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株式会社 RIGEL\Documents\保管庫\SET設備原価表\R2(2020)\"/>
    </mc:Choice>
  </mc:AlternateContent>
  <xr:revisionPtr revIDLastSave="0" documentId="8_{5CC9E3E9-9827-46A1-B93C-9FAA571B1D5F}" xr6:coauthVersionLast="47" xr6:coauthVersionMax="47" xr10:uidLastSave="{00000000-0000-0000-0000-000000000000}"/>
  <bookViews>
    <workbookView xWindow="-120" yWindow="-120" windowWidth="29040" windowHeight="17520" firstSheet="185" activeTab="190" xr2:uid="{9CDAD250-50EB-4597-8B60-30F764A42F70}"/>
  </bookViews>
  <sheets>
    <sheet name="【170104】豊田自動織機（東陽）原価一覧" sheetId="2" r:id="rId1"/>
    <sheet name="【170104】豊田自動織機（東陽）原価一覧-2" sheetId="3" r:id="rId2"/>
    <sheet name="【172460】 冨沢氏案件  齋藤M　日立パワーデバイス　原" sheetId="4" r:id="rId3"/>
    <sheet name="【172460】日立パワーデバイス（日立キャピタル） 原価一覧" sheetId="5" r:id="rId4"/>
    <sheet name="【173031】 スリー・エス電器製作所" sheetId="6" r:id="rId5"/>
    <sheet name="【173311】ｱﾙﾌﾟｽｱﾙﾊﾟｲﾝ　小名浜工場様 　原価一" sheetId="7" r:id="rId6"/>
    <sheet name="【173313】ｱﾙﾌﾟｽｱﾙﾊﾟｲﾝ　小名浜工場様 　原価一" sheetId="8" r:id="rId7"/>
    <sheet name="【173313】ｱﾙﾌﾟｽｱﾙﾊﾟｲﾝ　小名浜工場様 　原-2" sheetId="9" r:id="rId8"/>
    <sheet name="【173315】ｱﾙﾌﾟｽｱﾙﾊﾟｲﾝ　小名浜工場様 　原価一" sheetId="10" r:id="rId9"/>
    <sheet name="【173315】ｱﾙﾌﾟｽｱﾙﾊﾟｲﾝ　小名浜工場様 　原-2" sheetId="11" r:id="rId10"/>
    <sheet name="【173321】ｱﾙﾌﾟｽｱﾙﾊﾟｲﾝ　小名浜工場様 　原価一" sheetId="12" r:id="rId11"/>
    <sheet name="【173321】ｱﾙﾌﾟｽｱﾙﾊﾟｲﾝ　小名浜工場様 　原-2" sheetId="13" r:id="rId12"/>
    <sheet name="【173323】ｱﾙﾌﾟｽｱﾙﾊﾟｲﾝ　小名浜工場様 1-1原" sheetId="14" r:id="rId13"/>
    <sheet name="【173323】ｱﾙﾌﾟｽｱﾙﾊﾟｲﾝ　小名浜工場様 1--2" sheetId="15" r:id="rId14"/>
    <sheet name="【173703】千住金属工業(十和田オーディオ）　SV70　9" sheetId="16" r:id="rId15"/>
    <sheet name="【173703】千住金属工業(十和田オーディオ）　SV70-2" sheetId="17" r:id="rId16"/>
    <sheet name="【173782】 三和スクリーン銘板(プラバンス) 原価一覧" sheetId="18" r:id="rId17"/>
    <sheet name="【174081】SIIX(Nippon Denkei) 原価一" sheetId="19" r:id="rId18"/>
    <sheet name="【174336】三和スクリーン銘板 原価一覧" sheetId="20" r:id="rId19"/>
    <sheet name="A-NPC2020TYO(JR3303+eco-PEN600+" sheetId="21" r:id="rId20"/>
    <sheet name="B-NPC2020TYO(JR3303+ecoDUO)展示会冶" sheetId="22" r:id="rId21"/>
    <sheet name="B-NPC2020TYO(JR3303+ecoDUO)展示-2" sheetId="23" r:id="rId22"/>
    <sheet name="C-NPC2020TYO(JR3303+3RD12+充填)展示" sheetId="24" r:id="rId23"/>
    <sheet name="C-NPC2020TYO(JR3303+3RD12+充填)-2" sheetId="25" r:id="rId24"/>
    <sheet name="E-NPC2020TYO(RDスタンド) 展示会冶具 原価一覧" sheetId="26" r:id="rId25"/>
    <sheet name="E-NPC2020TYO(RDスタンド) 展示会冶具 原価-2" sheetId="27" r:id="rId26"/>
    <sheet name="F-NPC2020TYO(JR3303+eco-PEN450+" sheetId="28" r:id="rId27"/>
    <sheet name="F-NPC2020TYO(JR3303+eco-PEN45-2" sheetId="29" r:id="rId28"/>
    <sheet name="G-NPC2020TYO(JR3404(両持ち)+SV70) " sheetId="30" r:id="rId29"/>
    <sheet name="H-NPC2020TYO(JR3303+ラムダJET＋USBカ" sheetId="31" r:id="rId30"/>
    <sheet name="【173691】村田製作所( SETタイ) 原価一覧" sheetId="32" r:id="rId31"/>
    <sheet name="【174219】岸氏　小滝電機製作所様 JR3404+SV70" sheetId="33" r:id="rId32"/>
    <sheet name="【174219】岸氏　小滝電機製作所様 JR3404+SV-2" sheetId="34" r:id="rId33"/>
    <sheet name="【174378】ペルノックス 原価一覧" sheetId="35" r:id="rId34"/>
    <sheet name="【174507】リコーインダストリー 原価一覧" sheetId="36" r:id="rId35"/>
    <sheet name="【174542】 日本電計（NTK）原価一覧" sheetId="37" r:id="rId36"/>
    <sheet name="【174663】工機ホールディングス(橋本商工) 原価一覧" sheetId="38" r:id="rId37"/>
    <sheet name="【174720】鈴木商館（臼井国際産業）原価一覧" sheetId="39" r:id="rId38"/>
    <sheet name="【175134】パナソニック CN社 原価一覧" sheetId="40" r:id="rId39"/>
    <sheet name="【175162】ADEKA総合設備 原価一覧" sheetId="41" r:id="rId40"/>
    <sheet name="【175372】NOK　福島工場様 　原価一覧　2020021" sheetId="42" r:id="rId41"/>
    <sheet name="【175214】TDK(ソーリンク) 原価一覧" sheetId="43" r:id="rId42"/>
    <sheet name="【175534】デンソー福島様　ワーク2連反転 冶具追加モデル" sheetId="44" r:id="rId43"/>
    <sheet name="【175601】パナソニック CN社 漬け置き捨て打ちカップユ" sheetId="45" r:id="rId44"/>
    <sheet name="【175886】テクノボックス 原価一覧" sheetId="46" r:id="rId45"/>
    <sheet name="【175988】明電舎 原価一覧" sheetId="47" r:id="rId46"/>
    <sheet name="【175995】 豊田自動織機（東陽）原価一覧" sheetId="48" r:id="rId47"/>
    <sheet name="【175995】 豊田自動織機（東陽）原価一覧-2" sheetId="49" r:id="rId48"/>
    <sheet name="【176046】 brotherMV(第一商事)" sheetId="50" r:id="rId49"/>
    <sheet name="【176046】 brotherMV(第一商事)-2" sheetId="51" r:id="rId50"/>
    <sheet name="【176207】不二（豊富製作所）原価一覧" sheetId="52" r:id="rId51"/>
    <sheet name="【176352】鈴木商館（臼井国際産業）原価一覧" sheetId="53" r:id="rId52"/>
    <sheet name="【175196】名古屋電気（豊田自動織機） 原価一覧" sheetId="54" r:id="rId53"/>
    <sheet name="【175256】 ②岡部新電元（協栄電気） 原価一覧" sheetId="55" r:id="rId54"/>
    <sheet name="【175256】 ②岡部新電元（協栄電気） 原価一覧-2" sheetId="56" r:id="rId55"/>
    <sheet name="【175256】 岡部新電元（協栄電気） 原価一覧" sheetId="57" r:id="rId56"/>
    <sheet name="【175256】 岡部新電元（協栄電気） 原価一覧-2" sheetId="58" r:id="rId57"/>
    <sheet name="【175359】①千葉氏　ホーチキ様 JR3303+SV51+" sheetId="59" r:id="rId58"/>
    <sheet name="【175359】①千葉氏　ホーチキ様 JR3303+SV5-2" sheetId="60" r:id="rId59"/>
    <sheet name="【175359】②千葉氏　ホーチキ様 JR3303+SV51+" sheetId="61" r:id="rId60"/>
    <sheet name="【175810】加賀沢山電子 原価一覧" sheetId="62" r:id="rId61"/>
    <sheet name="【175810】加賀沢山電子 原価一覧-2" sheetId="63" r:id="rId62"/>
    <sheet name="【176129】三和スクリーン銘板 原価一覧" sheetId="64" r:id="rId63"/>
    <sheet name="【176136】 岩崎通信機 原価一覧" sheetId="65" r:id="rId64"/>
    <sheet name="【176136】 岩崎通信機 原価一覧-2" sheetId="66" r:id="rId65"/>
    <sheet name="【176275】 AIDEN" sheetId="67" r:id="rId66"/>
    <sheet name="【176501】高木工業 原価一覧" sheetId="68" r:id="rId67"/>
    <sheet name="【176555】三和スクリーン銘板 原価一覧" sheetId="69" r:id="rId68"/>
    <sheet name="【176946】蛇の目USA 原価一覧" sheetId="70" r:id="rId69"/>
    <sheet name="【176793】日立(SETタイ) 原価一覧" sheetId="71" r:id="rId70"/>
    <sheet name="【176869】村田製作所（ホクシン） 原価一覧" sheetId="72" r:id="rId71"/>
    <sheet name="【176880】日邦興産 原価一覧" sheetId="73" r:id="rId72"/>
    <sheet name="【176922】旭ダイヤモンド工業 原価一覧" sheetId="74" r:id="rId73"/>
    <sheet name="【176966】岸氏　NECエンベデッドテクノロジ様 JR34" sheetId="75" r:id="rId74"/>
    <sheet name="【176966】岸氏　NECエンベデッドテクノロジ様 JR-2" sheetId="76" r:id="rId75"/>
    <sheet name="【177063】ヒロセ電機 原価一覧" sheetId="77" r:id="rId76"/>
    <sheet name="【177063】ヒロセ電機 原価一覧-2" sheetId="78" r:id="rId77"/>
    <sheet name="【177066】ヒロセ電機 原価一覧" sheetId="79" r:id="rId78"/>
    <sheet name="【177066】ヒロセ電機 原価一覧-2" sheetId="80" r:id="rId79"/>
    <sheet name="【177073】ヒロセ電機 原価一覧" sheetId="81" r:id="rId80"/>
    <sheet name="【177073】ヒロセ電機 原価一覧-2" sheetId="82" r:id="rId81"/>
    <sheet name="【177178】アドバンテスト(千代田機工) 原価一覧" sheetId="83" r:id="rId82"/>
    <sheet name="【177329】鈴木商館（臼井国際産業）原価一覧" sheetId="84" r:id="rId83"/>
    <sheet name="【173709】長野ジェコー(マサモト) 原価一覧" sheetId="85" r:id="rId84"/>
    <sheet name="【176281】 AIDEN" sheetId="86" r:id="rId85"/>
    <sheet name="【176603】 日立パワーデバイス" sheetId="87" r:id="rId86"/>
    <sheet name="【176603】 日立パワーデバイス-2" sheetId="88" r:id="rId87"/>
    <sheet name="【177139】日本電計 原価一覧" sheetId="89" r:id="rId88"/>
    <sheet name="【177445】不二（豊富製作所）原価一覧" sheetId="90" r:id="rId89"/>
    <sheet name="【177858】三和スクリーン銘板 原価一覧" sheetId="91" r:id="rId90"/>
    <sheet name="【177870】ミツバ 原価一覧" sheetId="92" r:id="rId91"/>
    <sheet name="【177877】Transtron(SETタイ)原価一覧" sheetId="93" r:id="rId92"/>
    <sheet name="【177879】Transtron(SETタイ)原価一覧" sheetId="94" r:id="rId93"/>
    <sheet name="【178150】ニップンエンジニアリング 原価一覧" sheetId="95" r:id="rId94"/>
    <sheet name="【178176】名古屋電気（豊田自動織機） 原価一覧" sheetId="96" r:id="rId95"/>
    <sheet name="【175629】日本精工 原価一覧" sheetId="97" r:id="rId96"/>
    <sheet name="【177681 】岸氏　京セラ株式会社 山形東根工場様　SV5" sheetId="98" r:id="rId97"/>
    <sheet name="【177681 】岸氏　京セラ株式会社 山形東根工場様　S-2" sheetId="99" r:id="rId98"/>
    <sheet name="【178178】 　千葉所長　東洋システム様　新規防音カバー　" sheetId="100" r:id="rId99"/>
    <sheet name="【178301】千葉氏　グリムエナジー様　 JR3303用ケー" sheetId="101" r:id="rId100"/>
    <sheet name="【178514】フコク東海 原価一覧" sheetId="102" r:id="rId101"/>
    <sheet name="【178802】テクノクリエイト(光伝導機) 原価一覧" sheetId="103" r:id="rId102"/>
    <sheet name="【179241】デンソー幸田(東陽) 原価一覧" sheetId="104" r:id="rId103"/>
    <sheet name="【176834】①　千葉氏　NOK福島様 JR3503+SV9" sheetId="105" r:id="rId104"/>
    <sheet name="【176834】②　千葉氏　NOK福島様 JR3503+SV9" sheetId="106" r:id="rId105"/>
    <sheet name="【176834】②　千葉氏　NOK福島様 JR3503+S-2" sheetId="107" r:id="rId106"/>
    <sheet name="【176834】③　千葉氏　NOK福島様 JR3503+SV9" sheetId="108" r:id="rId107"/>
    <sheet name="【176834】④　千葉氏　NOK福島様 JR3503+SV9" sheetId="109" r:id="rId108"/>
    <sheet name="【177446】 加賀沢山電子（VST）原価一覧" sheetId="110" r:id="rId109"/>
    <sheet name="【177446】 加賀沢山電子（VST）原価一覧-2" sheetId="111" r:id="rId110"/>
    <sheet name="【177447】 加賀沢山電子（VST）原価一覧" sheetId="112" r:id="rId111"/>
    <sheet name="【177447】 加賀沢山電子（VST）原価一覧-2" sheetId="113" r:id="rId112"/>
    <sheet name="【177448】 加賀沢山電子（VST）原価一覧" sheetId="114" r:id="rId113"/>
    <sheet name="【177448】 加賀沢山電子（VST）原価一覧-2" sheetId="115" r:id="rId114"/>
    <sheet name="【177449】 加賀沢山電子（VST）原価一覧" sheetId="116" r:id="rId115"/>
    <sheet name="【177449】 加賀沢山電子（VST）原価一覧-2" sheetId="117" r:id="rId116"/>
    <sheet name="【178879】中部工営（サンエー電機） 原価一覧" sheetId="118" r:id="rId117"/>
    <sheet name="【179024】TMテクノス 原価一覧" sheetId="119" r:id="rId118"/>
    <sheet name="【179092】千葉氏　東北電子工業株式会社様　（緒方製作所様" sheetId="120" r:id="rId119"/>
    <sheet name="【179092】千葉氏　東北電子工業株式会社様　（緒方製作-2" sheetId="121" r:id="rId120"/>
    <sheet name="【179144】昭和工機 原価一覧" sheetId="122" r:id="rId121"/>
    <sheet name="【179200】第一商事（対松堂ベトナム）原価一覧" sheetId="123" r:id="rId122"/>
    <sheet name="【179703】三和スクリーン銘板(SETタイ) 原価一覧" sheetId="124" r:id="rId123"/>
    <sheet name="【179244】住友電装 原価一覧" sheetId="125" r:id="rId124"/>
    <sheet name="【179580】inQs 原価一覧" sheetId="126" r:id="rId125"/>
    <sheet name="【179759】ヘンケル 原価一覧" sheetId="127" r:id="rId126"/>
    <sheet name="【180021】タカハタプレシジョン 原価一覧" sheetId="128" r:id="rId127"/>
    <sheet name="【180070】メデック 原価一覧" sheetId="129" r:id="rId128"/>
    <sheet name="【180357】富士電機(日本電計) 原価一覧" sheetId="130" r:id="rId129"/>
    <sheet name="【179034 】-①白河オリンパス様 JR3303-H+3R" sheetId="131" r:id="rId130"/>
    <sheet name="【179034 】-②白河オリンパス様 JR3303-H+3R" sheetId="132" r:id="rId131"/>
    <sheet name="【179034 】-③白河オリンパス様 JR3303-H+3R" sheetId="133" r:id="rId132"/>
    <sheet name="【179123】ソニック(日生技研) 原価一覧" sheetId="134" r:id="rId133"/>
    <sheet name="【179145】 加賀沢山電子（1500W能増）原価一覧" sheetId="135" r:id="rId134"/>
    <sheet name="【179145】 加賀沢山電子（1500W能増）原価一覧-2" sheetId="136" r:id="rId135"/>
    <sheet name="【179145】 加賀沢山電子（1500W能増）原価一覧-3" sheetId="137" r:id="rId136"/>
    <sheet name="【179145】 加賀沢山電子（1500W能増）原価一覧-4" sheetId="138" r:id="rId137"/>
    <sheet name="【179145】 加賀沢山電子（1500W能増）原価一覧-5" sheetId="139" r:id="rId138"/>
    <sheet name="【179145】 加賀沢山電子（1500W能増）原価一覧-6" sheetId="140" r:id="rId139"/>
    <sheet name="【180048】藤本電器(エア・ブラウン) 原価一覧" sheetId="141" r:id="rId140"/>
    <sheet name="【180121】フコク東海 原価一覧" sheetId="142" r:id="rId141"/>
    <sheet name="【180254】名古屋電気（マキタ） 原価一覧" sheetId="143" r:id="rId142"/>
    <sheet name="【180268】 新潟ダイヤモンド電子 原価一覧" sheetId="144" r:id="rId143"/>
    <sheet name="【180745】京セラ 原価一覧" sheetId="145" r:id="rId144"/>
    <sheet name="【181077】VVDN Technologies（インド） " sheetId="146" r:id="rId145"/>
    <sheet name="【181092】キヤノン電子 原価一覧" sheetId="147" r:id="rId146"/>
    <sheet name="【181114】 TDK 原価一覧" sheetId="148" r:id="rId147"/>
    <sheet name="【181235】 和研薬(ニップンエンジニアリング) 原価一覧" sheetId="149" r:id="rId148"/>
    <sheet name="【179386】真央(DUO) 原価一覧" sheetId="150" r:id="rId149"/>
    <sheet name="【179816 】-①京都セミコンダクター様　様 JRＶ230" sheetId="151" r:id="rId150"/>
    <sheet name="【179816 】-②京都セミコンダクター様　様 JRＶ230" sheetId="152" r:id="rId151"/>
    <sheet name="【180746】京セラ 原価一覧" sheetId="153" r:id="rId152"/>
    <sheet name="【180801】パナソニックライフソリューションズ電材三重 原" sheetId="154" r:id="rId153"/>
    <sheet name="【180806】 TDK 原価一覧" sheetId="155" r:id="rId154"/>
    <sheet name="【180848】 理研計器 原価一覧" sheetId="156" r:id="rId155"/>
    <sheet name="【180848】 理研計器 原価一覧-2" sheetId="157" r:id="rId156"/>
    <sheet name="【180888】 岡部新電元（協栄電気） 原価一覧" sheetId="158" r:id="rId157"/>
    <sheet name="【180888】 岡部新電元（協栄電気） 原価一覧-2" sheetId="159" r:id="rId158"/>
    <sheet name="【181105】AIPHONE（第一商事） 原価一覧" sheetId="160" r:id="rId159"/>
    <sheet name="【181422】パナソニックライフソリューションズ電材三重 原" sheetId="161" r:id="rId160"/>
    <sheet name="【181552】住友電装 原価一覧" sheetId="162" r:id="rId161"/>
    <sheet name="【181639】勝田氏　（株）ミヤマ電子様（（株）ケイソニック" sheetId="163" r:id="rId162"/>
    <sheet name="【181639】勝田氏　（株）ミヤマ電子様（（株）ケイソニ-2" sheetId="164" r:id="rId163"/>
    <sheet name="【181658】浜松ホトニクス(真央) 原価一覧" sheetId="165" r:id="rId164"/>
    <sheet name="【181828】ペルノックス 原価一覧" sheetId="166" r:id="rId165"/>
    <sheet name="【182194】武蔵産業(キヤノン電子) 原価一覧" sheetId="167" r:id="rId166"/>
    <sheet name="【181197】日研（デンソー） 原価一覧" sheetId="168" r:id="rId167"/>
    <sheet name="【181202】アルプスアルパイン　小名浜工場様 　原価一覧　" sheetId="169" r:id="rId168"/>
    <sheet name="【181202】ウエノ（アルプス） 原価一覧" sheetId="170" r:id="rId169"/>
    <sheet name="【181336】TDK 原価一覧" sheetId="171" r:id="rId170"/>
    <sheet name="【181520】岸氏　小滝電機製作所様　JR3404+SV70" sheetId="172" r:id="rId171"/>
    <sheet name="【181520】岸氏　小滝電機製作所様　JR3404+SV-2" sheetId="173" r:id="rId172"/>
    <sheet name="【181660】アドバンテスト(千代田機工) 原価一覧" sheetId="174" r:id="rId173"/>
    <sheet name="【181863】ADEKA 原価一覧" sheetId="175" r:id="rId174"/>
    <sheet name="【182088】三和スクリーン銘板(SET上海) 原価一覧" sheetId="176" r:id="rId175"/>
    <sheet name="【182091】高木工業 原価一覧" sheetId="177" r:id="rId176"/>
    <sheet name="【182212】クボタケミックス原価一覧" sheetId="178" r:id="rId177"/>
    <sheet name="【182409】日邦興産 原価一覧" sheetId="179" r:id="rId178"/>
    <sheet name="【182452】岸氏　(株)協同電子工業様 SV70+浸け置き" sheetId="180" r:id="rId179"/>
    <sheet name="【182452】岸氏　(株)協同電子工業様 SV70+浸け-2" sheetId="181" r:id="rId180"/>
    <sheet name="【182513】 古賀 原価表一覧" sheetId="182" r:id="rId181"/>
    <sheet name="【182568】 松井電器産業　原価一覧" sheetId="183" r:id="rId182"/>
    <sheet name="【182582】 加賀沢山電子　原価一覧" sheetId="184" r:id="rId183"/>
    <sheet name="【182582】 加賀沢山電子　原価一覧-2" sheetId="185" r:id="rId184"/>
    <sheet name="【182582】 加賀沢山電子　原価一覧-3" sheetId="186" r:id="rId185"/>
    <sheet name="【182582】 加賀沢山電子　原価一覧-4" sheetId="187" r:id="rId186"/>
    <sheet name="【182582】 加賀沢山電子　原価一覧-5" sheetId="188" r:id="rId187"/>
    <sheet name="【182582】 加賀沢山電子　原価一覧-6" sheetId="189" r:id="rId188"/>
    <sheet name="【182582】 加賀沢山電子　原価一覧-7" sheetId="190" r:id="rId189"/>
    <sheet name="【182875】SET タイ  原価一覧" sheetId="191" r:id="rId190"/>
    <sheet name="【182884】 大同精機 原価一覧" sheetId="192" r:id="rId191"/>
  </sheets>
  <externalReferences>
    <externalReference r:id="rId192"/>
    <externalReference r:id="rId193"/>
  </externalReferences>
  <definedNames>
    <definedName name="_xlnm._FilterDatabase" localSheetId="0" hidden="1">'【170104】豊田自動織機（東陽）原価一覧'!$B$9:$O$130</definedName>
    <definedName name="_xlnm._FilterDatabase" localSheetId="2" hidden="1">'【172460】 冨沢氏案件  齋藤M　日立パワーデバイス　原'!$B$8:$O$97</definedName>
    <definedName name="_xlnm._FilterDatabase" localSheetId="3" hidden="1">'【172460】日立パワーデバイス（日立キャピタル） 原価一覧'!$B$8:$O$65</definedName>
    <definedName name="_xlnm._FilterDatabase" localSheetId="4" hidden="1">'【173031】 スリー・エス電器製作所'!$B$8:$O$50</definedName>
    <definedName name="_xlnm._FilterDatabase" localSheetId="5" hidden="1">'【173311】ｱﾙﾌﾟｽｱﾙﾊﾟｲﾝ　小名浜工場様 　原価一'!$B$9:$O$128</definedName>
    <definedName name="_xlnm._FilterDatabase" localSheetId="6" hidden="1">'【173313】ｱﾙﾌﾟｽｱﾙﾊﾟｲﾝ　小名浜工場様 　原価一'!$B$9:$O$185</definedName>
    <definedName name="_xlnm._FilterDatabase" localSheetId="8" hidden="1">'【173315】ｱﾙﾌﾟｽｱﾙﾊﾟｲﾝ　小名浜工場様 　原価一'!$B$9:$O$151</definedName>
    <definedName name="_xlnm._FilterDatabase" localSheetId="10" hidden="1">'【173321】ｱﾙﾌﾟｽｱﾙﾊﾟｲﾝ　小名浜工場様 　原価一'!$B$9:$O$151</definedName>
    <definedName name="_xlnm._FilterDatabase" localSheetId="12" hidden="1">'【173323】ｱﾙﾌﾟｽｱﾙﾊﾟｲﾝ　小名浜工場様 1-1原'!$B$9:$O$17</definedName>
    <definedName name="_xlnm._FilterDatabase" localSheetId="30" hidden="1">'【173691】村田製作所( SETタイ) 原価一覧'!$B$9:$O$141</definedName>
    <definedName name="_xlnm._FilterDatabase" localSheetId="14">'【173703】千住金属工業(十和田オーディオ）　SV70　9'!$B$8:$O$8</definedName>
    <definedName name="_xlnm._FilterDatabase" localSheetId="15">'【173703】千住金属工業(十和田オーディオ）　SV70-2'!$B$8:$O$8</definedName>
    <definedName name="_xlnm._FilterDatabase" localSheetId="83" hidden="1">'【173709】長野ジェコー(マサモト) 原価一覧'!$B$8:$O$388</definedName>
    <definedName name="_xlnm._FilterDatabase" localSheetId="16" hidden="1">'【173782】 三和スクリーン銘板(プラバンス) 原価一覧'!$B$8:$O$33</definedName>
    <definedName name="_xlnm._FilterDatabase" localSheetId="17" hidden="1">'【174081】SIIX(Nippon Denkei) 原価一'!$B$8:$O$20</definedName>
    <definedName name="_xlnm._FilterDatabase" localSheetId="32" hidden="1">'【174219】岸氏　小滝電機製作所様 JR3404+SV-2'!$B$8:$O$274</definedName>
    <definedName name="_xlnm._FilterDatabase" localSheetId="31" hidden="1">'【174219】岸氏　小滝電機製作所様 JR3404+SV70'!$B$8:$O$134</definedName>
    <definedName name="_xlnm._FilterDatabase" localSheetId="18" hidden="1">'【174336】三和スクリーン銘板 原価一覧'!$B$8:$O$54</definedName>
    <definedName name="_xlnm._FilterDatabase" localSheetId="33" hidden="1">'【174378】ペルノックス 原価一覧'!$B$8:$O$15</definedName>
    <definedName name="_xlnm._FilterDatabase" localSheetId="34" hidden="1">'【174507】リコーインダストリー 原価一覧'!$B$8:$O$70</definedName>
    <definedName name="_xlnm._FilterDatabase" localSheetId="35" hidden="1">'【174542】 日本電計（NTK）原価一覧'!$B$9:$O$12</definedName>
    <definedName name="_xlnm._FilterDatabase" localSheetId="36" hidden="1">'【174663】工機ホールディングス(橋本商工) 原価一覧'!$B$8:$O$14</definedName>
    <definedName name="_xlnm._FilterDatabase" localSheetId="37" hidden="1">'【174720】鈴木商館（臼井国際産業）原価一覧'!$B$8:$O$14</definedName>
    <definedName name="_xlnm._FilterDatabase" localSheetId="38" hidden="1">'【175134】パナソニック CN社 原価一覧'!$B$8:$O$60</definedName>
    <definedName name="_xlnm._FilterDatabase" localSheetId="39" hidden="1">'【175162】ADEKA総合設備 原価一覧'!$B$8:$O$24</definedName>
    <definedName name="_xlnm._FilterDatabase" localSheetId="52" hidden="1">'【175196】名古屋電気（豊田自動織機） 原価一覧'!$B$8:$O$224</definedName>
    <definedName name="_xlnm._FilterDatabase" localSheetId="41" hidden="1">'【175214】TDK(ソーリンク) 原価一覧'!$B$8:$O$55</definedName>
    <definedName name="_xlnm._FilterDatabase" localSheetId="53" hidden="1">'【175256】 ②岡部新電元（協栄電気） 原価一覧'!$B$9:$O$12</definedName>
    <definedName name="_xlnm._FilterDatabase" localSheetId="55" hidden="1">'【175256】 岡部新電元（協栄電気） 原価一覧'!$B$9:$O$12</definedName>
    <definedName name="_xlnm._FilterDatabase" localSheetId="57" hidden="1">'【175359】①千葉氏　ホーチキ様 JR3303+SV51+'!$B$8:$O$30</definedName>
    <definedName name="_xlnm._FilterDatabase" localSheetId="58" hidden="1">'【175359】①千葉氏　ホーチキ様 JR3303+SV5-2'!$B$8:$O$328</definedName>
    <definedName name="_xlnm._FilterDatabase" localSheetId="59" hidden="1">'【175359】②千葉氏　ホーチキ様 JR3303+SV51+'!$B$8:$O$330</definedName>
    <definedName name="_xlnm._FilterDatabase" localSheetId="40" hidden="1">'【175372】NOK　福島工場様 　原価一覧　2020021'!$B$9:$O$49</definedName>
    <definedName name="_xlnm._FilterDatabase" localSheetId="42" hidden="1">'【175534】デンソー福島様　ワーク2連反転 冶具追加モデル'!$B$8:$O$8</definedName>
    <definedName name="_xlnm._FilterDatabase" localSheetId="43" hidden="1">'【175601】パナソニック CN社 漬け置き捨て打ちカップユ'!$B$8:$O$20</definedName>
    <definedName name="_xlnm._FilterDatabase" localSheetId="95" hidden="1">'【175629】日本精工 原価一覧'!$B$8:$O$42</definedName>
    <definedName name="_xlnm._FilterDatabase" localSheetId="60" hidden="1">'【175810】加賀沢山電子 原価一覧'!$B$9:$O$96</definedName>
    <definedName name="_xlnm._FilterDatabase" localSheetId="44" hidden="1">'【175886】テクノボックス 原価一覧'!$B$8:$O$54</definedName>
    <definedName name="_xlnm._FilterDatabase" localSheetId="45" hidden="1">'【175988】明電舎 原価一覧'!$B$8:$O$12</definedName>
    <definedName name="_xlnm._FilterDatabase" localSheetId="46" hidden="1">'【175995】 豊田自動織機（東陽）原価一覧'!$B$9:$O$9</definedName>
    <definedName name="_xlnm._FilterDatabase" localSheetId="48" hidden="1">'【176046】 brotherMV(第一商事)'!$B$8:$R$10</definedName>
    <definedName name="_xlnm._FilterDatabase" localSheetId="62" hidden="1">'【176129】三和スクリーン銘板 原価一覧'!$B$8:$O$87</definedName>
    <definedName name="_xlnm._FilterDatabase" localSheetId="63" hidden="1">'【176136】 岩崎通信機 原価一覧'!$B$9:$O$9</definedName>
    <definedName name="_xlnm._FilterDatabase" localSheetId="50" hidden="1">'【176207】不二（豊富製作所）原価一覧'!$B$8:$O$13</definedName>
    <definedName name="_xlnm._FilterDatabase" localSheetId="65" hidden="1">'【176275】 AIDEN'!$B$8:$R$14</definedName>
    <definedName name="_xlnm._FilterDatabase" localSheetId="84" hidden="1">'【176281】 AIDEN'!$B$8:$R$8</definedName>
    <definedName name="_xlnm._FilterDatabase" localSheetId="51" hidden="1">'【176352】鈴木商館（臼井国際産業）原価一覧'!$B$8:$O$14</definedName>
    <definedName name="_xlnm._FilterDatabase" localSheetId="66" hidden="1">'【176501】高木工業 原価一覧'!$B$8:$O$19</definedName>
    <definedName name="_xlnm._FilterDatabase" localSheetId="67" hidden="1">'【176555】三和スクリーン銘板 原価一覧'!$B$8:$O$52</definedName>
    <definedName name="_xlnm._FilterDatabase" localSheetId="85" hidden="1">'【176603】 日立パワーデバイス'!$B$8:$R$8</definedName>
    <definedName name="_xlnm._FilterDatabase" localSheetId="69" hidden="1">'【176793】日立(SETタイ) 原価一覧'!$B$8:$O$42</definedName>
    <definedName name="_xlnm._FilterDatabase" localSheetId="103" hidden="1">'【176834】①　千葉氏　NOK福島様 JR3503+SV9'!$B$8:$O$127</definedName>
    <definedName name="_xlnm._FilterDatabase" localSheetId="105" hidden="1">'【176834】②　千葉氏　NOK福島様 JR3503+S-2'!$B$8:$O$299</definedName>
    <definedName name="_xlnm._FilterDatabase" localSheetId="104" hidden="1">'【176834】②　千葉氏　NOK福島様 JR3503+SV9'!$B$8:$O$179</definedName>
    <definedName name="_xlnm._FilterDatabase" localSheetId="106" hidden="1">'【176834】③　千葉氏　NOK福島様 JR3503+SV9'!$B$8:$O$118</definedName>
    <definedName name="_xlnm._FilterDatabase" localSheetId="107" hidden="1">'【176834】④　千葉氏　NOK福島様 JR3503+SV9'!$B$8:$O$124</definedName>
    <definedName name="_xlnm._FilterDatabase" localSheetId="70" hidden="1">'【176869】村田製作所（ホクシン） 原価一覧'!$B$8:$O$24</definedName>
    <definedName name="_xlnm._FilterDatabase" localSheetId="71" hidden="1">'【176880】日邦興産 原価一覧'!$B$8:$O$19</definedName>
    <definedName name="_xlnm._FilterDatabase" localSheetId="72" hidden="1">'【176922】旭ダイヤモンド工業 原価一覧'!$B$8:$O$25</definedName>
    <definedName name="_xlnm._FilterDatabase" localSheetId="68" hidden="1">'【176946】蛇の目USA 原価一覧'!$B$8:$O$54</definedName>
    <definedName name="_xlnm._FilterDatabase" localSheetId="74" hidden="1">'【176966】岸氏　NECエンベデッドテクノロジ様 JR-2'!$B$8:$O$274</definedName>
    <definedName name="_xlnm._FilterDatabase" localSheetId="73" hidden="1">'【176966】岸氏　NECエンベデッドテクノロジ様 JR34'!$B$8:$O$135</definedName>
    <definedName name="_xlnm._FilterDatabase" localSheetId="87" hidden="1">'【177139】日本電計 原価一覧'!$B$8:$O$20</definedName>
    <definedName name="_xlnm._FilterDatabase" localSheetId="81" hidden="1">'【177178】アドバンテスト(千代田機工) 原価一覧'!$B$8:$O$44</definedName>
    <definedName name="_xlnm._FilterDatabase" localSheetId="82" hidden="1">'【177329】鈴木商館（臼井国際産業）原価一覧'!$B$8:$O$13</definedName>
    <definedName name="_xlnm._FilterDatabase" localSheetId="88" hidden="1">'【177445】不二（豊富製作所）原価一覧'!$B$8:$O$15</definedName>
    <definedName name="_xlnm._FilterDatabase" localSheetId="108" hidden="1">'【177446】 加賀沢山電子（VST）原価一覧'!$B$9:$O$16</definedName>
    <definedName name="_xlnm._FilterDatabase" localSheetId="110" hidden="1">'【177447】 加賀沢山電子（VST）原価一覧'!$B$9:$O$18</definedName>
    <definedName name="_xlnm._FilterDatabase" localSheetId="112" hidden="1">'【177448】 加賀沢山電子（VST）原価一覧'!$B$9:$O$28</definedName>
    <definedName name="_xlnm._FilterDatabase" localSheetId="114" hidden="1">'【177449】 加賀沢山電子（VST）原価一覧'!$B$9:$O$15</definedName>
    <definedName name="_xlnm._FilterDatabase" localSheetId="97" hidden="1">'【177681 】岸氏　京セラ株式会社 山形東根工場様　S-2'!$B$8:$O$8</definedName>
    <definedName name="_xlnm._FilterDatabase" localSheetId="96" hidden="1">'【177681 】岸氏　京セラ株式会社 山形東根工場様　SV5'!$B$8:$O$8</definedName>
    <definedName name="_xlnm._FilterDatabase" localSheetId="89" hidden="1">'【177858】三和スクリーン銘板 原価一覧'!$B$8:$O$22</definedName>
    <definedName name="_xlnm._FilterDatabase" localSheetId="90" hidden="1">'【177870】ミツバ 原価一覧'!$B$8:$O$14</definedName>
    <definedName name="_xlnm._FilterDatabase" localSheetId="91" hidden="1">'【177877】Transtron(SETタイ)原価一覧'!$B$8:$O$19</definedName>
    <definedName name="_xlnm._FilterDatabase" localSheetId="92" hidden="1">'【177879】Transtron(SETタイ)原価一覧'!$B$8:$O$19</definedName>
    <definedName name="_xlnm._FilterDatabase" localSheetId="93" hidden="1">'【178150】ニップンエンジニアリング 原価一覧'!$B$8:$O$16</definedName>
    <definedName name="_xlnm._FilterDatabase" localSheetId="94" hidden="1">'【178176】名古屋電気（豊田自動織機） 原価一覧'!$B$8:$O$23</definedName>
    <definedName name="_xlnm._FilterDatabase" localSheetId="99" hidden="1">'【178301】千葉氏　グリムエナジー様　 JR3303用ケー'!$C$8:$P$97</definedName>
    <definedName name="_xlnm._FilterDatabase" localSheetId="100" hidden="1">'【178514】フコク東海 原価一覧'!$B$8:$O$27</definedName>
    <definedName name="_xlnm._FilterDatabase" localSheetId="101" hidden="1">'【178802】テクノクリエイト(光伝導機) 原価一覧'!$B$8:$O$19</definedName>
    <definedName name="_xlnm._FilterDatabase" localSheetId="116" hidden="1">'【178879】中部工営（サンエー電機） 原価一覧'!$B$8:$O$59</definedName>
    <definedName name="_xlnm._FilterDatabase" localSheetId="117" hidden="1">'【179024】TMテクノス 原価一覧'!$B$8:$O$24</definedName>
    <definedName name="_xlnm._FilterDatabase" localSheetId="129" hidden="1">'【179034 】-①白河オリンパス様 JR3303-H+3R'!$E$8:$R$25</definedName>
    <definedName name="_xlnm._FilterDatabase" localSheetId="130" hidden="1">'【179034 】-②白河オリンパス様 JR3303-H+3R'!$E$8:$R$345</definedName>
    <definedName name="_xlnm._FilterDatabase" localSheetId="131" hidden="1">'【179034 】-③白河オリンパス様 JR3303-H+3R'!$E$8:$R$314</definedName>
    <definedName name="_xlnm._FilterDatabase" localSheetId="119" hidden="1">#N/A</definedName>
    <definedName name="_xlnm._FilterDatabase" localSheetId="118" hidden="1">#N/A</definedName>
    <definedName name="_xlnm._FilterDatabase" localSheetId="132" hidden="1">'【179123】ソニック(日生技研) 原価一覧'!$B$8:$O$100</definedName>
    <definedName name="_xlnm._FilterDatabase" localSheetId="120" hidden="1">'【179144】昭和工機 原価一覧'!$B$8:$O$47</definedName>
    <definedName name="_xlnm._FilterDatabase" localSheetId="133" hidden="1">'【179145】 加賀沢山電子（1500W能増）原価一覧'!$B$9:$O$21</definedName>
    <definedName name="_xlnm._FilterDatabase" localSheetId="121" hidden="1">'【179200】第一商事（対松堂ベトナム）原価一覧'!$B$8:$O$33</definedName>
    <definedName name="_xlnm._FilterDatabase" localSheetId="102" hidden="1">'【179241】デンソー幸田(東陽) 原価一覧'!$B$8:$O$18</definedName>
    <definedName name="_xlnm._FilterDatabase" localSheetId="123" hidden="1">'【179244】住友電装 原価一覧'!$B$8:$O$47</definedName>
    <definedName name="_xlnm._FilterDatabase" localSheetId="148" hidden="1">'【179386】真央(DUO) 原価一覧'!$B$8:$O$46</definedName>
    <definedName name="_xlnm._FilterDatabase" localSheetId="124" hidden="1">'【179580】inQs 原価一覧'!$B$8:$O$17</definedName>
    <definedName name="_xlnm._FilterDatabase" localSheetId="122" hidden="1">'【179703】三和スクリーン銘板(SETタイ) 原価一覧'!$B$8:$O$13</definedName>
    <definedName name="_xlnm._FilterDatabase" localSheetId="125" hidden="1">'【179759】ヘンケル 原価一覧'!$B$8:$O$20</definedName>
    <definedName name="_xlnm._FilterDatabase" localSheetId="149" hidden="1">'【179816 】-①京都セミコンダクター様　様 JRＶ230'!$E$8:$R$35</definedName>
    <definedName name="_xlnm._FilterDatabase" localSheetId="150" hidden="1">'【179816 】-②京都セミコンダクター様　様 JRＶ230'!$E$8:$R$8</definedName>
    <definedName name="_xlnm._FilterDatabase" localSheetId="126" hidden="1">'【180021】タカハタプレシジョン 原価一覧'!$B$8:$O$111</definedName>
    <definedName name="_xlnm._FilterDatabase" localSheetId="139" hidden="1">'【180048】藤本電器(エア・ブラウン) 原価一覧'!$B$8:$O$15</definedName>
    <definedName name="_xlnm._FilterDatabase" localSheetId="127" hidden="1">'【180070】メデック 原価一覧'!$B$8:$O$21</definedName>
    <definedName name="_xlnm._FilterDatabase" localSheetId="140" hidden="1">'【180121】フコク東海 原価一覧'!$B$8:$O$28</definedName>
    <definedName name="_xlnm._FilterDatabase" localSheetId="142" hidden="1">'【180268】 新潟ダイヤモンド電子 原価一覧'!$B$8:$O$43</definedName>
    <definedName name="_xlnm._FilterDatabase" localSheetId="128" hidden="1">'【180357】富士電機(日本電計) 原価一覧'!$B$8:$O$37</definedName>
    <definedName name="_xlnm._FilterDatabase" localSheetId="143" hidden="1">'【180745】京セラ 原価一覧'!$B$8:$O$8</definedName>
    <definedName name="_xlnm._FilterDatabase" localSheetId="151" hidden="1">'【180746】京セラ 原価一覧'!$B$8:$O$8</definedName>
    <definedName name="_xlnm._FilterDatabase" localSheetId="152" hidden="1">'【180801】パナソニックライフソリューションズ電材三重 原'!$B$8:$O$17</definedName>
    <definedName name="_xlnm._FilterDatabase" localSheetId="154" hidden="1">'【180848】 理研計器 原価一覧'!$B$9:$O$9</definedName>
    <definedName name="_xlnm._FilterDatabase" localSheetId="156" hidden="1">'【180888】 岡部新電元（協栄電気） 原価一覧'!$B$9:$O$59</definedName>
    <definedName name="_xlnm._FilterDatabase" localSheetId="144" hidden="1">'【181077】VVDN Technologies（インド） '!$B$8:$O$34</definedName>
    <definedName name="_xlnm._FilterDatabase" localSheetId="145" hidden="1">'【181092】キヤノン電子 原価一覧'!$B$8:$O$19</definedName>
    <definedName name="_xlnm._FilterDatabase" localSheetId="158" hidden="1">'【181105】AIPHONE（第一商事） 原価一覧'!$B$8:$O$35</definedName>
    <definedName name="_xlnm._FilterDatabase" localSheetId="166" hidden="1">'【181197】日研（デンソー） 原価一覧'!$B$8:$O$47</definedName>
    <definedName name="_xlnm._FilterDatabase" localSheetId="167" hidden="1">'【181202】アルプスアルパイン　小名浜工場様 　原価一覧　'!$B$9:$O$120</definedName>
    <definedName name="_xlnm._FilterDatabase" localSheetId="168" hidden="1">'【181202】ウエノ（アルプス） 原価一覧'!$B$8:$O$47</definedName>
    <definedName name="_xlnm._FilterDatabase" localSheetId="147" hidden="1">'【181235】 和研薬(ニップンエンジニアリング) 原価一覧'!$B$8:$O$36</definedName>
    <definedName name="_xlnm._FilterDatabase" localSheetId="169" hidden="1">'【181336】TDK 原価一覧'!$B$8:$O$53</definedName>
    <definedName name="_xlnm._FilterDatabase" localSheetId="159" hidden="1">'【181422】パナソニックライフソリューションズ電材三重 原'!$B$8:$O$18</definedName>
    <definedName name="_xlnm._FilterDatabase" localSheetId="171" hidden="1">'【181520】岸氏　小滝電機製作所様　JR3404+SV-2'!$B$8:$O$274</definedName>
    <definedName name="_xlnm._FilterDatabase" localSheetId="170" hidden="1">'【181520】岸氏　小滝電機製作所様　JR3404+SV70'!$B$8:$O$136</definedName>
    <definedName name="_xlnm._FilterDatabase" localSheetId="160" hidden="1">'【181552】住友電装 原価一覧'!$B$8:$O$25</definedName>
    <definedName name="_xlnm._FilterDatabase" localSheetId="162" hidden="1">'【181639】勝田氏　（株）ミヤマ電子様（（株）ケイソニ-2'!$B$8:$O$29</definedName>
    <definedName name="_xlnm._FilterDatabase" localSheetId="161" hidden="1">'【181639】勝田氏　（株）ミヤマ電子様（（株）ケイソニック'!$B$8:$O$102</definedName>
    <definedName name="_xlnm._FilterDatabase" localSheetId="163" hidden="1">'【181658】浜松ホトニクス(真央) 原価一覧'!$B$8:$O$39</definedName>
    <definedName name="_xlnm._FilterDatabase" localSheetId="172" hidden="1">'【181660】アドバンテスト(千代田機工) 原価一覧'!$B$8:$O$26</definedName>
    <definedName name="_xlnm._FilterDatabase" localSheetId="164" hidden="1">'【181828】ペルノックス 原価一覧'!$B$8:$O$16</definedName>
    <definedName name="_xlnm._FilterDatabase" localSheetId="173" hidden="1">'【181863】ADEKA 原価一覧'!$B$8:$O$39</definedName>
    <definedName name="_xlnm._FilterDatabase" localSheetId="174" hidden="1">'【182088】三和スクリーン銘板(SET上海) 原価一覧'!$B$8:$O$18</definedName>
    <definedName name="_xlnm._FilterDatabase" localSheetId="175" hidden="1">'【182091】高木工業 原価一覧'!$B$8:$O$19</definedName>
    <definedName name="_xlnm._FilterDatabase" localSheetId="165" hidden="1">'【182194】武蔵産業(キヤノン電子) 原価一覧'!$B$8:$O$23</definedName>
    <definedName name="_xlnm._FilterDatabase" localSheetId="177" hidden="1">'【182409】日邦興産 原価一覧'!$B$8:$O$19</definedName>
    <definedName name="_xlnm._FilterDatabase" localSheetId="179" hidden="1">'【182452】岸氏　(株)協同電子工業様 SV70+浸け-2'!$B$8:$O$274</definedName>
    <definedName name="_xlnm._FilterDatabase" localSheetId="178" hidden="1">'【182452】岸氏　(株)協同電子工業様 SV70+浸け置き'!$C$8:$P$52</definedName>
    <definedName name="_xlnm._FilterDatabase" localSheetId="182" hidden="1">'【182582】 加賀沢山電子　原価一覧'!$B$9:$O$25</definedName>
    <definedName name="_xlnm._FilterDatabase" localSheetId="189" hidden="1">'【182875】SET タイ  原価一覧'!$B$9:$O$10</definedName>
    <definedName name="_xlnm.Print_Area" localSheetId="30">'【173691】村田製作所( SETタイ) 原価一覧'!$A$1:$N$141</definedName>
    <definedName name="_xlnm.Print_Area" localSheetId="32">'【174219】岸氏　小滝電機製作所様 JR3404+SV-2'!$A$1:$J$247</definedName>
    <definedName name="_xlnm.Print_Area" localSheetId="31">'【174219】岸氏　小滝電機製作所様 JR3404+SV70'!$A$1:$J$117</definedName>
    <definedName name="_xlnm.Print_Area" localSheetId="57">'【175359】①千葉氏　ホーチキ様 JR3303+SV51+'!$A$1:$J$19</definedName>
    <definedName name="_xlnm.Print_Area" localSheetId="58">'【175359】①千葉氏　ホーチキ様 JR3303+SV5-2'!$A$1:$J$287</definedName>
    <definedName name="_xlnm.Print_Area" localSheetId="59">'【175359】②千葉氏　ホーチキ様 JR3303+SV51+'!$A$1:$J$289</definedName>
    <definedName name="_xlnm.Print_Area" localSheetId="103">'【176834】①　千葉氏　NOK福島様 JR3503+SV9'!$A$1:$J$32</definedName>
    <definedName name="_xlnm.Print_Area" localSheetId="105">'【176834】②　千葉氏　NOK福島様 JR3503+S-2'!$A$1:$J$104</definedName>
    <definedName name="_xlnm.Print_Area" localSheetId="104">'【176834】②　千葉氏　NOK福島様 JR3503+SV9'!$A$1:$J$103</definedName>
    <definedName name="_xlnm.Print_Area" localSheetId="106">'【176834】③　千葉氏　NOK福島様 JR3503+SV9'!$A$1:$J$23</definedName>
    <definedName name="_xlnm.Print_Area" localSheetId="107">'【176834】④　千葉氏　NOK福島様 JR3503+SV9'!$A$1:$J$70</definedName>
    <definedName name="_xlnm.Print_Area" localSheetId="74">'【176966】岸氏　NECエンベデッドテクノロジ様 JR-2'!$A$1:$J$247</definedName>
    <definedName name="_xlnm.Print_Area" localSheetId="73">'【176966】岸氏　NECエンベデッドテクノロジ様 JR34'!$A$1:$J$128</definedName>
    <definedName name="_xlnm.Print_Area" localSheetId="99">'【178301】千葉氏　グリムエナジー様　 JR3303用ケー'!$B$1:$K$61</definedName>
    <definedName name="_xlnm.Print_Area" localSheetId="129">'【179034 】-①白河オリンパス様 JR3303-H+3R'!$D$1:$M$18</definedName>
    <definedName name="_xlnm.Print_Area" localSheetId="130">'【179034 】-②白河オリンパス様 JR3303-H+3R'!$D$1:$M$325</definedName>
    <definedName name="_xlnm.Print_Area" localSheetId="131">'【179034 】-③白河オリンパス様 JR3303-H+3R'!$D$1:$M$300</definedName>
    <definedName name="_xlnm.Print_Area" localSheetId="119">#N/A</definedName>
    <definedName name="_xlnm.Print_Area" localSheetId="118">#N/A</definedName>
    <definedName name="_xlnm.Print_Area" localSheetId="149">'【179816 】-①京都セミコンダクター様　様 JRＶ230'!$D$1:$M$14</definedName>
    <definedName name="_xlnm.Print_Area" localSheetId="171">'【181520】岸氏　小滝電機製作所様　JR3404+SV-2'!$A$1:$J$247</definedName>
    <definedName name="_xlnm.Print_Area" localSheetId="170">'【181520】岸氏　小滝電機製作所様　JR3404+SV70'!$A$1:$Q$119</definedName>
    <definedName name="_xlnm.Print_Area" localSheetId="179">'【182452】岸氏　(株)協同電子工業様 SV70+浸け-2'!$A$1:$J$247</definedName>
    <definedName name="_xlnm.Print_Area" localSheetId="178">'【182452】岸氏　(株)協同電子工業様 SV70+浸け置き'!$B$1:$K$36</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92" l="1"/>
  <c r="J2" i="191"/>
  <c r="G56" i="189"/>
  <c r="G55" i="189"/>
  <c r="G54" i="189"/>
  <c r="G53" i="189"/>
  <c r="G52" i="189"/>
  <c r="G51" i="189"/>
  <c r="G50" i="189"/>
  <c r="G49" i="189"/>
  <c r="G48" i="189"/>
  <c r="G47" i="189"/>
  <c r="N44" i="189"/>
  <c r="G44" i="189"/>
  <c r="N43" i="189"/>
  <c r="G43" i="189"/>
  <c r="N42" i="189"/>
  <c r="G42" i="189"/>
  <c r="G41" i="189"/>
  <c r="G40" i="189"/>
  <c r="G39" i="189"/>
  <c r="G38" i="189"/>
  <c r="G37" i="189"/>
  <c r="G36" i="189"/>
  <c r="G35" i="189"/>
  <c r="N31" i="189"/>
  <c r="G31" i="189"/>
  <c r="N30" i="189"/>
  <c r="G30" i="189"/>
  <c r="N29" i="189"/>
  <c r="G29" i="189"/>
  <c r="N27" i="189"/>
  <c r="N26" i="189"/>
  <c r="G26" i="189"/>
  <c r="N25" i="189"/>
  <c r="G25" i="189"/>
  <c r="N24" i="189"/>
  <c r="G24" i="189"/>
  <c r="N23" i="189"/>
  <c r="G23" i="189"/>
  <c r="N22" i="189"/>
  <c r="G22" i="189"/>
  <c r="N21" i="189"/>
  <c r="G21" i="189"/>
  <c r="G19" i="189"/>
  <c r="G18" i="189"/>
  <c r="G17" i="189"/>
  <c r="N14" i="189"/>
  <c r="N13" i="189"/>
  <c r="G13" i="189"/>
  <c r="N12" i="189"/>
  <c r="G12" i="189"/>
  <c r="N11" i="189"/>
  <c r="G11" i="189"/>
  <c r="G10" i="189"/>
  <c r="N9" i="189"/>
  <c r="G9" i="189"/>
  <c r="N8" i="189"/>
  <c r="G8" i="189"/>
  <c r="N7" i="189"/>
  <c r="G5" i="189"/>
  <c r="G4" i="189"/>
  <c r="G3" i="189"/>
  <c r="F82" i="188"/>
  <c r="H64" i="188"/>
  <c r="H63" i="188"/>
  <c r="H62" i="188"/>
  <c r="J2" i="188"/>
  <c r="J2" i="187"/>
  <c r="H312" i="186"/>
  <c r="H311" i="186"/>
  <c r="H294" i="186"/>
  <c r="H293" i="186"/>
  <c r="H292" i="186"/>
  <c r="H226" i="186"/>
  <c r="H225" i="186"/>
  <c r="H198" i="186"/>
  <c r="H197" i="186"/>
  <c r="H117" i="186"/>
  <c r="H116" i="186"/>
  <c r="H115" i="186"/>
  <c r="H114" i="186"/>
  <c r="H113" i="186"/>
  <c r="H112" i="186"/>
  <c r="H111" i="186"/>
  <c r="H110" i="186"/>
  <c r="H109" i="186"/>
  <c r="H108" i="186"/>
  <c r="H107" i="186"/>
  <c r="H106" i="186"/>
  <c r="H105" i="186"/>
  <c r="H89" i="186"/>
  <c r="H81" i="186"/>
  <c r="H80" i="186"/>
  <c r="H79" i="186"/>
  <c r="H21" i="186"/>
  <c r="J2" i="186" s="1"/>
  <c r="H245" i="185"/>
  <c r="H240" i="185"/>
  <c r="H239" i="185"/>
  <c r="H238" i="185"/>
  <c r="H232" i="185"/>
  <c r="H191" i="185"/>
  <c r="H139" i="185"/>
  <c r="H138" i="185"/>
  <c r="H102" i="185"/>
  <c r="H101" i="185"/>
  <c r="H100" i="185"/>
  <c r="H99" i="185"/>
  <c r="H98" i="185"/>
  <c r="H97" i="185"/>
  <c r="H96" i="185"/>
  <c r="H95" i="185"/>
  <c r="H24" i="185"/>
  <c r="H23" i="185"/>
  <c r="H22" i="185"/>
  <c r="H21" i="185"/>
  <c r="H20" i="185"/>
  <c r="H19" i="185"/>
  <c r="H18" i="185"/>
  <c r="H17" i="185"/>
  <c r="H16" i="185"/>
  <c r="H15" i="185"/>
  <c r="H14" i="185"/>
  <c r="H13" i="185"/>
  <c r="H12" i="185"/>
  <c r="H11" i="185"/>
  <c r="H10" i="185"/>
  <c r="J2" i="185" s="1"/>
  <c r="H119" i="184"/>
  <c r="H113" i="184"/>
  <c r="H112" i="184"/>
  <c r="H111" i="184"/>
  <c r="H110" i="184"/>
  <c r="H109" i="184"/>
  <c r="H107" i="184"/>
  <c r="H106" i="184"/>
  <c r="H105" i="184"/>
  <c r="H103" i="184"/>
  <c r="H102" i="184"/>
  <c r="H101" i="184"/>
  <c r="H100" i="184"/>
  <c r="H98" i="184"/>
  <c r="H97" i="184"/>
  <c r="H96" i="184"/>
  <c r="H94" i="184"/>
  <c r="H93" i="184"/>
  <c r="H92" i="184"/>
  <c r="H90" i="184"/>
  <c r="H89" i="184"/>
  <c r="H88" i="184"/>
  <c r="H87" i="184"/>
  <c r="H86" i="184"/>
  <c r="H85" i="184"/>
  <c r="H84" i="184"/>
  <c r="H83" i="184"/>
  <c r="H82" i="184"/>
  <c r="H81" i="184"/>
  <c r="H80" i="184"/>
  <c r="H79" i="184"/>
  <c r="H78" i="184"/>
  <c r="H77" i="184"/>
  <c r="H76" i="184"/>
  <c r="H75" i="184"/>
  <c r="H74" i="184"/>
  <c r="H73" i="184"/>
  <c r="H71" i="184"/>
  <c r="H70" i="184"/>
  <c r="H69" i="184"/>
  <c r="H68" i="184"/>
  <c r="H67" i="184"/>
  <c r="H66" i="184"/>
  <c r="H65" i="184"/>
  <c r="H64" i="184"/>
  <c r="H63" i="184"/>
  <c r="H62" i="184"/>
  <c r="H61" i="184"/>
  <c r="H60" i="184"/>
  <c r="H59" i="184"/>
  <c r="H58" i="184"/>
  <c r="H57" i="184"/>
  <c r="H56" i="184"/>
  <c r="H55" i="184"/>
  <c r="H54" i="184"/>
  <c r="H53" i="184"/>
  <c r="H52" i="184"/>
  <c r="H51" i="184"/>
  <c r="H50" i="184"/>
  <c r="H49" i="184"/>
  <c r="H48" i="184"/>
  <c r="H47" i="184"/>
  <c r="H46" i="184"/>
  <c r="H45" i="184"/>
  <c r="H44" i="184"/>
  <c r="H43" i="184"/>
  <c r="H42" i="184"/>
  <c r="H41" i="184"/>
  <c r="H40" i="184"/>
  <c r="H39" i="184"/>
  <c r="H38" i="184"/>
  <c r="H37" i="184"/>
  <c r="H36" i="184"/>
  <c r="H35" i="184"/>
  <c r="H34" i="184"/>
  <c r="H33" i="184"/>
  <c r="H32" i="184"/>
  <c r="H31" i="184"/>
  <c r="H30" i="184"/>
  <c r="J2" i="184" s="1"/>
  <c r="H29" i="184"/>
  <c r="H27" i="184"/>
  <c r="H26" i="184"/>
  <c r="H25" i="184"/>
  <c r="H24" i="184"/>
  <c r="H22" i="184"/>
  <c r="H21" i="184"/>
  <c r="J19" i="184"/>
  <c r="G13" i="184"/>
  <c r="G12" i="184"/>
  <c r="G11" i="184"/>
  <c r="G10" i="184"/>
  <c r="H19" i="183" l="1"/>
  <c r="J2" i="183" s="1"/>
  <c r="J2" i="182" l="1"/>
  <c r="H253" i="181"/>
  <c r="H252" i="181"/>
  <c r="H251" i="181"/>
  <c r="H250" i="181"/>
  <c r="H249" i="181"/>
  <c r="E255" i="181" s="1"/>
  <c r="H246" i="181"/>
  <c r="H245" i="181"/>
  <c r="H244" i="181"/>
  <c r="H243" i="181"/>
  <c r="H242" i="181"/>
  <c r="H241" i="181"/>
  <c r="H240" i="181"/>
  <c r="E247" i="181" s="1"/>
  <c r="E235" i="181"/>
  <c r="H234" i="181"/>
  <c r="H233" i="181"/>
  <c r="H232" i="181"/>
  <c r="H231" i="181"/>
  <c r="H230" i="181"/>
  <c r="H228" i="181"/>
  <c r="H227" i="181"/>
  <c r="H226" i="181"/>
  <c r="H221" i="181"/>
  <c r="H220" i="181"/>
  <c r="H219" i="181"/>
  <c r="H218" i="181"/>
  <c r="H217" i="181"/>
  <c r="H216" i="181"/>
  <c r="H215" i="181"/>
  <c r="H214" i="181"/>
  <c r="H213" i="181"/>
  <c r="H212" i="181"/>
  <c r="H211" i="181"/>
  <c r="H210" i="181"/>
  <c r="H209" i="181"/>
  <c r="H208" i="181"/>
  <c r="H207" i="181"/>
  <c r="H206" i="181"/>
  <c r="H205" i="181"/>
  <c r="H204" i="181"/>
  <c r="H203" i="181"/>
  <c r="H202" i="181"/>
  <c r="H201" i="181"/>
  <c r="H200" i="181"/>
  <c r="H199" i="181"/>
  <c r="H198" i="181"/>
  <c r="H197" i="181"/>
  <c r="H196" i="181"/>
  <c r="H195" i="181"/>
  <c r="H194" i="181"/>
  <c r="H193" i="181"/>
  <c r="H192" i="181"/>
  <c r="H191" i="181"/>
  <c r="H190" i="181"/>
  <c r="H189" i="181"/>
  <c r="H188" i="181"/>
  <c r="H187" i="181"/>
  <c r="H186" i="181"/>
  <c r="H185" i="181"/>
  <c r="H184" i="181"/>
  <c r="H183" i="181"/>
  <c r="E222" i="181" s="1"/>
  <c r="H182" i="181"/>
  <c r="H181" i="181"/>
  <c r="H180" i="181"/>
  <c r="H179" i="181"/>
  <c r="H178" i="181"/>
  <c r="H171" i="181"/>
  <c r="H170" i="181"/>
  <c r="H169" i="181"/>
  <c r="H168" i="181"/>
  <c r="H167" i="181"/>
  <c r="H166" i="181"/>
  <c r="H165" i="181"/>
  <c r="H164" i="181"/>
  <c r="H163" i="181"/>
  <c r="H162" i="181"/>
  <c r="H161" i="181"/>
  <c r="H160" i="181"/>
  <c r="H159" i="181"/>
  <c r="H158" i="181"/>
  <c r="H157" i="181"/>
  <c r="H156" i="181"/>
  <c r="H155" i="181"/>
  <c r="H154" i="181"/>
  <c r="H153" i="181"/>
  <c r="H152" i="181"/>
  <c r="H151" i="181"/>
  <c r="H150" i="181"/>
  <c r="H149" i="181"/>
  <c r="H148" i="181"/>
  <c r="H147" i="181"/>
  <c r="H146" i="181"/>
  <c r="H145" i="181"/>
  <c r="H144" i="181"/>
  <c r="H143" i="181"/>
  <c r="H142" i="181"/>
  <c r="H141" i="181"/>
  <c r="H140" i="181"/>
  <c r="H139" i="181"/>
  <c r="H138" i="181"/>
  <c r="H137" i="181"/>
  <c r="H136" i="181"/>
  <c r="H135" i="181"/>
  <c r="H134" i="181"/>
  <c r="E174" i="181" s="1"/>
  <c r="H130" i="181"/>
  <c r="E131" i="181" s="1"/>
  <c r="H125" i="181"/>
  <c r="H124" i="181"/>
  <c r="H123" i="181"/>
  <c r="H122" i="181"/>
  <c r="H121" i="181"/>
  <c r="H120" i="181"/>
  <c r="H119" i="181"/>
  <c r="H118" i="181"/>
  <c r="H117" i="181"/>
  <c r="H116" i="181"/>
  <c r="H115" i="181"/>
  <c r="H114" i="181"/>
  <c r="H113" i="181"/>
  <c r="H112" i="181"/>
  <c r="H111" i="181"/>
  <c r="H110" i="181"/>
  <c r="H109" i="181"/>
  <c r="H108" i="181"/>
  <c r="H107" i="181"/>
  <c r="H106" i="181"/>
  <c r="H105" i="181"/>
  <c r="H104" i="181"/>
  <c r="H103" i="181"/>
  <c r="H102" i="181"/>
  <c r="H101" i="181"/>
  <c r="H100" i="181"/>
  <c r="H99" i="181"/>
  <c r="H98" i="181"/>
  <c r="H97" i="181"/>
  <c r="H96" i="181"/>
  <c r="H95" i="181"/>
  <c r="H94" i="181"/>
  <c r="H93" i="181"/>
  <c r="E126" i="181" s="1"/>
  <c r="H92" i="181"/>
  <c r="H91" i="181"/>
  <c r="H90" i="181"/>
  <c r="H89" i="181"/>
  <c r="H88" i="181"/>
  <c r="H87" i="181"/>
  <c r="H86" i="181"/>
  <c r="H85" i="181"/>
  <c r="H84" i="181"/>
  <c r="H82" i="181"/>
  <c r="H81" i="181"/>
  <c r="H79" i="181"/>
  <c r="H78" i="181"/>
  <c r="H77" i="181"/>
  <c r="H76" i="181"/>
  <c r="E81" i="181" s="1"/>
  <c r="H75" i="181"/>
  <c r="H74" i="181"/>
  <c r="H73" i="181"/>
  <c r="H72" i="181"/>
  <c r="H71" i="181"/>
  <c r="H70" i="181"/>
  <c r="H69" i="181"/>
  <c r="H68" i="181"/>
  <c r="H67" i="181"/>
  <c r="H66" i="181"/>
  <c r="H59" i="181"/>
  <c r="H58" i="181"/>
  <c r="H57" i="181"/>
  <c r="H56" i="181"/>
  <c r="H55" i="181"/>
  <c r="E61" i="181" s="1"/>
  <c r="H54" i="181"/>
  <c r="H53" i="181"/>
  <c r="H52" i="181"/>
  <c r="H51" i="181"/>
  <c r="H45" i="181"/>
  <c r="H44" i="181"/>
  <c r="H43" i="181"/>
  <c r="H42" i="181"/>
  <c r="H41" i="181"/>
  <c r="H40" i="181"/>
  <c r="H39" i="181"/>
  <c r="H38" i="181"/>
  <c r="H37" i="181"/>
  <c r="H36" i="181"/>
  <c r="H35" i="181"/>
  <c r="H34" i="181"/>
  <c r="H33" i="181"/>
  <c r="H32" i="181"/>
  <c r="H31" i="181"/>
  <c r="H30" i="181"/>
  <c r="H29" i="181"/>
  <c r="H28" i="181"/>
  <c r="H27" i="181"/>
  <c r="H26" i="181"/>
  <c r="H25" i="181"/>
  <c r="H24" i="181"/>
  <c r="H23" i="181"/>
  <c r="H22" i="181"/>
  <c r="E47" i="181" s="1"/>
  <c r="H16" i="181"/>
  <c r="H15" i="181"/>
  <c r="J2" i="181" s="1"/>
  <c r="H14" i="181"/>
  <c r="H13" i="181"/>
  <c r="H12" i="181"/>
  <c r="H11" i="181"/>
  <c r="H10" i="181"/>
  <c r="I32" i="180"/>
  <c r="I31" i="180"/>
  <c r="I30" i="180"/>
  <c r="I29" i="180"/>
  <c r="I28" i="180"/>
  <c r="I27" i="180"/>
  <c r="I26" i="180"/>
  <c r="I25" i="180"/>
  <c r="I24" i="180"/>
  <c r="F34" i="180" s="1"/>
  <c r="I17" i="180"/>
  <c r="I16" i="180"/>
  <c r="I15" i="180"/>
  <c r="K2" i="180" s="1"/>
  <c r="I14" i="180"/>
  <c r="I13" i="180"/>
  <c r="I12" i="180"/>
  <c r="C12" i="180"/>
  <c r="C13" i="180" s="1"/>
  <c r="C14" i="180" s="1"/>
  <c r="C15" i="180" s="1"/>
  <c r="C16" i="180" s="1"/>
  <c r="C17" i="180" s="1"/>
  <c r="C24" i="180" s="1"/>
  <c r="C25" i="180" s="1"/>
  <c r="C26" i="180" s="1"/>
  <c r="C27" i="180" s="1"/>
  <c r="C28" i="180" s="1"/>
  <c r="C29" i="180" s="1"/>
  <c r="C30" i="180" s="1"/>
  <c r="C31" i="180" s="1"/>
  <c r="C32" i="180" s="1"/>
  <c r="I11" i="180"/>
  <c r="H19" i="179"/>
  <c r="H18" i="179"/>
  <c r="H17" i="179"/>
  <c r="H16" i="179"/>
  <c r="H15" i="179"/>
  <c r="H9" i="179"/>
  <c r="J2" i="179"/>
  <c r="H20" i="178"/>
  <c r="J2" i="178" s="1"/>
  <c r="H19" i="178"/>
  <c r="H18" i="178"/>
  <c r="H17" i="178"/>
  <c r="H16" i="178"/>
  <c r="H14" i="178"/>
  <c r="H13" i="178"/>
  <c r="H12" i="178"/>
  <c r="H11" i="178"/>
  <c r="H10" i="178"/>
  <c r="H9" i="178"/>
  <c r="E18" i="181" l="1"/>
  <c r="F19" i="180"/>
  <c r="H19" i="177"/>
  <c r="H18" i="177"/>
  <c r="H17" i="177"/>
  <c r="H16" i="177"/>
  <c r="H15" i="177"/>
  <c r="H14" i="177"/>
  <c r="H13" i="177"/>
  <c r="H12" i="177"/>
  <c r="H11" i="177"/>
  <c r="H10" i="177"/>
  <c r="H9" i="177"/>
  <c r="J2" i="177"/>
  <c r="H90" i="176"/>
  <c r="H89" i="176"/>
  <c r="H88" i="176"/>
  <c r="H87" i="176"/>
  <c r="H86" i="176"/>
  <c r="H85" i="176"/>
  <c r="H84" i="176"/>
  <c r="H83" i="176"/>
  <c r="H82" i="176"/>
  <c r="H81" i="176"/>
  <c r="H80" i="176"/>
  <c r="H79" i="176"/>
  <c r="H78" i="176"/>
  <c r="H77" i="176"/>
  <c r="H76" i="176"/>
  <c r="H75" i="176"/>
  <c r="H74" i="176"/>
  <c r="H73" i="176"/>
  <c r="H72" i="176"/>
  <c r="H71" i="176"/>
  <c r="H70" i="176"/>
  <c r="H69" i="176"/>
  <c r="H68" i="176"/>
  <c r="H67" i="176"/>
  <c r="H66" i="176"/>
  <c r="H65" i="176"/>
  <c r="H64" i="176"/>
  <c r="H63" i="176"/>
  <c r="H62" i="176"/>
  <c r="H61" i="176"/>
  <c r="H60" i="176"/>
  <c r="H59" i="176"/>
  <c r="H58" i="176"/>
  <c r="H57" i="176"/>
  <c r="H56" i="176"/>
  <c r="H55" i="176"/>
  <c r="H54" i="176"/>
  <c r="H53" i="176"/>
  <c r="H52" i="176"/>
  <c r="H51" i="176"/>
  <c r="H50" i="176"/>
  <c r="H49" i="176"/>
  <c r="H48" i="176"/>
  <c r="H47" i="176"/>
  <c r="H46" i="176"/>
  <c r="H45" i="176"/>
  <c r="H44" i="176"/>
  <c r="H43" i="176"/>
  <c r="H42" i="176"/>
  <c r="H41" i="176"/>
  <c r="H40" i="176"/>
  <c r="H39" i="176"/>
  <c r="H38" i="176"/>
  <c r="H37" i="176"/>
  <c r="H36" i="176"/>
  <c r="H35" i="176"/>
  <c r="H34" i="176"/>
  <c r="H33" i="176"/>
  <c r="H32" i="176"/>
  <c r="H31" i="176"/>
  <c r="H30" i="176"/>
  <c r="H29" i="176"/>
  <c r="H28" i="176"/>
  <c r="H27" i="176"/>
  <c r="H26" i="176"/>
  <c r="H25" i="176"/>
  <c r="H24" i="176"/>
  <c r="H23" i="176"/>
  <c r="H22" i="176"/>
  <c r="H21" i="176"/>
  <c r="H20" i="176"/>
  <c r="H19" i="176"/>
  <c r="H18" i="176"/>
  <c r="H17" i="176"/>
  <c r="H16" i="176"/>
  <c r="H15" i="176"/>
  <c r="H14" i="176"/>
  <c r="H13" i="176"/>
  <c r="H12" i="176"/>
  <c r="H11" i="176"/>
  <c r="H10" i="176"/>
  <c r="H9" i="176"/>
  <c r="J2" i="176" s="1"/>
  <c r="H39" i="175"/>
  <c r="H38" i="175"/>
  <c r="H37" i="175"/>
  <c r="H36" i="175"/>
  <c r="H35" i="175"/>
  <c r="H34" i="175"/>
  <c r="H33" i="175"/>
  <c r="H32" i="175"/>
  <c r="H31" i="175"/>
  <c r="H30" i="175"/>
  <c r="H29" i="175"/>
  <c r="H28" i="175"/>
  <c r="H27" i="175"/>
  <c r="H26" i="175"/>
  <c r="H25" i="175"/>
  <c r="H24" i="175"/>
  <c r="H23" i="175"/>
  <c r="H22" i="175"/>
  <c r="H21" i="175"/>
  <c r="H20" i="175"/>
  <c r="H19" i="175"/>
  <c r="H18" i="175"/>
  <c r="H17" i="175"/>
  <c r="H16" i="175"/>
  <c r="H15" i="175"/>
  <c r="H14" i="175"/>
  <c r="H13" i="175"/>
  <c r="H12" i="175"/>
  <c r="H11" i="175"/>
  <c r="H10" i="175"/>
  <c r="H9" i="175"/>
  <c r="J2" i="175" s="1"/>
  <c r="H35" i="174"/>
  <c r="H34" i="174"/>
  <c r="H33" i="174"/>
  <c r="H32" i="174"/>
  <c r="H31" i="174"/>
  <c r="H30" i="174"/>
  <c r="H29" i="174"/>
  <c r="H28" i="174"/>
  <c r="H27" i="174"/>
  <c r="H26" i="174"/>
  <c r="H25" i="174"/>
  <c r="H23" i="174"/>
  <c r="H22" i="174"/>
  <c r="H21" i="174"/>
  <c r="H20" i="174"/>
  <c r="J2" i="174" s="1"/>
  <c r="H19" i="174"/>
  <c r="H18" i="174"/>
  <c r="H17" i="174"/>
  <c r="H16" i="174"/>
  <c r="H15" i="174"/>
  <c r="H14" i="174"/>
  <c r="H13" i="174"/>
  <c r="H12" i="174"/>
  <c r="H11" i="174"/>
  <c r="H10" i="174"/>
  <c r="H9" i="174"/>
  <c r="H253" i="173"/>
  <c r="H252" i="173"/>
  <c r="H251" i="173"/>
  <c r="E255" i="173" s="1"/>
  <c r="H250" i="173"/>
  <c r="H249" i="173"/>
  <c r="H246" i="173"/>
  <c r="H245" i="173"/>
  <c r="H244" i="173"/>
  <c r="H243" i="173"/>
  <c r="H242" i="173"/>
  <c r="H241" i="173"/>
  <c r="H240" i="173"/>
  <c r="E247" i="173" s="1"/>
  <c r="H234" i="173"/>
  <c r="H233" i="173"/>
  <c r="H232" i="173"/>
  <c r="H231" i="173"/>
  <c r="H230" i="173"/>
  <c r="E235" i="173" s="1"/>
  <c r="H228" i="173"/>
  <c r="H227" i="173"/>
  <c r="H226" i="173"/>
  <c r="H221" i="173"/>
  <c r="H220" i="173"/>
  <c r="H219" i="173"/>
  <c r="H218" i="173"/>
  <c r="H217" i="173"/>
  <c r="H216" i="173"/>
  <c r="H215" i="173"/>
  <c r="H214" i="173"/>
  <c r="H213" i="173"/>
  <c r="H212" i="173"/>
  <c r="H211" i="173"/>
  <c r="H210" i="173"/>
  <c r="H209" i="173"/>
  <c r="H208" i="173"/>
  <c r="H207" i="173"/>
  <c r="H206" i="173"/>
  <c r="H205" i="173"/>
  <c r="H204" i="173"/>
  <c r="H203" i="173"/>
  <c r="H202" i="173"/>
  <c r="H201" i="173"/>
  <c r="H200" i="173"/>
  <c r="H199" i="173"/>
  <c r="H198" i="173"/>
  <c r="H197" i="173"/>
  <c r="H196" i="173"/>
  <c r="H195" i="173"/>
  <c r="H194" i="173"/>
  <c r="H193" i="173"/>
  <c r="H192" i="173"/>
  <c r="H191" i="173"/>
  <c r="H190" i="173"/>
  <c r="H189" i="173"/>
  <c r="H188" i="173"/>
  <c r="H187" i="173"/>
  <c r="H186" i="173"/>
  <c r="H185" i="173"/>
  <c r="H184" i="173"/>
  <c r="H183" i="173"/>
  <c r="H182" i="173"/>
  <c r="H181" i="173"/>
  <c r="H180" i="173"/>
  <c r="H179" i="173"/>
  <c r="H178" i="173"/>
  <c r="E222" i="173" s="1"/>
  <c r="H171" i="173"/>
  <c r="H170" i="173"/>
  <c r="H169" i="173"/>
  <c r="H168" i="173"/>
  <c r="H167" i="173"/>
  <c r="H166" i="173"/>
  <c r="H165" i="173"/>
  <c r="H164" i="173"/>
  <c r="H163" i="173"/>
  <c r="H162" i="173"/>
  <c r="H161" i="173"/>
  <c r="H160" i="173"/>
  <c r="H159" i="173"/>
  <c r="H158" i="173"/>
  <c r="H157" i="173"/>
  <c r="H156" i="173"/>
  <c r="H155" i="173"/>
  <c r="H154" i="173"/>
  <c r="H153" i="173"/>
  <c r="H152" i="173"/>
  <c r="H151" i="173"/>
  <c r="H150" i="173"/>
  <c r="H149" i="173"/>
  <c r="H148" i="173"/>
  <c r="H147" i="173"/>
  <c r="H146" i="173"/>
  <c r="H145" i="173"/>
  <c r="H144" i="173"/>
  <c r="H143" i="173"/>
  <c r="H142" i="173"/>
  <c r="H141" i="173"/>
  <c r="H140" i="173"/>
  <c r="H139" i="173"/>
  <c r="H138" i="173"/>
  <c r="H137" i="173"/>
  <c r="H136" i="173"/>
  <c r="H135" i="173"/>
  <c r="H134" i="173"/>
  <c r="E174" i="173" s="1"/>
  <c r="H130" i="173"/>
  <c r="E131" i="173" s="1"/>
  <c r="H125" i="173"/>
  <c r="H124" i="173"/>
  <c r="H123" i="173"/>
  <c r="H122" i="173"/>
  <c r="H121" i="173"/>
  <c r="H120" i="173"/>
  <c r="H119" i="173"/>
  <c r="H118" i="173"/>
  <c r="H117" i="173"/>
  <c r="H116" i="173"/>
  <c r="H115" i="173"/>
  <c r="H114" i="173"/>
  <c r="H113" i="173"/>
  <c r="H112" i="173"/>
  <c r="H111" i="173"/>
  <c r="H110" i="173"/>
  <c r="H109" i="173"/>
  <c r="H108" i="173"/>
  <c r="H107" i="173"/>
  <c r="H106" i="173"/>
  <c r="H105" i="173"/>
  <c r="H104" i="173"/>
  <c r="H103" i="173"/>
  <c r="H102" i="173"/>
  <c r="H101" i="173"/>
  <c r="H100" i="173"/>
  <c r="H99" i="173"/>
  <c r="H98" i="173"/>
  <c r="H97" i="173"/>
  <c r="H96" i="173"/>
  <c r="H95" i="173"/>
  <c r="H94" i="173"/>
  <c r="H93" i="173"/>
  <c r="H92" i="173"/>
  <c r="H91" i="173"/>
  <c r="H90" i="173"/>
  <c r="H89" i="173"/>
  <c r="H88" i="173"/>
  <c r="E126" i="173" s="1"/>
  <c r="H87" i="173"/>
  <c r="H86" i="173"/>
  <c r="H85" i="173"/>
  <c r="H84" i="173"/>
  <c r="H82" i="173"/>
  <c r="H81" i="173"/>
  <c r="H79" i="173"/>
  <c r="H78" i="173"/>
  <c r="H77" i="173"/>
  <c r="H76" i="173"/>
  <c r="H75" i="173"/>
  <c r="H74" i="173"/>
  <c r="H73" i="173"/>
  <c r="H72" i="173"/>
  <c r="H71" i="173"/>
  <c r="E81" i="173" s="1"/>
  <c r="H70" i="173"/>
  <c r="H69" i="173"/>
  <c r="H68" i="173"/>
  <c r="H67" i="173"/>
  <c r="H66" i="173"/>
  <c r="H59" i="173"/>
  <c r="H58" i="173"/>
  <c r="H57" i="173"/>
  <c r="H56" i="173"/>
  <c r="H55" i="173"/>
  <c r="H54" i="173"/>
  <c r="H53" i="173"/>
  <c r="H52" i="173"/>
  <c r="H51" i="173"/>
  <c r="E61" i="173" s="1"/>
  <c r="E47" i="173"/>
  <c r="H45" i="173"/>
  <c r="H44" i="173"/>
  <c r="H43" i="173"/>
  <c r="H42" i="173"/>
  <c r="H41" i="173"/>
  <c r="H40" i="173"/>
  <c r="H39" i="173"/>
  <c r="H38" i="173"/>
  <c r="H37" i="173"/>
  <c r="H36" i="173"/>
  <c r="H35" i="173"/>
  <c r="H34" i="173"/>
  <c r="H33" i="173"/>
  <c r="H32" i="173"/>
  <c r="H31" i="173"/>
  <c r="H30" i="173"/>
  <c r="H29" i="173"/>
  <c r="H28" i="173"/>
  <c r="H27" i="173"/>
  <c r="H26" i="173"/>
  <c r="H25" i="173"/>
  <c r="H24" i="173"/>
  <c r="H23" i="173"/>
  <c r="H22" i="173"/>
  <c r="H16" i="173"/>
  <c r="H15" i="173"/>
  <c r="H14" i="173"/>
  <c r="H13" i="173"/>
  <c r="H12" i="173"/>
  <c r="H11" i="173"/>
  <c r="H10" i="173"/>
  <c r="J2" i="173" s="1"/>
  <c r="H117" i="172"/>
  <c r="H116" i="172"/>
  <c r="E118" i="172" s="1"/>
  <c r="H111" i="172"/>
  <c r="H110" i="172"/>
  <c r="H109" i="172"/>
  <c r="H108" i="172"/>
  <c r="H107" i="172"/>
  <c r="H106" i="172"/>
  <c r="H105" i="172"/>
  <c r="H104" i="172"/>
  <c r="H103" i="172"/>
  <c r="H102" i="172"/>
  <c r="H101" i="172"/>
  <c r="H100" i="172"/>
  <c r="H99" i="172"/>
  <c r="H98" i="172"/>
  <c r="H97" i="172"/>
  <c r="H96" i="172"/>
  <c r="H95" i="172"/>
  <c r="H94" i="172"/>
  <c r="H93" i="172"/>
  <c r="H92" i="172"/>
  <c r="H91" i="172"/>
  <c r="H90" i="172"/>
  <c r="H89" i="172"/>
  <c r="H88" i="172"/>
  <c r="H87" i="172"/>
  <c r="H86" i="172"/>
  <c r="H85" i="172"/>
  <c r="H84" i="172"/>
  <c r="H83" i="172"/>
  <c r="H82" i="172"/>
  <c r="H81" i="172"/>
  <c r="H80" i="172"/>
  <c r="H79" i="172"/>
  <c r="H78" i="172"/>
  <c r="H77" i="172"/>
  <c r="H76" i="172"/>
  <c r="H75" i="172"/>
  <c r="H74" i="172"/>
  <c r="H73" i="172"/>
  <c r="H72" i="172"/>
  <c r="H71" i="172"/>
  <c r="H69" i="172"/>
  <c r="E112" i="172" s="1"/>
  <c r="E65" i="172"/>
  <c r="H63" i="172"/>
  <c r="H62" i="172"/>
  <c r="H61" i="172"/>
  <c r="H60" i="172"/>
  <c r="H59" i="172"/>
  <c r="H58" i="172"/>
  <c r="H57" i="172"/>
  <c r="H56" i="172"/>
  <c r="H55" i="172"/>
  <c r="H54" i="172"/>
  <c r="H53" i="172"/>
  <c r="H46" i="172"/>
  <c r="H45" i="172"/>
  <c r="H44" i="172"/>
  <c r="H43" i="172"/>
  <c r="E48" i="172" s="1"/>
  <c r="H42" i="172"/>
  <c r="H35" i="172"/>
  <c r="H34" i="172"/>
  <c r="H33" i="172"/>
  <c r="H32" i="172"/>
  <c r="H31" i="172"/>
  <c r="H30" i="172"/>
  <c r="H29" i="172"/>
  <c r="H28" i="172"/>
  <c r="H27" i="172"/>
  <c r="H26" i="172"/>
  <c r="H25" i="172"/>
  <c r="H24" i="172"/>
  <c r="H23" i="172"/>
  <c r="H22" i="172"/>
  <c r="J2" i="172" s="1"/>
  <c r="H21" i="172"/>
  <c r="H20" i="172"/>
  <c r="E37" i="172" s="1"/>
  <c r="H14" i="172"/>
  <c r="H13" i="172"/>
  <c r="H12" i="172"/>
  <c r="H11" i="172"/>
  <c r="H10" i="172"/>
  <c r="E16" i="172" s="1"/>
  <c r="H53" i="171"/>
  <c r="H52" i="171"/>
  <c r="H51" i="171"/>
  <c r="H50" i="171"/>
  <c r="H49" i="171"/>
  <c r="H48" i="171"/>
  <c r="H47" i="171"/>
  <c r="H46" i="171"/>
  <c r="H45" i="171"/>
  <c r="H44" i="171"/>
  <c r="H43" i="171"/>
  <c r="H42" i="171"/>
  <c r="H41" i="171"/>
  <c r="H40" i="171"/>
  <c r="H39" i="171"/>
  <c r="H38" i="171"/>
  <c r="H37" i="171"/>
  <c r="H36" i="171"/>
  <c r="H35" i="171"/>
  <c r="H34" i="171"/>
  <c r="H33" i="171"/>
  <c r="H32" i="171"/>
  <c r="H31" i="171"/>
  <c r="H30" i="171"/>
  <c r="H29" i="171"/>
  <c r="H28" i="171"/>
  <c r="H27" i="171"/>
  <c r="H26" i="171"/>
  <c r="H25" i="171"/>
  <c r="H24" i="171"/>
  <c r="H23" i="171"/>
  <c r="H22" i="171"/>
  <c r="H21" i="171"/>
  <c r="H20" i="171"/>
  <c r="H19" i="171"/>
  <c r="H18" i="171"/>
  <c r="H17" i="171"/>
  <c r="H16" i="171"/>
  <c r="H15" i="171"/>
  <c r="J2" i="171" s="1"/>
  <c r="H14" i="171"/>
  <c r="H13" i="171"/>
  <c r="H12" i="171"/>
  <c r="H11" i="171"/>
  <c r="H10" i="171"/>
  <c r="H9" i="171"/>
  <c r="H47" i="170"/>
  <c r="H46" i="170"/>
  <c r="H45" i="170"/>
  <c r="H44" i="170"/>
  <c r="H43" i="170"/>
  <c r="H42" i="170"/>
  <c r="H41" i="170"/>
  <c r="H40" i="170"/>
  <c r="H39" i="170"/>
  <c r="H38" i="170"/>
  <c r="H37" i="170"/>
  <c r="H36" i="170"/>
  <c r="H35" i="170"/>
  <c r="H34" i="170"/>
  <c r="H33" i="170"/>
  <c r="H32" i="170"/>
  <c r="H31" i="170"/>
  <c r="H30" i="170"/>
  <c r="H29" i="170"/>
  <c r="H28" i="170"/>
  <c r="H27" i="170"/>
  <c r="H26" i="170"/>
  <c r="H25" i="170"/>
  <c r="H24" i="170"/>
  <c r="H23" i="170"/>
  <c r="J2" i="170" s="1"/>
  <c r="H22" i="170"/>
  <c r="H21" i="170"/>
  <c r="H20" i="170"/>
  <c r="H19" i="170"/>
  <c r="H18" i="170"/>
  <c r="H17" i="170"/>
  <c r="H16" i="170"/>
  <c r="H15" i="170"/>
  <c r="H14" i="170"/>
  <c r="H13" i="170"/>
  <c r="H12" i="170"/>
  <c r="H11" i="170"/>
  <c r="H10" i="170"/>
  <c r="H9" i="170"/>
  <c r="H160" i="169"/>
  <c r="H159" i="169"/>
  <c r="H158" i="169"/>
  <c r="H157" i="169"/>
  <c r="H156" i="169"/>
  <c r="H155" i="169"/>
  <c r="H133" i="169"/>
  <c r="H132" i="169"/>
  <c r="H131" i="169"/>
  <c r="H130" i="169"/>
  <c r="H129" i="169"/>
  <c r="H128" i="169"/>
  <c r="H127" i="169"/>
  <c r="H126" i="169"/>
  <c r="H125" i="169"/>
  <c r="H124" i="169"/>
  <c r="H123" i="169"/>
  <c r="H122" i="169"/>
  <c r="H121" i="169"/>
  <c r="H120" i="169"/>
  <c r="H119" i="169"/>
  <c r="H118" i="169"/>
  <c r="H117" i="169"/>
  <c r="H116" i="169"/>
  <c r="H115" i="169"/>
  <c r="H114" i="169"/>
  <c r="H113" i="169"/>
  <c r="H112" i="169"/>
  <c r="H111" i="169"/>
  <c r="H110" i="169"/>
  <c r="H109" i="169"/>
  <c r="H108" i="169"/>
  <c r="H107" i="169"/>
  <c r="H106" i="169"/>
  <c r="H105" i="169"/>
  <c r="H104" i="169"/>
  <c r="H103" i="169"/>
  <c r="H102" i="169"/>
  <c r="H101" i="169"/>
  <c r="H100" i="169"/>
  <c r="H99" i="169"/>
  <c r="H98" i="169"/>
  <c r="H97" i="169"/>
  <c r="H96" i="169"/>
  <c r="H95" i="169"/>
  <c r="H94" i="169"/>
  <c r="H93" i="169"/>
  <c r="H92" i="169"/>
  <c r="H91" i="169"/>
  <c r="H90" i="169"/>
  <c r="H89" i="169"/>
  <c r="H88" i="169"/>
  <c r="H87" i="169"/>
  <c r="H86" i="169"/>
  <c r="H85" i="169"/>
  <c r="H84" i="169"/>
  <c r="H83" i="169"/>
  <c r="H82" i="169"/>
  <c r="H81" i="169"/>
  <c r="H80" i="169"/>
  <c r="H79" i="169"/>
  <c r="H78" i="169"/>
  <c r="H77" i="169"/>
  <c r="E136" i="169" s="1"/>
  <c r="H71" i="169"/>
  <c r="H70" i="169"/>
  <c r="H69" i="169"/>
  <c r="H68" i="169"/>
  <c r="E73" i="169" s="1"/>
  <c r="H67" i="169"/>
  <c r="H66" i="169"/>
  <c r="H65" i="169"/>
  <c r="H64" i="169"/>
  <c r="H56" i="169"/>
  <c r="H55" i="169"/>
  <c r="H54" i="169"/>
  <c r="E58" i="169" s="1"/>
  <c r="H53" i="169"/>
  <c r="H47" i="169"/>
  <c r="H46" i="169"/>
  <c r="H45" i="169"/>
  <c r="H44" i="169"/>
  <c r="H43" i="169"/>
  <c r="H42" i="169"/>
  <c r="H41" i="169"/>
  <c r="H40" i="169"/>
  <c r="H39" i="169"/>
  <c r="H38" i="169"/>
  <c r="H37" i="169"/>
  <c r="H36" i="169"/>
  <c r="H35" i="169"/>
  <c r="H34" i="169"/>
  <c r="H33" i="169"/>
  <c r="H32" i="169"/>
  <c r="H31" i="169"/>
  <c r="H30" i="169"/>
  <c r="H29" i="169"/>
  <c r="H28" i="169"/>
  <c r="H27" i="169"/>
  <c r="H26" i="169"/>
  <c r="H25" i="169"/>
  <c r="H24" i="169"/>
  <c r="H23" i="169"/>
  <c r="E49" i="169" s="1"/>
  <c r="H17" i="169"/>
  <c r="H16" i="169"/>
  <c r="H15" i="169"/>
  <c r="H14" i="169"/>
  <c r="H13" i="169"/>
  <c r="J2" i="169" s="1"/>
  <c r="B13" i="169"/>
  <c r="B14" i="169" s="1"/>
  <c r="B15" i="169" s="1"/>
  <c r="B16" i="169" s="1"/>
  <c r="B17" i="169" s="1"/>
  <c r="B23" i="169" s="1"/>
  <c r="B24" i="169" s="1"/>
  <c r="B25" i="169" s="1"/>
  <c r="B26" i="169" s="1"/>
  <c r="B27" i="169" s="1"/>
  <c r="B28" i="169" s="1"/>
  <c r="B29" i="169" s="1"/>
  <c r="B30" i="169" s="1"/>
  <c r="B31" i="169" s="1"/>
  <c r="B32" i="169" s="1"/>
  <c r="B33" i="169" s="1"/>
  <c r="B34" i="169" s="1"/>
  <c r="B35" i="169" s="1"/>
  <c r="B36" i="169" s="1"/>
  <c r="B37" i="169" s="1"/>
  <c r="B38" i="169" s="1"/>
  <c r="B39" i="169" s="1"/>
  <c r="B40" i="169" s="1"/>
  <c r="B41" i="169" s="1"/>
  <c r="B42" i="169" s="1"/>
  <c r="B43" i="169" s="1"/>
  <c r="B44" i="169" s="1"/>
  <c r="B45" i="169" s="1"/>
  <c r="B46" i="169" s="1"/>
  <c r="B47" i="169" s="1"/>
  <c r="B53" i="169" s="1"/>
  <c r="B54" i="169" s="1"/>
  <c r="B55" i="169" s="1"/>
  <c r="B56" i="169" s="1"/>
  <c r="B64" i="169" s="1"/>
  <c r="B65" i="169" s="1"/>
  <c r="B66" i="169" s="1"/>
  <c r="B67" i="169" s="1"/>
  <c r="B68" i="169" s="1"/>
  <c r="B69" i="169" s="1"/>
  <c r="B70" i="169" s="1"/>
  <c r="B71" i="169" s="1"/>
  <c r="B77" i="169" s="1"/>
  <c r="B78" i="169" s="1"/>
  <c r="B79" i="169" s="1"/>
  <c r="B80" i="169" s="1"/>
  <c r="B81" i="169" s="1"/>
  <c r="B82" i="169" s="1"/>
  <c r="B83" i="169" s="1"/>
  <c r="B84" i="169" s="1"/>
  <c r="B85" i="169" s="1"/>
  <c r="B86" i="169" s="1"/>
  <c r="B87" i="169" s="1"/>
  <c r="B88" i="169" s="1"/>
  <c r="B89" i="169" s="1"/>
  <c r="B90" i="169" s="1"/>
  <c r="B91" i="169" s="1"/>
  <c r="B92" i="169" s="1"/>
  <c r="B93" i="169" s="1"/>
  <c r="B94" i="169" s="1"/>
  <c r="B95" i="169" s="1"/>
  <c r="B96" i="169" s="1"/>
  <c r="B97" i="169" s="1"/>
  <c r="B98" i="169" s="1"/>
  <c r="B99" i="169" s="1"/>
  <c r="B100" i="169" s="1"/>
  <c r="B101" i="169" s="1"/>
  <c r="B102" i="169" s="1"/>
  <c r="B103" i="169" s="1"/>
  <c r="B104" i="169" s="1"/>
  <c r="B105" i="169" s="1"/>
  <c r="B106" i="169" s="1"/>
  <c r="B107" i="169" s="1"/>
  <c r="B108" i="169" s="1"/>
  <c r="B109" i="169" s="1"/>
  <c r="B110" i="169" s="1"/>
  <c r="B111" i="169" s="1"/>
  <c r="B112" i="169" s="1"/>
  <c r="B113" i="169" s="1"/>
  <c r="B114" i="169" s="1"/>
  <c r="B115" i="169" s="1"/>
  <c r="B116" i="169" s="1"/>
  <c r="B117" i="169" s="1"/>
  <c r="B118" i="169" s="1"/>
  <c r="B119" i="169" s="1"/>
  <c r="B120" i="169" s="1"/>
  <c r="B121" i="169" s="1"/>
  <c r="B122" i="169" s="1"/>
  <c r="B123" i="169" s="1"/>
  <c r="B124" i="169" s="1"/>
  <c r="B125" i="169" s="1"/>
  <c r="B126" i="169" s="1"/>
  <c r="B127" i="169" s="1"/>
  <c r="B128" i="169" s="1"/>
  <c r="B129" i="169" s="1"/>
  <c r="B130" i="169" s="1"/>
  <c r="B131" i="169" s="1"/>
  <c r="B132" i="169" s="1"/>
  <c r="B133" i="169" s="1"/>
  <c r="H12" i="169"/>
  <c r="B12" i="169"/>
  <c r="H11" i="169"/>
  <c r="H47" i="168"/>
  <c r="H46" i="168"/>
  <c r="H45" i="168"/>
  <c r="H44" i="168"/>
  <c r="H43" i="168"/>
  <c r="H42" i="168"/>
  <c r="H41" i="168"/>
  <c r="H40" i="168"/>
  <c r="H39" i="168"/>
  <c r="H38" i="168"/>
  <c r="H37" i="168"/>
  <c r="H36" i="168"/>
  <c r="H35" i="168"/>
  <c r="H34" i="168"/>
  <c r="H33" i="168"/>
  <c r="H32" i="168"/>
  <c r="H31" i="168"/>
  <c r="H30" i="168"/>
  <c r="H29" i="168"/>
  <c r="H28" i="168"/>
  <c r="H27" i="168"/>
  <c r="H26" i="168"/>
  <c r="H25" i="168"/>
  <c r="H24" i="168"/>
  <c r="H23" i="168"/>
  <c r="H22" i="168"/>
  <c r="H21" i="168"/>
  <c r="H20" i="168"/>
  <c r="J2" i="168" s="1"/>
  <c r="H19" i="168"/>
  <c r="H18" i="168"/>
  <c r="H17" i="168"/>
  <c r="H16" i="168"/>
  <c r="H15" i="168"/>
  <c r="H14" i="168"/>
  <c r="H13" i="168"/>
  <c r="H12" i="168"/>
  <c r="H11" i="168"/>
  <c r="H10" i="168"/>
  <c r="H9" i="168"/>
  <c r="H23" i="167"/>
  <c r="H22" i="167"/>
  <c r="H21" i="167"/>
  <c r="H20" i="167"/>
  <c r="J2" i="167" s="1"/>
  <c r="H19" i="167"/>
  <c r="H18" i="167"/>
  <c r="H17" i="167"/>
  <c r="H16" i="167"/>
  <c r="H15" i="167"/>
  <c r="H14" i="167"/>
  <c r="H13" i="167"/>
  <c r="H12" i="167"/>
  <c r="H11" i="167"/>
  <c r="H10" i="167"/>
  <c r="H9" i="167"/>
  <c r="H16" i="166"/>
  <c r="H15" i="166"/>
  <c r="H14" i="166"/>
  <c r="H13" i="166"/>
  <c r="J2" i="166" s="1"/>
  <c r="H12" i="166"/>
  <c r="H10" i="166"/>
  <c r="H9" i="166"/>
  <c r="H42" i="165"/>
  <c r="H41" i="165"/>
  <c r="H40" i="165"/>
  <c r="H39" i="165"/>
  <c r="H38" i="165"/>
  <c r="H37" i="165"/>
  <c r="H36" i="165"/>
  <c r="H35" i="165"/>
  <c r="H34" i="165"/>
  <c r="H33" i="165"/>
  <c r="H32" i="165"/>
  <c r="H31" i="165"/>
  <c r="H30" i="165"/>
  <c r="H29" i="165"/>
  <c r="H28" i="165"/>
  <c r="H27" i="165"/>
  <c r="H26" i="165"/>
  <c r="H25" i="165"/>
  <c r="H24" i="165"/>
  <c r="H23" i="165"/>
  <c r="H22" i="165"/>
  <c r="H21" i="165"/>
  <c r="H20" i="165"/>
  <c r="H19" i="165"/>
  <c r="H18" i="165"/>
  <c r="H17" i="165"/>
  <c r="H16" i="165"/>
  <c r="H15" i="165"/>
  <c r="J2" i="165" s="1"/>
  <c r="H14" i="165"/>
  <c r="H13" i="165"/>
  <c r="H12" i="165"/>
  <c r="H11" i="165"/>
  <c r="H10" i="165"/>
  <c r="H9" i="165"/>
  <c r="H18" i="164"/>
  <c r="H17" i="164"/>
  <c r="H16" i="164"/>
  <c r="H15" i="164"/>
  <c r="H14" i="164"/>
  <c r="H13" i="164"/>
  <c r="H12" i="164"/>
  <c r="H11" i="164"/>
  <c r="C20" i="164" s="1"/>
  <c r="H10" i="164"/>
  <c r="J2" i="164" s="1"/>
  <c r="H41" i="163"/>
  <c r="H40" i="163"/>
  <c r="H39" i="163"/>
  <c r="H38" i="163"/>
  <c r="H37" i="163"/>
  <c r="H36" i="163"/>
  <c r="H35" i="163"/>
  <c r="H34" i="163"/>
  <c r="H33" i="163"/>
  <c r="H32" i="163"/>
  <c r="H31" i="163"/>
  <c r="C45" i="163" s="1"/>
  <c r="H26" i="163"/>
  <c r="J2" i="163" s="1"/>
  <c r="H25" i="163"/>
  <c r="H24" i="163"/>
  <c r="H23" i="163"/>
  <c r="H22" i="163"/>
  <c r="H21" i="163"/>
  <c r="H20" i="163"/>
  <c r="H19" i="163"/>
  <c r="H18" i="163"/>
  <c r="H17" i="163"/>
  <c r="H16" i="163"/>
  <c r="H12" i="163"/>
  <c r="H11" i="163"/>
  <c r="H10" i="163"/>
  <c r="C13" i="163" s="1"/>
  <c r="H25" i="162"/>
  <c r="H24" i="162"/>
  <c r="H23" i="162"/>
  <c r="H22" i="162"/>
  <c r="H21" i="162"/>
  <c r="H20" i="162"/>
  <c r="H19" i="162"/>
  <c r="H18" i="162"/>
  <c r="H17" i="162"/>
  <c r="H16" i="162"/>
  <c r="H15" i="162"/>
  <c r="H14" i="162"/>
  <c r="H13" i="162"/>
  <c r="H12" i="162"/>
  <c r="H11" i="162"/>
  <c r="H10" i="162"/>
  <c r="H9" i="162"/>
  <c r="J2" i="162" s="1"/>
  <c r="H92" i="161"/>
  <c r="H91" i="161"/>
  <c r="H90" i="161"/>
  <c r="H89" i="161"/>
  <c r="H88" i="161"/>
  <c r="H87" i="161"/>
  <c r="H86" i="161"/>
  <c r="H85" i="161"/>
  <c r="H84" i="161"/>
  <c r="H83" i="161"/>
  <c r="H82" i="161"/>
  <c r="H81" i="161"/>
  <c r="H80" i="161"/>
  <c r="H79" i="161"/>
  <c r="H78" i="161"/>
  <c r="H77" i="161"/>
  <c r="H76" i="161"/>
  <c r="H75" i="161"/>
  <c r="H74" i="161"/>
  <c r="H73" i="161"/>
  <c r="H72" i="161"/>
  <c r="H71" i="161"/>
  <c r="H70" i="161"/>
  <c r="H69" i="161"/>
  <c r="H68" i="161"/>
  <c r="H67" i="161"/>
  <c r="H66" i="161"/>
  <c r="H65" i="161"/>
  <c r="H64" i="161"/>
  <c r="H63" i="161"/>
  <c r="H62" i="161"/>
  <c r="H61" i="161"/>
  <c r="H60" i="161"/>
  <c r="H59" i="161"/>
  <c r="H58" i="161"/>
  <c r="H57" i="161"/>
  <c r="H56" i="161"/>
  <c r="H55" i="161"/>
  <c r="H54" i="161"/>
  <c r="H53" i="161"/>
  <c r="H52" i="161"/>
  <c r="H51" i="161"/>
  <c r="H50" i="161"/>
  <c r="H49" i="161"/>
  <c r="H48" i="161"/>
  <c r="H47" i="161"/>
  <c r="H46" i="161"/>
  <c r="H45" i="161"/>
  <c r="H44" i="161"/>
  <c r="H43" i="161"/>
  <c r="H42" i="161"/>
  <c r="H41" i="161"/>
  <c r="H40" i="161"/>
  <c r="H39" i="161"/>
  <c r="H38" i="161"/>
  <c r="H37" i="161"/>
  <c r="H36" i="161"/>
  <c r="H35" i="161"/>
  <c r="H34" i="161"/>
  <c r="H33" i="161"/>
  <c r="H32" i="161"/>
  <c r="H31" i="161"/>
  <c r="H30" i="161"/>
  <c r="H29" i="161"/>
  <c r="H28" i="161"/>
  <c r="H27" i="161"/>
  <c r="H26" i="161"/>
  <c r="H25" i="161"/>
  <c r="H24" i="161"/>
  <c r="H23" i="161"/>
  <c r="H22" i="161"/>
  <c r="H21" i="161"/>
  <c r="H20" i="161"/>
  <c r="H19" i="161"/>
  <c r="H18" i="161"/>
  <c r="H17" i="161"/>
  <c r="H16" i="161"/>
  <c r="H15" i="161"/>
  <c r="H14" i="161"/>
  <c r="J2" i="161" s="1"/>
  <c r="H13" i="161"/>
  <c r="H12" i="161"/>
  <c r="H11" i="161"/>
  <c r="H10" i="161"/>
  <c r="H9" i="161"/>
  <c r="H33" i="160"/>
  <c r="H32" i="160"/>
  <c r="H31" i="160"/>
  <c r="H30" i="160"/>
  <c r="H29" i="160"/>
  <c r="H28" i="160"/>
  <c r="H27" i="160"/>
  <c r="H26" i="160"/>
  <c r="H25" i="160"/>
  <c r="H24" i="160"/>
  <c r="J2" i="160" s="1"/>
  <c r="H23" i="160"/>
  <c r="H22" i="160"/>
  <c r="H21" i="160"/>
  <c r="H20" i="160"/>
  <c r="H19" i="160"/>
  <c r="H18" i="160"/>
  <c r="H17" i="160"/>
  <c r="H16" i="160"/>
  <c r="H15" i="160"/>
  <c r="H14" i="160"/>
  <c r="H13" i="160"/>
  <c r="H10" i="160"/>
  <c r="H9" i="160"/>
  <c r="H55" i="158"/>
  <c r="H54" i="158"/>
  <c r="H53" i="158"/>
  <c r="H52" i="158"/>
  <c r="H51" i="158"/>
  <c r="H50" i="158"/>
  <c r="H49" i="158"/>
  <c r="H48" i="158"/>
  <c r="H47" i="158"/>
  <c r="H46" i="158"/>
  <c r="H45" i="158"/>
  <c r="H44" i="158"/>
  <c r="H43" i="158"/>
  <c r="H42" i="158"/>
  <c r="H41" i="158"/>
  <c r="H40" i="158"/>
  <c r="H39" i="158"/>
  <c r="H38" i="158"/>
  <c r="H37" i="158"/>
  <c r="H36" i="158"/>
  <c r="H35" i="158"/>
  <c r="H34" i="158"/>
  <c r="H33" i="158"/>
  <c r="H32" i="158"/>
  <c r="H31" i="158"/>
  <c r="H30" i="158"/>
  <c r="H29" i="158"/>
  <c r="H28" i="158"/>
  <c r="H27" i="158"/>
  <c r="H26" i="158"/>
  <c r="H25" i="158"/>
  <c r="H24" i="158"/>
  <c r="H23" i="158"/>
  <c r="H22" i="158"/>
  <c r="J2" i="158" s="1"/>
  <c r="H21" i="158"/>
  <c r="H20" i="158"/>
  <c r="H19" i="158"/>
  <c r="H18" i="158"/>
  <c r="H17" i="158"/>
  <c r="H16" i="158"/>
  <c r="H15" i="158"/>
  <c r="H14" i="158"/>
  <c r="H13" i="158"/>
  <c r="H12" i="158"/>
  <c r="H11" i="158"/>
  <c r="H10" i="158"/>
  <c r="H66" i="156"/>
  <c r="H65" i="156"/>
  <c r="H59" i="156"/>
  <c r="J2" i="156" s="1"/>
  <c r="H57" i="156"/>
  <c r="H56" i="156"/>
  <c r="H55" i="156"/>
  <c r="H54" i="156"/>
  <c r="H53" i="156"/>
  <c r="H52" i="156"/>
  <c r="H51" i="156"/>
  <c r="H50" i="156"/>
  <c r="H49" i="156"/>
  <c r="H46" i="156"/>
  <c r="H13" i="156"/>
  <c r="H12" i="156"/>
  <c r="H11" i="156"/>
  <c r="H10" i="156"/>
  <c r="H30" i="155"/>
  <c r="J2" i="155" s="1"/>
  <c r="H29" i="155"/>
  <c r="H28" i="155"/>
  <c r="H27" i="155"/>
  <c r="H26" i="155"/>
  <c r="H25" i="155"/>
  <c r="H14" i="155"/>
  <c r="H13" i="155"/>
  <c r="H12" i="155"/>
  <c r="H11" i="155"/>
  <c r="H10" i="155"/>
  <c r="C28" i="163" l="1"/>
  <c r="E19" i="169"/>
  <c r="E18" i="173"/>
  <c r="H117" i="154"/>
  <c r="H116" i="154"/>
  <c r="H115" i="154"/>
  <c r="H114" i="154"/>
  <c r="H113" i="154"/>
  <c r="H112" i="154"/>
  <c r="H111" i="154"/>
  <c r="H110" i="154"/>
  <c r="H109" i="154"/>
  <c r="H108" i="154"/>
  <c r="H107" i="154"/>
  <c r="H106" i="154"/>
  <c r="H105" i="154"/>
  <c r="H104" i="154"/>
  <c r="H103" i="154"/>
  <c r="H102" i="154"/>
  <c r="H101" i="154"/>
  <c r="H100" i="154"/>
  <c r="H99" i="154"/>
  <c r="H98" i="154"/>
  <c r="H97" i="154"/>
  <c r="H96" i="154"/>
  <c r="H95" i="154"/>
  <c r="H94" i="154"/>
  <c r="H93" i="154"/>
  <c r="H92" i="154"/>
  <c r="H91" i="154"/>
  <c r="H90" i="154"/>
  <c r="H89" i="154"/>
  <c r="H88" i="154"/>
  <c r="H87" i="154"/>
  <c r="H86" i="154"/>
  <c r="H85" i="154"/>
  <c r="H84" i="154"/>
  <c r="H83" i="154"/>
  <c r="H82" i="154"/>
  <c r="H81" i="154"/>
  <c r="H80" i="154"/>
  <c r="H79" i="154"/>
  <c r="H78" i="154"/>
  <c r="H77" i="154"/>
  <c r="H76" i="154"/>
  <c r="H75" i="154"/>
  <c r="H74" i="154"/>
  <c r="H73" i="154"/>
  <c r="H72" i="154"/>
  <c r="H71" i="154"/>
  <c r="H70" i="154"/>
  <c r="H69" i="154"/>
  <c r="H68" i="154"/>
  <c r="H67" i="154"/>
  <c r="H66" i="154"/>
  <c r="H65" i="154"/>
  <c r="H64" i="154"/>
  <c r="H63" i="154"/>
  <c r="H62" i="154"/>
  <c r="H61" i="154"/>
  <c r="H60" i="154"/>
  <c r="H59" i="154"/>
  <c r="H58" i="154"/>
  <c r="H57" i="154"/>
  <c r="H56" i="154"/>
  <c r="H55" i="154"/>
  <c r="H54" i="154"/>
  <c r="H53" i="154"/>
  <c r="H52" i="154"/>
  <c r="H51" i="154"/>
  <c r="H50" i="154"/>
  <c r="H49" i="154"/>
  <c r="H48" i="154"/>
  <c r="H47" i="154"/>
  <c r="H46" i="154"/>
  <c r="H45" i="154"/>
  <c r="H44" i="154"/>
  <c r="H43" i="154"/>
  <c r="H42" i="154"/>
  <c r="H41" i="154"/>
  <c r="H40" i="154"/>
  <c r="H39" i="154"/>
  <c r="H38" i="154"/>
  <c r="H37" i="154"/>
  <c r="H36" i="154"/>
  <c r="H35" i="154"/>
  <c r="H34" i="154"/>
  <c r="H33" i="154"/>
  <c r="H32" i="154"/>
  <c r="H31" i="154"/>
  <c r="H30" i="154"/>
  <c r="H29" i="154"/>
  <c r="H28" i="154"/>
  <c r="H27" i="154"/>
  <c r="H26" i="154"/>
  <c r="H25" i="154"/>
  <c r="H24" i="154"/>
  <c r="H23" i="154"/>
  <c r="H22" i="154"/>
  <c r="H21" i="154"/>
  <c r="H20" i="154"/>
  <c r="H19" i="154"/>
  <c r="H18" i="154"/>
  <c r="H17" i="154"/>
  <c r="H16" i="154"/>
  <c r="H15" i="154"/>
  <c r="H14" i="154"/>
  <c r="H13" i="154"/>
  <c r="H12" i="154"/>
  <c r="H11" i="154"/>
  <c r="H10" i="154"/>
  <c r="H9" i="154"/>
  <c r="J2" i="154" s="1"/>
  <c r="H40" i="153"/>
  <c r="H39" i="153"/>
  <c r="H38" i="153"/>
  <c r="H20" i="153"/>
  <c r="B20" i="153"/>
  <c r="H19" i="153"/>
  <c r="E24" i="153" s="1"/>
  <c r="H14" i="153"/>
  <c r="H13" i="153"/>
  <c r="H12" i="153"/>
  <c r="H11" i="153"/>
  <c r="H10" i="153"/>
  <c r="H9" i="153"/>
  <c r="J2" i="153"/>
  <c r="K121" i="152"/>
  <c r="K120" i="152"/>
  <c r="K119" i="152"/>
  <c r="B108" i="152"/>
  <c r="K107" i="152"/>
  <c r="B107" i="152"/>
  <c r="K106" i="152"/>
  <c r="B106" i="152"/>
  <c r="K105" i="152"/>
  <c r="B105" i="152"/>
  <c r="K104" i="152"/>
  <c r="B104" i="152"/>
  <c r="K103" i="152"/>
  <c r="B103" i="152"/>
  <c r="K102" i="152"/>
  <c r="B102" i="152"/>
  <c r="K101" i="152"/>
  <c r="B101" i="152"/>
  <c r="K100" i="152"/>
  <c r="B100" i="152"/>
  <c r="K99" i="152"/>
  <c r="B99" i="152"/>
  <c r="K98" i="152"/>
  <c r="B98" i="152"/>
  <c r="K97" i="152"/>
  <c r="B97" i="152"/>
  <c r="K96" i="152"/>
  <c r="H110" i="152" s="1"/>
  <c r="B96" i="152"/>
  <c r="K90" i="152"/>
  <c r="B90" i="152"/>
  <c r="K89" i="152"/>
  <c r="H92" i="152" s="1"/>
  <c r="B89" i="152"/>
  <c r="K88" i="152"/>
  <c r="B88" i="152"/>
  <c r="K87" i="152"/>
  <c r="B87" i="152"/>
  <c r="K86" i="152"/>
  <c r="B86" i="152"/>
  <c r="K80" i="152"/>
  <c r="B80" i="152"/>
  <c r="K79" i="152"/>
  <c r="B79" i="152"/>
  <c r="K78" i="152"/>
  <c r="B78" i="152"/>
  <c r="K77" i="152"/>
  <c r="B77" i="152"/>
  <c r="K76" i="152"/>
  <c r="B76" i="152"/>
  <c r="K75" i="152"/>
  <c r="B75" i="152"/>
  <c r="K74" i="152"/>
  <c r="B74" i="152"/>
  <c r="K73" i="152"/>
  <c r="H82" i="152" s="1"/>
  <c r="B73" i="152"/>
  <c r="K72" i="152"/>
  <c r="B72" i="152"/>
  <c r="K66" i="152"/>
  <c r="B66" i="152"/>
  <c r="K65" i="152"/>
  <c r="B65" i="152"/>
  <c r="K64" i="152"/>
  <c r="B64" i="152"/>
  <c r="K63" i="152"/>
  <c r="B63" i="152"/>
  <c r="K62" i="152"/>
  <c r="B62" i="152"/>
  <c r="K61" i="152"/>
  <c r="B61" i="152"/>
  <c r="K60" i="152"/>
  <c r="B60" i="152"/>
  <c r="K59" i="152"/>
  <c r="B59" i="152"/>
  <c r="K58" i="152"/>
  <c r="H68" i="152" s="1"/>
  <c r="B58" i="152"/>
  <c r="K57" i="152"/>
  <c r="B57" i="152"/>
  <c r="K51" i="152"/>
  <c r="B51" i="152"/>
  <c r="K50" i="152"/>
  <c r="B50" i="152"/>
  <c r="K49" i="152"/>
  <c r="B49" i="152"/>
  <c r="K48" i="152"/>
  <c r="B48" i="152"/>
  <c r="K47" i="152"/>
  <c r="B47" i="152"/>
  <c r="K46" i="152"/>
  <c r="B46" i="152"/>
  <c r="K45" i="152"/>
  <c r="B45" i="152"/>
  <c r="K44" i="152"/>
  <c r="B44" i="152"/>
  <c r="K43" i="152"/>
  <c r="B43" i="152"/>
  <c r="K42" i="152"/>
  <c r="B42" i="152"/>
  <c r="K41" i="152"/>
  <c r="B41" i="152"/>
  <c r="K40" i="152"/>
  <c r="H53" i="152" s="1"/>
  <c r="B40" i="152"/>
  <c r="K34" i="152"/>
  <c r="B34" i="152"/>
  <c r="K33" i="152"/>
  <c r="B33" i="152"/>
  <c r="K32" i="152"/>
  <c r="B32" i="152"/>
  <c r="K31" i="152"/>
  <c r="B31" i="152"/>
  <c r="K30" i="152"/>
  <c r="B30" i="152"/>
  <c r="K29" i="152"/>
  <c r="B29" i="152"/>
  <c r="K28" i="152"/>
  <c r="B28" i="152"/>
  <c r="K27" i="152"/>
  <c r="B27" i="152"/>
  <c r="K26" i="152"/>
  <c r="B26" i="152"/>
  <c r="K25" i="152"/>
  <c r="B25" i="152"/>
  <c r="K24" i="152"/>
  <c r="B24" i="152"/>
  <c r="K23" i="152"/>
  <c r="B23" i="152"/>
  <c r="K22" i="152"/>
  <c r="B22" i="152"/>
  <c r="K21" i="152"/>
  <c r="B21" i="152"/>
  <c r="K20" i="152"/>
  <c r="B20" i="152"/>
  <c r="K19" i="152"/>
  <c r="B19" i="152"/>
  <c r="K18" i="152"/>
  <c r="B18" i="152"/>
  <c r="B37" i="152" s="1"/>
  <c r="K17" i="152"/>
  <c r="H36" i="152" s="1"/>
  <c r="B17" i="152"/>
  <c r="K16" i="152"/>
  <c r="B16" i="152"/>
  <c r="K12" i="152"/>
  <c r="E12" i="152"/>
  <c r="E16" i="152" s="1"/>
  <c r="E17" i="152" s="1"/>
  <c r="E18" i="152" s="1"/>
  <c r="E19" i="152" s="1"/>
  <c r="E20" i="152" s="1"/>
  <c r="E21" i="152" s="1"/>
  <c r="E22" i="152" s="1"/>
  <c r="E23" i="152" s="1"/>
  <c r="E24" i="152" s="1"/>
  <c r="E25" i="152" s="1"/>
  <c r="K11" i="152"/>
  <c r="B11" i="152"/>
  <c r="K11" i="151"/>
  <c r="K10" i="151"/>
  <c r="H13" i="151" s="1"/>
  <c r="M2" i="151"/>
  <c r="H46" i="150"/>
  <c r="H45" i="150"/>
  <c r="H44" i="150"/>
  <c r="H43" i="150"/>
  <c r="H42" i="150"/>
  <c r="H41" i="150"/>
  <c r="H40" i="150"/>
  <c r="H39" i="150"/>
  <c r="H38" i="150"/>
  <c r="H37" i="150"/>
  <c r="H36" i="150"/>
  <c r="H35" i="150"/>
  <c r="H34" i="150"/>
  <c r="H33" i="150"/>
  <c r="H32" i="150"/>
  <c r="H31" i="150"/>
  <c r="H30" i="150"/>
  <c r="H29" i="150"/>
  <c r="H28" i="150"/>
  <c r="H27" i="150"/>
  <c r="H26" i="150"/>
  <c r="H25" i="150"/>
  <c r="H24" i="150"/>
  <c r="H23" i="150"/>
  <c r="H22" i="150"/>
  <c r="H21" i="150"/>
  <c r="H20" i="150"/>
  <c r="H19" i="150"/>
  <c r="H18" i="150"/>
  <c r="H17" i="150"/>
  <c r="H16" i="150"/>
  <c r="H15" i="150"/>
  <c r="H14" i="150"/>
  <c r="H13" i="150"/>
  <c r="H12" i="150"/>
  <c r="J2" i="150" s="1"/>
  <c r="H11" i="150"/>
  <c r="H10" i="150"/>
  <c r="H9" i="150"/>
  <c r="H56" i="149"/>
  <c r="H55" i="149"/>
  <c r="H54" i="149"/>
  <c r="H53" i="149"/>
  <c r="H52" i="149"/>
  <c r="H51" i="149"/>
  <c r="H50" i="149"/>
  <c r="H49" i="149"/>
  <c r="H48" i="149"/>
  <c r="H47" i="149"/>
  <c r="H46" i="149"/>
  <c r="H45" i="149"/>
  <c r="H44" i="149"/>
  <c r="H43" i="149"/>
  <c r="H42" i="149"/>
  <c r="H41" i="149"/>
  <c r="H40" i="149"/>
  <c r="H39" i="149"/>
  <c r="H38" i="149"/>
  <c r="H37" i="149"/>
  <c r="H36" i="149"/>
  <c r="H35" i="149"/>
  <c r="H34" i="149"/>
  <c r="H33" i="149"/>
  <c r="H32" i="149"/>
  <c r="H31" i="149"/>
  <c r="H30" i="149"/>
  <c r="H29" i="149"/>
  <c r="H28" i="149"/>
  <c r="H27" i="149"/>
  <c r="H26" i="149"/>
  <c r="H24" i="149"/>
  <c r="H23" i="149"/>
  <c r="H22" i="149"/>
  <c r="H21" i="149"/>
  <c r="H20" i="149"/>
  <c r="H19" i="149"/>
  <c r="H18" i="149"/>
  <c r="H17" i="149"/>
  <c r="H16" i="149"/>
  <c r="H14" i="149"/>
  <c r="H13" i="149"/>
  <c r="H12" i="149"/>
  <c r="H11" i="149"/>
  <c r="J2" i="149" s="1"/>
  <c r="H10" i="149"/>
  <c r="H9" i="149"/>
  <c r="H28" i="148"/>
  <c r="H19" i="148"/>
  <c r="H18" i="148"/>
  <c r="H16" i="148"/>
  <c r="H15" i="148"/>
  <c r="H14" i="148"/>
  <c r="H13" i="148"/>
  <c r="H12" i="148"/>
  <c r="H10" i="148"/>
  <c r="H9" i="148"/>
  <c r="J2" i="148"/>
  <c r="E26" i="152" l="1"/>
  <c r="E28" i="152" s="1"/>
  <c r="E29" i="152" s="1"/>
  <c r="E30" i="152" s="1"/>
  <c r="E31" i="152" s="1"/>
  <c r="E32" i="152" s="1"/>
  <c r="E33" i="152" s="1"/>
  <c r="E34" i="152" s="1"/>
  <c r="E40" i="152" s="1"/>
  <c r="E41" i="152" s="1"/>
  <c r="E42" i="152" s="1"/>
  <c r="E43" i="152" s="1"/>
  <c r="E44" i="152" s="1"/>
  <c r="E45" i="152" s="1"/>
  <c r="E46" i="152" s="1"/>
  <c r="E47" i="152" s="1"/>
  <c r="E48" i="152" s="1"/>
  <c r="E49" i="152" s="1"/>
  <c r="E50" i="152" s="1"/>
  <c r="E51" i="152" s="1"/>
  <c r="E57" i="152" s="1"/>
  <c r="E58" i="152" s="1"/>
  <c r="E59" i="152" s="1"/>
  <c r="E60" i="152" s="1"/>
  <c r="E61" i="152" s="1"/>
  <c r="E62" i="152" s="1"/>
  <c r="E63" i="152" s="1"/>
  <c r="E64" i="152" s="1"/>
  <c r="E65" i="152" s="1"/>
  <c r="E66" i="152" s="1"/>
  <c r="E72" i="152" s="1"/>
  <c r="E73" i="152" s="1"/>
  <c r="E27" i="152"/>
  <c r="M2" i="152"/>
  <c r="H19" i="147"/>
  <c r="H18" i="147"/>
  <c r="H17" i="147"/>
  <c r="H16" i="147"/>
  <c r="H15" i="147"/>
  <c r="H14" i="147"/>
  <c r="H13" i="147"/>
  <c r="H12" i="147"/>
  <c r="H11" i="147"/>
  <c r="H10" i="147"/>
  <c r="H9" i="147"/>
  <c r="J2" i="147" s="1"/>
  <c r="H32" i="146"/>
  <c r="H31" i="146"/>
  <c r="H30" i="146"/>
  <c r="H29" i="146"/>
  <c r="H28" i="146"/>
  <c r="H27" i="146"/>
  <c r="H26" i="146"/>
  <c r="H25" i="146"/>
  <c r="H24" i="146"/>
  <c r="H23" i="146"/>
  <c r="H22" i="146"/>
  <c r="H21" i="146"/>
  <c r="H20" i="146"/>
  <c r="H19" i="146"/>
  <c r="H18" i="146"/>
  <c r="H17" i="146"/>
  <c r="H16" i="146"/>
  <c r="H15" i="146"/>
  <c r="H13" i="146"/>
  <c r="H12" i="146"/>
  <c r="H10" i="146"/>
  <c r="H9" i="146"/>
  <c r="H20" i="145"/>
  <c r="H19" i="145"/>
  <c r="H18" i="145"/>
  <c r="H17" i="145"/>
  <c r="H14" i="145"/>
  <c r="H13" i="145"/>
  <c r="H12" i="145"/>
  <c r="H11" i="145"/>
  <c r="H10" i="145"/>
  <c r="H9" i="145"/>
  <c r="H216" i="144"/>
  <c r="H215" i="144"/>
  <c r="H214" i="144"/>
  <c r="H213" i="144"/>
  <c r="H212" i="144"/>
  <c r="H211" i="144"/>
  <c r="H210" i="144"/>
  <c r="H209" i="144"/>
  <c r="H208" i="144"/>
  <c r="H207" i="144"/>
  <c r="H206" i="144"/>
  <c r="H205" i="144"/>
  <c r="H204" i="144"/>
  <c r="H203" i="144"/>
  <c r="H202" i="144"/>
  <c r="H201" i="144"/>
  <c r="H200" i="144"/>
  <c r="H199" i="144"/>
  <c r="H198" i="144"/>
  <c r="H197" i="144"/>
  <c r="H196" i="144"/>
  <c r="H195" i="144"/>
  <c r="H194" i="144"/>
  <c r="H193" i="144"/>
  <c r="H192" i="144"/>
  <c r="H191" i="144"/>
  <c r="H190" i="144"/>
  <c r="H189" i="144"/>
  <c r="H188" i="144"/>
  <c r="H187" i="144"/>
  <c r="H186" i="144"/>
  <c r="H185" i="144"/>
  <c r="H184" i="144"/>
  <c r="H183" i="144"/>
  <c r="H182" i="144"/>
  <c r="H181" i="144"/>
  <c r="H180" i="144"/>
  <c r="H179" i="144"/>
  <c r="H178" i="144"/>
  <c r="H177" i="144"/>
  <c r="H176" i="144"/>
  <c r="H175" i="144"/>
  <c r="H174" i="144"/>
  <c r="H173" i="144"/>
  <c r="H172" i="144"/>
  <c r="H171" i="144"/>
  <c r="H170" i="144"/>
  <c r="H169" i="144"/>
  <c r="H168" i="144"/>
  <c r="H167" i="144"/>
  <c r="H166" i="144"/>
  <c r="H165" i="144"/>
  <c r="H164" i="144"/>
  <c r="H163" i="144"/>
  <c r="H162" i="144"/>
  <c r="H161" i="144"/>
  <c r="H160" i="144"/>
  <c r="H159" i="144"/>
  <c r="H158" i="144"/>
  <c r="H157" i="144"/>
  <c r="H156" i="144"/>
  <c r="H155" i="144"/>
  <c r="H154" i="144"/>
  <c r="H153" i="144"/>
  <c r="H152" i="144"/>
  <c r="H151" i="144"/>
  <c r="H150" i="144"/>
  <c r="H149" i="144"/>
  <c r="H148" i="144"/>
  <c r="H147" i="144"/>
  <c r="H146" i="144"/>
  <c r="H145" i="144"/>
  <c r="H144" i="144"/>
  <c r="H143" i="144"/>
  <c r="H142" i="144"/>
  <c r="H141" i="144"/>
  <c r="H140" i="144"/>
  <c r="H139" i="144"/>
  <c r="H138" i="144"/>
  <c r="H137" i="144"/>
  <c r="H136" i="144"/>
  <c r="H135" i="144"/>
  <c r="H134" i="144"/>
  <c r="H133" i="144"/>
  <c r="H132" i="144"/>
  <c r="H131" i="144"/>
  <c r="H130" i="144"/>
  <c r="H129" i="144"/>
  <c r="H128" i="144"/>
  <c r="H127" i="144"/>
  <c r="H126" i="144"/>
  <c r="H125" i="144"/>
  <c r="H123" i="144"/>
  <c r="H122" i="144"/>
  <c r="H121" i="144"/>
  <c r="H120" i="144"/>
  <c r="H119" i="144"/>
  <c r="H118" i="144"/>
  <c r="H117" i="144"/>
  <c r="H116" i="144"/>
  <c r="H115" i="144"/>
  <c r="H114" i="144"/>
  <c r="H113" i="144"/>
  <c r="H112" i="144"/>
  <c r="H111" i="144"/>
  <c r="H110" i="144"/>
  <c r="H109" i="144"/>
  <c r="H108" i="144"/>
  <c r="H107" i="144"/>
  <c r="H106" i="144"/>
  <c r="H105" i="144"/>
  <c r="H104" i="144"/>
  <c r="H103" i="144"/>
  <c r="H102" i="144"/>
  <c r="H101" i="144"/>
  <c r="H100" i="144"/>
  <c r="H99" i="144"/>
  <c r="H98" i="144"/>
  <c r="H97" i="144"/>
  <c r="H96" i="144"/>
  <c r="H95" i="144"/>
  <c r="H94" i="144"/>
  <c r="H93" i="144"/>
  <c r="H92" i="144"/>
  <c r="H91" i="144"/>
  <c r="H90" i="144"/>
  <c r="H89" i="144"/>
  <c r="H88" i="144"/>
  <c r="H87" i="144"/>
  <c r="H86" i="144"/>
  <c r="H85" i="144"/>
  <c r="H84" i="144"/>
  <c r="H83" i="144"/>
  <c r="H82" i="144"/>
  <c r="H81" i="144"/>
  <c r="H80" i="144"/>
  <c r="H79" i="144"/>
  <c r="H78" i="144"/>
  <c r="H77" i="144"/>
  <c r="H76" i="144"/>
  <c r="H75" i="144"/>
  <c r="H74" i="144"/>
  <c r="H73" i="144"/>
  <c r="H72" i="144"/>
  <c r="H71" i="144"/>
  <c r="H70" i="144"/>
  <c r="H69" i="144"/>
  <c r="H68" i="144"/>
  <c r="H67" i="144"/>
  <c r="H66" i="144"/>
  <c r="H65" i="144"/>
  <c r="H64" i="144"/>
  <c r="H63" i="144"/>
  <c r="H57" i="144"/>
  <c r="H56" i="144"/>
  <c r="H55" i="144"/>
  <c r="H54" i="144"/>
  <c r="H53" i="144"/>
  <c r="H52" i="144"/>
  <c r="H51" i="144"/>
  <c r="H50" i="144"/>
  <c r="H49" i="144"/>
  <c r="H48" i="144"/>
  <c r="H46" i="144"/>
  <c r="H45" i="144"/>
  <c r="H44" i="144"/>
  <c r="H43" i="144"/>
  <c r="H42" i="144"/>
  <c r="H41" i="144"/>
  <c r="H39" i="144"/>
  <c r="H38" i="144"/>
  <c r="H37" i="144"/>
  <c r="H36" i="144"/>
  <c r="H35" i="144"/>
  <c r="H34" i="144"/>
  <c r="H33" i="144"/>
  <c r="H32" i="144"/>
  <c r="H31" i="144"/>
  <c r="H30" i="144"/>
  <c r="H29" i="144"/>
  <c r="H28" i="144"/>
  <c r="H27" i="144"/>
  <c r="H26" i="144"/>
  <c r="H25" i="144"/>
  <c r="H24" i="144"/>
  <c r="H23" i="144"/>
  <c r="H22" i="144"/>
  <c r="H21" i="144"/>
  <c r="H20" i="144"/>
  <c r="H19" i="144"/>
  <c r="H18" i="144"/>
  <c r="J2" i="144" s="1"/>
  <c r="H16" i="144"/>
  <c r="H15" i="144"/>
  <c r="H12" i="144"/>
  <c r="H11" i="144"/>
  <c r="H10" i="144"/>
  <c r="H9" i="144"/>
  <c r="H74" i="143"/>
  <c r="H73" i="143"/>
  <c r="H72" i="143"/>
  <c r="H71" i="143"/>
  <c r="H70" i="143"/>
  <c r="H69" i="143"/>
  <c r="H68" i="143"/>
  <c r="H67" i="143"/>
  <c r="H66" i="143"/>
  <c r="J2" i="143" s="1"/>
  <c r="H65" i="143"/>
  <c r="H64" i="143"/>
  <c r="H31" i="143"/>
  <c r="H30" i="143"/>
  <c r="H29" i="143"/>
  <c r="H28" i="143"/>
  <c r="H27" i="143"/>
  <c r="H26" i="143"/>
  <c r="H25" i="143"/>
  <c r="H24" i="143"/>
  <c r="H23" i="143"/>
  <c r="H22" i="143"/>
  <c r="H21" i="143"/>
  <c r="H92" i="142"/>
  <c r="H91" i="142"/>
  <c r="H90" i="142"/>
  <c r="H89" i="142"/>
  <c r="H88" i="142"/>
  <c r="H87" i="142"/>
  <c r="H86" i="142"/>
  <c r="H85" i="142"/>
  <c r="H84" i="142"/>
  <c r="H83" i="142"/>
  <c r="H82" i="142"/>
  <c r="H81" i="142"/>
  <c r="H80" i="142"/>
  <c r="H78" i="142"/>
  <c r="H77" i="142"/>
  <c r="H76" i="142"/>
  <c r="H75" i="142"/>
  <c r="H74" i="142"/>
  <c r="H73" i="142"/>
  <c r="H72" i="142"/>
  <c r="H71" i="142"/>
  <c r="H70" i="142"/>
  <c r="H69" i="142"/>
  <c r="H68" i="142"/>
  <c r="H67" i="142"/>
  <c r="H66" i="142"/>
  <c r="H65" i="142"/>
  <c r="H64" i="142"/>
  <c r="H63" i="142"/>
  <c r="H62" i="142"/>
  <c r="H61" i="142"/>
  <c r="H60" i="142"/>
  <c r="H59" i="142"/>
  <c r="H58" i="142"/>
  <c r="H57" i="142"/>
  <c r="H56" i="142"/>
  <c r="H55" i="142"/>
  <c r="H54" i="142"/>
  <c r="H53" i="142"/>
  <c r="H52" i="142"/>
  <c r="H51" i="142"/>
  <c r="H50" i="142"/>
  <c r="H49" i="142"/>
  <c r="H48" i="142"/>
  <c r="H47" i="142"/>
  <c r="H46" i="142"/>
  <c r="H45" i="142"/>
  <c r="H44" i="142"/>
  <c r="H43" i="142"/>
  <c r="H42" i="142"/>
  <c r="H41" i="142"/>
  <c r="H40" i="142"/>
  <c r="H39" i="142"/>
  <c r="H38" i="142"/>
  <c r="H37" i="142"/>
  <c r="H36" i="142"/>
  <c r="H35" i="142"/>
  <c r="H34" i="142"/>
  <c r="H33" i="142"/>
  <c r="H32" i="142"/>
  <c r="H31" i="142"/>
  <c r="H29" i="142"/>
  <c r="H28" i="142"/>
  <c r="H27" i="142"/>
  <c r="H26" i="142"/>
  <c r="H25" i="142"/>
  <c r="J2" i="142" s="1"/>
  <c r="H24" i="142"/>
  <c r="H23" i="142"/>
  <c r="H22" i="142"/>
  <c r="H21" i="142"/>
  <c r="H20" i="142"/>
  <c r="H19" i="142"/>
  <c r="H18" i="142"/>
  <c r="H17" i="142"/>
  <c r="H16" i="142"/>
  <c r="H15" i="142"/>
  <c r="H13" i="142"/>
  <c r="H12" i="142"/>
  <c r="H11" i="142"/>
  <c r="H10" i="142"/>
  <c r="H9" i="142"/>
  <c r="H61" i="141"/>
  <c r="H60" i="141"/>
  <c r="H59" i="141"/>
  <c r="H58" i="141"/>
  <c r="H57" i="141"/>
  <c r="H56" i="141"/>
  <c r="H55" i="141"/>
  <c r="H54" i="141"/>
  <c r="H53" i="141"/>
  <c r="H52" i="141"/>
  <c r="H51" i="141"/>
  <c r="H50" i="141"/>
  <c r="H49" i="141"/>
  <c r="H48" i="141"/>
  <c r="H47" i="141"/>
  <c r="H46" i="141"/>
  <c r="H45" i="141"/>
  <c r="H44" i="141"/>
  <c r="H43" i="141"/>
  <c r="H42" i="141"/>
  <c r="H41" i="141"/>
  <c r="H40" i="141"/>
  <c r="H39" i="141"/>
  <c r="H38" i="141"/>
  <c r="H37" i="141"/>
  <c r="H36" i="141"/>
  <c r="H35" i="141"/>
  <c r="H34" i="141"/>
  <c r="H33" i="141"/>
  <c r="H32" i="141"/>
  <c r="H31" i="141"/>
  <c r="H30" i="141"/>
  <c r="H29" i="141"/>
  <c r="H28" i="141"/>
  <c r="H27" i="141"/>
  <c r="H25" i="141"/>
  <c r="H24" i="141"/>
  <c r="H23" i="141"/>
  <c r="H22" i="141"/>
  <c r="H21" i="141"/>
  <c r="H20" i="141"/>
  <c r="H19" i="141"/>
  <c r="H18" i="141"/>
  <c r="H16" i="141"/>
  <c r="H15" i="141"/>
  <c r="H14" i="141"/>
  <c r="H13" i="141"/>
  <c r="H12" i="141"/>
  <c r="J2" i="141" s="1"/>
  <c r="H11" i="141"/>
  <c r="H10" i="141"/>
  <c r="H9" i="141"/>
  <c r="G56" i="140"/>
  <c r="G55" i="140"/>
  <c r="G54" i="140"/>
  <c r="G53" i="140"/>
  <c r="G52" i="140"/>
  <c r="G51" i="140"/>
  <c r="G50" i="140"/>
  <c r="G49" i="140"/>
  <c r="G48" i="140"/>
  <c r="G47" i="140"/>
  <c r="N44" i="140"/>
  <c r="G44" i="140"/>
  <c r="N43" i="140"/>
  <c r="G43" i="140"/>
  <c r="N42" i="140"/>
  <c r="G42" i="140"/>
  <c r="G41" i="140"/>
  <c r="G40" i="140"/>
  <c r="G39" i="140"/>
  <c r="G38" i="140"/>
  <c r="G37" i="140"/>
  <c r="G36" i="140"/>
  <c r="G35" i="140"/>
  <c r="N31" i="140"/>
  <c r="G31" i="140"/>
  <c r="N30" i="140"/>
  <c r="G30" i="140"/>
  <c r="N29" i="140"/>
  <c r="G29" i="140"/>
  <c r="N27" i="140"/>
  <c r="N26" i="140"/>
  <c r="G26" i="140"/>
  <c r="N25" i="140"/>
  <c r="G25" i="140"/>
  <c r="N24" i="140"/>
  <c r="G24" i="140"/>
  <c r="N23" i="140"/>
  <c r="G23" i="140"/>
  <c r="N22" i="140"/>
  <c r="G22" i="140"/>
  <c r="N21" i="140"/>
  <c r="G21" i="140"/>
  <c r="G19" i="140"/>
  <c r="G18" i="140"/>
  <c r="G17" i="140"/>
  <c r="N14" i="140"/>
  <c r="N13" i="140"/>
  <c r="G13" i="140"/>
  <c r="N12" i="140"/>
  <c r="G12" i="140"/>
  <c r="N11" i="140"/>
  <c r="G11" i="140"/>
  <c r="G10" i="140"/>
  <c r="N9" i="140"/>
  <c r="G9" i="140"/>
  <c r="N8" i="140"/>
  <c r="G8" i="140"/>
  <c r="N7" i="140"/>
  <c r="G5" i="140"/>
  <c r="G4" i="140"/>
  <c r="G3" i="140"/>
  <c r="H80" i="139"/>
  <c r="H78" i="139"/>
  <c r="H77" i="139"/>
  <c r="H76" i="139"/>
  <c r="H75" i="139"/>
  <c r="H65" i="139"/>
  <c r="H64" i="139"/>
  <c r="H63" i="139"/>
  <c r="J2" i="139"/>
  <c r="H138" i="138"/>
  <c r="H125" i="138"/>
  <c r="H122" i="138"/>
  <c r="H121" i="138"/>
  <c r="H120" i="138"/>
  <c r="H119" i="138"/>
  <c r="J2" i="138" s="1"/>
  <c r="H118" i="138"/>
  <c r="H108" i="138"/>
  <c r="H95" i="138"/>
  <c r="H94" i="138"/>
  <c r="H92" i="138"/>
  <c r="H328" i="137"/>
  <c r="H326" i="137"/>
  <c r="H307" i="137"/>
  <c r="H306" i="137"/>
  <c r="H304" i="137"/>
  <c r="H302" i="137"/>
  <c r="H272" i="137"/>
  <c r="H222" i="137"/>
  <c r="H221" i="137"/>
  <c r="H205" i="137"/>
  <c r="H189" i="137"/>
  <c r="H188" i="137"/>
  <c r="H149" i="137"/>
  <c r="H148" i="137"/>
  <c r="H140" i="137"/>
  <c r="H139" i="137"/>
  <c r="H132" i="137"/>
  <c r="H131" i="137"/>
  <c r="H130" i="137"/>
  <c r="H102" i="137"/>
  <c r="H101" i="137"/>
  <c r="H100" i="137"/>
  <c r="H99" i="137"/>
  <c r="H98" i="137"/>
  <c r="H97" i="137"/>
  <c r="H96" i="137"/>
  <c r="J2" i="137" s="1"/>
  <c r="H95" i="137"/>
  <c r="H94" i="137"/>
  <c r="H85" i="137"/>
  <c r="H84" i="137"/>
  <c r="H83" i="137"/>
  <c r="H21" i="137"/>
  <c r="H243" i="136"/>
  <c r="H230" i="136"/>
  <c r="H184" i="136"/>
  <c r="H119" i="136"/>
  <c r="H118" i="136"/>
  <c r="H101" i="136"/>
  <c r="H100" i="136"/>
  <c r="H98" i="136"/>
  <c r="H97" i="136"/>
  <c r="H76" i="136"/>
  <c r="H75" i="136"/>
  <c r="H74" i="136"/>
  <c r="H73" i="136"/>
  <c r="H72" i="136"/>
  <c r="H25" i="136"/>
  <c r="H24" i="136"/>
  <c r="H23" i="136"/>
  <c r="H21" i="136"/>
  <c r="H20" i="136"/>
  <c r="H19" i="136"/>
  <c r="H18" i="136"/>
  <c r="H17" i="136"/>
  <c r="H16" i="136"/>
  <c r="H15" i="136"/>
  <c r="H14" i="136"/>
  <c r="J2" i="136" s="1"/>
  <c r="H13" i="136"/>
  <c r="H12" i="136"/>
  <c r="H11" i="136"/>
  <c r="H10" i="136"/>
  <c r="H128" i="135"/>
  <c r="H127" i="135"/>
  <c r="H125" i="135"/>
  <c r="H124" i="135"/>
  <c r="H119" i="135"/>
  <c r="H118" i="135"/>
  <c r="H116" i="135"/>
  <c r="H115" i="135"/>
  <c r="H113" i="135"/>
  <c r="H111" i="135"/>
  <c r="H110" i="135"/>
  <c r="H109" i="135"/>
  <c r="H106" i="135"/>
  <c r="H105" i="135"/>
  <c r="H104" i="135"/>
  <c r="H103" i="135"/>
  <c r="H100" i="135"/>
  <c r="H98" i="135"/>
  <c r="H97" i="135"/>
  <c r="H94" i="135"/>
  <c r="H93" i="135"/>
  <c r="H92" i="135"/>
  <c r="H89" i="135"/>
  <c r="H88" i="135"/>
  <c r="H87" i="135"/>
  <c r="H85" i="135"/>
  <c r="H84" i="135"/>
  <c r="H83" i="135"/>
  <c r="H82" i="135"/>
  <c r="H81" i="135"/>
  <c r="H80" i="135"/>
  <c r="H79" i="135"/>
  <c r="H78" i="135"/>
  <c r="H77" i="135"/>
  <c r="H76" i="135"/>
  <c r="H75" i="135"/>
  <c r="H74" i="135"/>
  <c r="H73" i="135"/>
  <c r="H72" i="135"/>
  <c r="H71" i="135"/>
  <c r="H68" i="135"/>
  <c r="H67" i="135"/>
  <c r="H66" i="135"/>
  <c r="H64" i="135"/>
  <c r="H63" i="135"/>
  <c r="H62" i="135"/>
  <c r="H61" i="135"/>
  <c r="H60" i="135"/>
  <c r="H59" i="135"/>
  <c r="H58" i="135"/>
  <c r="H57" i="135"/>
  <c r="H56" i="135"/>
  <c r="H55" i="135"/>
  <c r="H54" i="135"/>
  <c r="H53" i="135"/>
  <c r="H52" i="135"/>
  <c r="H51" i="135"/>
  <c r="H50" i="135"/>
  <c r="H49" i="135"/>
  <c r="H48" i="135"/>
  <c r="H47" i="135"/>
  <c r="H46" i="135"/>
  <c r="H45" i="135"/>
  <c r="H44" i="135"/>
  <c r="H43" i="135"/>
  <c r="H42" i="135"/>
  <c r="H41" i="135"/>
  <c r="H40" i="135"/>
  <c r="H39" i="135"/>
  <c r="H38" i="135"/>
  <c r="H37" i="135"/>
  <c r="H36" i="135"/>
  <c r="H35" i="135"/>
  <c r="H34" i="135"/>
  <c r="H33" i="135"/>
  <c r="H32" i="135"/>
  <c r="H31" i="135"/>
  <c r="H30" i="135"/>
  <c r="H29" i="135"/>
  <c r="H28" i="135"/>
  <c r="H27" i="135"/>
  <c r="H26" i="135"/>
  <c r="H25" i="135"/>
  <c r="H23" i="135"/>
  <c r="H22" i="135"/>
  <c r="H21" i="135"/>
  <c r="H20" i="135"/>
  <c r="J2" i="135" s="1"/>
  <c r="J18" i="135"/>
  <c r="G13" i="135"/>
  <c r="G12" i="135"/>
  <c r="G11" i="135"/>
  <c r="G10" i="135"/>
  <c r="H100" i="134"/>
  <c r="H99" i="134"/>
  <c r="H98" i="134"/>
  <c r="H97" i="134"/>
  <c r="H96" i="134"/>
  <c r="H95" i="134"/>
  <c r="H94" i="134"/>
  <c r="H93" i="134"/>
  <c r="H92" i="134"/>
  <c r="H91" i="134"/>
  <c r="H90" i="134"/>
  <c r="H89" i="134"/>
  <c r="H88" i="134"/>
  <c r="H87" i="134"/>
  <c r="H86" i="134"/>
  <c r="H85" i="134"/>
  <c r="H84" i="134"/>
  <c r="H83" i="134"/>
  <c r="H82" i="134"/>
  <c r="H81" i="134"/>
  <c r="H80" i="134"/>
  <c r="H79" i="134"/>
  <c r="H78" i="134"/>
  <c r="H77" i="134"/>
  <c r="H76" i="134"/>
  <c r="H75" i="134"/>
  <c r="H74" i="134"/>
  <c r="H73" i="134"/>
  <c r="H72" i="134"/>
  <c r="H71" i="134"/>
  <c r="H68" i="134"/>
  <c r="H67" i="134"/>
  <c r="H65" i="134"/>
  <c r="H64" i="134"/>
  <c r="H63" i="134"/>
  <c r="H62" i="134"/>
  <c r="H61" i="134"/>
  <c r="H60" i="134"/>
  <c r="H59" i="134"/>
  <c r="H58" i="134"/>
  <c r="H57" i="134"/>
  <c r="H56" i="134"/>
  <c r="H55" i="134"/>
  <c r="H54" i="134"/>
  <c r="H53" i="134"/>
  <c r="H52" i="134"/>
  <c r="H51" i="134"/>
  <c r="H50" i="134"/>
  <c r="H49" i="134"/>
  <c r="H48" i="134"/>
  <c r="H47" i="134"/>
  <c r="H46" i="134"/>
  <c r="H45" i="134"/>
  <c r="H44" i="134"/>
  <c r="H43" i="134"/>
  <c r="H42" i="134"/>
  <c r="H41" i="134"/>
  <c r="H40" i="134"/>
  <c r="H39" i="134"/>
  <c r="H38" i="134"/>
  <c r="H37" i="134"/>
  <c r="H36" i="134"/>
  <c r="H35" i="134"/>
  <c r="H34" i="134"/>
  <c r="H33" i="134"/>
  <c r="H32" i="134"/>
  <c r="H31" i="134"/>
  <c r="H30" i="134"/>
  <c r="H29" i="134"/>
  <c r="H28" i="134"/>
  <c r="H27" i="134"/>
  <c r="H26" i="134"/>
  <c r="H25" i="134"/>
  <c r="H24" i="134"/>
  <c r="H23" i="134"/>
  <c r="H22" i="134"/>
  <c r="H21" i="134"/>
  <c r="H20" i="134"/>
  <c r="H19" i="134"/>
  <c r="H18" i="134"/>
  <c r="H17" i="134"/>
  <c r="H16" i="134"/>
  <c r="H15" i="134"/>
  <c r="H14" i="134"/>
  <c r="H13" i="134"/>
  <c r="H12" i="134"/>
  <c r="H11" i="134"/>
  <c r="J2" i="134" s="1"/>
  <c r="H10" i="134"/>
  <c r="H9" i="134"/>
  <c r="K16" i="133"/>
  <c r="B16" i="133"/>
  <c r="B18" i="133" s="1"/>
  <c r="K15" i="133"/>
  <c r="B15" i="133"/>
  <c r="K14" i="133"/>
  <c r="B14" i="133"/>
  <c r="K13" i="133"/>
  <c r="B13" i="133"/>
  <c r="K12" i="133"/>
  <c r="B12" i="133"/>
  <c r="K11" i="133"/>
  <c r="M2" i="133" s="1"/>
  <c r="B11" i="133"/>
  <c r="K337" i="132"/>
  <c r="K335" i="132"/>
  <c r="K334" i="132"/>
  <c r="K333" i="132"/>
  <c r="K332" i="132"/>
  <c r="K331" i="132"/>
  <c r="K330" i="132"/>
  <c r="K329" i="132"/>
  <c r="K328" i="132"/>
  <c r="K327" i="132"/>
  <c r="K322" i="132"/>
  <c r="B322" i="132"/>
  <c r="K321" i="132"/>
  <c r="B321" i="132"/>
  <c r="K320" i="132"/>
  <c r="B320" i="132"/>
  <c r="K319" i="132"/>
  <c r="B319" i="132"/>
  <c r="B324" i="132" s="1"/>
  <c r="K318" i="132"/>
  <c r="H325" i="132" s="1"/>
  <c r="B318" i="132"/>
  <c r="K312" i="132"/>
  <c r="B312" i="132"/>
  <c r="K311" i="132"/>
  <c r="B311" i="132"/>
  <c r="K310" i="132"/>
  <c r="B310" i="132"/>
  <c r="K309" i="132"/>
  <c r="B309" i="132"/>
  <c r="K308" i="132"/>
  <c r="B308" i="132"/>
  <c r="K307" i="132"/>
  <c r="B307" i="132"/>
  <c r="K306" i="132"/>
  <c r="B306" i="132"/>
  <c r="K305" i="132"/>
  <c r="B305" i="132"/>
  <c r="K304" i="132"/>
  <c r="B304" i="132"/>
  <c r="K303" i="132"/>
  <c r="B303" i="132"/>
  <c r="K302" i="132"/>
  <c r="B302" i="132"/>
  <c r="K301" i="132"/>
  <c r="B301" i="132"/>
  <c r="K300" i="132"/>
  <c r="B300" i="132"/>
  <c r="K299" i="132"/>
  <c r="B299" i="132"/>
  <c r="K298" i="132"/>
  <c r="B298" i="132"/>
  <c r="K297" i="132"/>
  <c r="B297" i="132"/>
  <c r="K296" i="132"/>
  <c r="B296" i="132"/>
  <c r="K295" i="132"/>
  <c r="B295" i="132"/>
  <c r="K294" i="132"/>
  <c r="C294" i="132"/>
  <c r="B294" i="132" s="1"/>
  <c r="K293" i="132"/>
  <c r="C293" i="132"/>
  <c r="B293" i="132" s="1"/>
  <c r="K292" i="132"/>
  <c r="C292" i="132"/>
  <c r="B292" i="132"/>
  <c r="K291" i="132"/>
  <c r="B291" i="132"/>
  <c r="K290" i="132"/>
  <c r="B290" i="132"/>
  <c r="K289" i="132"/>
  <c r="B289" i="132"/>
  <c r="K288" i="132"/>
  <c r="C288" i="132"/>
  <c r="B288" i="132"/>
  <c r="K287" i="132"/>
  <c r="C287" i="132"/>
  <c r="B287" i="132"/>
  <c r="K286" i="132"/>
  <c r="B286" i="132"/>
  <c r="K285" i="132"/>
  <c r="B285" i="132"/>
  <c r="K284" i="132"/>
  <c r="B284" i="132"/>
  <c r="K283" i="132"/>
  <c r="B283" i="132"/>
  <c r="K282" i="132"/>
  <c r="B282" i="132"/>
  <c r="K281" i="132"/>
  <c r="B281" i="132"/>
  <c r="K280" i="132"/>
  <c r="B280" i="132"/>
  <c r="K279" i="132"/>
  <c r="B279" i="132"/>
  <c r="K278" i="132"/>
  <c r="B278" i="132"/>
  <c r="K277" i="132"/>
  <c r="B277" i="132"/>
  <c r="K276" i="132"/>
  <c r="B276" i="132"/>
  <c r="K275" i="132"/>
  <c r="B275" i="132"/>
  <c r="K274" i="132"/>
  <c r="B274" i="132"/>
  <c r="K273" i="132"/>
  <c r="B273" i="132"/>
  <c r="K272" i="132"/>
  <c r="B272" i="132"/>
  <c r="K271" i="132"/>
  <c r="B271" i="132"/>
  <c r="K270" i="132"/>
  <c r="B270" i="132"/>
  <c r="K269" i="132"/>
  <c r="B269" i="132"/>
  <c r="K268" i="132"/>
  <c r="C268" i="132"/>
  <c r="B268" i="132" s="1"/>
  <c r="K267" i="132"/>
  <c r="C267" i="132"/>
  <c r="B267" i="132"/>
  <c r="K266" i="132"/>
  <c r="C266" i="132"/>
  <c r="B266" i="132" s="1"/>
  <c r="K265" i="132"/>
  <c r="C265" i="132"/>
  <c r="B265" i="132"/>
  <c r="K264" i="132"/>
  <c r="C264" i="132"/>
  <c r="B264" i="132"/>
  <c r="K263" i="132"/>
  <c r="C263" i="132"/>
  <c r="B263" i="132" s="1"/>
  <c r="K262" i="132"/>
  <c r="C262" i="132"/>
  <c r="B262" i="132"/>
  <c r="K261" i="132"/>
  <c r="C261" i="132"/>
  <c r="B261" i="132"/>
  <c r="K254" i="132"/>
  <c r="B254" i="132"/>
  <c r="K253" i="132"/>
  <c r="B253" i="132"/>
  <c r="K252" i="132"/>
  <c r="B252" i="132"/>
  <c r="K251" i="132"/>
  <c r="B251" i="132"/>
  <c r="K250" i="132"/>
  <c r="B250" i="132"/>
  <c r="K249" i="132"/>
  <c r="B249" i="132"/>
  <c r="K248" i="132"/>
  <c r="B248" i="132"/>
  <c r="K247" i="132"/>
  <c r="B247" i="132"/>
  <c r="K246" i="132"/>
  <c r="B246" i="132"/>
  <c r="K245" i="132"/>
  <c r="B245" i="132"/>
  <c r="K244" i="132"/>
  <c r="B244" i="132"/>
  <c r="K243" i="132"/>
  <c r="B243" i="132"/>
  <c r="K242" i="132"/>
  <c r="B242" i="132"/>
  <c r="K241" i="132"/>
  <c r="B241" i="132"/>
  <c r="K240" i="132"/>
  <c r="B240" i="132"/>
  <c r="K239" i="132"/>
  <c r="B239" i="132"/>
  <c r="K238" i="132"/>
  <c r="B238" i="132"/>
  <c r="K237" i="132"/>
  <c r="B237" i="132"/>
  <c r="K236" i="132"/>
  <c r="C236" i="132"/>
  <c r="B236" i="132" s="1"/>
  <c r="K235" i="132"/>
  <c r="B235" i="132"/>
  <c r="K234" i="132"/>
  <c r="B234" i="132"/>
  <c r="K233" i="132"/>
  <c r="B233" i="132"/>
  <c r="K232" i="132"/>
  <c r="B232" i="132"/>
  <c r="K231" i="132"/>
  <c r="B231" i="132"/>
  <c r="K230" i="132"/>
  <c r="B230" i="132"/>
  <c r="K229" i="132"/>
  <c r="C229" i="132"/>
  <c r="B229" i="132" s="1"/>
  <c r="K228" i="132"/>
  <c r="C228" i="132"/>
  <c r="B228" i="132"/>
  <c r="K227" i="132"/>
  <c r="C227" i="132"/>
  <c r="B227" i="132"/>
  <c r="K226" i="132"/>
  <c r="C226" i="132"/>
  <c r="B226" i="132" s="1"/>
  <c r="K225" i="132"/>
  <c r="B225" i="132"/>
  <c r="K224" i="132"/>
  <c r="B224" i="132"/>
  <c r="K223" i="132"/>
  <c r="B223" i="132"/>
  <c r="K222" i="132"/>
  <c r="B222" i="132"/>
  <c r="K221" i="132"/>
  <c r="B221" i="132"/>
  <c r="K220" i="132"/>
  <c r="B220" i="132"/>
  <c r="K219" i="132"/>
  <c r="C219" i="132"/>
  <c r="B219" i="132"/>
  <c r="K218" i="132"/>
  <c r="C218" i="132"/>
  <c r="B218" i="132" s="1"/>
  <c r="K217" i="132"/>
  <c r="C217" i="132"/>
  <c r="B217" i="132"/>
  <c r="K216" i="132"/>
  <c r="C216" i="132"/>
  <c r="B216" i="132" s="1"/>
  <c r="K215" i="132"/>
  <c r="C215" i="132"/>
  <c r="B215" i="132"/>
  <c r="K214" i="132"/>
  <c r="C214" i="132"/>
  <c r="B214" i="132"/>
  <c r="K213" i="132"/>
  <c r="B213" i="132"/>
  <c r="K212" i="132"/>
  <c r="B212" i="132"/>
  <c r="K211" i="132"/>
  <c r="B211" i="132"/>
  <c r="K210" i="132"/>
  <c r="B210" i="132"/>
  <c r="K209" i="132"/>
  <c r="B209" i="132"/>
  <c r="K208" i="132"/>
  <c r="B208" i="132"/>
  <c r="K207" i="132"/>
  <c r="B207" i="132"/>
  <c r="K206" i="132"/>
  <c r="B206" i="132"/>
  <c r="K205" i="132"/>
  <c r="B205" i="132"/>
  <c r="K204" i="132"/>
  <c r="B204" i="132"/>
  <c r="K203" i="132"/>
  <c r="B203" i="132"/>
  <c r="K202" i="132"/>
  <c r="B202" i="132"/>
  <c r="K201" i="132"/>
  <c r="C201" i="132"/>
  <c r="B201" i="132" s="1"/>
  <c r="K200" i="132"/>
  <c r="C200" i="132"/>
  <c r="B200" i="132"/>
  <c r="K199" i="132"/>
  <c r="C199" i="132"/>
  <c r="B199" i="132"/>
  <c r="K198" i="132"/>
  <c r="H256" i="132" s="1"/>
  <c r="C198" i="132"/>
  <c r="B198" i="132"/>
  <c r="K197" i="132"/>
  <c r="C197" i="132"/>
  <c r="B197" i="132"/>
  <c r="K196" i="132"/>
  <c r="C196" i="132"/>
  <c r="B196" i="132" s="1"/>
  <c r="K195" i="132"/>
  <c r="B195" i="132"/>
  <c r="K194" i="132"/>
  <c r="B194" i="132"/>
  <c r="K193" i="132"/>
  <c r="K186" i="132"/>
  <c r="K185" i="132"/>
  <c r="B185" i="132"/>
  <c r="K184" i="132"/>
  <c r="B184" i="132"/>
  <c r="K183" i="132"/>
  <c r="B183" i="132"/>
  <c r="K182" i="132"/>
  <c r="B182" i="132"/>
  <c r="K181" i="132"/>
  <c r="B181" i="132"/>
  <c r="K180" i="132"/>
  <c r="B180" i="132"/>
  <c r="K179" i="132"/>
  <c r="B179" i="132"/>
  <c r="K177" i="132"/>
  <c r="B177" i="132"/>
  <c r="K176" i="132"/>
  <c r="B176" i="132"/>
  <c r="K175" i="132"/>
  <c r="B175" i="132"/>
  <c r="K174" i="132"/>
  <c r="B174" i="132"/>
  <c r="K173" i="132"/>
  <c r="B173" i="132"/>
  <c r="K172" i="132"/>
  <c r="B172" i="132"/>
  <c r="K171" i="132"/>
  <c r="B171" i="132"/>
  <c r="K170" i="132"/>
  <c r="B170" i="132"/>
  <c r="K169" i="132"/>
  <c r="H188" i="132" s="1"/>
  <c r="B169" i="132"/>
  <c r="B187" i="132" s="1"/>
  <c r="K163" i="132"/>
  <c r="B163" i="132"/>
  <c r="K162" i="132"/>
  <c r="B162" i="132"/>
  <c r="K161" i="132"/>
  <c r="B161" i="132"/>
  <c r="K160" i="132"/>
  <c r="B160" i="132"/>
  <c r="K159" i="132"/>
  <c r="B159" i="132"/>
  <c r="K158" i="132"/>
  <c r="B158" i="132"/>
  <c r="K157" i="132"/>
  <c r="B157" i="132"/>
  <c r="K156" i="132"/>
  <c r="K155" i="132"/>
  <c r="B155" i="132"/>
  <c r="K154" i="132"/>
  <c r="B154" i="132"/>
  <c r="K153" i="132"/>
  <c r="B153" i="132"/>
  <c r="K152" i="132"/>
  <c r="B152" i="132"/>
  <c r="K151" i="132"/>
  <c r="B151" i="132"/>
  <c r="K150" i="132"/>
  <c r="B150" i="132"/>
  <c r="K149" i="132"/>
  <c r="B149" i="132"/>
  <c r="K148" i="132"/>
  <c r="B148" i="132"/>
  <c r="K147" i="132"/>
  <c r="K146" i="132"/>
  <c r="B146" i="132"/>
  <c r="K145" i="132"/>
  <c r="B145" i="132"/>
  <c r="K144" i="132"/>
  <c r="B144" i="132"/>
  <c r="K143" i="132"/>
  <c r="B143" i="132"/>
  <c r="K142" i="132"/>
  <c r="B142" i="132"/>
  <c r="K141" i="132"/>
  <c r="B141" i="132"/>
  <c r="K140" i="132"/>
  <c r="B140" i="132"/>
  <c r="K139" i="132"/>
  <c r="B139" i="132"/>
  <c r="K138" i="132"/>
  <c r="B138" i="132"/>
  <c r="K137" i="132"/>
  <c r="B137" i="132"/>
  <c r="K136" i="132"/>
  <c r="B136" i="132"/>
  <c r="K135" i="132"/>
  <c r="B135" i="132"/>
  <c r="K134" i="132"/>
  <c r="B134" i="132"/>
  <c r="K133" i="132"/>
  <c r="B133" i="132"/>
  <c r="K132" i="132"/>
  <c r="B132" i="132"/>
  <c r="K131" i="132"/>
  <c r="B131" i="132"/>
  <c r="B164" i="132" s="1"/>
  <c r="K130" i="132"/>
  <c r="H165" i="132" s="1"/>
  <c r="B130" i="132"/>
  <c r="K129" i="132"/>
  <c r="B129" i="132"/>
  <c r="K128" i="132"/>
  <c r="B128" i="132"/>
  <c r="K126" i="132"/>
  <c r="K123" i="132"/>
  <c r="K121" i="132"/>
  <c r="K120" i="132"/>
  <c r="K119" i="132"/>
  <c r="B119" i="132"/>
  <c r="K118" i="132"/>
  <c r="B118" i="132"/>
  <c r="K117" i="132"/>
  <c r="B117" i="132"/>
  <c r="K116" i="132"/>
  <c r="B116" i="132"/>
  <c r="K115" i="132"/>
  <c r="B115" i="132"/>
  <c r="K114" i="132"/>
  <c r="B114" i="132"/>
  <c r="K113" i="132"/>
  <c r="B113" i="132"/>
  <c r="K112" i="132"/>
  <c r="B112" i="132"/>
  <c r="K104" i="132"/>
  <c r="K103" i="132"/>
  <c r="K102" i="132"/>
  <c r="K101" i="132"/>
  <c r="B101" i="132"/>
  <c r="B108" i="132" s="1"/>
  <c r="K100" i="132"/>
  <c r="H108" i="132" s="1"/>
  <c r="B100" i="132"/>
  <c r="K99" i="132"/>
  <c r="B99" i="132"/>
  <c r="K98" i="132"/>
  <c r="B98" i="132"/>
  <c r="K97" i="132"/>
  <c r="B97" i="132"/>
  <c r="K91" i="132"/>
  <c r="K90" i="132"/>
  <c r="K89" i="132"/>
  <c r="K88" i="132"/>
  <c r="K87" i="132"/>
  <c r="B87" i="132"/>
  <c r="K86" i="132"/>
  <c r="B86" i="132"/>
  <c r="K85" i="132"/>
  <c r="B85" i="132"/>
  <c r="K84" i="132"/>
  <c r="B84" i="132"/>
  <c r="K83" i="132"/>
  <c r="B83" i="132"/>
  <c r="K82" i="132"/>
  <c r="B82" i="132"/>
  <c r="K81" i="132"/>
  <c r="B81" i="132"/>
  <c r="K80" i="132"/>
  <c r="B80" i="132"/>
  <c r="K79" i="132"/>
  <c r="B79" i="132"/>
  <c r="K78" i="132"/>
  <c r="B78" i="132"/>
  <c r="K77" i="132"/>
  <c r="B77" i="132"/>
  <c r="K76" i="132"/>
  <c r="B76" i="132"/>
  <c r="K75" i="132"/>
  <c r="B75" i="132"/>
  <c r="K74" i="132"/>
  <c r="B74" i="132"/>
  <c r="K73" i="132"/>
  <c r="B73" i="132"/>
  <c r="K72" i="132"/>
  <c r="B72" i="132"/>
  <c r="K71" i="132"/>
  <c r="B71" i="132"/>
  <c r="K70" i="132"/>
  <c r="B70" i="132"/>
  <c r="K69" i="132"/>
  <c r="B69" i="132"/>
  <c r="K68" i="132"/>
  <c r="B68" i="132"/>
  <c r="K67" i="132"/>
  <c r="B67" i="132"/>
  <c r="K66" i="132"/>
  <c r="B66" i="132"/>
  <c r="K65" i="132"/>
  <c r="B65" i="132"/>
  <c r="K64" i="132"/>
  <c r="B64" i="132"/>
  <c r="K63" i="132"/>
  <c r="B63" i="132"/>
  <c r="B93" i="132" s="1"/>
  <c r="K62" i="132"/>
  <c r="H93" i="132" s="1"/>
  <c r="B62" i="132"/>
  <c r="K56" i="132"/>
  <c r="B56" i="132"/>
  <c r="K55" i="132"/>
  <c r="B55" i="132"/>
  <c r="K54" i="132"/>
  <c r="B54" i="132"/>
  <c r="K53" i="132"/>
  <c r="H58" i="132" s="1"/>
  <c r="B53" i="132"/>
  <c r="K52" i="132"/>
  <c r="B52" i="132"/>
  <c r="B58" i="132" s="1"/>
  <c r="K45" i="132"/>
  <c r="B45" i="132"/>
  <c r="K43" i="132"/>
  <c r="B43" i="132"/>
  <c r="K42" i="132"/>
  <c r="B42" i="132"/>
  <c r="K41" i="132"/>
  <c r="B41" i="132"/>
  <c r="K40" i="132"/>
  <c r="B40" i="132"/>
  <c r="K39" i="132"/>
  <c r="B39" i="132"/>
  <c r="K38" i="132"/>
  <c r="B38" i="132"/>
  <c r="K37" i="132"/>
  <c r="B37" i="132"/>
  <c r="K36" i="132"/>
  <c r="B36" i="132"/>
  <c r="K35" i="132"/>
  <c r="B35" i="132"/>
  <c r="K34" i="132"/>
  <c r="B34" i="132"/>
  <c r="K33" i="132"/>
  <c r="B33" i="132"/>
  <c r="K32" i="132"/>
  <c r="B32" i="132"/>
  <c r="K31" i="132"/>
  <c r="B31" i="132"/>
  <c r="K30" i="132"/>
  <c r="B30" i="132"/>
  <c r="K29" i="132"/>
  <c r="B29" i="132"/>
  <c r="K28" i="132"/>
  <c r="B28" i="132"/>
  <c r="K27" i="132"/>
  <c r="H47" i="132" s="1"/>
  <c r="B27" i="132"/>
  <c r="K26" i="132"/>
  <c r="B26" i="132"/>
  <c r="K25" i="132"/>
  <c r="B25" i="132"/>
  <c r="K24" i="132"/>
  <c r="B24" i="132"/>
  <c r="K23" i="132"/>
  <c r="B23" i="132"/>
  <c r="K17" i="132"/>
  <c r="K16" i="132"/>
  <c r="K15" i="132"/>
  <c r="K14" i="132"/>
  <c r="K13" i="132"/>
  <c r="H18" i="132" s="1"/>
  <c r="K12" i="132"/>
  <c r="K11" i="132"/>
  <c r="K16" i="131"/>
  <c r="K15" i="131"/>
  <c r="K14" i="131"/>
  <c r="K13" i="131"/>
  <c r="K12" i="131"/>
  <c r="K11" i="131"/>
  <c r="K10" i="131"/>
  <c r="M2" i="131"/>
  <c r="H83" i="130"/>
  <c r="H82" i="130"/>
  <c r="H81" i="130"/>
  <c r="H80" i="130"/>
  <c r="H79" i="130"/>
  <c r="H78" i="130"/>
  <c r="H77" i="130"/>
  <c r="H76" i="130"/>
  <c r="H75" i="130"/>
  <c r="H74" i="130"/>
  <c r="H73" i="130"/>
  <c r="H72" i="130"/>
  <c r="H71" i="130"/>
  <c r="H70" i="130"/>
  <c r="H69" i="130"/>
  <c r="H68" i="130"/>
  <c r="H67" i="130"/>
  <c r="H66" i="130"/>
  <c r="H65" i="130"/>
  <c r="H64" i="130"/>
  <c r="H63" i="130"/>
  <c r="H62" i="130"/>
  <c r="H61" i="130"/>
  <c r="H60" i="130"/>
  <c r="H59" i="130"/>
  <c r="H58" i="130"/>
  <c r="H57" i="130"/>
  <c r="H56" i="130"/>
  <c r="H55" i="130"/>
  <c r="H54" i="130"/>
  <c r="H53" i="130"/>
  <c r="H52" i="130"/>
  <c r="H51" i="130"/>
  <c r="H50" i="130"/>
  <c r="H49" i="130"/>
  <c r="H48" i="130"/>
  <c r="H47" i="130"/>
  <c r="H46" i="130"/>
  <c r="H45" i="130"/>
  <c r="H44" i="130"/>
  <c r="H43" i="130"/>
  <c r="H42" i="130"/>
  <c r="H41" i="130"/>
  <c r="H40" i="130"/>
  <c r="H39" i="130"/>
  <c r="H38" i="130"/>
  <c r="H37" i="130"/>
  <c r="H36" i="130"/>
  <c r="H35" i="130"/>
  <c r="H34" i="130"/>
  <c r="H33" i="130"/>
  <c r="H32" i="130"/>
  <c r="H31" i="130"/>
  <c r="H30" i="130"/>
  <c r="H29" i="130"/>
  <c r="H28" i="130"/>
  <c r="H27" i="130"/>
  <c r="H26" i="130"/>
  <c r="H25" i="130"/>
  <c r="H24" i="130"/>
  <c r="H23" i="130"/>
  <c r="H22" i="130"/>
  <c r="H21" i="130"/>
  <c r="H20" i="130"/>
  <c r="H19" i="130"/>
  <c r="H18" i="130"/>
  <c r="H17" i="130"/>
  <c r="H16" i="130"/>
  <c r="J2" i="130" s="1"/>
  <c r="H15" i="130"/>
  <c r="H14" i="130"/>
  <c r="H13" i="130"/>
  <c r="H12" i="130"/>
  <c r="H11" i="130"/>
  <c r="H10" i="130"/>
  <c r="H9" i="130"/>
  <c r="H21" i="129"/>
  <c r="H20" i="129"/>
  <c r="H19" i="129"/>
  <c r="H18" i="129"/>
  <c r="H17" i="129"/>
  <c r="H16" i="129"/>
  <c r="H15" i="129"/>
  <c r="H14" i="129"/>
  <c r="J2" i="129" s="1"/>
  <c r="H13" i="129"/>
  <c r="H12" i="129"/>
  <c r="H11" i="129"/>
  <c r="H10" i="129"/>
  <c r="H9" i="129"/>
  <c r="H239" i="128"/>
  <c r="H238" i="128"/>
  <c r="H237" i="128"/>
  <c r="H236" i="128"/>
  <c r="H235" i="128"/>
  <c r="H234" i="128"/>
  <c r="H233" i="128"/>
  <c r="H232" i="128"/>
  <c r="H230" i="128"/>
  <c r="H226" i="128"/>
  <c r="H224" i="128"/>
  <c r="H222" i="128"/>
  <c r="H221" i="128"/>
  <c r="H220" i="128"/>
  <c r="H219" i="128"/>
  <c r="H218" i="128"/>
  <c r="H217" i="128"/>
  <c r="H216" i="128"/>
  <c r="H215" i="128"/>
  <c r="H214" i="128"/>
  <c r="H213" i="128"/>
  <c r="H212" i="128"/>
  <c r="H211" i="128"/>
  <c r="H210" i="128"/>
  <c r="H209" i="128"/>
  <c r="H208" i="128"/>
  <c r="H207" i="128"/>
  <c r="H206" i="128"/>
  <c r="H205" i="128"/>
  <c r="H204" i="128"/>
  <c r="H203" i="128"/>
  <c r="H202" i="128"/>
  <c r="H201" i="128"/>
  <c r="H200" i="128"/>
  <c r="H199" i="128"/>
  <c r="H198" i="128"/>
  <c r="H197" i="128"/>
  <c r="H196" i="128"/>
  <c r="H195" i="128"/>
  <c r="H194" i="128"/>
  <c r="H193" i="128"/>
  <c r="H192" i="128"/>
  <c r="H191" i="128"/>
  <c r="H190" i="128"/>
  <c r="H189" i="128"/>
  <c r="H188" i="128"/>
  <c r="H187" i="128"/>
  <c r="H186" i="128"/>
  <c r="H185" i="128"/>
  <c r="H184" i="128"/>
  <c r="H183" i="128"/>
  <c r="H182" i="128"/>
  <c r="H181" i="128"/>
  <c r="H180" i="128"/>
  <c r="H179" i="128"/>
  <c r="H178" i="128"/>
  <c r="H177" i="128"/>
  <c r="H176" i="128"/>
  <c r="H175" i="128"/>
  <c r="H174" i="128"/>
  <c r="H173" i="128"/>
  <c r="H172" i="128"/>
  <c r="H171" i="128"/>
  <c r="H170" i="128"/>
  <c r="H169" i="128"/>
  <c r="H168" i="128"/>
  <c r="H167" i="128"/>
  <c r="H166" i="128"/>
  <c r="H165" i="128"/>
  <c r="H164" i="128"/>
  <c r="H163" i="128"/>
  <c r="H162" i="128"/>
  <c r="H160" i="128"/>
  <c r="H159" i="128"/>
  <c r="H158" i="128"/>
  <c r="H157" i="128"/>
  <c r="H156" i="128"/>
  <c r="H155" i="128"/>
  <c r="H154" i="128"/>
  <c r="H153" i="128"/>
  <c r="H152" i="128"/>
  <c r="H151" i="128"/>
  <c r="H150" i="128"/>
  <c r="H149" i="128"/>
  <c r="H148" i="128"/>
  <c r="H147" i="128"/>
  <c r="H146" i="128"/>
  <c r="H145" i="128"/>
  <c r="H144" i="128"/>
  <c r="H143" i="128"/>
  <c r="H142" i="128"/>
  <c r="H141" i="128"/>
  <c r="H140" i="128"/>
  <c r="H139" i="128"/>
  <c r="H138" i="128"/>
  <c r="H137" i="128"/>
  <c r="H136" i="128"/>
  <c r="H135" i="128"/>
  <c r="H134" i="128"/>
  <c r="H133" i="128"/>
  <c r="H132" i="128"/>
  <c r="H131" i="128"/>
  <c r="H130" i="128"/>
  <c r="H129" i="128"/>
  <c r="H128" i="128"/>
  <c r="H127" i="128"/>
  <c r="H126" i="128"/>
  <c r="H125" i="128"/>
  <c r="H124" i="128"/>
  <c r="H123" i="128"/>
  <c r="H122" i="128"/>
  <c r="H121" i="128"/>
  <c r="H120" i="128"/>
  <c r="H119" i="128"/>
  <c r="H118" i="128"/>
  <c r="H117" i="128"/>
  <c r="H116" i="128"/>
  <c r="H115" i="128"/>
  <c r="H114" i="128"/>
  <c r="H113" i="128"/>
  <c r="H112" i="128"/>
  <c r="H111" i="128"/>
  <c r="H110" i="128"/>
  <c r="H109" i="128"/>
  <c r="H108" i="128"/>
  <c r="H107" i="128"/>
  <c r="H106" i="128"/>
  <c r="H105" i="128"/>
  <c r="H104" i="128"/>
  <c r="H103" i="128"/>
  <c r="H102" i="128"/>
  <c r="H101" i="128"/>
  <c r="H100" i="128"/>
  <c r="H99" i="128"/>
  <c r="H98" i="128"/>
  <c r="H97" i="128"/>
  <c r="H96" i="128"/>
  <c r="H95" i="128"/>
  <c r="H94" i="128"/>
  <c r="H93" i="128"/>
  <c r="H92" i="128"/>
  <c r="H91" i="128"/>
  <c r="H90" i="128"/>
  <c r="H89" i="128"/>
  <c r="H88" i="128"/>
  <c r="H87" i="128"/>
  <c r="H86" i="128"/>
  <c r="H85" i="128"/>
  <c r="H84" i="128"/>
  <c r="H83" i="128"/>
  <c r="H82" i="128"/>
  <c r="H81" i="128"/>
  <c r="H80" i="128"/>
  <c r="H79" i="128"/>
  <c r="H78" i="128"/>
  <c r="H77" i="128"/>
  <c r="H76" i="128"/>
  <c r="H75" i="128"/>
  <c r="H74" i="128"/>
  <c r="H73" i="128"/>
  <c r="H72" i="128"/>
  <c r="H71" i="128"/>
  <c r="H70" i="128"/>
  <c r="H69" i="128"/>
  <c r="H68" i="128"/>
  <c r="H67" i="128"/>
  <c r="H66" i="128"/>
  <c r="H65" i="128"/>
  <c r="H64" i="128"/>
  <c r="H63" i="128"/>
  <c r="H62" i="128"/>
  <c r="H61" i="128"/>
  <c r="H60" i="128"/>
  <c r="H59" i="128"/>
  <c r="H58" i="128"/>
  <c r="H57" i="128"/>
  <c r="H56" i="128"/>
  <c r="H55" i="128"/>
  <c r="H54" i="128"/>
  <c r="H53" i="128"/>
  <c r="H52" i="128"/>
  <c r="H51" i="128"/>
  <c r="H50" i="128"/>
  <c r="H49" i="128"/>
  <c r="H48" i="128"/>
  <c r="H47" i="128"/>
  <c r="H46" i="128"/>
  <c r="H45" i="128"/>
  <c r="H44" i="128"/>
  <c r="H43" i="128"/>
  <c r="H42" i="128"/>
  <c r="H41" i="128"/>
  <c r="H40" i="128"/>
  <c r="H39" i="128"/>
  <c r="H38" i="128"/>
  <c r="H37" i="128"/>
  <c r="H36" i="128"/>
  <c r="H35" i="128"/>
  <c r="H34" i="128"/>
  <c r="H33" i="128"/>
  <c r="H32" i="128"/>
  <c r="H31" i="128"/>
  <c r="H30" i="128"/>
  <c r="H29" i="128"/>
  <c r="H28" i="128"/>
  <c r="H27" i="128"/>
  <c r="H26" i="128"/>
  <c r="H25" i="128"/>
  <c r="H24" i="128"/>
  <c r="H23" i="128"/>
  <c r="H22" i="128"/>
  <c r="H21" i="128"/>
  <c r="H20" i="128"/>
  <c r="H19" i="128"/>
  <c r="H18" i="128"/>
  <c r="H17" i="128"/>
  <c r="H16" i="128"/>
  <c r="H15" i="128"/>
  <c r="J2" i="128" s="1"/>
  <c r="H14" i="128"/>
  <c r="H13" i="128"/>
  <c r="H12" i="128"/>
  <c r="H11" i="128"/>
  <c r="H10" i="128"/>
  <c r="H9" i="128"/>
  <c r="H172" i="127"/>
  <c r="H171" i="127"/>
  <c r="H170" i="127"/>
  <c r="H169" i="127"/>
  <c r="H168" i="127"/>
  <c r="H167" i="127"/>
  <c r="H165" i="127"/>
  <c r="H164" i="127"/>
  <c r="H162" i="127"/>
  <c r="H160" i="127"/>
  <c r="H159" i="127"/>
  <c r="H158" i="127"/>
  <c r="H157" i="127"/>
  <c r="H156" i="127"/>
  <c r="H155" i="127"/>
  <c r="H154" i="127"/>
  <c r="H153" i="127"/>
  <c r="H152" i="127"/>
  <c r="H151" i="127"/>
  <c r="H149" i="127"/>
  <c r="H148" i="127"/>
  <c r="H147" i="127"/>
  <c r="H146" i="127"/>
  <c r="H145" i="127"/>
  <c r="H144" i="127"/>
  <c r="H143" i="127"/>
  <c r="H142" i="127"/>
  <c r="H141" i="127"/>
  <c r="H140" i="127"/>
  <c r="H139" i="127"/>
  <c r="H138" i="127"/>
  <c r="H137" i="127"/>
  <c r="H136" i="127"/>
  <c r="H135" i="127"/>
  <c r="H134" i="127"/>
  <c r="H133" i="127"/>
  <c r="H132" i="127"/>
  <c r="H131" i="127"/>
  <c r="H130" i="127"/>
  <c r="H129" i="127"/>
  <c r="H128" i="127"/>
  <c r="H127" i="127"/>
  <c r="H126" i="127"/>
  <c r="H125" i="127"/>
  <c r="H124" i="127"/>
  <c r="H123" i="127"/>
  <c r="H122" i="127"/>
  <c r="H121" i="127"/>
  <c r="H120" i="127"/>
  <c r="H119" i="127"/>
  <c r="H118" i="127"/>
  <c r="H117" i="127"/>
  <c r="H116" i="127"/>
  <c r="H115" i="127"/>
  <c r="H114" i="127"/>
  <c r="H113" i="127"/>
  <c r="H112" i="127"/>
  <c r="H111" i="127"/>
  <c r="H110" i="127"/>
  <c r="H109" i="127"/>
  <c r="H108" i="127"/>
  <c r="H107" i="127"/>
  <c r="H106" i="127"/>
  <c r="H105" i="127"/>
  <c r="H104" i="127"/>
  <c r="H103" i="127"/>
  <c r="H102" i="127"/>
  <c r="H101" i="127"/>
  <c r="H100" i="127"/>
  <c r="H99" i="127"/>
  <c r="H98" i="127"/>
  <c r="H97" i="127"/>
  <c r="H96" i="127"/>
  <c r="H95" i="127"/>
  <c r="H94" i="127"/>
  <c r="H93" i="127"/>
  <c r="H92" i="127"/>
  <c r="H91" i="127"/>
  <c r="H90" i="127"/>
  <c r="H89" i="127"/>
  <c r="H88" i="127"/>
  <c r="H87" i="127"/>
  <c r="H86" i="127"/>
  <c r="H85" i="127"/>
  <c r="H84" i="127"/>
  <c r="H83" i="127"/>
  <c r="H82" i="127"/>
  <c r="H81" i="127"/>
  <c r="H80" i="127"/>
  <c r="H79" i="127"/>
  <c r="H78" i="127"/>
  <c r="H77" i="127"/>
  <c r="H76" i="127"/>
  <c r="H75" i="127"/>
  <c r="H74" i="127"/>
  <c r="H73" i="127"/>
  <c r="H72" i="127"/>
  <c r="H71" i="127"/>
  <c r="H70" i="127"/>
  <c r="H69" i="127"/>
  <c r="H68" i="127"/>
  <c r="H67" i="127"/>
  <c r="H66" i="127"/>
  <c r="H65" i="127"/>
  <c r="H64" i="127"/>
  <c r="H63" i="127"/>
  <c r="H62" i="127"/>
  <c r="H61" i="127"/>
  <c r="H60" i="127"/>
  <c r="H59" i="127"/>
  <c r="H58" i="127"/>
  <c r="H57" i="127"/>
  <c r="H56" i="127"/>
  <c r="H55" i="127"/>
  <c r="H54" i="127"/>
  <c r="H53" i="127"/>
  <c r="H52" i="127"/>
  <c r="H51" i="127"/>
  <c r="H50" i="127"/>
  <c r="H49" i="127"/>
  <c r="H48" i="127"/>
  <c r="H47" i="127"/>
  <c r="H46" i="127"/>
  <c r="H45" i="127"/>
  <c r="H44" i="127"/>
  <c r="H43" i="127"/>
  <c r="H42" i="127"/>
  <c r="H41" i="127"/>
  <c r="H40" i="127"/>
  <c r="H39" i="127"/>
  <c r="H38" i="127"/>
  <c r="H37" i="127"/>
  <c r="H36" i="127"/>
  <c r="H34" i="127"/>
  <c r="H33" i="127"/>
  <c r="H31" i="127"/>
  <c r="H30" i="127"/>
  <c r="H29" i="127"/>
  <c r="H28" i="127"/>
  <c r="H27" i="127"/>
  <c r="H26" i="127"/>
  <c r="H25" i="127"/>
  <c r="H24" i="127"/>
  <c r="H23" i="127"/>
  <c r="H22" i="127"/>
  <c r="H21" i="127"/>
  <c r="H20" i="127"/>
  <c r="H19" i="127"/>
  <c r="H18" i="127"/>
  <c r="H17" i="127"/>
  <c r="H16" i="127"/>
  <c r="H15" i="127"/>
  <c r="H14" i="127"/>
  <c r="J2" i="127" s="1"/>
  <c r="H13" i="127"/>
  <c r="H12" i="127"/>
  <c r="H11" i="127"/>
  <c r="H10" i="127"/>
  <c r="H9" i="127"/>
  <c r="H233" i="126"/>
  <c r="H232" i="126"/>
  <c r="H231" i="126"/>
  <c r="H230" i="126"/>
  <c r="H229" i="126"/>
  <c r="H228" i="126"/>
  <c r="H227" i="126"/>
  <c r="H226" i="126"/>
  <c r="H225" i="126"/>
  <c r="H224" i="126"/>
  <c r="H223" i="126"/>
  <c r="H222" i="126"/>
  <c r="H221" i="126"/>
  <c r="H220" i="126"/>
  <c r="H219" i="126"/>
  <c r="H218" i="126"/>
  <c r="H217" i="126"/>
  <c r="H216" i="126"/>
  <c r="H215" i="126"/>
  <c r="H214" i="126"/>
  <c r="H213" i="126"/>
  <c r="H212" i="126"/>
  <c r="H211" i="126"/>
  <c r="H210" i="126"/>
  <c r="H209" i="126"/>
  <c r="H208" i="126"/>
  <c r="H207" i="126"/>
  <c r="H206" i="126"/>
  <c r="H205" i="126"/>
  <c r="H204" i="126"/>
  <c r="H203" i="126"/>
  <c r="H202" i="126"/>
  <c r="H201" i="126"/>
  <c r="H200" i="126"/>
  <c r="H199" i="126"/>
  <c r="H198" i="126"/>
  <c r="H197" i="126"/>
  <c r="H196" i="126"/>
  <c r="H195" i="126"/>
  <c r="H194" i="126"/>
  <c r="H193" i="126"/>
  <c r="H192" i="126"/>
  <c r="H191" i="126"/>
  <c r="H190" i="126"/>
  <c r="H189" i="126"/>
  <c r="H188" i="126"/>
  <c r="H187" i="126"/>
  <c r="H186" i="126"/>
  <c r="H185" i="126"/>
  <c r="H184" i="126"/>
  <c r="H183" i="126"/>
  <c r="H182" i="126"/>
  <c r="H181" i="126"/>
  <c r="H180" i="126"/>
  <c r="H179" i="126"/>
  <c r="H177" i="126"/>
  <c r="H176" i="126"/>
  <c r="H175" i="126"/>
  <c r="H174" i="126"/>
  <c r="H173" i="126"/>
  <c r="H172" i="126"/>
  <c r="H171" i="126"/>
  <c r="H170" i="126"/>
  <c r="H169" i="126"/>
  <c r="H168" i="126"/>
  <c r="H167" i="126"/>
  <c r="H166" i="126"/>
  <c r="H165" i="126"/>
  <c r="H164" i="126"/>
  <c r="H163" i="126"/>
  <c r="H162" i="126"/>
  <c r="H161" i="126"/>
  <c r="H160" i="126"/>
  <c r="H159" i="126"/>
  <c r="H158" i="126"/>
  <c r="H157" i="126"/>
  <c r="H156" i="126"/>
  <c r="H155" i="126"/>
  <c r="H154" i="126"/>
  <c r="H153" i="126"/>
  <c r="H152" i="126"/>
  <c r="H151" i="126"/>
  <c r="H150" i="126"/>
  <c r="H149" i="126"/>
  <c r="H148" i="126"/>
  <c r="H147" i="126"/>
  <c r="H146" i="126"/>
  <c r="H145" i="126"/>
  <c r="H144" i="126"/>
  <c r="H143" i="126"/>
  <c r="H142" i="126"/>
  <c r="H141" i="126"/>
  <c r="H140" i="126"/>
  <c r="H139" i="126"/>
  <c r="H138" i="126"/>
  <c r="H137" i="126"/>
  <c r="H136" i="126"/>
  <c r="H135" i="126"/>
  <c r="H134" i="126"/>
  <c r="H133" i="126"/>
  <c r="H132" i="126"/>
  <c r="H131" i="126"/>
  <c r="H130" i="126"/>
  <c r="H129" i="126"/>
  <c r="H128" i="126"/>
  <c r="H127" i="126"/>
  <c r="H126" i="126"/>
  <c r="H125" i="126"/>
  <c r="H124" i="126"/>
  <c r="H123" i="126"/>
  <c r="H122" i="126"/>
  <c r="H121" i="126"/>
  <c r="H120" i="126"/>
  <c r="H119" i="126"/>
  <c r="H118" i="126"/>
  <c r="H117" i="126"/>
  <c r="H116" i="126"/>
  <c r="H115" i="126"/>
  <c r="H114" i="126"/>
  <c r="H113" i="126"/>
  <c r="H112" i="126"/>
  <c r="H111" i="126"/>
  <c r="H110" i="126"/>
  <c r="H109" i="126"/>
  <c r="H108" i="126"/>
  <c r="H107" i="126"/>
  <c r="H106" i="126"/>
  <c r="H105" i="126"/>
  <c r="H104" i="126"/>
  <c r="H103" i="126"/>
  <c r="H102" i="126"/>
  <c r="H101" i="126"/>
  <c r="H100" i="126"/>
  <c r="H99" i="126"/>
  <c r="H98" i="126"/>
  <c r="H97" i="126"/>
  <c r="H96" i="126"/>
  <c r="H95" i="126"/>
  <c r="H94" i="126"/>
  <c r="H93" i="126"/>
  <c r="H92" i="126"/>
  <c r="H91" i="126"/>
  <c r="H90" i="126"/>
  <c r="H89" i="126"/>
  <c r="H88" i="126"/>
  <c r="H87" i="126"/>
  <c r="H86" i="126"/>
  <c r="H85" i="126"/>
  <c r="H84" i="126"/>
  <c r="H83" i="126"/>
  <c r="H82" i="126"/>
  <c r="H81" i="126"/>
  <c r="H80" i="126"/>
  <c r="H79" i="126"/>
  <c r="H78" i="126"/>
  <c r="H77" i="126"/>
  <c r="H76" i="126"/>
  <c r="H75" i="126"/>
  <c r="H74" i="126"/>
  <c r="H73" i="126"/>
  <c r="H72" i="126"/>
  <c r="H71" i="126"/>
  <c r="H70" i="126"/>
  <c r="H69" i="126"/>
  <c r="H68" i="126"/>
  <c r="H67" i="126"/>
  <c r="H66" i="126"/>
  <c r="H65" i="126"/>
  <c r="H64" i="126"/>
  <c r="H63" i="126"/>
  <c r="H62" i="126"/>
  <c r="H61" i="126"/>
  <c r="H60" i="126"/>
  <c r="H59" i="126"/>
  <c r="H58" i="126"/>
  <c r="H57" i="126"/>
  <c r="H56" i="126"/>
  <c r="H55" i="126"/>
  <c r="H54" i="126"/>
  <c r="H53" i="126"/>
  <c r="H52" i="126"/>
  <c r="H51" i="126"/>
  <c r="H50" i="126"/>
  <c r="H49" i="126"/>
  <c r="H48" i="126"/>
  <c r="H47" i="126"/>
  <c r="H46" i="126"/>
  <c r="H45" i="126"/>
  <c r="H44" i="126"/>
  <c r="H43" i="126"/>
  <c r="H42" i="126"/>
  <c r="H41" i="126"/>
  <c r="H40" i="126"/>
  <c r="H39" i="126"/>
  <c r="H38" i="126"/>
  <c r="H37" i="126"/>
  <c r="H36" i="126"/>
  <c r="H35" i="126"/>
  <c r="H33" i="126"/>
  <c r="H31" i="126"/>
  <c r="H30" i="126"/>
  <c r="H29" i="126"/>
  <c r="H28" i="126"/>
  <c r="H27" i="126"/>
  <c r="H26" i="126"/>
  <c r="H25" i="126"/>
  <c r="H24" i="126"/>
  <c r="H23" i="126"/>
  <c r="H22" i="126"/>
  <c r="H21" i="126"/>
  <c r="H20" i="126"/>
  <c r="H19" i="126"/>
  <c r="H18" i="126"/>
  <c r="H17" i="126"/>
  <c r="H16" i="126"/>
  <c r="H15" i="126"/>
  <c r="H14" i="126"/>
  <c r="H13" i="126"/>
  <c r="J2" i="126" s="1"/>
  <c r="H12" i="126"/>
  <c r="H11" i="126"/>
  <c r="H10" i="126"/>
  <c r="H9" i="126"/>
  <c r="H142" i="125"/>
  <c r="H126" i="125"/>
  <c r="H124" i="125"/>
  <c r="H123" i="125"/>
  <c r="H122" i="125"/>
  <c r="H121" i="125"/>
  <c r="H120" i="125"/>
  <c r="H119" i="125"/>
  <c r="H117" i="125"/>
  <c r="H116" i="125"/>
  <c r="H115" i="125"/>
  <c r="H114" i="125"/>
  <c r="H113" i="125"/>
  <c r="H112" i="125"/>
  <c r="H111" i="125"/>
  <c r="H110" i="125"/>
  <c r="H109" i="125"/>
  <c r="H108" i="125"/>
  <c r="H107" i="125"/>
  <c r="H106" i="125"/>
  <c r="H105" i="125"/>
  <c r="H104" i="125"/>
  <c r="H103" i="125"/>
  <c r="H102" i="125"/>
  <c r="H101" i="125"/>
  <c r="H100" i="125"/>
  <c r="H99" i="125"/>
  <c r="H98" i="125"/>
  <c r="H97" i="125"/>
  <c r="H96" i="125"/>
  <c r="H95" i="125"/>
  <c r="H94" i="125"/>
  <c r="H93" i="125"/>
  <c r="H92" i="125"/>
  <c r="H91" i="125"/>
  <c r="H90" i="125"/>
  <c r="H89" i="125"/>
  <c r="H88" i="125"/>
  <c r="H87" i="125"/>
  <c r="H86" i="125"/>
  <c r="H85" i="125"/>
  <c r="H84" i="125"/>
  <c r="H83" i="125"/>
  <c r="H82" i="125"/>
  <c r="H81" i="125"/>
  <c r="H80" i="125"/>
  <c r="H79" i="125"/>
  <c r="H78" i="125"/>
  <c r="H77" i="125"/>
  <c r="H76" i="125"/>
  <c r="H75" i="125"/>
  <c r="H74" i="125"/>
  <c r="H73" i="125"/>
  <c r="H72" i="125"/>
  <c r="H71" i="125"/>
  <c r="H70" i="125"/>
  <c r="H69" i="125"/>
  <c r="H68" i="125"/>
  <c r="H67" i="125"/>
  <c r="H66" i="125"/>
  <c r="H65" i="125"/>
  <c r="H64" i="125"/>
  <c r="H63" i="125"/>
  <c r="H62" i="125"/>
  <c r="H61" i="125"/>
  <c r="H60" i="125"/>
  <c r="H59" i="125"/>
  <c r="H58" i="125"/>
  <c r="H57" i="125"/>
  <c r="H56" i="125"/>
  <c r="H55" i="125"/>
  <c r="H54" i="125"/>
  <c r="H53" i="125"/>
  <c r="H52" i="125"/>
  <c r="H51" i="125"/>
  <c r="H50" i="125"/>
  <c r="H49" i="125"/>
  <c r="H48" i="125"/>
  <c r="H47" i="125"/>
  <c r="H46" i="125"/>
  <c r="H45" i="125"/>
  <c r="H44" i="125"/>
  <c r="H43" i="125"/>
  <c r="H42" i="125"/>
  <c r="H41" i="125"/>
  <c r="H40" i="125"/>
  <c r="H39" i="125"/>
  <c r="H38" i="125"/>
  <c r="H37" i="125"/>
  <c r="H36" i="125"/>
  <c r="H35" i="125"/>
  <c r="H34" i="125"/>
  <c r="H33" i="125"/>
  <c r="H32" i="125"/>
  <c r="H31" i="125"/>
  <c r="H30" i="125"/>
  <c r="H29" i="125"/>
  <c r="H28" i="125"/>
  <c r="H27" i="125"/>
  <c r="H26" i="125"/>
  <c r="H25" i="125"/>
  <c r="H24" i="125"/>
  <c r="H23" i="125"/>
  <c r="H22" i="125"/>
  <c r="H21" i="125"/>
  <c r="H20" i="125"/>
  <c r="H19" i="125"/>
  <c r="J2" i="125" s="1"/>
  <c r="H18" i="125"/>
  <c r="H17" i="125"/>
  <c r="H16" i="125"/>
  <c r="H15" i="125"/>
  <c r="H14" i="125"/>
  <c r="H13" i="125"/>
  <c r="H12" i="125"/>
  <c r="H11" i="125"/>
  <c r="H10" i="125"/>
  <c r="H9" i="125"/>
  <c r="H53" i="124"/>
  <c r="H52" i="124"/>
  <c r="H51" i="124"/>
  <c r="H50" i="124"/>
  <c r="H49" i="124"/>
  <c r="H48" i="124"/>
  <c r="H47" i="124"/>
  <c r="H46" i="124"/>
  <c r="H45" i="124"/>
  <c r="H44" i="124"/>
  <c r="H43" i="124"/>
  <c r="H42" i="124"/>
  <c r="H41" i="124"/>
  <c r="H40" i="124"/>
  <c r="H39" i="124"/>
  <c r="H38" i="124"/>
  <c r="H37" i="124"/>
  <c r="H36" i="124"/>
  <c r="H35" i="124"/>
  <c r="H34" i="124"/>
  <c r="H33" i="124"/>
  <c r="H32" i="124"/>
  <c r="H31" i="124"/>
  <c r="H30" i="124"/>
  <c r="H29" i="124"/>
  <c r="H28" i="124"/>
  <c r="H27" i="124"/>
  <c r="H26" i="124"/>
  <c r="H25" i="124"/>
  <c r="H24" i="124"/>
  <c r="H23" i="124"/>
  <c r="H22" i="124"/>
  <c r="H21" i="124"/>
  <c r="H20" i="124"/>
  <c r="H19" i="124"/>
  <c r="H18" i="124"/>
  <c r="H17" i="124"/>
  <c r="H16" i="124"/>
  <c r="H15" i="124"/>
  <c r="H14" i="124"/>
  <c r="H13" i="124"/>
  <c r="H12" i="124"/>
  <c r="H11" i="124"/>
  <c r="H10" i="124"/>
  <c r="H9" i="124"/>
  <c r="J2" i="124" s="1"/>
  <c r="H33" i="123"/>
  <c r="H32" i="123"/>
  <c r="H31" i="123"/>
  <c r="H30" i="123"/>
  <c r="H29" i="123"/>
  <c r="H28" i="123"/>
  <c r="H27" i="123"/>
  <c r="H26" i="123"/>
  <c r="H25" i="123"/>
  <c r="H24" i="123"/>
  <c r="H23" i="123"/>
  <c r="H22" i="123"/>
  <c r="H21" i="123"/>
  <c r="H20" i="123"/>
  <c r="H19" i="123"/>
  <c r="H18" i="123"/>
  <c r="H17" i="123"/>
  <c r="H16" i="123"/>
  <c r="H15" i="123"/>
  <c r="H14" i="123"/>
  <c r="H13" i="123"/>
  <c r="H12" i="123"/>
  <c r="H11" i="123"/>
  <c r="H10" i="123"/>
  <c r="J2" i="123" s="1"/>
  <c r="H9" i="123"/>
  <c r="H47" i="122"/>
  <c r="H46" i="122"/>
  <c r="H45" i="122"/>
  <c r="H44" i="122"/>
  <c r="H43" i="122"/>
  <c r="H42" i="122"/>
  <c r="H41" i="122"/>
  <c r="H40" i="122"/>
  <c r="H39" i="122"/>
  <c r="H38" i="122"/>
  <c r="H37" i="122"/>
  <c r="H36" i="122"/>
  <c r="H35" i="122"/>
  <c r="H34" i="122"/>
  <c r="H33" i="122"/>
  <c r="H32" i="122"/>
  <c r="H31" i="122"/>
  <c r="H30" i="122"/>
  <c r="H29" i="122"/>
  <c r="H28" i="122"/>
  <c r="H27" i="122"/>
  <c r="H26" i="122"/>
  <c r="H25" i="122"/>
  <c r="H24" i="122"/>
  <c r="H23" i="122"/>
  <c r="H22" i="122"/>
  <c r="H21" i="122"/>
  <c r="H20" i="122"/>
  <c r="H19" i="122"/>
  <c r="H18" i="122"/>
  <c r="H17" i="122"/>
  <c r="H16" i="122"/>
  <c r="H15" i="122"/>
  <c r="H14" i="122"/>
  <c r="H13" i="122"/>
  <c r="H12" i="122"/>
  <c r="J2" i="122" s="1"/>
  <c r="H11" i="122"/>
  <c r="H10" i="122"/>
  <c r="H9" i="122"/>
  <c r="H253" i="121"/>
  <c r="H252" i="121"/>
  <c r="H251" i="121"/>
  <c r="H250" i="121"/>
  <c r="E255" i="121" s="1"/>
  <c r="H249" i="121"/>
  <c r="H246" i="121"/>
  <c r="H245" i="121"/>
  <c r="H244" i="121"/>
  <c r="H243" i="121"/>
  <c r="H242" i="121"/>
  <c r="H241" i="121"/>
  <c r="H240" i="121"/>
  <c r="H234" i="121"/>
  <c r="H233" i="121"/>
  <c r="H232" i="121"/>
  <c r="H231" i="121"/>
  <c r="H230" i="121"/>
  <c r="H228" i="121"/>
  <c r="E235" i="121" s="1"/>
  <c r="H227" i="121"/>
  <c r="H226" i="121"/>
  <c r="H221" i="121"/>
  <c r="H220" i="121"/>
  <c r="H219" i="121"/>
  <c r="H218" i="121"/>
  <c r="H217" i="121"/>
  <c r="H216" i="121"/>
  <c r="H215" i="121"/>
  <c r="H214" i="121"/>
  <c r="H213" i="121"/>
  <c r="H212" i="121"/>
  <c r="H211" i="121"/>
  <c r="H210" i="121"/>
  <c r="H209" i="121"/>
  <c r="H208" i="121"/>
  <c r="H207" i="121"/>
  <c r="H206" i="121"/>
  <c r="H205" i="121"/>
  <c r="H204" i="121"/>
  <c r="H203" i="121"/>
  <c r="H202" i="121"/>
  <c r="H201" i="121"/>
  <c r="H200" i="121"/>
  <c r="H199" i="121"/>
  <c r="H198" i="121"/>
  <c r="H197" i="121"/>
  <c r="H196" i="121"/>
  <c r="H195" i="121"/>
  <c r="H194" i="121"/>
  <c r="H193" i="121"/>
  <c r="H192" i="121"/>
  <c r="H191" i="121"/>
  <c r="H190" i="121"/>
  <c r="H189" i="121"/>
  <c r="H188" i="121"/>
  <c r="H187" i="121"/>
  <c r="H186" i="121"/>
  <c r="H185" i="121"/>
  <c r="H184" i="121"/>
  <c r="H183" i="121"/>
  <c r="H182" i="121"/>
  <c r="H181" i="121"/>
  <c r="H180" i="121"/>
  <c r="H179" i="121"/>
  <c r="H178" i="121"/>
  <c r="H171" i="121"/>
  <c r="H170" i="121"/>
  <c r="H169" i="121"/>
  <c r="H168" i="121"/>
  <c r="H167" i="121"/>
  <c r="H166" i="121"/>
  <c r="H165" i="121"/>
  <c r="H164" i="121"/>
  <c r="H163" i="121"/>
  <c r="H162" i="121"/>
  <c r="H161" i="121"/>
  <c r="H160" i="121"/>
  <c r="H159" i="121"/>
  <c r="H158" i="121"/>
  <c r="H157" i="121"/>
  <c r="H156" i="121"/>
  <c r="H155" i="121"/>
  <c r="H154" i="121"/>
  <c r="H153" i="121"/>
  <c r="H152" i="121"/>
  <c r="H151" i="121"/>
  <c r="H150" i="121"/>
  <c r="H149" i="121"/>
  <c r="H148" i="121"/>
  <c r="H147" i="121"/>
  <c r="H146" i="121"/>
  <c r="H145" i="121"/>
  <c r="H144" i="121"/>
  <c r="H143" i="121"/>
  <c r="H142" i="121"/>
  <c r="H141" i="121"/>
  <c r="H140" i="121"/>
  <c r="E174" i="121" s="1"/>
  <c r="H139" i="121"/>
  <c r="H138" i="121"/>
  <c r="H137" i="121"/>
  <c r="H136" i="121"/>
  <c r="H135" i="121"/>
  <c r="H134" i="121"/>
  <c r="H130" i="121"/>
  <c r="E131" i="121" s="1"/>
  <c r="E126" i="121"/>
  <c r="H125" i="121"/>
  <c r="H124" i="121"/>
  <c r="H123" i="121"/>
  <c r="H122" i="121"/>
  <c r="H121" i="121"/>
  <c r="H120" i="121"/>
  <c r="H119" i="121"/>
  <c r="H118" i="121"/>
  <c r="H117" i="121"/>
  <c r="H116" i="121"/>
  <c r="H115" i="121"/>
  <c r="H114" i="121"/>
  <c r="H113" i="121"/>
  <c r="H112" i="121"/>
  <c r="H111" i="121"/>
  <c r="H110" i="121"/>
  <c r="H109" i="121"/>
  <c r="H108" i="121"/>
  <c r="H107" i="121"/>
  <c r="H106" i="121"/>
  <c r="H105" i="121"/>
  <c r="H104" i="121"/>
  <c r="H103" i="121"/>
  <c r="H102" i="121"/>
  <c r="H101" i="121"/>
  <c r="H100" i="121"/>
  <c r="H99" i="121"/>
  <c r="H98" i="121"/>
  <c r="H97" i="121"/>
  <c r="H96" i="121"/>
  <c r="H95" i="121"/>
  <c r="H94" i="121"/>
  <c r="H93" i="121"/>
  <c r="H92" i="121"/>
  <c r="H91" i="121"/>
  <c r="H90" i="121"/>
  <c r="H89" i="121"/>
  <c r="H88" i="121"/>
  <c r="H87" i="121"/>
  <c r="H86" i="121"/>
  <c r="H85" i="121"/>
  <c r="H84" i="121"/>
  <c r="H82" i="121"/>
  <c r="H81" i="121"/>
  <c r="H79" i="121"/>
  <c r="H78" i="121"/>
  <c r="H77" i="121"/>
  <c r="H76" i="121"/>
  <c r="H75" i="121"/>
  <c r="H74" i="121"/>
  <c r="H73" i="121"/>
  <c r="H72" i="121"/>
  <c r="H71" i="121"/>
  <c r="H70" i="121"/>
  <c r="H69" i="121"/>
  <c r="H68" i="121"/>
  <c r="H67" i="121"/>
  <c r="H66" i="121"/>
  <c r="H59" i="121"/>
  <c r="H58" i="121"/>
  <c r="H57" i="121"/>
  <c r="H56" i="121"/>
  <c r="H55" i="121"/>
  <c r="H54" i="121"/>
  <c r="H53" i="121"/>
  <c r="H52" i="121"/>
  <c r="H51" i="121"/>
  <c r="H45" i="121"/>
  <c r="H44" i="121"/>
  <c r="H43" i="121"/>
  <c r="H42" i="121"/>
  <c r="H41" i="121"/>
  <c r="H40" i="121"/>
  <c r="H39" i="121"/>
  <c r="H38" i="121"/>
  <c r="H37" i="121"/>
  <c r="H36" i="121"/>
  <c r="H35" i="121"/>
  <c r="H34" i="121"/>
  <c r="H33" i="121"/>
  <c r="H32" i="121"/>
  <c r="H31" i="121"/>
  <c r="H30" i="121"/>
  <c r="H29" i="121"/>
  <c r="H28" i="121"/>
  <c r="H27" i="121"/>
  <c r="H26" i="121"/>
  <c r="H25" i="121"/>
  <c r="H24" i="121"/>
  <c r="H23" i="121"/>
  <c r="H22" i="121"/>
  <c r="E47" i="121" s="1"/>
  <c r="H16" i="121"/>
  <c r="H15" i="121"/>
  <c r="H14" i="121"/>
  <c r="H13" i="121"/>
  <c r="H12" i="121"/>
  <c r="H11" i="121"/>
  <c r="H10" i="121"/>
  <c r="H96" i="120"/>
  <c r="E98" i="120" s="1"/>
  <c r="H90" i="120"/>
  <c r="H89" i="120"/>
  <c r="H87" i="120"/>
  <c r="H86" i="120"/>
  <c r="H85" i="120"/>
  <c r="E92" i="120" s="1"/>
  <c r="H77" i="120"/>
  <c r="E79" i="120" s="1"/>
  <c r="H76" i="120"/>
  <c r="H75" i="120"/>
  <c r="H74" i="120"/>
  <c r="H73" i="120"/>
  <c r="H72" i="120"/>
  <c r="H71" i="120"/>
  <c r="H70" i="120"/>
  <c r="H69" i="120"/>
  <c r="H68" i="120"/>
  <c r="H67" i="120"/>
  <c r="H62" i="120"/>
  <c r="H61" i="120"/>
  <c r="H60" i="120"/>
  <c r="H59" i="120"/>
  <c r="H58" i="120"/>
  <c r="H57" i="120"/>
  <c r="H56" i="120"/>
  <c r="H55" i="120"/>
  <c r="H54" i="120"/>
  <c r="H53" i="120"/>
  <c r="H52" i="120"/>
  <c r="H44" i="120"/>
  <c r="H43" i="120"/>
  <c r="H42" i="120"/>
  <c r="H41" i="120"/>
  <c r="H40" i="120"/>
  <c r="H39" i="120"/>
  <c r="H38" i="120"/>
  <c r="E47" i="120" s="1"/>
  <c r="H31" i="120"/>
  <c r="H30" i="120"/>
  <c r="H29" i="120"/>
  <c r="E33" i="120" s="1"/>
  <c r="H28" i="120"/>
  <c r="H27" i="120"/>
  <c r="H26" i="120"/>
  <c r="H25" i="120"/>
  <c r="H24" i="120"/>
  <c r="H23" i="120"/>
  <c r="H22" i="120"/>
  <c r="H21" i="120"/>
  <c r="H20" i="120"/>
  <c r="H19" i="120"/>
  <c r="H18" i="120"/>
  <c r="H12" i="120"/>
  <c r="H11" i="120"/>
  <c r="H10" i="120"/>
  <c r="E14" i="120" s="1"/>
  <c r="H52" i="119"/>
  <c r="H51" i="119"/>
  <c r="H50" i="119"/>
  <c r="H49" i="119"/>
  <c r="H48" i="119"/>
  <c r="H47" i="119"/>
  <c r="H46" i="119"/>
  <c r="H45" i="119"/>
  <c r="H44" i="119"/>
  <c r="H43" i="119"/>
  <c r="H42" i="119"/>
  <c r="H41" i="119"/>
  <c r="H40" i="119"/>
  <c r="H39" i="119"/>
  <c r="H38" i="119"/>
  <c r="H37" i="119"/>
  <c r="H36" i="119"/>
  <c r="H35" i="119"/>
  <c r="H34" i="119"/>
  <c r="H33" i="119"/>
  <c r="H32" i="119"/>
  <c r="H31" i="119"/>
  <c r="H30" i="119"/>
  <c r="H29" i="119"/>
  <c r="H28" i="119"/>
  <c r="H27" i="119"/>
  <c r="H26" i="119"/>
  <c r="H25" i="119"/>
  <c r="H24" i="119"/>
  <c r="H23" i="119"/>
  <c r="H22" i="119"/>
  <c r="H21" i="119"/>
  <c r="H20" i="119"/>
  <c r="J2" i="119" s="1"/>
  <c r="H19" i="119"/>
  <c r="H18" i="119"/>
  <c r="H17" i="119"/>
  <c r="H16" i="119"/>
  <c r="H15" i="119"/>
  <c r="H14" i="119"/>
  <c r="H13" i="119"/>
  <c r="H12" i="119"/>
  <c r="H11" i="119"/>
  <c r="H10" i="119"/>
  <c r="H9" i="119"/>
  <c r="H82" i="118"/>
  <c r="H81" i="118"/>
  <c r="H80" i="118"/>
  <c r="H79" i="118"/>
  <c r="H78" i="118"/>
  <c r="H77" i="118"/>
  <c r="H76" i="118"/>
  <c r="H75" i="118"/>
  <c r="H74" i="118"/>
  <c r="H73" i="118"/>
  <c r="H72" i="118"/>
  <c r="H71" i="118"/>
  <c r="H70" i="118"/>
  <c r="H69" i="118"/>
  <c r="H68" i="118"/>
  <c r="H67" i="118"/>
  <c r="H66" i="118"/>
  <c r="H65" i="118"/>
  <c r="H64" i="118"/>
  <c r="H63" i="118"/>
  <c r="H62" i="118"/>
  <c r="H61" i="118"/>
  <c r="H60" i="118"/>
  <c r="H59" i="118"/>
  <c r="H58" i="118"/>
  <c r="H57" i="118"/>
  <c r="H56" i="118"/>
  <c r="H55" i="118"/>
  <c r="H54" i="118"/>
  <c r="H53" i="118"/>
  <c r="H52" i="118"/>
  <c r="H51" i="118"/>
  <c r="H50" i="118"/>
  <c r="H49" i="118"/>
  <c r="H48" i="118"/>
  <c r="H47" i="118"/>
  <c r="H46" i="118"/>
  <c r="H45" i="118"/>
  <c r="H44" i="118"/>
  <c r="H43" i="118"/>
  <c r="H42" i="118"/>
  <c r="H41" i="118"/>
  <c r="H40" i="118"/>
  <c r="H39" i="118"/>
  <c r="H38" i="118"/>
  <c r="H37" i="118"/>
  <c r="H36" i="118"/>
  <c r="H35" i="118"/>
  <c r="H34" i="118"/>
  <c r="H33" i="118"/>
  <c r="H32" i="118"/>
  <c r="H31" i="118"/>
  <c r="H30" i="118"/>
  <c r="H29" i="118"/>
  <c r="H28" i="118"/>
  <c r="H27" i="118"/>
  <c r="H26" i="118"/>
  <c r="H25" i="118"/>
  <c r="H24" i="118"/>
  <c r="H23" i="118"/>
  <c r="H22" i="118"/>
  <c r="H21" i="118"/>
  <c r="H20" i="118"/>
  <c r="H19" i="118"/>
  <c r="H18" i="118"/>
  <c r="H17" i="118"/>
  <c r="H15" i="118"/>
  <c r="H14" i="118"/>
  <c r="H13" i="118"/>
  <c r="H12" i="118"/>
  <c r="H11" i="118"/>
  <c r="H10" i="118"/>
  <c r="H9" i="118"/>
  <c r="H159" i="116"/>
  <c r="H158" i="116"/>
  <c r="H157" i="116"/>
  <c r="H156" i="116"/>
  <c r="H148" i="116"/>
  <c r="H147" i="116"/>
  <c r="H146" i="116"/>
  <c r="H145" i="116"/>
  <c r="H96" i="116"/>
  <c r="H95" i="116"/>
  <c r="H94" i="116"/>
  <c r="H93" i="116"/>
  <c r="H92" i="116"/>
  <c r="H91" i="116"/>
  <c r="H90" i="116"/>
  <c r="H89" i="116"/>
  <c r="H87" i="116"/>
  <c r="H86" i="116"/>
  <c r="H85" i="116"/>
  <c r="H84" i="116"/>
  <c r="H83" i="116"/>
  <c r="H82" i="116"/>
  <c r="H81" i="116"/>
  <c r="H80" i="116"/>
  <c r="H78" i="116"/>
  <c r="H77" i="116"/>
  <c r="H76" i="116"/>
  <c r="H75" i="116"/>
  <c r="H73" i="116"/>
  <c r="H72" i="116"/>
  <c r="H71" i="116"/>
  <c r="H70" i="116"/>
  <c r="H69" i="116"/>
  <c r="H68" i="116"/>
  <c r="H66" i="116"/>
  <c r="H65" i="116"/>
  <c r="H64" i="116"/>
  <c r="H63" i="116"/>
  <c r="H62" i="116"/>
  <c r="H61" i="116"/>
  <c r="H60" i="116"/>
  <c r="H59" i="116"/>
  <c r="H58" i="116"/>
  <c r="H57" i="116"/>
  <c r="H56" i="116"/>
  <c r="H55" i="116"/>
  <c r="H54" i="116"/>
  <c r="H53" i="116"/>
  <c r="H52" i="116"/>
  <c r="H27" i="116"/>
  <c r="H26" i="116"/>
  <c r="H25" i="116"/>
  <c r="H24" i="116"/>
  <c r="H23" i="116"/>
  <c r="H22" i="116"/>
  <c r="H21" i="116"/>
  <c r="H20" i="116"/>
  <c r="H19" i="116"/>
  <c r="H18" i="116"/>
  <c r="H17" i="116"/>
  <c r="H16" i="116"/>
  <c r="H15" i="116"/>
  <c r="H14" i="116"/>
  <c r="H13" i="116"/>
  <c r="H12" i="116"/>
  <c r="H11" i="116"/>
  <c r="H10" i="116"/>
  <c r="H185" i="114"/>
  <c r="H184" i="114"/>
  <c r="H183" i="114"/>
  <c r="H182" i="114"/>
  <c r="H159" i="114"/>
  <c r="H158" i="114"/>
  <c r="H157" i="114"/>
  <c r="H156" i="114"/>
  <c r="H152" i="114"/>
  <c r="H115" i="114"/>
  <c r="H114" i="114"/>
  <c r="H113" i="114"/>
  <c r="H112" i="114"/>
  <c r="H111" i="114"/>
  <c r="H110" i="114"/>
  <c r="H109" i="114"/>
  <c r="H107" i="114"/>
  <c r="H106" i="114"/>
  <c r="H105" i="114"/>
  <c r="H104" i="114"/>
  <c r="H103" i="114"/>
  <c r="H102" i="114"/>
  <c r="H101" i="114"/>
  <c r="H100" i="114"/>
  <c r="H98" i="114"/>
  <c r="H97" i="114"/>
  <c r="H96" i="114"/>
  <c r="H95" i="114"/>
  <c r="H93" i="114"/>
  <c r="H92" i="114"/>
  <c r="H91" i="114"/>
  <c r="H90" i="114"/>
  <c r="H88" i="114"/>
  <c r="H87" i="114"/>
  <c r="H81" i="114"/>
  <c r="H80" i="114"/>
  <c r="H79" i="114"/>
  <c r="H78" i="114"/>
  <c r="H77" i="114"/>
  <c r="H76" i="114"/>
  <c r="H75" i="114"/>
  <c r="H74" i="114"/>
  <c r="H73" i="114"/>
  <c r="H72" i="114"/>
  <c r="H71" i="114"/>
  <c r="H70" i="114"/>
  <c r="H69" i="114"/>
  <c r="H68" i="114"/>
  <c r="H67" i="114"/>
  <c r="H66" i="114"/>
  <c r="H65" i="114"/>
  <c r="H64" i="114"/>
  <c r="H63" i="114"/>
  <c r="H62" i="114"/>
  <c r="H61" i="114"/>
  <c r="H30" i="114"/>
  <c r="H28" i="114"/>
  <c r="H27" i="114"/>
  <c r="H26" i="114"/>
  <c r="H25" i="114"/>
  <c r="H24" i="114"/>
  <c r="H23" i="114"/>
  <c r="H22" i="114"/>
  <c r="H21" i="114"/>
  <c r="H20" i="114"/>
  <c r="H19" i="114"/>
  <c r="H18" i="114"/>
  <c r="H17" i="114"/>
  <c r="H16" i="114"/>
  <c r="H15" i="114"/>
  <c r="H14" i="114"/>
  <c r="H13" i="114"/>
  <c r="H12" i="114"/>
  <c r="H11" i="114"/>
  <c r="H10" i="114"/>
  <c r="H177" i="112"/>
  <c r="H120" i="112"/>
  <c r="H94" i="112"/>
  <c r="H93" i="112"/>
  <c r="H92" i="112"/>
  <c r="H91" i="112"/>
  <c r="H90" i="112"/>
  <c r="H89" i="112"/>
  <c r="H88" i="112"/>
  <c r="H87" i="112"/>
  <c r="H86" i="112"/>
  <c r="H85" i="112"/>
  <c r="H78" i="112"/>
  <c r="H77" i="112"/>
  <c r="H76" i="112"/>
  <c r="H75" i="112"/>
  <c r="H74" i="112"/>
  <c r="H73" i="112"/>
  <c r="H72" i="112"/>
  <c r="H71" i="112"/>
  <c r="H69" i="112"/>
  <c r="H68" i="112"/>
  <c r="H67" i="112"/>
  <c r="H66" i="112"/>
  <c r="H65" i="112"/>
  <c r="H64" i="112"/>
  <c r="H63" i="112"/>
  <c r="H62" i="112"/>
  <c r="H61" i="112"/>
  <c r="H60" i="112"/>
  <c r="H59" i="112"/>
  <c r="H57" i="112"/>
  <c r="H56" i="112"/>
  <c r="H55" i="112"/>
  <c r="H54" i="112"/>
  <c r="H53" i="112"/>
  <c r="H52" i="112"/>
  <c r="H51" i="112"/>
  <c r="H50" i="112"/>
  <c r="H49" i="112"/>
  <c r="H48" i="112"/>
  <c r="H47" i="112"/>
  <c r="H46" i="112"/>
  <c r="H45" i="112"/>
  <c r="H44" i="112"/>
  <c r="H43" i="112"/>
  <c r="H18" i="112"/>
  <c r="H17" i="112"/>
  <c r="H16" i="112"/>
  <c r="H15" i="112"/>
  <c r="H14" i="112"/>
  <c r="H13" i="112"/>
  <c r="H12" i="112"/>
  <c r="H11" i="112"/>
  <c r="H10" i="112"/>
  <c r="H160" i="110"/>
  <c r="H134" i="110"/>
  <c r="H89" i="110"/>
  <c r="H88" i="110"/>
  <c r="H87" i="110"/>
  <c r="H86" i="110"/>
  <c r="H85" i="110"/>
  <c r="H83" i="110"/>
  <c r="H82" i="110"/>
  <c r="H81" i="110"/>
  <c r="H80" i="110"/>
  <c r="H79" i="110"/>
  <c r="H78" i="110"/>
  <c r="H77" i="110"/>
  <c r="H76" i="110"/>
  <c r="H74" i="110"/>
  <c r="H73" i="110"/>
  <c r="H72" i="110"/>
  <c r="H71" i="110"/>
  <c r="H70" i="110"/>
  <c r="H69" i="110"/>
  <c r="H68" i="110"/>
  <c r="H67" i="110"/>
  <c r="H66" i="110"/>
  <c r="H65" i="110"/>
  <c r="H64" i="110"/>
  <c r="H62" i="110"/>
  <c r="H61" i="110"/>
  <c r="H60" i="110"/>
  <c r="H59" i="110"/>
  <c r="H58" i="110"/>
  <c r="H57" i="110"/>
  <c r="H56" i="110"/>
  <c r="H55" i="110"/>
  <c r="H54" i="110"/>
  <c r="H53" i="110"/>
  <c r="H52" i="110"/>
  <c r="H51" i="110"/>
  <c r="H50" i="110"/>
  <c r="H49" i="110"/>
  <c r="H48" i="110"/>
  <c r="H47" i="110"/>
  <c r="H46" i="110"/>
  <c r="H45" i="110"/>
  <c r="H16" i="110"/>
  <c r="H15" i="110"/>
  <c r="H14" i="110"/>
  <c r="H13" i="110"/>
  <c r="H12" i="110"/>
  <c r="H11" i="110"/>
  <c r="H10" i="110"/>
  <c r="H123" i="109"/>
  <c r="H122" i="109"/>
  <c r="H120" i="109"/>
  <c r="H119" i="109"/>
  <c r="H118" i="109"/>
  <c r="H113" i="109"/>
  <c r="H112" i="109"/>
  <c r="H111" i="109"/>
  <c r="H110" i="109"/>
  <c r="H109" i="109"/>
  <c r="H108" i="109"/>
  <c r="H103" i="109"/>
  <c r="H102" i="109"/>
  <c r="H101" i="109"/>
  <c r="H96" i="109"/>
  <c r="H95" i="109"/>
  <c r="H94" i="109"/>
  <c r="H93" i="109"/>
  <c r="H92" i="109"/>
  <c r="H91" i="109"/>
  <c r="H90" i="109"/>
  <c r="H89" i="109"/>
  <c r="H88" i="109"/>
  <c r="H84" i="109"/>
  <c r="H83" i="109"/>
  <c r="H82" i="109"/>
  <c r="H81" i="109"/>
  <c r="H80" i="109"/>
  <c r="H79" i="109"/>
  <c r="H78" i="109"/>
  <c r="H77" i="109"/>
  <c r="H76" i="109"/>
  <c r="H75" i="109"/>
  <c r="H74" i="109"/>
  <c r="H73" i="109"/>
  <c r="H72" i="109"/>
  <c r="H65" i="109"/>
  <c r="H64" i="109"/>
  <c r="H63" i="109"/>
  <c r="H62" i="109"/>
  <c r="H61" i="109"/>
  <c r="H60" i="109"/>
  <c r="H59" i="109"/>
  <c r="H58" i="109"/>
  <c r="H57" i="109"/>
  <c r="H56" i="109"/>
  <c r="H52" i="109"/>
  <c r="H51" i="109"/>
  <c r="H50" i="109"/>
  <c r="H49" i="109"/>
  <c r="H48" i="109"/>
  <c r="H47" i="109"/>
  <c r="H46" i="109"/>
  <c r="H45" i="109"/>
  <c r="H43" i="109"/>
  <c r="H42" i="109"/>
  <c r="H41" i="109"/>
  <c r="H40" i="109"/>
  <c r="H39" i="109"/>
  <c r="H38" i="109"/>
  <c r="H37" i="109"/>
  <c r="H36" i="109"/>
  <c r="H35" i="109"/>
  <c r="H34" i="109"/>
  <c r="H33" i="109"/>
  <c r="H32" i="109"/>
  <c r="H31" i="109"/>
  <c r="H30" i="109"/>
  <c r="H29" i="109"/>
  <c r="H28" i="109"/>
  <c r="H27" i="109"/>
  <c r="H26" i="109"/>
  <c r="H25" i="109"/>
  <c r="H24" i="109"/>
  <c r="H23" i="109"/>
  <c r="H22" i="109"/>
  <c r="H21" i="109"/>
  <c r="H20" i="109"/>
  <c r="H19" i="109"/>
  <c r="H18" i="109"/>
  <c r="H17" i="109"/>
  <c r="H16" i="109"/>
  <c r="H15" i="109"/>
  <c r="H14" i="109"/>
  <c r="H13" i="109"/>
  <c r="H12" i="109"/>
  <c r="B12" i="109"/>
  <c r="B13" i="109" s="1"/>
  <c r="B14" i="109" s="1"/>
  <c r="B15" i="109" s="1"/>
  <c r="B16" i="109" s="1"/>
  <c r="B17" i="109" s="1"/>
  <c r="B18" i="109" s="1"/>
  <c r="B19" i="109" s="1"/>
  <c r="B20" i="109" s="1"/>
  <c r="B21" i="109" s="1"/>
  <c r="B22" i="109" s="1"/>
  <c r="B23" i="109" s="1"/>
  <c r="B24" i="109" s="1"/>
  <c r="B25" i="109" s="1"/>
  <c r="B26" i="109" s="1"/>
  <c r="B27" i="109" s="1"/>
  <c r="B28" i="109" s="1"/>
  <c r="B29" i="109" s="1"/>
  <c r="B30" i="109" s="1"/>
  <c r="B31" i="109" s="1"/>
  <c r="B32" i="109" s="1"/>
  <c r="B33" i="109" s="1"/>
  <c r="B34" i="109" s="1"/>
  <c r="B35" i="109" s="1"/>
  <c r="B36" i="109" s="1"/>
  <c r="B37" i="109" s="1"/>
  <c r="B38" i="109" s="1"/>
  <c r="B39" i="109" s="1"/>
  <c r="B40" i="109" s="1"/>
  <c r="B41" i="109" s="1"/>
  <c r="B42" i="109" s="1"/>
  <c r="B43" i="109" s="1"/>
  <c r="B45" i="109" s="1"/>
  <c r="B46" i="109" s="1"/>
  <c r="B47" i="109" s="1"/>
  <c r="B48" i="109" s="1"/>
  <c r="B49" i="109" s="1"/>
  <c r="B50" i="109" s="1"/>
  <c r="B51" i="109" s="1"/>
  <c r="B52" i="109" s="1"/>
  <c r="B53" i="109" s="1"/>
  <c r="B54" i="109" s="1"/>
  <c r="B56" i="109" s="1"/>
  <c r="B57" i="109" s="1"/>
  <c r="B58" i="109" s="1"/>
  <c r="B59" i="109" s="1"/>
  <c r="B60" i="109" s="1"/>
  <c r="B61" i="109" s="1"/>
  <c r="B62" i="109" s="1"/>
  <c r="B63" i="109" s="1"/>
  <c r="B64" i="109" s="1"/>
  <c r="B65" i="109" s="1"/>
  <c r="B72" i="109" s="1"/>
  <c r="B73" i="109" s="1"/>
  <c r="B74" i="109" s="1"/>
  <c r="B75" i="109" s="1"/>
  <c r="B76" i="109" s="1"/>
  <c r="B77" i="109" s="1"/>
  <c r="B78" i="109" s="1"/>
  <c r="B79" i="109" s="1"/>
  <c r="B80" i="109" s="1"/>
  <c r="B81" i="109" s="1"/>
  <c r="B82" i="109" s="1"/>
  <c r="B83" i="109" s="1"/>
  <c r="B84" i="109" s="1"/>
  <c r="B88" i="109" s="1"/>
  <c r="B89" i="109" s="1"/>
  <c r="B90" i="109" s="1"/>
  <c r="B91" i="109" s="1"/>
  <c r="B92" i="109" s="1"/>
  <c r="B93" i="109" s="1"/>
  <c r="B94" i="109" s="1"/>
  <c r="B95" i="109" s="1"/>
  <c r="B96" i="109" s="1"/>
  <c r="B101" i="109" s="1"/>
  <c r="B102" i="109" s="1"/>
  <c r="B103" i="109" s="1"/>
  <c r="B108" i="109" s="1"/>
  <c r="B109" i="109" s="1"/>
  <c r="B110" i="109" s="1"/>
  <c r="B111" i="109" s="1"/>
  <c r="B112" i="109" s="1"/>
  <c r="B113" i="109" s="1"/>
  <c r="B118" i="109" s="1"/>
  <c r="B119" i="109" s="1"/>
  <c r="B120" i="109" s="1"/>
  <c r="B122" i="109" s="1"/>
  <c r="B123" i="109" s="1"/>
  <c r="H11" i="109"/>
  <c r="B11" i="109"/>
  <c r="H10" i="109"/>
  <c r="H94" i="108"/>
  <c r="H88" i="108"/>
  <c r="H87" i="108"/>
  <c r="H77" i="108"/>
  <c r="E81" i="108" s="1"/>
  <c r="H76" i="108"/>
  <c r="H75" i="108"/>
  <c r="H67" i="108"/>
  <c r="H66" i="108"/>
  <c r="H65" i="108"/>
  <c r="E70" i="108" s="1"/>
  <c r="H64" i="108"/>
  <c r="H54" i="108"/>
  <c r="H53" i="108"/>
  <c r="H52" i="108"/>
  <c r="H51" i="108"/>
  <c r="H50" i="108"/>
  <c r="E56" i="108" s="1"/>
  <c r="H49" i="108"/>
  <c r="H48" i="108"/>
  <c r="H47" i="108"/>
  <c r="H46" i="108"/>
  <c r="H44" i="108"/>
  <c r="H43" i="108"/>
  <c r="H42" i="108"/>
  <c r="H41" i="108"/>
  <c r="E45" i="108" s="1"/>
  <c r="H40" i="108"/>
  <c r="H39" i="108"/>
  <c r="H38" i="108"/>
  <c r="H37" i="108"/>
  <c r="H36" i="108"/>
  <c r="H31" i="108"/>
  <c r="H27" i="108"/>
  <c r="H26" i="108"/>
  <c r="H25" i="108"/>
  <c r="H19" i="108"/>
  <c r="H18" i="108"/>
  <c r="H17" i="108"/>
  <c r="H16" i="108"/>
  <c r="H15" i="108"/>
  <c r="H14" i="108"/>
  <c r="H13" i="108"/>
  <c r="H12" i="108"/>
  <c r="H11" i="108"/>
  <c r="H10" i="108"/>
  <c r="H266" i="107"/>
  <c r="H265" i="107"/>
  <c r="H264" i="107"/>
  <c r="H263" i="107"/>
  <c r="H262" i="107"/>
  <c r="H261" i="107"/>
  <c r="H260" i="107"/>
  <c r="H259" i="107"/>
  <c r="H258" i="107"/>
  <c r="H257" i="107"/>
  <c r="H256" i="107"/>
  <c r="H255" i="107"/>
  <c r="H254" i="107"/>
  <c r="H253" i="107"/>
  <c r="H252" i="107"/>
  <c r="H251" i="107"/>
  <c r="H250" i="107"/>
  <c r="H239" i="107"/>
  <c r="H238" i="107"/>
  <c r="H237" i="107"/>
  <c r="H236" i="107"/>
  <c r="H235" i="107"/>
  <c r="H234" i="107"/>
  <c r="H233" i="107"/>
  <c r="H232" i="107"/>
  <c r="H231" i="107"/>
  <c r="H230" i="107"/>
  <c r="H229" i="107"/>
  <c r="H228" i="107"/>
  <c r="H227" i="107"/>
  <c r="H226" i="107"/>
  <c r="H225" i="107"/>
  <c r="H224" i="107"/>
  <c r="H223" i="107"/>
  <c r="H222" i="107"/>
  <c r="H221" i="107"/>
  <c r="H220" i="107"/>
  <c r="H219" i="107"/>
  <c r="H218" i="107"/>
  <c r="H217" i="107"/>
  <c r="H216" i="107"/>
  <c r="H215" i="107"/>
  <c r="H214" i="107"/>
  <c r="H213" i="107"/>
  <c r="H212" i="107"/>
  <c r="H211" i="107"/>
  <c r="H210" i="107"/>
  <c r="H209" i="107"/>
  <c r="H208" i="107"/>
  <c r="E242" i="107" s="1"/>
  <c r="H207" i="107"/>
  <c r="H206" i="107"/>
  <c r="H205" i="107"/>
  <c r="H204" i="107"/>
  <c r="H203" i="107"/>
  <c r="H202" i="107"/>
  <c r="H201" i="107"/>
  <c r="H200" i="107"/>
  <c r="H199" i="107"/>
  <c r="H198" i="107"/>
  <c r="H197" i="107"/>
  <c r="H196" i="107"/>
  <c r="H195" i="107"/>
  <c r="H194" i="107"/>
  <c r="H193" i="107"/>
  <c r="H192" i="107"/>
  <c r="H191" i="107"/>
  <c r="H190" i="107"/>
  <c r="H189" i="107"/>
  <c r="H188" i="107"/>
  <c r="H187" i="107"/>
  <c r="H186" i="107"/>
  <c r="H175" i="107"/>
  <c r="H174" i="107"/>
  <c r="H173" i="107"/>
  <c r="H172" i="107"/>
  <c r="H171" i="107"/>
  <c r="H170" i="107"/>
  <c r="H169" i="107"/>
  <c r="H168" i="107"/>
  <c r="H167" i="107"/>
  <c r="H166" i="107"/>
  <c r="H165" i="107"/>
  <c r="H164" i="107"/>
  <c r="H163" i="107"/>
  <c r="H162" i="107"/>
  <c r="H161" i="107"/>
  <c r="H160" i="107"/>
  <c r="H159" i="107"/>
  <c r="H158" i="107"/>
  <c r="H157" i="107"/>
  <c r="H156" i="107"/>
  <c r="H155" i="107"/>
  <c r="H154" i="107"/>
  <c r="H153" i="107"/>
  <c r="H152" i="107"/>
  <c r="H151" i="107"/>
  <c r="H150" i="107"/>
  <c r="H149" i="107"/>
  <c r="H148" i="107"/>
  <c r="H147" i="107"/>
  <c r="E150" i="107" s="1"/>
  <c r="H146" i="107"/>
  <c r="H145" i="107"/>
  <c r="H142" i="107"/>
  <c r="H141" i="107"/>
  <c r="H140" i="107"/>
  <c r="H139" i="107"/>
  <c r="H138" i="107"/>
  <c r="H137" i="107"/>
  <c r="H136" i="107"/>
  <c r="H135" i="107"/>
  <c r="H134" i="107"/>
  <c r="H133" i="107"/>
  <c r="H132" i="107"/>
  <c r="H131" i="107"/>
  <c r="H130" i="107"/>
  <c r="H129" i="107"/>
  <c r="H128" i="107"/>
  <c r="H127" i="107"/>
  <c r="H126" i="107"/>
  <c r="H125" i="107"/>
  <c r="H124" i="107"/>
  <c r="H123" i="107"/>
  <c r="H122" i="107"/>
  <c r="H121" i="107"/>
  <c r="H120" i="107"/>
  <c r="H119" i="107"/>
  <c r="H118" i="107"/>
  <c r="H117" i="107"/>
  <c r="H116" i="107"/>
  <c r="H115" i="107"/>
  <c r="H114" i="107"/>
  <c r="H113" i="107"/>
  <c r="H112" i="107"/>
  <c r="H111" i="107"/>
  <c r="H110" i="107"/>
  <c r="H109" i="107"/>
  <c r="H108" i="107"/>
  <c r="H99" i="107"/>
  <c r="H98" i="107"/>
  <c r="H97" i="107"/>
  <c r="H96" i="107"/>
  <c r="H95" i="107"/>
  <c r="H94" i="107"/>
  <c r="E102" i="107" s="1"/>
  <c r="H87" i="107"/>
  <c r="H86" i="107"/>
  <c r="H85" i="107"/>
  <c r="H84" i="107"/>
  <c r="H83" i="107"/>
  <c r="E89" i="107" s="1"/>
  <c r="H82" i="107"/>
  <c r="H81" i="107"/>
  <c r="H80" i="107"/>
  <c r="H79" i="107"/>
  <c r="H71" i="107"/>
  <c r="H70" i="107"/>
  <c r="H69" i="107"/>
  <c r="H68" i="107"/>
  <c r="H67" i="107"/>
  <c r="H66" i="107"/>
  <c r="H65" i="107"/>
  <c r="H64" i="107"/>
  <c r="H63" i="107"/>
  <c r="H62" i="107"/>
  <c r="H61" i="107"/>
  <c r="H53" i="107"/>
  <c r="H52" i="107"/>
  <c r="H51" i="107"/>
  <c r="H50" i="107"/>
  <c r="H49" i="107"/>
  <c r="H48" i="107"/>
  <c r="H47" i="107"/>
  <c r="H46" i="107"/>
  <c r="H45" i="107"/>
  <c r="H44" i="107"/>
  <c r="H43" i="107"/>
  <c r="H42" i="107"/>
  <c r="H41" i="107"/>
  <c r="H40" i="107"/>
  <c r="H39" i="107"/>
  <c r="H38" i="107"/>
  <c r="H37" i="107"/>
  <c r="H36" i="107"/>
  <c r="H35" i="107"/>
  <c r="H34" i="107"/>
  <c r="H33" i="107"/>
  <c r="H32" i="107"/>
  <c r="H31" i="107"/>
  <c r="H30" i="107"/>
  <c r="H29" i="107"/>
  <c r="H28" i="107"/>
  <c r="H27" i="107"/>
  <c r="H26" i="107"/>
  <c r="H25" i="107"/>
  <c r="H24" i="107"/>
  <c r="H23" i="107"/>
  <c r="H22" i="107"/>
  <c r="H21" i="107"/>
  <c r="H20" i="107"/>
  <c r="H19" i="107"/>
  <c r="H18" i="107"/>
  <c r="H17" i="107"/>
  <c r="H16" i="107"/>
  <c r="H15" i="107"/>
  <c r="H14" i="107"/>
  <c r="H13" i="107"/>
  <c r="H12" i="107"/>
  <c r="H179" i="106"/>
  <c r="H178" i="106"/>
  <c r="H177" i="106"/>
  <c r="H176" i="106"/>
  <c r="H175" i="106"/>
  <c r="H174" i="106"/>
  <c r="H173" i="106"/>
  <c r="H172" i="106"/>
  <c r="H171" i="106"/>
  <c r="H170" i="106"/>
  <c r="H169" i="106"/>
  <c r="H168" i="106"/>
  <c r="H167" i="106"/>
  <c r="H166" i="106"/>
  <c r="H165" i="106"/>
  <c r="H164" i="106"/>
  <c r="H163" i="106"/>
  <c r="H162" i="106"/>
  <c r="H161" i="106"/>
  <c r="H160" i="106"/>
  <c r="H159" i="106"/>
  <c r="H158" i="106"/>
  <c r="H157" i="106"/>
  <c r="H156" i="106"/>
  <c r="H155" i="106"/>
  <c r="H154" i="106"/>
  <c r="H153" i="106"/>
  <c r="H152" i="106"/>
  <c r="H151" i="106"/>
  <c r="H150" i="106"/>
  <c r="H149" i="106"/>
  <c r="H148" i="106"/>
  <c r="H147" i="106"/>
  <c r="H146" i="106"/>
  <c r="H145" i="106"/>
  <c r="H144" i="106"/>
  <c r="H143" i="106"/>
  <c r="H142" i="106"/>
  <c r="H141" i="106"/>
  <c r="H140" i="106"/>
  <c r="H139" i="106"/>
  <c r="H138" i="106"/>
  <c r="H137" i="106"/>
  <c r="H136" i="106"/>
  <c r="H135" i="106"/>
  <c r="H134" i="106"/>
  <c r="H133" i="106"/>
  <c r="H132" i="106"/>
  <c r="H131" i="106"/>
  <c r="H130" i="106"/>
  <c r="H129" i="106"/>
  <c r="H128" i="106"/>
  <c r="H127" i="106"/>
  <c r="H126" i="106"/>
  <c r="H125" i="106"/>
  <c r="H124" i="106"/>
  <c r="H123" i="106"/>
  <c r="H122" i="106"/>
  <c r="H121" i="106"/>
  <c r="H120" i="106"/>
  <c r="H119" i="106"/>
  <c r="H118" i="106"/>
  <c r="H117" i="106"/>
  <c r="H116" i="106"/>
  <c r="H115" i="106"/>
  <c r="H114" i="106"/>
  <c r="H113" i="106"/>
  <c r="H112" i="106"/>
  <c r="H111" i="106"/>
  <c r="H110" i="106"/>
  <c r="H109" i="106"/>
  <c r="H108" i="106"/>
  <c r="H107" i="106"/>
  <c r="H106" i="106"/>
  <c r="H105" i="106"/>
  <c r="H104" i="106"/>
  <c r="H103" i="106"/>
  <c r="H102" i="106"/>
  <c r="H101" i="106"/>
  <c r="H100" i="106"/>
  <c r="H99" i="106"/>
  <c r="H98" i="106"/>
  <c r="H97" i="106"/>
  <c r="H96" i="106"/>
  <c r="H95" i="106"/>
  <c r="H94" i="106"/>
  <c r="H93" i="106"/>
  <c r="H92" i="106"/>
  <c r="H91" i="106"/>
  <c r="H90" i="106"/>
  <c r="H89" i="106"/>
  <c r="H88" i="106"/>
  <c r="H87" i="106"/>
  <c r="H86" i="106"/>
  <c r="H85" i="106"/>
  <c r="H84" i="106"/>
  <c r="H83" i="106"/>
  <c r="H82" i="106"/>
  <c r="H81" i="106"/>
  <c r="H80" i="106"/>
  <c r="H79" i="106"/>
  <c r="H78" i="106"/>
  <c r="H77" i="106"/>
  <c r="H76" i="106"/>
  <c r="H75" i="106"/>
  <c r="H74" i="106"/>
  <c r="H73" i="106"/>
  <c r="H72" i="106"/>
  <c r="H71" i="106"/>
  <c r="H70" i="106"/>
  <c r="H69" i="106"/>
  <c r="H68" i="106"/>
  <c r="H67" i="106"/>
  <c r="H66" i="106"/>
  <c r="H65" i="106"/>
  <c r="H64" i="106"/>
  <c r="H63" i="106"/>
  <c r="H62" i="106"/>
  <c r="H61" i="106"/>
  <c r="H60" i="106"/>
  <c r="H59" i="106"/>
  <c r="H58" i="106"/>
  <c r="H57" i="106"/>
  <c r="H56" i="106"/>
  <c r="H55" i="106"/>
  <c r="H54" i="106"/>
  <c r="H53" i="106"/>
  <c r="H52" i="106"/>
  <c r="H51" i="106"/>
  <c r="H50" i="106"/>
  <c r="H49" i="106"/>
  <c r="H48" i="106"/>
  <c r="H47" i="106"/>
  <c r="H46" i="106"/>
  <c r="H45" i="106"/>
  <c r="H44" i="106"/>
  <c r="H43" i="106"/>
  <c r="H42" i="106"/>
  <c r="H41" i="106"/>
  <c r="H40" i="106"/>
  <c r="H39" i="106"/>
  <c r="H38" i="106"/>
  <c r="H37" i="106"/>
  <c r="H36" i="106"/>
  <c r="H35" i="106"/>
  <c r="H34" i="106"/>
  <c r="H33" i="106"/>
  <c r="H32" i="106"/>
  <c r="H31" i="106"/>
  <c r="H30" i="106"/>
  <c r="H29" i="106"/>
  <c r="H28" i="106"/>
  <c r="H27" i="106"/>
  <c r="H26" i="106"/>
  <c r="H25" i="106"/>
  <c r="H24" i="106"/>
  <c r="H23" i="106"/>
  <c r="H22" i="106"/>
  <c r="H21" i="106"/>
  <c r="H20" i="106"/>
  <c r="J2" i="106" s="1"/>
  <c r="H19" i="106"/>
  <c r="H18" i="106"/>
  <c r="H17" i="106"/>
  <c r="H16" i="106"/>
  <c r="H15" i="106"/>
  <c r="H14" i="106"/>
  <c r="H13" i="106"/>
  <c r="H12" i="106"/>
  <c r="H11" i="106"/>
  <c r="H10" i="106"/>
  <c r="H9" i="106"/>
  <c r="H96" i="105"/>
  <c r="H95" i="105"/>
  <c r="H94" i="105"/>
  <c r="E98" i="105" s="1"/>
  <c r="H93" i="105"/>
  <c r="H92" i="105"/>
  <c r="H91" i="105"/>
  <c r="H90" i="105"/>
  <c r="H89" i="105"/>
  <c r="H88" i="105"/>
  <c r="H87" i="105"/>
  <c r="H81" i="105"/>
  <c r="H80" i="105"/>
  <c r="H79" i="105"/>
  <c r="H78" i="105"/>
  <c r="H77" i="105"/>
  <c r="H76" i="105"/>
  <c r="H75" i="105"/>
  <c r="H74" i="105"/>
  <c r="H73" i="105"/>
  <c r="H72" i="105"/>
  <c r="H71" i="105"/>
  <c r="H70" i="105"/>
  <c r="H69" i="105"/>
  <c r="H68" i="105"/>
  <c r="H67" i="105"/>
  <c r="H66" i="105"/>
  <c r="H65" i="105"/>
  <c r="H64" i="105"/>
  <c r="H59" i="105"/>
  <c r="H58" i="105"/>
  <c r="H57" i="105"/>
  <c r="H56" i="105"/>
  <c r="H55" i="105"/>
  <c r="E61" i="105" s="1"/>
  <c r="H45" i="105"/>
  <c r="B45" i="105"/>
  <c r="B44" i="105"/>
  <c r="H42" i="105"/>
  <c r="H39" i="105"/>
  <c r="B39" i="105"/>
  <c r="B40" i="105" s="1"/>
  <c r="B41" i="105" s="1"/>
  <c r="B42" i="105" s="1"/>
  <c r="B43" i="105" s="1"/>
  <c r="H35" i="105"/>
  <c r="E48" i="105" s="1"/>
  <c r="E30" i="105"/>
  <c r="H23" i="105"/>
  <c r="H16" i="105"/>
  <c r="H15" i="105"/>
  <c r="H14" i="105"/>
  <c r="H13" i="105"/>
  <c r="H12" i="105"/>
  <c r="B12" i="105"/>
  <c r="B13" i="105" s="1"/>
  <c r="B14" i="105" s="1"/>
  <c r="B15" i="105" s="1"/>
  <c r="B16" i="105" s="1"/>
  <c r="B23" i="105" s="1"/>
  <c r="B24" i="105" s="1"/>
  <c r="B25" i="105" s="1"/>
  <c r="B26" i="105" s="1"/>
  <c r="B27" i="105" s="1"/>
  <c r="B28" i="105" s="1"/>
  <c r="B35" i="105" s="1"/>
  <c r="B36" i="105" s="1"/>
  <c r="B37" i="105" s="1"/>
  <c r="B38" i="105" s="1"/>
  <c r="H11" i="105"/>
  <c r="B11" i="105"/>
  <c r="H10" i="105"/>
  <c r="H18" i="104"/>
  <c r="H17" i="104"/>
  <c r="H16" i="104"/>
  <c r="H15" i="104"/>
  <c r="H14" i="104"/>
  <c r="H13" i="104"/>
  <c r="H12" i="104"/>
  <c r="H11" i="104"/>
  <c r="J2" i="104" s="1"/>
  <c r="H10" i="104"/>
  <c r="H19" i="103"/>
  <c r="H18" i="103"/>
  <c r="H17" i="103"/>
  <c r="J2" i="103" s="1"/>
  <c r="H16" i="103"/>
  <c r="H15" i="103"/>
  <c r="H9" i="103"/>
  <c r="H27" i="102"/>
  <c r="H26" i="102"/>
  <c r="H25" i="102"/>
  <c r="H24" i="102"/>
  <c r="H23" i="102"/>
  <c r="H22" i="102"/>
  <c r="H21" i="102"/>
  <c r="H20" i="102"/>
  <c r="H19" i="102"/>
  <c r="H18" i="102"/>
  <c r="H17" i="102"/>
  <c r="H16" i="102"/>
  <c r="H15" i="102"/>
  <c r="H14" i="102"/>
  <c r="H13" i="102"/>
  <c r="H12" i="102"/>
  <c r="H11" i="102"/>
  <c r="H10" i="102"/>
  <c r="H9" i="102"/>
  <c r="F60" i="101"/>
  <c r="I58" i="101"/>
  <c r="I52" i="101"/>
  <c r="I51" i="101"/>
  <c r="I50" i="101"/>
  <c r="I49" i="101"/>
  <c r="I48" i="101"/>
  <c r="I47" i="101"/>
  <c r="I46" i="101"/>
  <c r="I45" i="101"/>
  <c r="I44" i="101"/>
  <c r="I43" i="101"/>
  <c r="I42" i="101"/>
  <c r="I41" i="101"/>
  <c r="I40" i="101"/>
  <c r="I39" i="101"/>
  <c r="I38" i="101"/>
  <c r="I37" i="101"/>
  <c r="I36" i="101"/>
  <c r="I35" i="101"/>
  <c r="I34" i="101"/>
  <c r="I33" i="101"/>
  <c r="I32" i="101"/>
  <c r="I31" i="101"/>
  <c r="F27" i="101"/>
  <c r="I25" i="101"/>
  <c r="I24" i="101"/>
  <c r="I23" i="101"/>
  <c r="C23" i="101"/>
  <c r="C24" i="101" s="1"/>
  <c r="C25" i="101" s="1"/>
  <c r="C31" i="101" s="1"/>
  <c r="C32" i="101" s="1"/>
  <c r="C33" i="101" s="1"/>
  <c r="C34" i="101" s="1"/>
  <c r="C35" i="101" s="1"/>
  <c r="C36" i="101" s="1"/>
  <c r="C37" i="101" s="1"/>
  <c r="C38" i="101" s="1"/>
  <c r="C39" i="101" s="1"/>
  <c r="C40" i="101" s="1"/>
  <c r="C41" i="101" s="1"/>
  <c r="C42" i="101" s="1"/>
  <c r="C43" i="101" s="1"/>
  <c r="C44" i="101" s="1"/>
  <c r="C45" i="101" s="1"/>
  <c r="C46" i="101" s="1"/>
  <c r="C47" i="101" s="1"/>
  <c r="C48" i="101" s="1"/>
  <c r="C49" i="101" s="1"/>
  <c r="C50" i="101" s="1"/>
  <c r="C51" i="101" s="1"/>
  <c r="C52" i="101" s="1"/>
  <c r="C58" i="101" s="1"/>
  <c r="I22" i="101"/>
  <c r="I21" i="101"/>
  <c r="I20" i="101"/>
  <c r="C20" i="101"/>
  <c r="C21" i="101" s="1"/>
  <c r="C22" i="101" s="1"/>
  <c r="I12" i="101"/>
  <c r="C12" i="101"/>
  <c r="I11" i="101"/>
  <c r="C11" i="101"/>
  <c r="I10" i="101"/>
  <c r="K2" i="101"/>
  <c r="H150" i="100"/>
  <c r="H149" i="100"/>
  <c r="H148" i="100"/>
  <c r="H147" i="100"/>
  <c r="H146" i="100"/>
  <c r="H145" i="100"/>
  <c r="H143" i="100"/>
  <c r="H142" i="100"/>
  <c r="H141" i="100"/>
  <c r="H140" i="100"/>
  <c r="H133" i="100"/>
  <c r="H132" i="100"/>
  <c r="H131" i="100"/>
  <c r="H130" i="100"/>
  <c r="H129" i="100"/>
  <c r="H128" i="100"/>
  <c r="H127" i="100"/>
  <c r="H126" i="100"/>
  <c r="H125" i="100"/>
  <c r="H124" i="100"/>
  <c r="H123" i="100"/>
  <c r="H122" i="100"/>
  <c r="H121" i="100"/>
  <c r="H120" i="100"/>
  <c r="H112" i="100"/>
  <c r="H111" i="100"/>
  <c r="H110" i="100"/>
  <c r="H109" i="100"/>
  <c r="H108" i="100"/>
  <c r="H107" i="100"/>
  <c r="H106" i="100"/>
  <c r="H105" i="100"/>
  <c r="H104" i="100"/>
  <c r="H103" i="100"/>
  <c r="H102" i="100"/>
  <c r="H101" i="100"/>
  <c r="H100" i="100"/>
  <c r="H99" i="100"/>
  <c r="H98" i="100"/>
  <c r="H97" i="100"/>
  <c r="H96" i="100"/>
  <c r="H88" i="100"/>
  <c r="H87" i="100"/>
  <c r="H86" i="100"/>
  <c r="H85" i="100"/>
  <c r="H84" i="100"/>
  <c r="H83" i="100"/>
  <c r="H82" i="100"/>
  <c r="H81" i="100"/>
  <c r="H80" i="100"/>
  <c r="H79" i="100"/>
  <c r="H78" i="100"/>
  <c r="H77" i="100"/>
  <c r="H76" i="100"/>
  <c r="H75" i="100"/>
  <c r="H74" i="100"/>
  <c r="H73" i="100"/>
  <c r="H72" i="100"/>
  <c r="H71" i="100"/>
  <c r="H70" i="100"/>
  <c r="H69" i="100"/>
  <c r="H68" i="100"/>
  <c r="H67" i="100"/>
  <c r="H66" i="100"/>
  <c r="H65" i="100"/>
  <c r="H64" i="100"/>
  <c r="H63" i="100"/>
  <c r="H62" i="100"/>
  <c r="H61" i="100"/>
  <c r="H60" i="100"/>
  <c r="H59" i="100"/>
  <c r="H58" i="100"/>
  <c r="H57" i="100"/>
  <c r="H56" i="100"/>
  <c r="H55" i="100"/>
  <c r="H54" i="100"/>
  <c r="H53" i="100"/>
  <c r="H52" i="100"/>
  <c r="H51" i="100"/>
  <c r="H50" i="100"/>
  <c r="H49" i="100"/>
  <c r="H48" i="100"/>
  <c r="H47" i="100"/>
  <c r="H46" i="100"/>
  <c r="H45" i="100"/>
  <c r="H44" i="100"/>
  <c r="H43" i="100"/>
  <c r="H42" i="100"/>
  <c r="H41" i="100"/>
  <c r="H40" i="100"/>
  <c r="H39" i="100"/>
  <c r="H38" i="100"/>
  <c r="H37" i="100"/>
  <c r="H36" i="100"/>
  <c r="H35" i="100"/>
  <c r="H34" i="100"/>
  <c r="H33" i="100"/>
  <c r="H32" i="100"/>
  <c r="H31" i="100"/>
  <c r="H30" i="100"/>
  <c r="H29" i="100"/>
  <c r="H28" i="100"/>
  <c r="H27" i="100"/>
  <c r="H26" i="100"/>
  <c r="H25" i="100"/>
  <c r="H24" i="100"/>
  <c r="H23" i="100"/>
  <c r="H22" i="100"/>
  <c r="H21" i="100"/>
  <c r="H20" i="100"/>
  <c r="H19" i="100"/>
  <c r="H18" i="100"/>
  <c r="H17" i="100"/>
  <c r="H16" i="100"/>
  <c r="H15" i="100"/>
  <c r="H14" i="100"/>
  <c r="H13" i="100"/>
  <c r="B13" i="100"/>
  <c r="B14" i="100" s="1"/>
  <c r="B15" i="100" s="1"/>
  <c r="B16" i="100" s="1"/>
  <c r="B17" i="100" s="1"/>
  <c r="B18" i="100" s="1"/>
  <c r="B19" i="100" s="1"/>
  <c r="B20" i="100" s="1"/>
  <c r="B21" i="100" s="1"/>
  <c r="B22" i="100" s="1"/>
  <c r="B23" i="100" s="1"/>
  <c r="B24" i="100" s="1"/>
  <c r="B25" i="100" s="1"/>
  <c r="B26" i="100" s="1"/>
  <c r="B27" i="100" s="1"/>
  <c r="B28" i="100" s="1"/>
  <c r="B29" i="100" s="1"/>
  <c r="B30" i="100" s="1"/>
  <c r="B31" i="100" s="1"/>
  <c r="B32" i="100" s="1"/>
  <c r="B33" i="100" s="1"/>
  <c r="B34" i="100" s="1"/>
  <c r="B35" i="100" s="1"/>
  <c r="B36" i="100" s="1"/>
  <c r="B37" i="100" s="1"/>
  <c r="B38" i="100" s="1"/>
  <c r="B39" i="100" s="1"/>
  <c r="B40" i="100" s="1"/>
  <c r="B41" i="100" s="1"/>
  <c r="B42" i="100" s="1"/>
  <c r="B43" i="100" s="1"/>
  <c r="B44" i="100" s="1"/>
  <c r="B45" i="100" s="1"/>
  <c r="B46" i="100" s="1"/>
  <c r="B47" i="100" s="1"/>
  <c r="B48" i="100" s="1"/>
  <c r="B49" i="100" s="1"/>
  <c r="B50" i="100" s="1"/>
  <c r="B51" i="100" s="1"/>
  <c r="B52" i="100" s="1"/>
  <c r="B53" i="100" s="1"/>
  <c r="B54" i="100" s="1"/>
  <c r="B55" i="100" s="1"/>
  <c r="B56" i="100" s="1"/>
  <c r="B57" i="100" s="1"/>
  <c r="B58" i="100" s="1"/>
  <c r="B59" i="100" s="1"/>
  <c r="B60" i="100" s="1"/>
  <c r="B61" i="100" s="1"/>
  <c r="B62" i="100" s="1"/>
  <c r="B63" i="100" s="1"/>
  <c r="B64" i="100" s="1"/>
  <c r="B65" i="100" s="1"/>
  <c r="B66" i="100" s="1"/>
  <c r="B67" i="100" s="1"/>
  <c r="B68" i="100" s="1"/>
  <c r="B69" i="100" s="1"/>
  <c r="B70" i="100" s="1"/>
  <c r="B71" i="100" s="1"/>
  <c r="B72" i="100" s="1"/>
  <c r="B73" i="100" s="1"/>
  <c r="B74" i="100" s="1"/>
  <c r="B75" i="100" s="1"/>
  <c r="B76" i="100" s="1"/>
  <c r="B77" i="100" s="1"/>
  <c r="B78" i="100" s="1"/>
  <c r="B79" i="100" s="1"/>
  <c r="B80" i="100" s="1"/>
  <c r="B81" i="100" s="1"/>
  <c r="B82" i="100" s="1"/>
  <c r="B83" i="100" s="1"/>
  <c r="B84" i="100" s="1"/>
  <c r="B85" i="100" s="1"/>
  <c r="B86" i="100" s="1"/>
  <c r="B87" i="100" s="1"/>
  <c r="B88" i="100" s="1"/>
  <c r="B96" i="100" s="1"/>
  <c r="B97" i="100" s="1"/>
  <c r="B98" i="100" s="1"/>
  <c r="B99" i="100" s="1"/>
  <c r="B100" i="100" s="1"/>
  <c r="B101" i="100" s="1"/>
  <c r="B102" i="100" s="1"/>
  <c r="B103" i="100" s="1"/>
  <c r="B104" i="100" s="1"/>
  <c r="B105" i="100" s="1"/>
  <c r="B106" i="100" s="1"/>
  <c r="B107" i="100" s="1"/>
  <c r="B108" i="100" s="1"/>
  <c r="B109" i="100" s="1"/>
  <c r="B110" i="100" s="1"/>
  <c r="B111" i="100" s="1"/>
  <c r="B112" i="100" s="1"/>
  <c r="B120" i="100" s="1"/>
  <c r="B121" i="100" s="1"/>
  <c r="B122" i="100" s="1"/>
  <c r="B123" i="100" s="1"/>
  <c r="B124" i="100" s="1"/>
  <c r="B125" i="100" s="1"/>
  <c r="B126" i="100" s="1"/>
  <c r="B127" i="100" s="1"/>
  <c r="B128" i="100" s="1"/>
  <c r="B129" i="100" s="1"/>
  <c r="B130" i="100" s="1"/>
  <c r="B131" i="100" s="1"/>
  <c r="B132" i="100" s="1"/>
  <c r="B133" i="100" s="1"/>
  <c r="H12" i="100"/>
  <c r="H11" i="100"/>
  <c r="B11" i="100"/>
  <c r="B12" i="100" s="1"/>
  <c r="H10" i="100"/>
  <c r="H46" i="99"/>
  <c r="H45" i="99"/>
  <c r="H44" i="99"/>
  <c r="H25" i="99"/>
  <c r="H24" i="99"/>
  <c r="H23" i="99"/>
  <c r="H22" i="99"/>
  <c r="H21" i="99"/>
  <c r="H20" i="99"/>
  <c r="H19" i="99"/>
  <c r="H18" i="99"/>
  <c r="H17" i="99"/>
  <c r="B17" i="99"/>
  <c r="B18" i="99" s="1"/>
  <c r="B19" i="99" s="1"/>
  <c r="B20" i="99" s="1"/>
  <c r="B21" i="99" s="1"/>
  <c r="B22" i="99" s="1"/>
  <c r="B23" i="99" s="1"/>
  <c r="B24" i="99" s="1"/>
  <c r="B25" i="99" s="1"/>
  <c r="B26" i="99" s="1"/>
  <c r="B27" i="99" s="1"/>
  <c r="B28" i="99" s="1"/>
  <c r="H16" i="99"/>
  <c r="B16" i="99"/>
  <c r="H15" i="99"/>
  <c r="H14" i="99"/>
  <c r="H13" i="99"/>
  <c r="B13" i="99"/>
  <c r="B14" i="99" s="1"/>
  <c r="B15" i="99" s="1"/>
  <c r="H12" i="99"/>
  <c r="H46" i="98"/>
  <c r="H45" i="98"/>
  <c r="H44" i="98"/>
  <c r="H39" i="98"/>
  <c r="H28" i="98"/>
  <c r="J2" i="98" s="1"/>
  <c r="B19" i="98"/>
  <c r="B20" i="98" s="1"/>
  <c r="B21" i="98" s="1"/>
  <c r="B22" i="98" s="1"/>
  <c r="B23" i="98" s="1"/>
  <c r="B24" i="98" s="1"/>
  <c r="B25" i="98" s="1"/>
  <c r="B26" i="98" s="1"/>
  <c r="B27" i="98" s="1"/>
  <c r="B18" i="98"/>
  <c r="B13" i="98"/>
  <c r="B14" i="98" s="1"/>
  <c r="B15" i="98" s="1"/>
  <c r="B16" i="98" s="1"/>
  <c r="B17" i="98" s="1"/>
  <c r="H172" i="97"/>
  <c r="H171" i="97"/>
  <c r="H169" i="97"/>
  <c r="H168" i="97"/>
  <c r="H167" i="97"/>
  <c r="H166" i="97"/>
  <c r="H164" i="97"/>
  <c r="H163" i="97"/>
  <c r="H161" i="97"/>
  <c r="H160" i="97"/>
  <c r="H159" i="97"/>
  <c r="H158" i="97"/>
  <c r="H157" i="97"/>
  <c r="H156" i="97"/>
  <c r="H155" i="97"/>
  <c r="H153" i="97"/>
  <c r="H152" i="97"/>
  <c r="H150" i="97"/>
  <c r="H149" i="97"/>
  <c r="H148" i="97"/>
  <c r="H147" i="97"/>
  <c r="H146" i="97"/>
  <c r="H145" i="97"/>
  <c r="H144" i="97"/>
  <c r="H143" i="97"/>
  <c r="H142" i="97"/>
  <c r="H141" i="97"/>
  <c r="H140" i="97"/>
  <c r="H139" i="97"/>
  <c r="H138" i="97"/>
  <c r="H137" i="97"/>
  <c r="H136" i="97"/>
  <c r="H135" i="97"/>
  <c r="H134" i="97"/>
  <c r="H133" i="97"/>
  <c r="H132" i="97"/>
  <c r="H131" i="97"/>
  <c r="H130" i="97"/>
  <c r="H129" i="97"/>
  <c r="H128" i="97"/>
  <c r="H127" i="97"/>
  <c r="H126" i="97"/>
  <c r="H125" i="97"/>
  <c r="H124" i="97"/>
  <c r="H123" i="97"/>
  <c r="H122" i="97"/>
  <c r="H121" i="97"/>
  <c r="H120" i="97"/>
  <c r="H119" i="97"/>
  <c r="H118" i="97"/>
  <c r="H117" i="97"/>
  <c r="H116" i="97"/>
  <c r="H115" i="97"/>
  <c r="H114" i="97"/>
  <c r="H113" i="97"/>
  <c r="H112" i="97"/>
  <c r="H111" i="97"/>
  <c r="H110" i="97"/>
  <c r="H109" i="97"/>
  <c r="H108" i="97"/>
  <c r="H107" i="97"/>
  <c r="H106" i="97"/>
  <c r="H105" i="97"/>
  <c r="H104" i="97"/>
  <c r="H103" i="97"/>
  <c r="H102" i="97"/>
  <c r="H101" i="97"/>
  <c r="H100" i="97"/>
  <c r="H99" i="97"/>
  <c r="H98" i="97"/>
  <c r="H97" i="97"/>
  <c r="H96" i="97"/>
  <c r="H95" i="97"/>
  <c r="H94" i="97"/>
  <c r="H93" i="97"/>
  <c r="H92" i="97"/>
  <c r="H91" i="97"/>
  <c r="H90" i="97"/>
  <c r="H89" i="97"/>
  <c r="H88" i="97"/>
  <c r="H87" i="97"/>
  <c r="H86" i="97"/>
  <c r="H85" i="97"/>
  <c r="H84" i="97"/>
  <c r="H83" i="97"/>
  <c r="H82" i="97"/>
  <c r="H81" i="97"/>
  <c r="H80" i="97"/>
  <c r="H79" i="97"/>
  <c r="H78" i="97"/>
  <c r="H77" i="97"/>
  <c r="H76" i="97"/>
  <c r="H75" i="97"/>
  <c r="H74" i="97"/>
  <c r="H73" i="97"/>
  <c r="H72" i="97"/>
  <c r="H71" i="97"/>
  <c r="H70" i="97"/>
  <c r="H69" i="97"/>
  <c r="H68" i="97"/>
  <c r="H67" i="97"/>
  <c r="H66" i="97"/>
  <c r="H65" i="97"/>
  <c r="H64" i="97"/>
  <c r="H63" i="97"/>
  <c r="H62" i="97"/>
  <c r="H61" i="97"/>
  <c r="H60" i="97"/>
  <c r="H59" i="97"/>
  <c r="H58" i="97"/>
  <c r="H57" i="97"/>
  <c r="H56" i="97"/>
  <c r="H55" i="97"/>
  <c r="H54" i="97"/>
  <c r="H53" i="97"/>
  <c r="H52" i="97"/>
  <c r="H51" i="97"/>
  <c r="H50" i="97"/>
  <c r="H49" i="97"/>
  <c r="H48" i="97"/>
  <c r="H47" i="97"/>
  <c r="H46" i="97"/>
  <c r="H45" i="97"/>
  <c r="H44" i="97"/>
  <c r="H43" i="97"/>
  <c r="H42" i="97"/>
  <c r="H41" i="97"/>
  <c r="H40" i="97"/>
  <c r="H39" i="97"/>
  <c r="H38" i="97"/>
  <c r="H37" i="97"/>
  <c r="H36" i="97"/>
  <c r="H35" i="97"/>
  <c r="H34" i="97"/>
  <c r="H33" i="97"/>
  <c r="H32" i="97"/>
  <c r="H31" i="97"/>
  <c r="H30" i="97"/>
  <c r="H29" i="97"/>
  <c r="H28" i="97"/>
  <c r="H27" i="97"/>
  <c r="H26" i="97"/>
  <c r="H25" i="97"/>
  <c r="H24" i="97"/>
  <c r="H23" i="97"/>
  <c r="H22" i="97"/>
  <c r="H18" i="97"/>
  <c r="H17" i="97"/>
  <c r="H16" i="97"/>
  <c r="H15" i="97"/>
  <c r="H14" i="97"/>
  <c r="H13" i="97"/>
  <c r="H11" i="97"/>
  <c r="H10" i="97"/>
  <c r="J2" i="97" s="1"/>
  <c r="H9" i="97"/>
  <c r="H23" i="96"/>
  <c r="H22" i="96"/>
  <c r="H21" i="96"/>
  <c r="H20" i="96"/>
  <c r="H19" i="96"/>
  <c r="H18" i="96"/>
  <c r="H17" i="96"/>
  <c r="H16" i="96"/>
  <c r="H15" i="96"/>
  <c r="H14" i="96"/>
  <c r="H13" i="96"/>
  <c r="H12" i="96"/>
  <c r="H11" i="96"/>
  <c r="H10" i="96"/>
  <c r="H9" i="96"/>
  <c r="H9" i="95"/>
  <c r="J2" i="95"/>
  <c r="H19" i="94"/>
  <c r="J2" i="94" s="1"/>
  <c r="H18" i="94"/>
  <c r="H17" i="94"/>
  <c r="H16" i="94"/>
  <c r="H15" i="94"/>
  <c r="H14" i="94"/>
  <c r="H13" i="94"/>
  <c r="H12" i="94"/>
  <c r="H11" i="94"/>
  <c r="H10" i="94"/>
  <c r="H9" i="94"/>
  <c r="H19" i="93"/>
  <c r="H18" i="93"/>
  <c r="H17" i="93"/>
  <c r="H16" i="93"/>
  <c r="H15" i="93"/>
  <c r="H14" i="93"/>
  <c r="H13" i="93"/>
  <c r="H12" i="93"/>
  <c r="H11" i="93"/>
  <c r="H10" i="93"/>
  <c r="H9" i="93"/>
  <c r="H14" i="92"/>
  <c r="H13" i="92"/>
  <c r="H12" i="92"/>
  <c r="H11" i="92"/>
  <c r="H10" i="92"/>
  <c r="J2" i="92" s="1"/>
  <c r="H22" i="91"/>
  <c r="H21" i="91"/>
  <c r="H20" i="91"/>
  <c r="H19" i="91"/>
  <c r="H18" i="91"/>
  <c r="H14" i="91"/>
  <c r="H13" i="91"/>
  <c r="H12" i="91"/>
  <c r="H11" i="91"/>
  <c r="H10" i="91"/>
  <c r="H9" i="91"/>
  <c r="H15" i="90"/>
  <c r="H13" i="90"/>
  <c r="H12" i="90"/>
  <c r="H11" i="90"/>
  <c r="H10" i="90"/>
  <c r="H9" i="90"/>
  <c r="J2" i="90" s="1"/>
  <c r="H18" i="89"/>
  <c r="H16" i="89"/>
  <c r="H15" i="89"/>
  <c r="H14" i="89"/>
  <c r="H13" i="89"/>
  <c r="H12" i="89"/>
  <c r="H11" i="89"/>
  <c r="H10" i="89"/>
  <c r="H24" i="87"/>
  <c r="H23" i="87"/>
  <c r="H22" i="87"/>
  <c r="H21" i="87"/>
  <c r="H20" i="87"/>
  <c r="H19" i="87"/>
  <c r="H18" i="87"/>
  <c r="H17" i="87"/>
  <c r="H16" i="87"/>
  <c r="H15" i="87"/>
  <c r="J2" i="87" s="1"/>
  <c r="H14" i="87"/>
  <c r="H13" i="87"/>
  <c r="H12" i="87"/>
  <c r="H11" i="87"/>
  <c r="H10" i="87"/>
  <c r="H9" i="87"/>
  <c r="J2" i="86"/>
  <c r="H388" i="85"/>
  <c r="H387" i="85"/>
  <c r="H386" i="85"/>
  <c r="H385" i="85"/>
  <c r="H384" i="85"/>
  <c r="H383" i="85"/>
  <c r="H382" i="85"/>
  <c r="H381" i="85"/>
  <c r="H380" i="85"/>
  <c r="H379" i="85"/>
  <c r="H378" i="85"/>
  <c r="H377" i="85"/>
  <c r="H376" i="85"/>
  <c r="H375" i="85"/>
  <c r="H374" i="85"/>
  <c r="H373" i="85"/>
  <c r="H372" i="85"/>
  <c r="H371" i="85"/>
  <c r="H370" i="85"/>
  <c r="H369" i="85"/>
  <c r="H368" i="85"/>
  <c r="H367" i="85"/>
  <c r="H366" i="85"/>
  <c r="H365" i="85"/>
  <c r="H364" i="85"/>
  <c r="H363" i="85"/>
  <c r="H362" i="85"/>
  <c r="H361" i="85"/>
  <c r="H360" i="85"/>
  <c r="H359" i="85"/>
  <c r="H358" i="85"/>
  <c r="H357" i="85"/>
  <c r="H356" i="85"/>
  <c r="H355" i="85"/>
  <c r="H354" i="85"/>
  <c r="H353" i="85"/>
  <c r="H352" i="85"/>
  <c r="H351" i="85"/>
  <c r="H350" i="85"/>
  <c r="H349" i="85"/>
  <c r="H348" i="85"/>
  <c r="H347" i="85"/>
  <c r="H346" i="85"/>
  <c r="H345" i="85"/>
  <c r="H344" i="85"/>
  <c r="H343" i="85"/>
  <c r="H342" i="85"/>
  <c r="H341" i="85"/>
  <c r="H340" i="85"/>
  <c r="H339" i="85"/>
  <c r="H338" i="85"/>
  <c r="H337" i="85"/>
  <c r="H336" i="85"/>
  <c r="H335" i="85"/>
  <c r="H334" i="85"/>
  <c r="H333" i="85"/>
  <c r="H332" i="85"/>
  <c r="H331" i="85"/>
  <c r="H330" i="85"/>
  <c r="H329" i="85"/>
  <c r="H328" i="85"/>
  <c r="H327" i="85"/>
  <c r="H326" i="85"/>
  <c r="H325" i="85"/>
  <c r="H324" i="85"/>
  <c r="H323" i="85"/>
  <c r="H322" i="85"/>
  <c r="H321" i="85"/>
  <c r="H320" i="85"/>
  <c r="H319" i="85"/>
  <c r="H318" i="85"/>
  <c r="H317" i="85"/>
  <c r="H316" i="85"/>
  <c r="H315" i="85"/>
  <c r="H314" i="85"/>
  <c r="H313" i="85"/>
  <c r="H312" i="85"/>
  <c r="H311" i="85"/>
  <c r="H310" i="85"/>
  <c r="H309" i="85"/>
  <c r="H308" i="85"/>
  <c r="H307" i="85"/>
  <c r="H306" i="85"/>
  <c r="H305" i="85"/>
  <c r="H304" i="85"/>
  <c r="H303" i="85"/>
  <c r="H302" i="85"/>
  <c r="H301" i="85"/>
  <c r="H300" i="85"/>
  <c r="H299" i="85"/>
  <c r="H298" i="85"/>
  <c r="H297" i="85"/>
  <c r="H296" i="85"/>
  <c r="H295" i="85"/>
  <c r="H294" i="85"/>
  <c r="H293" i="85"/>
  <c r="H292" i="85"/>
  <c r="H291" i="85"/>
  <c r="H290" i="85"/>
  <c r="H289" i="85"/>
  <c r="H288" i="85"/>
  <c r="H287" i="85"/>
  <c r="H286" i="85"/>
  <c r="H285" i="85"/>
  <c r="H284" i="85"/>
  <c r="H283" i="85"/>
  <c r="H282" i="85"/>
  <c r="H281" i="85"/>
  <c r="H280" i="85"/>
  <c r="H279" i="85"/>
  <c r="H278" i="85"/>
  <c r="H277" i="85"/>
  <c r="H276" i="85"/>
  <c r="H275" i="85"/>
  <c r="H274" i="85"/>
  <c r="H273" i="85"/>
  <c r="H272" i="85"/>
  <c r="H271" i="85"/>
  <c r="H270" i="85"/>
  <c r="H269" i="85"/>
  <c r="H268" i="85"/>
  <c r="H267" i="85"/>
  <c r="H266" i="85"/>
  <c r="H265" i="85"/>
  <c r="H264" i="85"/>
  <c r="H263" i="85"/>
  <c r="H262" i="85"/>
  <c r="H261" i="85"/>
  <c r="H260" i="85"/>
  <c r="H259" i="85"/>
  <c r="H258" i="85"/>
  <c r="H257" i="85"/>
  <c r="H256" i="85"/>
  <c r="H255" i="85"/>
  <c r="H254" i="85"/>
  <c r="H253" i="85"/>
  <c r="H252" i="85"/>
  <c r="H251" i="85"/>
  <c r="H250" i="85"/>
  <c r="H249" i="85"/>
  <c r="H248" i="85"/>
  <c r="H247" i="85"/>
  <c r="H246" i="85"/>
  <c r="H245" i="85"/>
  <c r="H244" i="85"/>
  <c r="H243" i="85"/>
  <c r="H242" i="85"/>
  <c r="H241" i="85"/>
  <c r="H240" i="85"/>
  <c r="H239" i="85"/>
  <c r="H238" i="85"/>
  <c r="H237" i="85"/>
  <c r="H236" i="85"/>
  <c r="H235" i="85"/>
  <c r="H234" i="85"/>
  <c r="H233" i="85"/>
  <c r="H232" i="85"/>
  <c r="H231" i="85"/>
  <c r="H230" i="85"/>
  <c r="H229" i="85"/>
  <c r="H228" i="85"/>
  <c r="H227" i="85"/>
  <c r="H226" i="85"/>
  <c r="H225" i="85"/>
  <c r="H224" i="85"/>
  <c r="H223" i="85"/>
  <c r="H222" i="85"/>
  <c r="H221" i="85"/>
  <c r="H220" i="85"/>
  <c r="H219" i="85"/>
  <c r="H218" i="85"/>
  <c r="H217" i="85"/>
  <c r="H216" i="85"/>
  <c r="H215" i="85"/>
  <c r="H214" i="85"/>
  <c r="H213" i="85"/>
  <c r="H212" i="85"/>
  <c r="H211" i="85"/>
  <c r="H210" i="85"/>
  <c r="H209" i="85"/>
  <c r="H208" i="85"/>
  <c r="H207" i="85"/>
  <c r="H206" i="85"/>
  <c r="H205" i="85"/>
  <c r="H204" i="85"/>
  <c r="H203" i="85"/>
  <c r="H202" i="85"/>
  <c r="H201" i="85"/>
  <c r="H200" i="85"/>
  <c r="H199" i="85"/>
  <c r="H198" i="85"/>
  <c r="H197" i="85"/>
  <c r="H196" i="85"/>
  <c r="H195" i="85"/>
  <c r="H194" i="85"/>
  <c r="H193" i="85"/>
  <c r="H192" i="85"/>
  <c r="H191" i="85"/>
  <c r="H190" i="85"/>
  <c r="H189" i="85"/>
  <c r="H188" i="85"/>
  <c r="H187" i="85"/>
  <c r="H186" i="85"/>
  <c r="H185" i="85"/>
  <c r="H184" i="85"/>
  <c r="H183" i="85"/>
  <c r="H182" i="85"/>
  <c r="H181" i="85"/>
  <c r="H180" i="85"/>
  <c r="H179" i="85"/>
  <c r="H178" i="85"/>
  <c r="H177" i="85"/>
  <c r="H176" i="85"/>
  <c r="H175" i="85"/>
  <c r="H174" i="85"/>
  <c r="H173" i="85"/>
  <c r="H172" i="85"/>
  <c r="H171" i="85"/>
  <c r="H170" i="85"/>
  <c r="H169" i="85"/>
  <c r="H168" i="85"/>
  <c r="H167" i="85"/>
  <c r="H166" i="85"/>
  <c r="H165" i="85"/>
  <c r="H164" i="85"/>
  <c r="H163" i="85"/>
  <c r="H162" i="85"/>
  <c r="H161" i="85"/>
  <c r="H160" i="85"/>
  <c r="H159" i="85"/>
  <c r="H158" i="85"/>
  <c r="H157" i="85"/>
  <c r="H156" i="85"/>
  <c r="H155" i="85"/>
  <c r="H154" i="85"/>
  <c r="H153" i="85"/>
  <c r="H152" i="85"/>
  <c r="H151" i="85"/>
  <c r="H150" i="85"/>
  <c r="H149" i="85"/>
  <c r="H148" i="85"/>
  <c r="H147" i="85"/>
  <c r="H146" i="85"/>
  <c r="H145" i="85"/>
  <c r="H144" i="85"/>
  <c r="H143" i="85"/>
  <c r="H142" i="85"/>
  <c r="H141" i="85"/>
  <c r="H140" i="85"/>
  <c r="H139" i="85"/>
  <c r="H138" i="85"/>
  <c r="H137" i="85"/>
  <c r="H136" i="85"/>
  <c r="H135" i="85"/>
  <c r="H134" i="85"/>
  <c r="H133" i="85"/>
  <c r="H132" i="85"/>
  <c r="H131" i="85"/>
  <c r="H130" i="85"/>
  <c r="H129" i="85"/>
  <c r="H128" i="85"/>
  <c r="H127" i="85"/>
  <c r="H126" i="85"/>
  <c r="H125" i="85"/>
  <c r="H124" i="85"/>
  <c r="H123" i="85"/>
  <c r="H122" i="85"/>
  <c r="H121" i="85"/>
  <c r="H120" i="85"/>
  <c r="H119" i="85"/>
  <c r="H118" i="85"/>
  <c r="H117" i="85"/>
  <c r="H116" i="85"/>
  <c r="H115" i="85"/>
  <c r="H114" i="85"/>
  <c r="H113" i="85"/>
  <c r="H112" i="85"/>
  <c r="H111" i="85"/>
  <c r="H110" i="85"/>
  <c r="H109" i="85"/>
  <c r="H108" i="85"/>
  <c r="H107" i="85"/>
  <c r="H106" i="85"/>
  <c r="H105" i="85"/>
  <c r="H104" i="85"/>
  <c r="H103" i="85"/>
  <c r="H102" i="85"/>
  <c r="H101" i="85"/>
  <c r="H100" i="85"/>
  <c r="H99" i="85"/>
  <c r="H98" i="85"/>
  <c r="H97" i="85"/>
  <c r="H96" i="85"/>
  <c r="H95" i="85"/>
  <c r="H94" i="85"/>
  <c r="H93" i="85"/>
  <c r="H92" i="85"/>
  <c r="H91" i="85"/>
  <c r="H90" i="85"/>
  <c r="H89" i="85"/>
  <c r="H88" i="85"/>
  <c r="H87" i="85"/>
  <c r="H86" i="85"/>
  <c r="H85" i="85"/>
  <c r="H84" i="85"/>
  <c r="H83" i="85"/>
  <c r="H82" i="85"/>
  <c r="H81" i="85"/>
  <c r="H80" i="85"/>
  <c r="H79" i="85"/>
  <c r="H78" i="85"/>
  <c r="H77" i="85"/>
  <c r="H76" i="85"/>
  <c r="H75" i="85"/>
  <c r="H74" i="85"/>
  <c r="H73" i="85"/>
  <c r="H72" i="85"/>
  <c r="H71" i="85"/>
  <c r="H70" i="85"/>
  <c r="H69" i="85"/>
  <c r="H68" i="85"/>
  <c r="H67" i="85"/>
  <c r="H66" i="85"/>
  <c r="H65" i="85"/>
  <c r="H64" i="85"/>
  <c r="H63" i="85"/>
  <c r="H62" i="85"/>
  <c r="H61" i="85"/>
  <c r="H60" i="85"/>
  <c r="H59" i="85"/>
  <c r="H58" i="85"/>
  <c r="H57" i="85"/>
  <c r="H56" i="85"/>
  <c r="H55" i="85"/>
  <c r="H54" i="85"/>
  <c r="H53" i="85"/>
  <c r="H52" i="85"/>
  <c r="H51" i="85"/>
  <c r="H50" i="85"/>
  <c r="H49" i="85"/>
  <c r="H48" i="85"/>
  <c r="H47" i="85"/>
  <c r="H46" i="85"/>
  <c r="H45" i="85"/>
  <c r="H44" i="85"/>
  <c r="H43" i="85"/>
  <c r="H42" i="85"/>
  <c r="H41" i="85"/>
  <c r="H40" i="85"/>
  <c r="H39" i="85"/>
  <c r="H38" i="85"/>
  <c r="H37" i="85"/>
  <c r="H36" i="85"/>
  <c r="H35" i="85"/>
  <c r="H34" i="85"/>
  <c r="H33" i="85"/>
  <c r="H32" i="85"/>
  <c r="H31" i="85"/>
  <c r="H30" i="85"/>
  <c r="H29" i="85"/>
  <c r="H28" i="85"/>
  <c r="H27" i="85"/>
  <c r="H26" i="85"/>
  <c r="H25" i="85"/>
  <c r="H24" i="85"/>
  <c r="H23" i="85"/>
  <c r="H22" i="85"/>
  <c r="H21" i="85"/>
  <c r="H20" i="85"/>
  <c r="H19" i="85"/>
  <c r="H18" i="85"/>
  <c r="H17" i="85"/>
  <c r="H16" i="85"/>
  <c r="H15" i="85"/>
  <c r="H14" i="85"/>
  <c r="H13" i="85"/>
  <c r="J2" i="85" s="1"/>
  <c r="H12" i="85"/>
  <c r="H11" i="85"/>
  <c r="H10" i="85"/>
  <c r="H9" i="85"/>
  <c r="J2" i="84"/>
  <c r="H44" i="83"/>
  <c r="H43" i="83"/>
  <c r="H42" i="83"/>
  <c r="H41" i="83"/>
  <c r="H40" i="83"/>
  <c r="H33" i="83"/>
  <c r="H32" i="83"/>
  <c r="H31" i="83"/>
  <c r="H30" i="83"/>
  <c r="H29" i="83"/>
  <c r="H28" i="83"/>
  <c r="H27" i="83"/>
  <c r="H26" i="83"/>
  <c r="H25" i="83"/>
  <c r="H24" i="83"/>
  <c r="H23" i="83"/>
  <c r="H22" i="83"/>
  <c r="H21" i="83"/>
  <c r="H20" i="83"/>
  <c r="H19" i="83"/>
  <c r="H18" i="83"/>
  <c r="H17" i="83"/>
  <c r="H16" i="83"/>
  <c r="H15" i="83"/>
  <c r="H14" i="83"/>
  <c r="H13" i="83"/>
  <c r="H12" i="83"/>
  <c r="H11" i="83"/>
  <c r="H10" i="83"/>
  <c r="H9" i="83"/>
  <c r="H28" i="81"/>
  <c r="H27" i="81"/>
  <c r="H26" i="81"/>
  <c r="H25" i="81"/>
  <c r="H24" i="81"/>
  <c r="H23" i="81"/>
  <c r="H22" i="81"/>
  <c r="H21" i="81"/>
  <c r="I2" i="81" s="1"/>
  <c r="H20" i="81"/>
  <c r="H19" i="81"/>
  <c r="H18" i="81"/>
  <c r="H17" i="81"/>
  <c r="H16" i="81"/>
  <c r="H15" i="81"/>
  <c r="H14" i="81"/>
  <c r="H13" i="81"/>
  <c r="H12" i="81"/>
  <c r="H11" i="81"/>
  <c r="H10" i="81"/>
  <c r="H16" i="79"/>
  <c r="H15" i="79"/>
  <c r="H14" i="79"/>
  <c r="H13" i="79"/>
  <c r="H12" i="79"/>
  <c r="H11" i="79"/>
  <c r="H10" i="79"/>
  <c r="H66" i="77"/>
  <c r="H65" i="77"/>
  <c r="H64" i="77"/>
  <c r="H63" i="77"/>
  <c r="H62" i="77"/>
  <c r="H61" i="77"/>
  <c r="H60" i="77"/>
  <c r="H59" i="77"/>
  <c r="H58" i="77"/>
  <c r="H57" i="77"/>
  <c r="H56" i="77"/>
  <c r="H55" i="77"/>
  <c r="H54" i="77"/>
  <c r="H53" i="77"/>
  <c r="H52" i="77"/>
  <c r="H51" i="77"/>
  <c r="H50" i="77"/>
  <c r="H49" i="77"/>
  <c r="H48" i="77"/>
  <c r="H47" i="77"/>
  <c r="H46" i="77"/>
  <c r="H45" i="77"/>
  <c r="H44" i="77"/>
  <c r="H43" i="77"/>
  <c r="H42" i="77"/>
  <c r="H41" i="77"/>
  <c r="H40" i="77"/>
  <c r="H39" i="77"/>
  <c r="H38" i="77"/>
  <c r="H37" i="77"/>
  <c r="H36" i="77"/>
  <c r="H35" i="77"/>
  <c r="H34" i="77"/>
  <c r="H33" i="77"/>
  <c r="H32" i="77"/>
  <c r="H31" i="77"/>
  <c r="H30" i="77"/>
  <c r="H29" i="77"/>
  <c r="H28" i="77"/>
  <c r="H27" i="77"/>
  <c r="H26" i="77"/>
  <c r="H25" i="77"/>
  <c r="H24" i="77"/>
  <c r="H23" i="77"/>
  <c r="H22" i="77"/>
  <c r="I2" i="77" s="1"/>
  <c r="H21" i="77"/>
  <c r="H20" i="77"/>
  <c r="H19" i="77"/>
  <c r="H18" i="77"/>
  <c r="H17" i="77"/>
  <c r="H16" i="77"/>
  <c r="H15" i="77"/>
  <c r="H12" i="77"/>
  <c r="H11" i="77"/>
  <c r="H10" i="77"/>
  <c r="H253" i="76"/>
  <c r="H252" i="76"/>
  <c r="H251" i="76"/>
  <c r="H250" i="76"/>
  <c r="E255" i="76" s="1"/>
  <c r="H249" i="76"/>
  <c r="H246" i="76"/>
  <c r="H245" i="76"/>
  <c r="H244" i="76"/>
  <c r="H243" i="76"/>
  <c r="H242" i="76"/>
  <c r="H241" i="76"/>
  <c r="H240" i="76"/>
  <c r="E247" i="76" s="1"/>
  <c r="H234" i="76"/>
  <c r="H233" i="76"/>
  <c r="H232" i="76"/>
  <c r="H231" i="76"/>
  <c r="H230" i="76"/>
  <c r="H228" i="76"/>
  <c r="E235" i="76" s="1"/>
  <c r="H227" i="76"/>
  <c r="H226" i="76"/>
  <c r="H221" i="76"/>
  <c r="H220" i="76"/>
  <c r="H219" i="76"/>
  <c r="H218" i="76"/>
  <c r="H217" i="76"/>
  <c r="H216" i="76"/>
  <c r="H215" i="76"/>
  <c r="H214" i="76"/>
  <c r="H213" i="76"/>
  <c r="H212" i="76"/>
  <c r="H211" i="76"/>
  <c r="H210" i="76"/>
  <c r="H209" i="76"/>
  <c r="H208" i="76"/>
  <c r="H207" i="76"/>
  <c r="H206" i="76"/>
  <c r="H205" i="76"/>
  <c r="H204" i="76"/>
  <c r="H203" i="76"/>
  <c r="H202" i="76"/>
  <c r="H201" i="76"/>
  <c r="H200" i="76"/>
  <c r="H199" i="76"/>
  <c r="H198" i="76"/>
  <c r="H197" i="76"/>
  <c r="H196" i="76"/>
  <c r="H195" i="76"/>
  <c r="H194" i="76"/>
  <c r="H193" i="76"/>
  <c r="H192" i="76"/>
  <c r="H191" i="76"/>
  <c r="H190" i="76"/>
  <c r="H189" i="76"/>
  <c r="H188" i="76"/>
  <c r="H187" i="76"/>
  <c r="H186" i="76"/>
  <c r="H185" i="76"/>
  <c r="H184" i="76"/>
  <c r="H183" i="76"/>
  <c r="H182" i="76"/>
  <c r="H181" i="76"/>
  <c r="H180" i="76"/>
  <c r="H179" i="76"/>
  <c r="H178" i="76"/>
  <c r="H171" i="76"/>
  <c r="H170" i="76"/>
  <c r="H169" i="76"/>
  <c r="H168" i="76"/>
  <c r="H167" i="76"/>
  <c r="H166" i="76"/>
  <c r="H165" i="76"/>
  <c r="H164" i="76"/>
  <c r="H163" i="76"/>
  <c r="H162" i="76"/>
  <c r="H161" i="76"/>
  <c r="H160" i="76"/>
  <c r="H159" i="76"/>
  <c r="H158" i="76"/>
  <c r="H157" i="76"/>
  <c r="H156" i="76"/>
  <c r="H155" i="76"/>
  <c r="H154" i="76"/>
  <c r="H153" i="76"/>
  <c r="H152" i="76"/>
  <c r="H151" i="76"/>
  <c r="H150" i="76"/>
  <c r="H149" i="76"/>
  <c r="H148" i="76"/>
  <c r="H147" i="76"/>
  <c r="H146" i="76"/>
  <c r="H145" i="76"/>
  <c r="H144" i="76"/>
  <c r="H143" i="76"/>
  <c r="H142" i="76"/>
  <c r="H141" i="76"/>
  <c r="H140" i="76"/>
  <c r="H139" i="76"/>
  <c r="E174" i="76" s="1"/>
  <c r="H138" i="76"/>
  <c r="H137" i="76"/>
  <c r="H136" i="76"/>
  <c r="H135" i="76"/>
  <c r="H134" i="76"/>
  <c r="H130" i="76"/>
  <c r="E131" i="76" s="1"/>
  <c r="H125" i="76"/>
  <c r="H124" i="76"/>
  <c r="H123" i="76"/>
  <c r="H122" i="76"/>
  <c r="H121" i="76"/>
  <c r="H120" i="76"/>
  <c r="H119" i="76"/>
  <c r="H118" i="76"/>
  <c r="H117" i="76"/>
  <c r="H116" i="76"/>
  <c r="H115" i="76"/>
  <c r="H114" i="76"/>
  <c r="H113" i="76"/>
  <c r="H112" i="76"/>
  <c r="H111" i="76"/>
  <c r="H110" i="76"/>
  <c r="H109" i="76"/>
  <c r="H108" i="76"/>
  <c r="H107" i="76"/>
  <c r="H106" i="76"/>
  <c r="H105" i="76"/>
  <c r="H104" i="76"/>
  <c r="H103" i="76"/>
  <c r="H102" i="76"/>
  <c r="H101" i="76"/>
  <c r="H100" i="76"/>
  <c r="H99" i="76"/>
  <c r="H98" i="76"/>
  <c r="H97" i="76"/>
  <c r="H96" i="76"/>
  <c r="H95" i="76"/>
  <c r="H94" i="76"/>
  <c r="H93" i="76"/>
  <c r="H92" i="76"/>
  <c r="H91" i="76"/>
  <c r="H90" i="76"/>
  <c r="H89" i="76"/>
  <c r="H88" i="76"/>
  <c r="H87" i="76"/>
  <c r="H86" i="76"/>
  <c r="H85" i="76"/>
  <c r="H84" i="76"/>
  <c r="H82" i="76"/>
  <c r="H81" i="76"/>
  <c r="H79" i="76"/>
  <c r="H78" i="76"/>
  <c r="H77" i="76"/>
  <c r="H76" i="76"/>
  <c r="H75" i="76"/>
  <c r="H74" i="76"/>
  <c r="H73" i="76"/>
  <c r="H72" i="76"/>
  <c r="H71" i="76"/>
  <c r="H70" i="76"/>
  <c r="H69" i="76"/>
  <c r="H68" i="76"/>
  <c r="H67" i="76"/>
  <c r="H66" i="76"/>
  <c r="H59" i="76"/>
  <c r="H58" i="76"/>
  <c r="H57" i="76"/>
  <c r="H56" i="76"/>
  <c r="H55" i="76"/>
  <c r="H54" i="76"/>
  <c r="H53" i="76"/>
  <c r="H52" i="76"/>
  <c r="H51" i="76"/>
  <c r="E61" i="76" s="1"/>
  <c r="H45" i="76"/>
  <c r="H44" i="76"/>
  <c r="H43" i="76"/>
  <c r="H42" i="76"/>
  <c r="H41" i="76"/>
  <c r="H40" i="76"/>
  <c r="H39" i="76"/>
  <c r="H38" i="76"/>
  <c r="H37" i="76"/>
  <c r="H36" i="76"/>
  <c r="H35" i="76"/>
  <c r="H34" i="76"/>
  <c r="H33" i="76"/>
  <c r="H32" i="76"/>
  <c r="H31" i="76"/>
  <c r="H30" i="76"/>
  <c r="H29" i="76"/>
  <c r="H28" i="76"/>
  <c r="H27" i="76"/>
  <c r="E47" i="76" s="1"/>
  <c r="H26" i="76"/>
  <c r="H25" i="76"/>
  <c r="H24" i="76"/>
  <c r="H23" i="76"/>
  <c r="H22" i="76"/>
  <c r="H16" i="76"/>
  <c r="H15" i="76"/>
  <c r="H14" i="76"/>
  <c r="H13" i="76"/>
  <c r="H12" i="76"/>
  <c r="H11" i="76"/>
  <c r="H10" i="76"/>
  <c r="E18" i="76" s="1"/>
  <c r="H135" i="75"/>
  <c r="E137" i="75" s="1"/>
  <c r="H134" i="75"/>
  <c r="H133" i="75"/>
  <c r="H132" i="75"/>
  <c r="H126" i="75"/>
  <c r="H125" i="75"/>
  <c r="E127" i="75" s="1"/>
  <c r="H119" i="75"/>
  <c r="H118" i="75"/>
  <c r="H117" i="75"/>
  <c r="H116" i="75"/>
  <c r="H115" i="75"/>
  <c r="H114" i="75"/>
  <c r="H113" i="75"/>
  <c r="H112" i="75"/>
  <c r="H111" i="75"/>
  <c r="H110" i="75"/>
  <c r="H109" i="75"/>
  <c r="H108" i="75"/>
  <c r="H107" i="75"/>
  <c r="H106" i="75"/>
  <c r="H105" i="75"/>
  <c r="H104" i="75"/>
  <c r="H103" i="75"/>
  <c r="H102" i="75"/>
  <c r="H101" i="75"/>
  <c r="H100" i="75"/>
  <c r="H99" i="75"/>
  <c r="H98" i="75"/>
  <c r="H97" i="75"/>
  <c r="H96" i="75"/>
  <c r="H95" i="75"/>
  <c r="H94" i="75"/>
  <c r="H93" i="75"/>
  <c r="H92" i="75"/>
  <c r="H91" i="75"/>
  <c r="H89" i="75"/>
  <c r="H80" i="75"/>
  <c r="H79" i="75"/>
  <c r="H78" i="75"/>
  <c r="H77" i="75"/>
  <c r="H76" i="75"/>
  <c r="H75" i="75"/>
  <c r="H74" i="75"/>
  <c r="H73" i="75"/>
  <c r="H72" i="75"/>
  <c r="H71" i="75"/>
  <c r="E82" i="75" s="1"/>
  <c r="H70" i="75"/>
  <c r="H69" i="75"/>
  <c r="H64" i="75"/>
  <c r="H63" i="75"/>
  <c r="H62" i="75"/>
  <c r="H61" i="75"/>
  <c r="H60" i="75"/>
  <c r="H59" i="75"/>
  <c r="H58" i="75"/>
  <c r="H57" i="75"/>
  <c r="H56" i="75"/>
  <c r="H55" i="75"/>
  <c r="H54" i="75"/>
  <c r="H46" i="75"/>
  <c r="E49" i="75" s="1"/>
  <c r="H45" i="75"/>
  <c r="H44" i="75"/>
  <c r="H43" i="75"/>
  <c r="H42" i="75"/>
  <c r="H41" i="75"/>
  <c r="H40" i="75"/>
  <c r="H33" i="75"/>
  <c r="H32" i="75"/>
  <c r="H31" i="75"/>
  <c r="H30" i="75"/>
  <c r="H29" i="75"/>
  <c r="H28" i="75"/>
  <c r="H27" i="75"/>
  <c r="H26" i="75"/>
  <c r="H25" i="75"/>
  <c r="H24" i="75"/>
  <c r="H23" i="75"/>
  <c r="H22" i="75"/>
  <c r="H21" i="75"/>
  <c r="H20" i="75"/>
  <c r="H19" i="75"/>
  <c r="H18" i="75"/>
  <c r="H12" i="75"/>
  <c r="H11" i="75"/>
  <c r="H10" i="75"/>
  <c r="H25" i="74"/>
  <c r="H24" i="74"/>
  <c r="H23" i="74"/>
  <c r="H22" i="74"/>
  <c r="H21" i="74"/>
  <c r="H20" i="74"/>
  <c r="H19" i="74"/>
  <c r="H18" i="74"/>
  <c r="H17" i="74"/>
  <c r="H16" i="74"/>
  <c r="H15" i="74"/>
  <c r="H14" i="74"/>
  <c r="H13" i="74"/>
  <c r="H12" i="74"/>
  <c r="H11" i="74"/>
  <c r="H10" i="74"/>
  <c r="H9" i="74"/>
  <c r="H19" i="73"/>
  <c r="H18" i="73"/>
  <c r="J2" i="73" s="1"/>
  <c r="H17" i="73"/>
  <c r="H16" i="73"/>
  <c r="H15" i="73"/>
  <c r="H9" i="73"/>
  <c r="H24" i="72"/>
  <c r="H23" i="72"/>
  <c r="H22" i="72"/>
  <c r="H21" i="72"/>
  <c r="H20" i="72"/>
  <c r="H19" i="72"/>
  <c r="H18" i="72"/>
  <c r="H17" i="72"/>
  <c r="H16" i="72"/>
  <c r="H15" i="72"/>
  <c r="H14" i="72"/>
  <c r="H13" i="72"/>
  <c r="J2" i="72" s="1"/>
  <c r="H12" i="72"/>
  <c r="H11" i="72"/>
  <c r="H10" i="72"/>
  <c r="H9" i="72"/>
  <c r="H42" i="71"/>
  <c r="H35" i="71"/>
  <c r="H34" i="71"/>
  <c r="H33" i="71"/>
  <c r="H32" i="71"/>
  <c r="H31" i="71"/>
  <c r="H30" i="71"/>
  <c r="H29" i="71"/>
  <c r="H28" i="71"/>
  <c r="H27" i="71"/>
  <c r="H26" i="71"/>
  <c r="H25" i="71"/>
  <c r="H24" i="71"/>
  <c r="H23" i="71"/>
  <c r="H22" i="71"/>
  <c r="H21" i="71"/>
  <c r="H20" i="71"/>
  <c r="J2" i="71" s="1"/>
  <c r="H17" i="71"/>
  <c r="H16" i="71"/>
  <c r="H15" i="71"/>
  <c r="H14" i="71"/>
  <c r="H13" i="71"/>
  <c r="H12" i="71"/>
  <c r="H11" i="71"/>
  <c r="H10" i="71"/>
  <c r="H9" i="71"/>
  <c r="H54" i="70"/>
  <c r="H53" i="70"/>
  <c r="H36" i="70"/>
  <c r="H35" i="70"/>
  <c r="H34" i="70"/>
  <c r="H33" i="70"/>
  <c r="H32" i="70"/>
  <c r="H31" i="70"/>
  <c r="H30" i="70"/>
  <c r="H29" i="70"/>
  <c r="H28" i="70"/>
  <c r="H27" i="70"/>
  <c r="H26" i="70"/>
  <c r="H25" i="70"/>
  <c r="H24" i="70"/>
  <c r="H23" i="70"/>
  <c r="H22" i="70"/>
  <c r="H21" i="70"/>
  <c r="H20" i="70"/>
  <c r="H19" i="70"/>
  <c r="H18" i="70"/>
  <c r="H17" i="70"/>
  <c r="H16" i="70"/>
  <c r="H15" i="70"/>
  <c r="H14" i="70"/>
  <c r="H13" i="70"/>
  <c r="H12" i="70"/>
  <c r="H11" i="70"/>
  <c r="H10" i="70"/>
  <c r="H9" i="70"/>
  <c r="H52" i="69"/>
  <c r="H51" i="69"/>
  <c r="H50" i="69"/>
  <c r="H49" i="69"/>
  <c r="H46" i="69"/>
  <c r="H45" i="69"/>
  <c r="H44" i="69"/>
  <c r="H43" i="69"/>
  <c r="H42" i="69"/>
  <c r="H41" i="69"/>
  <c r="H40" i="69"/>
  <c r="H39" i="69"/>
  <c r="H38" i="69"/>
  <c r="H37" i="69"/>
  <c r="H36" i="69"/>
  <c r="H35" i="69"/>
  <c r="H34" i="69"/>
  <c r="H33" i="69"/>
  <c r="H32" i="69"/>
  <c r="H31" i="69"/>
  <c r="H30" i="69"/>
  <c r="H29" i="69"/>
  <c r="H28" i="69"/>
  <c r="H27" i="69"/>
  <c r="H26" i="69"/>
  <c r="H25" i="69"/>
  <c r="H24" i="69"/>
  <c r="H23" i="69"/>
  <c r="H22" i="69"/>
  <c r="H21" i="69"/>
  <c r="H20" i="69"/>
  <c r="H19" i="69"/>
  <c r="H18" i="69"/>
  <c r="H17" i="69"/>
  <c r="H16" i="69"/>
  <c r="H15" i="69"/>
  <c r="H14" i="69"/>
  <c r="H13" i="69"/>
  <c r="H12" i="69"/>
  <c r="H11" i="69"/>
  <c r="H10" i="69"/>
  <c r="H9" i="69"/>
  <c r="H19" i="68"/>
  <c r="H18" i="68"/>
  <c r="H17" i="68"/>
  <c r="H16" i="68"/>
  <c r="H15" i="68"/>
  <c r="H14" i="68"/>
  <c r="H13" i="68"/>
  <c r="H12" i="68"/>
  <c r="H11" i="68"/>
  <c r="H10" i="68"/>
  <c r="H9" i="68"/>
  <c r="J2" i="68"/>
  <c r="H13" i="67"/>
  <c r="J2" i="67" s="1"/>
  <c r="H12" i="67"/>
  <c r="H11" i="67"/>
  <c r="H10" i="67"/>
  <c r="H9" i="67"/>
  <c r="S27" i="66"/>
  <c r="S26" i="66"/>
  <c r="S25" i="66"/>
  <c r="S22" i="66"/>
  <c r="S21" i="66"/>
  <c r="S20" i="66"/>
  <c r="S19" i="66"/>
  <c r="S17" i="66"/>
  <c r="S16" i="66"/>
  <c r="S15" i="66"/>
  <c r="S14" i="66"/>
  <c r="S13" i="66"/>
  <c r="S11" i="66"/>
  <c r="S10" i="66"/>
  <c r="S9" i="66"/>
  <c r="S8" i="66"/>
  <c r="S7" i="66"/>
  <c r="S6" i="66"/>
  <c r="S5" i="66"/>
  <c r="J2" i="65"/>
  <c r="H87" i="64"/>
  <c r="H86" i="64"/>
  <c r="H85" i="64"/>
  <c r="H84" i="64"/>
  <c r="H83" i="64"/>
  <c r="H82" i="64"/>
  <c r="H76" i="64"/>
  <c r="H75" i="64"/>
  <c r="H74" i="64"/>
  <c r="H73" i="64"/>
  <c r="H72" i="64"/>
  <c r="H71" i="64"/>
  <c r="H70" i="64"/>
  <c r="H69" i="64"/>
  <c r="H68" i="64"/>
  <c r="H67" i="64"/>
  <c r="H66" i="64"/>
  <c r="H65" i="64"/>
  <c r="H64" i="64"/>
  <c r="H63" i="64"/>
  <c r="H62" i="64"/>
  <c r="H61" i="64"/>
  <c r="H60" i="64"/>
  <c r="H59" i="64"/>
  <c r="H58" i="64"/>
  <c r="H57" i="64"/>
  <c r="H56" i="64"/>
  <c r="H55" i="64"/>
  <c r="H54" i="64"/>
  <c r="H53" i="64"/>
  <c r="H52" i="64"/>
  <c r="H51" i="64"/>
  <c r="H50" i="64"/>
  <c r="H49" i="64"/>
  <c r="H48" i="64"/>
  <c r="H47" i="64"/>
  <c r="H46" i="64"/>
  <c r="H45" i="64"/>
  <c r="H44" i="64"/>
  <c r="H43" i="64"/>
  <c r="H42" i="64"/>
  <c r="H41" i="64"/>
  <c r="H40" i="64"/>
  <c r="H39" i="64"/>
  <c r="H38" i="64"/>
  <c r="H37" i="64"/>
  <c r="H36" i="64"/>
  <c r="H35" i="64"/>
  <c r="H34" i="64"/>
  <c r="H33" i="64"/>
  <c r="H32" i="64"/>
  <c r="H31" i="64"/>
  <c r="H30" i="64"/>
  <c r="H29" i="64"/>
  <c r="H28" i="64"/>
  <c r="H27" i="64"/>
  <c r="H26" i="64"/>
  <c r="H25" i="64"/>
  <c r="H24" i="64"/>
  <c r="H23" i="64"/>
  <c r="H22" i="64"/>
  <c r="H21" i="64"/>
  <c r="H20" i="64"/>
  <c r="H19" i="64"/>
  <c r="H18" i="64"/>
  <c r="H17" i="64"/>
  <c r="H16" i="64"/>
  <c r="H15" i="64"/>
  <c r="H14" i="64"/>
  <c r="H13" i="64"/>
  <c r="H12" i="64"/>
  <c r="H11" i="64"/>
  <c r="H10" i="64"/>
  <c r="H9" i="64"/>
  <c r="S27" i="63"/>
  <c r="S26" i="63"/>
  <c r="S25" i="63"/>
  <c r="S22" i="63"/>
  <c r="S21" i="63"/>
  <c r="S20" i="63"/>
  <c r="S19" i="63"/>
  <c r="S17" i="63"/>
  <c r="S16" i="63"/>
  <c r="S15" i="63"/>
  <c r="S14" i="63"/>
  <c r="S13" i="63"/>
  <c r="S11" i="63"/>
  <c r="S10" i="63"/>
  <c r="S9" i="63"/>
  <c r="S8" i="63"/>
  <c r="S7" i="63"/>
  <c r="S6" i="63"/>
  <c r="S5" i="63"/>
  <c r="H35" i="62"/>
  <c r="H33" i="62"/>
  <c r="H32" i="62"/>
  <c r="H31" i="62"/>
  <c r="H30" i="62"/>
  <c r="H29" i="62"/>
  <c r="H28" i="62"/>
  <c r="H27" i="62"/>
  <c r="H26" i="62"/>
  <c r="J2" i="62" s="1"/>
  <c r="H25" i="62"/>
  <c r="H290" i="61"/>
  <c r="H289" i="61"/>
  <c r="H288" i="61"/>
  <c r="H287" i="61"/>
  <c r="H286" i="61"/>
  <c r="H285" i="61"/>
  <c r="E291" i="61" s="1"/>
  <c r="H284" i="61"/>
  <c r="H278" i="61"/>
  <c r="H277" i="61"/>
  <c r="H276" i="61"/>
  <c r="H275" i="61"/>
  <c r="E279" i="61" s="1"/>
  <c r="H269" i="61"/>
  <c r="H268" i="61"/>
  <c r="H267" i="61"/>
  <c r="H266" i="61"/>
  <c r="H265" i="61"/>
  <c r="H264" i="61"/>
  <c r="H263" i="61"/>
  <c r="H262" i="61"/>
  <c r="H261" i="61"/>
  <c r="H260" i="61"/>
  <c r="H259" i="61"/>
  <c r="H258" i="61"/>
  <c r="H257" i="61"/>
  <c r="H256" i="61"/>
  <c r="H255" i="61"/>
  <c r="H254" i="61"/>
  <c r="H253" i="61"/>
  <c r="H252" i="61"/>
  <c r="H251" i="61"/>
  <c r="H250" i="61"/>
  <c r="H249" i="61"/>
  <c r="H248" i="61"/>
  <c r="H247" i="61"/>
  <c r="H246" i="61"/>
  <c r="H245" i="61"/>
  <c r="H244" i="61"/>
  <c r="H243" i="61"/>
  <c r="H242" i="61"/>
  <c r="H241" i="61"/>
  <c r="H240" i="61"/>
  <c r="H239" i="61"/>
  <c r="H238" i="61"/>
  <c r="H237" i="61"/>
  <c r="E271" i="61" s="1"/>
  <c r="H236" i="61"/>
  <c r="H235" i="61"/>
  <c r="H234" i="61"/>
  <c r="H233" i="61"/>
  <c r="H232" i="61"/>
  <c r="H231" i="61"/>
  <c r="H230" i="61"/>
  <c r="H229" i="61"/>
  <c r="H228" i="61"/>
  <c r="H227" i="61"/>
  <c r="H226" i="61"/>
  <c r="H220" i="61"/>
  <c r="H219" i="61"/>
  <c r="H218" i="61"/>
  <c r="H217" i="61"/>
  <c r="H216" i="61"/>
  <c r="H215" i="61"/>
  <c r="H214" i="61"/>
  <c r="H213" i="61"/>
  <c r="H212" i="61"/>
  <c r="H211" i="61"/>
  <c r="H210" i="61"/>
  <c r="H209" i="61"/>
  <c r="H208" i="61"/>
  <c r="H207" i="61"/>
  <c r="H206" i="61"/>
  <c r="H205" i="61"/>
  <c r="H204" i="61"/>
  <c r="H203" i="61"/>
  <c r="H202" i="61"/>
  <c r="H201" i="61"/>
  <c r="H200" i="61"/>
  <c r="H199" i="61"/>
  <c r="H198" i="61"/>
  <c r="H197" i="61"/>
  <c r="H196" i="61"/>
  <c r="H195" i="61"/>
  <c r="H194" i="61"/>
  <c r="H193" i="61"/>
  <c r="H192" i="61"/>
  <c r="H191" i="61"/>
  <c r="H190" i="61"/>
  <c r="H189" i="61"/>
  <c r="H185" i="61"/>
  <c r="E186" i="61" s="1"/>
  <c r="H179" i="61"/>
  <c r="H178" i="61"/>
  <c r="H177" i="61"/>
  <c r="H176" i="61"/>
  <c r="H175" i="61"/>
  <c r="H174" i="61"/>
  <c r="H173" i="61"/>
  <c r="H172" i="61"/>
  <c r="H171" i="61"/>
  <c r="H170" i="61"/>
  <c r="H169" i="61"/>
  <c r="H168" i="61"/>
  <c r="H167" i="61"/>
  <c r="H166" i="61"/>
  <c r="H165" i="61"/>
  <c r="H164" i="61"/>
  <c r="H163" i="61"/>
  <c r="H162" i="61"/>
  <c r="H161" i="61"/>
  <c r="H160" i="61"/>
  <c r="H159" i="61"/>
  <c r="H158" i="61"/>
  <c r="H157" i="61"/>
  <c r="H156" i="61"/>
  <c r="H155" i="61"/>
  <c r="H154" i="61"/>
  <c r="H153" i="61"/>
  <c r="H152" i="61"/>
  <c r="H151" i="61"/>
  <c r="H150" i="61"/>
  <c r="H149" i="61"/>
  <c r="H148" i="61"/>
  <c r="E181" i="61" s="1"/>
  <c r="H139" i="61"/>
  <c r="H138" i="61"/>
  <c r="H137" i="61"/>
  <c r="H136" i="61"/>
  <c r="H135" i="61"/>
  <c r="H134" i="61"/>
  <c r="H133" i="61"/>
  <c r="H132" i="61"/>
  <c r="H131" i="61"/>
  <c r="H130" i="61"/>
  <c r="H129" i="61"/>
  <c r="H128" i="61"/>
  <c r="H127" i="61"/>
  <c r="H126" i="61"/>
  <c r="H125" i="61"/>
  <c r="H124" i="61"/>
  <c r="H123" i="61"/>
  <c r="H122" i="61"/>
  <c r="E141" i="61" s="1"/>
  <c r="H121" i="61"/>
  <c r="H120" i="61"/>
  <c r="H119" i="61"/>
  <c r="H118" i="61"/>
  <c r="H117" i="61"/>
  <c r="H116" i="61"/>
  <c r="H115" i="61"/>
  <c r="H114" i="61"/>
  <c r="H113" i="61"/>
  <c r="H112" i="61"/>
  <c r="H111" i="61"/>
  <c r="H103" i="61"/>
  <c r="H102" i="61"/>
  <c r="H101" i="61"/>
  <c r="H100" i="61"/>
  <c r="H99" i="61"/>
  <c r="H98" i="61"/>
  <c r="H97" i="61"/>
  <c r="H96" i="61"/>
  <c r="H95" i="61"/>
  <c r="H94" i="61"/>
  <c r="H93" i="61"/>
  <c r="H92" i="61"/>
  <c r="H91" i="61"/>
  <c r="H90" i="61"/>
  <c r="H89" i="61"/>
  <c r="H88" i="61"/>
  <c r="H87" i="61"/>
  <c r="H86" i="61"/>
  <c r="H85" i="61"/>
  <c r="H84" i="61"/>
  <c r="H83" i="61"/>
  <c r="H82" i="61"/>
  <c r="H81" i="61"/>
  <c r="H80" i="61"/>
  <c r="H79" i="61"/>
  <c r="H78" i="61"/>
  <c r="H77" i="61"/>
  <c r="H76" i="61"/>
  <c r="H75" i="61"/>
  <c r="H74" i="61"/>
  <c r="H73" i="61"/>
  <c r="H71" i="61"/>
  <c r="H70" i="61"/>
  <c r="H69" i="61"/>
  <c r="H68" i="61"/>
  <c r="E105" i="61" s="1"/>
  <c r="E63" i="61"/>
  <c r="H62" i="61"/>
  <c r="H61" i="61"/>
  <c r="H60" i="61"/>
  <c r="H59" i="61"/>
  <c r="H58" i="61"/>
  <c r="H57" i="61"/>
  <c r="H56" i="61"/>
  <c r="H51" i="61"/>
  <c r="H50" i="61"/>
  <c r="H49" i="61"/>
  <c r="H48" i="61"/>
  <c r="H47" i="61"/>
  <c r="H46" i="61"/>
  <c r="H45" i="61"/>
  <c r="H44" i="61"/>
  <c r="H43" i="61"/>
  <c r="H42" i="61"/>
  <c r="H41" i="61"/>
  <c r="H40" i="61"/>
  <c r="H39" i="61"/>
  <c r="H38" i="61"/>
  <c r="H33" i="61"/>
  <c r="H32" i="61"/>
  <c r="H31" i="61"/>
  <c r="H30" i="61"/>
  <c r="H29" i="61"/>
  <c r="H28" i="61"/>
  <c r="H27" i="61"/>
  <c r="H26" i="61"/>
  <c r="H25" i="61"/>
  <c r="H24" i="61"/>
  <c r="H23" i="61"/>
  <c r="J2" i="61" s="1"/>
  <c r="H22" i="61"/>
  <c r="H16" i="61"/>
  <c r="H15" i="61"/>
  <c r="E18" i="61" s="1"/>
  <c r="H14" i="61"/>
  <c r="H13" i="61"/>
  <c r="H12" i="61"/>
  <c r="H11" i="61"/>
  <c r="H10" i="61"/>
  <c r="H288" i="60"/>
  <c r="H287" i="60"/>
  <c r="H286" i="60"/>
  <c r="H285" i="60"/>
  <c r="H284" i="60"/>
  <c r="E289" i="60" s="1"/>
  <c r="H283" i="60"/>
  <c r="H282" i="60"/>
  <c r="H276" i="60"/>
  <c r="E277" i="60" s="1"/>
  <c r="H275" i="60"/>
  <c r="H274" i="60"/>
  <c r="H273" i="60"/>
  <c r="H268" i="60"/>
  <c r="H267" i="60"/>
  <c r="H266" i="60"/>
  <c r="H265" i="60"/>
  <c r="H264" i="60"/>
  <c r="H263" i="60"/>
  <c r="H262" i="60"/>
  <c r="H261" i="60"/>
  <c r="H260" i="60"/>
  <c r="H259" i="60"/>
  <c r="H258" i="60"/>
  <c r="H257" i="60"/>
  <c r="H256" i="60"/>
  <c r="H255" i="60"/>
  <c r="H254" i="60"/>
  <c r="H253" i="60"/>
  <c r="H252" i="60"/>
  <c r="H251" i="60"/>
  <c r="H250" i="60"/>
  <c r="H249" i="60"/>
  <c r="H248" i="60"/>
  <c r="H247" i="60"/>
  <c r="H246" i="60"/>
  <c r="H245" i="60"/>
  <c r="H244" i="60"/>
  <c r="H243" i="60"/>
  <c r="H242" i="60"/>
  <c r="H241" i="60"/>
  <c r="H240" i="60"/>
  <c r="H239" i="60"/>
  <c r="H238" i="60"/>
  <c r="H237" i="60"/>
  <c r="H236" i="60"/>
  <c r="H235" i="60"/>
  <c r="H234" i="60"/>
  <c r="H233" i="60"/>
  <c r="H232" i="60"/>
  <c r="H231" i="60"/>
  <c r="H230" i="60"/>
  <c r="H229" i="60"/>
  <c r="H228" i="60"/>
  <c r="H227" i="60"/>
  <c r="H226" i="60"/>
  <c r="H225" i="60"/>
  <c r="H218" i="60"/>
  <c r="H217" i="60"/>
  <c r="H216" i="60"/>
  <c r="H215" i="60"/>
  <c r="H214" i="60"/>
  <c r="H213" i="60"/>
  <c r="H212" i="60"/>
  <c r="H211" i="60"/>
  <c r="H210" i="60"/>
  <c r="H209" i="60"/>
  <c r="H208" i="60"/>
  <c r="H207" i="60"/>
  <c r="H206" i="60"/>
  <c r="H205" i="60"/>
  <c r="H204" i="60"/>
  <c r="H203" i="60"/>
  <c r="H202" i="60"/>
  <c r="H201" i="60"/>
  <c r="H200" i="60"/>
  <c r="H199" i="60"/>
  <c r="H198" i="60"/>
  <c r="H197" i="60"/>
  <c r="H196" i="60"/>
  <c r="H195" i="60"/>
  <c r="H194" i="60"/>
  <c r="H193" i="60"/>
  <c r="H192" i="60"/>
  <c r="H191" i="60"/>
  <c r="H190" i="60"/>
  <c r="H189" i="60"/>
  <c r="E186" i="60"/>
  <c r="H185" i="60"/>
  <c r="H179" i="60"/>
  <c r="H178" i="60"/>
  <c r="H177" i="60"/>
  <c r="H176" i="60"/>
  <c r="H175" i="60"/>
  <c r="H174" i="60"/>
  <c r="H173" i="60"/>
  <c r="H172" i="60"/>
  <c r="H171" i="60"/>
  <c r="H170" i="60"/>
  <c r="H169" i="60"/>
  <c r="H168" i="60"/>
  <c r="H167" i="60"/>
  <c r="H166" i="60"/>
  <c r="H165" i="60"/>
  <c r="H164" i="60"/>
  <c r="H163" i="60"/>
  <c r="H162" i="60"/>
  <c r="H161" i="60"/>
  <c r="H160" i="60"/>
  <c r="H159" i="60"/>
  <c r="H158" i="60"/>
  <c r="H157" i="60"/>
  <c r="H156" i="60"/>
  <c r="H155" i="60"/>
  <c r="H154" i="60"/>
  <c r="H153" i="60"/>
  <c r="H152" i="60"/>
  <c r="H151" i="60"/>
  <c r="H150" i="60"/>
  <c r="H149" i="60"/>
  <c r="H148" i="60"/>
  <c r="H142" i="60"/>
  <c r="H141" i="60"/>
  <c r="H140" i="60"/>
  <c r="H139" i="60"/>
  <c r="H138" i="60"/>
  <c r="H137" i="60"/>
  <c r="H136" i="60"/>
  <c r="H135" i="60"/>
  <c r="H134" i="60"/>
  <c r="H133" i="60"/>
  <c r="H132" i="60"/>
  <c r="H131" i="60"/>
  <c r="H130" i="60"/>
  <c r="H129" i="60"/>
  <c r="H128" i="60"/>
  <c r="H127" i="60"/>
  <c r="H126" i="60"/>
  <c r="H125" i="60"/>
  <c r="H124" i="60"/>
  <c r="H123" i="60"/>
  <c r="H122" i="60"/>
  <c r="H121" i="60"/>
  <c r="H120" i="60"/>
  <c r="H119" i="60"/>
  <c r="H118" i="60"/>
  <c r="H117" i="60"/>
  <c r="H116" i="60"/>
  <c r="H115" i="60"/>
  <c r="H114" i="60"/>
  <c r="H113" i="60"/>
  <c r="H112" i="60"/>
  <c r="H111" i="60"/>
  <c r="H110" i="60"/>
  <c r="H109" i="60"/>
  <c r="H108" i="60"/>
  <c r="H101" i="60"/>
  <c r="H100" i="60"/>
  <c r="H99" i="60"/>
  <c r="H98" i="60"/>
  <c r="H97" i="60"/>
  <c r="H96" i="60"/>
  <c r="H95" i="60"/>
  <c r="H94" i="60"/>
  <c r="H93" i="60"/>
  <c r="H92" i="60"/>
  <c r="H91" i="60"/>
  <c r="H90" i="60"/>
  <c r="H89" i="60"/>
  <c r="H88" i="60"/>
  <c r="H87" i="60"/>
  <c r="H86" i="60"/>
  <c r="H85" i="60"/>
  <c r="H84" i="60"/>
  <c r="H83" i="60"/>
  <c r="H82" i="60"/>
  <c r="H81" i="60"/>
  <c r="H80" i="60"/>
  <c r="H79" i="60"/>
  <c r="H78" i="60"/>
  <c r="H77" i="60"/>
  <c r="H76" i="60"/>
  <c r="H75" i="60"/>
  <c r="H74" i="60"/>
  <c r="H73" i="60"/>
  <c r="H72" i="60"/>
  <c r="H71" i="60"/>
  <c r="H70" i="60"/>
  <c r="H69" i="60"/>
  <c r="H68" i="60"/>
  <c r="H67" i="60"/>
  <c r="H62" i="60"/>
  <c r="H61" i="60"/>
  <c r="H60" i="60"/>
  <c r="H59" i="60"/>
  <c r="H58" i="60"/>
  <c r="E63" i="60" s="1"/>
  <c r="H57" i="60"/>
  <c r="H56" i="60"/>
  <c r="H51" i="60"/>
  <c r="H50" i="60"/>
  <c r="H49" i="60"/>
  <c r="H48" i="60"/>
  <c r="H47" i="60"/>
  <c r="H46" i="60"/>
  <c r="H45" i="60"/>
  <c r="H44" i="60"/>
  <c r="H43" i="60"/>
  <c r="H42" i="60"/>
  <c r="H41" i="60"/>
  <c r="H40" i="60"/>
  <c r="H39" i="60"/>
  <c r="H38" i="60"/>
  <c r="H33" i="60"/>
  <c r="H32" i="60"/>
  <c r="H31" i="60"/>
  <c r="H30" i="60"/>
  <c r="H29" i="60"/>
  <c r="H28" i="60"/>
  <c r="H27" i="60"/>
  <c r="H26" i="60"/>
  <c r="H25" i="60"/>
  <c r="H24" i="60"/>
  <c r="H23" i="60"/>
  <c r="H22" i="60"/>
  <c r="H16" i="60"/>
  <c r="E18" i="60" s="1"/>
  <c r="H15" i="60"/>
  <c r="H14" i="60"/>
  <c r="H13" i="60"/>
  <c r="H12" i="60"/>
  <c r="H11" i="60"/>
  <c r="H10" i="60"/>
  <c r="J2" i="60"/>
  <c r="H16" i="59"/>
  <c r="H15" i="59"/>
  <c r="H14" i="59"/>
  <c r="H13" i="59"/>
  <c r="H12" i="59"/>
  <c r="H11" i="59"/>
  <c r="H10" i="59"/>
  <c r="E18" i="59" s="1"/>
  <c r="J2" i="59"/>
  <c r="H57" i="57"/>
  <c r="H56" i="57"/>
  <c r="H55" i="57"/>
  <c r="H54" i="57"/>
  <c r="H53" i="57"/>
  <c r="H50" i="57"/>
  <c r="H49" i="57"/>
  <c r="J2" i="57" s="1"/>
  <c r="H48" i="57"/>
  <c r="H47" i="57"/>
  <c r="H10" i="57"/>
  <c r="H133" i="55"/>
  <c r="H131" i="55"/>
  <c r="H130" i="55"/>
  <c r="H125" i="55"/>
  <c r="H115" i="55"/>
  <c r="H114" i="55"/>
  <c r="H113" i="55"/>
  <c r="H112" i="55"/>
  <c r="H111" i="55"/>
  <c r="H110" i="55"/>
  <c r="H109" i="55"/>
  <c r="H108" i="55"/>
  <c r="H107" i="55"/>
  <c r="H106" i="55"/>
  <c r="H105" i="55"/>
  <c r="H104" i="55"/>
  <c r="H103" i="55"/>
  <c r="H102" i="55"/>
  <c r="H101" i="55"/>
  <c r="H100" i="55"/>
  <c r="H99" i="55"/>
  <c r="H98" i="55"/>
  <c r="H97" i="55"/>
  <c r="H96" i="55"/>
  <c r="H95" i="55"/>
  <c r="H94" i="55"/>
  <c r="H93" i="55"/>
  <c r="H92" i="55"/>
  <c r="H91" i="55"/>
  <c r="H90" i="55"/>
  <c r="H89" i="55"/>
  <c r="H88" i="55"/>
  <c r="H87" i="55"/>
  <c r="H86" i="55"/>
  <c r="H85" i="55"/>
  <c r="H83" i="55"/>
  <c r="H82" i="55"/>
  <c r="H81" i="55"/>
  <c r="H80" i="55"/>
  <c r="H79" i="55"/>
  <c r="H78" i="55"/>
  <c r="H59" i="55"/>
  <c r="H58" i="55"/>
  <c r="H57" i="55"/>
  <c r="H56" i="55"/>
  <c r="H55" i="55"/>
  <c r="H54" i="55"/>
  <c r="H53" i="55"/>
  <c r="H52" i="55"/>
  <c r="H51" i="55"/>
  <c r="H50" i="55"/>
  <c r="H49" i="55"/>
  <c r="H48" i="55"/>
  <c r="H10" i="55"/>
  <c r="H224" i="54"/>
  <c r="H223" i="54"/>
  <c r="H222" i="54"/>
  <c r="H221" i="54"/>
  <c r="H220" i="54"/>
  <c r="H219" i="54"/>
  <c r="H218" i="54"/>
  <c r="H217" i="54"/>
  <c r="H216" i="54"/>
  <c r="H215" i="54"/>
  <c r="H214" i="54"/>
  <c r="H213" i="54"/>
  <c r="H212" i="54"/>
  <c r="H211" i="54"/>
  <c r="H210" i="54"/>
  <c r="H209" i="54"/>
  <c r="H208" i="54"/>
  <c r="H207" i="54"/>
  <c r="H206" i="54"/>
  <c r="H205" i="54"/>
  <c r="H204" i="54"/>
  <c r="H203" i="54"/>
  <c r="H202" i="54"/>
  <c r="H201" i="54"/>
  <c r="H200" i="54"/>
  <c r="H199" i="54"/>
  <c r="H198" i="54"/>
  <c r="H197" i="54"/>
  <c r="H196" i="54"/>
  <c r="H195" i="54"/>
  <c r="H193" i="54"/>
  <c r="H192" i="54"/>
  <c r="H191" i="54"/>
  <c r="H190" i="54"/>
  <c r="H189" i="54"/>
  <c r="H188" i="54"/>
  <c r="H187" i="54"/>
  <c r="H186" i="54"/>
  <c r="H185" i="54"/>
  <c r="H184" i="54"/>
  <c r="H183" i="54"/>
  <c r="H182" i="54"/>
  <c r="H181" i="54"/>
  <c r="H180" i="54"/>
  <c r="H179" i="54"/>
  <c r="H178" i="54"/>
  <c r="H177" i="54"/>
  <c r="H176" i="54"/>
  <c r="H175" i="54"/>
  <c r="H174" i="54"/>
  <c r="H173" i="54"/>
  <c r="H172" i="54"/>
  <c r="H171" i="54"/>
  <c r="H170" i="54"/>
  <c r="H169" i="54"/>
  <c r="H168" i="54"/>
  <c r="H167" i="54"/>
  <c r="H166" i="54"/>
  <c r="H164" i="54"/>
  <c r="H163" i="54"/>
  <c r="H162" i="54"/>
  <c r="H161" i="54"/>
  <c r="H160" i="54"/>
  <c r="H159" i="54"/>
  <c r="H158" i="54"/>
  <c r="H157" i="54"/>
  <c r="H156" i="54"/>
  <c r="H155" i="54"/>
  <c r="H154" i="54"/>
  <c r="H153" i="54"/>
  <c r="H152" i="54"/>
  <c r="H151" i="54"/>
  <c r="H150" i="54"/>
  <c r="H149" i="54"/>
  <c r="H148" i="54"/>
  <c r="H147" i="54"/>
  <c r="H146" i="54"/>
  <c r="H145" i="54"/>
  <c r="H144" i="54"/>
  <c r="H143" i="54"/>
  <c r="H142" i="54"/>
  <c r="H141" i="54"/>
  <c r="H140" i="54"/>
  <c r="H139" i="54"/>
  <c r="H138" i="54"/>
  <c r="H137" i="54"/>
  <c r="H136" i="54"/>
  <c r="H135" i="54"/>
  <c r="H134" i="54"/>
  <c r="H133" i="54"/>
  <c r="H132" i="54"/>
  <c r="H131" i="54"/>
  <c r="H130" i="54"/>
  <c r="H129" i="54"/>
  <c r="H128" i="54"/>
  <c r="H126" i="54"/>
  <c r="H125" i="54"/>
  <c r="H124" i="54"/>
  <c r="H123" i="54"/>
  <c r="H122" i="54"/>
  <c r="H121" i="54"/>
  <c r="H120" i="54"/>
  <c r="H119" i="54"/>
  <c r="H118" i="54"/>
  <c r="H117" i="54"/>
  <c r="H116" i="54"/>
  <c r="H115" i="54"/>
  <c r="H114" i="54"/>
  <c r="H113" i="54"/>
  <c r="H112" i="54"/>
  <c r="H111" i="54"/>
  <c r="H110" i="54"/>
  <c r="H109" i="54"/>
  <c r="H108" i="54"/>
  <c r="H107" i="54"/>
  <c r="H106" i="54"/>
  <c r="H105" i="54"/>
  <c r="H104" i="54"/>
  <c r="H103" i="54"/>
  <c r="H102" i="54"/>
  <c r="H101" i="54"/>
  <c r="H100" i="54"/>
  <c r="H99" i="54"/>
  <c r="H98" i="54"/>
  <c r="H97" i="54"/>
  <c r="H96" i="54"/>
  <c r="H95" i="54"/>
  <c r="H94" i="54"/>
  <c r="H93" i="54"/>
  <c r="H92" i="54"/>
  <c r="H91" i="54"/>
  <c r="H90" i="54"/>
  <c r="H89" i="54"/>
  <c r="H88" i="54"/>
  <c r="H87" i="54"/>
  <c r="H86" i="54"/>
  <c r="H85" i="54"/>
  <c r="H84" i="54"/>
  <c r="H83" i="54"/>
  <c r="H82" i="54"/>
  <c r="H81" i="54"/>
  <c r="H80" i="54"/>
  <c r="H79" i="54"/>
  <c r="H78" i="54"/>
  <c r="H77" i="54"/>
  <c r="H76" i="54"/>
  <c r="H75" i="54"/>
  <c r="H74" i="54"/>
  <c r="H73" i="54"/>
  <c r="H72" i="54"/>
  <c r="H71" i="54"/>
  <c r="H70" i="54"/>
  <c r="H69" i="54"/>
  <c r="H68" i="54"/>
  <c r="H67" i="54"/>
  <c r="H66" i="54"/>
  <c r="H65" i="54"/>
  <c r="H64" i="54"/>
  <c r="H63" i="54"/>
  <c r="H62" i="54"/>
  <c r="H61" i="54"/>
  <c r="H60" i="54"/>
  <c r="H59" i="54"/>
  <c r="H58" i="54"/>
  <c r="H57" i="54"/>
  <c r="H56" i="54"/>
  <c r="H55" i="54"/>
  <c r="H54" i="54"/>
  <c r="H53" i="54"/>
  <c r="H52" i="54"/>
  <c r="H51" i="54"/>
  <c r="H50" i="54"/>
  <c r="H49" i="54"/>
  <c r="H48" i="54"/>
  <c r="H47" i="54"/>
  <c r="H46" i="54"/>
  <c r="H45" i="54"/>
  <c r="H44" i="54"/>
  <c r="H43" i="54"/>
  <c r="H42" i="54"/>
  <c r="H41" i="54"/>
  <c r="H40" i="54"/>
  <c r="H39" i="54"/>
  <c r="H38" i="54"/>
  <c r="H37" i="54"/>
  <c r="H36" i="54"/>
  <c r="H35" i="54"/>
  <c r="H34" i="54"/>
  <c r="H33" i="54"/>
  <c r="H32" i="54"/>
  <c r="H31" i="54"/>
  <c r="H30" i="54"/>
  <c r="H29" i="54"/>
  <c r="H28" i="54"/>
  <c r="H27" i="54"/>
  <c r="H26" i="54"/>
  <c r="H25" i="54"/>
  <c r="H24" i="54"/>
  <c r="H23" i="54"/>
  <c r="H22" i="54"/>
  <c r="H21" i="54"/>
  <c r="H20" i="54"/>
  <c r="H19" i="54"/>
  <c r="H18" i="54"/>
  <c r="H17" i="54"/>
  <c r="H16" i="54"/>
  <c r="H15" i="54"/>
  <c r="H14" i="54"/>
  <c r="H13" i="54"/>
  <c r="H12" i="54"/>
  <c r="H9" i="54"/>
  <c r="J2" i="53"/>
  <c r="H12" i="52"/>
  <c r="J2" i="52" s="1"/>
  <c r="H11" i="52"/>
  <c r="H10" i="52"/>
  <c r="J2" i="50"/>
  <c r="H20" i="48"/>
  <c r="J2" i="48" s="1"/>
  <c r="H19" i="48"/>
  <c r="H18" i="48"/>
  <c r="H17" i="48"/>
  <c r="H16" i="48"/>
  <c r="H15" i="48"/>
  <c r="H14" i="48"/>
  <c r="H13" i="48"/>
  <c r="H12" i="48"/>
  <c r="H11" i="48"/>
  <c r="H10" i="48"/>
  <c r="J2" i="47"/>
  <c r="H54" i="46"/>
  <c r="H53" i="46"/>
  <c r="H52" i="46"/>
  <c r="H51" i="46"/>
  <c r="H50" i="46"/>
  <c r="H49" i="46"/>
  <c r="H48" i="46"/>
  <c r="H47" i="46"/>
  <c r="H46" i="46"/>
  <c r="H45" i="46"/>
  <c r="H44" i="46"/>
  <c r="H43" i="46"/>
  <c r="H42" i="46"/>
  <c r="H41" i="46"/>
  <c r="H40" i="46"/>
  <c r="H39" i="46"/>
  <c r="H38" i="46"/>
  <c r="H37" i="46"/>
  <c r="H36" i="46"/>
  <c r="H35" i="46"/>
  <c r="H34" i="46"/>
  <c r="H33" i="46"/>
  <c r="H32" i="46"/>
  <c r="H31" i="46"/>
  <c r="H30" i="46"/>
  <c r="H29" i="46"/>
  <c r="H28" i="46"/>
  <c r="H27" i="46"/>
  <c r="H26" i="46"/>
  <c r="H25" i="46"/>
  <c r="H24" i="46"/>
  <c r="H23" i="46"/>
  <c r="H22" i="46"/>
  <c r="H21" i="46"/>
  <c r="H20" i="46"/>
  <c r="H19" i="46"/>
  <c r="J2" i="46" s="1"/>
  <c r="H18" i="46"/>
  <c r="H17" i="46"/>
  <c r="H16" i="46"/>
  <c r="H15" i="46"/>
  <c r="H14" i="46"/>
  <c r="H13" i="46"/>
  <c r="H12" i="46"/>
  <c r="H11" i="46"/>
  <c r="H10" i="46"/>
  <c r="H9" i="46"/>
  <c r="H20" i="45"/>
  <c r="H19" i="45"/>
  <c r="H18" i="45"/>
  <c r="H17" i="45"/>
  <c r="H16" i="45"/>
  <c r="H15" i="45"/>
  <c r="H14" i="45"/>
  <c r="H13" i="45"/>
  <c r="H12" i="45"/>
  <c r="H11" i="45"/>
  <c r="H10" i="45"/>
  <c r="H9" i="45"/>
  <c r="E93" i="44"/>
  <c r="H85" i="44"/>
  <c r="H83" i="44"/>
  <c r="H82" i="44"/>
  <c r="H81" i="44"/>
  <c r="H80" i="44"/>
  <c r="H79" i="44"/>
  <c r="H78" i="44"/>
  <c r="H77" i="44"/>
  <c r="H76" i="44"/>
  <c r="H75" i="44"/>
  <c r="H74" i="44"/>
  <c r="H73" i="44"/>
  <c r="H72" i="44"/>
  <c r="H71" i="44"/>
  <c r="H70" i="44"/>
  <c r="H69" i="44"/>
  <c r="H68" i="44"/>
  <c r="H67" i="44"/>
  <c r="H66" i="44"/>
  <c r="H65" i="44"/>
  <c r="H64" i="44"/>
  <c r="H63" i="44"/>
  <c r="H62" i="44"/>
  <c r="H61" i="44"/>
  <c r="H60" i="44"/>
  <c r="H59" i="44"/>
  <c r="H58" i="44"/>
  <c r="H57" i="44"/>
  <c r="H56" i="44"/>
  <c r="H55" i="44"/>
  <c r="H54" i="44"/>
  <c r="H53" i="44"/>
  <c r="H52" i="44"/>
  <c r="H44" i="44"/>
  <c r="H43" i="44"/>
  <c r="H42" i="44"/>
  <c r="H41" i="44"/>
  <c r="H40" i="44"/>
  <c r="H39" i="44"/>
  <c r="H38" i="44"/>
  <c r="H37" i="44"/>
  <c r="H36" i="44"/>
  <c r="H35" i="44"/>
  <c r="H34" i="44"/>
  <c r="H33" i="44"/>
  <c r="H32" i="44"/>
  <c r="H31" i="44"/>
  <c r="H30" i="44"/>
  <c r="H29" i="44"/>
  <c r="H28" i="44"/>
  <c r="H27" i="44"/>
  <c r="H26" i="44"/>
  <c r="H25" i="44"/>
  <c r="H24" i="44"/>
  <c r="H23" i="44"/>
  <c r="H22" i="44"/>
  <c r="H21" i="44"/>
  <c r="H20" i="44"/>
  <c r="H19" i="44"/>
  <c r="H18" i="44"/>
  <c r="H17" i="44"/>
  <c r="H16" i="44"/>
  <c r="H15" i="44"/>
  <c r="H14" i="44"/>
  <c r="B14" i="44"/>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H13" i="44"/>
  <c r="J2" i="44" s="1"/>
  <c r="H12" i="44"/>
  <c r="B12" i="44"/>
  <c r="B13" i="44" s="1"/>
  <c r="H11" i="44"/>
  <c r="H59" i="43"/>
  <c r="H58" i="43"/>
  <c r="H57" i="43"/>
  <c r="H56" i="43"/>
  <c r="H55" i="43"/>
  <c r="H54" i="43"/>
  <c r="H53" i="43"/>
  <c r="H52" i="43"/>
  <c r="H51" i="43"/>
  <c r="H50" i="43"/>
  <c r="H49" i="43"/>
  <c r="H48" i="43"/>
  <c r="H47" i="43"/>
  <c r="H46" i="43"/>
  <c r="H45" i="43"/>
  <c r="H44" i="43"/>
  <c r="H43" i="43"/>
  <c r="H42" i="43"/>
  <c r="H41" i="43"/>
  <c r="H40" i="43"/>
  <c r="H39" i="43"/>
  <c r="H38" i="43"/>
  <c r="H37" i="43"/>
  <c r="H36" i="43"/>
  <c r="H35" i="43"/>
  <c r="H34" i="43"/>
  <c r="H33" i="43"/>
  <c r="H32" i="43"/>
  <c r="H31" i="43"/>
  <c r="H30" i="43"/>
  <c r="H29" i="43"/>
  <c r="H28" i="43"/>
  <c r="H27" i="43"/>
  <c r="H26" i="43"/>
  <c r="H25" i="43"/>
  <c r="H24" i="43"/>
  <c r="H23" i="43"/>
  <c r="H22" i="43"/>
  <c r="H21" i="43"/>
  <c r="H20" i="43"/>
  <c r="H19" i="43"/>
  <c r="H18" i="43"/>
  <c r="H17" i="43"/>
  <c r="H16" i="43"/>
  <c r="H15" i="43"/>
  <c r="H14" i="43"/>
  <c r="H13" i="43"/>
  <c r="H12" i="43"/>
  <c r="H11" i="43"/>
  <c r="H10" i="43"/>
  <c r="H9" i="43"/>
  <c r="H64" i="42"/>
  <c r="H63" i="42"/>
  <c r="H62" i="42"/>
  <c r="H61" i="42"/>
  <c r="H60" i="42"/>
  <c r="H59" i="42"/>
  <c r="H27" i="42"/>
  <c r="E29" i="42" s="1"/>
  <c r="H26" i="42"/>
  <c r="H25" i="42"/>
  <c r="H24" i="42"/>
  <c r="H23" i="42"/>
  <c r="H22" i="42"/>
  <c r="H21" i="42"/>
  <c r="H20" i="42"/>
  <c r="H19" i="42"/>
  <c r="H18" i="42"/>
  <c r="J2" i="42" s="1"/>
  <c r="H17" i="42"/>
  <c r="H16" i="42"/>
  <c r="B16" i="42"/>
  <c r="B17" i="42" s="1"/>
  <c r="B18" i="42" s="1"/>
  <c r="B19" i="42" s="1"/>
  <c r="B20" i="42" s="1"/>
  <c r="B21" i="42" s="1"/>
  <c r="B22" i="42" s="1"/>
  <c r="B23" i="42" s="1"/>
  <c r="B24" i="42" s="1"/>
  <c r="B25" i="42" s="1"/>
  <c r="B26" i="42" s="1"/>
  <c r="B27" i="42" s="1"/>
  <c r="H15" i="42"/>
  <c r="H14" i="42"/>
  <c r="B14" i="42"/>
  <c r="B15" i="42" s="1"/>
  <c r="H13" i="42"/>
  <c r="H24" i="41"/>
  <c r="H23" i="41"/>
  <c r="H22" i="41"/>
  <c r="H21" i="41"/>
  <c r="H20" i="41"/>
  <c r="H19" i="41"/>
  <c r="J2" i="41" s="1"/>
  <c r="H18" i="41"/>
  <c r="H17" i="41"/>
  <c r="H16" i="41"/>
  <c r="H15" i="41"/>
  <c r="H14" i="41"/>
  <c r="H13" i="41"/>
  <c r="H12" i="41"/>
  <c r="H11" i="41"/>
  <c r="H10" i="41"/>
  <c r="H9" i="41"/>
  <c r="H60" i="40"/>
  <c r="H59" i="40"/>
  <c r="H58" i="40"/>
  <c r="H57" i="40"/>
  <c r="H56" i="40"/>
  <c r="H55" i="40"/>
  <c r="H54" i="40"/>
  <c r="H53" i="40"/>
  <c r="H52" i="40"/>
  <c r="H51" i="40"/>
  <c r="H50" i="40"/>
  <c r="H49" i="40"/>
  <c r="H48" i="40"/>
  <c r="H47" i="40"/>
  <c r="H46" i="40"/>
  <c r="H45" i="40"/>
  <c r="H44" i="40"/>
  <c r="H43" i="40"/>
  <c r="H42" i="40"/>
  <c r="H41" i="40"/>
  <c r="H40" i="40"/>
  <c r="H39" i="40"/>
  <c r="H38" i="40"/>
  <c r="H37" i="40"/>
  <c r="H36" i="40"/>
  <c r="H35" i="40"/>
  <c r="H34" i="40"/>
  <c r="H33" i="40"/>
  <c r="H32" i="40"/>
  <c r="H31" i="40"/>
  <c r="H30" i="40"/>
  <c r="H29" i="40"/>
  <c r="H28" i="40"/>
  <c r="H27" i="40"/>
  <c r="H26" i="40"/>
  <c r="H25" i="40"/>
  <c r="H24" i="40"/>
  <c r="J2" i="40" s="1"/>
  <c r="H23" i="40"/>
  <c r="H22" i="40"/>
  <c r="H21" i="40"/>
  <c r="H20" i="40"/>
  <c r="H19" i="40"/>
  <c r="H18" i="40"/>
  <c r="H17" i="40"/>
  <c r="H16" i="40"/>
  <c r="H15" i="40"/>
  <c r="H14" i="40"/>
  <c r="H13" i="40"/>
  <c r="H11" i="40"/>
  <c r="H10" i="40"/>
  <c r="H9" i="40"/>
  <c r="J2" i="39"/>
  <c r="H14" i="38"/>
  <c r="H13" i="38"/>
  <c r="H12" i="38"/>
  <c r="H11" i="38"/>
  <c r="J2" i="38" s="1"/>
  <c r="H10" i="38"/>
  <c r="H9" i="38"/>
  <c r="H58" i="37"/>
  <c r="H49" i="37"/>
  <c r="H48" i="37"/>
  <c r="H47" i="37"/>
  <c r="H46" i="37"/>
  <c r="H45" i="37"/>
  <c r="H44" i="37"/>
  <c r="H43" i="37"/>
  <c r="H42" i="37"/>
  <c r="H41" i="37"/>
  <c r="H25" i="37"/>
  <c r="H24" i="37"/>
  <c r="H23" i="37"/>
  <c r="H22" i="37"/>
  <c r="H21" i="37"/>
  <c r="H20" i="37"/>
  <c r="H19" i="37"/>
  <c r="H18" i="37"/>
  <c r="H17" i="37"/>
  <c r="H16" i="37"/>
  <c r="H15" i="37"/>
  <c r="H14" i="37"/>
  <c r="H13" i="37"/>
  <c r="H12" i="37"/>
  <c r="H11" i="37"/>
  <c r="H10" i="37"/>
  <c r="J2" i="37" s="1"/>
  <c r="H70" i="36"/>
  <c r="H69" i="36"/>
  <c r="H68" i="36"/>
  <c r="H67" i="36"/>
  <c r="H66" i="36"/>
  <c r="H65" i="36"/>
  <c r="H64" i="36"/>
  <c r="H63" i="36"/>
  <c r="H62" i="36"/>
  <c r="H61" i="36"/>
  <c r="H60" i="36"/>
  <c r="H59" i="36"/>
  <c r="H58" i="36"/>
  <c r="H57" i="36"/>
  <c r="H56" i="36"/>
  <c r="H55" i="36"/>
  <c r="H54" i="36"/>
  <c r="H53" i="36"/>
  <c r="H52" i="36"/>
  <c r="H51" i="36"/>
  <c r="H50" i="36"/>
  <c r="H49" i="36"/>
  <c r="H48" i="36"/>
  <c r="H47" i="36"/>
  <c r="H46" i="36"/>
  <c r="H45" i="36"/>
  <c r="H44" i="36"/>
  <c r="H43" i="36"/>
  <c r="H42" i="36"/>
  <c r="H41" i="36"/>
  <c r="H40" i="36"/>
  <c r="H39" i="36"/>
  <c r="H38" i="36"/>
  <c r="H37" i="36"/>
  <c r="H36" i="36"/>
  <c r="H35" i="36"/>
  <c r="H34" i="36"/>
  <c r="H33" i="36"/>
  <c r="H32" i="36"/>
  <c r="H31" i="36"/>
  <c r="H30" i="36"/>
  <c r="H29" i="36"/>
  <c r="H28" i="36"/>
  <c r="H27" i="36"/>
  <c r="H26" i="36"/>
  <c r="H25" i="36"/>
  <c r="H24" i="36"/>
  <c r="H23" i="36"/>
  <c r="H22" i="36"/>
  <c r="H21" i="36"/>
  <c r="H20" i="36"/>
  <c r="H19" i="36"/>
  <c r="H18" i="36"/>
  <c r="H17" i="36"/>
  <c r="H16" i="36"/>
  <c r="H15" i="36"/>
  <c r="H14" i="36"/>
  <c r="H13" i="36"/>
  <c r="H12" i="36"/>
  <c r="H11" i="36"/>
  <c r="H10" i="36"/>
  <c r="H9" i="36"/>
  <c r="J2" i="36"/>
  <c r="H15" i="35"/>
  <c r="H14" i="35"/>
  <c r="H13" i="35"/>
  <c r="H12" i="35"/>
  <c r="H11" i="35"/>
  <c r="H10" i="35"/>
  <c r="H9" i="35"/>
  <c r="J2" i="35"/>
  <c r="H253" i="34"/>
  <c r="H252" i="34"/>
  <c r="H251" i="34"/>
  <c r="H250" i="34"/>
  <c r="H249" i="34"/>
  <c r="E255" i="34" s="1"/>
  <c r="H246" i="34"/>
  <c r="E247" i="34" s="1"/>
  <c r="H245" i="34"/>
  <c r="H244" i="34"/>
  <c r="H243" i="34"/>
  <c r="H242" i="34"/>
  <c r="H241" i="34"/>
  <c r="H240" i="34"/>
  <c r="H234" i="34"/>
  <c r="H233" i="34"/>
  <c r="H232" i="34"/>
  <c r="H231" i="34"/>
  <c r="H230" i="34"/>
  <c r="H228" i="34"/>
  <c r="H227" i="34"/>
  <c r="H226" i="34"/>
  <c r="E235" i="34" s="1"/>
  <c r="H221" i="34"/>
  <c r="H220" i="34"/>
  <c r="H219" i="34"/>
  <c r="H218" i="34"/>
  <c r="H217" i="34"/>
  <c r="H216" i="34"/>
  <c r="H215" i="34"/>
  <c r="H214" i="34"/>
  <c r="H213" i="34"/>
  <c r="H212" i="34"/>
  <c r="H211" i="34"/>
  <c r="H210" i="34"/>
  <c r="H209" i="34"/>
  <c r="H208" i="34"/>
  <c r="H207" i="34"/>
  <c r="H206" i="34"/>
  <c r="H205" i="34"/>
  <c r="H204" i="34"/>
  <c r="H203" i="34"/>
  <c r="H202" i="34"/>
  <c r="H201" i="34"/>
  <c r="H200" i="34"/>
  <c r="H199" i="34"/>
  <c r="H198" i="34"/>
  <c r="H197" i="34"/>
  <c r="H196" i="34"/>
  <c r="H195" i="34"/>
  <c r="H194" i="34"/>
  <c r="H193" i="34"/>
  <c r="H192" i="34"/>
  <c r="H191" i="34"/>
  <c r="H190" i="34"/>
  <c r="H189" i="34"/>
  <c r="E222" i="34" s="1"/>
  <c r="H188" i="34"/>
  <c r="H187" i="34"/>
  <c r="H186" i="34"/>
  <c r="H185" i="34"/>
  <c r="H184" i="34"/>
  <c r="H183" i="34"/>
  <c r="H182" i="34"/>
  <c r="H181" i="34"/>
  <c r="H180" i="34"/>
  <c r="H179" i="34"/>
  <c r="H178" i="34"/>
  <c r="H171" i="34"/>
  <c r="H170" i="34"/>
  <c r="H169" i="34"/>
  <c r="H168" i="34"/>
  <c r="H167" i="34"/>
  <c r="H166" i="34"/>
  <c r="H165" i="34"/>
  <c r="H164" i="34"/>
  <c r="H163" i="34"/>
  <c r="H162" i="34"/>
  <c r="H161" i="34"/>
  <c r="H160" i="34"/>
  <c r="H159" i="34"/>
  <c r="H158" i="34"/>
  <c r="H157" i="34"/>
  <c r="H156" i="34"/>
  <c r="H155" i="34"/>
  <c r="H154" i="34"/>
  <c r="H153" i="34"/>
  <c r="H152" i="34"/>
  <c r="H151" i="34"/>
  <c r="H150" i="34"/>
  <c r="H149" i="34"/>
  <c r="H148" i="34"/>
  <c r="H147" i="34"/>
  <c r="H146" i="34"/>
  <c r="H145" i="34"/>
  <c r="H144" i="34"/>
  <c r="H143" i="34"/>
  <c r="H142" i="34"/>
  <c r="H141" i="34"/>
  <c r="H140" i="34"/>
  <c r="H139" i="34"/>
  <c r="H138" i="34"/>
  <c r="H137" i="34"/>
  <c r="H136" i="34"/>
  <c r="E174" i="34" s="1"/>
  <c r="H135" i="34"/>
  <c r="H134" i="34"/>
  <c r="H130" i="34"/>
  <c r="E131" i="34" s="1"/>
  <c r="H125" i="34"/>
  <c r="H124" i="34"/>
  <c r="H123" i="34"/>
  <c r="H122" i="34"/>
  <c r="H121" i="34"/>
  <c r="H120" i="34"/>
  <c r="H119" i="34"/>
  <c r="H118" i="34"/>
  <c r="H117" i="34"/>
  <c r="H116" i="34"/>
  <c r="H115" i="34"/>
  <c r="H114" i="34"/>
  <c r="H113" i="34"/>
  <c r="H112" i="34"/>
  <c r="H111" i="34"/>
  <c r="H110" i="34"/>
  <c r="H109" i="34"/>
  <c r="H108" i="34"/>
  <c r="H107" i="34"/>
  <c r="H106" i="34"/>
  <c r="H105" i="34"/>
  <c r="H104" i="34"/>
  <c r="H103" i="34"/>
  <c r="H102" i="34"/>
  <c r="H101" i="34"/>
  <c r="H100" i="34"/>
  <c r="H99" i="34"/>
  <c r="H98" i="34"/>
  <c r="H97" i="34"/>
  <c r="H96" i="34"/>
  <c r="H95" i="34"/>
  <c r="H94" i="34"/>
  <c r="H93" i="34"/>
  <c r="H92" i="34"/>
  <c r="H91" i="34"/>
  <c r="H90" i="34"/>
  <c r="H89" i="34"/>
  <c r="H88" i="34"/>
  <c r="H87" i="34"/>
  <c r="H86" i="34"/>
  <c r="H85" i="34"/>
  <c r="H84" i="34"/>
  <c r="H82" i="34"/>
  <c r="H81" i="34"/>
  <c r="H79" i="34"/>
  <c r="H78" i="34"/>
  <c r="H77" i="34"/>
  <c r="H76" i="34"/>
  <c r="H75" i="34"/>
  <c r="E81" i="34" s="1"/>
  <c r="H74" i="34"/>
  <c r="H73" i="34"/>
  <c r="H72" i="34"/>
  <c r="H71" i="34"/>
  <c r="H70" i="34"/>
  <c r="H69" i="34"/>
  <c r="H68" i="34"/>
  <c r="H67" i="34"/>
  <c r="H66" i="34"/>
  <c r="H59" i="34"/>
  <c r="H58" i="34"/>
  <c r="H57" i="34"/>
  <c r="H56" i="34"/>
  <c r="H55" i="34"/>
  <c r="H54" i="34"/>
  <c r="E61" i="34" s="1"/>
  <c r="H53" i="34"/>
  <c r="H52" i="34"/>
  <c r="H51" i="34"/>
  <c r="H45" i="34"/>
  <c r="H44" i="34"/>
  <c r="H43" i="34"/>
  <c r="H42" i="34"/>
  <c r="H41" i="34"/>
  <c r="H40" i="34"/>
  <c r="H39" i="34"/>
  <c r="H38" i="34"/>
  <c r="H37" i="34"/>
  <c r="H36" i="34"/>
  <c r="H35" i="34"/>
  <c r="H34" i="34"/>
  <c r="H33" i="34"/>
  <c r="H32" i="34"/>
  <c r="H31" i="34"/>
  <c r="H30" i="34"/>
  <c r="H29" i="34"/>
  <c r="H28" i="34"/>
  <c r="H27" i="34"/>
  <c r="H26" i="34"/>
  <c r="H25" i="34"/>
  <c r="H24" i="34"/>
  <c r="H23" i="34"/>
  <c r="E47" i="34" s="1"/>
  <c r="H22" i="34"/>
  <c r="H16" i="34"/>
  <c r="H15" i="34"/>
  <c r="H14" i="34"/>
  <c r="H13" i="34"/>
  <c r="J2" i="34" s="1"/>
  <c r="H12" i="34"/>
  <c r="H11" i="34"/>
  <c r="H10" i="34"/>
  <c r="H115" i="33"/>
  <c r="H114" i="33"/>
  <c r="E116" i="33" s="1"/>
  <c r="H109" i="33"/>
  <c r="H108" i="33"/>
  <c r="H107" i="33"/>
  <c r="H106" i="33"/>
  <c r="H105" i="33"/>
  <c r="H104" i="33"/>
  <c r="H103" i="33"/>
  <c r="H102" i="33"/>
  <c r="H101" i="33"/>
  <c r="H100" i="33"/>
  <c r="H99" i="33"/>
  <c r="H98" i="33"/>
  <c r="H97" i="33"/>
  <c r="H96" i="33"/>
  <c r="H95" i="33"/>
  <c r="H94" i="33"/>
  <c r="H93" i="33"/>
  <c r="H92" i="33"/>
  <c r="H91" i="33"/>
  <c r="H90" i="33"/>
  <c r="H89" i="33"/>
  <c r="H88" i="33"/>
  <c r="H87" i="33"/>
  <c r="H86" i="33"/>
  <c r="H85" i="33"/>
  <c r="H84" i="33"/>
  <c r="H83" i="33"/>
  <c r="H82" i="33"/>
  <c r="H81" i="33"/>
  <c r="H80" i="33"/>
  <c r="H79" i="33"/>
  <c r="H78" i="33"/>
  <c r="H77" i="33"/>
  <c r="H76" i="33"/>
  <c r="H75" i="33"/>
  <c r="H74" i="33"/>
  <c r="H73" i="33"/>
  <c r="H72" i="33"/>
  <c r="H71" i="33"/>
  <c r="H69" i="33"/>
  <c r="E110" i="33" s="1"/>
  <c r="H63" i="33"/>
  <c r="H62" i="33"/>
  <c r="H61" i="33"/>
  <c r="H60" i="33"/>
  <c r="H59" i="33"/>
  <c r="H58" i="33"/>
  <c r="H57" i="33"/>
  <c r="H56" i="33"/>
  <c r="H55" i="33"/>
  <c r="E65" i="33" s="1"/>
  <c r="H54" i="33"/>
  <c r="H53" i="33"/>
  <c r="H46" i="33"/>
  <c r="H45" i="33"/>
  <c r="H44" i="33"/>
  <c r="H43" i="33"/>
  <c r="H42" i="33"/>
  <c r="H35" i="33"/>
  <c r="H34" i="33"/>
  <c r="H33" i="33"/>
  <c r="H32" i="33"/>
  <c r="H31" i="33"/>
  <c r="H30" i="33"/>
  <c r="H29" i="33"/>
  <c r="H28" i="33"/>
  <c r="H27" i="33"/>
  <c r="H26" i="33"/>
  <c r="H25" i="33"/>
  <c r="H24" i="33"/>
  <c r="H23" i="33"/>
  <c r="H22" i="33"/>
  <c r="H21" i="33"/>
  <c r="H20" i="33"/>
  <c r="H14" i="33"/>
  <c r="H13" i="33"/>
  <c r="J2" i="33" s="1"/>
  <c r="H12" i="33"/>
  <c r="H11" i="33"/>
  <c r="H10" i="33"/>
  <c r="H141" i="32"/>
  <c r="H140" i="32"/>
  <c r="H139" i="32"/>
  <c r="H138" i="32"/>
  <c r="H137" i="32"/>
  <c r="H136" i="32"/>
  <c r="H135" i="32"/>
  <c r="H134" i="32"/>
  <c r="H133" i="32"/>
  <c r="H132" i="32"/>
  <c r="H131" i="32"/>
  <c r="H130" i="32"/>
  <c r="H129" i="32"/>
  <c r="H128" i="32"/>
  <c r="H127" i="32"/>
  <c r="H126" i="32"/>
  <c r="H125" i="32"/>
  <c r="H124" i="32"/>
  <c r="H123" i="32"/>
  <c r="H122" i="32"/>
  <c r="H121" i="32"/>
  <c r="H120" i="32"/>
  <c r="H119" i="32"/>
  <c r="H118" i="32"/>
  <c r="H117" i="32"/>
  <c r="H116" i="32"/>
  <c r="H115" i="32"/>
  <c r="H114" i="32"/>
  <c r="H113" i="32"/>
  <c r="H112" i="32"/>
  <c r="H111" i="32"/>
  <c r="H110" i="32"/>
  <c r="H109" i="32"/>
  <c r="H108" i="32"/>
  <c r="H107" i="32"/>
  <c r="H106" i="32"/>
  <c r="H105" i="32"/>
  <c r="H104" i="32"/>
  <c r="H103" i="32"/>
  <c r="H102" i="32"/>
  <c r="H101" i="32"/>
  <c r="H100" i="32"/>
  <c r="H99" i="32"/>
  <c r="H98" i="32"/>
  <c r="H97" i="32"/>
  <c r="H96" i="32"/>
  <c r="H95" i="32"/>
  <c r="H94" i="32"/>
  <c r="H93" i="32"/>
  <c r="H92" i="32"/>
  <c r="H91" i="32"/>
  <c r="H90" i="32"/>
  <c r="H89" i="32"/>
  <c r="H88" i="32"/>
  <c r="H87" i="32"/>
  <c r="H86" i="32"/>
  <c r="H85" i="32"/>
  <c r="H84" i="32"/>
  <c r="H83" i="32"/>
  <c r="H82" i="32"/>
  <c r="H81" i="32"/>
  <c r="H80" i="32"/>
  <c r="H79" i="32"/>
  <c r="H78" i="32"/>
  <c r="H77" i="32"/>
  <c r="H76" i="32"/>
  <c r="H75" i="32"/>
  <c r="H74" i="32"/>
  <c r="H73" i="32"/>
  <c r="H72" i="32"/>
  <c r="H71" i="32"/>
  <c r="H70" i="32"/>
  <c r="H69" i="32"/>
  <c r="H68" i="32"/>
  <c r="H67" i="32"/>
  <c r="H66" i="32"/>
  <c r="H65" i="32"/>
  <c r="H64" i="32"/>
  <c r="H62" i="32"/>
  <c r="H61" i="32"/>
  <c r="H60" i="32"/>
  <c r="H59" i="32"/>
  <c r="H58" i="32"/>
  <c r="H57" i="32"/>
  <c r="H56" i="32"/>
  <c r="H55" i="32"/>
  <c r="H54" i="32"/>
  <c r="H53" i="32"/>
  <c r="H52" i="32"/>
  <c r="H51" i="32"/>
  <c r="H50" i="32"/>
  <c r="H49" i="32"/>
  <c r="H48" i="32"/>
  <c r="H47" i="32"/>
  <c r="H46" i="32"/>
  <c r="H45" i="32"/>
  <c r="H44" i="32"/>
  <c r="H43" i="32"/>
  <c r="H42" i="32"/>
  <c r="H41" i="32"/>
  <c r="H40" i="32"/>
  <c r="H39" i="32"/>
  <c r="H38" i="32"/>
  <c r="H37" i="32"/>
  <c r="H36" i="32"/>
  <c r="H35" i="32"/>
  <c r="H34" i="32"/>
  <c r="H33" i="32"/>
  <c r="H32" i="32"/>
  <c r="H31" i="32"/>
  <c r="H30" i="32"/>
  <c r="H29" i="32"/>
  <c r="H28" i="32"/>
  <c r="H27" i="32"/>
  <c r="H26" i="32"/>
  <c r="H25" i="32"/>
  <c r="H24" i="32"/>
  <c r="H23" i="32"/>
  <c r="H22" i="32"/>
  <c r="H21" i="32"/>
  <c r="H20" i="32"/>
  <c r="H19" i="32"/>
  <c r="H18" i="32"/>
  <c r="H17" i="32"/>
  <c r="H16" i="32"/>
  <c r="H15" i="32"/>
  <c r="H14" i="32"/>
  <c r="H13" i="32"/>
  <c r="H12" i="32"/>
  <c r="H11" i="32"/>
  <c r="H10" i="32"/>
  <c r="H23" i="31"/>
  <c r="H22" i="31"/>
  <c r="H21" i="31"/>
  <c r="H20" i="31"/>
  <c r="H19" i="31"/>
  <c r="H18" i="31"/>
  <c r="H17" i="31"/>
  <c r="H16" i="31"/>
  <c r="H15" i="31"/>
  <c r="H14" i="31"/>
  <c r="H13" i="31"/>
  <c r="H12" i="31"/>
  <c r="H11" i="31"/>
  <c r="H10" i="31"/>
  <c r="H9" i="31"/>
  <c r="H61" i="30"/>
  <c r="H60" i="30"/>
  <c r="H59" i="30"/>
  <c r="H58" i="30"/>
  <c r="H57" i="30"/>
  <c r="H56" i="30"/>
  <c r="H55" i="30"/>
  <c r="H54" i="30"/>
  <c r="H53" i="30"/>
  <c r="H52" i="30"/>
  <c r="H51" i="30"/>
  <c r="H50" i="30"/>
  <c r="H49" i="30"/>
  <c r="H48" i="30"/>
  <c r="H47" i="30"/>
  <c r="H46" i="30"/>
  <c r="H45" i="30"/>
  <c r="H44" i="30"/>
  <c r="H43" i="30"/>
  <c r="H42" i="30"/>
  <c r="H41" i="30"/>
  <c r="H39" i="30"/>
  <c r="H38" i="30"/>
  <c r="H37" i="30"/>
  <c r="H36" i="30"/>
  <c r="H34" i="30"/>
  <c r="H33" i="30"/>
  <c r="H32" i="30"/>
  <c r="H31" i="30"/>
  <c r="H30" i="30"/>
  <c r="H29" i="30"/>
  <c r="H28" i="30"/>
  <c r="H27" i="30"/>
  <c r="H26" i="30"/>
  <c r="H25" i="30"/>
  <c r="H24" i="30"/>
  <c r="H23" i="30"/>
  <c r="H22" i="30"/>
  <c r="H20" i="30"/>
  <c r="H19" i="30"/>
  <c r="H18" i="30"/>
  <c r="H17" i="30"/>
  <c r="H16" i="30"/>
  <c r="H15" i="30"/>
  <c r="H14" i="30"/>
  <c r="H13" i="30"/>
  <c r="H12" i="30"/>
  <c r="H29" i="28"/>
  <c r="H28" i="28"/>
  <c r="H27" i="28"/>
  <c r="H26" i="28"/>
  <c r="H25" i="28"/>
  <c r="H24" i="28"/>
  <c r="H23" i="28"/>
  <c r="H22" i="28"/>
  <c r="H21" i="28"/>
  <c r="H19" i="28"/>
  <c r="H18" i="28"/>
  <c r="H17" i="28"/>
  <c r="H16" i="28"/>
  <c r="H14" i="28"/>
  <c r="H13" i="28"/>
  <c r="H12" i="28"/>
  <c r="H11" i="28"/>
  <c r="H10" i="28"/>
  <c r="H9" i="28"/>
  <c r="H30" i="26"/>
  <c r="H26" i="26"/>
  <c r="H25" i="26"/>
  <c r="H24" i="26"/>
  <c r="H23" i="26"/>
  <c r="H22" i="26"/>
  <c r="H21" i="26"/>
  <c r="H20" i="26"/>
  <c r="H19" i="26"/>
  <c r="H18" i="26"/>
  <c r="H17" i="26"/>
  <c r="H16" i="26"/>
  <c r="H15" i="26"/>
  <c r="H14" i="26"/>
  <c r="H12" i="26"/>
  <c r="H11" i="26"/>
  <c r="H10" i="26"/>
  <c r="H9" i="26"/>
  <c r="H32" i="24"/>
  <c r="H31" i="24"/>
  <c r="H30" i="24"/>
  <c r="H29" i="24"/>
  <c r="H28" i="24"/>
  <c r="H27" i="24"/>
  <c r="H26" i="24"/>
  <c r="H25" i="24"/>
  <c r="H24" i="24"/>
  <c r="H22" i="24"/>
  <c r="H21" i="24"/>
  <c r="H20" i="24"/>
  <c r="H19" i="24"/>
  <c r="H18" i="24"/>
  <c r="H17" i="24"/>
  <c r="H16" i="24"/>
  <c r="H15" i="24"/>
  <c r="H14" i="24"/>
  <c r="H13" i="24"/>
  <c r="H12" i="24"/>
  <c r="H11" i="24"/>
  <c r="J2" i="24" s="1"/>
  <c r="H10" i="24"/>
  <c r="H9" i="24"/>
  <c r="H24" i="22"/>
  <c r="H23" i="22"/>
  <c r="H22" i="22"/>
  <c r="H21" i="22"/>
  <c r="H20" i="22"/>
  <c r="H19" i="22"/>
  <c r="H18" i="22"/>
  <c r="H17" i="22"/>
  <c r="H16" i="22"/>
  <c r="H15" i="22"/>
  <c r="H14" i="22"/>
  <c r="H13" i="22"/>
  <c r="H12" i="22"/>
  <c r="J2" i="22" s="1"/>
  <c r="H11" i="22"/>
  <c r="H10" i="22"/>
  <c r="H38" i="21"/>
  <c r="H37" i="21"/>
  <c r="H36" i="21"/>
  <c r="H35" i="21"/>
  <c r="H34" i="21"/>
  <c r="H33" i="21"/>
  <c r="H32" i="21"/>
  <c r="H31" i="21"/>
  <c r="H30" i="21"/>
  <c r="H28" i="21"/>
  <c r="H27" i="21"/>
  <c r="H26" i="21"/>
  <c r="H25" i="21"/>
  <c r="H23" i="21"/>
  <c r="H22" i="21"/>
  <c r="H21" i="21"/>
  <c r="H20" i="21"/>
  <c r="H19" i="21"/>
  <c r="H18" i="21"/>
  <c r="H17" i="21"/>
  <c r="H16" i="21"/>
  <c r="H15" i="21"/>
  <c r="H14" i="21"/>
  <c r="H13" i="21"/>
  <c r="H12" i="21"/>
  <c r="H11" i="21"/>
  <c r="H10" i="21"/>
  <c r="H9" i="21"/>
  <c r="J2" i="21"/>
  <c r="H54" i="20"/>
  <c r="H53" i="20"/>
  <c r="H52" i="20"/>
  <c r="H51" i="20"/>
  <c r="H50" i="20"/>
  <c r="H49" i="20"/>
  <c r="H48" i="20"/>
  <c r="H47" i="20"/>
  <c r="H46" i="20"/>
  <c r="H45" i="20"/>
  <c r="H44" i="20"/>
  <c r="H43" i="20"/>
  <c r="H42" i="20"/>
  <c r="H41" i="20"/>
  <c r="H40" i="20"/>
  <c r="H39" i="20"/>
  <c r="H38" i="20"/>
  <c r="H37" i="20"/>
  <c r="H36" i="20"/>
  <c r="H35" i="20"/>
  <c r="H34" i="20"/>
  <c r="H33" i="20"/>
  <c r="H32" i="20"/>
  <c r="H31" i="20"/>
  <c r="H30" i="20"/>
  <c r="H29" i="20"/>
  <c r="H28" i="20"/>
  <c r="H27" i="20"/>
  <c r="H26" i="20"/>
  <c r="H25" i="20"/>
  <c r="H24" i="20"/>
  <c r="H23" i="20"/>
  <c r="H22" i="20"/>
  <c r="H21" i="20"/>
  <c r="H20" i="20"/>
  <c r="H19" i="20"/>
  <c r="H18" i="20"/>
  <c r="H17" i="20"/>
  <c r="H16" i="20"/>
  <c r="H15" i="20"/>
  <c r="H14" i="20"/>
  <c r="H13" i="20"/>
  <c r="H12" i="20"/>
  <c r="H11" i="20"/>
  <c r="H10" i="20"/>
  <c r="H9" i="20"/>
  <c r="H20" i="19"/>
  <c r="J2" i="19" s="1"/>
  <c r="H19" i="19"/>
  <c r="H18" i="19"/>
  <c r="H17" i="19"/>
  <c r="H16" i="19"/>
  <c r="H15" i="19"/>
  <c r="H14" i="19"/>
  <c r="H13" i="19"/>
  <c r="H12" i="19"/>
  <c r="H11" i="19"/>
  <c r="H10" i="19"/>
  <c r="H9" i="19"/>
  <c r="H33" i="18"/>
  <c r="H32" i="18"/>
  <c r="H31" i="18"/>
  <c r="H30" i="18"/>
  <c r="H29" i="18"/>
  <c r="H28" i="18"/>
  <c r="H27" i="18"/>
  <c r="H26" i="18"/>
  <c r="H25" i="18"/>
  <c r="H24" i="18"/>
  <c r="H23" i="18"/>
  <c r="H22" i="18"/>
  <c r="H21" i="18"/>
  <c r="H20" i="18"/>
  <c r="H19" i="18"/>
  <c r="H18" i="18"/>
  <c r="H17" i="18"/>
  <c r="H16" i="18"/>
  <c r="H15" i="18"/>
  <c r="H14" i="18"/>
  <c r="H13" i="18"/>
  <c r="H12" i="18"/>
  <c r="H11" i="18"/>
  <c r="H10" i="18"/>
  <c r="H9" i="18"/>
  <c r="J2" i="18" s="1"/>
  <c r="H143" i="17"/>
  <c r="H142" i="17"/>
  <c r="H141" i="17"/>
  <c r="H136" i="17"/>
  <c r="H134" i="17"/>
  <c r="H133" i="17"/>
  <c r="H132" i="17"/>
  <c r="H131" i="17"/>
  <c r="H130" i="17"/>
  <c r="H129" i="17"/>
  <c r="H128" i="17"/>
  <c r="H127" i="17"/>
  <c r="H126" i="17"/>
  <c r="H125" i="17"/>
  <c r="H124" i="17"/>
  <c r="H123" i="17"/>
  <c r="H122" i="17"/>
  <c r="H121" i="17"/>
  <c r="H120" i="17"/>
  <c r="H119" i="17"/>
  <c r="H118" i="17"/>
  <c r="H117" i="17"/>
  <c r="H116" i="17"/>
  <c r="H115" i="17"/>
  <c r="H114" i="17"/>
  <c r="H113" i="17"/>
  <c r="H112" i="17"/>
  <c r="H111" i="17"/>
  <c r="H110" i="17"/>
  <c r="H109" i="17"/>
  <c r="H108" i="17"/>
  <c r="H107" i="17"/>
  <c r="H106" i="17"/>
  <c r="H105" i="17"/>
  <c r="H104" i="17"/>
  <c r="H103" i="17"/>
  <c r="H102" i="17"/>
  <c r="H101" i="17"/>
  <c r="H100" i="17"/>
  <c r="H99" i="17"/>
  <c r="H98" i="17"/>
  <c r="H97" i="17"/>
  <c r="H96" i="17"/>
  <c r="H95" i="17"/>
  <c r="H94" i="17"/>
  <c r="H93" i="17"/>
  <c r="H92" i="17"/>
  <c r="H91" i="17"/>
  <c r="H90" i="17"/>
  <c r="H89" i="17"/>
  <c r="H85" i="17"/>
  <c r="H83" i="17"/>
  <c r="H82" i="17"/>
  <c r="H81" i="17"/>
  <c r="H80" i="17"/>
  <c r="H79" i="17"/>
  <c r="H78" i="17"/>
  <c r="H77" i="17"/>
  <c r="H76" i="17"/>
  <c r="H75" i="17"/>
  <c r="H74" i="17"/>
  <c r="H73" i="17"/>
  <c r="H72" i="17"/>
  <c r="H71" i="17"/>
  <c r="H70" i="17"/>
  <c r="E85" i="17" s="1"/>
  <c r="H62" i="17"/>
  <c r="H61" i="17"/>
  <c r="H60" i="17"/>
  <c r="H59" i="17"/>
  <c r="H58" i="17"/>
  <c r="H57" i="17"/>
  <c r="H56" i="17"/>
  <c r="H55" i="17"/>
  <c r="E64" i="17" s="1"/>
  <c r="H54" i="17"/>
  <c r="H48" i="17"/>
  <c r="H47" i="17"/>
  <c r="H46" i="17"/>
  <c r="H45" i="17"/>
  <c r="H44" i="17"/>
  <c r="H43" i="17"/>
  <c r="H42" i="17"/>
  <c r="H41" i="17"/>
  <c r="H40" i="17"/>
  <c r="H39" i="17"/>
  <c r="H38" i="17"/>
  <c r="H37" i="17"/>
  <c r="H36" i="17"/>
  <c r="H35" i="17"/>
  <c r="H34" i="17"/>
  <c r="H33" i="17"/>
  <c r="H32" i="17"/>
  <c r="H31" i="17"/>
  <c r="H30" i="17"/>
  <c r="H29" i="17"/>
  <c r="H28" i="17"/>
  <c r="H27" i="17"/>
  <c r="H26" i="17"/>
  <c r="H25" i="17"/>
  <c r="H24" i="17"/>
  <c r="H23" i="17"/>
  <c r="H22" i="17"/>
  <c r="H21" i="17"/>
  <c r="H20" i="17"/>
  <c r="H19" i="17"/>
  <c r="H18" i="17"/>
  <c r="H17" i="17"/>
  <c r="H16" i="17"/>
  <c r="H15" i="17"/>
  <c r="J2" i="17" s="1"/>
  <c r="B15" i="17"/>
  <c r="B16" i="17" s="1"/>
  <c r="B17" i="17" s="1"/>
  <c r="B18" i="17" s="1"/>
  <c r="B19" i="17" s="1"/>
  <c r="B20" i="17" s="1"/>
  <c r="B21" i="17" s="1"/>
  <c r="B22" i="17" s="1"/>
  <c r="B23" i="17" s="1"/>
  <c r="B24" i="17" s="1"/>
  <c r="B25" i="17" s="1"/>
  <c r="B26" i="17" s="1"/>
  <c r="B27" i="17" s="1"/>
  <c r="B28" i="17" s="1"/>
  <c r="B29" i="17" s="1"/>
  <c r="B30" i="17" s="1"/>
  <c r="B31" i="17" s="1"/>
  <c r="B32" i="17" s="1"/>
  <c r="B33" i="17" s="1"/>
  <c r="B34" i="17" s="1"/>
  <c r="B35" i="17" s="1"/>
  <c r="B36" i="17" s="1"/>
  <c r="B37" i="17" s="1"/>
  <c r="B38" i="17" s="1"/>
  <c r="B39" i="17" s="1"/>
  <c r="B40" i="17" s="1"/>
  <c r="B41" i="17" s="1"/>
  <c r="B42" i="17" s="1"/>
  <c r="B43" i="17" s="1"/>
  <c r="B44" i="17" s="1"/>
  <c r="B45" i="17" s="1"/>
  <c r="B46" i="17" s="1"/>
  <c r="H14" i="17"/>
  <c r="H13" i="17"/>
  <c r="H12" i="17"/>
  <c r="B12" i="17"/>
  <c r="B13" i="17" s="1"/>
  <c r="B14" i="17" s="1"/>
  <c r="H11" i="17"/>
  <c r="H93" i="16"/>
  <c r="H92" i="16"/>
  <c r="H91" i="16"/>
  <c r="H83" i="16"/>
  <c r="H82" i="16"/>
  <c r="H81" i="16"/>
  <c r="H80" i="16"/>
  <c r="E84" i="16" s="1"/>
  <c r="H79" i="16"/>
  <c r="H78" i="16"/>
  <c r="H77" i="16"/>
  <c r="H76" i="16"/>
  <c r="H75" i="16"/>
  <c r="H71" i="16"/>
  <c r="H70" i="16"/>
  <c r="H69" i="16"/>
  <c r="H68" i="16"/>
  <c r="H67" i="16"/>
  <c r="H66" i="16"/>
  <c r="H65" i="16"/>
  <c r="H64" i="16"/>
  <c r="H63" i="16"/>
  <c r="E72" i="16" s="1"/>
  <c r="E59" i="16"/>
  <c r="H58" i="16"/>
  <c r="H57" i="16"/>
  <c r="H56" i="16"/>
  <c r="H55" i="16"/>
  <c r="H54" i="16"/>
  <c r="H53" i="16"/>
  <c r="H52" i="16"/>
  <c r="H51" i="16"/>
  <c r="H50" i="16"/>
  <c r="H49" i="16"/>
  <c r="H48" i="16"/>
  <c r="H47" i="16"/>
  <c r="H46" i="16"/>
  <c r="H45" i="16"/>
  <c r="H44" i="16"/>
  <c r="H43" i="16"/>
  <c r="H42" i="16"/>
  <c r="H41" i="16"/>
  <c r="H40" i="16"/>
  <c r="H39" i="16"/>
  <c r="H38" i="16"/>
  <c r="H37" i="16"/>
  <c r="H33" i="16"/>
  <c r="H32" i="16"/>
  <c r="H31" i="16"/>
  <c r="H30" i="16"/>
  <c r="H29" i="16"/>
  <c r="H28" i="16"/>
  <c r="H27" i="16"/>
  <c r="H26" i="16"/>
  <c r="H25" i="16"/>
  <c r="J2" i="16" s="1"/>
  <c r="H24" i="16"/>
  <c r="H23" i="16"/>
  <c r="H22" i="16"/>
  <c r="H21" i="16"/>
  <c r="H20" i="16"/>
  <c r="H19" i="16"/>
  <c r="H18" i="16"/>
  <c r="H17" i="16"/>
  <c r="H16" i="16"/>
  <c r="H15" i="16"/>
  <c r="H14" i="16"/>
  <c r="H13" i="16"/>
  <c r="H12" i="16"/>
  <c r="H11" i="16"/>
  <c r="B47" i="17" l="1"/>
  <c r="B48" i="17" s="1"/>
  <c r="B54" i="17"/>
  <c r="B55" i="17" s="1"/>
  <c r="B56" i="17" s="1"/>
  <c r="B57" i="17" s="1"/>
  <c r="B58" i="17" s="1"/>
  <c r="B59" i="17" s="1"/>
  <c r="B60" i="17" s="1"/>
  <c r="B61" i="17" s="1"/>
  <c r="B62" i="17" s="1"/>
  <c r="B70" i="17" s="1"/>
  <c r="B71" i="17" s="1"/>
  <c r="B72" i="17" s="1"/>
  <c r="B73" i="17" s="1"/>
  <c r="B74" i="17" s="1"/>
  <c r="B75" i="17" s="1"/>
  <c r="B76" i="17" s="1"/>
  <c r="B77" i="17" s="1"/>
  <c r="B78" i="17" s="1"/>
  <c r="B79" i="17" s="1"/>
  <c r="B80" i="17" s="1"/>
  <c r="B81" i="17" s="1"/>
  <c r="B82" i="17" s="1"/>
  <c r="B83" i="17" s="1"/>
  <c r="B89" i="17" s="1"/>
  <c r="B90" i="17" s="1"/>
  <c r="B91" i="17" s="1"/>
  <c r="B92" i="17" s="1"/>
  <c r="B93" i="17" s="1"/>
  <c r="B94" i="17" s="1"/>
  <c r="B95" i="17" s="1"/>
  <c r="B96" i="17" s="1"/>
  <c r="B97" i="17" s="1"/>
  <c r="B98" i="17" s="1"/>
  <c r="B99" i="17" s="1"/>
  <c r="B100" i="17" s="1"/>
  <c r="B101" i="17" s="1"/>
  <c r="B102" i="17" s="1"/>
  <c r="B103" i="17" s="1"/>
  <c r="B104" i="17" s="1"/>
  <c r="B105" i="17" s="1"/>
  <c r="B106" i="17" s="1"/>
  <c r="B107" i="17" s="1"/>
  <c r="B108" i="17" s="1"/>
  <c r="B109" i="17" s="1"/>
  <c r="B110" i="17" s="1"/>
  <c r="B111" i="17" s="1"/>
  <c r="B112" i="17" s="1"/>
  <c r="B113" i="17" s="1"/>
  <c r="B114" i="17" s="1"/>
  <c r="B115" i="17" s="1"/>
  <c r="B116" i="17" s="1"/>
  <c r="B117" i="17" s="1"/>
  <c r="B118" i="17" s="1"/>
  <c r="B119" i="17" s="1"/>
  <c r="B120" i="17" s="1"/>
  <c r="B121" i="17" s="1"/>
  <c r="B122" i="17" s="1"/>
  <c r="B123" i="17" s="1"/>
  <c r="B124" i="17" s="1"/>
  <c r="B125" i="17" s="1"/>
  <c r="B126" i="17" s="1"/>
  <c r="B127" i="17" s="1"/>
  <c r="B128" i="17" s="1"/>
  <c r="B129" i="17" s="1"/>
  <c r="B130" i="17" s="1"/>
  <c r="B131" i="17" s="1"/>
  <c r="B132" i="17" s="1"/>
  <c r="B133" i="17" s="1"/>
  <c r="B134" i="17" s="1"/>
  <c r="B135" i="17" s="1"/>
  <c r="B136" i="17" s="1"/>
  <c r="B137" i="17" s="1"/>
  <c r="J2" i="120"/>
  <c r="J2" i="109"/>
  <c r="E68" i="109"/>
  <c r="J2" i="96"/>
  <c r="J2" i="26"/>
  <c r="J2" i="100"/>
  <c r="E91" i="100"/>
  <c r="J2" i="20"/>
  <c r="J2" i="28"/>
  <c r="E268" i="107"/>
  <c r="E34" i="16"/>
  <c r="E53" i="60"/>
  <c r="E56" i="107"/>
  <c r="E222" i="61"/>
  <c r="J2" i="55"/>
  <c r="E50" i="17"/>
  <c r="E47" i="44"/>
  <c r="E35" i="60"/>
  <c r="E35" i="75"/>
  <c r="E222" i="76"/>
  <c r="B255" i="132"/>
  <c r="J2" i="32"/>
  <c r="J2" i="31"/>
  <c r="E16" i="33"/>
  <c r="E86" i="44"/>
  <c r="J2" i="45"/>
  <c r="E103" i="60"/>
  <c r="E178" i="107"/>
  <c r="B315" i="132"/>
  <c r="J2" i="64"/>
  <c r="E37" i="33"/>
  <c r="E30" i="98"/>
  <c r="E137" i="100"/>
  <c r="E139" i="17"/>
  <c r="J2" i="75"/>
  <c r="E14" i="75"/>
  <c r="E126" i="34"/>
  <c r="J2" i="70"/>
  <c r="E126" i="76"/>
  <c r="E141" i="107"/>
  <c r="J2" i="30"/>
  <c r="J2" i="69"/>
  <c r="J2" i="116"/>
  <c r="J2" i="110"/>
  <c r="J2" i="105"/>
  <c r="E18" i="105"/>
  <c r="F54" i="101"/>
  <c r="J2" i="107"/>
  <c r="J2" i="74"/>
  <c r="J2" i="99"/>
  <c r="J2" i="108"/>
  <c r="E21" i="108"/>
  <c r="J2" i="54"/>
  <c r="E81" i="76"/>
  <c r="H63" i="110"/>
  <c r="J2" i="121"/>
  <c r="E53" i="61"/>
  <c r="E121" i="75"/>
  <c r="J2" i="76"/>
  <c r="E30" i="99"/>
  <c r="J2" i="102"/>
  <c r="H58" i="112"/>
  <c r="J2" i="112" s="1"/>
  <c r="J2" i="114"/>
  <c r="E18" i="121"/>
  <c r="H314" i="132"/>
  <c r="E73" i="107"/>
  <c r="J2" i="83"/>
  <c r="E64" i="120"/>
  <c r="J2" i="146"/>
  <c r="E221" i="60"/>
  <c r="E35" i="61"/>
  <c r="E247" i="121"/>
  <c r="M2" i="132"/>
  <c r="J2" i="145"/>
  <c r="H18" i="133"/>
  <c r="J2" i="43"/>
  <c r="J2" i="93"/>
  <c r="B123" i="132"/>
  <c r="J2" i="91"/>
  <c r="H123" i="132"/>
  <c r="E83" i="105"/>
  <c r="E18" i="34"/>
  <c r="E66" i="75"/>
  <c r="F15" i="101"/>
  <c r="H17" i="131"/>
  <c r="E48" i="33"/>
  <c r="E144" i="60"/>
  <c r="J2" i="89"/>
  <c r="E115" i="100"/>
  <c r="E81" i="121"/>
  <c r="E222" i="121"/>
  <c r="E181" i="60"/>
  <c r="E269" i="60"/>
  <c r="I2" i="79"/>
  <c r="E90" i="108"/>
  <c r="J2" i="118"/>
  <c r="E61" i="121"/>
  <c r="E75" i="152"/>
  <c r="E76" i="152" s="1"/>
  <c r="E77" i="152" s="1"/>
  <c r="E78" i="152" s="1"/>
  <c r="E79" i="152" s="1"/>
  <c r="E80" i="152" s="1"/>
  <c r="E86" i="152" s="1"/>
  <c r="E87" i="152" s="1"/>
  <c r="E88" i="152" s="1"/>
  <c r="E89" i="152" s="1"/>
  <c r="E90" i="152" s="1"/>
  <c r="E96" i="152" s="1"/>
  <c r="E97" i="152" s="1"/>
  <c r="E98" i="152" s="1"/>
  <c r="E99" i="152" s="1"/>
  <c r="E100" i="152" s="1"/>
  <c r="E101" i="152" s="1"/>
  <c r="E102" i="152" s="1"/>
  <c r="E103" i="152" s="1"/>
  <c r="E104" i="152" s="1"/>
  <c r="E105" i="152" s="1"/>
  <c r="E106" i="152" s="1"/>
  <c r="E107" i="152" s="1"/>
  <c r="E108" i="152" s="1"/>
  <c r="E74" i="152"/>
  <c r="H36" i="14"/>
  <c r="H35" i="14"/>
  <c r="H34" i="14"/>
  <c r="H33" i="14"/>
  <c r="H32" i="14"/>
  <c r="H31" i="14"/>
  <c r="H27" i="14"/>
  <c r="H26" i="14"/>
  <c r="B26" i="14"/>
  <c r="B27" i="14" s="1"/>
  <c r="H25" i="14"/>
  <c r="H24" i="14"/>
  <c r="H21" i="14"/>
  <c r="H20" i="14"/>
  <c r="H19" i="14"/>
  <c r="H18" i="14"/>
  <c r="H14" i="14"/>
  <c r="H13" i="14"/>
  <c r="E16" i="14" s="1"/>
  <c r="B12" i="14"/>
  <c r="B13" i="14" s="1"/>
  <c r="B14" i="14" s="1"/>
  <c r="B18" i="14" s="1"/>
  <c r="B19" i="14" s="1"/>
  <c r="B20" i="14" s="1"/>
  <c r="B21" i="14" s="1"/>
  <c r="B24" i="14" s="1"/>
  <c r="B25" i="14" s="1"/>
  <c r="H11" i="14"/>
  <c r="H192" i="12"/>
  <c r="H191" i="12"/>
  <c r="H190" i="12"/>
  <c r="H189" i="12"/>
  <c r="H188" i="12"/>
  <c r="H187" i="12"/>
  <c r="H171" i="12"/>
  <c r="H170" i="12"/>
  <c r="H169" i="12"/>
  <c r="E173" i="12" s="1"/>
  <c r="H168" i="12"/>
  <c r="H167" i="12"/>
  <c r="H163" i="12"/>
  <c r="H162" i="12"/>
  <c r="H161" i="12"/>
  <c r="H160" i="12"/>
  <c r="H159" i="12"/>
  <c r="H158" i="12"/>
  <c r="H157" i="12"/>
  <c r="H156" i="12"/>
  <c r="H155" i="12"/>
  <c r="H154" i="12"/>
  <c r="H153" i="12"/>
  <c r="H152" i="12"/>
  <c r="H151" i="12"/>
  <c r="H150" i="12"/>
  <c r="H149" i="12"/>
  <c r="H148" i="12"/>
  <c r="H147" i="12"/>
  <c r="H146" i="12"/>
  <c r="H145" i="12"/>
  <c r="H144" i="12"/>
  <c r="H143" i="12"/>
  <c r="H142" i="12"/>
  <c r="H141" i="12"/>
  <c r="H140" i="12"/>
  <c r="H139" i="12"/>
  <c r="H138" i="12"/>
  <c r="H137" i="12"/>
  <c r="H136" i="12"/>
  <c r="H135" i="12"/>
  <c r="H134" i="12"/>
  <c r="H133" i="12"/>
  <c r="H132" i="12"/>
  <c r="H131" i="12"/>
  <c r="H130" i="12"/>
  <c r="H129" i="12"/>
  <c r="H128" i="12"/>
  <c r="H127" i="12"/>
  <c r="H126" i="12"/>
  <c r="H125" i="12"/>
  <c r="H124" i="12"/>
  <c r="H123" i="12"/>
  <c r="H122" i="12"/>
  <c r="H121" i="12"/>
  <c r="H120" i="12"/>
  <c r="H119" i="12"/>
  <c r="H118" i="12"/>
  <c r="H117" i="12"/>
  <c r="H116" i="12"/>
  <c r="H115" i="12"/>
  <c r="H114" i="12"/>
  <c r="H113" i="12"/>
  <c r="H112" i="12"/>
  <c r="H111" i="12"/>
  <c r="H110" i="12"/>
  <c r="H109" i="12"/>
  <c r="H108" i="12"/>
  <c r="H107" i="12"/>
  <c r="H101" i="12"/>
  <c r="H100" i="12"/>
  <c r="H99" i="12"/>
  <c r="H98" i="12"/>
  <c r="E103" i="12" s="1"/>
  <c r="H97" i="12"/>
  <c r="H96" i="12"/>
  <c r="H95" i="12"/>
  <c r="H94" i="12"/>
  <c r="H88" i="12"/>
  <c r="E90" i="12" s="1"/>
  <c r="H87" i="12"/>
  <c r="H86" i="12"/>
  <c r="H85" i="12"/>
  <c r="H79" i="12"/>
  <c r="H78" i="12"/>
  <c r="H77" i="12"/>
  <c r="H76" i="12"/>
  <c r="H74" i="12"/>
  <c r="H72" i="12"/>
  <c r="H71" i="12"/>
  <c r="H70" i="12"/>
  <c r="H69" i="12"/>
  <c r="H68" i="12"/>
  <c r="H67" i="12"/>
  <c r="H66" i="12"/>
  <c r="H60" i="12"/>
  <c r="H59" i="12"/>
  <c r="H58" i="12"/>
  <c r="H57" i="12"/>
  <c r="H56" i="12"/>
  <c r="H55" i="12"/>
  <c r="H54" i="12"/>
  <c r="H53" i="12"/>
  <c r="H52" i="12"/>
  <c r="H51" i="12"/>
  <c r="H50" i="12"/>
  <c r="H49" i="12"/>
  <c r="H48" i="12"/>
  <c r="H47" i="12"/>
  <c r="H46" i="12"/>
  <c r="H45" i="12"/>
  <c r="H44" i="12"/>
  <c r="H43" i="12"/>
  <c r="H42" i="12"/>
  <c r="H41" i="12"/>
  <c r="H40" i="12"/>
  <c r="H39" i="12"/>
  <c r="H38" i="12"/>
  <c r="H37" i="12"/>
  <c r="H36" i="12"/>
  <c r="J2" i="12" s="1"/>
  <c r="B36" i="12"/>
  <c r="B37" i="12" s="1"/>
  <c r="B38" i="12" s="1"/>
  <c r="B39" i="12" s="1"/>
  <c r="B40" i="12" s="1"/>
  <c r="B41" i="12" s="1"/>
  <c r="B42" i="12" s="1"/>
  <c r="B43" i="12" s="1"/>
  <c r="B44" i="12" s="1"/>
  <c r="B45" i="12" s="1"/>
  <c r="B46" i="12" s="1"/>
  <c r="B47" i="12" s="1"/>
  <c r="B48" i="12" s="1"/>
  <c r="B49" i="12" s="1"/>
  <c r="B50" i="12" s="1"/>
  <c r="B51" i="12" s="1"/>
  <c r="B52" i="12" s="1"/>
  <c r="B53" i="12" s="1"/>
  <c r="B54" i="12" s="1"/>
  <c r="B55" i="12" s="1"/>
  <c r="B56" i="12" s="1"/>
  <c r="B57" i="12" s="1"/>
  <c r="B58" i="12" s="1"/>
  <c r="B59" i="12" s="1"/>
  <c r="B60" i="12" s="1"/>
  <c r="B66" i="12" s="1"/>
  <c r="B67" i="12" s="1"/>
  <c r="B68" i="12" s="1"/>
  <c r="B69" i="12" s="1"/>
  <c r="B70" i="12" s="1"/>
  <c r="B71" i="12" s="1"/>
  <c r="B72" i="12" s="1"/>
  <c r="B73" i="12" s="1"/>
  <c r="B74" i="12" s="1"/>
  <c r="B75" i="12" s="1"/>
  <c r="B76" i="12" s="1"/>
  <c r="B77" i="12" s="1"/>
  <c r="B78" i="12" s="1"/>
  <c r="B79" i="12" s="1"/>
  <c r="B85" i="12" s="1"/>
  <c r="B86" i="12" s="1"/>
  <c r="B87" i="12" s="1"/>
  <c r="B88" i="12" s="1"/>
  <c r="B94" i="12" s="1"/>
  <c r="B95" i="12" s="1"/>
  <c r="B96" i="12" s="1"/>
  <c r="B97" i="12" s="1"/>
  <c r="B98" i="12" s="1"/>
  <c r="B99" i="12" s="1"/>
  <c r="B100" i="12" s="1"/>
  <c r="B101" i="12" s="1"/>
  <c r="B107" i="12" s="1"/>
  <c r="B108" i="12" s="1"/>
  <c r="B109" i="12" s="1"/>
  <c r="B110" i="12" s="1"/>
  <c r="B111" i="12" s="1"/>
  <c r="B112" i="12" s="1"/>
  <c r="B113" i="12" s="1"/>
  <c r="B114" i="12" s="1"/>
  <c r="B115" i="12" s="1"/>
  <c r="B116" i="12" s="1"/>
  <c r="B117" i="12" s="1"/>
  <c r="B118" i="12" s="1"/>
  <c r="B119" i="12" s="1"/>
  <c r="B120" i="12" s="1"/>
  <c r="B121" i="12" s="1"/>
  <c r="B122" i="12" s="1"/>
  <c r="B123" i="12" s="1"/>
  <c r="B124" i="12" s="1"/>
  <c r="B125" i="12" s="1"/>
  <c r="B126" i="12" s="1"/>
  <c r="B127" i="12" s="1"/>
  <c r="B128" i="12" s="1"/>
  <c r="B129" i="12" s="1"/>
  <c r="B130" i="12" s="1"/>
  <c r="B131" i="12" s="1"/>
  <c r="B132" i="12" s="1"/>
  <c r="B133" i="12" s="1"/>
  <c r="B134" i="12" s="1"/>
  <c r="B135" i="12" s="1"/>
  <c r="B136" i="12" s="1"/>
  <c r="B137" i="12" s="1"/>
  <c r="B138" i="12" s="1"/>
  <c r="B139" i="12" s="1"/>
  <c r="B140" i="12" s="1"/>
  <c r="B141" i="12" s="1"/>
  <c r="B142" i="12" s="1"/>
  <c r="B143" i="12" s="1"/>
  <c r="B144" i="12" s="1"/>
  <c r="B145" i="12" s="1"/>
  <c r="B146" i="12" s="1"/>
  <c r="B147" i="12" s="1"/>
  <c r="B148" i="12" s="1"/>
  <c r="B149" i="12" s="1"/>
  <c r="B150" i="12" s="1"/>
  <c r="B151" i="12" s="1"/>
  <c r="B152" i="12" s="1"/>
  <c r="B153" i="12" s="1"/>
  <c r="B154" i="12" s="1"/>
  <c r="B155" i="12" s="1"/>
  <c r="B156" i="12" s="1"/>
  <c r="B157" i="12" s="1"/>
  <c r="B158" i="12" s="1"/>
  <c r="B159" i="12" s="1"/>
  <c r="B160" i="12" s="1"/>
  <c r="B161" i="12" s="1"/>
  <c r="B162" i="12" s="1"/>
  <c r="B163" i="12" s="1"/>
  <c r="B167" i="12" s="1"/>
  <c r="B168" i="12" s="1"/>
  <c r="B169" i="12" s="1"/>
  <c r="B170" i="12" s="1"/>
  <c r="B171" i="12" s="1"/>
  <c r="H35" i="12"/>
  <c r="H34" i="12"/>
  <c r="H33" i="12"/>
  <c r="H32" i="12"/>
  <c r="H31" i="12"/>
  <c r="H30" i="12"/>
  <c r="H29" i="12"/>
  <c r="H28" i="12"/>
  <c r="H27" i="12"/>
  <c r="H26" i="12"/>
  <c r="H25" i="12"/>
  <c r="H24" i="12"/>
  <c r="H23" i="12"/>
  <c r="H22" i="12"/>
  <c r="H21" i="12"/>
  <c r="H16" i="12"/>
  <c r="H15" i="12"/>
  <c r="H14" i="12"/>
  <c r="H13" i="12"/>
  <c r="H12" i="12"/>
  <c r="B12" i="12"/>
  <c r="B13" i="12" s="1"/>
  <c r="B14" i="12" s="1"/>
  <c r="B15" i="12" s="1"/>
  <c r="B16" i="12" s="1"/>
  <c r="B21" i="12" s="1"/>
  <c r="B22" i="12" s="1"/>
  <c r="B23" i="12" s="1"/>
  <c r="B24" i="12" s="1"/>
  <c r="B25" i="12" s="1"/>
  <c r="B26" i="12" s="1"/>
  <c r="B27" i="12" s="1"/>
  <c r="B28" i="12" s="1"/>
  <c r="B29" i="12" s="1"/>
  <c r="B30" i="12" s="1"/>
  <c r="B31" i="12" s="1"/>
  <c r="B32" i="12" s="1"/>
  <c r="B33" i="12" s="1"/>
  <c r="B34" i="12" s="1"/>
  <c r="B35" i="12" s="1"/>
  <c r="H11" i="12"/>
  <c r="E18" i="12" s="1"/>
  <c r="H192" i="10"/>
  <c r="H191" i="10"/>
  <c r="H190" i="10"/>
  <c r="H189" i="10"/>
  <c r="H188" i="10"/>
  <c r="H187" i="10"/>
  <c r="H171" i="10"/>
  <c r="H170" i="10"/>
  <c r="H169" i="10"/>
  <c r="H168" i="10"/>
  <c r="B168" i="10"/>
  <c r="B169" i="10" s="1"/>
  <c r="B170" i="10" s="1"/>
  <c r="B171" i="10" s="1"/>
  <c r="H167" i="10"/>
  <c r="E173" i="10" s="1"/>
  <c r="H162" i="10"/>
  <c r="H161" i="10"/>
  <c r="H160" i="10"/>
  <c r="H159" i="10"/>
  <c r="H158" i="10"/>
  <c r="H157" i="10"/>
  <c r="H156" i="10"/>
  <c r="H155" i="10"/>
  <c r="H154" i="10"/>
  <c r="H153" i="10"/>
  <c r="H152" i="10"/>
  <c r="H151" i="10"/>
  <c r="H150" i="10"/>
  <c r="H149" i="10"/>
  <c r="H148" i="10"/>
  <c r="H147" i="10"/>
  <c r="H146" i="10"/>
  <c r="H145" i="10"/>
  <c r="H144" i="10"/>
  <c r="H143" i="10"/>
  <c r="H142" i="10"/>
  <c r="H141" i="10"/>
  <c r="H140" i="10"/>
  <c r="H139" i="10"/>
  <c r="H138" i="10"/>
  <c r="H137" i="10"/>
  <c r="H136" i="10"/>
  <c r="H135" i="10"/>
  <c r="H134" i="10"/>
  <c r="H133" i="10"/>
  <c r="H132" i="10"/>
  <c r="H131" i="10"/>
  <c r="H130" i="10"/>
  <c r="H129" i="10"/>
  <c r="H128" i="10"/>
  <c r="H127" i="10"/>
  <c r="H126" i="10"/>
  <c r="H125" i="10"/>
  <c r="H124" i="10"/>
  <c r="H123" i="10"/>
  <c r="H122" i="10"/>
  <c r="H121" i="10"/>
  <c r="H120" i="10"/>
  <c r="H119" i="10"/>
  <c r="H118" i="10"/>
  <c r="H117" i="10"/>
  <c r="H116" i="10"/>
  <c r="H115" i="10"/>
  <c r="H114" i="10"/>
  <c r="H113" i="10"/>
  <c r="H112" i="10"/>
  <c r="H111" i="10"/>
  <c r="H110" i="10"/>
  <c r="H109" i="10"/>
  <c r="H108" i="10"/>
  <c r="H107" i="10"/>
  <c r="H101" i="10"/>
  <c r="H100" i="10"/>
  <c r="H99" i="10"/>
  <c r="H98" i="10"/>
  <c r="H97" i="10"/>
  <c r="H96" i="10"/>
  <c r="H95" i="10"/>
  <c r="H94" i="10"/>
  <c r="E103" i="10" s="1"/>
  <c r="H88" i="10"/>
  <c r="E90" i="10" s="1"/>
  <c r="H87" i="10"/>
  <c r="H86" i="10"/>
  <c r="H85" i="10"/>
  <c r="H79" i="10"/>
  <c r="H78" i="10"/>
  <c r="H77" i="10"/>
  <c r="H76" i="10"/>
  <c r="H75" i="10"/>
  <c r="H74" i="10"/>
  <c r="H72" i="10"/>
  <c r="H71" i="10"/>
  <c r="H70" i="10"/>
  <c r="H69" i="10"/>
  <c r="H68" i="10"/>
  <c r="H67" i="10"/>
  <c r="H66"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16" i="10"/>
  <c r="H15" i="10"/>
  <c r="H14" i="10"/>
  <c r="B14" i="10"/>
  <c r="B15" i="10" s="1"/>
  <c r="B16" i="10" s="1"/>
  <c r="B21" i="10" s="1"/>
  <c r="B22" i="10" s="1"/>
  <c r="B23" i="10" s="1"/>
  <c r="B24" i="10" s="1"/>
  <c r="B25" i="10" s="1"/>
  <c r="B26" i="10" s="1"/>
  <c r="B27" i="10" s="1"/>
  <c r="B28" i="10" s="1"/>
  <c r="B29" i="10" s="1"/>
  <c r="B30" i="10" s="1"/>
  <c r="B31" i="10" s="1"/>
  <c r="B32" i="10" s="1"/>
  <c r="B33" i="10" s="1"/>
  <c r="B34" i="10" s="1"/>
  <c r="B35" i="10" s="1"/>
  <c r="B36" i="10" s="1"/>
  <c r="B37" i="10" s="1"/>
  <c r="B38" i="10" s="1"/>
  <c r="B39" i="10" s="1"/>
  <c r="B40" i="10" s="1"/>
  <c r="B41" i="10" s="1"/>
  <c r="B42" i="10" s="1"/>
  <c r="B43" i="10" s="1"/>
  <c r="B44" i="10" s="1"/>
  <c r="B45" i="10" s="1"/>
  <c r="B46" i="10" s="1"/>
  <c r="B47" i="10" s="1"/>
  <c r="B48" i="10" s="1"/>
  <c r="B49" i="10" s="1"/>
  <c r="B50" i="10" s="1"/>
  <c r="B51" i="10" s="1"/>
  <c r="B52" i="10" s="1"/>
  <c r="B53" i="10" s="1"/>
  <c r="B54" i="10" s="1"/>
  <c r="B55" i="10" s="1"/>
  <c r="B56" i="10" s="1"/>
  <c r="B57" i="10" s="1"/>
  <c r="B58" i="10" s="1"/>
  <c r="B59" i="10" s="1"/>
  <c r="B60" i="10" s="1"/>
  <c r="B66" i="10" s="1"/>
  <c r="B67" i="10" s="1"/>
  <c r="B68" i="10" s="1"/>
  <c r="B69" i="10" s="1"/>
  <c r="B70" i="10" s="1"/>
  <c r="B71" i="10" s="1"/>
  <c r="B72" i="10" s="1"/>
  <c r="B73" i="10" s="1"/>
  <c r="B74" i="10" s="1"/>
  <c r="B75" i="10" s="1"/>
  <c r="B76" i="10" s="1"/>
  <c r="B77" i="10" s="1"/>
  <c r="B78" i="10" s="1"/>
  <c r="B79" i="10" s="1"/>
  <c r="B85" i="10" s="1"/>
  <c r="B86" i="10" s="1"/>
  <c r="B87" i="10" s="1"/>
  <c r="B88" i="10" s="1"/>
  <c r="B94" i="10" s="1"/>
  <c r="B95" i="10" s="1"/>
  <c r="B96" i="10" s="1"/>
  <c r="B97" i="10" s="1"/>
  <c r="B98" i="10" s="1"/>
  <c r="B99" i="10" s="1"/>
  <c r="B100" i="10" s="1"/>
  <c r="B101" i="10" s="1"/>
  <c r="B107" i="10" s="1"/>
  <c r="B108" i="10" s="1"/>
  <c r="B109" i="10" s="1"/>
  <c r="B110" i="10" s="1"/>
  <c r="B111" i="10" s="1"/>
  <c r="B112" i="10" s="1"/>
  <c r="B113" i="10" s="1"/>
  <c r="B114" i="10" s="1"/>
  <c r="B115" i="10" s="1"/>
  <c r="B116" i="10" s="1"/>
  <c r="B117" i="10" s="1"/>
  <c r="B118" i="10" s="1"/>
  <c r="B119" i="10" s="1"/>
  <c r="B120" i="10" s="1"/>
  <c r="B121" i="10" s="1"/>
  <c r="B122" i="10" s="1"/>
  <c r="B123" i="10" s="1"/>
  <c r="B124" i="10" s="1"/>
  <c r="B125" i="10" s="1"/>
  <c r="B126" i="10" s="1"/>
  <c r="B127" i="10" s="1"/>
  <c r="B128" i="10" s="1"/>
  <c r="B129" i="10" s="1"/>
  <c r="B130" i="10" s="1"/>
  <c r="B131" i="10" s="1"/>
  <c r="B132" i="10" s="1"/>
  <c r="B133" i="10" s="1"/>
  <c r="B134" i="10" s="1"/>
  <c r="B135" i="10" s="1"/>
  <c r="B136" i="10" s="1"/>
  <c r="B137" i="10" s="1"/>
  <c r="B138" i="10" s="1"/>
  <c r="B139" i="10" s="1"/>
  <c r="B140" i="10" s="1"/>
  <c r="B141" i="10" s="1"/>
  <c r="B142" i="10" s="1"/>
  <c r="B143" i="10" s="1"/>
  <c r="B144" i="10" s="1"/>
  <c r="B145" i="10" s="1"/>
  <c r="B146" i="10" s="1"/>
  <c r="B147" i="10" s="1"/>
  <c r="B148" i="10" s="1"/>
  <c r="B149" i="10" s="1"/>
  <c r="B150" i="10" s="1"/>
  <c r="B151" i="10" s="1"/>
  <c r="B152" i="10" s="1"/>
  <c r="B153" i="10" s="1"/>
  <c r="B154" i="10" s="1"/>
  <c r="B155" i="10" s="1"/>
  <c r="B156" i="10" s="1"/>
  <c r="B157" i="10" s="1"/>
  <c r="B158" i="10" s="1"/>
  <c r="B159" i="10" s="1"/>
  <c r="B160" i="10" s="1"/>
  <c r="B161" i="10" s="1"/>
  <c r="B162" i="10" s="1"/>
  <c r="H13" i="10"/>
  <c r="B13" i="10"/>
  <c r="H12" i="10"/>
  <c r="B12" i="10"/>
  <c r="H11" i="10"/>
  <c r="H223" i="8"/>
  <c r="H222" i="8"/>
  <c r="H221" i="8"/>
  <c r="H220" i="8"/>
  <c r="H219" i="8"/>
  <c r="H218" i="8"/>
  <c r="H206" i="8"/>
  <c r="H205" i="8"/>
  <c r="H204" i="8"/>
  <c r="B204" i="8"/>
  <c r="B205" i="8" s="1"/>
  <c r="B206" i="8" s="1"/>
  <c r="H203" i="8"/>
  <c r="B203" i="8"/>
  <c r="H202" i="8"/>
  <c r="H196" i="8"/>
  <c r="H195" i="8"/>
  <c r="H194" i="8"/>
  <c r="H193" i="8"/>
  <c r="H192" i="8"/>
  <c r="H191" i="8"/>
  <c r="H190" i="8"/>
  <c r="H189" i="8"/>
  <c r="H188" i="8"/>
  <c r="H187" i="8"/>
  <c r="H186" i="8"/>
  <c r="H185" i="8"/>
  <c r="H184" i="8"/>
  <c r="H183" i="8"/>
  <c r="H182" i="8"/>
  <c r="H181" i="8"/>
  <c r="H180" i="8"/>
  <c r="H179" i="8"/>
  <c r="H178" i="8"/>
  <c r="H177" i="8"/>
  <c r="H176" i="8"/>
  <c r="H175" i="8"/>
  <c r="H174" i="8"/>
  <c r="H173" i="8"/>
  <c r="H172" i="8"/>
  <c r="H171" i="8"/>
  <c r="H170" i="8"/>
  <c r="H169" i="8"/>
  <c r="H168" i="8"/>
  <c r="H167" i="8"/>
  <c r="H166" i="8"/>
  <c r="H165" i="8"/>
  <c r="H164" i="8"/>
  <c r="H163" i="8"/>
  <c r="H162" i="8"/>
  <c r="H161" i="8"/>
  <c r="H160" i="8"/>
  <c r="H159" i="8"/>
  <c r="H158" i="8"/>
  <c r="H157" i="8"/>
  <c r="H156" i="8"/>
  <c r="H155" i="8"/>
  <c r="H154" i="8"/>
  <c r="H153" i="8"/>
  <c r="H152" i="8"/>
  <c r="H151" i="8"/>
  <c r="H150" i="8"/>
  <c r="H149" i="8"/>
  <c r="H148" i="8"/>
  <c r="H147" i="8"/>
  <c r="H146" i="8"/>
  <c r="H140" i="8"/>
  <c r="E142" i="8" s="1"/>
  <c r="H139" i="8"/>
  <c r="H138" i="8"/>
  <c r="H137" i="8"/>
  <c r="H136" i="8"/>
  <c r="H135" i="8"/>
  <c r="H134" i="8"/>
  <c r="H133" i="8"/>
  <c r="H127" i="8"/>
  <c r="H126" i="8"/>
  <c r="E129" i="8" s="1"/>
  <c r="H125" i="8"/>
  <c r="H124" i="8"/>
  <c r="H118" i="8"/>
  <c r="H117" i="8"/>
  <c r="H116" i="8"/>
  <c r="H115" i="8"/>
  <c r="H113" i="8"/>
  <c r="H111" i="8"/>
  <c r="H110" i="8"/>
  <c r="H109" i="8"/>
  <c r="H108" i="8"/>
  <c r="H107" i="8"/>
  <c r="H106" i="8"/>
  <c r="H105" i="8"/>
  <c r="H99" i="8"/>
  <c r="H98" i="8"/>
  <c r="H97" i="8"/>
  <c r="H96" i="8"/>
  <c r="H95" i="8"/>
  <c r="H94" i="8"/>
  <c r="H93" i="8"/>
  <c r="H92" i="8"/>
  <c r="H91" i="8"/>
  <c r="H90" i="8"/>
  <c r="H89" i="8"/>
  <c r="H88" i="8"/>
  <c r="H87" i="8"/>
  <c r="H86" i="8"/>
  <c r="H85" i="8"/>
  <c r="H84" i="8"/>
  <c r="H83" i="8"/>
  <c r="H82" i="8"/>
  <c r="H81" i="8"/>
  <c r="H80" i="8"/>
  <c r="H79" i="8"/>
  <c r="H78" i="8"/>
  <c r="H77" i="8"/>
  <c r="H76" i="8"/>
  <c r="H75" i="8"/>
  <c r="H74" i="8"/>
  <c r="H73" i="8"/>
  <c r="H72" i="8"/>
  <c r="H71" i="8"/>
  <c r="H66" i="8"/>
  <c r="H65" i="8"/>
  <c r="H64" i="8"/>
  <c r="H63" i="8"/>
  <c r="H62" i="8"/>
  <c r="H61" i="8"/>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B23" i="8"/>
  <c r="B24" i="8" s="1"/>
  <c r="B25" i="8" s="1"/>
  <c r="B26" i="8" s="1"/>
  <c r="B27" i="8" s="1"/>
  <c r="B28" i="8" s="1"/>
  <c r="B29" i="8" s="1"/>
  <c r="B30" i="8" s="1"/>
  <c r="B31" i="8" s="1"/>
  <c r="B32" i="8" s="1"/>
  <c r="B33" i="8" s="1"/>
  <c r="B34" i="8" s="1"/>
  <c r="B35" i="8" s="1"/>
  <c r="B36" i="8" s="1"/>
  <c r="B37" i="8" s="1"/>
  <c r="B38" i="8" s="1"/>
  <c r="B39" i="8" s="1"/>
  <c r="B40" i="8" s="1"/>
  <c r="B41" i="8" s="1"/>
  <c r="B42" i="8" s="1"/>
  <c r="B43" i="8" s="1"/>
  <c r="B44" i="8" s="1"/>
  <c r="B45" i="8" s="1"/>
  <c r="B46" i="8" s="1"/>
  <c r="B47" i="8" s="1"/>
  <c r="B48" i="8" s="1"/>
  <c r="B49" i="8" s="1"/>
  <c r="B50" i="8" s="1"/>
  <c r="B51" i="8" s="1"/>
  <c r="B52" i="8" s="1"/>
  <c r="B53" i="8" s="1"/>
  <c r="B54" i="8" s="1"/>
  <c r="B55" i="8" s="1"/>
  <c r="B56" i="8" s="1"/>
  <c r="B57" i="8" s="1"/>
  <c r="B58" i="8" s="1"/>
  <c r="B59" i="8" s="1"/>
  <c r="B60" i="8" s="1"/>
  <c r="B61" i="8" s="1"/>
  <c r="B62" i="8" s="1"/>
  <c r="B63" i="8" s="1"/>
  <c r="B64" i="8" s="1"/>
  <c r="B65" i="8" s="1"/>
  <c r="B66" i="8" s="1"/>
  <c r="B71" i="8" s="1"/>
  <c r="B72" i="8" s="1"/>
  <c r="B73" i="8" s="1"/>
  <c r="B74" i="8" s="1"/>
  <c r="B75" i="8" s="1"/>
  <c r="B76" i="8" s="1"/>
  <c r="B77" i="8" s="1"/>
  <c r="B78" i="8" s="1"/>
  <c r="B79" i="8" s="1"/>
  <c r="B80" i="8" s="1"/>
  <c r="B81" i="8" s="1"/>
  <c r="B82" i="8" s="1"/>
  <c r="B83" i="8" s="1"/>
  <c r="B84" i="8" s="1"/>
  <c r="B85" i="8" s="1"/>
  <c r="B86" i="8" s="1"/>
  <c r="B87" i="8" s="1"/>
  <c r="B88" i="8" s="1"/>
  <c r="B89" i="8" s="1"/>
  <c r="B90" i="8" s="1"/>
  <c r="B91" i="8" s="1"/>
  <c r="B92" i="8" s="1"/>
  <c r="B93" i="8" s="1"/>
  <c r="B94" i="8" s="1"/>
  <c r="B95" i="8" s="1"/>
  <c r="B96" i="8" s="1"/>
  <c r="B97" i="8" s="1"/>
  <c r="B98" i="8" s="1"/>
  <c r="B99" i="8" s="1"/>
  <c r="B105" i="8" s="1"/>
  <c r="B106" i="8" s="1"/>
  <c r="B107" i="8" s="1"/>
  <c r="B108" i="8" s="1"/>
  <c r="B109" i="8" s="1"/>
  <c r="B110" i="8" s="1"/>
  <c r="B111" i="8" s="1"/>
  <c r="B112" i="8" s="1"/>
  <c r="B113" i="8" s="1"/>
  <c r="B114" i="8" s="1"/>
  <c r="B115" i="8" s="1"/>
  <c r="B116" i="8" s="1"/>
  <c r="B117" i="8" s="1"/>
  <c r="B118" i="8" s="1"/>
  <c r="B124" i="8" s="1"/>
  <c r="B125" i="8" s="1"/>
  <c r="B126" i="8" s="1"/>
  <c r="B127" i="8" s="1"/>
  <c r="B133" i="8" s="1"/>
  <c r="B134" i="8" s="1"/>
  <c r="B135" i="8" s="1"/>
  <c r="B136" i="8" s="1"/>
  <c r="B137" i="8" s="1"/>
  <c r="B138" i="8" s="1"/>
  <c r="B139" i="8" s="1"/>
  <c r="B140" i="8" s="1"/>
  <c r="B146" i="8" s="1"/>
  <c r="B147" i="8" s="1"/>
  <c r="B148" i="8" s="1"/>
  <c r="B149" i="8" s="1"/>
  <c r="B150" i="8" s="1"/>
  <c r="B151" i="8" s="1"/>
  <c r="B152" i="8" s="1"/>
  <c r="B153" i="8" s="1"/>
  <c r="B154" i="8" s="1"/>
  <c r="B155" i="8" s="1"/>
  <c r="B156" i="8" s="1"/>
  <c r="B157" i="8" s="1"/>
  <c r="B158" i="8" s="1"/>
  <c r="B159" i="8" s="1"/>
  <c r="B160" i="8" s="1"/>
  <c r="B161" i="8" s="1"/>
  <c r="B162" i="8" s="1"/>
  <c r="B163" i="8" s="1"/>
  <c r="B164" i="8" s="1"/>
  <c r="B165" i="8" s="1"/>
  <c r="B166" i="8" s="1"/>
  <c r="B167" i="8" s="1"/>
  <c r="B168" i="8" s="1"/>
  <c r="B169" i="8" s="1"/>
  <c r="B170" i="8" s="1"/>
  <c r="B171" i="8" s="1"/>
  <c r="B172" i="8" s="1"/>
  <c r="B173" i="8" s="1"/>
  <c r="B174" i="8" s="1"/>
  <c r="B175" i="8" s="1"/>
  <c r="B176" i="8" s="1"/>
  <c r="B177" i="8" s="1"/>
  <c r="B178" i="8" s="1"/>
  <c r="B179" i="8" s="1"/>
  <c r="B180" i="8" s="1"/>
  <c r="B181" i="8" s="1"/>
  <c r="B182" i="8" s="1"/>
  <c r="B183" i="8" s="1"/>
  <c r="B184" i="8" s="1"/>
  <c r="B185" i="8" s="1"/>
  <c r="B186" i="8" s="1"/>
  <c r="B187" i="8" s="1"/>
  <c r="B188" i="8" s="1"/>
  <c r="B189" i="8" s="1"/>
  <c r="B190" i="8" s="1"/>
  <c r="B191" i="8" s="1"/>
  <c r="B192" i="8" s="1"/>
  <c r="B193" i="8" s="1"/>
  <c r="B194" i="8" s="1"/>
  <c r="B195" i="8" s="1"/>
  <c r="B196" i="8" s="1"/>
  <c r="H17" i="8"/>
  <c r="H16" i="8"/>
  <c r="H15" i="8"/>
  <c r="H14" i="8"/>
  <c r="H13" i="8"/>
  <c r="H12" i="8"/>
  <c r="B12" i="8"/>
  <c r="B13" i="8" s="1"/>
  <c r="B14" i="8" s="1"/>
  <c r="B15" i="8" s="1"/>
  <c r="B16" i="8" s="1"/>
  <c r="B17" i="8" s="1"/>
  <c r="H11" i="8"/>
  <c r="E19" i="8" s="1"/>
  <c r="H166" i="7"/>
  <c r="H165" i="7"/>
  <c r="H164" i="7"/>
  <c r="H163" i="7"/>
  <c r="H162" i="7"/>
  <c r="H161" i="7"/>
  <c r="H148" i="7"/>
  <c r="B148" i="7"/>
  <c r="H147" i="7"/>
  <c r="H146" i="7"/>
  <c r="H145" i="7"/>
  <c r="B145" i="7"/>
  <c r="B146" i="7" s="1"/>
  <c r="B147" i="7" s="1"/>
  <c r="H144" i="7"/>
  <c r="E150" i="7" s="1"/>
  <c r="H139" i="7"/>
  <c r="H138" i="7"/>
  <c r="H137" i="7"/>
  <c r="H136" i="7"/>
  <c r="H135" i="7"/>
  <c r="H134" i="7"/>
  <c r="H133" i="7"/>
  <c r="H132" i="7"/>
  <c r="H131" i="7"/>
  <c r="H130" i="7"/>
  <c r="H129" i="7"/>
  <c r="H128" i="7"/>
  <c r="H127" i="7"/>
  <c r="H126" i="7"/>
  <c r="H125" i="7"/>
  <c r="H124" i="7"/>
  <c r="H123" i="7"/>
  <c r="H122" i="7"/>
  <c r="H121" i="7"/>
  <c r="H120" i="7"/>
  <c r="H119" i="7"/>
  <c r="H118" i="7"/>
  <c r="H117" i="7"/>
  <c r="H116" i="7"/>
  <c r="H115" i="7"/>
  <c r="H114" i="7"/>
  <c r="H113" i="7"/>
  <c r="H112" i="7"/>
  <c r="H111" i="7"/>
  <c r="H110" i="7"/>
  <c r="H109" i="7"/>
  <c r="H108" i="7"/>
  <c r="H107" i="7"/>
  <c r="H106" i="7"/>
  <c r="H105" i="7"/>
  <c r="H104" i="7"/>
  <c r="H103" i="7"/>
  <c r="H102" i="7"/>
  <c r="H101" i="7"/>
  <c r="H100" i="7"/>
  <c r="H99" i="7"/>
  <c r="H98" i="7"/>
  <c r="H97" i="7"/>
  <c r="H96" i="7"/>
  <c r="H95" i="7"/>
  <c r="H94" i="7"/>
  <c r="H93" i="7"/>
  <c r="H92" i="7"/>
  <c r="H91" i="7"/>
  <c r="H90" i="7"/>
  <c r="H89" i="7"/>
  <c r="H88" i="7"/>
  <c r="H87" i="7"/>
  <c r="H86" i="7"/>
  <c r="H85" i="7"/>
  <c r="H84" i="7"/>
  <c r="H78" i="7"/>
  <c r="H77" i="7"/>
  <c r="H76" i="7"/>
  <c r="H75" i="7"/>
  <c r="H74" i="7"/>
  <c r="H73" i="7"/>
  <c r="H72" i="7"/>
  <c r="H71" i="7"/>
  <c r="H63" i="7"/>
  <c r="H62" i="7"/>
  <c r="H61" i="7"/>
  <c r="H60" i="7"/>
  <c r="E65" i="7" s="1"/>
  <c r="H54" i="7"/>
  <c r="H53" i="7"/>
  <c r="H52" i="7"/>
  <c r="H51" i="7"/>
  <c r="H50" i="7"/>
  <c r="H49" i="7"/>
  <c r="H48" i="7"/>
  <c r="H47" i="7"/>
  <c r="H46" i="7"/>
  <c r="H45" i="7"/>
  <c r="H44" i="7"/>
  <c r="H43" i="7"/>
  <c r="H42" i="7"/>
  <c r="H41" i="7"/>
  <c r="H40" i="7"/>
  <c r="H39" i="7"/>
  <c r="H38" i="7"/>
  <c r="H37" i="7"/>
  <c r="H36" i="7"/>
  <c r="H35" i="7"/>
  <c r="H34" i="7"/>
  <c r="H33" i="7"/>
  <c r="H32" i="7"/>
  <c r="H31" i="7"/>
  <c r="H30" i="7"/>
  <c r="H29" i="7"/>
  <c r="B29" i="7"/>
  <c r="B30" i="7" s="1"/>
  <c r="B31" i="7" s="1"/>
  <c r="B32" i="7" s="1"/>
  <c r="B33" i="7" s="1"/>
  <c r="B34" i="7" s="1"/>
  <c r="B35" i="7" s="1"/>
  <c r="B36" i="7" s="1"/>
  <c r="B37" i="7" s="1"/>
  <c r="B38" i="7" s="1"/>
  <c r="B39" i="7" s="1"/>
  <c r="B40" i="7" s="1"/>
  <c r="B41" i="7" s="1"/>
  <c r="B42" i="7" s="1"/>
  <c r="B43" i="7" s="1"/>
  <c r="B44" i="7" s="1"/>
  <c r="B45" i="7" s="1"/>
  <c r="B46" i="7" s="1"/>
  <c r="B47" i="7" s="1"/>
  <c r="B48" i="7" s="1"/>
  <c r="B49" i="7" s="1"/>
  <c r="B50" i="7" s="1"/>
  <c r="B51" i="7" s="1"/>
  <c r="B52" i="7" s="1"/>
  <c r="B53" i="7" s="1"/>
  <c r="B54" i="7" s="1"/>
  <c r="B60" i="7" s="1"/>
  <c r="B61" i="7" s="1"/>
  <c r="B62" i="7" s="1"/>
  <c r="B63" i="7" s="1"/>
  <c r="B71" i="7" s="1"/>
  <c r="B72" i="7" s="1"/>
  <c r="B73" i="7" s="1"/>
  <c r="B74" i="7" s="1"/>
  <c r="B75" i="7" s="1"/>
  <c r="B76" i="7" s="1"/>
  <c r="B77" i="7" s="1"/>
  <c r="B78" i="7" s="1"/>
  <c r="B84" i="7" s="1"/>
  <c r="B85" i="7" s="1"/>
  <c r="B86" i="7" s="1"/>
  <c r="B87" i="7" s="1"/>
  <c r="B88" i="7" s="1"/>
  <c r="B89" i="7" s="1"/>
  <c r="B90" i="7" s="1"/>
  <c r="B91" i="7" s="1"/>
  <c r="B92" i="7" s="1"/>
  <c r="B93" i="7" s="1"/>
  <c r="B94" i="7" s="1"/>
  <c r="B95" i="7" s="1"/>
  <c r="B96" i="7" s="1"/>
  <c r="B97" i="7" s="1"/>
  <c r="B98" i="7" s="1"/>
  <c r="B99" i="7" s="1"/>
  <c r="B100" i="7" s="1"/>
  <c r="B101" i="7" s="1"/>
  <c r="B102" i="7" s="1"/>
  <c r="B103" i="7" s="1"/>
  <c r="B104" i="7" s="1"/>
  <c r="B105" i="7" s="1"/>
  <c r="B106" i="7" s="1"/>
  <c r="B107" i="7" s="1"/>
  <c r="B108" i="7" s="1"/>
  <c r="B109" i="7" s="1"/>
  <c r="B110" i="7" s="1"/>
  <c r="B111" i="7" s="1"/>
  <c r="B112" i="7" s="1"/>
  <c r="B113" i="7" s="1"/>
  <c r="B114" i="7" s="1"/>
  <c r="B115" i="7" s="1"/>
  <c r="B116" i="7" s="1"/>
  <c r="B117" i="7" s="1"/>
  <c r="B118" i="7" s="1"/>
  <c r="B119" i="7" s="1"/>
  <c r="B120" i="7" s="1"/>
  <c r="B121" i="7" s="1"/>
  <c r="B122" i="7" s="1"/>
  <c r="B123" i="7" s="1"/>
  <c r="B124" i="7" s="1"/>
  <c r="B125" i="7" s="1"/>
  <c r="B126" i="7" s="1"/>
  <c r="B127" i="7" s="1"/>
  <c r="B128" i="7" s="1"/>
  <c r="B129" i="7" s="1"/>
  <c r="B130" i="7" s="1"/>
  <c r="B131" i="7" s="1"/>
  <c r="B132" i="7" s="1"/>
  <c r="B133" i="7" s="1"/>
  <c r="B134" i="7" s="1"/>
  <c r="B135" i="7" s="1"/>
  <c r="B136" i="7" s="1"/>
  <c r="B137" i="7" s="1"/>
  <c r="B138" i="7" s="1"/>
  <c r="B139" i="7" s="1"/>
  <c r="H28" i="7"/>
  <c r="H27" i="7"/>
  <c r="H26" i="7"/>
  <c r="H25" i="7"/>
  <c r="H24" i="7"/>
  <c r="H23" i="7"/>
  <c r="H22" i="7"/>
  <c r="E56" i="7" s="1"/>
  <c r="H17" i="7"/>
  <c r="J2" i="7" s="1"/>
  <c r="H16" i="7"/>
  <c r="H15" i="7"/>
  <c r="H14" i="7"/>
  <c r="H13" i="7"/>
  <c r="B13" i="7"/>
  <c r="B14" i="7" s="1"/>
  <c r="B15" i="7" s="1"/>
  <c r="B16" i="7" s="1"/>
  <c r="B17" i="7" s="1"/>
  <c r="B22" i="7" s="1"/>
  <c r="B23" i="7" s="1"/>
  <c r="B24" i="7" s="1"/>
  <c r="B25" i="7" s="1"/>
  <c r="B26" i="7" s="1"/>
  <c r="B27" i="7" s="1"/>
  <c r="B28" i="7" s="1"/>
  <c r="H12" i="7"/>
  <c r="B12" i="7"/>
  <c r="H11" i="7"/>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65" i="5"/>
  <c r="H64" i="5"/>
  <c r="J2" i="5" s="1"/>
  <c r="H63" i="5"/>
  <c r="H62" i="5"/>
  <c r="H61" i="5"/>
  <c r="H57" i="5"/>
  <c r="H56" i="5"/>
  <c r="H17" i="5"/>
  <c r="H16" i="5"/>
  <c r="H15" i="5"/>
  <c r="H14" i="5"/>
  <c r="H13" i="5"/>
  <c r="H12" i="5"/>
  <c r="H11" i="5"/>
  <c r="H10" i="5"/>
  <c r="H9" i="5"/>
  <c r="H16" i="4"/>
  <c r="H15" i="4"/>
  <c r="H14" i="4"/>
  <c r="H13" i="4"/>
  <c r="H12" i="4"/>
  <c r="H11" i="4"/>
  <c r="H10" i="4"/>
  <c r="H9" i="4"/>
  <c r="E199" i="8" l="1"/>
  <c r="J2" i="14"/>
  <c r="E142" i="7"/>
  <c r="E164" i="12"/>
  <c r="E80" i="7"/>
  <c r="E67" i="8"/>
  <c r="J2" i="8"/>
  <c r="E101" i="8"/>
  <c r="E62" i="12"/>
  <c r="J2" i="10"/>
  <c r="E164" i="10"/>
  <c r="E81" i="10"/>
  <c r="E19" i="7"/>
  <c r="E81" i="12"/>
  <c r="J2" i="4"/>
  <c r="E62" i="10"/>
  <c r="E208" i="8"/>
  <c r="E18" i="10"/>
  <c r="J2" i="6"/>
  <c r="E120" i="8"/>
  <c r="H375" i="2"/>
  <c r="H327" i="2"/>
  <c r="H326" i="2"/>
  <c r="H324" i="2"/>
  <c r="H323" i="2"/>
  <c r="H321" i="2"/>
  <c r="G320" i="2"/>
  <c r="H320" i="2" s="1"/>
  <c r="H302" i="2"/>
  <c r="H301" i="2"/>
  <c r="H299" i="2"/>
  <c r="H298" i="2"/>
  <c r="H252" i="2"/>
  <c r="H250" i="2"/>
  <c r="H249" i="2"/>
  <c r="H220" i="2"/>
  <c r="H219" i="2"/>
  <c r="H207" i="2"/>
  <c r="H206" i="2"/>
  <c r="H205" i="2"/>
  <c r="H204" i="2"/>
  <c r="H203" i="2"/>
  <c r="H202" i="2"/>
  <c r="H201" i="2"/>
  <c r="H200" i="2"/>
  <c r="H199" i="2"/>
  <c r="H198" i="2"/>
  <c r="H197" i="2"/>
  <c r="H196" i="2"/>
  <c r="H195" i="2"/>
  <c r="H188"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J2" i="2" s="1"/>
  <c r="H102" i="2"/>
  <c r="H101" i="2"/>
  <c r="H100" i="2"/>
  <c r="H99" i="2"/>
  <c r="H98" i="2"/>
  <c r="H96" i="2"/>
  <c r="H95" i="2"/>
  <c r="H94" i="2"/>
  <c r="H93" i="2"/>
  <c r="H92" i="2"/>
  <c r="H12" i="2"/>
  <c r="H11" i="2"/>
  <c r="H10" i="2"/>
  <c r="B18" i="1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J34" authorId="0" shapeId="0" xr:uid="{004907F6-0EDE-4534-BBE8-4351FEF18B60}">
      <text>
        <r>
          <rPr>
            <sz val="9"/>
            <color indexed="81"/>
            <rFont val="MS P ゴシック"/>
            <family val="3"/>
            <charset val="128"/>
          </rPr>
          <t xml:space="preserve">
見積お願い致します。</t>
        </r>
      </text>
    </comment>
    <comment ref="J42" authorId="0" shapeId="0" xr:uid="{DF2D6EAB-C890-4A83-8506-55B6F6CD1FD5}">
      <text>
        <r>
          <rPr>
            <b/>
            <sz val="9"/>
            <color indexed="81"/>
            <rFont val="MS P ゴシック"/>
            <family val="3"/>
            <charset val="128"/>
          </rPr>
          <t>見積お願い致します。</t>
        </r>
      </text>
    </comment>
    <comment ref="J43" authorId="0" shapeId="0" xr:uid="{E92E7256-24A8-4228-9B42-D613EB02A4DA}">
      <text>
        <r>
          <rPr>
            <sz val="9"/>
            <color indexed="81"/>
            <rFont val="MS P ゴシック"/>
            <family val="3"/>
            <charset val="128"/>
          </rPr>
          <t xml:space="preserve">見積お願い致します。
</t>
        </r>
      </text>
    </comment>
    <comment ref="J72" authorId="0" shapeId="0" xr:uid="{54D83D40-8347-43E4-985F-49F9AAB3A7E3}">
      <text>
        <r>
          <rPr>
            <sz val="9"/>
            <color indexed="81"/>
            <rFont val="MS P ゴシック"/>
            <family val="3"/>
            <charset val="128"/>
          </rPr>
          <t xml:space="preserve">見積お願い致します。
</t>
        </r>
      </text>
    </comment>
    <comment ref="J73" authorId="0" shapeId="0" xr:uid="{15E14CB2-AD93-4C8A-B2ED-08A4A9C02BD4}">
      <text>
        <r>
          <rPr>
            <sz val="9"/>
            <color indexed="81"/>
            <rFont val="MS P ゴシック"/>
            <family val="3"/>
            <charset val="128"/>
          </rPr>
          <t xml:space="preserve">見積お願い致します。
</t>
        </r>
      </text>
    </comment>
    <comment ref="J182" authorId="0" shapeId="0" xr:uid="{6DD77306-00DF-4468-839D-813FEF38AD54}">
      <text>
        <r>
          <rPr>
            <b/>
            <sz val="9"/>
            <color indexed="81"/>
            <rFont val="MS P ゴシック"/>
            <family val="3"/>
            <charset val="128"/>
          </rPr>
          <t>見積お願い致します。</t>
        </r>
      </text>
    </comment>
  </commentList>
</comments>
</file>

<file path=xl/sharedStrings.xml><?xml version="1.0" encoding="utf-8"?>
<sst xmlns="http://schemas.openxmlformats.org/spreadsheetml/2006/main" count="54110" uniqueCount="10127">
  <si>
    <t>お客先名</t>
    <rPh sb="1" eb="3">
      <t>キャクサキ</t>
    </rPh>
    <rPh sb="3" eb="4">
      <t>メイ</t>
    </rPh>
    <phoneticPr fontId="5"/>
  </si>
  <si>
    <t>豊田自動織機（東陽）</t>
    <rPh sb="0" eb="6">
      <t>トヨタジドウショッキ</t>
    </rPh>
    <rPh sb="7" eb="9">
      <t>トウヨウ</t>
    </rPh>
    <phoneticPr fontId="5"/>
  </si>
  <si>
    <t>合計金額</t>
    <rPh sb="0" eb="2">
      <t>ゴウケイ</t>
    </rPh>
    <rPh sb="2" eb="4">
      <t>キンガク</t>
    </rPh>
    <phoneticPr fontId="5"/>
  </si>
  <si>
    <t>担当営業</t>
    <rPh sb="0" eb="2">
      <t>タントウ</t>
    </rPh>
    <rPh sb="2" eb="4">
      <t>エイギョウ</t>
    </rPh>
    <phoneticPr fontId="5"/>
  </si>
  <si>
    <t>田中</t>
    <rPh sb="0" eb="2">
      <t>タナカ</t>
    </rPh>
    <phoneticPr fontId="5"/>
  </si>
  <si>
    <t>受注番号</t>
    <rPh sb="0" eb="2">
      <t>ジュチュウ</t>
    </rPh>
    <rPh sb="2" eb="4">
      <t>バンゴウ</t>
    </rPh>
    <phoneticPr fontId="5"/>
  </si>
  <si>
    <t>希望納期</t>
    <rPh sb="0" eb="2">
      <t>キボウ</t>
    </rPh>
    <rPh sb="2" eb="4">
      <t>ノウ</t>
    </rPh>
    <phoneticPr fontId="5"/>
  </si>
  <si>
    <t>最終納品</t>
    <rPh sb="0" eb="2">
      <t>サイシュウ</t>
    </rPh>
    <rPh sb="2" eb="4">
      <t>ノウヒン</t>
    </rPh>
    <phoneticPr fontId="5"/>
  </si>
  <si>
    <t>見積り分類</t>
    <rPh sb="0" eb="2">
      <t>ミツモ</t>
    </rPh>
    <rPh sb="3" eb="5">
      <t>ブンルイ</t>
    </rPh>
    <phoneticPr fontId="5"/>
  </si>
  <si>
    <t>メーカー</t>
    <phoneticPr fontId="5"/>
  </si>
  <si>
    <t>仕入先</t>
    <rPh sb="0" eb="2">
      <t>シイレ</t>
    </rPh>
    <rPh sb="2" eb="3">
      <t>サキ</t>
    </rPh>
    <phoneticPr fontId="5"/>
  </si>
  <si>
    <t>品名 / 型式</t>
    <rPh sb="0" eb="2">
      <t>ヒンメイ</t>
    </rPh>
    <rPh sb="5" eb="7">
      <t>カタシキ</t>
    </rPh>
    <phoneticPr fontId="5"/>
  </si>
  <si>
    <t>数量</t>
  </si>
  <si>
    <t>単価</t>
  </si>
  <si>
    <t>金額</t>
  </si>
  <si>
    <t>分類合計</t>
    <rPh sb="0" eb="2">
      <t>ブンルイ</t>
    </rPh>
    <rPh sb="2" eb="4">
      <t>ゴウケイ</t>
    </rPh>
    <phoneticPr fontId="5"/>
  </si>
  <si>
    <t>詳細</t>
    <rPh sb="0" eb="2">
      <t>ショウサイ</t>
    </rPh>
    <phoneticPr fontId="5"/>
  </si>
  <si>
    <t>備考</t>
    <rPh sb="0" eb="2">
      <t>ビコウ</t>
    </rPh>
    <phoneticPr fontId="5"/>
  </si>
  <si>
    <t>技術分類</t>
    <rPh sb="0" eb="2">
      <t>ギジュツ</t>
    </rPh>
    <rPh sb="2" eb="4">
      <t>ブンルイ</t>
    </rPh>
    <phoneticPr fontId="5"/>
  </si>
  <si>
    <t>発注日</t>
    <rPh sb="0" eb="2">
      <t>ハッチュウ</t>
    </rPh>
    <rPh sb="2" eb="3">
      <t>ヒ</t>
    </rPh>
    <phoneticPr fontId="5"/>
  </si>
  <si>
    <t>発注</t>
    <rPh sb="0" eb="2">
      <t>ハッチュウ</t>
    </rPh>
    <phoneticPr fontId="5"/>
  </si>
  <si>
    <t>納期</t>
    <rPh sb="0" eb="2">
      <t>ノウ</t>
    </rPh>
    <phoneticPr fontId="5"/>
  </si>
  <si>
    <t>入荷予定日</t>
    <rPh sb="0" eb="2">
      <t>ニュウカ</t>
    </rPh>
    <rPh sb="2" eb="4">
      <t>ヨテイ</t>
    </rPh>
    <rPh sb="4" eb="5">
      <t>ヒ</t>
    </rPh>
    <phoneticPr fontId="5"/>
  </si>
  <si>
    <t>入荷日</t>
    <rPh sb="0" eb="2">
      <t>ニュウカ</t>
    </rPh>
    <rPh sb="2" eb="3">
      <t>ビ</t>
    </rPh>
    <phoneticPr fontId="5"/>
  </si>
  <si>
    <t>IAI</t>
    <phoneticPr fontId="5"/>
  </si>
  <si>
    <t>日伝</t>
    <rPh sb="0" eb="2">
      <t>ニチデン</t>
    </rPh>
    <phoneticPr fontId="5"/>
  </si>
  <si>
    <t>ロボット一式</t>
    <rPh sb="4" eb="6">
      <t>イッシキ</t>
    </rPh>
    <phoneticPr fontId="5"/>
  </si>
  <si>
    <t>発№43827</t>
    <rPh sb="0" eb="1">
      <t>ハツ</t>
    </rPh>
    <phoneticPr fontId="5"/>
  </si>
  <si>
    <t>12/3・10ﾀｲｼｮｰ着</t>
    <rPh sb="12" eb="13">
      <t>チャク</t>
    </rPh>
    <phoneticPr fontId="5"/>
  </si>
  <si>
    <t>BFC</t>
    <phoneticPr fontId="5"/>
  </si>
  <si>
    <t>パーツフィーダー</t>
    <phoneticPr fontId="5"/>
  </si>
  <si>
    <t>発№43949</t>
    <rPh sb="0" eb="1">
      <t>ハツ</t>
    </rPh>
    <phoneticPr fontId="5"/>
  </si>
  <si>
    <t>最短・ﾀｲｼｮｰ着</t>
    <rPh sb="0" eb="2">
      <t>サイタン</t>
    </rPh>
    <rPh sb="8" eb="9">
      <t>チャク</t>
    </rPh>
    <phoneticPr fontId="5"/>
  </si>
  <si>
    <t>値引</t>
    <rPh sb="0" eb="2">
      <t>ネビキ</t>
    </rPh>
    <phoneticPr fontId="5"/>
  </si>
  <si>
    <t>値引　見積№19-150、ﾒｰﾙにて</t>
    <rPh sb="0" eb="2">
      <t>ネビキ</t>
    </rPh>
    <rPh sb="3" eb="5">
      <t>ミツモリ</t>
    </rPh>
    <phoneticPr fontId="5"/>
  </si>
  <si>
    <t>MISUMI</t>
    <phoneticPr fontId="5"/>
  </si>
  <si>
    <t>MVBLK-AMN-JPA23428G111AB</t>
  </si>
  <si>
    <t>ﾒｳﾞｨｰ_ｶｸﾓﾉ</t>
  </si>
  <si>
    <t>WP420F4D8500</t>
  </si>
  <si>
    <t>MVBLK-SSM-JPA234YS2111AB</t>
  </si>
  <si>
    <t>MVBLK-AMN-JPA2341SL111AB</t>
  </si>
  <si>
    <t>AP-3-2-BLACK</t>
  </si>
  <si>
    <t>ﾒﾝﾂｹﾄｯﾃ AP-3</t>
  </si>
  <si>
    <t>APND5-P3.80-L10-B2.0</t>
  </si>
  <si>
    <t>ｲﾁｷﾞﾒﾋﾟﾝ</t>
  </si>
  <si>
    <t>APND5-P4.20-L10-B2.0</t>
  </si>
  <si>
    <t>DFPZQ6-P6.50-L8-B12.0</t>
  </si>
  <si>
    <t>ｲﾁｷﾞﾒﾋﾟﾝ(DFPZQ)</t>
  </si>
  <si>
    <t>JBHUFCP12-P9.00-L4.0</t>
  </si>
  <si>
    <t>ｲﾁｷﾞﾒﾋﾟﾝﾖｳﾌﾞｼｭ (JBHUFCP)</t>
  </si>
  <si>
    <t>PJXW12-5</t>
  </si>
  <si>
    <t>ｽﾌﾞﾘﾝｸﾞﾌﾟﾗﾝｼﾞｬｰ PJXW</t>
  </si>
  <si>
    <t>RGPNS10-32</t>
  </si>
  <si>
    <t>ﾗﾌｶﾞｲﾄﾞ(RGPNS)</t>
  </si>
  <si>
    <t>SASCH5-8-12.0</t>
  </si>
  <si>
    <t>ｷﾝｿﾞｸｶﾗｰ  SASCH</t>
  </si>
  <si>
    <t>SNTRC12</t>
  </si>
  <si>
    <t>ｺﾝﾊﾟｸﾄﾅｯﾄ(SNTRC)</t>
  </si>
  <si>
    <t>SRPCC8-L15.00-P3.80-F2.0-G0</t>
  </si>
  <si>
    <t>ｲﾁｷﾞﾒﾋﾟﾝ(SRPCC)</t>
  </si>
  <si>
    <t>SRTASU7-L15.00-G0</t>
  </si>
  <si>
    <t>ｼﾁｭｳﾋﾟﾝ(SRTASU)</t>
  </si>
  <si>
    <t>SRTASU7-L26.00-G0</t>
  </si>
  <si>
    <t>WGHNE-30-20-12</t>
  </si>
  <si>
    <t>ﾜｰｸｶﾞｲﾄﾞ WGH</t>
  </si>
  <si>
    <t>WGLNE-30-17-12</t>
  </si>
  <si>
    <t>ﾜｰｸｶﾞｲﾄﾞ WGL</t>
  </si>
  <si>
    <t>SLON7-20-M4</t>
  </si>
  <si>
    <t>ﾛｯｶｸｼﾁｭｳ (SLON)</t>
  </si>
  <si>
    <t>CKFHNAMH5-P4.2-L10-B2-E0.5-A60</t>
  </si>
  <si>
    <t>ｲﾁｷﾞﾒﾋﾟﾝ CKFHNA</t>
  </si>
  <si>
    <t>WP421415B500</t>
  </si>
  <si>
    <t>CKFHNAMH5-P3.8-L10-B2-E0.5-A60</t>
  </si>
  <si>
    <t>SLON7-15-M4</t>
  </si>
  <si>
    <t>SLON7-26-M4</t>
  </si>
  <si>
    <t>ENTS4-8</t>
  </si>
  <si>
    <t>ｾﾙﾌﾀｯﾋﾟﾝｸﾞｲﾝｻｰﾄ (ENTS)</t>
  </si>
  <si>
    <t>PJHW12-5</t>
  </si>
  <si>
    <t>ｽﾌﾟﾘﾝｸﾞﾌﾟﾗﾝｼﾞｬ PJHW</t>
  </si>
  <si>
    <t>HBLFSN8-C-SET</t>
  </si>
  <si>
    <t>ｱﾙﾐﾌﾞﾗｹｯﾄｻﾞｲ</t>
  </si>
  <si>
    <t>Ｗｅｂ発注済（タイショー直送）</t>
    <rPh sb="3" eb="5">
      <t>ハッチュウ</t>
    </rPh>
    <rPh sb="5" eb="6">
      <t>スミ</t>
    </rPh>
    <rPh sb="12" eb="14">
      <t>チョクソウ</t>
    </rPh>
    <phoneticPr fontId="5"/>
  </si>
  <si>
    <t>HFCB8-4040-B</t>
  </si>
  <si>
    <t>ﾌﾚｰﾑｷｬｯﾌﾟ (HFC)</t>
  </si>
  <si>
    <t>HFS8-4040-1620.0</t>
  </si>
  <si>
    <t>ｱﾙﾐﾌﾚｰﾑｻﾞｲ</t>
  </si>
  <si>
    <t>HFS8-4040-200.0</t>
  </si>
  <si>
    <t>HFS8-4040-313.0</t>
  </si>
  <si>
    <t>HFS8-4040-342.0</t>
  </si>
  <si>
    <t>HFS8-4040-720.0</t>
  </si>
  <si>
    <t>HFS8-4040-790.0</t>
  </si>
  <si>
    <t>HHPSJ8-B</t>
  </si>
  <si>
    <t>ｼﾞｭｼﾁｮｳﾊﾞﾝ</t>
  </si>
  <si>
    <t>UHFSN160</t>
  </si>
  <si>
    <t>ｿﾄﾄﾞﾒﾄｯﾃ</t>
  </si>
  <si>
    <t>HFS8-4040-351.0</t>
  </si>
  <si>
    <t>HFS8-4040-727.0</t>
  </si>
  <si>
    <t>HMER8-8</t>
  </si>
  <si>
    <t>ﾏｸﾞﾈｯﾄｷｬｯﾁｬ</t>
  </si>
  <si>
    <t>HFS8-4040-1197.0</t>
  </si>
  <si>
    <t>HFS8-4040-160.0</t>
  </si>
  <si>
    <t>HFS8-4040-220.0</t>
  </si>
  <si>
    <t>HFS8-4040-504.0</t>
  </si>
  <si>
    <t>HFS8-4040-520.0</t>
  </si>
  <si>
    <t>HFS8-4040-780.0</t>
  </si>
  <si>
    <t>HFS8-4040-890.0</t>
  </si>
  <si>
    <t>HFS8-4040-910.0</t>
  </si>
  <si>
    <t>HBLSS8-SET</t>
  </si>
  <si>
    <t>HFS8-4040-1160.0</t>
  </si>
  <si>
    <t>HFS8-4040-1370.0</t>
  </si>
  <si>
    <t>HFS8-4040-1620</t>
  </si>
  <si>
    <t>HFS8-4040-665.0</t>
  </si>
  <si>
    <t>HFS8-4040-690.0</t>
  </si>
  <si>
    <t>HFS8-4040-789.0</t>
  </si>
  <si>
    <t>HNTT8-6</t>
  </si>
  <si>
    <t>ｱﾙﾐﾌﾚｰﾑﾖｳﾅｯﾄ</t>
  </si>
  <si>
    <t>HBLTD8-C-SET</t>
  </si>
  <si>
    <t>HCFT8-350</t>
  </si>
  <si>
    <t>ｲｯﾀｲｶﾞﾀｷｬｽﾀ(HCFT)</t>
  </si>
  <si>
    <t>HFS8-8080-1540.0</t>
  </si>
  <si>
    <t>HFS8-8080-1640.0</t>
  </si>
  <si>
    <t>HFS8-8080-540.0</t>
  </si>
  <si>
    <t>HFS8-8080-700.0</t>
  </si>
  <si>
    <t>HFS8-8080-780.0</t>
  </si>
  <si>
    <t>HFS8-8080-820.0</t>
  </si>
  <si>
    <t>NBLUDW8-SET</t>
  </si>
  <si>
    <t>ﾌﾞﾗｹｯﾄ(NBLUDW8)</t>
  </si>
  <si>
    <t>HFS8-4080-1540.0</t>
  </si>
  <si>
    <t>Panasonic</t>
  </si>
  <si>
    <t>ﾗｲﾄ</t>
    <phoneticPr fontId="5"/>
  </si>
  <si>
    <t>ANPV0202ADP</t>
  </si>
  <si>
    <t>ｲﾒｰｼﾞﾁｪｯｶ PV200</t>
  </si>
  <si>
    <t>見積№3034454</t>
    <rPh sb="0" eb="2">
      <t>ミツモリ</t>
    </rPh>
    <phoneticPr fontId="5"/>
  </si>
  <si>
    <t>ANPVC2260</t>
    <phoneticPr fontId="5"/>
  </si>
  <si>
    <t>2Mｶﾒﾗ</t>
  </si>
  <si>
    <t>ANPVC8110R</t>
    <phoneticPr fontId="5"/>
  </si>
  <si>
    <t>ｶﾒﾗｹｰﾌﾞﾙ</t>
  </si>
  <si>
    <t>ANPVP10</t>
    <phoneticPr fontId="5"/>
  </si>
  <si>
    <t>ｷｰﾊﾟｯﾄ</t>
  </si>
  <si>
    <t>VSO</t>
    <phoneticPr fontId="5"/>
  </si>
  <si>
    <t>VS-LDA15</t>
    <phoneticPr fontId="5"/>
  </si>
  <si>
    <t>発注願います。</t>
    <rPh sb="0" eb="2">
      <t>ハッチュウ</t>
    </rPh>
    <rPh sb="2" eb="3">
      <t>ネガ</t>
    </rPh>
    <phoneticPr fontId="5"/>
  </si>
  <si>
    <t>最短</t>
    <rPh sb="0" eb="2">
      <t>サイタン</t>
    </rPh>
    <phoneticPr fontId="5"/>
  </si>
  <si>
    <t>ロックウエル</t>
    <phoneticPr fontId="5"/>
  </si>
  <si>
    <t>制御機材</t>
    <rPh sb="0" eb="2">
      <t>セイギョ</t>
    </rPh>
    <rPh sb="2" eb="4">
      <t>キザイ</t>
    </rPh>
    <phoneticPr fontId="5"/>
  </si>
  <si>
    <t>100-C09J01</t>
    <phoneticPr fontId="5"/>
  </si>
  <si>
    <t>電磁接触器</t>
    <rPh sb="0" eb="2">
      <t>デンジ</t>
    </rPh>
    <rPh sb="2" eb="4">
      <t>セッショク</t>
    </rPh>
    <rPh sb="4" eb="5">
      <t>キ</t>
    </rPh>
    <phoneticPr fontId="5"/>
  </si>
  <si>
    <t>見積№22-19-01124A</t>
    <rPh sb="0" eb="2">
      <t>ミツモリ</t>
    </rPh>
    <phoneticPr fontId="5"/>
  </si>
  <si>
    <t>100-C16J01 ※年明け納品の場合は豊田自動織機様手配依頼します。</t>
    <rPh sb="12" eb="14">
      <t>トシア</t>
    </rPh>
    <rPh sb="15" eb="17">
      <t>ノウヒン</t>
    </rPh>
    <rPh sb="18" eb="20">
      <t>バアイ</t>
    </rPh>
    <rPh sb="21" eb="27">
      <t>トヨタジドウショッキ</t>
    </rPh>
    <rPh sb="27" eb="28">
      <t>サマ</t>
    </rPh>
    <rPh sb="28" eb="30">
      <t>テハイ</t>
    </rPh>
    <rPh sb="30" eb="32">
      <t>イライ</t>
    </rPh>
    <phoneticPr fontId="5"/>
  </si>
  <si>
    <r>
      <t>140G-D8N-C16 → 140</t>
    </r>
    <r>
      <rPr>
        <b/>
        <sz val="11"/>
        <color indexed="10"/>
        <rFont val="ＭＳ ゴシック"/>
        <family val="3"/>
        <charset val="128"/>
      </rPr>
      <t>M</t>
    </r>
    <r>
      <rPr>
        <sz val="11"/>
        <rFont val="ＭＳ ゴシック"/>
        <family val="3"/>
        <charset val="128"/>
      </rPr>
      <t>-D8N-C16</t>
    </r>
  </si>
  <si>
    <t>ブレーカ</t>
    <phoneticPr fontId="5"/>
  </si>
  <si>
    <t>140G-G2C3-C30</t>
    <phoneticPr fontId="5"/>
  </si>
  <si>
    <t>140G-G-RVM12R</t>
    <phoneticPr fontId="5"/>
  </si>
  <si>
    <t>外部ハンドル</t>
    <rPh sb="0" eb="2">
      <t>ガイブ</t>
    </rPh>
    <phoneticPr fontId="5"/>
  </si>
  <si>
    <r>
      <rPr>
        <b/>
        <sz val="11"/>
        <color indexed="10"/>
        <rFont val="ＭＳ ゴシック"/>
        <family val="3"/>
        <charset val="128"/>
      </rPr>
      <t>140G-G-TC3H</t>
    </r>
    <r>
      <rPr>
        <sz val="11"/>
        <rFont val="ＭＳ ゴシック"/>
        <family val="3"/>
        <charset val="128"/>
      </rPr>
      <t xml:space="preserve"> or 1</t>
    </r>
    <r>
      <rPr>
        <sz val="11"/>
        <color indexed="8"/>
        <rFont val="ＭＳ ゴシック"/>
        <family val="3"/>
        <charset val="128"/>
      </rPr>
      <t>40G-G-TC3</t>
    </r>
    <r>
      <rPr>
        <b/>
        <sz val="11"/>
        <color indexed="10"/>
        <rFont val="ＭＳ ゴシック"/>
        <family val="3"/>
        <charset val="128"/>
      </rPr>
      <t>4</t>
    </r>
    <r>
      <rPr>
        <sz val="11"/>
        <color indexed="8"/>
        <rFont val="ＭＳ ゴシック"/>
        <family val="3"/>
        <charset val="128"/>
      </rPr>
      <t>H →140G-G-TC3Hで発注</t>
    </r>
    <rPh sb="41" eb="43">
      <t>ハッチュウ</t>
    </rPh>
    <phoneticPr fontId="5"/>
  </si>
  <si>
    <t>端子カバー</t>
    <rPh sb="0" eb="2">
      <t>タンシ</t>
    </rPh>
    <phoneticPr fontId="5"/>
  </si>
  <si>
    <t>140M-C-AFA11</t>
    <phoneticPr fontId="5"/>
  </si>
  <si>
    <t>補助接点</t>
    <rPh sb="0" eb="2">
      <t>ホジョ</t>
    </rPh>
    <rPh sb="2" eb="4">
      <t>セッテン</t>
    </rPh>
    <phoneticPr fontId="5"/>
  </si>
  <si>
    <r>
      <t>1489-ANRA3 →1489-A</t>
    </r>
    <r>
      <rPr>
        <b/>
        <sz val="11"/>
        <color indexed="10"/>
        <rFont val="ＭＳ ゴシック"/>
        <family val="3"/>
        <charset val="128"/>
      </rPr>
      <t>M</t>
    </r>
    <r>
      <rPr>
        <sz val="11"/>
        <rFont val="ＭＳ ゴシック"/>
        <family val="3"/>
        <charset val="128"/>
      </rPr>
      <t>RA3</t>
    </r>
    <phoneticPr fontId="5"/>
  </si>
  <si>
    <t>1489-M2C010</t>
    <phoneticPr fontId="5"/>
  </si>
  <si>
    <t>1489-M2C020</t>
    <phoneticPr fontId="5"/>
  </si>
  <si>
    <t>1489-M2C030</t>
    <phoneticPr fontId="5"/>
  </si>
  <si>
    <t>1489-M2C050</t>
    <phoneticPr fontId="5"/>
  </si>
  <si>
    <t>1489-M2C100</t>
    <phoneticPr fontId="5"/>
  </si>
  <si>
    <t>1489-M2C150</t>
    <phoneticPr fontId="5"/>
  </si>
  <si>
    <t>1492-D1C020</t>
    <phoneticPr fontId="5"/>
  </si>
  <si>
    <t>TDKラムダ</t>
    <phoneticPr fontId="5"/>
  </si>
  <si>
    <t>RSEN-2006D</t>
    <phoneticPr fontId="5"/>
  </si>
  <si>
    <t>ノイズフィルター</t>
    <phoneticPr fontId="5"/>
  </si>
  <si>
    <t>見積№22-19-01089A</t>
    <rPh sb="0" eb="2">
      <t>ミツモリ</t>
    </rPh>
    <phoneticPr fontId="5"/>
  </si>
  <si>
    <t>RSEN-2003D</t>
    <phoneticPr fontId="5"/>
  </si>
  <si>
    <t>OMRON</t>
    <phoneticPr fontId="5"/>
  </si>
  <si>
    <t>S8VS-24024AP</t>
    <phoneticPr fontId="5"/>
  </si>
  <si>
    <t>直流電源</t>
    <rPh sb="0" eb="2">
      <t>チョクリュウ</t>
    </rPh>
    <rPh sb="2" eb="4">
      <t>デンゲン</t>
    </rPh>
    <phoneticPr fontId="5"/>
  </si>
  <si>
    <r>
      <t>S8VS-15024AP → S8VS-1</t>
    </r>
    <r>
      <rPr>
        <b/>
        <sz val="11"/>
        <color indexed="10"/>
        <rFont val="ＭＳ ゴシック"/>
        <family val="3"/>
        <charset val="128"/>
      </rPr>
      <t>8</t>
    </r>
    <r>
      <rPr>
        <sz val="11"/>
        <rFont val="ＭＳ ゴシック"/>
        <family val="3"/>
        <charset val="128"/>
      </rPr>
      <t>024AP</t>
    </r>
    <phoneticPr fontId="5"/>
  </si>
  <si>
    <t>見積№22-19-01125A</t>
    <rPh sb="0" eb="2">
      <t>ミツモリ</t>
    </rPh>
    <phoneticPr fontId="5"/>
  </si>
  <si>
    <t>三菱電機</t>
    <rPh sb="0" eb="2">
      <t>ミツビシ</t>
    </rPh>
    <rPh sb="2" eb="4">
      <t>デンキ</t>
    </rPh>
    <phoneticPr fontId="5"/>
  </si>
  <si>
    <t>ライト</t>
    <phoneticPr fontId="5"/>
  </si>
  <si>
    <t>RZR-6020N（岡谷電機） → FR-BSF01（三菱電機）</t>
    <rPh sb="10" eb="12">
      <t>オカヤ</t>
    </rPh>
    <rPh sb="12" eb="14">
      <t>デンキ</t>
    </rPh>
    <rPh sb="27" eb="29">
      <t>ミツビシ</t>
    </rPh>
    <rPh sb="29" eb="31">
      <t>デンキ</t>
    </rPh>
    <phoneticPr fontId="5"/>
  </si>
  <si>
    <t>零相リアクトル</t>
    <rPh sb="0" eb="1">
      <t>レイ</t>
    </rPh>
    <rPh sb="1" eb="2">
      <t>ソウ</t>
    </rPh>
    <phoneticPr fontId="5"/>
  </si>
  <si>
    <t>12/2ﾒｰﾙ回答単価</t>
    <rPh sb="7" eb="9">
      <t>カイトウ</t>
    </rPh>
    <rPh sb="9" eb="11">
      <t>タンカ</t>
    </rPh>
    <phoneticPr fontId="5"/>
  </si>
  <si>
    <t>東洋技研</t>
    <rPh sb="0" eb="2">
      <t>トウヨウ</t>
    </rPh>
    <rPh sb="2" eb="4">
      <t>ギケン</t>
    </rPh>
    <phoneticPr fontId="5"/>
  </si>
  <si>
    <t>TRH1K-21S</t>
    <phoneticPr fontId="5"/>
  </si>
  <si>
    <t>トランス</t>
    <phoneticPr fontId="5"/>
  </si>
  <si>
    <t>G9SA-301</t>
    <phoneticPr fontId="5"/>
  </si>
  <si>
    <t>セーフティーユニット</t>
    <phoneticPr fontId="5"/>
  </si>
  <si>
    <t>G9SA-501</t>
    <phoneticPr fontId="5"/>
  </si>
  <si>
    <t>G9SA-EX301</t>
    <phoneticPr fontId="5"/>
  </si>
  <si>
    <t>増設ユニット</t>
    <rPh sb="0" eb="2">
      <t>ゾウセツ</t>
    </rPh>
    <phoneticPr fontId="5"/>
  </si>
  <si>
    <t>G9SA-321-T15</t>
    <phoneticPr fontId="5"/>
  </si>
  <si>
    <t>セーフティーユニットオフディﾚｰ</t>
    <phoneticPr fontId="5"/>
  </si>
  <si>
    <t>G7SA-5A1B</t>
    <phoneticPr fontId="5"/>
  </si>
  <si>
    <t>セーフティーリレー</t>
    <phoneticPr fontId="5"/>
  </si>
  <si>
    <t>G7SA-3A3B</t>
    <phoneticPr fontId="5"/>
  </si>
  <si>
    <t>P7SA-14F-ND-PU</t>
    <phoneticPr fontId="5"/>
  </si>
  <si>
    <t>ソケット</t>
    <phoneticPr fontId="5"/>
  </si>
  <si>
    <r>
      <t>G2R</t>
    </r>
    <r>
      <rPr>
        <b/>
        <sz val="11"/>
        <color indexed="10"/>
        <rFont val="ＭＳ ゴシック"/>
        <family val="3"/>
        <charset val="128"/>
      </rPr>
      <t>F</t>
    </r>
    <r>
      <rPr>
        <sz val="11"/>
        <rFont val="ＭＳ ゴシック"/>
        <family val="3"/>
        <charset val="128"/>
      </rPr>
      <t>-2-SND DC24V → G2R-2-SND DC24V</t>
    </r>
    <phoneticPr fontId="5"/>
  </si>
  <si>
    <t>ミニパワーリレー</t>
    <phoneticPr fontId="5"/>
  </si>
  <si>
    <t>P2RF-08-E</t>
    <phoneticPr fontId="5"/>
  </si>
  <si>
    <t>Q03UDVCPU</t>
    <phoneticPr fontId="5"/>
  </si>
  <si>
    <t>CPUユニット</t>
    <phoneticPr fontId="5"/>
  </si>
  <si>
    <t>Q61P</t>
    <phoneticPr fontId="5"/>
  </si>
  <si>
    <t>電源ユニット</t>
    <rPh sb="0" eb="2">
      <t>デンゲン</t>
    </rPh>
    <phoneticPr fontId="5"/>
  </si>
  <si>
    <t>Q35B</t>
    <phoneticPr fontId="5"/>
  </si>
  <si>
    <t>ベースユニット</t>
    <phoneticPr fontId="5"/>
  </si>
  <si>
    <t>QX82</t>
    <phoneticPr fontId="5"/>
  </si>
  <si>
    <t>入力ユニット</t>
    <rPh sb="0" eb="2">
      <t>ニュウリョク</t>
    </rPh>
    <phoneticPr fontId="5"/>
  </si>
  <si>
    <t>QY82P</t>
    <phoneticPr fontId="5"/>
  </si>
  <si>
    <t>出力ユニット</t>
    <rPh sb="0" eb="2">
      <t>シュツリョク</t>
    </rPh>
    <phoneticPr fontId="5"/>
  </si>
  <si>
    <t>QJ61BT11N</t>
    <phoneticPr fontId="5"/>
  </si>
  <si>
    <t>CCLINKユニット</t>
    <phoneticPr fontId="5"/>
  </si>
  <si>
    <t>QJ71E71-100</t>
    <phoneticPr fontId="5"/>
  </si>
  <si>
    <t>ETHERNETユニット</t>
    <phoneticPr fontId="5"/>
  </si>
  <si>
    <t>QJ71C24N-R2</t>
    <phoneticPr fontId="5"/>
  </si>
  <si>
    <t>シリアルコミュニケーションユニット</t>
    <phoneticPr fontId="5"/>
  </si>
  <si>
    <t>GT2505-VTBD</t>
    <phoneticPr fontId="5"/>
  </si>
  <si>
    <t>タッチパネル</t>
    <phoneticPr fontId="5"/>
  </si>
  <si>
    <t>PANASONIC</t>
    <phoneticPr fontId="5"/>
  </si>
  <si>
    <t>WK3004W</t>
    <phoneticPr fontId="5"/>
  </si>
  <si>
    <t>コンセント</t>
    <phoneticPr fontId="5"/>
  </si>
  <si>
    <t>篠原電機</t>
    <rPh sb="0" eb="2">
      <t>シノハラ</t>
    </rPh>
    <rPh sb="2" eb="4">
      <t>デンキ</t>
    </rPh>
    <phoneticPr fontId="5"/>
  </si>
  <si>
    <t>DK-20</t>
    <phoneticPr fontId="5"/>
  </si>
  <si>
    <t>ケーブル引込み</t>
    <rPh sb="4" eb="6">
      <t>ヒキコ</t>
    </rPh>
    <phoneticPr fontId="5"/>
  </si>
  <si>
    <t>ORIENTAL</t>
    <phoneticPr fontId="5"/>
  </si>
  <si>
    <t>ｵﾘﾑﾍﾞｸｽﾀ</t>
    <phoneticPr fontId="5"/>
  </si>
  <si>
    <t>T-EMU1238M-1-G</t>
    <phoneticPr fontId="5"/>
  </si>
  <si>
    <t>ファン</t>
    <phoneticPr fontId="5"/>
  </si>
  <si>
    <t>AX2-XA1→AM2XA1で発注</t>
    <rPh sb="15" eb="17">
      <t>ハッチュウ</t>
    </rPh>
    <phoneticPr fontId="5"/>
  </si>
  <si>
    <t>ファンサーモ</t>
    <phoneticPr fontId="5"/>
  </si>
  <si>
    <t>PCA7-A-2</t>
    <phoneticPr fontId="5"/>
  </si>
  <si>
    <t>コネクタ端子台</t>
    <rPh sb="4" eb="6">
      <t>タンシ</t>
    </rPh>
    <rPh sb="6" eb="7">
      <t>ダイ</t>
    </rPh>
    <phoneticPr fontId="5"/>
  </si>
  <si>
    <t>PCA7-E-2</t>
    <phoneticPr fontId="5"/>
  </si>
  <si>
    <t>PCN-COM201</t>
    <phoneticPr fontId="5"/>
  </si>
  <si>
    <t>コモン端子台</t>
    <rPh sb="3" eb="5">
      <t>タンシ</t>
    </rPh>
    <rPh sb="5" eb="6">
      <t>ダイ</t>
    </rPh>
    <phoneticPr fontId="5"/>
  </si>
  <si>
    <t>日東工業</t>
    <rPh sb="0" eb="2">
      <t>ニットウ</t>
    </rPh>
    <rPh sb="2" eb="4">
      <t>コウギョウ</t>
    </rPh>
    <phoneticPr fontId="5"/>
  </si>
  <si>
    <t>BP45-6S</t>
    <phoneticPr fontId="5"/>
  </si>
  <si>
    <t>分岐バー</t>
    <rPh sb="0" eb="2">
      <t>ブンキ</t>
    </rPh>
    <phoneticPr fontId="5"/>
  </si>
  <si>
    <t>BP35-6SD　※10個入／ﾊﾟｯｸ</t>
    <rPh sb="12" eb="13">
      <t>コ</t>
    </rPh>
    <rPh sb="13" eb="14">
      <t>イ</t>
    </rPh>
    <phoneticPr fontId="5"/>
  </si>
  <si>
    <t>バーホルダー(1SET10個いり)</t>
    <rPh sb="13" eb="14">
      <t>コ</t>
    </rPh>
    <phoneticPr fontId="5"/>
  </si>
  <si>
    <t>バラ購入が可能なら4個　セット購入なら1個</t>
    <rPh sb="2" eb="4">
      <t>コウニュウ</t>
    </rPh>
    <rPh sb="5" eb="7">
      <t>カノウ</t>
    </rPh>
    <rPh sb="10" eb="11">
      <t>コ</t>
    </rPh>
    <rPh sb="15" eb="17">
      <t>コウニュウ</t>
    </rPh>
    <rPh sb="20" eb="21">
      <t>コ</t>
    </rPh>
    <phoneticPr fontId="5"/>
  </si>
  <si>
    <t>C16X-MT1XR</t>
    <phoneticPr fontId="5"/>
  </si>
  <si>
    <t>CCLINK入力ユニット</t>
    <rPh sb="6" eb="8">
      <t>ニュウリョク</t>
    </rPh>
    <phoneticPr fontId="5"/>
  </si>
  <si>
    <r>
      <t>C16P-MT1X →　C16P-MT1X</t>
    </r>
    <r>
      <rPr>
        <b/>
        <sz val="11"/>
        <color indexed="10"/>
        <rFont val="ＭＳ ゴシック"/>
        <family val="3"/>
        <charset val="128"/>
      </rPr>
      <t>R</t>
    </r>
    <phoneticPr fontId="5"/>
  </si>
  <si>
    <t>CCLINK出力ユニット</t>
    <rPh sb="6" eb="8">
      <t>シュツリョク</t>
    </rPh>
    <phoneticPr fontId="5"/>
  </si>
  <si>
    <t>BOXTH-3LB</t>
    <phoneticPr fontId="5"/>
  </si>
  <si>
    <t>中継ボックス</t>
    <rPh sb="0" eb="2">
      <t>チュウケイ</t>
    </rPh>
    <phoneticPr fontId="5"/>
  </si>
  <si>
    <t>BOXTH-2LB</t>
    <phoneticPr fontId="5"/>
  </si>
  <si>
    <t>TH4-PLS(4)</t>
    <phoneticPr fontId="5"/>
  </si>
  <si>
    <t>取付金具</t>
    <rPh sb="0" eb="2">
      <t>トリツケ</t>
    </rPh>
    <rPh sb="2" eb="4">
      <t>カナグ</t>
    </rPh>
    <phoneticPr fontId="5"/>
  </si>
  <si>
    <t>IDEC</t>
    <phoneticPr fontId="5"/>
  </si>
  <si>
    <r>
      <t>XE4E-TL403Q4MR → X</t>
    </r>
    <r>
      <rPr>
        <b/>
        <sz val="11"/>
        <color indexed="10"/>
        <rFont val="ＭＳ ゴシック"/>
        <family val="3"/>
        <charset val="128"/>
      </rPr>
      <t>N</t>
    </r>
    <r>
      <rPr>
        <sz val="11"/>
        <rFont val="ＭＳ ゴシック"/>
        <family val="3"/>
        <charset val="128"/>
      </rPr>
      <t>4E-TL403Q4MR</t>
    </r>
    <phoneticPr fontId="5"/>
  </si>
  <si>
    <t>非常停止スイッチ</t>
    <rPh sb="0" eb="2">
      <t>ヒジョウ</t>
    </rPh>
    <rPh sb="2" eb="4">
      <t>テイシ</t>
    </rPh>
    <phoneticPr fontId="5"/>
  </si>
  <si>
    <t>HWAV-27-Y</t>
    <phoneticPr fontId="5"/>
  </si>
  <si>
    <t>見積№22-19-01123A</t>
    <rPh sb="0" eb="2">
      <t>ミツモリ</t>
    </rPh>
    <phoneticPr fontId="5"/>
  </si>
  <si>
    <t>ASW33S-243</t>
    <phoneticPr fontId="5"/>
  </si>
  <si>
    <t>セレクトスイッチ</t>
    <phoneticPr fontId="5"/>
  </si>
  <si>
    <t>富士電機</t>
    <rPh sb="0" eb="2">
      <t>フジ</t>
    </rPh>
    <rPh sb="2" eb="4">
      <t>デンキ</t>
    </rPh>
    <phoneticPr fontId="5"/>
  </si>
  <si>
    <t>AK22-1M2103JDA</t>
    <phoneticPr fontId="5"/>
  </si>
  <si>
    <t>キースイッチ</t>
    <phoneticPr fontId="5"/>
  </si>
  <si>
    <t>AK22-1M2103JDB</t>
    <phoneticPr fontId="5"/>
  </si>
  <si>
    <t>AR22FOR-20B</t>
    <phoneticPr fontId="5"/>
  </si>
  <si>
    <t>押しボタンスイッチ</t>
    <rPh sb="0" eb="1">
      <t>オ</t>
    </rPh>
    <phoneticPr fontId="5"/>
  </si>
  <si>
    <t>AR22FOR-10B</t>
    <phoneticPr fontId="5"/>
  </si>
  <si>
    <t>AR22FOR-10S</t>
    <phoneticPr fontId="5"/>
  </si>
  <si>
    <r>
      <t>AH165-ZT1GES→</t>
    </r>
    <r>
      <rPr>
        <sz val="11"/>
        <color indexed="10"/>
        <rFont val="ＭＳ ゴシック"/>
        <family val="3"/>
        <charset val="128"/>
      </rPr>
      <t>AH165-ZT1GE5で発注</t>
    </r>
    <rPh sb="26" eb="28">
      <t>ハッチュウ</t>
    </rPh>
    <phoneticPr fontId="5"/>
  </si>
  <si>
    <t>表示灯</t>
    <rPh sb="0" eb="2">
      <t>ヒョウジ</t>
    </rPh>
    <rPh sb="2" eb="3">
      <t>トウ</t>
    </rPh>
    <phoneticPr fontId="5"/>
  </si>
  <si>
    <r>
      <rPr>
        <sz val="11"/>
        <color indexed="8"/>
        <rFont val="ＭＳ ゴシック"/>
        <family val="3"/>
        <charset val="128"/>
      </rPr>
      <t>AH165-ZT1RES</t>
    </r>
    <r>
      <rPr>
        <sz val="11"/>
        <color indexed="10"/>
        <rFont val="ＭＳ ゴシック"/>
        <family val="3"/>
        <charset val="128"/>
      </rPr>
      <t>→AH165-ZT1RE5で発注</t>
    </r>
    <rPh sb="26" eb="28">
      <t>ハッチュウ</t>
    </rPh>
    <phoneticPr fontId="5"/>
  </si>
  <si>
    <t>AH164-TX2BE</t>
    <phoneticPr fontId="5"/>
  </si>
  <si>
    <t>ブザー</t>
    <phoneticPr fontId="5"/>
  </si>
  <si>
    <t>WK3001W</t>
    <phoneticPr fontId="5"/>
  </si>
  <si>
    <t>HFS8-4040-300.0</t>
  </si>
  <si>
    <t>HFS8-4040-340.0</t>
  </si>
  <si>
    <t>HFS8-4040-540.0</t>
  </si>
  <si>
    <t>HFS8-4040-614.0</t>
  </si>
  <si>
    <t>PCFP-84-VH-R2</t>
  </si>
  <si>
    <t>ﾏｼﾝﾋﾞｼﾞｮﾝﾓﾆﾀ</t>
  </si>
  <si>
    <t>KC-VMH7</t>
  </si>
  <si>
    <t>ｺﾞｸﾎﾞｿﾃﾞｨｽﾌﾟﾚｲｹｰﾌﾞﾙ</t>
  </si>
  <si>
    <t>D4NS-4CF</t>
  </si>
  <si>
    <t>OMRON ｽｲｯﾁ D4NS</t>
  </si>
  <si>
    <t>D4DS-K3</t>
  </si>
  <si>
    <t>OMRON ｽｲｯﾁ D4DS</t>
  </si>
  <si>
    <t>D5C-1DP0</t>
  </si>
  <si>
    <t>OMRON ｽｲｯﾁ D5C</t>
  </si>
  <si>
    <t>FL7M-2J6HD-CN03</t>
  </si>
  <si>
    <t>ｱｽﾞﾋﾞﾙ ｷﾝｾﾂｾﾝｻ FL7M(DC2)</t>
  </si>
  <si>
    <t>MDM-SS-A-25-5</t>
  </si>
  <si>
    <t>DSUBﾊｰﾈｽ(ﾓｰﾙﾄﾞ)</t>
  </si>
  <si>
    <t>APN126DNG</t>
  </si>
  <si>
    <t>ﾌｧｲ30ｼﾘｰｽﾞ ｺﾝﾄﾛｰﾙﾕﾆｯﾄ</t>
  </si>
  <si>
    <t>TP70-1A1</t>
  </si>
  <si>
    <t>OMRON ｽｲｯﾁ TP70</t>
  </si>
  <si>
    <t>SMC</t>
    <phoneticPr fontId="5"/>
  </si>
  <si>
    <t>制御機材</t>
    <rPh sb="0" eb="4">
      <t>セイギョキザイ</t>
    </rPh>
    <phoneticPr fontId="5"/>
  </si>
  <si>
    <t>ZK2P00J5CL-06</t>
  </si>
  <si>
    <t>見積№22-19-01111A</t>
    <rPh sb="0" eb="2">
      <t>ミツモリ</t>
    </rPh>
    <phoneticPr fontId="5"/>
  </si>
  <si>
    <t>AW20K-02E1-B</t>
    <phoneticPr fontId="5"/>
  </si>
  <si>
    <t>VHS20-02A</t>
    <phoneticPr fontId="5"/>
  </si>
  <si>
    <t>Y200T-A</t>
    <phoneticPr fontId="5"/>
  </si>
  <si>
    <t>KQ02L06-02A</t>
    <phoneticPr fontId="5"/>
  </si>
  <si>
    <t>CDQ2B32-15DZ-M9PZ</t>
  </si>
  <si>
    <t>CDRBU2W15-180SZ-S9PZ</t>
    <phoneticPr fontId="5"/>
  </si>
  <si>
    <r>
      <t>SS5Y3-10</t>
    </r>
    <r>
      <rPr>
        <sz val="11"/>
        <color indexed="10"/>
        <rFont val="ＭＳ Ｐゴシック"/>
        <family val="3"/>
        <charset val="128"/>
      </rPr>
      <t>U</t>
    </r>
    <r>
      <rPr>
        <sz val="11"/>
        <color indexed="8"/>
        <rFont val="ＭＳ Ｐゴシック"/>
        <family val="3"/>
        <charset val="128"/>
      </rPr>
      <t>2-10D-C4A → SS5Y3-10</t>
    </r>
    <r>
      <rPr>
        <sz val="11"/>
        <color indexed="10"/>
        <rFont val="ＭＳ Ｐゴシック"/>
        <family val="3"/>
        <charset val="128"/>
      </rPr>
      <t>F</t>
    </r>
    <r>
      <rPr>
        <sz val="11"/>
        <color indexed="8"/>
        <rFont val="ＭＳ Ｐゴシック"/>
        <family val="3"/>
        <charset val="128"/>
      </rPr>
      <t>2-10D-C4A</t>
    </r>
    <phoneticPr fontId="5"/>
  </si>
  <si>
    <t xml:space="preserve"> *SY3200-5UE1</t>
    <phoneticPr fontId="5"/>
  </si>
  <si>
    <t xml:space="preserve"> *SY3100-5UE1</t>
    <phoneticPr fontId="5"/>
  </si>
  <si>
    <t xml:space="preserve"> *SY30M-26-1A</t>
    <phoneticPr fontId="5"/>
  </si>
  <si>
    <t>Panasonic</t>
    <phoneticPr fontId="5"/>
  </si>
  <si>
    <t>NA1-PK5</t>
    <phoneticPr fontId="5"/>
  </si>
  <si>
    <t>見積№3034554</t>
    <rPh sb="0" eb="2">
      <t>ミツモリ</t>
    </rPh>
    <phoneticPr fontId="5"/>
  </si>
  <si>
    <t>発注願います。（11/28）</t>
    <rPh sb="0" eb="2">
      <t>ハッチュウ</t>
    </rPh>
    <rPh sb="2" eb="3">
      <t>ネガ</t>
    </rPh>
    <phoneticPr fontId="5"/>
  </si>
  <si>
    <t>MS-NA3</t>
    <phoneticPr fontId="5"/>
  </si>
  <si>
    <t>KEYENCE</t>
    <phoneticPr fontId="5"/>
  </si>
  <si>
    <t>LV-S71</t>
    <phoneticPr fontId="5"/>
  </si>
  <si>
    <t>発注願います。（タイショー直送）</t>
    <rPh sb="0" eb="2">
      <t>ハッチュウ</t>
    </rPh>
    <rPh sb="2" eb="3">
      <t>ネガ</t>
    </rPh>
    <rPh sb="13" eb="15">
      <t>チョクソウ</t>
    </rPh>
    <phoneticPr fontId="5"/>
  </si>
  <si>
    <t>1/6 タイショー着</t>
    <rPh sb="9" eb="10">
      <t>チャク</t>
    </rPh>
    <phoneticPr fontId="5"/>
  </si>
  <si>
    <t>NU-CL1</t>
    <phoneticPr fontId="5"/>
  </si>
  <si>
    <t>LV-N10</t>
    <phoneticPr fontId="5"/>
  </si>
  <si>
    <r>
      <t>PR-FB30N3→</t>
    </r>
    <r>
      <rPr>
        <sz val="11"/>
        <color indexed="10"/>
        <rFont val="ＭＳ Ｐゴシック"/>
        <family val="3"/>
        <charset val="128"/>
      </rPr>
      <t>PR-FB30P3で発注</t>
    </r>
    <rPh sb="20" eb="22">
      <t>ハッチュウ</t>
    </rPh>
    <phoneticPr fontId="5"/>
  </si>
  <si>
    <t>SL-V36H</t>
    <phoneticPr fontId="5"/>
  </si>
  <si>
    <t>OP-83180</t>
    <phoneticPr fontId="5"/>
  </si>
  <si>
    <t>SL-VP7P</t>
    <phoneticPr fontId="5"/>
  </si>
  <si>
    <t>SR-700</t>
    <phoneticPr fontId="5"/>
  </si>
  <si>
    <t>N-L20</t>
    <phoneticPr fontId="5"/>
  </si>
  <si>
    <t>SR-H6W</t>
    <phoneticPr fontId="5"/>
  </si>
  <si>
    <t>PJLW12-5</t>
    <phoneticPr fontId="5"/>
  </si>
  <si>
    <t>HBLTD8-C-SET</t>
    <phoneticPr fontId="5"/>
  </si>
  <si>
    <t>NEFS8-40120-350.0</t>
  </si>
  <si>
    <t>ｱﾙﾐﾌﾚｰﾑ(NEFS8-40__)</t>
  </si>
  <si>
    <t>NEFS8-40120-400.0</t>
  </si>
  <si>
    <t>NEFS8-40120-814</t>
  </si>
  <si>
    <t>HFC8-40120-B</t>
  </si>
  <si>
    <t>NBLUT8-SET</t>
  </si>
  <si>
    <t>ﾌﾞﾗｹｯﾄ(NBLUT8)</t>
  </si>
  <si>
    <t>HFS8-4040-300.0</t>
    <phoneticPr fontId="5"/>
  </si>
  <si>
    <t>HFS8-4040-612.0（不要）</t>
    <rPh sb="16" eb="18">
      <t>フヨウ</t>
    </rPh>
    <phoneticPr fontId="5"/>
  </si>
  <si>
    <t>HFC8-4040-B</t>
  </si>
  <si>
    <t>HFS8-4040-926</t>
    <phoneticPr fontId="5"/>
  </si>
  <si>
    <t>HFS8-4040-846</t>
  </si>
  <si>
    <t>HFS8-4040-220</t>
  </si>
  <si>
    <t>HCFT8-130-SET</t>
  </si>
  <si>
    <t>HFS8-4040-920.0</t>
  </si>
  <si>
    <t>HFS8-4040-923</t>
  </si>
  <si>
    <t>MXS8-50ASR-M9PVL</t>
    <phoneticPr fontId="5"/>
  </si>
  <si>
    <t>ｼﾘﾝﾀﾞ</t>
    <phoneticPr fontId="5"/>
  </si>
  <si>
    <r>
      <t>発注願います。</t>
    </r>
    <r>
      <rPr>
        <b/>
        <sz val="11"/>
        <color indexed="8"/>
        <rFont val="ＭＳ Ｐゴシック"/>
        <family val="3"/>
        <charset val="128"/>
      </rPr>
      <t xml:space="preserve">  12/5 見積もり依頼中</t>
    </r>
    <rPh sb="0" eb="2">
      <t>ハッチュウ</t>
    </rPh>
    <rPh sb="2" eb="3">
      <t>ネガ</t>
    </rPh>
    <rPh sb="14" eb="16">
      <t>ミツ</t>
    </rPh>
    <rPh sb="18" eb="20">
      <t>イライ</t>
    </rPh>
    <rPh sb="20" eb="21">
      <t>ナカ</t>
    </rPh>
    <phoneticPr fontId="5"/>
  </si>
  <si>
    <r>
      <t>MXS8-50ASR-M9PVL-X32→</t>
    </r>
    <r>
      <rPr>
        <sz val="11"/>
        <color indexed="10"/>
        <rFont val="ＭＳ Ｐゴシック"/>
        <family val="3"/>
        <charset val="128"/>
      </rPr>
      <t>MXS8L-50ASR-M9PVL-X32で発注</t>
    </r>
    <phoneticPr fontId="5"/>
  </si>
  <si>
    <t>ｼﾘﾝﾀﾞ ※特注品</t>
    <rPh sb="7" eb="9">
      <t>トクチュウ</t>
    </rPh>
    <rPh sb="9" eb="10">
      <t>ヒン</t>
    </rPh>
    <phoneticPr fontId="5"/>
  </si>
  <si>
    <t>HFS8-4040-614.0</t>
    <phoneticPr fontId="5"/>
  </si>
  <si>
    <t>ALPSQAH5-L15.0</t>
  </si>
  <si>
    <t>ALPSQAH6-L15.0</t>
  </si>
  <si>
    <t>D5C-1DS0</t>
  </si>
  <si>
    <t>FSMAS-SUD-T3-A30-B30-L30-H20-F20-N5-V20-S20-NA5</t>
  </si>
  <si>
    <t>FAﾒｶ_ﾊﾞﾝｷﾝ_ﾌﾞﾗｹｯﾄ(FSMAS)</t>
  </si>
  <si>
    <t>GFCLSHDA-D8-L55.0-T5.0-H15.0</t>
  </si>
  <si>
    <t>ﾋﾝｼﾞﾋﾟﾝ (GFCLSH__)</t>
  </si>
  <si>
    <t>NLSBG7-20.0-M4-N4</t>
  </si>
  <si>
    <t>ﾛｯｶｸｼﾁｭｳ NLSBG</t>
  </si>
  <si>
    <t>RSCB5-20</t>
  </si>
  <si>
    <t>ﾛｯｶｸﾎﾞﾙﾄ-SUS- RSCB</t>
  </si>
  <si>
    <t>SETJF8-50-SC20-M4-N4-GLC2.5-HLC2.5</t>
  </si>
  <si>
    <t>ｴﾝｹｲｼﾁｭｳ - SETJF</t>
  </si>
  <si>
    <t>SLHFRS6</t>
  </si>
  <si>
    <t>ﾘﾆｱﾌﾞｯｼｭ SLHFRS</t>
  </si>
  <si>
    <t>SSTHMR8</t>
  </si>
  <si>
    <t>ｼｬﾌﾄﾎﾙﾀﾞ(SSTHMR)</t>
  </si>
  <si>
    <t>USLCN4</t>
  </si>
  <si>
    <t>ﾜﾝﾀｯﾁﾂｷﾞﾃ(USLCN)</t>
  </si>
  <si>
    <t>VUR8-30</t>
  </si>
  <si>
    <t>ｱｯｼｭｸﾊﾞﾈ UR UY</t>
  </si>
  <si>
    <t>WSSB12-8-1</t>
  </si>
  <si>
    <t>ｷﾝｿﾞｸﾜｯｼｬ (WSSB)</t>
  </si>
  <si>
    <t>ZP3-T06UMGNK6-04</t>
    <phoneticPr fontId="5"/>
  </si>
  <si>
    <t>SMC ﾊｲｶﾝﾏﾆﾎｰﾙﾄﾞ</t>
  </si>
  <si>
    <t>納期遅れにてキャンセル</t>
    <rPh sb="0" eb="2">
      <t>ノウキ</t>
    </rPh>
    <rPh sb="2" eb="3">
      <t>オク</t>
    </rPh>
    <phoneticPr fontId="5"/>
  </si>
  <si>
    <t>ZP3-T10UMGNK6-04</t>
  </si>
  <si>
    <t>SMC ｼﾝｸｳﾊﾟｯﾄﾞ ZP3</t>
  </si>
  <si>
    <t>CBSTSR4-5</t>
  </si>
  <si>
    <t>ｺﾞｸﾃｲﾄｳﾎﾞﾙﾄ(CBSTSR)</t>
  </si>
  <si>
    <t>BGOMPL40250</t>
  </si>
  <si>
    <t>ﾎﾞｳｼﾝｺﾞﾑ BGO___</t>
  </si>
  <si>
    <t>SLBNR8</t>
  </si>
  <si>
    <t>ﾅｯﾄ SLBNR</t>
  </si>
  <si>
    <t>SLSBWRK8-100</t>
  </si>
  <si>
    <t>ﾛｯｶｸｼﾁｭｳ SLSBWRK</t>
  </si>
  <si>
    <t>WSSS10-5-4</t>
  </si>
  <si>
    <t>ｷﾝｿﾞｸﾜｯｼｬ SUS (WSSS)</t>
  </si>
  <si>
    <t>SASCH4-8-18.0</t>
  </si>
  <si>
    <t>SASCH4-8-31.0</t>
  </si>
  <si>
    <t>SASCH4-8-33.0</t>
  </si>
  <si>
    <t>SASCH4-8-43.0</t>
  </si>
  <si>
    <t>UMBGH3-10</t>
  </si>
  <si>
    <t>ｳﾚﾀﾝﾏｷﾍﾞｱﾘﾝｸﾞ(UMBGH)</t>
  </si>
  <si>
    <t>SETGS15-120-SC75-M6-N6</t>
  </si>
  <si>
    <t>ｴﾝｹｲｼﾁｭｳ - SETGS</t>
  </si>
  <si>
    <t>AKFQAMH5-P8.00-L7-B3.0</t>
  </si>
  <si>
    <t>ｲﾁｷﾞﾒﾋﾟﾝ(AKFQA__)</t>
  </si>
  <si>
    <t>ALPSQAH5-L13.0</t>
  </si>
  <si>
    <t>CBSST8-10</t>
  </si>
  <si>
    <t>ﾃｲﾄｳﾎﾞﾙﾄ -SUS-CBSST</t>
  </si>
  <si>
    <t>CSHHB-SUS-M3-45</t>
  </si>
  <si>
    <t>FASTENING</t>
  </si>
  <si>
    <t>DNR274-150</t>
  </si>
  <si>
    <t>ﾃﾞｨﾝﾚｰﾙ(DNR274)</t>
  </si>
  <si>
    <t>MSSFS4-8</t>
  </si>
  <si>
    <t>ﾛｯｶｸｱﾅﾂｷﾄﾒﾈｼﾞ MSSFS</t>
  </si>
  <si>
    <t>PSSFG8-90</t>
  </si>
  <si>
    <t>SUSﾊﾝﾖｳｼｬﾌﾄ PSSFG</t>
  </si>
  <si>
    <t>SASC8-13-30.0</t>
  </si>
  <si>
    <t>ｷﾝｿﾞｸｶﾗｰ  SASC</t>
  </si>
  <si>
    <t>SETGS10-100.0-SC75-M5-N5</t>
  </si>
  <si>
    <t>SLHFSS8</t>
  </si>
  <si>
    <t>ﾘﾆｱﾌﾞｯｼｭ SLHFSS</t>
  </si>
  <si>
    <t>SLSBWF6-47.0</t>
  </si>
  <si>
    <t>ﾛｯｶｸｼﾁｭｳ SLSBWF</t>
  </si>
  <si>
    <t>SSTHS8M-MB</t>
  </si>
  <si>
    <t>ｼｬﾌﾄﾎﾙﾀﾞ SSTHS</t>
  </si>
  <si>
    <t>WPCP202018T</t>
  </si>
  <si>
    <t>ﾎﾞｳｽｲ ﾎﾞｳｼﾞﾝｼﾞｭｼﾎﾞｯｸｽ WPCP</t>
  </si>
  <si>
    <t>C-BCHY69</t>
  </si>
  <si>
    <t>ﾎﾞｰﾙﾛｰﾗ (BCHY)</t>
  </si>
  <si>
    <t>HRJA20-310</t>
  </si>
  <si>
    <t>ｺﾝﾍﾞｱﾛｰﾗ HRJ-</t>
  </si>
  <si>
    <t>ZP3-T10UMGNK6-04</t>
    <phoneticPr fontId="5"/>
  </si>
  <si>
    <t>E045.16.028.0-25-0450.16.12</t>
    <phoneticPr fontId="5"/>
  </si>
  <si>
    <t>EZ CHAIN</t>
    <phoneticPr fontId="5"/>
  </si>
  <si>
    <t>KQ2W04-M5A</t>
  </si>
  <si>
    <t>ﾜﾝﾀｯﾁﾂｷﾞﾃ KQ2Wｼﾘｰｽﾞ</t>
    <phoneticPr fontId="5"/>
  </si>
  <si>
    <t>MVBLK-AMN-JPA25GBDJ111AB</t>
  </si>
  <si>
    <t>JPFMR10-40-5</t>
  </si>
  <si>
    <t>ｼﾞｭｼﾌﾟｯｼｬ JPFM</t>
  </si>
  <si>
    <t>ｺﾝﾊﾟｸﾄﾅｯﾄ</t>
  </si>
  <si>
    <t>SLON7-15.0-M5</t>
  </si>
  <si>
    <t>SLON7-18-M5</t>
  </si>
  <si>
    <t>HABLBS8</t>
  </si>
  <si>
    <t>ｱﾄｲﾚﾌﾞﾗｲﾝﾄﾞﾌﾞﾗｹｯﾄ</t>
  </si>
  <si>
    <t>AFPQHA6-P8.9-L7-B5</t>
  </si>
  <si>
    <t>AFPQHD6-P8.9-L7-B5</t>
  </si>
  <si>
    <t>SHNTAP8-4</t>
  </si>
  <si>
    <t>ｱﾄｲﾚﾅｯﾄ ｲﾀﾊﾞﾈﾂｷ(HNTAP)</t>
  </si>
  <si>
    <t>SHNTAP8-6</t>
  </si>
  <si>
    <t>HFS8-4040-789</t>
  </si>
  <si>
    <t>CC-Link対応通信ﾕﾆｯﾄ</t>
    <rPh sb="7" eb="9">
      <t>タイオウ</t>
    </rPh>
    <rPh sb="9" eb="11">
      <t>ツウシン</t>
    </rPh>
    <phoneticPr fontId="5"/>
  </si>
  <si>
    <t>GT2-CH10M</t>
    <phoneticPr fontId="5"/>
  </si>
  <si>
    <t>ｾﾝｻﾍｯﾄﾞｹｰﾌﾞﾙ</t>
    <phoneticPr fontId="5"/>
  </si>
  <si>
    <t>東陽技研</t>
    <rPh sb="0" eb="2">
      <t>トウヨウ</t>
    </rPh>
    <rPh sb="2" eb="4">
      <t>ギケン</t>
    </rPh>
    <phoneticPr fontId="5"/>
  </si>
  <si>
    <t>C16P-MT1XR</t>
    <phoneticPr fontId="5"/>
  </si>
  <si>
    <t>CC-LINKﾕﾆｯﾄ</t>
    <phoneticPr fontId="5"/>
  </si>
  <si>
    <t>送料</t>
    <rPh sb="0" eb="2">
      <t>ソウリョウ</t>
    </rPh>
    <phoneticPr fontId="5"/>
  </si>
  <si>
    <t>D-S9P1Z</t>
    <phoneticPr fontId="5"/>
  </si>
  <si>
    <t>ｵｰﾄｽｲｯﾁ</t>
    <phoneticPr fontId="5"/>
  </si>
  <si>
    <t>D-S9P2Z</t>
    <phoneticPr fontId="5"/>
  </si>
  <si>
    <t>GRL30M6P-U-SUS</t>
  </si>
  <si>
    <t>ｼﾞｭｼｾｲｶﾞｲﾄﾞﾛｰﾗｰUｶﾞﾀ</t>
  </si>
  <si>
    <t>BSF-410E</t>
  </si>
  <si>
    <t>ｽﾁｰﾙｽﾍﾟｰｻｰ(ﾛｯｶｸ)</t>
  </si>
  <si>
    <t>WSSS8-4-5</t>
  </si>
  <si>
    <t>MVSHM-3N02002006006-JPA25YNDG111AB</t>
  </si>
  <si>
    <t>ﾒｳﾞｨｰ_ﾊﾞﾝｷﾝ</t>
  </si>
  <si>
    <t>MVSHM-3N01550002004-JPA25YFJL111AA</t>
  </si>
  <si>
    <t>AS2201F-N01-06SA</t>
  </si>
  <si>
    <t>SMC ｽﾋﾟｰﾄﾞｺﾝﾄﾛｰﾗ ASｼﾘｰｽﾞ</t>
  </si>
  <si>
    <t>MVSHM-3N03000001003-JPA25T3XL111AC</t>
  </si>
  <si>
    <t>MVSHM-3N03000002003-JPA25TAJB111AA</t>
  </si>
  <si>
    <t>MVSHM-3N03000002003-JPA25TUDJ111AA</t>
  </si>
  <si>
    <t>AFPQHA6-P8.90-L7-B3.0</t>
  </si>
  <si>
    <t>AFPQHD6-P8.90-L7-B3.0</t>
  </si>
  <si>
    <t>MVSHM-3N02000001002-JPA25TM9F111AC</t>
  </si>
  <si>
    <t>MVSHM-3N02002015023-JPA25TC9C111AB</t>
  </si>
  <si>
    <t>MVSHM-3N02002007014-JPA25T5KS111AB</t>
  </si>
  <si>
    <t>BOXTH-2LB</t>
  </si>
  <si>
    <t>ﾊﾞﾝ ｷｬﾋﾞﾈｯﾄ ｾｲｷﾞｮﾎﾞｯｸｽ</t>
  </si>
  <si>
    <t>IESH-MB208-R</t>
  </si>
  <si>
    <t>IEｽｲｯﾁHUB</t>
  </si>
  <si>
    <t>S8VS-03012</t>
  </si>
  <si>
    <t>POWER SUPPLY</t>
  </si>
  <si>
    <t>NWGMC6-STN-SUMB-BL-5</t>
  </si>
  <si>
    <t>LAN ｱｯｾﾝﾌﾞﾙ ｹ-ﾌﾞﾙ</t>
  </si>
  <si>
    <t>NWGMC6-STN-SUMB-BL-7</t>
  </si>
  <si>
    <t>NWGMC6-STN-SUMB-BL-1</t>
  </si>
  <si>
    <t>KQ2U06-00A</t>
  </si>
  <si>
    <t>SMC ﾐﾘﾜﾝﾀｯﾁﾂｷﾞﾃKQ2</t>
  </si>
  <si>
    <t>KQ2U04-06A</t>
  </si>
  <si>
    <t>KQ2U08-00A</t>
  </si>
  <si>
    <t>KQ2R06-08A</t>
  </si>
  <si>
    <t>KQ2L08-02AS</t>
  </si>
  <si>
    <t>AN15-C08</t>
  </si>
  <si>
    <t>SMC ｻｲﾚﾝｻAN</t>
  </si>
  <si>
    <t>AR22F0R-10B</t>
  </si>
  <si>
    <t>ｵｼﾎﾞﾀﾝ  ﾌｧｲ22ｼﾘｰｽﾞ</t>
  </si>
  <si>
    <t>TS64GSDC300S</t>
  </si>
  <si>
    <t>ﾏｲｸﾛSDｶｰﾄﾞ</t>
  </si>
  <si>
    <t>SSPH-UT960K</t>
  </si>
  <si>
    <t>IOD SSD</t>
    <phoneticPr fontId="5"/>
  </si>
  <si>
    <t>MVSHM-3N01500004060-JPA261H49111AA</t>
  </si>
  <si>
    <t>MVBLK-AMN-JPA261DP7111AB</t>
  </si>
  <si>
    <t>MCA4H-120-90-10-F100-G70-Z4</t>
  </si>
  <si>
    <t>MCﾅｲﾛﾝ    (MCA)     ｱﾅｶｺｳﾂｷ</t>
  </si>
  <si>
    <t>SLSBWRK7-35</t>
  </si>
  <si>
    <t>ACTA6H-538-158-5-F258.0-G136.0-N6</t>
  </si>
  <si>
    <t>ｱｸﾘﾙ      (ACTA)    ｱﾅｶｺｳﾂｷ</t>
  </si>
  <si>
    <t>ACTA6H-704-218-5-F341.0-G196.0-N6</t>
  </si>
  <si>
    <t>ACTA6H-888-158-5-F433-G136-N6</t>
  </si>
  <si>
    <t>ACTA8H-704-518-5-F341.0-G248.0-N6</t>
  </si>
  <si>
    <t>ACTA4H-311-266-5-F289.0-G244.0-N6</t>
  </si>
  <si>
    <t>ACTA6H-678-340-5-F328.0-G318.0-N6</t>
  </si>
  <si>
    <t>ACTA8H-788-663-5-F383.0-G320.5-N6</t>
  </si>
  <si>
    <t>ACTA6H-788-338-5-F383.0-G316.0-N6</t>
  </si>
  <si>
    <t>ACTA6H-788-345-5-F383.0-G323.0-N6</t>
  </si>
  <si>
    <t>FS-V31P</t>
    <phoneticPr fontId="5"/>
  </si>
  <si>
    <t>光ﾌｧｲﾊﾞｾﾝｻ</t>
    <rPh sb="0" eb="1">
      <t>ヒカリ</t>
    </rPh>
    <phoneticPr fontId="5"/>
  </si>
  <si>
    <t>QRｺｰﾄﾞ</t>
  </si>
  <si>
    <t>SRPCC8-L15.00-P4.20-F2.0-G0</t>
  </si>
  <si>
    <t>SRTASU8-L15.00-G0</t>
  </si>
  <si>
    <t>SRTASU8-L26.00-G0</t>
  </si>
  <si>
    <t>■170104-17-A ﾍﾞｰｽﾌﾟﾚｰﾄ</t>
  </si>
  <si>
    <t>■170104-17-B 突き当てﾌﾞﾛｯｸ</t>
  </si>
  <si>
    <t>■170104-17-C 突き当てﾌﾞﾛｯｸ</t>
  </si>
  <si>
    <t>■170104-17-D 近接ﾌﾞﾛｯｸ</t>
  </si>
  <si>
    <t>■170104-71-E 突き当て固定ﾌﾞﾛｯｸ</t>
  </si>
  <si>
    <t>日立パワーデバイス</t>
    <phoneticPr fontId="24"/>
  </si>
  <si>
    <t>冨沢　氏(齋藤秀）</t>
    <rPh sb="0" eb="2">
      <t>トミザワ</t>
    </rPh>
    <rPh sb="3" eb="4">
      <t>シ</t>
    </rPh>
    <rPh sb="5" eb="7">
      <t>サイトウ</t>
    </rPh>
    <rPh sb="7" eb="8">
      <t>シュウ</t>
    </rPh>
    <phoneticPr fontId="5"/>
  </si>
  <si>
    <t>Ｎo172460</t>
    <phoneticPr fontId="5"/>
  </si>
  <si>
    <t>東北ﾏﾃﾘｱﾙ</t>
    <rPh sb="0" eb="2">
      <t>トウホク</t>
    </rPh>
    <phoneticPr fontId="5"/>
  </si>
  <si>
    <t>SETB-0020-Y001</t>
    <phoneticPr fontId="24"/>
  </si>
  <si>
    <t>736HPAﾊﾞﾙﾌﾞ受けﾌﾞﾛｯｸ</t>
    <phoneticPr fontId="24"/>
  </si>
  <si>
    <t>2/3・仙台営業所着</t>
    <rPh sb="4" eb="6">
      <t>センダイ</t>
    </rPh>
    <rPh sb="6" eb="9">
      <t>エイギョウショ</t>
    </rPh>
    <rPh sb="9" eb="10">
      <t>チャク</t>
    </rPh>
    <phoneticPr fontId="24"/>
  </si>
  <si>
    <t>・仙台営業所着</t>
    <rPh sb="1" eb="3">
      <t>センダイ</t>
    </rPh>
    <rPh sb="3" eb="6">
      <t>エイギョウショ</t>
    </rPh>
    <rPh sb="6" eb="7">
      <t>チャク</t>
    </rPh>
    <phoneticPr fontId="24"/>
  </si>
  <si>
    <t>SETB-0020-Y002</t>
  </si>
  <si>
    <t>ﾉｽﾞﾙｶﾞｲﾄﾞ</t>
    <phoneticPr fontId="24"/>
  </si>
  <si>
    <t>SETB-0020-Y003</t>
  </si>
  <si>
    <t>736HPAﾊﾞﾙﾌﾞ受けﾌﾞﾗｹｯﾄ</t>
    <phoneticPr fontId="24"/>
  </si>
  <si>
    <t>ミスミ</t>
    <phoneticPr fontId="5"/>
  </si>
  <si>
    <t>MS3-10</t>
    <phoneticPr fontId="5"/>
  </si>
  <si>
    <t>ﾉｯｸﾋﾟﾝ　φ3-10mm　　　　　　　8本</t>
    <rPh sb="22" eb="23">
      <t>ホン</t>
    </rPh>
    <phoneticPr fontId="5"/>
  </si>
  <si>
    <t>在庫使用の為発注しない</t>
    <rPh sb="0" eb="2">
      <t>ザイコ</t>
    </rPh>
    <rPh sb="2" eb="4">
      <t>シヨウ</t>
    </rPh>
    <rPh sb="5" eb="6">
      <t>タメ</t>
    </rPh>
    <rPh sb="6" eb="8">
      <t>ハッチュウ</t>
    </rPh>
    <phoneticPr fontId="24"/>
  </si>
  <si>
    <t>SCB4-8</t>
    <phoneticPr fontId="24"/>
  </si>
  <si>
    <t>六角穴付きﾎﾞﾙﾄ　 (M4×8)　　　4本</t>
    <rPh sb="21" eb="22">
      <t>ホン</t>
    </rPh>
    <phoneticPr fontId="24"/>
  </si>
  <si>
    <r>
      <rPr>
        <b/>
        <sz val="10"/>
        <color rgb="FFFF0000"/>
        <rFont val="ＭＳ Ｐゴシック"/>
        <family val="3"/>
        <charset val="128"/>
      </rPr>
      <t>在庫使用の為発注しない</t>
    </r>
    <r>
      <rPr>
        <b/>
        <sz val="10"/>
        <rFont val="ＭＳ Ｐゴシック"/>
        <family val="3"/>
        <charset val="128"/>
      </rPr>
      <t>736HPAﾊﾞﾙﾌﾞ受けﾌﾞﾛｯｸ固定用</t>
    </r>
    <rPh sb="29" eb="31">
      <t>コテイ</t>
    </rPh>
    <rPh sb="31" eb="32">
      <t>ヨウ</t>
    </rPh>
    <phoneticPr fontId="24"/>
  </si>
  <si>
    <t>SCB4-10</t>
    <phoneticPr fontId="5"/>
  </si>
  <si>
    <t>六角穴付きﾎﾞﾙﾄ　 (M4×10)　　6本</t>
    <rPh sb="21" eb="22">
      <t>ホン</t>
    </rPh>
    <phoneticPr fontId="5"/>
  </si>
  <si>
    <t>在庫使用の為発注しない</t>
    <phoneticPr fontId="24"/>
  </si>
  <si>
    <t>CRKB4-10</t>
    <phoneticPr fontId="5"/>
  </si>
  <si>
    <t>樹脂ﾛｰﾚｯﾄ</t>
    <rPh sb="0" eb="2">
      <t>ジュシ</t>
    </rPh>
    <phoneticPr fontId="5"/>
  </si>
  <si>
    <t>ﾊﾞﾙﾌﾞ固定用</t>
    <rPh sb="5" eb="7">
      <t>コテイ</t>
    </rPh>
    <rPh sb="7" eb="8">
      <t>ヨウ</t>
    </rPh>
    <phoneticPr fontId="24"/>
  </si>
  <si>
    <t>1/31・仙台営業所着</t>
    <rPh sb="5" eb="7">
      <t>センダイ</t>
    </rPh>
    <rPh sb="7" eb="10">
      <t>エイギョウショ</t>
    </rPh>
    <rPh sb="10" eb="11">
      <t>チャク</t>
    </rPh>
    <phoneticPr fontId="24"/>
  </si>
  <si>
    <t xml:space="preserve">WSSS8-4-1.5 </t>
    <phoneticPr fontId="24"/>
  </si>
  <si>
    <t>金属ワッシャ　Ｔ寸選択・指定タイプ　並級・精密級</t>
    <phoneticPr fontId="24"/>
  </si>
  <si>
    <t>736HPAﾊﾞﾙﾌﾞ受けﾌﾞﾛｯｸ固定時ｽﾍﾟｰｻ用</t>
    <rPh sb="18" eb="20">
      <t>コテイ</t>
    </rPh>
    <rPh sb="20" eb="21">
      <t>ジ</t>
    </rPh>
    <rPh sb="26" eb="27">
      <t>ヨウ</t>
    </rPh>
    <phoneticPr fontId="24"/>
  </si>
  <si>
    <t>日立パワーデバイス（日立キャピタル）</t>
    <rPh sb="0" eb="2">
      <t>ヒタチ</t>
    </rPh>
    <rPh sb="10" eb="12">
      <t>ヒタチ</t>
    </rPh>
    <phoneticPr fontId="5"/>
  </si>
  <si>
    <t>冨沢（齋藤鉄也/秀昭）</t>
    <rPh sb="0" eb="2">
      <t>トミザワ</t>
    </rPh>
    <rPh sb="3" eb="5">
      <t>サイトウ</t>
    </rPh>
    <rPh sb="5" eb="7">
      <t>テツヤ</t>
    </rPh>
    <rPh sb="8" eb="10">
      <t>ヒデアキ</t>
    </rPh>
    <phoneticPr fontId="5"/>
  </si>
  <si>
    <t>蛇の目</t>
    <rPh sb="0" eb="1">
      <t>ジャ</t>
    </rPh>
    <rPh sb="2" eb="3">
      <t>メ</t>
    </rPh>
    <phoneticPr fontId="5"/>
  </si>
  <si>
    <t>JR3304（NPN、外部スイッチ、I/O-S仕様）　Ver8</t>
    <rPh sb="11" eb="13">
      <t>ガイブ</t>
    </rPh>
    <rPh sb="23" eb="25">
      <t>シヨウ</t>
    </rPh>
    <phoneticPr fontId="5"/>
  </si>
  <si>
    <r>
      <rPr>
        <sz val="11"/>
        <color indexed="10"/>
        <rFont val="ＭＳ Ｐゴシック"/>
        <family val="3"/>
        <charset val="128"/>
      </rPr>
      <t>4</t>
    </r>
    <r>
      <rPr>
        <sz val="11"/>
        <rFont val="ＭＳ Ｐゴシック"/>
        <family val="3"/>
        <charset val="128"/>
      </rPr>
      <t>軸卓上ロボット外部スイッチ仕様、I/O-Sオプション</t>
    </r>
    <phoneticPr fontId="5"/>
  </si>
  <si>
    <t>ロボット本体</t>
    <rPh sb="4" eb="6">
      <t>ホンタイ</t>
    </rPh>
    <phoneticPr fontId="5"/>
  </si>
  <si>
    <t>ｽｲｯﾁﾎﾞｯｸｽ　B仕様ｵﾌﾟｼｮﾝｽｲｯﾁ付（捨て打ちスイッチ付）</t>
    <rPh sb="11" eb="13">
      <t>シヨウ</t>
    </rPh>
    <rPh sb="23" eb="24">
      <t>ツキ</t>
    </rPh>
    <rPh sb="25" eb="26">
      <t>ス</t>
    </rPh>
    <rPh sb="27" eb="28">
      <t>ウ</t>
    </rPh>
    <rPh sb="33" eb="34">
      <t>ツ</t>
    </rPh>
    <phoneticPr fontId="5"/>
  </si>
  <si>
    <t>オプション</t>
    <phoneticPr fontId="5"/>
  </si>
  <si>
    <t>I/O-S（ｵﾌﾟｼｮﾝ）増設</t>
    <rPh sb="13" eb="15">
      <t>ゾウセツ</t>
    </rPh>
    <phoneticPr fontId="5"/>
  </si>
  <si>
    <t>JR3-TB2</t>
    <phoneticPr fontId="5"/>
  </si>
  <si>
    <t>新ティーチングペンダント（JR3000用）</t>
    <rPh sb="19" eb="20">
      <t>ヨウ</t>
    </rPh>
    <phoneticPr fontId="5"/>
  </si>
  <si>
    <t>JR C-Point2 Ver8</t>
    <phoneticPr fontId="5"/>
  </si>
  <si>
    <t>PCソフト（JR3000用）</t>
    <rPh sb="12" eb="13">
      <t>ヨウ</t>
    </rPh>
    <phoneticPr fontId="5"/>
  </si>
  <si>
    <t>JR C-Point Ver13.02</t>
    <phoneticPr fontId="5"/>
  </si>
  <si>
    <t>PCソフト（JR2000N用）</t>
    <rPh sb="13" eb="14">
      <t>ヨウ</t>
    </rPh>
    <phoneticPr fontId="5"/>
  </si>
  <si>
    <t>荷造り運賃</t>
    <rPh sb="0" eb="1">
      <t>ニ</t>
    </rPh>
    <rPh sb="1" eb="2">
      <t>ツク</t>
    </rPh>
    <rPh sb="3" eb="5">
      <t>ウンチン</t>
    </rPh>
    <phoneticPr fontId="5"/>
  </si>
  <si>
    <t>ﾂｰﾙ冶具ﾕﾆｯﾄ</t>
    <rPh sb="3" eb="5">
      <t>ジグ</t>
    </rPh>
    <phoneticPr fontId="5"/>
  </si>
  <si>
    <t>東北マテリアルス</t>
    <rPh sb="0" eb="2">
      <t>トウホク</t>
    </rPh>
    <phoneticPr fontId="5"/>
  </si>
  <si>
    <t>SETB-0013-Y01　</t>
  </si>
  <si>
    <t>SV46ﾊﾞﾙﾌﾞ受けﾌﾞﾗｹｯﾄ</t>
  </si>
  <si>
    <t>11/26・仙台営業書着</t>
    <rPh sb="6" eb="8">
      <t>センダイ</t>
    </rPh>
    <rPh sb="8" eb="11">
      <t>エイギョウショ</t>
    </rPh>
    <rPh sb="11" eb="12">
      <t>チャク</t>
    </rPh>
    <phoneticPr fontId="5"/>
  </si>
  <si>
    <t>SETB-0013-Y02　</t>
  </si>
  <si>
    <t>回転軸位置決めﾌﾞﾗｹｯﾄ</t>
  </si>
  <si>
    <t>SETB-0013-Y03　</t>
  </si>
  <si>
    <t>SV46ﾊﾞﾙﾌﾞﾎﾙﾀﾞ</t>
  </si>
  <si>
    <t>SETB-0013-Y04　</t>
  </si>
  <si>
    <t>ﾉｽﾞﾙｶﾞｲﾄﾞ</t>
  </si>
  <si>
    <t>SETB-0013-Z01</t>
  </si>
  <si>
    <t>　ﾉｽﾞﾙ位置合わせ治具</t>
  </si>
  <si>
    <t>ミスミ</t>
  </si>
  <si>
    <t xml:space="preserve">APNA4-P2.00-L0-B10.0 </t>
  </si>
  <si>
    <t>位置決めピン ツバ付テーパ　－　おねじ</t>
  </si>
  <si>
    <t>SETB-0013-Z01に取付</t>
    <rPh sb="14" eb="16">
      <t>トリツケ</t>
    </rPh>
    <phoneticPr fontId="5"/>
  </si>
  <si>
    <t>11/25・仙台営業書着</t>
    <rPh sb="6" eb="8">
      <t>センダイ</t>
    </rPh>
    <rPh sb="8" eb="11">
      <t>エイギョウショ</t>
    </rPh>
    <rPh sb="11" eb="12">
      <t>チャク</t>
    </rPh>
    <phoneticPr fontId="5"/>
  </si>
  <si>
    <t>WSSS20-5-3</t>
  </si>
  <si>
    <t>金属ﾜｯｼｬｰ</t>
  </si>
  <si>
    <t>R軸固定用</t>
    <rPh sb="1" eb="2">
      <t>ジク</t>
    </rPh>
    <rPh sb="2" eb="4">
      <t>コテイ</t>
    </rPh>
    <rPh sb="4" eb="5">
      <t>ヨウ</t>
    </rPh>
    <phoneticPr fontId="5"/>
  </si>
  <si>
    <t>SCB5-10</t>
  </si>
  <si>
    <t>六角穴付きﾎﾞﾙﾄ　M5×10mm</t>
  </si>
  <si>
    <t xml:space="preserve">MSSFS4-8 </t>
  </si>
  <si>
    <t>六角穴付止めねじ平先</t>
  </si>
  <si>
    <t>SETB-0013-Y02　R軸固定用</t>
    <rPh sb="15" eb="16">
      <t>ジク</t>
    </rPh>
    <rPh sb="16" eb="18">
      <t>コテイ</t>
    </rPh>
    <rPh sb="18" eb="19">
      <t>ヨウ</t>
    </rPh>
    <phoneticPr fontId="5"/>
  </si>
  <si>
    <t>MS3-10</t>
  </si>
  <si>
    <t>ﾉｯｸﾋﾟﾝ　φ3-10mm</t>
  </si>
  <si>
    <t>SETB-0013-Y01とSETB-0013-Y02　とSETB-0013-Y03位置出し用　</t>
    <rPh sb="42" eb="44">
      <t>イチ</t>
    </rPh>
    <rPh sb="44" eb="45">
      <t>ダ</t>
    </rPh>
    <rPh sb="46" eb="47">
      <t>ヨウ</t>
    </rPh>
    <phoneticPr fontId="5"/>
  </si>
  <si>
    <t>SCB4-6</t>
  </si>
  <si>
    <t>六角穴付きﾎﾞﾙﾄ　 (M4×6)</t>
  </si>
  <si>
    <t>SETB-0013-Y01　とSETB-0013-Y03固定用　</t>
    <rPh sb="28" eb="30">
      <t>コテイ</t>
    </rPh>
    <rPh sb="30" eb="31">
      <t>ヨウ</t>
    </rPh>
    <phoneticPr fontId="5"/>
  </si>
  <si>
    <t>SCB4-12</t>
  </si>
  <si>
    <t>六角穴付きﾎﾞﾙﾄ　 (M4×12)</t>
  </si>
  <si>
    <t>SETB-0013-Y01　とSETB-0013-Y02固定用　</t>
    <rPh sb="28" eb="30">
      <t>コテイ</t>
    </rPh>
    <rPh sb="30" eb="31">
      <t>ヨウ</t>
    </rPh>
    <phoneticPr fontId="5"/>
  </si>
  <si>
    <t>SCB4-25</t>
  </si>
  <si>
    <t>六角穴付きﾎﾞﾙﾄ　 (M4×25)</t>
  </si>
  <si>
    <t>SETB-0013-Y02　締め付け用</t>
    <rPh sb="14" eb="15">
      <t>シ</t>
    </rPh>
    <rPh sb="16" eb="17">
      <t>ツ</t>
    </rPh>
    <rPh sb="18" eb="19">
      <t>ヨウ</t>
    </rPh>
    <phoneticPr fontId="5"/>
  </si>
  <si>
    <t>CRKB4-10</t>
  </si>
  <si>
    <t>SETB-0013-Y03　SV46固定用</t>
    <rPh sb="18" eb="20">
      <t>コテイ</t>
    </rPh>
    <rPh sb="20" eb="21">
      <t>ヨウ</t>
    </rPh>
    <phoneticPr fontId="5"/>
  </si>
  <si>
    <t>ﾘｷｯﾄｼｽﾃﾑ</t>
  </si>
  <si>
    <t>MNA-02S　</t>
  </si>
  <si>
    <t>ニードルアダプタ</t>
  </si>
  <si>
    <t>見積確認依頼</t>
    <rPh sb="0" eb="2">
      <t>ミツモリ</t>
    </rPh>
    <rPh sb="2" eb="4">
      <t>カクニン</t>
    </rPh>
    <rPh sb="4" eb="6">
      <t>イライ</t>
    </rPh>
    <phoneticPr fontId="5"/>
  </si>
  <si>
    <t>11/12・仙台営業書着</t>
    <rPh sb="6" eb="8">
      <t>センダイ</t>
    </rPh>
    <rPh sb="8" eb="11">
      <t>エイギョウショ</t>
    </rPh>
    <rPh sb="11" eb="12">
      <t>チャク</t>
    </rPh>
    <phoneticPr fontId="5"/>
  </si>
  <si>
    <t>APMTS-N3-T2</t>
  </si>
  <si>
    <t>ねじ変換継手</t>
  </si>
  <si>
    <t>YCLPFS22F</t>
  </si>
  <si>
    <t>油圧・水圧用継手　エルボタイプ　PT・PFメス</t>
  </si>
  <si>
    <t>I/Oｹｰﾌﾞﾙ</t>
  </si>
  <si>
    <t>@ECHN-20121010-00003</t>
  </si>
  <si>
    <t>I/Oｹｰﾌﾞﾙ　　JRN-SET-DSP L=2000</t>
  </si>
  <si>
    <t>11/27・仙台営業書着</t>
    <rPh sb="6" eb="8">
      <t>センダイ</t>
    </rPh>
    <rPh sb="8" eb="11">
      <t>エイギョウショ</t>
    </rPh>
    <rPh sb="11" eb="12">
      <t>チャク</t>
    </rPh>
    <phoneticPr fontId="5"/>
  </si>
  <si>
    <t>レギュレーター継ぎ手　関連</t>
    <rPh sb="7" eb="8">
      <t>ツ</t>
    </rPh>
    <rPh sb="9" eb="10">
      <t>テ</t>
    </rPh>
    <rPh sb="11" eb="13">
      <t>カンレン</t>
    </rPh>
    <phoneticPr fontId="5"/>
  </si>
  <si>
    <t>SMC</t>
  </si>
  <si>
    <t>制御機材</t>
    <rPh sb="0" eb="1">
      <t>セイ</t>
    </rPh>
    <rPh sb="1" eb="2">
      <t>オ</t>
    </rPh>
    <rPh sb="2" eb="4">
      <t>キザイ</t>
    </rPh>
    <phoneticPr fontId="5"/>
  </si>
  <si>
    <t>ＡＷ２０Ｋ－０２Ｅ－Ｂ</t>
  </si>
  <si>
    <t>１／４　レギュレーター　（逆流機能付）</t>
  </si>
  <si>
    <t>11/22・仙台営業書着</t>
    <rPh sb="6" eb="8">
      <t>センダイ</t>
    </rPh>
    <rPh sb="8" eb="11">
      <t>エイギョウショ</t>
    </rPh>
    <rPh sb="11" eb="12">
      <t>チャク</t>
    </rPh>
    <phoneticPr fontId="5"/>
  </si>
  <si>
    <t>ＶＨＳ２０－０２Ａ</t>
  </si>
  <si>
    <t>１／４　三方弁</t>
  </si>
  <si>
    <t>Ｙ２００Ｔ－Ａ</t>
  </si>
  <si>
    <t>１／４　エアコンビネーション　</t>
  </si>
  <si>
    <r>
      <t>ＫＱ０２Ｌ０６－０２Ａ→</t>
    </r>
    <r>
      <rPr>
        <sz val="11"/>
        <color indexed="10"/>
        <rFont val="ＭＳ Ｐゴシック"/>
        <family val="3"/>
        <charset val="128"/>
      </rPr>
      <t>ＫＱ２Ｌ０６－０２Ａで発注</t>
    </r>
    <rPh sb="23" eb="25">
      <t>ハッチュウ</t>
    </rPh>
    <phoneticPr fontId="5"/>
  </si>
  <si>
    <t>１／４　Ø６　継ぎ手</t>
  </si>
  <si>
    <t>SCB4-10</t>
  </si>
  <si>
    <t>六角穴付きﾎﾞﾙﾄ　 (M4×10)</t>
  </si>
  <si>
    <t>Ｙ２００Ｔ－Ａをﾛﾎﾞｯﾄへ固定用</t>
    <rPh sb="14" eb="16">
      <t>コテイ</t>
    </rPh>
    <rPh sb="16" eb="17">
      <t>ヨウ</t>
    </rPh>
    <phoneticPr fontId="5"/>
  </si>
  <si>
    <t xml:space="preserve">SPWF4 </t>
  </si>
  <si>
    <t>平座金－単品販売－</t>
  </si>
  <si>
    <t xml:space="preserve">USYL6 </t>
  </si>
  <si>
    <t>ワンタッチ継手　Ｙタイプ</t>
  </si>
  <si>
    <t xml:space="preserve">UJDST4-8-W </t>
  </si>
  <si>
    <t>ﾜﾝﾀｯﾁ継手異径ﾕﾆｵﾝｽﾄﾚｰﾄ</t>
    <rPh sb="5" eb="7">
      <t>ツギテ</t>
    </rPh>
    <rPh sb="7" eb="8">
      <t>イ</t>
    </rPh>
    <rPh sb="8" eb="9">
      <t>ケイ</t>
    </rPh>
    <phoneticPr fontId="5"/>
  </si>
  <si>
    <t>UJDST4-W</t>
  </si>
  <si>
    <t>USSTL4</t>
  </si>
  <si>
    <t>ﾜﾝﾀｯﾁ継手ﾕﾆｵﾝｽﾄﾚｰﾄ</t>
    <rPh sb="5" eb="7">
      <t>ツギテ</t>
    </rPh>
    <phoneticPr fontId="5"/>
  </si>
  <si>
    <t>NWNMC5E-STN-SSMB-GY-2</t>
  </si>
  <si>
    <t>CAT5e STP(より線)</t>
  </si>
  <si>
    <t>172460(SAITO-TETSU)で発注済</t>
    <rPh sb="20" eb="22">
      <t>ハッチュウ</t>
    </rPh>
    <rPh sb="22" eb="23">
      <t>スミ</t>
    </rPh>
    <phoneticPr fontId="5"/>
  </si>
  <si>
    <t>JR3000用PC接続ケーブル</t>
    <rPh sb="6" eb="7">
      <t>ヨウ</t>
    </rPh>
    <rPh sb="9" eb="11">
      <t>セツゾク</t>
    </rPh>
    <phoneticPr fontId="5"/>
  </si>
  <si>
    <t>PNUIC-REX-USB60F-R</t>
  </si>
  <si>
    <t>USBｺﾝﾊﾞｰﾀ</t>
  </si>
  <si>
    <t>JR2000用PC接続ケーブル</t>
    <rPh sb="6" eb="7">
      <t>ヨウ</t>
    </rPh>
    <rPh sb="9" eb="11">
      <t>セツゾク</t>
    </rPh>
    <phoneticPr fontId="5"/>
  </si>
  <si>
    <t>DGC-9SS</t>
  </si>
  <si>
    <t>DSUBｺﾈｸﾀ (ｼﾞｪﾝﾀﾞｰ)</t>
  </si>
  <si>
    <t>SPCB-SU-D12-L15-J5-M4-MA4-U1.5-SC5-W5-S10</t>
    <phoneticPr fontId="5"/>
  </si>
  <si>
    <t>円形支柱</t>
    <rPh sb="0" eb="2">
      <t>エンケイ</t>
    </rPh>
    <rPh sb="2" eb="4">
      <t>シチュウ</t>
    </rPh>
    <phoneticPr fontId="5"/>
  </si>
  <si>
    <t>ユーザーワーク治具嵩上げ用スペーサ</t>
    <rPh sb="7" eb="9">
      <t>ジグ</t>
    </rPh>
    <rPh sb="9" eb="11">
      <t>カサア</t>
    </rPh>
    <rPh sb="12" eb="13">
      <t>ヨウ</t>
    </rPh>
    <phoneticPr fontId="5"/>
  </si>
  <si>
    <t>スリー・エス電器製作所</t>
    <phoneticPr fontId="5"/>
  </si>
  <si>
    <t>神田</t>
    <rPh sb="0" eb="2">
      <t>カンダ</t>
    </rPh>
    <phoneticPr fontId="5"/>
  </si>
  <si>
    <t>JR3303 外部スイッチ仕様</t>
    <rPh sb="7" eb="9">
      <t>ガイブ</t>
    </rPh>
    <rPh sb="13" eb="15">
      <t>シヨウ</t>
    </rPh>
    <phoneticPr fontId="5"/>
  </si>
  <si>
    <t>JR3000用ﾃｨｰﾁﾝｸﾞﾍﾟﾝﾀﾞﾝﾄﾎﾞｯｸｽ2</t>
    <rPh sb="6" eb="7">
      <t>ヨウ</t>
    </rPh>
    <phoneticPr fontId="5"/>
  </si>
  <si>
    <t>JR-CpointII</t>
    <phoneticPr fontId="5"/>
  </si>
  <si>
    <t>外部ｽｲｯﾁ（ﾌﾟﾛｸﾞﾗﾑ番号切替/ﾊﾟｰｼﾞ付）</t>
    <rPh sb="0" eb="2">
      <t>ガイブ</t>
    </rPh>
    <rPh sb="14" eb="16">
      <t>バンゴウ</t>
    </rPh>
    <rPh sb="16" eb="18">
      <t>キリカエ</t>
    </rPh>
    <rPh sb="24" eb="25">
      <t>ツ</t>
    </rPh>
    <phoneticPr fontId="5"/>
  </si>
  <si>
    <t>タイショー</t>
    <phoneticPr fontId="5"/>
  </si>
  <si>
    <t>SETA0008-X100</t>
    <phoneticPr fontId="5"/>
  </si>
  <si>
    <t>ﾜｰｸﾊﾟﾚｯﾄ（1個取り 深さ2）</t>
    <phoneticPr fontId="5"/>
  </si>
  <si>
    <t>見積りNo:19TM-0416-00</t>
    <rPh sb="0" eb="2">
      <t>ミツモリ</t>
    </rPh>
    <phoneticPr fontId="5"/>
  </si>
  <si>
    <t>ワークパレット寸法テスト用</t>
    <rPh sb="7" eb="9">
      <t>スンポウ</t>
    </rPh>
    <rPh sb="12" eb="13">
      <t>ヨウ</t>
    </rPh>
    <phoneticPr fontId="5"/>
  </si>
  <si>
    <t>サンワサプライ</t>
    <phoneticPr fontId="5"/>
  </si>
  <si>
    <t>KB-STPTS-02</t>
    <phoneticPr fontId="5"/>
  </si>
  <si>
    <t>ツメ折れ防止カテゴリ5eSTP LANケーブル</t>
    <phoneticPr fontId="5"/>
  </si>
  <si>
    <t>PC⇔JR3000接続ケーブル</t>
    <rPh sb="9" eb="11">
      <t>セツゾク</t>
    </rPh>
    <phoneticPr fontId="5"/>
  </si>
  <si>
    <t>Web設計ハーネス</t>
    <rPh sb="3" eb="5">
      <t>セッケイ</t>
    </rPh>
    <phoneticPr fontId="5"/>
  </si>
  <si>
    <t>I/Oケーブル</t>
    <phoneticPr fontId="5"/>
  </si>
  <si>
    <t>日産ねじ</t>
    <rPh sb="0" eb="2">
      <t>ニッサン</t>
    </rPh>
    <phoneticPr fontId="5"/>
  </si>
  <si>
    <t>CSHSM-SUS-M4-6</t>
    <phoneticPr fontId="5"/>
  </si>
  <si>
    <t>六角穴付ボルト</t>
    <phoneticPr fontId="5"/>
  </si>
  <si>
    <t>ツール治具ユニット</t>
    <rPh sb="3" eb="5">
      <t>ジグ</t>
    </rPh>
    <phoneticPr fontId="5"/>
  </si>
  <si>
    <t>XYZEG40</t>
    <phoneticPr fontId="5"/>
  </si>
  <si>
    <t>XYZステージ</t>
    <phoneticPr fontId="5"/>
  </si>
  <si>
    <t>SCB6-20</t>
    <phoneticPr fontId="5"/>
  </si>
  <si>
    <t>SPWF6</t>
    <phoneticPr fontId="5"/>
  </si>
  <si>
    <t>平ワッシャ</t>
    <rPh sb="0" eb="1">
      <t>ヒラ</t>
    </rPh>
    <phoneticPr fontId="5"/>
  </si>
  <si>
    <t>SLSBWF7-26</t>
    <phoneticPr fontId="5"/>
  </si>
  <si>
    <t>六角支柱</t>
    <rPh sb="0" eb="2">
      <t>ロッカク</t>
    </rPh>
    <rPh sb="2" eb="4">
      <t>シチュウ</t>
    </rPh>
    <phoneticPr fontId="5"/>
  </si>
  <si>
    <t>捨て打ちカップユニット</t>
    <rPh sb="0" eb="1">
      <t>ス</t>
    </rPh>
    <rPh sb="2" eb="3">
      <t>ウ</t>
    </rPh>
    <phoneticPr fontId="5"/>
  </si>
  <si>
    <t>P1-JTDA-19236103</t>
    <phoneticPr fontId="5"/>
  </si>
  <si>
    <t>平型ブラケット</t>
    <rPh sb="0" eb="2">
      <t>ヒラガタ</t>
    </rPh>
    <phoneticPr fontId="5"/>
  </si>
  <si>
    <t>SLSBWF7-20</t>
    <phoneticPr fontId="5"/>
  </si>
  <si>
    <t>P1-JTDA-19236098</t>
    <phoneticPr fontId="5"/>
  </si>
  <si>
    <t>アズワン</t>
    <phoneticPr fontId="5"/>
  </si>
  <si>
    <t>5-079-05</t>
    <phoneticPr fontId="5"/>
  </si>
  <si>
    <t>ミニカップ No.50（アズワン）</t>
    <phoneticPr fontId="5"/>
  </si>
  <si>
    <t>SLSBWF7-20-LVC</t>
    <phoneticPr fontId="5"/>
  </si>
  <si>
    <t>ワークベースユニット</t>
    <phoneticPr fontId="5"/>
  </si>
  <si>
    <t>AFPQHTA6-P8.00-L9-B3.0</t>
    <phoneticPr fontId="5"/>
  </si>
  <si>
    <t>位置決めピン</t>
    <rPh sb="0" eb="2">
      <t>イチ</t>
    </rPh>
    <rPh sb="2" eb="3">
      <t>キ</t>
    </rPh>
    <phoneticPr fontId="5"/>
  </si>
  <si>
    <t>AFPQHTA6-P10.00-L9-B3.0</t>
    <phoneticPr fontId="5"/>
  </si>
  <si>
    <t>TWZAS12-4.5-20</t>
    <phoneticPr fontId="5"/>
  </si>
  <si>
    <t>金属ワッシャ</t>
    <rPh sb="0" eb="2">
      <t>キンゾク</t>
    </rPh>
    <phoneticPr fontId="5"/>
  </si>
  <si>
    <t>ワークパレット（9個取り）</t>
    <rPh sb="9" eb="10">
      <t>コ</t>
    </rPh>
    <rPh sb="10" eb="11">
      <t>ド</t>
    </rPh>
    <phoneticPr fontId="5"/>
  </si>
  <si>
    <t>HXB8-8</t>
    <phoneticPr fontId="5"/>
  </si>
  <si>
    <t>ホルダ付マグネット</t>
    <rPh sb="3" eb="4">
      <t>ツ</t>
    </rPh>
    <phoneticPr fontId="5"/>
  </si>
  <si>
    <t>MSSFS4-10</t>
    <phoneticPr fontId="5"/>
  </si>
  <si>
    <t>六角穴付止ねじ</t>
    <phoneticPr fontId="5"/>
  </si>
  <si>
    <t>AJPNGB4-P6.00-B2.0-G5-GC</t>
    <phoneticPr fontId="5"/>
  </si>
  <si>
    <t>位置決めピン</t>
    <phoneticPr fontId="5"/>
  </si>
  <si>
    <t>ワーク押え板ユニット</t>
  </si>
  <si>
    <t>HHSD2.3</t>
    <phoneticPr fontId="5"/>
  </si>
  <si>
    <t>ステンレス段付蝶番</t>
    <phoneticPr fontId="5"/>
  </si>
  <si>
    <t>SETA0010-X01</t>
    <phoneticPr fontId="5"/>
  </si>
  <si>
    <t>ワーク治具ベース</t>
    <phoneticPr fontId="5"/>
  </si>
  <si>
    <t>見積No：19TM-0438-01</t>
    <rPh sb="0" eb="2">
      <t>ミツモリ</t>
    </rPh>
    <phoneticPr fontId="5"/>
  </si>
  <si>
    <t>SETA0010-X02</t>
  </si>
  <si>
    <t>ワークパレット（9個取り)</t>
    <phoneticPr fontId="5"/>
  </si>
  <si>
    <t>SETA0010-X03</t>
  </si>
  <si>
    <t>ワーク押え板金(SPCC)</t>
    <phoneticPr fontId="5"/>
  </si>
  <si>
    <t>SETA0010-Y01</t>
    <phoneticPr fontId="5"/>
  </si>
  <si>
    <t>ツール板</t>
    <phoneticPr fontId="5"/>
  </si>
  <si>
    <t>SETA0010-Y02</t>
  </si>
  <si>
    <t>XYZステージ上板</t>
    <phoneticPr fontId="5"/>
  </si>
  <si>
    <t>SETA0010-Y03</t>
  </si>
  <si>
    <t>バルブホルダ</t>
    <phoneticPr fontId="5"/>
  </si>
  <si>
    <t>SETD0019-Z01</t>
    <phoneticPr fontId="5"/>
  </si>
  <si>
    <t>ノズル位置決めピン</t>
    <rPh sb="3" eb="5">
      <t>イチ</t>
    </rPh>
    <rPh sb="5" eb="6">
      <t>キ</t>
    </rPh>
    <phoneticPr fontId="5"/>
  </si>
  <si>
    <t>173031(SAITO-TETSU)で発注済</t>
    <rPh sb="20" eb="22">
      <t>ハッチュウ</t>
    </rPh>
    <rPh sb="22" eb="23">
      <t>スミ</t>
    </rPh>
    <phoneticPr fontId="5"/>
  </si>
  <si>
    <t>ｱﾙﾌﾟｽｱﾙﾊﾟｲﾝ小名浜工場</t>
    <rPh sb="11" eb="14">
      <t>オナハマ</t>
    </rPh>
    <rPh sb="14" eb="16">
      <t>コウジョウ</t>
    </rPh>
    <phoneticPr fontId="5"/>
  </si>
  <si>
    <t>千葉(齋藤）</t>
    <rPh sb="0" eb="2">
      <t>チバ</t>
    </rPh>
    <rPh sb="3" eb="5">
      <t>サイトウ</t>
    </rPh>
    <phoneticPr fontId="5"/>
  </si>
  <si>
    <t>173311　JR3303+eco600+圧送タンク</t>
    <rPh sb="21" eb="23">
      <t>アッソウ</t>
    </rPh>
    <phoneticPr fontId="5"/>
  </si>
  <si>
    <t xml:space="preserve">東北マテリアルス見積価格 </t>
    <rPh sb="8" eb="10">
      <t>ミツモリ</t>
    </rPh>
    <rPh sb="10" eb="12">
      <t>カカク</t>
    </rPh>
    <phoneticPr fontId="5"/>
  </si>
  <si>
    <t>ミスミ見積価格</t>
    <rPh sb="3" eb="5">
      <t>ミツモリ</t>
    </rPh>
    <rPh sb="5" eb="7">
      <t>カカク</t>
    </rPh>
    <phoneticPr fontId="5"/>
  </si>
  <si>
    <t>ﾛﾎﾞｯﾄ</t>
    <phoneticPr fontId="5"/>
  </si>
  <si>
    <t>JR3303　3軸ロボット　外部スイッチ仕様　</t>
    <rPh sb="14" eb="16">
      <t>ガイブ</t>
    </rPh>
    <rPh sb="20" eb="22">
      <t>シヨウ</t>
    </rPh>
    <phoneticPr fontId="5"/>
  </si>
  <si>
    <t>SRS-S303　外部スイッチﾀｲﾌﾟ</t>
    <rPh sb="9" eb="11">
      <t>ガイブ</t>
    </rPh>
    <phoneticPr fontId="5"/>
  </si>
  <si>
    <t>仙台営業所　千葉所長より蛇の目　中岡様連絡品</t>
    <rPh sb="0" eb="2">
      <t>センダイ</t>
    </rPh>
    <rPh sb="2" eb="4">
      <t>エイギョウ</t>
    </rPh>
    <rPh sb="4" eb="5">
      <t>ショ</t>
    </rPh>
    <rPh sb="6" eb="8">
      <t>チバ</t>
    </rPh>
    <rPh sb="8" eb="10">
      <t>ショチョウ</t>
    </rPh>
    <rPh sb="12" eb="13">
      <t>ジャ</t>
    </rPh>
    <rPh sb="14" eb="15">
      <t>メ</t>
    </rPh>
    <rPh sb="16" eb="18">
      <t>ナカオカ</t>
    </rPh>
    <rPh sb="18" eb="19">
      <t>サマ</t>
    </rPh>
    <rPh sb="19" eb="21">
      <t>レンラク</t>
    </rPh>
    <rPh sb="21" eb="22">
      <t>ヒン</t>
    </rPh>
    <phoneticPr fontId="5"/>
  </si>
  <si>
    <t>B仕様ｵﾌﾟｼｮﾝSW付</t>
    <phoneticPr fontId="5"/>
  </si>
  <si>
    <t>SRO-SWB-NO</t>
    <phoneticPr fontId="5"/>
  </si>
  <si>
    <t>I/O-1増設</t>
    <phoneticPr fontId="5"/>
  </si>
  <si>
    <t>SRO-IO1</t>
    <phoneticPr fontId="5"/>
  </si>
  <si>
    <t>COM2増設</t>
  </si>
  <si>
    <t>SRO-COM2</t>
    <phoneticPr fontId="5"/>
  </si>
  <si>
    <t>JR3-TB2     JR3000用ﾃｨｰﾁﾝｸﾞﾎﾞｯｸｽ2</t>
    <rPh sb="18" eb="19">
      <t>ヨウ</t>
    </rPh>
    <phoneticPr fontId="5"/>
  </si>
  <si>
    <t>SRO-TB500　　JR3000用ﾃｨｰﾁﾝｸﾞﾎﾞｯｸｽ2</t>
    <phoneticPr fontId="5"/>
  </si>
  <si>
    <t>JR3303用Z軸強化ばね　1式（2本）</t>
    <rPh sb="6" eb="7">
      <t>ヨウ</t>
    </rPh>
    <rPh sb="8" eb="9">
      <t>ジク</t>
    </rPh>
    <rPh sb="9" eb="11">
      <t>キョウカ</t>
    </rPh>
    <rPh sb="15" eb="16">
      <t>シキ</t>
    </rPh>
    <rPh sb="18" eb="19">
      <t>ホン</t>
    </rPh>
    <phoneticPr fontId="5"/>
  </si>
  <si>
    <t>JR3303用　強化ばね　1式（2本）</t>
    <rPh sb="6" eb="7">
      <t>ヨウ</t>
    </rPh>
    <rPh sb="8" eb="10">
      <t>キョウカ</t>
    </rPh>
    <rPh sb="14" eb="15">
      <t>シキ</t>
    </rPh>
    <rPh sb="17" eb="18">
      <t>ホン</t>
    </rPh>
    <phoneticPr fontId="5"/>
  </si>
  <si>
    <t>荷造り運賃</t>
    <rPh sb="0" eb="2">
      <t>ニヅク</t>
    </rPh>
    <rPh sb="3" eb="5">
      <t>ウンチン</t>
    </rPh>
    <phoneticPr fontId="5"/>
  </si>
  <si>
    <t>SET手配ﾁｬｰﾀｰ便</t>
  </si>
  <si>
    <t>ツ－ル治具部分</t>
    <rPh sb="3" eb="5">
      <t>ジグ</t>
    </rPh>
    <rPh sb="5" eb="7">
      <t>ブブン</t>
    </rPh>
    <phoneticPr fontId="5"/>
  </si>
  <si>
    <t>SETB-0004-Y01　　</t>
    <phoneticPr fontId="5"/>
  </si>
  <si>
    <t>eco600+画像　ﾂｰﾙﾍﾞｰｽ</t>
    <phoneticPr fontId="5"/>
  </si>
  <si>
    <t>SETB-0004-Y02</t>
    <phoneticPr fontId="5"/>
  </si>
  <si>
    <t>eco600ﾂｰﾙﾍﾞｰｽ補強</t>
    <phoneticPr fontId="5"/>
  </si>
  <si>
    <t>SETB-0004-Y03　</t>
    <phoneticPr fontId="5"/>
  </si>
  <si>
    <t>eco600　ﾂｰﾙﾍﾞｰｽ補強　2</t>
    <phoneticPr fontId="5"/>
  </si>
  <si>
    <t>SETB-0004-Y04</t>
    <phoneticPr fontId="5"/>
  </si>
  <si>
    <t>eco600+画像　ﾛﾎﾞｯﾄ固定ﾌﾞﾗｹｯﾄ</t>
    <phoneticPr fontId="5"/>
  </si>
  <si>
    <t>SETB-0004-Y05　</t>
    <phoneticPr fontId="5"/>
  </si>
  <si>
    <t>eco600　ﾂｰﾙﾍﾞｰｽ　2</t>
    <phoneticPr fontId="5"/>
  </si>
  <si>
    <t>SETB-0004-Y06　</t>
  </si>
  <si>
    <t>eco600　ﾂｰﾙﾍﾞｰｽ補強 3　</t>
    <phoneticPr fontId="5"/>
  </si>
  <si>
    <t>SETB-0004-Y08　</t>
    <phoneticPr fontId="5"/>
  </si>
  <si>
    <t>ﾛﾎﾞｯﾄ固定ﾌﾞﾗｹｯﾄ</t>
    <phoneticPr fontId="5"/>
  </si>
  <si>
    <t>SETB-0004-Y09　</t>
    <phoneticPr fontId="5"/>
  </si>
  <si>
    <t>eco600先端受け</t>
    <phoneticPr fontId="5"/>
  </si>
  <si>
    <t>eco600先端受けｽﾘ割部締め付け用</t>
    <rPh sb="12" eb="13">
      <t>ワ</t>
    </rPh>
    <rPh sb="13" eb="14">
      <t>ブ</t>
    </rPh>
    <rPh sb="14" eb="15">
      <t>シ</t>
    </rPh>
    <rPh sb="16" eb="17">
      <t>ツ</t>
    </rPh>
    <rPh sb="18" eb="19">
      <t>ヨウ</t>
    </rPh>
    <phoneticPr fontId="5"/>
  </si>
  <si>
    <t>SETB-0004-Y10　</t>
    <phoneticPr fontId="5"/>
  </si>
  <si>
    <t>eco600ﾎﾙﾀﾞ</t>
    <phoneticPr fontId="5"/>
  </si>
  <si>
    <t xml:space="preserve">SETGRS10-62-SC10 </t>
    <phoneticPr fontId="5"/>
  </si>
  <si>
    <t>円形支柱－片端おねじ片端めねじ</t>
    <phoneticPr fontId="5"/>
  </si>
  <si>
    <t>SETB-0004-Y04とSETB-0004-Y01　固定用</t>
    <rPh sb="28" eb="30">
      <t>コテイ</t>
    </rPh>
    <rPh sb="30" eb="31">
      <t>ヨウ</t>
    </rPh>
    <phoneticPr fontId="5"/>
  </si>
  <si>
    <t xml:space="preserve">CBSST5-12 </t>
    <phoneticPr fontId="5"/>
  </si>
  <si>
    <t>極低頭六角穴付ボルト-単品・</t>
    <phoneticPr fontId="5"/>
  </si>
  <si>
    <t>円柱とSETB-0004-Y01　固定用</t>
    <rPh sb="0" eb="2">
      <t>エンチュウ</t>
    </rPh>
    <rPh sb="17" eb="19">
      <t>コテイ</t>
    </rPh>
    <rPh sb="19" eb="20">
      <t>ヨウ</t>
    </rPh>
    <phoneticPr fontId="5"/>
  </si>
  <si>
    <t xml:space="preserve">JPLRM4-P7.9-B7 </t>
    <phoneticPr fontId="5"/>
  </si>
  <si>
    <t>マーカーピン　六角穴付タイプ</t>
    <phoneticPr fontId="5"/>
  </si>
  <si>
    <t>ﾛﾎﾞｯﾄ側ﾂｰﾙ治具位置決め用</t>
    <rPh sb="5" eb="6">
      <t>ガワ</t>
    </rPh>
    <rPh sb="9" eb="11">
      <t>ジグ</t>
    </rPh>
    <rPh sb="11" eb="13">
      <t>イチ</t>
    </rPh>
    <rPh sb="13" eb="14">
      <t>ギ</t>
    </rPh>
    <rPh sb="15" eb="16">
      <t>ヨウ</t>
    </rPh>
    <phoneticPr fontId="5"/>
  </si>
  <si>
    <t>SCB4-45</t>
    <phoneticPr fontId="5"/>
  </si>
  <si>
    <t>六角穴付きﾎﾞﾙﾄ　 (M4×45)</t>
    <phoneticPr fontId="5"/>
  </si>
  <si>
    <t>SETB-0004-Y10用</t>
    <rPh sb="13" eb="14">
      <t>ヨウ</t>
    </rPh>
    <phoneticPr fontId="5"/>
  </si>
  <si>
    <t>SCB4-15</t>
    <phoneticPr fontId="5"/>
  </si>
  <si>
    <t>六角穴付きﾎﾞﾙﾄ　 (M4×15)</t>
    <phoneticPr fontId="5"/>
  </si>
  <si>
    <t>SETB-0004-Y10とSETB-0004-Y05とSETB-0004-Y09固定用</t>
    <rPh sb="41" eb="43">
      <t>コテイ</t>
    </rPh>
    <rPh sb="43" eb="44">
      <t>ヨウ</t>
    </rPh>
    <phoneticPr fontId="5"/>
  </si>
  <si>
    <t>SCB4-25</t>
    <phoneticPr fontId="5"/>
  </si>
  <si>
    <t>六角穴付きﾎﾞﾙﾄ　 (M4×25)</t>
    <phoneticPr fontId="5"/>
  </si>
  <si>
    <t>BSS73-40CU</t>
    <phoneticPr fontId="5"/>
  </si>
  <si>
    <t>リニアボールXＹZ軸ステージ</t>
    <rPh sb="9" eb="10">
      <t>ジク</t>
    </rPh>
    <phoneticPr fontId="5"/>
  </si>
  <si>
    <t>イハラサイエンス</t>
    <phoneticPr fontId="5"/>
  </si>
  <si>
    <t>石鍋</t>
    <rPh sb="0" eb="2">
      <t>イシナベ</t>
    </rPh>
    <phoneticPr fontId="5"/>
  </si>
  <si>
    <t xml:space="preserve">MDLN8M-4SS </t>
    <phoneticPr fontId="5"/>
  </si>
  <si>
    <t>ダブルフェルールタイプチューブ継手 おすエルボ MDCT</t>
    <phoneticPr fontId="5"/>
  </si>
  <si>
    <t>ＭＳ３－１０</t>
    <phoneticPr fontId="5"/>
  </si>
  <si>
    <t>ﾉｯｸﾋﾟﾝ　φ3mm-10mm</t>
    <phoneticPr fontId="5"/>
  </si>
  <si>
    <t>SCB4-8</t>
    <phoneticPr fontId="5"/>
  </si>
  <si>
    <t>六角穴付きﾎﾞﾙﾄ　 (M4×8)</t>
    <phoneticPr fontId="5"/>
  </si>
  <si>
    <t>155180-Y004と155180-Y003ｽﾗｲﾄﾞ155180-Y008と155180-Y005固定用</t>
    <rPh sb="51" eb="53">
      <t>コテイ</t>
    </rPh>
    <rPh sb="53" eb="54">
      <t>ヨウ</t>
    </rPh>
    <phoneticPr fontId="5"/>
  </si>
  <si>
    <t>六角穴付きﾎﾞﾙﾄ　 (M4×10)</t>
    <phoneticPr fontId="5"/>
  </si>
  <si>
    <t>155180-Y008固定用、155180-Y003と六角支柱固定用</t>
    <rPh sb="11" eb="13">
      <t>コテイ</t>
    </rPh>
    <rPh sb="13" eb="14">
      <t>ヨウ</t>
    </rPh>
    <rPh sb="27" eb="29">
      <t>ロッカク</t>
    </rPh>
    <rPh sb="29" eb="31">
      <t>シチュウ</t>
    </rPh>
    <rPh sb="31" eb="33">
      <t>コテイ</t>
    </rPh>
    <rPh sb="33" eb="34">
      <t>ヨウ</t>
    </rPh>
    <phoneticPr fontId="5"/>
  </si>
  <si>
    <t>SCB4-12</t>
    <phoneticPr fontId="5"/>
  </si>
  <si>
    <t>六角穴付きﾎﾞﾙﾄ　 (M4×12)</t>
    <phoneticPr fontId="5"/>
  </si>
  <si>
    <t>SETB-0004-Y02とSETB-0004-Y03固定用</t>
    <rPh sb="27" eb="29">
      <t>コテイ</t>
    </rPh>
    <rPh sb="29" eb="30">
      <t>ヨウ</t>
    </rPh>
    <phoneticPr fontId="5"/>
  </si>
  <si>
    <t>SCB3-8</t>
    <phoneticPr fontId="5"/>
  </si>
  <si>
    <t>六角穴付きﾎﾞﾙﾄ　 (M3×8)</t>
    <phoneticPr fontId="5"/>
  </si>
  <si>
    <t>SSE2B10-175固定、CCDｶﾒﾗ固定、155180-Y004と155180-Y002LMﾌﾞﾛｯｸ固定゛</t>
    <rPh sb="11" eb="13">
      <t>コテイ</t>
    </rPh>
    <rPh sb="53" eb="55">
      <t>コテイ</t>
    </rPh>
    <phoneticPr fontId="5"/>
  </si>
  <si>
    <t>SCB3-10</t>
    <phoneticPr fontId="5"/>
  </si>
  <si>
    <t>六角穴付きﾎﾞﾙﾄ　 (M3×10)</t>
    <phoneticPr fontId="5"/>
  </si>
  <si>
    <t>パイプスペーサ、</t>
    <phoneticPr fontId="5"/>
  </si>
  <si>
    <t>SCB3-12</t>
    <phoneticPr fontId="5"/>
  </si>
  <si>
    <t>六角穴付きﾎﾞﾙﾄ　 (M3×12)</t>
    <phoneticPr fontId="5"/>
  </si>
  <si>
    <t>SETB-0004-Y06とSETB-0004-Y01固定用</t>
    <rPh sb="27" eb="29">
      <t>コテイ</t>
    </rPh>
    <rPh sb="29" eb="30">
      <t>ヨウ</t>
    </rPh>
    <phoneticPr fontId="5"/>
  </si>
  <si>
    <t>SCB3-14</t>
    <phoneticPr fontId="5"/>
  </si>
  <si>
    <t>六角穴付きﾎﾞﾙﾄ　 (M3×14)</t>
    <phoneticPr fontId="5"/>
  </si>
  <si>
    <t>SETB-0004-Y03とXYZﾏｲｸﾛ固定用</t>
    <rPh sb="21" eb="23">
      <t>コテイ</t>
    </rPh>
    <rPh sb="23" eb="24">
      <t>ヨウ</t>
    </rPh>
    <phoneticPr fontId="5"/>
  </si>
  <si>
    <t>APMTS-T3-T2</t>
    <phoneticPr fontId="5"/>
  </si>
  <si>
    <t>ねじ変換継手</t>
    <phoneticPr fontId="5"/>
  </si>
  <si>
    <t>APMTS-T3-T3</t>
    <phoneticPr fontId="5"/>
  </si>
  <si>
    <t>APMTS-G2-T1</t>
    <phoneticPr fontId="5"/>
  </si>
  <si>
    <t>APMTS-G2-N1</t>
    <phoneticPr fontId="5"/>
  </si>
  <si>
    <t>MCPTK10-2</t>
    <phoneticPr fontId="5"/>
  </si>
  <si>
    <t>チューブ用継手　ナット・スリーブ一体型　ストレート</t>
    <phoneticPr fontId="5"/>
  </si>
  <si>
    <t>MCLPTK10-2</t>
    <phoneticPr fontId="5"/>
  </si>
  <si>
    <t>チューブ用継手　ナット・スリーブ一体型　エルボ</t>
    <phoneticPr fontId="5"/>
  </si>
  <si>
    <t>MCPTK10-3</t>
    <phoneticPr fontId="5"/>
  </si>
  <si>
    <t>MCLPTK10-3</t>
    <phoneticPr fontId="5"/>
  </si>
  <si>
    <t>ﾉｽﾞﾙ位置合わせ</t>
    <phoneticPr fontId="5"/>
  </si>
  <si>
    <t>MVBLK-AMW-JPA246H7K111AB　</t>
    <phoneticPr fontId="5"/>
  </si>
  <si>
    <t>位置決めPIN台座</t>
    <phoneticPr fontId="5"/>
  </si>
  <si>
    <t xml:space="preserve">PLSBG8-30-M4-N4 </t>
    <phoneticPr fontId="5"/>
  </si>
  <si>
    <t>六角支柱</t>
    <phoneticPr fontId="5"/>
  </si>
  <si>
    <t xml:space="preserve">APNA4-P2.00-L0-B10.0 </t>
    <phoneticPr fontId="5"/>
  </si>
  <si>
    <t>位置決めピン ツバ付テーパ　－　おねじ　</t>
    <phoneticPr fontId="5"/>
  </si>
  <si>
    <t xml:space="preserve">MSSFS4-10 </t>
    <phoneticPr fontId="5"/>
  </si>
  <si>
    <t>六角穴付止めねじ平先</t>
    <phoneticPr fontId="5"/>
  </si>
  <si>
    <t>ﾉｽﾞﾙ浸け置きﾕﾆｯﾄ</t>
    <rPh sb="4" eb="5">
      <t>ツ</t>
    </rPh>
    <rPh sb="6" eb="7">
      <t>オ</t>
    </rPh>
    <phoneticPr fontId="5"/>
  </si>
  <si>
    <t>MVSHM-3N02052011016-JPA2269FF111AA</t>
    <phoneticPr fontId="5"/>
  </si>
  <si>
    <t>SETB-0004-Z01　ｶｯﾌﾟﾎﾙﾀﾞｰﾍﾞｰｽＬ字ﾌﾞﾗｹｯﾄ</t>
    <phoneticPr fontId="5"/>
  </si>
  <si>
    <t>MVSHM-3N02050006021-JPA245LFH111AA　　</t>
    <phoneticPr fontId="5"/>
  </si>
  <si>
    <t>SETB-0004-Z02　ｶｯﾌﾟﾎﾙﾀﾞｰＬ字ﾌﾞﾗｹｯﾄ</t>
    <phoneticPr fontId="5"/>
  </si>
  <si>
    <t>MVSHM-ZZ99000000000-JPA226D52111AB</t>
    <phoneticPr fontId="5"/>
  </si>
  <si>
    <t>SETB-0004-Z03　ｶｯﾌﾟﾎﾙﾀﾞｰ</t>
    <phoneticPr fontId="5"/>
  </si>
  <si>
    <t>CRKB4-8</t>
    <phoneticPr fontId="5"/>
  </si>
  <si>
    <t>樹脂付ローレットボルト</t>
    <rPh sb="0" eb="2">
      <t>ジュシ</t>
    </rPh>
    <rPh sb="2" eb="3">
      <t>ツキ</t>
    </rPh>
    <phoneticPr fontId="5"/>
  </si>
  <si>
    <t>ＭＳ2-8</t>
    <phoneticPr fontId="5"/>
  </si>
  <si>
    <t>ﾉｯｸﾋﾟﾝφ2-8mm</t>
    <phoneticPr fontId="5"/>
  </si>
  <si>
    <t>CHNS4</t>
    <phoneticPr fontId="5"/>
  </si>
  <si>
    <t>蝶ﾅｯﾄ</t>
    <phoneticPr fontId="5"/>
  </si>
  <si>
    <t>RSCB4-15</t>
    <phoneticPr fontId="5"/>
  </si>
  <si>
    <t>六角ﾎﾞﾙﾄ</t>
    <phoneticPr fontId="5"/>
  </si>
  <si>
    <t>5-079-04</t>
    <phoneticPr fontId="5"/>
  </si>
  <si>
    <t>ﾐﾆｶｯﾌﾟ（30cc）　</t>
    <phoneticPr fontId="5"/>
  </si>
  <si>
    <t>在庫使用</t>
    <rPh sb="0" eb="2">
      <t>ザイコ</t>
    </rPh>
    <rPh sb="2" eb="4">
      <t>シヨウ</t>
    </rPh>
    <phoneticPr fontId="5"/>
  </si>
  <si>
    <t>配電ﾕﾆｯﾄ</t>
    <phoneticPr fontId="5"/>
  </si>
  <si>
    <t>159096-Z002　</t>
  </si>
  <si>
    <t>ケーブルベアヘッド横板金</t>
    <rPh sb="9" eb="10">
      <t>ヨコ</t>
    </rPh>
    <rPh sb="10" eb="12">
      <t>バンキン</t>
    </rPh>
    <phoneticPr fontId="5"/>
  </si>
  <si>
    <t>159096-Z003　</t>
  </si>
  <si>
    <t>ケーブルベア下板</t>
    <rPh sb="6" eb="8">
      <t>シタイタ</t>
    </rPh>
    <phoneticPr fontId="5"/>
  </si>
  <si>
    <t>MVSHM-3N02002013020-JPA22C1X1111AA</t>
    <phoneticPr fontId="5"/>
  </si>
  <si>
    <t>SETB-0004-Z0 5 ecoペンドライバーｺﾝﾄﾛｰﾗ取付板金</t>
    <phoneticPr fontId="5"/>
  </si>
  <si>
    <t>MVSHM-3N02052005020-JPA245HT4111AA</t>
    <phoneticPr fontId="5"/>
  </si>
  <si>
    <t>159098-Z001　ﾚｷﾞｭﾚｰﾀ取付ﾌﾞﾗｹｯ</t>
    <phoneticPr fontId="5"/>
  </si>
  <si>
    <t>MVSHM-3N02050006018-JPA24PPJ2111AA</t>
    <phoneticPr fontId="5"/>
  </si>
  <si>
    <t>SETB-0004-Z06　重量センサｺﾝﾄﾛｰﾗ取付ﾌﾞﾗｹｯﾄ</t>
    <phoneticPr fontId="5"/>
  </si>
  <si>
    <t>IR1010-01BEA-A</t>
    <phoneticPr fontId="5"/>
  </si>
  <si>
    <t>レギュレータ　　0～0.4Mp</t>
    <phoneticPr fontId="5"/>
  </si>
  <si>
    <t xml:space="preserve">BVHV6-1-3-A </t>
    <phoneticPr fontId="5"/>
  </si>
  <si>
    <t>ハンドバルブ</t>
    <phoneticPr fontId="5"/>
  </si>
  <si>
    <t>日本ピスコ</t>
    <rPh sb="0" eb="2">
      <t>ニホン</t>
    </rPh>
    <phoneticPr fontId="5"/>
  </si>
  <si>
    <t xml:space="preserve">PC4-01  </t>
    <phoneticPr fontId="5"/>
  </si>
  <si>
    <t>φ6継ぎ手　ストレート</t>
    <rPh sb="2" eb="3">
      <t>ツ</t>
    </rPh>
    <rPh sb="4" eb="5">
      <t>テ</t>
    </rPh>
    <phoneticPr fontId="5"/>
  </si>
  <si>
    <t>MWS-DS37A-HT37</t>
    <phoneticPr fontId="5"/>
  </si>
  <si>
    <t>37pin I/O端子台</t>
    <rPh sb="9" eb="12">
      <t>タンシダイ</t>
    </rPh>
    <phoneticPr fontId="5"/>
  </si>
  <si>
    <t>NEDJL-PS-SB-37-2</t>
    <phoneticPr fontId="5"/>
  </si>
  <si>
    <t>37pin オスメスケーブル</t>
    <phoneticPr fontId="5"/>
  </si>
  <si>
    <t>MWI-COM-P10N10</t>
    <phoneticPr fontId="5"/>
  </si>
  <si>
    <t>AW20-01BＧ-A</t>
    <phoneticPr fontId="5"/>
  </si>
  <si>
    <t>レギュレーター</t>
    <phoneticPr fontId="5"/>
  </si>
  <si>
    <t xml:space="preserve">PC6-01W </t>
    <phoneticPr fontId="5"/>
  </si>
  <si>
    <t xml:space="preserve">PL6-01W </t>
    <phoneticPr fontId="5"/>
  </si>
  <si>
    <t>φ6継ぎ手　エルボ</t>
    <rPh sb="2" eb="3">
      <t>ツ</t>
    </rPh>
    <rPh sb="4" eb="5">
      <t>テ</t>
    </rPh>
    <phoneticPr fontId="5"/>
  </si>
  <si>
    <t xml:space="preserve">PAW6-01W </t>
    <phoneticPr fontId="5"/>
  </si>
  <si>
    <t>一般配管用 チューブフィッティング ダブルブランチエイ</t>
    <phoneticPr fontId="5"/>
  </si>
  <si>
    <t xml:space="preserve">PP6W </t>
    <phoneticPr fontId="5"/>
  </si>
  <si>
    <t>一般配管用 チューブフィッティング プラグ</t>
    <phoneticPr fontId="5"/>
  </si>
  <si>
    <t>PUT6-10-B</t>
    <phoneticPr fontId="5"/>
  </si>
  <si>
    <t>ポリウレタンチューブ</t>
    <phoneticPr fontId="5"/>
  </si>
  <si>
    <t>BVHVU6-3</t>
    <phoneticPr fontId="5"/>
  </si>
  <si>
    <t>SZ16F-2-060-20</t>
    <phoneticPr fontId="5"/>
  </si>
  <si>
    <t>ケーブルベア</t>
    <phoneticPr fontId="5"/>
  </si>
  <si>
    <t>SFB5-8</t>
    <phoneticPr fontId="5"/>
  </si>
  <si>
    <t>六角穴付皿ボルト　M5×8mm</t>
    <phoneticPr fontId="5"/>
  </si>
  <si>
    <t>SCB5-10</t>
    <phoneticPr fontId="5"/>
  </si>
  <si>
    <t>六角穴付きﾎﾞﾙﾄ　M5×10mm</t>
    <phoneticPr fontId="5"/>
  </si>
  <si>
    <t>SLBNR5</t>
    <phoneticPr fontId="5"/>
  </si>
  <si>
    <t>M5ﾅｯﾄ</t>
    <phoneticPr fontId="5"/>
  </si>
  <si>
    <t xml:space="preserve">HDV-2 </t>
    <phoneticPr fontId="5"/>
  </si>
  <si>
    <t>止め金具</t>
    <rPh sb="0" eb="1">
      <t>ト</t>
    </rPh>
    <rPh sb="2" eb="4">
      <t>カナグ</t>
    </rPh>
    <phoneticPr fontId="5"/>
  </si>
  <si>
    <t>FSAWM-K-P11-1425-190927-0172</t>
    <phoneticPr fontId="5"/>
  </si>
  <si>
    <t>Web設計ボックス</t>
    <rPh sb="3" eb="5">
      <t>セッケイ</t>
    </rPh>
    <phoneticPr fontId="5"/>
  </si>
  <si>
    <t>GPR-M-2CL-D24DB</t>
    <phoneticPr fontId="5"/>
  </si>
  <si>
    <t>リレー</t>
    <phoneticPr fontId="5"/>
  </si>
  <si>
    <t>GPR-MS-2CD</t>
    <phoneticPr fontId="5"/>
  </si>
  <si>
    <t>リレーソケット</t>
    <phoneticPr fontId="5"/>
  </si>
  <si>
    <t>MRB-200</t>
    <phoneticPr fontId="5"/>
  </si>
  <si>
    <t>DINレール</t>
    <phoneticPr fontId="5"/>
  </si>
  <si>
    <t>KV-0.3-BE-10</t>
    <phoneticPr fontId="5"/>
  </si>
  <si>
    <t>単芯電線　青色</t>
    <rPh sb="0" eb="1">
      <t>タン</t>
    </rPh>
    <rPh sb="1" eb="2">
      <t>シン</t>
    </rPh>
    <rPh sb="2" eb="4">
      <t>デンセン</t>
    </rPh>
    <rPh sb="5" eb="6">
      <t>アオ</t>
    </rPh>
    <rPh sb="6" eb="7">
      <t>イロ</t>
    </rPh>
    <phoneticPr fontId="5"/>
  </si>
  <si>
    <t>設備複数台分</t>
    <rPh sb="0" eb="2">
      <t>セツビ</t>
    </rPh>
    <rPh sb="2" eb="4">
      <t>フクスウ</t>
    </rPh>
    <rPh sb="4" eb="5">
      <t>ダイ</t>
    </rPh>
    <rPh sb="5" eb="6">
      <t>ブン</t>
    </rPh>
    <phoneticPr fontId="5"/>
  </si>
  <si>
    <t xml:space="preserve">KV-0.3-R-10 </t>
    <phoneticPr fontId="5"/>
  </si>
  <si>
    <t>単芯電線　赤色</t>
    <rPh sb="0" eb="1">
      <t>タン</t>
    </rPh>
    <rPh sb="1" eb="2">
      <t>シン</t>
    </rPh>
    <rPh sb="2" eb="4">
      <t>デンセン</t>
    </rPh>
    <rPh sb="5" eb="6">
      <t>アカ</t>
    </rPh>
    <rPh sb="6" eb="7">
      <t>イロ</t>
    </rPh>
    <phoneticPr fontId="5"/>
  </si>
  <si>
    <t xml:space="preserve">KV-0.3-BK-10 </t>
    <phoneticPr fontId="5"/>
  </si>
  <si>
    <t>単芯電線　黒色</t>
    <rPh sb="0" eb="1">
      <t>タン</t>
    </rPh>
    <rPh sb="1" eb="2">
      <t>シン</t>
    </rPh>
    <rPh sb="2" eb="4">
      <t>デンセン</t>
    </rPh>
    <rPh sb="5" eb="6">
      <t>クロ</t>
    </rPh>
    <rPh sb="6" eb="7">
      <t>イロ</t>
    </rPh>
    <phoneticPr fontId="5"/>
  </si>
  <si>
    <t>A8110</t>
    <phoneticPr fontId="5"/>
  </si>
  <si>
    <t>汎用3芯OAタップ 4ヶ口</t>
    <phoneticPr fontId="5"/>
  </si>
  <si>
    <r>
      <t>E</t>
    </r>
    <r>
      <rPr>
        <sz val="11"/>
        <color theme="1"/>
        <rFont val="游ゴシック"/>
        <family val="2"/>
        <charset val="128"/>
        <scheme val="minor"/>
      </rPr>
      <t>BS-32FB-5A</t>
    </r>
    <phoneticPr fontId="5"/>
  </si>
  <si>
    <t>漏電ブレーカ</t>
    <rPh sb="0" eb="2">
      <t>ロウデン</t>
    </rPh>
    <phoneticPr fontId="5"/>
  </si>
  <si>
    <t>TBS-22</t>
    <phoneticPr fontId="5"/>
  </si>
  <si>
    <t>端子ｶﾊﾞｰ</t>
    <rPh sb="0" eb="2">
      <t>タンシ</t>
    </rPh>
    <phoneticPr fontId="5"/>
  </si>
  <si>
    <t>発注単位が3SET単位以上の為3発注</t>
    <rPh sb="0" eb="2">
      <t>ハッチュウ</t>
    </rPh>
    <rPh sb="2" eb="4">
      <t>タンイ</t>
    </rPh>
    <rPh sb="9" eb="11">
      <t>タンイ</t>
    </rPh>
    <rPh sb="11" eb="13">
      <t>イジョウ</t>
    </rPh>
    <rPh sb="14" eb="15">
      <t>タメ</t>
    </rPh>
    <rPh sb="16" eb="18">
      <t>ハッチュウ</t>
    </rPh>
    <phoneticPr fontId="5"/>
  </si>
  <si>
    <t>3M-3</t>
    <phoneticPr fontId="5"/>
  </si>
  <si>
    <t>ACコード(プラグ）</t>
    <phoneticPr fontId="5"/>
  </si>
  <si>
    <r>
      <t>1</t>
    </r>
    <r>
      <rPr>
        <sz val="11"/>
        <color theme="1"/>
        <rFont val="游ゴシック"/>
        <family val="2"/>
        <charset val="128"/>
        <scheme val="minor"/>
      </rPr>
      <t>.25-5</t>
    </r>
    <phoneticPr fontId="5"/>
  </si>
  <si>
    <t>裸圧着端子（丸型）</t>
    <rPh sb="0" eb="1">
      <t>ハダカ</t>
    </rPh>
    <rPh sb="1" eb="3">
      <t>アッチャク</t>
    </rPh>
    <rPh sb="3" eb="5">
      <t>タンシ</t>
    </rPh>
    <rPh sb="6" eb="7">
      <t>マル</t>
    </rPh>
    <rPh sb="7" eb="8">
      <t>ガタ</t>
    </rPh>
    <phoneticPr fontId="5"/>
  </si>
  <si>
    <t>F1.25-M3</t>
    <phoneticPr fontId="5"/>
  </si>
  <si>
    <t>裸圧着端子Y型</t>
    <rPh sb="0" eb="1">
      <t>ハダカ</t>
    </rPh>
    <rPh sb="1" eb="3">
      <t>アッチャク</t>
    </rPh>
    <rPh sb="3" eb="5">
      <t>タンシ</t>
    </rPh>
    <rPh sb="6" eb="7">
      <t>ガタ</t>
    </rPh>
    <phoneticPr fontId="5"/>
  </si>
  <si>
    <t>NA3GH-24-2-8</t>
    <phoneticPr fontId="5"/>
  </si>
  <si>
    <t>NA3GH UL規格 横巻きシールドセンサー用(２芯）</t>
    <rPh sb="25" eb="26">
      <t>シン</t>
    </rPh>
    <phoneticPr fontId="5"/>
  </si>
  <si>
    <t>NA3GH-24-3-8</t>
    <phoneticPr fontId="5"/>
  </si>
  <si>
    <t>NA3GH UL規格 横巻きシールドセンサー用(３芯）</t>
    <rPh sb="25" eb="26">
      <t>シン</t>
    </rPh>
    <phoneticPr fontId="5"/>
  </si>
  <si>
    <t>NA3GH-24-5-8</t>
    <phoneticPr fontId="5"/>
  </si>
  <si>
    <t>NA3GH UL規格 横巻きシールドセンサー用(５芯）</t>
    <rPh sb="25" eb="26">
      <t>シン</t>
    </rPh>
    <phoneticPr fontId="5"/>
  </si>
  <si>
    <t xml:space="preserve">CTSV-10025-100P </t>
    <phoneticPr fontId="5"/>
  </si>
  <si>
    <t>結束バンド</t>
    <phoneticPr fontId="5"/>
  </si>
  <si>
    <t>CTSV-14036-100P</t>
    <phoneticPr fontId="5"/>
  </si>
  <si>
    <t xml:space="preserve">CTSV-20046-100P </t>
    <phoneticPr fontId="5"/>
  </si>
  <si>
    <t xml:space="preserve">AD-342 </t>
    <phoneticPr fontId="5"/>
  </si>
  <si>
    <t>配線ダクト（側片折り取り可能）</t>
    <phoneticPr fontId="5"/>
  </si>
  <si>
    <t>TG016</t>
    <phoneticPr fontId="5"/>
  </si>
  <si>
    <t>コの字型ブッシュ（自在ブッシュ）</t>
    <phoneticPr fontId="5"/>
  </si>
  <si>
    <t>TG024</t>
    <phoneticPr fontId="5"/>
  </si>
  <si>
    <t>ノーブランド</t>
    <phoneticPr fontId="5"/>
  </si>
  <si>
    <r>
      <t>CSHZ-SUS-M4-55 →</t>
    </r>
    <r>
      <rPr>
        <b/>
        <sz val="12"/>
        <color indexed="10"/>
        <rFont val="ＭＳ Ｐゴシック"/>
        <family val="3"/>
        <charset val="128"/>
      </rPr>
      <t>同等品を発注（M4X55）</t>
    </r>
    <rPh sb="16" eb="18">
      <t>ドウトウ</t>
    </rPh>
    <rPh sb="18" eb="19">
      <t>ヒン</t>
    </rPh>
    <rPh sb="20" eb="22">
      <t>ハッチュウ</t>
    </rPh>
    <phoneticPr fontId="5"/>
  </si>
  <si>
    <t>六角穴付ボルト 全ねじ</t>
    <phoneticPr fontId="5"/>
  </si>
  <si>
    <t>漏電ブレーカ固定用</t>
    <rPh sb="6" eb="8">
      <t>コテイ</t>
    </rPh>
    <rPh sb="8" eb="9">
      <t>ヨウ</t>
    </rPh>
    <phoneticPr fontId="5"/>
  </si>
  <si>
    <t>AD-342 、DINレール固定用、汎用3芯OAタップ 4ヶ口固定用</t>
    <rPh sb="14" eb="16">
      <t>コテイ</t>
    </rPh>
    <rPh sb="16" eb="17">
      <t>ヨウ</t>
    </rPh>
    <phoneticPr fontId="5"/>
  </si>
  <si>
    <t xml:space="preserve">SPWF4 </t>
    <phoneticPr fontId="5"/>
  </si>
  <si>
    <t>平座金－単品販売－</t>
    <phoneticPr fontId="5"/>
  </si>
  <si>
    <t>AD-342 、DINレール固定用</t>
    <rPh sb="14" eb="16">
      <t>コテイ</t>
    </rPh>
    <rPh sb="16" eb="17">
      <t>ヨウ</t>
    </rPh>
    <phoneticPr fontId="5"/>
  </si>
  <si>
    <t>SPWF5</t>
  </si>
  <si>
    <t>汎用3芯OAタップ 4ヶ口固定用</t>
    <rPh sb="13" eb="15">
      <t>コテイ</t>
    </rPh>
    <rPh sb="15" eb="16">
      <t>ヨウ</t>
    </rPh>
    <phoneticPr fontId="5"/>
  </si>
  <si>
    <t>六角穴付きﾎﾞﾙﾄ　 (M5×10)</t>
    <phoneticPr fontId="5"/>
  </si>
  <si>
    <t>レギュレーター固定用</t>
    <rPh sb="7" eb="10">
      <t>コテイヨウ</t>
    </rPh>
    <phoneticPr fontId="5"/>
  </si>
  <si>
    <t xml:space="preserve">SLSBG10-30-M4-ND5 </t>
    <phoneticPr fontId="5"/>
  </si>
  <si>
    <t>六角支柱－片端おねじ片端めねじ</t>
    <phoneticPr fontId="5"/>
  </si>
  <si>
    <t>NEDJL-PS-SB-25-1.5</t>
    <phoneticPr fontId="5"/>
  </si>
  <si>
    <t>Dsubコネクタハーネス</t>
    <phoneticPr fontId="5"/>
  </si>
  <si>
    <t>コムローラ⇔I/O-1接続ケーブル</t>
    <rPh sb="11" eb="13">
      <t>セツゾク</t>
    </rPh>
    <phoneticPr fontId="5"/>
  </si>
  <si>
    <t>ULJP-C-ULJPSS-2</t>
    <phoneticPr fontId="5"/>
  </si>
  <si>
    <t>ACコード（15A 2m）</t>
    <phoneticPr fontId="5"/>
  </si>
  <si>
    <t>コムローラ用ACコード</t>
    <rPh sb="5" eb="6">
      <t>ヨウ</t>
    </rPh>
    <phoneticPr fontId="5"/>
  </si>
  <si>
    <t>久保誠電気</t>
    <rPh sb="0" eb="2">
      <t>クボ</t>
    </rPh>
    <rPh sb="2" eb="3">
      <t>セイ</t>
    </rPh>
    <rPh sb="3" eb="5">
      <t>デンキ</t>
    </rPh>
    <phoneticPr fontId="5"/>
  </si>
  <si>
    <t>コントロールボックス（TK-300）</t>
    <phoneticPr fontId="5"/>
  </si>
  <si>
    <t>TK-300コントローラ</t>
    <phoneticPr fontId="5"/>
  </si>
  <si>
    <t>AFP0HC32ET</t>
    <phoneticPr fontId="5"/>
  </si>
  <si>
    <t>TK-300 CPU</t>
    <phoneticPr fontId="5"/>
  </si>
  <si>
    <t>AFP0RA21</t>
    <phoneticPr fontId="5"/>
  </si>
  <si>
    <t>TK-300 AI/Oユニット</t>
    <phoneticPr fontId="5"/>
  </si>
  <si>
    <t>AFPX-BATT</t>
    <phoneticPr fontId="5"/>
  </si>
  <si>
    <t>TK-300 B/U用バッテリ</t>
    <rPh sb="10" eb="11">
      <t>ヨウ</t>
    </rPh>
    <phoneticPr fontId="5"/>
  </si>
  <si>
    <t>キーエンス</t>
    <phoneticPr fontId="5"/>
  </si>
  <si>
    <t>VT5-W07</t>
    <phoneticPr fontId="5"/>
  </si>
  <si>
    <t>TK-300 UMI(タッチパネル)</t>
    <phoneticPr fontId="5"/>
  </si>
  <si>
    <t>173313　JR3303+eco600+画像+ATD300残量検知量</t>
    <rPh sb="21" eb="23">
      <t>ガゾウ</t>
    </rPh>
    <rPh sb="30" eb="34">
      <t>ザンリョウケンチ</t>
    </rPh>
    <rPh sb="34" eb="35">
      <t>リョウ</t>
    </rPh>
    <phoneticPr fontId="5"/>
  </si>
  <si>
    <t xml:space="preserve">東北マテリアルス価格 </t>
    <rPh sb="8" eb="10">
      <t>カカク</t>
    </rPh>
    <phoneticPr fontId="5"/>
  </si>
  <si>
    <t>JR3303　3軸ロボット　外部スイッチ仕様</t>
    <rPh sb="14" eb="16">
      <t>ガイブ</t>
    </rPh>
    <rPh sb="20" eb="22">
      <t>シヨウ</t>
    </rPh>
    <phoneticPr fontId="5"/>
  </si>
  <si>
    <t>SETB-0004-Y07</t>
    <phoneticPr fontId="5"/>
  </si>
  <si>
    <t>eco600+画像+ATD300 ﾛﾎﾞｯﾄ固定ﾌﾞﾗｹｯﾄ</t>
    <phoneticPr fontId="5"/>
  </si>
  <si>
    <t>SETB-0004-Y11　</t>
    <phoneticPr fontId="5"/>
  </si>
  <si>
    <t>ADP300ﾍﾞｰｽＬ字ﾌﾞﾗｹｯﾄ</t>
    <phoneticPr fontId="5"/>
  </si>
  <si>
    <t>SETB-0004-Y12　</t>
    <phoneticPr fontId="5"/>
  </si>
  <si>
    <t>ADP300ﾍﾞｰｽＬ字ﾌﾞﾗｹｯﾄ2　　</t>
    <phoneticPr fontId="5"/>
  </si>
  <si>
    <t xml:space="preserve">SETB-0004-Y13 </t>
    <phoneticPr fontId="5"/>
  </si>
  <si>
    <t>ﾀﾌﾞﾃｰﾌﾞﾙ(L120）薄型</t>
    <phoneticPr fontId="5"/>
  </si>
  <si>
    <t xml:space="preserve">SETB-0004-Y14  </t>
    <phoneticPr fontId="5"/>
  </si>
  <si>
    <t>ｶｰﾄﾘｯﾁﾎﾙﾀﾞ(タブ用）</t>
    <phoneticPr fontId="5"/>
  </si>
  <si>
    <t>SETB-0004-Y04とSETB-0004-Y01　固定用</t>
    <phoneticPr fontId="5"/>
  </si>
  <si>
    <r>
      <t>L</t>
    </r>
    <r>
      <rPr>
        <sz val="11"/>
        <rFont val="ＭＳ Ｐゴシック"/>
        <family val="3"/>
        <charset val="128"/>
      </rPr>
      <t>RLB5-10</t>
    </r>
    <phoneticPr fontId="5"/>
  </si>
  <si>
    <t>長尺ローレット付ボルト</t>
    <rPh sb="0" eb="2">
      <t>チョウジャク</t>
    </rPh>
    <rPh sb="7" eb="8">
      <t>ツキ</t>
    </rPh>
    <phoneticPr fontId="5"/>
  </si>
  <si>
    <t>ｶｰﾄﾘｯﾁﾎﾙﾀﾞ　ｽﾗｲﾄﾞ固定用</t>
    <rPh sb="16" eb="18">
      <t>コテイ</t>
    </rPh>
    <rPh sb="18" eb="19">
      <t>ヨウ</t>
    </rPh>
    <phoneticPr fontId="5"/>
  </si>
  <si>
    <t>SCB4-40</t>
    <phoneticPr fontId="5"/>
  </si>
  <si>
    <t>六角穴付きﾎﾞﾙﾄ　 (M4×40)</t>
    <phoneticPr fontId="5"/>
  </si>
  <si>
    <t>ｶｰﾄﾘｯﾁﾎﾙﾀﾞ(タブ用）すり割り部用</t>
    <rPh sb="17" eb="18">
      <t>ワ</t>
    </rPh>
    <rPh sb="19" eb="20">
      <t>ブ</t>
    </rPh>
    <rPh sb="20" eb="21">
      <t>ヨウ</t>
    </rPh>
    <phoneticPr fontId="5"/>
  </si>
  <si>
    <t>155180-Y002　</t>
    <phoneticPr fontId="5"/>
  </si>
  <si>
    <t>2.0M用CCD取付板</t>
    <rPh sb="4" eb="5">
      <t>ヨウ</t>
    </rPh>
    <rPh sb="8" eb="10">
      <t>トリツケ</t>
    </rPh>
    <rPh sb="10" eb="11">
      <t>イタ</t>
    </rPh>
    <phoneticPr fontId="5"/>
  </si>
  <si>
    <t>155180-Y003　</t>
    <phoneticPr fontId="5"/>
  </si>
  <si>
    <t>CCDｶﾒﾗ取付ﾌﾟﾚｰﾄ</t>
    <rPh sb="6" eb="8">
      <t>トリツケ</t>
    </rPh>
    <phoneticPr fontId="5"/>
  </si>
  <si>
    <t>155180-Y004　</t>
    <phoneticPr fontId="5"/>
  </si>
  <si>
    <t>LED照明ｽﾗｲﾄﾞﾌﾟﾚｰﾄ</t>
    <rPh sb="3" eb="5">
      <t>ショウメイ</t>
    </rPh>
    <phoneticPr fontId="5"/>
  </si>
  <si>
    <t>155180-Y005　</t>
    <phoneticPr fontId="5"/>
  </si>
  <si>
    <t>LEDリング照明取付板金</t>
    <rPh sb="6" eb="8">
      <t>ショウメイ</t>
    </rPh>
    <rPh sb="8" eb="10">
      <t>トリツケ</t>
    </rPh>
    <rPh sb="10" eb="12">
      <t>バンキン</t>
    </rPh>
    <phoneticPr fontId="5"/>
  </si>
  <si>
    <t>155180-Y008　</t>
    <phoneticPr fontId="5"/>
  </si>
  <si>
    <t>スライド固定板金</t>
    <rPh sb="4" eb="6">
      <t>コテイ</t>
    </rPh>
    <rPh sb="6" eb="8">
      <t>バンキン</t>
    </rPh>
    <phoneticPr fontId="5"/>
  </si>
  <si>
    <t xml:space="preserve">CBSTS4-14 </t>
    <phoneticPr fontId="5"/>
  </si>
  <si>
    <t>極低頭六角穴付ボル</t>
    <phoneticPr fontId="5"/>
  </si>
  <si>
    <t>RBYW30-30-T10</t>
    <phoneticPr fontId="5"/>
  </si>
  <si>
    <t>リブ　－通し穴・ザグリ穴　固定寸タイプ－</t>
    <phoneticPr fontId="5"/>
  </si>
  <si>
    <t>MDCT10M-4 SS</t>
    <phoneticPr fontId="5"/>
  </si>
  <si>
    <t>ダブルフェルールタイプチューブ継手 おすコネクタ MDCT</t>
    <phoneticPr fontId="5"/>
  </si>
  <si>
    <t xml:space="preserve">MDLN10M-4SS </t>
    <phoneticPr fontId="5"/>
  </si>
  <si>
    <t>ＭＳ2－１0</t>
    <phoneticPr fontId="5"/>
  </si>
  <si>
    <t>ﾉｯｸﾋﾟﾝ　φ2-10mm</t>
    <phoneticPr fontId="5"/>
  </si>
  <si>
    <t>SSE2B10-175</t>
    <phoneticPr fontId="5"/>
  </si>
  <si>
    <t>スライドガイド　　ＣＣＤ側</t>
    <rPh sb="12" eb="13">
      <t>ガワ</t>
    </rPh>
    <phoneticPr fontId="5"/>
  </si>
  <si>
    <t>SP-S3-5</t>
    <phoneticPr fontId="5"/>
  </si>
  <si>
    <t>パイプスペーサ</t>
    <phoneticPr fontId="5"/>
  </si>
  <si>
    <t>SLSBWF7-55</t>
    <phoneticPr fontId="5"/>
  </si>
  <si>
    <t>APMTS-T2-T2</t>
    <phoneticPr fontId="5"/>
  </si>
  <si>
    <t>ATD300CV-G　ｶｰﾄﾘｯﾁ残量検知</t>
    <phoneticPr fontId="5"/>
  </si>
  <si>
    <t>MVSHM-3N02052012024-JPA227MK9111AA</t>
    <phoneticPr fontId="5"/>
  </si>
  <si>
    <t xml:space="preserve"> レギュレータ取付板金　SETB-0004-Z04　</t>
    <phoneticPr fontId="5"/>
  </si>
  <si>
    <t>SC40309</t>
    <phoneticPr fontId="5"/>
  </si>
  <si>
    <t>トップキャップ</t>
    <phoneticPr fontId="5"/>
  </si>
  <si>
    <t>SC40310</t>
    <phoneticPr fontId="5"/>
  </si>
  <si>
    <t>シールキャップ</t>
    <phoneticPr fontId="5"/>
  </si>
  <si>
    <t>SC40311-01</t>
    <phoneticPr fontId="5"/>
  </si>
  <si>
    <t>シールナット</t>
    <phoneticPr fontId="5"/>
  </si>
  <si>
    <t>SC40312</t>
    <phoneticPr fontId="5"/>
  </si>
  <si>
    <t>パッド</t>
    <phoneticPr fontId="5"/>
  </si>
  <si>
    <t>アルミキャップ</t>
    <phoneticPr fontId="5"/>
  </si>
  <si>
    <t>営業さんより発注</t>
    <rPh sb="0" eb="2">
      <t>エイギョウ</t>
    </rPh>
    <rPh sb="6" eb="8">
      <t>ハッチュウ</t>
    </rPh>
    <phoneticPr fontId="5"/>
  </si>
  <si>
    <t>東北ﾏﾃﾘｱﾙｽ様見積　4094</t>
    <rPh sb="0" eb="2">
      <t>トウホク</t>
    </rPh>
    <rPh sb="8" eb="9">
      <t>サマ</t>
    </rPh>
    <rPh sb="9" eb="11">
      <t>ミツモリ</t>
    </rPh>
    <phoneticPr fontId="5"/>
  </si>
  <si>
    <t>アルミパイプ本体</t>
    <rPh sb="6" eb="8">
      <t>ホンタイ</t>
    </rPh>
    <phoneticPr fontId="5"/>
  </si>
  <si>
    <t>MS3-20</t>
    <phoneticPr fontId="5"/>
  </si>
  <si>
    <t>ﾉｯｸﾋﾟﾝφ3-20mm</t>
    <phoneticPr fontId="5"/>
  </si>
  <si>
    <t>金属ｶｰﾄﾘｯﾁ用必要</t>
    <rPh sb="0" eb="2">
      <t>キンゾク</t>
    </rPh>
    <rPh sb="8" eb="9">
      <t>ヨウ</t>
    </rPh>
    <rPh sb="9" eb="11">
      <t>ヒツヨウ</t>
    </rPh>
    <phoneticPr fontId="5"/>
  </si>
  <si>
    <t>森清化工</t>
    <rPh sb="0" eb="1">
      <t>モリ</t>
    </rPh>
    <rPh sb="1" eb="2">
      <t>セイ</t>
    </rPh>
    <rPh sb="2" eb="3">
      <t>カ</t>
    </rPh>
    <rPh sb="3" eb="4">
      <t>コウ</t>
    </rPh>
    <phoneticPr fontId="5"/>
  </si>
  <si>
    <t>JASO-F404-19022-NBR-70-1</t>
    <phoneticPr fontId="5"/>
  </si>
  <si>
    <t>Oリング</t>
    <phoneticPr fontId="5"/>
  </si>
  <si>
    <t>NPB5</t>
    <phoneticPr fontId="5"/>
  </si>
  <si>
    <t>Oリング</t>
  </si>
  <si>
    <t>NPB10</t>
    <phoneticPr fontId="5"/>
  </si>
  <si>
    <t>MNCNL6-M5</t>
    <phoneticPr fontId="5"/>
  </si>
  <si>
    <t>ミニュチュアワンタッチ継手</t>
    <rPh sb="11" eb="12">
      <t>ツギ</t>
    </rPh>
    <rPh sb="12" eb="13">
      <t>テ</t>
    </rPh>
    <phoneticPr fontId="27"/>
  </si>
  <si>
    <t>MPLGN</t>
    <phoneticPr fontId="5"/>
  </si>
  <si>
    <t>ミニュチュア管継手</t>
    <rPh sb="6" eb="7">
      <t>カン</t>
    </rPh>
    <rPh sb="7" eb="8">
      <t>ツギ</t>
    </rPh>
    <rPh sb="8" eb="9">
      <t>テ</t>
    </rPh>
    <phoneticPr fontId="27"/>
  </si>
  <si>
    <t>MSSL5</t>
    <phoneticPr fontId="5"/>
  </si>
  <si>
    <t>サイレンサ</t>
  </si>
  <si>
    <t>FWRBN-D51-V32-T2</t>
    <phoneticPr fontId="5"/>
  </si>
  <si>
    <t>パッキン</t>
    <phoneticPr fontId="5"/>
  </si>
  <si>
    <t>MNCNL6-1</t>
    <phoneticPr fontId="5"/>
  </si>
  <si>
    <t>ミニュチュアワンタッチ継手</t>
    <rPh sb="11" eb="12">
      <t>ツギ</t>
    </rPh>
    <rPh sb="12" eb="13">
      <t>テ</t>
    </rPh>
    <phoneticPr fontId="5"/>
  </si>
  <si>
    <t>BVHV6-1-3-A</t>
    <phoneticPr fontId="5"/>
  </si>
  <si>
    <t>MNUNY6</t>
    <phoneticPr fontId="5"/>
  </si>
  <si>
    <t>ミニチュアワンタッチ継手 ユニオンワイ</t>
    <rPh sb="10" eb="11">
      <t>ツギ</t>
    </rPh>
    <rPh sb="11" eb="12">
      <t>テ</t>
    </rPh>
    <phoneticPr fontId="5"/>
  </si>
  <si>
    <t>BVHV6-1-3-A　</t>
    <phoneticPr fontId="5"/>
  </si>
  <si>
    <t>ミニチュアワンタッチ継手　エルボ</t>
    <phoneticPr fontId="5"/>
  </si>
  <si>
    <t>CDJ2B16-200Z-C73CS-B</t>
  </si>
  <si>
    <t>エアシリンダー</t>
    <phoneticPr fontId="5"/>
  </si>
  <si>
    <t xml:space="preserve">IR1020-01BEA-A </t>
    <phoneticPr fontId="5"/>
  </si>
  <si>
    <t>レギュレータ　　0～0.8Mp</t>
    <phoneticPr fontId="5"/>
  </si>
  <si>
    <t>SET</t>
    <phoneticPr fontId="5"/>
  </si>
  <si>
    <t>SAR91V</t>
    <phoneticPr fontId="5"/>
  </si>
  <si>
    <t>外容器・保持キャップセット</t>
    <rPh sb="0" eb="1">
      <t>ソト</t>
    </rPh>
    <rPh sb="1" eb="3">
      <t>ヨウキ</t>
    </rPh>
    <rPh sb="4" eb="6">
      <t>ホジ</t>
    </rPh>
    <phoneticPr fontId="5"/>
  </si>
  <si>
    <t>580091A</t>
    <phoneticPr fontId="5"/>
  </si>
  <si>
    <t>ドロップインアダプタ</t>
    <phoneticPr fontId="5"/>
  </si>
  <si>
    <t>FJRC-SU-H32-L16-D16-T8-S12-E7-M5-U2</t>
    <phoneticPr fontId="5"/>
  </si>
  <si>
    <t>SETB-0004-Y15　残量ｶｰﾄﾘｯﾁ　パット2</t>
    <phoneticPr fontId="5"/>
  </si>
  <si>
    <t>新規作成</t>
    <rPh sb="0" eb="2">
      <t>シンキ</t>
    </rPh>
    <rPh sb="2" eb="4">
      <t>サクセイ</t>
    </rPh>
    <phoneticPr fontId="5"/>
  </si>
  <si>
    <t>カメラﾕﾆｯﾄ</t>
    <phoneticPr fontId="5"/>
  </si>
  <si>
    <t>シマテック</t>
    <phoneticPr fontId="5"/>
  </si>
  <si>
    <r>
      <t>MD-65RGB-0.3M+</t>
    </r>
    <r>
      <rPr>
        <sz val="11"/>
        <color indexed="8"/>
        <rFont val="ＭＳ Ｐゴシック"/>
        <family val="3"/>
        <charset val="128"/>
      </rPr>
      <t>3</t>
    </r>
    <r>
      <rPr>
        <sz val="11"/>
        <color indexed="8"/>
        <rFont val="ＭＳ Ｐゴシック"/>
        <family val="3"/>
        <charset val="128"/>
      </rPr>
      <t>M</t>
    </r>
    <phoneticPr fontId="5"/>
  </si>
  <si>
    <t>ＲＧＢリング照明</t>
    <rPh sb="6" eb="8">
      <t>ショウメイ</t>
    </rPh>
    <phoneticPr fontId="5"/>
  </si>
  <si>
    <t>S3CH(50W)R120</t>
    <phoneticPr fontId="5"/>
  </si>
  <si>
    <t>3チャンネル照明コントローラ</t>
    <rPh sb="6" eb="8">
      <t>ショウメイ</t>
    </rPh>
    <phoneticPr fontId="5"/>
  </si>
  <si>
    <t>パナソニック</t>
    <phoneticPr fontId="5"/>
  </si>
  <si>
    <t>イメージチェッカPV200</t>
    <phoneticPr fontId="5"/>
  </si>
  <si>
    <r>
      <t>A</t>
    </r>
    <r>
      <rPr>
        <b/>
        <sz val="11"/>
        <color indexed="8"/>
        <rFont val="ＭＳ Ｐゴシック"/>
        <family val="3"/>
        <charset val="128"/>
      </rPr>
      <t>NPVL162</t>
    </r>
    <phoneticPr fontId="5"/>
  </si>
  <si>
    <t>レンズ　f-16mm</t>
    <phoneticPr fontId="5"/>
  </si>
  <si>
    <r>
      <t>A</t>
    </r>
    <r>
      <rPr>
        <sz val="11"/>
        <color indexed="8"/>
        <rFont val="ＭＳ Ｐゴシック"/>
        <family val="3"/>
        <charset val="128"/>
      </rPr>
      <t>NPVP03</t>
    </r>
    <phoneticPr fontId="5"/>
  </si>
  <si>
    <t>キーパッド</t>
    <phoneticPr fontId="5"/>
  </si>
  <si>
    <t>ANPVC8103R</t>
    <phoneticPr fontId="5"/>
  </si>
  <si>
    <t>対屈曲カメラケーブル（3ｍ）</t>
    <rPh sb="0" eb="1">
      <t>タイ</t>
    </rPh>
    <rPh sb="1" eb="3">
      <t>クッキョク</t>
    </rPh>
    <phoneticPr fontId="5"/>
  </si>
  <si>
    <t>200万画素カラーCCD</t>
    <rPh sb="3" eb="4">
      <t>マン</t>
    </rPh>
    <rPh sb="4" eb="6">
      <t>ガソ</t>
    </rPh>
    <phoneticPr fontId="5"/>
  </si>
  <si>
    <t>VSテクノロジー</t>
    <phoneticPr fontId="5"/>
  </si>
  <si>
    <t>SV-EXR-5set</t>
    <phoneticPr fontId="5"/>
  </si>
  <si>
    <t>中間リング</t>
    <rPh sb="0" eb="2">
      <t>チュウカン</t>
    </rPh>
    <phoneticPr fontId="5"/>
  </si>
  <si>
    <t>同梱の為なし</t>
    <rPh sb="0" eb="2">
      <t>ドウコン</t>
    </rPh>
    <rPh sb="3" eb="4">
      <t>タメ</t>
    </rPh>
    <phoneticPr fontId="5"/>
  </si>
  <si>
    <t>KC-VMH2</t>
    <phoneticPr fontId="5"/>
  </si>
  <si>
    <t>極細ディスプレイケーブル（複合同軸） アナログRGB</t>
    <phoneticPr fontId="5"/>
  </si>
  <si>
    <r>
      <t xml:space="preserve">PCMTL-MV10-R </t>
    </r>
    <r>
      <rPr>
        <sz val="11"/>
        <color indexed="10"/>
        <rFont val="ＭＳ Ｐゴシック"/>
        <family val="3"/>
        <charset val="128"/>
      </rPr>
      <t>→PCMTL-MV10-R2で発注</t>
    </r>
    <rPh sb="28" eb="30">
      <t>ハッチュウ</t>
    </rPh>
    <phoneticPr fontId="5"/>
  </si>
  <si>
    <t>10.4インチ　SVGA　ビデオ入力_アナログRGB入力　（LEDバックライト）</t>
    <phoneticPr fontId="5"/>
  </si>
  <si>
    <t>NEDUL-ST-KS-9-2</t>
    <phoneticPr fontId="5"/>
  </si>
  <si>
    <t>Dsubﾊ-ﾈｽ</t>
    <phoneticPr fontId="5"/>
  </si>
  <si>
    <r>
      <t>CSHZ-SUS-M4-55→</t>
    </r>
    <r>
      <rPr>
        <b/>
        <sz val="12"/>
        <color indexed="10"/>
        <rFont val="ＭＳ Ｐゴシック"/>
        <family val="3"/>
        <charset val="128"/>
      </rPr>
      <t xml:space="preserve"> 同等品を発注（M4X55）</t>
    </r>
    <phoneticPr fontId="5"/>
  </si>
  <si>
    <t>作成：2018.06.15</t>
    <rPh sb="0" eb="2">
      <t>サクセイ</t>
    </rPh>
    <phoneticPr fontId="5"/>
  </si>
  <si>
    <t>★TMGS(158971)向け 治具数量</t>
    <phoneticPr fontId="5"/>
  </si>
  <si>
    <t>№</t>
    <phoneticPr fontId="5"/>
  </si>
  <si>
    <t>図　番</t>
    <rPh sb="0" eb="1">
      <t>ズ</t>
    </rPh>
    <rPh sb="2" eb="3">
      <t>バン</t>
    </rPh>
    <phoneticPr fontId="5"/>
  </si>
  <si>
    <t>品　名</t>
    <rPh sb="0" eb="1">
      <t>ヒン</t>
    </rPh>
    <rPh sb="2" eb="3">
      <t>メイ</t>
    </rPh>
    <phoneticPr fontId="5"/>
  </si>
  <si>
    <t>数 量</t>
    <rPh sb="0" eb="1">
      <t>スウ</t>
    </rPh>
    <rPh sb="2" eb="3">
      <t>リョウ</t>
    </rPh>
    <phoneticPr fontId="5"/>
  </si>
  <si>
    <t>備 考</t>
    <rPh sb="0" eb="1">
      <t>ビ</t>
    </rPh>
    <rPh sb="2" eb="3">
      <t>コウ</t>
    </rPh>
    <phoneticPr fontId="5"/>
  </si>
  <si>
    <t>Ｙ（ＳＳ)図番</t>
    <rPh sb="5" eb="7">
      <t>ズバン</t>
    </rPh>
    <phoneticPr fontId="5"/>
  </si>
  <si>
    <t>155427-Y01</t>
    <phoneticPr fontId="5"/>
  </si>
  <si>
    <t>R軸ブロック</t>
    <rPh sb="1" eb="2">
      <t>ジク</t>
    </rPh>
    <phoneticPr fontId="5"/>
  </si>
  <si>
    <t>リピート品</t>
    <rPh sb="4" eb="5">
      <t>ヒン</t>
    </rPh>
    <phoneticPr fontId="5"/>
  </si>
  <si>
    <t>155427-Y02</t>
    <phoneticPr fontId="5"/>
  </si>
  <si>
    <t>XYステージL上</t>
    <phoneticPr fontId="5"/>
  </si>
  <si>
    <t xml:space="preserve">155427-Y03 </t>
    <phoneticPr fontId="5"/>
  </si>
  <si>
    <t>XYステージL下</t>
    <phoneticPr fontId="5"/>
  </si>
  <si>
    <t xml:space="preserve">155427-Y04 </t>
    <phoneticPr fontId="5"/>
  </si>
  <si>
    <t>バルブ取付板(25°)</t>
    <phoneticPr fontId="5"/>
  </si>
  <si>
    <t>SS40077</t>
    <phoneticPr fontId="5"/>
  </si>
  <si>
    <t>725D,725DA用ホルダ(P=25)</t>
    <phoneticPr fontId="5"/>
  </si>
  <si>
    <t>Ｚ図番</t>
    <rPh sb="1" eb="3">
      <t>ズバン</t>
    </rPh>
    <phoneticPr fontId="5"/>
  </si>
  <si>
    <t>152663-Z03</t>
    <phoneticPr fontId="5"/>
  </si>
  <si>
    <t>ATP300カートリッジホルダ</t>
    <phoneticPr fontId="5"/>
  </si>
  <si>
    <t xml:space="preserve">152663-Z04 </t>
    <phoneticPr fontId="5"/>
  </si>
  <si>
    <t>ATP300カートリッジ台</t>
    <phoneticPr fontId="5"/>
  </si>
  <si>
    <t>152663-Z05</t>
    <phoneticPr fontId="5"/>
  </si>
  <si>
    <t>カートリッジL</t>
    <phoneticPr fontId="5"/>
  </si>
  <si>
    <t>153280-Z01</t>
    <phoneticPr fontId="5"/>
  </si>
  <si>
    <t>レギュレータ取付板金</t>
    <phoneticPr fontId="5"/>
  </si>
  <si>
    <t xml:space="preserve">155427-Z01 </t>
    <phoneticPr fontId="5"/>
  </si>
  <si>
    <t>ケーブルキャリア取付板金</t>
    <phoneticPr fontId="5"/>
  </si>
  <si>
    <t>155427-Z02</t>
    <phoneticPr fontId="5"/>
  </si>
  <si>
    <t>背面取付板金</t>
    <phoneticPr fontId="5"/>
  </si>
  <si>
    <t xml:space="preserve">155427-Z03 </t>
    <phoneticPr fontId="5"/>
  </si>
  <si>
    <t>吊りL板金</t>
    <phoneticPr fontId="5"/>
  </si>
  <si>
    <t>ＳＳＴＴ（ＳＣ）
図番</t>
    <rPh sb="9" eb="11">
      <t>ズバン</t>
    </rPh>
    <phoneticPr fontId="5"/>
  </si>
  <si>
    <t>SSTT0096</t>
    <phoneticPr fontId="5"/>
  </si>
  <si>
    <t>Ｌ板金(JR3404)</t>
    <phoneticPr fontId="5"/>
  </si>
  <si>
    <t>SSTT0047</t>
    <phoneticPr fontId="5"/>
  </si>
  <si>
    <t>カップホルダ</t>
    <phoneticPr fontId="5"/>
  </si>
  <si>
    <t>X図番</t>
    <rPh sb="1" eb="3">
      <t>ズバン</t>
    </rPh>
    <phoneticPr fontId="5"/>
  </si>
  <si>
    <t>155427-X01</t>
    <phoneticPr fontId="5"/>
  </si>
  <si>
    <t>押さえ冶具</t>
    <rPh sb="0" eb="1">
      <t>オ</t>
    </rPh>
    <rPh sb="3" eb="5">
      <t>ジグ</t>
    </rPh>
    <phoneticPr fontId="5"/>
  </si>
  <si>
    <t>リピート</t>
    <phoneticPr fontId="5"/>
  </si>
  <si>
    <t>155427-X02</t>
  </si>
  <si>
    <t>ロボットベース</t>
    <phoneticPr fontId="5"/>
  </si>
  <si>
    <t>155427-X03</t>
  </si>
  <si>
    <t>ﾉｽﾞﾙ位置決めブロック</t>
    <rPh sb="4" eb="6">
      <t>イチ</t>
    </rPh>
    <rPh sb="6" eb="7">
      <t>ギ</t>
    </rPh>
    <phoneticPr fontId="5"/>
  </si>
  <si>
    <t>173315　JR3303+eco600+画像+圧送タンク</t>
    <rPh sb="21" eb="23">
      <t>ガゾウ</t>
    </rPh>
    <rPh sb="24" eb="26">
      <t>アッソウ</t>
    </rPh>
    <phoneticPr fontId="5"/>
  </si>
  <si>
    <t>SET手配ﾁｬｰﾀｰ便</t>
    <rPh sb="3" eb="5">
      <t>テハイ</t>
    </rPh>
    <rPh sb="10" eb="11">
      <t>ビン</t>
    </rPh>
    <phoneticPr fontId="5"/>
  </si>
  <si>
    <r>
      <t>PCMTL-MV10-R →</t>
    </r>
    <r>
      <rPr>
        <sz val="11"/>
        <color indexed="10"/>
        <rFont val="ＭＳ Ｐゴシック"/>
        <family val="3"/>
        <charset val="128"/>
      </rPr>
      <t>PCMTL-MV10-R2で発注</t>
    </r>
    <rPh sb="28" eb="30">
      <t>ハッチュウ</t>
    </rPh>
    <phoneticPr fontId="5"/>
  </si>
  <si>
    <t xml:space="preserve"> MVSHM-3N02050006021-JPA245LFH111AA　　</t>
    <phoneticPr fontId="5"/>
  </si>
  <si>
    <r>
      <t>CSHZ-SUS-M4-55 →</t>
    </r>
    <r>
      <rPr>
        <b/>
        <sz val="12"/>
        <color indexed="10"/>
        <rFont val="ＭＳ Ｐゴシック"/>
        <family val="3"/>
        <charset val="128"/>
      </rPr>
      <t>同等品を発注（M4X55）</t>
    </r>
    <phoneticPr fontId="5"/>
  </si>
  <si>
    <t>173321　JR3303+eco600+画像+圧送タンク</t>
    <rPh sb="21" eb="23">
      <t>ガゾウ</t>
    </rPh>
    <rPh sb="24" eb="26">
      <t>アッソウ</t>
    </rPh>
    <phoneticPr fontId="5"/>
  </si>
  <si>
    <r>
      <t>PCMTL-MV10-R →</t>
    </r>
    <r>
      <rPr>
        <sz val="11"/>
        <color indexed="10"/>
        <rFont val="ＭＳ Ｐゴシック"/>
        <family val="3"/>
        <charset val="128"/>
      </rPr>
      <t>PCMTL-MV10-R</t>
    </r>
    <r>
      <rPr>
        <sz val="11"/>
        <color indexed="10"/>
        <rFont val="ＭＳ Ｐゴシック"/>
        <family val="3"/>
        <charset val="128"/>
      </rPr>
      <t>2</t>
    </r>
    <r>
      <rPr>
        <sz val="11"/>
        <color indexed="10"/>
        <rFont val="ＭＳ Ｐゴシック"/>
        <family val="3"/>
        <charset val="128"/>
      </rPr>
      <t>で発注</t>
    </r>
    <rPh sb="28" eb="30">
      <t>ハッチュウ</t>
    </rPh>
    <phoneticPr fontId="5"/>
  </si>
  <si>
    <t>SGPPPJ8A</t>
    <phoneticPr fontId="5"/>
  </si>
  <si>
    <t>高圧用ねじ込み継手　同径　プラグ</t>
    <phoneticPr fontId="5"/>
  </si>
  <si>
    <t>圧送タンク不必要ﾈｼﾞ穴止め用</t>
    <rPh sb="0" eb="2">
      <t>アッソウ</t>
    </rPh>
    <rPh sb="5" eb="8">
      <t>フヒツヨウ</t>
    </rPh>
    <rPh sb="11" eb="12">
      <t>アナ</t>
    </rPh>
    <rPh sb="12" eb="13">
      <t>ト</t>
    </rPh>
    <rPh sb="14" eb="15">
      <t>ヨウ</t>
    </rPh>
    <phoneticPr fontId="5"/>
  </si>
  <si>
    <t>　173323　　JR3303+ﾈｼﾞ締め</t>
    <rPh sb="19" eb="20">
      <t>シ</t>
    </rPh>
    <phoneticPr fontId="5"/>
  </si>
  <si>
    <r>
      <t>JR3303</t>
    </r>
    <r>
      <rPr>
        <b/>
        <sz val="11"/>
        <color indexed="10"/>
        <rFont val="ＭＳ Ｐゴシック"/>
        <family val="3"/>
        <charset val="128"/>
      </rPr>
      <t>ﾈｼﾞ締め</t>
    </r>
    <r>
      <rPr>
        <sz val="11"/>
        <color theme="1"/>
        <rFont val="游ゴシック"/>
        <family val="2"/>
        <charset val="128"/>
        <scheme val="minor"/>
      </rPr>
      <t>　3軸ロボット　外部スイッチ仕様→</t>
    </r>
    <r>
      <rPr>
        <b/>
        <sz val="11"/>
        <color indexed="10"/>
        <rFont val="ＭＳ Ｐゴシック"/>
        <family val="3"/>
        <charset val="128"/>
      </rPr>
      <t>JR3303N-BJで発注</t>
    </r>
    <rPh sb="9" eb="10">
      <t>シ</t>
    </rPh>
    <rPh sb="19" eb="21">
      <t>ガイブ</t>
    </rPh>
    <rPh sb="25" eb="27">
      <t>シヨウ</t>
    </rPh>
    <rPh sb="39" eb="41">
      <t>ハッチュウ</t>
    </rPh>
    <phoneticPr fontId="5"/>
  </si>
  <si>
    <t>見積NO.HQ19-0534R2</t>
    <rPh sb="0" eb="2">
      <t>ミツモリ</t>
    </rPh>
    <phoneticPr fontId="5"/>
  </si>
  <si>
    <r>
      <t>JR3000用ﾃｨｰﾁﾝｸﾞﾎﾞｯｸｽ2　</t>
    </r>
    <r>
      <rPr>
        <b/>
        <sz val="11"/>
        <color indexed="10"/>
        <rFont val="ＭＳ Ｐゴシック"/>
        <family val="3"/>
        <charset val="128"/>
      </rPr>
      <t>ﾈｼﾞ締め用</t>
    </r>
    <r>
      <rPr>
        <b/>
        <sz val="11"/>
        <color indexed="30"/>
        <rFont val="ＭＳ Ｐゴシック"/>
        <family val="3"/>
        <charset val="128"/>
      </rPr>
      <t>（他と一緒ですか）</t>
    </r>
    <rPh sb="6" eb="7">
      <t>ヨウ</t>
    </rPh>
    <rPh sb="24" eb="25">
      <t>シ</t>
    </rPh>
    <rPh sb="26" eb="27">
      <t>ヨウ</t>
    </rPh>
    <rPh sb="28" eb="29">
      <t>ホカ</t>
    </rPh>
    <rPh sb="30" eb="32">
      <t>イッショ</t>
    </rPh>
    <phoneticPr fontId="5"/>
  </si>
  <si>
    <t>MRB-270</t>
    <phoneticPr fontId="5"/>
  </si>
  <si>
    <t>ﾈｼﾞ締めI/O中継端子台（製作費含む）</t>
    <rPh sb="3" eb="4">
      <t>シ</t>
    </rPh>
    <rPh sb="8" eb="10">
      <t>チュウケイ</t>
    </rPh>
    <rPh sb="10" eb="12">
      <t>タンシ</t>
    </rPh>
    <rPh sb="12" eb="13">
      <t>ダイ</t>
    </rPh>
    <rPh sb="14" eb="16">
      <t>セイサク</t>
    </rPh>
    <rPh sb="16" eb="17">
      <t>ヒ</t>
    </rPh>
    <rPh sb="17" eb="18">
      <t>フク</t>
    </rPh>
    <phoneticPr fontId="5"/>
  </si>
  <si>
    <t>HQ19-1140_アルプスアルパイン社向けねじ締めHQ19-1145Rev.01_アルプスアルパイン社向けHIOSドライバー用サクション×1・マウスピース×5・ビット×5お見積書_20191223お見積書_20191218</t>
    <phoneticPr fontId="5"/>
  </si>
  <si>
    <t>ﾊｲｵｽ</t>
    <phoneticPr fontId="5"/>
  </si>
  <si>
    <t>サクション（CLFQ4-SET）</t>
    <phoneticPr fontId="5"/>
  </si>
  <si>
    <t>HQ19-1145Rev.01_アルプスアルパイン社向けHIOSドライバー用サクション×1・マウスピース×5・ビット×5お見積書_20191223</t>
    <phoneticPr fontId="5"/>
  </si>
  <si>
    <t>ビット（H4#1-3.0-60）　10本入り</t>
    <rPh sb="19" eb="20">
      <t>ホン</t>
    </rPh>
    <rPh sb="20" eb="21">
      <t>イ</t>
    </rPh>
    <phoneticPr fontId="5"/>
  </si>
  <si>
    <t>HQ19-1145Rev.01_アルプスアルパイン社向けHIOSドライバー用サクション×1・マウスピース×5・ビット×5お見積書_20191224</t>
  </si>
  <si>
    <t>ﾏｳｽﾋﾟｰｽ（F3-04)　3個ｾｯﾄ</t>
    <rPh sb="16" eb="17">
      <t>コ</t>
    </rPh>
    <phoneticPr fontId="5"/>
  </si>
  <si>
    <t>HQ19-1145Rev.01_アルプスアルパイン社向けHIOSドライバー用サクション×1・マウスピース×5・ビット×5お見積書_20191225</t>
  </si>
  <si>
    <t>お客先名</t>
  </si>
  <si>
    <t>京セミ（）</t>
  </si>
  <si>
    <t>合計金額</t>
  </si>
  <si>
    <t>担当営業</t>
  </si>
  <si>
    <t>青木、千葉</t>
  </si>
  <si>
    <t>受注番号</t>
  </si>
  <si>
    <t>希望納期</t>
  </si>
  <si>
    <t>最終納品</t>
  </si>
  <si>
    <t>見積り分類</t>
  </si>
  <si>
    <t>メーカー</t>
  </si>
  <si>
    <t>仕入先</t>
  </si>
  <si>
    <t>品名 / 型式</t>
  </si>
  <si>
    <t>分類合計</t>
  </si>
  <si>
    <t>詳細</t>
  </si>
  <si>
    <t>備考</t>
  </si>
  <si>
    <t>技術分類</t>
  </si>
  <si>
    <t>発注日</t>
  </si>
  <si>
    <t>発注</t>
  </si>
  <si>
    <t>納期</t>
  </si>
  <si>
    <t>入荷予定日</t>
  </si>
  <si>
    <t>入荷日</t>
  </si>
  <si>
    <t>ツ－ル治具部分</t>
  </si>
  <si>
    <t>加工メ－カ</t>
  </si>
  <si>
    <t>スライドプレート上</t>
  </si>
  <si>
    <t>スライドプレート下</t>
  </si>
  <si>
    <t>ガイド板</t>
  </si>
  <si>
    <t>SV51用エルボカバー</t>
  </si>
  <si>
    <t>ライト取付板2</t>
  </si>
  <si>
    <t>ＣＣＤ取付板　　折り曲げ溶接</t>
  </si>
  <si>
    <t>取付板</t>
  </si>
  <si>
    <t>Z調整　変換板</t>
  </si>
  <si>
    <t>Z調整　変換板　スペーサ</t>
  </si>
  <si>
    <t>スライドガイド　スペ－サ</t>
  </si>
  <si>
    <t>SV51用カップホルダ</t>
  </si>
  <si>
    <t>SSE2B10-155</t>
  </si>
  <si>
    <t>スライドガイド　　ＣＣＤ側</t>
  </si>
  <si>
    <t>SSE2B10-100</t>
  </si>
  <si>
    <t>スライドガイド　　変換板受け</t>
  </si>
  <si>
    <t>XSG40-CR</t>
  </si>
  <si>
    <t>リニアボールX軸ステージ</t>
  </si>
  <si>
    <t>LRLB4-15</t>
  </si>
  <si>
    <t>長尺ローレット付ボルト</t>
  </si>
  <si>
    <t>ＭＳ３－１０</t>
  </si>
  <si>
    <t>ﾉｯｸﾋﾟﾝ　φ3mm</t>
  </si>
  <si>
    <t>ＭＳ4－１0</t>
  </si>
  <si>
    <t>ﾉｯｸﾋﾟﾝ　φ4mm</t>
  </si>
  <si>
    <t>六角穴付きﾎﾞﾙﾄ　 (M5×10)</t>
  </si>
  <si>
    <t>SCB3-6</t>
  </si>
  <si>
    <t>六角穴付きﾎﾞﾙﾄ　 (M3×6)</t>
  </si>
  <si>
    <t>SCB3-8</t>
  </si>
  <si>
    <t>六角穴付きﾎﾞﾙﾄ　 (M3×8)</t>
  </si>
  <si>
    <t>SCB3-10</t>
  </si>
  <si>
    <t>六角穴付きﾎﾞﾙﾄ　 (M3×10)</t>
  </si>
  <si>
    <t>ワーク受けベース治具部分</t>
  </si>
  <si>
    <t>ヒータベース</t>
  </si>
  <si>
    <t>ワークベース</t>
  </si>
  <si>
    <t>ワーク治具ガイド</t>
  </si>
  <si>
    <t>配線ｶガート゜</t>
  </si>
  <si>
    <t>配線ｶガート゜　　板金カバー</t>
  </si>
  <si>
    <t>NA2517T-16-3-2</t>
  </si>
  <si>
    <t>固定用電源ケーブル（300V用）</t>
  </si>
  <si>
    <t>1.25-4</t>
  </si>
  <si>
    <t>裸圧着端子（丸型）</t>
  </si>
  <si>
    <t>VCTF-A-0.75-2-10</t>
  </si>
  <si>
    <t>SETGR8-50</t>
  </si>
  <si>
    <t>円柱支柱</t>
  </si>
  <si>
    <t>MPHKH-150-150-V100-W500</t>
  </si>
  <si>
    <t>ヒータ-</t>
  </si>
  <si>
    <t>HIPA4H-160-160-5-F130-G130-N6</t>
  </si>
  <si>
    <t>断熱板</t>
  </si>
  <si>
    <t>MTCD</t>
  </si>
  <si>
    <t>温度調節コントローラ</t>
  </si>
  <si>
    <t>2P-2</t>
  </si>
  <si>
    <t>電源コード</t>
  </si>
  <si>
    <t>MFSK1.6-100</t>
  </si>
  <si>
    <t>センサ</t>
  </si>
  <si>
    <t>MSSFS3-4</t>
  </si>
  <si>
    <t>六角穴付止めネジ</t>
  </si>
  <si>
    <t>SBCB3-5</t>
  </si>
  <si>
    <t>六角穴付ボタンネジ</t>
  </si>
  <si>
    <t>SFB3-6</t>
  </si>
  <si>
    <t>六角穴付皿ネジ</t>
  </si>
  <si>
    <t>六角穴付ｷｬｯﾌﾟﾈｼﾞ　　M3×8</t>
  </si>
  <si>
    <t>SCB4-8</t>
  </si>
  <si>
    <t>六角穴付ｷｬｯﾌﾟﾈｼﾞ　　M4×8</t>
  </si>
  <si>
    <t>SCB4-15</t>
  </si>
  <si>
    <t>六角穴付ｷｬｯﾌﾟﾈｼﾞ　　M4×15</t>
  </si>
  <si>
    <t>ﾉｯｸﾋﾟﾝ　　φ3-10</t>
  </si>
  <si>
    <t>JPBA5-7.96</t>
  </si>
  <si>
    <t>大頭位置決めﾋﾟﾝ  丸</t>
  </si>
  <si>
    <t>JPBD5-7.96</t>
  </si>
  <si>
    <t>大頭位置決めﾋﾟﾝ  ﾀﾞｲﾔ</t>
  </si>
  <si>
    <t>ワーク治具部分（基盤受け治具）　　2ＳＥＴ分</t>
  </si>
  <si>
    <t>基板セット冶具ベース</t>
  </si>
  <si>
    <t>取手変換ブロック</t>
  </si>
  <si>
    <t>KFSAMS3-P1.80-L5-B4.0-E2.2-A15</t>
  </si>
  <si>
    <t>位置決ﾋﾟﾝ　φ1.80  小頭ﾃｰﾊﾟﾀｲﾌﾟ</t>
  </si>
  <si>
    <t>位置決ﾋﾟﾝ　φ1.80  小頭ﾃｰﾊﾟﾀｲﾌﾟ（ﾀﾞｲｱ型を選択）</t>
  </si>
  <si>
    <t>ＪＢＡＭ８－１０</t>
  </si>
  <si>
    <t>位置決めﾋﾟﾝ用ﾌﾞｯｼｭ</t>
  </si>
  <si>
    <t>UWANSG100</t>
  </si>
  <si>
    <t>丸棒取手</t>
  </si>
  <si>
    <t>配電部分</t>
  </si>
  <si>
    <t>102703－Z001</t>
  </si>
  <si>
    <t>配電ﾍﾞ-ｽ</t>
  </si>
  <si>
    <t>MRB-350</t>
  </si>
  <si>
    <t>DINレール</t>
  </si>
  <si>
    <t>MWS-DS37A-HT37</t>
  </si>
  <si>
    <t>D-Subコネクタ端子台</t>
  </si>
  <si>
    <t>ESAW-TCM310-5P</t>
  </si>
  <si>
    <t>コモンブロック端子台</t>
  </si>
  <si>
    <t>NEDJ-PS-SB-37-1.5</t>
  </si>
  <si>
    <t>D-Subコネクタハーネス</t>
  </si>
  <si>
    <t>F1.25-M3</t>
  </si>
  <si>
    <t>圧着端子（Y型）</t>
  </si>
  <si>
    <t>UL1007-24-BE-305</t>
  </si>
  <si>
    <t>単芯電線</t>
  </si>
  <si>
    <t>VTUB3.2-W-10</t>
  </si>
  <si>
    <t>ﾏｰｸﾁｭｰﾌﾞ</t>
  </si>
  <si>
    <t>結束バンドとマウントベース　Etc</t>
  </si>
  <si>
    <t>運送費</t>
  </si>
  <si>
    <t>設計費</t>
  </si>
  <si>
    <t>組立調整費</t>
  </si>
  <si>
    <t>千住金属工業(十和田オーディオ）</t>
    <rPh sb="7" eb="10">
      <t>トワダ</t>
    </rPh>
    <phoneticPr fontId="24"/>
  </si>
  <si>
    <t>岸</t>
    <rPh sb="0" eb="1">
      <t>キシ</t>
    </rPh>
    <phoneticPr fontId="24"/>
  </si>
  <si>
    <t>Ｎo.173703</t>
    <phoneticPr fontId="24"/>
  </si>
  <si>
    <t>137581－Y001</t>
    <phoneticPr fontId="24"/>
  </si>
  <si>
    <t>ﾂｰﾙ取付ﾌﾞﾗｹｯﾄ(90°回転用）</t>
  </si>
  <si>
    <t>137581－Y002</t>
  </si>
  <si>
    <t>スラスト玉軸受ﾌﾞﾗｹｯﾄ</t>
  </si>
  <si>
    <t>137581－Y003</t>
    <phoneticPr fontId="24"/>
  </si>
  <si>
    <t>ﾊ"ﾙﾌﾞﾎﾙﾀﾞｰﾌﾞﾗｹｯﾄ</t>
    <phoneticPr fontId="24"/>
  </si>
  <si>
    <t>137581－Y004</t>
  </si>
  <si>
    <t>セットカラー固定ﾌﾞﾗｹｯﾄ</t>
    <phoneticPr fontId="24"/>
  </si>
  <si>
    <t>137581－Y005</t>
  </si>
  <si>
    <t>補強ﾌﾞﾛｯｸ</t>
  </si>
  <si>
    <t>137581－Y006</t>
  </si>
  <si>
    <t>ﾊﾞﾙﾌﾞﾎﾙﾀﾞﾈｼﾞ固定ﾀｲﾌﾟ</t>
    <phoneticPr fontId="24"/>
  </si>
  <si>
    <t>MVSHM-3N02002007014-JPA249N1M111AA</t>
    <phoneticPr fontId="24"/>
  </si>
  <si>
    <t>SETB-0012-Z01 ＳＶＥＭ取付ﾌﾞﾗｹｯﾄ</t>
    <phoneticPr fontId="24"/>
  </si>
  <si>
    <t>B51100</t>
    <phoneticPr fontId="24"/>
  </si>
  <si>
    <t>スラスト玉軸受</t>
  </si>
  <si>
    <t xml:space="preserve"> SSCMW8</t>
    <phoneticPr fontId="24"/>
  </si>
  <si>
    <t>セットカラー　止めねじ固定</t>
    <phoneticPr fontId="24"/>
  </si>
  <si>
    <t>WSSS10-8-1.5</t>
    <phoneticPr fontId="24"/>
  </si>
  <si>
    <t>金属ワッシャ　Ｔ寸選択・指定タイプ　並級</t>
  </si>
  <si>
    <t>PSSFGC8-68-M5-SC2-SX5</t>
    <phoneticPr fontId="24"/>
  </si>
  <si>
    <t>シャフト　片端めねじキリ穴付・スパナ溝付タイプ</t>
  </si>
  <si>
    <t>BGHWTA628ZZ-22-26</t>
    <phoneticPr fontId="24"/>
  </si>
  <si>
    <t>ベアリングホルダセット</t>
  </si>
  <si>
    <t>CPR25-8-8</t>
    <phoneticPr fontId="24"/>
  </si>
  <si>
    <t>カップリング　リジット形セットスクリュータイプ</t>
  </si>
  <si>
    <t>ノーブランド</t>
    <phoneticPr fontId="24"/>
  </si>
  <si>
    <t>石鍋</t>
    <rPh sb="0" eb="2">
      <t>イシナベ</t>
    </rPh>
    <phoneticPr fontId="24"/>
  </si>
  <si>
    <r>
      <t xml:space="preserve"> SSHH-SUS-M4-6→</t>
    </r>
    <r>
      <rPr>
        <sz val="11"/>
        <color rgb="FFFF0000"/>
        <rFont val="ＭＳ Ｐゴシック"/>
        <family val="3"/>
        <charset val="128"/>
      </rPr>
      <t>同等品で発注(M4x6mm）</t>
    </r>
    <rPh sb="15" eb="17">
      <t>ドウトウ</t>
    </rPh>
    <rPh sb="17" eb="18">
      <t>ヒン</t>
    </rPh>
    <rPh sb="19" eb="21">
      <t>ハッチュウ</t>
    </rPh>
    <phoneticPr fontId="24"/>
  </si>
  <si>
    <t>六角穴付止めねじ 平先</t>
    <phoneticPr fontId="24"/>
  </si>
  <si>
    <t>2019/12/6　見積もり依頼中</t>
    <rPh sb="10" eb="12">
      <t>ミツ</t>
    </rPh>
    <rPh sb="14" eb="16">
      <t>イライ</t>
    </rPh>
    <rPh sb="16" eb="17">
      <t>ナカ</t>
    </rPh>
    <phoneticPr fontId="24"/>
  </si>
  <si>
    <t xml:space="preserve"> CSHBTT-SUS-M5-18</t>
    <phoneticPr fontId="24"/>
  </si>
  <si>
    <t>低頭M5ﾈｼﾞ</t>
    <rPh sb="0" eb="2">
      <t>テイトウ</t>
    </rPh>
    <phoneticPr fontId="24"/>
  </si>
  <si>
    <t>　</t>
    <phoneticPr fontId="24"/>
  </si>
  <si>
    <t>ＭＳ3－１0</t>
    <phoneticPr fontId="24"/>
  </si>
  <si>
    <t>ＭＳ3－35</t>
    <phoneticPr fontId="24"/>
  </si>
  <si>
    <t>ﾉｯｸﾋﾟﾝ　φ3-35mm</t>
    <phoneticPr fontId="24"/>
  </si>
  <si>
    <t>SCB6-10</t>
    <phoneticPr fontId="24"/>
  </si>
  <si>
    <t>六角穴付きﾎﾞﾙﾄ　 (M6×10)</t>
    <phoneticPr fontId="24"/>
  </si>
  <si>
    <t>CＳH-SUS-M5-60</t>
    <phoneticPr fontId="24"/>
  </si>
  <si>
    <t>六角穴付きﾎﾞﾙﾄ　 (M5×60)</t>
    <phoneticPr fontId="24"/>
  </si>
  <si>
    <t>SCB5-18</t>
    <phoneticPr fontId="24"/>
  </si>
  <si>
    <t>4本</t>
    <rPh sb="1" eb="2">
      <t>ホン</t>
    </rPh>
    <phoneticPr fontId="24"/>
  </si>
  <si>
    <t>SCB5-10</t>
    <phoneticPr fontId="24"/>
  </si>
  <si>
    <t>2本</t>
    <rPh sb="1" eb="2">
      <t>ホン</t>
    </rPh>
    <phoneticPr fontId="24"/>
  </si>
  <si>
    <t>SCB4-10</t>
    <phoneticPr fontId="24"/>
  </si>
  <si>
    <t>8本</t>
    <rPh sb="1" eb="2">
      <t>ホン</t>
    </rPh>
    <phoneticPr fontId="24"/>
  </si>
  <si>
    <t>SCB4-12</t>
    <phoneticPr fontId="24"/>
  </si>
  <si>
    <t>SCB4-14</t>
    <phoneticPr fontId="24"/>
  </si>
  <si>
    <t>7本</t>
    <rPh sb="1" eb="2">
      <t>ホン</t>
    </rPh>
    <phoneticPr fontId="24"/>
  </si>
  <si>
    <t>SCB4-20</t>
    <phoneticPr fontId="24"/>
  </si>
  <si>
    <t>SGPPP6A</t>
    <phoneticPr fontId="24"/>
  </si>
  <si>
    <t>ﾌﾟﾗｸﾞ</t>
  </si>
  <si>
    <t>一体型ﾍﾞｰｽﾏﾆﾎｰﾙﾄﾞ用</t>
    <rPh sb="14" eb="15">
      <t>ヨウ</t>
    </rPh>
    <phoneticPr fontId="24"/>
  </si>
  <si>
    <t xml:space="preserve">MNCNL6-1 </t>
    <phoneticPr fontId="5"/>
  </si>
  <si>
    <t>φ6継ぎ手  ミニチュアワンタッチ継手　エルボ</t>
    <rPh sb="2" eb="3">
      <t>ツ</t>
    </rPh>
    <rPh sb="4" eb="5">
      <t>テ</t>
    </rPh>
    <phoneticPr fontId="5"/>
  </si>
  <si>
    <t>USYL6</t>
    <phoneticPr fontId="24"/>
  </si>
  <si>
    <t>ワンタッチ継手　Ｙタイプ</t>
    <phoneticPr fontId="24"/>
  </si>
  <si>
    <t xml:space="preserve">レギュレーター用OUT側へ </t>
    <rPh sb="7" eb="8">
      <t>ヨウ</t>
    </rPh>
    <rPh sb="11" eb="12">
      <t>ガワ</t>
    </rPh>
    <phoneticPr fontId="24"/>
  </si>
  <si>
    <t xml:space="preserve">MNCNL6-M5 </t>
    <phoneticPr fontId="24"/>
  </si>
  <si>
    <t>ミニチュアワンタッチ継手　エルボ</t>
    <phoneticPr fontId="24"/>
  </si>
  <si>
    <t xml:space="preserve">レギュレーター用 </t>
    <rPh sb="7" eb="8">
      <t>ヨウ</t>
    </rPh>
    <phoneticPr fontId="24"/>
  </si>
  <si>
    <r>
      <t>JSC4-M5</t>
    </r>
    <r>
      <rPr>
        <sz val="12"/>
        <color rgb="FFFF0000"/>
        <rFont val="ＭＳ Ｐ明朝"/>
        <family val="1"/>
        <charset val="128"/>
      </rPr>
      <t>A</t>
    </r>
    <phoneticPr fontId="5"/>
  </si>
  <si>
    <t>ｽﾋﾟｰﾄﾞｺﾝﾄﾛｰﾗ</t>
    <phoneticPr fontId="5"/>
  </si>
  <si>
    <t>CDRBU2WU30-90SZ-S79L用</t>
    <rPh sb="20" eb="21">
      <t>ヨウ</t>
    </rPh>
    <phoneticPr fontId="24"/>
  </si>
  <si>
    <t>SS5Y3-20-03</t>
    <phoneticPr fontId="5"/>
  </si>
  <si>
    <t>一体型ﾍﾞｰｽﾏﾆﾎｰﾙﾄﾞ</t>
    <rPh sb="0" eb="2">
      <t>イッタイ</t>
    </rPh>
    <rPh sb="2" eb="3">
      <t>ガタ</t>
    </rPh>
    <phoneticPr fontId="5"/>
  </si>
  <si>
    <t>*SY3120-5LZE-C4</t>
    <phoneticPr fontId="5"/>
  </si>
  <si>
    <t>ｼﾝｸﾞﾙｿﾚﾉｲﾄﾞﾊﾞﾙﾌﾞ</t>
  </si>
  <si>
    <t>*SY3000-26-9A</t>
    <phoneticPr fontId="24"/>
  </si>
  <si>
    <t>ﾌﾞﾗﾝｷﾝｸﾞﾌﾟﾚｰﾄASSY</t>
  </si>
  <si>
    <r>
      <t>*AN10-01→</t>
    </r>
    <r>
      <rPr>
        <sz val="11"/>
        <color rgb="FFFF0000"/>
        <rFont val="ＭＳ Ｐゴシック"/>
        <family val="3"/>
        <charset val="128"/>
      </rPr>
      <t>AN10-01で発注</t>
    </r>
    <rPh sb="17" eb="19">
      <t>ハッチュウ</t>
    </rPh>
    <phoneticPr fontId="24"/>
  </si>
  <si>
    <t>ｻｲﾚﾝｻ　ｺﾝﾊﾟｸﾄﾀｲﾌﾟ</t>
  </si>
  <si>
    <r>
      <t>AW10-M5BＧ</t>
    </r>
    <r>
      <rPr>
        <sz val="11"/>
        <color rgb="FFFF0000"/>
        <rFont val="ＭＳ Ｐゴシック"/>
        <family val="3"/>
        <charset val="128"/>
      </rPr>
      <t>-A</t>
    </r>
    <phoneticPr fontId="5"/>
  </si>
  <si>
    <t>レギュレーター</t>
    <phoneticPr fontId="24"/>
  </si>
  <si>
    <t>CDRBU2WU30-90SZ-S79L</t>
    <phoneticPr fontId="5"/>
  </si>
  <si>
    <t>フリーマウント形ロータリアクチュエータ ベーンタイプ</t>
    <phoneticPr fontId="5"/>
  </si>
  <si>
    <t xml:space="preserve">APMTS-N1-T1 </t>
    <phoneticPr fontId="24"/>
  </si>
  <si>
    <t>ねじ変換継手</t>
    <phoneticPr fontId="24"/>
  </si>
  <si>
    <t>MCLPTK6-1</t>
    <phoneticPr fontId="24"/>
  </si>
  <si>
    <t>チューブ用継手　ナット・スリーブ一体型　エルボ</t>
    <phoneticPr fontId="24"/>
  </si>
  <si>
    <t>在庫使用</t>
    <rPh sb="0" eb="2">
      <t>ザイコ</t>
    </rPh>
    <rPh sb="2" eb="4">
      <t>シヨウ</t>
    </rPh>
    <phoneticPr fontId="24"/>
  </si>
  <si>
    <t>ﾉｽﾞﾙ位置合わせ冶具　</t>
    <phoneticPr fontId="24"/>
  </si>
  <si>
    <t>127814-Z04</t>
  </si>
  <si>
    <t>位置決めﾍﾞｰｽ</t>
    <rPh sb="0" eb="2">
      <t>イチ</t>
    </rPh>
    <rPh sb="2" eb="3">
      <t>ギ</t>
    </rPh>
    <phoneticPr fontId="5"/>
  </si>
  <si>
    <t>127814-Z05</t>
  </si>
  <si>
    <t>角度切替ﾌﾞﾗｹｯﾄ</t>
    <rPh sb="0" eb="2">
      <t>カクド</t>
    </rPh>
    <rPh sb="2" eb="3">
      <t>キ</t>
    </rPh>
    <rPh sb="3" eb="4">
      <t>カ</t>
    </rPh>
    <phoneticPr fontId="5"/>
  </si>
  <si>
    <t>127814-Z07</t>
  </si>
  <si>
    <t>押え板</t>
    <phoneticPr fontId="5"/>
  </si>
  <si>
    <t>ASFCS-A27-B14-T0.3-D4.5-E6-C6-P15</t>
    <phoneticPr fontId="5"/>
  </si>
  <si>
    <t>角ｼﾑ</t>
    <rPh sb="0" eb="1">
      <t>カク</t>
    </rPh>
    <phoneticPr fontId="5"/>
  </si>
  <si>
    <t>SCB4-5</t>
    <phoneticPr fontId="5"/>
  </si>
  <si>
    <t>六角穴付きﾎﾞﾙﾄ　M4×5mm</t>
    <phoneticPr fontId="5"/>
  </si>
  <si>
    <t>六角穴付きﾎﾞﾙﾄ　M4×12mm</t>
    <phoneticPr fontId="5"/>
  </si>
  <si>
    <t>六角穴付きﾎﾞﾙﾄ　M4×15mm</t>
    <phoneticPr fontId="5"/>
  </si>
  <si>
    <t>SCB4-20</t>
    <phoneticPr fontId="5"/>
  </si>
  <si>
    <t>六角穴付きﾎﾞﾙﾄ　M4×20mm</t>
    <phoneticPr fontId="5"/>
  </si>
  <si>
    <t>MSSFS4-6</t>
    <phoneticPr fontId="5"/>
  </si>
  <si>
    <t>止めﾈｼﾞ　M4×8mm</t>
    <rPh sb="0" eb="1">
      <t>ト</t>
    </rPh>
    <phoneticPr fontId="5"/>
  </si>
  <si>
    <t>浸け置きﾕﾆｯﾄ</t>
    <rPh sb="0" eb="1">
      <t>ツ</t>
    </rPh>
    <rPh sb="2" eb="3">
      <t>オ</t>
    </rPh>
    <phoneticPr fontId="5"/>
  </si>
  <si>
    <t>MVSHM-3N02052011011-JPA243PKG111AA</t>
    <phoneticPr fontId="5"/>
  </si>
  <si>
    <t>SETB-0012-Z03 ｶｯﾌﾟﾎﾙﾀﾞｰﾍﾞｰｽＬ字ﾌﾞﾗｹｯﾄ</t>
    <phoneticPr fontId="5"/>
  </si>
  <si>
    <t>MVSHM-3N02050006014-JPA245CUK111AA</t>
    <phoneticPr fontId="24"/>
  </si>
  <si>
    <t>SETB-0012-Z04 ｶｯﾌﾟﾎﾙﾀﾞｰＬ字ﾌﾞﾗｹｯﾄ</t>
    <phoneticPr fontId="5"/>
  </si>
  <si>
    <t>MVSHM-ZZ99000000000-JPA243U9A111AB</t>
    <phoneticPr fontId="24"/>
  </si>
  <si>
    <t>SETB-0012-Z05 ｶｯﾌﾟﾎﾙﾀﾞｰ</t>
    <phoneticPr fontId="5"/>
  </si>
  <si>
    <r>
      <t xml:space="preserve">5-079-04　   </t>
    </r>
    <r>
      <rPr>
        <b/>
        <sz val="11"/>
        <color indexed="10"/>
        <rFont val="ＭＳ Ｐゴシック"/>
        <family val="3"/>
        <charset val="128"/>
      </rPr>
      <t>在庫使用の為発注せず</t>
    </r>
    <phoneticPr fontId="5"/>
  </si>
  <si>
    <t>M4ﾈｼﾞ×8</t>
    <phoneticPr fontId="5"/>
  </si>
  <si>
    <t>M4ﾈｼﾞ×10</t>
    <phoneticPr fontId="5"/>
  </si>
  <si>
    <t>PUT4-10-B</t>
    <phoneticPr fontId="5"/>
  </si>
  <si>
    <t>エアチューブ</t>
    <phoneticPr fontId="5"/>
  </si>
  <si>
    <t>配電部分</t>
    <rPh sb="0" eb="2">
      <t>ハイデン</t>
    </rPh>
    <rPh sb="2" eb="4">
      <t>ブブン</t>
    </rPh>
    <phoneticPr fontId="24"/>
  </si>
  <si>
    <t>MVBLK-AMW-JPA249PDA111AB</t>
    <phoneticPr fontId="24"/>
  </si>
  <si>
    <t>SETB-0012-Z02 配電用背板</t>
    <phoneticPr fontId="24"/>
  </si>
  <si>
    <t xml:space="preserve">FSAWM-K-P11-1086-181203-0241 </t>
    <phoneticPr fontId="24"/>
  </si>
  <si>
    <t xml:space="preserve">配電BOX </t>
    <phoneticPr fontId="5"/>
  </si>
  <si>
    <t>NEDJL-PT-SB-9-1.5</t>
    <phoneticPr fontId="5"/>
  </si>
  <si>
    <t>NEDJL-PS-SB-37-1.5</t>
    <phoneticPr fontId="5"/>
  </si>
  <si>
    <t>Dsubコネクタ端子台</t>
    <rPh sb="8" eb="10">
      <t>タンシ</t>
    </rPh>
    <rPh sb="10" eb="11">
      <t>ダイ</t>
    </rPh>
    <phoneticPr fontId="5"/>
  </si>
  <si>
    <t>MRB-170</t>
    <phoneticPr fontId="5"/>
  </si>
  <si>
    <t>MRB-180</t>
    <phoneticPr fontId="24"/>
  </si>
  <si>
    <t>単芯電線</t>
    <rPh sb="0" eb="1">
      <t>タン</t>
    </rPh>
    <rPh sb="1" eb="2">
      <t>シン</t>
    </rPh>
    <rPh sb="2" eb="4">
      <t>デンセン</t>
    </rPh>
    <phoneticPr fontId="5"/>
  </si>
  <si>
    <t>SLBNR4</t>
    <phoneticPr fontId="5"/>
  </si>
  <si>
    <t>M4ﾅｯﾄ</t>
    <phoneticPr fontId="5"/>
  </si>
  <si>
    <t>A8140</t>
    <phoneticPr fontId="5"/>
  </si>
  <si>
    <t>汎用3芯OAタップ 2ヶ口</t>
    <phoneticPr fontId="5"/>
  </si>
  <si>
    <r>
      <t>E</t>
    </r>
    <r>
      <rPr>
        <sz val="11"/>
        <color theme="1"/>
        <rFont val="游ゴシック"/>
        <family val="3"/>
        <charset val="128"/>
        <scheme val="minor"/>
      </rPr>
      <t>BS-32FB-5A</t>
    </r>
    <phoneticPr fontId="5"/>
  </si>
  <si>
    <t>富士電線工業</t>
    <rPh sb="0" eb="2">
      <t>フジ</t>
    </rPh>
    <rPh sb="2" eb="4">
      <t>デンセン</t>
    </rPh>
    <rPh sb="4" eb="6">
      <t>コウギョウ</t>
    </rPh>
    <phoneticPr fontId="5"/>
  </si>
  <si>
    <t xml:space="preserve">VCTF-2-0.75SQ-8 </t>
    <phoneticPr fontId="5"/>
  </si>
  <si>
    <t>ビニルキャブタイヤコード VCTF</t>
    <phoneticPr fontId="5"/>
  </si>
  <si>
    <r>
      <t>1</t>
    </r>
    <r>
      <rPr>
        <sz val="11"/>
        <color theme="1"/>
        <rFont val="游ゴシック"/>
        <family val="3"/>
        <charset val="128"/>
        <scheme val="minor"/>
      </rPr>
      <t>.25-5</t>
    </r>
    <phoneticPr fontId="5"/>
  </si>
  <si>
    <t>PC-2005-M</t>
    <phoneticPr fontId="5"/>
  </si>
  <si>
    <t>差込み型ピン端子　オス（１００個入り）</t>
    <rPh sb="15" eb="16">
      <t>コ</t>
    </rPh>
    <rPh sb="16" eb="17">
      <t>イ</t>
    </rPh>
    <phoneticPr fontId="5"/>
  </si>
  <si>
    <t>PC-2005-F</t>
    <phoneticPr fontId="5"/>
  </si>
  <si>
    <t>差込み型ピン端子　メス（１００個入り）</t>
    <phoneticPr fontId="5"/>
  </si>
  <si>
    <t>ハンドバルブ　φ6</t>
    <phoneticPr fontId="5"/>
  </si>
  <si>
    <t>φ6エルボ継手　※制御側</t>
    <rPh sb="5" eb="7">
      <t>ツギテ</t>
    </rPh>
    <rPh sb="9" eb="11">
      <t>セイギョ</t>
    </rPh>
    <rPh sb="11" eb="12">
      <t>ガワ</t>
    </rPh>
    <phoneticPr fontId="5"/>
  </si>
  <si>
    <t>AW10-M5BＧ-A</t>
    <phoneticPr fontId="5"/>
  </si>
  <si>
    <t>レギュレーター</t>
  </si>
  <si>
    <t>UJDST4-W</t>
    <phoneticPr fontId="5"/>
  </si>
  <si>
    <t>USSTL4</t>
    <phoneticPr fontId="5"/>
  </si>
  <si>
    <t>PUT4-10-C</t>
    <phoneticPr fontId="5"/>
  </si>
  <si>
    <t>φ4ソフトナイロンチューブ</t>
    <phoneticPr fontId="5"/>
  </si>
  <si>
    <t>@ECHN-20160324-00025</t>
    <phoneticPr fontId="5"/>
  </si>
  <si>
    <t>Web設計ﾊｰﾈｽ(ｺﾝﾌｫｰﾏﾙｹｰﾌﾞﾙ延長)2m</t>
    <rPh sb="22" eb="24">
      <t>エンチョウ</t>
    </rPh>
    <phoneticPr fontId="5"/>
  </si>
  <si>
    <t>R03J-JSP-F-2-3</t>
    <phoneticPr fontId="5"/>
  </si>
  <si>
    <t>R03ｺﾈｸﾀ ﾊｰﾈｽ</t>
    <phoneticPr fontId="5"/>
  </si>
  <si>
    <t>漏電ブレーカ</t>
    <phoneticPr fontId="5"/>
  </si>
  <si>
    <t>JSMU4</t>
    <phoneticPr fontId="24"/>
  </si>
  <si>
    <t>標準タイプ スピードコントローラ ユニオンストレート</t>
    <phoneticPr fontId="24"/>
  </si>
  <si>
    <t>UJDST4-W</t>
    <phoneticPr fontId="24"/>
  </si>
  <si>
    <t>ワンタッチ継手　異径ユニオンストレート</t>
    <phoneticPr fontId="24"/>
  </si>
  <si>
    <t>カッチンダクト</t>
    <phoneticPr fontId="5"/>
  </si>
  <si>
    <t>MNCNL4-M5</t>
    <phoneticPr fontId="5"/>
  </si>
  <si>
    <t>φ4エルボ継手　※制御側</t>
    <rPh sb="5" eb="7">
      <t>ツギテ</t>
    </rPh>
    <rPh sb="9" eb="11">
      <t>セイギョ</t>
    </rPh>
    <rPh sb="11" eb="12">
      <t>ガワ</t>
    </rPh>
    <phoneticPr fontId="5"/>
  </si>
  <si>
    <t>SBCB4-8</t>
  </si>
  <si>
    <t>六角穴付きﾎﾞﾀﾝﾎﾞﾙﾄ　 (M4×8)</t>
  </si>
  <si>
    <t>@ECHN-20121010-00003</t>
    <phoneticPr fontId="5"/>
  </si>
  <si>
    <t>I/Oｹｰﾌﾞﾙ　D-Sub9pin</t>
    <phoneticPr fontId="24"/>
  </si>
  <si>
    <t xml:space="preserve"> 三和スクリーン銘板(プラバンス)</t>
    <phoneticPr fontId="5"/>
  </si>
  <si>
    <t>杉浦（則包）</t>
    <rPh sb="0" eb="2">
      <t>スギウラ</t>
    </rPh>
    <rPh sb="3" eb="5">
      <t>ノリカネ</t>
    </rPh>
    <phoneticPr fontId="5"/>
  </si>
  <si>
    <t>RTRM40-R</t>
    <phoneticPr fontId="5"/>
  </si>
  <si>
    <t>回転ステージ</t>
    <rPh sb="0" eb="2">
      <t>カイテン</t>
    </rPh>
    <phoneticPr fontId="5"/>
  </si>
  <si>
    <t>HFS6-3060-380-Z6-YA15-YB75</t>
    <phoneticPr fontId="5"/>
  </si>
  <si>
    <t>アルミフレーム</t>
    <phoneticPr fontId="5"/>
  </si>
  <si>
    <t>HFCB6-3060-B</t>
    <phoneticPr fontId="5"/>
  </si>
  <si>
    <t>フレームキャップ</t>
    <phoneticPr fontId="5"/>
  </si>
  <si>
    <t>小頭ボルト</t>
    <rPh sb="0" eb="1">
      <t>ショウ</t>
    </rPh>
    <rPh sb="1" eb="2">
      <t>トウ</t>
    </rPh>
    <phoneticPr fontId="5"/>
  </si>
  <si>
    <t>MSYC4-12</t>
    <phoneticPr fontId="5"/>
  </si>
  <si>
    <t>段付き平行ピン</t>
    <rPh sb="0" eb="2">
      <t>ダンツ</t>
    </rPh>
    <rPh sb="3" eb="5">
      <t>ヘイコウ</t>
    </rPh>
    <phoneticPr fontId="5"/>
  </si>
  <si>
    <t>HNTT6-6</t>
    <phoneticPr fontId="5"/>
  </si>
  <si>
    <t>先入れナット</t>
    <rPh sb="0" eb="1">
      <t>サキ</t>
    </rPh>
    <rPh sb="1" eb="2">
      <t>イ</t>
    </rPh>
    <phoneticPr fontId="5"/>
  </si>
  <si>
    <t>WSSS6-2-1</t>
    <phoneticPr fontId="5"/>
  </si>
  <si>
    <t>SUNCO</t>
    <phoneticPr fontId="5"/>
  </si>
  <si>
    <t>CSH-SUS-M2-10</t>
    <phoneticPr fontId="5"/>
  </si>
  <si>
    <t>六角穴付ボルト</t>
    <rPh sb="0" eb="2">
      <t>ロッカク</t>
    </rPh>
    <rPh sb="2" eb="3">
      <t>アナ</t>
    </rPh>
    <rPh sb="3" eb="4">
      <t>ツ</t>
    </rPh>
    <phoneticPr fontId="5"/>
  </si>
  <si>
    <t>P1-SHLD-19237208</t>
    <phoneticPr fontId="5"/>
  </si>
  <si>
    <t>バルブクランプ</t>
    <phoneticPr fontId="5"/>
  </si>
  <si>
    <t>P1-JUAA-19237210</t>
    <phoneticPr fontId="5"/>
  </si>
  <si>
    <t>スペーサー</t>
    <phoneticPr fontId="5"/>
  </si>
  <si>
    <t>P1-JUAE-19237214</t>
    <phoneticPr fontId="5"/>
  </si>
  <si>
    <t>バルブベース</t>
    <phoneticPr fontId="5"/>
  </si>
  <si>
    <t>P1-JUDA-19237218</t>
    <phoneticPr fontId="5"/>
  </si>
  <si>
    <t>ツール板(1)</t>
    <rPh sb="3" eb="4">
      <t>イタ</t>
    </rPh>
    <phoneticPr fontId="5"/>
  </si>
  <si>
    <t>P1-JUAA-19237221</t>
    <phoneticPr fontId="5"/>
  </si>
  <si>
    <t>ツール板(2)</t>
    <rPh sb="3" eb="4">
      <t>イタ</t>
    </rPh>
    <phoneticPr fontId="5"/>
  </si>
  <si>
    <t>P1-JUAF-19237228</t>
    <phoneticPr fontId="5"/>
  </si>
  <si>
    <t>ツール板(3)</t>
    <rPh sb="3" eb="4">
      <t>イタ</t>
    </rPh>
    <phoneticPr fontId="5"/>
  </si>
  <si>
    <t>SIIX(Nippon Denkei)</t>
    <phoneticPr fontId="5"/>
  </si>
  <si>
    <t>ケシール</t>
    <phoneticPr fontId="5"/>
  </si>
  <si>
    <t>CHOB4-25</t>
    <phoneticPr fontId="5"/>
  </si>
  <si>
    <t>蝶ねじ</t>
    <phoneticPr fontId="5"/>
  </si>
  <si>
    <t>ツール治具</t>
    <rPh sb="3" eb="5">
      <t>ジグ</t>
    </rPh>
    <phoneticPr fontId="5"/>
  </si>
  <si>
    <t>20190608-Y01</t>
    <phoneticPr fontId="5"/>
  </si>
  <si>
    <t>スライドテーブル変換板</t>
    <phoneticPr fontId="5"/>
  </si>
  <si>
    <t>20190608-Y02</t>
  </si>
  <si>
    <t>シリンジホルダー背板</t>
    <phoneticPr fontId="5"/>
  </si>
  <si>
    <t>20190608-Y03</t>
  </si>
  <si>
    <t>シリンジホルダー</t>
    <phoneticPr fontId="5"/>
  </si>
  <si>
    <t>20190608-Y04</t>
  </si>
  <si>
    <t>樹脂カラー</t>
    <phoneticPr fontId="5"/>
  </si>
  <si>
    <t>株式会社三和スクリーン銘板</t>
    <rPh sb="0" eb="4">
      <t>カブシキガイシャ</t>
    </rPh>
    <rPh sb="4" eb="6">
      <t>サンワ</t>
    </rPh>
    <rPh sb="11" eb="12">
      <t>メイ</t>
    </rPh>
    <rPh sb="12" eb="13">
      <t>ハン</t>
    </rPh>
    <phoneticPr fontId="5"/>
  </si>
  <si>
    <t>CP30FM-2P005</t>
    <phoneticPr fontId="5"/>
  </si>
  <si>
    <t>サーキットプロテクター</t>
    <phoneticPr fontId="5"/>
  </si>
  <si>
    <t>オムロン</t>
    <phoneticPr fontId="5"/>
  </si>
  <si>
    <t>S8VS-12024</t>
    <phoneticPr fontId="5"/>
  </si>
  <si>
    <t>パワーサプライ</t>
    <phoneticPr fontId="5"/>
  </si>
  <si>
    <t>PCX-10S50</t>
    <phoneticPr fontId="5"/>
  </si>
  <si>
    <t>インターフェイス</t>
    <phoneticPr fontId="5"/>
  </si>
  <si>
    <t>PCX-3H37A</t>
    <phoneticPr fontId="5"/>
  </si>
  <si>
    <t>XW5T-P1.5-1.2-1</t>
    <phoneticPr fontId="5"/>
  </si>
  <si>
    <t>端子台(プッシュイン)</t>
    <rPh sb="0" eb="3">
      <t>タンシダイ</t>
    </rPh>
    <phoneticPr fontId="5"/>
  </si>
  <si>
    <t>XW5S-P1.5-4RD</t>
    <phoneticPr fontId="5"/>
  </si>
  <si>
    <t>短絡バー</t>
    <rPh sb="0" eb="2">
      <t>タンラク</t>
    </rPh>
    <phoneticPr fontId="5"/>
  </si>
  <si>
    <t>XW5E-P1.5-1.2-1</t>
    <phoneticPr fontId="5"/>
  </si>
  <si>
    <t>終端板</t>
    <rPh sb="0" eb="2">
      <t>シュウタン</t>
    </rPh>
    <rPh sb="2" eb="3">
      <t>イタ</t>
    </rPh>
    <phoneticPr fontId="5"/>
  </si>
  <si>
    <t>XW5Z-EP6</t>
    <phoneticPr fontId="5"/>
  </si>
  <si>
    <t>ストッパ</t>
    <phoneticPr fontId="5"/>
  </si>
  <si>
    <t>オリエンタルモータ</t>
    <phoneticPr fontId="5"/>
  </si>
  <si>
    <t>オリムベクスタ</t>
    <phoneticPr fontId="5"/>
  </si>
  <si>
    <t>AZD-K</t>
    <phoneticPr fontId="5"/>
  </si>
  <si>
    <t>回路</t>
    <phoneticPr fontId="5"/>
  </si>
  <si>
    <t>CC040VZR2</t>
    <phoneticPr fontId="5"/>
  </si>
  <si>
    <t>可動モーターケーブル(4m)</t>
    <phoneticPr fontId="5"/>
  </si>
  <si>
    <t>AZM46AK-FC20ＤA</t>
    <phoneticPr fontId="5"/>
  </si>
  <si>
    <t>モータ</t>
    <phoneticPr fontId="5"/>
  </si>
  <si>
    <t>@ECHN-20200107-00007</t>
    <phoneticPr fontId="5"/>
  </si>
  <si>
    <t>174336-NORIKANEで発注済み</t>
    <rPh sb="16" eb="18">
      <t>ハッチュウ</t>
    </rPh>
    <rPh sb="18" eb="19">
      <t>ズ</t>
    </rPh>
    <phoneticPr fontId="5"/>
  </si>
  <si>
    <t>707-8255</t>
    <phoneticPr fontId="5"/>
  </si>
  <si>
    <t>炭素皮膜抵抗器</t>
    <phoneticPr fontId="5"/>
  </si>
  <si>
    <t>RSAUW-K-1453-P11-191023-0045</t>
    <phoneticPr fontId="5"/>
  </si>
  <si>
    <t>制御BOX</t>
    <rPh sb="0" eb="2">
      <t>セイギョ</t>
    </rPh>
    <phoneticPr fontId="5"/>
  </si>
  <si>
    <t>17436(NORIKANE)で発注済み</t>
    <rPh sb="16" eb="18">
      <t>ハッチュウ</t>
    </rPh>
    <rPh sb="18" eb="19">
      <t>ズ</t>
    </rPh>
    <phoneticPr fontId="5"/>
  </si>
  <si>
    <t>C-30-SG-30X90A-EP-UL</t>
    <phoneticPr fontId="5"/>
  </si>
  <si>
    <t>グロメット</t>
    <phoneticPr fontId="5"/>
  </si>
  <si>
    <t>AYSK15-10</t>
    <phoneticPr fontId="5"/>
  </si>
  <si>
    <t>ゴム足</t>
    <rPh sb="2" eb="3">
      <t>アシ</t>
    </rPh>
    <phoneticPr fontId="5"/>
  </si>
  <si>
    <t>3P-5</t>
    <phoneticPr fontId="5"/>
  </si>
  <si>
    <t>電源コード</t>
    <rPh sb="0" eb="2">
      <t>デンゲン</t>
    </rPh>
    <phoneticPr fontId="5"/>
  </si>
  <si>
    <t>NEDJL-PS-SB-37-4</t>
    <phoneticPr fontId="5"/>
  </si>
  <si>
    <t>Dsubハーネス</t>
    <phoneticPr fontId="5"/>
  </si>
  <si>
    <t>NEDUL-PT-SB-9-4</t>
    <phoneticPr fontId="5"/>
  </si>
  <si>
    <t>MRB-1000</t>
    <phoneticPr fontId="5"/>
  </si>
  <si>
    <t>Z08.30.048.0-29-080.30.12PZ</t>
  </si>
  <si>
    <t>ケーブルキャリア</t>
    <phoneticPr fontId="5"/>
  </si>
  <si>
    <t>FABCN-SUD-T2.0-A50-B90-L130-V106-S80-N4-X65-H13-F0-G30-MA4</t>
    <phoneticPr fontId="5"/>
  </si>
  <si>
    <t>板金</t>
    <rPh sb="0" eb="2">
      <t>バンキン</t>
    </rPh>
    <phoneticPr fontId="5"/>
  </si>
  <si>
    <t>FAPA-SUD-T2.0-A44-B50-L44-X22-F0-H13-G35-M3-V30-S43-NA4</t>
    <phoneticPr fontId="5"/>
  </si>
  <si>
    <t>FALBS-SUD-T2-A20-B200-L40-X14-H7.5-N4-Y9-V22-S50-MA3</t>
    <phoneticPr fontId="5"/>
  </si>
  <si>
    <t>MNCLYT6</t>
    <phoneticPr fontId="5"/>
  </si>
  <si>
    <t>エア継手</t>
    <rPh sb="2" eb="4">
      <t>ツギテ</t>
    </rPh>
    <phoneticPr fontId="5"/>
  </si>
  <si>
    <t>DCLS-D17-V10-H22-T2.5-L5.5</t>
    <phoneticPr fontId="5"/>
  </si>
  <si>
    <t>金属カラー</t>
    <rPh sb="0" eb="2">
      <t>キンゾク</t>
    </rPh>
    <phoneticPr fontId="5"/>
  </si>
  <si>
    <t>FL6903ZZ</t>
    <phoneticPr fontId="5"/>
  </si>
  <si>
    <t>ベアリング</t>
    <phoneticPr fontId="5"/>
  </si>
  <si>
    <t>六角穴付きネジ</t>
    <rPh sb="0" eb="2">
      <t>ロッカク</t>
    </rPh>
    <rPh sb="2" eb="3">
      <t>アナ</t>
    </rPh>
    <rPh sb="3" eb="4">
      <t>ツ</t>
    </rPh>
    <phoneticPr fontId="5"/>
  </si>
  <si>
    <t>PSCSW10-12</t>
    <phoneticPr fontId="5"/>
  </si>
  <si>
    <t>セットカラー</t>
    <phoneticPr fontId="5"/>
  </si>
  <si>
    <t>MCLPTK6-1</t>
    <phoneticPr fontId="5"/>
  </si>
  <si>
    <t>継手</t>
    <rPh sb="0" eb="2">
      <t>ツギテ</t>
    </rPh>
    <phoneticPr fontId="5"/>
  </si>
  <si>
    <t>C1-SHLD-20238894</t>
    <phoneticPr fontId="5"/>
  </si>
  <si>
    <t xml:space="preserve">P1-JUAE-20238817 </t>
    <phoneticPr fontId="5"/>
  </si>
  <si>
    <t xml:space="preserve">P1-JUAA-20238820 </t>
    <phoneticPr fontId="5"/>
  </si>
  <si>
    <t>補強板</t>
    <phoneticPr fontId="5"/>
  </si>
  <si>
    <t>P1-CYBD-20238822</t>
    <phoneticPr fontId="5"/>
  </si>
  <si>
    <t>モータベース</t>
    <phoneticPr fontId="5"/>
  </si>
  <si>
    <t>FAPA-SUD-T2.0-A45-B55-L44-X22-F0-H14-G36-M3-Y7-V30-S48-NA4</t>
    <phoneticPr fontId="5"/>
  </si>
  <si>
    <t>CC050VZR2</t>
    <phoneticPr fontId="5"/>
  </si>
  <si>
    <t>可動モーターケーブル(5m)</t>
    <phoneticPr fontId="5"/>
  </si>
  <si>
    <t>A-NPC2020(JR3303+eco-PEN600+電子天秤)</t>
    <rPh sb="28" eb="30">
      <t>デンシ</t>
    </rPh>
    <rPh sb="30" eb="32">
      <t>テンビン</t>
    </rPh>
    <phoneticPr fontId="5"/>
  </si>
  <si>
    <t>展示会（ネプコン東京2020)</t>
    <rPh sb="0" eb="3">
      <t>テンジカイ</t>
    </rPh>
    <rPh sb="8" eb="10">
      <t>トウキョウ</t>
    </rPh>
    <phoneticPr fontId="5"/>
  </si>
  <si>
    <t>A-NPC2020TYO(YATGAWA)</t>
    <phoneticPr fontId="5"/>
  </si>
  <si>
    <t>数量</t>
    <phoneticPr fontId="5"/>
  </si>
  <si>
    <t>SSTT0224</t>
    <phoneticPr fontId="5"/>
  </si>
  <si>
    <t>ecoPEN600取付板</t>
    <phoneticPr fontId="5"/>
  </si>
  <si>
    <t>済み</t>
    <rPh sb="0" eb="1">
      <t>ズ</t>
    </rPh>
    <phoneticPr fontId="5"/>
  </si>
  <si>
    <t>SSTT0225</t>
  </si>
  <si>
    <t>600ホルダー</t>
    <phoneticPr fontId="5"/>
  </si>
  <si>
    <t>SETGS10-25-SC5-M4-N4</t>
    <phoneticPr fontId="5"/>
  </si>
  <si>
    <t>SSTT0053</t>
    <phoneticPr fontId="5"/>
  </si>
  <si>
    <t>背面取付板金</t>
  </si>
  <si>
    <t>SSTT0054</t>
    <phoneticPr fontId="5"/>
  </si>
  <si>
    <t>ケーブルキャリア取付板金</t>
  </si>
  <si>
    <t>SZ08F-30-048-40</t>
  </si>
  <si>
    <t>Dsubコネクタハーネス</t>
  </si>
  <si>
    <t>Dsubコネクタ端子台</t>
  </si>
  <si>
    <t>COM端子台</t>
  </si>
  <si>
    <t>GPR-MSG-2CD</t>
    <phoneticPr fontId="5"/>
  </si>
  <si>
    <t>ﾘﾚｰｿｹｯﾄ</t>
    <phoneticPr fontId="5"/>
  </si>
  <si>
    <t>制御盤ﾘﾚｰ</t>
    <phoneticPr fontId="5"/>
  </si>
  <si>
    <t>153958-Z03</t>
    <phoneticPr fontId="5"/>
  </si>
  <si>
    <t>精密レギュレータ固定板金</t>
    <rPh sb="0" eb="2">
      <t>セイミツ</t>
    </rPh>
    <phoneticPr fontId="5"/>
  </si>
  <si>
    <t>IR1020-01BG-A</t>
    <phoneticPr fontId="5"/>
  </si>
  <si>
    <t>精密レギュレータ</t>
    <phoneticPr fontId="5"/>
  </si>
  <si>
    <t>ﾊﾝﾄﾞﾊﾞﾙﾌﾞ</t>
  </si>
  <si>
    <t>MNCNP4-1</t>
    <phoneticPr fontId="5"/>
  </si>
  <si>
    <t>1/8追加手配済み</t>
    <rPh sb="3" eb="5">
      <t>ツイカ</t>
    </rPh>
    <rPh sb="5" eb="7">
      <t>テハイ</t>
    </rPh>
    <rPh sb="7" eb="8">
      <t>ズ</t>
    </rPh>
    <phoneticPr fontId="5"/>
  </si>
  <si>
    <t>KB-D327A</t>
    <phoneticPr fontId="5"/>
  </si>
  <si>
    <t>電源ｺｰﾄﾞ</t>
    <rPh sb="0" eb="2">
      <t>デンゲン</t>
    </rPh>
    <phoneticPr fontId="5"/>
  </si>
  <si>
    <t>B-NPC2020(JR3303+ecoDUO）</t>
    <phoneticPr fontId="5"/>
  </si>
  <si>
    <t>B-NPC2020TYO(YATAGAWA)</t>
    <phoneticPr fontId="5"/>
  </si>
  <si>
    <t>SSTT0180-01</t>
    <phoneticPr fontId="5"/>
  </si>
  <si>
    <t>eco-DUO取付板</t>
    <phoneticPr fontId="5"/>
  </si>
  <si>
    <t>APMTS-G1-N1</t>
    <phoneticPr fontId="5"/>
  </si>
  <si>
    <t>MNUNY4</t>
    <phoneticPr fontId="5"/>
  </si>
  <si>
    <t>GLDJ-PS-WA-37-1</t>
    <phoneticPr fontId="5"/>
  </si>
  <si>
    <t>MY2NDC24</t>
    <phoneticPr fontId="5"/>
  </si>
  <si>
    <t>PYF08A</t>
    <phoneticPr fontId="5"/>
  </si>
  <si>
    <t>作成：2019.08.09</t>
    <rPh sb="0" eb="2">
      <t>サクセイ</t>
    </rPh>
    <phoneticPr fontId="5"/>
  </si>
  <si>
    <t>★201909N-2(Y)向け 治具数量</t>
    <phoneticPr fontId="5"/>
  </si>
  <si>
    <t>SSTT0180</t>
    <phoneticPr fontId="5"/>
  </si>
  <si>
    <t>Ｃ-NPC2020(JR3303+3RD12+充填)</t>
    <rPh sb="23" eb="25">
      <t>ジュウテン</t>
    </rPh>
    <phoneticPr fontId="5"/>
  </si>
  <si>
    <t>C-NPC2020TYO(YATAGAWA)</t>
    <phoneticPr fontId="5"/>
  </si>
  <si>
    <t>SSTT0212</t>
    <phoneticPr fontId="5"/>
  </si>
  <si>
    <t>RDツール取付板</t>
    <rPh sb="5" eb="7">
      <t>トリツケ</t>
    </rPh>
    <rPh sb="7" eb="8">
      <t>イタ</t>
    </rPh>
    <phoneticPr fontId="5"/>
  </si>
  <si>
    <t>SCB6-12</t>
    <phoneticPr fontId="5"/>
  </si>
  <si>
    <t>CLJTJ8-D20-L15</t>
    <phoneticPr fontId="5"/>
  </si>
  <si>
    <t>樹脂カラー</t>
    <rPh sb="0" eb="2">
      <t>ジュシ</t>
    </rPh>
    <phoneticPr fontId="5"/>
  </si>
  <si>
    <t xml:space="preserve">163366-Z01 </t>
    <phoneticPr fontId="5"/>
  </si>
  <si>
    <t>3403片持ち背面取付板金</t>
    <phoneticPr fontId="5"/>
  </si>
  <si>
    <t>Dsubコネクタ端子台</t>
    <phoneticPr fontId="5"/>
  </si>
  <si>
    <t>MWI-COM-P10N10</t>
  </si>
  <si>
    <t>COM端子台</t>
    <rPh sb="3" eb="6">
      <t>タンシダイ</t>
    </rPh>
    <phoneticPr fontId="5"/>
  </si>
  <si>
    <t>制御盤用ミニパワーリレー</t>
    <phoneticPr fontId="5"/>
  </si>
  <si>
    <t>MRB-240</t>
    <phoneticPr fontId="5"/>
  </si>
  <si>
    <t>HDV-1</t>
    <phoneticPr fontId="5"/>
  </si>
  <si>
    <t>止め金具</t>
    <phoneticPr fontId="5"/>
  </si>
  <si>
    <t>作成：2018.07.31</t>
    <rPh sb="0" eb="2">
      <t>サクセイ</t>
    </rPh>
    <phoneticPr fontId="5"/>
  </si>
  <si>
    <t>★向け 治具数量</t>
    <rPh sb="1" eb="2">
      <t>ム</t>
    </rPh>
    <rPh sb="4" eb="6">
      <t>ジグ</t>
    </rPh>
    <rPh sb="6" eb="8">
      <t>スウリョウ</t>
    </rPh>
    <phoneticPr fontId="5"/>
  </si>
  <si>
    <t>151778-Y05</t>
    <phoneticPr fontId="5"/>
  </si>
  <si>
    <t>450ホルダー</t>
    <phoneticPr fontId="5"/>
  </si>
  <si>
    <t>151778-Y06</t>
    <phoneticPr fontId="5"/>
  </si>
  <si>
    <t>450先端受け</t>
    <rPh sb="3" eb="5">
      <t>センタン</t>
    </rPh>
    <rPh sb="5" eb="6">
      <t>ウ</t>
    </rPh>
    <phoneticPr fontId="5"/>
  </si>
  <si>
    <t xml:space="preserve">SSTT0138 </t>
    <phoneticPr fontId="5"/>
  </si>
  <si>
    <t>PEN取付板</t>
  </si>
  <si>
    <t>E-NPC2020(ＲＤスタンド)</t>
    <phoneticPr fontId="5"/>
  </si>
  <si>
    <t>E-NPC2020TYO(YATAGAWA)</t>
    <phoneticPr fontId="5"/>
  </si>
  <si>
    <t>SSTT0213</t>
    <phoneticPr fontId="5"/>
  </si>
  <si>
    <t>スタンドベース</t>
    <phoneticPr fontId="5"/>
  </si>
  <si>
    <t>SSTT0214</t>
  </si>
  <si>
    <t>3RD8(10,12)取付板</t>
  </si>
  <si>
    <t>SSTT0215</t>
  </si>
  <si>
    <t>3RD4取付板</t>
    <phoneticPr fontId="5"/>
  </si>
  <si>
    <t>SCB6-15</t>
    <phoneticPr fontId="5"/>
  </si>
  <si>
    <t>MFSS20</t>
    <phoneticPr fontId="5"/>
  </si>
  <si>
    <t>SSFJ20-450</t>
    <phoneticPr fontId="5"/>
  </si>
  <si>
    <t>SQK20</t>
  </si>
  <si>
    <t>C-30-RK-20</t>
    <phoneticPr fontId="5"/>
  </si>
  <si>
    <t>治具注文書発行願います</t>
    <rPh sb="0" eb="2">
      <t>ジグ</t>
    </rPh>
    <rPh sb="2" eb="4">
      <t>チュウモン</t>
    </rPh>
    <rPh sb="4" eb="5">
      <t>ショ</t>
    </rPh>
    <rPh sb="5" eb="7">
      <t>ハッコウ</t>
    </rPh>
    <rPh sb="7" eb="8">
      <t>ネガ</t>
    </rPh>
    <phoneticPr fontId="5"/>
  </si>
  <si>
    <t>フィドシア</t>
    <phoneticPr fontId="5"/>
  </si>
  <si>
    <t>SSTT0226</t>
    <phoneticPr fontId="5"/>
  </si>
  <si>
    <t>ecoPEN300(450)ホルダー</t>
    <phoneticPr fontId="5"/>
  </si>
  <si>
    <t>SSTT0227</t>
  </si>
  <si>
    <t>ecoPEN先端受け</t>
    <rPh sb="6" eb="8">
      <t>センタン</t>
    </rPh>
    <rPh sb="8" eb="9">
      <t>ウ</t>
    </rPh>
    <phoneticPr fontId="5"/>
  </si>
  <si>
    <t>SSTT0228</t>
  </si>
  <si>
    <t>ecoPEN600(700)ホルダー</t>
    <phoneticPr fontId="5"/>
  </si>
  <si>
    <t>SSTT0229</t>
  </si>
  <si>
    <t>ecoPEN取付板</t>
    <rPh sb="6" eb="8">
      <t>トリツケ</t>
    </rPh>
    <rPh sb="8" eb="9">
      <t>イタ</t>
    </rPh>
    <phoneticPr fontId="5"/>
  </si>
  <si>
    <t>SSTT0230</t>
  </si>
  <si>
    <t>ecoDUO取付板</t>
    <rPh sb="6" eb="8">
      <t>トリツケ</t>
    </rPh>
    <rPh sb="8" eb="9">
      <t>イタ</t>
    </rPh>
    <phoneticPr fontId="5"/>
  </si>
  <si>
    <t>F-NPC2020(JR3303+eco-PEN450+SmartBOX)</t>
    <phoneticPr fontId="5"/>
  </si>
  <si>
    <t>F-NPC2020TYO(YATAGAWA)</t>
    <phoneticPr fontId="5"/>
  </si>
  <si>
    <t>151778-Y05</t>
  </si>
  <si>
    <t>450ホルダー</t>
  </si>
  <si>
    <t>SSTT0211</t>
    <phoneticPr fontId="5"/>
  </si>
  <si>
    <t>ecoPEN取付板</t>
    <phoneticPr fontId="5"/>
  </si>
  <si>
    <t>12/20追加手配</t>
    <rPh sb="5" eb="7">
      <t>ツイカ</t>
    </rPh>
    <rPh sb="7" eb="9">
      <t>テハイ</t>
    </rPh>
    <phoneticPr fontId="5"/>
  </si>
  <si>
    <t>BDR-362</t>
    <phoneticPr fontId="5"/>
  </si>
  <si>
    <t>G-NPC2020(JR3404(両持ち)+SV70)</t>
    <rPh sb="17" eb="18">
      <t>リョウ</t>
    </rPh>
    <rPh sb="18" eb="19">
      <t>モ</t>
    </rPh>
    <phoneticPr fontId="5"/>
  </si>
  <si>
    <t>G-NPC2020TYO(YATAGAWA)</t>
    <phoneticPr fontId="5"/>
  </si>
  <si>
    <t>SSTT0216</t>
    <phoneticPr fontId="5"/>
  </si>
  <si>
    <t xml:space="preserve"> R軸ブロック</t>
    <phoneticPr fontId="5"/>
  </si>
  <si>
    <t>SSTT0217</t>
  </si>
  <si>
    <t>取付板</t>
    <phoneticPr fontId="5"/>
  </si>
  <si>
    <t>SSTT0218</t>
  </si>
  <si>
    <t>変換治具</t>
    <rPh sb="0" eb="2">
      <t>ヘンカン</t>
    </rPh>
    <rPh sb="2" eb="4">
      <t>ジグ</t>
    </rPh>
    <phoneticPr fontId="5"/>
  </si>
  <si>
    <t>SSTT0219</t>
  </si>
  <si>
    <t>バルブ取付ブロック</t>
    <phoneticPr fontId="5"/>
  </si>
  <si>
    <t>MSZB10A-M9NL</t>
    <phoneticPr fontId="5"/>
  </si>
  <si>
    <t>3ポジションロータリテーブル</t>
    <phoneticPr fontId="5"/>
  </si>
  <si>
    <t>AS1201F-M5-04A</t>
    <phoneticPr fontId="5"/>
  </si>
  <si>
    <t>スピコン(メーターアウト）</t>
    <phoneticPr fontId="5"/>
  </si>
  <si>
    <t>AS1211F-M5-04A</t>
    <phoneticPr fontId="5"/>
  </si>
  <si>
    <t>スピコン(メーターイン）</t>
    <phoneticPr fontId="5"/>
  </si>
  <si>
    <t>TWTAS10-4-4</t>
    <phoneticPr fontId="5"/>
  </si>
  <si>
    <t>金属ワッシャー</t>
    <rPh sb="0" eb="2">
      <t>キンゾク</t>
    </rPh>
    <phoneticPr fontId="5"/>
  </si>
  <si>
    <t>CBSST5−8</t>
    <phoneticPr fontId="5"/>
  </si>
  <si>
    <t>低頭ネジ</t>
    <rPh sb="0" eb="2">
      <t>テイトウ</t>
    </rPh>
    <phoneticPr fontId="5"/>
  </si>
  <si>
    <t xml:space="preserve">155967-Z02 </t>
    <phoneticPr fontId="5"/>
  </si>
  <si>
    <t>SVEM720取付板金</t>
  </si>
  <si>
    <t>SSTT0081</t>
    <phoneticPr fontId="5"/>
  </si>
  <si>
    <t>3404ケーブルキャリア取付板金</t>
    <phoneticPr fontId="5"/>
  </si>
  <si>
    <t>SZ08F-30-048-35</t>
    <phoneticPr fontId="5"/>
  </si>
  <si>
    <t>CBSTSR4-8</t>
    <phoneticPr fontId="5"/>
  </si>
  <si>
    <t>超極低頭ネジ</t>
    <rPh sb="0" eb="1">
      <t>チョウ</t>
    </rPh>
    <rPh sb="1" eb="2">
      <t>ゴク</t>
    </rPh>
    <rPh sb="2" eb="4">
      <t>テイトウ</t>
    </rPh>
    <phoneticPr fontId="5"/>
  </si>
  <si>
    <t xml:space="preserve"> Ｌ板金(JR3404)</t>
  </si>
  <si>
    <t>カップホルダ</t>
  </si>
  <si>
    <t>蝶ナット</t>
    <phoneticPr fontId="5"/>
  </si>
  <si>
    <t>六角ボルト</t>
    <phoneticPr fontId="5"/>
  </si>
  <si>
    <t>WSSS15-4-5</t>
    <phoneticPr fontId="5"/>
  </si>
  <si>
    <t>ワッシャー</t>
    <phoneticPr fontId="5"/>
  </si>
  <si>
    <t>SSTT0220</t>
    <phoneticPr fontId="5"/>
  </si>
  <si>
    <t>3404背面取付板金</t>
  </si>
  <si>
    <t>AW10-M5BG-R-A</t>
    <phoneticPr fontId="5"/>
  </si>
  <si>
    <t>ﾚｷﾞｭﾚｰﾀ</t>
    <phoneticPr fontId="5"/>
  </si>
  <si>
    <t>SYJ3540-5LOZE-M5</t>
  </si>
  <si>
    <t>電磁弁</t>
    <rPh sb="0" eb="3">
      <t>デンジベン</t>
    </rPh>
    <phoneticPr fontId="5"/>
  </si>
  <si>
    <t>SY100-30-4A-15</t>
    <phoneticPr fontId="5"/>
  </si>
  <si>
    <t>コネクタリード線(電磁弁)</t>
    <rPh sb="7" eb="8">
      <t>セン</t>
    </rPh>
    <rPh sb="9" eb="12">
      <t>デンジベン</t>
    </rPh>
    <phoneticPr fontId="5"/>
  </si>
  <si>
    <t>φ4エルボ継手</t>
    <rPh sb="5" eb="7">
      <t>ツギテ</t>
    </rPh>
    <phoneticPr fontId="5"/>
  </si>
  <si>
    <t>NEDUL-PT-SB-9-3</t>
  </si>
  <si>
    <t>Dsub9pinハーネス</t>
    <phoneticPr fontId="5"/>
  </si>
  <si>
    <t>AD-362</t>
    <phoneticPr fontId="5"/>
  </si>
  <si>
    <t>カッチンダクト</t>
  </si>
  <si>
    <t>@ECHN-20061106-00010</t>
  </si>
  <si>
    <t>ミスミ納期確認中</t>
    <rPh sb="3" eb="5">
      <t>ノウキ</t>
    </rPh>
    <rPh sb="5" eb="7">
      <t>カクニン</t>
    </rPh>
    <rPh sb="7" eb="8">
      <t>チュウ</t>
    </rPh>
    <phoneticPr fontId="5"/>
  </si>
  <si>
    <t>12/24追加手配</t>
    <rPh sb="5" eb="7">
      <t>ツイカ</t>
    </rPh>
    <rPh sb="7" eb="9">
      <t>テハイ</t>
    </rPh>
    <phoneticPr fontId="5"/>
  </si>
  <si>
    <t>CBSST5-8</t>
  </si>
  <si>
    <t>MNUNY4</t>
  </si>
  <si>
    <t>MNCNL6-M5</t>
  </si>
  <si>
    <t>SSTT0217追加工</t>
    <rPh sb="8" eb="10">
      <t>ツイカ</t>
    </rPh>
    <rPh sb="10" eb="11">
      <t>コウ</t>
    </rPh>
    <phoneticPr fontId="5"/>
  </si>
  <si>
    <t>追加工</t>
    <rPh sb="0" eb="2">
      <t>ツイカ</t>
    </rPh>
    <rPh sb="2" eb="3">
      <t>コウ</t>
    </rPh>
    <phoneticPr fontId="5"/>
  </si>
  <si>
    <t>SKTGLK6-1</t>
  </si>
  <si>
    <t>HS-32</t>
  </si>
  <si>
    <t>2ﾋﾟﾝ変換ｱﾀﾞﾌﾟﾀｰ</t>
    <rPh sb="4" eb="6">
      <t>ヘンカン</t>
    </rPh>
    <phoneticPr fontId="5"/>
  </si>
  <si>
    <t>H-NPC2020TYO(JR3303+BEATRUM+USBカメラ)</t>
    <phoneticPr fontId="5"/>
  </si>
  <si>
    <t>H-NPC2020TYO(YATAGAWA)</t>
    <phoneticPr fontId="5"/>
  </si>
  <si>
    <t>SSTT0221</t>
    <phoneticPr fontId="5"/>
  </si>
  <si>
    <t>JET取付板</t>
    <rPh sb="3" eb="5">
      <t>トリツケ</t>
    </rPh>
    <rPh sb="5" eb="6">
      <t>イタ</t>
    </rPh>
    <phoneticPr fontId="5"/>
  </si>
  <si>
    <t>SSTT0222</t>
  </si>
  <si>
    <t>USBカメラホルダ</t>
    <phoneticPr fontId="5"/>
  </si>
  <si>
    <t>SSTT0223</t>
  </si>
  <si>
    <t>JET取付板(UC無し)</t>
    <rPh sb="3" eb="5">
      <t>トリツケ</t>
    </rPh>
    <rPh sb="5" eb="6">
      <t>イタ</t>
    </rPh>
    <rPh sb="9" eb="10">
      <t>ナ</t>
    </rPh>
    <phoneticPr fontId="5"/>
  </si>
  <si>
    <t>NEDU-PT-SB-9-3</t>
    <phoneticPr fontId="5"/>
  </si>
  <si>
    <t>NEDU-PT-SB-15-3</t>
    <phoneticPr fontId="5"/>
  </si>
  <si>
    <t>Dsub15pinハーネス</t>
    <phoneticPr fontId="5"/>
  </si>
  <si>
    <t>追加手配済み</t>
    <rPh sb="0" eb="2">
      <t>ツイカ</t>
    </rPh>
    <rPh sb="2" eb="4">
      <t>テハイ</t>
    </rPh>
    <rPh sb="4" eb="5">
      <t>ズ</t>
    </rPh>
    <phoneticPr fontId="5"/>
  </si>
  <si>
    <t>FGLKF5-250-250</t>
  </si>
  <si>
    <t>ｶﾞﾗｽ</t>
    <phoneticPr fontId="5"/>
  </si>
  <si>
    <t>村田製作所(SETタイ)</t>
    <rPh sb="0" eb="2">
      <t>ムラタ</t>
    </rPh>
    <rPh sb="2" eb="5">
      <t>セイサクショ</t>
    </rPh>
    <phoneticPr fontId="5"/>
  </si>
  <si>
    <t>竹内・南(則包)</t>
    <rPh sb="0" eb="2">
      <t>タケウチ</t>
    </rPh>
    <rPh sb="3" eb="4">
      <t>ミナミ</t>
    </rPh>
    <rPh sb="5" eb="7">
      <t>ノリカネ</t>
    </rPh>
    <phoneticPr fontId="5"/>
  </si>
  <si>
    <t>JR3203（外部SW仕様）　※OS、取説：英語版</t>
    <rPh sb="7" eb="9">
      <t>ガイブ</t>
    </rPh>
    <rPh sb="11" eb="13">
      <t>シヨウ</t>
    </rPh>
    <rPh sb="19" eb="21">
      <t>トリセツ</t>
    </rPh>
    <rPh sb="22" eb="24">
      <t>エイゴ</t>
    </rPh>
    <rPh sb="24" eb="25">
      <t>バン</t>
    </rPh>
    <phoneticPr fontId="5"/>
  </si>
  <si>
    <t>■取説（英語版）</t>
    <rPh sb="4" eb="6">
      <t>エイゴ</t>
    </rPh>
    <rPh sb="6" eb="7">
      <t>バン</t>
    </rPh>
    <phoneticPr fontId="5"/>
  </si>
  <si>
    <t>見積№HQ19-1122</t>
    <rPh sb="0" eb="2">
      <t>ミツモリ</t>
    </rPh>
    <phoneticPr fontId="5"/>
  </si>
  <si>
    <t>蛇の目</t>
  </si>
  <si>
    <t>IO-S増設（ｵﾌﾟｼｮﾝ）</t>
    <rPh sb="4" eb="6">
      <t>ゾウセツ</t>
    </rPh>
    <phoneticPr fontId="5"/>
  </si>
  <si>
    <t>在庫使用の為発注なし</t>
    <rPh sb="0" eb="2">
      <t>ザイコ</t>
    </rPh>
    <rPh sb="2" eb="4">
      <t>シヨウ</t>
    </rPh>
    <rPh sb="5" eb="6">
      <t>タメ</t>
    </rPh>
    <rPh sb="6" eb="8">
      <t>ハッチュウ</t>
    </rPh>
    <phoneticPr fontId="5"/>
  </si>
  <si>
    <t>簡易SWﾎﾞｯｸｽ（非常停止）　操作部C仕様</t>
    <rPh sb="0" eb="2">
      <t>カンイ</t>
    </rPh>
    <rPh sb="10" eb="12">
      <t>ヒジョウ</t>
    </rPh>
    <rPh sb="12" eb="14">
      <t>テイシ</t>
    </rPh>
    <rPh sb="16" eb="18">
      <t>ソウサ</t>
    </rPh>
    <rPh sb="18" eb="19">
      <t>ブ</t>
    </rPh>
    <rPh sb="20" eb="22">
      <t>シヨウ</t>
    </rPh>
    <phoneticPr fontId="5"/>
  </si>
  <si>
    <t>JR3203用　Z軸強ばね</t>
    <rPh sb="6" eb="7">
      <t>ヨウ</t>
    </rPh>
    <rPh sb="9" eb="10">
      <t>ジク</t>
    </rPh>
    <rPh sb="10" eb="11">
      <t>キョウ</t>
    </rPh>
    <phoneticPr fontId="5"/>
  </si>
  <si>
    <t>Z軸用強ばね組付けての納入</t>
    <rPh sb="1" eb="2">
      <t>ジク</t>
    </rPh>
    <rPh sb="2" eb="3">
      <t>ヨウ</t>
    </rPh>
    <rPh sb="3" eb="4">
      <t>ツヨシ</t>
    </rPh>
    <rPh sb="6" eb="7">
      <t>クミ</t>
    </rPh>
    <rPh sb="7" eb="8">
      <t>ツ</t>
    </rPh>
    <rPh sb="11" eb="13">
      <t>ノウニュウ</t>
    </rPh>
    <phoneticPr fontId="5"/>
  </si>
  <si>
    <t>出精値引き</t>
    <rPh sb="0" eb="2">
      <t>シュッセイ</t>
    </rPh>
    <rPh sb="2" eb="4">
      <t>ネビ</t>
    </rPh>
    <phoneticPr fontId="5"/>
  </si>
  <si>
    <t>138810-Y01</t>
    <phoneticPr fontId="5"/>
  </si>
  <si>
    <t>タイショーへ先行発注済み。</t>
    <rPh sb="6" eb="8">
      <t>センコウ</t>
    </rPh>
    <rPh sb="8" eb="10">
      <t>ハッチュウ</t>
    </rPh>
    <rPh sb="10" eb="11">
      <t>ズ</t>
    </rPh>
    <phoneticPr fontId="5"/>
  </si>
  <si>
    <t>138810-Y02-1</t>
    <phoneticPr fontId="5"/>
  </si>
  <si>
    <t>138810-Y03</t>
    <phoneticPr fontId="5"/>
  </si>
  <si>
    <t>138810-Y04</t>
    <phoneticPr fontId="5"/>
  </si>
  <si>
    <t>ツール板(4)</t>
    <rPh sb="3" eb="4">
      <t>イタ</t>
    </rPh>
    <phoneticPr fontId="5"/>
  </si>
  <si>
    <t>138810-Y05</t>
    <phoneticPr fontId="5"/>
  </si>
  <si>
    <t>ツール板(5)</t>
    <rPh sb="3" eb="4">
      <t>イタ</t>
    </rPh>
    <phoneticPr fontId="5"/>
  </si>
  <si>
    <t>138810-Y06-1</t>
    <phoneticPr fontId="5"/>
  </si>
  <si>
    <t>ツール板(6)</t>
    <rPh sb="3" eb="4">
      <t>イタ</t>
    </rPh>
    <phoneticPr fontId="5"/>
  </si>
  <si>
    <t>138810-Y07</t>
    <phoneticPr fontId="5"/>
  </si>
  <si>
    <t>ツール板(7)</t>
    <rPh sb="3" eb="4">
      <t>イタ</t>
    </rPh>
    <phoneticPr fontId="5"/>
  </si>
  <si>
    <t>138810-Y08</t>
    <phoneticPr fontId="5"/>
  </si>
  <si>
    <t>ツール板(8)</t>
    <rPh sb="3" eb="4">
      <t>イタ</t>
    </rPh>
    <phoneticPr fontId="5"/>
  </si>
  <si>
    <t>138810-Z01</t>
    <phoneticPr fontId="5"/>
  </si>
  <si>
    <t>前面カバー</t>
    <rPh sb="0" eb="2">
      <t>ゼンメン</t>
    </rPh>
    <phoneticPr fontId="5"/>
  </si>
  <si>
    <t>171441-Y01-1</t>
    <phoneticPr fontId="5"/>
  </si>
  <si>
    <t>安全カバー</t>
    <rPh sb="0" eb="2">
      <t>アンゼン</t>
    </rPh>
    <phoneticPr fontId="5"/>
  </si>
  <si>
    <t>タカチ電機</t>
    <rPh sb="3" eb="5">
      <t>デンキ</t>
    </rPh>
    <phoneticPr fontId="5"/>
  </si>
  <si>
    <t>SETE0005-Z01</t>
    <phoneticPr fontId="5"/>
  </si>
  <si>
    <t>開閉式コントロールボックス 加工付</t>
    <rPh sb="0" eb="2">
      <t>カイヘイ</t>
    </rPh>
    <rPh sb="2" eb="3">
      <t>シキ</t>
    </rPh>
    <rPh sb="14" eb="16">
      <t>カコウ</t>
    </rPh>
    <rPh sb="16" eb="17">
      <t>ヅケ</t>
    </rPh>
    <phoneticPr fontId="5"/>
  </si>
  <si>
    <t>見積№22-19-01155A</t>
    <rPh sb="0" eb="2">
      <t>ミツモリ</t>
    </rPh>
    <phoneticPr fontId="5"/>
  </si>
  <si>
    <t>SETE0005-Z02</t>
    <phoneticPr fontId="5"/>
  </si>
  <si>
    <t>専用シャシー 加工付</t>
    <rPh sb="0" eb="2">
      <t>センヨウ</t>
    </rPh>
    <rPh sb="7" eb="9">
      <t>カコウ</t>
    </rPh>
    <rPh sb="9" eb="10">
      <t>ヅケ</t>
    </rPh>
    <phoneticPr fontId="5"/>
  </si>
  <si>
    <t>MH Connectors</t>
    <phoneticPr fontId="5"/>
  </si>
  <si>
    <t>RS</t>
    <phoneticPr fontId="5"/>
  </si>
  <si>
    <t>283-2146</t>
    <phoneticPr fontId="5"/>
  </si>
  <si>
    <t>Dsubコネクタ バックシェル</t>
    <phoneticPr fontId="5"/>
  </si>
  <si>
    <t>パトライト</t>
    <phoneticPr fontId="5"/>
  </si>
  <si>
    <t>LR4-302LJBW-RYG</t>
    <phoneticPr fontId="5"/>
  </si>
  <si>
    <t>積層信号灯</t>
    <rPh sb="0" eb="2">
      <t>セキソウ</t>
    </rPh>
    <rPh sb="2" eb="4">
      <t>シンゴウ</t>
    </rPh>
    <rPh sb="4" eb="5">
      <t>トウ</t>
    </rPh>
    <phoneticPr fontId="5"/>
  </si>
  <si>
    <t>見積№22-19-01145A</t>
    <rPh sb="0" eb="2">
      <t>ミツモリ</t>
    </rPh>
    <phoneticPr fontId="5"/>
  </si>
  <si>
    <t>LR4-E-C</t>
    <phoneticPr fontId="5"/>
  </si>
  <si>
    <t>XW5S-P1.5-5RD</t>
    <phoneticPr fontId="5"/>
  </si>
  <si>
    <t>MY2N-D2 DC24</t>
    <phoneticPr fontId="5"/>
  </si>
  <si>
    <t>ミニパワーリレー　MY</t>
    <phoneticPr fontId="5"/>
  </si>
  <si>
    <t>PYF08A FOR MY</t>
    <phoneticPr fontId="5"/>
  </si>
  <si>
    <t>PYC-A1 FOR MY</t>
    <phoneticPr fontId="5"/>
  </si>
  <si>
    <t>リリースレバー</t>
    <phoneticPr fontId="5"/>
  </si>
  <si>
    <t>E2E-S05S12-WC-C1 5M</t>
    <phoneticPr fontId="5"/>
  </si>
  <si>
    <t>近接センサ</t>
    <phoneticPr fontId="5"/>
  </si>
  <si>
    <t>スリーエムジャパン</t>
    <phoneticPr fontId="5"/>
  </si>
  <si>
    <t>37306-2165-0W0 FL</t>
    <phoneticPr fontId="5"/>
  </si>
  <si>
    <t>e-conコネクタ</t>
    <phoneticPr fontId="5"/>
  </si>
  <si>
    <t>37106-3163-0W0 FL</t>
    <phoneticPr fontId="5"/>
  </si>
  <si>
    <t>AF20-02-A</t>
    <phoneticPr fontId="5"/>
  </si>
  <si>
    <t>エアフィルター</t>
    <phoneticPr fontId="5"/>
  </si>
  <si>
    <t>AFM20-02-A</t>
    <phoneticPr fontId="5"/>
  </si>
  <si>
    <t>ミストセパレーター</t>
    <phoneticPr fontId="5"/>
  </si>
  <si>
    <t>3方弁</t>
    <rPh sb="1" eb="2">
      <t>ホウ</t>
    </rPh>
    <rPh sb="2" eb="3">
      <t>ベン</t>
    </rPh>
    <phoneticPr fontId="5"/>
  </si>
  <si>
    <t>ブラケット</t>
    <phoneticPr fontId="5"/>
  </si>
  <si>
    <t>IRV10-LC06BG</t>
    <phoneticPr fontId="5"/>
  </si>
  <si>
    <t>真空レギュレータ</t>
    <rPh sb="0" eb="2">
      <t>シンクウ</t>
    </rPh>
    <phoneticPr fontId="5"/>
  </si>
  <si>
    <t>AR20-02BG-A</t>
    <phoneticPr fontId="5"/>
  </si>
  <si>
    <t>レギュレータ</t>
    <phoneticPr fontId="5"/>
  </si>
  <si>
    <t>VT307V-5DZ1-01-F</t>
    <phoneticPr fontId="5"/>
  </si>
  <si>
    <t>真空用電磁弁</t>
    <phoneticPr fontId="5"/>
  </si>
  <si>
    <t>SL-V16H</t>
    <phoneticPr fontId="5"/>
  </si>
  <si>
    <t>ライトカーテン</t>
    <phoneticPr fontId="5"/>
  </si>
  <si>
    <t>見積№14533232</t>
    <rPh sb="0" eb="2">
      <t>ミツモリ</t>
    </rPh>
    <phoneticPr fontId="5"/>
  </si>
  <si>
    <t>SL-VPC5N</t>
    <phoneticPr fontId="5"/>
  </si>
  <si>
    <t>ケーブル</t>
    <phoneticPr fontId="5"/>
  </si>
  <si>
    <t>SL-VC5N</t>
    <phoneticPr fontId="5"/>
  </si>
  <si>
    <t>AP-C30</t>
    <phoneticPr fontId="5"/>
  </si>
  <si>
    <t>2色LED式デジタル圧力センサー</t>
    <phoneticPr fontId="5"/>
  </si>
  <si>
    <t>AP-B02</t>
    <phoneticPr fontId="5"/>
  </si>
  <si>
    <t>取付金具</t>
    <phoneticPr fontId="5"/>
  </si>
  <si>
    <t>P1-JUAA-19232446</t>
    <phoneticPr fontId="5"/>
  </si>
  <si>
    <t>ステー</t>
    <phoneticPr fontId="5"/>
  </si>
  <si>
    <t>HFS5-2040-818-LTP</t>
    <phoneticPr fontId="5"/>
  </si>
  <si>
    <t>HFS5-2020-818-LTP</t>
    <phoneticPr fontId="5"/>
  </si>
  <si>
    <t>HFS5-2020-590</t>
    <phoneticPr fontId="5"/>
  </si>
  <si>
    <t>HFS5-2040-410</t>
    <phoneticPr fontId="5"/>
  </si>
  <si>
    <t>HFS5-2020-410</t>
    <phoneticPr fontId="5"/>
  </si>
  <si>
    <t>HFS5-2020-90</t>
    <phoneticPr fontId="5"/>
  </si>
  <si>
    <t>HFS5-2020-107</t>
    <phoneticPr fontId="5"/>
  </si>
  <si>
    <t>HFCB5-2040-B</t>
    <phoneticPr fontId="5"/>
  </si>
  <si>
    <t>HFCB5-2020-B</t>
    <phoneticPr fontId="5"/>
  </si>
  <si>
    <t>PACK-SHNTU5-5</t>
    <phoneticPr fontId="5"/>
  </si>
  <si>
    <t>先入れバネナット</t>
    <rPh sb="0" eb="1">
      <t>サキ</t>
    </rPh>
    <rPh sb="1" eb="2">
      <t>イ</t>
    </rPh>
    <phoneticPr fontId="5"/>
  </si>
  <si>
    <t>SHNTP5-5</t>
    <phoneticPr fontId="5"/>
  </si>
  <si>
    <t>後入れバネナット</t>
    <phoneticPr fontId="5"/>
  </si>
  <si>
    <t xml:space="preserve">SHNTP5-4 </t>
    <phoneticPr fontId="5"/>
  </si>
  <si>
    <t>HNTC5-5</t>
    <phoneticPr fontId="5"/>
  </si>
  <si>
    <t>先入れロックナット</t>
    <phoneticPr fontId="5"/>
  </si>
  <si>
    <t>HBLFSL5-C</t>
    <phoneticPr fontId="5"/>
  </si>
  <si>
    <t>片リブブラケット</t>
    <phoneticPr fontId="5"/>
  </si>
  <si>
    <t>SHBLBS5</t>
    <phoneticPr fontId="5"/>
  </si>
  <si>
    <t>ブラインドブラケット</t>
    <phoneticPr fontId="5"/>
  </si>
  <si>
    <t>FSLAS-SUD-T2.0-A25-B25-L19-H18-N5-S18-NA5</t>
    <phoneticPr fontId="5"/>
  </si>
  <si>
    <t>HCBR5</t>
    <phoneticPr fontId="5"/>
  </si>
  <si>
    <t>パネルサポートブラケット</t>
    <phoneticPr fontId="5"/>
  </si>
  <si>
    <t>HBLTS5-C</t>
    <phoneticPr fontId="5"/>
  </si>
  <si>
    <t>SHPTSD5</t>
    <phoneticPr fontId="5"/>
  </si>
  <si>
    <t>板金プレート</t>
    <rPh sb="0" eb="2">
      <t>バンキン</t>
    </rPh>
    <phoneticPr fontId="5"/>
  </si>
  <si>
    <t>UPCN19-B-36</t>
    <phoneticPr fontId="5"/>
  </si>
  <si>
    <t>取手</t>
    <rPh sb="0" eb="1">
      <t>ト</t>
    </rPh>
    <rPh sb="1" eb="2">
      <t>テ</t>
    </rPh>
    <phoneticPr fontId="5"/>
  </si>
  <si>
    <t>JSDAS-SUD-A108-B18-T2-L90-M5</t>
    <phoneticPr fontId="5"/>
  </si>
  <si>
    <t>HFCN5PACK</t>
    <phoneticPr fontId="5"/>
  </si>
  <si>
    <t>配管クランプ(50個入り)</t>
    <rPh sb="0" eb="2">
      <t>ハイカン</t>
    </rPh>
    <phoneticPr fontId="5"/>
  </si>
  <si>
    <t>NTFLS8-15</t>
    <phoneticPr fontId="5"/>
  </si>
  <si>
    <t>ナット</t>
    <phoneticPr fontId="5"/>
  </si>
  <si>
    <t>CSH-SUS-M8-18</t>
    <phoneticPr fontId="5"/>
  </si>
  <si>
    <t>MSSU8-16</t>
    <phoneticPr fontId="5"/>
  </si>
  <si>
    <t>イモネジ</t>
    <phoneticPr fontId="5"/>
  </si>
  <si>
    <t>NFB30-8-26</t>
    <phoneticPr fontId="5"/>
  </si>
  <si>
    <t>アジャストフット</t>
    <phoneticPr fontId="5"/>
  </si>
  <si>
    <t>P1-JUDA-19232666</t>
    <phoneticPr fontId="5"/>
  </si>
  <si>
    <t>フットベース</t>
    <phoneticPr fontId="5"/>
  </si>
  <si>
    <t>JUDA-SSM-A45-B20-T9-X10-Y10-Z5-L25-ZF5</t>
    <phoneticPr fontId="5"/>
  </si>
  <si>
    <t>ブロック</t>
    <phoneticPr fontId="5"/>
  </si>
  <si>
    <t>P1-NPLD-19234679</t>
    <phoneticPr fontId="5"/>
  </si>
  <si>
    <t>正面カバー</t>
    <rPh sb="0" eb="2">
      <t>ショウメン</t>
    </rPh>
    <phoneticPr fontId="5"/>
  </si>
  <si>
    <t>P1-NPLB-19232683</t>
  </si>
  <si>
    <t>背面カバー</t>
    <rPh sb="0" eb="2">
      <t>ハイメン</t>
    </rPh>
    <phoneticPr fontId="5"/>
  </si>
  <si>
    <t>ACTA8H-408-283-5-F193-G130.5-N6</t>
  </si>
  <si>
    <t>上面カバー</t>
    <rPh sb="0" eb="2">
      <t>ジョウメン</t>
    </rPh>
    <phoneticPr fontId="5"/>
  </si>
  <si>
    <t>ACTA8H-778-588-5-F378-G283-N5</t>
    <phoneticPr fontId="5"/>
  </si>
  <si>
    <t>側面カバー</t>
    <rPh sb="0" eb="2">
      <t>ソクメン</t>
    </rPh>
    <phoneticPr fontId="5"/>
  </si>
  <si>
    <t>RUK20W-158-191002-0053</t>
    <phoneticPr fontId="5"/>
  </si>
  <si>
    <t>グロメット受け</t>
    <rPh sb="5" eb="6">
      <t>ウ</t>
    </rPh>
    <phoneticPr fontId="5"/>
  </si>
  <si>
    <t>C-30-SG-70B-EP-UL</t>
    <phoneticPr fontId="5"/>
  </si>
  <si>
    <t>C-30-SG-22A-EP-UL</t>
  </si>
  <si>
    <t>WSSS20-5-2</t>
    <phoneticPr fontId="5"/>
  </si>
  <si>
    <t>RUK20W-368-191007-0122</t>
    <phoneticPr fontId="5"/>
  </si>
  <si>
    <t>エア機器取付板金</t>
    <rPh sb="2" eb="4">
      <t>キキ</t>
    </rPh>
    <rPh sb="4" eb="6">
      <t>トリツケ</t>
    </rPh>
    <rPh sb="6" eb="8">
      <t>バンキン</t>
    </rPh>
    <phoneticPr fontId="5"/>
  </si>
  <si>
    <t>RULP20W-267-191007-0133</t>
    <phoneticPr fontId="5"/>
  </si>
  <si>
    <t>レギュレータ取付板金</t>
    <rPh sb="6" eb="8">
      <t>トリツケ</t>
    </rPh>
    <rPh sb="8" eb="10">
      <t>バンキン</t>
    </rPh>
    <phoneticPr fontId="5"/>
  </si>
  <si>
    <t>C-30-SG-30A-EP-UL</t>
    <phoneticPr fontId="5"/>
  </si>
  <si>
    <t>C-30-SG-30X90A-EP-UL</t>
  </si>
  <si>
    <t>JTKAS-SUD-A68-B32-T2-MA4-N4-G22-L43-V18-X10</t>
    <phoneticPr fontId="5"/>
  </si>
  <si>
    <t>圧力計取付板金</t>
    <rPh sb="0" eb="3">
      <t>アツリョクケイ</t>
    </rPh>
    <rPh sb="3" eb="5">
      <t>トリツケ</t>
    </rPh>
    <rPh sb="5" eb="7">
      <t>バンキン</t>
    </rPh>
    <phoneticPr fontId="5"/>
  </si>
  <si>
    <t>TG045</t>
    <phoneticPr fontId="5"/>
  </si>
  <si>
    <t>コの字型ブッシュ(20個入り)</t>
    <rPh sb="2" eb="4">
      <t>ジガタ</t>
    </rPh>
    <phoneticPr fontId="5"/>
  </si>
  <si>
    <t>RULP20W-431-191003-0222</t>
    <phoneticPr fontId="5"/>
  </si>
  <si>
    <t>背面板金</t>
    <rPh sb="0" eb="2">
      <t>ハイメン</t>
    </rPh>
    <rPh sb="2" eb="4">
      <t>バンキン</t>
    </rPh>
    <phoneticPr fontId="5"/>
  </si>
  <si>
    <t>廣杉計器</t>
    <rPh sb="0" eb="2">
      <t>ヒロスギ</t>
    </rPh>
    <rPh sb="2" eb="4">
      <t>ケイキ</t>
    </rPh>
    <phoneticPr fontId="5"/>
  </si>
  <si>
    <t>BSU-415</t>
    <phoneticPr fontId="5"/>
  </si>
  <si>
    <t>スペーサ</t>
    <phoneticPr fontId="5"/>
  </si>
  <si>
    <t>RUK20W-267-191003-0170</t>
    <phoneticPr fontId="5"/>
  </si>
  <si>
    <t>NEDJ-PS-SB-37-1</t>
    <phoneticPr fontId="5"/>
  </si>
  <si>
    <t>DB-15SS</t>
    <phoneticPr fontId="5"/>
  </si>
  <si>
    <t>D-sub15pin（メス）コネクタ</t>
    <phoneticPr fontId="5"/>
  </si>
  <si>
    <t>DA-C8-J10-F11R</t>
    <phoneticPr fontId="5"/>
  </si>
  <si>
    <t>フード</t>
    <phoneticPr fontId="5"/>
  </si>
  <si>
    <t>BDR-262</t>
    <phoneticPr fontId="5"/>
  </si>
  <si>
    <t>MSELL6-2</t>
    <phoneticPr fontId="5"/>
  </si>
  <si>
    <t>MSSJ1</t>
    <phoneticPr fontId="5"/>
  </si>
  <si>
    <t>サイレンサ</t>
    <phoneticPr fontId="5"/>
  </si>
  <si>
    <t>JTABS-SUD-A43-B60-T3-MA4-N4-G50-L5-V33-W28-X12</t>
    <phoneticPr fontId="5"/>
  </si>
  <si>
    <t>USSTL6</t>
    <phoneticPr fontId="5"/>
  </si>
  <si>
    <t>ワンタッチ継手　ユニオンストレート</t>
    <phoneticPr fontId="5"/>
  </si>
  <si>
    <t>MNCN6-1</t>
    <phoneticPr fontId="5"/>
  </si>
  <si>
    <t>ミニチュアワンタッチ継手　コネクタ</t>
    <phoneticPr fontId="5"/>
  </si>
  <si>
    <t>PHW6-01</t>
    <phoneticPr fontId="5"/>
  </si>
  <si>
    <t>ワンタッチ継手　ダブルユニバーサルエルボ</t>
    <phoneticPr fontId="5"/>
  </si>
  <si>
    <t>VFL-66</t>
    <phoneticPr fontId="5"/>
  </si>
  <si>
    <t>インラインフィルタ</t>
    <phoneticPr fontId="5"/>
  </si>
  <si>
    <t>PISCO</t>
    <phoneticPr fontId="5"/>
  </si>
  <si>
    <t>PP6</t>
    <phoneticPr fontId="5"/>
  </si>
  <si>
    <t>プラグ</t>
    <phoneticPr fontId="5"/>
  </si>
  <si>
    <t>37103-3163-000FL-8P</t>
    <phoneticPr fontId="5"/>
  </si>
  <si>
    <t>37303-3163-000FL-8P</t>
    <phoneticPr fontId="5"/>
  </si>
  <si>
    <t>VCTF-A-0.3-6-10</t>
    <phoneticPr fontId="5"/>
  </si>
  <si>
    <t>A16Z-5070</t>
    <phoneticPr fontId="5"/>
  </si>
  <si>
    <t>スイッチ用銘板</t>
    <rPh sb="4" eb="5">
      <t>ヨウ</t>
    </rPh>
    <rPh sb="5" eb="6">
      <t>メイ</t>
    </rPh>
    <rPh sb="6" eb="7">
      <t>ハン</t>
    </rPh>
    <phoneticPr fontId="5"/>
  </si>
  <si>
    <t>SUS</t>
    <phoneticPr fontId="5"/>
  </si>
  <si>
    <t>C4P-011S</t>
    <phoneticPr fontId="5"/>
  </si>
  <si>
    <t>173691(NORIKANE)で発注済み。</t>
    <rPh sb="17" eb="19">
      <t>ハッチュウ</t>
    </rPh>
    <rPh sb="19" eb="20">
      <t>ズ</t>
    </rPh>
    <phoneticPr fontId="5"/>
  </si>
  <si>
    <t>XYSG50-CR</t>
    <phoneticPr fontId="5"/>
  </si>
  <si>
    <t>XY軸ステージ</t>
    <rPh sb="2" eb="3">
      <t>ジク</t>
    </rPh>
    <phoneticPr fontId="5"/>
  </si>
  <si>
    <t>XSG50-CR</t>
    <phoneticPr fontId="5"/>
  </si>
  <si>
    <t>X軸ステージ</t>
    <rPh sb="1" eb="2">
      <t>ジク</t>
    </rPh>
    <phoneticPr fontId="5"/>
  </si>
  <si>
    <t>MSYC4-8</t>
    <phoneticPr fontId="5"/>
  </si>
  <si>
    <t>和気産業</t>
    <rPh sb="0" eb="2">
      <t>ワキ</t>
    </rPh>
    <rPh sb="2" eb="4">
      <t>サンギョウ</t>
    </rPh>
    <phoneticPr fontId="5"/>
  </si>
  <si>
    <t>PON-04</t>
    <phoneticPr fontId="5"/>
  </si>
  <si>
    <t>ウレタンスポンジ</t>
    <phoneticPr fontId="5"/>
  </si>
  <si>
    <t>小滝電機製作所 様</t>
    <phoneticPr fontId="5"/>
  </si>
  <si>
    <t>岸</t>
    <rPh sb="0" eb="1">
      <t>キシ</t>
    </rPh>
    <phoneticPr fontId="5"/>
  </si>
  <si>
    <t>図面番号</t>
    <rPh sb="0" eb="1">
      <t>ズ</t>
    </rPh>
    <rPh sb="1" eb="2">
      <t>メン</t>
    </rPh>
    <rPh sb="2" eb="4">
      <t>バンゴウ</t>
    </rPh>
    <phoneticPr fontId="5"/>
  </si>
  <si>
    <t>NO.174219</t>
    <phoneticPr fontId="5"/>
  </si>
  <si>
    <t>見積確認済み</t>
    <rPh sb="0" eb="2">
      <t>ミツモリ</t>
    </rPh>
    <rPh sb="2" eb="4">
      <t>カクニン</t>
    </rPh>
    <rPh sb="4" eb="5">
      <t>ズ</t>
    </rPh>
    <phoneticPr fontId="5"/>
  </si>
  <si>
    <r>
      <t>JR3404　　　 4軸ﾛﾎﾞｯﾄ (内部ｽｲｯﾁ仕様)　</t>
    </r>
    <r>
      <rPr>
        <sz val="11"/>
        <color indexed="10"/>
        <rFont val="ＭＳ Ｐゴシック"/>
        <family val="3"/>
        <charset val="128"/>
      </rPr>
      <t>片持ち仕様</t>
    </r>
    <rPh sb="19" eb="20">
      <t>ウチ</t>
    </rPh>
    <rPh sb="29" eb="31">
      <t>カタモ</t>
    </rPh>
    <rPh sb="32" eb="34">
      <t>シヨウ</t>
    </rPh>
    <phoneticPr fontId="5"/>
  </si>
  <si>
    <r>
      <t>JR3404　　　SRS-S404　</t>
    </r>
    <r>
      <rPr>
        <b/>
        <sz val="11"/>
        <color indexed="10"/>
        <rFont val="ＭＳ Ｐゴシック"/>
        <family val="3"/>
        <charset val="128"/>
      </rPr>
      <t>　内部スイッチ</t>
    </r>
    <rPh sb="19" eb="21">
      <t>ナイブ</t>
    </rPh>
    <phoneticPr fontId="5"/>
  </si>
  <si>
    <r>
      <t>JR3000用ﾃｨｰﾁﾝｸﾞﾎﾞｯｸｽ　</t>
    </r>
    <r>
      <rPr>
        <b/>
        <sz val="11"/>
        <color indexed="10"/>
        <rFont val="ＭＳ Ｐゴシック"/>
        <family val="3"/>
        <charset val="128"/>
      </rPr>
      <t>※在庫使用</t>
    </r>
    <rPh sb="21" eb="23">
      <t>ザイコ</t>
    </rPh>
    <rPh sb="23" eb="25">
      <t>シヨウ</t>
    </rPh>
    <phoneticPr fontId="5"/>
  </si>
  <si>
    <t>JR3000用C-Points2 塗布編集ｿﾌ</t>
  </si>
  <si>
    <t>IO-S増設</t>
    <rPh sb="4" eb="6">
      <t>ゾウセツ</t>
    </rPh>
    <phoneticPr fontId="5"/>
  </si>
  <si>
    <t>148710－Y001  4軸用ﾊﾞﾙﾌﾞ固定ﾌﾞﾗｹｯﾄ</t>
    <phoneticPr fontId="5"/>
  </si>
  <si>
    <t>ツール取付板</t>
    <rPh sb="3" eb="5">
      <t>トリツケ</t>
    </rPh>
    <rPh sb="5" eb="6">
      <t>イタ</t>
    </rPh>
    <phoneticPr fontId="5"/>
  </si>
  <si>
    <t>148710－Y002 回転軸位置決めﾌﾞﾗｹｯﾄ</t>
    <phoneticPr fontId="5"/>
  </si>
  <si>
    <t>Ｒ軸ブロック　長手44mm　ｔｙｐｅ</t>
    <rPh sb="1" eb="2">
      <t>ジク</t>
    </rPh>
    <phoneticPr fontId="5"/>
  </si>
  <si>
    <t>148710－Y003 ﾊﾞﾙﾌﾞﾎﾙﾀﾞﾈｼﾞ固定ﾀｲﾌﾟ</t>
    <phoneticPr fontId="5"/>
  </si>
  <si>
    <t>SV51、SV70、SV91、SV97用ホルダ(P=25)</t>
    <rPh sb="19" eb="20">
      <t>ヨウ</t>
    </rPh>
    <phoneticPr fontId="5"/>
  </si>
  <si>
    <t>ＭＳ3－１0</t>
    <phoneticPr fontId="5"/>
  </si>
  <si>
    <t>ﾉｯｸﾋﾟﾝφ3-10mm</t>
    <phoneticPr fontId="5"/>
  </si>
  <si>
    <t>ＭＳ3－35</t>
    <phoneticPr fontId="5"/>
  </si>
  <si>
    <t>ﾉｯｸﾋﾟﾝ　φ3-35mm</t>
    <phoneticPr fontId="5"/>
  </si>
  <si>
    <t>CBSST6-12</t>
    <phoneticPr fontId="5"/>
  </si>
  <si>
    <t>低頭六角穴付ボルト</t>
    <phoneticPr fontId="5"/>
  </si>
  <si>
    <t>WSSS20-5-3</t>
    <phoneticPr fontId="5"/>
  </si>
  <si>
    <t>金属ﾜｯｼｬｰ</t>
    <phoneticPr fontId="5"/>
  </si>
  <si>
    <t xml:space="preserve">MSSFS4-8 </t>
    <phoneticPr fontId="5"/>
  </si>
  <si>
    <t>六角穴付きﾎﾞﾙﾄ　 (M4×25)　回転軸位置決めﾌﾞﾗｹｯト軸固定用</t>
    <rPh sb="32" eb="33">
      <t>ジク</t>
    </rPh>
    <rPh sb="33" eb="35">
      <t>コテイ</t>
    </rPh>
    <rPh sb="35" eb="36">
      <t>ヨウ</t>
    </rPh>
    <phoneticPr fontId="5"/>
  </si>
  <si>
    <t xml:space="preserve">APMTS-N1-T1 </t>
    <phoneticPr fontId="5"/>
  </si>
  <si>
    <t xml:space="preserve">MCLPTK6-1 </t>
    <phoneticPr fontId="5"/>
  </si>
  <si>
    <t>在庫使用　　　1個</t>
    <phoneticPr fontId="5"/>
  </si>
  <si>
    <t>在庫使用　　　10個</t>
    <phoneticPr fontId="5"/>
  </si>
  <si>
    <t>在庫使用　　　2個</t>
    <phoneticPr fontId="5"/>
  </si>
  <si>
    <t>六角穴付きﾎﾞﾙﾄ　 (M4×12)回転軸位置決めﾌﾞﾗｹｯﾄﾂｰﾙ板固定用</t>
    <rPh sb="34" eb="35">
      <t>イタ</t>
    </rPh>
    <rPh sb="35" eb="37">
      <t>コテイ</t>
    </rPh>
    <rPh sb="37" eb="38">
      <t>ヨウ</t>
    </rPh>
    <phoneticPr fontId="5"/>
  </si>
  <si>
    <t>在庫使用　　　4個</t>
    <phoneticPr fontId="5"/>
  </si>
  <si>
    <t>六角穴付きﾎﾞﾙﾄ　 (M4×15)　ﾊﾞﾙﾌﾞﾎﾙﾀﾞ固定ﾄﾂｰﾙ板固定用</t>
    <rPh sb="28" eb="30">
      <t>コテイ</t>
    </rPh>
    <rPh sb="34" eb="35">
      <t>イタ</t>
    </rPh>
    <rPh sb="35" eb="37">
      <t>コテイ</t>
    </rPh>
    <rPh sb="37" eb="38">
      <t>ヨウ</t>
    </rPh>
    <phoneticPr fontId="5"/>
  </si>
  <si>
    <t>ﾉｽﾞﾙ位置合わせ冶具</t>
    <rPh sb="4" eb="6">
      <t>イチ</t>
    </rPh>
    <rPh sb="6" eb="7">
      <t>ア</t>
    </rPh>
    <rPh sb="9" eb="11">
      <t>ジグ</t>
    </rPh>
    <phoneticPr fontId="5"/>
  </si>
  <si>
    <t>在庫使用　　　4本</t>
    <rPh sb="8" eb="9">
      <t>ホン</t>
    </rPh>
    <phoneticPr fontId="5"/>
  </si>
  <si>
    <t>MVSHM-3N02050006014-JPA245CUK111AA</t>
    <phoneticPr fontId="5"/>
  </si>
  <si>
    <t>MVSHM-ZZ99000000000-JPA243U9A111AB</t>
    <phoneticPr fontId="5"/>
  </si>
  <si>
    <t>在庫使用　　　6個</t>
    <phoneticPr fontId="5"/>
  </si>
  <si>
    <t>在庫使用　　　1個</t>
    <rPh sb="0" eb="2">
      <t>ザイコ</t>
    </rPh>
    <rPh sb="2" eb="4">
      <t>シヨウ</t>
    </rPh>
    <phoneticPr fontId="5"/>
  </si>
  <si>
    <t>配電BOX　関連</t>
    <rPh sb="0" eb="2">
      <t>ハイデン</t>
    </rPh>
    <rPh sb="6" eb="8">
      <t>カンレン</t>
    </rPh>
    <phoneticPr fontId="5"/>
  </si>
  <si>
    <t>MVSHM-3N02052013016-JPA2549HN111AA</t>
    <phoneticPr fontId="5"/>
  </si>
  <si>
    <t>SETB-0009-Z01　ケーブルベアヘッド横板金</t>
    <phoneticPr fontId="5"/>
  </si>
  <si>
    <t>MVSHM-3N02052013016-JPA267D1P111AB</t>
    <phoneticPr fontId="5"/>
  </si>
  <si>
    <t>SETB-0009-Z01-1　ケーブルベアヘッド横板金</t>
    <phoneticPr fontId="5"/>
  </si>
  <si>
    <t>MVBLK-AMN-JPA2547JU111AB</t>
    <phoneticPr fontId="5"/>
  </si>
  <si>
    <t>SETB-0009-Z02　ケーブルベア下板</t>
    <rPh sb="20" eb="22">
      <t>シタイタ</t>
    </rPh>
    <phoneticPr fontId="5"/>
  </si>
  <si>
    <t>MVSHM-3N02052005020-JPA25447C111AA</t>
    <phoneticPr fontId="5"/>
  </si>
  <si>
    <t>SETB-0009-Z03　レギュレーター取付板金</t>
    <phoneticPr fontId="5"/>
  </si>
  <si>
    <t xml:space="preserve">FSAWM-K-P11-1086-181203-0241 </t>
    <phoneticPr fontId="5"/>
  </si>
  <si>
    <t>MVSHM-3N02002007014-JPA249N1M111AA</t>
    <phoneticPr fontId="5"/>
  </si>
  <si>
    <t>SETB-0012-Z01 ＳＶＥＭ取付ﾌﾞﾗｹｯﾄ</t>
    <phoneticPr fontId="5"/>
  </si>
  <si>
    <t xml:space="preserve">NEDU-PT-SB-9-1.5 </t>
    <phoneticPr fontId="5"/>
  </si>
  <si>
    <t>MRB-180</t>
    <phoneticPr fontId="5"/>
  </si>
  <si>
    <t>USYL6</t>
    <phoneticPr fontId="5"/>
  </si>
  <si>
    <t>ワンタッチ継手　Ｙタイプ</t>
    <phoneticPr fontId="5"/>
  </si>
  <si>
    <t xml:space="preserve">レギュレーター用OUT側へ </t>
    <rPh sb="7" eb="8">
      <t>ヨウ</t>
    </rPh>
    <rPh sb="11" eb="12">
      <t>ガワ</t>
    </rPh>
    <phoneticPr fontId="5"/>
  </si>
  <si>
    <t>SETB-0009-Z03　レギュレーター取付板金 柱固定用</t>
    <rPh sb="26" eb="27">
      <t>ハシラ</t>
    </rPh>
    <rPh sb="27" eb="29">
      <t>コテイ</t>
    </rPh>
    <rPh sb="29" eb="30">
      <t>ヨウ</t>
    </rPh>
    <phoneticPr fontId="5"/>
  </si>
  <si>
    <t>2本　SETB-0009-Z03　ﾚｷﾞｭﾚｰﾀ固定用　　　2個</t>
    <rPh sb="1" eb="2">
      <t>ホン</t>
    </rPh>
    <rPh sb="24" eb="26">
      <t>コテイ</t>
    </rPh>
    <rPh sb="26" eb="27">
      <t>ヨウ</t>
    </rPh>
    <phoneticPr fontId="5"/>
  </si>
  <si>
    <r>
      <t>1</t>
    </r>
    <r>
      <rPr>
        <sz val="11"/>
        <color indexed="10"/>
        <rFont val="ＭＳ Ｐゴシック"/>
        <family val="3"/>
        <charset val="128"/>
      </rPr>
      <t>.25-5</t>
    </r>
    <phoneticPr fontId="5"/>
  </si>
  <si>
    <t>在庫使用　　1個</t>
    <rPh sb="0" eb="2">
      <t>ザイコ</t>
    </rPh>
    <rPh sb="2" eb="4">
      <t>シヨウ</t>
    </rPh>
    <rPh sb="7" eb="8">
      <t>コ</t>
    </rPh>
    <phoneticPr fontId="5"/>
  </si>
  <si>
    <t>在庫使用　　1個</t>
    <rPh sb="0" eb="2">
      <t>ザイコ</t>
    </rPh>
    <rPh sb="2" eb="4">
      <t>シヨウ</t>
    </rPh>
    <phoneticPr fontId="5"/>
  </si>
  <si>
    <t>在庫使用　　50個</t>
    <rPh sb="0" eb="2">
      <t>ザイコ</t>
    </rPh>
    <rPh sb="2" eb="4">
      <t>シヨウ</t>
    </rPh>
    <phoneticPr fontId="5"/>
  </si>
  <si>
    <t>在庫使用　　　7個　　最小発注単位</t>
    <rPh sb="0" eb="2">
      <t>ザイコ</t>
    </rPh>
    <rPh sb="2" eb="4">
      <t>シヨウ</t>
    </rPh>
    <rPh sb="11" eb="13">
      <t>サイショウ</t>
    </rPh>
    <rPh sb="13" eb="15">
      <t>ハッチュウ</t>
    </rPh>
    <rPh sb="15" eb="17">
      <t>タンイ</t>
    </rPh>
    <phoneticPr fontId="5"/>
  </si>
  <si>
    <t>在庫使用　　　2個</t>
    <rPh sb="0" eb="2">
      <t>ザイコ</t>
    </rPh>
    <rPh sb="2" eb="4">
      <t>シヨウ</t>
    </rPh>
    <phoneticPr fontId="5"/>
  </si>
  <si>
    <t>PC6-M5</t>
    <phoneticPr fontId="5"/>
  </si>
  <si>
    <t>φ6継ぎ手</t>
    <rPh sb="2" eb="3">
      <t>ツ</t>
    </rPh>
    <rPh sb="4" eb="5">
      <t>テ</t>
    </rPh>
    <phoneticPr fontId="5"/>
  </si>
  <si>
    <t>在庫使用　　　3個　最小発注単位</t>
    <rPh sb="0" eb="2">
      <t>ザイコ</t>
    </rPh>
    <rPh sb="2" eb="4">
      <t>シヨウ</t>
    </rPh>
    <rPh sb="10" eb="12">
      <t>サイショウ</t>
    </rPh>
    <rPh sb="12" eb="14">
      <t>ハッチュウ</t>
    </rPh>
    <rPh sb="14" eb="16">
      <t>タンイ</t>
    </rPh>
    <phoneticPr fontId="5"/>
  </si>
  <si>
    <t>I/Oｹｰﾌﾞﾙ</t>
    <phoneticPr fontId="5"/>
  </si>
  <si>
    <t>様</t>
    <phoneticPr fontId="5"/>
  </si>
  <si>
    <t>NO.17</t>
    <phoneticPr fontId="5"/>
  </si>
  <si>
    <t>JR3404　　　 4軸ﾛﾎﾞｯﾄ (外部ｽｲｯﾁ仕様)　</t>
    <phoneticPr fontId="5"/>
  </si>
  <si>
    <r>
      <t>JR3404　　　SRS-S404　</t>
    </r>
    <r>
      <rPr>
        <b/>
        <sz val="11"/>
        <color indexed="10"/>
        <rFont val="ＭＳ Ｐゴシック"/>
        <family val="3"/>
        <charset val="128"/>
      </rPr>
      <t>　外部スイッチBOXﾀｲﾌﾟ</t>
    </r>
    <rPh sb="19" eb="21">
      <t>ガイブ</t>
    </rPh>
    <phoneticPr fontId="5"/>
  </si>
  <si>
    <t>オプションSW付スイッチボックス</t>
  </si>
  <si>
    <t>SRO-SWB-NO</t>
  </si>
  <si>
    <t>I/O-１増設</t>
  </si>
  <si>
    <t>SRO-IO1</t>
  </si>
  <si>
    <t>SRO-COM02</t>
  </si>
  <si>
    <r>
      <t>SRO-TB500</t>
    </r>
    <r>
      <rPr>
        <b/>
        <sz val="11"/>
        <color indexed="10"/>
        <rFont val="ＭＳ Ｐゴシック"/>
        <family val="3"/>
        <charset val="128"/>
      </rPr>
      <t xml:space="preserve"> </t>
    </r>
    <phoneticPr fontId="5"/>
  </si>
  <si>
    <t>SRO-PCS２</t>
  </si>
  <si>
    <t>送料</t>
  </si>
  <si>
    <r>
      <t>CBSST6-1</t>
    </r>
    <r>
      <rPr>
        <b/>
        <sz val="11"/>
        <color indexed="10"/>
        <rFont val="ＭＳ Ｐゴシック"/>
        <family val="3"/>
        <charset val="128"/>
      </rPr>
      <t>6</t>
    </r>
    <phoneticPr fontId="5"/>
  </si>
  <si>
    <t>六角穴付きﾎﾞﾙﾄ　 (M4×12)　ﾊﾞﾙﾌﾞﾎﾙﾀﾞ固定ﾄﾂｰﾙ板固定用</t>
    <rPh sb="28" eb="30">
      <t>コテイ</t>
    </rPh>
    <rPh sb="34" eb="35">
      <t>イタ</t>
    </rPh>
    <rPh sb="35" eb="37">
      <t>コテイ</t>
    </rPh>
    <rPh sb="37" eb="38">
      <t>ヨウ</t>
    </rPh>
    <phoneticPr fontId="5"/>
  </si>
  <si>
    <t>六角穴付きﾎﾞﾙﾄ　 (M4×35)　回転軸位置決めﾌﾞﾗｹｯト軸固定用</t>
    <rPh sb="32" eb="33">
      <t>ジク</t>
    </rPh>
    <rPh sb="33" eb="35">
      <t>コテイ</t>
    </rPh>
    <rPh sb="35" eb="36">
      <t>ヨウ</t>
    </rPh>
    <phoneticPr fontId="5"/>
  </si>
  <si>
    <t>１個使用　残りは予備</t>
    <rPh sb="0" eb="2">
      <t>イッコ</t>
    </rPh>
    <rPh sb="2" eb="4">
      <t>シヨウ</t>
    </rPh>
    <rPh sb="5" eb="6">
      <t>ノコ</t>
    </rPh>
    <rPh sb="8" eb="10">
      <t>ヨビ</t>
    </rPh>
    <phoneticPr fontId="5"/>
  </si>
  <si>
    <t>予備で購入</t>
    <rPh sb="3" eb="5">
      <t>コウニュウ</t>
    </rPh>
    <phoneticPr fontId="5"/>
  </si>
  <si>
    <t>MCPTK6-1</t>
    <phoneticPr fontId="5"/>
  </si>
  <si>
    <t xml:space="preserve">MCLPTK8-1 </t>
    <phoneticPr fontId="5"/>
  </si>
  <si>
    <t>MCPTK8-1</t>
    <phoneticPr fontId="5"/>
  </si>
  <si>
    <t xml:space="preserve">APMTS-N2-T2 </t>
    <phoneticPr fontId="5"/>
  </si>
  <si>
    <t xml:space="preserve">MCLPTK6-2 </t>
    <phoneticPr fontId="5"/>
  </si>
  <si>
    <t>MCPTK6-2</t>
    <phoneticPr fontId="5"/>
  </si>
  <si>
    <t xml:space="preserve">MCLPTK8-2 </t>
    <phoneticPr fontId="5"/>
  </si>
  <si>
    <t>MCPTK8-2</t>
    <phoneticPr fontId="5"/>
  </si>
  <si>
    <t xml:space="preserve">148710-Z001 </t>
    <phoneticPr fontId="5"/>
  </si>
  <si>
    <t>ｶｯﾌﾟﾎﾙﾀﾞｰﾍﾞｰｽＬ字ﾌﾞﾗｹｯﾄ</t>
    <phoneticPr fontId="5"/>
  </si>
  <si>
    <t>148710-Z002</t>
    <phoneticPr fontId="5"/>
  </si>
  <si>
    <t>ｶｯﾌﾟﾎﾙﾀﾞｰＬ字ﾌﾞﾗｹｯﾄ</t>
    <phoneticPr fontId="5"/>
  </si>
  <si>
    <t>148710-Z003</t>
    <phoneticPr fontId="5"/>
  </si>
  <si>
    <t>ｶｯﾌﾟﾎﾙﾀﾞｰ</t>
    <phoneticPr fontId="5"/>
  </si>
  <si>
    <t>東北ﾏﾃﾘｱﾙｽ</t>
    <rPh sb="0" eb="2">
      <t>トウホク</t>
    </rPh>
    <phoneticPr fontId="5"/>
  </si>
  <si>
    <t>135154-Z04 ケーブルベアヘッド横板金</t>
    <phoneticPr fontId="5"/>
  </si>
  <si>
    <t>135154-Z05 ケーブルベア下板</t>
    <phoneticPr fontId="5"/>
  </si>
  <si>
    <t>FSAWM-K-P11-1238-190114-0052</t>
    <phoneticPr fontId="5"/>
  </si>
  <si>
    <t>KU0120</t>
    <phoneticPr fontId="5"/>
  </si>
  <si>
    <t>マルチユース電源タップ</t>
    <phoneticPr fontId="5"/>
  </si>
  <si>
    <t xml:space="preserve">TCS-12 </t>
    <phoneticPr fontId="5"/>
  </si>
  <si>
    <t>富士電機機器制御</t>
    <rPh sb="0" eb="2">
      <t>フジ</t>
    </rPh>
    <rPh sb="2" eb="4">
      <t>デンキ</t>
    </rPh>
    <rPh sb="4" eb="6">
      <t>キキ</t>
    </rPh>
    <rPh sb="6" eb="8">
      <t>セイギョ</t>
    </rPh>
    <phoneticPr fontId="5"/>
  </si>
  <si>
    <t xml:space="preserve">AR30PR-210B </t>
    <phoneticPr fontId="5"/>
  </si>
  <si>
    <t>φ30 セレクタスイッチ AR30形</t>
    <phoneticPr fontId="5"/>
  </si>
  <si>
    <t>AR30PR-220B</t>
    <phoneticPr fontId="5"/>
  </si>
  <si>
    <t>TZW5-51-190115-0043</t>
    <phoneticPr fontId="5"/>
  </si>
  <si>
    <t>φ30コマンドスイッチ AR30/DR30シリーズ スイッチ用銘板</t>
    <phoneticPr fontId="5"/>
  </si>
  <si>
    <t>RUBTA20W-471-190115-0173</t>
    <phoneticPr fontId="5"/>
  </si>
  <si>
    <t>φ30 セレクタスイッチ　ＢＯＸ</t>
    <phoneticPr fontId="5"/>
  </si>
  <si>
    <t>NEDUL-PT-JS-9-2</t>
    <phoneticPr fontId="5"/>
  </si>
  <si>
    <t>ｺﾝﾄﾛｰﾗ用I/O　-　D-Sub(L=2m）</t>
    <rPh sb="6" eb="7">
      <t>ヨウ</t>
    </rPh>
    <phoneticPr fontId="5"/>
  </si>
  <si>
    <t>架台ﾕﾆｯﾄ</t>
    <rPh sb="0" eb="2">
      <t>カダイ</t>
    </rPh>
    <phoneticPr fontId="5"/>
  </si>
  <si>
    <t xml:space="preserve">RUK20W-478-181204-0082 </t>
    <phoneticPr fontId="5"/>
  </si>
  <si>
    <t>架台棚板　1</t>
    <rPh sb="0" eb="2">
      <t>カダイ</t>
    </rPh>
    <rPh sb="2" eb="4">
      <t>タナイタ</t>
    </rPh>
    <phoneticPr fontId="5"/>
  </si>
  <si>
    <t>架台部分</t>
    <rPh sb="0" eb="2">
      <t>カダイ</t>
    </rPh>
    <rPh sb="2" eb="4">
      <t>ブブン</t>
    </rPh>
    <phoneticPr fontId="5"/>
  </si>
  <si>
    <t xml:space="preserve">RUK20W-478-181203-0173 </t>
    <phoneticPr fontId="5"/>
  </si>
  <si>
    <t>架台天面　1　左奥</t>
    <rPh sb="0" eb="2">
      <t>カダイ</t>
    </rPh>
    <rPh sb="2" eb="4">
      <t>テンメン</t>
    </rPh>
    <rPh sb="7" eb="8">
      <t>ヒダリ</t>
    </rPh>
    <rPh sb="8" eb="9">
      <t>オク</t>
    </rPh>
    <phoneticPr fontId="5"/>
  </si>
  <si>
    <t>RUK20W-478-181203-0179</t>
    <phoneticPr fontId="5"/>
  </si>
  <si>
    <t>架台天面　2　右奥</t>
    <rPh sb="0" eb="2">
      <t>カダイ</t>
    </rPh>
    <rPh sb="2" eb="4">
      <t>テンメン</t>
    </rPh>
    <rPh sb="7" eb="8">
      <t>ミギ</t>
    </rPh>
    <rPh sb="8" eb="9">
      <t>オク</t>
    </rPh>
    <phoneticPr fontId="5"/>
  </si>
  <si>
    <t>RUK20W-478-181203-0183</t>
    <phoneticPr fontId="5"/>
  </si>
  <si>
    <t>架台天面　3　左手前</t>
    <rPh sb="0" eb="2">
      <t>カダイ</t>
    </rPh>
    <rPh sb="2" eb="4">
      <t>テンメン</t>
    </rPh>
    <rPh sb="7" eb="8">
      <t>オク</t>
    </rPh>
    <rPh sb="8" eb="10">
      <t>テマエ</t>
    </rPh>
    <phoneticPr fontId="5"/>
  </si>
  <si>
    <t>RUK20W-478-181203-0187</t>
    <phoneticPr fontId="5"/>
  </si>
  <si>
    <t>架台天面　4　右手前</t>
    <rPh sb="0" eb="2">
      <t>カダイ</t>
    </rPh>
    <rPh sb="2" eb="4">
      <t>テンメン</t>
    </rPh>
    <rPh sb="7" eb="8">
      <t>ミギ</t>
    </rPh>
    <rPh sb="8" eb="10">
      <t>テマエ</t>
    </rPh>
    <phoneticPr fontId="5"/>
  </si>
  <si>
    <t xml:space="preserve">CBSST5-8 </t>
    <phoneticPr fontId="5"/>
  </si>
  <si>
    <t>低頭六角穴付ボルト　　架台と天面固定ﾈｼﾞ</t>
    <rPh sb="11" eb="13">
      <t>カダイ</t>
    </rPh>
    <rPh sb="14" eb="16">
      <t>テンメン</t>
    </rPh>
    <rPh sb="16" eb="18">
      <t>コテイ</t>
    </rPh>
    <phoneticPr fontId="5"/>
  </si>
  <si>
    <t>HFS8-4040-365</t>
    <phoneticPr fontId="5"/>
  </si>
  <si>
    <t>アルミフレーム　８シリーズ　正方形　４０×４０</t>
  </si>
  <si>
    <t>HFS8-4040-565</t>
    <phoneticPr fontId="5"/>
  </si>
  <si>
    <t>HFS8-4040-670</t>
    <phoneticPr fontId="5"/>
  </si>
  <si>
    <t>HFS8-4040-770</t>
    <phoneticPr fontId="5"/>
  </si>
  <si>
    <t>HFS8-4040-844</t>
    <phoneticPr fontId="5"/>
  </si>
  <si>
    <t>HFS8-4040-402</t>
    <phoneticPr fontId="5"/>
  </si>
  <si>
    <t>アルミフレーム　８シリーズ　正方形　４０×４０</t>
    <phoneticPr fontId="5"/>
  </si>
  <si>
    <t>HFS8-4040-315</t>
  </si>
  <si>
    <t>棚板1段目と2段目に使用</t>
    <rPh sb="0" eb="2">
      <t>タナイタ</t>
    </rPh>
    <rPh sb="3" eb="5">
      <t>ダンメ</t>
    </rPh>
    <rPh sb="7" eb="9">
      <t>ダンメ</t>
    </rPh>
    <rPh sb="10" eb="12">
      <t>シヨウ</t>
    </rPh>
    <phoneticPr fontId="5"/>
  </si>
  <si>
    <t>HBLFSN8-C-SST</t>
    <phoneticPr fontId="5"/>
  </si>
  <si>
    <t>突起付反転ブラケット　M5ﾈｼﾞ穴有り</t>
    <rPh sb="16" eb="17">
      <t>アナ</t>
    </rPh>
    <rPh sb="17" eb="18">
      <t>ア</t>
    </rPh>
    <phoneticPr fontId="5"/>
  </si>
  <si>
    <t>HBLSS8-SST</t>
  </si>
  <si>
    <t>突起付反転ブラケット　</t>
    <phoneticPr fontId="5"/>
  </si>
  <si>
    <t>HCFT8-130-SET</t>
    <phoneticPr fontId="5"/>
  </si>
  <si>
    <t>一体型キャスタ　＆アジャスタパッド</t>
    <phoneticPr fontId="5"/>
  </si>
  <si>
    <t>HFC8-4040-B</t>
    <phoneticPr fontId="5"/>
  </si>
  <si>
    <t>アルミフレーム用フレームキャップ</t>
    <phoneticPr fontId="5"/>
  </si>
  <si>
    <t>SHNTP8-6</t>
    <phoneticPr fontId="5"/>
  </si>
  <si>
    <t>ｽｲｯﾁBOXﾌﾞﾗｹｯﾄ固定用</t>
    <rPh sb="13" eb="15">
      <t>コテイ</t>
    </rPh>
    <rPh sb="15" eb="16">
      <t>ヨウ</t>
    </rPh>
    <phoneticPr fontId="5"/>
  </si>
  <si>
    <t>SHNTP8-8</t>
    <phoneticPr fontId="5"/>
  </si>
  <si>
    <t>SHNTP8-5</t>
    <phoneticPr fontId="5"/>
  </si>
  <si>
    <t>配電BOX固定用　ﾚｷﾞｭﾚｰﾀ取付用</t>
    <rPh sb="0" eb="5">
      <t>ハイデンコラサ</t>
    </rPh>
    <rPh sb="5" eb="7">
      <t>コテイ</t>
    </rPh>
    <rPh sb="7" eb="8">
      <t>ヨウ</t>
    </rPh>
    <rPh sb="16" eb="18">
      <t>トリツケ</t>
    </rPh>
    <rPh sb="18" eb="19">
      <t>ヨウ</t>
    </rPh>
    <phoneticPr fontId="5"/>
  </si>
  <si>
    <t>φ30 セレクタスイッチ　ＢＯＸ固定用</t>
    <rPh sb="16" eb="18">
      <t>コテイ</t>
    </rPh>
    <rPh sb="18" eb="19">
      <t>ヨウ</t>
    </rPh>
    <phoneticPr fontId="5"/>
  </si>
  <si>
    <t xml:space="preserve">HCBR8 </t>
    <phoneticPr fontId="5"/>
  </si>
  <si>
    <t>パネルサポートブラケット　樹脂タイプ</t>
    <phoneticPr fontId="5"/>
  </si>
  <si>
    <t xml:space="preserve">HFCN8PACK </t>
    <phoneticPr fontId="5"/>
  </si>
  <si>
    <t>ケーブルクランプひし形タイプ</t>
    <phoneticPr fontId="5"/>
  </si>
  <si>
    <t>配線固定用</t>
    <rPh sb="0" eb="2">
      <t>ハイセン</t>
    </rPh>
    <rPh sb="2" eb="4">
      <t>コテイ</t>
    </rPh>
    <rPh sb="4" eb="5">
      <t>ヨウ</t>
    </rPh>
    <phoneticPr fontId="5"/>
  </si>
  <si>
    <r>
      <t xml:space="preserve">HFCFJ8   </t>
    </r>
    <r>
      <rPr>
        <b/>
        <sz val="12"/>
        <color indexed="10"/>
        <rFont val="ＭＳ Ｐゴシック"/>
        <family val="3"/>
        <charset val="128"/>
      </rPr>
      <t>在庫使用の為発注せず</t>
    </r>
    <rPh sb="9" eb="11">
      <t>ザイコ</t>
    </rPh>
    <rPh sb="11" eb="13">
      <t>シヨウ</t>
    </rPh>
    <rPh sb="14" eb="15">
      <t>タメ</t>
    </rPh>
    <rPh sb="15" eb="17">
      <t>ハッチュウ</t>
    </rPh>
    <phoneticPr fontId="5"/>
  </si>
  <si>
    <t>小物フック　Ｊ型</t>
    <phoneticPr fontId="5"/>
  </si>
  <si>
    <t>SCB8-35</t>
  </si>
  <si>
    <t>ロボット固定用M8×35</t>
    <rPh sb="4" eb="6">
      <t>コテイ</t>
    </rPh>
    <rPh sb="6" eb="7">
      <t>ヨウ</t>
    </rPh>
    <phoneticPr fontId="5"/>
  </si>
  <si>
    <t>FNCLSS-V8-D27-L20</t>
    <phoneticPr fontId="5"/>
  </si>
  <si>
    <t>ロボット固定用金属カラー　　並級</t>
    <rPh sb="4" eb="6">
      <t>コテイ</t>
    </rPh>
    <rPh sb="6" eb="7">
      <t>ヨウ</t>
    </rPh>
    <phoneticPr fontId="5"/>
  </si>
  <si>
    <t xml:space="preserve">FAMAS-SUD-T3-A80-B30-L180-X30-F120-H42.5-N4-Y20-V140-S15-NA6 </t>
    <phoneticPr fontId="5"/>
  </si>
  <si>
    <t>外部スイッチ取付ブラケット</t>
    <rPh sb="0" eb="2">
      <t>ガイブ</t>
    </rPh>
    <rPh sb="6" eb="8">
      <t>トリツケ</t>
    </rPh>
    <phoneticPr fontId="5"/>
  </si>
  <si>
    <t xml:space="preserve">HNTP8-4 </t>
    <phoneticPr fontId="5"/>
  </si>
  <si>
    <t>８シリーズ（溝幅１０ｍｍ）　４０・８０角アルミフレーム用後入れバネナット</t>
    <phoneticPr fontId="5"/>
  </si>
  <si>
    <t>配線ダクト（側片折り取り可能）固定用</t>
    <rPh sb="15" eb="18">
      <t>コテイヨウ</t>
    </rPh>
    <phoneticPr fontId="5"/>
  </si>
  <si>
    <t>SBCB4-8</t>
    <phoneticPr fontId="5"/>
  </si>
  <si>
    <t>六角穴付きﾎﾞﾀﾝﾎﾞﾙﾄ　 (M4×8)</t>
    <phoneticPr fontId="5"/>
  </si>
  <si>
    <t>BFHB-SUD-A55-T3.0-D35-Q45-N4</t>
    <phoneticPr fontId="5"/>
  </si>
  <si>
    <t xml:space="preserve">
板金丸プレート
</t>
  </si>
  <si>
    <t xml:space="preserve">TG045 </t>
    <phoneticPr fontId="5"/>
  </si>
  <si>
    <t xml:space="preserve">AD-442 </t>
    <phoneticPr fontId="5"/>
  </si>
  <si>
    <t xml:space="preserve">HFS8-4080-275 </t>
    <phoneticPr fontId="5"/>
  </si>
  <si>
    <t>配電BOX固定用　</t>
    <rPh sb="0" eb="5">
      <t>ハイデンコラサ</t>
    </rPh>
    <rPh sb="5" eb="7">
      <t>コテイ</t>
    </rPh>
    <rPh sb="7" eb="8">
      <t>ヨウ</t>
    </rPh>
    <phoneticPr fontId="5"/>
  </si>
  <si>
    <t xml:space="preserve">HFS8-4080-474 </t>
    <phoneticPr fontId="5"/>
  </si>
  <si>
    <r>
      <rPr>
        <b/>
        <sz val="12"/>
        <color indexed="10"/>
        <rFont val="ＭＳ Ｐゴシック"/>
        <family val="3"/>
        <charset val="128"/>
      </rPr>
      <t>HBLFSN8-C-SSP</t>
    </r>
    <r>
      <rPr>
        <b/>
        <sz val="12"/>
        <color indexed="63"/>
        <rFont val="ＭＳ Ｐゴシック"/>
        <family val="3"/>
        <charset val="128"/>
      </rPr>
      <t xml:space="preserve"> </t>
    </r>
    <phoneticPr fontId="5"/>
  </si>
  <si>
    <t>HFC8-4080-B</t>
    <phoneticPr fontId="5"/>
  </si>
  <si>
    <t>SHBLBSL8</t>
    <phoneticPr fontId="5"/>
  </si>
  <si>
    <t>安全カバーﾕﾆｯﾄ</t>
    <rPh sb="0" eb="2">
      <t>アンゼン</t>
    </rPh>
    <phoneticPr fontId="5"/>
  </si>
  <si>
    <t>HFS5-2020-361-Z5-XA7.5-XB353.5</t>
    <phoneticPr fontId="5"/>
  </si>
  <si>
    <t>アルミフレーム　5シリーズ　正方形　2０×2０</t>
    <phoneticPr fontId="5"/>
  </si>
  <si>
    <t>安全カバー部</t>
    <rPh sb="0" eb="2">
      <t>アンゼン</t>
    </rPh>
    <rPh sb="5" eb="6">
      <t>ブ</t>
    </rPh>
    <phoneticPr fontId="5"/>
  </si>
  <si>
    <t>HFS5-2020-744-TPW</t>
  </si>
  <si>
    <t>HFS6-3030-90</t>
    <phoneticPr fontId="5"/>
  </si>
  <si>
    <t>アルミフレーム　6シリーズ　正方形　3０×3０</t>
    <phoneticPr fontId="5"/>
  </si>
  <si>
    <t>HFS6-3030-690</t>
  </si>
  <si>
    <t>HFS6-3030-790</t>
  </si>
  <si>
    <t>HFS6-3030-790-LDH-RDH</t>
  </si>
  <si>
    <t>HFS6-3030-1010</t>
    <phoneticPr fontId="5"/>
  </si>
  <si>
    <t>HFS6-3030-1010-LCV</t>
    <phoneticPr fontId="5"/>
  </si>
  <si>
    <t>HBLFSN6-C-SET</t>
    <phoneticPr fontId="5"/>
  </si>
  <si>
    <t>HBLFSN6-SET</t>
  </si>
  <si>
    <t>HBLSS6-SET</t>
    <phoneticPr fontId="5"/>
  </si>
  <si>
    <t>薄型ブラケット</t>
    <phoneticPr fontId="5"/>
  </si>
  <si>
    <t>HSJ6</t>
    <phoneticPr fontId="5"/>
  </si>
  <si>
    <t>ブラインドジョイント部品</t>
    <phoneticPr fontId="5"/>
  </si>
  <si>
    <t xml:space="preserve">PYA4H-148-88-5-F126-G66-N6 </t>
  </si>
  <si>
    <t>パネル13</t>
    <phoneticPr fontId="5"/>
  </si>
  <si>
    <t>PYA4H-233-88-5-F211-G66-N6</t>
  </si>
  <si>
    <t>パネル14</t>
  </si>
  <si>
    <t xml:space="preserve">PYA4H-343-88-5-F321-G66-N6 </t>
  </si>
  <si>
    <t>パネル15</t>
  </si>
  <si>
    <t>PYA6H-688-458-5-F333-G436-N6</t>
    <phoneticPr fontId="5"/>
  </si>
  <si>
    <t>パネル16</t>
  </si>
  <si>
    <t>PYA6H-788-328-5-F383-G306-N6</t>
  </si>
  <si>
    <t>パネル17</t>
  </si>
  <si>
    <t>PYA6H-788-458-5-F383-G436-N6</t>
    <phoneticPr fontId="5"/>
  </si>
  <si>
    <t>パネル18</t>
  </si>
  <si>
    <t xml:space="preserve">PYA-753-335-3 </t>
    <phoneticPr fontId="5"/>
  </si>
  <si>
    <t>パネル19</t>
  </si>
  <si>
    <t>HCBR6</t>
    <phoneticPr fontId="5"/>
  </si>
  <si>
    <t>HSCA5-B</t>
    <phoneticPr fontId="5"/>
  </si>
  <si>
    <t>溝カバー　　樹脂／樹脂ソフト</t>
    <phoneticPr fontId="5"/>
  </si>
  <si>
    <t>HHPFDLN6-SET</t>
    <phoneticPr fontId="5"/>
  </si>
  <si>
    <t>ハタ蝶番/異形ハタ蝶番</t>
    <phoneticPr fontId="5"/>
  </si>
  <si>
    <t>HHDF19</t>
    <phoneticPr fontId="5"/>
  </si>
  <si>
    <t>アルミ取手</t>
    <phoneticPr fontId="5"/>
  </si>
  <si>
    <t>HMEN6-5</t>
    <phoneticPr fontId="5"/>
  </si>
  <si>
    <t>フレーム取付用マグネットキャッチセット</t>
    <phoneticPr fontId="5"/>
  </si>
  <si>
    <t>HMER6-5</t>
    <phoneticPr fontId="5"/>
  </si>
  <si>
    <t>フレーム取付用センサ付マグネットキャッチセット</t>
    <phoneticPr fontId="5"/>
  </si>
  <si>
    <t>HFC5-2020-B</t>
  </si>
  <si>
    <t>アルミフレーム用フレームキャップ　20用</t>
    <rPh sb="19" eb="20">
      <t>ヨウ</t>
    </rPh>
    <phoneticPr fontId="5"/>
  </si>
  <si>
    <t>HFC6-3030-B</t>
  </si>
  <si>
    <t>アルミフレーム用フレームキャップ　30用</t>
    <rPh sb="19" eb="20">
      <t>ヨウ</t>
    </rPh>
    <phoneticPr fontId="5"/>
  </si>
  <si>
    <t>CBM5-10</t>
  </si>
  <si>
    <t>六角穴付ボルト　M5ﾈｼﾞ×10mm</t>
    <phoneticPr fontId="5"/>
  </si>
  <si>
    <t>CBM5-25</t>
    <phoneticPr fontId="5"/>
  </si>
  <si>
    <t>六角穴付ボルト　M5ﾈｼﾞ×25mm</t>
    <phoneticPr fontId="5"/>
  </si>
  <si>
    <t>HCBM5-10</t>
    <phoneticPr fontId="5"/>
  </si>
  <si>
    <t>十字穴付トラス小ねじ　　M5ﾈｼﾞ×10mm</t>
    <phoneticPr fontId="5"/>
  </si>
  <si>
    <t>HCBM5-15</t>
  </si>
  <si>
    <t>十字穴付トラス小ねじ　　M5ﾈｼﾞ×15mm</t>
    <phoneticPr fontId="5"/>
  </si>
  <si>
    <t>HNTT5-5</t>
    <phoneticPr fontId="5"/>
  </si>
  <si>
    <t>先入れナット</t>
    <phoneticPr fontId="5"/>
  </si>
  <si>
    <t>FALA-SUD-T3.0-A30-B40-L30-X15-H15-N5-Y15-S28-NA5</t>
    <phoneticPr fontId="5"/>
  </si>
  <si>
    <t>L字ﾌﾞﾗｹｯﾄ　ミスミ設計品　</t>
    <rPh sb="1" eb="2">
      <t>ジ</t>
    </rPh>
    <rPh sb="12" eb="14">
      <t>セッケイ</t>
    </rPh>
    <rPh sb="14" eb="15">
      <t>ヒン</t>
    </rPh>
    <phoneticPr fontId="5"/>
  </si>
  <si>
    <t>安全カバーと架台固定用</t>
    <rPh sb="0" eb="2">
      <t>アンゼン</t>
    </rPh>
    <rPh sb="6" eb="8">
      <t>カダイ</t>
    </rPh>
    <rPh sb="8" eb="10">
      <t>コテイ</t>
    </rPh>
    <rPh sb="10" eb="11">
      <t>ヨウ</t>
    </rPh>
    <phoneticPr fontId="5"/>
  </si>
  <si>
    <t xml:space="preserve">TWSSS20-5-1 </t>
    <phoneticPr fontId="5"/>
  </si>
  <si>
    <t>金属ワッシャ　Ｔ寸選択・指定タイプ　並級</t>
    <phoneticPr fontId="5"/>
  </si>
  <si>
    <t xml:space="preserve">SHNTP6-5 </t>
    <phoneticPr fontId="5"/>
  </si>
  <si>
    <t>後入れナット　　M5ﾈｼﾞ</t>
    <rPh sb="0" eb="1">
      <t>アト</t>
    </rPh>
    <rPh sb="1" eb="2">
      <t>イ</t>
    </rPh>
    <phoneticPr fontId="5"/>
  </si>
  <si>
    <t xml:space="preserve">SHNTP6-6 </t>
    <phoneticPr fontId="5"/>
  </si>
  <si>
    <t>ﾊﾟﾄﾗﾝﾌﾟ固定用</t>
    <rPh sb="7" eb="9">
      <t>コテイ</t>
    </rPh>
    <rPh sb="9" eb="10">
      <t>ヨウ</t>
    </rPh>
    <phoneticPr fontId="5"/>
  </si>
  <si>
    <t>CBM6-10</t>
    <phoneticPr fontId="5"/>
  </si>
  <si>
    <t>六角穴付ボルト　M6ﾈｼﾞ×10mm</t>
    <phoneticPr fontId="5"/>
  </si>
  <si>
    <t xml:space="preserve">HFCN6PACK </t>
  </si>
  <si>
    <t xml:space="preserve">HOAFS100 </t>
    <phoneticPr fontId="5"/>
  </si>
  <si>
    <t>排気ダクト取付フランジ</t>
    <phoneticPr fontId="5"/>
  </si>
  <si>
    <t xml:space="preserve">SLBNR6 </t>
    <phoneticPr fontId="5"/>
  </si>
  <si>
    <t>ナット　　M6ﾈｼﾞ</t>
    <phoneticPr fontId="5"/>
  </si>
  <si>
    <t>排気ダクト取付フランジ</t>
  </si>
  <si>
    <t xml:space="preserve">WSSM16-6-1.5 </t>
    <phoneticPr fontId="5"/>
  </si>
  <si>
    <t>ワッシャ　　外形16φ　内径6.5</t>
    <phoneticPr fontId="5"/>
  </si>
  <si>
    <t>SUNCU</t>
    <phoneticPr fontId="5"/>
  </si>
  <si>
    <t xml:space="preserve">WSJ-SUS-M6 </t>
    <phoneticPr fontId="5"/>
  </si>
  <si>
    <t>丸ワッシャー JIS</t>
    <phoneticPr fontId="5"/>
  </si>
  <si>
    <t xml:space="preserve">SCB6-14 </t>
    <phoneticPr fontId="5"/>
  </si>
  <si>
    <t>ﾎﾞﾙﾄ　　M6ﾈｼﾞ</t>
    <phoneticPr fontId="5"/>
  </si>
  <si>
    <t>164710-Z001</t>
    <phoneticPr fontId="5"/>
  </si>
  <si>
    <t>パネル20</t>
    <phoneticPr fontId="5"/>
  </si>
  <si>
    <t>ﾗｲﾄｶｰﾃﾝﾕﾆｯﾄ</t>
    <phoneticPr fontId="5"/>
  </si>
  <si>
    <t>SL-V24H</t>
    <phoneticPr fontId="5"/>
  </si>
  <si>
    <t>ライトカーテン＊</t>
    <phoneticPr fontId="5"/>
  </si>
  <si>
    <t>OP-83180</t>
  </si>
  <si>
    <t>取付金具J＊（ライトカーテンに含）</t>
    <rPh sb="0" eb="2">
      <t>トリツケ</t>
    </rPh>
    <rPh sb="2" eb="4">
      <t>カナグ</t>
    </rPh>
    <rPh sb="15" eb="16">
      <t>フク</t>
    </rPh>
    <phoneticPr fontId="5"/>
  </si>
  <si>
    <t>SL-VP7N</t>
  </si>
  <si>
    <t>本体接続ケーブル＊（ライトカーテンに含）</t>
    <rPh sb="0" eb="2">
      <t>ホンタイ</t>
    </rPh>
    <rPh sb="2" eb="4">
      <t>セツゾク</t>
    </rPh>
    <rPh sb="18" eb="19">
      <t>フク</t>
    </rPh>
    <phoneticPr fontId="5"/>
  </si>
  <si>
    <t>見積№13451029</t>
    <rPh sb="0" eb="2">
      <t>ミツモリ</t>
    </rPh>
    <phoneticPr fontId="5"/>
  </si>
  <si>
    <t xml:space="preserve">SPWF8 </t>
    <phoneticPr fontId="5"/>
  </si>
  <si>
    <t>GPR-M-2CL-D24B</t>
    <phoneticPr fontId="5"/>
  </si>
  <si>
    <t>リレー</t>
  </si>
  <si>
    <t>リレーソケット</t>
  </si>
  <si>
    <t>シグナルタワーﾕﾆｯﾄ</t>
    <phoneticPr fontId="5"/>
  </si>
  <si>
    <t>AW20-01BG-A</t>
  </si>
  <si>
    <t>フィルターレギュレータ</t>
  </si>
  <si>
    <t>PATLITE</t>
    <phoneticPr fontId="5"/>
  </si>
  <si>
    <t>シグナルタワー 積層信号灯 LRシリーズ　3色</t>
    <rPh sb="22" eb="23">
      <t>ショク</t>
    </rPh>
    <phoneticPr fontId="5"/>
  </si>
  <si>
    <t xml:space="preserve">SS300R-24-6-100 </t>
    <phoneticPr fontId="5"/>
  </si>
  <si>
    <t>SS300R　UL規格　小径・低価格</t>
    <phoneticPr fontId="5"/>
  </si>
  <si>
    <t>61-3409-93</t>
    <phoneticPr fontId="5"/>
  </si>
  <si>
    <t xml:space="preserve">PL-112小 PL警告表示ラベルヨコ型 </t>
    <phoneticPr fontId="5"/>
  </si>
  <si>
    <t>61-3404-62</t>
    <phoneticPr fontId="5"/>
  </si>
  <si>
    <t>HY-504M 配管識別明示ステッカー</t>
    <phoneticPr fontId="5"/>
  </si>
  <si>
    <t xml:space="preserve">61-3410-34 </t>
    <phoneticPr fontId="5"/>
  </si>
  <si>
    <t>PL-133小 PL警告表示ラベルヨコ型</t>
    <phoneticPr fontId="5"/>
  </si>
  <si>
    <t>61-3410-28</t>
    <phoneticPr fontId="5"/>
  </si>
  <si>
    <t>PL-127小 PL警告表示ラベルヨコ型</t>
    <phoneticPr fontId="5"/>
  </si>
  <si>
    <t>61-3410-37</t>
    <phoneticPr fontId="5"/>
  </si>
  <si>
    <t xml:space="preserve">PL-136小 PL警告表示ラベルヨコ型 </t>
    <phoneticPr fontId="5"/>
  </si>
  <si>
    <t>ペルノックス株式会社</t>
    <rPh sb="6" eb="10">
      <t>カブシキガイシャ</t>
    </rPh>
    <phoneticPr fontId="5"/>
  </si>
  <si>
    <t>吉本（則包）</t>
    <rPh sb="0" eb="2">
      <t>ヨシモト</t>
    </rPh>
    <rPh sb="3" eb="5">
      <t>ノリカネ</t>
    </rPh>
    <phoneticPr fontId="5"/>
  </si>
  <si>
    <t>新工</t>
    <rPh sb="0" eb="1">
      <t>シン</t>
    </rPh>
    <rPh sb="1" eb="2">
      <t>コウ</t>
    </rPh>
    <phoneticPr fontId="5"/>
  </si>
  <si>
    <t>141374-Y02</t>
    <phoneticPr fontId="5"/>
  </si>
  <si>
    <t>延長パイプ</t>
    <rPh sb="0" eb="2">
      <t>エンチョウ</t>
    </rPh>
    <phoneticPr fontId="5"/>
  </si>
  <si>
    <t>リコーインダストリー株式会社</t>
    <rPh sb="10" eb="14">
      <t>カブシキガイシャ</t>
    </rPh>
    <phoneticPr fontId="5"/>
  </si>
  <si>
    <t>関口（則包）</t>
    <rPh sb="0" eb="2">
      <t>セキグチ</t>
    </rPh>
    <rPh sb="3" eb="5">
      <t>ノリカネ</t>
    </rPh>
    <phoneticPr fontId="5"/>
  </si>
  <si>
    <t>JR3-TB</t>
    <phoneticPr fontId="5"/>
  </si>
  <si>
    <t>AW20-02BG-A</t>
    <phoneticPr fontId="5"/>
  </si>
  <si>
    <t>フィルターレギュレータ</t>
    <phoneticPr fontId="5"/>
  </si>
  <si>
    <t>ARM5B-R27-B</t>
    <phoneticPr fontId="5"/>
  </si>
  <si>
    <t>ZX1101-K15LZ-EC-L</t>
    <phoneticPr fontId="5"/>
  </si>
  <si>
    <t>真空発生エジェクタ</t>
    <phoneticPr fontId="5"/>
  </si>
  <si>
    <t>SS5Y3-20-02</t>
    <phoneticPr fontId="5"/>
  </si>
  <si>
    <t>マニホールド</t>
    <phoneticPr fontId="5"/>
  </si>
  <si>
    <t>*SY3120-5LZ-C4</t>
    <phoneticPr fontId="5"/>
  </si>
  <si>
    <t>ソレノイドバルブ</t>
    <phoneticPr fontId="5"/>
  </si>
  <si>
    <t>*SY3000-26-9A</t>
    <phoneticPr fontId="5"/>
  </si>
  <si>
    <t>ブランキングプレート</t>
    <phoneticPr fontId="5"/>
  </si>
  <si>
    <t>CXSL10-20R-Y59AL</t>
    <phoneticPr fontId="5"/>
  </si>
  <si>
    <t>デュアルロッドシリンダ　エンドロック</t>
    <phoneticPr fontId="5"/>
  </si>
  <si>
    <t>AS1301F-M5-04A</t>
    <phoneticPr fontId="5"/>
  </si>
  <si>
    <t>スピードコントローラ</t>
    <phoneticPr fontId="5"/>
  </si>
  <si>
    <t>IR1000-01BG-A</t>
    <phoneticPr fontId="5"/>
  </si>
  <si>
    <t>精密レギュレーター</t>
    <rPh sb="0" eb="2">
      <t>セイミツ</t>
    </rPh>
    <phoneticPr fontId="5"/>
  </si>
  <si>
    <t>イグス</t>
    <phoneticPr fontId="5"/>
  </si>
  <si>
    <t>Z08.40.048.0-20-080.40.12PZ</t>
    <phoneticPr fontId="5"/>
  </si>
  <si>
    <t>174507(NORIKANE)で発注済み</t>
    <rPh sb="17" eb="19">
      <t>ハッチュウ</t>
    </rPh>
    <rPh sb="19" eb="20">
      <t>ズ</t>
    </rPh>
    <phoneticPr fontId="5"/>
  </si>
  <si>
    <t>P1-FAMB-20240118</t>
    <phoneticPr fontId="5"/>
  </si>
  <si>
    <t>FAPA-SUD-T2.0-A53-B50-L44-X22-F0-H13-G45-M3-Y7-V30-S43-NA4</t>
    <phoneticPr fontId="5"/>
  </si>
  <si>
    <t>NEDJL-PS-SB-37-1.2</t>
    <phoneticPr fontId="5"/>
  </si>
  <si>
    <t>Dsubコネクタ付ケーブル</t>
    <phoneticPr fontId="5"/>
  </si>
  <si>
    <t>NEDUL-PT-SB-9-1.5</t>
    <phoneticPr fontId="5"/>
  </si>
  <si>
    <t>37103-3101-000FL-8P</t>
    <phoneticPr fontId="5"/>
  </si>
  <si>
    <t>プラグコネクタ</t>
    <phoneticPr fontId="5"/>
  </si>
  <si>
    <t>37303-2165-000FL-8P</t>
    <phoneticPr fontId="5"/>
  </si>
  <si>
    <t>ソケットコネクタ</t>
    <phoneticPr fontId="5"/>
  </si>
  <si>
    <t>ESAW-TCM310-5P</t>
    <phoneticPr fontId="5"/>
  </si>
  <si>
    <t>端子台</t>
    <rPh sb="0" eb="2">
      <t>タンシ</t>
    </rPh>
    <rPh sb="2" eb="3">
      <t>ダイ</t>
    </rPh>
    <phoneticPr fontId="5"/>
  </si>
  <si>
    <t>在庫品使用</t>
    <rPh sb="0" eb="3">
      <t>ザイコヒン</t>
    </rPh>
    <rPh sb="3" eb="5">
      <t>シヨウ</t>
    </rPh>
    <phoneticPr fontId="5"/>
  </si>
  <si>
    <t>AD-242</t>
    <phoneticPr fontId="5"/>
  </si>
  <si>
    <t>ミニチュアワンタッチ継手</t>
    <phoneticPr fontId="5"/>
  </si>
  <si>
    <t>MSSJ1S</t>
    <phoneticPr fontId="5"/>
  </si>
  <si>
    <t>MSWTSK1</t>
    <phoneticPr fontId="5"/>
  </si>
  <si>
    <t>RULP20-PS-80-316-115-EN-WB2001220092</t>
    <phoneticPr fontId="5"/>
  </si>
  <si>
    <t>HFS5-2020-310</t>
    <phoneticPr fontId="5"/>
  </si>
  <si>
    <t>HFCB5-2020-S</t>
    <phoneticPr fontId="5"/>
  </si>
  <si>
    <t>HBLSS5</t>
  </si>
  <si>
    <t>SHNTU5-5</t>
    <phoneticPr fontId="5"/>
  </si>
  <si>
    <t>MVSHM-3N03002004005-JPA2613WM111AA</t>
    <phoneticPr fontId="5"/>
  </si>
  <si>
    <t>ワンタッチ継手</t>
    <phoneticPr fontId="5"/>
  </si>
  <si>
    <t>MNCLYL6</t>
    <phoneticPr fontId="5"/>
  </si>
  <si>
    <t>FAMAS-SUD-T2-A75-B20-L42-X5-F32-H69-M4-Y6-V30-S10-NA4</t>
    <phoneticPr fontId="5"/>
  </si>
  <si>
    <t>MNCNL4-1</t>
    <phoneticPr fontId="5"/>
  </si>
  <si>
    <t>CSH-SUS-M4-4</t>
    <phoneticPr fontId="5"/>
  </si>
  <si>
    <t>六角穴付きボルト</t>
    <rPh sb="0" eb="2">
      <t>ロッカク</t>
    </rPh>
    <rPh sb="2" eb="3">
      <t>アナ</t>
    </rPh>
    <rPh sb="3" eb="4">
      <t>ツ</t>
    </rPh>
    <phoneticPr fontId="5"/>
  </si>
  <si>
    <t>VPC6-3RF-6J</t>
    <phoneticPr fontId="5"/>
  </si>
  <si>
    <t>吸着ホルダ</t>
    <phoneticPr fontId="5"/>
  </si>
  <si>
    <t>VP6RF</t>
    <phoneticPr fontId="5"/>
  </si>
  <si>
    <t>真空パッド</t>
    <phoneticPr fontId="5"/>
  </si>
  <si>
    <t>VP8RF</t>
    <phoneticPr fontId="5"/>
  </si>
  <si>
    <t>日産ネジ</t>
    <rPh sb="0" eb="2">
      <t>ニッサン</t>
    </rPh>
    <phoneticPr fontId="5"/>
  </si>
  <si>
    <t>六角穴付きボルト（小頭）</t>
    <phoneticPr fontId="5"/>
  </si>
  <si>
    <t>CBSTS5-10</t>
    <phoneticPr fontId="5"/>
  </si>
  <si>
    <t>極低頭六角穴付きボルト</t>
    <rPh sb="0" eb="1">
      <t>ゴク</t>
    </rPh>
    <rPh sb="1" eb="3">
      <t>テイトウ</t>
    </rPh>
    <rPh sb="3" eb="5">
      <t>ロッカク</t>
    </rPh>
    <rPh sb="5" eb="6">
      <t>アナ</t>
    </rPh>
    <rPh sb="6" eb="7">
      <t>ツ</t>
    </rPh>
    <phoneticPr fontId="5"/>
  </si>
  <si>
    <t>MVBLK-AMW-JPA261B17111AB</t>
    <phoneticPr fontId="5"/>
  </si>
  <si>
    <t>バルブ取付ブロック</t>
    <rPh sb="3" eb="4">
      <t>ト</t>
    </rPh>
    <rPh sb="4" eb="5">
      <t>ツ</t>
    </rPh>
    <phoneticPr fontId="5"/>
  </si>
  <si>
    <t>MVBLK-AMW-JPA261T48111AA</t>
    <phoneticPr fontId="5"/>
  </si>
  <si>
    <t>バルブ押さえ</t>
    <rPh sb="3" eb="4">
      <t>オ</t>
    </rPh>
    <phoneticPr fontId="5"/>
  </si>
  <si>
    <t>P1-JUAE-20240131</t>
    <phoneticPr fontId="5"/>
  </si>
  <si>
    <t>ツール板</t>
    <rPh sb="3" eb="4">
      <t>イタ</t>
    </rPh>
    <phoneticPr fontId="5"/>
  </si>
  <si>
    <t>P1-JTDA-20240133</t>
    <phoneticPr fontId="5"/>
  </si>
  <si>
    <t>パット取付板</t>
    <phoneticPr fontId="5"/>
  </si>
  <si>
    <t>FANB-SUD-T2.0-A47-B40-L35-X15-F0-H18-G18-N5-Y5-V25-S30-NA4-K10</t>
    <phoneticPr fontId="5"/>
  </si>
  <si>
    <t>SY100-30-4A-10</t>
    <phoneticPr fontId="5"/>
  </si>
  <si>
    <t>コネクタケーブル</t>
    <phoneticPr fontId="5"/>
  </si>
  <si>
    <t>SS300R-24-6-10</t>
    <phoneticPr fontId="5"/>
  </si>
  <si>
    <t>日本電計（NTK）</t>
    <rPh sb="0" eb="2">
      <t>ニホン</t>
    </rPh>
    <rPh sb="2" eb="4">
      <t>デンケイ</t>
    </rPh>
    <phoneticPr fontId="5"/>
  </si>
  <si>
    <t>JR3403(片持ち、外部SW仕様）</t>
    <rPh sb="7" eb="9">
      <t>カタモ</t>
    </rPh>
    <rPh sb="11" eb="13">
      <t>ガイブ</t>
    </rPh>
    <rPh sb="15" eb="17">
      <t>シヨウ</t>
    </rPh>
    <phoneticPr fontId="5"/>
  </si>
  <si>
    <t>■OS：英語仕様</t>
    <rPh sb="4" eb="6">
      <t>エイゴ</t>
    </rPh>
    <rPh sb="6" eb="8">
      <t>シヨウ</t>
    </rPh>
    <phoneticPr fontId="5"/>
  </si>
  <si>
    <t>ｵﾌﾟｼｮﾝSW/B仕様(捨て打ちSW付）※ｹｰﾌﾞﾙ長2M</t>
    <rPh sb="10" eb="12">
      <t>シヨウ</t>
    </rPh>
    <rPh sb="13" eb="14">
      <t>ス</t>
    </rPh>
    <rPh sb="15" eb="16">
      <t>ウ</t>
    </rPh>
    <rPh sb="19" eb="20">
      <t>ツ</t>
    </rPh>
    <rPh sb="27" eb="28">
      <t>ナガ</t>
    </rPh>
    <phoneticPr fontId="5"/>
  </si>
  <si>
    <t>SET＃：SRO-SWB-NO</t>
    <phoneticPr fontId="5"/>
  </si>
  <si>
    <t>COM2増設</t>
    <rPh sb="4" eb="6">
      <t>ゾウセツ</t>
    </rPh>
    <phoneticPr fontId="5"/>
  </si>
  <si>
    <t>SET＃：SRO-COM2</t>
    <phoneticPr fontId="5"/>
  </si>
  <si>
    <r>
      <t xml:space="preserve">JR-Cpoint2 </t>
    </r>
    <r>
      <rPr>
        <sz val="11"/>
        <color indexed="10"/>
        <rFont val="ＭＳ Ｐゴシック"/>
        <family val="3"/>
        <charset val="128"/>
      </rPr>
      <t>※Ver.8</t>
    </r>
    <phoneticPr fontId="5"/>
  </si>
  <si>
    <t>■取説英語版</t>
    <phoneticPr fontId="5"/>
  </si>
  <si>
    <t>★在庫使用</t>
  </si>
  <si>
    <t>発注願います。（1/29）</t>
    <rPh sb="0" eb="2">
      <t>ハッチュウ</t>
    </rPh>
    <rPh sb="2" eb="3">
      <t>ネガ</t>
    </rPh>
    <phoneticPr fontId="5"/>
  </si>
  <si>
    <t>ANPVC2260</t>
  </si>
  <si>
    <t>ANPVP03</t>
  </si>
  <si>
    <t>ANPLMPR080W</t>
    <phoneticPr fontId="5"/>
  </si>
  <si>
    <t>LED照明</t>
    <rPh sb="3" eb="5">
      <t>ショウメイ</t>
    </rPh>
    <phoneticPr fontId="5"/>
  </si>
  <si>
    <r>
      <t>D-ANPP24V→</t>
    </r>
    <r>
      <rPr>
        <sz val="11"/>
        <color indexed="10"/>
        <rFont val="ＭＳ Ｐゴシック"/>
        <family val="3"/>
        <charset val="128"/>
      </rPr>
      <t>ANPP24Vで発注</t>
    </r>
    <rPh sb="18" eb="20">
      <t>ハッチュウ</t>
    </rPh>
    <phoneticPr fontId="5"/>
  </si>
  <si>
    <t>LED電源</t>
    <rPh sb="3" eb="5">
      <t>デンゲン</t>
    </rPh>
    <phoneticPr fontId="5"/>
  </si>
  <si>
    <t>ANPC24V3R</t>
    <phoneticPr fontId="5"/>
  </si>
  <si>
    <t>ｹｰﾌﾞﾙ</t>
    <phoneticPr fontId="5"/>
  </si>
  <si>
    <t>VSO</t>
  </si>
  <si>
    <t>ﾚﾝｽﾞ</t>
  </si>
  <si>
    <t>SV-EXR1</t>
    <phoneticPr fontId="5"/>
  </si>
  <si>
    <t>中間ﾘﾝｸﾞ</t>
    <rPh sb="0" eb="2">
      <t>チュウカン</t>
    </rPh>
    <phoneticPr fontId="5"/>
  </si>
  <si>
    <t>ZK2A12J5NL2-06</t>
  </si>
  <si>
    <t>ｴｼﾞｪｸﾀ</t>
    <phoneticPr fontId="5"/>
  </si>
  <si>
    <t>UL3P-15A-2</t>
  </si>
  <si>
    <t>ACｺｰﾄﾞ</t>
  </si>
  <si>
    <t>Web発注済み</t>
    <rPh sb="0" eb="5">
      <t>ウェＢハッチュウ</t>
    </rPh>
    <rPh sb="5" eb="6">
      <t>スミ</t>
    </rPh>
    <phoneticPr fontId="5"/>
  </si>
  <si>
    <t>CLPSQAM4-L12.0</t>
  </si>
  <si>
    <t>ｲﾁｷﾞﾒﾋﾟﾝ(CLPSQA_)</t>
  </si>
  <si>
    <t>CSHSM-ST-M4-6</t>
  </si>
  <si>
    <t>SLSBWRK7-40</t>
  </si>
  <si>
    <t>SLSBWRK7-70</t>
  </si>
  <si>
    <t>CBSTS4-6</t>
  </si>
  <si>
    <t>ｺﾞｸﾃｲﾄｳﾎﾞﾙﾄ -SUS-CBSTS</t>
  </si>
  <si>
    <t>SLSBWRK7-20</t>
  </si>
  <si>
    <t>CBSTS4-10</t>
  </si>
  <si>
    <t>DNR274-1000</t>
  </si>
  <si>
    <t>ﾈｼﾞﾍﾝｶﾝｼｷﾀﾝｼﾀﾞｲ</t>
  </si>
  <si>
    <t>HDM-PS-A-37-2</t>
  </si>
  <si>
    <t>S8VK-S12024</t>
  </si>
  <si>
    <t>ｽｲｯﾁﾝｸﾞﾃﾞﾝｹﾞﾝ</t>
  </si>
  <si>
    <t>WSSS8-5-4</t>
  </si>
  <si>
    <t>SZ08F-30-048-34</t>
  </si>
  <si>
    <t>SZ08F ｹｰﾌﾞﾙｷｬﾘｱ</t>
  </si>
  <si>
    <t>HFBCM3-6</t>
  </si>
  <si>
    <t>ｱﾙﾐﾌﾚｰﾑﾖｳ ﾎﾞﾙﾄ</t>
  </si>
  <si>
    <t>■SETA0024-11-A</t>
    <phoneticPr fontId="5"/>
  </si>
  <si>
    <t>ﾂｰﾙﾌﾟﾚｰﾄ</t>
    <phoneticPr fontId="5"/>
  </si>
  <si>
    <t>見積り取得中</t>
    <rPh sb="0" eb="2">
      <t>ミツモ</t>
    </rPh>
    <rPh sb="3" eb="5">
      <t>シュトク</t>
    </rPh>
    <rPh sb="5" eb="6">
      <t>チュウ</t>
    </rPh>
    <phoneticPr fontId="5"/>
  </si>
  <si>
    <t>■SETA0024-11-B</t>
    <phoneticPr fontId="5"/>
  </si>
  <si>
    <t>CCDﾌﾟﾚｰﾄ</t>
    <phoneticPr fontId="5"/>
  </si>
  <si>
    <t>■SETA0024-11-C</t>
    <phoneticPr fontId="5"/>
  </si>
  <si>
    <t>LEDﾌﾟﾚｰﾄ</t>
    <phoneticPr fontId="5"/>
  </si>
  <si>
    <t>■SETA0024-12-A</t>
    <phoneticPr fontId="5"/>
  </si>
  <si>
    <t>ﾜｰｸｼﾞｸﾞﾍﾞｰｽ</t>
    <phoneticPr fontId="5"/>
  </si>
  <si>
    <t>■SETA0024-12-B</t>
    <phoneticPr fontId="5"/>
  </si>
  <si>
    <t>ｽﾎﾟﾝｼﾞﾎﾞｯｸｽ</t>
    <phoneticPr fontId="5"/>
  </si>
  <si>
    <t>■SETA0024-13-A</t>
  </si>
  <si>
    <t>ﾊﾟｰｼﾞﾌﾟﾚｰﾄ</t>
    <phoneticPr fontId="5"/>
  </si>
  <si>
    <t>■SETA0024-13-B</t>
    <phoneticPr fontId="5"/>
  </si>
  <si>
    <t>ﾊﾞｷｭｰﾑﾌﾞﾛｯｸ</t>
    <phoneticPr fontId="5"/>
  </si>
  <si>
    <t>■SETA0024-13-C</t>
    <phoneticPr fontId="5"/>
  </si>
  <si>
    <t>ﾌﾀ</t>
    <phoneticPr fontId="5"/>
  </si>
  <si>
    <t>■SETA0024-14-A</t>
    <phoneticPr fontId="5"/>
  </si>
  <si>
    <t>ﾊﾞｯｸﾊﾟﾈﾙ</t>
    <phoneticPr fontId="5"/>
  </si>
  <si>
    <t>KC-H15</t>
  </si>
  <si>
    <t>ﾊｰﾈｽ</t>
  </si>
  <si>
    <t>AJPNGB4-P5.9-B6.5-G5-RAC</t>
  </si>
  <si>
    <t>AJPNGB5-P6-B4-G5</t>
  </si>
  <si>
    <t>AJPNGB5-P8-B4-G7</t>
  </si>
  <si>
    <t>KQ2L04-M5A-X12</t>
  </si>
  <si>
    <t>SMC KQ ｼﾘｰｽﾞ</t>
  </si>
  <si>
    <t>PCMTL-MV10-R2</t>
  </si>
  <si>
    <t>■SETA0024-14-B</t>
    <phoneticPr fontId="5"/>
  </si>
  <si>
    <t>ﾍﾞｱﾊﾟﾈﾙ</t>
    <phoneticPr fontId="5"/>
  </si>
  <si>
    <t>工機ホールディングス(橋本商工)</t>
    <phoneticPr fontId="5"/>
  </si>
  <si>
    <t>平山</t>
    <phoneticPr fontId="5"/>
  </si>
  <si>
    <t>SS40362</t>
    <phoneticPr fontId="5"/>
  </si>
  <si>
    <t>300CV用キャップホルダ2</t>
    <phoneticPr fontId="5"/>
  </si>
  <si>
    <t>鈴木商館（臼井国際産業）</t>
    <rPh sb="0" eb="2">
      <t>スズキ</t>
    </rPh>
    <rPh sb="2" eb="4">
      <t>ショウカン</t>
    </rPh>
    <rPh sb="5" eb="7">
      <t>ウスイ</t>
    </rPh>
    <rPh sb="7" eb="9">
      <t>コクサイ</t>
    </rPh>
    <rPh sb="9" eb="11">
      <t>サンギョウ</t>
    </rPh>
    <phoneticPr fontId="5"/>
  </si>
  <si>
    <t>関口</t>
    <rPh sb="0" eb="2">
      <t>セキグチ</t>
    </rPh>
    <phoneticPr fontId="5"/>
  </si>
  <si>
    <t>DB-9SP</t>
  </si>
  <si>
    <t>ｺﾈｸﾀ</t>
  </si>
  <si>
    <t>DE-C8-J9-B11R</t>
  </si>
  <si>
    <t>DSUBﾌｰﾄﾞ</t>
  </si>
  <si>
    <t>MVSHM-3N01550006010-JPA25Y4KP111AA</t>
  </si>
  <si>
    <t>H7EC-N-B</t>
  </si>
  <si>
    <t>DISPLAY COUNTER</t>
  </si>
  <si>
    <t>パナソニック CN社</t>
    <rPh sb="9" eb="10">
      <t>シャ</t>
    </rPh>
    <phoneticPr fontId="5"/>
  </si>
  <si>
    <t>JR3404（片持ち、NPN、外部スイッチ、I/O-S仕様）　Ver8</t>
    <rPh sb="7" eb="9">
      <t>カタモ</t>
    </rPh>
    <rPh sb="15" eb="17">
      <t>ガイブ</t>
    </rPh>
    <rPh sb="27" eb="29">
      <t>シヨウ</t>
    </rPh>
    <phoneticPr fontId="5"/>
  </si>
  <si>
    <t>卓上型ロボットJR3000シリーズ(4軸）</t>
    <phoneticPr fontId="5"/>
  </si>
  <si>
    <t>神田GLより松丸Mへ先行依頼済</t>
    <rPh sb="0" eb="2">
      <t>カンダ</t>
    </rPh>
    <rPh sb="6" eb="8">
      <t>マツマル</t>
    </rPh>
    <rPh sb="10" eb="12">
      <t>センコウ</t>
    </rPh>
    <rPh sb="12" eb="14">
      <t>イライ</t>
    </rPh>
    <rPh sb="14" eb="15">
      <t>スミ</t>
    </rPh>
    <phoneticPr fontId="5"/>
  </si>
  <si>
    <t>JR C-Point2 Ver8</t>
  </si>
  <si>
    <t>荷造り運賃</t>
  </si>
  <si>
    <t>P1-LSBE-20239647</t>
    <phoneticPr fontId="5"/>
  </si>
  <si>
    <t>板金（JR3404ヘッド板金）</t>
    <rPh sb="0" eb="2">
      <t>バンキン</t>
    </rPh>
    <rPh sb="12" eb="14">
      <t>バンキン</t>
    </rPh>
    <phoneticPr fontId="5"/>
  </si>
  <si>
    <t>ヘッド部ケーブルキャリアユニット</t>
    <phoneticPr fontId="5"/>
  </si>
  <si>
    <t>FADAS-SUD-T2-A55-B30-L44-H14-G32-M3-V30-S20-NA4</t>
    <phoneticPr fontId="5"/>
  </si>
  <si>
    <t>L板金</t>
    <rPh sb="1" eb="3">
      <t>バンキン</t>
    </rPh>
    <phoneticPr fontId="5"/>
  </si>
  <si>
    <t>SZ08F-40-048-36</t>
    <phoneticPr fontId="5"/>
  </si>
  <si>
    <t>CSPRD-SUS-M3-4</t>
    <phoneticPr fontId="5"/>
  </si>
  <si>
    <t>十字穴付（+）丸皿小ねじ（SUNCO)</t>
    <phoneticPr fontId="5"/>
  </si>
  <si>
    <t>CBSTSR4-12</t>
    <phoneticPr fontId="5"/>
  </si>
  <si>
    <t>超極低頭六角穴付ボルト</t>
    <phoneticPr fontId="5"/>
  </si>
  <si>
    <t>Y軸部ｹｰﾌﾞﾙキャリアユニット</t>
    <phoneticPr fontId="5"/>
  </si>
  <si>
    <t>SBD-S4-15</t>
    <phoneticPr fontId="5"/>
  </si>
  <si>
    <t>六角スペーサ</t>
    <phoneticPr fontId="5"/>
  </si>
  <si>
    <t>MCPTK6-3</t>
    <phoneticPr fontId="5"/>
  </si>
  <si>
    <t>チューブ用継手φ6　ストレート</t>
    <rPh sb="4" eb="5">
      <t>ヨウ</t>
    </rPh>
    <rPh sb="5" eb="7">
      <t>ツギテ</t>
    </rPh>
    <phoneticPr fontId="5"/>
  </si>
  <si>
    <t>タンク用継手</t>
    <rPh sb="3" eb="4">
      <t>ヨウ</t>
    </rPh>
    <rPh sb="4" eb="6">
      <t>ツギテ</t>
    </rPh>
    <phoneticPr fontId="5"/>
  </si>
  <si>
    <t>MCLPTK6-3</t>
    <phoneticPr fontId="5"/>
  </si>
  <si>
    <t>チューブ用継手φ6　エルボ</t>
    <rPh sb="4" eb="5">
      <t>ヨウ</t>
    </rPh>
    <rPh sb="5" eb="7">
      <t>ツギテ</t>
    </rPh>
    <phoneticPr fontId="5"/>
  </si>
  <si>
    <t>EE-SPX613 1M</t>
    <phoneticPr fontId="5"/>
  </si>
  <si>
    <t>液面レベルセンサ（OMRON）</t>
    <phoneticPr fontId="5"/>
  </si>
  <si>
    <t>液面レベルセンサ</t>
    <rPh sb="0" eb="1">
      <t>エキ</t>
    </rPh>
    <rPh sb="1" eb="2">
      <t>メン</t>
    </rPh>
    <phoneticPr fontId="5"/>
  </si>
  <si>
    <t>3Mジャパン</t>
    <phoneticPr fontId="5"/>
  </si>
  <si>
    <t>37103-3101-000 FL</t>
    <phoneticPr fontId="5"/>
  </si>
  <si>
    <t>e-conコネクタ オス</t>
    <phoneticPr fontId="5"/>
  </si>
  <si>
    <t>SECON-S-U-3-2</t>
    <phoneticPr fontId="5"/>
  </si>
  <si>
    <t>e-conコネクタハーネス</t>
    <phoneticPr fontId="5"/>
  </si>
  <si>
    <t>P1-JTDA-20239589</t>
    <phoneticPr fontId="5"/>
  </si>
  <si>
    <t>SVEM720電磁弁取付ﾕﾆｯﾄ</t>
    <phoneticPr fontId="5"/>
  </si>
  <si>
    <t>R03コネクタ中継タイプ</t>
    <phoneticPr fontId="5"/>
  </si>
  <si>
    <t>SV70用継手</t>
    <rPh sb="4" eb="5">
      <t>ヨウ</t>
    </rPh>
    <rPh sb="5" eb="7">
      <t>ツギテ</t>
    </rPh>
    <phoneticPr fontId="5"/>
  </si>
  <si>
    <t>SHSPMN10-25</t>
    <phoneticPr fontId="5"/>
  </si>
  <si>
    <t>シャフトホルダ</t>
    <phoneticPr fontId="5"/>
  </si>
  <si>
    <t>P1-JUAA-20239650</t>
    <phoneticPr fontId="5"/>
  </si>
  <si>
    <t>平型ブラケット(I_Oボックス取付板JR3404)</t>
    <phoneticPr fontId="5"/>
  </si>
  <si>
    <t>I_O端子ボックスユニット</t>
    <rPh sb="3" eb="5">
      <t>タンシ</t>
    </rPh>
    <phoneticPr fontId="5"/>
  </si>
  <si>
    <t>MRB-250</t>
    <phoneticPr fontId="5"/>
  </si>
  <si>
    <t>コモン端子台</t>
    <phoneticPr fontId="5"/>
  </si>
  <si>
    <t>興和化成</t>
    <phoneticPr fontId="5"/>
  </si>
  <si>
    <t>KD-36-20-T</t>
    <phoneticPr fontId="5"/>
  </si>
  <si>
    <t>カッチンダクト（興和化成）</t>
    <phoneticPr fontId="5"/>
  </si>
  <si>
    <t>タカチ電機工業</t>
    <phoneticPr fontId="5"/>
  </si>
  <si>
    <t>TKR-TWE1</t>
    <phoneticPr fontId="5"/>
  </si>
  <si>
    <t>DINレール止め金具（タカチ電機工業）</t>
    <phoneticPr fontId="5"/>
  </si>
  <si>
    <t>タキゲン製造</t>
    <phoneticPr fontId="5"/>
  </si>
  <si>
    <t>膜付グロメット（タキゲン製造）</t>
    <phoneticPr fontId="5"/>
  </si>
  <si>
    <t>NAUL1007-20-BE-10</t>
    <phoneticPr fontId="5"/>
  </si>
  <si>
    <t>単芯電線　UL</t>
    <rPh sb="0" eb="1">
      <t>タン</t>
    </rPh>
    <rPh sb="1" eb="2">
      <t>シン</t>
    </rPh>
    <rPh sb="2" eb="4">
      <t>デンセン</t>
    </rPh>
    <phoneticPr fontId="5"/>
  </si>
  <si>
    <t>大同端子製造</t>
    <phoneticPr fontId="5"/>
  </si>
  <si>
    <t>裸圧着端子 Y型（大同端子製造）</t>
    <phoneticPr fontId="5"/>
  </si>
  <si>
    <t>I/O-SYS⇔端子台用ケーブル</t>
    <rPh sb="8" eb="11">
      <t>タンシダイ</t>
    </rPh>
    <rPh sb="11" eb="12">
      <t>ヨウ</t>
    </rPh>
    <phoneticPr fontId="5"/>
  </si>
  <si>
    <t>NEDJL-PT-SB-9-4-00F</t>
    <phoneticPr fontId="5"/>
  </si>
  <si>
    <t>端子台⇔SVC720F用ケーブル</t>
    <rPh sb="0" eb="3">
      <t>タンシダイ</t>
    </rPh>
    <rPh sb="11" eb="12">
      <t>ヨウ</t>
    </rPh>
    <phoneticPr fontId="5"/>
  </si>
  <si>
    <t>MVSHM-3N02050005013-JPA25G7CB111AA</t>
    <phoneticPr fontId="5"/>
  </si>
  <si>
    <t>SETA0010-Z04位置決めベース</t>
    <phoneticPr fontId="5"/>
  </si>
  <si>
    <t>ノズル位置決め治具</t>
  </si>
  <si>
    <t>MVSHM-3N03002003003-JPA25GYD1111AA</t>
    <phoneticPr fontId="5"/>
  </si>
  <si>
    <t>SETA0010-Z02角度切替ベース</t>
    <phoneticPr fontId="5"/>
  </si>
  <si>
    <t>MVSHM-3N02050002004-JPA25GP0K111AA</t>
    <phoneticPr fontId="5"/>
  </si>
  <si>
    <t>SETA0010-Z03角度切替ブラケット</t>
    <phoneticPr fontId="5"/>
  </si>
  <si>
    <t>角シム</t>
    <rPh sb="0" eb="1">
      <t>カク</t>
    </rPh>
    <phoneticPr fontId="5"/>
  </si>
  <si>
    <t>JTDA-SUD-A27-B12-T2-X6-Y6-M4-L15-MA4</t>
    <phoneticPr fontId="5"/>
  </si>
  <si>
    <t>板金（押え板）</t>
    <rPh sb="0" eb="2">
      <t>バンキン</t>
    </rPh>
    <rPh sb="3" eb="4">
      <t>オサ</t>
    </rPh>
    <rPh sb="5" eb="6">
      <t>イタ</t>
    </rPh>
    <phoneticPr fontId="5"/>
  </si>
  <si>
    <t>タカチ電機工業</t>
  </si>
  <si>
    <t>SETD0008</t>
    <phoneticPr fontId="5"/>
  </si>
  <si>
    <t>フリーサイズボックス追加工</t>
    <rPh sb="10" eb="13">
      <t>ツイカコウ</t>
    </rPh>
    <phoneticPr fontId="5"/>
  </si>
  <si>
    <t>見積No：22-19-00939A</t>
    <rPh sb="0" eb="2">
      <t>ミツモリ</t>
    </rPh>
    <phoneticPr fontId="5"/>
  </si>
  <si>
    <t>SETD0009</t>
  </si>
  <si>
    <t>専用シャーシ追加工</t>
    <rPh sb="0" eb="2">
      <t>センヨウ</t>
    </rPh>
    <rPh sb="6" eb="9">
      <t>ツイカコウ</t>
    </rPh>
    <phoneticPr fontId="5"/>
  </si>
  <si>
    <t>オーエム技研</t>
    <rPh sb="4" eb="6">
      <t>ギケン</t>
    </rPh>
    <phoneticPr fontId="5"/>
  </si>
  <si>
    <t>130172-Y01-1</t>
    <phoneticPr fontId="5"/>
  </si>
  <si>
    <t>130172-Y02</t>
    <phoneticPr fontId="5"/>
  </si>
  <si>
    <r>
      <t>SETD0020-Z01 ⇒　</t>
    </r>
    <r>
      <rPr>
        <sz val="11"/>
        <color indexed="10"/>
        <rFont val="ＭＳ Ｐゴシック"/>
        <family val="3"/>
        <charset val="128"/>
      </rPr>
      <t>図面：</t>
    </r>
    <r>
      <rPr>
        <b/>
        <sz val="11"/>
        <color indexed="10"/>
        <rFont val="ＭＳ Ｐゴシック"/>
        <family val="3"/>
        <charset val="128"/>
      </rPr>
      <t>SETD0010-Z01</t>
    </r>
    <r>
      <rPr>
        <sz val="11"/>
        <color indexed="10"/>
        <rFont val="ＭＳ Ｐゴシック"/>
        <family val="3"/>
        <charset val="128"/>
      </rPr>
      <t>で入荷</t>
    </r>
    <rPh sb="15" eb="17">
      <t>ズメン</t>
    </rPh>
    <rPh sb="31" eb="33">
      <t>ニュウカ</t>
    </rPh>
    <phoneticPr fontId="5"/>
  </si>
  <si>
    <t>背面板金（JR3404）</t>
    <phoneticPr fontId="5"/>
  </si>
  <si>
    <t>梱包・送料</t>
    <rPh sb="0" eb="2">
      <t>コンポウ</t>
    </rPh>
    <rPh sb="3" eb="5">
      <t>ソウリョウ</t>
    </rPh>
    <phoneticPr fontId="5"/>
  </si>
  <si>
    <t>見積№000968</t>
    <rPh sb="0" eb="2">
      <t>ミツモリ</t>
    </rPh>
    <phoneticPr fontId="5"/>
  </si>
  <si>
    <t>ADEKA総合設備</t>
    <rPh sb="5" eb="7">
      <t>ソウゴウ</t>
    </rPh>
    <rPh sb="7" eb="9">
      <t>セツビ</t>
    </rPh>
    <phoneticPr fontId="5"/>
  </si>
  <si>
    <t>島津</t>
    <rPh sb="0" eb="2">
      <t>シマヅ</t>
    </rPh>
    <phoneticPr fontId="5"/>
  </si>
  <si>
    <t>STABLO-AP</t>
    <phoneticPr fontId="5"/>
  </si>
  <si>
    <t>イオナイザー</t>
    <phoneticPr fontId="5"/>
  </si>
  <si>
    <t>見積No.209927-1</t>
    <rPh sb="0" eb="2">
      <t>ミツ</t>
    </rPh>
    <phoneticPr fontId="5"/>
  </si>
  <si>
    <t>HFS5-2020-340-LMH</t>
    <phoneticPr fontId="5"/>
  </si>
  <si>
    <t>HFS5-2020-80-LMH-RMH</t>
    <phoneticPr fontId="5"/>
  </si>
  <si>
    <t>HFS5-2020-350-LMH-RMH</t>
    <phoneticPr fontId="5"/>
  </si>
  <si>
    <t>HFS5-2020-170-LMH-RMH</t>
    <phoneticPr fontId="5"/>
  </si>
  <si>
    <t>HFS5-2020-330</t>
    <phoneticPr fontId="5"/>
  </si>
  <si>
    <t>HPJN5-20</t>
    <phoneticPr fontId="5"/>
  </si>
  <si>
    <t>連結金具</t>
    <rPh sb="0" eb="2">
      <t>レンケツ</t>
    </rPh>
    <rPh sb="2" eb="4">
      <t>カナグ</t>
    </rPh>
    <phoneticPr fontId="5"/>
  </si>
  <si>
    <t>SJ-P5023</t>
    <phoneticPr fontId="5"/>
  </si>
  <si>
    <t>ゴム足（10個入り）</t>
    <rPh sb="2" eb="3">
      <t>アシ</t>
    </rPh>
    <rPh sb="6" eb="7">
      <t>コ</t>
    </rPh>
    <rPh sb="7" eb="8">
      <t>イ</t>
    </rPh>
    <phoneticPr fontId="5"/>
  </si>
  <si>
    <t>ＮＯＫ株式会社
福島事業場</t>
    <phoneticPr fontId="5"/>
  </si>
  <si>
    <t>MVSHM-3N02052011011-JPA267F08111AA</t>
    <phoneticPr fontId="5"/>
  </si>
  <si>
    <t>148710-Z01　ｶｯﾌﾟﾎﾙﾀﾞｰﾍﾞｰｽＬ字ﾌﾞﾗｹｯﾄ</t>
    <phoneticPr fontId="5"/>
  </si>
  <si>
    <t>2/17・仙台営業所着</t>
    <rPh sb="5" eb="7">
      <t>センダイ</t>
    </rPh>
    <rPh sb="7" eb="11">
      <t>エイギョウショチャク</t>
    </rPh>
    <phoneticPr fontId="5"/>
  </si>
  <si>
    <t>2/19・仙台営業所着</t>
    <rPh sb="5" eb="7">
      <t>センダイ</t>
    </rPh>
    <rPh sb="7" eb="11">
      <t>エイギョウショチャク</t>
    </rPh>
    <phoneticPr fontId="5"/>
  </si>
  <si>
    <t>MVSHM-3N02050006018-JPA267WC9111AA　</t>
    <phoneticPr fontId="5"/>
  </si>
  <si>
    <t>148710-Z02　ｶｯﾌﾟﾎﾙﾀﾞｰＬ字ﾌﾞﾗｹｯﾄ</t>
    <phoneticPr fontId="5"/>
  </si>
  <si>
    <t>2/20・仙台営業所着</t>
    <rPh sb="5" eb="7">
      <t>センダイ</t>
    </rPh>
    <rPh sb="7" eb="11">
      <t>エイギョウショチャク</t>
    </rPh>
    <phoneticPr fontId="5"/>
  </si>
  <si>
    <t>SETB-0012-Z04 とSETB-0012-Z05 ｶｯﾌﾟﾎﾙﾀﾞｰ固定用</t>
    <rPh sb="38" eb="40">
      <t>コテイ</t>
    </rPh>
    <rPh sb="40" eb="41">
      <t>ヨウ</t>
    </rPh>
    <phoneticPr fontId="5"/>
  </si>
  <si>
    <t>SETB-0012-Z03 とSETB-0012-Z04 ｶｯﾌﾟﾎﾙﾀﾞｰ固定用</t>
    <rPh sb="38" eb="40">
      <t>コテイ</t>
    </rPh>
    <rPh sb="40" eb="41">
      <t>ヨウ</t>
    </rPh>
    <phoneticPr fontId="5"/>
  </si>
  <si>
    <t>SETB-0012-Z03 に使用　ロボット柱固定用</t>
    <rPh sb="15" eb="17">
      <t>シヨウ</t>
    </rPh>
    <rPh sb="22" eb="23">
      <t>ハシラ</t>
    </rPh>
    <rPh sb="23" eb="26">
      <t>コテイヨウ</t>
    </rPh>
    <phoneticPr fontId="5"/>
  </si>
  <si>
    <t xml:space="preserve">TDK株式会社(株式会社ソーリンク) </t>
    <rPh sb="8" eb="12">
      <t>カブシキガイシャ</t>
    </rPh>
    <phoneticPr fontId="5"/>
  </si>
  <si>
    <t>平山（則包）</t>
    <rPh sb="0" eb="2">
      <t>ヒラヤマ</t>
    </rPh>
    <rPh sb="3" eb="5">
      <t>ノリカネ</t>
    </rPh>
    <phoneticPr fontId="5"/>
  </si>
  <si>
    <t>FWRBA-D51-V31-T2</t>
    <phoneticPr fontId="5"/>
  </si>
  <si>
    <t>FWRBA-D22-V15-T2</t>
    <phoneticPr fontId="5"/>
  </si>
  <si>
    <t>FWRBN-D50-V38-T6</t>
    <phoneticPr fontId="5"/>
  </si>
  <si>
    <t>ミニチュア管継手プラグ</t>
    <rPh sb="5" eb="6">
      <t>カン</t>
    </rPh>
    <rPh sb="6" eb="7">
      <t>ツギ</t>
    </rPh>
    <rPh sb="7" eb="8">
      <t>テ</t>
    </rPh>
    <phoneticPr fontId="5"/>
  </si>
  <si>
    <t xml:space="preserve">ハンドバルブ </t>
    <phoneticPr fontId="5"/>
  </si>
  <si>
    <t>ミニュチュアワンタッチ継手</t>
    <phoneticPr fontId="5"/>
  </si>
  <si>
    <t>ARX21-01BG</t>
    <phoneticPr fontId="5"/>
  </si>
  <si>
    <t>MSYC3-8</t>
    <phoneticPr fontId="5"/>
  </si>
  <si>
    <t>ノックピン</t>
    <phoneticPr fontId="5"/>
  </si>
  <si>
    <t>XSG40</t>
    <phoneticPr fontId="5"/>
  </si>
  <si>
    <t>Xステージ</t>
    <phoneticPr fontId="5"/>
  </si>
  <si>
    <t>SSE2B10-115</t>
    <phoneticPr fontId="5"/>
  </si>
  <si>
    <t>リニアガイド</t>
    <phoneticPr fontId="5"/>
  </si>
  <si>
    <t>TSBSE5-5</t>
    <phoneticPr fontId="5"/>
  </si>
  <si>
    <t>AJKTNMF5-20</t>
    <phoneticPr fontId="5"/>
  </si>
  <si>
    <t>アジャストボルト</t>
    <phoneticPr fontId="5"/>
  </si>
  <si>
    <t>AJKBM5-17</t>
    <phoneticPr fontId="5"/>
  </si>
  <si>
    <t>CHBS4-10</t>
    <phoneticPr fontId="5"/>
  </si>
  <si>
    <t>蝶ボルト</t>
    <rPh sb="0" eb="1">
      <t>チョウ</t>
    </rPh>
    <phoneticPr fontId="5"/>
  </si>
  <si>
    <t>FSP-50V-C</t>
    <phoneticPr fontId="5"/>
  </si>
  <si>
    <t>スケールプレート</t>
    <phoneticPr fontId="5"/>
  </si>
  <si>
    <t>CSH-SUS-M5-70</t>
    <phoneticPr fontId="5"/>
  </si>
  <si>
    <t>六角穴付ボルト</t>
    <rPh sb="0" eb="2">
      <t>ロッカク</t>
    </rPh>
    <rPh sb="2" eb="3">
      <t>アナ</t>
    </rPh>
    <rPh sb="3" eb="4">
      <t>ツキ</t>
    </rPh>
    <phoneticPr fontId="5"/>
  </si>
  <si>
    <t>アソー</t>
    <phoneticPr fontId="5"/>
  </si>
  <si>
    <t xml:space="preserve">UL-1100 </t>
    <phoneticPr fontId="5"/>
  </si>
  <si>
    <t>ボールバルブ</t>
    <phoneticPr fontId="5"/>
  </si>
  <si>
    <t>BOXT-A40</t>
    <phoneticPr fontId="5"/>
  </si>
  <si>
    <t>端子台ボックス</t>
    <rPh sb="0" eb="2">
      <t>タンシ</t>
    </rPh>
    <rPh sb="2" eb="3">
      <t>ダイ</t>
    </rPh>
    <phoneticPr fontId="5"/>
  </si>
  <si>
    <t>NEDUL-PT-SB-9-2.5</t>
    <phoneticPr fontId="5"/>
  </si>
  <si>
    <t>Dsubコネクタ付きケーブル</t>
    <rPh sb="8" eb="9">
      <t>ツ</t>
    </rPh>
    <phoneticPr fontId="5"/>
  </si>
  <si>
    <t>NEDUL-PY-SB-37-2.5</t>
    <phoneticPr fontId="5"/>
  </si>
  <si>
    <t>ユーコウパーツ</t>
    <phoneticPr fontId="5"/>
  </si>
  <si>
    <t>162921-Y01</t>
    <phoneticPr fontId="5"/>
  </si>
  <si>
    <t>ベースアングル</t>
    <phoneticPr fontId="5"/>
  </si>
  <si>
    <t>162921-Y02</t>
  </si>
  <si>
    <t>スライドベース</t>
    <phoneticPr fontId="5"/>
  </si>
  <si>
    <t>162921-Y03</t>
  </si>
  <si>
    <t>162921-Y04</t>
  </si>
  <si>
    <t>162921-Y05</t>
  </si>
  <si>
    <t>162921-Y06-A</t>
    <phoneticPr fontId="5"/>
  </si>
  <si>
    <t>連結ブロック</t>
    <rPh sb="0" eb="2">
      <t>レンケツ</t>
    </rPh>
    <phoneticPr fontId="5"/>
  </si>
  <si>
    <t>162921-Y07</t>
  </si>
  <si>
    <t>クランプ</t>
    <phoneticPr fontId="5"/>
  </si>
  <si>
    <t>162921-Y08</t>
  </si>
  <si>
    <t>クランプブロック</t>
    <phoneticPr fontId="5"/>
  </si>
  <si>
    <t>162921-Y09</t>
  </si>
  <si>
    <t>クランプアーム１</t>
    <phoneticPr fontId="5"/>
  </si>
  <si>
    <t>162921-Y10</t>
  </si>
  <si>
    <t>クランプアーム２</t>
    <phoneticPr fontId="5"/>
  </si>
  <si>
    <t>162921-Z04</t>
  </si>
  <si>
    <t>パイプ</t>
    <phoneticPr fontId="5"/>
  </si>
  <si>
    <t>162921-Z05</t>
  </si>
  <si>
    <t>３方エルボ</t>
    <rPh sb="1" eb="2">
      <t>ホウ</t>
    </rPh>
    <phoneticPr fontId="5"/>
  </si>
  <si>
    <t>ﾃﾞﾝｿｰ福島　様</t>
    <rPh sb="5" eb="7">
      <t>フクシマ</t>
    </rPh>
    <rPh sb="8" eb="9">
      <t>サマ</t>
    </rPh>
    <phoneticPr fontId="5"/>
  </si>
  <si>
    <t>千葉</t>
    <rPh sb="0" eb="2">
      <t>チバ</t>
    </rPh>
    <phoneticPr fontId="5"/>
  </si>
  <si>
    <r>
      <t>卓上 JR3404　ﾜｰｸ反転2連式  　SV46　　　　　</t>
    </r>
    <r>
      <rPr>
        <b/>
        <sz val="14"/>
        <color indexed="30"/>
        <rFont val="ＭＳ Ｐゴシック"/>
        <family val="3"/>
        <charset val="128"/>
      </rPr>
      <t>新規ﾜｰｸ治具用</t>
    </r>
    <rPh sb="13" eb="15">
      <t>ハンテン</t>
    </rPh>
    <rPh sb="16" eb="17">
      <t>レン</t>
    </rPh>
    <rPh sb="17" eb="18">
      <t>シキ</t>
    </rPh>
    <phoneticPr fontId="5"/>
  </si>
  <si>
    <t>ワーク受けベース治具部分(回転部分）</t>
    <rPh sb="3" eb="4">
      <t>ウ</t>
    </rPh>
    <rPh sb="8" eb="10">
      <t>ジグ</t>
    </rPh>
    <rPh sb="10" eb="12">
      <t>ブブン</t>
    </rPh>
    <rPh sb="13" eb="15">
      <t>カイテン</t>
    </rPh>
    <rPh sb="15" eb="17">
      <t>ブブン</t>
    </rPh>
    <phoneticPr fontId="5"/>
  </si>
  <si>
    <t>SETB-0022-X020</t>
    <phoneticPr fontId="5"/>
  </si>
  <si>
    <t>回転冶具回転部軸受け</t>
    <phoneticPr fontId="5"/>
  </si>
  <si>
    <t>3/4AM・仙台営業所着</t>
    <rPh sb="6" eb="12">
      <t>センダイエイギョウショチャク</t>
    </rPh>
    <phoneticPr fontId="5"/>
  </si>
  <si>
    <t>SETB-0022-X021</t>
  </si>
  <si>
    <t>回転冶具回転部側面</t>
    <phoneticPr fontId="5"/>
  </si>
  <si>
    <t>SETB-0022-X022</t>
  </si>
  <si>
    <t>回転冶具回転部側面底板</t>
    <phoneticPr fontId="5"/>
  </si>
  <si>
    <t>MVBLK-AMW-JPA26U756111AB</t>
    <phoneticPr fontId="5"/>
  </si>
  <si>
    <t>回転冶具ﾜｰｸ冶具ｱｰﾑ      SETB-0022-X023</t>
    <phoneticPr fontId="5"/>
  </si>
  <si>
    <t>MVSHM-3N03050001005-JPA26RZM2111AA</t>
  </si>
  <si>
    <t>蓋開口時ストッパ　Ｌ字ﾌﾞﾗｹｯﾄ    SETB-0022-X001</t>
    <phoneticPr fontId="5"/>
  </si>
  <si>
    <t>3/3・仙台営業所着</t>
    <rPh sb="4" eb="10">
      <t>センダイエイギョウショチャク</t>
    </rPh>
    <phoneticPr fontId="5"/>
  </si>
  <si>
    <t>JTAB-SUD-A45-B28-T3-X5-Y4-G20-N4-L27-V11.5-S4-W20-MA4</t>
    <phoneticPr fontId="5"/>
  </si>
  <si>
    <t>ﾄｸﾞﾙｸﾗﾝﾌﾟ固定ｽﾃ-     SETB-0022-X002</t>
    <rPh sb="9" eb="11">
      <t>コテイ</t>
    </rPh>
    <phoneticPr fontId="5"/>
  </si>
  <si>
    <t xml:space="preserve">PCIMRS3-7-0.1 </t>
    <phoneticPr fontId="5"/>
  </si>
  <si>
    <t>ｼﾑワッシャー0.1mm (30個入り）　　X021のﾜｰｸ厚み対応用</t>
    <rPh sb="16" eb="17">
      <t>コ</t>
    </rPh>
    <rPh sb="17" eb="18">
      <t>イ</t>
    </rPh>
    <rPh sb="30" eb="31">
      <t>アツ</t>
    </rPh>
    <rPh sb="32" eb="34">
      <t>タイオウ</t>
    </rPh>
    <rPh sb="34" eb="35">
      <t>ヨウ</t>
    </rPh>
    <phoneticPr fontId="5"/>
  </si>
  <si>
    <t>エクシール</t>
    <phoneticPr fontId="5"/>
  </si>
  <si>
    <t xml:space="preserve">7010T </t>
    <phoneticPr fontId="5"/>
  </si>
  <si>
    <t>エクシール ハイパーゲルシート粘着材付 硬度70 400×500×1.0透明　蓋裏に張り付け</t>
    <rPh sb="39" eb="40">
      <t>フタ</t>
    </rPh>
    <rPh sb="40" eb="41">
      <t>ウラ</t>
    </rPh>
    <rPh sb="42" eb="43">
      <t>ハ</t>
    </rPh>
    <rPh sb="44" eb="45">
      <t>ツ</t>
    </rPh>
    <phoneticPr fontId="5"/>
  </si>
  <si>
    <t>3/6・仙台営業所着</t>
    <rPh sb="4" eb="10">
      <t>センダイエイギョウショチャク</t>
    </rPh>
    <phoneticPr fontId="5"/>
  </si>
  <si>
    <t>カクタ</t>
    <phoneticPr fontId="5"/>
  </si>
  <si>
    <t xml:space="preserve">NO.09 </t>
    <phoneticPr fontId="5"/>
  </si>
  <si>
    <t>下方押さえ型クランプ クランプ時ハンドル縦型 No.09</t>
    <phoneticPr fontId="5"/>
  </si>
  <si>
    <t xml:space="preserve">WSSB5-3-1 </t>
    <phoneticPr fontId="5"/>
  </si>
  <si>
    <t>金属ワッシャ　Ｔ寸選択・</t>
    <phoneticPr fontId="5"/>
  </si>
  <si>
    <t xml:space="preserve">MS2-8 </t>
    <phoneticPr fontId="5"/>
  </si>
  <si>
    <t>ﾉｯｸﾋﾟﾝ　φ2-8mm</t>
    <phoneticPr fontId="5"/>
  </si>
  <si>
    <t>MS2-10</t>
    <phoneticPr fontId="5"/>
  </si>
  <si>
    <t xml:space="preserve">MS3-10 </t>
    <phoneticPr fontId="5"/>
  </si>
  <si>
    <t>ﾉｯｸﾋﾟﾝ　φ3-10mm</t>
    <phoneticPr fontId="5"/>
  </si>
  <si>
    <t>ＭＳ３－１5</t>
    <phoneticPr fontId="5"/>
  </si>
  <si>
    <t>ﾉｯｸﾋﾟﾝ　φ3-15mm　　Ｌ字ﾌﾞﾗｹｯﾄズレ防止用</t>
    <rPh sb="17" eb="18">
      <t>ジ</t>
    </rPh>
    <rPh sb="26" eb="28">
      <t>ボウシ</t>
    </rPh>
    <rPh sb="28" eb="29">
      <t>ヨウ</t>
    </rPh>
    <phoneticPr fontId="5"/>
  </si>
  <si>
    <t>六角穴付きﾎﾞﾙﾄ　 (M3×8)　丁番側面固定用</t>
    <rPh sb="18" eb="20">
      <t>チョウバン</t>
    </rPh>
    <rPh sb="20" eb="22">
      <t>ソクメン</t>
    </rPh>
    <rPh sb="22" eb="24">
      <t>コテイ</t>
    </rPh>
    <rPh sb="24" eb="25">
      <t>ヨウ</t>
    </rPh>
    <phoneticPr fontId="5"/>
  </si>
  <si>
    <t>六角穴付きﾎﾞﾙﾄ　 (M3×12)　15-X005と006固定用</t>
    <phoneticPr fontId="5"/>
  </si>
  <si>
    <t>六角穴付きﾎﾞﾙﾄ　 (M4×12)　15-X005と009固定用</t>
    <rPh sb="30" eb="32">
      <t>コテイ</t>
    </rPh>
    <rPh sb="32" eb="33">
      <t>ヨウ</t>
    </rPh>
    <phoneticPr fontId="5"/>
  </si>
  <si>
    <t>SCB5-18</t>
    <phoneticPr fontId="5"/>
  </si>
  <si>
    <t>六角穴付きﾎﾞﾙﾄ　 (M5×18)　15-X002とベアリングホルダー固定用</t>
    <rPh sb="36" eb="38">
      <t>コテイ</t>
    </rPh>
    <rPh sb="38" eb="39">
      <t>ヨウ</t>
    </rPh>
    <phoneticPr fontId="5"/>
  </si>
  <si>
    <t>ＳＵNCO</t>
    <phoneticPr fontId="5"/>
  </si>
  <si>
    <t xml:space="preserve">SSHH-316L-M3-4 </t>
    <phoneticPr fontId="5"/>
  </si>
  <si>
    <t>六角穴付止めねじ 平先　　5-X006イモネジ</t>
    <phoneticPr fontId="5"/>
  </si>
  <si>
    <t xml:space="preserve">HXN3-4 </t>
    <phoneticPr fontId="5"/>
  </si>
  <si>
    <t>マグネット　丸タイプ</t>
    <phoneticPr fontId="5"/>
  </si>
  <si>
    <t>SBCB3-4</t>
    <phoneticPr fontId="5"/>
  </si>
  <si>
    <t>六角穴付ボタンボルト(M3×4）　丁番と蓋固定</t>
    <rPh sb="17" eb="19">
      <t>チョウバン</t>
    </rPh>
    <rPh sb="20" eb="21">
      <t>フタ</t>
    </rPh>
    <rPh sb="21" eb="23">
      <t>コテイ</t>
    </rPh>
    <phoneticPr fontId="5"/>
  </si>
  <si>
    <t>SBCB3-5</t>
    <phoneticPr fontId="5"/>
  </si>
  <si>
    <t>六角穴付ボタンボルト(M3×5）　ﾄｸﾞﾙｸﾗﾝﾌﾟ固定用</t>
    <rPh sb="26" eb="28">
      <t>コテイ</t>
    </rPh>
    <rPh sb="28" eb="29">
      <t>ヨウ</t>
    </rPh>
    <phoneticPr fontId="5"/>
  </si>
  <si>
    <t>SCB3-18</t>
    <phoneticPr fontId="5"/>
  </si>
  <si>
    <t>ストッパＬ字ﾌﾞﾗｹｯﾄ固定用ﾈｼﾞ</t>
    <rPh sb="4" eb="6">
      <t>リジ</t>
    </rPh>
    <rPh sb="12" eb="14">
      <t>コテイ</t>
    </rPh>
    <rPh sb="14" eb="15">
      <t>ヨウ</t>
    </rPh>
    <phoneticPr fontId="5"/>
  </si>
  <si>
    <t xml:space="preserve">FWSSS-D6-V3-T7 </t>
    <phoneticPr fontId="5"/>
  </si>
  <si>
    <t>金属ワッシャ　－並級／精密級　寸法フリー指定タイプ－　ストッパＬ字ﾌﾞﾗｹｯﾄ固定用</t>
    <phoneticPr fontId="5"/>
  </si>
  <si>
    <t xml:space="preserve">SBCB4-6 </t>
    <phoneticPr fontId="5"/>
  </si>
  <si>
    <t>六角穴付ボタンボルト(M4×6）　5-X014と15　　　、15-X007と116571-2202固定よう</t>
    <rPh sb="49" eb="51">
      <t>コテイ</t>
    </rPh>
    <phoneticPr fontId="5"/>
  </si>
  <si>
    <t>CSHCS-SUS-M3-8</t>
    <phoneticPr fontId="5"/>
  </si>
  <si>
    <t>六角穴付き皿ボルト（皿キャップスクリュー）固定　X007+006</t>
    <rPh sb="21" eb="23">
      <t>コテイ</t>
    </rPh>
    <phoneticPr fontId="5"/>
  </si>
  <si>
    <t>SMSBF10-L17-F10</t>
    <phoneticPr fontId="5"/>
  </si>
  <si>
    <t>外ネジ式ストリッパボルト:</t>
    <phoneticPr fontId="5"/>
  </si>
  <si>
    <t>SPWF3</t>
    <phoneticPr fontId="5"/>
  </si>
  <si>
    <t>平座金－単品販売－　　蝶番取付時</t>
    <rPh sb="11" eb="13">
      <t>チョウバン</t>
    </rPh>
    <rPh sb="13" eb="15">
      <t>トリツケ</t>
    </rPh>
    <rPh sb="15" eb="16">
      <t>ジ</t>
    </rPh>
    <phoneticPr fontId="5"/>
  </si>
  <si>
    <t>SPWF4</t>
  </si>
  <si>
    <t>平座金－単品販売－　　ﾄｸﾞﾙｸﾗﾝﾌﾟ固定時使用</t>
    <rPh sb="20" eb="22">
      <t>コテイ</t>
    </rPh>
    <rPh sb="22" eb="23">
      <t>ジ</t>
    </rPh>
    <rPh sb="23" eb="25">
      <t>シヨウ</t>
    </rPh>
    <phoneticPr fontId="5"/>
  </si>
  <si>
    <t>BGHFSA-C6800ZZ-25</t>
    <phoneticPr fontId="5"/>
  </si>
  <si>
    <t>ベアリングホルダセット　T型　高さ指定タイプ</t>
    <phoneticPr fontId="5"/>
  </si>
  <si>
    <t>FWSSS-D12-V10-T3　</t>
    <phoneticPr fontId="5"/>
  </si>
  <si>
    <t>SNTRCS8</t>
    <phoneticPr fontId="5"/>
  </si>
  <si>
    <t>ｺﾝﾊﾟｸﾄﾅｯﾄ</t>
    <phoneticPr fontId="5"/>
  </si>
  <si>
    <t>B-1100-1　</t>
    <phoneticPr fontId="5"/>
  </si>
  <si>
    <t>蝶番</t>
    <phoneticPr fontId="5"/>
  </si>
  <si>
    <t>ワーク治具ﾊﾟﾚｯﾄ交換部分(1SET分）</t>
    <rPh sb="3" eb="5">
      <t>ジグ</t>
    </rPh>
    <rPh sb="10" eb="12">
      <t>コウカン</t>
    </rPh>
    <rPh sb="12" eb="14">
      <t>ブブン</t>
    </rPh>
    <rPh sb="19" eb="20">
      <t>ブン</t>
    </rPh>
    <phoneticPr fontId="5"/>
  </si>
  <si>
    <t>MVSHM-3N02002003009-JPA26LZR0111AA</t>
    <phoneticPr fontId="5"/>
  </si>
  <si>
    <r>
      <t>ワーク位置決めプレートベース</t>
    </r>
    <r>
      <rPr>
        <b/>
        <sz val="11"/>
        <color indexed="30"/>
        <rFont val="ＭＳ Ｐゴシック"/>
        <family val="3"/>
        <charset val="128"/>
      </rPr>
      <t>上</t>
    </r>
    <r>
      <rPr>
        <sz val="11"/>
        <color indexed="8"/>
        <rFont val="ＭＳ Ｐゴシック"/>
        <family val="3"/>
        <charset val="128"/>
      </rPr>
      <t>　2300用  SETB-0022-X003</t>
    </r>
    <rPh sb="3" eb="5">
      <t>イチ</t>
    </rPh>
    <rPh sb="5" eb="6">
      <t>キ</t>
    </rPh>
    <rPh sb="14" eb="15">
      <t>ウエ</t>
    </rPh>
    <rPh sb="20" eb="21">
      <t>ヨウ</t>
    </rPh>
    <phoneticPr fontId="5"/>
  </si>
  <si>
    <t>MVSHM-3N02002003009-JPA26RAXP111AA</t>
    <phoneticPr fontId="5"/>
  </si>
  <si>
    <t>ワーク位置決めプレートベース下　2300用  SETB-0022-X004</t>
    <rPh sb="3" eb="5">
      <t>イチ</t>
    </rPh>
    <rPh sb="5" eb="6">
      <t>キ</t>
    </rPh>
    <rPh sb="14" eb="15">
      <t>シタ</t>
    </rPh>
    <rPh sb="20" eb="21">
      <t>ヨウ</t>
    </rPh>
    <phoneticPr fontId="5"/>
  </si>
  <si>
    <t>MVBLK-POW-JPA26LYKS111AB</t>
    <phoneticPr fontId="5"/>
  </si>
  <si>
    <t xml:space="preserve"> ﾜｰｸ受け上　2300用　SETB-0022-X005</t>
    <phoneticPr fontId="5"/>
  </si>
  <si>
    <t>MVBLK-POW-JPA26LPHA111AB</t>
    <phoneticPr fontId="5"/>
  </si>
  <si>
    <t xml:space="preserve"> ﾜｰｸ受け下　2300用　SETB-0022-X006</t>
    <rPh sb="6" eb="7">
      <t>シタ</t>
    </rPh>
    <phoneticPr fontId="5"/>
  </si>
  <si>
    <t>MVBLK-POW-JPA26L1WN111AB</t>
    <phoneticPr fontId="5"/>
  </si>
  <si>
    <t>ワーク位置決めブロック1　2300用 SETB-0022-X007  左奥</t>
    <rPh sb="3" eb="5">
      <t>イチ</t>
    </rPh>
    <rPh sb="5" eb="6">
      <t>キ</t>
    </rPh>
    <rPh sb="17" eb="18">
      <t>ヨウ</t>
    </rPh>
    <rPh sb="35" eb="36">
      <t>ヒダリ</t>
    </rPh>
    <rPh sb="36" eb="37">
      <t>オク</t>
    </rPh>
    <phoneticPr fontId="5"/>
  </si>
  <si>
    <t>MVBLK-POW-JPA26LGR6111AB</t>
    <phoneticPr fontId="5"/>
  </si>
  <si>
    <t>ワーク位置決めブロック2　2300用 SETB-0022-X008　右奥</t>
    <rPh sb="3" eb="5">
      <t>イチ</t>
    </rPh>
    <rPh sb="5" eb="6">
      <t>キ</t>
    </rPh>
    <rPh sb="17" eb="18">
      <t>ヨウ</t>
    </rPh>
    <rPh sb="34" eb="35">
      <t>ミギ</t>
    </rPh>
    <rPh sb="35" eb="36">
      <t>オク</t>
    </rPh>
    <phoneticPr fontId="5"/>
  </si>
  <si>
    <t>MVBLK-POW-JPA26L0MJ111AB</t>
    <phoneticPr fontId="5"/>
  </si>
  <si>
    <t>ワーク位置決めブロック3　2300用 SETB-0022-X009　左手前</t>
    <rPh sb="3" eb="5">
      <t>イチ</t>
    </rPh>
    <rPh sb="5" eb="6">
      <t>キ</t>
    </rPh>
    <rPh sb="17" eb="18">
      <t>ヨウ</t>
    </rPh>
    <rPh sb="34" eb="35">
      <t>ヒダリ</t>
    </rPh>
    <rPh sb="35" eb="37">
      <t>テマエ</t>
    </rPh>
    <phoneticPr fontId="5"/>
  </si>
  <si>
    <t>MVBLK-POW-JPA26LLED111AB</t>
    <phoneticPr fontId="5"/>
  </si>
  <si>
    <t>ワーク位置決めブロック4　2300用SETB-0022-X010　右手前</t>
    <rPh sb="3" eb="5">
      <t>イチ</t>
    </rPh>
    <rPh sb="5" eb="6">
      <t>キ</t>
    </rPh>
    <rPh sb="17" eb="18">
      <t>ヨウ</t>
    </rPh>
    <rPh sb="33" eb="34">
      <t>ミギ</t>
    </rPh>
    <rPh sb="34" eb="36">
      <t>テマエ</t>
    </rPh>
    <phoneticPr fontId="5"/>
  </si>
  <si>
    <t>MVSHM-3N03002011019-JPA26RL2W111AB</t>
    <phoneticPr fontId="5"/>
  </si>
  <si>
    <t xml:space="preserve">回転冶具ﾏｶﾞｼﾞﾝ押さえ蓋　SETB-0022-X011 </t>
    <phoneticPr fontId="5"/>
  </si>
  <si>
    <t>MVSHM-3N02002003009-JPA26RGAM111AA</t>
    <phoneticPr fontId="5"/>
  </si>
  <si>
    <t>ワーク位置決めプレートベース上　2310用　SETB-0022-X012</t>
    <phoneticPr fontId="5"/>
  </si>
  <si>
    <t>MVSHM-3N02002003009-JPA26RW7Z111AA</t>
    <phoneticPr fontId="5"/>
  </si>
  <si>
    <t>ワーク位置決めプレートベース下　2310用　SETB-0022-X013</t>
    <rPh sb="14" eb="15">
      <t>シタ</t>
    </rPh>
    <phoneticPr fontId="5"/>
  </si>
  <si>
    <t>MVBLK-POW-JPA26RGWP111AB</t>
    <phoneticPr fontId="5"/>
  </si>
  <si>
    <t xml:space="preserve"> ﾜｰｸ受け上　2310用　SETB-0022-X014</t>
    <phoneticPr fontId="5"/>
  </si>
  <si>
    <t>MVBLK-POW-JPA26RJLD111AB</t>
    <phoneticPr fontId="5"/>
  </si>
  <si>
    <t xml:space="preserve"> ﾜｰｸ受け下　2310用　SETB-0022-X015</t>
    <rPh sb="6" eb="7">
      <t>シタ</t>
    </rPh>
    <phoneticPr fontId="5"/>
  </si>
  <si>
    <t>MVBLK-POW-JPA26RANT111AB</t>
    <phoneticPr fontId="5"/>
  </si>
  <si>
    <t>ワーク位置決めブロック1　2310用 SETB-0022-X016  左奥</t>
    <rPh sb="3" eb="5">
      <t>イチ</t>
    </rPh>
    <rPh sb="5" eb="6">
      <t>キ</t>
    </rPh>
    <rPh sb="17" eb="18">
      <t>ヨウ</t>
    </rPh>
    <rPh sb="35" eb="36">
      <t>ヒダリ</t>
    </rPh>
    <rPh sb="36" eb="37">
      <t>オク</t>
    </rPh>
    <phoneticPr fontId="5"/>
  </si>
  <si>
    <t>MVBLK-POW-JPA26RMWD111AB</t>
    <phoneticPr fontId="5"/>
  </si>
  <si>
    <t>ワーク位置決めブロック2　2310用 SETB-0022-X017　右奥</t>
    <rPh sb="3" eb="5">
      <t>イチ</t>
    </rPh>
    <rPh sb="5" eb="6">
      <t>キ</t>
    </rPh>
    <rPh sb="17" eb="18">
      <t>ヨウ</t>
    </rPh>
    <rPh sb="34" eb="35">
      <t>ミギ</t>
    </rPh>
    <rPh sb="35" eb="36">
      <t>オク</t>
    </rPh>
    <phoneticPr fontId="5"/>
  </si>
  <si>
    <t>MVBLK-POW-JPA26RK45111AB</t>
  </si>
  <si>
    <t>ワーク位置決めブロック3　2310用 SETB-0022-X018　左手前</t>
    <rPh sb="3" eb="5">
      <t>イチ</t>
    </rPh>
    <rPh sb="5" eb="6">
      <t>キ</t>
    </rPh>
    <rPh sb="17" eb="18">
      <t>ヨウ</t>
    </rPh>
    <rPh sb="34" eb="35">
      <t>ヒダリ</t>
    </rPh>
    <rPh sb="35" eb="37">
      <t>テマエ</t>
    </rPh>
    <phoneticPr fontId="5"/>
  </si>
  <si>
    <t>MVBLK-POW-JPA26R8LX111AB</t>
    <phoneticPr fontId="5"/>
  </si>
  <si>
    <t>ワーク位置決めブロック4　2310用SETB-0022-X019　右手前</t>
    <rPh sb="3" eb="5">
      <t>イチ</t>
    </rPh>
    <rPh sb="5" eb="6">
      <t>キ</t>
    </rPh>
    <rPh sb="17" eb="18">
      <t>ヨウ</t>
    </rPh>
    <rPh sb="33" eb="34">
      <t>ミギ</t>
    </rPh>
    <rPh sb="34" eb="36">
      <t>テマエ</t>
    </rPh>
    <phoneticPr fontId="5"/>
  </si>
  <si>
    <t>ＭＳ2－6</t>
    <phoneticPr fontId="5"/>
  </si>
  <si>
    <t>ﾉｯｸﾋﾟﾝ　φ2-6mm</t>
    <phoneticPr fontId="5"/>
  </si>
  <si>
    <t>ＭＳ３-6</t>
    <phoneticPr fontId="5"/>
  </si>
  <si>
    <t>ﾉｯｸﾋﾟﾝ　φ3-10mm　蓋位置決めﾌﾞﾛｯｸ位置合わせPIN用</t>
    <rPh sb="15" eb="16">
      <t>フタ</t>
    </rPh>
    <rPh sb="16" eb="18">
      <t>イチ</t>
    </rPh>
    <rPh sb="18" eb="19">
      <t>ギ</t>
    </rPh>
    <rPh sb="25" eb="27">
      <t>イチ</t>
    </rPh>
    <rPh sb="27" eb="28">
      <t>ア</t>
    </rPh>
    <rPh sb="33" eb="34">
      <t>ヨウ</t>
    </rPh>
    <phoneticPr fontId="5"/>
  </si>
  <si>
    <t>六角穴付ボタンボルト(M3×6）　蓋と蓋ﾌﾞﾛｯｸ固定</t>
    <rPh sb="17" eb="18">
      <t>フタ</t>
    </rPh>
    <rPh sb="19" eb="20">
      <t>フタ</t>
    </rPh>
    <rPh sb="25" eb="27">
      <t>コテイ</t>
    </rPh>
    <phoneticPr fontId="5"/>
  </si>
  <si>
    <t>SBCB4-6</t>
    <phoneticPr fontId="5"/>
  </si>
  <si>
    <t>六角穴付ボタンボルト(M4×5）　底とﾕﾆｯﾄプレートﾌﾞﾛｯｸ固定</t>
    <rPh sb="17" eb="18">
      <t>ソコ</t>
    </rPh>
    <rPh sb="32" eb="34">
      <t>コテイ</t>
    </rPh>
    <phoneticPr fontId="5"/>
  </si>
  <si>
    <t>六角穴付きﾎﾞﾙﾄ　 (M3×8)　POM位置決め固定用</t>
    <rPh sb="21" eb="23">
      <t>イチ</t>
    </rPh>
    <rPh sb="23" eb="24">
      <t>ギ</t>
    </rPh>
    <rPh sb="25" eb="27">
      <t>コテイ</t>
    </rPh>
    <rPh sb="27" eb="28">
      <t>ヨウ</t>
    </rPh>
    <phoneticPr fontId="5"/>
  </si>
  <si>
    <t>六角穴付きﾎﾞﾙﾄ　 (M3×12)　外形ﾌﾞﾛｯｸ固定用</t>
    <rPh sb="19" eb="21">
      <t>ガイケイ</t>
    </rPh>
    <rPh sb="26" eb="28">
      <t>コテイ</t>
    </rPh>
    <rPh sb="28" eb="29">
      <t>ヨウ</t>
    </rPh>
    <phoneticPr fontId="5"/>
  </si>
  <si>
    <t xml:space="preserve">SLBNR3 </t>
    <phoneticPr fontId="5"/>
  </si>
  <si>
    <t>ナット－単品販売－</t>
  </si>
  <si>
    <t xml:space="preserve">HLTY3 </t>
    <phoneticPr fontId="5"/>
  </si>
  <si>
    <t>ネジインサート下穴用タップ</t>
    <phoneticPr fontId="5"/>
  </si>
  <si>
    <t xml:space="preserve">HLTS3-4.5 </t>
    <phoneticPr fontId="5"/>
  </si>
  <si>
    <t>ネジインサート</t>
    <phoneticPr fontId="5"/>
  </si>
  <si>
    <t>HLTP3</t>
    <phoneticPr fontId="5"/>
  </si>
  <si>
    <t>ネジインサート用挿入工具（並目用）</t>
    <phoneticPr fontId="5"/>
  </si>
  <si>
    <t>HLTB3</t>
    <phoneticPr fontId="5"/>
  </si>
  <si>
    <t>ネジインサート用タング折取工具</t>
    <phoneticPr fontId="5"/>
  </si>
  <si>
    <t xml:space="preserve">FWSJJ-D6-V2.6-T6 </t>
    <phoneticPr fontId="5"/>
  </si>
  <si>
    <t>樹脂ワッシャ</t>
    <phoneticPr fontId="5"/>
  </si>
  <si>
    <t>日本ｹﾐｶﾙｽｸﾘｭｰ</t>
    <rPh sb="0" eb="2">
      <t>ニホン</t>
    </rPh>
    <phoneticPr fontId="5"/>
  </si>
  <si>
    <t xml:space="preserve">POM/SP-3.2-6-6 </t>
    <phoneticPr fontId="5"/>
  </si>
  <si>
    <t>POM（ポリアセタール）/スペーサー</t>
    <phoneticPr fontId="5"/>
  </si>
  <si>
    <t>SUNCＯ</t>
    <phoneticPr fontId="5"/>
  </si>
  <si>
    <t xml:space="preserve">CLS-POM-D3-6 </t>
    <phoneticPr fontId="5"/>
  </si>
  <si>
    <t>ポリアセタール スペーサー</t>
    <phoneticPr fontId="5"/>
  </si>
  <si>
    <t xml:space="preserve">G-SUS-ESDR3.2 </t>
    <phoneticPr fontId="5"/>
  </si>
  <si>
    <t>TiAlNコート粉末ハイス鋼ドリル ステンレス加工用</t>
    <phoneticPr fontId="5"/>
  </si>
  <si>
    <t>梱包費用</t>
    <rPh sb="0" eb="2">
      <t>コンポウ</t>
    </rPh>
    <rPh sb="2" eb="4">
      <t>ヒヨウ</t>
    </rPh>
    <phoneticPr fontId="5"/>
  </si>
  <si>
    <t>設計費用</t>
    <rPh sb="0" eb="2">
      <t>セッケイ</t>
    </rPh>
    <rPh sb="2" eb="3">
      <t>ヒ</t>
    </rPh>
    <rPh sb="3" eb="4">
      <t>ヨウ</t>
    </rPh>
    <phoneticPr fontId="5"/>
  </si>
  <si>
    <t>組立費用</t>
    <rPh sb="0" eb="2">
      <t>クミタテ</t>
    </rPh>
    <rPh sb="2" eb="3">
      <t>ヒ</t>
    </rPh>
    <rPh sb="3" eb="4">
      <t>ヨウ</t>
    </rPh>
    <phoneticPr fontId="5"/>
  </si>
  <si>
    <t>現地立ち上げ調整費用　(国内）</t>
    <rPh sb="0" eb="2">
      <t>ゲンチ</t>
    </rPh>
    <rPh sb="2" eb="3">
      <t>タ</t>
    </rPh>
    <rPh sb="4" eb="5">
      <t>ア</t>
    </rPh>
    <rPh sb="6" eb="8">
      <t>チョウセイ</t>
    </rPh>
    <rPh sb="8" eb="9">
      <t>ヒ</t>
    </rPh>
    <rPh sb="9" eb="10">
      <t>ヨウ</t>
    </rPh>
    <rPh sb="12" eb="14">
      <t>コクナイ</t>
    </rPh>
    <phoneticPr fontId="5"/>
  </si>
  <si>
    <t>MVBLK-AMW-JPA26HZ7F111AB</t>
    <phoneticPr fontId="5"/>
  </si>
  <si>
    <t>取付ブラケット(漬け置き捨て打ちユニットスライド板）</t>
    <rPh sb="0" eb="2">
      <t>トリツケ</t>
    </rPh>
    <phoneticPr fontId="5"/>
  </si>
  <si>
    <t>漬け置き/捨て打ちカップユニット</t>
    <rPh sb="0" eb="1">
      <t>ツ</t>
    </rPh>
    <rPh sb="2" eb="3">
      <t>オ</t>
    </rPh>
    <rPh sb="5" eb="6">
      <t>ス</t>
    </rPh>
    <rPh sb="7" eb="8">
      <t>ウ</t>
    </rPh>
    <phoneticPr fontId="5"/>
  </si>
  <si>
    <t>AJPNGB3-P4.30-B6.0-G4-GC</t>
    <phoneticPr fontId="5"/>
  </si>
  <si>
    <t>六角ボルト</t>
    <rPh sb="0" eb="2">
      <t>ロッカク</t>
    </rPh>
    <phoneticPr fontId="5"/>
  </si>
  <si>
    <t>蝶ナット</t>
    <rPh sb="0" eb="1">
      <t>チョウ</t>
    </rPh>
    <phoneticPr fontId="5"/>
  </si>
  <si>
    <t>MVBLK-AMW-JPA26HK08111AB</t>
    <phoneticPr fontId="5"/>
  </si>
  <si>
    <t>平型ブラケット(漬け置き捨て打ちユニットベース板)</t>
    <rPh sb="0" eb="2">
      <t>ヒラガタ</t>
    </rPh>
    <phoneticPr fontId="5"/>
  </si>
  <si>
    <t>P1-SWBC-19224070</t>
    <phoneticPr fontId="5"/>
  </si>
  <si>
    <t>Z曲げﾌﾞﾗｹｯﾄ（No30カップ×2ガイド板金)</t>
    <phoneticPr fontId="5"/>
  </si>
  <si>
    <t>ミニカップ No.30（アズワン）</t>
    <phoneticPr fontId="5"/>
  </si>
  <si>
    <t>株式会社テクノボックス</t>
    <rPh sb="0" eb="4">
      <t>カブシキガイシャ</t>
    </rPh>
    <phoneticPr fontId="5"/>
  </si>
  <si>
    <t>新井（則包）</t>
    <rPh sb="0" eb="2">
      <t>アライ</t>
    </rPh>
    <rPh sb="3" eb="5">
      <t>ノリカネ</t>
    </rPh>
    <phoneticPr fontId="5"/>
  </si>
  <si>
    <t>H7CX-A114D1-N</t>
    <phoneticPr fontId="5"/>
  </si>
  <si>
    <t>カウンタ</t>
    <phoneticPr fontId="5"/>
  </si>
  <si>
    <t>3/4見積依頼済</t>
    <rPh sb="3" eb="5">
      <t>ミツモリ</t>
    </rPh>
    <rPh sb="5" eb="7">
      <t>イライ</t>
    </rPh>
    <rPh sb="7" eb="8">
      <t>スミ</t>
    </rPh>
    <phoneticPr fontId="5"/>
  </si>
  <si>
    <t>Y92F-30</t>
    <phoneticPr fontId="5"/>
  </si>
  <si>
    <t>埋込み取りつけ用アダプタ</t>
    <phoneticPr fontId="5"/>
  </si>
  <si>
    <t>P3GA-11</t>
    <phoneticPr fontId="5"/>
  </si>
  <si>
    <t>裏面接続ソケット</t>
    <rPh sb="0" eb="2">
      <t>ウラメン</t>
    </rPh>
    <rPh sb="2" eb="4">
      <t>セツゾク</t>
    </rPh>
    <phoneticPr fontId="5"/>
  </si>
  <si>
    <t>Y92A-48G</t>
    <phoneticPr fontId="5"/>
  </si>
  <si>
    <t>SY5120-5GZ-01</t>
    <phoneticPr fontId="5"/>
  </si>
  <si>
    <t>AH164-EY11</t>
    <phoneticPr fontId="5"/>
  </si>
  <si>
    <t>押しボタンSW</t>
    <rPh sb="0" eb="1">
      <t>オ</t>
    </rPh>
    <phoneticPr fontId="5"/>
  </si>
  <si>
    <t>RSDX-PS-150-400-100-K-WB2003030113</t>
    <phoneticPr fontId="5"/>
  </si>
  <si>
    <t>端子ボックス</t>
    <rPh sb="0" eb="2">
      <t>タンシ</t>
    </rPh>
    <phoneticPr fontId="5"/>
  </si>
  <si>
    <t>COM端子台</t>
    <rPh sb="3" eb="5">
      <t>タンシ</t>
    </rPh>
    <rPh sb="5" eb="6">
      <t>ダイ</t>
    </rPh>
    <phoneticPr fontId="5"/>
  </si>
  <si>
    <t>SZ14F-3-048-20</t>
    <phoneticPr fontId="5"/>
  </si>
  <si>
    <t>NAMFSB-23-7P-5</t>
    <phoneticPr fontId="5"/>
  </si>
  <si>
    <t>MSELL6-1</t>
  </si>
  <si>
    <t>ストッパ　@2</t>
    <phoneticPr fontId="5"/>
  </si>
  <si>
    <t>KQ2L04-06A1</t>
    <phoneticPr fontId="5"/>
  </si>
  <si>
    <t>175683(NORIKANE)で発注済み</t>
    <rPh sb="17" eb="19">
      <t>ハッチュウ</t>
    </rPh>
    <rPh sb="19" eb="20">
      <t>ズ</t>
    </rPh>
    <phoneticPr fontId="5"/>
  </si>
  <si>
    <t>タキゲン</t>
    <phoneticPr fontId="5"/>
  </si>
  <si>
    <t>CP-30-HP-14-Black</t>
    <phoneticPr fontId="5"/>
  </si>
  <si>
    <t>MVSHM-3N02050006007-JPA27BK0T111AA</t>
    <phoneticPr fontId="5"/>
  </si>
  <si>
    <t>電磁弁取付板</t>
    <rPh sb="0" eb="3">
      <t>デンジベン</t>
    </rPh>
    <rPh sb="3" eb="5">
      <t>トリツケ</t>
    </rPh>
    <rPh sb="5" eb="6">
      <t>イタ</t>
    </rPh>
    <phoneticPr fontId="5"/>
  </si>
  <si>
    <t>MVSHM-3N02052005009-JPA27BNBT111AA</t>
    <phoneticPr fontId="5"/>
  </si>
  <si>
    <t>ベア上部板</t>
    <rPh sb="2" eb="4">
      <t>ジョウブ</t>
    </rPh>
    <rPh sb="4" eb="5">
      <t>イタ</t>
    </rPh>
    <phoneticPr fontId="5"/>
  </si>
  <si>
    <t>MVSHM-3N02002008033-JPA27B62Z111AA</t>
    <phoneticPr fontId="5"/>
  </si>
  <si>
    <t>ベア下部板</t>
    <rPh sb="2" eb="4">
      <t>カブ</t>
    </rPh>
    <rPh sb="4" eb="5">
      <t>ハン</t>
    </rPh>
    <phoneticPr fontId="5"/>
  </si>
  <si>
    <t>WSSS30-8-2</t>
    <phoneticPr fontId="5"/>
  </si>
  <si>
    <t>FAMD-SUD-T1.5-A20-B25-L35-X4.8-F25.4-H10-N3-J6-Y5-V25-S15-NA3-K10</t>
    <phoneticPr fontId="5"/>
  </si>
  <si>
    <t>MVSHM-3N02052005007-JPA27CMK0111AB</t>
    <phoneticPr fontId="5"/>
  </si>
  <si>
    <t>センサーブラケット</t>
    <phoneticPr fontId="5"/>
  </si>
  <si>
    <t>MVSHM-3N02050003008-JPA27C0HJ111AA</t>
    <phoneticPr fontId="5"/>
  </si>
  <si>
    <t>ブラケット(1)</t>
    <phoneticPr fontId="5"/>
  </si>
  <si>
    <t>MVSHM-3N02050003015-JPA27CXXD111AA</t>
    <phoneticPr fontId="5"/>
  </si>
  <si>
    <t>ブラケット(2)</t>
  </si>
  <si>
    <t xml:space="preserve">C-30-SG-60A-EP-UL </t>
    <phoneticPr fontId="5"/>
  </si>
  <si>
    <t>MVSHM-3N02002008033-JPA27D7WS111AA</t>
    <phoneticPr fontId="5"/>
  </si>
  <si>
    <t>175886(NORIKANE)で発注済み</t>
    <rPh sb="17" eb="19">
      <t>ハッチュウ</t>
    </rPh>
    <rPh sb="19" eb="20">
      <t>ズ</t>
    </rPh>
    <phoneticPr fontId="5"/>
  </si>
  <si>
    <t>37303-2124-000FL-8P</t>
    <phoneticPr fontId="5"/>
  </si>
  <si>
    <t>e-con</t>
    <phoneticPr fontId="5"/>
  </si>
  <si>
    <t>37104-4101-G00FL-8P</t>
    <phoneticPr fontId="5"/>
  </si>
  <si>
    <t>37103-2165-000FL-8P</t>
    <phoneticPr fontId="5"/>
  </si>
  <si>
    <t>37103-4101-G00FL-8P</t>
    <phoneticPr fontId="5"/>
  </si>
  <si>
    <t>明電舎</t>
    <rPh sb="0" eb="3">
      <t>メイデンシャ</t>
    </rPh>
    <phoneticPr fontId="5"/>
  </si>
  <si>
    <t>ｵﾝﾁｮｳｺﾝﾄﾛｰﾗ</t>
  </si>
  <si>
    <t>3VC-2</t>
  </si>
  <si>
    <t>R2-4M</t>
  </si>
  <si>
    <t>ﾊﾀﾞｶｱｯﾁｬｸﾀﾝｼ ﾏﾙｶﾞﾀ</t>
  </si>
  <si>
    <t>RS-1912-285W-ｼﾞｸﾂｷ</t>
  </si>
  <si>
    <t>ﾛｰﾗ</t>
  </si>
  <si>
    <t>JNSPN6</t>
  </si>
  <si>
    <t>ｽﾅｯﾌﾟﾋﾟﾝ JNSPN</t>
  </si>
  <si>
    <t>MVSHM-3N00850006025-JPA27B8FR111AA</t>
  </si>
  <si>
    <t>MVSHM-3N02002007100-JPA27BBPH111AB</t>
  </si>
  <si>
    <t>SCB3-4</t>
  </si>
  <si>
    <t>ﾈｼﾞ CB SCB BCB SBCB GUTB</t>
  </si>
  <si>
    <t>SHNTAP8-5</t>
  </si>
  <si>
    <t>SHNTAP8-8</t>
  </si>
  <si>
    <t>HCBR8</t>
  </si>
  <si>
    <t>ｶﾊﾞｰﾄﾘﾂｹｶﾝﾚﾝﾌﾞﾋﾝ</t>
  </si>
  <si>
    <t>ｸｯｼｮﾝ</t>
    <phoneticPr fontId="5"/>
  </si>
  <si>
    <t>MVSHM-3N00850004025-JPA27ST15111AA</t>
    <phoneticPr fontId="5"/>
  </si>
  <si>
    <t>ﾒｰｶｰ</t>
    <phoneticPr fontId="5"/>
  </si>
  <si>
    <t>型式</t>
    <rPh sb="0" eb="2">
      <t>カタシキ</t>
    </rPh>
    <phoneticPr fontId="5"/>
  </si>
  <si>
    <t>数量</t>
    <rPh sb="0" eb="2">
      <t>スウリョウ</t>
    </rPh>
    <phoneticPr fontId="5"/>
  </si>
  <si>
    <t>名称</t>
    <rPh sb="0" eb="2">
      <t>メイショウ</t>
    </rPh>
    <phoneticPr fontId="5"/>
  </si>
  <si>
    <t>支給/購入</t>
    <rPh sb="0" eb="2">
      <t>シキュウ</t>
    </rPh>
    <rPh sb="3" eb="5">
      <t>コウニュウ</t>
    </rPh>
    <phoneticPr fontId="5"/>
  </si>
  <si>
    <t>制御盤内</t>
    <rPh sb="0" eb="2">
      <t>セイギョ</t>
    </rPh>
    <rPh sb="2" eb="4">
      <t>バンナイ</t>
    </rPh>
    <phoneticPr fontId="5"/>
  </si>
  <si>
    <t>NKE</t>
    <phoneticPr fontId="5"/>
  </si>
  <si>
    <t>CSB20C-S2-800-20-30W-1-SC</t>
    <phoneticPr fontId="5"/>
  </si>
  <si>
    <t>ｺﾝﾍﾞｱ</t>
    <phoneticPr fontId="5"/>
  </si>
  <si>
    <t>支給</t>
    <rPh sb="0" eb="2">
      <t>シキュウ</t>
    </rPh>
    <phoneticPr fontId="5"/>
  </si>
  <si>
    <t>-</t>
    <phoneticPr fontId="5"/>
  </si>
  <si>
    <t>BL10</t>
  </si>
  <si>
    <t xml:space="preserve">ﾌﾞﾗｯｸﾗｲﾄ </t>
    <phoneticPr fontId="5"/>
  </si>
  <si>
    <t>PCFP-MV3G8-R</t>
  </si>
  <si>
    <t>ﾓﾆﾀ DC24V</t>
    <phoneticPr fontId="5"/>
  </si>
  <si>
    <t>LZ17-223-W</t>
  </si>
  <si>
    <t>LR6-302LJBA-RYG</t>
    <phoneticPr fontId="5"/>
  </si>
  <si>
    <t>ﾊﾟﾄﾗｲﾄ</t>
    <phoneticPr fontId="5"/>
  </si>
  <si>
    <t>WDT-6LR-Z2</t>
    <phoneticPr fontId="5"/>
  </si>
  <si>
    <t>通信ﾕﾆｯﾄ ※設定不要</t>
    <rPh sb="0" eb="2">
      <t>ツウシン</t>
    </rPh>
    <rPh sb="8" eb="10">
      <t>セッテイ</t>
    </rPh>
    <rPh sb="10" eb="12">
      <t>フヨウ</t>
    </rPh>
    <phoneticPr fontId="5"/>
  </si>
  <si>
    <t>XN4E-TL403Q4MR</t>
    <phoneticPr fontId="5"/>
  </si>
  <si>
    <t>非常停止SW</t>
    <rPh sb="0" eb="4">
      <t>ヒジョウテイシ</t>
    </rPh>
    <phoneticPr fontId="5"/>
  </si>
  <si>
    <t>ABN102S</t>
  </si>
  <si>
    <t>ｽﾀｰﾄSW</t>
    <phoneticPr fontId="5"/>
  </si>
  <si>
    <t>元圧ｾﾝｻ</t>
    <rPh sb="0" eb="1">
      <t>モト</t>
    </rPh>
    <rPh sb="1" eb="2">
      <t>アツ</t>
    </rPh>
    <phoneticPr fontId="5"/>
  </si>
  <si>
    <t>JMGPM16-10-M9NV</t>
  </si>
  <si>
    <t>EX-L261</t>
    <phoneticPr fontId="5"/>
  </si>
  <si>
    <t>ｾﾝｻ</t>
    <phoneticPr fontId="5"/>
  </si>
  <si>
    <t>PV200 DC24V</t>
    <phoneticPr fontId="5"/>
  </si>
  <si>
    <t>〇</t>
    <phoneticPr fontId="5"/>
  </si>
  <si>
    <t>KV7500？</t>
    <phoneticPr fontId="5"/>
  </si>
  <si>
    <t>CPU</t>
    <phoneticPr fontId="5"/>
  </si>
  <si>
    <t>VT5-W07</t>
  </si>
  <si>
    <t>ﾀｯﾁﾊﾟﾈﾙ</t>
    <phoneticPr fontId="5"/>
  </si>
  <si>
    <t>SR-1000</t>
    <phoneticPr fontId="5"/>
  </si>
  <si>
    <t>QRｺｰﾄﾞﾘｰﾀﾞｰ PoE電源</t>
    <rPh sb="15" eb="17">
      <t>デンゲン</t>
    </rPh>
    <phoneticPr fontId="5"/>
  </si>
  <si>
    <t xml:space="preserve">LAN-SWHPOE44 </t>
    <phoneticPr fontId="5"/>
  </si>
  <si>
    <t>PoEﾊﾌﾞ</t>
    <phoneticPr fontId="5"/>
  </si>
  <si>
    <t>RSAS-500-400-300-K</t>
  </si>
  <si>
    <t>制御盤</t>
    <rPh sb="0" eb="3">
      <t>セイギョバン</t>
    </rPh>
    <phoneticPr fontId="5"/>
  </si>
  <si>
    <t>この制御盤で入りますでしょうか？</t>
    <rPh sb="2" eb="4">
      <t>セイギョ</t>
    </rPh>
    <rPh sb="4" eb="5">
      <t>バン</t>
    </rPh>
    <rPh sb="6" eb="7">
      <t>ハイ</t>
    </rPh>
    <phoneticPr fontId="5"/>
  </si>
  <si>
    <t>白戸電気様購入</t>
    <rPh sb="0" eb="2">
      <t>シラト</t>
    </rPh>
    <rPh sb="2" eb="4">
      <t>デンキ</t>
    </rPh>
    <rPh sb="4" eb="5">
      <t>サマ</t>
    </rPh>
    <rPh sb="5" eb="7">
      <t>コウニュウ</t>
    </rPh>
    <phoneticPr fontId="5"/>
  </si>
  <si>
    <t>brotherMV（第一商事）</t>
    <rPh sb="10" eb="12">
      <t>ダイイチ</t>
    </rPh>
    <rPh sb="12" eb="14">
      <t>ショウジ</t>
    </rPh>
    <phoneticPr fontId="5"/>
  </si>
  <si>
    <t>真保</t>
    <rPh sb="0" eb="2">
      <t>シンポ</t>
    </rPh>
    <phoneticPr fontId="5"/>
  </si>
  <si>
    <t>MVBLK-AMW-JPA27J9FG111AC</t>
  </si>
  <si>
    <t>ﾒｳﾞｨｰ_ｶｸﾓﾉ_ｱﾙﾐ</t>
  </si>
  <si>
    <t>■SETA0029-11-A tool plate</t>
    <phoneticPr fontId="5"/>
  </si>
  <si>
    <t>MVBLK-AMW-JPA27J3TB111AA</t>
  </si>
  <si>
    <t>■SETA0029-11-B</t>
    <phoneticPr fontId="5"/>
  </si>
  <si>
    <t>MVBLK-AMW-JPA27JYXH111AB</t>
  </si>
  <si>
    <t>SSH-B（Syringe-guide）</t>
    <phoneticPr fontId="5"/>
  </si>
  <si>
    <t>MVBLK-AMW-JPA27J90Z111AB</t>
  </si>
  <si>
    <t>SSH-C（Syringe-Support）</t>
    <phoneticPr fontId="5"/>
  </si>
  <si>
    <t>CRKW4-6</t>
  </si>
  <si>
    <t>ｼﾞｭｼﾛｰﾚｯﾄﾂｷﾈｼﾞ-ﾀﾝﾋﾟﾝ ｺﾊﾞｺ-</t>
  </si>
  <si>
    <t>XCRS40</t>
  </si>
  <si>
    <t>Xｼﾞｸ ﾋｮｳｼﾞｭﾝ(XCRS)</t>
  </si>
  <si>
    <t>SETDSUB-B-ML-PS-9</t>
  </si>
  <si>
    <t>DSUBｺﾈｸﾀ(ｺﾝﾌﾟﾘｰﾄｾｯﾄ)</t>
  </si>
  <si>
    <t>SETDSUB-B-ML-PP-37</t>
  </si>
  <si>
    <t>2SRS15N+500LM</t>
  </si>
  <si>
    <t>AXS002</t>
  </si>
  <si>
    <t>AXSH212-VC-1PD2-2EB-3.0-1AC-2DA-F</t>
  </si>
  <si>
    <t>C-1231-2-1</t>
  </si>
  <si>
    <t>C-89-11ﾄﾞｳﾊﾞﾝ</t>
  </si>
  <si>
    <t>CBSTS5-8</t>
  </si>
  <si>
    <t>CBSTSR3-6</t>
  </si>
  <si>
    <t>CBSTSR4-8</t>
  </si>
  <si>
    <t>CSPPNPC-PC-M5-8</t>
  </si>
  <si>
    <t>FCC50-30-1</t>
  </si>
  <si>
    <t>FCW15-30-50-KGS</t>
  </si>
  <si>
    <t>FGLKH10-190-120</t>
  </si>
  <si>
    <t>FRN-SUS-M3</t>
  </si>
  <si>
    <t>HDM-PS-A-15-2</t>
  </si>
  <si>
    <t>HFPAL4H-3-358-353-336-331-D5.5</t>
  </si>
  <si>
    <t>KNCLSS10-25-20</t>
  </si>
  <si>
    <t>LEDAF570-W</t>
  </si>
  <si>
    <t>MDM-SS-A-9-5</t>
  </si>
  <si>
    <t>MSBUL6</t>
  </si>
  <si>
    <t>MSELL6-2</t>
  </si>
  <si>
    <t>MSELL6-M5</t>
  </si>
  <si>
    <t>MWS-DS25B-HT25</t>
  </si>
  <si>
    <t>NDDJ-PY-SB-25-2</t>
  </si>
  <si>
    <t>NEDJ-PS-SB-37-2</t>
  </si>
  <si>
    <t>PAX6-02</t>
  </si>
  <si>
    <t>RBID5</t>
  </si>
  <si>
    <t>SBM-SUS-8</t>
  </si>
  <si>
    <t>SCB8-40</t>
  </si>
  <si>
    <t>SLSBRK7-30</t>
  </si>
  <si>
    <t>SSE2BMZ13-345</t>
  </si>
  <si>
    <t>SSE2BZ13-345</t>
  </si>
  <si>
    <t>SZ045F-16-028-18</t>
  </si>
  <si>
    <t>SZ08F-40-028-22</t>
  </si>
  <si>
    <t>UH10-10</t>
  </si>
  <si>
    <t>UL10-10</t>
  </si>
  <si>
    <t>UPCN19-B-36</t>
  </si>
  <si>
    <t>USTEL6</t>
  </si>
  <si>
    <t>USYL6</t>
  </si>
  <si>
    <t>不二（豊富製作所）</t>
    <rPh sb="0" eb="2">
      <t>フジ</t>
    </rPh>
    <rPh sb="3" eb="8">
      <t>トヨトミセイサクジョ</t>
    </rPh>
    <phoneticPr fontId="5"/>
  </si>
  <si>
    <t>JANOME</t>
    <phoneticPr fontId="5"/>
  </si>
  <si>
    <t>JR3303-SET02</t>
    <phoneticPr fontId="5"/>
  </si>
  <si>
    <t>在庫品</t>
    <rPh sb="0" eb="3">
      <t>ザイコヒン</t>
    </rPh>
    <phoneticPr fontId="5"/>
  </si>
  <si>
    <t>3月中</t>
    <rPh sb="1" eb="2">
      <t>ツキ</t>
    </rPh>
    <rPh sb="2" eb="3">
      <t>チュウ</t>
    </rPh>
    <phoneticPr fontId="5"/>
  </si>
  <si>
    <t>JR3-Cpint2</t>
    <phoneticPr fontId="5"/>
  </si>
  <si>
    <t xml:space="preserve">LA-FL6-02BK </t>
    <phoneticPr fontId="5"/>
  </si>
  <si>
    <t>WEB発注済</t>
    <rPh sb="3" eb="5">
      <t>ハッチュウ</t>
    </rPh>
    <rPh sb="5" eb="6">
      <t>スミ</t>
    </rPh>
    <phoneticPr fontId="5"/>
  </si>
  <si>
    <t>名古屋電気（豊田自動織機）</t>
    <rPh sb="0" eb="3">
      <t>ナゴヤ</t>
    </rPh>
    <rPh sb="3" eb="5">
      <t>デンキ</t>
    </rPh>
    <rPh sb="6" eb="8">
      <t>トヨタ</t>
    </rPh>
    <rPh sb="8" eb="10">
      <t>ジドウ</t>
    </rPh>
    <rPh sb="10" eb="12">
      <t>ショッキ</t>
    </rPh>
    <phoneticPr fontId="5"/>
  </si>
  <si>
    <t>JR3403-CJ　＊Ver8</t>
    <phoneticPr fontId="5"/>
  </si>
  <si>
    <t>卓上型ロボットJR3000シリーズ(3軸）</t>
    <phoneticPr fontId="5"/>
  </si>
  <si>
    <t>蛇の目 中岡様へ田中所長先行依頼済</t>
    <rPh sb="0" eb="1">
      <t>ジャ</t>
    </rPh>
    <rPh sb="2" eb="3">
      <t>メ</t>
    </rPh>
    <rPh sb="4" eb="6">
      <t>ナカオカ</t>
    </rPh>
    <rPh sb="6" eb="7">
      <t>サマ</t>
    </rPh>
    <rPh sb="8" eb="10">
      <t>タナカ</t>
    </rPh>
    <rPh sb="10" eb="12">
      <t>ショチョウ</t>
    </rPh>
    <rPh sb="12" eb="14">
      <t>センコウ</t>
    </rPh>
    <rPh sb="14" eb="16">
      <t>イライ</t>
    </rPh>
    <rPh sb="16" eb="17">
      <t>スミ</t>
    </rPh>
    <phoneticPr fontId="5"/>
  </si>
  <si>
    <t>片持ち、NPN、I/O用電源外部電源仕様、スイッチ：ロボット実装仕様、</t>
    <phoneticPr fontId="5"/>
  </si>
  <si>
    <t>簡易スイッチボックス：無し、100V電源仕様（アウトレット有）</t>
    <rPh sb="18" eb="20">
      <t>デンゲン</t>
    </rPh>
    <rPh sb="20" eb="22">
      <t>シヨウ</t>
    </rPh>
    <rPh sb="29" eb="30">
      <t>アリ</t>
    </rPh>
    <phoneticPr fontId="5"/>
  </si>
  <si>
    <t>嵩上げ（最大150ｍｍ嵩上げ、オープンハイト450mmに変更）</t>
    <phoneticPr fontId="5"/>
  </si>
  <si>
    <t>ティーチングペンダント（新型）</t>
    <rPh sb="12" eb="14">
      <t>シンガタ</t>
    </rPh>
    <phoneticPr fontId="5"/>
  </si>
  <si>
    <t>I/O-1（ｵﾌﾟｼｮﾝ）増設</t>
    <rPh sb="13" eb="15">
      <t>ゾウセツ</t>
    </rPh>
    <phoneticPr fontId="5"/>
  </si>
  <si>
    <t>COM2増設（ｵﾌﾟｼｮﾝ）増設</t>
    <rPh sb="4" eb="6">
      <t>ゾウセツ</t>
    </rPh>
    <rPh sb="14" eb="16">
      <t>ゾウセツ</t>
    </rPh>
    <phoneticPr fontId="5"/>
  </si>
  <si>
    <t>I/O-MT増設（ｵﾌﾟｼｮﾝ）増設</t>
    <rPh sb="6" eb="8">
      <t>ゾウセツ</t>
    </rPh>
    <rPh sb="16" eb="18">
      <t>ゾウセツ</t>
    </rPh>
    <phoneticPr fontId="5"/>
  </si>
  <si>
    <t>I/O-MT用ケーブル（長さ5ｍ）</t>
    <rPh sb="6" eb="7">
      <t>ヨウ</t>
    </rPh>
    <rPh sb="12" eb="13">
      <t>ナガ</t>
    </rPh>
    <phoneticPr fontId="5"/>
  </si>
  <si>
    <t>MVSHM-3N02000008029-JPA26Z22A111AA</t>
    <phoneticPr fontId="5"/>
  </si>
  <si>
    <t>操作スイッチユニット板金</t>
    <phoneticPr fontId="5"/>
  </si>
  <si>
    <t>操作スイッチユニット</t>
    <phoneticPr fontId="5"/>
  </si>
  <si>
    <t>非常停止スイッチ（IDEC）</t>
    <phoneticPr fontId="5"/>
  </si>
  <si>
    <t>HNAV-27</t>
    <phoneticPr fontId="5"/>
  </si>
  <si>
    <t>非常停止スイッチ機銘板（IDEC）</t>
    <phoneticPr fontId="5"/>
  </si>
  <si>
    <t>HA4L-M1C14A</t>
    <phoneticPr fontId="5"/>
  </si>
  <si>
    <t>照光押しボタンスイッチ（IDEC）</t>
    <phoneticPr fontId="5"/>
  </si>
  <si>
    <t>ﾀｲｼｮｰへ直送に変更</t>
    <rPh sb="6" eb="8">
      <t>チョクソウ</t>
    </rPh>
    <rPh sb="9" eb="11">
      <t>ヘンコウ</t>
    </rPh>
    <phoneticPr fontId="5"/>
  </si>
  <si>
    <t>3/23 タイショー着</t>
    <rPh sb="10" eb="11">
      <t>チャク</t>
    </rPh>
    <phoneticPr fontId="5"/>
  </si>
  <si>
    <t>HA4L-M1C14G</t>
    <phoneticPr fontId="5"/>
  </si>
  <si>
    <t>LBW6MK-2ST2B</t>
    <phoneticPr fontId="5"/>
  </si>
  <si>
    <t>鍵付セレクタスイッチ（IDEC）</t>
    <phoneticPr fontId="5"/>
  </si>
  <si>
    <t>AH165-ZTWE3</t>
    <phoneticPr fontId="5"/>
  </si>
  <si>
    <t>表示灯（富士電機）</t>
    <phoneticPr fontId="5"/>
  </si>
  <si>
    <t>見積№22-20-00222a</t>
    <rPh sb="0" eb="2">
      <t>ミツモリ</t>
    </rPh>
    <phoneticPr fontId="5"/>
  </si>
  <si>
    <t>3・10</t>
    <phoneticPr fontId="5"/>
  </si>
  <si>
    <t>ヘッド部ケーブルキャリア</t>
    <phoneticPr fontId="5"/>
  </si>
  <si>
    <t>SZ16F-4-060-25</t>
    <phoneticPr fontId="5"/>
  </si>
  <si>
    <t>P1-FABAN-20240967</t>
    <phoneticPr fontId="5"/>
  </si>
  <si>
    <t>ケーブルキャリア板金</t>
    <phoneticPr fontId="5"/>
  </si>
  <si>
    <t>FADAS-SUD-T2-A70-B20-L42-X21-H20-G37-M5-Y5-V32-S10-NA4</t>
    <phoneticPr fontId="5"/>
  </si>
  <si>
    <t>L曲げ板金</t>
    <phoneticPr fontId="5"/>
  </si>
  <si>
    <t>いわい</t>
    <phoneticPr fontId="5"/>
  </si>
  <si>
    <t>ｽﾃﾝ　丸皿小ﾈｼﾞ（+）　M5*6</t>
    <rPh sb="4" eb="5">
      <t>マル</t>
    </rPh>
    <rPh sb="5" eb="6">
      <t>サラ</t>
    </rPh>
    <rPh sb="6" eb="7">
      <t>コ</t>
    </rPh>
    <phoneticPr fontId="5"/>
  </si>
  <si>
    <t>SUNCO/CSPRD-SUS-M5-6同等品</t>
    <rPh sb="20" eb="23">
      <t>ドウトウヒン</t>
    </rPh>
    <phoneticPr fontId="5"/>
  </si>
  <si>
    <t>見積№2097402</t>
    <rPh sb="0" eb="2">
      <t>ミツモリ</t>
    </rPh>
    <phoneticPr fontId="5"/>
  </si>
  <si>
    <t>ｽﾃﾝ　小頭ｷｬｯﾌﾟB　M4*6</t>
    <rPh sb="4" eb="5">
      <t>ショウ</t>
    </rPh>
    <rPh sb="5" eb="6">
      <t>アタマ</t>
    </rPh>
    <phoneticPr fontId="5"/>
  </si>
  <si>
    <t>六角穴付ボルト/日産ねじ同等品</t>
    <rPh sb="8" eb="10">
      <t>ニッサン</t>
    </rPh>
    <rPh sb="12" eb="15">
      <t>ドウトウヒン</t>
    </rPh>
    <phoneticPr fontId="5"/>
  </si>
  <si>
    <t>同上</t>
    <rPh sb="0" eb="2">
      <t>ドウジョウ</t>
    </rPh>
    <phoneticPr fontId="5"/>
  </si>
  <si>
    <t>APMTS-G2-T2</t>
    <phoneticPr fontId="5"/>
  </si>
  <si>
    <t>ecoDUO600用液送継手</t>
    <rPh sb="9" eb="10">
      <t>ヨウ</t>
    </rPh>
    <rPh sb="10" eb="11">
      <t>エキ</t>
    </rPh>
    <rPh sb="11" eb="12">
      <t>ソウ</t>
    </rPh>
    <rPh sb="12" eb="14">
      <t>ツギテ</t>
    </rPh>
    <phoneticPr fontId="5"/>
  </si>
  <si>
    <t>チューブ用継手</t>
    <phoneticPr fontId="5"/>
  </si>
  <si>
    <t>FBAS5-60-15</t>
    <phoneticPr fontId="5"/>
  </si>
  <si>
    <t>全長指定六角穴付ボルト</t>
    <phoneticPr fontId="5"/>
  </si>
  <si>
    <t>ギヤードモータ取付用ねじ</t>
    <rPh sb="7" eb="9">
      <t>トリツケ</t>
    </rPh>
    <rPh sb="9" eb="10">
      <t>ヨウ</t>
    </rPh>
    <phoneticPr fontId="5"/>
  </si>
  <si>
    <t>ATP300固定ユニット</t>
    <phoneticPr fontId="5"/>
  </si>
  <si>
    <t>SHAB-AMW-A60-B40-T25-W20-S10-X5-F50-G12.5-N4-H20-P12-E13-ZA5</t>
    <phoneticPr fontId="5"/>
  </si>
  <si>
    <t>捨て打ちカップユニット</t>
    <phoneticPr fontId="5"/>
  </si>
  <si>
    <t>RSCB4-20</t>
    <phoneticPr fontId="5"/>
  </si>
  <si>
    <t>SETF12-177-M5-N5</t>
    <phoneticPr fontId="5"/>
  </si>
  <si>
    <t>円形支柱</t>
    <phoneticPr fontId="5"/>
  </si>
  <si>
    <t>ALKWC12</t>
    <phoneticPr fontId="5"/>
  </si>
  <si>
    <t>SETN12-140-SC20-M5</t>
    <phoneticPr fontId="5"/>
  </si>
  <si>
    <t>5-079-06</t>
    <phoneticPr fontId="5"/>
  </si>
  <si>
    <t>ミニカップ（アズワン） 60ml</t>
    <phoneticPr fontId="5"/>
  </si>
  <si>
    <t>見積№214220-1</t>
    <rPh sb="0" eb="2">
      <t>ミツモリ</t>
    </rPh>
    <phoneticPr fontId="5"/>
  </si>
  <si>
    <t>NEFS6-3030-1140</t>
  </si>
  <si>
    <t>6シリーズ 正方形 30×30mm 1列溝 4面溝</t>
  </si>
  <si>
    <t>アルミフレーム上架台</t>
    <phoneticPr fontId="5"/>
  </si>
  <si>
    <t>NEFS6-3030-1150</t>
  </si>
  <si>
    <t>NEFS6-3030-1327</t>
  </si>
  <si>
    <t>NEFS6-3030-240</t>
  </si>
  <si>
    <t>NEFS6-3030-455</t>
  </si>
  <si>
    <t>NEFS6-3030-90</t>
  </si>
  <si>
    <t>NEFS6-3030-940</t>
  </si>
  <si>
    <t>HBLFSN6-C-SSP</t>
  </si>
  <si>
    <t>突起付反転ブラケット</t>
  </si>
  <si>
    <t>SHFBS5-10</t>
  </si>
  <si>
    <t>六角穴付皿ねじ</t>
  </si>
  <si>
    <t>HFCB6-3030-B</t>
  </si>
  <si>
    <t>6シリーズ(溝幅８ｍｍ) アルミフレーム用フレームキャップ ボルト止めタイプ</t>
  </si>
  <si>
    <t>HMEN6-6</t>
  </si>
  <si>
    <t>フレーム取付用マグネットキャッチセット</t>
  </si>
  <si>
    <t>HMER6-6</t>
  </si>
  <si>
    <t>フレーム取付用センサ付マグネットキャッチセット</t>
  </si>
  <si>
    <t>HNTTSN6-5</t>
  </si>
  <si>
    <t>6シリーズ(溝幅8mm) 30・60角アルミフレーム用先入れナット</t>
  </si>
  <si>
    <t>UHFNG125</t>
  </si>
  <si>
    <t>フレーム用取手</t>
  </si>
  <si>
    <t>SHHPSL6-3-SST</t>
  </si>
  <si>
    <t>ステンレス抜差し蝶番</t>
  </si>
  <si>
    <t>SHHPSR6-3-SST</t>
  </si>
  <si>
    <t>MVSHM-3E05000045045-JPA277NAM111AB</t>
    <phoneticPr fontId="5"/>
  </si>
  <si>
    <t>天面カバー(PET制電)</t>
    <phoneticPr fontId="5"/>
  </si>
  <si>
    <t>MVSHM-3E05000031093-JPA2778KH111AB</t>
    <phoneticPr fontId="5"/>
  </si>
  <si>
    <t>正面上カバー(PET制電)</t>
    <phoneticPr fontId="5"/>
  </si>
  <si>
    <t>MVSHM-3E05000008028-JPA277AKH111AB</t>
    <phoneticPr fontId="5"/>
  </si>
  <si>
    <t>正面下カバー(PET制電)</t>
    <phoneticPr fontId="5"/>
  </si>
  <si>
    <t>MVSHM-3E05000045114-JPA277M2C111AB</t>
    <phoneticPr fontId="5"/>
  </si>
  <si>
    <t>右側面上、裏面上カバー(PET制電)</t>
    <phoneticPr fontId="5"/>
  </si>
  <si>
    <t>MVSHM-3E05000013114-JPA277D4C111AB</t>
    <phoneticPr fontId="5"/>
  </si>
  <si>
    <t>左側面上カバー(PET制電)</t>
    <phoneticPr fontId="5"/>
  </si>
  <si>
    <t>MVSHM-3E05000008093-JPA277739111AB</t>
    <phoneticPr fontId="5"/>
  </si>
  <si>
    <t>右側面下、左側面下、裏面下カバー(PET制電)</t>
    <phoneticPr fontId="5"/>
  </si>
  <si>
    <t>MVSHM-3E05000023108-JPA277LRY111AB</t>
    <phoneticPr fontId="5"/>
  </si>
  <si>
    <t>左扉カバー(PET制電)</t>
    <phoneticPr fontId="5"/>
  </si>
  <si>
    <t>SHCBM5-10</t>
    <phoneticPr fontId="5"/>
  </si>
  <si>
    <t>十字穴付トラス小ねじ</t>
    <phoneticPr fontId="5"/>
  </si>
  <si>
    <t>SHCBM5-15</t>
    <phoneticPr fontId="5"/>
  </si>
  <si>
    <t>LEDAF570-W</t>
    <phoneticPr fontId="5"/>
  </si>
  <si>
    <t>LEDバー照明</t>
    <phoneticPr fontId="5"/>
  </si>
  <si>
    <t>LEDバー照明（天井取付）</t>
    <phoneticPr fontId="5"/>
  </si>
  <si>
    <t>2MV-5</t>
    <phoneticPr fontId="5"/>
  </si>
  <si>
    <t>ACコード 固定長（PSE）</t>
    <phoneticPr fontId="5"/>
  </si>
  <si>
    <t>積層信号灯（パトライト）</t>
    <phoneticPr fontId="5"/>
  </si>
  <si>
    <t>見積№22-20-00222A</t>
    <rPh sb="0" eb="2">
      <t>ミツモリ</t>
    </rPh>
    <phoneticPr fontId="5"/>
  </si>
  <si>
    <t>シグナルタワー</t>
    <phoneticPr fontId="5"/>
  </si>
  <si>
    <t>3・12</t>
    <phoneticPr fontId="5"/>
  </si>
  <si>
    <t>LEDユニット（パトライト）</t>
    <phoneticPr fontId="5"/>
  </si>
  <si>
    <t>SSHS-M5X10-VA</t>
    <phoneticPr fontId="5"/>
  </si>
  <si>
    <t>鍋屋ﾊﾞｲﾃｯｸSSHS-M5X10-VA同等品</t>
    <rPh sb="0" eb="2">
      <t>ナベヤ</t>
    </rPh>
    <rPh sb="21" eb="24">
      <t>ドウトウヒン</t>
    </rPh>
    <phoneticPr fontId="5"/>
  </si>
  <si>
    <t>NEFS6-3060-410</t>
  </si>
  <si>
    <t>6シリーズ 長方形 30×60mm 2列溝 4面溝</t>
  </si>
  <si>
    <t>アルミフレーム下架台</t>
    <rPh sb="7" eb="8">
      <t>シタ</t>
    </rPh>
    <phoneticPr fontId="5"/>
  </si>
  <si>
    <t>NEFS6-3060-880</t>
  </si>
  <si>
    <t>NFS6-6060-516</t>
  </si>
  <si>
    <t>6シリーズ 正方形 60×60mm 2列溝 4面溝</t>
  </si>
  <si>
    <t>NFS6-6060-636</t>
  </si>
  <si>
    <t>NFS6-6060-880</t>
  </si>
  <si>
    <t>HBLFSSW6-C-SSP</t>
  </si>
  <si>
    <t>HBLFTD6-C-SSP</t>
  </si>
  <si>
    <t>突起付ブラケット</t>
  </si>
  <si>
    <t>MVSHM-3N02000100100-JPA26H3JC111AC</t>
    <phoneticPr fontId="5"/>
  </si>
  <si>
    <t>板金 下架台天板</t>
    <rPh sb="0" eb="2">
      <t>バンキン</t>
    </rPh>
    <phoneticPr fontId="5"/>
  </si>
  <si>
    <t>P1-JUDA-19212173</t>
    <phoneticPr fontId="5"/>
  </si>
  <si>
    <t>平型ﾌﾞﾗｹｯﾄ</t>
    <phoneticPr fontId="5"/>
  </si>
  <si>
    <t>タキゲン製造</t>
    <rPh sb="4" eb="6">
      <t>セイゾウ</t>
    </rPh>
    <phoneticPr fontId="5"/>
  </si>
  <si>
    <t>膜付グロメット（タキゲン）</t>
    <phoneticPr fontId="5"/>
  </si>
  <si>
    <t>確認中</t>
    <rPh sb="0" eb="2">
      <t>カクニン</t>
    </rPh>
    <rPh sb="2" eb="3">
      <t>ナカ</t>
    </rPh>
    <phoneticPr fontId="5"/>
  </si>
  <si>
    <t>MVSHM-3N02000040087-JPA26ZJPS111AA</t>
    <phoneticPr fontId="5"/>
  </si>
  <si>
    <t>板金 下架台中段パネル</t>
    <rPh sb="0" eb="2">
      <t>バンキン</t>
    </rPh>
    <phoneticPr fontId="5"/>
  </si>
  <si>
    <t>MVSHM-3N02000040087-JPA26EYFX111AB</t>
    <phoneticPr fontId="5"/>
  </si>
  <si>
    <t>板金 下架台底板板金</t>
    <rPh sb="0" eb="2">
      <t>バンキン</t>
    </rPh>
    <phoneticPr fontId="5"/>
  </si>
  <si>
    <t>SHCBM5-8</t>
    <phoneticPr fontId="5"/>
  </si>
  <si>
    <t>SHCBM5-12</t>
    <phoneticPr fontId="5"/>
  </si>
  <si>
    <t>FSLAS-AMW-T3.0-A30-B30-L30-H15-N8-S15-NA8</t>
    <phoneticPr fontId="5"/>
  </si>
  <si>
    <t>Ｌ型板金</t>
    <phoneticPr fontId="5"/>
  </si>
  <si>
    <t>ｽﾃﾝ 丸W/JIS Ｍ6（6.5*13*1）</t>
    <rPh sb="4" eb="5">
      <t>マル</t>
    </rPh>
    <phoneticPr fontId="5"/>
  </si>
  <si>
    <t>SUNCO/WSJ-SUS-M6同等品</t>
    <rPh sb="16" eb="19">
      <t>ドウトウヒン</t>
    </rPh>
    <phoneticPr fontId="5"/>
  </si>
  <si>
    <t>P1-JUDA-19236179</t>
    <phoneticPr fontId="5"/>
  </si>
  <si>
    <t xml:space="preserve">平板ブラケット キャスタ/パッド取付板 </t>
    <phoneticPr fontId="5"/>
  </si>
  <si>
    <t>キャスタ/アジャスタパッドユニット</t>
    <phoneticPr fontId="5"/>
  </si>
  <si>
    <t>HSMC75-U</t>
    <phoneticPr fontId="5"/>
  </si>
  <si>
    <t>キャスタ</t>
    <phoneticPr fontId="5"/>
  </si>
  <si>
    <t>FBRM60-16-180-C</t>
    <phoneticPr fontId="5"/>
  </si>
  <si>
    <t>防振パッド 重荷重タイプ</t>
    <rPh sb="0" eb="2">
      <t>ボウシン</t>
    </rPh>
    <rPh sb="6" eb="7">
      <t>ジュウ</t>
    </rPh>
    <rPh sb="7" eb="9">
      <t>カジュウ</t>
    </rPh>
    <phoneticPr fontId="5"/>
  </si>
  <si>
    <t>六角穴付ねじ</t>
    <rPh sb="0" eb="2">
      <t>ロッカク</t>
    </rPh>
    <rPh sb="2" eb="3">
      <t>アナ</t>
    </rPh>
    <rPh sb="3" eb="4">
      <t>ツ</t>
    </rPh>
    <phoneticPr fontId="5"/>
  </si>
  <si>
    <t>SCB8-12</t>
    <phoneticPr fontId="5"/>
  </si>
  <si>
    <t xml:space="preserve">SHNTP6-3 </t>
    <phoneticPr fontId="5"/>
  </si>
  <si>
    <t>後入れバネナットM3</t>
    <rPh sb="0" eb="1">
      <t>アト</t>
    </rPh>
    <rPh sb="1" eb="2">
      <t>イ</t>
    </rPh>
    <phoneticPr fontId="5"/>
  </si>
  <si>
    <t>SHNTP6-4</t>
  </si>
  <si>
    <t>後入れバネナットM4</t>
    <rPh sb="0" eb="1">
      <t>アト</t>
    </rPh>
    <rPh sb="1" eb="2">
      <t>イ</t>
    </rPh>
    <phoneticPr fontId="5"/>
  </si>
  <si>
    <t>SHNTP6-5</t>
  </si>
  <si>
    <t>後入れバネナットM5</t>
    <rPh sb="0" eb="1">
      <t>アト</t>
    </rPh>
    <rPh sb="1" eb="2">
      <t>イ</t>
    </rPh>
    <phoneticPr fontId="5"/>
  </si>
  <si>
    <t>SHNTP6-6</t>
  </si>
  <si>
    <t>後入れバネナットM6</t>
    <rPh sb="0" eb="1">
      <t>アト</t>
    </rPh>
    <rPh sb="1" eb="2">
      <t>イ</t>
    </rPh>
    <phoneticPr fontId="5"/>
  </si>
  <si>
    <t>JTAAS-SUD-A155-B180-T2-X15-G160-N6-L84-S25-W120-MA5</t>
    <phoneticPr fontId="5"/>
  </si>
  <si>
    <t>板金</t>
    <phoneticPr fontId="5"/>
  </si>
  <si>
    <t>ケースブレーカユニット</t>
    <phoneticPr fontId="5"/>
  </si>
  <si>
    <t>RM20S-12B</t>
    <phoneticPr fontId="5"/>
  </si>
  <si>
    <t>ケーブルグランド（タカチ電機工業)</t>
    <phoneticPr fontId="5"/>
  </si>
  <si>
    <t>3・11</t>
    <phoneticPr fontId="5"/>
  </si>
  <si>
    <t>ULJP-C-ULJPSS-5</t>
    <phoneticPr fontId="5"/>
  </si>
  <si>
    <t>ACコード（15A 5m）</t>
    <phoneticPr fontId="5"/>
  </si>
  <si>
    <t>TAP-5431N</t>
    <phoneticPr fontId="5"/>
  </si>
  <si>
    <t>電源タップ（サンワサプライ）3m</t>
    <phoneticPr fontId="5"/>
  </si>
  <si>
    <t>TAP-CAPMULTGY</t>
    <phoneticPr fontId="5"/>
  </si>
  <si>
    <t>コンセントマルチキャップ（サンワサプライ）</t>
    <phoneticPr fontId="5"/>
  </si>
  <si>
    <t>極低頭六角穴付ボルト</t>
    <phoneticPr fontId="5"/>
  </si>
  <si>
    <t>元圧用レギュレータユニット</t>
    <phoneticPr fontId="5"/>
  </si>
  <si>
    <t>BBRPT22</t>
    <phoneticPr fontId="5"/>
  </si>
  <si>
    <t>ステンレスボールバルブ</t>
    <phoneticPr fontId="5"/>
  </si>
  <si>
    <t xml:space="preserve">HFCN6PACK-SET </t>
    <phoneticPr fontId="5"/>
  </si>
  <si>
    <t>ケーブルクランプひし形タイプ（300個入）</t>
    <rPh sb="18" eb="19">
      <t>コ</t>
    </rPh>
    <rPh sb="19" eb="20">
      <t>イ</t>
    </rPh>
    <phoneticPr fontId="5"/>
  </si>
  <si>
    <t>3P-3</t>
    <phoneticPr fontId="5"/>
  </si>
  <si>
    <t>ACコード</t>
    <phoneticPr fontId="5"/>
  </si>
  <si>
    <t>制御ボックス用電気部材</t>
    <rPh sb="0" eb="2">
      <t>セイギョ</t>
    </rPh>
    <rPh sb="6" eb="7">
      <t>ヨウ</t>
    </rPh>
    <rPh sb="7" eb="9">
      <t>デンキ</t>
    </rPh>
    <rPh sb="9" eb="11">
      <t>ブザイ</t>
    </rPh>
    <phoneticPr fontId="5"/>
  </si>
  <si>
    <t>AZM66MK-FC20UA</t>
    <phoneticPr fontId="5"/>
  </si>
  <si>
    <t>ギヤードモータ（オリムベクスタ）</t>
    <phoneticPr fontId="5"/>
  </si>
  <si>
    <t>見積書No：521357-1添付します。</t>
    <rPh sb="0" eb="2">
      <t>ミツモリ</t>
    </rPh>
    <rPh sb="2" eb="3">
      <t>ショ</t>
    </rPh>
    <rPh sb="14" eb="16">
      <t>テンプ</t>
    </rPh>
    <phoneticPr fontId="5"/>
  </si>
  <si>
    <t>AZD-KD</t>
    <phoneticPr fontId="5"/>
  </si>
  <si>
    <t>ドライバ</t>
    <phoneticPr fontId="5"/>
  </si>
  <si>
    <t>CC050VZFB2</t>
    <phoneticPr fontId="5"/>
  </si>
  <si>
    <t>モータケーブル</t>
    <phoneticPr fontId="5"/>
  </si>
  <si>
    <t>GL-R79F</t>
    <phoneticPr fontId="5"/>
  </si>
  <si>
    <t>セーフティライトカーテン</t>
    <phoneticPr fontId="5"/>
  </si>
  <si>
    <t>ライトカーテン（キーエンス）ユニット</t>
    <phoneticPr fontId="5"/>
  </si>
  <si>
    <t>GL-RP5N</t>
    <phoneticPr fontId="5"/>
  </si>
  <si>
    <t>本体接続ケーブル5ｍ</t>
    <rPh sb="0" eb="2">
      <t>ホンタイ</t>
    </rPh>
    <rPh sb="2" eb="4">
      <t>セツゾク</t>
    </rPh>
    <phoneticPr fontId="5"/>
  </si>
  <si>
    <t>GL-RB01</t>
    <phoneticPr fontId="5"/>
  </si>
  <si>
    <t>GL-R用金具(2個)</t>
    <phoneticPr fontId="5"/>
  </si>
  <si>
    <t>見積№14786993</t>
    <rPh sb="0" eb="2">
      <t>ミツモリ</t>
    </rPh>
    <phoneticPr fontId="5"/>
  </si>
  <si>
    <t>＊BED2303K9　搭載ブレーカ BJW253</t>
    <phoneticPr fontId="5"/>
  </si>
  <si>
    <t>ケースブレーカ（パナソニック）</t>
    <phoneticPr fontId="5"/>
  </si>
  <si>
    <t>3/4ﾒｰﾙ回答単価</t>
    <rPh sb="6" eb="8">
      <t>カイトウ</t>
    </rPh>
    <rPh sb="8" eb="10">
      <t>タンカ</t>
    </rPh>
    <phoneticPr fontId="5"/>
  </si>
  <si>
    <t>S8VS-18024</t>
    <phoneticPr fontId="5"/>
  </si>
  <si>
    <t>DCスイッチング電源（オムロン）</t>
    <rPh sb="8" eb="10">
      <t>デンゲン</t>
    </rPh>
    <phoneticPr fontId="5"/>
  </si>
  <si>
    <t>日東工器</t>
    <rPh sb="0" eb="2">
      <t>ニットウ</t>
    </rPh>
    <rPh sb="2" eb="4">
      <t>コウキ</t>
    </rPh>
    <phoneticPr fontId="5"/>
  </si>
  <si>
    <t>20PM-SUS</t>
    <phoneticPr fontId="5"/>
  </si>
  <si>
    <t>ハイカプラ小口径 ステンレス PM型(日東工器)</t>
    <phoneticPr fontId="5"/>
  </si>
  <si>
    <t>200-60SC-STL-NBR</t>
    <phoneticPr fontId="5"/>
  </si>
  <si>
    <t>ハイカプラ200 鋼鉄 SC型(日東工器）</t>
    <phoneticPr fontId="5"/>
  </si>
  <si>
    <r>
      <t>AW20-02E-R-B →</t>
    </r>
    <r>
      <rPr>
        <sz val="11"/>
        <color indexed="10"/>
        <rFont val="ＭＳ Ｐゴシック"/>
        <family val="3"/>
        <charset val="128"/>
      </rPr>
      <t>AW20-02BE-R-B（ﾌﾞﾗｹｯﾄ付きに変更）</t>
    </r>
    <rPh sb="34" eb="35">
      <t>ツ</t>
    </rPh>
    <rPh sb="37" eb="39">
      <t>ヘンコウ</t>
    </rPh>
    <phoneticPr fontId="5"/>
  </si>
  <si>
    <t>フィルタレギュレータ(SMC)</t>
    <phoneticPr fontId="5"/>
  </si>
  <si>
    <t xml:space="preserve">ブラケット付スペーサ(SMC) </t>
    <phoneticPr fontId="5"/>
  </si>
  <si>
    <t>VHS20-02A-S</t>
    <phoneticPr fontId="5"/>
  </si>
  <si>
    <t>残圧抜き3ポート弁(SMC)</t>
    <phoneticPr fontId="5"/>
  </si>
  <si>
    <t>IS10E-2002-Z-A</t>
    <phoneticPr fontId="5"/>
  </si>
  <si>
    <t>圧力スイッチ(SMC)</t>
    <phoneticPr fontId="5"/>
  </si>
  <si>
    <t>KQ2Z06-02NS</t>
    <phoneticPr fontId="5"/>
  </si>
  <si>
    <t>ブランチユニバーサルエルボ(SMC)</t>
    <phoneticPr fontId="5"/>
  </si>
  <si>
    <t>TU0604B-20</t>
    <phoneticPr fontId="5"/>
  </si>
  <si>
    <t>ポリウレタンチューブ(SMC)</t>
    <phoneticPr fontId="5"/>
  </si>
  <si>
    <t>ATP302固定ユニット</t>
  </si>
  <si>
    <t>SETD0016-X01</t>
    <phoneticPr fontId="5"/>
  </si>
  <si>
    <t>SETD0016-Y01</t>
    <phoneticPr fontId="5"/>
  </si>
  <si>
    <t>取付板L</t>
    <phoneticPr fontId="5"/>
  </si>
  <si>
    <t>ツール治具ユニット</t>
    <phoneticPr fontId="5"/>
  </si>
  <si>
    <t>SETD0016-Y02</t>
  </si>
  <si>
    <t>SETD0016-Y03</t>
  </si>
  <si>
    <t>シャフトホルダ取付板</t>
    <phoneticPr fontId="5"/>
  </si>
  <si>
    <t>SETD0016-Y04</t>
  </si>
  <si>
    <t>ノズルガイド板金</t>
    <phoneticPr fontId="5"/>
  </si>
  <si>
    <t>SETD0016-Y05</t>
    <phoneticPr fontId="5"/>
  </si>
  <si>
    <t>SETD0016-Y06</t>
  </si>
  <si>
    <t>ATP301固定ユニット</t>
  </si>
  <si>
    <t>SETD0016-Z01</t>
    <phoneticPr fontId="5"/>
  </si>
  <si>
    <t>SETD0016-Z02</t>
  </si>
  <si>
    <t>元圧空圧機器取付板</t>
    <phoneticPr fontId="5"/>
  </si>
  <si>
    <t>SETD0016-Z03</t>
  </si>
  <si>
    <t>カップホルダ(60ml)</t>
    <phoneticPr fontId="5"/>
  </si>
  <si>
    <r>
      <t xml:space="preserve">S-T10 </t>
    </r>
    <r>
      <rPr>
        <sz val="11"/>
        <color indexed="10"/>
        <rFont val="ＭＳ Ｐゴシック"/>
        <family val="3"/>
        <charset val="128"/>
      </rPr>
      <t>AC100V 1Aで発注</t>
    </r>
    <rPh sb="16" eb="18">
      <t>ハッチュウ</t>
    </rPh>
    <phoneticPr fontId="5"/>
  </si>
  <si>
    <t>電磁開閉器（三菱電機）</t>
    <rPh sb="0" eb="2">
      <t>デンジ</t>
    </rPh>
    <rPh sb="2" eb="5">
      <t>カイヘイキ</t>
    </rPh>
    <rPh sb="6" eb="8">
      <t>ミツビシ</t>
    </rPh>
    <rPh sb="8" eb="10">
      <t>デンキ</t>
    </rPh>
    <phoneticPr fontId="5"/>
  </si>
  <si>
    <t>タイショー製作制御BOX部材</t>
    <rPh sb="5" eb="7">
      <t>セイサク</t>
    </rPh>
    <rPh sb="7" eb="9">
      <t>セイギョ</t>
    </rPh>
    <rPh sb="12" eb="14">
      <t>ブザイ</t>
    </rPh>
    <phoneticPr fontId="5"/>
  </si>
  <si>
    <t>UT-AX2 1A1B</t>
    <phoneticPr fontId="5"/>
  </si>
  <si>
    <t>補助接点（三菱電機）</t>
    <rPh sb="5" eb="7">
      <t>ミツビシ</t>
    </rPh>
    <rPh sb="7" eb="9">
      <t>デンキ</t>
    </rPh>
    <phoneticPr fontId="5"/>
  </si>
  <si>
    <r>
      <t>CP30BA-2P-1M-5A→</t>
    </r>
    <r>
      <rPr>
        <sz val="11"/>
        <color indexed="10"/>
        <rFont val="ＭＳ Ｐゴシック"/>
        <family val="3"/>
        <charset val="128"/>
      </rPr>
      <t>ＣＰ30-ＢＡ 2P 1-M 5A Aで発注</t>
    </r>
    <rPh sb="36" eb="38">
      <t>ハッチュウ</t>
    </rPh>
    <phoneticPr fontId="5"/>
  </si>
  <si>
    <t>サ－キットプロテクタ（三菱電機）</t>
    <rPh sb="11" eb="13">
      <t>ミツビシ</t>
    </rPh>
    <rPh sb="13" eb="15">
      <t>デンキ</t>
    </rPh>
    <phoneticPr fontId="5"/>
  </si>
  <si>
    <r>
      <t>CP30BA-2P-1M-3A→</t>
    </r>
    <r>
      <rPr>
        <sz val="11"/>
        <color indexed="10"/>
        <rFont val="ＭＳ Ｐゴシック"/>
        <family val="3"/>
        <charset val="128"/>
      </rPr>
      <t>CP30-BA 2P 1-M 3A Aで発注</t>
    </r>
    <rPh sb="36" eb="38">
      <t>ハッチュウ</t>
    </rPh>
    <phoneticPr fontId="5"/>
  </si>
  <si>
    <t>送料（ライト→タイショー）　※IDEC（HW2P～）含む</t>
    <rPh sb="0" eb="2">
      <t>ソウリョウ</t>
    </rPh>
    <rPh sb="26" eb="27">
      <t>フク</t>
    </rPh>
    <phoneticPr fontId="5"/>
  </si>
  <si>
    <t>TDK</t>
    <phoneticPr fontId="5"/>
  </si>
  <si>
    <t>ノイズフィルタ（TDK）</t>
    <phoneticPr fontId="5"/>
  </si>
  <si>
    <t>3/ 18タイショー着</t>
    <rPh sb="10" eb="11">
      <t>チャク</t>
    </rPh>
    <phoneticPr fontId="5"/>
  </si>
  <si>
    <t>MY4N DC24V</t>
    <phoneticPr fontId="5"/>
  </si>
  <si>
    <t>MYリレー DC24V（オムロン）</t>
    <phoneticPr fontId="5"/>
  </si>
  <si>
    <t>PYF14A</t>
    <phoneticPr fontId="5"/>
  </si>
  <si>
    <t>MYリレー ソケット（オムロン）</t>
    <phoneticPr fontId="5"/>
  </si>
  <si>
    <t>PYC-A1</t>
    <phoneticPr fontId="5"/>
  </si>
  <si>
    <t>MYリレー 保持金具（オムロン）</t>
    <rPh sb="6" eb="8">
      <t>ホジ</t>
    </rPh>
    <rPh sb="8" eb="10">
      <t>カナグ</t>
    </rPh>
    <phoneticPr fontId="5"/>
  </si>
  <si>
    <t>ecoPENコントローラ用</t>
    <rPh sb="12" eb="13">
      <t>ヨウ</t>
    </rPh>
    <phoneticPr fontId="5"/>
  </si>
  <si>
    <t>3/16･ﾀｲｼｮｰ着</t>
    <rPh sb="10" eb="11">
      <t>チャク</t>
    </rPh>
    <phoneticPr fontId="5"/>
  </si>
  <si>
    <t>ミニパワーリレー　ソケット</t>
    <phoneticPr fontId="5"/>
  </si>
  <si>
    <t>D-SUBコネクタ端子台（37P）</t>
    <rPh sb="9" eb="12">
      <t>タンシダイ</t>
    </rPh>
    <phoneticPr fontId="5"/>
  </si>
  <si>
    <t>P/Nコモン端子台</t>
    <rPh sb="6" eb="9">
      <t>タンシダイ</t>
    </rPh>
    <phoneticPr fontId="5"/>
  </si>
  <si>
    <t>NEDJL-PS-SB-37-3</t>
    <phoneticPr fontId="5"/>
  </si>
  <si>
    <t>D-Subケーブル（37P）</t>
    <phoneticPr fontId="5"/>
  </si>
  <si>
    <t>端子台⇔I/O-SYS用ケーブル</t>
    <rPh sb="0" eb="2">
      <t>タンシ</t>
    </rPh>
    <rPh sb="2" eb="3">
      <t>ダイ</t>
    </rPh>
    <rPh sb="11" eb="12">
      <t>ヨウ</t>
    </rPh>
    <phoneticPr fontId="5"/>
  </si>
  <si>
    <t>NEDUL-PY-KS-15-5-03S-00F</t>
    <phoneticPr fontId="5"/>
  </si>
  <si>
    <t>D-Subケーブル（15P）</t>
    <phoneticPr fontId="5"/>
  </si>
  <si>
    <t>JRN外部操作スイッチコネクタ⇔制御ボックスケーブル</t>
    <rPh sb="3" eb="5">
      <t>ガイブ</t>
    </rPh>
    <rPh sb="5" eb="7">
      <t>ソウサ</t>
    </rPh>
    <rPh sb="16" eb="18">
      <t>セイギョ</t>
    </rPh>
    <phoneticPr fontId="5"/>
  </si>
  <si>
    <t>コネクタ端子台</t>
    <phoneticPr fontId="5"/>
  </si>
  <si>
    <t>I/O-MT用コネクタ端子台</t>
    <rPh sb="6" eb="7">
      <t>ヨウ</t>
    </rPh>
    <rPh sb="11" eb="13">
      <t>タンシ</t>
    </rPh>
    <rPh sb="13" eb="14">
      <t>ダイ</t>
    </rPh>
    <phoneticPr fontId="5"/>
  </si>
  <si>
    <t>@ECHN-20200311-00006</t>
    <phoneticPr fontId="5"/>
  </si>
  <si>
    <t>web設計ハーネス</t>
    <rPh sb="3" eb="5">
      <t>セッケイ</t>
    </rPh>
    <phoneticPr fontId="5"/>
  </si>
  <si>
    <t>I/O-MT⇔端子台用ケーブル（3ｍ）</t>
    <rPh sb="7" eb="9">
      <t>タンシ</t>
    </rPh>
    <rPh sb="9" eb="10">
      <t>ダイ</t>
    </rPh>
    <rPh sb="10" eb="11">
      <t>ヨウ</t>
    </rPh>
    <phoneticPr fontId="5"/>
  </si>
  <si>
    <t>3/25･ﾀｲｼｮｰ着</t>
    <rPh sb="10" eb="11">
      <t>チャク</t>
    </rPh>
    <phoneticPr fontId="5"/>
  </si>
  <si>
    <t>RSコンポーネンツ</t>
    <phoneticPr fontId="5"/>
  </si>
  <si>
    <t>抵抗 2.2kΩ（RSコンポーネンツ）</t>
    <phoneticPr fontId="5"/>
  </si>
  <si>
    <t>AZD-KD用配線部品</t>
    <rPh sb="6" eb="7">
      <t>ヨウ</t>
    </rPh>
    <rPh sb="7" eb="9">
      <t>ハイセン</t>
    </rPh>
    <rPh sb="9" eb="11">
      <t>ブヒン</t>
    </rPh>
    <phoneticPr fontId="5"/>
  </si>
  <si>
    <t>HW2P-1H2PW</t>
    <phoneticPr fontId="5"/>
  </si>
  <si>
    <t>φ22 HWシリーズパイロットライト（IDEC）</t>
    <phoneticPr fontId="5"/>
  </si>
  <si>
    <t>C-30-SG-100A-EP-UL</t>
    <phoneticPr fontId="5"/>
  </si>
  <si>
    <t>膜付グロメット（タキゲン製造）</t>
    <rPh sb="0" eb="2">
      <t>マクツ</t>
    </rPh>
    <rPh sb="12" eb="14">
      <t>セイゾウ</t>
    </rPh>
    <phoneticPr fontId="5"/>
  </si>
  <si>
    <t>BNH15MW</t>
    <phoneticPr fontId="5"/>
  </si>
  <si>
    <t>BNHブロック端子台</t>
    <phoneticPr fontId="5"/>
  </si>
  <si>
    <t>3/13・ﾀｲｼｮｰ着</t>
    <rPh sb="10" eb="11">
      <t>チャク</t>
    </rPh>
    <phoneticPr fontId="5"/>
  </si>
  <si>
    <t>BNE15W</t>
    <phoneticPr fontId="5"/>
  </si>
  <si>
    <t>BNHシリーズの側板</t>
    <phoneticPr fontId="5"/>
  </si>
  <si>
    <t>BNL6PN10</t>
    <phoneticPr fontId="5"/>
  </si>
  <si>
    <t>BNH-Wシリーズ止め金具</t>
    <phoneticPr fontId="5"/>
  </si>
  <si>
    <t>IS10E-2002-RZ-A</t>
    <phoneticPr fontId="5"/>
  </si>
  <si>
    <t>見積№22-20-00310A</t>
    <rPh sb="0" eb="2">
      <t>ミツモリ</t>
    </rPh>
    <phoneticPr fontId="5"/>
  </si>
  <si>
    <t>小頭六角穴付きボルト</t>
    <rPh sb="0" eb="1">
      <t>ショウ</t>
    </rPh>
    <rPh sb="1" eb="2">
      <t>アタマ</t>
    </rPh>
    <phoneticPr fontId="5"/>
  </si>
  <si>
    <t>175196（SAITO-TETSU)で発注済</t>
    <rPh sb="20" eb="22">
      <t>ハッチュウ</t>
    </rPh>
    <rPh sb="22" eb="23">
      <t>スミ</t>
    </rPh>
    <phoneticPr fontId="5"/>
  </si>
  <si>
    <t>4/5タイショー着</t>
    <rPh sb="8" eb="9">
      <t>チャク</t>
    </rPh>
    <phoneticPr fontId="5"/>
  </si>
  <si>
    <t>ﾊﾝﾄﾞﾊﾞﾙﾌﾞ (BVHVU)</t>
    <phoneticPr fontId="5"/>
  </si>
  <si>
    <t>コネクタ</t>
    <phoneticPr fontId="5"/>
  </si>
  <si>
    <t>175196(SAITO-TETSU)で手配済</t>
    <rPh sb="20" eb="22">
      <t>テハイ</t>
    </rPh>
    <rPh sb="22" eb="23">
      <t>スミ</t>
    </rPh>
    <phoneticPr fontId="5"/>
  </si>
  <si>
    <t>タイショー4/21着</t>
    <rPh sb="9" eb="10">
      <t>チャク</t>
    </rPh>
    <phoneticPr fontId="5"/>
  </si>
  <si>
    <t>DGC-15SS</t>
    <phoneticPr fontId="5"/>
  </si>
  <si>
    <t>DSUBｺﾈｸﾀ (ｼﾞｪﾝﾀﾞｰ)</t>
    <phoneticPr fontId="5"/>
  </si>
  <si>
    <t>HD-LN-4-40-05</t>
    <phoneticPr fontId="5"/>
  </si>
  <si>
    <t>DSUBﾛｯｸｶﾅｸﾞ　2個入り</t>
    <rPh sb="13" eb="14">
      <t>コ</t>
    </rPh>
    <rPh sb="14" eb="15">
      <t>イ</t>
    </rPh>
    <phoneticPr fontId="5"/>
  </si>
  <si>
    <t>ポリウレタンチューブφ6　黒</t>
    <rPh sb="13" eb="14">
      <t>クロ</t>
    </rPh>
    <phoneticPr fontId="5"/>
  </si>
  <si>
    <t>4/20名古屋（営）着</t>
    <rPh sb="4" eb="7">
      <t>ナゴヤ</t>
    </rPh>
    <rPh sb="8" eb="9">
      <t>エイ</t>
    </rPh>
    <rPh sb="10" eb="11">
      <t>チャク</t>
    </rPh>
    <phoneticPr fontId="5"/>
  </si>
  <si>
    <t>PCソフト接続用ケーブル</t>
    <rPh sb="5" eb="7">
      <t>セツゾク</t>
    </rPh>
    <rPh sb="7" eb="8">
      <t>ヨウ</t>
    </rPh>
    <phoneticPr fontId="5"/>
  </si>
  <si>
    <t>モノタロウ</t>
    <phoneticPr fontId="5"/>
  </si>
  <si>
    <t>DH2477</t>
    <phoneticPr fontId="5"/>
  </si>
  <si>
    <t>抜け止めコンセントプラグ</t>
    <rPh sb="0" eb="1">
      <t>ヌ</t>
    </rPh>
    <rPh sb="2" eb="3">
      <t>ド</t>
    </rPh>
    <phoneticPr fontId="5"/>
  </si>
  <si>
    <t>名古屋（営）田中所長宛てに送ってください。</t>
    <rPh sb="0" eb="3">
      <t>ナゴヤ</t>
    </rPh>
    <rPh sb="4" eb="5">
      <t>エイ</t>
    </rPh>
    <rPh sb="6" eb="8">
      <t>タナカ</t>
    </rPh>
    <rPh sb="8" eb="10">
      <t>ショチョウ</t>
    </rPh>
    <rPh sb="10" eb="11">
      <t>ア</t>
    </rPh>
    <rPh sb="13" eb="14">
      <t>オク</t>
    </rPh>
    <phoneticPr fontId="5"/>
  </si>
  <si>
    <t>その他</t>
    <rPh sb="2" eb="3">
      <t>タ</t>
    </rPh>
    <phoneticPr fontId="5"/>
  </si>
  <si>
    <t>名古屋（営）着</t>
    <rPh sb="0" eb="3">
      <t>ナゴヤ</t>
    </rPh>
    <rPh sb="4" eb="5">
      <t>エイ</t>
    </rPh>
    <rPh sb="6" eb="7">
      <t>チャク</t>
    </rPh>
    <phoneticPr fontId="5"/>
  </si>
  <si>
    <t>172038003</t>
    <phoneticPr fontId="5"/>
  </si>
  <si>
    <t>JR3403用強ばね</t>
    <rPh sb="6" eb="7">
      <t>ヨウ</t>
    </rPh>
    <rPh sb="7" eb="8">
      <t>ツヨ</t>
    </rPh>
    <phoneticPr fontId="5"/>
  </si>
  <si>
    <t>見積りNo:HQ20-0090添付します</t>
    <rPh sb="0" eb="2">
      <t>ミツモリ</t>
    </rPh>
    <rPh sb="15" eb="17">
      <t>テンプ</t>
    </rPh>
    <phoneticPr fontId="5"/>
  </si>
  <si>
    <t>ロボットZ軸強化ばね</t>
    <rPh sb="5" eb="6">
      <t>ジク</t>
    </rPh>
    <rPh sb="6" eb="8">
      <t>キョウカ</t>
    </rPh>
    <phoneticPr fontId="5"/>
  </si>
  <si>
    <t>荷造り運賃</t>
    <rPh sb="0" eb="1">
      <t>ニ</t>
    </rPh>
    <rPh sb="1" eb="2">
      <t>ツクリ</t>
    </rPh>
    <rPh sb="3" eb="5">
      <t>ウンチン</t>
    </rPh>
    <phoneticPr fontId="5"/>
  </si>
  <si>
    <t>見積書No：528458-1添付します。</t>
    <rPh sb="0" eb="2">
      <t>ミツモリ</t>
    </rPh>
    <rPh sb="2" eb="3">
      <t>ショ</t>
    </rPh>
    <rPh sb="14" eb="16">
      <t>テンプ</t>
    </rPh>
    <phoneticPr fontId="5"/>
  </si>
  <si>
    <t>回転モータ</t>
    <rPh sb="0" eb="2">
      <t>カイテン</t>
    </rPh>
    <phoneticPr fontId="5"/>
  </si>
  <si>
    <t>4/22タイショー着</t>
    <rPh sb="9" eb="10">
      <t>チャク</t>
    </rPh>
    <phoneticPr fontId="5"/>
  </si>
  <si>
    <t>2液塗布装置：SETD0016</t>
    <phoneticPr fontId="5"/>
  </si>
  <si>
    <t>見積No：19TM-0411-01添付します。</t>
    <rPh sb="0" eb="2">
      <t>ミツモリ</t>
    </rPh>
    <rPh sb="17" eb="19">
      <t>テンプ</t>
    </rPh>
    <phoneticPr fontId="5"/>
  </si>
  <si>
    <t>4/24タイショーより出荷</t>
    <rPh sb="11" eb="13">
      <t>シュッカ</t>
    </rPh>
    <phoneticPr fontId="5"/>
  </si>
  <si>
    <t>ハード設計：電気図、制御盤、部品表</t>
    <rPh sb="3" eb="5">
      <t>セッケイ</t>
    </rPh>
    <rPh sb="6" eb="8">
      <t>デンキ</t>
    </rPh>
    <rPh sb="8" eb="9">
      <t>ズ</t>
    </rPh>
    <rPh sb="10" eb="12">
      <t>セイギョ</t>
    </rPh>
    <rPh sb="12" eb="13">
      <t>バン</t>
    </rPh>
    <rPh sb="14" eb="16">
      <t>ブヒン</t>
    </rPh>
    <rPh sb="16" eb="17">
      <t>ヒョウ</t>
    </rPh>
    <phoneticPr fontId="5"/>
  </si>
  <si>
    <t>ソフト設計</t>
    <rPh sb="3" eb="5">
      <t>セッケイ</t>
    </rPh>
    <phoneticPr fontId="5"/>
  </si>
  <si>
    <t>購入部品</t>
    <rPh sb="0" eb="2">
      <t>コウニュウ</t>
    </rPh>
    <rPh sb="2" eb="4">
      <t>ブヒン</t>
    </rPh>
    <phoneticPr fontId="5"/>
  </si>
  <si>
    <t>加工部品</t>
    <rPh sb="0" eb="2">
      <t>カコウ</t>
    </rPh>
    <rPh sb="2" eb="4">
      <t>ブヒン</t>
    </rPh>
    <phoneticPr fontId="5"/>
  </si>
  <si>
    <t>組立配線</t>
    <rPh sb="0" eb="2">
      <t>クミタテ</t>
    </rPh>
    <rPh sb="2" eb="4">
      <t>ハイセン</t>
    </rPh>
    <phoneticPr fontId="5"/>
  </si>
  <si>
    <t>調整デバック</t>
    <rPh sb="0" eb="2">
      <t>チョウセイ</t>
    </rPh>
    <phoneticPr fontId="5"/>
  </si>
  <si>
    <t>梱包、管理費</t>
    <rPh sb="0" eb="2">
      <t>コンポウ</t>
    </rPh>
    <rPh sb="3" eb="5">
      <t>カンリ</t>
    </rPh>
    <rPh sb="5" eb="6">
      <t>ヒ</t>
    </rPh>
    <phoneticPr fontId="5"/>
  </si>
  <si>
    <t>岡部新電元（協栄電気）</t>
    <rPh sb="0" eb="5">
      <t>オカベシンデンゲン</t>
    </rPh>
    <rPh sb="6" eb="8">
      <t>キョウエイ</t>
    </rPh>
    <rPh sb="8" eb="10">
      <t>デンキ</t>
    </rPh>
    <phoneticPr fontId="5"/>
  </si>
  <si>
    <t>新井</t>
    <rPh sb="0" eb="2">
      <t>アライ</t>
    </rPh>
    <phoneticPr fontId="5"/>
  </si>
  <si>
    <t>三共商事</t>
    <rPh sb="0" eb="2">
      <t>サンキョウ</t>
    </rPh>
    <rPh sb="2" eb="4">
      <t>ショウジ</t>
    </rPh>
    <phoneticPr fontId="5"/>
  </si>
  <si>
    <t>4/10~13</t>
    <phoneticPr fontId="5"/>
  </si>
  <si>
    <t>HAJCHP6060</t>
  </si>
  <si>
    <t>ｱｼﾞｬｽﾀﾊﾟｯﾄﾞ</t>
  </si>
  <si>
    <t>Web発注済</t>
    <rPh sb="3" eb="5">
      <t>ハッチュウ</t>
    </rPh>
    <rPh sb="5" eb="6">
      <t>スミ</t>
    </rPh>
    <phoneticPr fontId="5"/>
  </si>
  <si>
    <t>HBLBS6</t>
  </si>
  <si>
    <t>HBLFSD6-C-SET</t>
  </si>
  <si>
    <t>HBLFSN6-C-SET</t>
  </si>
  <si>
    <t>HBLSS6-SSP</t>
  </si>
  <si>
    <t>HCBR6</t>
  </si>
  <si>
    <t>HFS6-3030-170.0</t>
  </si>
  <si>
    <t>HFS6-3030-266.0</t>
  </si>
  <si>
    <t>HFS6-3030-315.0</t>
  </si>
  <si>
    <t>HFS6-3030-400.0</t>
  </si>
  <si>
    <t>HFS6-3030-430.0</t>
  </si>
  <si>
    <t>HFS6-3030-660.0</t>
  </si>
  <si>
    <t>HFS6-3030-897</t>
  </si>
  <si>
    <t>HFS6-6060-270.0</t>
  </si>
  <si>
    <t>HFS6-6060-480.0</t>
  </si>
  <si>
    <t>HFS6-6060-600.0</t>
  </si>
  <si>
    <t>HHPFLN6-SET</t>
  </si>
  <si>
    <t>ﾁｮｳﾊﾞﾝ ﾄｯﾃ ﾙｲ</t>
  </si>
  <si>
    <t>HHPFRN6-SET</t>
  </si>
  <si>
    <t>ﾌﾞﾗｯｸﾗｲﾄｼｮｳﾒｲｷｸﾞ(50Hz)</t>
  </si>
  <si>
    <t>LEDｼｮｳﾒｲ ｽﾄﾚｰﾄ</t>
  </si>
  <si>
    <t>SFBJ6-8</t>
  </si>
  <si>
    <t>ｼﾞｭｳｼﾞｱﾅﾂｷｻﾞﾗｺﾈｼﾞ-ﾀﾝﾋﾟﾝﾊﾝﾊﾞｲ-</t>
  </si>
  <si>
    <t>SHNTAP6-6</t>
  </si>
  <si>
    <t>SLSBWRK7-80</t>
  </si>
  <si>
    <t>SSPWF6</t>
  </si>
  <si>
    <t>SUS316ﾋﾗｻﾞｶﾞﾈ</t>
  </si>
  <si>
    <t>UHFNSS125</t>
  </si>
  <si>
    <t>LR6-302LJBA-RYG</t>
  </si>
  <si>
    <t>ｼｸﾞﾅﾙﾀﾜｰｾｷｿｳｼﾝｺﾞｳﾄｳLRｼﾘｰｽﾞ</t>
  </si>
  <si>
    <t>WDT-6LR-Z2</t>
  </si>
  <si>
    <t>ﾜｲﾔﾚｽﾂｳｼﾝｼｽﾃﾑ</t>
  </si>
  <si>
    <t>XW1E-BV402MR</t>
  </si>
  <si>
    <t>ﾌｧｲ22 XWｼﾘｰｽﾞ/ｶﾝﾚﾝ</t>
  </si>
  <si>
    <t>AR22G1L-10E3G</t>
  </si>
  <si>
    <t>IESH-MB205-R</t>
  </si>
  <si>
    <t>KQ2L06-01AS</t>
  </si>
  <si>
    <t>KQ2L04-01AS</t>
  </si>
  <si>
    <t>AS1201F-M3-04-J</t>
  </si>
  <si>
    <t>USYL4</t>
  </si>
  <si>
    <t>ﾜﾝﾀｯﾁﾂｷﾞﾃ(USYL)</t>
  </si>
  <si>
    <t>シリンダ</t>
    <phoneticPr fontId="5"/>
  </si>
  <si>
    <t>SY3240-5LSE-01</t>
  </si>
  <si>
    <t>ｾﾝｻ　　　　　　</t>
    <phoneticPr fontId="5"/>
  </si>
  <si>
    <t>ANPVC8105R</t>
    <phoneticPr fontId="5"/>
  </si>
  <si>
    <t>ANPVP03</t>
    <phoneticPr fontId="5"/>
  </si>
  <si>
    <t>ﾚﾝｽﾞ</t>
    <phoneticPr fontId="5"/>
  </si>
  <si>
    <t>MVSHM-3N00800023065-JPA27K4T4111AA</t>
  </si>
  <si>
    <t>Web発注済</t>
    <rPh sb="3" eb="6">
      <t>ハッチュウスミ</t>
    </rPh>
    <phoneticPr fontId="5"/>
  </si>
  <si>
    <t>MVSHM-3N00800026037-JPA27K3Z5111AA</t>
  </si>
  <si>
    <t>MVSHM-3N00800036065-JPA27K12M111AA</t>
  </si>
  <si>
    <t>MVSHM-3N00800043065-JPA27K1CN111AA</t>
  </si>
  <si>
    <t>MVSHM-3N00800043065-JPA27KTGN111AA</t>
  </si>
  <si>
    <t>MVSHM-3N00800031031-JPA27KGEY111AA</t>
  </si>
  <si>
    <t>MVSHM-3N02002015023-JPA27KDEG111AB</t>
  </si>
  <si>
    <t>MVSHM-3N03002001051-JPA27KX8X111AA</t>
  </si>
  <si>
    <t>MVSHM-3N03002001024-JPA27KZ7U111AA</t>
  </si>
  <si>
    <t>MVSHM-3N03002001047-JPA27KG89111AA</t>
  </si>
  <si>
    <t>MVSHM-3N03002001013-JPA27K7EJ111AA</t>
  </si>
  <si>
    <t>MVSHM-3N03002001008-JPA27KBA5111AA</t>
  </si>
  <si>
    <t>MVSHM-3N02052001003-JPA27KYTX111AA</t>
  </si>
  <si>
    <t>MVSHM-3N01552005006-JPA27K8JM111AA</t>
  </si>
  <si>
    <t>MVSHM-3N02052006010-JPA27KPNJ111AB</t>
  </si>
  <si>
    <t>MVSHM-3N01252003003-JPA27KP23111AA</t>
  </si>
  <si>
    <t>KC78:J113EYENCE</t>
    <phoneticPr fontId="5"/>
  </si>
  <si>
    <t>OP-87866</t>
    <phoneticPr fontId="5"/>
  </si>
  <si>
    <t>OP-87225</t>
    <phoneticPr fontId="5"/>
  </si>
  <si>
    <t>OP-87231</t>
    <phoneticPr fontId="5"/>
  </si>
  <si>
    <t>値引き</t>
    <rPh sb="0" eb="2">
      <t>ネビ</t>
    </rPh>
    <phoneticPr fontId="5"/>
  </si>
  <si>
    <t>NV30-FA 2P 15A 100-200V 30MA W</t>
    <phoneticPr fontId="5"/>
  </si>
  <si>
    <t>見積№3039009</t>
    <rPh sb="0" eb="2">
      <t>ミツモリ</t>
    </rPh>
    <phoneticPr fontId="5"/>
  </si>
  <si>
    <t>TCS-05FA2</t>
    <phoneticPr fontId="5"/>
  </si>
  <si>
    <t>CP30-BA 1P 1M 0.5A A</t>
    <phoneticPr fontId="5"/>
  </si>
  <si>
    <t>サーキットプロテクタ</t>
    <phoneticPr fontId="5"/>
  </si>
  <si>
    <t>CP30-BA 2P 1M 3A A</t>
    <phoneticPr fontId="5"/>
  </si>
  <si>
    <t>CP30-BA 2P 1M 2A A</t>
    <phoneticPr fontId="5"/>
  </si>
  <si>
    <t>CP30-BA 2P 1M 5A A</t>
    <phoneticPr fontId="5"/>
  </si>
  <si>
    <t>CP30-BA 2P 1M 1A A</t>
    <phoneticPr fontId="5"/>
  </si>
  <si>
    <t>DR22E3L-H9W</t>
    <phoneticPr fontId="5"/>
  </si>
  <si>
    <t>見積№22-20-00315A</t>
    <rPh sb="0" eb="2">
      <t>ミツモリ</t>
    </rPh>
    <phoneticPr fontId="5"/>
  </si>
  <si>
    <t>AR22V0L-02E3R</t>
    <phoneticPr fontId="5"/>
  </si>
  <si>
    <t>照光式非常停止スイッチ</t>
    <rPh sb="0" eb="1">
      <t>ショウ</t>
    </rPh>
    <rPh sb="1" eb="2">
      <t>コウ</t>
    </rPh>
    <rPh sb="2" eb="3">
      <t>シキ</t>
    </rPh>
    <rPh sb="3" eb="5">
      <t>ヒジョウ</t>
    </rPh>
    <rPh sb="5" eb="7">
      <t>テイシ</t>
    </rPh>
    <phoneticPr fontId="5"/>
  </si>
  <si>
    <t>AR22E0L-10E3G</t>
    <phoneticPr fontId="5"/>
  </si>
  <si>
    <t>照光式押ボタンスイッチ</t>
    <rPh sb="0" eb="1">
      <t>ショウ</t>
    </rPh>
    <rPh sb="1" eb="2">
      <t>コウ</t>
    </rPh>
    <rPh sb="2" eb="3">
      <t>シキ</t>
    </rPh>
    <rPh sb="3" eb="4">
      <t>オシ</t>
    </rPh>
    <phoneticPr fontId="5"/>
  </si>
  <si>
    <t>HS2-H150</t>
    <phoneticPr fontId="5"/>
  </si>
  <si>
    <t>DC24V電源</t>
    <rPh sb="5" eb="7">
      <t>デンゲン</t>
    </rPh>
    <phoneticPr fontId="5"/>
  </si>
  <si>
    <t>見積№14873541</t>
    <rPh sb="0" eb="2">
      <t>ミツモリ</t>
    </rPh>
    <phoneticPr fontId="5"/>
  </si>
  <si>
    <t>4/14ﾀｲｼｮｰへ</t>
    <phoneticPr fontId="5"/>
  </si>
  <si>
    <t>KV-7300</t>
    <phoneticPr fontId="5"/>
  </si>
  <si>
    <t>プログラマブルコントローラ</t>
    <phoneticPr fontId="5"/>
  </si>
  <si>
    <t>KV-XLE02</t>
    <phoneticPr fontId="5"/>
  </si>
  <si>
    <t>KV-C32XTD</t>
    <phoneticPr fontId="5"/>
  </si>
  <si>
    <t>入出力ユニット</t>
    <rPh sb="0" eb="3">
      <t>ニュウシュツリョク</t>
    </rPh>
    <phoneticPr fontId="5"/>
  </si>
  <si>
    <t xml:space="preserve">MISUMI </t>
    <phoneticPr fontId="5"/>
  </si>
  <si>
    <t>IESH-MB205-R</t>
    <phoneticPr fontId="5"/>
  </si>
  <si>
    <t>スイッチングハブ</t>
    <phoneticPr fontId="5"/>
  </si>
  <si>
    <t>PCA7-W-1</t>
    <phoneticPr fontId="5"/>
  </si>
  <si>
    <t>LR6-302LJBW-RYG</t>
    <phoneticPr fontId="5"/>
  </si>
  <si>
    <t>MY2N DC24V</t>
    <phoneticPr fontId="5"/>
  </si>
  <si>
    <t>PYF-08A</t>
    <phoneticPr fontId="5"/>
  </si>
  <si>
    <t>保持金具</t>
    <rPh sb="0" eb="2">
      <t>ホジ</t>
    </rPh>
    <rPh sb="2" eb="4">
      <t>カナグ</t>
    </rPh>
    <phoneticPr fontId="5"/>
  </si>
  <si>
    <t>LA-FL6-05BK</t>
  </si>
  <si>
    <t>ｶﾃｺﾞﾘ6ﾌﾗｯﾄ LANｹｰﾌﾞﾙ</t>
  </si>
  <si>
    <t>LA-FL6-005BK</t>
  </si>
  <si>
    <t>TS32GSDC300S</t>
  </si>
  <si>
    <t>ACBA6H-658-98-5-F318-G76-N5</t>
  </si>
  <si>
    <t>ｱｸﾘﾙ      (ACBA)    ｱﾅｶｺｳﾂｷ</t>
  </si>
  <si>
    <t>web発注済</t>
    <rPh sb="3" eb="5">
      <t>ハッチュウ</t>
    </rPh>
    <rPh sb="5" eb="6">
      <t>スミ</t>
    </rPh>
    <phoneticPr fontId="5"/>
  </si>
  <si>
    <t>ﾀｲｼｮｰ着</t>
    <rPh sb="5" eb="6">
      <t>ツ</t>
    </rPh>
    <phoneticPr fontId="5"/>
  </si>
  <si>
    <t>HMGCE6-6</t>
  </si>
  <si>
    <t>ﾌﾚｰﾑﾄﾘﾂｹﾖｳﾏｸﾞﾈｯﾄｷｬｯﾁ(HMGCE)</t>
  </si>
  <si>
    <t>MVSHM-3N02002006008-JPA29NEF2111AB</t>
  </si>
  <si>
    <t>MVSHM-3N02000003006-JPA29N46W111AA</t>
  </si>
  <si>
    <t>MVSHM-3N02002010036-JPA29N6T9111AB</t>
  </si>
  <si>
    <t>KC-VMH5</t>
  </si>
  <si>
    <t>SV-GA270</t>
    <phoneticPr fontId="5"/>
  </si>
  <si>
    <t>保護ﾚﾝｽﾞ</t>
    <rPh sb="0" eb="2">
      <t>ホゴ</t>
    </rPh>
    <phoneticPr fontId="5"/>
  </si>
  <si>
    <t>MVSHM-3N01552005006-JPA2A1CXS111AA</t>
  </si>
  <si>
    <t>SETA0020-11-G</t>
    <phoneticPr fontId="5"/>
  </si>
  <si>
    <t>LHCS-10</t>
    <phoneticPr fontId="5"/>
  </si>
  <si>
    <t>ﾁｭｳｲｽﾃｯｶｰ LHCS</t>
  </si>
  <si>
    <t>LHCS-18</t>
    <phoneticPr fontId="5"/>
  </si>
  <si>
    <t>TAISHO</t>
    <phoneticPr fontId="5"/>
  </si>
  <si>
    <t>組立調整、その他</t>
    <rPh sb="0" eb="2">
      <t>クミタテ</t>
    </rPh>
    <rPh sb="2" eb="4">
      <t>チョウセイ</t>
    </rPh>
    <rPh sb="7" eb="8">
      <t>タ</t>
    </rPh>
    <phoneticPr fontId="5"/>
  </si>
  <si>
    <t>20TM-0012-02</t>
    <phoneticPr fontId="5"/>
  </si>
  <si>
    <r>
      <t>発注願います。</t>
    </r>
    <r>
      <rPr>
        <sz val="11"/>
        <rFont val="ＭＳ Ｐゴシック"/>
        <family val="3"/>
        <charset val="128"/>
      </rPr>
      <t>⇒発注済</t>
    </r>
    <rPh sb="0" eb="2">
      <t>ハッチュウ</t>
    </rPh>
    <rPh sb="2" eb="3">
      <t>ネガ</t>
    </rPh>
    <rPh sb="8" eb="10">
      <t>ハッチュウ</t>
    </rPh>
    <rPh sb="10" eb="11">
      <t>ズ</t>
    </rPh>
    <phoneticPr fontId="5"/>
  </si>
  <si>
    <t>HAJCHP6060</t>
    <phoneticPr fontId="5"/>
  </si>
  <si>
    <t>未発注</t>
    <rPh sb="0" eb="1">
      <t>ミ</t>
    </rPh>
    <rPh sb="1" eb="3">
      <t>ハッチュウ</t>
    </rPh>
    <phoneticPr fontId="5"/>
  </si>
  <si>
    <t>HBLBS6</t>
    <phoneticPr fontId="5"/>
  </si>
  <si>
    <t>ﾌﾞﾗｯｸﾗｲﾄ</t>
    <phoneticPr fontId="5"/>
  </si>
  <si>
    <t>モニタ</t>
    <phoneticPr fontId="5"/>
  </si>
  <si>
    <t>LED</t>
    <phoneticPr fontId="5"/>
  </si>
  <si>
    <t>VS-LDA15</t>
  </si>
  <si>
    <t>非常停止SW</t>
    <rPh sb="0" eb="2">
      <t>ヒジョウ</t>
    </rPh>
    <rPh sb="2" eb="4">
      <t>テイシ</t>
    </rPh>
    <phoneticPr fontId="5"/>
  </si>
  <si>
    <t>ｴｱ･ﾌﾞﾗｳﾝ（株）　ホーチキ様</t>
    <rPh sb="8" eb="11">
      <t>カブ</t>
    </rPh>
    <phoneticPr fontId="5"/>
  </si>
  <si>
    <t>NO.175359</t>
    <phoneticPr fontId="5"/>
  </si>
  <si>
    <t>JR3303　　　 3軸ﾛﾎﾞｯﾄ (外部ｽｲｯﾁ仕様)　</t>
    <phoneticPr fontId="5"/>
  </si>
  <si>
    <r>
      <t>JR3303　　　SRS-S303　</t>
    </r>
    <r>
      <rPr>
        <b/>
        <sz val="11"/>
        <color indexed="10"/>
        <rFont val="ＭＳ Ｐゴシック"/>
        <family val="3"/>
        <charset val="128"/>
      </rPr>
      <t>　外部スイッチBOXﾀｲﾌﾟ</t>
    </r>
    <rPh sb="19" eb="21">
      <t>ガイブ</t>
    </rPh>
    <phoneticPr fontId="5"/>
  </si>
  <si>
    <t>174518008　旧コネクタ～TPⅡ接続ｹｰﾌﾞﾙ</t>
    <rPh sb="10" eb="11">
      <t>キュウ</t>
    </rPh>
    <rPh sb="19" eb="21">
      <t>セツゾク</t>
    </rPh>
    <phoneticPr fontId="5"/>
  </si>
  <si>
    <t>見積書番号HQ19-1335</t>
    <rPh sb="0" eb="2">
      <t>ミツモリ</t>
    </rPh>
    <rPh sb="2" eb="3">
      <t>ショ</t>
    </rPh>
    <rPh sb="3" eb="5">
      <t>バンゴウ</t>
    </rPh>
    <phoneticPr fontId="5"/>
  </si>
  <si>
    <t>174519009　新コネクタ～TPⅠ接続ｹｰﾌﾞﾙ</t>
    <rPh sb="10" eb="11">
      <t>シン</t>
    </rPh>
    <phoneticPr fontId="5"/>
  </si>
  <si>
    <t>9999-1001-Y011　</t>
    <phoneticPr fontId="5"/>
  </si>
  <si>
    <t>万能ツールﾌﾞﾗｹｯﾄ　1　位置決めピン変更　Z軸有り</t>
  </si>
  <si>
    <t>図面送付済み</t>
    <rPh sb="0" eb="2">
      <t>ズメン</t>
    </rPh>
    <rPh sb="2" eb="4">
      <t>ソウフ</t>
    </rPh>
    <rPh sb="4" eb="5">
      <t>ズ</t>
    </rPh>
    <phoneticPr fontId="5"/>
  </si>
  <si>
    <t>99999-4-Y011</t>
    <phoneticPr fontId="5"/>
  </si>
  <si>
    <t>ﾂｰﾙﾌﾟﾚｰﾄ平行ガイド2</t>
  </si>
  <si>
    <t>99999-4-Y010　</t>
    <phoneticPr fontId="5"/>
  </si>
  <si>
    <t>変換ﾌﾞﾗｹｯﾄ(Ｚ軸調整）2</t>
    <phoneticPr fontId="5"/>
  </si>
  <si>
    <t>112945-Y005</t>
    <phoneticPr fontId="5"/>
  </si>
  <si>
    <t>SV51用ﾊﾞﾙﾌﾞﾎﾙﾀﾞ(25ｍｍ）</t>
    <phoneticPr fontId="5"/>
  </si>
  <si>
    <t>AJPNGB5-P6-B6-G4-GC</t>
    <phoneticPr fontId="5"/>
  </si>
  <si>
    <t>【FA新商品】位置決めピン　高硬度ステンレス　</t>
    <phoneticPr fontId="5"/>
  </si>
  <si>
    <t xml:space="preserve">XSG40-CZ </t>
    <phoneticPr fontId="5"/>
  </si>
  <si>
    <t>X軸ﾏｲｸﾛ調整</t>
    <rPh sb="1" eb="2">
      <t>ジク</t>
    </rPh>
    <rPh sb="6" eb="8">
      <t>チョウセイ</t>
    </rPh>
    <phoneticPr fontId="5"/>
  </si>
  <si>
    <t>SCB4-35</t>
    <phoneticPr fontId="5"/>
  </si>
  <si>
    <t>六角穴付きﾎﾞﾙﾄ　 (M4×35)</t>
    <phoneticPr fontId="5"/>
  </si>
  <si>
    <t>在庫有る為発注せず</t>
    <rPh sb="0" eb="2">
      <t>ザイコ</t>
    </rPh>
    <rPh sb="2" eb="3">
      <t>ア</t>
    </rPh>
    <rPh sb="4" eb="5">
      <t>タメ</t>
    </rPh>
    <rPh sb="5" eb="7">
      <t>ハッチュウ</t>
    </rPh>
    <phoneticPr fontId="5"/>
  </si>
  <si>
    <t>ﾜｰｸ冶具ﾕﾆｯﾄ　ｺｰﾃｨﾝｸﾞ冶具受け</t>
    <rPh sb="3" eb="5">
      <t>ジグ</t>
    </rPh>
    <rPh sb="19" eb="20">
      <t>ウ</t>
    </rPh>
    <phoneticPr fontId="5"/>
  </si>
  <si>
    <t>163602-X001　</t>
    <phoneticPr fontId="5"/>
  </si>
  <si>
    <t>ﾜｰｸ受けﾍﾞｰｽ冶具:</t>
    <phoneticPr fontId="5"/>
  </si>
  <si>
    <t xml:space="preserve">FPBA5-P7.95-L5-B4 </t>
    <phoneticPr fontId="5"/>
  </si>
  <si>
    <t>位置決めピン　大頭テーパタイプ:</t>
    <phoneticPr fontId="5"/>
  </si>
  <si>
    <t xml:space="preserve">FPBA5-P5.95-L5-B4 </t>
    <phoneticPr fontId="5"/>
  </si>
  <si>
    <t xml:space="preserve"> 位置決めピン　小頭球面タイプ</t>
    <phoneticPr fontId="5"/>
  </si>
  <si>
    <t>WGLB-SU-A30-B30-T10-E11.6-S11.6-H7-Q30-F25.5-K4.5-J4.5-G25.5-Z3</t>
    <phoneticPr fontId="5"/>
  </si>
  <si>
    <t>11.6幅　L字位置決めﾌﾞﾛｯｸ　166302-X001側に使用</t>
    <rPh sb="29" eb="30">
      <t>ガワ</t>
    </rPh>
    <rPh sb="31" eb="33">
      <t>シヨウ</t>
    </rPh>
    <phoneticPr fontId="5"/>
  </si>
  <si>
    <t>基盤サイズプラスなので追加発注</t>
    <rPh sb="0" eb="2">
      <t>キバン</t>
    </rPh>
    <rPh sb="11" eb="13">
      <t>ツイカ</t>
    </rPh>
    <rPh sb="13" eb="15">
      <t>ハッチュウ</t>
    </rPh>
    <phoneticPr fontId="5"/>
  </si>
  <si>
    <t>ﾜｰｸ冶具ﾕﾆｯﾄ　　ACE/ALOｺｰﾃｨﾝｸﾞ冶具+蓋部分</t>
    <rPh sb="3" eb="5">
      <t>ジグ</t>
    </rPh>
    <rPh sb="28" eb="29">
      <t>フタ</t>
    </rPh>
    <rPh sb="29" eb="31">
      <t>ブブン</t>
    </rPh>
    <phoneticPr fontId="5"/>
  </si>
  <si>
    <t>163602-X002　</t>
    <phoneticPr fontId="5"/>
  </si>
  <si>
    <t>ﾜｰｸ受け冶具</t>
    <phoneticPr fontId="5"/>
  </si>
  <si>
    <t>163602-X003　</t>
    <phoneticPr fontId="5"/>
  </si>
  <si>
    <t>ﾜｰｸ位置決めﾌﾟﾚｰﾄ</t>
    <phoneticPr fontId="5"/>
  </si>
  <si>
    <t>163602-X012</t>
    <phoneticPr fontId="5"/>
  </si>
  <si>
    <t xml:space="preserve"> 取っ手</t>
    <phoneticPr fontId="5"/>
  </si>
  <si>
    <t>163602-X004-2　</t>
    <phoneticPr fontId="5"/>
  </si>
  <si>
    <t>ﾜｰｸ押えﾌﾟﾚｰﾄ</t>
    <phoneticPr fontId="5"/>
  </si>
  <si>
    <t>163602-X007</t>
    <phoneticPr fontId="5"/>
  </si>
  <si>
    <t>LL-66S　レバーラッチ　台座</t>
    <phoneticPr fontId="5"/>
  </si>
  <si>
    <t>163602-X008</t>
    <phoneticPr fontId="5"/>
  </si>
  <si>
    <t>ワークガイド　Ｌ字型タイプ　台座</t>
    <phoneticPr fontId="5"/>
  </si>
  <si>
    <t>P1-JTDA-19212024</t>
    <phoneticPr fontId="5"/>
  </si>
  <si>
    <t>163602-X009 ﾜｰｸ押え蓋補強　1　　</t>
    <phoneticPr fontId="5"/>
  </si>
  <si>
    <t>P1-JTDA-19212026</t>
    <phoneticPr fontId="5"/>
  </si>
  <si>
    <t>163602-X010 ﾜｰｸ押え蓋補強　2　</t>
    <phoneticPr fontId="5"/>
  </si>
  <si>
    <t>P1-JTDA-19212029</t>
    <phoneticPr fontId="5"/>
  </si>
  <si>
    <t>163602-X011 ﾜｰｸ押え蓋補強　3　　</t>
    <phoneticPr fontId="5"/>
  </si>
  <si>
    <t>JTJC-SUD-A29-B29-T2-E11-Y4-F4-G10-N3-X7-H15-W10-NA3</t>
    <phoneticPr fontId="5"/>
  </si>
  <si>
    <t>位置決めﾌﾞﾛｯｸｽﾍﾟｰｻ2mm　163602-X005</t>
    <phoneticPr fontId="5"/>
  </si>
  <si>
    <t>JTJC-SUD-A29-B29-T1-E11-Y4-F4-G10-N3-X7-H15-W10-NA3</t>
    <phoneticPr fontId="5"/>
  </si>
  <si>
    <t>位置決めﾌﾞﾛｯｸｽﾍﾟｰｻ　1mm　163602-X006</t>
    <phoneticPr fontId="5"/>
  </si>
  <si>
    <t xml:space="preserve">SFGSM0.05 </t>
    <phoneticPr fontId="5"/>
  </si>
  <si>
    <t>t=0.05　シム材</t>
    <rPh sb="9" eb="10">
      <t>ザイ</t>
    </rPh>
    <phoneticPr fontId="5"/>
  </si>
  <si>
    <t>在庫有る為今回は発注しない</t>
    <rPh sb="0" eb="2">
      <t>ザイコ</t>
    </rPh>
    <rPh sb="2" eb="3">
      <t>ア</t>
    </rPh>
    <rPh sb="4" eb="5">
      <t>タメ</t>
    </rPh>
    <rPh sb="5" eb="7">
      <t>コンカイ</t>
    </rPh>
    <rPh sb="8" eb="10">
      <t>ハッチュウ</t>
    </rPh>
    <phoneticPr fontId="5"/>
  </si>
  <si>
    <t xml:space="preserve">SFGSM0.1 </t>
    <phoneticPr fontId="5"/>
  </si>
  <si>
    <t>t=0.1　シム材</t>
    <rPh sb="8" eb="9">
      <t>ザイ</t>
    </rPh>
    <phoneticPr fontId="5"/>
  </si>
  <si>
    <t>WGLB-SU-A30-B30-T10-E11.8-S11.8-H7-Q30-F25.5-K4.5-J4.5-G25.5-Z3</t>
    <phoneticPr fontId="5"/>
  </si>
  <si>
    <t>11.8幅　L字位置決めﾌﾞﾛｯｸ　　　2SET分　163602-X002側に使用</t>
    <rPh sb="21" eb="25">
      <t>トイカブン</t>
    </rPh>
    <rPh sb="37" eb="38">
      <t>ガワ</t>
    </rPh>
    <rPh sb="39" eb="41">
      <t>シヨウ</t>
    </rPh>
    <phoneticPr fontId="5"/>
  </si>
  <si>
    <t>六角穴付きﾎﾞﾙﾄ　 (M3×11)</t>
    <phoneticPr fontId="5"/>
  </si>
  <si>
    <t>PWF3</t>
    <phoneticPr fontId="5"/>
  </si>
  <si>
    <t>ワッシャ　　外形6φ　内径φ3.5　t=0.5mm　</t>
    <phoneticPr fontId="5"/>
  </si>
  <si>
    <t>MS3-8　</t>
    <phoneticPr fontId="5"/>
  </si>
  <si>
    <t>ﾉｯｸﾋﾟﾝ　φ3-8mm</t>
    <phoneticPr fontId="5"/>
  </si>
  <si>
    <t>CSHBTT-ST-M3-5　</t>
    <phoneticPr fontId="5"/>
  </si>
  <si>
    <t>SKFSAMM4-P3.9-L4-B4.5-E1.5-A45</t>
    <phoneticPr fontId="5"/>
  </si>
  <si>
    <t>位置決めピン　小頭テーパタイプ　テーパ角度・ＤＰ公差</t>
    <phoneticPr fontId="5"/>
  </si>
  <si>
    <t xml:space="preserve">TWTAS8-4-7 </t>
    <phoneticPr fontId="5"/>
  </si>
  <si>
    <t>金属ワッシャ</t>
    <phoneticPr fontId="5"/>
  </si>
  <si>
    <t>CSHCS-SUS-M4-8</t>
    <phoneticPr fontId="5"/>
  </si>
  <si>
    <t>六角穴付き皿ボルト</t>
    <phoneticPr fontId="5"/>
  </si>
  <si>
    <t>FPBA5-P7.95-L5-B2</t>
    <phoneticPr fontId="5"/>
  </si>
  <si>
    <t xml:space="preserve">FPBA5-P5.95-L5-B2 </t>
    <phoneticPr fontId="5"/>
  </si>
  <si>
    <t xml:space="preserve">WSSS6-3-1 </t>
    <phoneticPr fontId="5"/>
  </si>
  <si>
    <t>金属ワッシャ　Ｔ寸選択</t>
    <phoneticPr fontId="5"/>
  </si>
  <si>
    <t>スガツネ工業</t>
    <rPh sb="4" eb="6">
      <t>コウギョウ</t>
    </rPh>
    <phoneticPr fontId="5"/>
  </si>
  <si>
    <t>LL-66S</t>
    <phoneticPr fontId="5"/>
  </si>
  <si>
    <t>　レバーラッチ</t>
    <phoneticPr fontId="5"/>
  </si>
  <si>
    <t>TWTAS8-4-5</t>
    <phoneticPr fontId="5"/>
  </si>
  <si>
    <t xml:space="preserve">TWTAS8-4-4 </t>
    <phoneticPr fontId="5"/>
  </si>
  <si>
    <t>ワークガイド　Ｌ字型タイプ　台座　部用</t>
    <rPh sb="17" eb="18">
      <t>ブ</t>
    </rPh>
    <rPh sb="18" eb="19">
      <t>ヨウ</t>
    </rPh>
    <phoneticPr fontId="5"/>
  </si>
  <si>
    <t xml:space="preserve">KBBS4-6 </t>
    <phoneticPr fontId="5"/>
  </si>
  <si>
    <t>低頭小径ボルト/小径頭ボルト</t>
    <phoneticPr fontId="5"/>
  </si>
  <si>
    <t>金属ワッシャ　固定用</t>
    <rPh sb="7" eb="9">
      <t>コテイ</t>
    </rPh>
    <rPh sb="9" eb="10">
      <t>ヨウ</t>
    </rPh>
    <phoneticPr fontId="5"/>
  </si>
  <si>
    <t>鍋島バイテック</t>
    <rPh sb="0" eb="2">
      <t>ナベシマ</t>
    </rPh>
    <phoneticPr fontId="5"/>
  </si>
  <si>
    <t xml:space="preserve">SSHS-M4X8-VA </t>
    <phoneticPr fontId="5"/>
  </si>
  <si>
    <t xml:space="preserve">六角穴付き極低頭ボルト </t>
    <phoneticPr fontId="5"/>
  </si>
  <si>
    <t>四角支柱　両端めねじ　固定用</t>
    <rPh sb="11" eb="13">
      <t>コテイ</t>
    </rPh>
    <rPh sb="13" eb="14">
      <t>ヨウ</t>
    </rPh>
    <phoneticPr fontId="5"/>
  </si>
  <si>
    <t xml:space="preserve">SLRFB8-13 </t>
    <phoneticPr fontId="5"/>
  </si>
  <si>
    <t>四角支柱　両端めねじ　</t>
    <phoneticPr fontId="5"/>
  </si>
  <si>
    <t xml:space="preserve">NBBKS12-10-M4 </t>
    <phoneticPr fontId="5"/>
  </si>
  <si>
    <t>ボルト焼付けウレタン・ゴムクッション:2</t>
    <phoneticPr fontId="5"/>
  </si>
  <si>
    <t xml:space="preserve">SLBNR4 </t>
    <phoneticPr fontId="5"/>
  </si>
  <si>
    <t>ナット－単品</t>
    <phoneticPr fontId="5"/>
  </si>
  <si>
    <t xml:space="preserve">WGLS-20-16-12 </t>
    <phoneticPr fontId="5"/>
  </si>
  <si>
    <t>ワークガイド　Ｌ字型タイプ</t>
    <phoneticPr fontId="5"/>
  </si>
  <si>
    <t>CBSST3-5</t>
    <phoneticPr fontId="5"/>
  </si>
  <si>
    <t>ﾜｰｸ冶具ﾕﾆｯﾄ　　SOE-24V　ｺｰﾃｨﾝｸﾞ冶具+蓋部分</t>
    <rPh sb="3" eb="5">
      <t>ジグ</t>
    </rPh>
    <rPh sb="29" eb="30">
      <t>フタ</t>
    </rPh>
    <rPh sb="30" eb="32">
      <t>ブブン</t>
    </rPh>
    <phoneticPr fontId="5"/>
  </si>
  <si>
    <t>168110-X002</t>
    <phoneticPr fontId="5"/>
  </si>
  <si>
    <t>　ﾜｰｸ受け冶具</t>
    <phoneticPr fontId="5"/>
  </si>
  <si>
    <t>168110-X003　</t>
    <phoneticPr fontId="5"/>
  </si>
  <si>
    <t>168110-X012</t>
    <phoneticPr fontId="5"/>
  </si>
  <si>
    <t>取っ手</t>
    <phoneticPr fontId="5"/>
  </si>
  <si>
    <t>WGLB-SU-A30-B30-T10-E18.3-S11.8-H7-Q30-F25.5-K4.5-J4.5-G25.5-Z3</t>
    <phoneticPr fontId="5"/>
  </si>
  <si>
    <t>ワークガイド　11.8幅　Ｌ字型タイプ　2SET分 168110-X011</t>
    <phoneticPr fontId="5"/>
  </si>
  <si>
    <t>WGLB-SU-A30-B30-T10-E11.8-S18.3-H7-Q30-F25.5-K4.5-J4.5-G25.5-Z3</t>
    <phoneticPr fontId="5"/>
  </si>
  <si>
    <t>ワークガイド　11.8幅　Ｌ字型タイプ　2SET分 168110-X012</t>
    <phoneticPr fontId="5"/>
  </si>
  <si>
    <t>MS2-6</t>
    <phoneticPr fontId="5"/>
  </si>
  <si>
    <t>MS2-8</t>
    <phoneticPr fontId="5"/>
  </si>
  <si>
    <t>168110-X004</t>
    <phoneticPr fontId="5"/>
  </si>
  <si>
    <t>168110-X005　</t>
    <phoneticPr fontId="5"/>
  </si>
  <si>
    <t>蓋補強L字</t>
    <phoneticPr fontId="5"/>
  </si>
  <si>
    <t>168110-X008</t>
    <phoneticPr fontId="5"/>
  </si>
  <si>
    <t xml:space="preserve">168110-X009 </t>
    <phoneticPr fontId="5"/>
  </si>
  <si>
    <t>ﾜｰｸ押え蓋補強　1</t>
    <phoneticPr fontId="5"/>
  </si>
  <si>
    <t>168110-X010</t>
    <phoneticPr fontId="5"/>
  </si>
  <si>
    <t xml:space="preserve"> ﾜｰｸ押え蓋補強　2　</t>
    <phoneticPr fontId="5"/>
  </si>
  <si>
    <t>00000－Z002　</t>
  </si>
  <si>
    <t>残量検知アンプ取付ﾌﾞﾗｹｯﾄ　R</t>
  </si>
  <si>
    <t>MRB-230</t>
    <phoneticPr fontId="5"/>
  </si>
  <si>
    <t>HFS8-4040-650</t>
    <phoneticPr fontId="5"/>
  </si>
  <si>
    <t>HFS8-4040-670</t>
  </si>
  <si>
    <t xml:space="preserve">HBLFSN8-C-SSP </t>
    <phoneticPr fontId="5"/>
  </si>
  <si>
    <t xml:space="preserve">HBLSS8-SSP </t>
    <phoneticPr fontId="5"/>
  </si>
  <si>
    <t xml:space="preserve">HFCFJ8 </t>
    <phoneticPr fontId="5"/>
  </si>
  <si>
    <t xml:space="preserve">FAMAS-SUD-T3-A80-B30-L180-X35-F110-H42.5-N4-Y20-V140-S15-NA6 </t>
  </si>
  <si>
    <t>ｱﾙﾐﾌﾚｰﾑﾖｳﾊﾞﾈﾅｯﾄ</t>
    <phoneticPr fontId="5"/>
  </si>
  <si>
    <t>ｼﾞｻﾞｲﾌﾞｯｼｭ</t>
    <phoneticPr fontId="5"/>
  </si>
  <si>
    <t>HFS5-2020-301-Z5-XA7.5-XB293.5</t>
    <phoneticPr fontId="5"/>
  </si>
  <si>
    <t>HFS6-3030-900</t>
  </si>
  <si>
    <t>HFS6-3030-900-LCV</t>
    <phoneticPr fontId="5"/>
  </si>
  <si>
    <t xml:space="preserve">HBLFSN6-C-SSP </t>
    <phoneticPr fontId="5"/>
  </si>
  <si>
    <t>HBLFSN6-SSP</t>
    <phoneticPr fontId="5"/>
  </si>
  <si>
    <t>HBLSS6-SSP</t>
    <phoneticPr fontId="5"/>
  </si>
  <si>
    <t>PYA6H-688-403-5-F333-G381-N6</t>
  </si>
  <si>
    <t>PYA6H-788-403-5-F383-G381-N6</t>
  </si>
  <si>
    <t xml:space="preserve">PYA-753-275-3 </t>
    <phoneticPr fontId="5"/>
  </si>
  <si>
    <t>163602-Z001</t>
    <phoneticPr fontId="5"/>
  </si>
  <si>
    <t>KEYENCE</t>
  </si>
  <si>
    <t>SL-V20H</t>
    <phoneticPr fontId="5"/>
  </si>
  <si>
    <r>
      <t>ライトカーテン＊</t>
    </r>
    <r>
      <rPr>
        <b/>
        <sz val="11"/>
        <color indexed="30"/>
        <rFont val="ＭＳ Ｐゴシック"/>
        <family val="3"/>
        <charset val="128"/>
      </rPr>
      <t>検出幅380mm外形390mm</t>
    </r>
    <rPh sb="8" eb="10">
      <t>ケンシュツ</t>
    </rPh>
    <rPh sb="10" eb="11">
      <t>ハバ</t>
    </rPh>
    <rPh sb="16" eb="18">
      <t>ガイケイ</t>
    </rPh>
    <phoneticPr fontId="5"/>
  </si>
  <si>
    <t>見積№13147408</t>
    <rPh sb="0" eb="2">
      <t>ミツモリ</t>
    </rPh>
    <phoneticPr fontId="5"/>
  </si>
  <si>
    <t>GPR-M-2CL-D24B</t>
  </si>
  <si>
    <t>GPR-MS-2CD</t>
  </si>
  <si>
    <t>2020/2/13発注依頼済み分</t>
    <rPh sb="9" eb="11">
      <t>ハッチュウ</t>
    </rPh>
    <rPh sb="11" eb="13">
      <t>イライ</t>
    </rPh>
    <rPh sb="13" eb="14">
      <t>ズ</t>
    </rPh>
    <rPh sb="15" eb="16">
      <t>ブン</t>
    </rPh>
    <phoneticPr fontId="5"/>
  </si>
  <si>
    <t>1745190098　新コネクタ～TPⅠ接続ｹｰﾌﾞﾙ</t>
    <rPh sb="11" eb="12">
      <t>シン</t>
    </rPh>
    <phoneticPr fontId="5"/>
  </si>
  <si>
    <t>3・17</t>
    <phoneticPr fontId="5"/>
  </si>
  <si>
    <t>社内在庫使用</t>
    <rPh sb="0" eb="2">
      <t>シャナイ</t>
    </rPh>
    <rPh sb="2" eb="4">
      <t>ザイコ</t>
    </rPh>
    <rPh sb="4" eb="6">
      <t>シヨウ</t>
    </rPh>
    <phoneticPr fontId="5"/>
  </si>
  <si>
    <t xml:space="preserve">ｶｯﾌﾟﾎﾙﾀﾞｰﾍﾞｰｽＬ字ﾌﾞﾗｹｯﾄ　148710-Z001 </t>
    <phoneticPr fontId="5"/>
  </si>
  <si>
    <t>MVSHM-3N02050006018-JPA267WC9111AA</t>
    <phoneticPr fontId="5"/>
  </si>
  <si>
    <t>ｶｯﾌﾟﾎﾙﾀﾞｰＬ字ﾌﾞﾗｹｯﾄ　　148710-Z002</t>
    <phoneticPr fontId="5"/>
  </si>
  <si>
    <t>ﾜｰｸ冶具1　ACF-V基盤用　ｺｰﾃｨﾝｸﾞ冶具+蓋部分</t>
    <rPh sb="3" eb="5">
      <t>ジグ</t>
    </rPh>
    <rPh sb="26" eb="27">
      <t>フタ</t>
    </rPh>
    <rPh sb="27" eb="29">
      <t>ブブン</t>
    </rPh>
    <phoneticPr fontId="5"/>
  </si>
  <si>
    <t>SETB-0016-X001　</t>
    <phoneticPr fontId="5"/>
  </si>
  <si>
    <t>ﾜｰｸ受け冶具（ACF-V用）</t>
    <phoneticPr fontId="5"/>
  </si>
  <si>
    <r>
      <t>168110-X003⇒</t>
    </r>
    <r>
      <rPr>
        <b/>
        <sz val="11"/>
        <color indexed="10"/>
        <rFont val="ＭＳ Ｐゴシック"/>
        <family val="3"/>
        <charset val="128"/>
      </rPr>
      <t>163602-X003で入荷</t>
    </r>
    <phoneticPr fontId="5"/>
  </si>
  <si>
    <t>168110-X003に位置決めピン　小を取り付けるてSETB-0016-X001に固定</t>
    <rPh sb="21" eb="22">
      <t>ト</t>
    </rPh>
    <rPh sb="23" eb="24">
      <t>ツ</t>
    </rPh>
    <rPh sb="42" eb="44">
      <t>コテイ</t>
    </rPh>
    <phoneticPr fontId="5"/>
  </si>
  <si>
    <t>MVSHM-3N03002003013-JPA26AXPM111AA</t>
    <phoneticPr fontId="5"/>
  </si>
  <si>
    <t>ワークガイド　Ｌ字型タイプ　台座　168110-X008　</t>
    <phoneticPr fontId="5"/>
  </si>
  <si>
    <t>MVSHM-ZZ99000000000-JPA26AWC4111AB</t>
    <phoneticPr fontId="5"/>
  </si>
  <si>
    <t>取っ手  168110-X013-1　取っ手:2</t>
    <phoneticPr fontId="5"/>
  </si>
  <si>
    <t>SETB-0016-X001に取り付ける</t>
    <rPh sb="15" eb="16">
      <t>ト</t>
    </rPh>
    <rPh sb="17" eb="18">
      <t>ツ</t>
    </rPh>
    <phoneticPr fontId="5"/>
  </si>
  <si>
    <t>MVSHM-3N03002017029-JPA26ABEA111AA</t>
    <phoneticPr fontId="5"/>
  </si>
  <si>
    <t>ﾜｰｸ押えﾌﾟﾚｰﾄ　168110-X004-1</t>
    <phoneticPr fontId="5"/>
  </si>
  <si>
    <t>MVSHM-ZZ99000000000-JPA26AZ0H111AB　</t>
    <phoneticPr fontId="5"/>
  </si>
  <si>
    <t>蓋補強L字　　　　168110-X005　</t>
    <phoneticPr fontId="5"/>
  </si>
  <si>
    <t>MVSHM-ZZ99000000000-JPA26AB7W111AB　</t>
    <phoneticPr fontId="5"/>
  </si>
  <si>
    <t xml:space="preserve">ﾜｰｸ押え蓋補強　1　168110-X009 </t>
    <phoneticPr fontId="5"/>
  </si>
  <si>
    <t>168110-X011と168110-X012の下にｽﾍﾟｰｻとしてしよう</t>
    <rPh sb="24" eb="25">
      <t>シタ</t>
    </rPh>
    <phoneticPr fontId="5"/>
  </si>
  <si>
    <t>SETB-0016-X001に対称角に配置</t>
    <rPh sb="15" eb="17">
      <t>タイショウ</t>
    </rPh>
    <rPh sb="17" eb="18">
      <t>カド</t>
    </rPh>
    <rPh sb="19" eb="21">
      <t>ハイチ</t>
    </rPh>
    <phoneticPr fontId="5"/>
  </si>
  <si>
    <t>SCB3-15</t>
    <phoneticPr fontId="5"/>
  </si>
  <si>
    <t>六角穴付きﾎﾞﾙﾄ　 (M3×15)</t>
    <phoneticPr fontId="5"/>
  </si>
  <si>
    <r>
      <t>WGLS-20-16-12 を168110-X008へ固定に使用　　</t>
    </r>
    <r>
      <rPr>
        <b/>
        <sz val="11"/>
        <color indexed="10"/>
        <rFont val="ＭＳ Ｐゴシック"/>
        <family val="3"/>
        <charset val="128"/>
      </rPr>
      <t>機材在庫使用</t>
    </r>
    <rPh sb="27" eb="29">
      <t>コテイ</t>
    </rPh>
    <rPh sb="30" eb="32">
      <t>シヨウ</t>
    </rPh>
    <rPh sb="34" eb="36">
      <t>キザイ</t>
    </rPh>
    <rPh sb="36" eb="38">
      <t>ザイコ</t>
    </rPh>
    <rPh sb="38" eb="40">
      <t>シヨウ</t>
    </rPh>
    <phoneticPr fontId="5"/>
  </si>
  <si>
    <t>20個</t>
    <rPh sb="2" eb="3">
      <t>コ</t>
    </rPh>
    <phoneticPr fontId="5"/>
  </si>
  <si>
    <t>168110-X008に固定　M3ﾈｼﾞ15</t>
    <rPh sb="12" eb="14">
      <t>コテイ</t>
    </rPh>
    <phoneticPr fontId="5"/>
  </si>
  <si>
    <r>
      <t>168110-X011、168110-X012固定用　　　　</t>
    </r>
    <r>
      <rPr>
        <b/>
        <sz val="11"/>
        <color indexed="10"/>
        <rFont val="ＭＳ Ｐゴシック"/>
        <family val="3"/>
        <charset val="128"/>
      </rPr>
      <t>機材在庫使用</t>
    </r>
    <rPh sb="23" eb="26">
      <t>コテイヨウ</t>
    </rPh>
    <phoneticPr fontId="5"/>
  </si>
  <si>
    <t>168110-X011、168110-X012座ｸﾞﾘ側に挿入</t>
    <rPh sb="23" eb="24">
      <t>ザ</t>
    </rPh>
    <rPh sb="27" eb="28">
      <t>ガワ</t>
    </rPh>
    <rPh sb="29" eb="31">
      <t>ソウニュウ</t>
    </rPh>
    <phoneticPr fontId="5"/>
  </si>
  <si>
    <t>SETB-0016-X001　に挿入</t>
    <rPh sb="16" eb="18">
      <t>ソウニュウ</t>
    </rPh>
    <phoneticPr fontId="5"/>
  </si>
  <si>
    <t>168110-X003をSETB-0016-X001　に固定</t>
    <rPh sb="28" eb="30">
      <t>コテイ</t>
    </rPh>
    <phoneticPr fontId="5"/>
  </si>
  <si>
    <t>168110-X003　6個取付</t>
    <rPh sb="13" eb="14">
      <t>コ</t>
    </rPh>
    <rPh sb="14" eb="16">
      <t>トリツケ</t>
    </rPh>
    <phoneticPr fontId="5"/>
  </si>
  <si>
    <t>AFPDC4-P8.00-L3-B4.0</t>
    <phoneticPr fontId="5"/>
  </si>
  <si>
    <t xml:space="preserve"> 位置決めピン</t>
    <phoneticPr fontId="5"/>
  </si>
  <si>
    <t>168110-X003　2個取付</t>
    <rPh sb="13" eb="14">
      <t>コ</t>
    </rPh>
    <rPh sb="14" eb="16">
      <t>トリツケ</t>
    </rPh>
    <phoneticPr fontId="5"/>
  </si>
  <si>
    <t>SETB-0016-X001　に固定</t>
    <phoneticPr fontId="5"/>
  </si>
  <si>
    <t>SETB-0016-X001、163602-X007、168110-X008　に固定</t>
    <phoneticPr fontId="5"/>
  </si>
  <si>
    <t>163602-X007　固定用</t>
    <rPh sb="12" eb="14">
      <t>コテイ</t>
    </rPh>
    <rPh sb="14" eb="15">
      <t>ヨウ</t>
    </rPh>
    <phoneticPr fontId="5"/>
  </si>
  <si>
    <t>168110-X008ワークガイド　Ｌ字型タイプ　台座　部用</t>
    <rPh sb="28" eb="29">
      <t>ブ</t>
    </rPh>
    <rPh sb="29" eb="30">
      <t>ヨウ</t>
    </rPh>
    <phoneticPr fontId="5"/>
  </si>
  <si>
    <t>四角支柱と　168110-X004-1へ固定</t>
    <rPh sb="0" eb="2">
      <t>シカク</t>
    </rPh>
    <rPh sb="2" eb="4">
      <t>シチュウ</t>
    </rPh>
    <rPh sb="20" eb="22">
      <t>コテイ</t>
    </rPh>
    <phoneticPr fontId="5"/>
  </si>
  <si>
    <t>168110-X010と168110-X004-1位置合わせと固定用</t>
    <rPh sb="25" eb="27">
      <t>イチ</t>
    </rPh>
    <rPh sb="27" eb="28">
      <t>ア</t>
    </rPh>
    <rPh sb="31" eb="33">
      <t>コテイ</t>
    </rPh>
    <rPh sb="33" eb="34">
      <t>ヨウ</t>
    </rPh>
    <phoneticPr fontId="5"/>
  </si>
  <si>
    <t>168110-X004-1へ固定</t>
    <phoneticPr fontId="5"/>
  </si>
  <si>
    <t>168110-X005、168110-X009 を　168110-X004-1へ固定</t>
    <phoneticPr fontId="5"/>
  </si>
  <si>
    <t>ﾜｰｸ冶具2　ACD-V基盤用　ｺｰﾃｨﾝｸﾞ冶具+蓋部分</t>
    <rPh sb="3" eb="5">
      <t>ジグ</t>
    </rPh>
    <rPh sb="26" eb="27">
      <t>フタ</t>
    </rPh>
    <rPh sb="27" eb="29">
      <t>ブブン</t>
    </rPh>
    <phoneticPr fontId="5"/>
  </si>
  <si>
    <t>SETB-0016-X002</t>
    <phoneticPr fontId="5"/>
  </si>
  <si>
    <t>ﾜｰｸ受け冶具（ACD-V用）</t>
    <phoneticPr fontId="5"/>
  </si>
  <si>
    <t>168110-X003に位置決めピン　小を取り付けるてSETB-0016-X002に固定</t>
    <rPh sb="21" eb="22">
      <t>ト</t>
    </rPh>
    <rPh sb="23" eb="24">
      <t>ツ</t>
    </rPh>
    <rPh sb="42" eb="44">
      <t>コテイ</t>
    </rPh>
    <phoneticPr fontId="5"/>
  </si>
  <si>
    <t>SETB-0016-X002に取り付ける</t>
    <rPh sb="15" eb="16">
      <t>ト</t>
    </rPh>
    <rPh sb="17" eb="18">
      <t>ツ</t>
    </rPh>
    <phoneticPr fontId="5"/>
  </si>
  <si>
    <t>MVSHM-3N02000001001-JPA26DSTN111AA</t>
    <phoneticPr fontId="5"/>
  </si>
  <si>
    <t>Ｌ字ｽﾍﾟｰｻ（ACD-V基盤用） SETB-0016-X005　</t>
    <phoneticPr fontId="5"/>
  </si>
  <si>
    <t>SETB-0016-X002に対称角に配置</t>
    <rPh sb="15" eb="17">
      <t>タイショウ</t>
    </rPh>
    <rPh sb="17" eb="18">
      <t>カド</t>
    </rPh>
    <rPh sb="19" eb="21">
      <t>ハイチ</t>
    </rPh>
    <phoneticPr fontId="5"/>
  </si>
  <si>
    <t>MVSHM-3N03002029031-JPA26ARRS111AA</t>
    <phoneticPr fontId="5"/>
  </si>
  <si>
    <t>ﾜｰｸ押えﾌﾟﾚｰﾄ　SETB-0016-X003</t>
    <phoneticPr fontId="5"/>
  </si>
  <si>
    <t>MVSHM-3N03000003022-JPA26AKUW111AA</t>
    <phoneticPr fontId="5"/>
  </si>
  <si>
    <t xml:space="preserve">ﾜｰｸ押えﾌﾟﾚｰﾄ補強（ACD-V基盤用）　　SETB-0016-X004 </t>
    <phoneticPr fontId="5"/>
  </si>
  <si>
    <t xml:space="preserve">WGLSC-20-10-10  </t>
    <phoneticPr fontId="5"/>
  </si>
  <si>
    <t>WGLSC-20-10-10  の下にｽﾍﾟｰｻとしてしよう</t>
    <rPh sb="17" eb="18">
      <t>シタ</t>
    </rPh>
    <phoneticPr fontId="5"/>
  </si>
  <si>
    <r>
      <t>SETB-0016-X002とWGLSC-20-10-10  固定用　　　　</t>
    </r>
    <r>
      <rPr>
        <b/>
        <sz val="11"/>
        <color indexed="10"/>
        <rFont val="ＭＳ Ｐゴシック"/>
        <family val="3"/>
        <charset val="128"/>
      </rPr>
      <t>機材在庫使用</t>
    </r>
    <rPh sb="31" eb="34">
      <t>コテイヨウ</t>
    </rPh>
    <phoneticPr fontId="5"/>
  </si>
  <si>
    <t>32個</t>
    <rPh sb="2" eb="3">
      <t>コ</t>
    </rPh>
    <phoneticPr fontId="5"/>
  </si>
  <si>
    <t>WGLSC-20-10-10  座ｸﾞﾘ側に挿入</t>
    <rPh sb="16" eb="17">
      <t>ザ</t>
    </rPh>
    <rPh sb="20" eb="21">
      <t>ガワ</t>
    </rPh>
    <rPh sb="22" eb="24">
      <t>ソウニュウ</t>
    </rPh>
    <phoneticPr fontId="5"/>
  </si>
  <si>
    <t>SETB-0016-X002　に挿入</t>
    <rPh sb="16" eb="18">
      <t>ソウニュウ</t>
    </rPh>
    <phoneticPr fontId="5"/>
  </si>
  <si>
    <t>168110-X003をSETB-0016-X002　に固定</t>
    <rPh sb="28" eb="30">
      <t>コテイ</t>
    </rPh>
    <phoneticPr fontId="5"/>
  </si>
  <si>
    <t>168110-X003　8個取付</t>
    <rPh sb="13" eb="14">
      <t>コ</t>
    </rPh>
    <rPh sb="14" eb="16">
      <t>トリツケ</t>
    </rPh>
    <phoneticPr fontId="5"/>
  </si>
  <si>
    <t>SETB-0016-X002　に固定</t>
    <phoneticPr fontId="5"/>
  </si>
  <si>
    <t>四角支柱と　SETB-0016-X003へ固定</t>
    <rPh sb="0" eb="2">
      <t>シカク</t>
    </rPh>
    <rPh sb="2" eb="4">
      <t>シチュウ</t>
    </rPh>
    <rPh sb="21" eb="23">
      <t>コテイ</t>
    </rPh>
    <phoneticPr fontId="5"/>
  </si>
  <si>
    <t>SETB-0016-X003へ固定</t>
    <phoneticPr fontId="5"/>
  </si>
  <si>
    <t>SETB-0016-X004 を　SETB-0016-X003へ固定</t>
    <phoneticPr fontId="5"/>
  </si>
  <si>
    <t>★</t>
    <phoneticPr fontId="5"/>
  </si>
  <si>
    <r>
      <t>NV50-KC 2P 5A 100-200V 30MA→</t>
    </r>
    <r>
      <rPr>
        <sz val="10"/>
        <color indexed="10"/>
        <rFont val="ＭＳ Ｐゴシック"/>
        <family val="3"/>
        <charset val="128"/>
      </rPr>
      <t>NV50-KC 2P 5A 100-200V 30MA Wで発注</t>
    </r>
    <rPh sb="58" eb="60">
      <t>ハッチュウ</t>
    </rPh>
    <phoneticPr fontId="5"/>
  </si>
  <si>
    <t>分電盤・制御盤用遮断器</t>
  </si>
  <si>
    <t>EBS-32FB-5A欠品により変更　見積№3037687</t>
    <rPh sb="11" eb="13">
      <t>ケッピン</t>
    </rPh>
    <rPh sb="16" eb="18">
      <t>ヘンコウ</t>
    </rPh>
    <rPh sb="19" eb="21">
      <t>ミツモリ</t>
    </rPh>
    <phoneticPr fontId="5"/>
  </si>
  <si>
    <t>MVSHM-3N04002031036-JPA274ZAX111AB</t>
    <phoneticPr fontId="5"/>
  </si>
  <si>
    <t>SETB-0016-Z001　架台天面　1　左奥側</t>
    <phoneticPr fontId="5"/>
  </si>
  <si>
    <t>MVSHM-3N04002031036-JPA274W5L111AB</t>
    <phoneticPr fontId="5"/>
  </si>
  <si>
    <t>SETB-0016-Z002　架台天面　2　右奥側</t>
    <phoneticPr fontId="5"/>
  </si>
  <si>
    <t>MVSHM-3N04002031036-JPA27447X111AB</t>
    <phoneticPr fontId="5"/>
  </si>
  <si>
    <t>SETB-0016-Z003　架台天面　3　左手前側</t>
    <phoneticPr fontId="5"/>
  </si>
  <si>
    <t>MVSHM-3N04002031036-JPA274L6H111AB</t>
    <phoneticPr fontId="5"/>
  </si>
  <si>
    <t>SETB-0016-Z004　架台天面　4　右手前側</t>
    <phoneticPr fontId="5"/>
  </si>
  <si>
    <t>パンドウィット</t>
    <phoneticPr fontId="5"/>
  </si>
  <si>
    <t>アスクル</t>
    <phoneticPr fontId="5"/>
  </si>
  <si>
    <t xml:space="preserve">GE192-L </t>
    <phoneticPr fontId="5"/>
  </si>
  <si>
    <t>自在ブッシュ（溝付き・定尺タイプ）</t>
    <phoneticPr fontId="5"/>
  </si>
  <si>
    <t>3・18</t>
    <phoneticPr fontId="5"/>
  </si>
  <si>
    <t>GPR-MS-2CD廃番により変更　WP423EEB3400</t>
    <rPh sb="10" eb="12">
      <t>ハイバン</t>
    </rPh>
    <rPh sb="15" eb="17">
      <t>ヘンコウ</t>
    </rPh>
    <phoneticPr fontId="5"/>
  </si>
  <si>
    <t>加賀沢山電子</t>
    <rPh sb="0" eb="2">
      <t>カガ</t>
    </rPh>
    <rPh sb="2" eb="4">
      <t>タクサン</t>
    </rPh>
    <rPh sb="4" eb="6">
      <t>デンシ</t>
    </rPh>
    <phoneticPr fontId="5"/>
  </si>
  <si>
    <t>MVBLK-AMW-JPA27UZ81111AA</t>
  </si>
  <si>
    <t>■SETA0031-1-A（共通ﾍﾞｰｽ）</t>
  </si>
  <si>
    <t>MVBLK-AMW-JPA27URLP111AB</t>
  </si>
  <si>
    <t>■SETA0030-2-A（共通ﾍﾞｰｽ）</t>
  </si>
  <si>
    <t>MVBLK-AMW-JPA27U1GW111AB</t>
  </si>
  <si>
    <t>■SETA0031-2-C（基板ﾍﾞｰｽ）</t>
  </si>
  <si>
    <t>MVSHM-3N01550004004-JPA27UAY9111AB</t>
  </si>
  <si>
    <t>■SETA0031-2-D（ｾﾝｻｰﾌﾞﾗｹｯﾄ）</t>
  </si>
  <si>
    <t>MVBLK-AMW-JPA27Z7SH111AA</t>
  </si>
  <si>
    <t>■SETA0030-4-A（ﾌﾀﾍﾟｰｽ）</t>
  </si>
  <si>
    <t>KQ2L04-M5A</t>
  </si>
  <si>
    <t>SSCSW8-8</t>
  </si>
  <si>
    <t>ｾｯﾄｶﾗｰ(SSCSW)</t>
  </si>
  <si>
    <t>PSWT8-30-5</t>
  </si>
  <si>
    <t>ﾊﾟｲﾌﾟ PSWT</t>
  </si>
  <si>
    <t>ZP3-T08BN-A5</t>
  </si>
  <si>
    <t>SMC ZP ｼﾘｰｽﾞ</t>
  </si>
  <si>
    <t>SLSBWRK7-30</t>
  </si>
  <si>
    <t>SLON7-20-M5</t>
  </si>
  <si>
    <t>SETN10-47-SC20-M5</t>
  </si>
  <si>
    <t>ｴﾝｹｲｼﾁｭｳ - SETN</t>
  </si>
  <si>
    <t>SETN10-65-SC20-M5</t>
  </si>
  <si>
    <t>追加工の為、タイショー直送</t>
    <rPh sb="0" eb="2">
      <t>ツイカ</t>
    </rPh>
    <rPh sb="2" eb="3">
      <t>コウ</t>
    </rPh>
    <rPh sb="4" eb="5">
      <t>タメ</t>
    </rPh>
    <rPh sb="11" eb="13">
      <t>チョクソウ</t>
    </rPh>
    <phoneticPr fontId="5"/>
  </si>
  <si>
    <t>SETN10-48-SC20-M5</t>
  </si>
  <si>
    <t>SLON7-22-M5</t>
  </si>
  <si>
    <t>LV-N11N</t>
    <phoneticPr fontId="5"/>
  </si>
  <si>
    <t>出精値引</t>
    <rPh sb="0" eb="2">
      <t>シュッセイ</t>
    </rPh>
    <rPh sb="2" eb="4">
      <t>ネビ</t>
    </rPh>
    <phoneticPr fontId="5"/>
  </si>
  <si>
    <t>SETA0031-2-B</t>
    <phoneticPr fontId="5"/>
  </si>
  <si>
    <t>ﾌﾟﾚｰﾄ（導電性MCﾅｲﾛﾝ）</t>
    <rPh sb="6" eb="9">
      <t>ドウデンセイ</t>
    </rPh>
    <phoneticPr fontId="5"/>
  </si>
  <si>
    <t>SETA0031-2-E</t>
    <phoneticPr fontId="5"/>
  </si>
  <si>
    <t>ﾊﾞｷｭｰﾑﾌﾟﾚｰﾄ</t>
    <phoneticPr fontId="5"/>
  </si>
  <si>
    <r>
      <t>SETN10-35-SC20-M5→</t>
    </r>
    <r>
      <rPr>
        <sz val="11"/>
        <color indexed="10"/>
        <rFont val="ＭＳ Ｐゴシック"/>
        <family val="3"/>
        <charset val="128"/>
      </rPr>
      <t>SETN10-65-SC20-M5で発注</t>
    </r>
    <rPh sb="36" eb="38">
      <t>ハッチュウ</t>
    </rPh>
    <phoneticPr fontId="5"/>
  </si>
  <si>
    <r>
      <t>SETN10-35-SC20-M5→</t>
    </r>
    <r>
      <rPr>
        <sz val="11"/>
        <color indexed="10"/>
        <rFont val="ＭＳ Ｐゴシック"/>
        <family val="3"/>
        <charset val="128"/>
      </rPr>
      <t>SETN10-48-SC20-M5で発注</t>
    </r>
    <rPh sb="36" eb="38">
      <t>ハッチュウ</t>
    </rPh>
    <phoneticPr fontId="5"/>
  </si>
  <si>
    <t>SLON7-22-M5(φ3.8)</t>
    <phoneticPr fontId="5"/>
  </si>
  <si>
    <t>SLON7-22-M5(φ4.5)</t>
    <phoneticPr fontId="5"/>
  </si>
  <si>
    <t>1st</t>
    <phoneticPr fontId="5"/>
  </si>
  <si>
    <t>2nd</t>
    <phoneticPr fontId="5"/>
  </si>
  <si>
    <t>3rd</t>
    <phoneticPr fontId="5"/>
  </si>
  <si>
    <t>4th</t>
    <phoneticPr fontId="5"/>
  </si>
  <si>
    <t>製作総数</t>
    <rPh sb="0" eb="2">
      <t>セイサク</t>
    </rPh>
    <rPh sb="2" eb="4">
      <t>ソウスウ</t>
    </rPh>
    <phoneticPr fontId="5"/>
  </si>
  <si>
    <t>図番</t>
    <rPh sb="0" eb="1">
      <t>ズ</t>
    </rPh>
    <rPh sb="1" eb="2">
      <t>バン</t>
    </rPh>
    <phoneticPr fontId="5"/>
  </si>
  <si>
    <t>■15588A-Z01</t>
    <phoneticPr fontId="5"/>
  </si>
  <si>
    <t>ﾍﾞｰｽﾌﾟﾚｰﾄ</t>
  </si>
  <si>
    <t>■15588A-Z02</t>
  </si>
  <si>
    <t>SWﾌﾟﾚｰﾄ</t>
    <phoneticPr fontId="5"/>
  </si>
  <si>
    <t>■15588A-Z03</t>
  </si>
  <si>
    <t>EMﾌﾟﾚｰﾄ</t>
    <phoneticPr fontId="5"/>
  </si>
  <si>
    <t>■15588A-Z04</t>
  </si>
  <si>
    <t>ﾀｯﾁﾊﾟﾈﾙﾌﾟﾚｰﾄ-1</t>
    <phoneticPr fontId="5"/>
  </si>
  <si>
    <t>■15588A-Z05</t>
  </si>
  <si>
    <t>ﾀｯﾁﾊﾟﾈﾙﾌﾟﾚｰﾄ-2</t>
  </si>
  <si>
    <t>■15588A-Z06</t>
  </si>
  <si>
    <t>ｴｱﾌﾟﾚｰﾄ</t>
    <phoneticPr fontId="5"/>
  </si>
  <si>
    <t>■15588A-Z07</t>
  </si>
  <si>
    <t>ﾌﾛﾝﾄﾊﾟﾈﾙ</t>
    <phoneticPr fontId="5"/>
  </si>
  <si>
    <t xml:space="preserve">■15588A-X01 </t>
    <phoneticPr fontId="5"/>
  </si>
  <si>
    <t xml:space="preserve">在荷ｾﾝｻﾌﾟﾚｰﾄ </t>
    <rPh sb="0" eb="2">
      <t>ザイカ</t>
    </rPh>
    <phoneticPr fontId="5"/>
  </si>
  <si>
    <t>■15588A-X02</t>
  </si>
  <si>
    <t>QRﾘｰﾀﾞｰﾌﾟﾚｰﾄ</t>
    <phoneticPr fontId="5"/>
  </si>
  <si>
    <t>■15588A-X03</t>
  </si>
  <si>
    <t>ｾﾝｻﾌﾟﾚｰﾄ -1</t>
    <phoneticPr fontId="5"/>
  </si>
  <si>
    <t>■15588A-X04</t>
  </si>
  <si>
    <t>ｾﾝｻﾌﾟﾚｰﾄ -2</t>
  </si>
  <si>
    <t>■15588A-X05</t>
  </si>
  <si>
    <t>ｾﾝｻﾌﾟﾚｰﾄ -3</t>
  </si>
  <si>
    <t>■15588A-X05</t>
    <phoneticPr fontId="5"/>
  </si>
  <si>
    <t xml:space="preserve">■15588B-X01 </t>
    <phoneticPr fontId="5"/>
  </si>
  <si>
    <t>ﾎﾞｰﾄﾞｼﾞｸﾞ</t>
    <phoneticPr fontId="5"/>
  </si>
  <si>
    <t>■15588B-X02</t>
  </si>
  <si>
    <t>ｹｰｽｼﾞｸﾞ-1</t>
    <phoneticPr fontId="5"/>
  </si>
  <si>
    <t>■15588B-X02</t>
    <phoneticPr fontId="5"/>
  </si>
  <si>
    <t>■15588B-X03</t>
  </si>
  <si>
    <t>ｹｰｽｼﾞｸﾞ-2</t>
  </si>
  <si>
    <t>■15588B-X04</t>
  </si>
  <si>
    <t>ｶﾊﾞｰｼﾞｸﾞ</t>
    <phoneticPr fontId="5"/>
  </si>
  <si>
    <t>■15588A-P01</t>
    <phoneticPr fontId="5"/>
  </si>
  <si>
    <t xml:space="preserve"> ｶｯﾌﾟﾌﾟﾚｰﾄﾍﾞｰｽ</t>
  </si>
  <si>
    <t>■15588A-P02</t>
  </si>
  <si>
    <t xml:space="preserve"> ｶｯﾌﾟﾌﾟﾚｰﾄ-1</t>
    <phoneticPr fontId="5"/>
  </si>
  <si>
    <t>■15588A-P03</t>
  </si>
  <si>
    <t xml:space="preserve"> ｶｯﾌﾟﾌﾟﾚｰﾄ-2</t>
  </si>
  <si>
    <t>■155882-T01</t>
    <phoneticPr fontId="5"/>
  </si>
  <si>
    <t>ﾀﾝｸﾌﾟﾚｰﾄ</t>
    <phoneticPr fontId="5"/>
  </si>
  <si>
    <t>■155882-Y01</t>
    <phoneticPr fontId="5"/>
  </si>
  <si>
    <t xml:space="preserve"> ﾂｰﾙﾌﾟﾚｰﾄ</t>
  </si>
  <si>
    <t>■155883-Y01</t>
    <phoneticPr fontId="5"/>
  </si>
  <si>
    <t>■155884-Y01</t>
    <phoneticPr fontId="5"/>
  </si>
  <si>
    <t>■155885-Y01</t>
    <phoneticPr fontId="5"/>
  </si>
  <si>
    <t>■155882-Y02</t>
  </si>
  <si>
    <t xml:space="preserve"> ﾂｰﾙﾌﾞﾛｯｸ</t>
  </si>
  <si>
    <t>■155883-Y02</t>
  </si>
  <si>
    <t>■155884-Y02</t>
  </si>
  <si>
    <t>ｶﾒﾗﾌﾟﾚｰﾄ</t>
    <phoneticPr fontId="5"/>
  </si>
  <si>
    <t>■155885-Y02</t>
  </si>
  <si>
    <t>ｼﾘﾝﾀﾞﾌﾟﾚｰﾄ</t>
    <phoneticPr fontId="5"/>
  </si>
  <si>
    <t>■155882-Y03</t>
  </si>
  <si>
    <t>QRﾌﾟﾚｰﾄ</t>
    <phoneticPr fontId="5"/>
  </si>
  <si>
    <t>■155883-Y03</t>
  </si>
  <si>
    <t>■155884-Y03</t>
  </si>
  <si>
    <t>■155885-Y03</t>
  </si>
  <si>
    <t>■155884-Y04</t>
  </si>
  <si>
    <t>ｸﾗﾝﾌﾟﾍﾞｰｽ</t>
    <phoneticPr fontId="5"/>
  </si>
  <si>
    <t>■155885-Y04</t>
  </si>
  <si>
    <t>■155884-Y05</t>
  </si>
  <si>
    <t>ﾁｬｯｸ</t>
    <phoneticPr fontId="5"/>
  </si>
  <si>
    <t>■155882-X01</t>
    <phoneticPr fontId="5"/>
  </si>
  <si>
    <t>ﾍﾞｰｽﾌﾟﾚｰﾄ</t>
    <phoneticPr fontId="5"/>
  </si>
  <si>
    <t>■155883-X01</t>
    <phoneticPr fontId="5"/>
  </si>
  <si>
    <t>■155884-X01</t>
    <phoneticPr fontId="5"/>
  </si>
  <si>
    <t>■155885-X01</t>
    <phoneticPr fontId="5"/>
  </si>
  <si>
    <t>■155882-X02</t>
  </si>
  <si>
    <t>ﾐﾗｰﾌﾟﾚｰﾄ</t>
    <phoneticPr fontId="5"/>
  </si>
  <si>
    <t>■155883-X02</t>
  </si>
  <si>
    <t>■155884-X02</t>
  </si>
  <si>
    <t>■155885-X02</t>
  </si>
  <si>
    <t>JR3404　両持ち　外部SW　内部電源</t>
    <rPh sb="7" eb="8">
      <t>リョウ</t>
    </rPh>
    <rPh sb="8" eb="9">
      <t>モ</t>
    </rPh>
    <rPh sb="16" eb="18">
      <t>ナイブ</t>
    </rPh>
    <rPh sb="18" eb="20">
      <t>デンゲン</t>
    </rPh>
    <phoneticPr fontId="5"/>
  </si>
  <si>
    <t>4軸卓上ロボット</t>
    <phoneticPr fontId="5"/>
  </si>
  <si>
    <t>I/O-MT（ｵﾌﾟｼｮﾝ）増設</t>
    <phoneticPr fontId="5"/>
  </si>
  <si>
    <t>ｽｲｯﾁﾎﾞｯｸｽ　B仕様オプションスイッチ付（捨て打ちスイッチ付）</t>
    <rPh sb="11" eb="13">
      <t>シヨウ</t>
    </rPh>
    <rPh sb="22" eb="23">
      <t>ツキ</t>
    </rPh>
    <rPh sb="24" eb="25">
      <t>ス</t>
    </rPh>
    <rPh sb="26" eb="27">
      <t>ウ</t>
    </rPh>
    <rPh sb="32" eb="33">
      <t>ツキ</t>
    </rPh>
    <phoneticPr fontId="5"/>
  </si>
  <si>
    <t>外部スイッチ仕様</t>
    <phoneticPr fontId="5"/>
  </si>
  <si>
    <t>長納期により在庫使用</t>
    <rPh sb="0" eb="3">
      <t>チョウノウキ</t>
    </rPh>
    <rPh sb="6" eb="8">
      <t>ザイコ</t>
    </rPh>
    <rPh sb="8" eb="10">
      <t>シヨウ</t>
    </rPh>
    <phoneticPr fontId="5"/>
  </si>
  <si>
    <t>AZM46AK-FC20UA</t>
    <phoneticPr fontId="5"/>
  </si>
  <si>
    <t>Web設計ハーネス  IO-MT L4000</t>
  </si>
  <si>
    <t>炭素皮膜抵抗器 @2</t>
    <phoneticPr fontId="5"/>
  </si>
  <si>
    <t>B15I.050.075.0-28-1050.34PZ</t>
    <phoneticPr fontId="5"/>
  </si>
  <si>
    <t>エナジーチェーン</t>
  </si>
  <si>
    <t>176129(NORIKANE)で発注済み</t>
    <rPh sb="17" eb="19">
      <t>ハッチュウ</t>
    </rPh>
    <rPh sb="19" eb="20">
      <t>ズ</t>
    </rPh>
    <phoneticPr fontId="5"/>
  </si>
  <si>
    <t>FAMBS-SUD-T2-A20-B200-L70-F54-H7.5-N4-V36-S30-W14-MA5</t>
    <phoneticPr fontId="5"/>
  </si>
  <si>
    <t>MVSHM-3N02052005014-JPA27UZP7111AB</t>
    <phoneticPr fontId="5"/>
  </si>
  <si>
    <t>ベア取付</t>
    <rPh sb="2" eb="4">
      <t>トリツケ</t>
    </rPh>
    <phoneticPr fontId="5"/>
  </si>
  <si>
    <t>MVSHM-3N02052017020-JPA27U9FN111AA</t>
    <phoneticPr fontId="5"/>
  </si>
  <si>
    <t>ベア上部ベース</t>
    <rPh sb="2" eb="4">
      <t>ジョウブ</t>
    </rPh>
    <phoneticPr fontId="5"/>
  </si>
  <si>
    <t>WSSS10-4-2</t>
    <phoneticPr fontId="5"/>
  </si>
  <si>
    <t>HHPSNC5-SST</t>
    <phoneticPr fontId="5"/>
  </si>
  <si>
    <t>ヒンジ</t>
    <phoneticPr fontId="5"/>
  </si>
  <si>
    <t>PKBSA</t>
    <phoneticPr fontId="5"/>
  </si>
  <si>
    <t>スナップ錠</t>
    <rPh sb="4" eb="5">
      <t>ジョウ</t>
    </rPh>
    <phoneticPr fontId="5"/>
  </si>
  <si>
    <t>CSPPN-SUS-M2-5</t>
    <phoneticPr fontId="5"/>
  </si>
  <si>
    <t>鍋ネジ</t>
    <rPh sb="0" eb="1">
      <t>ナベ</t>
    </rPh>
    <phoneticPr fontId="5"/>
  </si>
  <si>
    <t>MVSHM-3N02050010020-JPA27UTXU111AA</t>
    <phoneticPr fontId="5"/>
  </si>
  <si>
    <t>攪拌ベース</t>
    <rPh sb="0" eb="2">
      <t>カクハン</t>
    </rPh>
    <phoneticPr fontId="5"/>
  </si>
  <si>
    <t>MVSHM-3N02052004006-JPA27U7RX111AA</t>
    <phoneticPr fontId="5"/>
  </si>
  <si>
    <t>カートリッジ下受け</t>
    <rPh sb="6" eb="7">
      <t>シタ</t>
    </rPh>
    <rPh sb="7" eb="8">
      <t>ウ</t>
    </rPh>
    <phoneticPr fontId="5"/>
  </si>
  <si>
    <t>MVBLK-ACW-JPA27UY5K111AC</t>
  </si>
  <si>
    <t>カートリッジクランプ(1)</t>
    <phoneticPr fontId="5"/>
  </si>
  <si>
    <t>MVBLK-ACW-JPA27U9KF111AB</t>
    <phoneticPr fontId="5"/>
  </si>
  <si>
    <t>カートリッジクランプ(2)</t>
    <phoneticPr fontId="5"/>
  </si>
  <si>
    <t>ミニカップ30cc</t>
    <phoneticPr fontId="5"/>
  </si>
  <si>
    <t>CSHSM-SUS-M3-5</t>
    <phoneticPr fontId="5"/>
  </si>
  <si>
    <t>FNT3</t>
    <phoneticPr fontId="5"/>
  </si>
  <si>
    <t>袋ナット</t>
    <phoneticPr fontId="5"/>
  </si>
  <si>
    <t>CHBS4-8</t>
    <phoneticPr fontId="5"/>
  </si>
  <si>
    <t>蝶ボルト</t>
    <phoneticPr fontId="5"/>
  </si>
  <si>
    <t>MVSHM-3N02050013026-JPA27UMT1111AB</t>
  </si>
  <si>
    <t>カップ受けベース</t>
    <rPh sb="3" eb="4">
      <t>ウ</t>
    </rPh>
    <phoneticPr fontId="5"/>
  </si>
  <si>
    <t>MVSHM-3N01558008010-JPA27U8GB111AA</t>
    <phoneticPr fontId="5"/>
  </si>
  <si>
    <t>カップ受け(1)</t>
    <rPh sb="3" eb="4">
      <t>ウ</t>
    </rPh>
    <phoneticPr fontId="5"/>
  </si>
  <si>
    <t>MVSHM-3N01550004008-JPA27U4AP111AA</t>
    <phoneticPr fontId="5"/>
  </si>
  <si>
    <t>カップ受け(2)</t>
    <rPh sb="3" eb="4">
      <t>ウ</t>
    </rPh>
    <phoneticPr fontId="5"/>
  </si>
  <si>
    <t>SCB6-8</t>
    <phoneticPr fontId="5"/>
  </si>
  <si>
    <t>六角穴付きボルト</t>
    <rPh sb="0" eb="4">
      <t>ロッカクアナツ</t>
    </rPh>
    <phoneticPr fontId="5"/>
  </si>
  <si>
    <t>STHWS10</t>
    <phoneticPr fontId="5"/>
  </si>
  <si>
    <t>TWTAS10-4-6</t>
    <phoneticPr fontId="5"/>
  </si>
  <si>
    <t>金属ワッシャ　タップ穴</t>
    <rPh sb="0" eb="2">
      <t>キンゾク</t>
    </rPh>
    <rPh sb="10" eb="11">
      <t>アナ</t>
    </rPh>
    <phoneticPr fontId="5"/>
  </si>
  <si>
    <t>FWSBB-D30-V24-T7.5</t>
    <phoneticPr fontId="5"/>
  </si>
  <si>
    <t>MVBLK-ACW-JPA27ZGY5111AB</t>
    <phoneticPr fontId="5"/>
  </si>
  <si>
    <t>シャフトクランプ(1)</t>
    <phoneticPr fontId="5"/>
  </si>
  <si>
    <t>MVBLK-ACW-JPA27Z20B111AB</t>
    <phoneticPr fontId="5"/>
  </si>
  <si>
    <t>シャフトクランプ(2)</t>
    <phoneticPr fontId="5"/>
  </si>
  <si>
    <t>MVBLK-ACW-JPA27ZRK0111AC</t>
    <phoneticPr fontId="5"/>
  </si>
  <si>
    <t>MVBLK-ACW-JPA27ZYH7111AB</t>
    <phoneticPr fontId="5"/>
  </si>
  <si>
    <t>MVSHM-3N02058003011-JPA27ZG6U111AA</t>
    <phoneticPr fontId="5"/>
  </si>
  <si>
    <t>ケーブル固定</t>
    <rPh sb="4" eb="6">
      <t>コテイ</t>
    </rPh>
    <phoneticPr fontId="5"/>
  </si>
  <si>
    <t>MVSHM-3N02050011020-JPA281H3E111AA</t>
    <phoneticPr fontId="5"/>
  </si>
  <si>
    <t>MVSHM-3N02052004006-JPA28MS9R111AA</t>
  </si>
  <si>
    <t>176129(NORIKANE)で発注済み-45835</t>
    <rPh sb="17" eb="19">
      <t>ハッチュウ</t>
    </rPh>
    <rPh sb="19" eb="20">
      <t>ズ</t>
    </rPh>
    <phoneticPr fontId="5"/>
  </si>
  <si>
    <t>MVBLK-ACW-JPA28M6R9111AB</t>
  </si>
  <si>
    <t>カートリッジクランプ(1)-1</t>
  </si>
  <si>
    <t>MVBLK-ACW-JPA28MSXN111AB</t>
  </si>
  <si>
    <t>カートリッジクランプ(2)-1</t>
  </si>
  <si>
    <t>岩通マニュファクチャリング</t>
    <rPh sb="0" eb="2">
      <t>イワツウ</t>
    </rPh>
    <phoneticPr fontId="5"/>
  </si>
  <si>
    <t>SETA0032-A</t>
    <phoneticPr fontId="5"/>
  </si>
  <si>
    <t>ｼｬﾌﾄﾎﾙﾀﾞ</t>
    <phoneticPr fontId="5"/>
  </si>
  <si>
    <t>SETA0032-B</t>
    <phoneticPr fontId="5"/>
  </si>
  <si>
    <t>SETA0032-C</t>
    <phoneticPr fontId="5"/>
  </si>
  <si>
    <t>ﾊﾞﾙﾌﾞﾎﾙﾀﾞ</t>
    <phoneticPr fontId="5"/>
  </si>
  <si>
    <t>ｷﾝｿﾞｸﾜｯｼｬ</t>
    <phoneticPr fontId="5"/>
  </si>
  <si>
    <t>AIDEN</t>
    <phoneticPr fontId="5"/>
  </si>
  <si>
    <t>JR3303N-AC</t>
    <phoneticPr fontId="5"/>
  </si>
  <si>
    <t>I/O-1</t>
    <phoneticPr fontId="5"/>
  </si>
  <si>
    <t>I/O-S</t>
    <phoneticPr fontId="5"/>
  </si>
  <si>
    <t>MVBLK-AMW-JPA27SJSX111AC</t>
  </si>
  <si>
    <t>SETA0030-11-A</t>
    <phoneticPr fontId="5"/>
  </si>
  <si>
    <t>MVBLK-AMW-JPA27ST0S111AB</t>
  </si>
  <si>
    <t>SETA0030-12-A</t>
    <phoneticPr fontId="5"/>
  </si>
  <si>
    <t>MVSHM-3N01000007012-JPA27SK7L111AA</t>
  </si>
  <si>
    <t>SETA0030-13-A</t>
    <phoneticPr fontId="5"/>
  </si>
  <si>
    <t>MVSHM-3N01000007012-JPA27SE62111AA</t>
  </si>
  <si>
    <t>SETA0030-13-B</t>
    <phoneticPr fontId="5"/>
  </si>
  <si>
    <t>MVSHM-3N02052013013-JPA27S8LJ111AB</t>
  </si>
  <si>
    <t>SETA0030-13-C</t>
    <phoneticPr fontId="5"/>
  </si>
  <si>
    <t>MVSHM-3N01058017052-JPA27S6WE111AB</t>
  </si>
  <si>
    <t>SETA0030-13-D</t>
    <phoneticPr fontId="5"/>
  </si>
  <si>
    <t>CSHSM-SUS-M4-6</t>
  </si>
  <si>
    <t>KNCLSS4-8-20</t>
  </si>
  <si>
    <t>ｷﾝｿﾞｸｶﾗｰ (KNCLSS)</t>
  </si>
  <si>
    <t>MRB-200</t>
  </si>
  <si>
    <t>DINﾚｰﾙ</t>
  </si>
  <si>
    <t>TKR-JTXE3</t>
  </si>
  <si>
    <t>ｱｸｾｻﾘｰ ﾌﾟﾘﾝﾄｷﾊﾞﾝTKRｼﾘｰｽﾞ</t>
  </si>
  <si>
    <t>3VC-3</t>
  </si>
  <si>
    <t>株式会社 高木工業</t>
    <rPh sb="0" eb="4">
      <t>カブシキガイシャ</t>
    </rPh>
    <rPh sb="5" eb="9">
      <t>タカギコウギョウ</t>
    </rPh>
    <phoneticPr fontId="5"/>
  </si>
  <si>
    <t>田中（則包）</t>
    <rPh sb="0" eb="2">
      <t>タナカ</t>
    </rPh>
    <rPh sb="3" eb="5">
      <t>ノリカネ</t>
    </rPh>
    <phoneticPr fontId="5"/>
  </si>
  <si>
    <t>@ECHN-20061106-00010</t>
    <phoneticPr fontId="5"/>
  </si>
  <si>
    <t>JPLRS5-P6-B7</t>
    <phoneticPr fontId="5"/>
  </si>
  <si>
    <t>マーカーピン</t>
    <phoneticPr fontId="5"/>
  </si>
  <si>
    <t>P1-JUAE-20244202</t>
    <phoneticPr fontId="5"/>
  </si>
  <si>
    <t>MVBLK-AMW-JPA25479Y111AB</t>
    <phoneticPr fontId="5"/>
  </si>
  <si>
    <t>バルブホルダ(1)</t>
    <phoneticPr fontId="5"/>
  </si>
  <si>
    <t>MVBLK-AMW-JPA2549TY111AB</t>
  </si>
  <si>
    <t>バルブホルダ(2)</t>
  </si>
  <si>
    <t>MVBLK-ACW-JPA281J12111AB</t>
    <phoneticPr fontId="5"/>
  </si>
  <si>
    <t>ワークベース</t>
    <phoneticPr fontId="5"/>
  </si>
  <si>
    <t>オムロン</t>
  </si>
  <si>
    <t>S82Y-VS-C2P-M</t>
  </si>
  <si>
    <t>端子台カバー</t>
    <rPh sb="0" eb="3">
      <t>タンシダイ</t>
    </rPh>
    <phoneticPr fontId="5"/>
  </si>
  <si>
    <t>176555(NORIKANE)で発注済み</t>
    <rPh sb="17" eb="19">
      <t>ハッチュウ</t>
    </rPh>
    <rPh sb="19" eb="20">
      <t>ズ</t>
    </rPh>
    <phoneticPr fontId="5"/>
  </si>
  <si>
    <t>S82Y-VS-C3P</t>
  </si>
  <si>
    <t>蛇の目USA</t>
    <rPh sb="0" eb="1">
      <t>ジャ</t>
    </rPh>
    <rPh sb="2" eb="3">
      <t>メ</t>
    </rPh>
    <phoneticPr fontId="5"/>
  </si>
  <si>
    <t>SZ08F-30-048-28</t>
    <phoneticPr fontId="5"/>
  </si>
  <si>
    <t>176946(NORIKANE)で発注済み-45818</t>
    <rPh sb="17" eb="19">
      <t>ハッチュウ</t>
    </rPh>
    <rPh sb="19" eb="20">
      <t>ズ</t>
    </rPh>
    <phoneticPr fontId="5"/>
  </si>
  <si>
    <t>WSSS8-4-5</t>
    <phoneticPr fontId="5"/>
  </si>
  <si>
    <t>MVSHM-3N02052013013-JPA28HU31111AA</t>
    <phoneticPr fontId="5"/>
  </si>
  <si>
    <t>SETE0025-Z01ヘッド取付</t>
    <phoneticPr fontId="5"/>
  </si>
  <si>
    <t>MVSHM-3N02052004009-JPA28HDZN111AA</t>
    <phoneticPr fontId="5"/>
  </si>
  <si>
    <t>SETE0025-Z02ベア移動端取付</t>
    <phoneticPr fontId="5"/>
  </si>
  <si>
    <t>MVSHM-3N02002007054-JPA28HZNF111AA</t>
    <phoneticPr fontId="5"/>
  </si>
  <si>
    <t>SETE0025-Z03ベア固定端取付</t>
    <phoneticPr fontId="5"/>
  </si>
  <si>
    <t>LRLB5-10</t>
    <phoneticPr fontId="5"/>
  </si>
  <si>
    <t>HGBSR6-12-68-6</t>
    <phoneticPr fontId="5"/>
  </si>
  <si>
    <t>ヒンジボルト</t>
    <phoneticPr fontId="5"/>
  </si>
  <si>
    <t>HGBSR6-12-60-6</t>
    <phoneticPr fontId="5"/>
  </si>
  <si>
    <t>CHN1T-SUS-M6</t>
    <phoneticPr fontId="5"/>
  </si>
  <si>
    <t>SHCDG4-15</t>
    <phoneticPr fontId="5"/>
  </si>
  <si>
    <t>ヒンジピン</t>
    <phoneticPr fontId="5"/>
  </si>
  <si>
    <t>SHCDG6-15</t>
    <phoneticPr fontId="5"/>
  </si>
  <si>
    <t>SHCDG4-30</t>
    <phoneticPr fontId="5"/>
  </si>
  <si>
    <t>SHCDG6-30</t>
    <phoneticPr fontId="5"/>
  </si>
  <si>
    <t>AJPNGB5-P5.95-B6.5-G1-RAC</t>
    <phoneticPr fontId="5"/>
  </si>
  <si>
    <t>位置決めピン</t>
    <rPh sb="0" eb="2">
      <t>イチ</t>
    </rPh>
    <rPh sb="2" eb="3">
      <t>ギ</t>
    </rPh>
    <phoneticPr fontId="5"/>
  </si>
  <si>
    <t>MVBLK-AMW-JPA28FFD7111AB</t>
    <phoneticPr fontId="5"/>
  </si>
  <si>
    <t>SETE0025-Y01ツール板</t>
    <phoneticPr fontId="5"/>
  </si>
  <si>
    <t>P1-FBMAL-20244970</t>
    <phoneticPr fontId="5"/>
  </si>
  <si>
    <t>SETE0025-Y02補助板</t>
    <phoneticPr fontId="5"/>
  </si>
  <si>
    <t>MVBLK-ACW-JPA28FZJD111AC</t>
    <phoneticPr fontId="5"/>
  </si>
  <si>
    <t>SETE0025-Y03バルブクランプ</t>
    <phoneticPr fontId="5"/>
  </si>
  <si>
    <t>MVBLK-ACW-JPA28FGZH111AB</t>
    <phoneticPr fontId="5"/>
  </si>
  <si>
    <t>SETE0025-Y04バルブ押さえ</t>
    <phoneticPr fontId="5"/>
  </si>
  <si>
    <t>MVSHM-3N04000001003-JPA28FCFZ111AB</t>
    <phoneticPr fontId="5"/>
  </si>
  <si>
    <t>SETE0025-Y05リンク1</t>
  </si>
  <si>
    <t>MVBLK-ACW-JPA28F8H6111AB</t>
    <phoneticPr fontId="5"/>
  </si>
  <si>
    <t>SETE0025-Y06バルブベース</t>
    <phoneticPr fontId="5"/>
  </si>
  <si>
    <t>MVBLK-ACW-JPA28F22F111AB</t>
    <phoneticPr fontId="5"/>
  </si>
  <si>
    <t>SETE0025-Y07バルブ受け</t>
    <phoneticPr fontId="5"/>
  </si>
  <si>
    <t>MVBLK-ACW-JPA28FNNU111AB</t>
    <phoneticPr fontId="5"/>
  </si>
  <si>
    <t>SETE0025-Y08レール</t>
    <phoneticPr fontId="5"/>
  </si>
  <si>
    <t>MVBLK-AMW-JPA28H6JP111AC</t>
    <phoneticPr fontId="5"/>
  </si>
  <si>
    <t>SETE0025-Y09外容器クランプ</t>
    <phoneticPr fontId="5"/>
  </si>
  <si>
    <t>MVBLK-AMW-JPA28H45Y111AB</t>
    <phoneticPr fontId="5"/>
  </si>
  <si>
    <t>SETE0025-Y10外容器押さえ</t>
  </si>
  <si>
    <t>MVSHM-3N02002001009-JPA28HT39111AB</t>
    <phoneticPr fontId="5"/>
  </si>
  <si>
    <t>SETE0025-Y11タップシート</t>
    <phoneticPr fontId="5"/>
  </si>
  <si>
    <t>P1-JUDG-20245161</t>
  </si>
  <si>
    <t>SETE0025-Y06-1バルブベース</t>
  </si>
  <si>
    <t>176946(NORIKANE)で発注済み-45829</t>
    <rPh sb="17" eb="19">
      <t>ハッチュウ</t>
    </rPh>
    <rPh sb="19" eb="20">
      <t>ズ</t>
    </rPh>
    <phoneticPr fontId="5"/>
  </si>
  <si>
    <t>MVSHM-3N04000001003-JPA28MJ6D111AB</t>
  </si>
  <si>
    <t>SETE0025-Y12リンク</t>
  </si>
  <si>
    <t>176946(NORIKANE)で発注済み-45836</t>
    <rPh sb="17" eb="19">
      <t>ハッチュウ</t>
    </rPh>
    <rPh sb="19" eb="20">
      <t>ズ</t>
    </rPh>
    <phoneticPr fontId="5"/>
  </si>
  <si>
    <t xml:space="preserve">日立(SETタイ) </t>
    <phoneticPr fontId="5"/>
  </si>
  <si>
    <t>竹内（則包）</t>
    <rPh sb="0" eb="2">
      <t>タケウチ</t>
    </rPh>
    <rPh sb="3" eb="5">
      <t>ノリカネ</t>
    </rPh>
    <phoneticPr fontId="5"/>
  </si>
  <si>
    <r>
      <t>JRV2403　</t>
    </r>
    <r>
      <rPr>
        <sz val="11"/>
        <color indexed="10"/>
        <rFont val="ＭＳ Ｐゴシック"/>
        <family val="3"/>
        <charset val="128"/>
      </rPr>
      <t>OS言語、取説は英語版</t>
    </r>
    <phoneticPr fontId="5"/>
  </si>
  <si>
    <t>卓上ロボット(JRV2403)</t>
    <rPh sb="0" eb="2">
      <t>タクジョウ</t>
    </rPh>
    <phoneticPr fontId="5"/>
  </si>
  <si>
    <t>JRV-TB</t>
    <phoneticPr fontId="5"/>
  </si>
  <si>
    <t>ティーチングボックス</t>
    <phoneticPr fontId="5"/>
  </si>
  <si>
    <r>
      <t>JRV-Cpts  PCソフト（JRV塗布仕様）</t>
    </r>
    <r>
      <rPr>
        <sz val="11"/>
        <color indexed="10"/>
        <rFont val="ＭＳ Ｐゴシック"/>
        <family val="3"/>
        <charset val="128"/>
      </rPr>
      <t>英語版</t>
    </r>
    <rPh sb="19" eb="21">
      <t>トフ</t>
    </rPh>
    <rPh sb="21" eb="23">
      <t>シヨウ</t>
    </rPh>
    <phoneticPr fontId="5"/>
  </si>
  <si>
    <t>JR C-Points</t>
    <phoneticPr fontId="5"/>
  </si>
  <si>
    <t>@ECHN-20111222-00025</t>
    <phoneticPr fontId="5"/>
  </si>
  <si>
    <t>Ｗｅｂ設計ハーネス</t>
    <rPh sb="3" eb="5">
      <t>セッケイ</t>
    </rPh>
    <phoneticPr fontId="5"/>
  </si>
  <si>
    <t>PNUIC-REX-USB60F-R</t>
    <phoneticPr fontId="5"/>
  </si>
  <si>
    <t>コンバータケーブル</t>
    <phoneticPr fontId="5"/>
  </si>
  <si>
    <t>DGC-9SS</t>
    <phoneticPr fontId="5"/>
  </si>
  <si>
    <t>Dsubｺﾈｸﾀ　ジェンダーチェンジャ</t>
    <phoneticPr fontId="5"/>
  </si>
  <si>
    <t>LAFDA-ASW-T6-A50-B25-L90-P20-V50-S15-M5-X5-H25-F80-NA5</t>
    <phoneticPr fontId="5"/>
  </si>
  <si>
    <t>アングル</t>
  </si>
  <si>
    <t>176793(NORIKANE)で発注済み。</t>
    <rPh sb="17" eb="19">
      <t>ハッチュウ</t>
    </rPh>
    <rPh sb="19" eb="20">
      <t>ズ</t>
    </rPh>
    <phoneticPr fontId="5"/>
  </si>
  <si>
    <t>HFSFIN6-1530-200-Z5-XA40-XB60-XC100-XD120</t>
    <phoneticPr fontId="5"/>
  </si>
  <si>
    <t>HFCFIN6-1530-B</t>
    <phoneticPr fontId="5"/>
  </si>
  <si>
    <t>CBSST5-12</t>
    <phoneticPr fontId="5"/>
  </si>
  <si>
    <t>低頭六角穴付ボルト</t>
    <rPh sb="0" eb="2">
      <t>テイトウ</t>
    </rPh>
    <phoneticPr fontId="5"/>
  </si>
  <si>
    <t>小径六角穴付ボルト</t>
    <rPh sb="0" eb="2">
      <t>ショウケイ</t>
    </rPh>
    <phoneticPr fontId="5"/>
  </si>
  <si>
    <t>CSHHA-SUS-M4-50</t>
    <phoneticPr fontId="5"/>
  </si>
  <si>
    <t>長尺ローレット付ボルト</t>
    <phoneticPr fontId="5"/>
  </si>
  <si>
    <t>WZAS12-8</t>
    <phoneticPr fontId="5"/>
  </si>
  <si>
    <t>WSSS8-4-2</t>
    <phoneticPr fontId="5"/>
  </si>
  <si>
    <t>158314-Y01</t>
    <phoneticPr fontId="5"/>
  </si>
  <si>
    <t>タイショーへ発注済。</t>
    <rPh sb="6" eb="9">
      <t>ハッチュウズミ</t>
    </rPh>
    <phoneticPr fontId="5"/>
  </si>
  <si>
    <t>158314-Y02-1</t>
    <phoneticPr fontId="5"/>
  </si>
  <si>
    <t>カートリッジホルダ</t>
    <phoneticPr fontId="5"/>
  </si>
  <si>
    <t>158314-Y03</t>
    <phoneticPr fontId="5"/>
  </si>
  <si>
    <t>158314-Y04-1</t>
    <phoneticPr fontId="5"/>
  </si>
  <si>
    <t>タップシート(1)</t>
    <phoneticPr fontId="5"/>
  </si>
  <si>
    <t>158314-Y05</t>
    <phoneticPr fontId="5"/>
  </si>
  <si>
    <t>タップシート(2)</t>
    <phoneticPr fontId="5"/>
  </si>
  <si>
    <t>村田製作所（ホクシン）</t>
    <rPh sb="0" eb="2">
      <t>ムラタ</t>
    </rPh>
    <rPh sb="2" eb="5">
      <t>セイサクジョ</t>
    </rPh>
    <phoneticPr fontId="5"/>
  </si>
  <si>
    <t>南</t>
    <rPh sb="0" eb="1">
      <t>ミナミ</t>
    </rPh>
    <phoneticPr fontId="5"/>
  </si>
  <si>
    <t>フジキン</t>
    <phoneticPr fontId="5"/>
  </si>
  <si>
    <t>VUWH-10A</t>
    <phoneticPr fontId="5"/>
  </si>
  <si>
    <t>ステンレス管継手</t>
    <rPh sb="5" eb="6">
      <t>カン</t>
    </rPh>
    <rPh sb="6" eb="8">
      <t>ツギテ</t>
    </rPh>
    <phoneticPr fontId="5"/>
  </si>
  <si>
    <t>モーノポンプ液送継手</t>
    <rPh sb="6" eb="7">
      <t>エキ</t>
    </rPh>
    <rPh sb="7" eb="8">
      <t>ソウ</t>
    </rPh>
    <rPh sb="8" eb="10">
      <t>ツギテ</t>
    </rPh>
    <phoneticPr fontId="5"/>
  </si>
  <si>
    <t>4/22大阪(営)ﾍ発送</t>
    <rPh sb="4" eb="6">
      <t>オオサカ</t>
    </rPh>
    <rPh sb="6" eb="9">
      <t>エイ</t>
    </rPh>
    <rPh sb="10" eb="12">
      <t>ハッソウ</t>
    </rPh>
    <phoneticPr fontId="5"/>
  </si>
  <si>
    <t>VUWL-10BN</t>
    <phoneticPr fontId="5"/>
  </si>
  <si>
    <t>ATD200用変換継手</t>
    <rPh sb="6" eb="7">
      <t>ヨウ</t>
    </rPh>
    <rPh sb="7" eb="9">
      <t>ヘンカン</t>
    </rPh>
    <rPh sb="9" eb="11">
      <t>ツギテ</t>
    </rPh>
    <phoneticPr fontId="5"/>
  </si>
  <si>
    <t xml:space="preserve">VUW-10SR </t>
    <phoneticPr fontId="5"/>
  </si>
  <si>
    <t>ステンレス管継手用フロント_バックリング</t>
    <rPh sb="5" eb="6">
      <t>カン</t>
    </rPh>
    <rPh sb="6" eb="8">
      <t>ツギテ</t>
    </rPh>
    <rPh sb="8" eb="9">
      <t>ヨウ</t>
    </rPh>
    <phoneticPr fontId="5"/>
  </si>
  <si>
    <t>固定リング交換用</t>
    <rPh sb="0" eb="2">
      <t>コテイ</t>
    </rPh>
    <rPh sb="5" eb="7">
      <t>コウカン</t>
    </rPh>
    <rPh sb="7" eb="8">
      <t>ヨウ</t>
    </rPh>
    <phoneticPr fontId="5"/>
  </si>
  <si>
    <t>SKH10-40</t>
    <phoneticPr fontId="5"/>
  </si>
  <si>
    <t>ステンレス管</t>
    <rPh sb="5" eb="6">
      <t>カン</t>
    </rPh>
    <phoneticPr fontId="5"/>
  </si>
  <si>
    <t>液送配管</t>
    <rPh sb="0" eb="1">
      <t>エキ</t>
    </rPh>
    <rPh sb="1" eb="2">
      <t>ソウ</t>
    </rPh>
    <rPh sb="2" eb="4">
      <t>ハイカン</t>
    </rPh>
    <phoneticPr fontId="5"/>
  </si>
  <si>
    <t>CRKB4-15</t>
    <phoneticPr fontId="5"/>
  </si>
  <si>
    <t>樹脂ローレットねじ</t>
    <rPh sb="0" eb="2">
      <t>ジュシ</t>
    </rPh>
    <phoneticPr fontId="5"/>
  </si>
  <si>
    <t>ATD200固定ユニット</t>
    <rPh sb="6" eb="8">
      <t>コテイ</t>
    </rPh>
    <phoneticPr fontId="5"/>
  </si>
  <si>
    <t>JPLBS2-P4.4-B7</t>
    <phoneticPr fontId="5"/>
  </si>
  <si>
    <t>マーカーピン マイナス溝付</t>
    <phoneticPr fontId="5"/>
  </si>
  <si>
    <t>SETD0021-Y01</t>
    <phoneticPr fontId="5"/>
  </si>
  <si>
    <t>モーノポンプ取付板</t>
    <phoneticPr fontId="5"/>
  </si>
  <si>
    <t>追加ツールユニット</t>
    <rPh sb="0" eb="2">
      <t>ツイカ</t>
    </rPh>
    <phoneticPr fontId="5"/>
  </si>
  <si>
    <t>SETD0021-Y02</t>
  </si>
  <si>
    <t>モーノポンプ変換板</t>
    <phoneticPr fontId="5"/>
  </si>
  <si>
    <t>SETD0021-Y03</t>
  </si>
  <si>
    <t>ATD200ホルダ</t>
    <phoneticPr fontId="5"/>
  </si>
  <si>
    <t>日邦興産株式会社</t>
    <rPh sb="0" eb="2">
      <t>ニッポウ</t>
    </rPh>
    <rPh sb="2" eb="4">
      <t>コウサン</t>
    </rPh>
    <rPh sb="4" eb="8">
      <t>カブシキガイシャ</t>
    </rPh>
    <phoneticPr fontId="5"/>
  </si>
  <si>
    <t>MVSHM-3N02050005013-JPA25G7CB111AA</t>
  </si>
  <si>
    <t>SETA0010-Z04位置決めベース</t>
  </si>
  <si>
    <t>176880（NORIKANE)で発注済み。</t>
    <rPh sb="17" eb="19">
      <t>ハッチュウ</t>
    </rPh>
    <rPh sb="19" eb="20">
      <t>ズ</t>
    </rPh>
    <phoneticPr fontId="5"/>
  </si>
  <si>
    <t>MVSHM-3N03002003003-JPA25GYD1111AA</t>
  </si>
  <si>
    <t>SETA0010-Z02角度切替ベース</t>
  </si>
  <si>
    <t>MVSHM-3N02050002004-JPA25GP0K111AA</t>
  </si>
  <si>
    <t>SETA0010-Z03角度切替ブラケット</t>
  </si>
  <si>
    <t>JTDA-SUD-A27-B12-T2-X6-Y6-M4-L15-MA4</t>
  </si>
  <si>
    <t>押え板</t>
  </si>
  <si>
    <t>ASFCS-A27-B14-T0.3-D4.5-E6-C6-P15</t>
  </si>
  <si>
    <t>シム</t>
  </si>
  <si>
    <t>旭ダイヤモンド工業</t>
    <rPh sb="0" eb="1">
      <t>アサヒ</t>
    </rPh>
    <rPh sb="7" eb="9">
      <t>コウギョウ</t>
    </rPh>
    <phoneticPr fontId="5"/>
  </si>
  <si>
    <t>増渕（則包）</t>
    <rPh sb="0" eb="2">
      <t>マスブチ</t>
    </rPh>
    <rPh sb="3" eb="5">
      <t>ノリカネ</t>
    </rPh>
    <phoneticPr fontId="5"/>
  </si>
  <si>
    <t>NSSW32</t>
    <phoneticPr fontId="5"/>
  </si>
  <si>
    <t xml:space="preserve">シリコンOリング </t>
    <phoneticPr fontId="5"/>
  </si>
  <si>
    <t>発№45796</t>
    <rPh sb="0" eb="1">
      <t>ハツ</t>
    </rPh>
    <phoneticPr fontId="5"/>
  </si>
  <si>
    <t>ミニチュアワンタッチ継手（プラグ)</t>
    <phoneticPr fontId="5"/>
  </si>
  <si>
    <t>MVSHM-3N01050004007-JPA28GYS7111AA</t>
    <phoneticPr fontId="5"/>
  </si>
  <si>
    <t>SETE0022-Z03蓋押さえ</t>
    <rPh sb="12" eb="13">
      <t>フタ</t>
    </rPh>
    <rPh sb="13" eb="14">
      <t>オ</t>
    </rPh>
    <phoneticPr fontId="5"/>
  </si>
  <si>
    <t>5-079-01</t>
    <phoneticPr fontId="5"/>
  </si>
  <si>
    <t>ミニカップ No.5（アズワン）</t>
    <phoneticPr fontId="5"/>
  </si>
  <si>
    <t>SETE0022-Z01</t>
    <phoneticPr fontId="5"/>
  </si>
  <si>
    <t>ノズルバキュームベース</t>
    <phoneticPr fontId="5"/>
  </si>
  <si>
    <t>先行手配済み。</t>
    <rPh sb="0" eb="2">
      <t>センコウ</t>
    </rPh>
    <rPh sb="2" eb="4">
      <t>テハイ</t>
    </rPh>
    <rPh sb="4" eb="5">
      <t>ズ</t>
    </rPh>
    <phoneticPr fontId="5"/>
  </si>
  <si>
    <t>新工</t>
    <rPh sb="0" eb="2">
      <t>シンコウ</t>
    </rPh>
    <phoneticPr fontId="5"/>
  </si>
  <si>
    <t>SETE0022-Z02</t>
    <phoneticPr fontId="5"/>
  </si>
  <si>
    <t>ノズルバキュームトップ</t>
    <phoneticPr fontId="5"/>
  </si>
  <si>
    <t>先行手配済み</t>
    <rPh sb="0" eb="2">
      <t>センコウ</t>
    </rPh>
    <rPh sb="2" eb="4">
      <t>テハイ</t>
    </rPh>
    <rPh sb="4" eb="5">
      <t>スミ</t>
    </rPh>
    <phoneticPr fontId="5"/>
  </si>
  <si>
    <t>アクリル（UVカット透明）t5*920*1850</t>
    <rPh sb="10" eb="12">
      <t>トウメイ</t>
    </rPh>
    <phoneticPr fontId="5"/>
  </si>
  <si>
    <t>SETE0022-Z02-2</t>
    <phoneticPr fontId="5"/>
  </si>
  <si>
    <t>SETE0022-Z02-3</t>
    <phoneticPr fontId="5"/>
  </si>
  <si>
    <t>5/21松本ｻﾝへ</t>
    <rPh sb="4" eb="6">
      <t>マツモト</t>
    </rPh>
    <phoneticPr fontId="5"/>
  </si>
  <si>
    <t>NECエンベデッドテクノロジ 様</t>
    <phoneticPr fontId="5"/>
  </si>
  <si>
    <t>NO.176966</t>
    <phoneticPr fontId="5"/>
  </si>
  <si>
    <r>
      <t>JR3404　　　SRS-S404　</t>
    </r>
    <r>
      <rPr>
        <b/>
        <sz val="11"/>
        <color indexed="10"/>
        <rFont val="ＭＳ Ｐゴシック"/>
        <family val="3"/>
        <charset val="128"/>
      </rPr>
      <t>　内部スイッチ</t>
    </r>
  </si>
  <si>
    <t>シム</t>
    <phoneticPr fontId="5"/>
  </si>
  <si>
    <t>元圧レギュレータ関連</t>
    <rPh sb="0" eb="1">
      <t>モト</t>
    </rPh>
    <rPh sb="1" eb="2">
      <t>アツ</t>
    </rPh>
    <rPh sb="8" eb="10">
      <t>カンレン</t>
    </rPh>
    <phoneticPr fontId="5"/>
  </si>
  <si>
    <t>RTCNL6-M5</t>
    <phoneticPr fontId="5"/>
  </si>
  <si>
    <t>ロータリージョイント　エルボ</t>
    <phoneticPr fontId="5"/>
  </si>
  <si>
    <t xml:space="preserve">SUPPP8A </t>
    <phoneticPr fontId="5"/>
  </si>
  <si>
    <t>低圧用ねじ込み継手　同径　プラグ</t>
  </si>
  <si>
    <t>WP4259111D00　追加発注</t>
    <rPh sb="13" eb="15">
      <t>ツイカ</t>
    </rPh>
    <rPh sb="15" eb="17">
      <t>ハッチュウ</t>
    </rPh>
    <phoneticPr fontId="5"/>
  </si>
  <si>
    <t xml:space="preserve">FSAWM-K-P11-1086-181203-0241 </t>
  </si>
  <si>
    <t xml:space="preserve">配電BOX </t>
  </si>
  <si>
    <t>EE-SPX613　1M</t>
    <phoneticPr fontId="5"/>
  </si>
  <si>
    <t xml:space="preserve"> 液面ﾚﾍﾞﾙｾﾝｻ </t>
    <phoneticPr fontId="5"/>
  </si>
  <si>
    <t>漏電ブレーカ　端子ｶﾊﾞｰ</t>
    <rPh sb="7" eb="9">
      <t>タンシ</t>
    </rPh>
    <phoneticPr fontId="5"/>
  </si>
  <si>
    <t>ﾂｰﾙ冶具ﾕﾆｯﾄ　センサー</t>
    <rPh sb="3" eb="5">
      <t>ジグ</t>
    </rPh>
    <phoneticPr fontId="5"/>
  </si>
  <si>
    <t>LR-W500</t>
    <phoneticPr fontId="5"/>
  </si>
  <si>
    <t xml:space="preserve">アンプ内蔵型 CMOS レーザセンサ LR-Zシリーズ </t>
    <phoneticPr fontId="5"/>
  </si>
  <si>
    <t>見積№14911892</t>
    <rPh sb="0" eb="2">
      <t>ミツモリ</t>
    </rPh>
    <phoneticPr fontId="5"/>
  </si>
  <si>
    <t>5/1齋藤M宅へ発送</t>
    <rPh sb="3" eb="5">
      <t>サイトウ</t>
    </rPh>
    <rPh sb="6" eb="7">
      <t>タク</t>
    </rPh>
    <rPh sb="8" eb="10">
      <t>ハッソウ</t>
    </rPh>
    <phoneticPr fontId="5"/>
  </si>
  <si>
    <t>OP-88021</t>
    <phoneticPr fontId="5"/>
  </si>
  <si>
    <t>標準取付金具</t>
    <phoneticPr fontId="5"/>
  </si>
  <si>
    <t>六角穴付きﾎﾞﾙﾄ　 (M4×6)</t>
    <phoneticPr fontId="5"/>
  </si>
  <si>
    <t>平座金－単品販売－　M4用</t>
    <rPh sb="12" eb="13">
      <t>ヨウ</t>
    </rPh>
    <phoneticPr fontId="5"/>
  </si>
  <si>
    <t>ヒロセ電機</t>
    <rPh sb="3" eb="5">
      <t>デンキ</t>
    </rPh>
    <phoneticPr fontId="5"/>
  </si>
  <si>
    <t>山澤</t>
    <rPh sb="0" eb="2">
      <t>ヤマサワ</t>
    </rPh>
    <phoneticPr fontId="5"/>
  </si>
  <si>
    <r>
      <t>TR3-TB　→</t>
    </r>
    <r>
      <rPr>
        <sz val="11"/>
        <color indexed="10"/>
        <rFont val="ＭＳ Ｐゴシック"/>
        <family val="3"/>
        <charset val="128"/>
      </rPr>
      <t>JR3-TB</t>
    </r>
    <phoneticPr fontId="5"/>
  </si>
  <si>
    <t>JR3000用ティーチングボックス（旧式）</t>
    <rPh sb="6" eb="7">
      <t>ヨウ</t>
    </rPh>
    <rPh sb="18" eb="20">
      <t>キュウシキ</t>
    </rPh>
    <phoneticPr fontId="5"/>
  </si>
  <si>
    <t>3軸ロボット</t>
    <rPh sb="1" eb="2">
      <t>ジク</t>
    </rPh>
    <phoneticPr fontId="5"/>
  </si>
  <si>
    <t>ニードルアジャスタ2 PR-1（NPN）＊JR3000用　ケーブル長：5m</t>
    <rPh sb="27" eb="28">
      <t>ヨウ</t>
    </rPh>
    <rPh sb="33" eb="34">
      <t>チョウ</t>
    </rPh>
    <phoneticPr fontId="5"/>
  </si>
  <si>
    <t>ニードルアジャスタ2</t>
    <phoneticPr fontId="5"/>
  </si>
  <si>
    <t>3,6</t>
    <phoneticPr fontId="5"/>
  </si>
  <si>
    <t>2,7</t>
    <phoneticPr fontId="5"/>
  </si>
  <si>
    <t>SZ08F-30-048-30</t>
    <phoneticPr fontId="5"/>
  </si>
  <si>
    <t>ｹｰﾌﾞﾙｷｬﾘｱ</t>
    <phoneticPr fontId="5"/>
  </si>
  <si>
    <t>X軸ケーブルキャリアユニット/Y軸ケーブルキャリアユニット</t>
    <phoneticPr fontId="5"/>
  </si>
  <si>
    <t>Y軸ケーブルキャリアユニット</t>
    <phoneticPr fontId="5"/>
  </si>
  <si>
    <t>十字穴付（+）丸皿小ねじ（SUNCO)</t>
  </si>
  <si>
    <t>見積№22-20-00404A</t>
    <rPh sb="0" eb="2">
      <t>ミツモリ</t>
    </rPh>
    <phoneticPr fontId="5"/>
  </si>
  <si>
    <t>DCリレー</t>
    <phoneticPr fontId="5"/>
  </si>
  <si>
    <t>I/O制御ユニット</t>
    <rPh sb="3" eb="5">
      <t>セイギョ</t>
    </rPh>
    <phoneticPr fontId="5"/>
  </si>
  <si>
    <t>NEDJL-PT-SB-9-3.0</t>
    <phoneticPr fontId="5"/>
  </si>
  <si>
    <t>タカチ電機工業</t>
    <rPh sb="3" eb="5">
      <t>デンキ</t>
    </rPh>
    <rPh sb="5" eb="7">
      <t>コウギョウ</t>
    </rPh>
    <phoneticPr fontId="5"/>
  </si>
  <si>
    <t>DINレール止め金具</t>
    <phoneticPr fontId="5"/>
  </si>
  <si>
    <t>SS300R-24-2-3</t>
    <phoneticPr fontId="5"/>
  </si>
  <si>
    <t>多芯ロボットケーブル SS300R</t>
    <rPh sb="0" eb="2">
      <t>タシン</t>
    </rPh>
    <phoneticPr fontId="5"/>
  </si>
  <si>
    <t>SS300R-24-3-3</t>
    <phoneticPr fontId="5"/>
  </si>
  <si>
    <t>SS300R-24-6-3</t>
    <phoneticPr fontId="5"/>
  </si>
  <si>
    <t>バキュームカップユニット</t>
    <phoneticPr fontId="5"/>
  </si>
  <si>
    <t>ミニチュアワンタッチ継手　六角穴付コネクタ</t>
    <phoneticPr fontId="5"/>
  </si>
  <si>
    <t>SETGS6-22-SC2-M4-N4</t>
    <phoneticPr fontId="5"/>
  </si>
  <si>
    <t>SETMN6-22-SC2-M4-N4　→SETMN6-22-SC2-M4</t>
    <phoneticPr fontId="5"/>
  </si>
  <si>
    <t>ミニカップ 5ｍｌ（100個入り）</t>
    <rPh sb="13" eb="14">
      <t>コ</t>
    </rPh>
    <rPh sb="14" eb="15">
      <t>イ</t>
    </rPh>
    <phoneticPr fontId="5"/>
  </si>
  <si>
    <t>SLSBWF7-50</t>
    <phoneticPr fontId="5"/>
  </si>
  <si>
    <t>SETGS8-32.3-SC10-M4-N4-LKC</t>
    <phoneticPr fontId="5"/>
  </si>
  <si>
    <t>変位センサ取付ユニット</t>
    <rPh sb="0" eb="2">
      <t>ヘンイ</t>
    </rPh>
    <rPh sb="5" eb="7">
      <t>トリツケ</t>
    </rPh>
    <phoneticPr fontId="5"/>
  </si>
  <si>
    <t>ARM5AA1-207-B</t>
    <phoneticPr fontId="5"/>
  </si>
  <si>
    <t>ZX1101-J15LOZ-EL</t>
    <phoneticPr fontId="5"/>
  </si>
  <si>
    <t>真空ｴｼﾞｪｸﾀ</t>
    <rPh sb="0" eb="2">
      <t>シンクウ</t>
    </rPh>
    <phoneticPr fontId="5"/>
  </si>
  <si>
    <t>コネクタリード線(真空ｴｼﾞｪｸﾀ、電磁弁)</t>
    <rPh sb="7" eb="8">
      <t>セン</t>
    </rPh>
    <rPh sb="9" eb="11">
      <t>シンクウ</t>
    </rPh>
    <rPh sb="18" eb="21">
      <t>デンジベン</t>
    </rPh>
    <phoneticPr fontId="5"/>
  </si>
  <si>
    <t>NOK</t>
    <phoneticPr fontId="5"/>
  </si>
  <si>
    <t>CO0632R0（NOK)　JASO 4種D 2037</t>
    <phoneticPr fontId="5"/>
  </si>
  <si>
    <t>Oリング（NOK）</t>
    <phoneticPr fontId="5"/>
  </si>
  <si>
    <t>162081-Z01</t>
    <phoneticPr fontId="5"/>
  </si>
  <si>
    <t>ケーブルキャリア固定板金</t>
    <phoneticPr fontId="5"/>
  </si>
  <si>
    <t>見積№20TN-0165-00</t>
    <rPh sb="0" eb="2">
      <t>ミツモリ</t>
    </rPh>
    <phoneticPr fontId="5"/>
  </si>
  <si>
    <t>X軸ケーブルキャリアユニット</t>
    <phoneticPr fontId="5"/>
  </si>
  <si>
    <t>162081-Z02</t>
    <phoneticPr fontId="5"/>
  </si>
  <si>
    <t>Y軸ケーブルキャリアユニット</t>
  </si>
  <si>
    <t>162081-Z03</t>
    <phoneticPr fontId="5"/>
  </si>
  <si>
    <t>JR3203背面板金</t>
    <rPh sb="8" eb="10">
      <t>バンキン</t>
    </rPh>
    <phoneticPr fontId="5"/>
  </si>
  <si>
    <t>162081-Z04</t>
    <phoneticPr fontId="5"/>
  </si>
  <si>
    <t>制御板金</t>
    <rPh sb="0" eb="2">
      <t>セイギョ</t>
    </rPh>
    <rPh sb="2" eb="4">
      <t>バンキン</t>
    </rPh>
    <phoneticPr fontId="5"/>
  </si>
  <si>
    <t>タイショー</t>
  </si>
  <si>
    <t>163723-Z01</t>
    <phoneticPr fontId="5"/>
  </si>
  <si>
    <t>バキュームトップ</t>
  </si>
  <si>
    <t>163723-Z02</t>
    <phoneticPr fontId="5"/>
  </si>
  <si>
    <t>カップ固定板金</t>
    <rPh sb="3" eb="5">
      <t>コテイ</t>
    </rPh>
    <rPh sb="5" eb="7">
      <t>バンキン</t>
    </rPh>
    <phoneticPr fontId="5"/>
  </si>
  <si>
    <t>SETD0022-Y01</t>
    <phoneticPr fontId="5"/>
  </si>
  <si>
    <t>SETD0022-Y02</t>
  </si>
  <si>
    <t>75ccシリンジガイド</t>
    <phoneticPr fontId="5"/>
  </si>
  <si>
    <t>SETD0022-Y03</t>
  </si>
  <si>
    <t>SS40021-01</t>
    <phoneticPr fontId="5"/>
  </si>
  <si>
    <t>バキュームベース</t>
  </si>
  <si>
    <t>作成：2019.01.09</t>
    <rPh sb="0" eb="2">
      <t>サクセイ</t>
    </rPh>
    <phoneticPr fontId="5"/>
  </si>
  <si>
    <t>★HRS(163723)向け 治具数量</t>
    <phoneticPr fontId="5"/>
  </si>
  <si>
    <t>163723-Y01</t>
    <phoneticPr fontId="5"/>
  </si>
  <si>
    <t>ツール取付板</t>
    <phoneticPr fontId="5"/>
  </si>
  <si>
    <t>163723-Y02</t>
    <phoneticPr fontId="5"/>
  </si>
  <si>
    <t>スペーサーブロック</t>
    <phoneticPr fontId="5"/>
  </si>
  <si>
    <t xml:space="preserve"> ケーブルキャリア固定板金</t>
    <phoneticPr fontId="5"/>
  </si>
  <si>
    <t xml:space="preserve">162081-Z02 </t>
    <phoneticPr fontId="5"/>
  </si>
  <si>
    <t>163723-Z02</t>
  </si>
  <si>
    <t>BVHV6-2-3-A</t>
    <phoneticPr fontId="5"/>
  </si>
  <si>
    <t>ハンドバルブ（3方弁）</t>
    <rPh sb="8" eb="9">
      <t>ホウ</t>
    </rPh>
    <rPh sb="9" eb="10">
      <t>ベン</t>
    </rPh>
    <phoneticPr fontId="5"/>
  </si>
  <si>
    <t>シリンジ加圧レギュレータユニット</t>
    <rPh sb="4" eb="6">
      <t>カアツ</t>
    </rPh>
    <phoneticPr fontId="5"/>
  </si>
  <si>
    <t>SETD0022-Z01</t>
    <phoneticPr fontId="5"/>
  </si>
  <si>
    <t>加圧レギュレータ取付板金</t>
    <phoneticPr fontId="5"/>
  </si>
  <si>
    <t>見積№20TM-0165-00</t>
    <rPh sb="0" eb="2">
      <t>ミツモリ</t>
    </rPh>
    <phoneticPr fontId="5"/>
  </si>
  <si>
    <t>SLSBWRK7-20</t>
    <phoneticPr fontId="5"/>
  </si>
  <si>
    <t>ecoPEN450用ヒータブロック</t>
    <rPh sb="9" eb="10">
      <t>ヨウ</t>
    </rPh>
    <phoneticPr fontId="5"/>
  </si>
  <si>
    <t>MCHS6-55-V100-W100-F100</t>
    <phoneticPr fontId="5"/>
  </si>
  <si>
    <t>カートリッジヒータ</t>
    <phoneticPr fontId="5"/>
  </si>
  <si>
    <t>MSSFS3-3</t>
    <phoneticPr fontId="5"/>
  </si>
  <si>
    <t>NASVCTFSB-0.5-2-5</t>
    <phoneticPr fontId="5"/>
  </si>
  <si>
    <t>電力ケーブル</t>
    <phoneticPr fontId="5"/>
  </si>
  <si>
    <t>MFMT4-5</t>
    <phoneticPr fontId="5"/>
  </si>
  <si>
    <t>温度センサK熱</t>
    <phoneticPr fontId="5"/>
  </si>
  <si>
    <t>CRKW4-12</t>
    <phoneticPr fontId="5"/>
  </si>
  <si>
    <t>樹脂ローレットねじ</t>
    <phoneticPr fontId="5"/>
  </si>
  <si>
    <t>差込み型ピン端子（オス)</t>
    <phoneticPr fontId="5"/>
  </si>
  <si>
    <t>差込み型ピン端子（メス)</t>
    <phoneticPr fontId="5"/>
  </si>
  <si>
    <t>MTRF1.25-4</t>
    <phoneticPr fontId="5"/>
  </si>
  <si>
    <t>裸圧着端子 Y型</t>
    <phoneticPr fontId="5"/>
  </si>
  <si>
    <t>MCHYB30</t>
    <phoneticPr fontId="5"/>
  </si>
  <si>
    <t>焼付防止剤</t>
    <rPh sb="0" eb="2">
      <t>ヤキツ</t>
    </rPh>
    <rPh sb="2" eb="4">
      <t>ボウシ</t>
    </rPh>
    <rPh sb="4" eb="5">
      <t>ザイ</t>
    </rPh>
    <phoneticPr fontId="5"/>
  </si>
  <si>
    <t>SETD0022-Z02</t>
    <phoneticPr fontId="5"/>
  </si>
  <si>
    <t>ヒータブロック ecoPEN450</t>
    <phoneticPr fontId="5"/>
  </si>
  <si>
    <t>SETD0022-Z03</t>
  </si>
  <si>
    <t>ノズルガイド</t>
    <phoneticPr fontId="5"/>
  </si>
  <si>
    <t>ecoPEN450用ノズルガイド</t>
    <rPh sb="9" eb="10">
      <t>ヨウ</t>
    </rPh>
    <phoneticPr fontId="5"/>
  </si>
  <si>
    <t xml:space="preserve"> アドバンテスト(千代田機工) </t>
    <phoneticPr fontId="5"/>
  </si>
  <si>
    <t>Web設計ケーブル</t>
    <rPh sb="3" eb="5">
      <t>セッケイ</t>
    </rPh>
    <phoneticPr fontId="5"/>
  </si>
  <si>
    <t>177178(NORIKANE)で発注済み</t>
    <rPh sb="17" eb="19">
      <t>ハッチュウ</t>
    </rPh>
    <rPh sb="19" eb="20">
      <t>ズ</t>
    </rPh>
    <phoneticPr fontId="5"/>
  </si>
  <si>
    <t>MVSHM-3N02052004011-JPA28YYNA111AB</t>
    <phoneticPr fontId="5"/>
  </si>
  <si>
    <t>SETE0027-Z01板金</t>
    <rPh sb="12" eb="14">
      <t>バンキン</t>
    </rPh>
    <phoneticPr fontId="5"/>
  </si>
  <si>
    <t>MVSHM-3N02052013013-JPA28YJHS111AA</t>
    <phoneticPr fontId="5"/>
  </si>
  <si>
    <t>SETE0027-Z02板金</t>
    <rPh sb="12" eb="14">
      <t>バンキン</t>
    </rPh>
    <phoneticPr fontId="5"/>
  </si>
  <si>
    <t>MVSHM-3N02052004009-JPA28YMZS111AA</t>
    <phoneticPr fontId="5"/>
  </si>
  <si>
    <t>SETE0027-Z03板金</t>
    <rPh sb="12" eb="14">
      <t>バンキン</t>
    </rPh>
    <phoneticPr fontId="5"/>
  </si>
  <si>
    <t>MVBLK-ACW-JPA28Y385111AD</t>
    <phoneticPr fontId="5"/>
  </si>
  <si>
    <t>SETE0027-Y01ツール板</t>
    <rPh sb="15" eb="16">
      <t>イタ</t>
    </rPh>
    <phoneticPr fontId="5"/>
  </si>
  <si>
    <t>MVBLK-ACN-JPA28Y1BD111AC</t>
    <phoneticPr fontId="5"/>
  </si>
  <si>
    <t>SETE0027-Y02補助板</t>
    <rPh sb="12" eb="14">
      <t>ホジョ</t>
    </rPh>
    <rPh sb="14" eb="15">
      <t>イタ</t>
    </rPh>
    <phoneticPr fontId="5"/>
  </si>
  <si>
    <t>小頭六角穴付きボルト</t>
    <rPh sb="0" eb="1">
      <t>ショウ</t>
    </rPh>
    <rPh sb="1" eb="2">
      <t>トウ</t>
    </rPh>
    <rPh sb="2" eb="4">
      <t>ロッカク</t>
    </rPh>
    <rPh sb="4" eb="5">
      <t>アナ</t>
    </rPh>
    <rPh sb="5" eb="6">
      <t>ツ</t>
    </rPh>
    <phoneticPr fontId="5"/>
  </si>
  <si>
    <t>AJPNGB4-P7.00-B5.0-G5-GC</t>
    <phoneticPr fontId="5"/>
  </si>
  <si>
    <t>修理基本料(回)</t>
    <rPh sb="0" eb="2">
      <t>シュウリ</t>
    </rPh>
    <rPh sb="2" eb="5">
      <t>キホンリョウ</t>
    </rPh>
    <rPh sb="6" eb="7">
      <t>カイ</t>
    </rPh>
    <phoneticPr fontId="5"/>
  </si>
  <si>
    <t>見積書番号：HQ20-0111-1</t>
    <rPh sb="0" eb="2">
      <t>ミツ</t>
    </rPh>
    <rPh sb="2" eb="3">
      <t>ショ</t>
    </rPh>
    <rPh sb="3" eb="5">
      <t>バンゴウ</t>
    </rPh>
    <phoneticPr fontId="5"/>
  </si>
  <si>
    <t>修理技術料(H)</t>
    <rPh sb="0" eb="2">
      <t>シュウリ</t>
    </rPh>
    <rPh sb="2" eb="5">
      <t>ギジュツリョウ</t>
    </rPh>
    <phoneticPr fontId="5"/>
  </si>
  <si>
    <t>送料（蛇の目ミシン→機材センター）</t>
    <rPh sb="0" eb="2">
      <t>ソウリョウ</t>
    </rPh>
    <rPh sb="3" eb="4">
      <t>ジャ</t>
    </rPh>
    <rPh sb="5" eb="6">
      <t>メ</t>
    </rPh>
    <rPh sb="10" eb="12">
      <t>キザイ</t>
    </rPh>
    <phoneticPr fontId="5"/>
  </si>
  <si>
    <t>スイッチボックス２(組) 170-630-005</t>
    <rPh sb="10" eb="11">
      <t>クミ</t>
    </rPh>
    <phoneticPr fontId="5"/>
  </si>
  <si>
    <t>操作パネル 171-046-366</t>
    <rPh sb="0" eb="2">
      <t>ソウサ</t>
    </rPh>
    <phoneticPr fontId="5"/>
  </si>
  <si>
    <t>電源ランプ 170-549-017</t>
    <rPh sb="0" eb="2">
      <t>デンゲン</t>
    </rPh>
    <phoneticPr fontId="5"/>
  </si>
  <si>
    <t>B板～SWボックスコード 170-528-113</t>
    <rPh sb="1" eb="2">
      <t>バン</t>
    </rPh>
    <phoneticPr fontId="5"/>
  </si>
  <si>
    <t>D-Sub固定板3 170-088-002</t>
    <rPh sb="5" eb="7">
      <t>コテイ</t>
    </rPh>
    <rPh sb="7" eb="8">
      <t>イタ</t>
    </rPh>
    <phoneticPr fontId="5"/>
  </si>
  <si>
    <t>ダストキャップ 982-447-004</t>
  </si>
  <si>
    <t>注意書きステッカー 963-624-008</t>
    <rPh sb="0" eb="3">
      <t>チュウイガ</t>
    </rPh>
    <phoneticPr fontId="5"/>
  </si>
  <si>
    <t>B板～TP2接続コード 173-506-103</t>
    <rPh sb="1" eb="2">
      <t>バン</t>
    </rPh>
    <rPh sb="6" eb="8">
      <t>セツゾク</t>
    </rPh>
    <phoneticPr fontId="5"/>
  </si>
  <si>
    <t>定格銘板JRJ(サンエイテック社用) 170-638-058</t>
    <rPh sb="0" eb="2">
      <t>テイカク</t>
    </rPh>
    <rPh sb="2" eb="3">
      <t>メイ</t>
    </rPh>
    <rPh sb="3" eb="4">
      <t>ハン</t>
    </rPh>
    <rPh sb="15" eb="16">
      <t>シャ</t>
    </rPh>
    <phoneticPr fontId="5"/>
  </si>
  <si>
    <t>送料（機材センター→蛇の目ミシン）</t>
    <rPh sb="0" eb="2">
      <t>ソウリョウ</t>
    </rPh>
    <rPh sb="3" eb="5">
      <t>キザイ</t>
    </rPh>
    <rPh sb="10" eb="11">
      <t>ジャ</t>
    </rPh>
    <rPh sb="12" eb="13">
      <t>メ</t>
    </rPh>
    <phoneticPr fontId="5"/>
  </si>
  <si>
    <t>改造の為、蛇の目へ4/24返送　JIT便</t>
    <rPh sb="0" eb="2">
      <t>カイゾウ</t>
    </rPh>
    <rPh sb="3" eb="4">
      <t>タメ</t>
    </rPh>
    <rPh sb="5" eb="6">
      <t>ジャ</t>
    </rPh>
    <rPh sb="7" eb="8">
      <t>メ</t>
    </rPh>
    <rPh sb="13" eb="15">
      <t>ヘンソウ</t>
    </rPh>
    <rPh sb="19" eb="20">
      <t>ビン</t>
    </rPh>
    <phoneticPr fontId="5"/>
  </si>
  <si>
    <t>長野ジェコー㈱(マサモト㈱)</t>
    <rPh sb="0" eb="2">
      <t>ナガノ</t>
    </rPh>
    <phoneticPr fontId="5"/>
  </si>
  <si>
    <t>冨沢（則包）</t>
    <rPh sb="0" eb="2">
      <t>トミザワ</t>
    </rPh>
    <rPh sb="3" eb="5">
      <t>ノリカネ</t>
    </rPh>
    <phoneticPr fontId="5"/>
  </si>
  <si>
    <t>JR3303(外部電源・外部スイッチ仕様)</t>
    <rPh sb="7" eb="9">
      <t>ガイブ</t>
    </rPh>
    <rPh sb="9" eb="11">
      <t>デンゲン</t>
    </rPh>
    <rPh sb="12" eb="14">
      <t>ガイブ</t>
    </rPh>
    <phoneticPr fontId="5"/>
  </si>
  <si>
    <t>3軸卓上ロボット</t>
    <phoneticPr fontId="5"/>
  </si>
  <si>
    <t>B仕様 オプションスイッチ付(捨て打ちSW）</t>
    <rPh sb="1" eb="3">
      <t>シヨウ</t>
    </rPh>
    <rPh sb="13" eb="14">
      <t>ツキ</t>
    </rPh>
    <rPh sb="15" eb="16">
      <t>ス</t>
    </rPh>
    <rPh sb="17" eb="18">
      <t>ウ</t>
    </rPh>
    <phoneticPr fontId="5"/>
  </si>
  <si>
    <t>外部スイッチ</t>
    <phoneticPr fontId="5"/>
  </si>
  <si>
    <t>I/O-1増設</t>
    <rPh sb="5" eb="7">
      <t>ゾウセツ</t>
    </rPh>
    <phoneticPr fontId="5"/>
  </si>
  <si>
    <t>I/O-S増設</t>
    <phoneticPr fontId="5"/>
  </si>
  <si>
    <t>Z軸バネ（強）JR3303用 （2個入り）</t>
    <rPh sb="1" eb="2">
      <t>ジク</t>
    </rPh>
    <rPh sb="17" eb="18">
      <t>コ</t>
    </rPh>
    <rPh sb="18" eb="19">
      <t>イ</t>
    </rPh>
    <phoneticPr fontId="5"/>
  </si>
  <si>
    <t>組み込みで依頼済</t>
    <rPh sb="0" eb="1">
      <t>ク</t>
    </rPh>
    <rPh sb="2" eb="3">
      <t>コ</t>
    </rPh>
    <rPh sb="5" eb="7">
      <t>イライ</t>
    </rPh>
    <rPh sb="7" eb="8">
      <t>スミ</t>
    </rPh>
    <phoneticPr fontId="5"/>
  </si>
  <si>
    <t>JR C-PointsⅡ  ※塗布仕様</t>
  </si>
  <si>
    <t>ANPP24V</t>
    <phoneticPr fontId="5"/>
  </si>
  <si>
    <t>LEDｺﾝﾄﾛｰﾗｰ</t>
    <phoneticPr fontId="5"/>
  </si>
  <si>
    <t>2Mｶﾒﾗ</t>
    <phoneticPr fontId="5"/>
  </si>
  <si>
    <t>ｶﾒﾗｹｰﾌﾞﾙ 5m</t>
    <phoneticPr fontId="5"/>
  </si>
  <si>
    <t>ｷｰﾊﾟｯﾄ</t>
    <phoneticPr fontId="5"/>
  </si>
  <si>
    <t>ANPV0202ADP</t>
    <phoneticPr fontId="5"/>
  </si>
  <si>
    <t>ｲﾒｰｼﾞﾁｪｯｶ PV200</t>
    <phoneticPr fontId="5"/>
  </si>
  <si>
    <t>ANPVL252</t>
    <phoneticPr fontId="5"/>
  </si>
  <si>
    <t>ｶﾒﾗﾚﾝｽﾞ</t>
    <phoneticPr fontId="5"/>
  </si>
  <si>
    <t>中間ﾘﾝｸﾞ</t>
    <phoneticPr fontId="5"/>
  </si>
  <si>
    <t>EW32SBGQ-2P015B</t>
    <phoneticPr fontId="5"/>
  </si>
  <si>
    <t>漏電ブレーカー</t>
    <rPh sb="0" eb="2">
      <t>ロウデン</t>
    </rPh>
    <phoneticPr fontId="5"/>
  </si>
  <si>
    <t>見積番号:3035770</t>
    <rPh sb="0" eb="2">
      <t>ミツ</t>
    </rPh>
    <rPh sb="2" eb="4">
      <t>バンゴウ</t>
    </rPh>
    <phoneticPr fontId="5"/>
  </si>
  <si>
    <t>AW20K-02BE-D</t>
    <phoneticPr fontId="5"/>
  </si>
  <si>
    <t>フィルタレギュレータ</t>
    <phoneticPr fontId="5"/>
  </si>
  <si>
    <t>AR20K-02BE-D</t>
    <phoneticPr fontId="5"/>
  </si>
  <si>
    <t>SS5Y3-41-04-C4</t>
    <phoneticPr fontId="5"/>
  </si>
  <si>
    <t>*SY3140-5LOZE</t>
    <phoneticPr fontId="5"/>
  </si>
  <si>
    <t>SY100-30-4A-20</t>
    <phoneticPr fontId="5"/>
  </si>
  <si>
    <t>ZK2B15K5AL1-06</t>
    <phoneticPr fontId="5"/>
  </si>
  <si>
    <t>エジェクタ</t>
    <phoneticPr fontId="5"/>
  </si>
  <si>
    <t>ZK2-LVW30-A</t>
    <phoneticPr fontId="5"/>
  </si>
  <si>
    <t>CXSL10-50R-Y59AL</t>
  </si>
  <si>
    <t>エアシリンダ</t>
    <phoneticPr fontId="5"/>
  </si>
  <si>
    <t>JMHZ2-12D-M9NL</t>
    <phoneticPr fontId="5"/>
  </si>
  <si>
    <t>エアチャック</t>
    <phoneticPr fontId="5"/>
  </si>
  <si>
    <t>AS1201F-M5E-04A</t>
  </si>
  <si>
    <t>スピコン</t>
    <phoneticPr fontId="5"/>
  </si>
  <si>
    <t>PCX-3H25B</t>
    <phoneticPr fontId="5"/>
  </si>
  <si>
    <t>S8VK-S12024</t>
    <phoneticPr fontId="5"/>
  </si>
  <si>
    <t>HXCW14-6-2</t>
    <phoneticPr fontId="5"/>
  </si>
  <si>
    <t>ネオジム磁石</t>
  </si>
  <si>
    <t>173709(NORIKANE)で発注済み。</t>
    <rPh sb="17" eb="20">
      <t>ハッチュウズ</t>
    </rPh>
    <phoneticPr fontId="5"/>
  </si>
  <si>
    <t>HXCW20-8-2</t>
    <phoneticPr fontId="5"/>
  </si>
  <si>
    <t>2-4990-02</t>
    <phoneticPr fontId="5"/>
  </si>
  <si>
    <t>パソリナミニスターラー CTシリーズ</t>
  </si>
  <si>
    <t>東京硝子器械</t>
    <phoneticPr fontId="5"/>
  </si>
  <si>
    <t>0419-32-07-01</t>
    <phoneticPr fontId="5"/>
  </si>
  <si>
    <t>深型組バット SUS304製</t>
    <phoneticPr fontId="5"/>
  </si>
  <si>
    <t>2020/1/28本社着</t>
    <rPh sb="9" eb="11">
      <t>ホンシャ</t>
    </rPh>
    <rPh sb="11" eb="12">
      <t>ツ</t>
    </rPh>
    <phoneticPr fontId="5"/>
  </si>
  <si>
    <t>H7CX-A11D1-N</t>
    <phoneticPr fontId="5"/>
  </si>
  <si>
    <t>DR22E3L-E3G</t>
    <phoneticPr fontId="5"/>
  </si>
  <si>
    <t>表示灯</t>
    <rPh sb="0" eb="3">
      <t>ヒョウジトウ</t>
    </rPh>
    <phoneticPr fontId="5"/>
  </si>
  <si>
    <t>DR22E3L-E3R</t>
    <phoneticPr fontId="5"/>
  </si>
  <si>
    <t>DR22E3L-E3Y</t>
    <phoneticPr fontId="5"/>
  </si>
  <si>
    <t>PCFP-MV3G8-R</t>
    <phoneticPr fontId="5"/>
  </si>
  <si>
    <t>8インチモニター</t>
    <phoneticPr fontId="5"/>
  </si>
  <si>
    <t>173709(NORIKANE)で発注済み。</t>
    <rPh sb="17" eb="19">
      <t>ハッチュウ</t>
    </rPh>
    <rPh sb="19" eb="20">
      <t>ズ</t>
    </rPh>
    <phoneticPr fontId="5"/>
  </si>
  <si>
    <t>CBLPMC-5200-5M</t>
    <phoneticPr fontId="5"/>
  </si>
  <si>
    <t>モニターケーブル</t>
    <phoneticPr fontId="5"/>
  </si>
  <si>
    <t>MRS232-09F-09F-5</t>
    <phoneticPr fontId="5"/>
  </si>
  <si>
    <t>COMケーブル</t>
    <phoneticPr fontId="5"/>
  </si>
  <si>
    <t>HFS6-6060-610</t>
    <phoneticPr fontId="5"/>
  </si>
  <si>
    <t>アルミフレーム　下</t>
    <rPh sb="8" eb="9">
      <t>シタ</t>
    </rPh>
    <phoneticPr fontId="5"/>
  </si>
  <si>
    <t>HFS6-6060-550</t>
    <phoneticPr fontId="5"/>
  </si>
  <si>
    <t>HFS6-6060-880</t>
    <phoneticPr fontId="5"/>
  </si>
  <si>
    <t>HFS6-6060-1330</t>
    <phoneticPr fontId="5"/>
  </si>
  <si>
    <t>HFS6-6060-447</t>
    <phoneticPr fontId="5"/>
  </si>
  <si>
    <t>HFS6-6060-290</t>
    <phoneticPr fontId="5"/>
  </si>
  <si>
    <t>HFS6-6060-780</t>
    <phoneticPr fontId="5"/>
  </si>
  <si>
    <t>HFS6-6060-230</t>
    <phoneticPr fontId="5"/>
  </si>
  <si>
    <t>HFS6-6060-260</t>
    <phoneticPr fontId="5"/>
  </si>
  <si>
    <t>HFS6-6060-460</t>
    <phoneticPr fontId="5"/>
  </si>
  <si>
    <t>HFS6-6060-550-Z6-XA15-XB45-XC505-XD535</t>
    <phoneticPr fontId="5"/>
  </si>
  <si>
    <t>アルミフレーム　下　フィーダ―</t>
    <rPh sb="8" eb="9">
      <t>シタ</t>
    </rPh>
    <phoneticPr fontId="5"/>
  </si>
  <si>
    <t>HFS6-3060-390-Z6-YA100-YB290</t>
    <phoneticPr fontId="5"/>
  </si>
  <si>
    <t>HFS6-3060-620-Z8-XA72.5-XB527.5</t>
    <phoneticPr fontId="5"/>
  </si>
  <si>
    <t>アルミフレーム　下　ロボット</t>
    <rPh sb="8" eb="9">
      <t>シタ</t>
    </rPh>
    <phoneticPr fontId="5"/>
  </si>
  <si>
    <t>HFS6-3060-180</t>
    <phoneticPr fontId="5"/>
  </si>
  <si>
    <t>アルミフレーム　下　制御BOX</t>
    <rPh sb="8" eb="9">
      <t>シタ</t>
    </rPh>
    <rPh sb="10" eb="12">
      <t>セイギョ</t>
    </rPh>
    <phoneticPr fontId="5"/>
  </si>
  <si>
    <t>HFS6-3030-490-Z6-XA100-XB390</t>
    <phoneticPr fontId="5"/>
  </si>
  <si>
    <t>HFS6-3030-490</t>
    <phoneticPr fontId="5"/>
  </si>
  <si>
    <t>HFS6-6060-210</t>
    <phoneticPr fontId="5"/>
  </si>
  <si>
    <t>HFS6-3030-300</t>
    <phoneticPr fontId="5"/>
  </si>
  <si>
    <t>アルミフレーム　下　コントローラ</t>
    <rPh sb="8" eb="9">
      <t>シタ</t>
    </rPh>
    <phoneticPr fontId="5"/>
  </si>
  <si>
    <t>HFS6-3030-230</t>
    <phoneticPr fontId="5"/>
  </si>
  <si>
    <t>HFS6-3030-110</t>
    <phoneticPr fontId="5"/>
  </si>
  <si>
    <t>アルミフレーム　下　SWBOX</t>
    <rPh sb="8" eb="9">
      <t>シタ</t>
    </rPh>
    <phoneticPr fontId="5"/>
  </si>
  <si>
    <t>HFS6-3060-347</t>
    <phoneticPr fontId="5"/>
  </si>
  <si>
    <t>アルミフレーム　下　排出</t>
    <rPh sb="8" eb="9">
      <t>シタ</t>
    </rPh>
    <rPh sb="10" eb="12">
      <t>ハイシュツ</t>
    </rPh>
    <phoneticPr fontId="5"/>
  </si>
  <si>
    <t>HFS6-3060-340</t>
    <phoneticPr fontId="5"/>
  </si>
  <si>
    <t>HFS6-3060-340-Z6-YA80-YB260</t>
    <phoneticPr fontId="5"/>
  </si>
  <si>
    <t>HFS6-3030-797</t>
    <phoneticPr fontId="5"/>
  </si>
  <si>
    <t>アルミフレーム　上</t>
    <rPh sb="8" eb="9">
      <t>ウエ</t>
    </rPh>
    <phoneticPr fontId="5"/>
  </si>
  <si>
    <t>HFS6-3030-940</t>
    <phoneticPr fontId="5"/>
  </si>
  <si>
    <t>HFS6-3030-940-Z6-XA50-XB330-XC610-XD890</t>
    <phoneticPr fontId="5"/>
  </si>
  <si>
    <t>HFS6-3030-840</t>
    <phoneticPr fontId="5"/>
  </si>
  <si>
    <t>HFS6-3030-840-Z6-XA70-XB420-XC770</t>
    <phoneticPr fontId="5"/>
  </si>
  <si>
    <t>HFS6-3030-740</t>
    <phoneticPr fontId="5"/>
  </si>
  <si>
    <t>HFS6-3030-260</t>
    <phoneticPr fontId="5"/>
  </si>
  <si>
    <t>HFS6-3030-455</t>
    <phoneticPr fontId="5"/>
  </si>
  <si>
    <t>HFS6-3060-400-Z6-YA110-YB290</t>
    <phoneticPr fontId="5"/>
  </si>
  <si>
    <t>アルミフレーム　上　排出</t>
    <rPh sb="8" eb="9">
      <t>ウエ</t>
    </rPh>
    <phoneticPr fontId="5"/>
  </si>
  <si>
    <t>HFS6-3030-270</t>
    <phoneticPr fontId="5"/>
  </si>
  <si>
    <t>アルミフレーム　上　コンベア</t>
    <rPh sb="8" eb="9">
      <t>ウエ</t>
    </rPh>
    <phoneticPr fontId="5"/>
  </si>
  <si>
    <t>HFS6-3030-174</t>
    <phoneticPr fontId="5"/>
  </si>
  <si>
    <t>HCFT6-250</t>
    <phoneticPr fontId="5"/>
  </si>
  <si>
    <t>アジャスト付きゃスター</t>
    <rPh sb="5" eb="6">
      <t>ツ</t>
    </rPh>
    <phoneticPr fontId="5"/>
  </si>
  <si>
    <t>HBLFTD6-C</t>
    <phoneticPr fontId="5"/>
  </si>
  <si>
    <t>突起付反転ブラケット</t>
    <phoneticPr fontId="5"/>
  </si>
  <si>
    <t>HBLFSD6-C</t>
    <phoneticPr fontId="5"/>
  </si>
  <si>
    <t>HBLFSN6-C</t>
    <phoneticPr fontId="5"/>
  </si>
  <si>
    <t>SHBLBS6</t>
    <phoneticPr fontId="5"/>
  </si>
  <si>
    <t>パネルサポートブラケット</t>
  </si>
  <si>
    <t>HFC6-6060-B</t>
    <phoneticPr fontId="5"/>
  </si>
  <si>
    <t>HFCB6-3030-B</t>
    <phoneticPr fontId="5"/>
  </si>
  <si>
    <t>HMER6-6</t>
    <phoneticPr fontId="5"/>
  </si>
  <si>
    <t>フレーム取付用センサ付きマグネットキャッチセット</t>
    <rPh sb="10" eb="11">
      <t>ツ</t>
    </rPh>
    <phoneticPr fontId="5"/>
  </si>
  <si>
    <t>HMEN6-6</t>
    <phoneticPr fontId="5"/>
  </si>
  <si>
    <t>HHDNFA112</t>
    <phoneticPr fontId="5"/>
  </si>
  <si>
    <t>取手</t>
    <rPh sb="0" eb="2">
      <t>トッテ</t>
    </rPh>
    <phoneticPr fontId="5"/>
  </si>
  <si>
    <t>HHPFLN6-SST</t>
    <phoneticPr fontId="5"/>
  </si>
  <si>
    <t>ハタ蝶番</t>
    <rPh sb="2" eb="3">
      <t>チョウ</t>
    </rPh>
    <rPh sb="3" eb="4">
      <t>バン</t>
    </rPh>
    <phoneticPr fontId="5"/>
  </si>
  <si>
    <t>HHPFRN6-SST</t>
    <phoneticPr fontId="5"/>
  </si>
  <si>
    <t>PACK-SHNTU6-6</t>
    <phoneticPr fontId="5"/>
  </si>
  <si>
    <t>SZF0-0.4-2.5</t>
    <phoneticPr fontId="5"/>
  </si>
  <si>
    <t>ドライバー 端子台専用ドライバー</t>
    <phoneticPr fontId="5"/>
  </si>
  <si>
    <t>RUK20-PS-710-900-EN-WB2001290152</t>
    <phoneticPr fontId="5"/>
  </si>
  <si>
    <t>天板(1)</t>
    <rPh sb="0" eb="2">
      <t>テンバン</t>
    </rPh>
    <phoneticPr fontId="5"/>
  </si>
  <si>
    <t>RUK20-PS-290-900-EN-WB2001290156</t>
    <phoneticPr fontId="5"/>
  </si>
  <si>
    <t>天板(2)</t>
    <rPh sb="0" eb="2">
      <t>テンバン</t>
    </rPh>
    <phoneticPr fontId="5"/>
  </si>
  <si>
    <t>C-30-SG-60A-EP-UL</t>
  </si>
  <si>
    <t>イマオ</t>
    <phoneticPr fontId="5"/>
  </si>
  <si>
    <t>VD3-3020M8</t>
    <phoneticPr fontId="5"/>
  </si>
  <si>
    <t>防振ゴム</t>
    <rPh sb="0" eb="2">
      <t>ボウシン</t>
    </rPh>
    <phoneticPr fontId="5"/>
  </si>
  <si>
    <t>止めネジ</t>
    <rPh sb="0" eb="1">
      <t>ト</t>
    </rPh>
    <phoneticPr fontId="5"/>
  </si>
  <si>
    <t>SCB8-30</t>
    <phoneticPr fontId="5"/>
  </si>
  <si>
    <t>CVSJA-50-420-6-T100-SCM-75-D-B-SCB-ANT6-Q12-M5</t>
    <phoneticPr fontId="5"/>
  </si>
  <si>
    <t>ベルトコンベア</t>
    <phoneticPr fontId="5"/>
  </si>
  <si>
    <t>P1-JUAE-20240683</t>
    <phoneticPr fontId="5"/>
  </si>
  <si>
    <t>フィーダ―ベース</t>
    <phoneticPr fontId="5"/>
  </si>
  <si>
    <t>FABN16-120</t>
    <phoneticPr fontId="5"/>
  </si>
  <si>
    <t>全ネジ</t>
    <rPh sb="0" eb="1">
      <t>ゼン</t>
    </rPh>
    <phoneticPr fontId="5"/>
  </si>
  <si>
    <t>SLBNR16</t>
    <phoneticPr fontId="5"/>
  </si>
  <si>
    <t>M16ナット</t>
    <phoneticPr fontId="5"/>
  </si>
  <si>
    <t>SPWF16</t>
    <phoneticPr fontId="5"/>
  </si>
  <si>
    <t>座金</t>
    <rPh sb="0" eb="2">
      <t>ザガネ</t>
    </rPh>
    <phoneticPr fontId="5"/>
  </si>
  <si>
    <t>SCB6-60</t>
    <phoneticPr fontId="5"/>
  </si>
  <si>
    <t>CSH-SUS-M6-28</t>
    <phoneticPr fontId="5"/>
  </si>
  <si>
    <t>P1-JUAE-20240685</t>
  </si>
  <si>
    <t>ワーク供給ベース</t>
    <rPh sb="3" eb="5">
      <t>キョウキュウ</t>
    </rPh>
    <phoneticPr fontId="5"/>
  </si>
  <si>
    <t>CSH-SUS-M2-8</t>
    <phoneticPr fontId="5"/>
  </si>
  <si>
    <t>MVBLK-ACW-JPA2692C1111AB</t>
    <phoneticPr fontId="5"/>
  </si>
  <si>
    <t>ツールサイド板</t>
    <rPh sb="6" eb="7">
      <t>イタ</t>
    </rPh>
    <phoneticPr fontId="5"/>
  </si>
  <si>
    <t>MVBLK-ACW-JPA269Z17111AB</t>
    <phoneticPr fontId="5"/>
  </si>
  <si>
    <t>MVBLK-ACW-JPA2624J1111AB</t>
    <phoneticPr fontId="5"/>
  </si>
  <si>
    <t>MVBLK-ACW-JPA262GJR111AB</t>
    <phoneticPr fontId="5"/>
  </si>
  <si>
    <t>フック右</t>
    <rPh sb="3" eb="4">
      <t>ミギ</t>
    </rPh>
    <phoneticPr fontId="5"/>
  </si>
  <si>
    <t>MVBLK-ACW-JPA2621MU111AB</t>
    <phoneticPr fontId="5"/>
  </si>
  <si>
    <t>フック左</t>
    <rPh sb="3" eb="4">
      <t>ヒダリ</t>
    </rPh>
    <phoneticPr fontId="5"/>
  </si>
  <si>
    <t>B15I.5.075.0-50-105.12PZ</t>
    <phoneticPr fontId="5"/>
  </si>
  <si>
    <t>08.16.048.0-40-080.16.12PZ</t>
    <phoneticPr fontId="5"/>
  </si>
  <si>
    <t>153</t>
    <phoneticPr fontId="5"/>
  </si>
  <si>
    <t>スロットセパレーター</t>
    <phoneticPr fontId="5"/>
  </si>
  <si>
    <t>送料（ｲｸﾞｽ→ﾗｲﾄ間）</t>
    <rPh sb="0" eb="2">
      <t>ソウリョウ</t>
    </rPh>
    <rPh sb="11" eb="12">
      <t>カン</t>
    </rPh>
    <phoneticPr fontId="5"/>
  </si>
  <si>
    <t>AS1301F-M3-04</t>
    <phoneticPr fontId="5"/>
  </si>
  <si>
    <t>FU-56TZ</t>
    <phoneticPr fontId="5"/>
  </si>
  <si>
    <t>ファイバーユニット</t>
    <phoneticPr fontId="5"/>
  </si>
  <si>
    <t>FS-N41N</t>
    <phoneticPr fontId="5"/>
  </si>
  <si>
    <t>ファイバーアンプ</t>
    <phoneticPr fontId="5"/>
  </si>
  <si>
    <t>JUAB-AMW-A50-B150-T10-X25-Y35-G80-Z5-L6-V38-S6-W138-ZF4</t>
    <phoneticPr fontId="5"/>
  </si>
  <si>
    <t>ツール底板</t>
    <rPh sb="3" eb="5">
      <t>ソコイタ</t>
    </rPh>
    <phoneticPr fontId="5"/>
  </si>
  <si>
    <t>MVSHM-3N02052015015-JPA26AED7111AA</t>
    <phoneticPr fontId="5"/>
  </si>
  <si>
    <t>ヘッドベア取付板</t>
    <rPh sb="5" eb="7">
      <t>トリツケ</t>
    </rPh>
    <rPh sb="7" eb="8">
      <t>イタ</t>
    </rPh>
    <phoneticPr fontId="5"/>
  </si>
  <si>
    <t>CSPCSZ-SUS-M6-8</t>
    <phoneticPr fontId="5"/>
  </si>
  <si>
    <t>皿ねじ</t>
    <rPh sb="0" eb="1">
      <t>サラ</t>
    </rPh>
    <phoneticPr fontId="5"/>
  </si>
  <si>
    <t>RUKD20-PS-100-544-22-EN-WB2001310074</t>
    <phoneticPr fontId="5"/>
  </si>
  <si>
    <t>ベア受け</t>
    <rPh sb="2" eb="3">
      <t>ウ</t>
    </rPh>
    <phoneticPr fontId="5"/>
  </si>
  <si>
    <t>CSHSM-ST-M5-10</t>
  </si>
  <si>
    <t>SSEL2B10-175</t>
    <phoneticPr fontId="5"/>
  </si>
  <si>
    <t>WSSS16-5-2</t>
    <phoneticPr fontId="5"/>
  </si>
  <si>
    <t>CHBS5-8</t>
    <phoneticPr fontId="5"/>
  </si>
  <si>
    <t>HFSFIN5-1020-175-Z4-XA7-XB168</t>
    <phoneticPr fontId="5"/>
  </si>
  <si>
    <t>SNAD-SUD-A53-B40-T0.8-E5.5-F15-Y12-W16-N3-L43-G20-D5</t>
    <phoneticPr fontId="5"/>
  </si>
  <si>
    <t>P1-JUAB-20240866</t>
    <phoneticPr fontId="5"/>
  </si>
  <si>
    <t>カメラベース(1)</t>
    <phoneticPr fontId="5"/>
  </si>
  <si>
    <t>P1-JUAA-20240867</t>
    <phoneticPr fontId="5"/>
  </si>
  <si>
    <t>カメラベース(2)</t>
    <phoneticPr fontId="5"/>
  </si>
  <si>
    <t>P1-FAMB-20240871</t>
    <phoneticPr fontId="5"/>
  </si>
  <si>
    <t>照明ブラケット</t>
    <rPh sb="0" eb="2">
      <t>ショウメイ</t>
    </rPh>
    <phoneticPr fontId="5"/>
  </si>
  <si>
    <t>ミニチュア管継手　プラグ</t>
    <phoneticPr fontId="5"/>
  </si>
  <si>
    <t>PC6-M6</t>
    <phoneticPr fontId="5"/>
  </si>
  <si>
    <t>SSEB10-35</t>
    <phoneticPr fontId="5"/>
  </si>
  <si>
    <t>XSG40-CZ</t>
    <phoneticPr fontId="5"/>
  </si>
  <si>
    <t>スライドガイド</t>
    <phoneticPr fontId="5"/>
  </si>
  <si>
    <t>NPJS5-5</t>
    <phoneticPr fontId="5"/>
  </si>
  <si>
    <t>プランジャ</t>
    <phoneticPr fontId="5"/>
  </si>
  <si>
    <t>MVPJN3</t>
    <phoneticPr fontId="5"/>
  </si>
  <si>
    <t>P1-JUAF-20240806</t>
    <phoneticPr fontId="5"/>
  </si>
  <si>
    <t>吸着ヘッドベース</t>
    <phoneticPr fontId="5"/>
  </si>
  <si>
    <t>MSYC4-10</t>
    <phoneticPr fontId="5"/>
  </si>
  <si>
    <t>段付平行ピン</t>
    <rPh sb="0" eb="2">
      <t>ダンツ</t>
    </rPh>
    <rPh sb="2" eb="4">
      <t>ヘイコウ</t>
    </rPh>
    <phoneticPr fontId="5"/>
  </si>
  <si>
    <t>P1-FBNAL-20240812</t>
    <phoneticPr fontId="5"/>
  </si>
  <si>
    <t>吸着スライドベース</t>
  </si>
  <si>
    <t>MVBLK-ACW-JPA26D8HY111AD</t>
    <phoneticPr fontId="5"/>
  </si>
  <si>
    <t>吸着ヘッド</t>
    <phoneticPr fontId="5"/>
  </si>
  <si>
    <t>MVBLK-AMW-JPA26DZBN111AC</t>
    <phoneticPr fontId="5"/>
  </si>
  <si>
    <t>吸着ベース</t>
    <phoneticPr fontId="5"/>
  </si>
  <si>
    <t>P1-JUAF-20240861</t>
    <phoneticPr fontId="5"/>
  </si>
  <si>
    <t>ワーククランプベース</t>
    <phoneticPr fontId="5"/>
  </si>
  <si>
    <t>P1-ANGL-20240862</t>
    <phoneticPr fontId="5"/>
  </si>
  <si>
    <t>ワークガイド</t>
    <phoneticPr fontId="5"/>
  </si>
  <si>
    <t>WGLNE-40-20-15</t>
    <phoneticPr fontId="5"/>
  </si>
  <si>
    <t>P1-JUAE-20240768</t>
    <phoneticPr fontId="5"/>
  </si>
  <si>
    <t>NGトレイベース</t>
    <phoneticPr fontId="5"/>
  </si>
  <si>
    <t>P1-JUAF-20240788</t>
    <phoneticPr fontId="5"/>
  </si>
  <si>
    <t>ワークベース板</t>
    <rPh sb="6" eb="7">
      <t>イタ</t>
    </rPh>
    <phoneticPr fontId="5"/>
  </si>
  <si>
    <t>P1-LSBE-20240791</t>
    <phoneticPr fontId="5"/>
  </si>
  <si>
    <t>ワークヘッドベア取付板</t>
    <rPh sb="8" eb="10">
      <t>トリツケ</t>
    </rPh>
    <rPh sb="10" eb="11">
      <t>イタ</t>
    </rPh>
    <phoneticPr fontId="5"/>
  </si>
  <si>
    <t>30ｃｃミニカップ</t>
    <phoneticPr fontId="5"/>
  </si>
  <si>
    <t>CSPCSZ-SUS-M3-5</t>
    <phoneticPr fontId="5"/>
  </si>
  <si>
    <t>C-30-SG-9A-EP-UL</t>
    <phoneticPr fontId="5"/>
  </si>
  <si>
    <t>FAMA-SUD-T2.0-A55-B20-L72-X42-F8-H43-M3-Y6-V60-S14-NA4</t>
    <phoneticPr fontId="5"/>
  </si>
  <si>
    <t>ベア取付板金</t>
    <rPh sb="2" eb="4">
      <t>トリツケ</t>
    </rPh>
    <rPh sb="4" eb="6">
      <t>バンキン</t>
    </rPh>
    <phoneticPr fontId="5"/>
  </si>
  <si>
    <t>P1-JUAA-20240883</t>
    <phoneticPr fontId="5"/>
  </si>
  <si>
    <t>カメラユニットベース</t>
    <phoneticPr fontId="5"/>
  </si>
  <si>
    <t>SCB4-18</t>
  </si>
  <si>
    <t>JTAB-SUD-A60-B112-T2-X46-Y5.5-G101-N4-L9-V16.5-S30-W27.5-MA4</t>
    <phoneticPr fontId="5"/>
  </si>
  <si>
    <t>エジェクタベース</t>
    <phoneticPr fontId="5"/>
  </si>
  <si>
    <t>RSAU-PS-600-480-300-K-WB2002030093</t>
    <phoneticPr fontId="5"/>
  </si>
  <si>
    <t>ISE35-N-25-MLA-X523</t>
    <phoneticPr fontId="5"/>
  </si>
  <si>
    <t>圧力スイッチ</t>
    <rPh sb="0" eb="2">
      <t>アツリョク</t>
    </rPh>
    <phoneticPr fontId="5"/>
  </si>
  <si>
    <t>WSSS25-6-2</t>
    <phoneticPr fontId="5"/>
  </si>
  <si>
    <t>金属ワッシャ　パトライト</t>
    <rPh sb="0" eb="2">
      <t>キンゾク</t>
    </rPh>
    <phoneticPr fontId="5"/>
  </si>
  <si>
    <t>SLSBWRK10-100</t>
    <phoneticPr fontId="5"/>
  </si>
  <si>
    <t>SLSBWRK7-100</t>
    <phoneticPr fontId="5"/>
  </si>
  <si>
    <t>WSSS20-6-2</t>
    <phoneticPr fontId="5"/>
  </si>
  <si>
    <t>HFSR5-2020-90-LAT45-RAT45</t>
    <phoneticPr fontId="5"/>
  </si>
  <si>
    <t>HFSR5-2020-500-RAT45</t>
    <phoneticPr fontId="5"/>
  </si>
  <si>
    <t>HFSR5-2020-500-LAT45</t>
    <phoneticPr fontId="5"/>
  </si>
  <si>
    <t>HBLBSL5</t>
  </si>
  <si>
    <t>JTAA-SUD-A49-B50-T1.5-X8-Y10-G30-N6-L32-S10-W30-NA5-CC2</t>
    <phoneticPr fontId="5"/>
  </si>
  <si>
    <t>HFCR5-2020-B</t>
    <phoneticPr fontId="5"/>
  </si>
  <si>
    <t>MVSHM-3N02050017017-JPA26DSMG111AA</t>
  </si>
  <si>
    <t>コンベアブラケット</t>
    <phoneticPr fontId="5"/>
  </si>
  <si>
    <t>RUK20-PS-208-88-EN-WB2002040006</t>
    <phoneticPr fontId="5"/>
  </si>
  <si>
    <t>カバー　正面下</t>
    <rPh sb="4" eb="6">
      <t>ショウメン</t>
    </rPh>
    <rPh sb="6" eb="7">
      <t>シタ</t>
    </rPh>
    <phoneticPr fontId="5"/>
  </si>
  <si>
    <t>RUK20-PS-208-88-EN-WB2002040007</t>
    <phoneticPr fontId="5"/>
  </si>
  <si>
    <t>カバー　正面上</t>
    <rPh sb="4" eb="6">
      <t>ショウメン</t>
    </rPh>
    <rPh sb="6" eb="7">
      <t>ウエ</t>
    </rPh>
    <phoneticPr fontId="5"/>
  </si>
  <si>
    <t>CP-30-HP-11-BLACK</t>
    <phoneticPr fontId="5"/>
  </si>
  <si>
    <t>プラスチックホールプラグ</t>
    <phoneticPr fontId="5"/>
  </si>
  <si>
    <t xml:space="preserve">CW4B-M1E20B </t>
    <phoneticPr fontId="5"/>
  </si>
  <si>
    <t>押ボタンスイッチ</t>
    <phoneticPr fontId="5"/>
  </si>
  <si>
    <t>RULP20-PS-275-208-132-EN-WB2002040014</t>
    <phoneticPr fontId="5"/>
  </si>
  <si>
    <t>バルブ取付ブラケット</t>
    <rPh sb="3" eb="4">
      <t>ト</t>
    </rPh>
    <rPh sb="4" eb="5">
      <t>ツ</t>
    </rPh>
    <phoneticPr fontId="5"/>
  </si>
  <si>
    <t>BVHV8-2-3-A</t>
    <phoneticPr fontId="5"/>
  </si>
  <si>
    <t>ピスコ</t>
    <phoneticPr fontId="5"/>
  </si>
  <si>
    <t>PAW6-02</t>
    <phoneticPr fontId="5"/>
  </si>
  <si>
    <t>RUKDA20-PS-230-270-100-EN-WB2002040039</t>
    <phoneticPr fontId="5"/>
  </si>
  <si>
    <t>空圧機器取付板金</t>
    <rPh sb="0" eb="2">
      <t>クウアツ</t>
    </rPh>
    <rPh sb="2" eb="4">
      <t>キキ</t>
    </rPh>
    <rPh sb="4" eb="6">
      <t>トリツケ</t>
    </rPh>
    <rPh sb="6" eb="8">
      <t>バンキン</t>
    </rPh>
    <phoneticPr fontId="5"/>
  </si>
  <si>
    <t>UJDST6-B</t>
    <phoneticPr fontId="5"/>
  </si>
  <si>
    <t>RUK20-PS-268-218-EN-WB2002040047</t>
    <phoneticPr fontId="5"/>
  </si>
  <si>
    <t>天板(3)</t>
    <rPh sb="0" eb="2">
      <t>テンバン</t>
    </rPh>
    <phoneticPr fontId="5"/>
  </si>
  <si>
    <t>RUK20-PS-176-85-EN-WB2002040058</t>
    <phoneticPr fontId="5"/>
  </si>
  <si>
    <t>カバー</t>
    <phoneticPr fontId="5"/>
  </si>
  <si>
    <t>HFS6-3030-728</t>
    <phoneticPr fontId="5"/>
  </si>
  <si>
    <t>HFS6-3030-405</t>
    <phoneticPr fontId="5"/>
  </si>
  <si>
    <t>HFS6-3030-217</t>
    <phoneticPr fontId="5"/>
  </si>
  <si>
    <t>HFS6-3030-170</t>
    <phoneticPr fontId="5"/>
  </si>
  <si>
    <t>OA-1</t>
    <phoneticPr fontId="5"/>
  </si>
  <si>
    <t>キャプコン</t>
    <phoneticPr fontId="5"/>
  </si>
  <si>
    <t>NA3MFSB-23-8P-5</t>
    <phoneticPr fontId="5"/>
  </si>
  <si>
    <t>RUBTN20-PS-178-194-90-EN-WB2002040075</t>
    <phoneticPr fontId="5"/>
  </si>
  <si>
    <t>端子BOX</t>
    <rPh sb="0" eb="2">
      <t>タンシ</t>
    </rPh>
    <phoneticPr fontId="5"/>
  </si>
  <si>
    <t>RUK20-PS-188-168-EN-WB2002040082</t>
    <phoneticPr fontId="5"/>
  </si>
  <si>
    <t>SWパネル</t>
    <phoneticPr fontId="5"/>
  </si>
  <si>
    <t>RUK20-PS-403-252-EN-WB2002040091</t>
    <phoneticPr fontId="5"/>
  </si>
  <si>
    <t>画面パネル</t>
    <rPh sb="0" eb="2">
      <t>ガメン</t>
    </rPh>
    <phoneticPr fontId="5"/>
  </si>
  <si>
    <t>MVSHM-3N02052020022-JPA26E6RK111AA</t>
    <phoneticPr fontId="5"/>
  </si>
  <si>
    <t>HFS6-3030-309-LMH</t>
    <phoneticPr fontId="5"/>
  </si>
  <si>
    <t>HFPD6-3030</t>
    <phoneticPr fontId="5"/>
  </si>
  <si>
    <t>アルミフレーム用パッド</t>
    <phoneticPr fontId="5"/>
  </si>
  <si>
    <t>HPJN6-30</t>
    <phoneticPr fontId="5"/>
  </si>
  <si>
    <t>後入れダブルジョイントキット</t>
    <phoneticPr fontId="5"/>
  </si>
  <si>
    <t>HHPTF6</t>
    <phoneticPr fontId="5"/>
  </si>
  <si>
    <t>トルク蝶番</t>
    <phoneticPr fontId="5"/>
  </si>
  <si>
    <t>A-1181-2</t>
    <phoneticPr fontId="5"/>
  </si>
  <si>
    <t>UPFN26-110-B</t>
    <phoneticPr fontId="5"/>
  </si>
  <si>
    <t>SETA0004-Z01</t>
    <phoneticPr fontId="5"/>
  </si>
  <si>
    <t>正面カバー（左）</t>
    <rPh sb="0" eb="2">
      <t>ショウメン</t>
    </rPh>
    <rPh sb="6" eb="7">
      <t>ヒダリ</t>
    </rPh>
    <phoneticPr fontId="5"/>
  </si>
  <si>
    <t>SETA0004-Z02</t>
  </si>
  <si>
    <t>正面カバー（右）</t>
    <rPh sb="0" eb="2">
      <t>ショウメン</t>
    </rPh>
    <rPh sb="6" eb="7">
      <t>ミギ</t>
    </rPh>
    <phoneticPr fontId="5"/>
  </si>
  <si>
    <t>SETA0004-Z03</t>
  </si>
  <si>
    <t>SETA0004-Z04</t>
  </si>
  <si>
    <t>MVSHM-3N01000001002-JPA26FKRM111AA</t>
    <phoneticPr fontId="5"/>
  </si>
  <si>
    <t>ストッパー板</t>
    <rPh sb="5" eb="6">
      <t>イタ</t>
    </rPh>
    <phoneticPr fontId="5"/>
  </si>
  <si>
    <t>MVSHM-3N02002002006-JPA26F38D111AA</t>
    <phoneticPr fontId="5"/>
  </si>
  <si>
    <t>タップシート2xM6</t>
    <phoneticPr fontId="5"/>
  </si>
  <si>
    <t>MVSHM-3N02052012014-JPA26FNB9111AA</t>
    <phoneticPr fontId="5"/>
  </si>
  <si>
    <t>外部SWBOX板金</t>
    <rPh sb="0" eb="2">
      <t>ガイブ</t>
    </rPh>
    <rPh sb="7" eb="9">
      <t>バンキン</t>
    </rPh>
    <phoneticPr fontId="5"/>
  </si>
  <si>
    <t>SHBLBSL6</t>
    <phoneticPr fontId="5"/>
  </si>
  <si>
    <t>配線ダクト</t>
    <phoneticPr fontId="5"/>
  </si>
  <si>
    <t>ACTA8H-838-448-5-F408-G213-N6</t>
    <phoneticPr fontId="5"/>
  </si>
  <si>
    <t>制電アクリルプレート</t>
    <rPh sb="0" eb="2">
      <t>セイデン</t>
    </rPh>
    <phoneticPr fontId="5"/>
  </si>
  <si>
    <t>ACTA4H-258-253-5-F236-G231-N6</t>
    <phoneticPr fontId="5"/>
  </si>
  <si>
    <t>ACTA4H-273-258-5-F251-G236-N6</t>
    <phoneticPr fontId="5"/>
  </si>
  <si>
    <t>ACTA8H-453-403-5-F215.5-G190.5-N6</t>
    <phoneticPr fontId="5"/>
  </si>
  <si>
    <t>ACTA8H-738-453-5-F358-G215.5-N6</t>
    <phoneticPr fontId="5"/>
  </si>
  <si>
    <t>RUK20-PS-288-338-EN-WB2002050074</t>
    <phoneticPr fontId="5"/>
  </si>
  <si>
    <t>天板(4)</t>
    <rPh sb="0" eb="2">
      <t>テンバン</t>
    </rPh>
    <phoneticPr fontId="5"/>
  </si>
  <si>
    <t>MVSHM-3N03002004010-JPA26FDWW111AA</t>
    <phoneticPr fontId="5"/>
  </si>
  <si>
    <t>コンベア側板</t>
    <rPh sb="4" eb="5">
      <t>ソク</t>
    </rPh>
    <rPh sb="5" eb="6">
      <t>イタ</t>
    </rPh>
    <phoneticPr fontId="5"/>
  </si>
  <si>
    <t>MVSHM-3N02000004009-JPA26FF32111AA</t>
    <phoneticPr fontId="5"/>
  </si>
  <si>
    <t>シュート側板</t>
    <rPh sb="4" eb="5">
      <t>ソク</t>
    </rPh>
    <rPh sb="5" eb="6">
      <t>イタ</t>
    </rPh>
    <phoneticPr fontId="5"/>
  </si>
  <si>
    <t>MVSHM-3N02050014015-JPA26F8TH111AA</t>
    <phoneticPr fontId="5"/>
  </si>
  <si>
    <t>シュート</t>
    <phoneticPr fontId="5"/>
  </si>
  <si>
    <t>UTSME2-300-90</t>
    <phoneticPr fontId="5"/>
  </si>
  <si>
    <t>制電ウレタンシート</t>
    <rPh sb="0" eb="2">
      <t>セイデン</t>
    </rPh>
    <phoneticPr fontId="5"/>
  </si>
  <si>
    <t>CSH-SUS-M5-13</t>
    <phoneticPr fontId="5"/>
  </si>
  <si>
    <t>PACK-WSJJ15-8-2</t>
    <phoneticPr fontId="5"/>
  </si>
  <si>
    <t>樹脂ワッシャ</t>
    <rPh sb="0" eb="2">
      <t>ジュシ</t>
    </rPh>
    <phoneticPr fontId="5"/>
  </si>
  <si>
    <t>FTCLSS-V5.0-D8-H15-T4-L10.2</t>
    <phoneticPr fontId="5"/>
  </si>
  <si>
    <t>段付きカラー</t>
    <rPh sb="0" eb="2">
      <t>ダンツ</t>
    </rPh>
    <phoneticPr fontId="5"/>
  </si>
  <si>
    <t xml:space="preserve">SBCB5-8 </t>
    <phoneticPr fontId="5"/>
  </si>
  <si>
    <t>六角穴付ボタンボルト</t>
    <phoneticPr fontId="5"/>
  </si>
  <si>
    <t>FNT5</t>
    <phoneticPr fontId="5"/>
  </si>
  <si>
    <t>袋ナット</t>
    <rPh sb="0" eb="1">
      <t>フクロ</t>
    </rPh>
    <phoneticPr fontId="5"/>
  </si>
  <si>
    <t>HFS5-2020-345-Z5-XA13-XB333</t>
    <phoneticPr fontId="5"/>
  </si>
  <si>
    <t>HFS5-2020-124-LMH-RMH</t>
    <phoneticPr fontId="5"/>
  </si>
  <si>
    <t>ジョイント</t>
    <phoneticPr fontId="5"/>
  </si>
  <si>
    <t>HFS5-2040-164-Z5-XA50-XB112</t>
    <phoneticPr fontId="5"/>
  </si>
  <si>
    <t>HNTT6-5</t>
    <phoneticPr fontId="5"/>
  </si>
  <si>
    <t>先入れナット</t>
    <rPh sb="0" eb="2">
      <t>サキイ</t>
    </rPh>
    <phoneticPr fontId="5"/>
  </si>
  <si>
    <t>AJPNGB4-P6-B5-G5-GC</t>
    <phoneticPr fontId="5"/>
  </si>
  <si>
    <t>DSUBハーネス</t>
    <phoneticPr fontId="5"/>
  </si>
  <si>
    <t>NEDJL-PS-SB-25-3</t>
    <phoneticPr fontId="5"/>
  </si>
  <si>
    <t>明工社</t>
    <rPh sb="0" eb="1">
      <t>メイ</t>
    </rPh>
    <rPh sb="1" eb="2">
      <t>コウ</t>
    </rPh>
    <rPh sb="2" eb="3">
      <t>シャ</t>
    </rPh>
    <phoneticPr fontId="5"/>
  </si>
  <si>
    <t>MR2732W</t>
    <phoneticPr fontId="5"/>
  </si>
  <si>
    <t>LANケーブル</t>
    <phoneticPr fontId="5"/>
  </si>
  <si>
    <t>HFCN6PACK</t>
    <phoneticPr fontId="5"/>
  </si>
  <si>
    <t>ケーブルクランプ</t>
    <phoneticPr fontId="5"/>
  </si>
  <si>
    <t>RUK20-PS-388-258-EN-WB2002060024</t>
    <phoneticPr fontId="5"/>
  </si>
  <si>
    <t>天板(5)</t>
    <rPh sb="0" eb="2">
      <t>テンバン</t>
    </rPh>
    <phoneticPr fontId="5"/>
  </si>
  <si>
    <t>RUK20-PS-388-428-EN-WB2002060026</t>
    <phoneticPr fontId="5"/>
  </si>
  <si>
    <t>天板(6)</t>
    <rPh sb="0" eb="2">
      <t>テンバン</t>
    </rPh>
    <phoneticPr fontId="5"/>
  </si>
  <si>
    <t>HFPAL8H-3-778-488-378-233-D7</t>
    <phoneticPr fontId="5"/>
  </si>
  <si>
    <t>側面カバーパネル　左</t>
    <rPh sb="0" eb="2">
      <t>ソクメン</t>
    </rPh>
    <rPh sb="9" eb="10">
      <t>ヒダリ</t>
    </rPh>
    <phoneticPr fontId="5"/>
  </si>
  <si>
    <t>HFPAL8H-3-878-488-428-233-D7</t>
    <phoneticPr fontId="5"/>
  </si>
  <si>
    <t>側面カバーパネル　後</t>
    <rPh sb="0" eb="2">
      <t>ソクメン</t>
    </rPh>
    <rPh sb="9" eb="10">
      <t>アト</t>
    </rPh>
    <phoneticPr fontId="5"/>
  </si>
  <si>
    <t>HFPAL4H-3-388-228-366-206-D7</t>
    <phoneticPr fontId="5"/>
  </si>
  <si>
    <t>HFPAL4H-3-258-228-236-206-D7</t>
    <phoneticPr fontId="5"/>
  </si>
  <si>
    <t>側面カバーパネル　右</t>
    <rPh sb="0" eb="2">
      <t>ソクメン</t>
    </rPh>
    <rPh sb="9" eb="10">
      <t>ミギ</t>
    </rPh>
    <phoneticPr fontId="5"/>
  </si>
  <si>
    <t>HFPAL6H-3-458-228-218-206-D7</t>
    <phoneticPr fontId="5"/>
  </si>
  <si>
    <t>3VC-3</t>
    <phoneticPr fontId="5"/>
  </si>
  <si>
    <t>ULJP-C-ULJPSS-3</t>
    <phoneticPr fontId="5"/>
  </si>
  <si>
    <t>電源コード ロボット</t>
    <rPh sb="0" eb="2">
      <t>デンゲン</t>
    </rPh>
    <phoneticPr fontId="5"/>
  </si>
  <si>
    <t>アメリカン電機</t>
    <rPh sb="5" eb="7">
      <t>デンキ</t>
    </rPh>
    <phoneticPr fontId="5"/>
  </si>
  <si>
    <t>KU1030</t>
    <phoneticPr fontId="5"/>
  </si>
  <si>
    <t>OAタップ　4口</t>
    <rPh sb="7" eb="8">
      <t>クチ</t>
    </rPh>
    <phoneticPr fontId="5"/>
  </si>
  <si>
    <t>XW5T-P2.5-1.2-1</t>
    <phoneticPr fontId="5"/>
  </si>
  <si>
    <t>XW5S-P2.5-3RD</t>
    <phoneticPr fontId="5"/>
  </si>
  <si>
    <t>XW5E-P2.5-1.2-1</t>
    <phoneticPr fontId="5"/>
  </si>
  <si>
    <t>CSPCSZ-SUS-M4-10</t>
    <phoneticPr fontId="5"/>
  </si>
  <si>
    <t>皿小ねじ</t>
    <rPh sb="0" eb="1">
      <t>サラ</t>
    </rPh>
    <rPh sb="1" eb="2">
      <t>コ</t>
    </rPh>
    <phoneticPr fontId="5"/>
  </si>
  <si>
    <t>MVSHM-3N02052005007-JPA26H2NL111AB</t>
    <phoneticPr fontId="5"/>
  </si>
  <si>
    <t>HFS6-3030-210</t>
    <phoneticPr fontId="5"/>
  </si>
  <si>
    <t>HFS6-3060-620-Z8-YA72.5-YB527.5</t>
    <phoneticPr fontId="5"/>
  </si>
  <si>
    <t>OP-88245</t>
    <phoneticPr fontId="5"/>
  </si>
  <si>
    <t>取付具</t>
    <phoneticPr fontId="5"/>
  </si>
  <si>
    <t>HFS6-3060-400-Z6-XA110-XB290</t>
    <phoneticPr fontId="5"/>
  </si>
  <si>
    <t>TFU0425B-6-10-X4</t>
    <phoneticPr fontId="5"/>
  </si>
  <si>
    <t>フラットチューブ</t>
    <phoneticPr fontId="5"/>
  </si>
  <si>
    <t>UJDST4-B</t>
    <phoneticPr fontId="5"/>
  </si>
  <si>
    <t>RUK20-PS-268-228-EN-WB2002120118</t>
    <phoneticPr fontId="5"/>
  </si>
  <si>
    <t>C-30-BW-6-2-EP-UL</t>
    <phoneticPr fontId="5"/>
  </si>
  <si>
    <t>C-30-BW-25-2-EP-UL</t>
    <phoneticPr fontId="5"/>
  </si>
  <si>
    <t>JTAAS-SUD-A32-B50-T2-X4.5-Y10-G30-N3-L18.5-S10-W30-NA5</t>
    <phoneticPr fontId="5"/>
  </si>
  <si>
    <t>コンベア側板(2)</t>
    <rPh sb="4" eb="5">
      <t>ソク</t>
    </rPh>
    <rPh sb="5" eb="6">
      <t>イタ</t>
    </rPh>
    <phoneticPr fontId="5"/>
  </si>
  <si>
    <t>アメリカン</t>
    <phoneticPr fontId="5"/>
  </si>
  <si>
    <t>Z0353</t>
    <phoneticPr fontId="5"/>
  </si>
  <si>
    <t>マグネット</t>
    <phoneticPr fontId="5"/>
  </si>
  <si>
    <t xml:space="preserve">Y92F-30 (ADAPTER FOR H3BA ETC) </t>
    <phoneticPr fontId="5"/>
  </si>
  <si>
    <t>タイマアクセサリ</t>
  </si>
  <si>
    <t>C-30-BW-16-2-EP-UL</t>
    <phoneticPr fontId="5"/>
  </si>
  <si>
    <t>ＰＩＳＣＯ</t>
    <phoneticPr fontId="5"/>
  </si>
  <si>
    <t>ST8</t>
    <phoneticPr fontId="5"/>
  </si>
  <si>
    <t>フェニックスコンタクト</t>
    <phoneticPr fontId="5"/>
  </si>
  <si>
    <t>AI0.25-8YE</t>
    <phoneticPr fontId="5"/>
  </si>
  <si>
    <t>スリーブ付き棒端子</t>
    <phoneticPr fontId="5"/>
  </si>
  <si>
    <t>AI0.34-8TQ</t>
    <phoneticPr fontId="5"/>
  </si>
  <si>
    <t>AI0.75-8GY</t>
    <phoneticPr fontId="5"/>
  </si>
  <si>
    <t>AI1.0-8RD</t>
    <phoneticPr fontId="5"/>
  </si>
  <si>
    <t>AI1.5-8BK</t>
    <phoneticPr fontId="5"/>
  </si>
  <si>
    <t>AI2.5-10BU</t>
    <phoneticPr fontId="5"/>
  </si>
  <si>
    <t>CBSTS5-8</t>
    <phoneticPr fontId="5"/>
  </si>
  <si>
    <t>極低頭六角穴付ボルト</t>
    <rPh sb="0" eb="1">
      <t>ゴク</t>
    </rPh>
    <rPh sb="1" eb="3">
      <t>テイトウ</t>
    </rPh>
    <rPh sb="3" eb="5">
      <t>ロッカク</t>
    </rPh>
    <phoneticPr fontId="5"/>
  </si>
  <si>
    <t>CSH-SUS-M5-38</t>
    <phoneticPr fontId="5"/>
  </si>
  <si>
    <t>AYFHE25-12</t>
    <phoneticPr fontId="5"/>
  </si>
  <si>
    <t>金属ワッシャ付クッション</t>
    <phoneticPr fontId="5"/>
  </si>
  <si>
    <t>R1.25-M3</t>
    <phoneticPr fontId="5"/>
  </si>
  <si>
    <t>丸形端子</t>
    <phoneticPr fontId="5"/>
  </si>
  <si>
    <t>UTSLE1-300-90</t>
    <phoneticPr fontId="5"/>
  </si>
  <si>
    <t>WSSS12-5-5</t>
    <phoneticPr fontId="5"/>
  </si>
  <si>
    <t xml:space="preserve">AR-10(25) </t>
    <phoneticPr fontId="5"/>
  </si>
  <si>
    <t>記名板</t>
    <rPh sb="0" eb="2">
      <t>キメイ</t>
    </rPh>
    <rPh sb="2" eb="3">
      <t>イタ</t>
    </rPh>
    <phoneticPr fontId="5"/>
  </si>
  <si>
    <t xml:space="preserve">37303-3122-000FL-8P </t>
    <phoneticPr fontId="5"/>
  </si>
  <si>
    <t>アイマーク</t>
    <phoneticPr fontId="5"/>
  </si>
  <si>
    <t>P22-0</t>
    <phoneticPr fontId="5"/>
  </si>
  <si>
    <t>メガネ銘板</t>
    <phoneticPr fontId="5"/>
  </si>
  <si>
    <t>P22-35</t>
    <phoneticPr fontId="5"/>
  </si>
  <si>
    <t>P22-36</t>
    <phoneticPr fontId="5"/>
  </si>
  <si>
    <t>37103-3122-000FL-8P</t>
    <phoneticPr fontId="5"/>
  </si>
  <si>
    <t>TZW5-114-200221-0038</t>
    <phoneticPr fontId="5"/>
  </si>
  <si>
    <t>銘板</t>
    <rPh sb="0" eb="1">
      <t>メイ</t>
    </rPh>
    <rPh sb="1" eb="2">
      <t>ハン</t>
    </rPh>
    <phoneticPr fontId="5"/>
  </si>
  <si>
    <t>都機工</t>
    <rPh sb="0" eb="1">
      <t>ミヤコ</t>
    </rPh>
    <rPh sb="1" eb="3">
      <t>キコウ</t>
    </rPh>
    <phoneticPr fontId="5"/>
  </si>
  <si>
    <t>HS-50E-A</t>
    <phoneticPr fontId="5"/>
  </si>
  <si>
    <t>マグネチックスターラー</t>
    <phoneticPr fontId="5"/>
  </si>
  <si>
    <t>C-30-SG-14A-EP-UL</t>
    <phoneticPr fontId="5"/>
  </si>
  <si>
    <t>MVSHM-3N02052021034-JPA274HYU111AA</t>
    <phoneticPr fontId="5"/>
  </si>
  <si>
    <t>ワークトレイ</t>
    <phoneticPr fontId="5"/>
  </si>
  <si>
    <t>MVSHM-3N02000003016-JPA274HWU111AA</t>
    <phoneticPr fontId="5"/>
  </si>
  <si>
    <t>ガイド１</t>
    <phoneticPr fontId="5"/>
  </si>
  <si>
    <t>MVSHM-3N02000002016-JPA274J5S111AA</t>
    <phoneticPr fontId="5"/>
  </si>
  <si>
    <t>ガイド２</t>
    <phoneticPr fontId="5"/>
  </si>
  <si>
    <t>JST</t>
    <phoneticPr fontId="5"/>
  </si>
  <si>
    <t>XADRP-12V</t>
    <phoneticPr fontId="5"/>
  </si>
  <si>
    <t>基板用角型コネクタ</t>
    <phoneticPr fontId="5"/>
  </si>
  <si>
    <t>BXA-001T-P0.6</t>
    <phoneticPr fontId="5"/>
  </si>
  <si>
    <t>圧着端子コンタクト メス</t>
    <phoneticPr fontId="5"/>
  </si>
  <si>
    <t>エンジニア</t>
    <phoneticPr fontId="5"/>
  </si>
  <si>
    <t>PA-21</t>
    <phoneticPr fontId="5"/>
  </si>
  <si>
    <t>精密圧着ペンチ</t>
    <phoneticPr fontId="5"/>
  </si>
  <si>
    <t>MVSHM-3N03002004010-JPA2751WL111AB</t>
    <phoneticPr fontId="5"/>
  </si>
  <si>
    <t>コンベア側面板(3)</t>
    <rPh sb="4" eb="6">
      <t>ソクメン</t>
    </rPh>
    <rPh sb="6" eb="7">
      <t>イタ</t>
    </rPh>
    <phoneticPr fontId="5"/>
  </si>
  <si>
    <t>ワイドミュラー</t>
    <phoneticPr fontId="5"/>
  </si>
  <si>
    <t>9028240000</t>
    <phoneticPr fontId="5"/>
  </si>
  <si>
    <t>カバー付圧着端子</t>
    <phoneticPr fontId="5"/>
  </si>
  <si>
    <t>SXPKN6</t>
    <phoneticPr fontId="5"/>
  </si>
  <si>
    <t>RUK20-PS-135-180-EN-WB2003060007</t>
    <phoneticPr fontId="5"/>
  </si>
  <si>
    <t>CSPTRT-SUS-M4-15</t>
    <phoneticPr fontId="5"/>
  </si>
  <si>
    <t>トラス</t>
    <phoneticPr fontId="5"/>
  </si>
  <si>
    <t>1-5917-21</t>
    <phoneticPr fontId="5"/>
  </si>
  <si>
    <t>ウルトラスターラー アナログ</t>
    <phoneticPr fontId="5"/>
  </si>
  <si>
    <t>P1-JUAE-20243640</t>
    <phoneticPr fontId="5"/>
  </si>
  <si>
    <t>P1-JTDA-20243649</t>
    <phoneticPr fontId="5"/>
  </si>
  <si>
    <t>位置決め板</t>
    <rPh sb="0" eb="2">
      <t>イチ</t>
    </rPh>
    <rPh sb="2" eb="3">
      <t>ギ</t>
    </rPh>
    <rPh sb="4" eb="5">
      <t>イタ</t>
    </rPh>
    <phoneticPr fontId="5"/>
  </si>
  <si>
    <t>3-1491-01</t>
    <phoneticPr fontId="5"/>
  </si>
  <si>
    <t>アズノールシャーレ φ90×15mm</t>
    <phoneticPr fontId="5"/>
  </si>
  <si>
    <t>MVSHM-3N01050018025-JPA27MK59111AA</t>
    <phoneticPr fontId="5"/>
  </si>
  <si>
    <t>シャーレガイド</t>
    <phoneticPr fontId="5"/>
  </si>
  <si>
    <t>CBSST4-6</t>
    <phoneticPr fontId="5"/>
  </si>
  <si>
    <t>低頭六角穴付ボルト</t>
    <rPh sb="0" eb="2">
      <t>テイトウ</t>
    </rPh>
    <rPh sb="2" eb="4">
      <t>ロッカク</t>
    </rPh>
    <rPh sb="4" eb="5">
      <t>アナ</t>
    </rPh>
    <rPh sb="5" eb="6">
      <t>ツ</t>
    </rPh>
    <phoneticPr fontId="5"/>
  </si>
  <si>
    <t xml:space="preserve">CP-30-HP-17-IVORY </t>
    <phoneticPr fontId="5"/>
  </si>
  <si>
    <t>ホールプラグ</t>
    <phoneticPr fontId="5"/>
  </si>
  <si>
    <t>CBSTSR4-5</t>
    <phoneticPr fontId="5"/>
  </si>
  <si>
    <t>超極低頭ボルト</t>
    <phoneticPr fontId="5"/>
  </si>
  <si>
    <t>WSSS10-4-1.5</t>
    <phoneticPr fontId="5"/>
  </si>
  <si>
    <t>FABA-SUD-T2.0-A27-B25-L160-K15-V130-S12.5-N4-X30-H15-D14-KNC5</t>
    <phoneticPr fontId="5"/>
  </si>
  <si>
    <t>MVSHM-3N02050004016-JPA281FLM111AA</t>
    <phoneticPr fontId="5"/>
  </si>
  <si>
    <t>WSSS10-4-1</t>
    <phoneticPr fontId="5"/>
  </si>
  <si>
    <t>MVBLK-AMW-JPA2AFWEM111AB</t>
  </si>
  <si>
    <t>SETA0337-A ﾍﾞｰｽﾌﾟﾚｰﾄ</t>
    <phoneticPr fontId="5"/>
  </si>
  <si>
    <t>MVBLK-AMW-JPA2AC3FN111AB</t>
  </si>
  <si>
    <t>SETA0337-B ｶﾞｲﾄﾞ</t>
    <phoneticPr fontId="5"/>
  </si>
  <si>
    <t>MVSHM-3N02050002009-JPA2AFBZ7111AB</t>
  </si>
  <si>
    <t>SETA0337-C ﾜｲﾔｶﾞｲﾄﾞ</t>
    <phoneticPr fontId="5"/>
  </si>
  <si>
    <t>MVSHM-3N02050003010-JPA2AFMTJ111AB</t>
  </si>
  <si>
    <t>SETA0337-D ﾄｯﾌﾟｶﾞｲﾄﾞ</t>
    <phoneticPr fontId="5"/>
  </si>
  <si>
    <t>MVSHM-3N01500002002-JPA2AF1D4111AB</t>
  </si>
  <si>
    <t>SETA0337-E ﾄｯﾌﾟｽﾄｯﾊﾟｰ</t>
    <phoneticPr fontId="5"/>
  </si>
  <si>
    <t>MVBLK-AMW-JPA2AFGRR111AC</t>
  </si>
  <si>
    <t>SETA0337-F ｼﾞｸﾞﾌﾟﾚｰﾄ</t>
    <phoneticPr fontId="5"/>
  </si>
  <si>
    <t>SETGS10-50.0-SC20-M4-N4</t>
  </si>
  <si>
    <t>AFPQHA5-P7.80-L7-B3.0</t>
  </si>
  <si>
    <t>AFPQHD5-P7.7-L7-B3</t>
  </si>
  <si>
    <t>JBHUFCP10-P8.00-L5.0</t>
  </si>
  <si>
    <t>ﾄｯﾃ</t>
  </si>
  <si>
    <t>JBHUFCP10-P7.00-L5.0</t>
  </si>
  <si>
    <t>AFPQHD5-P6.90-L7-B3.0</t>
  </si>
  <si>
    <t>日立パワーデバイス</t>
    <rPh sb="0" eb="2">
      <t>ヒタチ</t>
    </rPh>
    <phoneticPr fontId="5"/>
  </si>
  <si>
    <t>冨沢</t>
    <rPh sb="0" eb="2">
      <t>トミザワ</t>
    </rPh>
    <phoneticPr fontId="5"/>
  </si>
  <si>
    <r>
      <t>JR3504 外部スイッチなし</t>
    </r>
    <r>
      <rPr>
        <sz val="10"/>
        <color indexed="10"/>
        <rFont val="ＭＳ Ｐゴシック"/>
        <family val="3"/>
        <charset val="128"/>
      </rPr>
      <t>→外部SW仕様</t>
    </r>
    <rPh sb="7" eb="9">
      <t>ガイブ</t>
    </rPh>
    <rPh sb="16" eb="18">
      <t>ガイブ</t>
    </rPh>
    <rPh sb="20" eb="22">
      <t>シヨウ</t>
    </rPh>
    <phoneticPr fontId="5"/>
  </si>
  <si>
    <t>ロボット本体</t>
    <phoneticPr fontId="5"/>
  </si>
  <si>
    <r>
      <t xml:space="preserve">外部スイッチ </t>
    </r>
    <r>
      <rPr>
        <sz val="10"/>
        <color indexed="10"/>
        <rFont val="ＭＳ Ｐゴシック"/>
        <family val="3"/>
        <charset val="128"/>
      </rPr>
      <t>→操作部B仕様 OPｽｲｯﾁ付き</t>
    </r>
    <rPh sb="0" eb="2">
      <t>ガイブ</t>
    </rPh>
    <rPh sb="8" eb="10">
      <t>ソウサ</t>
    </rPh>
    <rPh sb="10" eb="11">
      <t>ブ</t>
    </rPh>
    <rPh sb="12" eb="14">
      <t>シヨウ</t>
    </rPh>
    <rPh sb="21" eb="22">
      <t>ツ</t>
    </rPh>
    <phoneticPr fontId="5"/>
  </si>
  <si>
    <r>
      <t>I/O増設　</t>
    </r>
    <r>
      <rPr>
        <sz val="10"/>
        <color indexed="10"/>
        <rFont val="ＭＳ Ｐゴシック"/>
        <family val="3"/>
        <charset val="128"/>
      </rPr>
      <t>→I/O-1増設</t>
    </r>
    <rPh sb="3" eb="5">
      <t>ゾウセツ</t>
    </rPh>
    <rPh sb="12" eb="14">
      <t>ゾウセツ</t>
    </rPh>
    <phoneticPr fontId="5"/>
  </si>
  <si>
    <t>COM2 / COM3 増設</t>
    <rPh sb="12" eb="14">
      <t>ゾウセツ</t>
    </rPh>
    <phoneticPr fontId="5"/>
  </si>
  <si>
    <t>荷造運賃</t>
    <rPh sb="0" eb="2">
      <t>ニヅクリ</t>
    </rPh>
    <rPh sb="2" eb="4">
      <t>ウンチン</t>
    </rPh>
    <phoneticPr fontId="5"/>
  </si>
  <si>
    <t>PV200本体</t>
    <rPh sb="5" eb="7">
      <t>ホンタイ</t>
    </rPh>
    <phoneticPr fontId="5"/>
  </si>
  <si>
    <t>手配願います。</t>
    <rPh sb="0" eb="2">
      <t>テハイ</t>
    </rPh>
    <rPh sb="2" eb="3">
      <t>ネガ</t>
    </rPh>
    <phoneticPr fontId="5"/>
  </si>
  <si>
    <t>200万画素CCD</t>
    <rPh sb="3" eb="6">
      <t>マンガソ</t>
    </rPh>
    <phoneticPr fontId="5"/>
  </si>
  <si>
    <t>３ｍカメラケーブル</t>
    <phoneticPr fontId="5"/>
  </si>
  <si>
    <t>ANPVL502</t>
    <phoneticPr fontId="5"/>
  </si>
  <si>
    <t>f=50mmレンズ</t>
    <phoneticPr fontId="5"/>
  </si>
  <si>
    <t>ANPLCVN050W</t>
    <phoneticPr fontId="5"/>
  </si>
  <si>
    <t>同軸照明</t>
    <rPh sb="0" eb="2">
      <t>ドウジク</t>
    </rPh>
    <rPh sb="2" eb="4">
      <t>ショウメイ</t>
    </rPh>
    <phoneticPr fontId="5"/>
  </si>
  <si>
    <t>ANPC24V3S</t>
    <phoneticPr fontId="5"/>
  </si>
  <si>
    <t>照明ケーブル</t>
    <rPh sb="0" eb="2">
      <t>ショウメイ</t>
    </rPh>
    <phoneticPr fontId="5"/>
  </si>
  <si>
    <t>照明コントローラ</t>
    <rPh sb="0" eb="2">
      <t>ショウメイ</t>
    </rPh>
    <phoneticPr fontId="5"/>
  </si>
  <si>
    <t xml:space="preserve">2M-3 </t>
    <phoneticPr fontId="5"/>
  </si>
  <si>
    <t>ACｺｰﾄﾞ</t>
    <phoneticPr fontId="5"/>
  </si>
  <si>
    <t>Web手配済</t>
    <rPh sb="3" eb="5">
      <t>テハイ</t>
    </rPh>
    <rPh sb="5" eb="6">
      <t>スミ</t>
    </rPh>
    <phoneticPr fontId="5"/>
  </si>
  <si>
    <t>MRS232-09F-09F-5</t>
  </si>
  <si>
    <t>RS232C ｹｰﾌﾞﾙ</t>
  </si>
  <si>
    <t>4/8丸山ｻﾝ引取</t>
    <rPh sb="3" eb="5">
      <t>マルヤマ</t>
    </rPh>
    <rPh sb="7" eb="9">
      <t>ヒキトリ</t>
    </rPh>
    <phoneticPr fontId="5"/>
  </si>
  <si>
    <t>MRB-400</t>
  </si>
  <si>
    <t>SHASSN10</t>
  </si>
  <si>
    <t>ｼｬﾌﾄﾎﾙﾀﾞ(SHASSN)</t>
  </si>
  <si>
    <t>WSSS16-6-3</t>
  </si>
  <si>
    <t>SLSBWRK7-100</t>
  </si>
  <si>
    <t>MVBLK-AMW-JPA27Z8P1111AC</t>
  </si>
  <si>
    <t>■SETA0027-11-A（ﾂｰﾙﾌﾟﾚｰﾄ）</t>
    <phoneticPr fontId="5"/>
  </si>
  <si>
    <t>MVBLK-AMW-JPA27ZULW111AB</t>
  </si>
  <si>
    <t>■SETA0027-11-B（CCDﾌﾟﾚｰﾄ）</t>
    <phoneticPr fontId="5"/>
  </si>
  <si>
    <t>MVSHM-3N01550006006-JPA27ZFAK111AB</t>
  </si>
  <si>
    <t>■SETA0027-11-C（LEDﾌﾟﾚｰﾄ）</t>
  </si>
  <si>
    <t>MVBLK-AMW-JPA27ZK1L111AB</t>
  </si>
  <si>
    <t>■SETA0027-13-A（ﾊﾟｰｼﾞﾌﾟﾚｰﾄ）</t>
  </si>
  <si>
    <t>MVSHM-3N01000008020-JPA27ZFPM111AA</t>
  </si>
  <si>
    <t>■SETA0027-13-B（ﾊﾟｰｼﾞﾌﾟﾚｰﾄ）</t>
  </si>
  <si>
    <t>MVSHM-3N01052017063-JPA27Z10F111AB</t>
  </si>
  <si>
    <t>■SETA0027-13-C（ﾊﾞｯｸﾊﾟﾈﾙ）</t>
  </si>
  <si>
    <t>MVSHM-3N02052011019-JPA281NW5111AB</t>
  </si>
  <si>
    <t>■SETA0027-13-D（ﾍﾞｱﾊﾟﾈﾙ）</t>
  </si>
  <si>
    <t>LA-FL6-02BK</t>
  </si>
  <si>
    <t>LCD-AD173SESB</t>
  </si>
  <si>
    <t>ｴｷｼｮｳﾃﾞｨｽﾌﾟﾚｲ</t>
  </si>
  <si>
    <t>5/15神奈川着</t>
    <rPh sb="4" eb="7">
      <t>カナガワ</t>
    </rPh>
    <rPh sb="7" eb="8">
      <t>ツ</t>
    </rPh>
    <phoneticPr fontId="5"/>
  </si>
  <si>
    <t>KC-H2</t>
  </si>
  <si>
    <t>EMVL-SRSET</t>
  </si>
  <si>
    <t>接写リング（0.5/1/2/5/10/20/40mm</t>
    <phoneticPr fontId="5"/>
  </si>
  <si>
    <t>5/18神奈川着</t>
    <rPh sb="4" eb="7">
      <t>カナガワ</t>
    </rPh>
    <rPh sb="7" eb="8">
      <t>ツ</t>
    </rPh>
    <phoneticPr fontId="5"/>
  </si>
  <si>
    <t>ERC2-RGD7C-I-PM-4-250-SE-S-B</t>
    <phoneticPr fontId="5"/>
  </si>
  <si>
    <t>ﾛﾎﾞｼﾘﾝﾀﾞ</t>
  </si>
  <si>
    <t>ｵﾘｴﾝﾀﾙﾓｰﾀｰ</t>
    <phoneticPr fontId="5"/>
  </si>
  <si>
    <t>CSK243-AP(CVK243AK)</t>
    <phoneticPr fontId="5"/>
  </si>
  <si>
    <t>ｽﾃｯﾋﾟﾝｸﾞﾓｰﾀｰﾕﾆｯﾄ</t>
  </si>
  <si>
    <t>LCSO1CKS2(LCS01CVK2)</t>
    <phoneticPr fontId="5"/>
  </si>
  <si>
    <t>ﾄﾞﾗｲﾊﾞｹｰﾌﾞﾙｾｯﾄ</t>
  </si>
  <si>
    <t>SS5Y3-20-06</t>
    <phoneticPr fontId="5"/>
  </si>
  <si>
    <t>ﾏﾆﾎｰﾙﾄﾞ電磁弁</t>
  </si>
  <si>
    <t>*SY3220-5M-C4</t>
    <phoneticPr fontId="5"/>
  </si>
  <si>
    <t/>
  </si>
  <si>
    <t>*SY3120-5M-C4</t>
    <phoneticPr fontId="5"/>
  </si>
  <si>
    <t>MXF20-100-M9NV</t>
    <phoneticPr fontId="5"/>
  </si>
  <si>
    <t>薄型ｴｱｽﾗｲﾄﾞﾃｰﾌﾞﾙ</t>
  </si>
  <si>
    <t>MXP8-10-M9N</t>
    <phoneticPr fontId="5"/>
  </si>
  <si>
    <t>ｴｱｽﾗｲﾄﾞﾃｰﾌﾞﾙ</t>
  </si>
  <si>
    <t>REAL10-100-F7NV</t>
    <phoneticPr fontId="5"/>
  </si>
  <si>
    <t>ｻｲﾝﾛｯﾄﾞﾚｽｼﾘﾝﾀﾞ</t>
  </si>
  <si>
    <t>ZH10BS-0606</t>
    <phoneticPr fontId="5"/>
  </si>
  <si>
    <t>ZSE30AF-C4H-N-MGA1</t>
    <phoneticPr fontId="5"/>
  </si>
  <si>
    <t>負圧計</t>
    <phoneticPr fontId="5"/>
  </si>
  <si>
    <t>PanasonicSUNX</t>
    <phoneticPr fontId="5"/>
  </si>
  <si>
    <t>ANPV0202MC</t>
    <phoneticPr fontId="5"/>
  </si>
  <si>
    <t>ｲﾒｰｼﾞﾁｪｯｶｰ</t>
    <phoneticPr fontId="5"/>
  </si>
  <si>
    <t>ANPVC5030</t>
    <phoneticPr fontId="5"/>
  </si>
  <si>
    <t>ｺｶﾞﾀｶﾒﾗ</t>
    <phoneticPr fontId="5"/>
  </si>
  <si>
    <t>ANPVC8203</t>
    <phoneticPr fontId="5"/>
  </si>
  <si>
    <t>ｶﾒﾗｹｰﾌﾞﾙ(3M)</t>
    <phoneticPr fontId="5"/>
  </si>
  <si>
    <t>都機工</t>
    <phoneticPr fontId="5"/>
  </si>
  <si>
    <t>出精値引き</t>
    <phoneticPr fontId="5"/>
  </si>
  <si>
    <t>値引き</t>
    <phoneticPr fontId="5"/>
  </si>
  <si>
    <t>KV-3000</t>
    <phoneticPr fontId="5"/>
  </si>
  <si>
    <t>ｼｰｹﾝｻCPU</t>
    <phoneticPr fontId="5"/>
  </si>
  <si>
    <t>KV-C64XC</t>
    <phoneticPr fontId="5"/>
  </si>
  <si>
    <t>拡張入力ﾕﾆｯﾄ</t>
    <rPh sb="0" eb="2">
      <t>カクチョウ</t>
    </rPh>
    <rPh sb="2" eb="4">
      <t>ニュウリョク</t>
    </rPh>
    <phoneticPr fontId="5"/>
  </si>
  <si>
    <t>KV-C64TD</t>
    <phoneticPr fontId="5"/>
  </si>
  <si>
    <t>拡張出力ﾕﾆｯﾄ</t>
    <rPh sb="2" eb="3">
      <t>デ</t>
    </rPh>
    <phoneticPr fontId="5"/>
  </si>
  <si>
    <t>KV-C16XTD</t>
    <phoneticPr fontId="5"/>
  </si>
  <si>
    <t>拡張入出力ﾕﾆｯﾄ</t>
    <rPh sb="3" eb="4">
      <t>デ</t>
    </rPh>
    <phoneticPr fontId="5"/>
  </si>
  <si>
    <t>KV-L20V</t>
    <phoneticPr fontId="5"/>
  </si>
  <si>
    <t>ｼﾘｱﾙｺﾐﾆｹｰｼｮﾝﾕﾆｯﾄ</t>
    <phoneticPr fontId="5"/>
  </si>
  <si>
    <t>VT3-W4T</t>
    <phoneticPr fontId="5"/>
  </si>
  <si>
    <t>4型TFTｶﾗｰ（RS232Cﾀｲﾌﾟ）</t>
    <rPh sb="1" eb="2">
      <t>カタ</t>
    </rPh>
    <phoneticPr fontId="5"/>
  </si>
  <si>
    <t>OP-86917</t>
    <phoneticPr fontId="5"/>
  </si>
  <si>
    <t>KV-KZ直結ｹｰﾌﾞﾙ5m</t>
    <rPh sb="5" eb="7">
      <t>チョッケツ</t>
    </rPh>
    <phoneticPr fontId="5"/>
  </si>
  <si>
    <t>日本電計</t>
    <rPh sb="0" eb="2">
      <t>ニホン</t>
    </rPh>
    <rPh sb="2" eb="4">
      <t>デンケイ</t>
    </rPh>
    <phoneticPr fontId="5"/>
  </si>
  <si>
    <t>在庫品改造</t>
    <rPh sb="0" eb="2">
      <t>ザイコ</t>
    </rPh>
    <rPh sb="2" eb="3">
      <t>ヒン</t>
    </rPh>
    <rPh sb="3" eb="5">
      <t>カイゾウ</t>
    </rPh>
    <phoneticPr fontId="5"/>
  </si>
  <si>
    <t>外部SW仕様に改造</t>
    <rPh sb="0" eb="2">
      <t>ガイブ</t>
    </rPh>
    <rPh sb="4" eb="6">
      <t>シヨウ</t>
    </rPh>
    <rPh sb="7" eb="9">
      <t>カイゾウ</t>
    </rPh>
    <phoneticPr fontId="5"/>
  </si>
  <si>
    <t>見積№HQ20-0111-1</t>
    <rPh sb="0" eb="2">
      <t>ミツモリ</t>
    </rPh>
    <phoneticPr fontId="5"/>
  </si>
  <si>
    <t>送料（JANOME→SET）</t>
    <rPh sb="0" eb="2">
      <t>ソウリョウ</t>
    </rPh>
    <phoneticPr fontId="5"/>
  </si>
  <si>
    <t>送料（SET→JANOME）</t>
    <rPh sb="0" eb="2">
      <t>ソウリョウ</t>
    </rPh>
    <phoneticPr fontId="5"/>
  </si>
  <si>
    <t>JIT便　4/27発送</t>
    <rPh sb="3" eb="4">
      <t>ビン</t>
    </rPh>
    <rPh sb="9" eb="11">
      <t>ハッソウ</t>
    </rPh>
    <phoneticPr fontId="5"/>
  </si>
  <si>
    <t>操作部Ｂ仕様（オプションスイッチ付き）</t>
    <rPh sb="0" eb="2">
      <t>ソウサ</t>
    </rPh>
    <rPh sb="2" eb="3">
      <t>ブ</t>
    </rPh>
    <rPh sb="4" eb="6">
      <t>シヨウ</t>
    </rPh>
    <rPh sb="16" eb="17">
      <t>ツ</t>
    </rPh>
    <phoneticPr fontId="5"/>
  </si>
  <si>
    <t>I/O-S増設</t>
    <rPh sb="5" eb="7">
      <t>ゾウセツ</t>
    </rPh>
    <phoneticPr fontId="5"/>
  </si>
  <si>
    <t>JR-TB2</t>
    <phoneticPr fontId="5"/>
  </si>
  <si>
    <t>在庫</t>
    <rPh sb="0" eb="2">
      <t>ザイコ</t>
    </rPh>
    <phoneticPr fontId="5"/>
  </si>
  <si>
    <t>JR C-Point2 塗布仕様</t>
    <rPh sb="12" eb="14">
      <t>トフ</t>
    </rPh>
    <rPh sb="14" eb="16">
      <t>シヨウ</t>
    </rPh>
    <phoneticPr fontId="5"/>
  </si>
  <si>
    <t>不二（ROKI）</t>
    <rPh sb="0" eb="2">
      <t>フジ</t>
    </rPh>
    <phoneticPr fontId="5"/>
  </si>
  <si>
    <t>JR3203（捨て打ちSW付き）</t>
    <rPh sb="7" eb="8">
      <t>ス</t>
    </rPh>
    <rPh sb="9" eb="10">
      <t>ウ</t>
    </rPh>
    <rPh sb="13" eb="14">
      <t>ツ</t>
    </rPh>
    <phoneticPr fontId="5"/>
  </si>
  <si>
    <t>5/1先行手配し価格交渉中</t>
    <rPh sb="3" eb="5">
      <t>センコウ</t>
    </rPh>
    <rPh sb="5" eb="7">
      <t>テハイ</t>
    </rPh>
    <rPh sb="8" eb="10">
      <t>カカク</t>
    </rPh>
    <rPh sb="10" eb="13">
      <t>コウショウチュウ</t>
    </rPh>
    <phoneticPr fontId="5"/>
  </si>
  <si>
    <t>嵩上げ80mm</t>
    <rPh sb="0" eb="2">
      <t>カサア</t>
    </rPh>
    <phoneticPr fontId="5"/>
  </si>
  <si>
    <t>特別値引き</t>
    <rPh sb="0" eb="2">
      <t>トクベツ</t>
    </rPh>
    <rPh sb="2" eb="4">
      <t>ネビ</t>
    </rPh>
    <phoneticPr fontId="5"/>
  </si>
  <si>
    <t>177858(NORIKANE)で発注済み。</t>
    <rPh sb="17" eb="19">
      <t>ハッチュウ</t>
    </rPh>
    <rPh sb="19" eb="20">
      <t>ズ</t>
    </rPh>
    <phoneticPr fontId="5"/>
  </si>
  <si>
    <t>6/4(名古屋着)</t>
    <rPh sb="4" eb="7">
      <t>ナゴヤ</t>
    </rPh>
    <rPh sb="7" eb="8">
      <t>チャク</t>
    </rPh>
    <phoneticPr fontId="5"/>
  </si>
  <si>
    <t>株式会社ミツバ</t>
    <rPh sb="0" eb="4">
      <t>カブシキガイシャ</t>
    </rPh>
    <phoneticPr fontId="5"/>
  </si>
  <si>
    <t>144153-Y01</t>
    <phoneticPr fontId="5"/>
  </si>
  <si>
    <t>ノズル延長パイプ</t>
    <rPh sb="3" eb="5">
      <t>エンチョウ</t>
    </rPh>
    <phoneticPr fontId="5"/>
  </si>
  <si>
    <t>Transtron(SETﾀｲ)</t>
    <phoneticPr fontId="5"/>
  </si>
  <si>
    <r>
      <t xml:space="preserve">JR3403 </t>
    </r>
    <r>
      <rPr>
        <sz val="11"/>
        <color indexed="10"/>
        <rFont val="ＭＳ Ｐゴシック"/>
        <family val="3"/>
        <charset val="128"/>
      </rPr>
      <t>両持ち、</t>
    </r>
    <r>
      <rPr>
        <sz val="11"/>
        <color indexed="10"/>
        <rFont val="ＭＳ Ｐゴシック"/>
        <family val="3"/>
        <charset val="128"/>
      </rPr>
      <t>OS言語、取説は英語版</t>
    </r>
    <rPh sb="7" eb="8">
      <t>リョウ</t>
    </rPh>
    <rPh sb="8" eb="9">
      <t>モ</t>
    </rPh>
    <phoneticPr fontId="5"/>
  </si>
  <si>
    <r>
      <t>3軸卓上ロボット　両持ち　</t>
    </r>
    <r>
      <rPr>
        <sz val="11"/>
        <color indexed="10"/>
        <rFont val="ＭＳ Ｐゴシック"/>
        <family val="3"/>
        <charset val="128"/>
      </rPr>
      <t>※発№45704同仕様電源</t>
    </r>
    <rPh sb="9" eb="10">
      <t>リョウ</t>
    </rPh>
    <rPh sb="10" eb="11">
      <t>モ</t>
    </rPh>
    <rPh sb="14" eb="15">
      <t>ハツ</t>
    </rPh>
    <rPh sb="21" eb="22">
      <t>ドウ</t>
    </rPh>
    <rPh sb="22" eb="24">
      <t>シヨウ</t>
    </rPh>
    <rPh sb="24" eb="26">
      <t>デンゲン</t>
    </rPh>
    <phoneticPr fontId="5"/>
  </si>
  <si>
    <t>見積№HQ20-0179</t>
    <rPh sb="0" eb="2">
      <t>ミツモリ</t>
    </rPh>
    <phoneticPr fontId="5"/>
  </si>
  <si>
    <r>
      <t xml:space="preserve">JR3000用C-Points2 塗布編集ｿﾌﾄ </t>
    </r>
    <r>
      <rPr>
        <sz val="11"/>
        <color indexed="10"/>
        <rFont val="ＭＳ Ｐゴシック"/>
        <family val="3"/>
        <charset val="128"/>
      </rPr>
      <t>英語版</t>
    </r>
    <phoneticPr fontId="5"/>
  </si>
  <si>
    <r>
      <t xml:space="preserve">3軸卓上ロボット　両持ち </t>
    </r>
    <r>
      <rPr>
        <sz val="11"/>
        <color indexed="10"/>
        <rFont val="ＭＳ Ｐゴシック"/>
        <family val="3"/>
        <charset val="128"/>
      </rPr>
      <t xml:space="preserve">※発№45704同仕様電源 </t>
    </r>
    <rPh sb="9" eb="10">
      <t>リョウ</t>
    </rPh>
    <rPh sb="10" eb="11">
      <t>モ</t>
    </rPh>
    <rPh sb="14" eb="15">
      <t>ハツ</t>
    </rPh>
    <rPh sb="21" eb="22">
      <t>ドウ</t>
    </rPh>
    <rPh sb="22" eb="24">
      <t>シヨウ</t>
    </rPh>
    <rPh sb="24" eb="26">
      <t>デンゲン</t>
    </rPh>
    <phoneticPr fontId="5"/>
  </si>
  <si>
    <t>ニップンエンジニアリング</t>
    <phoneticPr fontId="5"/>
  </si>
  <si>
    <t>NEDJ-ST-JS-15-2.2</t>
    <phoneticPr fontId="5"/>
  </si>
  <si>
    <t>D-subコネクタハーネス</t>
    <phoneticPr fontId="5"/>
  </si>
  <si>
    <t>MVSHM-3N02000008028-JPA29XFPH111AA</t>
    <phoneticPr fontId="5"/>
  </si>
  <si>
    <t>板金（ランプユニット板金）</t>
    <rPh sb="0" eb="2">
      <t>バンキン</t>
    </rPh>
    <phoneticPr fontId="5"/>
  </si>
  <si>
    <t>ランプユニット</t>
    <phoneticPr fontId="5"/>
  </si>
  <si>
    <t>6/10 名古屋営業所着</t>
    <rPh sb="5" eb="12">
      <t>ナゴヤエイギョウショチャク</t>
    </rPh>
    <phoneticPr fontId="5"/>
  </si>
  <si>
    <t>APN122DNG</t>
    <phoneticPr fontId="5"/>
  </si>
  <si>
    <t>φ30シリーズパイロットライト(IDEC)</t>
    <phoneticPr fontId="5"/>
  </si>
  <si>
    <t>C-30-SG-30B-EP-UL</t>
    <phoneticPr fontId="5"/>
  </si>
  <si>
    <t>膜付ｸﾞﾛﾒｯﾄ（タキゲン製造）</t>
    <phoneticPr fontId="5"/>
  </si>
  <si>
    <t>SHCBM5-8</t>
  </si>
  <si>
    <t>十字穴付トラス小ねじ</t>
  </si>
  <si>
    <t>SHNTP6-5</t>
    <phoneticPr fontId="5"/>
  </si>
  <si>
    <t>アルミフレーム用後入れバネナット</t>
    <phoneticPr fontId="5"/>
  </si>
  <si>
    <t>CSH-SUS-M5-10</t>
    <phoneticPr fontId="5"/>
  </si>
  <si>
    <t>六角穴付ボルト（SUNCO)</t>
    <phoneticPr fontId="5"/>
  </si>
  <si>
    <t xml:space="preserve">WSJ-SUS-M5 </t>
    <phoneticPr fontId="5"/>
  </si>
  <si>
    <t>丸ワッシャー （SUNCO)</t>
    <phoneticPr fontId="5"/>
  </si>
  <si>
    <t>WSP2-SUS-M5</t>
    <phoneticPr fontId="5"/>
  </si>
  <si>
    <t>ばね座金 （SUNCO)</t>
    <phoneticPr fontId="5"/>
  </si>
  <si>
    <t>SETD0016-Z05</t>
    <phoneticPr fontId="5"/>
  </si>
  <si>
    <t>ランプ配線カバー</t>
    <phoneticPr fontId="5"/>
  </si>
  <si>
    <t xml:space="preserve"> 6/10・名古屋営業所着</t>
    <rPh sb="6" eb="13">
      <t>ナゴヤエイギョウショチャク</t>
    </rPh>
    <phoneticPr fontId="5"/>
  </si>
  <si>
    <t>日本精工株式会社</t>
    <rPh sb="0" eb="2">
      <t>ニホン</t>
    </rPh>
    <rPh sb="2" eb="4">
      <t>セイコウ</t>
    </rPh>
    <rPh sb="4" eb="8">
      <t>カブシキガイシャ</t>
    </rPh>
    <phoneticPr fontId="5"/>
  </si>
  <si>
    <t>修理基本料</t>
    <rPh sb="0" eb="2">
      <t>シュウリ</t>
    </rPh>
    <rPh sb="2" eb="5">
      <t>キホンリョウ</t>
    </rPh>
    <phoneticPr fontId="5"/>
  </si>
  <si>
    <t>在庫品JR3303改造</t>
    <rPh sb="0" eb="2">
      <t>ザイコ</t>
    </rPh>
    <rPh sb="2" eb="3">
      <t>ヒン</t>
    </rPh>
    <rPh sb="9" eb="11">
      <t>カイゾウ</t>
    </rPh>
    <phoneticPr fontId="5"/>
  </si>
  <si>
    <t>見積りNo.HQ20-0207</t>
    <rPh sb="0" eb="2">
      <t>ミツ</t>
    </rPh>
    <phoneticPr fontId="5"/>
  </si>
  <si>
    <t>修理技術料(10000/h)</t>
    <rPh sb="0" eb="5">
      <t>シュウリギジュツリョウ</t>
    </rPh>
    <phoneticPr fontId="5"/>
  </si>
  <si>
    <t>部品料　交換部品一式</t>
    <rPh sb="0" eb="2">
      <t>ブヒン</t>
    </rPh>
    <rPh sb="2" eb="3">
      <t>リョウ</t>
    </rPh>
    <rPh sb="4" eb="6">
      <t>コウカン</t>
    </rPh>
    <rPh sb="6" eb="8">
      <t>ブヒン</t>
    </rPh>
    <rPh sb="8" eb="10">
      <t>イッシキ</t>
    </rPh>
    <phoneticPr fontId="5"/>
  </si>
  <si>
    <t>・嵩上げ（OH200mm→OH350mm）        171-006-102</t>
    <rPh sb="1" eb="3">
      <t>カサア</t>
    </rPh>
    <phoneticPr fontId="5"/>
  </si>
  <si>
    <t>・Zばね強に変更                              171-058-006</t>
    <rPh sb="4" eb="5">
      <t>キョウ</t>
    </rPh>
    <rPh sb="6" eb="8">
      <t>ヘンコウ</t>
    </rPh>
    <phoneticPr fontId="5"/>
  </si>
  <si>
    <t>JR3000用C-Points2塗布編集ｿﾌﾄ</t>
    <phoneticPr fontId="5"/>
  </si>
  <si>
    <t>BLM460S-10B</t>
    <phoneticPr fontId="5"/>
  </si>
  <si>
    <t>BMUD60-A2</t>
    <phoneticPr fontId="5"/>
  </si>
  <si>
    <t>コントローラー</t>
    <phoneticPr fontId="5"/>
  </si>
  <si>
    <t xml:space="preserve">CC03BL2R </t>
    <phoneticPr fontId="5"/>
  </si>
  <si>
    <t>ＳＭＣ</t>
    <phoneticPr fontId="5"/>
  </si>
  <si>
    <t>AW20-02BG-D</t>
    <phoneticPr fontId="5"/>
  </si>
  <si>
    <t>KQ2L08-02AS</t>
    <phoneticPr fontId="5"/>
  </si>
  <si>
    <t>エア継手　エルボ</t>
    <rPh sb="2" eb="3">
      <t>ツギ</t>
    </rPh>
    <rPh sb="3" eb="4">
      <t>テ</t>
    </rPh>
    <phoneticPr fontId="5"/>
  </si>
  <si>
    <t>KQ2R06-08A</t>
    <phoneticPr fontId="5"/>
  </si>
  <si>
    <t>エア継手　レジューサ</t>
    <rPh sb="2" eb="3">
      <t>ツギ</t>
    </rPh>
    <rPh sb="3" eb="4">
      <t>テ</t>
    </rPh>
    <phoneticPr fontId="5"/>
  </si>
  <si>
    <t>ISE30A-C6H-N-LD</t>
    <phoneticPr fontId="5"/>
  </si>
  <si>
    <t>AR20-01H-D</t>
    <phoneticPr fontId="5"/>
  </si>
  <si>
    <t>ARP20-01H-1</t>
    <phoneticPr fontId="5"/>
  </si>
  <si>
    <t>精密レギュレータ</t>
    <rPh sb="0" eb="2">
      <t>セイミツ</t>
    </rPh>
    <phoneticPr fontId="5"/>
  </si>
  <si>
    <t>KQ2L06-01AS</t>
    <phoneticPr fontId="5"/>
  </si>
  <si>
    <t xml:space="preserve">*SY3220-5LOZ-C4 </t>
    <phoneticPr fontId="5"/>
  </si>
  <si>
    <t>ブランクプレート</t>
    <phoneticPr fontId="5"/>
  </si>
  <si>
    <t>KQ2S06-01AS</t>
    <phoneticPr fontId="5"/>
  </si>
  <si>
    <t>エア継手　ストレート</t>
    <rPh sb="2" eb="3">
      <t>ツギ</t>
    </rPh>
    <rPh sb="3" eb="4">
      <t>テ</t>
    </rPh>
    <phoneticPr fontId="5"/>
  </si>
  <si>
    <t>AN10-01</t>
    <phoneticPr fontId="5"/>
  </si>
  <si>
    <t>VZ312-5LOZ-M5-F</t>
    <phoneticPr fontId="5"/>
  </si>
  <si>
    <t>DXT170-80-4A-10</t>
    <phoneticPr fontId="5"/>
  </si>
  <si>
    <t>リード線付プラグコネクタ</t>
    <rPh sb="3" eb="4">
      <t>セン</t>
    </rPh>
    <rPh sb="4" eb="5">
      <t>ツ</t>
    </rPh>
    <phoneticPr fontId="5"/>
  </si>
  <si>
    <t>KQ2L06-M5Ａ</t>
    <phoneticPr fontId="5"/>
  </si>
  <si>
    <t>KQ2H06-M5A</t>
    <phoneticPr fontId="5"/>
  </si>
  <si>
    <t>AN05-M5</t>
    <phoneticPr fontId="5"/>
  </si>
  <si>
    <t>ＳＭＣ</t>
  </si>
  <si>
    <t>CRB2BW40-90DZ</t>
    <phoneticPr fontId="5"/>
  </si>
  <si>
    <t>ロータリアクチュエータ</t>
    <phoneticPr fontId="5"/>
  </si>
  <si>
    <t>AS1201F-M5E-04A</t>
    <phoneticPr fontId="5"/>
  </si>
  <si>
    <t>KQ2L08-00A</t>
    <phoneticPr fontId="5"/>
  </si>
  <si>
    <t>KQ2U08-00A</t>
    <phoneticPr fontId="5"/>
  </si>
  <si>
    <t>エア継手　ユニオンワイ</t>
    <rPh sb="2" eb="3">
      <t>ツギ</t>
    </rPh>
    <rPh sb="3" eb="4">
      <t>テ</t>
    </rPh>
    <phoneticPr fontId="5"/>
  </si>
  <si>
    <t>KQ2L06-08A</t>
    <phoneticPr fontId="5"/>
  </si>
  <si>
    <t>エア継手　レジューサエルボ</t>
    <rPh sb="2" eb="3">
      <t>ツギ</t>
    </rPh>
    <rPh sb="3" eb="4">
      <t>テ</t>
    </rPh>
    <phoneticPr fontId="5"/>
  </si>
  <si>
    <t>KGL06-M5</t>
    <phoneticPr fontId="5"/>
  </si>
  <si>
    <t>KQ2U06-00A</t>
    <phoneticPr fontId="5"/>
  </si>
  <si>
    <t>SETE0020-X01</t>
    <phoneticPr fontId="5"/>
  </si>
  <si>
    <t>ワーク受け φ98</t>
    <rPh sb="3" eb="4">
      <t>ウ</t>
    </rPh>
    <phoneticPr fontId="5"/>
  </si>
  <si>
    <t>6/4 先行手配済</t>
    <rPh sb="4" eb="6">
      <t>センコウ</t>
    </rPh>
    <rPh sb="6" eb="8">
      <t>テハイ</t>
    </rPh>
    <rPh sb="8" eb="9">
      <t>スミ</t>
    </rPh>
    <phoneticPr fontId="5"/>
  </si>
  <si>
    <t>SETE0020-X02</t>
  </si>
  <si>
    <t>ワーク受け φ100</t>
    <rPh sb="3" eb="4">
      <t>ウ</t>
    </rPh>
    <phoneticPr fontId="5"/>
  </si>
  <si>
    <t>SETE0020-X03</t>
  </si>
  <si>
    <t>遠藤製作所</t>
    <rPh sb="0" eb="2">
      <t>エンドウ</t>
    </rPh>
    <rPh sb="2" eb="5">
      <t>セイサクショ</t>
    </rPh>
    <phoneticPr fontId="5"/>
  </si>
  <si>
    <t>SETE0020-X04</t>
  </si>
  <si>
    <t>クランプリング</t>
    <phoneticPr fontId="5"/>
  </si>
  <si>
    <t>SETE0020-X05</t>
  </si>
  <si>
    <t>ベースリング</t>
    <phoneticPr fontId="5"/>
  </si>
  <si>
    <t>SETE0020-X06</t>
  </si>
  <si>
    <t>締込リング</t>
    <rPh sb="0" eb="1">
      <t>シ</t>
    </rPh>
    <rPh sb="1" eb="2">
      <t>コ</t>
    </rPh>
    <phoneticPr fontId="5"/>
  </si>
  <si>
    <t>SETE0020-X07</t>
  </si>
  <si>
    <t>受け皿</t>
    <rPh sb="0" eb="1">
      <t>ウ</t>
    </rPh>
    <rPh sb="2" eb="3">
      <t>ザラ</t>
    </rPh>
    <phoneticPr fontId="5"/>
  </si>
  <si>
    <t>SETE0020-X08</t>
  </si>
  <si>
    <t>ベアリング押え</t>
    <rPh sb="5" eb="6">
      <t>オサ</t>
    </rPh>
    <phoneticPr fontId="5"/>
  </si>
  <si>
    <t>SETE0020-X09</t>
  </si>
  <si>
    <t>アイドラーシャフト</t>
    <phoneticPr fontId="5"/>
  </si>
  <si>
    <t>SETE0020-X10</t>
  </si>
  <si>
    <t>アイドラーカラー</t>
    <phoneticPr fontId="5"/>
  </si>
  <si>
    <t>SETE0020-X11</t>
  </si>
  <si>
    <t>段付カラー</t>
    <rPh sb="0" eb="2">
      <t>ダンツ</t>
    </rPh>
    <phoneticPr fontId="5"/>
  </si>
  <si>
    <t>SETE0020-X12</t>
  </si>
  <si>
    <t>六角ボルト(M6x30)</t>
    <rPh sb="0" eb="2">
      <t>ロッカク</t>
    </rPh>
    <phoneticPr fontId="5"/>
  </si>
  <si>
    <t>SETE0020-X13</t>
  </si>
  <si>
    <t>六角穴付ボルト(M6x20)</t>
    <rPh sb="0" eb="2">
      <t>ロッカク</t>
    </rPh>
    <rPh sb="2" eb="3">
      <t>アナ</t>
    </rPh>
    <rPh sb="3" eb="4">
      <t>ツ</t>
    </rPh>
    <phoneticPr fontId="5"/>
  </si>
  <si>
    <t xml:space="preserve">Z08.30.048.0-30-080.30.12PZ </t>
    <phoneticPr fontId="5"/>
  </si>
  <si>
    <t>175629(NORIKANE)で手配済み。</t>
    <rPh sb="17" eb="19">
      <t>テハイ</t>
    </rPh>
    <rPh sb="19" eb="20">
      <t>ズ</t>
    </rPh>
    <phoneticPr fontId="5"/>
  </si>
  <si>
    <t>SLSBWRK7-30</t>
    <phoneticPr fontId="5"/>
  </si>
  <si>
    <t>NEDUL-PT-SB-9-5</t>
    <phoneticPr fontId="5"/>
  </si>
  <si>
    <t>Ｉ／Ｏ端子台</t>
    <rPh sb="3" eb="6">
      <t>タンシダイ</t>
    </rPh>
    <phoneticPr fontId="5"/>
  </si>
  <si>
    <t>ＣＯＭ端子台</t>
    <rPh sb="3" eb="6">
      <t>タンシダイ</t>
    </rPh>
    <phoneticPr fontId="5"/>
  </si>
  <si>
    <t xml:space="preserve">MRB-1000 </t>
    <phoneticPr fontId="5"/>
  </si>
  <si>
    <t>UM24</t>
    <phoneticPr fontId="5"/>
  </si>
  <si>
    <t>工具</t>
    <rPh sb="0" eb="2">
      <t>コウグ</t>
    </rPh>
    <phoneticPr fontId="5"/>
  </si>
  <si>
    <t>UM30</t>
    <phoneticPr fontId="5"/>
  </si>
  <si>
    <t>止め栓</t>
    <rPh sb="0" eb="1">
      <t>ト</t>
    </rPh>
    <rPh sb="2" eb="3">
      <t>セン</t>
    </rPh>
    <phoneticPr fontId="5"/>
  </si>
  <si>
    <t>MSHRT3</t>
  </si>
  <si>
    <t>小型切替バルブ</t>
    <phoneticPr fontId="5"/>
  </si>
  <si>
    <t>C-30-SG-18A-EP-UL</t>
    <phoneticPr fontId="5"/>
  </si>
  <si>
    <t>SC2005-1797J-GEAHBG1.5</t>
    <phoneticPr fontId="5"/>
  </si>
  <si>
    <t>平歯車</t>
    <rPh sb="0" eb="1">
      <t>ヒラ</t>
    </rPh>
    <rPh sb="1" eb="3">
      <t>ハグルマ</t>
    </rPh>
    <phoneticPr fontId="5"/>
  </si>
  <si>
    <t>ＨＩＷＩＮ</t>
    <phoneticPr fontId="5"/>
  </si>
  <si>
    <t>CRBA12016WWC8P5</t>
    <phoneticPr fontId="5"/>
  </si>
  <si>
    <t>クロスローラベアリング</t>
  </si>
  <si>
    <t>GEYK1.5-50-15-B-15N-KC90</t>
    <phoneticPr fontId="5"/>
  </si>
  <si>
    <t>GEABDM1.5-40-15</t>
  </si>
  <si>
    <t>CSH-SUS-M6-60</t>
    <phoneticPr fontId="5"/>
  </si>
  <si>
    <t>六角穴付きボルト</t>
    <rPh sb="0" eb="1">
      <t>ロッ</t>
    </rPh>
    <rPh sb="1" eb="2">
      <t>カク</t>
    </rPh>
    <rPh sb="2" eb="3">
      <t>アナ</t>
    </rPh>
    <rPh sb="3" eb="4">
      <t>ツ</t>
    </rPh>
    <phoneticPr fontId="5"/>
  </si>
  <si>
    <t>GPA6A</t>
    <phoneticPr fontId="5"/>
  </si>
  <si>
    <t>グリスニップル</t>
    <phoneticPr fontId="5"/>
  </si>
  <si>
    <t>FWSSM-D30-V15-T5-KC</t>
    <phoneticPr fontId="5"/>
  </si>
  <si>
    <t>CSHBTT-SUS-M5-10</t>
    <phoneticPr fontId="5"/>
  </si>
  <si>
    <t>NKMSC5-18</t>
    <phoneticPr fontId="5"/>
  </si>
  <si>
    <t>ノブ</t>
    <phoneticPr fontId="5"/>
  </si>
  <si>
    <t>SSHH-SUS-M5-12</t>
    <phoneticPr fontId="5"/>
  </si>
  <si>
    <t>CBSST5-20</t>
    <phoneticPr fontId="5"/>
  </si>
  <si>
    <t>SFBJ3-8</t>
    <phoneticPr fontId="5"/>
  </si>
  <si>
    <t>トップ工業</t>
    <rPh sb="3" eb="5">
      <t>コウギョウ</t>
    </rPh>
    <phoneticPr fontId="5"/>
  </si>
  <si>
    <t>CW-10</t>
    <phoneticPr fontId="5"/>
  </si>
  <si>
    <t>スパナ</t>
    <phoneticPr fontId="5"/>
  </si>
  <si>
    <t>手動ステージ</t>
    <rPh sb="0" eb="2">
      <t>シュドウ</t>
    </rPh>
    <phoneticPr fontId="5"/>
  </si>
  <si>
    <t>CFFAS5-13</t>
    <phoneticPr fontId="5"/>
  </si>
  <si>
    <t>カムフォロア</t>
    <phoneticPr fontId="5"/>
  </si>
  <si>
    <t>鍋屋バイテック</t>
    <rPh sb="0" eb="2">
      <t>ナベヤ</t>
    </rPh>
    <phoneticPr fontId="5"/>
  </si>
  <si>
    <t>FPP-K</t>
    <phoneticPr fontId="5"/>
  </si>
  <si>
    <t>ポイントプレート</t>
    <phoneticPr fontId="5"/>
  </si>
  <si>
    <t>CSHELH-SUS-M3-6</t>
  </si>
  <si>
    <t>極薄NSローヘッド</t>
    <phoneticPr fontId="5"/>
  </si>
  <si>
    <t>HXNLWHB-SUS-M6-18</t>
    <phoneticPr fontId="5"/>
  </si>
  <si>
    <t>HXN-SUS-M6-12</t>
    <phoneticPr fontId="5"/>
  </si>
  <si>
    <t>WSSS15-6-1</t>
    <phoneticPr fontId="5"/>
  </si>
  <si>
    <t>CSHC-SUS-M5-12</t>
    <phoneticPr fontId="5"/>
  </si>
  <si>
    <t>エアー抜き 六角穴付止めねじ</t>
    <phoneticPr fontId="5"/>
  </si>
  <si>
    <t>SSPWR8-100-M5-N5-SC10</t>
    <phoneticPr fontId="5"/>
  </si>
  <si>
    <t>シャフト　両端めねじパイプスパナ溝付き</t>
    <phoneticPr fontId="5"/>
  </si>
  <si>
    <t>XSG50-CZ</t>
    <phoneticPr fontId="5"/>
  </si>
  <si>
    <t xml:space="preserve">HPSCZ40-10-270 </t>
    <phoneticPr fontId="5"/>
  </si>
  <si>
    <t>フォトセンサ用カム</t>
    <phoneticPr fontId="5"/>
  </si>
  <si>
    <t>FPMT45</t>
  </si>
  <si>
    <t>マイクロフォトセンサ</t>
    <phoneticPr fontId="5"/>
  </si>
  <si>
    <t>六角穴付小頭ボルト</t>
    <rPh sb="0" eb="2">
      <t>ロッカク</t>
    </rPh>
    <rPh sb="2" eb="3">
      <t>アナ</t>
    </rPh>
    <rPh sb="3" eb="4">
      <t>ツ</t>
    </rPh>
    <rPh sb="4" eb="5">
      <t>ショウ</t>
    </rPh>
    <rPh sb="5" eb="6">
      <t>トウ</t>
    </rPh>
    <phoneticPr fontId="5"/>
  </si>
  <si>
    <t>SCB5-45</t>
    <phoneticPr fontId="5"/>
  </si>
  <si>
    <t>MSYC4-1508</t>
    <phoneticPr fontId="5"/>
  </si>
  <si>
    <t>MSH4-6</t>
    <phoneticPr fontId="5"/>
  </si>
  <si>
    <t xml:space="preserve">MSSFS4-6 </t>
    <phoneticPr fontId="5"/>
  </si>
  <si>
    <t>MVBLK-ACW-JPA2AEGAU111AB</t>
    <phoneticPr fontId="5"/>
  </si>
  <si>
    <t>SETE0020-X21ベースプレート</t>
    <phoneticPr fontId="5"/>
  </si>
  <si>
    <t>MVBLK-ACW-JPA2AE1GH111AB</t>
  </si>
  <si>
    <t>SETE0020-X22サイドブロック</t>
    <phoneticPr fontId="5"/>
  </si>
  <si>
    <t>MVBLK-ACW-JPA2AE59U111AB</t>
    <phoneticPr fontId="5"/>
  </si>
  <si>
    <t>SETE0020-X23モータベース</t>
    <phoneticPr fontId="5"/>
  </si>
  <si>
    <t>MVSHM-3N03004001003-JPA2AAE8D111AA</t>
    <phoneticPr fontId="5"/>
  </si>
  <si>
    <t>SETE0020-X24六角ボルト止め</t>
    <rPh sb="12" eb="14">
      <t>ロッカク</t>
    </rPh>
    <rPh sb="17" eb="18">
      <t>ト</t>
    </rPh>
    <phoneticPr fontId="5"/>
  </si>
  <si>
    <t>MVSHM-3N02050009018-JPA2AEGR4111AB</t>
    <phoneticPr fontId="5"/>
  </si>
  <si>
    <t>SETE0020-X25正面カバー</t>
    <rPh sb="12" eb="14">
      <t>ショウメン</t>
    </rPh>
    <phoneticPr fontId="5"/>
  </si>
  <si>
    <t>MVSHM-3N02050009018-JPA2AEYKT111AB</t>
    <phoneticPr fontId="5"/>
  </si>
  <si>
    <t>SETE0020-X26後面カバー</t>
    <rPh sb="12" eb="14">
      <t>コウメン</t>
    </rPh>
    <phoneticPr fontId="5"/>
  </si>
  <si>
    <t>P1-FBMAL-20247559</t>
    <phoneticPr fontId="5"/>
  </si>
  <si>
    <t>SETE0020-Y02補強ブラケット</t>
    <rPh sb="12" eb="14">
      <t>ホキョウ</t>
    </rPh>
    <phoneticPr fontId="5"/>
  </si>
  <si>
    <t>MVBLK-ACW-JPA2ACLUX111AC</t>
    <phoneticPr fontId="5"/>
  </si>
  <si>
    <t>SETE0020-Y03スライドベース</t>
    <phoneticPr fontId="5"/>
  </si>
  <si>
    <t>MVBLK-AMW-JPA2ACHWX111AA</t>
    <phoneticPr fontId="5"/>
  </si>
  <si>
    <t>SETE0020-Y04スライドガイド</t>
    <phoneticPr fontId="5"/>
  </si>
  <si>
    <t>MVBLK-AMW-JPA2AC0YM111AB</t>
    <phoneticPr fontId="5"/>
  </si>
  <si>
    <t>SETE0020-Y05手動ステージベース</t>
    <rPh sb="12" eb="14">
      <t>シュドウ</t>
    </rPh>
    <phoneticPr fontId="5"/>
  </si>
  <si>
    <t>MVBLK-ACW-JPA2AC3WE111AC</t>
    <phoneticPr fontId="5"/>
  </si>
  <si>
    <t>SETE0020-Y06バルブベース</t>
  </si>
  <si>
    <t>MVBLK-ACW-JPA2ACTAJ111AB</t>
  </si>
  <si>
    <t>SETE0020-Y07バルブクランプ</t>
    <phoneticPr fontId="5"/>
  </si>
  <si>
    <t>MVSHM-3N02052010012-JPA2ACSF1111AA</t>
    <phoneticPr fontId="5"/>
  </si>
  <si>
    <t>SETE0020-Y08シリンジ固定</t>
    <rPh sb="16" eb="18">
      <t>コテイ</t>
    </rPh>
    <phoneticPr fontId="5"/>
  </si>
  <si>
    <t>MVBLK-POW-JPA2ACJXL111AB</t>
    <phoneticPr fontId="5"/>
  </si>
  <si>
    <t>SETE0020-Y09シリンジガイド</t>
    <phoneticPr fontId="5"/>
  </si>
  <si>
    <t>P1-JUAA-20247643</t>
    <phoneticPr fontId="5"/>
  </si>
  <si>
    <t>SETE0020-Y11スペーサ</t>
    <phoneticPr fontId="5"/>
  </si>
  <si>
    <t>MVBLK-ACW-JPA2AC7N0111AB</t>
    <phoneticPr fontId="5"/>
  </si>
  <si>
    <t>SETE0020-Y12シリンダ取付</t>
    <rPh sb="16" eb="18">
      <t>トリツケ</t>
    </rPh>
    <phoneticPr fontId="5"/>
  </si>
  <si>
    <t>MVBLK-ACW-JPA2AC1KB111AB</t>
    <phoneticPr fontId="5"/>
  </si>
  <si>
    <t>SETE0020-Y13エアノズルホルダ</t>
    <phoneticPr fontId="5"/>
  </si>
  <si>
    <t>MVBLK-ACW-JPA2ACANG111AB</t>
    <phoneticPr fontId="5"/>
  </si>
  <si>
    <t>SETE0020-Y14シャフトクランプ</t>
    <phoneticPr fontId="5"/>
  </si>
  <si>
    <t>MVBLK-ACW-JPA2ACEAL111AB</t>
    <phoneticPr fontId="5"/>
  </si>
  <si>
    <t>SETE0020-Y15ロッドクランプ</t>
    <phoneticPr fontId="5"/>
  </si>
  <si>
    <t>MVBLK-ACW-JPA281WCY111AB</t>
    <phoneticPr fontId="5"/>
  </si>
  <si>
    <t>SETE0020-Y16エアノズル</t>
    <phoneticPr fontId="5"/>
  </si>
  <si>
    <t>MVSHM-3N02002001003-JPA281XWR111AA</t>
    <phoneticPr fontId="5"/>
  </si>
  <si>
    <t>SETE0020-Y17エアノズル蓋</t>
    <rPh sb="17" eb="18">
      <t>フタ</t>
    </rPh>
    <phoneticPr fontId="5"/>
  </si>
  <si>
    <t>MEANC40-12</t>
    <phoneticPr fontId="5"/>
  </si>
  <si>
    <t>角度スケール</t>
  </si>
  <si>
    <t>175629(NORIKANE)で発注済み。</t>
    <rPh sb="17" eb="19">
      <t>ハッチュウ</t>
    </rPh>
    <rPh sb="19" eb="20">
      <t>ズ</t>
    </rPh>
    <phoneticPr fontId="5"/>
  </si>
  <si>
    <t>WSSS12-5-1</t>
    <phoneticPr fontId="5"/>
  </si>
  <si>
    <t>尾崎製作所</t>
    <rPh sb="0" eb="2">
      <t>オザキ</t>
    </rPh>
    <rPh sb="2" eb="5">
      <t>セイサクショ</t>
    </rPh>
    <phoneticPr fontId="5"/>
  </si>
  <si>
    <t>XS-803</t>
    <phoneticPr fontId="5"/>
  </si>
  <si>
    <t>ニードル測定子</t>
    <phoneticPr fontId="5"/>
  </si>
  <si>
    <t>E3Z-D62 2M</t>
  </si>
  <si>
    <t>光電センサ</t>
    <rPh sb="0" eb="2">
      <t>コウデン</t>
    </rPh>
    <phoneticPr fontId="5"/>
  </si>
  <si>
    <t>MVSHM-3N02050006013-JPA2AFSHX111AB</t>
    <phoneticPr fontId="5"/>
  </si>
  <si>
    <t>SETE0020-X27ブラケット</t>
    <phoneticPr fontId="5"/>
  </si>
  <si>
    <t>MVBLK-ACW-JPA2AF5C9111AB</t>
    <phoneticPr fontId="5"/>
  </si>
  <si>
    <t>SETE0020-X28指針</t>
    <rPh sb="12" eb="14">
      <t>シシン</t>
    </rPh>
    <phoneticPr fontId="5"/>
  </si>
  <si>
    <t>MVSHM-3N02052004015-JPA2AFU4T111AA</t>
  </si>
  <si>
    <t>SETE0020-X29センサブラケット</t>
    <phoneticPr fontId="5"/>
  </si>
  <si>
    <t>MVSHM-3N02052005014-JPA2AFHUB111AB</t>
    <phoneticPr fontId="5"/>
  </si>
  <si>
    <t>SETE0020-X30ベア取付Zブラケット</t>
    <phoneticPr fontId="5"/>
  </si>
  <si>
    <t>MVSHM-3N02002006018-JPA2AFS70111AA</t>
    <phoneticPr fontId="5"/>
  </si>
  <si>
    <t>SETE0020-X31ベア取付ベース</t>
    <phoneticPr fontId="5"/>
  </si>
  <si>
    <t>RSAU-PS-560-280-170-K-WB2006080047</t>
    <phoneticPr fontId="5"/>
  </si>
  <si>
    <t>SETE0020-Z01制御BOX</t>
    <phoneticPr fontId="5"/>
  </si>
  <si>
    <t>RSDX16W-K-765-P11-200608-0074</t>
    <phoneticPr fontId="5"/>
  </si>
  <si>
    <t>SETE0020-Z02エアBOX</t>
    <phoneticPr fontId="5"/>
  </si>
  <si>
    <t>MVSHM-3N02052019056-JPA2AFLTR111AB</t>
    <phoneticPr fontId="5"/>
  </si>
  <si>
    <t>SETE0020-Z03背板</t>
    <phoneticPr fontId="5"/>
  </si>
  <si>
    <t>MVSHM-3N02052013013-JPA2AFPXM111AB</t>
    <phoneticPr fontId="5"/>
  </si>
  <si>
    <t>SETE0020-Z04ヘッド取付ブラケット</t>
    <phoneticPr fontId="5"/>
  </si>
  <si>
    <t>MVSHM-3N02052004009-JPA2AFDG8111AB</t>
  </si>
  <si>
    <t>SETE0020-Z05ベア取付ブラケット</t>
    <phoneticPr fontId="5"/>
  </si>
  <si>
    <t>MVBLK-ACW-JPA2AC5J2111AC</t>
    <phoneticPr fontId="5"/>
  </si>
  <si>
    <t>SETE0020-Y01ツール板</t>
    <rPh sb="15" eb="16">
      <t>イタ</t>
    </rPh>
    <phoneticPr fontId="5"/>
  </si>
  <si>
    <t>MVBLK-ACW-JPA2AC0HL111AC</t>
    <phoneticPr fontId="5"/>
  </si>
  <si>
    <t>SETE0020-Y10ベースブロック</t>
    <phoneticPr fontId="5"/>
  </si>
  <si>
    <t>JNMU6</t>
    <phoneticPr fontId="5"/>
  </si>
  <si>
    <t>スロットルバルブ</t>
    <phoneticPr fontId="5"/>
  </si>
  <si>
    <t>KQ2H06-00A</t>
  </si>
  <si>
    <t>住友スリーエム</t>
    <phoneticPr fontId="5"/>
  </si>
  <si>
    <t>37303-3122-000 FL</t>
  </si>
  <si>
    <t>e-CONコネクタ</t>
    <phoneticPr fontId="5"/>
  </si>
  <si>
    <t>37103-4080-G00 FL</t>
    <phoneticPr fontId="5"/>
  </si>
  <si>
    <t>37304-3122-000 FL</t>
    <phoneticPr fontId="5"/>
  </si>
  <si>
    <t>37104-4080-G00 FL</t>
    <phoneticPr fontId="5"/>
  </si>
  <si>
    <t>37303-3163-000 FL</t>
    <phoneticPr fontId="5"/>
  </si>
  <si>
    <t>KQ2T06-00A</t>
    <phoneticPr fontId="5"/>
  </si>
  <si>
    <t>エア継手 チーズ</t>
    <rPh sb="2" eb="4">
      <t>ツギテ</t>
    </rPh>
    <phoneticPr fontId="5"/>
  </si>
  <si>
    <t>KQ2R04-06A</t>
  </si>
  <si>
    <t>エア継手 レジューサ</t>
    <rPh sb="2" eb="4">
      <t>ツギテ</t>
    </rPh>
    <phoneticPr fontId="5"/>
  </si>
  <si>
    <t>MVSHM-6N00500011018-JPA2ANJFE111AA</t>
    <phoneticPr fontId="5"/>
  </si>
  <si>
    <t>SETE0020-Y18メモリベース</t>
    <phoneticPr fontId="5"/>
  </si>
  <si>
    <t>CSPSL-SUSTBS-M3-6</t>
    <phoneticPr fontId="5"/>
  </si>
  <si>
    <t>十字穴付（+）スリムヘッド小ねじ</t>
    <phoneticPr fontId="5"/>
  </si>
  <si>
    <t>MVSHM-6N00500005005-JPA2ANHA6111AA</t>
    <phoneticPr fontId="5"/>
  </si>
  <si>
    <t>SETE0020-Y19シム</t>
    <phoneticPr fontId="5"/>
  </si>
  <si>
    <t>MVSHM-3N00800008008-JPA2ANJM6111AA</t>
    <phoneticPr fontId="5"/>
  </si>
  <si>
    <t>SETE0020-X14シム</t>
    <phoneticPr fontId="5"/>
  </si>
  <si>
    <t>KQ2UD06-08A</t>
    <phoneticPr fontId="5"/>
  </si>
  <si>
    <t>エア継手 異径ダブルユニオンワイ</t>
  </si>
  <si>
    <t>京セラ株式会社 山形東根工場</t>
    <phoneticPr fontId="5"/>
  </si>
  <si>
    <t xml:space="preserve">NO.177681 </t>
    <phoneticPr fontId="5"/>
  </si>
  <si>
    <t>SV51MS　温調ﾕﾆｯﾄ</t>
    <rPh sb="7" eb="9">
      <t>オンチョウ</t>
    </rPh>
    <phoneticPr fontId="5"/>
  </si>
  <si>
    <t>見積確認中</t>
    <rPh sb="0" eb="2">
      <t>ミツモリ</t>
    </rPh>
    <rPh sb="2" eb="4">
      <t>カクニン</t>
    </rPh>
    <rPh sb="4" eb="5">
      <t>チュウ</t>
    </rPh>
    <phoneticPr fontId="5"/>
  </si>
  <si>
    <t>出荷依頼NO.</t>
    <rPh sb="0" eb="2">
      <t>シュッカ</t>
    </rPh>
    <rPh sb="2" eb="4">
      <t>イライ</t>
    </rPh>
    <phoneticPr fontId="5"/>
  </si>
  <si>
    <t>ツ－ル治具部分　SV51MD　温調ﾕﾆｯﾄ</t>
    <rPh sb="3" eb="5">
      <t>ジグ</t>
    </rPh>
    <rPh sb="5" eb="7">
      <t>ブブン</t>
    </rPh>
    <rPh sb="15" eb="17">
      <t>オンチョウ</t>
    </rPh>
    <phoneticPr fontId="5"/>
  </si>
  <si>
    <t>159101-Y007-1　</t>
    <phoneticPr fontId="5"/>
  </si>
  <si>
    <t>温調ﾌﾞﾛｯｸ(SV51 type）</t>
    <phoneticPr fontId="5"/>
  </si>
  <si>
    <t>SETB-0029-Y01　</t>
    <phoneticPr fontId="5"/>
  </si>
  <si>
    <t>ﾉｽﾞﾙｶﾞｲﾄﾞ</t>
    <phoneticPr fontId="5"/>
  </si>
  <si>
    <t>CBSTS4-14</t>
  </si>
  <si>
    <t>WP4264A6F600</t>
  </si>
  <si>
    <t>ﾀｲｼｮｰ　6/16</t>
  </si>
  <si>
    <t>MS4-15</t>
  </si>
  <si>
    <t>ﾉｯｸﾋﾟﾝ MS</t>
  </si>
  <si>
    <t>EPOC4-8-6</t>
  </si>
  <si>
    <t>ﾀﾞﾝﾈﾂｶﾗｰ  EPOC</t>
  </si>
  <si>
    <t>ﾛｯｶｸｱﾅﾂｷﾄﾞﾒﾈｼﾞﾋﾗｻｷ</t>
  </si>
  <si>
    <t>CRKB4-12</t>
  </si>
  <si>
    <t>MCHK3.1-31.8-V120-W25</t>
    <phoneticPr fontId="5"/>
  </si>
  <si>
    <t>ｶｰﾄﾘｯｼﾞﾋｰﾀｰ ｺﾃｲ (MCHK)</t>
  </si>
  <si>
    <t>配線</t>
    <rPh sb="0" eb="2">
      <t>ハイセン</t>
    </rPh>
    <phoneticPr fontId="5"/>
  </si>
  <si>
    <t>NA3UCRSB-20-2-4</t>
    <phoneticPr fontId="5"/>
  </si>
  <si>
    <t>NA3UCRSB</t>
  </si>
  <si>
    <t>ヒーター用高屈曲配線</t>
    <rPh sb="4" eb="5">
      <t>ヨウ</t>
    </rPh>
    <rPh sb="5" eb="6">
      <t>コウ</t>
    </rPh>
    <rPh sb="6" eb="8">
      <t>クッキョク</t>
    </rPh>
    <rPh sb="8" eb="10">
      <t>ハイセン</t>
    </rPh>
    <phoneticPr fontId="5"/>
  </si>
  <si>
    <t>MSNDC8</t>
  </si>
  <si>
    <t>ｺﾈｸﾀ (MSNDC)</t>
  </si>
  <si>
    <t>延長時使用</t>
    <rPh sb="0" eb="2">
      <t>エンチョウ</t>
    </rPh>
    <rPh sb="2" eb="3">
      <t>ジ</t>
    </rPh>
    <rPh sb="3" eb="5">
      <t>シヨウ</t>
    </rPh>
    <phoneticPr fontId="5"/>
  </si>
  <si>
    <t>MFNC6</t>
  </si>
  <si>
    <t>ｵﾝﾄﾞｾﾝｻ ﾈｼﾞﾄﾘﾂｹｶﾄﾞｳﾌﾞﾖｳ(MFNC)</t>
  </si>
  <si>
    <t>ﾂｰﾙ治具から温調ｺﾝﾄﾛｰﾗまでの距離が2m以上の場合はコネクタで延長加工必要の為2本発注</t>
    <rPh sb="3" eb="5">
      <t>ジグ</t>
    </rPh>
    <rPh sb="7" eb="9">
      <t>オンチョウ</t>
    </rPh>
    <rPh sb="18" eb="20">
      <t>キョリ</t>
    </rPh>
    <rPh sb="23" eb="25">
      <t>イジョウ</t>
    </rPh>
    <rPh sb="26" eb="28">
      <t>バアイ</t>
    </rPh>
    <rPh sb="34" eb="36">
      <t>エンチョウ</t>
    </rPh>
    <rPh sb="36" eb="38">
      <t>カコウ</t>
    </rPh>
    <rPh sb="38" eb="40">
      <t>ヒツヨウ</t>
    </rPh>
    <rPh sb="41" eb="42">
      <t>タメ</t>
    </rPh>
    <rPh sb="43" eb="44">
      <t>ホン</t>
    </rPh>
    <rPh sb="44" eb="46">
      <t>ハッチュウ</t>
    </rPh>
    <phoneticPr fontId="5"/>
  </si>
  <si>
    <t>3M-5</t>
  </si>
  <si>
    <t>MVBLK-AMW-JPA2BDNFR111AB</t>
  </si>
  <si>
    <t>WP426CFCCC00</t>
  </si>
  <si>
    <t>ﾀｲｼｮｰ　7/20</t>
  </si>
  <si>
    <t>MVSHM-3N02000002015-2BT-DWWPP</t>
  </si>
  <si>
    <t>【ﾐｽﾐ】ﾒｳﾞｨｰ_ﾊﾞﾝｷﾝ</t>
  </si>
  <si>
    <t>タイショｰ着・7/27</t>
    <rPh sb="5" eb="6">
      <t>チャク</t>
    </rPh>
    <phoneticPr fontId="5"/>
  </si>
  <si>
    <t>MVSHM-3N02002002015-2C2-9BN4D</t>
  </si>
  <si>
    <t>WP42731E1600</t>
  </si>
  <si>
    <t>仙台7/31</t>
    <rPh sb="0" eb="2">
      <t>センダイ</t>
    </rPh>
    <phoneticPr fontId="5"/>
  </si>
  <si>
    <t>改造費用</t>
    <rPh sb="0" eb="2">
      <t>カイゾウ</t>
    </rPh>
    <rPh sb="2" eb="4">
      <t>ヒヨウ</t>
    </rPh>
    <phoneticPr fontId="5"/>
  </si>
  <si>
    <t>改造費</t>
    <rPh sb="0" eb="2">
      <t>カイゾウ</t>
    </rPh>
    <rPh sb="2" eb="3">
      <t>ヒ</t>
    </rPh>
    <phoneticPr fontId="5"/>
  </si>
  <si>
    <t>WP427A414000</t>
    <phoneticPr fontId="5"/>
  </si>
  <si>
    <t>仙台営業所へ直送</t>
    <rPh sb="0" eb="5">
      <t>センダイエイギョウショ</t>
    </rPh>
    <rPh sb="6" eb="8">
      <t>チョクソウ</t>
    </rPh>
    <phoneticPr fontId="5"/>
  </si>
  <si>
    <t>運送費</t>
    <phoneticPr fontId="5"/>
  </si>
  <si>
    <t>設計費</t>
    <rPh sb="0" eb="2">
      <t>セッケイ</t>
    </rPh>
    <rPh sb="2" eb="3">
      <t>ヒ</t>
    </rPh>
    <phoneticPr fontId="5"/>
  </si>
  <si>
    <t>設計費</t>
    <phoneticPr fontId="5"/>
  </si>
  <si>
    <t>組立調整費</t>
    <rPh sb="0" eb="2">
      <t>クミタテ</t>
    </rPh>
    <rPh sb="2" eb="4">
      <t>チョウセイ</t>
    </rPh>
    <rPh sb="4" eb="5">
      <t>ヒ</t>
    </rPh>
    <phoneticPr fontId="5"/>
  </si>
  <si>
    <t>組立調整費</t>
    <phoneticPr fontId="5"/>
  </si>
  <si>
    <t xml:space="preserve">CBSTS4-14 </t>
  </si>
  <si>
    <t>SLSBWRK7-70</t>
    <phoneticPr fontId="5"/>
  </si>
  <si>
    <t>ＭＳ4－１5</t>
    <phoneticPr fontId="5"/>
  </si>
  <si>
    <t>ﾉｯｸﾋﾟﾝ　φ4mm-15mm</t>
    <phoneticPr fontId="5"/>
  </si>
  <si>
    <t xml:space="preserve">EPOC4-8-6 </t>
    <phoneticPr fontId="5"/>
  </si>
  <si>
    <t>耐熱樹脂ワッシャ</t>
    <rPh sb="0" eb="2">
      <t>タイネツ</t>
    </rPh>
    <phoneticPr fontId="5"/>
  </si>
  <si>
    <t>MSSFS3-4</t>
    <phoneticPr fontId="5"/>
  </si>
  <si>
    <t xml:space="preserve">CRKB4-12 </t>
    <phoneticPr fontId="5"/>
  </si>
  <si>
    <t>ヒータ</t>
    <phoneticPr fontId="5"/>
  </si>
  <si>
    <t>ロボットケーブル</t>
    <phoneticPr fontId="5"/>
  </si>
  <si>
    <t>MSNDC8</t>
    <phoneticPr fontId="5"/>
  </si>
  <si>
    <t>ｺﾈｸﾀ</t>
    <phoneticPr fontId="5"/>
  </si>
  <si>
    <t>MFNC6</t>
    <phoneticPr fontId="5"/>
  </si>
  <si>
    <t>ｵﾝﾄﾞｾﾝｻﾈｼﾞ　2m</t>
    <phoneticPr fontId="5"/>
  </si>
  <si>
    <t xml:space="preserve">MTCRM </t>
    <phoneticPr fontId="5"/>
  </si>
  <si>
    <t>温度調節コントローラ　1回路　Type</t>
    <rPh sb="12" eb="14">
      <t>カイロ</t>
    </rPh>
    <phoneticPr fontId="5"/>
  </si>
  <si>
    <t>3M-2</t>
    <phoneticPr fontId="5"/>
  </si>
  <si>
    <t>東洋ｼｽﾃﾑ株式会社</t>
    <rPh sb="0" eb="2">
      <t>トウヨウ</t>
    </rPh>
    <rPh sb="6" eb="8">
      <t>カブシキ</t>
    </rPh>
    <rPh sb="8" eb="10">
      <t>カイシャ</t>
    </rPh>
    <phoneticPr fontId="5"/>
  </si>
  <si>
    <t>千葉　(齋藤）</t>
    <rPh sb="0" eb="2">
      <t>チバ</t>
    </rPh>
    <rPh sb="4" eb="6">
      <t>サイトウ</t>
    </rPh>
    <phoneticPr fontId="5"/>
  </si>
  <si>
    <t>NO　178178　　　　　　　　SETB-0028-A01</t>
    <phoneticPr fontId="5"/>
  </si>
  <si>
    <t>JⅡP80S 防音対策ｶﾊﾞｰ</t>
    <rPh sb="7" eb="9">
      <t>ボウオン</t>
    </rPh>
    <rPh sb="9" eb="11">
      <t>タイサク</t>
    </rPh>
    <phoneticPr fontId="5"/>
  </si>
  <si>
    <t>ｱﾙﾐﾌﾚｰﾑ類</t>
    <rPh sb="7" eb="8">
      <t>ルイ</t>
    </rPh>
    <phoneticPr fontId="5"/>
  </si>
  <si>
    <t>HFS6-3030-1258</t>
    <phoneticPr fontId="5"/>
  </si>
  <si>
    <t>アルミフレーム　６シリーズ　正方形　３０×３０ｍｍ　１列溝　４面溝</t>
    <phoneticPr fontId="5"/>
  </si>
  <si>
    <t>防音フレーム　奥縦柱左右</t>
    <rPh sb="7" eb="8">
      <t>オク</t>
    </rPh>
    <rPh sb="8" eb="9">
      <t>タテ</t>
    </rPh>
    <rPh sb="9" eb="10">
      <t>ハシラ</t>
    </rPh>
    <rPh sb="10" eb="12">
      <t>サユウ</t>
    </rPh>
    <phoneticPr fontId="5"/>
  </si>
  <si>
    <t>7/7 仙台営業所着</t>
    <rPh sb="4" eb="6">
      <t>センダイ</t>
    </rPh>
    <rPh sb="6" eb="10">
      <t>エイギョウショチャク</t>
    </rPh>
    <phoneticPr fontId="5"/>
  </si>
  <si>
    <t>HFS6-3030-1258-LCV-RCV</t>
    <phoneticPr fontId="5"/>
  </si>
  <si>
    <t>防音フレーム　手前縦柱左右</t>
    <rPh sb="7" eb="9">
      <t>テマエ</t>
    </rPh>
    <rPh sb="9" eb="10">
      <t>タテ</t>
    </rPh>
    <rPh sb="10" eb="11">
      <t>ハシラ</t>
    </rPh>
    <rPh sb="11" eb="13">
      <t>サユウ</t>
    </rPh>
    <phoneticPr fontId="5"/>
  </si>
  <si>
    <t>防音フレーム　左右側面横支柱各3本で6本、</t>
    <rPh sb="7" eb="9">
      <t>サユウ</t>
    </rPh>
    <rPh sb="9" eb="11">
      <t>ソクメン</t>
    </rPh>
    <rPh sb="11" eb="12">
      <t>ヨコ</t>
    </rPh>
    <rPh sb="12" eb="14">
      <t>シチュウ</t>
    </rPh>
    <rPh sb="14" eb="15">
      <t>カク</t>
    </rPh>
    <rPh sb="16" eb="17">
      <t>ホン</t>
    </rPh>
    <rPh sb="19" eb="20">
      <t>ホン</t>
    </rPh>
    <phoneticPr fontId="5"/>
  </si>
  <si>
    <t>HFS6-3030-867</t>
    <phoneticPr fontId="5"/>
  </si>
  <si>
    <t>防音フレーム　天井中央1本、底部縦2本</t>
    <phoneticPr fontId="5"/>
  </si>
  <si>
    <t>防音フレーム　背中面中断横柱</t>
    <rPh sb="7" eb="9">
      <t>セナカ</t>
    </rPh>
    <rPh sb="9" eb="10">
      <t>メン</t>
    </rPh>
    <rPh sb="10" eb="12">
      <t>チュウダン</t>
    </rPh>
    <rPh sb="12" eb="13">
      <t>ヨコ</t>
    </rPh>
    <rPh sb="13" eb="14">
      <t>ハシラ</t>
    </rPh>
    <phoneticPr fontId="5"/>
  </si>
  <si>
    <t>HFS6-3030-740-LDH-RDH</t>
    <phoneticPr fontId="5"/>
  </si>
  <si>
    <t>防音フレーム　手前上下横柱</t>
    <rPh sb="7" eb="9">
      <t>テマエ</t>
    </rPh>
    <rPh sb="9" eb="11">
      <t>ジョウゲ</t>
    </rPh>
    <rPh sb="11" eb="12">
      <t>ヨコ</t>
    </rPh>
    <rPh sb="12" eb="13">
      <t>ハシラ</t>
    </rPh>
    <phoneticPr fontId="5"/>
  </si>
  <si>
    <t>HFC6-3030-B　</t>
    <phoneticPr fontId="5"/>
  </si>
  <si>
    <t>防音フレーム天井面4つ角支柱　4箇所、天井と裏面上下6か所　、前面扉4つ角、LED照明固定横アルミフレーム両サイドへ嵌める2</t>
    <rPh sb="6" eb="8">
      <t>テンジョウ</t>
    </rPh>
    <rPh sb="8" eb="9">
      <t>メン</t>
    </rPh>
    <rPh sb="11" eb="12">
      <t>カド</t>
    </rPh>
    <rPh sb="12" eb="14">
      <t>シチュウ</t>
    </rPh>
    <rPh sb="16" eb="18">
      <t>カショ</t>
    </rPh>
    <rPh sb="19" eb="21">
      <t>テンジョウ</t>
    </rPh>
    <rPh sb="22" eb="24">
      <t>ウラメン</t>
    </rPh>
    <rPh sb="24" eb="26">
      <t>ジョウゲ</t>
    </rPh>
    <rPh sb="28" eb="29">
      <t>ショ</t>
    </rPh>
    <phoneticPr fontId="5"/>
  </si>
  <si>
    <t>HFS6-3030-235</t>
    <phoneticPr fontId="5"/>
  </si>
  <si>
    <t>防音フレーム　天井横短い柱</t>
    <rPh sb="7" eb="9">
      <t>テンジョウ</t>
    </rPh>
    <rPh sb="9" eb="10">
      <t>ヨコ</t>
    </rPh>
    <rPh sb="10" eb="11">
      <t>ミジカ</t>
    </rPh>
    <rPh sb="12" eb="13">
      <t>ハシラ</t>
    </rPh>
    <phoneticPr fontId="5"/>
  </si>
  <si>
    <t>HFS6-3030-459</t>
    <phoneticPr fontId="5"/>
  </si>
  <si>
    <t>防音フレーム　天井左側縦柱</t>
    <rPh sb="7" eb="9">
      <t>テンジョウ</t>
    </rPh>
    <rPh sb="9" eb="10">
      <t>ヒダリ</t>
    </rPh>
    <rPh sb="10" eb="11">
      <t>ガワ</t>
    </rPh>
    <rPh sb="11" eb="12">
      <t>タテ</t>
    </rPh>
    <rPh sb="12" eb="13">
      <t>ハシラ</t>
    </rPh>
    <phoneticPr fontId="5"/>
  </si>
  <si>
    <t>防音フレーム　天井中央奥2本横柱</t>
    <rPh sb="7" eb="9">
      <t>テンジョウ</t>
    </rPh>
    <rPh sb="9" eb="11">
      <t>チュウオウ</t>
    </rPh>
    <rPh sb="11" eb="12">
      <t>オク</t>
    </rPh>
    <rPh sb="13" eb="14">
      <t>ホン</t>
    </rPh>
    <rPh sb="14" eb="15">
      <t>ヨコ</t>
    </rPh>
    <rPh sb="15" eb="16">
      <t>ハシラ</t>
    </rPh>
    <phoneticPr fontId="5"/>
  </si>
  <si>
    <t>HFS6-3030-72</t>
    <phoneticPr fontId="5"/>
  </si>
  <si>
    <t>防音フレーム　背中面底左右固定止めする柱側</t>
    <rPh sb="7" eb="9">
      <t>セナカ</t>
    </rPh>
    <rPh sb="9" eb="10">
      <t>メン</t>
    </rPh>
    <rPh sb="10" eb="11">
      <t>ソコ</t>
    </rPh>
    <rPh sb="11" eb="13">
      <t>サユウ</t>
    </rPh>
    <rPh sb="13" eb="15">
      <t>コテイ</t>
    </rPh>
    <rPh sb="15" eb="16">
      <t>ド</t>
    </rPh>
    <rPh sb="19" eb="20">
      <t>ハシラ</t>
    </rPh>
    <rPh sb="20" eb="21">
      <t>ガワ</t>
    </rPh>
    <phoneticPr fontId="5"/>
  </si>
  <si>
    <t>HFS6-3030-536</t>
    <phoneticPr fontId="5"/>
  </si>
  <si>
    <t>防音フレーム　背中面底左右固定止めする柱側の間に入れる柱、</t>
    <rPh sb="7" eb="9">
      <t>セナカ</t>
    </rPh>
    <rPh sb="9" eb="10">
      <t>メン</t>
    </rPh>
    <rPh sb="10" eb="11">
      <t>ソコ</t>
    </rPh>
    <rPh sb="11" eb="13">
      <t>サユウ</t>
    </rPh>
    <rPh sb="13" eb="15">
      <t>コテイ</t>
    </rPh>
    <rPh sb="15" eb="16">
      <t>ド</t>
    </rPh>
    <rPh sb="19" eb="20">
      <t>ハシラ</t>
    </rPh>
    <rPh sb="20" eb="21">
      <t>ガワ</t>
    </rPh>
    <rPh sb="22" eb="23">
      <t>アイダ</t>
    </rPh>
    <rPh sb="24" eb="25">
      <t>イ</t>
    </rPh>
    <rPh sb="27" eb="28">
      <t>ハシラ</t>
    </rPh>
    <phoneticPr fontId="5"/>
  </si>
  <si>
    <t>HBLFSN6-C-SSP</t>
    <phoneticPr fontId="5"/>
  </si>
  <si>
    <t>６シリーズ（溝幅８ｍｍ）－１列溝用－　突起付反転ブラケット</t>
    <phoneticPr fontId="5"/>
  </si>
  <si>
    <t>防音フレーム　54個</t>
    <rPh sb="9" eb="10">
      <t>コ</t>
    </rPh>
    <phoneticPr fontId="5"/>
  </si>
  <si>
    <t>HBLPBS6</t>
    <phoneticPr fontId="5"/>
  </si>
  <si>
    <t>６シリーズ（溝幅８ｍｍ）　３０・６０角アルミフレーム用ブラインドブラケット</t>
    <phoneticPr fontId="5"/>
  </si>
  <si>
    <t>防音フレーム、背中面下段分離柱固定用2個</t>
    <rPh sb="6" eb="8">
      <t>セナカ</t>
    </rPh>
    <rPh sb="7" eb="9">
      <t>セナカ</t>
    </rPh>
    <rPh sb="9" eb="10">
      <t>メン</t>
    </rPh>
    <rPh sb="10" eb="12">
      <t>ゲダン</t>
    </rPh>
    <rPh sb="12" eb="14">
      <t>ブンリ</t>
    </rPh>
    <rPh sb="14" eb="15">
      <t>ハシラ</t>
    </rPh>
    <rPh sb="15" eb="17">
      <t>コテイ</t>
    </rPh>
    <rPh sb="17" eb="18">
      <t>ヨウ</t>
    </rPh>
    <rPh sb="19" eb="20">
      <t>コ</t>
    </rPh>
    <phoneticPr fontId="5"/>
  </si>
  <si>
    <t>HCBR6　</t>
    <phoneticPr fontId="5"/>
  </si>
  <si>
    <t>パネルサポートブラケッ</t>
    <phoneticPr fontId="5"/>
  </si>
  <si>
    <t>防音フレーム</t>
    <phoneticPr fontId="5"/>
  </si>
  <si>
    <t>HHPSN6　</t>
    <phoneticPr fontId="5"/>
  </si>
  <si>
    <t>アルミ蝶番</t>
    <phoneticPr fontId="5"/>
  </si>
  <si>
    <t>防音フレーム　天井折り畳み蓋部</t>
    <rPh sb="9" eb="10">
      <t>オ</t>
    </rPh>
    <rPh sb="11" eb="12">
      <t>タタ</t>
    </rPh>
    <rPh sb="13" eb="14">
      <t>フタ</t>
    </rPh>
    <rPh sb="14" eb="15">
      <t>ブ</t>
    </rPh>
    <phoneticPr fontId="5"/>
  </si>
  <si>
    <t>ＳＦＢ6-12</t>
    <phoneticPr fontId="5"/>
  </si>
  <si>
    <t>M6×12　皿ねじ(天井蝶番ﾞ用）</t>
    <rPh sb="6" eb="7">
      <t>サラ</t>
    </rPh>
    <phoneticPr fontId="5"/>
  </si>
  <si>
    <t>防音フレーム　天井折り畳み蓋部固定用　アルミフレームへ固定側</t>
    <rPh sb="9" eb="10">
      <t>オ</t>
    </rPh>
    <rPh sb="11" eb="12">
      <t>タタ</t>
    </rPh>
    <rPh sb="13" eb="14">
      <t>フタ</t>
    </rPh>
    <rPh sb="14" eb="15">
      <t>ブ</t>
    </rPh>
    <rPh sb="15" eb="17">
      <t>コテイ</t>
    </rPh>
    <rPh sb="17" eb="18">
      <t>ヨウ</t>
    </rPh>
    <rPh sb="27" eb="29">
      <t>コテイ</t>
    </rPh>
    <rPh sb="29" eb="30">
      <t>ガワ</t>
    </rPh>
    <phoneticPr fontId="5"/>
  </si>
  <si>
    <t>ＳＦＢ6-10</t>
    <phoneticPr fontId="5"/>
  </si>
  <si>
    <t>M6×10　皿ねじ(天井蝶番ﾞ用）　ｱﾙﾐﾌﾟﾚｰﾄ側固定用</t>
    <rPh sb="6" eb="7">
      <t>サラ</t>
    </rPh>
    <rPh sb="26" eb="27">
      <t>ガワ</t>
    </rPh>
    <rPh sb="27" eb="29">
      <t>コテイ</t>
    </rPh>
    <rPh sb="29" eb="30">
      <t>ヨウ</t>
    </rPh>
    <phoneticPr fontId="5"/>
  </si>
  <si>
    <t>防音フレーム　天井折り畳み蓋部固定用</t>
    <rPh sb="9" eb="10">
      <t>オ</t>
    </rPh>
    <rPh sb="11" eb="12">
      <t>タタ</t>
    </rPh>
    <rPh sb="13" eb="14">
      <t>フタ</t>
    </rPh>
    <rPh sb="14" eb="15">
      <t>ブ</t>
    </rPh>
    <rPh sb="15" eb="17">
      <t>コテイ</t>
    </rPh>
    <rPh sb="17" eb="18">
      <t>ヨウ</t>
    </rPh>
    <phoneticPr fontId="5"/>
  </si>
  <si>
    <t>SKNTR6</t>
    <phoneticPr fontId="5"/>
  </si>
  <si>
    <t>ﾅｯﾄ　M6用　薄型　M6×10　皿ねじ(天井蝶番ﾞ用）相手型</t>
    <rPh sb="6" eb="7">
      <t>ヨウ</t>
    </rPh>
    <rPh sb="8" eb="10">
      <t>ウスガタ</t>
    </rPh>
    <rPh sb="28" eb="30">
      <t>アイテ</t>
    </rPh>
    <rPh sb="30" eb="31">
      <t>ガタ</t>
    </rPh>
    <phoneticPr fontId="5"/>
  </si>
  <si>
    <t>HMEN6-6　</t>
    <phoneticPr fontId="5"/>
  </si>
  <si>
    <t>防音フレーム　全面扉マグネットキャッチ用</t>
    <rPh sb="7" eb="9">
      <t>ゼンメン</t>
    </rPh>
    <rPh sb="9" eb="10">
      <t>トビラ</t>
    </rPh>
    <rPh sb="19" eb="20">
      <t>ヨウ</t>
    </rPh>
    <phoneticPr fontId="5"/>
  </si>
  <si>
    <t>HMER6-6　</t>
    <phoneticPr fontId="5"/>
  </si>
  <si>
    <t>HHPSN5</t>
    <phoneticPr fontId="5"/>
  </si>
  <si>
    <t>アルミ蝶番/</t>
    <phoneticPr fontId="5"/>
  </si>
  <si>
    <t>防音フレーム　背中下側小窓用</t>
    <rPh sb="0" eb="2">
      <t>ボウオン</t>
    </rPh>
    <rPh sb="7" eb="9">
      <t>セナカ</t>
    </rPh>
    <rPh sb="9" eb="10">
      <t>シタ</t>
    </rPh>
    <rPh sb="10" eb="11">
      <t>ガワ</t>
    </rPh>
    <rPh sb="11" eb="13">
      <t>コマド</t>
    </rPh>
    <rPh sb="13" eb="14">
      <t>ヨウ</t>
    </rPh>
    <phoneticPr fontId="5"/>
  </si>
  <si>
    <t>SUＮCO</t>
    <phoneticPr fontId="5"/>
  </si>
  <si>
    <t xml:space="preserve">CSHCS-SUS-M5-6 </t>
    <phoneticPr fontId="5"/>
  </si>
  <si>
    <t>ミスミメヴィ－</t>
    <phoneticPr fontId="5"/>
  </si>
  <si>
    <t>MVSHM-AW03003058073-JPA2AZGDJ111AD</t>
    <phoneticPr fontId="5"/>
  </si>
  <si>
    <t>SETB-0028-Z09　背下段パネル1</t>
    <phoneticPr fontId="5"/>
  </si>
  <si>
    <t>MVSHM-AW03003010010-JPA2AZ29K111AB</t>
    <phoneticPr fontId="5"/>
  </si>
  <si>
    <t>SETB-0028-Z10　背下段パネル2</t>
    <phoneticPr fontId="5"/>
  </si>
  <si>
    <t xml:space="preserve">HMENP </t>
    <phoneticPr fontId="5"/>
  </si>
  <si>
    <t>パネル取付用マグネットキャッチ</t>
    <phoneticPr fontId="5"/>
  </si>
  <si>
    <t>HNTP6-4</t>
    <phoneticPr fontId="5"/>
  </si>
  <si>
    <t>後入ればねナット</t>
    <phoneticPr fontId="5"/>
  </si>
  <si>
    <t xml:space="preserve">HNTP6-5 </t>
    <phoneticPr fontId="5"/>
  </si>
  <si>
    <t>防音フレームをﾃｰﾌﾞﾙに固定時のﾌﾞﾗｹｯﾄ固定用、非常停止ｽｲｯﾁﾌﾞﾗｹｯﾄ</t>
    <rPh sb="13" eb="15">
      <t>コテイ</t>
    </rPh>
    <rPh sb="15" eb="16">
      <t>ジ</t>
    </rPh>
    <rPh sb="23" eb="25">
      <t>コテイ</t>
    </rPh>
    <rPh sb="25" eb="26">
      <t>ヨウ</t>
    </rPh>
    <rPh sb="27" eb="29">
      <t>ヒジョウ</t>
    </rPh>
    <rPh sb="29" eb="31">
      <t>テイシ</t>
    </rPh>
    <phoneticPr fontId="5"/>
  </si>
  <si>
    <t>HNTP6-6</t>
    <phoneticPr fontId="5"/>
  </si>
  <si>
    <t>防音フレーム　天井アルミ開閉部分アルミフレームへ固定</t>
    <rPh sb="0" eb="2">
      <t>ボウオン</t>
    </rPh>
    <rPh sb="7" eb="9">
      <t>テンジョウ</t>
    </rPh>
    <rPh sb="12" eb="14">
      <t>カイヘイ</t>
    </rPh>
    <rPh sb="14" eb="16">
      <t>ブブン</t>
    </rPh>
    <rPh sb="24" eb="26">
      <t>コテイ</t>
    </rPh>
    <phoneticPr fontId="5"/>
  </si>
  <si>
    <t>HSJS6　　　　</t>
    <phoneticPr fontId="5"/>
  </si>
  <si>
    <t>６シリーズ（溝幅８ｍｍ）ブラインドジョイント部品　シングルジョイントキット</t>
    <phoneticPr fontId="5"/>
  </si>
  <si>
    <t>防音フレーム　前面上下左右固定用</t>
    <rPh sb="7" eb="9">
      <t>ゼンメン</t>
    </rPh>
    <rPh sb="9" eb="11">
      <t>ジョウゲ</t>
    </rPh>
    <rPh sb="11" eb="13">
      <t>サユウ</t>
    </rPh>
    <rPh sb="13" eb="15">
      <t>コテイ</t>
    </rPh>
    <rPh sb="15" eb="16">
      <t>ヨウ</t>
    </rPh>
    <phoneticPr fontId="5"/>
  </si>
  <si>
    <t>JTDAS-AM-A47-B30-T3-X8.5-Y15-N6-L30-NA6-CC2</t>
    <phoneticPr fontId="5"/>
  </si>
  <si>
    <t>ｽﾍﾟｰｻﾌﾞﾗｹｯﾄ</t>
    <phoneticPr fontId="5"/>
  </si>
  <si>
    <t>防音フレーム　天井アルミ開閉部分アルミフレームへ固定　ｽﾍﾟｰｻ</t>
    <phoneticPr fontId="5"/>
  </si>
  <si>
    <t>FALCS-SUD-T2-A30-B55-L30-X15-H15-N5-Y15-S42-NA5-K6</t>
    <phoneticPr fontId="5"/>
  </si>
  <si>
    <t>Ｌ型板金　取付板・ブラケット－フリー寸法タイプ－</t>
    <phoneticPr fontId="5"/>
  </si>
  <si>
    <t>防音フレームに取付　サカエﾃｰﾌﾞﾙ防音ｶﾊﾞｰ固定L字ﾌﾞﾗｹｯﾄ</t>
    <rPh sb="18" eb="20">
      <t>ボウオン</t>
    </rPh>
    <rPh sb="24" eb="26">
      <t>コテイ</t>
    </rPh>
    <rPh sb="27" eb="28">
      <t>ジ</t>
    </rPh>
    <phoneticPr fontId="5"/>
  </si>
  <si>
    <t xml:space="preserve">FALAS-SUD-T2-A30-B30-L30-X15-H15-N5-Y15-S15-NA5 </t>
  </si>
  <si>
    <t>Ｌ字ﾌﾞﾗｹｯﾄ　ＳＵＳ材　t=2mm　30mmＴｙｐｅ</t>
    <rPh sb="1" eb="2">
      <t>ジ</t>
    </rPh>
    <rPh sb="12" eb="13">
      <t>ザイ</t>
    </rPh>
    <phoneticPr fontId="5"/>
  </si>
  <si>
    <t xml:space="preserve">SCB5-10 </t>
    <phoneticPr fontId="5"/>
  </si>
  <si>
    <t>六角穴付ボルト－ステンレス</t>
    <phoneticPr fontId="5"/>
  </si>
  <si>
    <t>防音フレームに取付　サカエﾃｰﾌﾞﾙ防音ｶﾊﾞｰ固定L字ﾌﾞﾗｹｯﾄ用ネジ</t>
    <rPh sb="34" eb="35">
      <t>ヨウ</t>
    </rPh>
    <phoneticPr fontId="5"/>
  </si>
  <si>
    <t>SPWF5</t>
    <phoneticPr fontId="5"/>
  </si>
  <si>
    <t>防音フレームに取付　サカエﾃｰﾌﾞﾙ防音ｶﾊﾞｰ固定L字ﾌﾞﾗｹｯﾄ用ネジ+ワッシャ</t>
    <rPh sb="34" eb="35">
      <t>ヨウ</t>
    </rPh>
    <phoneticPr fontId="5"/>
  </si>
  <si>
    <t xml:space="preserve">MNCSP-BR-4.8-20 </t>
    <phoneticPr fontId="5"/>
  </si>
  <si>
    <t>皿木ねじ（プラス）</t>
    <phoneticPr fontId="5"/>
  </si>
  <si>
    <t>防音フレームに取付　サカエﾃｰﾌﾞﾙ防音ｶﾊﾞｰ固定L字ﾌﾞﾗｹｯﾄ用　木ネジ</t>
    <rPh sb="34" eb="35">
      <t>ヨウ</t>
    </rPh>
    <rPh sb="36" eb="37">
      <t>モク</t>
    </rPh>
    <phoneticPr fontId="5"/>
  </si>
  <si>
    <t>TRSS5-6</t>
    <phoneticPr fontId="5"/>
  </si>
  <si>
    <t>十字穴付ﾄﾗｽ小ねじ</t>
    <rPh sb="0" eb="2">
      <t>ジュウジ</t>
    </rPh>
    <rPh sb="2" eb="3">
      <t>アナ</t>
    </rPh>
    <rPh sb="3" eb="4">
      <t>ツ</t>
    </rPh>
    <rPh sb="7" eb="8">
      <t>ショウ</t>
    </rPh>
    <phoneticPr fontId="5"/>
  </si>
  <si>
    <t>防音フレーム　パネル固定用40個、前面パネル固定用20個</t>
    <rPh sb="10" eb="12">
      <t>コテイ</t>
    </rPh>
    <rPh sb="12" eb="13">
      <t>ヨウ</t>
    </rPh>
    <rPh sb="15" eb="16">
      <t>コ</t>
    </rPh>
    <phoneticPr fontId="5"/>
  </si>
  <si>
    <t>TRSS5-10</t>
    <phoneticPr fontId="5"/>
  </si>
  <si>
    <t>防音フレーム　パネル固定用24個、前面パネル固定用12個、</t>
    <rPh sb="10" eb="12">
      <t>コテイ</t>
    </rPh>
    <rPh sb="12" eb="13">
      <t>ヨウ</t>
    </rPh>
    <rPh sb="15" eb="16">
      <t>コ</t>
    </rPh>
    <phoneticPr fontId="5"/>
  </si>
  <si>
    <t>MVSHM-AW03003018019-JPA2AZ54B111AB</t>
    <phoneticPr fontId="5"/>
  </si>
  <si>
    <t>SETB-0028-Z07　　天井　折り畳み蓋1</t>
    <rPh sb="15" eb="17">
      <t>テンジョウ</t>
    </rPh>
    <rPh sb="18" eb="19">
      <t>オ</t>
    </rPh>
    <rPh sb="20" eb="21">
      <t>タタ</t>
    </rPh>
    <rPh sb="22" eb="23">
      <t>フタ</t>
    </rPh>
    <phoneticPr fontId="5"/>
  </si>
  <si>
    <t>防音フレーム　天井　折り畳み蓋1</t>
    <phoneticPr fontId="5"/>
  </si>
  <si>
    <t>MVSHM-AW03003029043-JPA2AZLBS111AB</t>
    <phoneticPr fontId="5"/>
  </si>
  <si>
    <t>SETB-0028-Z08　　天井　折り畳み蓋2</t>
    <rPh sb="18" eb="19">
      <t>オ</t>
    </rPh>
    <rPh sb="20" eb="21">
      <t>タタ</t>
    </rPh>
    <rPh sb="22" eb="23">
      <t>フタ</t>
    </rPh>
    <phoneticPr fontId="5"/>
  </si>
  <si>
    <t>防音フレーム　天井　折り畳み蓋2</t>
    <phoneticPr fontId="5"/>
  </si>
  <si>
    <t xml:space="preserve">HFPAL8H-3-838-582-408-280-D7 </t>
    <phoneticPr fontId="5"/>
  </si>
  <si>
    <t>両左右パネル</t>
    <phoneticPr fontId="5"/>
  </si>
  <si>
    <t>防音フレーム　両左右パネル4枚</t>
    <rPh sb="14" eb="15">
      <t>マイ</t>
    </rPh>
    <phoneticPr fontId="5"/>
  </si>
  <si>
    <t>HFPAL8H-3-738-582-358-280-D7</t>
    <phoneticPr fontId="5"/>
  </si>
  <si>
    <t>背中パネル</t>
    <phoneticPr fontId="5"/>
  </si>
  <si>
    <t>防音フレーム　背中パネル:1枚</t>
    <rPh sb="14" eb="15">
      <t>マイ</t>
    </rPh>
    <phoneticPr fontId="5"/>
  </si>
  <si>
    <t xml:space="preserve">HFPAL2H-3-208-50-186-39-D7 </t>
    <phoneticPr fontId="5"/>
  </si>
  <si>
    <t>天井パネル　　中央中側</t>
    <rPh sb="0" eb="2">
      <t>テンジョウ</t>
    </rPh>
    <rPh sb="7" eb="9">
      <t>チュウオウ</t>
    </rPh>
    <rPh sb="9" eb="10">
      <t>チュウ</t>
    </rPh>
    <rPh sb="10" eb="11">
      <t>ガワ</t>
    </rPh>
    <phoneticPr fontId="5"/>
  </si>
  <si>
    <t>防音フレーム　天井パネル　　中央中側</t>
    <rPh sb="17" eb="18">
      <t>ガワ</t>
    </rPh>
    <phoneticPr fontId="5"/>
  </si>
  <si>
    <t xml:space="preserve">HFPAL4H-3-268-208-246-186-D7 </t>
    <phoneticPr fontId="5"/>
  </si>
  <si>
    <t>天井パネル　　中央奥側</t>
    <rPh sb="0" eb="2">
      <t>テンジョウ</t>
    </rPh>
    <rPh sb="7" eb="9">
      <t>チュウオウ</t>
    </rPh>
    <rPh sb="9" eb="10">
      <t>オク</t>
    </rPh>
    <rPh sb="10" eb="11">
      <t>ガワ</t>
    </rPh>
    <phoneticPr fontId="5"/>
  </si>
  <si>
    <t>防音フレーム　天井パネル　　中央奥側</t>
    <phoneticPr fontId="5"/>
  </si>
  <si>
    <t xml:space="preserve">HFPAL4H-3-403-233-381-211-D7 </t>
  </si>
  <si>
    <t>天井パネル　　左右側</t>
    <rPh sb="0" eb="2">
      <t>テンジョウ</t>
    </rPh>
    <rPh sb="7" eb="9">
      <t>サユウ</t>
    </rPh>
    <rPh sb="9" eb="10">
      <t>ガワ</t>
    </rPh>
    <phoneticPr fontId="5"/>
  </si>
  <si>
    <t>防音フレーム　天井パネル　　左右側　</t>
    <phoneticPr fontId="5"/>
  </si>
  <si>
    <t>AXSH111-VC-1EB-5-1DB-F</t>
    <phoneticPr fontId="5"/>
  </si>
  <si>
    <t>FAスイッチボックス(非常ｽｲｯﾁ）</t>
    <rPh sb="11" eb="13">
      <t>ヒジョウ</t>
    </rPh>
    <phoneticPr fontId="5"/>
  </si>
  <si>
    <t>防音フレームに取付</t>
    <rPh sb="0" eb="2">
      <t>ボウオン</t>
    </rPh>
    <rPh sb="7" eb="9">
      <t>トリツケ</t>
    </rPh>
    <phoneticPr fontId="5"/>
  </si>
  <si>
    <t>MVSHM-3N02052009011-JPA2AZRNF111AA</t>
    <phoneticPr fontId="5"/>
  </si>
  <si>
    <t>SETB-0028-Z11　FAスイッチボックスﾌﾞﾗｹｯﾄ</t>
    <phoneticPr fontId="5"/>
  </si>
  <si>
    <t>六角穴付きﾎﾞﾀﾝﾎﾞﾙﾄ　 (M4×8)　</t>
    <phoneticPr fontId="5"/>
  </si>
  <si>
    <t>防音フレームに取付SETB-0028-Z11へ　FAスイッチボックスﾌﾞﾗｹｯﾄ固定</t>
    <rPh sb="0" eb="2">
      <t>ボウオン</t>
    </rPh>
    <rPh sb="7" eb="9">
      <t>トリツケ</t>
    </rPh>
    <rPh sb="40" eb="42">
      <t>コテイ</t>
    </rPh>
    <phoneticPr fontId="5"/>
  </si>
  <si>
    <t>HFS6-3030-1188</t>
    <phoneticPr fontId="5"/>
  </si>
  <si>
    <t>前扉縦アルミフレーム</t>
    <rPh sb="0" eb="1">
      <t>マエ</t>
    </rPh>
    <rPh sb="1" eb="2">
      <t>トビラ</t>
    </rPh>
    <rPh sb="2" eb="3">
      <t>タテ</t>
    </rPh>
    <phoneticPr fontId="5"/>
  </si>
  <si>
    <t>HFS6-3030-676</t>
    <phoneticPr fontId="5"/>
  </si>
  <si>
    <t>前扉横アルミフレーム</t>
    <rPh sb="0" eb="1">
      <t>マエ</t>
    </rPh>
    <rPh sb="1" eb="2">
      <t>トビラ</t>
    </rPh>
    <rPh sb="2" eb="3">
      <t>ヨコ</t>
    </rPh>
    <phoneticPr fontId="5"/>
  </si>
  <si>
    <t>HFS6-3030-600</t>
    <phoneticPr fontId="5"/>
  </si>
  <si>
    <t>前扉ｽﾗｲﾄﾞﾄﾞｱとLED照明固定縦アルミフレーム</t>
    <rPh sb="0" eb="1">
      <t>マエ</t>
    </rPh>
    <rPh sb="1" eb="2">
      <t>トビラ</t>
    </rPh>
    <rPh sb="14" eb="16">
      <t>ショウメイ</t>
    </rPh>
    <rPh sb="16" eb="18">
      <t>コテイ</t>
    </rPh>
    <rPh sb="18" eb="19">
      <t>タテ</t>
    </rPh>
    <phoneticPr fontId="5"/>
  </si>
  <si>
    <t>HFS6-3030-374</t>
    <phoneticPr fontId="5"/>
  </si>
  <si>
    <t>前面LED照明固定横アルミフレーム</t>
    <rPh sb="0" eb="1">
      <t>マエ</t>
    </rPh>
    <rPh sb="1" eb="2">
      <t>メン</t>
    </rPh>
    <rPh sb="5" eb="7">
      <t>ショウメイ</t>
    </rPh>
    <rPh sb="7" eb="9">
      <t>コテイ</t>
    </rPh>
    <rPh sb="9" eb="10">
      <t>ヨコ</t>
    </rPh>
    <phoneticPr fontId="5"/>
  </si>
  <si>
    <t>HFS6-3030-320</t>
    <phoneticPr fontId="5"/>
  </si>
  <si>
    <t>前扉ｽﾗｲﾄﾞﾄﾞｱとLED照明固定横アルミフレーム</t>
    <rPh sb="0" eb="1">
      <t>マエ</t>
    </rPh>
    <rPh sb="1" eb="2">
      <t>トビラ</t>
    </rPh>
    <rPh sb="14" eb="16">
      <t>ショウメイ</t>
    </rPh>
    <rPh sb="16" eb="18">
      <t>コテイ</t>
    </rPh>
    <rPh sb="18" eb="19">
      <t>ヨコ</t>
    </rPh>
    <phoneticPr fontId="5"/>
  </si>
  <si>
    <t>前面扉、LED照明固定横アルミフレーム両サイド縦柱と固定用</t>
    <rPh sb="0" eb="1">
      <t>マエ</t>
    </rPh>
    <rPh sb="19" eb="20">
      <t>リョウ</t>
    </rPh>
    <rPh sb="23" eb="24">
      <t>タテ</t>
    </rPh>
    <rPh sb="24" eb="25">
      <t>ハシラ</t>
    </rPh>
    <rPh sb="26" eb="28">
      <t>コテイ</t>
    </rPh>
    <rPh sb="28" eb="29">
      <t>ヨウ</t>
    </rPh>
    <phoneticPr fontId="5"/>
  </si>
  <si>
    <t>前扉パネルｻﾎﾟｰﾄの為使用</t>
    <rPh sb="0" eb="1">
      <t>マエ</t>
    </rPh>
    <rPh sb="1" eb="2">
      <t>トビラ</t>
    </rPh>
    <rPh sb="11" eb="12">
      <t>タメ</t>
    </rPh>
    <rPh sb="12" eb="14">
      <t>シヨウ</t>
    </rPh>
    <phoneticPr fontId="5"/>
  </si>
  <si>
    <t xml:space="preserve">HHPSN6-SET </t>
    <phoneticPr fontId="5"/>
  </si>
  <si>
    <t>アルミ蝶番　SET</t>
    <phoneticPr fontId="5"/>
  </si>
  <si>
    <t>前面ドアとフレームに固定用</t>
    <rPh sb="0" eb="2">
      <t>ゼンメン</t>
    </rPh>
    <rPh sb="10" eb="12">
      <t>コテイ</t>
    </rPh>
    <rPh sb="12" eb="13">
      <t>ヨウ</t>
    </rPh>
    <phoneticPr fontId="5"/>
  </si>
  <si>
    <t>前面ドア部マグネットｾﾝｻｰ固定用6個、LED照明固定4個、ｽﾗｲﾄﾞレール固定8個</t>
    <rPh sb="0" eb="2">
      <t>ゼンメン</t>
    </rPh>
    <rPh sb="4" eb="5">
      <t>ブ</t>
    </rPh>
    <rPh sb="14" eb="16">
      <t>コテイ</t>
    </rPh>
    <rPh sb="16" eb="17">
      <t>ヨウ</t>
    </rPh>
    <rPh sb="18" eb="19">
      <t>コ</t>
    </rPh>
    <rPh sb="28" eb="29">
      <t>コ</t>
    </rPh>
    <rPh sb="38" eb="40">
      <t>コテイ</t>
    </rPh>
    <rPh sb="41" eb="42">
      <t>コ</t>
    </rPh>
    <phoneticPr fontId="5"/>
  </si>
  <si>
    <t>MGST1</t>
    <phoneticPr fontId="5"/>
  </si>
  <si>
    <t>フレーム取付用マグネットキャッチ　</t>
    <phoneticPr fontId="5"/>
  </si>
  <si>
    <t>前面(LEDﾗｲﾄON/OFF用）</t>
    <rPh sb="0" eb="2">
      <t>ゼンメン</t>
    </rPh>
    <phoneticPr fontId="5"/>
  </si>
  <si>
    <t>MGST2</t>
    <phoneticPr fontId="5"/>
  </si>
  <si>
    <t>フレーム取付用マグネットキャッチ</t>
    <phoneticPr fontId="5"/>
  </si>
  <si>
    <t>前面　(左右ﾄﾞｱ安全確認とLEDﾗｲﾄON/OFF用）</t>
    <rPh sb="0" eb="2">
      <t>ゼンメン</t>
    </rPh>
    <phoneticPr fontId="5"/>
  </si>
  <si>
    <t>SCB4-22</t>
    <phoneticPr fontId="5"/>
  </si>
  <si>
    <t>六角穴付きﾎﾞﾀﾝﾎﾞﾙﾄ　 (M4×22)　</t>
    <phoneticPr fontId="5"/>
  </si>
  <si>
    <t>前面ドア　ﾏｸﾞﾈｯﾄｾﾝｻｰｱﾙﾐへ固定用　MGST1とMGST2用</t>
    <rPh sb="0" eb="2">
      <t>ゼンメン</t>
    </rPh>
    <rPh sb="34" eb="35">
      <t>ヨウ</t>
    </rPh>
    <phoneticPr fontId="5"/>
  </si>
  <si>
    <t>UWASND100　</t>
    <phoneticPr fontId="5"/>
  </si>
  <si>
    <t>鋳物取手</t>
    <phoneticPr fontId="5"/>
  </si>
  <si>
    <t>前扉ｽﾗｲﾄﾞﾄﾞｱと固定</t>
    <rPh sb="11" eb="13">
      <t>コテイ</t>
    </rPh>
    <phoneticPr fontId="5"/>
  </si>
  <si>
    <t>ＳＦＢ4-15</t>
    <phoneticPr fontId="5"/>
  </si>
  <si>
    <t>M4×15　皿ねじ</t>
    <rPh sb="6" eb="7">
      <t>サラ</t>
    </rPh>
    <phoneticPr fontId="5"/>
  </si>
  <si>
    <t>前面鋳物取手 固定用</t>
    <rPh sb="0" eb="2">
      <t>ゼンメン</t>
    </rPh>
    <rPh sb="7" eb="9">
      <t>コテイ</t>
    </rPh>
    <rPh sb="9" eb="10">
      <t>ヨウ</t>
    </rPh>
    <phoneticPr fontId="5"/>
  </si>
  <si>
    <t>SSRXY2712</t>
    <phoneticPr fontId="5"/>
  </si>
  <si>
    <t>スライドレール　３段引　標準タイプ</t>
    <phoneticPr fontId="5"/>
  </si>
  <si>
    <t>前面ドアｽﾗｲﾄﾞﾄﾞｱ部分</t>
    <rPh sb="0" eb="1">
      <t>マエ</t>
    </rPh>
    <rPh sb="12" eb="14">
      <t>ブブン</t>
    </rPh>
    <phoneticPr fontId="5"/>
  </si>
  <si>
    <t>前面ドアｽﾗｲﾄﾞﾄﾞｱ部分固定用 3段ｽﾗｲﾄﾞｱﾙﾐへ固定用16個、LEDをアルミフレームへ固定で4個</t>
    <rPh sb="0" eb="1">
      <t>マエ</t>
    </rPh>
    <rPh sb="12" eb="14">
      <t>ブブン</t>
    </rPh>
    <rPh sb="14" eb="16">
      <t>コテイ</t>
    </rPh>
    <rPh sb="16" eb="17">
      <t>ヨウ</t>
    </rPh>
    <rPh sb="34" eb="35">
      <t>コ</t>
    </rPh>
    <rPh sb="48" eb="50">
      <t>コテイ</t>
    </rPh>
    <rPh sb="52" eb="53">
      <t>コ</t>
    </rPh>
    <phoneticPr fontId="5"/>
  </si>
  <si>
    <t>SKNTR4</t>
    <phoneticPr fontId="5"/>
  </si>
  <si>
    <t>ﾅｯﾄ　M4用　薄型　</t>
    <rPh sb="6" eb="7">
      <t>ヨウ</t>
    </rPh>
    <rPh sb="8" eb="10">
      <t>ウスガタ</t>
    </rPh>
    <phoneticPr fontId="5"/>
  </si>
  <si>
    <t>前面ドア　ｽｲｯﾁBOX固定用8個、アｽﾗｲﾄﾞﾄﾞｱ部分8個、取っ手固定用2個</t>
    <rPh sb="12" eb="14">
      <t>コテイ</t>
    </rPh>
    <rPh sb="16" eb="17">
      <t>コ</t>
    </rPh>
    <rPh sb="30" eb="31">
      <t>コ</t>
    </rPh>
    <rPh sb="32" eb="33">
      <t>ト</t>
    </rPh>
    <rPh sb="34" eb="35">
      <t>テ</t>
    </rPh>
    <rPh sb="35" eb="37">
      <t>コテイ</t>
    </rPh>
    <rPh sb="37" eb="38">
      <t>ヨウ</t>
    </rPh>
    <rPh sb="39" eb="40">
      <t>コ</t>
    </rPh>
    <phoneticPr fontId="5"/>
  </si>
  <si>
    <t>UWUAN109.5-N</t>
    <phoneticPr fontId="5"/>
  </si>
  <si>
    <t>埋め込み取っ手</t>
    <phoneticPr fontId="5"/>
  </si>
  <si>
    <t>前面ドア</t>
    <rPh sb="0" eb="1">
      <t>マエ</t>
    </rPh>
    <phoneticPr fontId="5"/>
  </si>
  <si>
    <t>六角穴付きﾎﾞﾀﾝﾎﾞﾙﾄ　 (M4×6)　</t>
    <phoneticPr fontId="5"/>
  </si>
  <si>
    <t>前面埋め込み取っ手8固定用個</t>
    <rPh sb="0" eb="2">
      <t>ゼンメン</t>
    </rPh>
    <rPh sb="10" eb="12">
      <t>コテイ</t>
    </rPh>
    <rPh sb="12" eb="13">
      <t>ヨウ</t>
    </rPh>
    <phoneticPr fontId="5"/>
  </si>
  <si>
    <t>ﾜｯｼｬｰ　M4ﾈｼﾞ用</t>
    <rPh sb="11" eb="12">
      <t>ヨウ</t>
    </rPh>
    <phoneticPr fontId="5"/>
  </si>
  <si>
    <t>前面埋め込み取っ手8個、ｽﾗｲﾄﾞﾄﾞｱ3段ｽﾗｲﾄﾞ固定時8個、ｽｲｯﾁBOX固定用8個</t>
    <rPh sb="0" eb="2">
      <t>ゼンメン</t>
    </rPh>
    <rPh sb="10" eb="11">
      <t>コ</t>
    </rPh>
    <rPh sb="21" eb="22">
      <t>ダン</t>
    </rPh>
    <rPh sb="27" eb="29">
      <t>コテイ</t>
    </rPh>
    <rPh sb="29" eb="30">
      <t>ジ</t>
    </rPh>
    <rPh sb="31" eb="32">
      <t>コ</t>
    </rPh>
    <rPh sb="40" eb="42">
      <t>コテイ</t>
    </rPh>
    <rPh sb="42" eb="43">
      <t>ヨウ</t>
    </rPh>
    <rPh sb="44" eb="45">
      <t>コ</t>
    </rPh>
    <phoneticPr fontId="5"/>
  </si>
  <si>
    <t>AXSH111-VC-1PD2-5.0-1AK-F</t>
    <phoneticPr fontId="5"/>
  </si>
  <si>
    <t>FAスイッチボックス(緑色）</t>
    <rPh sb="11" eb="12">
      <t>ミドリ</t>
    </rPh>
    <rPh sb="12" eb="13">
      <t>イロ</t>
    </rPh>
    <phoneticPr fontId="5"/>
  </si>
  <si>
    <t>SBCB4-10</t>
    <phoneticPr fontId="5"/>
  </si>
  <si>
    <t>前面ドア　ｽｲｯﾁBOX固定用</t>
    <rPh sb="12" eb="14">
      <t>コテイ</t>
    </rPh>
    <rPh sb="14" eb="15">
      <t>ヨウ</t>
    </rPh>
    <phoneticPr fontId="5"/>
  </si>
  <si>
    <t>HFPAL8H-3-674-502-326-240-D7</t>
    <phoneticPr fontId="5"/>
  </si>
  <si>
    <t>カバープレート</t>
    <phoneticPr fontId="5"/>
  </si>
  <si>
    <t>前面ﾄﾞｱ中央上段　パネル</t>
    <rPh sb="0" eb="2">
      <t>ゼンメン</t>
    </rPh>
    <rPh sb="5" eb="7">
      <t>チュウオウ</t>
    </rPh>
    <rPh sb="7" eb="9">
      <t>ジョウダン</t>
    </rPh>
    <phoneticPr fontId="5"/>
  </si>
  <si>
    <t>HFPAL4H-3-318-167-296-145-D7</t>
    <phoneticPr fontId="5"/>
  </si>
  <si>
    <t>前面ﾄﾞｱ中央中段　パネル</t>
    <rPh sb="0" eb="2">
      <t>ゼンメン</t>
    </rPh>
    <rPh sb="5" eb="7">
      <t>チュウオウ</t>
    </rPh>
    <rPh sb="7" eb="8">
      <t>チュウ</t>
    </rPh>
    <rPh sb="8" eb="9">
      <t>　</t>
    </rPh>
    <phoneticPr fontId="5"/>
  </si>
  <si>
    <t xml:space="preserve">HFPAL6H-3-598-146-288-124-D7 </t>
    <phoneticPr fontId="5"/>
  </si>
  <si>
    <t>前面ﾄﾞｱ左側　パネル</t>
    <rPh sb="0" eb="2">
      <t>ゼンメン</t>
    </rPh>
    <rPh sb="5" eb="6">
      <t>ヒダリ</t>
    </rPh>
    <rPh sb="6" eb="7">
      <t>ガワ</t>
    </rPh>
    <phoneticPr fontId="5"/>
  </si>
  <si>
    <t>MVSHM-AW03003014059-JPA2AF1K0111AB</t>
  </si>
  <si>
    <t>SETB-0028-Z01　前面扉右側埋め込み取っ手パネル</t>
    <phoneticPr fontId="5"/>
  </si>
  <si>
    <t>前面ﾄﾞｱ右側パネル</t>
    <phoneticPr fontId="5"/>
  </si>
  <si>
    <t>MVSHM-AW03001002031-JPA2AFY30111AB</t>
    <phoneticPr fontId="5"/>
  </si>
  <si>
    <t>SETB-0028-Z02　ﾄﾞｱ下段側パネル</t>
    <phoneticPr fontId="5"/>
  </si>
  <si>
    <t>前面ﾄﾞｱ下段側パネル</t>
    <phoneticPr fontId="5"/>
  </si>
  <si>
    <t>MVSHM-AW03003034042-JPA2AZXP4111AB</t>
    <phoneticPr fontId="5"/>
  </si>
  <si>
    <t>SETB-0028-Z03　ｽﾗｲﾄﾞﾄﾞｱ</t>
    <phoneticPr fontId="5"/>
  </si>
  <si>
    <t>前面ﾄﾞｱｽﾗｲﾄﾞﾄﾞｱパネル</t>
    <phoneticPr fontId="5"/>
  </si>
  <si>
    <t>MVSHM-3N02052009030-JPA2AZ0EN111AA</t>
    <phoneticPr fontId="5"/>
  </si>
  <si>
    <t>SETB-0028-Z04　ｽﾗｲﾄﾞﾄﾞｱU字ﾌﾞﾗｹｯﾄ補強　</t>
    <phoneticPr fontId="5"/>
  </si>
  <si>
    <t>前面ﾄﾞｱｽﾗｲﾄﾞﾄﾞ補強U字ﾌﾞﾗｹｯﾄ</t>
    <rPh sb="12" eb="14">
      <t>ホキョウ</t>
    </rPh>
    <rPh sb="15" eb="16">
      <t>ジ</t>
    </rPh>
    <phoneticPr fontId="5"/>
  </si>
  <si>
    <t>ﾐｽﾐ</t>
    <phoneticPr fontId="5"/>
  </si>
  <si>
    <t>MVSHM-3N03000031034-JPA2AZUT8111AC</t>
    <phoneticPr fontId="5"/>
  </si>
  <si>
    <t>SETB-0028-Z05　左右ﾄﾞｱの裏側枠　　1枚使用（318mm×345mm×t3）　</t>
    <rPh sb="14" eb="16">
      <t>サユウ</t>
    </rPh>
    <rPh sb="21" eb="22">
      <t>　</t>
    </rPh>
    <rPh sb="22" eb="23">
      <t>ワク</t>
    </rPh>
    <rPh sb="26" eb="27">
      <t>マイ</t>
    </rPh>
    <rPh sb="27" eb="29">
      <t>シヨウ</t>
    </rPh>
    <phoneticPr fontId="5"/>
  </si>
  <si>
    <t>前面ドア　搬入口枠</t>
    <rPh sb="5" eb="7">
      <t>ハンニュウ</t>
    </rPh>
    <rPh sb="7" eb="8">
      <t>グチ</t>
    </rPh>
    <rPh sb="8" eb="9">
      <t>ワク</t>
    </rPh>
    <phoneticPr fontId="5"/>
  </si>
  <si>
    <t>MVSHM-AN05000001027-JPA2AZ8XG111AB</t>
  </si>
  <si>
    <t>SETB-0028-Z06　　左右ﾄﾞｱ部センサーﾌﾞﾗｹｯﾄ</t>
    <phoneticPr fontId="5"/>
  </si>
  <si>
    <t>前面ドア　　ﾏｸﾞﾈｯﾄｾﾝｻｰｱﾙﾐへ固定ｽﾍﾟｰｻ用　MGST1とMGST2用</t>
    <phoneticPr fontId="5"/>
  </si>
  <si>
    <t>吸音材</t>
    <phoneticPr fontId="5"/>
  </si>
  <si>
    <t>FBSKYKAY16-675-500</t>
    <phoneticPr fontId="5"/>
  </si>
  <si>
    <t>防音材　フリー寸法指定タイプ　　</t>
    <phoneticPr fontId="5"/>
  </si>
  <si>
    <t>前面扉上段</t>
    <rPh sb="0" eb="2">
      <t>ゼンメン</t>
    </rPh>
    <rPh sb="2" eb="3">
      <t>トビラ</t>
    </rPh>
    <rPh sb="3" eb="5">
      <t>ジョウダン</t>
    </rPh>
    <phoneticPr fontId="5"/>
  </si>
  <si>
    <t>FBSKYKAY16-320-165</t>
    <phoneticPr fontId="5"/>
  </si>
  <si>
    <t>防音材　フリー寸法指定タイプ　</t>
    <phoneticPr fontId="5"/>
  </si>
  <si>
    <t>前面扉真中　中段</t>
    <rPh sb="0" eb="2">
      <t>ゼンメン</t>
    </rPh>
    <rPh sb="2" eb="3">
      <t>トビラ</t>
    </rPh>
    <rPh sb="3" eb="5">
      <t>マンナカ</t>
    </rPh>
    <rPh sb="6" eb="8">
      <t>チュウダン</t>
    </rPh>
    <phoneticPr fontId="5"/>
  </si>
  <si>
    <t>FBSKYKAY16-600-145</t>
    <phoneticPr fontId="5"/>
  </si>
  <si>
    <t>前面扉左右</t>
    <rPh sb="0" eb="2">
      <t>ゼンメン</t>
    </rPh>
    <rPh sb="2" eb="3">
      <t>トビラ</t>
    </rPh>
    <rPh sb="3" eb="5">
      <t>サユウ</t>
    </rPh>
    <phoneticPr fontId="5"/>
  </si>
  <si>
    <t xml:space="preserve">FBSKYKAY16-320-50 </t>
    <phoneticPr fontId="5"/>
  </si>
  <si>
    <t>防音材　フリー寸法指定タイプ</t>
    <phoneticPr fontId="5"/>
  </si>
  <si>
    <t>前面扉真中　下段</t>
    <rPh sb="0" eb="2">
      <t>ゼンメン</t>
    </rPh>
    <rPh sb="2" eb="3">
      <t>トビラ</t>
    </rPh>
    <rPh sb="3" eb="5">
      <t>マンナカ</t>
    </rPh>
    <rPh sb="6" eb="8">
      <t>カダン</t>
    </rPh>
    <phoneticPr fontId="5"/>
  </si>
  <si>
    <t>FBSKYKAY16-350-340</t>
    <phoneticPr fontId="5"/>
  </si>
  <si>
    <t>前面扉　ｽﾗｲﾄﾞﾄﾞｱ裏用</t>
    <rPh sb="12" eb="13">
      <t>ウラ</t>
    </rPh>
    <rPh sb="13" eb="14">
      <t>ヨウ</t>
    </rPh>
    <phoneticPr fontId="5"/>
  </si>
  <si>
    <t>FBSKYKAY16-585-420</t>
    <phoneticPr fontId="5"/>
  </si>
  <si>
    <t>防音ｶﾊﾞｰ　左右側上下用</t>
    <rPh sb="0" eb="2">
      <t>ボウオン</t>
    </rPh>
    <rPh sb="7" eb="9">
      <t>サユウ</t>
    </rPh>
    <rPh sb="9" eb="10">
      <t>ガワ</t>
    </rPh>
    <rPh sb="10" eb="12">
      <t>ジョウゲ</t>
    </rPh>
    <rPh sb="12" eb="13">
      <t>ヨウ</t>
    </rPh>
    <phoneticPr fontId="5"/>
  </si>
  <si>
    <t>FBSKYKAY16-740-485</t>
    <phoneticPr fontId="5"/>
  </si>
  <si>
    <t>防音ｶﾊﾞｰ背面側上下用</t>
    <rPh sb="0" eb="2">
      <t>ボウオン</t>
    </rPh>
    <rPh sb="6" eb="8">
      <t>ハイメン</t>
    </rPh>
    <rPh sb="8" eb="9">
      <t>ガワ</t>
    </rPh>
    <rPh sb="9" eb="11">
      <t>ジョウゲ</t>
    </rPh>
    <rPh sb="11" eb="12">
      <t>ヨウ</t>
    </rPh>
    <phoneticPr fontId="5"/>
  </si>
  <si>
    <t>FBSKYKAY16-740-100</t>
    <phoneticPr fontId="5"/>
  </si>
  <si>
    <t>FBSKYKAY16-405-235</t>
    <phoneticPr fontId="5"/>
  </si>
  <si>
    <t>天井左右3枚</t>
    <rPh sb="0" eb="2">
      <t>テンジョウ</t>
    </rPh>
    <rPh sb="2" eb="4">
      <t>サユウ</t>
    </rPh>
    <rPh sb="5" eb="6">
      <t>マイ</t>
    </rPh>
    <phoneticPr fontId="5"/>
  </si>
  <si>
    <t>FBSKYKAY16-270-210</t>
    <phoneticPr fontId="5"/>
  </si>
  <si>
    <t>天井中央奥</t>
    <rPh sb="0" eb="2">
      <t>テンジョウ</t>
    </rPh>
    <rPh sb="2" eb="4">
      <t>チュウオウ</t>
    </rPh>
    <rPh sb="4" eb="5">
      <t>オク</t>
    </rPh>
    <phoneticPr fontId="5"/>
  </si>
  <si>
    <t>FBSKYKAY16-405-270</t>
    <phoneticPr fontId="5"/>
  </si>
  <si>
    <t>天井折り畳み1側</t>
    <rPh sb="0" eb="2">
      <t>テンジョウ</t>
    </rPh>
    <rPh sb="2" eb="3">
      <t>オ</t>
    </rPh>
    <rPh sb="4" eb="5">
      <t>タタ</t>
    </rPh>
    <rPh sb="7" eb="8">
      <t>ガワ</t>
    </rPh>
    <phoneticPr fontId="5"/>
  </si>
  <si>
    <t>FBSKYKAY16-175-170</t>
    <phoneticPr fontId="5"/>
  </si>
  <si>
    <t>天井折り畳み2側</t>
    <rPh sb="0" eb="2">
      <t>テンジョウ</t>
    </rPh>
    <rPh sb="2" eb="3">
      <t>オ</t>
    </rPh>
    <rPh sb="4" eb="5">
      <t>タタ</t>
    </rPh>
    <rPh sb="7" eb="8">
      <t>ガワ</t>
    </rPh>
    <phoneticPr fontId="5"/>
  </si>
  <si>
    <t>FBSKYKAY16-210-50</t>
    <phoneticPr fontId="5"/>
  </si>
  <si>
    <t>天井中央奥装置後ろ小型</t>
    <rPh sb="0" eb="2">
      <t>テンジョウ</t>
    </rPh>
    <rPh sb="2" eb="4">
      <t>チュウオウ</t>
    </rPh>
    <rPh sb="4" eb="5">
      <t>オク</t>
    </rPh>
    <rPh sb="5" eb="7">
      <t>ソウチ</t>
    </rPh>
    <rPh sb="7" eb="8">
      <t>ウシ</t>
    </rPh>
    <rPh sb="9" eb="11">
      <t>コガタ</t>
    </rPh>
    <phoneticPr fontId="5"/>
  </si>
  <si>
    <t>SGNPTA10-15-1000</t>
    <phoneticPr fontId="5"/>
  </si>
  <si>
    <t>スポンジテープ</t>
    <phoneticPr fontId="5"/>
  </si>
  <si>
    <t>隙間埋め用</t>
    <rPh sb="0" eb="2">
      <t>スキマ</t>
    </rPh>
    <rPh sb="2" eb="3">
      <t>ウ</t>
    </rPh>
    <rPh sb="4" eb="5">
      <t>ヨウ</t>
    </rPh>
    <phoneticPr fontId="5"/>
  </si>
  <si>
    <t xml:space="preserve">SGNPTA5-15-1000 </t>
    <phoneticPr fontId="5"/>
  </si>
  <si>
    <t xml:space="preserve">SGNPTA3-15-1000 </t>
    <phoneticPr fontId="5"/>
  </si>
  <si>
    <t>SFA-191</t>
    <phoneticPr fontId="5"/>
  </si>
  <si>
    <t>　ﾄﾞｱｼｰﾙ　　開閉扉部分</t>
    <rPh sb="9" eb="11">
      <t>カイヘイ</t>
    </rPh>
    <rPh sb="11" eb="12">
      <t>トビラ</t>
    </rPh>
    <rPh sb="12" eb="14">
      <t>ブブン</t>
    </rPh>
    <phoneticPr fontId="5"/>
  </si>
  <si>
    <t>防音フレーム　　ﾄﾞｱｼｰﾙ　</t>
    <phoneticPr fontId="5"/>
  </si>
  <si>
    <t>隙間埋めの為</t>
    <rPh sb="0" eb="2">
      <t>スキマ</t>
    </rPh>
    <rPh sb="2" eb="3">
      <t>ウ</t>
    </rPh>
    <rPh sb="5" eb="6">
      <t>タメ</t>
    </rPh>
    <phoneticPr fontId="5"/>
  </si>
  <si>
    <t>電機配電関係</t>
    <rPh sb="0" eb="2">
      <t>デンキ</t>
    </rPh>
    <rPh sb="2" eb="4">
      <t>ハイデン</t>
    </rPh>
    <rPh sb="4" eb="6">
      <t>カンケイ</t>
    </rPh>
    <phoneticPr fontId="5"/>
  </si>
  <si>
    <t>LEAB1</t>
    <phoneticPr fontId="5"/>
  </si>
  <si>
    <t>角度調整ﾌﾞﾗｹｯﾄ</t>
    <phoneticPr fontId="5"/>
  </si>
  <si>
    <t>LEAD1</t>
    <phoneticPr fontId="5"/>
  </si>
  <si>
    <t>ACｱﾀﾞﾌﾟﾀ電源</t>
  </si>
  <si>
    <t>LEDSC350-W</t>
    <phoneticPr fontId="5"/>
  </si>
  <si>
    <t>ＬＥＤバー照明　調光機能付き　350mm</t>
  </si>
  <si>
    <t>六角穴付きﾎﾞﾀﾝﾎﾞﾙﾄ　 (M4×8)　(角度調整ﾌﾞﾗｹｯﾄ左右ﾄﾞｱｱﾙﾐﾌﾚｰﾑへ用）</t>
    <phoneticPr fontId="5"/>
  </si>
  <si>
    <t>後入れナット(角度調整ﾌﾞﾗｹｯﾄ左右ﾄﾞｱｱﾙﾐﾌﾚｰﾑへ用）</t>
    <rPh sb="0" eb="2">
      <t>アトイ</t>
    </rPh>
    <rPh sb="17" eb="19">
      <t>サユウ</t>
    </rPh>
    <rPh sb="30" eb="31">
      <t>ヨウ</t>
    </rPh>
    <phoneticPr fontId="5"/>
  </si>
  <si>
    <t>裸圧着端子Y型　φ3</t>
    <rPh sb="0" eb="1">
      <t>ハダカ</t>
    </rPh>
    <rPh sb="1" eb="3">
      <t>アッチャク</t>
    </rPh>
    <rPh sb="3" eb="5">
      <t>タンシ</t>
    </rPh>
    <rPh sb="6" eb="7">
      <t>ガタ</t>
    </rPh>
    <phoneticPr fontId="5"/>
  </si>
  <si>
    <t>社内在庫品使用の為購入しない　</t>
    <rPh sb="0" eb="2">
      <t>シャナイ</t>
    </rPh>
    <rPh sb="2" eb="4">
      <t>ザイコ</t>
    </rPh>
    <rPh sb="4" eb="5">
      <t>ヒン</t>
    </rPh>
    <rPh sb="5" eb="7">
      <t>シヨウ</t>
    </rPh>
    <rPh sb="8" eb="9">
      <t>タメ</t>
    </rPh>
    <rPh sb="9" eb="11">
      <t>コウニュウ</t>
    </rPh>
    <phoneticPr fontId="5"/>
  </si>
  <si>
    <r>
      <t>1</t>
    </r>
    <r>
      <rPr>
        <sz val="11"/>
        <color theme="1"/>
        <rFont val="游ゴシック"/>
        <family val="2"/>
        <charset val="128"/>
        <scheme val="minor"/>
      </rPr>
      <t>.25-4</t>
    </r>
    <phoneticPr fontId="5"/>
  </si>
  <si>
    <t>裸圧着端子Y型　φ4</t>
    <rPh sb="0" eb="1">
      <t>ハダカ</t>
    </rPh>
    <rPh sb="1" eb="3">
      <t>アッチャク</t>
    </rPh>
    <rPh sb="3" eb="5">
      <t>タンシ</t>
    </rPh>
    <rPh sb="6" eb="7">
      <t>ガタ</t>
    </rPh>
    <phoneticPr fontId="5"/>
  </si>
  <si>
    <t>NA3GH-24-2-20</t>
    <phoneticPr fontId="5"/>
  </si>
  <si>
    <t>NA3GH-24-5-20</t>
    <phoneticPr fontId="5"/>
  </si>
  <si>
    <t>C1P-004C</t>
    <phoneticPr fontId="5"/>
  </si>
  <si>
    <t>ｹｰﾌﾞﾙｸﾗﾝﾌﾟＳ　(後入れ）50個入り</t>
    <rPh sb="13" eb="15">
      <t>アトイ</t>
    </rPh>
    <rPh sb="19" eb="20">
      <t>コ</t>
    </rPh>
    <rPh sb="20" eb="21">
      <t>イ</t>
    </rPh>
    <phoneticPr fontId="5"/>
  </si>
  <si>
    <t>XM3A-0921</t>
    <phoneticPr fontId="5"/>
  </si>
  <si>
    <t>D-subコネクタ 9pin 　オスﾌﾟﾗｸﾞ</t>
    <phoneticPr fontId="5"/>
  </si>
  <si>
    <t>7/6 仙台営業所着</t>
    <rPh sb="4" eb="6">
      <t>センダイ</t>
    </rPh>
    <rPh sb="6" eb="10">
      <t>エイギョウショチャク</t>
    </rPh>
    <phoneticPr fontId="5"/>
  </si>
  <si>
    <t>XM2S-0911</t>
    <phoneticPr fontId="5"/>
  </si>
  <si>
    <t>フード　ネジサイズM2.6　TYPE</t>
    <phoneticPr fontId="5"/>
  </si>
  <si>
    <t>不足分</t>
    <rPh sb="0" eb="2">
      <t>フソク</t>
    </rPh>
    <rPh sb="2" eb="3">
      <t>ブン</t>
    </rPh>
    <phoneticPr fontId="5"/>
  </si>
  <si>
    <t>2020/7/13仙台営業所着</t>
    <phoneticPr fontId="5"/>
  </si>
  <si>
    <t>フレーム取付用マグネットキャッチ用後入れナット</t>
    <rPh sb="16" eb="17">
      <t>ヨウ</t>
    </rPh>
    <rPh sb="17" eb="18">
      <t>アト</t>
    </rPh>
    <rPh sb="18" eb="19">
      <t>イ</t>
    </rPh>
    <phoneticPr fontId="5"/>
  </si>
  <si>
    <t xml:space="preserve">FNT4 </t>
    <phoneticPr fontId="5"/>
  </si>
  <si>
    <t>前面扉左右ｽﾗｲﾄﾞﾄﾞｱ固定ネジ用袋ナット</t>
    <rPh sb="0" eb="2">
      <t>ゼンメン</t>
    </rPh>
    <rPh sb="2" eb="3">
      <t>トビラ</t>
    </rPh>
    <rPh sb="3" eb="5">
      <t>サユウ</t>
    </rPh>
    <rPh sb="13" eb="15">
      <t>コテイ</t>
    </rPh>
    <rPh sb="17" eb="18">
      <t>ヨウ</t>
    </rPh>
    <rPh sb="18" eb="19">
      <t>フクロ</t>
    </rPh>
    <phoneticPr fontId="5"/>
  </si>
  <si>
    <t xml:space="preserve">SFB3-5 </t>
    <phoneticPr fontId="5"/>
  </si>
  <si>
    <t>六角穴付皿ボルト　－ステンレス</t>
    <phoneticPr fontId="5"/>
  </si>
  <si>
    <t>背中側マグネットキャッチャー固定用と左右ﾄﾞｱマグネットキャッチ固定用</t>
    <rPh sb="0" eb="2">
      <t>セナカ</t>
    </rPh>
    <rPh sb="2" eb="3">
      <t>ガワ</t>
    </rPh>
    <rPh sb="14" eb="16">
      <t>コテイ</t>
    </rPh>
    <rPh sb="16" eb="17">
      <t>ヨウ</t>
    </rPh>
    <rPh sb="18" eb="20">
      <t>サユウ</t>
    </rPh>
    <rPh sb="32" eb="34">
      <t>コテイ</t>
    </rPh>
    <rPh sb="34" eb="35">
      <t>ヨウ</t>
    </rPh>
    <phoneticPr fontId="5"/>
  </si>
  <si>
    <t>キムラデンキ</t>
  </si>
  <si>
    <t>TS-615 10P</t>
  </si>
  <si>
    <t>ﾀﾝｼﾀﾞｲ</t>
    <phoneticPr fontId="5"/>
  </si>
  <si>
    <t>8/3仙台営業所着</t>
    <phoneticPr fontId="5"/>
  </si>
  <si>
    <t>ﾈｼﾞ</t>
  </si>
  <si>
    <t>ﾏｸﾞﾈｯﾄｷｬｯﾁ</t>
  </si>
  <si>
    <t>DSUBｺﾈｸﾀ</t>
    <phoneticPr fontId="5"/>
  </si>
  <si>
    <t>NSDJ-PT-JS-9-0.4</t>
    <phoneticPr fontId="5"/>
  </si>
  <si>
    <t>Dｻﾌﾞﾊｰﾈｽ(ﾏﾙ)</t>
  </si>
  <si>
    <t xml:space="preserve">グリムエナジー様( 株式会社イイダ 福島支店) </t>
    <phoneticPr fontId="5"/>
  </si>
  <si>
    <t>NO.178301</t>
    <phoneticPr fontId="5"/>
  </si>
  <si>
    <t>出荷日数</t>
    <rPh sb="0" eb="2">
      <t>シュッカ</t>
    </rPh>
    <rPh sb="2" eb="4">
      <t>ニッスウ</t>
    </rPh>
    <phoneticPr fontId="5"/>
  </si>
  <si>
    <t>ﾛﾎﾞｯﾄ 　関連</t>
    <rPh sb="7" eb="9">
      <t>カンレン</t>
    </rPh>
    <phoneticPr fontId="5"/>
  </si>
  <si>
    <t>JR3303-SET02　JR3303　3軸ロボット　</t>
    <phoneticPr fontId="5"/>
  </si>
  <si>
    <t>3軸ﾛﾎﾞｯﾄ　SRS-S303     内部ｽｲｯﾁ 社内在庫</t>
    <rPh sb="21" eb="23">
      <t>ナイブ</t>
    </rPh>
    <rPh sb="28" eb="30">
      <t>シャナイ</t>
    </rPh>
    <rPh sb="30" eb="32">
      <t>ザイコ</t>
    </rPh>
    <phoneticPr fontId="5"/>
  </si>
  <si>
    <t>送料　　　新コネクタ～TPⅠ接続ｹｰﾌﾞﾙ</t>
    <rPh sb="0" eb="2">
      <t>ソウリョウ</t>
    </rPh>
    <phoneticPr fontId="5"/>
  </si>
  <si>
    <t>ケーブルベア　関連</t>
    <rPh sb="7" eb="9">
      <t>カンレン</t>
    </rPh>
    <phoneticPr fontId="5"/>
  </si>
  <si>
    <t>12日目出荷</t>
    <rPh sb="2" eb="3">
      <t>ヒ</t>
    </rPh>
    <rPh sb="3" eb="4">
      <t>メ</t>
    </rPh>
    <rPh sb="4" eb="6">
      <t>シュッカ</t>
    </rPh>
    <phoneticPr fontId="5"/>
  </si>
  <si>
    <t>159096-Z002　</t>
    <phoneticPr fontId="5"/>
  </si>
  <si>
    <t>当日出荷可能</t>
    <rPh sb="0" eb="2">
      <t>トウジツ</t>
    </rPh>
    <rPh sb="2" eb="4">
      <t>シュッカ</t>
    </rPh>
    <rPh sb="4" eb="6">
      <t>カノウ</t>
    </rPh>
    <phoneticPr fontId="5"/>
  </si>
  <si>
    <t>4日目出荷</t>
    <rPh sb="1" eb="2">
      <t>ヒ</t>
    </rPh>
    <rPh sb="2" eb="3">
      <t>メ</t>
    </rPh>
    <rPh sb="3" eb="5">
      <t>シュッカ</t>
    </rPh>
    <phoneticPr fontId="5"/>
  </si>
  <si>
    <t xml:space="preserve">RSB16W-K-986-P11-181128-0153 </t>
    <phoneticPr fontId="5"/>
  </si>
  <si>
    <t>見積確認</t>
    <rPh sb="0" eb="2">
      <t>ミツモリ</t>
    </rPh>
    <rPh sb="2" eb="4">
      <t>カクニン</t>
    </rPh>
    <phoneticPr fontId="5"/>
  </si>
  <si>
    <t>3日目出荷</t>
    <rPh sb="1" eb="2">
      <t>ヒ</t>
    </rPh>
    <rPh sb="2" eb="3">
      <t>メ</t>
    </rPh>
    <rPh sb="3" eb="5">
      <t>シュッカ</t>
    </rPh>
    <phoneticPr fontId="5"/>
  </si>
  <si>
    <t>東洋技研</t>
  </si>
  <si>
    <t>制御機材</t>
  </si>
  <si>
    <t>止め金具</t>
  </si>
  <si>
    <t>MVSHM-3N03056015067-JPA2AH5BX111AB</t>
    <phoneticPr fontId="5"/>
  </si>
  <si>
    <t>SETB-0030-Z01 配電BOXﾌﾞﾗｹｯﾄ</t>
    <rPh sb="14" eb="16">
      <t>ハイデン</t>
    </rPh>
    <phoneticPr fontId="5"/>
  </si>
  <si>
    <t xml:space="preserve">CSHCS-SUS-M4-35 </t>
    <phoneticPr fontId="5"/>
  </si>
  <si>
    <t>SETB-0030-Z01とﾛﾎﾞｯﾄ背中の間ｽﾍｰｻ固定用ﾈｼﾞ</t>
    <rPh sb="19" eb="21">
      <t>セナカ</t>
    </rPh>
    <rPh sb="22" eb="23">
      <t>アイダ</t>
    </rPh>
    <rPh sb="27" eb="29">
      <t>コテイ</t>
    </rPh>
    <rPh sb="29" eb="30">
      <t>ヨウ</t>
    </rPh>
    <phoneticPr fontId="5"/>
  </si>
  <si>
    <t>5日目出荷</t>
    <rPh sb="1" eb="2">
      <t>ヒ</t>
    </rPh>
    <rPh sb="2" eb="3">
      <t>メ</t>
    </rPh>
    <rPh sb="3" eb="5">
      <t>シュッカ</t>
    </rPh>
    <phoneticPr fontId="5"/>
  </si>
  <si>
    <t xml:space="preserve">NCLA4-8-19.5 </t>
    <phoneticPr fontId="5"/>
  </si>
  <si>
    <t>金属カラー　　並級・精密級</t>
    <phoneticPr fontId="5"/>
  </si>
  <si>
    <t>SETB-0030-Z01とﾛﾎﾞｯﾄ背中の間ｽﾍｰｻ</t>
    <rPh sb="19" eb="21">
      <t>セナカ</t>
    </rPh>
    <rPh sb="22" eb="23">
      <t>アイダ</t>
    </rPh>
    <phoneticPr fontId="5"/>
  </si>
  <si>
    <t>2日目出荷</t>
    <rPh sb="1" eb="2">
      <t>ヒ</t>
    </rPh>
    <rPh sb="2" eb="3">
      <t>メ</t>
    </rPh>
    <rPh sb="3" eb="5">
      <t>シュッカ</t>
    </rPh>
    <phoneticPr fontId="5"/>
  </si>
  <si>
    <t xml:space="preserve">FWSA-D8-V4-T3 </t>
    <phoneticPr fontId="5"/>
  </si>
  <si>
    <t>金属ワッシャ　－並級</t>
    <phoneticPr fontId="5"/>
  </si>
  <si>
    <t>SETB-0030-Z01とﾛﾎﾞｯﾄ左右の間ｽﾍｰｻ</t>
    <rPh sb="19" eb="21">
      <t>サユウ</t>
    </rPh>
    <rPh sb="22" eb="23">
      <t>アイダ</t>
    </rPh>
    <phoneticPr fontId="5"/>
  </si>
  <si>
    <t xml:space="preserve">SBCB4-20 </t>
    <phoneticPr fontId="5"/>
  </si>
  <si>
    <t>SETB-0030-Z01とﾛﾎﾞｯﾄ左右の間ｽﾍｰｻ固定用ﾈｼﾞ</t>
    <rPh sb="19" eb="21">
      <t>サユウ</t>
    </rPh>
    <rPh sb="22" eb="23">
      <t>アイダ</t>
    </rPh>
    <rPh sb="27" eb="29">
      <t>コテイ</t>
    </rPh>
    <rPh sb="29" eb="30">
      <t>ヨウ</t>
    </rPh>
    <phoneticPr fontId="5"/>
  </si>
  <si>
    <t>SPWF4</t>
    <phoneticPr fontId="5"/>
  </si>
  <si>
    <t>SETB-0030-Z01とﾛﾎﾞｯﾄ左右の間ｽﾍｰｻ固定用ワッシャ</t>
    <rPh sb="19" eb="21">
      <t>サユウ</t>
    </rPh>
    <rPh sb="22" eb="23">
      <t>アイダ</t>
    </rPh>
    <rPh sb="27" eb="29">
      <t>コテイ</t>
    </rPh>
    <rPh sb="29" eb="30">
      <t>ヨウ</t>
    </rPh>
    <phoneticPr fontId="5"/>
  </si>
  <si>
    <t xml:space="preserve">SKNTR5 </t>
    <phoneticPr fontId="5"/>
  </si>
  <si>
    <t xml:space="preserve"> 配電BOXとﾌﾞﾗｹｯﾄ固定用</t>
    <rPh sb="13" eb="15">
      <t>コテイ</t>
    </rPh>
    <rPh sb="15" eb="16">
      <t>ヨウ</t>
    </rPh>
    <phoneticPr fontId="5"/>
  </si>
  <si>
    <t>ｽｲｯﾁBOX　関連</t>
    <rPh sb="8" eb="10">
      <t>カンレン</t>
    </rPh>
    <phoneticPr fontId="5"/>
  </si>
  <si>
    <t>AXSH212-VC-1PD2-2EB-2.0-1AC-2DA-F</t>
    <phoneticPr fontId="5"/>
  </si>
  <si>
    <t>外部操作スイッチ同等品（ミスミ製）</t>
    <phoneticPr fontId="5"/>
  </si>
  <si>
    <t>フコク東海</t>
    <rPh sb="3" eb="5">
      <t>トウカイ</t>
    </rPh>
    <phoneticPr fontId="5"/>
  </si>
  <si>
    <t>PCソフトJR3000</t>
    <phoneticPr fontId="5"/>
  </si>
  <si>
    <t>PCソフト接続ケーブル</t>
    <rPh sb="5" eb="7">
      <t>セツゾク</t>
    </rPh>
    <phoneticPr fontId="5"/>
  </si>
  <si>
    <t>JPLRS4-P5-B7</t>
    <phoneticPr fontId="5"/>
  </si>
  <si>
    <t>ﾏｰｶｰﾋﾟﾝ</t>
    <phoneticPr fontId="5"/>
  </si>
  <si>
    <t>FPBA6-P9.95-L9-B5</t>
    <phoneticPr fontId="5"/>
  </si>
  <si>
    <t>FPBD6-P9.95-L9-B5</t>
    <phoneticPr fontId="5"/>
  </si>
  <si>
    <t>MSSU3-10</t>
    <phoneticPr fontId="5"/>
  </si>
  <si>
    <t>六角穴付止めねじ くぼみ先</t>
    <phoneticPr fontId="5"/>
  </si>
  <si>
    <t>MVSHM-3N02050006008-JPA2AX0R8111AA</t>
    <phoneticPr fontId="5"/>
  </si>
  <si>
    <t>板金(SETD00XX-Z01 漬け置き_捨て打ちカップガイド板金)</t>
    <rPh sb="0" eb="2">
      <t>バンキン</t>
    </rPh>
    <phoneticPr fontId="5"/>
  </si>
  <si>
    <t>漬け置き_捨て打ちカップユニット</t>
    <phoneticPr fontId="5"/>
  </si>
  <si>
    <t>5-079-03</t>
    <phoneticPr fontId="5"/>
  </si>
  <si>
    <t>ミニカップ 20cc（アズワン）</t>
    <phoneticPr fontId="5"/>
  </si>
  <si>
    <t>SETD0025-Y01</t>
    <phoneticPr fontId="5"/>
  </si>
  <si>
    <t>SETD0025-X01</t>
    <phoneticPr fontId="5"/>
  </si>
  <si>
    <t>株式会社テクノクリエイト(光伝導機株式会社)</t>
    <rPh sb="0" eb="4">
      <t>カブシキガイシャ</t>
    </rPh>
    <rPh sb="13" eb="14">
      <t>ヒカリ</t>
    </rPh>
    <rPh sb="14" eb="16">
      <t>デンドウ</t>
    </rPh>
    <rPh sb="16" eb="17">
      <t>キ</t>
    </rPh>
    <rPh sb="17" eb="21">
      <t>カブシキガイシャ</t>
    </rPh>
    <phoneticPr fontId="5"/>
  </si>
  <si>
    <t>178802(NORIKANE)で発注済み。</t>
    <rPh sb="17" eb="19">
      <t>ハッチュウ</t>
    </rPh>
    <rPh sb="19" eb="20">
      <t>ズ</t>
    </rPh>
    <phoneticPr fontId="5"/>
  </si>
  <si>
    <t>株式会社デンソー 幸田製作所（株式会社 東陽）</t>
    <rPh sb="0" eb="4">
      <t>カブシキガイシャ</t>
    </rPh>
    <rPh sb="9" eb="11">
      <t>コウダ</t>
    </rPh>
    <rPh sb="11" eb="14">
      <t>セイサクショ</t>
    </rPh>
    <rPh sb="15" eb="19">
      <t>カブシキガイシャ</t>
    </rPh>
    <rPh sb="20" eb="22">
      <t>トウヨウ</t>
    </rPh>
    <phoneticPr fontId="5"/>
  </si>
  <si>
    <t>永田（則包）</t>
    <rPh sb="0" eb="2">
      <t>ナガタ</t>
    </rPh>
    <rPh sb="3" eb="5">
      <t>ノリカネ</t>
    </rPh>
    <phoneticPr fontId="5"/>
  </si>
  <si>
    <t>MVSHM-3N02052003005-JPA2BKBAW111AB</t>
    <phoneticPr fontId="5"/>
  </si>
  <si>
    <t>SSTT0013角度切替ブラケット</t>
    <rPh sb="8" eb="10">
      <t>カクド</t>
    </rPh>
    <rPh sb="10" eb="11">
      <t>キ</t>
    </rPh>
    <rPh sb="11" eb="12">
      <t>カ</t>
    </rPh>
    <phoneticPr fontId="5"/>
  </si>
  <si>
    <t>179241(NORIKANE)で手配済み。</t>
    <rPh sb="17" eb="20">
      <t>テハイズ</t>
    </rPh>
    <phoneticPr fontId="5"/>
  </si>
  <si>
    <t>MVSHM-3N02000001002-JPA2BK2X5111AA</t>
    <phoneticPr fontId="5"/>
  </si>
  <si>
    <t>SSTT0015押え板</t>
    <phoneticPr fontId="5"/>
  </si>
  <si>
    <t>角シム(厚さ0.3)</t>
    <phoneticPr fontId="5"/>
  </si>
  <si>
    <t>CSH-SUS-M4-6</t>
    <phoneticPr fontId="5"/>
  </si>
  <si>
    <t>六角穴付ボルト</t>
    <rPh sb="0" eb="4">
      <t>ロッカクアナツ</t>
    </rPh>
    <phoneticPr fontId="5"/>
  </si>
  <si>
    <t>天創</t>
    <phoneticPr fontId="5"/>
  </si>
  <si>
    <t>WS4-P</t>
    <phoneticPr fontId="5"/>
  </si>
  <si>
    <t>座金(1パック10個入り)</t>
    <rPh sb="0" eb="1">
      <t>ザ</t>
    </rPh>
    <rPh sb="1" eb="2">
      <t>ガネ</t>
    </rPh>
    <phoneticPr fontId="5"/>
  </si>
  <si>
    <t>ＮＯＫ株式会社オイルシール事業部　様</t>
    <rPh sb="17" eb="18">
      <t>サマ</t>
    </rPh>
    <phoneticPr fontId="5"/>
  </si>
  <si>
    <t xml:space="preserve">NO.176834 </t>
    <phoneticPr fontId="5"/>
  </si>
  <si>
    <t>JR3503　　　 3軸ﾛﾎﾞｯﾄ (内部ｽｲｯﾁ仕様)　</t>
    <rPh sb="19" eb="20">
      <t>ウチ</t>
    </rPh>
    <phoneticPr fontId="5"/>
  </si>
  <si>
    <r>
      <t>JR3503　　　SRS-S503　</t>
    </r>
    <r>
      <rPr>
        <b/>
        <sz val="11"/>
        <color indexed="10"/>
        <rFont val="ＭＳ Ｐゴシック"/>
        <family val="3"/>
        <charset val="128"/>
      </rPr>
      <t>　内部スイッチ</t>
    </r>
    <rPh sb="19" eb="21">
      <t>ナイブ</t>
    </rPh>
    <phoneticPr fontId="5"/>
  </si>
  <si>
    <t>JR3-TB2　JR3000用ﾃｨｰﾁﾝｸﾞﾎﾞｯｸｽ2　SRO-TB500　</t>
    <phoneticPr fontId="5"/>
  </si>
  <si>
    <t>JR C-Point2 Ver8　　SRO-PCS2</t>
    <phoneticPr fontId="5"/>
  </si>
  <si>
    <t>COM2増設</t>
    <phoneticPr fontId="5"/>
  </si>
  <si>
    <t>I/O-１増設</t>
    <phoneticPr fontId="5"/>
  </si>
  <si>
    <t>SRO-IOS</t>
    <phoneticPr fontId="5"/>
  </si>
  <si>
    <t>ﾜｰｸ確認ｾﾝｻｰﾕﾆｯﾄ　（ハイトセンサ）厚み測定</t>
    <rPh sb="22" eb="23">
      <t>アツ</t>
    </rPh>
    <rPh sb="24" eb="26">
      <t>ソクテイ</t>
    </rPh>
    <phoneticPr fontId="5"/>
  </si>
  <si>
    <t>IX-080</t>
    <phoneticPr fontId="5"/>
  </si>
  <si>
    <t>ｾﾝｻﾍｯﾄﾞ80mm　　　　　　　　</t>
    <phoneticPr fontId="5"/>
  </si>
  <si>
    <t>　No.14740328　Keyence見積NO.</t>
    <phoneticPr fontId="5"/>
  </si>
  <si>
    <t>IX-1000</t>
    <phoneticPr fontId="5"/>
  </si>
  <si>
    <t>ｾﾝｻｱﾝﾌﾟ親機</t>
    <phoneticPr fontId="5"/>
  </si>
  <si>
    <t>IX-H1</t>
    <phoneticPr fontId="5"/>
  </si>
  <si>
    <t>専用ｿﾌﾄｳｪｱ</t>
    <phoneticPr fontId="5"/>
  </si>
  <si>
    <t>OP-87904</t>
    <phoneticPr fontId="5"/>
  </si>
  <si>
    <t>ｾﾝｻﾍｯﾄﾞ-ｱﾝﾌﾟ間ｹｰﾌﾞﾙ(5m)</t>
    <phoneticPr fontId="5"/>
  </si>
  <si>
    <t>OP-87906</t>
    <phoneticPr fontId="5"/>
  </si>
  <si>
    <t>I/Oｹｰﾌﾞﾙ(3m)</t>
    <phoneticPr fontId="5"/>
  </si>
  <si>
    <t>OP-88344</t>
    <phoneticPr fontId="5"/>
  </si>
  <si>
    <t>背面取付金具</t>
    <phoneticPr fontId="5"/>
  </si>
  <si>
    <t>レギュレーター継ぎ手　関連　　元圧用</t>
    <rPh sb="7" eb="8">
      <t>ツ</t>
    </rPh>
    <rPh sb="9" eb="10">
      <t>テ</t>
    </rPh>
    <rPh sb="11" eb="13">
      <t>カンレン</t>
    </rPh>
    <rPh sb="15" eb="16">
      <t>モト</t>
    </rPh>
    <rPh sb="16" eb="17">
      <t>アツ</t>
    </rPh>
    <rPh sb="17" eb="18">
      <t>ヨウ</t>
    </rPh>
    <phoneticPr fontId="5"/>
  </si>
  <si>
    <t>ＡＷ２０Ｋ－０２Ｅ1－Ｂ</t>
    <phoneticPr fontId="5"/>
  </si>
  <si>
    <t>ＶＨＳ２０－０２Ａ</t>
    <phoneticPr fontId="5"/>
  </si>
  <si>
    <t>Ｙ２００Ｔ－Ａ</t>
    <phoneticPr fontId="5"/>
  </si>
  <si>
    <t>ＫＱ２Ｌ０６－０２Ａ</t>
    <phoneticPr fontId="5"/>
  </si>
  <si>
    <t>HNTP6-5</t>
    <phoneticPr fontId="5"/>
  </si>
  <si>
    <t>後入れナット　　　　 アルミフレーム固定用</t>
    <rPh sb="0" eb="2">
      <t>アトイ</t>
    </rPh>
    <rPh sb="18" eb="20">
      <t>コテイ</t>
    </rPh>
    <rPh sb="20" eb="21">
      <t>ヨウ</t>
    </rPh>
    <phoneticPr fontId="5"/>
  </si>
  <si>
    <t>SCB5-12</t>
    <phoneticPr fontId="5"/>
  </si>
  <si>
    <t>六角穴付きﾎﾞﾙﾄ　 (M5×12)　　 アルミフレーム固定用</t>
    <phoneticPr fontId="5"/>
  </si>
  <si>
    <t>機材在庫仕様　2個</t>
    <rPh sb="0" eb="2">
      <t>キザイ</t>
    </rPh>
    <rPh sb="2" eb="4">
      <t>ザイコ</t>
    </rPh>
    <rPh sb="4" eb="6">
      <t>シヨウ</t>
    </rPh>
    <rPh sb="8" eb="9">
      <t>コ</t>
    </rPh>
    <phoneticPr fontId="5"/>
  </si>
  <si>
    <t xml:space="preserve">UJDST6-B </t>
    <phoneticPr fontId="5"/>
  </si>
  <si>
    <r>
      <t>MSYL2-6→</t>
    </r>
    <r>
      <rPr>
        <sz val="11"/>
        <color indexed="10"/>
        <rFont val="ＭＳ Ｐゴシック"/>
        <family val="3"/>
        <charset val="128"/>
      </rPr>
      <t>ＭＳＹＬ6-2で発注</t>
    </r>
    <rPh sb="16" eb="18">
      <t>ハッチュウ</t>
    </rPh>
    <phoneticPr fontId="5"/>
  </si>
  <si>
    <t xml:space="preserve">GPR-MSG-2CD </t>
    <phoneticPr fontId="5"/>
  </si>
  <si>
    <t>ﾌｧﾝﾕﾆｯﾄ</t>
    <phoneticPr fontId="5"/>
  </si>
  <si>
    <t>3-4064-11</t>
    <phoneticPr fontId="5"/>
  </si>
  <si>
    <t>ポータブルヒュームフード ファンユニット 100Ｖ 2A</t>
    <phoneticPr fontId="5"/>
  </si>
  <si>
    <t>4/8 ｷｬﾝｾﾙ済</t>
    <rPh sb="9" eb="10">
      <t>スミ</t>
    </rPh>
    <phoneticPr fontId="5"/>
  </si>
  <si>
    <t>3-4064-23</t>
    <phoneticPr fontId="5"/>
  </si>
  <si>
    <t>交換用フィルターﾕﾆｯﾄ</t>
    <phoneticPr fontId="5"/>
  </si>
  <si>
    <t xml:space="preserve">3-129-02 </t>
    <phoneticPr fontId="5"/>
  </si>
  <si>
    <t>交換用フィルター</t>
    <phoneticPr fontId="5"/>
  </si>
  <si>
    <t>HOAFS75</t>
    <phoneticPr fontId="5"/>
  </si>
  <si>
    <t>HOSEE75-0.5</t>
    <phoneticPr fontId="5"/>
  </si>
  <si>
    <t>ダクトホース　軽量タイプ・伸縮タイプ</t>
    <phoneticPr fontId="5"/>
  </si>
  <si>
    <t xml:space="preserve">HOSBS70N </t>
    <phoneticPr fontId="5"/>
  </si>
  <si>
    <t>ホースバンド　スタンダードタイプ</t>
    <phoneticPr fontId="5"/>
  </si>
  <si>
    <t>後入れナット(ﾌｧﾝﾕﾆｯﾄL字ﾌﾞﾗｹｯﾄ固定用）</t>
    <rPh sb="0" eb="2">
      <t>アトイ</t>
    </rPh>
    <phoneticPr fontId="5"/>
  </si>
  <si>
    <t>六角穴付きﾎﾞﾙﾄ　 (M4×8)　(ﾌｧﾝﾕﾆｯﾄL字ﾌﾞﾗｹｯﾄ固定用）</t>
    <phoneticPr fontId="5"/>
  </si>
  <si>
    <t xml:space="preserve">HFBL6-3030-200 </t>
    <phoneticPr fontId="5"/>
  </si>
  <si>
    <t>斜め補強ﾌﾞﾗｹｯﾄ</t>
    <phoneticPr fontId="5"/>
  </si>
  <si>
    <t>ﾌｧﾝﾕﾆｯﾄ置き部分</t>
    <rPh sb="7" eb="8">
      <t>オ</t>
    </rPh>
    <rPh sb="9" eb="11">
      <t>ブブン</t>
    </rPh>
    <phoneticPr fontId="5"/>
  </si>
  <si>
    <t>後入れナット(斜め補強ﾌﾞﾗｹｯﾄ固定用）</t>
    <rPh sb="0" eb="2">
      <t>アトイ</t>
    </rPh>
    <phoneticPr fontId="5"/>
  </si>
  <si>
    <t>六角穴付きﾎﾞﾙﾄ　 (M6×12)　(斜め補強ﾌﾞﾗｹｯﾄ固定用）</t>
    <phoneticPr fontId="5"/>
  </si>
  <si>
    <t>HFS6-3030-400</t>
    <phoneticPr fontId="5"/>
  </si>
  <si>
    <t>HFS6-3030-280</t>
    <phoneticPr fontId="5"/>
  </si>
  <si>
    <t>フレームキャップ　</t>
    <phoneticPr fontId="5"/>
  </si>
  <si>
    <t>SBCB5-8</t>
    <phoneticPr fontId="5"/>
  </si>
  <si>
    <t>六角穴付きﾎﾞﾀﾝﾎﾞﾙﾄ　 (M5×8)　(ﾌｧﾝﾕﾆｯﾄ天板固定用）</t>
    <rPh sb="30" eb="32">
      <t>テンバン</t>
    </rPh>
    <rPh sb="32" eb="34">
      <t>コテイ</t>
    </rPh>
    <phoneticPr fontId="5"/>
  </si>
  <si>
    <t>LED照明　関連</t>
    <rPh sb="0" eb="5">
      <t>リイシショウメイ</t>
    </rPh>
    <rPh sb="6" eb="8">
      <t>カンレン</t>
    </rPh>
    <phoneticPr fontId="5"/>
  </si>
  <si>
    <t>LED照明用天井用</t>
    <rPh sb="6" eb="8">
      <t>テンジョウ</t>
    </rPh>
    <rPh sb="8" eb="9">
      <t>ヨウ</t>
    </rPh>
    <phoneticPr fontId="5"/>
  </si>
  <si>
    <t>HFS6-3030-330</t>
    <phoneticPr fontId="5"/>
  </si>
  <si>
    <t>LED照明用　前ﾄﾞｱ部　ｷｬｯﾌﾟ2個必要</t>
    <rPh sb="3" eb="5">
      <t>ショウメイ</t>
    </rPh>
    <rPh sb="5" eb="6">
      <t>ヨウ</t>
    </rPh>
    <rPh sb="7" eb="8">
      <t>マエ</t>
    </rPh>
    <rPh sb="11" eb="12">
      <t>ブ</t>
    </rPh>
    <rPh sb="19" eb="20">
      <t>コ</t>
    </rPh>
    <rPh sb="20" eb="22">
      <t>ヒツヨウ</t>
    </rPh>
    <phoneticPr fontId="5"/>
  </si>
  <si>
    <t>HFS6-3030-140</t>
    <phoneticPr fontId="5"/>
  </si>
  <si>
    <t>天井部　左奥支柱　縦方向　ｷｬｯﾌﾟ2個必要</t>
    <rPh sb="0" eb="2">
      <t>テンジョウ</t>
    </rPh>
    <rPh sb="4" eb="5">
      <t>ヒダリ</t>
    </rPh>
    <rPh sb="5" eb="6">
      <t>オク</t>
    </rPh>
    <rPh sb="6" eb="8">
      <t>シチュウ</t>
    </rPh>
    <rPh sb="9" eb="12">
      <t>タテホウコウ</t>
    </rPh>
    <phoneticPr fontId="5"/>
  </si>
  <si>
    <t>HFC6-3030-B</t>
    <phoneticPr fontId="5"/>
  </si>
  <si>
    <t>LED照明用　前ﾄﾞｱ部用　+　天井部</t>
    <rPh sb="12" eb="13">
      <t>ヨウ</t>
    </rPh>
    <rPh sb="16" eb="18">
      <t>テンジョウ</t>
    </rPh>
    <rPh sb="18" eb="19">
      <t>ブ</t>
    </rPh>
    <phoneticPr fontId="5"/>
  </si>
  <si>
    <t>突起付反転ﾌﾞﾗｹｯﾄ前ﾄﾞｱ部分用</t>
    <rPh sb="0" eb="2">
      <t>トッキ</t>
    </rPh>
    <rPh sb="2" eb="3">
      <t>ツキ</t>
    </rPh>
    <rPh sb="3" eb="5">
      <t>ハンテン</t>
    </rPh>
    <rPh sb="11" eb="12">
      <t>マエ</t>
    </rPh>
    <rPh sb="15" eb="17">
      <t>ブブン</t>
    </rPh>
    <rPh sb="17" eb="18">
      <t>ヨウ</t>
    </rPh>
    <phoneticPr fontId="5"/>
  </si>
  <si>
    <t>ＮＯＫ株式会社オイルシール事業部　様　②</t>
    <rPh sb="17" eb="18">
      <t>サマ</t>
    </rPh>
    <phoneticPr fontId="5"/>
  </si>
  <si>
    <t>見積確認中</t>
    <rPh sb="0" eb="2">
      <t>ミツモリ</t>
    </rPh>
    <rPh sb="2" eb="3">
      <t>カク</t>
    </rPh>
    <rPh sb="4" eb="5">
      <t>チュウ</t>
    </rPh>
    <phoneticPr fontId="5"/>
  </si>
  <si>
    <t>東北マテリアルスに見積確認中</t>
    <rPh sb="0" eb="2">
      <t>トウホク</t>
    </rPh>
    <rPh sb="9" eb="11">
      <t>ミツモリ</t>
    </rPh>
    <rPh sb="11" eb="13">
      <t>カクニン</t>
    </rPh>
    <rPh sb="13" eb="14">
      <t>チュウ</t>
    </rPh>
    <phoneticPr fontId="5"/>
  </si>
  <si>
    <t>見積確認依頼（機材よりミスミへ）</t>
    <rPh sb="0" eb="2">
      <t>ミツモリ</t>
    </rPh>
    <rPh sb="2" eb="3">
      <t>カク</t>
    </rPh>
    <rPh sb="4" eb="6">
      <t>イライ</t>
    </rPh>
    <rPh sb="7" eb="9">
      <t>キザイ</t>
    </rPh>
    <phoneticPr fontId="5"/>
  </si>
  <si>
    <t>Swagelok</t>
    <phoneticPr fontId="5"/>
  </si>
  <si>
    <t xml:space="preserve">SS-2-TA-1-2 </t>
    <phoneticPr fontId="5"/>
  </si>
  <si>
    <t>チューブ継手、おすチューブ・アダプター、チューブ外径サイズ： 1/8 インチ x 1/8 インチ・サイズ NPTおねじ</t>
    <phoneticPr fontId="5"/>
  </si>
  <si>
    <t>SS-2-TA-7-2</t>
    <phoneticPr fontId="5"/>
  </si>
  <si>
    <t>チューブ継手、めすチューブ・アダプター、チューブ外径サイズ： 1/8 インチ x 1/8 インチ・サイズ NPTめねじ</t>
    <phoneticPr fontId="5"/>
  </si>
  <si>
    <t>SS-200-NFSET</t>
    <phoneticPr fontId="5"/>
  </si>
  <si>
    <t>316ステンレス鋼製 ナット＆フェルール・セット ( 1set 5個入り）</t>
    <rPh sb="33" eb="34">
      <t>コ</t>
    </rPh>
    <rPh sb="34" eb="35">
      <t>イ</t>
    </rPh>
    <phoneticPr fontId="5"/>
  </si>
  <si>
    <t xml:space="preserve">ARP20K-01H-1 </t>
    <phoneticPr fontId="5"/>
  </si>
  <si>
    <t>直動精密レギュレータ／モジュラタイプ（逆流機能付） ARP20（K）～ARP40（K）シリーズ</t>
    <phoneticPr fontId="5"/>
  </si>
  <si>
    <t>ＫＱ２Ｚ０４－０１ＡＳ</t>
    <phoneticPr fontId="5"/>
  </si>
  <si>
    <t>１／８　エルボ　Ø４　　２分岐継ぎ手</t>
    <phoneticPr fontId="5"/>
  </si>
  <si>
    <t>ＫＱ２Ｌ０４－０１ＡＳ</t>
    <phoneticPr fontId="5"/>
  </si>
  <si>
    <t>１／８　エルボ　Ø４　　継ぎ手</t>
    <phoneticPr fontId="5"/>
  </si>
  <si>
    <t xml:space="preserve">ISE30A-C4H-C-GD </t>
    <phoneticPr fontId="5"/>
  </si>
  <si>
    <t>2色表示式 高精度デジタル圧力スイッチ</t>
    <phoneticPr fontId="5"/>
  </si>
  <si>
    <t>ＫＱ２Ｈ０６－Ｍ５Ｎ</t>
    <phoneticPr fontId="5"/>
  </si>
  <si>
    <t>Ｍ５　ストレート　Ø４</t>
    <phoneticPr fontId="5"/>
  </si>
  <si>
    <t>ＫＱ２Ｌ０４－Ｍ５Ｎ</t>
    <phoneticPr fontId="5"/>
  </si>
  <si>
    <t>Ｍ５　エルボ　Ø４</t>
    <phoneticPr fontId="5"/>
  </si>
  <si>
    <t xml:space="preserve">KQ2U06-00A-X12 </t>
    <phoneticPr fontId="5"/>
  </si>
  <si>
    <t xml:space="preserve">KQ2H04-00A-X12 </t>
    <phoneticPr fontId="5"/>
  </si>
  <si>
    <t>ワンタッチ管継手 KQ2シリーズ ストレート KQ2H</t>
    <phoneticPr fontId="5"/>
  </si>
  <si>
    <t>SETB-0023-Y01</t>
    <phoneticPr fontId="5"/>
  </si>
  <si>
    <t>ﾂｰﾙ取付ﾌﾞﾗｹｯﾄ(3軸調整用）</t>
    <phoneticPr fontId="5"/>
  </si>
  <si>
    <t>SETB-0023-Y02</t>
  </si>
  <si>
    <t>3軸受けﾌﾞﾗｹｯﾄ</t>
    <phoneticPr fontId="5"/>
  </si>
  <si>
    <t>SETB-0023-Y03</t>
  </si>
  <si>
    <t>Y軸受け変換ﾌﾞﾗｹｯﾄ</t>
    <phoneticPr fontId="5"/>
  </si>
  <si>
    <t>SETB-0023-Y04</t>
  </si>
  <si>
    <t>YZ軸受けﾌﾞﾗｹｯﾄ</t>
    <phoneticPr fontId="5"/>
  </si>
  <si>
    <t>SETB-0023-Y05</t>
  </si>
  <si>
    <t>YZ軸受け補強</t>
    <rPh sb="5" eb="7">
      <t>ホキョウ</t>
    </rPh>
    <phoneticPr fontId="5"/>
  </si>
  <si>
    <t>SETB-0023-Y06</t>
  </si>
  <si>
    <t>変換ﾌﾞﾗｹｯﾄ(Ｚ軸調整）</t>
    <phoneticPr fontId="5"/>
  </si>
  <si>
    <t>SETB-0023-Y09</t>
  </si>
  <si>
    <t>SETB-0023-Y09　　LR-W500固定ﾌﾞﾗｹｯﾄ</t>
    <phoneticPr fontId="5"/>
  </si>
  <si>
    <t>SETB-0004-Y08　ﾛﾎﾞｯﾄ固定ﾌﾞﾗｹｯﾄ</t>
    <phoneticPr fontId="5"/>
  </si>
  <si>
    <t>SETB-0023-Z12-1</t>
    <phoneticPr fontId="5"/>
  </si>
  <si>
    <t>パネル24-1図　　　　SETB-0023-Z12-1　右側下段奥側　配線口有り</t>
    <rPh sb="28" eb="29">
      <t>ミギ</t>
    </rPh>
    <rPh sb="30" eb="31">
      <t>シタ</t>
    </rPh>
    <rPh sb="32" eb="33">
      <t>オク</t>
    </rPh>
    <rPh sb="35" eb="37">
      <t>ハイセン</t>
    </rPh>
    <rPh sb="37" eb="38">
      <t>グチ</t>
    </rPh>
    <rPh sb="38" eb="39">
      <t>ア</t>
    </rPh>
    <phoneticPr fontId="5"/>
  </si>
  <si>
    <t>SETB-0023-Z32</t>
    <phoneticPr fontId="5"/>
  </si>
  <si>
    <t>SETB-0023-Z32 排気ﾌｧﾝﾕﾆｯﾄ固定ﾌﾟﾚｰﾄ:1</t>
    <phoneticPr fontId="5"/>
  </si>
  <si>
    <t xml:space="preserve"> RSC12-PS-270-200-250-K-BN-WB2004130086</t>
    <phoneticPr fontId="5"/>
  </si>
  <si>
    <t>鉄製 フリーサイズ 制御ボックス 水切りなし パチン錠 RSCシリーズ</t>
    <phoneticPr fontId="5"/>
  </si>
  <si>
    <t>ACA-422-386-5-FN6-EN6-JN6-KN6</t>
    <phoneticPr fontId="5"/>
  </si>
  <si>
    <t>パネル17図　　SETB-0023-Z05</t>
    <phoneticPr fontId="5"/>
  </si>
  <si>
    <t>小扉（観音開き）</t>
    <phoneticPr fontId="5"/>
  </si>
  <si>
    <t>ACA-422-402-5-FN6-EN6-JN6-KN6</t>
    <phoneticPr fontId="5"/>
  </si>
  <si>
    <t>パネル18-1図　　SETB-0023-Z06-1</t>
    <phoneticPr fontId="5"/>
  </si>
  <si>
    <t>小扉（観音開き）　上段</t>
    <rPh sb="9" eb="11">
      <t>ジョウダン</t>
    </rPh>
    <phoneticPr fontId="5"/>
  </si>
  <si>
    <t xml:space="preserve">ACA4H-453-363-5-F431-G341-N6 </t>
    <phoneticPr fontId="5"/>
  </si>
  <si>
    <t>パネル18図　　　　SETB-0023-Z06　　左側下段奥</t>
    <rPh sb="25" eb="26">
      <t>ヒダリ</t>
    </rPh>
    <rPh sb="26" eb="27">
      <t>ガワ</t>
    </rPh>
    <rPh sb="27" eb="29">
      <t>ゲダン</t>
    </rPh>
    <rPh sb="29" eb="30">
      <t>オク</t>
    </rPh>
    <phoneticPr fontId="5"/>
  </si>
  <si>
    <t xml:space="preserve">ACA4H-453-453-5-F431-G431-N6 </t>
    <phoneticPr fontId="5"/>
  </si>
  <si>
    <t>パネル19図　　　　SETB-0023-Z07　　天井4枚</t>
    <rPh sb="25" eb="27">
      <t>テンジョウ</t>
    </rPh>
    <rPh sb="28" eb="29">
      <t>マイ</t>
    </rPh>
    <phoneticPr fontId="5"/>
  </si>
  <si>
    <t xml:space="preserve">ACA6H-363-93-5-F170.5-G71-N6 </t>
    <phoneticPr fontId="5"/>
  </si>
  <si>
    <t>パネル26-2図　　　　SETB-0023-Z14-1　　左側下段手前排気ﾌｧﾝ用</t>
    <rPh sb="29" eb="30">
      <t>ヒダリ</t>
    </rPh>
    <rPh sb="30" eb="31">
      <t>ガワ</t>
    </rPh>
    <rPh sb="31" eb="33">
      <t>ゲダン</t>
    </rPh>
    <rPh sb="33" eb="35">
      <t>テマエ</t>
    </rPh>
    <rPh sb="35" eb="37">
      <t>ハイキ</t>
    </rPh>
    <rPh sb="40" eb="41">
      <t>ヨウ</t>
    </rPh>
    <phoneticPr fontId="5"/>
  </si>
  <si>
    <t>ACA6H-668-363-5-F323-G341-N6</t>
    <phoneticPr fontId="5"/>
  </si>
  <si>
    <t>パネル27図　　　　SETB-0023-Z15  右側上段奥側</t>
    <rPh sb="25" eb="26">
      <t>ミギ</t>
    </rPh>
    <rPh sb="27" eb="28">
      <t>ウエ</t>
    </rPh>
    <rPh sb="29" eb="30">
      <t>オク</t>
    </rPh>
    <phoneticPr fontId="5"/>
  </si>
  <si>
    <t>ACA6H-938-363-5-F458-G341-N6</t>
    <phoneticPr fontId="5"/>
  </si>
  <si>
    <t>パネル22図　　　　SETB-0023-Z10　　背面上下、左側上段　</t>
    <rPh sb="25" eb="27">
      <t>ハイメン</t>
    </rPh>
    <rPh sb="27" eb="29">
      <t>ジョウゲ</t>
    </rPh>
    <rPh sb="30" eb="31">
      <t>ヒダリ</t>
    </rPh>
    <rPh sb="31" eb="32">
      <t>ガワ</t>
    </rPh>
    <rPh sb="32" eb="34">
      <t>ジョウダン</t>
    </rPh>
    <phoneticPr fontId="5"/>
  </si>
  <si>
    <t xml:space="preserve">ACA6H-938-98-5-F458-G76-N6 </t>
    <phoneticPr fontId="5"/>
  </si>
  <si>
    <t>パネル23図　　　　SETB-0023-Z11　　背面左右最上段　空気取り入れ窓用</t>
    <rPh sb="25" eb="27">
      <t>ハイメン</t>
    </rPh>
    <rPh sb="27" eb="29">
      <t>サユウ</t>
    </rPh>
    <rPh sb="29" eb="30">
      <t>サイ</t>
    </rPh>
    <rPh sb="30" eb="32">
      <t>ジョウダン</t>
    </rPh>
    <rPh sb="33" eb="35">
      <t>クウキ</t>
    </rPh>
    <rPh sb="35" eb="36">
      <t>ト</t>
    </rPh>
    <rPh sb="37" eb="38">
      <t>イ</t>
    </rPh>
    <rPh sb="39" eb="40">
      <t>マド</t>
    </rPh>
    <rPh sb="40" eb="41">
      <t>ヨウ</t>
    </rPh>
    <phoneticPr fontId="5"/>
  </si>
  <si>
    <t xml:space="preserve">AD-642 </t>
    <phoneticPr fontId="5"/>
  </si>
  <si>
    <t>SETB-0023-Y01とロボット位置出し固定用</t>
    <rPh sb="18" eb="20">
      <t>イチ</t>
    </rPh>
    <rPh sb="20" eb="21">
      <t>ダ</t>
    </rPh>
    <rPh sb="22" eb="24">
      <t>コテイ</t>
    </rPh>
    <rPh sb="24" eb="25">
      <t>ヨウ</t>
    </rPh>
    <phoneticPr fontId="5"/>
  </si>
  <si>
    <t>ﾂｰﾙ治具とロボット固定位置出し用</t>
    <rPh sb="3" eb="5">
      <t>ジグ</t>
    </rPh>
    <rPh sb="10" eb="12">
      <t>コテイ</t>
    </rPh>
    <rPh sb="12" eb="14">
      <t>イチ</t>
    </rPh>
    <rPh sb="14" eb="15">
      <t>ダ</t>
    </rPh>
    <rPh sb="16" eb="17">
      <t>ヨウ</t>
    </rPh>
    <phoneticPr fontId="5"/>
  </si>
  <si>
    <t>CBSST10-25</t>
    <phoneticPr fontId="5"/>
  </si>
  <si>
    <t>SETB-0023-Z30、32にﾌｧﾝﾕﾆｯﾄ固定用</t>
    <rPh sb="24" eb="26">
      <t>コテイ</t>
    </rPh>
    <rPh sb="26" eb="27">
      <t>ヨウ</t>
    </rPh>
    <phoneticPr fontId="5"/>
  </si>
  <si>
    <t xml:space="preserve">CBSST4-10 </t>
    <phoneticPr fontId="5"/>
  </si>
  <si>
    <t>SETB-0023-Y10とSETB-0023-Y01に固定用</t>
    <phoneticPr fontId="5"/>
  </si>
  <si>
    <t>CBSST4-8</t>
    <phoneticPr fontId="5"/>
  </si>
  <si>
    <t>SETB-0023-Y07をSETB-0023-Y01に固定用</t>
    <rPh sb="28" eb="30">
      <t>コテイ</t>
    </rPh>
    <rPh sb="30" eb="31">
      <t>ヨウ</t>
    </rPh>
    <phoneticPr fontId="5"/>
  </si>
  <si>
    <t>SETB-0023-Y01とロボット固定用</t>
    <rPh sb="18" eb="20">
      <t>コテイ</t>
    </rPh>
    <rPh sb="20" eb="21">
      <t>ヨウ</t>
    </rPh>
    <phoneticPr fontId="5"/>
  </si>
  <si>
    <t xml:space="preserve">CBSST5-16 </t>
    <phoneticPr fontId="5"/>
  </si>
  <si>
    <t>SETB-0023-Z30、31フレームに固定用</t>
    <rPh sb="21" eb="23">
      <t>コテイ</t>
    </rPh>
    <rPh sb="23" eb="24">
      <t>ヨウ</t>
    </rPh>
    <phoneticPr fontId="5"/>
  </si>
  <si>
    <t>SETB-0023-Z23に使用　ロボット柱固定用</t>
    <rPh sb="14" eb="16">
      <t>シヨウ</t>
    </rPh>
    <rPh sb="21" eb="22">
      <t>ハシラ</t>
    </rPh>
    <rPh sb="22" eb="25">
      <t>コテイヨウ</t>
    </rPh>
    <phoneticPr fontId="5"/>
  </si>
  <si>
    <t>SETB-0023-Z23 とSETB-0023-Z22 ｶｯﾌﾟﾎﾙﾀﾞｰ固定用</t>
    <rPh sb="38" eb="40">
      <t>コテイ</t>
    </rPh>
    <rPh sb="40" eb="41">
      <t>ヨウ</t>
    </rPh>
    <phoneticPr fontId="5"/>
  </si>
  <si>
    <t>SETB-0012-Z04 とSETB-0023-Z22 ｶｯﾌﾟﾎﾙﾀﾞｰ固定用</t>
    <rPh sb="38" eb="40">
      <t>コテイ</t>
    </rPh>
    <rPh sb="40" eb="41">
      <t>ヨウ</t>
    </rPh>
    <phoneticPr fontId="5"/>
  </si>
  <si>
    <t xml:space="preserve">FRSNUT10 </t>
    <phoneticPr fontId="5"/>
  </si>
  <si>
    <t>フランジ付ナット</t>
    <phoneticPr fontId="5"/>
  </si>
  <si>
    <t xml:space="preserve">FWSSA-D10-V4-T5 </t>
    <phoneticPr fontId="5"/>
  </si>
  <si>
    <t>SCV620S　操作盤へ　固定用ｽﾍﾟｰｻ</t>
    <rPh sb="8" eb="11">
      <t>ソウサバン</t>
    </rPh>
    <rPh sb="13" eb="15">
      <t>コテイ</t>
    </rPh>
    <rPh sb="15" eb="16">
      <t>ヨウ</t>
    </rPh>
    <phoneticPr fontId="5"/>
  </si>
  <si>
    <t xml:space="preserve">FWZAA-D20-V8-P4.5-H4.5-T7 </t>
    <phoneticPr fontId="5"/>
  </si>
  <si>
    <t>金属ワッシャ　－ザグリ穴タイプ－</t>
    <phoneticPr fontId="5"/>
  </si>
  <si>
    <t>SETB-0023-Z24に固定</t>
    <rPh sb="14" eb="15">
      <t>コ</t>
    </rPh>
    <phoneticPr fontId="5"/>
  </si>
  <si>
    <t>アジャスタパッド＆キャスタプレートユニット</t>
    <phoneticPr fontId="5"/>
  </si>
  <si>
    <t>架台部分 棚段分</t>
    <rPh sb="0" eb="2">
      <t>カダイ</t>
    </rPh>
    <rPh sb="2" eb="4">
      <t>ブブン</t>
    </rPh>
    <rPh sb="5" eb="6">
      <t>タナ</t>
    </rPh>
    <rPh sb="6" eb="7">
      <t>ダン</t>
    </rPh>
    <rPh sb="7" eb="8">
      <t>ブン</t>
    </rPh>
    <phoneticPr fontId="5"/>
  </si>
  <si>
    <t>HBLFSN6-C-SSP　　</t>
    <phoneticPr fontId="5"/>
  </si>
  <si>
    <t xml:space="preserve">HBLTD6-C-SSP </t>
    <phoneticPr fontId="5"/>
  </si>
  <si>
    <t>６シリーズ（溝幅８ｍｍ）－２列溝用－　押出厚型ブラケット 62個</t>
    <rPh sb="31" eb="32">
      <t>コ</t>
    </rPh>
    <phoneticPr fontId="5"/>
  </si>
  <si>
    <r>
      <t>HCBM5-10　→</t>
    </r>
    <r>
      <rPr>
        <sz val="11"/>
        <color indexed="10"/>
        <rFont val="ＭＳ Ｐゴシック"/>
        <family val="3"/>
        <charset val="128"/>
      </rPr>
      <t>CSPTRH-SUS-M5-10</t>
    </r>
  </si>
  <si>
    <t>十字穴付トラス小ねじ　　M5ﾈｼﾞ×10mm　パネル固定用、配線ダクト固定用</t>
    <rPh sb="26" eb="28">
      <t>コテイ</t>
    </rPh>
    <rPh sb="28" eb="29">
      <t>ヨウ</t>
    </rPh>
    <phoneticPr fontId="5"/>
  </si>
  <si>
    <r>
      <t>HCBM5-15　→</t>
    </r>
    <r>
      <rPr>
        <sz val="12"/>
        <color indexed="10"/>
        <rFont val="ＭＳ Ｐゴシック"/>
        <family val="3"/>
        <charset val="128"/>
      </rPr>
      <t>CSPTRH-SUS-M5-15</t>
    </r>
    <phoneticPr fontId="5"/>
  </si>
  <si>
    <t>十字穴付トラス小ねじ　　M5ﾈｼﾞ×15mm  パネルサポートブラケットへパネル固定用</t>
    <rPh sb="40" eb="42">
      <t>コテイ</t>
    </rPh>
    <rPh sb="42" eb="43">
      <t>ヨウ</t>
    </rPh>
    <phoneticPr fontId="5"/>
  </si>
  <si>
    <t>HCBM5-8</t>
    <phoneticPr fontId="5"/>
  </si>
  <si>
    <t>十字穴付トラス小ねじ　　M5ﾈｼﾞ×10mm　　(棚板固定用固定用）</t>
    <phoneticPr fontId="5"/>
  </si>
  <si>
    <t>パネルサポートブラケット:1</t>
    <phoneticPr fontId="5"/>
  </si>
  <si>
    <t>HCJ6</t>
    <phoneticPr fontId="5"/>
  </si>
  <si>
    <t>６シリーズ（溝幅８ｍｍ）　ブラインドジョイント部品　スクリュージョイント</t>
    <phoneticPr fontId="5"/>
  </si>
  <si>
    <t>HFBL6-3030-325</t>
    <phoneticPr fontId="5"/>
  </si>
  <si>
    <t>フレームキャップ　　4か所縦柱天面へ組付け</t>
    <rPh sb="12" eb="13">
      <t>ショ</t>
    </rPh>
    <rPh sb="13" eb="14">
      <t>タテ</t>
    </rPh>
    <rPh sb="14" eb="15">
      <t>ハシラ</t>
    </rPh>
    <rPh sb="15" eb="17">
      <t>テンメン</t>
    </rPh>
    <rPh sb="18" eb="19">
      <t>クミ</t>
    </rPh>
    <rPh sb="19" eb="20">
      <t>ツ</t>
    </rPh>
    <phoneticPr fontId="5"/>
  </si>
  <si>
    <t>HFC6-3090-B</t>
    <phoneticPr fontId="5"/>
  </si>
  <si>
    <t>フレームキャップ　（配電BOX固定下面と背中用）</t>
    <phoneticPr fontId="5"/>
  </si>
  <si>
    <t xml:space="preserve">HFCN6PACK </t>
    <phoneticPr fontId="5"/>
  </si>
  <si>
    <t xml:space="preserve">HFDANK6-SST </t>
    <phoneticPr fontId="5"/>
  </si>
  <si>
    <t>アルミフレーム用アンカー</t>
    <phoneticPr fontId="5"/>
  </si>
  <si>
    <t>HFS6-3030-365</t>
    <phoneticPr fontId="5"/>
  </si>
  <si>
    <t>アルミフレーム　６シリーズ　正方形　左側下段中央梁　、右側上段操作BOX取付用　、右側下段</t>
    <rPh sb="18" eb="19">
      <t>ヒダリ</t>
    </rPh>
    <rPh sb="19" eb="20">
      <t>ガワ</t>
    </rPh>
    <rPh sb="20" eb="22">
      <t>ゲダン</t>
    </rPh>
    <rPh sb="22" eb="24">
      <t>チュウオウ</t>
    </rPh>
    <rPh sb="24" eb="25">
      <t>ハリ</t>
    </rPh>
    <rPh sb="27" eb="29">
      <t>ミギガワ</t>
    </rPh>
    <rPh sb="29" eb="31">
      <t>ジョウダン</t>
    </rPh>
    <rPh sb="31" eb="32">
      <t>ミサオ</t>
    </rPh>
    <rPh sb="32" eb="33">
      <t>ツク</t>
    </rPh>
    <rPh sb="36" eb="39">
      <t>トリツケヨウ</t>
    </rPh>
    <phoneticPr fontId="5"/>
  </si>
  <si>
    <t>HFS6-3030-407-TPW</t>
    <phoneticPr fontId="5"/>
  </si>
  <si>
    <t>アルミフレーム　６シリーズ　正方形　横側</t>
    <rPh sb="18" eb="19">
      <t>ヨコ</t>
    </rPh>
    <rPh sb="19" eb="20">
      <t>ガワ</t>
    </rPh>
    <phoneticPr fontId="5"/>
  </si>
  <si>
    <t>HFS6-3030-425-LCH-FL-RCH-FR</t>
    <phoneticPr fontId="5"/>
  </si>
  <si>
    <t>アルミフレーム　6シリーズ　正方形　縦側</t>
    <rPh sb="18" eb="19">
      <t>タテ</t>
    </rPh>
    <rPh sb="19" eb="20">
      <t>ガワ</t>
    </rPh>
    <phoneticPr fontId="5"/>
  </si>
  <si>
    <t>HFS6-3030-441-LCH-FL-RCH-FR</t>
    <phoneticPr fontId="5"/>
  </si>
  <si>
    <t>アルミフレーム　６シリーズ　正方形　天井梁　左右短いフレーム</t>
    <rPh sb="18" eb="20">
      <t>テンジョウ</t>
    </rPh>
    <rPh sb="20" eb="21">
      <t>ハリ</t>
    </rPh>
    <rPh sb="22" eb="24">
      <t>サユウ</t>
    </rPh>
    <rPh sb="24" eb="25">
      <t>ミジカ</t>
    </rPh>
    <phoneticPr fontId="5"/>
  </si>
  <si>
    <t>アルミフレーム　６シリーズ　正方形　天井梁　、左右奥フレーム</t>
    <rPh sb="18" eb="20">
      <t>テンジョウ</t>
    </rPh>
    <rPh sb="20" eb="21">
      <t>ハリ</t>
    </rPh>
    <rPh sb="23" eb="25">
      <t>サユウ</t>
    </rPh>
    <rPh sb="25" eb="26">
      <t>オク</t>
    </rPh>
    <phoneticPr fontId="5"/>
  </si>
  <si>
    <t>HFS6-3030-940-LDH-RDH</t>
    <phoneticPr fontId="5"/>
  </si>
  <si>
    <t>アルミフレーム　６シリーズ　正方形　手前上支柱</t>
    <rPh sb="18" eb="20">
      <t>テマエ</t>
    </rPh>
    <rPh sb="20" eb="21">
      <t>ジョウ</t>
    </rPh>
    <rPh sb="21" eb="23">
      <t>シチュウ</t>
    </rPh>
    <phoneticPr fontId="5"/>
  </si>
  <si>
    <t xml:space="preserve">HFS6-3030-940-Z6-XA132.5-XB357.5-XC582.5-XD807.5 </t>
    <phoneticPr fontId="5"/>
  </si>
  <si>
    <t>アルミフレーム　６シリーズ　正方形  奥側下段ドア下　座ｸﾞﾘ有り</t>
    <rPh sb="19" eb="20">
      <t>オク</t>
    </rPh>
    <rPh sb="20" eb="21">
      <t>ガワ</t>
    </rPh>
    <rPh sb="21" eb="23">
      <t>ゲダン</t>
    </rPh>
    <rPh sb="25" eb="26">
      <t>シタ</t>
    </rPh>
    <phoneticPr fontId="5"/>
  </si>
  <si>
    <t xml:space="preserve">HFS6-3030-940-Z6-XA132.5-XB357.5-XC582.5-XD807.5-LDH-RDH </t>
    <phoneticPr fontId="5"/>
  </si>
  <si>
    <t>アルミフレーム　６シリーズ　正方形  手前下支柱　座ｸﾞﾘ有り</t>
    <rPh sb="19" eb="21">
      <t>テマエ</t>
    </rPh>
    <rPh sb="21" eb="22">
      <t>シタ</t>
    </rPh>
    <rPh sb="22" eb="24">
      <t>シチュウ</t>
    </rPh>
    <phoneticPr fontId="5"/>
  </si>
  <si>
    <t xml:space="preserve">HFS6-3030-940-Z6-XA95-XB345-XC595-XD845 </t>
    <phoneticPr fontId="5"/>
  </si>
  <si>
    <t>アルミフレーム　６シリーズ　正方形 　両側面下段架台固定用フレーム座ｸﾞﾘ有り</t>
    <rPh sb="19" eb="20">
      <t>リョウ</t>
    </rPh>
    <rPh sb="20" eb="22">
      <t>ソクメン</t>
    </rPh>
    <rPh sb="22" eb="24">
      <t>カダン</t>
    </rPh>
    <rPh sb="24" eb="26">
      <t>カダイ</t>
    </rPh>
    <rPh sb="26" eb="28">
      <t>コテイ</t>
    </rPh>
    <rPh sb="28" eb="29">
      <t>ヨウ</t>
    </rPh>
    <rPh sb="33" eb="34">
      <t>ザ</t>
    </rPh>
    <rPh sb="37" eb="38">
      <t>ア</t>
    </rPh>
    <phoneticPr fontId="5"/>
  </si>
  <si>
    <t>HFS6-3030-950</t>
    <phoneticPr fontId="5"/>
  </si>
  <si>
    <t>アルミフレーム　６シリーズ　正方形　左右奥立て柱</t>
    <rPh sb="18" eb="20">
      <t>サユウ</t>
    </rPh>
    <rPh sb="20" eb="21">
      <t>オク</t>
    </rPh>
    <rPh sb="21" eb="22">
      <t>タ</t>
    </rPh>
    <rPh sb="23" eb="24">
      <t>バシラ</t>
    </rPh>
    <phoneticPr fontId="5"/>
  </si>
  <si>
    <t>HFS6-3030-950-LCV-RCV-AV500</t>
    <phoneticPr fontId="5"/>
  </si>
  <si>
    <t>アルミフレーム　6シリーズ　正方形　左右手前立て柱</t>
    <rPh sb="18" eb="20">
      <t>サユウ</t>
    </rPh>
    <rPh sb="20" eb="22">
      <t>テマエ</t>
    </rPh>
    <rPh sb="22" eb="23">
      <t>タ</t>
    </rPh>
    <rPh sb="24" eb="25">
      <t>バシラ</t>
    </rPh>
    <phoneticPr fontId="5"/>
  </si>
  <si>
    <t>HFS6-3060-220</t>
    <phoneticPr fontId="5"/>
  </si>
  <si>
    <t>アルミフレーム　６シリーズ　正方形　3０×６０ｍｍ6、配電BOX下補強</t>
    <rPh sb="27" eb="32">
      <t>ハイデンコラサ</t>
    </rPh>
    <rPh sb="32" eb="33">
      <t>シタ</t>
    </rPh>
    <rPh sb="33" eb="35">
      <t>ホキョウ</t>
    </rPh>
    <phoneticPr fontId="5"/>
  </si>
  <si>
    <t>HFS6-3060-600</t>
    <phoneticPr fontId="5"/>
  </si>
  <si>
    <t>アルミフレーム　６シリーズ　正方形　3０×６０ｍｍ7、ﾌｧﾝﾕﾆｯﾄ補強</t>
    <rPh sb="34" eb="36">
      <t>ホキョウ</t>
    </rPh>
    <phoneticPr fontId="5"/>
  </si>
  <si>
    <t xml:space="preserve">HFS6-3090-394-Z6-XA97-XB197-XC297 </t>
    <phoneticPr fontId="5"/>
  </si>
  <si>
    <t>アルミフレーム　６シリーズ　正方形　3０×9０ｍｍ7、（配電BOX固定下面と背中用）</t>
    <phoneticPr fontId="5"/>
  </si>
  <si>
    <t>HFSG6-6060-1000</t>
    <phoneticPr fontId="5"/>
  </si>
  <si>
    <t>アルミフレーム　６シリーズ　正方形　６０×６０ｍｍ6、4本上段</t>
    <rPh sb="28" eb="29">
      <t>ホン</t>
    </rPh>
    <rPh sb="29" eb="31">
      <t>ジョウダン</t>
    </rPh>
    <phoneticPr fontId="5"/>
  </si>
  <si>
    <t>HFSG6-6060-490</t>
    <phoneticPr fontId="5"/>
  </si>
  <si>
    <t>アルミフレーム　６シリーズ　正方形　６０×６０ｍｍ6、1本上下補強</t>
    <rPh sb="28" eb="29">
      <t>ホン</t>
    </rPh>
    <rPh sb="29" eb="30">
      <t>ウエ</t>
    </rPh>
    <rPh sb="30" eb="31">
      <t>シタ</t>
    </rPh>
    <rPh sb="31" eb="33">
      <t>ホキョウ</t>
    </rPh>
    <phoneticPr fontId="5"/>
  </si>
  <si>
    <t>HFSG6-6060-600</t>
    <phoneticPr fontId="5"/>
  </si>
  <si>
    <t>アルミフレーム　６シリーズ　正方形　６０×６０ｍｍ　中央立て柱</t>
    <rPh sb="26" eb="28">
      <t>チュウオウ</t>
    </rPh>
    <rPh sb="28" eb="29">
      <t>タ</t>
    </rPh>
    <rPh sb="30" eb="31">
      <t>バシラ</t>
    </rPh>
    <phoneticPr fontId="5"/>
  </si>
  <si>
    <t>HFSG6-6060-660</t>
    <phoneticPr fontId="5"/>
  </si>
  <si>
    <t>アルミフレーム　６シリーズ　正方形　６０×６０ｍｍ　4つ角立て柱</t>
    <rPh sb="28" eb="29">
      <t>カド</t>
    </rPh>
    <rPh sb="29" eb="30">
      <t>タ</t>
    </rPh>
    <rPh sb="31" eb="32">
      <t>バシラ</t>
    </rPh>
    <phoneticPr fontId="5"/>
  </si>
  <si>
    <t>HFSG6-6060-880</t>
    <phoneticPr fontId="5"/>
  </si>
  <si>
    <t>アルミフレーム　６シリーズ　正方形　６０×６０ｍｍ6本下段、4本上段</t>
    <rPh sb="26" eb="27">
      <t>ホン</t>
    </rPh>
    <rPh sb="27" eb="29">
      <t>ゲダン</t>
    </rPh>
    <rPh sb="31" eb="32">
      <t>ホン</t>
    </rPh>
    <rPh sb="32" eb="34">
      <t>ジョウダン</t>
    </rPh>
    <phoneticPr fontId="5"/>
  </si>
  <si>
    <t>HHPSN6-SET</t>
    <phoneticPr fontId="5"/>
  </si>
  <si>
    <t>HMGNA6</t>
    <phoneticPr fontId="5"/>
  </si>
  <si>
    <t>後入れナット(天板固定用）  40個　（配電BOX固定下面と背中用）</t>
    <rPh sb="0" eb="2">
      <t>アトイ</t>
    </rPh>
    <rPh sb="7" eb="9">
      <t>テンバン</t>
    </rPh>
    <rPh sb="17" eb="18">
      <t>コ</t>
    </rPh>
    <phoneticPr fontId="5"/>
  </si>
  <si>
    <t>HOSBS95N</t>
    <phoneticPr fontId="5"/>
  </si>
  <si>
    <t xml:space="preserve">HSCA6-B </t>
    <phoneticPr fontId="5"/>
  </si>
  <si>
    <t>ﾉｯｸﾋﾟﾝφ2-10mm</t>
    <phoneticPr fontId="5"/>
  </si>
  <si>
    <t>SETB-0023-Y06</t>
    <phoneticPr fontId="5"/>
  </si>
  <si>
    <t>SETB-0023-Z23 に使用　ロボット柱固定用</t>
    <rPh sb="15" eb="17">
      <t>シヨウ</t>
    </rPh>
    <rPh sb="22" eb="23">
      <t>ハシラ</t>
    </rPh>
    <rPh sb="23" eb="26">
      <t>コテイヨウ</t>
    </rPh>
    <phoneticPr fontId="5"/>
  </si>
  <si>
    <t>SETB-0023-Y01、Y03、Y04、YO6、Y09、Y10、SETB-0004-Y08、</t>
    <phoneticPr fontId="5"/>
  </si>
  <si>
    <t>SETB-0023-Y06とIX-080との位置出し用</t>
    <rPh sb="22" eb="24">
      <t>イチ</t>
    </rPh>
    <rPh sb="24" eb="25">
      <t>ダ</t>
    </rPh>
    <rPh sb="26" eb="27">
      <t>ヨウ</t>
    </rPh>
    <phoneticPr fontId="5"/>
  </si>
  <si>
    <t>MS3-35</t>
    <phoneticPr fontId="5"/>
  </si>
  <si>
    <t>148710－Y003に4本　×3SET　差し込む</t>
    <rPh sb="13" eb="14">
      <t>ホン</t>
    </rPh>
    <rPh sb="21" eb="22">
      <t>サ</t>
    </rPh>
    <rPh sb="23" eb="24">
      <t>コ</t>
    </rPh>
    <phoneticPr fontId="5"/>
  </si>
  <si>
    <t>ＭＳＨＲＴ３</t>
    <phoneticPr fontId="5"/>
  </si>
  <si>
    <t>切替バルブ（トグルタイプ）</t>
    <phoneticPr fontId="5"/>
  </si>
  <si>
    <t>MVSHM-3N02000013087-JPA28S3ZK111AA</t>
    <phoneticPr fontId="5"/>
  </si>
  <si>
    <t>棚板下段左右側　　　　　　SETB-0023-Z19</t>
    <rPh sb="0" eb="2">
      <t>タナイタ</t>
    </rPh>
    <rPh sb="2" eb="4">
      <t>ゲダン</t>
    </rPh>
    <rPh sb="4" eb="6">
      <t>サユウ</t>
    </rPh>
    <rPh sb="6" eb="7">
      <t>ガワ</t>
    </rPh>
    <phoneticPr fontId="5"/>
  </si>
  <si>
    <t>MVSHM-3N02000040048-JPA297S9X111AA</t>
    <phoneticPr fontId="5"/>
  </si>
  <si>
    <t>棚板下段中心前後側　SETB-0023-Z20</t>
    <rPh sb="0" eb="2">
      <t>タナイタ</t>
    </rPh>
    <rPh sb="2" eb="4">
      <t>ゲダン</t>
    </rPh>
    <rPh sb="4" eb="6">
      <t>チュウシン</t>
    </rPh>
    <rPh sb="6" eb="8">
      <t>ゼンゴ</t>
    </rPh>
    <rPh sb="8" eb="9">
      <t>ガワ</t>
    </rPh>
    <phoneticPr fontId="5"/>
  </si>
  <si>
    <t>MVSHM-3N02002050100-JPA28F8DK111AB</t>
    <phoneticPr fontId="5"/>
  </si>
  <si>
    <t>天板1　　　SETB-0023-Z01</t>
    <rPh sb="0" eb="2">
      <t>テンバン</t>
    </rPh>
    <phoneticPr fontId="5"/>
  </si>
  <si>
    <t>MVSHM-3N02002050100-JPA28FZ5F111AB</t>
    <phoneticPr fontId="5"/>
  </si>
  <si>
    <t>天板2　　　SETB-0023-Z02</t>
    <rPh sb="0" eb="2">
      <t>テンバン</t>
    </rPh>
    <phoneticPr fontId="5"/>
  </si>
  <si>
    <t>MVSHM-3N02050006017-JPA291PUM111AA</t>
    <phoneticPr fontId="5"/>
  </si>
  <si>
    <t>SETB-0023-Z22　 ｶｯﾌﾟﾎﾙﾀﾞｰＬ字ﾌﾞﾗｹｯﾄ　</t>
    <phoneticPr fontId="5"/>
  </si>
  <si>
    <t>MVSHM-3N02052011013-JPA291ZSX111AA</t>
    <phoneticPr fontId="5"/>
  </si>
  <si>
    <t>SETB-0023-Z23　ｶｯﾌﾟﾎﾙﾀﾞｰﾍﾞｰｽＬ字ﾌﾞﾗｹｯﾄ:1</t>
    <phoneticPr fontId="5"/>
  </si>
  <si>
    <t>MVSHM-3N02052016020-JPA291K45111AB</t>
    <phoneticPr fontId="5"/>
  </si>
  <si>
    <t>SETB-0023-Z24　ケーブルベアヘッド横板金</t>
    <phoneticPr fontId="5"/>
  </si>
  <si>
    <t>MVSHM-3N03002006064-JPA29144M111AB</t>
  </si>
  <si>
    <t>SETB-0023-Z27　ケーブルベア下板</t>
    <phoneticPr fontId="5"/>
  </si>
  <si>
    <t>MVSHM-3N03058005012-JPA291EG4111AA</t>
    <phoneticPr fontId="5"/>
  </si>
  <si>
    <t>SETB-0023-Z26　ケーブルベア下板右側</t>
    <rPh sb="22" eb="23">
      <t>ミギ</t>
    </rPh>
    <phoneticPr fontId="5"/>
  </si>
  <si>
    <t>MVSHM-3N03058005012-JPA291K6N111AA</t>
    <phoneticPr fontId="5"/>
  </si>
  <si>
    <t>SETB-0023-Z25　ケーブルベア下板左側</t>
    <rPh sb="22" eb="23">
      <t>ヒダリ</t>
    </rPh>
    <rPh sb="23" eb="24">
      <t>ガワ</t>
    </rPh>
    <phoneticPr fontId="5"/>
  </si>
  <si>
    <t>MVSHM-AN05000004032-JPA294Y03111AB</t>
    <phoneticPr fontId="5"/>
  </si>
  <si>
    <t>パネル28図 SETB-0023-Z29</t>
    <phoneticPr fontId="5"/>
  </si>
  <si>
    <t>MVSHM-AN05002023036-JPA28M2ZZ111AC</t>
    <phoneticPr fontId="5"/>
  </si>
  <si>
    <t>パネル25図　　　　SETB-0023-Z13　　アルミﾌﾟﾚｰﾄへ変更</t>
    <rPh sb="34" eb="36">
      <t>ヘンコウ</t>
    </rPh>
    <phoneticPr fontId="5"/>
  </si>
  <si>
    <t>MVSHM-PL04503003008-JPA2912L3111AB</t>
    <phoneticPr fontId="5"/>
  </si>
  <si>
    <t>SETB-0023-Z28　ｾ-ﾌﾃｨ-ドアｾﾝｻｰﾌﾞﾗｹｯﾄ上部　　　　　　　　</t>
    <rPh sb="32" eb="34">
      <t>ジョウブ</t>
    </rPh>
    <phoneticPr fontId="5"/>
  </si>
  <si>
    <t>MVSHM-ZZ99000000000-JPA289EKH111AB</t>
    <phoneticPr fontId="5"/>
  </si>
  <si>
    <t>ロボット固定板金（２）　　SETB-0023-Z04</t>
    <phoneticPr fontId="5"/>
  </si>
  <si>
    <t>MVSHM-ZZ99000000000-JPA289PUB111AC</t>
    <phoneticPr fontId="5"/>
  </si>
  <si>
    <t>ロボット固定板金（１）　　SETB-0023-Z03</t>
    <phoneticPr fontId="5"/>
  </si>
  <si>
    <t>MVSHM-ZZ99000000000-JPA297MDG111AB</t>
    <phoneticPr fontId="5"/>
  </si>
  <si>
    <t>SETB-0023-Y08-1　LF-F40M-A固定ﾌﾞﾗｹｯﾄ</t>
    <phoneticPr fontId="5"/>
  </si>
  <si>
    <t>NA3GH-24-2-16</t>
    <phoneticPr fontId="5"/>
  </si>
  <si>
    <t>NA3GH-24-3-16</t>
    <phoneticPr fontId="5"/>
  </si>
  <si>
    <t>NEDJL-PS-SB-37-2.5</t>
    <phoneticPr fontId="5"/>
  </si>
  <si>
    <t>NEDU-PT-KS-9-2.5</t>
    <phoneticPr fontId="5"/>
  </si>
  <si>
    <t xml:space="preserve">NOMSC4-12 </t>
    <phoneticPr fontId="5"/>
  </si>
  <si>
    <t>小径ローレットノブ　メスﾈｼﾞ</t>
    <phoneticPr fontId="5"/>
  </si>
  <si>
    <t xml:space="preserve">NOSC4-10-7 </t>
    <phoneticPr fontId="5"/>
  </si>
  <si>
    <t>小径ローレットノブ　オスﾈｼﾞ</t>
    <phoneticPr fontId="5"/>
  </si>
  <si>
    <t>SBCB4-12</t>
    <phoneticPr fontId="5"/>
  </si>
  <si>
    <t>SCV620S　操作盤へ　固定用</t>
    <rPh sb="8" eb="11">
      <t>ソウサバン</t>
    </rPh>
    <rPh sb="13" eb="15">
      <t>コテイ</t>
    </rPh>
    <rPh sb="15" eb="16">
      <t>ヨウ</t>
    </rPh>
    <phoneticPr fontId="5"/>
  </si>
  <si>
    <t>六角穴付きﾎﾞﾀﾝﾎﾞﾙﾄ　 (M4×8)　(LED調光つまみ固定用）</t>
    <rPh sb="26" eb="28">
      <t>チョウコウ</t>
    </rPh>
    <rPh sb="31" eb="33">
      <t>コテイ</t>
    </rPh>
    <rPh sb="33" eb="34">
      <t>ヨウ</t>
    </rPh>
    <phoneticPr fontId="5"/>
  </si>
  <si>
    <t>SBCB6-10</t>
    <phoneticPr fontId="5"/>
  </si>
  <si>
    <t>六角穴付きﾎﾞﾀﾝﾎﾞﾙﾄ　 (M6×10)　(天板固定用用）（配電BOX固定下面と背中用）</t>
    <rPh sb="24" eb="26">
      <t>テンバン</t>
    </rPh>
    <rPh sb="26" eb="28">
      <t>コテイ</t>
    </rPh>
    <rPh sb="28" eb="29">
      <t>ヨウ</t>
    </rPh>
    <rPh sb="32" eb="34">
      <t>ハイデン</t>
    </rPh>
    <rPh sb="37" eb="39">
      <t>コテイ</t>
    </rPh>
    <rPh sb="39" eb="41">
      <t>カメン</t>
    </rPh>
    <rPh sb="42" eb="44">
      <t>セナカ</t>
    </rPh>
    <rPh sb="44" eb="45">
      <t>ヨウ</t>
    </rPh>
    <phoneticPr fontId="5"/>
  </si>
  <si>
    <t>六角穴付きﾎﾞﾀﾝﾎﾞﾙﾄ　 (M4×8)　(LED調光つまみ固定用）裏側</t>
    <rPh sb="26" eb="28">
      <t>チョウコウ</t>
    </rPh>
    <rPh sb="31" eb="33">
      <t>コテイ</t>
    </rPh>
    <rPh sb="33" eb="34">
      <t>ヨウ</t>
    </rPh>
    <rPh sb="35" eb="36">
      <t>ウラ</t>
    </rPh>
    <rPh sb="36" eb="37">
      <t>ガワ</t>
    </rPh>
    <phoneticPr fontId="5"/>
  </si>
  <si>
    <t>六角穴付きﾎﾞﾙﾄ　 (M6×12)　セーフティドアセンサ固定用　</t>
    <phoneticPr fontId="5"/>
  </si>
  <si>
    <t>六角穴付きﾎﾞﾙﾄ　 (M4×12)　(斜め補強ﾌﾞﾗｹｯﾄ固定用）</t>
    <phoneticPr fontId="5"/>
  </si>
  <si>
    <t>SCB6-30</t>
    <phoneticPr fontId="5"/>
  </si>
  <si>
    <t>六角穴付きﾎﾞﾙﾄ　 (M6×30)　(安全ｶﾊﾞｰ固定用）</t>
    <rPh sb="20" eb="22">
      <t>アンゼン</t>
    </rPh>
    <phoneticPr fontId="5"/>
  </si>
  <si>
    <t>SFA-133</t>
    <phoneticPr fontId="5"/>
  </si>
  <si>
    <t xml:space="preserve"> ｼｰﾙｶﾊﾞS　　固定アクリルパネル隙間埋めの為</t>
    <rPh sb="10" eb="12">
      <t>コテイ</t>
    </rPh>
    <rPh sb="19" eb="21">
      <t>スキマ</t>
    </rPh>
    <rPh sb="21" eb="22">
      <t>ウ</t>
    </rPh>
    <rPh sb="24" eb="25">
      <t>タメ</t>
    </rPh>
    <phoneticPr fontId="5"/>
  </si>
  <si>
    <t>ケーブルベア固定用　SETB-0023-Z24、Z27　</t>
    <rPh sb="6" eb="8">
      <t>コテイ</t>
    </rPh>
    <rPh sb="8" eb="9">
      <t>ヨウ</t>
    </rPh>
    <phoneticPr fontId="5"/>
  </si>
  <si>
    <t>後入れナット　　M5ﾈｼﾞ　AD-342 　配線ダクト固定用ナット</t>
    <rPh sb="0" eb="1">
      <t>アト</t>
    </rPh>
    <rPh sb="1" eb="2">
      <t>イ</t>
    </rPh>
    <rPh sb="27" eb="29">
      <t>コテイ</t>
    </rPh>
    <rPh sb="29" eb="30">
      <t>ヨウ</t>
    </rPh>
    <phoneticPr fontId="5"/>
  </si>
  <si>
    <t>安全カバーと架台　配線ダクト固定用</t>
    <rPh sb="0" eb="2">
      <t>アンゼン</t>
    </rPh>
    <rPh sb="6" eb="8">
      <t>カダイ</t>
    </rPh>
    <rPh sb="9" eb="11">
      <t>ハイセン</t>
    </rPh>
    <rPh sb="14" eb="16">
      <t>コテイ</t>
    </rPh>
    <rPh sb="16" eb="17">
      <t>ヨウ</t>
    </rPh>
    <phoneticPr fontId="5"/>
  </si>
  <si>
    <t>SHNTP6-6</t>
    <phoneticPr fontId="5"/>
  </si>
  <si>
    <t>後入れナット　　M6ﾈｼﾞ　セーフティドアセンサ固定用　</t>
    <rPh sb="0" eb="1">
      <t>アト</t>
    </rPh>
    <rPh sb="1" eb="2">
      <t>イ</t>
    </rPh>
    <rPh sb="24" eb="26">
      <t>コテイ</t>
    </rPh>
    <rPh sb="26" eb="27">
      <t>ヨウ</t>
    </rPh>
    <phoneticPr fontId="5"/>
  </si>
  <si>
    <t>ケーブルベア固定用　SETB-0023-Z24</t>
    <rPh sb="6" eb="8">
      <t>コテイ</t>
    </rPh>
    <rPh sb="8" eb="9">
      <t>ヨウ</t>
    </rPh>
    <phoneticPr fontId="5"/>
  </si>
  <si>
    <t xml:space="preserve">SLSBF7-16.5-M4-N4 </t>
    <phoneticPr fontId="5"/>
  </si>
  <si>
    <t>六角支柱－両端めねじ LED照明ｺﾝﾄﾛｰﾗ固定用</t>
    <rPh sb="22" eb="24">
      <t>コテイ</t>
    </rPh>
    <rPh sb="24" eb="25">
      <t>ヨウ</t>
    </rPh>
    <phoneticPr fontId="5"/>
  </si>
  <si>
    <t xml:space="preserve">SLSBG12-30-M5-ND5 </t>
    <phoneticPr fontId="5"/>
  </si>
  <si>
    <t>六角支柱－片端おねじ片端めねじ</t>
  </si>
  <si>
    <t xml:space="preserve">SPWF10 </t>
    <phoneticPr fontId="5"/>
  </si>
  <si>
    <t>平座金</t>
    <phoneticPr fontId="5"/>
  </si>
  <si>
    <t>平座金－単品販売－　　(LED調光つまみ固定用）裏側固定時</t>
    <rPh sb="24" eb="25">
      <t>ウラ</t>
    </rPh>
    <rPh sb="25" eb="26">
      <t>ガワ</t>
    </rPh>
    <rPh sb="26" eb="28">
      <t>コテイ</t>
    </rPh>
    <rPh sb="28" eb="29">
      <t>ジ</t>
    </rPh>
    <phoneticPr fontId="5"/>
  </si>
  <si>
    <t xml:space="preserve">SSCL3-22-16-3 </t>
    <phoneticPr fontId="5"/>
  </si>
  <si>
    <t>SSCL3 ULリステッド（CL3）対応</t>
    <phoneticPr fontId="5"/>
  </si>
  <si>
    <t xml:space="preserve">SSLW10 </t>
    <phoneticPr fontId="5"/>
  </si>
  <si>
    <t>ばね座金</t>
    <phoneticPr fontId="5"/>
  </si>
  <si>
    <t xml:space="preserve">SZ16F-3-075-25 </t>
    <phoneticPr fontId="5"/>
  </si>
  <si>
    <t>ケーブルキャリア　スリットタイプ</t>
    <phoneticPr fontId="5"/>
  </si>
  <si>
    <r>
      <t>UPCN21-B-36-SSP　→</t>
    </r>
    <r>
      <rPr>
        <sz val="12"/>
        <color indexed="10"/>
        <rFont val="ＭＳ Ｐゴシック"/>
        <family val="3"/>
        <charset val="128"/>
      </rPr>
      <t>UPCN21-B-51-SSP</t>
    </r>
    <phoneticPr fontId="5"/>
  </si>
  <si>
    <t>樹脂外付取手</t>
    <phoneticPr fontId="5"/>
  </si>
  <si>
    <r>
      <t>UPCN21-B-36-SSP　→</t>
    </r>
    <r>
      <rPr>
        <sz val="12"/>
        <color indexed="10"/>
        <rFont val="ＭＳ Ｐゴシック"/>
        <family val="3"/>
        <charset val="128"/>
      </rPr>
      <t>UPCN21-B-51-SSP</t>
    </r>
  </si>
  <si>
    <t xml:space="preserve">WSSS12-4-6 </t>
    <phoneticPr fontId="5"/>
  </si>
  <si>
    <t>SETB-0023-Y06とIX-080とのｽﾍﾟｰｻ用</t>
    <rPh sb="27" eb="28">
      <t>ヨウ</t>
    </rPh>
    <phoneticPr fontId="5"/>
  </si>
  <si>
    <t>XSG40-CR</t>
    <phoneticPr fontId="5"/>
  </si>
  <si>
    <t>Ｘ軸　リニアボール　マイクロメータヘッド</t>
    <phoneticPr fontId="5"/>
  </si>
  <si>
    <t>XYSG40-CR</t>
    <phoneticPr fontId="5"/>
  </si>
  <si>
    <t>ＸＹ軸　リニアボール　マイクロメータヘッド</t>
    <phoneticPr fontId="5"/>
  </si>
  <si>
    <t>第一電子工業（DDK）</t>
    <rPh sb="0" eb="2">
      <t>ダイイチ</t>
    </rPh>
    <rPh sb="2" eb="4">
      <t>デンシ</t>
    </rPh>
    <rPh sb="4" eb="6">
      <t>コウギョウ</t>
    </rPh>
    <rPh sb="5" eb="6">
      <t>デンコウ</t>
    </rPh>
    <phoneticPr fontId="5"/>
  </si>
  <si>
    <t>制御機材見積回答待ち</t>
    <rPh sb="0" eb="2">
      <t>セイギョ</t>
    </rPh>
    <rPh sb="2" eb="4">
      <t>キザイ</t>
    </rPh>
    <rPh sb="4" eb="6">
      <t>ミツモリ</t>
    </rPh>
    <rPh sb="6" eb="8">
      <t>カイトウ</t>
    </rPh>
    <rPh sb="8" eb="9">
      <t>マ</t>
    </rPh>
    <phoneticPr fontId="5"/>
  </si>
  <si>
    <t>17JE-13150-02(D8B)A-CG</t>
    <phoneticPr fontId="5"/>
  </si>
  <si>
    <t>メスコネクタ　Ｍ３ﾈｼﾞ　Ｔｙｐｅ</t>
    <phoneticPr fontId="5"/>
  </si>
  <si>
    <t>ヘラマンタイトン</t>
    <phoneticPr fontId="5"/>
  </si>
  <si>
    <t xml:space="preserve">TG-0245 </t>
    <phoneticPr fontId="5"/>
  </si>
  <si>
    <t>コの字型ブッシュ（自在ブッシュ） 板厚2.3mm</t>
    <rPh sb="17" eb="19">
      <t>イタアツ</t>
    </rPh>
    <phoneticPr fontId="5"/>
  </si>
  <si>
    <t xml:space="preserve">CSH-SUS-M6-90 </t>
    <phoneticPr fontId="5"/>
  </si>
  <si>
    <t xml:space="preserve">C-300-CR-5-10 </t>
    <phoneticPr fontId="5"/>
  </si>
  <si>
    <t>スポンジパッキン C-300-CR</t>
    <phoneticPr fontId="5"/>
  </si>
  <si>
    <t>C-300-CR-5-20</t>
    <phoneticPr fontId="5"/>
  </si>
  <si>
    <t>日東工器</t>
    <phoneticPr fontId="5"/>
  </si>
  <si>
    <t xml:space="preserve">20PM-SUS </t>
    <phoneticPr fontId="5"/>
  </si>
  <si>
    <t>　ハイカプラ20PM　相当品　1次配管側　ハイカプラ小口径 ステンレス PM型</t>
    <phoneticPr fontId="5"/>
  </si>
  <si>
    <t>TG-0125</t>
    <phoneticPr fontId="5"/>
  </si>
  <si>
    <t>コの字型ブッシュ（自在ブッシュ） 板厚1.2mm</t>
    <rPh sb="17" eb="19">
      <t>イタアツ</t>
    </rPh>
    <phoneticPr fontId="5"/>
  </si>
  <si>
    <t>SFK-K32J</t>
    <phoneticPr fontId="5"/>
  </si>
  <si>
    <t>スロットフックS U型・J型（後入れ）　ﾃｨｰﾁﾝｸﾞﾍﾟﾝﾀﾞﾝﾄ　フック</t>
    <phoneticPr fontId="5"/>
  </si>
  <si>
    <t xml:space="preserve">AZK-30C </t>
    <phoneticPr fontId="5"/>
  </si>
  <si>
    <t>打掛け錠キット</t>
    <phoneticPr fontId="5"/>
  </si>
  <si>
    <t>淀川電機製作所</t>
    <rPh sb="0" eb="2">
      <t>ヨドガワ</t>
    </rPh>
    <rPh sb="2" eb="4">
      <t>デンキ</t>
    </rPh>
    <rPh sb="4" eb="7">
      <t>セイサクショ</t>
    </rPh>
    <phoneticPr fontId="5"/>
  </si>
  <si>
    <t xml:space="preserve">CN4-BD7 </t>
    <phoneticPr fontId="5"/>
  </si>
  <si>
    <t xml:space="preserve">電動送風機 （シロッコファンフィルタ組み付きﾀｲﾌﾟ） 全閉外扇型モータータイプ 　風量9.0(m3/min) </t>
    <rPh sb="18" eb="19">
      <t>ク</t>
    </rPh>
    <rPh sb="20" eb="21">
      <t>ツ</t>
    </rPh>
    <phoneticPr fontId="5"/>
  </si>
  <si>
    <t>見積必要　ミスミへお願い致します</t>
    <rPh sb="0" eb="2">
      <t>ミツモリ</t>
    </rPh>
    <rPh sb="2" eb="4">
      <t>ヒツヨウ</t>
    </rPh>
    <rPh sb="10" eb="11">
      <t>ネガ</t>
    </rPh>
    <rPh sb="12" eb="13">
      <t>イタ</t>
    </rPh>
    <phoneticPr fontId="5"/>
  </si>
  <si>
    <t>見積№5333</t>
    <rPh sb="0" eb="2">
      <t>ミツモリ</t>
    </rPh>
    <phoneticPr fontId="5"/>
  </si>
  <si>
    <t>5/26 齋藤Mの自宅着</t>
    <rPh sb="5" eb="7">
      <t>サイトウ</t>
    </rPh>
    <rPh sb="9" eb="11">
      <t>ジタク</t>
    </rPh>
    <rPh sb="11" eb="12">
      <t>チャク</t>
    </rPh>
    <phoneticPr fontId="5"/>
  </si>
  <si>
    <t>SETB-0023-Y07</t>
  </si>
  <si>
    <t>SETB-0023-Y07　IX-080固定ﾌﾞﾗｹｯﾄ</t>
    <phoneticPr fontId="5"/>
  </si>
  <si>
    <t>今回は発注しない</t>
    <rPh sb="0" eb="2">
      <t>コンカイ</t>
    </rPh>
    <rPh sb="3" eb="5">
      <t>ハッチュウ</t>
    </rPh>
    <phoneticPr fontId="5"/>
  </si>
  <si>
    <t>発注しない　5/8ﾒｰﾙ</t>
    <rPh sb="0" eb="2">
      <t>ハッチュウ</t>
    </rPh>
    <phoneticPr fontId="5"/>
  </si>
  <si>
    <t>SETB-0023-Y10</t>
  </si>
  <si>
    <t>SETB-0023-Y10　AIB100ｾﾝｻｰヘッド　固定ﾌﾞﾗｹｯﾄ</t>
    <phoneticPr fontId="5"/>
  </si>
  <si>
    <t>SCB6-10</t>
    <phoneticPr fontId="5"/>
  </si>
  <si>
    <t>六角穴付きﾎﾞﾙﾄ　M6×10mm</t>
    <phoneticPr fontId="5"/>
  </si>
  <si>
    <t>在庫使用　　　1個　148710－Y003とSV97MSﾊﾞﾙﾌﾞ固定用</t>
    <rPh sb="33" eb="35">
      <t>コテイ</t>
    </rPh>
    <rPh sb="35" eb="36">
      <t>ヨウ</t>
    </rPh>
    <phoneticPr fontId="5"/>
  </si>
  <si>
    <t>六角穴付きﾎﾞﾙﾄ　M5×12mm</t>
    <phoneticPr fontId="5"/>
  </si>
  <si>
    <t>在庫使用　　　2個　SETB-0004-Y08ロボットへ固定用</t>
    <rPh sb="28" eb="30">
      <t>コテイ</t>
    </rPh>
    <rPh sb="30" eb="31">
      <t>ヨウ</t>
    </rPh>
    <phoneticPr fontId="5"/>
  </si>
  <si>
    <t>SCB4-16</t>
    <phoneticPr fontId="5"/>
  </si>
  <si>
    <t>六角穴付きﾎﾞﾙﾄ　 (M4×16)</t>
    <phoneticPr fontId="5"/>
  </si>
  <si>
    <t>在庫使用　　　3個　SETB-0023-Y06とIX-080固定用</t>
    <rPh sb="30" eb="32">
      <t>コテイ</t>
    </rPh>
    <rPh sb="32" eb="33">
      <t>ヨウ</t>
    </rPh>
    <phoneticPr fontId="5"/>
  </si>
  <si>
    <t>在庫使用　　　2個　SETB-0023-Y06と148710－Y003固定用</t>
    <rPh sb="35" eb="37">
      <t>コテイ</t>
    </rPh>
    <rPh sb="37" eb="38">
      <t>ヨウ</t>
    </rPh>
    <phoneticPr fontId="5"/>
  </si>
  <si>
    <t>在庫使用　　　3個　SETB-0023-Y03とY04固定用、SETB-0023-Y01とY09固定用</t>
    <rPh sb="27" eb="29">
      <t>コテイ</t>
    </rPh>
    <rPh sb="29" eb="30">
      <t>ヨウ</t>
    </rPh>
    <phoneticPr fontId="5"/>
  </si>
  <si>
    <t>在庫使用　　　11個　SETB-0023-Y01とY02固定用、SETB-0023-Y03、Y04、Y05固定用、SETB-0023-Y01とY08固定</t>
    <rPh sb="28" eb="30">
      <t>コテイ</t>
    </rPh>
    <rPh sb="30" eb="31">
      <t>ヨウ</t>
    </rPh>
    <rPh sb="53" eb="55">
      <t>コテイ</t>
    </rPh>
    <rPh sb="55" eb="56">
      <t>ヨウ</t>
    </rPh>
    <rPh sb="74" eb="76">
      <t>コテイ</t>
    </rPh>
    <phoneticPr fontId="5"/>
  </si>
  <si>
    <t>在庫使用　　　8個　SETB-0023-Y09とLR-W500固定用、SETB-0023-Y10とAIB100_F05B固定用</t>
    <rPh sb="31" eb="33">
      <t>コテイ</t>
    </rPh>
    <rPh sb="33" eb="34">
      <t>ヨウ</t>
    </rPh>
    <phoneticPr fontId="5"/>
  </si>
  <si>
    <t>SCB4-6</t>
    <phoneticPr fontId="5"/>
  </si>
  <si>
    <t>在庫使用　　　2個　SETB-0023-Y08　LF-F40M-A固定ﾌﾞﾗｹｯﾄB固定用</t>
    <phoneticPr fontId="5"/>
  </si>
  <si>
    <t>在庫使用　　　8個　XSG40-CRとSETB-0023-Y02、Y03固定用</t>
    <rPh sb="36" eb="38">
      <t>コテイ</t>
    </rPh>
    <rPh sb="38" eb="39">
      <t>ヨウ</t>
    </rPh>
    <phoneticPr fontId="5"/>
  </si>
  <si>
    <t>在庫使用　　　8個　XＹSG40-CRとSETB-0023-Y04、Y06固定用</t>
    <rPh sb="37" eb="39">
      <t>コテイ</t>
    </rPh>
    <rPh sb="39" eb="40">
      <t>ヨウ</t>
    </rPh>
    <phoneticPr fontId="5"/>
  </si>
  <si>
    <t>見積№1009537416</t>
    <rPh sb="0" eb="2">
      <t>ミツモリ</t>
    </rPh>
    <phoneticPr fontId="5"/>
  </si>
  <si>
    <t>見積№22-20-00422A</t>
    <rPh sb="0" eb="2">
      <t>ミツモリ</t>
    </rPh>
    <phoneticPr fontId="5"/>
  </si>
  <si>
    <t>とど</t>
    <phoneticPr fontId="5"/>
  </si>
  <si>
    <t>ケーブルﾍﾞｱﾕﾆｯﾄ</t>
    <phoneticPr fontId="5"/>
  </si>
  <si>
    <t>六角穴付きﾎﾞﾙﾄ　 (M4×5)</t>
    <phoneticPr fontId="5"/>
  </si>
  <si>
    <t>在庫使用　　　3個　SETB-0023-Z27とFWZAA-D20-V8-P4.5-H4.5-T7 固定用</t>
    <rPh sb="50" eb="52">
      <t>コテイ</t>
    </rPh>
    <rPh sb="52" eb="53">
      <t>ヨウ</t>
    </rPh>
    <phoneticPr fontId="5"/>
  </si>
  <si>
    <t>架台部分　見積№22-20-00422A</t>
    <rPh sb="0" eb="2">
      <t>カダイ</t>
    </rPh>
    <rPh sb="2" eb="4">
      <t>ブブン</t>
    </rPh>
    <rPh sb="5" eb="7">
      <t>ミツモリ</t>
    </rPh>
    <phoneticPr fontId="5"/>
  </si>
  <si>
    <t>見積№22-20-00423A</t>
    <rPh sb="0" eb="2">
      <t>ミツモリ</t>
    </rPh>
    <phoneticPr fontId="5"/>
  </si>
  <si>
    <t>　　ｼﾘﾝｼﾞ加圧用、ｺﾝﾄﾛｰﾗ、LED照明、ﾏｽﾌﾛﾒｰﾀ表示</t>
    <rPh sb="7" eb="8">
      <t>カ</t>
    </rPh>
    <rPh sb="8" eb="9">
      <t>アツ</t>
    </rPh>
    <rPh sb="9" eb="10">
      <t>ヨウ</t>
    </rPh>
    <rPh sb="18" eb="23">
      <t>リイシショウメイ</t>
    </rPh>
    <rPh sb="31" eb="33">
      <t>ヒョウジ</t>
    </rPh>
    <phoneticPr fontId="5"/>
  </si>
  <si>
    <t>見積№2220-00422A</t>
    <rPh sb="0" eb="2">
      <t>ミツモリ</t>
    </rPh>
    <phoneticPr fontId="5"/>
  </si>
  <si>
    <t>Ｍ５　ストレート　Ø４　　</t>
    <phoneticPr fontId="5"/>
  </si>
  <si>
    <t>Ｍ５　エルボ　Ø４　　</t>
    <phoneticPr fontId="5"/>
  </si>
  <si>
    <r>
      <t>ワンタッチ継手　Ｙタイプ　</t>
    </r>
    <r>
      <rPr>
        <sz val="11"/>
        <color indexed="10"/>
        <rFont val="ＭＳ Ｐゴシック"/>
        <family val="3"/>
        <charset val="128"/>
      </rPr>
      <t>※販売単位：10個</t>
    </r>
    <phoneticPr fontId="5"/>
  </si>
  <si>
    <r>
      <t>ワンタッチ管継手 KQ2シリーズ ストレート KQ2H　</t>
    </r>
    <r>
      <rPr>
        <sz val="11"/>
        <color indexed="10"/>
        <rFont val="ＭＳ Ｐゴシック"/>
        <family val="3"/>
        <charset val="128"/>
      </rPr>
      <t>※販売単位：10個</t>
    </r>
  </si>
  <si>
    <t>六角穴付きﾎﾞﾙﾄ　 (M5×10)　(各種ﾒｰﾀ組込ﾎﾞｯｸｽ固定用）</t>
    <rPh sb="20" eb="22">
      <t>カクシュ</t>
    </rPh>
    <rPh sb="25" eb="27">
      <t>クミコミ</t>
    </rPh>
    <phoneticPr fontId="5"/>
  </si>
  <si>
    <t>在庫使用　　　8個</t>
    <phoneticPr fontId="5"/>
  </si>
  <si>
    <t xml:space="preserve">SLBNR5 </t>
    <phoneticPr fontId="5"/>
  </si>
  <si>
    <t>ナット　 M5　(各種ﾒｰﾀ組込ﾎﾞｯｸｽ固定用）</t>
    <rPh sb="9" eb="11">
      <t>カクシュ</t>
    </rPh>
    <rPh sb="14" eb="16">
      <t>クミコミ</t>
    </rPh>
    <phoneticPr fontId="5"/>
  </si>
  <si>
    <t>安全カバー部　見積№22-20-00422A</t>
    <rPh sb="0" eb="2">
      <t>アンゼン</t>
    </rPh>
    <rPh sb="5" eb="6">
      <t>ブ</t>
    </rPh>
    <rPh sb="7" eb="9">
      <t>ミツモリ</t>
    </rPh>
    <phoneticPr fontId="5"/>
  </si>
  <si>
    <t>SUS分送料</t>
    <rPh sb="3" eb="4">
      <t>ブン</t>
    </rPh>
    <rPh sb="4" eb="6">
      <t>ソウリョウ</t>
    </rPh>
    <phoneticPr fontId="5"/>
  </si>
  <si>
    <t xml:space="preserve"> キーエンス</t>
    <phoneticPr fontId="5"/>
  </si>
  <si>
    <t xml:space="preserve"> GS-71N5  　</t>
    <phoneticPr fontId="5"/>
  </si>
  <si>
    <t>セーフティドアセンサ</t>
    <phoneticPr fontId="5"/>
  </si>
  <si>
    <t>お客様手配に変更　発注しない</t>
    <rPh sb="1" eb="3">
      <t>キャクサマ</t>
    </rPh>
    <rPh sb="3" eb="5">
      <t>テハイ</t>
    </rPh>
    <rPh sb="6" eb="8">
      <t>ヘンコウ</t>
    </rPh>
    <rPh sb="9" eb="11">
      <t>ハッチュウ</t>
    </rPh>
    <phoneticPr fontId="5"/>
  </si>
  <si>
    <t xml:space="preserve"> GS-B21</t>
    <phoneticPr fontId="5"/>
  </si>
  <si>
    <t>セーフティドアセンサ用ﾌﾞﾗｹｯﾄ</t>
    <rPh sb="10" eb="11">
      <t>ヨウ</t>
    </rPh>
    <phoneticPr fontId="5"/>
  </si>
  <si>
    <t>お客様手配に変更　発注しない　</t>
    <phoneticPr fontId="5"/>
  </si>
  <si>
    <t>ＮＯＫ株式会社オイルシール事業部　様　③</t>
    <rPh sb="17" eb="18">
      <t>サマ</t>
    </rPh>
    <phoneticPr fontId="5"/>
  </si>
  <si>
    <t>追加発注必要</t>
    <rPh sb="0" eb="2">
      <t>ツイカ</t>
    </rPh>
    <rPh sb="2" eb="4">
      <t>ハッチュウ</t>
    </rPh>
    <rPh sb="4" eb="6">
      <t>ヒツヨウ</t>
    </rPh>
    <phoneticPr fontId="5"/>
  </si>
  <si>
    <t>見積確認必要</t>
    <rPh sb="0" eb="2">
      <t>ミツモリ</t>
    </rPh>
    <rPh sb="2" eb="3">
      <t>カク</t>
    </rPh>
    <rPh sb="4" eb="6">
      <t>ヒツヨウ</t>
    </rPh>
    <phoneticPr fontId="5"/>
  </si>
  <si>
    <t>蛇の目</t>
    <phoneticPr fontId="5"/>
  </si>
  <si>
    <t>修理基本料　EtherＮｅｔ/IPﾕﾆｯﾄ追加</t>
    <rPh sb="0" eb="2">
      <t>シュウリ</t>
    </rPh>
    <rPh sb="2" eb="4">
      <t>キホン</t>
    </rPh>
    <rPh sb="4" eb="5">
      <t>リョウ</t>
    </rPh>
    <rPh sb="21" eb="23">
      <t>ツイカ</t>
    </rPh>
    <phoneticPr fontId="5"/>
  </si>
  <si>
    <t>蛇の目　管理番号　GMK-20-049　見積NO.HQ20-0208</t>
    <rPh sb="0" eb="1">
      <t>ジャ</t>
    </rPh>
    <rPh sb="2" eb="3">
      <t>メ</t>
    </rPh>
    <rPh sb="4" eb="6">
      <t>カンリ</t>
    </rPh>
    <rPh sb="6" eb="8">
      <t>バンゴウ</t>
    </rPh>
    <rPh sb="20" eb="22">
      <t>ミツモリ</t>
    </rPh>
    <phoneticPr fontId="5"/>
  </si>
  <si>
    <t>修理技術料</t>
    <rPh sb="0" eb="2">
      <t>シュウリ</t>
    </rPh>
    <rPh sb="2" eb="4">
      <t>ギジュツ</t>
    </rPh>
    <rPh sb="4" eb="5">
      <t>リョウ</t>
    </rPh>
    <phoneticPr fontId="5"/>
  </si>
  <si>
    <t>後面ｶﾊﾞｰ2</t>
    <rPh sb="0" eb="1">
      <t>ウシ</t>
    </rPh>
    <rPh sb="1" eb="2">
      <t>メン</t>
    </rPh>
    <phoneticPr fontId="5"/>
  </si>
  <si>
    <t>プリント基板FB</t>
    <rPh sb="4" eb="6">
      <t>キバン</t>
    </rPh>
    <phoneticPr fontId="5"/>
  </si>
  <si>
    <t>黄銅ｽﾍﾟｰｻ</t>
    <rPh sb="0" eb="2">
      <t>オウドウ</t>
    </rPh>
    <phoneticPr fontId="5"/>
  </si>
  <si>
    <t>A板からFB板ｺｰﾄﾞ（組）</t>
    <rPh sb="1" eb="2">
      <t>バン</t>
    </rPh>
    <rPh sb="6" eb="7">
      <t>バン</t>
    </rPh>
    <rPh sb="12" eb="13">
      <t>）</t>
    </rPh>
    <phoneticPr fontId="5"/>
  </si>
  <si>
    <t>EtherＮｅｔ/IPﾕﾆｯﾄ</t>
    <phoneticPr fontId="5"/>
  </si>
  <si>
    <t>プリント基板FBｶﾊﾞｰ4</t>
    <rPh sb="4" eb="6">
      <t>キバン</t>
    </rPh>
    <phoneticPr fontId="5"/>
  </si>
  <si>
    <t>プリント板A（フルスペック）</t>
    <rPh sb="4" eb="5">
      <t>バン</t>
    </rPh>
    <phoneticPr fontId="5"/>
  </si>
  <si>
    <t>MVBLK-AMW-JPA2A1BNW111AC</t>
    <phoneticPr fontId="5"/>
  </si>
  <si>
    <t>SETB-0023-Y11 LV-NH32用固定ﾌﾞﾗｹｯﾄ</t>
    <rPh sb="21" eb="22">
      <t>ヨウ</t>
    </rPh>
    <rPh sb="22" eb="24">
      <t>コテイ</t>
    </rPh>
    <phoneticPr fontId="5"/>
  </si>
  <si>
    <t xml:space="preserve">SSHH-SUS-M4-7 </t>
    <phoneticPr fontId="5"/>
  </si>
  <si>
    <t>六角穴付止めねじ 平先</t>
    <phoneticPr fontId="5"/>
  </si>
  <si>
    <t>AJPNGB4-P6-B6-G4-GC</t>
    <phoneticPr fontId="5"/>
  </si>
  <si>
    <t>位置決めピン　高硬度ステンレス</t>
    <phoneticPr fontId="5"/>
  </si>
  <si>
    <t>ﾂｰﾙ冶具　（ハイトセンサ）厚み測定</t>
    <rPh sb="3" eb="5">
      <t>ジグ</t>
    </rPh>
    <rPh sb="14" eb="15">
      <t>アツ</t>
    </rPh>
    <rPh sb="16" eb="18">
      <t>ソクテイ</t>
    </rPh>
    <phoneticPr fontId="5"/>
  </si>
  <si>
    <r>
      <t>OP-8834</t>
    </r>
    <r>
      <rPr>
        <sz val="11"/>
        <color indexed="10"/>
        <rFont val="ＭＳ Ｐゴシック"/>
        <family val="3"/>
        <charset val="128"/>
      </rPr>
      <t>3</t>
    </r>
    <phoneticPr fontId="5"/>
  </si>
  <si>
    <t>縦型取付金具</t>
    <phoneticPr fontId="5"/>
  </si>
  <si>
    <t>ﾉｯｸﾋﾟﾝφ3-10mm    天板位置出し用</t>
    <rPh sb="17" eb="19">
      <t>テンバン</t>
    </rPh>
    <rPh sb="19" eb="21">
      <t>イチ</t>
    </rPh>
    <rPh sb="21" eb="22">
      <t>ダ</t>
    </rPh>
    <rPh sb="23" eb="24">
      <t>ヨウ</t>
    </rPh>
    <phoneticPr fontId="5"/>
  </si>
  <si>
    <t>後入れナット　配線ダクト固定</t>
    <phoneticPr fontId="5"/>
  </si>
  <si>
    <t>十字穴付トラス小ねじ　　M5ﾈｼﾞ×10mm　　配線ダクト固定、　(棚板固定用固定用）</t>
    <rPh sb="29" eb="31">
      <t>コテイ</t>
    </rPh>
    <phoneticPr fontId="5"/>
  </si>
  <si>
    <t>MVSHM-3N05002040048-JPA2ARRRS111AF</t>
    <phoneticPr fontId="5"/>
  </si>
  <si>
    <t>SETB-0023-Z33 棚板下段中心後ﾄﾗﾝｽ側</t>
    <phoneticPr fontId="5"/>
  </si>
  <si>
    <t xml:space="preserve">SCB10-18 </t>
    <phoneticPr fontId="5"/>
  </si>
  <si>
    <t xml:space="preserve">SLBNR10 </t>
    <phoneticPr fontId="5"/>
  </si>
  <si>
    <t>ナット－単品販売－</t>
    <phoneticPr fontId="5"/>
  </si>
  <si>
    <t>六角支柱－片端おねじ片端めねじ　（操作ﾎﾞｯｸｽ固定用）</t>
    <phoneticPr fontId="5"/>
  </si>
  <si>
    <t>ITV1010-CC1CS</t>
    <phoneticPr fontId="5"/>
  </si>
  <si>
    <t>電空レギュレータ ITV1000</t>
    <phoneticPr fontId="5"/>
  </si>
  <si>
    <t>制御機材に見積と納期確認お願い致します。</t>
    <rPh sb="5" eb="7">
      <t>ミツモリ</t>
    </rPh>
    <rPh sb="8" eb="10">
      <t>ノウキ</t>
    </rPh>
    <rPh sb="10" eb="12">
      <t>カクニン</t>
    </rPh>
    <rPh sb="13" eb="14">
      <t>ネガ</t>
    </rPh>
    <rPh sb="15" eb="16">
      <t>イタ</t>
    </rPh>
    <phoneticPr fontId="5"/>
  </si>
  <si>
    <t>ＫＱ２Ｌ０４－０１ＡＳ</t>
  </si>
  <si>
    <t>１／８　エルボ　Ø４　　継ぎ手</t>
  </si>
  <si>
    <t>PCA-1567720</t>
    <phoneticPr fontId="5"/>
  </si>
  <si>
    <t xml:space="preserve"> 通信用ケーブル（片側コネクタ付） ソケット</t>
    <phoneticPr fontId="5"/>
  </si>
  <si>
    <t>PCA-1567717</t>
    <phoneticPr fontId="5"/>
  </si>
  <si>
    <t xml:space="preserve"> 通信用ケーブル（片側コネクタ付） プラグ</t>
    <phoneticPr fontId="5"/>
  </si>
  <si>
    <t>フレーム取付用マグネットキャッチセット  小扉（観音扉）上段　</t>
    <rPh sb="21" eb="22">
      <t>ショウ</t>
    </rPh>
    <rPh sb="22" eb="23">
      <t>トビラ</t>
    </rPh>
    <rPh sb="24" eb="28">
      <t>カンノントビラョ</t>
    </rPh>
    <rPh sb="28" eb="30">
      <t>ジョウダン</t>
    </rPh>
    <phoneticPr fontId="5"/>
  </si>
  <si>
    <t>後入れナット　　M5ﾈｼﾞ　フレーム取付用マグネットキャッチ固定用　</t>
    <rPh sb="0" eb="1">
      <t>アト</t>
    </rPh>
    <rPh sb="1" eb="2">
      <t>イ</t>
    </rPh>
    <rPh sb="30" eb="32">
      <t>コテイ</t>
    </rPh>
    <rPh sb="32" eb="33">
      <t>ヨウ</t>
    </rPh>
    <phoneticPr fontId="5"/>
  </si>
  <si>
    <t>SHNTP6-3</t>
    <phoneticPr fontId="5"/>
  </si>
  <si>
    <t>後入れナット　　M3ﾈｼﾞ　フレーム取付用マグネットキャッチ固定用　</t>
    <rPh sb="0" eb="1">
      <t>アト</t>
    </rPh>
    <rPh sb="1" eb="2">
      <t>イ</t>
    </rPh>
    <rPh sb="30" eb="32">
      <t>コテイ</t>
    </rPh>
    <rPh sb="32" eb="33">
      <t>ヨウ</t>
    </rPh>
    <phoneticPr fontId="5"/>
  </si>
  <si>
    <t>小扉（観音開き）　　　　　　　　　　　下段</t>
    <rPh sb="19" eb="21">
      <t>カダン</t>
    </rPh>
    <phoneticPr fontId="5"/>
  </si>
  <si>
    <t xml:space="preserve">HSJS6 </t>
    <phoneticPr fontId="5"/>
  </si>
  <si>
    <t>６シリーズ（溝幅８ｍｍ）ブラインドジョイント部品　、シングルジョイントキット</t>
    <phoneticPr fontId="5"/>
  </si>
  <si>
    <t>ナット　 M6　　（操作ﾎﾞｯｸｽ固定用）</t>
    <phoneticPr fontId="5"/>
  </si>
  <si>
    <t>ﾛﾎﾞｯﾄﾜｰｸﾃｰﾌﾞﾙ</t>
    <phoneticPr fontId="5"/>
  </si>
  <si>
    <t xml:space="preserve">ALPSTAM5-L8-E2-A30 </t>
    <phoneticPr fontId="5"/>
  </si>
  <si>
    <t>位置決めピン　高硬度ステンレス　ストレート　－圧入－</t>
    <phoneticPr fontId="5"/>
  </si>
  <si>
    <t>ＮＯＫ株式会社オイルシール事業部　様　④</t>
    <rPh sb="17" eb="18">
      <t>サマ</t>
    </rPh>
    <phoneticPr fontId="5"/>
  </si>
  <si>
    <t>ｷｰｴﾝｽへ見積確認願います</t>
    <rPh sb="6" eb="8">
      <t>ミツモリ</t>
    </rPh>
    <rPh sb="8" eb="9">
      <t>カク</t>
    </rPh>
    <rPh sb="10" eb="11">
      <t>ネガ</t>
    </rPh>
    <phoneticPr fontId="5"/>
  </si>
  <si>
    <t>ミスミへ見積確認願います</t>
    <rPh sb="4" eb="6">
      <t>ミツモリ</t>
    </rPh>
    <rPh sb="6" eb="7">
      <t>カク</t>
    </rPh>
    <rPh sb="8" eb="9">
      <t>ネガ</t>
    </rPh>
    <phoneticPr fontId="5"/>
  </si>
  <si>
    <t>納期確認日数</t>
    <rPh sb="0" eb="2">
      <t>ノウキ</t>
    </rPh>
    <rPh sb="2" eb="4">
      <t>カクニン</t>
    </rPh>
    <rPh sb="4" eb="6">
      <t>ニッスウ</t>
    </rPh>
    <phoneticPr fontId="5"/>
  </si>
  <si>
    <t>制御BOX、操作BOX　関連</t>
    <rPh sb="0" eb="2">
      <t>セイギョ</t>
    </rPh>
    <rPh sb="6" eb="8">
      <t>ソウサ</t>
    </rPh>
    <rPh sb="12" eb="14">
      <t>カンレン</t>
    </rPh>
    <phoneticPr fontId="5"/>
  </si>
  <si>
    <t>3日</t>
    <rPh sb="1" eb="2">
      <t>ヒ</t>
    </rPh>
    <phoneticPr fontId="5"/>
  </si>
  <si>
    <t>NV63-SV 2P 20A 30mA</t>
    <phoneticPr fontId="5"/>
  </si>
  <si>
    <t>当日</t>
    <rPh sb="0" eb="2">
      <t>トウジツ</t>
    </rPh>
    <phoneticPr fontId="5"/>
  </si>
  <si>
    <t>TCS-05SV3</t>
    <phoneticPr fontId="5"/>
  </si>
  <si>
    <t>V-05SV</t>
    <phoneticPr fontId="5"/>
  </si>
  <si>
    <t>操作とって</t>
    <rPh sb="0" eb="2">
      <t>ソウサ</t>
    </rPh>
    <phoneticPr fontId="5"/>
  </si>
  <si>
    <t>NF30-FA 2P 5A　</t>
    <phoneticPr fontId="5"/>
  </si>
  <si>
    <t>ノーヒューズブレーカ</t>
  </si>
  <si>
    <t>CP30-BA 2P 1-M 3A</t>
    <phoneticPr fontId="5"/>
  </si>
  <si>
    <t>サーキットプロテクタ</t>
  </si>
  <si>
    <t xml:space="preserve">TCL-CP2 </t>
    <phoneticPr fontId="5"/>
  </si>
  <si>
    <t>漏電・ノーヒューズ遮断器用 大型端子カバー</t>
    <phoneticPr fontId="5"/>
  </si>
  <si>
    <t>CP30-BA 1P 1-M 1A</t>
    <phoneticPr fontId="5"/>
  </si>
  <si>
    <t>TCL-CP1</t>
    <phoneticPr fontId="5"/>
  </si>
  <si>
    <t>CP30-BA 1P 1-M 3A</t>
    <phoneticPr fontId="5"/>
  </si>
  <si>
    <t>CP30-BA 1P 1-M 2A</t>
    <phoneticPr fontId="5"/>
  </si>
  <si>
    <r>
      <t xml:space="preserve">S-T10 AC100V 1A                                  </t>
    </r>
    <r>
      <rPr>
        <sz val="11"/>
        <color indexed="10"/>
        <rFont val="ＭＳ Ｐゴシック"/>
        <family val="3"/>
        <charset val="128"/>
      </rPr>
      <t xml:space="preserve"> </t>
    </r>
    <r>
      <rPr>
        <b/>
        <sz val="11"/>
        <color indexed="10"/>
        <rFont val="ＭＳ Ｐゴシック"/>
        <family val="3"/>
        <charset val="128"/>
      </rPr>
      <t>発注数増加+1個</t>
    </r>
    <rPh sb="50" eb="52">
      <t>ハッチュウ</t>
    </rPh>
    <rPh sb="52" eb="53">
      <t>スウ</t>
    </rPh>
    <rPh sb="53" eb="55">
      <t>ゾウカ</t>
    </rPh>
    <rPh sb="57" eb="58">
      <t>コ</t>
    </rPh>
    <phoneticPr fontId="5"/>
  </si>
  <si>
    <t>MSO-T10 0.4KW 200V AC100V</t>
    <phoneticPr fontId="5"/>
  </si>
  <si>
    <t>電磁開閉器</t>
    <rPh sb="0" eb="2">
      <t>デンジ</t>
    </rPh>
    <rPh sb="2" eb="5">
      <t>カイヘイキ</t>
    </rPh>
    <phoneticPr fontId="5"/>
  </si>
  <si>
    <t>コーセル</t>
  </si>
  <si>
    <t>ミスミ見積</t>
    <rPh sb="3" eb="5">
      <t>ミツモリ</t>
    </rPh>
    <phoneticPr fontId="5"/>
  </si>
  <si>
    <r>
      <t>SNR-10-000-DT　</t>
    </r>
    <r>
      <rPr>
        <b/>
        <sz val="11"/>
        <rFont val="ＭＳ Ｐゴシック"/>
        <family val="3"/>
        <charset val="128"/>
      </rPr>
      <t>⇒在庫無し、再入荷未定の為取り止め</t>
    </r>
    <rPh sb="15" eb="17">
      <t>ザイコ</t>
    </rPh>
    <rPh sb="17" eb="18">
      <t>ナ</t>
    </rPh>
    <rPh sb="20" eb="23">
      <t>サイニュウカ</t>
    </rPh>
    <rPh sb="23" eb="25">
      <t>ミテイ</t>
    </rPh>
    <rPh sb="26" eb="27">
      <t>タメ</t>
    </rPh>
    <rPh sb="27" eb="28">
      <t>ト</t>
    </rPh>
    <rPh sb="29" eb="30">
      <t>ヤ</t>
    </rPh>
    <phoneticPr fontId="5"/>
  </si>
  <si>
    <r>
      <t>RSEN-2006D　　　　　　　　　　　　　　　　　　　　　</t>
    </r>
    <r>
      <rPr>
        <b/>
        <sz val="11"/>
        <color indexed="10"/>
        <rFont val="ＭＳ Ｐゴシック"/>
        <family val="3"/>
        <charset val="128"/>
      </rPr>
      <t>上記品の代替え品</t>
    </r>
  </si>
  <si>
    <t>低背端子台型ノイズフィルター RSENシリーズ</t>
    <phoneticPr fontId="5"/>
  </si>
  <si>
    <t xml:space="preserve">MISUMI </t>
  </si>
  <si>
    <t>スイッチングハブ</t>
  </si>
  <si>
    <t>AR22V0L-03E3R</t>
    <phoneticPr fontId="5"/>
  </si>
  <si>
    <t>AR9P719-08</t>
    <phoneticPr fontId="5"/>
  </si>
  <si>
    <t>銘板</t>
    <rPh sb="0" eb="1">
      <t>メイ</t>
    </rPh>
    <rPh sb="1" eb="2">
      <t>バン</t>
    </rPh>
    <phoneticPr fontId="5"/>
  </si>
  <si>
    <t>AR22F0R-10B</t>
    <phoneticPr fontId="5"/>
  </si>
  <si>
    <t>AR22F0L-10E3G</t>
    <phoneticPr fontId="5"/>
  </si>
  <si>
    <t>照光式押ボタンスイッチ　緑色</t>
    <rPh sb="0" eb="1">
      <t>ショウ</t>
    </rPh>
    <rPh sb="1" eb="2">
      <t>コウ</t>
    </rPh>
    <rPh sb="2" eb="3">
      <t>シキ</t>
    </rPh>
    <rPh sb="3" eb="4">
      <t>オシ</t>
    </rPh>
    <rPh sb="12" eb="13">
      <t>ミドリ</t>
    </rPh>
    <rPh sb="13" eb="14">
      <t>イロ</t>
    </rPh>
    <phoneticPr fontId="5"/>
  </si>
  <si>
    <r>
      <t>AR22F0L-10E3</t>
    </r>
    <r>
      <rPr>
        <sz val="11"/>
        <rFont val="ＭＳ Ｐゴシック"/>
        <family val="3"/>
        <charset val="128"/>
      </rPr>
      <t>Y</t>
    </r>
    <phoneticPr fontId="5"/>
  </si>
  <si>
    <t>照光式押ボタンスイッチ　黄色</t>
    <rPh sb="0" eb="1">
      <t>ショウ</t>
    </rPh>
    <rPh sb="1" eb="2">
      <t>コウ</t>
    </rPh>
    <rPh sb="2" eb="3">
      <t>シキ</t>
    </rPh>
    <rPh sb="3" eb="4">
      <t>オシ</t>
    </rPh>
    <rPh sb="12" eb="14">
      <t>キイロ</t>
    </rPh>
    <phoneticPr fontId="5"/>
  </si>
  <si>
    <t>AR22PR-311B</t>
    <phoneticPr fontId="5"/>
  </si>
  <si>
    <t>セレクトスイッチ</t>
  </si>
  <si>
    <t>PANASONIC</t>
  </si>
  <si>
    <t>コンセント</t>
  </si>
  <si>
    <t>WCH2404H</t>
    <phoneticPr fontId="5"/>
  </si>
  <si>
    <r>
      <t>PCA7-W-1  　</t>
    </r>
    <r>
      <rPr>
        <sz val="11"/>
        <color indexed="10"/>
        <rFont val="ＭＳ Ｐゴシック"/>
        <family val="3"/>
        <charset val="128"/>
      </rPr>
      <t>※2個追加発注　6/22メールにて</t>
    </r>
    <rPh sb="13" eb="14">
      <t>コ</t>
    </rPh>
    <rPh sb="14" eb="16">
      <t>ツイカ</t>
    </rPh>
    <rPh sb="16" eb="18">
      <t>ハッチュウ</t>
    </rPh>
    <phoneticPr fontId="5"/>
  </si>
  <si>
    <t>7/1-2個</t>
    <rPh sb="5" eb="6">
      <t>コ</t>
    </rPh>
    <phoneticPr fontId="5"/>
  </si>
  <si>
    <t>TRH1.5K-21S</t>
    <phoneticPr fontId="5"/>
  </si>
  <si>
    <t>トランス(200/100V 1.5KVA)</t>
  </si>
  <si>
    <t>TS-5CH　</t>
    <phoneticPr fontId="5"/>
  </si>
  <si>
    <t>トランスケース</t>
  </si>
  <si>
    <t>C16XD-CT1VR</t>
    <phoneticPr fontId="5"/>
  </si>
  <si>
    <t>CC LINKリモートI/O</t>
  </si>
  <si>
    <t>OMRON</t>
  </si>
  <si>
    <t>G9SA-501 AC/DC24</t>
    <phoneticPr fontId="5"/>
  </si>
  <si>
    <t>セーフティーユニット</t>
  </si>
  <si>
    <t>エレコム</t>
    <phoneticPr fontId="5"/>
  </si>
  <si>
    <t>LD-GPT/BK50 　</t>
    <phoneticPr fontId="5"/>
  </si>
  <si>
    <t>LANケーブル CAT.6　　　5m</t>
    <phoneticPr fontId="5"/>
  </si>
  <si>
    <t xml:space="preserve">LD-GPT/BU05 </t>
    <phoneticPr fontId="5"/>
  </si>
  <si>
    <t>LANケーブル CAT.6　　　0.5m</t>
    <phoneticPr fontId="5"/>
  </si>
  <si>
    <t>キーエンス</t>
  </si>
  <si>
    <t>MS2-H100　</t>
    <phoneticPr fontId="5"/>
  </si>
  <si>
    <t>KV-7300</t>
  </si>
  <si>
    <t>プログラマブルコントローラ</t>
  </si>
  <si>
    <t>KV-XLE02</t>
  </si>
  <si>
    <t>ETHERNETユニット</t>
  </si>
  <si>
    <t>KV-C32XTD</t>
  </si>
  <si>
    <t>KV-CL20</t>
  </si>
  <si>
    <t>CC LINK ユニット</t>
  </si>
  <si>
    <t>KV-SAD04</t>
  </si>
  <si>
    <t>アナログ入力ユニット</t>
    <rPh sb="4" eb="6">
      <t>ニュウリョク</t>
    </rPh>
    <phoneticPr fontId="5"/>
  </si>
  <si>
    <t>VT5-W10</t>
  </si>
  <si>
    <t>タッチパネル</t>
  </si>
  <si>
    <t>DL-EP1</t>
    <phoneticPr fontId="5"/>
  </si>
  <si>
    <t>ETHERNET I/Pユニット(IX-1000取付用)</t>
    <rPh sb="24" eb="26">
      <t>トリツケ</t>
    </rPh>
    <rPh sb="26" eb="27">
      <t>ヨウ</t>
    </rPh>
    <phoneticPr fontId="5"/>
  </si>
  <si>
    <t>特別値引き（℡交渉分）</t>
    <rPh sb="0" eb="2">
      <t>トクベツ</t>
    </rPh>
    <rPh sb="2" eb="4">
      <t>ネビ</t>
    </rPh>
    <rPh sb="7" eb="9">
      <t>コウショウ</t>
    </rPh>
    <rPh sb="9" eb="10">
      <t>ブン</t>
    </rPh>
    <phoneticPr fontId="5"/>
  </si>
  <si>
    <r>
      <t>G7SA-3A3B-</t>
    </r>
    <r>
      <rPr>
        <sz val="11"/>
        <color indexed="10"/>
        <rFont val="ＭＳ Ｐゴシック"/>
        <family val="3"/>
        <charset val="128"/>
      </rPr>
      <t>DC24</t>
    </r>
    <phoneticPr fontId="5"/>
  </si>
  <si>
    <t>セーフティーリレー</t>
  </si>
  <si>
    <t>白戸電機様発注分　発注しない</t>
    <rPh sb="0" eb="2">
      <t>シラト</t>
    </rPh>
    <rPh sb="2" eb="4">
      <t>デンキ</t>
    </rPh>
    <rPh sb="4" eb="5">
      <t>サマ</t>
    </rPh>
    <rPh sb="5" eb="7">
      <t>ハッチュウ</t>
    </rPh>
    <rPh sb="7" eb="8">
      <t>ブン</t>
    </rPh>
    <rPh sb="9" eb="11">
      <t>ハッチュウ</t>
    </rPh>
    <phoneticPr fontId="5"/>
  </si>
  <si>
    <t>P7SA-14F-ND-PU</t>
  </si>
  <si>
    <t>ソケット</t>
  </si>
  <si>
    <t>FSA-700-550-300 WB2006150143</t>
  </si>
  <si>
    <t>制御盤</t>
    <rPh sb="0" eb="2">
      <t>セイギョ</t>
    </rPh>
    <rPh sb="2" eb="3">
      <t>バン</t>
    </rPh>
    <phoneticPr fontId="5"/>
  </si>
  <si>
    <t>UWAN10-80-50</t>
  </si>
  <si>
    <t>ブレーカガード取手</t>
    <rPh sb="7" eb="9">
      <t>トリデ</t>
    </rPh>
    <phoneticPr fontId="5"/>
  </si>
  <si>
    <t>KSK-150</t>
  </si>
  <si>
    <t>RSC16-330-400-150 WB2006150146</t>
  </si>
  <si>
    <t>操作パネル</t>
    <rPh sb="0" eb="2">
      <t>ソウサ</t>
    </rPh>
    <phoneticPr fontId="5"/>
  </si>
  <si>
    <t>BN50</t>
  </si>
  <si>
    <t>BNノズル</t>
  </si>
  <si>
    <t>PTU-20 9P</t>
  </si>
  <si>
    <t>PTU-20 6P</t>
  </si>
  <si>
    <t>PTW-10 22P</t>
  </si>
  <si>
    <t>銘板依頼分</t>
    <rPh sb="0" eb="2">
      <t>メイバン</t>
    </rPh>
    <rPh sb="2" eb="4">
      <t>イライ</t>
    </rPh>
    <rPh sb="4" eb="5">
      <t>ブン</t>
    </rPh>
    <phoneticPr fontId="5"/>
  </si>
  <si>
    <t>TZW5-64-200625-0010</t>
    <phoneticPr fontId="5"/>
  </si>
  <si>
    <t>銘板見積型式　SETB-0023-AS02-1-2　NO.1</t>
    <phoneticPr fontId="5"/>
  </si>
  <si>
    <t>ネット発注済み</t>
    <rPh sb="3" eb="5">
      <t>ハッチュウ</t>
    </rPh>
    <rPh sb="5" eb="6">
      <t>ズ</t>
    </rPh>
    <phoneticPr fontId="5"/>
  </si>
  <si>
    <t>TZW5-64-200625-0011</t>
    <phoneticPr fontId="5"/>
  </si>
  <si>
    <t>銘板見積型式　SETB-0023-AS02-1-2　NO.2</t>
    <phoneticPr fontId="5"/>
  </si>
  <si>
    <t xml:space="preserve">TZW5-64-200625-0012 </t>
    <phoneticPr fontId="5"/>
  </si>
  <si>
    <t>銘板見積型式　SETB-0023-AS02-1-2　NO.3</t>
    <phoneticPr fontId="5"/>
  </si>
  <si>
    <t>TZW5-38-200625-0013</t>
    <phoneticPr fontId="5"/>
  </si>
  <si>
    <t>銘板見積型式　SETB-0023-AS02-1-2　NO.4</t>
    <phoneticPr fontId="5"/>
  </si>
  <si>
    <t xml:space="preserve">TZW5-38-200625-0014 </t>
    <phoneticPr fontId="5"/>
  </si>
  <si>
    <t>銘板見積型式　SETB-0023-AS02-1-2　NO.5</t>
    <phoneticPr fontId="5"/>
  </si>
  <si>
    <t xml:space="preserve">TLPW5-90-200625-0016 </t>
    <phoneticPr fontId="5"/>
  </si>
  <si>
    <t>銘板見積型式   SETB-0023-AS02-1-2　NO.6</t>
    <phoneticPr fontId="5"/>
  </si>
  <si>
    <t>TLPW5-90-200625-0018</t>
    <phoneticPr fontId="5"/>
  </si>
  <si>
    <t>銘板見積型式　 SETB-0023-AS02-1-2　NO.7</t>
    <phoneticPr fontId="5"/>
  </si>
  <si>
    <t xml:space="preserve">TLPW5-90-200625-0019 </t>
    <phoneticPr fontId="5"/>
  </si>
  <si>
    <t>銘板見積型式　 SETB-0023-AS02-1-2　NO.8</t>
    <phoneticPr fontId="5"/>
  </si>
  <si>
    <t xml:space="preserve">TLPW5-90-200625-0023 </t>
    <phoneticPr fontId="5"/>
  </si>
  <si>
    <t>銘板見積型式　 SETB-0023-AS02-1-2　NO.9</t>
    <phoneticPr fontId="5"/>
  </si>
  <si>
    <t>TLPW5-90-200625-0024</t>
    <phoneticPr fontId="5"/>
  </si>
  <si>
    <t>銘板見積型式　 SETB-0023-AS02-1-2　NO.10</t>
    <phoneticPr fontId="5"/>
  </si>
  <si>
    <t xml:space="preserve">TZW5-64-200625-0025 </t>
    <phoneticPr fontId="5"/>
  </si>
  <si>
    <t>銘板見積型式　 SETB-0023-AS02-1-2　NO.11</t>
    <phoneticPr fontId="5"/>
  </si>
  <si>
    <t>TZW5-64-200625-0026</t>
    <phoneticPr fontId="5"/>
  </si>
  <si>
    <t>銘板見積型式　SETB-0023-AS02-1-2　NO.12</t>
    <phoneticPr fontId="5"/>
  </si>
  <si>
    <t>TZW5-64-200625-0027</t>
    <phoneticPr fontId="5"/>
  </si>
  <si>
    <t>銘板見積型式　SETB-0023-AS02-1-2　NO.13</t>
    <phoneticPr fontId="5"/>
  </si>
  <si>
    <t>東ﾏﾃより自宅へ直送</t>
    <rPh sb="0" eb="1">
      <t>トウ</t>
    </rPh>
    <rPh sb="5" eb="7">
      <t>ジタク</t>
    </rPh>
    <rPh sb="8" eb="10">
      <t>チョクソウ</t>
    </rPh>
    <phoneticPr fontId="5"/>
  </si>
  <si>
    <t>meviy</t>
    <phoneticPr fontId="5"/>
  </si>
  <si>
    <t>MVSHM-3N03052007011-2BT-DW9E5</t>
    <phoneticPr fontId="5"/>
  </si>
  <si>
    <t>SETB-0023-Z36　  LR-W500新ﾌﾞﾗｹｯﾄ（角度25°）</t>
    <phoneticPr fontId="5"/>
  </si>
  <si>
    <t>SETB-0023-Y06に固定</t>
    <rPh sb="14" eb="16">
      <t>コテイ</t>
    </rPh>
    <phoneticPr fontId="5"/>
  </si>
  <si>
    <t xml:space="preserve">SCB4-30　　　　　　　　　　　　社内在庫使用　5～6個 </t>
    <phoneticPr fontId="5"/>
  </si>
  <si>
    <t>六角穴付ボルト－ステンレス・単品販売－</t>
    <phoneticPr fontId="5"/>
  </si>
  <si>
    <t>SETB-0023-Y06に固定ネジ、SETB-0023-Z36　 とLR-W500ﾌﾞﾗｹｯﾄ固定長い場合</t>
    <rPh sb="14" eb="16">
      <t>コテイ</t>
    </rPh>
    <rPh sb="47" eb="49">
      <t>コテイ</t>
    </rPh>
    <rPh sb="49" eb="51">
      <t>ナガイ</t>
    </rPh>
    <phoneticPr fontId="5"/>
  </si>
  <si>
    <t>SCB4-22　　　　　　　　　　　　社内在庫使用　2～3個</t>
    <phoneticPr fontId="5"/>
  </si>
  <si>
    <t>SETB-0023-Z36　 とLR-W500ﾌﾞﾗｹｯﾄ固定中くらい場合</t>
    <rPh sb="31" eb="32">
      <t>チュウ</t>
    </rPh>
    <phoneticPr fontId="5"/>
  </si>
  <si>
    <t>SCB4-16　　　　　　　　　　　　社内在庫使用　2～3個</t>
    <phoneticPr fontId="5"/>
  </si>
  <si>
    <t>SETB-0023-Z36　 とLR-W500ﾌﾞﾗｹｯﾄ固定短い場合</t>
    <rPh sb="31" eb="32">
      <t>ミジカ</t>
    </rPh>
    <phoneticPr fontId="5"/>
  </si>
  <si>
    <t>SLBNR4　　　　　　　　　　　　社内在庫使用　5～6個</t>
    <rPh sb="18" eb="20">
      <t>シャナイ</t>
    </rPh>
    <rPh sb="20" eb="22">
      <t>ザイコ</t>
    </rPh>
    <rPh sb="22" eb="24">
      <t>シヨウ</t>
    </rPh>
    <rPh sb="28" eb="29">
      <t>コ</t>
    </rPh>
    <phoneticPr fontId="5"/>
  </si>
  <si>
    <t>SETB-0023-Z36　 とLR-W500ﾌﾞﾗｹｯﾄ固定</t>
    <phoneticPr fontId="5"/>
  </si>
  <si>
    <t>MS3-25</t>
    <phoneticPr fontId="5"/>
  </si>
  <si>
    <t>ﾉｯｸﾋﾟﾝφ3-25mm</t>
    <phoneticPr fontId="5"/>
  </si>
  <si>
    <t>SETB-0023-Z36　 とLR-W500ﾌﾞﾗｹｯﾄ固定　位置出し用</t>
    <rPh sb="32" eb="34">
      <t>イチ</t>
    </rPh>
    <rPh sb="34" eb="35">
      <t>ダ</t>
    </rPh>
    <rPh sb="36" eb="37">
      <t>ヨウ</t>
    </rPh>
    <phoneticPr fontId="5"/>
  </si>
  <si>
    <t xml:space="preserve">FWSA-D8-V4-T6.1 </t>
    <phoneticPr fontId="5"/>
  </si>
  <si>
    <t>SETB-0023-Z36　 とLR-W500ﾌﾞﾗｹｯﾄ固定　ｽﾍﾟｰｻ</t>
    <phoneticPr fontId="5"/>
  </si>
  <si>
    <t>FWSA-D8-V4-T6.9</t>
    <phoneticPr fontId="5"/>
  </si>
  <si>
    <t>ﾂｰﾙ冶具　（レーザセンサ）塗布確認用　液剤出ているか確認用</t>
    <rPh sb="3" eb="5">
      <t>ジグ</t>
    </rPh>
    <rPh sb="14" eb="16">
      <t>トフ</t>
    </rPh>
    <rPh sb="16" eb="18">
      <t>カクニン</t>
    </rPh>
    <rPh sb="18" eb="19">
      <t>ヨウ</t>
    </rPh>
    <rPh sb="20" eb="22">
      <t>エキザイ</t>
    </rPh>
    <rPh sb="22" eb="23">
      <t>デ</t>
    </rPh>
    <rPh sb="27" eb="29">
      <t>カクニン</t>
    </rPh>
    <rPh sb="29" eb="30">
      <t>ヨウ</t>
    </rPh>
    <phoneticPr fontId="5"/>
  </si>
  <si>
    <t>LR-WＡ１</t>
    <phoneticPr fontId="5"/>
  </si>
  <si>
    <t>てかりキャンセルアタッチメント</t>
    <phoneticPr fontId="5"/>
  </si>
  <si>
    <t>見積№15100878</t>
    <rPh sb="0" eb="2">
      <t>ミツモリ</t>
    </rPh>
    <phoneticPr fontId="5"/>
  </si>
  <si>
    <t>ﾐﾂﾄﾓ</t>
    <phoneticPr fontId="5"/>
  </si>
  <si>
    <t>THREEAXIS　ハンドリベッターキット（ブラインドリベット4種類計100本）</t>
    <phoneticPr fontId="5"/>
  </si>
  <si>
    <t>7/13 納期の都合で齋藤Ｍｷｬﾝｾﾙ済み</t>
    <rPh sb="5" eb="7">
      <t>ノウキ</t>
    </rPh>
    <rPh sb="8" eb="10">
      <t>ツゴウ</t>
    </rPh>
    <rPh sb="11" eb="13">
      <t>サイトウ</t>
    </rPh>
    <rPh sb="19" eb="20">
      <t>ス</t>
    </rPh>
    <phoneticPr fontId="5"/>
  </si>
  <si>
    <t>６シリーズ（溝幅８ｍｍ）３０・６０角アルミフレーム用後入れバネナット</t>
    <phoneticPr fontId="5"/>
  </si>
  <si>
    <t xml:space="preserve">MB3A </t>
    <phoneticPr fontId="5"/>
  </si>
  <si>
    <t>マウントベース（ナイロン66）</t>
    <phoneticPr fontId="5"/>
  </si>
  <si>
    <t xml:space="preserve">MB4A </t>
    <phoneticPr fontId="5"/>
  </si>
  <si>
    <t xml:space="preserve">SUCEL8A </t>
    <phoneticPr fontId="5"/>
  </si>
  <si>
    <t>低圧用ねじ込み継手　シールコーティング付　メス・オスエルボ</t>
    <phoneticPr fontId="5"/>
  </si>
  <si>
    <t>MVSHM-3N02002010018-JPA2BP0UG111AB</t>
    <phoneticPr fontId="5"/>
  </si>
  <si>
    <t>SETB-0023-Z35　  ﾚｷﾞｭﾚﾀﾌﾞﾗｹｯﾄ</t>
    <phoneticPr fontId="5"/>
  </si>
  <si>
    <r>
      <t>パネル27図　　　　SETB-0023-Z15  右側</t>
    </r>
    <r>
      <rPr>
        <b/>
        <sz val="11"/>
        <color indexed="10"/>
        <rFont val="ＭＳ Ｐゴシック"/>
        <family val="3"/>
        <charset val="128"/>
      </rPr>
      <t>下</t>
    </r>
    <r>
      <rPr>
        <b/>
        <sz val="11"/>
        <rFont val="ＭＳ Ｐゴシック"/>
        <family val="3"/>
        <charset val="128"/>
      </rPr>
      <t>段奥側</t>
    </r>
    <rPh sb="25" eb="26">
      <t>ミギ</t>
    </rPh>
    <rPh sb="27" eb="28">
      <t>シタ</t>
    </rPh>
    <rPh sb="29" eb="30">
      <t>オク</t>
    </rPh>
    <phoneticPr fontId="5"/>
  </si>
  <si>
    <t>WSSS15-8-5</t>
    <phoneticPr fontId="5"/>
  </si>
  <si>
    <t>加賀沢山電子（中国・蘇州）</t>
    <rPh sb="0" eb="6">
      <t>カガタクサンデンシ</t>
    </rPh>
    <rPh sb="7" eb="9">
      <t>チュウゴク</t>
    </rPh>
    <rPh sb="10" eb="12">
      <t>ソシュウ</t>
    </rPh>
    <phoneticPr fontId="5"/>
  </si>
  <si>
    <t>JR3304</t>
    <phoneticPr fontId="5"/>
  </si>
  <si>
    <t>見積№HQ20-0079-1　Rev.01　ﾀｲｼｮｰ直送</t>
    <rPh sb="0" eb="2">
      <t>ミツモリ</t>
    </rPh>
    <phoneticPr fontId="5"/>
  </si>
  <si>
    <t>6/12・ ﾀｲｼｮｰ着</t>
    <rPh sb="11" eb="12">
      <t>チャク</t>
    </rPh>
    <phoneticPr fontId="5"/>
  </si>
  <si>
    <t>フィールドバス（Ethernet/IP）</t>
    <phoneticPr fontId="5"/>
  </si>
  <si>
    <t>変換ｹｰﾌﾞﾙ</t>
    <rPh sb="0" eb="2">
      <t>ヘンカン</t>
    </rPh>
    <phoneticPr fontId="5"/>
  </si>
  <si>
    <t>ﾁｬｰﾀｰ便に変更</t>
    <phoneticPr fontId="5"/>
  </si>
  <si>
    <t>AW20-02E1-B</t>
  </si>
  <si>
    <t>SMC AW ｼﾘｰｽﾞ</t>
  </si>
  <si>
    <t>EE-SPX613 1M</t>
  </si>
  <si>
    <t>OMRON ﾌｫﾄ ﾏｲｸﾛｾﾝｻ EE-SPX</t>
  </si>
  <si>
    <t>HAJCHP8</t>
  </si>
  <si>
    <t>HBLUS8-SET</t>
  </si>
  <si>
    <t>HFS8-4040-260</t>
  </si>
  <si>
    <t>HFS8-4040-297</t>
  </si>
  <si>
    <t>HFS8-4040-340</t>
  </si>
  <si>
    <t>HFS8-4040-374</t>
  </si>
  <si>
    <t>HFS8-4040-470</t>
  </si>
  <si>
    <t>HFS8-4040-570</t>
  </si>
  <si>
    <t>HFS8-4040-580</t>
  </si>
  <si>
    <t>HFS8-4040-650</t>
  </si>
  <si>
    <t>HFS8-4040-720</t>
  </si>
  <si>
    <t>HFS8-4040-974</t>
  </si>
  <si>
    <t>KQ2L06-02NS</t>
  </si>
  <si>
    <t>SMC ﾜﾝﾀｯﾁﾂｷﾞﾃ KQ2Lｼﾘｰｽﾞ</t>
  </si>
  <si>
    <t>SHBLBS8</t>
  </si>
  <si>
    <t>VHS20-02A</t>
  </si>
  <si>
    <t>SMC ｴｱﾊﾞﾙﾌﾞ VHSｼﾘｰｽﾞ</t>
  </si>
  <si>
    <t>Y200T-A</t>
  </si>
  <si>
    <t>SMC Y ｼﾘｰｽﾞ</t>
  </si>
  <si>
    <t>ｷﾝｿﾞｸｶﾗｰ</t>
    <phoneticPr fontId="5"/>
  </si>
  <si>
    <t>HFS8-4040-947</t>
    <phoneticPr fontId="5"/>
  </si>
  <si>
    <t>HFCB8-4040-B</t>
    <phoneticPr fontId="5"/>
  </si>
  <si>
    <t>NU-EP1</t>
    <phoneticPr fontId="5"/>
  </si>
  <si>
    <t>ﾈｯﾄﾜｰｸ通信ﾕﾆｯﾄ</t>
    <rPh sb="6" eb="8">
      <t>ツウシン</t>
    </rPh>
    <phoneticPr fontId="5"/>
  </si>
  <si>
    <t>6/23 ﾀｲｼｮｰ着</t>
    <rPh sb="10" eb="11">
      <t>チャク</t>
    </rPh>
    <phoneticPr fontId="5"/>
  </si>
  <si>
    <t>PR-FB30N3</t>
    <phoneticPr fontId="5"/>
  </si>
  <si>
    <t>光電ｾﾝｻ</t>
    <rPh sb="0" eb="2">
      <t>コウデン</t>
    </rPh>
    <phoneticPr fontId="5"/>
  </si>
  <si>
    <t>LV-S62</t>
    <phoneticPr fontId="5"/>
  </si>
  <si>
    <t>ﾚｰｻﾞｰｾﾝｻ</t>
    <phoneticPr fontId="5"/>
  </si>
  <si>
    <t>R-7</t>
    <phoneticPr fontId="5"/>
  </si>
  <si>
    <t>反射板</t>
    <rPh sb="0" eb="2">
      <t>ハンシャ</t>
    </rPh>
    <rPh sb="2" eb="3">
      <t>バン</t>
    </rPh>
    <phoneticPr fontId="5"/>
  </si>
  <si>
    <t>ｱﾝﾌﾟﾕﾆｯﾄ</t>
    <phoneticPr fontId="5"/>
  </si>
  <si>
    <t>NU-EN8N</t>
    <phoneticPr fontId="5"/>
  </si>
  <si>
    <t>e-con入力ﾕﾆｯﾄ</t>
    <rPh sb="5" eb="7">
      <t>ニュウリョク</t>
    </rPh>
    <phoneticPr fontId="5"/>
  </si>
  <si>
    <t>OP-84350</t>
    <phoneticPr fontId="5"/>
  </si>
  <si>
    <t>ﾌﾞﾗｹｯﾄ</t>
    <phoneticPr fontId="5"/>
  </si>
  <si>
    <t>SR-752</t>
    <phoneticPr fontId="5"/>
  </si>
  <si>
    <t>QRﾘｰﾀﾞｰ PoE電源</t>
    <rPh sb="11" eb="13">
      <t>デンゲン</t>
    </rPh>
    <phoneticPr fontId="5"/>
  </si>
  <si>
    <t>設定ｿﾌﾄ</t>
    <rPh sb="0" eb="2">
      <t>セッテイ</t>
    </rPh>
    <phoneticPr fontId="5"/>
  </si>
  <si>
    <t>OP-87360</t>
    <phoneticPr fontId="5"/>
  </si>
  <si>
    <t>ｹｰﾌﾞﾙ 5m</t>
    <phoneticPr fontId="5"/>
  </si>
  <si>
    <t>SR-700HA</t>
    <phoneticPr fontId="5"/>
  </si>
  <si>
    <t>QRﾘｰﾀﾞｰ</t>
    <phoneticPr fontId="5"/>
  </si>
  <si>
    <t>Ethernetﾀｲﾌﾟ電源</t>
    <rPh sb="12" eb="14">
      <t>デンゲン</t>
    </rPh>
    <phoneticPr fontId="5"/>
  </si>
  <si>
    <t>NX-C03R</t>
    <phoneticPr fontId="5"/>
  </si>
  <si>
    <t>延長ｹｰﾌﾞﾙ</t>
    <rPh sb="0" eb="2">
      <t>エンチョウ</t>
    </rPh>
    <phoneticPr fontId="5"/>
  </si>
  <si>
    <t>KV-7500</t>
    <phoneticPr fontId="5"/>
  </si>
  <si>
    <t>PLC</t>
    <phoneticPr fontId="5"/>
  </si>
  <si>
    <t>RSAUW-K-1836-P11-180501-0002</t>
    <phoneticPr fontId="5"/>
  </si>
  <si>
    <t>RSAUｱﾅｱﾘ  ( - )</t>
    <phoneticPr fontId="5"/>
  </si>
  <si>
    <t>KSE-150</t>
  </si>
  <si>
    <t>ﾎﾞｯｸｽﾖｳｹｰﾌﾞﾙｸﾗﾝﾌﾟ</t>
    <phoneticPr fontId="5"/>
  </si>
  <si>
    <t>NV30-FA 2P 15A 感度電流30mA</t>
    <rPh sb="15" eb="17">
      <t>カンド</t>
    </rPh>
    <rPh sb="17" eb="19">
      <t>デンリュウ</t>
    </rPh>
    <phoneticPr fontId="5"/>
  </si>
  <si>
    <t>漏電遮断器</t>
    <rPh sb="0" eb="2">
      <t>ロウデン</t>
    </rPh>
    <rPh sb="2" eb="5">
      <t>シャダンキ</t>
    </rPh>
    <phoneticPr fontId="5"/>
  </si>
  <si>
    <t>機材経由タイショー送り　7/1発送</t>
    <rPh sb="0" eb="2">
      <t>キザイ</t>
    </rPh>
    <rPh sb="2" eb="4">
      <t>ケイユ</t>
    </rPh>
    <rPh sb="9" eb="10">
      <t>オク</t>
    </rPh>
    <rPh sb="15" eb="17">
      <t>ハッソウ</t>
    </rPh>
    <phoneticPr fontId="5"/>
  </si>
  <si>
    <t>CP30-BA-2P-1M-10A</t>
    <phoneticPr fontId="5"/>
  </si>
  <si>
    <t>ｻｰｷｯﾄﾌﾟﾛﾃｸﾀ</t>
    <phoneticPr fontId="5"/>
  </si>
  <si>
    <t>CP30-BA-2P-1M-5A</t>
    <phoneticPr fontId="5"/>
  </si>
  <si>
    <t>ｺｰｾﾙ</t>
    <phoneticPr fontId="5"/>
  </si>
  <si>
    <t>KHNA90F-24</t>
    <phoneticPr fontId="5"/>
  </si>
  <si>
    <t>ｽｲｯﾁﾝｸﾞ電源</t>
    <rPh sb="7" eb="9">
      <t>デンゲン</t>
    </rPh>
    <phoneticPr fontId="5"/>
  </si>
  <si>
    <t>6/30・ ﾀｲｼｮｰ着</t>
    <rPh sb="11" eb="12">
      <t>チャク</t>
    </rPh>
    <phoneticPr fontId="5"/>
  </si>
  <si>
    <t>KHNA120F-24</t>
    <phoneticPr fontId="5"/>
  </si>
  <si>
    <t>発注無</t>
    <rPh sb="0" eb="2">
      <t>ハッチュウ</t>
    </rPh>
    <rPh sb="2" eb="3">
      <t>ナシ</t>
    </rPh>
    <phoneticPr fontId="5"/>
  </si>
  <si>
    <t>TDKﾗﾑﾀﾞ</t>
    <phoneticPr fontId="5"/>
  </si>
  <si>
    <t>ﾉｲｽﾞﾌｨﾙﾀ</t>
    <phoneticPr fontId="5"/>
  </si>
  <si>
    <t>ｷｰｴﾝｽ</t>
    <phoneticPr fontId="5"/>
  </si>
  <si>
    <t>PLC_CPUﾕﾆｯﾄ</t>
    <phoneticPr fontId="5"/>
  </si>
  <si>
    <t>6/18  発注済</t>
    <rPh sb="6" eb="9">
      <t>ハッチュウスミ</t>
    </rPh>
    <phoneticPr fontId="5"/>
  </si>
  <si>
    <t>PLC_入力出力ﾕﾆｯﾄ</t>
    <rPh sb="4" eb="6">
      <t>ニュウリョク</t>
    </rPh>
    <rPh sb="6" eb="8">
      <t>シュツリョク</t>
    </rPh>
    <phoneticPr fontId="5"/>
  </si>
  <si>
    <t>KV-AM40V</t>
    <phoneticPr fontId="5"/>
  </si>
  <si>
    <t>PLC_ｱﾅﾛｸﾞﾕﾆｯﾄ</t>
    <phoneticPr fontId="5"/>
  </si>
  <si>
    <t>出精値引き</t>
    <rPh sb="0" eb="1">
      <t>デ</t>
    </rPh>
    <rPh sb="1" eb="2">
      <t>セイ</t>
    </rPh>
    <rPh sb="2" eb="4">
      <t>ネビ</t>
    </rPh>
    <phoneticPr fontId="5"/>
  </si>
  <si>
    <t>PCX-AC-1</t>
    <phoneticPr fontId="5"/>
  </si>
  <si>
    <t>変換端子台</t>
    <rPh sb="0" eb="2">
      <t>ヘンカン</t>
    </rPh>
    <rPh sb="2" eb="5">
      <t>タンシダイ</t>
    </rPh>
    <phoneticPr fontId="5"/>
  </si>
  <si>
    <t>PCX-COM36</t>
    <phoneticPr fontId="5"/>
  </si>
  <si>
    <t>コモン端子台</t>
    <rPh sb="3" eb="6">
      <t>タンシダイ</t>
    </rPh>
    <phoneticPr fontId="5"/>
  </si>
  <si>
    <t>ｵﾑﾛﾝ</t>
    <phoneticPr fontId="5"/>
  </si>
  <si>
    <r>
      <t>G2R-1-SN DC24→G2R-1-SN DC24</t>
    </r>
    <r>
      <rPr>
        <sz val="11"/>
        <color indexed="10"/>
        <rFont val="ＭＳ Ｐゴシック"/>
        <family val="3"/>
        <charset val="128"/>
      </rPr>
      <t>Ｖ</t>
    </r>
    <r>
      <rPr>
        <sz val="11"/>
        <color theme="1"/>
        <rFont val="游ゴシック"/>
        <family val="2"/>
        <charset val="128"/>
        <scheme val="minor"/>
      </rPr>
      <t>で発注</t>
    </r>
    <rPh sb="29" eb="31">
      <t>ハッチュウ</t>
    </rPh>
    <phoneticPr fontId="5"/>
  </si>
  <si>
    <t>P2RF-05-E</t>
  </si>
  <si>
    <t>LY2N-D2 DC24V</t>
    <phoneticPr fontId="5"/>
  </si>
  <si>
    <t>PTF-08A-E</t>
    <phoneticPr fontId="5"/>
  </si>
  <si>
    <r>
      <t>G3RZ-201SLN DC24→G3RZ-201SLN DC24</t>
    </r>
    <r>
      <rPr>
        <sz val="11"/>
        <color indexed="10"/>
        <rFont val="ＭＳ Ｐゴシック"/>
        <family val="3"/>
        <charset val="128"/>
      </rPr>
      <t>Ｖ</t>
    </r>
    <r>
      <rPr>
        <sz val="11"/>
        <color theme="1"/>
        <rFont val="游ゴシック"/>
        <family val="2"/>
        <charset val="128"/>
        <scheme val="minor"/>
      </rPr>
      <t>で発注</t>
    </r>
    <rPh sb="35" eb="37">
      <t>ハッチュウ</t>
    </rPh>
    <phoneticPr fontId="5"/>
  </si>
  <si>
    <t>SSRﾘﾚｰ</t>
    <phoneticPr fontId="5"/>
  </si>
  <si>
    <t>P2RF-05-E</t>
    <phoneticPr fontId="5"/>
  </si>
  <si>
    <t>ｿｹｯﾄ</t>
    <phoneticPr fontId="5"/>
  </si>
  <si>
    <t>AW20-02E1-B</t>
    <phoneticPr fontId="5"/>
  </si>
  <si>
    <t>ﾚｷﾞｭﾚｰﾀｰ</t>
    <phoneticPr fontId="5"/>
  </si>
  <si>
    <t>7/13・ ﾀｲｼｮｰ着</t>
    <rPh sb="11" eb="12">
      <t>チャク</t>
    </rPh>
    <phoneticPr fontId="5"/>
  </si>
  <si>
    <t>7/10・ ﾀｲｼｮｰ着</t>
    <rPh sb="11" eb="12">
      <t>チャク</t>
    </rPh>
    <phoneticPr fontId="5"/>
  </si>
  <si>
    <t>三方弁</t>
    <rPh sb="0" eb="2">
      <t>サンポウ</t>
    </rPh>
    <rPh sb="2" eb="3">
      <t>ベン</t>
    </rPh>
    <phoneticPr fontId="5"/>
  </si>
  <si>
    <t>CY1L6H-50B-F79LS</t>
  </si>
  <si>
    <t>SYJ3140T-5LZE-M5</t>
  </si>
  <si>
    <t>MVSHM-3N01552021026-JPA2AY6ZA111AB</t>
  </si>
  <si>
    <t>■SETA0033-00-B(元圧ﾌﾟﾚｰﾄ)</t>
  </si>
  <si>
    <t>Web発注済</t>
    <rPh sb="0" eb="6">
      <t>ウェＢハッチュウスミ</t>
    </rPh>
    <phoneticPr fontId="5"/>
  </si>
  <si>
    <t>MVSHM-3N01200029071-JPA2AYL41111AA</t>
  </si>
  <si>
    <t>■SETA0033-00-Ｃ(ﾊﾟﾈﾙ)</t>
    <phoneticPr fontId="5"/>
  </si>
  <si>
    <t>MVSHM-3N01200025033-JPA2AYAL5111AA</t>
  </si>
  <si>
    <t>■SETA0033-00-E(ﾀﾝｸﾌﾟﾚｰﾄ)</t>
    <phoneticPr fontId="5"/>
  </si>
  <si>
    <t>MVSHM-3N01200025033-JPA2AYCJ4111AA</t>
  </si>
  <si>
    <t>■SETA0033-00-F(ﾀﾝｸﾌﾟﾚｰﾄ)</t>
    <phoneticPr fontId="5"/>
  </si>
  <si>
    <t>MVSHM-3N00800026033-JPA2B2S5T111AA</t>
  </si>
  <si>
    <t>■SETA0033-00-G(ﾌﾟﾚｰﾄ)</t>
  </si>
  <si>
    <t>■SETA0033-12-A(ﾂｰﾙﾌﾟﾚｰﾄ)</t>
  </si>
  <si>
    <t>■SETA0033-12-B(ﾂｰﾙﾌﾞﾛｯｸ)</t>
    <phoneticPr fontId="5"/>
  </si>
  <si>
    <t>■SETA0033-12-C(ｵｲﾙﾌﾟﾚｰﾄ)</t>
  </si>
  <si>
    <t>MVBLK-AMW-JPA2AZB1N111AB</t>
  </si>
  <si>
    <t>■SETA0033-13-A(ﾍﾞｰｽﾌﾟﾚｰﾄ)</t>
  </si>
  <si>
    <t>MVBLK-AMW-JPA2AZMX5111AA</t>
  </si>
  <si>
    <t>■SETA0033-13-B（基板ｼﾞｸﾞ）</t>
    <phoneticPr fontId="5"/>
  </si>
  <si>
    <t>MVSHM-3N01558004006-JPA2AZ0FN111AA</t>
  </si>
  <si>
    <t>■SETA0033-13-C(QRﾌﾟﾚｰﾄ)</t>
  </si>
  <si>
    <t>MVSHM-3N02002008025-JPA2AYN4G111AA</t>
  </si>
  <si>
    <t>■SETA0033-13-D(ﾐﾗｰﾌﾟﾚｰﾄ)</t>
  </si>
  <si>
    <t>MVSHM-3N01552002004-JPA2AYKLL111AA</t>
  </si>
  <si>
    <t>■SETA0033-13-E(ﾍﾞｱﾌﾟﾚｰﾄ)</t>
  </si>
  <si>
    <t>MVSHM-3N01552004021-JPA2AYZD5111AA</t>
  </si>
  <si>
    <t>■SETA0033-13-F(ﾍﾞｱﾌﾟﾚｰﾄ)</t>
  </si>
  <si>
    <t>■SETA0033-13-G(ﾋﾟﾝ)</t>
  </si>
  <si>
    <t>MVSHM-3N01200004004-JPA2AZ5SX111AA</t>
  </si>
  <si>
    <t>■SETA0033-13-H(ｾﾝｻﾌﾟﾚｰﾄ)</t>
  </si>
  <si>
    <t>MVSHM-3N02052010011-JPA2AZ7F9111AA</t>
  </si>
  <si>
    <t>■SETA0033-14-A(ｶｯﾌﾟﾍﾞｰｽ)</t>
  </si>
  <si>
    <t>MVSHM-3N01002006010-JPA2AZ1N1111AA</t>
  </si>
  <si>
    <t>■SETA0033-14-B(ｶｯﾌﾟﾌﾟﾚｰﾄ)</t>
  </si>
  <si>
    <t>MVSHM-3N01000004004-JPA2AZ521111AA</t>
  </si>
  <si>
    <t>■SETA0033-14-C(ｶｯﾌﾟﾌﾟﾚｰﾄ)</t>
  </si>
  <si>
    <t>MVSHM-3N02052011021-JPA2AZA2J111AA</t>
  </si>
  <si>
    <t>■SETA0033-14-D(ｼﾘﾝﾀﾞﾌﾟﾚｰﾄ)</t>
  </si>
  <si>
    <t>LR4-302LJBA-RYG</t>
  </si>
  <si>
    <t>A8111</t>
  </si>
  <si>
    <t>ﾀｯﾌﾟ ｺ-ﾄﾞﾘｰﾙ ｽｲﾝｸﾞﾌﾟﾗｸﾞ</t>
  </si>
  <si>
    <t>LAN-SWHPOE44</t>
  </si>
  <si>
    <t>POEｽｲｯﾁﾝｸﾞHUB(4+4POE)</t>
  </si>
  <si>
    <t>NWTC6A2-UTP-S-GY-3</t>
  </si>
  <si>
    <t>ｱﾝｼﾝｸｯｼｮﾝLｼﾞｶﾞﾀ90CM ｺﾞｸﾎﾞｿ</t>
  </si>
  <si>
    <t>NKOSC4-16-12</t>
  </si>
  <si>
    <t>ｼｮｳｹｲﾛｰﾚｯﾄﾉﾌﾞ NKOSC</t>
  </si>
  <si>
    <t>SETGS10-40.0-SC10-M5-N4</t>
  </si>
  <si>
    <t>SETN10-63-SC20-M5</t>
  </si>
  <si>
    <t>SLPSQAH4-L10.0</t>
  </si>
  <si>
    <t>ｲﾁｷﾞﾒﾋﾟﾝ(SLPSQA_)</t>
  </si>
  <si>
    <t>SLPSQAH5-L10.0</t>
  </si>
  <si>
    <t>SLSBWF6-25.0</t>
  </si>
  <si>
    <t>SLSBWRK6-35</t>
  </si>
  <si>
    <t>SLSBWRK6-50</t>
  </si>
  <si>
    <t>SZ08F-20-028-20</t>
  </si>
  <si>
    <t>WGHNE-50-30-15</t>
  </si>
  <si>
    <t>SHSPMN10-25</t>
  </si>
  <si>
    <t>ｼｬﾌﾄﾎﾙﾀﾞ(SHSPMN)</t>
  </si>
  <si>
    <t>NCLSS3-5-10.0</t>
  </si>
  <si>
    <t>ｷﾝｿﾞｸｶﾗｰ NCLSS</t>
  </si>
  <si>
    <t>NCLSS3-5-15.0</t>
  </si>
  <si>
    <t>NCLSS3-5-26</t>
  </si>
  <si>
    <t>SLSBWRK7-60</t>
  </si>
  <si>
    <t>SHL-82828</t>
  </si>
  <si>
    <t>ﾈｼﾞｺﾐｼｷﾂｷﾞﾃ45ﾒｽｵｽｴﾙﾎﾞ</t>
  </si>
  <si>
    <t>YCLPTS33</t>
  </si>
  <si>
    <t>ﾂｷﾞﾃ YCLPTS</t>
  </si>
  <si>
    <t>HFCN8PACK</t>
  </si>
  <si>
    <t>ｹｰﾌﾞﾙｸﾗﾝﾌﾟ ﾋｼｶﾞﾀﾀｲﾌﾟ(HFCN)</t>
  </si>
  <si>
    <t>MVSHM-3N02002004007-JPA2BPECJ111AB</t>
    <phoneticPr fontId="5"/>
  </si>
  <si>
    <t>■SETA0033-11-A(QRﾌﾟﾚｰﾄ)</t>
  </si>
  <si>
    <t>・タイショー着</t>
  </si>
  <si>
    <t>TN-8A</t>
  </si>
  <si>
    <t>ｾｲﾄﾞｳ ｵｳﾄﾞｳﾊﾞﾙﾌﾞ TN</t>
  </si>
  <si>
    <t>AS1201F-M5-04A</t>
  </si>
  <si>
    <t>SMC ｽﾋﾟｰﾄﾞｺﾝﾄﾛｰﾗAS</t>
  </si>
  <si>
    <t>SKTGLK6-2</t>
  </si>
  <si>
    <t>ｽﾃﾝﾚｽｶﾝﾂｷﾞﾃ (SKTGLK)</t>
  </si>
  <si>
    <t>SKTGK6-2</t>
  </si>
  <si>
    <t>ｽﾃﾝﾚｽｶﾝﾂｷﾞﾃ (SKTGK)</t>
  </si>
  <si>
    <t>NWTC6A2-UTP-S-GY-5</t>
  </si>
  <si>
    <t>R03J-JSP-F-2-1</t>
  </si>
  <si>
    <t>R03ｺﾈｸﾀﾊｰﾈｽ</t>
  </si>
  <si>
    <t>MVSHM-3N02042007008-2CD-KJMZJ</t>
  </si>
  <si>
    <t>MVSHM-3N02002008019-2CT-DMZLG</t>
  </si>
  <si>
    <t>MVSHM-3N02050010020-2CT-3KZ6B</t>
  </si>
  <si>
    <t>MVSHM-3N01552004021-2CU-R69MA</t>
  </si>
  <si>
    <t>SETA0033</t>
    <phoneticPr fontId="5"/>
  </si>
  <si>
    <t>VST設備組立調整ソフト一式</t>
    <rPh sb="3" eb="5">
      <t>セツビ</t>
    </rPh>
    <rPh sb="5" eb="7">
      <t>クミタテ</t>
    </rPh>
    <rPh sb="7" eb="9">
      <t>チョウセイ</t>
    </rPh>
    <rPh sb="12" eb="14">
      <t>イッシキ</t>
    </rPh>
    <phoneticPr fontId="5"/>
  </si>
  <si>
    <t>MVSHM-3N02050005013-2D3-7NJ88</t>
  </si>
  <si>
    <t>SV70-NG1</t>
    <phoneticPr fontId="5"/>
  </si>
  <si>
    <t>MVSHM-3N03002003003-2D3-GA5NW</t>
  </si>
  <si>
    <t>SV70-NG2</t>
  </si>
  <si>
    <t>MVSHM-3N02050002005-2D3-7K5LB</t>
  </si>
  <si>
    <t>SV70-NG3</t>
  </si>
  <si>
    <t>JTDAS-SUD-A27-B12-T2-X6-Y6-M4-L15-MA4</t>
  </si>
  <si>
    <t>FAﾒｶ_ﾊﾞﾝｷﾝ_ﾌﾞﾗｹｯﾄ</t>
  </si>
  <si>
    <t>ｼﾑ  ASFCS</t>
  </si>
  <si>
    <t>JR3303</t>
    <phoneticPr fontId="5"/>
  </si>
  <si>
    <t>見積№HQ20-0079-2　Rev.01 ﾀｲｼｮｰ直送</t>
    <rPh sb="0" eb="2">
      <t>ミツモリ</t>
    </rPh>
    <rPh sb="27" eb="29">
      <t>チョクソウ</t>
    </rPh>
    <phoneticPr fontId="5"/>
  </si>
  <si>
    <t>6/12・タイショー着</t>
    <rPh sb="10" eb="11">
      <t>チャク</t>
    </rPh>
    <phoneticPr fontId="5"/>
  </si>
  <si>
    <t>嵩上げ 150mm</t>
    <rPh sb="0" eb="2">
      <t>カサア</t>
    </rPh>
    <phoneticPr fontId="5"/>
  </si>
  <si>
    <t>IO-MT増設</t>
    <rPh sb="5" eb="7">
      <t>ゾウセツ</t>
    </rPh>
    <phoneticPr fontId="5"/>
  </si>
  <si>
    <t>ﾁｬｰﾀｰ便に変更</t>
    <rPh sb="5" eb="6">
      <t>ビン</t>
    </rPh>
    <rPh sb="7" eb="9">
      <t>ヘンコウ</t>
    </rPh>
    <phoneticPr fontId="5"/>
  </si>
  <si>
    <t>WEB発注済</t>
    <rPh sb="3" eb="6">
      <t>ハッチュウスミ</t>
    </rPh>
    <phoneticPr fontId="5"/>
  </si>
  <si>
    <t>6/30・タイショー着</t>
    <rPh sb="10" eb="11">
      <t>チャク</t>
    </rPh>
    <phoneticPr fontId="5"/>
  </si>
  <si>
    <t>・タイショー着</t>
    <rPh sb="6" eb="7">
      <t>チャク</t>
    </rPh>
    <phoneticPr fontId="5"/>
  </si>
  <si>
    <t>6/18　発注済</t>
    <rPh sb="5" eb="8">
      <t>ハッチュウスミ</t>
    </rPh>
    <phoneticPr fontId="5"/>
  </si>
  <si>
    <t xml:space="preserve">SAR91V </t>
    <phoneticPr fontId="5"/>
  </si>
  <si>
    <t>外容器・保持キャップセット</t>
    <phoneticPr fontId="5"/>
  </si>
  <si>
    <t>オリエンタルモータ</t>
  </si>
  <si>
    <t>オリムベクスタ</t>
  </si>
  <si>
    <t>AZM66MK-FC20UA</t>
  </si>
  <si>
    <t>ギヤードモータ（オリムベクスタ）</t>
  </si>
  <si>
    <t>7/13 ・タイショー着</t>
    <rPh sb="11" eb="12">
      <t>チャク</t>
    </rPh>
    <phoneticPr fontId="5"/>
  </si>
  <si>
    <t xml:space="preserve"> 7/13・タイショー着</t>
    <rPh sb="11" eb="12">
      <t>チャク</t>
    </rPh>
    <phoneticPr fontId="5"/>
  </si>
  <si>
    <t>AZD-K</t>
  </si>
  <si>
    <t>ドライバ</t>
  </si>
  <si>
    <t>CC050VZFB2</t>
  </si>
  <si>
    <t>モータケーブル</t>
  </si>
  <si>
    <t xml:space="preserve"> 7/10・タイショー着</t>
    <rPh sb="11" eb="12">
      <t>チャク</t>
    </rPh>
    <phoneticPr fontId="5"/>
  </si>
  <si>
    <t>電磁弁</t>
    <rPh sb="0" eb="2">
      <t>デンジ</t>
    </rPh>
    <rPh sb="2" eb="3">
      <t>ベン</t>
    </rPh>
    <phoneticPr fontId="5"/>
  </si>
  <si>
    <t>ARP20K-01BE1-Y</t>
    <phoneticPr fontId="5"/>
  </si>
  <si>
    <t>ARP20K-01BE1-RY</t>
  </si>
  <si>
    <t>CDJ2B16-200Z-C73CS-B</t>
    <phoneticPr fontId="5"/>
  </si>
  <si>
    <t>ｴｱｼﾘﾝﾀﾞ</t>
    <phoneticPr fontId="5"/>
  </si>
  <si>
    <t>エア・ウォータ・マッハ</t>
    <phoneticPr fontId="5"/>
  </si>
  <si>
    <t>JASO （1022 1種A）</t>
    <phoneticPr fontId="5"/>
  </si>
  <si>
    <t xml:space="preserve">Oリング </t>
    <phoneticPr fontId="5"/>
  </si>
  <si>
    <t>ﾀｲｼｮｰ7/9</t>
    <phoneticPr fontId="5"/>
  </si>
  <si>
    <t>MVSHM-3N02002005020-JPA2AZF81111AA</t>
  </si>
  <si>
    <t>■SETA0033-21-A(QRﾌﾟﾚｰﾄ)</t>
  </si>
  <si>
    <t>MVBLK-AMW-JPA2AZMR6111AA</t>
  </si>
  <si>
    <t>■SETA0033-22-A（ﾂｰﾙﾌﾟﾚｰﾄ)</t>
  </si>
  <si>
    <t>MVBLK-AMW-JPA2AZH4Z111AA</t>
  </si>
  <si>
    <t>■SETA0033-22-B（回転ﾌﾟﾚｰﾄ)</t>
  </si>
  <si>
    <t>■SETA0033-22-C（ﾊﾞﾙﾌﾞﾎﾙﾀﾞ)</t>
  </si>
  <si>
    <t>MVBLK-AMW-JPA2AZF98111AA</t>
  </si>
  <si>
    <t>■SETA0033-22-D(ﾉｽﾞﾙｶﾞｲﾄﾞ)</t>
  </si>
  <si>
    <t>MVBLK-AMW-JPA2AZYB0111AD</t>
  </si>
  <si>
    <t>■SETA0033-23-A(ﾍﾞｰｽﾌﾟﾚｰﾄ)</t>
  </si>
  <si>
    <t>MVBLK-AMW-JPA2AZK8D111AB</t>
  </si>
  <si>
    <t>■SETA0033-23-B（ｼﾞｸﾞﾍﾞｰｽ）</t>
    <phoneticPr fontId="5"/>
  </si>
  <si>
    <t>■SETA0033-23-C(ﾋﾟﾝ)</t>
  </si>
  <si>
    <t>MVSHM-3N01552002007-JPA2B2003111AA</t>
  </si>
  <si>
    <t>■SETA0033-23-D(ﾍﾞｱﾌﾟﾚｰﾄ)</t>
    <phoneticPr fontId="5"/>
  </si>
  <si>
    <t>MVSHM-3N01552007014-JPA2B29EK111AA</t>
  </si>
  <si>
    <t>■SETA0033-23-E(ﾍﾞｱﾌﾟﾚｰﾄ)</t>
  </si>
  <si>
    <t>MVSHM-3N02002004016-JPA2B2P5K111AA</t>
  </si>
  <si>
    <t>■SETA0033-23-Ｆ(ﾐﾗｰﾌﾟﾚｰﾄ)</t>
  </si>
  <si>
    <t>■SETA0033-25-A(ｶｰﾄﾘｯｼﾞﾎﾙﾀﾞ)</t>
  </si>
  <si>
    <t>MVBLK-AMW-JPA2B17HE111AB</t>
  </si>
  <si>
    <t>■SETA0033-25-B(ｶｰﾄﾘｯｼﾞﾌﾟﾚｰﾄ)</t>
    <phoneticPr fontId="5"/>
  </si>
  <si>
    <t>@ECHN-20200311-00006</t>
  </si>
  <si>
    <t>WEBﾊｰﾈｽ</t>
  </si>
  <si>
    <t>APMTS-G2-T2</t>
  </si>
  <si>
    <t>ｱﾀﾞﾌﾟﾀｰ(APMTS)</t>
  </si>
  <si>
    <t>HHPSNC5</t>
  </si>
  <si>
    <t>ｱﾙﾐﾁｮｳﾊﾞﾝ HHPSNC</t>
  </si>
  <si>
    <t>NRLSR5-40</t>
  </si>
  <si>
    <t>ｾﾝﾀﾝSRﾛｰﾚｯﾄﾂﾏﾐﾉﾌﾞ</t>
  </si>
  <si>
    <t>SFB5-8</t>
  </si>
  <si>
    <t>ﾛｯｶｸｱﾅﾂｷｻﾗﾎﾞﾙﾄ(SFB)</t>
  </si>
  <si>
    <t>SHPTAN15-15</t>
  </si>
  <si>
    <t>ｼｬﾌﾄﾎﾙﾀﾞ(SHPTAN)</t>
  </si>
  <si>
    <t>SKTGLK10-2</t>
  </si>
  <si>
    <t>SLON7-15.0-M4</t>
  </si>
  <si>
    <t>SLON7-17.0-M4</t>
  </si>
  <si>
    <t>SLSBWF6-16.0</t>
  </si>
  <si>
    <t>SZ08F-20-028-15</t>
  </si>
  <si>
    <t>WGHNE-50-22-15</t>
  </si>
  <si>
    <t>APMMS-N2-N2</t>
  </si>
  <si>
    <t>ｱﾀﾞﾌﾟﾀｰ(APMMS)</t>
  </si>
  <si>
    <t>SKTGK10-2</t>
  </si>
  <si>
    <t>ｼｭﾄﾞｳｷﾘｶｴﾍﾞﾝ(MSHRT)</t>
  </si>
  <si>
    <t>KQ2L06-01NS</t>
  </si>
  <si>
    <t>NPB5</t>
  </si>
  <si>
    <t>Oﾘﾝｸﾞ NPB</t>
  </si>
  <si>
    <t>FWRBN-D51-V32-T2</t>
  </si>
  <si>
    <t>ｺﾞﾑﾜｯｼｬ FWRBN</t>
  </si>
  <si>
    <t>NPB10</t>
  </si>
  <si>
    <t>MPLGN</t>
  </si>
  <si>
    <t>ｶﾝﾂｷﾞﾃ MPLG</t>
  </si>
  <si>
    <t>MSSL5</t>
  </si>
  <si>
    <t>ｻｲﾚﾝｻ (MSS_)</t>
  </si>
  <si>
    <t>ﾐﾆﾁｭｱﾜﾝﾀｯﾁﾂｷﾞﾃ (MNCNL)</t>
  </si>
  <si>
    <t xml:space="preserve">SC40310 </t>
    <phoneticPr fontId="5"/>
  </si>
  <si>
    <t>SC40311</t>
    <phoneticPr fontId="5"/>
  </si>
  <si>
    <t>MISUMI</t>
  </si>
  <si>
    <t>MVBLK-AMW-JPA2BG8T8111AB</t>
  </si>
  <si>
    <t>MVBLK-AMW-JPA2BG5NN111AB</t>
  </si>
  <si>
    <t>HV6-01</t>
  </si>
  <si>
    <t>ﾊﾝﾄﾞﾊﾞﾙﾌﾞ HV</t>
  </si>
  <si>
    <t>KHNA240F-24-C</t>
  </si>
  <si>
    <t>KH_ﾃﾞﾝｹﾞﾝ</t>
  </si>
  <si>
    <t xml:space="preserve"> 7/29 ﾀｲｼｮｰ着</t>
    <rPh sb="11" eb="12">
      <t>チャク</t>
    </rPh>
    <phoneticPr fontId="5"/>
  </si>
  <si>
    <t>SLSBWRK7-25</t>
  </si>
  <si>
    <t>7/31 ﾀｲｼｮｰ着</t>
    <rPh sb="10" eb="11">
      <t>チャク</t>
    </rPh>
    <phoneticPr fontId="5"/>
  </si>
  <si>
    <t>8/1 ﾀｲｼｮｰ着</t>
    <rPh sb="9" eb="10">
      <t>チャク</t>
    </rPh>
    <phoneticPr fontId="5"/>
  </si>
  <si>
    <t>ｷﾝｿﾞｸﾜｯｼｬ SUS (WSSS)</t>
    <phoneticPr fontId="5"/>
  </si>
  <si>
    <t>7/29 ﾀｲｼｮｰ着</t>
    <rPh sb="10" eb="11">
      <t>チャク</t>
    </rPh>
    <phoneticPr fontId="5"/>
  </si>
  <si>
    <t>707-8255</t>
  </si>
  <si>
    <t>【ＲＳ　ＰＲＯ】ｺﾃｲﾃｲｺｳ  ( - )</t>
  </si>
  <si>
    <t>MVSHM-3N02050010020-2CS-96GEP</t>
    <phoneticPr fontId="5"/>
  </si>
  <si>
    <t>MVSHM-3N01552007014-2CU-8EMZ6</t>
  </si>
  <si>
    <t>JR3303ネジ締め仕様（ハイオス）</t>
    <rPh sb="8" eb="9">
      <t>シ</t>
    </rPh>
    <rPh sb="10" eb="12">
      <t>シヨウ</t>
    </rPh>
    <phoneticPr fontId="5"/>
  </si>
  <si>
    <t>見積№HQ20-0079-3　Rev.01 ﾀｲｼｮｰ直送</t>
    <rPh sb="0" eb="2">
      <t>ミツモリ</t>
    </rPh>
    <rPh sb="27" eb="29">
      <t>チョクソウ</t>
    </rPh>
    <phoneticPr fontId="5"/>
  </si>
  <si>
    <t>嵩上げ 50mm</t>
    <rPh sb="0" eb="2">
      <t>カサア</t>
    </rPh>
    <phoneticPr fontId="5"/>
  </si>
  <si>
    <t>IO用内蔵電源増設費用</t>
    <rPh sb="2" eb="3">
      <t>ヨウ</t>
    </rPh>
    <rPh sb="3" eb="5">
      <t>ナイゾウ</t>
    </rPh>
    <rPh sb="5" eb="7">
      <t>デンゲン</t>
    </rPh>
    <rPh sb="7" eb="9">
      <t>ゾウセツ</t>
    </rPh>
    <rPh sb="9" eb="11">
      <t>ヒヨウ</t>
    </rPh>
    <phoneticPr fontId="5"/>
  </si>
  <si>
    <t>ｴｼﾞｪｸﾀﾕﾆｯﾄ</t>
    <phoneticPr fontId="5"/>
  </si>
  <si>
    <t>BLFQ-5000</t>
    <phoneticPr fontId="5"/>
  </si>
  <si>
    <t>BLT-AY-61</t>
    <phoneticPr fontId="5"/>
  </si>
  <si>
    <t>ﾏｳｽﾋﾟｰｽ</t>
    <phoneticPr fontId="5"/>
  </si>
  <si>
    <t>食い付き防止ﾋﾞｯﾄ</t>
    <rPh sb="0" eb="1">
      <t>ク</t>
    </rPh>
    <rPh sb="2" eb="3">
      <t>ツ</t>
    </rPh>
    <rPh sb="4" eb="6">
      <t>ボウシ</t>
    </rPh>
    <phoneticPr fontId="5"/>
  </si>
  <si>
    <t>ﾄﾞﾗｲﾊﾞｰ取付板</t>
    <rPh sb="7" eb="9">
      <t>トリツケ</t>
    </rPh>
    <rPh sb="9" eb="10">
      <t>イタ</t>
    </rPh>
    <phoneticPr fontId="5"/>
  </si>
  <si>
    <t>IOねじ締めｺｰﾄﾞ</t>
    <rPh sb="4" eb="5">
      <t>シ</t>
    </rPh>
    <phoneticPr fontId="5"/>
  </si>
  <si>
    <t>ねじﾌｨｰﾀﾞNJR-2330</t>
    <phoneticPr fontId="5"/>
  </si>
  <si>
    <t>T-510J</t>
    <phoneticPr fontId="5"/>
  </si>
  <si>
    <t>ねじﾌｨｰﾀﾞ取付板　962613001</t>
    <rPh sb="7" eb="9">
      <t>トリツケ</t>
    </rPh>
    <rPh sb="9" eb="10">
      <t>イタ</t>
    </rPh>
    <phoneticPr fontId="5"/>
  </si>
  <si>
    <r>
      <t>ZK2P00J5AL</t>
    </r>
    <r>
      <rPr>
        <sz val="11"/>
        <color indexed="8"/>
        <rFont val="ＭＳ Ｐゴシック"/>
        <family val="3"/>
        <charset val="128"/>
      </rPr>
      <t xml:space="preserve">-06 </t>
    </r>
    <r>
      <rPr>
        <sz val="11"/>
        <color indexed="10"/>
        <rFont val="ＭＳ Ｐゴシック"/>
        <family val="3"/>
        <charset val="128"/>
      </rPr>
      <t>→ZK2A12J5ALA-06変更</t>
    </r>
    <rPh sb="29" eb="31">
      <t>ヘンコウ</t>
    </rPh>
    <phoneticPr fontId="5"/>
  </si>
  <si>
    <t>見積№22-20-00517A　名古屋EG直送</t>
    <rPh sb="0" eb="2">
      <t>ミツモリ</t>
    </rPh>
    <rPh sb="16" eb="19">
      <t>ナゴヤ</t>
    </rPh>
    <rPh sb="21" eb="23">
      <t>チョクソウ</t>
    </rPh>
    <phoneticPr fontId="5"/>
  </si>
  <si>
    <t>6/10・名古屋営業所着</t>
    <rPh sb="5" eb="12">
      <t>ナゴヤエイギョウショチャク</t>
    </rPh>
    <phoneticPr fontId="5"/>
  </si>
  <si>
    <t>KQ2H23-M5A</t>
  </si>
  <si>
    <t>WEB発注済み</t>
    <rPh sb="3" eb="5">
      <t>ハッチュウ</t>
    </rPh>
    <rPh sb="5" eb="6">
      <t>スミ</t>
    </rPh>
    <phoneticPr fontId="5"/>
  </si>
  <si>
    <t>LRLB3-10</t>
  </si>
  <si>
    <t>PSWT8-40-5</t>
  </si>
  <si>
    <t>PSWT8-50-5</t>
  </si>
  <si>
    <t>HFS8-4040-620</t>
  </si>
  <si>
    <t>機材経由ﾀｲｼｮｰ送り　7/3発送</t>
    <rPh sb="0" eb="2">
      <t>キザイ</t>
    </rPh>
    <rPh sb="2" eb="4">
      <t>ケイユ</t>
    </rPh>
    <rPh sb="9" eb="10">
      <t>オク</t>
    </rPh>
    <rPh sb="15" eb="17">
      <t>ハッソウ</t>
    </rPh>
    <phoneticPr fontId="5"/>
  </si>
  <si>
    <t>7/3・タイショー着</t>
    <rPh sb="9" eb="10">
      <t>チャク</t>
    </rPh>
    <phoneticPr fontId="5"/>
  </si>
  <si>
    <t>ｶﾒﾗｹｰﾌﾞﾙ</t>
    <phoneticPr fontId="5"/>
  </si>
  <si>
    <t>LS-LDA10</t>
    <phoneticPr fontId="5"/>
  </si>
  <si>
    <t>LS-LDA6.5</t>
    <phoneticPr fontId="5"/>
  </si>
  <si>
    <t>KQ2L04-06A</t>
  </si>
  <si>
    <t>KQ2U04-99A</t>
  </si>
  <si>
    <t>SMC ﾜﾝﾀｯﾁﾂｷﾞﾃ KQ2Uｼﾘｰｽﾞ</t>
  </si>
  <si>
    <t>KQ2H04-M5A</t>
  </si>
  <si>
    <t>機材経由タイショー送り　7/1発送</t>
  </si>
  <si>
    <t>6/18 発注済</t>
    <rPh sb="5" eb="8">
      <t>ハッチュウスミ</t>
    </rPh>
    <phoneticPr fontId="5"/>
  </si>
  <si>
    <r>
      <t>G2R-1-SN DC24→G2R-1-SN DC24</t>
    </r>
    <r>
      <rPr>
        <sz val="11"/>
        <color indexed="10"/>
        <rFont val="ＭＳ Ｐゴシック"/>
        <family val="3"/>
        <charset val="128"/>
      </rPr>
      <t>Ｖ</t>
    </r>
    <r>
      <rPr>
        <sz val="11"/>
        <color theme="1"/>
        <rFont val="游ゴシック"/>
        <family val="2"/>
        <charset val="128"/>
        <scheme val="minor"/>
      </rPr>
      <t>で発注</t>
    </r>
  </si>
  <si>
    <t>G3RZ-201SLN DC24</t>
    <phoneticPr fontId="5"/>
  </si>
  <si>
    <t>7/13・タイショー着</t>
    <rPh sb="10" eb="11">
      <t>チャク</t>
    </rPh>
    <phoneticPr fontId="5"/>
  </si>
  <si>
    <t>7/10・タイショー着</t>
    <rPh sb="10" eb="11">
      <t>チャク</t>
    </rPh>
    <phoneticPr fontId="5"/>
  </si>
  <si>
    <t>MXQ12C-100ZG-M9NL</t>
  </si>
  <si>
    <t>ﾚｰｻﾞｰ変位計</t>
    <rPh sb="5" eb="7">
      <t>ヘンイ</t>
    </rPh>
    <rPh sb="7" eb="8">
      <t>ケイ</t>
    </rPh>
    <phoneticPr fontId="5"/>
  </si>
  <si>
    <t>HG-C1200</t>
  </si>
  <si>
    <t>CMOSﾀｲﾌﾟ ﾏｲｸﾛﾚｰｻﾞ測距ｾﾝｻ</t>
    <phoneticPr fontId="5"/>
  </si>
  <si>
    <t>7/6・タイショー着</t>
    <rPh sb="9" eb="10">
      <t>チャク</t>
    </rPh>
    <phoneticPr fontId="5"/>
  </si>
  <si>
    <t>MVSHM-3N01200029071-JPA2AYB3P111AA</t>
  </si>
  <si>
    <t>■SETA0033-00-D(ﾊﾟﾈﾙ)</t>
    <phoneticPr fontId="5"/>
  </si>
  <si>
    <t>■SETA0033-32-A(ﾂｰﾙﾌﾟﾚｰﾄ)</t>
  </si>
  <si>
    <t>■SETA0033-32-B(ﾊﾞｷｭｰﾑﾌﾟﾚｰﾄ)</t>
  </si>
  <si>
    <t>MVSHM-3N02002008009-JPA2B2HD3111AB</t>
  </si>
  <si>
    <t>■SETA0033-32-C(QRﾌﾟﾚｰﾄ)</t>
  </si>
  <si>
    <t>MVBLK-AMW-JPA2B254N111AB</t>
  </si>
  <si>
    <t>■SETA0033-33-A(ｼﾞｸﾞﾍﾞｰｽ）</t>
    <phoneticPr fontId="5"/>
  </si>
  <si>
    <t>MVSHM-3N02002004030-JPA2B2WRM111AA</t>
  </si>
  <si>
    <t>■SETA0033-33-B(ﾐﾗｰﾌﾟﾚｰﾄ)</t>
    <phoneticPr fontId="5"/>
  </si>
  <si>
    <t>MVBLK-AMW-JPA2B2U5G111AB</t>
  </si>
  <si>
    <t>■SETA0033-33-C(ｹｰｽｼﾞｸﾞ)</t>
    <phoneticPr fontId="5"/>
  </si>
  <si>
    <t>MVBLK-AMW-JPA2B2A0D111AA</t>
  </si>
  <si>
    <t>■SETA0033-33-D(ｼﾞｸﾞ)</t>
  </si>
  <si>
    <t>■SETA0033-33-E(Mｶﾞｲﾄﾞ)</t>
    <phoneticPr fontId="5"/>
  </si>
  <si>
    <t>■SETA0033-33-F(Sｶﾞｲﾄﾞ)</t>
  </si>
  <si>
    <t>■SETA0033-33-G(ﾜｰｸｳｹS)</t>
    <phoneticPr fontId="5"/>
  </si>
  <si>
    <t>■SETA0033-33-H(ﾜｰｸｳｹL)</t>
  </si>
  <si>
    <t>MVSHM-3N01552002004-JPA2B2ZN1111AA</t>
  </si>
  <si>
    <t>■SETA0033-33-I(ﾍﾞｱﾌﾟﾚｰﾄ)</t>
  </si>
  <si>
    <t>MVSHM-3N01552004013-JPA2B2LS8111AA</t>
  </si>
  <si>
    <t>■SETA0033-33-J(ﾍﾞｱﾌﾟﾚｰﾄ)</t>
  </si>
  <si>
    <t>MVBLK-AMW-JPA2B2A5T111AB</t>
  </si>
  <si>
    <t>■SETA0033-34-A(ｸｲｯﾁｬｰﾌﾟﾚｰﾄ)</t>
    <phoneticPr fontId="5"/>
  </si>
  <si>
    <t>MVSHM-3N02000017018-JPA2B246A111AB</t>
  </si>
  <si>
    <t>■SETA0033-34-B(ｸｲｯﾁｬｰｻﾎﾟｰﾄ)</t>
  </si>
  <si>
    <t>MVSHM-3N01500003006-JPA2B2A7U111AA</t>
  </si>
  <si>
    <t>■SETA0033-35-A（ｶﾒﾗﾌﾟﾚｰﾄ）</t>
    <phoneticPr fontId="5"/>
  </si>
  <si>
    <t>MVSHM-3N01502006006-JPA2B291R111AA</t>
  </si>
  <si>
    <t>■SETA0033-35-B（ｶﾒﾗﾌﾟﾚｰﾄ）</t>
  </si>
  <si>
    <t>SETGS12-30.0-SC10-M5-N5</t>
  </si>
  <si>
    <t>SFBJ3-4</t>
  </si>
  <si>
    <t>SZ08F-20-028-17</t>
  </si>
  <si>
    <t>MVSHM-3N02002003007-JPA2B5NLF111AA</t>
  </si>
  <si>
    <t>■SETA0033-32-D(SVﾌﾟﾚｰﾄ)</t>
  </si>
  <si>
    <t>SLSBWRK7-50</t>
    <phoneticPr fontId="5"/>
  </si>
  <si>
    <t>ﾛｯｶｸｼﾁｭｳ</t>
    <phoneticPr fontId="5"/>
  </si>
  <si>
    <t>GT-71A</t>
    <phoneticPr fontId="5"/>
  </si>
  <si>
    <t>DINｱﾝﾌﾟ親機</t>
    <phoneticPr fontId="5"/>
  </si>
  <si>
    <t>7/21・タイショー着</t>
    <rPh sb="10" eb="11">
      <t>チャク</t>
    </rPh>
    <phoneticPr fontId="5"/>
  </si>
  <si>
    <t>GT-H10(5M)</t>
    <phoneticPr fontId="5"/>
  </si>
  <si>
    <t>ﾍｯﾄﾞ10mm(5Mｹｰﾌﾞﾙ)</t>
    <phoneticPr fontId="5"/>
  </si>
  <si>
    <t>OP-76875</t>
    <phoneticPr fontId="5"/>
  </si>
  <si>
    <t>ﾍｯﾄﾞ取付具B</t>
    <phoneticPr fontId="5"/>
  </si>
  <si>
    <t>AS1211F-M5-04A</t>
  </si>
  <si>
    <t>SLSBWF6-23</t>
  </si>
  <si>
    <t>SLSBWF6-16</t>
  </si>
  <si>
    <t>7/27.タイショー着</t>
    <rPh sb="10" eb="11">
      <t>ツ</t>
    </rPh>
    <phoneticPr fontId="5"/>
  </si>
  <si>
    <t>EE-1016-R 2M</t>
  </si>
  <si>
    <t>OMRON ﾌｫﾄ ﾏｲｸﾛｾﾝｻ ｵﾌﾟｼｮﾝ EE</t>
  </si>
  <si>
    <t>US301210-PL03B</t>
    <phoneticPr fontId="5"/>
  </si>
  <si>
    <t>【ﾕﾆﾌｧｲﾌﾞ】ACｱﾀﾞﾌﾟﾀｰ  ( - )</t>
    <phoneticPr fontId="5"/>
  </si>
  <si>
    <t>MVSHM-3N02042011016-2CS-Y4WA6</t>
  </si>
  <si>
    <t>8/21ﾀｲｼｮｰ着</t>
    <rPh sb="9" eb="10">
      <t>チャク</t>
    </rPh>
    <phoneticPr fontId="5"/>
  </si>
  <si>
    <t>LEDS190-W</t>
  </si>
  <si>
    <t>LEDｼｮｳﾒｲ ｽﾀﾝﾀﾞｰﾄﾞﾀｲﾌﾟ(LEDS)</t>
  </si>
  <si>
    <t>8/20ﾀｲｼｮｰ着</t>
    <rPh sb="9" eb="10">
      <t>チャク</t>
    </rPh>
    <phoneticPr fontId="5"/>
  </si>
  <si>
    <t>MVSHM-3N01552004013-2CU-8L7JN</t>
  </si>
  <si>
    <t>AP-C31</t>
    <phoneticPr fontId="5"/>
  </si>
  <si>
    <t>負圧計</t>
    <rPh sb="0" eb="2">
      <t>フアツ</t>
    </rPh>
    <rPh sb="2" eb="3">
      <t>ケイ</t>
    </rPh>
    <phoneticPr fontId="5"/>
  </si>
  <si>
    <t>AP-B01</t>
    <phoneticPr fontId="5"/>
  </si>
  <si>
    <t>MVSHM-3N01502004006-2D1-87YJ3</t>
  </si>
  <si>
    <t>■SETA0033-32-B(負圧ﾌﾟﾚｰﾄ)</t>
  </si>
  <si>
    <t>見積№HQ20-0079-4　Rev.01 ﾀｲｼｮｰ直送</t>
    <rPh sb="0" eb="2">
      <t>ミツモリ</t>
    </rPh>
    <rPh sb="27" eb="29">
      <t>チョクソウ</t>
    </rPh>
    <phoneticPr fontId="5"/>
  </si>
  <si>
    <t>ZK2A12J5ALA-06</t>
    <phoneticPr fontId="5"/>
  </si>
  <si>
    <t>MVSHM-3N02002004029-JPA2B5BE2111AA</t>
  </si>
  <si>
    <t>■SETA0033-43-B(ﾐﾗｰﾌﾟﾚｰﾄ)</t>
    <phoneticPr fontId="5"/>
  </si>
  <si>
    <t>■SETA0033-43-C(ｹｰｽｼﾞｸﾞ)</t>
    <phoneticPr fontId="5"/>
  </si>
  <si>
    <t>MVBLK-AMW-JPA2B5Y2D111AA</t>
  </si>
  <si>
    <t>■SETA0033-43-D(ｼﾞｸﾞ)</t>
    <phoneticPr fontId="5"/>
  </si>
  <si>
    <t>■SETA0033-43-E(ﾋﾟﾝ)</t>
    <phoneticPr fontId="5"/>
  </si>
  <si>
    <t>MVSHM-3N01552002004-JPA2B58LW111AA</t>
  </si>
  <si>
    <t>■SETA0033-43-I(ﾍﾞｱﾌﾟﾚｰﾄ)</t>
    <phoneticPr fontId="5"/>
  </si>
  <si>
    <t>MVSHM-3N01552004013-JPA2B5HDA111AA</t>
  </si>
  <si>
    <t>■SETA0033-43-J(ﾍﾞｱﾌﾟﾚｰﾄ)</t>
    <phoneticPr fontId="5"/>
  </si>
  <si>
    <t>SMC ﾜﾝﾀｯﾁﾂｷﾞﾃ KQ2Hｼﾘｰｽﾞ</t>
  </si>
  <si>
    <t>ﾁｮｳｼﾞｬｸﾛｰﾚｯﾄﾂｷﾎﾞﾙﾄ LRLB</t>
  </si>
  <si>
    <t>EE-SX951-C1J-R 0.3M</t>
  </si>
  <si>
    <t>OMRON ﾌｫﾄ ﾏｲｸﾛｾﾝｻ EE-SX</t>
  </si>
  <si>
    <t>KNCLSS3-5-12</t>
  </si>
  <si>
    <t>SLON7-20.0-M4</t>
  </si>
  <si>
    <t>SLON7-21.0-M4</t>
  </si>
  <si>
    <t>SLSBWF6-23.0</t>
  </si>
  <si>
    <t>SLSBWF6-24.0</t>
  </si>
  <si>
    <t>WGHNE-50-25-15</t>
  </si>
  <si>
    <t>MVSHM-3N01552004013-2CU-8ZJGL</t>
  </si>
  <si>
    <t>MVPRN6</t>
    <phoneticPr fontId="5"/>
  </si>
  <si>
    <t>ｷｭｳﾁｬｸｶﾅｸﾞ</t>
    <phoneticPr fontId="5"/>
  </si>
  <si>
    <t>中部工営（サンエー電機）</t>
    <rPh sb="0" eb="2">
      <t>チュウブ</t>
    </rPh>
    <rPh sb="2" eb="4">
      <t>コウエイ</t>
    </rPh>
    <rPh sb="9" eb="11">
      <t>デンキ</t>
    </rPh>
    <phoneticPr fontId="5"/>
  </si>
  <si>
    <t>福島</t>
    <rPh sb="0" eb="2">
      <t>フクシマ</t>
    </rPh>
    <phoneticPr fontId="5"/>
  </si>
  <si>
    <t>ツール冶具</t>
    <rPh sb="3" eb="4">
      <t>ジ</t>
    </rPh>
    <rPh sb="4" eb="5">
      <t>グ</t>
    </rPh>
    <phoneticPr fontId="5"/>
  </si>
  <si>
    <t>SKTGK6-1</t>
    <phoneticPr fontId="5"/>
  </si>
  <si>
    <t>ステンレス管用継手</t>
    <phoneticPr fontId="5"/>
  </si>
  <si>
    <t>液送配管継手</t>
    <rPh sb="0" eb="1">
      <t>エキ</t>
    </rPh>
    <rPh sb="1" eb="2">
      <t>ソウ</t>
    </rPh>
    <rPh sb="2" eb="4">
      <t>ハイカン</t>
    </rPh>
    <rPh sb="4" eb="5">
      <t>ツギ</t>
    </rPh>
    <rPh sb="5" eb="6">
      <t>テ</t>
    </rPh>
    <phoneticPr fontId="5"/>
  </si>
  <si>
    <t>SKTGLK6-1</t>
    <phoneticPr fontId="5"/>
  </si>
  <si>
    <t>SKFPK6</t>
    <phoneticPr fontId="5"/>
  </si>
  <si>
    <t>ステンレス管用継手　フェルールセット</t>
    <phoneticPr fontId="5"/>
  </si>
  <si>
    <t>PUT6-20-B</t>
    <phoneticPr fontId="5"/>
  </si>
  <si>
    <t>エア配管、継手類</t>
    <rPh sb="2" eb="4">
      <t>ハイカン</t>
    </rPh>
    <rPh sb="5" eb="6">
      <t>ツギ</t>
    </rPh>
    <rPh sb="6" eb="7">
      <t>テ</t>
    </rPh>
    <rPh sb="7" eb="8">
      <t>ルイ</t>
    </rPh>
    <phoneticPr fontId="5"/>
  </si>
  <si>
    <t>ワンタッチ継手　ユニオンワイ</t>
    <phoneticPr fontId="5"/>
  </si>
  <si>
    <t>NEDUL-PT-SB-9-3</t>
    <phoneticPr fontId="5"/>
  </si>
  <si>
    <t>I/Oケーブル、端子台</t>
    <rPh sb="8" eb="10">
      <t>タンシ</t>
    </rPh>
    <rPh sb="10" eb="11">
      <t>ダイ</t>
    </rPh>
    <phoneticPr fontId="5"/>
  </si>
  <si>
    <t>LED積層信号灯(パトライト）</t>
    <rPh sb="3" eb="5">
      <t>セキソウ</t>
    </rPh>
    <rPh sb="5" eb="7">
      <t>シンゴウ</t>
    </rPh>
    <rPh sb="7" eb="8">
      <t>トウ</t>
    </rPh>
    <phoneticPr fontId="5"/>
  </si>
  <si>
    <t>WSSS15-5-3</t>
    <phoneticPr fontId="5"/>
  </si>
  <si>
    <t>六角穴付き極低頭ボルト（鍋屋バイテック）</t>
    <phoneticPr fontId="5"/>
  </si>
  <si>
    <t>GPR-LS-2CD</t>
    <phoneticPr fontId="5"/>
  </si>
  <si>
    <t>MRB-260</t>
    <phoneticPr fontId="5"/>
  </si>
  <si>
    <t>大同端子</t>
    <rPh sb="0" eb="2">
      <t>ダイドウ</t>
    </rPh>
    <rPh sb="2" eb="4">
      <t>タンシ</t>
    </rPh>
    <phoneticPr fontId="5"/>
  </si>
  <si>
    <t>単芯電線UL　青</t>
    <rPh sb="0" eb="1">
      <t>タン</t>
    </rPh>
    <rPh sb="1" eb="2">
      <t>シン</t>
    </rPh>
    <rPh sb="2" eb="4">
      <t>デンセン</t>
    </rPh>
    <rPh sb="7" eb="8">
      <t>アオ</t>
    </rPh>
    <phoneticPr fontId="5"/>
  </si>
  <si>
    <t>SLSBRK7-30</t>
    <phoneticPr fontId="5"/>
  </si>
  <si>
    <t>六角支柱－両端めねじ</t>
    <phoneticPr fontId="5"/>
  </si>
  <si>
    <t>漬け置き、捨て打ち冶具</t>
    <rPh sb="0" eb="1">
      <t>ツ</t>
    </rPh>
    <rPh sb="2" eb="3">
      <t>オ</t>
    </rPh>
    <rPh sb="5" eb="6">
      <t>ス</t>
    </rPh>
    <rPh sb="7" eb="8">
      <t>ウ</t>
    </rPh>
    <rPh sb="9" eb="10">
      <t>ジ</t>
    </rPh>
    <rPh sb="10" eb="11">
      <t>グ</t>
    </rPh>
    <phoneticPr fontId="5"/>
  </si>
  <si>
    <t>MSSFS4-8</t>
    <phoneticPr fontId="5"/>
  </si>
  <si>
    <t>CSPTRT-SUS-M4-6</t>
    <phoneticPr fontId="5"/>
  </si>
  <si>
    <t>十字穴付 トラス小ねじ</t>
    <phoneticPr fontId="5"/>
  </si>
  <si>
    <t>見積№224280-14</t>
    <rPh sb="0" eb="2">
      <t>ミツモリ</t>
    </rPh>
    <phoneticPr fontId="5"/>
  </si>
  <si>
    <t>CSHEL-SUS-M4-6</t>
    <phoneticPr fontId="5"/>
  </si>
  <si>
    <t>極低頭六角穴付きボルト</t>
    <phoneticPr fontId="5"/>
  </si>
  <si>
    <t>CHBS4-12</t>
    <phoneticPr fontId="5"/>
  </si>
  <si>
    <t>JSHDS-SUD-A132-B12-T3-L120-G0-M4-D4</t>
    <phoneticPr fontId="5"/>
  </si>
  <si>
    <t>SHCCG4-6</t>
    <phoneticPr fontId="5"/>
  </si>
  <si>
    <t>WSSS12-4-2</t>
    <phoneticPr fontId="5"/>
  </si>
  <si>
    <t>WSSS12-4-5</t>
    <phoneticPr fontId="5"/>
  </si>
  <si>
    <t>R03J-JSP-F-2-2</t>
    <phoneticPr fontId="5"/>
  </si>
  <si>
    <t>SVEM720延長ケーブル</t>
    <rPh sb="7" eb="9">
      <t>エンチョウ</t>
    </rPh>
    <phoneticPr fontId="5"/>
  </si>
  <si>
    <t>ノズル位置決め冶具</t>
    <rPh sb="3" eb="5">
      <t>イチ</t>
    </rPh>
    <rPh sb="5" eb="6">
      <t>キ</t>
    </rPh>
    <rPh sb="7" eb="8">
      <t>ジ</t>
    </rPh>
    <rPh sb="8" eb="9">
      <t>グ</t>
    </rPh>
    <phoneticPr fontId="5"/>
  </si>
  <si>
    <t>CHBS5-25</t>
    <phoneticPr fontId="5"/>
  </si>
  <si>
    <t>ワーク押えブロック用ねじ</t>
    <rPh sb="3" eb="4">
      <t>オサ</t>
    </rPh>
    <rPh sb="9" eb="10">
      <t>ヨウ</t>
    </rPh>
    <phoneticPr fontId="5"/>
  </si>
  <si>
    <t>EMZ3-12S</t>
    <phoneticPr fontId="5"/>
  </si>
  <si>
    <t>近接センサ</t>
    <rPh sb="0" eb="2">
      <t>キンセツ</t>
    </rPh>
    <phoneticPr fontId="5"/>
  </si>
  <si>
    <t>ミニカップ（№50)</t>
    <phoneticPr fontId="5"/>
  </si>
  <si>
    <t>FNCLSS-V4-D8-L10</t>
    <phoneticPr fontId="5"/>
  </si>
  <si>
    <t>金属カラー</t>
    <phoneticPr fontId="5"/>
  </si>
  <si>
    <t>SVEM720取付冶具</t>
    <rPh sb="9" eb="10">
      <t>ジ</t>
    </rPh>
    <rPh sb="10" eb="11">
      <t>グ</t>
    </rPh>
    <phoneticPr fontId="5"/>
  </si>
  <si>
    <t>ロボットケーブルキャリア取付</t>
    <rPh sb="12" eb="14">
      <t>トリツケ</t>
    </rPh>
    <phoneticPr fontId="5"/>
  </si>
  <si>
    <t>CBSTS4-16</t>
    <phoneticPr fontId="5"/>
  </si>
  <si>
    <t>極低頭六角穴付ボルト</t>
    <rPh sb="0" eb="1">
      <t>ゴク</t>
    </rPh>
    <phoneticPr fontId="5"/>
  </si>
  <si>
    <t>CSPLC-SUS-M3-5</t>
    <phoneticPr fontId="5"/>
  </si>
  <si>
    <t>十字穴付 小頭皿小ねじ</t>
    <phoneticPr fontId="5"/>
  </si>
  <si>
    <t>135154-Z01</t>
    <phoneticPr fontId="5"/>
  </si>
  <si>
    <t>SVEM取付板金</t>
    <phoneticPr fontId="5"/>
  </si>
  <si>
    <t>130172-Z02</t>
    <phoneticPr fontId="5"/>
  </si>
  <si>
    <t>カップ受け座板金</t>
    <rPh sb="3" eb="4">
      <t>ウ</t>
    </rPh>
    <rPh sb="5" eb="6">
      <t>ザ</t>
    </rPh>
    <rPh sb="6" eb="8">
      <t>バンキン</t>
    </rPh>
    <phoneticPr fontId="5"/>
  </si>
  <si>
    <t>130172-Z03</t>
    <phoneticPr fontId="5"/>
  </si>
  <si>
    <t>カップ受けガイド板金</t>
    <rPh sb="3" eb="4">
      <t>ウ</t>
    </rPh>
    <rPh sb="8" eb="10">
      <t>バンキン</t>
    </rPh>
    <phoneticPr fontId="5"/>
  </si>
  <si>
    <t>130172-Z04</t>
    <phoneticPr fontId="5"/>
  </si>
  <si>
    <t>カップ受け底板</t>
    <rPh sb="3" eb="4">
      <t>ウ</t>
    </rPh>
    <rPh sb="5" eb="7">
      <t>ソコイタ</t>
    </rPh>
    <phoneticPr fontId="5"/>
  </si>
  <si>
    <t>位置決めベース</t>
    <rPh sb="0" eb="2">
      <t>イチ</t>
    </rPh>
    <rPh sb="2" eb="3">
      <t>ギ</t>
    </rPh>
    <phoneticPr fontId="5"/>
  </si>
  <si>
    <t>角度切替ブラケット</t>
    <rPh sb="0" eb="2">
      <t>カクド</t>
    </rPh>
    <rPh sb="2" eb="3">
      <t>キ</t>
    </rPh>
    <rPh sb="3" eb="4">
      <t>カ</t>
    </rPh>
    <phoneticPr fontId="5"/>
  </si>
  <si>
    <t>137703-X01</t>
    <phoneticPr fontId="5"/>
  </si>
  <si>
    <t>137703-X02</t>
  </si>
  <si>
    <t>ワーク押えブロック（奥）</t>
    <rPh sb="3" eb="4">
      <t>オサ</t>
    </rPh>
    <rPh sb="10" eb="11">
      <t>オク</t>
    </rPh>
    <phoneticPr fontId="5"/>
  </si>
  <si>
    <t>137703-X03</t>
  </si>
  <si>
    <t>ワーク押えブロック（左）</t>
    <rPh sb="3" eb="4">
      <t>オサ</t>
    </rPh>
    <rPh sb="10" eb="11">
      <t>ヒダリ</t>
    </rPh>
    <phoneticPr fontId="5"/>
  </si>
  <si>
    <t>137703-X04</t>
  </si>
  <si>
    <t>ワーク押えブロック（右）</t>
    <rPh sb="3" eb="4">
      <t>オサ</t>
    </rPh>
    <rPh sb="10" eb="11">
      <t>ミギ</t>
    </rPh>
    <phoneticPr fontId="5"/>
  </si>
  <si>
    <t>137703-X05</t>
  </si>
  <si>
    <t>ワーク押えブロック（手前）</t>
    <rPh sb="3" eb="4">
      <t>オサ</t>
    </rPh>
    <rPh sb="10" eb="12">
      <t>テマエ</t>
    </rPh>
    <phoneticPr fontId="5"/>
  </si>
  <si>
    <t>137703-X06</t>
  </si>
  <si>
    <t>近接センサ取付板金</t>
    <rPh sb="0" eb="2">
      <t>キンセツ</t>
    </rPh>
    <rPh sb="5" eb="7">
      <t>トリツケ</t>
    </rPh>
    <rPh sb="7" eb="9">
      <t>バンキン</t>
    </rPh>
    <phoneticPr fontId="5"/>
  </si>
  <si>
    <t>137703-Z01</t>
    <phoneticPr fontId="5"/>
  </si>
  <si>
    <t>ケーブルキャリアガイド(A6063)</t>
    <phoneticPr fontId="5"/>
  </si>
  <si>
    <t>137703-Z02</t>
    <phoneticPr fontId="5"/>
  </si>
  <si>
    <t>ケーブルキャリア取付板金</t>
    <rPh sb="8" eb="10">
      <t>トリツケ</t>
    </rPh>
    <rPh sb="10" eb="12">
      <t>バンキン</t>
    </rPh>
    <phoneticPr fontId="5"/>
  </si>
  <si>
    <t>137703-Z03</t>
    <phoneticPr fontId="5"/>
  </si>
  <si>
    <t>背面取付L板金</t>
    <phoneticPr fontId="5"/>
  </si>
  <si>
    <t>137703-Z04</t>
    <phoneticPr fontId="5"/>
  </si>
  <si>
    <t>178879-Z01</t>
    <phoneticPr fontId="5"/>
  </si>
  <si>
    <t>積層信号灯取付板2</t>
    <rPh sb="0" eb="2">
      <t>セキソウ</t>
    </rPh>
    <rPh sb="2" eb="5">
      <t>シンゴウトウ</t>
    </rPh>
    <rPh sb="5" eb="7">
      <t>トリツケ</t>
    </rPh>
    <rPh sb="7" eb="8">
      <t>イタ</t>
    </rPh>
    <phoneticPr fontId="5"/>
  </si>
  <si>
    <t>TMテクノス株式会社</t>
    <rPh sb="6" eb="10">
      <t>カブシキガイシャ</t>
    </rPh>
    <phoneticPr fontId="5"/>
  </si>
  <si>
    <t>南（則包）</t>
    <rPh sb="0" eb="1">
      <t>ミナミ</t>
    </rPh>
    <rPh sb="2" eb="4">
      <t>ノリカネ</t>
    </rPh>
    <phoneticPr fontId="5"/>
  </si>
  <si>
    <t>在庫品JR3203改造</t>
    <rPh sb="0" eb="2">
      <t>ザイコ</t>
    </rPh>
    <rPh sb="2" eb="3">
      <t>ヒン</t>
    </rPh>
    <rPh sb="9" eb="11">
      <t>カイゾウ</t>
    </rPh>
    <phoneticPr fontId="5"/>
  </si>
  <si>
    <t>見積書番号：HQ20-0377</t>
    <phoneticPr fontId="5"/>
  </si>
  <si>
    <t>送料（蛇の目→SET機材ｾﾝﾀｰ）</t>
    <rPh sb="0" eb="2">
      <t>ソウリョウ</t>
    </rPh>
    <rPh sb="3" eb="4">
      <t>ジャ</t>
    </rPh>
    <rPh sb="5" eb="6">
      <t>メ</t>
    </rPh>
    <rPh sb="10" eb="12">
      <t>キザイ</t>
    </rPh>
    <phoneticPr fontId="5"/>
  </si>
  <si>
    <t>交換部品</t>
    <rPh sb="0" eb="2">
      <t>コウカン</t>
    </rPh>
    <rPh sb="2" eb="4">
      <t>ブヒン</t>
    </rPh>
    <phoneticPr fontId="5"/>
  </si>
  <si>
    <t>IO-Sコネクタ（組）　 963-525-008</t>
    <rPh sb="9" eb="10">
      <t>クミ</t>
    </rPh>
    <phoneticPr fontId="5"/>
  </si>
  <si>
    <t>B板～I/O-Sコード（組）　170-531-005</t>
    <rPh sb="1" eb="2">
      <t>イタ</t>
    </rPh>
    <rPh sb="12" eb="13">
      <t>クミ</t>
    </rPh>
    <phoneticPr fontId="5"/>
  </si>
  <si>
    <t>＋バインド小ネジ4ｘ5　000-168-410</t>
    <rPh sb="5" eb="6">
      <t>コ</t>
    </rPh>
    <phoneticPr fontId="5"/>
  </si>
  <si>
    <t>歯付座金 B-4　000-007-214</t>
    <rPh sb="0" eb="1">
      <t>ハ</t>
    </rPh>
    <rPh sb="1" eb="2">
      <t>ツキ</t>
    </rPh>
    <rPh sb="2" eb="4">
      <t>ザガネ</t>
    </rPh>
    <phoneticPr fontId="5"/>
  </si>
  <si>
    <t>＋ーバインド小ネジM3x6　000-078-342</t>
    <rPh sb="6" eb="7">
      <t>コ</t>
    </rPh>
    <phoneticPr fontId="5"/>
  </si>
  <si>
    <t>B板～TP2コード（組）　173-506-000</t>
    <rPh sb="1" eb="2">
      <t>バン</t>
    </rPh>
    <rPh sb="10" eb="11">
      <t>クミ</t>
    </rPh>
    <phoneticPr fontId="5"/>
  </si>
  <si>
    <t>送料（SET機材ｾﾝﾀｰ→蛇の目）　</t>
    <rPh sb="0" eb="2">
      <t>ソウリョウ</t>
    </rPh>
    <rPh sb="6" eb="8">
      <t>キザイ</t>
    </rPh>
    <rPh sb="13" eb="14">
      <t>ジャ</t>
    </rPh>
    <rPh sb="15" eb="16">
      <t>メ</t>
    </rPh>
    <phoneticPr fontId="5"/>
  </si>
  <si>
    <t>改造の為、返送（JIT便7/14発）</t>
    <rPh sb="0" eb="2">
      <t>カイゾウ</t>
    </rPh>
    <rPh sb="3" eb="4">
      <t>タメ</t>
    </rPh>
    <rPh sb="5" eb="7">
      <t>ヘンソウ</t>
    </rPh>
    <rPh sb="11" eb="12">
      <t>ビン</t>
    </rPh>
    <rPh sb="16" eb="17">
      <t>ハツ</t>
    </rPh>
    <phoneticPr fontId="5"/>
  </si>
  <si>
    <t>Web設計ハーネス</t>
    <phoneticPr fontId="5"/>
  </si>
  <si>
    <t>179024(NORIKANE)で手配済み。</t>
    <rPh sb="17" eb="19">
      <t>テハイ</t>
    </rPh>
    <rPh sb="19" eb="20">
      <t>ズ</t>
    </rPh>
    <phoneticPr fontId="5"/>
  </si>
  <si>
    <t>XSG40-P</t>
    <phoneticPr fontId="5"/>
  </si>
  <si>
    <t>MSH4-14</t>
    <phoneticPr fontId="5"/>
  </si>
  <si>
    <t>HXN-SUS-M6-16</t>
    <phoneticPr fontId="5"/>
  </si>
  <si>
    <t>WSSS12-6-1</t>
    <phoneticPr fontId="5"/>
  </si>
  <si>
    <t>CBSTSR3-6</t>
    <phoneticPr fontId="5"/>
  </si>
  <si>
    <t>P1-FBMAL-20249348</t>
    <phoneticPr fontId="5"/>
  </si>
  <si>
    <t>SETE0034-Y01補強ブラケット</t>
    <phoneticPr fontId="5"/>
  </si>
  <si>
    <t>MVBLK-ACW-JPA2BESHJ111AB</t>
    <phoneticPr fontId="5"/>
  </si>
  <si>
    <t>SETE0034-Y02ツール板</t>
    <rPh sb="15" eb="16">
      <t>イタ</t>
    </rPh>
    <phoneticPr fontId="5"/>
  </si>
  <si>
    <t>MVBLK-ACN-JPA2BEAAP111AB</t>
    <phoneticPr fontId="5"/>
  </si>
  <si>
    <t>SETE0034-Y03スライドガイド</t>
    <phoneticPr fontId="5"/>
  </si>
  <si>
    <t>MVBLK-ACW-JPA2BEJ7R111AB</t>
    <phoneticPr fontId="5"/>
  </si>
  <si>
    <t>SETE0034-Y04スライドベース</t>
    <phoneticPr fontId="5"/>
  </si>
  <si>
    <t>MVBLK-ACW-JPA2BEG2D111AB</t>
    <phoneticPr fontId="5"/>
  </si>
  <si>
    <t>SETE0034-Y05スペーサ</t>
    <phoneticPr fontId="5"/>
  </si>
  <si>
    <t>MVBLK-ACW-JPA2BEMJ7111AB</t>
  </si>
  <si>
    <t>SETE0034-Y06バルブベース</t>
    <phoneticPr fontId="5"/>
  </si>
  <si>
    <t>MVBLK-ACW-JPA2BEH5Y111AB</t>
    <phoneticPr fontId="5"/>
  </si>
  <si>
    <t>SETE0034-Y07バルブクランプ</t>
    <phoneticPr fontId="5"/>
  </si>
  <si>
    <t>MVSHM-6N00500005008-JPA2BESX5111AA</t>
    <phoneticPr fontId="5"/>
  </si>
  <si>
    <t>SETE0034-Y08目盛り板</t>
    <rPh sb="12" eb="14">
      <t>メモ</t>
    </rPh>
    <rPh sb="15" eb="16">
      <t>イタ</t>
    </rPh>
    <phoneticPr fontId="5"/>
  </si>
  <si>
    <t>MVSHM-3N02052010010-JPA2BET3B111AA</t>
    <phoneticPr fontId="5"/>
  </si>
  <si>
    <t>SETE0034-Z01固定端板金</t>
    <rPh sb="12" eb="15">
      <t>コテイタン</t>
    </rPh>
    <rPh sb="15" eb="17">
      <t>バンキン</t>
    </rPh>
    <phoneticPr fontId="5"/>
  </si>
  <si>
    <t>MVSHM-3N02052004014-JPA2BEZE1111AA</t>
    <phoneticPr fontId="5"/>
  </si>
  <si>
    <t>SETE0034-Z02移動端板金</t>
    <rPh sb="12" eb="14">
      <t>イドウ</t>
    </rPh>
    <rPh sb="14" eb="15">
      <t>タン</t>
    </rPh>
    <rPh sb="15" eb="17">
      <t>バンキン</t>
    </rPh>
    <phoneticPr fontId="5"/>
  </si>
  <si>
    <t>三桂製作所</t>
    <phoneticPr fontId="5"/>
  </si>
  <si>
    <t>N29BG20</t>
    <phoneticPr fontId="5"/>
  </si>
  <si>
    <t>コネクタ エルボ</t>
    <phoneticPr fontId="5"/>
  </si>
  <si>
    <t>N2BG20</t>
    <phoneticPr fontId="5"/>
  </si>
  <si>
    <t>コネクタ　@2</t>
    <phoneticPr fontId="5"/>
  </si>
  <si>
    <t>NS20</t>
    <phoneticPr fontId="5"/>
  </si>
  <si>
    <t>サンフレキROBO @50m</t>
    <phoneticPr fontId="5"/>
  </si>
  <si>
    <t>MVSHM-3N02052010011-2CP-ELRAL</t>
    <phoneticPr fontId="5"/>
  </si>
  <si>
    <t>SETE0034-Z01A固定端板金</t>
    <rPh sb="13" eb="16">
      <t>コテイタン</t>
    </rPh>
    <rPh sb="16" eb="18">
      <t>バンキン</t>
    </rPh>
    <phoneticPr fontId="5"/>
  </si>
  <si>
    <t>東北電子工業株式会社　様（緒方製作所）</t>
    <rPh sb="13" eb="15">
      <t>オガタ</t>
    </rPh>
    <rPh sb="15" eb="18">
      <t>セイサクショ</t>
    </rPh>
    <phoneticPr fontId="5"/>
  </si>
  <si>
    <t>NO.179092</t>
    <phoneticPr fontId="5"/>
  </si>
  <si>
    <t>JR3304　　　JR3304N-AJ　 4軸ﾛﾎﾞｯﾄ (内部ｽｲｯﾁ仕様)　</t>
    <rPh sb="30" eb="31">
      <t>ウチ</t>
    </rPh>
    <phoneticPr fontId="5"/>
  </si>
  <si>
    <r>
      <t>JR3304　　　SRS-S304　</t>
    </r>
    <r>
      <rPr>
        <b/>
        <sz val="11"/>
        <color indexed="10"/>
        <rFont val="ＭＳ Ｐゴシック"/>
        <family val="3"/>
        <charset val="128"/>
      </rPr>
      <t>　内部スイッチ</t>
    </r>
    <phoneticPr fontId="5"/>
  </si>
  <si>
    <t>千葉所長　蛇の目より見積取得　NO.HQ20-0363</t>
    <rPh sb="0" eb="2">
      <t>チバ</t>
    </rPh>
    <rPh sb="2" eb="4">
      <t>ショチョウ</t>
    </rPh>
    <rPh sb="5" eb="6">
      <t>ジャ</t>
    </rPh>
    <rPh sb="7" eb="8">
      <t>メ</t>
    </rPh>
    <rPh sb="10" eb="12">
      <t>ミツモリ</t>
    </rPh>
    <rPh sb="12" eb="14">
      <t>シュトク</t>
    </rPh>
    <phoneticPr fontId="5"/>
  </si>
  <si>
    <t>8/5納品希望</t>
    <rPh sb="3" eb="5">
      <t>ノウヒン</t>
    </rPh>
    <rPh sb="5" eb="7">
      <t>キボウ</t>
    </rPh>
    <phoneticPr fontId="5"/>
  </si>
  <si>
    <t>148710-Z001 ｶｯﾌﾟﾎﾙﾀﾞｰﾍﾞｰｽＬ字ﾌﾞﾗｹｯﾄ　　　</t>
    <phoneticPr fontId="5"/>
  </si>
  <si>
    <t>148710-Z002 ｶｯﾌﾟﾎﾙﾀﾞｰＬ字ﾌﾞﾗｹｯﾄ</t>
    <phoneticPr fontId="5"/>
  </si>
  <si>
    <t>高さ固定板金</t>
    <rPh sb="0" eb="1">
      <t>タカ</t>
    </rPh>
    <rPh sb="2" eb="4">
      <t>コテイ</t>
    </rPh>
    <rPh sb="4" eb="6">
      <t>バンキン</t>
    </rPh>
    <phoneticPr fontId="5"/>
  </si>
  <si>
    <t>PL6-01</t>
    <phoneticPr fontId="5"/>
  </si>
  <si>
    <t xml:space="preserve">レギュレーター用IN側へ </t>
    <phoneticPr fontId="5"/>
  </si>
  <si>
    <t>7/13　見積依頼中</t>
    <rPh sb="5" eb="7">
      <t>ミツ</t>
    </rPh>
    <rPh sb="7" eb="9">
      <t>イライ</t>
    </rPh>
    <rPh sb="9" eb="10">
      <t>ナカ</t>
    </rPh>
    <phoneticPr fontId="5"/>
  </si>
  <si>
    <t xml:space="preserve">PAX6-01 </t>
    <phoneticPr fontId="5"/>
  </si>
  <si>
    <t>一般配管用 チューブフィッティング ブランチエルボ</t>
    <phoneticPr fontId="5"/>
  </si>
  <si>
    <t xml:space="preserve">レギュレーター用OUT側へ </t>
    <phoneticPr fontId="5"/>
  </si>
  <si>
    <t>石鍋</t>
    <rPh sb="0" eb="1">
      <t>イシ</t>
    </rPh>
    <rPh sb="1" eb="2">
      <t>ナベ</t>
    </rPh>
    <phoneticPr fontId="5"/>
  </si>
  <si>
    <t xml:space="preserve">PU4 </t>
    <phoneticPr fontId="5"/>
  </si>
  <si>
    <t>一般配管用 チューブフィッティング ユニオンストレート</t>
    <phoneticPr fontId="5"/>
  </si>
  <si>
    <t>圧送タンク用</t>
    <rPh sb="0" eb="2">
      <t>アッソウ</t>
    </rPh>
    <rPh sb="5" eb="6">
      <t>ヨウ</t>
    </rPh>
    <phoneticPr fontId="5"/>
  </si>
  <si>
    <t>ｹｰﾌﾞﾙﾍﾞｱ</t>
    <phoneticPr fontId="5"/>
  </si>
  <si>
    <t>135154-Z04 ケーブルベアヘッド横板金</t>
  </si>
  <si>
    <t>135154-Z05 ケーブルベア下板</t>
  </si>
  <si>
    <t>ＳＶＥＭ固定用ﾈｼﾞ</t>
    <rPh sb="4" eb="6">
      <t>コテイ</t>
    </rPh>
    <rPh sb="6" eb="7">
      <t>ヨウ</t>
    </rPh>
    <phoneticPr fontId="5"/>
  </si>
  <si>
    <t>ケーブルベア固定用</t>
    <rPh sb="6" eb="8">
      <t>コテイ</t>
    </rPh>
    <rPh sb="8" eb="9">
      <t>ヨウ</t>
    </rPh>
    <phoneticPr fontId="5"/>
  </si>
  <si>
    <t>六角穴付皿ボルト　M5×8mm</t>
  </si>
  <si>
    <t>SLBNR5</t>
  </si>
  <si>
    <t>M5ﾅｯﾄ</t>
  </si>
  <si>
    <t>昭和工機</t>
    <rPh sb="0" eb="2">
      <t>ショウワ</t>
    </rPh>
    <rPh sb="2" eb="4">
      <t>コウキ</t>
    </rPh>
    <phoneticPr fontId="5"/>
  </si>
  <si>
    <t>関口(小室)</t>
    <rPh sb="0" eb="2">
      <t>セキグチ</t>
    </rPh>
    <rPh sb="3" eb="5">
      <t>コムロ</t>
    </rPh>
    <phoneticPr fontId="5"/>
  </si>
  <si>
    <t>入荷済み</t>
    <rPh sb="0" eb="2">
      <t>ニュウカ</t>
    </rPh>
    <rPh sb="2" eb="3">
      <t>ズ</t>
    </rPh>
    <phoneticPr fontId="5"/>
  </si>
  <si>
    <t>～7/16納入希望</t>
    <phoneticPr fontId="5"/>
  </si>
  <si>
    <t>AFP0HC32EP</t>
    <phoneticPr fontId="5"/>
  </si>
  <si>
    <t>～7/16納入希望</t>
    <rPh sb="5" eb="7">
      <t>ノウニュウ</t>
    </rPh>
    <rPh sb="7" eb="9">
      <t>キボウ</t>
    </rPh>
    <phoneticPr fontId="5"/>
  </si>
  <si>
    <t>コントローラユニット</t>
    <phoneticPr fontId="5"/>
  </si>
  <si>
    <t>技術課　直接購入</t>
    <rPh sb="0" eb="2">
      <t>ギジュツ</t>
    </rPh>
    <rPh sb="2" eb="3">
      <t>カ</t>
    </rPh>
    <rPh sb="4" eb="6">
      <t>チョクセツ</t>
    </rPh>
    <rPh sb="6" eb="8">
      <t>コウニュウ</t>
    </rPh>
    <phoneticPr fontId="5"/>
  </si>
  <si>
    <t>第一商事（対松堂ベトナム）</t>
    <rPh sb="0" eb="2">
      <t>ダイイチ</t>
    </rPh>
    <rPh sb="2" eb="4">
      <t>ショウジ</t>
    </rPh>
    <rPh sb="5" eb="6">
      <t>タイ</t>
    </rPh>
    <rPh sb="6" eb="7">
      <t>ショウ</t>
    </rPh>
    <rPh sb="7" eb="8">
      <t>ドウ</t>
    </rPh>
    <phoneticPr fontId="5"/>
  </si>
  <si>
    <t>真保</t>
    <rPh sb="0" eb="1">
      <t>シン</t>
    </rPh>
    <rPh sb="1" eb="2">
      <t>ホ</t>
    </rPh>
    <phoneticPr fontId="5"/>
  </si>
  <si>
    <t>卓上型ロボット　JR3204　＊取説類：英語版</t>
    <rPh sb="16" eb="17">
      <t>トリ</t>
    </rPh>
    <rPh sb="17" eb="18">
      <t>セツ</t>
    </rPh>
    <rPh sb="18" eb="19">
      <t>ルイ</t>
    </rPh>
    <rPh sb="20" eb="22">
      <t>エイゴ</t>
    </rPh>
    <rPh sb="22" eb="23">
      <t>バン</t>
    </rPh>
    <phoneticPr fontId="5"/>
  </si>
  <si>
    <r>
      <t>卓上型ロボット</t>
    </r>
    <r>
      <rPr>
        <sz val="11"/>
        <rFont val="ＭＳ Ｐゴシック"/>
        <family val="3"/>
        <charset val="128"/>
      </rPr>
      <t>JR3000シリーズ(4軸）</t>
    </r>
    <rPh sb="0" eb="2">
      <t>タクジョウ</t>
    </rPh>
    <rPh sb="2" eb="3">
      <t>ガタ</t>
    </rPh>
    <rPh sb="19" eb="20">
      <t>ジク</t>
    </rPh>
    <phoneticPr fontId="5"/>
  </si>
  <si>
    <t>＊真保Mより先行依頼済</t>
    <rPh sb="1" eb="2">
      <t>シン</t>
    </rPh>
    <rPh sb="2" eb="3">
      <t>ホ</t>
    </rPh>
    <rPh sb="6" eb="8">
      <t>センコウ</t>
    </rPh>
    <rPh sb="8" eb="11">
      <t>イライスミ</t>
    </rPh>
    <phoneticPr fontId="5"/>
  </si>
  <si>
    <t>変換接続コネクタ付 旧ﾛﾎﾞｯﾄ～新ﾃｨｰﾍﾟﾝ　174518008</t>
    <rPh sb="0" eb="2">
      <t>ヘンカン</t>
    </rPh>
    <rPh sb="2" eb="4">
      <t>セツゾク</t>
    </rPh>
    <rPh sb="8" eb="9">
      <t>ツ</t>
    </rPh>
    <rPh sb="10" eb="11">
      <t>キュウ</t>
    </rPh>
    <rPh sb="17" eb="18">
      <t>シン</t>
    </rPh>
    <phoneticPr fontId="5"/>
  </si>
  <si>
    <t>今回無償ｻｰﾋﾞｽ</t>
    <rPh sb="0" eb="2">
      <t>コンカイ</t>
    </rPh>
    <rPh sb="2" eb="4">
      <t>ムショウ</t>
    </rPh>
    <phoneticPr fontId="5"/>
  </si>
  <si>
    <t>R03J-JSP-F-2-3</t>
  </si>
  <si>
    <t>R03ｺﾈｸﾀ ﾊｰﾈｽ</t>
  </si>
  <si>
    <t>SV0002ケーブル延長用</t>
    <rPh sb="10" eb="12">
      <t>エンチョウ</t>
    </rPh>
    <rPh sb="12" eb="13">
      <t>ヨウ</t>
    </rPh>
    <phoneticPr fontId="5"/>
  </si>
  <si>
    <t>CRKB4-6</t>
  </si>
  <si>
    <t>樹脂ローレット付ねじ</t>
    <rPh sb="0" eb="2">
      <t>ジュシ</t>
    </rPh>
    <rPh sb="7" eb="8">
      <t>ツキ</t>
    </rPh>
    <phoneticPr fontId="5"/>
  </si>
  <si>
    <t>漬け置き/捨て打ちユニット</t>
    <rPh sb="0" eb="1">
      <t>ツ</t>
    </rPh>
    <rPh sb="2" eb="3">
      <t>オ</t>
    </rPh>
    <rPh sb="5" eb="6">
      <t>ス</t>
    </rPh>
    <rPh sb="7" eb="8">
      <t>ウ</t>
    </rPh>
    <phoneticPr fontId="5"/>
  </si>
  <si>
    <t>RSCB4-15</t>
  </si>
  <si>
    <t>CHNS4</t>
  </si>
  <si>
    <t>アズワン</t>
  </si>
  <si>
    <t>5-079-04</t>
  </si>
  <si>
    <t>No.30（アズワン）</t>
  </si>
  <si>
    <t>見積№224514-1</t>
    <rPh sb="0" eb="2">
      <t>ミツモリ</t>
    </rPh>
    <phoneticPr fontId="5"/>
  </si>
  <si>
    <t>I/O-SYS⇔SVC700</t>
  </si>
  <si>
    <t>MCLPTK6-1</t>
  </si>
  <si>
    <t>ﾁｭｰﾌﾞﾖｳﾂｷﾞﾃ(MCLPTK)</t>
  </si>
  <si>
    <t>SV70用液送継手</t>
    <rPh sb="4" eb="5">
      <t>ヨウ</t>
    </rPh>
    <rPh sb="5" eb="6">
      <t>エキ</t>
    </rPh>
    <rPh sb="6" eb="7">
      <t>ソウ</t>
    </rPh>
    <rPh sb="7" eb="8">
      <t>ツギ</t>
    </rPh>
    <rPh sb="8" eb="9">
      <t>テ</t>
    </rPh>
    <phoneticPr fontId="5"/>
  </si>
  <si>
    <t>MCPTK6-3</t>
  </si>
  <si>
    <t>ﾁｭｰﾌﾞﾖｳﾂｷﾞﾃ(MCPTK)</t>
  </si>
  <si>
    <t>SVR1221（タンク）用継手</t>
    <rPh sb="12" eb="13">
      <t>ヨウ</t>
    </rPh>
    <rPh sb="13" eb="14">
      <t>ツギ</t>
    </rPh>
    <rPh sb="14" eb="15">
      <t>テ</t>
    </rPh>
    <phoneticPr fontId="5"/>
  </si>
  <si>
    <t>SVEM720取付板金</t>
    <rPh sb="7" eb="9">
      <t>トリツケ</t>
    </rPh>
    <rPh sb="9" eb="11">
      <t>バンキン</t>
    </rPh>
    <phoneticPr fontId="5"/>
  </si>
  <si>
    <t>160235-Z01</t>
  </si>
  <si>
    <t>160235-Z02</t>
  </si>
  <si>
    <t>SSTT0102</t>
  </si>
  <si>
    <t>R軸ブロック</t>
  </si>
  <si>
    <t>ツール冶具ユニット</t>
    <rPh sb="3" eb="4">
      <t>ジ</t>
    </rPh>
    <rPh sb="4" eb="5">
      <t>グ</t>
    </rPh>
    <phoneticPr fontId="5"/>
  </si>
  <si>
    <t>SSTT0103</t>
  </si>
  <si>
    <t>三和スクリーン銘板(SETタイ)</t>
    <rPh sb="0" eb="2">
      <t>サンワ</t>
    </rPh>
    <rPh sb="7" eb="8">
      <t>メイ</t>
    </rPh>
    <rPh sb="8" eb="9">
      <t>ハン</t>
    </rPh>
    <phoneticPr fontId="5"/>
  </si>
  <si>
    <t>63-2587-03</t>
    <phoneticPr fontId="5"/>
  </si>
  <si>
    <t>ステンレスサンプルミニカップ</t>
    <phoneticPr fontId="5"/>
  </si>
  <si>
    <t>5-079-03</t>
  </si>
  <si>
    <t>20ccカップ</t>
    <phoneticPr fontId="5"/>
  </si>
  <si>
    <t>179703(NORIKANE)で発注済み</t>
    <rPh sb="17" eb="19">
      <t>ハッチュウ</t>
    </rPh>
    <rPh sb="19" eb="20">
      <t>ズ</t>
    </rPh>
    <phoneticPr fontId="5"/>
  </si>
  <si>
    <t>APMTS-T2-N2</t>
    <phoneticPr fontId="5"/>
  </si>
  <si>
    <t>ネジ変換継手</t>
    <rPh sb="2" eb="4">
      <t>ヘンカン</t>
    </rPh>
    <rPh sb="4" eb="6">
      <t>ツギテ</t>
    </rPh>
    <phoneticPr fontId="5"/>
  </si>
  <si>
    <t>六角穴付小頭ボルト</t>
    <rPh sb="4" eb="5">
      <t>ショウ</t>
    </rPh>
    <rPh sb="5" eb="6">
      <t>トウ</t>
    </rPh>
    <phoneticPr fontId="5"/>
  </si>
  <si>
    <t>RSCB4-12</t>
    <phoneticPr fontId="5"/>
  </si>
  <si>
    <t>HFSF5-2040-132-LTP</t>
    <phoneticPr fontId="5"/>
  </si>
  <si>
    <t>HFSFIN6-1530-210-Z5-XA8-XB20-XC90-XD102</t>
    <phoneticPr fontId="5"/>
  </si>
  <si>
    <t xml:space="preserve">CSHSM-SUS-M4-6 </t>
    <phoneticPr fontId="5"/>
  </si>
  <si>
    <t xml:space="preserve">CSHSM-SUS-M5-10 </t>
    <phoneticPr fontId="5"/>
  </si>
  <si>
    <t>低頭ボルト</t>
    <rPh sb="0" eb="2">
      <t>テイトウ</t>
    </rPh>
    <phoneticPr fontId="5"/>
  </si>
  <si>
    <t>HNTJ6-6</t>
    <phoneticPr fontId="5"/>
  </si>
  <si>
    <t>先入れ短めナット</t>
    <rPh sb="0" eb="2">
      <t>サキイ</t>
    </rPh>
    <rPh sb="3" eb="4">
      <t>ミジカ</t>
    </rPh>
    <phoneticPr fontId="5"/>
  </si>
  <si>
    <t>MSSFS6-8</t>
    <phoneticPr fontId="5"/>
  </si>
  <si>
    <t>HHPSNC5-SST</t>
  </si>
  <si>
    <t>パチン錠</t>
    <rPh sb="3" eb="4">
      <t>ジョウ</t>
    </rPh>
    <phoneticPr fontId="5"/>
  </si>
  <si>
    <t>十字穴付（+）ナベ小ねじ</t>
    <rPh sb="0" eb="2">
      <t>ジュウジ</t>
    </rPh>
    <rPh sb="2" eb="3">
      <t>アナ</t>
    </rPh>
    <rPh sb="3" eb="4">
      <t>ツキ</t>
    </rPh>
    <rPh sb="9" eb="10">
      <t>コ</t>
    </rPh>
    <phoneticPr fontId="5"/>
  </si>
  <si>
    <t>長尺ローレット付ボルト　LRLB5-10</t>
    <phoneticPr fontId="5"/>
  </si>
  <si>
    <t>CSPCSA-SUS-M4-6</t>
    <phoneticPr fontId="5"/>
  </si>
  <si>
    <t>十字穴付（+）皿 アンダーカット</t>
    <phoneticPr fontId="5"/>
  </si>
  <si>
    <t>SETDSUB-N-ML-MP-25</t>
    <phoneticPr fontId="5"/>
  </si>
  <si>
    <t>Dsubｺﾈｸﾀ　コンプリートセット</t>
    <phoneticPr fontId="5"/>
  </si>
  <si>
    <t>MVBLK-ACW-2CA-YX55M</t>
    <phoneticPr fontId="5"/>
  </si>
  <si>
    <t>SETE0036-Y01ツール板</t>
    <phoneticPr fontId="5"/>
  </si>
  <si>
    <t>MVBLK-ACW-2CA-YJ565</t>
    <phoneticPr fontId="5"/>
  </si>
  <si>
    <t>SETE0036-Y02サポート</t>
  </si>
  <si>
    <t>MVBLK-ACW-2CA-8MAR4</t>
    <phoneticPr fontId="5"/>
  </si>
  <si>
    <t>SETE0034-Y03バルブホルダ</t>
    <phoneticPr fontId="5"/>
  </si>
  <si>
    <t>MVBLK-ACW-2CA-YPAZ7</t>
    <phoneticPr fontId="5"/>
  </si>
  <si>
    <t>SETE0034-Y04バルブクランプ</t>
    <phoneticPr fontId="5"/>
  </si>
  <si>
    <t>MVSHM-3N02002001004-2CA-YZ9JB</t>
  </si>
  <si>
    <t>SETE0034-Y05タップシート</t>
    <phoneticPr fontId="5"/>
  </si>
  <si>
    <t>MVBLK-ACW-2CA-YE47M</t>
    <phoneticPr fontId="5"/>
  </si>
  <si>
    <t>SETE0036-Y06カートリッジホルダ</t>
    <phoneticPr fontId="5"/>
  </si>
  <si>
    <t>MVBLK-ACW-2CA-YRKWP</t>
    <phoneticPr fontId="5"/>
  </si>
  <si>
    <t>SETE0036-Y07カートリッジクランプ</t>
    <phoneticPr fontId="5"/>
  </si>
  <si>
    <t>MVSHM-3N03004001006-2CA-YN6EZ</t>
    <phoneticPr fontId="5"/>
  </si>
  <si>
    <t>SETE0036-Y08タップシート</t>
    <phoneticPr fontId="5"/>
  </si>
  <si>
    <t>MVSHM-3N01550009012-2CA-8RKJP</t>
    <phoneticPr fontId="5"/>
  </si>
  <si>
    <t>SETE0036-Y09受け板金</t>
    <phoneticPr fontId="5"/>
  </si>
  <si>
    <t>MVSHM-3N02050006017-2CA-YRPGA</t>
    <phoneticPr fontId="5"/>
  </si>
  <si>
    <t>SETE0036-Z01レギュレータ板金</t>
    <phoneticPr fontId="5"/>
  </si>
  <si>
    <t>MVSHM-3N02050010013-2CA-86G9G</t>
    <phoneticPr fontId="5"/>
  </si>
  <si>
    <t>SETE0035-Z02浸け置き板金</t>
    <rPh sb="12" eb="13">
      <t>ツ</t>
    </rPh>
    <rPh sb="14" eb="15">
      <t>オ</t>
    </rPh>
    <rPh sb="16" eb="18">
      <t>バンキン</t>
    </rPh>
    <phoneticPr fontId="5"/>
  </si>
  <si>
    <t>MVSHM-3N01550006006-2CA-86GKG</t>
    <phoneticPr fontId="5"/>
  </si>
  <si>
    <t>SETE0035-Z03カップガイド板金</t>
    <rPh sb="18" eb="20">
      <t>バンキン</t>
    </rPh>
    <phoneticPr fontId="5"/>
  </si>
  <si>
    <t>MVSHM-3N01550005008-2CA-8RD39</t>
  </si>
  <si>
    <t>SETE0035-Z04カップ受け板金</t>
    <rPh sb="15" eb="16">
      <t>ウ</t>
    </rPh>
    <rPh sb="17" eb="19">
      <t>バンキン</t>
    </rPh>
    <phoneticPr fontId="5"/>
  </si>
  <si>
    <t>AR23P-260S</t>
    <phoneticPr fontId="5"/>
  </si>
  <si>
    <t>セットナット</t>
    <phoneticPr fontId="5"/>
  </si>
  <si>
    <t>CSHSMT-ST-M6-12</t>
    <phoneticPr fontId="5"/>
  </si>
  <si>
    <t>低頭小頭六角穴付きボルト</t>
    <phoneticPr fontId="5"/>
  </si>
  <si>
    <t>住友電装株式会社</t>
    <rPh sb="0" eb="2">
      <t>スミトモ</t>
    </rPh>
    <rPh sb="2" eb="4">
      <t>デンソウ</t>
    </rPh>
    <rPh sb="4" eb="8">
      <t>カブシキガイシャ</t>
    </rPh>
    <phoneticPr fontId="5"/>
  </si>
  <si>
    <t>宮嶋（則包）</t>
    <rPh sb="0" eb="2">
      <t>ミヤジマ</t>
    </rPh>
    <rPh sb="3" eb="5">
      <t>ノリカネ</t>
    </rPh>
    <phoneticPr fontId="5"/>
  </si>
  <si>
    <t>JR3203</t>
    <phoneticPr fontId="5"/>
  </si>
  <si>
    <t>在庫品JR3203-SET02改造</t>
    <rPh sb="0" eb="3">
      <t>ザイコヒン</t>
    </rPh>
    <rPh sb="15" eb="17">
      <t>カイゾウ</t>
    </rPh>
    <phoneticPr fontId="5"/>
  </si>
  <si>
    <t>発注№46741</t>
    <rPh sb="0" eb="2">
      <t>ハッチュウ</t>
    </rPh>
    <phoneticPr fontId="5"/>
  </si>
  <si>
    <t>I/O-S増設費用（オプション）</t>
    <rPh sb="5" eb="7">
      <t>ゾウセツ</t>
    </rPh>
    <rPh sb="7" eb="9">
      <t>ヒヨウ</t>
    </rPh>
    <phoneticPr fontId="5"/>
  </si>
  <si>
    <t>送料など</t>
    <rPh sb="0" eb="2">
      <t>ソウリョウ</t>
    </rPh>
    <phoneticPr fontId="5"/>
  </si>
  <si>
    <t>ﾁｬｰﾀｰ便</t>
    <rPh sb="5" eb="6">
      <t>ビン</t>
    </rPh>
    <phoneticPr fontId="5"/>
  </si>
  <si>
    <t>AW20-02BE-R-B</t>
    <phoneticPr fontId="5"/>
  </si>
  <si>
    <t>7/29ﾒｰﾙにて見積依頼</t>
    <rPh sb="9" eb="11">
      <t>ミツモリ</t>
    </rPh>
    <rPh sb="11" eb="13">
      <t>イライ</t>
    </rPh>
    <phoneticPr fontId="5"/>
  </si>
  <si>
    <t>KQ2T06-02AS</t>
    <phoneticPr fontId="5"/>
  </si>
  <si>
    <t>ARM5AA1-208-A</t>
    <phoneticPr fontId="5"/>
  </si>
  <si>
    <t>ZK2B12J5ALA-06</t>
    <phoneticPr fontId="5"/>
  </si>
  <si>
    <t>真空エジェクタ</t>
    <rPh sb="0" eb="2">
      <t>シンクウ</t>
    </rPh>
    <phoneticPr fontId="5"/>
  </si>
  <si>
    <t>KQ2W06-99A</t>
    <phoneticPr fontId="5"/>
  </si>
  <si>
    <t>SYJ3240-5MZE-M5</t>
    <phoneticPr fontId="5"/>
  </si>
  <si>
    <t>エア電磁弁</t>
    <rPh sb="2" eb="5">
      <t>デンジベン</t>
    </rPh>
    <phoneticPr fontId="5"/>
  </si>
  <si>
    <t>M-5J</t>
    <phoneticPr fontId="5"/>
  </si>
  <si>
    <t>延長継手</t>
    <rPh sb="0" eb="2">
      <t>エンチョウ</t>
    </rPh>
    <rPh sb="2" eb="4">
      <t>ツギテ</t>
    </rPh>
    <phoneticPr fontId="5"/>
  </si>
  <si>
    <t>KQ2L06-M5A</t>
    <phoneticPr fontId="5"/>
  </si>
  <si>
    <t>KQ2H04-M5A</t>
    <phoneticPr fontId="5"/>
  </si>
  <si>
    <t>KQ2LF06-02A</t>
    <phoneticPr fontId="5"/>
  </si>
  <si>
    <t>AR22P-260S</t>
    <phoneticPr fontId="5"/>
  </si>
  <si>
    <t>KK3S-02MS</t>
  </si>
  <si>
    <t>KK3P-06L</t>
    <phoneticPr fontId="5"/>
  </si>
  <si>
    <t>MSQB7A-M9NZ</t>
  </si>
  <si>
    <t>ロータリーシリンダ</t>
    <phoneticPr fontId="5"/>
  </si>
  <si>
    <t>AS1301F-M5E-04A</t>
    <phoneticPr fontId="5"/>
  </si>
  <si>
    <t>スピードコントローラー</t>
    <phoneticPr fontId="5"/>
  </si>
  <si>
    <t>RB0604</t>
    <phoneticPr fontId="5"/>
  </si>
  <si>
    <t>ショックアブソーバ</t>
    <phoneticPr fontId="5"/>
  </si>
  <si>
    <r>
      <t>PYF08A FOR MY→</t>
    </r>
    <r>
      <rPr>
        <sz val="11"/>
        <color indexed="10"/>
        <rFont val="ＭＳ Ｐゴシック"/>
        <family val="3"/>
        <charset val="128"/>
      </rPr>
      <t>PYFZ-08で発注</t>
    </r>
    <rPh sb="22" eb="24">
      <t>ハッチュウ</t>
    </rPh>
    <phoneticPr fontId="5"/>
  </si>
  <si>
    <t>TL-W20ME1 2M</t>
  </si>
  <si>
    <t>FU-57TE</t>
    <phoneticPr fontId="5"/>
  </si>
  <si>
    <t>ファイバーセンサー</t>
    <phoneticPr fontId="5"/>
  </si>
  <si>
    <t>7/29FAXにて見積依頼</t>
    <rPh sb="9" eb="11">
      <t>ミツモリ</t>
    </rPh>
    <rPh sb="11" eb="13">
      <t>イライ</t>
    </rPh>
    <phoneticPr fontId="5"/>
  </si>
  <si>
    <t xml:space="preserve">FS-N41N </t>
    <phoneticPr fontId="5"/>
  </si>
  <si>
    <t>OP-88245</t>
  </si>
  <si>
    <t>ファイバーアンプオプション</t>
    <phoneticPr fontId="5"/>
  </si>
  <si>
    <t>NEDJL-PS-SB-37-1</t>
    <phoneticPr fontId="5"/>
  </si>
  <si>
    <t>ハーネス</t>
    <phoneticPr fontId="5"/>
  </si>
  <si>
    <t>179244(NORIKANE)で発注済み</t>
    <rPh sb="17" eb="19">
      <t>ハッチュウ</t>
    </rPh>
    <rPh sb="19" eb="20">
      <t>ズ</t>
    </rPh>
    <phoneticPr fontId="5"/>
  </si>
  <si>
    <t>SLSBWRK7-25</t>
    <phoneticPr fontId="5"/>
  </si>
  <si>
    <t>MRB-1000</t>
  </si>
  <si>
    <t>BDR-362</t>
  </si>
  <si>
    <t>I/O端子台</t>
    <phoneticPr fontId="5"/>
  </si>
  <si>
    <t>COM端子台</t>
    <phoneticPr fontId="5"/>
  </si>
  <si>
    <t>KPR-24Y</t>
    <phoneticPr fontId="5"/>
  </si>
  <si>
    <t>電源プラグ(3P→2P変換)</t>
    <phoneticPr fontId="5"/>
  </si>
  <si>
    <t>CTAM1</t>
    <phoneticPr fontId="5"/>
  </si>
  <si>
    <t>アンカーマウント</t>
    <phoneticPr fontId="5"/>
  </si>
  <si>
    <t>Z08.30.048.0-20-080.30.12PZ</t>
    <phoneticPr fontId="5"/>
  </si>
  <si>
    <t>HFSF5-2040-73</t>
    <phoneticPr fontId="5"/>
  </si>
  <si>
    <t>CSH-SUS-M4-80</t>
    <phoneticPr fontId="5"/>
  </si>
  <si>
    <t>RSCB4-10</t>
    <phoneticPr fontId="5"/>
  </si>
  <si>
    <t>30ccカップ</t>
    <phoneticPr fontId="5"/>
  </si>
  <si>
    <t>CHN1T-SUS-M6</t>
  </si>
  <si>
    <t>NCLM20-40-20</t>
  </si>
  <si>
    <t>HFS6-3030-250</t>
    <phoneticPr fontId="5"/>
  </si>
  <si>
    <t>フレームナット</t>
    <phoneticPr fontId="5"/>
  </si>
  <si>
    <t>HV6-02</t>
    <phoneticPr fontId="5"/>
  </si>
  <si>
    <t>PSLZ-8A</t>
    <phoneticPr fontId="5"/>
  </si>
  <si>
    <t>ねじ込み継手</t>
    <rPh sb="2" eb="3">
      <t>コ</t>
    </rPh>
    <rPh sb="4" eb="6">
      <t>ツギテ</t>
    </rPh>
    <phoneticPr fontId="5"/>
  </si>
  <si>
    <t>HGBSR6-12-62-6</t>
    <phoneticPr fontId="5"/>
  </si>
  <si>
    <t>SHCDG6-20</t>
    <phoneticPr fontId="5"/>
  </si>
  <si>
    <t>SCLBK5-20.2-FC4</t>
    <phoneticPr fontId="5"/>
  </si>
  <si>
    <t>CSHSM-SUS-M5-8</t>
    <phoneticPr fontId="5"/>
  </si>
  <si>
    <t>六角穴付小頭ボルト</t>
    <phoneticPr fontId="5"/>
  </si>
  <si>
    <t>CW1060F0</t>
    <phoneticPr fontId="5"/>
  </si>
  <si>
    <t>シールワッシャ</t>
    <phoneticPr fontId="5"/>
  </si>
  <si>
    <t>CFUAS4-12</t>
    <phoneticPr fontId="5"/>
  </si>
  <si>
    <t>NKJ2-6</t>
    <phoneticPr fontId="5"/>
  </si>
  <si>
    <t>なべ小ねじ</t>
    <rPh sb="2" eb="3">
      <t>コ</t>
    </rPh>
    <phoneticPr fontId="5"/>
  </si>
  <si>
    <t>MVBLK-ACW-2C6-BKN8N</t>
    <phoneticPr fontId="5"/>
  </si>
  <si>
    <t>SETE0038-X01ワークベース</t>
    <phoneticPr fontId="5"/>
  </si>
  <si>
    <t>MVBLK-ACW-2C6-3NYN8</t>
    <phoneticPr fontId="5"/>
  </si>
  <si>
    <t>SETE0038-X02シリンダベース</t>
    <phoneticPr fontId="5"/>
  </si>
  <si>
    <t>MVBLK-ACW-2C5-YNB7N</t>
    <phoneticPr fontId="5"/>
  </si>
  <si>
    <t>SETE0038-X03回転ブロック</t>
    <phoneticPr fontId="5"/>
  </si>
  <si>
    <t>MVBLK-ACW-2C6-BM7WR</t>
    <phoneticPr fontId="5"/>
  </si>
  <si>
    <t>SETE0038-X04カムフォロアベース</t>
    <phoneticPr fontId="5"/>
  </si>
  <si>
    <t>MVBLK-ACN-2C6-37GLN</t>
    <phoneticPr fontId="5"/>
  </si>
  <si>
    <t>SETE0038-X05カムフォロアブロック</t>
    <phoneticPr fontId="5"/>
  </si>
  <si>
    <t>MVBLK-ACW-2C6-3ANR7</t>
    <phoneticPr fontId="5"/>
  </si>
  <si>
    <t>SETE0038-X07吸着トップ</t>
    <phoneticPr fontId="5"/>
  </si>
  <si>
    <t>MVBLK-ACW-2C6-BGMKP</t>
    <phoneticPr fontId="5"/>
  </si>
  <si>
    <t>SETE0038-X08センサーブロック右</t>
    <phoneticPr fontId="5"/>
  </si>
  <si>
    <t>MVBLK-ACW-2C6-BZ8DG</t>
    <phoneticPr fontId="5"/>
  </si>
  <si>
    <t>SETE0038-X09センサーブロック左</t>
    <phoneticPr fontId="5"/>
  </si>
  <si>
    <t>MVSHM-3N03000002003-2C6-3EMG5</t>
    <phoneticPr fontId="5"/>
  </si>
  <si>
    <t>SETE0038-X10ストッパ</t>
  </si>
  <si>
    <t>MVBLK-POW-2C6-3KLDY</t>
    <phoneticPr fontId="5"/>
  </si>
  <si>
    <t>SETE0038-X11ワークガイド1 POM白</t>
    <phoneticPr fontId="5"/>
  </si>
  <si>
    <t>MVBLK-POW-2C6-38KMP</t>
    <phoneticPr fontId="5"/>
  </si>
  <si>
    <t>SETE0038-X12ワークガイド2 POM白</t>
  </si>
  <si>
    <t>MVBLK-ACW-2C5-YJR4L</t>
    <phoneticPr fontId="5"/>
  </si>
  <si>
    <t>SETE0038-Y01ツール板</t>
    <phoneticPr fontId="5"/>
  </si>
  <si>
    <t>MVBLK-ACW-2C5-YR7BM</t>
    <phoneticPr fontId="5"/>
  </si>
  <si>
    <t>SETE0038-Y02サポート板</t>
  </si>
  <si>
    <t>MVBLK-ACW-2C5-95D5N</t>
    <phoneticPr fontId="5"/>
  </si>
  <si>
    <t>SETE0038-Y03バルブベース</t>
    <phoneticPr fontId="5"/>
  </si>
  <si>
    <t>MVBLK-ACW-2C5-9M8LM</t>
    <phoneticPr fontId="5"/>
  </si>
  <si>
    <t>SETE0038-Y04バルブクランプ</t>
    <phoneticPr fontId="5"/>
  </si>
  <si>
    <t>MVSHM-3N03002001003-2C5-YAED6</t>
    <phoneticPr fontId="5"/>
  </si>
  <si>
    <t>SETE0038-Y05タップシート</t>
  </si>
  <si>
    <t>MVBLK-ACW-2C5-Y4ZW7</t>
    <phoneticPr fontId="5"/>
  </si>
  <si>
    <t>SETE0038-Y06バルブ受け</t>
    <phoneticPr fontId="5"/>
  </si>
  <si>
    <t>MVSHM-3N03002003006-2C4-AJ555</t>
    <phoneticPr fontId="5"/>
  </si>
  <si>
    <t>SETE0038-Z01エア源板金</t>
    <phoneticPr fontId="5"/>
  </si>
  <si>
    <t>MVSHM-3N02002020031-2C4-8KRNL</t>
  </si>
  <si>
    <t>SETE0038-Z02背面板金</t>
    <phoneticPr fontId="5"/>
  </si>
  <si>
    <t>MVSHM-3N02058009031-2C4-AN3EG</t>
    <phoneticPr fontId="5"/>
  </si>
  <si>
    <t>SETE0038-Z03天面板金</t>
    <phoneticPr fontId="5"/>
  </si>
  <si>
    <t>MVSHM-3N02002009030-2C5-YLWP9</t>
  </si>
  <si>
    <t>SETE0038-Z04X軸固定端板金</t>
    <rPh sb="14" eb="17">
      <t>コテイタン</t>
    </rPh>
    <phoneticPr fontId="5"/>
  </si>
  <si>
    <t>MVSHM-3N02058004007-2C6-3XRN4</t>
    <phoneticPr fontId="5"/>
  </si>
  <si>
    <t>SETE0038-Z05X軸移動端板金</t>
    <rPh sb="13" eb="14">
      <t>ジク</t>
    </rPh>
    <rPh sb="14" eb="16">
      <t>イドウ</t>
    </rPh>
    <rPh sb="16" eb="17">
      <t>タン</t>
    </rPh>
    <rPh sb="17" eb="19">
      <t>バンキン</t>
    </rPh>
    <phoneticPr fontId="5"/>
  </si>
  <si>
    <t>MVSHM-3N02052009013-2C5-Y3LN9</t>
    <phoneticPr fontId="5"/>
  </si>
  <si>
    <t>SETE0038-Z06Y軸ヘッド板金</t>
    <phoneticPr fontId="5"/>
  </si>
  <si>
    <t>MVSHM-3N02052004008-2C5-9JBBX</t>
    <phoneticPr fontId="5"/>
  </si>
  <si>
    <t>SETE0038-Z07Y軸移動端板金</t>
    <rPh sb="13" eb="14">
      <t>ジク</t>
    </rPh>
    <phoneticPr fontId="5"/>
  </si>
  <si>
    <t>MVSHM-3N02050008013-2C5-9EDB8</t>
    <phoneticPr fontId="5"/>
  </si>
  <si>
    <t>SETE0038-Z08カップ板金</t>
    <rPh sb="15" eb="17">
      <t>バンキン</t>
    </rPh>
    <phoneticPr fontId="5"/>
  </si>
  <si>
    <t>MVBLK-ACW-2C5-98BZE</t>
  </si>
  <si>
    <t>SETE0038-Z09カップ受け</t>
    <phoneticPr fontId="5"/>
  </si>
  <si>
    <t>MVSHM-3N02050004021-2C5-YXRJZ</t>
    <phoneticPr fontId="5"/>
  </si>
  <si>
    <t>SETE0038-Z10ヘッド連結板金</t>
    <rPh sb="15" eb="17">
      <t>レンケツ</t>
    </rPh>
    <phoneticPr fontId="5"/>
  </si>
  <si>
    <t>MVBLK-ACW-2C5-YBA3G</t>
    <phoneticPr fontId="5"/>
  </si>
  <si>
    <t>SETE00378Z11カートリッジベース</t>
    <phoneticPr fontId="5"/>
  </si>
  <si>
    <t>MVBLK-ACW-2C6-BNEA6</t>
    <phoneticPr fontId="5"/>
  </si>
  <si>
    <t>SETE0038-Z12カートリッジクランプ</t>
    <phoneticPr fontId="5"/>
  </si>
  <si>
    <t>MVSHM-3N02000009013-2C5-96AE6</t>
    <phoneticPr fontId="5"/>
  </si>
  <si>
    <t>SETE0038-Z13カートリッジ板金</t>
    <rPh sb="18" eb="20">
      <t>バンキン</t>
    </rPh>
    <phoneticPr fontId="5"/>
  </si>
  <si>
    <t>MVSHM-3N02052005010-2C5-9JRW5</t>
  </si>
  <si>
    <t>SETE0038-Z14センサ板金</t>
    <phoneticPr fontId="5"/>
  </si>
  <si>
    <t>MVSHM-3N02050005014-2C5-Y6XGA</t>
    <phoneticPr fontId="5"/>
  </si>
  <si>
    <t>SETE0038-Z15レギュレータ板金</t>
    <phoneticPr fontId="5"/>
  </si>
  <si>
    <t>MVSHM-3N02052007007-2C6-BJ6KA</t>
    <phoneticPr fontId="5"/>
  </si>
  <si>
    <t>SETE0038-Z16エジェクタ板金</t>
    <rPh sb="17" eb="19">
      <t>バンキン</t>
    </rPh>
    <phoneticPr fontId="5"/>
  </si>
  <si>
    <t>MVBLK-ACW-2C6-BMDXP</t>
    <phoneticPr fontId="5"/>
  </si>
  <si>
    <t>SETE0038-X06吸着ベース</t>
    <phoneticPr fontId="5"/>
  </si>
  <si>
    <t>SHNTU6-6</t>
    <phoneticPr fontId="5"/>
  </si>
  <si>
    <t>e-CONコネクタ(橙)</t>
    <phoneticPr fontId="5"/>
  </si>
  <si>
    <t>37303-2206-000FL-8P</t>
    <phoneticPr fontId="5"/>
  </si>
  <si>
    <t>e-CONコネクタ(灰)</t>
    <phoneticPr fontId="5"/>
  </si>
  <si>
    <t>37303-3122-000FL-8P</t>
    <phoneticPr fontId="5"/>
  </si>
  <si>
    <t>e-CONコネクタ(黄)</t>
    <phoneticPr fontId="5"/>
  </si>
  <si>
    <t>e-CONコネクタ(赤)</t>
    <phoneticPr fontId="5"/>
  </si>
  <si>
    <t>37304-3122-000FL-8P</t>
    <phoneticPr fontId="5"/>
  </si>
  <si>
    <t>37104-3101-000FL-8P</t>
    <phoneticPr fontId="5"/>
  </si>
  <si>
    <t>KQ2L04-M5A</t>
    <phoneticPr fontId="5"/>
  </si>
  <si>
    <t>inＱs株式会社</t>
    <phoneticPr fontId="5"/>
  </si>
  <si>
    <r>
      <t>JR3503N-BJ→</t>
    </r>
    <r>
      <rPr>
        <sz val="11"/>
        <color indexed="10"/>
        <rFont val="ＭＳ Ｐゴシック"/>
        <family val="3"/>
        <charset val="128"/>
      </rPr>
      <t>JR3503（外部SW)で発注しました</t>
    </r>
    <rPh sb="18" eb="20">
      <t>ガイブ</t>
    </rPh>
    <rPh sb="24" eb="26">
      <t>ハッチュウ</t>
    </rPh>
    <phoneticPr fontId="5"/>
  </si>
  <si>
    <t>内部電源・塗布仕様・外付SWBOX</t>
    <rPh sb="0" eb="2">
      <t>ナイブ</t>
    </rPh>
    <rPh sb="2" eb="4">
      <t>デンゲン</t>
    </rPh>
    <rPh sb="5" eb="7">
      <t>トフ</t>
    </rPh>
    <rPh sb="7" eb="9">
      <t>シヨウ</t>
    </rPh>
    <rPh sb="10" eb="11">
      <t>ソト</t>
    </rPh>
    <rPh sb="11" eb="12">
      <t>ツ</t>
    </rPh>
    <phoneticPr fontId="5"/>
  </si>
  <si>
    <t>見積No.HQ20-0440</t>
    <rPh sb="0" eb="2">
      <t>ミツモリ</t>
    </rPh>
    <phoneticPr fontId="5"/>
  </si>
  <si>
    <t>I/O-Sポート増設</t>
    <phoneticPr fontId="5"/>
  </si>
  <si>
    <t>オプションSW付スイッチボックス（1.5ｍ）</t>
    <rPh sb="7" eb="8">
      <t>ツキ</t>
    </rPh>
    <phoneticPr fontId="5"/>
  </si>
  <si>
    <t>SETA0036-X01</t>
    <phoneticPr fontId="5"/>
  </si>
  <si>
    <t>SETA0036-X01ワークベース</t>
    <phoneticPr fontId="5"/>
  </si>
  <si>
    <t>先行手配済み</t>
    <rPh sb="0" eb="2">
      <t>センコウ</t>
    </rPh>
    <rPh sb="2" eb="4">
      <t>テハイ</t>
    </rPh>
    <rPh sb="4" eb="5">
      <t>ズ</t>
    </rPh>
    <phoneticPr fontId="5"/>
  </si>
  <si>
    <t>AW20-02E-B</t>
    <phoneticPr fontId="5"/>
  </si>
  <si>
    <t>IS10E-2002-L-A</t>
    <phoneticPr fontId="5"/>
  </si>
  <si>
    <t>KQ2ZD06-02AS</t>
    <phoneticPr fontId="5"/>
  </si>
  <si>
    <t>ARP20K-01H-1</t>
    <phoneticPr fontId="5"/>
  </si>
  <si>
    <t>ISE30A-C4H-N-LD</t>
    <phoneticPr fontId="5"/>
  </si>
  <si>
    <t>KQ2S06-M5A</t>
    <phoneticPr fontId="5"/>
  </si>
  <si>
    <t>KQ2L04-01AS</t>
    <phoneticPr fontId="5"/>
  </si>
  <si>
    <t>CDM2B20-100AZ-M9N</t>
    <phoneticPr fontId="5"/>
  </si>
  <si>
    <t>AS2301F-01-04SA</t>
    <phoneticPr fontId="5"/>
  </si>
  <si>
    <t>SETA0036-Y01</t>
    <phoneticPr fontId="5"/>
  </si>
  <si>
    <t>樹脂パイプ</t>
    <rPh sb="0" eb="2">
      <t>ジュシ</t>
    </rPh>
    <phoneticPr fontId="5"/>
  </si>
  <si>
    <t>8/17 先行手配・見積依頼中</t>
    <rPh sb="5" eb="7">
      <t>センコウ</t>
    </rPh>
    <rPh sb="7" eb="9">
      <t>テハイ</t>
    </rPh>
    <rPh sb="10" eb="12">
      <t>ミツ</t>
    </rPh>
    <rPh sb="12" eb="14">
      <t>イライ</t>
    </rPh>
    <rPh sb="14" eb="15">
      <t>ナカ</t>
    </rPh>
    <phoneticPr fontId="5"/>
  </si>
  <si>
    <t>MVBLK-ACW-2CP-ERN8X</t>
    <phoneticPr fontId="5"/>
  </si>
  <si>
    <t>SETA0036-Z09連結ベース</t>
    <phoneticPr fontId="5"/>
  </si>
  <si>
    <t>179580(NORIKANE)で発注済み。</t>
    <rPh sb="17" eb="19">
      <t>ハッチュウ</t>
    </rPh>
    <rPh sb="19" eb="20">
      <t>ズ</t>
    </rPh>
    <phoneticPr fontId="5"/>
  </si>
  <si>
    <t>MVBLK-ACW-2CP-E47Y8</t>
    <phoneticPr fontId="5"/>
  </si>
  <si>
    <t>SETA0036-Z13連結ベース</t>
    <phoneticPr fontId="5"/>
  </si>
  <si>
    <t>MVBLK-ACW-2CP-9J637</t>
    <phoneticPr fontId="5"/>
  </si>
  <si>
    <t>SETA0036-Z14ロッドベース</t>
    <phoneticPr fontId="5"/>
  </si>
  <si>
    <t>MVBLK-ACW-2CP-EZYJL</t>
    <phoneticPr fontId="5"/>
  </si>
  <si>
    <t>SETA0036-Z15スライドベース</t>
    <phoneticPr fontId="5"/>
  </si>
  <si>
    <t>MVBLK-ACW-2CP-935Y5</t>
    <phoneticPr fontId="5"/>
  </si>
  <si>
    <t>SETA0036-X04ストッパー</t>
    <phoneticPr fontId="5"/>
  </si>
  <si>
    <t>MVBLK-ACW-2CP-EAP83</t>
    <phoneticPr fontId="5"/>
  </si>
  <si>
    <t>SETA0036-Y02ツール板</t>
    <phoneticPr fontId="5"/>
  </si>
  <si>
    <t>MVBLK-ACW-2CP-97L5A</t>
    <phoneticPr fontId="5"/>
  </si>
  <si>
    <t>SETA0036-Y03サポートベース</t>
    <phoneticPr fontId="5"/>
  </si>
  <si>
    <t>MVBLK-ACW-2CP-95AXG</t>
    <phoneticPr fontId="5"/>
  </si>
  <si>
    <t>SETA0036-Y04リニアベース</t>
    <phoneticPr fontId="5"/>
  </si>
  <si>
    <t>MVBLK-ACW-2CP-9P5MR</t>
    <phoneticPr fontId="5"/>
  </si>
  <si>
    <t>SETA0036-Y05バルブホルダ1</t>
    <phoneticPr fontId="5"/>
  </si>
  <si>
    <t>MVBLK-ACW-2CP-EWGYP</t>
  </si>
  <si>
    <t>SETA0036-Y06バルブクランプ1</t>
    <phoneticPr fontId="5"/>
  </si>
  <si>
    <t>MVBLK-ACW-2CP-9PPDR</t>
    <phoneticPr fontId="5"/>
  </si>
  <si>
    <t>SETA0036-Y08バルブホルダ2</t>
    <phoneticPr fontId="5"/>
  </si>
  <si>
    <t>MVBLK-ACW-2CP-EYNNN</t>
    <phoneticPr fontId="5"/>
  </si>
  <si>
    <t>SETA0036-Y09バルブクランプ2</t>
    <phoneticPr fontId="5"/>
  </si>
  <si>
    <t>MVBLK-ACW-2CP-E673X</t>
    <phoneticPr fontId="5"/>
  </si>
  <si>
    <t>SETA0036-Y11センサホルダ</t>
    <phoneticPr fontId="5"/>
  </si>
  <si>
    <t>アジャスター付キャスタ</t>
    <phoneticPr fontId="5"/>
  </si>
  <si>
    <t>HOAE100</t>
    <phoneticPr fontId="5"/>
  </si>
  <si>
    <t>ダクト</t>
    <phoneticPr fontId="5"/>
  </si>
  <si>
    <t>HXN-SUS-M8-12</t>
    <phoneticPr fontId="5"/>
  </si>
  <si>
    <t>SPWF8</t>
    <phoneticPr fontId="5"/>
  </si>
  <si>
    <t>平座金</t>
    <rPh sb="0" eb="1">
      <t>ヒラ</t>
    </rPh>
    <rPh sb="1" eb="3">
      <t>ザガネ</t>
    </rPh>
    <phoneticPr fontId="5"/>
  </si>
  <si>
    <t>SLBNR8</t>
    <phoneticPr fontId="5"/>
  </si>
  <si>
    <t>六角ナット</t>
    <rPh sb="0" eb="2">
      <t>ロッカク</t>
    </rPh>
    <phoneticPr fontId="5"/>
  </si>
  <si>
    <t>HFS6-3090-600-X8-AH24.5-BH575.5</t>
    <phoneticPr fontId="5"/>
  </si>
  <si>
    <t>オーム電機</t>
    <rPh sb="3" eb="5">
      <t>デンキ</t>
    </rPh>
    <phoneticPr fontId="5"/>
  </si>
  <si>
    <t>OAL-16</t>
    <phoneticPr fontId="5"/>
  </si>
  <si>
    <t>アングルコネクタ</t>
    <phoneticPr fontId="5"/>
  </si>
  <si>
    <t>MVSHM-3N02000110120-2CP-967JP</t>
    <phoneticPr fontId="5"/>
  </si>
  <si>
    <t>SETA0036-Z02天板</t>
  </si>
  <si>
    <t>MVSHM-3N02000023023-2CP-9A56R</t>
    <phoneticPr fontId="5"/>
  </si>
  <si>
    <t>SETA0036-Z03ダクト板金</t>
    <phoneticPr fontId="5"/>
  </si>
  <si>
    <t>MVSHM-3N02000010014-2CP-EYNY3</t>
    <phoneticPr fontId="5"/>
  </si>
  <si>
    <t>SETA0036-Z04外部SW板金</t>
    <phoneticPr fontId="5"/>
  </si>
  <si>
    <t>MVSHM-3N02052014020-2CR-8XDM8</t>
    <phoneticPr fontId="5"/>
  </si>
  <si>
    <t>SETE0036-Z05棚板金</t>
    <phoneticPr fontId="5"/>
  </si>
  <si>
    <t xml:space="preserve">HFCB6-3030-B </t>
    <phoneticPr fontId="5"/>
  </si>
  <si>
    <t>フレームキャップ</t>
  </si>
  <si>
    <t>サポートブラケット</t>
    <phoneticPr fontId="5"/>
  </si>
  <si>
    <t>アングル取手</t>
  </si>
  <si>
    <t>ハタ蝶番</t>
    <phoneticPr fontId="5"/>
  </si>
  <si>
    <t>扉スイッチ</t>
    <phoneticPr fontId="5"/>
  </si>
  <si>
    <t>マグネットキャッチ</t>
    <phoneticPr fontId="5"/>
  </si>
  <si>
    <t>I/O端子台</t>
    <rPh sb="3" eb="6">
      <t>タンシダイ</t>
    </rPh>
    <phoneticPr fontId="5"/>
  </si>
  <si>
    <t>idec</t>
    <phoneticPr fontId="5"/>
  </si>
  <si>
    <t>BA111TPN20</t>
    <phoneticPr fontId="5"/>
  </si>
  <si>
    <t>端子台</t>
    <rPh sb="0" eb="3">
      <t>タンシダイ</t>
    </rPh>
    <phoneticPr fontId="5"/>
  </si>
  <si>
    <t>D-Sub37pハーネス</t>
    <phoneticPr fontId="5"/>
  </si>
  <si>
    <t>D-Sub9pハーネス</t>
    <phoneticPr fontId="5"/>
  </si>
  <si>
    <t>TAP-MG3812N</t>
    <phoneticPr fontId="5"/>
  </si>
  <si>
    <t>OAタップ</t>
    <phoneticPr fontId="5"/>
  </si>
  <si>
    <t>MVSHM-3N02002008009-2CP-9J574</t>
  </si>
  <si>
    <t>SETA0036-Z06電源板金</t>
    <phoneticPr fontId="5"/>
  </si>
  <si>
    <t>MVSHM-3N02052008019-2CP-9RBJ3</t>
    <phoneticPr fontId="5"/>
  </si>
  <si>
    <t>SETA0036-Z07エア板金</t>
    <phoneticPr fontId="5"/>
  </si>
  <si>
    <t>MSHRT3</t>
    <phoneticPr fontId="5"/>
  </si>
  <si>
    <t>手動バルブ</t>
    <rPh sb="0" eb="2">
      <t>シュドウ</t>
    </rPh>
    <phoneticPr fontId="5"/>
  </si>
  <si>
    <t>UHFNSC60</t>
    <phoneticPr fontId="5"/>
  </si>
  <si>
    <t>アングル取手</t>
    <rPh sb="4" eb="6">
      <t>トッテ</t>
    </rPh>
    <phoneticPr fontId="5"/>
  </si>
  <si>
    <t>CW4B-M1E20B</t>
    <phoneticPr fontId="5"/>
  </si>
  <si>
    <t>MVSHM-3N02000018033-2CP-E7744</t>
    <phoneticPr fontId="5"/>
  </si>
  <si>
    <t>SETA0036-Z08液圧板金</t>
    <phoneticPr fontId="5"/>
  </si>
  <si>
    <t>MSSFS8-16</t>
    <phoneticPr fontId="5"/>
  </si>
  <si>
    <t>SCB8-40</t>
    <phoneticPr fontId="5"/>
  </si>
  <si>
    <t>WSSS20-8-1</t>
    <phoneticPr fontId="5"/>
  </si>
  <si>
    <t>HFS6-3090-313-TPW</t>
  </si>
  <si>
    <t>HFS6-3030-590-Z6-XA165-XB295-XC425</t>
    <phoneticPr fontId="5"/>
  </si>
  <si>
    <t>CSH-SUS-M8-15</t>
    <phoneticPr fontId="5"/>
  </si>
  <si>
    <t>MVSHM-3N02052010022-2CP-E6AY4</t>
    <phoneticPr fontId="5"/>
  </si>
  <si>
    <t>SETA0036-Z10連結板金</t>
    <phoneticPr fontId="5"/>
  </si>
  <si>
    <t>Z08.30.048.0-42-080.30.12PZ</t>
    <phoneticPr fontId="5"/>
  </si>
  <si>
    <t>MVSHM-3N02052004008-2CP-E4K5Z</t>
    <phoneticPr fontId="5"/>
  </si>
  <si>
    <t>SETA0036-Z11ベア移動端板金</t>
    <phoneticPr fontId="5"/>
  </si>
  <si>
    <t>MVSHM-3N02052013017-2CP-938Z3</t>
    <phoneticPr fontId="5"/>
  </si>
  <si>
    <t>SETA0036-Z12Y軸ヘッド板金</t>
    <phoneticPr fontId="5"/>
  </si>
  <si>
    <t>5-165-02</t>
    <phoneticPr fontId="5"/>
  </si>
  <si>
    <t>浅型長バット</t>
    <phoneticPr fontId="5"/>
  </si>
  <si>
    <t>LHBBD16</t>
  </si>
  <si>
    <t>SHA13</t>
  </si>
  <si>
    <t>PSSFGJ16-172-F14-P13-T14</t>
    <phoneticPr fontId="5"/>
  </si>
  <si>
    <t>シャフト</t>
    <phoneticPr fontId="5"/>
  </si>
  <si>
    <t>HFS6-3090-568-LTP-Z6-YA48-YB248</t>
    <phoneticPr fontId="5"/>
  </si>
  <si>
    <t>SCB8-20</t>
    <phoneticPr fontId="5"/>
  </si>
  <si>
    <t>六角穴付ボルト</t>
    <rPh sb="0" eb="4">
      <t>ロッカクアナツキ</t>
    </rPh>
    <phoneticPr fontId="5"/>
  </si>
  <si>
    <t>FJCXS8-1.25</t>
    <phoneticPr fontId="5"/>
  </si>
  <si>
    <t>HFSF5-2040-294</t>
    <phoneticPr fontId="5"/>
  </si>
  <si>
    <t>MVSHM-3N02050013021-2CP-ELDZ3</t>
    <phoneticPr fontId="5"/>
  </si>
  <si>
    <t>SETA0036-Z16トレイガイド右</t>
    <phoneticPr fontId="5"/>
  </si>
  <si>
    <t>MVSHM-3N02050013021-2CP-E5RXW</t>
    <phoneticPr fontId="5"/>
  </si>
  <si>
    <t>SETA0036-Z17トレイガイド左</t>
  </si>
  <si>
    <t>MVSHM-3N02050005010-2CP-ENKRG</t>
    <phoneticPr fontId="5"/>
  </si>
  <si>
    <t>SETA0036-Z18スライド連結板金</t>
    <rPh sb="18" eb="20">
      <t>バンキン</t>
    </rPh>
    <phoneticPr fontId="5"/>
  </si>
  <si>
    <t>MVSHM-3N05000005007-2CP-EBXP7</t>
    <phoneticPr fontId="5"/>
  </si>
  <si>
    <t>SETA0036-Z19シリンダ板金</t>
    <phoneticPr fontId="5"/>
  </si>
  <si>
    <t>FWZJM-D20-V8-P4-H5-T20</t>
    <phoneticPr fontId="5"/>
  </si>
  <si>
    <t>樹脂カラー　ザグリ穴タイプ</t>
    <phoneticPr fontId="5"/>
  </si>
  <si>
    <t>HANWGRR-SUS-M4-15</t>
    <phoneticPr fontId="5"/>
  </si>
  <si>
    <t>WSSS20-4-1</t>
    <phoneticPr fontId="5"/>
  </si>
  <si>
    <t>STQAH-JWB-A100-B30-T20-X10-F80-Z4</t>
  </si>
  <si>
    <t>SETA0036-X02ワークガイド</t>
  </si>
  <si>
    <t>STQAH-JW-A120-B25-T20-X20-F80-Z4</t>
    <phoneticPr fontId="5"/>
  </si>
  <si>
    <t>SETA0036-X03ワーク受け</t>
    <phoneticPr fontId="5"/>
  </si>
  <si>
    <t>SSELB13-345-B3</t>
    <phoneticPr fontId="5"/>
  </si>
  <si>
    <t>ミニチュアリニアガイド　ロングブロック</t>
    <phoneticPr fontId="5"/>
  </si>
  <si>
    <t>CHBS6-10</t>
    <phoneticPr fontId="5"/>
  </si>
  <si>
    <t>AJPNGB3-P6.00-B6.5-G6-RAC</t>
    <phoneticPr fontId="5"/>
  </si>
  <si>
    <t>E2E-C04S12-WC-C1 2M</t>
    <phoneticPr fontId="5"/>
  </si>
  <si>
    <t>近接スイッチ</t>
    <rPh sb="0" eb="2">
      <t>キンセツ</t>
    </rPh>
    <phoneticPr fontId="5"/>
  </si>
  <si>
    <t>SHNTU6-5</t>
    <phoneticPr fontId="5"/>
  </si>
  <si>
    <t>MEPL-300</t>
    <phoneticPr fontId="5"/>
  </si>
  <si>
    <t>HNTLP6-370-M3-N10-P25-15</t>
    <phoneticPr fontId="5"/>
  </si>
  <si>
    <t>長ナット</t>
    <rPh sb="0" eb="1">
      <t>ナガ</t>
    </rPh>
    <phoneticPr fontId="5"/>
  </si>
  <si>
    <t>MVSHM-3N01050003009-2CP-93D6W</t>
    <phoneticPr fontId="5"/>
  </si>
  <si>
    <t>SETA0036-Y07バルブロック板金1</t>
    <phoneticPr fontId="5"/>
  </si>
  <si>
    <t>MVSHM-3N01050003009-2CP-9DLXA</t>
    <phoneticPr fontId="5"/>
  </si>
  <si>
    <t>SETA0036-Y10バルブロック板金2</t>
    <phoneticPr fontId="5"/>
  </si>
  <si>
    <t>BDR-232</t>
    <phoneticPr fontId="5"/>
  </si>
  <si>
    <t>HFS6-3030-1040</t>
  </si>
  <si>
    <t>アルミフレーム　上カバー</t>
    <rPh sb="8" eb="9">
      <t>ウエ</t>
    </rPh>
    <phoneticPr fontId="5"/>
  </si>
  <si>
    <t>HFS6-3030-1040-Z6-XA120-XB520-XC920</t>
    <phoneticPr fontId="5"/>
  </si>
  <si>
    <t>HFS6-3030-1140</t>
  </si>
  <si>
    <t>HFS6-3030-1140-Z6-XA60-XB400-XC740-XD1080</t>
    <phoneticPr fontId="5"/>
  </si>
  <si>
    <t>HFS6-3030-240</t>
  </si>
  <si>
    <t>HFS6-3030-510</t>
  </si>
  <si>
    <t>HFS6-3030-600</t>
  </si>
  <si>
    <t>HFS6-3030-630</t>
  </si>
  <si>
    <t>HFS6-3030-957</t>
  </si>
  <si>
    <t>HFS6-3030-530</t>
    <phoneticPr fontId="5"/>
  </si>
  <si>
    <t>アルミフレーム　下架台</t>
    <rPh sb="8" eb="9">
      <t>シタ</t>
    </rPh>
    <rPh sb="9" eb="11">
      <t>カダイ</t>
    </rPh>
    <phoneticPr fontId="5"/>
  </si>
  <si>
    <t>HFS6-3060-320</t>
  </si>
  <si>
    <t>HFS6-3060-350</t>
  </si>
  <si>
    <t>HFS6-3060-510</t>
  </si>
  <si>
    <t>HFS6-6060-1080</t>
  </si>
  <si>
    <t>HFS6-6060-530</t>
  </si>
  <si>
    <t>HFS6-6060-980</t>
  </si>
  <si>
    <t>HFSF6-3030-217</t>
  </si>
  <si>
    <t>HFSF6-3030-340</t>
  </si>
  <si>
    <t>HFSF6-3030-530</t>
  </si>
  <si>
    <t>HFSF6-6060-1080</t>
  </si>
  <si>
    <t>HFSF6-6060-530</t>
  </si>
  <si>
    <t>HFSF6-6060-980</t>
  </si>
  <si>
    <t>HFST6-6060-650</t>
  </si>
  <si>
    <t>突起付ブラケット</t>
    <phoneticPr fontId="5"/>
  </si>
  <si>
    <t>HBLBSL6</t>
    <phoneticPr fontId="5"/>
  </si>
  <si>
    <t>PACK-SHNTP6-6</t>
    <phoneticPr fontId="5"/>
  </si>
  <si>
    <t>後入れナット</t>
    <rPh sb="0" eb="1">
      <t>アト</t>
    </rPh>
    <rPh sb="1" eb="2">
      <t>イ</t>
    </rPh>
    <phoneticPr fontId="5"/>
  </si>
  <si>
    <t>BOX-SCB6-12</t>
    <phoneticPr fontId="5"/>
  </si>
  <si>
    <t>BOX-SCB6-15</t>
    <phoneticPr fontId="5"/>
  </si>
  <si>
    <t>PYA8H-598-433-5-F288-G205.5-N6</t>
    <phoneticPr fontId="5"/>
  </si>
  <si>
    <t>PETパネル　上左右</t>
    <rPh sb="7" eb="8">
      <t>ウエ</t>
    </rPh>
    <rPh sb="8" eb="10">
      <t>サユウ</t>
    </rPh>
    <phoneticPr fontId="5"/>
  </si>
  <si>
    <t>PYA8H-508-433-5-F243-G205.5-N6</t>
    <phoneticPr fontId="5"/>
  </si>
  <si>
    <t>PYA8H-598-503-5-F288-G240.5-N6</t>
    <phoneticPr fontId="5"/>
  </si>
  <si>
    <t>PETパネル　上天</t>
    <rPh sb="7" eb="8">
      <t>ウエ</t>
    </rPh>
    <rPh sb="8" eb="9">
      <t>テン</t>
    </rPh>
    <phoneticPr fontId="5"/>
  </si>
  <si>
    <t>PYA8H-508-503-5-F243-G240.5-N6</t>
    <phoneticPr fontId="5"/>
  </si>
  <si>
    <t>PYA8H-628-503-5-F303-G240.5-N6</t>
    <phoneticPr fontId="5"/>
  </si>
  <si>
    <t>PETパネル　上後</t>
    <rPh sb="7" eb="8">
      <t>ウエ</t>
    </rPh>
    <rPh sb="8" eb="9">
      <t>ウシ</t>
    </rPh>
    <phoneticPr fontId="5"/>
  </si>
  <si>
    <t>PYA4H-368-238-5-F346-G216-N6</t>
    <phoneticPr fontId="5"/>
  </si>
  <si>
    <t>PYA4H-340-200-5-F320-G180-N6</t>
    <phoneticPr fontId="5"/>
  </si>
  <si>
    <t>PETパネル　棚</t>
    <rPh sb="7" eb="8">
      <t>タナ</t>
    </rPh>
    <phoneticPr fontId="5"/>
  </si>
  <si>
    <t>HFS6-3030-890</t>
    <phoneticPr fontId="5"/>
  </si>
  <si>
    <t>PYA8H-834-453-5-F406-G215.5-N5</t>
    <phoneticPr fontId="5"/>
  </si>
  <si>
    <t>PETパネル　扉</t>
    <rPh sb="7" eb="8">
      <t>トビラ</t>
    </rPh>
    <phoneticPr fontId="5"/>
  </si>
  <si>
    <t>六角穴付ボタンボルト　棚板金</t>
    <rPh sb="11" eb="12">
      <t>タナ</t>
    </rPh>
    <rPh sb="12" eb="14">
      <t>バンキン</t>
    </rPh>
    <phoneticPr fontId="5"/>
  </si>
  <si>
    <t>SBCB8-15</t>
    <phoneticPr fontId="5"/>
  </si>
  <si>
    <t>六角穴付ボタンボルト　補強</t>
    <rPh sb="11" eb="13">
      <t>ホキョウ</t>
    </rPh>
    <phoneticPr fontId="5"/>
  </si>
  <si>
    <t>BDR-262-10P</t>
    <phoneticPr fontId="5"/>
  </si>
  <si>
    <t>カッチングダクト</t>
    <phoneticPr fontId="5"/>
  </si>
  <si>
    <t>RSAU-PS-340-250-200-K-WB2008180088</t>
    <phoneticPr fontId="5"/>
  </si>
  <si>
    <t>SETA0036-Z20端子台BOX</t>
    <rPh sb="12" eb="15">
      <t>タンシダイ</t>
    </rPh>
    <phoneticPr fontId="5"/>
  </si>
  <si>
    <t>PACK-SHNTP6-5</t>
    <phoneticPr fontId="5"/>
  </si>
  <si>
    <t>HFCN-6PACK</t>
    <phoneticPr fontId="5"/>
  </si>
  <si>
    <t>SMTFZ-2-5P</t>
    <phoneticPr fontId="5"/>
  </si>
  <si>
    <t>熱収縮チューブ</t>
    <rPh sb="0" eb="1">
      <t>ネツ</t>
    </rPh>
    <rPh sb="1" eb="3">
      <t>シュウシュク</t>
    </rPh>
    <phoneticPr fontId="5"/>
  </si>
  <si>
    <t>SMTFZ-5-5P</t>
    <phoneticPr fontId="5"/>
  </si>
  <si>
    <t>SMTFZ-12-5P</t>
    <phoneticPr fontId="5"/>
  </si>
  <si>
    <t>NA3GH-24-2-100</t>
    <phoneticPr fontId="5"/>
  </si>
  <si>
    <t>NA3GH-24-3-100</t>
  </si>
  <si>
    <t>ヘンケル</t>
    <phoneticPr fontId="5"/>
  </si>
  <si>
    <t>567-250</t>
    <phoneticPr fontId="5"/>
  </si>
  <si>
    <t>ロックタイト</t>
    <phoneticPr fontId="5"/>
  </si>
  <si>
    <t>SY3120T-5MOZ-C6-F1</t>
    <phoneticPr fontId="5"/>
  </si>
  <si>
    <t>見積№22-20-00852A</t>
    <rPh sb="0" eb="2">
      <t>ミツ</t>
    </rPh>
    <phoneticPr fontId="5"/>
  </si>
  <si>
    <t>SY3120-5MOZ-C4-F1</t>
    <phoneticPr fontId="5"/>
  </si>
  <si>
    <t>e-CON(橙)</t>
    <phoneticPr fontId="5"/>
  </si>
  <si>
    <t>37103-4080-G00FL-8P</t>
    <phoneticPr fontId="5"/>
  </si>
  <si>
    <t>e-CON(紫)</t>
    <phoneticPr fontId="5"/>
  </si>
  <si>
    <t>e-CON(黄)</t>
    <phoneticPr fontId="5"/>
  </si>
  <si>
    <t>e-CON(赤)</t>
    <phoneticPr fontId="5"/>
  </si>
  <si>
    <t>KQ2P-06</t>
  </si>
  <si>
    <t>KQ2Z04-01AS</t>
    <phoneticPr fontId="5"/>
  </si>
  <si>
    <t>RVUM6-6</t>
    <phoneticPr fontId="5"/>
  </si>
  <si>
    <t>MVSHM-3N02002004007-2D9-6R94M</t>
    <phoneticPr fontId="5"/>
  </si>
  <si>
    <t>SETA0036-Z21エア板金</t>
    <rPh sb="14" eb="16">
      <t>バンキン</t>
    </rPh>
    <phoneticPr fontId="5"/>
  </si>
  <si>
    <t>WSSS6-3-2</t>
    <phoneticPr fontId="5"/>
  </si>
  <si>
    <t>ＳＵＮＣＯ</t>
    <phoneticPr fontId="5"/>
  </si>
  <si>
    <t>CSH-SUS-M3-28</t>
  </si>
  <si>
    <t>2046SB</t>
    <phoneticPr fontId="5"/>
  </si>
  <si>
    <t>ゲージ</t>
    <phoneticPr fontId="5"/>
  </si>
  <si>
    <t>MGBS-FX</t>
    <phoneticPr fontId="5"/>
  </si>
  <si>
    <t>スタンド</t>
    <phoneticPr fontId="5"/>
  </si>
  <si>
    <t>CSHSM-SUS-M5-6</t>
    <phoneticPr fontId="5"/>
  </si>
  <si>
    <t>3M</t>
    <phoneticPr fontId="5"/>
  </si>
  <si>
    <t>MTO 20 EX</t>
    <phoneticPr fontId="5"/>
  </si>
  <si>
    <t>結束バンド用固定具</t>
    <phoneticPr fontId="5"/>
  </si>
  <si>
    <t>ヘンケルジャパン株式会社</t>
    <phoneticPr fontId="5"/>
  </si>
  <si>
    <t>吉本（則包）</t>
  </si>
  <si>
    <t>JR3403　両持ち</t>
    <rPh sb="7" eb="8">
      <t>リョウ</t>
    </rPh>
    <rPh sb="8" eb="9">
      <t>モ</t>
    </rPh>
    <phoneticPr fontId="5"/>
  </si>
  <si>
    <t>4軸卓上ロボット　両持ち</t>
    <rPh sb="9" eb="10">
      <t>リョウ</t>
    </rPh>
    <rPh sb="10" eb="11">
      <t>モ</t>
    </rPh>
    <phoneticPr fontId="5"/>
  </si>
  <si>
    <t>I/O-S（ｵﾌﾟｼｮﾝ）増設</t>
  </si>
  <si>
    <t>JR C-PointsⅡVer.8  ※塗布仕様</t>
    <phoneticPr fontId="5"/>
  </si>
  <si>
    <t>SSTT0233</t>
    <phoneticPr fontId="5"/>
  </si>
  <si>
    <t>3RD12用 10Gﾉｽﾞﾙ</t>
    <phoneticPr fontId="5"/>
  </si>
  <si>
    <t>PYFZ-08</t>
    <phoneticPr fontId="5"/>
  </si>
  <si>
    <t>EE-SPX403N</t>
    <phoneticPr fontId="5"/>
  </si>
  <si>
    <t>マイクロセンサ</t>
    <phoneticPr fontId="5"/>
  </si>
  <si>
    <t>EE-1010 2M</t>
    <phoneticPr fontId="5"/>
  </si>
  <si>
    <t>コネクタ付ケーブル</t>
    <rPh sb="4" eb="5">
      <t>ツ</t>
    </rPh>
    <phoneticPr fontId="5"/>
  </si>
  <si>
    <t>ｽﾃﾝﾚｽｻﾝﾌﾟﾙﾐﾆｶｯﾌﾟφ15.5x23mm 3個入</t>
    <phoneticPr fontId="5"/>
  </si>
  <si>
    <t>見積No.22-20-00808A</t>
    <rPh sb="0" eb="2">
      <t>ミツモリ</t>
    </rPh>
    <phoneticPr fontId="5"/>
  </si>
  <si>
    <t>IR1220-01H-A</t>
    <phoneticPr fontId="5"/>
  </si>
  <si>
    <t>T&amp;T</t>
    <phoneticPr fontId="5"/>
  </si>
  <si>
    <t>スズデン</t>
    <phoneticPr fontId="5"/>
  </si>
  <si>
    <t>STS-010-150</t>
  </si>
  <si>
    <t>ロードセル</t>
    <phoneticPr fontId="5"/>
  </si>
  <si>
    <t>見積No.229537</t>
    <rPh sb="0" eb="2">
      <t>ミツモリ</t>
    </rPh>
    <phoneticPr fontId="5"/>
  </si>
  <si>
    <t>MX-11-D24-C0</t>
    <phoneticPr fontId="5"/>
  </si>
  <si>
    <t>アンプ</t>
    <phoneticPr fontId="5"/>
  </si>
  <si>
    <t>KBXA-SUD-T1.5-A100-B100-L70</t>
    <phoneticPr fontId="5"/>
  </si>
  <si>
    <t>金属ボックス</t>
    <rPh sb="0" eb="2">
      <t>キンゾク</t>
    </rPh>
    <phoneticPr fontId="5"/>
  </si>
  <si>
    <t>179759(NORIKANE)で発注済み。</t>
    <rPh sb="17" eb="19">
      <t>ハッチュウ</t>
    </rPh>
    <rPh sb="19" eb="20">
      <t>ズ</t>
    </rPh>
    <phoneticPr fontId="5"/>
  </si>
  <si>
    <t>STXS100</t>
    <phoneticPr fontId="5"/>
  </si>
  <si>
    <t>ボックス受け</t>
    <rPh sb="4" eb="5">
      <t>ウ</t>
    </rPh>
    <phoneticPr fontId="5"/>
  </si>
  <si>
    <t xml:space="preserve">CSPCSA-SUS-M4-4 </t>
    <phoneticPr fontId="5"/>
  </si>
  <si>
    <t xml:space="preserve">皿ねじ（アンダーカット） </t>
    <phoneticPr fontId="5"/>
  </si>
  <si>
    <t>MVSHM-3N03006009009-2D6-KLZZK</t>
    <phoneticPr fontId="5"/>
  </si>
  <si>
    <t>SETE0031-Z01捨打板金</t>
    <phoneticPr fontId="5"/>
  </si>
  <si>
    <t>HFSF5-2040-94-TPW</t>
    <phoneticPr fontId="5"/>
  </si>
  <si>
    <t>SBCB5-12</t>
    <phoneticPr fontId="5"/>
  </si>
  <si>
    <t>ボタンボルト</t>
    <phoneticPr fontId="5"/>
  </si>
  <si>
    <t>MVSHM-3N02050008010-2D6-RB35K</t>
    <phoneticPr fontId="5"/>
  </si>
  <si>
    <t>SETE0031-Z02浸置板金</t>
    <phoneticPr fontId="5"/>
  </si>
  <si>
    <t>MVSHM-3N01550004007-2D6-KYE4K</t>
    <phoneticPr fontId="5"/>
  </si>
  <si>
    <t>SETE0031-Z03カップ受け板金</t>
    <phoneticPr fontId="5"/>
  </si>
  <si>
    <t>WGLN-60-15-20</t>
    <phoneticPr fontId="5"/>
  </si>
  <si>
    <t>SZ08F-16-028-20</t>
    <phoneticPr fontId="5"/>
  </si>
  <si>
    <t>MVBLK-ACW-2D6-R7G8R</t>
    <phoneticPr fontId="5"/>
  </si>
  <si>
    <t>SETE0031-X01ワークベース</t>
    <phoneticPr fontId="5"/>
  </si>
  <si>
    <t>MVSHM-3N02052004009-2D6-RLWZK</t>
  </si>
  <si>
    <t>SETE0031-X02移動端板金</t>
    <rPh sb="12" eb="14">
      <t>イドウ</t>
    </rPh>
    <rPh sb="14" eb="15">
      <t>タン</t>
    </rPh>
    <rPh sb="15" eb="17">
      <t>バンキン</t>
    </rPh>
    <phoneticPr fontId="5"/>
  </si>
  <si>
    <t>MVSHM-3N02002004009-2D6-RDWGZ</t>
    <phoneticPr fontId="5"/>
  </si>
  <si>
    <t>SETE0031-X03固定端板金</t>
    <rPh sb="12" eb="15">
      <t>コテイタン</t>
    </rPh>
    <rPh sb="15" eb="17">
      <t>バンキン</t>
    </rPh>
    <phoneticPr fontId="5"/>
  </si>
  <si>
    <t>MVBLK-ACW-2D6-RJWDK</t>
    <phoneticPr fontId="5"/>
  </si>
  <si>
    <t>SETE0031-X04センサーベース</t>
    <phoneticPr fontId="5"/>
  </si>
  <si>
    <t>CW1082F2</t>
    <phoneticPr fontId="5"/>
  </si>
  <si>
    <t>APMTS-G3-N2</t>
    <phoneticPr fontId="5"/>
  </si>
  <si>
    <t>ビス</t>
    <phoneticPr fontId="5"/>
  </si>
  <si>
    <t>HFS5-2060-362-TPW-SC</t>
    <phoneticPr fontId="5"/>
  </si>
  <si>
    <t>CW1101F0</t>
    <phoneticPr fontId="5"/>
  </si>
  <si>
    <t>APMTS-G4-T4</t>
  </si>
  <si>
    <t>MCPTK12-4</t>
    <phoneticPr fontId="5"/>
  </si>
  <si>
    <t>チューブ継手</t>
    <rPh sb="4" eb="6">
      <t>ツギテ</t>
    </rPh>
    <phoneticPr fontId="5"/>
  </si>
  <si>
    <t>MVBLK-ACW-2D6-RZNN9</t>
  </si>
  <si>
    <t>SETE0031-Y01ツール板</t>
    <phoneticPr fontId="5"/>
  </si>
  <si>
    <t>MVBLK-ACW-2D6-RY9ER</t>
    <phoneticPr fontId="5"/>
  </si>
  <si>
    <t>SETE0031-Y02サポート板</t>
    <rPh sb="16" eb="17">
      <t>イタ</t>
    </rPh>
    <phoneticPr fontId="5"/>
  </si>
  <si>
    <t>MVBLK-ACW-2D6-RN9ZK</t>
    <phoneticPr fontId="5"/>
  </si>
  <si>
    <t>SETE0031-Y03バルブ取付板</t>
    <rPh sb="15" eb="17">
      <t>トリツケ</t>
    </rPh>
    <rPh sb="17" eb="18">
      <t>イタ</t>
    </rPh>
    <phoneticPr fontId="5"/>
  </si>
  <si>
    <t>MVBLK-ACW-2D6-RX96K</t>
    <phoneticPr fontId="5"/>
  </si>
  <si>
    <t>SETE0031-Y04先端受け板</t>
    <rPh sb="12" eb="14">
      <t>センタン</t>
    </rPh>
    <rPh sb="14" eb="15">
      <t>ウ</t>
    </rPh>
    <rPh sb="16" eb="17">
      <t>イタ</t>
    </rPh>
    <phoneticPr fontId="5"/>
  </si>
  <si>
    <t>MVBLK-ACW-2D6-RZ9EK</t>
  </si>
  <si>
    <t>SETE0031-Y05バルブホルダ</t>
    <phoneticPr fontId="5"/>
  </si>
  <si>
    <t>MVBLK-ACW-2D6-RPWLK</t>
    <phoneticPr fontId="5"/>
  </si>
  <si>
    <t>SETE0031-Y06バルブクランプ</t>
    <phoneticPr fontId="5"/>
  </si>
  <si>
    <t>MVSHM-3N02000002006-2D6-K7X8R</t>
    <phoneticPr fontId="5"/>
  </si>
  <si>
    <t>SETE0031-Y07エンド板金</t>
    <rPh sb="15" eb="17">
      <t>バンキン</t>
    </rPh>
    <phoneticPr fontId="5"/>
  </si>
  <si>
    <t>RSS-14-15RC</t>
    <phoneticPr fontId="5"/>
  </si>
  <si>
    <t>MCLPTK12-4</t>
    <phoneticPr fontId="5"/>
  </si>
  <si>
    <t>HFS6-3030-576</t>
    <phoneticPr fontId="5"/>
  </si>
  <si>
    <t>MVBLK-ACW-2D6-KZNDZ</t>
    <phoneticPr fontId="5"/>
  </si>
  <si>
    <t>SETE0031-Z04バルブホルダ</t>
    <phoneticPr fontId="5"/>
  </si>
  <si>
    <t>MVBLK-ACW-2D6-RPLW8</t>
    <phoneticPr fontId="5"/>
  </si>
  <si>
    <t>SETE0031-Z05バルブクランプ</t>
    <phoneticPr fontId="5"/>
  </si>
  <si>
    <t>MVSHM-3N02050010011-2D6-RLL7G</t>
  </si>
  <si>
    <t>SETE0031-Z06固定板金L</t>
    <phoneticPr fontId="5"/>
  </si>
  <si>
    <t>MVSHM-3N02050010011-2D6-RXNPZ</t>
    <phoneticPr fontId="5"/>
  </si>
  <si>
    <t>SETE0031-Z07固定板金R</t>
    <phoneticPr fontId="5"/>
  </si>
  <si>
    <t>APMTS-N2-T3</t>
    <phoneticPr fontId="5"/>
  </si>
  <si>
    <t>MCLPTK12-3</t>
    <phoneticPr fontId="5"/>
  </si>
  <si>
    <t>HFSQN4-1540-150</t>
  </si>
  <si>
    <t>先入れﾅナット</t>
    <rPh sb="0" eb="2">
      <t>サキイ</t>
    </rPh>
    <phoneticPr fontId="5"/>
  </si>
  <si>
    <t>CHBS5-12</t>
    <phoneticPr fontId="5"/>
  </si>
  <si>
    <t>WSSS16-5-1</t>
    <phoneticPr fontId="5"/>
  </si>
  <si>
    <t>SCB5-35</t>
    <phoneticPr fontId="5"/>
  </si>
  <si>
    <t>MVBLK-ACW-2D6-RZLLP</t>
    <phoneticPr fontId="5"/>
  </si>
  <si>
    <t>SETE0031-Z08レール固定板</t>
    <phoneticPr fontId="5"/>
  </si>
  <si>
    <t>MVSHM-3N02050012024-2D6-KGYJG</t>
    <phoneticPr fontId="5"/>
  </si>
  <si>
    <t>SETE0031-Z09カートリッジ板金</t>
    <phoneticPr fontId="5"/>
  </si>
  <si>
    <t>MVSHM-3N02052004006-2D6-K4857</t>
    <phoneticPr fontId="5"/>
  </si>
  <si>
    <t>SETE0031-Z10先端受け板金</t>
    <phoneticPr fontId="5"/>
  </si>
  <si>
    <t>MVBLK-ACW-2D6-R6WGA</t>
    <phoneticPr fontId="5"/>
  </si>
  <si>
    <t>SETE0031-Z11カートリッジホルダ</t>
    <phoneticPr fontId="5"/>
  </si>
  <si>
    <t>MVBLK-ACW-2D6-KYD9M</t>
    <phoneticPr fontId="5"/>
  </si>
  <si>
    <t>SETE0031-Z12カートリッジクランプ</t>
    <phoneticPr fontId="5"/>
  </si>
  <si>
    <t>MVSHM-3N02002001011-2D6-K77GD</t>
    <phoneticPr fontId="5"/>
  </si>
  <si>
    <t>SETE0031-Z13タップシート</t>
    <phoneticPr fontId="5"/>
  </si>
  <si>
    <t>HFS6-3030-570-LTP</t>
    <phoneticPr fontId="5"/>
  </si>
  <si>
    <t>HFS6-3030-540</t>
    <phoneticPr fontId="5"/>
  </si>
  <si>
    <t>HFS6-3030-200</t>
    <phoneticPr fontId="5"/>
  </si>
  <si>
    <t>HFPAL4H-3-218-198-196-176-D5.5</t>
    <phoneticPr fontId="5"/>
  </si>
  <si>
    <t>アルミ合板</t>
    <rPh sb="3" eb="5">
      <t>ゴウハン</t>
    </rPh>
    <phoneticPr fontId="5"/>
  </si>
  <si>
    <t>HFPAL6H-3-538-218-258-196-D5.5</t>
    <phoneticPr fontId="5"/>
  </si>
  <si>
    <t>NFB30-8-36</t>
    <phoneticPr fontId="5"/>
  </si>
  <si>
    <t>卓上フット</t>
    <rPh sb="0" eb="2">
      <t>タクジョウ</t>
    </rPh>
    <phoneticPr fontId="5"/>
  </si>
  <si>
    <t>先入れナット　M6</t>
    <rPh sb="0" eb="2">
      <t>サキイ</t>
    </rPh>
    <phoneticPr fontId="5"/>
  </si>
  <si>
    <t>MVSHM-3N02000026060-2D6-KYDNM</t>
    <phoneticPr fontId="5"/>
  </si>
  <si>
    <t>SETE0031-Z14天板</t>
    <rPh sb="12" eb="14">
      <t>テンバン</t>
    </rPh>
    <phoneticPr fontId="5"/>
  </si>
  <si>
    <t>MVSHM-3N02000019053-2D6-R89ZN</t>
    <phoneticPr fontId="5"/>
  </si>
  <si>
    <t>SETE0031-Z15底板</t>
    <rPh sb="12" eb="14">
      <t>ソコイタ</t>
    </rPh>
    <phoneticPr fontId="5"/>
  </si>
  <si>
    <t>MVSHM-3N02000003026-2D6-KNB6W</t>
    <phoneticPr fontId="5"/>
  </si>
  <si>
    <t>SETE0031-Z16フットベース</t>
    <phoneticPr fontId="5"/>
  </si>
  <si>
    <t>MVSHM-3N02050004023-2D6-RB569</t>
    <phoneticPr fontId="5"/>
  </si>
  <si>
    <t>SETE0031-Z17連結板金</t>
    <rPh sb="12" eb="14">
      <t>レンケツ</t>
    </rPh>
    <rPh sb="14" eb="16">
      <t>バンキン</t>
    </rPh>
    <phoneticPr fontId="5"/>
  </si>
  <si>
    <t>HHPV6-6-454-SST</t>
    <phoneticPr fontId="5"/>
  </si>
  <si>
    <t>MVSHM-3N02000021053-2D6-R89LL</t>
    <phoneticPr fontId="5"/>
  </si>
  <si>
    <t>SETE0031-Z18操作パネル</t>
    <phoneticPr fontId="5"/>
  </si>
  <si>
    <t>MVBLK-ACW-2D6-K6BJB</t>
  </si>
  <si>
    <t>SETE0031-Z19ヒンジベース</t>
    <phoneticPr fontId="5"/>
  </si>
  <si>
    <t>MVSHM-3N02002009025-2D6-R5ZYX</t>
    <phoneticPr fontId="5"/>
  </si>
  <si>
    <t>SETE0031-Z20端子BOX板金</t>
    <rPh sb="12" eb="14">
      <t>タンシ</t>
    </rPh>
    <rPh sb="17" eb="19">
      <t>バンキン</t>
    </rPh>
    <phoneticPr fontId="5"/>
  </si>
  <si>
    <t>MVSHM-3N02052021025-2D6-RBY5Z</t>
    <phoneticPr fontId="5"/>
  </si>
  <si>
    <t>SETE0031-Z21電源BOX板金</t>
    <rPh sb="12" eb="14">
      <t>デンゲン</t>
    </rPh>
    <rPh sb="17" eb="19">
      <t>バンキン</t>
    </rPh>
    <phoneticPr fontId="5"/>
  </si>
  <si>
    <t>MVSHM-3N02002021053-2D6-RA9BM</t>
  </si>
  <si>
    <t>SETE0031-Z22中板金</t>
    <phoneticPr fontId="5"/>
  </si>
  <si>
    <t>SL08-M1KTB-R</t>
    <phoneticPr fontId="5"/>
  </si>
  <si>
    <t>見積№22-20-00881A</t>
    <rPh sb="0" eb="2">
      <t>ミツ</t>
    </rPh>
    <phoneticPr fontId="5"/>
  </si>
  <si>
    <t>SZ-007</t>
    <phoneticPr fontId="5"/>
  </si>
  <si>
    <t>壁面取付ブラケット</t>
    <phoneticPr fontId="5"/>
  </si>
  <si>
    <t>SZK-102</t>
    <phoneticPr fontId="5"/>
  </si>
  <si>
    <t>JR3403（両持ち）用強化ばね</t>
    <rPh sb="7" eb="8">
      <t>リョウ</t>
    </rPh>
    <rPh sb="8" eb="9">
      <t>モ</t>
    </rPh>
    <rPh sb="11" eb="12">
      <t>ヨウ</t>
    </rPh>
    <rPh sb="12" eb="14">
      <t>キョウカ</t>
    </rPh>
    <phoneticPr fontId="5"/>
  </si>
  <si>
    <t>１台分</t>
    <rPh sb="1" eb="3">
      <t>ダイブン</t>
    </rPh>
    <phoneticPr fontId="5"/>
  </si>
  <si>
    <t>見積№HQ20-0567</t>
    <rPh sb="0" eb="2">
      <t>ミツモリ</t>
    </rPh>
    <phoneticPr fontId="5"/>
  </si>
  <si>
    <t>KB-STPTS-02</t>
  </si>
  <si>
    <t>ULJP-H-JPSS-2</t>
    <phoneticPr fontId="5"/>
  </si>
  <si>
    <t>37304-3163-000FL-8P</t>
    <phoneticPr fontId="5"/>
  </si>
  <si>
    <t>37104-3122-000FL-8P</t>
    <phoneticPr fontId="5"/>
  </si>
  <si>
    <t>PPRJ12-16</t>
    <phoneticPr fontId="5"/>
  </si>
  <si>
    <t>樹脂ピン</t>
    <rPh sb="0" eb="2">
      <t>ジュシ</t>
    </rPh>
    <phoneticPr fontId="5"/>
  </si>
  <si>
    <t>MVSHM-3N02050008010-2DR-6RND7</t>
    <phoneticPr fontId="5"/>
  </si>
  <si>
    <t>SETE0031-Z02A浸置板金</t>
    <phoneticPr fontId="5"/>
  </si>
  <si>
    <t>MVSHM-3N02050010011-2DR-YJZJ5</t>
    <phoneticPr fontId="5"/>
  </si>
  <si>
    <t>SETE0031-Z07A固定板金R</t>
    <phoneticPr fontId="5"/>
  </si>
  <si>
    <t>KQ2H06-00A</t>
    <phoneticPr fontId="5"/>
  </si>
  <si>
    <t>KQ2E04-00A</t>
  </si>
  <si>
    <t>C-30-SG-12A-EP-UL</t>
  </si>
  <si>
    <t>C-30-BW-6-2-EP-UL</t>
  </si>
  <si>
    <t>FAMAS-SUD-T2-A20-B16-L30-X5-F20-H10-N6-Y4-V22-S12-MA5</t>
    <phoneticPr fontId="5"/>
  </si>
  <si>
    <t>チューブ継手</t>
    <phoneticPr fontId="5"/>
  </si>
  <si>
    <t>キッツ</t>
    <phoneticPr fontId="5"/>
  </si>
  <si>
    <t>PP-10A</t>
    <phoneticPr fontId="5"/>
  </si>
  <si>
    <t>メクラ栓</t>
    <rPh sb="3" eb="4">
      <t>セン</t>
    </rPh>
    <phoneticPr fontId="5"/>
  </si>
  <si>
    <t>FAMAS-SUD-T2-A27-B80-L40-F21.4-H12-M4-V28-S65-NA6</t>
  </si>
  <si>
    <t>SETE0031-Z22板金</t>
    <rPh sb="12" eb="14">
      <t>バンキン</t>
    </rPh>
    <phoneticPr fontId="5"/>
  </si>
  <si>
    <t>PL8-N2U</t>
    <phoneticPr fontId="5"/>
  </si>
  <si>
    <t>KQ2T12-00A</t>
    <phoneticPr fontId="5"/>
  </si>
  <si>
    <t>見積№22-20-00960A</t>
    <rPh sb="0" eb="2">
      <t>ミツ</t>
    </rPh>
    <phoneticPr fontId="5"/>
  </si>
  <si>
    <t>2020/10/2予定</t>
    <rPh sb="9" eb="11">
      <t>ヨテイ</t>
    </rPh>
    <phoneticPr fontId="5"/>
  </si>
  <si>
    <t>KQ2L08-12A</t>
    <phoneticPr fontId="5"/>
  </si>
  <si>
    <t>KQ2N12-99</t>
  </si>
  <si>
    <t>KQ2F12-03A</t>
    <phoneticPr fontId="5"/>
  </si>
  <si>
    <t>タカハタプレシジョン</t>
    <phoneticPr fontId="5"/>
  </si>
  <si>
    <t>JR3303（150㎜嵩上げ）＊オープンハイト350ｍｍ、外部操作スイッチ仕様</t>
    <rPh sb="11" eb="13">
      <t>カサア</t>
    </rPh>
    <rPh sb="29" eb="31">
      <t>ガイブ</t>
    </rPh>
    <rPh sb="31" eb="33">
      <t>ソウサ</t>
    </rPh>
    <rPh sb="37" eb="39">
      <t>シヨウ</t>
    </rPh>
    <phoneticPr fontId="5"/>
  </si>
  <si>
    <t>上野・冨沢先行連絡分</t>
    <rPh sb="0" eb="2">
      <t>ウエノ</t>
    </rPh>
    <rPh sb="3" eb="5">
      <t>トミザワ</t>
    </rPh>
    <rPh sb="5" eb="7">
      <t>センコウ</t>
    </rPh>
    <rPh sb="7" eb="9">
      <t>レンラク</t>
    </rPh>
    <rPh sb="9" eb="10">
      <t>ブン</t>
    </rPh>
    <phoneticPr fontId="5"/>
  </si>
  <si>
    <t>嵩上げ費用（150mm嵩上げ）</t>
    <rPh sb="0" eb="2">
      <t>カサア</t>
    </rPh>
    <rPh sb="3" eb="5">
      <t>ヒヨウ</t>
    </rPh>
    <rPh sb="11" eb="13">
      <t>カサア</t>
    </rPh>
    <phoneticPr fontId="5"/>
  </si>
  <si>
    <t>I/O-S（オプション）追加</t>
    <phoneticPr fontId="5"/>
  </si>
  <si>
    <t>I/O-1（オプション）追加</t>
    <phoneticPr fontId="5"/>
  </si>
  <si>
    <t>ニードルアジャスタ2（PR-1）　ケーブル5ｍ仕様</t>
    <rPh sb="23" eb="25">
      <t>シヨウ</t>
    </rPh>
    <phoneticPr fontId="5"/>
  </si>
  <si>
    <t>PCソフト 塗布仕様Ver8</t>
    <rPh sb="6" eb="8">
      <t>トフ</t>
    </rPh>
    <rPh sb="8" eb="10">
      <t>シヨウ</t>
    </rPh>
    <phoneticPr fontId="5"/>
  </si>
  <si>
    <t>SWBAS-SUD-A135-B140-T2-H52-J105-X37.5-Y10-W120-N4-F82.5-S10-G120-NA6-WCC2</t>
    <phoneticPr fontId="5"/>
  </si>
  <si>
    <t>Z曲げ板金（外部スイッチボックス取付板金）</t>
    <rPh sb="1" eb="2">
      <t>マ</t>
    </rPh>
    <rPh sb="3" eb="5">
      <t>バンキン</t>
    </rPh>
    <rPh sb="6" eb="8">
      <t>ガイブ</t>
    </rPh>
    <rPh sb="16" eb="18">
      <t>トリツケ</t>
    </rPh>
    <rPh sb="18" eb="19">
      <t>イタ</t>
    </rPh>
    <rPh sb="19" eb="20">
      <t>キン</t>
    </rPh>
    <phoneticPr fontId="5"/>
  </si>
  <si>
    <t>外部スイッチボックス取付ユニット</t>
    <rPh sb="0" eb="2">
      <t>ガイブ</t>
    </rPh>
    <rPh sb="10" eb="12">
      <t>トリツケ</t>
    </rPh>
    <phoneticPr fontId="5"/>
  </si>
  <si>
    <t>SETGS10-160-SC80-M5-N4</t>
    <phoneticPr fontId="5"/>
  </si>
  <si>
    <t>ニードルアジャスタ取付ユニット</t>
    <rPh sb="9" eb="11">
      <t>トリツケ</t>
    </rPh>
    <phoneticPr fontId="5"/>
  </si>
  <si>
    <t>MVSHM-3N02000005005-2D1-A9PP5</t>
    <phoneticPr fontId="5"/>
  </si>
  <si>
    <t>メビィー加工品（ニードルアジャスタ取付板金）</t>
    <rPh sb="4" eb="7">
      <t>カコウヒン</t>
    </rPh>
    <phoneticPr fontId="5"/>
  </si>
  <si>
    <t>ヘッド部ケーブルキャリアユニット</t>
    <rPh sb="3" eb="4">
      <t>ブ</t>
    </rPh>
    <phoneticPr fontId="5"/>
  </si>
  <si>
    <t>P1-FABAN-20240445</t>
    <phoneticPr fontId="5"/>
  </si>
  <si>
    <t>L曲げ板金</t>
    <rPh sb="1" eb="2">
      <t>マ</t>
    </rPh>
    <rPh sb="3" eb="5">
      <t>バンキン</t>
    </rPh>
    <phoneticPr fontId="5"/>
  </si>
  <si>
    <t xml:space="preserve">FADAS-SUD-T2-A70-B20-L42-X21-H20-G37-M5-Y5-V32-S10-NA4 </t>
    <phoneticPr fontId="5"/>
  </si>
  <si>
    <t>MVSHM-AN03002009056-JPA287HTT111AB</t>
    <phoneticPr fontId="5"/>
  </si>
  <si>
    <t>メビィー加工品（ケーブルキャリア板金）</t>
    <rPh sb="4" eb="7">
      <t>カコウヒン</t>
    </rPh>
    <rPh sb="16" eb="18">
      <t>バンキン</t>
    </rPh>
    <phoneticPr fontId="5"/>
  </si>
  <si>
    <t>CSPRD-SUS-M5-6</t>
    <phoneticPr fontId="5"/>
  </si>
  <si>
    <t>十字穴付（+）丸皿小ねじ(SUNCO）</t>
    <phoneticPr fontId="5"/>
  </si>
  <si>
    <t>CRKB4-6</t>
    <phoneticPr fontId="5"/>
  </si>
  <si>
    <t>UV-LEDﾕﾆｯﾄ（ARK TECH）</t>
    <phoneticPr fontId="5"/>
  </si>
  <si>
    <t>NEFS6-3030-250</t>
    <phoneticPr fontId="5"/>
  </si>
  <si>
    <t>□30アルミフレーム</t>
    <phoneticPr fontId="5"/>
  </si>
  <si>
    <t>NEFS6-3030-110</t>
    <phoneticPr fontId="5"/>
  </si>
  <si>
    <t>NEFS6-3030-65</t>
    <phoneticPr fontId="5"/>
  </si>
  <si>
    <t>アルミフレームブラケット</t>
    <phoneticPr fontId="5"/>
  </si>
  <si>
    <t>アルミフレームキャップ</t>
    <phoneticPr fontId="5"/>
  </si>
  <si>
    <t>MVSHM-3N02000012016-JPA2836GF111AA</t>
    <phoneticPr fontId="5"/>
  </si>
  <si>
    <t>コントローラ用板金</t>
    <rPh sb="6" eb="7">
      <t>ヨウ</t>
    </rPh>
    <rPh sb="7" eb="9">
      <t>バンキン</t>
    </rPh>
    <phoneticPr fontId="5"/>
  </si>
  <si>
    <t xml:space="preserve">CBSTSR5-8 </t>
    <phoneticPr fontId="5"/>
  </si>
  <si>
    <t>蝶低頭ボルト</t>
    <rPh sb="0" eb="1">
      <t>チョウ</t>
    </rPh>
    <rPh sb="1" eb="3">
      <t>テイトウ</t>
    </rPh>
    <phoneticPr fontId="5"/>
  </si>
  <si>
    <t>アルミフレーム用ナット</t>
    <rPh sb="7" eb="8">
      <t>ヨウ</t>
    </rPh>
    <phoneticPr fontId="5"/>
  </si>
  <si>
    <t>六角穴付ボルト(日産ﾈｼﾞ）</t>
    <phoneticPr fontId="5"/>
  </si>
  <si>
    <t>ツールベース決めボルト</t>
    <rPh sb="6" eb="7">
      <t>キ</t>
    </rPh>
    <phoneticPr fontId="5"/>
  </si>
  <si>
    <t>ツールベースユニット</t>
    <phoneticPr fontId="5"/>
  </si>
  <si>
    <t>QCPC0625-M4-SUS</t>
    <phoneticPr fontId="5"/>
  </si>
  <si>
    <t>クランプピン（イマオ）</t>
    <phoneticPr fontId="5"/>
  </si>
  <si>
    <t>QCOW0616-10SUS</t>
    <phoneticPr fontId="5"/>
  </si>
  <si>
    <t>ワンウェイクランパ(イマオ)</t>
    <phoneticPr fontId="5"/>
  </si>
  <si>
    <t>SV51ツール治具ユニット</t>
    <rPh sb="7" eb="9">
      <t>ジグ</t>
    </rPh>
    <phoneticPr fontId="5"/>
  </si>
  <si>
    <t>APMTS-N1-N1</t>
    <phoneticPr fontId="5"/>
  </si>
  <si>
    <t>SV35DAツール治具ユニット</t>
    <rPh sb="9" eb="11">
      <t>ジグ</t>
    </rPh>
    <phoneticPr fontId="5"/>
  </si>
  <si>
    <t>XYステージ</t>
    <phoneticPr fontId="5"/>
  </si>
  <si>
    <t>MVBLK-AMW-JPA287BRN111AB</t>
    <phoneticPr fontId="5"/>
  </si>
  <si>
    <t>メビィー加工品（CCDカメラ上下調整板）</t>
    <rPh sb="4" eb="7">
      <t>カコウヒン</t>
    </rPh>
    <phoneticPr fontId="5"/>
  </si>
  <si>
    <t>吐出部調整用カメラユニット</t>
    <phoneticPr fontId="5"/>
  </si>
  <si>
    <t>MVSHM-3N02000004006-JPA2843BU111AA</t>
    <phoneticPr fontId="5"/>
  </si>
  <si>
    <t>メビィー加工品（CCDカメラ前後調整板金）</t>
    <rPh sb="4" eb="7">
      <t>カコウヒン</t>
    </rPh>
    <phoneticPr fontId="5"/>
  </si>
  <si>
    <t>EMVC-YW200</t>
    <phoneticPr fontId="5"/>
  </si>
  <si>
    <t>VGAアナログカメラ</t>
    <phoneticPr fontId="5"/>
  </si>
  <si>
    <t>LFSL0.5-16-42</t>
    <phoneticPr fontId="5"/>
  </si>
  <si>
    <t>マクロレンズ</t>
    <phoneticPr fontId="5"/>
  </si>
  <si>
    <t>LCK8</t>
    <phoneticPr fontId="5"/>
  </si>
  <si>
    <t>カメラねじ</t>
    <phoneticPr fontId="5"/>
  </si>
  <si>
    <t>P1-FABCN-20240468</t>
    <phoneticPr fontId="5"/>
  </si>
  <si>
    <t>曲げ板金</t>
    <rPh sb="0" eb="1">
      <t>マ</t>
    </rPh>
    <rPh sb="2" eb="4">
      <t>バンキン</t>
    </rPh>
    <phoneticPr fontId="5"/>
  </si>
  <si>
    <t>KC-H3</t>
    <phoneticPr fontId="5"/>
  </si>
  <si>
    <t>VGAケーブル（サンワサプライ）</t>
    <phoneticPr fontId="5"/>
  </si>
  <si>
    <t>M-K5URBK/RS</t>
    <phoneticPr fontId="5"/>
  </si>
  <si>
    <t>USBマウス（エレコム）</t>
    <phoneticPr fontId="5"/>
  </si>
  <si>
    <t>MVBLK-AMW-2D1-AXB55</t>
    <phoneticPr fontId="5"/>
  </si>
  <si>
    <t>メビィー加工品（捨て打ち_漬け置き取付ブラケット）</t>
    <rPh sb="4" eb="7">
      <t>カコウヒン</t>
    </rPh>
    <phoneticPr fontId="5"/>
  </si>
  <si>
    <t>液剤捨て打ち_漬け置きユニット</t>
    <phoneticPr fontId="5"/>
  </si>
  <si>
    <t>位置決めピン</t>
    <rPh sb="0" eb="3">
      <t>イチキ</t>
    </rPh>
    <phoneticPr fontId="5"/>
  </si>
  <si>
    <t>MVBLK-AMW-2D1-AW9NG</t>
    <phoneticPr fontId="5"/>
  </si>
  <si>
    <t>メビィー加工品（溶剤カップ固定ベース）</t>
    <rPh sb="4" eb="7">
      <t>カコウヒン</t>
    </rPh>
    <phoneticPr fontId="5"/>
  </si>
  <si>
    <t>P1-SWBC-20251916</t>
    <phoneticPr fontId="5"/>
  </si>
  <si>
    <t>Z曲げ板金（No30カップガイド板金)</t>
    <rPh sb="1" eb="2">
      <t>マ</t>
    </rPh>
    <rPh sb="3" eb="5">
      <t>バンキン</t>
    </rPh>
    <phoneticPr fontId="5"/>
  </si>
  <si>
    <t>液剤カウンタユニット</t>
    <phoneticPr fontId="5"/>
  </si>
  <si>
    <t>MVSHM-3N02050014015-JPA287U13111AA</t>
    <phoneticPr fontId="5"/>
  </si>
  <si>
    <t>メビィー加工品（カウンタ取付板金）</t>
    <rPh sb="4" eb="7">
      <t>カコウヒン</t>
    </rPh>
    <phoneticPr fontId="5"/>
  </si>
  <si>
    <t>WGLN-30-15-15</t>
    <phoneticPr fontId="5"/>
  </si>
  <si>
    <t>ワークガイドL字型</t>
    <phoneticPr fontId="5"/>
  </si>
  <si>
    <t>LPZS4-P12.00-B10.0-G10</t>
    <phoneticPr fontId="5"/>
  </si>
  <si>
    <t>LPZS4-P15.00-B10.0-G13</t>
    <phoneticPr fontId="5"/>
  </si>
  <si>
    <t>SETGS10-140-SC70-M5-N4</t>
    <phoneticPr fontId="5"/>
  </si>
  <si>
    <t>ワークパレットユニットUpper/ Bottom</t>
    <phoneticPr fontId="5"/>
  </si>
  <si>
    <t>NEFS6-3030-150</t>
    <phoneticPr fontId="5"/>
  </si>
  <si>
    <t>ワーク浮きセンサユニット</t>
    <phoneticPr fontId="5"/>
  </si>
  <si>
    <t>HBLFSD6-C-SSP</t>
    <phoneticPr fontId="5"/>
  </si>
  <si>
    <t>アルミフレームプラケット</t>
    <phoneticPr fontId="5"/>
  </si>
  <si>
    <t>NEFS6-3030-350</t>
    <phoneticPr fontId="5"/>
  </si>
  <si>
    <t>NEFS6-3030-730</t>
    <phoneticPr fontId="5"/>
  </si>
  <si>
    <t>アルミフレーム上架台/アルミフレーム扉ユニット</t>
    <rPh sb="7" eb="8">
      <t>ウエ</t>
    </rPh>
    <rPh sb="8" eb="10">
      <t>カダイ</t>
    </rPh>
    <rPh sb="18" eb="19">
      <t>トビラ</t>
    </rPh>
    <phoneticPr fontId="5"/>
  </si>
  <si>
    <t>NEFS6-3030-754</t>
  </si>
  <si>
    <t>NEFS6-3030-840</t>
  </si>
  <si>
    <t>NEFS6-3060-1040</t>
  </si>
  <si>
    <t>30×60アルミフレーム</t>
    <phoneticPr fontId="5"/>
  </si>
  <si>
    <t>NEFS6-3060-1100</t>
  </si>
  <si>
    <t>NEFS6-3060-389</t>
  </si>
  <si>
    <t>NEFS6-3060-840</t>
  </si>
  <si>
    <t>NEFS6-3090-166</t>
  </si>
  <si>
    <t>30×90アルミフレーム</t>
    <phoneticPr fontId="5"/>
  </si>
  <si>
    <t>六角穴付皿ねじ</t>
    <phoneticPr fontId="5"/>
  </si>
  <si>
    <t>フレーム用取手</t>
    <phoneticPr fontId="5"/>
  </si>
  <si>
    <t>HHPNLK6-SST</t>
  </si>
  <si>
    <t>アルミ抜差し蝶番　抜差し蝶番</t>
  </si>
  <si>
    <t>HHPNRK6-SST</t>
  </si>
  <si>
    <t>MVSHM-3E05000015089-2D2-ZDPMY</t>
    <phoneticPr fontId="5"/>
  </si>
  <si>
    <t>メビィー加工品前面上カバー（制電PET）</t>
    <rPh sb="4" eb="7">
      <t>カコウヒン</t>
    </rPh>
    <phoneticPr fontId="5"/>
  </si>
  <si>
    <t>MVSHM-3E05000016089-2D2-6DP8Y</t>
    <phoneticPr fontId="5"/>
  </si>
  <si>
    <t>メビィー加工品前面下カバー（制電PET）</t>
    <rPh sb="4" eb="7">
      <t>カコウヒン</t>
    </rPh>
    <rPh sb="9" eb="10">
      <t>シタ</t>
    </rPh>
    <phoneticPr fontId="5"/>
  </si>
  <si>
    <t>MVSHM-3E05000031089-JPA27KTN4111AB</t>
    <phoneticPr fontId="5"/>
  </si>
  <si>
    <t>メビィー加工品天面手前_奥カバー（制電PET）</t>
    <rPh sb="4" eb="7">
      <t>カコウヒン</t>
    </rPh>
    <phoneticPr fontId="5"/>
  </si>
  <si>
    <t>MVSHM-3E05000022030-JPA27K2PG111AB</t>
  </si>
  <si>
    <t>メビィー加工品天面中カバー（制電PET）</t>
    <rPh sb="4" eb="7">
      <t>カコウヒン</t>
    </rPh>
    <rPh sb="9" eb="10">
      <t>ナカ</t>
    </rPh>
    <phoneticPr fontId="5"/>
  </si>
  <si>
    <t>MVSHM-3E05000039109-JPA27KED7111AB</t>
    <phoneticPr fontId="5"/>
  </si>
  <si>
    <t>メビィー加工品側面カバー（制電PET）</t>
    <rPh sb="4" eb="7">
      <t>カコウヒン</t>
    </rPh>
    <rPh sb="7" eb="9">
      <t>ソクメン</t>
    </rPh>
    <phoneticPr fontId="5"/>
  </si>
  <si>
    <t>MVSHM-3E05000044109-JPA27KD32111AB</t>
  </si>
  <si>
    <t>メビィー加工品背面カバー（制電PET）</t>
    <rPh sb="4" eb="7">
      <t>カコウヒン</t>
    </rPh>
    <rPh sb="7" eb="9">
      <t>ハイメン</t>
    </rPh>
    <phoneticPr fontId="5"/>
  </si>
  <si>
    <t>MVSHM-3E05000044069-2D2-67E8B</t>
    <phoneticPr fontId="5"/>
  </si>
  <si>
    <t>メビィー加工品前面扉カバー（制電PET）</t>
    <rPh sb="4" eb="7">
      <t>カコウヒン</t>
    </rPh>
    <rPh sb="7" eb="9">
      <t>ゼンメン</t>
    </rPh>
    <rPh sb="9" eb="10">
      <t>トビラ</t>
    </rPh>
    <phoneticPr fontId="5"/>
  </si>
  <si>
    <t>P1-JTRA-19212994</t>
    <phoneticPr fontId="5"/>
  </si>
  <si>
    <t>制御ファンユニット</t>
    <rPh sb="0" eb="2">
      <t>セイギョ</t>
    </rPh>
    <phoneticPr fontId="5"/>
  </si>
  <si>
    <t>SETGS15-50-SC10-M6-N6-MLC7</t>
    <phoneticPr fontId="5"/>
  </si>
  <si>
    <t>ダクトユニット</t>
    <phoneticPr fontId="5"/>
  </si>
  <si>
    <t>RUK20-PS-284-224-EN-WB2001090153</t>
    <phoneticPr fontId="5"/>
  </si>
  <si>
    <t>板金 RUK</t>
    <rPh sb="0" eb="2">
      <t>バンキン</t>
    </rPh>
    <phoneticPr fontId="5"/>
  </si>
  <si>
    <t>HOAFS150</t>
    <phoneticPr fontId="5"/>
  </si>
  <si>
    <t>ダクトフランジ</t>
    <phoneticPr fontId="5"/>
  </si>
  <si>
    <t>SCB10-15</t>
    <phoneticPr fontId="5"/>
  </si>
  <si>
    <t>SLBNR10</t>
    <phoneticPr fontId="5"/>
  </si>
  <si>
    <t>WS10-P</t>
    <phoneticPr fontId="5"/>
  </si>
  <si>
    <t>ワッシャ（天創）</t>
    <phoneticPr fontId="5"/>
  </si>
  <si>
    <t>シグナルタワーユニット</t>
    <phoneticPr fontId="5"/>
  </si>
  <si>
    <t>鍋屋バイテック</t>
    <phoneticPr fontId="5"/>
  </si>
  <si>
    <t>L型板金</t>
    <rPh sb="1" eb="2">
      <t>ガタ</t>
    </rPh>
    <rPh sb="2" eb="4">
      <t>バンキン</t>
    </rPh>
    <phoneticPr fontId="5"/>
  </si>
  <si>
    <t>アルミフレーム下架台</t>
    <rPh sb="7" eb="8">
      <t>シタ</t>
    </rPh>
    <rPh sb="8" eb="10">
      <t>カダイ</t>
    </rPh>
    <phoneticPr fontId="5"/>
  </si>
  <si>
    <t>NEFS6-3060-335</t>
  </si>
  <si>
    <t>□30×60アルミフレーム</t>
    <phoneticPr fontId="5"/>
  </si>
  <si>
    <t>NEFS6-3060-780</t>
  </si>
  <si>
    <t>NFS6-6060-485</t>
  </si>
  <si>
    <t>□60アルミフレーム</t>
    <phoneticPr fontId="5"/>
  </si>
  <si>
    <t>NFS6-6060-605</t>
  </si>
  <si>
    <t>NFS6-6060-730</t>
  </si>
  <si>
    <t>NFS6-6060-780</t>
  </si>
  <si>
    <r>
      <t>HBLFTD6-C-SSP →</t>
    </r>
    <r>
      <rPr>
        <sz val="11"/>
        <color indexed="10"/>
        <rFont val="ＭＳ Ｐゴシック"/>
        <family val="3"/>
        <charset val="128"/>
      </rPr>
      <t>代品変更</t>
    </r>
    <rPh sb="15" eb="17">
      <t>ダイヒン</t>
    </rPh>
    <rPh sb="17" eb="19">
      <t>ヘンコウ</t>
    </rPh>
    <phoneticPr fontId="5"/>
  </si>
  <si>
    <t>HCFTU6-250-SSP</t>
    <phoneticPr fontId="5"/>
  </si>
  <si>
    <t>キャスタ＆アジャスタパッド</t>
    <phoneticPr fontId="5"/>
  </si>
  <si>
    <t>MVSHM-3N02000015077-JPA27KG9U111AA</t>
    <phoneticPr fontId="5"/>
  </si>
  <si>
    <t>メビィー加工品(下架台上前板金)</t>
    <rPh sb="4" eb="7">
      <t>カコウヒン</t>
    </rPh>
    <phoneticPr fontId="5"/>
  </si>
  <si>
    <t>MVSHM-3N02000033077-JPA27K34M111AA</t>
    <phoneticPr fontId="5"/>
  </si>
  <si>
    <t>メビィー加工品(下架台上中板金)</t>
    <rPh sb="4" eb="7">
      <t>カコウヒン</t>
    </rPh>
    <rPh sb="12" eb="13">
      <t>ナカ</t>
    </rPh>
    <phoneticPr fontId="5"/>
  </si>
  <si>
    <t>MVSHM-3N02000010077-JPA27KS4E111AA</t>
    <phoneticPr fontId="5"/>
  </si>
  <si>
    <t>メビィー加工品(下架台上奥板金)</t>
    <rPh sb="4" eb="7">
      <t>カコウヒン</t>
    </rPh>
    <rPh sb="12" eb="13">
      <t>オク</t>
    </rPh>
    <phoneticPr fontId="5"/>
  </si>
  <si>
    <t>MVSHM-3N02000035072-JPA27KTFS111AA</t>
    <phoneticPr fontId="5"/>
  </si>
  <si>
    <t>メビィー加工品(下架台底板金)</t>
    <rPh sb="4" eb="7">
      <t>カコウヒン</t>
    </rPh>
    <rPh sb="11" eb="12">
      <t>ソコ</t>
    </rPh>
    <phoneticPr fontId="5"/>
  </si>
  <si>
    <t>MVSHM-3N02000033077-JPA27K86U111AA</t>
    <phoneticPr fontId="5"/>
  </si>
  <si>
    <t>メビィー加工品(下架台中段板金)</t>
    <rPh sb="4" eb="7">
      <t>カコウヒン</t>
    </rPh>
    <phoneticPr fontId="5"/>
  </si>
  <si>
    <t>RSAS-PS-400-400-200-K-WB2008250128</t>
    <phoneticPr fontId="5"/>
  </si>
  <si>
    <t>制御ボックス</t>
    <phoneticPr fontId="5"/>
  </si>
  <si>
    <t>MRB-300</t>
    <phoneticPr fontId="5"/>
  </si>
  <si>
    <t>MRB-120</t>
    <phoneticPr fontId="5"/>
  </si>
  <si>
    <t>P/Nコモン端子台</t>
    <phoneticPr fontId="5"/>
  </si>
  <si>
    <t>MWI-TB-ECON8</t>
    <phoneticPr fontId="5"/>
  </si>
  <si>
    <t>ネジ端子台 e-CON変換</t>
    <phoneticPr fontId="5"/>
  </si>
  <si>
    <t>膜付ｸﾞﾛメット（タキゲン製造）</t>
    <phoneticPr fontId="5"/>
  </si>
  <si>
    <t>NEDJL-PT-SB-9-5-00F</t>
    <phoneticPr fontId="5"/>
  </si>
  <si>
    <t>e-CON プラグコネクタ（赤）</t>
    <rPh sb="14" eb="15">
      <t>アカ</t>
    </rPh>
    <phoneticPr fontId="5"/>
  </si>
  <si>
    <t>37103-3080-000FL-8P</t>
    <phoneticPr fontId="5"/>
  </si>
  <si>
    <t>e-CON プラグコネクタ（紫）</t>
    <rPh sb="14" eb="15">
      <t>ムラサキ</t>
    </rPh>
    <phoneticPr fontId="5"/>
  </si>
  <si>
    <t>37103-2124-000FL-8P</t>
    <phoneticPr fontId="5"/>
  </si>
  <si>
    <t>e-CON プラグコネクタ（緑）</t>
    <rPh sb="14" eb="15">
      <t>ミドリ</t>
    </rPh>
    <phoneticPr fontId="5"/>
  </si>
  <si>
    <t>37103-2206-000FL-8P</t>
    <phoneticPr fontId="5"/>
  </si>
  <si>
    <t>e-CON プラグコネクタ（灰）</t>
    <rPh sb="14" eb="15">
      <t>ハイ</t>
    </rPh>
    <phoneticPr fontId="5"/>
  </si>
  <si>
    <t>単芯電線 UL</t>
    <phoneticPr fontId="5"/>
  </si>
  <si>
    <t>P1-JTDA-19233114</t>
    <phoneticPr fontId="5"/>
  </si>
  <si>
    <t>平型ブラケット（エア制御ユニット取付板）</t>
    <rPh sb="0" eb="2">
      <t>ヒラガタ</t>
    </rPh>
    <phoneticPr fontId="5"/>
  </si>
  <si>
    <t>エアスライドテーブル用電磁弁ユニット</t>
    <phoneticPr fontId="5"/>
  </si>
  <si>
    <t>板金（ケースブレーカ取付板金）</t>
    <rPh sb="0" eb="2">
      <t>バンキン</t>
    </rPh>
    <rPh sb="10" eb="12">
      <t>トリツケ</t>
    </rPh>
    <rPh sb="12" eb="13">
      <t>イタ</t>
    </rPh>
    <rPh sb="13" eb="14">
      <t>キン</t>
    </rPh>
    <phoneticPr fontId="5"/>
  </si>
  <si>
    <t>TAP-K6-03</t>
    <phoneticPr fontId="5"/>
  </si>
  <si>
    <t>電源タップ6個口（サンワサプライ）</t>
    <phoneticPr fontId="5"/>
  </si>
  <si>
    <t>FAMAS-SUD-T2-A80-B100-L100-X10-F80-H66-N5-Y10-V80-S90-MA5</t>
    <phoneticPr fontId="5"/>
  </si>
  <si>
    <t>板金（CKDレギュレータ取付板金）</t>
    <rPh sb="0" eb="2">
      <t>バンキン</t>
    </rPh>
    <rPh sb="12" eb="14">
      <t>トリツケ</t>
    </rPh>
    <rPh sb="14" eb="16">
      <t>バンキン</t>
    </rPh>
    <phoneticPr fontId="5"/>
  </si>
  <si>
    <t>元圧用レギュレータユニット（CKD）</t>
    <phoneticPr fontId="5"/>
  </si>
  <si>
    <t>MXS8-50ASR-M9NWZ</t>
    <phoneticPr fontId="5"/>
  </si>
  <si>
    <t>エアスライドテーブル（SMC）</t>
    <phoneticPr fontId="5"/>
  </si>
  <si>
    <t>スピコン（SMC）</t>
    <phoneticPr fontId="5"/>
  </si>
  <si>
    <t>ARM5AA1-227-B</t>
    <phoneticPr fontId="5"/>
  </si>
  <si>
    <t>小型マニホールドレギュレータ（SMC）</t>
    <phoneticPr fontId="5"/>
  </si>
  <si>
    <t>KQ2P-06</t>
    <phoneticPr fontId="5"/>
  </si>
  <si>
    <t>プラグ（SMC）</t>
    <phoneticPr fontId="5"/>
  </si>
  <si>
    <t>SYJ3240-5MNZE-M5</t>
    <phoneticPr fontId="5"/>
  </si>
  <si>
    <t>電磁弁（SMC）</t>
    <rPh sb="0" eb="3">
      <t>デンジベン</t>
    </rPh>
    <phoneticPr fontId="5"/>
  </si>
  <si>
    <t>SY100-30-4A-30</t>
    <phoneticPr fontId="5"/>
  </si>
  <si>
    <t>プラグコネクタ（3ｍ）（SMC)</t>
    <phoneticPr fontId="5"/>
  </si>
  <si>
    <t>KQ2L06-M5N</t>
    <phoneticPr fontId="5"/>
  </si>
  <si>
    <t>φ6エルボ継手（SMC）</t>
    <phoneticPr fontId="5"/>
  </si>
  <si>
    <t>KQ2L04-M5N</t>
    <phoneticPr fontId="5"/>
  </si>
  <si>
    <t>φ4エルボ継手（SMC）</t>
    <phoneticPr fontId="5"/>
  </si>
  <si>
    <t>AN120-M5</t>
    <phoneticPr fontId="5"/>
  </si>
  <si>
    <t>サイレンサ（SMC）</t>
    <phoneticPr fontId="5"/>
  </si>
  <si>
    <t>TU0425BU1-20</t>
    <phoneticPr fontId="5"/>
  </si>
  <si>
    <t>ポリウレタンチューブ（SMC）</t>
    <phoneticPr fontId="5"/>
  </si>
  <si>
    <t>CKD</t>
    <phoneticPr fontId="5"/>
  </si>
  <si>
    <t>W1000-8-W</t>
    <phoneticPr fontId="5"/>
  </si>
  <si>
    <t>フィルタレギュレータ（CKD）</t>
    <phoneticPr fontId="5"/>
  </si>
  <si>
    <t>B110-W</t>
    <phoneticPr fontId="5"/>
  </si>
  <si>
    <t>アタッチメント T形ブラケット(CKD)</t>
    <phoneticPr fontId="5"/>
  </si>
  <si>
    <t>V1000-8-W-S</t>
    <phoneticPr fontId="5"/>
  </si>
  <si>
    <t>残圧排出弁(CKD)</t>
    <phoneticPr fontId="5"/>
  </si>
  <si>
    <t>ZW-L6-8</t>
    <phoneticPr fontId="5"/>
  </si>
  <si>
    <t>Φ6エア継手Ｌ(CKD)</t>
    <phoneticPr fontId="5"/>
  </si>
  <si>
    <t>センチュリー</t>
    <phoneticPr fontId="5"/>
  </si>
  <si>
    <t>ぷらっとオンライン</t>
  </si>
  <si>
    <t>LCD-M065-V005</t>
    <phoneticPr fontId="5"/>
  </si>
  <si>
    <t>6.5インチディスプレイ（センチュリー）</t>
    <phoneticPr fontId="5"/>
  </si>
  <si>
    <t>エアリア</t>
    <phoneticPr fontId="5"/>
  </si>
  <si>
    <t>Amazon</t>
    <phoneticPr fontId="5"/>
  </si>
  <si>
    <t xml:space="preserve">SD-DSCV2 </t>
    <phoneticPr fontId="5"/>
  </si>
  <si>
    <t>ダウンスキャンコンバータ（ｴｱﾘｱ）</t>
    <phoneticPr fontId="5"/>
  </si>
  <si>
    <t>電子カウンタ（オムロン）</t>
    <rPh sb="0" eb="2">
      <t>デンシ</t>
    </rPh>
    <phoneticPr fontId="5"/>
  </si>
  <si>
    <t>埋込み取りつけ用アダプタ(オムロン）</t>
    <phoneticPr fontId="5"/>
  </si>
  <si>
    <t>接続ソケット（オムロン）</t>
    <phoneticPr fontId="5"/>
  </si>
  <si>
    <t>端子カバー(オムロン)</t>
    <phoneticPr fontId="5"/>
  </si>
  <si>
    <t>MY2N-D2-Y DC24</t>
    <phoneticPr fontId="5"/>
  </si>
  <si>
    <t>ミニパワーリレー（オムロン）</t>
    <phoneticPr fontId="5"/>
  </si>
  <si>
    <t>ミニパワーリレーソケット（オムロン）</t>
    <phoneticPr fontId="5"/>
  </si>
  <si>
    <t>保持金具（オムロン）</t>
    <rPh sb="0" eb="2">
      <t>ホジ</t>
    </rPh>
    <rPh sb="2" eb="4">
      <t>カナグ</t>
    </rPh>
    <phoneticPr fontId="5"/>
  </si>
  <si>
    <t>G7SA-2A2B DC24</t>
    <phoneticPr fontId="5"/>
  </si>
  <si>
    <t>セーフティリレー（オムロン）</t>
    <phoneticPr fontId="5"/>
  </si>
  <si>
    <t>セーフティリレーユニット</t>
    <phoneticPr fontId="5"/>
  </si>
  <si>
    <t>P7SA-10F-ND DC24</t>
    <phoneticPr fontId="5"/>
  </si>
  <si>
    <t>セーフティリレーソケット（オムロン）</t>
    <phoneticPr fontId="5"/>
  </si>
  <si>
    <t>EX-L211-J</t>
    <phoneticPr fontId="5"/>
  </si>
  <si>
    <t>超小型レーザセンサ（パナソニック）</t>
    <phoneticPr fontId="5"/>
  </si>
  <si>
    <t>CN-24A-C5</t>
    <phoneticPr fontId="5"/>
  </si>
  <si>
    <t>接続ケーブル（パナソニック）</t>
    <phoneticPr fontId="5"/>
  </si>
  <si>
    <t>NA2-N28</t>
    <phoneticPr fontId="5"/>
  </si>
  <si>
    <t>薄型エリアセンサ（パナソニック）</t>
    <phoneticPr fontId="5"/>
  </si>
  <si>
    <t>エリアセンサユニット</t>
    <phoneticPr fontId="5"/>
  </si>
  <si>
    <t>MS-NA3-N28</t>
    <phoneticPr fontId="5"/>
  </si>
  <si>
    <t>センサ取付金具（パナソニック）</t>
    <phoneticPr fontId="5"/>
  </si>
  <si>
    <t>C-MDS1225-24H-GEFG</t>
    <phoneticPr fontId="5"/>
  </si>
  <si>
    <t>制御盤ファンユニット（オリエンタルモーター）</t>
    <phoneticPr fontId="5"/>
  </si>
  <si>
    <t>C-MGM</t>
    <phoneticPr fontId="5"/>
  </si>
  <si>
    <t xml:space="preserve">交換用メディア（オリエンタルモーター） </t>
    <phoneticPr fontId="5"/>
  </si>
  <si>
    <t>164600-Y02</t>
    <phoneticPr fontId="5"/>
  </si>
  <si>
    <t>XY□40mmステージアングル</t>
    <phoneticPr fontId="5"/>
  </si>
  <si>
    <t>SETD0022-X01</t>
    <phoneticPr fontId="5"/>
  </si>
  <si>
    <t xml:space="preserve"> ワーク治具ベース</t>
    <phoneticPr fontId="5"/>
  </si>
  <si>
    <t>SETD0022-X02</t>
  </si>
  <si>
    <t>ワークパレットベース下(U_B)</t>
    <phoneticPr fontId="5"/>
  </si>
  <si>
    <t>SETD0022-X03</t>
  </si>
  <si>
    <t>ワークパレットベース上(U_B)</t>
    <rPh sb="10" eb="11">
      <t>ウエ</t>
    </rPh>
    <phoneticPr fontId="5"/>
  </si>
  <si>
    <r>
      <t>SETD0022-Y01→</t>
    </r>
    <r>
      <rPr>
        <sz val="11"/>
        <color indexed="10"/>
        <rFont val="ＭＳ Ｐゴシック"/>
        <family val="3"/>
        <charset val="128"/>
      </rPr>
      <t>SETD0022-TK-Y01で発注</t>
    </r>
    <phoneticPr fontId="5"/>
  </si>
  <si>
    <t>UV-LEDヘッドホルダ</t>
    <phoneticPr fontId="5"/>
  </si>
  <si>
    <r>
      <t>SETD0022-Y02→</t>
    </r>
    <r>
      <rPr>
        <sz val="11"/>
        <color indexed="10"/>
        <rFont val="ＭＳ Ｐゴシック"/>
        <family val="3"/>
        <charset val="128"/>
      </rPr>
      <t>SETD0022-TK-Y02で発注</t>
    </r>
    <rPh sb="29" eb="31">
      <t>ハッチュウ</t>
    </rPh>
    <phoneticPr fontId="5"/>
  </si>
  <si>
    <t>ツールベース板</t>
    <rPh sb="6" eb="7">
      <t>イタ</t>
    </rPh>
    <phoneticPr fontId="5"/>
  </si>
  <si>
    <r>
      <t>SETD0022-Y03→</t>
    </r>
    <r>
      <rPr>
        <sz val="11"/>
        <color indexed="10"/>
        <rFont val="ＭＳ Ｐゴシック"/>
        <family val="3"/>
        <charset val="128"/>
      </rPr>
      <t>SETD0022-TK-Y03で発注</t>
    </r>
    <phoneticPr fontId="5"/>
  </si>
  <si>
    <t>SV51ツール板</t>
    <phoneticPr fontId="5"/>
  </si>
  <si>
    <t>SETD0022-Y04</t>
  </si>
  <si>
    <t>740,752,780用ホルダ（P=25）</t>
    <phoneticPr fontId="5"/>
  </si>
  <si>
    <t>SETD0022-Y05</t>
  </si>
  <si>
    <t>SV35DAツール板</t>
    <phoneticPr fontId="5"/>
  </si>
  <si>
    <t>SETD0022-Y06</t>
    <phoneticPr fontId="5"/>
  </si>
  <si>
    <t>ステージ取付板</t>
    <phoneticPr fontId="5"/>
  </si>
  <si>
    <t>SETD0022-Y07</t>
  </si>
  <si>
    <t>バルブ取付板</t>
    <rPh sb="3" eb="5">
      <t>トリツケ</t>
    </rPh>
    <rPh sb="5" eb="6">
      <t>イタ</t>
    </rPh>
    <phoneticPr fontId="5"/>
  </si>
  <si>
    <t>SETD0022-Y08</t>
  </si>
  <si>
    <t>725D,725DA用ホルダ（P=25）</t>
    <phoneticPr fontId="5"/>
  </si>
  <si>
    <t>SETD0022-Y09</t>
  </si>
  <si>
    <t>ATD200ガイド</t>
    <phoneticPr fontId="5"/>
  </si>
  <si>
    <t>SETD0022-Y10</t>
  </si>
  <si>
    <t>CCDカメラ角度調整板</t>
    <phoneticPr fontId="5"/>
  </si>
  <si>
    <r>
      <t>SETD0022-Z01→</t>
    </r>
    <r>
      <rPr>
        <sz val="11"/>
        <color indexed="10"/>
        <rFont val="ＭＳ Ｐゴシック"/>
        <family val="3"/>
        <charset val="128"/>
      </rPr>
      <t>SETD0022-TK-Z01で発注</t>
    </r>
    <phoneticPr fontId="5"/>
  </si>
  <si>
    <t>レーザセンサ取付L</t>
    <phoneticPr fontId="5"/>
  </si>
  <si>
    <t>HMER-ML</t>
  </si>
  <si>
    <t>ﾁｮｳﾊﾞﾝ　ﾄｯﾃﾙｲ</t>
    <phoneticPr fontId="5"/>
  </si>
  <si>
    <t>NBLTS6-C-SSP</t>
  </si>
  <si>
    <t>ﾌﾞﾗｹｯﾄ</t>
  </si>
  <si>
    <t>TAP-K6-5</t>
  </si>
  <si>
    <t>ｺｳｼﾞﾌﾞｯｹﾝﾀｯﾌﾟ 6ｺｸﾞﾁ</t>
  </si>
  <si>
    <t>TAP-EX253-3</t>
    <phoneticPr fontId="5"/>
  </si>
  <si>
    <t>SETGRS6-58-SC10</t>
    <phoneticPr fontId="5"/>
  </si>
  <si>
    <t xml:space="preserve">ｴﾝｹｲｼﾁｭｳ </t>
    <phoneticPr fontId="5"/>
  </si>
  <si>
    <t>SETGS10-58-SC10-M4-N4</t>
  </si>
  <si>
    <t>MVSHM-3N03042006022-2DN-YXWK5</t>
    <phoneticPr fontId="5"/>
  </si>
  <si>
    <t>ﾒｳﾞｨｰ_ﾊﾞﾝｷﾝ</t>
    <phoneticPr fontId="5"/>
  </si>
  <si>
    <t>FSMAS-SUD-T3-A143-B20-L46-H83-F36-M4-V36-S14-MA4</t>
  </si>
  <si>
    <t>FAﾒｶ_ﾊﾞﾝｷﾝ_ﾌﾞﾗｹｯﾄ</t>
    <phoneticPr fontId="5"/>
  </si>
  <si>
    <t>SRCN6A13-3P</t>
    <phoneticPr fontId="5"/>
  </si>
  <si>
    <t>SRCN2A13-3S</t>
    <phoneticPr fontId="5"/>
  </si>
  <si>
    <t>株式会社メデック</t>
    <rPh sb="0" eb="4">
      <t>カブシキガイシャ</t>
    </rPh>
    <phoneticPr fontId="5"/>
  </si>
  <si>
    <t>9./4</t>
    <phoneticPr fontId="5"/>
  </si>
  <si>
    <t>SETE0040-Z01</t>
    <phoneticPr fontId="5"/>
  </si>
  <si>
    <t>8/26ﾒｰﾙ先行手配済</t>
    <rPh sb="7" eb="9">
      <t>センコウ</t>
    </rPh>
    <rPh sb="9" eb="11">
      <t>テハイ</t>
    </rPh>
    <rPh sb="11" eb="12">
      <t>スミ</t>
    </rPh>
    <phoneticPr fontId="5"/>
  </si>
  <si>
    <t>富士電機機器制御㈱(日本電計㈱)</t>
    <rPh sb="0" eb="2">
      <t>フジ</t>
    </rPh>
    <rPh sb="2" eb="4">
      <t>デンキ</t>
    </rPh>
    <rPh sb="4" eb="6">
      <t>キキ</t>
    </rPh>
    <rPh sb="6" eb="8">
      <t>セイギョ</t>
    </rPh>
    <rPh sb="10" eb="12">
      <t>ニホン</t>
    </rPh>
    <rPh sb="12" eb="14">
      <t>デンケイ</t>
    </rPh>
    <phoneticPr fontId="5"/>
  </si>
  <si>
    <t>バルブ</t>
    <phoneticPr fontId="5"/>
  </si>
  <si>
    <t>G46E-2-01M-C2</t>
    <phoneticPr fontId="5"/>
  </si>
  <si>
    <t>圧力計</t>
    <rPh sb="0" eb="3">
      <t>アツリョクケイ</t>
    </rPh>
    <phoneticPr fontId="5"/>
  </si>
  <si>
    <t>見積№22-20-00861A</t>
    <rPh sb="0" eb="2">
      <t>ミツ</t>
    </rPh>
    <phoneticPr fontId="5"/>
  </si>
  <si>
    <t>KQ2H04-M5N</t>
    <phoneticPr fontId="5"/>
  </si>
  <si>
    <t>KQ2H06-M5N</t>
  </si>
  <si>
    <t>G46E-7-01M-C2</t>
    <phoneticPr fontId="5"/>
  </si>
  <si>
    <t>ARP20K-01H-3</t>
    <phoneticPr fontId="5"/>
  </si>
  <si>
    <t>180357(NORIKANE)で発注済み</t>
    <rPh sb="17" eb="19">
      <t>ハッチュウ</t>
    </rPh>
    <rPh sb="19" eb="20">
      <t>ズ</t>
    </rPh>
    <phoneticPr fontId="5"/>
  </si>
  <si>
    <t>Z08.30.048.0-32-080.30.12PZ</t>
    <phoneticPr fontId="5"/>
  </si>
  <si>
    <t>MVBLK-ACW-2D9-YGL7K</t>
    <phoneticPr fontId="5"/>
  </si>
  <si>
    <t>SETE0042-X01ワークベース</t>
    <phoneticPr fontId="5"/>
  </si>
  <si>
    <t>MVBLK-ACW-2D9-67L5R</t>
    <phoneticPr fontId="5"/>
  </si>
  <si>
    <t>SETE0042-Y01ツール板</t>
    <phoneticPr fontId="5"/>
  </si>
  <si>
    <t>MVBLK-ACW-2D9-6MKWL</t>
    <phoneticPr fontId="5"/>
  </si>
  <si>
    <t>SETE0042-Y02バルブホルダ</t>
    <phoneticPr fontId="5"/>
  </si>
  <si>
    <t>MVBLK-ACW-2D9-6WK34</t>
    <phoneticPr fontId="5"/>
  </si>
  <si>
    <t>SETE0042-Y03バルブクランプ</t>
    <phoneticPr fontId="5"/>
  </si>
  <si>
    <t>MVSHM-3N02050011017-2D9-YW4AA</t>
    <phoneticPr fontId="5"/>
  </si>
  <si>
    <t>SETE0042-Z01レギュレータ板金</t>
    <phoneticPr fontId="5"/>
  </si>
  <si>
    <t>SETDSUB-N-ML-PP-37</t>
    <phoneticPr fontId="5"/>
  </si>
  <si>
    <t>SCB4-18</t>
    <phoneticPr fontId="5"/>
  </si>
  <si>
    <t>六角穴付ボルト</t>
    <rPh sb="0" eb="2">
      <t>ロッカク</t>
    </rPh>
    <rPh sb="2" eb="4">
      <t>アナツキ</t>
    </rPh>
    <phoneticPr fontId="5"/>
  </si>
  <si>
    <t>MVBLK-ACW-2D9-6K83L</t>
    <phoneticPr fontId="5"/>
  </si>
  <si>
    <t>SETE0043-X01ワークベース</t>
    <phoneticPr fontId="5"/>
  </si>
  <si>
    <t>MVBLK-ACW-2D9-YDZAX</t>
    <phoneticPr fontId="5"/>
  </si>
  <si>
    <t>SETE0043-Y01ツール板</t>
  </si>
  <si>
    <t>MVBLK-ACW-2D9-YDZPX</t>
    <phoneticPr fontId="5"/>
  </si>
  <si>
    <t>SETE0043-Y02サポート板</t>
    <phoneticPr fontId="5"/>
  </si>
  <si>
    <t>MVBLK-ACW-2D9-6MKZR</t>
    <phoneticPr fontId="5"/>
  </si>
  <si>
    <t>SETE0043-Y03バルブ板</t>
    <phoneticPr fontId="5"/>
  </si>
  <si>
    <t>MVBLK-ACW-2D9-YJ5BK</t>
    <phoneticPr fontId="5"/>
  </si>
  <si>
    <t>SETE0043-Y04バルブホルダ</t>
  </si>
  <si>
    <t>MVBLK-ACW-2D9-6RMDD</t>
    <phoneticPr fontId="5"/>
  </si>
  <si>
    <t>SETE0038-Y05バルブクランプ</t>
    <phoneticPr fontId="5"/>
  </si>
  <si>
    <t>MVSHM-3N02002001003-2D9-68KZN</t>
    <phoneticPr fontId="5"/>
  </si>
  <si>
    <t>SETE0038-Y06タップシート</t>
    <phoneticPr fontId="5"/>
  </si>
  <si>
    <t>MVBLK-ACW-2D9-63JK8</t>
    <phoneticPr fontId="5"/>
  </si>
  <si>
    <t>SETE0038-Y07バルブ受け</t>
    <phoneticPr fontId="5"/>
  </si>
  <si>
    <t>MVSHM-3N02052004011-2D9-YBG4A</t>
    <phoneticPr fontId="5"/>
  </si>
  <si>
    <t>SETE0042-Z02固定端板金</t>
    <phoneticPr fontId="5"/>
  </si>
  <si>
    <t>MVSHM-3N02052004008-2D9-6EALZ</t>
    <phoneticPr fontId="5"/>
  </si>
  <si>
    <t>SETE0042-Z03移動端板金</t>
    <phoneticPr fontId="5"/>
  </si>
  <si>
    <t>MVSHM-3N02052013013-2D9-6R58K</t>
    <phoneticPr fontId="5"/>
  </si>
  <si>
    <t>SETE0042-Z04ヘッド板金</t>
    <phoneticPr fontId="5"/>
  </si>
  <si>
    <t>MVSHM-3N02052004011-2D9-6DL7G</t>
    <phoneticPr fontId="5"/>
  </si>
  <si>
    <t>SETE0043-Z02固定端板金</t>
    <phoneticPr fontId="5"/>
  </si>
  <si>
    <t>MVSHM-3N02052004008-2D9-6GDMP</t>
    <phoneticPr fontId="5"/>
  </si>
  <si>
    <t>SETE0043-Z03移動端板金</t>
    <phoneticPr fontId="5"/>
  </si>
  <si>
    <t>MVSHM-3N02052009013-2D9-YJDLR</t>
    <phoneticPr fontId="5"/>
  </si>
  <si>
    <t>SETE0043-Z04ヘッド板金</t>
  </si>
  <si>
    <t>MVSHM-3N02052004010-2DD-5P7P6</t>
    <phoneticPr fontId="5"/>
  </si>
  <si>
    <t>白河ｵﾘﾝﾊﾟｽ様</t>
    <rPh sb="1" eb="6">
      <t>オリンパス</t>
    </rPh>
    <rPh sb="8" eb="9">
      <t>サマ</t>
    </rPh>
    <phoneticPr fontId="5"/>
  </si>
  <si>
    <t xml:space="preserve">NO.179034  </t>
    <phoneticPr fontId="5"/>
  </si>
  <si>
    <t>JR3303-H　　 3軸ﾛﾎﾞｯﾄ (外部ｽｲｯﾁ仕様)　150mm嵩上げ</t>
    <rPh sb="33" eb="37">
      <t>モモカサア</t>
    </rPh>
    <phoneticPr fontId="5"/>
  </si>
  <si>
    <r>
      <t>JR3303-H　　　SRS-S304　</t>
    </r>
    <r>
      <rPr>
        <b/>
        <sz val="11"/>
        <color indexed="10"/>
        <rFont val="ＭＳ Ｐゴシック"/>
        <family val="3"/>
        <charset val="128"/>
      </rPr>
      <t>　外部スイッチBOXﾀｲﾌﾟ</t>
    </r>
    <rPh sb="21" eb="23">
      <t>ガイブ</t>
    </rPh>
    <phoneticPr fontId="5"/>
  </si>
  <si>
    <t>HQ20-0369_JR3303N-BJx1お見積書_200710</t>
    <phoneticPr fontId="5"/>
  </si>
  <si>
    <t>嵩上げ費用（標準）</t>
    <phoneticPr fontId="5"/>
  </si>
  <si>
    <t>SRO-PON</t>
    <phoneticPr fontId="5"/>
  </si>
  <si>
    <t>白河ｵﾘﾝﾊﾟｽ様 ②</t>
    <rPh sb="1" eb="6">
      <t>オリンパス</t>
    </rPh>
    <rPh sb="8" eb="9">
      <t>サマ</t>
    </rPh>
    <phoneticPr fontId="5"/>
  </si>
  <si>
    <t>見積お願い致します。</t>
    <rPh sb="0" eb="2">
      <t>ミツモリ</t>
    </rPh>
    <rPh sb="3" eb="4">
      <t>ネガ</t>
    </rPh>
    <rPh sb="5" eb="6">
      <t>イタ</t>
    </rPh>
    <phoneticPr fontId="5"/>
  </si>
  <si>
    <t>削除してもらう</t>
    <rPh sb="0" eb="2">
      <t>サクジョ</t>
    </rPh>
    <phoneticPr fontId="5"/>
  </si>
  <si>
    <t>追加発注依頼する</t>
    <rPh sb="0" eb="2">
      <t>ツイカ</t>
    </rPh>
    <rPh sb="2" eb="4">
      <t>ハッチュウ</t>
    </rPh>
    <rPh sb="4" eb="6">
      <t>イライ</t>
    </rPh>
    <phoneticPr fontId="5"/>
  </si>
  <si>
    <t>見積№HQ20-0529</t>
    <rPh sb="0" eb="2">
      <t>ミツ</t>
    </rPh>
    <phoneticPr fontId="5"/>
  </si>
  <si>
    <t>IDEC 株式会社</t>
    <phoneticPr fontId="5"/>
  </si>
  <si>
    <t>LBW6MB-M1T1LG</t>
    <phoneticPr fontId="5"/>
  </si>
  <si>
    <t>LBWｼﾘｰｽﾞ押しﾎﾞﾀﾝ丸型 動作方式 モメンタリ、接点構成 1c、ボタン色 緑</t>
    <rPh sb="8" eb="9">
      <t>オ</t>
    </rPh>
    <rPh sb="14" eb="16">
      <t>マルガタ</t>
    </rPh>
    <phoneticPr fontId="5"/>
  </si>
  <si>
    <t>送料</t>
    <rPh sb="0" eb="2">
      <t>ソウリョウ</t>
    </rPh>
    <phoneticPr fontId="5"/>
  </si>
  <si>
    <t>kg</t>
    <phoneticPr fontId="5"/>
  </si>
  <si>
    <t>5日目</t>
    <rPh sb="1" eb="2">
      <t>ニチ</t>
    </rPh>
    <rPh sb="2" eb="3">
      <t>メ</t>
    </rPh>
    <phoneticPr fontId="5"/>
  </si>
  <si>
    <t>SETB0035-Y04とSETB-0004-Y08に使用　</t>
    <rPh sb="27" eb="29">
      <t>シヨウ</t>
    </rPh>
    <phoneticPr fontId="5"/>
  </si>
  <si>
    <t>8日目</t>
    <rPh sb="1" eb="2">
      <t>ニチ</t>
    </rPh>
    <rPh sb="2" eb="3">
      <t>メ</t>
    </rPh>
    <phoneticPr fontId="5"/>
  </si>
  <si>
    <t>MVBLK-AMW-2CZ-XKKKJ</t>
    <phoneticPr fontId="5"/>
  </si>
  <si>
    <t>SETB0035-Y02　3RD12受けｶﾞｲﾄﾞ1</t>
    <phoneticPr fontId="5"/>
  </si>
  <si>
    <t>六角穴付きﾎﾞﾙﾄ　 (M4×45)　2本</t>
    <rPh sb="20" eb="21">
      <t>ホン</t>
    </rPh>
    <phoneticPr fontId="5"/>
  </si>
  <si>
    <t>SETB0035-Y02Y03固定用</t>
    <rPh sb="15" eb="17">
      <t>コテイ</t>
    </rPh>
    <rPh sb="17" eb="18">
      <t>ヨウ</t>
    </rPh>
    <phoneticPr fontId="5"/>
  </si>
  <si>
    <t>MVBLK-AMW-2CZ-35LL5</t>
    <phoneticPr fontId="5"/>
  </si>
  <si>
    <t>SETB0035-Y03　3RD12受けｶﾞｲﾄﾞ2</t>
    <phoneticPr fontId="5"/>
  </si>
  <si>
    <t>SETB0035-Y02</t>
  </si>
  <si>
    <t>SCB4-18　 在庫使用の為発注せず</t>
    <phoneticPr fontId="5"/>
  </si>
  <si>
    <t>六角穴付きﾎﾞﾙﾄ　 (M4×18)　2本</t>
    <rPh sb="20" eb="21">
      <t>ホン</t>
    </rPh>
    <phoneticPr fontId="5"/>
  </si>
  <si>
    <t>SETB0035-Y03Y04固定用</t>
    <rPh sb="15" eb="17">
      <t>コテイ</t>
    </rPh>
    <rPh sb="17" eb="18">
      <t>ヨウ</t>
    </rPh>
    <phoneticPr fontId="5"/>
  </si>
  <si>
    <t>MVBLK-AMW-2CZ-X5LAM</t>
    <phoneticPr fontId="5"/>
  </si>
  <si>
    <t>SETB0035-Y04　3RD12 ツール板　RD用</t>
    <phoneticPr fontId="5"/>
  </si>
  <si>
    <t>　MVBLK-AMW-2D1-873W8</t>
    <phoneticPr fontId="5"/>
  </si>
  <si>
    <t>SCB5-14　 在庫使用の為発注せず</t>
    <phoneticPr fontId="5"/>
  </si>
  <si>
    <t>六角穴付きﾎﾞﾙﾄ　 (M5×14)　2本</t>
    <rPh sb="20" eb="21">
      <t>ホン</t>
    </rPh>
    <phoneticPr fontId="5"/>
  </si>
  <si>
    <t>SETB-0004-Y08とロボット固定用</t>
    <rPh sb="18" eb="20">
      <t>コテイ</t>
    </rPh>
    <rPh sb="20" eb="21">
      <t>ヨウ</t>
    </rPh>
    <phoneticPr fontId="5"/>
  </si>
  <si>
    <t>SCB4-12　 在庫使用の為発注せず</t>
    <phoneticPr fontId="5"/>
  </si>
  <si>
    <t>六角穴付きﾎﾞﾙﾄ　 (M4×12)　4本</t>
    <rPh sb="20" eb="21">
      <t>ホン</t>
    </rPh>
    <phoneticPr fontId="5"/>
  </si>
  <si>
    <t>ﾛﾎﾞｯﾄとﾂｰﾙ治具固定用</t>
    <rPh sb="9" eb="11">
      <t>ジグ</t>
    </rPh>
    <rPh sb="11" eb="13">
      <t>コテイ</t>
    </rPh>
    <rPh sb="13" eb="14">
      <t>ヨウ</t>
    </rPh>
    <phoneticPr fontId="5"/>
  </si>
  <si>
    <t xml:space="preserve">CBSST6-16 </t>
    <phoneticPr fontId="5"/>
  </si>
  <si>
    <t>3RD12固定用ﾂｰﾙ治具へ</t>
    <rPh sb="5" eb="7">
      <t>コテイ</t>
    </rPh>
    <rPh sb="7" eb="8">
      <t>ヨウ</t>
    </rPh>
    <rPh sb="11" eb="13">
      <t>ジグ</t>
    </rPh>
    <phoneticPr fontId="5"/>
  </si>
  <si>
    <t>（株）アイシス</t>
    <rPh sb="0" eb="3">
      <t>カブ</t>
    </rPh>
    <phoneticPr fontId="5"/>
  </si>
  <si>
    <t>IMLANMN</t>
    <phoneticPr fontId="5"/>
  </si>
  <si>
    <t>メタルオスルア-ロックアダプタ　1/8 27NPTオス</t>
    <phoneticPr fontId="5"/>
  </si>
  <si>
    <t>3RD12ﾉｽﾞﾙルアーロック</t>
    <phoneticPr fontId="5"/>
  </si>
  <si>
    <t>見積№1498698-1</t>
    <rPh sb="0" eb="2">
      <t>ミツ</t>
    </rPh>
    <phoneticPr fontId="5"/>
  </si>
  <si>
    <t>9・8</t>
    <phoneticPr fontId="5"/>
  </si>
  <si>
    <t>3日目</t>
    <rPh sb="1" eb="2">
      <t>ヒ</t>
    </rPh>
    <rPh sb="2" eb="3">
      <t>メ</t>
    </rPh>
    <phoneticPr fontId="5"/>
  </si>
  <si>
    <t>　変換継ぎ手1　　3/8-　1/4</t>
    <phoneticPr fontId="5"/>
  </si>
  <si>
    <t>3RD12ﾉｽﾞﾙ変換用1</t>
    <rPh sb="9" eb="11">
      <t>ヘンカン</t>
    </rPh>
    <rPh sb="11" eb="12">
      <t>ヨウ</t>
    </rPh>
    <phoneticPr fontId="5"/>
  </si>
  <si>
    <t>APMTS-N2-N1</t>
    <phoneticPr fontId="5"/>
  </si>
  <si>
    <t>　変換継ぎ手2　　　1/4-　1/8</t>
    <phoneticPr fontId="5"/>
  </si>
  <si>
    <t>3RD12ﾉｽﾞﾙ変換用2</t>
    <rPh sb="9" eb="11">
      <t>ヘンカン</t>
    </rPh>
    <rPh sb="11" eb="12">
      <t>ヨウ</t>
    </rPh>
    <phoneticPr fontId="5"/>
  </si>
  <si>
    <t xml:space="preserve">APMTS-N2-N2 </t>
    <phoneticPr fontId="5"/>
  </si>
  <si>
    <t>　変換継ぎ手2　　　1/4-1/4</t>
    <phoneticPr fontId="5"/>
  </si>
  <si>
    <t xml:space="preserve">APMTS-G4-T3 </t>
    <phoneticPr fontId="5"/>
  </si>
  <si>
    <t>ねじ変換継手　G1/2からR3/8へ</t>
    <phoneticPr fontId="5"/>
  </si>
  <si>
    <t>高圧ﾎｰｽ変換用</t>
    <rPh sb="0" eb="2">
      <t>コウアツ</t>
    </rPh>
    <rPh sb="5" eb="7">
      <t>ヘンカン</t>
    </rPh>
    <rPh sb="7" eb="8">
      <t>ヨウ</t>
    </rPh>
    <phoneticPr fontId="5"/>
  </si>
  <si>
    <t xml:space="preserve">SUTELH10A </t>
    <phoneticPr fontId="5"/>
  </si>
  <si>
    <t>高圧用ねじ込み継手　同径　メス・オスエルボ</t>
    <phoneticPr fontId="5"/>
  </si>
  <si>
    <t>STUPDJ23</t>
    <phoneticPr fontId="5"/>
  </si>
  <si>
    <t>高圧用ねじ込み継手　異径　ニップルPT3/8からPT1/4へ</t>
    <phoneticPr fontId="5"/>
  </si>
  <si>
    <t xml:space="preserve">SUTELH8A </t>
    <phoneticPr fontId="5"/>
  </si>
  <si>
    <t>高圧液体用減圧弁のOUTﾎｰｽ向き変更する場合使用する</t>
    <rPh sb="15" eb="16">
      <t>ム</t>
    </rPh>
    <rPh sb="17" eb="19">
      <t>ヘンコウ</t>
    </rPh>
    <rPh sb="21" eb="23">
      <t>バアイ</t>
    </rPh>
    <rPh sb="23" eb="25">
      <t>シヨウ</t>
    </rPh>
    <phoneticPr fontId="5"/>
  </si>
  <si>
    <t>SS-8M0-2-4RT</t>
    <phoneticPr fontId="5"/>
  </si>
  <si>
    <t>オスエルボ継ぎ手　φ8　R1/4</t>
    <rPh sb="5" eb="6">
      <t>ツ</t>
    </rPh>
    <rPh sb="7" eb="8">
      <t>テ</t>
    </rPh>
    <phoneticPr fontId="5"/>
  </si>
  <si>
    <t>ｵｰﾄｷｬﾝOUT</t>
    <phoneticPr fontId="5"/>
  </si>
  <si>
    <t>見積№1009708116</t>
    <rPh sb="0" eb="2">
      <t>ミツ</t>
    </rPh>
    <phoneticPr fontId="5"/>
  </si>
  <si>
    <t>SS-8-MTA-1-4RT</t>
    <phoneticPr fontId="5"/>
  </si>
  <si>
    <t>チューブアダプタ　φ8　R1/4　　</t>
    <phoneticPr fontId="5"/>
  </si>
  <si>
    <t>PTSL-8A-SU4</t>
    <phoneticPr fontId="5"/>
  </si>
  <si>
    <t>高圧用 ねじ込み継手 PT SL/ストリートエルボ　R1/4</t>
    <phoneticPr fontId="5"/>
  </si>
  <si>
    <t>ﾂｰﾙ冶具除電ブローﾕﾆｯﾄ</t>
    <rPh sb="3" eb="5">
      <t>ジグ</t>
    </rPh>
    <rPh sb="5" eb="7">
      <t>ジョデン</t>
    </rPh>
    <phoneticPr fontId="5"/>
  </si>
  <si>
    <t>MVSHM-3N03050005009-2CU-RND9A</t>
    <phoneticPr fontId="5"/>
  </si>
  <si>
    <t>SETB0035-Y01　除電ブローﾌﾞﾗｹｯﾄ</t>
    <phoneticPr fontId="5"/>
  </si>
  <si>
    <t>Keyence</t>
    <phoneticPr fontId="5"/>
  </si>
  <si>
    <t>SJ-L005F</t>
    <phoneticPr fontId="5"/>
  </si>
  <si>
    <t>超小型除電ﾌﾞﾛｱ本体</t>
    <phoneticPr fontId="5"/>
  </si>
  <si>
    <t>見積No.14876599</t>
    <rPh sb="0" eb="2">
      <t>ミツモリ</t>
    </rPh>
    <phoneticPr fontId="5"/>
  </si>
  <si>
    <t>OP-88096</t>
    <phoneticPr fontId="5"/>
  </si>
  <si>
    <t>M8-バラ線</t>
    <phoneticPr fontId="5"/>
  </si>
  <si>
    <t>OP-88318</t>
    <phoneticPr fontId="5"/>
  </si>
  <si>
    <t>卓上固定具</t>
    <phoneticPr fontId="5"/>
  </si>
  <si>
    <t>SCB4-8　 在庫使用の為発注せず</t>
    <phoneticPr fontId="5"/>
  </si>
  <si>
    <t>六角穴付きﾎﾞﾙﾄ　 (M4×8)　2本</t>
    <rPh sb="19" eb="20">
      <t>ホン</t>
    </rPh>
    <phoneticPr fontId="5"/>
  </si>
  <si>
    <t>SETB0035-Y01をSETB0035-Y04に固定用</t>
    <rPh sb="26" eb="28">
      <t>コテイ</t>
    </rPh>
    <rPh sb="28" eb="29">
      <t>ヨウ</t>
    </rPh>
    <phoneticPr fontId="5"/>
  </si>
  <si>
    <t>減圧ﾕﾆｯﾄ</t>
    <rPh sb="0" eb="2">
      <t>ゲンアツ</t>
    </rPh>
    <phoneticPr fontId="5"/>
  </si>
  <si>
    <t>TESCOM</t>
    <phoneticPr fontId="5"/>
  </si>
  <si>
    <t>54-2067T24</t>
    <phoneticPr fontId="5"/>
  </si>
  <si>
    <t>高圧液体用減圧弁</t>
    <rPh sb="0" eb="2">
      <t>コウアツ</t>
    </rPh>
    <rPh sb="2" eb="4">
      <t>エキタイ</t>
    </rPh>
    <rPh sb="4" eb="5">
      <t>ヨウ</t>
    </rPh>
    <rPh sb="5" eb="7">
      <t>ゲンアツ</t>
    </rPh>
    <rPh sb="7" eb="8">
      <t>ベン</t>
    </rPh>
    <phoneticPr fontId="5"/>
  </si>
  <si>
    <t>今回は発注せず　1個</t>
    <rPh sb="0" eb="2">
      <t>コンカイ</t>
    </rPh>
    <rPh sb="3" eb="5">
      <t>ハッチュウ</t>
    </rPh>
    <rPh sb="9" eb="10">
      <t>コ</t>
    </rPh>
    <phoneticPr fontId="5"/>
  </si>
  <si>
    <t xml:space="preserve">RBYW30-100-T10 </t>
    <phoneticPr fontId="5"/>
  </si>
  <si>
    <t>今回は発注せず　4個</t>
    <rPh sb="0" eb="2">
      <t>コンカイ</t>
    </rPh>
    <rPh sb="3" eb="5">
      <t>ハッチュウ</t>
    </rPh>
    <rPh sb="9" eb="10">
      <t>コ</t>
    </rPh>
    <phoneticPr fontId="5"/>
  </si>
  <si>
    <t>MVSHM-3N03052005021-2CZ-X489J</t>
    <phoneticPr fontId="5"/>
  </si>
  <si>
    <t>SETB0035-Z12 減圧弁固定ﾌﾞﾗｹｯﾄ1</t>
    <phoneticPr fontId="5"/>
  </si>
  <si>
    <t>MVSHM-3N03052011016-2CZ-3ZR7L</t>
    <phoneticPr fontId="5"/>
  </si>
  <si>
    <t>SETB0035-Z13 減圧弁固定ﾌﾞﾗｹｯﾄ2</t>
    <phoneticPr fontId="5"/>
  </si>
  <si>
    <t>SCB4-6　 在庫使用の為発注せず</t>
    <phoneticPr fontId="5"/>
  </si>
  <si>
    <t>六角穴付きﾎﾞﾙﾄ　 (M4×6)　　8本</t>
    <rPh sb="20" eb="21">
      <t>ホン</t>
    </rPh>
    <phoneticPr fontId="5"/>
  </si>
  <si>
    <t>RBYW30-100-T10 固定用</t>
    <phoneticPr fontId="5"/>
  </si>
  <si>
    <t>SCB4-10　 在庫使用の為発注せず</t>
    <phoneticPr fontId="5"/>
  </si>
  <si>
    <t>六角穴付きﾎﾞﾙﾄ　 (M4×10)　4本</t>
    <rPh sb="20" eb="21">
      <t>ホン</t>
    </rPh>
    <phoneticPr fontId="5"/>
  </si>
  <si>
    <t>SCB6-22</t>
    <phoneticPr fontId="5"/>
  </si>
  <si>
    <t>六角穴付きﾎﾞﾙﾄ　 (M6×22)　　2本使用</t>
    <rPh sb="21" eb="22">
      <t>ホン</t>
    </rPh>
    <rPh sb="22" eb="24">
      <t>シヨウ</t>
    </rPh>
    <phoneticPr fontId="5"/>
  </si>
  <si>
    <t>減圧弁をSETB0035-Z13 減圧弁固定ﾌﾞﾗｹｯﾄ2 固定用</t>
    <phoneticPr fontId="5"/>
  </si>
  <si>
    <t>ナット－単品販売－　M6ﾈｼﾞ用</t>
    <rPh sb="15" eb="16">
      <t>ヨウ</t>
    </rPh>
    <phoneticPr fontId="5"/>
  </si>
  <si>
    <t>AP-14S</t>
    <phoneticPr fontId="5"/>
  </si>
  <si>
    <t>耐環境型デジタル圧力センサ1/4　R（PT）　配線3m</t>
    <rPh sb="23" eb="25">
      <t>ハイセン</t>
    </rPh>
    <phoneticPr fontId="5"/>
  </si>
  <si>
    <t>見積№15261878</t>
    <rPh sb="0" eb="2">
      <t>ミツ</t>
    </rPh>
    <phoneticPr fontId="5"/>
  </si>
  <si>
    <t>AP-V80</t>
    <phoneticPr fontId="5"/>
  </si>
  <si>
    <t>耐環境型デジタル圧力センサアンプﾕﾆｯﾄ　DINレールﾀｲﾌﾟ</t>
    <phoneticPr fontId="5"/>
  </si>
  <si>
    <t>　MVSHM-3N02052005020-2D1-AN79X</t>
    <phoneticPr fontId="5"/>
  </si>
  <si>
    <t>158930－Z001　レギュレーター取付板金:1</t>
    <phoneticPr fontId="5"/>
  </si>
  <si>
    <t xml:space="preserve">MRB-80 </t>
    <phoneticPr fontId="5"/>
  </si>
  <si>
    <t>ｵｰﾄｷｬﾝOUT、減圧弁OUT側ﾎ-ス接続部</t>
    <rPh sb="10" eb="12">
      <t>ゲンアツ</t>
    </rPh>
    <rPh sb="12" eb="13">
      <t>ベン</t>
    </rPh>
    <rPh sb="16" eb="17">
      <t>ガワ</t>
    </rPh>
    <rPh sb="20" eb="22">
      <t>セツゾク</t>
    </rPh>
    <rPh sb="22" eb="23">
      <t>ブ</t>
    </rPh>
    <phoneticPr fontId="5"/>
  </si>
  <si>
    <t>APMMS-T2-N2</t>
    <phoneticPr fontId="5"/>
  </si>
  <si>
    <t>ねじ変換継手　　PT1/4とNPT1/4　</t>
    <phoneticPr fontId="5"/>
  </si>
  <si>
    <t>高圧液体用減圧弁のINとOUT</t>
    <phoneticPr fontId="5"/>
  </si>
  <si>
    <t xml:space="preserve">SUTPTH8A </t>
    <phoneticPr fontId="5"/>
  </si>
  <si>
    <t>高圧用ねじ込み継手　同径　チーズ　R1/4</t>
    <phoneticPr fontId="5"/>
  </si>
  <si>
    <t>高圧液体用減圧弁OUT側ｷｰｴﾝｽｾﾝｻ取付用</t>
    <rPh sb="11" eb="12">
      <t>ガワ</t>
    </rPh>
    <rPh sb="20" eb="22">
      <t>トリツケ</t>
    </rPh>
    <rPh sb="22" eb="23">
      <t>ヨウ</t>
    </rPh>
    <phoneticPr fontId="5"/>
  </si>
  <si>
    <t>APMMS-T2-T2</t>
    <phoneticPr fontId="5"/>
  </si>
  <si>
    <t>ねじ変換継手　　PT1/4とPT1/4　</t>
    <phoneticPr fontId="5"/>
  </si>
  <si>
    <t>減圧弁OUT側ﾎ-ス接続部</t>
    <phoneticPr fontId="5"/>
  </si>
  <si>
    <t>APMFS-T2-T2</t>
    <phoneticPr fontId="5"/>
  </si>
  <si>
    <t>ねじ変換継手　　Rc1/4とRc1/4　</t>
    <phoneticPr fontId="5"/>
  </si>
  <si>
    <t>減圧弁IN側ﾎ-ス接続部</t>
    <phoneticPr fontId="5"/>
  </si>
  <si>
    <t>豊中ﾎｯﾄ研究所</t>
    <rPh sb="0" eb="2">
      <t>トヨナカ</t>
    </rPh>
    <rPh sb="5" eb="8">
      <t>ケンキュウショ</t>
    </rPh>
    <phoneticPr fontId="5"/>
  </si>
  <si>
    <r>
      <t>RF20-P-04-0.8m 　→</t>
    </r>
    <r>
      <rPr>
        <sz val="11"/>
        <color indexed="10"/>
        <rFont val="ＭＳ Ｐゴシック"/>
        <family val="3"/>
        <charset val="128"/>
      </rPr>
      <t>RF20-P-04*0.8mで発注</t>
    </r>
    <rPh sb="32" eb="34">
      <t>ハッチュウ</t>
    </rPh>
    <phoneticPr fontId="5"/>
  </si>
  <si>
    <t>低圧ﾅｲﾛﾝﾎ-ス　RF20-Pシリーズ　　長さ0.8m</t>
    <rPh sb="0" eb="2">
      <t>テイアツ</t>
    </rPh>
    <rPh sb="22" eb="23">
      <t>ナガ</t>
    </rPh>
    <phoneticPr fontId="5"/>
  </si>
  <si>
    <t>3RD12と減圧弁接続</t>
    <rPh sb="6" eb="8">
      <t>ゲンアツ</t>
    </rPh>
    <rPh sb="8" eb="9">
      <t>ベン</t>
    </rPh>
    <rPh sb="9" eb="11">
      <t>セツゾク</t>
    </rPh>
    <phoneticPr fontId="5"/>
  </si>
  <si>
    <t>見積№YH200827-2</t>
    <rPh sb="0" eb="2">
      <t>ミツ</t>
    </rPh>
    <phoneticPr fontId="5"/>
  </si>
  <si>
    <r>
      <t>RF20-P-04-0.75m→</t>
    </r>
    <r>
      <rPr>
        <sz val="11"/>
        <color indexed="10"/>
        <rFont val="ＭＳ Ｐゴシック"/>
        <family val="3"/>
        <charset val="128"/>
      </rPr>
      <t>RF20-P-04*0.75mで発注</t>
    </r>
    <rPh sb="32" eb="34">
      <t>ハッチュウ</t>
    </rPh>
    <phoneticPr fontId="5"/>
  </si>
  <si>
    <t>低圧ﾅｲﾛﾝﾎ-ス　RF20-Pシリーズ　　長さ0.75m</t>
    <rPh sb="0" eb="2">
      <t>テイアツ</t>
    </rPh>
    <rPh sb="22" eb="23">
      <t>ナガ</t>
    </rPh>
    <phoneticPr fontId="5"/>
  </si>
  <si>
    <t>ｵｰﾄｷｬﾝと減圧弁接続</t>
    <rPh sb="7" eb="9">
      <t>ゲンアツ</t>
    </rPh>
    <rPh sb="9" eb="10">
      <t>ベン</t>
    </rPh>
    <rPh sb="10" eb="12">
      <t>セツゾク</t>
    </rPh>
    <phoneticPr fontId="5"/>
  </si>
  <si>
    <r>
      <t>RF20-P-04-0.7m→</t>
    </r>
    <r>
      <rPr>
        <sz val="11"/>
        <color indexed="10"/>
        <rFont val="ＭＳ Ｐゴシック"/>
        <family val="3"/>
        <charset val="128"/>
      </rPr>
      <t>RF20-P-04*0.7mで発注</t>
    </r>
    <phoneticPr fontId="5"/>
  </si>
  <si>
    <t>低圧ﾅｲﾛﾝﾎ-ス　RF20-Pシリーズ　　長さ0.7m</t>
    <rPh sb="0" eb="2">
      <t>テイアツ</t>
    </rPh>
    <rPh sb="22" eb="23">
      <t>ナガ</t>
    </rPh>
    <phoneticPr fontId="5"/>
  </si>
  <si>
    <r>
      <t>RF20-P-04-0.65m→</t>
    </r>
    <r>
      <rPr>
        <sz val="11"/>
        <color indexed="10"/>
        <rFont val="ＭＳ Ｐゴシック"/>
        <family val="3"/>
        <charset val="128"/>
      </rPr>
      <t>RF20-P-04*0.65mで発注</t>
    </r>
    <rPh sb="32" eb="34">
      <t>ハッチュウ</t>
    </rPh>
    <phoneticPr fontId="5"/>
  </si>
  <si>
    <t>低圧ﾅｲﾛﾝﾎ-ス　RF20-Pシリーズ　　長さ0.65m</t>
    <rPh sb="0" eb="2">
      <t>テイアツ</t>
    </rPh>
    <rPh sb="22" eb="23">
      <t>ナガ</t>
    </rPh>
    <phoneticPr fontId="5"/>
  </si>
  <si>
    <r>
      <t>RF20-P-04-0.60m→</t>
    </r>
    <r>
      <rPr>
        <sz val="11"/>
        <color indexed="10"/>
        <rFont val="ＭＳ Ｐゴシック"/>
        <family val="3"/>
        <charset val="128"/>
      </rPr>
      <t>RF20-P-04*0.6mで発注</t>
    </r>
    <rPh sb="31" eb="33">
      <t>ハッチュウ</t>
    </rPh>
    <phoneticPr fontId="5"/>
  </si>
  <si>
    <t>低圧ﾅｲﾛﾝﾎ-ス　RF20-Pシリーズ　　長さ0.6m</t>
    <rPh sb="0" eb="2">
      <t>テイアツ</t>
    </rPh>
    <rPh sb="22" eb="23">
      <t>ナガ</t>
    </rPh>
    <phoneticPr fontId="5"/>
  </si>
  <si>
    <t>#1009　ストレート継ぎ手　　　オスPT1/4　オスPF1/4　</t>
    <phoneticPr fontId="5"/>
  </si>
  <si>
    <t>見積№YH200827-3</t>
    <rPh sb="0" eb="2">
      <t>ミツ</t>
    </rPh>
    <phoneticPr fontId="5"/>
  </si>
  <si>
    <t>#1007　ストレート継ぎ手　　　メスPT1/4　オスPF1/4</t>
    <phoneticPr fontId="5"/>
  </si>
  <si>
    <t>#1034　エルボ継ぎ手　　　オスPT1/4　オスPF1/4　　　　　4個</t>
    <phoneticPr fontId="5"/>
  </si>
  <si>
    <t>ﾜｰｸ冶具ﾕﾆｯﾄ</t>
    <rPh sb="3" eb="5">
      <t>ジグ</t>
    </rPh>
    <phoneticPr fontId="5"/>
  </si>
  <si>
    <t>8日目</t>
    <rPh sb="1" eb="2">
      <t>ヒ</t>
    </rPh>
    <rPh sb="2" eb="3">
      <t>メ</t>
    </rPh>
    <phoneticPr fontId="5"/>
  </si>
  <si>
    <t>MVBLK-AMW-2D2-ZM4DN</t>
    <phoneticPr fontId="5"/>
  </si>
  <si>
    <t>SETB0035-X01　ﾜｰｸ受けﾍﾞｰｽ冶具</t>
    <phoneticPr fontId="5"/>
  </si>
  <si>
    <t>2日目</t>
    <rPh sb="1" eb="2">
      <t>ヒ</t>
    </rPh>
    <rPh sb="2" eb="3">
      <t>メ</t>
    </rPh>
    <phoneticPr fontId="5"/>
  </si>
  <si>
    <t>WGLSC-30-10-12</t>
    <phoneticPr fontId="5"/>
  </si>
  <si>
    <t>SCB3-12　　 在庫使用の為発注せず</t>
    <phoneticPr fontId="5"/>
  </si>
  <si>
    <t>六角穴付きﾎﾞﾙﾄ　 (M3×12)　8本</t>
    <rPh sb="20" eb="21">
      <t>ホン</t>
    </rPh>
    <phoneticPr fontId="5"/>
  </si>
  <si>
    <t>WGLSC-30-10-12固定用　</t>
    <rPh sb="14" eb="16">
      <t>コテイ</t>
    </rPh>
    <rPh sb="16" eb="17">
      <t>ヨウ</t>
    </rPh>
    <phoneticPr fontId="5"/>
  </si>
  <si>
    <t>FPBA5-P7.9-L5-B4</t>
    <phoneticPr fontId="5"/>
  </si>
  <si>
    <t>お客様ﾜｰｸ位置決め用　ﾜｰｸ治具左側2個</t>
    <rPh sb="1" eb="3">
      <t>キャクサマ</t>
    </rPh>
    <rPh sb="6" eb="8">
      <t>イチ</t>
    </rPh>
    <rPh sb="8" eb="9">
      <t>ギ</t>
    </rPh>
    <rPh sb="10" eb="11">
      <t>ヨウ</t>
    </rPh>
    <rPh sb="15" eb="17">
      <t>ジグ</t>
    </rPh>
    <rPh sb="17" eb="18">
      <t>ヒダリ</t>
    </rPh>
    <rPh sb="18" eb="19">
      <t>ガワ</t>
    </rPh>
    <rPh sb="20" eb="21">
      <t>コ</t>
    </rPh>
    <phoneticPr fontId="5"/>
  </si>
  <si>
    <t>WGLB-SU-A30-B30-T10-E13-S12-H7-Q30-F25.5-K4.5-J4.5-G25.5-Z3</t>
    <phoneticPr fontId="5"/>
  </si>
  <si>
    <t>SETB0035-X02　ワークガイド　Ｌ字型タイプ1</t>
    <phoneticPr fontId="5"/>
  </si>
  <si>
    <t>お客様ﾜｰｸ位置決め用　ﾜｰｸ治具　右奥側</t>
    <rPh sb="1" eb="3">
      <t>キャクサマ</t>
    </rPh>
    <rPh sb="6" eb="8">
      <t>イチ</t>
    </rPh>
    <rPh sb="8" eb="9">
      <t>ギ</t>
    </rPh>
    <rPh sb="10" eb="11">
      <t>ヨウ</t>
    </rPh>
    <rPh sb="15" eb="16">
      <t>ジ</t>
    </rPh>
    <rPh sb="16" eb="17">
      <t>ミギ</t>
    </rPh>
    <phoneticPr fontId="5"/>
  </si>
  <si>
    <t>WGLB-SU-A30-B30-T10-E12-S13-H7-Q30-F25.5-K4.5-J4.5-G25.5-Z3</t>
    <phoneticPr fontId="5"/>
  </si>
  <si>
    <t>SETB0035-X03　ワークガイド　Ｌ字型タイプ2</t>
    <phoneticPr fontId="5"/>
  </si>
  <si>
    <t>お客様ﾜｰｸ位置決め用　ﾜｰｸ治具　右手前</t>
    <rPh sb="1" eb="3">
      <t>キャクサマ</t>
    </rPh>
    <rPh sb="6" eb="8">
      <t>イチ</t>
    </rPh>
    <rPh sb="8" eb="9">
      <t>ギ</t>
    </rPh>
    <rPh sb="10" eb="11">
      <t>ヨウ</t>
    </rPh>
    <rPh sb="15" eb="17">
      <t>ジグ</t>
    </rPh>
    <rPh sb="18" eb="19">
      <t>ミギ</t>
    </rPh>
    <rPh sb="19" eb="21">
      <t>テマエ</t>
    </rPh>
    <phoneticPr fontId="5"/>
  </si>
  <si>
    <t>148710-Z001 ｶｯﾌﾟﾎﾙﾀﾞｰﾍﾞｰｽＬ字ﾌﾞﾗｹｯﾄ</t>
    <phoneticPr fontId="5"/>
  </si>
  <si>
    <t>148710-Z002　ｶｯﾌﾟﾎﾙﾀﾞｰＬ字ﾌﾞﾗｹｯﾄ</t>
    <phoneticPr fontId="5"/>
  </si>
  <si>
    <t>SETB-0012-Z05 カップホルダー</t>
    <phoneticPr fontId="5"/>
  </si>
  <si>
    <t>PUT6-10-B　 在庫使用の為発注せず</t>
    <phoneticPr fontId="5"/>
  </si>
  <si>
    <t>MVSHM-3N02052013017-2D1-ARXWG</t>
    <phoneticPr fontId="5"/>
  </si>
  <si>
    <t>159096-Z002　ケーブルベアヘッド横板金</t>
    <rPh sb="21" eb="22">
      <t>ヨコ</t>
    </rPh>
    <rPh sb="22" eb="24">
      <t>バンキン</t>
    </rPh>
    <phoneticPr fontId="5"/>
  </si>
  <si>
    <t>MVBLK-AMW-JPA226DKY111AB</t>
    <phoneticPr fontId="5"/>
  </si>
  <si>
    <t>159096-Z003　ケーブルベア下板</t>
    <rPh sb="18" eb="20">
      <t>シタイタ</t>
    </rPh>
    <phoneticPr fontId="5"/>
  </si>
  <si>
    <t>VAVCT-1.25-3-4</t>
    <phoneticPr fontId="5"/>
  </si>
  <si>
    <t>VCT PSE対応 ビニルキャブタイヤ</t>
    <phoneticPr fontId="5"/>
  </si>
  <si>
    <t>ブレーカーからφ30セレクタへ</t>
    <phoneticPr fontId="5"/>
  </si>
  <si>
    <t>5日目</t>
    <rPh sb="1" eb="2">
      <t>ヒ</t>
    </rPh>
    <rPh sb="2" eb="3">
      <t>メ</t>
    </rPh>
    <phoneticPr fontId="5"/>
  </si>
  <si>
    <t>AD-342 　 在庫使用の為発注せず</t>
    <phoneticPr fontId="5"/>
  </si>
  <si>
    <t>配線ダクト（側片折り取り可能）　1本</t>
    <rPh sb="17" eb="18">
      <t>ホン</t>
    </rPh>
    <phoneticPr fontId="5"/>
  </si>
  <si>
    <t>機材保管在庫使用</t>
    <rPh sb="0" eb="2">
      <t>キザイ</t>
    </rPh>
    <rPh sb="2" eb="4">
      <t>ホカン</t>
    </rPh>
    <rPh sb="4" eb="6">
      <t>ザイコ</t>
    </rPh>
    <rPh sb="6" eb="8">
      <t>シヨウ</t>
    </rPh>
    <phoneticPr fontId="5"/>
  </si>
  <si>
    <t>F1.25-M3　 在庫使用の為発注せず</t>
    <phoneticPr fontId="5"/>
  </si>
  <si>
    <t>裸圧着端子Y型　1個</t>
    <rPh sb="0" eb="1">
      <t>ハダカ</t>
    </rPh>
    <rPh sb="1" eb="3">
      <t>アッチャク</t>
    </rPh>
    <rPh sb="3" eb="5">
      <t>タンシ</t>
    </rPh>
    <rPh sb="6" eb="7">
      <t>ガタ</t>
    </rPh>
    <rPh sb="9" eb="10">
      <t>コ</t>
    </rPh>
    <phoneticPr fontId="5"/>
  </si>
  <si>
    <t>ﾊﾟﾄﾗﾝﾌﾟ用</t>
    <rPh sb="7" eb="8">
      <t>ヨウ</t>
    </rPh>
    <phoneticPr fontId="5"/>
  </si>
  <si>
    <t>A8116</t>
    <phoneticPr fontId="5"/>
  </si>
  <si>
    <t>見積№22-20-00825A</t>
    <rPh sb="0" eb="2">
      <t>ミツモリ</t>
    </rPh>
    <phoneticPr fontId="5"/>
  </si>
  <si>
    <t>SHNTP6-5　</t>
    <phoneticPr fontId="5"/>
  </si>
  <si>
    <t>後入れバネナット　　φ30 セレクタスイッチ　ＢＯＸと架台に　固定用</t>
    <phoneticPr fontId="5"/>
  </si>
  <si>
    <t>SCB5-10　 在庫使用の為発注せず</t>
    <phoneticPr fontId="5"/>
  </si>
  <si>
    <t>六角穴付きﾎﾞﾙﾄ　φ30 セレクタスイッチ　ＢＯＸと架台に　固定用</t>
    <rPh sb="27" eb="29">
      <t>カダイ</t>
    </rPh>
    <rPh sb="31" eb="33">
      <t>コテイ</t>
    </rPh>
    <rPh sb="33" eb="34">
      <t>ヨウ</t>
    </rPh>
    <phoneticPr fontId="5"/>
  </si>
  <si>
    <r>
      <t>1</t>
    </r>
    <r>
      <rPr>
        <sz val="11"/>
        <color indexed="10"/>
        <rFont val="ＭＳ Ｐゴシック"/>
        <family val="3"/>
        <charset val="128"/>
      </rPr>
      <t>.25-5</t>
    </r>
    <r>
      <rPr>
        <sz val="11"/>
        <color indexed="10"/>
        <rFont val="ＭＳ Ｐゴシック"/>
        <family val="3"/>
        <charset val="128"/>
      </rPr>
      <t>　 在庫使用の為発注せず</t>
    </r>
    <phoneticPr fontId="5"/>
  </si>
  <si>
    <t>在庫使用　仙台営業所在庫使用</t>
    <rPh sb="0" eb="2">
      <t>ザイコ</t>
    </rPh>
    <rPh sb="2" eb="4">
      <t>シヨウ</t>
    </rPh>
    <phoneticPr fontId="5"/>
  </si>
  <si>
    <t>NA3GH-24-2-10</t>
    <phoneticPr fontId="5"/>
  </si>
  <si>
    <t>NA3GH-24-3-10</t>
    <phoneticPr fontId="5"/>
  </si>
  <si>
    <t>PC-2005-M　 在庫使用の為発注せず</t>
    <phoneticPr fontId="5"/>
  </si>
  <si>
    <t>PC-2005-F　 在庫使用の為発注せず</t>
    <phoneticPr fontId="5"/>
  </si>
  <si>
    <t>LS産電</t>
    <rPh sb="2" eb="4">
      <t>サンデン</t>
    </rPh>
    <phoneticPr fontId="5"/>
  </si>
  <si>
    <t>漏電ブレーカ　　　2個　1SET</t>
    <rPh sb="10" eb="11">
      <t>コ</t>
    </rPh>
    <phoneticPr fontId="5"/>
  </si>
  <si>
    <t>NA3VCSB-23-3P-8</t>
    <phoneticPr fontId="5"/>
  </si>
  <si>
    <t>シールド付信号用ケーブル</t>
    <phoneticPr fontId="5"/>
  </si>
  <si>
    <t>ﾊﾟﾄﾗﾝﾌﾟ延長配線　端子台まで</t>
    <rPh sb="7" eb="9">
      <t>エンチョウ</t>
    </rPh>
    <rPh sb="9" eb="11">
      <t>ハイセン</t>
    </rPh>
    <rPh sb="12" eb="14">
      <t>タンシ</t>
    </rPh>
    <rPh sb="14" eb="15">
      <t>ダイ</t>
    </rPh>
    <phoneticPr fontId="5"/>
  </si>
  <si>
    <t>ECON-GUARD</t>
    <phoneticPr fontId="5"/>
  </si>
  <si>
    <t>e-CON　防塵カバー</t>
    <phoneticPr fontId="5"/>
  </si>
  <si>
    <t>ﾊﾟﾄﾗﾝﾌﾟ延長配線用</t>
    <rPh sb="11" eb="12">
      <t>ヨウ</t>
    </rPh>
    <phoneticPr fontId="5"/>
  </si>
  <si>
    <t>37104-2165-000FL-8P</t>
    <phoneticPr fontId="5"/>
  </si>
  <si>
    <t>e-CON　プラグ（オス）コネクタ（青）</t>
    <phoneticPr fontId="5"/>
  </si>
  <si>
    <t>37304-2124-000FL-8P</t>
    <phoneticPr fontId="5"/>
  </si>
  <si>
    <t>e-CON　ソケット（メス）コネクタ（緑）</t>
    <phoneticPr fontId="5"/>
  </si>
  <si>
    <t>37304-2165-000FL-8P</t>
    <phoneticPr fontId="5"/>
  </si>
  <si>
    <t>e-CON　プラグ（メス）コネクタ（青）</t>
    <phoneticPr fontId="5"/>
  </si>
  <si>
    <t>37104-2124-000FL-8P</t>
    <phoneticPr fontId="5"/>
  </si>
  <si>
    <t>e-CON　ソケット（オス）コネクタ（緑）</t>
    <phoneticPr fontId="5"/>
  </si>
  <si>
    <t>ACコード（15A 3m）</t>
    <phoneticPr fontId="5"/>
  </si>
  <si>
    <t>ViscoPro C, D用電源ケーブル</t>
    <rPh sb="13" eb="14">
      <t>ヨウ</t>
    </rPh>
    <rPh sb="14" eb="16">
      <t>デンゲン</t>
    </rPh>
    <phoneticPr fontId="5"/>
  </si>
  <si>
    <t>レギュレーター継ぎ手　関連</t>
    <phoneticPr fontId="5"/>
  </si>
  <si>
    <t>ＡＷ２０Ｋ－０２Ｅ－Ｂ</t>
    <phoneticPr fontId="5"/>
  </si>
  <si>
    <t>MSYL6-2 →KQ2U06-02AS</t>
    <phoneticPr fontId="5"/>
  </si>
  <si>
    <t xml:space="preserve">PP6 </t>
    <phoneticPr fontId="5"/>
  </si>
  <si>
    <t>見積№227404-1</t>
    <rPh sb="0" eb="2">
      <t>ミツ</t>
    </rPh>
    <phoneticPr fontId="5"/>
  </si>
  <si>
    <t>六角穴付きﾎﾞﾙﾄ　元圧ﾚｷﾞｭﾚｰﾀブラケットと架台に　固定用</t>
    <rPh sb="10" eb="11">
      <t>モト</t>
    </rPh>
    <rPh sb="11" eb="12">
      <t>アツ</t>
    </rPh>
    <rPh sb="25" eb="27">
      <t>カダイ</t>
    </rPh>
    <rPh sb="29" eb="31">
      <t>コテイ</t>
    </rPh>
    <rPh sb="31" eb="32">
      <t>ヨウ</t>
    </rPh>
    <phoneticPr fontId="5"/>
  </si>
  <si>
    <t xml:space="preserve">USYL6 </t>
    <phoneticPr fontId="5"/>
  </si>
  <si>
    <t>MVSHM-3N02052006017-2CD-K69W5</t>
    <phoneticPr fontId="5"/>
  </si>
  <si>
    <t>SETB0035-Z01　ﾚｷﾞｭﾚｰﾀﾌﾞﾗｹｯﾄ</t>
    <phoneticPr fontId="5"/>
  </si>
  <si>
    <t xml:space="preserve">IR1020-01BEA-ZA-A </t>
    <phoneticPr fontId="5"/>
  </si>
  <si>
    <t>精密レギュレータ IR1000-A</t>
    <phoneticPr fontId="5"/>
  </si>
  <si>
    <r>
      <t>PAX6-01</t>
    </r>
    <r>
      <rPr>
        <sz val="11"/>
        <color indexed="10"/>
        <rFont val="ＭＳ Ｐゴシック"/>
        <family val="3"/>
        <charset val="128"/>
      </rPr>
      <t xml:space="preserve"> </t>
    </r>
    <phoneticPr fontId="5"/>
  </si>
  <si>
    <t>在庫使用　　　1個　　　2m</t>
    <rPh sb="0" eb="2">
      <t>ザイコ</t>
    </rPh>
    <rPh sb="2" eb="4">
      <t>シヨウ</t>
    </rPh>
    <phoneticPr fontId="5"/>
  </si>
  <si>
    <t xml:space="preserve">FAMAS-SUD-T3-A90-B30-L180-X30-F120-H52.5-N4-Y20-V140-S15-NA6 </t>
    <phoneticPr fontId="5"/>
  </si>
  <si>
    <t>架台　前ｽｲｯﾁBOX</t>
    <rPh sb="0" eb="2">
      <t>カダイ</t>
    </rPh>
    <rPh sb="3" eb="4">
      <t>マエ</t>
    </rPh>
    <phoneticPr fontId="5"/>
  </si>
  <si>
    <t>六角穴付きﾎﾞﾙﾄ　外部スイッチ取付ブラケットと架台に　固定用</t>
    <rPh sb="24" eb="26">
      <t>カダイ</t>
    </rPh>
    <rPh sb="28" eb="30">
      <t>コテイ</t>
    </rPh>
    <rPh sb="30" eb="31">
      <t>ヨウ</t>
    </rPh>
    <phoneticPr fontId="5"/>
  </si>
  <si>
    <t>1日目</t>
    <rPh sb="1" eb="2">
      <t>ヒ</t>
    </rPh>
    <rPh sb="2" eb="3">
      <t>メ</t>
    </rPh>
    <phoneticPr fontId="5"/>
  </si>
  <si>
    <t>HFS6-6060-410</t>
    <phoneticPr fontId="5"/>
  </si>
  <si>
    <t>架台</t>
    <rPh sb="0" eb="2">
      <t>カダイ</t>
    </rPh>
    <phoneticPr fontId="5"/>
  </si>
  <si>
    <t>HFS6-6060-422</t>
    <phoneticPr fontId="5"/>
  </si>
  <si>
    <t>HFS6-6060-542</t>
    <phoneticPr fontId="5"/>
  </si>
  <si>
    <t>HFS6-6060-600</t>
    <phoneticPr fontId="5"/>
  </si>
  <si>
    <t>HFS6-6060-680</t>
    <phoneticPr fontId="5"/>
  </si>
  <si>
    <t>6日目</t>
    <rPh sb="1" eb="2">
      <t>ヒ</t>
    </rPh>
    <rPh sb="2" eb="3">
      <t>メ</t>
    </rPh>
    <phoneticPr fontId="5"/>
  </si>
  <si>
    <t>HBLTD6-C-SSP</t>
    <phoneticPr fontId="5"/>
  </si>
  <si>
    <t>HCFT6-250-SET</t>
    <phoneticPr fontId="5"/>
  </si>
  <si>
    <t>meviy</t>
  </si>
  <si>
    <t>MVBLK-AMW-2CT-DLW55</t>
    <phoneticPr fontId="5"/>
  </si>
  <si>
    <t>SETB0035-Z04　天板1　奥側</t>
    <rPh sb="13" eb="15">
      <t>テンバン</t>
    </rPh>
    <rPh sb="17" eb="18">
      <t>オク</t>
    </rPh>
    <rPh sb="18" eb="19">
      <t>ガワ</t>
    </rPh>
    <phoneticPr fontId="5"/>
  </si>
  <si>
    <t>架台　天板部分</t>
    <rPh sb="0" eb="2">
      <t>カダイ</t>
    </rPh>
    <rPh sb="3" eb="5">
      <t>テンバン</t>
    </rPh>
    <rPh sb="5" eb="7">
      <t>ブブン</t>
    </rPh>
    <phoneticPr fontId="5"/>
  </si>
  <si>
    <t>MVBLK-AMW-2CT-DWY5Y</t>
    <phoneticPr fontId="5"/>
  </si>
  <si>
    <t>SETB0035-Z05　天板2　手前側</t>
    <rPh sb="13" eb="15">
      <t>テンバン</t>
    </rPh>
    <rPh sb="17" eb="19">
      <t>テマエ</t>
    </rPh>
    <rPh sb="19" eb="20">
      <t>ガワ</t>
    </rPh>
    <phoneticPr fontId="5"/>
  </si>
  <si>
    <t>後入れバネナット　　8個</t>
    <rPh sb="11" eb="12">
      <t>コ</t>
    </rPh>
    <phoneticPr fontId="5"/>
  </si>
  <si>
    <t>六角穴付きﾎﾞﾙﾄ　架台に天板　固定用　20本</t>
    <rPh sb="10" eb="12">
      <t>カダイ</t>
    </rPh>
    <rPh sb="13" eb="15">
      <t>テンバン</t>
    </rPh>
    <rPh sb="16" eb="18">
      <t>コテイ</t>
    </rPh>
    <rPh sb="18" eb="19">
      <t>ヨウ</t>
    </rPh>
    <rPh sb="22" eb="23">
      <t>ホン</t>
    </rPh>
    <phoneticPr fontId="5"/>
  </si>
  <si>
    <t>SCB6-35</t>
    <phoneticPr fontId="5"/>
  </si>
  <si>
    <t>六角穴付きﾎﾞﾙﾄ　架台に天板と安全カバ-　固定用　8本</t>
    <rPh sb="10" eb="12">
      <t>カダイ</t>
    </rPh>
    <rPh sb="13" eb="15">
      <t>テンバン</t>
    </rPh>
    <rPh sb="16" eb="18">
      <t>アンゼン</t>
    </rPh>
    <rPh sb="22" eb="24">
      <t>コテイ</t>
    </rPh>
    <rPh sb="24" eb="25">
      <t>ヨウ</t>
    </rPh>
    <rPh sb="27" eb="28">
      <t>ホン</t>
    </rPh>
    <phoneticPr fontId="5"/>
  </si>
  <si>
    <t>MVSHM-ZZ99000000000-2CS-Y8XAR</t>
    <phoneticPr fontId="5"/>
  </si>
  <si>
    <t>SETB0035-Z06　オートキャン固定Ｌ字ﾌﾞﾗｹｯﾄ</t>
    <phoneticPr fontId="5"/>
  </si>
  <si>
    <t>六角穴付きﾎﾞﾙﾄ　SETB-0035-Z06を天板に　固定用　4本</t>
    <rPh sb="23" eb="26">
      <t>テンバンニ</t>
    </rPh>
    <rPh sb="28" eb="30">
      <t>コテイ</t>
    </rPh>
    <rPh sb="30" eb="31">
      <t>ヨウ</t>
    </rPh>
    <rPh sb="33" eb="34">
      <t>ホン</t>
    </rPh>
    <phoneticPr fontId="5"/>
  </si>
  <si>
    <t>六角穴付きﾎﾞﾙﾄ　架台に天板　固定用　24本</t>
    <rPh sb="10" eb="12">
      <t>カダイ</t>
    </rPh>
    <rPh sb="13" eb="15">
      <t>テンバン</t>
    </rPh>
    <rPh sb="16" eb="18">
      <t>コテイ</t>
    </rPh>
    <rPh sb="18" eb="19">
      <t>ヨウ</t>
    </rPh>
    <rPh sb="22" eb="23">
      <t>ホン</t>
    </rPh>
    <phoneticPr fontId="5"/>
  </si>
  <si>
    <t>ｱﾙﾐﾌﾚｰﾑ</t>
    <phoneticPr fontId="5"/>
  </si>
  <si>
    <t>架台　ｺﾝﾄﾛｰﾗ棚板部</t>
    <rPh sb="0" eb="2">
      <t>カダイ</t>
    </rPh>
    <phoneticPr fontId="5"/>
  </si>
  <si>
    <t>HFS6-3030-310</t>
    <phoneticPr fontId="5"/>
  </si>
  <si>
    <t>HFS6-3030-315</t>
    <phoneticPr fontId="5"/>
  </si>
  <si>
    <t>HFS6-3030-342</t>
    <phoneticPr fontId="5"/>
  </si>
  <si>
    <t>HFS6-3030-369</t>
    <phoneticPr fontId="5"/>
  </si>
  <si>
    <t xml:space="preserve">HBLBS6 </t>
  </si>
  <si>
    <t xml:space="preserve">PAAL4H-308-313-5-F286-G291-N6 </t>
    <phoneticPr fontId="5"/>
  </si>
  <si>
    <t>MVSHM-AN05002030031-2CR-8PYMA</t>
  </si>
  <si>
    <t>ｺﾝﾄﾛｰﾗ棚板部 SETB0035-Z02 ｺﾝﾄﾛｰﾗ棚板部下段</t>
    <rPh sb="32" eb="34">
      <t>ゲダン</t>
    </rPh>
    <phoneticPr fontId="5"/>
  </si>
  <si>
    <t>MVSHM-3N03052016016-2CR-WJBKR</t>
    <phoneticPr fontId="5"/>
  </si>
  <si>
    <t>ｺﾝﾄﾛｰﾗ棚板部 SETB0035-Z03 3RD12ｺﾝﾄﾛｰﾗﾌﾞﾗｹｯﾄ</t>
    <phoneticPr fontId="5"/>
  </si>
  <si>
    <t>HFS6-3060-368</t>
    <phoneticPr fontId="5"/>
  </si>
  <si>
    <t>架台　　配電部分</t>
    <rPh sb="0" eb="2">
      <t>カダイ</t>
    </rPh>
    <rPh sb="4" eb="6">
      <t>ハイデン</t>
    </rPh>
    <rPh sb="6" eb="8">
      <t>ブブン</t>
    </rPh>
    <phoneticPr fontId="5"/>
  </si>
  <si>
    <t>HFS6-3060-402</t>
    <phoneticPr fontId="5"/>
  </si>
  <si>
    <t>HFS6-3060-456</t>
    <phoneticPr fontId="5"/>
  </si>
  <si>
    <t>突起付反転ブラケット　取付穴４個タイプ</t>
    <phoneticPr fontId="5"/>
  </si>
  <si>
    <t>HFC6-3060-B</t>
    <phoneticPr fontId="5"/>
  </si>
  <si>
    <t xml:space="preserve">HBLBS6 </t>
    <phoneticPr fontId="5"/>
  </si>
  <si>
    <t>３０・６０角アルミフレーム用ブラインドブラケット</t>
    <phoneticPr fontId="5"/>
  </si>
  <si>
    <t>後入れバネナット　配電盤を架台に　固定用　3本</t>
    <phoneticPr fontId="5"/>
  </si>
  <si>
    <t>SCB5-8　 在庫使用の為発注せず</t>
    <phoneticPr fontId="5"/>
  </si>
  <si>
    <t>六角穴付きﾎﾞﾙﾄ　配電盤を架台に　固定用　3本</t>
    <rPh sb="10" eb="12">
      <t>ハイデン</t>
    </rPh>
    <rPh sb="12" eb="13">
      <t>バン</t>
    </rPh>
    <rPh sb="14" eb="16">
      <t>カダイ</t>
    </rPh>
    <rPh sb="18" eb="20">
      <t>コテイ</t>
    </rPh>
    <rPh sb="20" eb="21">
      <t>ヨウ</t>
    </rPh>
    <rPh sb="23" eb="24">
      <t>ホン</t>
    </rPh>
    <phoneticPr fontId="5"/>
  </si>
  <si>
    <t>オートキャン部分</t>
    <rPh sb="6" eb="8">
      <t>ブブン</t>
    </rPh>
    <phoneticPr fontId="5"/>
  </si>
  <si>
    <t>架台　ｵｰﾄｷｬﾝ部分</t>
    <rPh sb="0" eb="2">
      <t>カダイ</t>
    </rPh>
    <rPh sb="9" eb="11">
      <t>ブブン</t>
    </rPh>
    <phoneticPr fontId="5"/>
  </si>
  <si>
    <t>PAAL6H-406-306-5-F193-G286-N6</t>
    <phoneticPr fontId="5"/>
  </si>
  <si>
    <t>下段棚板</t>
    <phoneticPr fontId="5"/>
  </si>
  <si>
    <t>架台　下段棚板</t>
    <rPh sb="0" eb="2">
      <t>カダイ</t>
    </rPh>
    <phoneticPr fontId="5"/>
  </si>
  <si>
    <t>HCBM5-15</t>
    <phoneticPr fontId="5"/>
  </si>
  <si>
    <t>パネルサポートブラケット　</t>
    <phoneticPr fontId="5"/>
  </si>
  <si>
    <t>HNTRSN6-5</t>
    <phoneticPr fontId="5"/>
  </si>
  <si>
    <t>６シリーズ（溝幅８ｍｍ）３０・６０角アルミフレーム用後入れロックナット</t>
    <phoneticPr fontId="5"/>
  </si>
  <si>
    <t>架台両サイドｶﾊﾞｰ</t>
    <phoneticPr fontId="5"/>
  </si>
  <si>
    <t>MVSHM-3N01000050074-2CT-3WPP9</t>
    <phoneticPr fontId="5"/>
  </si>
  <si>
    <t>SETB0035-Z11　架台両サイドｶﾊﾞｰ</t>
    <rPh sb="13" eb="15">
      <t>カダイ</t>
    </rPh>
    <rPh sb="15" eb="16">
      <t>リョウ</t>
    </rPh>
    <phoneticPr fontId="5"/>
  </si>
  <si>
    <t xml:space="preserve">HCBM5-12 </t>
    <phoneticPr fontId="5"/>
  </si>
  <si>
    <t>六角穴付きﾎﾞﾙﾄ　SETB-0023-Z04と天板　固定用</t>
    <rPh sb="24" eb="26">
      <t>テンバン</t>
    </rPh>
    <rPh sb="27" eb="29">
      <t>コテイ</t>
    </rPh>
    <rPh sb="29" eb="30">
      <t>ヨウ</t>
    </rPh>
    <phoneticPr fontId="5"/>
  </si>
  <si>
    <t>6個　　　架台部分</t>
    <rPh sb="1" eb="2">
      <t>コ</t>
    </rPh>
    <rPh sb="5" eb="7">
      <t>カダイ</t>
    </rPh>
    <rPh sb="7" eb="9">
      <t>ブブン</t>
    </rPh>
    <phoneticPr fontId="5"/>
  </si>
  <si>
    <t>SCB5-12　 在庫使用の為発注せず</t>
    <phoneticPr fontId="5"/>
  </si>
  <si>
    <t>六角穴付きﾎﾞﾙﾄ　SETB-0023-Z03とSETB-0023-Z04　固定用</t>
    <rPh sb="38" eb="40">
      <t>コテイ</t>
    </rPh>
    <rPh sb="40" eb="41">
      <t>ヨウ</t>
    </rPh>
    <phoneticPr fontId="5"/>
  </si>
  <si>
    <t>6個　　架台部分</t>
    <rPh sb="1" eb="2">
      <t>コ</t>
    </rPh>
    <rPh sb="4" eb="6">
      <t>カダイ</t>
    </rPh>
    <rPh sb="6" eb="8">
      <t>ブブン</t>
    </rPh>
    <phoneticPr fontId="5"/>
  </si>
  <si>
    <t>SPWF5 　 在庫使用の為発注せず</t>
    <phoneticPr fontId="5"/>
  </si>
  <si>
    <t>ワッシャ　SETB-0023-Z03とSETB-0023-Z04　固定用</t>
    <rPh sb="33" eb="35">
      <t>コテイ</t>
    </rPh>
    <rPh sb="35" eb="36">
      <t>ヨウ</t>
    </rPh>
    <phoneticPr fontId="5"/>
  </si>
  <si>
    <t>12個　　架台部分</t>
    <rPh sb="2" eb="3">
      <t>コ</t>
    </rPh>
    <rPh sb="5" eb="7">
      <t>カダイ</t>
    </rPh>
    <rPh sb="7" eb="9">
      <t>ブブン</t>
    </rPh>
    <phoneticPr fontId="5"/>
  </si>
  <si>
    <t>SLBNR5　 在庫使用の為発注せず</t>
    <phoneticPr fontId="5"/>
  </si>
  <si>
    <t>ナット　SETB-0023-Z03とSETB-0023-Z04　固定用</t>
    <rPh sb="32" eb="34">
      <t>コテイ</t>
    </rPh>
    <rPh sb="34" eb="35">
      <t>ヨウ</t>
    </rPh>
    <phoneticPr fontId="5"/>
  </si>
  <si>
    <t>TG-0245 　 在庫使用の為発注せず</t>
    <phoneticPr fontId="5"/>
  </si>
  <si>
    <t>コの字型ブッシュ（自在ブッシュ） 板厚2.3mm　配電盤配線入口部分</t>
    <rPh sb="17" eb="19">
      <t>イタアツ</t>
    </rPh>
    <rPh sb="25" eb="27">
      <t>ハイデン</t>
    </rPh>
    <rPh sb="27" eb="28">
      <t>バン</t>
    </rPh>
    <rPh sb="28" eb="30">
      <t>ハイセン</t>
    </rPh>
    <rPh sb="30" eb="32">
      <t>イリグチ</t>
    </rPh>
    <rPh sb="32" eb="34">
      <t>ブブン</t>
    </rPh>
    <phoneticPr fontId="5"/>
  </si>
  <si>
    <t>数本　NOK様の残り使用</t>
    <rPh sb="0" eb="2">
      <t>スウホン</t>
    </rPh>
    <rPh sb="6" eb="7">
      <t>サマ</t>
    </rPh>
    <rPh sb="8" eb="9">
      <t>ノコ</t>
    </rPh>
    <rPh sb="10" eb="12">
      <t>シヨウ</t>
    </rPh>
    <phoneticPr fontId="5"/>
  </si>
  <si>
    <t>配線ダクト（側片折り取り可能）　　2本</t>
    <rPh sb="18" eb="19">
      <t>ホン</t>
    </rPh>
    <phoneticPr fontId="5"/>
  </si>
  <si>
    <t>架台部分、安全ｶﾊﾞｰ</t>
    <rPh sb="0" eb="2">
      <t>カダイ</t>
    </rPh>
    <rPh sb="2" eb="4">
      <t>ブブン</t>
    </rPh>
    <rPh sb="5" eb="7">
      <t>アンゼン</t>
    </rPh>
    <phoneticPr fontId="5"/>
  </si>
  <si>
    <t>AD-642 　 在庫使用の為発注せず</t>
    <phoneticPr fontId="5"/>
  </si>
  <si>
    <t>配線ダクト（側片折り取り可能）　　1本</t>
    <rPh sb="18" eb="19">
      <t>ホン</t>
    </rPh>
    <phoneticPr fontId="5"/>
  </si>
  <si>
    <t>後入れバネナット　配線ダクト固定用　15</t>
    <rPh sb="9" eb="11">
      <t>ハイセン</t>
    </rPh>
    <rPh sb="14" eb="16">
      <t>コテイ</t>
    </rPh>
    <rPh sb="16" eb="17">
      <t>ヨウ</t>
    </rPh>
    <phoneticPr fontId="5"/>
  </si>
  <si>
    <t xml:space="preserve">HCBM5-10 </t>
    <phoneticPr fontId="5"/>
  </si>
  <si>
    <t>十字穴付トラス小ねじ　配線ダクト固定用　15</t>
    <phoneticPr fontId="5"/>
  </si>
  <si>
    <t>Kg</t>
    <phoneticPr fontId="5"/>
  </si>
  <si>
    <t>HFS6-3030-355</t>
    <phoneticPr fontId="5"/>
  </si>
  <si>
    <t>HFS6-3030-740-Z6-XA70-XB270-XC470-XD670</t>
    <phoneticPr fontId="5"/>
  </si>
  <si>
    <t>HFS6-3030-740</t>
  </si>
  <si>
    <t xml:space="preserve">HFS6-3030-940-AV669-X8-LDH-RDH </t>
    <phoneticPr fontId="5"/>
  </si>
  <si>
    <t>HFS6-3030-950-LDH-RDH</t>
    <phoneticPr fontId="5"/>
  </si>
  <si>
    <t>HFS6-3030-1010-LCV-RCV</t>
    <phoneticPr fontId="5"/>
  </si>
  <si>
    <t>HFS6-3030-1010</t>
  </si>
  <si>
    <t>HSJS6</t>
    <phoneticPr fontId="5"/>
  </si>
  <si>
    <t>ACTA6H-453-353-5-F215.5-G331-N6</t>
    <phoneticPr fontId="5"/>
  </si>
  <si>
    <t>天井</t>
    <rPh sb="0" eb="2">
      <t>テンジョウ</t>
    </rPh>
    <phoneticPr fontId="5"/>
  </si>
  <si>
    <t xml:space="preserve">ACTA6H-738-458-5-F358-G436-N6 </t>
    <phoneticPr fontId="5"/>
  </si>
  <si>
    <t>両側面上下</t>
    <rPh sb="0" eb="3">
      <t>リョウソクメン</t>
    </rPh>
    <rPh sb="3" eb="5">
      <t>ジョウゲ</t>
    </rPh>
    <phoneticPr fontId="5"/>
  </si>
  <si>
    <t>ACTA6H-938-458-5-F458-G436-N6</t>
    <phoneticPr fontId="5"/>
  </si>
  <si>
    <t>背面上下</t>
    <phoneticPr fontId="5"/>
  </si>
  <si>
    <t>SHCBM5-10</t>
  </si>
  <si>
    <t>十字穴付トラス小ねじ　（）</t>
    <phoneticPr fontId="5"/>
  </si>
  <si>
    <t>SHCBM5-15</t>
  </si>
  <si>
    <t>フレーム取付用センサー付きマグネットキャッチャ</t>
    <phoneticPr fontId="5"/>
  </si>
  <si>
    <t xml:space="preserve">HMENF6-6 </t>
    <phoneticPr fontId="5"/>
  </si>
  <si>
    <t>折り戸用マグネットキャッチ</t>
    <rPh sb="0" eb="1">
      <t>オ</t>
    </rPh>
    <rPh sb="2" eb="3">
      <t>ド</t>
    </rPh>
    <phoneticPr fontId="5"/>
  </si>
  <si>
    <t>フレーム取付用センサー付きマグネットキャッチャ　（右扉）</t>
    <phoneticPr fontId="5"/>
  </si>
  <si>
    <t xml:space="preserve">HMEN6-6 </t>
    <phoneticPr fontId="5"/>
  </si>
  <si>
    <t>フレーム取付用マグネットキャッチ　（右扉）</t>
    <phoneticPr fontId="5"/>
  </si>
  <si>
    <t xml:space="preserve">HHPFRN6-SST </t>
    <phoneticPr fontId="5"/>
  </si>
  <si>
    <t>ハタ蝶番　右勝手　（右扉）</t>
    <rPh sb="5" eb="6">
      <t>ミギ</t>
    </rPh>
    <rPh sb="6" eb="8">
      <t>カッテ</t>
    </rPh>
    <phoneticPr fontId="5"/>
  </si>
  <si>
    <t>HHDF20-SSP</t>
    <phoneticPr fontId="5"/>
  </si>
  <si>
    <t>アルミ取手(右扉)</t>
    <rPh sb="3" eb="4">
      <t>ト</t>
    </rPh>
    <rPh sb="4" eb="5">
      <t>テ</t>
    </rPh>
    <rPh sb="6" eb="7">
      <t>ミギ</t>
    </rPh>
    <rPh sb="7" eb="8">
      <t>トビラ</t>
    </rPh>
    <phoneticPr fontId="5"/>
  </si>
  <si>
    <t>突起付反転ブラケットセット　　(右扉)</t>
    <phoneticPr fontId="5"/>
  </si>
  <si>
    <t>パネルサポートブラケット　　(右扉)</t>
    <phoneticPr fontId="5"/>
  </si>
  <si>
    <t xml:space="preserve">ACTA6H-884-186-5-F431-G164-N6 </t>
    <phoneticPr fontId="5"/>
  </si>
  <si>
    <t>制電アクリルプレート　（右扉）</t>
    <rPh sb="0" eb="1">
      <t>セイ</t>
    </rPh>
    <rPh sb="1" eb="2">
      <t>デン</t>
    </rPh>
    <phoneticPr fontId="5"/>
  </si>
  <si>
    <t>HFS6-3030-886</t>
    <phoneticPr fontId="5"/>
  </si>
  <si>
    <t>アルミフレーム（右扉）</t>
    <rPh sb="8" eb="9">
      <t>ミギ</t>
    </rPh>
    <rPh sb="9" eb="10">
      <t>トビラ</t>
    </rPh>
    <phoneticPr fontId="5"/>
  </si>
  <si>
    <t>HFS6-3030-242</t>
    <phoneticPr fontId="5"/>
  </si>
  <si>
    <t>十字穴付トラス小ねじ　（右扉）</t>
    <phoneticPr fontId="5"/>
  </si>
  <si>
    <t>フレームキャップ(右扉)</t>
    <rPh sb="9" eb="11">
      <t>ミギトビラ</t>
    </rPh>
    <phoneticPr fontId="5"/>
  </si>
  <si>
    <t>HFS6-3030-876-TPW</t>
    <phoneticPr fontId="5"/>
  </si>
  <si>
    <t>アルミフレーム（折戸）</t>
    <rPh sb="8" eb="9">
      <t>オ</t>
    </rPh>
    <rPh sb="9" eb="10">
      <t>ド</t>
    </rPh>
    <phoneticPr fontId="5"/>
  </si>
  <si>
    <t>HFS6-3030-296-X8-AH12-BH284　</t>
    <phoneticPr fontId="5"/>
  </si>
  <si>
    <t>アルミフレーム（折戸）　折り戸横左側</t>
    <rPh sb="8" eb="9">
      <t>オ</t>
    </rPh>
    <rPh sb="9" eb="10">
      <t>ド</t>
    </rPh>
    <phoneticPr fontId="5"/>
  </si>
  <si>
    <t>HFS6-3030-332-X8-AH12-BH320　</t>
    <phoneticPr fontId="5"/>
  </si>
  <si>
    <t>アルミフレーム（折戸）　折り戸横右側</t>
    <rPh sb="8" eb="9">
      <t>オ</t>
    </rPh>
    <rPh sb="9" eb="10">
      <t>ド</t>
    </rPh>
    <phoneticPr fontId="5"/>
  </si>
  <si>
    <t>ACTA6H-874-240-5-F426-G218-N6</t>
    <phoneticPr fontId="5"/>
  </si>
  <si>
    <t>制電アクリルプレート</t>
    <rPh sb="0" eb="1">
      <t>セイ</t>
    </rPh>
    <rPh sb="1" eb="2">
      <t>デン</t>
    </rPh>
    <phoneticPr fontId="5"/>
  </si>
  <si>
    <t>ACTA6H-874-276-5-F426-G254-N6</t>
    <phoneticPr fontId="5"/>
  </si>
  <si>
    <t>SHCJ6</t>
    <phoneticPr fontId="5"/>
  </si>
  <si>
    <t>ブラインドジョイント部品(折戸)</t>
    <rPh sb="13" eb="14">
      <t>オ</t>
    </rPh>
    <rPh sb="14" eb="15">
      <t>ド</t>
    </rPh>
    <phoneticPr fontId="5"/>
  </si>
  <si>
    <t>HFAFSH6</t>
    <phoneticPr fontId="5"/>
  </si>
  <si>
    <t>折戸用スライダー(折戸)</t>
    <rPh sb="9" eb="10">
      <t>オ</t>
    </rPh>
    <rPh sb="10" eb="11">
      <t>ド</t>
    </rPh>
    <phoneticPr fontId="5"/>
  </si>
  <si>
    <t>アルミ取手(折戸)</t>
    <rPh sb="3" eb="4">
      <t>ト</t>
    </rPh>
    <rPh sb="4" eb="5">
      <t>テ</t>
    </rPh>
    <rPh sb="6" eb="7">
      <t>オ</t>
    </rPh>
    <rPh sb="7" eb="8">
      <t>ド</t>
    </rPh>
    <phoneticPr fontId="5"/>
  </si>
  <si>
    <t>HHPSN6-SST</t>
    <phoneticPr fontId="5"/>
  </si>
  <si>
    <t>アルミ蝶番(折戸)</t>
    <rPh sb="6" eb="7">
      <t>オ</t>
    </rPh>
    <rPh sb="7" eb="8">
      <t>ド</t>
    </rPh>
    <phoneticPr fontId="5"/>
  </si>
  <si>
    <t>ハタ蝶番(折戸)　固定側</t>
    <rPh sb="5" eb="6">
      <t>オ</t>
    </rPh>
    <rPh sb="6" eb="7">
      <t>ド</t>
    </rPh>
    <rPh sb="9" eb="11">
      <t>コテイ</t>
    </rPh>
    <rPh sb="11" eb="12">
      <t>ガワ</t>
    </rPh>
    <phoneticPr fontId="5"/>
  </si>
  <si>
    <t>フレームキャップ(折戸)</t>
    <rPh sb="9" eb="10">
      <t>オ</t>
    </rPh>
    <rPh sb="10" eb="11">
      <t>ド</t>
    </rPh>
    <phoneticPr fontId="5"/>
  </si>
  <si>
    <t>AYFME20-12</t>
    <phoneticPr fontId="5"/>
  </si>
  <si>
    <t>突起付反転ブラケットセット　　(折戸)</t>
    <phoneticPr fontId="5"/>
  </si>
  <si>
    <t>パネルサポートブラケット　　(折戸)</t>
    <phoneticPr fontId="5"/>
  </si>
  <si>
    <t>後入れナット　　M5ﾈｼﾞ　(折戸)　AYFME20-12固定用</t>
    <rPh sb="0" eb="1">
      <t>アト</t>
    </rPh>
    <rPh sb="1" eb="2">
      <t>イ</t>
    </rPh>
    <rPh sb="29" eb="31">
      <t>コテイ</t>
    </rPh>
    <rPh sb="31" eb="32">
      <t>ヨウ</t>
    </rPh>
    <phoneticPr fontId="5"/>
  </si>
  <si>
    <t>CBM5-8　 在庫使用の為発注せず</t>
    <phoneticPr fontId="5"/>
  </si>
  <si>
    <t>六角穴付ボルト　M5ﾈｼﾞ×8mm　2本　　AYFME20-12固定用</t>
    <rPh sb="19" eb="20">
      <t>ホン</t>
    </rPh>
    <phoneticPr fontId="5"/>
  </si>
  <si>
    <t>後入れナット　　M6ﾈｼﾞ</t>
    <rPh sb="0" eb="1">
      <t>アト</t>
    </rPh>
    <rPh sb="1" eb="2">
      <t>イ</t>
    </rPh>
    <phoneticPr fontId="5"/>
  </si>
  <si>
    <t xml:space="preserve">G2RV-SR700 DC24 </t>
    <phoneticPr fontId="5"/>
  </si>
  <si>
    <t>スリムI/Oリレー G2RV-SR</t>
    <phoneticPr fontId="5"/>
  </si>
  <si>
    <t>配電BOX に固定</t>
    <rPh sb="7" eb="9">
      <t>コテイ</t>
    </rPh>
    <phoneticPr fontId="5"/>
  </si>
  <si>
    <t>8日目</t>
    <rPh sb="1" eb="2">
      <t>ヒ</t>
    </rPh>
    <rPh sb="2" eb="3">
      <t>メ</t>
    </rPh>
    <phoneticPr fontId="5"/>
  </si>
  <si>
    <t>PL-112小 PL警告表示ラベルヨコ型 　警告　感電注意　電源部開けるな</t>
    <phoneticPr fontId="5"/>
  </si>
  <si>
    <t>1日目</t>
    <rPh sb="1" eb="2">
      <t>ヒ</t>
    </rPh>
    <rPh sb="2" eb="3">
      <t>メ</t>
    </rPh>
    <phoneticPr fontId="5"/>
  </si>
  <si>
    <t>APL9-S</t>
    <phoneticPr fontId="5"/>
  </si>
  <si>
    <t>IM PL警告表示ラベル危険 頭上注意</t>
    <phoneticPr fontId="5"/>
  </si>
  <si>
    <t>PL-136小 PL警告表示ラベルヨコ型 　注意　接触禁止　運転中可動部に手を出すな</t>
    <phoneticPr fontId="5"/>
  </si>
  <si>
    <t>5日目</t>
    <rPh sb="1" eb="2">
      <t>ヒ</t>
    </rPh>
    <rPh sb="2" eb="3">
      <t>メ</t>
    </rPh>
    <phoneticPr fontId="5"/>
  </si>
  <si>
    <t>TLPW5-84-200910-0014</t>
    <phoneticPr fontId="5"/>
  </si>
  <si>
    <r>
      <t>銘板見積型式　 SETB0035-AS01-2-5 　NO.1</t>
    </r>
    <r>
      <rPr>
        <b/>
        <sz val="11"/>
        <color indexed="30"/>
        <rFont val="ＭＳ Ｐゴシック"/>
        <family val="3"/>
        <charset val="128"/>
      </rPr>
      <t>　配電BOX</t>
    </r>
    <rPh sb="32" eb="37">
      <t>ハイデンコラサ</t>
    </rPh>
    <phoneticPr fontId="5"/>
  </si>
  <si>
    <t>TZW5-38-201022-0031</t>
    <phoneticPr fontId="5"/>
  </si>
  <si>
    <t>SETB0035-Z15 ｽﾀｰﾄｽｲｯﾁ用　</t>
    <phoneticPr fontId="5"/>
  </si>
  <si>
    <t>ネット手配済み　WP4290E7EC00</t>
    <rPh sb="3" eb="5">
      <t>テハイ</t>
    </rPh>
    <rPh sb="5" eb="6">
      <t>ズ</t>
    </rPh>
    <phoneticPr fontId="5"/>
  </si>
  <si>
    <t>TZW5-38-201022-0035</t>
    <phoneticPr fontId="5"/>
  </si>
  <si>
    <t>SETB0035-Z16 PURGEｽｲｯﾁ用　</t>
    <phoneticPr fontId="5"/>
  </si>
  <si>
    <t>TZW5-38-201022-0036</t>
    <phoneticPr fontId="5"/>
  </si>
  <si>
    <t>SETB0035-Z16 ＥＭＥＲＧＥＮＣＹｽｲｯﾁ用　</t>
    <phoneticPr fontId="5"/>
  </si>
  <si>
    <t>日本ピスコ</t>
    <rPh sb="0" eb="2">
      <t>ニホン</t>
    </rPh>
    <phoneticPr fontId="5"/>
  </si>
  <si>
    <t>PV4</t>
    <phoneticPr fontId="5"/>
  </si>
  <si>
    <t>ｵｰﾄｷｬﾝφ4ｴｱｰ口ｽﾄﾚｰﾄからＬ字に変更要望の為</t>
    <rPh sb="11" eb="12">
      <t>グチ</t>
    </rPh>
    <rPh sb="20" eb="21">
      <t>ジ</t>
    </rPh>
    <rPh sb="22" eb="24">
      <t>ヘンコウ</t>
    </rPh>
    <rPh sb="24" eb="26">
      <t>ヨウボウ</t>
    </rPh>
    <rPh sb="27" eb="28">
      <t>タメ</t>
    </rPh>
    <phoneticPr fontId="5"/>
  </si>
  <si>
    <t>ネット手配済み　WP4290FB7700</t>
    <rPh sb="3" eb="5">
      <t>テハイ</t>
    </rPh>
    <rPh sb="5" eb="6">
      <t>ズ</t>
    </rPh>
    <phoneticPr fontId="5"/>
  </si>
  <si>
    <t>PL4-02</t>
    <phoneticPr fontId="5"/>
  </si>
  <si>
    <t>運送費</t>
    <rPh sb="0" eb="2">
      <t>ウンソウ</t>
    </rPh>
    <rPh sb="2" eb="3">
      <t>ヒ</t>
    </rPh>
    <phoneticPr fontId="5"/>
  </si>
  <si>
    <t>白河ｵﾘﾝﾊﾟｽ様　③</t>
    <rPh sb="1" eb="6">
      <t>オリンパス</t>
    </rPh>
    <rPh sb="8" eb="9">
      <t>サマ</t>
    </rPh>
    <phoneticPr fontId="5"/>
  </si>
  <si>
    <t>ﾔﾏﾀﾞｺｰﾎﾟﾚｰｼｮﾝ</t>
    <phoneticPr fontId="5"/>
  </si>
  <si>
    <t>　686438 KGK-106HR　</t>
    <phoneticPr fontId="5"/>
  </si>
  <si>
    <t>高圧ﾚｷﾞｭﾚﾀ　圧力調整範囲　1～6MPa</t>
    <rPh sb="0" eb="2">
      <t>コウアツ</t>
    </rPh>
    <phoneticPr fontId="5"/>
  </si>
  <si>
    <t>古い見積価格です。</t>
    <rPh sb="0" eb="1">
      <t>フル</t>
    </rPh>
    <rPh sb="2" eb="4">
      <t>ミツモリ</t>
    </rPh>
    <rPh sb="4" eb="6">
      <t>カカク</t>
    </rPh>
    <phoneticPr fontId="5"/>
  </si>
  <si>
    <t>見積年月日：2020年8月28日</t>
    <rPh sb="0" eb="2">
      <t>ミツ</t>
    </rPh>
    <rPh sb="2" eb="3">
      <t>ネン</t>
    </rPh>
    <rPh sb="3" eb="4">
      <t>ツキ</t>
    </rPh>
    <rPh sb="4" eb="5">
      <t>ヒ</t>
    </rPh>
    <rPh sb="10" eb="11">
      <t>ネン</t>
    </rPh>
    <rPh sb="12" eb="13">
      <t>ツキ</t>
    </rPh>
    <rPh sb="15" eb="16">
      <t>ヒ</t>
    </rPh>
    <phoneticPr fontId="5"/>
  </si>
  <si>
    <t>MVSHM-3N04000012023-2D2-69MAG</t>
    <phoneticPr fontId="5"/>
  </si>
  <si>
    <t>SETB0035-Z14  減圧弁固定ﾌﾞﾗｹｯﾄ3</t>
    <phoneticPr fontId="5"/>
  </si>
  <si>
    <t>SCB8-10</t>
    <phoneticPr fontId="5"/>
  </si>
  <si>
    <t>六角穴付きﾎﾞﾙﾄ　</t>
    <phoneticPr fontId="5"/>
  </si>
  <si>
    <t>減圧ﾚｷﾞｭﾚｰﾀブラケットと　固定用</t>
    <rPh sb="0" eb="2">
      <t>ゲンアツ</t>
    </rPh>
    <phoneticPr fontId="5"/>
  </si>
  <si>
    <t>ソニック(日生技研)</t>
    <phoneticPr fontId="5"/>
  </si>
  <si>
    <t>JR3604 *外部操作ｽｲｯﾁ仕様</t>
    <rPh sb="8" eb="10">
      <t>ガイブ</t>
    </rPh>
    <rPh sb="10" eb="12">
      <t>ソウサ</t>
    </rPh>
    <rPh sb="16" eb="18">
      <t>シヨウ</t>
    </rPh>
    <phoneticPr fontId="5"/>
  </si>
  <si>
    <t>上野・冨沢先行連絡済</t>
    <rPh sb="0" eb="2">
      <t>ウエノ</t>
    </rPh>
    <rPh sb="3" eb="5">
      <t>トミザワ</t>
    </rPh>
    <rPh sb="5" eb="7">
      <t>センコウ</t>
    </rPh>
    <rPh sb="7" eb="9">
      <t>レンラク</t>
    </rPh>
    <rPh sb="9" eb="10">
      <t>スミ</t>
    </rPh>
    <phoneticPr fontId="5"/>
  </si>
  <si>
    <t>P1-FABAN-19219828</t>
    <phoneticPr fontId="5"/>
  </si>
  <si>
    <t>板金L（キャリアL板金1（L150 4軸））</t>
    <rPh sb="0" eb="2">
      <t>バンキン</t>
    </rPh>
    <phoneticPr fontId="5"/>
  </si>
  <si>
    <t>Y軸ヘッド部ケーブルキャリアユニット</t>
    <rPh sb="1" eb="2">
      <t>ジク</t>
    </rPh>
    <phoneticPr fontId="5"/>
  </si>
  <si>
    <t>FAPAS-SUD-T2-A45-B40-L44-X22-F22-H14-G36-M3-Y7-V30-S33-NA4</t>
    <phoneticPr fontId="5"/>
  </si>
  <si>
    <t>板金L</t>
    <rPh sb="0" eb="2">
      <t>バンキン</t>
    </rPh>
    <phoneticPr fontId="5"/>
  </si>
  <si>
    <t>SZ08F-40-048-40</t>
    <phoneticPr fontId="5"/>
  </si>
  <si>
    <t>SZ08F-40-048-10</t>
    <phoneticPr fontId="5"/>
  </si>
  <si>
    <t>X軸ヘッド部ケーブルキャリアユニット</t>
    <rPh sb="1" eb="2">
      <t>ジク</t>
    </rPh>
    <phoneticPr fontId="5"/>
  </si>
  <si>
    <t>廣杉計器</t>
    <rPh sb="0" eb="1">
      <t>ヒロ</t>
    </rPh>
    <rPh sb="1" eb="2">
      <t>スギ</t>
    </rPh>
    <rPh sb="2" eb="4">
      <t>ケイキ</t>
    </rPh>
    <phoneticPr fontId="5"/>
  </si>
  <si>
    <t>BSU-420</t>
    <phoneticPr fontId="5"/>
  </si>
  <si>
    <t>六角スペーサ（廣杉計器）</t>
    <phoneticPr fontId="5"/>
  </si>
  <si>
    <t>MVSHM-3N02052018075-2D3-G66EM</t>
    <phoneticPr fontId="5"/>
  </si>
  <si>
    <t>メビィー加工品(JR3600-BOX 背面取付L板金)</t>
    <rPh sb="4" eb="7">
      <t>カコウヒン</t>
    </rPh>
    <phoneticPr fontId="5"/>
  </si>
  <si>
    <t>チューブ用継手φ8　ストレート</t>
    <rPh sb="4" eb="5">
      <t>ヨウ</t>
    </rPh>
    <rPh sb="5" eb="7">
      <t>ツギテ</t>
    </rPh>
    <phoneticPr fontId="5"/>
  </si>
  <si>
    <t>チューブ用継手φ8　エルボ</t>
    <rPh sb="4" eb="5">
      <t>ヨウ</t>
    </rPh>
    <rPh sb="5" eb="7">
      <t>ツギテ</t>
    </rPh>
    <phoneticPr fontId="5"/>
  </si>
  <si>
    <t>R03J-JSP-F-2-5</t>
    <phoneticPr fontId="5"/>
  </si>
  <si>
    <t>JR3604⇔SVC720F I/Oケーブル</t>
    <phoneticPr fontId="5"/>
  </si>
  <si>
    <t>メビィー加工品(漬け置き捨て打ちユニットスライド板）</t>
    <rPh sb="4" eb="7">
      <t>カコウヒン</t>
    </rPh>
    <phoneticPr fontId="5"/>
  </si>
  <si>
    <t>SLSBG6-50-M4-N4</t>
    <phoneticPr fontId="5"/>
  </si>
  <si>
    <t>六角支柱M4雄雌50mm</t>
    <rPh sb="0" eb="2">
      <t>ロッカク</t>
    </rPh>
    <rPh sb="2" eb="4">
      <t>シチュウ</t>
    </rPh>
    <rPh sb="6" eb="7">
      <t>オス</t>
    </rPh>
    <rPh sb="7" eb="8">
      <t>メス</t>
    </rPh>
    <phoneticPr fontId="5"/>
  </si>
  <si>
    <t>ワーク治具（5種）</t>
    <rPh sb="3" eb="5">
      <t>ジグ</t>
    </rPh>
    <rPh sb="7" eb="8">
      <t>シュ</t>
    </rPh>
    <phoneticPr fontId="5"/>
  </si>
  <si>
    <t>SLSBG6-55-M4-N4</t>
    <phoneticPr fontId="5"/>
  </si>
  <si>
    <t>六角支柱M4雄雌55mm</t>
    <rPh sb="0" eb="2">
      <t>ロッカク</t>
    </rPh>
    <rPh sb="2" eb="4">
      <t>シチュウ</t>
    </rPh>
    <rPh sb="6" eb="7">
      <t>オス</t>
    </rPh>
    <rPh sb="7" eb="8">
      <t>メス</t>
    </rPh>
    <phoneticPr fontId="5"/>
  </si>
  <si>
    <t>APNHA4-P3.2-L0-B5-E2-HC5</t>
    <phoneticPr fontId="5"/>
  </si>
  <si>
    <t>位置決めピンφ3.2</t>
    <rPh sb="0" eb="2">
      <t>イチ</t>
    </rPh>
    <rPh sb="2" eb="3">
      <t>ギ</t>
    </rPh>
    <phoneticPr fontId="5"/>
  </si>
  <si>
    <t>APNHA4-P3.3-L0-B5-E2-HC5</t>
    <phoneticPr fontId="5"/>
  </si>
  <si>
    <t>位置決めピンφ3.3</t>
    <rPh sb="0" eb="2">
      <t>イチ</t>
    </rPh>
    <rPh sb="2" eb="3">
      <t>ギ</t>
    </rPh>
    <phoneticPr fontId="5"/>
  </si>
  <si>
    <t>APNHA4-P3.5-L0-B5-E2-HC5</t>
    <phoneticPr fontId="5"/>
  </si>
  <si>
    <t>位置決めピンφ3.5</t>
    <rPh sb="0" eb="2">
      <t>イチ</t>
    </rPh>
    <rPh sb="2" eb="3">
      <t>ギ</t>
    </rPh>
    <phoneticPr fontId="5"/>
  </si>
  <si>
    <t>APNHA4-P3.9-L0-B5-E2-HC5</t>
    <phoneticPr fontId="5"/>
  </si>
  <si>
    <t>位置決めピンφ3.9</t>
    <rPh sb="0" eb="2">
      <t>イチ</t>
    </rPh>
    <rPh sb="2" eb="3">
      <t>ギ</t>
    </rPh>
    <phoneticPr fontId="5"/>
  </si>
  <si>
    <t>PCIMRS4-8-0.01</t>
    <phoneticPr fontId="5"/>
  </si>
  <si>
    <t>シムワッシャ30入り厚み0.01</t>
    <rPh sb="8" eb="9">
      <t>イ</t>
    </rPh>
    <rPh sb="10" eb="11">
      <t>アツ</t>
    </rPh>
    <phoneticPr fontId="5"/>
  </si>
  <si>
    <t>PCIMRS4-8-0.05</t>
    <phoneticPr fontId="5"/>
  </si>
  <si>
    <t>SFPBA5-P5.99-L7-B8</t>
    <phoneticPr fontId="5"/>
  </si>
  <si>
    <t>位置決めピン丸圧入しろ7mm</t>
    <rPh sb="0" eb="2">
      <t>イチ</t>
    </rPh>
    <rPh sb="2" eb="3">
      <t>ギ</t>
    </rPh>
    <rPh sb="6" eb="7">
      <t>マル</t>
    </rPh>
    <rPh sb="7" eb="9">
      <t>アツニュウ</t>
    </rPh>
    <phoneticPr fontId="5"/>
  </si>
  <si>
    <t>SFPBA5-P5.99-L5-B8</t>
    <phoneticPr fontId="5"/>
  </si>
  <si>
    <t>位置決めピン丸圧入しろ5mm</t>
    <rPh sb="0" eb="2">
      <t>イチ</t>
    </rPh>
    <rPh sb="2" eb="3">
      <t>キ</t>
    </rPh>
    <rPh sb="6" eb="7">
      <t>マル</t>
    </rPh>
    <rPh sb="7" eb="9">
      <t>アツニュウ</t>
    </rPh>
    <phoneticPr fontId="5"/>
  </si>
  <si>
    <t>SFPBD5-P5.99-L7-B8</t>
    <phoneticPr fontId="5"/>
  </si>
  <si>
    <t>位置決めピンダイヤ圧入しろ7mm</t>
    <rPh sb="0" eb="3">
      <t>イチキ</t>
    </rPh>
    <rPh sb="9" eb="11">
      <t>アツニュウ</t>
    </rPh>
    <phoneticPr fontId="5"/>
  </si>
  <si>
    <t>SFPBD5-P5.99-L5-B8</t>
    <phoneticPr fontId="5"/>
  </si>
  <si>
    <t>位置決めピンダイヤ圧入しろ5mm</t>
    <rPh sb="0" eb="2">
      <t>イチ</t>
    </rPh>
    <rPh sb="2" eb="3">
      <t>ギ</t>
    </rPh>
    <rPh sb="9" eb="11">
      <t>アツニュウ</t>
    </rPh>
    <phoneticPr fontId="5"/>
  </si>
  <si>
    <t>見積No：20TM-0332-03</t>
    <phoneticPr fontId="5"/>
  </si>
  <si>
    <t>SK20-NS00-003-00A</t>
    <phoneticPr fontId="5"/>
  </si>
  <si>
    <t>基板搭載ステージ</t>
    <rPh sb="0" eb="2">
      <t>キバン</t>
    </rPh>
    <rPh sb="2" eb="4">
      <t>トウサイ</t>
    </rPh>
    <phoneticPr fontId="5"/>
  </si>
  <si>
    <t>見積No：20TM-0332-02添付します。＊丸山SP対応</t>
    <rPh sb="0" eb="2">
      <t>ミツモリ</t>
    </rPh>
    <rPh sb="17" eb="19">
      <t>テンプ</t>
    </rPh>
    <rPh sb="24" eb="26">
      <t>マルヤマ</t>
    </rPh>
    <rPh sb="28" eb="30">
      <t>タイオウ</t>
    </rPh>
    <phoneticPr fontId="5"/>
  </si>
  <si>
    <t>SK20-NS00-004-00A</t>
    <phoneticPr fontId="5"/>
  </si>
  <si>
    <t>SK20-NS00-005-00A</t>
    <phoneticPr fontId="5"/>
  </si>
  <si>
    <t>SK20-NS00-006-00A</t>
    <phoneticPr fontId="5"/>
  </si>
  <si>
    <t>SK20-NS00-007-00A</t>
    <phoneticPr fontId="5"/>
  </si>
  <si>
    <t>SK20-NS00-008-00A</t>
    <phoneticPr fontId="5"/>
  </si>
  <si>
    <t>治具ベースその2</t>
    <rPh sb="0" eb="2">
      <t>ジグ</t>
    </rPh>
    <phoneticPr fontId="5"/>
  </si>
  <si>
    <t>SZ08F-30-048-40</t>
    <phoneticPr fontId="5"/>
  </si>
  <si>
    <t>SZ08F ｹｰﾌﾞﾙｷｬﾘｱ</t>
    <phoneticPr fontId="5"/>
  </si>
  <si>
    <t>9/30　神奈川営着</t>
    <rPh sb="5" eb="8">
      <t>カナガワ</t>
    </rPh>
    <rPh sb="8" eb="9">
      <t>エイ</t>
    </rPh>
    <rPh sb="9" eb="10">
      <t>チャク</t>
    </rPh>
    <phoneticPr fontId="5"/>
  </si>
  <si>
    <t>SZ08F-30-048-10</t>
    <phoneticPr fontId="5"/>
  </si>
  <si>
    <t>JR3404N-AJ</t>
    <phoneticPr fontId="5"/>
  </si>
  <si>
    <t>見積№HQ20-0373-1   Rev.01　ﾀｲｼｮｰ直送</t>
    <rPh sb="0" eb="2">
      <t>ミツモリ</t>
    </rPh>
    <phoneticPr fontId="5"/>
  </si>
  <si>
    <t>JR3403N-AJ</t>
    <phoneticPr fontId="5"/>
  </si>
  <si>
    <t>見積№HQ20-0373-2   Rev.01　ﾀｲｼｮｰ直送</t>
    <rPh sb="0" eb="2">
      <t>ミツモリ</t>
    </rPh>
    <phoneticPr fontId="5"/>
  </si>
  <si>
    <t>見積№HQ20-0373-3   Rev.01　ﾀｲｼｮｰ直送</t>
    <rPh sb="0" eb="2">
      <t>ミツモリ</t>
    </rPh>
    <phoneticPr fontId="5"/>
  </si>
  <si>
    <t>JE3303N-AJ</t>
    <phoneticPr fontId="5"/>
  </si>
  <si>
    <t>見積№HQ20-0373-4   Rev.01　ﾀｲｼｮｰ直送</t>
    <rPh sb="0" eb="2">
      <t>ミツモリ</t>
    </rPh>
    <phoneticPr fontId="5"/>
  </si>
  <si>
    <t>兵神装備</t>
    <rPh sb="0" eb="2">
      <t>ヘイシン</t>
    </rPh>
    <rPh sb="2" eb="4">
      <t>ソウビ</t>
    </rPh>
    <phoneticPr fontId="5"/>
  </si>
  <si>
    <t>営業にて発注済</t>
    <rPh sb="0" eb="2">
      <t>エイギョウ</t>
    </rPh>
    <rPh sb="4" eb="6">
      <t>ハッチュウ</t>
    </rPh>
    <rPh sb="6" eb="7">
      <t>スミ</t>
    </rPh>
    <phoneticPr fontId="5"/>
  </si>
  <si>
    <t>LINE-A</t>
    <phoneticPr fontId="5"/>
  </si>
  <si>
    <t>別シート参照</t>
    <rPh sb="0" eb="1">
      <t>ベツ</t>
    </rPh>
    <rPh sb="4" eb="6">
      <t>サンショウ</t>
    </rPh>
    <phoneticPr fontId="5"/>
  </si>
  <si>
    <t>LINE-B</t>
    <phoneticPr fontId="5"/>
  </si>
  <si>
    <t>ﾈｼﾞ締め</t>
    <rPh sb="3" eb="4">
      <t>シ</t>
    </rPh>
    <phoneticPr fontId="5"/>
  </si>
  <si>
    <t>ﾌｧﾝﾈｼﾞ締め</t>
    <rPh sb="6" eb="7">
      <t>シ</t>
    </rPh>
    <phoneticPr fontId="5"/>
  </si>
  <si>
    <t>CDJ2M16-100Z-M9NL-A</t>
    <phoneticPr fontId="5"/>
  </si>
  <si>
    <t>8/27・タイショー着</t>
    <rPh sb="10" eb="11">
      <t>チャク</t>
    </rPh>
    <phoneticPr fontId="5"/>
  </si>
  <si>
    <t>MGPM16-40Z-M9NV</t>
  </si>
  <si>
    <t>CY1L6H-150B-F7NVS</t>
  </si>
  <si>
    <t>SS5Y3-10SEA-10U-C4</t>
    <phoneticPr fontId="5"/>
  </si>
  <si>
    <r>
      <t>　SY3200-5UE1→</t>
    </r>
    <r>
      <rPr>
        <sz val="11"/>
        <color indexed="10"/>
        <rFont val="ＭＳ Ｐゴシック"/>
        <family val="3"/>
        <charset val="128"/>
      </rPr>
      <t>*SY3200-5UE1で発注</t>
    </r>
    <rPh sb="26" eb="28">
      <t>ハッチュウ</t>
    </rPh>
    <phoneticPr fontId="5"/>
  </si>
  <si>
    <r>
      <t xml:space="preserve">    SY3100-5UE1→</t>
    </r>
    <r>
      <rPr>
        <sz val="11"/>
        <color indexed="10"/>
        <rFont val="ＭＳ Ｐゴシック"/>
        <family val="3"/>
        <charset val="128"/>
      </rPr>
      <t>*SY3100-5UE1で発注</t>
    </r>
    <rPh sb="29" eb="31">
      <t>ハッチュウ</t>
    </rPh>
    <phoneticPr fontId="5"/>
  </si>
  <si>
    <r>
      <t xml:space="preserve">    SY30M-26-1A→</t>
    </r>
    <r>
      <rPr>
        <sz val="11"/>
        <color indexed="10"/>
        <rFont val="ＭＳ Ｐゴシック"/>
        <family val="3"/>
        <charset val="128"/>
      </rPr>
      <t>* SY30M-26-1Aで発注</t>
    </r>
    <rPh sb="30" eb="32">
      <t>ハッチュウ</t>
    </rPh>
    <phoneticPr fontId="5"/>
  </si>
  <si>
    <r>
      <t xml:space="preserve">   EX500-AP050</t>
    </r>
    <r>
      <rPr>
        <sz val="11"/>
        <color indexed="8"/>
        <rFont val="ＭＳ Ｐゴシック"/>
        <family val="3"/>
        <charset val="128"/>
      </rPr>
      <t>-S</t>
    </r>
    <phoneticPr fontId="5"/>
  </si>
  <si>
    <t xml:space="preserve">   EX9-AC030EN-PSRJ</t>
    <phoneticPr fontId="5"/>
  </si>
  <si>
    <r>
      <t xml:space="preserve">    </t>
    </r>
    <r>
      <rPr>
        <sz val="11"/>
        <color theme="1"/>
        <rFont val="游ゴシック"/>
        <family val="2"/>
        <charset val="128"/>
        <scheme val="minor"/>
      </rPr>
      <t>SY30M-26-1A→</t>
    </r>
    <r>
      <rPr>
        <sz val="11"/>
        <color indexed="10"/>
        <rFont val="ＭＳ Ｐゴシック"/>
        <family val="3"/>
        <charset val="128"/>
      </rPr>
      <t>* SY30M-26-1Aで発注</t>
    </r>
    <rPh sb="30" eb="32">
      <t>ハッチュウ</t>
    </rPh>
    <phoneticPr fontId="5"/>
  </si>
  <si>
    <r>
      <t xml:space="preserve">    EX500-AP050</t>
    </r>
    <r>
      <rPr>
        <sz val="11"/>
        <color indexed="8"/>
        <rFont val="ＭＳ Ｐゴシック"/>
        <family val="3"/>
        <charset val="128"/>
      </rPr>
      <t>-S</t>
    </r>
    <phoneticPr fontId="5"/>
  </si>
  <si>
    <t xml:space="preserve">    EX9-AC030EN-PSRJ</t>
    <phoneticPr fontId="5"/>
  </si>
  <si>
    <r>
      <t xml:space="preserve">   </t>
    </r>
    <r>
      <rPr>
        <sz val="11"/>
        <color theme="1"/>
        <rFont val="游ゴシック"/>
        <family val="2"/>
        <charset val="128"/>
        <scheme val="minor"/>
      </rPr>
      <t xml:space="preserve"> SY30M-26-1A→</t>
    </r>
    <r>
      <rPr>
        <sz val="11"/>
        <color indexed="10"/>
        <rFont val="ＭＳ Ｐゴシック"/>
        <family val="3"/>
        <charset val="128"/>
      </rPr>
      <t>* SY30M-26-1Aで発注</t>
    </r>
    <rPh sb="30" eb="32">
      <t>ハッチュウ</t>
    </rPh>
    <phoneticPr fontId="5"/>
  </si>
  <si>
    <t>SY5300-5ZE1-B-W4-02</t>
    <phoneticPr fontId="5"/>
  </si>
  <si>
    <t>D-M9NL</t>
    <phoneticPr fontId="5"/>
  </si>
  <si>
    <t>MKB12-10LZ-M9NVL</t>
    <phoneticPr fontId="5"/>
  </si>
  <si>
    <t>MKB12-10RZ-M9NVL</t>
    <phoneticPr fontId="5"/>
  </si>
  <si>
    <t>SS5Y3-20-05</t>
    <phoneticPr fontId="5"/>
  </si>
  <si>
    <r>
      <t xml:space="preserve">  SY3120-5LZ-C4→</t>
    </r>
    <r>
      <rPr>
        <sz val="11"/>
        <color indexed="10"/>
        <rFont val="ＭＳ Ｐゴシック"/>
        <family val="3"/>
        <charset val="128"/>
      </rPr>
      <t>*SY3120-5LZ-C4で発注</t>
    </r>
    <rPh sb="31" eb="33">
      <t>ハッチュウ</t>
    </rPh>
    <phoneticPr fontId="5"/>
  </si>
  <si>
    <r>
      <t xml:space="preserve">  SY3000-26-9A→</t>
    </r>
    <r>
      <rPr>
        <sz val="11"/>
        <color indexed="10"/>
        <rFont val="ＭＳ Ｐゴシック"/>
        <family val="3"/>
        <charset val="128"/>
      </rPr>
      <t>* SY3000-26-9Aで発注</t>
    </r>
    <rPh sb="30" eb="32">
      <t>ハッチュウ</t>
    </rPh>
    <phoneticPr fontId="5"/>
  </si>
  <si>
    <t>AW30-02E1-B</t>
    <phoneticPr fontId="5"/>
  </si>
  <si>
    <t>VHS30-02A</t>
    <phoneticPr fontId="5"/>
  </si>
  <si>
    <t>Y300T-A</t>
    <phoneticPr fontId="5"/>
  </si>
  <si>
    <t>9/7 ﾀｲｼｮｰ着</t>
    <rPh sb="9" eb="10">
      <t>チャク</t>
    </rPh>
    <phoneticPr fontId="5"/>
  </si>
  <si>
    <t>出精値引</t>
    <rPh sb="0" eb="4">
      <t>シュッセイネビ</t>
    </rPh>
    <phoneticPr fontId="5"/>
  </si>
  <si>
    <t>FU-40S</t>
    <phoneticPr fontId="5"/>
  </si>
  <si>
    <t>FU-35TZ</t>
    <phoneticPr fontId="5"/>
  </si>
  <si>
    <t>FU-77V(5000)</t>
    <phoneticPr fontId="5"/>
  </si>
  <si>
    <t>F-4</t>
    <phoneticPr fontId="5"/>
  </si>
  <si>
    <t>FS-N40</t>
    <phoneticPr fontId="5"/>
  </si>
  <si>
    <t>LV-NH62</t>
    <phoneticPr fontId="5"/>
  </si>
  <si>
    <t>LV-10</t>
    <phoneticPr fontId="5"/>
  </si>
  <si>
    <t>PRM51N3</t>
    <phoneticPr fontId="5"/>
  </si>
  <si>
    <t>PR-FB30P3</t>
    <phoneticPr fontId="5"/>
  </si>
  <si>
    <t>PRMB30N3</t>
    <phoneticPr fontId="5"/>
  </si>
  <si>
    <t>OP-26751</t>
    <phoneticPr fontId="5"/>
  </si>
  <si>
    <t>SR-H7W</t>
    <phoneticPr fontId="5"/>
  </si>
  <si>
    <t>OP87360</t>
    <phoneticPr fontId="5"/>
  </si>
  <si>
    <t>9/8ﾀｲｼｮｰ着</t>
    <rPh sb="8" eb="9">
      <t>チャク</t>
    </rPh>
    <phoneticPr fontId="5"/>
  </si>
  <si>
    <r>
      <t xml:space="preserve">FU-C1 </t>
    </r>
    <r>
      <rPr>
        <b/>
        <sz val="11"/>
        <color indexed="10"/>
        <rFont val="ＭＳ Ｐゴシック"/>
        <family val="3"/>
        <charset val="128"/>
      </rPr>
      <t>→FU-C2</t>
    </r>
    <phoneticPr fontId="5"/>
  </si>
  <si>
    <t>ジョイントﾌﾞﾗｹｯﾄ</t>
    <phoneticPr fontId="5"/>
  </si>
  <si>
    <t>無償提供</t>
    <rPh sb="0" eb="2">
      <t>ムショウ</t>
    </rPh>
    <rPh sb="2" eb="4">
      <t>テイキョウ</t>
    </rPh>
    <phoneticPr fontId="5"/>
  </si>
  <si>
    <t>ﾀｲｼｮｰ着</t>
    <rPh sb="5" eb="6">
      <t>チャク</t>
    </rPh>
    <phoneticPr fontId="5"/>
  </si>
  <si>
    <t>Ｒ-7</t>
  </si>
  <si>
    <t>先行手配（9/8出荷） 手配願います。</t>
    <rPh sb="0" eb="2">
      <t>センコウ</t>
    </rPh>
    <rPh sb="2" eb="4">
      <t>テハイ</t>
    </rPh>
    <rPh sb="8" eb="10">
      <t>シュッカ</t>
    </rPh>
    <rPh sb="12" eb="14">
      <t>テハイ</t>
    </rPh>
    <rPh sb="14" eb="15">
      <t>ネガ</t>
    </rPh>
    <phoneticPr fontId="5"/>
  </si>
  <si>
    <t>9/16 ﾀｲｼｮｰ着</t>
    <rPh sb="10" eb="11">
      <t>チャク</t>
    </rPh>
    <phoneticPr fontId="5"/>
  </si>
  <si>
    <r>
      <t>LV-10→</t>
    </r>
    <r>
      <rPr>
        <sz val="11"/>
        <color indexed="10"/>
        <rFont val="ＭＳ Ｐゴシック"/>
        <family val="3"/>
        <charset val="128"/>
      </rPr>
      <t>LV-N10で発注</t>
    </r>
    <rPh sb="13" eb="15">
      <t>ハッチュウ</t>
    </rPh>
    <phoneticPr fontId="5"/>
  </si>
  <si>
    <t>Ｒ-7</t>
    <phoneticPr fontId="5"/>
  </si>
  <si>
    <t>10/1ﾀｲｼｮｰ着</t>
    <rPh sb="9" eb="10">
      <t>チャク</t>
    </rPh>
    <phoneticPr fontId="5"/>
  </si>
  <si>
    <t>FS-N42N</t>
    <phoneticPr fontId="5"/>
  </si>
  <si>
    <t>10/19・ﾀｲｼｮｰ着</t>
    <rPh sb="11" eb="12">
      <t>チャク</t>
    </rPh>
    <phoneticPr fontId="5"/>
  </si>
  <si>
    <t>o</t>
    <phoneticPr fontId="5"/>
  </si>
  <si>
    <t>FU-38L</t>
    <phoneticPr fontId="5"/>
  </si>
  <si>
    <t>FU-40S</t>
  </si>
  <si>
    <t>FS-N40</t>
  </si>
  <si>
    <t>設備一式</t>
    <rPh sb="0" eb="2">
      <t>セツビ</t>
    </rPh>
    <rPh sb="2" eb="4">
      <t>イッシキ</t>
    </rPh>
    <phoneticPr fontId="5"/>
  </si>
  <si>
    <t>見積№20TM-0419-01</t>
    <rPh sb="0" eb="3">
      <t>ミツモリナンバー</t>
    </rPh>
    <phoneticPr fontId="5"/>
  </si>
  <si>
    <t>@ALNA-PARTS-266020-M2007-7037-R1</t>
  </si>
  <si>
    <t>部材費</t>
    <rPh sb="0" eb="2">
      <t>ブザイ</t>
    </rPh>
    <rPh sb="2" eb="3">
      <t>ヒ</t>
    </rPh>
    <phoneticPr fontId="5"/>
  </si>
  <si>
    <t>@ALNA-ASS-266020-M2007-7037-R1</t>
  </si>
  <si>
    <t>組立費</t>
    <rPh sb="0" eb="2">
      <t>クミタテ</t>
    </rPh>
    <rPh sb="2" eb="3">
      <t>ヒ</t>
    </rPh>
    <phoneticPr fontId="5"/>
  </si>
  <si>
    <t>@ALNA-DELV-266020-M2007-7037-R1</t>
  </si>
  <si>
    <t>@ALNA-PARTS-266020-M2007-7038-R1</t>
  </si>
  <si>
    <t>@ALNA-ASS-266020-M2007-7038-R1</t>
  </si>
  <si>
    <t>@ALNA-DELV-266020-M2007-7038-R1</t>
  </si>
  <si>
    <t>@ALNA-PARTS-266020-M2007-7039</t>
  </si>
  <si>
    <t>@ALNA-ASS-266020-M2007-7039</t>
  </si>
  <si>
    <t>@ALNA-DELV-266020-M2007-7039</t>
  </si>
  <si>
    <t>@ALNA-PARTS-266020-M2007-7040</t>
  </si>
  <si>
    <t>@ALNA-ASS-266020-M2007-7040</t>
  </si>
  <si>
    <t>@ALNA-DELV-266020-M2007-7040</t>
  </si>
  <si>
    <t>三共商事</t>
    <rPh sb="0" eb="4">
      <t>サンキョウショウジ</t>
    </rPh>
    <phoneticPr fontId="5"/>
  </si>
  <si>
    <t>CSB20C-S2-320-50-30W-2-SC（特）</t>
    <rPh sb="26" eb="27">
      <t>トク</t>
    </rPh>
    <phoneticPr fontId="5"/>
  </si>
  <si>
    <t>特殊ｺﾝﾍﾞｱ</t>
    <rPh sb="0" eb="2">
      <t>トクシュ</t>
    </rPh>
    <phoneticPr fontId="5"/>
  </si>
  <si>
    <t>9/10 ﾀｲｼｮｰ着</t>
    <rPh sb="10" eb="11">
      <t>チャク</t>
    </rPh>
    <phoneticPr fontId="5"/>
  </si>
  <si>
    <t>ﾀｲｼｮｰ9/1</t>
    <phoneticPr fontId="5"/>
  </si>
  <si>
    <t>CSB20C-S2-450-50-30W-2-SC（特）</t>
    <rPh sb="26" eb="27">
      <t>トク</t>
    </rPh>
    <phoneticPr fontId="5"/>
  </si>
  <si>
    <t>CSB20C-S2-700-50-30W-2-SC（特）</t>
    <rPh sb="26" eb="27">
      <t>トク</t>
    </rPh>
    <phoneticPr fontId="5"/>
  </si>
  <si>
    <t>MVSHM-3N02002002009-2CB-W949D</t>
  </si>
  <si>
    <t>■SETA0015-01-B（ﾍﾞｱﾌﾟﾚｰﾄ）</t>
  </si>
  <si>
    <t>MVSHM-3N02002005050-2CB-WRJN4</t>
  </si>
  <si>
    <t>■SETA0015-01-C（ﾍﾞｱﾌﾟﾚｰﾄ）</t>
    <phoneticPr fontId="5"/>
  </si>
  <si>
    <t>MVSHM-3N02002009050-2CB-6N8NB</t>
  </si>
  <si>
    <t>■SETA0015-01-D（ﾍﾞｱﾌﾟﾚｰﾄ）</t>
    <phoneticPr fontId="5"/>
  </si>
  <si>
    <t>MVSHM-3N02052019021-2CB-WY4ZM</t>
  </si>
  <si>
    <t>■SETA0015-12-A(ｼﾘﾝﾀﾞﾌﾟﾚｰﾄ)</t>
  </si>
  <si>
    <t>MVSHM-3N02052010011-2CB-654RJ</t>
  </si>
  <si>
    <t>■SETA0015-12-B(ｶｯﾌﾟﾌﾟﾚｰﾄ)</t>
    <phoneticPr fontId="5"/>
  </si>
  <si>
    <t>MVSHM-3N01000006010-2CB-WEBXM</t>
  </si>
  <si>
    <t>■SETA0015-12-C(ｶｯﾌﾟﾌﾟﾚｰﾄ)</t>
  </si>
  <si>
    <t>MVSHM-3N01000004004-2CB-6748B</t>
  </si>
  <si>
    <t>■SETA0015-12-D(ｶｯﾌﾟﾌﾟﾚｰﾄ)</t>
    <phoneticPr fontId="5"/>
  </si>
  <si>
    <t>MVSHM-3N02052011012-2CB-68J7Z</t>
  </si>
  <si>
    <t>■SETA0015-12-E(ｶｯﾌﾟﾌﾟﾚｰﾄ)</t>
    <phoneticPr fontId="5"/>
  </si>
  <si>
    <t>MVSHM-3N01200025036-2CB-WJBXB</t>
  </si>
  <si>
    <t>■SETA0015-13-A(ﾀﾝｸﾌﾟﾚｰﾄ)</t>
  </si>
  <si>
    <t>MVSHM-3N01200025044-2CB-WLBY7</t>
  </si>
  <si>
    <t>■SETA0015-13-B(ﾀﾝｸﾌﾟﾚｰﾄ)</t>
  </si>
  <si>
    <t>MVBLK-AMW-2CB-634MK</t>
  </si>
  <si>
    <t>■SETA0015-32-B(ｼﾘﾝﾀﾞﾌﾟﾚｰﾄ)</t>
    <phoneticPr fontId="5"/>
  </si>
  <si>
    <t>MVSHM-3N03000005006-2CB-WA3G7</t>
  </si>
  <si>
    <t>■SETA0015-32-C(ｼﾑ)</t>
  </si>
  <si>
    <t>MVSHM-3N02002010036-2CB-6Y45P</t>
  </si>
  <si>
    <t>■SETA0015-45-A（ﾌﾞﾗｯｸﾗｲﾄｽﾃｰ）</t>
    <phoneticPr fontId="5"/>
  </si>
  <si>
    <t>MVSHM-3N02050008011-2CB-W8J58</t>
  </si>
  <si>
    <t>■SETA0015-45-B（CCDﾌﾞﾗｹｯﾄ)</t>
  </si>
  <si>
    <t>MVSHM-3N02002039046-2CB-654K9</t>
  </si>
  <si>
    <t>■SETA0015-45-C(ﾒｲﾝﾊﾟﾈﾙ)</t>
  </si>
  <si>
    <t>MVSHM-3N02002039046-2CB-WBA37</t>
  </si>
  <si>
    <t>■SETA0015-45-D(ｲﾝﾊﾞｰﾀｰﾊﾟﾈﾙ)</t>
  </si>
  <si>
    <t>MVSHM-3N02002038039-2CB-6DK7B</t>
  </si>
  <si>
    <t>■SETA0015-45-E(ｲﾝﾊﾞｰﾀｰﾊﾟﾈﾙ)</t>
    <phoneticPr fontId="5"/>
  </si>
  <si>
    <t>MVSHM-3N01000032068-2CH-3L7ZJ</t>
  </si>
  <si>
    <t>■SETA0015-47-A(ﾊﾟﾈﾙ)</t>
  </si>
  <si>
    <t>MVSHM-3N01000032096-2CH-DNXB9</t>
  </si>
  <si>
    <t>■SETA0015-47-B(ﾊﾟﾈﾙ)</t>
    <phoneticPr fontId="5"/>
  </si>
  <si>
    <t>MVSHM-3N01000032041-2CH-3ZWB6</t>
  </si>
  <si>
    <t>■SETA0015-47-C(ﾊﾟﾈﾙ)</t>
    <phoneticPr fontId="5"/>
  </si>
  <si>
    <t>MVSHM-3N01000039099-2CH-3667A</t>
  </si>
  <si>
    <t>■SETA0015-47-D(ﾊﾟﾈﾙ)</t>
    <phoneticPr fontId="5"/>
  </si>
  <si>
    <t>MVSHM-3N01002052099-2CH-DB8A6</t>
  </si>
  <si>
    <t>■SETA0015-47-E(ﾊﾟﾈﾙ)</t>
    <phoneticPr fontId="5"/>
  </si>
  <si>
    <t>MVSHM-3N00800017099-2CH-3J6KK</t>
  </si>
  <si>
    <t>■SETA0015-47-F(ﾊﾟﾈﾙ)</t>
    <phoneticPr fontId="5"/>
  </si>
  <si>
    <t>MVSHM-3N01000039098-2CH-3E5NB</t>
  </si>
  <si>
    <t>■SETA0015-47-G(ﾊﾟﾈﾙ)</t>
    <phoneticPr fontId="5"/>
  </si>
  <si>
    <t>MVSHM-3N01002065091-2CH-D99JR</t>
  </si>
  <si>
    <t>■SETA0015-47-H(ﾊﾟﾈﾙ)</t>
    <phoneticPr fontId="5"/>
  </si>
  <si>
    <t>MVSHM-3N01000039098-2CH-3WYJN</t>
  </si>
  <si>
    <t>■SETA0015-47-I(ﾊﾟﾈﾙ)</t>
    <phoneticPr fontId="5"/>
  </si>
  <si>
    <t>MVSHM-3N01002069094-2CH-37XGL</t>
  </si>
  <si>
    <t>■SETA0015-47-J(ﾊﾟﾈﾙ)</t>
    <phoneticPr fontId="5"/>
  </si>
  <si>
    <t>MVSHM-3N01000039099-2CH-DGE87</t>
  </si>
  <si>
    <t>■SETA0015-47-K(ﾊﾟﾈﾙ)</t>
    <phoneticPr fontId="5"/>
  </si>
  <si>
    <t>MVSHM-3N01002069099-2CH-D4EGP</t>
  </si>
  <si>
    <t>■SETA0015-47-L(ﾊﾟﾈﾙ)</t>
    <phoneticPr fontId="5"/>
  </si>
  <si>
    <t>MVSHM-3N01000039076-2CH-3RJ8P</t>
  </si>
  <si>
    <t>■SETA0015-47-M(ﾊﾟﾈﾙ)</t>
    <phoneticPr fontId="5"/>
  </si>
  <si>
    <t>MVSHM-3N01000069076-2CH-DMPAP</t>
  </si>
  <si>
    <t>■SETA0015-47-N(ﾊﾟﾈﾙ)</t>
    <phoneticPr fontId="5"/>
  </si>
  <si>
    <t>MVSHM-3N01000076099-2CH-D8ZJ7</t>
  </si>
  <si>
    <t>■SETA0015-47-O(ﾊﾟﾈﾙ)</t>
    <phoneticPr fontId="5"/>
  </si>
  <si>
    <t>MVSHM-3N01200025036-2CH-3ZWY8</t>
  </si>
  <si>
    <t>MVSHM-3N01200025044-2CH-3YWKZ</t>
  </si>
  <si>
    <t>■SETA0015-13-B(ﾀﾝｸﾌﾟﾚｰﾄ)</t>
    <phoneticPr fontId="5"/>
  </si>
  <si>
    <t>GFBL8-4080-290</t>
  </si>
  <si>
    <t>ﾎｷｮｳﾖｳﾌﾚｰﾑﾌﾞﾗｹｯﾄ(HFBL)</t>
  </si>
  <si>
    <t>HFS8-4040-260.0</t>
  </si>
  <si>
    <t>HFS8-4040-297.0</t>
  </si>
  <si>
    <t>HFS8-4040-930.0</t>
  </si>
  <si>
    <t>ｷﾝｿﾞｸｶﾗｰ</t>
  </si>
  <si>
    <t>8/24ﾀｲｼｮｰ着</t>
    <rPh sb="9" eb="10">
      <t>チャク</t>
    </rPh>
    <phoneticPr fontId="5"/>
  </si>
  <si>
    <t>LD21-100E2</t>
  </si>
  <si>
    <t>単相複巻トランス LD21シリーズ</t>
    <phoneticPr fontId="5"/>
  </si>
  <si>
    <t>8/26 ﾀｲｼｮｰ着</t>
    <rPh sb="10" eb="11">
      <t>チャク</t>
    </rPh>
    <phoneticPr fontId="5"/>
  </si>
  <si>
    <t>MVSHM-3N01050039091-2CZ-3YZ4Y</t>
  </si>
  <si>
    <t>■SETA0015-47-G(ﾊﾟﾈﾙ)</t>
  </si>
  <si>
    <t>MVSHM-3N01002069091-2CZ-XBWY6</t>
  </si>
  <si>
    <t>■SETA0015-47-H(ﾊﾟﾈﾙ)</t>
  </si>
  <si>
    <t>NV30-FA 2P 30A 100-200V 30MA</t>
  </si>
  <si>
    <t>ｾｲｷﾞｮﾊﾞﾝﾖｳｼｬﾀﾞﾝｷ(FAｼﾘｰｽﾞ)</t>
  </si>
  <si>
    <t>CP30-BA 2P 1-M 10A</t>
  </si>
  <si>
    <t>ｻｰｷｯﾄﾌﾟﾛﾃｸﾀ CP30-BA</t>
  </si>
  <si>
    <t>CP30-BA 2P 1-M 5A</t>
  </si>
  <si>
    <t>CP30-BA 1P 1-M 5A</t>
  </si>
  <si>
    <t>SD-T12BC DC24V</t>
  </si>
  <si>
    <t>ﾃﾞﾝｼﾞｶｲﾍｲｷ MS-T</t>
  </si>
  <si>
    <t>KHNA90F-24</t>
  </si>
  <si>
    <t>KHNA240F-24</t>
  </si>
  <si>
    <t>ﾃﾞﾝｹﾞﾝ ｽｲｯﾁﾝｸﾞﾃﾞﾝｹﾞﾝ</t>
  </si>
  <si>
    <t>ENF-SNT-6D</t>
  </si>
  <si>
    <t>ﾉｲｽﾞﾌｨﾙﾀ</t>
  </si>
  <si>
    <t>G2R-1-SN DC24</t>
  </si>
  <si>
    <t>RELAY</t>
  </si>
  <si>
    <t>RELAY SOCKET</t>
  </si>
  <si>
    <t>LY2N-D2 DC24</t>
  </si>
  <si>
    <t>PTF08A-E</t>
  </si>
  <si>
    <t>G3RZ-201SLN DC24</t>
  </si>
  <si>
    <t>G6D-F4B DC24</t>
  </si>
  <si>
    <t>MVSHM-3N01000032068-2D2-Z3YKN</t>
  </si>
  <si>
    <t>MVSHM-3N01000032096-2D2-ZBY7J</t>
  </si>
  <si>
    <t>東陽技研</t>
    <rPh sb="0" eb="4">
      <t>トウヨウギケン</t>
    </rPh>
    <phoneticPr fontId="5"/>
  </si>
  <si>
    <t>見積№22-20-00827A</t>
    <rPh sb="0" eb="2">
      <t>ミツ</t>
    </rPh>
    <phoneticPr fontId="5"/>
  </si>
  <si>
    <t>9/7・ﾀｲｼｮｰ着</t>
    <rPh sb="9" eb="10">
      <t>チャク</t>
    </rPh>
    <phoneticPr fontId="5"/>
  </si>
  <si>
    <t>9/10・ﾀｲｼｮｰ着</t>
    <rPh sb="10" eb="11">
      <t>チャク</t>
    </rPh>
    <phoneticPr fontId="5"/>
  </si>
  <si>
    <t>ｳﾞｲｴｽ</t>
    <phoneticPr fontId="5"/>
  </si>
  <si>
    <t>VS-LDA10</t>
    <phoneticPr fontId="5"/>
  </si>
  <si>
    <t>9/14ﾀｲｼｮｰ着</t>
    <rPh sb="9" eb="10">
      <t>チャク</t>
    </rPh>
    <phoneticPr fontId="5"/>
  </si>
  <si>
    <t>VS-LDA6.5</t>
    <phoneticPr fontId="5"/>
  </si>
  <si>
    <t>G7SA-5A1B DC24</t>
  </si>
  <si>
    <t>P7SA-14F-ND DC24</t>
  </si>
  <si>
    <t>G3DZ-F4B DC24</t>
  </si>
  <si>
    <t>HFS8-4040-689</t>
  </si>
  <si>
    <t>LZ1A3-870C-W</t>
  </si>
  <si>
    <t>LEDｼｮｳﾒｲ ｽﾄﾚｰﾄ ACﾀｲﾌﾟ</t>
  </si>
  <si>
    <t>LZ13-555B-W</t>
  </si>
  <si>
    <t>LEDｼｮｳﾒｲ ｽﾄﾚｰﾄ ｺｳｼｮｳﾄﾞ</t>
  </si>
  <si>
    <t>MVSHM-3N02002025046-2DA-Y3BML</t>
  </si>
  <si>
    <t>■SETA0015-42-A(ﾊﾌﾞﾌﾟﾚｰﾄ)</t>
  </si>
  <si>
    <t>MVSHM-3N02002025039-2DA-YZJMW</t>
  </si>
  <si>
    <t>■SETA0015-42-B(ﾊﾌﾞﾌﾟﾚｰﾄ)</t>
    <phoneticPr fontId="5"/>
  </si>
  <si>
    <t>NW080-RJ45-C6A-WH</t>
  </si>
  <si>
    <t>ﾓｼﾞｭｶﾌﾟﾗ(NW080)</t>
  </si>
  <si>
    <t>MVSHM-3N01002069091-2DE-KL55A</t>
  </si>
  <si>
    <t>HFS8-4040-380</t>
    <phoneticPr fontId="5"/>
  </si>
  <si>
    <t>KSRM60-240</t>
  </si>
  <si>
    <t>ｶﾝｲｽﾗｲﾄﾞﾚｰﾙ(KSRM)</t>
  </si>
  <si>
    <t>ﾛｯﾄﾞｴﾝﾄﾞ RBID</t>
  </si>
  <si>
    <t>SCSTNM20-150</t>
  </si>
  <si>
    <t>ｽﾀﾝﾄﾞ  SCSTNM</t>
  </si>
  <si>
    <t>SSTHWR20</t>
  </si>
  <si>
    <t>ｼｬﾌﾄﾎﾙﾀﾞ SSTHWR</t>
  </si>
  <si>
    <t>MPSCS2040-38-26-S</t>
  </si>
  <si>
    <t>ｹｰﾌﾞﾙｷｬﾘｱ (MHSCF)</t>
  </si>
  <si>
    <t>MVSHM-3N02052003012-2DE-KAPJ6</t>
  </si>
  <si>
    <t>■SETA0015-31-C(ｾﾝｻｰﾌﾞﾗｹｯﾄ)</t>
  </si>
  <si>
    <t>MVSHM-3N02052006009-2DE-KDMGG</t>
  </si>
  <si>
    <t>■SETA0015-31-D(ｼﾘﾝﾀﾞﾌﾞﾗｹｯﾄ)</t>
  </si>
  <si>
    <t>MVSHM-3N02058003005-2DE-K9YX7</t>
  </si>
  <si>
    <t>■SETA0015-32-D(ｼｬｯﾀｰｱﾝｸﾞﾙ)</t>
  </si>
  <si>
    <t>HBLFSD8-SET</t>
  </si>
  <si>
    <t>HFC8-8080-B</t>
  </si>
  <si>
    <t>HFSB8-8080-1200.0</t>
  </si>
  <si>
    <t>HFSB8-8080-150</t>
  </si>
  <si>
    <t>HFSB8-8080-840</t>
  </si>
  <si>
    <t>A22E-M-01B</t>
  </si>
  <si>
    <t>PUSH-BUTTON SWITCH</t>
  </si>
  <si>
    <t>A22Z-EG10</t>
  </si>
  <si>
    <t>SWITCH OPTION</t>
  </si>
  <si>
    <t>A22Z-3466-1</t>
  </si>
  <si>
    <t>MVSHM-3N02052020021-2DR-6LADL</t>
  </si>
  <si>
    <t>SLSBG7-20.0-M4-N4</t>
  </si>
  <si>
    <t>ｽﾃﾝﾚｽｼﾁｭｳ SLSBG</t>
  </si>
  <si>
    <t>SSCSPDJ16-12</t>
  </si>
  <si>
    <t>ｾｯﾄｶﾗ-(SSCSPDJ)</t>
  </si>
  <si>
    <t>HFS8-4040-370.0</t>
  </si>
  <si>
    <t>MVSHM-3N01000069099-2DY-ELYDY</t>
  </si>
  <si>
    <t>AZC11013H</t>
  </si>
  <si>
    <t>OTHER SENSORS</t>
  </si>
  <si>
    <t>MVSHM-3N02002003009-2DZ-KG6A7</t>
  </si>
  <si>
    <t>MVSHM-3N02052005010-2E5-ERBRJ</t>
  </si>
  <si>
    <t>MVSHM-3N05000045050-2E4-LREBW</t>
  </si>
  <si>
    <t>KQ2P-04</t>
  </si>
  <si>
    <t>SMC ﾂｷﾞﾃﾌﾞﾋﾝ KQｼﾘｰｽﾞ</t>
  </si>
  <si>
    <t>EFSTB6-3030-2000</t>
  </si>
  <si>
    <t>ｱﾙﾐﾌﾚｰﾑｻﾞｲ(EFS6)</t>
  </si>
  <si>
    <t>EFSTB6-3030-1800</t>
  </si>
  <si>
    <t>EFSTB6-3030-2200</t>
  </si>
  <si>
    <t>SHBLBSL6</t>
  </si>
  <si>
    <t>ﾌﾞﾗｲﾝﾄﾞﾌﾞﾗｹｯﾄ HBLBSL</t>
  </si>
  <si>
    <t>PD-4</t>
  </si>
  <si>
    <t>ｽﾃﾝﾚｽ(SUS304) ﾊﾟｯﾄﾞｱｲ</t>
  </si>
  <si>
    <t>HFCN6PACK</t>
  </si>
  <si>
    <t>HNTRSN6-4</t>
  </si>
  <si>
    <t>AS2311F-02-08A</t>
  </si>
  <si>
    <t xml:space="preserve">ﾂｷﾞﾃ </t>
    <phoneticPr fontId="5"/>
  </si>
  <si>
    <t>R03J-JSP-F-2-4</t>
  </si>
  <si>
    <t>ｲﾀ_ﾌﾞﾗｹｯﾄ/ﾄﾘﾂｹｲﾀ-JTDA-</t>
  </si>
  <si>
    <t>ﾀｲｺｴﾚｸﾄﾛﾆｸｽ</t>
    <phoneticPr fontId="5"/>
  </si>
  <si>
    <t>206044-1</t>
  </si>
  <si>
    <t>見積№22-20-01021A</t>
    <rPh sb="0" eb="3">
      <t>ミツモリナンバー</t>
    </rPh>
    <phoneticPr fontId="5"/>
  </si>
  <si>
    <t>ﾀｲｼｮｰ10/23</t>
    <phoneticPr fontId="5"/>
  </si>
  <si>
    <t>KPG-12</t>
  </si>
  <si>
    <t>ｱﾙﾐﾃｰﾌﾟ</t>
  </si>
  <si>
    <t>EFSTB6-3030-1300</t>
  </si>
  <si>
    <t>206043-1</t>
  </si>
  <si>
    <t>CPCｺﾈｸﾀ･ｼﾘｰｽﾞ1</t>
  </si>
  <si>
    <t>66104-8</t>
  </si>
  <si>
    <t>ｷﾊﾞﾝﾖｳﾀｰﾐﾅﾙ</t>
  </si>
  <si>
    <t>66103-4</t>
  </si>
  <si>
    <t>ｷﾊﾞﾝﾖｳｶｸｶﾞﾀｺﾈｸﾀ</t>
  </si>
  <si>
    <t>206070-8</t>
  </si>
  <si>
    <t>ｹｰﾌﾞﾙｸﾗﾝﾌﾟ</t>
  </si>
  <si>
    <t>MVSHM-3N03002005012-2EJ-MNY9G</t>
  </si>
  <si>
    <t>NCLSS3-5-15</t>
  </si>
  <si>
    <t>NCLSS3-5-10</t>
  </si>
  <si>
    <t>ACBTA6H-572-330-5-F275.0-G308.0-N6</t>
  </si>
  <si>
    <t>ｱｸﾘﾙ      (ACBTA)   ｱﾅｶｺｳﾂｷ</t>
  </si>
  <si>
    <t>ACTA4H-413-322-5-F391.0-G300.0-N6</t>
  </si>
  <si>
    <t>ACTA6H-614-413-5-F296.0-G391.0-N6</t>
  </si>
  <si>
    <t>ACBTA6H-572-400-5-F275-G378-N6</t>
  </si>
  <si>
    <t>ACTA4H-438-413-5-F416.0-G391.0-N6</t>
  </si>
  <si>
    <t>ACTA4H-463-322-5-F441.0-G300.0-N6</t>
  </si>
  <si>
    <t>ACTA6H-614-463-5-F296.0-G441.0-N6</t>
  </si>
  <si>
    <t>ACBTA6H-572-260-5-F275.0-G238.0-N6</t>
  </si>
  <si>
    <t>ACTA4H-463-438-5-F441.0-G416.0-N6</t>
  </si>
  <si>
    <t>ACTA6H-572-400-5-F275.0-G378.0-N6</t>
  </si>
  <si>
    <t>ACTA6H-572-330-5-F275.0-G308.0-N6</t>
  </si>
  <si>
    <t>MVSHM-3N02052003017-2EK-ZXPMM</t>
  </si>
  <si>
    <t>C-30-BW-16-1-EP-UL</t>
  </si>
  <si>
    <t>ｺﾞﾑｱｼ ｸﾞﾛﾒｯﾄ C-30-BW</t>
  </si>
  <si>
    <t>MVSHM-3N01000076099-2EK-ZPE4X</t>
  </si>
  <si>
    <t>SKTGK6-1</t>
  </si>
  <si>
    <t>MVSHM-3N01000039076-2EK-ZPE6X</t>
  </si>
  <si>
    <t>CSHHA-SUS-M5-60</t>
  </si>
  <si>
    <t>ﾛｯｶｸｱﾅﾂｷﾎﾞﾙﾄ(ｷｬｯﾌﾟｽｸﾘｭｰ) ｱﾝｽｺｾ</t>
  </si>
  <si>
    <t>MVSHM-3N01000039099-2EM-R5LD5</t>
  </si>
  <si>
    <t>MVSHM-3N01000039099-2EM-RL4WL</t>
  </si>
  <si>
    <t>ACBTA6H-569-258-5-F273.5-G236.0-N6</t>
  </si>
  <si>
    <t>ACTA6H-569-399-5-F273.5-G377.0-N6</t>
  </si>
  <si>
    <t>ACTA6H-569-328-5-F273.5-G306.0-N6</t>
  </si>
  <si>
    <t>WRH-300BK3</t>
  </si>
  <si>
    <t>ELC ｱｸｾｽﾎﾟｲﾝﾄ</t>
  </si>
  <si>
    <t>MVSHM-3N02052003014-2ER-P8KJ5</t>
  </si>
  <si>
    <t>MVSHM-3N02052003014-2ER-DNWJB</t>
  </si>
  <si>
    <t>MVSHM-3N02052003017-2ES-Z7E5A</t>
  </si>
  <si>
    <t>HCBR8</t>
    <phoneticPr fontId="5"/>
  </si>
  <si>
    <t>ｶﾊﾞｰﾄﾘﾂｹｶﾝﾚﾝﾌﾞﾋﾝ</t>
    <phoneticPr fontId="5"/>
  </si>
  <si>
    <t>OMRON ﾌｫﾄ ﾏｲｸﾛｾﾝｻ EE-SPX</t>
    <phoneticPr fontId="5"/>
  </si>
  <si>
    <t>MVSHM-3N02000018020-2F1-GLP36</t>
  </si>
  <si>
    <t>MVSHM-3N02000017018-2F1-GPMXR</t>
  </si>
  <si>
    <t>%SPCT-MPS009-000-B2206-0</t>
  </si>
  <si>
    <t>CUﾄｸﾁｭｳ</t>
  </si>
  <si>
    <t>CMB1515-FV-GL-MRA-1720</t>
  </si>
  <si>
    <t>ﾌﾘｰﾌﾛｰｺﾝﾍﾞﾔ</t>
  </si>
  <si>
    <t>CMB1515-FV-GL-MRA-1980</t>
  </si>
  <si>
    <t>CMB1515-FV-GR-MLA-400</t>
  </si>
  <si>
    <t>CMB1515-FV-GR-MLA-430</t>
  </si>
  <si>
    <t>CMB1515-LF-GL-CU-WZ-U-450</t>
  </si>
  <si>
    <t>ﾘﾌﾀ</t>
  </si>
  <si>
    <t>CMB1515-LF-GR-CD-WZ-U-450</t>
  </si>
  <si>
    <t>CMB1515-PB-KH-SA</t>
  </si>
  <si>
    <t>ﾊﾟﾚｯﾄﾍﾞｰｽ</t>
  </si>
  <si>
    <t>CMB1515-PS-SL</t>
  </si>
  <si>
    <t>ｲﾁｷﾞﾒﾓｼﾞｭｰﾙ</t>
  </si>
  <si>
    <t>CMB1515-ST-SL</t>
  </si>
  <si>
    <t>ｽﾄｯﾊﾟﾓｼﾞｭｰﾙ</t>
  </si>
  <si>
    <t>CMB1515-ST-SR</t>
  </si>
  <si>
    <t>CMB1515-SW-N-PS-D</t>
    <phoneticPr fontId="5"/>
  </si>
  <si>
    <t>【ﾐｽﾐ】ｾﾝｻﾓｼﾞｭｰﾙ  ( - )</t>
    <phoneticPr fontId="5"/>
  </si>
  <si>
    <t>HFS8-4040-1000</t>
  </si>
  <si>
    <t>HFS8-4040-2060</t>
  </si>
  <si>
    <t>HFS8-4040-2260</t>
  </si>
  <si>
    <t>HFS8-4040-276.0</t>
  </si>
  <si>
    <t>HFS8-4040-350</t>
  </si>
  <si>
    <t>HFS8-4040-640.0</t>
  </si>
  <si>
    <t>HFS8-4040-647</t>
  </si>
  <si>
    <t>NBLTS8-SET</t>
  </si>
  <si>
    <t>ﾌﾞﾗｹｯﾄ(NBLTS8)</t>
  </si>
  <si>
    <t>HFS8-4040-579.0</t>
  </si>
  <si>
    <t>HFS8-4040-719.0</t>
  </si>
  <si>
    <t>WSJF16-6-5</t>
  </si>
  <si>
    <t>ｼﾞｭｼﾜｯｼｬ</t>
  </si>
  <si>
    <t>WSJP16-6-5</t>
  </si>
  <si>
    <t>MVBLK-AMW-2CA-86PBA</t>
  </si>
  <si>
    <t>■SETA0016-42-A(ｺﾝﾍﾞｱﾍﾞｰｽ)</t>
  </si>
  <si>
    <t>MVBLK-AMW-2CA-Y75LG</t>
  </si>
  <si>
    <t>■SETA0016-42-B(ｺﾝﾍﾞｱﾍﾞｰｽ)</t>
    <phoneticPr fontId="5"/>
  </si>
  <si>
    <t>MVBLK-AMW-2CA-YBNGJ</t>
  </si>
  <si>
    <t>■SETA0016-42-C(ｺﾝﾍﾞｱﾍﾞｰｽ)</t>
    <phoneticPr fontId="5"/>
  </si>
  <si>
    <t>MVSHM-3N02050007013-2CA-YJEDJ</t>
  </si>
  <si>
    <t>■SETA0016-42-D(ｺﾝﾍﾞｱﾌﾞﾗｹｯﾄ)</t>
  </si>
  <si>
    <t>MVSHM-3N02050007013-2CA-YDZXB</t>
  </si>
  <si>
    <t>■SETA0016-42-E(ｺﾝﾍﾞｱﾌﾞﾗｹｯﾄ)</t>
    <phoneticPr fontId="5"/>
  </si>
  <si>
    <t>MVBLK-AMW-2CA-Y9AWW</t>
  </si>
  <si>
    <t>■SETA0016-43-A(ｾﾝｻｰﾌﾟﾚｰﾄ)</t>
  </si>
  <si>
    <t>MVBLK-AMW-2CA-8GB6X</t>
  </si>
  <si>
    <t>■SETA0016-43-B(ｾﾝｻｰﾌﾟﾚｰﾄ)</t>
    <phoneticPr fontId="5"/>
  </si>
  <si>
    <t>MVSHM-3N03002019030-2CA-8ME76</t>
  </si>
  <si>
    <t>■SETA0016-43-C(ﾐﾗｰﾌﾟﾚｰﾄ)</t>
  </si>
  <si>
    <t>MVSHM-3N03002019020-2CA-8X3RJ</t>
  </si>
  <si>
    <t>■SETA0016-43-D(ﾐﾗｰﾌﾟﾚｰﾄ)</t>
    <phoneticPr fontId="5"/>
  </si>
  <si>
    <t>MVSHM-3N01502002003-2CA-YMELD</t>
  </si>
  <si>
    <t>■SETA0016-43-E(ｾﾝｻｰﾌﾟﾚｰﾄ)</t>
    <phoneticPr fontId="5"/>
  </si>
  <si>
    <t>SLSBWRK6-25</t>
  </si>
  <si>
    <t>SLSBWRK6-40</t>
  </si>
  <si>
    <t>HFS8-4040-424.0</t>
  </si>
  <si>
    <t>HFS8-4040-450.0</t>
  </si>
  <si>
    <t>MVSHM-3N00800029042-2CA-8P6AJ</t>
  </si>
  <si>
    <t>■SETA0016-44-A(ﾌﾛﾝﾄｶﾊﾞｰ)</t>
  </si>
  <si>
    <t>MVSHM-3N00800029052-2CA-YDKM5</t>
  </si>
  <si>
    <t>■SETA0016-44-B(ｻｲﾄﾞｶﾊﾞｰ)</t>
  </si>
  <si>
    <t>MVSHM-3N02002003004-2CA-YEZZL</t>
  </si>
  <si>
    <t>■SETA0016-44-C(ｾﾝｻｰﾌﾞﾗｹｯﾄ)</t>
  </si>
  <si>
    <t>MVSHM-3N02002018056-2CA-YBRK9</t>
  </si>
  <si>
    <t>■SETA0016-41-A(ﾓｰﾀｰﾊﾟﾈﾙ)</t>
  </si>
  <si>
    <t>MVSHM-3N02002018070-2CA-86ZXB</t>
  </si>
  <si>
    <t>■SETA0016-41-B(ﾓｰﾀｰﾊﾟﾈﾙ)</t>
    <phoneticPr fontId="5"/>
  </si>
  <si>
    <t>A22Z-3360</t>
  </si>
  <si>
    <t>MVSHM-3N01000027053-2CA-YKGWB</t>
  </si>
  <si>
    <t>■SETA0016-54-A(ﾊﾟﾈﾙ)</t>
  </si>
  <si>
    <t>MVSHM-3N01000027065-2CA-YMGZL</t>
  </si>
  <si>
    <t>■SETA0016-54-B(ﾊﾟﾈﾙ)</t>
    <phoneticPr fontId="5"/>
  </si>
  <si>
    <t>MVSHM-3N01000027078-2CA-8WPM3</t>
  </si>
  <si>
    <t>■SETA0016-54-C(ﾊﾟﾈﾙ)</t>
    <phoneticPr fontId="5"/>
  </si>
  <si>
    <t>MVSHM-3N01000027081-2CA-YZGJD</t>
  </si>
  <si>
    <t>■SETA0016-54-D(ﾊﾟﾈﾙ)</t>
    <phoneticPr fontId="5"/>
  </si>
  <si>
    <t>MVSHM-3N01000027069-2CA-83NGD</t>
  </si>
  <si>
    <t>■SETA0016-54-E(ﾊﾟﾈﾙ)</t>
    <phoneticPr fontId="5"/>
  </si>
  <si>
    <t>MVSHM-3N01000027065-2CA-8EWKK</t>
  </si>
  <si>
    <t>■SETA0016-54-F(ﾊﾟﾈﾙ)</t>
    <phoneticPr fontId="5"/>
  </si>
  <si>
    <t>MVSHM-3N01502004007-2CA-YZ9XJ</t>
  </si>
  <si>
    <t>■SETA0016-54-G(ﾊﾟﾈﾙ)</t>
    <phoneticPr fontId="5"/>
  </si>
  <si>
    <t>MVSHM-3N02000045047-2CA-Y6XR3</t>
  </si>
  <si>
    <t>■SETA0016-70-A(ﾚｷﾞｭﾚｰﾀｰﾌﾟﾚｰﾄ)</t>
  </si>
  <si>
    <t>MVBLK-AMW-2CH-DRJZP</t>
  </si>
  <si>
    <t>■SETA0016-21-A(ｺﾝﾍﾞｱﾍﾞｰｽ)</t>
  </si>
  <si>
    <t>MVSHM-3N03002014034-2CD-LWZJA</t>
  </si>
  <si>
    <t>■SETA0016-21-B(ﾍﾞｱﾌﾟﾚｰﾄ)</t>
    <phoneticPr fontId="5"/>
  </si>
  <si>
    <t>PR-M51N1</t>
    <phoneticPr fontId="5"/>
  </si>
  <si>
    <t>KNCLSS20-25-20</t>
  </si>
  <si>
    <t>AFPNA8-P8.70-L10-B15.0-E0.5</t>
  </si>
  <si>
    <t>SSLBNR8</t>
  </si>
  <si>
    <t>ﾀｲｼｮ-着</t>
    <rPh sb="5" eb="6">
      <t>チャク</t>
    </rPh>
    <phoneticPr fontId="5"/>
  </si>
  <si>
    <t>HG-C1200</t>
    <phoneticPr fontId="5"/>
  </si>
  <si>
    <t>BMUD60-C2</t>
    <phoneticPr fontId="5"/>
  </si>
  <si>
    <t>8/28・ﾀｲｼｮ-着</t>
    <rPh sb="10" eb="11">
      <t>チャク</t>
    </rPh>
    <phoneticPr fontId="5"/>
  </si>
  <si>
    <t>CC030KHBLF</t>
    <phoneticPr fontId="5"/>
  </si>
  <si>
    <t>住友重機械</t>
    <rPh sb="0" eb="2">
      <t>スミトモ</t>
    </rPh>
    <rPh sb="2" eb="3">
      <t>ジュウ</t>
    </rPh>
    <rPh sb="3" eb="5">
      <t>キカイ</t>
    </rPh>
    <phoneticPr fontId="5"/>
  </si>
  <si>
    <t>CAI90C</t>
    <phoneticPr fontId="5"/>
  </si>
  <si>
    <t>9/4ﾀｲｼｮｰ着</t>
    <rPh sb="8" eb="9">
      <t>ツ</t>
    </rPh>
    <phoneticPr fontId="5"/>
  </si>
  <si>
    <t>ﾔﾌｰ</t>
    <phoneticPr fontId="5"/>
  </si>
  <si>
    <t>BL1060</t>
    <phoneticPr fontId="5"/>
  </si>
  <si>
    <t xml:space="preserve">ヤザワ ブラックライト10W(60Hｚ) </t>
    <phoneticPr fontId="5"/>
  </si>
  <si>
    <t>FADAS-SUD-T3-A60-B40-L40-X20-H25-G25-N5-Y10-V20-S25-NA5</t>
  </si>
  <si>
    <t>FAﾒｶ_ﾊﾞﾝｷﾝ_ﾌﾞﾗｹｯﾄ(FADAS)</t>
  </si>
  <si>
    <t>SHNTAP5-5</t>
  </si>
  <si>
    <t>MVSHM-3N01000071073-2CZ-3PWEG</t>
  </si>
  <si>
    <t>■SETA0016-33-A(ｶﾊﾞｰ)</t>
  </si>
  <si>
    <t>MVSHM-3N02002004046-2CZ-3WP5Z</t>
  </si>
  <si>
    <t>■SETA0016-33-B(LEDﾊﾟﾈﾙ)</t>
  </si>
  <si>
    <t>LEAB1</t>
  </si>
  <si>
    <t>LEDｼｮｳﾒｲｽﾀﾝﾀﾞｰﾄﾞ ﾌﾞﾗｹｯﾄ(LEAB)</t>
  </si>
  <si>
    <t>HFS8-4040-659</t>
  </si>
  <si>
    <t>FTCLSS-V8.5-D12.5-H20-T5-L25</t>
  </si>
  <si>
    <t>ﾌﾘｰｶﾗｰ    FTCLSS</t>
  </si>
  <si>
    <t>MPSCS2040-38-16-S</t>
  </si>
  <si>
    <t>SLSBWRK8-60</t>
  </si>
  <si>
    <t>MVSHM-3N01000027065-2D2-6LK98</t>
  </si>
  <si>
    <t>MVSHM-3N01000027078-2D2-6E4A9</t>
  </si>
  <si>
    <t>MVSHM-3N01000027081-2D2-6RR9L</t>
  </si>
  <si>
    <t>MVSHM-3N01000027069-2D2-ZN5WB</t>
  </si>
  <si>
    <t>MVSHM-3N03002014034-2D6-KP6GJ</t>
  </si>
  <si>
    <t>WP427E128B00</t>
    <phoneticPr fontId="5"/>
  </si>
  <si>
    <t>MVSHM-3N03002014034-2D6-KN3LE</t>
  </si>
  <si>
    <t>■SETA0016-21-C(ﾍﾞｱﾌﾟﾚｰﾄ)</t>
  </si>
  <si>
    <t>MVBLK-AMW-2D6-RDAGB</t>
  </si>
  <si>
    <t>■SETA0016-21-D(ﾍﾞｱﾌﾟﾚｰﾄ)</t>
  </si>
  <si>
    <t>SLSBG8-50-M5-N4</t>
  </si>
  <si>
    <t>9/14 ﾀｲｼｮｰ着</t>
    <rPh sb="10" eb="11">
      <t>チャク</t>
    </rPh>
    <phoneticPr fontId="5"/>
  </si>
  <si>
    <t>AS2201F-N01-04SA</t>
  </si>
  <si>
    <t>WP427E8A5100</t>
    <phoneticPr fontId="5"/>
  </si>
  <si>
    <t>AS2201F-N01-04A</t>
  </si>
  <si>
    <t>AS1002F-04A</t>
  </si>
  <si>
    <t>SMC ｽﾋﾟｰﾄﾞｺﾝﾄﾛｰﾗ</t>
  </si>
  <si>
    <t>KQ2L06-02AS-X12</t>
  </si>
  <si>
    <t>KQ2H06-02AS-X12</t>
  </si>
  <si>
    <t>UJDST4-B</t>
  </si>
  <si>
    <t>ﾜﾝﾀｯﾁﾂｷﾞﾃ(UJDST)</t>
  </si>
  <si>
    <t>ZK2A12J5ALA-06</t>
  </si>
  <si>
    <t>見積№22-20-00867A</t>
    <rPh sb="0" eb="2">
      <t>ミツ</t>
    </rPh>
    <phoneticPr fontId="5"/>
  </si>
  <si>
    <t>9/10ﾀｲｼｮｰ着</t>
    <rPh sb="9" eb="10">
      <t>チャク</t>
    </rPh>
    <phoneticPr fontId="5"/>
  </si>
  <si>
    <t>SY3200-5UE1</t>
    <phoneticPr fontId="5"/>
  </si>
  <si>
    <t>ZSG40-C</t>
  </si>
  <si>
    <t>Zｽﾃｰｼﾞ ZSG</t>
  </si>
  <si>
    <t>MVBLK-AMW-2D8-6NBGN</t>
  </si>
  <si>
    <t>■SETA0016-11-A(ﾂｰﾙﾌﾟﾚｰﾄ)</t>
  </si>
  <si>
    <t>ﾊﾟﾅｿﾆｯｸ ﾚｰｻﾞｰｾﾝｻ</t>
  </si>
  <si>
    <t>MVBLK-AMW-2D8-6AMDN</t>
  </si>
  <si>
    <t>■SETA0016-12-A(ﾂｰﾙﾌﾟﾚｰﾄ)</t>
  </si>
  <si>
    <t>LEDS350-W</t>
  </si>
  <si>
    <t>HFS8-4040-80.0</t>
  </si>
  <si>
    <t>MVBLK-AMW-2D8-8AGWZ</t>
  </si>
  <si>
    <t>■SETA0016-13-A(ﾂｰﾙﾌﾟﾚｰﾄ)</t>
  </si>
  <si>
    <t>MVSHM-3N02002009019-2D8-6B33K</t>
  </si>
  <si>
    <t>■SETA0016-53-E（SWﾊﾞﾈﾙ）</t>
  </si>
  <si>
    <t>AS1211F-M5E-04A</t>
  </si>
  <si>
    <t>SMC AS ｼﾘｰｽﾞ</t>
  </si>
  <si>
    <t>MVSHM-6N00500005005-2D8-6G4WA</t>
  </si>
  <si>
    <t>■SETA0016-00-A(ｶｯﾌﾟﾌﾟﾚｰﾄ)</t>
    <phoneticPr fontId="5"/>
  </si>
  <si>
    <t>MVSHM-3N02052008023-2D8-8D3W3</t>
  </si>
  <si>
    <t>■SETA0016-00-B(ｶｯﾌﾟﾌﾟﾚｰﾄ)</t>
  </si>
  <si>
    <t>MVSHM-3N01000011011-2D8-83M93</t>
  </si>
  <si>
    <t>■SETA0016-13-B(ｶｯﾌﾟﾌﾟﾚｰﾄ)</t>
    <phoneticPr fontId="5"/>
  </si>
  <si>
    <t>MVSHM-3N01000011011-2D8-6M5DA</t>
  </si>
  <si>
    <t>■SETA0016-13-C(ｶｯﾌﾟﾌﾟﾚｰﾄ)</t>
  </si>
  <si>
    <t>SLSBWF7-60.0</t>
  </si>
  <si>
    <t>SLSBWF7-57.0</t>
  </si>
  <si>
    <t>SLSBWF7-20.0</t>
  </si>
  <si>
    <t>FWSJD-D16-V0-T3</t>
  </si>
  <si>
    <t>ﾌﾘｰｼﾞｭｼﾜｯｼｬ</t>
  </si>
  <si>
    <t>WGHNE-30-22-12</t>
  </si>
  <si>
    <t>KNCLSS6-10-10</t>
  </si>
  <si>
    <t>LPXSB5-P7.90-B7.0-G6-L0-T10.0-HC8.5-NNC</t>
  </si>
  <si>
    <t>ｲﾁｷﾞﾒﾋﾟﾝ (LPXS_)</t>
  </si>
  <si>
    <t>MVBLK-AMW-2D9-6K8ZD</t>
  </si>
  <si>
    <t>■SETA0016-55-A(100V)</t>
  </si>
  <si>
    <t>ACｱﾀﾞﾌﾟﾀｰ  ( - )</t>
  </si>
  <si>
    <t>MVBLK-AMW-2DA-YW47B</t>
  </si>
  <si>
    <t>MVSHM-3N02000046050-2DA-6LDRP</t>
  </si>
  <si>
    <t>■SETA0016-53-F（ｺﾝﾄﾛｰﾗｰﾊﾟﾈﾙ）</t>
  </si>
  <si>
    <t>%SPCT-MCV002-000-B0623-0-GL420</t>
  </si>
  <si>
    <t>特注品にて見積り中</t>
    <rPh sb="0" eb="2">
      <t>トクチュウ</t>
    </rPh>
    <rPh sb="2" eb="3">
      <t>ヒン</t>
    </rPh>
    <rPh sb="5" eb="7">
      <t>ミツモ</t>
    </rPh>
    <rPh sb="8" eb="9">
      <t>チュウ</t>
    </rPh>
    <phoneticPr fontId="5"/>
  </si>
  <si>
    <t>MPSCS1520-34-18-S</t>
  </si>
  <si>
    <t>SLSBWF7-85</t>
  </si>
  <si>
    <t>SLSBWF7-82</t>
  </si>
  <si>
    <t>MVBLK-AMW-2DE-Z7YB6</t>
  </si>
  <si>
    <t>■SETA0016-12-B(ｸｲｯﾁｬｰﾌﾟﾚｰﾄ)</t>
    <phoneticPr fontId="5"/>
  </si>
  <si>
    <t>MVSHM-3N01550004007-2DE-Z8686</t>
  </si>
  <si>
    <t>■SETA0016-12-C(ｸｲｯﾁｬｰﾌﾟﾚｰﾄ)</t>
    <phoneticPr fontId="5"/>
  </si>
  <si>
    <t>MVSHM-3N01500003003-2DE-ZNYRX</t>
  </si>
  <si>
    <t>■SETA0016-12-D(ｸｲｯﾁｬｰﾌﾟﾚｰﾄ)</t>
  </si>
  <si>
    <t>MVSHM-3N02050003007-2DE-KB3R5</t>
  </si>
  <si>
    <t>■SETA0016-12-E(ｸｲｯﾁｬｰﾌﾟﾚｰﾄ)</t>
    <phoneticPr fontId="5"/>
  </si>
  <si>
    <t>KQ2H08-02AS</t>
  </si>
  <si>
    <t>KQ2H06-02AS</t>
  </si>
  <si>
    <t>SLON7-17-M4</t>
  </si>
  <si>
    <t>ARP20-01BE2-3</t>
  </si>
  <si>
    <t>9/17・ﾀｲｼｮｰ着</t>
    <rPh sb="10" eb="11">
      <t>チャク</t>
    </rPh>
    <phoneticPr fontId="5"/>
  </si>
  <si>
    <t>KQ2L04-01NS</t>
  </si>
  <si>
    <t>MVSHM-3N02002002008-2DG-6MBEY</t>
  </si>
  <si>
    <t>MVBLK-AMW-2DG-6Y8MX</t>
  </si>
  <si>
    <t>MVSHM-3N02000005006-2DG-Z5JXR</t>
  </si>
  <si>
    <t>HFSB8-8080-250.0</t>
    <phoneticPr fontId="5"/>
  </si>
  <si>
    <t>HFSB8-8080-547.0</t>
  </si>
  <si>
    <t>HFSB8-8080-840.0</t>
  </si>
  <si>
    <t>HFSB8-8080-1000.0</t>
  </si>
  <si>
    <t>MVSHM-3N03000007027-2DG-Z3YK4</t>
  </si>
  <si>
    <t>■SETA0016-51-A(連結ﾌﾟﾚｰﾄ)</t>
  </si>
  <si>
    <t>MVSHM-3N03000007018-2DG-68YA5</t>
  </si>
  <si>
    <t>■SETA0016-51-B(連結ﾌﾟﾚｰﾄ)</t>
    <phoneticPr fontId="5"/>
  </si>
  <si>
    <t>MVSHM-3N03002014034-2DH-9AZDD</t>
  </si>
  <si>
    <t>MVSHM-3N03002014034-2DH-9NRYB</t>
  </si>
  <si>
    <t>MVBLK-AMW-2DH-9435D</t>
  </si>
  <si>
    <t>KKD-12</t>
  </si>
  <si>
    <t>ｷｮｳﾘｮｸﾘｮｳﾒﾝﾃｰﾌﾟ</t>
  </si>
  <si>
    <t>KSDSET19</t>
  </si>
  <si>
    <t>ﾄﾞﾘﾙ</t>
  </si>
  <si>
    <t>MAXHD101</t>
  </si>
  <si>
    <t>ｴｱｰｺｳｸﾞ</t>
  </si>
  <si>
    <t>RB8-3SET</t>
  </si>
  <si>
    <t>ｹﾝｻｸｹﾝﾏﾖｳﾋﾝ</t>
  </si>
  <si>
    <t>MVSHM-3N02002005008-2DM-6DLDG</t>
  </si>
  <si>
    <t>BSUCC312P3A05BK</t>
  </si>
  <si>
    <t>USBｹｰﾌﾞﾙ</t>
  </si>
  <si>
    <t>AS1002F-04A</t>
    <phoneticPr fontId="5"/>
  </si>
  <si>
    <t>MVSHM-3N03002035070-2D1-8LMZG</t>
  </si>
  <si>
    <t>■SETA0016-90-A(ﾍｲｼﾝﾌﾟﾚｰﾄ)</t>
    <phoneticPr fontId="5"/>
  </si>
  <si>
    <t>MVSHM-3N03002035082-2D1-8B7JE</t>
  </si>
  <si>
    <t>■SETA0016-90-B(ﾍｲｼﾝﾌﾟﾚｰﾄ)</t>
  </si>
  <si>
    <t>MVSHM-3N02000005012-2DN-PRN8J</t>
  </si>
  <si>
    <t>■SETA0016-15-A(QRﾌﾟﾚｰﾄ)</t>
  </si>
  <si>
    <t>WSSSH20-5-5</t>
  </si>
  <si>
    <t>ｷﾝｿﾞｸﾜｯｼｬ (WSSSH)</t>
  </si>
  <si>
    <t>LPXSB6-P7.90-B7.0-G6-L0-T10.0-HC8.5-NNC</t>
  </si>
  <si>
    <t>CC05BL2R</t>
  </si>
  <si>
    <t>ｵﾘｴﾝﾀﾙﾓｰﾀｰ</t>
  </si>
  <si>
    <t>ZP3-T08BGN-A5</t>
  </si>
  <si>
    <t>KNCLSS5-20-25</t>
  </si>
  <si>
    <t>MVBLK-AMW-2E5-E8Y9Z</t>
    <phoneticPr fontId="5"/>
  </si>
  <si>
    <t>MVSHM-3N02002005013-2E4-L6KR7</t>
  </si>
  <si>
    <t>MVSHM-3N00800005005-2E4-NPYDW</t>
  </si>
  <si>
    <t>MVBLK-AMW-2E5-E8Y9Z</t>
  </si>
  <si>
    <t>MVSHM-3N03050007012-2EJ-MWYAR</t>
  </si>
  <si>
    <t>SCB6-60</t>
  </si>
  <si>
    <t>ｱﾙﾐﾌﾚｰﾑｻﾞｲ(EFS6)</t>
    <phoneticPr fontId="5"/>
  </si>
  <si>
    <t>遠藤製作所</t>
    <rPh sb="0" eb="2">
      <t>エンドウ</t>
    </rPh>
    <rPh sb="2" eb="5">
      <t>セイサクジョ</t>
    </rPh>
    <phoneticPr fontId="5"/>
  </si>
  <si>
    <t>SHZA-A01-作業D</t>
    <rPh sb="9" eb="11">
      <t>サギョウ</t>
    </rPh>
    <phoneticPr fontId="5"/>
  </si>
  <si>
    <t>シリンジ残検用アダプタ（SH）</t>
  </si>
  <si>
    <t>谷田部部長</t>
    <rPh sb="0" eb="5">
      <t>ヤタベブチョウ</t>
    </rPh>
    <phoneticPr fontId="5"/>
  </si>
  <si>
    <t>SHZA-SF01-作業E</t>
  </si>
  <si>
    <t>シリンジ残検用シャフト(SH)</t>
  </si>
  <si>
    <t>SHZA-P10-55</t>
  </si>
  <si>
    <t>先端パッド(10cc-55cc)</t>
  </si>
  <si>
    <t>FU-53TZ(5000)</t>
  </si>
  <si>
    <t>ファイバーユニット</t>
  </si>
  <si>
    <t>ファイバーセンサーアンプ</t>
  </si>
  <si>
    <t>NPB9</t>
  </si>
  <si>
    <t>WSSS10-4-1</t>
  </si>
  <si>
    <t>ワッシャー</t>
  </si>
  <si>
    <t>MNCNP4-M5</t>
  </si>
  <si>
    <t>ミニチュアワンタッチ継手</t>
    <rPh sb="10" eb="11">
      <t>ツギ</t>
    </rPh>
    <rPh sb="11" eb="12">
      <t>テ</t>
    </rPh>
    <phoneticPr fontId="5"/>
  </si>
  <si>
    <t>VTUB2.0-BK-10</t>
  </si>
  <si>
    <t>汎用チューブ　軟質PVC黒</t>
    <rPh sb="0" eb="2">
      <t>ハンヨウ</t>
    </rPh>
    <rPh sb="7" eb="9">
      <t>ナンシツ</t>
    </rPh>
    <rPh sb="12" eb="13">
      <t>クロ</t>
    </rPh>
    <phoneticPr fontId="5"/>
  </si>
  <si>
    <t>VTUB1.0-BK-10</t>
  </si>
  <si>
    <t>MITHT-25.0-10P-B</t>
  </si>
  <si>
    <t>熱収縮チューブ（低温度収縮）</t>
  </si>
  <si>
    <t>SET</t>
  </si>
  <si>
    <t>SV5120B</t>
  </si>
  <si>
    <t>クイックコネクタ</t>
  </si>
  <si>
    <t>SV5120BHC</t>
  </si>
  <si>
    <t>Φ4クランプ</t>
  </si>
  <si>
    <t>SP40152</t>
  </si>
  <si>
    <t>30/55ccシリンジアダプタ追加工品</t>
  </si>
  <si>
    <t>追加工費1,350円+SH52B _342円 吉澤M在庫</t>
    <rPh sb="21" eb="22">
      <t>エン</t>
    </rPh>
    <phoneticPr fontId="5"/>
  </si>
  <si>
    <t>ZP3-06UMGN</t>
  </si>
  <si>
    <t>CMB1515-SW-N-PS-D</t>
  </si>
  <si>
    <t>ｾﾝｻﾓｼﾞｭｰﾙ</t>
  </si>
  <si>
    <t>HFS8-4040-600.0</t>
  </si>
  <si>
    <t>NWTC6A2-UTP-S-GY-1</t>
  </si>
  <si>
    <t>NW080-RJ45-S-C6R</t>
  </si>
  <si>
    <t>NWTC6A2-UTP-S-GY-2</t>
  </si>
  <si>
    <t>MVSHM-3N00800004012-2EM-BLZW6</t>
  </si>
  <si>
    <t>PSWT8-65-5</t>
  </si>
  <si>
    <t>ﾊﾟｲﾌﾟ PSWT</t>
    <phoneticPr fontId="5"/>
  </si>
  <si>
    <t>MVSHM-3N02002002007-2ES-Z4GE4</t>
  </si>
  <si>
    <t>MVSHM-3N03050011012-2ES-ZW386</t>
  </si>
  <si>
    <t>URWL25-5-5</t>
  </si>
  <si>
    <t>ｳﾚﾀﾝﾜｯｼｬ      URW</t>
  </si>
  <si>
    <t>URWM25-5-5</t>
  </si>
  <si>
    <t>URWL25-8-5</t>
  </si>
  <si>
    <t>URWM25-8-5</t>
  </si>
  <si>
    <t>CBSTS8-10</t>
  </si>
  <si>
    <t>CBSTS6-10</t>
  </si>
  <si>
    <t>RBZU-D25-V6-H5-G10-L9</t>
  </si>
  <si>
    <t>ｺﾞﾑｻﾞｸﾞﾘ RBZU</t>
  </si>
  <si>
    <t>RBZN-D25-V6-H5-G10-L9</t>
  </si>
  <si>
    <t>ｺﾞﾑ ｻﾞｸﾞﾘ   RBZN</t>
  </si>
  <si>
    <t>RBZU-D25-V9-H5-G14-L9</t>
  </si>
  <si>
    <t>RBZN-D25-V9-H5-G14-L9</t>
  </si>
  <si>
    <t>EX-23</t>
  </si>
  <si>
    <t>ﾋﾞｰﾑｾﾝｻ EX</t>
  </si>
  <si>
    <t>HNTAJ8-4</t>
  </si>
  <si>
    <t>ｱﾄｲﾚﾐｼﾞｶﾒﾅｯﾄ(HNTAJ)</t>
  </si>
  <si>
    <t>MVSHM-3N01040008016-2EZ-6PKDD</t>
    <phoneticPr fontId="5"/>
  </si>
  <si>
    <t>ワークガイド　ストレートタイプ</t>
    <phoneticPr fontId="5"/>
  </si>
  <si>
    <t>HFS8-4040-390</t>
  </si>
  <si>
    <t>HFS8-4040-500</t>
  </si>
  <si>
    <t>HFS8-4040-820</t>
  </si>
  <si>
    <t>HFS8-4040-947</t>
  </si>
  <si>
    <t>RSAUW-K-1836-P11-180501-0002</t>
  </si>
  <si>
    <t>RSAUｱﾅｱﾘ</t>
  </si>
  <si>
    <t>ﾎﾞｯｸｽﾖｳｹｰﾌﾞﾙｸﾗﾝﾌﾟ(ｼｮｳｽﾍﾟｰｽ)</t>
  </si>
  <si>
    <t>■SETA0017-00-A(ﾍﾞｰｽﾌﾟﾚｰﾄ)</t>
    <phoneticPr fontId="5"/>
  </si>
  <si>
    <t>MVSHM-3N01552021026-JPA2BPPNU111AB</t>
  </si>
  <si>
    <t>MVSHM-3N01200029081-2BT-RKEKW</t>
  </si>
  <si>
    <t>■SETA0017-51C（ﾊﾞﾈﾙ）</t>
    <phoneticPr fontId="5"/>
  </si>
  <si>
    <t>MVBLK-AMW-2C5-YM8J3</t>
  </si>
  <si>
    <t>■SETA0017-11-A(ﾂｰﾙﾌﾟﾚｰﾄ)</t>
    <phoneticPr fontId="5"/>
  </si>
  <si>
    <t>■SETA0017-11-B(ﾊﾞｷｭｰﾑﾌﾟﾚｰﾄ)</t>
    <phoneticPr fontId="5"/>
  </si>
  <si>
    <t>MVSHM-3N02002008009-2C5-YGJMX</t>
  </si>
  <si>
    <t>■SETA0017-11-C(QRﾌﾟﾚｰﾄ)</t>
  </si>
  <si>
    <t>■SETA0017-21-A(ﾍﾞｰｽﾌﾟﾚｰﾄ)</t>
  </si>
  <si>
    <t>MVBLK-AMW-2C9-E9BXN</t>
  </si>
  <si>
    <t>■SETA0017-21-B（ｼﾞｸﾞﾍﾞｰｽ-1）</t>
  </si>
  <si>
    <t>MVBLK-AMW-2C9-ZRWGD</t>
  </si>
  <si>
    <t>■SETA0017-21-C（ｼﾞｸﾞﾍﾞｰｽ-2）</t>
    <phoneticPr fontId="5"/>
  </si>
  <si>
    <t>MVSHM-3N02002007045-2C9-EN59N</t>
  </si>
  <si>
    <t>■SETA0017-21-D（ﾐﾗｰﾌﾟﾚｰﾄ)</t>
    <phoneticPr fontId="5"/>
  </si>
  <si>
    <t>■SETA0017-21-E（ｶﾞｲﾄﾌﾟﾚｰﾄ)</t>
  </si>
  <si>
    <t>MVSHM-3N03002002005-2C9-ZXWKG</t>
  </si>
  <si>
    <t>■SETA0017-21-F（ｸﾗﾝﾌﾟﾌﾟﾚｰﾄ)</t>
  </si>
  <si>
    <t>■SETA0017-21-G（ｸﾗﾝﾌﾟ)</t>
  </si>
  <si>
    <t>■SETA0017-21-H（ﾌﾟﾚｰﾄ）</t>
  </si>
  <si>
    <t>MVSHM-3N01502003005-2C9-EWJGB</t>
  </si>
  <si>
    <t>■SETA0017-21-J（ｾﾝｻｰﾌﾟﾚｰﾄ)</t>
  </si>
  <si>
    <t>■SETA0017-21-K（追加工)</t>
    <rPh sb="15" eb="17">
      <t>ツイカ</t>
    </rPh>
    <rPh sb="17" eb="18">
      <t>コウ</t>
    </rPh>
    <phoneticPr fontId="5"/>
  </si>
  <si>
    <t>MVBLK-AMW-2C5-9XLMB</t>
    <phoneticPr fontId="5"/>
  </si>
  <si>
    <t>■SETA0017-41-A(ｸｲｯﾁｬｰﾌﾟﾚｰﾄ)</t>
  </si>
  <si>
    <t>MVSHM-3N02000017018-2C5-YNBWM</t>
  </si>
  <si>
    <t>■SETA0017-41-B(ｸｲｯﾁｬｰｻﾎﾟｰﾄ)</t>
  </si>
  <si>
    <t>MVSHM-3N02002008019-JPA2BPJY0111AA</t>
    <phoneticPr fontId="5"/>
  </si>
  <si>
    <t>■SETA0017-52-H（SWﾊﾞﾈﾙ）</t>
  </si>
  <si>
    <t>MVSHM-3N01502006015-2C5-YZJG8</t>
  </si>
  <si>
    <t>■SETA0017-53-A（ｶﾒﾗﾌﾟﾚｰﾄ）</t>
    <phoneticPr fontId="5"/>
  </si>
  <si>
    <t>MVSHM-3N01500003015-2C5-YENED</t>
  </si>
  <si>
    <t>■SETA0017-53-B（ｶﾒﾗﾌﾟﾚｰﾄ）</t>
  </si>
  <si>
    <t>MVSHM-3N01500005040-2C9-EJAXA</t>
  </si>
  <si>
    <t>■SETA0017-51-D(ﾍﾞｱﾌﾟﾚｰﾄ)</t>
  </si>
  <si>
    <t>MPSCS2040-38-30-S</t>
  </si>
  <si>
    <t>SETN10-42-SC20-M5</t>
  </si>
  <si>
    <t>SETN10-44-SC20-M5</t>
  </si>
  <si>
    <t>SLCG5.5-8</t>
  </si>
  <si>
    <t>ｼｮｳｹｲﾛｯｶｸｼﾁｭｳ (SLCG)</t>
  </si>
  <si>
    <t>SLSBG7-40.0-M4-N4</t>
  </si>
  <si>
    <t>SLSBWF7-20</t>
  </si>
  <si>
    <t>WGHNE-50-20-15</t>
  </si>
  <si>
    <t>NV30-FA 2P 15A 30MA</t>
    <phoneticPr fontId="5"/>
  </si>
  <si>
    <t>ﾛｳﾃﾞﾝｼｬﾀﾞﾝｷ</t>
  </si>
  <si>
    <t>ENF-SNT-6D</t>
    <phoneticPr fontId="5"/>
  </si>
  <si>
    <t>PCX-AC-1</t>
  </si>
  <si>
    <t>ｲﾝﾀｰﾌｪｲｽﾀﾝｼﾀﾞｲ ﾎﾞｳﾀﾝｼｼｷ</t>
  </si>
  <si>
    <t>PCX-COM36</t>
  </si>
  <si>
    <t>PCXｼﾘｰｽﾞﾀﾝｼﾀﾞｲ</t>
  </si>
  <si>
    <t>KNCLSS10-25-20</t>
    <phoneticPr fontId="5"/>
  </si>
  <si>
    <t>機器構成確認中</t>
    <rPh sb="0" eb="2">
      <t>キキ</t>
    </rPh>
    <rPh sb="2" eb="4">
      <t>コウセイ</t>
    </rPh>
    <rPh sb="4" eb="7">
      <t>カクニンチュウ</t>
    </rPh>
    <phoneticPr fontId="5"/>
  </si>
  <si>
    <t>WP427E15B100</t>
    <phoneticPr fontId="5"/>
  </si>
  <si>
    <t>SLSBWRK8-25</t>
  </si>
  <si>
    <t>MVPRN6</t>
  </si>
  <si>
    <t>ｷｭｳﾁｬｸｶﾅｸﾞ(MVPRN)</t>
  </si>
  <si>
    <t>MVSHM-3N00800026038-2D6-KGX3G</t>
  </si>
  <si>
    <t>■SETA0017-51-E(ﾌﾟﾚｰﾄ)</t>
  </si>
  <si>
    <t>WP427E1C4900</t>
  </si>
  <si>
    <t>MVSHM-3N02002008019-2D6-KP6JP</t>
  </si>
  <si>
    <t>■SETA0033-00-H（SWﾊﾞﾈﾙ）</t>
  </si>
  <si>
    <t>WP427E1C4900</t>
    <phoneticPr fontId="5"/>
  </si>
  <si>
    <t>SMC AS ｼﾘｰｽﾞ</t>
    <phoneticPr fontId="5"/>
  </si>
  <si>
    <t>WP427E8A5100</t>
  </si>
  <si>
    <t>見積22-20-00867A</t>
    <rPh sb="0" eb="2">
      <t>ミツ</t>
    </rPh>
    <phoneticPr fontId="5"/>
  </si>
  <si>
    <t>M-5L</t>
  </si>
  <si>
    <t>SMC ﾐﾆﾁｭｱｶﾝﾂｷﾞﾃM</t>
  </si>
  <si>
    <t>BF6-SUS</t>
  </si>
  <si>
    <t>KOGANEI ﾎｼﾞｮｷｷ BF</t>
  </si>
  <si>
    <t>M-5T</t>
    <phoneticPr fontId="5"/>
  </si>
  <si>
    <t>ﾂｷﾞﾃ</t>
    <phoneticPr fontId="5"/>
  </si>
  <si>
    <t>HFS8-4040-820.0</t>
  </si>
  <si>
    <t>MVSHM-3N01000069089-2DZ-KY6JP</t>
  </si>
  <si>
    <t>MVSHM-3N02042004030-2DZ-ZMBA6</t>
  </si>
  <si>
    <t>VS-LDA50</t>
    <phoneticPr fontId="5"/>
  </si>
  <si>
    <t>MVSHM-3N01502005010-2E4-N7KAB</t>
  </si>
  <si>
    <t>SP-S4-15</t>
  </si>
  <si>
    <t>ﾀﾞﾝﾂｷﾛｯｶｸ ﾛｯｶｸ ﾊﾟｲﾌﾟｽﾍﾟｰｻ</t>
  </si>
  <si>
    <t>VPNT8</t>
  </si>
  <si>
    <t>ｷｭｳﾁｬｸﾊﾟｯﾄﾞ (VPNT)</t>
  </si>
  <si>
    <t>CBSTS5-10</t>
  </si>
  <si>
    <t>SETN10-45-SC20-M5</t>
  </si>
  <si>
    <t>■SETA0033-00-A(ﾍﾞｰｽﾌﾟﾚｰﾄ)</t>
  </si>
  <si>
    <t>■SETA0033-00-C（ﾊﾞﾈﾙ）</t>
  </si>
  <si>
    <t>MVBLK-AMW-2C9-ZBKRA</t>
  </si>
  <si>
    <t>■SETA0033-21-A(ｼﾞｸﾞﾍﾞｰｽ）</t>
  </si>
  <si>
    <t>MVBLK-AMW-2C9-ZDK64</t>
  </si>
  <si>
    <t>■SETA0033-21-B（ﾜｰｸｼﾞｸﾞ）</t>
  </si>
  <si>
    <t>MVSHM-3N02002006030-2C9-Z7NWL</t>
  </si>
  <si>
    <t>■SETA0033-21-C(ﾐﾗｰﾌﾟﾚｰﾄ)</t>
  </si>
  <si>
    <t>MVSHM-3N01552002004-2C9-ZMA56</t>
  </si>
  <si>
    <t>■SETA0033-21-E(ﾍﾞｱﾌﾟﾚｰﾄ)</t>
  </si>
  <si>
    <t>MVSHM-3N01552004015-2C9-Z4NLP</t>
  </si>
  <si>
    <t>■SETA0033-21-F(ﾍﾞｱﾌﾟﾚｰﾄ)</t>
    <phoneticPr fontId="5"/>
  </si>
  <si>
    <t>FWSJD-D12-V0-T3</t>
  </si>
  <si>
    <t>SZ08F-20-028-19</t>
  </si>
  <si>
    <t>MVSHM-3N02042003004-2DY-85RDL</t>
  </si>
  <si>
    <t>MVSHM-3N02042003006-2DY-8XLXA</t>
  </si>
  <si>
    <t>MVSHM-3N02042004010-2DY-E6MZ7</t>
  </si>
  <si>
    <t>WSSSH20-4-3</t>
  </si>
  <si>
    <t>MVBLK-AMW-2E5-L9D8X</t>
  </si>
  <si>
    <t>価格</t>
    <rPh sb="0" eb="2">
      <t>カカク</t>
    </rPh>
    <phoneticPr fontId="5"/>
  </si>
  <si>
    <t>金額</t>
    <rPh sb="0" eb="2">
      <t>キンガク</t>
    </rPh>
    <phoneticPr fontId="5"/>
  </si>
  <si>
    <t>LINE-A1</t>
    <phoneticPr fontId="5"/>
  </si>
  <si>
    <t>LINE-B1</t>
    <phoneticPr fontId="5"/>
  </si>
  <si>
    <t>RSDQA32-M9B(2芯)</t>
    <rPh sb="13" eb="14">
      <t>シン</t>
    </rPh>
    <phoneticPr fontId="5"/>
  </si>
  <si>
    <t>本体は購入不要（オートスイッチを3芯に変更）</t>
    <rPh sb="0" eb="2">
      <t>ホンタイ</t>
    </rPh>
    <rPh sb="3" eb="5">
      <t>コウニュウ</t>
    </rPh>
    <rPh sb="5" eb="7">
      <t>フヨウ</t>
    </rPh>
    <rPh sb="17" eb="18">
      <t>シン</t>
    </rPh>
    <rPh sb="19" eb="21">
      <t>ヘンコウ</t>
    </rPh>
    <phoneticPr fontId="5"/>
  </si>
  <si>
    <t>RSDQA20-M9B(2芯)</t>
    <phoneticPr fontId="5"/>
  </si>
  <si>
    <t>MGPA20-M9B(2芯)</t>
    <phoneticPr fontId="5"/>
  </si>
  <si>
    <t>STL-BO-12-125-T3H3-D</t>
    <phoneticPr fontId="5"/>
  </si>
  <si>
    <t>ｶﾞｲﾄﾞ付ｼﾘﾝﾀﾞｰ(低速) CKD</t>
    <phoneticPr fontId="5"/>
  </si>
  <si>
    <t>MDB1B50-M9B(2芯)</t>
    <phoneticPr fontId="5"/>
  </si>
  <si>
    <t>LCR-16-50-T3H3-D-A5</t>
  </si>
  <si>
    <t>ﾘﾆｱｶﾞｲﾄﾞ付ｼﾘﾝﾀﾞｰ  CKD</t>
  </si>
  <si>
    <t>　SY3200-5UE1</t>
    <phoneticPr fontId="5"/>
  </si>
  <si>
    <t xml:space="preserve">    SY30M-26-1A</t>
    <phoneticPr fontId="5"/>
  </si>
  <si>
    <t xml:space="preserve">    SY3100-5UE1</t>
    <phoneticPr fontId="5"/>
  </si>
  <si>
    <r>
      <t xml:space="preserve">   EX500-AP050</t>
    </r>
    <r>
      <rPr>
        <sz val="11"/>
        <color indexed="10"/>
        <rFont val="ＭＳ Ｐゴシック"/>
        <family val="3"/>
        <charset val="128"/>
      </rPr>
      <t>-S</t>
    </r>
    <phoneticPr fontId="5"/>
  </si>
  <si>
    <t>末尾-S付（ストレート）</t>
    <phoneticPr fontId="5"/>
  </si>
  <si>
    <t>末尾-S付（ストレート）</t>
    <rPh sb="0" eb="2">
      <t>マツビ</t>
    </rPh>
    <rPh sb="4" eb="5">
      <t>ツキ</t>
    </rPh>
    <phoneticPr fontId="5"/>
  </si>
  <si>
    <t>LINE-A2</t>
    <phoneticPr fontId="5"/>
  </si>
  <si>
    <t>CDJ2M16-100Z-M9NL-A</t>
  </si>
  <si>
    <t>LINE-B2</t>
    <phoneticPr fontId="5"/>
  </si>
  <si>
    <t>RSDQA20-M9B(2芯)</t>
  </si>
  <si>
    <t>CDM2YF25-150Z-M9NWVL</t>
    <phoneticPr fontId="5"/>
  </si>
  <si>
    <t>本体は購入不要</t>
    <rPh sb="0" eb="2">
      <t>ホンタイ</t>
    </rPh>
    <rPh sb="3" eb="5">
      <t>コウニュウ</t>
    </rPh>
    <rPh sb="5" eb="7">
      <t>フヨウ</t>
    </rPh>
    <phoneticPr fontId="5"/>
  </si>
  <si>
    <r>
      <t xml:space="preserve">    EX500-AP050</t>
    </r>
    <r>
      <rPr>
        <sz val="11"/>
        <color indexed="10"/>
        <rFont val="ＭＳ Ｐゴシック"/>
        <family val="3"/>
        <charset val="128"/>
      </rPr>
      <t>-S</t>
    </r>
    <phoneticPr fontId="5"/>
  </si>
  <si>
    <t>末尾-S付（ストレート）</t>
  </si>
  <si>
    <t>元圧</t>
    <rPh sb="0" eb="1">
      <t>モト</t>
    </rPh>
    <rPh sb="1" eb="2">
      <t>アツ</t>
    </rPh>
    <phoneticPr fontId="5"/>
  </si>
  <si>
    <t>VHS30-02-B</t>
    <phoneticPr fontId="5"/>
  </si>
  <si>
    <t>N-1</t>
    <phoneticPr fontId="5"/>
  </si>
  <si>
    <t>電磁弁3個</t>
    <rPh sb="0" eb="3">
      <t>デンジベン</t>
    </rPh>
    <rPh sb="4" eb="5">
      <t>コ</t>
    </rPh>
    <phoneticPr fontId="5"/>
  </si>
  <si>
    <t>FN-1</t>
    <phoneticPr fontId="5"/>
  </si>
  <si>
    <t xml:space="preserve">  SY3120-5LZ-C4</t>
    <phoneticPr fontId="5"/>
  </si>
  <si>
    <t xml:space="preserve">  SY3000-26-9A</t>
    <phoneticPr fontId="5"/>
  </si>
  <si>
    <t>VHS20-02-B</t>
    <phoneticPr fontId="5"/>
  </si>
  <si>
    <t>N-2</t>
    <phoneticPr fontId="5"/>
  </si>
  <si>
    <t>MKB12-10LZ-M9NVL</t>
  </si>
  <si>
    <t>藤本電器㈱(エア・ブラウン㈱)</t>
    <rPh sb="0" eb="2">
      <t>フジモト</t>
    </rPh>
    <rPh sb="2" eb="4">
      <t>デンキ</t>
    </rPh>
    <phoneticPr fontId="5"/>
  </si>
  <si>
    <t>G46E-4-01M-C2</t>
  </si>
  <si>
    <t>見積No.22-20-0807A</t>
    <rPh sb="0" eb="2">
      <t>ミツモリ</t>
    </rPh>
    <phoneticPr fontId="5"/>
  </si>
  <si>
    <t>ARP20K-01H</t>
    <phoneticPr fontId="5"/>
  </si>
  <si>
    <t>KQ2L04-M5N.</t>
    <phoneticPr fontId="5"/>
  </si>
  <si>
    <t>【179759】余剰品使用</t>
    <rPh sb="8" eb="10">
      <t>ヨジョウ</t>
    </rPh>
    <rPh sb="10" eb="11">
      <t>ヒン</t>
    </rPh>
    <rPh sb="11" eb="13">
      <t>シヨウ</t>
    </rPh>
    <phoneticPr fontId="5"/>
  </si>
  <si>
    <t>180048(NORIKANE)で発注済み。</t>
    <rPh sb="17" eb="19">
      <t>ハッチュウ</t>
    </rPh>
    <rPh sb="19" eb="20">
      <t>ズ</t>
    </rPh>
    <phoneticPr fontId="5"/>
  </si>
  <si>
    <t>MVSHM-3N02052005011-2CY-96G4X</t>
    <phoneticPr fontId="5"/>
  </si>
  <si>
    <t>SETE0039-Z01固定端板金</t>
  </si>
  <si>
    <t>MVSHM-3N02052004008-2CY-XBML9</t>
    <phoneticPr fontId="5"/>
  </si>
  <si>
    <t>SETE0039-Z02移動端板金</t>
    <phoneticPr fontId="5"/>
  </si>
  <si>
    <t>MVSHM-3N02052010018-2CY-XNM39</t>
    <phoneticPr fontId="5"/>
  </si>
  <si>
    <t>SETE0039-Z03Y軸ヘッド板金</t>
    <phoneticPr fontId="5"/>
  </si>
  <si>
    <t>SSHH-SUS-M4-6</t>
    <phoneticPr fontId="5"/>
  </si>
  <si>
    <t>止ネジ</t>
    <rPh sb="0" eb="1">
      <t>トメ</t>
    </rPh>
    <phoneticPr fontId="5"/>
  </si>
  <si>
    <t>MVSHM-3N02050012017-2CY-97PAX</t>
    <phoneticPr fontId="5"/>
  </si>
  <si>
    <t>SETE0039-Z04レギュレータ板金</t>
    <phoneticPr fontId="5"/>
  </si>
  <si>
    <t>HFSF5-2040-63</t>
    <phoneticPr fontId="5"/>
  </si>
  <si>
    <t>CSH-SUS-M4-70</t>
    <phoneticPr fontId="5"/>
  </si>
  <si>
    <t>MVSHM-3N02050008019-2CY-98PP9</t>
    <phoneticPr fontId="5"/>
  </si>
  <si>
    <t>SETE0039-Z05カップ板金</t>
    <rPh sb="15" eb="17">
      <t>バンキン</t>
    </rPh>
    <phoneticPr fontId="5"/>
  </si>
  <si>
    <t>MVBLK-ACW-2CY-XL8BX</t>
    <phoneticPr fontId="5"/>
  </si>
  <si>
    <t>SETE0039-Z06カップ受け</t>
    <rPh sb="15" eb="16">
      <t>ウ</t>
    </rPh>
    <phoneticPr fontId="5"/>
  </si>
  <si>
    <t>シャフトクランプ</t>
    <phoneticPr fontId="5"/>
  </si>
  <si>
    <t>MVBLK-ACW-2CY-934EX</t>
    <phoneticPr fontId="5"/>
  </si>
  <si>
    <t>SETE0039-Y01ツール板</t>
    <phoneticPr fontId="5"/>
  </si>
  <si>
    <t>MVBLK-ACW-2CY-9J6L9</t>
    <phoneticPr fontId="5"/>
  </si>
  <si>
    <t>SETE0039-Y02バルブホルダ</t>
    <phoneticPr fontId="5"/>
  </si>
  <si>
    <t>MVBLK-ACW-2CY-XD6PX</t>
    <phoneticPr fontId="5"/>
  </si>
  <si>
    <t>SETE0039-X01ベース板</t>
    <phoneticPr fontId="5"/>
  </si>
  <si>
    <t>MVBLK-ACW-2CY-XWB39</t>
    <phoneticPr fontId="5"/>
  </si>
  <si>
    <t>SETE0039-X02レール @2</t>
    <phoneticPr fontId="5"/>
  </si>
  <si>
    <t>MVBLK-ACW-2CY-9R479</t>
    <phoneticPr fontId="5"/>
  </si>
  <si>
    <t>SETE0039-X03ガイドレール @2</t>
    <phoneticPr fontId="5"/>
  </si>
  <si>
    <t>MVBLK-ACW-2CY-XMNP9</t>
    <phoneticPr fontId="5"/>
  </si>
  <si>
    <t>SETE0039-X04ブロック @4</t>
    <phoneticPr fontId="5"/>
  </si>
  <si>
    <t>MVBLK-SUN-2CY-94PJ9</t>
  </si>
  <si>
    <t>SETE0039-X05ブラケット @4</t>
    <phoneticPr fontId="5"/>
  </si>
  <si>
    <t>MVBLK-ACW-2CY-9G3W9</t>
    <phoneticPr fontId="5"/>
  </si>
  <si>
    <t>SETE0039-X06ガイドブロック @4</t>
  </si>
  <si>
    <t>CHBS4-15</t>
    <phoneticPr fontId="5"/>
  </si>
  <si>
    <t xml:space="preserve">CSHBTT-SUS-M4-5 </t>
    <phoneticPr fontId="5"/>
  </si>
  <si>
    <t>MVBLK-ACW-2DY-8LYMY</t>
    <phoneticPr fontId="5"/>
  </si>
  <si>
    <t>SETE0039-X02Aレール @2</t>
    <phoneticPr fontId="5"/>
  </si>
  <si>
    <t>R03J-JSP-F-2-1</t>
    <phoneticPr fontId="5"/>
  </si>
  <si>
    <t>R03コネクタ 中継タイプ</t>
    <phoneticPr fontId="5"/>
  </si>
  <si>
    <t>株式会社 フコク東海</t>
    <rPh sb="0" eb="4">
      <t>カブシキガイシャ</t>
    </rPh>
    <rPh sb="8" eb="10">
      <t>トウカイ</t>
    </rPh>
    <phoneticPr fontId="5"/>
  </si>
  <si>
    <t>JR3403</t>
    <phoneticPr fontId="5"/>
  </si>
  <si>
    <t>3軸卓上ロボット　片持ち</t>
    <rPh sb="9" eb="10">
      <t>カタ</t>
    </rPh>
    <rPh sb="10" eb="11">
      <t>モ</t>
    </rPh>
    <phoneticPr fontId="5"/>
  </si>
  <si>
    <t>サイズ変更によりキャンセル</t>
    <rPh sb="3" eb="5">
      <t>ヘンコウ</t>
    </rPh>
    <phoneticPr fontId="5"/>
  </si>
  <si>
    <t>JR3503N-AJ</t>
    <phoneticPr fontId="5"/>
  </si>
  <si>
    <t>見積No.HQ-0538</t>
    <rPh sb="0" eb="2">
      <t>ミツモリ</t>
    </rPh>
    <phoneticPr fontId="5"/>
  </si>
  <si>
    <t>見積№537830-1</t>
    <rPh sb="0" eb="2">
      <t>ミツモリ</t>
    </rPh>
    <phoneticPr fontId="5"/>
  </si>
  <si>
    <t>CC030VZR2</t>
    <phoneticPr fontId="5"/>
  </si>
  <si>
    <t>可動モーターケーブル</t>
    <phoneticPr fontId="5"/>
  </si>
  <si>
    <t>@ECHN-20190605-00048</t>
    <phoneticPr fontId="5"/>
  </si>
  <si>
    <t>Web設計ハーネス（IO-MT L1500）</t>
    <rPh sb="3" eb="5">
      <t>セッケイ</t>
    </rPh>
    <phoneticPr fontId="5"/>
  </si>
  <si>
    <t>SETE0041-X01</t>
    <phoneticPr fontId="5"/>
  </si>
  <si>
    <t>SETE0041-X01ベース板</t>
    <rPh sb="15" eb="16">
      <t>イタ</t>
    </rPh>
    <phoneticPr fontId="5"/>
  </si>
  <si>
    <t>@ECHN-20200828-00002</t>
    <phoneticPr fontId="5"/>
  </si>
  <si>
    <t>BEATRUM SOL 5M</t>
    <phoneticPr fontId="5"/>
  </si>
  <si>
    <t>180121(NORIKANE)で手配済み。</t>
    <rPh sb="17" eb="19">
      <t>テハイ</t>
    </rPh>
    <rPh sb="19" eb="20">
      <t>ズ</t>
    </rPh>
    <phoneticPr fontId="5"/>
  </si>
  <si>
    <t>@ECHN-20200828-00003</t>
    <phoneticPr fontId="5"/>
  </si>
  <si>
    <t>BEATRUM HEATER 5M</t>
    <phoneticPr fontId="5"/>
  </si>
  <si>
    <t>液面レベルセンサー</t>
    <rPh sb="0" eb="1">
      <t>エキ</t>
    </rPh>
    <rPh sb="1" eb="2">
      <t>メン</t>
    </rPh>
    <phoneticPr fontId="5"/>
  </si>
  <si>
    <t>AXSH313-VC-1PB2-2PB3-3EB-2.0-1AC-2AE-3DA-F</t>
    <phoneticPr fontId="5"/>
  </si>
  <si>
    <t>スイッチボックス</t>
    <phoneticPr fontId="5"/>
  </si>
  <si>
    <t>キャンセル</t>
    <phoneticPr fontId="5"/>
  </si>
  <si>
    <t>5ccミニカップ</t>
    <phoneticPr fontId="5"/>
  </si>
  <si>
    <t>HFSF5-2040-102</t>
    <phoneticPr fontId="5"/>
  </si>
  <si>
    <t>CSH-SUS-M4-110</t>
    <phoneticPr fontId="5"/>
  </si>
  <si>
    <t>WSSS15-4-1</t>
    <phoneticPr fontId="5"/>
  </si>
  <si>
    <t>MVBLK-ACW-2DG-ZABN6</t>
    <phoneticPr fontId="5"/>
  </si>
  <si>
    <t>SETE0041-Z01カップ受け</t>
    <phoneticPr fontId="5"/>
  </si>
  <si>
    <t>MVSHM-3N02050008013-2DG-6MLWZ</t>
    <phoneticPr fontId="5"/>
  </si>
  <si>
    <t>SETE0041-Z02カップ受け板金</t>
    <phoneticPr fontId="5"/>
  </si>
  <si>
    <t>ADR-362-P10</t>
    <phoneticPr fontId="5"/>
  </si>
  <si>
    <t>RS PRO</t>
    <phoneticPr fontId="5"/>
  </si>
  <si>
    <t>炭素皮膜抵抗器</t>
  </si>
  <si>
    <t>CBSTSR4-16</t>
    <phoneticPr fontId="5"/>
  </si>
  <si>
    <t>極低頭ボルト</t>
    <phoneticPr fontId="5"/>
  </si>
  <si>
    <t>MVSHM-3N02058006064-2DG-6EL89</t>
    <phoneticPr fontId="5"/>
  </si>
  <si>
    <t>SETE0041-Z04サポート板金</t>
    <phoneticPr fontId="5"/>
  </si>
  <si>
    <t>CTAM1</t>
  </si>
  <si>
    <t>DCLS-D17-V10-H22-T1-L5.5</t>
    <phoneticPr fontId="5"/>
  </si>
  <si>
    <t>MVBLK-ACW-2DG-ZJ3M5</t>
  </si>
  <si>
    <t>SETE0041-Y01ツール板</t>
    <phoneticPr fontId="5"/>
  </si>
  <si>
    <t>FBMAL-ASW-T6-A40-B30-L90-F80-H25-N5-V50-S20-MA5</t>
    <phoneticPr fontId="5"/>
  </si>
  <si>
    <t>SETE0041-Y02サポート</t>
    <phoneticPr fontId="5"/>
  </si>
  <si>
    <t>MVBLK-SUN-2DG-67WNB</t>
    <phoneticPr fontId="5"/>
  </si>
  <si>
    <t>SETE0041-Y03シャフトホルダ</t>
    <phoneticPr fontId="5"/>
  </si>
  <si>
    <t>MVBLK-SUN-2DG-Z87RY</t>
    <phoneticPr fontId="5"/>
  </si>
  <si>
    <t>SETE0041-Y04シャフトクランプ</t>
    <phoneticPr fontId="5"/>
  </si>
  <si>
    <t>小頭ボルト</t>
    <phoneticPr fontId="5"/>
  </si>
  <si>
    <t>MVBLK-ACW-2DG-Z87MY</t>
    <phoneticPr fontId="5"/>
  </si>
  <si>
    <t>SETE0041-X02レール</t>
    <phoneticPr fontId="5"/>
  </si>
  <si>
    <t>MVBLK-ACW-2DG-65DDN</t>
    <phoneticPr fontId="5"/>
  </si>
  <si>
    <t>SETE0041-X03ガイドレール</t>
    <phoneticPr fontId="5"/>
  </si>
  <si>
    <t>MVBLK-ACW-2DG-Z3WJL</t>
    <phoneticPr fontId="5"/>
  </si>
  <si>
    <t>SETE0041-X04ロックブロック</t>
    <phoneticPr fontId="5"/>
  </si>
  <si>
    <t>MVBLK-SUN-2DG-6NGPX</t>
    <phoneticPr fontId="5"/>
  </si>
  <si>
    <t>SETE0041-X05ブラケット</t>
    <phoneticPr fontId="5"/>
  </si>
  <si>
    <t>MVBLK-ACW-2DG-65D5P</t>
    <phoneticPr fontId="5"/>
  </si>
  <si>
    <t>SETE0041-X06ガイドブロック</t>
    <phoneticPr fontId="5"/>
  </si>
  <si>
    <t>9/14(月)にキャンセル済。</t>
    <rPh sb="5" eb="6">
      <t>ゲツ</t>
    </rPh>
    <rPh sb="13" eb="14">
      <t>スミ</t>
    </rPh>
    <phoneticPr fontId="5"/>
  </si>
  <si>
    <t>AXSH313-VC-1PB2-2PB3-3EB-5.0-1AC-2AE-3DA-F</t>
    <phoneticPr fontId="5"/>
  </si>
  <si>
    <t>E2i.15.40.048.0-37-E2.150.40.12PZ</t>
    <phoneticPr fontId="5"/>
  </si>
  <si>
    <t>見積№3044974</t>
    <rPh sb="0" eb="2">
      <t>ミツモリ</t>
    </rPh>
    <phoneticPr fontId="5"/>
  </si>
  <si>
    <t>E2.15.40.048.0-32-E2.150.40.12PZ</t>
    <phoneticPr fontId="5"/>
  </si>
  <si>
    <t>E2.15.2</t>
    <phoneticPr fontId="5"/>
  </si>
  <si>
    <t>セパレーター</t>
    <phoneticPr fontId="5"/>
  </si>
  <si>
    <t>見積No.3044796</t>
    <rPh sb="0" eb="2">
      <t>ミツモリ</t>
    </rPh>
    <phoneticPr fontId="5"/>
  </si>
  <si>
    <t>37303-3163-000FL-8P</t>
  </si>
  <si>
    <t xml:space="preserve">37103-3101-000FL-8P </t>
    <phoneticPr fontId="5"/>
  </si>
  <si>
    <t>MVSHM-3N02052019064-2DN-PKJ97</t>
    <phoneticPr fontId="5"/>
  </si>
  <si>
    <t>SETE0041-Z03背面板金</t>
    <phoneticPr fontId="5"/>
  </si>
  <si>
    <t>MVSHM-3N02052010010-2DN-YZ5N9</t>
    <phoneticPr fontId="5"/>
  </si>
  <si>
    <t>SETE0041-Y05移動端板金</t>
    <phoneticPr fontId="5"/>
  </si>
  <si>
    <t>MVSHM-3N02052013017-2DN-PGXL5</t>
  </si>
  <si>
    <t>SETE0041-Y06スライド板金</t>
    <phoneticPr fontId="5"/>
  </si>
  <si>
    <t>MVSHM-3N02002006008-2DN-Y833K</t>
    <phoneticPr fontId="5"/>
  </si>
  <si>
    <t>SETE0041-Y07ヘッド板金</t>
    <phoneticPr fontId="5"/>
  </si>
  <si>
    <t>マキタ</t>
    <phoneticPr fontId="5"/>
  </si>
  <si>
    <t>JR3303（両持ち） ※簡易スイッチBOX仕様  H150嵩上げ</t>
    <rPh sb="7" eb="8">
      <t>リョウ</t>
    </rPh>
    <rPh sb="8" eb="9">
      <t>モ</t>
    </rPh>
    <rPh sb="13" eb="15">
      <t>カンイ</t>
    </rPh>
    <rPh sb="22" eb="24">
      <t>シヨウ</t>
    </rPh>
    <phoneticPr fontId="5"/>
  </si>
  <si>
    <t>見積№HQ20-0514</t>
    <rPh sb="0" eb="2">
      <t>ミツ</t>
    </rPh>
    <phoneticPr fontId="5"/>
  </si>
  <si>
    <t>荷造運賃</t>
    <rPh sb="0" eb="4">
      <t>ニヅクリウンチン</t>
    </rPh>
    <phoneticPr fontId="5"/>
  </si>
  <si>
    <t>I/O-MT</t>
    <phoneticPr fontId="5"/>
  </si>
  <si>
    <t>嵩上げ H150mm</t>
    <rPh sb="0" eb="2">
      <t>カサア</t>
    </rPh>
    <phoneticPr fontId="5"/>
  </si>
  <si>
    <t>ティーチングペンダント</t>
    <phoneticPr fontId="5"/>
  </si>
  <si>
    <t>JR3-Cpts2</t>
    <phoneticPr fontId="5"/>
  </si>
  <si>
    <t>ソフト</t>
    <phoneticPr fontId="5"/>
  </si>
  <si>
    <t>I/O-MTケーブル</t>
    <phoneticPr fontId="5"/>
  </si>
  <si>
    <t>IO-MTｹｰﾌﾞﾙ</t>
    <phoneticPr fontId="5"/>
  </si>
  <si>
    <t>VISCO TECH</t>
    <phoneticPr fontId="5"/>
  </si>
  <si>
    <t>ECO-PEN</t>
    <phoneticPr fontId="5"/>
  </si>
  <si>
    <t>EC-200-K</t>
    <phoneticPr fontId="5"/>
  </si>
  <si>
    <t xml:space="preserve">580091A /B </t>
    <phoneticPr fontId="5"/>
  </si>
  <si>
    <t>ドロップインアダプタ カートリッジにより選定</t>
    <phoneticPr fontId="5"/>
  </si>
  <si>
    <t>パルスモータ</t>
  </si>
  <si>
    <t>パルス列入力タイプコントローラ</t>
    <rPh sb="3" eb="4">
      <t>レツ</t>
    </rPh>
    <rPh sb="4" eb="6">
      <t>ニュウリョク</t>
    </rPh>
    <phoneticPr fontId="5"/>
  </si>
  <si>
    <t>可動ケーブルセット</t>
    <rPh sb="0" eb="2">
      <t>カドウ</t>
    </rPh>
    <phoneticPr fontId="5"/>
  </si>
  <si>
    <t>ARP20-01E-Y</t>
    <phoneticPr fontId="5"/>
  </si>
  <si>
    <t>KQ2L06-01NS</t>
    <phoneticPr fontId="5"/>
  </si>
  <si>
    <t>エア継ぎ手</t>
    <rPh sb="2" eb="3">
      <t>ツ</t>
    </rPh>
    <rPh sb="4" eb="5">
      <t>テ</t>
    </rPh>
    <phoneticPr fontId="5"/>
  </si>
  <si>
    <t>TWTAS10-4-4</t>
  </si>
  <si>
    <t>ｷﾝｿﾞｸﾜｯｼｬ ﾀｯﾌﾟ (TWTAS)</t>
  </si>
  <si>
    <t>NEDJL-PS-SB-37-1.5</t>
  </si>
  <si>
    <t>DSUBﾊｰﾈｽ</t>
  </si>
  <si>
    <t>ESP20-100-24</t>
  </si>
  <si>
    <t>ｽｲｯﾁﾝｸﾞﾃﾞﾝｹﾞﾝ DINﾚｰﾙﾄﾘﾂｹ</t>
  </si>
  <si>
    <t>WSSS8-5-5</t>
  </si>
  <si>
    <t>MVSHM-3N02052018056-2D7-63BBL</t>
  </si>
  <si>
    <t>■SETA0041-14-A(ﾊﾞｯｸﾊﾟﾈﾙ)</t>
  </si>
  <si>
    <t>SSTHWS10</t>
  </si>
  <si>
    <t>ｼｬﾌﾄﾎﾙﾀﾞ SSTHWS</t>
  </si>
  <si>
    <t>MY2N DC24</t>
  </si>
  <si>
    <t>GPR-LSG-2CD</t>
  </si>
  <si>
    <t>ﾘﾚｰｿｹｯﾄ</t>
  </si>
  <si>
    <t>BHDU-PY-A-15-5</t>
  </si>
  <si>
    <t>DSUBﾊﾞﾝﾅｲ ﾊｰﾈｽ</t>
  </si>
  <si>
    <t>2MA-W-3</t>
  </si>
  <si>
    <t>■SETA0033-22-C（ﾊﾞﾙﾌﾞﾎﾙﾀﾞ)</t>
    <phoneticPr fontId="5"/>
  </si>
  <si>
    <t>■SETA0033-25-A（ｶｰﾄﾘｯｼﾞﾎﾙﾀﾞ)</t>
    <phoneticPr fontId="5"/>
  </si>
  <si>
    <t>■SETA0041-13-A(ﾂｰﾙﾌﾟﾚｰﾄ)</t>
  </si>
  <si>
    <t>■SETA0041-13-B(回転ﾌﾟﾚｰﾄ)</t>
  </si>
  <si>
    <t>■SETA0041-13-D(ﾉｽﾞﾙｶﾞｲﾄﾞ)</t>
  </si>
  <si>
    <t>配線、梱包</t>
    <rPh sb="0" eb="2">
      <t>ハイセン</t>
    </rPh>
    <rPh sb="3" eb="5">
      <t>コンポウ</t>
    </rPh>
    <phoneticPr fontId="5"/>
  </si>
  <si>
    <t>電気図面作成費</t>
    <rPh sb="0" eb="2">
      <t>デンキ</t>
    </rPh>
    <rPh sb="2" eb="4">
      <t>ズメン</t>
    </rPh>
    <rPh sb="4" eb="6">
      <t>サクセイ</t>
    </rPh>
    <rPh sb="6" eb="7">
      <t>ヒ</t>
    </rPh>
    <phoneticPr fontId="5"/>
  </si>
  <si>
    <t>製作品</t>
    <rPh sb="0" eb="3">
      <t>セイサクヒン</t>
    </rPh>
    <phoneticPr fontId="5"/>
  </si>
  <si>
    <t>■SETA0042-12-A</t>
    <phoneticPr fontId="5"/>
  </si>
  <si>
    <t>■SETA0042-12-B(ﾚｷﾞｭﾚｰﾀｰﾌﾟﾚｰﾄ)</t>
    <phoneticPr fontId="5"/>
  </si>
  <si>
    <t>■SETA0042-13-A</t>
    <phoneticPr fontId="5"/>
  </si>
  <si>
    <t>■SETA0042-13-B</t>
    <phoneticPr fontId="5"/>
  </si>
  <si>
    <t>■SETA0033-22-C(ﾊﾞﾙﾌﾞﾎﾙﾀﾞ)</t>
    <phoneticPr fontId="5"/>
  </si>
  <si>
    <t>■SETA0042-13-D</t>
    <phoneticPr fontId="5"/>
  </si>
  <si>
    <t>新潟ダイヤモンド電子株式会社</t>
    <rPh sb="10" eb="14">
      <t>カブシキガイシャ</t>
    </rPh>
    <phoneticPr fontId="5"/>
  </si>
  <si>
    <t>JR3404N-BJ</t>
    <phoneticPr fontId="5"/>
  </si>
  <si>
    <t>4軸 片持ち NPN 内臓電源 塗布仕様 外部SW</t>
    <rPh sb="1" eb="2">
      <t>ジク</t>
    </rPh>
    <rPh sb="3" eb="5">
      <t>カタモ</t>
    </rPh>
    <rPh sb="11" eb="13">
      <t>ナイゾウ</t>
    </rPh>
    <rPh sb="13" eb="15">
      <t>デンゲン</t>
    </rPh>
    <rPh sb="16" eb="18">
      <t>トフ</t>
    </rPh>
    <rPh sb="18" eb="20">
      <t>シヨウ</t>
    </rPh>
    <rPh sb="21" eb="23">
      <t>ガイブ</t>
    </rPh>
    <phoneticPr fontId="5"/>
  </si>
  <si>
    <t>見積No.HQ20-0522</t>
    <rPh sb="0" eb="2">
      <t>ミツモリ</t>
    </rPh>
    <phoneticPr fontId="5"/>
  </si>
  <si>
    <t>荷作り運賃</t>
    <rPh sb="0" eb="1">
      <t>ニ</t>
    </rPh>
    <rPh sb="1" eb="2">
      <t>ツク</t>
    </rPh>
    <rPh sb="3" eb="5">
      <t>ウンチン</t>
    </rPh>
    <phoneticPr fontId="5"/>
  </si>
  <si>
    <t>I/O-MT 増設費用</t>
    <rPh sb="9" eb="11">
      <t>ヒヨウ</t>
    </rPh>
    <phoneticPr fontId="5"/>
  </si>
  <si>
    <t>I/O-S 増設費用</t>
    <rPh sb="8" eb="10">
      <t>ヒヨウ</t>
    </rPh>
    <phoneticPr fontId="5"/>
  </si>
  <si>
    <t>スイッチボックス(オプションSW付　1.5ｍ)</t>
    <rPh sb="16" eb="17">
      <t>ツ</t>
    </rPh>
    <phoneticPr fontId="5"/>
  </si>
  <si>
    <t>PCソフト”JR CPointsII塗布仕様”</t>
    <rPh sb="18" eb="20">
      <t>トフ</t>
    </rPh>
    <rPh sb="20" eb="22">
      <t>シヨウ</t>
    </rPh>
    <phoneticPr fontId="5"/>
  </si>
  <si>
    <t>　見積№22-20-00847a</t>
    <rPh sb="1" eb="3">
      <t>ミツモリ</t>
    </rPh>
    <phoneticPr fontId="5"/>
  </si>
  <si>
    <t>XW5G-P2.5-1.2-1</t>
    <phoneticPr fontId="5"/>
  </si>
  <si>
    <t>XW5S-P2.5-4RD</t>
    <phoneticPr fontId="5"/>
  </si>
  <si>
    <t>AW20-01BG-A</t>
    <phoneticPr fontId="5"/>
  </si>
  <si>
    <t>CC070VZR2</t>
    <phoneticPr fontId="5"/>
  </si>
  <si>
    <t>AZM46AK-FC20DA</t>
    <phoneticPr fontId="5"/>
  </si>
  <si>
    <t>Web設計ハーネス(IO-MT L4000)</t>
    <rPh sb="3" eb="5">
      <t>セッケイ</t>
    </rPh>
    <phoneticPr fontId="5"/>
  </si>
  <si>
    <t>G2RV-SR501 AC/DC24V</t>
    <phoneticPr fontId="5"/>
  </si>
  <si>
    <t>スリムI/Oリレー</t>
    <phoneticPr fontId="5"/>
  </si>
  <si>
    <t>XW5Z-EP12</t>
    <phoneticPr fontId="5"/>
  </si>
  <si>
    <t>セパレートプレート</t>
    <phoneticPr fontId="5"/>
  </si>
  <si>
    <t>BED2153K</t>
    <phoneticPr fontId="5"/>
  </si>
  <si>
    <t>ケースブレーカ ED型（漏電保護用）</t>
    <phoneticPr fontId="5"/>
  </si>
  <si>
    <t>CW4B-M1P10G</t>
    <phoneticPr fontId="5"/>
  </si>
  <si>
    <t>　見積№22-20-00880A</t>
    <rPh sb="1" eb="3">
      <t>ミツモリ</t>
    </rPh>
    <phoneticPr fontId="5"/>
  </si>
  <si>
    <t>KQ2L06-02AS</t>
  </si>
  <si>
    <t>SFL06-02AS 在庫使用の為発注なし</t>
    <rPh sb="11" eb="15">
      <t>ザイコシヨウ</t>
    </rPh>
    <rPh sb="16" eb="17">
      <t>タメ</t>
    </rPh>
    <rPh sb="17" eb="19">
      <t>ハッチュウ</t>
    </rPh>
    <phoneticPr fontId="5"/>
  </si>
  <si>
    <t>KQ2L08-01AS</t>
    <phoneticPr fontId="5"/>
  </si>
  <si>
    <t>KQ2Z06-01AS</t>
    <phoneticPr fontId="5"/>
  </si>
  <si>
    <t>MSXS12-K</t>
    <phoneticPr fontId="5"/>
  </si>
  <si>
    <t>外部スイッチ</t>
    <rPh sb="0" eb="2">
      <t>ガイブ</t>
    </rPh>
    <phoneticPr fontId="5"/>
  </si>
  <si>
    <t>180268(NORIKANE)で発注済み。</t>
    <rPh sb="17" eb="19">
      <t>ハッチュウ</t>
    </rPh>
    <rPh sb="19" eb="20">
      <t>ズ</t>
    </rPh>
    <phoneticPr fontId="5"/>
  </si>
  <si>
    <t>MVSHM-3N02000011014-2DD-5G3KN</t>
    <phoneticPr fontId="5"/>
  </si>
  <si>
    <t>SETE0044-Z08外部SW板金1</t>
    <phoneticPr fontId="5"/>
  </si>
  <si>
    <t>MVSHM-3N02002007011-2DD-6E37X</t>
    <phoneticPr fontId="5"/>
  </si>
  <si>
    <t>SETE0044-Z09外部SW板金2</t>
    <phoneticPr fontId="5"/>
  </si>
  <si>
    <t>R03コネクタハーネス</t>
    <phoneticPr fontId="5"/>
  </si>
  <si>
    <t>皿ネジ</t>
    <rPh sb="0" eb="1">
      <t>サラ</t>
    </rPh>
    <phoneticPr fontId="5"/>
  </si>
  <si>
    <t>KBXS100-100</t>
    <phoneticPr fontId="5"/>
  </si>
  <si>
    <t>MVSHM-3N03002009012-2DD-5RB3W</t>
    <phoneticPr fontId="5"/>
  </si>
  <si>
    <t>SETE0044-Z10捨打板金</t>
    <phoneticPr fontId="5"/>
  </si>
  <si>
    <t>30ccミニカップ</t>
    <phoneticPr fontId="5"/>
  </si>
  <si>
    <t>HFSF5-2040-83-TPW</t>
    <phoneticPr fontId="5"/>
  </si>
  <si>
    <t>FWZJJ-D42-V38-PM5-H10-T15</t>
    <phoneticPr fontId="5"/>
  </si>
  <si>
    <t>FCLJHJ-V16-D36-H40-T5-L12</t>
    <phoneticPr fontId="5"/>
  </si>
  <si>
    <t>MVSHM-3N02050008012-2DE-ZNMDX</t>
    <phoneticPr fontId="5"/>
  </si>
  <si>
    <t>SETE0044-Z11浸置板金</t>
    <phoneticPr fontId="5"/>
  </si>
  <si>
    <t>MVSHM-3N02050004007-2DE-KRDL9</t>
    <phoneticPr fontId="5"/>
  </si>
  <si>
    <t>SETE0044-Z12カップ受け板金</t>
    <phoneticPr fontId="5"/>
  </si>
  <si>
    <t>DCLS-D17-V10-H22-T1.5-L5.5</t>
    <phoneticPr fontId="5"/>
  </si>
  <si>
    <t>MSYC4-15</t>
    <phoneticPr fontId="5"/>
  </si>
  <si>
    <t>P1-SHLD-19233765</t>
  </si>
  <si>
    <t>SETE0044-Y01シャフトホルダ</t>
    <phoneticPr fontId="5"/>
  </si>
  <si>
    <t>P1-JUAE-19233771</t>
    <phoneticPr fontId="5"/>
  </si>
  <si>
    <t>SETE0044-Y02ツール板</t>
    <phoneticPr fontId="5"/>
  </si>
  <si>
    <t>SHAB-SCM-A42-B53-T12-W18-S6-F30-N5-H37.2-P10-E9.8-ZA5</t>
  </si>
  <si>
    <t>SETE0044-Z03モータシャフトホルダ</t>
    <phoneticPr fontId="5"/>
  </si>
  <si>
    <t>MVBLK-ACW-2DD-6LEM3</t>
    <phoneticPr fontId="5"/>
  </si>
  <si>
    <t>SETE0044-Y04バルブホルダ</t>
    <phoneticPr fontId="5"/>
  </si>
  <si>
    <t>MVBLK-ACW-2DD-5KGRJ</t>
    <phoneticPr fontId="5"/>
  </si>
  <si>
    <t>SETE0044-Y05バルブクランプ</t>
    <phoneticPr fontId="5"/>
  </si>
  <si>
    <t xml:space="preserve">CSPRD-SUS-M3-4 </t>
    <phoneticPr fontId="5"/>
  </si>
  <si>
    <t>丸皿小ねじM3x4 @4</t>
    <phoneticPr fontId="5"/>
  </si>
  <si>
    <t>MVSHM-3N02002004052-2DE-ZRDM9</t>
    <phoneticPr fontId="5"/>
  </si>
  <si>
    <t>SETE0044-Y06ツール固定端板金</t>
    <phoneticPr fontId="5"/>
  </si>
  <si>
    <t>MVSHM-3N02052004008-2DE-KBEWJ</t>
    <phoneticPr fontId="5"/>
  </si>
  <si>
    <t>SETE0044-Y07ツール移動端板金</t>
    <phoneticPr fontId="5"/>
  </si>
  <si>
    <t>MVSHM-3N02052011020-2DE-K3PGR</t>
  </si>
  <si>
    <t>SETE0044-Y08ヘッド板金</t>
    <phoneticPr fontId="5"/>
  </si>
  <si>
    <t>SCPE-SU-D20-L35-P9.95-B5-E2-J7-M6-SC15-W10-S17-LKC</t>
    <phoneticPr fontId="5"/>
  </si>
  <si>
    <t>支柱ピン</t>
    <rPh sb="0" eb="2">
      <t>シチュウ</t>
    </rPh>
    <phoneticPr fontId="5"/>
  </si>
  <si>
    <t>SCPE-SU-D20-L35-P7.95-B5-E2-J7-M6-SC15-W10-S17-LKC</t>
    <phoneticPr fontId="5"/>
  </si>
  <si>
    <t>SPCB-SU-D20-L35-J7-M6-MA5-SC15-W10-S17-LKC</t>
    <phoneticPr fontId="5"/>
  </si>
  <si>
    <t>FPMY65</t>
    <phoneticPr fontId="5"/>
  </si>
  <si>
    <t>FPCN14A-C3</t>
    <phoneticPr fontId="5"/>
  </si>
  <si>
    <t>ケーブル付きコネクタ　φ3.8</t>
    <rPh sb="4" eb="5">
      <t>ツ</t>
    </rPh>
    <phoneticPr fontId="5"/>
  </si>
  <si>
    <t>MZ-D</t>
    <phoneticPr fontId="5"/>
  </si>
  <si>
    <t>アンプ内蔵センサ</t>
    <rPh sb="3" eb="5">
      <t>ナイゾウ</t>
    </rPh>
    <phoneticPr fontId="5"/>
  </si>
  <si>
    <t>SXSNS4-L0-P2-B11-H5-T20-E2</t>
    <phoneticPr fontId="5"/>
  </si>
  <si>
    <t>MVBLK-ACW-2DE-ZL53N</t>
    <phoneticPr fontId="5"/>
  </si>
  <si>
    <t>SETE0044-X01ワークセンサベース</t>
    <phoneticPr fontId="5"/>
  </si>
  <si>
    <t>MVSHM-3N02050003004-2DE-KE4W8</t>
    <phoneticPr fontId="5"/>
  </si>
  <si>
    <t>SETE0044-X02センサ取付ブロック</t>
    <phoneticPr fontId="5"/>
  </si>
  <si>
    <t>Z08.20.028.0-20-080.20.12PZ</t>
    <phoneticPr fontId="5"/>
  </si>
  <si>
    <t>MVSHM-3N02002006015-2DE-Z56XJ</t>
    <phoneticPr fontId="5"/>
  </si>
  <si>
    <t>SETE0044-X03ワーク固定端板金</t>
    <phoneticPr fontId="5"/>
  </si>
  <si>
    <t>MVSHM-3N02052010013-2DE-ZB8LG</t>
  </si>
  <si>
    <t>SETE0044-X04ワーク移動端板金</t>
    <phoneticPr fontId="5"/>
  </si>
  <si>
    <t>防塵カバー</t>
    <rPh sb="0" eb="2">
      <t>ボウジン</t>
    </rPh>
    <phoneticPr fontId="5"/>
  </si>
  <si>
    <t>NEDUL-PT-SB-9-2</t>
    <phoneticPr fontId="5"/>
  </si>
  <si>
    <t xml:space="preserve">C-30-SG-50A-EP-UL </t>
    <phoneticPr fontId="5"/>
  </si>
  <si>
    <t>東洋技研</t>
    <phoneticPr fontId="5"/>
  </si>
  <si>
    <t>BOXTM-1002</t>
    <phoneticPr fontId="5"/>
  </si>
  <si>
    <t>端子台</t>
    <phoneticPr fontId="5"/>
  </si>
  <si>
    <t>CRMPH-4M20-3448-B</t>
    <phoneticPr fontId="5"/>
  </si>
  <si>
    <t>ケーブルグランド（マルチホール）</t>
    <phoneticPr fontId="5"/>
  </si>
  <si>
    <t xml:space="preserve">G2RV-SR501 AC/DC24 </t>
    <phoneticPr fontId="5"/>
  </si>
  <si>
    <t>HFS6-3030-1047</t>
    <phoneticPr fontId="5"/>
  </si>
  <si>
    <t>アルミフレーム　上枠</t>
    <rPh sb="8" eb="9">
      <t>ウエ</t>
    </rPh>
    <rPh sb="9" eb="10">
      <t>ワク</t>
    </rPh>
    <phoneticPr fontId="5"/>
  </si>
  <si>
    <t>HFS6-3030-1047-SC-X8-AH15-BH1035</t>
    <phoneticPr fontId="5"/>
  </si>
  <si>
    <t>HFS6-3030-740-SC-TPW</t>
    <phoneticPr fontId="5"/>
  </si>
  <si>
    <t>HFS6-3030-740-Z6-XA120-XB370-XC620</t>
    <phoneticPr fontId="5"/>
  </si>
  <si>
    <t>HFS6-3030-760</t>
    <phoneticPr fontId="5"/>
  </si>
  <si>
    <t>HFS6-3030-990</t>
    <phoneticPr fontId="5"/>
  </si>
  <si>
    <t>HFS6-3030-916-SC</t>
    <phoneticPr fontId="5"/>
  </si>
  <si>
    <t>アルミフレーム　扉</t>
    <rPh sb="8" eb="9">
      <t>トビラ</t>
    </rPh>
    <phoneticPr fontId="5"/>
  </si>
  <si>
    <t>HFS6-3030-341</t>
    <phoneticPr fontId="5"/>
  </si>
  <si>
    <t>HFS6-3030-376.5</t>
    <phoneticPr fontId="5"/>
  </si>
  <si>
    <t>HFS6-6060-660</t>
    <phoneticPr fontId="5"/>
  </si>
  <si>
    <t>HFS6-6060-680-Z6-XA190-XB490</t>
    <phoneticPr fontId="5"/>
  </si>
  <si>
    <t>HFS6-3090-680-X8-AH64.5-BH615.5</t>
    <phoneticPr fontId="5"/>
  </si>
  <si>
    <t>HFS6-3060-680</t>
    <phoneticPr fontId="5"/>
  </si>
  <si>
    <t>アジャスタ付きキャスター</t>
    <rPh sb="5" eb="6">
      <t>ツ</t>
    </rPh>
    <phoneticPr fontId="5"/>
  </si>
  <si>
    <t>HOAFS125</t>
    <phoneticPr fontId="5"/>
  </si>
  <si>
    <t>RSCB8-15</t>
    <phoneticPr fontId="5"/>
  </si>
  <si>
    <t>WSI-SUS-M8</t>
    <phoneticPr fontId="5"/>
  </si>
  <si>
    <t>HNT1-316-M8</t>
    <phoneticPr fontId="5"/>
  </si>
  <si>
    <t>2列突起付ブラケット</t>
    <phoneticPr fontId="5"/>
  </si>
  <si>
    <t>16+75+8</t>
    <phoneticPr fontId="5"/>
  </si>
  <si>
    <t>18+28+4</t>
    <phoneticPr fontId="5"/>
  </si>
  <si>
    <t>HBLBSL6</t>
  </si>
  <si>
    <t>104+150</t>
    <phoneticPr fontId="5"/>
  </si>
  <si>
    <t>スクリュージョイント</t>
    <phoneticPr fontId="5"/>
  </si>
  <si>
    <t>折戸用スライダー</t>
    <phoneticPr fontId="5"/>
  </si>
  <si>
    <t>HHDF20</t>
    <phoneticPr fontId="5"/>
  </si>
  <si>
    <t>アルミ取手</t>
  </si>
  <si>
    <t>金属ワッシャ付クッション</t>
  </si>
  <si>
    <t>扉スイッチ</t>
    <rPh sb="0" eb="1">
      <t>トビラ</t>
    </rPh>
    <phoneticPr fontId="5"/>
  </si>
  <si>
    <t>MVSHM-3N02002080100-2DE-K4XA6</t>
    <phoneticPr fontId="5"/>
  </si>
  <si>
    <t>SETE0044-Z02天板</t>
    <phoneticPr fontId="5"/>
  </si>
  <si>
    <t>MVSHM-3N02000019019-2DE-KE53W</t>
    <phoneticPr fontId="5"/>
  </si>
  <si>
    <t>SETE0044-Z03ダクト板金</t>
    <phoneticPr fontId="5"/>
  </si>
  <si>
    <t>MVSHM-3N02000025067-2DE-Z34R4</t>
    <phoneticPr fontId="5"/>
  </si>
  <si>
    <t>SETE0044-Z04底板1</t>
    <phoneticPr fontId="5"/>
  </si>
  <si>
    <t>MVSHM-3N02000008032-2DE-KGAGG</t>
  </si>
  <si>
    <t>SETE0044-Z05底板2</t>
    <phoneticPr fontId="5"/>
  </si>
  <si>
    <t>MVSHM-3N02000040068-2DE-Z4XR3</t>
    <phoneticPr fontId="5"/>
  </si>
  <si>
    <t>SETE0044-Z06底板3</t>
    <phoneticPr fontId="5"/>
  </si>
  <si>
    <t>MVSHM-3N02052009017-2DE-ZXY84</t>
    <phoneticPr fontId="5"/>
  </si>
  <si>
    <t>SETE0044-Z07エア板金</t>
    <phoneticPr fontId="5"/>
  </si>
  <si>
    <t>MVSHM-3N02002014018-2DE-KYLN3</t>
    <phoneticPr fontId="5"/>
  </si>
  <si>
    <t>SETE0044-Z13ブレーカ板金</t>
    <phoneticPr fontId="5"/>
  </si>
  <si>
    <t>HFPAL8H-3-478-453-228-215-D7</t>
    <phoneticPr fontId="5"/>
  </si>
  <si>
    <t>カバーパネル</t>
    <phoneticPr fontId="5"/>
  </si>
  <si>
    <t xml:space="preserve">HFPAL8H-3-453-353-215-165-D7 </t>
    <phoneticPr fontId="5"/>
  </si>
  <si>
    <t>HFPAL8H-3-758-353-368-165-D7</t>
    <phoneticPr fontId="5"/>
  </si>
  <si>
    <t>HFPAL4H-3-238-198-216-176-D7</t>
    <phoneticPr fontId="5"/>
  </si>
  <si>
    <t>PYTA6H-914-285-5-F446-G263-N5</t>
    <phoneticPr fontId="5"/>
  </si>
  <si>
    <t>制電PETプレート</t>
    <rPh sb="0" eb="2">
      <t>セイデン</t>
    </rPh>
    <phoneticPr fontId="5"/>
  </si>
  <si>
    <t>PYTA6H-914-321-5-F446-G298.5-N5</t>
    <phoneticPr fontId="5"/>
  </si>
  <si>
    <t>HFPAL8H-3-878-538-428-258-D7</t>
  </si>
  <si>
    <t>HFPAL8H-3-678-538-328-258-D7</t>
  </si>
  <si>
    <t>RSAU-PS-340-440-200-K-WB2009090026</t>
    <phoneticPr fontId="5"/>
  </si>
  <si>
    <t>SETE0044-Z14制御BOX</t>
    <rPh sb="12" eb="14">
      <t>セイギョ</t>
    </rPh>
    <phoneticPr fontId="5"/>
  </si>
  <si>
    <t>C-30-SG-22A-EP-UL</t>
    <phoneticPr fontId="5"/>
  </si>
  <si>
    <t>SS300R-24-6-100</t>
    <phoneticPr fontId="5"/>
  </si>
  <si>
    <t>可動信号ケーブル</t>
    <phoneticPr fontId="5"/>
  </si>
  <si>
    <t>XW5S-P2.5-2RD</t>
  </si>
  <si>
    <t>KU1130</t>
    <phoneticPr fontId="5"/>
  </si>
  <si>
    <t>e-CONコネクタ(橙)</t>
    <rPh sb="10" eb="11">
      <t>ダイダイ</t>
    </rPh>
    <phoneticPr fontId="5"/>
  </si>
  <si>
    <t>e-CONコネクタ(黄)</t>
    <rPh sb="10" eb="11">
      <t>コウ</t>
    </rPh>
    <phoneticPr fontId="5"/>
  </si>
  <si>
    <t>37104-3163-000FL-8P</t>
    <phoneticPr fontId="5"/>
  </si>
  <si>
    <t>SS300R-24-8-10</t>
  </si>
  <si>
    <t>LEDユニット</t>
    <phoneticPr fontId="5"/>
  </si>
  <si>
    <t>大同端子</t>
    <rPh sb="0" eb="4">
      <t>ダイドウタンシ</t>
    </rPh>
    <phoneticPr fontId="5"/>
  </si>
  <si>
    <t>CE-1</t>
    <phoneticPr fontId="5"/>
  </si>
  <si>
    <t>絶縁付圧着端子 閉端接続子【100個入り】</t>
  </si>
  <si>
    <t>AK2MA</t>
    <phoneticPr fontId="5"/>
  </si>
  <si>
    <t>圧着</t>
    <rPh sb="0" eb="2">
      <t>アッチャク</t>
    </rPh>
    <phoneticPr fontId="5"/>
  </si>
  <si>
    <t>ニチフ</t>
    <phoneticPr fontId="5"/>
  </si>
  <si>
    <t xml:space="preserve">P1.25 </t>
    <phoneticPr fontId="5"/>
  </si>
  <si>
    <t>銅線用裸圧着スリーブ</t>
    <phoneticPr fontId="5"/>
  </si>
  <si>
    <t>大同</t>
    <rPh sb="0" eb="2">
      <t>ダイドウ</t>
    </rPh>
    <phoneticPr fontId="5"/>
  </si>
  <si>
    <t>圧着端子</t>
    <rPh sb="0" eb="2">
      <t>アッチャク</t>
    </rPh>
    <rPh sb="2" eb="4">
      <t>タンシ</t>
    </rPh>
    <phoneticPr fontId="5"/>
  </si>
  <si>
    <t>京セラ</t>
    <rPh sb="0" eb="1">
      <t>キョウ</t>
    </rPh>
    <phoneticPr fontId="5"/>
  </si>
  <si>
    <t xml:space="preserve">JANOME </t>
    <phoneticPr fontId="5"/>
  </si>
  <si>
    <t>見積№HQ20-0603　9/17先行手配済</t>
    <rPh sb="0" eb="2">
      <t>ミツモリ</t>
    </rPh>
    <rPh sb="17" eb="19">
      <t>センコウ</t>
    </rPh>
    <rPh sb="19" eb="21">
      <t>テハイ</t>
    </rPh>
    <rPh sb="21" eb="22">
      <t>スミ</t>
    </rPh>
    <phoneticPr fontId="5"/>
  </si>
  <si>
    <t>嵩上げ 80mm</t>
    <rPh sb="0" eb="2">
      <t>カサア</t>
    </rPh>
    <phoneticPr fontId="5"/>
  </si>
  <si>
    <t>COM3増設</t>
    <rPh sb="4" eb="6">
      <t>ゾウセツ</t>
    </rPh>
    <phoneticPr fontId="5"/>
  </si>
  <si>
    <t>ﾁｬｰﾀｰ便使用</t>
    <rPh sb="5" eb="6">
      <t>ビン</t>
    </rPh>
    <rPh sb="6" eb="8">
      <t>シヨウ</t>
    </rPh>
    <phoneticPr fontId="5"/>
  </si>
  <si>
    <t>在庫使用の為、発注せず</t>
    <rPh sb="0" eb="2">
      <t>ザイコ</t>
    </rPh>
    <rPh sb="2" eb="4">
      <t>シヨウ</t>
    </rPh>
    <rPh sb="5" eb="6">
      <t>タメ</t>
    </rPh>
    <rPh sb="7" eb="9">
      <t>ハッチュウ</t>
    </rPh>
    <phoneticPr fontId="5"/>
  </si>
  <si>
    <t>ベース支持板</t>
    <rPh sb="3" eb="5">
      <t>シジ</t>
    </rPh>
    <rPh sb="5" eb="6">
      <t>イタ</t>
    </rPh>
    <phoneticPr fontId="5"/>
  </si>
  <si>
    <t>ロボット固定金具</t>
    <rPh sb="4" eb="6">
      <t>コテイ</t>
    </rPh>
    <rPh sb="6" eb="8">
      <t>カナグ</t>
    </rPh>
    <phoneticPr fontId="5"/>
  </si>
  <si>
    <t>VVDN Technologies（インド） (Maxim SMT)</t>
    <phoneticPr fontId="5"/>
  </si>
  <si>
    <t>竹内</t>
    <rPh sb="0" eb="2">
      <t>タケウチ</t>
    </rPh>
    <phoneticPr fontId="5"/>
  </si>
  <si>
    <t>JR3303X　＊仕様については、弊社 竹内が連絡済</t>
    <rPh sb="9" eb="11">
      <t>シヨウ</t>
    </rPh>
    <rPh sb="17" eb="19">
      <t>ヘイシャ</t>
    </rPh>
    <rPh sb="20" eb="22">
      <t>タケウチ</t>
    </rPh>
    <rPh sb="23" eb="25">
      <t>レンラク</t>
    </rPh>
    <rPh sb="25" eb="26">
      <t>スミ</t>
    </rPh>
    <phoneticPr fontId="5"/>
  </si>
  <si>
    <t>＊竹内先行依頼との事。見積№HQ20-0629</t>
    <rPh sb="1" eb="3">
      <t>タケウチ</t>
    </rPh>
    <rPh sb="3" eb="5">
      <t>センコウ</t>
    </rPh>
    <rPh sb="5" eb="7">
      <t>イライ</t>
    </rPh>
    <rPh sb="9" eb="10">
      <t>コト</t>
    </rPh>
    <rPh sb="11" eb="13">
      <t>ミツモリ</t>
    </rPh>
    <phoneticPr fontId="5"/>
  </si>
  <si>
    <t>ツールユニット</t>
    <phoneticPr fontId="5"/>
  </si>
  <si>
    <t>SETD0022-Y08</t>
    <phoneticPr fontId="5"/>
  </si>
  <si>
    <t>見積№20TM-0387-00</t>
    <rPh sb="0" eb="2">
      <t>ミツモ</t>
    </rPh>
    <phoneticPr fontId="5"/>
  </si>
  <si>
    <t>SETD0031-Y01</t>
    <phoneticPr fontId="5"/>
  </si>
  <si>
    <t>キヤノン電子</t>
    <rPh sb="4" eb="6">
      <t>デンシ</t>
    </rPh>
    <phoneticPr fontId="5"/>
  </si>
  <si>
    <t>勝田</t>
    <rPh sb="0" eb="2">
      <t>カツタ</t>
    </rPh>
    <phoneticPr fontId="5"/>
  </si>
  <si>
    <t>130259-X05</t>
    <phoneticPr fontId="5"/>
  </si>
  <si>
    <t>取っ手板金</t>
    <phoneticPr fontId="5"/>
  </si>
  <si>
    <t>K533Ⅱワーク治具</t>
    <rPh sb="8" eb="10">
      <t>ジグ</t>
    </rPh>
    <phoneticPr fontId="5"/>
  </si>
  <si>
    <t>SETD0032-X01</t>
    <phoneticPr fontId="5"/>
  </si>
  <si>
    <t>K533Ⅱワークパレットベース</t>
    <phoneticPr fontId="5"/>
  </si>
  <si>
    <t>SETD0032-X02</t>
  </si>
  <si>
    <t>φ2.1位置決めピン</t>
    <phoneticPr fontId="5"/>
  </si>
  <si>
    <t>SETD0032-X03</t>
  </si>
  <si>
    <t>φ5支柱ピン</t>
    <phoneticPr fontId="5"/>
  </si>
  <si>
    <t>平山</t>
    <rPh sb="0" eb="2">
      <t>ヒラヤマ</t>
    </rPh>
    <phoneticPr fontId="5"/>
  </si>
  <si>
    <t>JC-3B01-OH4506015</t>
    <phoneticPr fontId="5"/>
  </si>
  <si>
    <t>I/O内蔵電源</t>
    <rPh sb="3" eb="5">
      <t>ナイゾウ</t>
    </rPh>
    <rPh sb="5" eb="7">
      <t>デンゲン</t>
    </rPh>
    <phoneticPr fontId="4"/>
  </si>
  <si>
    <t>48V電源　※蛇の目型式：161419008</t>
    <rPh sb="3" eb="5">
      <t>デンゲン</t>
    </rPh>
    <rPh sb="7" eb="8">
      <t>ジャ</t>
    </rPh>
    <rPh sb="9" eb="10">
      <t>メ</t>
    </rPh>
    <rPh sb="10" eb="12">
      <t>カタシキ</t>
    </rPh>
    <phoneticPr fontId="4"/>
  </si>
  <si>
    <r>
      <t xml:space="preserve">RWS600B-48 </t>
    </r>
    <r>
      <rPr>
        <b/>
        <sz val="11"/>
        <color rgb="FFFF0000"/>
        <rFont val="游ゴシック"/>
        <family val="3"/>
        <charset val="128"/>
        <scheme val="minor"/>
      </rPr>
      <t>→ TDKラムダ製に変更（平山さん対応）</t>
    </r>
    <rPh sb="19" eb="20">
      <t>セイ</t>
    </rPh>
    <rPh sb="21" eb="23">
      <t>ヘンコウ</t>
    </rPh>
    <rPh sb="24" eb="26">
      <t>ヒラヤマ</t>
    </rPh>
    <rPh sb="28" eb="30">
      <t>タイオウ</t>
    </rPh>
    <phoneticPr fontId="4"/>
  </si>
  <si>
    <t>見積№HQ20-0684</t>
    <rPh sb="0" eb="2">
      <t>ミツモリ</t>
    </rPh>
    <phoneticPr fontId="4"/>
  </si>
  <si>
    <t>Ethernet I/P</t>
    <phoneticPr fontId="5"/>
  </si>
  <si>
    <t>ティーチングペンダント２</t>
    <phoneticPr fontId="5"/>
  </si>
  <si>
    <t>スイッチボックス（2m)</t>
    <phoneticPr fontId="4"/>
  </si>
  <si>
    <t>ケーブルキャリア X軸用</t>
    <rPh sb="10" eb="11">
      <t>ジク</t>
    </rPh>
    <rPh sb="11" eb="12">
      <t>ヨウ</t>
    </rPh>
    <phoneticPr fontId="4"/>
  </si>
  <si>
    <t>ケーブルキャリア Y軸用</t>
    <rPh sb="10" eb="11">
      <t>ジク</t>
    </rPh>
    <rPh sb="11" eb="12">
      <t>ヨウ</t>
    </rPh>
    <phoneticPr fontId="4"/>
  </si>
  <si>
    <t>SET</t>
    <phoneticPr fontId="4"/>
  </si>
  <si>
    <t>SV70用治具</t>
    <rPh sb="4" eb="5">
      <t>ヨウ</t>
    </rPh>
    <rPh sb="5" eb="7">
      <t>ジグ</t>
    </rPh>
    <phoneticPr fontId="4"/>
  </si>
  <si>
    <t>出精値引き</t>
    <rPh sb="0" eb="2">
      <t>シュッセイ</t>
    </rPh>
    <rPh sb="2" eb="4">
      <t>ネビ</t>
    </rPh>
    <phoneticPr fontId="4"/>
  </si>
  <si>
    <t>MISUMI</t>
    <phoneticPr fontId="4"/>
  </si>
  <si>
    <t>WP428BC08100</t>
  </si>
  <si>
    <t>TAISHO</t>
    <phoneticPr fontId="4"/>
  </si>
  <si>
    <t>■SETA0045-01-A(ﾌﾟﾚｰﾄ)</t>
  </si>
  <si>
    <t xml:space="preserve">SS40079 </t>
    <phoneticPr fontId="4"/>
  </si>
  <si>
    <t>ﾊﾞﾙﾌﾞﾎﾙﾀﾞ</t>
    <phoneticPr fontId="4"/>
  </si>
  <si>
    <t>MVSHM-3N02002007011-2EC-5WEEY</t>
  </si>
  <si>
    <t>■SETA0045-01-C(ﾌﾟﾚｰﾄ)</t>
    <phoneticPr fontId="4"/>
  </si>
  <si>
    <t>■SETA0045-01-A1(ﾌﾟﾚｰﾄ)</t>
    <phoneticPr fontId="4"/>
  </si>
  <si>
    <t xml:space="preserve">和研薬(ニップンエンジニアリング) </t>
    <phoneticPr fontId="5"/>
  </si>
  <si>
    <t>神田（則包）</t>
    <rPh sb="0" eb="2">
      <t>カンダ</t>
    </rPh>
    <rPh sb="3" eb="5">
      <t>ノリカネ</t>
    </rPh>
    <phoneticPr fontId="5"/>
  </si>
  <si>
    <t>改造の為、蛇の目へ10/8返送　JIT便</t>
    <rPh sb="0" eb="2">
      <t>カイゾウ</t>
    </rPh>
    <rPh sb="3" eb="4">
      <t>タメ</t>
    </rPh>
    <rPh sb="5" eb="6">
      <t>ジャ</t>
    </rPh>
    <rPh sb="7" eb="8">
      <t>メ</t>
    </rPh>
    <rPh sb="13" eb="15">
      <t>ヘンソウ</t>
    </rPh>
    <rPh sb="19" eb="20">
      <t>ビン</t>
    </rPh>
    <phoneticPr fontId="5"/>
  </si>
  <si>
    <t>見積書No.HQ20-0694</t>
    <rPh sb="0" eb="3">
      <t>ミツモリショ</t>
    </rPh>
    <phoneticPr fontId="5"/>
  </si>
  <si>
    <t>・操作パネル　ＣＥ                             171-046-366</t>
    <rPh sb="1" eb="3">
      <t>ソウサ</t>
    </rPh>
    <phoneticPr fontId="5"/>
  </si>
  <si>
    <t>・電源ランプ（組）                              170-549-017</t>
    <rPh sb="1" eb="3">
      <t>デンゲン</t>
    </rPh>
    <rPh sb="7" eb="8">
      <t>クミ</t>
    </rPh>
    <phoneticPr fontId="5"/>
  </si>
  <si>
    <t>・Ｂ版～スイッチボックスコード（組）        170-528-113</t>
    <rPh sb="2" eb="3">
      <t>バン</t>
    </rPh>
    <rPh sb="16" eb="17">
      <t>クミ</t>
    </rPh>
    <phoneticPr fontId="5"/>
  </si>
  <si>
    <t>・Ｄ－Ｓｕｂ固定板３                            170-088-002</t>
    <rPh sb="6" eb="8">
      <t>コテイ</t>
    </rPh>
    <rPh sb="8" eb="9">
      <t>イタ</t>
    </rPh>
    <phoneticPr fontId="5"/>
  </si>
  <si>
    <t>・ＤＡ－１５Ｓ－ＤＣ１ダストキャップ３       982-447-004</t>
    <phoneticPr fontId="5"/>
  </si>
  <si>
    <t>・注意書きステッカー・ＴＰＵⅡ対応日文  173-616-004</t>
    <rPh sb="1" eb="4">
      <t>チュウイガ</t>
    </rPh>
    <rPh sb="15" eb="17">
      <t>タイオウ</t>
    </rPh>
    <rPh sb="17" eb="19">
      <t>ニチブン</t>
    </rPh>
    <phoneticPr fontId="5"/>
  </si>
  <si>
    <t>・３軸ばね１００　強１                          171-058-006</t>
    <rPh sb="2" eb="3">
      <t>ジク</t>
    </rPh>
    <rPh sb="9" eb="10">
      <t>キョウ</t>
    </rPh>
    <phoneticPr fontId="5"/>
  </si>
  <si>
    <t>・スイッチボックス１（組）標準               170-629-001</t>
    <rPh sb="11" eb="12">
      <t>クミ</t>
    </rPh>
    <rPh sb="13" eb="15">
      <t>ヒョウジュン</t>
    </rPh>
    <phoneticPr fontId="5"/>
  </si>
  <si>
    <t>・定格銘板JR3303N-BJ サンエイ　　　　 170-638-058</t>
    <rPh sb="1" eb="3">
      <t>テイカク</t>
    </rPh>
    <rPh sb="3" eb="4">
      <t>メイ</t>
    </rPh>
    <rPh sb="4" eb="5">
      <t>ハン</t>
    </rPh>
    <phoneticPr fontId="5"/>
  </si>
  <si>
    <t>EPSLA6-1</t>
    <phoneticPr fontId="5"/>
  </si>
  <si>
    <t>10/12　横濱さん依頼で発注済</t>
    <rPh sb="6" eb="8">
      <t>ヨコハマ</t>
    </rPh>
    <rPh sb="10" eb="12">
      <t>イライ</t>
    </rPh>
    <rPh sb="13" eb="15">
      <t>ハッチュウ</t>
    </rPh>
    <rPh sb="15" eb="16">
      <t>スミ</t>
    </rPh>
    <phoneticPr fontId="5"/>
  </si>
  <si>
    <t>GMC08-31-5</t>
    <phoneticPr fontId="5"/>
  </si>
  <si>
    <t>ゴムマグネットシート</t>
    <phoneticPr fontId="5"/>
  </si>
  <si>
    <t>山中精工所</t>
    <phoneticPr fontId="5"/>
  </si>
  <si>
    <t>130161-X01</t>
    <phoneticPr fontId="5"/>
  </si>
  <si>
    <t>130161-Y01</t>
    <phoneticPr fontId="5"/>
  </si>
  <si>
    <t>130161-Y02</t>
  </si>
  <si>
    <t>ツール板補強</t>
    <rPh sb="4" eb="6">
      <t>ホキョウ</t>
    </rPh>
    <phoneticPr fontId="5"/>
  </si>
  <si>
    <t>130161-Y03</t>
  </si>
  <si>
    <t>ノズルベース板</t>
    <rPh sb="6" eb="7">
      <t>イタ</t>
    </rPh>
    <phoneticPr fontId="5"/>
  </si>
  <si>
    <t>130161-Y04</t>
  </si>
  <si>
    <t>XYステージ取付板</t>
    <rPh sb="6" eb="8">
      <t>トリツケ</t>
    </rPh>
    <rPh sb="8" eb="9">
      <t>イタ</t>
    </rPh>
    <phoneticPr fontId="5"/>
  </si>
  <si>
    <t>130161-Y05</t>
  </si>
  <si>
    <t>130161-Y06</t>
  </si>
  <si>
    <t>ノズル取付板(1)</t>
    <rPh sb="3" eb="5">
      <t>トリツケ</t>
    </rPh>
    <rPh sb="5" eb="6">
      <t>イタ</t>
    </rPh>
    <phoneticPr fontId="5"/>
  </si>
  <si>
    <t>130161-Y07</t>
  </si>
  <si>
    <t>ノズル取付板(2)</t>
    <rPh sb="3" eb="5">
      <t>トリツケ</t>
    </rPh>
    <rPh sb="5" eb="6">
      <t>イタ</t>
    </rPh>
    <phoneticPr fontId="5"/>
  </si>
  <si>
    <t>E2i.15.40.048.0-32-E2.150.40.12PZ</t>
    <phoneticPr fontId="5"/>
  </si>
  <si>
    <t>見積№3046032</t>
    <rPh sb="0" eb="2">
      <t>ミツ</t>
    </rPh>
    <phoneticPr fontId="5"/>
  </si>
  <si>
    <t>MVSHM-3N02002008056-2EE-M77X8</t>
  </si>
  <si>
    <t>SETE0046-Z01固定端板金</t>
    <phoneticPr fontId="5"/>
  </si>
  <si>
    <t>181235(NORIKANE)で発注済み。</t>
    <rPh sb="17" eb="19">
      <t>ハッチュウ</t>
    </rPh>
    <rPh sb="19" eb="20">
      <t>ズ</t>
    </rPh>
    <phoneticPr fontId="5"/>
  </si>
  <si>
    <t>MVSHM-3N02052004009-2EE-MXN6A</t>
    <phoneticPr fontId="5"/>
  </si>
  <si>
    <t>SETE0046-Z02移動端板金</t>
    <phoneticPr fontId="5"/>
  </si>
  <si>
    <t>MVSHM-3N02052013013-2EE-BED3P</t>
    <phoneticPr fontId="5"/>
  </si>
  <si>
    <t>SETE0046-Z03ヘッド板金</t>
    <phoneticPr fontId="5"/>
  </si>
  <si>
    <t>日本鋲螺</t>
    <phoneticPr fontId="5"/>
  </si>
  <si>
    <t>CSHHNB-SUS-M5-50</t>
    <phoneticPr fontId="5"/>
  </si>
  <si>
    <t>Dsubコネクタコンプリートセット</t>
    <phoneticPr fontId="5"/>
  </si>
  <si>
    <t xml:space="preserve">SETDSUB-N-ML-PS-15 </t>
    <phoneticPr fontId="5"/>
  </si>
  <si>
    <t>181235(NORIKANE)で手配済み。</t>
    <rPh sb="17" eb="19">
      <t>テハイ</t>
    </rPh>
    <rPh sb="19" eb="20">
      <t>ズ</t>
    </rPh>
    <phoneticPr fontId="5"/>
  </si>
  <si>
    <t>XYSSG40</t>
    <phoneticPr fontId="5"/>
  </si>
  <si>
    <t>XYSSG40 キャンセル費用</t>
    <rPh sb="13" eb="15">
      <t>ヒヨウ</t>
    </rPh>
    <phoneticPr fontId="5"/>
  </si>
  <si>
    <t>低頭ボルト</t>
    <phoneticPr fontId="5"/>
  </si>
  <si>
    <t>真央(DUO)</t>
    <phoneticPr fontId="5"/>
  </si>
  <si>
    <t>JR3303 *内部ｽｲｯﾁ仕様</t>
    <rPh sb="8" eb="10">
      <t>ナイブ</t>
    </rPh>
    <rPh sb="14" eb="16">
      <t>シヨウ</t>
    </rPh>
    <phoneticPr fontId="5"/>
  </si>
  <si>
    <t>ニットクへ直送</t>
    <rPh sb="5" eb="7">
      <t>チョクソウ</t>
    </rPh>
    <phoneticPr fontId="5"/>
  </si>
  <si>
    <t>COM2（オプション）追加</t>
    <rPh sb="11" eb="13">
      <t>ツイカ</t>
    </rPh>
    <phoneticPr fontId="5"/>
  </si>
  <si>
    <t>COM3（オプション）追加</t>
    <rPh sb="11" eb="13">
      <t>ツイカ</t>
    </rPh>
    <phoneticPr fontId="5"/>
  </si>
  <si>
    <t>CC-Link（オプション）追加</t>
    <rPh sb="14" eb="16">
      <t>ツイカ</t>
    </rPh>
    <phoneticPr fontId="5"/>
  </si>
  <si>
    <t>10/6・神奈川営着</t>
    <rPh sb="5" eb="8">
      <t>カナガワ</t>
    </rPh>
    <rPh sb="8" eb="9">
      <t>エイ</t>
    </rPh>
    <rPh sb="9" eb="10">
      <t>チャク</t>
    </rPh>
    <phoneticPr fontId="5"/>
  </si>
  <si>
    <t>SETGS10-30-SC5-M5-N4-LKC</t>
    <phoneticPr fontId="5"/>
  </si>
  <si>
    <t>円柱支柱</t>
    <rPh sb="0" eb="2">
      <t>エンチュウ</t>
    </rPh>
    <rPh sb="2" eb="4">
      <t>シチュウ</t>
    </rPh>
    <phoneticPr fontId="5"/>
  </si>
  <si>
    <t>SSE2BL10-200</t>
    <phoneticPr fontId="5"/>
  </si>
  <si>
    <t>SLSBWF7-61.0-LKC</t>
    <phoneticPr fontId="5"/>
  </si>
  <si>
    <t>ニットクエンジニアリング</t>
    <phoneticPr fontId="5"/>
  </si>
  <si>
    <t>SETD0028-Y01</t>
    <phoneticPr fontId="5"/>
  </si>
  <si>
    <t>ツールベース補強L</t>
    <phoneticPr fontId="5"/>
  </si>
  <si>
    <t>・神奈川営着</t>
    <rPh sb="1" eb="4">
      <t>カナガワ</t>
    </rPh>
    <rPh sb="4" eb="5">
      <t>エイ</t>
    </rPh>
    <rPh sb="5" eb="6">
      <t>チャク</t>
    </rPh>
    <phoneticPr fontId="5"/>
  </si>
  <si>
    <t>SETD0028-Y02</t>
  </si>
  <si>
    <t>ツールベース</t>
    <phoneticPr fontId="5"/>
  </si>
  <si>
    <t>SETD0028-Y03</t>
  </si>
  <si>
    <t>SETD0028-Y04</t>
  </si>
  <si>
    <t>スライドガイド板金</t>
    <phoneticPr fontId="5"/>
  </si>
  <si>
    <t>SETD0028-Y05</t>
  </si>
  <si>
    <t>CCDカメラ_LEDリングスライド板</t>
    <phoneticPr fontId="5"/>
  </si>
  <si>
    <t>SETD0028-Y06</t>
  </si>
  <si>
    <t>CCDカメラ取付板(ANPVC2260)</t>
    <phoneticPr fontId="5"/>
  </si>
  <si>
    <t>SETD0028-Y07</t>
  </si>
  <si>
    <t>ANPLMPR080W取付板金</t>
    <phoneticPr fontId="5"/>
  </si>
  <si>
    <t>SETD0028-Y08</t>
  </si>
  <si>
    <t>センサ調整ユニット取付板</t>
    <phoneticPr fontId="5"/>
  </si>
  <si>
    <t>SETD0028-Y09</t>
  </si>
  <si>
    <t>センサ角度調整L</t>
    <phoneticPr fontId="5"/>
  </si>
  <si>
    <t>SETD0028-Y10</t>
  </si>
  <si>
    <t>センサ取付L</t>
    <phoneticPr fontId="5"/>
  </si>
  <si>
    <t>SETD0028-Y11</t>
  </si>
  <si>
    <t>反射板調整ユニット取付板</t>
    <phoneticPr fontId="5"/>
  </si>
  <si>
    <t>SETD0028-Y12</t>
  </si>
  <si>
    <t>反射板角度調整L</t>
    <phoneticPr fontId="5"/>
  </si>
  <si>
    <t>SETD0028-Y13</t>
  </si>
  <si>
    <t>反射板取付L</t>
    <phoneticPr fontId="5"/>
  </si>
  <si>
    <t>表面処理費(白ｱﾙﾏｲﾄ）</t>
    <rPh sb="0" eb="2">
      <t>ヒョウメン</t>
    </rPh>
    <rPh sb="2" eb="4">
      <t>ショリ</t>
    </rPh>
    <rPh sb="4" eb="5">
      <t>ヒ</t>
    </rPh>
    <rPh sb="6" eb="7">
      <t>シロ</t>
    </rPh>
    <phoneticPr fontId="5"/>
  </si>
  <si>
    <t>諸経費</t>
    <rPh sb="0" eb="3">
      <t>ショケイヒ</t>
    </rPh>
    <phoneticPr fontId="5"/>
  </si>
  <si>
    <t>（株）京都セミコンダクター様</t>
    <rPh sb="0" eb="3">
      <t>カブ</t>
    </rPh>
    <rPh sb="3" eb="5">
      <t>キョウト</t>
    </rPh>
    <rPh sb="13" eb="14">
      <t>サマ</t>
    </rPh>
    <phoneticPr fontId="5"/>
  </si>
  <si>
    <t>NO.179816</t>
    <phoneticPr fontId="5"/>
  </si>
  <si>
    <t>JRV2303-SET01　 3軸ﾛﾎﾞｯﾄ (内部ｽｲｯﾁ仕様)　</t>
    <rPh sb="24" eb="26">
      <t>ナイブ</t>
    </rPh>
    <phoneticPr fontId="5"/>
  </si>
  <si>
    <t>見積№HQ20-0486</t>
    <rPh sb="0" eb="2">
      <t>ミツモリ</t>
    </rPh>
    <phoneticPr fontId="5"/>
  </si>
  <si>
    <t>特別出精値引き</t>
    <rPh sb="0" eb="2">
      <t>トクベツ</t>
    </rPh>
    <rPh sb="2" eb="4">
      <t>シュッセイ</t>
    </rPh>
    <rPh sb="4" eb="6">
      <t>ネビ</t>
    </rPh>
    <phoneticPr fontId="5"/>
  </si>
  <si>
    <t>ﾂｰﾙ治具</t>
    <rPh sb="3" eb="5">
      <t>ジグ</t>
    </rPh>
    <phoneticPr fontId="5"/>
  </si>
  <si>
    <t>東北ﾏﾃﾘｱﾙｽ</t>
  </si>
  <si>
    <t>SETB0019-Y02　</t>
  </si>
  <si>
    <t>SV51MDﾍﾟﾙｰﾁｪ温調ｶｯﾌﾟ</t>
  </si>
  <si>
    <t>9/24谷田部部長へ</t>
    <rPh sb="4" eb="7">
      <t>ヤタベ</t>
    </rPh>
    <rPh sb="7" eb="9">
      <t>ブチョウ</t>
    </rPh>
    <phoneticPr fontId="5"/>
  </si>
  <si>
    <t>京セミ（上砂川事業所）　②</t>
    <rPh sb="0" eb="1">
      <t>キョウ</t>
    </rPh>
    <phoneticPr fontId="5"/>
  </si>
  <si>
    <t>発注後納期</t>
    <rPh sb="0" eb="2">
      <t>ハッチュウ</t>
    </rPh>
    <rPh sb="2" eb="3">
      <t>ゴ</t>
    </rPh>
    <rPh sb="3" eb="5">
      <t>ノウキ</t>
    </rPh>
    <phoneticPr fontId="5"/>
  </si>
  <si>
    <t>発注数での重さ</t>
    <rPh sb="0" eb="2">
      <t>ハッチュウ</t>
    </rPh>
    <rPh sb="2" eb="3">
      <t>スウ</t>
    </rPh>
    <rPh sb="5" eb="6">
      <t>オモ</t>
    </rPh>
    <phoneticPr fontId="5"/>
  </si>
  <si>
    <t>1個の重さ</t>
    <rPh sb="1" eb="2">
      <t>コ</t>
    </rPh>
    <rPh sb="3" eb="4">
      <t>オモ</t>
    </rPh>
    <phoneticPr fontId="5"/>
  </si>
  <si>
    <t>蛇の目ロボット関連</t>
    <rPh sb="0" eb="1">
      <t>ジャ</t>
    </rPh>
    <rPh sb="2" eb="3">
      <t>メ</t>
    </rPh>
    <rPh sb="7" eb="9">
      <t>カンレン</t>
    </rPh>
    <phoneticPr fontId="5"/>
  </si>
  <si>
    <t>2week</t>
    <phoneticPr fontId="5"/>
  </si>
  <si>
    <t>JRV2303用Z軸強化ばね　1式（2本）</t>
    <rPh sb="7" eb="8">
      <t>ヨウ</t>
    </rPh>
    <rPh sb="9" eb="10">
      <t>ジク</t>
    </rPh>
    <rPh sb="10" eb="12">
      <t>キョウカ</t>
    </rPh>
    <rPh sb="16" eb="17">
      <t>シキ</t>
    </rPh>
    <rPh sb="19" eb="20">
      <t>ホン</t>
    </rPh>
    <phoneticPr fontId="5"/>
  </si>
  <si>
    <t>見積№20-0567</t>
    <rPh sb="0" eb="2">
      <t>ミツモリ</t>
    </rPh>
    <phoneticPr fontId="5"/>
  </si>
  <si>
    <t>ばね送料</t>
    <rPh sb="2" eb="4">
      <t>ソウリョウ</t>
    </rPh>
    <phoneticPr fontId="5"/>
  </si>
  <si>
    <t>SETB-0019-Y01</t>
    <phoneticPr fontId="5"/>
  </si>
  <si>
    <t>ﾂｰﾙﾍﾞｰｽ</t>
    <phoneticPr fontId="5"/>
  </si>
  <si>
    <t>00000-Y002-1</t>
    <phoneticPr fontId="5"/>
  </si>
  <si>
    <t>ﾂｰﾙﾌﾟﾚ-ﾄ</t>
    <phoneticPr fontId="5"/>
  </si>
  <si>
    <t>00000-Y004</t>
    <phoneticPr fontId="5"/>
  </si>
  <si>
    <t>ﾊﾞﾙﾌﾞ継手ｶﾞｲﾄﾞ</t>
    <phoneticPr fontId="5"/>
  </si>
  <si>
    <t>00000-Y005</t>
    <phoneticPr fontId="5"/>
  </si>
  <si>
    <t>ﾍﾟﾙｰﾁｪｶﾞｲﾄﾞ</t>
    <phoneticPr fontId="5"/>
  </si>
  <si>
    <t>00000-Y006</t>
    <phoneticPr fontId="5"/>
  </si>
  <si>
    <t>ﾂ-ﾙﾌﾟﾚｰﾄｶﾞｲﾄﾞ</t>
    <phoneticPr fontId="5"/>
  </si>
  <si>
    <t>00000-Y007</t>
    <phoneticPr fontId="5"/>
  </si>
  <si>
    <t>ﾂｰﾙﾌﾟﾚｰﾄ平行ガイド</t>
    <phoneticPr fontId="5"/>
  </si>
  <si>
    <t>00000-Ｙ014　</t>
    <phoneticPr fontId="5"/>
  </si>
  <si>
    <t>ﾉｽﾞﾙｶﾞｲﾄﾞ(SH23-0.25-B）</t>
    <phoneticPr fontId="5"/>
  </si>
  <si>
    <t>リニアボールX軸ステージ</t>
    <rPh sb="7" eb="8">
      <t>ジク</t>
    </rPh>
    <phoneticPr fontId="5"/>
  </si>
  <si>
    <t>SETB-0019-X01に固定</t>
    <rPh sb="14" eb="16">
      <t>コテイ</t>
    </rPh>
    <phoneticPr fontId="5"/>
  </si>
  <si>
    <t>CRKR4-12</t>
    <phoneticPr fontId="5"/>
  </si>
  <si>
    <t>SETB0019-Y02に固定</t>
    <rPh sb="13" eb="15">
      <t>コテイ</t>
    </rPh>
    <phoneticPr fontId="5"/>
  </si>
  <si>
    <t>00000-Y002-1　7本、SETB-0019-X01　19本</t>
    <rPh sb="14" eb="15">
      <t>ホン</t>
    </rPh>
    <rPh sb="32" eb="33">
      <t>ホン</t>
    </rPh>
    <phoneticPr fontId="5"/>
  </si>
  <si>
    <t>MS4-10</t>
    <phoneticPr fontId="5"/>
  </si>
  <si>
    <t>ﾉｯｸﾋﾟﾝ　φ4-10mm</t>
    <phoneticPr fontId="5"/>
  </si>
  <si>
    <t>00000-Y002-1にSETB0019-Y02固定位置出し用</t>
    <rPh sb="27" eb="29">
      <t>イチ</t>
    </rPh>
    <rPh sb="29" eb="30">
      <t>ダ</t>
    </rPh>
    <rPh sb="31" eb="32">
      <t>ヨウ</t>
    </rPh>
    <phoneticPr fontId="5"/>
  </si>
  <si>
    <t>SCB5-15</t>
    <phoneticPr fontId="5"/>
  </si>
  <si>
    <t>六角穴付きﾎﾞﾙﾄ　 (M5×15)　　2本</t>
    <rPh sb="21" eb="22">
      <t>ホン</t>
    </rPh>
    <phoneticPr fontId="5"/>
  </si>
  <si>
    <t>SETB-0019-X01をロボットﾂｰﾙに固定用ﾈｼﾞ</t>
    <rPh sb="22" eb="24">
      <t>コテイ</t>
    </rPh>
    <rPh sb="24" eb="25">
      <t>ヨウ</t>
    </rPh>
    <phoneticPr fontId="5"/>
  </si>
  <si>
    <t>六角穴付きﾎﾞﾙﾄ　 (M5×10)　　2本</t>
    <phoneticPr fontId="5"/>
  </si>
  <si>
    <t>00000-Y002-1に10ccﾍﾟﾙｰﾁｪ固定用ﾈｼﾞ</t>
    <rPh sb="23" eb="25">
      <t>コテイ</t>
    </rPh>
    <rPh sb="25" eb="26">
      <t>ヨウ</t>
    </rPh>
    <phoneticPr fontId="5"/>
  </si>
  <si>
    <t>六角穴付きﾎﾞﾙﾄ　 (M4×8)　　2本</t>
    <phoneticPr fontId="5"/>
  </si>
  <si>
    <t>00000-Y002-1に00000-Y005固定用ﾈｼﾞ</t>
    <phoneticPr fontId="5"/>
  </si>
  <si>
    <t>00000-Y002-1にSETB0019-Y02固定用ﾈｼﾞ</t>
    <phoneticPr fontId="5"/>
  </si>
  <si>
    <t>00000-Y002-1に00000-Y006を固定用ﾈｼﾞ</t>
    <phoneticPr fontId="5"/>
  </si>
  <si>
    <t>六角穴付きﾎﾞﾙﾄ　 (M4×10)　　2本</t>
    <phoneticPr fontId="5"/>
  </si>
  <si>
    <t>00000-Y004をSETB0019-Y02に固定するﾈｼﾞ</t>
    <rPh sb="24" eb="26">
      <t>コテイ</t>
    </rPh>
    <phoneticPr fontId="5"/>
  </si>
  <si>
    <t>六角穴付きﾎﾞﾙﾄ　 (M4×18)　　4本</t>
    <phoneticPr fontId="5"/>
  </si>
  <si>
    <t>SETB-0019-X01に00000-Y007を固定用</t>
    <rPh sb="25" eb="28">
      <t>コテイヨウ</t>
    </rPh>
    <phoneticPr fontId="5"/>
  </si>
  <si>
    <t>六角穴付きﾎﾞﾙﾄ　 (M3×8)　　4本</t>
    <phoneticPr fontId="5"/>
  </si>
  <si>
    <t>ﾂｰﾙﾌﾟﾚ-ﾄ　00000-Y002-1にXSG40-CR固定時使用</t>
    <rPh sb="30" eb="32">
      <t>コテイ</t>
    </rPh>
    <rPh sb="32" eb="33">
      <t>ジ</t>
    </rPh>
    <rPh sb="33" eb="35">
      <t>シヨウ</t>
    </rPh>
    <phoneticPr fontId="5"/>
  </si>
  <si>
    <t>ワーク受けベース治具部分</t>
    <rPh sb="3" eb="4">
      <t>ウ</t>
    </rPh>
    <rPh sb="8" eb="10">
      <t>ジグ</t>
    </rPh>
    <rPh sb="10" eb="12">
      <t>ブブン</t>
    </rPh>
    <phoneticPr fontId="5"/>
  </si>
  <si>
    <t>00000-X001</t>
    <phoneticPr fontId="5"/>
  </si>
  <si>
    <r>
      <t>00000-X002-</t>
    </r>
    <r>
      <rPr>
        <sz val="11"/>
        <rFont val="ＭＳ Ｐゴシック"/>
        <family val="3"/>
        <charset val="128"/>
      </rPr>
      <t>1</t>
    </r>
    <phoneticPr fontId="5"/>
  </si>
  <si>
    <r>
      <t>00000-X003-</t>
    </r>
    <r>
      <rPr>
        <sz val="11"/>
        <rFont val="ＭＳ Ｐゴシック"/>
        <family val="3"/>
        <charset val="128"/>
      </rPr>
      <t>1</t>
    </r>
    <phoneticPr fontId="5"/>
  </si>
  <si>
    <t>ワーク治具ガイド</t>
    <rPh sb="3" eb="5">
      <t>ジグ</t>
    </rPh>
    <phoneticPr fontId="5"/>
  </si>
  <si>
    <t>SETGRF8-75</t>
    <phoneticPr fontId="5"/>
  </si>
  <si>
    <t>00000-X002-1に固定　6か所</t>
    <rPh sb="13" eb="15">
      <t>コテイ</t>
    </rPh>
    <rPh sb="18" eb="19">
      <t>ショ</t>
    </rPh>
    <phoneticPr fontId="5"/>
  </si>
  <si>
    <t>MSSFS3-6</t>
    <phoneticPr fontId="5"/>
  </si>
  <si>
    <t>大頭位置決めﾋﾟﾝ  固定用ｲﾓﾈｼﾞ</t>
    <rPh sb="11" eb="13">
      <t>コテイ</t>
    </rPh>
    <rPh sb="13" eb="14">
      <t>ヨウ</t>
    </rPh>
    <phoneticPr fontId="5"/>
  </si>
  <si>
    <t>六角穴付ボタンネジ</t>
    <rPh sb="0" eb="2">
      <t>ロッカク</t>
    </rPh>
    <rPh sb="2" eb="3">
      <t>アナ</t>
    </rPh>
    <rPh sb="3" eb="4">
      <t>ツキ</t>
    </rPh>
    <phoneticPr fontId="5"/>
  </si>
  <si>
    <t>00000-X003-1を00000-X001に固定用</t>
    <rPh sb="24" eb="26">
      <t>コテイ</t>
    </rPh>
    <rPh sb="26" eb="27">
      <t>ヨウ</t>
    </rPh>
    <phoneticPr fontId="5"/>
  </si>
  <si>
    <t>六角穴付ｷｬｯﾌﾟﾈｼﾞ　　M4×10　　　6本</t>
    <rPh sb="0" eb="2">
      <t>ロッカク</t>
    </rPh>
    <rPh sb="2" eb="3">
      <t>アナ</t>
    </rPh>
    <rPh sb="3" eb="4">
      <t>ツキ</t>
    </rPh>
    <phoneticPr fontId="5"/>
  </si>
  <si>
    <t>円柱支柱に00000-X001を固定用ﾈｼﾞ</t>
    <rPh sb="16" eb="18">
      <t>コテイ</t>
    </rPh>
    <rPh sb="18" eb="19">
      <t>ヨウ</t>
    </rPh>
    <phoneticPr fontId="5"/>
  </si>
  <si>
    <t>六角穴付ｷｬｯﾌﾟﾈｼﾞ　　M4×8　　　4本</t>
    <rPh sb="0" eb="2">
      <t>ロッカク</t>
    </rPh>
    <rPh sb="2" eb="3">
      <t>アナ</t>
    </rPh>
    <rPh sb="3" eb="4">
      <t>ツキ</t>
    </rPh>
    <phoneticPr fontId="5"/>
  </si>
  <si>
    <t>ロボットﾍﾞｰｽへ　00000-X002-1を固定用ﾈｼﾞ</t>
    <rPh sb="23" eb="25">
      <t>コテイ</t>
    </rPh>
    <rPh sb="25" eb="26">
      <t>ヨウ</t>
    </rPh>
    <phoneticPr fontId="5"/>
  </si>
  <si>
    <t>ﾉｯｸﾋﾟﾝ　　φ3-10　　4個　　ﾂｰﾙ治具で購入した50個より使用</t>
    <rPh sb="16" eb="17">
      <t>コ</t>
    </rPh>
    <phoneticPr fontId="5"/>
  </si>
  <si>
    <t>ロボットﾍﾞｰｽへ　00000-X002-1　位置出し用</t>
    <rPh sb="23" eb="25">
      <t>イチ</t>
    </rPh>
    <rPh sb="25" eb="26">
      <t>ダ</t>
    </rPh>
    <rPh sb="27" eb="28">
      <t>ヨウ</t>
    </rPh>
    <phoneticPr fontId="5"/>
  </si>
  <si>
    <t>MS5-20</t>
    <phoneticPr fontId="5"/>
  </si>
  <si>
    <t>ﾉｯｸﾋﾟﾝ　　φ5-20</t>
    <phoneticPr fontId="5"/>
  </si>
  <si>
    <t>00000-X001奥側に2か所挿入（ﾜｰｸ治具ばか除け用）</t>
    <rPh sb="10" eb="11">
      <t>オク</t>
    </rPh>
    <rPh sb="11" eb="12">
      <t>ガワ</t>
    </rPh>
    <rPh sb="15" eb="16">
      <t>ショ</t>
    </rPh>
    <rPh sb="16" eb="18">
      <t>ソウニュウ</t>
    </rPh>
    <rPh sb="22" eb="24">
      <t>ジグ</t>
    </rPh>
    <rPh sb="26" eb="27">
      <t>ヨ</t>
    </rPh>
    <rPh sb="28" eb="29">
      <t>ヨウ</t>
    </rPh>
    <phoneticPr fontId="5"/>
  </si>
  <si>
    <t>JPBA5-7.95</t>
    <phoneticPr fontId="5"/>
  </si>
  <si>
    <t>大頭位置決めﾋﾟﾝ  丸</t>
    <rPh sb="0" eb="1">
      <t>ダイ</t>
    </rPh>
    <rPh sb="1" eb="2">
      <t>アタマ</t>
    </rPh>
    <rPh sb="2" eb="4">
      <t>イチ</t>
    </rPh>
    <rPh sb="4" eb="5">
      <t>キ</t>
    </rPh>
    <rPh sb="11" eb="12">
      <t>マル</t>
    </rPh>
    <phoneticPr fontId="5"/>
  </si>
  <si>
    <t>00000-X001奥側に1か所挿入（ﾜｰｸ治具位置決め用）</t>
    <rPh sb="10" eb="11">
      <t>オク</t>
    </rPh>
    <rPh sb="11" eb="12">
      <t>ガワ</t>
    </rPh>
    <rPh sb="15" eb="16">
      <t>ショ</t>
    </rPh>
    <rPh sb="16" eb="18">
      <t>ソウニュウ</t>
    </rPh>
    <rPh sb="22" eb="24">
      <t>ジグ</t>
    </rPh>
    <rPh sb="24" eb="26">
      <t>イチ</t>
    </rPh>
    <rPh sb="26" eb="27">
      <t>ギ</t>
    </rPh>
    <rPh sb="28" eb="29">
      <t>ヨウ</t>
    </rPh>
    <phoneticPr fontId="5"/>
  </si>
  <si>
    <t>JPBD5-7.95</t>
    <phoneticPr fontId="5"/>
  </si>
  <si>
    <t>大頭位置決めﾋﾟﾝ  ﾀﾞｲﾔ</t>
    <rPh sb="0" eb="1">
      <t>ダイ</t>
    </rPh>
    <rPh sb="1" eb="2">
      <t>アタマ</t>
    </rPh>
    <rPh sb="2" eb="4">
      <t>イチ</t>
    </rPh>
    <rPh sb="4" eb="5">
      <t>キ</t>
    </rPh>
    <phoneticPr fontId="5"/>
  </si>
  <si>
    <t>00000-X001手前側に1か所挿入（ﾜｰｸ治具位置決め用）</t>
    <rPh sb="10" eb="12">
      <t>テマエ</t>
    </rPh>
    <rPh sb="12" eb="13">
      <t>ガワ</t>
    </rPh>
    <rPh sb="16" eb="17">
      <t>ショ</t>
    </rPh>
    <rPh sb="17" eb="19">
      <t>ソウニュウ</t>
    </rPh>
    <rPh sb="23" eb="25">
      <t>ジグ</t>
    </rPh>
    <rPh sb="25" eb="27">
      <t>イチ</t>
    </rPh>
    <rPh sb="27" eb="28">
      <t>ギ</t>
    </rPh>
    <rPh sb="29" eb="30">
      <t>ヨウ</t>
    </rPh>
    <phoneticPr fontId="5"/>
  </si>
  <si>
    <t>ワーク治具部分（基盤受け治具）　　1ＳＥＴ分</t>
    <rPh sb="3" eb="5">
      <t>ジグ</t>
    </rPh>
    <rPh sb="5" eb="7">
      <t>ブブン</t>
    </rPh>
    <rPh sb="8" eb="10">
      <t>キバン</t>
    </rPh>
    <rPh sb="10" eb="11">
      <t>ウ</t>
    </rPh>
    <rPh sb="12" eb="14">
      <t>ジグ</t>
    </rPh>
    <rPh sb="21" eb="22">
      <t>ブ</t>
    </rPh>
    <phoneticPr fontId="5"/>
  </si>
  <si>
    <r>
      <t>00000-X006-</t>
    </r>
    <r>
      <rPr>
        <sz val="11"/>
        <rFont val="ＭＳ Ｐゴシック"/>
        <family val="3"/>
        <charset val="128"/>
      </rPr>
      <t>2</t>
    </r>
    <phoneticPr fontId="5"/>
  </si>
  <si>
    <t>ワーク冶具ベースプレート　　基板セット冶具ベース</t>
    <phoneticPr fontId="5"/>
  </si>
  <si>
    <t>00000-X005</t>
    <phoneticPr fontId="5"/>
  </si>
  <si>
    <t>ワーク冶具取手変換　　　取手変換ブロック</t>
    <rPh sb="12" eb="13">
      <t>ト</t>
    </rPh>
    <rPh sb="13" eb="14">
      <t>テ</t>
    </rPh>
    <rPh sb="14" eb="16">
      <t>ヘンカン</t>
    </rPh>
    <phoneticPr fontId="5"/>
  </si>
  <si>
    <t>00000-X006-2に組付ける　両側</t>
    <rPh sb="13" eb="14">
      <t>クミ</t>
    </rPh>
    <rPh sb="14" eb="15">
      <t>ツ</t>
    </rPh>
    <rPh sb="18" eb="20">
      <t>リョウガワ</t>
    </rPh>
    <phoneticPr fontId="5"/>
  </si>
  <si>
    <t>KFSAMS3-P1.89-L5-B4-E1.5-A15</t>
    <phoneticPr fontId="5"/>
  </si>
  <si>
    <t>位置決ﾋﾟﾝ　φ1.89  小頭ﾃｰﾊﾟﾀｲﾌﾟ</t>
    <rPh sb="0" eb="2">
      <t>イチ</t>
    </rPh>
    <rPh sb="2" eb="3">
      <t>ギ</t>
    </rPh>
    <rPh sb="14" eb="15">
      <t>ショウ</t>
    </rPh>
    <rPh sb="15" eb="16">
      <t>アタマ</t>
    </rPh>
    <phoneticPr fontId="5"/>
  </si>
  <si>
    <t>00000-X006-2に挿入</t>
    <rPh sb="13" eb="15">
      <t>ソウニュウ</t>
    </rPh>
    <phoneticPr fontId="5"/>
  </si>
  <si>
    <t>位置決ﾋﾟﾝ　φ1.89  小頭ﾃｰﾊﾟﾀｲﾌﾟ（ﾀﾞｲｱ型が無いため同じもの）</t>
    <rPh sb="0" eb="2">
      <t>イチ</t>
    </rPh>
    <rPh sb="2" eb="3">
      <t>ギ</t>
    </rPh>
    <rPh sb="14" eb="15">
      <t>ショウ</t>
    </rPh>
    <rPh sb="15" eb="16">
      <t>アタマ</t>
    </rPh>
    <rPh sb="29" eb="30">
      <t>ガタ</t>
    </rPh>
    <rPh sb="31" eb="32">
      <t>ナ</t>
    </rPh>
    <rPh sb="35" eb="36">
      <t>オナ</t>
    </rPh>
    <phoneticPr fontId="5"/>
  </si>
  <si>
    <t>ﾉｯｸﾋﾟﾝ　　φ3-10　　10個+4本</t>
    <rPh sb="17" eb="18">
      <t>コ</t>
    </rPh>
    <rPh sb="20" eb="21">
      <t>ホン</t>
    </rPh>
    <phoneticPr fontId="5"/>
  </si>
  <si>
    <t>ﾂｰﾙ治具で購入した50個より使用</t>
    <phoneticPr fontId="5"/>
  </si>
  <si>
    <t>ＪＢＡＭ８－8</t>
    <phoneticPr fontId="5"/>
  </si>
  <si>
    <t>位置決めﾋﾟﾝ用ﾌﾞｯｼｭ</t>
    <rPh sb="0" eb="2">
      <t>イチ</t>
    </rPh>
    <rPh sb="2" eb="3">
      <t>ギ</t>
    </rPh>
    <rPh sb="7" eb="8">
      <t>ヨウ</t>
    </rPh>
    <phoneticPr fontId="5"/>
  </si>
  <si>
    <t>六角穴付止めネジ　2個</t>
    <rPh sb="10" eb="11">
      <t>コ</t>
    </rPh>
    <phoneticPr fontId="5"/>
  </si>
  <si>
    <t>ワーク受けベース治具で購入した10個より使用</t>
    <rPh sb="11" eb="13">
      <t>コウニュウ</t>
    </rPh>
    <rPh sb="17" eb="18">
      <t>コ</t>
    </rPh>
    <rPh sb="20" eb="22">
      <t>シヨウ</t>
    </rPh>
    <phoneticPr fontId="5"/>
  </si>
  <si>
    <t xml:space="preserve">UWANSG100 </t>
    <phoneticPr fontId="5"/>
  </si>
  <si>
    <t>丸棒取手</t>
    <rPh sb="0" eb="1">
      <t>マル</t>
    </rPh>
    <rPh sb="1" eb="2">
      <t>ボウ</t>
    </rPh>
    <rPh sb="2" eb="3">
      <t>ト</t>
    </rPh>
    <rPh sb="3" eb="4">
      <t>テ</t>
    </rPh>
    <phoneticPr fontId="5"/>
  </si>
  <si>
    <t>00000-X005に取り付ける</t>
    <rPh sb="11" eb="12">
      <t>ト</t>
    </rPh>
    <rPh sb="13" eb="14">
      <t>ツ</t>
    </rPh>
    <phoneticPr fontId="5"/>
  </si>
  <si>
    <t>SHFBS5-10</t>
    <phoneticPr fontId="5"/>
  </si>
  <si>
    <t>六角穴付皿ﾟﾈｼﾞ　　M5×10　4個</t>
    <rPh sb="0" eb="2">
      <t>ロッカク</t>
    </rPh>
    <rPh sb="2" eb="3">
      <t>アナ</t>
    </rPh>
    <rPh sb="3" eb="4">
      <t>ツキ</t>
    </rPh>
    <rPh sb="4" eb="5">
      <t>サラ</t>
    </rPh>
    <rPh sb="18" eb="19">
      <t>コ</t>
    </rPh>
    <phoneticPr fontId="5"/>
  </si>
  <si>
    <t>00000-X005に取っ手　固定用</t>
    <rPh sb="11" eb="12">
      <t>ト</t>
    </rPh>
    <rPh sb="13" eb="14">
      <t>テ</t>
    </rPh>
    <rPh sb="15" eb="17">
      <t>コテイ</t>
    </rPh>
    <rPh sb="17" eb="18">
      <t>ヨウ</t>
    </rPh>
    <phoneticPr fontId="5"/>
  </si>
  <si>
    <t>六角穴付ｷｬｯﾌﾟﾈｼﾞ　　M4×12  4本</t>
    <rPh sb="0" eb="2">
      <t>ロッカク</t>
    </rPh>
    <rPh sb="2" eb="3">
      <t>アナ</t>
    </rPh>
    <rPh sb="3" eb="4">
      <t>ツキ</t>
    </rPh>
    <rPh sb="22" eb="23">
      <t>ホン</t>
    </rPh>
    <phoneticPr fontId="5"/>
  </si>
  <si>
    <t>00000-X005を00000-X006-2に固定</t>
    <rPh sb="24" eb="26">
      <t>コテイ</t>
    </rPh>
    <phoneticPr fontId="5"/>
  </si>
  <si>
    <t>ワーク治具部分（2 PAD LCC ﾜｰｸ受け治具）　　1ＳＥＴ分</t>
    <rPh sb="3" eb="5">
      <t>ジグ</t>
    </rPh>
    <rPh sb="5" eb="7">
      <t>ブブン</t>
    </rPh>
    <rPh sb="21" eb="22">
      <t>ウ</t>
    </rPh>
    <rPh sb="23" eb="25">
      <t>ジグ</t>
    </rPh>
    <rPh sb="32" eb="33">
      <t>ブ</t>
    </rPh>
    <phoneticPr fontId="5"/>
  </si>
  <si>
    <t>SETB-0019-X01</t>
    <phoneticPr fontId="5"/>
  </si>
  <si>
    <t>　00000-X005</t>
    <phoneticPr fontId="5"/>
  </si>
  <si>
    <t>ワーク冶具取手変換　　取手変換ブロック</t>
    <rPh sb="11" eb="12">
      <t>ト</t>
    </rPh>
    <rPh sb="12" eb="13">
      <t>テ</t>
    </rPh>
    <rPh sb="13" eb="15">
      <t>ヘンカン</t>
    </rPh>
    <phoneticPr fontId="5"/>
  </si>
  <si>
    <t>SETB-0019-X01に組付ける　両側</t>
    <rPh sb="14" eb="15">
      <t>クミ</t>
    </rPh>
    <rPh sb="15" eb="16">
      <t>ツ</t>
    </rPh>
    <rPh sb="19" eb="21">
      <t>リョウガワ</t>
    </rPh>
    <phoneticPr fontId="5"/>
  </si>
  <si>
    <t xml:space="preserve">SKFHNAGG4-P2.34-L0-B2.0-E0.6-A45-HC5.0 </t>
    <phoneticPr fontId="5"/>
  </si>
  <si>
    <t>位置決めピン　ツバ付タイプ</t>
    <rPh sb="0" eb="2">
      <t>イチ</t>
    </rPh>
    <phoneticPr fontId="5"/>
  </si>
  <si>
    <t>SETB-0019-X01にﾈｼﾞ込み</t>
    <rPh sb="17" eb="18">
      <t>コ</t>
    </rPh>
    <phoneticPr fontId="5"/>
  </si>
  <si>
    <t>ﾉｯｸﾋﾟﾝ　　φ3-10　　4本</t>
    <rPh sb="16" eb="17">
      <t>ホン</t>
    </rPh>
    <phoneticPr fontId="5"/>
  </si>
  <si>
    <t>SETB-0019-X01に挿入</t>
    <rPh sb="14" eb="16">
      <t>ソウニュウ</t>
    </rPh>
    <phoneticPr fontId="5"/>
  </si>
  <si>
    <t>六角穴付止めネジ　2本</t>
    <rPh sb="10" eb="11">
      <t>ホン</t>
    </rPh>
    <phoneticPr fontId="5"/>
  </si>
  <si>
    <t>六角穴付皿ﾟﾈｼﾞ　　M5×10　4本</t>
    <rPh sb="0" eb="2">
      <t>ロッカク</t>
    </rPh>
    <rPh sb="2" eb="3">
      <t>アナ</t>
    </rPh>
    <rPh sb="3" eb="4">
      <t>ツキ</t>
    </rPh>
    <rPh sb="4" eb="5">
      <t>サラ</t>
    </rPh>
    <rPh sb="18" eb="19">
      <t>ホン</t>
    </rPh>
    <phoneticPr fontId="5"/>
  </si>
  <si>
    <t>00000-X005をSETB-0019-X01に固定</t>
    <rPh sb="25" eb="27">
      <t>コテイ</t>
    </rPh>
    <phoneticPr fontId="5"/>
  </si>
  <si>
    <t>WBN-S7203B(G)</t>
    <phoneticPr fontId="5"/>
  </si>
  <si>
    <t>ELP OAﾀｯﾌﾟ OAﾏﾙﾁﾀｯﾌﾟ 3P7ｺ2M</t>
    <phoneticPr fontId="5"/>
  </si>
  <si>
    <t>10日間</t>
    <rPh sb="2" eb="3">
      <t>ヒ</t>
    </rPh>
    <rPh sb="3" eb="4">
      <t>カン</t>
    </rPh>
    <phoneticPr fontId="5"/>
  </si>
  <si>
    <t>ｺﾝﾄﾛｰﾗとロボット接続　塗布信号配線</t>
    <rPh sb="11" eb="13">
      <t>セツゾク</t>
    </rPh>
    <rPh sb="14" eb="16">
      <t>トフ</t>
    </rPh>
    <rPh sb="16" eb="18">
      <t>シンゴウ</t>
    </rPh>
    <rPh sb="18" eb="20">
      <t>ハイセン</t>
    </rPh>
    <phoneticPr fontId="5"/>
  </si>
  <si>
    <t>1日間</t>
    <rPh sb="1" eb="2">
      <t>ヒ</t>
    </rPh>
    <rPh sb="2" eb="3">
      <t>カン</t>
    </rPh>
    <phoneticPr fontId="5"/>
  </si>
  <si>
    <t>DB-25SP</t>
    <phoneticPr fontId="5"/>
  </si>
  <si>
    <t>Dsubｺﾈｸﾀ　ハンダ付けタイプ　オスﾌﾟﾗｸﾞ</t>
    <phoneticPr fontId="5"/>
  </si>
  <si>
    <t>ｼﾘﾝｼﾞ圧力用精密ﾚｷﾞｭﾚｰﾀ配線接続用</t>
    <rPh sb="5" eb="7">
      <t>アツリョク</t>
    </rPh>
    <rPh sb="7" eb="8">
      <t>ヨウ</t>
    </rPh>
    <rPh sb="8" eb="10">
      <t>セイミツ</t>
    </rPh>
    <rPh sb="17" eb="19">
      <t>ハイセン</t>
    </rPh>
    <rPh sb="19" eb="21">
      <t>セツゾク</t>
    </rPh>
    <rPh sb="21" eb="22">
      <t>ヨウ</t>
    </rPh>
    <phoneticPr fontId="5"/>
  </si>
  <si>
    <t>DB-C8-J10-F41R</t>
    <phoneticPr fontId="5"/>
  </si>
  <si>
    <t>Dsubｺﾈｸﾀ　EMI対策　樹脂フード</t>
    <phoneticPr fontId="5"/>
  </si>
  <si>
    <t>NA3GH UL規格 横巻きシールドセンサー用(３芯）1.5m程度</t>
    <rPh sb="25" eb="26">
      <t>シン</t>
    </rPh>
    <rPh sb="31" eb="33">
      <t>テイド</t>
    </rPh>
    <phoneticPr fontId="5"/>
  </si>
  <si>
    <t>ｼﾘﾝｼﾞ圧力用精密ﾚｷﾞｭﾚｰﾀ配線接続用</t>
    <phoneticPr fontId="5"/>
  </si>
  <si>
    <t>ミスミのmeviyにて見積する</t>
    <rPh sb="11" eb="13">
      <t>ミツモリ</t>
    </rPh>
    <phoneticPr fontId="5"/>
  </si>
  <si>
    <t>圧力ﾚｷﾞｭﾚｰﾀ関連</t>
    <rPh sb="0" eb="2">
      <t>アツリョク</t>
    </rPh>
    <rPh sb="9" eb="11">
      <t>カンレン</t>
    </rPh>
    <phoneticPr fontId="5"/>
  </si>
  <si>
    <t>MVSHM-3N02052005020-2D1-AN79X</t>
    <phoneticPr fontId="5"/>
  </si>
  <si>
    <t>レギュレーター取付板金　158930-Z001</t>
    <rPh sb="7" eb="9">
      <t>トリツケ</t>
    </rPh>
    <rPh sb="9" eb="11">
      <t>バンキン</t>
    </rPh>
    <phoneticPr fontId="5"/>
  </si>
  <si>
    <t>ロボット固定用　右側立て柱側上部へ固定</t>
    <rPh sb="4" eb="6">
      <t>コテイ</t>
    </rPh>
    <rPh sb="6" eb="7">
      <t>ヨウ</t>
    </rPh>
    <rPh sb="8" eb="9">
      <t>ミギ</t>
    </rPh>
    <rPh sb="9" eb="10">
      <t>ガワ</t>
    </rPh>
    <rPh sb="10" eb="11">
      <t>タ</t>
    </rPh>
    <rPh sb="12" eb="13">
      <t>バシラ</t>
    </rPh>
    <rPh sb="13" eb="14">
      <t>ガワ</t>
    </rPh>
    <rPh sb="14" eb="16">
      <t>ジョウブ</t>
    </rPh>
    <rPh sb="17" eb="19">
      <t>コテイ</t>
    </rPh>
    <phoneticPr fontId="5"/>
  </si>
  <si>
    <t>IR1020-01BEA-A</t>
    <phoneticPr fontId="5"/>
  </si>
  <si>
    <t>精密ﾚｷﾞｭﾚｰﾀ</t>
    <rPh sb="0" eb="2">
      <t>セイミツ</t>
    </rPh>
    <phoneticPr fontId="5"/>
  </si>
  <si>
    <t>158930-Z001へ固定</t>
    <rPh sb="12" eb="14">
      <t>コテイ</t>
    </rPh>
    <phoneticPr fontId="5"/>
  </si>
  <si>
    <t>KQ2H06-08A</t>
    <phoneticPr fontId="5"/>
  </si>
  <si>
    <t>ワンタッチ管継手 KQ2シリーズ 異径ストレート KQ2H</t>
    <phoneticPr fontId="5"/>
  </si>
  <si>
    <t>工場ｴｱｰ配管がφ8の場合のｻｲｽﾞﾀﾞｳﾝ用</t>
    <rPh sb="0" eb="2">
      <t>コウジョウ</t>
    </rPh>
    <rPh sb="5" eb="7">
      <t>ハイカン</t>
    </rPh>
    <rPh sb="11" eb="13">
      <t>バアイ</t>
    </rPh>
    <rPh sb="22" eb="23">
      <t>ヨウ</t>
    </rPh>
    <phoneticPr fontId="5"/>
  </si>
  <si>
    <t>BSLG6</t>
    <phoneticPr fontId="5"/>
  </si>
  <si>
    <t>ワンタッチ継手　ブラインドプラグ</t>
    <phoneticPr fontId="5"/>
  </si>
  <si>
    <t>Y継ぎ手で不使用部分にめくら用</t>
    <rPh sb="1" eb="2">
      <t>ツ</t>
    </rPh>
    <rPh sb="3" eb="4">
      <t>テ</t>
    </rPh>
    <rPh sb="5" eb="8">
      <t>フシヨウ</t>
    </rPh>
    <rPh sb="8" eb="10">
      <t>ブブン</t>
    </rPh>
    <rPh sb="14" eb="15">
      <t>ヨウ</t>
    </rPh>
    <phoneticPr fontId="5"/>
  </si>
  <si>
    <t>工場ｴｱｰ配管からφ6つなぎこみ→ｺﾝﾄﾛｰﾗIN側と精密ﾚｷﾞｭﾚｰﾀIN側ハンドﾊﾞﾙﾌﾞのIN側へ接続</t>
    <rPh sb="0" eb="2">
      <t>コウジョウ</t>
    </rPh>
    <rPh sb="5" eb="7">
      <t>ハイカン</t>
    </rPh>
    <rPh sb="25" eb="26">
      <t>ガワ</t>
    </rPh>
    <rPh sb="27" eb="29">
      <t>セイミツ</t>
    </rPh>
    <rPh sb="38" eb="39">
      <t>ガワ</t>
    </rPh>
    <rPh sb="50" eb="51">
      <t>ガワ</t>
    </rPh>
    <rPh sb="52" eb="54">
      <t>セツゾク</t>
    </rPh>
    <phoneticPr fontId="5"/>
  </si>
  <si>
    <t>精密ﾚｷﾞｭﾚｰﾀ　IN側φ6継ぎ手に接続</t>
    <rPh sb="12" eb="13">
      <t>ガワ</t>
    </rPh>
    <rPh sb="15" eb="16">
      <t>ツ</t>
    </rPh>
    <rPh sb="17" eb="18">
      <t>テ</t>
    </rPh>
    <rPh sb="19" eb="21">
      <t>セツゾク</t>
    </rPh>
    <phoneticPr fontId="5"/>
  </si>
  <si>
    <t>5日間</t>
    <rPh sb="1" eb="2">
      <t>カ</t>
    </rPh>
    <rPh sb="2" eb="3">
      <t>カン</t>
    </rPh>
    <phoneticPr fontId="5"/>
  </si>
  <si>
    <t>MSELL6-1</t>
    <phoneticPr fontId="5"/>
  </si>
  <si>
    <t>φ6ワンタッチ継手　メイルエルボ</t>
    <phoneticPr fontId="5"/>
  </si>
  <si>
    <t>精密ﾚｷﾞｭﾚｰﾀ　IN側に接続</t>
    <rPh sb="12" eb="13">
      <t>ガワ</t>
    </rPh>
    <rPh sb="14" eb="16">
      <t>セツゾク</t>
    </rPh>
    <phoneticPr fontId="5"/>
  </si>
  <si>
    <t>MSELL4-1</t>
    <phoneticPr fontId="5"/>
  </si>
  <si>
    <t>φ4ワンタッチ継手　メイルエルボ</t>
    <phoneticPr fontId="5"/>
  </si>
  <si>
    <t>精密ﾚｷﾞｭﾚｰﾀ　OUT側に接続</t>
    <rPh sb="13" eb="14">
      <t>ガワ</t>
    </rPh>
    <rPh sb="15" eb="17">
      <t>セツゾク</t>
    </rPh>
    <phoneticPr fontId="5"/>
  </si>
  <si>
    <t>六角穴付ｷｬｯﾌﾟﾈｼﾞ　　M4×8　2本</t>
    <rPh sb="0" eb="2">
      <t>ロッカク</t>
    </rPh>
    <rPh sb="2" eb="3">
      <t>アナ</t>
    </rPh>
    <rPh sb="3" eb="4">
      <t>ツキ</t>
    </rPh>
    <rPh sb="20" eb="21">
      <t>ホン</t>
    </rPh>
    <phoneticPr fontId="5"/>
  </si>
  <si>
    <t>BVHVU6-3をロボット左柱に固定用</t>
    <rPh sb="13" eb="14">
      <t>ヒダリ</t>
    </rPh>
    <rPh sb="14" eb="15">
      <t>ハシラ</t>
    </rPh>
    <rPh sb="16" eb="18">
      <t>コテイ</t>
    </rPh>
    <rPh sb="18" eb="19">
      <t>ヨウ</t>
    </rPh>
    <phoneticPr fontId="5"/>
  </si>
  <si>
    <t>158930-Z001へ精密ﾚｷﾞｭﾚｰﾀを固定用</t>
    <rPh sb="22" eb="24">
      <t>コテイ</t>
    </rPh>
    <rPh sb="24" eb="25">
      <t>ヨウ</t>
    </rPh>
    <phoneticPr fontId="5"/>
  </si>
  <si>
    <t>M4　ナット　　2個</t>
    <rPh sb="9" eb="10">
      <t>コ</t>
    </rPh>
    <phoneticPr fontId="5"/>
  </si>
  <si>
    <t>見積№HQ20-0603</t>
    <rPh sb="0" eb="2">
      <t>ミツモリ</t>
    </rPh>
    <phoneticPr fontId="5"/>
  </si>
  <si>
    <t>11/中旬</t>
    <rPh sb="3" eb="5">
      <t>チュウジュン</t>
    </rPh>
    <phoneticPr fontId="5"/>
  </si>
  <si>
    <t>SETB-0029-Y02　</t>
    <phoneticPr fontId="5"/>
  </si>
  <si>
    <t>ﾉｽﾞﾙｶﾞｲﾄﾞ23G　針出5mm</t>
    <phoneticPr fontId="5"/>
  </si>
  <si>
    <t>図面送信済み　　20201026　仙台営業所納品依頼</t>
    <rPh sb="0" eb="2">
      <t>ズメン</t>
    </rPh>
    <rPh sb="2" eb="4">
      <t>ソウシン</t>
    </rPh>
    <rPh sb="4" eb="5">
      <t>ズ</t>
    </rPh>
    <rPh sb="17" eb="19">
      <t>センダイ</t>
    </rPh>
    <rPh sb="19" eb="22">
      <t>エイギョウショ</t>
    </rPh>
    <rPh sb="22" eb="24">
      <t>ノウヒン</t>
    </rPh>
    <rPh sb="24" eb="26">
      <t>イライ</t>
    </rPh>
    <phoneticPr fontId="5"/>
  </si>
  <si>
    <t>10/26・仙台営着</t>
    <rPh sb="6" eb="8">
      <t>センダイ</t>
    </rPh>
    <rPh sb="8" eb="9">
      <t>エイ</t>
    </rPh>
    <rPh sb="9" eb="10">
      <t>チャク</t>
    </rPh>
    <phoneticPr fontId="5"/>
  </si>
  <si>
    <t>SETB-0029-Y03　</t>
  </si>
  <si>
    <t>ﾉｽﾞﾙｶﾞｲﾄﾞ22G　針出5mm</t>
    <phoneticPr fontId="5"/>
  </si>
  <si>
    <t>パナソニックライフソリューションズ電材三重株式会社</t>
    <rPh sb="21" eb="25">
      <t>カブシキガイシャ</t>
    </rPh>
    <phoneticPr fontId="5"/>
  </si>
  <si>
    <t>JR3203(外部スイッチ仕様)</t>
    <phoneticPr fontId="5"/>
  </si>
  <si>
    <r>
      <t>卓上型ロボット</t>
    </r>
    <r>
      <rPr>
        <sz val="11"/>
        <rFont val="ＭＳ Ｐゴシック"/>
        <family val="3"/>
        <charset val="128"/>
      </rPr>
      <t>JR3000シリーズ(</t>
    </r>
    <r>
      <rPr>
        <sz val="11"/>
        <rFont val="ＭＳ Ｐゴシック"/>
        <family val="3"/>
        <charset val="128"/>
      </rPr>
      <t>3</t>
    </r>
    <r>
      <rPr>
        <sz val="11"/>
        <rFont val="ＭＳ Ｐゴシック"/>
        <family val="3"/>
        <charset val="128"/>
      </rPr>
      <t>軸）</t>
    </r>
    <rPh sb="0" eb="2">
      <t>タクジョウ</t>
    </rPh>
    <rPh sb="2" eb="3">
      <t>ガタ</t>
    </rPh>
    <rPh sb="19" eb="20">
      <t>ジク</t>
    </rPh>
    <phoneticPr fontId="5"/>
  </si>
  <si>
    <t>SF4B-H24C</t>
    <phoneticPr fontId="5"/>
  </si>
  <si>
    <t>コンパクトセーフティライトカーテン[Type4 PLe SIL3]</t>
    <phoneticPr fontId="5"/>
  </si>
  <si>
    <t>見積№3045479</t>
    <rPh sb="0" eb="2">
      <t>ミツ</t>
    </rPh>
    <phoneticPr fontId="5"/>
  </si>
  <si>
    <t>つねみ</t>
    <phoneticPr fontId="5"/>
  </si>
  <si>
    <t>NA-14-S</t>
    <phoneticPr fontId="5"/>
  </si>
  <si>
    <t>ニードルアダプタ</t>
    <phoneticPr fontId="5"/>
  </si>
  <si>
    <t>E3Z-D61 2M</t>
    <phoneticPr fontId="5"/>
  </si>
  <si>
    <t>見積№22-20-00990A</t>
    <rPh sb="0" eb="2">
      <t>ミツ</t>
    </rPh>
    <phoneticPr fontId="5"/>
  </si>
  <si>
    <t>SETE0037-X02</t>
    <phoneticPr fontId="5"/>
  </si>
  <si>
    <t>SETE0037-X02ワークサイドガイド</t>
    <phoneticPr fontId="5"/>
  </si>
  <si>
    <t>見積年月日：2020年10月8日</t>
    <rPh sb="0" eb="2">
      <t>ミツ</t>
    </rPh>
    <rPh sb="2" eb="3">
      <t>ネン</t>
    </rPh>
    <rPh sb="3" eb="4">
      <t>ツキ</t>
    </rPh>
    <rPh sb="4" eb="5">
      <t>ヒ</t>
    </rPh>
    <rPh sb="10" eb="11">
      <t>ネン</t>
    </rPh>
    <rPh sb="13" eb="14">
      <t>ツキ</t>
    </rPh>
    <rPh sb="15" eb="16">
      <t>ヒ</t>
    </rPh>
    <phoneticPr fontId="5"/>
  </si>
  <si>
    <t>SETE0037-X03</t>
  </si>
  <si>
    <t>SETE0037-X03ワークガイド</t>
    <phoneticPr fontId="5"/>
  </si>
  <si>
    <t>180801(NORIKANE)で発注済み。</t>
    <rPh sb="17" eb="19">
      <t>ハッチュウ</t>
    </rPh>
    <rPh sb="19" eb="20">
      <t>ズ</t>
    </rPh>
    <phoneticPr fontId="5"/>
  </si>
  <si>
    <t>止め金具 @2</t>
    <rPh sb="0" eb="1">
      <t>トメ</t>
    </rPh>
    <rPh sb="2" eb="4">
      <t>カナグ</t>
    </rPh>
    <phoneticPr fontId="5"/>
  </si>
  <si>
    <t>BNC23</t>
    <phoneticPr fontId="5"/>
  </si>
  <si>
    <t>MVSHM-3N02052018031-2EB-G8LBX</t>
    <phoneticPr fontId="5"/>
  </si>
  <si>
    <t>SETE0037-Z01背面取付板金</t>
    <phoneticPr fontId="5"/>
  </si>
  <si>
    <t>MVSHM-3N02058005031-2EB-GX8DZ</t>
    <phoneticPr fontId="5"/>
  </si>
  <si>
    <t>SETE0037-Z02サポート板金</t>
    <phoneticPr fontId="5"/>
  </si>
  <si>
    <t>明工社</t>
    <rPh sb="0" eb="2">
      <t>メイコウ</t>
    </rPh>
    <rPh sb="2" eb="3">
      <t>シャ</t>
    </rPh>
    <phoneticPr fontId="5"/>
  </si>
  <si>
    <t>MR7904TJ3</t>
    <phoneticPr fontId="5"/>
  </si>
  <si>
    <t>MZ6570</t>
    <phoneticPr fontId="5"/>
  </si>
  <si>
    <t>コンセントカバー</t>
    <phoneticPr fontId="5"/>
  </si>
  <si>
    <t>20ccミニカップ</t>
    <phoneticPr fontId="5"/>
  </si>
  <si>
    <t>HFSF5-2040-101-TPW</t>
  </si>
  <si>
    <t>RSCB4-12</t>
  </si>
  <si>
    <t>MVSHM-3N02050008013-2EB-GZ5Y6</t>
    <phoneticPr fontId="5"/>
  </si>
  <si>
    <t>SETE0037-Z03ブラケット</t>
    <phoneticPr fontId="5"/>
  </si>
  <si>
    <t>MVSHM-3N02050004007-2EB-G69RL</t>
    <phoneticPr fontId="5"/>
  </si>
  <si>
    <t>SETE0037-Z04カップガイド</t>
    <phoneticPr fontId="5"/>
  </si>
  <si>
    <t>MVSHM-3N02050004006-2EB-N6EYB</t>
    <phoneticPr fontId="5"/>
  </si>
  <si>
    <t>SETE0037-Z05カップ受け</t>
    <phoneticPr fontId="5"/>
  </si>
  <si>
    <t>MVSHM-3N02052007014-2EB-N367Z</t>
    <phoneticPr fontId="5"/>
  </si>
  <si>
    <t>SETE0037-Z06センサー板金1</t>
    <phoneticPr fontId="5"/>
  </si>
  <si>
    <t>MVSHM-3N02050004007-2EB-G36EZ</t>
    <phoneticPr fontId="5"/>
  </si>
  <si>
    <t>SETE0037-Z07センサー板金2</t>
  </si>
  <si>
    <t>SXSNS4-L0-P2.4-B5-H5-T3-E2</t>
    <phoneticPr fontId="5"/>
  </si>
  <si>
    <t>MVBLK-ACW-2EB-NZX7M</t>
    <phoneticPr fontId="5"/>
  </si>
  <si>
    <t>SETE0037-X01ワークベース</t>
    <phoneticPr fontId="5"/>
  </si>
  <si>
    <t>MVSHM-3N02000001003-2EC-5B7KP</t>
    <phoneticPr fontId="5"/>
  </si>
  <si>
    <t>SETE0037-X04押え板金</t>
    <phoneticPr fontId="5"/>
  </si>
  <si>
    <t>APMTS-N2-T2</t>
    <phoneticPr fontId="5"/>
  </si>
  <si>
    <t>変換継手</t>
    <rPh sb="0" eb="2">
      <t>ヘンカン</t>
    </rPh>
    <rPh sb="2" eb="4">
      <t>ツギテ</t>
    </rPh>
    <phoneticPr fontId="5"/>
  </si>
  <si>
    <t>LS-612</t>
    <phoneticPr fontId="5"/>
  </si>
  <si>
    <t>小頭ボルト</t>
    <rPh sb="0" eb="2">
      <t>ショウトウ</t>
    </rPh>
    <phoneticPr fontId="5"/>
  </si>
  <si>
    <t>MVBLK-ACW-2EC-DRE4K</t>
    <phoneticPr fontId="5"/>
  </si>
  <si>
    <t>SETE0037-Y01ツール板</t>
    <phoneticPr fontId="5"/>
  </si>
  <si>
    <t>MVBLK-ACW-2EC-5PXJM</t>
    <phoneticPr fontId="5"/>
  </si>
  <si>
    <t>SETE0037-Y02サポート</t>
    <phoneticPr fontId="5"/>
  </si>
  <si>
    <t>MVBLK-ACW-2EC-DLXGA</t>
    <phoneticPr fontId="5"/>
  </si>
  <si>
    <t>SETE0037-Y03バルブホルダ</t>
    <phoneticPr fontId="5"/>
  </si>
  <si>
    <t>MVBLK-ACW-2EC-DNEGE</t>
    <phoneticPr fontId="5"/>
  </si>
  <si>
    <t>SETE0037-Y04バルブクランプ</t>
    <phoneticPr fontId="5"/>
  </si>
  <si>
    <t>HFS6-3030-697</t>
    <phoneticPr fontId="5"/>
  </si>
  <si>
    <t>HFS6-3030-640</t>
    <phoneticPr fontId="5"/>
  </si>
  <si>
    <t>HFS6-3030-440</t>
    <phoneticPr fontId="5"/>
  </si>
  <si>
    <t>HFS6-3030-440-Z8-XA115-XB325</t>
    <phoneticPr fontId="5"/>
  </si>
  <si>
    <t>HFS6-3030-305</t>
    <phoneticPr fontId="5"/>
  </si>
  <si>
    <t>HFPD6-3030</t>
  </si>
  <si>
    <t>アルミフレーム用パッド</t>
    <rPh sb="7" eb="8">
      <t>ヨウ</t>
    </rPh>
    <phoneticPr fontId="5"/>
  </si>
  <si>
    <t>突起付反転ブラケット @48</t>
    <rPh sb="0" eb="2">
      <t>トッキ</t>
    </rPh>
    <rPh sb="2" eb="3">
      <t>ツ</t>
    </rPh>
    <rPh sb="3" eb="5">
      <t>ハンテン</t>
    </rPh>
    <phoneticPr fontId="5"/>
  </si>
  <si>
    <t>HBLFSSW6-C</t>
    <phoneticPr fontId="5"/>
  </si>
  <si>
    <t>突起付反転ブラケット</t>
    <rPh sb="0" eb="2">
      <t>トッキ</t>
    </rPh>
    <rPh sb="2" eb="3">
      <t>ツ</t>
    </rPh>
    <rPh sb="3" eb="5">
      <t>ハンテン</t>
    </rPh>
    <phoneticPr fontId="5"/>
  </si>
  <si>
    <t>サポートブラケット @24</t>
    <phoneticPr fontId="5"/>
  </si>
  <si>
    <t>グロメット @1</t>
    <phoneticPr fontId="5"/>
  </si>
  <si>
    <t>HOAFS100</t>
    <phoneticPr fontId="5"/>
  </si>
  <si>
    <t>HXN-SUS-M8-15</t>
    <phoneticPr fontId="5"/>
  </si>
  <si>
    <t>六角ボルト @4</t>
    <rPh sb="0" eb="2">
      <t>ロッカク</t>
    </rPh>
    <phoneticPr fontId="5"/>
  </si>
  <si>
    <t>六角ナット @4</t>
    <rPh sb="0" eb="2">
      <t>ロッカク</t>
    </rPh>
    <phoneticPr fontId="5"/>
  </si>
  <si>
    <t>平座金 @8</t>
    <rPh sb="0" eb="1">
      <t>ヒラ</t>
    </rPh>
    <rPh sb="1" eb="3">
      <t>ザガネ</t>
    </rPh>
    <phoneticPr fontId="5"/>
  </si>
  <si>
    <t>六角穴付止めねじ平先 @4</t>
    <phoneticPr fontId="5"/>
  </si>
  <si>
    <t>CSH-SUS-M8-28</t>
    <phoneticPr fontId="5"/>
  </si>
  <si>
    <t>六角穴付ボルト @4</t>
    <rPh sb="0" eb="4">
      <t>ロッカクアナツキ</t>
    </rPh>
    <phoneticPr fontId="5"/>
  </si>
  <si>
    <t>PYA4H-298-88-5-F276-G66-N5</t>
    <phoneticPr fontId="5"/>
  </si>
  <si>
    <t>PETプレート前後</t>
    <rPh sb="7" eb="8">
      <t>マエ</t>
    </rPh>
    <rPh sb="8" eb="9">
      <t>ウシ</t>
    </rPh>
    <phoneticPr fontId="5"/>
  </si>
  <si>
    <t>PYA8H-638-638-5-F308-G308-N6</t>
    <phoneticPr fontId="5"/>
  </si>
  <si>
    <t>PETプレート左右</t>
    <rPh sb="7" eb="9">
      <t>サユウ</t>
    </rPh>
    <phoneticPr fontId="5"/>
  </si>
  <si>
    <t>PYA4H-303-203-5-F281-G181-N5</t>
    <phoneticPr fontId="5"/>
  </si>
  <si>
    <t>PETプレート上後左</t>
    <rPh sb="7" eb="8">
      <t>ウエ</t>
    </rPh>
    <rPh sb="8" eb="9">
      <t>ウシ</t>
    </rPh>
    <rPh sb="9" eb="10">
      <t>ヒダリ</t>
    </rPh>
    <phoneticPr fontId="5"/>
  </si>
  <si>
    <t>PYA4H-203-145-5-F181-G123-N5</t>
    <phoneticPr fontId="5"/>
  </si>
  <si>
    <t>PETプレート上後右</t>
    <rPh sb="7" eb="8">
      <t>ウエ</t>
    </rPh>
    <rPh sb="8" eb="9">
      <t>ウシ</t>
    </rPh>
    <rPh sb="9" eb="10">
      <t>ミギ</t>
    </rPh>
    <phoneticPr fontId="5"/>
  </si>
  <si>
    <t>CSHEL-SUS-M5-20</t>
    <phoneticPr fontId="5"/>
  </si>
  <si>
    <t>極低頭キャップ</t>
    <phoneticPr fontId="5"/>
  </si>
  <si>
    <t>MVSHM-3N02000015020-2ED-KD5B6</t>
  </si>
  <si>
    <t>SETE0037-Z11フレキ板金</t>
    <phoneticPr fontId="5"/>
  </si>
  <si>
    <t>MVSHM-3N02000008010-2EC-D8ZK3</t>
    <phoneticPr fontId="5"/>
  </si>
  <si>
    <t>SETE0037-Z12配線板金</t>
    <phoneticPr fontId="5"/>
  </si>
  <si>
    <t>MVSHM-3N02000016043-2EC-59WAE</t>
    <phoneticPr fontId="5"/>
  </si>
  <si>
    <t>SETE0037-Z13底板1</t>
    <phoneticPr fontId="5"/>
  </si>
  <si>
    <t>MVSHM-3N02000024043-2EC-D4KZ3</t>
    <phoneticPr fontId="5"/>
  </si>
  <si>
    <t>SETE0037-Z14底板2</t>
    <phoneticPr fontId="5"/>
  </si>
  <si>
    <t>MVSHM-3N02002016043-2EC-5N9B9</t>
    <phoneticPr fontId="5"/>
  </si>
  <si>
    <t>SETE0037-Z15底板3</t>
    <phoneticPr fontId="5"/>
  </si>
  <si>
    <t>MVSHM-1E05000030043-2EC-DM9J3</t>
    <phoneticPr fontId="5"/>
  </si>
  <si>
    <t>SETE0037-Z16PETプレート上前</t>
    <rPh sb="19" eb="20">
      <t>ウエ</t>
    </rPh>
    <rPh sb="20" eb="21">
      <t>マエ</t>
    </rPh>
    <phoneticPr fontId="5"/>
  </si>
  <si>
    <t>MVSHM-3N01550005005-2EC-DPMGK</t>
    <phoneticPr fontId="5"/>
  </si>
  <si>
    <t>SETE0037-Z18エリア板金1</t>
    <phoneticPr fontId="5"/>
  </si>
  <si>
    <t>MVSHM-3N01550005005-2EC-5EXYR</t>
    <phoneticPr fontId="5"/>
  </si>
  <si>
    <t>SETE0037-Z19エリア板金2</t>
    <phoneticPr fontId="5"/>
  </si>
  <si>
    <t>アルミフレーム扉</t>
    <rPh sb="7" eb="8">
      <t>トビラ</t>
    </rPh>
    <phoneticPr fontId="5"/>
  </si>
  <si>
    <t>HFS6-3030-153.5</t>
  </si>
  <si>
    <t>ハタ蝶番</t>
    <rPh sb="2" eb="4">
      <t>チョウバン</t>
    </rPh>
    <phoneticPr fontId="5"/>
  </si>
  <si>
    <t>PYA6H-454-152-5-F216-G129.5-N5</t>
    <phoneticPr fontId="5"/>
  </si>
  <si>
    <t>PETプレート扉</t>
    <rPh sb="7" eb="8">
      <t>トビラ</t>
    </rPh>
    <phoneticPr fontId="5"/>
  </si>
  <si>
    <t>三桂製作所</t>
    <rPh sb="0" eb="2">
      <t>サンケイ</t>
    </rPh>
    <rPh sb="2" eb="5">
      <t>セイサクショ</t>
    </rPh>
    <phoneticPr fontId="5"/>
  </si>
  <si>
    <t>NS16</t>
    <phoneticPr fontId="5"/>
  </si>
  <si>
    <t>フレキ</t>
    <phoneticPr fontId="5"/>
  </si>
  <si>
    <t>N2BG16</t>
    <phoneticPr fontId="5"/>
  </si>
  <si>
    <t>コネクタ @2</t>
    <phoneticPr fontId="5"/>
  </si>
  <si>
    <t>MVSHM-3N02050005007-2EC-DXKAX</t>
    <phoneticPr fontId="5"/>
  </si>
  <si>
    <t>SETE0037-Z20フレキ16固定端</t>
  </si>
  <si>
    <t>MVSHM-3N02052005009-2EC-5KX3B</t>
    <phoneticPr fontId="5"/>
  </si>
  <si>
    <t>SETE0037-Z21フレキ16移動端</t>
  </si>
  <si>
    <t>NS25</t>
    <phoneticPr fontId="5"/>
  </si>
  <si>
    <t>N2BG25</t>
    <phoneticPr fontId="5"/>
  </si>
  <si>
    <t>MVSHM-3N02000006007-2EC-5PM3Y</t>
    <phoneticPr fontId="5"/>
  </si>
  <si>
    <t>SETE0037-Z22フレキ25板金</t>
    <phoneticPr fontId="5"/>
  </si>
  <si>
    <t>見積№22-20-00999A</t>
    <rPh sb="0" eb="2">
      <t>ミツ</t>
    </rPh>
    <phoneticPr fontId="5"/>
  </si>
  <si>
    <t>P7SA-10F</t>
    <phoneticPr fontId="5"/>
  </si>
  <si>
    <t>ARP20-01E-Y</t>
  </si>
  <si>
    <t>送料</t>
    <rPh sb="0" eb="2">
      <t>ソウリョウ</t>
    </rPh>
    <phoneticPr fontId="4"/>
  </si>
  <si>
    <t>FWRBA-D22-V15-T2</t>
  </si>
  <si>
    <t>ｺﾞﾑﾜｯｼｬ FWRBA</t>
  </si>
  <si>
    <t>FWRBN-D50-V38-T6</t>
  </si>
  <si>
    <t>FWRBA-D51-V31-T2</t>
  </si>
  <si>
    <t xml:space="preserve">AIRSYS-SPX-D2 </t>
    <phoneticPr fontId="5"/>
  </si>
  <si>
    <t>ドロップインアダプタ(特X）</t>
  </si>
  <si>
    <t xml:space="preserve">AIRSYS-SPX-W1 </t>
    <phoneticPr fontId="5"/>
  </si>
  <si>
    <t>アダプタナット</t>
  </si>
  <si>
    <t>理研計器</t>
    <rPh sb="0" eb="4">
      <t>リケンケイキ</t>
    </rPh>
    <phoneticPr fontId="5"/>
  </si>
  <si>
    <t>先行手配済　見積№HQ20-0646</t>
    <rPh sb="0" eb="2">
      <t>センコウ</t>
    </rPh>
    <rPh sb="2" eb="4">
      <t>テハイ</t>
    </rPh>
    <rPh sb="4" eb="5">
      <t>スミ</t>
    </rPh>
    <rPh sb="6" eb="8">
      <t>ミツ</t>
    </rPh>
    <phoneticPr fontId="5"/>
  </si>
  <si>
    <t>操作部B仕様 ｵﾌﾟｼｮﾝｽｲｯﾁ付き</t>
    <rPh sb="0" eb="2">
      <t>ソウサ</t>
    </rPh>
    <rPh sb="2" eb="3">
      <t>ブ</t>
    </rPh>
    <rPh sb="4" eb="6">
      <t>シヨウ</t>
    </rPh>
    <rPh sb="17" eb="18">
      <t>ツ</t>
    </rPh>
    <phoneticPr fontId="5"/>
  </si>
  <si>
    <t>今回限り特別出精値引き</t>
    <rPh sb="0" eb="2">
      <t>コンカイ</t>
    </rPh>
    <rPh sb="2" eb="3">
      <t>カギ</t>
    </rPh>
    <rPh sb="4" eb="6">
      <t>トクベツ</t>
    </rPh>
    <rPh sb="6" eb="7">
      <t>デ</t>
    </rPh>
    <rPh sb="7" eb="8">
      <t>セイ</t>
    </rPh>
    <rPh sb="8" eb="10">
      <t>ネビ</t>
    </rPh>
    <phoneticPr fontId="5"/>
  </si>
  <si>
    <t>WEB発注済</t>
    <phoneticPr fontId="5"/>
  </si>
  <si>
    <t>ACA6H-488-138-5-F233.0-G116.0-N6</t>
  </si>
  <si>
    <t>ｱｸﾘﾙ      (ACA)     ｱﾅｶｺｳﾂｷ</t>
  </si>
  <si>
    <t>ACA6H-488-253-5-F233.0-G231.0-N6</t>
  </si>
  <si>
    <t>ACA6H-488-353-5-F233.0-G331.0-N6</t>
  </si>
  <si>
    <t>ACA6H-538-353-5-F258.0-G331.0-N6</t>
  </si>
  <si>
    <t>ACA6H-598-138-5-F288.0-G116.0-N6</t>
  </si>
  <si>
    <t>ACA6H-598-253-5-F288.0-G231.0-N6</t>
  </si>
  <si>
    <t>ACA6H-598-353-5-F288.0-G331.0-N6</t>
  </si>
  <si>
    <t>SHBLBS6</t>
  </si>
  <si>
    <t>CRKB4-15</t>
  </si>
  <si>
    <t>DJW10-4-3</t>
  </si>
  <si>
    <t>ｼﾞｭｼﾜｯｼｬ (DJW)</t>
  </si>
  <si>
    <t>HFS6-3030-140</t>
  </si>
  <si>
    <t>HFS6-3030-1640.0</t>
  </si>
  <si>
    <t>HFS6-3030-490</t>
  </si>
  <si>
    <t>HFS6-3030-540</t>
  </si>
  <si>
    <t>HFS6-3030-797.0</t>
  </si>
  <si>
    <t>ﾀﾞﾝﾈﾂﾊﾞﾝ  (HIPA)    ｱﾅｶｺｳﾂｷ</t>
  </si>
  <si>
    <t>HOAFS150</t>
  </si>
  <si>
    <t>ｱﾙﾐﾀﾞｸﾄﾖｳﾌﾗﾝｼﾞ (HOAFS)</t>
  </si>
  <si>
    <t>MPHK-150-150-V100-W500</t>
  </si>
  <si>
    <t>ﾌﾟﾚｰﾄﾋｰﾀ(MPHK)</t>
  </si>
  <si>
    <t>MSNDHG3.2-100</t>
  </si>
  <si>
    <t>ｵﾝﾄﾞｾﾝｻ (MSNDHG)</t>
  </si>
  <si>
    <t>MTCS</t>
  </si>
  <si>
    <t>SETGS10-20-SC5-M4-N4-MLC4</t>
  </si>
  <si>
    <t>SHNTAP6-5</t>
  </si>
  <si>
    <t>UBFS-D20-L20-V13-VL5</t>
  </si>
  <si>
    <t>ｳﾚﾀﾝ ｱｰﾙ (UBFU)</t>
  </si>
  <si>
    <t>TAP-3804N</t>
  </si>
  <si>
    <t>8ｺｸﾞﾁ ﾇｹﾄﾞﾒｼｷOAﾀｯﾌﾟ</t>
  </si>
  <si>
    <t>3M-2</t>
  </si>
  <si>
    <t>119486-Y01</t>
    <phoneticPr fontId="5"/>
  </si>
  <si>
    <t>ロボット取付板（改）</t>
    <rPh sb="4" eb="6">
      <t>トリツケ</t>
    </rPh>
    <rPh sb="6" eb="7">
      <t>イタ</t>
    </rPh>
    <phoneticPr fontId="5"/>
  </si>
  <si>
    <t>119486-Y02</t>
    <phoneticPr fontId="5"/>
  </si>
  <si>
    <t>シリンジ支え（改）</t>
    <rPh sb="4" eb="5">
      <t>ササ</t>
    </rPh>
    <phoneticPr fontId="5"/>
  </si>
  <si>
    <t>SS3168</t>
    <phoneticPr fontId="5"/>
  </si>
  <si>
    <r>
      <t>S</t>
    </r>
    <r>
      <rPr>
        <sz val="11"/>
        <color theme="1"/>
        <rFont val="游ゴシック"/>
        <family val="2"/>
        <charset val="128"/>
        <scheme val="minor"/>
      </rPr>
      <t>S3169</t>
    </r>
    <phoneticPr fontId="5"/>
  </si>
  <si>
    <t>ヒータベース</t>
    <phoneticPr fontId="5"/>
  </si>
  <si>
    <r>
      <t>S</t>
    </r>
    <r>
      <rPr>
        <sz val="11"/>
        <color theme="1"/>
        <rFont val="游ゴシック"/>
        <family val="2"/>
        <charset val="128"/>
        <scheme val="minor"/>
      </rPr>
      <t>S40079</t>
    </r>
    <phoneticPr fontId="5"/>
  </si>
  <si>
    <r>
      <t>7</t>
    </r>
    <r>
      <rPr>
        <sz val="11"/>
        <color theme="1"/>
        <rFont val="游ゴシック"/>
        <family val="2"/>
        <charset val="128"/>
        <scheme val="minor"/>
      </rPr>
      <t>40,752,780用　ホルダ(P=25)</t>
    </r>
    <rPh sb="11" eb="12">
      <t>ヨウ</t>
    </rPh>
    <phoneticPr fontId="5"/>
  </si>
  <si>
    <r>
      <t>S</t>
    </r>
    <r>
      <rPr>
        <sz val="11"/>
        <color theme="1"/>
        <rFont val="游ゴシック"/>
        <family val="2"/>
        <charset val="128"/>
        <scheme val="minor"/>
      </rPr>
      <t>S40581</t>
    </r>
    <phoneticPr fontId="5"/>
  </si>
  <si>
    <t>保護カバー</t>
    <rPh sb="0" eb="2">
      <t>ホゴ</t>
    </rPh>
    <phoneticPr fontId="5"/>
  </si>
  <si>
    <r>
      <t>S</t>
    </r>
    <r>
      <rPr>
        <sz val="11"/>
        <color theme="1"/>
        <rFont val="游ゴシック"/>
        <family val="2"/>
        <charset val="128"/>
        <scheme val="minor"/>
      </rPr>
      <t>S40582</t>
    </r>
    <phoneticPr fontId="5"/>
  </si>
  <si>
    <t>シリンジ攪拌器ホルダー板金</t>
    <rPh sb="4" eb="6">
      <t>カクハン</t>
    </rPh>
    <rPh sb="6" eb="7">
      <t>キ</t>
    </rPh>
    <rPh sb="11" eb="13">
      <t>バンキン</t>
    </rPh>
    <phoneticPr fontId="5"/>
  </si>
  <si>
    <r>
      <t>S</t>
    </r>
    <r>
      <rPr>
        <sz val="11"/>
        <color theme="1"/>
        <rFont val="游ゴシック"/>
        <family val="2"/>
        <charset val="128"/>
        <scheme val="minor"/>
      </rPr>
      <t>S40583</t>
    </r>
    <phoneticPr fontId="5"/>
  </si>
  <si>
    <t>吐出カップ</t>
    <rPh sb="0" eb="1">
      <t>ト</t>
    </rPh>
    <rPh sb="1" eb="2">
      <t>シュツ</t>
    </rPh>
    <phoneticPr fontId="5"/>
  </si>
  <si>
    <t>■SETA0043-11-A(ﾊﾟﾈﾙ)</t>
  </si>
  <si>
    <t>ﾊﾟﾈﾙ</t>
    <phoneticPr fontId="5"/>
  </si>
  <si>
    <t>ARP20K-01BE-1Y</t>
  </si>
  <si>
    <t>ﾌﾟﾚｰﾄﾋｰﾀ MPHKH</t>
  </si>
  <si>
    <t>HV01-6</t>
  </si>
  <si>
    <t>MVSHM-3N02052002012-2FA-4DXY4</t>
  </si>
  <si>
    <t>JANOME</t>
  </si>
  <si>
    <t>JR-3000用C-point2</t>
    <rPh sb="7" eb="8">
      <t>ヨウ</t>
    </rPh>
    <phoneticPr fontId="5"/>
  </si>
  <si>
    <t>CSB20C-S2-800-20-30W-1-SC(特）</t>
    <rPh sb="26" eb="27">
      <t>トク</t>
    </rPh>
    <phoneticPr fontId="5"/>
  </si>
  <si>
    <t>コンベア</t>
    <phoneticPr fontId="5"/>
  </si>
  <si>
    <t>10/30・ﾀｲｼｮｰ着</t>
    <rPh sb="11" eb="12">
      <t>チャク</t>
    </rPh>
    <phoneticPr fontId="5"/>
  </si>
  <si>
    <t>11/12ﾀｲｼｮｰ着</t>
    <rPh sb="10" eb="11">
      <t>チャク</t>
    </rPh>
    <phoneticPr fontId="5"/>
  </si>
  <si>
    <t>10/23ﾀｲｼｮｰ着</t>
    <rPh sb="10" eb="11">
      <t>チャク</t>
    </rPh>
    <phoneticPr fontId="5"/>
  </si>
  <si>
    <t>ｼﾞｮｲﾝﾄ</t>
    <phoneticPr fontId="5"/>
  </si>
  <si>
    <t>JMGPM16-10-M9NV</t>
    <phoneticPr fontId="5"/>
  </si>
  <si>
    <t>SY3240-5LSE-01</t>
    <phoneticPr fontId="5"/>
  </si>
  <si>
    <t>10/26ﾀｲｼｮｰ着</t>
    <rPh sb="10" eb="11">
      <t>チャク</t>
    </rPh>
    <phoneticPr fontId="5"/>
  </si>
  <si>
    <r>
      <t>PYF-08A→</t>
    </r>
    <r>
      <rPr>
        <sz val="11"/>
        <color indexed="10"/>
        <rFont val="ＭＳ ゴシック"/>
        <family val="3"/>
        <charset val="128"/>
      </rPr>
      <t>PY</t>
    </r>
    <r>
      <rPr>
        <sz val="11"/>
        <color indexed="10"/>
        <rFont val="ＭＳ ゴシック"/>
        <family val="3"/>
        <charset val="128"/>
      </rPr>
      <t>F</t>
    </r>
    <r>
      <rPr>
        <sz val="11"/>
        <color indexed="10"/>
        <rFont val="ＭＳ ゴシック"/>
        <family val="3"/>
        <charset val="128"/>
      </rPr>
      <t>Z-08で発注</t>
    </r>
    <rPh sb="16" eb="18">
      <t>ハッチュウ</t>
    </rPh>
    <phoneticPr fontId="5"/>
  </si>
  <si>
    <r>
      <t>G7SA-3A3B →</t>
    </r>
    <r>
      <rPr>
        <sz val="11"/>
        <color indexed="10"/>
        <rFont val="ＭＳ ゴシック"/>
        <family val="3"/>
        <charset val="128"/>
      </rPr>
      <t>G7SA-3A3B DC24Vで発注　</t>
    </r>
    <rPh sb="27" eb="29">
      <t>ハッチュウ</t>
    </rPh>
    <phoneticPr fontId="5"/>
  </si>
  <si>
    <t>10/8ﾀｲｼｮｰ着</t>
    <rPh sb="9" eb="10">
      <t>チャク</t>
    </rPh>
    <phoneticPr fontId="5"/>
  </si>
  <si>
    <t>10/21ﾀｲｼｮｰ着</t>
    <rPh sb="10" eb="11">
      <t>チャク</t>
    </rPh>
    <phoneticPr fontId="5"/>
  </si>
  <si>
    <t>Web発注済　WP428AA60500</t>
    <rPh sb="0" eb="6">
      <t>ウェＢハッチュウスミ</t>
    </rPh>
    <phoneticPr fontId="5"/>
  </si>
  <si>
    <t>HFS6-3030-265.0</t>
  </si>
  <si>
    <t>KQ2L06-02A</t>
  </si>
  <si>
    <t>LHCS-10</t>
  </si>
  <si>
    <t>LHCS-18</t>
  </si>
  <si>
    <t>LR6-302LJBW-RYG</t>
  </si>
  <si>
    <t>MVSHM-3N00800026037-2E3-R58K6</t>
  </si>
  <si>
    <t>MVSHM-3N00800071071-2E3-RB73K</t>
  </si>
  <si>
    <t>Web発注済 WP428FA57600</t>
    <rPh sb="0" eb="6">
      <t>ウェＢハッチュウスミ</t>
    </rPh>
    <phoneticPr fontId="5"/>
  </si>
  <si>
    <t>LA-FL6-05BK</t>
    <phoneticPr fontId="5"/>
  </si>
  <si>
    <t>LA-FL6-005BK</t>
    <phoneticPr fontId="5"/>
  </si>
  <si>
    <t>AIPHONE（第一商事）</t>
    <rPh sb="8" eb="10">
      <t>ダイイチ</t>
    </rPh>
    <rPh sb="10" eb="12">
      <t>ショウジ</t>
    </rPh>
    <phoneticPr fontId="5"/>
  </si>
  <si>
    <t>卓上型ロボット ＪＲＶ２３０３ 塗布仕様　Ｚ50ｍｍ＊取説類：英語版</t>
    <rPh sb="0" eb="2">
      <t>タクジョウ</t>
    </rPh>
    <rPh sb="2" eb="3">
      <t>ガタ</t>
    </rPh>
    <rPh sb="16" eb="18">
      <t>トフ</t>
    </rPh>
    <rPh sb="18" eb="20">
      <t>シヨウ</t>
    </rPh>
    <rPh sb="27" eb="28">
      <t>トリ</t>
    </rPh>
    <rPh sb="28" eb="29">
      <t>セツ</t>
    </rPh>
    <rPh sb="29" eb="30">
      <t>ルイ</t>
    </rPh>
    <rPh sb="31" eb="33">
      <t>エイゴ</t>
    </rPh>
    <rPh sb="33" eb="34">
      <t>バン</t>
    </rPh>
    <phoneticPr fontId="5"/>
  </si>
  <si>
    <r>
      <t>卓上型ロボット</t>
    </r>
    <r>
      <rPr>
        <sz val="11"/>
        <rFont val="ＭＳ Ｐゴシック"/>
        <family val="3"/>
        <charset val="128"/>
      </rPr>
      <t>JRＶ２０００シリーズ(３軸）</t>
    </r>
    <rPh sb="0" eb="2">
      <t>タクジョウ</t>
    </rPh>
    <rPh sb="2" eb="3">
      <t>ガタ</t>
    </rPh>
    <rPh sb="20" eb="21">
      <t>ジク</t>
    </rPh>
    <phoneticPr fontId="5"/>
  </si>
  <si>
    <t>＊真保先行依頼済</t>
    <rPh sb="1" eb="2">
      <t>シン</t>
    </rPh>
    <rPh sb="2" eb="3">
      <t>タモツ</t>
    </rPh>
    <rPh sb="3" eb="5">
      <t>センコウ</t>
    </rPh>
    <rPh sb="5" eb="8">
      <t>イライスミ</t>
    </rPh>
    <phoneticPr fontId="5"/>
  </si>
  <si>
    <t>10/26予定</t>
    <rPh sb="5" eb="7">
      <t>ヨテイ</t>
    </rPh>
    <phoneticPr fontId="5"/>
  </si>
  <si>
    <t>@ECHN-20111222-00025</t>
  </si>
  <si>
    <t>USRDS4-6</t>
    <phoneticPr fontId="5"/>
  </si>
  <si>
    <t>精密レギュレータユニット</t>
    <rPh sb="0" eb="2">
      <t>セイミツ</t>
    </rPh>
    <phoneticPr fontId="5"/>
  </si>
  <si>
    <t>BVHV6-2-3-B</t>
    <phoneticPr fontId="5"/>
  </si>
  <si>
    <t>P1-FAPA-18206448</t>
    <phoneticPr fontId="5"/>
  </si>
  <si>
    <t>L曲げﾌﾞﾗｹｯﾄ</t>
    <phoneticPr fontId="5"/>
  </si>
  <si>
    <t>溶剤カップユニット</t>
    <rPh sb="0" eb="2">
      <t>ヨウザイ</t>
    </rPh>
    <phoneticPr fontId="5"/>
  </si>
  <si>
    <t>配管類</t>
    <rPh sb="0" eb="2">
      <t>ハイカン</t>
    </rPh>
    <rPh sb="2" eb="3">
      <t>ルイ</t>
    </rPh>
    <phoneticPr fontId="5"/>
  </si>
  <si>
    <t>ﾁｭｰﾌﾞﾖｳﾂｷﾞﾃ(MCLPTK)</t>
    <phoneticPr fontId="5"/>
  </si>
  <si>
    <t>ﾁｭｰﾌﾞﾖｳﾂｷﾞﾃ(MCPTK)</t>
    <phoneticPr fontId="5"/>
  </si>
  <si>
    <t>PUT4-10-W</t>
    <phoneticPr fontId="5"/>
  </si>
  <si>
    <t>150638-Y02-T</t>
    <phoneticPr fontId="5"/>
  </si>
  <si>
    <t>163311-Y01</t>
    <phoneticPr fontId="5"/>
  </si>
  <si>
    <t>163311-Z01</t>
    <phoneticPr fontId="5"/>
  </si>
  <si>
    <t>Ｌ板金</t>
    <phoneticPr fontId="5"/>
  </si>
  <si>
    <t>163311-Z02</t>
    <phoneticPr fontId="5"/>
  </si>
  <si>
    <t>カップホルダシングル</t>
    <phoneticPr fontId="5"/>
  </si>
  <si>
    <t>JR3303　外部スイッチ仕様</t>
    <phoneticPr fontId="5"/>
  </si>
  <si>
    <t>坂口電熱</t>
    <rPh sb="0" eb="2">
      <t>サカグチ</t>
    </rPh>
    <rPh sb="2" eb="4">
      <t>デンネツ</t>
    </rPh>
    <phoneticPr fontId="5"/>
  </si>
  <si>
    <t>SAM0310</t>
    <phoneticPr fontId="5"/>
  </si>
  <si>
    <t>ラバーヒータ</t>
    <phoneticPr fontId="5"/>
  </si>
  <si>
    <t>181422(NORIKANE)で手配済み</t>
    <rPh sb="17" eb="19">
      <t>テハイ</t>
    </rPh>
    <rPh sb="19" eb="20">
      <t>ズ</t>
    </rPh>
    <phoneticPr fontId="5"/>
  </si>
  <si>
    <t>遠藤製作所</t>
    <rPh sb="0" eb="2">
      <t>エンドウ</t>
    </rPh>
    <rPh sb="2" eb="4">
      <t>セイサク</t>
    </rPh>
    <rPh sb="4" eb="5">
      <t>ショ</t>
    </rPh>
    <phoneticPr fontId="5"/>
  </si>
  <si>
    <t>SETE0045-Y02</t>
    <phoneticPr fontId="5"/>
  </si>
  <si>
    <t>温調ブロック</t>
    <phoneticPr fontId="5"/>
  </si>
  <si>
    <t>SETE0045-Y03</t>
    <phoneticPr fontId="5"/>
  </si>
  <si>
    <t>温調ノズル</t>
    <phoneticPr fontId="5"/>
  </si>
  <si>
    <t>先行手配済み</t>
  </si>
  <si>
    <t>181422(NORIKANE)で発注済み</t>
    <rPh sb="17" eb="19">
      <t>ハッチュウ</t>
    </rPh>
    <rPh sb="19" eb="20">
      <t>ズ</t>
    </rPh>
    <phoneticPr fontId="5"/>
  </si>
  <si>
    <t>止め金具 @2</t>
    <phoneticPr fontId="5"/>
  </si>
  <si>
    <t>SBCB4-15</t>
    <phoneticPr fontId="5"/>
  </si>
  <si>
    <t>六角穴付ボタンボルト @2</t>
    <phoneticPr fontId="5"/>
  </si>
  <si>
    <t>Z08.30.048.0-30-080.30.12PZ</t>
    <phoneticPr fontId="5"/>
  </si>
  <si>
    <t>HFSF5-2040-120</t>
    <phoneticPr fontId="5"/>
  </si>
  <si>
    <t>HFSF5-2040-86</t>
  </si>
  <si>
    <t>CSH-SUS-M4-130</t>
    <phoneticPr fontId="5"/>
  </si>
  <si>
    <t>CSH-SUS-M4-95</t>
    <phoneticPr fontId="5"/>
  </si>
  <si>
    <t>MTCRM</t>
    <phoneticPr fontId="5"/>
  </si>
  <si>
    <t>温度調節コントローラ</t>
    <phoneticPr fontId="5"/>
  </si>
  <si>
    <t>3VC-2</t>
    <phoneticPr fontId="5"/>
  </si>
  <si>
    <t>ACケーブル</t>
    <phoneticPr fontId="5"/>
  </si>
  <si>
    <t xml:space="preserve">MFMT4-5 </t>
    <phoneticPr fontId="5"/>
  </si>
  <si>
    <t>熱電対</t>
    <rPh sb="0" eb="3">
      <t>ネツデンツイ</t>
    </rPh>
    <phoneticPr fontId="5"/>
  </si>
  <si>
    <t>HIPA4H-40-30-5-F30-G20-N4</t>
    <phoneticPr fontId="5"/>
  </si>
  <si>
    <t>断熱材</t>
    <rPh sb="0" eb="3">
      <t>ダンネツザイ</t>
    </rPh>
    <phoneticPr fontId="5"/>
  </si>
  <si>
    <t>DJW10-4-3</t>
    <phoneticPr fontId="5"/>
  </si>
  <si>
    <t>DJW10-3-3</t>
    <phoneticPr fontId="5"/>
  </si>
  <si>
    <t>C-30-SG-12A-EP-UL</t>
    <phoneticPr fontId="5"/>
  </si>
  <si>
    <t>トラス @10</t>
    <phoneticPr fontId="5"/>
  </si>
  <si>
    <t>NKOSF4-15</t>
    <phoneticPr fontId="5"/>
  </si>
  <si>
    <t>CSHBTT-SUS-M4-25</t>
    <phoneticPr fontId="5"/>
  </si>
  <si>
    <t>六角穴付ボルト @2</t>
    <rPh sb="0" eb="2">
      <t>ロッカク</t>
    </rPh>
    <rPh sb="2" eb="3">
      <t>アナ</t>
    </rPh>
    <rPh sb="3" eb="4">
      <t>ツキ</t>
    </rPh>
    <phoneticPr fontId="5"/>
  </si>
  <si>
    <t>CSHBTT-SUS-M4-5</t>
    <phoneticPr fontId="5"/>
  </si>
  <si>
    <t>MVSHM-3N02052018056-2EW-RNBDA</t>
    <phoneticPr fontId="5"/>
  </si>
  <si>
    <t>SETE0045-Z01背面取付板金</t>
    <phoneticPr fontId="5"/>
  </si>
  <si>
    <t>MVSHM-3N02058005056-2EW-R7ZXA</t>
  </si>
  <si>
    <t>SETE0045-Z02サポート板金</t>
    <phoneticPr fontId="5"/>
  </si>
  <si>
    <t>MVSHM-3N02052004009-2EW-RMK67</t>
    <phoneticPr fontId="5"/>
  </si>
  <si>
    <t>SETE0045-Z03移動端板金</t>
    <phoneticPr fontId="5"/>
  </si>
  <si>
    <t>MVSHM-3N02052012013-2EW-RNKMY</t>
    <phoneticPr fontId="5"/>
  </si>
  <si>
    <t>SETE0045-Z04Y軸ヘッド板金</t>
    <phoneticPr fontId="5"/>
  </si>
  <si>
    <t>MVSHM-3N02050008010-2EW-WGP96</t>
    <phoneticPr fontId="5"/>
  </si>
  <si>
    <t>SETE0045-Z05カップ板金</t>
    <phoneticPr fontId="5"/>
  </si>
  <si>
    <t>MVBLK-ACW-2EW-WXE56</t>
    <phoneticPr fontId="5"/>
  </si>
  <si>
    <t>SETE0045-Z06エンドキャップ</t>
    <phoneticPr fontId="5"/>
  </si>
  <si>
    <t>MVBLK-ACW-2EW-WGPJG</t>
    <phoneticPr fontId="5"/>
  </si>
  <si>
    <t>SETE0045-Z07カップ受け</t>
    <phoneticPr fontId="5"/>
  </si>
  <si>
    <t>MVSHM-3N02050004014-2EZ-6NY89</t>
    <phoneticPr fontId="5"/>
  </si>
  <si>
    <t>SETE0045-Z08板金</t>
    <rPh sb="12" eb="14">
      <t>バンキン</t>
    </rPh>
    <phoneticPr fontId="5"/>
  </si>
  <si>
    <t>MVBLK-ACW-2EZ-6M4MN</t>
    <phoneticPr fontId="5"/>
  </si>
  <si>
    <t>SETE0045-Y01ツール板</t>
    <phoneticPr fontId="5"/>
  </si>
  <si>
    <t>MVSHM-3N01050005006-2EZ-EGLG3</t>
    <phoneticPr fontId="5"/>
  </si>
  <si>
    <t>SETE0045-Y04温調ブロックカバー前</t>
    <rPh sb="21" eb="22">
      <t>マエ</t>
    </rPh>
    <phoneticPr fontId="5"/>
  </si>
  <si>
    <t>MVSHM-3N01052005006-2EZ-E7YAP</t>
    <phoneticPr fontId="5"/>
  </si>
  <si>
    <t>SETE0045-Y05温調ブロックカバー後</t>
    <rPh sb="21" eb="22">
      <t>ウシ</t>
    </rPh>
    <phoneticPr fontId="5"/>
  </si>
  <si>
    <t>MVSHM-3N01500004005-2EZ-EXY8M</t>
    <phoneticPr fontId="5"/>
  </si>
  <si>
    <t>SETE0045-Y06温調ブロックカバー側面1</t>
    <rPh sb="21" eb="23">
      <t>ソクメン</t>
    </rPh>
    <phoneticPr fontId="5"/>
  </si>
  <si>
    <t>MVSHM-3N01500004005-2EZ-69YP9</t>
    <phoneticPr fontId="5"/>
  </si>
  <si>
    <t>SETE0045-Y07温調ブロックカバー側面2</t>
    <rPh sb="21" eb="23">
      <t>ソクメン</t>
    </rPh>
    <phoneticPr fontId="5"/>
  </si>
  <si>
    <t>MVBLK-ACW-2EZ-63KNX</t>
    <phoneticPr fontId="5"/>
  </si>
  <si>
    <t>SETE0045-X01ベース板</t>
  </si>
  <si>
    <t>MVBLK-ACW-2EZ-ERKK8</t>
    <phoneticPr fontId="5"/>
  </si>
  <si>
    <t>SETE0045-X02レール @2</t>
  </si>
  <si>
    <t>MVBLK-ACW-2EZ-6WZL8</t>
    <phoneticPr fontId="5"/>
  </si>
  <si>
    <t>SETE0045-X03ガイドレール @2</t>
  </si>
  <si>
    <t>MVBLK-ACW-2EZ-ELK79</t>
    <phoneticPr fontId="5"/>
  </si>
  <si>
    <t>SETE0045-X04ブロック @4</t>
  </si>
  <si>
    <t>MVBLK-SUN-2EZ-E3YL3</t>
    <phoneticPr fontId="5"/>
  </si>
  <si>
    <t>SETE0045-X05ブラケット @4</t>
  </si>
  <si>
    <t>MVBLK-ACW-2EZ-E759W</t>
    <phoneticPr fontId="5"/>
  </si>
  <si>
    <t>SETE0045-X06ガイドブロック @4</t>
  </si>
  <si>
    <t>MRHSB</t>
    <phoneticPr fontId="5"/>
  </si>
  <si>
    <t>ラバーヒータ用接着剤</t>
    <phoneticPr fontId="5"/>
  </si>
  <si>
    <t>NARVCTFSB-0.75-2-10</t>
    <phoneticPr fontId="5"/>
  </si>
  <si>
    <t>SXSNS4-L0-P2.3-B5-H5-T5-E2</t>
    <phoneticPr fontId="5"/>
  </si>
  <si>
    <t xml:space="preserve">HIPA4H-40-30-10-F30-G20-N4 </t>
    <phoneticPr fontId="5"/>
  </si>
  <si>
    <t>住友電装株式会社</t>
    <rPh sb="0" eb="4">
      <t>スミトモデンソウ</t>
    </rPh>
    <rPh sb="4" eb="8">
      <t>カブシキガイシャ</t>
    </rPh>
    <phoneticPr fontId="5"/>
  </si>
  <si>
    <t>JR3203用強ばね     170122009</t>
    <rPh sb="6" eb="7">
      <t>ヨウ</t>
    </rPh>
    <rPh sb="7" eb="8">
      <t>キョウ</t>
    </rPh>
    <phoneticPr fontId="5"/>
  </si>
  <si>
    <t>見積書No.HQ20-0718</t>
    <rPh sb="0" eb="3">
      <t>ミツモリショ</t>
    </rPh>
    <phoneticPr fontId="5"/>
  </si>
  <si>
    <t>MVBLK-ACW-2EL-BWX4K</t>
  </si>
  <si>
    <t>SETE0047-Y01ツール板</t>
    <phoneticPr fontId="5"/>
  </si>
  <si>
    <t>181552(NORIKANE)で発注済み</t>
    <rPh sb="17" eb="19">
      <t>ハッチュウ</t>
    </rPh>
    <rPh sb="19" eb="20">
      <t>ズ</t>
    </rPh>
    <phoneticPr fontId="5"/>
  </si>
  <si>
    <t>MVSHM-3N02002005007-2EL-AM7NZ</t>
    <phoneticPr fontId="5"/>
  </si>
  <si>
    <t>SETE0047-Y02連結板金</t>
  </si>
  <si>
    <t>MVSHM-3N02050005007-2EL-BXM4L</t>
    <phoneticPr fontId="5"/>
  </si>
  <si>
    <t>SETE0047-Y03板金</t>
  </si>
  <si>
    <t>MVSHM-3N02052005009-2EL-AZMYE</t>
  </si>
  <si>
    <t>SETE0047-Y04センサ板金</t>
  </si>
  <si>
    <t>MVSHM-3N02052005013-2EL-A5ZY8</t>
    <phoneticPr fontId="5"/>
  </si>
  <si>
    <t>SETE0047-Z01板金</t>
  </si>
  <si>
    <t>HFS5-2020-200</t>
    <phoneticPr fontId="5"/>
  </si>
  <si>
    <t>先入れロックナット</t>
    <rPh sb="0" eb="2">
      <t>サキイ</t>
    </rPh>
    <phoneticPr fontId="5"/>
  </si>
  <si>
    <t>様(）</t>
    <rPh sb="0" eb="1">
      <t>サマ</t>
    </rPh>
    <phoneticPr fontId="5"/>
  </si>
  <si>
    <t>渡部（齋藤秀昭）</t>
    <rPh sb="0" eb="2">
      <t>ワタナベ</t>
    </rPh>
    <rPh sb="3" eb="5">
      <t>サイトウ</t>
    </rPh>
    <rPh sb="5" eb="7">
      <t>ヒデアキ</t>
    </rPh>
    <phoneticPr fontId="5"/>
  </si>
  <si>
    <t>NO.</t>
    <phoneticPr fontId="5"/>
  </si>
  <si>
    <t>2016//</t>
    <phoneticPr fontId="5"/>
  </si>
  <si>
    <t>配線ﾕﾆｯﾄ</t>
    <rPh sb="0" eb="2">
      <t>ハイセン</t>
    </rPh>
    <phoneticPr fontId="5"/>
  </si>
  <si>
    <t>ハンドバルブ</t>
  </si>
  <si>
    <t>ワークベースﾕﾆｯﾄ</t>
    <phoneticPr fontId="5"/>
  </si>
  <si>
    <t>141100－X001-1</t>
  </si>
  <si>
    <t>ﾜｰｸﾃｰﾌﾞﾙﾍﾞｰｽ</t>
    <phoneticPr fontId="5"/>
  </si>
  <si>
    <t>141100－X002</t>
    <phoneticPr fontId="5"/>
  </si>
  <si>
    <t>ストッパ1</t>
  </si>
  <si>
    <t>141100－X003</t>
  </si>
  <si>
    <t>ストッパ2</t>
  </si>
  <si>
    <t>141100－X004</t>
  </si>
  <si>
    <t>井桁レール1</t>
    <rPh sb="0" eb="2">
      <t>イゲタ</t>
    </rPh>
    <phoneticPr fontId="5"/>
  </si>
  <si>
    <t>141100－X005</t>
  </si>
  <si>
    <t>井桁レール2</t>
    <rPh sb="0" eb="2">
      <t>イゲタ</t>
    </rPh>
    <phoneticPr fontId="5"/>
  </si>
  <si>
    <t>PLON7-16-M4</t>
    <phoneticPr fontId="5"/>
  </si>
  <si>
    <t>六角支柱－片端おねじ</t>
    <phoneticPr fontId="5"/>
  </si>
  <si>
    <t>ツール冶具ﾕﾆｯﾄ</t>
    <rPh sb="3" eb="5">
      <t>ジグ</t>
    </rPh>
    <phoneticPr fontId="5"/>
  </si>
  <si>
    <t>万能ツールﾌﾞﾗｹｯﾄ　1</t>
    <phoneticPr fontId="5"/>
  </si>
  <si>
    <t>ﾂｰﾙ取付ﾌﾞﾗｹｯﾄ　</t>
    <phoneticPr fontId="5"/>
  </si>
  <si>
    <t>9999-1001-Y002シリンジアダプタ3cc-55cc</t>
    <phoneticPr fontId="5"/>
  </si>
  <si>
    <t>シリンジアダプタ3cc-55cc(POMアダプタ付)</t>
    <phoneticPr fontId="5"/>
  </si>
  <si>
    <t>ﾉｯｸﾋﾟﾝ</t>
    <phoneticPr fontId="5"/>
  </si>
  <si>
    <t>加工ﾒｰｶ</t>
    <rPh sb="0" eb="2">
      <t>カコウ</t>
    </rPh>
    <phoneticPr fontId="5"/>
  </si>
  <si>
    <t>株式会社ミヤマ電子様（（株）ｹｲｿﾆｯｸ）</t>
    <rPh sb="9" eb="10">
      <t>ブザマ</t>
    </rPh>
    <rPh sb="11" eb="14">
      <t>カブ</t>
    </rPh>
    <phoneticPr fontId="5"/>
  </si>
  <si>
    <t xml:space="preserve">株式会社ケイソニック </t>
    <phoneticPr fontId="5"/>
  </si>
  <si>
    <t>NO.181639</t>
    <phoneticPr fontId="5"/>
  </si>
  <si>
    <t xml:space="preserve">見積確認済み </t>
    <rPh sb="0" eb="2">
      <t>ミツモリ</t>
    </rPh>
    <rPh sb="2" eb="4">
      <t>カクニン</t>
    </rPh>
    <rPh sb="4" eb="5">
      <t>ズ</t>
    </rPh>
    <phoneticPr fontId="5"/>
  </si>
  <si>
    <t>入荷日</t>
    <rPh sb="0" eb="2">
      <t>ニュウカ</t>
    </rPh>
    <rPh sb="2" eb="3">
      <t>ヒ</t>
    </rPh>
    <phoneticPr fontId="5"/>
  </si>
  <si>
    <t>158930-X001　</t>
    <phoneticPr fontId="5"/>
  </si>
  <si>
    <t>ﾜｰｸ冶具受けﾃｰﾌﾞﾙﾍﾞｰｽ</t>
  </si>
  <si>
    <t>11/16-代替品1個入荷</t>
    <rPh sb="6" eb="9">
      <t>ダイガエヒン</t>
    </rPh>
    <rPh sb="10" eb="11">
      <t>コ</t>
    </rPh>
    <rPh sb="11" eb="13">
      <t>ニュウカ</t>
    </rPh>
    <phoneticPr fontId="5"/>
  </si>
  <si>
    <t>SKFSTAGH8T-P6-L11-B6.0-E9.8-A15　</t>
    <phoneticPr fontId="5"/>
  </si>
  <si>
    <t>位置決めピン　小頭テーパタイプ</t>
    <phoneticPr fontId="5"/>
  </si>
  <si>
    <t>SFPQSPA6-P3.98-L6-B3.5　</t>
    <phoneticPr fontId="5"/>
  </si>
  <si>
    <t>位置決めピン　小頭球面タイプ　－圧入－</t>
    <phoneticPr fontId="5"/>
  </si>
  <si>
    <t>SFPQSPA6-P5.98-L6-B3.5　</t>
    <phoneticPr fontId="5"/>
  </si>
  <si>
    <t>位置決めピン　小頭球面タイプ　－圧入－　</t>
    <phoneticPr fontId="5"/>
  </si>
  <si>
    <t>SFPQSPD6-P3.98-L6-B3.5</t>
    <phoneticPr fontId="5"/>
  </si>
  <si>
    <t xml:space="preserve">SFPQSPD6-P5.98-L6-B3.5 </t>
    <phoneticPr fontId="5"/>
  </si>
  <si>
    <t>ﾉｯｸﾋﾟﾝ　φ3-10</t>
    <phoneticPr fontId="5"/>
  </si>
  <si>
    <t>六角穴付ボルト　M4-8mm</t>
    <rPh sb="0" eb="2">
      <t>ロッカク</t>
    </rPh>
    <rPh sb="2" eb="3">
      <t>アナ</t>
    </rPh>
    <rPh sb="3" eb="4">
      <t>ツキ</t>
    </rPh>
    <phoneticPr fontId="5"/>
  </si>
  <si>
    <t>在庫使用　　8本</t>
    <rPh sb="0" eb="2">
      <t>ザイコ</t>
    </rPh>
    <rPh sb="2" eb="4">
      <t>シヨウ</t>
    </rPh>
    <rPh sb="7" eb="8">
      <t>ホン</t>
    </rPh>
    <phoneticPr fontId="5"/>
  </si>
  <si>
    <t>六角穴付ボルト　M4-10mm</t>
    <rPh sb="0" eb="2">
      <t>ロッカク</t>
    </rPh>
    <rPh sb="2" eb="3">
      <t>アナ</t>
    </rPh>
    <rPh sb="3" eb="4">
      <t>ツキ</t>
    </rPh>
    <phoneticPr fontId="5"/>
  </si>
  <si>
    <t>在庫使用　　2本</t>
    <rPh sb="0" eb="2">
      <t>ザイコ</t>
    </rPh>
    <rPh sb="2" eb="4">
      <t>シヨウ</t>
    </rPh>
    <rPh sb="7" eb="8">
      <t>ホン</t>
    </rPh>
    <phoneticPr fontId="5"/>
  </si>
  <si>
    <t>浜松ホトニクス㈱(㈱真央)</t>
    <phoneticPr fontId="5"/>
  </si>
  <si>
    <t>NEDJL-PS-SB-37-0.4</t>
    <phoneticPr fontId="5"/>
  </si>
  <si>
    <t>181658(NORIKANE)で発注済み</t>
    <rPh sb="17" eb="19">
      <t>ハッチュウ</t>
    </rPh>
    <rPh sb="19" eb="20">
      <t>ズ</t>
    </rPh>
    <phoneticPr fontId="5"/>
  </si>
  <si>
    <t>DINﾚｰﾙ</t>
    <phoneticPr fontId="5"/>
  </si>
  <si>
    <t>N2BG12</t>
    <phoneticPr fontId="5"/>
  </si>
  <si>
    <t>コンジット @2</t>
    <phoneticPr fontId="5"/>
  </si>
  <si>
    <t>樹脂ローレット付きネジ</t>
    <rPh sb="0" eb="2">
      <t>ジュシ</t>
    </rPh>
    <rPh sb="7" eb="8">
      <t>ツ</t>
    </rPh>
    <phoneticPr fontId="5"/>
  </si>
  <si>
    <t>FCLJHJ-V15-D26-H30-T3-L11</t>
    <phoneticPr fontId="5"/>
  </si>
  <si>
    <t>樹脂段付きカラー</t>
    <rPh sb="0" eb="2">
      <t>ジュシ</t>
    </rPh>
    <rPh sb="2" eb="4">
      <t>ダンツ</t>
    </rPh>
    <phoneticPr fontId="5"/>
  </si>
  <si>
    <t>FCLJHJ-V19-D26-H30-T3-L11</t>
    <phoneticPr fontId="5"/>
  </si>
  <si>
    <t>MVBLK-ACW-2F9-6NXBB</t>
    <phoneticPr fontId="5"/>
  </si>
  <si>
    <t>SETE0049-Y01ツール板</t>
    <phoneticPr fontId="5"/>
  </si>
  <si>
    <t>MVBLK-ACW-2F9-K5E95</t>
    <phoneticPr fontId="5"/>
  </si>
  <si>
    <t>SETE0049-Y02シリンジアダプタベース</t>
    <phoneticPr fontId="5"/>
  </si>
  <si>
    <t>MVBLK-ACW-2F9-6483N</t>
    <phoneticPr fontId="5"/>
  </si>
  <si>
    <t>SETE0049-Y03シリンジ先端ガイド</t>
    <phoneticPr fontId="5"/>
  </si>
  <si>
    <t>MVBLK-ACW-2F9-6737M</t>
    <phoneticPr fontId="5"/>
  </si>
  <si>
    <t>SETE0049-Y04シリンジアガイド</t>
    <phoneticPr fontId="5"/>
  </si>
  <si>
    <t xml:space="preserve">CSH-SUS-M2-6 </t>
    <phoneticPr fontId="5"/>
  </si>
  <si>
    <t>六角穴付ボルト @8</t>
    <phoneticPr fontId="5"/>
  </si>
  <si>
    <t>MVBLK-ACW-2F9-KG3Y8</t>
    <phoneticPr fontId="5"/>
  </si>
  <si>
    <t>SETE0049-X01ベース板</t>
    <phoneticPr fontId="5"/>
  </si>
  <si>
    <t>MVBLK-ACW-2F9-K8NX7</t>
    <phoneticPr fontId="5"/>
  </si>
  <si>
    <t>SETE0049-X02レール @2</t>
    <phoneticPr fontId="5"/>
  </si>
  <si>
    <t>MVBLK-ACW-2F9-6W8W9</t>
    <phoneticPr fontId="5"/>
  </si>
  <si>
    <t>SETE0049-X03ガイドレール @2</t>
    <phoneticPr fontId="5"/>
  </si>
  <si>
    <t>MVBLK-ACW-2F9-K59WD</t>
    <phoneticPr fontId="5"/>
  </si>
  <si>
    <t>SETE0049-X04ブロック @4</t>
    <phoneticPr fontId="5"/>
  </si>
  <si>
    <t>MVBLK-SUN-2F9-6YP3D</t>
    <phoneticPr fontId="5"/>
  </si>
  <si>
    <t>SETE0049-X05ブラケット @4</t>
    <phoneticPr fontId="5"/>
  </si>
  <si>
    <t>MVBLK-ACW-2F9-KNXRB</t>
    <phoneticPr fontId="5"/>
  </si>
  <si>
    <t>SETE0049-X06ガイドブロック @4</t>
    <phoneticPr fontId="5"/>
  </si>
  <si>
    <t xml:space="preserve">RSCB4-10 </t>
    <phoneticPr fontId="5"/>
  </si>
  <si>
    <t>止ネジ　＠2</t>
    <rPh sb="0" eb="1">
      <t>トメ</t>
    </rPh>
    <phoneticPr fontId="5"/>
  </si>
  <si>
    <t>MVSHM-3N02050005007-2F9-KADWE</t>
    <phoneticPr fontId="5"/>
  </si>
  <si>
    <t>SETE0049-Z01固定端</t>
    <phoneticPr fontId="5"/>
  </si>
  <si>
    <t>MVSHM-3N02052011011-2F9-KMAD3</t>
    <phoneticPr fontId="5"/>
  </si>
  <si>
    <t>SETE0049-Z02移動端</t>
    <phoneticPr fontId="5"/>
  </si>
  <si>
    <t>MVSHM-ZZ99000000000-2F9-K3JEY</t>
    <phoneticPr fontId="5"/>
  </si>
  <si>
    <t>SETE0049-Z03端子台板金</t>
    <phoneticPr fontId="5"/>
  </si>
  <si>
    <t>MVSHM-3N02000002009-2F9-KXA3L</t>
    <phoneticPr fontId="5"/>
  </si>
  <si>
    <t>SETE0049-Z04押え板</t>
    <phoneticPr fontId="5"/>
  </si>
  <si>
    <t>SA6555H-32-VC-2-1FPRHG-2FPRHB-3DE-1AC-2AE-3DA-F</t>
    <phoneticPr fontId="5"/>
  </si>
  <si>
    <t>141374-Y02</t>
  </si>
  <si>
    <t>武蔵産業(キヤノン電子)</t>
    <rPh sb="0" eb="2">
      <t>ムサシ</t>
    </rPh>
    <rPh sb="2" eb="4">
      <t>サンギョウ</t>
    </rPh>
    <rPh sb="9" eb="11">
      <t>デンシ</t>
    </rPh>
    <phoneticPr fontId="5"/>
  </si>
  <si>
    <t>SCB2-8</t>
    <phoneticPr fontId="5"/>
  </si>
  <si>
    <t>WSJS-SUS-M2</t>
    <phoneticPr fontId="5"/>
  </si>
  <si>
    <t>丸ワッシャー JIS小形（SUNCO）</t>
    <phoneticPr fontId="5"/>
  </si>
  <si>
    <t>SETD0036-X01</t>
    <phoneticPr fontId="5"/>
  </si>
  <si>
    <t>6G7-0097ワークパレットベース</t>
    <phoneticPr fontId="5"/>
  </si>
  <si>
    <t>SETD0036-X02</t>
  </si>
  <si>
    <t>φ1.9位置決めピン</t>
    <phoneticPr fontId="5"/>
  </si>
  <si>
    <t>SETD0036-X03</t>
  </si>
  <si>
    <t>φ1.6位置決めピン</t>
    <phoneticPr fontId="5"/>
  </si>
  <si>
    <t>SETD0036-X04</t>
  </si>
  <si>
    <t>φ1.4位置決めピン</t>
    <phoneticPr fontId="5"/>
  </si>
  <si>
    <t>SETD0036-X05</t>
  </si>
  <si>
    <t>Φ4支柱ピン</t>
    <rPh sb="2" eb="4">
      <t>シチュウ</t>
    </rPh>
    <phoneticPr fontId="5"/>
  </si>
  <si>
    <t>日研（デンソー）</t>
    <rPh sb="0" eb="2">
      <t>ニッケン</t>
    </rPh>
    <phoneticPr fontId="5"/>
  </si>
  <si>
    <t>永田(小室)</t>
    <rPh sb="0" eb="2">
      <t>ナガタ</t>
    </rPh>
    <rPh sb="3" eb="5">
      <t>コムロ</t>
    </rPh>
    <phoneticPr fontId="5"/>
  </si>
  <si>
    <t>10台一括購入にて単価ダウン</t>
    <rPh sb="2" eb="3">
      <t>ダイ</t>
    </rPh>
    <rPh sb="3" eb="5">
      <t>イッカツ</t>
    </rPh>
    <rPh sb="5" eb="7">
      <t>コウニュウ</t>
    </rPh>
    <rPh sb="9" eb="11">
      <t>タンカ</t>
    </rPh>
    <phoneticPr fontId="5"/>
  </si>
  <si>
    <t>NEDJL-PT-JS-25-3</t>
    <phoneticPr fontId="5"/>
  </si>
  <si>
    <t>181202　JR3303+eco600+圧送タンク</t>
    <rPh sb="21" eb="23">
      <t>アッソウ</t>
    </rPh>
    <phoneticPr fontId="5"/>
  </si>
  <si>
    <t>荷造り運賃 （ばね）</t>
    <rPh sb="0" eb="2">
      <t>ニヅク</t>
    </rPh>
    <rPh sb="3" eb="5">
      <t>ウンチン</t>
    </rPh>
    <phoneticPr fontId="5"/>
  </si>
  <si>
    <t>荷造り運賃（ﾛﾎﾞｯﾄ）</t>
    <rPh sb="0" eb="2">
      <t>ニヅク</t>
    </rPh>
    <rPh sb="3" eb="5">
      <t>ウンチン</t>
    </rPh>
    <phoneticPr fontId="5"/>
  </si>
  <si>
    <t>AW20-01BＧ-A(AW20-01B-A+G36-10-01)</t>
    <phoneticPr fontId="5"/>
  </si>
  <si>
    <t>WP428E949500</t>
  </si>
  <si>
    <t>PAW6-01W 　</t>
    <phoneticPr fontId="5"/>
  </si>
  <si>
    <t>PP6W 　</t>
    <phoneticPr fontId="5"/>
  </si>
  <si>
    <r>
      <t xml:space="preserve">HDV-2  </t>
    </r>
    <r>
      <rPr>
        <sz val="11"/>
        <color indexed="10"/>
        <rFont val="ＭＳ Ｐゴシック"/>
        <family val="3"/>
        <charset val="128"/>
      </rPr>
      <t xml:space="preserve"> *発注 8個から(7→8へ変更)</t>
    </r>
    <rPh sb="9" eb="11">
      <t>ハッチュウ</t>
    </rPh>
    <rPh sb="13" eb="14">
      <t>コ</t>
    </rPh>
    <rPh sb="21" eb="23">
      <t>ヘンコウ</t>
    </rPh>
    <phoneticPr fontId="5"/>
  </si>
  <si>
    <r>
      <t>G2RV-SR700 DC24 　</t>
    </r>
    <r>
      <rPr>
        <sz val="11"/>
        <color indexed="10"/>
        <rFont val="ＭＳ Ｐゴシック"/>
        <family val="3"/>
        <charset val="128"/>
      </rPr>
      <t>*制御機材へ発注</t>
    </r>
    <rPh sb="18" eb="22">
      <t>セイギョキザイ</t>
    </rPh>
    <rPh sb="23" eb="25">
      <t>ハッチュウ</t>
    </rPh>
    <phoneticPr fontId="5"/>
  </si>
  <si>
    <t>結束バンド　　3</t>
    <phoneticPr fontId="5"/>
  </si>
  <si>
    <t>結束バンド　　2</t>
    <phoneticPr fontId="5"/>
  </si>
  <si>
    <t>結束バンド　　1</t>
    <phoneticPr fontId="5"/>
  </si>
  <si>
    <t>配線ダクト（側片折り取り可能）　1</t>
    <phoneticPr fontId="5"/>
  </si>
  <si>
    <t>コの字型ブッシュ（自在ブッシュ）　</t>
    <phoneticPr fontId="5"/>
  </si>
  <si>
    <t>ウエノ（アルプスアルパイン）</t>
    <phoneticPr fontId="5"/>
  </si>
  <si>
    <t>千葉(斎藤、小室)</t>
    <rPh sb="0" eb="2">
      <t>チバ</t>
    </rPh>
    <rPh sb="3" eb="5">
      <t>サイトウ</t>
    </rPh>
    <rPh sb="6" eb="8">
      <t>コムロ</t>
    </rPh>
    <phoneticPr fontId="5"/>
  </si>
  <si>
    <t>10台一括購買にて単価ダウン</t>
    <rPh sb="2" eb="3">
      <t>ダイ</t>
    </rPh>
    <rPh sb="3" eb="5">
      <t>イッカツ</t>
    </rPh>
    <rPh sb="5" eb="7">
      <t>コウバイ</t>
    </rPh>
    <rPh sb="9" eb="11">
      <t>タンカ</t>
    </rPh>
    <phoneticPr fontId="5"/>
  </si>
  <si>
    <t>卓上型ロボット ＪＲ3403 片持ち 外部スイッチ仕様（NPN）</t>
    <rPh sb="0" eb="2">
      <t>タクジョウ</t>
    </rPh>
    <rPh sb="2" eb="3">
      <t>ガタ</t>
    </rPh>
    <rPh sb="15" eb="17">
      <t>カタモ</t>
    </rPh>
    <rPh sb="19" eb="21">
      <t>ガイブ</t>
    </rPh>
    <rPh sb="25" eb="27">
      <t>シヨウ</t>
    </rPh>
    <phoneticPr fontId="5"/>
  </si>
  <si>
    <r>
      <t>卓上型ロボット</t>
    </r>
    <r>
      <rPr>
        <sz val="11"/>
        <color indexed="8"/>
        <rFont val="ＭＳ Ｐゴシック"/>
        <family val="3"/>
        <charset val="128"/>
      </rPr>
      <t>JR3000シリーズ(３軸）</t>
    </r>
    <rPh sb="0" eb="2">
      <t>タクジョウ</t>
    </rPh>
    <rPh sb="2" eb="3">
      <t>ガタ</t>
    </rPh>
    <rPh sb="19" eb="20">
      <t>ジク</t>
    </rPh>
    <phoneticPr fontId="5"/>
  </si>
  <si>
    <t>見積№hq20-0719</t>
    <rPh sb="0" eb="3">
      <t>ミツモリナンバー</t>
    </rPh>
    <phoneticPr fontId="5"/>
  </si>
  <si>
    <t>I/O-1増設費用（オプション）</t>
    <rPh sb="5" eb="7">
      <t>ゾウセツ</t>
    </rPh>
    <rPh sb="7" eb="9">
      <t>ヒヨウ</t>
    </rPh>
    <phoneticPr fontId="5"/>
  </si>
  <si>
    <t>COM2増設費用（オプション）</t>
    <rPh sb="4" eb="6">
      <t>ゾウセツ</t>
    </rPh>
    <rPh sb="6" eb="8">
      <t>ヒヨウ</t>
    </rPh>
    <phoneticPr fontId="5"/>
  </si>
  <si>
    <t>COM3増設費用（オプション）</t>
    <rPh sb="4" eb="6">
      <t>ゾウセツ</t>
    </rPh>
    <rPh sb="6" eb="8">
      <t>ヒヨウ</t>
    </rPh>
    <phoneticPr fontId="5"/>
  </si>
  <si>
    <t>特別出精値引き</t>
    <rPh sb="0" eb="6">
      <t>トクベツシュッセイネビ</t>
    </rPh>
    <phoneticPr fontId="5"/>
  </si>
  <si>
    <t>FSAW-K-19090-384-170202-0105</t>
    <phoneticPr fontId="5"/>
  </si>
  <si>
    <t>Web設計ボックス</t>
    <phoneticPr fontId="5"/>
  </si>
  <si>
    <t>WP4291B45500</t>
  </si>
  <si>
    <t>配線類、制御ボックス</t>
    <rPh sb="0" eb="2">
      <t>ハイセン</t>
    </rPh>
    <rPh sb="2" eb="3">
      <t>ルイ</t>
    </rPh>
    <rPh sb="4" eb="6">
      <t>セイギョ</t>
    </rPh>
    <phoneticPr fontId="5"/>
  </si>
  <si>
    <t xml:space="preserve">ESAW-TCM310-5P </t>
  </si>
  <si>
    <t>コモン端子台 省スペース</t>
    <phoneticPr fontId="5"/>
  </si>
  <si>
    <t>P/Nコモン端子台</t>
    <rPh sb="6" eb="8">
      <t>タンシ</t>
    </rPh>
    <rPh sb="8" eb="9">
      <t>ダイ</t>
    </rPh>
    <phoneticPr fontId="5"/>
  </si>
  <si>
    <t>興和化成</t>
  </si>
  <si>
    <t>I/O-SYS用端子台</t>
    <rPh sb="7" eb="8">
      <t>ヨウ</t>
    </rPh>
    <rPh sb="8" eb="10">
      <t>タンシ</t>
    </rPh>
    <rPh sb="10" eb="11">
      <t>ダイ</t>
    </rPh>
    <phoneticPr fontId="5"/>
  </si>
  <si>
    <t>MWS-DS25B-HT25</t>
    <phoneticPr fontId="5"/>
  </si>
  <si>
    <t>I/O-1用端子台</t>
    <rPh sb="5" eb="6">
      <t>ヨウ</t>
    </rPh>
    <rPh sb="6" eb="8">
      <t>タンシ</t>
    </rPh>
    <rPh sb="8" eb="9">
      <t>ダイ</t>
    </rPh>
    <phoneticPr fontId="5"/>
  </si>
  <si>
    <t>NEDJL-PS-SB-37-3.0</t>
    <phoneticPr fontId="5"/>
  </si>
  <si>
    <t>JRN⇔I/O-SYS端子台</t>
    <rPh sb="11" eb="13">
      <t>タンシ</t>
    </rPh>
    <rPh sb="13" eb="14">
      <t>ダイ</t>
    </rPh>
    <phoneticPr fontId="5"/>
  </si>
  <si>
    <t>NEDJL-PS-SB-25-3.0</t>
    <phoneticPr fontId="5"/>
  </si>
  <si>
    <t>JRN⇔I/O-1端子台</t>
    <rPh sb="9" eb="11">
      <t>タンシ</t>
    </rPh>
    <rPh sb="11" eb="12">
      <t>ダイ</t>
    </rPh>
    <phoneticPr fontId="5"/>
  </si>
  <si>
    <t>I/O-SYS⇔SDP300</t>
    <phoneticPr fontId="5"/>
  </si>
  <si>
    <t>MTRF1.25-3</t>
    <phoneticPr fontId="5"/>
  </si>
  <si>
    <t>NA3GH-24-2-5</t>
    <phoneticPr fontId="5"/>
  </si>
  <si>
    <t>多芯電線</t>
    <rPh sb="0" eb="1">
      <t>タ</t>
    </rPh>
    <rPh sb="1" eb="2">
      <t>シン</t>
    </rPh>
    <rPh sb="2" eb="4">
      <t>デンセン</t>
    </rPh>
    <phoneticPr fontId="5"/>
  </si>
  <si>
    <t>XYSSCG40</t>
    <phoneticPr fontId="5"/>
  </si>
  <si>
    <t>手動XY軸ステージ</t>
    <phoneticPr fontId="5"/>
  </si>
  <si>
    <t>XSCG40</t>
  </si>
  <si>
    <t>手動X軸ステージ</t>
    <phoneticPr fontId="5"/>
  </si>
  <si>
    <t>ミニチュアワンタッチ継手　ユニオンワイ</t>
    <phoneticPr fontId="5"/>
  </si>
  <si>
    <t>YCLPFS22F</t>
    <phoneticPr fontId="5"/>
  </si>
  <si>
    <t>ﾂｷﾞﾃ YCLPFS</t>
    <phoneticPr fontId="5"/>
  </si>
  <si>
    <t>APMTS-N3-T2</t>
    <phoneticPr fontId="5"/>
  </si>
  <si>
    <t>ｱﾀﾞﾌﾟﾀｰ（APMTS)</t>
    <phoneticPr fontId="5"/>
  </si>
  <si>
    <t>144615-Y01</t>
    <phoneticPr fontId="5"/>
  </si>
  <si>
    <t>マイクロ取付板金</t>
    <phoneticPr fontId="5"/>
  </si>
  <si>
    <t>144615-Y02</t>
    <phoneticPr fontId="5"/>
  </si>
  <si>
    <t>XY軸マイクロ取付板</t>
    <phoneticPr fontId="5"/>
  </si>
  <si>
    <t>144615-Y03</t>
    <phoneticPr fontId="5"/>
  </si>
  <si>
    <t>Z軸マイクロ取付板</t>
    <phoneticPr fontId="5"/>
  </si>
  <si>
    <t>144615-Y04</t>
    <phoneticPr fontId="5"/>
  </si>
  <si>
    <t>バルブ取付変換板</t>
    <phoneticPr fontId="5"/>
  </si>
  <si>
    <t>144615-Y05</t>
    <phoneticPr fontId="5"/>
  </si>
  <si>
    <t>SV46バルブホルダー(L30P25)</t>
    <phoneticPr fontId="5"/>
  </si>
  <si>
    <t>167762-Y01</t>
    <phoneticPr fontId="5"/>
  </si>
  <si>
    <t>NO.181520</t>
    <phoneticPr fontId="5"/>
  </si>
  <si>
    <r>
      <t>JR3404　　　 4軸ﾛﾎﾞｯﾄ (内部ｽｲｯﾁ仕様)　</t>
    </r>
    <r>
      <rPr>
        <sz val="16"/>
        <color indexed="10"/>
        <rFont val="ＭＳ Ｐゴシック"/>
        <family val="3"/>
        <charset val="128"/>
      </rPr>
      <t>片持ち仕様</t>
    </r>
    <rPh sb="19" eb="20">
      <t>ウチ</t>
    </rPh>
    <rPh sb="29" eb="31">
      <t>カタモ</t>
    </rPh>
    <rPh sb="32" eb="34">
      <t>シヨウ</t>
    </rPh>
    <phoneticPr fontId="5"/>
  </si>
  <si>
    <r>
      <t>JR3000用ﾃｨｰﾁﾝｸﾞﾎﾞｯｸｽ　</t>
    </r>
    <r>
      <rPr>
        <b/>
        <sz val="16"/>
        <color indexed="10"/>
        <rFont val="ＭＳ Ｐゴシック"/>
        <family val="3"/>
        <charset val="128"/>
      </rPr>
      <t>※在庫使用</t>
    </r>
    <rPh sb="21" eb="23">
      <t>ザイコ</t>
    </rPh>
    <rPh sb="23" eb="25">
      <t>シヨウ</t>
    </rPh>
    <phoneticPr fontId="5"/>
  </si>
  <si>
    <r>
      <t xml:space="preserve">5-079-04　   </t>
    </r>
    <r>
      <rPr>
        <b/>
        <sz val="16"/>
        <color indexed="10"/>
        <rFont val="ＭＳ Ｐゴシック"/>
        <family val="3"/>
        <charset val="128"/>
      </rPr>
      <t>在庫使用の為発注せず</t>
    </r>
    <phoneticPr fontId="5"/>
  </si>
  <si>
    <t>次回からは発注しない</t>
    <rPh sb="0" eb="2">
      <t>ジカイ</t>
    </rPh>
    <rPh sb="5" eb="7">
      <t>ハッチュウ</t>
    </rPh>
    <phoneticPr fontId="5"/>
  </si>
  <si>
    <t>在庫使用　　4個</t>
    <rPh sb="0" eb="2">
      <t>ザイコ</t>
    </rPh>
    <rPh sb="2" eb="4">
      <t>シヨウ</t>
    </rPh>
    <rPh sb="7" eb="8">
      <t>コ</t>
    </rPh>
    <phoneticPr fontId="5"/>
  </si>
  <si>
    <r>
      <t>E</t>
    </r>
    <r>
      <rPr>
        <sz val="16"/>
        <color indexed="8"/>
        <rFont val="ＭＳ Ｐゴシック"/>
        <family val="3"/>
        <charset val="128"/>
      </rPr>
      <t>BS-32FB-5A</t>
    </r>
    <phoneticPr fontId="5"/>
  </si>
  <si>
    <r>
      <t>1</t>
    </r>
    <r>
      <rPr>
        <sz val="16"/>
        <color indexed="10"/>
        <rFont val="ＭＳ Ｐゴシック"/>
        <family val="3"/>
        <charset val="128"/>
      </rPr>
      <t>.25-5</t>
    </r>
    <phoneticPr fontId="5"/>
  </si>
  <si>
    <t xml:space="preserve">PL6-M5M </t>
    <phoneticPr fontId="5"/>
  </si>
  <si>
    <t>一般配管用 チューブフィッティングミニタイプ エルボ</t>
    <phoneticPr fontId="5"/>
  </si>
  <si>
    <t>　　3個　最小発注単位</t>
    <rPh sb="5" eb="7">
      <t>サイショウ</t>
    </rPh>
    <rPh sb="7" eb="9">
      <t>ハッチュウ</t>
    </rPh>
    <rPh sb="9" eb="11">
      <t>タンイ</t>
    </rPh>
    <phoneticPr fontId="5"/>
  </si>
  <si>
    <t>勝田（則包）</t>
    <rPh sb="0" eb="2">
      <t>カツタ</t>
    </rPh>
    <rPh sb="3" eb="5">
      <t>ノリカネ</t>
    </rPh>
    <phoneticPr fontId="5"/>
  </si>
  <si>
    <t>見積書番号：HQ20-0886-1</t>
    <rPh sb="0" eb="2">
      <t>ミツ</t>
    </rPh>
    <rPh sb="2" eb="3">
      <t>ショ</t>
    </rPh>
    <rPh sb="3" eb="5">
      <t>バンゴウ</t>
    </rPh>
    <phoneticPr fontId="5"/>
  </si>
  <si>
    <t>電源ランプ（組） 170-549-017</t>
    <rPh sb="0" eb="2">
      <t>デンゲン</t>
    </rPh>
    <rPh sb="6" eb="7">
      <t>クミ</t>
    </rPh>
    <phoneticPr fontId="5"/>
  </si>
  <si>
    <t>B板～SWボックスコード（組） 170-528-113</t>
    <rPh sb="1" eb="2">
      <t>バン</t>
    </rPh>
    <rPh sb="13" eb="14">
      <t>クミ</t>
    </rPh>
    <phoneticPr fontId="5"/>
  </si>
  <si>
    <t>ダストキャップ３ 982-447-004</t>
    <phoneticPr fontId="5"/>
  </si>
  <si>
    <t>注意書きステッカー 173-616-004</t>
    <rPh sb="0" eb="3">
      <t>チュウイガ</t>
    </rPh>
    <phoneticPr fontId="5"/>
  </si>
  <si>
    <t>以上</t>
    <rPh sb="0" eb="2">
      <t>イジョウ</t>
    </rPh>
    <phoneticPr fontId="5"/>
  </si>
  <si>
    <t>改造の為、蛇の目へ返送　JIT便</t>
    <rPh sb="0" eb="2">
      <t>カイゾウ</t>
    </rPh>
    <rPh sb="3" eb="4">
      <t>タメ</t>
    </rPh>
    <rPh sb="5" eb="6">
      <t>ジャ</t>
    </rPh>
    <rPh sb="7" eb="8">
      <t>メ</t>
    </rPh>
    <rPh sb="9" eb="11">
      <t>ヘンソウ</t>
    </rPh>
    <rPh sb="15" eb="16">
      <t>ビン</t>
    </rPh>
    <phoneticPr fontId="5"/>
  </si>
  <si>
    <t>181660(NORIKANE)で発注済み</t>
    <rPh sb="17" eb="19">
      <t>ハッチュウ</t>
    </rPh>
    <rPh sb="19" eb="20">
      <t>ズ</t>
    </rPh>
    <phoneticPr fontId="5"/>
  </si>
  <si>
    <t>ﾜﾝﾀｯﾁﾂｷﾞﾃ</t>
  </si>
  <si>
    <t>181660(YATAGAWA)で発注済み※勝田Ｍ承認済み</t>
    <rPh sb="17" eb="19">
      <t>ハッチュウ</t>
    </rPh>
    <rPh sb="19" eb="20">
      <t>ズ</t>
    </rPh>
    <rPh sb="22" eb="24">
      <t>カツタ</t>
    </rPh>
    <rPh sb="25" eb="27">
      <t>ショウニン</t>
    </rPh>
    <rPh sb="27" eb="28">
      <t>ズ</t>
    </rPh>
    <phoneticPr fontId="5"/>
  </si>
  <si>
    <t>SS-4-BT</t>
    <phoneticPr fontId="5"/>
  </si>
  <si>
    <t>ティー</t>
    <phoneticPr fontId="5"/>
  </si>
  <si>
    <t>見積№1009820544</t>
    <rPh sb="0" eb="3">
      <t>ミツモリナンバー</t>
    </rPh>
    <phoneticPr fontId="5"/>
  </si>
  <si>
    <t>SS-BVM4</t>
    <phoneticPr fontId="5"/>
  </si>
  <si>
    <t>バルブ</t>
  </si>
  <si>
    <t>APMMSL-N2-G2-L15</t>
    <phoneticPr fontId="5"/>
  </si>
  <si>
    <t>変換継手</t>
    <phoneticPr fontId="5"/>
  </si>
  <si>
    <t>181863(NORIKANE)で手配済み。</t>
    <rPh sb="17" eb="19">
      <t>テハイ</t>
    </rPh>
    <rPh sb="19" eb="20">
      <t>ズ</t>
    </rPh>
    <phoneticPr fontId="5"/>
  </si>
  <si>
    <t>ＮＯＫ</t>
    <phoneticPr fontId="5"/>
  </si>
  <si>
    <t>FCLJHJ-V71-D77-H80-T10-L30-SLC</t>
    <phoneticPr fontId="5"/>
  </si>
  <si>
    <t>樹脂リング</t>
    <phoneticPr fontId="5"/>
  </si>
  <si>
    <t>RNCB5-6-25</t>
    <phoneticPr fontId="5"/>
  </si>
  <si>
    <t>カバーボルト</t>
    <phoneticPr fontId="5"/>
  </si>
  <si>
    <t>SCLBK5-15.2-FC4</t>
    <phoneticPr fontId="5"/>
  </si>
  <si>
    <t>RNCB5-6-15</t>
    <phoneticPr fontId="5"/>
  </si>
  <si>
    <t>段付平行ピン</t>
    <phoneticPr fontId="5"/>
  </si>
  <si>
    <t>MSH4-8</t>
    <phoneticPr fontId="5"/>
  </si>
  <si>
    <t>MVBLK-ACW-JPA2BJFLZ111AB</t>
    <phoneticPr fontId="5"/>
  </si>
  <si>
    <t>SETE0032-Y01ツール板</t>
    <rPh sb="15" eb="16">
      <t>イタ</t>
    </rPh>
    <phoneticPr fontId="5"/>
  </si>
  <si>
    <t>MVBLK-ACW-JPA2BJSLB111AB</t>
    <phoneticPr fontId="5"/>
  </si>
  <si>
    <t>SETE0032-Y02バルブベース</t>
    <phoneticPr fontId="5"/>
  </si>
  <si>
    <t>MVBLK-ACW-JPA2BJMZ9111AB</t>
    <phoneticPr fontId="5"/>
  </si>
  <si>
    <t>SETE0032-Y03バルブクランプ</t>
    <phoneticPr fontId="5"/>
  </si>
  <si>
    <t>MVSHM-3N03002001003-JPA2BJBM5111AA</t>
    <phoneticPr fontId="5"/>
  </si>
  <si>
    <t>SETE0032-Y04板金</t>
    <rPh sb="12" eb="14">
      <t>バンキン</t>
    </rPh>
    <phoneticPr fontId="5"/>
  </si>
  <si>
    <t>MVBLK-ACW-JPA2BJ4EW111AB</t>
  </si>
  <si>
    <t>SETE0032-Y05ノズルベース</t>
    <phoneticPr fontId="5"/>
  </si>
  <si>
    <t>MVBLK-ACW-JPA2BJDTZ111AB</t>
    <phoneticPr fontId="5"/>
  </si>
  <si>
    <t>SETE0032-Y06ノズルクランプ</t>
    <phoneticPr fontId="5"/>
  </si>
  <si>
    <t>MVBLK-ACW-JPA2BJXYS111AB</t>
  </si>
  <si>
    <t>SETE0032-Y07カートリッジべース</t>
    <phoneticPr fontId="5"/>
  </si>
  <si>
    <t>MVBLK-ACW-JPA2BJ4S9111AB</t>
    <phoneticPr fontId="5"/>
  </si>
  <si>
    <t>SETE0032-Y08カートリッジクランプ</t>
    <phoneticPr fontId="5"/>
  </si>
  <si>
    <t>MVSHM-3N02040001005-2FY-GX59Y</t>
    <phoneticPr fontId="5"/>
  </si>
  <si>
    <t>SETE0032-Y09板金</t>
    <rPh sb="12" eb="14">
      <t>バンキン</t>
    </rPh>
    <phoneticPr fontId="5"/>
  </si>
  <si>
    <t>MVBLK-ACW-2FY-M63R3</t>
    <phoneticPr fontId="5"/>
  </si>
  <si>
    <t>SETE0032-Y01-1ツール板</t>
    <phoneticPr fontId="5"/>
  </si>
  <si>
    <t>MVBLK-ACW-2GS-5R67W</t>
    <phoneticPr fontId="5"/>
  </si>
  <si>
    <t>三和スクリーン銘板(SET上海)</t>
    <rPh sb="0" eb="2">
      <t>サンワ</t>
    </rPh>
    <rPh sb="7" eb="8">
      <t>メイ</t>
    </rPh>
    <rPh sb="8" eb="9">
      <t>ハン</t>
    </rPh>
    <rPh sb="13" eb="15">
      <t>シャンハイ</t>
    </rPh>
    <phoneticPr fontId="5"/>
  </si>
  <si>
    <t>JR3504　外部SW　内部電源</t>
    <rPh sb="12" eb="14">
      <t>ナイブ</t>
    </rPh>
    <rPh sb="14" eb="16">
      <t>デンゲン</t>
    </rPh>
    <phoneticPr fontId="5"/>
  </si>
  <si>
    <t>I/O-Ｓ（ｵﾌﾟｼｮﾝ）増設</t>
    <phoneticPr fontId="5"/>
  </si>
  <si>
    <t>B15I.050.075.0-40-1050.34PZ</t>
    <phoneticPr fontId="5"/>
  </si>
  <si>
    <t>見積№3047647</t>
    <rPh sb="0" eb="2">
      <t>ミツ</t>
    </rPh>
    <phoneticPr fontId="5"/>
  </si>
  <si>
    <t>端子台(プッシュイン) @20</t>
    <rPh sb="0" eb="3">
      <t>タンシダイ</t>
    </rPh>
    <phoneticPr fontId="5"/>
  </si>
  <si>
    <t>ストッパ @4</t>
    <phoneticPr fontId="5"/>
  </si>
  <si>
    <t>Web設計ハーネス  IO-MT L3000</t>
    <phoneticPr fontId="5"/>
  </si>
  <si>
    <t>182088(NORIKANE)で発注済み</t>
    <rPh sb="17" eb="19">
      <t>ハッチュウ</t>
    </rPh>
    <rPh sb="19" eb="20">
      <t>ズ</t>
    </rPh>
    <phoneticPr fontId="5"/>
  </si>
  <si>
    <t>INTERPOWER</t>
    <phoneticPr fontId="5"/>
  </si>
  <si>
    <t xml:space="preserve">83012700 </t>
    <phoneticPr fontId="5"/>
  </si>
  <si>
    <t>IEC規格ソケット(UL、CSA)／C15</t>
    <phoneticPr fontId="5"/>
  </si>
  <si>
    <t>AC94-53-M-210-3</t>
    <phoneticPr fontId="5"/>
  </si>
  <si>
    <t>電源コード(3m)</t>
    <rPh sb="0" eb="2">
      <t>デンゲン</t>
    </rPh>
    <phoneticPr fontId="5"/>
  </si>
  <si>
    <t>CCC2P-W-3</t>
    <phoneticPr fontId="5"/>
  </si>
  <si>
    <t>固定長(CCC) 両端コネクタ C7ソケット付</t>
    <phoneticPr fontId="5"/>
  </si>
  <si>
    <t>UIA324-24-PL03B</t>
    <phoneticPr fontId="5"/>
  </si>
  <si>
    <t>ACアダプタ</t>
    <phoneticPr fontId="5"/>
  </si>
  <si>
    <t xml:space="preserve">MIS-OAALL </t>
    <phoneticPr fontId="5"/>
  </si>
  <si>
    <t>OAタップ マルチタップ</t>
  </si>
  <si>
    <t>SETE0021-Z01板金</t>
    <rPh sb="12" eb="14">
      <t>バンキン</t>
    </rPh>
    <phoneticPr fontId="5"/>
  </si>
  <si>
    <t>SETE0021-Z02ベア取付</t>
    <rPh sb="14" eb="16">
      <t>トリツケ</t>
    </rPh>
    <phoneticPr fontId="5"/>
  </si>
  <si>
    <t>SETE0021-Z03ベア上部ベース</t>
    <rPh sb="14" eb="16">
      <t>ジョウブ</t>
    </rPh>
    <phoneticPr fontId="5"/>
  </si>
  <si>
    <t>鍋ネジ @4</t>
    <rPh sb="0" eb="1">
      <t>ナベ</t>
    </rPh>
    <phoneticPr fontId="5"/>
  </si>
  <si>
    <t>SETE0021-Z04攪拌ベース</t>
    <rPh sb="12" eb="14">
      <t>カクハン</t>
    </rPh>
    <phoneticPr fontId="5"/>
  </si>
  <si>
    <t>MVBLK-ACW-2FJ-4BLAW</t>
    <phoneticPr fontId="5"/>
  </si>
  <si>
    <t>SETE0052-Z01カートリッジホルダ</t>
    <phoneticPr fontId="5"/>
  </si>
  <si>
    <t>MVBLK-ACW-2FJ-RAGA7</t>
    <phoneticPr fontId="5"/>
  </si>
  <si>
    <t>SETE0052-Z02カートリッジクランプ</t>
    <phoneticPr fontId="5"/>
  </si>
  <si>
    <t>MVSHM-3N02052004007-2FJ-R8A8J</t>
    <phoneticPr fontId="5"/>
  </si>
  <si>
    <t>SETE0052-Z03カートリッジ受け</t>
    <rPh sb="18" eb="19">
      <t>ウ</t>
    </rPh>
    <phoneticPr fontId="5"/>
  </si>
  <si>
    <t>MVSHM-3N02050013026-JPA27UMT1111AB</t>
    <phoneticPr fontId="5"/>
  </si>
  <si>
    <t>SETE0021-Z08カップ受けベース</t>
    <rPh sb="15" eb="16">
      <t>ウ</t>
    </rPh>
    <phoneticPr fontId="5"/>
  </si>
  <si>
    <t>SETE0021-Z09カップ受け(1)</t>
    <rPh sb="15" eb="16">
      <t>ウ</t>
    </rPh>
    <phoneticPr fontId="5"/>
  </si>
  <si>
    <t>SETE0021-Z10カップ受け(2)</t>
    <rPh sb="15" eb="16">
      <t>ウ</t>
    </rPh>
    <phoneticPr fontId="5"/>
  </si>
  <si>
    <t>六角穴付きボルト @4</t>
    <rPh sb="0" eb="4">
      <t>ロッカクアナツ</t>
    </rPh>
    <phoneticPr fontId="5"/>
  </si>
  <si>
    <t>FWZSM-D30-V19-P15-H5-T7</t>
    <phoneticPr fontId="5"/>
  </si>
  <si>
    <t>段付金属ワッシャ</t>
    <phoneticPr fontId="5"/>
  </si>
  <si>
    <t>NSK</t>
    <phoneticPr fontId="5"/>
  </si>
  <si>
    <t>6800ZZ</t>
    <phoneticPr fontId="5"/>
  </si>
  <si>
    <t>CIMRS10-15-0.5</t>
    <phoneticPr fontId="5"/>
  </si>
  <si>
    <t>六角穴付きボルト @1</t>
    <rPh sb="0" eb="4">
      <t>ロッカクアナツ</t>
    </rPh>
    <phoneticPr fontId="5"/>
  </si>
  <si>
    <t>SETE0021-Y01シャフトクランプ(1)</t>
    <phoneticPr fontId="5"/>
  </si>
  <si>
    <t>SETE0021-Y02シャフトクランプ(2)</t>
    <phoneticPr fontId="5"/>
  </si>
  <si>
    <t>SETE0021-Y03ツール板</t>
    <rPh sb="15" eb="16">
      <t>イタ</t>
    </rPh>
    <phoneticPr fontId="5"/>
  </si>
  <si>
    <t>SETE0021-Y04バルブベース</t>
    <phoneticPr fontId="5"/>
  </si>
  <si>
    <t>SETE0052-Y05ケーブル固定</t>
    <rPh sb="16" eb="18">
      <t>コテイ</t>
    </rPh>
    <phoneticPr fontId="5"/>
  </si>
  <si>
    <t>182091(NORIKANE)で発注済み。</t>
    <rPh sb="17" eb="19">
      <t>ハッチュウ</t>
    </rPh>
    <rPh sb="19" eb="20">
      <t>ズ</t>
    </rPh>
    <phoneticPr fontId="5"/>
  </si>
  <si>
    <t>クボタケミックス</t>
    <phoneticPr fontId="5"/>
  </si>
  <si>
    <t>JR3503</t>
    <phoneticPr fontId="5"/>
  </si>
  <si>
    <t>蛇の目よりｸﾚｲｴﾝｼﾞﾆｱﾘﾝｸﾞ（兵庫）へ直送</t>
    <rPh sb="0" eb="1">
      <t>ジャ</t>
    </rPh>
    <rPh sb="2" eb="3">
      <t>メ</t>
    </rPh>
    <rPh sb="19" eb="21">
      <t>ヒョウゴ</t>
    </rPh>
    <rPh sb="23" eb="25">
      <t>チョクソウ</t>
    </rPh>
    <phoneticPr fontId="4"/>
  </si>
  <si>
    <t>JR3-Cpts2</t>
    <phoneticPr fontId="4"/>
  </si>
  <si>
    <t>オプションSW付きスイッチボックス</t>
    <rPh sb="7" eb="8">
      <t>ツ</t>
    </rPh>
    <phoneticPr fontId="5"/>
  </si>
  <si>
    <t>I/OMT増設</t>
    <rPh sb="5" eb="7">
      <t>ゾウセツ</t>
    </rPh>
    <phoneticPr fontId="5"/>
  </si>
  <si>
    <t>I/O-S増設</t>
    <rPh sb="5" eb="7">
      <t>ゾウセツ</t>
    </rPh>
    <phoneticPr fontId="4"/>
  </si>
  <si>
    <t>送料（蛇の目➡ｸﾚｲｴﾝｼﾞﾆｱﾘﾝｸﾞへ直送）</t>
    <rPh sb="0" eb="2">
      <t>ソウリョウ</t>
    </rPh>
    <rPh sb="3" eb="4">
      <t>ジャ</t>
    </rPh>
    <rPh sb="5" eb="6">
      <t>メ</t>
    </rPh>
    <rPh sb="21" eb="23">
      <t>チョクソウ</t>
    </rPh>
    <phoneticPr fontId="4"/>
  </si>
  <si>
    <t>IO-MTケーブル（3M）</t>
    <phoneticPr fontId="4"/>
  </si>
  <si>
    <t>JR3-TB2 ティーチングボックス２ 非常停止無</t>
    <rPh sb="20" eb="22">
      <t>ヒジョウ</t>
    </rPh>
    <rPh sb="22" eb="24">
      <t>テイシ</t>
    </rPh>
    <rPh sb="24" eb="25">
      <t>ナ</t>
    </rPh>
    <phoneticPr fontId="4"/>
  </si>
  <si>
    <t>在庫使用</t>
    <rPh sb="0" eb="4">
      <t>ザイコシヨウ</t>
    </rPh>
    <phoneticPr fontId="4"/>
  </si>
  <si>
    <t>182409（NORIKANE)で発注済み。</t>
    <rPh sb="17" eb="19">
      <t>ハッチュウ</t>
    </rPh>
    <rPh sb="19" eb="20">
      <t>ズ</t>
    </rPh>
    <phoneticPr fontId="5"/>
  </si>
  <si>
    <t>㈱協同電子工業 様</t>
    <rPh sb="1" eb="3">
      <t>キョウドウ</t>
    </rPh>
    <rPh sb="3" eb="7">
      <t>デンシコウギョウ</t>
    </rPh>
    <phoneticPr fontId="5"/>
  </si>
  <si>
    <t>NO.182452</t>
    <phoneticPr fontId="5"/>
  </si>
  <si>
    <t>在庫使用　　　6本</t>
    <rPh sb="8" eb="9">
      <t>ホン</t>
    </rPh>
    <phoneticPr fontId="5"/>
  </si>
  <si>
    <t>平座金　M4用</t>
    <rPh sb="6" eb="7">
      <t>ヨウ</t>
    </rPh>
    <phoneticPr fontId="5"/>
  </si>
  <si>
    <t>古賀</t>
    <rPh sb="0" eb="2">
      <t>コガ</t>
    </rPh>
    <phoneticPr fontId="5"/>
  </si>
  <si>
    <t>@ECHN-20201130-00006</t>
    <phoneticPr fontId="5"/>
  </si>
  <si>
    <t>WEB発注済（納期回答待ち）</t>
    <rPh sb="3" eb="5">
      <t>ハッチュウ</t>
    </rPh>
    <rPh sb="5" eb="6">
      <t>スミ</t>
    </rPh>
    <rPh sb="7" eb="9">
      <t>ノウキ</t>
    </rPh>
    <rPh sb="9" eb="11">
      <t>カイトウ</t>
    </rPh>
    <rPh sb="11" eb="12">
      <t>マ</t>
    </rPh>
    <phoneticPr fontId="4"/>
  </si>
  <si>
    <t>松井電器産業</t>
    <rPh sb="0" eb="6">
      <t>マツイデンキサンギョウ</t>
    </rPh>
    <phoneticPr fontId="5"/>
  </si>
  <si>
    <t>MVBLK-AMW-2G6-YR4PD</t>
  </si>
  <si>
    <t>WEB発注済</t>
    <rPh sb="3" eb="5">
      <t>ハッチュウ</t>
    </rPh>
    <rPh sb="5" eb="6">
      <t>スミ</t>
    </rPh>
    <phoneticPr fontId="4"/>
  </si>
  <si>
    <t>MVSHM-3N02002007011-2G6-Y4BA4</t>
  </si>
  <si>
    <t>MVSHM-3N02050004013-2G6-YGM5N</t>
  </si>
  <si>
    <t>MVSHM-3N03002003003-2G6-YARZJ</t>
  </si>
  <si>
    <t>MVSHM-3N02050002005-2G6-9B6WM</t>
  </si>
  <si>
    <t>ｲﾀ_ﾌﾞﾗｹｯﾄ/ﾄﾘﾂｹｲﾀ</t>
    <phoneticPr fontId="4"/>
  </si>
  <si>
    <t>発注願います（過去実績あり）</t>
    <rPh sb="0" eb="2">
      <t>ハッチュウ</t>
    </rPh>
    <rPh sb="2" eb="3">
      <t>ネガ</t>
    </rPh>
    <rPh sb="7" eb="9">
      <t>カコ</t>
    </rPh>
    <rPh sb="9" eb="11">
      <t>ジッセキ</t>
    </rPh>
    <phoneticPr fontId="4"/>
  </si>
  <si>
    <t>COM2</t>
    <phoneticPr fontId="5"/>
  </si>
  <si>
    <t>ﾘｷｯﾄﾞｼｽﾃﾑ</t>
    <phoneticPr fontId="5"/>
  </si>
  <si>
    <t>ﾀﾝｸ</t>
    <phoneticPr fontId="5"/>
  </si>
  <si>
    <t>落とし蓋</t>
    <rPh sb="0" eb="1">
      <t>オ</t>
    </rPh>
    <rPh sb="3" eb="4">
      <t>フタ</t>
    </rPh>
    <phoneticPr fontId="5"/>
  </si>
  <si>
    <r>
      <t xml:space="preserve">FU-C1 </t>
    </r>
    <r>
      <rPr>
        <b/>
        <sz val="11"/>
        <color indexed="10"/>
        <rFont val="ＭＳ Ｐゴシック"/>
        <family val="3"/>
        <charset val="128"/>
      </rPr>
      <t>→ FU-C2</t>
    </r>
    <phoneticPr fontId="5"/>
  </si>
  <si>
    <t>発注願います。</t>
    <rPh sb="0" eb="3">
      <t>ハッチュウネガ</t>
    </rPh>
    <phoneticPr fontId="5"/>
  </si>
  <si>
    <t>■SETA0015-01-A(ｺﾝﾍﾞｱﾍﾞｰｽ)</t>
  </si>
  <si>
    <t>■SETA0015-31-A(ｺﾝﾍﾞｱﾍﾞｰｽ)</t>
    <phoneticPr fontId="5"/>
  </si>
  <si>
    <t>■SETA0015-31-B(ｺﾝﾍﾞｱﾍﾞｰｽ)</t>
    <phoneticPr fontId="5"/>
  </si>
  <si>
    <t>■SETA0015-32-A(ｼｬｯﾀｰ)</t>
  </si>
  <si>
    <t>MVSHM-3N01002069099-2CH-D4EGP</t>
    <phoneticPr fontId="5"/>
  </si>
  <si>
    <t>NV30-FA 2P 15A 30MA</t>
  </si>
  <si>
    <t>RSAU-PS-600-300-300-K-WB2008170024</t>
  </si>
  <si>
    <t>ｽﾁｰﾙ_ﾎﾞｯｸｽ_RSAU-PS</t>
  </si>
  <si>
    <t>LAN-SWHPOE44</t>
    <phoneticPr fontId="5"/>
  </si>
  <si>
    <t>NWTC6A2-UTP-S-GY-3</t>
    <phoneticPr fontId="5"/>
  </si>
  <si>
    <t>DH-HD14SS20BK</t>
  </si>
  <si>
    <t>AVDｱｸｾｻﾘ</t>
  </si>
  <si>
    <t>EFSTB6-3030-2000</t>
    <phoneticPr fontId="5"/>
  </si>
  <si>
    <t>A22E-M-01B</t>
    <phoneticPr fontId="5"/>
  </si>
  <si>
    <t>MXQ12C-100ZG3-M9NVL</t>
  </si>
  <si>
    <t>SMC ｴｱｽﾗｲﾄﾞﾃｰﾌﾞﾙ MXQC</t>
  </si>
  <si>
    <t>RSAU-PS-500-300-300-K-WB2008170003</t>
  </si>
  <si>
    <t>KNCLSS20-25-20</t>
    <phoneticPr fontId="5"/>
  </si>
  <si>
    <t>AFPNA8-P8.70-L10-B15.0-E0.5</t>
    <phoneticPr fontId="5"/>
  </si>
  <si>
    <t>SSLBNR8</t>
    <phoneticPr fontId="5"/>
  </si>
  <si>
    <t>AS2201F-N01-04SA</t>
    <phoneticPr fontId="5"/>
  </si>
  <si>
    <t>G7SA-5A1B DC24</t>
    <phoneticPr fontId="5"/>
  </si>
  <si>
    <t>ZP3-T08BGN-A5</t>
    <phoneticPr fontId="5"/>
  </si>
  <si>
    <t>T-15</t>
  </si>
  <si>
    <t>T(ｻﾝﾎﾟｳ)ﾎﾞｰﾙﾊﾞﾙﾌﾞﾚﾊﾞｰﾊﾝﾄﾞﾙ</t>
  </si>
  <si>
    <t>村上さんへ渡し</t>
    <rPh sb="0" eb="2">
      <t>ムラカミ</t>
    </rPh>
    <rPh sb="5" eb="6">
      <t>ワタ</t>
    </rPh>
    <phoneticPr fontId="5"/>
  </si>
  <si>
    <t>MC-10-4</t>
  </si>
  <si>
    <t>ｽﾃﾝﾚｽｺｳﾖｳSUS316MCﾊｰﾌﾕﾆｵﾝ</t>
  </si>
  <si>
    <t>F-1</t>
    <phoneticPr fontId="5"/>
  </si>
  <si>
    <t>SR-75L4</t>
    <phoneticPr fontId="5"/>
  </si>
  <si>
    <t>PR-FB30P3</t>
  </si>
  <si>
    <t>PR-M51N1</t>
  </si>
  <si>
    <t>LINE-A3</t>
    <phoneticPr fontId="5"/>
  </si>
  <si>
    <t>FU-35TZ</t>
  </si>
  <si>
    <t>FU-77V+F-4</t>
  </si>
  <si>
    <t>LV-NH62</t>
  </si>
  <si>
    <t>NU-EP1</t>
  </si>
  <si>
    <t>OP-26751</t>
  </si>
  <si>
    <t>PR-MB30N1</t>
  </si>
  <si>
    <t>SETタイ</t>
    <phoneticPr fontId="5"/>
  </si>
  <si>
    <t>タイ</t>
    <phoneticPr fontId="5"/>
  </si>
  <si>
    <t>@ECHN-20201211-00004</t>
    <phoneticPr fontId="5"/>
  </si>
  <si>
    <t>WEB発注済</t>
    <rPh sb="0" eb="5">
      <t>ウェＢハッチュウ</t>
    </rPh>
    <rPh sb="5" eb="6">
      <t>スミ</t>
    </rPh>
    <phoneticPr fontId="5"/>
  </si>
  <si>
    <t>大同精機</t>
    <rPh sb="0" eb="4">
      <t>ダイドウセイキ</t>
    </rPh>
    <phoneticPr fontId="5"/>
  </si>
  <si>
    <t>MVBLK-AMW-2GE-YGJMD</t>
  </si>
  <si>
    <t>SSH-A（Holder Base)</t>
  </si>
  <si>
    <t>MVBLK-AMW-2GE-59G47</t>
  </si>
  <si>
    <t>SSH-B（Syringe guide）</t>
  </si>
  <si>
    <t>MVBLK-AMW-2GE-YKRXP</t>
  </si>
  <si>
    <t>SSH-C（Syringe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</si>
</sst>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quot;¥&quot;\-#,##0"/>
    <numFmt numFmtId="176" formatCode="#,##0_);[Red]\(#,##0\)"/>
    <numFmt numFmtId="177" formatCode="m&quot;月&quot;d&quot;日&quot;;@"/>
    <numFmt numFmtId="178" formatCode="m/d;@"/>
    <numFmt numFmtId="179" formatCode="yyyy&quot;年&quot;m&quot;月&quot;d&quot;日&quot;;@"/>
    <numFmt numFmtId="180" formatCode="0_ ;[Red]\-0\ "/>
    <numFmt numFmtId="181" formatCode="yyyy/m/d;@"/>
    <numFmt numFmtId="182" formatCode="0_);[Red]\(0\)"/>
    <numFmt numFmtId="183" formatCode="0_ "/>
    <numFmt numFmtId="184" formatCode="#,##0_ "/>
    <numFmt numFmtId="185" formatCode="#,##0_ ;[Red]\-#,##0\ "/>
  </numFmts>
  <fonts count="148">
    <font>
      <sz val="11"/>
      <color theme="1"/>
      <name val="游ゴシック"/>
      <family val="2"/>
      <charset val="128"/>
      <scheme val="minor"/>
    </font>
    <font>
      <sz val="11"/>
      <color rgb="FFFF0000"/>
      <name val="游ゴシック"/>
      <family val="2"/>
      <charset val="128"/>
      <scheme val="minor"/>
    </font>
    <font>
      <sz val="11"/>
      <color theme="1"/>
      <name val="游ゴシック"/>
      <family val="3"/>
      <charset val="128"/>
      <scheme val="minor"/>
    </font>
    <font>
      <b/>
      <sz val="14"/>
      <color indexed="8"/>
      <name val="ＭＳ Ｐゴシック"/>
      <family val="3"/>
      <charset val="128"/>
    </font>
    <font>
      <sz val="6"/>
      <name val="游ゴシック"/>
      <family val="2"/>
      <charset val="128"/>
      <scheme val="minor"/>
    </font>
    <font>
      <sz val="6"/>
      <name val="ＭＳ Ｐゴシック"/>
      <family val="3"/>
      <charset val="128"/>
    </font>
    <font>
      <b/>
      <sz val="11"/>
      <color indexed="8"/>
      <name val="ＭＳ Ｐゴシック"/>
      <family val="3"/>
      <charset val="128"/>
    </font>
    <font>
      <sz val="11"/>
      <color rgb="FFFF0000"/>
      <name val="游ゴシック"/>
      <family val="3"/>
      <charset val="128"/>
      <scheme val="minor"/>
    </font>
    <font>
      <sz val="11"/>
      <name val="游ゴシック"/>
      <family val="3"/>
      <charset val="128"/>
      <scheme val="minor"/>
    </font>
    <font>
      <sz val="11"/>
      <color theme="1"/>
      <name val="ＭＳ Ｐゴシック"/>
      <family val="3"/>
      <charset val="128"/>
    </font>
    <font>
      <sz val="9"/>
      <name val="ＭＳ ゴシック"/>
      <family val="3"/>
      <charset val="128"/>
    </font>
    <font>
      <sz val="11"/>
      <name val="ＭＳ ゴシック"/>
      <family val="3"/>
      <charset val="128"/>
    </font>
    <font>
      <sz val="10"/>
      <name val="ＭＳ ゴシック"/>
      <family val="3"/>
      <charset val="128"/>
    </font>
    <font>
      <b/>
      <sz val="11"/>
      <color rgb="FFFF0000"/>
      <name val="ＭＳ ゴシック"/>
      <family val="3"/>
      <charset val="128"/>
    </font>
    <font>
      <b/>
      <sz val="11"/>
      <color indexed="10"/>
      <name val="ＭＳ ゴシック"/>
      <family val="3"/>
      <charset val="128"/>
    </font>
    <font>
      <sz val="11"/>
      <color indexed="8"/>
      <name val="ＭＳ ゴシック"/>
      <family val="3"/>
      <charset val="128"/>
    </font>
    <font>
      <sz val="11"/>
      <color rgb="FFFF0000"/>
      <name val="ＭＳ ゴシック"/>
      <family val="3"/>
      <charset val="128"/>
    </font>
    <font>
      <b/>
      <sz val="10"/>
      <color rgb="FFFF0000"/>
      <name val="ＭＳ ゴシック"/>
      <family val="3"/>
      <charset val="128"/>
    </font>
    <font>
      <b/>
      <sz val="9"/>
      <color rgb="FFFF0000"/>
      <name val="ＭＳ ゴシック"/>
      <family val="3"/>
      <charset val="128"/>
    </font>
    <font>
      <sz val="11"/>
      <color indexed="10"/>
      <name val="ＭＳ ゴシック"/>
      <family val="3"/>
      <charset val="128"/>
    </font>
    <font>
      <sz val="11"/>
      <color indexed="10"/>
      <name val="ＭＳ Ｐゴシック"/>
      <family val="3"/>
      <charset val="128"/>
    </font>
    <font>
      <sz val="11"/>
      <color indexed="8"/>
      <name val="ＭＳ Ｐゴシック"/>
      <family val="3"/>
      <charset val="128"/>
    </font>
    <font>
      <b/>
      <sz val="11"/>
      <color theme="1"/>
      <name val="游ゴシック"/>
      <family val="3"/>
      <charset val="128"/>
      <scheme val="minor"/>
    </font>
    <font>
      <b/>
      <sz val="11"/>
      <color rgb="FFFF0000"/>
      <name val="游ゴシック"/>
      <family val="3"/>
      <charset val="128"/>
      <scheme val="minor"/>
    </font>
    <font>
      <sz val="6"/>
      <name val="游ゴシック"/>
      <family val="3"/>
      <charset val="128"/>
      <scheme val="minor"/>
    </font>
    <font>
      <b/>
      <sz val="10"/>
      <color indexed="8"/>
      <name val="ＭＳ Ｐゴシック"/>
      <family val="3"/>
      <charset val="128"/>
    </font>
    <font>
      <sz val="10"/>
      <color indexed="8"/>
      <name val="ＭＳ Ｐゴシック"/>
      <family val="3"/>
      <charset val="128"/>
    </font>
    <font>
      <sz val="11"/>
      <name val="ＭＳ Ｐゴシック"/>
      <family val="3"/>
      <charset val="128"/>
    </font>
    <font>
      <b/>
      <sz val="10"/>
      <color rgb="FFFF0000"/>
      <name val="ＭＳ Ｐゴシック"/>
      <family val="3"/>
      <charset val="128"/>
    </font>
    <font>
      <sz val="10"/>
      <name val="ＭＳ Ｐゴシック"/>
      <family val="3"/>
      <charset val="128"/>
    </font>
    <font>
      <sz val="11"/>
      <color rgb="FF0070C0"/>
      <name val="ＭＳ Ｐゴシック"/>
      <family val="3"/>
      <charset val="128"/>
    </font>
    <font>
      <b/>
      <sz val="10"/>
      <name val="ＭＳ Ｐゴシック"/>
      <family val="3"/>
      <charset val="128"/>
    </font>
    <font>
      <sz val="12"/>
      <color indexed="8"/>
      <name val="ＭＳ Ｐゴシック"/>
      <family val="3"/>
      <charset val="128"/>
    </font>
    <font>
      <sz val="12"/>
      <name val="ＭＳ Ｐ明朝"/>
      <family val="1"/>
      <charset val="128"/>
    </font>
    <font>
      <sz val="9"/>
      <color indexed="8"/>
      <name val="ＭＳ Ｐゴシック"/>
      <family val="3"/>
      <charset val="128"/>
    </font>
    <font>
      <sz val="10"/>
      <color indexed="56"/>
      <name val="Arial"/>
      <family val="2"/>
    </font>
    <font>
      <sz val="10"/>
      <color indexed="56"/>
      <name val="ＭＳ ゴシック"/>
      <family val="3"/>
      <charset val="128"/>
    </font>
    <font>
      <sz val="16"/>
      <color theme="1"/>
      <name val="游ゴシック"/>
      <family val="3"/>
      <charset val="128"/>
      <scheme val="minor"/>
    </font>
    <font>
      <b/>
      <sz val="14"/>
      <name val="游ゴシック"/>
      <family val="3"/>
      <charset val="128"/>
      <scheme val="minor"/>
    </font>
    <font>
      <b/>
      <sz val="14"/>
      <color theme="1"/>
      <name val="游ゴシック"/>
      <family val="3"/>
      <charset val="128"/>
      <scheme val="minor"/>
    </font>
    <font>
      <b/>
      <sz val="14"/>
      <name val="ＭＳ Ｐゴシック"/>
      <family val="3"/>
      <charset val="128"/>
    </font>
    <font>
      <b/>
      <sz val="11"/>
      <name val="ＭＳ Ｐゴシック"/>
      <family val="3"/>
      <charset val="128"/>
    </font>
    <font>
      <sz val="11"/>
      <color rgb="FFFF0000"/>
      <name val="ＭＳ Ｐゴシック"/>
      <family val="3"/>
      <charset val="128"/>
    </font>
    <font>
      <sz val="18"/>
      <color theme="1"/>
      <name val="游ゴシック"/>
      <family val="3"/>
      <charset val="128"/>
      <scheme val="minor"/>
    </font>
    <font>
      <sz val="8"/>
      <color indexed="8"/>
      <name val="ＭＳ Ｐゴシック"/>
      <family val="3"/>
      <charset val="128"/>
    </font>
    <font>
      <sz val="11"/>
      <color theme="9" tint="-0.249977111117893"/>
      <name val="ＭＳ Ｐゴシック"/>
      <family val="3"/>
      <charset val="128"/>
    </font>
    <font>
      <sz val="10"/>
      <color theme="9" tint="-0.249977111117893"/>
      <name val="ＭＳ Ｐゴシック"/>
      <family val="3"/>
      <charset val="128"/>
    </font>
    <font>
      <sz val="11"/>
      <color theme="9" tint="-0.249977111117893"/>
      <name val="游ゴシック"/>
      <family val="3"/>
      <charset val="128"/>
      <scheme val="minor"/>
    </font>
    <font>
      <sz val="10"/>
      <color theme="1"/>
      <name val="ＭＳ Ｐゴシック"/>
      <family val="3"/>
      <charset val="128"/>
    </font>
    <font>
      <b/>
      <sz val="11"/>
      <color rgb="FF0070C0"/>
      <name val="游ゴシック"/>
      <family val="3"/>
      <charset val="128"/>
      <scheme val="minor"/>
    </font>
    <font>
      <b/>
      <sz val="11"/>
      <color rgb="FF0070C0"/>
      <name val="ＭＳ Ｐゴシック"/>
      <family val="3"/>
      <charset val="128"/>
    </font>
    <font>
      <b/>
      <sz val="12"/>
      <color rgb="FF0070C0"/>
      <name val="游ゴシック"/>
      <family val="3"/>
      <charset val="128"/>
      <scheme val="minor"/>
    </font>
    <font>
      <b/>
      <sz val="12"/>
      <color indexed="10"/>
      <name val="ＭＳ Ｐゴシック"/>
      <family val="3"/>
      <charset val="128"/>
    </font>
    <font>
      <sz val="12"/>
      <color rgb="FF333333"/>
      <name val="游ゴシック"/>
      <family val="3"/>
      <charset val="128"/>
      <scheme val="minor"/>
    </font>
    <font>
      <sz val="11"/>
      <color rgb="FF0070C0"/>
      <name val="游ゴシック"/>
      <family val="3"/>
      <charset val="128"/>
      <scheme val="minor"/>
    </font>
    <font>
      <b/>
      <sz val="11"/>
      <color theme="9" tint="-0.249977111117893"/>
      <name val="游ゴシック"/>
      <family val="3"/>
      <charset val="128"/>
      <scheme val="minor"/>
    </font>
    <font>
      <b/>
      <sz val="11"/>
      <color theme="1"/>
      <name val="ＭＳ Ｐゴシック"/>
      <family val="3"/>
      <charset val="128"/>
    </font>
    <font>
      <sz val="12"/>
      <color theme="1"/>
      <name val="游ゴシック"/>
      <family val="3"/>
      <charset val="128"/>
      <scheme val="minor"/>
    </font>
    <font>
      <b/>
      <u/>
      <sz val="14"/>
      <color theme="1"/>
      <name val="游ゴシック"/>
      <family val="3"/>
      <charset val="128"/>
      <scheme val="minor"/>
    </font>
    <font>
      <sz val="10"/>
      <color theme="1"/>
      <name val="游ゴシック"/>
      <family val="3"/>
      <charset val="128"/>
      <scheme val="minor"/>
    </font>
    <font>
      <b/>
      <sz val="11"/>
      <color indexed="10"/>
      <name val="ＭＳ Ｐゴシック"/>
      <family val="3"/>
      <charset val="128"/>
    </font>
    <font>
      <b/>
      <sz val="11"/>
      <color indexed="30"/>
      <name val="ＭＳ Ｐゴシック"/>
      <family val="3"/>
      <charset val="128"/>
    </font>
    <font>
      <b/>
      <sz val="13.95"/>
      <color rgb="FF000000"/>
      <name val="ＭＳ Ｐゴシック"/>
      <family val="3"/>
      <charset val="128"/>
    </font>
    <font>
      <b/>
      <sz val="11"/>
      <color rgb="FF000000"/>
      <name val="ＭＳ Ｐゴシック"/>
      <family val="3"/>
      <charset val="128"/>
    </font>
    <font>
      <sz val="11"/>
      <color rgb="FF000000"/>
      <name val="ＭＳ Ｐゴシック"/>
      <family val="3"/>
      <charset val="128"/>
    </font>
    <font>
      <sz val="9.9499999999999993"/>
      <color rgb="FF000000"/>
      <name val="ＭＳ Ｐゴシック"/>
      <family val="3"/>
      <charset val="128"/>
    </font>
    <font>
      <b/>
      <sz val="13.95"/>
      <color theme="1"/>
      <name val="游ゴシック"/>
      <family val="3"/>
      <charset val="128"/>
      <scheme val="minor"/>
    </font>
    <font>
      <sz val="9"/>
      <color rgb="FF000000"/>
      <name val="ＭＳ Ｐゴシック"/>
      <family val="3"/>
      <charset val="128"/>
    </font>
    <font>
      <sz val="8"/>
      <color rgb="FF000000"/>
      <name val="ＭＳ Ｐゴシック"/>
      <family val="3"/>
      <charset val="128"/>
    </font>
    <font>
      <b/>
      <sz val="12"/>
      <color rgb="FF000000"/>
      <name val="ＭＳ Ｐゴシック"/>
      <family val="3"/>
      <charset val="128"/>
    </font>
    <font>
      <sz val="19.95"/>
      <color theme="1"/>
      <name val="游ゴシック"/>
      <family val="3"/>
      <charset val="128"/>
      <scheme val="minor"/>
    </font>
    <font>
      <sz val="9.9499999999999993"/>
      <color rgb="FFFF0000"/>
      <name val="ＭＳ Ｐゴシック"/>
      <family val="3"/>
      <charset val="128"/>
    </font>
    <font>
      <sz val="11"/>
      <color rgb="FF000000"/>
      <name val="游ゴシック"/>
      <family val="3"/>
      <charset val="128"/>
      <scheme val="minor"/>
    </font>
    <font>
      <sz val="12"/>
      <color rgb="FFFF0000"/>
      <name val="ＭＳ Ｐ明朝"/>
      <family val="1"/>
      <charset val="128"/>
    </font>
    <font>
      <b/>
      <sz val="11"/>
      <color rgb="FFFF0000"/>
      <name val="ＭＳ Ｐゴシック"/>
      <family val="3"/>
      <charset val="128"/>
    </font>
    <font>
      <b/>
      <sz val="16"/>
      <color theme="1"/>
      <name val="游ゴシック"/>
      <family val="3"/>
      <charset val="128"/>
      <scheme val="minor"/>
    </font>
    <font>
      <sz val="11"/>
      <name val="游ゴシック Light"/>
      <family val="3"/>
      <charset val="128"/>
      <scheme val="major"/>
    </font>
    <font>
      <b/>
      <sz val="12"/>
      <color rgb="FFFF0000"/>
      <name val="游ゴシック"/>
      <family val="3"/>
      <charset val="128"/>
      <scheme val="minor"/>
    </font>
    <font>
      <b/>
      <u/>
      <sz val="11"/>
      <color theme="1"/>
      <name val="游ゴシック"/>
      <family val="3"/>
      <charset val="128"/>
      <scheme val="minor"/>
    </font>
    <font>
      <b/>
      <sz val="14"/>
      <color theme="1"/>
      <name val="ＭＳ Ｐゴシック"/>
      <family val="3"/>
      <charset val="128"/>
    </font>
    <font>
      <sz val="8"/>
      <color rgb="FFFF0000"/>
      <name val="游ゴシック"/>
      <family val="3"/>
      <charset val="128"/>
      <scheme val="minor"/>
    </font>
    <font>
      <b/>
      <sz val="14"/>
      <color rgb="FFFF0000"/>
      <name val="游ゴシック"/>
      <family val="3"/>
      <charset val="128"/>
      <scheme val="minor"/>
    </font>
    <font>
      <b/>
      <sz val="16"/>
      <color rgb="FF0070C0"/>
      <name val="游ゴシック"/>
      <family val="3"/>
      <charset val="128"/>
      <scheme val="minor"/>
    </font>
    <font>
      <sz val="11"/>
      <color theme="0"/>
      <name val="游ゴシック"/>
      <family val="3"/>
      <charset val="128"/>
      <scheme val="minor"/>
    </font>
    <font>
      <sz val="9"/>
      <name val="游ゴシック"/>
      <family val="3"/>
      <charset val="128"/>
      <scheme val="minor"/>
    </font>
    <font>
      <sz val="9"/>
      <color rgb="FFFF0000"/>
      <name val="游ゴシック"/>
      <family val="3"/>
      <charset val="128"/>
      <scheme val="minor"/>
    </font>
    <font>
      <b/>
      <sz val="11"/>
      <color rgb="FF00B050"/>
      <name val="游ゴシック"/>
      <family val="3"/>
      <charset val="128"/>
      <scheme val="minor"/>
    </font>
    <font>
      <sz val="10"/>
      <color rgb="FF000000"/>
      <name val="游ゴシック"/>
      <family val="3"/>
      <charset val="128"/>
      <scheme val="minor"/>
    </font>
    <font>
      <sz val="8"/>
      <name val="游ゴシック"/>
      <family val="3"/>
      <charset val="128"/>
      <scheme val="minor"/>
    </font>
    <font>
      <b/>
      <sz val="12"/>
      <color rgb="FF333333"/>
      <name val="游ゴシック"/>
      <family val="3"/>
      <charset val="128"/>
      <scheme val="minor"/>
    </font>
    <font>
      <b/>
      <sz val="12"/>
      <color indexed="63"/>
      <name val="ＭＳ Ｐゴシック"/>
      <family val="3"/>
      <charset val="128"/>
    </font>
    <font>
      <b/>
      <sz val="12"/>
      <color rgb="FF333333"/>
      <name val="游ゴシック Light"/>
      <family val="3"/>
      <charset val="128"/>
      <scheme val="major"/>
    </font>
    <font>
      <sz val="11"/>
      <color rgb="FF00B0F0"/>
      <name val="游ゴシック"/>
      <family val="3"/>
      <charset val="128"/>
      <scheme val="minor"/>
    </font>
    <font>
      <b/>
      <sz val="14"/>
      <color indexed="30"/>
      <name val="ＭＳ Ｐゴシック"/>
      <family val="3"/>
      <charset val="128"/>
    </font>
    <font>
      <sz val="11"/>
      <color rgb="FF00B050"/>
      <name val="游ゴシック"/>
      <family val="3"/>
      <charset val="128"/>
      <scheme val="minor"/>
    </font>
    <font>
      <b/>
      <sz val="14"/>
      <color theme="8" tint="-0.249977111117893"/>
      <name val="游ゴシック"/>
      <family val="3"/>
      <charset val="128"/>
      <scheme val="minor"/>
    </font>
    <font>
      <sz val="10"/>
      <color rgb="FFFF0000"/>
      <name val="ＭＳ Ｐゴシック"/>
      <family val="3"/>
      <charset val="128"/>
    </font>
    <font>
      <sz val="8"/>
      <name val="ＭＳ Ｐゴシック"/>
      <family val="3"/>
      <charset val="128"/>
    </font>
    <font>
      <sz val="6"/>
      <color theme="1"/>
      <name val="游ゴシック"/>
      <family val="3"/>
      <charset val="128"/>
      <scheme val="minor"/>
    </font>
    <font>
      <sz val="12"/>
      <color rgb="FFFF0000"/>
      <name val="游ゴシック"/>
      <family val="3"/>
      <charset val="128"/>
      <scheme val="minor"/>
    </font>
    <font>
      <sz val="10"/>
      <color indexed="10"/>
      <name val="ＭＳ Ｐゴシック"/>
      <family val="3"/>
      <charset val="128"/>
    </font>
    <font>
      <sz val="9"/>
      <color theme="1"/>
      <name val="游ゴシック"/>
      <family val="3"/>
      <charset val="128"/>
      <scheme val="minor"/>
    </font>
    <font>
      <sz val="11"/>
      <color rgb="FF000000"/>
      <name val="Calibri"/>
      <family val="2"/>
    </font>
    <font>
      <sz val="14"/>
      <color indexed="8"/>
      <name val="ＭＳ Ｐゴシック"/>
      <family val="3"/>
      <charset val="128"/>
    </font>
    <font>
      <b/>
      <sz val="10"/>
      <color theme="1"/>
      <name val="ＭＳ Ｐゴシック"/>
      <family val="3"/>
      <charset val="128"/>
    </font>
    <font>
      <sz val="11"/>
      <color theme="1"/>
      <name val="游ゴシック Light"/>
      <family val="3"/>
      <charset val="128"/>
      <scheme val="major"/>
    </font>
    <font>
      <sz val="8"/>
      <color theme="1"/>
      <name val="ＭＳ Ｐゴシック"/>
      <family val="3"/>
      <charset val="128"/>
    </font>
    <font>
      <sz val="11"/>
      <color theme="1"/>
      <name val="ＭＳ ゴシック"/>
      <family val="3"/>
      <charset val="128"/>
    </font>
    <font>
      <b/>
      <sz val="20"/>
      <color theme="1"/>
      <name val="游ゴシック"/>
      <family val="3"/>
      <charset val="128"/>
      <scheme val="minor"/>
    </font>
    <font>
      <b/>
      <sz val="11"/>
      <name val="游ゴシック"/>
      <family val="3"/>
      <charset val="128"/>
      <scheme val="minor"/>
    </font>
    <font>
      <sz val="10"/>
      <color rgb="FFFF0000"/>
      <name val="游ゴシック"/>
      <family val="3"/>
      <charset val="128"/>
      <scheme val="minor"/>
    </font>
    <font>
      <b/>
      <sz val="12"/>
      <color indexed="8"/>
      <name val="ＭＳ Ｐゴシック"/>
      <family val="3"/>
      <charset val="128"/>
    </font>
    <font>
      <b/>
      <sz val="24"/>
      <color rgb="FF00B050"/>
      <name val="ＭＳ Ｐゴシック"/>
      <family val="3"/>
      <charset val="128"/>
    </font>
    <font>
      <b/>
      <sz val="10"/>
      <color theme="0"/>
      <name val="ＭＳ Ｐゴシック"/>
      <family val="3"/>
      <charset val="128"/>
    </font>
    <font>
      <sz val="11"/>
      <color rgb="FF333333"/>
      <name val="游ゴシック"/>
      <family val="3"/>
      <charset val="128"/>
      <scheme val="minor"/>
    </font>
    <font>
      <sz val="16"/>
      <color indexed="8"/>
      <name val="ＭＳ Ｐゴシック"/>
      <family val="3"/>
      <charset val="128"/>
    </font>
    <font>
      <sz val="12"/>
      <color indexed="10"/>
      <name val="ＭＳ Ｐゴシック"/>
      <family val="3"/>
      <charset val="128"/>
    </font>
    <font>
      <b/>
      <sz val="11"/>
      <color theme="9" tint="-0.499984740745262"/>
      <name val="游ゴシック"/>
      <family val="3"/>
      <charset val="128"/>
      <scheme val="minor"/>
    </font>
    <font>
      <b/>
      <sz val="11"/>
      <color rgb="FF7030A0"/>
      <name val="ＭＳ Ｐゴシック"/>
      <family val="3"/>
      <charset val="128"/>
    </font>
    <font>
      <b/>
      <sz val="11"/>
      <color rgb="FF7030A0"/>
      <name val="游ゴシック"/>
      <family val="3"/>
      <charset val="128"/>
      <scheme val="minor"/>
    </font>
    <font>
      <u/>
      <sz val="11"/>
      <color theme="10"/>
      <name val="游ゴシック"/>
      <family val="3"/>
      <charset val="128"/>
      <scheme val="minor"/>
    </font>
    <font>
      <b/>
      <sz val="16"/>
      <color indexed="8"/>
      <name val="ＭＳ Ｐゴシック"/>
      <family val="3"/>
      <charset val="128"/>
    </font>
    <font>
      <sz val="16"/>
      <name val="游ゴシック"/>
      <family val="3"/>
      <charset val="128"/>
      <scheme val="minor"/>
    </font>
    <font>
      <sz val="16"/>
      <color theme="1"/>
      <name val="ＭＳ Ｐゴシック"/>
      <family val="3"/>
      <charset val="128"/>
    </font>
    <font>
      <sz val="16"/>
      <name val="ＭＳ Ｐゴシック"/>
      <family val="3"/>
      <charset val="128"/>
    </font>
    <font>
      <strike/>
      <sz val="11"/>
      <color theme="1"/>
      <name val="游ゴシック"/>
      <family val="3"/>
      <charset val="128"/>
      <scheme val="minor"/>
    </font>
    <font>
      <b/>
      <sz val="12"/>
      <color theme="1"/>
      <name val="ＭＳ Ｐゴシック"/>
      <family val="3"/>
      <charset val="128"/>
    </font>
    <font>
      <b/>
      <sz val="11"/>
      <color theme="8" tint="-0.249977111117893"/>
      <name val="游ゴシック"/>
      <family val="3"/>
      <charset val="128"/>
      <scheme val="minor"/>
    </font>
    <font>
      <sz val="16"/>
      <color rgb="FFFF0000"/>
      <name val="游ゴシック"/>
      <family val="3"/>
      <charset val="128"/>
      <scheme val="minor"/>
    </font>
    <font>
      <sz val="10"/>
      <name val="游ゴシック"/>
      <family val="3"/>
      <charset val="128"/>
      <scheme val="minor"/>
    </font>
    <font>
      <sz val="9"/>
      <color indexed="81"/>
      <name val="MS P ゴシック"/>
      <family val="3"/>
      <charset val="128"/>
    </font>
    <font>
      <b/>
      <sz val="9"/>
      <color indexed="81"/>
      <name val="MS P ゴシック"/>
      <family val="3"/>
      <charset val="128"/>
    </font>
    <font>
      <sz val="11"/>
      <color theme="1"/>
      <name val="游ゴシック"/>
      <family val="3"/>
      <charset val="128"/>
    </font>
    <font>
      <i/>
      <sz val="11"/>
      <color theme="1"/>
      <name val="游ゴシック"/>
      <family val="3"/>
      <charset val="128"/>
      <scheme val="minor"/>
    </font>
    <font>
      <strike/>
      <sz val="11"/>
      <name val="游ゴシック"/>
      <family val="3"/>
      <charset val="128"/>
      <scheme val="minor"/>
    </font>
    <font>
      <b/>
      <sz val="11"/>
      <color theme="8" tint="0.39997558519241921"/>
      <name val="游ゴシック"/>
      <family val="3"/>
      <charset val="128"/>
      <scheme val="minor"/>
    </font>
    <font>
      <sz val="8"/>
      <color theme="1"/>
      <name val="游ゴシック"/>
      <family val="3"/>
      <charset val="128"/>
      <scheme val="minor"/>
    </font>
    <font>
      <sz val="9"/>
      <name val="ＭＳ Ｐゴシック"/>
      <family val="3"/>
      <charset val="128"/>
    </font>
    <font>
      <sz val="12"/>
      <name val="ＭＳ Ｐゴシック"/>
      <family val="3"/>
      <charset val="128"/>
    </font>
    <font>
      <sz val="11"/>
      <color rgb="FF4C4C4C"/>
      <name val="ＭＳ Ｐゴシック"/>
      <family val="3"/>
      <charset val="128"/>
    </font>
    <font>
      <b/>
      <sz val="16"/>
      <name val="游ゴシック"/>
      <family val="3"/>
      <charset val="128"/>
      <scheme val="minor"/>
    </font>
    <font>
      <b/>
      <sz val="11"/>
      <color rgb="FFC00000"/>
      <name val="游ゴシック"/>
      <family val="3"/>
      <charset val="128"/>
      <scheme val="minor"/>
    </font>
    <font>
      <sz val="16"/>
      <color indexed="10"/>
      <name val="ＭＳ Ｐゴシック"/>
      <family val="3"/>
      <charset val="128"/>
    </font>
    <font>
      <b/>
      <sz val="16"/>
      <color indexed="10"/>
      <name val="ＭＳ Ｐゴシック"/>
      <family val="3"/>
      <charset val="128"/>
    </font>
    <font>
      <sz val="16"/>
      <color rgb="FF000000"/>
      <name val="ＭＳ Ｐゴシック"/>
      <family val="3"/>
      <charset val="128"/>
    </font>
    <font>
      <sz val="16"/>
      <color rgb="FFFF0000"/>
      <name val="ＭＳ Ｐゴシック"/>
      <family val="3"/>
      <charset val="128"/>
    </font>
    <font>
      <b/>
      <sz val="16"/>
      <color rgb="FFFF0000"/>
      <name val="ＭＳ Ｐゴシック"/>
      <family val="3"/>
      <charset val="128"/>
    </font>
    <font>
      <strike/>
      <sz val="11"/>
      <color rgb="FFFF0000"/>
      <name val="游ゴシック"/>
      <family val="3"/>
      <charset val="128"/>
      <scheme val="minor"/>
    </font>
  </fonts>
  <fills count="42">
    <fill>
      <patternFill patternType="none"/>
    </fill>
    <fill>
      <patternFill patternType="gray125"/>
    </fill>
    <fill>
      <patternFill patternType="solid">
        <fgColor indexed="43"/>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99CC"/>
        <bgColor indexed="64"/>
      </patternFill>
    </fill>
    <fill>
      <patternFill patternType="solid">
        <fgColor theme="2" tint="-0.249977111117893"/>
        <bgColor indexed="64"/>
      </patternFill>
    </fill>
    <fill>
      <patternFill patternType="solid">
        <fgColor rgb="FFFF0000"/>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FFFF99"/>
      </patternFill>
    </fill>
    <fill>
      <patternFill patternType="solid">
        <fgColor theme="8" tint="0.58998382518997772"/>
        <bgColor indexed="64"/>
      </patternFill>
    </fill>
    <fill>
      <patternFill patternType="solid">
        <fgColor rgb="FFFFFF00"/>
      </patternFill>
    </fill>
    <fill>
      <patternFill patternType="solid">
        <fgColor rgb="FF92D050"/>
      </patternFill>
    </fill>
    <fill>
      <patternFill patternType="solid">
        <fgColor rgb="FFFFC000"/>
      </patternFill>
    </fill>
    <fill>
      <patternFill patternType="solid">
        <fgColor theme="6" tint="0.39997558519241921"/>
        <bgColor indexed="64"/>
      </patternFill>
    </fill>
    <fill>
      <patternFill patternType="solid">
        <fgColor rgb="FFFFFFCC"/>
        <bgColor indexed="64"/>
      </patternFill>
    </fill>
    <fill>
      <patternFill patternType="solid">
        <fgColor indexed="9"/>
        <bgColor indexed="64"/>
      </patternFill>
    </fill>
    <fill>
      <patternFill patternType="solid">
        <fgColor rgb="FFFFC000"/>
        <bgColor indexed="64"/>
      </patternFill>
    </fill>
    <fill>
      <patternFill patternType="solid">
        <fgColor theme="9" tint="-0.249977111117893"/>
        <bgColor indexed="64"/>
      </patternFill>
    </fill>
    <fill>
      <patternFill patternType="solid">
        <fgColor rgb="FF00B050"/>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1" tint="0.34998626667073579"/>
        <bgColor indexed="64"/>
      </patternFill>
    </fill>
    <fill>
      <patternFill patternType="solid">
        <fgColor theme="5" tint="0.39997558519241921"/>
        <bgColor indexed="64"/>
      </patternFill>
    </fill>
    <fill>
      <patternFill patternType="solid">
        <fgColor rgb="FFFFFF99"/>
        <bgColor indexed="64"/>
      </patternFill>
    </fill>
    <fill>
      <patternFill patternType="solid">
        <fgColor theme="8" tint="0.39997558519241921"/>
        <bgColor indexed="64"/>
      </patternFill>
    </fill>
    <fill>
      <patternFill patternType="solid">
        <fgColor rgb="FFCCFFCC"/>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8"/>
      </left>
      <right style="thin">
        <color indexed="8"/>
      </right>
      <top style="thin">
        <color indexed="8"/>
      </top>
      <bottom style="thin">
        <color indexed="8"/>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indexed="64"/>
      </left>
      <right/>
      <top/>
      <bottom/>
      <diagonal/>
    </border>
    <border>
      <left style="thin">
        <color indexed="8"/>
      </left>
      <right/>
      <top style="thin">
        <color indexed="8"/>
      </top>
      <bottom style="thin">
        <color indexed="8"/>
      </bottom>
      <diagonal/>
    </border>
    <border>
      <left style="thin">
        <color indexed="8"/>
      </left>
      <right style="thin">
        <color indexed="8"/>
      </right>
      <top/>
      <bottom style="thin">
        <color indexed="8"/>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alignment vertical="center"/>
    </xf>
    <xf numFmtId="0" fontId="2" fillId="0" borderId="0">
      <alignment vertical="center"/>
    </xf>
    <xf numFmtId="0" fontId="27" fillId="0" borderId="0"/>
    <xf numFmtId="0" fontId="2" fillId="0" borderId="0">
      <alignment vertical="center"/>
    </xf>
    <xf numFmtId="38" fontId="21" fillId="0" borderId="0" applyFont="0" applyFill="0" applyBorder="0" applyAlignment="0" applyProtection="0">
      <alignment vertical="center"/>
    </xf>
    <xf numFmtId="0" fontId="27" fillId="0" borderId="0">
      <alignment vertical="center"/>
    </xf>
    <xf numFmtId="0" fontId="120" fillId="0" borderId="0" applyNumberFormat="0" applyFill="0" applyBorder="0" applyAlignment="0" applyProtection="0">
      <alignment vertical="center"/>
    </xf>
  </cellStyleXfs>
  <cellXfs count="2753">
    <xf numFmtId="0" fontId="0" fillId="0" borderId="0" xfId="0">
      <alignment vertical="center"/>
    </xf>
    <xf numFmtId="0" fontId="3" fillId="2" borderId="1" xfId="1" applyFont="1" applyFill="1" applyBorder="1" applyAlignment="1">
      <alignment horizontal="center" vertical="center"/>
    </xf>
    <xf numFmtId="0" fontId="6" fillId="0" borderId="1" xfId="1" applyFont="1" applyBorder="1" applyAlignment="1">
      <alignment horizontal="center" vertical="center" shrinkToFit="1"/>
    </xf>
    <xf numFmtId="0" fontId="2" fillId="0" borderId="0" xfId="1" applyAlignment="1">
      <alignment horizontal="right" vertical="center"/>
    </xf>
    <xf numFmtId="0" fontId="6" fillId="2" borderId="2" xfId="1" applyFont="1" applyFill="1" applyBorder="1" applyAlignment="1">
      <alignment horizontal="center" vertical="center"/>
    </xf>
    <xf numFmtId="0" fontId="6" fillId="2" borderId="3" xfId="1" applyFont="1" applyFill="1" applyBorder="1" applyAlignment="1">
      <alignment horizontal="center" vertical="center"/>
    </xf>
    <xf numFmtId="0" fontId="6" fillId="2" borderId="4" xfId="1" applyFont="1" applyFill="1" applyBorder="1" applyAlignment="1">
      <alignment horizontal="center" vertical="center"/>
    </xf>
    <xf numFmtId="176" fontId="6" fillId="0" borderId="1" xfId="1" applyNumberFormat="1" applyFont="1" applyBorder="1">
      <alignment vertical="center"/>
    </xf>
    <xf numFmtId="0" fontId="2" fillId="0" borderId="0" xfId="1">
      <alignment vertical="center"/>
    </xf>
    <xf numFmtId="0" fontId="2" fillId="0" borderId="0" xfId="1" applyAlignment="1">
      <alignment horizontal="center" vertical="center"/>
    </xf>
    <xf numFmtId="177" fontId="2" fillId="0" borderId="0" xfId="1" applyNumberFormat="1" applyAlignment="1">
      <alignment horizontal="center" vertical="center"/>
    </xf>
    <xf numFmtId="177" fontId="2" fillId="0" borderId="0" xfId="1" applyNumberFormat="1">
      <alignment vertical="center"/>
    </xf>
    <xf numFmtId="178" fontId="2" fillId="0" borderId="0" xfId="1" applyNumberFormat="1" applyAlignment="1">
      <alignment horizontal="center" vertical="center"/>
    </xf>
    <xf numFmtId="0" fontId="6" fillId="0" borderId="1" xfId="1" applyFont="1" applyBorder="1" applyAlignment="1">
      <alignment horizontal="center" vertical="center"/>
    </xf>
    <xf numFmtId="176" fontId="2" fillId="0" borderId="0" xfId="1" applyNumberFormat="1" applyAlignment="1">
      <alignment horizontal="right" vertical="center"/>
    </xf>
    <xf numFmtId="38" fontId="2" fillId="0" borderId="0" xfId="1" applyNumberFormat="1">
      <alignment vertical="center"/>
    </xf>
    <xf numFmtId="3" fontId="2" fillId="0" borderId="0" xfId="1" applyNumberFormat="1">
      <alignment vertical="center"/>
    </xf>
    <xf numFmtId="179" fontId="6" fillId="0" borderId="1" xfId="1" applyNumberFormat="1" applyFont="1" applyBorder="1" applyAlignment="1">
      <alignment horizontal="center" vertical="center"/>
    </xf>
    <xf numFmtId="0" fontId="3" fillId="0" borderId="0" xfId="1" applyFont="1" applyAlignment="1">
      <alignment horizontal="center" vertical="center"/>
    </xf>
    <xf numFmtId="179" fontId="6" fillId="0" borderId="0" xfId="1" applyNumberFormat="1" applyFont="1" applyAlignment="1">
      <alignment horizontal="center" vertical="center"/>
    </xf>
    <xf numFmtId="180" fontId="2" fillId="0" borderId="0" xfId="1" applyNumberFormat="1" applyAlignment="1">
      <alignment horizontal="center" vertical="center"/>
    </xf>
    <xf numFmtId="3" fontId="2" fillId="0" borderId="1" xfId="1" applyNumberFormat="1" applyBorder="1" applyAlignment="1">
      <alignment horizontal="center" vertical="center"/>
    </xf>
    <xf numFmtId="0" fontId="2" fillId="0" borderId="1" xfId="1" applyBorder="1" applyAlignment="1">
      <alignment horizontal="center" vertical="center"/>
    </xf>
    <xf numFmtId="0" fontId="2" fillId="0" borderId="1" xfId="1" applyBorder="1" applyAlignment="1">
      <alignment horizontal="right" vertical="center"/>
    </xf>
    <xf numFmtId="176" fontId="2" fillId="0" borderId="1" xfId="1" applyNumberFormat="1" applyBorder="1" applyAlignment="1">
      <alignment horizontal="center" vertical="center"/>
    </xf>
    <xf numFmtId="177" fontId="2" fillId="0" borderId="1" xfId="1" applyNumberFormat="1" applyBorder="1" applyAlignment="1">
      <alignment horizontal="center" vertical="center"/>
    </xf>
    <xf numFmtId="178" fontId="2" fillId="0" borderId="1" xfId="1" applyNumberFormat="1" applyBorder="1" applyAlignment="1">
      <alignment horizontal="center" vertical="center"/>
    </xf>
    <xf numFmtId="3" fontId="2" fillId="0" borderId="2" xfId="1" applyNumberFormat="1" applyBorder="1" applyAlignment="1">
      <alignment horizontal="center" vertical="center"/>
    </xf>
    <xf numFmtId="176" fontId="2" fillId="0" borderId="1" xfId="1" applyNumberFormat="1" applyBorder="1" applyAlignment="1">
      <alignment horizontal="right" vertical="center"/>
    </xf>
    <xf numFmtId="178" fontId="2" fillId="0" borderId="5" xfId="1" applyNumberFormat="1" applyBorder="1" applyAlignment="1">
      <alignment horizontal="center" vertical="center"/>
    </xf>
    <xf numFmtId="0" fontId="2" fillId="0" borderId="1" xfId="1" applyBorder="1" applyAlignment="1">
      <alignment horizontal="left" vertical="center"/>
    </xf>
    <xf numFmtId="0" fontId="2" fillId="0" borderId="1" xfId="1" applyBorder="1">
      <alignment vertical="center"/>
    </xf>
    <xf numFmtId="56" fontId="2" fillId="0" borderId="1" xfId="1" applyNumberFormat="1" applyBorder="1" applyAlignment="1">
      <alignment horizontal="center" vertical="center"/>
    </xf>
    <xf numFmtId="56" fontId="7" fillId="0" borderId="2" xfId="1" applyNumberFormat="1" applyFont="1" applyBorder="1" applyAlignment="1">
      <alignment horizontal="center" vertical="center"/>
    </xf>
    <xf numFmtId="0" fontId="7" fillId="0" borderId="1" xfId="1" applyFont="1" applyBorder="1" applyAlignment="1">
      <alignment horizontal="right" vertical="center"/>
    </xf>
    <xf numFmtId="178" fontId="2" fillId="0" borderId="6" xfId="1" applyNumberFormat="1" applyBorder="1" applyAlignment="1">
      <alignment horizontal="center" vertical="center"/>
    </xf>
    <xf numFmtId="176" fontId="2" fillId="0" borderId="1" xfId="1" applyNumberFormat="1" applyBorder="1">
      <alignment vertical="center"/>
    </xf>
    <xf numFmtId="177" fontId="2" fillId="0" borderId="1" xfId="1" applyNumberFormat="1" applyBorder="1">
      <alignment vertical="center"/>
    </xf>
    <xf numFmtId="38" fontId="2" fillId="0" borderId="1" xfId="1" applyNumberFormat="1" applyBorder="1">
      <alignment vertical="center"/>
    </xf>
    <xf numFmtId="177" fontId="7" fillId="0" borderId="1" xfId="1" applyNumberFormat="1" applyFont="1" applyBorder="1">
      <alignment vertical="center"/>
    </xf>
    <xf numFmtId="38" fontId="8" fillId="0" borderId="1" xfId="1" applyNumberFormat="1" applyFont="1" applyBorder="1" applyAlignment="1">
      <alignment horizontal="center" vertical="center"/>
    </xf>
    <xf numFmtId="0" fontId="9" fillId="0" borderId="1" xfId="1" applyFont="1" applyBorder="1">
      <alignment vertical="center"/>
    </xf>
    <xf numFmtId="38" fontId="2" fillId="0" borderId="1" xfId="1" applyNumberFormat="1" applyBorder="1" applyAlignment="1">
      <alignment horizontal="center" vertical="center"/>
    </xf>
    <xf numFmtId="56" fontId="2" fillId="0" borderId="1" xfId="1" applyNumberFormat="1" applyBorder="1">
      <alignment vertical="center"/>
    </xf>
    <xf numFmtId="0" fontId="8" fillId="0" borderId="1" xfId="1" applyFont="1" applyBorder="1" applyAlignment="1">
      <alignment horizontal="center" vertical="center"/>
    </xf>
    <xf numFmtId="56" fontId="10" fillId="0" borderId="1" xfId="1" applyNumberFormat="1" applyFont="1" applyBorder="1" applyAlignment="1">
      <alignment horizontal="center" vertical="center" shrinkToFit="1"/>
    </xf>
    <xf numFmtId="56" fontId="11" fillId="0" borderId="1" xfId="1" applyNumberFormat="1" applyFont="1" applyBorder="1" applyAlignment="1">
      <alignment horizontal="left" vertical="center" shrinkToFit="1"/>
    </xf>
    <xf numFmtId="0" fontId="12" fillId="0" borderId="1" xfId="1" applyFont="1" applyBorder="1" applyAlignment="1">
      <alignment horizontal="right" vertical="center" shrinkToFit="1"/>
    </xf>
    <xf numFmtId="56" fontId="10" fillId="0" borderId="1" xfId="1" applyNumberFormat="1" applyFont="1" applyBorder="1" applyAlignment="1">
      <alignment horizontal="left" vertical="center" shrinkToFit="1"/>
    </xf>
    <xf numFmtId="56" fontId="13" fillId="0" borderId="1" xfId="1" applyNumberFormat="1" applyFont="1" applyBorder="1" applyAlignment="1">
      <alignment horizontal="left" vertical="center" shrinkToFit="1"/>
    </xf>
    <xf numFmtId="56" fontId="11" fillId="3" borderId="1" xfId="1" applyNumberFormat="1" applyFont="1" applyFill="1" applyBorder="1" applyAlignment="1">
      <alignment horizontal="left" vertical="center" shrinkToFit="1"/>
    </xf>
    <xf numFmtId="0" fontId="12" fillId="3" borderId="1" xfId="1" applyFont="1" applyFill="1" applyBorder="1" applyAlignment="1">
      <alignment horizontal="right" vertical="center" shrinkToFit="1"/>
    </xf>
    <xf numFmtId="176" fontId="2" fillId="3" borderId="1" xfId="1" applyNumberFormat="1" applyFill="1" applyBorder="1" applyAlignment="1">
      <alignment horizontal="right" vertical="center"/>
    </xf>
    <xf numFmtId="0" fontId="2" fillId="3" borderId="1" xfId="1" applyFill="1" applyBorder="1" applyAlignment="1">
      <alignment horizontal="right" vertical="center"/>
    </xf>
    <xf numFmtId="56" fontId="10" fillId="3" borderId="1" xfId="1" applyNumberFormat="1" applyFont="1" applyFill="1" applyBorder="1" applyAlignment="1">
      <alignment horizontal="left" vertical="center" shrinkToFit="1"/>
    </xf>
    <xf numFmtId="3" fontId="2" fillId="3" borderId="2" xfId="1" applyNumberFormat="1" applyFill="1" applyBorder="1" applyAlignment="1">
      <alignment horizontal="center" vertical="center"/>
    </xf>
    <xf numFmtId="56" fontId="10" fillId="3" borderId="1" xfId="1" applyNumberFormat="1" applyFont="1" applyFill="1" applyBorder="1" applyAlignment="1">
      <alignment horizontal="center" vertical="center" shrinkToFit="1"/>
    </xf>
    <xf numFmtId="0" fontId="2" fillId="3" borderId="1" xfId="1" applyFill="1" applyBorder="1" applyAlignment="1">
      <alignment horizontal="center" vertical="center"/>
    </xf>
    <xf numFmtId="56" fontId="2" fillId="3" borderId="1" xfId="1" applyNumberFormat="1" applyFill="1" applyBorder="1" applyAlignment="1">
      <alignment horizontal="center" vertical="center"/>
    </xf>
    <xf numFmtId="0" fontId="2" fillId="3" borderId="1" xfId="1" applyFill="1" applyBorder="1">
      <alignment vertical="center"/>
    </xf>
    <xf numFmtId="177" fontId="2" fillId="3" borderId="1" xfId="1" applyNumberFormat="1" applyFill="1" applyBorder="1" applyAlignment="1">
      <alignment horizontal="center" vertical="center"/>
    </xf>
    <xf numFmtId="178" fontId="2" fillId="3" borderId="1" xfId="1" applyNumberFormat="1" applyFill="1" applyBorder="1" applyAlignment="1">
      <alignment horizontal="center" vertical="center"/>
    </xf>
    <xf numFmtId="0" fontId="2" fillId="3" borderId="0" xfId="1" applyFill="1">
      <alignment vertical="center"/>
    </xf>
    <xf numFmtId="56" fontId="11" fillId="4" borderId="1" xfId="1" applyNumberFormat="1" applyFont="1" applyFill="1" applyBorder="1" applyAlignment="1">
      <alignment horizontal="left" vertical="center" shrinkToFit="1"/>
    </xf>
    <xf numFmtId="56" fontId="13" fillId="0" borderId="1" xfId="1" applyNumberFormat="1" applyFont="1" applyBorder="1" applyAlignment="1">
      <alignment horizontal="left" vertical="center" wrapText="1" shrinkToFit="1"/>
    </xf>
    <xf numFmtId="3" fontId="2" fillId="3" borderId="1" xfId="1" applyNumberFormat="1" applyFill="1" applyBorder="1" applyAlignment="1">
      <alignment horizontal="center" vertical="center"/>
    </xf>
    <xf numFmtId="176" fontId="2" fillId="3" borderId="1" xfId="1" applyNumberFormat="1" applyFill="1" applyBorder="1">
      <alignment vertical="center"/>
    </xf>
    <xf numFmtId="38" fontId="8" fillId="3" borderId="1" xfId="1" applyNumberFormat="1" applyFont="1" applyFill="1" applyBorder="1" applyAlignment="1">
      <alignment horizontal="center" vertical="center"/>
    </xf>
    <xf numFmtId="177" fontId="2" fillId="3" borderId="1" xfId="1" applyNumberFormat="1" applyFill="1" applyBorder="1">
      <alignment vertical="center"/>
    </xf>
    <xf numFmtId="38" fontId="2" fillId="3" borderId="1" xfId="1" applyNumberFormat="1" applyFill="1" applyBorder="1">
      <alignment vertical="center"/>
    </xf>
    <xf numFmtId="56" fontId="16" fillId="0" borderId="1" xfId="1" applyNumberFormat="1" applyFont="1" applyBorder="1" applyAlignment="1">
      <alignment horizontal="left" vertical="center" shrinkToFit="1"/>
    </xf>
    <xf numFmtId="0" fontId="17" fillId="0" borderId="1" xfId="1" applyFont="1" applyBorder="1" applyAlignment="1">
      <alignment horizontal="right" vertical="center" shrinkToFit="1"/>
    </xf>
    <xf numFmtId="56" fontId="18" fillId="0" borderId="1" xfId="1" applyNumberFormat="1" applyFont="1" applyBorder="1" applyAlignment="1">
      <alignment horizontal="left" vertical="center" shrinkToFit="1"/>
    </xf>
    <xf numFmtId="0" fontId="2" fillId="3" borderId="0" xfId="1" applyFill="1" applyAlignment="1">
      <alignment horizontal="center" vertical="center"/>
    </xf>
    <xf numFmtId="56" fontId="16" fillId="3" borderId="1" xfId="1" applyNumberFormat="1" applyFont="1" applyFill="1" applyBorder="1" applyAlignment="1">
      <alignment horizontal="left" vertical="center" shrinkToFit="1"/>
    </xf>
    <xf numFmtId="49" fontId="2" fillId="0" borderId="1" xfId="1" applyNumberFormat="1" applyBorder="1" applyAlignment="1">
      <alignment horizontal="left" vertical="center"/>
    </xf>
    <xf numFmtId="0" fontId="8" fillId="0" borderId="1" xfId="1" applyFont="1" applyBorder="1" applyAlignment="1">
      <alignment horizontal="left" vertical="center"/>
    </xf>
    <xf numFmtId="0" fontId="7" fillId="3" borderId="1" xfId="1" applyFont="1" applyFill="1" applyBorder="1">
      <alignment vertical="center"/>
    </xf>
    <xf numFmtId="49" fontId="2" fillId="3" borderId="1" xfId="1" applyNumberFormat="1" applyFill="1" applyBorder="1" applyAlignment="1">
      <alignment horizontal="left" vertical="center"/>
    </xf>
    <xf numFmtId="0" fontId="7" fillId="0" borderId="1" xfId="1" applyFont="1" applyBorder="1">
      <alignment vertical="center"/>
    </xf>
    <xf numFmtId="176" fontId="2" fillId="0" borderId="5" xfId="1" applyNumberFormat="1" applyBorder="1" applyAlignment="1">
      <alignment horizontal="right"/>
    </xf>
    <xf numFmtId="0" fontId="2" fillId="0" borderId="5" xfId="1" applyBorder="1">
      <alignment vertical="center"/>
    </xf>
    <xf numFmtId="0" fontId="22" fillId="0" borderId="1" xfId="1" applyFont="1" applyBorder="1">
      <alignment vertical="center"/>
    </xf>
    <xf numFmtId="176" fontId="2" fillId="0" borderId="7" xfId="1" applyNumberFormat="1" applyBorder="1" applyAlignment="1">
      <alignment horizontal="right"/>
    </xf>
    <xf numFmtId="176" fontId="2" fillId="0" borderId="8" xfId="1" applyNumberFormat="1" applyBorder="1" applyAlignment="1">
      <alignment horizontal="right"/>
    </xf>
    <xf numFmtId="0" fontId="2" fillId="0" borderId="5" xfId="1" applyBorder="1" applyAlignment="1">
      <alignment horizontal="center" vertical="center"/>
    </xf>
    <xf numFmtId="0" fontId="2" fillId="0" borderId="5" xfId="1" applyBorder="1" applyAlignment="1">
      <alignment horizontal="right" vertical="center"/>
    </xf>
    <xf numFmtId="176" fontId="2" fillId="0" borderId="5" xfId="1" applyNumberFormat="1" applyBorder="1" applyAlignment="1">
      <alignment horizontal="right" vertical="center"/>
    </xf>
    <xf numFmtId="177" fontId="2" fillId="0" borderId="5" xfId="1" applyNumberFormat="1" applyBorder="1" applyAlignment="1">
      <alignment horizontal="center" vertical="center"/>
    </xf>
    <xf numFmtId="177" fontId="2" fillId="0" borderId="5" xfId="1" applyNumberFormat="1" applyBorder="1">
      <alignment vertical="center"/>
    </xf>
    <xf numFmtId="0" fontId="23" fillId="0" borderId="1" xfId="1" applyFont="1" applyBorder="1" applyAlignment="1">
      <alignment horizontal="center" vertical="center"/>
    </xf>
    <xf numFmtId="0" fontId="22" fillId="0" borderId="1" xfId="1" applyFont="1" applyBorder="1" applyAlignment="1">
      <alignment horizontal="center" vertical="center"/>
    </xf>
    <xf numFmtId="0" fontId="3" fillId="0" borderId="1" xfId="1" applyFont="1" applyBorder="1" applyAlignment="1">
      <alignment horizontal="center" vertical="center" shrinkToFit="1"/>
    </xf>
    <xf numFmtId="0" fontId="25" fillId="5" borderId="2" xfId="1" applyFont="1" applyFill="1" applyBorder="1" applyAlignment="1">
      <alignment horizontal="center" vertical="center"/>
    </xf>
    <xf numFmtId="0" fontId="25" fillId="5" borderId="3" xfId="1" applyFont="1" applyFill="1" applyBorder="1" applyAlignment="1">
      <alignment horizontal="center" vertical="center"/>
    </xf>
    <xf numFmtId="0" fontId="25" fillId="5" borderId="4" xfId="1" applyFont="1" applyFill="1" applyBorder="1" applyAlignment="1">
      <alignment horizontal="center" vertical="center"/>
    </xf>
    <xf numFmtId="176" fontId="6" fillId="5" borderId="1" xfId="1" applyNumberFormat="1" applyFont="1" applyFill="1" applyBorder="1">
      <alignment vertical="center"/>
    </xf>
    <xf numFmtId="179" fontId="2" fillId="0" borderId="0" xfId="1" applyNumberFormat="1">
      <alignment vertical="center"/>
    </xf>
    <xf numFmtId="0" fontId="3" fillId="0" borderId="1" xfId="1" applyFont="1" applyBorder="1" applyAlignment="1">
      <alignment horizontal="center" vertical="center"/>
    </xf>
    <xf numFmtId="0" fontId="25" fillId="0" borderId="2" xfId="1" applyFont="1" applyBorder="1" applyAlignment="1">
      <alignment horizontal="center" vertical="center"/>
    </xf>
    <xf numFmtId="0" fontId="25" fillId="0" borderId="3" xfId="1" applyFont="1" applyBorder="1" applyAlignment="1">
      <alignment horizontal="center" vertical="center"/>
    </xf>
    <xf numFmtId="0" fontId="25" fillId="0" borderId="4" xfId="1" applyFont="1" applyBorder="1" applyAlignment="1">
      <alignment horizontal="center" vertical="center"/>
    </xf>
    <xf numFmtId="179" fontId="3" fillId="0" borderId="1" xfId="1" applyNumberFormat="1" applyFont="1" applyBorder="1" applyAlignment="1">
      <alignment horizontal="center" vertical="center"/>
    </xf>
    <xf numFmtId="0" fontId="2" fillId="0" borderId="0" xfId="1" applyAlignment="1">
      <alignment horizontal="left" vertical="center"/>
    </xf>
    <xf numFmtId="3" fontId="2" fillId="0" borderId="5" xfId="1" applyNumberFormat="1" applyBorder="1" applyAlignment="1">
      <alignment horizontal="center" vertical="center"/>
    </xf>
    <xf numFmtId="0" fontId="2" fillId="0" borderId="9" xfId="1" applyBorder="1" applyAlignment="1">
      <alignment horizontal="center" vertical="center"/>
    </xf>
    <xf numFmtId="179" fontId="2" fillId="0" borderId="1" xfId="1" applyNumberFormat="1" applyBorder="1" applyAlignment="1">
      <alignment horizontal="center" vertical="center"/>
    </xf>
    <xf numFmtId="0" fontId="2" fillId="0" borderId="10" xfId="1" applyBorder="1" applyAlignment="1">
      <alignment horizontal="center" vertical="center"/>
    </xf>
    <xf numFmtId="3" fontId="2" fillId="0" borderId="11" xfId="1" applyNumberFormat="1" applyBorder="1" applyAlignment="1">
      <alignment horizontal="center" vertical="center"/>
    </xf>
    <xf numFmtId="3" fontId="26" fillId="5" borderId="11" xfId="1" applyNumberFormat="1" applyFont="1" applyFill="1" applyBorder="1" applyAlignment="1">
      <alignment horizontal="center" vertical="center"/>
    </xf>
    <xf numFmtId="0" fontId="27" fillId="5" borderId="11" xfId="2" applyFill="1" applyBorder="1" applyAlignment="1">
      <alignment vertical="center"/>
    </xf>
    <xf numFmtId="0" fontId="26" fillId="5" borderId="11" xfId="1" applyFont="1" applyFill="1" applyBorder="1" applyAlignment="1">
      <alignment horizontal="center" vertical="center"/>
    </xf>
    <xf numFmtId="0" fontId="27" fillId="5" borderId="11" xfId="2" applyFill="1" applyBorder="1" applyAlignment="1">
      <alignment horizontal="center" vertical="center"/>
    </xf>
    <xf numFmtId="176" fontId="2" fillId="5" borderId="11" xfId="1" applyNumberFormat="1" applyFill="1" applyBorder="1">
      <alignment vertical="center"/>
    </xf>
    <xf numFmtId="0" fontId="2" fillId="5" borderId="12" xfId="1" applyFill="1" applyBorder="1" applyAlignment="1">
      <alignment horizontal="center" vertical="center"/>
    </xf>
    <xf numFmtId="0" fontId="27" fillId="5" borderId="11" xfId="2" applyFill="1" applyBorder="1" applyAlignment="1">
      <alignment horizontal="left" vertical="center"/>
    </xf>
    <xf numFmtId="0" fontId="28" fillId="0" borderId="1" xfId="1" applyFont="1" applyBorder="1" applyAlignment="1">
      <alignment vertical="center" shrinkToFit="1"/>
    </xf>
    <xf numFmtId="0" fontId="26" fillId="0" borderId="4" xfId="1" applyFont="1" applyBorder="1" applyAlignment="1">
      <alignment horizontal="center" vertical="center" shrinkToFit="1"/>
    </xf>
    <xf numFmtId="177" fontId="26" fillId="0" borderId="1" xfId="1" applyNumberFormat="1" applyFont="1" applyBorder="1" applyAlignment="1">
      <alignment horizontal="center" vertical="center"/>
    </xf>
    <xf numFmtId="3" fontId="26" fillId="5" borderId="1" xfId="1" applyNumberFormat="1" applyFont="1" applyFill="1" applyBorder="1" applyAlignment="1">
      <alignment horizontal="center" vertical="center"/>
    </xf>
    <xf numFmtId="0" fontId="27" fillId="5" borderId="1" xfId="2" applyFill="1" applyBorder="1" applyAlignment="1">
      <alignment vertical="center"/>
    </xf>
    <xf numFmtId="0" fontId="26" fillId="5" borderId="1" xfId="1" applyFont="1" applyFill="1" applyBorder="1" applyAlignment="1">
      <alignment horizontal="center" vertical="center"/>
    </xf>
    <xf numFmtId="176" fontId="2" fillId="5" borderId="1" xfId="1" applyNumberFormat="1" applyFill="1" applyBorder="1" applyAlignment="1">
      <alignment horizontal="center" vertical="center"/>
    </xf>
    <xf numFmtId="176" fontId="2" fillId="5" borderId="1" xfId="1" applyNumberFormat="1" applyFill="1" applyBorder="1">
      <alignment vertical="center"/>
    </xf>
    <xf numFmtId="176" fontId="2" fillId="5" borderId="1" xfId="1" applyNumberFormat="1" applyFill="1" applyBorder="1" applyAlignment="1">
      <alignment horizontal="center"/>
    </xf>
    <xf numFmtId="0" fontId="27" fillId="5" borderId="1" xfId="2" applyFill="1" applyBorder="1" applyAlignment="1">
      <alignment horizontal="left" vertical="center"/>
    </xf>
    <xf numFmtId="0" fontId="27" fillId="5" borderId="1" xfId="2" applyFill="1" applyBorder="1" applyAlignment="1">
      <alignment horizontal="center" vertical="center"/>
    </xf>
    <xf numFmtId="176" fontId="2" fillId="5" borderId="1" xfId="1" applyNumberFormat="1" applyFill="1" applyBorder="1" applyAlignment="1"/>
    <xf numFmtId="0" fontId="2" fillId="6" borderId="1" xfId="1" applyFill="1" applyBorder="1" applyAlignment="1">
      <alignment horizontal="center" vertical="center"/>
    </xf>
    <xf numFmtId="0" fontId="27" fillId="6" borderId="1" xfId="2" applyFill="1" applyBorder="1" applyAlignment="1">
      <alignment vertical="center"/>
    </xf>
    <xf numFmtId="0" fontId="26" fillId="6" borderId="1" xfId="1" applyFont="1" applyFill="1" applyBorder="1" applyAlignment="1">
      <alignment horizontal="center" vertical="center"/>
    </xf>
    <xf numFmtId="0" fontId="29" fillId="6" borderId="1" xfId="2" applyFont="1" applyFill="1" applyBorder="1" applyAlignment="1">
      <alignment horizontal="center" vertical="center"/>
    </xf>
    <xf numFmtId="176" fontId="26" fillId="6" borderId="1" xfId="1" applyNumberFormat="1" applyFont="1" applyFill="1" applyBorder="1">
      <alignment vertical="center"/>
    </xf>
    <xf numFmtId="0" fontId="2" fillId="6" borderId="2" xfId="1" applyFill="1" applyBorder="1" applyAlignment="1">
      <alignment horizontal="center" vertical="center"/>
    </xf>
    <xf numFmtId="0" fontId="27" fillId="6" borderId="1" xfId="2" applyFill="1" applyBorder="1" applyAlignment="1">
      <alignment horizontal="left"/>
    </xf>
    <xf numFmtId="0" fontId="28" fillId="6" borderId="1" xfId="1" applyFont="1" applyFill="1" applyBorder="1" applyAlignment="1">
      <alignment vertical="center" shrinkToFit="1"/>
    </xf>
    <xf numFmtId="0" fontId="26" fillId="0" borderId="10" xfId="1" applyFont="1" applyBorder="1" applyAlignment="1">
      <alignment horizontal="center" vertical="center"/>
    </xf>
    <xf numFmtId="3" fontId="2" fillId="6" borderId="1" xfId="1" applyNumberFormat="1" applyFill="1" applyBorder="1" applyAlignment="1">
      <alignment horizontal="center" vertical="center"/>
    </xf>
    <xf numFmtId="0" fontId="30" fillId="6" borderId="1" xfId="1" applyFont="1" applyFill="1" applyBorder="1">
      <alignment vertical="center"/>
    </xf>
    <xf numFmtId="0" fontId="27" fillId="6" borderId="1" xfId="1" applyFont="1" applyFill="1" applyBorder="1" applyAlignment="1">
      <alignment horizontal="center" vertical="center"/>
    </xf>
    <xf numFmtId="176" fontId="2" fillId="6" borderId="1" xfId="1" applyNumberFormat="1" applyFill="1" applyBorder="1" applyAlignment="1">
      <alignment horizontal="center" vertical="center"/>
    </xf>
    <xf numFmtId="176" fontId="2" fillId="6" borderId="1" xfId="1" applyNumberFormat="1" applyFill="1" applyBorder="1">
      <alignment vertical="center"/>
    </xf>
    <xf numFmtId="0" fontId="2" fillId="6" borderId="1" xfId="1" applyFill="1" applyBorder="1" applyAlignment="1">
      <alignment horizontal="left" vertical="center"/>
    </xf>
    <xf numFmtId="0" fontId="31" fillId="6" borderId="1" xfId="1" applyFont="1" applyFill="1" applyBorder="1" applyAlignment="1">
      <alignment vertical="center" shrinkToFit="1"/>
    </xf>
    <xf numFmtId="178" fontId="26" fillId="0" borderId="1" xfId="1" applyNumberFormat="1" applyFont="1" applyBorder="1" applyAlignment="1">
      <alignment horizontal="center" vertical="center"/>
    </xf>
    <xf numFmtId="0" fontId="26" fillId="0" borderId="0" xfId="1" applyFont="1" applyAlignment="1">
      <alignment horizontal="center" vertical="center"/>
    </xf>
    <xf numFmtId="0" fontId="27" fillId="6" borderId="1" xfId="1" applyFont="1" applyFill="1" applyBorder="1">
      <alignment vertical="center"/>
    </xf>
    <xf numFmtId="3" fontId="2" fillId="5" borderId="5" xfId="1" applyNumberFormat="1" applyFill="1" applyBorder="1" applyAlignment="1">
      <alignment horizontal="center" vertical="center"/>
    </xf>
    <xf numFmtId="0" fontId="27" fillId="5" borderId="5" xfId="1" applyFont="1" applyFill="1" applyBorder="1">
      <alignment vertical="center"/>
    </xf>
    <xf numFmtId="0" fontId="27" fillId="5" borderId="5" xfId="1" applyFont="1" applyFill="1" applyBorder="1" applyAlignment="1">
      <alignment horizontal="center" vertical="center"/>
    </xf>
    <xf numFmtId="176" fontId="2" fillId="5" borderId="5" xfId="1" applyNumberFormat="1" applyFill="1" applyBorder="1" applyAlignment="1">
      <alignment horizontal="center" vertical="center"/>
    </xf>
    <xf numFmtId="176" fontId="2" fillId="5" borderId="5" xfId="1" applyNumberFormat="1" applyFill="1" applyBorder="1">
      <alignment vertical="center"/>
    </xf>
    <xf numFmtId="0" fontId="2" fillId="5" borderId="5" xfId="1" applyFill="1" applyBorder="1" applyAlignment="1">
      <alignment horizontal="left" vertical="center"/>
    </xf>
    <xf numFmtId="0" fontId="31" fillId="0" borderId="1" xfId="1" applyFont="1" applyBorder="1" applyAlignment="1">
      <alignment vertical="center" shrinkToFit="1"/>
    </xf>
    <xf numFmtId="0" fontId="27" fillId="5" borderId="1" xfId="2" applyFill="1" applyBorder="1" applyAlignment="1">
      <alignment horizontal="left"/>
    </xf>
    <xf numFmtId="0" fontId="29" fillId="5" borderId="1" xfId="1" applyFont="1" applyFill="1" applyBorder="1" applyAlignment="1">
      <alignment horizontal="center" vertical="center"/>
    </xf>
    <xf numFmtId="0" fontId="2" fillId="5" borderId="2" xfId="1" applyFill="1" applyBorder="1" applyAlignment="1">
      <alignment horizontal="center" vertical="center"/>
    </xf>
    <xf numFmtId="0" fontId="27" fillId="0" borderId="1" xfId="1" applyFont="1" applyBorder="1">
      <alignment vertical="center"/>
    </xf>
    <xf numFmtId="0" fontId="27" fillId="0" borderId="1" xfId="1" applyFont="1" applyBorder="1" applyAlignment="1">
      <alignment horizontal="center" vertical="center"/>
    </xf>
    <xf numFmtId="0" fontId="27" fillId="0" borderId="5" xfId="1" applyFont="1" applyBorder="1">
      <alignment vertical="center"/>
    </xf>
    <xf numFmtId="0" fontId="27" fillId="0" borderId="5" xfId="1" applyFont="1" applyBorder="1" applyAlignment="1">
      <alignment horizontal="center" vertical="center"/>
    </xf>
    <xf numFmtId="176" fontId="2" fillId="0" borderId="5" xfId="1" applyNumberFormat="1" applyBorder="1" applyAlignment="1">
      <alignment horizontal="center" vertical="center"/>
    </xf>
    <xf numFmtId="176" fontId="2" fillId="0" borderId="5" xfId="1" applyNumberFormat="1" applyBorder="1">
      <alignment vertical="center"/>
    </xf>
    <xf numFmtId="0" fontId="2" fillId="0" borderId="5" xfId="1" applyBorder="1" applyAlignment="1">
      <alignment horizontal="left" vertical="center"/>
    </xf>
    <xf numFmtId="0" fontId="27" fillId="0" borderId="1" xfId="2" applyBorder="1" applyAlignment="1">
      <alignment horizontal="left"/>
    </xf>
    <xf numFmtId="0" fontId="29" fillId="0" borderId="1" xfId="1" applyFont="1" applyBorder="1" applyAlignment="1">
      <alignment horizontal="center" vertical="center"/>
    </xf>
    <xf numFmtId="0" fontId="27" fillId="0" borderId="1" xfId="2" applyBorder="1" applyAlignment="1">
      <alignment horizontal="center" vertical="center"/>
    </xf>
    <xf numFmtId="0" fontId="2" fillId="0" borderId="2" xfId="1" applyBorder="1" applyAlignment="1">
      <alignment horizontal="center" vertical="center"/>
    </xf>
    <xf numFmtId="0" fontId="2" fillId="0" borderId="4" xfId="1" applyBorder="1" applyAlignment="1">
      <alignment horizontal="center" vertical="center"/>
    </xf>
    <xf numFmtId="3" fontId="26" fillId="0" borderId="1" xfId="1" applyNumberFormat="1" applyFont="1" applyBorder="1" applyAlignment="1">
      <alignment horizontal="center" vertical="center"/>
    </xf>
    <xf numFmtId="0" fontId="26" fillId="0" borderId="1" xfId="1" applyFont="1" applyBorder="1" applyAlignment="1">
      <alignment horizontal="center" vertical="center"/>
    </xf>
    <xf numFmtId="0" fontId="27" fillId="0" borderId="1" xfId="2" applyBorder="1" applyAlignment="1">
      <alignment horizontal="right" vertical="center"/>
    </xf>
    <xf numFmtId="0" fontId="22" fillId="0" borderId="1" xfId="1" applyFont="1" applyBorder="1" applyAlignment="1">
      <alignment horizontal="left" vertical="center"/>
    </xf>
    <xf numFmtId="0" fontId="2" fillId="0" borderId="1" xfId="1" applyBorder="1" applyAlignment="1">
      <alignment vertical="center" shrinkToFit="1"/>
    </xf>
    <xf numFmtId="176" fontId="32" fillId="0" borderId="1" xfId="1" applyNumberFormat="1" applyFont="1" applyBorder="1" applyAlignment="1">
      <alignment horizontal="center" vertical="center"/>
    </xf>
    <xf numFmtId="0" fontId="2" fillId="0" borderId="1" xfId="1" applyBorder="1" applyAlignment="1">
      <alignment horizontal="left" vertical="center" shrinkToFit="1"/>
    </xf>
    <xf numFmtId="0" fontId="33" fillId="0" borderId="1" xfId="1" applyFont="1" applyBorder="1" applyAlignment="1"/>
    <xf numFmtId="0" fontId="33" fillId="0" borderId="1" xfId="1" applyFont="1" applyBorder="1" applyAlignment="1">
      <alignment horizontal="center"/>
    </xf>
    <xf numFmtId="49" fontId="27" fillId="0" borderId="1" xfId="1" applyNumberFormat="1" applyFont="1" applyBorder="1" applyAlignment="1">
      <alignment vertical="center" shrinkToFit="1"/>
    </xf>
    <xf numFmtId="176" fontId="2" fillId="0" borderId="2" xfId="1" applyNumberFormat="1" applyBorder="1" applyAlignment="1"/>
    <xf numFmtId="49" fontId="2" fillId="0" borderId="1" xfId="1" applyNumberFormat="1" applyBorder="1" applyAlignment="1">
      <alignment vertical="center" shrinkToFit="1"/>
    </xf>
    <xf numFmtId="3" fontId="2" fillId="0" borderId="1" xfId="1" applyNumberFormat="1" applyBorder="1" applyAlignment="1">
      <alignment horizontal="center" vertical="center" shrinkToFit="1"/>
    </xf>
    <xf numFmtId="0" fontId="27" fillId="0" borderId="1" xfId="2" applyBorder="1" applyAlignment="1">
      <alignment vertical="center"/>
    </xf>
    <xf numFmtId="0" fontId="27" fillId="0" borderId="1" xfId="2" applyBorder="1" applyAlignment="1">
      <alignment horizontal="left" vertical="center"/>
    </xf>
    <xf numFmtId="0" fontId="2" fillId="0" borderId="1" xfId="1" applyBorder="1" applyAlignment="1">
      <alignment vertical="center" wrapText="1"/>
    </xf>
    <xf numFmtId="0" fontId="2" fillId="0" borderId="1" xfId="1" applyBorder="1" applyAlignment="1">
      <alignment horizontal="center" vertical="center" shrinkToFit="1"/>
    </xf>
    <xf numFmtId="179" fontId="2" fillId="0" borderId="1" xfId="1" applyNumberFormat="1" applyBorder="1" applyAlignment="1">
      <alignment horizontal="right" vertical="center"/>
    </xf>
    <xf numFmtId="3" fontId="34" fillId="0" borderId="1" xfId="1" applyNumberFormat="1" applyFont="1" applyBorder="1" applyAlignment="1">
      <alignment horizontal="center" vertical="center"/>
    </xf>
    <xf numFmtId="176" fontId="2" fillId="0" borderId="2" xfId="1" applyNumberFormat="1" applyBorder="1">
      <alignment vertical="center"/>
    </xf>
    <xf numFmtId="0" fontId="27" fillId="0" borderId="1" xfId="2" applyBorder="1" applyAlignment="1">
      <alignment vertical="center" shrinkToFit="1"/>
    </xf>
    <xf numFmtId="181" fontId="2" fillId="0" borderId="1" xfId="1" applyNumberFormat="1" applyBorder="1" applyAlignment="1">
      <alignment horizontal="center" vertical="center"/>
    </xf>
    <xf numFmtId="177" fontId="2" fillId="0" borderId="1" xfId="1" applyNumberFormat="1" applyBorder="1" applyAlignment="1">
      <alignment horizontal="right" vertical="center"/>
    </xf>
    <xf numFmtId="179" fontId="2" fillId="0" borderId="1" xfId="1" applyNumberFormat="1" applyBorder="1">
      <alignment vertical="center"/>
    </xf>
    <xf numFmtId="178" fontId="2" fillId="0" borderId="1" xfId="1" applyNumberFormat="1" applyBorder="1">
      <alignment vertical="center"/>
    </xf>
    <xf numFmtId="178" fontId="2" fillId="0" borderId="0" xfId="1" applyNumberFormat="1">
      <alignment vertical="center"/>
    </xf>
    <xf numFmtId="179" fontId="2" fillId="0" borderId="0" xfId="1" applyNumberFormat="1" applyAlignment="1">
      <alignment horizontal="center" vertical="center"/>
    </xf>
    <xf numFmtId="49" fontId="2" fillId="0" borderId="0" xfId="1" applyNumberFormat="1">
      <alignment vertical="center"/>
    </xf>
    <xf numFmtId="5" fontId="2" fillId="0" borderId="0" xfId="1" applyNumberFormat="1">
      <alignment vertical="center"/>
    </xf>
    <xf numFmtId="0" fontId="35" fillId="0" borderId="0" xfId="1" applyFont="1">
      <alignment vertical="center"/>
    </xf>
    <xf numFmtId="0" fontId="36" fillId="0" borderId="0" xfId="1" applyFont="1">
      <alignment vertical="center"/>
    </xf>
    <xf numFmtId="182" fontId="2" fillId="0" borderId="0" xfId="1" applyNumberFormat="1">
      <alignment vertical="center"/>
    </xf>
    <xf numFmtId="182" fontId="2" fillId="0" borderId="1" xfId="1" applyNumberFormat="1" applyBorder="1" applyAlignment="1">
      <alignment horizontal="center" vertical="center"/>
    </xf>
    <xf numFmtId="182" fontId="8" fillId="0" borderId="1" xfId="2" applyNumberFormat="1" applyFont="1" applyBorder="1" applyAlignment="1">
      <alignment vertical="center"/>
    </xf>
    <xf numFmtId="176" fontId="8" fillId="0" borderId="1" xfId="1" applyNumberFormat="1" applyFont="1" applyBorder="1" applyAlignment="1">
      <alignment horizontal="right" vertical="center"/>
    </xf>
    <xf numFmtId="176" fontId="27" fillId="0" borderId="1" xfId="1" applyNumberFormat="1" applyFont="1" applyBorder="1">
      <alignment vertical="center"/>
    </xf>
    <xf numFmtId="0" fontId="8" fillId="0" borderId="2" xfId="1" applyFont="1" applyBorder="1" applyAlignment="1">
      <alignment horizontal="center" vertical="center"/>
    </xf>
    <xf numFmtId="56" fontId="8" fillId="0" borderId="1" xfId="1" applyNumberFormat="1" applyFont="1" applyBorder="1" applyAlignment="1">
      <alignment horizontal="left" vertical="center"/>
    </xf>
    <xf numFmtId="177" fontId="8" fillId="0" borderId="1" xfId="1" applyNumberFormat="1" applyFont="1" applyBorder="1" applyAlignment="1">
      <alignment horizontal="center" vertical="center"/>
    </xf>
    <xf numFmtId="3" fontId="8" fillId="0" borderId="1" xfId="1" applyNumberFormat="1" applyFont="1" applyBorder="1" applyAlignment="1">
      <alignment horizontal="center" vertical="center"/>
    </xf>
    <xf numFmtId="56" fontId="8" fillId="0" borderId="1" xfId="1" applyNumberFormat="1" applyFont="1" applyBorder="1" applyAlignment="1">
      <alignment horizontal="center" vertical="center"/>
    </xf>
    <xf numFmtId="178" fontId="8" fillId="0" borderId="1" xfId="1" applyNumberFormat="1" applyFont="1" applyBorder="1" applyAlignment="1">
      <alignment horizontal="center" vertical="center"/>
    </xf>
    <xf numFmtId="0" fontId="8" fillId="0" borderId="1" xfId="1" applyFont="1" applyBorder="1">
      <alignment vertical="center"/>
    </xf>
    <xf numFmtId="0" fontId="7" fillId="0" borderId="1" xfId="1" applyFont="1" applyBorder="1" applyAlignment="1">
      <alignment horizontal="left" vertical="center"/>
    </xf>
    <xf numFmtId="176" fontId="8" fillId="0" borderId="1" xfId="1" applyNumberFormat="1" applyFont="1" applyBorder="1">
      <alignment vertical="center"/>
    </xf>
    <xf numFmtId="182" fontId="27" fillId="0" borderId="1" xfId="1" applyNumberFormat="1" applyFont="1" applyBorder="1" applyAlignment="1">
      <alignment horizontal="right" vertical="center"/>
    </xf>
    <xf numFmtId="38" fontId="8" fillId="0" borderId="1" xfId="1" applyNumberFormat="1" applyFont="1" applyBorder="1" applyAlignment="1">
      <alignment horizontal="right" vertical="center"/>
    </xf>
    <xf numFmtId="176" fontId="27" fillId="0" borderId="2" xfId="1" applyNumberFormat="1" applyFont="1" applyBorder="1">
      <alignment vertical="center"/>
    </xf>
    <xf numFmtId="0" fontId="8" fillId="0" borderId="8" xfId="1" applyFont="1" applyBorder="1" applyAlignment="1">
      <alignment horizontal="left" vertical="center"/>
    </xf>
    <xf numFmtId="3" fontId="37" fillId="7" borderId="2" xfId="1" applyNumberFormat="1" applyFont="1" applyFill="1" applyBorder="1" applyAlignment="1">
      <alignment horizontal="center" vertical="center"/>
    </xf>
    <xf numFmtId="3" fontId="37" fillId="7" borderId="3" xfId="1" applyNumberFormat="1" applyFont="1" applyFill="1" applyBorder="1" applyAlignment="1">
      <alignment horizontal="center" vertical="center"/>
    </xf>
    <xf numFmtId="3" fontId="37" fillId="7" borderId="4" xfId="1" applyNumberFormat="1" applyFont="1" applyFill="1" applyBorder="1" applyAlignment="1">
      <alignment horizontal="center" vertical="center"/>
    </xf>
    <xf numFmtId="38" fontId="8" fillId="0" borderId="1" xfId="1" applyNumberFormat="1" applyFont="1" applyBorder="1">
      <alignment vertical="center"/>
    </xf>
    <xf numFmtId="38" fontId="27" fillId="0" borderId="2" xfId="1" applyNumberFormat="1" applyFont="1" applyBorder="1">
      <alignment vertical="center"/>
    </xf>
    <xf numFmtId="3" fontId="26" fillId="0" borderId="8" xfId="1" applyNumberFormat="1" applyFont="1" applyBorder="1" applyAlignment="1">
      <alignment horizontal="center" vertical="center"/>
    </xf>
    <xf numFmtId="0" fontId="27" fillId="0" borderId="8" xfId="2" applyBorder="1" applyAlignment="1">
      <alignment horizontal="left" vertical="center"/>
    </xf>
    <xf numFmtId="0" fontId="26" fillId="0" borderId="8" xfId="1" applyFont="1" applyBorder="1" applyAlignment="1">
      <alignment horizontal="center" vertical="center"/>
    </xf>
    <xf numFmtId="0" fontId="27" fillId="5" borderId="8" xfId="2" applyFill="1" applyBorder="1" applyAlignment="1">
      <alignment horizontal="center" vertical="center"/>
    </xf>
    <xf numFmtId="38" fontId="2" fillId="0" borderId="8" xfId="1" applyNumberFormat="1" applyBorder="1">
      <alignment vertical="center"/>
    </xf>
    <xf numFmtId="0" fontId="2" fillId="0" borderId="13" xfId="1" applyBorder="1" applyAlignment="1">
      <alignment horizontal="center" vertical="center"/>
    </xf>
    <xf numFmtId="38" fontId="2" fillId="5" borderId="1" xfId="1" applyNumberFormat="1" applyFill="1" applyBorder="1" applyAlignment="1">
      <alignment horizontal="center" vertical="center"/>
    </xf>
    <xf numFmtId="38" fontId="2" fillId="0" borderId="1" xfId="1" applyNumberFormat="1" applyBorder="1" applyAlignment="1">
      <alignment horizontal="center"/>
    </xf>
    <xf numFmtId="38" fontId="2" fillId="0" borderId="1" xfId="1" applyNumberFormat="1" applyBorder="1" applyAlignment="1"/>
    <xf numFmtId="38" fontId="2" fillId="0" borderId="2" xfId="1" applyNumberFormat="1" applyBorder="1" applyAlignment="1">
      <alignment horizontal="center"/>
    </xf>
    <xf numFmtId="0" fontId="29" fillId="5" borderId="1" xfId="2" applyFont="1" applyFill="1" applyBorder="1" applyAlignment="1">
      <alignment horizontal="center" vertical="center"/>
    </xf>
    <xf numFmtId="38" fontId="26" fillId="0" borderId="1" xfId="1" applyNumberFormat="1" applyFont="1" applyBorder="1">
      <alignment vertical="center"/>
    </xf>
    <xf numFmtId="49" fontId="9" fillId="0" borderId="1" xfId="1" applyNumberFormat="1" applyFont="1" applyBorder="1">
      <alignment vertical="center"/>
    </xf>
    <xf numFmtId="0" fontId="9" fillId="0" borderId="1" xfId="1" applyFont="1" applyBorder="1" applyAlignment="1">
      <alignment horizontal="center" vertical="center"/>
    </xf>
    <xf numFmtId="38" fontId="9" fillId="5" borderId="1" xfId="1" applyNumberFormat="1" applyFont="1" applyFill="1" applyBorder="1" applyAlignment="1">
      <alignment horizontal="center" vertical="center"/>
    </xf>
    <xf numFmtId="0" fontId="9" fillId="0" borderId="1" xfId="1" applyFont="1" applyBorder="1" applyAlignment="1">
      <alignment horizontal="left" vertical="center"/>
    </xf>
    <xf numFmtId="0" fontId="2" fillId="5" borderId="1" xfId="1" applyFill="1" applyBorder="1" applyAlignment="1">
      <alignment horizontal="center" vertical="center"/>
    </xf>
    <xf numFmtId="38" fontId="2" fillId="5" borderId="5" xfId="1" applyNumberFormat="1" applyFill="1" applyBorder="1" applyAlignment="1">
      <alignment horizontal="center" vertical="center"/>
    </xf>
    <xf numFmtId="38" fontId="2" fillId="0" borderId="5" xfId="1" applyNumberFormat="1" applyBorder="1">
      <alignment vertical="center"/>
    </xf>
    <xf numFmtId="38" fontId="2" fillId="4" borderId="5" xfId="1" applyNumberFormat="1" applyFill="1" applyBorder="1" applyAlignment="1">
      <alignment horizontal="center" vertical="center"/>
    </xf>
    <xf numFmtId="38" fontId="2" fillId="0" borderId="9" xfId="1" applyNumberFormat="1" applyBorder="1">
      <alignment vertical="center"/>
    </xf>
    <xf numFmtId="0" fontId="22" fillId="0" borderId="0" xfId="1" applyFont="1">
      <alignment vertical="center"/>
    </xf>
    <xf numFmtId="49" fontId="8" fillId="0" borderId="1" xfId="1" applyNumberFormat="1" applyFont="1" applyBorder="1" applyAlignment="1">
      <alignment horizontal="left" vertical="center"/>
    </xf>
    <xf numFmtId="182" fontId="8" fillId="0" borderId="1" xfId="1" applyNumberFormat="1" applyFont="1" applyBorder="1" applyAlignment="1">
      <alignment horizontal="right" vertical="center"/>
    </xf>
    <xf numFmtId="38" fontId="38" fillId="8" borderId="1" xfId="1" applyNumberFormat="1" applyFont="1" applyFill="1" applyBorder="1" applyAlignment="1">
      <alignment horizontal="center" vertical="center"/>
    </xf>
    <xf numFmtId="183" fontId="8" fillId="0" borderId="1" xfId="1" applyNumberFormat="1" applyFont="1" applyBorder="1" applyAlignment="1">
      <alignment horizontal="right" vertical="center"/>
    </xf>
    <xf numFmtId="0" fontId="8" fillId="0" borderId="0" xfId="1" applyFont="1" applyAlignment="1">
      <alignment horizontal="center" vertical="center"/>
    </xf>
    <xf numFmtId="49" fontId="27" fillId="0" borderId="1" xfId="1" applyNumberFormat="1" applyFont="1" applyBorder="1">
      <alignment vertical="center"/>
    </xf>
    <xf numFmtId="38" fontId="8" fillId="5" borderId="1" xfId="1" applyNumberFormat="1" applyFont="1" applyFill="1" applyBorder="1" applyAlignment="1">
      <alignment horizontal="center" vertical="center"/>
    </xf>
    <xf numFmtId="177" fontId="7" fillId="0" borderId="1" xfId="1" applyNumberFormat="1" applyFont="1" applyBorder="1" applyAlignment="1">
      <alignment horizontal="center" vertical="center"/>
    </xf>
    <xf numFmtId="182" fontId="8" fillId="0" borderId="1" xfId="1" applyNumberFormat="1" applyFont="1" applyBorder="1">
      <alignment vertical="center"/>
    </xf>
    <xf numFmtId="3" fontId="22" fillId="9" borderId="2" xfId="1" applyNumberFormat="1" applyFont="1" applyFill="1" applyBorder="1" applyAlignment="1">
      <alignment horizontal="center" vertical="center"/>
    </xf>
    <xf numFmtId="3" fontId="22" fillId="9" borderId="3" xfId="1" applyNumberFormat="1" applyFont="1" applyFill="1" applyBorder="1" applyAlignment="1">
      <alignment horizontal="center" vertical="center"/>
    </xf>
    <xf numFmtId="3" fontId="22" fillId="9" borderId="4" xfId="1" applyNumberFormat="1" applyFont="1" applyFill="1" applyBorder="1" applyAlignment="1">
      <alignment horizontal="center" vertical="center"/>
    </xf>
    <xf numFmtId="0" fontId="21" fillId="0" borderId="1" xfId="1" applyFont="1" applyBorder="1" applyAlignment="1">
      <alignment horizontal="center" vertical="center"/>
    </xf>
    <xf numFmtId="0" fontId="27" fillId="0" borderId="2" xfId="1" applyFont="1" applyBorder="1">
      <alignment vertical="center"/>
    </xf>
    <xf numFmtId="38" fontId="2" fillId="4" borderId="1" xfId="1" applyNumberFormat="1" applyFill="1" applyBorder="1" applyAlignment="1">
      <alignment horizontal="center" vertical="center"/>
    </xf>
    <xf numFmtId="0" fontId="2" fillId="0" borderId="2" xfId="1" applyBorder="1" applyAlignment="1">
      <alignment horizontal="left" vertical="center"/>
    </xf>
    <xf numFmtId="56" fontId="7" fillId="0" borderId="1" xfId="1" applyNumberFormat="1" applyFont="1" applyBorder="1" applyAlignment="1">
      <alignment horizontal="center" vertical="center"/>
    </xf>
    <xf numFmtId="38" fontId="21" fillId="0" borderId="1" xfId="1" applyNumberFormat="1" applyFont="1" applyBorder="1">
      <alignment vertical="center"/>
    </xf>
    <xf numFmtId="38" fontId="2" fillId="0" borderId="2" xfId="1" applyNumberFormat="1" applyBorder="1" applyAlignment="1"/>
    <xf numFmtId="183" fontId="8" fillId="0" borderId="1" xfId="1" applyNumberFormat="1" applyFont="1" applyBorder="1">
      <alignment vertical="center"/>
    </xf>
    <xf numFmtId="182" fontId="9" fillId="0" borderId="1" xfId="1" applyNumberFormat="1" applyFont="1" applyBorder="1" applyAlignment="1">
      <alignment horizontal="right" vertical="center"/>
    </xf>
    <xf numFmtId="38" fontId="2" fillId="0" borderId="1" xfId="1" applyNumberFormat="1" applyBorder="1" applyAlignment="1">
      <alignment horizontal="right" vertical="center"/>
    </xf>
    <xf numFmtId="38" fontId="9" fillId="0" borderId="1" xfId="1" applyNumberFormat="1" applyFont="1" applyBorder="1">
      <alignment vertical="center"/>
    </xf>
    <xf numFmtId="0" fontId="2" fillId="0" borderId="8" xfId="1" applyBorder="1" applyAlignment="1">
      <alignment horizontal="left" vertical="center"/>
    </xf>
    <xf numFmtId="183" fontId="2" fillId="0" borderId="1" xfId="1" applyNumberFormat="1" applyBorder="1" applyAlignment="1">
      <alignment horizontal="right" vertical="center"/>
    </xf>
    <xf numFmtId="38" fontId="2" fillId="0" borderId="14" xfId="1" applyNumberFormat="1" applyBorder="1" applyAlignment="1">
      <alignment horizontal="right" vertical="center"/>
    </xf>
    <xf numFmtId="183" fontId="2" fillId="0" borderId="1" xfId="1" applyNumberFormat="1" applyBorder="1">
      <alignment vertical="center"/>
    </xf>
    <xf numFmtId="176" fontId="2" fillId="0" borderId="0" xfId="1" applyNumberFormat="1">
      <alignment vertical="center"/>
    </xf>
    <xf numFmtId="176" fontId="27" fillId="0" borderId="0" xfId="1" applyNumberFormat="1" applyFont="1">
      <alignment vertical="center"/>
    </xf>
    <xf numFmtId="0" fontId="2" fillId="0" borderId="0" xfId="1" applyAlignment="1">
      <alignment horizontal="right"/>
    </xf>
    <xf numFmtId="0" fontId="2" fillId="0" borderId="15" xfId="1" applyBorder="1" applyAlignment="1">
      <alignment horizontal="left" vertical="top" wrapText="1"/>
    </xf>
    <xf numFmtId="0" fontId="2" fillId="0" borderId="8" xfId="1" applyBorder="1" applyAlignment="1">
      <alignment horizontal="right" vertical="center"/>
    </xf>
    <xf numFmtId="38" fontId="2" fillId="0" borderId="2" xfId="1" applyNumberFormat="1" applyBorder="1" applyAlignment="1">
      <alignment horizontal="right" vertical="center"/>
    </xf>
    <xf numFmtId="0" fontId="2" fillId="0" borderId="15" xfId="1" applyBorder="1" applyAlignment="1">
      <alignment horizontal="left" vertical="center"/>
    </xf>
    <xf numFmtId="0" fontId="2" fillId="3" borderId="15" xfId="1" applyFill="1" applyBorder="1" applyAlignment="1">
      <alignment horizontal="left" vertical="center"/>
    </xf>
    <xf numFmtId="183" fontId="2" fillId="3" borderId="8" xfId="1" applyNumberFormat="1" applyFill="1" applyBorder="1" applyAlignment="1">
      <alignment horizontal="right" vertical="center"/>
    </xf>
    <xf numFmtId="38" fontId="2" fillId="3" borderId="1" xfId="1" applyNumberFormat="1" applyFill="1" applyBorder="1" applyAlignment="1">
      <alignment horizontal="right" vertical="center"/>
    </xf>
    <xf numFmtId="38" fontId="2" fillId="3" borderId="2" xfId="1" applyNumberFormat="1" applyFill="1" applyBorder="1" applyAlignment="1">
      <alignment horizontal="right" vertical="center"/>
    </xf>
    <xf numFmtId="0" fontId="2" fillId="3" borderId="2" xfId="1" applyFill="1" applyBorder="1" applyAlignment="1">
      <alignment horizontal="center" vertical="center"/>
    </xf>
    <xf numFmtId="0" fontId="2" fillId="3" borderId="8" xfId="1" applyFill="1" applyBorder="1" applyAlignment="1">
      <alignment horizontal="left" vertical="center"/>
    </xf>
    <xf numFmtId="0" fontId="2" fillId="3" borderId="1" xfId="1" applyFill="1" applyBorder="1" applyAlignment="1">
      <alignment horizontal="left" vertical="center"/>
    </xf>
    <xf numFmtId="177" fontId="7" fillId="3" borderId="1" xfId="1" applyNumberFormat="1" applyFont="1" applyFill="1" applyBorder="1" applyAlignment="1">
      <alignment horizontal="center" vertical="center"/>
    </xf>
    <xf numFmtId="0" fontId="2" fillId="3" borderId="8" xfId="1" applyFill="1" applyBorder="1" applyAlignment="1">
      <alignment horizontal="right" vertical="center"/>
    </xf>
    <xf numFmtId="56" fontId="2" fillId="0" borderId="0" xfId="1" applyNumberFormat="1">
      <alignment vertical="center"/>
    </xf>
    <xf numFmtId="38" fontId="39" fillId="10" borderId="9" xfId="1" applyNumberFormat="1" applyFont="1" applyFill="1" applyBorder="1" applyAlignment="1">
      <alignment horizontal="center" vertical="center"/>
    </xf>
    <xf numFmtId="38" fontId="39" fillId="10" borderId="16" xfId="1" applyNumberFormat="1" applyFont="1" applyFill="1" applyBorder="1" applyAlignment="1">
      <alignment horizontal="center" vertical="center"/>
    </xf>
    <xf numFmtId="38" fontId="39" fillId="10" borderId="13" xfId="1" applyNumberFormat="1" applyFont="1" applyFill="1" applyBorder="1" applyAlignment="1">
      <alignment horizontal="center" vertical="center"/>
    </xf>
    <xf numFmtId="38" fontId="39" fillId="10" borderId="15" xfId="1" applyNumberFormat="1" applyFont="1" applyFill="1" applyBorder="1" applyAlignment="1">
      <alignment horizontal="center" vertical="center"/>
    </xf>
    <xf numFmtId="0" fontId="2" fillId="7" borderId="0" xfId="1" applyFill="1">
      <alignment vertical="center"/>
    </xf>
    <xf numFmtId="179" fontId="3" fillId="0" borderId="0" xfId="1" applyNumberFormat="1" applyFont="1" applyAlignment="1">
      <alignment horizontal="center" vertical="center"/>
    </xf>
    <xf numFmtId="0" fontId="2" fillId="11" borderId="0" xfId="1" applyFill="1">
      <alignment vertical="center"/>
    </xf>
    <xf numFmtId="0" fontId="40" fillId="9" borderId="2" xfId="2" applyFont="1" applyFill="1" applyBorder="1" applyAlignment="1">
      <alignment horizontal="center" vertical="center"/>
    </xf>
    <xf numFmtId="0" fontId="40" fillId="9" borderId="3" xfId="2" applyFont="1" applyFill="1" applyBorder="1" applyAlignment="1">
      <alignment horizontal="center" vertical="center"/>
    </xf>
    <xf numFmtId="0" fontId="40" fillId="9" borderId="4" xfId="2" applyFont="1" applyFill="1" applyBorder="1" applyAlignment="1">
      <alignment horizontal="center" vertical="center"/>
    </xf>
    <xf numFmtId="5" fontId="9" fillId="0" borderId="1" xfId="1" applyNumberFormat="1" applyFont="1" applyBorder="1">
      <alignment vertical="center"/>
    </xf>
    <xf numFmtId="176" fontId="21" fillId="0" borderId="1" xfId="1" applyNumberFormat="1" applyFont="1" applyBorder="1" applyAlignment="1"/>
    <xf numFmtId="0" fontId="9" fillId="0" borderId="1" xfId="1" applyFont="1" applyBorder="1" applyAlignment="1">
      <alignment horizontal="left" vertical="center" shrinkToFit="1"/>
    </xf>
    <xf numFmtId="0" fontId="30" fillId="0" borderId="1" xfId="1" applyFont="1" applyBorder="1" applyAlignment="1">
      <alignment horizontal="left" vertical="center" shrinkToFit="1"/>
    </xf>
    <xf numFmtId="0" fontId="41" fillId="0" borderId="1" xfId="2" applyFont="1" applyBorder="1" applyAlignment="1">
      <alignment vertical="center"/>
    </xf>
    <xf numFmtId="0" fontId="42" fillId="0" borderId="1" xfId="2" applyFont="1" applyBorder="1" applyAlignment="1">
      <alignment vertical="center"/>
    </xf>
    <xf numFmtId="0" fontId="40" fillId="0" borderId="1" xfId="2" applyFont="1" applyBorder="1" applyAlignment="1">
      <alignment vertical="center"/>
    </xf>
    <xf numFmtId="0" fontId="27" fillId="0" borderId="4" xfId="2" applyBorder="1" applyAlignment="1">
      <alignment vertical="center"/>
    </xf>
    <xf numFmtId="176" fontId="9" fillId="0" borderId="4" xfId="1" applyNumberFormat="1" applyFont="1" applyBorder="1">
      <alignment vertical="center"/>
    </xf>
    <xf numFmtId="176" fontId="9" fillId="0" borderId="1" xfId="1" applyNumberFormat="1" applyFont="1" applyBorder="1" applyAlignment="1"/>
    <xf numFmtId="176" fontId="2" fillId="0" borderId="1" xfId="1" applyNumberFormat="1" applyBorder="1" applyAlignment="1"/>
    <xf numFmtId="0" fontId="7" fillId="0" borderId="1" xfId="1" applyFont="1" applyBorder="1" applyAlignment="1">
      <alignment vertical="center" shrinkToFit="1"/>
    </xf>
    <xf numFmtId="184" fontId="2" fillId="0" borderId="1" xfId="1" applyNumberFormat="1" applyBorder="1">
      <alignment vertical="center"/>
    </xf>
    <xf numFmtId="184" fontId="43" fillId="12" borderId="1" xfId="1" applyNumberFormat="1" applyFont="1" applyFill="1" applyBorder="1">
      <alignment vertical="center"/>
    </xf>
    <xf numFmtId="3" fontId="44" fillId="7" borderId="1" xfId="1" applyNumberFormat="1" applyFont="1" applyFill="1" applyBorder="1" applyAlignment="1">
      <alignment horizontal="center" vertical="center"/>
    </xf>
    <xf numFmtId="0" fontId="27" fillId="7" borderId="1" xfId="2" applyFill="1" applyBorder="1" applyAlignment="1">
      <alignment horizontal="left" vertical="center"/>
    </xf>
    <xf numFmtId="0" fontId="27" fillId="7" borderId="1" xfId="2" applyFill="1" applyBorder="1" applyAlignment="1">
      <alignment horizontal="center" vertical="center"/>
    </xf>
    <xf numFmtId="0" fontId="27" fillId="7" borderId="1" xfId="2" applyFill="1" applyBorder="1" applyAlignment="1">
      <alignment vertical="center"/>
    </xf>
    <xf numFmtId="0" fontId="2" fillId="7" borderId="1" xfId="1" applyFill="1" applyBorder="1">
      <alignment vertical="center"/>
    </xf>
    <xf numFmtId="0" fontId="2" fillId="7" borderId="1" xfId="1" applyFill="1" applyBorder="1" applyAlignment="1">
      <alignment horizontal="center" vertical="center"/>
    </xf>
    <xf numFmtId="38" fontId="2" fillId="7" borderId="1" xfId="1" applyNumberFormat="1" applyFill="1" applyBorder="1" applyAlignment="1">
      <alignment horizontal="right" vertical="center"/>
    </xf>
    <xf numFmtId="0" fontId="2" fillId="7" borderId="4" xfId="1" applyFill="1" applyBorder="1">
      <alignment vertical="center"/>
    </xf>
    <xf numFmtId="0" fontId="2" fillId="9" borderId="1" xfId="1" applyFill="1" applyBorder="1" applyAlignment="1">
      <alignment horizontal="center" vertical="center"/>
    </xf>
    <xf numFmtId="0" fontId="2" fillId="9" borderId="4" xfId="1" applyFill="1" applyBorder="1">
      <alignment vertical="center"/>
    </xf>
    <xf numFmtId="38" fontId="2" fillId="9" borderId="1" xfId="1" applyNumberFormat="1" applyFill="1" applyBorder="1" applyAlignment="1">
      <alignment horizontal="right" vertical="center"/>
    </xf>
    <xf numFmtId="3" fontId="21" fillId="9" borderId="1" xfId="1" applyNumberFormat="1" applyFont="1" applyFill="1" applyBorder="1" applyAlignment="1">
      <alignment horizontal="center" vertical="center"/>
    </xf>
    <xf numFmtId="0" fontId="21" fillId="9" borderId="1" xfId="1" applyFont="1" applyFill="1" applyBorder="1">
      <alignment vertical="center"/>
    </xf>
    <xf numFmtId="0" fontId="21" fillId="9" borderId="1" xfId="1" applyFont="1" applyFill="1" applyBorder="1" applyAlignment="1">
      <alignment horizontal="center" vertical="center"/>
    </xf>
    <xf numFmtId="176" fontId="21" fillId="9" borderId="1" xfId="1" applyNumberFormat="1" applyFont="1" applyFill="1" applyBorder="1">
      <alignment vertical="center"/>
    </xf>
    <xf numFmtId="176" fontId="21" fillId="0" borderId="1" xfId="1" applyNumberFormat="1" applyFont="1" applyBorder="1">
      <alignment vertical="center"/>
    </xf>
    <xf numFmtId="176" fontId="21" fillId="0" borderId="2" xfId="1" applyNumberFormat="1" applyFont="1" applyBorder="1">
      <alignment vertical="center"/>
    </xf>
    <xf numFmtId="0" fontId="21" fillId="0" borderId="1" xfId="1" applyFont="1" applyBorder="1">
      <alignment vertical="center"/>
    </xf>
    <xf numFmtId="3" fontId="2" fillId="9" borderId="1" xfId="1" applyNumberFormat="1" applyFill="1" applyBorder="1" applyAlignment="1">
      <alignment horizontal="center" vertical="center"/>
    </xf>
    <xf numFmtId="0" fontId="27" fillId="9" borderId="1" xfId="1" applyFont="1" applyFill="1" applyBorder="1">
      <alignment vertical="center"/>
    </xf>
    <xf numFmtId="0" fontId="27" fillId="9" borderId="1" xfId="1" applyFont="1" applyFill="1" applyBorder="1" applyAlignment="1">
      <alignment horizontal="center" vertical="center"/>
    </xf>
    <xf numFmtId="176" fontId="2" fillId="9" borderId="1" xfId="1" applyNumberFormat="1" applyFill="1" applyBorder="1">
      <alignment vertical="center"/>
    </xf>
    <xf numFmtId="0" fontId="29" fillId="9" borderId="1" xfId="2" applyFont="1" applyFill="1" applyBorder="1" applyAlignment="1">
      <alignment horizontal="center" vertical="center"/>
    </xf>
    <xf numFmtId="0" fontId="27" fillId="9" borderId="1" xfId="2" applyFill="1" applyBorder="1" applyAlignment="1">
      <alignment horizontal="left" vertical="center"/>
    </xf>
    <xf numFmtId="0" fontId="27" fillId="9" borderId="1" xfId="2" applyFill="1" applyBorder="1" applyAlignment="1">
      <alignment horizontal="center" vertical="center"/>
    </xf>
    <xf numFmtId="0" fontId="27" fillId="9" borderId="1" xfId="2" applyFill="1" applyBorder="1" applyAlignment="1">
      <alignment vertical="center"/>
    </xf>
    <xf numFmtId="0" fontId="27" fillId="9" borderId="1" xfId="2" applyFill="1" applyBorder="1" applyAlignment="1">
      <alignment horizontal="left"/>
    </xf>
    <xf numFmtId="0" fontId="29" fillId="9" borderId="1" xfId="1" applyFont="1" applyFill="1" applyBorder="1" applyAlignment="1">
      <alignment horizontal="center" vertical="center"/>
    </xf>
    <xf numFmtId="0" fontId="29" fillId="9" borderId="1" xfId="2" applyFont="1" applyFill="1" applyBorder="1" applyAlignment="1">
      <alignment vertical="center"/>
    </xf>
    <xf numFmtId="176" fontId="26" fillId="0" borderId="1" xfId="1" applyNumberFormat="1" applyFont="1" applyBorder="1">
      <alignment vertical="center"/>
    </xf>
    <xf numFmtId="176" fontId="8" fillId="9" borderId="1" xfId="1" applyNumberFormat="1" applyFont="1" applyFill="1" applyBorder="1">
      <alignment vertical="center"/>
    </xf>
    <xf numFmtId="0" fontId="40" fillId="9" borderId="13" xfId="2" applyFont="1" applyFill="1" applyBorder="1" applyAlignment="1">
      <alignment horizontal="center" vertical="center"/>
    </xf>
    <xf numFmtId="0" fontId="40" fillId="9" borderId="17" xfId="2" applyFont="1" applyFill="1" applyBorder="1" applyAlignment="1">
      <alignment horizontal="center" vertical="center"/>
    </xf>
    <xf numFmtId="0" fontId="40" fillId="9" borderId="15" xfId="2" applyFont="1" applyFill="1" applyBorder="1" applyAlignment="1">
      <alignment horizontal="center" vertical="center"/>
    </xf>
    <xf numFmtId="0" fontId="29" fillId="0" borderId="1" xfId="2" applyFont="1" applyBorder="1" applyAlignment="1">
      <alignment horizontal="center" vertical="center"/>
    </xf>
    <xf numFmtId="0" fontId="29" fillId="0" borderId="1" xfId="2" applyFont="1" applyBorder="1" applyAlignment="1">
      <alignment vertical="center"/>
    </xf>
    <xf numFmtId="176" fontId="26" fillId="0" borderId="1" xfId="1" applyNumberFormat="1" applyFont="1" applyBorder="1" applyAlignment="1"/>
    <xf numFmtId="0" fontId="29" fillId="0" borderId="1" xfId="2" applyFont="1" applyBorder="1" applyAlignment="1">
      <alignment horizontal="left" vertical="center"/>
    </xf>
    <xf numFmtId="3" fontId="2" fillId="11" borderId="1" xfId="1" applyNumberFormat="1" applyFill="1" applyBorder="1" applyAlignment="1">
      <alignment horizontal="center" vertical="center"/>
    </xf>
    <xf numFmtId="49" fontId="2" fillId="11" borderId="1" xfId="1" applyNumberFormat="1" applyFill="1" applyBorder="1" applyAlignment="1">
      <alignment horizontal="left" vertical="center" shrinkToFit="1"/>
    </xf>
    <xf numFmtId="0" fontId="27" fillId="11" borderId="1" xfId="2" applyFill="1" applyBorder="1" applyAlignment="1">
      <alignment horizontal="center" vertical="center"/>
    </xf>
    <xf numFmtId="0" fontId="27" fillId="11" borderId="1" xfId="2" applyFill="1" applyBorder="1" applyAlignment="1">
      <alignment vertical="center"/>
    </xf>
    <xf numFmtId="49" fontId="2" fillId="9" borderId="1" xfId="1" applyNumberFormat="1" applyFill="1" applyBorder="1" applyAlignment="1">
      <alignment horizontal="left" vertical="center" shrinkToFit="1"/>
    </xf>
    <xf numFmtId="176" fontId="39" fillId="7" borderId="1" xfId="1" applyNumberFormat="1" applyFont="1" applyFill="1" applyBorder="1" applyAlignment="1">
      <alignment horizontal="center" vertical="center"/>
    </xf>
    <xf numFmtId="0" fontId="2" fillId="11" borderId="1" xfId="1" applyFill="1" applyBorder="1" applyAlignment="1">
      <alignment horizontal="center" vertical="center"/>
    </xf>
    <xf numFmtId="176" fontId="2" fillId="11" borderId="1" xfId="1" applyNumberFormat="1" applyFill="1" applyBorder="1">
      <alignment vertical="center"/>
    </xf>
    <xf numFmtId="0" fontId="26" fillId="9" borderId="1" xfId="1" applyFont="1" applyFill="1" applyBorder="1" applyAlignment="1">
      <alignment horizontal="center" vertical="center"/>
    </xf>
    <xf numFmtId="0" fontId="9" fillId="9" borderId="1" xfId="1" applyFont="1" applyFill="1" applyBorder="1">
      <alignment vertical="center"/>
    </xf>
    <xf numFmtId="0" fontId="9" fillId="9" borderId="1" xfId="1" applyFont="1" applyFill="1" applyBorder="1" applyAlignment="1">
      <alignment horizontal="center" vertical="center"/>
    </xf>
    <xf numFmtId="176" fontId="9" fillId="0" borderId="1" xfId="1" applyNumberFormat="1" applyFont="1" applyBorder="1">
      <alignment vertical="center"/>
    </xf>
    <xf numFmtId="176" fontId="9" fillId="0" borderId="2" xfId="1" applyNumberFormat="1" applyFont="1" applyBorder="1">
      <alignment vertical="center"/>
    </xf>
    <xf numFmtId="49" fontId="2" fillId="9" borderId="1" xfId="1" applyNumberFormat="1" applyFill="1" applyBorder="1" applyAlignment="1">
      <alignment horizontal="left" vertical="center"/>
    </xf>
    <xf numFmtId="180" fontId="2" fillId="9" borderId="1" xfId="1" applyNumberFormat="1" applyFill="1" applyBorder="1" applyAlignment="1">
      <alignment horizontal="right" vertical="center"/>
    </xf>
    <xf numFmtId="3" fontId="2" fillId="13" borderId="1" xfId="1" applyNumberFormat="1" applyFill="1" applyBorder="1" applyAlignment="1">
      <alignment horizontal="center" vertical="center"/>
    </xf>
    <xf numFmtId="49" fontId="2" fillId="13" borderId="1" xfId="1" applyNumberFormat="1" applyFill="1" applyBorder="1" applyAlignment="1">
      <alignment horizontal="left" vertical="center"/>
    </xf>
    <xf numFmtId="0" fontId="8" fillId="13" borderId="1" xfId="1" applyFont="1" applyFill="1" applyBorder="1" applyAlignment="1">
      <alignment horizontal="center" vertical="center"/>
    </xf>
    <xf numFmtId="180" fontId="8" fillId="13" borderId="1" xfId="1" applyNumberFormat="1" applyFont="1" applyFill="1" applyBorder="1" applyAlignment="1">
      <alignment horizontal="right" vertical="center"/>
    </xf>
    <xf numFmtId="38" fontId="8" fillId="13" borderId="1" xfId="1" applyNumberFormat="1" applyFont="1" applyFill="1" applyBorder="1">
      <alignment vertical="center"/>
    </xf>
    <xf numFmtId="0" fontId="8" fillId="13" borderId="2" xfId="1" applyFont="1" applyFill="1" applyBorder="1" applyAlignment="1">
      <alignment horizontal="center" vertical="center"/>
    </xf>
    <xf numFmtId="0" fontId="7" fillId="13" borderId="1" xfId="1" applyFont="1" applyFill="1" applyBorder="1">
      <alignment vertical="center"/>
    </xf>
    <xf numFmtId="0" fontId="9" fillId="7" borderId="1" xfId="1" applyFont="1" applyFill="1" applyBorder="1">
      <alignment vertical="center"/>
    </xf>
    <xf numFmtId="3" fontId="21" fillId="11" borderId="1" xfId="1" applyNumberFormat="1" applyFont="1" applyFill="1" applyBorder="1" applyAlignment="1">
      <alignment horizontal="center" vertical="center"/>
    </xf>
    <xf numFmtId="0" fontId="9" fillId="11" borderId="1" xfId="1" applyFont="1" applyFill="1" applyBorder="1">
      <alignment vertical="center"/>
    </xf>
    <xf numFmtId="0" fontId="2" fillId="11" borderId="1" xfId="1" applyFill="1" applyBorder="1">
      <alignment vertical="center"/>
    </xf>
    <xf numFmtId="0" fontId="2" fillId="0" borderId="2" xfId="1" applyBorder="1" applyAlignment="1">
      <alignment horizontal="right" vertical="center"/>
    </xf>
    <xf numFmtId="0" fontId="26" fillId="11" borderId="1" xfId="1" applyFont="1" applyFill="1" applyBorder="1" applyAlignment="1">
      <alignment horizontal="center" vertical="center"/>
    </xf>
    <xf numFmtId="0" fontId="29" fillId="11" borderId="1" xfId="2" applyFont="1" applyFill="1" applyBorder="1" applyAlignment="1">
      <alignment vertical="center"/>
    </xf>
    <xf numFmtId="3" fontId="45" fillId="11" borderId="1" xfId="1" applyNumberFormat="1" applyFont="1" applyFill="1" applyBorder="1" applyAlignment="1">
      <alignment horizontal="center" vertical="center"/>
    </xf>
    <xf numFmtId="0" fontId="45" fillId="11" borderId="1" xfId="2" applyFont="1" applyFill="1" applyBorder="1" applyAlignment="1">
      <alignment vertical="center"/>
    </xf>
    <xf numFmtId="0" fontId="46" fillId="11" borderId="1" xfId="1" applyFont="1" applyFill="1" applyBorder="1" applyAlignment="1">
      <alignment horizontal="center" vertical="center"/>
    </xf>
    <xf numFmtId="0" fontId="46" fillId="11" borderId="1" xfId="2" applyFont="1" applyFill="1" applyBorder="1" applyAlignment="1">
      <alignment vertical="center"/>
    </xf>
    <xf numFmtId="0" fontId="47" fillId="0" borderId="1" xfId="1" applyFont="1" applyBorder="1">
      <alignment vertical="center"/>
    </xf>
    <xf numFmtId="0" fontId="47" fillId="0" borderId="2" xfId="1" applyFont="1" applyBorder="1" applyAlignment="1">
      <alignment horizontal="center" vertical="center"/>
    </xf>
    <xf numFmtId="0" fontId="45" fillId="0" borderId="1" xfId="2" applyFont="1" applyBorder="1" applyAlignment="1">
      <alignment vertical="center"/>
    </xf>
    <xf numFmtId="177" fontId="47" fillId="0" borderId="1" xfId="1" applyNumberFormat="1" applyFont="1" applyBorder="1" applyAlignment="1">
      <alignment horizontal="center" vertical="center"/>
    </xf>
    <xf numFmtId="3" fontId="47" fillId="0" borderId="1" xfId="1" applyNumberFormat="1" applyFont="1" applyBorder="1" applyAlignment="1">
      <alignment horizontal="center" vertical="center"/>
    </xf>
    <xf numFmtId="56" fontId="47" fillId="0" borderId="1" xfId="1" applyNumberFormat="1" applyFont="1" applyBorder="1" applyAlignment="1">
      <alignment horizontal="center" vertical="center"/>
    </xf>
    <xf numFmtId="3" fontId="27" fillId="9" borderId="5" xfId="1" applyNumberFormat="1" applyFont="1" applyFill="1" applyBorder="1" applyAlignment="1">
      <alignment horizontal="center" vertical="center"/>
    </xf>
    <xf numFmtId="0" fontId="2" fillId="9" borderId="1" xfId="1" applyFill="1" applyBorder="1" applyAlignment="1">
      <alignment horizontal="left" vertical="center"/>
    </xf>
    <xf numFmtId="182" fontId="21" fillId="9" borderId="5" xfId="1" applyNumberFormat="1" applyFont="1" applyFill="1" applyBorder="1" applyAlignment="1">
      <alignment horizontal="center" vertical="center"/>
    </xf>
    <xf numFmtId="176" fontId="27" fillId="9" borderId="1" xfId="2" applyNumberFormat="1" applyFill="1" applyBorder="1" applyAlignment="1">
      <alignment vertical="center"/>
    </xf>
    <xf numFmtId="0" fontId="21" fillId="9" borderId="4" xfId="1" applyFont="1" applyFill="1" applyBorder="1" applyAlignment="1">
      <alignment horizontal="left" vertical="center"/>
    </xf>
    <xf numFmtId="176" fontId="21" fillId="9" borderId="1" xfId="1" applyNumberFormat="1" applyFont="1" applyFill="1" applyBorder="1" applyAlignment="1">
      <alignment horizontal="center" vertical="center"/>
    </xf>
    <xf numFmtId="176" fontId="21" fillId="0" borderId="1" xfId="1" applyNumberFormat="1" applyFont="1" applyBorder="1" applyAlignment="1">
      <alignment horizontal="center"/>
    </xf>
    <xf numFmtId="3" fontId="9" fillId="9" borderId="1" xfId="1" applyNumberFormat="1" applyFont="1" applyFill="1" applyBorder="1" applyAlignment="1">
      <alignment horizontal="center" vertical="center"/>
    </xf>
    <xf numFmtId="3" fontId="9" fillId="9" borderId="2" xfId="1" applyNumberFormat="1" applyFont="1" applyFill="1" applyBorder="1" applyAlignment="1">
      <alignment horizontal="center" vertical="center"/>
    </xf>
    <xf numFmtId="0" fontId="2" fillId="9" borderId="1" xfId="1" applyFill="1" applyBorder="1">
      <alignment vertical="center"/>
    </xf>
    <xf numFmtId="176" fontId="9" fillId="9" borderId="1" xfId="1" applyNumberFormat="1" applyFont="1" applyFill="1" applyBorder="1">
      <alignment vertical="center"/>
    </xf>
    <xf numFmtId="176" fontId="48" fillId="0" borderId="1" xfId="1" applyNumberFormat="1" applyFont="1" applyBorder="1" applyAlignment="1"/>
    <xf numFmtId="176" fontId="2" fillId="9" borderId="1" xfId="1" applyNumberFormat="1" applyFill="1" applyBorder="1" applyAlignment="1">
      <alignment horizontal="center" vertical="center"/>
    </xf>
    <xf numFmtId="0" fontId="45" fillId="9" borderId="1" xfId="1" applyFont="1" applyFill="1" applyBorder="1" applyAlignment="1">
      <alignment horizontal="left" vertical="center"/>
    </xf>
    <xf numFmtId="0" fontId="27" fillId="9" borderId="1" xfId="1" applyFont="1" applyFill="1" applyBorder="1" applyAlignment="1">
      <alignment horizontal="left" vertical="center"/>
    </xf>
    <xf numFmtId="176" fontId="2" fillId="6" borderId="18" xfId="1" applyNumberFormat="1" applyFill="1" applyBorder="1">
      <alignment vertical="center"/>
    </xf>
    <xf numFmtId="176" fontId="2" fillId="6" borderId="1" xfId="1" applyNumberFormat="1" applyFill="1" applyBorder="1" applyAlignment="1">
      <alignment horizontal="right" vertical="center"/>
    </xf>
    <xf numFmtId="0" fontId="2" fillId="6" borderId="2" xfId="1" applyFill="1" applyBorder="1">
      <alignment vertical="center"/>
    </xf>
    <xf numFmtId="0" fontId="7" fillId="6" borderId="1" xfId="1" applyFont="1" applyFill="1" applyBorder="1">
      <alignment vertical="center"/>
    </xf>
    <xf numFmtId="3" fontId="27" fillId="9" borderId="1" xfId="1" applyNumberFormat="1" applyFont="1" applyFill="1" applyBorder="1" applyAlignment="1">
      <alignment horizontal="center" vertical="center"/>
    </xf>
    <xf numFmtId="182" fontId="27" fillId="9" borderId="1" xfId="1" applyNumberFormat="1" applyFont="1" applyFill="1" applyBorder="1" applyAlignment="1">
      <alignment horizontal="center" vertical="center"/>
    </xf>
    <xf numFmtId="176" fontId="27" fillId="9" borderId="1" xfId="1" applyNumberFormat="1" applyFont="1" applyFill="1" applyBorder="1">
      <alignment vertical="center"/>
    </xf>
    <xf numFmtId="176" fontId="27" fillId="0" borderId="1" xfId="1" applyNumberFormat="1" applyFont="1" applyBorder="1" applyAlignment="1"/>
    <xf numFmtId="0" fontId="27" fillId="0" borderId="1" xfId="1" applyFont="1" applyBorder="1" applyAlignment="1">
      <alignment horizontal="left" vertical="center" shrinkToFit="1"/>
    </xf>
    <xf numFmtId="0" fontId="2" fillId="9" borderId="2" xfId="1" applyFill="1" applyBorder="1" applyAlignment="1">
      <alignment horizontal="center" vertical="center"/>
    </xf>
    <xf numFmtId="38" fontId="2" fillId="9" borderId="1" xfId="1" applyNumberFormat="1" applyFill="1" applyBorder="1">
      <alignment vertical="center"/>
    </xf>
    <xf numFmtId="49" fontId="8" fillId="9" borderId="1" xfId="1" applyNumberFormat="1" applyFont="1" applyFill="1" applyBorder="1" applyAlignment="1">
      <alignment horizontal="left" vertical="center"/>
    </xf>
    <xf numFmtId="0" fontId="21" fillId="6" borderId="1" xfId="1" applyFont="1" applyFill="1" applyBorder="1" applyAlignment="1">
      <alignment horizontal="center" vertical="center"/>
    </xf>
    <xf numFmtId="0" fontId="47" fillId="9" borderId="1" xfId="1" applyFont="1" applyFill="1" applyBorder="1">
      <alignment vertical="center"/>
    </xf>
    <xf numFmtId="0" fontId="2" fillId="9" borderId="1" xfId="1" applyFill="1" applyBorder="1" applyAlignment="1">
      <alignment horizontal="right" vertical="center"/>
    </xf>
    <xf numFmtId="176" fontId="2" fillId="9" borderId="1" xfId="1" applyNumberFormat="1" applyFill="1" applyBorder="1" applyAlignment="1">
      <alignment horizontal="right" vertical="center"/>
    </xf>
    <xf numFmtId="0" fontId="2" fillId="6" borderId="1" xfId="1" applyFill="1" applyBorder="1" applyAlignment="1">
      <alignment horizontal="right" vertical="center"/>
    </xf>
    <xf numFmtId="0" fontId="49" fillId="9" borderId="1" xfId="1" applyFont="1" applyFill="1" applyBorder="1" applyAlignment="1">
      <alignment horizontal="left" vertical="center"/>
    </xf>
    <xf numFmtId="0" fontId="21" fillId="9" borderId="1" xfId="2" applyFont="1" applyFill="1" applyBorder="1" applyAlignment="1">
      <alignment horizontal="left" vertical="center"/>
    </xf>
    <xf numFmtId="0" fontId="50" fillId="9" borderId="1" xfId="2" applyFont="1" applyFill="1" applyBorder="1" applyAlignment="1">
      <alignment horizontal="left" vertical="center"/>
    </xf>
    <xf numFmtId="0" fontId="2" fillId="9" borderId="1" xfId="1" applyFill="1" applyBorder="1" applyAlignment="1">
      <alignment vertical="center" shrinkToFit="1"/>
    </xf>
    <xf numFmtId="0" fontId="21" fillId="6" borderId="2" xfId="2" applyFont="1" applyFill="1" applyBorder="1" applyAlignment="1">
      <alignment horizontal="left" vertical="center"/>
    </xf>
    <xf numFmtId="0" fontId="2" fillId="6" borderId="1" xfId="1" applyFill="1" applyBorder="1">
      <alignment vertical="center"/>
    </xf>
    <xf numFmtId="0" fontId="2" fillId="9" borderId="2" xfId="1" applyFill="1" applyBorder="1">
      <alignment vertical="center"/>
    </xf>
    <xf numFmtId="0" fontId="9" fillId="9" borderId="1" xfId="1" applyFont="1" applyFill="1" applyBorder="1" applyAlignment="1">
      <alignment horizontal="left" vertical="center"/>
    </xf>
    <xf numFmtId="38" fontId="9" fillId="9" borderId="1" xfId="1" applyNumberFormat="1" applyFont="1" applyFill="1" applyBorder="1" applyAlignment="1">
      <alignment horizontal="right" vertical="center"/>
    </xf>
    <xf numFmtId="3" fontId="8" fillId="9" borderId="1" xfId="1" applyNumberFormat="1" applyFont="1" applyFill="1" applyBorder="1" applyAlignment="1">
      <alignment horizontal="center" vertical="center"/>
    </xf>
    <xf numFmtId="0" fontId="51" fillId="9" borderId="1" xfId="1" applyFont="1" applyFill="1" applyBorder="1">
      <alignment vertical="center"/>
    </xf>
    <xf numFmtId="183" fontId="8" fillId="9" borderId="1" xfId="1" applyNumberFormat="1" applyFont="1" applyFill="1" applyBorder="1" applyAlignment="1">
      <alignment horizontal="right" vertical="center"/>
    </xf>
    <xf numFmtId="0" fontId="8" fillId="11" borderId="1" xfId="1" applyFont="1" applyFill="1" applyBorder="1" applyAlignment="1">
      <alignment horizontal="center" vertical="center"/>
    </xf>
    <xf numFmtId="49" fontId="8" fillId="11" borderId="1" xfId="1" applyNumberFormat="1" applyFont="1" applyFill="1" applyBorder="1" applyAlignment="1">
      <alignment horizontal="left" vertical="center"/>
    </xf>
    <xf numFmtId="182" fontId="8" fillId="11" borderId="1" xfId="1" applyNumberFormat="1" applyFont="1" applyFill="1" applyBorder="1" applyAlignment="1">
      <alignment horizontal="right" vertical="center"/>
    </xf>
    <xf numFmtId="38" fontId="8" fillId="11" borderId="1" xfId="1" applyNumberFormat="1" applyFont="1" applyFill="1" applyBorder="1" applyAlignment="1">
      <alignment horizontal="right" vertical="center"/>
    </xf>
    <xf numFmtId="0" fontId="8" fillId="9" borderId="1" xfId="1" applyFont="1" applyFill="1" applyBorder="1" applyAlignment="1">
      <alignment horizontal="center" vertical="center"/>
    </xf>
    <xf numFmtId="182" fontId="8" fillId="9" borderId="1" xfId="1" applyNumberFormat="1" applyFont="1" applyFill="1" applyBorder="1" applyAlignment="1">
      <alignment horizontal="right" vertical="center"/>
    </xf>
    <xf numFmtId="3" fontId="8" fillId="9" borderId="1" xfId="1" applyNumberFormat="1" applyFont="1" applyFill="1" applyBorder="1" applyAlignment="1">
      <alignment horizontal="right" vertical="center"/>
    </xf>
    <xf numFmtId="0" fontId="51" fillId="0" borderId="1" xfId="1" applyFont="1" applyBorder="1">
      <alignment vertical="center"/>
    </xf>
    <xf numFmtId="183" fontId="8" fillId="3" borderId="1" xfId="1" applyNumberFormat="1" applyFont="1" applyFill="1" applyBorder="1" applyAlignment="1">
      <alignment horizontal="right" vertical="center"/>
    </xf>
    <xf numFmtId="0" fontId="8" fillId="3" borderId="1" xfId="1" applyFont="1" applyFill="1" applyBorder="1">
      <alignment vertical="center"/>
    </xf>
    <xf numFmtId="38" fontId="9" fillId="0" borderId="1" xfId="1" applyNumberFormat="1" applyFont="1" applyBorder="1" applyAlignment="1">
      <alignment horizontal="right" vertical="center"/>
    </xf>
    <xf numFmtId="3" fontId="2" fillId="14" borderId="1" xfId="1" applyNumberFormat="1" applyFill="1" applyBorder="1" applyAlignment="1">
      <alignment horizontal="center" vertical="center"/>
    </xf>
    <xf numFmtId="0" fontId="2" fillId="14" borderId="1" xfId="1" applyFill="1" applyBorder="1">
      <alignment vertical="center"/>
    </xf>
    <xf numFmtId="0" fontId="2" fillId="14" borderId="1" xfId="1" applyFill="1" applyBorder="1" applyAlignment="1">
      <alignment horizontal="center" vertical="center"/>
    </xf>
    <xf numFmtId="176" fontId="9" fillId="14" borderId="1" xfId="1" applyNumberFormat="1" applyFont="1" applyFill="1" applyBorder="1" applyAlignment="1">
      <alignment horizontal="right" vertical="center"/>
    </xf>
    <xf numFmtId="176" fontId="8" fillId="14" borderId="1" xfId="1" applyNumberFormat="1" applyFont="1" applyFill="1" applyBorder="1">
      <alignment vertical="center"/>
    </xf>
    <xf numFmtId="176" fontId="48" fillId="14" borderId="1" xfId="1" applyNumberFormat="1" applyFont="1" applyFill="1" applyBorder="1" applyAlignment="1"/>
    <xf numFmtId="0" fontId="9" fillId="14" borderId="1" xfId="1" applyFont="1" applyFill="1" applyBorder="1" applyAlignment="1">
      <alignment horizontal="left" vertical="center" shrinkToFit="1"/>
    </xf>
    <xf numFmtId="38" fontId="2" fillId="14" borderId="1" xfId="1" applyNumberFormat="1" applyFill="1" applyBorder="1">
      <alignment vertical="center"/>
    </xf>
    <xf numFmtId="177" fontId="2" fillId="14" borderId="1" xfId="1" applyNumberFormat="1" applyFill="1" applyBorder="1" applyAlignment="1">
      <alignment horizontal="center" vertical="center"/>
    </xf>
    <xf numFmtId="56" fontId="2" fillId="14" borderId="1" xfId="1" applyNumberFormat="1" applyFill="1" applyBorder="1" applyAlignment="1">
      <alignment horizontal="center" vertical="center"/>
    </xf>
    <xf numFmtId="178" fontId="2" fillId="14" borderId="1" xfId="1" applyNumberFormat="1" applyFill="1" applyBorder="1" applyAlignment="1">
      <alignment horizontal="center" vertical="center"/>
    </xf>
    <xf numFmtId="0" fontId="9" fillId="14" borderId="1" xfId="1" applyFont="1" applyFill="1" applyBorder="1">
      <alignment vertical="center"/>
    </xf>
    <xf numFmtId="0" fontId="9" fillId="14" borderId="1" xfId="1" applyFont="1" applyFill="1" applyBorder="1" applyAlignment="1">
      <alignment horizontal="center" vertical="center"/>
    </xf>
    <xf numFmtId="176" fontId="2" fillId="14" borderId="1" xfId="1" applyNumberFormat="1" applyFill="1" applyBorder="1">
      <alignment vertical="center"/>
    </xf>
    <xf numFmtId="176" fontId="9" fillId="14" borderId="2" xfId="1" applyNumberFormat="1" applyFont="1" applyFill="1" applyBorder="1">
      <alignment vertical="center"/>
    </xf>
    <xf numFmtId="49" fontId="2" fillId="14" borderId="1" xfId="1" applyNumberFormat="1" applyFill="1" applyBorder="1" applyAlignment="1">
      <alignment horizontal="left" vertical="center"/>
    </xf>
    <xf numFmtId="176" fontId="9" fillId="14" borderId="1" xfId="1" applyNumberFormat="1" applyFont="1" applyFill="1" applyBorder="1">
      <alignment vertical="center"/>
    </xf>
    <xf numFmtId="0" fontId="9" fillId="14" borderId="8" xfId="1" applyFont="1" applyFill="1" applyBorder="1" applyAlignment="1">
      <alignment horizontal="center" vertical="center"/>
    </xf>
    <xf numFmtId="176" fontId="9" fillId="14" borderId="8" xfId="1" applyNumberFormat="1" applyFont="1" applyFill="1" applyBorder="1">
      <alignment vertical="center"/>
    </xf>
    <xf numFmtId="176" fontId="9" fillId="14" borderId="13" xfId="1" applyNumberFormat="1" applyFont="1" applyFill="1" applyBorder="1">
      <alignment vertical="center"/>
    </xf>
    <xf numFmtId="0" fontId="2" fillId="14" borderId="8" xfId="1" applyFill="1" applyBorder="1">
      <alignment vertical="center"/>
    </xf>
    <xf numFmtId="38" fontId="39" fillId="5" borderId="9" xfId="1" applyNumberFormat="1" applyFont="1" applyFill="1" applyBorder="1" applyAlignment="1">
      <alignment horizontal="center" vertical="center"/>
    </xf>
    <xf numFmtId="38" fontId="39" fillId="5" borderId="16" xfId="1" applyNumberFormat="1" applyFont="1" applyFill="1" applyBorder="1" applyAlignment="1">
      <alignment horizontal="center" vertical="center"/>
    </xf>
    <xf numFmtId="38" fontId="39" fillId="5" borderId="13" xfId="1" applyNumberFormat="1" applyFont="1" applyFill="1" applyBorder="1" applyAlignment="1">
      <alignment horizontal="center" vertical="center"/>
    </xf>
    <xf numFmtId="38" fontId="39" fillId="5" borderId="15" xfId="1" applyNumberFormat="1" applyFont="1" applyFill="1" applyBorder="1" applyAlignment="1">
      <alignment horizontal="center" vertical="center"/>
    </xf>
    <xf numFmtId="184" fontId="43" fillId="0" borderId="1" xfId="1" applyNumberFormat="1" applyFont="1" applyBorder="1">
      <alignment vertical="center"/>
    </xf>
    <xf numFmtId="3" fontId="26" fillId="7" borderId="1" xfId="1" applyNumberFormat="1" applyFont="1" applyFill="1" applyBorder="1" applyAlignment="1">
      <alignment horizontal="center" vertical="center"/>
    </xf>
    <xf numFmtId="0" fontId="53" fillId="9" borderId="0" xfId="1" applyFont="1" applyFill="1">
      <alignment vertical="center"/>
    </xf>
    <xf numFmtId="180" fontId="2" fillId="9" borderId="1" xfId="1" applyNumberFormat="1" applyFill="1" applyBorder="1">
      <alignment vertical="center"/>
    </xf>
    <xf numFmtId="3" fontId="21" fillId="15" borderId="1" xfId="1" applyNumberFormat="1" applyFont="1" applyFill="1" applyBorder="1" applyAlignment="1">
      <alignment horizontal="center" vertical="center"/>
    </xf>
    <xf numFmtId="0" fontId="21" fillId="15" borderId="1" xfId="1" applyFont="1" applyFill="1" applyBorder="1">
      <alignment vertical="center"/>
    </xf>
    <xf numFmtId="0" fontId="21" fillId="15" borderId="1" xfId="1" applyFont="1" applyFill="1" applyBorder="1" applyAlignment="1">
      <alignment horizontal="center" vertical="center"/>
    </xf>
    <xf numFmtId="176" fontId="21" fillId="15" borderId="1" xfId="1" applyNumberFormat="1" applyFont="1" applyFill="1" applyBorder="1">
      <alignment vertical="center"/>
    </xf>
    <xf numFmtId="176" fontId="21" fillId="15" borderId="2" xfId="1" applyNumberFormat="1" applyFont="1" applyFill="1" applyBorder="1">
      <alignment vertical="center"/>
    </xf>
    <xf numFmtId="3" fontId="43" fillId="9" borderId="2" xfId="1" applyNumberFormat="1" applyFont="1" applyFill="1" applyBorder="1" applyAlignment="1">
      <alignment horizontal="center" vertical="center"/>
    </xf>
    <xf numFmtId="3" fontId="43" fillId="9" borderId="3" xfId="1" applyNumberFormat="1" applyFont="1" applyFill="1" applyBorder="1" applyAlignment="1">
      <alignment horizontal="center" vertical="center"/>
    </xf>
    <xf numFmtId="3" fontId="43" fillId="9" borderId="4" xfId="1" applyNumberFormat="1" applyFont="1" applyFill="1" applyBorder="1" applyAlignment="1">
      <alignment horizontal="center" vertical="center"/>
    </xf>
    <xf numFmtId="49" fontId="2" fillId="11" borderId="1" xfId="1" applyNumberFormat="1" applyFill="1" applyBorder="1" applyAlignment="1">
      <alignment horizontal="left" vertical="center"/>
    </xf>
    <xf numFmtId="38" fontId="2" fillId="11" borderId="1" xfId="1" applyNumberFormat="1" applyFill="1" applyBorder="1" applyAlignment="1">
      <alignment horizontal="right" vertical="center"/>
    </xf>
    <xf numFmtId="0" fontId="2" fillId="7" borderId="1" xfId="1" applyFill="1" applyBorder="1" applyAlignment="1">
      <alignment horizontal="left" vertical="center"/>
    </xf>
    <xf numFmtId="182" fontId="21" fillId="7" borderId="1" xfId="1" applyNumberFormat="1" applyFont="1" applyFill="1" applyBorder="1" applyAlignment="1">
      <alignment horizontal="center" vertical="center"/>
    </xf>
    <xf numFmtId="176" fontId="27" fillId="7" borderId="1" xfId="2" applyNumberFormat="1" applyFill="1" applyBorder="1" applyAlignment="1">
      <alignment vertical="center"/>
    </xf>
    <xf numFmtId="176" fontId="2" fillId="0" borderId="1" xfId="1" applyNumberFormat="1" applyBorder="1" applyAlignment="1">
      <alignment horizontal="center"/>
    </xf>
    <xf numFmtId="3" fontId="44" fillId="9" borderId="1" xfId="1" applyNumberFormat="1" applyFont="1" applyFill="1" applyBorder="1" applyAlignment="1">
      <alignment horizontal="center" vertical="center"/>
    </xf>
    <xf numFmtId="0" fontId="2" fillId="16" borderId="1" xfId="1" applyFill="1" applyBorder="1" applyAlignment="1">
      <alignment horizontal="center" vertical="center"/>
    </xf>
    <xf numFmtId="0" fontId="54" fillId="0" borderId="1" xfId="1" applyFont="1" applyBorder="1">
      <alignment vertical="center"/>
    </xf>
    <xf numFmtId="182" fontId="21" fillId="9" borderId="1" xfId="1" applyNumberFormat="1" applyFont="1" applyFill="1" applyBorder="1" applyAlignment="1">
      <alignment horizontal="center" vertical="center"/>
    </xf>
    <xf numFmtId="38" fontId="27" fillId="9" borderId="1" xfId="2" applyNumberFormat="1" applyFill="1" applyBorder="1" applyAlignment="1">
      <alignment vertical="center"/>
    </xf>
    <xf numFmtId="182" fontId="2" fillId="9" borderId="1" xfId="2" applyNumberFormat="1" applyFont="1" applyFill="1" applyBorder="1" applyAlignment="1">
      <alignment horizontal="center" vertical="center"/>
    </xf>
    <xf numFmtId="182" fontId="27" fillId="9" borderId="1" xfId="2" applyNumberFormat="1" applyFill="1" applyBorder="1" applyAlignment="1">
      <alignment horizontal="center" vertical="center"/>
    </xf>
    <xf numFmtId="0" fontId="2" fillId="0" borderId="1" xfId="2" applyFont="1" applyBorder="1" applyAlignment="1">
      <alignment horizontal="left" vertical="center"/>
    </xf>
    <xf numFmtId="182" fontId="2" fillId="9" borderId="1" xfId="1" applyNumberFormat="1" applyFill="1" applyBorder="1" applyAlignment="1">
      <alignment horizontal="center" vertical="center"/>
    </xf>
    <xf numFmtId="49" fontId="2" fillId="9" borderId="5" xfId="1" applyNumberFormat="1" applyFill="1" applyBorder="1" applyAlignment="1">
      <alignment horizontal="left" vertical="center"/>
    </xf>
    <xf numFmtId="0" fontId="2" fillId="9" borderId="5" xfId="1" applyFill="1" applyBorder="1" applyAlignment="1">
      <alignment horizontal="center" vertical="center"/>
    </xf>
    <xf numFmtId="3" fontId="21" fillId="9" borderId="5" xfId="1" applyNumberFormat="1" applyFont="1" applyFill="1" applyBorder="1" applyAlignment="1">
      <alignment horizontal="center" vertical="center"/>
    </xf>
    <xf numFmtId="0" fontId="27" fillId="9" borderId="5" xfId="2" applyFill="1" applyBorder="1" applyAlignment="1">
      <alignment horizontal="left" vertical="center"/>
    </xf>
    <xf numFmtId="182" fontId="27" fillId="0" borderId="1" xfId="1" applyNumberFormat="1" applyFont="1" applyBorder="1" applyAlignment="1">
      <alignment horizontal="center" vertical="center"/>
    </xf>
    <xf numFmtId="177" fontId="23" fillId="0" borderId="1" xfId="1" applyNumberFormat="1" applyFont="1" applyBorder="1" applyAlignment="1">
      <alignment horizontal="center" vertical="center"/>
    </xf>
    <xf numFmtId="0" fontId="27" fillId="11" borderId="1" xfId="1" applyFont="1" applyFill="1" applyBorder="1">
      <alignment vertical="center"/>
    </xf>
    <xf numFmtId="182" fontId="2" fillId="11" borderId="1" xfId="1" applyNumberFormat="1" applyFill="1" applyBorder="1" applyAlignment="1">
      <alignment horizontal="center" vertical="center"/>
    </xf>
    <xf numFmtId="0" fontId="55" fillId="0" borderId="1" xfId="1" applyFont="1" applyBorder="1" applyAlignment="1">
      <alignment horizontal="center" vertical="center" shrinkToFit="1"/>
    </xf>
    <xf numFmtId="38" fontId="43" fillId="8" borderId="1" xfId="1" applyNumberFormat="1" applyFont="1" applyFill="1" applyBorder="1">
      <alignment vertical="center"/>
    </xf>
    <xf numFmtId="38" fontId="43" fillId="0" borderId="1" xfId="1" applyNumberFormat="1" applyFont="1" applyBorder="1">
      <alignment vertical="center"/>
    </xf>
    <xf numFmtId="3" fontId="9" fillId="0" borderId="1" xfId="1" applyNumberFormat="1" applyFont="1" applyBorder="1" applyAlignment="1">
      <alignment horizontal="center" vertical="center"/>
    </xf>
    <xf numFmtId="176" fontId="48" fillId="0" borderId="1" xfId="1" applyNumberFormat="1" applyFont="1" applyBorder="1" applyAlignment="1">
      <alignment horizontal="center" vertical="center"/>
    </xf>
    <xf numFmtId="3" fontId="9" fillId="3" borderId="1" xfId="1" applyNumberFormat="1" applyFont="1" applyFill="1" applyBorder="1" applyAlignment="1">
      <alignment horizontal="center" vertical="center"/>
    </xf>
    <xf numFmtId="5" fontId="2" fillId="3" borderId="1" xfId="1" applyNumberFormat="1" applyFill="1" applyBorder="1">
      <alignment vertical="center"/>
    </xf>
    <xf numFmtId="176" fontId="9" fillId="3" borderId="1" xfId="1" applyNumberFormat="1" applyFont="1" applyFill="1" applyBorder="1" applyAlignment="1"/>
    <xf numFmtId="0" fontId="56" fillId="3" borderId="1" xfId="1" applyFont="1" applyFill="1" applyBorder="1" applyAlignment="1">
      <alignment horizontal="left" vertical="center" shrinkToFit="1"/>
    </xf>
    <xf numFmtId="176" fontId="48" fillId="3" borderId="1" xfId="1" applyNumberFormat="1" applyFont="1" applyFill="1" applyBorder="1" applyAlignment="1">
      <alignment horizontal="center" vertical="center"/>
    </xf>
    <xf numFmtId="176" fontId="9" fillId="3" borderId="1" xfId="1" applyNumberFormat="1" applyFont="1" applyFill="1" applyBorder="1">
      <alignment vertical="center"/>
    </xf>
    <xf numFmtId="0" fontId="9" fillId="3" borderId="1" xfId="1" applyFont="1" applyFill="1" applyBorder="1" applyAlignment="1">
      <alignment horizontal="left" vertical="center" shrinkToFit="1"/>
    </xf>
    <xf numFmtId="0" fontId="27" fillId="3" borderId="1" xfId="2" applyFill="1" applyBorder="1" applyAlignment="1">
      <alignment vertical="center"/>
    </xf>
    <xf numFmtId="0" fontId="9" fillId="3" borderId="1" xfId="2" applyFont="1" applyFill="1" applyBorder="1" applyAlignment="1">
      <alignment vertical="center"/>
    </xf>
    <xf numFmtId="0" fontId="7" fillId="3" borderId="1" xfId="1" applyFont="1" applyFill="1" applyBorder="1" applyAlignment="1">
      <alignment horizontal="left" vertical="center"/>
    </xf>
    <xf numFmtId="0" fontId="42" fillId="0" borderId="1" xfId="1" applyFont="1" applyBorder="1" applyAlignment="1">
      <alignment horizontal="left" vertical="center" shrinkToFit="1"/>
    </xf>
    <xf numFmtId="0" fontId="9" fillId="9" borderId="1" xfId="1" applyFont="1" applyFill="1" applyBorder="1" applyAlignment="1">
      <alignment horizontal="left" vertical="center" shrinkToFit="1"/>
    </xf>
    <xf numFmtId="176" fontId="2" fillId="9" borderId="1" xfId="1" applyNumberFormat="1" applyFill="1" applyBorder="1" applyAlignment="1">
      <alignment horizontal="center"/>
    </xf>
    <xf numFmtId="176" fontId="9" fillId="9" borderId="4" xfId="1" applyNumberFormat="1" applyFont="1" applyFill="1" applyBorder="1">
      <alignment vertical="center"/>
    </xf>
    <xf numFmtId="176" fontId="2" fillId="9" borderId="4" xfId="1" applyNumberFormat="1" applyFill="1" applyBorder="1" applyAlignment="1">
      <alignment horizontal="center" vertical="center"/>
    </xf>
    <xf numFmtId="176" fontId="9" fillId="0" borderId="2" xfId="1" applyNumberFormat="1" applyFont="1" applyBorder="1" applyAlignment="1"/>
    <xf numFmtId="0" fontId="40" fillId="0" borderId="1" xfId="2" applyFont="1" applyBorder="1" applyAlignment="1">
      <alignment horizontal="center" vertical="center"/>
    </xf>
    <xf numFmtId="49" fontId="2" fillId="6" borderId="1" xfId="1" applyNumberFormat="1" applyFill="1" applyBorder="1" applyAlignment="1">
      <alignment horizontal="left" vertical="center"/>
    </xf>
    <xf numFmtId="0" fontId="8" fillId="6" borderId="1" xfId="1" applyFont="1" applyFill="1" applyBorder="1" applyAlignment="1">
      <alignment horizontal="center" vertical="center"/>
    </xf>
    <xf numFmtId="180" fontId="8" fillId="6" borderId="1" xfId="1" applyNumberFormat="1" applyFont="1" applyFill="1" applyBorder="1" applyAlignment="1">
      <alignment horizontal="right" vertical="center"/>
    </xf>
    <xf numFmtId="38" fontId="8" fillId="6" borderId="1" xfId="1" applyNumberFormat="1" applyFont="1" applyFill="1" applyBorder="1">
      <alignment vertical="center"/>
    </xf>
    <xf numFmtId="0" fontId="8" fillId="6" borderId="2" xfId="1" applyFont="1" applyFill="1" applyBorder="1" applyAlignment="1">
      <alignment horizontal="center" vertical="center"/>
    </xf>
    <xf numFmtId="176" fontId="2" fillId="6" borderId="2" xfId="1" applyNumberFormat="1" applyFill="1" applyBorder="1">
      <alignment vertical="center"/>
    </xf>
    <xf numFmtId="0" fontId="9" fillId="6" borderId="1" xfId="1" applyFont="1" applyFill="1" applyBorder="1" applyAlignment="1">
      <alignment horizontal="left" vertical="center"/>
    </xf>
    <xf numFmtId="38" fontId="9" fillId="6" borderId="1" xfId="1" applyNumberFormat="1" applyFont="1" applyFill="1" applyBorder="1" applyAlignment="1">
      <alignment horizontal="right" vertical="center"/>
    </xf>
    <xf numFmtId="3" fontId="8" fillId="6" borderId="1" xfId="1" applyNumberFormat="1" applyFont="1" applyFill="1" applyBorder="1" applyAlignment="1">
      <alignment horizontal="center" vertical="center"/>
    </xf>
    <xf numFmtId="0" fontId="51" fillId="6" borderId="1" xfId="1" applyFont="1" applyFill="1" applyBorder="1">
      <alignment vertical="center"/>
    </xf>
    <xf numFmtId="183" fontId="8" fillId="6" borderId="1" xfId="1" applyNumberFormat="1" applyFont="1" applyFill="1" applyBorder="1" applyAlignment="1">
      <alignment horizontal="right" vertical="center"/>
    </xf>
    <xf numFmtId="0" fontId="8" fillId="6" borderId="1" xfId="1" applyFont="1" applyFill="1" applyBorder="1">
      <alignment vertical="center"/>
    </xf>
    <xf numFmtId="176" fontId="9" fillId="0" borderId="1" xfId="1" applyNumberFormat="1" applyFont="1" applyBorder="1" applyAlignment="1">
      <alignment horizontal="right" vertical="center"/>
    </xf>
    <xf numFmtId="176" fontId="48" fillId="0" borderId="2" xfId="1" applyNumberFormat="1" applyFont="1" applyBorder="1" applyAlignment="1"/>
    <xf numFmtId="0" fontId="9" fillId="0" borderId="8" xfId="1" applyFont="1" applyBorder="1" applyAlignment="1">
      <alignment horizontal="center" vertical="center"/>
    </xf>
    <xf numFmtId="176" fontId="9" fillId="0" borderId="8" xfId="1" applyNumberFormat="1" applyFont="1" applyBorder="1">
      <alignment vertical="center"/>
    </xf>
    <xf numFmtId="176" fontId="9" fillId="0" borderId="13" xfId="1" applyNumberFormat="1" applyFont="1" applyBorder="1">
      <alignment vertical="center"/>
    </xf>
    <xf numFmtId="0" fontId="2" fillId="0" borderId="8" xfId="1" applyBorder="1">
      <alignment vertical="center"/>
    </xf>
    <xf numFmtId="0" fontId="57" fillId="0" borderId="0" xfId="1" applyFont="1">
      <alignment vertical="center"/>
    </xf>
    <xf numFmtId="0" fontId="57" fillId="0" borderId="0" xfId="1" applyFont="1" applyAlignment="1">
      <alignment horizontal="right" vertical="center"/>
    </xf>
    <xf numFmtId="0" fontId="58" fillId="0" borderId="0" xfId="1" applyFont="1" applyAlignment="1">
      <alignment horizontal="left" vertical="center"/>
    </xf>
    <xf numFmtId="0" fontId="59" fillId="5" borderId="1" xfId="1" applyFont="1" applyFill="1" applyBorder="1" applyAlignment="1">
      <alignment horizontal="center" vertical="center" wrapText="1"/>
    </xf>
    <xf numFmtId="0" fontId="57" fillId="5" borderId="5" xfId="1" applyFont="1" applyFill="1" applyBorder="1" applyAlignment="1">
      <alignment horizontal="center" vertical="center"/>
    </xf>
    <xf numFmtId="0" fontId="9" fillId="5" borderId="1" xfId="1" applyFont="1" applyFill="1" applyBorder="1">
      <alignment vertical="center"/>
    </xf>
    <xf numFmtId="0" fontId="2" fillId="5" borderId="1" xfId="1" applyFill="1" applyBorder="1">
      <alignment vertical="center"/>
    </xf>
    <xf numFmtId="0" fontId="57" fillId="5" borderId="2" xfId="1" applyFont="1" applyFill="1" applyBorder="1" applyAlignment="1">
      <alignment horizontal="center" vertical="center"/>
    </xf>
    <xf numFmtId="0" fontId="57" fillId="5" borderId="1" xfId="1" applyFont="1" applyFill="1" applyBorder="1" applyAlignment="1">
      <alignment vertical="center" wrapText="1"/>
    </xf>
    <xf numFmtId="0" fontId="59" fillId="13" borderId="1" xfId="1" applyFont="1" applyFill="1" applyBorder="1" applyAlignment="1">
      <alignment horizontal="center" vertical="center"/>
    </xf>
    <xf numFmtId="0" fontId="57" fillId="13" borderId="5" xfId="1" applyFont="1" applyFill="1" applyBorder="1" applyAlignment="1">
      <alignment horizontal="center" vertical="center"/>
    </xf>
    <xf numFmtId="0" fontId="9" fillId="13" borderId="1" xfId="1" applyFont="1" applyFill="1" applyBorder="1">
      <alignment vertical="center"/>
    </xf>
    <xf numFmtId="0" fontId="2" fillId="13" borderId="1" xfId="1" applyFill="1" applyBorder="1">
      <alignment vertical="center"/>
    </xf>
    <xf numFmtId="0" fontId="2" fillId="13" borderId="2" xfId="1" applyFill="1" applyBorder="1" applyAlignment="1">
      <alignment horizontal="center" vertical="center"/>
    </xf>
    <xf numFmtId="0" fontId="57" fillId="13" borderId="1" xfId="1" applyFont="1" applyFill="1" applyBorder="1">
      <alignment vertical="center"/>
    </xf>
    <xf numFmtId="0" fontId="2" fillId="13" borderId="1" xfId="1" applyFill="1" applyBorder="1" applyAlignment="1">
      <alignment horizontal="left" vertical="center"/>
    </xf>
    <xf numFmtId="0" fontId="9" fillId="13" borderId="1" xfId="1" applyFont="1" applyFill="1" applyBorder="1" applyAlignment="1">
      <alignment vertical="center" wrapText="1"/>
    </xf>
    <xf numFmtId="0" fontId="59" fillId="12" borderId="1" xfId="1" applyFont="1" applyFill="1" applyBorder="1" applyAlignment="1">
      <alignment horizontal="center" vertical="center" wrapText="1"/>
    </xf>
    <xf numFmtId="0" fontId="57" fillId="12" borderId="5" xfId="1" applyFont="1" applyFill="1" applyBorder="1" applyAlignment="1">
      <alignment horizontal="center" vertical="center"/>
    </xf>
    <xf numFmtId="0" fontId="2" fillId="12" borderId="1" xfId="1" applyFill="1" applyBorder="1" applyAlignment="1">
      <alignment horizontal="left" vertical="center"/>
    </xf>
    <xf numFmtId="0" fontId="2" fillId="12" borderId="1" xfId="1" applyFill="1" applyBorder="1">
      <alignment vertical="center"/>
    </xf>
    <xf numFmtId="0" fontId="2" fillId="12" borderId="2" xfId="1" applyFill="1" applyBorder="1" applyAlignment="1">
      <alignment horizontal="center" vertical="center"/>
    </xf>
    <xf numFmtId="0" fontId="57" fillId="12" borderId="1" xfId="1" applyFont="1" applyFill="1" applyBorder="1">
      <alignment vertical="center"/>
    </xf>
    <xf numFmtId="0" fontId="2" fillId="12" borderId="1" xfId="1" applyFill="1" applyBorder="1" applyAlignment="1">
      <alignment horizontal="left" vertical="center" shrinkToFit="1"/>
    </xf>
    <xf numFmtId="0" fontId="57" fillId="12" borderId="1" xfId="1" applyFont="1" applyFill="1" applyBorder="1" applyAlignment="1">
      <alignment horizontal="center" vertical="center"/>
    </xf>
    <xf numFmtId="0" fontId="59" fillId="17" borderId="1" xfId="1" applyFont="1" applyFill="1" applyBorder="1" applyAlignment="1">
      <alignment horizontal="center" vertical="center"/>
    </xf>
    <xf numFmtId="0" fontId="57" fillId="17" borderId="1" xfId="1" applyFont="1" applyFill="1" applyBorder="1" applyAlignment="1">
      <alignment horizontal="center" vertical="center"/>
    </xf>
    <xf numFmtId="0" fontId="2" fillId="17" borderId="1" xfId="1" applyFill="1" applyBorder="1" applyAlignment="1">
      <alignment horizontal="left" vertical="center"/>
    </xf>
    <xf numFmtId="0" fontId="2" fillId="17" borderId="1" xfId="1" applyFill="1" applyBorder="1">
      <alignment vertical="center"/>
    </xf>
    <xf numFmtId="0" fontId="57" fillId="17" borderId="2" xfId="1" applyFont="1" applyFill="1" applyBorder="1" applyAlignment="1">
      <alignment horizontal="center" vertical="center"/>
    </xf>
    <xf numFmtId="0" fontId="57" fillId="17" borderId="1" xfId="1" applyFont="1" applyFill="1" applyBorder="1" applyAlignment="1">
      <alignment vertical="center" wrapText="1"/>
    </xf>
    <xf numFmtId="0" fontId="2" fillId="17" borderId="2" xfId="1" applyFill="1" applyBorder="1" applyAlignment="1">
      <alignment horizontal="center" vertical="center"/>
    </xf>
    <xf numFmtId="38" fontId="39" fillId="18" borderId="9" xfId="1" applyNumberFormat="1" applyFont="1" applyFill="1" applyBorder="1" applyAlignment="1">
      <alignment horizontal="center" vertical="center"/>
    </xf>
    <xf numFmtId="38" fontId="39" fillId="18" borderId="16" xfId="1" applyNumberFormat="1" applyFont="1" applyFill="1" applyBorder="1" applyAlignment="1">
      <alignment horizontal="center" vertical="center"/>
    </xf>
    <xf numFmtId="38" fontId="39" fillId="18" borderId="13" xfId="1" applyNumberFormat="1" applyFont="1" applyFill="1" applyBorder="1" applyAlignment="1">
      <alignment horizontal="center" vertical="center"/>
    </xf>
    <xf numFmtId="38" fontId="39" fillId="18" borderId="15" xfId="1" applyNumberFormat="1" applyFont="1" applyFill="1" applyBorder="1" applyAlignment="1">
      <alignment horizontal="center" vertical="center"/>
    </xf>
    <xf numFmtId="56" fontId="22" fillId="0" borderId="1" xfId="1" applyNumberFormat="1" applyFont="1" applyBorder="1" applyAlignment="1">
      <alignment horizontal="center" vertical="center"/>
    </xf>
    <xf numFmtId="3" fontId="21" fillId="0" borderId="1" xfId="1" applyNumberFormat="1" applyFont="1" applyBorder="1" applyAlignment="1">
      <alignment horizontal="center" vertical="center"/>
    </xf>
    <xf numFmtId="5" fontId="2" fillId="0" borderId="1" xfId="1" applyNumberFormat="1" applyBorder="1">
      <alignment vertical="center"/>
    </xf>
    <xf numFmtId="0" fontId="56" fillId="0" borderId="1" xfId="1" applyFont="1" applyBorder="1" applyAlignment="1">
      <alignment horizontal="left" vertical="center" shrinkToFit="1"/>
    </xf>
    <xf numFmtId="0" fontId="9" fillId="0" borderId="1" xfId="2" applyFont="1" applyBorder="1" applyAlignment="1">
      <alignment vertical="center"/>
    </xf>
    <xf numFmtId="3" fontId="2" fillId="19" borderId="1" xfId="1" applyNumberFormat="1" applyFill="1" applyBorder="1" applyAlignment="1">
      <alignment horizontal="center" vertical="center"/>
    </xf>
    <xf numFmtId="3" fontId="27" fillId="19" borderId="5" xfId="1" applyNumberFormat="1" applyFont="1" applyFill="1" applyBorder="1" applyAlignment="1">
      <alignment horizontal="center" vertical="center"/>
    </xf>
    <xf numFmtId="0" fontId="2" fillId="19" borderId="1" xfId="1" applyFill="1" applyBorder="1" applyAlignment="1">
      <alignment horizontal="left" vertical="center"/>
    </xf>
    <xf numFmtId="182" fontId="21" fillId="19" borderId="5" xfId="1" applyNumberFormat="1" applyFont="1" applyFill="1" applyBorder="1" applyAlignment="1">
      <alignment horizontal="center" vertical="center"/>
    </xf>
    <xf numFmtId="176" fontId="27" fillId="19" borderId="1" xfId="2" applyNumberFormat="1" applyFill="1" applyBorder="1" applyAlignment="1">
      <alignment vertical="center"/>
    </xf>
    <xf numFmtId="0" fontId="21" fillId="19" borderId="4" xfId="1" applyFont="1" applyFill="1" applyBorder="1" applyAlignment="1">
      <alignment horizontal="left" vertical="center"/>
    </xf>
    <xf numFmtId="0" fontId="21" fillId="19" borderId="1" xfId="1" applyFont="1" applyFill="1" applyBorder="1" applyAlignment="1">
      <alignment horizontal="center" vertical="center"/>
    </xf>
    <xf numFmtId="0" fontId="21" fillId="19" borderId="1" xfId="1" applyFont="1" applyFill="1" applyBorder="1">
      <alignment vertical="center"/>
    </xf>
    <xf numFmtId="0" fontId="27" fillId="19" borderId="1" xfId="2" applyFill="1" applyBorder="1" applyAlignment="1">
      <alignment vertical="center"/>
    </xf>
    <xf numFmtId="176" fontId="21" fillId="19" borderId="1" xfId="1" applyNumberFormat="1" applyFont="1" applyFill="1" applyBorder="1" applyAlignment="1">
      <alignment horizontal="center" vertical="center"/>
    </xf>
    <xf numFmtId="49" fontId="2" fillId="19" borderId="1" xfId="1" applyNumberFormat="1" applyFill="1" applyBorder="1" applyAlignment="1">
      <alignment horizontal="left" vertical="center"/>
    </xf>
    <xf numFmtId="0" fontId="2" fillId="19" borderId="1" xfId="1" applyFill="1" applyBorder="1" applyAlignment="1">
      <alignment horizontal="center" vertical="center"/>
    </xf>
    <xf numFmtId="180" fontId="2" fillId="19" borderId="1" xfId="1" applyNumberFormat="1" applyFill="1" applyBorder="1" applyAlignment="1">
      <alignment horizontal="right" vertical="center"/>
    </xf>
    <xf numFmtId="0" fontId="8" fillId="9" borderId="1" xfId="1" applyFont="1" applyFill="1" applyBorder="1" applyAlignment="1">
      <alignment horizontal="left" vertical="center"/>
    </xf>
    <xf numFmtId="0" fontId="50" fillId="6" borderId="1" xfId="2" applyFont="1" applyFill="1" applyBorder="1" applyAlignment="1">
      <alignment horizontal="left" vertical="center"/>
    </xf>
    <xf numFmtId="0" fontId="8" fillId="19" borderId="1" xfId="1" applyFont="1" applyFill="1" applyBorder="1" applyAlignment="1">
      <alignment horizontal="center" vertical="center"/>
    </xf>
    <xf numFmtId="0" fontId="51" fillId="19" borderId="1" xfId="1" applyFont="1" applyFill="1" applyBorder="1">
      <alignment vertical="center"/>
    </xf>
    <xf numFmtId="183" fontId="8" fillId="19" borderId="1" xfId="1" applyNumberFormat="1" applyFont="1" applyFill="1" applyBorder="1" applyAlignment="1">
      <alignment horizontal="right" vertical="center"/>
    </xf>
    <xf numFmtId="0" fontId="2" fillId="19" borderId="1" xfId="1" applyFill="1" applyBorder="1" applyAlignment="1">
      <alignment horizontal="right" vertical="center"/>
    </xf>
    <xf numFmtId="176" fontId="8" fillId="19" borderId="1" xfId="1" applyNumberFormat="1" applyFont="1" applyFill="1" applyBorder="1">
      <alignment vertical="center"/>
    </xf>
    <xf numFmtId="0" fontId="2" fillId="19" borderId="2" xfId="1" applyFill="1" applyBorder="1" applyAlignment="1">
      <alignment horizontal="center" vertical="center"/>
    </xf>
    <xf numFmtId="0" fontId="8" fillId="19" borderId="1" xfId="1" applyFont="1" applyFill="1" applyBorder="1">
      <alignment vertical="center"/>
    </xf>
    <xf numFmtId="0" fontId="2" fillId="0" borderId="5" xfId="1" applyBorder="1" applyAlignment="1">
      <alignment horizontal="center" vertical="center"/>
    </xf>
    <xf numFmtId="5" fontId="9" fillId="0" borderId="5" xfId="1" applyNumberFormat="1" applyFont="1" applyBorder="1" applyAlignment="1">
      <alignment horizontal="center" vertical="center"/>
    </xf>
    <xf numFmtId="0" fontId="9" fillId="20" borderId="1" xfId="1" applyFont="1" applyFill="1" applyBorder="1" applyAlignment="1">
      <alignment horizontal="left" vertical="center" shrinkToFit="1"/>
    </xf>
    <xf numFmtId="0" fontId="2" fillId="0" borderId="7" xfId="1" applyBorder="1" applyAlignment="1">
      <alignment horizontal="center" vertical="center"/>
    </xf>
    <xf numFmtId="5" fontId="9" fillId="0" borderId="7" xfId="1" applyNumberFormat="1" applyFont="1" applyBorder="1" applyAlignment="1">
      <alignment horizontal="center" vertical="center"/>
    </xf>
    <xf numFmtId="0" fontId="2" fillId="20" borderId="1" xfId="1" applyFill="1" applyBorder="1">
      <alignment vertical="center"/>
    </xf>
    <xf numFmtId="0" fontId="62" fillId="21" borderId="18" xfId="1" applyFont="1" applyFill="1" applyBorder="1" applyAlignment="1">
      <alignment horizontal="center" vertical="center"/>
    </xf>
    <xf numFmtId="0" fontId="62" fillId="0" borderId="18" xfId="1" applyFont="1" applyBorder="1" applyAlignment="1">
      <alignment horizontal="center" vertical="center"/>
    </xf>
    <xf numFmtId="0" fontId="63" fillId="21" borderId="19" xfId="1" applyFont="1" applyFill="1" applyBorder="1" applyAlignment="1">
      <alignment horizontal="center" vertical="center"/>
    </xf>
    <xf numFmtId="0" fontId="63" fillId="21" borderId="20" xfId="1" applyFont="1" applyFill="1" applyBorder="1" applyAlignment="1">
      <alignment horizontal="center" vertical="center"/>
    </xf>
    <xf numFmtId="0" fontId="63" fillId="21" borderId="21" xfId="1" applyFont="1" applyFill="1" applyBorder="1" applyAlignment="1">
      <alignment horizontal="center" vertical="center"/>
    </xf>
    <xf numFmtId="176" fontId="63" fillId="0" borderId="18" xfId="1" applyNumberFormat="1" applyFont="1" applyBorder="1">
      <alignment vertical="center"/>
    </xf>
    <xf numFmtId="179" fontId="62" fillId="0" borderId="18" xfId="1" applyNumberFormat="1" applyFont="1" applyBorder="1" applyAlignment="1">
      <alignment horizontal="center" vertical="center"/>
    </xf>
    <xf numFmtId="3" fontId="2" fillId="0" borderId="18" xfId="1" applyNumberFormat="1" applyBorder="1" applyAlignment="1">
      <alignment horizontal="center" vertical="center"/>
    </xf>
    <xf numFmtId="0" fontId="2" fillId="0" borderId="18" xfId="1" applyBorder="1" applyAlignment="1">
      <alignment horizontal="center" vertical="center"/>
    </xf>
    <xf numFmtId="0" fontId="2" fillId="0" borderId="19" xfId="1" applyBorder="1" applyAlignment="1">
      <alignment horizontal="center" vertical="center"/>
    </xf>
    <xf numFmtId="177" fontId="2" fillId="0" borderId="18" xfId="1" applyNumberFormat="1" applyBorder="1" applyAlignment="1">
      <alignment horizontal="center" vertical="center"/>
    </xf>
    <xf numFmtId="179" fontId="2" fillId="0" borderId="18" xfId="1" applyNumberFormat="1" applyBorder="1" applyAlignment="1">
      <alignment horizontal="center" vertical="center"/>
    </xf>
    <xf numFmtId="0" fontId="2" fillId="0" borderId="18" xfId="1" applyBorder="1" applyAlignment="1">
      <alignment vertical="center" shrinkToFit="1"/>
    </xf>
    <xf numFmtId="176" fontId="2" fillId="0" borderId="18" xfId="1" applyNumberFormat="1" applyBorder="1" applyAlignment="1">
      <alignment horizontal="center" vertical="center"/>
    </xf>
    <xf numFmtId="176" fontId="2" fillId="0" borderId="18" xfId="1" applyNumberFormat="1" applyBorder="1">
      <alignment vertical="center"/>
    </xf>
    <xf numFmtId="176" fontId="2" fillId="0" borderId="18" xfId="1" applyNumberFormat="1" applyBorder="1" applyAlignment="1"/>
    <xf numFmtId="0" fontId="2" fillId="0" borderId="18" xfId="1" applyBorder="1" applyAlignment="1">
      <alignment horizontal="left" vertical="center" shrinkToFit="1"/>
    </xf>
    <xf numFmtId="0" fontId="62" fillId="22" borderId="19" xfId="1" applyFont="1" applyFill="1" applyBorder="1" applyAlignment="1">
      <alignment horizontal="center" vertical="center"/>
    </xf>
    <xf numFmtId="0" fontId="62" fillId="22" borderId="20" xfId="1" applyFont="1" applyFill="1" applyBorder="1" applyAlignment="1">
      <alignment horizontal="center" vertical="center"/>
    </xf>
    <xf numFmtId="0" fontId="62" fillId="22" borderId="21" xfId="1" applyFont="1" applyFill="1" applyBorder="1" applyAlignment="1">
      <alignment horizontal="center" vertical="center"/>
    </xf>
    <xf numFmtId="0" fontId="64" fillId="0" borderId="18" xfId="1" applyFont="1" applyBorder="1" applyAlignment="1">
      <alignment horizontal="center" vertical="center"/>
    </xf>
    <xf numFmtId="0" fontId="64" fillId="0" borderId="18" xfId="1" applyFont="1" applyBorder="1">
      <alignment vertical="center"/>
    </xf>
    <xf numFmtId="0" fontId="64" fillId="0" borderId="18" xfId="1" applyFont="1" applyBorder="1" applyAlignment="1">
      <alignment horizontal="left" vertical="center"/>
    </xf>
    <xf numFmtId="0" fontId="2" fillId="0" borderId="18" xfId="1" applyBorder="1" applyAlignment="1">
      <alignment horizontal="center" vertical="center" shrinkToFit="1"/>
    </xf>
    <xf numFmtId="179" fontId="2" fillId="0" borderId="18" xfId="1" applyNumberFormat="1" applyBorder="1" applyAlignment="1">
      <alignment horizontal="right" vertical="center"/>
    </xf>
    <xf numFmtId="178" fontId="2" fillId="0" borderId="18" xfId="1" applyNumberFormat="1" applyBorder="1" applyAlignment="1">
      <alignment horizontal="center" vertical="center"/>
    </xf>
    <xf numFmtId="0" fontId="65" fillId="0" borderId="18" xfId="1" applyFont="1" applyBorder="1" applyAlignment="1">
      <alignment horizontal="center" vertical="center"/>
    </xf>
    <xf numFmtId="0" fontId="64" fillId="23" borderId="18" xfId="1" applyFont="1" applyFill="1" applyBorder="1">
      <alignment vertical="center"/>
    </xf>
    <xf numFmtId="0" fontId="65" fillId="23" borderId="18" xfId="1" applyFont="1" applyFill="1" applyBorder="1">
      <alignment vertical="center"/>
    </xf>
    <xf numFmtId="176" fontId="65" fillId="0" borderId="18" xfId="1" applyNumberFormat="1" applyFont="1" applyBorder="1">
      <alignment vertical="center"/>
    </xf>
    <xf numFmtId="176" fontId="65" fillId="0" borderId="18" xfId="1" applyNumberFormat="1" applyFont="1" applyBorder="1" applyAlignment="1"/>
    <xf numFmtId="0" fontId="65" fillId="0" borderId="18" xfId="1" applyFont="1" applyBorder="1" applyAlignment="1">
      <alignment horizontal="left" vertical="center"/>
    </xf>
    <xf numFmtId="0" fontId="64" fillId="23" borderId="18" xfId="1" applyFont="1" applyFill="1" applyBorder="1" applyAlignment="1"/>
    <xf numFmtId="176" fontId="65" fillId="0" borderId="18" xfId="1" applyNumberFormat="1" applyFont="1" applyBorder="1" applyAlignment="1">
      <alignment horizontal="center" vertical="center"/>
    </xf>
    <xf numFmtId="0" fontId="65" fillId="23" borderId="18" xfId="1" applyFont="1" applyFill="1" applyBorder="1" applyAlignment="1">
      <alignment horizontal="center" vertical="center"/>
    </xf>
    <xf numFmtId="0" fontId="64" fillId="23" borderId="18" xfId="1" applyFont="1" applyFill="1" applyBorder="1" applyAlignment="1">
      <alignment horizontal="left"/>
    </xf>
    <xf numFmtId="0" fontId="64" fillId="0" borderId="18" xfId="1" applyFont="1" applyBorder="1" applyAlignment="1">
      <alignment horizontal="left"/>
    </xf>
    <xf numFmtId="0" fontId="2" fillId="0" borderId="18" xfId="1" applyBorder="1" applyAlignment="1">
      <alignment horizontal="left" vertical="center"/>
    </xf>
    <xf numFmtId="176" fontId="2" fillId="23" borderId="18" xfId="1" applyNumberFormat="1" applyFill="1" applyBorder="1">
      <alignment vertical="center"/>
    </xf>
    <xf numFmtId="176" fontId="2" fillId="0" borderId="19" xfId="1" applyNumberFormat="1" applyBorder="1" applyAlignment="1"/>
    <xf numFmtId="176" fontId="66" fillId="24" borderId="18" xfId="1" applyNumberFormat="1" applyFont="1" applyFill="1" applyBorder="1" applyAlignment="1">
      <alignment horizontal="center" vertical="center"/>
    </xf>
    <xf numFmtId="0" fontId="2" fillId="0" borderId="18" xfId="1" applyBorder="1">
      <alignment vertical="center"/>
    </xf>
    <xf numFmtId="0" fontId="62" fillId="22" borderId="22" xfId="1" applyFont="1" applyFill="1" applyBorder="1" applyAlignment="1">
      <alignment horizontal="center" vertical="center"/>
    </xf>
    <xf numFmtId="0" fontId="62" fillId="22" borderId="23" xfId="1" applyFont="1" applyFill="1" applyBorder="1" applyAlignment="1">
      <alignment horizontal="center" vertical="center"/>
    </xf>
    <xf numFmtId="0" fontId="62" fillId="22" borderId="24" xfId="1" applyFont="1" applyFill="1" applyBorder="1" applyAlignment="1">
      <alignment horizontal="center" vertical="center"/>
    </xf>
    <xf numFmtId="0" fontId="2" fillId="0" borderId="25" xfId="1" applyBorder="1" applyAlignment="1">
      <alignment horizontal="center" vertical="center"/>
    </xf>
    <xf numFmtId="0" fontId="65" fillId="0" borderId="25" xfId="1" applyFont="1" applyBorder="1" applyAlignment="1">
      <alignment horizontal="right" vertical="center"/>
    </xf>
    <xf numFmtId="0" fontId="65" fillId="0" borderId="22" xfId="1" applyFont="1" applyBorder="1" applyAlignment="1">
      <alignment horizontal="right" vertical="center"/>
    </xf>
    <xf numFmtId="0" fontId="2" fillId="0" borderId="22" xfId="1" applyBorder="1" applyAlignment="1">
      <alignment horizontal="center" vertical="center"/>
    </xf>
    <xf numFmtId="0" fontId="2" fillId="0" borderId="25" xfId="1" applyBorder="1" applyAlignment="1">
      <alignment horizontal="left" vertical="center"/>
    </xf>
    <xf numFmtId="177" fontId="2" fillId="0" borderId="25" xfId="1" applyNumberFormat="1" applyBorder="1" applyAlignment="1">
      <alignment horizontal="center" vertical="center"/>
    </xf>
    <xf numFmtId="3" fontId="2" fillId="0" borderId="25" xfId="1" applyNumberFormat="1" applyBorder="1" applyAlignment="1">
      <alignment horizontal="center" vertical="center"/>
    </xf>
    <xf numFmtId="178" fontId="2" fillId="0" borderId="25" xfId="1" applyNumberFormat="1" applyBorder="1" applyAlignment="1">
      <alignment horizontal="center" vertical="center"/>
    </xf>
    <xf numFmtId="0" fontId="65" fillId="0" borderId="19" xfId="1" applyFont="1" applyBorder="1" applyAlignment="1">
      <alignment horizontal="right" vertical="center"/>
    </xf>
    <xf numFmtId="0" fontId="2" fillId="0" borderId="18" xfId="1" applyBorder="1" applyAlignment="1">
      <alignment horizontal="right" vertical="center"/>
    </xf>
    <xf numFmtId="3" fontId="65" fillId="0" borderId="18" xfId="1" applyNumberFormat="1" applyFont="1" applyBorder="1" applyAlignment="1">
      <alignment horizontal="center" vertical="center"/>
    </xf>
    <xf numFmtId="0" fontId="65" fillId="0" borderId="18" xfId="1" applyFont="1" applyBorder="1">
      <alignment vertical="center"/>
    </xf>
    <xf numFmtId="0" fontId="67" fillId="0" borderId="18" xfId="1" applyFont="1" applyBorder="1">
      <alignment vertical="center"/>
    </xf>
    <xf numFmtId="0" fontId="2" fillId="23" borderId="18" xfId="1" applyFill="1" applyBorder="1" applyAlignment="1">
      <alignment horizontal="center" vertical="center"/>
    </xf>
    <xf numFmtId="0" fontId="67" fillId="23" borderId="18" xfId="1" applyFont="1" applyFill="1" applyBorder="1" applyAlignment="1">
      <alignment horizontal="left"/>
    </xf>
    <xf numFmtId="0" fontId="64" fillId="23" borderId="18" xfId="1" applyFont="1" applyFill="1" applyBorder="1" applyAlignment="1">
      <alignment horizontal="center" vertical="center"/>
    </xf>
    <xf numFmtId="0" fontId="67" fillId="0" borderId="18" xfId="1" applyFont="1" applyBorder="1" applyAlignment="1">
      <alignment horizontal="left"/>
    </xf>
    <xf numFmtId="0" fontId="68" fillId="0" borderId="18" xfId="1" applyFont="1" applyBorder="1" applyAlignment="1">
      <alignment horizontal="left"/>
    </xf>
    <xf numFmtId="0" fontId="67" fillId="23" borderId="18" xfId="1" applyFont="1" applyFill="1" applyBorder="1">
      <alignment vertical="center"/>
    </xf>
    <xf numFmtId="0" fontId="67" fillId="0" borderId="18" xfId="1" applyFont="1" applyBorder="1" applyAlignment="1">
      <alignment horizontal="left" vertical="center"/>
    </xf>
    <xf numFmtId="176" fontId="62" fillId="24" borderId="18" xfId="1" applyNumberFormat="1" applyFont="1" applyFill="1" applyBorder="1" applyAlignment="1">
      <alignment horizontal="center" vertical="center"/>
    </xf>
    <xf numFmtId="0" fontId="64" fillId="22" borderId="18" xfId="1" applyFont="1" applyFill="1" applyBorder="1" applyAlignment="1">
      <alignment horizontal="center" vertical="center"/>
    </xf>
    <xf numFmtId="176" fontId="2" fillId="22" borderId="18" xfId="1" applyNumberFormat="1" applyFill="1" applyBorder="1">
      <alignment vertical="center"/>
    </xf>
    <xf numFmtId="176" fontId="2" fillId="22" borderId="18" xfId="1" applyNumberFormat="1" applyFill="1" applyBorder="1" applyAlignment="1"/>
    <xf numFmtId="0" fontId="67" fillId="22" borderId="18" xfId="1" applyFont="1" applyFill="1" applyBorder="1" applyAlignment="1">
      <alignment horizontal="left" vertical="center"/>
    </xf>
    <xf numFmtId="0" fontId="67" fillId="25" borderId="18" xfId="1" applyFont="1" applyFill="1" applyBorder="1">
      <alignment vertical="center"/>
    </xf>
    <xf numFmtId="0" fontId="67" fillId="25" borderId="18" xfId="1" applyFont="1" applyFill="1" applyBorder="1" applyAlignment="1">
      <alignment horizontal="left" vertical="center"/>
    </xf>
    <xf numFmtId="179" fontId="2" fillId="0" borderId="18" xfId="1" applyNumberFormat="1" applyBorder="1">
      <alignment vertical="center"/>
    </xf>
    <xf numFmtId="0" fontId="2" fillId="0" borderId="23" xfId="1" applyBorder="1" applyAlignment="1">
      <alignment horizontal="center" vertical="center"/>
    </xf>
    <xf numFmtId="3" fontId="2" fillId="0" borderId="23" xfId="1" applyNumberFormat="1" applyBorder="1" applyAlignment="1">
      <alignment horizontal="center" vertical="center"/>
    </xf>
    <xf numFmtId="0" fontId="2" fillId="0" borderId="23" xfId="1" applyBorder="1" applyAlignment="1">
      <alignment vertical="center" shrinkToFit="1"/>
    </xf>
    <xf numFmtId="176" fontId="2" fillId="0" borderId="23" xfId="1" applyNumberFormat="1" applyBorder="1">
      <alignment vertical="center"/>
    </xf>
    <xf numFmtId="176" fontId="2" fillId="0" borderId="23" xfId="1" applyNumberFormat="1" applyBorder="1" applyAlignment="1"/>
    <xf numFmtId="0" fontId="2" fillId="0" borderId="23" xfId="1" applyBorder="1" applyAlignment="1">
      <alignment horizontal="center" vertical="center" shrinkToFit="1"/>
    </xf>
    <xf numFmtId="0" fontId="2" fillId="0" borderId="23" xfId="1" applyBorder="1">
      <alignment vertical="center"/>
    </xf>
    <xf numFmtId="0" fontId="2" fillId="0" borderId="23" xfId="1" applyBorder="1" applyAlignment="1">
      <alignment horizontal="right" vertical="center"/>
    </xf>
    <xf numFmtId="179" fontId="2" fillId="0" borderId="23" xfId="1" applyNumberFormat="1" applyBorder="1">
      <alignment vertical="center"/>
    </xf>
    <xf numFmtId="0" fontId="2" fillId="0" borderId="25" xfId="1" applyBorder="1" applyAlignment="1">
      <alignment vertical="center" shrinkToFit="1"/>
    </xf>
    <xf numFmtId="176" fontId="2" fillId="0" borderId="25" xfId="1" applyNumberFormat="1" applyBorder="1">
      <alignment vertical="center"/>
    </xf>
    <xf numFmtId="176" fontId="2" fillId="0" borderId="25" xfId="1" applyNumberFormat="1" applyBorder="1" applyAlignment="1"/>
    <xf numFmtId="0" fontId="2" fillId="0" borderId="25" xfId="1" applyBorder="1" applyAlignment="1">
      <alignment horizontal="center" vertical="center" shrinkToFit="1"/>
    </xf>
    <xf numFmtId="0" fontId="69" fillId="0" borderId="18" xfId="1" applyFont="1" applyBorder="1" applyAlignment="1">
      <alignment horizontal="center" vertical="center"/>
    </xf>
    <xf numFmtId="0" fontId="70" fillId="0" borderId="0" xfId="1" applyFont="1" applyAlignment="1">
      <alignment horizontal="center" vertical="center"/>
    </xf>
    <xf numFmtId="0" fontId="7" fillId="0" borderId="0" xfId="1" applyFont="1" applyAlignment="1">
      <alignment horizontal="center" vertical="center"/>
    </xf>
    <xf numFmtId="0" fontId="64" fillId="0" borderId="19" xfId="1" applyFont="1" applyBorder="1" applyAlignment="1">
      <alignment horizontal="center" vertical="center"/>
    </xf>
    <xf numFmtId="0" fontId="8" fillId="7" borderId="1" xfId="1" applyFont="1" applyFill="1" applyBorder="1" applyAlignment="1">
      <alignment horizontal="center" vertical="center"/>
    </xf>
    <xf numFmtId="176" fontId="64" fillId="0" borderId="1" xfId="1" applyNumberFormat="1" applyFont="1" applyBorder="1" applyAlignment="1">
      <alignment horizontal="center" vertical="center"/>
    </xf>
    <xf numFmtId="0" fontId="65" fillId="0" borderId="25" xfId="1" applyFont="1" applyBorder="1" applyAlignment="1">
      <alignment horizontal="center" vertical="center"/>
    </xf>
    <xf numFmtId="0" fontId="71" fillId="0" borderId="25" xfId="1" applyFont="1" applyBorder="1" applyAlignment="1">
      <alignment horizontal="center" vertical="center"/>
    </xf>
    <xf numFmtId="0" fontId="64" fillId="0" borderId="25" xfId="1" applyFont="1" applyBorder="1" applyAlignment="1"/>
    <xf numFmtId="0" fontId="64" fillId="0" borderId="25" xfId="1" applyFont="1" applyBorder="1" applyAlignment="1">
      <alignment horizontal="center" vertical="center"/>
    </xf>
    <xf numFmtId="176" fontId="65" fillId="0" borderId="25" xfId="1" applyNumberFormat="1" applyFont="1" applyBorder="1" applyAlignment="1">
      <alignment horizontal="center" vertical="center"/>
    </xf>
    <xf numFmtId="176" fontId="65" fillId="0" borderId="25" xfId="1" applyNumberFormat="1" applyFont="1" applyBorder="1" applyAlignment="1"/>
    <xf numFmtId="0" fontId="64" fillId="0" borderId="25" xfId="1" applyFont="1" applyBorder="1">
      <alignment vertical="center"/>
    </xf>
    <xf numFmtId="56" fontId="2" fillId="0" borderId="25" xfId="1" applyNumberFormat="1" applyBorder="1" applyAlignment="1">
      <alignment vertical="center" shrinkToFit="1"/>
    </xf>
    <xf numFmtId="179" fontId="2" fillId="0" borderId="25" xfId="1" applyNumberFormat="1" applyBorder="1" applyAlignment="1">
      <alignment horizontal="center" vertical="center"/>
    </xf>
    <xf numFmtId="0" fontId="64" fillId="0" borderId="18" xfId="1" applyFont="1" applyBorder="1" applyAlignment="1"/>
    <xf numFmtId="176" fontId="72" fillId="0" borderId="18" xfId="1" applyNumberFormat="1" applyFont="1" applyBorder="1" applyAlignment="1">
      <alignment horizontal="center" vertical="center"/>
    </xf>
    <xf numFmtId="3" fontId="2" fillId="0" borderId="26" xfId="1" applyNumberFormat="1" applyBorder="1" applyAlignment="1">
      <alignment horizontal="center" vertical="center"/>
    </xf>
    <xf numFmtId="0" fontId="64" fillId="0" borderId="26" xfId="1" applyFont="1" applyBorder="1">
      <alignment vertical="center"/>
    </xf>
    <xf numFmtId="0" fontId="64" fillId="0" borderId="26" xfId="1" applyFont="1" applyBorder="1" applyAlignment="1">
      <alignment horizontal="center" vertical="center"/>
    </xf>
    <xf numFmtId="176" fontId="72" fillId="0" borderId="26" xfId="1" applyNumberFormat="1" applyFont="1" applyBorder="1" applyAlignment="1">
      <alignment horizontal="center" vertical="center"/>
    </xf>
    <xf numFmtId="176" fontId="2" fillId="0" borderId="26" xfId="1" applyNumberFormat="1" applyBorder="1" applyAlignment="1">
      <alignment horizontal="center" vertical="center"/>
    </xf>
    <xf numFmtId="176" fontId="2" fillId="0" borderId="26" xfId="1" applyNumberFormat="1" applyBorder="1">
      <alignment vertical="center"/>
    </xf>
    <xf numFmtId="0" fontId="2" fillId="0" borderId="26" xfId="1" applyBorder="1" applyAlignment="1">
      <alignment horizontal="left" vertical="center"/>
    </xf>
    <xf numFmtId="0" fontId="2" fillId="0" borderId="26" xfId="1" applyBorder="1" applyAlignment="1">
      <alignment horizontal="center" vertical="center" shrinkToFit="1"/>
    </xf>
    <xf numFmtId="0" fontId="2" fillId="0" borderId="8" xfId="1" applyBorder="1" applyAlignment="1">
      <alignment horizontal="center" vertical="center"/>
    </xf>
    <xf numFmtId="0" fontId="27" fillId="0" borderId="8" xfId="2" applyBorder="1"/>
    <xf numFmtId="176" fontId="21" fillId="0" borderId="8" xfId="1" applyNumberFormat="1" applyFont="1" applyBorder="1" applyAlignment="1">
      <alignment horizontal="center" vertical="center"/>
    </xf>
    <xf numFmtId="0" fontId="27" fillId="0" borderId="8" xfId="2" applyBorder="1" applyAlignment="1">
      <alignment horizontal="center" vertical="center"/>
    </xf>
    <xf numFmtId="176" fontId="64" fillId="0" borderId="8" xfId="1" applyNumberFormat="1" applyFont="1" applyBorder="1" applyAlignment="1">
      <alignment horizontal="center" vertical="center"/>
    </xf>
    <xf numFmtId="176" fontId="21" fillId="0" borderId="13" xfId="1" applyNumberFormat="1" applyFont="1" applyBorder="1" applyAlignment="1"/>
    <xf numFmtId="0" fontId="27" fillId="0" borderId="8" xfId="2" applyBorder="1" applyAlignment="1">
      <alignment vertical="center"/>
    </xf>
    <xf numFmtId="176" fontId="21" fillId="0" borderId="1" xfId="1" applyNumberFormat="1" applyFont="1" applyBorder="1" applyAlignment="1">
      <alignment horizontal="center" vertical="center"/>
    </xf>
    <xf numFmtId="0" fontId="27" fillId="0" borderId="1" xfId="2" applyBorder="1"/>
    <xf numFmtId="0" fontId="33" fillId="0" borderId="8" xfId="1" applyFont="1" applyBorder="1" applyAlignment="1"/>
    <xf numFmtId="0" fontId="33" fillId="0" borderId="8" xfId="1" applyFont="1" applyBorder="1" applyAlignment="1">
      <alignment horizontal="center"/>
    </xf>
    <xf numFmtId="0" fontId="2" fillId="0" borderId="13" xfId="1" applyBorder="1">
      <alignment vertical="center"/>
    </xf>
    <xf numFmtId="176" fontId="27" fillId="0" borderId="1" xfId="1" applyNumberFormat="1" applyFont="1" applyBorder="1" applyAlignment="1">
      <alignment horizontal="center" vertical="center"/>
    </xf>
    <xf numFmtId="176" fontId="21" fillId="0" borderId="2" xfId="1" applyNumberFormat="1" applyFont="1" applyBorder="1" applyAlignment="1"/>
    <xf numFmtId="56" fontId="2" fillId="0" borderId="18" xfId="1" applyNumberFormat="1" applyBorder="1" applyAlignment="1">
      <alignment horizontal="center" vertical="center"/>
    </xf>
    <xf numFmtId="178" fontId="2" fillId="0" borderId="21" xfId="1" applyNumberFormat="1" applyBorder="1" applyAlignment="1">
      <alignment horizontal="center" vertical="center"/>
    </xf>
    <xf numFmtId="0" fontId="21" fillId="0" borderId="1" xfId="1" applyFont="1" applyBorder="1" applyAlignment="1">
      <alignment horizontal="left" vertical="center"/>
    </xf>
    <xf numFmtId="0" fontId="2" fillId="26" borderId="1" xfId="1" applyFill="1" applyBorder="1" applyAlignment="1">
      <alignment horizontal="center" vertical="center"/>
    </xf>
    <xf numFmtId="0" fontId="33" fillId="26" borderId="1" xfId="1" applyFont="1" applyFill="1" applyBorder="1" applyAlignment="1"/>
    <xf numFmtId="0" fontId="33" fillId="26" borderId="1" xfId="1" applyFont="1" applyFill="1" applyBorder="1" applyAlignment="1">
      <alignment horizontal="center"/>
    </xf>
    <xf numFmtId="176" fontId="27" fillId="26" borderId="1" xfId="1" applyNumberFormat="1" applyFont="1" applyFill="1" applyBorder="1" applyAlignment="1">
      <alignment horizontal="center" vertical="center"/>
    </xf>
    <xf numFmtId="0" fontId="2" fillId="26" borderId="1" xfId="1" applyFill="1" applyBorder="1">
      <alignment vertical="center"/>
    </xf>
    <xf numFmtId="56" fontId="2" fillId="0" borderId="0" xfId="1" applyNumberFormat="1" applyAlignment="1">
      <alignment horizontal="center" vertical="center"/>
    </xf>
    <xf numFmtId="0" fontId="7" fillId="6" borderId="1" xfId="1" applyFont="1" applyFill="1" applyBorder="1" applyAlignment="1">
      <alignment horizontal="center" vertical="center"/>
    </xf>
    <xf numFmtId="0" fontId="73" fillId="6" borderId="1" xfId="1" applyFont="1" applyFill="1" applyBorder="1" applyAlignment="1"/>
    <xf numFmtId="0" fontId="73" fillId="6" borderId="1" xfId="1" applyFont="1" applyFill="1" applyBorder="1" applyAlignment="1">
      <alignment horizontal="center"/>
    </xf>
    <xf numFmtId="176" fontId="42" fillId="6" borderId="1" xfId="1" applyNumberFormat="1" applyFont="1" applyFill="1" applyBorder="1" applyAlignment="1">
      <alignment horizontal="center" vertical="center"/>
    </xf>
    <xf numFmtId="0" fontId="7" fillId="0" borderId="18" xfId="1" applyFont="1" applyBorder="1" applyAlignment="1">
      <alignment vertical="center" shrinkToFit="1"/>
    </xf>
    <xf numFmtId="176" fontId="66" fillId="24" borderId="27" xfId="1" applyNumberFormat="1" applyFont="1" applyFill="1" applyBorder="1" applyAlignment="1">
      <alignment horizontal="center" vertical="center"/>
    </xf>
    <xf numFmtId="176" fontId="66" fillId="24" borderId="28" xfId="1" applyNumberFormat="1" applyFont="1" applyFill="1" applyBorder="1" applyAlignment="1">
      <alignment horizontal="center" vertical="center"/>
    </xf>
    <xf numFmtId="176" fontId="66" fillId="24" borderId="29" xfId="1" applyNumberFormat="1" applyFont="1" applyFill="1" applyBorder="1" applyAlignment="1">
      <alignment horizontal="center" vertical="center"/>
    </xf>
    <xf numFmtId="176" fontId="2" fillId="0" borderId="27" xfId="1" applyNumberFormat="1" applyBorder="1">
      <alignment vertical="center"/>
    </xf>
    <xf numFmtId="176" fontId="66" fillId="0" borderId="1" xfId="1" applyNumberFormat="1" applyFont="1" applyBorder="1" applyAlignment="1">
      <alignment horizontal="center" vertical="center"/>
    </xf>
    <xf numFmtId="176" fontId="2" fillId="0" borderId="20" xfId="1" applyNumberFormat="1" applyBorder="1" applyAlignment="1"/>
    <xf numFmtId="0" fontId="2" fillId="0" borderId="30" xfId="1" applyBorder="1" applyAlignment="1">
      <alignment vertical="center" shrinkToFit="1"/>
    </xf>
    <xf numFmtId="176" fontId="2" fillId="0" borderId="25" xfId="1" applyNumberFormat="1" applyBorder="1" applyAlignment="1">
      <alignment horizontal="center" vertical="center"/>
    </xf>
    <xf numFmtId="0" fontId="65" fillId="0" borderId="19" xfId="1" applyFont="1" applyBorder="1" applyAlignment="1">
      <alignment horizontal="center" vertical="center"/>
    </xf>
    <xf numFmtId="3" fontId="22" fillId="22" borderId="1" xfId="1" applyNumberFormat="1" applyFont="1" applyFill="1" applyBorder="1" applyAlignment="1">
      <alignment horizontal="center" vertical="center"/>
    </xf>
    <xf numFmtId="0" fontId="64" fillId="0" borderId="21" xfId="1" applyFont="1" applyBorder="1" applyAlignment="1">
      <alignment horizontal="center" vertical="center"/>
    </xf>
    <xf numFmtId="49" fontId="2" fillId="7" borderId="1" xfId="1" applyNumberFormat="1" applyFill="1" applyBorder="1" applyAlignment="1">
      <alignment horizontal="left" vertical="center"/>
    </xf>
    <xf numFmtId="38" fontId="2" fillId="7" borderId="1" xfId="1" applyNumberFormat="1" applyFill="1" applyBorder="1" applyAlignment="1">
      <alignment horizontal="center" vertical="center"/>
    </xf>
    <xf numFmtId="38" fontId="2" fillId="0" borderId="4" xfId="1" applyNumberFormat="1" applyBorder="1" applyAlignment="1">
      <alignment horizontal="center" vertical="center"/>
    </xf>
    <xf numFmtId="0" fontId="72" fillId="0" borderId="0" xfId="1" applyFont="1">
      <alignment vertical="center"/>
    </xf>
    <xf numFmtId="49" fontId="64" fillId="0" borderId="19" xfId="1" applyNumberFormat="1" applyFont="1" applyBorder="1" applyAlignment="1">
      <alignment vertical="center" shrinkToFit="1"/>
    </xf>
    <xf numFmtId="176" fontId="2" fillId="0" borderId="20" xfId="1" applyNumberFormat="1" applyBorder="1" applyAlignment="1">
      <alignment horizontal="center" vertical="center"/>
    </xf>
    <xf numFmtId="176" fontId="2" fillId="0" borderId="21" xfId="1" applyNumberFormat="1" applyBorder="1" applyAlignment="1">
      <alignment horizontal="center" vertical="center"/>
    </xf>
    <xf numFmtId="176" fontId="66" fillId="24" borderId="19" xfId="1" applyNumberFormat="1" applyFont="1" applyFill="1" applyBorder="1" applyAlignment="1">
      <alignment horizontal="center" vertical="center"/>
    </xf>
    <xf numFmtId="176" fontId="66" fillId="24" borderId="20" xfId="1" applyNumberFormat="1" applyFont="1" applyFill="1" applyBorder="1" applyAlignment="1">
      <alignment horizontal="center" vertical="center"/>
    </xf>
    <xf numFmtId="176" fontId="66" fillId="24" borderId="21" xfId="1" applyNumberFormat="1" applyFont="1" applyFill="1" applyBorder="1" applyAlignment="1">
      <alignment horizontal="center" vertical="center"/>
    </xf>
    <xf numFmtId="176" fontId="66" fillId="0" borderId="19" xfId="1" applyNumberFormat="1" applyFont="1" applyBorder="1" applyAlignment="1">
      <alignment horizontal="center" vertical="center"/>
    </xf>
    <xf numFmtId="176" fontId="66" fillId="0" borderId="20" xfId="1" applyNumberFormat="1" applyFont="1" applyBorder="1" applyAlignment="1">
      <alignment horizontal="center" vertical="center"/>
    </xf>
    <xf numFmtId="176" fontId="66" fillId="0" borderId="21" xfId="1" applyNumberFormat="1" applyFont="1" applyBorder="1" applyAlignment="1">
      <alignment horizontal="center" vertical="center"/>
    </xf>
    <xf numFmtId="176" fontId="2" fillId="0" borderId="19" xfId="1" applyNumberFormat="1" applyBorder="1">
      <alignment vertical="center"/>
    </xf>
    <xf numFmtId="49" fontId="64" fillId="0" borderId="18" xfId="1" applyNumberFormat="1" applyFont="1" applyBorder="1" applyAlignment="1">
      <alignment vertical="center" shrinkToFit="1"/>
    </xf>
    <xf numFmtId="0" fontId="2" fillId="0" borderId="27" xfId="1" applyBorder="1" applyAlignment="1">
      <alignment horizontal="center" vertical="center"/>
    </xf>
    <xf numFmtId="176" fontId="2" fillId="11" borderId="1" xfId="1" applyNumberFormat="1" applyFill="1" applyBorder="1" applyAlignment="1">
      <alignment horizontal="center" vertical="center"/>
    </xf>
    <xf numFmtId="176" fontId="26" fillId="0" borderId="1" xfId="1" applyNumberFormat="1" applyFont="1" applyBorder="1" applyAlignment="1">
      <alignment horizontal="center" vertical="center"/>
    </xf>
    <xf numFmtId="176" fontId="9" fillId="0" borderId="1" xfId="1" applyNumberFormat="1" applyFont="1" applyBorder="1" applyAlignment="1">
      <alignment horizontal="center" vertical="center"/>
    </xf>
    <xf numFmtId="180" fontId="2" fillId="0" borderId="1" xfId="1" applyNumberFormat="1" applyBorder="1" applyAlignment="1">
      <alignment horizontal="center" vertical="center"/>
    </xf>
    <xf numFmtId="180" fontId="8" fillId="6" borderId="1" xfId="1" applyNumberFormat="1" applyFont="1" applyFill="1" applyBorder="1" applyAlignment="1">
      <alignment horizontal="center" vertical="center"/>
    </xf>
    <xf numFmtId="38" fontId="8" fillId="6" borderId="1" xfId="1" applyNumberFormat="1" applyFont="1" applyFill="1" applyBorder="1" applyAlignment="1">
      <alignment horizontal="center" vertical="center"/>
    </xf>
    <xf numFmtId="0" fontId="2" fillId="6" borderId="18" xfId="1" applyFill="1" applyBorder="1" applyAlignment="1">
      <alignment vertical="center" shrinkToFit="1"/>
    </xf>
    <xf numFmtId="0" fontId="74" fillId="6" borderId="1" xfId="2" applyFont="1" applyFill="1" applyBorder="1" applyAlignment="1">
      <alignment horizontal="left" vertical="center"/>
    </xf>
    <xf numFmtId="0" fontId="27" fillId="6" borderId="1" xfId="2" applyFill="1" applyBorder="1" applyAlignment="1">
      <alignment horizontal="center" vertical="center"/>
    </xf>
    <xf numFmtId="0" fontId="27" fillId="6" borderId="1" xfId="2" applyFill="1" applyBorder="1" applyAlignment="1">
      <alignment horizontal="left" vertical="center"/>
    </xf>
    <xf numFmtId="3" fontId="27" fillId="0" borderId="1" xfId="1" applyNumberFormat="1" applyFont="1" applyBorder="1" applyAlignment="1">
      <alignment horizontal="center" vertical="center"/>
    </xf>
    <xf numFmtId="3" fontId="27" fillId="6" borderId="1" xfId="1" applyNumberFormat="1" applyFont="1" applyFill="1" applyBorder="1" applyAlignment="1">
      <alignment horizontal="center" vertical="center"/>
    </xf>
    <xf numFmtId="0" fontId="74" fillId="6" borderId="1" xfId="1" applyFont="1" applyFill="1" applyBorder="1">
      <alignment vertical="center"/>
    </xf>
    <xf numFmtId="182" fontId="27" fillId="6" borderId="1" xfId="1" applyNumberFormat="1" applyFont="1" applyFill="1" applyBorder="1" applyAlignment="1">
      <alignment horizontal="center" vertical="center"/>
    </xf>
    <xf numFmtId="176" fontId="27" fillId="6" borderId="1" xfId="1" applyNumberFormat="1" applyFont="1" applyFill="1" applyBorder="1" applyAlignment="1">
      <alignment horizontal="center" vertical="center"/>
    </xf>
    <xf numFmtId="176" fontId="27" fillId="6" borderId="1" xfId="1" applyNumberFormat="1" applyFont="1" applyFill="1" applyBorder="1" applyAlignment="1"/>
    <xf numFmtId="0" fontId="27" fillId="6" borderId="1" xfId="1" applyFont="1" applyFill="1" applyBorder="1" applyAlignment="1">
      <alignment horizontal="left" vertical="center" shrinkToFit="1"/>
    </xf>
    <xf numFmtId="0" fontId="7" fillId="6" borderId="18" xfId="1" applyFont="1" applyFill="1" applyBorder="1" applyAlignment="1">
      <alignment vertical="center" shrinkToFit="1"/>
    </xf>
    <xf numFmtId="0" fontId="64" fillId="0" borderId="27" xfId="1" applyFont="1" applyBorder="1" applyAlignment="1">
      <alignment horizontal="center" vertical="center"/>
    </xf>
    <xf numFmtId="3" fontId="2" fillId="3" borderId="5" xfId="1" applyNumberFormat="1" applyFill="1" applyBorder="1" applyAlignment="1">
      <alignment horizontal="center" vertical="center"/>
    </xf>
    <xf numFmtId="176" fontId="75" fillId="27" borderId="5" xfId="1" applyNumberFormat="1" applyFont="1" applyFill="1" applyBorder="1" applyAlignment="1">
      <alignment horizontal="center" vertical="center"/>
    </xf>
    <xf numFmtId="183" fontId="8" fillId="3" borderId="5" xfId="1" applyNumberFormat="1" applyFont="1" applyFill="1" applyBorder="1" applyAlignment="1">
      <alignment horizontal="center" vertical="center"/>
    </xf>
    <xf numFmtId="0" fontId="2" fillId="3" borderId="5" xfId="1" applyFill="1" applyBorder="1" applyAlignment="1">
      <alignment horizontal="center" vertical="center"/>
    </xf>
    <xf numFmtId="176" fontId="75" fillId="0" borderId="5" xfId="1" applyNumberFormat="1" applyFont="1" applyBorder="1" applyAlignment="1">
      <alignment horizontal="center" vertical="center"/>
    </xf>
    <xf numFmtId="183" fontId="8" fillId="0" borderId="5" xfId="1" applyNumberFormat="1" applyFont="1" applyBorder="1" applyAlignment="1">
      <alignment horizontal="center" vertical="center"/>
    </xf>
    <xf numFmtId="176" fontId="2" fillId="0" borderId="0" xfId="1" applyNumberFormat="1" applyAlignment="1">
      <alignment horizontal="center" vertical="center"/>
    </xf>
    <xf numFmtId="0" fontId="8" fillId="0" borderId="0" xfId="1" applyFont="1">
      <alignment vertical="center"/>
    </xf>
    <xf numFmtId="49" fontId="64" fillId="0" borderId="1" xfId="1" applyNumberFormat="1" applyFont="1" applyBorder="1" applyAlignment="1">
      <alignment vertical="center" shrinkToFit="1"/>
    </xf>
    <xf numFmtId="176" fontId="2" fillId="0" borderId="22" xfId="1" applyNumberFormat="1" applyBorder="1" applyAlignment="1"/>
    <xf numFmtId="0" fontId="65" fillId="0" borderId="1" xfId="1" applyFont="1" applyBorder="1" applyAlignment="1">
      <alignment horizontal="center" vertical="center"/>
    </xf>
    <xf numFmtId="3" fontId="22" fillId="22" borderId="8" xfId="1" applyNumberFormat="1" applyFont="1" applyFill="1" applyBorder="1" applyAlignment="1">
      <alignment horizontal="center" vertical="center"/>
    </xf>
    <xf numFmtId="0" fontId="64" fillId="0" borderId="24" xfId="1" applyFont="1" applyBorder="1" applyAlignment="1">
      <alignment horizontal="center" vertical="center"/>
    </xf>
    <xf numFmtId="0" fontId="64" fillId="0" borderId="1" xfId="1" applyFont="1" applyBorder="1" applyAlignment="1">
      <alignment horizontal="center" vertical="center"/>
    </xf>
    <xf numFmtId="0" fontId="76" fillId="11" borderId="1" xfId="1" applyFont="1" applyFill="1" applyBorder="1">
      <alignment vertical="center"/>
    </xf>
    <xf numFmtId="0" fontId="2" fillId="0" borderId="2" xfId="1" applyBorder="1">
      <alignment vertical="center"/>
    </xf>
    <xf numFmtId="0" fontId="8" fillId="0" borderId="1" xfId="3" applyFont="1" applyBorder="1" applyAlignment="1">
      <alignment horizontal="left" vertical="center"/>
    </xf>
    <xf numFmtId="183" fontId="8" fillId="0" borderId="1" xfId="3" applyNumberFormat="1" applyFont="1" applyBorder="1" applyAlignment="1">
      <alignment horizontal="center" vertical="center"/>
    </xf>
    <xf numFmtId="0" fontId="8" fillId="0" borderId="1" xfId="3" applyFont="1" applyBorder="1" applyAlignment="1">
      <alignment horizontal="center" vertical="center"/>
    </xf>
    <xf numFmtId="176" fontId="8" fillId="0" borderId="1" xfId="1" applyNumberFormat="1" applyFont="1" applyBorder="1" applyAlignment="1">
      <alignment horizontal="center" vertical="center"/>
    </xf>
    <xf numFmtId="3" fontId="23" fillId="6" borderId="1" xfId="1" applyNumberFormat="1" applyFont="1" applyFill="1" applyBorder="1" applyAlignment="1">
      <alignment horizontal="center" vertical="center"/>
    </xf>
    <xf numFmtId="0" fontId="77" fillId="6" borderId="1" xfId="1" applyFont="1" applyFill="1" applyBorder="1">
      <alignment vertical="center"/>
    </xf>
    <xf numFmtId="183" fontId="23" fillId="6" borderId="1" xfId="1" applyNumberFormat="1" applyFont="1" applyFill="1" applyBorder="1" applyAlignment="1">
      <alignment horizontal="center" vertical="center"/>
    </xf>
    <xf numFmtId="0" fontId="23" fillId="6" borderId="1" xfId="1" applyFont="1" applyFill="1" applyBorder="1" applyAlignment="1">
      <alignment horizontal="center" vertical="center"/>
    </xf>
    <xf numFmtId="176" fontId="23" fillId="6" borderId="1" xfId="1" applyNumberFormat="1" applyFont="1" applyFill="1" applyBorder="1" applyAlignment="1">
      <alignment horizontal="center" vertical="center"/>
    </xf>
    <xf numFmtId="0" fontId="23" fillId="6" borderId="2" xfId="1" applyFont="1" applyFill="1" applyBorder="1" applyAlignment="1">
      <alignment horizontal="center" vertical="center"/>
    </xf>
    <xf numFmtId="0" fontId="23" fillId="6" borderId="1" xfId="1" applyFont="1" applyFill="1" applyBorder="1">
      <alignment vertical="center"/>
    </xf>
    <xf numFmtId="56" fontId="2" fillId="0" borderId="17" xfId="1" applyNumberFormat="1" applyBorder="1" applyAlignment="1">
      <alignment horizontal="center" vertical="center"/>
    </xf>
    <xf numFmtId="0" fontId="23" fillId="6" borderId="1" xfId="1" applyFont="1" applyFill="1" applyBorder="1" applyAlignment="1">
      <alignment horizontal="left" vertical="center"/>
    </xf>
    <xf numFmtId="0" fontId="74" fillId="6" borderId="1" xfId="2" applyFont="1" applyFill="1" applyBorder="1" applyAlignment="1">
      <alignment horizontal="center" vertical="center"/>
    </xf>
    <xf numFmtId="176" fontId="23" fillId="6" borderId="2" xfId="1" applyNumberFormat="1" applyFont="1" applyFill="1" applyBorder="1">
      <alignment vertical="center"/>
    </xf>
    <xf numFmtId="0" fontId="23" fillId="6" borderId="1" xfId="1" applyFont="1" applyFill="1" applyBorder="1" applyAlignment="1">
      <alignment vertical="center" wrapText="1"/>
    </xf>
    <xf numFmtId="0" fontId="21" fillId="0" borderId="1" xfId="2" applyFont="1" applyBorder="1" applyAlignment="1">
      <alignment horizontal="left" vertical="center"/>
    </xf>
    <xf numFmtId="3" fontId="7" fillId="6" borderId="1" xfId="1" applyNumberFormat="1" applyFont="1" applyFill="1" applyBorder="1" applyAlignment="1">
      <alignment horizontal="center" vertical="center"/>
    </xf>
    <xf numFmtId="176" fontId="7" fillId="6" borderId="1" xfId="1" applyNumberFormat="1" applyFont="1" applyFill="1" applyBorder="1" applyAlignment="1">
      <alignment horizontal="center" vertical="center"/>
    </xf>
    <xf numFmtId="0" fontId="7" fillId="6" borderId="2" xfId="1" applyFont="1" applyFill="1" applyBorder="1" applyAlignment="1">
      <alignment horizontal="center" vertical="center"/>
    </xf>
    <xf numFmtId="0" fontId="7" fillId="6" borderId="1" xfId="1" applyFont="1" applyFill="1" applyBorder="1" applyAlignment="1">
      <alignment horizontal="left" vertical="center"/>
    </xf>
    <xf numFmtId="0" fontId="21" fillId="0" borderId="2" xfId="2" applyFont="1" applyBorder="1" applyAlignment="1">
      <alignment horizontal="left" vertical="center"/>
    </xf>
    <xf numFmtId="0" fontId="23" fillId="6" borderId="2" xfId="1" applyFont="1" applyFill="1" applyBorder="1">
      <alignment vertical="center"/>
    </xf>
    <xf numFmtId="0" fontId="74" fillId="6" borderId="2" xfId="1" applyFont="1" applyFill="1" applyBorder="1">
      <alignment vertical="center"/>
    </xf>
    <xf numFmtId="0" fontId="27" fillId="0" borderId="2" xfId="1" applyFont="1" applyBorder="1" applyAlignment="1">
      <alignment horizontal="left" vertical="center" shrinkToFit="1"/>
    </xf>
    <xf numFmtId="0" fontId="27" fillId="0" borderId="1" xfId="1" applyFont="1" applyBorder="1" applyAlignment="1">
      <alignment horizontal="left" vertical="center"/>
    </xf>
    <xf numFmtId="0" fontId="2" fillId="3" borderId="2" xfId="1" applyFill="1" applyBorder="1" applyAlignment="1">
      <alignment horizontal="right" vertical="center"/>
    </xf>
    <xf numFmtId="176" fontId="23" fillId="6" borderId="18" xfId="1" applyNumberFormat="1" applyFont="1" applyFill="1" applyBorder="1" applyAlignment="1">
      <alignment horizontal="center" vertical="center"/>
    </xf>
    <xf numFmtId="176" fontId="23" fillId="6" borderId="1" xfId="1" applyNumberFormat="1" applyFont="1" applyFill="1" applyBorder="1" applyAlignment="1">
      <alignment horizontal="right" vertical="center"/>
    </xf>
    <xf numFmtId="3" fontId="74" fillId="6" borderId="1" xfId="1" applyNumberFormat="1" applyFont="1" applyFill="1" applyBorder="1" applyAlignment="1">
      <alignment horizontal="center" vertical="center"/>
    </xf>
    <xf numFmtId="0" fontId="74" fillId="6" borderId="1" xfId="1" applyFont="1" applyFill="1" applyBorder="1" applyAlignment="1">
      <alignment horizontal="center" vertical="center"/>
    </xf>
    <xf numFmtId="176" fontId="74" fillId="6" borderId="1" xfId="1" applyNumberFormat="1" applyFont="1" applyFill="1" applyBorder="1" applyAlignment="1">
      <alignment horizontal="center" vertical="center"/>
    </xf>
    <xf numFmtId="176" fontId="74" fillId="6" borderId="2" xfId="1" applyNumberFormat="1" applyFont="1" applyFill="1" applyBorder="1">
      <alignment vertical="center"/>
    </xf>
    <xf numFmtId="184" fontId="2" fillId="0" borderId="1" xfId="1" applyNumberFormat="1" applyBorder="1" applyAlignment="1">
      <alignment horizontal="center" vertical="center"/>
    </xf>
    <xf numFmtId="3" fontId="9" fillId="0" borderId="2" xfId="1" applyNumberFormat="1" applyFont="1" applyBorder="1" applyAlignment="1">
      <alignment horizontal="center" vertical="center"/>
    </xf>
    <xf numFmtId="0" fontId="8" fillId="0" borderId="2" xfId="1" applyFont="1" applyBorder="1">
      <alignment vertical="center"/>
    </xf>
    <xf numFmtId="0" fontId="74" fillId="6" borderId="1" xfId="2" applyFont="1" applyFill="1" applyBorder="1"/>
    <xf numFmtId="176" fontId="74" fillId="6" borderId="2" xfId="1" applyNumberFormat="1" applyFont="1" applyFill="1" applyBorder="1" applyAlignment="1"/>
    <xf numFmtId="0" fontId="74" fillId="6" borderId="1" xfId="2" applyFont="1" applyFill="1" applyBorder="1" applyAlignment="1">
      <alignment vertical="center"/>
    </xf>
    <xf numFmtId="0" fontId="7" fillId="0" borderId="8" xfId="1" applyFont="1" applyBorder="1" applyAlignment="1">
      <alignment horizontal="center" vertical="center"/>
    </xf>
    <xf numFmtId="176" fontId="66" fillId="0" borderId="19" xfId="1" applyNumberFormat="1" applyFont="1" applyBorder="1" applyAlignment="1">
      <alignment horizontal="center" vertical="center"/>
    </xf>
    <xf numFmtId="176" fontId="66" fillId="0" borderId="20" xfId="1" applyNumberFormat="1" applyFont="1" applyBorder="1" applyAlignment="1">
      <alignment horizontal="center" vertical="center"/>
    </xf>
    <xf numFmtId="176" fontId="66" fillId="0" borderId="21" xfId="1" applyNumberFormat="1" applyFont="1" applyBorder="1" applyAlignment="1">
      <alignment horizontal="center" vertical="center"/>
    </xf>
    <xf numFmtId="183" fontId="8" fillId="0" borderId="1" xfId="1" applyNumberFormat="1" applyFont="1" applyBorder="1" applyAlignment="1">
      <alignment horizontal="center" vertical="center"/>
    </xf>
    <xf numFmtId="38" fontId="21" fillId="0" borderId="2" xfId="1" applyNumberFormat="1" applyFont="1" applyBorder="1" applyAlignment="1">
      <alignment horizontal="right" vertical="center"/>
    </xf>
    <xf numFmtId="0" fontId="21" fillId="0" borderId="2" xfId="1" applyFont="1" applyBorder="1" applyAlignment="1">
      <alignment horizontal="center" vertical="center"/>
    </xf>
    <xf numFmtId="177" fontId="2" fillId="4" borderId="1" xfId="1" applyNumberFormat="1" applyFill="1" applyBorder="1" applyAlignment="1">
      <alignment horizontal="center" vertical="center"/>
    </xf>
    <xf numFmtId="49" fontId="2" fillId="0" borderId="1" xfId="1" applyNumberFormat="1" applyBorder="1">
      <alignment vertical="center"/>
    </xf>
    <xf numFmtId="3" fontId="8" fillId="0" borderId="1" xfId="1" applyNumberFormat="1" applyFont="1" applyBorder="1" applyAlignment="1">
      <alignment horizontal="center" vertical="center" shrinkToFit="1"/>
    </xf>
    <xf numFmtId="0" fontId="7" fillId="0" borderId="1" xfId="1" applyFont="1" applyBorder="1" applyAlignment="1">
      <alignment horizontal="center" vertical="center"/>
    </xf>
    <xf numFmtId="49" fontId="2" fillId="0" borderId="1" xfId="1" applyNumberFormat="1" applyBorder="1" applyAlignment="1">
      <alignment horizontal="left" vertical="center" wrapText="1"/>
    </xf>
    <xf numFmtId="0" fontId="6" fillId="2" borderId="1" xfId="1" applyFont="1" applyFill="1" applyBorder="1" applyAlignment="1">
      <alignment horizontal="center" vertical="center"/>
    </xf>
    <xf numFmtId="0" fontId="21" fillId="0" borderId="0" xfId="1" applyFont="1">
      <alignment vertical="center"/>
    </xf>
    <xf numFmtId="176" fontId="6" fillId="0" borderId="1" xfId="1" applyNumberFormat="1" applyFont="1" applyBorder="1" applyAlignment="1">
      <alignment horizontal="center" vertical="center"/>
    </xf>
    <xf numFmtId="0" fontId="21" fillId="0" borderId="0" xfId="1" applyFont="1" applyAlignment="1">
      <alignment horizontal="center" vertical="center"/>
    </xf>
    <xf numFmtId="0" fontId="21" fillId="0" borderId="0" xfId="1" applyFont="1" applyAlignment="1">
      <alignment horizontal="right" vertical="center"/>
    </xf>
    <xf numFmtId="177" fontId="21" fillId="0" borderId="0" xfId="1" applyNumberFormat="1" applyFont="1">
      <alignment vertical="center"/>
    </xf>
    <xf numFmtId="178" fontId="21" fillId="0" borderId="0" xfId="1" applyNumberFormat="1" applyFont="1" applyAlignment="1">
      <alignment horizontal="center" vertical="center"/>
    </xf>
    <xf numFmtId="176" fontId="6" fillId="0" borderId="9" xfId="1" applyNumberFormat="1" applyFont="1" applyBorder="1" applyAlignment="1">
      <alignment horizontal="left" vertical="center" wrapText="1"/>
    </xf>
    <xf numFmtId="176" fontId="6" fillId="0" borderId="16" xfId="1" applyNumberFormat="1" applyFont="1" applyBorder="1" applyAlignment="1">
      <alignment horizontal="left" vertical="center" wrapText="1"/>
    </xf>
    <xf numFmtId="176" fontId="6" fillId="0" borderId="31" xfId="1" applyNumberFormat="1" applyFont="1" applyBorder="1" applyAlignment="1">
      <alignment horizontal="left" vertical="center" wrapText="1"/>
    </xf>
    <xf numFmtId="176" fontId="6" fillId="0" borderId="10" xfId="1" applyNumberFormat="1" applyFont="1" applyBorder="1" applyAlignment="1">
      <alignment horizontal="left" vertical="center" wrapText="1"/>
    </xf>
    <xf numFmtId="176" fontId="6" fillId="0" borderId="13" xfId="1" applyNumberFormat="1" applyFont="1" applyBorder="1" applyAlignment="1">
      <alignment horizontal="left" vertical="center" wrapText="1"/>
    </xf>
    <xf numFmtId="176" fontId="6" fillId="0" borderId="15" xfId="1" applyNumberFormat="1" applyFont="1" applyBorder="1" applyAlignment="1">
      <alignment horizontal="left" vertical="center" wrapText="1"/>
    </xf>
    <xf numFmtId="177" fontId="21" fillId="0" borderId="1" xfId="1" applyNumberFormat="1" applyFont="1" applyBorder="1" applyAlignment="1">
      <alignment horizontal="center" vertical="center"/>
    </xf>
    <xf numFmtId="178" fontId="21" fillId="0" borderId="2" xfId="1" applyNumberFormat="1" applyFont="1" applyBorder="1" applyAlignment="1">
      <alignment horizontal="center" vertical="center"/>
    </xf>
    <xf numFmtId="38" fontId="21" fillId="0" borderId="1" xfId="1" applyNumberFormat="1" applyFont="1" applyBorder="1" applyAlignment="1">
      <alignment horizontal="right" vertical="center"/>
    </xf>
    <xf numFmtId="38" fontId="9" fillId="0" borderId="2" xfId="1" applyNumberFormat="1" applyFont="1" applyBorder="1" applyAlignment="1">
      <alignment horizontal="right" vertical="center"/>
    </xf>
    <xf numFmtId="0" fontId="9" fillId="0" borderId="2" xfId="1" applyFont="1" applyBorder="1" applyAlignment="1">
      <alignment horizontal="center" vertical="center"/>
    </xf>
    <xf numFmtId="178" fontId="9" fillId="0" borderId="1" xfId="1" applyNumberFormat="1" applyFont="1" applyBorder="1" applyAlignment="1">
      <alignment horizontal="center" vertical="center"/>
    </xf>
    <xf numFmtId="56" fontId="9" fillId="0" borderId="1" xfId="1" applyNumberFormat="1" applyFont="1" applyBorder="1" applyAlignment="1">
      <alignment horizontal="center" vertical="center"/>
    </xf>
    <xf numFmtId="177" fontId="9" fillId="0" borderId="1" xfId="1" applyNumberFormat="1" applyFont="1" applyBorder="1" applyAlignment="1">
      <alignment horizontal="center" vertical="center"/>
    </xf>
    <xf numFmtId="178" fontId="9" fillId="0" borderId="2" xfId="1" applyNumberFormat="1" applyFont="1" applyBorder="1" applyAlignment="1">
      <alignment horizontal="center" vertical="center"/>
    </xf>
    <xf numFmtId="0" fontId="9" fillId="0" borderId="0" xfId="1" applyFont="1" applyAlignment="1">
      <alignment horizontal="center" vertical="center"/>
    </xf>
    <xf numFmtId="0" fontId="9" fillId="0" borderId="1" xfId="2" applyFont="1" applyBorder="1" applyAlignment="1">
      <alignment horizontal="center" vertical="center"/>
    </xf>
    <xf numFmtId="3" fontId="7" fillId="0" borderId="1" xfId="1" applyNumberFormat="1" applyFont="1" applyBorder="1" applyAlignment="1">
      <alignment horizontal="center" vertical="center"/>
    </xf>
    <xf numFmtId="0" fontId="9" fillId="0" borderId="0" xfId="1" applyFont="1">
      <alignment vertical="center"/>
    </xf>
    <xf numFmtId="0" fontId="42" fillId="0" borderId="1" xfId="1" applyFont="1" applyBorder="1" applyAlignment="1">
      <alignment horizontal="center" vertical="center"/>
    </xf>
    <xf numFmtId="56" fontId="42" fillId="0" borderId="1" xfId="1" applyNumberFormat="1" applyFont="1" applyBorder="1" applyAlignment="1">
      <alignment horizontal="center" vertical="center"/>
    </xf>
    <xf numFmtId="177" fontId="56" fillId="0" borderId="1" xfId="1" applyNumberFormat="1" applyFont="1" applyBorder="1" applyAlignment="1">
      <alignment horizontal="center" vertical="center"/>
    </xf>
    <xf numFmtId="3" fontId="42" fillId="5" borderId="1" xfId="1" applyNumberFormat="1" applyFont="1" applyFill="1" applyBorder="1" applyAlignment="1">
      <alignment horizontal="center" vertical="center"/>
    </xf>
    <xf numFmtId="3" fontId="9" fillId="5" borderId="1" xfId="1" applyNumberFormat="1" applyFont="1" applyFill="1" applyBorder="1" applyAlignment="1">
      <alignment horizontal="center" vertical="center"/>
    </xf>
    <xf numFmtId="0" fontId="9" fillId="5" borderId="1" xfId="1" applyFont="1" applyFill="1" applyBorder="1" applyAlignment="1">
      <alignment horizontal="center" vertical="center"/>
    </xf>
    <xf numFmtId="38" fontId="2" fillId="5" borderId="1" xfId="1" applyNumberFormat="1" applyFill="1" applyBorder="1" applyAlignment="1">
      <alignment horizontal="right" vertical="center"/>
    </xf>
    <xf numFmtId="38" fontId="9" fillId="5" borderId="1" xfId="1" applyNumberFormat="1" applyFont="1" applyFill="1" applyBorder="1" applyAlignment="1">
      <alignment horizontal="right" vertical="center"/>
    </xf>
    <xf numFmtId="0" fontId="2" fillId="5" borderId="1" xfId="1" applyFill="1" applyBorder="1" applyAlignment="1">
      <alignment horizontal="left" vertical="center"/>
    </xf>
    <xf numFmtId="56" fontId="21" fillId="0" borderId="1" xfId="1" applyNumberFormat="1" applyFont="1" applyBorder="1" applyAlignment="1">
      <alignment horizontal="center" vertical="center"/>
    </xf>
    <xf numFmtId="177" fontId="27" fillId="0" borderId="1" xfId="1" applyNumberFormat="1" applyFont="1" applyBorder="1" applyAlignment="1">
      <alignment horizontal="center" vertical="center"/>
    </xf>
    <xf numFmtId="178" fontId="21" fillId="0" borderId="1" xfId="1" applyNumberFormat="1" applyFont="1" applyBorder="1" applyAlignment="1">
      <alignment horizontal="center" vertical="center"/>
    </xf>
    <xf numFmtId="0" fontId="7" fillId="0" borderId="0" xfId="1" applyFont="1" applyAlignment="1">
      <alignment horizontal="right" vertical="center"/>
    </xf>
    <xf numFmtId="0" fontId="6" fillId="0" borderId="0" xfId="1" applyFont="1">
      <alignment vertical="center"/>
    </xf>
    <xf numFmtId="176" fontId="9" fillId="0" borderId="0" xfId="1" applyNumberFormat="1" applyFont="1" applyAlignment="1">
      <alignment vertical="center" wrapText="1"/>
    </xf>
    <xf numFmtId="176" fontId="6" fillId="0" borderId="0" xfId="1" applyNumberFormat="1" applyFont="1" applyAlignment="1">
      <alignment vertical="center" wrapText="1"/>
    </xf>
    <xf numFmtId="3" fontId="42" fillId="3" borderId="1" xfId="1" applyNumberFormat="1" applyFont="1" applyFill="1" applyBorder="1" applyAlignment="1">
      <alignment horizontal="center" vertical="center"/>
    </xf>
    <xf numFmtId="3" fontId="21" fillId="3" borderId="1" xfId="1" applyNumberFormat="1" applyFont="1" applyFill="1" applyBorder="1" applyAlignment="1">
      <alignment horizontal="center" vertical="center"/>
    </xf>
    <xf numFmtId="0" fontId="21" fillId="3" borderId="1" xfId="1" applyFont="1" applyFill="1" applyBorder="1" applyAlignment="1">
      <alignment horizontal="left" vertical="center"/>
    </xf>
    <xf numFmtId="0" fontId="21" fillId="3" borderId="1" xfId="1" applyFont="1" applyFill="1" applyBorder="1" applyAlignment="1">
      <alignment horizontal="center" vertical="center"/>
    </xf>
    <xf numFmtId="177" fontId="21" fillId="3" borderId="1" xfId="1" applyNumberFormat="1" applyFont="1" applyFill="1" applyBorder="1" applyAlignment="1">
      <alignment horizontal="center" vertical="center"/>
    </xf>
    <xf numFmtId="56" fontId="21" fillId="3" borderId="1" xfId="1" applyNumberFormat="1" applyFont="1" applyFill="1" applyBorder="1" applyAlignment="1">
      <alignment horizontal="center" vertical="center"/>
    </xf>
    <xf numFmtId="177" fontId="27" fillId="3" borderId="1" xfId="1" applyNumberFormat="1" applyFont="1" applyFill="1" applyBorder="1" applyAlignment="1">
      <alignment horizontal="center" vertical="center"/>
    </xf>
    <xf numFmtId="178" fontId="21" fillId="3" borderId="1" xfId="1" applyNumberFormat="1" applyFont="1" applyFill="1" applyBorder="1" applyAlignment="1">
      <alignment horizontal="center" vertical="center"/>
    </xf>
    <xf numFmtId="0" fontId="21" fillId="3" borderId="0" xfId="1" applyFont="1" applyFill="1">
      <alignment vertical="center"/>
    </xf>
    <xf numFmtId="38" fontId="21" fillId="3" borderId="1" xfId="1" applyNumberFormat="1" applyFont="1" applyFill="1" applyBorder="1" applyAlignment="1">
      <alignment horizontal="right" vertical="center"/>
    </xf>
    <xf numFmtId="38" fontId="21" fillId="3" borderId="2" xfId="1" applyNumberFormat="1" applyFont="1" applyFill="1" applyBorder="1" applyAlignment="1">
      <alignment horizontal="right" vertical="center"/>
    </xf>
    <xf numFmtId="0" fontId="9" fillId="3" borderId="1" xfId="1" applyFont="1" applyFill="1" applyBorder="1" applyAlignment="1">
      <alignment horizontal="center" vertical="center"/>
    </xf>
    <xf numFmtId="38" fontId="9" fillId="3" borderId="1" xfId="1" applyNumberFormat="1" applyFont="1" applyFill="1" applyBorder="1" applyAlignment="1">
      <alignment horizontal="right" vertical="center"/>
    </xf>
    <xf numFmtId="38" fontId="8" fillId="3" borderId="1" xfId="1" applyNumberFormat="1" applyFont="1" applyFill="1" applyBorder="1">
      <alignment vertical="center"/>
    </xf>
    <xf numFmtId="0" fontId="9" fillId="3" borderId="1" xfId="1" applyFont="1" applyFill="1" applyBorder="1" applyAlignment="1">
      <alignment horizontal="left" vertical="center"/>
    </xf>
    <xf numFmtId="0" fontId="9" fillId="3" borderId="7" xfId="1" applyFont="1" applyFill="1" applyBorder="1" applyAlignment="1">
      <alignment horizontal="left" vertical="center"/>
    </xf>
    <xf numFmtId="0" fontId="78" fillId="0" borderId="0" xfId="1" applyFont="1">
      <alignment vertical="center"/>
    </xf>
    <xf numFmtId="0" fontId="32" fillId="0" borderId="1" xfId="1" applyFont="1" applyBorder="1" applyAlignment="1">
      <alignment horizontal="center" vertical="center"/>
    </xf>
    <xf numFmtId="0" fontId="57" fillId="0" borderId="1" xfId="1" applyFont="1" applyBorder="1" applyAlignment="1">
      <alignment horizontal="center" vertical="center"/>
    </xf>
    <xf numFmtId="177" fontId="9" fillId="3" borderId="1" xfId="1" applyNumberFormat="1" applyFont="1" applyFill="1" applyBorder="1" applyAlignment="1">
      <alignment horizontal="center" vertical="center"/>
    </xf>
    <xf numFmtId="56" fontId="9" fillId="3" borderId="1" xfId="1" applyNumberFormat="1" applyFont="1" applyFill="1" applyBorder="1" applyAlignment="1">
      <alignment horizontal="center" vertical="center"/>
    </xf>
    <xf numFmtId="178" fontId="9" fillId="3" borderId="1" xfId="1" applyNumberFormat="1" applyFont="1" applyFill="1" applyBorder="1" applyAlignment="1">
      <alignment horizontal="center" vertical="center"/>
    </xf>
    <xf numFmtId="0" fontId="9" fillId="3" borderId="0" xfId="1" applyFont="1" applyFill="1">
      <alignment vertical="center"/>
    </xf>
    <xf numFmtId="38" fontId="8" fillId="3" borderId="1" xfId="1" applyNumberFormat="1" applyFont="1" applyFill="1" applyBorder="1" applyAlignment="1">
      <alignment horizontal="right" vertical="center"/>
    </xf>
    <xf numFmtId="0" fontId="8" fillId="3" borderId="1" xfId="1" applyFont="1" applyFill="1" applyBorder="1" applyAlignment="1">
      <alignment horizontal="left" vertical="center"/>
    </xf>
    <xf numFmtId="0" fontId="8" fillId="3" borderId="1" xfId="1" applyFont="1" applyFill="1" applyBorder="1" applyAlignment="1">
      <alignment horizontal="center" vertical="center"/>
    </xf>
    <xf numFmtId="0" fontId="2" fillId="0" borderId="0" xfId="1" applyAlignment="1">
      <alignment horizontal="center" vertical="center" wrapText="1"/>
    </xf>
    <xf numFmtId="0" fontId="7" fillId="0" borderId="0" xfId="1" applyFont="1" applyAlignment="1">
      <alignment horizontal="center" vertical="center" wrapText="1"/>
    </xf>
    <xf numFmtId="0" fontId="79" fillId="0" borderId="0" xfId="1" applyFont="1" applyAlignment="1">
      <alignment horizontal="center" vertical="center"/>
    </xf>
    <xf numFmtId="0" fontId="80" fillId="0" borderId="0" xfId="1" applyFont="1" applyAlignment="1">
      <alignment horizontal="center" vertical="center" wrapText="1"/>
    </xf>
    <xf numFmtId="0" fontId="2" fillId="0" borderId="1" xfId="1" applyBorder="1" applyAlignment="1">
      <alignment horizontal="center" vertical="center" wrapText="1"/>
    </xf>
    <xf numFmtId="0" fontId="7" fillId="0" borderId="1" xfId="1" applyFont="1" applyBorder="1" applyAlignment="1">
      <alignment horizontal="center" vertical="center" wrapText="1"/>
    </xf>
    <xf numFmtId="3" fontId="57" fillId="0" borderId="1" xfId="1" applyNumberFormat="1" applyFont="1" applyBorder="1" applyAlignment="1">
      <alignment horizontal="center" vertical="center"/>
    </xf>
    <xf numFmtId="38" fontId="27" fillId="0" borderId="1" xfId="1" applyNumberFormat="1" applyFont="1" applyBorder="1" applyAlignment="1">
      <alignment horizontal="right" vertical="center"/>
    </xf>
    <xf numFmtId="180" fontId="2" fillId="0" borderId="1" xfId="1" applyNumberFormat="1" applyBorder="1" applyAlignment="1">
      <alignment horizontal="right" vertical="center"/>
    </xf>
    <xf numFmtId="49" fontId="2" fillId="0" borderId="5" xfId="1" applyNumberFormat="1" applyBorder="1" applyAlignment="1">
      <alignment horizontal="left" vertical="center"/>
    </xf>
    <xf numFmtId="49" fontId="27" fillId="0" borderId="8" xfId="1" applyNumberFormat="1" applyFont="1" applyBorder="1">
      <alignment vertical="center"/>
    </xf>
    <xf numFmtId="0" fontId="9" fillId="0" borderId="8" xfId="1" applyFont="1" applyBorder="1" applyAlignment="1">
      <alignment horizontal="left" vertical="center"/>
    </xf>
    <xf numFmtId="0" fontId="2" fillId="0" borderId="2" xfId="1" applyBorder="1" applyAlignment="1">
      <alignment horizontal="center" vertical="center" wrapText="1"/>
    </xf>
    <xf numFmtId="38" fontId="27" fillId="3" borderId="1" xfId="1" applyNumberFormat="1" applyFont="1" applyFill="1" applyBorder="1" applyAlignment="1">
      <alignment horizontal="right" vertical="center"/>
    </xf>
    <xf numFmtId="0" fontId="9" fillId="3" borderId="8" xfId="1" applyFont="1" applyFill="1" applyBorder="1" applyAlignment="1">
      <alignment horizontal="left" vertical="center"/>
    </xf>
    <xf numFmtId="176" fontId="21" fillId="0" borderId="0" xfId="1" applyNumberFormat="1" applyFont="1" applyAlignment="1">
      <alignment vertical="center" wrapText="1"/>
    </xf>
    <xf numFmtId="3" fontId="21" fillId="0" borderId="0" xfId="1" applyNumberFormat="1" applyFont="1" applyAlignment="1">
      <alignment horizontal="center" vertical="center"/>
    </xf>
    <xf numFmtId="49" fontId="81" fillId="0" borderId="1" xfId="1" applyNumberFormat="1" applyFont="1" applyBorder="1" applyAlignment="1">
      <alignment horizontal="left" vertical="center"/>
    </xf>
    <xf numFmtId="3" fontId="8" fillId="3" borderId="1" xfId="1" applyNumberFormat="1" applyFont="1" applyFill="1" applyBorder="1" applyAlignment="1">
      <alignment horizontal="center" vertical="center"/>
    </xf>
    <xf numFmtId="56" fontId="8" fillId="3" borderId="1" xfId="1" applyNumberFormat="1" applyFont="1" applyFill="1" applyBorder="1" applyAlignment="1">
      <alignment horizontal="center" vertical="center"/>
    </xf>
    <xf numFmtId="49" fontId="9" fillId="3" borderId="1" xfId="1" applyNumberFormat="1" applyFont="1" applyFill="1" applyBorder="1">
      <alignment vertical="center"/>
    </xf>
    <xf numFmtId="0" fontId="54" fillId="3" borderId="1" xfId="1" applyFont="1" applyFill="1" applyBorder="1" applyAlignment="1">
      <alignment horizontal="left" vertical="center"/>
    </xf>
    <xf numFmtId="0" fontId="7" fillId="3" borderId="1" xfId="1" applyFont="1" applyFill="1" applyBorder="1" applyAlignment="1">
      <alignment horizontal="center" vertical="center"/>
    </xf>
    <xf numFmtId="3" fontId="7" fillId="3" borderId="1" xfId="1" applyNumberFormat="1" applyFont="1" applyFill="1" applyBorder="1" applyAlignment="1">
      <alignment horizontal="center" vertical="center"/>
    </xf>
    <xf numFmtId="49" fontId="7" fillId="0" borderId="1" xfId="1" applyNumberFormat="1" applyFont="1" applyBorder="1" applyAlignment="1">
      <alignment horizontal="left" vertical="center"/>
    </xf>
    <xf numFmtId="0" fontId="8" fillId="0" borderId="1" xfId="2" applyFont="1" applyBorder="1" applyAlignment="1">
      <alignment horizontal="left" vertical="center"/>
    </xf>
    <xf numFmtId="0" fontId="82" fillId="0" borderId="0" xfId="1" applyFont="1" applyAlignment="1">
      <alignment horizontal="center" vertical="center"/>
    </xf>
    <xf numFmtId="3" fontId="83" fillId="16" borderId="1" xfId="1" applyNumberFormat="1" applyFont="1" applyFill="1" applyBorder="1" applyAlignment="1">
      <alignment horizontal="center" vertical="center"/>
    </xf>
    <xf numFmtId="0" fontId="83" fillId="16" borderId="4" xfId="1" applyFont="1" applyFill="1" applyBorder="1" applyAlignment="1">
      <alignment horizontal="left" vertical="center"/>
    </xf>
    <xf numFmtId="0" fontId="83" fillId="16" borderId="1" xfId="1" applyFont="1" applyFill="1" applyBorder="1" applyAlignment="1">
      <alignment horizontal="center" vertical="center"/>
    </xf>
    <xf numFmtId="3" fontId="83" fillId="16" borderId="2" xfId="1" applyNumberFormat="1" applyFont="1" applyFill="1" applyBorder="1" applyAlignment="1">
      <alignment horizontal="center" vertical="center"/>
    </xf>
    <xf numFmtId="0" fontId="83" fillId="16" borderId="2" xfId="1" applyFont="1" applyFill="1" applyBorder="1" applyAlignment="1">
      <alignment horizontal="center" vertical="center"/>
    </xf>
    <xf numFmtId="0" fontId="83" fillId="16" borderId="1" xfId="1" applyFont="1" applyFill="1" applyBorder="1" applyAlignment="1">
      <alignment horizontal="left" vertical="center"/>
    </xf>
    <xf numFmtId="177" fontId="83" fillId="16" borderId="1" xfId="1" applyNumberFormat="1" applyFont="1" applyFill="1" applyBorder="1" applyAlignment="1">
      <alignment horizontal="center" vertical="center"/>
    </xf>
    <xf numFmtId="178" fontId="83" fillId="16" borderId="1" xfId="1" applyNumberFormat="1" applyFont="1" applyFill="1" applyBorder="1" applyAlignment="1">
      <alignment horizontal="center" vertical="center"/>
    </xf>
    <xf numFmtId="0" fontId="83" fillId="16" borderId="0" xfId="1" applyFont="1" applyFill="1" applyAlignment="1">
      <alignment horizontal="center" vertical="center"/>
    </xf>
    <xf numFmtId="3" fontId="26" fillId="17" borderId="1" xfId="1" applyNumberFormat="1" applyFont="1" applyFill="1" applyBorder="1" applyAlignment="1">
      <alignment horizontal="center" vertical="center"/>
    </xf>
    <xf numFmtId="0" fontId="27" fillId="17" borderId="4" xfId="2" applyFill="1" applyBorder="1" applyAlignment="1">
      <alignment horizontal="left" vertical="center"/>
    </xf>
    <xf numFmtId="0" fontId="27" fillId="17" borderId="1" xfId="2" applyFill="1" applyBorder="1" applyAlignment="1">
      <alignment horizontal="center" vertical="center"/>
    </xf>
    <xf numFmtId="5" fontId="9" fillId="17" borderId="2" xfId="1" applyNumberFormat="1" applyFont="1" applyFill="1" applyBorder="1" applyAlignment="1">
      <alignment horizontal="center" vertical="center"/>
    </xf>
    <xf numFmtId="0" fontId="27" fillId="0" borderId="4" xfId="2" applyBorder="1" applyAlignment="1">
      <alignment horizontal="left" vertical="center"/>
    </xf>
    <xf numFmtId="5" fontId="9" fillId="0" borderId="2" xfId="1" applyNumberFormat="1" applyFont="1" applyBorder="1" applyAlignment="1">
      <alignment horizontal="center" vertical="center"/>
    </xf>
    <xf numFmtId="176" fontId="75" fillId="27" borderId="1" xfId="1" applyNumberFormat="1" applyFont="1" applyFill="1" applyBorder="1" applyAlignment="1">
      <alignment horizontal="center" vertical="center"/>
    </xf>
    <xf numFmtId="3" fontId="26" fillId="12" borderId="1" xfId="1" applyNumberFormat="1" applyFont="1" applyFill="1" applyBorder="1" applyAlignment="1">
      <alignment horizontal="center" vertical="center"/>
    </xf>
    <xf numFmtId="0" fontId="2" fillId="12" borderId="1" xfId="1" applyFill="1" applyBorder="1" applyAlignment="1">
      <alignment horizontal="center" vertical="center"/>
    </xf>
    <xf numFmtId="0" fontId="8" fillId="12" borderId="1" xfId="1" applyFont="1" applyFill="1" applyBorder="1" applyAlignment="1">
      <alignment horizontal="center" vertical="center"/>
    </xf>
    <xf numFmtId="176" fontId="29" fillId="12" borderId="1" xfId="1" applyNumberFormat="1" applyFont="1" applyFill="1" applyBorder="1" applyAlignment="1">
      <alignment horizontal="center" vertical="center"/>
    </xf>
    <xf numFmtId="182" fontId="64" fillId="0" borderId="18" xfId="1" applyNumberFormat="1" applyFont="1" applyBorder="1" applyAlignment="1">
      <alignment horizontal="center" vertical="center"/>
    </xf>
    <xf numFmtId="38" fontId="9" fillId="0" borderId="1" xfId="1" applyNumberFormat="1" applyFont="1" applyBorder="1" applyAlignment="1">
      <alignment horizontal="center" vertical="center"/>
    </xf>
    <xf numFmtId="0" fontId="84" fillId="0" borderId="1" xfId="1" applyFont="1" applyBorder="1" applyAlignment="1">
      <alignment horizontal="left" vertical="center"/>
    </xf>
    <xf numFmtId="38" fontId="7" fillId="6" borderId="1" xfId="1" applyNumberFormat="1" applyFont="1" applyFill="1" applyBorder="1" applyAlignment="1">
      <alignment horizontal="center" vertical="center"/>
    </xf>
    <xf numFmtId="0" fontId="7" fillId="6" borderId="1" xfId="1" applyFont="1" applyFill="1" applyBorder="1" applyAlignment="1">
      <alignment horizontal="right" vertical="center"/>
    </xf>
    <xf numFmtId="0" fontId="42" fillId="6" borderId="1" xfId="1" applyFont="1" applyFill="1" applyBorder="1">
      <alignment vertical="center"/>
    </xf>
    <xf numFmtId="0" fontId="42" fillId="6" borderId="1" xfId="1" applyFont="1" applyFill="1" applyBorder="1" applyAlignment="1">
      <alignment horizontal="center" vertical="center"/>
    </xf>
    <xf numFmtId="176" fontId="7" fillId="6" borderId="1" xfId="1" applyNumberFormat="1" applyFont="1" applyFill="1" applyBorder="1">
      <alignment vertical="center"/>
    </xf>
    <xf numFmtId="0" fontId="27" fillId="0" borderId="1" xfId="1" applyFont="1" applyBorder="1" applyAlignment="1">
      <alignment horizontal="right" vertical="center"/>
    </xf>
    <xf numFmtId="3" fontId="2" fillId="0" borderId="3" xfId="1" applyNumberFormat="1" applyBorder="1" applyAlignment="1">
      <alignment horizontal="center" vertical="center"/>
    </xf>
    <xf numFmtId="49" fontId="2" fillId="5" borderId="1" xfId="1" applyNumberFormat="1" applyFill="1" applyBorder="1" applyAlignment="1">
      <alignment horizontal="left" vertical="center"/>
    </xf>
    <xf numFmtId="3" fontId="7" fillId="0" borderId="2" xfId="1" applyNumberFormat="1" applyFont="1" applyBorder="1" applyAlignment="1">
      <alignment horizontal="center" vertical="center"/>
    </xf>
    <xf numFmtId="3" fontId="7" fillId="0" borderId="3" xfId="1" applyNumberFormat="1" applyFont="1" applyBorder="1" applyAlignment="1">
      <alignment horizontal="center" vertical="center"/>
    </xf>
    <xf numFmtId="176" fontId="2" fillId="11" borderId="2" xfId="1" applyNumberFormat="1" applyFill="1" applyBorder="1">
      <alignment vertical="center"/>
    </xf>
    <xf numFmtId="0" fontId="2" fillId="11" borderId="1" xfId="1" applyFill="1" applyBorder="1" applyAlignment="1">
      <alignment horizontal="left" vertical="center" shrinkToFit="1"/>
    </xf>
    <xf numFmtId="183" fontId="8" fillId="3" borderId="1" xfId="1" applyNumberFormat="1" applyFont="1" applyFill="1" applyBorder="1" applyAlignment="1">
      <alignment horizontal="center" vertical="center"/>
    </xf>
    <xf numFmtId="176" fontId="75" fillId="0" borderId="1" xfId="1" applyNumberFormat="1" applyFont="1" applyBorder="1" applyAlignment="1">
      <alignment horizontal="center" vertical="center"/>
    </xf>
    <xf numFmtId="0" fontId="2" fillId="11" borderId="2" xfId="1" applyFill="1" applyBorder="1" applyAlignment="1">
      <alignment horizontal="right" vertical="center"/>
    </xf>
    <xf numFmtId="3" fontId="2" fillId="8" borderId="1" xfId="1" applyNumberFormat="1" applyFill="1" applyBorder="1" applyAlignment="1">
      <alignment horizontal="center" vertical="center"/>
    </xf>
    <xf numFmtId="0" fontId="9" fillId="8" borderId="1" xfId="1" applyFont="1" applyFill="1" applyBorder="1">
      <alignment vertical="center"/>
    </xf>
    <xf numFmtId="0" fontId="2" fillId="8" borderId="1" xfId="1" applyFill="1" applyBorder="1" applyAlignment="1">
      <alignment horizontal="center" vertical="center"/>
    </xf>
    <xf numFmtId="0" fontId="2" fillId="8" borderId="2" xfId="1" applyFill="1" applyBorder="1" applyAlignment="1">
      <alignment horizontal="right" vertical="center"/>
    </xf>
    <xf numFmtId="0" fontId="2" fillId="8" borderId="1" xfId="1" applyFill="1" applyBorder="1">
      <alignment vertical="center"/>
    </xf>
    <xf numFmtId="0" fontId="2" fillId="11" borderId="1" xfId="1" applyFill="1" applyBorder="1" applyAlignment="1">
      <alignment horizontal="left" vertical="center"/>
    </xf>
    <xf numFmtId="183" fontId="8" fillId="11" borderId="1" xfId="1" applyNumberFormat="1" applyFont="1" applyFill="1" applyBorder="1" applyAlignment="1">
      <alignment horizontal="center" vertical="center"/>
    </xf>
    <xf numFmtId="38" fontId="2" fillId="11" borderId="1" xfId="1" applyNumberFormat="1" applyFill="1" applyBorder="1" applyAlignment="1">
      <alignment horizontal="center" vertical="center"/>
    </xf>
    <xf numFmtId="0" fontId="2" fillId="11" borderId="2" xfId="1" applyFill="1" applyBorder="1" applyAlignment="1">
      <alignment horizontal="center" vertical="center"/>
    </xf>
    <xf numFmtId="0" fontId="8" fillId="11" borderId="1" xfId="1" applyFont="1" applyFill="1" applyBorder="1">
      <alignment vertical="center"/>
    </xf>
    <xf numFmtId="0" fontId="2" fillId="8" borderId="1" xfId="1" applyFill="1" applyBorder="1" applyAlignment="1">
      <alignment horizontal="left" vertical="center"/>
    </xf>
    <xf numFmtId="183" fontId="8" fillId="8" borderId="1" xfId="1" applyNumberFormat="1" applyFont="1" applyFill="1" applyBorder="1" applyAlignment="1">
      <alignment horizontal="center" vertical="center"/>
    </xf>
    <xf numFmtId="38" fontId="2" fillId="8" borderId="1" xfId="1" applyNumberFormat="1" applyFill="1" applyBorder="1" applyAlignment="1">
      <alignment horizontal="center" vertical="center"/>
    </xf>
    <xf numFmtId="0" fontId="2" fillId="8" borderId="2" xfId="1" applyFill="1" applyBorder="1" applyAlignment="1">
      <alignment horizontal="center" vertical="center"/>
    </xf>
    <xf numFmtId="0" fontId="8" fillId="8" borderId="1" xfId="1" applyFont="1" applyFill="1" applyBorder="1">
      <alignment vertical="center"/>
    </xf>
    <xf numFmtId="0" fontId="42" fillId="6" borderId="1" xfId="2" applyFont="1" applyFill="1" applyBorder="1" applyAlignment="1">
      <alignment horizontal="center" vertical="center"/>
    </xf>
    <xf numFmtId="0" fontId="42" fillId="6" borderId="1" xfId="2" applyFont="1" applyFill="1" applyBorder="1" applyAlignment="1">
      <alignment horizontal="left" vertical="center"/>
    </xf>
    <xf numFmtId="0" fontId="42" fillId="6" borderId="2" xfId="2" applyFont="1" applyFill="1" applyBorder="1" applyAlignment="1">
      <alignment horizontal="left" vertical="center"/>
    </xf>
    <xf numFmtId="176" fontId="7" fillId="6" borderId="2" xfId="1" applyNumberFormat="1" applyFont="1" applyFill="1" applyBorder="1">
      <alignment vertical="center"/>
    </xf>
    <xf numFmtId="0" fontId="7" fillId="6" borderId="1" xfId="1" applyFont="1" applyFill="1" applyBorder="1" applyAlignment="1">
      <alignment vertical="center" wrapText="1"/>
    </xf>
    <xf numFmtId="3" fontId="42" fillId="6" borderId="1" xfId="1" applyNumberFormat="1" applyFont="1" applyFill="1" applyBorder="1" applyAlignment="1">
      <alignment horizontal="center" vertical="center"/>
    </xf>
    <xf numFmtId="3" fontId="42" fillId="6" borderId="2" xfId="1" applyNumberFormat="1" applyFont="1" applyFill="1" applyBorder="1" applyAlignment="1">
      <alignment horizontal="center" vertical="center"/>
    </xf>
    <xf numFmtId="49" fontId="7" fillId="6" borderId="1" xfId="1" applyNumberFormat="1" applyFont="1" applyFill="1" applyBorder="1" applyAlignment="1">
      <alignment horizontal="left" vertical="center"/>
    </xf>
    <xf numFmtId="184" fontId="7" fillId="6" borderId="1" xfId="1" applyNumberFormat="1" applyFont="1" applyFill="1" applyBorder="1" applyAlignment="1">
      <alignment horizontal="center" vertical="center"/>
    </xf>
    <xf numFmtId="176" fontId="42" fillId="6" borderId="2" xfId="1" applyNumberFormat="1" applyFont="1" applyFill="1" applyBorder="1">
      <alignment vertical="center"/>
    </xf>
    <xf numFmtId="0" fontId="7" fillId="6" borderId="2" xfId="1" applyFont="1" applyFill="1" applyBorder="1">
      <alignment vertical="center"/>
    </xf>
    <xf numFmtId="0" fontId="42" fillId="6" borderId="2" xfId="1" applyFont="1" applyFill="1" applyBorder="1">
      <alignment vertical="center"/>
    </xf>
    <xf numFmtId="182" fontId="42" fillId="6" borderId="1" xfId="1" applyNumberFormat="1" applyFont="1" applyFill="1" applyBorder="1" applyAlignment="1">
      <alignment horizontal="center" vertical="center"/>
    </xf>
    <xf numFmtId="176" fontId="7" fillId="6" borderId="18" xfId="1" applyNumberFormat="1" applyFont="1" applyFill="1" applyBorder="1" applyAlignment="1">
      <alignment horizontal="center" vertical="center"/>
    </xf>
    <xf numFmtId="176" fontId="42" fillId="6" borderId="1" xfId="1" applyNumberFormat="1" applyFont="1" applyFill="1" applyBorder="1" applyAlignment="1"/>
    <xf numFmtId="0" fontId="42" fillId="6" borderId="2" xfId="1" applyFont="1" applyFill="1" applyBorder="1" applyAlignment="1">
      <alignment horizontal="left" vertical="center" shrinkToFit="1"/>
    </xf>
    <xf numFmtId="0" fontId="42" fillId="6" borderId="1" xfId="2" applyFont="1" applyFill="1" applyBorder="1" applyAlignment="1">
      <alignment vertical="center"/>
    </xf>
    <xf numFmtId="176" fontId="42" fillId="6" borderId="1" xfId="1" applyNumberFormat="1" applyFont="1" applyFill="1" applyBorder="1" applyAlignment="1">
      <alignment horizontal="center"/>
    </xf>
    <xf numFmtId="0" fontId="42" fillId="6" borderId="1" xfId="2" applyFont="1" applyFill="1" applyBorder="1" applyAlignment="1">
      <alignment horizontal="left"/>
    </xf>
    <xf numFmtId="0" fontId="42" fillId="6" borderId="1" xfId="1" applyFont="1" applyFill="1" applyBorder="1" applyAlignment="1">
      <alignment horizontal="left" vertical="center"/>
    </xf>
    <xf numFmtId="0" fontId="7" fillId="6" borderId="1" xfId="1" applyFont="1" applyFill="1" applyBorder="1" applyAlignment="1">
      <alignment horizontal="left" vertical="center" shrinkToFit="1"/>
    </xf>
    <xf numFmtId="176" fontId="7" fillId="6" borderId="1" xfId="1" applyNumberFormat="1" applyFont="1" applyFill="1" applyBorder="1" applyAlignment="1">
      <alignment horizontal="right" vertical="center"/>
    </xf>
    <xf numFmtId="176" fontId="39" fillId="27" borderId="2" xfId="1" applyNumberFormat="1" applyFont="1" applyFill="1" applyBorder="1" applyAlignment="1">
      <alignment horizontal="center" vertical="center"/>
    </xf>
    <xf numFmtId="176" fontId="39" fillId="0" borderId="1" xfId="1" applyNumberFormat="1" applyFont="1" applyBorder="1" applyAlignment="1">
      <alignment horizontal="center" vertical="center"/>
    </xf>
    <xf numFmtId="0" fontId="27" fillId="3" borderId="1" xfId="1" applyFont="1" applyFill="1" applyBorder="1" applyAlignment="1">
      <alignment horizontal="left" vertical="center"/>
    </xf>
    <xf numFmtId="183" fontId="2" fillId="0" borderId="1" xfId="1" applyNumberFormat="1" applyBorder="1" applyAlignment="1">
      <alignment horizontal="center" vertical="center"/>
    </xf>
    <xf numFmtId="0" fontId="82" fillId="0" borderId="0" xfId="1" applyFont="1">
      <alignment vertical="center"/>
    </xf>
    <xf numFmtId="0" fontId="27" fillId="17" borderId="1" xfId="2" applyFill="1" applyBorder="1" applyAlignment="1">
      <alignment horizontal="right" vertical="center"/>
    </xf>
    <xf numFmtId="0" fontId="27" fillId="17" borderId="1" xfId="2" applyFill="1" applyBorder="1" applyAlignment="1">
      <alignment vertical="center"/>
    </xf>
    <xf numFmtId="5" fontId="9" fillId="17" borderId="2" xfId="1" applyNumberFormat="1" applyFont="1" applyFill="1" applyBorder="1">
      <alignment vertical="center"/>
    </xf>
    <xf numFmtId="5" fontId="9" fillId="0" borderId="2" xfId="1" applyNumberFormat="1" applyFont="1" applyBorder="1">
      <alignment vertical="center"/>
    </xf>
    <xf numFmtId="176" fontId="29" fillId="0" borderId="1" xfId="1" applyNumberFormat="1" applyFont="1" applyBorder="1" applyAlignment="1">
      <alignment horizontal="center" vertical="center"/>
    </xf>
    <xf numFmtId="182" fontId="64" fillId="0" borderId="18" xfId="1" applyNumberFormat="1" applyFont="1" applyBorder="1">
      <alignment vertical="center"/>
    </xf>
    <xf numFmtId="176" fontId="65" fillId="0" borderId="18" xfId="1" applyNumberFormat="1" applyFont="1" applyBorder="1" applyAlignment="1">
      <alignment horizontal="right" vertical="center"/>
    </xf>
    <xf numFmtId="0" fontId="50" fillId="0" borderId="1" xfId="2" applyFont="1" applyBorder="1" applyAlignment="1">
      <alignment vertical="center"/>
    </xf>
    <xf numFmtId="0" fontId="27" fillId="5" borderId="1" xfId="1" applyFont="1" applyFill="1" applyBorder="1">
      <alignment vertical="center"/>
    </xf>
    <xf numFmtId="0" fontId="50" fillId="0" borderId="1" xfId="1" applyFont="1" applyBorder="1">
      <alignment vertical="center"/>
    </xf>
    <xf numFmtId="0" fontId="85" fillId="6" borderId="1" xfId="1" applyFont="1" applyFill="1" applyBorder="1" applyAlignment="1">
      <alignment horizontal="left" vertical="center"/>
    </xf>
    <xf numFmtId="0" fontId="86" fillId="0" borderId="1" xfId="1" applyFont="1" applyBorder="1" applyAlignment="1">
      <alignment horizontal="center" vertical="center"/>
    </xf>
    <xf numFmtId="38" fontId="2" fillId="0" borderId="4" xfId="1" applyNumberFormat="1" applyBorder="1">
      <alignment vertical="center"/>
    </xf>
    <xf numFmtId="49" fontId="2" fillId="12" borderId="1" xfId="1" applyNumberFormat="1" applyFill="1" applyBorder="1" applyAlignment="1">
      <alignment horizontal="left" vertical="center" shrinkToFit="1"/>
    </xf>
    <xf numFmtId="180" fontId="8" fillId="0" borderId="1" xfId="1" applyNumberFormat="1" applyFont="1" applyBorder="1" applyAlignment="1">
      <alignment horizontal="right" vertical="center"/>
    </xf>
    <xf numFmtId="3" fontId="2" fillId="12" borderId="1" xfId="1" applyNumberFormat="1" applyFill="1" applyBorder="1" applyAlignment="1">
      <alignment horizontal="center" vertical="center"/>
    </xf>
    <xf numFmtId="0" fontId="9" fillId="12" borderId="1" xfId="1" applyFont="1" applyFill="1" applyBorder="1">
      <alignment vertical="center"/>
    </xf>
    <xf numFmtId="0" fontId="49" fillId="0" borderId="1" xfId="1" applyFont="1" applyBorder="1" applyAlignment="1">
      <alignment horizontal="left" vertical="center"/>
    </xf>
    <xf numFmtId="0" fontId="50" fillId="0" borderId="1" xfId="2" applyFont="1" applyBorder="1" applyAlignment="1">
      <alignment horizontal="left" vertical="center"/>
    </xf>
    <xf numFmtId="3" fontId="59" fillId="0" borderId="1" xfId="1" applyNumberFormat="1" applyFont="1" applyBorder="1" applyAlignment="1">
      <alignment horizontal="center" vertical="center"/>
    </xf>
    <xf numFmtId="3" fontId="59" fillId="6" borderId="1" xfId="1" applyNumberFormat="1" applyFont="1" applyFill="1" applyBorder="1" applyAlignment="1">
      <alignment horizontal="center" vertical="center"/>
    </xf>
    <xf numFmtId="0" fontId="74" fillId="6" borderId="1" xfId="2" applyFont="1" applyFill="1" applyBorder="1" applyAlignment="1">
      <alignment horizontal="left" vertical="center" wrapText="1"/>
    </xf>
    <xf numFmtId="3" fontId="2" fillId="4" borderId="1" xfId="1" applyNumberFormat="1" applyFill="1" applyBorder="1" applyAlignment="1">
      <alignment horizontal="center" vertical="center"/>
    </xf>
    <xf numFmtId="0" fontId="50" fillId="4" borderId="1" xfId="2" applyFont="1" applyFill="1" applyBorder="1" applyAlignment="1">
      <alignment horizontal="left" vertical="center"/>
    </xf>
    <xf numFmtId="0" fontId="2" fillId="4" borderId="1" xfId="1" applyFill="1" applyBorder="1" applyAlignment="1">
      <alignment horizontal="center" vertical="center"/>
    </xf>
    <xf numFmtId="176" fontId="2" fillId="4" borderId="1" xfId="1" applyNumberFormat="1" applyFill="1" applyBorder="1" applyAlignment="1">
      <alignment horizontal="center" vertical="center"/>
    </xf>
    <xf numFmtId="0" fontId="2" fillId="4" borderId="2" xfId="1" applyFill="1" applyBorder="1" applyAlignment="1">
      <alignment horizontal="center" vertical="center"/>
    </xf>
    <xf numFmtId="0" fontId="2" fillId="4" borderId="1" xfId="1" applyFill="1" applyBorder="1" applyAlignment="1">
      <alignment horizontal="left" vertical="center"/>
    </xf>
    <xf numFmtId="0" fontId="8" fillId="0" borderId="1" xfId="1" applyFont="1" applyBorder="1" applyAlignment="1">
      <alignment horizontal="right" vertical="center"/>
    </xf>
    <xf numFmtId="3" fontId="2" fillId="5" borderId="1" xfId="1" applyNumberFormat="1" applyFill="1" applyBorder="1" applyAlignment="1">
      <alignment horizontal="center" vertical="center"/>
    </xf>
    <xf numFmtId="0" fontId="8" fillId="5" borderId="2" xfId="1" applyFont="1" applyFill="1" applyBorder="1">
      <alignment vertical="center"/>
    </xf>
    <xf numFmtId="0" fontId="8" fillId="5" borderId="1" xfId="1" applyFont="1" applyFill="1" applyBorder="1" applyAlignment="1">
      <alignment horizontal="right" vertical="center"/>
    </xf>
    <xf numFmtId="38" fontId="8" fillId="5" borderId="1" xfId="1" applyNumberFormat="1" applyFont="1" applyFill="1" applyBorder="1">
      <alignment vertical="center"/>
    </xf>
    <xf numFmtId="38" fontId="2" fillId="5" borderId="1" xfId="1" applyNumberFormat="1" applyFill="1" applyBorder="1">
      <alignment vertical="center"/>
    </xf>
    <xf numFmtId="176" fontId="39" fillId="0" borderId="1" xfId="1" applyNumberFormat="1" applyFont="1" applyBorder="1">
      <alignment vertical="center"/>
    </xf>
    <xf numFmtId="176" fontId="37" fillId="27" borderId="1" xfId="1" applyNumberFormat="1" applyFont="1" applyFill="1" applyBorder="1" applyAlignment="1">
      <alignment horizontal="center" vertical="center"/>
    </xf>
    <xf numFmtId="0" fontId="87" fillId="0" borderId="1" xfId="1" applyFont="1" applyBorder="1" applyAlignment="1">
      <alignment horizontal="left" vertical="center" wrapText="1"/>
    </xf>
    <xf numFmtId="0" fontId="49" fillId="5" borderId="1" xfId="1" applyFont="1" applyFill="1" applyBorder="1" applyAlignment="1">
      <alignment horizontal="left" vertical="center"/>
    </xf>
    <xf numFmtId="0" fontId="2" fillId="0" borderId="4" xfId="1" applyBorder="1" applyAlignment="1">
      <alignment horizontal="left" vertical="center"/>
    </xf>
    <xf numFmtId="0" fontId="49" fillId="0" borderId="4" xfId="1" applyFont="1" applyBorder="1" applyAlignment="1">
      <alignment horizontal="left" vertical="center"/>
    </xf>
    <xf numFmtId="183" fontId="49" fillId="3" borderId="1" xfId="1" applyNumberFormat="1" applyFont="1" applyFill="1" applyBorder="1" applyAlignment="1">
      <alignment horizontal="right" vertical="center"/>
    </xf>
    <xf numFmtId="3" fontId="8" fillId="0" borderId="8" xfId="1" applyNumberFormat="1" applyFont="1" applyBorder="1" applyAlignment="1">
      <alignment horizontal="center" vertical="center"/>
    </xf>
    <xf numFmtId="0" fontId="53" fillId="0" borderId="0" xfId="1" applyFont="1">
      <alignment vertical="center"/>
    </xf>
    <xf numFmtId="0" fontId="53" fillId="0" borderId="1" xfId="1" applyFont="1" applyBorder="1">
      <alignment vertical="center"/>
    </xf>
    <xf numFmtId="183" fontId="8" fillId="3" borderId="1" xfId="1" applyNumberFormat="1" applyFont="1" applyFill="1" applyBorder="1">
      <alignment vertical="center"/>
    </xf>
    <xf numFmtId="0" fontId="2" fillId="3" borderId="2" xfId="1" applyFill="1" applyBorder="1">
      <alignment vertical="center"/>
    </xf>
    <xf numFmtId="0" fontId="49" fillId="0" borderId="1" xfId="1" applyFont="1" applyBorder="1" applyAlignment="1">
      <alignment vertical="center" shrinkToFit="1"/>
    </xf>
    <xf numFmtId="183" fontId="49" fillId="3" borderId="1" xfId="1" applyNumberFormat="1" applyFont="1" applyFill="1" applyBorder="1">
      <alignment vertical="center"/>
    </xf>
    <xf numFmtId="0" fontId="88" fillId="3" borderId="1" xfId="1" applyFont="1" applyFill="1" applyBorder="1">
      <alignment vertical="center"/>
    </xf>
    <xf numFmtId="0" fontId="89" fillId="0" borderId="0" xfId="1" applyFont="1">
      <alignment vertical="center"/>
    </xf>
    <xf numFmtId="183" fontId="7" fillId="6" borderId="1" xfId="1" applyNumberFormat="1" applyFont="1" applyFill="1" applyBorder="1" applyAlignment="1">
      <alignment horizontal="right" vertical="center"/>
    </xf>
    <xf numFmtId="0" fontId="89" fillId="6" borderId="1" xfId="1" applyFont="1" applyFill="1" applyBorder="1">
      <alignment vertical="center"/>
    </xf>
    <xf numFmtId="0" fontId="89" fillId="0" borderId="1" xfId="1" applyFont="1" applyBorder="1">
      <alignment vertical="center"/>
    </xf>
    <xf numFmtId="176" fontId="37" fillId="0" borderId="1" xfId="1" applyNumberFormat="1" applyFont="1" applyBorder="1" applyAlignment="1">
      <alignment horizontal="center" vertical="center"/>
    </xf>
    <xf numFmtId="0" fontId="91" fillId="0" borderId="1" xfId="1" applyFont="1" applyBorder="1">
      <alignment vertical="center"/>
    </xf>
    <xf numFmtId="0" fontId="53" fillId="3" borderId="1" xfId="1" applyFont="1" applyFill="1" applyBorder="1">
      <alignment vertical="center"/>
    </xf>
    <xf numFmtId="3" fontId="27" fillId="3" borderId="1" xfId="1" applyNumberFormat="1" applyFont="1" applyFill="1" applyBorder="1" applyAlignment="1">
      <alignment horizontal="center" vertical="center"/>
    </xf>
    <xf numFmtId="0" fontId="49" fillId="0" borderId="1" xfId="1" applyFont="1" applyBorder="1" applyAlignment="1">
      <alignment horizontal="right" vertical="center"/>
    </xf>
    <xf numFmtId="56" fontId="7" fillId="3" borderId="1" xfId="1" applyNumberFormat="1" applyFont="1" applyFill="1" applyBorder="1" applyAlignment="1">
      <alignment horizontal="center" vertical="center"/>
    </xf>
    <xf numFmtId="0" fontId="8" fillId="3" borderId="1" xfId="1" applyFont="1" applyFill="1" applyBorder="1" applyAlignment="1">
      <alignment horizontal="right" vertical="center"/>
    </xf>
    <xf numFmtId="3" fontId="8" fillId="4" borderId="1" xfId="1" applyNumberFormat="1" applyFont="1" applyFill="1" applyBorder="1" applyAlignment="1">
      <alignment horizontal="center" vertical="center"/>
    </xf>
    <xf numFmtId="183" fontId="8" fillId="4" borderId="1" xfId="1" applyNumberFormat="1" applyFont="1" applyFill="1" applyBorder="1" applyAlignment="1">
      <alignment horizontal="right" vertical="center"/>
    </xf>
    <xf numFmtId="0" fontId="7" fillId="4" borderId="1" xfId="1" applyFont="1" applyFill="1" applyBorder="1" applyAlignment="1">
      <alignment horizontal="right" vertical="center"/>
    </xf>
    <xf numFmtId="176" fontId="7" fillId="4" borderId="1" xfId="1" applyNumberFormat="1" applyFont="1" applyFill="1" applyBorder="1">
      <alignment vertical="center"/>
    </xf>
    <xf numFmtId="0" fontId="8" fillId="4" borderId="1" xfId="1" applyFont="1" applyFill="1" applyBorder="1">
      <alignment vertical="center"/>
    </xf>
    <xf numFmtId="180" fontId="2" fillId="0" borderId="1" xfId="1" applyNumberFormat="1" applyBorder="1">
      <alignment vertical="center"/>
    </xf>
    <xf numFmtId="176" fontId="21" fillId="28" borderId="1" xfId="1" applyNumberFormat="1" applyFont="1" applyFill="1" applyBorder="1" applyAlignment="1">
      <alignment horizontal="left" vertical="center"/>
    </xf>
    <xf numFmtId="3" fontId="23" fillId="3" borderId="1" xfId="1" applyNumberFormat="1" applyFont="1" applyFill="1" applyBorder="1" applyAlignment="1">
      <alignment horizontal="center" vertical="center"/>
    </xf>
    <xf numFmtId="3" fontId="2" fillId="0" borderId="1" xfId="1" applyNumberFormat="1" applyBorder="1">
      <alignment vertical="center"/>
    </xf>
    <xf numFmtId="49" fontId="42" fillId="3" borderId="1" xfId="1" applyNumberFormat="1" applyFont="1" applyFill="1" applyBorder="1">
      <alignment vertical="center"/>
    </xf>
    <xf numFmtId="0" fontId="9" fillId="3" borderId="1" xfId="1" applyFont="1" applyFill="1" applyBorder="1" applyAlignment="1">
      <alignment horizontal="right" vertical="center"/>
    </xf>
    <xf numFmtId="182" fontId="2" fillId="0" borderId="1" xfId="1" applyNumberFormat="1" applyBorder="1" applyAlignment="1">
      <alignment horizontal="right" vertical="center"/>
    </xf>
    <xf numFmtId="182" fontId="8" fillId="0" borderId="1" xfId="2" applyNumberFormat="1" applyFont="1" applyBorder="1" applyAlignment="1">
      <alignment horizontal="right" vertical="center"/>
    </xf>
    <xf numFmtId="38" fontId="27" fillId="0" borderId="1" xfId="1" applyNumberFormat="1" applyFont="1" applyBorder="1">
      <alignment vertical="center"/>
    </xf>
    <xf numFmtId="183" fontId="2" fillId="0" borderId="8" xfId="1" applyNumberFormat="1" applyBorder="1" applyAlignment="1">
      <alignment horizontal="right" vertical="center"/>
    </xf>
    <xf numFmtId="49" fontId="2" fillId="3" borderId="1" xfId="1" applyNumberFormat="1" applyFill="1" applyBorder="1">
      <alignment vertical="center"/>
    </xf>
    <xf numFmtId="182" fontId="9" fillId="3" borderId="1" xfId="1" applyNumberFormat="1" applyFont="1" applyFill="1" applyBorder="1" applyAlignment="1">
      <alignment horizontal="right" vertical="center"/>
    </xf>
    <xf numFmtId="38" fontId="9" fillId="3" borderId="2" xfId="1" applyNumberFormat="1" applyFont="1" applyFill="1" applyBorder="1" applyAlignment="1">
      <alignment horizontal="right" vertical="center"/>
    </xf>
    <xf numFmtId="0" fontId="9" fillId="3" borderId="2" xfId="1" applyFont="1" applyFill="1" applyBorder="1" applyAlignment="1">
      <alignment horizontal="center" vertical="center"/>
    </xf>
    <xf numFmtId="182" fontId="2" fillId="3" borderId="1" xfId="1" applyNumberFormat="1" applyFill="1" applyBorder="1" applyAlignment="1">
      <alignment horizontal="right" vertical="center"/>
    </xf>
    <xf numFmtId="177" fontId="2" fillId="16" borderId="1" xfId="1" applyNumberFormat="1" applyFill="1" applyBorder="1" applyAlignment="1">
      <alignment horizontal="center" vertical="center"/>
    </xf>
    <xf numFmtId="180" fontId="8" fillId="3" borderId="1" xfId="1" applyNumberFormat="1" applyFont="1" applyFill="1" applyBorder="1">
      <alignment vertical="center"/>
    </xf>
    <xf numFmtId="0" fontId="8" fillId="3" borderId="2" xfId="1" applyFont="1" applyFill="1" applyBorder="1" applyAlignment="1">
      <alignment horizontal="center" vertical="center"/>
    </xf>
    <xf numFmtId="56" fontId="92" fillId="0" borderId="1" xfId="1" applyNumberFormat="1" applyFont="1" applyBorder="1" applyAlignment="1">
      <alignment horizontal="center" vertical="center"/>
    </xf>
    <xf numFmtId="182" fontId="21" fillId="0" borderId="1" xfId="1" applyNumberFormat="1" applyFont="1" applyBorder="1" applyAlignment="1">
      <alignment horizontal="center" vertical="center"/>
    </xf>
    <xf numFmtId="38" fontId="27" fillId="0" borderId="1" xfId="2" applyNumberFormat="1" applyBorder="1" applyAlignment="1">
      <alignment vertical="center"/>
    </xf>
    <xf numFmtId="182" fontId="2" fillId="0" borderId="1" xfId="2" applyNumberFormat="1" applyFont="1" applyBorder="1" applyAlignment="1">
      <alignment horizontal="center" vertical="center"/>
    </xf>
    <xf numFmtId="182" fontId="27" fillId="0" borderId="1" xfId="2" applyNumberFormat="1" applyBorder="1" applyAlignment="1">
      <alignment horizontal="center" vertical="center"/>
    </xf>
    <xf numFmtId="38" fontId="27" fillId="0" borderId="1" xfId="2" applyNumberFormat="1" applyBorder="1" applyAlignment="1">
      <alignment horizontal="right" vertical="center"/>
    </xf>
    <xf numFmtId="3" fontId="21" fillId="0" borderId="5" xfId="1" applyNumberFormat="1" applyFont="1" applyBorder="1" applyAlignment="1">
      <alignment horizontal="center" vertical="center"/>
    </xf>
    <xf numFmtId="3" fontId="27" fillId="0" borderId="5" xfId="1" applyNumberFormat="1" applyFont="1" applyBorder="1" applyAlignment="1">
      <alignment horizontal="center" vertical="center"/>
    </xf>
    <xf numFmtId="0" fontId="27" fillId="0" borderId="5" xfId="2" applyBorder="1" applyAlignment="1">
      <alignment horizontal="left" vertical="center"/>
    </xf>
    <xf numFmtId="182" fontId="21" fillId="0" borderId="5" xfId="1" applyNumberFormat="1" applyFont="1" applyBorder="1" applyAlignment="1">
      <alignment horizontal="center" vertical="center"/>
    </xf>
    <xf numFmtId="182" fontId="8" fillId="0" borderId="1" xfId="1" applyNumberFormat="1" applyFont="1" applyBorder="1" applyAlignment="1">
      <alignment horizontal="center" vertical="center"/>
    </xf>
    <xf numFmtId="178" fontId="2" fillId="4" borderId="1" xfId="1" applyNumberFormat="1" applyFill="1" applyBorder="1" applyAlignment="1">
      <alignment horizontal="center" vertical="center"/>
    </xf>
    <xf numFmtId="0" fontId="2" fillId="0" borderId="4" xfId="1" applyBorder="1">
      <alignment vertical="center"/>
    </xf>
    <xf numFmtId="0" fontId="39" fillId="29" borderId="31" xfId="1" applyFont="1" applyFill="1" applyBorder="1" applyAlignment="1">
      <alignment horizontal="center" vertical="center"/>
    </xf>
    <xf numFmtId="0" fontId="39" fillId="29" borderId="0" xfId="1" applyFont="1" applyFill="1" applyAlignment="1">
      <alignment horizontal="center" vertical="center"/>
    </xf>
    <xf numFmtId="0" fontId="39" fillId="0" borderId="0" xfId="1" applyFont="1">
      <alignment vertical="center"/>
    </xf>
    <xf numFmtId="0" fontId="55" fillId="0" borderId="0" xfId="1" applyFont="1">
      <alignment vertical="center"/>
    </xf>
    <xf numFmtId="0" fontId="2" fillId="6" borderId="0" xfId="1" applyFill="1">
      <alignment vertical="center"/>
    </xf>
    <xf numFmtId="0" fontId="40" fillId="30" borderId="13" xfId="2" applyFont="1" applyFill="1" applyBorder="1" applyAlignment="1">
      <alignment horizontal="center" vertical="center"/>
    </xf>
    <xf numFmtId="0" fontId="40" fillId="30" borderId="17" xfId="2" applyFont="1" applyFill="1" applyBorder="1" applyAlignment="1">
      <alignment horizontal="center" vertical="center"/>
    </xf>
    <xf numFmtId="0" fontId="40" fillId="30" borderId="15" xfId="2" applyFont="1" applyFill="1" applyBorder="1" applyAlignment="1">
      <alignment horizontal="center" vertical="center"/>
    </xf>
    <xf numFmtId="0" fontId="26" fillId="0" borderId="8" xfId="1" applyFont="1" applyBorder="1" applyAlignment="1">
      <alignment horizontal="right" vertical="center"/>
    </xf>
    <xf numFmtId="0" fontId="26" fillId="0" borderId="13" xfId="1" applyFont="1" applyBorder="1" applyAlignment="1">
      <alignment horizontal="right" vertical="center"/>
    </xf>
    <xf numFmtId="177" fontId="2" fillId="0" borderId="8" xfId="1" applyNumberFormat="1" applyBorder="1" applyAlignment="1">
      <alignment horizontal="center" vertical="center"/>
    </xf>
    <xf numFmtId="3" fontId="2" fillId="0" borderId="8" xfId="1" applyNumberFormat="1" applyBorder="1" applyAlignment="1">
      <alignment horizontal="center" vertical="center"/>
    </xf>
    <xf numFmtId="178" fontId="2" fillId="0" borderId="8" xfId="1" applyNumberFormat="1" applyBorder="1" applyAlignment="1">
      <alignment horizontal="center" vertical="center"/>
    </xf>
    <xf numFmtId="0" fontId="2" fillId="11" borderId="1" xfId="1" applyFill="1" applyBorder="1" applyAlignment="1">
      <alignment horizontal="right" vertical="center"/>
    </xf>
    <xf numFmtId="0" fontId="2" fillId="11" borderId="8" xfId="1" applyFill="1" applyBorder="1" applyAlignment="1">
      <alignment horizontal="center" vertical="center"/>
    </xf>
    <xf numFmtId="0" fontId="26" fillId="11" borderId="8" xfId="1" applyFont="1" applyFill="1" applyBorder="1" applyAlignment="1">
      <alignment horizontal="right" vertical="center"/>
    </xf>
    <xf numFmtId="176" fontId="9" fillId="11" borderId="1" xfId="1" applyNumberFormat="1" applyFont="1" applyFill="1" applyBorder="1">
      <alignment vertical="center"/>
    </xf>
    <xf numFmtId="0" fontId="26" fillId="11" borderId="13" xfId="1" applyFont="1" applyFill="1" applyBorder="1" applyAlignment="1">
      <alignment horizontal="right" vertical="center"/>
    </xf>
    <xf numFmtId="0" fontId="9" fillId="11" borderId="1" xfId="1" applyFont="1" applyFill="1" applyBorder="1" applyAlignment="1">
      <alignment horizontal="center" vertical="center"/>
    </xf>
    <xf numFmtId="0" fontId="9" fillId="5" borderId="8" xfId="1" applyFont="1" applyFill="1" applyBorder="1" applyAlignment="1">
      <alignment horizontal="center" vertical="center"/>
    </xf>
    <xf numFmtId="176" fontId="2" fillId="5" borderId="8" xfId="1" applyNumberFormat="1" applyFill="1" applyBorder="1">
      <alignment vertical="center"/>
    </xf>
    <xf numFmtId="176" fontId="9" fillId="5" borderId="1" xfId="1" applyNumberFormat="1" applyFont="1" applyFill="1" applyBorder="1">
      <alignment vertical="center"/>
    </xf>
    <xf numFmtId="0" fontId="26" fillId="5" borderId="13" xfId="1" applyFont="1" applyFill="1" applyBorder="1" applyAlignment="1">
      <alignment horizontal="right" vertical="center"/>
    </xf>
    <xf numFmtId="3" fontId="27" fillId="5" borderId="1" xfId="1" applyNumberFormat="1" applyFont="1" applyFill="1" applyBorder="1" applyAlignment="1">
      <alignment horizontal="center" vertical="center"/>
    </xf>
    <xf numFmtId="183" fontId="2" fillId="5" borderId="1" xfId="1" applyNumberFormat="1" applyFill="1" applyBorder="1" applyAlignment="1">
      <alignment horizontal="center" vertical="center"/>
    </xf>
    <xf numFmtId="0" fontId="2" fillId="5" borderId="8" xfId="1" applyFill="1" applyBorder="1" applyAlignment="1">
      <alignment horizontal="center" vertical="center"/>
    </xf>
    <xf numFmtId="0" fontId="26" fillId="5" borderId="8" xfId="1" applyFont="1" applyFill="1" applyBorder="1" applyAlignment="1">
      <alignment horizontal="right" vertical="center"/>
    </xf>
    <xf numFmtId="176" fontId="26" fillId="5" borderId="1" xfId="1" applyNumberFormat="1" applyFont="1" applyFill="1" applyBorder="1">
      <alignment vertical="center"/>
    </xf>
    <xf numFmtId="0" fontId="21" fillId="5" borderId="1" xfId="1" applyFont="1" applyFill="1" applyBorder="1" applyAlignment="1">
      <alignment horizontal="center" vertical="center"/>
    </xf>
    <xf numFmtId="0" fontId="29" fillId="5" borderId="1" xfId="2" applyFont="1" applyFill="1" applyBorder="1" applyAlignment="1">
      <alignment vertical="center"/>
    </xf>
    <xf numFmtId="176" fontId="2" fillId="5" borderId="2" xfId="1" applyNumberFormat="1" applyFill="1" applyBorder="1" applyAlignment="1"/>
    <xf numFmtId="0" fontId="27" fillId="5" borderId="1" xfId="1" applyFont="1" applyFill="1" applyBorder="1" applyAlignment="1">
      <alignment horizontal="center" vertical="center"/>
    </xf>
    <xf numFmtId="0" fontId="2" fillId="5" borderId="1" xfId="1" applyFill="1" applyBorder="1" applyAlignment="1">
      <alignment horizontal="right" vertical="center"/>
    </xf>
    <xf numFmtId="176" fontId="2" fillId="5" borderId="1" xfId="1" applyNumberFormat="1" applyFill="1" applyBorder="1" applyAlignment="1">
      <alignment horizontal="right" vertical="center"/>
    </xf>
    <xf numFmtId="0" fontId="21" fillId="5" borderId="1" xfId="1" applyFont="1" applyFill="1" applyBorder="1" applyAlignment="1">
      <alignment horizontal="left" vertical="center"/>
    </xf>
    <xf numFmtId="176" fontId="2" fillId="0" borderId="1" xfId="1" applyNumberFormat="1" applyBorder="1" applyAlignment="1">
      <alignment horizontal="right"/>
    </xf>
    <xf numFmtId="176" fontId="3" fillId="7" borderId="1" xfId="1" applyNumberFormat="1" applyFont="1" applyFill="1" applyBorder="1" applyAlignment="1">
      <alignment horizontal="center" vertical="center"/>
    </xf>
    <xf numFmtId="0" fontId="40" fillId="30" borderId="2" xfId="2" applyFont="1" applyFill="1" applyBorder="1" applyAlignment="1">
      <alignment horizontal="center" vertical="center"/>
    </xf>
    <xf numFmtId="0" fontId="40" fillId="30" borderId="3" xfId="2" applyFont="1" applyFill="1" applyBorder="1" applyAlignment="1">
      <alignment horizontal="center" vertical="center"/>
    </xf>
    <xf numFmtId="0" fontId="40" fillId="30" borderId="4" xfId="2" applyFont="1" applyFill="1" applyBorder="1" applyAlignment="1">
      <alignment horizontal="center" vertical="center"/>
    </xf>
    <xf numFmtId="176" fontId="9" fillId="11" borderId="2" xfId="1" applyNumberFormat="1" applyFont="1" applyFill="1" applyBorder="1">
      <alignment vertical="center"/>
    </xf>
    <xf numFmtId="0" fontId="2" fillId="5" borderId="1" xfId="1" applyFill="1" applyBorder="1" applyAlignment="1">
      <alignment vertical="center" shrinkToFit="1"/>
    </xf>
    <xf numFmtId="38" fontId="2" fillId="5" borderId="1" xfId="1" applyNumberFormat="1" applyFill="1" applyBorder="1" applyAlignment="1"/>
    <xf numFmtId="0" fontId="2" fillId="5" borderId="1" xfId="1" applyFill="1" applyBorder="1" applyAlignment="1">
      <alignment horizontal="center" vertical="center" shrinkToFit="1"/>
    </xf>
    <xf numFmtId="14" fontId="2" fillId="0" borderId="1" xfId="1" applyNumberFormat="1" applyBorder="1" applyAlignment="1">
      <alignment vertical="center" shrinkToFit="1"/>
    </xf>
    <xf numFmtId="38" fontId="2" fillId="5" borderId="2" xfId="1" applyNumberFormat="1" applyFill="1" applyBorder="1" applyAlignment="1"/>
    <xf numFmtId="0" fontId="27" fillId="5" borderId="0" xfId="2" applyFill="1" applyAlignment="1">
      <alignment horizontal="center" vertical="center"/>
    </xf>
    <xf numFmtId="0" fontId="2" fillId="5" borderId="0" xfId="1" applyFill="1">
      <alignment vertical="center"/>
    </xf>
    <xf numFmtId="0" fontId="26" fillId="3" borderId="1" xfId="1" applyFont="1" applyFill="1" applyBorder="1" applyAlignment="1">
      <alignment horizontal="center" vertical="center"/>
    </xf>
    <xf numFmtId="0" fontId="9" fillId="3" borderId="1" xfId="1" applyFont="1" applyFill="1" applyBorder="1">
      <alignment vertical="center"/>
    </xf>
    <xf numFmtId="176" fontId="2" fillId="3" borderId="1" xfId="1" applyNumberFormat="1" applyFill="1" applyBorder="1" applyAlignment="1">
      <alignment horizontal="center" vertical="center"/>
    </xf>
    <xf numFmtId="176" fontId="22" fillId="3" borderId="2" xfId="1" applyNumberFormat="1" applyFont="1" applyFill="1" applyBorder="1" applyAlignment="1"/>
    <xf numFmtId="0" fontId="2" fillId="3" borderId="1" xfId="1" applyFill="1" applyBorder="1" applyAlignment="1">
      <alignment vertical="center" shrinkToFit="1"/>
    </xf>
    <xf numFmtId="0" fontId="2" fillId="3" borderId="1" xfId="1" applyFill="1" applyBorder="1" applyAlignment="1">
      <alignment horizontal="center" vertical="center" shrinkToFit="1"/>
    </xf>
    <xf numFmtId="179" fontId="2" fillId="3" borderId="1" xfId="1" applyNumberFormat="1" applyFill="1" applyBorder="1" applyAlignment="1">
      <alignment horizontal="center" vertical="center"/>
    </xf>
    <xf numFmtId="179" fontId="2" fillId="3" borderId="1" xfId="1" applyNumberFormat="1" applyFill="1" applyBorder="1" applyAlignment="1">
      <alignment horizontal="right" vertical="center"/>
    </xf>
    <xf numFmtId="0" fontId="50" fillId="0" borderId="1" xfId="2" applyFont="1" applyBorder="1" applyAlignment="1">
      <alignment horizontal="center" vertical="center"/>
    </xf>
    <xf numFmtId="176" fontId="49" fillId="0" borderId="1" xfId="1" applyNumberFormat="1" applyFont="1" applyBorder="1">
      <alignment vertical="center"/>
    </xf>
    <xf numFmtId="0" fontId="49" fillId="0" borderId="1" xfId="1" applyFont="1" applyBorder="1">
      <alignment vertical="center"/>
    </xf>
    <xf numFmtId="0" fontId="49" fillId="0" borderId="1" xfId="1" applyFont="1" applyBorder="1" applyAlignment="1">
      <alignment horizontal="center" vertical="center"/>
    </xf>
    <xf numFmtId="0" fontId="50" fillId="0" borderId="1" xfId="2" applyFont="1" applyBorder="1" applyAlignment="1">
      <alignment horizontal="left"/>
    </xf>
    <xf numFmtId="0" fontId="27" fillId="0" borderId="0" xfId="2" applyAlignment="1">
      <alignment horizontal="center" vertical="center"/>
    </xf>
    <xf numFmtId="3" fontId="2" fillId="0" borderId="0" xfId="1" applyNumberFormat="1" applyAlignment="1">
      <alignment horizontal="center" vertical="center"/>
    </xf>
    <xf numFmtId="56" fontId="22" fillId="3" borderId="1" xfId="1" applyNumberFormat="1" applyFont="1" applyFill="1" applyBorder="1" applyAlignment="1">
      <alignment horizontal="center" vertical="center"/>
    </xf>
    <xf numFmtId="38" fontId="2" fillId="0" borderId="2" xfId="1" applyNumberFormat="1" applyBorder="1">
      <alignment vertical="center"/>
    </xf>
    <xf numFmtId="0" fontId="25" fillId="2" borderId="1" xfId="1" applyFont="1" applyFill="1" applyBorder="1" applyAlignment="1">
      <alignment horizontal="center" vertical="center"/>
    </xf>
    <xf numFmtId="0" fontId="25" fillId="0" borderId="1" xfId="1" applyFont="1" applyBorder="1" applyAlignment="1">
      <alignment horizontal="center" vertical="center"/>
    </xf>
    <xf numFmtId="182" fontId="26" fillId="0" borderId="0" xfId="1" applyNumberFormat="1" applyFont="1" applyAlignment="1">
      <alignment horizontal="right" vertical="center"/>
    </xf>
    <xf numFmtId="0" fontId="25" fillId="2" borderId="2" xfId="1" applyFont="1" applyFill="1" applyBorder="1" applyAlignment="1">
      <alignment horizontal="center" vertical="center"/>
    </xf>
    <xf numFmtId="0" fontId="25" fillId="2" borderId="3" xfId="1" applyFont="1" applyFill="1" applyBorder="1" applyAlignment="1">
      <alignment horizontal="center" vertical="center"/>
    </xf>
    <xf numFmtId="0" fontId="25" fillId="2" borderId="4" xfId="1" applyFont="1" applyFill="1" applyBorder="1" applyAlignment="1">
      <alignment horizontal="center" vertical="center"/>
    </xf>
    <xf numFmtId="176" fontId="25" fillId="0" borderId="1" xfId="1" applyNumberFormat="1" applyFont="1" applyBorder="1" applyAlignment="1">
      <alignment horizontal="center" vertical="center"/>
    </xf>
    <xf numFmtId="0" fontId="26" fillId="0" borderId="0" xfId="1" applyFont="1">
      <alignment vertical="center"/>
    </xf>
    <xf numFmtId="0" fontId="26" fillId="0" borderId="0" xfId="1" applyFont="1" applyAlignment="1">
      <alignment horizontal="right" vertical="center"/>
    </xf>
    <xf numFmtId="179" fontId="26" fillId="0" borderId="0" xfId="1" applyNumberFormat="1" applyFont="1">
      <alignment vertical="center"/>
    </xf>
    <xf numFmtId="178" fontId="26" fillId="0" borderId="0" xfId="1" applyNumberFormat="1" applyFont="1">
      <alignment vertical="center"/>
    </xf>
    <xf numFmtId="176" fontId="26" fillId="0" borderId="0" xfId="1" applyNumberFormat="1" applyFont="1">
      <alignment vertical="center"/>
    </xf>
    <xf numFmtId="179" fontId="25" fillId="0" borderId="1" xfId="1" applyNumberFormat="1" applyFont="1" applyBorder="1" applyAlignment="1">
      <alignment horizontal="center" vertical="center"/>
    </xf>
    <xf numFmtId="3" fontId="26" fillId="0" borderId="5" xfId="1" applyNumberFormat="1" applyFont="1" applyBorder="1" applyAlignment="1">
      <alignment horizontal="center" vertical="center"/>
    </xf>
    <xf numFmtId="0" fontId="26" fillId="0" borderId="5" xfId="1" applyFont="1" applyBorder="1" applyAlignment="1">
      <alignment horizontal="center" vertical="center"/>
    </xf>
    <xf numFmtId="182" fontId="26" fillId="0" borderId="5" xfId="1" applyNumberFormat="1" applyFont="1" applyBorder="1" applyAlignment="1">
      <alignment horizontal="center" vertical="center"/>
    </xf>
    <xf numFmtId="176" fontId="26" fillId="0" borderId="5" xfId="1" applyNumberFormat="1" applyFont="1" applyBorder="1" applyAlignment="1">
      <alignment horizontal="center" vertical="center"/>
    </xf>
    <xf numFmtId="176" fontId="26" fillId="0" borderId="9" xfId="1" applyNumberFormat="1" applyFont="1" applyBorder="1" applyAlignment="1">
      <alignment horizontal="center" vertical="center"/>
    </xf>
    <xf numFmtId="0" fontId="21" fillId="0" borderId="9" xfId="1" applyFont="1" applyBorder="1" applyAlignment="1">
      <alignment horizontal="center" vertical="center"/>
    </xf>
    <xf numFmtId="0" fontId="21" fillId="0" borderId="5" xfId="1" applyFont="1" applyBorder="1" applyAlignment="1">
      <alignment horizontal="center" vertical="center"/>
    </xf>
    <xf numFmtId="179" fontId="21" fillId="0" borderId="5" xfId="1" applyNumberFormat="1" applyFont="1" applyBorder="1" applyAlignment="1">
      <alignment horizontal="center" vertical="center"/>
    </xf>
    <xf numFmtId="178" fontId="21" fillId="0" borderId="5" xfId="1" applyNumberFormat="1" applyFont="1" applyBorder="1" applyAlignment="1">
      <alignment horizontal="center" vertical="center"/>
    </xf>
    <xf numFmtId="0" fontId="26" fillId="0" borderId="1" xfId="1" applyFont="1" applyBorder="1">
      <alignment vertical="center"/>
    </xf>
    <xf numFmtId="0" fontId="26" fillId="0" borderId="1" xfId="1" applyFont="1" applyBorder="1" applyAlignment="1">
      <alignment horizontal="right" vertical="center"/>
    </xf>
    <xf numFmtId="38" fontId="2" fillId="0" borderId="1" xfId="4" applyFont="1" applyBorder="1">
      <alignment vertical="center"/>
    </xf>
    <xf numFmtId="3" fontId="2" fillId="0" borderId="5" xfId="1" applyNumberFormat="1" applyBorder="1" applyAlignment="1">
      <alignment horizontal="center" vertical="center"/>
    </xf>
    <xf numFmtId="0" fontId="8" fillId="0" borderId="5" xfId="1" applyFont="1" applyBorder="1" applyAlignment="1">
      <alignment horizontal="left" vertical="center"/>
    </xf>
    <xf numFmtId="182" fontId="2" fillId="0" borderId="5" xfId="1" applyNumberFormat="1" applyBorder="1" applyAlignment="1">
      <alignment horizontal="right" vertical="center"/>
    </xf>
    <xf numFmtId="0" fontId="2" fillId="0" borderId="5" xfId="1" applyBorder="1" applyAlignment="1">
      <alignment horizontal="right" vertical="center"/>
    </xf>
    <xf numFmtId="38" fontId="2" fillId="0" borderId="5" xfId="1" applyNumberFormat="1" applyBorder="1">
      <alignment vertical="center"/>
    </xf>
    <xf numFmtId="0" fontId="2" fillId="0" borderId="5" xfId="1" applyBorder="1">
      <alignment vertical="center"/>
    </xf>
    <xf numFmtId="0" fontId="2" fillId="0" borderId="5" xfId="1" applyBorder="1" applyAlignment="1">
      <alignment horizontal="left" vertical="center"/>
    </xf>
    <xf numFmtId="177" fontId="2" fillId="0" borderId="5" xfId="1" applyNumberFormat="1" applyBorder="1" applyAlignment="1">
      <alignment horizontal="center" vertical="center"/>
    </xf>
    <xf numFmtId="56" fontId="2" fillId="0" borderId="5" xfId="1" applyNumberFormat="1" applyBorder="1" applyAlignment="1">
      <alignment horizontal="center" vertical="center"/>
    </xf>
    <xf numFmtId="178" fontId="2" fillId="0" borderId="5" xfId="1" applyNumberFormat="1" applyBorder="1" applyAlignment="1">
      <alignment horizontal="center" vertical="center"/>
    </xf>
    <xf numFmtId="0" fontId="8" fillId="0" borderId="7" xfId="1" applyFont="1" applyBorder="1" applyAlignment="1">
      <alignment horizontal="left" vertical="center"/>
    </xf>
    <xf numFmtId="0" fontId="2" fillId="0" borderId="7" xfId="1" applyBorder="1" applyAlignment="1">
      <alignment horizontal="right" vertical="center"/>
    </xf>
    <xf numFmtId="0" fontId="2" fillId="0" borderId="7" xfId="1" applyBorder="1">
      <alignment vertical="center"/>
    </xf>
    <xf numFmtId="0" fontId="2" fillId="0" borderId="7" xfId="1" applyBorder="1" applyAlignment="1">
      <alignment horizontal="left" vertical="center"/>
    </xf>
    <xf numFmtId="0" fontId="2" fillId="0" borderId="8" xfId="1" applyBorder="1" applyAlignment="1">
      <alignment horizontal="center" vertical="center"/>
    </xf>
    <xf numFmtId="0" fontId="2" fillId="0" borderId="8" xfId="1" applyBorder="1" applyAlignment="1">
      <alignment horizontal="right" vertical="center"/>
    </xf>
    <xf numFmtId="0" fontId="2" fillId="0" borderId="8" xfId="1" applyBorder="1">
      <alignment vertical="center"/>
    </xf>
    <xf numFmtId="0" fontId="2" fillId="0" borderId="8" xfId="1" applyBorder="1" applyAlignment="1">
      <alignment horizontal="left" vertical="center"/>
    </xf>
    <xf numFmtId="38" fontId="8" fillId="4" borderId="1" xfId="1" applyNumberFormat="1" applyFont="1" applyFill="1" applyBorder="1" applyAlignment="1">
      <alignment horizontal="right" vertical="center"/>
    </xf>
    <xf numFmtId="38" fontId="8" fillId="4" borderId="1" xfId="1" applyNumberFormat="1" applyFont="1" applyFill="1" applyBorder="1">
      <alignment vertical="center"/>
    </xf>
    <xf numFmtId="0" fontId="8" fillId="4" borderId="1" xfId="1" applyFont="1" applyFill="1" applyBorder="1" applyAlignment="1">
      <alignment horizontal="center" vertical="center"/>
    </xf>
    <xf numFmtId="0" fontId="8" fillId="4" borderId="1" xfId="1" applyFont="1" applyFill="1" applyBorder="1" applyAlignment="1">
      <alignment horizontal="left" vertical="center"/>
    </xf>
    <xf numFmtId="177" fontId="2" fillId="17" borderId="1" xfId="1" applyNumberFormat="1" applyFill="1" applyBorder="1" applyAlignment="1">
      <alignment horizontal="center" vertical="center"/>
    </xf>
    <xf numFmtId="49" fontId="27" fillId="3" borderId="1" xfId="1" applyNumberFormat="1" applyFont="1" applyFill="1" applyBorder="1">
      <alignment vertical="center"/>
    </xf>
    <xf numFmtId="0" fontId="8" fillId="0" borderId="15" xfId="1" applyFont="1" applyBorder="1" applyAlignment="1">
      <alignment horizontal="left" vertical="center"/>
    </xf>
    <xf numFmtId="38" fontId="8" fillId="0" borderId="2" xfId="1" applyNumberFormat="1" applyFont="1" applyBorder="1" applyAlignment="1">
      <alignment horizontal="right" vertical="center"/>
    </xf>
    <xf numFmtId="3" fontId="22" fillId="3" borderId="1" xfId="1" applyNumberFormat="1" applyFont="1" applyFill="1" applyBorder="1" applyAlignment="1">
      <alignment horizontal="center" vertical="center"/>
    </xf>
    <xf numFmtId="176" fontId="9" fillId="3" borderId="1" xfId="1" applyNumberFormat="1" applyFont="1" applyFill="1" applyBorder="1" applyAlignment="1">
      <alignment horizontal="right" vertical="center"/>
    </xf>
    <xf numFmtId="177" fontId="2" fillId="4" borderId="1" xfId="1" applyNumberFormat="1" applyFill="1" applyBorder="1">
      <alignment vertical="center"/>
    </xf>
    <xf numFmtId="56" fontId="2" fillId="0" borderId="1" xfId="1" applyNumberFormat="1" applyBorder="1" applyAlignment="1">
      <alignment horizontal="right" vertical="center"/>
    </xf>
    <xf numFmtId="0" fontId="54" fillId="0" borderId="1" xfId="1" applyFont="1" applyBorder="1" applyAlignment="1">
      <alignment horizontal="center" vertical="center"/>
    </xf>
    <xf numFmtId="0" fontId="94" fillId="0" borderId="1" xfId="1" applyFont="1" applyBorder="1" applyAlignment="1">
      <alignment horizontal="center" vertical="center"/>
    </xf>
    <xf numFmtId="0" fontId="23" fillId="0" borderId="0" xfId="1" applyFont="1">
      <alignment vertical="center"/>
    </xf>
    <xf numFmtId="0" fontId="95" fillId="0" borderId="0" xfId="1" applyFont="1">
      <alignment vertical="center"/>
    </xf>
    <xf numFmtId="176" fontId="96" fillId="0" borderId="1" xfId="1" applyNumberFormat="1" applyFont="1" applyBorder="1" applyAlignment="1">
      <alignment horizontal="center" vertical="center"/>
    </xf>
    <xf numFmtId="0" fontId="8" fillId="16" borderId="1" xfId="1" applyFont="1" applyFill="1" applyBorder="1" applyAlignment="1">
      <alignment horizontal="center" vertical="center"/>
    </xf>
    <xf numFmtId="182" fontId="27" fillId="5" borderId="1" xfId="1" applyNumberFormat="1" applyFont="1" applyFill="1" applyBorder="1" applyAlignment="1">
      <alignment horizontal="center" vertical="center"/>
    </xf>
    <xf numFmtId="182" fontId="27" fillId="16" borderId="1" xfId="1" applyNumberFormat="1" applyFont="1" applyFill="1" applyBorder="1" applyAlignment="1">
      <alignment horizontal="center" vertical="center"/>
    </xf>
    <xf numFmtId="3" fontId="22" fillId="0" borderId="1" xfId="1" applyNumberFormat="1" applyFont="1" applyBorder="1" applyAlignment="1">
      <alignment horizontal="center" vertical="center"/>
    </xf>
    <xf numFmtId="0" fontId="49" fillId="9" borderId="1" xfId="1" applyFont="1" applyFill="1" applyBorder="1" applyAlignment="1">
      <alignment horizontal="right" vertical="center"/>
    </xf>
    <xf numFmtId="0" fontId="29" fillId="0" borderId="1" xfId="2" applyFont="1" applyBorder="1" applyAlignment="1">
      <alignment horizontal="right" vertical="center"/>
    </xf>
    <xf numFmtId="176" fontId="26" fillId="0" borderId="1" xfId="1" applyNumberFormat="1" applyFont="1" applyBorder="1" applyAlignment="1">
      <alignment horizontal="right" vertical="center"/>
    </xf>
    <xf numFmtId="0" fontId="97" fillId="0" borderId="4" xfId="2" applyFont="1" applyBorder="1" applyAlignment="1">
      <alignment horizontal="left" vertical="center"/>
    </xf>
    <xf numFmtId="0" fontId="84" fillId="0" borderId="1" xfId="1" applyFont="1" applyBorder="1">
      <alignment vertical="center"/>
    </xf>
    <xf numFmtId="0" fontId="2" fillId="4" borderId="0" xfId="1" applyFill="1" applyAlignment="1">
      <alignment horizontal="center" vertical="center"/>
    </xf>
    <xf numFmtId="3" fontId="37" fillId="31" borderId="2" xfId="1" applyNumberFormat="1" applyFont="1" applyFill="1" applyBorder="1" applyAlignment="1">
      <alignment horizontal="center" vertical="center"/>
    </xf>
    <xf numFmtId="3" fontId="37" fillId="31" borderId="3" xfId="1" applyNumberFormat="1" applyFont="1" applyFill="1" applyBorder="1" applyAlignment="1">
      <alignment horizontal="center" vertical="center"/>
    </xf>
    <xf numFmtId="3" fontId="37" fillId="31" borderId="4" xfId="1" applyNumberFormat="1" applyFont="1" applyFill="1" applyBorder="1" applyAlignment="1">
      <alignment horizontal="center" vertical="center"/>
    </xf>
    <xf numFmtId="49" fontId="2" fillId="12" borderId="4" xfId="1" applyNumberFormat="1" applyFill="1" applyBorder="1" applyAlignment="1">
      <alignment horizontal="left" vertical="center" shrinkToFit="1"/>
    </xf>
    <xf numFmtId="0" fontId="49" fillId="5" borderId="1" xfId="1" applyFont="1" applyFill="1" applyBorder="1" applyAlignment="1">
      <alignment horizontal="right" vertical="center"/>
    </xf>
    <xf numFmtId="49" fontId="2" fillId="0" borderId="4" xfId="1" applyNumberFormat="1" applyBorder="1" applyAlignment="1">
      <alignment horizontal="left" vertical="center" shrinkToFit="1"/>
    </xf>
    <xf numFmtId="0" fontId="27" fillId="16" borderId="1" xfId="2" applyFill="1" applyBorder="1" applyAlignment="1">
      <alignment horizontal="center" vertical="center"/>
    </xf>
    <xf numFmtId="3" fontId="8" fillId="0" borderId="1" xfId="1" applyNumberFormat="1" applyFont="1" applyBorder="1" applyAlignment="1">
      <alignment horizontal="right" vertical="center"/>
    </xf>
    <xf numFmtId="0" fontId="2" fillId="12" borderId="4" xfId="1" applyFill="1" applyBorder="1" applyAlignment="1">
      <alignment horizontal="left" vertical="center"/>
    </xf>
    <xf numFmtId="0" fontId="27" fillId="5" borderId="4" xfId="2" applyFill="1" applyBorder="1" applyAlignment="1">
      <alignment horizontal="left" vertical="center"/>
    </xf>
    <xf numFmtId="3" fontId="44" fillId="12" borderId="1" xfId="1" applyNumberFormat="1" applyFont="1" applyFill="1" applyBorder="1" applyAlignment="1">
      <alignment horizontal="center" vertical="center"/>
    </xf>
    <xf numFmtId="0" fontId="21" fillId="16" borderId="1" xfId="1" applyFont="1" applyFill="1" applyBorder="1" applyAlignment="1">
      <alignment horizontal="center" vertical="center"/>
    </xf>
    <xf numFmtId="0" fontId="21" fillId="0" borderId="2" xfId="1" applyFont="1" applyBorder="1">
      <alignment vertical="center"/>
    </xf>
    <xf numFmtId="183" fontId="8" fillId="5" borderId="1" xfId="1" applyNumberFormat="1" applyFont="1" applyFill="1" applyBorder="1" applyAlignment="1">
      <alignment horizontal="right" vertical="center"/>
    </xf>
    <xf numFmtId="3" fontId="8" fillId="6" borderId="8" xfId="1" applyNumberFormat="1" applyFont="1" applyFill="1" applyBorder="1" applyAlignment="1">
      <alignment horizontal="center" vertical="center"/>
    </xf>
    <xf numFmtId="183" fontId="8" fillId="6" borderId="1" xfId="1" applyNumberFormat="1" applyFont="1" applyFill="1" applyBorder="1">
      <alignment vertical="center"/>
    </xf>
    <xf numFmtId="3" fontId="8" fillId="12" borderId="1" xfId="1" applyNumberFormat="1" applyFont="1" applyFill="1" applyBorder="1" applyAlignment="1">
      <alignment horizontal="center" vertical="center"/>
    </xf>
    <xf numFmtId="0" fontId="53" fillId="12" borderId="1" xfId="1" applyFont="1" applyFill="1" applyBorder="1">
      <alignment vertical="center"/>
    </xf>
    <xf numFmtId="0" fontId="49" fillId="3" borderId="1" xfId="1" applyFont="1" applyFill="1" applyBorder="1" applyAlignment="1">
      <alignment horizontal="right" vertical="center"/>
    </xf>
    <xf numFmtId="0" fontId="7" fillId="3" borderId="1" xfId="1" applyFont="1" applyFill="1" applyBorder="1" applyAlignment="1">
      <alignment horizontal="right" vertical="center"/>
    </xf>
    <xf numFmtId="176" fontId="7" fillId="0" borderId="1" xfId="1" applyNumberFormat="1" applyFont="1" applyBorder="1">
      <alignment vertical="center"/>
    </xf>
    <xf numFmtId="3" fontId="8" fillId="5" borderId="1" xfId="1" applyNumberFormat="1" applyFont="1" applyFill="1" applyBorder="1" applyAlignment="1">
      <alignment horizontal="center" vertical="center"/>
    </xf>
    <xf numFmtId="49" fontId="27" fillId="0" borderId="1" xfId="5" applyNumberFormat="1" applyBorder="1">
      <alignment vertical="center"/>
    </xf>
    <xf numFmtId="5" fontId="27" fillId="0" borderId="1" xfId="5" applyNumberFormat="1" applyBorder="1">
      <alignment vertical="center"/>
    </xf>
    <xf numFmtId="3" fontId="2" fillId="19" borderId="2" xfId="1" applyNumberFormat="1" applyFill="1" applyBorder="1" applyAlignment="1">
      <alignment horizontal="center" vertical="center"/>
    </xf>
    <xf numFmtId="0" fontId="49" fillId="19" borderId="1" xfId="1" applyFont="1" applyFill="1" applyBorder="1" applyAlignment="1">
      <alignment horizontal="center" vertical="center"/>
    </xf>
    <xf numFmtId="3" fontId="26" fillId="19" borderId="1" xfId="1" applyNumberFormat="1" applyFont="1" applyFill="1" applyBorder="1" applyAlignment="1">
      <alignment horizontal="center" vertical="center"/>
    </xf>
    <xf numFmtId="0" fontId="27" fillId="19" borderId="1" xfId="2" applyFill="1" applyBorder="1" applyAlignment="1">
      <alignment horizontal="center" vertical="center"/>
    </xf>
    <xf numFmtId="0" fontId="27" fillId="19" borderId="4" xfId="2" applyFill="1" applyBorder="1" applyAlignment="1">
      <alignment vertical="center"/>
    </xf>
    <xf numFmtId="5" fontId="9" fillId="19" borderId="1" xfId="1" applyNumberFormat="1" applyFont="1" applyFill="1" applyBorder="1">
      <alignment vertical="center"/>
    </xf>
    <xf numFmtId="0" fontId="41" fillId="19" borderId="1" xfId="2" applyFont="1" applyFill="1" applyBorder="1" applyAlignment="1">
      <alignment vertical="center"/>
    </xf>
    <xf numFmtId="0" fontId="2" fillId="19" borderId="4" xfId="1" applyFill="1" applyBorder="1" applyAlignment="1">
      <alignment horizontal="left" vertical="center"/>
    </xf>
    <xf numFmtId="0" fontId="27" fillId="19" borderId="4" xfId="2" applyFill="1" applyBorder="1" applyAlignment="1">
      <alignment horizontal="left" vertical="center"/>
    </xf>
    <xf numFmtId="0" fontId="27" fillId="19" borderId="1" xfId="2" applyFill="1" applyBorder="1" applyAlignment="1">
      <alignment horizontal="right" vertical="center"/>
    </xf>
    <xf numFmtId="5" fontId="9" fillId="19" borderId="2" xfId="1" applyNumberFormat="1" applyFont="1" applyFill="1" applyBorder="1">
      <alignment vertical="center"/>
    </xf>
    <xf numFmtId="0" fontId="96" fillId="0" borderId="1" xfId="2" applyFont="1" applyBorder="1" applyAlignment="1">
      <alignment horizontal="center" vertical="center"/>
    </xf>
    <xf numFmtId="176" fontId="7" fillId="0" borderId="1" xfId="1" applyNumberFormat="1" applyFont="1" applyBorder="1" applyAlignment="1">
      <alignment horizontal="center" vertical="center"/>
    </xf>
    <xf numFmtId="180" fontId="7" fillId="6" borderId="1" xfId="1" applyNumberFormat="1" applyFont="1" applyFill="1" applyBorder="1" applyAlignment="1">
      <alignment horizontal="right" vertical="center"/>
    </xf>
    <xf numFmtId="38" fontId="7" fillId="6" borderId="1" xfId="1" applyNumberFormat="1" applyFont="1" applyFill="1" applyBorder="1">
      <alignment vertical="center"/>
    </xf>
    <xf numFmtId="176" fontId="42" fillId="0" borderId="1" xfId="1" applyNumberFormat="1" applyFont="1" applyBorder="1">
      <alignment vertical="center"/>
    </xf>
    <xf numFmtId="176" fontId="42" fillId="6" borderId="1" xfId="1" applyNumberFormat="1" applyFont="1" applyFill="1" applyBorder="1">
      <alignment vertical="center"/>
    </xf>
    <xf numFmtId="0" fontId="42" fillId="6" borderId="1" xfId="1" applyFont="1" applyFill="1" applyBorder="1" applyAlignment="1">
      <alignment horizontal="left" vertical="center" shrinkToFit="1"/>
    </xf>
    <xf numFmtId="3" fontId="22" fillId="5" borderId="1" xfId="1" applyNumberFormat="1" applyFont="1" applyFill="1" applyBorder="1" applyAlignment="1">
      <alignment horizontal="center" vertical="center"/>
    </xf>
    <xf numFmtId="0" fontId="96" fillId="0" borderId="1" xfId="2" applyFont="1" applyBorder="1" applyAlignment="1">
      <alignment horizontal="right" vertical="center"/>
    </xf>
    <xf numFmtId="0" fontId="42" fillId="6" borderId="1" xfId="2" applyFont="1" applyFill="1" applyBorder="1" applyAlignment="1">
      <alignment horizontal="right" vertical="center"/>
    </xf>
    <xf numFmtId="3" fontId="27" fillId="11" borderId="1" xfId="1" applyNumberFormat="1" applyFont="1" applyFill="1" applyBorder="1" applyAlignment="1">
      <alignment horizontal="center" vertical="center"/>
    </xf>
    <xf numFmtId="0" fontId="5" fillId="11" borderId="4" xfId="2" applyFont="1" applyFill="1" applyBorder="1" applyAlignment="1">
      <alignment horizontal="left" vertical="center"/>
    </xf>
    <xf numFmtId="3" fontId="2" fillId="31" borderId="1" xfId="1" applyNumberFormat="1" applyFill="1" applyBorder="1" applyAlignment="1">
      <alignment horizontal="center" vertical="center"/>
    </xf>
    <xf numFmtId="3" fontId="37" fillId="4" borderId="2" xfId="1" applyNumberFormat="1" applyFont="1" applyFill="1" applyBorder="1" applyAlignment="1">
      <alignment horizontal="center" vertical="center"/>
    </xf>
    <xf numFmtId="3" fontId="37" fillId="4" borderId="3" xfId="1" applyNumberFormat="1" applyFont="1" applyFill="1" applyBorder="1" applyAlignment="1">
      <alignment horizontal="center" vertical="center"/>
    </xf>
    <xf numFmtId="3" fontId="37" fillId="4" borderId="4" xfId="1" applyNumberFormat="1" applyFont="1" applyFill="1" applyBorder="1" applyAlignment="1">
      <alignment horizontal="center" vertical="center"/>
    </xf>
    <xf numFmtId="183" fontId="8" fillId="12" borderId="1" xfId="1" applyNumberFormat="1" applyFont="1" applyFill="1" applyBorder="1" applyAlignment="1">
      <alignment horizontal="right" vertical="center"/>
    </xf>
    <xf numFmtId="176" fontId="27" fillId="12" borderId="1" xfId="1" applyNumberFormat="1" applyFont="1" applyFill="1" applyBorder="1">
      <alignment vertical="center"/>
    </xf>
    <xf numFmtId="0" fontId="8" fillId="12" borderId="1" xfId="1" applyFont="1" applyFill="1" applyBorder="1">
      <alignment vertical="center"/>
    </xf>
    <xf numFmtId="0" fontId="49" fillId="12" borderId="1" xfId="1" applyFont="1" applyFill="1" applyBorder="1" applyAlignment="1">
      <alignment horizontal="right" vertical="center"/>
    </xf>
    <xf numFmtId="49" fontId="2" fillId="11" borderId="4" xfId="1" applyNumberFormat="1" applyFill="1" applyBorder="1" applyAlignment="1">
      <alignment horizontal="left" vertical="center" shrinkToFit="1"/>
    </xf>
    <xf numFmtId="183" fontId="8" fillId="11" borderId="1" xfId="1" applyNumberFormat="1" applyFont="1" applyFill="1" applyBorder="1" applyAlignment="1">
      <alignment horizontal="right" vertical="center"/>
    </xf>
    <xf numFmtId="0" fontId="23" fillId="11" borderId="1" xfId="1" applyFont="1" applyFill="1" applyBorder="1" applyAlignment="1">
      <alignment horizontal="right" vertical="center"/>
    </xf>
    <xf numFmtId="176" fontId="27" fillId="11" borderId="1" xfId="1" applyNumberFormat="1" applyFont="1" applyFill="1" applyBorder="1">
      <alignment vertical="center"/>
    </xf>
    <xf numFmtId="0" fontId="2" fillId="11" borderId="4" xfId="1" applyFill="1" applyBorder="1" applyAlignment="1">
      <alignment horizontal="left" vertical="center"/>
    </xf>
    <xf numFmtId="0" fontId="7" fillId="11" borderId="1" xfId="1" applyFont="1" applyFill="1" applyBorder="1" applyAlignment="1">
      <alignment horizontal="right" vertical="center"/>
    </xf>
    <xf numFmtId="49" fontId="98" fillId="5" borderId="4" xfId="1" applyNumberFormat="1" applyFont="1" applyFill="1" applyBorder="1" applyAlignment="1">
      <alignment horizontal="left" vertical="center" shrinkToFit="1"/>
    </xf>
    <xf numFmtId="0" fontId="7" fillId="5" borderId="1" xfId="1" applyFont="1" applyFill="1" applyBorder="1" applyAlignment="1">
      <alignment horizontal="right" vertical="center"/>
    </xf>
    <xf numFmtId="176" fontId="27" fillId="5" borderId="1" xfId="1" applyNumberFormat="1" applyFont="1" applyFill="1" applyBorder="1">
      <alignment vertical="center"/>
    </xf>
    <xf numFmtId="0" fontId="8" fillId="5" borderId="1" xfId="1" applyFont="1" applyFill="1" applyBorder="1">
      <alignment vertical="center"/>
    </xf>
    <xf numFmtId="0" fontId="5" fillId="5" borderId="4" xfId="2" applyFont="1" applyFill="1" applyBorder="1" applyAlignment="1">
      <alignment horizontal="left" vertical="center"/>
    </xf>
    <xf numFmtId="0" fontId="84" fillId="5" borderId="1" xfId="1" applyFont="1" applyFill="1" applyBorder="1">
      <alignment vertical="center"/>
    </xf>
    <xf numFmtId="0" fontId="99" fillId="0" borderId="1" xfId="1" applyFont="1" applyBorder="1" applyAlignment="1">
      <alignment horizontal="right" vertical="center"/>
    </xf>
    <xf numFmtId="3" fontId="37" fillId="29" borderId="2" xfId="1" applyNumberFormat="1" applyFont="1" applyFill="1" applyBorder="1" applyAlignment="1">
      <alignment horizontal="center" vertical="center"/>
    </xf>
    <xf numFmtId="3" fontId="37" fillId="29" borderId="3" xfId="1" applyNumberFormat="1" applyFont="1" applyFill="1" applyBorder="1" applyAlignment="1">
      <alignment horizontal="center" vertical="center"/>
    </xf>
    <xf numFmtId="3" fontId="37" fillId="29" borderId="4" xfId="1" applyNumberFormat="1" applyFont="1" applyFill="1" applyBorder="1" applyAlignment="1">
      <alignment horizontal="center" vertical="center"/>
    </xf>
    <xf numFmtId="49" fontId="2" fillId="9" borderId="4" xfId="1" applyNumberFormat="1" applyFill="1" applyBorder="1" applyAlignment="1">
      <alignment horizontal="left" vertical="center" shrinkToFit="1"/>
    </xf>
    <xf numFmtId="0" fontId="8" fillId="9" borderId="1" xfId="1" applyFont="1" applyFill="1" applyBorder="1">
      <alignment vertical="center"/>
    </xf>
    <xf numFmtId="0" fontId="53" fillId="5" borderId="1" xfId="1" applyFont="1" applyFill="1" applyBorder="1">
      <alignment vertical="center"/>
    </xf>
    <xf numFmtId="0" fontId="42" fillId="5" borderId="1" xfId="2" applyFont="1" applyFill="1" applyBorder="1" applyAlignment="1">
      <alignment vertical="center"/>
    </xf>
    <xf numFmtId="0" fontId="2" fillId="5" borderId="4" xfId="1" applyFill="1" applyBorder="1" applyAlignment="1">
      <alignment horizontal="left" vertical="center"/>
    </xf>
    <xf numFmtId="49" fontId="2" fillId="5" borderId="4" xfId="1" applyNumberFormat="1" applyFill="1" applyBorder="1" applyAlignment="1">
      <alignment horizontal="left" vertical="center" shrinkToFit="1"/>
    </xf>
    <xf numFmtId="0" fontId="23" fillId="5" borderId="1" xfId="1" applyFont="1" applyFill="1" applyBorder="1" applyAlignment="1">
      <alignment horizontal="right" vertical="center"/>
    </xf>
    <xf numFmtId="0" fontId="42" fillId="0" borderId="1" xfId="2" applyFont="1" applyBorder="1" applyAlignment="1">
      <alignment horizontal="center" vertical="center"/>
    </xf>
    <xf numFmtId="3" fontId="2" fillId="17" borderId="1" xfId="1" applyNumberFormat="1" applyFill="1" applyBorder="1" applyAlignment="1">
      <alignment horizontal="center" vertical="center"/>
    </xf>
    <xf numFmtId="0" fontId="26" fillId="17" borderId="1" xfId="2" applyFont="1" applyFill="1" applyBorder="1" applyAlignment="1">
      <alignment horizontal="left" vertical="center"/>
    </xf>
    <xf numFmtId="0" fontId="2" fillId="17" borderId="1" xfId="1" applyFill="1" applyBorder="1" applyAlignment="1">
      <alignment horizontal="center" vertical="center"/>
    </xf>
    <xf numFmtId="176" fontId="2" fillId="17" borderId="1" xfId="1" applyNumberFormat="1" applyFill="1" applyBorder="1" applyAlignment="1">
      <alignment horizontal="center" vertical="center"/>
    </xf>
    <xf numFmtId="38" fontId="7" fillId="0" borderId="1" xfId="1" applyNumberFormat="1" applyFont="1" applyBorder="1">
      <alignment vertical="center"/>
    </xf>
    <xf numFmtId="176" fontId="7" fillId="6" borderId="18" xfId="1" applyNumberFormat="1" applyFont="1" applyFill="1" applyBorder="1">
      <alignment vertical="center"/>
    </xf>
    <xf numFmtId="3" fontId="8" fillId="11" borderId="1" xfId="1" applyNumberFormat="1" applyFont="1" applyFill="1" applyBorder="1" applyAlignment="1">
      <alignment horizontal="center" vertical="center"/>
    </xf>
    <xf numFmtId="0" fontId="98" fillId="0" borderId="1" xfId="1" applyFont="1" applyBorder="1">
      <alignment vertical="center"/>
    </xf>
    <xf numFmtId="3" fontId="8" fillId="26" borderId="1" xfId="1" applyNumberFormat="1" applyFont="1" applyFill="1" applyBorder="1" applyAlignment="1">
      <alignment horizontal="center" vertical="center"/>
    </xf>
    <xf numFmtId="0" fontId="89" fillId="26" borderId="1" xfId="1" applyFont="1" applyFill="1" applyBorder="1">
      <alignment vertical="center"/>
    </xf>
    <xf numFmtId="183" fontId="8" fillId="26" borderId="1" xfId="1" applyNumberFormat="1" applyFont="1" applyFill="1" applyBorder="1" applyAlignment="1">
      <alignment horizontal="right" vertical="center"/>
    </xf>
    <xf numFmtId="0" fontId="2" fillId="26" borderId="1" xfId="1" applyFill="1" applyBorder="1" applyAlignment="1">
      <alignment horizontal="right" vertical="center"/>
    </xf>
    <xf numFmtId="176" fontId="2" fillId="26" borderId="1" xfId="1" applyNumberFormat="1" applyFill="1" applyBorder="1">
      <alignment vertical="center"/>
    </xf>
    <xf numFmtId="0" fontId="2" fillId="26" borderId="2" xfId="1" applyFill="1" applyBorder="1" applyAlignment="1">
      <alignment horizontal="center" vertical="center"/>
    </xf>
    <xf numFmtId="0" fontId="8" fillId="26" borderId="1" xfId="1" applyFont="1" applyFill="1" applyBorder="1">
      <alignment vertical="center"/>
    </xf>
    <xf numFmtId="0" fontId="101" fillId="0" borderId="1" xfId="1" applyFont="1" applyBorder="1" applyAlignment="1">
      <alignment horizontal="left" vertical="center"/>
    </xf>
    <xf numFmtId="3" fontId="8" fillId="17" borderId="1" xfId="1" applyNumberFormat="1" applyFont="1" applyFill="1" applyBorder="1" applyAlignment="1">
      <alignment horizontal="center" vertical="center"/>
    </xf>
    <xf numFmtId="183" fontId="8" fillId="17" borderId="1" xfId="1" applyNumberFormat="1" applyFont="1" applyFill="1" applyBorder="1" applyAlignment="1">
      <alignment horizontal="right" vertical="center"/>
    </xf>
    <xf numFmtId="0" fontId="2" fillId="17" borderId="1" xfId="1" applyFill="1" applyBorder="1" applyAlignment="1">
      <alignment horizontal="right" vertical="center"/>
    </xf>
    <xf numFmtId="176" fontId="2" fillId="17" borderId="1" xfId="1" applyNumberFormat="1" applyFill="1" applyBorder="1">
      <alignment vertical="center"/>
    </xf>
    <xf numFmtId="0" fontId="8" fillId="17" borderId="1" xfId="1" applyFont="1" applyFill="1" applyBorder="1">
      <alignment vertical="center"/>
    </xf>
    <xf numFmtId="178" fontId="2" fillId="0" borderId="7" xfId="1" applyNumberFormat="1" applyBorder="1" applyAlignment="1">
      <alignment horizontal="center" vertical="center"/>
    </xf>
    <xf numFmtId="0" fontId="102" fillId="0" borderId="0" xfId="1" applyFont="1" applyAlignment="1">
      <alignment horizontal="right" vertical="center" wrapText="1"/>
    </xf>
    <xf numFmtId="49" fontId="2" fillId="0" borderId="0" xfId="1" applyNumberFormat="1" applyAlignment="1">
      <alignment horizontal="right" vertical="center"/>
    </xf>
    <xf numFmtId="0" fontId="42" fillId="0" borderId="1" xfId="1" applyFont="1" applyBorder="1">
      <alignment vertical="center"/>
    </xf>
    <xf numFmtId="0" fontId="9" fillId="0" borderId="4" xfId="1" applyFont="1" applyBorder="1">
      <alignment vertical="center"/>
    </xf>
    <xf numFmtId="182" fontId="2" fillId="0" borderId="0" xfId="1" applyNumberFormat="1" applyAlignment="1">
      <alignment horizontal="center" vertical="center"/>
    </xf>
    <xf numFmtId="182" fontId="2" fillId="4" borderId="1" xfId="1" applyNumberFormat="1" applyFill="1" applyBorder="1" applyAlignment="1">
      <alignment horizontal="center" vertical="center"/>
    </xf>
    <xf numFmtId="182" fontId="2" fillId="0" borderId="5" xfId="1" applyNumberFormat="1" applyBorder="1" applyAlignment="1">
      <alignment horizontal="center" vertical="center"/>
    </xf>
    <xf numFmtId="49" fontId="8" fillId="0" borderId="1" xfId="1" applyNumberFormat="1" applyFont="1" applyBorder="1" applyAlignment="1">
      <alignment horizontal="left" vertical="center" wrapText="1"/>
    </xf>
    <xf numFmtId="0" fontId="103" fillId="0" borderId="1" xfId="1" applyFont="1" applyBorder="1" applyAlignment="1">
      <alignment horizontal="center" vertical="center" shrinkToFit="1"/>
    </xf>
    <xf numFmtId="0" fontId="103" fillId="0" borderId="1" xfId="1" applyFont="1" applyBorder="1" applyAlignment="1">
      <alignment horizontal="center" vertical="center"/>
    </xf>
    <xf numFmtId="0" fontId="104" fillId="2" borderId="1" xfId="1" applyFont="1" applyFill="1" applyBorder="1" applyAlignment="1">
      <alignment horizontal="center" vertical="center"/>
    </xf>
    <xf numFmtId="0" fontId="104" fillId="0" borderId="1" xfId="1" applyFont="1" applyBorder="1" applyAlignment="1">
      <alignment horizontal="center" vertical="center"/>
    </xf>
    <xf numFmtId="182" fontId="48" fillId="0" borderId="0" xfId="1" applyNumberFormat="1" applyFont="1" applyAlignment="1">
      <alignment horizontal="right" vertical="center"/>
    </xf>
    <xf numFmtId="0" fontId="104" fillId="2" borderId="2" xfId="1" applyFont="1" applyFill="1" applyBorder="1" applyAlignment="1">
      <alignment horizontal="center" vertical="center"/>
    </xf>
    <xf numFmtId="0" fontId="104" fillId="2" borderId="3" xfId="1" applyFont="1" applyFill="1" applyBorder="1" applyAlignment="1">
      <alignment horizontal="center" vertical="center"/>
    </xf>
    <xf numFmtId="0" fontId="104" fillId="2" borderId="4" xfId="1" applyFont="1" applyFill="1" applyBorder="1" applyAlignment="1">
      <alignment horizontal="center" vertical="center"/>
    </xf>
    <xf numFmtId="176" fontId="104" fillId="0" borderId="1" xfId="1" applyNumberFormat="1" applyFont="1" applyBorder="1" applyAlignment="1">
      <alignment horizontal="center" vertical="center"/>
    </xf>
    <xf numFmtId="0" fontId="48" fillId="0" borderId="0" xfId="1" applyFont="1" applyAlignment="1">
      <alignment horizontal="center" vertical="center"/>
    </xf>
    <xf numFmtId="0" fontId="48" fillId="0" borderId="0" xfId="1" applyFont="1" applyAlignment="1">
      <alignment horizontal="right" vertical="center"/>
    </xf>
    <xf numFmtId="0" fontId="48" fillId="0" borderId="0" xfId="1" applyFont="1">
      <alignment vertical="center"/>
    </xf>
    <xf numFmtId="179" fontId="48" fillId="0" borderId="0" xfId="1" applyNumberFormat="1" applyFont="1" applyAlignment="1">
      <alignment horizontal="center" vertical="center"/>
    </xf>
    <xf numFmtId="178" fontId="48" fillId="0" borderId="0" xfId="1" applyNumberFormat="1" applyFont="1" applyAlignment="1">
      <alignment horizontal="center" vertical="center"/>
    </xf>
    <xf numFmtId="176" fontId="48" fillId="0" borderId="0" xfId="1" applyNumberFormat="1" applyFont="1">
      <alignment vertical="center"/>
    </xf>
    <xf numFmtId="179" fontId="48" fillId="0" borderId="0" xfId="1" applyNumberFormat="1" applyFont="1">
      <alignment vertical="center"/>
    </xf>
    <xf numFmtId="179" fontId="48" fillId="0" borderId="0" xfId="1" applyNumberFormat="1" applyFont="1" applyAlignment="1">
      <alignment horizontal="right" vertical="center"/>
    </xf>
    <xf numFmtId="179" fontId="104" fillId="0" borderId="1" xfId="1" applyNumberFormat="1" applyFont="1" applyBorder="1" applyAlignment="1">
      <alignment horizontal="center" vertical="center"/>
    </xf>
    <xf numFmtId="3" fontId="9" fillId="0" borderId="5" xfId="1" applyNumberFormat="1" applyFont="1" applyBorder="1" applyAlignment="1">
      <alignment horizontal="center" vertical="center"/>
    </xf>
    <xf numFmtId="3" fontId="48" fillId="0" borderId="5" xfId="1" applyNumberFormat="1" applyFont="1" applyBorder="1" applyAlignment="1">
      <alignment horizontal="center" vertical="center"/>
    </xf>
    <xf numFmtId="0" fontId="48" fillId="0" borderId="5" xfId="1" applyFont="1" applyBorder="1" applyAlignment="1">
      <alignment horizontal="center" vertical="center"/>
    </xf>
    <xf numFmtId="182" fontId="48" fillId="0" borderId="5" xfId="1" applyNumberFormat="1" applyFont="1" applyBorder="1" applyAlignment="1">
      <alignment horizontal="center" vertical="center"/>
    </xf>
    <xf numFmtId="176" fontId="48" fillId="0" borderId="5" xfId="1" applyNumberFormat="1" applyFont="1" applyBorder="1" applyAlignment="1">
      <alignment horizontal="center" vertical="center"/>
    </xf>
    <xf numFmtId="176" fontId="48" fillId="0" borderId="9" xfId="1" applyNumberFormat="1" applyFont="1" applyBorder="1" applyAlignment="1">
      <alignment horizontal="center" vertical="center"/>
    </xf>
    <xf numFmtId="0" fontId="9" fillId="0" borderId="9" xfId="1" applyFont="1" applyBorder="1" applyAlignment="1">
      <alignment horizontal="center" vertical="center"/>
    </xf>
    <xf numFmtId="0" fontId="9" fillId="0" borderId="5" xfId="1" applyFont="1" applyBorder="1" applyAlignment="1">
      <alignment horizontal="center" vertical="center"/>
    </xf>
    <xf numFmtId="179" fontId="9" fillId="0" borderId="5" xfId="1" applyNumberFormat="1" applyFont="1" applyBorder="1" applyAlignment="1">
      <alignment horizontal="center" vertical="center"/>
    </xf>
    <xf numFmtId="178" fontId="9" fillId="0" borderId="5" xfId="1" applyNumberFormat="1" applyFont="1" applyBorder="1" applyAlignment="1">
      <alignment horizontal="center" vertical="center"/>
    </xf>
    <xf numFmtId="0" fontId="48" fillId="0" borderId="1" xfId="1" applyFont="1" applyBorder="1" applyAlignment="1">
      <alignment horizontal="center" vertical="center"/>
    </xf>
    <xf numFmtId="3" fontId="9" fillId="0" borderId="1" xfId="1" applyNumberFormat="1" applyFont="1" applyBorder="1">
      <alignment vertical="center"/>
    </xf>
    <xf numFmtId="3" fontId="9" fillId="0" borderId="1" xfId="1" applyNumberFormat="1" applyFont="1" applyBorder="1" applyAlignment="1">
      <alignment horizontal="right" vertical="center"/>
    </xf>
    <xf numFmtId="56" fontId="48" fillId="0" borderId="1" xfId="1" applyNumberFormat="1" applyFont="1" applyBorder="1" applyAlignment="1">
      <alignment horizontal="right" vertical="center"/>
    </xf>
    <xf numFmtId="0" fontId="48" fillId="0" borderId="1" xfId="1" applyFont="1" applyBorder="1">
      <alignment vertical="center"/>
    </xf>
    <xf numFmtId="0" fontId="48" fillId="0" borderId="1" xfId="1" applyFont="1" applyBorder="1" applyAlignment="1">
      <alignment horizontal="right" vertical="center"/>
    </xf>
    <xf numFmtId="178" fontId="48" fillId="0" borderId="1" xfId="1" applyNumberFormat="1" applyFont="1" applyBorder="1" applyAlignment="1">
      <alignment horizontal="center" vertical="center"/>
    </xf>
    <xf numFmtId="179" fontId="48" fillId="0" borderId="1" xfId="1" applyNumberFormat="1" applyFont="1" applyBorder="1" applyAlignment="1">
      <alignment horizontal="center" vertical="center"/>
    </xf>
    <xf numFmtId="179" fontId="48" fillId="0" borderId="1" xfId="1" applyNumberFormat="1" applyFont="1" applyBorder="1" applyAlignment="1">
      <alignment horizontal="right" vertical="center"/>
    </xf>
    <xf numFmtId="0" fontId="7" fillId="4" borderId="1" xfId="1" applyFont="1" applyFill="1" applyBorder="1" applyAlignment="1">
      <alignment horizontal="center" vertical="center"/>
    </xf>
    <xf numFmtId="178" fontId="2" fillId="27" borderId="1" xfId="1" applyNumberFormat="1" applyFill="1" applyBorder="1" applyAlignment="1">
      <alignment horizontal="center" vertical="center"/>
    </xf>
    <xf numFmtId="3" fontId="7" fillId="13" borderId="1" xfId="1" applyNumberFormat="1" applyFont="1" applyFill="1" applyBorder="1" applyAlignment="1">
      <alignment horizontal="center" vertical="center"/>
    </xf>
    <xf numFmtId="0" fontId="7" fillId="13" borderId="2" xfId="1" applyFont="1" applyFill="1" applyBorder="1" applyAlignment="1">
      <alignment horizontal="center" vertical="center"/>
    </xf>
    <xf numFmtId="38" fontId="7" fillId="13" borderId="1" xfId="1" applyNumberFormat="1" applyFont="1" applyFill="1" applyBorder="1" applyAlignment="1">
      <alignment horizontal="center" vertical="center"/>
    </xf>
    <xf numFmtId="38" fontId="7" fillId="13" borderId="4" xfId="1" applyNumberFormat="1" applyFont="1" applyFill="1" applyBorder="1" applyAlignment="1">
      <alignment horizontal="center" vertical="center"/>
    </xf>
    <xf numFmtId="38" fontId="7" fillId="0" borderId="1" xfId="1" applyNumberFormat="1" applyFont="1" applyBorder="1" applyAlignment="1">
      <alignment horizontal="center" vertical="center"/>
    </xf>
    <xf numFmtId="0" fontId="7" fillId="0" borderId="0" xfId="1" applyFont="1" applyAlignment="1">
      <alignment vertical="center" shrinkToFit="1"/>
    </xf>
    <xf numFmtId="49" fontId="2" fillId="0" borderId="1" xfId="1" applyNumberFormat="1" applyBorder="1" applyAlignment="1">
      <alignment horizontal="left" vertical="center" shrinkToFit="1"/>
    </xf>
    <xf numFmtId="176" fontId="27" fillId="0" borderId="1" xfId="1" applyNumberFormat="1" applyFont="1" applyBorder="1" applyAlignment="1">
      <alignment horizontal="center"/>
    </xf>
    <xf numFmtId="176" fontId="8" fillId="0" borderId="18" xfId="1" applyNumberFormat="1" applyFont="1" applyBorder="1" applyAlignment="1">
      <alignment horizontal="center" vertical="center"/>
    </xf>
    <xf numFmtId="0" fontId="26" fillId="20" borderId="1" xfId="1" applyFont="1" applyFill="1" applyBorder="1" applyAlignment="1">
      <alignment horizontal="center" vertical="center"/>
    </xf>
    <xf numFmtId="0" fontId="27" fillId="20" borderId="1" xfId="2" applyFill="1" applyBorder="1" applyAlignment="1">
      <alignment horizontal="left" vertical="center"/>
    </xf>
    <xf numFmtId="0" fontId="27" fillId="20" borderId="1" xfId="2" applyFill="1" applyBorder="1" applyAlignment="1">
      <alignment horizontal="center" vertical="center"/>
    </xf>
    <xf numFmtId="0" fontId="27" fillId="20" borderId="1" xfId="2" applyFill="1" applyBorder="1" applyAlignment="1">
      <alignment vertical="center"/>
    </xf>
    <xf numFmtId="176" fontId="2" fillId="20" borderId="1" xfId="1" applyNumberFormat="1" applyFill="1" applyBorder="1">
      <alignment vertical="center"/>
    </xf>
    <xf numFmtId="176" fontId="2" fillId="20" borderId="1" xfId="1" applyNumberFormat="1" applyFill="1" applyBorder="1" applyAlignment="1"/>
    <xf numFmtId="0" fontId="72" fillId="20" borderId="0" xfId="1" applyFont="1" applyFill="1">
      <alignment vertical="center"/>
    </xf>
    <xf numFmtId="0" fontId="2" fillId="3" borderId="4" xfId="1" applyFill="1" applyBorder="1" applyAlignment="1">
      <alignment horizontal="center" vertical="center"/>
    </xf>
    <xf numFmtId="3" fontId="27" fillId="0" borderId="2" xfId="1" applyNumberFormat="1" applyFont="1" applyBorder="1" applyAlignment="1">
      <alignment horizontal="center" vertical="center"/>
    </xf>
    <xf numFmtId="184" fontId="8" fillId="0" borderId="1" xfId="1" applyNumberFormat="1" applyFont="1" applyBorder="1" applyAlignment="1">
      <alignment horizontal="center" vertical="center"/>
    </xf>
    <xf numFmtId="0" fontId="8" fillId="0" borderId="18" xfId="1" applyFont="1" applyBorder="1" applyAlignment="1">
      <alignment vertical="center" shrinkToFit="1"/>
    </xf>
    <xf numFmtId="0" fontId="7" fillId="0" borderId="2" xfId="1" applyFont="1" applyBorder="1" applyAlignment="1">
      <alignment horizontal="center" vertical="center"/>
    </xf>
    <xf numFmtId="176" fontId="50" fillId="4" borderId="1" xfId="1" applyNumberFormat="1" applyFont="1" applyFill="1" applyBorder="1">
      <alignment vertical="center"/>
    </xf>
    <xf numFmtId="184" fontId="9" fillId="0" borderId="1" xfId="1" applyNumberFormat="1" applyFont="1" applyBorder="1">
      <alignment vertical="center"/>
    </xf>
    <xf numFmtId="176" fontId="2" fillId="3" borderId="2" xfId="1" applyNumberFormat="1" applyFill="1" applyBorder="1">
      <alignment vertical="center"/>
    </xf>
    <xf numFmtId="176" fontId="50" fillId="0" borderId="1" xfId="1" applyNumberFormat="1" applyFont="1" applyBorder="1">
      <alignment vertical="center"/>
    </xf>
    <xf numFmtId="184" fontId="9" fillId="0" borderId="2" xfId="1" applyNumberFormat="1" applyFont="1" applyBorder="1">
      <alignment vertical="center"/>
    </xf>
    <xf numFmtId="182" fontId="2" fillId="3" borderId="1" xfId="2" applyNumberFormat="1" applyFont="1" applyFill="1" applyBorder="1" applyAlignment="1">
      <alignment horizontal="right" vertical="center"/>
    </xf>
    <xf numFmtId="184" fontId="2" fillId="0" borderId="1" xfId="1" applyNumberFormat="1" applyBorder="1" applyAlignment="1">
      <alignment horizontal="right" vertical="center"/>
    </xf>
    <xf numFmtId="0" fontId="22" fillId="3" borderId="8" xfId="1" applyFont="1" applyFill="1" applyBorder="1" applyAlignment="1">
      <alignment horizontal="left" vertical="center"/>
    </xf>
    <xf numFmtId="0" fontId="2" fillId="3" borderId="1" xfId="1" applyFill="1" applyBorder="1" applyAlignment="1">
      <alignment horizontal="center" vertical="center" wrapText="1"/>
    </xf>
    <xf numFmtId="56" fontId="23" fillId="3" borderId="1" xfId="1" applyNumberFormat="1" applyFont="1" applyFill="1" applyBorder="1" applyAlignment="1">
      <alignment horizontal="center" vertical="center"/>
    </xf>
    <xf numFmtId="0" fontId="8" fillId="3" borderId="1" xfId="1" applyFont="1" applyFill="1" applyBorder="1" applyAlignment="1">
      <alignment horizontal="center" vertical="center" wrapText="1"/>
    </xf>
    <xf numFmtId="0" fontId="8" fillId="0" borderId="2" xfId="1" applyFont="1" applyBorder="1" applyAlignment="1">
      <alignment horizontal="left" vertical="center"/>
    </xf>
    <xf numFmtId="177" fontId="8" fillId="3" borderId="1" xfId="1" applyNumberFormat="1" applyFont="1" applyFill="1" applyBorder="1" applyAlignment="1">
      <alignment horizontal="center" vertical="center"/>
    </xf>
    <xf numFmtId="178" fontId="8" fillId="3" borderId="1" xfId="1" applyNumberFormat="1" applyFont="1" applyFill="1" applyBorder="1" applyAlignment="1">
      <alignment horizontal="center" vertical="center"/>
    </xf>
    <xf numFmtId="0" fontId="8" fillId="3" borderId="0" xfId="1" applyFont="1" applyFill="1" applyAlignment="1">
      <alignment horizontal="center" vertical="center"/>
    </xf>
    <xf numFmtId="0" fontId="8" fillId="0" borderId="1" xfId="1" applyFont="1" applyBorder="1" applyAlignment="1">
      <alignment horizontal="center" vertical="center" wrapText="1"/>
    </xf>
    <xf numFmtId="0" fontId="27" fillId="0" borderId="8" xfId="1" applyFont="1" applyBorder="1" applyAlignment="1">
      <alignment horizontal="left" vertical="center"/>
    </xf>
    <xf numFmtId="177" fontId="8" fillId="27" borderId="1" xfId="1" applyNumberFormat="1" applyFont="1" applyFill="1" applyBorder="1" applyAlignment="1">
      <alignment horizontal="center" vertical="center"/>
    </xf>
    <xf numFmtId="0" fontId="8" fillId="0" borderId="8" xfId="1" applyFont="1" applyBorder="1">
      <alignment vertical="center"/>
    </xf>
    <xf numFmtId="0" fontId="8" fillId="3" borderId="0" xfId="1" applyFont="1" applyFill="1">
      <alignment vertical="center"/>
    </xf>
    <xf numFmtId="182" fontId="8" fillId="3" borderId="1" xfId="1" applyNumberFormat="1" applyFont="1" applyFill="1" applyBorder="1" applyAlignment="1">
      <alignment horizontal="right" vertical="center"/>
    </xf>
    <xf numFmtId="56" fontId="8" fillId="27" borderId="1" xfId="1" applyNumberFormat="1" applyFont="1" applyFill="1" applyBorder="1" applyAlignment="1">
      <alignment horizontal="center" vertical="center"/>
    </xf>
    <xf numFmtId="0" fontId="8" fillId="3" borderId="8" xfId="1" applyFont="1" applyFill="1" applyBorder="1">
      <alignment vertical="center"/>
    </xf>
    <xf numFmtId="0" fontId="8" fillId="3" borderId="1" xfId="1" applyFont="1" applyFill="1" applyBorder="1" applyAlignment="1">
      <alignment vertical="center" wrapText="1"/>
    </xf>
    <xf numFmtId="0" fontId="27" fillId="3" borderId="8" xfId="1" applyFont="1" applyFill="1" applyBorder="1">
      <alignment vertical="center"/>
    </xf>
    <xf numFmtId="0" fontId="27" fillId="3" borderId="1" xfId="1" applyFont="1" applyFill="1" applyBorder="1">
      <alignment vertical="center"/>
    </xf>
    <xf numFmtId="182" fontId="27" fillId="3" borderId="1" xfId="1" applyNumberFormat="1" applyFont="1" applyFill="1" applyBorder="1" applyAlignment="1">
      <alignment horizontal="right" vertical="center"/>
    </xf>
    <xf numFmtId="49" fontId="9" fillId="3" borderId="1" xfId="1" applyNumberFormat="1" applyFont="1" applyFill="1" applyBorder="1" applyAlignment="1">
      <alignment horizontal="left" vertical="center"/>
    </xf>
    <xf numFmtId="0" fontId="2" fillId="3" borderId="8" xfId="1" applyFill="1" applyBorder="1">
      <alignment vertical="center"/>
    </xf>
    <xf numFmtId="0" fontId="59" fillId="0" borderId="10" xfId="1" applyFont="1" applyBorder="1" applyAlignment="1">
      <alignment vertical="center" wrapText="1"/>
    </xf>
    <xf numFmtId="0" fontId="57" fillId="0" borderId="5" xfId="1" applyFont="1" applyBorder="1" applyAlignment="1">
      <alignment horizontal="center" vertical="center"/>
    </xf>
    <xf numFmtId="49" fontId="9" fillId="0" borderId="1" xfId="1" applyNumberFormat="1" applyFont="1" applyBorder="1" applyAlignment="1">
      <alignment horizontal="left" vertical="center"/>
    </xf>
    <xf numFmtId="0" fontId="57" fillId="0" borderId="2" xfId="1" applyFont="1" applyBorder="1" applyAlignment="1">
      <alignment horizontal="center" vertical="center"/>
    </xf>
    <xf numFmtId="0" fontId="59" fillId="0" borderId="1" xfId="1" applyFont="1" applyBorder="1" applyAlignment="1">
      <alignment vertical="center" wrapText="1"/>
    </xf>
    <xf numFmtId="0" fontId="59" fillId="0" borderId="10" xfId="1" applyFont="1" applyBorder="1">
      <alignment vertical="center"/>
    </xf>
    <xf numFmtId="0" fontId="59" fillId="0" borderId="1" xfId="1" applyFont="1" applyBorder="1">
      <alignment vertical="center"/>
    </xf>
    <xf numFmtId="49" fontId="32" fillId="0" borderId="1" xfId="1" applyNumberFormat="1" applyFont="1" applyBorder="1">
      <alignment vertical="center"/>
    </xf>
    <xf numFmtId="3" fontId="8" fillId="3" borderId="1" xfId="1" applyNumberFormat="1" applyFont="1" applyFill="1" applyBorder="1" applyAlignment="1">
      <alignment horizontal="right" vertical="center"/>
    </xf>
    <xf numFmtId="183" fontId="2" fillId="3" borderId="1" xfId="1" applyNumberFormat="1" applyFill="1" applyBorder="1" applyAlignment="1">
      <alignment horizontal="center" vertical="center"/>
    </xf>
    <xf numFmtId="3" fontId="105" fillId="0" borderId="1" xfId="1" applyNumberFormat="1" applyFont="1" applyBorder="1" applyAlignment="1">
      <alignment horizontal="center" vertical="center"/>
    </xf>
    <xf numFmtId="0" fontId="105" fillId="0" borderId="1" xfId="1" applyFont="1" applyBorder="1" applyAlignment="1">
      <alignment horizontal="left" vertical="center"/>
    </xf>
    <xf numFmtId="0" fontId="105" fillId="0" borderId="1" xfId="1" applyFont="1" applyBorder="1">
      <alignment vertical="center"/>
    </xf>
    <xf numFmtId="3" fontId="2" fillId="0" borderId="1" xfId="1" applyNumberFormat="1" applyBorder="1" applyAlignment="1">
      <alignment horizontal="left" vertical="center"/>
    </xf>
    <xf numFmtId="56" fontId="48" fillId="0" borderId="1" xfId="1" applyNumberFormat="1" applyFont="1" applyBorder="1">
      <alignment vertical="center"/>
    </xf>
    <xf numFmtId="182" fontId="48" fillId="0" borderId="1" xfId="1" applyNumberFormat="1" applyFont="1" applyBorder="1" applyAlignment="1">
      <alignment horizontal="right" vertical="center"/>
    </xf>
    <xf numFmtId="176" fontId="48" fillId="0" borderId="1" xfId="1" applyNumberFormat="1" applyFont="1" applyBorder="1">
      <alignment vertical="center"/>
    </xf>
    <xf numFmtId="178" fontId="26" fillId="0" borderId="0" xfId="1" applyNumberFormat="1" applyFont="1" applyAlignment="1">
      <alignment horizontal="center" vertical="center"/>
    </xf>
    <xf numFmtId="0" fontId="26" fillId="0" borderId="5" xfId="1" applyFont="1" applyBorder="1" applyAlignment="1">
      <alignment horizontal="left" vertical="center"/>
    </xf>
    <xf numFmtId="0" fontId="42" fillId="0" borderId="5" xfId="1" applyFont="1" applyBorder="1" applyAlignment="1">
      <alignment horizontal="center" vertical="center"/>
    </xf>
    <xf numFmtId="177" fontId="21" fillId="0" borderId="5" xfId="1" applyNumberFormat="1" applyFont="1" applyBorder="1" applyAlignment="1">
      <alignment horizontal="center" vertical="center"/>
    </xf>
    <xf numFmtId="56" fontId="21" fillId="0" borderId="5" xfId="1" applyNumberFormat="1" applyFont="1" applyBorder="1" applyAlignment="1">
      <alignment horizontal="center" vertical="center"/>
    </xf>
    <xf numFmtId="0" fontId="2" fillId="3" borderId="1" xfId="2" applyFont="1" applyFill="1" applyBorder="1" applyAlignment="1">
      <alignment horizontal="left"/>
    </xf>
    <xf numFmtId="0" fontId="9" fillId="3" borderId="5" xfId="1" applyFont="1" applyFill="1" applyBorder="1" applyAlignment="1">
      <alignment horizontal="center" vertical="center"/>
    </xf>
    <xf numFmtId="177" fontId="21" fillId="3" borderId="5" xfId="1" applyNumberFormat="1" applyFont="1" applyFill="1" applyBorder="1" applyAlignment="1">
      <alignment horizontal="center" vertical="center"/>
    </xf>
    <xf numFmtId="56" fontId="9" fillId="3" borderId="0" xfId="1" applyNumberFormat="1" applyFont="1" applyFill="1" applyAlignment="1">
      <alignment horizontal="center" vertical="center"/>
    </xf>
    <xf numFmtId="0" fontId="9" fillId="3" borderId="0" xfId="1" applyFont="1" applyFill="1" applyAlignment="1">
      <alignment horizontal="center" vertical="center"/>
    </xf>
    <xf numFmtId="0" fontId="2" fillId="0" borderId="1" xfId="2" applyFont="1" applyBorder="1" applyAlignment="1">
      <alignment horizontal="left"/>
    </xf>
    <xf numFmtId="0" fontId="106" fillId="0" borderId="0" xfId="1" applyFont="1" applyAlignment="1">
      <alignment horizontal="center" vertical="center"/>
    </xf>
    <xf numFmtId="56" fontId="12" fillId="0" borderId="1" xfId="1" applyNumberFormat="1" applyFont="1" applyBorder="1" applyAlignment="1">
      <alignment horizontal="left" vertical="center" shrinkToFit="1"/>
    </xf>
    <xf numFmtId="0" fontId="2" fillId="0" borderId="1" xfId="1" applyBorder="1" applyAlignment="1">
      <alignment horizontal="left"/>
    </xf>
    <xf numFmtId="56" fontId="107" fillId="0" borderId="1" xfId="1" applyNumberFormat="1" applyFont="1" applyBorder="1" applyAlignment="1">
      <alignment horizontal="left" vertical="center" shrinkToFit="1"/>
    </xf>
    <xf numFmtId="176" fontId="2" fillId="0" borderId="2" xfId="1" applyNumberFormat="1" applyBorder="1" applyAlignment="1">
      <alignment horizontal="center" vertical="center"/>
    </xf>
    <xf numFmtId="0" fontId="23" fillId="3" borderId="2" xfId="1" applyFont="1" applyFill="1" applyBorder="1" applyAlignment="1">
      <alignment horizontal="center" vertical="center"/>
    </xf>
    <xf numFmtId="49" fontId="8" fillId="3" borderId="1" xfId="1" applyNumberFormat="1" applyFont="1" applyFill="1" applyBorder="1" applyAlignment="1">
      <alignment horizontal="left" vertical="center"/>
    </xf>
    <xf numFmtId="176" fontId="8" fillId="3" borderId="1" xfId="1" applyNumberFormat="1" applyFont="1" applyFill="1" applyBorder="1" applyAlignment="1">
      <alignment horizontal="right" vertical="center"/>
    </xf>
    <xf numFmtId="176" fontId="2" fillId="3" borderId="8" xfId="1" applyNumberFormat="1" applyFill="1" applyBorder="1" applyAlignment="1">
      <alignment horizontal="right" vertical="center"/>
    </xf>
    <xf numFmtId="0" fontId="2" fillId="3" borderId="13" xfId="1" applyFill="1" applyBorder="1" applyAlignment="1">
      <alignment horizontal="center" vertical="center"/>
    </xf>
    <xf numFmtId="0" fontId="7" fillId="3" borderId="8" xfId="1" applyFont="1" applyFill="1" applyBorder="1" applyAlignment="1">
      <alignment horizontal="left" vertical="center"/>
    </xf>
    <xf numFmtId="0" fontId="20" fillId="0" borderId="0" xfId="1" applyFont="1" applyAlignment="1">
      <alignment horizontal="right" vertical="center"/>
    </xf>
    <xf numFmtId="183" fontId="27" fillId="0" borderId="1" xfId="1" applyNumberFormat="1" applyFont="1" applyBorder="1" applyAlignment="1">
      <alignment horizontal="right" vertical="center"/>
    </xf>
    <xf numFmtId="176" fontId="27" fillId="0" borderId="1" xfId="2" applyNumberFormat="1" applyBorder="1" applyAlignment="1">
      <alignment vertical="center"/>
    </xf>
    <xf numFmtId="0" fontId="20" fillId="0" borderId="0" xfId="1" applyFont="1">
      <alignment vertical="center"/>
    </xf>
    <xf numFmtId="185" fontId="2" fillId="0" borderId="1" xfId="1" applyNumberFormat="1" applyBorder="1" applyAlignment="1">
      <alignment horizontal="right" vertical="center"/>
    </xf>
    <xf numFmtId="185" fontId="8" fillId="0" borderId="1" xfId="1" applyNumberFormat="1" applyFont="1" applyBorder="1" applyAlignment="1">
      <alignment horizontal="right" vertical="center"/>
    </xf>
    <xf numFmtId="177" fontId="8" fillId="0" borderId="5" xfId="1" applyNumberFormat="1" applyFont="1" applyBorder="1" applyAlignment="1">
      <alignment horizontal="center" vertical="center"/>
    </xf>
    <xf numFmtId="0" fontId="39" fillId="0" borderId="1" xfId="1" applyFont="1" applyBorder="1">
      <alignment vertical="center"/>
    </xf>
    <xf numFmtId="49" fontId="108" fillId="0" borderId="0" xfId="1" applyNumberFormat="1" applyFont="1">
      <alignment vertical="center"/>
    </xf>
    <xf numFmtId="0" fontId="39" fillId="0" borderId="0" xfId="1" applyFont="1" applyAlignment="1">
      <alignment horizontal="center" vertical="center"/>
    </xf>
    <xf numFmtId="0" fontId="2" fillId="4" borderId="0" xfId="1" applyFill="1">
      <alignment vertical="center"/>
    </xf>
    <xf numFmtId="0" fontId="109" fillId="0" borderId="0" xfId="1" applyFont="1">
      <alignment vertical="center"/>
    </xf>
    <xf numFmtId="3" fontId="44" fillId="0" borderId="1" xfId="1" applyNumberFormat="1" applyFont="1" applyBorder="1" applyAlignment="1">
      <alignment horizontal="center" vertical="center"/>
    </xf>
    <xf numFmtId="56" fontId="27" fillId="0" borderId="1" xfId="2" applyNumberFormat="1" applyBorder="1" applyAlignment="1">
      <alignment horizontal="center" vertical="center"/>
    </xf>
    <xf numFmtId="176" fontId="2" fillId="0" borderId="8" xfId="1" applyNumberFormat="1" applyBorder="1">
      <alignment vertical="center"/>
    </xf>
    <xf numFmtId="0" fontId="59" fillId="0" borderId="0" xfId="1" applyFont="1" applyAlignment="1">
      <alignment horizontal="center" vertical="center"/>
    </xf>
    <xf numFmtId="176" fontId="59" fillId="0" borderId="1" xfId="1" applyNumberFormat="1" applyFont="1" applyBorder="1" applyAlignment="1">
      <alignment horizontal="center" vertical="center"/>
    </xf>
    <xf numFmtId="0" fontId="48" fillId="0" borderId="1" xfId="2" applyFont="1" applyBorder="1" applyAlignment="1">
      <alignment vertical="center"/>
    </xf>
    <xf numFmtId="176" fontId="59" fillId="0" borderId="1" xfId="1" applyNumberFormat="1" applyFont="1" applyBorder="1">
      <alignment vertical="center"/>
    </xf>
    <xf numFmtId="176" fontId="59" fillId="0" borderId="1" xfId="1" applyNumberFormat="1" applyFont="1" applyBorder="1" applyAlignment="1"/>
    <xf numFmtId="0" fontId="110" fillId="0" borderId="1" xfId="1" applyFont="1" applyBorder="1" applyAlignment="1">
      <alignment horizontal="left" vertical="center"/>
    </xf>
    <xf numFmtId="0" fontId="59" fillId="0" borderId="1" xfId="1" applyFont="1" applyBorder="1" applyAlignment="1">
      <alignment horizontal="center" vertical="center"/>
    </xf>
    <xf numFmtId="177" fontId="59" fillId="0" borderId="1" xfId="1" applyNumberFormat="1" applyFont="1" applyBorder="1" applyAlignment="1">
      <alignment horizontal="center" vertical="center"/>
    </xf>
    <xf numFmtId="179" fontId="59" fillId="0" borderId="1" xfId="1" applyNumberFormat="1" applyFont="1" applyBorder="1" applyAlignment="1">
      <alignment horizontal="center" vertical="center"/>
    </xf>
    <xf numFmtId="0" fontId="40" fillId="0" borderId="13" xfId="2" applyFont="1" applyBorder="1" applyAlignment="1">
      <alignment horizontal="center" vertical="center"/>
    </xf>
    <xf numFmtId="0" fontId="40" fillId="0" borderId="17" xfId="2" applyFont="1" applyBorder="1" applyAlignment="1">
      <alignment horizontal="center" vertical="center"/>
    </xf>
    <xf numFmtId="0" fontId="40" fillId="0" borderId="15" xfId="2" applyFont="1" applyBorder="1" applyAlignment="1">
      <alignment horizontal="center" vertical="center"/>
    </xf>
    <xf numFmtId="0" fontId="26" fillId="0" borderId="8" xfId="1" applyFont="1" applyBorder="1">
      <alignment vertical="center"/>
    </xf>
    <xf numFmtId="0" fontId="26" fillId="0" borderId="13" xfId="1" applyFont="1" applyBorder="1">
      <alignment vertical="center"/>
    </xf>
    <xf numFmtId="0" fontId="26" fillId="0" borderId="2" xfId="1" applyFont="1" applyBorder="1">
      <alignment vertical="center"/>
    </xf>
    <xf numFmtId="0" fontId="59" fillId="0" borderId="1" xfId="1" applyFont="1" applyBorder="1" applyAlignment="1">
      <alignment horizontal="left" vertical="center"/>
    </xf>
    <xf numFmtId="0" fontId="49" fillId="6" borderId="1" xfId="1" applyFont="1" applyFill="1" applyBorder="1" applyAlignment="1">
      <alignment horizontal="center" vertical="center"/>
    </xf>
    <xf numFmtId="176" fontId="3" fillId="0" borderId="1" xfId="1" applyNumberFormat="1" applyFont="1" applyBorder="1" applyAlignment="1">
      <alignment horizontal="center" vertical="center"/>
    </xf>
    <xf numFmtId="49" fontId="21" fillId="0" borderId="1" xfId="1" applyNumberFormat="1" applyFont="1" applyBorder="1">
      <alignment vertical="center"/>
    </xf>
    <xf numFmtId="0" fontId="111" fillId="0" borderId="1" xfId="1" applyFont="1" applyBorder="1" applyAlignment="1">
      <alignment horizontal="center" vertical="center"/>
    </xf>
    <xf numFmtId="179" fontId="32" fillId="0" borderId="0" xfId="1" applyNumberFormat="1" applyFont="1">
      <alignment vertical="center"/>
    </xf>
    <xf numFmtId="176" fontId="21" fillId="0" borderId="0" xfId="1" applyNumberFormat="1" applyFont="1" applyAlignment="1">
      <alignment horizontal="center" vertical="center"/>
    </xf>
    <xf numFmtId="176" fontId="112" fillId="0" borderId="9" xfId="1" applyNumberFormat="1" applyFont="1" applyBorder="1" applyAlignment="1">
      <alignment horizontal="left" vertical="center" wrapText="1"/>
    </xf>
    <xf numFmtId="176" fontId="112" fillId="0" borderId="16" xfId="1" applyNumberFormat="1" applyFont="1" applyBorder="1" applyAlignment="1">
      <alignment horizontal="left" vertical="center" wrapText="1"/>
    </xf>
    <xf numFmtId="179" fontId="111" fillId="0" borderId="1" xfId="1" applyNumberFormat="1" applyFont="1" applyBorder="1" applyAlignment="1">
      <alignment horizontal="center" vertical="center"/>
    </xf>
    <xf numFmtId="176" fontId="112" fillId="0" borderId="31" xfId="1" applyNumberFormat="1" applyFont="1" applyBorder="1" applyAlignment="1">
      <alignment horizontal="left" vertical="center" wrapText="1"/>
    </xf>
    <xf numFmtId="176" fontId="112" fillId="0" borderId="10" xfId="1" applyNumberFormat="1" applyFont="1" applyBorder="1" applyAlignment="1">
      <alignment horizontal="left" vertical="center" wrapText="1"/>
    </xf>
    <xf numFmtId="176" fontId="112" fillId="0" borderId="13" xfId="1" applyNumberFormat="1" applyFont="1" applyBorder="1" applyAlignment="1">
      <alignment horizontal="left" vertical="center" wrapText="1"/>
    </xf>
    <xf numFmtId="176" fontId="112" fillId="0" borderId="15" xfId="1" applyNumberFormat="1" applyFont="1" applyBorder="1" applyAlignment="1">
      <alignment horizontal="left" vertical="center" wrapText="1"/>
    </xf>
    <xf numFmtId="179" fontId="32" fillId="0" borderId="1" xfId="1" applyNumberFormat="1" applyFont="1" applyBorder="1" applyAlignment="1">
      <alignment horizontal="center" vertical="center"/>
    </xf>
    <xf numFmtId="3" fontId="103" fillId="26" borderId="2" xfId="1" applyNumberFormat="1" applyFont="1" applyFill="1" applyBorder="1" applyAlignment="1">
      <alignment horizontal="center" vertical="center"/>
    </xf>
    <xf numFmtId="3" fontId="103" fillId="26" borderId="3" xfId="1" applyNumberFormat="1" applyFont="1" applyFill="1" applyBorder="1" applyAlignment="1">
      <alignment horizontal="center" vertical="center"/>
    </xf>
    <xf numFmtId="3" fontId="103" fillId="26" borderId="4" xfId="1" applyNumberFormat="1" applyFont="1" applyFill="1" applyBorder="1" applyAlignment="1">
      <alignment horizontal="center" vertical="center"/>
    </xf>
    <xf numFmtId="0" fontId="113" fillId="0" borderId="0" xfId="1" applyFont="1" applyAlignment="1">
      <alignment horizontal="center" vertical="center"/>
    </xf>
    <xf numFmtId="176" fontId="2" fillId="0" borderId="4" xfId="1" applyNumberFormat="1" applyBorder="1" applyAlignment="1">
      <alignment horizontal="center" vertical="center"/>
    </xf>
    <xf numFmtId="0" fontId="72" fillId="0" borderId="1" xfId="1" applyFont="1" applyBorder="1">
      <alignment vertical="center"/>
    </xf>
    <xf numFmtId="0" fontId="21" fillId="0" borderId="1" xfId="1" applyFont="1" applyBorder="1" applyAlignment="1">
      <alignment horizontal="center" vertical="center" shrinkToFit="1"/>
    </xf>
    <xf numFmtId="179" fontId="21" fillId="0" borderId="1" xfId="1" applyNumberFormat="1" applyFont="1" applyBorder="1" applyAlignment="1">
      <alignment horizontal="center" vertical="center"/>
    </xf>
    <xf numFmtId="176" fontId="23" fillId="0" borderId="4" xfId="1" applyNumberFormat="1" applyFont="1" applyBorder="1" applyAlignment="1">
      <alignment horizontal="center" vertical="center"/>
    </xf>
    <xf numFmtId="0" fontId="21" fillId="0" borderId="1" xfId="1" applyFont="1" applyBorder="1" applyAlignment="1">
      <alignment horizontal="left" vertical="center" shrinkToFit="1"/>
    </xf>
    <xf numFmtId="0" fontId="9" fillId="0" borderId="4" xfId="1" applyFont="1" applyBorder="1" applyAlignment="1">
      <alignment horizontal="center" vertical="center"/>
    </xf>
    <xf numFmtId="0" fontId="114" fillId="0" borderId="1" xfId="1" applyFont="1" applyBorder="1">
      <alignment vertical="center"/>
    </xf>
    <xf numFmtId="0" fontId="2" fillId="0" borderId="25" xfId="1" applyBorder="1">
      <alignment vertical="center"/>
    </xf>
    <xf numFmtId="5" fontId="9" fillId="0" borderId="8" xfId="1" applyNumberFormat="1" applyFont="1" applyBorder="1">
      <alignment vertical="center"/>
    </xf>
    <xf numFmtId="176" fontId="9" fillId="0" borderId="4" xfId="1" applyNumberFormat="1" applyFont="1" applyBorder="1" applyAlignment="1">
      <alignment horizontal="center" vertical="center"/>
    </xf>
    <xf numFmtId="3" fontId="21" fillId="0" borderId="2" xfId="1" applyNumberFormat="1" applyFont="1" applyBorder="1" applyAlignment="1">
      <alignment horizontal="center" vertical="center"/>
    </xf>
    <xf numFmtId="0" fontId="64" fillId="0" borderId="25" xfId="1" applyFont="1" applyBorder="1" applyAlignment="1">
      <alignment horizontal="left" vertical="center"/>
    </xf>
    <xf numFmtId="0" fontId="64" fillId="0" borderId="19" xfId="1" applyFont="1" applyBorder="1" applyAlignment="1">
      <alignment horizontal="left" vertical="center"/>
    </xf>
    <xf numFmtId="0" fontId="64" fillId="0" borderId="22" xfId="1" applyFont="1" applyBorder="1" applyAlignment="1">
      <alignment horizontal="left" vertical="center"/>
    </xf>
    <xf numFmtId="0" fontId="76" fillId="0" borderId="1" xfId="1" applyFont="1" applyBorder="1" applyAlignment="1">
      <alignment horizontal="center" vertical="center"/>
    </xf>
    <xf numFmtId="176" fontId="105" fillId="0" borderId="1" xfId="1" applyNumberFormat="1" applyFont="1" applyBorder="1" applyAlignment="1">
      <alignment horizontal="center" vertical="center"/>
    </xf>
    <xf numFmtId="0" fontId="21" fillId="0" borderId="4" xfId="1" applyFont="1" applyBorder="1" applyAlignment="1">
      <alignment horizontal="center" vertical="center"/>
    </xf>
    <xf numFmtId="0" fontId="9" fillId="0" borderId="1" xfId="1" applyFont="1" applyBorder="1" applyAlignment="1">
      <alignment horizontal="center" vertical="center" shrinkToFit="1"/>
    </xf>
    <xf numFmtId="179" fontId="9" fillId="0" borderId="1" xfId="1" applyNumberFormat="1" applyFont="1" applyBorder="1" applyAlignment="1">
      <alignment horizontal="center" vertical="center"/>
    </xf>
    <xf numFmtId="5" fontId="56" fillId="9" borderId="1" xfId="1" applyNumberFormat="1" applyFont="1" applyFill="1" applyBorder="1">
      <alignment vertical="center"/>
    </xf>
    <xf numFmtId="0" fontId="103" fillId="26" borderId="2" xfId="1" applyFont="1" applyFill="1" applyBorder="1" applyAlignment="1">
      <alignment horizontal="center" vertical="center"/>
    </xf>
    <xf numFmtId="0" fontId="103" fillId="26" borderId="3" xfId="1" applyFont="1" applyFill="1" applyBorder="1" applyAlignment="1">
      <alignment horizontal="center" vertical="center"/>
    </xf>
    <xf numFmtId="0" fontId="103" fillId="26" borderId="4" xfId="1" applyFont="1" applyFill="1" applyBorder="1" applyAlignment="1">
      <alignment horizontal="center" vertical="center"/>
    </xf>
    <xf numFmtId="0" fontId="21" fillId="0" borderId="4" xfId="1" applyFont="1" applyBorder="1" applyAlignment="1">
      <alignment horizontal="left" vertical="center"/>
    </xf>
    <xf numFmtId="0" fontId="103" fillId="0" borderId="2" xfId="1" applyFont="1" applyBorder="1" applyAlignment="1">
      <alignment horizontal="center" vertical="center"/>
    </xf>
    <xf numFmtId="5" fontId="56" fillId="0" borderId="5" xfId="1" applyNumberFormat="1" applyFont="1" applyBorder="1">
      <alignment vertical="center"/>
    </xf>
    <xf numFmtId="176" fontId="9" fillId="0" borderId="5" xfId="1" applyNumberFormat="1" applyFont="1" applyBorder="1" applyAlignment="1">
      <alignment horizontal="center" vertical="center"/>
    </xf>
    <xf numFmtId="5" fontId="56" fillId="0" borderId="1" xfId="1" applyNumberFormat="1" applyFont="1" applyBorder="1">
      <alignment vertical="center"/>
    </xf>
    <xf numFmtId="0" fontId="103" fillId="26" borderId="1" xfId="1" applyFont="1" applyFill="1" applyBorder="1" applyAlignment="1">
      <alignment horizontal="center" vertical="center"/>
    </xf>
    <xf numFmtId="5" fontId="9" fillId="6" borderId="1" xfId="1" applyNumberFormat="1" applyFont="1" applyFill="1" applyBorder="1">
      <alignment vertical="center"/>
    </xf>
    <xf numFmtId="0" fontId="74" fillId="6" borderId="1" xfId="1" applyFont="1" applyFill="1" applyBorder="1" applyAlignment="1">
      <alignment horizontal="center" vertical="center" shrinkToFit="1"/>
    </xf>
    <xf numFmtId="0" fontId="27" fillId="6" borderId="2" xfId="1" applyFont="1" applyFill="1" applyBorder="1">
      <alignment vertical="center"/>
    </xf>
    <xf numFmtId="176" fontId="74" fillId="0" borderId="4" xfId="1" applyNumberFormat="1" applyFont="1" applyBorder="1" applyAlignment="1">
      <alignment horizontal="center" vertical="center"/>
    </xf>
    <xf numFmtId="0" fontId="23" fillId="0" borderId="4" xfId="1" applyFont="1" applyBorder="1" applyAlignment="1">
      <alignment horizontal="center" vertical="center"/>
    </xf>
    <xf numFmtId="177" fontId="42" fillId="0" borderId="1" xfId="1" applyNumberFormat="1" applyFont="1" applyBorder="1" applyAlignment="1">
      <alignment horizontal="center" vertical="center"/>
    </xf>
    <xf numFmtId="3" fontId="9" fillId="19" borderId="2" xfId="1" applyNumberFormat="1" applyFont="1" applyFill="1" applyBorder="1" applyAlignment="1">
      <alignment horizontal="center" vertical="center"/>
    </xf>
    <xf numFmtId="0" fontId="53" fillId="19" borderId="1" xfId="1" applyFont="1" applyFill="1" applyBorder="1">
      <alignment vertical="center"/>
    </xf>
    <xf numFmtId="0" fontId="9" fillId="19" borderId="1" xfId="1" applyFont="1" applyFill="1" applyBorder="1" applyAlignment="1">
      <alignment horizontal="center" vertical="center"/>
    </xf>
    <xf numFmtId="0" fontId="9" fillId="19" borderId="4" xfId="1" applyFont="1" applyFill="1" applyBorder="1" applyAlignment="1">
      <alignment horizontal="center" vertical="center"/>
    </xf>
    <xf numFmtId="56" fontId="9" fillId="0" borderId="1" xfId="1" applyNumberFormat="1" applyFont="1" applyBorder="1" applyAlignment="1">
      <alignment horizontal="center" vertical="center" shrinkToFit="1"/>
    </xf>
    <xf numFmtId="0" fontId="27" fillId="19" borderId="1" xfId="1" applyFont="1" applyFill="1" applyBorder="1">
      <alignment vertical="center"/>
    </xf>
    <xf numFmtId="0" fontId="27" fillId="19" borderId="1" xfId="1" applyFont="1" applyFill="1" applyBorder="1" applyAlignment="1">
      <alignment horizontal="center" vertical="center"/>
    </xf>
    <xf numFmtId="176" fontId="2" fillId="19" borderId="4" xfId="1" applyNumberFormat="1" applyFill="1" applyBorder="1" applyAlignment="1">
      <alignment horizontal="center" vertical="center"/>
    </xf>
    <xf numFmtId="0" fontId="9" fillId="19" borderId="1" xfId="1" applyFont="1" applyFill="1" applyBorder="1" applyAlignment="1">
      <alignment horizontal="left" vertical="center" shrinkToFit="1"/>
    </xf>
    <xf numFmtId="176" fontId="9" fillId="19" borderId="1" xfId="1" applyNumberFormat="1" applyFont="1" applyFill="1" applyBorder="1" applyAlignment="1">
      <alignment horizontal="center" vertical="center"/>
    </xf>
    <xf numFmtId="5" fontId="9" fillId="3" borderId="1" xfId="1" applyNumberFormat="1" applyFont="1" applyFill="1" applyBorder="1">
      <alignment vertical="center"/>
    </xf>
    <xf numFmtId="5" fontId="21" fillId="0" borderId="1" xfId="1" applyNumberFormat="1" applyFont="1" applyBorder="1">
      <alignment vertical="center"/>
    </xf>
    <xf numFmtId="0" fontId="42" fillId="0" borderId="1" xfId="1" applyFont="1" applyBorder="1" applyAlignment="1">
      <alignment horizontal="center" vertical="center" shrinkToFit="1"/>
    </xf>
    <xf numFmtId="0" fontId="115" fillId="0" borderId="0" xfId="1" applyFont="1" applyAlignment="1">
      <alignment horizontal="center" vertical="center"/>
    </xf>
    <xf numFmtId="5" fontId="26" fillId="0" borderId="0" xfId="1" applyNumberFormat="1" applyFont="1" applyAlignment="1">
      <alignment horizontal="center" vertical="center"/>
    </xf>
    <xf numFmtId="0" fontId="22" fillId="11" borderId="1" xfId="1" applyFont="1" applyFill="1" applyBorder="1" applyAlignment="1">
      <alignment horizontal="center" vertical="center"/>
    </xf>
    <xf numFmtId="3" fontId="29" fillId="0" borderId="1" xfId="1" applyNumberFormat="1" applyFont="1" applyBorder="1" applyAlignment="1">
      <alignment horizontal="center" vertical="center"/>
    </xf>
    <xf numFmtId="0" fontId="8" fillId="0" borderId="4" xfId="1" applyFont="1" applyBorder="1" applyAlignment="1">
      <alignment horizontal="left" vertical="center"/>
    </xf>
    <xf numFmtId="3" fontId="97" fillId="32" borderId="1" xfId="1" applyNumberFormat="1" applyFont="1" applyFill="1" applyBorder="1" applyAlignment="1">
      <alignment horizontal="center" vertical="center"/>
    </xf>
    <xf numFmtId="0" fontId="27" fillId="32" borderId="1" xfId="1" applyFont="1" applyFill="1" applyBorder="1">
      <alignment vertical="center"/>
    </xf>
    <xf numFmtId="0" fontId="2" fillId="32" borderId="1" xfId="1" applyFill="1" applyBorder="1" applyAlignment="1">
      <alignment horizontal="center" vertical="center"/>
    </xf>
    <xf numFmtId="0" fontId="8" fillId="0" borderId="1" xfId="1" applyFont="1" applyBorder="1" applyAlignment="1">
      <alignment horizontal="left" vertical="center" wrapText="1"/>
    </xf>
    <xf numFmtId="176" fontId="8" fillId="0" borderId="2" xfId="1" applyNumberFormat="1" applyFont="1" applyBorder="1">
      <alignment vertical="center"/>
    </xf>
    <xf numFmtId="185" fontId="2" fillId="0" borderId="8" xfId="1" applyNumberFormat="1" applyBorder="1" applyAlignment="1">
      <alignment horizontal="right" vertical="center"/>
    </xf>
    <xf numFmtId="38" fontId="22" fillId="0" borderId="1" xfId="1" applyNumberFormat="1" applyFont="1" applyBorder="1" applyAlignment="1">
      <alignment horizontal="right" vertical="center"/>
    </xf>
    <xf numFmtId="3" fontId="37" fillId="6" borderId="2" xfId="1" applyNumberFormat="1" applyFont="1" applyFill="1" applyBorder="1" applyAlignment="1">
      <alignment horizontal="center" vertical="center"/>
    </xf>
    <xf numFmtId="3" fontId="37" fillId="6" borderId="3" xfId="1" applyNumberFormat="1" applyFont="1" applyFill="1" applyBorder="1" applyAlignment="1">
      <alignment horizontal="center" vertical="center"/>
    </xf>
    <xf numFmtId="3" fontId="37" fillId="6" borderId="4" xfId="1" applyNumberFormat="1" applyFont="1" applyFill="1" applyBorder="1" applyAlignment="1">
      <alignment horizontal="center" vertical="center"/>
    </xf>
    <xf numFmtId="176" fontId="75" fillId="6" borderId="1" xfId="1" applyNumberFormat="1" applyFont="1" applyFill="1" applyBorder="1" applyAlignment="1">
      <alignment horizontal="center" vertical="center"/>
    </xf>
    <xf numFmtId="3" fontId="37" fillId="8" borderId="2" xfId="1" applyNumberFormat="1" applyFont="1" applyFill="1" applyBorder="1" applyAlignment="1">
      <alignment horizontal="center" vertical="center"/>
    </xf>
    <xf numFmtId="3" fontId="37" fillId="8" borderId="3" xfId="1" applyNumberFormat="1" applyFont="1" applyFill="1" applyBorder="1" applyAlignment="1">
      <alignment horizontal="center" vertical="center"/>
    </xf>
    <xf numFmtId="3" fontId="37" fillId="8" borderId="4" xfId="1" applyNumberFormat="1" applyFont="1" applyFill="1" applyBorder="1" applyAlignment="1">
      <alignment horizontal="center" vertical="center"/>
    </xf>
    <xf numFmtId="3" fontId="9" fillId="6" borderId="1" xfId="1" applyNumberFormat="1" applyFont="1" applyFill="1" applyBorder="1" applyAlignment="1">
      <alignment horizontal="center" vertical="center"/>
    </xf>
    <xf numFmtId="176" fontId="2" fillId="6" borderId="1" xfId="1" applyNumberFormat="1" applyFill="1" applyBorder="1" applyAlignment="1">
      <alignment horizontal="left" vertical="center"/>
    </xf>
    <xf numFmtId="184" fontId="9" fillId="6" borderId="1" xfId="1" applyNumberFormat="1" applyFont="1" applyFill="1" applyBorder="1">
      <alignment vertical="center"/>
    </xf>
    <xf numFmtId="176" fontId="2" fillId="0" borderId="2" xfId="1" applyNumberFormat="1" applyBorder="1" applyAlignment="1">
      <alignment horizontal="left" vertical="center"/>
    </xf>
    <xf numFmtId="176" fontId="39" fillId="8" borderId="1" xfId="1" applyNumberFormat="1" applyFont="1" applyFill="1" applyBorder="1" applyAlignment="1">
      <alignment horizontal="center" vertical="center"/>
    </xf>
    <xf numFmtId="3" fontId="22" fillId="18" borderId="2" xfId="1" applyNumberFormat="1" applyFont="1" applyFill="1" applyBorder="1" applyAlignment="1">
      <alignment horizontal="center" vertical="center"/>
    </xf>
    <xf numFmtId="3" fontId="22" fillId="18" borderId="3" xfId="1" applyNumberFormat="1" applyFont="1" applyFill="1" applyBorder="1" applyAlignment="1">
      <alignment horizontal="center" vertical="center"/>
    </xf>
    <xf numFmtId="3" fontId="22" fillId="18" borderId="4" xfId="1" applyNumberFormat="1" applyFont="1" applyFill="1" applyBorder="1" applyAlignment="1">
      <alignment horizontal="center" vertical="center"/>
    </xf>
    <xf numFmtId="0" fontId="9" fillId="6" borderId="1" xfId="1" applyFont="1" applyFill="1" applyBorder="1" applyAlignment="1">
      <alignment horizontal="center" vertical="center"/>
    </xf>
    <xf numFmtId="38" fontId="2" fillId="6" borderId="1" xfId="1" applyNumberFormat="1" applyFill="1" applyBorder="1" applyAlignment="1">
      <alignment horizontal="center" vertical="center"/>
    </xf>
    <xf numFmtId="0" fontId="2" fillId="6" borderId="2" xfId="1" applyFill="1" applyBorder="1" applyAlignment="1">
      <alignment horizontal="left" vertical="center"/>
    </xf>
    <xf numFmtId="38" fontId="2" fillId="6" borderId="1" xfId="1" applyNumberFormat="1" applyFill="1" applyBorder="1">
      <alignment vertical="center"/>
    </xf>
    <xf numFmtId="3" fontId="21" fillId="6" borderId="2" xfId="1" applyNumberFormat="1" applyFont="1" applyFill="1" applyBorder="1" applyAlignment="1">
      <alignment horizontal="center" vertical="center"/>
    </xf>
    <xf numFmtId="0" fontId="9" fillId="6" borderId="1" xfId="1" applyFont="1" applyFill="1" applyBorder="1">
      <alignment vertical="center"/>
    </xf>
    <xf numFmtId="176" fontId="21" fillId="6" borderId="1" xfId="1" applyNumberFormat="1" applyFont="1" applyFill="1" applyBorder="1" applyAlignment="1"/>
    <xf numFmtId="0" fontId="21" fillId="6" borderId="1" xfId="1" applyFont="1" applyFill="1" applyBorder="1" applyAlignment="1">
      <alignment horizontal="left" vertical="center" shrinkToFit="1"/>
    </xf>
    <xf numFmtId="0" fontId="23" fillId="0" borderId="1" xfId="1" applyFont="1" applyBorder="1">
      <alignment vertical="center"/>
    </xf>
    <xf numFmtId="38" fontId="21" fillId="6" borderId="1" xfId="1" applyNumberFormat="1" applyFont="1" applyFill="1" applyBorder="1">
      <alignment vertical="center"/>
    </xf>
    <xf numFmtId="49" fontId="8" fillId="6" borderId="1" xfId="1" applyNumberFormat="1" applyFont="1" applyFill="1" applyBorder="1" applyAlignment="1">
      <alignment horizontal="left" vertical="center"/>
    </xf>
    <xf numFmtId="38" fontId="2" fillId="6" borderId="2" xfId="1" applyNumberFormat="1" applyFill="1" applyBorder="1" applyAlignment="1"/>
    <xf numFmtId="182" fontId="8" fillId="6" borderId="1" xfId="1" applyNumberFormat="1" applyFont="1" applyFill="1" applyBorder="1">
      <alignment vertical="center"/>
    </xf>
    <xf numFmtId="176" fontId="8" fillId="6" borderId="1" xfId="1" applyNumberFormat="1" applyFont="1" applyFill="1" applyBorder="1" applyAlignment="1">
      <alignment horizontal="right" vertical="center"/>
    </xf>
    <xf numFmtId="0" fontId="8" fillId="6" borderId="1" xfId="1" applyFont="1" applyFill="1" applyBorder="1" applyAlignment="1">
      <alignment horizontal="left" vertical="center"/>
    </xf>
    <xf numFmtId="176" fontId="75" fillId="18" borderId="1" xfId="1" applyNumberFormat="1" applyFont="1" applyFill="1" applyBorder="1" applyAlignment="1">
      <alignment horizontal="center" vertical="center"/>
    </xf>
    <xf numFmtId="3" fontId="37" fillId="33" borderId="2" xfId="1" applyNumberFormat="1" applyFont="1" applyFill="1" applyBorder="1" applyAlignment="1">
      <alignment horizontal="center" vertical="center"/>
    </xf>
    <xf numFmtId="3" fontId="37" fillId="33" borderId="3" xfId="1" applyNumberFormat="1" applyFont="1" applyFill="1" applyBorder="1" applyAlignment="1">
      <alignment horizontal="center" vertical="center"/>
    </xf>
    <xf numFmtId="3" fontId="37" fillId="33" borderId="4" xfId="1" applyNumberFormat="1" applyFont="1" applyFill="1" applyBorder="1" applyAlignment="1">
      <alignment horizontal="center" vertical="center"/>
    </xf>
    <xf numFmtId="0" fontId="8" fillId="6" borderId="1" xfId="1" applyFont="1" applyFill="1" applyBorder="1" applyAlignment="1">
      <alignment horizontal="right" vertical="center"/>
    </xf>
    <xf numFmtId="176" fontId="8" fillId="6" borderId="1" xfId="1" applyNumberFormat="1" applyFont="1" applyFill="1" applyBorder="1">
      <alignment vertical="center"/>
    </xf>
    <xf numFmtId="0" fontId="49" fillId="6" borderId="1" xfId="1" applyFont="1" applyFill="1" applyBorder="1" applyAlignment="1">
      <alignment horizontal="left" vertical="center"/>
    </xf>
    <xf numFmtId="176" fontId="37" fillId="33" borderId="1" xfId="1" applyNumberFormat="1" applyFont="1" applyFill="1" applyBorder="1" applyAlignment="1">
      <alignment horizontal="center" vertical="center"/>
    </xf>
    <xf numFmtId="3" fontId="43" fillId="20" borderId="2" xfId="1" applyNumberFormat="1" applyFont="1" applyFill="1" applyBorder="1" applyAlignment="1">
      <alignment horizontal="center" vertical="center"/>
    </xf>
    <xf numFmtId="3" fontId="43" fillId="20" borderId="3" xfId="1" applyNumberFormat="1" applyFont="1" applyFill="1" applyBorder="1" applyAlignment="1">
      <alignment horizontal="center" vertical="center"/>
    </xf>
    <xf numFmtId="3" fontId="43" fillId="20" borderId="4" xfId="1" applyNumberFormat="1" applyFont="1" applyFill="1" applyBorder="1" applyAlignment="1">
      <alignment horizontal="center" vertical="center"/>
    </xf>
    <xf numFmtId="183" fontId="8" fillId="6" borderId="1" xfId="1" applyNumberFormat="1" applyFont="1" applyFill="1" applyBorder="1" applyAlignment="1">
      <alignment horizontal="center" vertical="center"/>
    </xf>
    <xf numFmtId="0" fontId="53" fillId="6" borderId="1" xfId="1" applyFont="1" applyFill="1" applyBorder="1">
      <alignment vertical="center"/>
    </xf>
    <xf numFmtId="3" fontId="21" fillId="6" borderId="1" xfId="1" applyNumberFormat="1" applyFont="1" applyFill="1" applyBorder="1" applyAlignment="1">
      <alignment horizontal="center" vertical="center"/>
    </xf>
    <xf numFmtId="176" fontId="37" fillId="34" borderId="1" xfId="1" applyNumberFormat="1" applyFont="1" applyFill="1" applyBorder="1" applyAlignment="1">
      <alignment horizontal="center" vertical="center"/>
    </xf>
    <xf numFmtId="3" fontId="22" fillId="35" borderId="2" xfId="1" applyNumberFormat="1" applyFont="1" applyFill="1" applyBorder="1" applyAlignment="1">
      <alignment horizontal="center" vertical="center"/>
    </xf>
    <xf numFmtId="3" fontId="22" fillId="35" borderId="3" xfId="1" applyNumberFormat="1" applyFont="1" applyFill="1" applyBorder="1" applyAlignment="1">
      <alignment horizontal="center" vertical="center"/>
    </xf>
    <xf numFmtId="3" fontId="22" fillId="35" borderId="4" xfId="1" applyNumberFormat="1" applyFont="1" applyFill="1" applyBorder="1" applyAlignment="1">
      <alignment horizontal="center" vertical="center"/>
    </xf>
    <xf numFmtId="3" fontId="2" fillId="6" borderId="25" xfId="1" applyNumberFormat="1" applyFill="1" applyBorder="1" applyAlignment="1">
      <alignment horizontal="center" vertical="center"/>
    </xf>
    <xf numFmtId="0" fontId="64" fillId="6" borderId="25" xfId="1" applyFont="1" applyFill="1" applyBorder="1" applyAlignment="1">
      <alignment horizontal="left" vertical="center"/>
    </xf>
    <xf numFmtId="0" fontId="64" fillId="6" borderId="18" xfId="1" applyFont="1" applyFill="1" applyBorder="1" applyAlignment="1">
      <alignment horizontal="center" vertical="center"/>
    </xf>
    <xf numFmtId="0" fontId="2" fillId="6" borderId="19" xfId="1" applyFill="1" applyBorder="1" applyAlignment="1">
      <alignment horizontal="center" vertical="center"/>
    </xf>
    <xf numFmtId="0" fontId="64" fillId="6" borderId="19" xfId="1" applyFont="1" applyFill="1" applyBorder="1" applyAlignment="1">
      <alignment horizontal="left" vertical="center"/>
    </xf>
    <xf numFmtId="3" fontId="2" fillId="6" borderId="18" xfId="1" applyNumberFormat="1" applyFill="1" applyBorder="1" applyAlignment="1">
      <alignment horizontal="center" vertical="center"/>
    </xf>
    <xf numFmtId="0" fontId="64" fillId="6" borderId="18" xfId="1" applyFont="1" applyFill="1" applyBorder="1" applyAlignment="1">
      <alignment horizontal="left" vertical="center"/>
    </xf>
    <xf numFmtId="3" fontId="9" fillId="6" borderId="2" xfId="1" applyNumberFormat="1" applyFont="1" applyFill="1" applyBorder="1" applyAlignment="1">
      <alignment horizontal="center" vertical="center"/>
    </xf>
    <xf numFmtId="0" fontId="2" fillId="6" borderId="4" xfId="1" applyFill="1" applyBorder="1" applyAlignment="1">
      <alignment horizontal="center" vertical="center"/>
    </xf>
    <xf numFmtId="176" fontId="9" fillId="6" borderId="1" xfId="1" applyNumberFormat="1" applyFont="1" applyFill="1" applyBorder="1" applyAlignment="1"/>
    <xf numFmtId="0" fontId="9" fillId="6" borderId="1" xfId="1" applyFont="1" applyFill="1" applyBorder="1" applyAlignment="1">
      <alignment horizontal="left" vertical="center" shrinkToFit="1"/>
    </xf>
    <xf numFmtId="176" fontId="27" fillId="6" borderId="4" xfId="1" applyNumberFormat="1" applyFont="1" applyFill="1" applyBorder="1" applyAlignment="1">
      <alignment horizontal="center" vertical="center"/>
    </xf>
    <xf numFmtId="176" fontId="75" fillId="35" borderId="1" xfId="1" applyNumberFormat="1" applyFont="1" applyFill="1" applyBorder="1" applyAlignment="1">
      <alignment horizontal="center" vertical="center"/>
    </xf>
    <xf numFmtId="0" fontId="3" fillId="2" borderId="1" xfId="1" applyFont="1" applyFill="1" applyBorder="1">
      <alignment vertical="center"/>
    </xf>
    <xf numFmtId="0" fontId="6" fillId="2" borderId="2" xfId="1" applyFont="1" applyFill="1" applyBorder="1" applyAlignment="1">
      <alignment horizontal="right" vertical="center"/>
    </xf>
    <xf numFmtId="0" fontId="6" fillId="2" borderId="3" xfId="1" applyFont="1" applyFill="1" applyBorder="1" applyAlignment="1">
      <alignment horizontal="right" vertical="center"/>
    </xf>
    <xf numFmtId="0" fontId="6" fillId="2" borderId="4" xfId="1" applyFont="1" applyFill="1" applyBorder="1">
      <alignment vertical="center"/>
    </xf>
    <xf numFmtId="0" fontId="2" fillId="4" borderId="1" xfId="1" applyFill="1" applyBorder="1" applyAlignment="1">
      <alignment horizontal="right" vertical="center"/>
    </xf>
    <xf numFmtId="0" fontId="82" fillId="0" borderId="0" xfId="1" applyFont="1" applyAlignment="1">
      <alignment horizontal="right" vertical="center"/>
    </xf>
    <xf numFmtId="0" fontId="2" fillId="32" borderId="1" xfId="1" applyFill="1" applyBorder="1" applyAlignment="1">
      <alignment horizontal="right" vertical="center"/>
    </xf>
    <xf numFmtId="0" fontId="8" fillId="0" borderId="2" xfId="1" applyFont="1" applyBorder="1" applyAlignment="1">
      <alignment horizontal="right" vertical="center"/>
    </xf>
    <xf numFmtId="176" fontId="2" fillId="0" borderId="1" xfId="1" applyNumberFormat="1" applyBorder="1" applyAlignment="1">
      <alignment horizontal="left" vertical="center"/>
    </xf>
    <xf numFmtId="176" fontId="2" fillId="0" borderId="2" xfId="1" applyNumberFormat="1" applyBorder="1" applyAlignment="1">
      <alignment horizontal="right" vertical="center"/>
    </xf>
    <xf numFmtId="176" fontId="21" fillId="0" borderId="2" xfId="1" applyNumberFormat="1" applyFont="1" applyBorder="1" applyAlignment="1">
      <alignment horizontal="right" vertical="center"/>
    </xf>
    <xf numFmtId="176" fontId="21" fillId="0" borderId="2" xfId="1" applyNumberFormat="1" applyFont="1" applyBorder="1" applyAlignment="1">
      <alignment horizontal="center"/>
    </xf>
    <xf numFmtId="3" fontId="59" fillId="0" borderId="1" xfId="1" applyNumberFormat="1" applyFont="1" applyBorder="1" applyAlignment="1">
      <alignment horizontal="left" vertical="center"/>
    </xf>
    <xf numFmtId="176" fontId="29" fillId="0" borderId="1" xfId="1" applyNumberFormat="1" applyFont="1" applyBorder="1" applyAlignment="1">
      <alignment horizontal="right" vertical="center"/>
    </xf>
    <xf numFmtId="176" fontId="59" fillId="0" borderId="1" xfId="1" applyNumberFormat="1" applyFont="1" applyBorder="1" applyAlignment="1">
      <alignment horizontal="left" vertical="center"/>
    </xf>
    <xf numFmtId="183" fontId="49" fillId="0" borderId="1" xfId="1" applyNumberFormat="1" applyFont="1" applyBorder="1" applyAlignment="1">
      <alignment horizontal="right" vertical="center"/>
    </xf>
    <xf numFmtId="0" fontId="27" fillId="0" borderId="25" xfId="1" applyFont="1" applyBorder="1" applyAlignment="1">
      <alignment horizontal="center" vertical="center"/>
    </xf>
    <xf numFmtId="176" fontId="2" fillId="0" borderId="25" xfId="1" applyNumberFormat="1" applyBorder="1" applyAlignment="1">
      <alignment horizontal="right" vertical="center"/>
    </xf>
    <xf numFmtId="5" fontId="9" fillId="0" borderId="25" xfId="1" applyNumberFormat="1" applyFont="1" applyBorder="1" applyAlignment="1">
      <alignment horizontal="right" vertical="center"/>
    </xf>
    <xf numFmtId="176" fontId="2" fillId="0" borderId="22" xfId="1" applyNumberFormat="1" applyBorder="1">
      <alignment vertical="center"/>
    </xf>
    <xf numFmtId="0" fontId="2" fillId="0" borderId="1" xfId="1" applyBorder="1" applyAlignment="1">
      <alignment horizontal="left" vertical="center" wrapText="1"/>
    </xf>
    <xf numFmtId="176" fontId="29" fillId="0" borderId="2" xfId="1" applyNumberFormat="1" applyFont="1" applyBorder="1" applyAlignment="1">
      <alignment horizontal="right" vertical="center"/>
    </xf>
    <xf numFmtId="176" fontId="26" fillId="0" borderId="2" xfId="1" applyNumberFormat="1" applyFont="1" applyBorder="1" applyAlignment="1">
      <alignment horizontal="right" vertical="center"/>
    </xf>
    <xf numFmtId="176" fontId="27" fillId="0" borderId="2" xfId="1" applyNumberFormat="1" applyFont="1" applyBorder="1" applyAlignment="1">
      <alignment horizontal="right" vertical="center"/>
    </xf>
    <xf numFmtId="0" fontId="8" fillId="0" borderId="1" xfId="1" applyFont="1" applyBorder="1" applyAlignment="1">
      <alignment vertical="center" wrapText="1"/>
    </xf>
    <xf numFmtId="0" fontId="64" fillId="0" borderId="1" xfId="1" applyFont="1" applyBorder="1" applyAlignment="1">
      <alignment horizontal="left" vertical="center"/>
    </xf>
    <xf numFmtId="0" fontId="64" fillId="0" borderId="1" xfId="1" applyFont="1" applyBorder="1" applyAlignment="1">
      <alignment horizontal="right" vertical="center"/>
    </xf>
    <xf numFmtId="5" fontId="9" fillId="0" borderId="2" xfId="1" applyNumberFormat="1" applyFont="1" applyBorder="1" applyAlignment="1">
      <alignment horizontal="right" vertical="center"/>
    </xf>
    <xf numFmtId="0" fontId="53" fillId="0" borderId="4" xfId="1" applyFont="1" applyBorder="1">
      <alignment vertical="center"/>
    </xf>
    <xf numFmtId="0" fontId="23" fillId="0" borderId="1" xfId="1" applyFont="1" applyBorder="1" applyAlignment="1">
      <alignment horizontal="right" vertical="center"/>
    </xf>
    <xf numFmtId="0" fontId="8" fillId="0" borderId="18" xfId="1" applyFont="1" applyBorder="1" applyAlignment="1">
      <alignment horizontal="center" vertical="center"/>
    </xf>
    <xf numFmtId="3" fontId="109" fillId="0" borderId="1" xfId="1" applyNumberFormat="1" applyFont="1" applyBorder="1" applyAlignment="1">
      <alignment horizontal="center" vertical="center"/>
    </xf>
    <xf numFmtId="183" fontId="109" fillId="0" borderId="1" xfId="1" applyNumberFormat="1" applyFont="1" applyBorder="1" applyAlignment="1">
      <alignment horizontal="right" vertical="center"/>
    </xf>
    <xf numFmtId="0" fontId="22" fillId="0" borderId="1" xfId="1" applyFont="1" applyBorder="1" applyAlignment="1">
      <alignment horizontal="right" vertical="center"/>
    </xf>
    <xf numFmtId="176" fontId="22" fillId="0" borderId="1" xfId="1" applyNumberFormat="1" applyFont="1" applyBorder="1" applyAlignment="1">
      <alignment horizontal="right" vertical="center"/>
    </xf>
    <xf numFmtId="0" fontId="22" fillId="0" borderId="2" xfId="1" applyFont="1" applyBorder="1" applyAlignment="1">
      <alignment horizontal="center" vertical="center"/>
    </xf>
    <xf numFmtId="0" fontId="109" fillId="0" borderId="1" xfId="1" applyFont="1" applyBorder="1">
      <alignment vertical="center"/>
    </xf>
    <xf numFmtId="176" fontId="27" fillId="0" borderId="1" xfId="1" applyNumberFormat="1" applyFont="1" applyBorder="1" applyAlignment="1">
      <alignment horizontal="right" vertical="center"/>
    </xf>
    <xf numFmtId="5" fontId="9" fillId="0" borderId="1" xfId="1" applyNumberFormat="1" applyFont="1" applyBorder="1" applyAlignment="1">
      <alignment horizontal="right" vertical="center"/>
    </xf>
    <xf numFmtId="176" fontId="27" fillId="0" borderId="2" xfId="1" applyNumberFormat="1" applyFont="1" applyBorder="1" applyAlignment="1"/>
    <xf numFmtId="3" fontId="8" fillId="0" borderId="2" xfId="1" applyNumberFormat="1" applyFont="1" applyBorder="1" applyAlignment="1">
      <alignment horizontal="center" vertical="center"/>
    </xf>
    <xf numFmtId="3" fontId="8" fillId="0" borderId="3" xfId="1" applyNumberFormat="1" applyFont="1" applyBorder="1" applyAlignment="1">
      <alignment horizontal="center" vertical="center"/>
    </xf>
    <xf numFmtId="183" fontId="8" fillId="0" borderId="2" xfId="1" applyNumberFormat="1" applyFont="1" applyBorder="1" applyAlignment="1">
      <alignment horizontal="right" vertical="center"/>
    </xf>
    <xf numFmtId="0" fontId="53" fillId="0" borderId="2" xfId="1" applyFont="1" applyBorder="1">
      <alignment vertical="center"/>
    </xf>
    <xf numFmtId="0" fontId="21" fillId="0" borderId="1" xfId="1" applyFont="1" applyBorder="1" applyAlignment="1">
      <alignment horizontal="right" vertical="center"/>
    </xf>
    <xf numFmtId="0" fontId="27" fillId="0" borderId="1" xfId="1" applyFont="1" applyBorder="1" applyAlignment="1">
      <alignment vertical="center" wrapText="1"/>
    </xf>
    <xf numFmtId="182" fontId="64" fillId="0" borderId="1" xfId="1" applyNumberFormat="1" applyFont="1" applyBorder="1" applyAlignment="1">
      <alignment horizontal="right" vertical="center"/>
    </xf>
    <xf numFmtId="176" fontId="65" fillId="0" borderId="1" xfId="1" applyNumberFormat="1" applyFont="1" applyBorder="1" applyAlignment="1">
      <alignment horizontal="right" vertical="center"/>
    </xf>
    <xf numFmtId="0" fontId="64" fillId="0" borderId="1" xfId="1" applyFont="1" applyBorder="1">
      <alignment vertical="center"/>
    </xf>
    <xf numFmtId="176" fontId="21" fillId="0" borderId="1" xfId="1" applyNumberFormat="1" applyFont="1" applyBorder="1" applyAlignment="1">
      <alignment horizontal="right" vertical="center"/>
    </xf>
    <xf numFmtId="0" fontId="23" fillId="0" borderId="1" xfId="1" applyFont="1" applyBorder="1" applyAlignment="1">
      <alignment horizontal="left" vertical="center"/>
    </xf>
    <xf numFmtId="0" fontId="27" fillId="0" borderId="4" xfId="1" applyFont="1" applyBorder="1">
      <alignment vertical="center"/>
    </xf>
    <xf numFmtId="176" fontId="7" fillId="0" borderId="1" xfId="1" applyNumberFormat="1" applyFont="1" applyBorder="1" applyAlignment="1">
      <alignment horizontal="right" vertical="center"/>
    </xf>
    <xf numFmtId="176" fontId="7" fillId="0" borderId="2" xfId="1" applyNumberFormat="1" applyFont="1" applyBorder="1">
      <alignment vertical="center"/>
    </xf>
    <xf numFmtId="0" fontId="2" fillId="0" borderId="3" xfId="1" applyBorder="1" applyAlignment="1">
      <alignment horizontal="center" vertical="center"/>
    </xf>
    <xf numFmtId="0" fontId="72" fillId="0" borderId="1" xfId="1" applyFont="1" applyBorder="1" applyAlignment="1">
      <alignment horizontal="left" vertical="center"/>
    </xf>
    <xf numFmtId="3" fontId="7" fillId="0" borderId="8" xfId="1" applyNumberFormat="1" applyFont="1" applyBorder="1" applyAlignment="1">
      <alignment horizontal="center" vertical="center"/>
    </xf>
    <xf numFmtId="183" fontId="7" fillId="0" borderId="1" xfId="1" applyNumberFormat="1" applyFont="1" applyBorder="1" applyAlignment="1">
      <alignment horizontal="right" vertical="center"/>
    </xf>
    <xf numFmtId="0" fontId="82" fillId="0" borderId="0" xfId="1" applyFont="1" applyAlignment="1">
      <alignment horizontal="left" vertical="center"/>
    </xf>
    <xf numFmtId="176" fontId="27" fillId="0" borderId="1" xfId="2" applyNumberFormat="1" applyBorder="1" applyAlignment="1">
      <alignment horizontal="right" vertical="center"/>
    </xf>
    <xf numFmtId="176" fontId="9" fillId="0" borderId="2" xfId="1" applyNumberFormat="1" applyFont="1" applyBorder="1" applyAlignment="1">
      <alignment horizontal="right" vertical="center"/>
    </xf>
    <xf numFmtId="0" fontId="27" fillId="4" borderId="1" xfId="2" applyFill="1" applyBorder="1" applyAlignment="1">
      <alignment horizontal="center" vertical="center"/>
    </xf>
    <xf numFmtId="0" fontId="27" fillId="11" borderId="1" xfId="2" applyFill="1" applyBorder="1" applyAlignment="1">
      <alignment horizontal="left" vertical="center"/>
    </xf>
    <xf numFmtId="176" fontId="27" fillId="4" borderId="1" xfId="2" applyNumberFormat="1" applyFill="1" applyBorder="1" applyAlignment="1">
      <alignment horizontal="right" vertical="center"/>
    </xf>
    <xf numFmtId="176" fontId="2" fillId="11" borderId="1" xfId="1" applyNumberFormat="1" applyFill="1" applyBorder="1" applyAlignment="1">
      <alignment horizontal="right" vertical="center"/>
    </xf>
    <xf numFmtId="176" fontId="2" fillId="11" borderId="2" xfId="1" applyNumberFormat="1" applyFill="1" applyBorder="1" applyAlignment="1">
      <alignment horizontal="right" vertical="center"/>
    </xf>
    <xf numFmtId="176" fontId="42" fillId="6" borderId="1" xfId="2" applyNumberFormat="1" applyFont="1" applyFill="1" applyBorder="1" applyAlignment="1">
      <alignment horizontal="right" vertical="center"/>
    </xf>
    <xf numFmtId="176" fontId="7" fillId="6" borderId="2" xfId="1" applyNumberFormat="1" applyFont="1" applyFill="1" applyBorder="1" applyAlignment="1">
      <alignment horizontal="right" vertical="center"/>
    </xf>
    <xf numFmtId="176" fontId="7" fillId="6" borderId="2" xfId="1" applyNumberFormat="1" applyFont="1" applyFill="1" applyBorder="1" applyAlignment="1"/>
    <xf numFmtId="176" fontId="27" fillId="11" borderId="1" xfId="2" applyNumberFormat="1" applyFill="1" applyBorder="1" applyAlignment="1">
      <alignment horizontal="right" vertical="center"/>
    </xf>
    <xf numFmtId="3" fontId="59" fillId="11" borderId="4" xfId="1" applyNumberFormat="1" applyFont="1" applyFill="1" applyBorder="1" applyAlignment="1">
      <alignment horizontal="left" vertical="center"/>
    </xf>
    <xf numFmtId="3" fontId="26" fillId="11" borderId="1" xfId="1" applyNumberFormat="1" applyFont="1" applyFill="1" applyBorder="1" applyAlignment="1">
      <alignment horizontal="center" vertical="center"/>
    </xf>
    <xf numFmtId="176" fontId="8" fillId="11" borderId="1" xfId="1" applyNumberFormat="1" applyFont="1" applyFill="1" applyBorder="1" applyAlignment="1">
      <alignment horizontal="right" vertical="center"/>
    </xf>
    <xf numFmtId="176" fontId="29" fillId="11" borderId="1" xfId="1" applyNumberFormat="1" applyFont="1" applyFill="1" applyBorder="1" applyAlignment="1">
      <alignment horizontal="right" vertical="center"/>
    </xf>
    <xf numFmtId="176" fontId="26" fillId="11" borderId="1" xfId="1" applyNumberFormat="1" applyFont="1" applyFill="1" applyBorder="1" applyAlignment="1">
      <alignment horizontal="right" vertical="center"/>
    </xf>
    <xf numFmtId="0" fontId="2" fillId="11" borderId="1" xfId="1" applyFill="1" applyBorder="1" applyAlignment="1">
      <alignment horizontal="left" vertical="center" wrapText="1"/>
    </xf>
    <xf numFmtId="176" fontId="9" fillId="11" borderId="1" xfId="1" applyNumberFormat="1" applyFont="1" applyFill="1" applyBorder="1" applyAlignment="1">
      <alignment horizontal="right" vertical="center"/>
    </xf>
    <xf numFmtId="0" fontId="65" fillId="11" borderId="25" xfId="1" applyFont="1" applyFill="1" applyBorder="1" applyAlignment="1">
      <alignment horizontal="center" vertical="center"/>
    </xf>
    <xf numFmtId="176" fontId="64" fillId="11" borderId="25" xfId="1" applyNumberFormat="1" applyFont="1" applyFill="1" applyBorder="1" applyAlignment="1">
      <alignment horizontal="right" vertical="center"/>
    </xf>
    <xf numFmtId="176" fontId="65" fillId="11" borderId="25" xfId="1" applyNumberFormat="1" applyFont="1" applyFill="1" applyBorder="1" applyAlignment="1">
      <alignment horizontal="right" vertical="center"/>
    </xf>
    <xf numFmtId="0" fontId="8" fillId="11" borderId="1" xfId="1" applyFont="1" applyFill="1" applyBorder="1" applyAlignment="1">
      <alignment horizontal="left" vertical="center"/>
    </xf>
    <xf numFmtId="176" fontId="8" fillId="11" borderId="2" xfId="1" applyNumberFormat="1" applyFont="1" applyFill="1" applyBorder="1" applyAlignment="1">
      <alignment horizontal="right" vertical="center"/>
    </xf>
    <xf numFmtId="177" fontId="22" fillId="0" borderId="1" xfId="1" applyNumberFormat="1" applyFont="1" applyBorder="1" applyAlignment="1">
      <alignment horizontal="center" vertical="center"/>
    </xf>
    <xf numFmtId="176" fontId="8" fillId="0" borderId="2" xfId="1" applyNumberFormat="1" applyFont="1" applyBorder="1" applyAlignment="1">
      <alignment horizontal="right" vertical="center"/>
    </xf>
    <xf numFmtId="176" fontId="75" fillId="7" borderId="1" xfId="1" applyNumberFormat="1" applyFont="1" applyFill="1" applyBorder="1" applyAlignment="1">
      <alignment horizontal="center" vertical="center"/>
    </xf>
    <xf numFmtId="3" fontId="37" fillId="32" borderId="2" xfId="1" applyNumberFormat="1" applyFont="1" applyFill="1" applyBorder="1" applyAlignment="1">
      <alignment horizontal="center" vertical="center"/>
    </xf>
    <xf numFmtId="3" fontId="37" fillId="32" borderId="3" xfId="1" applyNumberFormat="1" applyFont="1" applyFill="1" applyBorder="1" applyAlignment="1">
      <alignment horizontal="center" vertical="center"/>
    </xf>
    <xf numFmtId="3" fontId="37" fillId="32" borderId="4" xfId="1" applyNumberFormat="1" applyFont="1" applyFill="1" applyBorder="1" applyAlignment="1">
      <alignment horizontal="center" vertical="center"/>
    </xf>
    <xf numFmtId="176" fontId="29" fillId="11" borderId="1" xfId="2" applyNumberFormat="1" applyFont="1" applyFill="1" applyBorder="1" applyAlignment="1">
      <alignment horizontal="right" vertical="center"/>
    </xf>
    <xf numFmtId="176" fontId="42" fillId="6" borderId="1" xfId="1" applyNumberFormat="1" applyFont="1" applyFill="1" applyBorder="1" applyAlignment="1">
      <alignment horizontal="right" vertical="center"/>
    </xf>
    <xf numFmtId="176" fontId="75" fillId="20" borderId="1" xfId="1" applyNumberFormat="1" applyFont="1" applyFill="1" applyBorder="1" applyAlignment="1">
      <alignment horizontal="center" vertical="center"/>
    </xf>
    <xf numFmtId="0" fontId="21" fillId="11" borderId="1" xfId="1" applyFont="1" applyFill="1" applyBorder="1" applyAlignment="1">
      <alignment horizontal="center" vertical="center"/>
    </xf>
    <xf numFmtId="176" fontId="2" fillId="11" borderId="1" xfId="1" applyNumberFormat="1" applyFill="1" applyBorder="1" applyAlignment="1">
      <alignment horizontal="left" vertical="center"/>
    </xf>
    <xf numFmtId="176" fontId="21" fillId="11" borderId="1" xfId="1" applyNumberFormat="1" applyFont="1" applyFill="1" applyBorder="1" applyAlignment="1">
      <alignment horizontal="right" vertical="center"/>
    </xf>
    <xf numFmtId="0" fontId="27" fillId="11" borderId="1" xfId="2" applyFill="1" applyBorder="1" applyAlignment="1">
      <alignment horizontal="left"/>
    </xf>
    <xf numFmtId="176" fontId="21" fillId="11" borderId="1" xfId="1" applyNumberFormat="1" applyFont="1" applyFill="1" applyBorder="1" applyAlignment="1">
      <alignment horizontal="center" vertical="center"/>
    </xf>
    <xf numFmtId="176" fontId="27" fillId="11" borderId="1" xfId="1" applyNumberFormat="1" applyFont="1" applyFill="1" applyBorder="1" applyAlignment="1">
      <alignment horizontal="right" vertical="center"/>
    </xf>
    <xf numFmtId="0" fontId="8" fillId="11" borderId="2" xfId="1" applyFont="1" applyFill="1" applyBorder="1">
      <alignment vertical="center"/>
    </xf>
    <xf numFmtId="176" fontId="39" fillId="9" borderId="2" xfId="1" applyNumberFormat="1" applyFont="1" applyFill="1" applyBorder="1" applyAlignment="1">
      <alignment horizontal="center" vertical="center"/>
    </xf>
    <xf numFmtId="176" fontId="39" fillId="0" borderId="1" xfId="1" applyNumberFormat="1" applyFont="1" applyBorder="1" applyAlignment="1">
      <alignment horizontal="right" vertical="center"/>
    </xf>
    <xf numFmtId="3" fontId="37" fillId="15" borderId="2" xfId="1" applyNumberFormat="1" applyFont="1" applyFill="1" applyBorder="1" applyAlignment="1">
      <alignment horizontal="center" vertical="center"/>
    </xf>
    <xf numFmtId="3" fontId="37" fillId="15" borderId="3" xfId="1" applyNumberFormat="1" applyFont="1" applyFill="1" applyBorder="1" applyAlignment="1">
      <alignment horizontal="center" vertical="center"/>
    </xf>
    <xf numFmtId="3" fontId="37" fillId="15" borderId="4" xfId="1" applyNumberFormat="1" applyFont="1" applyFill="1" applyBorder="1" applyAlignment="1">
      <alignment horizontal="center" vertical="center"/>
    </xf>
    <xf numFmtId="0" fontId="53" fillId="11" borderId="1" xfId="1" applyFont="1" applyFill="1" applyBorder="1">
      <alignment vertical="center"/>
    </xf>
    <xf numFmtId="0" fontId="27" fillId="11" borderId="1" xfId="1" applyFont="1" applyFill="1" applyBorder="1" applyAlignment="1">
      <alignment horizontal="center" vertical="center"/>
    </xf>
    <xf numFmtId="3" fontId="8" fillId="11" borderId="8" xfId="1" applyNumberFormat="1" applyFont="1" applyFill="1" applyBorder="1" applyAlignment="1">
      <alignment horizontal="center" vertical="center"/>
    </xf>
    <xf numFmtId="176" fontId="49" fillId="11" borderId="1" xfId="1" applyNumberFormat="1" applyFont="1" applyFill="1" applyBorder="1" applyAlignment="1">
      <alignment horizontal="right" vertical="center"/>
    </xf>
    <xf numFmtId="176" fontId="75" fillId="15" borderId="1" xfId="1" applyNumberFormat="1" applyFont="1" applyFill="1" applyBorder="1" applyAlignment="1">
      <alignment horizontal="center" vertical="center"/>
    </xf>
    <xf numFmtId="3" fontId="21" fillId="11" borderId="2" xfId="1" applyNumberFormat="1" applyFont="1" applyFill="1" applyBorder="1" applyAlignment="1">
      <alignment horizontal="center" vertical="center"/>
    </xf>
    <xf numFmtId="182" fontId="8" fillId="11" borderId="1" xfId="1" applyNumberFormat="1" applyFont="1" applyFill="1" applyBorder="1" applyAlignment="1">
      <alignment horizontal="center" vertical="center"/>
    </xf>
    <xf numFmtId="0" fontId="8" fillId="11" borderId="2" xfId="1" applyFont="1" applyFill="1" applyBorder="1" applyAlignment="1">
      <alignment horizontal="center" vertical="center"/>
    </xf>
    <xf numFmtId="176" fontId="42" fillId="11" borderId="1" xfId="1" applyNumberFormat="1" applyFont="1" applyFill="1" applyBorder="1" applyAlignment="1">
      <alignment horizontal="center" vertical="center"/>
    </xf>
    <xf numFmtId="0" fontId="42" fillId="11" borderId="1" xfId="2" applyFont="1" applyFill="1" applyBorder="1" applyAlignment="1">
      <alignment horizontal="center" vertical="center"/>
    </xf>
    <xf numFmtId="176" fontId="59" fillId="11" borderId="1" xfId="1" applyNumberFormat="1" applyFont="1" applyFill="1" applyBorder="1" applyAlignment="1">
      <alignment horizontal="left" vertical="center"/>
    </xf>
    <xf numFmtId="183" fontId="7" fillId="6" borderId="1" xfId="1" applyNumberFormat="1" applyFont="1" applyFill="1" applyBorder="1" applyAlignment="1">
      <alignment horizontal="center" vertical="center"/>
    </xf>
    <xf numFmtId="3" fontId="37" fillId="36" borderId="2" xfId="1" applyNumberFormat="1" applyFont="1" applyFill="1" applyBorder="1" applyAlignment="1">
      <alignment horizontal="center" vertical="center"/>
    </xf>
    <xf numFmtId="3" fontId="37" fillId="36" borderId="3" xfId="1" applyNumberFormat="1" applyFont="1" applyFill="1" applyBorder="1" applyAlignment="1">
      <alignment horizontal="center" vertical="center"/>
    </xf>
    <xf numFmtId="3" fontId="37" fillId="36" borderId="4" xfId="1" applyNumberFormat="1" applyFont="1" applyFill="1" applyBorder="1" applyAlignment="1">
      <alignment horizontal="center" vertical="center"/>
    </xf>
    <xf numFmtId="0" fontId="53" fillId="11" borderId="0" xfId="1" applyFont="1" applyFill="1">
      <alignment vertical="center"/>
    </xf>
    <xf numFmtId="176" fontId="7" fillId="11" borderId="1" xfId="1" applyNumberFormat="1" applyFont="1" applyFill="1" applyBorder="1" applyAlignment="1">
      <alignment horizontal="right" vertical="center"/>
    </xf>
    <xf numFmtId="176" fontId="23" fillId="11" borderId="1" xfId="1" applyNumberFormat="1" applyFont="1" applyFill="1" applyBorder="1" applyAlignment="1">
      <alignment horizontal="right" vertical="center"/>
    </xf>
    <xf numFmtId="3" fontId="9" fillId="11" borderId="1" xfId="1" applyNumberFormat="1" applyFont="1" applyFill="1" applyBorder="1" applyAlignment="1">
      <alignment horizontal="center" vertical="center"/>
    </xf>
    <xf numFmtId="3" fontId="9" fillId="11" borderId="2" xfId="1" applyNumberFormat="1" applyFont="1" applyFill="1" applyBorder="1" applyAlignment="1">
      <alignment horizontal="center" vertical="center"/>
    </xf>
    <xf numFmtId="176" fontId="27" fillId="11" borderId="4" xfId="1" applyNumberFormat="1" applyFont="1" applyFill="1" applyBorder="1" applyAlignment="1">
      <alignment horizontal="right" vertical="center"/>
    </xf>
    <xf numFmtId="3" fontId="2" fillId="11" borderId="25" xfId="1" applyNumberFormat="1" applyFill="1" applyBorder="1" applyAlignment="1">
      <alignment horizontal="center" vertical="center"/>
    </xf>
    <xf numFmtId="0" fontId="64" fillId="11" borderId="25" xfId="1" applyFont="1" applyFill="1" applyBorder="1" applyAlignment="1">
      <alignment horizontal="left" vertical="center"/>
    </xf>
    <xf numFmtId="0" fontId="64" fillId="11" borderId="18" xfId="1" applyFont="1" applyFill="1" applyBorder="1" applyAlignment="1">
      <alignment horizontal="center" vertical="center"/>
    </xf>
    <xf numFmtId="176" fontId="64" fillId="11" borderId="18" xfId="1" applyNumberFormat="1" applyFont="1" applyFill="1" applyBorder="1" applyAlignment="1">
      <alignment horizontal="right" vertical="center"/>
    </xf>
    <xf numFmtId="3" fontId="23" fillId="37" borderId="1" xfId="1" applyNumberFormat="1" applyFont="1" applyFill="1" applyBorder="1" applyAlignment="1">
      <alignment horizontal="center" vertical="center"/>
    </xf>
    <xf numFmtId="0" fontId="77" fillId="37" borderId="1" xfId="1" applyFont="1" applyFill="1" applyBorder="1">
      <alignment vertical="center"/>
    </xf>
    <xf numFmtId="183" fontId="23" fillId="37" borderId="1" xfId="1" applyNumberFormat="1" applyFont="1" applyFill="1" applyBorder="1" applyAlignment="1">
      <alignment horizontal="center" vertical="center"/>
    </xf>
    <xf numFmtId="176" fontId="23" fillId="37" borderId="1" xfId="1" applyNumberFormat="1" applyFont="1" applyFill="1" applyBorder="1" applyAlignment="1">
      <alignment horizontal="right" vertical="center"/>
    </xf>
    <xf numFmtId="0" fontId="23" fillId="37" borderId="2" xfId="1" applyFont="1" applyFill="1" applyBorder="1" applyAlignment="1">
      <alignment horizontal="center" vertical="center"/>
    </xf>
    <xf numFmtId="0" fontId="23" fillId="37" borderId="1" xfId="1" applyFont="1" applyFill="1" applyBorder="1">
      <alignment vertical="center"/>
    </xf>
    <xf numFmtId="0" fontId="23" fillId="37" borderId="1" xfId="1" applyFont="1" applyFill="1" applyBorder="1" applyAlignment="1">
      <alignment horizontal="center" vertical="center"/>
    </xf>
    <xf numFmtId="183" fontId="49" fillId="11" borderId="1" xfId="1" applyNumberFormat="1" applyFont="1" applyFill="1" applyBorder="1" applyAlignment="1">
      <alignment horizontal="center" vertical="center"/>
    </xf>
    <xf numFmtId="176" fontId="49" fillId="4" borderId="1" xfId="1" applyNumberFormat="1" applyFont="1" applyFill="1" applyBorder="1" applyAlignment="1">
      <alignment horizontal="right" vertical="center"/>
    </xf>
    <xf numFmtId="0" fontId="23" fillId="3" borderId="1" xfId="1" applyFont="1" applyFill="1" applyBorder="1" applyAlignment="1">
      <alignment horizontal="center" vertical="center"/>
    </xf>
    <xf numFmtId="0" fontId="23" fillId="3" borderId="1" xfId="1" applyFont="1" applyFill="1" applyBorder="1" applyAlignment="1">
      <alignment horizontal="left" vertical="center"/>
    </xf>
    <xf numFmtId="176" fontId="49" fillId="0" borderId="1" xfId="1" applyNumberFormat="1" applyFont="1" applyBorder="1" applyAlignment="1">
      <alignment horizontal="right" vertical="center"/>
    </xf>
    <xf numFmtId="176" fontId="37" fillId="36" borderId="1" xfId="1" applyNumberFormat="1" applyFont="1" applyFill="1" applyBorder="1" applyAlignment="1">
      <alignment horizontal="center" vertical="center"/>
    </xf>
    <xf numFmtId="3" fontId="109" fillId="11" borderId="1" xfId="1" applyNumberFormat="1" applyFont="1" applyFill="1" applyBorder="1" applyAlignment="1">
      <alignment horizontal="center" vertical="center"/>
    </xf>
    <xf numFmtId="0" fontId="89" fillId="11" borderId="1" xfId="1" applyFont="1" applyFill="1" applyBorder="1">
      <alignment vertical="center"/>
    </xf>
    <xf numFmtId="183" fontId="109" fillId="0" borderId="1" xfId="1" applyNumberFormat="1" applyFont="1" applyBorder="1" applyAlignment="1">
      <alignment horizontal="center" vertical="center"/>
    </xf>
    <xf numFmtId="176" fontId="22" fillId="11" borderId="1" xfId="1" applyNumberFormat="1" applyFont="1" applyFill="1" applyBorder="1" applyAlignment="1">
      <alignment horizontal="right" vertical="center"/>
    </xf>
    <xf numFmtId="0" fontId="27" fillId="11" borderId="1" xfId="1" applyFont="1" applyFill="1" applyBorder="1" applyAlignment="1">
      <alignment vertical="center" wrapText="1"/>
    </xf>
    <xf numFmtId="3" fontId="2" fillId="20" borderId="1" xfId="1" applyNumberFormat="1" applyFill="1" applyBorder="1" applyAlignment="1">
      <alignment horizontal="center" vertical="center"/>
    </xf>
    <xf numFmtId="0" fontId="27" fillId="20" borderId="1" xfId="1" applyFont="1" applyFill="1" applyBorder="1">
      <alignment vertical="center"/>
    </xf>
    <xf numFmtId="0" fontId="27" fillId="20" borderId="1" xfId="1" applyFont="1" applyFill="1" applyBorder="1" applyAlignment="1">
      <alignment horizontal="center" vertical="center"/>
    </xf>
    <xf numFmtId="176" fontId="2" fillId="20" borderId="1" xfId="1" applyNumberFormat="1" applyFill="1" applyBorder="1" applyAlignment="1">
      <alignment horizontal="right" vertical="center"/>
    </xf>
    <xf numFmtId="176" fontId="2" fillId="20" borderId="2" xfId="1" applyNumberFormat="1" applyFill="1" applyBorder="1">
      <alignment vertical="center"/>
    </xf>
    <xf numFmtId="0" fontId="2" fillId="20" borderId="1" xfId="1" applyFill="1" applyBorder="1" applyAlignment="1">
      <alignment horizontal="left" vertical="center"/>
    </xf>
    <xf numFmtId="0" fontId="23" fillId="20" borderId="1" xfId="1" applyFont="1" applyFill="1" applyBorder="1" applyAlignment="1">
      <alignment horizontal="left" vertical="center"/>
    </xf>
    <xf numFmtId="176" fontId="2" fillId="4" borderId="1" xfId="1" applyNumberFormat="1" applyFill="1" applyBorder="1" applyAlignment="1">
      <alignment horizontal="right" vertical="center"/>
    </xf>
    <xf numFmtId="0" fontId="2" fillId="30" borderId="0" xfId="1" applyFill="1" applyAlignment="1">
      <alignment horizontal="center" vertical="center"/>
    </xf>
    <xf numFmtId="0" fontId="2" fillId="30" borderId="1" xfId="1" applyFill="1" applyBorder="1" applyAlignment="1">
      <alignment horizontal="center" vertical="center"/>
    </xf>
    <xf numFmtId="0" fontId="27" fillId="30" borderId="1" xfId="2" applyFill="1" applyBorder="1" applyAlignment="1">
      <alignment horizontal="left" vertical="center"/>
    </xf>
    <xf numFmtId="0" fontId="27" fillId="30" borderId="1" xfId="2" applyFill="1" applyBorder="1" applyAlignment="1">
      <alignment horizontal="center" vertical="center"/>
    </xf>
    <xf numFmtId="176" fontId="8" fillId="30" borderId="2" xfId="1" applyNumberFormat="1" applyFont="1" applyFill="1" applyBorder="1">
      <alignment vertical="center"/>
    </xf>
    <xf numFmtId="176" fontId="8" fillId="30" borderId="2" xfId="1" applyNumberFormat="1" applyFont="1" applyFill="1" applyBorder="1" applyAlignment="1"/>
    <xf numFmtId="0" fontId="27" fillId="30" borderId="4" xfId="2" applyFill="1" applyBorder="1" applyAlignment="1">
      <alignment horizontal="left" vertical="center"/>
    </xf>
    <xf numFmtId="0" fontId="27" fillId="6" borderId="4" xfId="2" applyFill="1" applyBorder="1" applyAlignment="1">
      <alignment horizontal="left" vertical="center"/>
    </xf>
    <xf numFmtId="176" fontId="8" fillId="6" borderId="2" xfId="1" applyNumberFormat="1" applyFont="1" applyFill="1" applyBorder="1">
      <alignment vertical="center"/>
    </xf>
    <xf numFmtId="3" fontId="2" fillId="30" borderId="1" xfId="1" applyNumberFormat="1" applyFill="1" applyBorder="1" applyAlignment="1">
      <alignment horizontal="center" vertical="center"/>
    </xf>
    <xf numFmtId="0" fontId="9" fillId="30" borderId="1" xfId="1" applyFont="1" applyFill="1" applyBorder="1">
      <alignment vertical="center"/>
    </xf>
    <xf numFmtId="0" fontId="9" fillId="30" borderId="1" xfId="1" applyFont="1" applyFill="1" applyBorder="1" applyAlignment="1">
      <alignment horizontal="center" vertical="center"/>
    </xf>
    <xf numFmtId="176" fontId="2" fillId="30" borderId="1" xfId="1" applyNumberFormat="1" applyFill="1" applyBorder="1" applyAlignment="1">
      <alignment horizontal="center" vertical="center"/>
    </xf>
    <xf numFmtId="176" fontId="9" fillId="30" borderId="1" xfId="1" applyNumberFormat="1" applyFont="1" applyFill="1" applyBorder="1" applyAlignment="1">
      <alignment horizontal="center" vertical="center"/>
    </xf>
    <xf numFmtId="176" fontId="9" fillId="30" borderId="2" xfId="1" applyNumberFormat="1" applyFont="1" applyFill="1" applyBorder="1">
      <alignment vertical="center"/>
    </xf>
    <xf numFmtId="0" fontId="2" fillId="18" borderId="1" xfId="1" applyFill="1" applyBorder="1" applyAlignment="1">
      <alignment horizontal="center" vertical="center"/>
    </xf>
    <xf numFmtId="3" fontId="8" fillId="30" borderId="1" xfId="1" applyNumberFormat="1" applyFont="1" applyFill="1" applyBorder="1" applyAlignment="1">
      <alignment horizontal="center" vertical="center"/>
    </xf>
    <xf numFmtId="3" fontId="21" fillId="30" borderId="2" xfId="1" applyNumberFormat="1" applyFont="1" applyFill="1" applyBorder="1" applyAlignment="1">
      <alignment horizontal="center" vertical="center"/>
    </xf>
    <xf numFmtId="0" fontId="21" fillId="30" borderId="1" xfId="1" applyFont="1" applyFill="1" applyBorder="1" applyAlignment="1">
      <alignment horizontal="center" vertical="center"/>
    </xf>
    <xf numFmtId="5" fontId="9" fillId="30" borderId="1" xfId="1" applyNumberFormat="1" applyFont="1" applyFill="1" applyBorder="1">
      <alignment vertical="center"/>
    </xf>
    <xf numFmtId="176" fontId="21" fillId="30" borderId="1" xfId="1" applyNumberFormat="1" applyFont="1" applyFill="1" applyBorder="1" applyAlignment="1"/>
    <xf numFmtId="0" fontId="21" fillId="30" borderId="1" xfId="1" applyFont="1" applyFill="1" applyBorder="1" applyAlignment="1">
      <alignment horizontal="left" vertical="center" shrinkToFit="1"/>
    </xf>
    <xf numFmtId="0" fontId="2" fillId="30" borderId="1" xfId="1" applyFill="1" applyBorder="1" applyAlignment="1">
      <alignment horizontal="left" vertical="center"/>
    </xf>
    <xf numFmtId="183" fontId="8" fillId="30" borderId="1" xfId="1" applyNumberFormat="1" applyFont="1" applyFill="1" applyBorder="1" applyAlignment="1">
      <alignment horizontal="right" vertical="center"/>
    </xf>
    <xf numFmtId="0" fontId="2" fillId="30" borderId="1" xfId="1" applyFill="1" applyBorder="1" applyAlignment="1">
      <alignment horizontal="right" vertical="center"/>
    </xf>
    <xf numFmtId="176" fontId="2" fillId="30" borderId="1" xfId="1" applyNumberFormat="1" applyFill="1" applyBorder="1">
      <alignment vertical="center"/>
    </xf>
    <xf numFmtId="0" fontId="2" fillId="30" borderId="2" xfId="1" applyFill="1" applyBorder="1" applyAlignment="1">
      <alignment horizontal="center" vertical="center"/>
    </xf>
    <xf numFmtId="0" fontId="8" fillId="30" borderId="1" xfId="1" applyFont="1" applyFill="1" applyBorder="1">
      <alignment vertical="center"/>
    </xf>
    <xf numFmtId="3" fontId="8" fillId="38" borderId="1" xfId="1" applyNumberFormat="1" applyFont="1" applyFill="1" applyBorder="1" applyAlignment="1">
      <alignment horizontal="center" vertical="center"/>
    </xf>
    <xf numFmtId="0" fontId="2" fillId="38" borderId="1" xfId="1" applyFill="1" applyBorder="1" applyAlignment="1">
      <alignment horizontal="left" vertical="center"/>
    </xf>
    <xf numFmtId="183" fontId="8" fillId="38" borderId="1" xfId="1" applyNumberFormat="1" applyFont="1" applyFill="1" applyBorder="1" applyAlignment="1">
      <alignment horizontal="right" vertical="center"/>
    </xf>
    <xf numFmtId="0" fontId="2" fillId="38" borderId="1" xfId="1" applyFill="1" applyBorder="1" applyAlignment="1">
      <alignment horizontal="right" vertical="center"/>
    </xf>
    <xf numFmtId="176" fontId="2" fillId="38" borderId="1" xfId="1" applyNumberFormat="1" applyFill="1" applyBorder="1">
      <alignment vertical="center"/>
    </xf>
    <xf numFmtId="0" fontId="2" fillId="38" borderId="2" xfId="1" applyFill="1" applyBorder="1" applyAlignment="1">
      <alignment horizontal="center" vertical="center"/>
    </xf>
    <xf numFmtId="0" fontId="8" fillId="38" borderId="1" xfId="1" applyFont="1" applyFill="1" applyBorder="1">
      <alignment vertical="center"/>
    </xf>
    <xf numFmtId="176" fontId="2" fillId="30" borderId="1" xfId="1" applyNumberFormat="1" applyFill="1" applyBorder="1" applyAlignment="1">
      <alignment horizontal="left" vertical="center"/>
    </xf>
    <xf numFmtId="0" fontId="72" fillId="30" borderId="1" xfId="1" applyFont="1" applyFill="1" applyBorder="1" applyAlignment="1">
      <alignment horizontal="left" vertical="center"/>
    </xf>
    <xf numFmtId="0" fontId="2" fillId="34" borderId="1" xfId="1" applyFill="1" applyBorder="1" applyAlignment="1">
      <alignment horizontal="center" vertical="center"/>
    </xf>
    <xf numFmtId="182" fontId="8" fillId="30" borderId="1" xfId="1" applyNumberFormat="1" applyFont="1" applyFill="1" applyBorder="1">
      <alignment vertical="center"/>
    </xf>
    <xf numFmtId="176" fontId="8" fillId="30" borderId="1" xfId="1" applyNumberFormat="1" applyFont="1" applyFill="1" applyBorder="1" applyAlignment="1">
      <alignment horizontal="right" vertical="center"/>
    </xf>
    <xf numFmtId="0" fontId="8" fillId="30" borderId="2" xfId="1" applyFont="1" applyFill="1" applyBorder="1" applyAlignment="1">
      <alignment horizontal="center" vertical="center"/>
    </xf>
    <xf numFmtId="0" fontId="8" fillId="30" borderId="1" xfId="1" applyFont="1" applyFill="1" applyBorder="1" applyAlignment="1">
      <alignment horizontal="left" vertical="center"/>
    </xf>
    <xf numFmtId="3" fontId="8" fillId="30" borderId="8" xfId="1" applyNumberFormat="1" applyFont="1" applyFill="1" applyBorder="1" applyAlignment="1">
      <alignment horizontal="center" vertical="center"/>
    </xf>
    <xf numFmtId="3" fontId="21" fillId="30" borderId="13" xfId="1" applyNumberFormat="1" applyFont="1" applyFill="1" applyBorder="1" applyAlignment="1">
      <alignment horizontal="center" vertical="center"/>
    </xf>
    <xf numFmtId="0" fontId="53" fillId="30" borderId="1" xfId="1" applyFont="1" applyFill="1" applyBorder="1">
      <alignment vertical="center"/>
    </xf>
    <xf numFmtId="0" fontId="49" fillId="30" borderId="1" xfId="1" applyFont="1" applyFill="1" applyBorder="1" applyAlignment="1">
      <alignment horizontal="right" vertical="center"/>
    </xf>
    <xf numFmtId="0" fontId="8" fillId="34" borderId="1" xfId="1" applyFont="1" applyFill="1" applyBorder="1" applyAlignment="1">
      <alignment horizontal="center" vertical="center"/>
    </xf>
    <xf numFmtId="0" fontId="49" fillId="30" borderId="1" xfId="1" applyFont="1" applyFill="1" applyBorder="1" applyAlignment="1">
      <alignment horizontal="left" vertical="center"/>
    </xf>
    <xf numFmtId="0" fontId="8" fillId="30" borderId="1" xfId="1" applyFont="1" applyFill="1" applyBorder="1" applyAlignment="1">
      <alignment horizontal="right" vertical="center"/>
    </xf>
    <xf numFmtId="176" fontId="8" fillId="30" borderId="1" xfId="1" applyNumberFormat="1" applyFont="1" applyFill="1" applyBorder="1">
      <alignment vertical="center"/>
    </xf>
    <xf numFmtId="0" fontId="27" fillId="30" borderId="1" xfId="1" applyFont="1" applyFill="1" applyBorder="1">
      <alignment vertical="center"/>
    </xf>
    <xf numFmtId="0" fontId="27" fillId="30" borderId="1" xfId="1" applyFont="1" applyFill="1" applyBorder="1" applyAlignment="1">
      <alignment horizontal="center" vertical="center"/>
    </xf>
    <xf numFmtId="176" fontId="8" fillId="30" borderId="1" xfId="1" applyNumberFormat="1" applyFont="1" applyFill="1" applyBorder="1" applyAlignment="1">
      <alignment horizontal="center" vertical="center"/>
    </xf>
    <xf numFmtId="176" fontId="2" fillId="30" borderId="2" xfId="1" applyNumberFormat="1" applyFill="1" applyBorder="1">
      <alignment vertical="center"/>
    </xf>
    <xf numFmtId="3" fontId="43" fillId="15" borderId="2" xfId="1" applyNumberFormat="1" applyFont="1" applyFill="1" applyBorder="1" applyAlignment="1">
      <alignment horizontal="center" vertical="center"/>
    </xf>
    <xf numFmtId="3" fontId="43" fillId="15" borderId="3" xfId="1" applyNumberFormat="1" applyFont="1" applyFill="1" applyBorder="1" applyAlignment="1">
      <alignment horizontal="center" vertical="center"/>
    </xf>
    <xf numFmtId="3" fontId="43" fillId="15" borderId="4" xfId="1" applyNumberFormat="1" applyFont="1" applyFill="1" applyBorder="1" applyAlignment="1">
      <alignment horizontal="center" vertical="center"/>
    </xf>
    <xf numFmtId="5" fontId="9" fillId="30" borderId="2" xfId="1" applyNumberFormat="1" applyFont="1" applyFill="1" applyBorder="1" applyAlignment="1">
      <alignment horizontal="center" vertical="center"/>
    </xf>
    <xf numFmtId="0" fontId="2" fillId="20" borderId="1" xfId="1" applyFill="1" applyBorder="1" applyAlignment="1">
      <alignment horizontal="center" vertical="center"/>
    </xf>
    <xf numFmtId="176" fontId="8" fillId="7" borderId="1" xfId="1" applyNumberFormat="1" applyFont="1" applyFill="1" applyBorder="1" applyAlignment="1">
      <alignment horizontal="center" vertical="center"/>
    </xf>
    <xf numFmtId="0" fontId="27" fillId="9" borderId="2" xfId="1" applyFont="1" applyFill="1" applyBorder="1">
      <alignment vertical="center"/>
    </xf>
    <xf numFmtId="0" fontId="7" fillId="9" borderId="1" xfId="1" applyFont="1" applyFill="1" applyBorder="1" applyAlignment="1">
      <alignment horizontal="center" vertical="center"/>
    </xf>
    <xf numFmtId="176" fontId="8" fillId="9" borderId="1" xfId="1" applyNumberFormat="1" applyFont="1" applyFill="1" applyBorder="1" applyAlignment="1">
      <alignment horizontal="center" vertical="center"/>
    </xf>
    <xf numFmtId="0" fontId="8" fillId="9" borderId="2" xfId="1" applyFont="1" applyFill="1" applyBorder="1" applyAlignment="1">
      <alignment horizontal="center" vertical="center"/>
    </xf>
    <xf numFmtId="3" fontId="7" fillId="19" borderId="1" xfId="1" applyNumberFormat="1" applyFont="1" applyFill="1" applyBorder="1" applyAlignment="1">
      <alignment horizontal="center" vertical="center"/>
    </xf>
    <xf numFmtId="0" fontId="27" fillId="19" borderId="2" xfId="1" applyFont="1" applyFill="1" applyBorder="1">
      <alignment vertical="center"/>
    </xf>
    <xf numFmtId="0" fontId="7" fillId="19" borderId="1" xfId="1" applyFont="1" applyFill="1" applyBorder="1" applyAlignment="1">
      <alignment horizontal="center" vertical="center"/>
    </xf>
    <xf numFmtId="176" fontId="7" fillId="19" borderId="1" xfId="1" applyNumberFormat="1" applyFont="1" applyFill="1" applyBorder="1" applyAlignment="1">
      <alignment horizontal="center" vertical="center"/>
    </xf>
    <xf numFmtId="0" fontId="7" fillId="19" borderId="2" xfId="1" applyFont="1" applyFill="1" applyBorder="1" applyAlignment="1">
      <alignment horizontal="center" vertical="center"/>
    </xf>
    <xf numFmtId="0" fontId="7" fillId="19" borderId="1" xfId="1" applyFont="1" applyFill="1" applyBorder="1" applyAlignment="1">
      <alignment horizontal="left" vertical="center"/>
    </xf>
    <xf numFmtId="14" fontId="2" fillId="3" borderId="0" xfId="1" applyNumberFormat="1" applyFill="1" applyAlignment="1">
      <alignment horizontal="center" vertical="center"/>
    </xf>
    <xf numFmtId="0" fontId="20" fillId="0" borderId="2" xfId="1" applyFont="1" applyBorder="1">
      <alignment vertical="center"/>
    </xf>
    <xf numFmtId="3" fontId="8" fillId="10" borderId="1" xfId="1" applyNumberFormat="1" applyFont="1" applyFill="1" applyBorder="1" applyAlignment="1">
      <alignment horizontal="center" vertical="center"/>
    </xf>
    <xf numFmtId="0" fontId="8" fillId="10" borderId="2" xfId="1" applyFont="1" applyFill="1" applyBorder="1">
      <alignment vertical="center"/>
    </xf>
    <xf numFmtId="0" fontId="8" fillId="10" borderId="1" xfId="1" applyFont="1" applyFill="1" applyBorder="1" applyAlignment="1">
      <alignment horizontal="center" vertical="center"/>
    </xf>
    <xf numFmtId="176" fontId="8" fillId="32" borderId="1" xfId="1" applyNumberFormat="1" applyFont="1" applyFill="1" applyBorder="1" applyAlignment="1">
      <alignment horizontal="center" vertical="center"/>
    </xf>
    <xf numFmtId="176" fontId="8" fillId="10" borderId="1" xfId="1" applyNumberFormat="1" applyFont="1" applyFill="1" applyBorder="1" applyAlignment="1">
      <alignment horizontal="center" vertical="center"/>
    </xf>
    <xf numFmtId="0" fontId="8" fillId="10" borderId="2" xfId="1" applyFont="1" applyFill="1" applyBorder="1" applyAlignment="1">
      <alignment horizontal="center" vertical="center"/>
    </xf>
    <xf numFmtId="0" fontId="8" fillId="10" borderId="1" xfId="1" applyFont="1" applyFill="1" applyBorder="1" applyAlignment="1">
      <alignment horizontal="left" vertical="center"/>
    </xf>
    <xf numFmtId="0" fontId="7" fillId="10" borderId="1" xfId="1" applyFont="1" applyFill="1" applyBorder="1" applyAlignment="1">
      <alignment vertical="center" shrinkToFit="1"/>
    </xf>
    <xf numFmtId="0" fontId="7" fillId="6" borderId="1" xfId="1" applyFont="1" applyFill="1" applyBorder="1" applyAlignment="1">
      <alignment vertical="center" shrinkToFit="1"/>
    </xf>
    <xf numFmtId="0" fontId="117" fillId="3" borderId="1" xfId="1" applyFont="1" applyFill="1" applyBorder="1" applyAlignment="1">
      <alignment horizontal="center" vertical="center"/>
    </xf>
    <xf numFmtId="0" fontId="118" fillId="0" borderId="1" xfId="2" applyFont="1" applyBorder="1" applyAlignment="1">
      <alignment horizontal="center" vertical="center"/>
    </xf>
    <xf numFmtId="0" fontId="118" fillId="0" borderId="1" xfId="2" applyFont="1" applyBorder="1" applyAlignment="1">
      <alignment horizontal="left" vertical="center"/>
    </xf>
    <xf numFmtId="176" fontId="119" fillId="0" borderId="2" xfId="1" applyNumberFormat="1" applyFont="1" applyBorder="1">
      <alignment vertical="center"/>
    </xf>
    <xf numFmtId="176" fontId="119" fillId="0" borderId="2" xfId="1" applyNumberFormat="1" applyFont="1" applyBorder="1" applyAlignment="1"/>
    <xf numFmtId="0" fontId="8" fillId="30" borderId="1" xfId="1" applyFont="1" applyFill="1" applyBorder="1" applyAlignment="1">
      <alignment horizontal="center" vertical="center"/>
    </xf>
    <xf numFmtId="3" fontId="57" fillId="26" borderId="2" xfId="1" applyNumberFormat="1" applyFont="1" applyFill="1" applyBorder="1" applyAlignment="1">
      <alignment horizontal="center" vertical="center"/>
    </xf>
    <xf numFmtId="3" fontId="57" fillId="26" borderId="3" xfId="1" applyNumberFormat="1" applyFont="1" applyFill="1" applyBorder="1" applyAlignment="1">
      <alignment horizontal="center" vertical="center"/>
    </xf>
    <xf numFmtId="3" fontId="57" fillId="26" borderId="4" xfId="1" applyNumberFormat="1" applyFont="1" applyFill="1" applyBorder="1" applyAlignment="1">
      <alignment horizontal="center" vertical="center"/>
    </xf>
    <xf numFmtId="3" fontId="2" fillId="32" borderId="1" xfId="1" applyNumberFormat="1" applyFill="1" applyBorder="1" applyAlignment="1">
      <alignment horizontal="center" vertical="center"/>
    </xf>
    <xf numFmtId="3" fontId="57" fillId="5" borderId="2" xfId="1" applyNumberFormat="1" applyFont="1" applyFill="1" applyBorder="1" applyAlignment="1">
      <alignment horizontal="center" vertical="center"/>
    </xf>
    <xf numFmtId="3" fontId="57" fillId="5" borderId="3" xfId="1" applyNumberFormat="1" applyFont="1" applyFill="1" applyBorder="1" applyAlignment="1">
      <alignment horizontal="center" vertical="center"/>
    </xf>
    <xf numFmtId="3" fontId="57" fillId="5" borderId="4" xfId="1" applyNumberFormat="1" applyFont="1" applyFill="1" applyBorder="1" applyAlignment="1">
      <alignment horizontal="center" vertical="center"/>
    </xf>
    <xf numFmtId="3" fontId="8" fillId="32" borderId="1" xfId="1" applyNumberFormat="1" applyFont="1" applyFill="1" applyBorder="1" applyAlignment="1">
      <alignment horizontal="center" vertical="center"/>
    </xf>
    <xf numFmtId="0" fontId="8" fillId="32" borderId="2" xfId="1" applyFont="1" applyFill="1" applyBorder="1" applyAlignment="1">
      <alignment horizontal="left" vertical="center"/>
    </xf>
    <xf numFmtId="0" fontId="8" fillId="32" borderId="1" xfId="1" applyFont="1" applyFill="1" applyBorder="1" applyAlignment="1">
      <alignment horizontal="center" vertical="center"/>
    </xf>
    <xf numFmtId="0" fontId="8" fillId="32" borderId="2" xfId="1" applyFont="1" applyFill="1" applyBorder="1" applyAlignment="1">
      <alignment horizontal="center" vertical="center"/>
    </xf>
    <xf numFmtId="0" fontId="8" fillId="32" borderId="1" xfId="1" applyFont="1" applyFill="1" applyBorder="1" applyAlignment="1">
      <alignment horizontal="left" vertical="center"/>
    </xf>
    <xf numFmtId="0" fontId="117" fillId="32" borderId="1" xfId="1" applyFont="1" applyFill="1" applyBorder="1" applyAlignment="1">
      <alignment horizontal="center" vertical="center"/>
    </xf>
    <xf numFmtId="0" fontId="8" fillId="32" borderId="2" xfId="1" applyFont="1" applyFill="1" applyBorder="1">
      <alignment vertical="center"/>
    </xf>
    <xf numFmtId="0" fontId="53" fillId="32" borderId="0" xfId="1" applyFont="1" applyFill="1">
      <alignment vertical="center"/>
    </xf>
    <xf numFmtId="183" fontId="8" fillId="32" borderId="1" xfId="1" applyNumberFormat="1" applyFont="1" applyFill="1" applyBorder="1" applyAlignment="1">
      <alignment horizontal="right" vertical="center"/>
    </xf>
    <xf numFmtId="176" fontId="2" fillId="32" borderId="1" xfId="1" applyNumberFormat="1" applyFill="1" applyBorder="1">
      <alignment vertical="center"/>
    </xf>
    <xf numFmtId="0" fontId="2" fillId="32" borderId="2" xfId="1" applyFill="1" applyBorder="1" applyAlignment="1">
      <alignment horizontal="center" vertical="center"/>
    </xf>
    <xf numFmtId="0" fontId="8" fillId="32" borderId="1" xfId="1" applyFont="1" applyFill="1" applyBorder="1">
      <alignment vertical="center"/>
    </xf>
    <xf numFmtId="0" fontId="53" fillId="32" borderId="1" xfId="1" applyFont="1" applyFill="1" applyBorder="1">
      <alignment vertical="center"/>
    </xf>
    <xf numFmtId="3" fontId="2" fillId="30" borderId="2" xfId="1" applyNumberFormat="1" applyFill="1" applyBorder="1" applyAlignment="1">
      <alignment horizontal="center" vertical="center"/>
    </xf>
    <xf numFmtId="183" fontId="2" fillId="30" borderId="1" xfId="1" applyNumberFormat="1" applyFill="1" applyBorder="1" applyAlignment="1">
      <alignment horizontal="center" vertical="center"/>
    </xf>
    <xf numFmtId="0" fontId="2" fillId="0" borderId="1" xfId="1" applyBorder="1" applyAlignment="1"/>
    <xf numFmtId="0" fontId="2" fillId="0" borderId="1" xfId="1" applyBorder="1" applyAlignment="1">
      <alignment horizontal="center"/>
    </xf>
    <xf numFmtId="0" fontId="2" fillId="0" borderId="1" xfId="6" applyFont="1" applyBorder="1" applyAlignment="1" applyProtection="1"/>
    <xf numFmtId="178" fontId="7" fillId="0" borderId="1" xfId="1" applyNumberFormat="1" applyFont="1" applyBorder="1" applyAlignment="1">
      <alignment horizontal="center" vertical="center"/>
    </xf>
    <xf numFmtId="0" fontId="7" fillId="0" borderId="0" xfId="1" applyFont="1">
      <alignment vertical="center"/>
    </xf>
    <xf numFmtId="3" fontId="2" fillId="3" borderId="1" xfId="1" applyNumberFormat="1" applyFill="1" applyBorder="1">
      <alignment vertical="center"/>
    </xf>
    <xf numFmtId="182" fontId="8" fillId="3" borderId="1" xfId="1" applyNumberFormat="1" applyFont="1" applyFill="1" applyBorder="1">
      <alignment vertical="center"/>
    </xf>
    <xf numFmtId="0" fontId="23" fillId="0" borderId="1" xfId="1" applyFont="1" applyBorder="1" applyAlignment="1"/>
    <xf numFmtId="182" fontId="2" fillId="0" borderId="1" xfId="1" applyNumberFormat="1" applyBorder="1">
      <alignment vertical="center"/>
    </xf>
    <xf numFmtId="182" fontId="2" fillId="0" borderId="1" xfId="1" applyNumberFormat="1" applyBorder="1" applyAlignment="1"/>
    <xf numFmtId="182" fontId="2" fillId="3" borderId="1" xfId="1" applyNumberFormat="1" applyFill="1" applyBorder="1">
      <alignment vertical="center"/>
    </xf>
    <xf numFmtId="0" fontId="2" fillId="0" borderId="4" xfId="1" applyBorder="1" applyAlignment="1">
      <alignment horizontal="right" vertical="center"/>
    </xf>
    <xf numFmtId="0" fontId="2" fillId="0" borderId="16" xfId="1" applyBorder="1" applyAlignment="1">
      <alignment horizontal="right" vertical="center"/>
    </xf>
    <xf numFmtId="182" fontId="7" fillId="0" borderId="1" xfId="1" applyNumberFormat="1" applyFont="1" applyBorder="1">
      <alignment vertical="center"/>
    </xf>
    <xf numFmtId="0" fontId="7" fillId="0" borderId="5" xfId="1" applyFont="1" applyBorder="1" applyAlignment="1">
      <alignment horizontal="center" vertical="center"/>
    </xf>
    <xf numFmtId="0" fontId="7" fillId="0" borderId="5" xfId="1" applyFont="1" applyBorder="1">
      <alignment vertical="center"/>
    </xf>
    <xf numFmtId="182" fontId="7" fillId="0" borderId="5" xfId="1" applyNumberFormat="1" applyFont="1" applyBorder="1">
      <alignment vertical="center"/>
    </xf>
    <xf numFmtId="0" fontId="7" fillId="0" borderId="5" xfId="1" applyFont="1" applyBorder="1" applyAlignment="1">
      <alignment horizontal="right" vertical="center"/>
    </xf>
    <xf numFmtId="177" fontId="7" fillId="0" borderId="5" xfId="1" applyNumberFormat="1" applyFont="1" applyBorder="1" applyAlignment="1">
      <alignment horizontal="center" vertical="center"/>
    </xf>
    <xf numFmtId="178" fontId="7" fillId="0" borderId="5" xfId="1" applyNumberFormat="1" applyFont="1" applyBorder="1" applyAlignment="1">
      <alignment horizontal="center" vertical="center"/>
    </xf>
    <xf numFmtId="178" fontId="7" fillId="3" borderId="1" xfId="1" applyNumberFormat="1" applyFont="1" applyFill="1" applyBorder="1" applyAlignment="1">
      <alignment horizontal="center" vertical="center"/>
    </xf>
    <xf numFmtId="0" fontId="7" fillId="3" borderId="0" xfId="1" applyFont="1" applyFill="1">
      <alignment vertical="center"/>
    </xf>
    <xf numFmtId="0" fontId="121" fillId="0" borderId="1" xfId="1" applyFont="1" applyBorder="1" applyAlignment="1">
      <alignment horizontal="center" vertical="center" shrinkToFit="1"/>
    </xf>
    <xf numFmtId="0" fontId="121" fillId="0" borderId="1" xfId="1" applyFont="1" applyBorder="1" applyAlignment="1">
      <alignment horizontal="center" vertical="center"/>
    </xf>
    <xf numFmtId="179" fontId="121" fillId="0" borderId="1" xfId="1" applyNumberFormat="1" applyFont="1" applyBorder="1" applyAlignment="1">
      <alignment horizontal="center" vertical="center"/>
    </xf>
    <xf numFmtId="0" fontId="37" fillId="0" borderId="1" xfId="1" applyFont="1" applyBorder="1" applyAlignment="1">
      <alignment horizontal="center" vertical="center"/>
    </xf>
    <xf numFmtId="0" fontId="122" fillId="0" borderId="1" xfId="1" applyFont="1" applyBorder="1" applyAlignment="1">
      <alignment horizontal="left" vertical="center"/>
    </xf>
    <xf numFmtId="0" fontId="122" fillId="0" borderId="1" xfId="1" applyFont="1" applyBorder="1">
      <alignment vertical="center"/>
    </xf>
    <xf numFmtId="49" fontId="123" fillId="0" borderId="1" xfId="1" applyNumberFormat="1" applyFont="1" applyBorder="1">
      <alignment vertical="center"/>
    </xf>
    <xf numFmtId="49" fontId="37" fillId="0" borderId="1" xfId="1" applyNumberFormat="1" applyFont="1" applyBorder="1" applyAlignment="1">
      <alignment horizontal="left" vertical="center"/>
    </xf>
    <xf numFmtId="0" fontId="37" fillId="0" borderId="1" xfId="1" applyFont="1" applyBorder="1" applyAlignment="1">
      <alignment horizontal="left" vertical="center"/>
    </xf>
    <xf numFmtId="180" fontId="21" fillId="0" borderId="1" xfId="1" applyNumberFormat="1" applyFont="1" applyBorder="1" applyAlignment="1">
      <alignment horizontal="right" vertical="center"/>
    </xf>
    <xf numFmtId="49" fontId="115" fillId="0" borderId="1" xfId="1" applyNumberFormat="1" applyFont="1" applyBorder="1">
      <alignment vertical="center"/>
    </xf>
    <xf numFmtId="0" fontId="124" fillId="3" borderId="1" xfId="2" applyFont="1" applyFill="1" applyBorder="1" applyAlignment="1">
      <alignment vertical="center" wrapText="1"/>
    </xf>
    <xf numFmtId="0" fontId="37" fillId="3" borderId="1" xfId="1" applyFont="1" applyFill="1" applyBorder="1" applyAlignment="1">
      <alignment horizontal="left" vertical="center"/>
    </xf>
    <xf numFmtId="0" fontId="27" fillId="3" borderId="1" xfId="2" applyFill="1" applyBorder="1" applyAlignment="1">
      <alignment horizontal="left" vertical="center"/>
    </xf>
    <xf numFmtId="0" fontId="115" fillId="0" borderId="1" xfId="1" applyFont="1" applyBorder="1" applyAlignment="1">
      <alignment horizontal="left" vertical="center"/>
    </xf>
    <xf numFmtId="0" fontId="124" fillId="0" borderId="1" xfId="1" applyFont="1" applyBorder="1" applyAlignment="1">
      <alignment horizontal="left" vertical="center"/>
    </xf>
    <xf numFmtId="180" fontId="27" fillId="0" borderId="1" xfId="1" applyNumberFormat="1" applyFont="1" applyBorder="1" applyAlignment="1">
      <alignment horizontal="right" vertical="center"/>
    </xf>
    <xf numFmtId="49" fontId="122" fillId="0" borderId="1" xfId="1" applyNumberFormat="1" applyFont="1" applyBorder="1" applyAlignment="1">
      <alignment horizontal="left" vertical="center"/>
    </xf>
    <xf numFmtId="180" fontId="8" fillId="0" borderId="1" xfId="1" applyNumberFormat="1" applyFont="1" applyBorder="1">
      <alignment vertical="center"/>
    </xf>
    <xf numFmtId="3" fontId="122" fillId="0" borderId="1" xfId="1" applyNumberFormat="1" applyFont="1" applyBorder="1" applyAlignment="1">
      <alignment horizontal="left" vertical="center"/>
    </xf>
    <xf numFmtId="0" fontId="37" fillId="0" borderId="0" xfId="1" applyFont="1">
      <alignment vertical="center"/>
    </xf>
    <xf numFmtId="0" fontId="2" fillId="3" borderId="4" xfId="1" applyFill="1" applyBorder="1" applyAlignment="1">
      <alignment horizontal="left" vertical="center"/>
    </xf>
    <xf numFmtId="176" fontId="9" fillId="3" borderId="1" xfId="1" applyNumberFormat="1" applyFont="1" applyFill="1" applyBorder="1" applyAlignment="1">
      <alignment horizontal="center" vertical="center"/>
    </xf>
    <xf numFmtId="3" fontId="2" fillId="10" borderId="1" xfId="1" applyNumberFormat="1" applyFill="1" applyBorder="1" applyAlignment="1">
      <alignment horizontal="center" vertical="center"/>
    </xf>
    <xf numFmtId="49" fontId="8" fillId="10" borderId="1" xfId="1" applyNumberFormat="1" applyFont="1" applyFill="1" applyBorder="1" applyAlignment="1">
      <alignment horizontal="left" vertical="center"/>
    </xf>
    <xf numFmtId="182" fontId="8" fillId="10" borderId="1" xfId="1" applyNumberFormat="1" applyFont="1" applyFill="1" applyBorder="1" applyAlignment="1">
      <alignment horizontal="center" vertical="center"/>
    </xf>
    <xf numFmtId="38" fontId="8" fillId="10" borderId="1" xfId="1" applyNumberFormat="1" applyFont="1" applyFill="1" applyBorder="1" applyAlignment="1">
      <alignment horizontal="right" vertical="center"/>
    </xf>
    <xf numFmtId="38" fontId="8" fillId="10" borderId="1" xfId="1" applyNumberFormat="1" applyFont="1" applyFill="1" applyBorder="1">
      <alignment vertical="center"/>
    </xf>
    <xf numFmtId="176" fontId="27" fillId="10" borderId="1" xfId="1" applyNumberFormat="1" applyFont="1" applyFill="1" applyBorder="1">
      <alignment vertical="center"/>
    </xf>
    <xf numFmtId="0" fontId="8" fillId="10" borderId="1" xfId="1" applyFont="1" applyFill="1" applyBorder="1" applyAlignment="1">
      <alignment horizontal="center" vertical="center" shrinkToFit="1"/>
    </xf>
    <xf numFmtId="177" fontId="8" fillId="10" borderId="1" xfId="1" applyNumberFormat="1" applyFont="1" applyFill="1" applyBorder="1" applyAlignment="1">
      <alignment horizontal="center" vertical="center"/>
    </xf>
    <xf numFmtId="56" fontId="8" fillId="10" borderId="1" xfId="1" applyNumberFormat="1" applyFont="1" applyFill="1" applyBorder="1" applyAlignment="1">
      <alignment horizontal="center" vertical="center"/>
    </xf>
    <xf numFmtId="178" fontId="8" fillId="10" borderId="1" xfId="1" applyNumberFormat="1" applyFont="1" applyFill="1" applyBorder="1" applyAlignment="1">
      <alignment horizontal="center" vertical="center"/>
    </xf>
    <xf numFmtId="176" fontId="8" fillId="0" borderId="1" xfId="1" applyNumberFormat="1" applyFont="1" applyBorder="1" applyAlignment="1"/>
    <xf numFmtId="0" fontId="8" fillId="0" borderId="1" xfId="1" applyFont="1" applyBorder="1" applyAlignment="1">
      <alignment horizontal="left" vertical="center" shrinkToFit="1"/>
    </xf>
    <xf numFmtId="176" fontId="8" fillId="0" borderId="2" xfId="1" applyNumberFormat="1" applyFont="1" applyBorder="1" applyAlignment="1"/>
    <xf numFmtId="0" fontId="80" fillId="0" borderId="1" xfId="1" applyFont="1" applyBorder="1" applyAlignment="1">
      <alignment horizontal="center" vertical="center"/>
    </xf>
    <xf numFmtId="0" fontId="110" fillId="0" borderId="1" xfId="1" applyFont="1" applyBorder="1" applyAlignment="1">
      <alignment horizontal="center" vertical="center"/>
    </xf>
    <xf numFmtId="3" fontId="125" fillId="0" borderId="1" xfId="1" applyNumberFormat="1" applyFont="1" applyBorder="1" applyAlignment="1">
      <alignment horizontal="center" vertical="center"/>
    </xf>
    <xf numFmtId="49" fontId="125" fillId="0" borderId="1" xfId="1" applyNumberFormat="1" applyFont="1" applyBorder="1" applyAlignment="1">
      <alignment horizontal="left" vertical="center"/>
    </xf>
    <xf numFmtId="0" fontId="125" fillId="0" borderId="1" xfId="1" applyFont="1" applyBorder="1" applyAlignment="1">
      <alignment horizontal="center" vertical="center"/>
    </xf>
    <xf numFmtId="38" fontId="125" fillId="0" borderId="1" xfId="1" applyNumberFormat="1" applyFont="1" applyBorder="1" applyAlignment="1">
      <alignment horizontal="right" vertical="center"/>
    </xf>
    <xf numFmtId="0" fontId="125" fillId="0" borderId="2" xfId="1" applyFont="1" applyBorder="1" applyAlignment="1">
      <alignment horizontal="center" vertical="center"/>
    </xf>
    <xf numFmtId="0" fontId="125" fillId="0" borderId="1" xfId="1" applyFont="1" applyBorder="1">
      <alignment vertical="center"/>
    </xf>
    <xf numFmtId="182" fontId="2" fillId="0" borderId="1" xfId="2" applyNumberFormat="1" applyFont="1" applyBorder="1" applyAlignment="1">
      <alignment vertical="center"/>
    </xf>
    <xf numFmtId="183" fontId="27" fillId="3" borderId="1" xfId="1" applyNumberFormat="1" applyFont="1" applyFill="1" applyBorder="1" applyAlignment="1">
      <alignment horizontal="right" vertical="center"/>
    </xf>
    <xf numFmtId="177" fontId="2" fillId="27" borderId="1" xfId="1" applyNumberFormat="1" applyFill="1" applyBorder="1" applyAlignment="1">
      <alignment horizontal="center" vertical="center"/>
    </xf>
    <xf numFmtId="182" fontId="2" fillId="0" borderId="7" xfId="2" applyNumberFormat="1" applyFont="1" applyBorder="1" applyAlignment="1">
      <alignment vertical="center"/>
    </xf>
    <xf numFmtId="0" fontId="3" fillId="2" borderId="2" xfId="1" applyFont="1" applyFill="1" applyBorder="1" applyAlignment="1">
      <alignment horizontal="center" vertical="center"/>
    </xf>
    <xf numFmtId="0" fontId="3" fillId="2" borderId="3" xfId="1" applyFont="1" applyFill="1" applyBorder="1" applyAlignment="1">
      <alignment horizontal="center" vertical="center"/>
    </xf>
    <xf numFmtId="0" fontId="3" fillId="2" borderId="4" xfId="1" applyFont="1" applyFill="1" applyBorder="1" applyAlignment="1">
      <alignment horizontal="center" vertical="center"/>
    </xf>
    <xf numFmtId="5" fontId="126" fillId="39" borderId="2" xfId="1" applyNumberFormat="1" applyFont="1" applyFill="1" applyBorder="1" applyAlignment="1">
      <alignment horizontal="center" vertical="center"/>
    </xf>
    <xf numFmtId="177" fontId="57" fillId="0" borderId="0" xfId="1" applyNumberFormat="1" applyFont="1">
      <alignment vertical="center"/>
    </xf>
    <xf numFmtId="0" fontId="22" fillId="11" borderId="0" xfId="1" applyFont="1" applyFill="1">
      <alignment vertical="center"/>
    </xf>
    <xf numFmtId="0" fontId="82" fillId="4" borderId="0" xfId="1" applyFont="1" applyFill="1">
      <alignment vertical="center"/>
    </xf>
    <xf numFmtId="177" fontId="57" fillId="0" borderId="1" xfId="1" applyNumberFormat="1" applyFont="1" applyBorder="1" applyAlignment="1">
      <alignment horizontal="center" vertical="center"/>
    </xf>
    <xf numFmtId="3" fontId="2" fillId="0" borderId="2" xfId="1" applyNumberFormat="1" applyBorder="1">
      <alignment vertical="center"/>
    </xf>
    <xf numFmtId="0" fontId="23" fillId="38" borderId="0" xfId="1" applyFont="1" applyFill="1" applyAlignment="1">
      <alignment horizontal="center" vertical="center"/>
    </xf>
    <xf numFmtId="3" fontId="2" fillId="38" borderId="1" xfId="1" applyNumberFormat="1" applyFill="1" applyBorder="1" applyAlignment="1">
      <alignment horizontal="center" vertical="center"/>
    </xf>
    <xf numFmtId="0" fontId="2" fillId="38" borderId="1" xfId="1" applyFill="1" applyBorder="1" applyAlignment="1">
      <alignment horizontal="center" vertical="center"/>
    </xf>
    <xf numFmtId="3" fontId="2" fillId="38" borderId="1" xfId="1" applyNumberFormat="1" applyFill="1" applyBorder="1">
      <alignment vertical="center"/>
    </xf>
    <xf numFmtId="0" fontId="127" fillId="0" borderId="0" xfId="1" applyFont="1" applyAlignment="1">
      <alignment horizontal="center" vertical="center"/>
    </xf>
    <xf numFmtId="3" fontId="26" fillId="40" borderId="1" xfId="1" applyNumberFormat="1" applyFont="1" applyFill="1" applyBorder="1" applyAlignment="1">
      <alignment horizontal="center" vertical="center"/>
    </xf>
    <xf numFmtId="0" fontId="2" fillId="40" borderId="4" xfId="1" applyFill="1" applyBorder="1" applyAlignment="1">
      <alignment horizontal="left" vertical="center"/>
    </xf>
    <xf numFmtId="0" fontId="2" fillId="40" borderId="1" xfId="1" applyFill="1" applyBorder="1" applyAlignment="1">
      <alignment horizontal="center" vertical="center"/>
    </xf>
    <xf numFmtId="3" fontId="2" fillId="40" borderId="1" xfId="1" applyNumberFormat="1" applyFill="1" applyBorder="1">
      <alignment vertical="center"/>
    </xf>
    <xf numFmtId="0" fontId="9" fillId="40" borderId="1" xfId="1" applyFont="1" applyFill="1" applyBorder="1" applyAlignment="1">
      <alignment horizontal="center" vertical="center"/>
    </xf>
    <xf numFmtId="0" fontId="9" fillId="40" borderId="1" xfId="1" applyFont="1" applyFill="1" applyBorder="1" applyAlignment="1">
      <alignment horizontal="left" vertical="center" shrinkToFit="1"/>
    </xf>
    <xf numFmtId="176" fontId="9" fillId="40" borderId="4" xfId="1" applyNumberFormat="1" applyFont="1" applyFill="1" applyBorder="1">
      <alignment vertical="center"/>
    </xf>
    <xf numFmtId="0" fontId="9" fillId="29" borderId="1" xfId="1" applyFont="1" applyFill="1" applyBorder="1" applyAlignment="1">
      <alignment horizontal="center" vertical="center"/>
    </xf>
    <xf numFmtId="0" fontId="9" fillId="29" borderId="3" xfId="1" applyFont="1" applyFill="1" applyBorder="1" applyAlignment="1">
      <alignment horizontal="left" vertical="center" shrinkToFit="1"/>
    </xf>
    <xf numFmtId="176" fontId="9" fillId="29" borderId="4" xfId="1" applyNumberFormat="1" applyFont="1" applyFill="1" applyBorder="1">
      <alignment vertical="center"/>
    </xf>
    <xf numFmtId="176" fontId="2" fillId="29" borderId="1" xfId="1" applyNumberFormat="1" applyFill="1" applyBorder="1">
      <alignment vertical="center"/>
    </xf>
    <xf numFmtId="0" fontId="27" fillId="29" borderId="3" xfId="2" applyFill="1" applyBorder="1" applyAlignment="1">
      <alignment horizontal="left" vertical="center"/>
    </xf>
    <xf numFmtId="0" fontId="27" fillId="29" borderId="1" xfId="2" applyFill="1" applyBorder="1" applyAlignment="1">
      <alignment horizontal="center" vertical="center"/>
    </xf>
    <xf numFmtId="0" fontId="27" fillId="29" borderId="1" xfId="2" applyFill="1" applyBorder="1" applyAlignment="1">
      <alignment vertical="center"/>
    </xf>
    <xf numFmtId="0" fontId="22" fillId="4" borderId="0" xfId="1" applyFont="1" applyFill="1" applyAlignment="1">
      <alignment horizontal="center" vertical="center"/>
    </xf>
    <xf numFmtId="56" fontId="57" fillId="0" borderId="1" xfId="1" applyNumberFormat="1" applyFont="1" applyBorder="1" applyAlignment="1">
      <alignment horizontal="center" vertical="center"/>
    </xf>
    <xf numFmtId="56" fontId="57" fillId="27" borderId="1" xfId="1" applyNumberFormat="1" applyFont="1" applyFill="1" applyBorder="1" applyAlignment="1">
      <alignment horizontal="center" vertical="center"/>
    </xf>
    <xf numFmtId="176" fontId="8" fillId="11" borderId="1" xfId="1" applyNumberFormat="1" applyFont="1" applyFill="1" applyBorder="1">
      <alignment vertical="center"/>
    </xf>
    <xf numFmtId="38" fontId="2" fillId="11" borderId="1" xfId="1" applyNumberFormat="1" applyFill="1" applyBorder="1">
      <alignment vertical="center"/>
    </xf>
    <xf numFmtId="0" fontId="27" fillId="4" borderId="1" xfId="1" applyFont="1" applyFill="1" applyBorder="1">
      <alignment vertical="center"/>
    </xf>
    <xf numFmtId="0" fontId="27" fillId="4" borderId="1" xfId="1" applyFont="1" applyFill="1" applyBorder="1" applyAlignment="1">
      <alignment horizontal="center" vertical="center"/>
    </xf>
    <xf numFmtId="176" fontId="2" fillId="4" borderId="1" xfId="1" applyNumberFormat="1" applyFill="1" applyBorder="1">
      <alignment vertical="center"/>
    </xf>
    <xf numFmtId="3" fontId="2" fillId="11" borderId="5" xfId="1" applyNumberFormat="1" applyFill="1" applyBorder="1" applyAlignment="1">
      <alignment horizontal="center" vertical="center"/>
    </xf>
    <xf numFmtId="0" fontId="27" fillId="11" borderId="5" xfId="1" applyFont="1" applyFill="1" applyBorder="1" applyAlignment="1">
      <alignment horizontal="center" vertical="center"/>
    </xf>
    <xf numFmtId="176" fontId="2" fillId="11" borderId="5" xfId="1" applyNumberFormat="1" applyFill="1" applyBorder="1">
      <alignment vertical="center"/>
    </xf>
    <xf numFmtId="3" fontId="2" fillId="4" borderId="5" xfId="1" applyNumberFormat="1" applyFill="1" applyBorder="1" applyAlignment="1">
      <alignment horizontal="center" vertical="center"/>
    </xf>
    <xf numFmtId="0" fontId="53" fillId="4" borderId="1" xfId="1" applyFont="1" applyFill="1" applyBorder="1">
      <alignment vertical="center"/>
    </xf>
    <xf numFmtId="176" fontId="2" fillId="0" borderId="4" xfId="1" applyNumberFormat="1" applyBorder="1">
      <alignment vertical="center"/>
    </xf>
    <xf numFmtId="38" fontId="2" fillId="0" borderId="4" xfId="4" applyFont="1" applyFill="1" applyBorder="1" applyAlignment="1">
      <alignment vertical="center"/>
    </xf>
    <xf numFmtId="0" fontId="22" fillId="0" borderId="0" xfId="1" applyFont="1" applyAlignment="1">
      <alignment horizontal="center" vertical="center"/>
    </xf>
    <xf numFmtId="38" fontId="2" fillId="0" borderId="4" xfId="4" applyFont="1" applyBorder="1" applyAlignment="1">
      <alignment vertical="center"/>
    </xf>
    <xf numFmtId="3" fontId="2" fillId="11" borderId="1" xfId="1" applyNumberFormat="1" applyFill="1" applyBorder="1" applyAlignment="1">
      <alignment horizontal="left" vertical="center"/>
    </xf>
    <xf numFmtId="3" fontId="2" fillId="11" borderId="2" xfId="1" applyNumberFormat="1" applyFill="1" applyBorder="1" applyAlignment="1">
      <alignment horizontal="center" vertical="center"/>
    </xf>
    <xf numFmtId="3" fontId="2" fillId="16" borderId="1" xfId="1" applyNumberFormat="1" applyFill="1" applyBorder="1" applyAlignment="1">
      <alignment horizontal="center" vertical="center"/>
    </xf>
    <xf numFmtId="0" fontId="2" fillId="16" borderId="1" xfId="1" applyFill="1" applyBorder="1" applyAlignment="1">
      <alignment horizontal="left" vertical="center"/>
    </xf>
    <xf numFmtId="183" fontId="8" fillId="16" borderId="1" xfId="1" applyNumberFormat="1" applyFont="1" applyFill="1" applyBorder="1" applyAlignment="1">
      <alignment horizontal="right" vertical="center"/>
    </xf>
    <xf numFmtId="0" fontId="2" fillId="16" borderId="1" xfId="1" applyFill="1" applyBorder="1">
      <alignment vertical="center"/>
    </xf>
    <xf numFmtId="176" fontId="2" fillId="13" borderId="1" xfId="1" applyNumberFormat="1" applyFill="1" applyBorder="1">
      <alignment vertical="center"/>
    </xf>
    <xf numFmtId="0" fontId="8" fillId="13" borderId="1" xfId="1" applyFont="1" applyFill="1" applyBorder="1" applyAlignment="1">
      <alignment horizontal="left" vertical="center"/>
    </xf>
    <xf numFmtId="0" fontId="23" fillId="13" borderId="1" xfId="1" applyFont="1" applyFill="1" applyBorder="1" applyAlignment="1">
      <alignment horizontal="center" vertical="center"/>
    </xf>
    <xf numFmtId="0" fontId="2" fillId="16" borderId="0" xfId="1" applyFill="1" applyAlignment="1">
      <alignment horizontal="left" vertical="center"/>
    </xf>
    <xf numFmtId="0" fontId="27" fillId="11" borderId="4" xfId="1" applyFont="1" applyFill="1" applyBorder="1">
      <alignment vertical="center"/>
    </xf>
    <xf numFmtId="180" fontId="2" fillId="11" borderId="1" xfId="1" applyNumberFormat="1" applyFill="1" applyBorder="1">
      <alignment vertical="center"/>
    </xf>
    <xf numFmtId="3" fontId="2" fillId="4" borderId="2" xfId="1" applyNumberFormat="1" applyFill="1" applyBorder="1" applyAlignment="1">
      <alignment horizontal="center" vertical="center"/>
    </xf>
    <xf numFmtId="3" fontId="2" fillId="7" borderId="5" xfId="1" applyNumberFormat="1" applyFill="1" applyBorder="1" applyAlignment="1">
      <alignment horizontal="center" vertical="center"/>
    </xf>
    <xf numFmtId="180" fontId="2" fillId="7" borderId="1" xfId="1" applyNumberFormat="1" applyFill="1" applyBorder="1">
      <alignment vertical="center"/>
    </xf>
    <xf numFmtId="38" fontId="2" fillId="7" borderId="1" xfId="1" applyNumberFormat="1" applyFill="1" applyBorder="1">
      <alignment vertical="center"/>
    </xf>
    <xf numFmtId="0" fontId="2" fillId="7" borderId="2" xfId="1" applyFill="1" applyBorder="1" applyAlignment="1">
      <alignment horizontal="center" vertical="center"/>
    </xf>
    <xf numFmtId="49" fontId="2" fillId="11" borderId="4" xfId="1" applyNumberFormat="1" applyFill="1" applyBorder="1" applyAlignment="1">
      <alignment horizontal="left" vertical="center"/>
    </xf>
    <xf numFmtId="3" fontId="2" fillId="29" borderId="1" xfId="1" applyNumberFormat="1" applyFill="1" applyBorder="1" applyAlignment="1">
      <alignment horizontal="center" vertical="center"/>
    </xf>
    <xf numFmtId="49" fontId="2" fillId="7" borderId="4" xfId="1" applyNumberFormat="1" applyFill="1" applyBorder="1" applyAlignment="1">
      <alignment horizontal="left" vertical="center"/>
    </xf>
    <xf numFmtId="0" fontId="2" fillId="29" borderId="1" xfId="1" applyFill="1" applyBorder="1" applyAlignment="1">
      <alignment horizontal="center" vertical="center"/>
    </xf>
    <xf numFmtId="38" fontId="2" fillId="7" borderId="9" xfId="1" applyNumberFormat="1" applyFill="1" applyBorder="1">
      <alignment vertical="center"/>
    </xf>
    <xf numFmtId="0" fontId="2" fillId="29" borderId="1" xfId="1" applyFill="1" applyBorder="1" applyAlignment="1">
      <alignment horizontal="left" vertical="center"/>
    </xf>
    <xf numFmtId="176" fontId="37" fillId="27" borderId="4" xfId="1" applyNumberFormat="1" applyFont="1" applyFill="1" applyBorder="1" applyAlignment="1">
      <alignment horizontal="center" vertical="center"/>
    </xf>
    <xf numFmtId="49" fontId="8" fillId="31" borderId="1" xfId="1" applyNumberFormat="1" applyFont="1" applyFill="1" applyBorder="1" applyAlignment="1">
      <alignment horizontal="left" vertical="center" shrinkToFit="1"/>
    </xf>
    <xf numFmtId="183" fontId="8" fillId="31" borderId="1" xfId="1" applyNumberFormat="1" applyFont="1" applyFill="1" applyBorder="1" applyAlignment="1">
      <alignment horizontal="center" vertical="center"/>
    </xf>
    <xf numFmtId="0" fontId="8" fillId="31" borderId="1" xfId="1" applyFont="1" applyFill="1" applyBorder="1">
      <alignment vertical="center"/>
    </xf>
    <xf numFmtId="177" fontId="57" fillId="27" borderId="1" xfId="1" applyNumberFormat="1" applyFont="1" applyFill="1" applyBorder="1" applyAlignment="1">
      <alignment horizontal="center" vertical="center"/>
    </xf>
    <xf numFmtId="3" fontId="27" fillId="31" borderId="1" xfId="1" applyNumberFormat="1" applyFont="1" applyFill="1" applyBorder="1" applyAlignment="1">
      <alignment horizontal="center" vertical="center"/>
    </xf>
    <xf numFmtId="0" fontId="27" fillId="31" borderId="4" xfId="2" applyFill="1" applyBorder="1" applyAlignment="1">
      <alignment horizontal="left" vertical="center"/>
    </xf>
    <xf numFmtId="0" fontId="27" fillId="31" borderId="1" xfId="2" applyFill="1" applyBorder="1" applyAlignment="1">
      <alignment horizontal="center" vertical="center"/>
    </xf>
    <xf numFmtId="0" fontId="27" fillId="31" borderId="1" xfId="2" applyFill="1" applyBorder="1" applyAlignment="1">
      <alignment vertical="center"/>
    </xf>
    <xf numFmtId="0" fontId="2" fillId="31" borderId="4" xfId="1" applyFill="1" applyBorder="1" applyAlignment="1">
      <alignment horizontal="left" vertical="center"/>
    </xf>
    <xf numFmtId="0" fontId="2" fillId="31" borderId="1" xfId="1" applyFill="1" applyBorder="1">
      <alignment vertical="center"/>
    </xf>
    <xf numFmtId="0" fontId="2" fillId="31" borderId="4" xfId="1" applyFill="1" applyBorder="1" applyAlignment="1">
      <alignment horizontal="left" vertical="center" shrinkToFit="1"/>
    </xf>
    <xf numFmtId="0" fontId="27" fillId="31" borderId="4" xfId="2" applyFill="1" applyBorder="1" applyAlignment="1">
      <alignment horizontal="left" vertical="center" shrinkToFit="1"/>
    </xf>
    <xf numFmtId="3" fontId="27" fillId="0" borderId="3" xfId="1" applyNumberFormat="1" applyFont="1" applyBorder="1" applyAlignment="1">
      <alignment horizontal="center" vertical="center"/>
    </xf>
    <xf numFmtId="177" fontId="57" fillId="3" borderId="1" xfId="1" applyNumberFormat="1" applyFont="1" applyFill="1" applyBorder="1" applyAlignment="1">
      <alignment horizontal="center" vertical="center"/>
    </xf>
    <xf numFmtId="38" fontId="7" fillId="4" borderId="1" xfId="1" applyNumberFormat="1" applyFont="1" applyFill="1" applyBorder="1">
      <alignment vertical="center"/>
    </xf>
    <xf numFmtId="0" fontId="9" fillId="31" borderId="1" xfId="1" applyFont="1" applyFill="1" applyBorder="1">
      <alignment vertical="center"/>
    </xf>
    <xf numFmtId="0" fontId="2" fillId="31" borderId="1" xfId="1" applyFill="1" applyBorder="1" applyAlignment="1">
      <alignment horizontal="center" vertical="center"/>
    </xf>
    <xf numFmtId="0" fontId="2" fillId="31" borderId="2" xfId="1" applyFill="1" applyBorder="1" applyAlignment="1">
      <alignment horizontal="right" vertical="center"/>
    </xf>
    <xf numFmtId="0" fontId="49" fillId="11" borderId="1" xfId="1" applyFont="1" applyFill="1" applyBorder="1" applyAlignment="1">
      <alignment horizontal="left" vertical="center"/>
    </xf>
    <xf numFmtId="0" fontId="21" fillId="11" borderId="1" xfId="1" applyFont="1" applyFill="1" applyBorder="1">
      <alignment vertical="center"/>
    </xf>
    <xf numFmtId="0" fontId="21" fillId="11" borderId="1" xfId="2" applyFont="1" applyFill="1" applyBorder="1" applyAlignment="1">
      <alignment horizontal="left" vertical="center"/>
    </xf>
    <xf numFmtId="3" fontId="59" fillId="11" borderId="1" xfId="1" applyNumberFormat="1" applyFont="1" applyFill="1" applyBorder="1" applyAlignment="1">
      <alignment horizontal="center" vertical="center"/>
    </xf>
    <xf numFmtId="0" fontId="50" fillId="11" borderId="1" xfId="2" applyFont="1" applyFill="1" applyBorder="1" applyAlignment="1">
      <alignment horizontal="left" vertical="center"/>
    </xf>
    <xf numFmtId="3" fontId="59" fillId="11" borderId="1" xfId="1" applyNumberFormat="1" applyFont="1" applyFill="1" applyBorder="1" applyAlignment="1">
      <alignment horizontal="left" vertical="center"/>
    </xf>
    <xf numFmtId="0" fontId="99" fillId="6" borderId="1" xfId="1" applyFont="1" applyFill="1" applyBorder="1">
      <alignment vertical="center"/>
    </xf>
    <xf numFmtId="0" fontId="2" fillId="11" borderId="1" xfId="1" applyFill="1" applyBorder="1" applyAlignment="1">
      <alignment vertical="center" shrinkToFit="1"/>
    </xf>
    <xf numFmtId="0" fontId="2" fillId="11" borderId="2" xfId="1" applyFill="1" applyBorder="1">
      <alignment vertical="center"/>
    </xf>
    <xf numFmtId="3" fontId="8" fillId="31" borderId="1" xfId="1" applyNumberFormat="1" applyFont="1" applyFill="1" applyBorder="1" applyAlignment="1">
      <alignment horizontal="center" vertical="center"/>
    </xf>
    <xf numFmtId="0" fontId="8" fillId="31" borderId="2" xfId="1" applyFont="1" applyFill="1" applyBorder="1">
      <alignment vertical="center"/>
    </xf>
    <xf numFmtId="0" fontId="109" fillId="31" borderId="2" xfId="1" applyFont="1" applyFill="1" applyBorder="1">
      <alignment vertical="center"/>
    </xf>
    <xf numFmtId="0" fontId="8" fillId="31" borderId="1" xfId="1" applyFont="1" applyFill="1" applyBorder="1" applyAlignment="1">
      <alignment horizontal="center" vertical="center"/>
    </xf>
    <xf numFmtId="49" fontId="8" fillId="31" borderId="1" xfId="1" applyNumberFormat="1" applyFont="1" applyFill="1" applyBorder="1" applyAlignment="1">
      <alignment horizontal="left" vertical="center"/>
    </xf>
    <xf numFmtId="182" fontId="8" fillId="31" borderId="1" xfId="1" applyNumberFormat="1" applyFont="1" applyFill="1" applyBorder="1" applyAlignment="1">
      <alignment horizontal="right" vertical="center"/>
    </xf>
    <xf numFmtId="3" fontId="8" fillId="31" borderId="1" xfId="1" applyNumberFormat="1" applyFont="1" applyFill="1" applyBorder="1" applyAlignment="1">
      <alignment horizontal="right" vertical="center"/>
    </xf>
    <xf numFmtId="176" fontId="8" fillId="31" borderId="1" xfId="1" applyNumberFormat="1" applyFont="1" applyFill="1" applyBorder="1">
      <alignment vertical="center"/>
    </xf>
    <xf numFmtId="0" fontId="8" fillId="31" borderId="2" xfId="1" applyFont="1" applyFill="1" applyBorder="1" applyAlignment="1">
      <alignment horizontal="center" vertical="center"/>
    </xf>
    <xf numFmtId="0" fontId="8" fillId="31" borderId="1" xfId="1" applyFont="1" applyFill="1" applyBorder="1" applyAlignment="1">
      <alignment horizontal="left" vertical="center"/>
    </xf>
    <xf numFmtId="3" fontId="128" fillId="7" borderId="2" xfId="1" applyNumberFormat="1" applyFont="1" applyFill="1" applyBorder="1" applyAlignment="1">
      <alignment horizontal="center" vertical="center"/>
    </xf>
    <xf numFmtId="3" fontId="128" fillId="7" borderId="3" xfId="1" applyNumberFormat="1" applyFont="1" applyFill="1" applyBorder="1" applyAlignment="1">
      <alignment horizontal="center" vertical="center"/>
    </xf>
    <xf numFmtId="3" fontId="128" fillId="7" borderId="4" xfId="1" applyNumberFormat="1" applyFont="1" applyFill="1" applyBorder="1" applyAlignment="1">
      <alignment horizontal="center" vertical="center"/>
    </xf>
    <xf numFmtId="0" fontId="27" fillId="11" borderId="2" xfId="1" applyFont="1" applyFill="1" applyBorder="1">
      <alignment vertical="center"/>
    </xf>
    <xf numFmtId="182" fontId="8" fillId="11" borderId="1" xfId="1" applyNumberFormat="1" applyFont="1" applyFill="1" applyBorder="1">
      <alignment vertical="center"/>
    </xf>
    <xf numFmtId="3" fontId="110" fillId="6" borderId="1" xfId="1" applyNumberFormat="1" applyFont="1" applyFill="1" applyBorder="1" applyAlignment="1">
      <alignment horizontal="center" vertical="center"/>
    </xf>
    <xf numFmtId="0" fontId="110" fillId="6" borderId="1" xfId="1" applyFont="1" applyFill="1" applyBorder="1">
      <alignment vertical="center"/>
    </xf>
    <xf numFmtId="183" fontId="110" fillId="6" borderId="1" xfId="1" applyNumberFormat="1" applyFont="1" applyFill="1" applyBorder="1" applyAlignment="1">
      <alignment horizontal="right" vertical="center"/>
    </xf>
    <xf numFmtId="176" fontId="110" fillId="6" borderId="1" xfId="1" applyNumberFormat="1" applyFont="1" applyFill="1" applyBorder="1">
      <alignment vertical="center"/>
    </xf>
    <xf numFmtId="0" fontId="110" fillId="6" borderId="2" xfId="1" applyFont="1" applyFill="1" applyBorder="1" applyAlignment="1">
      <alignment horizontal="center" vertical="center"/>
    </xf>
    <xf numFmtId="0" fontId="21" fillId="4" borderId="1" xfId="1" applyFont="1" applyFill="1" applyBorder="1" applyAlignment="1">
      <alignment horizontal="center" vertical="center"/>
    </xf>
    <xf numFmtId="0" fontId="9" fillId="4" borderId="1" xfId="1" applyFont="1" applyFill="1" applyBorder="1" applyAlignment="1">
      <alignment horizontal="center" vertical="center"/>
    </xf>
    <xf numFmtId="0" fontId="2" fillId="4" borderId="1" xfId="1" applyFill="1" applyBorder="1">
      <alignment vertical="center"/>
    </xf>
    <xf numFmtId="176" fontId="8" fillId="0" borderId="18" xfId="1" applyNumberFormat="1" applyFont="1" applyBorder="1">
      <alignment vertical="center"/>
    </xf>
    <xf numFmtId="3" fontId="23" fillId="11" borderId="1" xfId="1" applyNumberFormat="1" applyFont="1" applyFill="1" applyBorder="1" applyAlignment="1">
      <alignment horizontal="center" vertical="center"/>
    </xf>
    <xf numFmtId="176" fontId="27" fillId="11" borderId="1" xfId="1" applyNumberFormat="1" applyFont="1" applyFill="1" applyBorder="1" applyAlignment="1">
      <alignment horizontal="center" vertical="center"/>
    </xf>
    <xf numFmtId="182" fontId="27" fillId="11" borderId="1" xfId="1" applyNumberFormat="1" applyFont="1" applyFill="1" applyBorder="1" applyAlignment="1">
      <alignment horizontal="center" vertical="center"/>
    </xf>
    <xf numFmtId="0" fontId="49" fillId="11" borderId="1" xfId="1" applyFont="1" applyFill="1" applyBorder="1" applyAlignment="1">
      <alignment vertical="center" shrinkToFit="1"/>
    </xf>
    <xf numFmtId="183" fontId="8" fillId="11" borderId="1" xfId="1" applyNumberFormat="1" applyFont="1" applyFill="1" applyBorder="1">
      <alignment vertical="center"/>
    </xf>
    <xf numFmtId="0" fontId="29" fillId="11" borderId="1" xfId="2" applyFont="1" applyFill="1" applyBorder="1" applyAlignment="1">
      <alignment horizontal="center" vertical="center"/>
    </xf>
    <xf numFmtId="0" fontId="2" fillId="11" borderId="5" xfId="1" applyFill="1" applyBorder="1">
      <alignment vertical="center"/>
    </xf>
    <xf numFmtId="3" fontId="129" fillId="11" borderId="1" xfId="1" applyNumberFormat="1" applyFont="1" applyFill="1" applyBorder="1" applyAlignment="1">
      <alignment horizontal="center" vertical="center"/>
    </xf>
    <xf numFmtId="0" fontId="129" fillId="11" borderId="1" xfId="1" applyFont="1" applyFill="1" applyBorder="1">
      <alignment vertical="center"/>
    </xf>
    <xf numFmtId="183" fontId="129" fillId="11" borderId="1" xfId="1" applyNumberFormat="1" applyFont="1" applyFill="1" applyBorder="1" applyAlignment="1">
      <alignment horizontal="right" vertical="center"/>
    </xf>
    <xf numFmtId="176" fontId="129" fillId="0" borderId="1" xfId="1" applyNumberFormat="1" applyFont="1" applyBorder="1">
      <alignment vertical="center"/>
    </xf>
    <xf numFmtId="0" fontId="110" fillId="0" borderId="2" xfId="1" applyFont="1" applyBorder="1" applyAlignment="1">
      <alignment horizontal="center" vertical="center"/>
    </xf>
    <xf numFmtId="0" fontId="129" fillId="0" borderId="1" xfId="1" applyFont="1" applyBorder="1">
      <alignment vertical="center"/>
    </xf>
    <xf numFmtId="0" fontId="7" fillId="4" borderId="1" xfId="1" applyFont="1" applyFill="1" applyBorder="1">
      <alignment vertical="center"/>
    </xf>
    <xf numFmtId="183" fontId="49" fillId="11" borderId="1" xfId="1" applyNumberFormat="1" applyFont="1" applyFill="1" applyBorder="1" applyAlignment="1">
      <alignment horizontal="right" vertical="center"/>
    </xf>
    <xf numFmtId="183" fontId="7" fillId="6" borderId="1" xfId="1" applyNumberFormat="1" applyFont="1" applyFill="1" applyBorder="1">
      <alignment vertical="center"/>
    </xf>
    <xf numFmtId="0" fontId="2" fillId="11" borderId="1" xfId="1" applyFill="1" applyBorder="1" applyAlignment="1">
      <alignment vertical="center" wrapText="1"/>
    </xf>
    <xf numFmtId="177" fontId="57" fillId="4" borderId="1" xfId="1" applyNumberFormat="1" applyFont="1" applyFill="1" applyBorder="1" applyAlignment="1">
      <alignment horizontal="center" vertical="center"/>
    </xf>
    <xf numFmtId="0" fontId="21" fillId="11" borderId="1" xfId="1" applyFont="1" applyFill="1" applyBorder="1" applyAlignment="1">
      <alignment horizontal="left" vertical="center"/>
    </xf>
    <xf numFmtId="38" fontId="8" fillId="11" borderId="1" xfId="1" applyNumberFormat="1" applyFont="1" applyFill="1" applyBorder="1">
      <alignment vertical="center"/>
    </xf>
    <xf numFmtId="38" fontId="21" fillId="0" borderId="2" xfId="1" applyNumberFormat="1" applyFont="1" applyBorder="1">
      <alignment vertical="center"/>
    </xf>
    <xf numFmtId="38" fontId="21" fillId="11" borderId="1" xfId="1" applyNumberFormat="1" applyFont="1" applyFill="1" applyBorder="1">
      <alignment vertical="center"/>
    </xf>
    <xf numFmtId="0" fontId="7" fillId="13" borderId="1" xfId="1" applyFont="1" applyFill="1" applyBorder="1" applyAlignment="1">
      <alignment horizontal="left" vertical="center"/>
    </xf>
    <xf numFmtId="183" fontId="7" fillId="13" borderId="1" xfId="1" applyNumberFormat="1" applyFont="1" applyFill="1" applyBorder="1" applyAlignment="1">
      <alignment horizontal="right" vertical="center"/>
    </xf>
    <xf numFmtId="176" fontId="7" fillId="13" borderId="1" xfId="1" applyNumberFormat="1" applyFont="1" applyFill="1" applyBorder="1">
      <alignment vertical="center"/>
    </xf>
    <xf numFmtId="0" fontId="2" fillId="31" borderId="1" xfId="1" applyFill="1" applyBorder="1" applyAlignment="1">
      <alignment horizontal="left" vertical="center"/>
    </xf>
    <xf numFmtId="183" fontId="8" fillId="29" borderId="1" xfId="1" applyNumberFormat="1" applyFont="1" applyFill="1" applyBorder="1" applyAlignment="1">
      <alignment horizontal="right" vertical="center"/>
    </xf>
    <xf numFmtId="0" fontId="22" fillId="31" borderId="1" xfId="1" applyFont="1" applyFill="1" applyBorder="1" applyAlignment="1">
      <alignment horizontal="left" vertical="center"/>
    </xf>
    <xf numFmtId="183" fontId="2" fillId="31" borderId="1" xfId="1" applyNumberFormat="1" applyFill="1" applyBorder="1" applyAlignment="1">
      <alignment horizontal="right" vertical="center"/>
    </xf>
    <xf numFmtId="0" fontId="2" fillId="31" borderId="1" xfId="1" applyFill="1" applyBorder="1" applyAlignment="1">
      <alignment horizontal="right" vertical="center"/>
    </xf>
    <xf numFmtId="183" fontId="8" fillId="13" borderId="1" xfId="1" applyNumberFormat="1" applyFont="1" applyFill="1" applyBorder="1" applyAlignment="1">
      <alignment horizontal="center" vertical="center"/>
    </xf>
    <xf numFmtId="0" fontId="2" fillId="13" borderId="1" xfId="1" applyFill="1" applyBorder="1" applyAlignment="1">
      <alignment horizontal="center" vertical="center"/>
    </xf>
    <xf numFmtId="0" fontId="49" fillId="3" borderId="1" xfId="1" applyFont="1" applyFill="1" applyBorder="1" applyAlignment="1">
      <alignment horizontal="left" vertical="center"/>
    </xf>
    <xf numFmtId="3" fontId="2" fillId="31" borderId="5" xfId="1" applyNumberFormat="1" applyFill="1" applyBorder="1" applyAlignment="1">
      <alignment horizontal="center" vertical="center"/>
    </xf>
    <xf numFmtId="0" fontId="53" fillId="31" borderId="1" xfId="1" applyFont="1" applyFill="1" applyBorder="1">
      <alignment vertical="center"/>
    </xf>
    <xf numFmtId="0" fontId="27" fillId="31" borderId="1" xfId="1" applyFont="1" applyFill="1" applyBorder="1" applyAlignment="1">
      <alignment horizontal="center" vertical="center"/>
    </xf>
    <xf numFmtId="176" fontId="2" fillId="31" borderId="1" xfId="1" applyNumberFormat="1" applyFill="1" applyBorder="1">
      <alignment vertical="center"/>
    </xf>
    <xf numFmtId="176" fontId="2" fillId="31" borderId="5" xfId="1" applyNumberFormat="1" applyFill="1" applyBorder="1">
      <alignment vertical="center"/>
    </xf>
    <xf numFmtId="176" fontId="2" fillId="31" borderId="2" xfId="1" applyNumberFormat="1" applyFill="1" applyBorder="1">
      <alignment vertical="center"/>
    </xf>
    <xf numFmtId="3" fontId="2" fillId="4" borderId="9" xfId="1" applyNumberFormat="1" applyFill="1" applyBorder="1" applyAlignment="1">
      <alignment horizontal="center" vertical="center"/>
    </xf>
    <xf numFmtId="49" fontId="2" fillId="4" borderId="4" xfId="1" applyNumberFormat="1" applyFill="1" applyBorder="1" applyAlignment="1">
      <alignment horizontal="left" vertical="center"/>
    </xf>
    <xf numFmtId="180" fontId="2" fillId="4" borderId="1" xfId="1" applyNumberFormat="1" applyFill="1" applyBorder="1">
      <alignment vertical="center"/>
    </xf>
    <xf numFmtId="38" fontId="2" fillId="4" borderId="2" xfId="1" applyNumberFormat="1" applyFill="1" applyBorder="1">
      <alignment vertical="center"/>
    </xf>
    <xf numFmtId="49" fontId="2" fillId="31" borderId="4" xfId="1" applyNumberFormat="1" applyFill="1" applyBorder="1" applyAlignment="1">
      <alignment horizontal="left" vertical="center"/>
    </xf>
    <xf numFmtId="180" fontId="2" fillId="31" borderId="1" xfId="1" applyNumberFormat="1" applyFill="1" applyBorder="1">
      <alignment vertical="center"/>
    </xf>
    <xf numFmtId="38" fontId="2" fillId="31" borderId="2" xfId="1" applyNumberFormat="1" applyFill="1" applyBorder="1">
      <alignment vertical="center"/>
    </xf>
    <xf numFmtId="0" fontId="2" fillId="31" borderId="2" xfId="1" applyFill="1" applyBorder="1" applyAlignment="1">
      <alignment horizontal="center" vertical="center"/>
    </xf>
    <xf numFmtId="49" fontId="2" fillId="31" borderId="1" xfId="1" applyNumberFormat="1" applyFill="1" applyBorder="1" applyAlignment="1">
      <alignment horizontal="left" vertical="center"/>
    </xf>
    <xf numFmtId="38" fontId="2" fillId="31" borderId="1" xfId="1" applyNumberFormat="1" applyFill="1" applyBorder="1">
      <alignment vertical="center"/>
    </xf>
    <xf numFmtId="3" fontId="129" fillId="31" borderId="1" xfId="1" applyNumberFormat="1" applyFont="1" applyFill="1" applyBorder="1" applyAlignment="1">
      <alignment horizontal="center" vertical="center"/>
    </xf>
    <xf numFmtId="0" fontId="129" fillId="31" borderId="1" xfId="1" applyFont="1" applyFill="1" applyBorder="1">
      <alignment vertical="center"/>
    </xf>
    <xf numFmtId="183" fontId="129" fillId="31" borderId="1" xfId="1" applyNumberFormat="1" applyFont="1" applyFill="1" applyBorder="1" applyAlignment="1">
      <alignment horizontal="right" vertical="center"/>
    </xf>
    <xf numFmtId="176" fontId="129" fillId="31" borderId="1" xfId="1" applyNumberFormat="1" applyFont="1" applyFill="1" applyBorder="1">
      <alignment vertical="center"/>
    </xf>
    <xf numFmtId="0" fontId="129" fillId="31" borderId="2" xfId="1" applyFont="1" applyFill="1" applyBorder="1" applyAlignment="1">
      <alignment horizontal="center" vertical="center"/>
    </xf>
    <xf numFmtId="49" fontId="2" fillId="0" borderId="4" xfId="1" applyNumberFormat="1" applyBorder="1" applyAlignment="1">
      <alignment horizontal="left" vertical="center"/>
    </xf>
    <xf numFmtId="176" fontId="37" fillId="0" borderId="4" xfId="1" applyNumberFormat="1" applyFont="1" applyBorder="1" applyAlignment="1">
      <alignment horizontal="center" vertical="center"/>
    </xf>
    <xf numFmtId="3" fontId="37" fillId="0" borderId="2" xfId="1" applyNumberFormat="1" applyFont="1" applyBorder="1" applyAlignment="1">
      <alignment horizontal="center" vertical="center"/>
    </xf>
    <xf numFmtId="3" fontId="37" fillId="0" borderId="3" xfId="1" applyNumberFormat="1" applyFont="1" applyBorder="1" applyAlignment="1">
      <alignment horizontal="center" vertical="center"/>
    </xf>
    <xf numFmtId="3" fontId="37" fillId="0" borderId="4" xfId="1" applyNumberFormat="1" applyFont="1" applyBorder="1" applyAlignment="1">
      <alignment horizontal="center" vertical="center"/>
    </xf>
    <xf numFmtId="49" fontId="7" fillId="0" borderId="1" xfId="1" applyNumberFormat="1" applyFont="1" applyBorder="1" applyAlignment="1">
      <alignment horizontal="left" vertical="center" shrinkToFit="1"/>
    </xf>
    <xf numFmtId="3" fontId="42" fillId="0" borderId="1" xfId="1" applyNumberFormat="1" applyFont="1" applyBorder="1" applyAlignment="1">
      <alignment horizontal="center" vertical="center"/>
    </xf>
    <xf numFmtId="0" fontId="42" fillId="0" borderId="1" xfId="2" applyFont="1" applyBorder="1" applyAlignment="1">
      <alignment horizontal="left" vertical="center"/>
    </xf>
    <xf numFmtId="182" fontId="42" fillId="0" borderId="1" xfId="1" applyNumberFormat="1" applyFont="1" applyBorder="1" applyAlignment="1">
      <alignment horizontal="center" vertical="center"/>
    </xf>
    <xf numFmtId="176" fontId="42" fillId="0" borderId="1" xfId="1" applyNumberFormat="1" applyFont="1" applyBorder="1" applyAlignment="1"/>
    <xf numFmtId="3" fontId="22" fillId="0" borderId="2" xfId="1" applyNumberFormat="1" applyFont="1" applyBorder="1" applyAlignment="1">
      <alignment horizontal="center" vertical="center"/>
    </xf>
    <xf numFmtId="3" fontId="22" fillId="0" borderId="3" xfId="1" applyNumberFormat="1" applyFont="1" applyBorder="1" applyAlignment="1">
      <alignment horizontal="center" vertical="center"/>
    </xf>
    <xf numFmtId="3" fontId="22" fillId="0" borderId="4" xfId="1" applyNumberFormat="1" applyFont="1" applyBorder="1" applyAlignment="1">
      <alignment horizontal="center" vertical="center"/>
    </xf>
    <xf numFmtId="0" fontId="77" fillId="0" borderId="1" xfId="1" applyFont="1" applyBorder="1">
      <alignment vertical="center"/>
    </xf>
    <xf numFmtId="0" fontId="99" fillId="0" borderId="1" xfId="1" applyFont="1" applyBorder="1">
      <alignment vertical="center"/>
    </xf>
    <xf numFmtId="0" fontId="42" fillId="0" borderId="2" xfId="2" applyFont="1" applyBorder="1" applyAlignment="1">
      <alignment horizontal="left" vertical="center"/>
    </xf>
    <xf numFmtId="0" fontId="7" fillId="0" borderId="2" xfId="1" applyFont="1" applyBorder="1">
      <alignment vertical="center"/>
    </xf>
    <xf numFmtId="0" fontId="42" fillId="0" borderId="2" xfId="1" applyFont="1" applyBorder="1">
      <alignment vertical="center"/>
    </xf>
    <xf numFmtId="49" fontId="2" fillId="0" borderId="2" xfId="1" applyNumberFormat="1" applyBorder="1" applyAlignment="1">
      <alignment horizontal="left" vertical="center"/>
    </xf>
    <xf numFmtId="176" fontId="39" fillId="0" borderId="2" xfId="1" applyNumberFormat="1" applyFont="1" applyBorder="1" applyAlignment="1">
      <alignment horizontal="center" vertical="center"/>
    </xf>
    <xf numFmtId="3" fontId="110" fillId="0" borderId="1" xfId="1" applyNumberFormat="1" applyFont="1" applyBorder="1" applyAlignment="1">
      <alignment horizontal="center" vertical="center"/>
    </xf>
    <xf numFmtId="0" fontId="110" fillId="0" borderId="1" xfId="1" applyFont="1" applyBorder="1">
      <alignment vertical="center"/>
    </xf>
    <xf numFmtId="183" fontId="110" fillId="0" borderId="1" xfId="1" applyNumberFormat="1" applyFont="1" applyBorder="1" applyAlignment="1">
      <alignment horizontal="right" vertical="center"/>
    </xf>
    <xf numFmtId="176" fontId="110" fillId="0" borderId="1" xfId="1" applyNumberFormat="1" applyFont="1" applyBorder="1">
      <alignment vertical="center"/>
    </xf>
    <xf numFmtId="176" fontId="7" fillId="0" borderId="18" xfId="1" applyNumberFormat="1" applyFont="1" applyBorder="1">
      <alignment vertical="center"/>
    </xf>
    <xf numFmtId="176" fontId="42" fillId="0" borderId="2" xfId="1" applyNumberFormat="1" applyFont="1" applyBorder="1">
      <alignment vertical="center"/>
    </xf>
    <xf numFmtId="3" fontId="37" fillId="0" borderId="1" xfId="1" applyNumberFormat="1" applyFont="1" applyBorder="1" applyAlignment="1">
      <alignment horizontal="center" vertical="center"/>
    </xf>
    <xf numFmtId="3" fontId="129" fillId="0" borderId="1" xfId="1" applyNumberFormat="1" applyFont="1" applyBorder="1" applyAlignment="1">
      <alignment horizontal="center" vertical="center"/>
    </xf>
    <xf numFmtId="183" fontId="129" fillId="0" borderId="1" xfId="1" applyNumberFormat="1" applyFont="1" applyBorder="1" applyAlignment="1">
      <alignment horizontal="right" vertical="center"/>
    </xf>
    <xf numFmtId="183" fontId="7" fillId="0" borderId="1" xfId="1" applyNumberFormat="1" applyFont="1" applyBorder="1">
      <alignment vertical="center"/>
    </xf>
    <xf numFmtId="0" fontId="9" fillId="0" borderId="1" xfId="1" applyFont="1" applyBorder="1" applyAlignment="1">
      <alignment horizontal="right" vertical="center"/>
    </xf>
    <xf numFmtId="3" fontId="8" fillId="0" borderId="1" xfId="1" applyNumberFormat="1" applyFont="1" applyBorder="1" applyAlignment="1">
      <alignment horizontal="left" vertical="center"/>
    </xf>
    <xf numFmtId="176" fontId="8" fillId="3" borderId="1" xfId="1" applyNumberFormat="1" applyFont="1" applyFill="1" applyBorder="1">
      <alignment vertical="center"/>
    </xf>
    <xf numFmtId="38" fontId="2" fillId="0" borderId="1" xfId="4" applyFont="1" applyFill="1" applyBorder="1">
      <alignment vertical="center"/>
    </xf>
    <xf numFmtId="184" fontId="2" fillId="3" borderId="1" xfId="1" applyNumberFormat="1" applyFill="1" applyBorder="1">
      <alignment vertical="center"/>
    </xf>
    <xf numFmtId="38" fontId="2" fillId="3" borderId="1" xfId="4" applyFont="1" applyFill="1" applyBorder="1">
      <alignment vertical="center"/>
    </xf>
    <xf numFmtId="184" fontId="2" fillId="3" borderId="1" xfId="1" applyNumberFormat="1" applyFill="1" applyBorder="1" applyAlignment="1">
      <alignment horizontal="right" vertical="center"/>
    </xf>
    <xf numFmtId="0" fontId="2" fillId="3" borderId="1" xfId="1" applyFill="1" applyBorder="1" applyAlignment="1"/>
    <xf numFmtId="177" fontId="7" fillId="3" borderId="1" xfId="1" applyNumberFormat="1" applyFont="1" applyFill="1" applyBorder="1">
      <alignment vertical="center"/>
    </xf>
    <xf numFmtId="0" fontId="2" fillId="3" borderId="8" xfId="1" applyFill="1" applyBorder="1" applyAlignment="1">
      <alignment horizontal="center" vertical="center"/>
    </xf>
    <xf numFmtId="176" fontId="2" fillId="3" borderId="8" xfId="1" applyNumberFormat="1" applyFill="1" applyBorder="1">
      <alignment vertical="center"/>
    </xf>
    <xf numFmtId="56" fontId="2" fillId="3" borderId="8" xfId="1" applyNumberFormat="1" applyFill="1" applyBorder="1" applyAlignment="1">
      <alignment horizontal="center" vertical="center"/>
    </xf>
    <xf numFmtId="0" fontId="2" fillId="3" borderId="5" xfId="1" applyFill="1" applyBorder="1">
      <alignment vertical="center"/>
    </xf>
    <xf numFmtId="0" fontId="2" fillId="3" borderId="5" xfId="1" applyFill="1" applyBorder="1" applyAlignment="1">
      <alignment horizontal="right" vertical="center"/>
    </xf>
    <xf numFmtId="0" fontId="132" fillId="3" borderId="0" xfId="1" applyFont="1" applyFill="1">
      <alignment vertical="center"/>
    </xf>
    <xf numFmtId="0" fontId="105" fillId="3" borderId="1" xfId="1" applyFont="1" applyFill="1" applyBorder="1">
      <alignment vertical="center"/>
    </xf>
    <xf numFmtId="0" fontId="132" fillId="3" borderId="1" xfId="1" applyFont="1" applyFill="1" applyBorder="1">
      <alignment vertical="center"/>
    </xf>
    <xf numFmtId="176" fontId="2" fillId="3" borderId="5" xfId="1" applyNumberFormat="1" applyFill="1" applyBorder="1">
      <alignment vertical="center"/>
    </xf>
    <xf numFmtId="176" fontId="7" fillId="3" borderId="1" xfId="1" applyNumberFormat="1" applyFont="1" applyFill="1" applyBorder="1" applyAlignment="1">
      <alignment horizontal="right" vertical="center"/>
    </xf>
    <xf numFmtId="0" fontId="2" fillId="3" borderId="7" xfId="1" applyFill="1" applyBorder="1" applyAlignment="1">
      <alignment horizontal="right" vertical="center"/>
    </xf>
    <xf numFmtId="176" fontId="2" fillId="3" borderId="7" xfId="1" applyNumberFormat="1" applyFill="1" applyBorder="1" applyAlignment="1">
      <alignment horizontal="right" vertical="center"/>
    </xf>
    <xf numFmtId="0" fontId="133" fillId="3" borderId="1" xfId="1" applyFont="1" applyFill="1" applyBorder="1" applyAlignment="1">
      <alignment horizontal="center" vertical="center"/>
    </xf>
    <xf numFmtId="0" fontId="133" fillId="3" borderId="1" xfId="1" applyFont="1" applyFill="1" applyBorder="1">
      <alignment vertical="center"/>
    </xf>
    <xf numFmtId="0" fontId="133" fillId="3" borderId="1" xfId="1" applyFont="1" applyFill="1" applyBorder="1" applyAlignment="1">
      <alignment horizontal="right" vertical="center"/>
    </xf>
    <xf numFmtId="177" fontId="133" fillId="3" borderId="1" xfId="1" applyNumberFormat="1" applyFont="1" applyFill="1" applyBorder="1" applyAlignment="1">
      <alignment horizontal="center" vertical="center"/>
    </xf>
    <xf numFmtId="177" fontId="133" fillId="3" borderId="1" xfId="1" applyNumberFormat="1" applyFont="1" applyFill="1" applyBorder="1">
      <alignment vertical="center"/>
    </xf>
    <xf numFmtId="178" fontId="133" fillId="3" borderId="1" xfId="1" applyNumberFormat="1" applyFont="1" applyFill="1" applyBorder="1" applyAlignment="1">
      <alignment horizontal="center" vertical="center"/>
    </xf>
    <xf numFmtId="0" fontId="133" fillId="3" borderId="0" xfId="1" applyFont="1" applyFill="1">
      <alignment vertical="center"/>
    </xf>
    <xf numFmtId="177" fontId="2" fillId="3" borderId="5" xfId="1" applyNumberFormat="1" applyFill="1" applyBorder="1" applyAlignment="1">
      <alignment horizontal="center" vertical="center"/>
    </xf>
    <xf numFmtId="38" fontId="2" fillId="4" borderId="1" xfId="1" applyNumberFormat="1" applyFill="1" applyBorder="1" applyAlignment="1">
      <alignment horizontal="right" vertical="center"/>
    </xf>
    <xf numFmtId="0" fontId="27" fillId="4" borderId="1" xfId="2" applyFill="1" applyBorder="1" applyAlignment="1">
      <alignment horizontal="center"/>
    </xf>
    <xf numFmtId="0" fontId="2" fillId="4" borderId="0" xfId="2" applyFont="1" applyFill="1"/>
    <xf numFmtId="0" fontId="27" fillId="4" borderId="0" xfId="2" applyFill="1"/>
    <xf numFmtId="0" fontId="125" fillId="4" borderId="2" xfId="1" applyFont="1" applyFill="1" applyBorder="1" applyAlignment="1">
      <alignment horizontal="center" vertical="center"/>
    </xf>
    <xf numFmtId="56" fontId="2" fillId="4" borderId="1" xfId="1" applyNumberFormat="1" applyFill="1" applyBorder="1" applyAlignment="1">
      <alignment horizontal="center" vertical="center"/>
    </xf>
    <xf numFmtId="0" fontId="2" fillId="4" borderId="1" xfId="2" applyFont="1" applyFill="1" applyBorder="1" applyAlignment="1">
      <alignment horizontal="left"/>
    </xf>
    <xf numFmtId="49" fontId="9" fillId="4" borderId="1" xfId="1" applyNumberFormat="1" applyFont="1" applyFill="1" applyBorder="1">
      <alignment vertical="center"/>
    </xf>
    <xf numFmtId="49" fontId="8" fillId="4" borderId="1" xfId="1" applyNumberFormat="1" applyFont="1" applyFill="1" applyBorder="1" applyAlignment="1">
      <alignment horizontal="left" vertical="center"/>
    </xf>
    <xf numFmtId="0" fontId="8" fillId="4" borderId="2" xfId="1" applyFont="1" applyFill="1" applyBorder="1" applyAlignment="1">
      <alignment horizontal="center" vertical="center"/>
    </xf>
    <xf numFmtId="0" fontId="8" fillId="4" borderId="1" xfId="2" applyFont="1" applyFill="1" applyBorder="1" applyAlignment="1">
      <alignment horizontal="left" vertical="center"/>
    </xf>
    <xf numFmtId="0" fontId="59" fillId="3" borderId="0" xfId="1" applyFont="1" applyFill="1">
      <alignment vertical="center"/>
    </xf>
    <xf numFmtId="0" fontId="59" fillId="3" borderId="1" xfId="1" applyFont="1" applyFill="1" applyBorder="1">
      <alignment vertical="center"/>
    </xf>
    <xf numFmtId="0" fontId="2" fillId="0" borderId="1" xfId="1" applyBorder="1" applyAlignment="1">
      <alignment horizontal="center" vertical="center"/>
    </xf>
    <xf numFmtId="184" fontId="2" fillId="4" borderId="1" xfId="1" applyNumberFormat="1" applyFill="1" applyBorder="1">
      <alignment vertical="center"/>
    </xf>
    <xf numFmtId="0" fontId="2" fillId="4" borderId="2" xfId="1" applyFill="1" applyBorder="1">
      <alignment vertical="center"/>
    </xf>
    <xf numFmtId="184" fontId="2" fillId="0" borderId="3" xfId="1" applyNumberFormat="1" applyBorder="1">
      <alignment vertical="center"/>
    </xf>
    <xf numFmtId="184" fontId="2" fillId="0" borderId="0" xfId="1" applyNumberFormat="1">
      <alignment vertical="center"/>
    </xf>
    <xf numFmtId="0" fontId="134" fillId="0" borderId="1" xfId="1" applyFont="1" applyBorder="1">
      <alignment vertical="center"/>
    </xf>
    <xf numFmtId="178" fontId="80" fillId="0" borderId="1" xfId="1" applyNumberFormat="1" applyFont="1" applyBorder="1" applyAlignment="1">
      <alignment horizontal="center" vertical="center"/>
    </xf>
    <xf numFmtId="0" fontId="7" fillId="3" borderId="1" xfId="1" applyFont="1" applyFill="1" applyBorder="1" applyAlignment="1">
      <alignment horizontal="center" vertical="center" wrapText="1"/>
    </xf>
    <xf numFmtId="3" fontId="101" fillId="3" borderId="1" xfId="1" applyNumberFormat="1" applyFont="1" applyFill="1" applyBorder="1" applyAlignment="1">
      <alignment horizontal="center" vertical="center"/>
    </xf>
    <xf numFmtId="0" fontId="2" fillId="3" borderId="1" xfId="1" applyFill="1" applyBorder="1" applyAlignment="1">
      <alignment horizontal="center"/>
    </xf>
    <xf numFmtId="49" fontId="27" fillId="3" borderId="1" xfId="1" applyNumberFormat="1" applyFont="1" applyFill="1" applyBorder="1" applyAlignment="1">
      <alignment horizontal="center" vertical="center"/>
    </xf>
    <xf numFmtId="178" fontId="2" fillId="3" borderId="1" xfId="1" applyNumberFormat="1" applyFill="1" applyBorder="1">
      <alignment vertical="center"/>
    </xf>
    <xf numFmtId="0" fontId="2" fillId="4" borderId="1" xfId="1" applyFill="1" applyBorder="1" applyAlignment="1">
      <alignment horizontal="center"/>
    </xf>
    <xf numFmtId="0" fontId="2" fillId="4" borderId="1" xfId="1" applyFill="1" applyBorder="1" applyAlignment="1"/>
    <xf numFmtId="38" fontId="27" fillId="4" borderId="1" xfId="1" applyNumberFormat="1" applyFont="1" applyFill="1" applyBorder="1" applyAlignment="1">
      <alignment horizontal="right" vertical="center"/>
    </xf>
    <xf numFmtId="49" fontId="2" fillId="4" borderId="1" xfId="1" applyNumberFormat="1" applyFill="1" applyBorder="1">
      <alignment vertical="center"/>
    </xf>
    <xf numFmtId="0" fontId="59" fillId="0" borderId="0" xfId="1" applyFont="1">
      <alignment vertical="center"/>
    </xf>
    <xf numFmtId="176" fontId="104" fillId="0" borderId="1" xfId="1" applyNumberFormat="1" applyFont="1" applyBorder="1">
      <alignment vertical="center"/>
    </xf>
    <xf numFmtId="0" fontId="59" fillId="0" borderId="0" xfId="1" applyFont="1" applyAlignment="1">
      <alignment horizontal="right" vertical="center"/>
    </xf>
    <xf numFmtId="179" fontId="59" fillId="0" borderId="0" xfId="1" applyNumberFormat="1" applyFont="1">
      <alignment vertical="center"/>
    </xf>
    <xf numFmtId="0" fontId="59" fillId="0" borderId="2" xfId="1" applyFont="1" applyBorder="1" applyAlignment="1">
      <alignment horizontal="center" vertical="center"/>
    </xf>
    <xf numFmtId="0" fontId="48" fillId="0" borderId="1" xfId="2" applyFont="1" applyBorder="1"/>
    <xf numFmtId="56" fontId="59" fillId="0" borderId="1" xfId="1" applyNumberFormat="1" applyFont="1" applyBorder="1" applyAlignment="1">
      <alignment horizontal="center" vertical="center"/>
    </xf>
    <xf numFmtId="178" fontId="59" fillId="0" borderId="1" xfId="1" applyNumberFormat="1" applyFont="1" applyBorder="1" applyAlignment="1">
      <alignment horizontal="center" vertical="center"/>
    </xf>
    <xf numFmtId="3" fontId="59" fillId="3" borderId="1" xfId="1" applyNumberFormat="1" applyFont="1" applyFill="1" applyBorder="1" applyAlignment="1">
      <alignment horizontal="center" vertical="center"/>
    </xf>
    <xf numFmtId="176" fontId="59" fillId="3" borderId="1" xfId="1" applyNumberFormat="1" applyFont="1" applyFill="1" applyBorder="1" applyAlignment="1">
      <alignment horizontal="center" vertical="center"/>
    </xf>
    <xf numFmtId="0" fontId="48" fillId="3" borderId="1" xfId="2" applyFont="1" applyFill="1" applyBorder="1" applyAlignment="1">
      <alignment vertical="center"/>
    </xf>
    <xf numFmtId="176" fontId="59" fillId="3" borderId="1" xfId="1" applyNumberFormat="1" applyFont="1" applyFill="1" applyBorder="1">
      <alignment vertical="center"/>
    </xf>
    <xf numFmtId="176" fontId="59" fillId="3" borderId="1" xfId="1" applyNumberFormat="1" applyFont="1" applyFill="1" applyBorder="1" applyAlignment="1"/>
    <xf numFmtId="0" fontId="110" fillId="3" borderId="1" xfId="1" applyFont="1" applyFill="1" applyBorder="1" applyAlignment="1">
      <alignment horizontal="left" vertical="center"/>
    </xf>
    <xf numFmtId="0" fontId="59" fillId="3" borderId="1" xfId="1" applyFont="1" applyFill="1" applyBorder="1" applyAlignment="1">
      <alignment horizontal="center" vertical="center"/>
    </xf>
    <xf numFmtId="177" fontId="59" fillId="3" borderId="1" xfId="1" applyNumberFormat="1" applyFont="1" applyFill="1" applyBorder="1" applyAlignment="1">
      <alignment horizontal="center" vertical="center"/>
    </xf>
    <xf numFmtId="179" fontId="59" fillId="3" borderId="1" xfId="1" applyNumberFormat="1" applyFont="1" applyFill="1" applyBorder="1" applyAlignment="1">
      <alignment horizontal="center" vertical="center"/>
    </xf>
    <xf numFmtId="0" fontId="59" fillId="3" borderId="0" xfId="1" applyFont="1" applyFill="1" applyAlignment="1">
      <alignment horizontal="center" vertical="center"/>
    </xf>
    <xf numFmtId="0" fontId="48" fillId="3" borderId="1" xfId="1" applyFont="1" applyFill="1" applyBorder="1" applyAlignment="1">
      <alignment horizontal="center" vertical="center"/>
    </xf>
    <xf numFmtId="176" fontId="48" fillId="3" borderId="1" xfId="1" applyNumberFormat="1" applyFont="1" applyFill="1" applyBorder="1" applyAlignment="1"/>
    <xf numFmtId="0" fontId="48" fillId="3" borderId="1" xfId="2" applyFont="1" applyFill="1" applyBorder="1" applyAlignment="1">
      <alignment horizontal="left" vertical="center"/>
    </xf>
    <xf numFmtId="0" fontId="59" fillId="3" borderId="1" xfId="1" applyFont="1" applyFill="1" applyBorder="1" applyAlignment="1">
      <alignment horizontal="center" vertical="center" shrinkToFit="1"/>
    </xf>
    <xf numFmtId="179" fontId="59" fillId="3" borderId="1" xfId="1" applyNumberFormat="1" applyFont="1" applyFill="1" applyBorder="1" applyAlignment="1">
      <alignment horizontal="right" vertical="center"/>
    </xf>
    <xf numFmtId="0" fontId="48" fillId="0" borderId="0" xfId="2" applyFont="1" applyAlignment="1">
      <alignment horizontal="left"/>
    </xf>
    <xf numFmtId="0" fontId="48" fillId="0" borderId="0" xfId="2" applyFont="1" applyAlignment="1">
      <alignment vertical="center"/>
    </xf>
    <xf numFmtId="5" fontId="48" fillId="0" borderId="0" xfId="2" applyNumberFormat="1" applyFont="1" applyAlignment="1">
      <alignment vertical="center"/>
    </xf>
    <xf numFmtId="0" fontId="48" fillId="0" borderId="0" xfId="2" applyFont="1" applyAlignment="1">
      <alignment horizontal="left" vertical="center"/>
    </xf>
    <xf numFmtId="3" fontId="59" fillId="0" borderId="0" xfId="1" applyNumberFormat="1" applyFont="1" applyAlignment="1">
      <alignment horizontal="center" vertical="center"/>
    </xf>
    <xf numFmtId="0" fontId="59" fillId="0" borderId="0" xfId="1" applyFont="1" applyAlignment="1">
      <alignment vertical="center" shrinkToFit="1"/>
    </xf>
    <xf numFmtId="176" fontId="59" fillId="0" borderId="0" xfId="1" applyNumberFormat="1" applyFont="1">
      <alignment vertical="center"/>
    </xf>
    <xf numFmtId="176" fontId="59" fillId="0" borderId="0" xfId="1" applyNumberFormat="1" applyFont="1" applyAlignment="1"/>
    <xf numFmtId="0" fontId="59" fillId="0" borderId="0" xfId="1" applyFont="1" applyAlignment="1">
      <alignment horizontal="center" vertical="center" shrinkToFit="1"/>
    </xf>
    <xf numFmtId="3" fontId="2" fillId="0" borderId="14" xfId="1" applyNumberFormat="1" applyBorder="1" applyAlignment="1">
      <alignment horizontal="center" vertical="center"/>
    </xf>
    <xf numFmtId="0" fontId="2" fillId="0" borderId="14" xfId="1" applyBorder="1" applyAlignment="1">
      <alignment horizontal="left" vertical="center"/>
    </xf>
    <xf numFmtId="183" fontId="2" fillId="0" borderId="14" xfId="1" applyNumberFormat="1" applyBorder="1" applyAlignment="1">
      <alignment horizontal="right" vertical="center"/>
    </xf>
    <xf numFmtId="3" fontId="8" fillId="0" borderId="14" xfId="1" applyNumberFormat="1" applyFont="1" applyBorder="1" applyAlignment="1">
      <alignment horizontal="right" vertical="center"/>
    </xf>
    <xf numFmtId="176" fontId="8" fillId="0" borderId="14" xfId="1" applyNumberFormat="1" applyFont="1" applyBorder="1">
      <alignment vertical="center"/>
    </xf>
    <xf numFmtId="0" fontId="2" fillId="0" borderId="32" xfId="1" applyBorder="1" applyAlignment="1">
      <alignment horizontal="center" vertical="center"/>
    </xf>
    <xf numFmtId="0" fontId="8" fillId="0" borderId="14" xfId="1" applyFont="1" applyBorder="1" applyAlignment="1">
      <alignment horizontal="left" vertical="center"/>
    </xf>
    <xf numFmtId="182" fontId="2" fillId="0" borderId="14" xfId="1" applyNumberFormat="1" applyBorder="1">
      <alignment vertical="center"/>
    </xf>
    <xf numFmtId="176" fontId="2" fillId="0" borderId="14" xfId="1" applyNumberFormat="1" applyBorder="1" applyAlignment="1">
      <alignment horizontal="right" vertical="center"/>
    </xf>
    <xf numFmtId="176" fontId="2" fillId="0" borderId="14" xfId="1" applyNumberFormat="1" applyBorder="1">
      <alignment vertical="center"/>
    </xf>
    <xf numFmtId="0" fontId="2" fillId="0" borderId="14" xfId="1" applyBorder="1" applyAlignment="1">
      <alignment horizontal="center" vertical="center"/>
    </xf>
    <xf numFmtId="3" fontId="2" fillId="0" borderId="32" xfId="1" applyNumberFormat="1" applyBorder="1" applyAlignment="1">
      <alignment horizontal="center" vertical="center"/>
    </xf>
    <xf numFmtId="176" fontId="2" fillId="0" borderId="33" xfId="1" applyNumberFormat="1" applyBorder="1">
      <alignment vertical="center"/>
    </xf>
    <xf numFmtId="0" fontId="21" fillId="0" borderId="8" xfId="1" applyFont="1" applyBorder="1" applyAlignment="1">
      <alignment horizontal="left" vertical="center"/>
    </xf>
    <xf numFmtId="183" fontId="2" fillId="3" borderId="1" xfId="1" applyNumberFormat="1" applyFill="1" applyBorder="1" applyAlignment="1">
      <alignment horizontal="right" vertical="center"/>
    </xf>
    <xf numFmtId="0" fontId="25" fillId="2" borderId="1" xfId="0" applyFont="1" applyFill="1" applyBorder="1" applyAlignment="1">
      <alignment horizontal="center" vertical="center"/>
    </xf>
    <xf numFmtId="0" fontId="25" fillId="0" borderId="1" xfId="0" applyFont="1" applyBorder="1" applyAlignment="1">
      <alignment horizontal="center" vertical="center"/>
    </xf>
    <xf numFmtId="182" fontId="26" fillId="0" borderId="0" xfId="0" applyNumberFormat="1" applyFont="1" applyAlignment="1">
      <alignment horizontal="right" vertical="center"/>
    </xf>
    <xf numFmtId="0" fontId="25" fillId="2" borderId="2" xfId="0" applyFont="1" applyFill="1" applyBorder="1" applyAlignment="1">
      <alignment horizontal="center" vertical="center"/>
    </xf>
    <xf numFmtId="0" fontId="25" fillId="2" borderId="3" xfId="0" applyFont="1" applyFill="1" applyBorder="1" applyAlignment="1">
      <alignment horizontal="center" vertical="center"/>
    </xf>
    <xf numFmtId="0" fontId="25" fillId="2" borderId="4" xfId="0" applyFont="1" applyFill="1" applyBorder="1" applyAlignment="1">
      <alignment horizontal="center" vertical="center"/>
    </xf>
    <xf numFmtId="176" fontId="25" fillId="0" borderId="1" xfId="0" applyNumberFormat="1" applyFont="1" applyBorder="1" applyAlignment="1">
      <alignment horizontal="center" vertical="center"/>
    </xf>
    <xf numFmtId="0" fontId="26" fillId="0" borderId="0" xfId="0" applyFont="1" applyAlignment="1">
      <alignment horizontal="center" vertical="center"/>
    </xf>
    <xf numFmtId="0" fontId="26" fillId="0" borderId="0" xfId="0" applyFont="1" applyAlignment="1">
      <alignment horizontal="right" vertical="center"/>
    </xf>
    <xf numFmtId="0" fontId="26" fillId="0" borderId="0" xfId="0" applyFont="1">
      <alignment vertical="center"/>
    </xf>
    <xf numFmtId="179" fontId="26" fillId="0" borderId="0" xfId="0" applyNumberFormat="1" applyFont="1" applyAlignment="1">
      <alignment horizontal="right" vertical="center"/>
    </xf>
    <xf numFmtId="178" fontId="26" fillId="0" borderId="0" xfId="0" applyNumberFormat="1" applyFont="1" applyAlignment="1">
      <alignment horizontal="center" vertical="center"/>
    </xf>
    <xf numFmtId="176" fontId="26" fillId="0" borderId="0" xfId="0" applyNumberFormat="1" applyFont="1">
      <alignment vertical="center"/>
    </xf>
    <xf numFmtId="176" fontId="26" fillId="0" borderId="0" xfId="0" applyNumberFormat="1" applyFont="1" applyAlignment="1">
      <alignment horizontal="center" vertical="center"/>
    </xf>
    <xf numFmtId="179" fontId="26" fillId="0" borderId="0" xfId="0" applyNumberFormat="1" applyFont="1">
      <alignment vertical="center"/>
    </xf>
    <xf numFmtId="179" fontId="25" fillId="0" borderId="1" xfId="0" applyNumberFormat="1" applyFont="1" applyBorder="1" applyAlignment="1">
      <alignment horizontal="center" vertical="center"/>
    </xf>
    <xf numFmtId="3" fontId="21" fillId="0" borderId="5" xfId="0" applyNumberFormat="1" applyFont="1" applyBorder="1" applyAlignment="1">
      <alignment horizontal="center" vertical="center"/>
    </xf>
    <xf numFmtId="3" fontId="26" fillId="0" borderId="5" xfId="0" applyNumberFormat="1" applyFont="1" applyBorder="1" applyAlignment="1">
      <alignment horizontal="center" vertical="center"/>
    </xf>
    <xf numFmtId="0" fontId="26" fillId="0" borderId="5" xfId="0" applyFont="1" applyBorder="1" applyAlignment="1">
      <alignment horizontal="center" vertical="center"/>
    </xf>
    <xf numFmtId="182" fontId="26" fillId="0" borderId="5" xfId="0" applyNumberFormat="1" applyFont="1" applyBorder="1" applyAlignment="1">
      <alignment horizontal="center" vertical="center"/>
    </xf>
    <xf numFmtId="176" fontId="26" fillId="0" borderId="5" xfId="0" applyNumberFormat="1" applyFont="1" applyBorder="1" applyAlignment="1">
      <alignment horizontal="center" vertical="center"/>
    </xf>
    <xf numFmtId="176" fontId="26" fillId="0" borderId="9" xfId="0" applyNumberFormat="1" applyFont="1" applyBorder="1" applyAlignment="1">
      <alignment horizontal="center" vertical="center"/>
    </xf>
    <xf numFmtId="0" fontId="21" fillId="0" borderId="9" xfId="0" applyFont="1" applyBorder="1" applyAlignment="1">
      <alignment horizontal="center" vertical="center"/>
    </xf>
    <xf numFmtId="0" fontId="21" fillId="0" borderId="5" xfId="0" applyFont="1" applyBorder="1" applyAlignment="1">
      <alignment horizontal="center" vertical="center"/>
    </xf>
    <xf numFmtId="179" fontId="21" fillId="0" borderId="5" xfId="0" applyNumberFormat="1" applyFont="1" applyBorder="1" applyAlignment="1">
      <alignment horizontal="center" vertical="center"/>
    </xf>
    <xf numFmtId="178" fontId="21" fillId="0" borderId="5" xfId="0" applyNumberFormat="1" applyFont="1" applyBorder="1" applyAlignment="1">
      <alignment horizontal="center" vertical="center"/>
    </xf>
    <xf numFmtId="3" fontId="21" fillId="0" borderId="1" xfId="0" applyNumberFormat="1" applyFont="1" applyBorder="1" applyAlignment="1">
      <alignment horizontal="center" vertical="center"/>
    </xf>
    <xf numFmtId="0" fontId="0" fillId="0" borderId="1" xfId="0" applyBorder="1" applyAlignment="1">
      <alignment horizontal="center"/>
    </xf>
    <xf numFmtId="0" fontId="0" fillId="0" borderId="1" xfId="0" applyBorder="1" applyAlignment="1"/>
    <xf numFmtId="0" fontId="0" fillId="0" borderId="1" xfId="0" applyBorder="1" applyAlignment="1">
      <alignment horizontal="right"/>
    </xf>
    <xf numFmtId="176" fontId="0" fillId="0" borderId="1" xfId="0" applyNumberFormat="1" applyBorder="1" applyAlignment="1">
      <alignment horizontal="right"/>
    </xf>
    <xf numFmtId="0" fontId="0" fillId="0" borderId="1" xfId="0" applyBorder="1">
      <alignment vertical="center"/>
    </xf>
    <xf numFmtId="0" fontId="0" fillId="0" borderId="1" xfId="0" applyBorder="1" applyAlignment="1">
      <alignment horizontal="center" vertical="center"/>
    </xf>
    <xf numFmtId="3" fontId="21" fillId="0" borderId="1" xfId="0" applyNumberFormat="1" applyFont="1" applyBorder="1">
      <alignment vertical="center"/>
    </xf>
    <xf numFmtId="177" fontId="0" fillId="0" borderId="1" xfId="0" applyNumberFormat="1" applyBorder="1" applyAlignment="1">
      <alignment horizontal="right" vertical="center"/>
    </xf>
    <xf numFmtId="177" fontId="21" fillId="0" borderId="1" xfId="0" applyNumberFormat="1" applyFont="1" applyBorder="1">
      <alignment vertical="center"/>
    </xf>
    <xf numFmtId="178" fontId="21" fillId="0" borderId="1" xfId="0" applyNumberFormat="1" applyFont="1" applyBorder="1" applyAlignment="1">
      <alignment horizontal="center" vertical="center"/>
    </xf>
    <xf numFmtId="0" fontId="26" fillId="0" borderId="1" xfId="0" applyFont="1" applyBorder="1" applyAlignment="1">
      <alignment horizontal="center" vertical="center"/>
    </xf>
    <xf numFmtId="0" fontId="0" fillId="0" borderId="5" xfId="0" applyBorder="1" applyAlignment="1">
      <alignment horizontal="center"/>
    </xf>
    <xf numFmtId="0" fontId="0" fillId="0" borderId="0" xfId="0" applyAlignment="1"/>
    <xf numFmtId="0" fontId="0" fillId="0" borderId="5" xfId="0" applyBorder="1" applyAlignment="1">
      <alignment horizontal="right"/>
    </xf>
    <xf numFmtId="176" fontId="0" fillId="0" borderId="5" xfId="0" applyNumberFormat="1" applyBorder="1" applyAlignment="1">
      <alignment horizontal="right"/>
    </xf>
    <xf numFmtId="0" fontId="0" fillId="0" borderId="5" xfId="0" applyBorder="1">
      <alignment vertical="center"/>
    </xf>
    <xf numFmtId="0" fontId="0" fillId="0" borderId="5" xfId="0" applyBorder="1" applyAlignment="1"/>
    <xf numFmtId="0" fontId="0" fillId="0" borderId="5" xfId="0" applyBorder="1" applyAlignment="1">
      <alignment horizontal="center" vertical="center"/>
    </xf>
    <xf numFmtId="0" fontId="26" fillId="0" borderId="1" xfId="0" applyFont="1" applyBorder="1">
      <alignment vertical="center"/>
    </xf>
    <xf numFmtId="176" fontId="0" fillId="0" borderId="1" xfId="0" applyNumberFormat="1" applyBorder="1">
      <alignment vertical="center"/>
    </xf>
    <xf numFmtId="176" fontId="0" fillId="0" borderId="1" xfId="0" applyNumberFormat="1" applyBorder="1" applyAlignment="1">
      <alignment horizontal="right" vertical="center"/>
    </xf>
    <xf numFmtId="56" fontId="26" fillId="0" borderId="1" xfId="0" applyNumberFormat="1" applyFont="1" applyBorder="1" applyAlignment="1">
      <alignment horizontal="center" vertical="center"/>
    </xf>
    <xf numFmtId="177" fontId="26" fillId="0" borderId="1" xfId="0" applyNumberFormat="1" applyFont="1" applyBorder="1" applyAlignment="1">
      <alignment horizontal="right" vertical="center"/>
    </xf>
    <xf numFmtId="178" fontId="26" fillId="0" borderId="1" xfId="0" applyNumberFormat="1" applyFont="1" applyBorder="1" applyAlignment="1">
      <alignment horizontal="center" vertical="center"/>
    </xf>
    <xf numFmtId="56" fontId="26" fillId="0" borderId="1" xfId="0" applyNumberFormat="1" applyFont="1" applyBorder="1">
      <alignment vertical="center"/>
    </xf>
    <xf numFmtId="177" fontId="0" fillId="0" borderId="1" xfId="0" applyNumberFormat="1" applyBorder="1" applyAlignment="1">
      <alignment horizontal="center" vertical="center"/>
    </xf>
    <xf numFmtId="3" fontId="21" fillId="3" borderId="1" xfId="0" applyNumberFormat="1" applyFont="1" applyFill="1" applyBorder="1" applyAlignment="1">
      <alignment horizontal="center" vertical="center"/>
    </xf>
    <xf numFmtId="0" fontId="0" fillId="3" borderId="1" xfId="0" applyFill="1" applyBorder="1">
      <alignment vertical="center"/>
    </xf>
    <xf numFmtId="176" fontId="0" fillId="3" borderId="1" xfId="0" applyNumberFormat="1" applyFill="1" applyBorder="1">
      <alignment vertical="center"/>
    </xf>
    <xf numFmtId="0" fontId="23" fillId="3" borderId="1" xfId="0" applyFont="1" applyFill="1" applyBorder="1" applyAlignment="1">
      <alignment horizontal="center" vertical="center"/>
    </xf>
    <xf numFmtId="0" fontId="26" fillId="3" borderId="1" xfId="0" applyFont="1" applyFill="1" applyBorder="1" applyAlignment="1">
      <alignment horizontal="center" vertical="center"/>
    </xf>
    <xf numFmtId="177" fontId="0" fillId="3" borderId="1" xfId="0" applyNumberFormat="1" applyFill="1" applyBorder="1" applyAlignment="1">
      <alignment horizontal="right" vertical="center"/>
    </xf>
    <xf numFmtId="3" fontId="21" fillId="3" borderId="1" xfId="0" applyNumberFormat="1" applyFont="1" applyFill="1" applyBorder="1">
      <alignment vertical="center"/>
    </xf>
    <xf numFmtId="177" fontId="0" fillId="3" borderId="1" xfId="0" applyNumberFormat="1" applyFill="1" applyBorder="1" applyAlignment="1">
      <alignment horizontal="center" vertical="center"/>
    </xf>
    <xf numFmtId="178" fontId="21" fillId="3" borderId="1" xfId="0" applyNumberFormat="1" applyFont="1" applyFill="1" applyBorder="1" applyAlignment="1">
      <alignment horizontal="center" vertical="center"/>
    </xf>
    <xf numFmtId="0" fontId="26" fillId="3" borderId="1" xfId="0" applyFont="1" applyFill="1" applyBorder="1">
      <alignment vertical="center"/>
    </xf>
    <xf numFmtId="0" fontId="26" fillId="3" borderId="0" xfId="0" applyFont="1" applyFill="1">
      <alignment vertical="center"/>
    </xf>
    <xf numFmtId="177" fontId="7" fillId="0" borderId="1" xfId="0" applyNumberFormat="1" applyFont="1" applyBorder="1" applyAlignment="1">
      <alignment horizontal="right" vertical="center"/>
    </xf>
    <xf numFmtId="0" fontId="21" fillId="0" borderId="1" xfId="0" applyFont="1" applyBorder="1" applyAlignment="1">
      <alignment horizontal="center" vertical="center"/>
    </xf>
    <xf numFmtId="176" fontId="21" fillId="0" borderId="1" xfId="0" applyNumberFormat="1" applyFont="1" applyBorder="1">
      <alignment vertical="center"/>
    </xf>
    <xf numFmtId="3" fontId="9" fillId="0" borderId="1" xfId="0" applyNumberFormat="1" applyFont="1" applyBorder="1" applyAlignment="1">
      <alignment horizontal="center" vertical="center"/>
    </xf>
    <xf numFmtId="56" fontId="21" fillId="0" borderId="1" xfId="0" applyNumberFormat="1" applyFont="1" applyBorder="1" applyAlignment="1">
      <alignment horizontal="right" vertical="center"/>
    </xf>
    <xf numFmtId="0" fontId="21" fillId="0" borderId="1" xfId="0" applyFont="1" applyBorder="1">
      <alignment vertical="center"/>
    </xf>
    <xf numFmtId="177" fontId="21" fillId="0" borderId="1" xfId="0" applyNumberFormat="1" applyFont="1" applyBorder="1" applyAlignment="1">
      <alignment horizontal="right" vertical="center"/>
    </xf>
    <xf numFmtId="0" fontId="21" fillId="0" borderId="0" xfId="0" applyFont="1">
      <alignment vertical="center"/>
    </xf>
    <xf numFmtId="49" fontId="2" fillId="4" borderId="1" xfId="1" applyNumberFormat="1" applyFill="1" applyBorder="1" applyAlignment="1">
      <alignment horizontal="left" vertical="center"/>
    </xf>
    <xf numFmtId="0" fontId="21" fillId="4" borderId="1" xfId="1" applyFont="1" applyFill="1" applyBorder="1" applyAlignment="1">
      <alignment horizontal="left" vertical="center"/>
    </xf>
    <xf numFmtId="38" fontId="2" fillId="4" borderId="1" xfId="1" applyNumberFormat="1" applyFill="1" applyBorder="1">
      <alignment vertical="center"/>
    </xf>
    <xf numFmtId="0" fontId="27" fillId="0" borderId="3" xfId="2" applyBorder="1" applyAlignment="1">
      <alignment horizontal="left" vertical="center"/>
    </xf>
    <xf numFmtId="5" fontId="9" fillId="0" borderId="0" xfId="1" applyNumberFormat="1" applyFont="1">
      <alignment vertical="center"/>
    </xf>
    <xf numFmtId="0" fontId="2" fillId="40" borderId="0" xfId="1" applyFill="1">
      <alignment vertical="center"/>
    </xf>
    <xf numFmtId="0" fontId="135" fillId="0" borderId="0" xfId="1" applyFont="1">
      <alignment vertical="center"/>
    </xf>
    <xf numFmtId="0" fontId="109" fillId="0" borderId="1" xfId="1" applyFont="1" applyBorder="1" applyAlignment="1">
      <alignment horizontal="center" vertical="center"/>
    </xf>
    <xf numFmtId="0" fontId="136" fillId="0" borderId="1" xfId="1" applyFont="1" applyBorder="1" applyAlignment="1">
      <alignment horizontal="center" vertical="center"/>
    </xf>
    <xf numFmtId="0" fontId="26" fillId="29" borderId="1" xfId="1" applyFont="1" applyFill="1" applyBorder="1" applyAlignment="1">
      <alignment horizontal="center" vertical="center"/>
    </xf>
    <xf numFmtId="0" fontId="9" fillId="31" borderId="1" xfId="1" applyFont="1" applyFill="1" applyBorder="1" applyAlignment="1">
      <alignment horizontal="center" vertical="center"/>
    </xf>
    <xf numFmtId="0" fontId="9" fillId="31" borderId="1" xfId="1" applyFont="1" applyFill="1" applyBorder="1" applyAlignment="1">
      <alignment horizontal="left" vertical="center" shrinkToFit="1"/>
    </xf>
    <xf numFmtId="176" fontId="27" fillId="9" borderId="4" xfId="1" applyNumberFormat="1" applyFont="1" applyFill="1" applyBorder="1">
      <alignment vertical="center"/>
    </xf>
    <xf numFmtId="0" fontId="2" fillId="31" borderId="1" xfId="1" applyFill="1" applyBorder="1" applyAlignment="1">
      <alignment vertical="center" shrinkToFit="1"/>
    </xf>
    <xf numFmtId="176" fontId="2" fillId="29" borderId="1" xfId="1" applyNumberFormat="1" applyFill="1" applyBorder="1" applyAlignment="1">
      <alignment horizontal="center" vertical="center"/>
    </xf>
    <xf numFmtId="0" fontId="27" fillId="40" borderId="1" xfId="2" applyFill="1" applyBorder="1" applyAlignment="1">
      <alignment vertical="center"/>
    </xf>
    <xf numFmtId="0" fontId="27" fillId="31" borderId="1" xfId="2" applyFill="1" applyBorder="1"/>
    <xf numFmtId="176" fontId="26" fillId="29" borderId="1" xfId="1" applyNumberFormat="1" applyFont="1" applyFill="1" applyBorder="1" applyAlignment="1">
      <alignment horizontal="center" vertical="center"/>
    </xf>
    <xf numFmtId="0" fontId="29" fillId="31" borderId="1" xfId="2" applyFont="1" applyFill="1" applyBorder="1" applyAlignment="1">
      <alignment vertical="center"/>
    </xf>
    <xf numFmtId="0" fontId="27" fillId="31" borderId="1" xfId="2" applyFill="1" applyBorder="1" applyAlignment="1">
      <alignment horizontal="left"/>
    </xf>
    <xf numFmtId="176" fontId="2" fillId="0" borderId="8" xfId="1" applyNumberFormat="1" applyBorder="1" applyAlignment="1">
      <alignment horizontal="center" vertical="center"/>
    </xf>
    <xf numFmtId="176" fontId="2" fillId="0" borderId="13" xfId="1" applyNumberFormat="1" applyBorder="1">
      <alignment vertical="center"/>
    </xf>
    <xf numFmtId="176" fontId="2" fillId="0" borderId="13" xfId="1" applyNumberFormat="1" applyBorder="1" applyAlignment="1"/>
    <xf numFmtId="0" fontId="2" fillId="0" borderId="8" xfId="1" applyBorder="1" applyAlignment="1">
      <alignment horizontal="left" vertical="center" shrinkToFit="1"/>
    </xf>
    <xf numFmtId="179" fontId="2" fillId="0" borderId="8" xfId="1" applyNumberFormat="1" applyBorder="1" applyAlignment="1">
      <alignment horizontal="center" vertical="center"/>
    </xf>
    <xf numFmtId="0" fontId="2" fillId="40" borderId="1" xfId="1" applyFill="1" applyBorder="1">
      <alignment vertical="center"/>
    </xf>
    <xf numFmtId="0" fontId="26" fillId="0" borderId="2" xfId="1" applyFont="1" applyBorder="1" applyAlignment="1">
      <alignment horizontal="right" vertical="center"/>
    </xf>
    <xf numFmtId="0" fontId="26" fillId="31" borderId="1" xfId="1" applyFont="1" applyFill="1" applyBorder="1" applyAlignment="1">
      <alignment horizontal="center" vertical="center"/>
    </xf>
    <xf numFmtId="0" fontId="137" fillId="31" borderId="1" xfId="1" applyFont="1" applyFill="1" applyBorder="1">
      <alignment vertical="center"/>
    </xf>
    <xf numFmtId="0" fontId="137" fillId="0" borderId="1" xfId="1" applyFont="1" applyBorder="1">
      <alignment vertical="center"/>
    </xf>
    <xf numFmtId="0" fontId="29" fillId="31" borderId="1" xfId="2" applyFont="1" applyFill="1" applyBorder="1" applyAlignment="1">
      <alignment horizontal="center" vertical="center"/>
    </xf>
    <xf numFmtId="0" fontId="96" fillId="6" borderId="1" xfId="2" applyFont="1" applyFill="1" applyBorder="1" applyAlignment="1">
      <alignment horizontal="center" vertical="center"/>
    </xf>
    <xf numFmtId="176" fontId="7" fillId="6" borderId="1" xfId="1" applyNumberFormat="1" applyFont="1" applyFill="1" applyBorder="1" applyAlignment="1"/>
    <xf numFmtId="0" fontId="137" fillId="31" borderId="1" xfId="2" applyFont="1" applyFill="1" applyBorder="1" applyAlignment="1">
      <alignment vertical="center"/>
    </xf>
    <xf numFmtId="0" fontId="137" fillId="0" borderId="1" xfId="2" applyFont="1" applyBorder="1" applyAlignment="1">
      <alignment horizontal="left" vertical="center"/>
    </xf>
    <xf numFmtId="176" fontId="7" fillId="0" borderId="1" xfId="1" applyNumberFormat="1" applyFont="1" applyBorder="1" applyAlignment="1"/>
    <xf numFmtId="0" fontId="2" fillId="6" borderId="1" xfId="1" applyFill="1" applyBorder="1" applyAlignment="1">
      <alignment vertical="center" shrinkToFit="1"/>
    </xf>
    <xf numFmtId="0" fontId="26" fillId="0" borderId="2" xfId="1" applyFont="1" applyBorder="1" applyAlignment="1">
      <alignment horizontal="center" vertical="center"/>
    </xf>
    <xf numFmtId="0" fontId="29" fillId="0" borderId="3" xfId="2" applyFont="1" applyBorder="1" applyAlignment="1">
      <alignment horizontal="center" vertical="center"/>
    </xf>
    <xf numFmtId="176" fontId="39" fillId="0" borderId="4" xfId="1" applyNumberFormat="1" applyFont="1" applyBorder="1" applyAlignment="1">
      <alignment horizontal="center" vertical="center"/>
    </xf>
    <xf numFmtId="49" fontId="2" fillId="31" borderId="1" xfId="1" applyNumberFormat="1" applyFill="1" applyBorder="1" applyAlignment="1">
      <alignment vertical="center" shrinkToFit="1"/>
    </xf>
    <xf numFmtId="0" fontId="53" fillId="31" borderId="0" xfId="1" applyFont="1" applyFill="1">
      <alignment vertical="center"/>
    </xf>
    <xf numFmtId="0" fontId="57" fillId="31" borderId="1" xfId="1" applyFont="1" applyFill="1" applyBorder="1" applyAlignment="1">
      <alignment vertical="center" shrinkToFit="1"/>
    </xf>
    <xf numFmtId="0" fontId="138" fillId="31" borderId="1" xfId="1" applyFont="1" applyFill="1" applyBorder="1" applyAlignment="1">
      <alignment vertical="center" shrinkToFit="1"/>
    </xf>
    <xf numFmtId="0" fontId="21" fillId="31" borderId="1" xfId="1" applyFont="1" applyFill="1" applyBorder="1" applyAlignment="1">
      <alignment horizontal="center" vertical="center"/>
    </xf>
    <xf numFmtId="182" fontId="8" fillId="29" borderId="1" xfId="1" applyNumberFormat="1" applyFont="1" applyFill="1" applyBorder="1" applyAlignment="1">
      <alignment horizontal="center" vertical="center"/>
    </xf>
    <xf numFmtId="0" fontId="27" fillId="31" borderId="1" xfId="1" applyFont="1" applyFill="1" applyBorder="1">
      <alignment vertical="center"/>
    </xf>
    <xf numFmtId="182" fontId="27" fillId="29" borderId="1" xfId="1" applyNumberFormat="1" applyFont="1" applyFill="1" applyBorder="1" applyAlignment="1">
      <alignment horizontal="center" vertical="center"/>
    </xf>
    <xf numFmtId="176" fontId="27" fillId="31" borderId="1" xfId="1" applyNumberFormat="1" applyFont="1" applyFill="1" applyBorder="1">
      <alignment vertical="center"/>
    </xf>
    <xf numFmtId="176" fontId="21" fillId="29" borderId="1" xfId="1" applyNumberFormat="1" applyFont="1" applyFill="1" applyBorder="1" applyAlignment="1">
      <alignment horizontal="center" vertical="center"/>
    </xf>
    <xf numFmtId="0" fontId="99" fillId="6" borderId="1" xfId="1" applyFont="1" applyFill="1" applyBorder="1" applyAlignment="1">
      <alignment vertical="center" shrinkToFit="1"/>
    </xf>
    <xf numFmtId="184" fontId="0" fillId="0" borderId="1" xfId="0" applyNumberFormat="1" applyBorder="1">
      <alignment vertical="center"/>
    </xf>
    <xf numFmtId="178" fontId="21" fillId="0" borderId="1" xfId="0" applyNumberFormat="1" applyFont="1" applyBorder="1">
      <alignment vertical="center"/>
    </xf>
    <xf numFmtId="0" fontId="0" fillId="3" borderId="1" xfId="0" applyFill="1" applyBorder="1" applyAlignment="1">
      <alignment horizontal="center"/>
    </xf>
    <xf numFmtId="0" fontId="0" fillId="3" borderId="1" xfId="0" applyFill="1" applyBorder="1" applyAlignment="1">
      <alignment horizontal="center" vertical="center"/>
    </xf>
    <xf numFmtId="0" fontId="26" fillId="3" borderId="0" xfId="0" applyFont="1" applyFill="1" applyAlignment="1">
      <alignment horizontal="center" vertical="center"/>
    </xf>
    <xf numFmtId="56" fontId="26" fillId="3" borderId="1" xfId="0" applyNumberFormat="1" applyFont="1" applyFill="1" applyBorder="1" applyAlignment="1">
      <alignment horizontal="center" vertical="center"/>
    </xf>
    <xf numFmtId="176" fontId="0" fillId="3" borderId="1" xfId="0" applyNumberFormat="1" applyFill="1" applyBorder="1" applyAlignment="1">
      <alignment horizontal="right" vertical="center"/>
    </xf>
    <xf numFmtId="176" fontId="0" fillId="3" borderId="1" xfId="0" applyNumberFormat="1" applyFill="1" applyBorder="1" applyAlignment="1">
      <alignment horizontal="right"/>
    </xf>
    <xf numFmtId="0" fontId="1" fillId="3" borderId="1" xfId="0" applyFont="1" applyFill="1" applyBorder="1" applyAlignment="1">
      <alignment horizontal="center" vertical="center"/>
    </xf>
    <xf numFmtId="56" fontId="26" fillId="3" borderId="1" xfId="0" applyNumberFormat="1" applyFont="1" applyFill="1" applyBorder="1" applyAlignment="1">
      <alignment horizontal="right" vertical="center"/>
    </xf>
    <xf numFmtId="178" fontId="26" fillId="3" borderId="1" xfId="0" applyNumberFormat="1" applyFont="1" applyFill="1" applyBorder="1" applyAlignment="1">
      <alignment horizontal="center" vertical="center"/>
    </xf>
    <xf numFmtId="0" fontId="7" fillId="3" borderId="1" xfId="0" applyFont="1" applyFill="1" applyBorder="1" applyAlignment="1">
      <alignment horizontal="center" vertical="center"/>
    </xf>
    <xf numFmtId="0" fontId="26" fillId="3" borderId="1" xfId="0" applyFont="1" applyFill="1" applyBorder="1" applyAlignment="1">
      <alignment horizontal="right" vertical="center"/>
    </xf>
    <xf numFmtId="0" fontId="0" fillId="3" borderId="1" xfId="0" applyFill="1" applyBorder="1" applyAlignment="1"/>
    <xf numFmtId="0" fontId="26" fillId="0" borderId="1" xfId="0" applyFont="1" applyBorder="1" applyAlignment="1">
      <alignment horizontal="right" vertical="center"/>
    </xf>
    <xf numFmtId="3" fontId="21" fillId="0" borderId="8" xfId="0" applyNumberFormat="1" applyFont="1" applyBorder="1" applyAlignment="1">
      <alignment horizontal="center" vertical="center"/>
    </xf>
    <xf numFmtId="178" fontId="21" fillId="4" borderId="1" xfId="0" applyNumberFormat="1" applyFont="1" applyFill="1" applyBorder="1" applyAlignment="1">
      <alignment horizontal="center" vertical="center"/>
    </xf>
    <xf numFmtId="3" fontId="42" fillId="3" borderId="1" xfId="0" applyNumberFormat="1" applyFont="1" applyFill="1" applyBorder="1" applyAlignment="1">
      <alignment horizontal="center" vertical="center"/>
    </xf>
    <xf numFmtId="177" fontId="21" fillId="3" borderId="1" xfId="0" applyNumberFormat="1" applyFont="1" applyFill="1" applyBorder="1">
      <alignment vertical="center"/>
    </xf>
    <xf numFmtId="3" fontId="21" fillId="0" borderId="5" xfId="0" applyNumberFormat="1" applyFont="1" applyBorder="1" applyAlignment="1"/>
    <xf numFmtId="3" fontId="42" fillId="3" borderId="1" xfId="0" applyNumberFormat="1" applyFont="1" applyFill="1" applyBorder="1">
      <alignment vertical="center"/>
    </xf>
    <xf numFmtId="178" fontId="21" fillId="27" borderId="1" xfId="0" applyNumberFormat="1" applyFont="1" applyFill="1" applyBorder="1" applyAlignment="1">
      <alignment horizontal="center" vertical="center"/>
    </xf>
    <xf numFmtId="3" fontId="9" fillId="0" borderId="1" xfId="0" applyNumberFormat="1" applyFont="1" applyBorder="1">
      <alignment vertical="center"/>
    </xf>
    <xf numFmtId="3" fontId="9" fillId="0" borderId="1" xfId="0" applyNumberFormat="1" applyFont="1" applyBorder="1" applyAlignment="1">
      <alignment vertical="center" wrapText="1"/>
    </xf>
    <xf numFmtId="3" fontId="9" fillId="3" borderId="1" xfId="0" applyNumberFormat="1" applyFont="1" applyFill="1" applyBorder="1" applyAlignment="1">
      <alignment horizontal="center" vertical="center" wrapText="1"/>
    </xf>
    <xf numFmtId="177" fontId="9" fillId="0" borderId="1" xfId="0" applyNumberFormat="1" applyFont="1" applyBorder="1">
      <alignment vertical="center"/>
    </xf>
    <xf numFmtId="178" fontId="9" fillId="0" borderId="1" xfId="0" applyNumberFormat="1" applyFont="1" applyBorder="1" applyAlignment="1">
      <alignment horizontal="center" vertical="center"/>
    </xf>
    <xf numFmtId="0" fontId="48" fillId="0" borderId="1" xfId="0" applyFont="1" applyBorder="1" applyAlignment="1">
      <alignment horizontal="center" vertical="center"/>
    </xf>
    <xf numFmtId="0" fontId="48" fillId="0" borderId="0" xfId="0" applyFont="1" applyAlignment="1">
      <alignment horizontal="center" vertical="center"/>
    </xf>
    <xf numFmtId="3" fontId="56" fillId="0" borderId="1" xfId="0" applyNumberFormat="1" applyFont="1" applyBorder="1">
      <alignment vertical="center"/>
    </xf>
    <xf numFmtId="3" fontId="9" fillId="3" borderId="1" xfId="0" applyNumberFormat="1" applyFont="1" applyFill="1" applyBorder="1" applyAlignment="1">
      <alignment horizontal="center" vertical="center"/>
    </xf>
    <xf numFmtId="3" fontId="27" fillId="3" borderId="1" xfId="0" applyNumberFormat="1" applyFont="1" applyFill="1" applyBorder="1" applyAlignment="1">
      <alignment horizontal="center" vertical="center"/>
    </xf>
    <xf numFmtId="177" fontId="21" fillId="3" borderId="1" xfId="0" applyNumberFormat="1" applyFont="1" applyFill="1" applyBorder="1" applyAlignment="1">
      <alignment horizontal="right" vertical="center"/>
    </xf>
    <xf numFmtId="177" fontId="42" fillId="3" borderId="1" xfId="0" applyNumberFormat="1" applyFont="1" applyFill="1" applyBorder="1" applyAlignment="1">
      <alignment horizontal="right" vertical="center"/>
    </xf>
    <xf numFmtId="178" fontId="21" fillId="3" borderId="1" xfId="0" applyNumberFormat="1" applyFont="1" applyFill="1" applyBorder="1">
      <alignment vertical="center"/>
    </xf>
    <xf numFmtId="176" fontId="0" fillId="0" borderId="5" xfId="0" applyNumberFormat="1" applyBorder="1" applyAlignment="1">
      <alignment horizontal="right"/>
    </xf>
    <xf numFmtId="176" fontId="26" fillId="0" borderId="5" xfId="0" applyNumberFormat="1" applyFont="1" applyBorder="1" applyAlignment="1">
      <alignment horizontal="right"/>
    </xf>
    <xf numFmtId="176" fontId="0" fillId="0" borderId="7" xfId="0" applyNumberFormat="1" applyBorder="1" applyAlignment="1">
      <alignment horizontal="right"/>
    </xf>
    <xf numFmtId="176" fontId="26" fillId="0" borderId="7" xfId="0" applyNumberFormat="1" applyFont="1" applyBorder="1" applyAlignment="1">
      <alignment horizontal="right"/>
    </xf>
    <xf numFmtId="176" fontId="0" fillId="0" borderId="8" xfId="0" applyNumberFormat="1" applyBorder="1" applyAlignment="1">
      <alignment horizontal="right"/>
    </xf>
    <xf numFmtId="176" fontId="26" fillId="0" borderId="8" xfId="0" applyNumberFormat="1" applyFont="1" applyBorder="1" applyAlignment="1">
      <alignment horizontal="right"/>
    </xf>
    <xf numFmtId="176" fontId="9" fillId="0" borderId="1" xfId="0" applyNumberFormat="1" applyFont="1" applyBorder="1">
      <alignment vertical="center"/>
    </xf>
    <xf numFmtId="0" fontId="9" fillId="0" borderId="1" xfId="0" applyFont="1" applyBorder="1" applyAlignment="1">
      <alignment horizontal="center" vertical="center"/>
    </xf>
    <xf numFmtId="56" fontId="9" fillId="0" borderId="1" xfId="0" applyNumberFormat="1" applyFont="1" applyBorder="1" applyAlignment="1">
      <alignment horizontal="right" vertical="center"/>
    </xf>
    <xf numFmtId="0" fontId="9" fillId="0" borderId="1" xfId="0" applyFont="1" applyBorder="1">
      <alignment vertical="center"/>
    </xf>
    <xf numFmtId="0" fontId="9" fillId="0" borderId="1" xfId="0" applyFont="1" applyBorder="1" applyAlignment="1">
      <alignment horizontal="right" vertical="center"/>
    </xf>
    <xf numFmtId="179" fontId="9" fillId="0" borderId="1" xfId="0" applyNumberFormat="1" applyFont="1" applyBorder="1" applyAlignment="1">
      <alignment horizontal="right" vertical="center"/>
    </xf>
    <xf numFmtId="0" fontId="9" fillId="0" borderId="0" xfId="0" applyFont="1">
      <alignment vertical="center"/>
    </xf>
    <xf numFmtId="3" fontId="42" fillId="0" borderId="1" xfId="0" applyNumberFormat="1" applyFont="1" applyBorder="1" applyAlignment="1">
      <alignment horizontal="center" vertical="center"/>
    </xf>
    <xf numFmtId="0" fontId="21" fillId="0" borderId="0" xfId="0" applyFont="1" applyAlignment="1">
      <alignment horizontal="center" vertical="center"/>
    </xf>
    <xf numFmtId="176" fontId="21" fillId="3" borderId="1" xfId="0" applyNumberFormat="1" applyFont="1" applyFill="1" applyBorder="1">
      <alignment vertical="center"/>
    </xf>
    <xf numFmtId="0" fontId="21" fillId="3" borderId="1" xfId="0" applyFont="1" applyFill="1" applyBorder="1" applyAlignment="1">
      <alignment horizontal="center" vertical="center"/>
    </xf>
    <xf numFmtId="0" fontId="21" fillId="3" borderId="1" xfId="0" applyFont="1" applyFill="1" applyBorder="1">
      <alignment vertical="center"/>
    </xf>
    <xf numFmtId="0" fontId="21" fillId="3" borderId="0" xfId="0" applyFont="1" applyFill="1">
      <alignment vertical="center"/>
    </xf>
    <xf numFmtId="177" fontId="7" fillId="3" borderId="1" xfId="0" applyNumberFormat="1" applyFont="1" applyFill="1" applyBorder="1" applyAlignment="1">
      <alignment horizontal="right" vertical="center"/>
    </xf>
    <xf numFmtId="179" fontId="21" fillId="3" borderId="1" xfId="0" applyNumberFormat="1" applyFont="1" applyFill="1" applyBorder="1" applyAlignment="1">
      <alignment horizontal="right" vertical="center"/>
    </xf>
    <xf numFmtId="56" fontId="21" fillId="3" borderId="1" xfId="0" applyNumberFormat="1" applyFont="1" applyFill="1" applyBorder="1" applyAlignment="1">
      <alignment horizontal="right" vertical="center"/>
    </xf>
    <xf numFmtId="0" fontId="27" fillId="3" borderId="1" xfId="0" applyFont="1" applyFill="1" applyBorder="1" applyAlignment="1">
      <alignment horizontal="center"/>
    </xf>
    <xf numFmtId="0" fontId="27" fillId="0" borderId="1" xfId="0" applyFont="1" applyBorder="1" applyAlignment="1">
      <alignment horizontal="center"/>
    </xf>
    <xf numFmtId="0" fontId="21" fillId="0" borderId="1" xfId="0" applyFont="1" applyBorder="1" applyAlignment="1">
      <alignment horizontal="right" vertical="center"/>
    </xf>
    <xf numFmtId="3" fontId="8" fillId="0" borderId="9" xfId="0" applyNumberFormat="1" applyFont="1" applyBorder="1" applyAlignment="1">
      <alignment horizontal="center" vertical="center"/>
    </xf>
    <xf numFmtId="0" fontId="8" fillId="0" borderId="9" xfId="0" applyFont="1" applyBorder="1">
      <alignment vertical="center"/>
    </xf>
    <xf numFmtId="0" fontId="8" fillId="0" borderId="9" xfId="0" applyFont="1" applyBorder="1" applyAlignment="1">
      <alignment horizontal="center" vertical="center"/>
    </xf>
    <xf numFmtId="38" fontId="8" fillId="0" borderId="9" xfId="0" applyNumberFormat="1" applyFont="1" applyBorder="1" applyAlignment="1">
      <alignment horizontal="right" vertical="center"/>
    </xf>
    <xf numFmtId="38" fontId="0" fillId="0" borderId="9" xfId="0" applyNumberFormat="1" applyBorder="1">
      <alignment vertical="center"/>
    </xf>
    <xf numFmtId="0" fontId="8" fillId="0" borderId="9" xfId="0" applyFont="1" applyBorder="1" applyAlignment="1">
      <alignment horizontal="left" vertical="center"/>
    </xf>
    <xf numFmtId="177" fontId="0" fillId="0" borderId="9" xfId="0" applyNumberFormat="1" applyBorder="1" applyAlignment="1">
      <alignment horizontal="center" vertical="center"/>
    </xf>
    <xf numFmtId="3" fontId="0" fillId="0" borderId="9" xfId="0" applyNumberFormat="1" applyBorder="1" applyAlignment="1">
      <alignment horizontal="center" vertical="center"/>
    </xf>
    <xf numFmtId="56" fontId="0" fillId="0" borderId="9" xfId="0" applyNumberFormat="1" applyBorder="1" applyAlignment="1">
      <alignment horizontal="center" vertical="center"/>
    </xf>
    <xf numFmtId="178" fontId="0" fillId="0" borderId="5" xfId="0" applyNumberFormat="1" applyBorder="1" applyAlignment="1">
      <alignment horizontal="center" vertical="center"/>
    </xf>
    <xf numFmtId="0" fontId="21" fillId="5" borderId="1" xfId="0" applyFont="1" applyFill="1" applyBorder="1" applyAlignment="1">
      <alignment horizontal="center" vertical="center"/>
    </xf>
    <xf numFmtId="0" fontId="0" fillId="5" borderId="1" xfId="0" applyFill="1" applyBorder="1" applyAlignment="1">
      <alignment horizontal="center"/>
    </xf>
    <xf numFmtId="0" fontId="0" fillId="5" borderId="1" xfId="0" applyFill="1" applyBorder="1" applyAlignment="1">
      <alignment horizontal="left" vertical="center"/>
    </xf>
    <xf numFmtId="182" fontId="2" fillId="5" borderId="1" xfId="2" applyNumberFormat="1" applyFont="1" applyFill="1" applyBorder="1" applyAlignment="1">
      <alignment horizontal="center" vertical="center"/>
    </xf>
    <xf numFmtId="176" fontId="0" fillId="5" borderId="1" xfId="0" applyNumberFormat="1" applyFill="1" applyBorder="1">
      <alignment vertical="center"/>
    </xf>
    <xf numFmtId="176" fontId="21" fillId="5" borderId="1" xfId="0" applyNumberFormat="1" applyFont="1" applyFill="1" applyBorder="1">
      <alignment vertical="center"/>
    </xf>
    <xf numFmtId="176" fontId="0" fillId="5" borderId="1" xfId="0" applyNumberFormat="1" applyFill="1" applyBorder="1" applyAlignment="1"/>
    <xf numFmtId="0" fontId="0" fillId="5" borderId="1" xfId="0" applyFill="1" applyBorder="1" applyAlignment="1">
      <alignment horizontal="left" vertical="center" shrinkToFit="1"/>
    </xf>
    <xf numFmtId="0" fontId="7" fillId="5" borderId="5" xfId="0" applyFont="1" applyFill="1" applyBorder="1" applyAlignment="1">
      <alignment horizontal="center" vertical="center"/>
    </xf>
    <xf numFmtId="0" fontId="8" fillId="5" borderId="9" xfId="0" applyFont="1" applyFill="1" applyBorder="1" applyAlignment="1">
      <alignment horizontal="center" vertical="center"/>
    </xf>
    <xf numFmtId="177" fontId="0" fillId="5" borderId="9" xfId="0" applyNumberFormat="1" applyFill="1" applyBorder="1" applyAlignment="1">
      <alignment horizontal="center" vertical="center"/>
    </xf>
    <xf numFmtId="3" fontId="0" fillId="5" borderId="9" xfId="0" applyNumberFormat="1" applyFill="1" applyBorder="1" applyAlignment="1">
      <alignment horizontal="center" vertical="center"/>
    </xf>
    <xf numFmtId="56" fontId="0" fillId="5" borderId="9" xfId="0" applyNumberFormat="1" applyFill="1" applyBorder="1" applyAlignment="1">
      <alignment horizontal="center" vertical="center"/>
    </xf>
    <xf numFmtId="178" fontId="0" fillId="5" borderId="5" xfId="0" applyNumberFormat="1" applyFill="1" applyBorder="1" applyAlignment="1">
      <alignment horizontal="center" vertical="center"/>
    </xf>
    <xf numFmtId="182" fontId="27" fillId="5" borderId="1" xfId="2" applyNumberFormat="1" applyFill="1" applyBorder="1" applyAlignment="1">
      <alignment horizontal="center" vertical="center"/>
    </xf>
    <xf numFmtId="0" fontId="0" fillId="5" borderId="2" xfId="0" applyFill="1" applyBorder="1" applyAlignment="1">
      <alignment horizontal="center" vertical="center"/>
    </xf>
    <xf numFmtId="0" fontId="7" fillId="5" borderId="7" xfId="0" applyFont="1" applyFill="1" applyBorder="1" applyAlignment="1">
      <alignment horizontal="center" vertical="center"/>
    </xf>
    <xf numFmtId="176" fontId="27" fillId="5" borderId="1" xfId="2" applyNumberFormat="1" applyFill="1" applyBorder="1" applyAlignment="1">
      <alignment vertical="center"/>
    </xf>
    <xf numFmtId="0" fontId="2" fillId="5" borderId="1" xfId="2" applyFont="1" applyFill="1" applyBorder="1" applyAlignment="1">
      <alignment horizontal="left" vertical="center"/>
    </xf>
    <xf numFmtId="182" fontId="0" fillId="5" borderId="1" xfId="0" applyNumberFormat="1" applyFill="1" applyBorder="1" applyAlignment="1">
      <alignment horizontal="center" vertical="center"/>
    </xf>
    <xf numFmtId="176" fontId="0" fillId="5" borderId="1" xfId="0" applyNumberFormat="1" applyFill="1" applyBorder="1" applyAlignment="1">
      <alignment horizontal="right" vertical="center"/>
    </xf>
    <xf numFmtId="0" fontId="0" fillId="5" borderId="1" xfId="0" applyFill="1" applyBorder="1">
      <alignment vertical="center"/>
    </xf>
    <xf numFmtId="0" fontId="0" fillId="5" borderId="9" xfId="0" applyFill="1" applyBorder="1" applyAlignment="1">
      <alignment horizontal="center" vertical="center"/>
    </xf>
    <xf numFmtId="3" fontId="21" fillId="5" borderId="5" xfId="0" applyNumberFormat="1" applyFont="1" applyFill="1" applyBorder="1" applyAlignment="1">
      <alignment horizontal="center" vertical="center"/>
    </xf>
    <xf numFmtId="3" fontId="27" fillId="5" borderId="5" xfId="0" applyNumberFormat="1" applyFont="1" applyFill="1" applyBorder="1" applyAlignment="1">
      <alignment horizontal="center" vertical="center"/>
    </xf>
    <xf numFmtId="0" fontId="27" fillId="5" borderId="5" xfId="2" applyFill="1" applyBorder="1" applyAlignment="1">
      <alignment horizontal="left" vertical="center"/>
    </xf>
    <xf numFmtId="182" fontId="21" fillId="5" borderId="5" xfId="0" applyNumberFormat="1" applyFont="1" applyFill="1" applyBorder="1" applyAlignment="1">
      <alignment horizontal="center" vertical="center"/>
    </xf>
    <xf numFmtId="176" fontId="0" fillId="5" borderId="1" xfId="0" applyNumberFormat="1" applyFill="1" applyBorder="1" applyAlignment="1">
      <alignment horizontal="center" vertical="center"/>
    </xf>
    <xf numFmtId="177" fontId="0" fillId="5" borderId="2" xfId="0" applyNumberFormat="1" applyFill="1" applyBorder="1" applyAlignment="1">
      <alignment horizontal="center" vertical="center"/>
    </xf>
    <xf numFmtId="3" fontId="0" fillId="5" borderId="2" xfId="0" applyNumberFormat="1" applyFill="1" applyBorder="1" applyAlignment="1">
      <alignment horizontal="center" vertical="center"/>
    </xf>
    <xf numFmtId="56" fontId="23" fillId="5" borderId="2" xfId="0" applyNumberFormat="1" applyFont="1" applyFill="1" applyBorder="1" applyAlignment="1">
      <alignment horizontal="center" vertical="center"/>
    </xf>
    <xf numFmtId="178" fontId="0" fillId="5" borderId="1" xfId="0" applyNumberFormat="1" applyFill="1" applyBorder="1" applyAlignment="1">
      <alignment horizontal="center" vertical="center"/>
    </xf>
    <xf numFmtId="3" fontId="0" fillId="5" borderId="1" xfId="0" applyNumberFormat="1" applyFill="1" applyBorder="1" applyAlignment="1">
      <alignment horizontal="center" vertical="center"/>
    </xf>
    <xf numFmtId="0" fontId="101" fillId="5" borderId="1" xfId="0" applyFont="1" applyFill="1" applyBorder="1" applyAlignment="1">
      <alignment horizontal="center" vertical="center"/>
    </xf>
    <xf numFmtId="182" fontId="21" fillId="5" borderId="1" xfId="0" applyNumberFormat="1" applyFont="1" applyFill="1" applyBorder="1" applyAlignment="1">
      <alignment horizontal="center" vertical="center"/>
    </xf>
    <xf numFmtId="3" fontId="21" fillId="5" borderId="1" xfId="0" applyNumberFormat="1" applyFont="1" applyFill="1" applyBorder="1" applyAlignment="1">
      <alignment horizontal="center" vertical="center"/>
    </xf>
    <xf numFmtId="176" fontId="0" fillId="5" borderId="1" xfId="0" applyNumberFormat="1" applyFill="1" applyBorder="1" applyAlignment="1">
      <alignment horizontal="center"/>
    </xf>
    <xf numFmtId="0" fontId="7" fillId="5" borderId="8" xfId="0" applyFont="1" applyFill="1" applyBorder="1" applyAlignment="1">
      <alignment horizontal="center" vertical="center"/>
    </xf>
    <xf numFmtId="5" fontId="27" fillId="3" borderId="1" xfId="2" applyNumberFormat="1" applyFill="1" applyBorder="1" applyAlignment="1">
      <alignment vertical="center"/>
    </xf>
    <xf numFmtId="5" fontId="27" fillId="0" borderId="1" xfId="2" applyNumberFormat="1" applyBorder="1" applyAlignment="1">
      <alignment vertical="center"/>
    </xf>
    <xf numFmtId="0" fontId="27" fillId="0" borderId="1" xfId="2" applyBorder="1" applyAlignment="1">
      <alignment horizontal="center"/>
    </xf>
    <xf numFmtId="177" fontId="94" fillId="3" borderId="1" xfId="1" applyNumberFormat="1" applyFont="1" applyFill="1" applyBorder="1">
      <alignment vertical="center"/>
    </xf>
    <xf numFmtId="56" fontId="11" fillId="3" borderId="1" xfId="1" applyNumberFormat="1" applyFont="1" applyFill="1" applyBorder="1" applyAlignment="1">
      <alignment horizontal="center" vertical="center" shrinkToFit="1"/>
    </xf>
    <xf numFmtId="0" fontId="11" fillId="3" borderId="1" xfId="1" applyFont="1" applyFill="1" applyBorder="1" applyAlignment="1">
      <alignment horizontal="right" vertical="center" shrinkToFit="1"/>
    </xf>
    <xf numFmtId="0" fontId="54" fillId="3" borderId="1" xfId="1" applyFont="1" applyFill="1" applyBorder="1" applyAlignment="1">
      <alignment horizontal="center" vertical="center"/>
    </xf>
    <xf numFmtId="56" fontId="11" fillId="0" borderId="1" xfId="1" applyNumberFormat="1" applyFont="1" applyBorder="1" applyAlignment="1">
      <alignment horizontal="center" vertical="center" shrinkToFit="1"/>
    </xf>
    <xf numFmtId="0" fontId="11" fillId="0" borderId="1" xfId="1" applyFont="1" applyBorder="1" applyAlignment="1">
      <alignment horizontal="right" vertical="center" shrinkToFit="1"/>
    </xf>
    <xf numFmtId="0" fontId="139" fillId="0" borderId="0" xfId="1" applyFont="1">
      <alignment vertical="center"/>
    </xf>
    <xf numFmtId="0" fontId="139" fillId="0" borderId="1" xfId="1" applyFont="1" applyBorder="1">
      <alignment vertical="center"/>
    </xf>
    <xf numFmtId="176" fontId="121" fillId="0" borderId="1" xfId="1" applyNumberFormat="1" applyFont="1" applyBorder="1">
      <alignment vertical="center"/>
    </xf>
    <xf numFmtId="178" fontId="27" fillId="0" borderId="0" xfId="1" applyNumberFormat="1" applyFont="1">
      <alignment vertical="center"/>
    </xf>
    <xf numFmtId="0" fontId="49" fillId="0" borderId="0" xfId="1" applyFont="1">
      <alignment vertical="center"/>
    </xf>
    <xf numFmtId="178" fontId="27" fillId="0" borderId="1" xfId="1" applyNumberFormat="1" applyFont="1" applyBorder="1" applyAlignment="1">
      <alignment horizontal="center" vertical="center"/>
    </xf>
    <xf numFmtId="3" fontId="75" fillId="20" borderId="2" xfId="1" applyNumberFormat="1" applyFont="1" applyFill="1" applyBorder="1" applyAlignment="1">
      <alignment horizontal="center" vertical="center"/>
    </xf>
    <xf numFmtId="3" fontId="75" fillId="20" borderId="4" xfId="1" applyNumberFormat="1" applyFont="1" applyFill="1" applyBorder="1" applyAlignment="1">
      <alignment horizontal="center" vertical="center"/>
    </xf>
    <xf numFmtId="176" fontId="8" fillId="0" borderId="1" xfId="1" applyNumberFormat="1" applyFont="1" applyBorder="1" applyAlignment="1">
      <alignment horizontal="center" vertical="center" wrapText="1"/>
    </xf>
    <xf numFmtId="0" fontId="8" fillId="0" borderId="1" xfId="1" applyFont="1" applyBorder="1" applyAlignment="1">
      <alignment horizontal="left" vertical="center" wrapText="1" shrinkToFit="1"/>
    </xf>
    <xf numFmtId="0" fontId="7" fillId="0" borderId="0" xfId="1" applyFont="1" applyAlignment="1">
      <alignment horizontal="left" vertical="center"/>
    </xf>
    <xf numFmtId="0" fontId="27" fillId="0" borderId="1" xfId="5" applyBorder="1">
      <alignment vertical="center"/>
    </xf>
    <xf numFmtId="176" fontId="140" fillId="5" borderId="2" xfId="1" applyNumberFormat="1" applyFont="1" applyFill="1" applyBorder="1" applyAlignment="1">
      <alignment horizontal="center" vertical="center"/>
    </xf>
    <xf numFmtId="176" fontId="140" fillId="5" borderId="3" xfId="1" applyNumberFormat="1" applyFont="1" applyFill="1" applyBorder="1" applyAlignment="1">
      <alignment horizontal="center" vertical="center"/>
    </xf>
    <xf numFmtId="176" fontId="140" fillId="5" borderId="4" xfId="1" applyNumberFormat="1" applyFont="1" applyFill="1" applyBorder="1" applyAlignment="1">
      <alignment horizontal="center" vertical="center"/>
    </xf>
    <xf numFmtId="3" fontId="27" fillId="0" borderId="4" xfId="1" applyNumberFormat="1" applyFont="1" applyBorder="1" applyAlignment="1">
      <alignment horizontal="center" vertical="center"/>
    </xf>
    <xf numFmtId="176" fontId="75" fillId="5" borderId="2" xfId="1" applyNumberFormat="1" applyFont="1" applyFill="1" applyBorder="1" applyAlignment="1">
      <alignment horizontal="center" vertical="center"/>
    </xf>
    <xf numFmtId="176" fontId="75" fillId="5" borderId="3" xfId="1" applyNumberFormat="1" applyFont="1" applyFill="1" applyBorder="1" applyAlignment="1">
      <alignment horizontal="center" vertical="center"/>
    </xf>
    <xf numFmtId="176" fontId="75" fillId="5" borderId="4" xfId="1" applyNumberFormat="1" applyFont="1" applyFill="1" applyBorder="1" applyAlignment="1">
      <alignment horizontal="center" vertical="center"/>
    </xf>
    <xf numFmtId="0" fontId="27" fillId="5" borderId="11" xfId="2" applyFill="1" applyBorder="1" applyAlignment="1">
      <alignment horizontal="right" vertical="center"/>
    </xf>
    <xf numFmtId="176" fontId="26" fillId="5" borderId="1" xfId="1" applyNumberFormat="1" applyFont="1" applyFill="1" applyBorder="1" applyAlignment="1">
      <alignment horizontal="center" vertical="center"/>
    </xf>
    <xf numFmtId="0" fontId="27" fillId="41" borderId="1" xfId="2" applyFill="1" applyBorder="1" applyAlignment="1">
      <alignment horizontal="center" vertical="center"/>
    </xf>
    <xf numFmtId="0" fontId="27" fillId="41" borderId="1" xfId="2" applyFill="1" applyBorder="1" applyAlignment="1">
      <alignment horizontal="left" vertical="center"/>
    </xf>
    <xf numFmtId="0" fontId="27" fillId="41" borderId="1" xfId="2" applyFill="1" applyBorder="1" applyAlignment="1">
      <alignment horizontal="right" vertical="center"/>
    </xf>
    <xf numFmtId="176" fontId="2" fillId="41" borderId="1" xfId="1" applyNumberFormat="1" applyFill="1" applyBorder="1">
      <alignment vertical="center"/>
    </xf>
    <xf numFmtId="176" fontId="2" fillId="41" borderId="1" xfId="1" applyNumberFormat="1" applyFill="1" applyBorder="1" applyAlignment="1"/>
    <xf numFmtId="3" fontId="26" fillId="41" borderId="1" xfId="1" applyNumberFormat="1" applyFont="1" applyFill="1" applyBorder="1" applyAlignment="1">
      <alignment horizontal="center" vertical="center"/>
    </xf>
    <xf numFmtId="0" fontId="27" fillId="41" borderId="1" xfId="2" applyFill="1" applyBorder="1" applyAlignment="1">
      <alignment vertical="center"/>
    </xf>
    <xf numFmtId="176" fontId="26" fillId="41" borderId="1" xfId="1" applyNumberFormat="1" applyFont="1" applyFill="1" applyBorder="1" applyAlignment="1">
      <alignment horizontal="center" vertical="center"/>
    </xf>
    <xf numFmtId="176" fontId="2" fillId="41" borderId="1" xfId="1" applyNumberFormat="1" applyFill="1" applyBorder="1" applyAlignment="1">
      <alignment horizontal="right" vertical="center"/>
    </xf>
    <xf numFmtId="176" fontId="2" fillId="41" borderId="2" xfId="1" applyNumberFormat="1" applyFill="1" applyBorder="1" applyAlignment="1">
      <alignment horizontal="center"/>
    </xf>
    <xf numFmtId="0" fontId="2" fillId="41" borderId="1" xfId="1" applyFill="1" applyBorder="1" applyAlignment="1">
      <alignment horizontal="center" vertical="center"/>
    </xf>
    <xf numFmtId="0" fontId="27" fillId="41" borderId="1" xfId="2" applyFill="1" applyBorder="1" applyAlignment="1">
      <alignment horizontal="left"/>
    </xf>
    <xf numFmtId="0" fontId="29" fillId="41" borderId="1" xfId="1" applyFont="1" applyFill="1" applyBorder="1" applyAlignment="1">
      <alignment horizontal="center" vertical="center"/>
    </xf>
    <xf numFmtId="176" fontId="26" fillId="41" borderId="1" xfId="1" applyNumberFormat="1" applyFont="1" applyFill="1" applyBorder="1">
      <alignment vertical="center"/>
    </xf>
    <xf numFmtId="0" fontId="2" fillId="41" borderId="2" xfId="1" applyFill="1" applyBorder="1" applyAlignment="1">
      <alignment horizontal="center" vertical="center"/>
    </xf>
    <xf numFmtId="0" fontId="22" fillId="5" borderId="1" xfId="1" applyFont="1" applyFill="1" applyBorder="1">
      <alignment vertical="center"/>
    </xf>
    <xf numFmtId="0" fontId="27" fillId="5" borderId="1" xfId="2" applyFill="1" applyBorder="1" applyAlignment="1">
      <alignment horizontal="right" vertical="center"/>
    </xf>
    <xf numFmtId="0" fontId="22" fillId="5" borderId="1" xfId="1" applyFont="1" applyFill="1" applyBorder="1" applyAlignment="1">
      <alignment horizontal="left" vertical="center"/>
    </xf>
    <xf numFmtId="49" fontId="8" fillId="0" borderId="1" xfId="1" applyNumberFormat="1" applyFont="1" applyBorder="1" applyAlignment="1">
      <alignment horizontal="center" vertical="center"/>
    </xf>
    <xf numFmtId="0" fontId="8" fillId="0" borderId="1" xfId="1" applyFont="1" applyBorder="1" applyAlignment="1">
      <alignment horizontal="right" vertical="center" wrapText="1"/>
    </xf>
    <xf numFmtId="176" fontId="8" fillId="0" borderId="1" xfId="1" applyNumberFormat="1" applyFont="1" applyBorder="1" applyAlignment="1">
      <alignment vertical="center" wrapText="1"/>
    </xf>
    <xf numFmtId="0" fontId="8" fillId="0" borderId="2" xfId="1" applyFont="1" applyBorder="1" applyAlignment="1">
      <alignment horizontal="center" vertical="center" wrapText="1"/>
    </xf>
    <xf numFmtId="0" fontId="8" fillId="0" borderId="1" xfId="1" applyFont="1" applyBorder="1" applyAlignment="1">
      <alignment horizontal="center" vertical="center" shrinkToFit="1"/>
    </xf>
    <xf numFmtId="0" fontId="27" fillId="0" borderId="1" xfId="1" applyFont="1" applyBorder="1" applyAlignment="1">
      <alignment horizontal="center" vertical="center" shrinkToFit="1"/>
    </xf>
    <xf numFmtId="176" fontId="121" fillId="0" borderId="1" xfId="1" applyNumberFormat="1" applyFont="1" applyBorder="1" applyAlignment="1">
      <alignment horizontal="left" vertical="center"/>
    </xf>
    <xf numFmtId="0" fontId="108" fillId="0" borderId="0" xfId="1" applyFont="1" applyAlignment="1">
      <alignment horizontal="center" vertical="center"/>
    </xf>
    <xf numFmtId="0" fontId="49" fillId="5" borderId="0" xfId="1" applyFont="1" applyFill="1">
      <alignment vertical="center"/>
    </xf>
    <xf numFmtId="0" fontId="49" fillId="0" borderId="0" xfId="1" applyFont="1" applyAlignment="1">
      <alignment horizontal="left" vertical="center"/>
    </xf>
    <xf numFmtId="0" fontId="141" fillId="0" borderId="0" xfId="1" applyFont="1" applyAlignment="1">
      <alignment horizontal="left" vertical="center"/>
    </xf>
    <xf numFmtId="176" fontId="140" fillId="0" borderId="4" xfId="1" applyNumberFormat="1" applyFont="1" applyBorder="1" applyAlignment="1">
      <alignment horizontal="left" vertical="center"/>
    </xf>
    <xf numFmtId="0" fontId="27" fillId="5" borderId="1" xfId="1" applyFont="1" applyFill="1" applyBorder="1" applyAlignment="1">
      <alignment horizontal="left" vertical="center"/>
    </xf>
    <xf numFmtId="0" fontId="8" fillId="5" borderId="1" xfId="1" applyFont="1" applyFill="1" applyBorder="1" applyAlignment="1">
      <alignment horizontal="center" vertical="center"/>
    </xf>
    <xf numFmtId="176" fontId="8" fillId="5" borderId="1" xfId="1" applyNumberFormat="1" applyFont="1" applyFill="1" applyBorder="1" applyAlignment="1">
      <alignment horizontal="right" vertical="center"/>
    </xf>
    <xf numFmtId="176" fontId="8" fillId="5" borderId="1" xfId="1" applyNumberFormat="1" applyFont="1" applyFill="1" applyBorder="1">
      <alignment vertical="center"/>
    </xf>
    <xf numFmtId="0" fontId="8" fillId="5" borderId="2" xfId="1" applyFont="1" applyFill="1" applyBorder="1" applyAlignment="1">
      <alignment horizontal="center" vertical="center"/>
    </xf>
    <xf numFmtId="0" fontId="23" fillId="0" borderId="0" xfId="1" applyFont="1" applyAlignment="1">
      <alignment horizontal="left" vertical="center"/>
    </xf>
    <xf numFmtId="0" fontId="8" fillId="0" borderId="0" xfId="1" applyFont="1" applyAlignment="1">
      <alignment horizontal="left" vertical="center"/>
    </xf>
    <xf numFmtId="0" fontId="114" fillId="0" borderId="0" xfId="1" applyFont="1" applyAlignment="1">
      <alignment horizontal="left" vertical="center"/>
    </xf>
    <xf numFmtId="3" fontId="42" fillId="19" borderId="1" xfId="1" applyNumberFormat="1" applyFont="1" applyFill="1" applyBorder="1" applyAlignment="1">
      <alignment horizontal="center" vertical="center"/>
    </xf>
    <xf numFmtId="176" fontId="7" fillId="19" borderId="1" xfId="1" applyNumberFormat="1" applyFont="1" applyFill="1" applyBorder="1" applyAlignment="1">
      <alignment horizontal="right" vertical="center"/>
    </xf>
    <xf numFmtId="176" fontId="7" fillId="19" borderId="1" xfId="1" applyNumberFormat="1" applyFont="1" applyFill="1" applyBorder="1">
      <alignment vertical="center"/>
    </xf>
    <xf numFmtId="0" fontId="42" fillId="19" borderId="1" xfId="1" applyFont="1" applyFill="1" applyBorder="1" applyAlignment="1">
      <alignment horizontal="left" vertical="center"/>
    </xf>
    <xf numFmtId="0" fontId="2" fillId="0" borderId="15" xfId="1" applyBorder="1" applyAlignment="1">
      <alignment horizontal="center" vertical="center"/>
    </xf>
    <xf numFmtId="0" fontId="29" fillId="11" borderId="1" xfId="1" applyFont="1" applyFill="1" applyBorder="1" applyAlignment="1">
      <alignment horizontal="center" vertical="center"/>
    </xf>
    <xf numFmtId="0" fontId="42" fillId="9" borderId="1" xfId="1" applyFont="1" applyFill="1" applyBorder="1">
      <alignment vertical="center"/>
    </xf>
    <xf numFmtId="0" fontId="42" fillId="9" borderId="1" xfId="1" applyFont="1" applyFill="1" applyBorder="1" applyAlignment="1">
      <alignment horizontal="center" vertical="center"/>
    </xf>
    <xf numFmtId="183" fontId="8" fillId="9" borderId="1" xfId="1" applyNumberFormat="1" applyFont="1" applyFill="1" applyBorder="1" applyAlignment="1">
      <alignment horizontal="center" vertical="center"/>
    </xf>
    <xf numFmtId="0" fontId="7" fillId="9" borderId="1" xfId="1" applyFont="1" applyFill="1" applyBorder="1">
      <alignment vertical="center"/>
    </xf>
    <xf numFmtId="0" fontId="27" fillId="9" borderId="1" xfId="2" applyFill="1" applyBorder="1" applyAlignment="1">
      <alignment horizontal="right" vertical="center"/>
    </xf>
    <xf numFmtId="38" fontId="42" fillId="6" borderId="1" xfId="1" applyNumberFormat="1" applyFont="1" applyFill="1" applyBorder="1" applyAlignment="1">
      <alignment horizontal="right" vertical="center"/>
    </xf>
    <xf numFmtId="49" fontId="9" fillId="3" borderId="1" xfId="2" applyNumberFormat="1" applyFont="1" applyFill="1" applyBorder="1" applyAlignment="1">
      <alignment horizontal="left" vertical="center"/>
    </xf>
    <xf numFmtId="0" fontId="9" fillId="3" borderId="1" xfId="2" applyFont="1" applyFill="1" applyBorder="1" applyAlignment="1">
      <alignment horizontal="left" vertical="center"/>
    </xf>
    <xf numFmtId="3" fontId="2" fillId="3" borderId="1" xfId="1" applyNumberFormat="1" applyFill="1" applyBorder="1" applyAlignment="1">
      <alignment horizontal="right" vertical="center"/>
    </xf>
    <xf numFmtId="176" fontId="9" fillId="3" borderId="1" xfId="2" applyNumberFormat="1" applyFont="1" applyFill="1" applyBorder="1" applyAlignment="1">
      <alignment vertical="center"/>
    </xf>
    <xf numFmtId="0" fontId="2" fillId="3" borderId="2" xfId="1" applyFill="1" applyBorder="1" applyAlignment="1">
      <alignment horizontal="left" vertical="center"/>
    </xf>
    <xf numFmtId="3" fontId="2" fillId="0" borderId="1" xfId="1" applyNumberFormat="1" applyBorder="1" applyAlignment="1">
      <alignment horizontal="right" vertical="center"/>
    </xf>
    <xf numFmtId="3" fontId="83" fillId="0" borderId="1" xfId="1" applyNumberFormat="1" applyFont="1" applyBorder="1" applyAlignment="1">
      <alignment horizontal="center" vertical="center"/>
    </xf>
    <xf numFmtId="0" fontId="122" fillId="0" borderId="4" xfId="1" applyFont="1" applyBorder="1" applyAlignment="1">
      <alignment horizontal="left" vertical="center"/>
    </xf>
    <xf numFmtId="0" fontId="83" fillId="0" borderId="1" xfId="1" applyFont="1" applyBorder="1" applyAlignment="1">
      <alignment horizontal="center" vertical="center"/>
    </xf>
    <xf numFmtId="0" fontId="83" fillId="0" borderId="0" xfId="1" applyFont="1" applyAlignment="1">
      <alignment horizontal="center" vertical="center"/>
    </xf>
    <xf numFmtId="0" fontId="124" fillId="17" borderId="4" xfId="2" applyFont="1" applyFill="1" applyBorder="1" applyAlignment="1">
      <alignment horizontal="left" vertical="center"/>
    </xf>
    <xf numFmtId="0" fontId="124" fillId="0" borderId="4" xfId="2" applyFont="1" applyBorder="1" applyAlignment="1">
      <alignment horizontal="left" vertical="center"/>
    </xf>
    <xf numFmtId="0" fontId="37" fillId="0" borderId="4" xfId="1" applyFont="1" applyBorder="1" applyAlignment="1">
      <alignment horizontal="center" vertical="center"/>
    </xf>
    <xf numFmtId="0" fontId="37" fillId="12" borderId="1" xfId="1" applyFont="1" applyFill="1" applyBorder="1" applyAlignment="1">
      <alignment horizontal="left" vertical="center"/>
    </xf>
    <xf numFmtId="0" fontId="123" fillId="3" borderId="1" xfId="1" applyFont="1" applyFill="1" applyBorder="1">
      <alignment vertical="center"/>
    </xf>
    <xf numFmtId="0" fontId="144" fillId="3" borderId="18" xfId="1" applyFont="1" applyFill="1" applyBorder="1">
      <alignment vertical="center"/>
    </xf>
    <xf numFmtId="49" fontId="37" fillId="3" borderId="1" xfId="1" applyNumberFormat="1" applyFont="1" applyFill="1" applyBorder="1" applyAlignment="1">
      <alignment horizontal="left" vertical="center"/>
    </xf>
    <xf numFmtId="49" fontId="123" fillId="3" borderId="1" xfId="1" applyNumberFormat="1" applyFont="1" applyFill="1" applyBorder="1">
      <alignment vertical="center"/>
    </xf>
    <xf numFmtId="0" fontId="124" fillId="3" borderId="1" xfId="2" applyFont="1" applyFill="1" applyBorder="1" applyAlignment="1">
      <alignment vertical="center"/>
    </xf>
    <xf numFmtId="0" fontId="124" fillId="3" borderId="1" xfId="1" applyFont="1" applyFill="1" applyBorder="1">
      <alignment vertical="center"/>
    </xf>
    <xf numFmtId="0" fontId="122" fillId="3" borderId="1" xfId="1" applyFont="1" applyFill="1" applyBorder="1" applyAlignment="1">
      <alignment horizontal="left" vertical="center"/>
    </xf>
    <xf numFmtId="0" fontId="128" fillId="6" borderId="1" xfId="1" applyFont="1" applyFill="1" applyBorder="1">
      <alignment vertical="center"/>
    </xf>
    <xf numFmtId="0" fontId="145" fillId="6" borderId="1" xfId="1" applyFont="1" applyFill="1" applyBorder="1">
      <alignment vertical="center"/>
    </xf>
    <xf numFmtId="49" fontId="37" fillId="5" borderId="1" xfId="1" applyNumberFormat="1" applyFont="1" applyFill="1" applyBorder="1" applyAlignment="1">
      <alignment horizontal="left" vertical="center"/>
    </xf>
    <xf numFmtId="49" fontId="37" fillId="11" borderId="1" xfId="1" applyNumberFormat="1" applyFont="1" applyFill="1" applyBorder="1" applyAlignment="1">
      <alignment horizontal="left" vertical="center" shrinkToFit="1"/>
    </xf>
    <xf numFmtId="49" fontId="37" fillId="6" borderId="1" xfId="1" applyNumberFormat="1" applyFont="1" applyFill="1" applyBorder="1" applyAlignment="1">
      <alignment horizontal="left" vertical="center"/>
    </xf>
    <xf numFmtId="0" fontId="146" fillId="6" borderId="1" xfId="1" applyFont="1" applyFill="1" applyBorder="1">
      <alignment vertical="center"/>
    </xf>
    <xf numFmtId="0" fontId="123" fillId="6" borderId="1" xfId="1" applyFont="1" applyFill="1" applyBorder="1">
      <alignment vertical="center"/>
    </xf>
    <xf numFmtId="0" fontId="2" fillId="6" borderId="2" xfId="1" applyFill="1" applyBorder="1" applyAlignment="1">
      <alignment horizontal="right" vertical="center"/>
    </xf>
    <xf numFmtId="0" fontId="123" fillId="8" borderId="1" xfId="1" applyFont="1" applyFill="1" applyBorder="1">
      <alignment vertical="center"/>
    </xf>
    <xf numFmtId="0" fontId="123" fillId="11" borderId="1" xfId="1" applyFont="1" applyFill="1" applyBorder="1">
      <alignment vertical="center"/>
    </xf>
    <xf numFmtId="0" fontId="37" fillId="11" borderId="1" xfId="1" applyFont="1" applyFill="1" applyBorder="1" applyAlignment="1">
      <alignment horizontal="left" vertical="center"/>
    </xf>
    <xf numFmtId="0" fontId="37" fillId="8" borderId="1" xfId="1" applyFont="1" applyFill="1" applyBorder="1" applyAlignment="1">
      <alignment horizontal="left" vertical="center"/>
    </xf>
    <xf numFmtId="0" fontId="124" fillId="3" borderId="1" xfId="2" applyFont="1" applyFill="1" applyBorder="1" applyAlignment="1">
      <alignment horizontal="left"/>
    </xf>
    <xf numFmtId="0" fontId="37" fillId="3" borderId="1" xfId="1" applyFont="1" applyFill="1" applyBorder="1">
      <alignment vertical="center"/>
    </xf>
    <xf numFmtId="0" fontId="128" fillId="13" borderId="1" xfId="1" applyFont="1" applyFill="1" applyBorder="1">
      <alignment vertical="center"/>
    </xf>
    <xf numFmtId="0" fontId="7" fillId="13" borderId="1" xfId="1" applyFont="1" applyFill="1" applyBorder="1" applyAlignment="1">
      <alignment horizontal="center" vertical="center"/>
    </xf>
    <xf numFmtId="49" fontId="122" fillId="3" borderId="1" xfId="1" applyNumberFormat="1" applyFont="1" applyFill="1" applyBorder="1" applyAlignment="1">
      <alignment horizontal="left" vertical="center"/>
    </xf>
    <xf numFmtId="0" fontId="124" fillId="3" borderId="1" xfId="2" applyFont="1" applyFill="1" applyBorder="1" applyAlignment="1">
      <alignment horizontal="left" vertical="center"/>
    </xf>
    <xf numFmtId="0" fontId="37" fillId="3" borderId="1" xfId="1" applyFont="1" applyFill="1" applyBorder="1" applyAlignment="1">
      <alignment vertical="center" shrinkToFit="1"/>
    </xf>
    <xf numFmtId="0" fontId="115" fillId="3" borderId="1" xfId="1" applyFont="1" applyFill="1" applyBorder="1">
      <alignment vertical="center"/>
    </xf>
    <xf numFmtId="0" fontId="115" fillId="3" borderId="1" xfId="2" applyFont="1" applyFill="1" applyBorder="1" applyAlignment="1">
      <alignment horizontal="left" vertical="center"/>
    </xf>
    <xf numFmtId="0" fontId="146" fillId="6" borderId="1" xfId="2" applyFont="1" applyFill="1" applyBorder="1" applyAlignment="1">
      <alignment horizontal="left" vertical="center"/>
    </xf>
    <xf numFmtId="0" fontId="145" fillId="6" borderId="2" xfId="2" applyFont="1" applyFill="1" applyBorder="1" applyAlignment="1">
      <alignment horizontal="left" vertical="center"/>
    </xf>
    <xf numFmtId="0" fontId="128" fillId="6" borderId="1" xfId="1" applyFont="1" applyFill="1" applyBorder="1" applyAlignment="1">
      <alignment horizontal="left" vertical="center"/>
    </xf>
    <xf numFmtId="0" fontId="128" fillId="6" borderId="1" xfId="1" applyFont="1" applyFill="1" applyBorder="1" applyAlignment="1">
      <alignment vertical="center" wrapText="1"/>
    </xf>
    <xf numFmtId="49" fontId="128" fillId="6" borderId="1" xfId="1" applyNumberFormat="1" applyFont="1" applyFill="1" applyBorder="1" applyAlignment="1">
      <alignment horizontal="left" vertical="center"/>
    </xf>
    <xf numFmtId="0" fontId="128" fillId="6" borderId="2" xfId="1" applyFont="1" applyFill="1" applyBorder="1">
      <alignment vertical="center"/>
    </xf>
    <xf numFmtId="0" fontId="145" fillId="6" borderId="2" xfId="1" applyFont="1" applyFill="1" applyBorder="1">
      <alignment vertical="center"/>
    </xf>
    <xf numFmtId="3" fontId="27" fillId="7" borderId="1" xfId="1" applyNumberFormat="1" applyFont="1" applyFill="1" applyBorder="1" applyAlignment="1">
      <alignment horizontal="center" vertical="center"/>
    </xf>
    <xf numFmtId="0" fontId="124" fillId="7" borderId="1" xfId="1" applyFont="1" applyFill="1" applyBorder="1">
      <alignment vertical="center"/>
    </xf>
    <xf numFmtId="182" fontId="27" fillId="7" borderId="1" xfId="1" applyNumberFormat="1" applyFont="1" applyFill="1" applyBorder="1" applyAlignment="1">
      <alignment horizontal="center" vertical="center"/>
    </xf>
    <xf numFmtId="176" fontId="27" fillId="7" borderId="1" xfId="1" applyNumberFormat="1" applyFont="1" applyFill="1" applyBorder="1" applyAlignment="1">
      <alignment horizontal="center" vertical="center"/>
    </xf>
    <xf numFmtId="176" fontId="8" fillId="7" borderId="18" xfId="1" applyNumberFormat="1" applyFont="1" applyFill="1" applyBorder="1" applyAlignment="1">
      <alignment horizontal="center" vertical="center"/>
    </xf>
    <xf numFmtId="176" fontId="27" fillId="7" borderId="1" xfId="1" applyNumberFormat="1" applyFont="1" applyFill="1" applyBorder="1" applyAlignment="1"/>
    <xf numFmtId="0" fontId="27" fillId="7" borderId="2" xfId="1" applyFont="1" applyFill="1" applyBorder="1" applyAlignment="1">
      <alignment horizontal="left" vertical="center" shrinkToFit="1"/>
    </xf>
    <xf numFmtId="0" fontId="8" fillId="7" borderId="18" xfId="1" applyFont="1" applyFill="1" applyBorder="1" applyAlignment="1">
      <alignment vertical="center" shrinkToFit="1"/>
    </xf>
    <xf numFmtId="177" fontId="2" fillId="7" borderId="1" xfId="1" applyNumberFormat="1" applyFill="1" applyBorder="1" applyAlignment="1">
      <alignment horizontal="center" vertical="center"/>
    </xf>
    <xf numFmtId="3" fontId="2" fillId="7" borderId="1" xfId="1" applyNumberFormat="1" applyFill="1" applyBorder="1" applyAlignment="1">
      <alignment horizontal="center" vertical="center"/>
    </xf>
    <xf numFmtId="56" fontId="2" fillId="7" borderId="1" xfId="1" applyNumberFormat="1" applyFill="1" applyBorder="1" applyAlignment="1">
      <alignment horizontal="center" vertical="center"/>
    </xf>
    <xf numFmtId="178" fontId="2" fillId="7" borderId="1" xfId="1" applyNumberFormat="1" applyFill="1" applyBorder="1" applyAlignment="1">
      <alignment horizontal="center" vertical="center"/>
    </xf>
    <xf numFmtId="0" fontId="27" fillId="7" borderId="1" xfId="1" applyFont="1" applyFill="1" applyBorder="1" applyAlignment="1">
      <alignment horizontal="center" vertical="center"/>
    </xf>
    <xf numFmtId="176" fontId="8" fillId="7" borderId="0" xfId="1" applyNumberFormat="1" applyFont="1" applyFill="1" applyAlignment="1">
      <alignment horizontal="center" vertical="center"/>
    </xf>
    <xf numFmtId="0" fontId="124" fillId="7" borderId="1" xfId="2" applyFont="1" applyFill="1" applyBorder="1" applyAlignment="1">
      <alignment vertical="center"/>
    </xf>
    <xf numFmtId="176" fontId="27" fillId="7" borderId="2" xfId="1" applyNumberFormat="1" applyFont="1" applyFill="1" applyBorder="1" applyAlignment="1">
      <alignment horizontal="center"/>
    </xf>
    <xf numFmtId="0" fontId="27" fillId="7" borderId="1" xfId="2" applyFill="1" applyBorder="1" applyAlignment="1">
      <alignment horizontal="left"/>
    </xf>
    <xf numFmtId="0" fontId="124" fillId="7" borderId="1" xfId="1" applyFont="1" applyFill="1" applyBorder="1" applyAlignment="1">
      <alignment horizontal="left" vertical="center"/>
    </xf>
    <xf numFmtId="0" fontId="8" fillId="7" borderId="2" xfId="1" applyFont="1" applyFill="1" applyBorder="1" applyAlignment="1">
      <alignment horizontal="center" vertical="center"/>
    </xf>
    <xf numFmtId="0" fontId="8" fillId="7" borderId="1" xfId="1" applyFont="1" applyFill="1" applyBorder="1" applyAlignment="1">
      <alignment horizontal="left" vertical="center" shrinkToFit="1"/>
    </xf>
    <xf numFmtId="0" fontId="145" fillId="6" borderId="1" xfId="2" applyFont="1" applyFill="1" applyBorder="1" applyAlignment="1">
      <alignment vertical="center"/>
    </xf>
    <xf numFmtId="3" fontId="8" fillId="29" borderId="1" xfId="1" applyNumberFormat="1" applyFont="1" applyFill="1" applyBorder="1" applyAlignment="1">
      <alignment horizontal="center" vertical="center"/>
    </xf>
    <xf numFmtId="0" fontId="122" fillId="29" borderId="2" xfId="1" applyFont="1" applyFill="1" applyBorder="1">
      <alignment vertical="center"/>
    </xf>
    <xf numFmtId="0" fontId="8" fillId="29" borderId="1" xfId="1" applyFont="1" applyFill="1" applyBorder="1" applyAlignment="1">
      <alignment horizontal="center" vertical="center"/>
    </xf>
    <xf numFmtId="38" fontId="8" fillId="29" borderId="1" xfId="1" applyNumberFormat="1" applyFont="1" applyFill="1" applyBorder="1" applyAlignment="1">
      <alignment horizontal="center" vertical="center"/>
    </xf>
    <xf numFmtId="0" fontId="8" fillId="29" borderId="2" xfId="1" applyFont="1" applyFill="1" applyBorder="1" applyAlignment="1">
      <alignment horizontal="center" vertical="center"/>
    </xf>
    <xf numFmtId="0" fontId="8" fillId="29" borderId="1" xfId="1" applyFont="1" applyFill="1" applyBorder="1">
      <alignment vertical="center"/>
    </xf>
    <xf numFmtId="0" fontId="8" fillId="29" borderId="18" xfId="1" applyFont="1" applyFill="1" applyBorder="1" applyAlignment="1">
      <alignment vertical="center" shrinkToFit="1"/>
    </xf>
    <xf numFmtId="177" fontId="2" fillId="29" borderId="1" xfId="1" applyNumberFormat="1" applyFill="1" applyBorder="1" applyAlignment="1">
      <alignment horizontal="center" vertical="center"/>
    </xf>
    <xf numFmtId="56" fontId="2" fillId="29" borderId="1" xfId="1" applyNumberFormat="1" applyFill="1" applyBorder="1" applyAlignment="1">
      <alignment horizontal="center" vertical="center"/>
    </xf>
    <xf numFmtId="178" fontId="2" fillId="29" borderId="1" xfId="1" applyNumberFormat="1" applyFill="1" applyBorder="1" applyAlignment="1">
      <alignment horizontal="center" vertical="center"/>
    </xf>
    <xf numFmtId="176" fontId="75" fillId="27" borderId="2" xfId="1" applyNumberFormat="1" applyFont="1" applyFill="1" applyBorder="1" applyAlignment="1">
      <alignment horizontal="center" vertical="center"/>
    </xf>
    <xf numFmtId="0" fontId="122" fillId="3" borderId="1" xfId="1" applyFont="1" applyFill="1" applyBorder="1">
      <alignment vertical="center"/>
    </xf>
    <xf numFmtId="0" fontId="124" fillId="3" borderId="1" xfId="1" applyFont="1" applyFill="1" applyBorder="1" applyAlignment="1">
      <alignment horizontal="left" vertical="center"/>
    </xf>
    <xf numFmtId="0" fontId="124" fillId="0" borderId="1" xfId="1" applyFont="1" applyBorder="1">
      <alignment vertical="center"/>
    </xf>
    <xf numFmtId="0" fontId="2" fillId="0" borderId="1" xfId="0" applyFont="1" applyBorder="1" applyAlignment="1"/>
    <xf numFmtId="0" fontId="1" fillId="0" borderId="1" xfId="0" applyFont="1" applyBorder="1" applyAlignment="1">
      <alignment horizontal="center" vertical="center"/>
    </xf>
    <xf numFmtId="177" fontId="9" fillId="0" borderId="1" xfId="0" applyNumberFormat="1" applyFont="1" applyBorder="1" applyAlignment="1">
      <alignment horizontal="center" vertical="center"/>
    </xf>
    <xf numFmtId="3" fontId="7" fillId="6" borderId="5" xfId="1" applyNumberFormat="1" applyFont="1" applyFill="1" applyBorder="1" applyAlignment="1">
      <alignment horizontal="center" vertical="center"/>
    </xf>
    <xf numFmtId="0" fontId="7" fillId="6" borderId="5" xfId="1" applyFont="1" applyFill="1" applyBorder="1">
      <alignment vertical="center"/>
    </xf>
    <xf numFmtId="0" fontId="7" fillId="6" borderId="9" xfId="1" applyFont="1" applyFill="1" applyBorder="1" applyAlignment="1">
      <alignment horizontal="center" vertical="center"/>
    </xf>
    <xf numFmtId="38" fontId="7" fillId="6" borderId="5" xfId="1" applyNumberFormat="1" applyFont="1" applyFill="1" applyBorder="1" applyAlignment="1">
      <alignment horizontal="center" vertical="center"/>
    </xf>
    <xf numFmtId="0" fontId="7" fillId="6" borderId="26" xfId="1" applyFont="1" applyFill="1" applyBorder="1" applyAlignment="1">
      <alignment vertical="center" shrinkToFit="1"/>
    </xf>
    <xf numFmtId="180" fontId="7" fillId="6" borderId="1" xfId="1" applyNumberFormat="1" applyFont="1" applyFill="1" applyBorder="1" applyAlignment="1">
      <alignment horizontal="center" vertical="center"/>
    </xf>
    <xf numFmtId="49" fontId="0" fillId="0" borderId="1" xfId="0" applyNumberFormat="1" applyBorder="1">
      <alignment vertical="center"/>
    </xf>
    <xf numFmtId="176" fontId="0" fillId="4" borderId="1" xfId="0" applyNumberFormat="1" applyFill="1" applyBorder="1" applyAlignment="1">
      <alignment horizontal="right"/>
    </xf>
    <xf numFmtId="3" fontId="2" fillId="11" borderId="34" xfId="1" applyNumberFormat="1" applyFill="1" applyBorder="1" applyAlignment="1">
      <alignment horizontal="center" vertical="center"/>
    </xf>
    <xf numFmtId="3" fontId="2" fillId="11" borderId="11" xfId="1" applyNumberFormat="1" applyFill="1" applyBorder="1" applyAlignment="1">
      <alignment horizontal="center" vertical="center"/>
    </xf>
    <xf numFmtId="0" fontId="2" fillId="11" borderId="11" xfId="1" applyFill="1" applyBorder="1" applyAlignment="1">
      <alignment horizontal="left" vertical="center"/>
    </xf>
    <xf numFmtId="0" fontId="2" fillId="11" borderId="11" xfId="1" applyFill="1" applyBorder="1">
      <alignment vertical="center"/>
    </xf>
    <xf numFmtId="176" fontId="2" fillId="11" borderId="11" xfId="1" applyNumberFormat="1" applyFill="1" applyBorder="1" applyAlignment="1">
      <alignment horizontal="right" vertical="center"/>
    </xf>
    <xf numFmtId="176" fontId="2" fillId="11" borderId="35" xfId="1" applyNumberFormat="1" applyFill="1" applyBorder="1" applyAlignment="1">
      <alignment horizontal="right" vertical="center"/>
    </xf>
    <xf numFmtId="3" fontId="2" fillId="11" borderId="36" xfId="1" applyNumberFormat="1" applyFill="1" applyBorder="1" applyAlignment="1">
      <alignment horizontal="center" vertical="center"/>
    </xf>
    <xf numFmtId="176" fontId="2" fillId="11" borderId="37" xfId="1" applyNumberFormat="1" applyFill="1" applyBorder="1" applyAlignment="1">
      <alignment horizontal="right" vertical="center"/>
    </xf>
    <xf numFmtId="0" fontId="2" fillId="11" borderId="36" xfId="1" applyFill="1" applyBorder="1" applyAlignment="1">
      <alignment horizontal="center" vertical="center"/>
    </xf>
    <xf numFmtId="0" fontId="2" fillId="11" borderId="38" xfId="1" applyFill="1" applyBorder="1" applyAlignment="1">
      <alignment horizontal="center" vertical="center"/>
    </xf>
    <xf numFmtId="0" fontId="2" fillId="11" borderId="39" xfId="1" applyFill="1" applyBorder="1" applyAlignment="1">
      <alignment horizontal="center" vertical="center"/>
    </xf>
    <xf numFmtId="0" fontId="2" fillId="11" borderId="39" xfId="1" applyFill="1" applyBorder="1">
      <alignment vertical="center"/>
    </xf>
    <xf numFmtId="0" fontId="2" fillId="11" borderId="40" xfId="1" applyFill="1" applyBorder="1">
      <alignment vertical="center"/>
    </xf>
    <xf numFmtId="56" fontId="2" fillId="0" borderId="5" xfId="1" applyNumberFormat="1" applyBorder="1" applyAlignment="1">
      <alignment horizontal="center" vertical="center"/>
    </xf>
    <xf numFmtId="0" fontId="132" fillId="0" borderId="0" xfId="1" applyFont="1">
      <alignment vertical="center"/>
    </xf>
    <xf numFmtId="56" fontId="23" fillId="0" borderId="1" xfId="1" applyNumberFormat="1" applyFont="1" applyBorder="1" applyAlignment="1">
      <alignment horizontal="center" vertical="center"/>
    </xf>
    <xf numFmtId="0" fontId="147" fillId="0" borderId="1" xfId="1" applyFont="1" applyBorder="1">
      <alignment vertical="center"/>
    </xf>
    <xf numFmtId="0" fontId="147" fillId="0" borderId="1" xfId="1" applyFont="1" applyBorder="1" applyAlignment="1">
      <alignment horizontal="right" vertical="center"/>
    </xf>
    <xf numFmtId="0" fontId="147" fillId="0" borderId="1" xfId="1" applyFont="1" applyBorder="1" applyAlignment="1">
      <alignment horizontal="center" vertical="center"/>
    </xf>
    <xf numFmtId="0" fontId="2" fillId="0" borderId="1" xfId="2" applyFont="1" applyBorder="1"/>
    <xf numFmtId="0" fontId="27" fillId="0" borderId="0" xfId="2"/>
    <xf numFmtId="49" fontId="8" fillId="0" borderId="5" xfId="1" applyNumberFormat="1" applyFont="1" applyBorder="1" applyAlignment="1">
      <alignment horizontal="left" vertical="center"/>
    </xf>
    <xf numFmtId="0" fontId="8" fillId="0" borderId="5" xfId="1" applyFont="1" applyBorder="1" applyAlignment="1">
      <alignment horizontal="center" vertical="center"/>
    </xf>
    <xf numFmtId="38" fontId="8" fillId="0" borderId="5" xfId="1" applyNumberFormat="1" applyFont="1" applyBorder="1" applyAlignment="1">
      <alignment horizontal="right" vertical="center"/>
    </xf>
    <xf numFmtId="177" fontId="2" fillId="0" borderId="8" xfId="1" applyNumberFormat="1" applyBorder="1">
      <alignment vertical="center"/>
    </xf>
  </cellXfs>
  <cellStyles count="7">
    <cellStyle name="ハイパーリンク" xfId="6" builtinId="8"/>
    <cellStyle name="桁区切り 2" xfId="4" xr:uid="{E2A0F2CE-3B61-4D28-A882-BF28A7F29205}"/>
    <cellStyle name="標準" xfId="0" builtinId="0"/>
    <cellStyle name="標準 2" xfId="1" xr:uid="{7FF8A3B1-2226-401D-994B-737C0B5F8EB2}"/>
    <cellStyle name="標準 2 2" xfId="5" xr:uid="{BEC89835-D158-4ED2-BB74-62DC54EFFE94}"/>
    <cellStyle name="標準 3" xfId="3" xr:uid="{6474778B-B20D-47D9-988B-45A1EB491A2B}"/>
    <cellStyle name="標準_発注管理表" xfId="2" xr:uid="{9C6BCF8C-FD75-43D6-B5C4-DA0116A9DC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externalLink" Target="externalLinks/externalLink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externalLink" Target="externalLinks/externalLink2.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styles" Target="styles.xml"/><Relationship Id="rId190" Type="http://schemas.openxmlformats.org/officeDocument/2006/relationships/worksheet" Target="worksheets/sheet19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sharedStrings" Target="sharedStrings.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calcChain" Target="calcChain.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13</xdr:row>
      <xdr:rowOff>0</xdr:rowOff>
    </xdr:from>
    <xdr:to>
      <xdr:col>4</xdr:col>
      <xdr:colOff>19050</xdr:colOff>
      <xdr:row>13</xdr:row>
      <xdr:rowOff>19050</xdr:rowOff>
    </xdr:to>
    <xdr:pic>
      <xdr:nvPicPr>
        <xdr:cNvPr id="2" name="図 1">
          <a:extLst>
            <a:ext uri="{FF2B5EF4-FFF2-40B4-BE49-F238E27FC236}">
              <a16:creationId xmlns:a16="http://schemas.microsoft.com/office/drawing/2014/main" id="{DA35EF08-2A78-43BB-AC21-9610EBECBB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1900" y="3067050"/>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xdr:colOff>
      <xdr:row>13</xdr:row>
      <xdr:rowOff>0</xdr:rowOff>
    </xdr:from>
    <xdr:to>
      <xdr:col>4</xdr:col>
      <xdr:colOff>28575</xdr:colOff>
      <xdr:row>13</xdr:row>
      <xdr:rowOff>19050</xdr:rowOff>
    </xdr:to>
    <xdr:pic>
      <xdr:nvPicPr>
        <xdr:cNvPr id="3" name="図 2">
          <a:extLst>
            <a:ext uri="{FF2B5EF4-FFF2-40B4-BE49-F238E27FC236}">
              <a16:creationId xmlns:a16="http://schemas.microsoft.com/office/drawing/2014/main" id="{E22CACB1-7A9D-44B1-8216-9D5A97392C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306705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xdr:colOff>
      <xdr:row>13</xdr:row>
      <xdr:rowOff>0</xdr:rowOff>
    </xdr:from>
    <xdr:to>
      <xdr:col>4</xdr:col>
      <xdr:colOff>47625</xdr:colOff>
      <xdr:row>13</xdr:row>
      <xdr:rowOff>19050</xdr:rowOff>
    </xdr:to>
    <xdr:pic>
      <xdr:nvPicPr>
        <xdr:cNvPr id="4" name="図 3">
          <a:extLst>
            <a:ext uri="{FF2B5EF4-FFF2-40B4-BE49-F238E27FC236}">
              <a16:creationId xmlns:a16="http://schemas.microsoft.com/office/drawing/2014/main" id="{B1A38EDC-7CAC-479A-AFA2-A8906F9796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0" y="306705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13</xdr:row>
      <xdr:rowOff>0</xdr:rowOff>
    </xdr:from>
    <xdr:to>
      <xdr:col>4</xdr:col>
      <xdr:colOff>66675</xdr:colOff>
      <xdr:row>13</xdr:row>
      <xdr:rowOff>19050</xdr:rowOff>
    </xdr:to>
    <xdr:pic>
      <xdr:nvPicPr>
        <xdr:cNvPr id="5" name="図 4">
          <a:extLst>
            <a:ext uri="{FF2B5EF4-FFF2-40B4-BE49-F238E27FC236}">
              <a16:creationId xmlns:a16="http://schemas.microsoft.com/office/drawing/2014/main" id="{6485D153-1494-4696-B00E-B82F747777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9525" y="3067050"/>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12</xdr:row>
      <xdr:rowOff>0</xdr:rowOff>
    </xdr:from>
    <xdr:to>
      <xdr:col>4</xdr:col>
      <xdr:colOff>19050</xdr:colOff>
      <xdr:row>12</xdr:row>
      <xdr:rowOff>19050</xdr:rowOff>
    </xdr:to>
    <xdr:pic>
      <xdr:nvPicPr>
        <xdr:cNvPr id="6" name="図 5">
          <a:extLst>
            <a:ext uri="{FF2B5EF4-FFF2-40B4-BE49-F238E27FC236}">
              <a16:creationId xmlns:a16="http://schemas.microsoft.com/office/drawing/2014/main" id="{450DAB8D-C23A-4318-8A8D-6DE9C905A6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1900" y="2819400"/>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xdr:colOff>
      <xdr:row>12</xdr:row>
      <xdr:rowOff>0</xdr:rowOff>
    </xdr:from>
    <xdr:to>
      <xdr:col>4</xdr:col>
      <xdr:colOff>28575</xdr:colOff>
      <xdr:row>12</xdr:row>
      <xdr:rowOff>19050</xdr:rowOff>
    </xdr:to>
    <xdr:pic>
      <xdr:nvPicPr>
        <xdr:cNvPr id="7" name="図 6">
          <a:extLst>
            <a:ext uri="{FF2B5EF4-FFF2-40B4-BE49-F238E27FC236}">
              <a16:creationId xmlns:a16="http://schemas.microsoft.com/office/drawing/2014/main" id="{6AF88AF6-6362-4238-A784-894DE459D6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281940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xdr:colOff>
      <xdr:row>12</xdr:row>
      <xdr:rowOff>0</xdr:rowOff>
    </xdr:from>
    <xdr:to>
      <xdr:col>4</xdr:col>
      <xdr:colOff>47625</xdr:colOff>
      <xdr:row>12</xdr:row>
      <xdr:rowOff>19050</xdr:rowOff>
    </xdr:to>
    <xdr:pic>
      <xdr:nvPicPr>
        <xdr:cNvPr id="8" name="図 7">
          <a:extLst>
            <a:ext uri="{FF2B5EF4-FFF2-40B4-BE49-F238E27FC236}">
              <a16:creationId xmlns:a16="http://schemas.microsoft.com/office/drawing/2014/main" id="{03F519A2-C047-48BA-81AF-B1FFB512B2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0" y="281940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12</xdr:row>
      <xdr:rowOff>0</xdr:rowOff>
    </xdr:from>
    <xdr:to>
      <xdr:col>4</xdr:col>
      <xdr:colOff>66675</xdr:colOff>
      <xdr:row>12</xdr:row>
      <xdr:rowOff>19050</xdr:rowOff>
    </xdr:to>
    <xdr:pic>
      <xdr:nvPicPr>
        <xdr:cNvPr id="9" name="図 8">
          <a:extLst>
            <a:ext uri="{FF2B5EF4-FFF2-40B4-BE49-F238E27FC236}">
              <a16:creationId xmlns:a16="http://schemas.microsoft.com/office/drawing/2014/main" id="{4587ABA4-2179-4C97-9989-F9AA071341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9525" y="2819400"/>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15</xdr:row>
      <xdr:rowOff>0</xdr:rowOff>
    </xdr:from>
    <xdr:to>
      <xdr:col>4</xdr:col>
      <xdr:colOff>19050</xdr:colOff>
      <xdr:row>15</xdr:row>
      <xdr:rowOff>19050</xdr:rowOff>
    </xdr:to>
    <xdr:pic>
      <xdr:nvPicPr>
        <xdr:cNvPr id="10" name="図 9">
          <a:extLst>
            <a:ext uri="{FF2B5EF4-FFF2-40B4-BE49-F238E27FC236}">
              <a16:creationId xmlns:a16="http://schemas.microsoft.com/office/drawing/2014/main" id="{0391C487-CCEF-4376-B208-FC116D683E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1900" y="3562350"/>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xdr:colOff>
      <xdr:row>15</xdr:row>
      <xdr:rowOff>0</xdr:rowOff>
    </xdr:from>
    <xdr:to>
      <xdr:col>4</xdr:col>
      <xdr:colOff>28575</xdr:colOff>
      <xdr:row>15</xdr:row>
      <xdr:rowOff>19050</xdr:rowOff>
    </xdr:to>
    <xdr:pic>
      <xdr:nvPicPr>
        <xdr:cNvPr id="11" name="図 10">
          <a:extLst>
            <a:ext uri="{FF2B5EF4-FFF2-40B4-BE49-F238E27FC236}">
              <a16:creationId xmlns:a16="http://schemas.microsoft.com/office/drawing/2014/main" id="{0552987B-0BE4-4FB8-ABF3-A916B267F2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356235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xdr:colOff>
      <xdr:row>15</xdr:row>
      <xdr:rowOff>0</xdr:rowOff>
    </xdr:from>
    <xdr:to>
      <xdr:col>4</xdr:col>
      <xdr:colOff>47625</xdr:colOff>
      <xdr:row>15</xdr:row>
      <xdr:rowOff>19050</xdr:rowOff>
    </xdr:to>
    <xdr:pic>
      <xdr:nvPicPr>
        <xdr:cNvPr id="12" name="図 11">
          <a:extLst>
            <a:ext uri="{FF2B5EF4-FFF2-40B4-BE49-F238E27FC236}">
              <a16:creationId xmlns:a16="http://schemas.microsoft.com/office/drawing/2014/main" id="{9342384F-09AA-4EA8-B1CE-851F35D103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0" y="356235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15</xdr:row>
      <xdr:rowOff>0</xdr:rowOff>
    </xdr:from>
    <xdr:to>
      <xdr:col>4</xdr:col>
      <xdr:colOff>66675</xdr:colOff>
      <xdr:row>15</xdr:row>
      <xdr:rowOff>19050</xdr:rowOff>
    </xdr:to>
    <xdr:pic>
      <xdr:nvPicPr>
        <xdr:cNvPr id="13" name="図 12">
          <a:extLst>
            <a:ext uri="{FF2B5EF4-FFF2-40B4-BE49-F238E27FC236}">
              <a16:creationId xmlns:a16="http://schemas.microsoft.com/office/drawing/2014/main" id="{FE7276DA-0233-4989-8F74-B522C1D465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9525" y="3562350"/>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26666;&#24335;&#20250;&#31038;%20RIGEL\Documents\&#20445;&#31649;&#24235;\SET&#35373;&#20633;&#21407;&#20385;&#34920;\R2(2020)\R2-10&#26376;&#20986;&#33655;&#20998;\&#12304;179145&#12305;%20&#21152;&#36032;&#27810;&#23665;&#38651;&#23376;&#65288;1500W&#33021;&#22679;&#65289;&#21407;&#20385;&#19968;&#35239;.xls" TargetMode="External"/><Relationship Id="rId1" Type="http://schemas.openxmlformats.org/officeDocument/2006/relationships/externalLinkPath" Target="R2-10&#26376;&#20986;&#33655;&#20998;/&#12304;179145&#12305;%20&#21152;&#36032;&#27810;&#23665;&#38651;&#23376;&#65288;1500W&#33021;&#22679;&#65289;&#21407;&#20385;&#19968;&#35239;.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26666;&#24335;&#20250;&#31038;%20RIGEL\Documents\&#20445;&#31649;&#24235;\SET&#35373;&#20633;&#21407;&#20385;&#34920;\R2(2020)\R2-12&#26376;&#20986;&#33655;&#20998;\&#12304;182582&#12305;%20&#21152;&#36032;&#27810;&#23665;&#38651;&#23376;&#12288;&#21407;&#20385;&#19968;&#35239;.xlsx" TargetMode="External"/><Relationship Id="rId1" Type="http://schemas.openxmlformats.org/officeDocument/2006/relationships/externalLinkPath" Target="R2-12&#26376;&#20986;&#33655;&#20998;/&#12304;182582&#12305;%20&#21152;&#36032;&#27810;&#23665;&#38651;&#23376;&#12288;&#21407;&#20385;&#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原価表"/>
      <sheetName val="LINE-A"/>
      <sheetName val="LINE-B"/>
      <sheetName val="ﾈｼﾞ締め"/>
      <sheetName val="ﾌｧﾝﾈｼﾞ締め"/>
      <sheetName val="資料"/>
    </sheetNames>
    <sheetDataSet>
      <sheetData sheetId="0"/>
      <sheetData sheetId="1">
        <row r="2">
          <cell r="J2">
            <v>5334517</v>
          </cell>
        </row>
      </sheetData>
      <sheetData sheetId="2">
        <row r="2">
          <cell r="J2">
            <v>7869919.0100000007</v>
          </cell>
        </row>
      </sheetData>
      <sheetData sheetId="3">
        <row r="2">
          <cell r="J2">
            <v>2146380</v>
          </cell>
        </row>
      </sheetData>
      <sheetData sheetId="4">
        <row r="2">
          <cell r="J2">
            <v>508501</v>
          </cell>
        </row>
      </sheetData>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原価表"/>
      <sheetName val="LINE-A"/>
      <sheetName val="LINE-B"/>
      <sheetName val="ﾈｼﾞ締め"/>
      <sheetName val="ﾌｧﾝﾈｼﾞ締め"/>
      <sheetName val="SMC資料"/>
      <sheetName val="KEYENCE"/>
    </sheetNames>
    <sheetDataSet>
      <sheetData sheetId="0"/>
      <sheetData sheetId="1">
        <row r="2">
          <cell r="J2">
            <v>5693356</v>
          </cell>
        </row>
      </sheetData>
      <sheetData sheetId="2">
        <row r="2">
          <cell r="J2">
            <v>7955862.0100000007</v>
          </cell>
        </row>
      </sheetData>
      <sheetData sheetId="3">
        <row r="2">
          <cell r="J2">
            <v>21128</v>
          </cell>
        </row>
      </sheetData>
      <sheetData sheetId="4">
        <row r="2">
          <cell r="J2">
            <v>422541</v>
          </cell>
        </row>
      </sheetData>
      <sheetData sheetId="5" refreshError="1"/>
      <sheetData sheetId="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3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5.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6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45.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76.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177.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78.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79.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180.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182.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183.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184.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185.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186.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187.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189.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190.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191.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9A20C-4A80-4155-8D6F-3F1323FC26C8}">
  <dimension ref="B2:Q383"/>
  <sheetViews>
    <sheetView zoomScale="70" zoomScaleNormal="70" workbookViewId="0">
      <selection activeCell="E356" sqref="E356"/>
    </sheetView>
  </sheetViews>
  <sheetFormatPr defaultRowHeight="18.75"/>
  <cols>
    <col min="1" max="1" width="2.625" style="8" customWidth="1"/>
    <col min="2" max="2" width="15.5" style="9" bestFit="1" customWidth="1"/>
    <col min="3" max="3" width="14.375" style="9" bestFit="1" customWidth="1"/>
    <col min="4" max="4" width="13.125" style="9" bestFit="1" customWidth="1"/>
    <col min="5" max="5" width="76.875" style="8" bestFit="1" customWidth="1"/>
    <col min="6" max="6" width="6.25" style="3" customWidth="1"/>
    <col min="7" max="8" width="12.75" style="14" customWidth="1"/>
    <col min="9" max="9" width="5.75" style="3" customWidth="1"/>
    <col min="10" max="10" width="26.75" style="8" customWidth="1"/>
    <col min="11" max="11" width="37.25" style="8" bestFit="1" customWidth="1"/>
    <col min="12" max="12" width="11" style="9" customWidth="1"/>
    <col min="13" max="13" width="13.75" style="10" customWidth="1"/>
    <col min="14" max="14" width="6.375" style="8" customWidth="1"/>
    <col min="15" max="15" width="15.875" style="9" customWidth="1"/>
    <col min="16" max="16" width="15.875" style="11" customWidth="1"/>
    <col min="17" max="17" width="15.625" style="12" customWidth="1"/>
    <col min="18" max="256" width="9" style="8"/>
    <col min="257" max="257" width="2.625" style="8" customWidth="1"/>
    <col min="258" max="258" width="15.5" style="8" bestFit="1" customWidth="1"/>
    <col min="259" max="259" width="14.375" style="8" bestFit="1" customWidth="1"/>
    <col min="260" max="260" width="13.125" style="8" bestFit="1" customWidth="1"/>
    <col min="261" max="261" width="76.875" style="8" bestFit="1" customWidth="1"/>
    <col min="262" max="262" width="6.25" style="8" customWidth="1"/>
    <col min="263" max="264" width="12.75" style="8" customWidth="1"/>
    <col min="265" max="265" width="5.75" style="8" customWidth="1"/>
    <col min="266" max="266" width="26.75" style="8" customWidth="1"/>
    <col min="267" max="267" width="37.25" style="8" bestFit="1" customWidth="1"/>
    <col min="268" max="268" width="11" style="8" customWidth="1"/>
    <col min="269" max="269" width="13.75" style="8" customWidth="1"/>
    <col min="270" max="270" width="6.375" style="8" customWidth="1"/>
    <col min="271" max="272" width="15.875" style="8" customWidth="1"/>
    <col min="273" max="273" width="15.625" style="8" customWidth="1"/>
    <col min="274" max="512" width="9" style="8"/>
    <col min="513" max="513" width="2.625" style="8" customWidth="1"/>
    <col min="514" max="514" width="15.5" style="8" bestFit="1" customWidth="1"/>
    <col min="515" max="515" width="14.375" style="8" bestFit="1" customWidth="1"/>
    <col min="516" max="516" width="13.125" style="8" bestFit="1" customWidth="1"/>
    <col min="517" max="517" width="76.875" style="8" bestFit="1" customWidth="1"/>
    <col min="518" max="518" width="6.25" style="8" customWidth="1"/>
    <col min="519" max="520" width="12.75" style="8" customWidth="1"/>
    <col min="521" max="521" width="5.75" style="8" customWidth="1"/>
    <col min="522" max="522" width="26.75" style="8" customWidth="1"/>
    <col min="523" max="523" width="37.25" style="8" bestFit="1" customWidth="1"/>
    <col min="524" max="524" width="11" style="8" customWidth="1"/>
    <col min="525" max="525" width="13.75" style="8" customWidth="1"/>
    <col min="526" max="526" width="6.375" style="8" customWidth="1"/>
    <col min="527" max="528" width="15.875" style="8" customWidth="1"/>
    <col min="529" max="529" width="15.625" style="8" customWidth="1"/>
    <col min="530" max="768" width="9" style="8"/>
    <col min="769" max="769" width="2.625" style="8" customWidth="1"/>
    <col min="770" max="770" width="15.5" style="8" bestFit="1" customWidth="1"/>
    <col min="771" max="771" width="14.375" style="8" bestFit="1" customWidth="1"/>
    <col min="772" max="772" width="13.125" style="8" bestFit="1" customWidth="1"/>
    <col min="773" max="773" width="76.875" style="8" bestFit="1" customWidth="1"/>
    <col min="774" max="774" width="6.25" style="8" customWidth="1"/>
    <col min="775" max="776" width="12.75" style="8" customWidth="1"/>
    <col min="777" max="777" width="5.75" style="8" customWidth="1"/>
    <col min="778" max="778" width="26.75" style="8" customWidth="1"/>
    <col min="779" max="779" width="37.25" style="8" bestFit="1" customWidth="1"/>
    <col min="780" max="780" width="11" style="8" customWidth="1"/>
    <col min="781" max="781" width="13.75" style="8" customWidth="1"/>
    <col min="782" max="782" width="6.375" style="8" customWidth="1"/>
    <col min="783" max="784" width="15.875" style="8" customWidth="1"/>
    <col min="785" max="785" width="15.625" style="8" customWidth="1"/>
    <col min="786" max="1024" width="9" style="8"/>
    <col min="1025" max="1025" width="2.625" style="8" customWidth="1"/>
    <col min="1026" max="1026" width="15.5" style="8" bestFit="1" customWidth="1"/>
    <col min="1027" max="1027" width="14.375" style="8" bestFit="1" customWidth="1"/>
    <col min="1028" max="1028" width="13.125" style="8" bestFit="1" customWidth="1"/>
    <col min="1029" max="1029" width="76.875" style="8" bestFit="1" customWidth="1"/>
    <col min="1030" max="1030" width="6.25" style="8" customWidth="1"/>
    <col min="1031" max="1032" width="12.75" style="8" customWidth="1"/>
    <col min="1033" max="1033" width="5.75" style="8" customWidth="1"/>
    <col min="1034" max="1034" width="26.75" style="8" customWidth="1"/>
    <col min="1035" max="1035" width="37.25" style="8" bestFit="1" customWidth="1"/>
    <col min="1036" max="1036" width="11" style="8" customWidth="1"/>
    <col min="1037" max="1037" width="13.75" style="8" customWidth="1"/>
    <col min="1038" max="1038" width="6.375" style="8" customWidth="1"/>
    <col min="1039" max="1040" width="15.875" style="8" customWidth="1"/>
    <col min="1041" max="1041" width="15.625" style="8" customWidth="1"/>
    <col min="1042" max="1280" width="9" style="8"/>
    <col min="1281" max="1281" width="2.625" style="8" customWidth="1"/>
    <col min="1282" max="1282" width="15.5" style="8" bestFit="1" customWidth="1"/>
    <col min="1283" max="1283" width="14.375" style="8" bestFit="1" customWidth="1"/>
    <col min="1284" max="1284" width="13.125" style="8" bestFit="1" customWidth="1"/>
    <col min="1285" max="1285" width="76.875" style="8" bestFit="1" customWidth="1"/>
    <col min="1286" max="1286" width="6.25" style="8" customWidth="1"/>
    <col min="1287" max="1288" width="12.75" style="8" customWidth="1"/>
    <col min="1289" max="1289" width="5.75" style="8" customWidth="1"/>
    <col min="1290" max="1290" width="26.75" style="8" customWidth="1"/>
    <col min="1291" max="1291" width="37.25" style="8" bestFit="1" customWidth="1"/>
    <col min="1292" max="1292" width="11" style="8" customWidth="1"/>
    <col min="1293" max="1293" width="13.75" style="8" customWidth="1"/>
    <col min="1294" max="1294" width="6.375" style="8" customWidth="1"/>
    <col min="1295" max="1296" width="15.875" style="8" customWidth="1"/>
    <col min="1297" max="1297" width="15.625" style="8" customWidth="1"/>
    <col min="1298" max="1536" width="9" style="8"/>
    <col min="1537" max="1537" width="2.625" style="8" customWidth="1"/>
    <col min="1538" max="1538" width="15.5" style="8" bestFit="1" customWidth="1"/>
    <col min="1539" max="1539" width="14.375" style="8" bestFit="1" customWidth="1"/>
    <col min="1540" max="1540" width="13.125" style="8" bestFit="1" customWidth="1"/>
    <col min="1541" max="1541" width="76.875" style="8" bestFit="1" customWidth="1"/>
    <col min="1542" max="1542" width="6.25" style="8" customWidth="1"/>
    <col min="1543" max="1544" width="12.75" style="8" customWidth="1"/>
    <col min="1545" max="1545" width="5.75" style="8" customWidth="1"/>
    <col min="1546" max="1546" width="26.75" style="8" customWidth="1"/>
    <col min="1547" max="1547" width="37.25" style="8" bestFit="1" customWidth="1"/>
    <col min="1548" max="1548" width="11" style="8" customWidth="1"/>
    <col min="1549" max="1549" width="13.75" style="8" customWidth="1"/>
    <col min="1550" max="1550" width="6.375" style="8" customWidth="1"/>
    <col min="1551" max="1552" width="15.875" style="8" customWidth="1"/>
    <col min="1553" max="1553" width="15.625" style="8" customWidth="1"/>
    <col min="1554" max="1792" width="9" style="8"/>
    <col min="1793" max="1793" width="2.625" style="8" customWidth="1"/>
    <col min="1794" max="1794" width="15.5" style="8" bestFit="1" customWidth="1"/>
    <col min="1795" max="1795" width="14.375" style="8" bestFit="1" customWidth="1"/>
    <col min="1796" max="1796" width="13.125" style="8" bestFit="1" customWidth="1"/>
    <col min="1797" max="1797" width="76.875" style="8" bestFit="1" customWidth="1"/>
    <col min="1798" max="1798" width="6.25" style="8" customWidth="1"/>
    <col min="1799" max="1800" width="12.75" style="8" customWidth="1"/>
    <col min="1801" max="1801" width="5.75" style="8" customWidth="1"/>
    <col min="1802" max="1802" width="26.75" style="8" customWidth="1"/>
    <col min="1803" max="1803" width="37.25" style="8" bestFit="1" customWidth="1"/>
    <col min="1804" max="1804" width="11" style="8" customWidth="1"/>
    <col min="1805" max="1805" width="13.75" style="8" customWidth="1"/>
    <col min="1806" max="1806" width="6.375" style="8" customWidth="1"/>
    <col min="1807" max="1808" width="15.875" style="8" customWidth="1"/>
    <col min="1809" max="1809" width="15.625" style="8" customWidth="1"/>
    <col min="1810" max="2048" width="9" style="8"/>
    <col min="2049" max="2049" width="2.625" style="8" customWidth="1"/>
    <col min="2050" max="2050" width="15.5" style="8" bestFit="1" customWidth="1"/>
    <col min="2051" max="2051" width="14.375" style="8" bestFit="1" customWidth="1"/>
    <col min="2052" max="2052" width="13.125" style="8" bestFit="1" customWidth="1"/>
    <col min="2053" max="2053" width="76.875" style="8" bestFit="1" customWidth="1"/>
    <col min="2054" max="2054" width="6.25" style="8" customWidth="1"/>
    <col min="2055" max="2056" width="12.75" style="8" customWidth="1"/>
    <col min="2057" max="2057" width="5.75" style="8" customWidth="1"/>
    <col min="2058" max="2058" width="26.75" style="8" customWidth="1"/>
    <col min="2059" max="2059" width="37.25" style="8" bestFit="1" customWidth="1"/>
    <col min="2060" max="2060" width="11" style="8" customWidth="1"/>
    <col min="2061" max="2061" width="13.75" style="8" customWidth="1"/>
    <col min="2062" max="2062" width="6.375" style="8" customWidth="1"/>
    <col min="2063" max="2064" width="15.875" style="8" customWidth="1"/>
    <col min="2065" max="2065" width="15.625" style="8" customWidth="1"/>
    <col min="2066" max="2304" width="9" style="8"/>
    <col min="2305" max="2305" width="2.625" style="8" customWidth="1"/>
    <col min="2306" max="2306" width="15.5" style="8" bestFit="1" customWidth="1"/>
    <col min="2307" max="2307" width="14.375" style="8" bestFit="1" customWidth="1"/>
    <col min="2308" max="2308" width="13.125" style="8" bestFit="1" customWidth="1"/>
    <col min="2309" max="2309" width="76.875" style="8" bestFit="1" customWidth="1"/>
    <col min="2310" max="2310" width="6.25" style="8" customWidth="1"/>
    <col min="2311" max="2312" width="12.75" style="8" customWidth="1"/>
    <col min="2313" max="2313" width="5.75" style="8" customWidth="1"/>
    <col min="2314" max="2314" width="26.75" style="8" customWidth="1"/>
    <col min="2315" max="2315" width="37.25" style="8" bestFit="1" customWidth="1"/>
    <col min="2316" max="2316" width="11" style="8" customWidth="1"/>
    <col min="2317" max="2317" width="13.75" style="8" customWidth="1"/>
    <col min="2318" max="2318" width="6.375" style="8" customWidth="1"/>
    <col min="2319" max="2320" width="15.875" style="8" customWidth="1"/>
    <col min="2321" max="2321" width="15.625" style="8" customWidth="1"/>
    <col min="2322" max="2560" width="9" style="8"/>
    <col min="2561" max="2561" width="2.625" style="8" customWidth="1"/>
    <col min="2562" max="2562" width="15.5" style="8" bestFit="1" customWidth="1"/>
    <col min="2563" max="2563" width="14.375" style="8" bestFit="1" customWidth="1"/>
    <col min="2564" max="2564" width="13.125" style="8" bestFit="1" customWidth="1"/>
    <col min="2565" max="2565" width="76.875" style="8" bestFit="1" customWidth="1"/>
    <col min="2566" max="2566" width="6.25" style="8" customWidth="1"/>
    <col min="2567" max="2568" width="12.75" style="8" customWidth="1"/>
    <col min="2569" max="2569" width="5.75" style="8" customWidth="1"/>
    <col min="2570" max="2570" width="26.75" style="8" customWidth="1"/>
    <col min="2571" max="2571" width="37.25" style="8" bestFit="1" customWidth="1"/>
    <col min="2572" max="2572" width="11" style="8" customWidth="1"/>
    <col min="2573" max="2573" width="13.75" style="8" customWidth="1"/>
    <col min="2574" max="2574" width="6.375" style="8" customWidth="1"/>
    <col min="2575" max="2576" width="15.875" style="8" customWidth="1"/>
    <col min="2577" max="2577" width="15.625" style="8" customWidth="1"/>
    <col min="2578" max="2816" width="9" style="8"/>
    <col min="2817" max="2817" width="2.625" style="8" customWidth="1"/>
    <col min="2818" max="2818" width="15.5" style="8" bestFit="1" customWidth="1"/>
    <col min="2819" max="2819" width="14.375" style="8" bestFit="1" customWidth="1"/>
    <col min="2820" max="2820" width="13.125" style="8" bestFit="1" customWidth="1"/>
    <col min="2821" max="2821" width="76.875" style="8" bestFit="1" customWidth="1"/>
    <col min="2822" max="2822" width="6.25" style="8" customWidth="1"/>
    <col min="2823" max="2824" width="12.75" style="8" customWidth="1"/>
    <col min="2825" max="2825" width="5.75" style="8" customWidth="1"/>
    <col min="2826" max="2826" width="26.75" style="8" customWidth="1"/>
    <col min="2827" max="2827" width="37.25" style="8" bestFit="1" customWidth="1"/>
    <col min="2828" max="2828" width="11" style="8" customWidth="1"/>
    <col min="2829" max="2829" width="13.75" style="8" customWidth="1"/>
    <col min="2830" max="2830" width="6.375" style="8" customWidth="1"/>
    <col min="2831" max="2832" width="15.875" style="8" customWidth="1"/>
    <col min="2833" max="2833" width="15.625" style="8" customWidth="1"/>
    <col min="2834" max="3072" width="9" style="8"/>
    <col min="3073" max="3073" width="2.625" style="8" customWidth="1"/>
    <col min="3074" max="3074" width="15.5" style="8" bestFit="1" customWidth="1"/>
    <col min="3075" max="3075" width="14.375" style="8" bestFit="1" customWidth="1"/>
    <col min="3076" max="3076" width="13.125" style="8" bestFit="1" customWidth="1"/>
    <col min="3077" max="3077" width="76.875" style="8" bestFit="1" customWidth="1"/>
    <col min="3078" max="3078" width="6.25" style="8" customWidth="1"/>
    <col min="3079" max="3080" width="12.75" style="8" customWidth="1"/>
    <col min="3081" max="3081" width="5.75" style="8" customWidth="1"/>
    <col min="3082" max="3082" width="26.75" style="8" customWidth="1"/>
    <col min="3083" max="3083" width="37.25" style="8" bestFit="1" customWidth="1"/>
    <col min="3084" max="3084" width="11" style="8" customWidth="1"/>
    <col min="3085" max="3085" width="13.75" style="8" customWidth="1"/>
    <col min="3086" max="3086" width="6.375" style="8" customWidth="1"/>
    <col min="3087" max="3088" width="15.875" style="8" customWidth="1"/>
    <col min="3089" max="3089" width="15.625" style="8" customWidth="1"/>
    <col min="3090" max="3328" width="9" style="8"/>
    <col min="3329" max="3329" width="2.625" style="8" customWidth="1"/>
    <col min="3330" max="3330" width="15.5" style="8" bestFit="1" customWidth="1"/>
    <col min="3331" max="3331" width="14.375" style="8" bestFit="1" customWidth="1"/>
    <col min="3332" max="3332" width="13.125" style="8" bestFit="1" customWidth="1"/>
    <col min="3333" max="3333" width="76.875" style="8" bestFit="1" customWidth="1"/>
    <col min="3334" max="3334" width="6.25" style="8" customWidth="1"/>
    <col min="3335" max="3336" width="12.75" style="8" customWidth="1"/>
    <col min="3337" max="3337" width="5.75" style="8" customWidth="1"/>
    <col min="3338" max="3338" width="26.75" style="8" customWidth="1"/>
    <col min="3339" max="3339" width="37.25" style="8" bestFit="1" customWidth="1"/>
    <col min="3340" max="3340" width="11" style="8" customWidth="1"/>
    <col min="3341" max="3341" width="13.75" style="8" customWidth="1"/>
    <col min="3342" max="3342" width="6.375" style="8" customWidth="1"/>
    <col min="3343" max="3344" width="15.875" style="8" customWidth="1"/>
    <col min="3345" max="3345" width="15.625" style="8" customWidth="1"/>
    <col min="3346" max="3584" width="9" style="8"/>
    <col min="3585" max="3585" width="2.625" style="8" customWidth="1"/>
    <col min="3586" max="3586" width="15.5" style="8" bestFit="1" customWidth="1"/>
    <col min="3587" max="3587" width="14.375" style="8" bestFit="1" customWidth="1"/>
    <col min="3588" max="3588" width="13.125" style="8" bestFit="1" customWidth="1"/>
    <col min="3589" max="3589" width="76.875" style="8" bestFit="1" customWidth="1"/>
    <col min="3590" max="3590" width="6.25" style="8" customWidth="1"/>
    <col min="3591" max="3592" width="12.75" style="8" customWidth="1"/>
    <col min="3593" max="3593" width="5.75" style="8" customWidth="1"/>
    <col min="3594" max="3594" width="26.75" style="8" customWidth="1"/>
    <col min="3595" max="3595" width="37.25" style="8" bestFit="1" customWidth="1"/>
    <col min="3596" max="3596" width="11" style="8" customWidth="1"/>
    <col min="3597" max="3597" width="13.75" style="8" customWidth="1"/>
    <col min="3598" max="3598" width="6.375" style="8" customWidth="1"/>
    <col min="3599" max="3600" width="15.875" style="8" customWidth="1"/>
    <col min="3601" max="3601" width="15.625" style="8" customWidth="1"/>
    <col min="3602" max="3840" width="9" style="8"/>
    <col min="3841" max="3841" width="2.625" style="8" customWidth="1"/>
    <col min="3842" max="3842" width="15.5" style="8" bestFit="1" customWidth="1"/>
    <col min="3843" max="3843" width="14.375" style="8" bestFit="1" customWidth="1"/>
    <col min="3844" max="3844" width="13.125" style="8" bestFit="1" customWidth="1"/>
    <col min="3845" max="3845" width="76.875" style="8" bestFit="1" customWidth="1"/>
    <col min="3846" max="3846" width="6.25" style="8" customWidth="1"/>
    <col min="3847" max="3848" width="12.75" style="8" customWidth="1"/>
    <col min="3849" max="3849" width="5.75" style="8" customWidth="1"/>
    <col min="3850" max="3850" width="26.75" style="8" customWidth="1"/>
    <col min="3851" max="3851" width="37.25" style="8" bestFit="1" customWidth="1"/>
    <col min="3852" max="3852" width="11" style="8" customWidth="1"/>
    <col min="3853" max="3853" width="13.75" style="8" customWidth="1"/>
    <col min="3854" max="3854" width="6.375" style="8" customWidth="1"/>
    <col min="3855" max="3856" width="15.875" style="8" customWidth="1"/>
    <col min="3857" max="3857" width="15.625" style="8" customWidth="1"/>
    <col min="3858" max="4096" width="9" style="8"/>
    <col min="4097" max="4097" width="2.625" style="8" customWidth="1"/>
    <col min="4098" max="4098" width="15.5" style="8" bestFit="1" customWidth="1"/>
    <col min="4099" max="4099" width="14.375" style="8" bestFit="1" customWidth="1"/>
    <col min="4100" max="4100" width="13.125" style="8" bestFit="1" customWidth="1"/>
    <col min="4101" max="4101" width="76.875" style="8" bestFit="1" customWidth="1"/>
    <col min="4102" max="4102" width="6.25" style="8" customWidth="1"/>
    <col min="4103" max="4104" width="12.75" style="8" customWidth="1"/>
    <col min="4105" max="4105" width="5.75" style="8" customWidth="1"/>
    <col min="4106" max="4106" width="26.75" style="8" customWidth="1"/>
    <col min="4107" max="4107" width="37.25" style="8" bestFit="1" customWidth="1"/>
    <col min="4108" max="4108" width="11" style="8" customWidth="1"/>
    <col min="4109" max="4109" width="13.75" style="8" customWidth="1"/>
    <col min="4110" max="4110" width="6.375" style="8" customWidth="1"/>
    <col min="4111" max="4112" width="15.875" style="8" customWidth="1"/>
    <col min="4113" max="4113" width="15.625" style="8" customWidth="1"/>
    <col min="4114" max="4352" width="9" style="8"/>
    <col min="4353" max="4353" width="2.625" style="8" customWidth="1"/>
    <col min="4354" max="4354" width="15.5" style="8" bestFit="1" customWidth="1"/>
    <col min="4355" max="4355" width="14.375" style="8" bestFit="1" customWidth="1"/>
    <col min="4356" max="4356" width="13.125" style="8" bestFit="1" customWidth="1"/>
    <col min="4357" max="4357" width="76.875" style="8" bestFit="1" customWidth="1"/>
    <col min="4358" max="4358" width="6.25" style="8" customWidth="1"/>
    <col min="4359" max="4360" width="12.75" style="8" customWidth="1"/>
    <col min="4361" max="4361" width="5.75" style="8" customWidth="1"/>
    <col min="4362" max="4362" width="26.75" style="8" customWidth="1"/>
    <col min="4363" max="4363" width="37.25" style="8" bestFit="1" customWidth="1"/>
    <col min="4364" max="4364" width="11" style="8" customWidth="1"/>
    <col min="4365" max="4365" width="13.75" style="8" customWidth="1"/>
    <col min="4366" max="4366" width="6.375" style="8" customWidth="1"/>
    <col min="4367" max="4368" width="15.875" style="8" customWidth="1"/>
    <col min="4369" max="4369" width="15.625" style="8" customWidth="1"/>
    <col min="4370" max="4608" width="9" style="8"/>
    <col min="4609" max="4609" width="2.625" style="8" customWidth="1"/>
    <col min="4610" max="4610" width="15.5" style="8" bestFit="1" customWidth="1"/>
    <col min="4611" max="4611" width="14.375" style="8" bestFit="1" customWidth="1"/>
    <col min="4612" max="4612" width="13.125" style="8" bestFit="1" customWidth="1"/>
    <col min="4613" max="4613" width="76.875" style="8" bestFit="1" customWidth="1"/>
    <col min="4614" max="4614" width="6.25" style="8" customWidth="1"/>
    <col min="4615" max="4616" width="12.75" style="8" customWidth="1"/>
    <col min="4617" max="4617" width="5.75" style="8" customWidth="1"/>
    <col min="4618" max="4618" width="26.75" style="8" customWidth="1"/>
    <col min="4619" max="4619" width="37.25" style="8" bestFit="1" customWidth="1"/>
    <col min="4620" max="4620" width="11" style="8" customWidth="1"/>
    <col min="4621" max="4621" width="13.75" style="8" customWidth="1"/>
    <col min="4622" max="4622" width="6.375" style="8" customWidth="1"/>
    <col min="4623" max="4624" width="15.875" style="8" customWidth="1"/>
    <col min="4625" max="4625" width="15.625" style="8" customWidth="1"/>
    <col min="4626" max="4864" width="9" style="8"/>
    <col min="4865" max="4865" width="2.625" style="8" customWidth="1"/>
    <col min="4866" max="4866" width="15.5" style="8" bestFit="1" customWidth="1"/>
    <col min="4867" max="4867" width="14.375" style="8" bestFit="1" customWidth="1"/>
    <col min="4868" max="4868" width="13.125" style="8" bestFit="1" customWidth="1"/>
    <col min="4869" max="4869" width="76.875" style="8" bestFit="1" customWidth="1"/>
    <col min="4870" max="4870" width="6.25" style="8" customWidth="1"/>
    <col min="4871" max="4872" width="12.75" style="8" customWidth="1"/>
    <col min="4873" max="4873" width="5.75" style="8" customWidth="1"/>
    <col min="4874" max="4874" width="26.75" style="8" customWidth="1"/>
    <col min="4875" max="4875" width="37.25" style="8" bestFit="1" customWidth="1"/>
    <col min="4876" max="4876" width="11" style="8" customWidth="1"/>
    <col min="4877" max="4877" width="13.75" style="8" customWidth="1"/>
    <col min="4878" max="4878" width="6.375" style="8" customWidth="1"/>
    <col min="4879" max="4880" width="15.875" style="8" customWidth="1"/>
    <col min="4881" max="4881" width="15.625" style="8" customWidth="1"/>
    <col min="4882" max="5120" width="9" style="8"/>
    <col min="5121" max="5121" width="2.625" style="8" customWidth="1"/>
    <col min="5122" max="5122" width="15.5" style="8" bestFit="1" customWidth="1"/>
    <col min="5123" max="5123" width="14.375" style="8" bestFit="1" customWidth="1"/>
    <col min="5124" max="5124" width="13.125" style="8" bestFit="1" customWidth="1"/>
    <col min="5125" max="5125" width="76.875" style="8" bestFit="1" customWidth="1"/>
    <col min="5126" max="5126" width="6.25" style="8" customWidth="1"/>
    <col min="5127" max="5128" width="12.75" style="8" customWidth="1"/>
    <col min="5129" max="5129" width="5.75" style="8" customWidth="1"/>
    <col min="5130" max="5130" width="26.75" style="8" customWidth="1"/>
    <col min="5131" max="5131" width="37.25" style="8" bestFit="1" customWidth="1"/>
    <col min="5132" max="5132" width="11" style="8" customWidth="1"/>
    <col min="5133" max="5133" width="13.75" style="8" customWidth="1"/>
    <col min="5134" max="5134" width="6.375" style="8" customWidth="1"/>
    <col min="5135" max="5136" width="15.875" style="8" customWidth="1"/>
    <col min="5137" max="5137" width="15.625" style="8" customWidth="1"/>
    <col min="5138" max="5376" width="9" style="8"/>
    <col min="5377" max="5377" width="2.625" style="8" customWidth="1"/>
    <col min="5378" max="5378" width="15.5" style="8" bestFit="1" customWidth="1"/>
    <col min="5379" max="5379" width="14.375" style="8" bestFit="1" customWidth="1"/>
    <col min="5380" max="5380" width="13.125" style="8" bestFit="1" customWidth="1"/>
    <col min="5381" max="5381" width="76.875" style="8" bestFit="1" customWidth="1"/>
    <col min="5382" max="5382" width="6.25" style="8" customWidth="1"/>
    <col min="5383" max="5384" width="12.75" style="8" customWidth="1"/>
    <col min="5385" max="5385" width="5.75" style="8" customWidth="1"/>
    <col min="5386" max="5386" width="26.75" style="8" customWidth="1"/>
    <col min="5387" max="5387" width="37.25" style="8" bestFit="1" customWidth="1"/>
    <col min="5388" max="5388" width="11" style="8" customWidth="1"/>
    <col min="5389" max="5389" width="13.75" style="8" customWidth="1"/>
    <col min="5390" max="5390" width="6.375" style="8" customWidth="1"/>
    <col min="5391" max="5392" width="15.875" style="8" customWidth="1"/>
    <col min="5393" max="5393" width="15.625" style="8" customWidth="1"/>
    <col min="5394" max="5632" width="9" style="8"/>
    <col min="5633" max="5633" width="2.625" style="8" customWidth="1"/>
    <col min="5634" max="5634" width="15.5" style="8" bestFit="1" customWidth="1"/>
    <col min="5635" max="5635" width="14.375" style="8" bestFit="1" customWidth="1"/>
    <col min="5636" max="5636" width="13.125" style="8" bestFit="1" customWidth="1"/>
    <col min="5637" max="5637" width="76.875" style="8" bestFit="1" customWidth="1"/>
    <col min="5638" max="5638" width="6.25" style="8" customWidth="1"/>
    <col min="5639" max="5640" width="12.75" style="8" customWidth="1"/>
    <col min="5641" max="5641" width="5.75" style="8" customWidth="1"/>
    <col min="5642" max="5642" width="26.75" style="8" customWidth="1"/>
    <col min="5643" max="5643" width="37.25" style="8" bestFit="1" customWidth="1"/>
    <col min="5644" max="5644" width="11" style="8" customWidth="1"/>
    <col min="5645" max="5645" width="13.75" style="8" customWidth="1"/>
    <col min="5646" max="5646" width="6.375" style="8" customWidth="1"/>
    <col min="5647" max="5648" width="15.875" style="8" customWidth="1"/>
    <col min="5649" max="5649" width="15.625" style="8" customWidth="1"/>
    <col min="5650" max="5888" width="9" style="8"/>
    <col min="5889" max="5889" width="2.625" style="8" customWidth="1"/>
    <col min="5890" max="5890" width="15.5" style="8" bestFit="1" customWidth="1"/>
    <col min="5891" max="5891" width="14.375" style="8" bestFit="1" customWidth="1"/>
    <col min="5892" max="5892" width="13.125" style="8" bestFit="1" customWidth="1"/>
    <col min="5893" max="5893" width="76.875" style="8" bestFit="1" customWidth="1"/>
    <col min="5894" max="5894" width="6.25" style="8" customWidth="1"/>
    <col min="5895" max="5896" width="12.75" style="8" customWidth="1"/>
    <col min="5897" max="5897" width="5.75" style="8" customWidth="1"/>
    <col min="5898" max="5898" width="26.75" style="8" customWidth="1"/>
    <col min="5899" max="5899" width="37.25" style="8" bestFit="1" customWidth="1"/>
    <col min="5900" max="5900" width="11" style="8" customWidth="1"/>
    <col min="5901" max="5901" width="13.75" style="8" customWidth="1"/>
    <col min="5902" max="5902" width="6.375" style="8" customWidth="1"/>
    <col min="5903" max="5904" width="15.875" style="8" customWidth="1"/>
    <col min="5905" max="5905" width="15.625" style="8" customWidth="1"/>
    <col min="5906" max="6144" width="9" style="8"/>
    <col min="6145" max="6145" width="2.625" style="8" customWidth="1"/>
    <col min="6146" max="6146" width="15.5" style="8" bestFit="1" customWidth="1"/>
    <col min="6147" max="6147" width="14.375" style="8" bestFit="1" customWidth="1"/>
    <col min="6148" max="6148" width="13.125" style="8" bestFit="1" customWidth="1"/>
    <col min="6149" max="6149" width="76.875" style="8" bestFit="1" customWidth="1"/>
    <col min="6150" max="6150" width="6.25" style="8" customWidth="1"/>
    <col min="6151" max="6152" width="12.75" style="8" customWidth="1"/>
    <col min="6153" max="6153" width="5.75" style="8" customWidth="1"/>
    <col min="6154" max="6154" width="26.75" style="8" customWidth="1"/>
    <col min="6155" max="6155" width="37.25" style="8" bestFit="1" customWidth="1"/>
    <col min="6156" max="6156" width="11" style="8" customWidth="1"/>
    <col min="6157" max="6157" width="13.75" style="8" customWidth="1"/>
    <col min="6158" max="6158" width="6.375" style="8" customWidth="1"/>
    <col min="6159" max="6160" width="15.875" style="8" customWidth="1"/>
    <col min="6161" max="6161" width="15.625" style="8" customWidth="1"/>
    <col min="6162" max="6400" width="9" style="8"/>
    <col min="6401" max="6401" width="2.625" style="8" customWidth="1"/>
    <col min="6402" max="6402" width="15.5" style="8" bestFit="1" customWidth="1"/>
    <col min="6403" max="6403" width="14.375" style="8" bestFit="1" customWidth="1"/>
    <col min="6404" max="6404" width="13.125" style="8" bestFit="1" customWidth="1"/>
    <col min="6405" max="6405" width="76.875" style="8" bestFit="1" customWidth="1"/>
    <col min="6406" max="6406" width="6.25" style="8" customWidth="1"/>
    <col min="6407" max="6408" width="12.75" style="8" customWidth="1"/>
    <col min="6409" max="6409" width="5.75" style="8" customWidth="1"/>
    <col min="6410" max="6410" width="26.75" style="8" customWidth="1"/>
    <col min="6411" max="6411" width="37.25" style="8" bestFit="1" customWidth="1"/>
    <col min="6412" max="6412" width="11" style="8" customWidth="1"/>
    <col min="6413" max="6413" width="13.75" style="8" customWidth="1"/>
    <col min="6414" max="6414" width="6.375" style="8" customWidth="1"/>
    <col min="6415" max="6416" width="15.875" style="8" customWidth="1"/>
    <col min="6417" max="6417" width="15.625" style="8" customWidth="1"/>
    <col min="6418" max="6656" width="9" style="8"/>
    <col min="6657" max="6657" width="2.625" style="8" customWidth="1"/>
    <col min="6658" max="6658" width="15.5" style="8" bestFit="1" customWidth="1"/>
    <col min="6659" max="6659" width="14.375" style="8" bestFit="1" customWidth="1"/>
    <col min="6660" max="6660" width="13.125" style="8" bestFit="1" customWidth="1"/>
    <col min="6661" max="6661" width="76.875" style="8" bestFit="1" customWidth="1"/>
    <col min="6662" max="6662" width="6.25" style="8" customWidth="1"/>
    <col min="6663" max="6664" width="12.75" style="8" customWidth="1"/>
    <col min="6665" max="6665" width="5.75" style="8" customWidth="1"/>
    <col min="6666" max="6666" width="26.75" style="8" customWidth="1"/>
    <col min="6667" max="6667" width="37.25" style="8" bestFit="1" customWidth="1"/>
    <col min="6668" max="6668" width="11" style="8" customWidth="1"/>
    <col min="6669" max="6669" width="13.75" style="8" customWidth="1"/>
    <col min="6670" max="6670" width="6.375" style="8" customWidth="1"/>
    <col min="6671" max="6672" width="15.875" style="8" customWidth="1"/>
    <col min="6673" max="6673" width="15.625" style="8" customWidth="1"/>
    <col min="6674" max="6912" width="9" style="8"/>
    <col min="6913" max="6913" width="2.625" style="8" customWidth="1"/>
    <col min="6914" max="6914" width="15.5" style="8" bestFit="1" customWidth="1"/>
    <col min="6915" max="6915" width="14.375" style="8" bestFit="1" customWidth="1"/>
    <col min="6916" max="6916" width="13.125" style="8" bestFit="1" customWidth="1"/>
    <col min="6917" max="6917" width="76.875" style="8" bestFit="1" customWidth="1"/>
    <col min="6918" max="6918" width="6.25" style="8" customWidth="1"/>
    <col min="6919" max="6920" width="12.75" style="8" customWidth="1"/>
    <col min="6921" max="6921" width="5.75" style="8" customWidth="1"/>
    <col min="6922" max="6922" width="26.75" style="8" customWidth="1"/>
    <col min="6923" max="6923" width="37.25" style="8" bestFit="1" customWidth="1"/>
    <col min="6924" max="6924" width="11" style="8" customWidth="1"/>
    <col min="6925" max="6925" width="13.75" style="8" customWidth="1"/>
    <col min="6926" max="6926" width="6.375" style="8" customWidth="1"/>
    <col min="6927" max="6928" width="15.875" style="8" customWidth="1"/>
    <col min="6929" max="6929" width="15.625" style="8" customWidth="1"/>
    <col min="6930" max="7168" width="9" style="8"/>
    <col min="7169" max="7169" width="2.625" style="8" customWidth="1"/>
    <col min="7170" max="7170" width="15.5" style="8" bestFit="1" customWidth="1"/>
    <col min="7171" max="7171" width="14.375" style="8" bestFit="1" customWidth="1"/>
    <col min="7172" max="7172" width="13.125" style="8" bestFit="1" customWidth="1"/>
    <col min="7173" max="7173" width="76.875" style="8" bestFit="1" customWidth="1"/>
    <col min="7174" max="7174" width="6.25" style="8" customWidth="1"/>
    <col min="7175" max="7176" width="12.75" style="8" customWidth="1"/>
    <col min="7177" max="7177" width="5.75" style="8" customWidth="1"/>
    <col min="7178" max="7178" width="26.75" style="8" customWidth="1"/>
    <col min="7179" max="7179" width="37.25" style="8" bestFit="1" customWidth="1"/>
    <col min="7180" max="7180" width="11" style="8" customWidth="1"/>
    <col min="7181" max="7181" width="13.75" style="8" customWidth="1"/>
    <col min="7182" max="7182" width="6.375" style="8" customWidth="1"/>
    <col min="7183" max="7184" width="15.875" style="8" customWidth="1"/>
    <col min="7185" max="7185" width="15.625" style="8" customWidth="1"/>
    <col min="7186" max="7424" width="9" style="8"/>
    <col min="7425" max="7425" width="2.625" style="8" customWidth="1"/>
    <col min="7426" max="7426" width="15.5" style="8" bestFit="1" customWidth="1"/>
    <col min="7427" max="7427" width="14.375" style="8" bestFit="1" customWidth="1"/>
    <col min="7428" max="7428" width="13.125" style="8" bestFit="1" customWidth="1"/>
    <col min="7429" max="7429" width="76.875" style="8" bestFit="1" customWidth="1"/>
    <col min="7430" max="7430" width="6.25" style="8" customWidth="1"/>
    <col min="7431" max="7432" width="12.75" style="8" customWidth="1"/>
    <col min="7433" max="7433" width="5.75" style="8" customWidth="1"/>
    <col min="7434" max="7434" width="26.75" style="8" customWidth="1"/>
    <col min="7435" max="7435" width="37.25" style="8" bestFit="1" customWidth="1"/>
    <col min="7436" max="7436" width="11" style="8" customWidth="1"/>
    <col min="7437" max="7437" width="13.75" style="8" customWidth="1"/>
    <col min="7438" max="7438" width="6.375" style="8" customWidth="1"/>
    <col min="7439" max="7440" width="15.875" style="8" customWidth="1"/>
    <col min="7441" max="7441" width="15.625" style="8" customWidth="1"/>
    <col min="7442" max="7680" width="9" style="8"/>
    <col min="7681" max="7681" width="2.625" style="8" customWidth="1"/>
    <col min="7682" max="7682" width="15.5" style="8" bestFit="1" customWidth="1"/>
    <col min="7683" max="7683" width="14.375" style="8" bestFit="1" customWidth="1"/>
    <col min="7684" max="7684" width="13.125" style="8" bestFit="1" customWidth="1"/>
    <col min="7685" max="7685" width="76.875" style="8" bestFit="1" customWidth="1"/>
    <col min="7686" max="7686" width="6.25" style="8" customWidth="1"/>
    <col min="7687" max="7688" width="12.75" style="8" customWidth="1"/>
    <col min="7689" max="7689" width="5.75" style="8" customWidth="1"/>
    <col min="7690" max="7690" width="26.75" style="8" customWidth="1"/>
    <col min="7691" max="7691" width="37.25" style="8" bestFit="1" customWidth="1"/>
    <col min="7692" max="7692" width="11" style="8" customWidth="1"/>
    <col min="7693" max="7693" width="13.75" style="8" customWidth="1"/>
    <col min="7694" max="7694" width="6.375" style="8" customWidth="1"/>
    <col min="7695" max="7696" width="15.875" style="8" customWidth="1"/>
    <col min="7697" max="7697" width="15.625" style="8" customWidth="1"/>
    <col min="7698" max="7936" width="9" style="8"/>
    <col min="7937" max="7937" width="2.625" style="8" customWidth="1"/>
    <col min="7938" max="7938" width="15.5" style="8" bestFit="1" customWidth="1"/>
    <col min="7939" max="7939" width="14.375" style="8" bestFit="1" customWidth="1"/>
    <col min="7940" max="7940" width="13.125" style="8" bestFit="1" customWidth="1"/>
    <col min="7941" max="7941" width="76.875" style="8" bestFit="1" customWidth="1"/>
    <col min="7942" max="7942" width="6.25" style="8" customWidth="1"/>
    <col min="7943" max="7944" width="12.75" style="8" customWidth="1"/>
    <col min="7945" max="7945" width="5.75" style="8" customWidth="1"/>
    <col min="7946" max="7946" width="26.75" style="8" customWidth="1"/>
    <col min="7947" max="7947" width="37.25" style="8" bestFit="1" customWidth="1"/>
    <col min="7948" max="7948" width="11" style="8" customWidth="1"/>
    <col min="7949" max="7949" width="13.75" style="8" customWidth="1"/>
    <col min="7950" max="7950" width="6.375" style="8" customWidth="1"/>
    <col min="7951" max="7952" width="15.875" style="8" customWidth="1"/>
    <col min="7953" max="7953" width="15.625" style="8" customWidth="1"/>
    <col min="7954" max="8192" width="9" style="8"/>
    <col min="8193" max="8193" width="2.625" style="8" customWidth="1"/>
    <col min="8194" max="8194" width="15.5" style="8" bestFit="1" customWidth="1"/>
    <col min="8195" max="8195" width="14.375" style="8" bestFit="1" customWidth="1"/>
    <col min="8196" max="8196" width="13.125" style="8" bestFit="1" customWidth="1"/>
    <col min="8197" max="8197" width="76.875" style="8" bestFit="1" customWidth="1"/>
    <col min="8198" max="8198" width="6.25" style="8" customWidth="1"/>
    <col min="8199" max="8200" width="12.75" style="8" customWidth="1"/>
    <col min="8201" max="8201" width="5.75" style="8" customWidth="1"/>
    <col min="8202" max="8202" width="26.75" style="8" customWidth="1"/>
    <col min="8203" max="8203" width="37.25" style="8" bestFit="1" customWidth="1"/>
    <col min="8204" max="8204" width="11" style="8" customWidth="1"/>
    <col min="8205" max="8205" width="13.75" style="8" customWidth="1"/>
    <col min="8206" max="8206" width="6.375" style="8" customWidth="1"/>
    <col min="8207" max="8208" width="15.875" style="8" customWidth="1"/>
    <col min="8209" max="8209" width="15.625" style="8" customWidth="1"/>
    <col min="8210" max="8448" width="9" style="8"/>
    <col min="8449" max="8449" width="2.625" style="8" customWidth="1"/>
    <col min="8450" max="8450" width="15.5" style="8" bestFit="1" customWidth="1"/>
    <col min="8451" max="8451" width="14.375" style="8" bestFit="1" customWidth="1"/>
    <col min="8452" max="8452" width="13.125" style="8" bestFit="1" customWidth="1"/>
    <col min="8453" max="8453" width="76.875" style="8" bestFit="1" customWidth="1"/>
    <col min="8454" max="8454" width="6.25" style="8" customWidth="1"/>
    <col min="8455" max="8456" width="12.75" style="8" customWidth="1"/>
    <col min="8457" max="8457" width="5.75" style="8" customWidth="1"/>
    <col min="8458" max="8458" width="26.75" style="8" customWidth="1"/>
    <col min="8459" max="8459" width="37.25" style="8" bestFit="1" customWidth="1"/>
    <col min="8460" max="8460" width="11" style="8" customWidth="1"/>
    <col min="8461" max="8461" width="13.75" style="8" customWidth="1"/>
    <col min="8462" max="8462" width="6.375" style="8" customWidth="1"/>
    <col min="8463" max="8464" width="15.875" style="8" customWidth="1"/>
    <col min="8465" max="8465" width="15.625" style="8" customWidth="1"/>
    <col min="8466" max="8704" width="9" style="8"/>
    <col min="8705" max="8705" width="2.625" style="8" customWidth="1"/>
    <col min="8706" max="8706" width="15.5" style="8" bestFit="1" customWidth="1"/>
    <col min="8707" max="8707" width="14.375" style="8" bestFit="1" customWidth="1"/>
    <col min="8708" max="8708" width="13.125" style="8" bestFit="1" customWidth="1"/>
    <col min="8709" max="8709" width="76.875" style="8" bestFit="1" customWidth="1"/>
    <col min="8710" max="8710" width="6.25" style="8" customWidth="1"/>
    <col min="8711" max="8712" width="12.75" style="8" customWidth="1"/>
    <col min="8713" max="8713" width="5.75" style="8" customWidth="1"/>
    <col min="8714" max="8714" width="26.75" style="8" customWidth="1"/>
    <col min="8715" max="8715" width="37.25" style="8" bestFit="1" customWidth="1"/>
    <col min="8716" max="8716" width="11" style="8" customWidth="1"/>
    <col min="8717" max="8717" width="13.75" style="8" customWidth="1"/>
    <col min="8718" max="8718" width="6.375" style="8" customWidth="1"/>
    <col min="8719" max="8720" width="15.875" style="8" customWidth="1"/>
    <col min="8721" max="8721" width="15.625" style="8" customWidth="1"/>
    <col min="8722" max="8960" width="9" style="8"/>
    <col min="8961" max="8961" width="2.625" style="8" customWidth="1"/>
    <col min="8962" max="8962" width="15.5" style="8" bestFit="1" customWidth="1"/>
    <col min="8963" max="8963" width="14.375" style="8" bestFit="1" customWidth="1"/>
    <col min="8964" max="8964" width="13.125" style="8" bestFit="1" customWidth="1"/>
    <col min="8965" max="8965" width="76.875" style="8" bestFit="1" customWidth="1"/>
    <col min="8966" max="8966" width="6.25" style="8" customWidth="1"/>
    <col min="8967" max="8968" width="12.75" style="8" customWidth="1"/>
    <col min="8969" max="8969" width="5.75" style="8" customWidth="1"/>
    <col min="8970" max="8970" width="26.75" style="8" customWidth="1"/>
    <col min="8971" max="8971" width="37.25" style="8" bestFit="1" customWidth="1"/>
    <col min="8972" max="8972" width="11" style="8" customWidth="1"/>
    <col min="8973" max="8973" width="13.75" style="8" customWidth="1"/>
    <col min="8974" max="8974" width="6.375" style="8" customWidth="1"/>
    <col min="8975" max="8976" width="15.875" style="8" customWidth="1"/>
    <col min="8977" max="8977" width="15.625" style="8" customWidth="1"/>
    <col min="8978" max="9216" width="9" style="8"/>
    <col min="9217" max="9217" width="2.625" style="8" customWidth="1"/>
    <col min="9218" max="9218" width="15.5" style="8" bestFit="1" customWidth="1"/>
    <col min="9219" max="9219" width="14.375" style="8" bestFit="1" customWidth="1"/>
    <col min="9220" max="9220" width="13.125" style="8" bestFit="1" customWidth="1"/>
    <col min="9221" max="9221" width="76.875" style="8" bestFit="1" customWidth="1"/>
    <col min="9222" max="9222" width="6.25" style="8" customWidth="1"/>
    <col min="9223" max="9224" width="12.75" style="8" customWidth="1"/>
    <col min="9225" max="9225" width="5.75" style="8" customWidth="1"/>
    <col min="9226" max="9226" width="26.75" style="8" customWidth="1"/>
    <col min="9227" max="9227" width="37.25" style="8" bestFit="1" customWidth="1"/>
    <col min="9228" max="9228" width="11" style="8" customWidth="1"/>
    <col min="9229" max="9229" width="13.75" style="8" customWidth="1"/>
    <col min="9230" max="9230" width="6.375" style="8" customWidth="1"/>
    <col min="9231" max="9232" width="15.875" style="8" customWidth="1"/>
    <col min="9233" max="9233" width="15.625" style="8" customWidth="1"/>
    <col min="9234" max="9472" width="9" style="8"/>
    <col min="9473" max="9473" width="2.625" style="8" customWidth="1"/>
    <col min="9474" max="9474" width="15.5" style="8" bestFit="1" customWidth="1"/>
    <col min="9475" max="9475" width="14.375" style="8" bestFit="1" customWidth="1"/>
    <col min="9476" max="9476" width="13.125" style="8" bestFit="1" customWidth="1"/>
    <col min="9477" max="9477" width="76.875" style="8" bestFit="1" customWidth="1"/>
    <col min="9478" max="9478" width="6.25" style="8" customWidth="1"/>
    <col min="9479" max="9480" width="12.75" style="8" customWidth="1"/>
    <col min="9481" max="9481" width="5.75" style="8" customWidth="1"/>
    <col min="9482" max="9482" width="26.75" style="8" customWidth="1"/>
    <col min="9483" max="9483" width="37.25" style="8" bestFit="1" customWidth="1"/>
    <col min="9484" max="9484" width="11" style="8" customWidth="1"/>
    <col min="9485" max="9485" width="13.75" style="8" customWidth="1"/>
    <col min="9486" max="9486" width="6.375" style="8" customWidth="1"/>
    <col min="9487" max="9488" width="15.875" style="8" customWidth="1"/>
    <col min="9489" max="9489" width="15.625" style="8" customWidth="1"/>
    <col min="9490" max="9728" width="9" style="8"/>
    <col min="9729" max="9729" width="2.625" style="8" customWidth="1"/>
    <col min="9730" max="9730" width="15.5" style="8" bestFit="1" customWidth="1"/>
    <col min="9731" max="9731" width="14.375" style="8" bestFit="1" customWidth="1"/>
    <col min="9732" max="9732" width="13.125" style="8" bestFit="1" customWidth="1"/>
    <col min="9733" max="9733" width="76.875" style="8" bestFit="1" customWidth="1"/>
    <col min="9734" max="9734" width="6.25" style="8" customWidth="1"/>
    <col min="9735" max="9736" width="12.75" style="8" customWidth="1"/>
    <col min="9737" max="9737" width="5.75" style="8" customWidth="1"/>
    <col min="9738" max="9738" width="26.75" style="8" customWidth="1"/>
    <col min="9739" max="9739" width="37.25" style="8" bestFit="1" customWidth="1"/>
    <col min="9740" max="9740" width="11" style="8" customWidth="1"/>
    <col min="9741" max="9741" width="13.75" style="8" customWidth="1"/>
    <col min="9742" max="9742" width="6.375" style="8" customWidth="1"/>
    <col min="9743" max="9744" width="15.875" style="8" customWidth="1"/>
    <col min="9745" max="9745" width="15.625" style="8" customWidth="1"/>
    <col min="9746" max="9984" width="9" style="8"/>
    <col min="9985" max="9985" width="2.625" style="8" customWidth="1"/>
    <col min="9986" max="9986" width="15.5" style="8" bestFit="1" customWidth="1"/>
    <col min="9987" max="9987" width="14.375" style="8" bestFit="1" customWidth="1"/>
    <col min="9988" max="9988" width="13.125" style="8" bestFit="1" customWidth="1"/>
    <col min="9989" max="9989" width="76.875" style="8" bestFit="1" customWidth="1"/>
    <col min="9990" max="9990" width="6.25" style="8" customWidth="1"/>
    <col min="9991" max="9992" width="12.75" style="8" customWidth="1"/>
    <col min="9993" max="9993" width="5.75" style="8" customWidth="1"/>
    <col min="9994" max="9994" width="26.75" style="8" customWidth="1"/>
    <col min="9995" max="9995" width="37.25" style="8" bestFit="1" customWidth="1"/>
    <col min="9996" max="9996" width="11" style="8" customWidth="1"/>
    <col min="9997" max="9997" width="13.75" style="8" customWidth="1"/>
    <col min="9998" max="9998" width="6.375" style="8" customWidth="1"/>
    <col min="9999" max="10000" width="15.875" style="8" customWidth="1"/>
    <col min="10001" max="10001" width="15.625" style="8" customWidth="1"/>
    <col min="10002" max="10240" width="9" style="8"/>
    <col min="10241" max="10241" width="2.625" style="8" customWidth="1"/>
    <col min="10242" max="10242" width="15.5" style="8" bestFit="1" customWidth="1"/>
    <col min="10243" max="10243" width="14.375" style="8" bestFit="1" customWidth="1"/>
    <col min="10244" max="10244" width="13.125" style="8" bestFit="1" customWidth="1"/>
    <col min="10245" max="10245" width="76.875" style="8" bestFit="1" customWidth="1"/>
    <col min="10246" max="10246" width="6.25" style="8" customWidth="1"/>
    <col min="10247" max="10248" width="12.75" style="8" customWidth="1"/>
    <col min="10249" max="10249" width="5.75" style="8" customWidth="1"/>
    <col min="10250" max="10250" width="26.75" style="8" customWidth="1"/>
    <col min="10251" max="10251" width="37.25" style="8" bestFit="1" customWidth="1"/>
    <col min="10252" max="10252" width="11" style="8" customWidth="1"/>
    <col min="10253" max="10253" width="13.75" style="8" customWidth="1"/>
    <col min="10254" max="10254" width="6.375" style="8" customWidth="1"/>
    <col min="10255" max="10256" width="15.875" style="8" customWidth="1"/>
    <col min="10257" max="10257" width="15.625" style="8" customWidth="1"/>
    <col min="10258" max="10496" width="9" style="8"/>
    <col min="10497" max="10497" width="2.625" style="8" customWidth="1"/>
    <col min="10498" max="10498" width="15.5" style="8" bestFit="1" customWidth="1"/>
    <col min="10499" max="10499" width="14.375" style="8" bestFit="1" customWidth="1"/>
    <col min="10500" max="10500" width="13.125" style="8" bestFit="1" customWidth="1"/>
    <col min="10501" max="10501" width="76.875" style="8" bestFit="1" customWidth="1"/>
    <col min="10502" max="10502" width="6.25" style="8" customWidth="1"/>
    <col min="10503" max="10504" width="12.75" style="8" customWidth="1"/>
    <col min="10505" max="10505" width="5.75" style="8" customWidth="1"/>
    <col min="10506" max="10506" width="26.75" style="8" customWidth="1"/>
    <col min="10507" max="10507" width="37.25" style="8" bestFit="1" customWidth="1"/>
    <col min="10508" max="10508" width="11" style="8" customWidth="1"/>
    <col min="10509" max="10509" width="13.75" style="8" customWidth="1"/>
    <col min="10510" max="10510" width="6.375" style="8" customWidth="1"/>
    <col min="10511" max="10512" width="15.875" style="8" customWidth="1"/>
    <col min="10513" max="10513" width="15.625" style="8" customWidth="1"/>
    <col min="10514" max="10752" width="9" style="8"/>
    <col min="10753" max="10753" width="2.625" style="8" customWidth="1"/>
    <col min="10754" max="10754" width="15.5" style="8" bestFit="1" customWidth="1"/>
    <col min="10755" max="10755" width="14.375" style="8" bestFit="1" customWidth="1"/>
    <col min="10756" max="10756" width="13.125" style="8" bestFit="1" customWidth="1"/>
    <col min="10757" max="10757" width="76.875" style="8" bestFit="1" customWidth="1"/>
    <col min="10758" max="10758" width="6.25" style="8" customWidth="1"/>
    <col min="10759" max="10760" width="12.75" style="8" customWidth="1"/>
    <col min="10761" max="10761" width="5.75" style="8" customWidth="1"/>
    <col min="10762" max="10762" width="26.75" style="8" customWidth="1"/>
    <col min="10763" max="10763" width="37.25" style="8" bestFit="1" customWidth="1"/>
    <col min="10764" max="10764" width="11" style="8" customWidth="1"/>
    <col min="10765" max="10765" width="13.75" style="8" customWidth="1"/>
    <col min="10766" max="10766" width="6.375" style="8" customWidth="1"/>
    <col min="10767" max="10768" width="15.875" style="8" customWidth="1"/>
    <col min="10769" max="10769" width="15.625" style="8" customWidth="1"/>
    <col min="10770" max="11008" width="9" style="8"/>
    <col min="11009" max="11009" width="2.625" style="8" customWidth="1"/>
    <col min="11010" max="11010" width="15.5" style="8" bestFit="1" customWidth="1"/>
    <col min="11011" max="11011" width="14.375" style="8" bestFit="1" customWidth="1"/>
    <col min="11012" max="11012" width="13.125" style="8" bestFit="1" customWidth="1"/>
    <col min="11013" max="11013" width="76.875" style="8" bestFit="1" customWidth="1"/>
    <col min="11014" max="11014" width="6.25" style="8" customWidth="1"/>
    <col min="11015" max="11016" width="12.75" style="8" customWidth="1"/>
    <col min="11017" max="11017" width="5.75" style="8" customWidth="1"/>
    <col min="11018" max="11018" width="26.75" style="8" customWidth="1"/>
    <col min="11019" max="11019" width="37.25" style="8" bestFit="1" customWidth="1"/>
    <col min="11020" max="11020" width="11" style="8" customWidth="1"/>
    <col min="11021" max="11021" width="13.75" style="8" customWidth="1"/>
    <col min="11022" max="11022" width="6.375" style="8" customWidth="1"/>
    <col min="11023" max="11024" width="15.875" style="8" customWidth="1"/>
    <col min="11025" max="11025" width="15.625" style="8" customWidth="1"/>
    <col min="11026" max="11264" width="9" style="8"/>
    <col min="11265" max="11265" width="2.625" style="8" customWidth="1"/>
    <col min="11266" max="11266" width="15.5" style="8" bestFit="1" customWidth="1"/>
    <col min="11267" max="11267" width="14.375" style="8" bestFit="1" customWidth="1"/>
    <col min="11268" max="11268" width="13.125" style="8" bestFit="1" customWidth="1"/>
    <col min="11269" max="11269" width="76.875" style="8" bestFit="1" customWidth="1"/>
    <col min="11270" max="11270" width="6.25" style="8" customWidth="1"/>
    <col min="11271" max="11272" width="12.75" style="8" customWidth="1"/>
    <col min="11273" max="11273" width="5.75" style="8" customWidth="1"/>
    <col min="11274" max="11274" width="26.75" style="8" customWidth="1"/>
    <col min="11275" max="11275" width="37.25" style="8" bestFit="1" customWidth="1"/>
    <col min="11276" max="11276" width="11" style="8" customWidth="1"/>
    <col min="11277" max="11277" width="13.75" style="8" customWidth="1"/>
    <col min="11278" max="11278" width="6.375" style="8" customWidth="1"/>
    <col min="11279" max="11280" width="15.875" style="8" customWidth="1"/>
    <col min="11281" max="11281" width="15.625" style="8" customWidth="1"/>
    <col min="11282" max="11520" width="9" style="8"/>
    <col min="11521" max="11521" width="2.625" style="8" customWidth="1"/>
    <col min="11522" max="11522" width="15.5" style="8" bestFit="1" customWidth="1"/>
    <col min="11523" max="11523" width="14.375" style="8" bestFit="1" customWidth="1"/>
    <col min="11524" max="11524" width="13.125" style="8" bestFit="1" customWidth="1"/>
    <col min="11525" max="11525" width="76.875" style="8" bestFit="1" customWidth="1"/>
    <col min="11526" max="11526" width="6.25" style="8" customWidth="1"/>
    <col min="11527" max="11528" width="12.75" style="8" customWidth="1"/>
    <col min="11529" max="11529" width="5.75" style="8" customWidth="1"/>
    <col min="11530" max="11530" width="26.75" style="8" customWidth="1"/>
    <col min="11531" max="11531" width="37.25" style="8" bestFit="1" customWidth="1"/>
    <col min="11532" max="11532" width="11" style="8" customWidth="1"/>
    <col min="11533" max="11533" width="13.75" style="8" customWidth="1"/>
    <col min="11534" max="11534" width="6.375" style="8" customWidth="1"/>
    <col min="11535" max="11536" width="15.875" style="8" customWidth="1"/>
    <col min="11537" max="11537" width="15.625" style="8" customWidth="1"/>
    <col min="11538" max="11776" width="9" style="8"/>
    <col min="11777" max="11777" width="2.625" style="8" customWidth="1"/>
    <col min="11778" max="11778" width="15.5" style="8" bestFit="1" customWidth="1"/>
    <col min="11779" max="11779" width="14.375" style="8" bestFit="1" customWidth="1"/>
    <col min="11780" max="11780" width="13.125" style="8" bestFit="1" customWidth="1"/>
    <col min="11781" max="11781" width="76.875" style="8" bestFit="1" customWidth="1"/>
    <col min="11782" max="11782" width="6.25" style="8" customWidth="1"/>
    <col min="11783" max="11784" width="12.75" style="8" customWidth="1"/>
    <col min="11785" max="11785" width="5.75" style="8" customWidth="1"/>
    <col min="11786" max="11786" width="26.75" style="8" customWidth="1"/>
    <col min="11787" max="11787" width="37.25" style="8" bestFit="1" customWidth="1"/>
    <col min="11788" max="11788" width="11" style="8" customWidth="1"/>
    <col min="11789" max="11789" width="13.75" style="8" customWidth="1"/>
    <col min="11790" max="11790" width="6.375" style="8" customWidth="1"/>
    <col min="11791" max="11792" width="15.875" style="8" customWidth="1"/>
    <col min="11793" max="11793" width="15.625" style="8" customWidth="1"/>
    <col min="11794" max="12032" width="9" style="8"/>
    <col min="12033" max="12033" width="2.625" style="8" customWidth="1"/>
    <col min="12034" max="12034" width="15.5" style="8" bestFit="1" customWidth="1"/>
    <col min="12035" max="12035" width="14.375" style="8" bestFit="1" customWidth="1"/>
    <col min="12036" max="12036" width="13.125" style="8" bestFit="1" customWidth="1"/>
    <col min="12037" max="12037" width="76.875" style="8" bestFit="1" customWidth="1"/>
    <col min="12038" max="12038" width="6.25" style="8" customWidth="1"/>
    <col min="12039" max="12040" width="12.75" style="8" customWidth="1"/>
    <col min="12041" max="12041" width="5.75" style="8" customWidth="1"/>
    <col min="12042" max="12042" width="26.75" style="8" customWidth="1"/>
    <col min="12043" max="12043" width="37.25" style="8" bestFit="1" customWidth="1"/>
    <col min="12044" max="12044" width="11" style="8" customWidth="1"/>
    <col min="12045" max="12045" width="13.75" style="8" customWidth="1"/>
    <col min="12046" max="12046" width="6.375" style="8" customWidth="1"/>
    <col min="12047" max="12048" width="15.875" style="8" customWidth="1"/>
    <col min="12049" max="12049" width="15.625" style="8" customWidth="1"/>
    <col min="12050" max="12288" width="9" style="8"/>
    <col min="12289" max="12289" width="2.625" style="8" customWidth="1"/>
    <col min="12290" max="12290" width="15.5" style="8" bestFit="1" customWidth="1"/>
    <col min="12291" max="12291" width="14.375" style="8" bestFit="1" customWidth="1"/>
    <col min="12292" max="12292" width="13.125" style="8" bestFit="1" customWidth="1"/>
    <col min="12293" max="12293" width="76.875" style="8" bestFit="1" customWidth="1"/>
    <col min="12294" max="12294" width="6.25" style="8" customWidth="1"/>
    <col min="12295" max="12296" width="12.75" style="8" customWidth="1"/>
    <col min="12297" max="12297" width="5.75" style="8" customWidth="1"/>
    <col min="12298" max="12298" width="26.75" style="8" customWidth="1"/>
    <col min="12299" max="12299" width="37.25" style="8" bestFit="1" customWidth="1"/>
    <col min="12300" max="12300" width="11" style="8" customWidth="1"/>
    <col min="12301" max="12301" width="13.75" style="8" customWidth="1"/>
    <col min="12302" max="12302" width="6.375" style="8" customWidth="1"/>
    <col min="12303" max="12304" width="15.875" style="8" customWidth="1"/>
    <col min="12305" max="12305" width="15.625" style="8" customWidth="1"/>
    <col min="12306" max="12544" width="9" style="8"/>
    <col min="12545" max="12545" width="2.625" style="8" customWidth="1"/>
    <col min="12546" max="12546" width="15.5" style="8" bestFit="1" customWidth="1"/>
    <col min="12547" max="12547" width="14.375" style="8" bestFit="1" customWidth="1"/>
    <col min="12548" max="12548" width="13.125" style="8" bestFit="1" customWidth="1"/>
    <col min="12549" max="12549" width="76.875" style="8" bestFit="1" customWidth="1"/>
    <col min="12550" max="12550" width="6.25" style="8" customWidth="1"/>
    <col min="12551" max="12552" width="12.75" style="8" customWidth="1"/>
    <col min="12553" max="12553" width="5.75" style="8" customWidth="1"/>
    <col min="12554" max="12554" width="26.75" style="8" customWidth="1"/>
    <col min="12555" max="12555" width="37.25" style="8" bestFit="1" customWidth="1"/>
    <col min="12556" max="12556" width="11" style="8" customWidth="1"/>
    <col min="12557" max="12557" width="13.75" style="8" customWidth="1"/>
    <col min="12558" max="12558" width="6.375" style="8" customWidth="1"/>
    <col min="12559" max="12560" width="15.875" style="8" customWidth="1"/>
    <col min="12561" max="12561" width="15.625" style="8" customWidth="1"/>
    <col min="12562" max="12800" width="9" style="8"/>
    <col min="12801" max="12801" width="2.625" style="8" customWidth="1"/>
    <col min="12802" max="12802" width="15.5" style="8" bestFit="1" customWidth="1"/>
    <col min="12803" max="12803" width="14.375" style="8" bestFit="1" customWidth="1"/>
    <col min="12804" max="12804" width="13.125" style="8" bestFit="1" customWidth="1"/>
    <col min="12805" max="12805" width="76.875" style="8" bestFit="1" customWidth="1"/>
    <col min="12806" max="12806" width="6.25" style="8" customWidth="1"/>
    <col min="12807" max="12808" width="12.75" style="8" customWidth="1"/>
    <col min="12809" max="12809" width="5.75" style="8" customWidth="1"/>
    <col min="12810" max="12810" width="26.75" style="8" customWidth="1"/>
    <col min="12811" max="12811" width="37.25" style="8" bestFit="1" customWidth="1"/>
    <col min="12812" max="12812" width="11" style="8" customWidth="1"/>
    <col min="12813" max="12813" width="13.75" style="8" customWidth="1"/>
    <col min="12814" max="12814" width="6.375" style="8" customWidth="1"/>
    <col min="12815" max="12816" width="15.875" style="8" customWidth="1"/>
    <col min="12817" max="12817" width="15.625" style="8" customWidth="1"/>
    <col min="12818" max="13056" width="9" style="8"/>
    <col min="13057" max="13057" width="2.625" style="8" customWidth="1"/>
    <col min="13058" max="13058" width="15.5" style="8" bestFit="1" customWidth="1"/>
    <col min="13059" max="13059" width="14.375" style="8" bestFit="1" customWidth="1"/>
    <col min="13060" max="13060" width="13.125" style="8" bestFit="1" customWidth="1"/>
    <col min="13061" max="13061" width="76.875" style="8" bestFit="1" customWidth="1"/>
    <col min="13062" max="13062" width="6.25" style="8" customWidth="1"/>
    <col min="13063" max="13064" width="12.75" style="8" customWidth="1"/>
    <col min="13065" max="13065" width="5.75" style="8" customWidth="1"/>
    <col min="13066" max="13066" width="26.75" style="8" customWidth="1"/>
    <col min="13067" max="13067" width="37.25" style="8" bestFit="1" customWidth="1"/>
    <col min="13068" max="13068" width="11" style="8" customWidth="1"/>
    <col min="13069" max="13069" width="13.75" style="8" customWidth="1"/>
    <col min="13070" max="13070" width="6.375" style="8" customWidth="1"/>
    <col min="13071" max="13072" width="15.875" style="8" customWidth="1"/>
    <col min="13073" max="13073" width="15.625" style="8" customWidth="1"/>
    <col min="13074" max="13312" width="9" style="8"/>
    <col min="13313" max="13313" width="2.625" style="8" customWidth="1"/>
    <col min="13314" max="13314" width="15.5" style="8" bestFit="1" customWidth="1"/>
    <col min="13315" max="13315" width="14.375" style="8" bestFit="1" customWidth="1"/>
    <col min="13316" max="13316" width="13.125" style="8" bestFit="1" customWidth="1"/>
    <col min="13317" max="13317" width="76.875" style="8" bestFit="1" customWidth="1"/>
    <col min="13318" max="13318" width="6.25" style="8" customWidth="1"/>
    <col min="13319" max="13320" width="12.75" style="8" customWidth="1"/>
    <col min="13321" max="13321" width="5.75" style="8" customWidth="1"/>
    <col min="13322" max="13322" width="26.75" style="8" customWidth="1"/>
    <col min="13323" max="13323" width="37.25" style="8" bestFit="1" customWidth="1"/>
    <col min="13324" max="13324" width="11" style="8" customWidth="1"/>
    <col min="13325" max="13325" width="13.75" style="8" customWidth="1"/>
    <col min="13326" max="13326" width="6.375" style="8" customWidth="1"/>
    <col min="13327" max="13328" width="15.875" style="8" customWidth="1"/>
    <col min="13329" max="13329" width="15.625" style="8" customWidth="1"/>
    <col min="13330" max="13568" width="9" style="8"/>
    <col min="13569" max="13569" width="2.625" style="8" customWidth="1"/>
    <col min="13570" max="13570" width="15.5" style="8" bestFit="1" customWidth="1"/>
    <col min="13571" max="13571" width="14.375" style="8" bestFit="1" customWidth="1"/>
    <col min="13572" max="13572" width="13.125" style="8" bestFit="1" customWidth="1"/>
    <col min="13573" max="13573" width="76.875" style="8" bestFit="1" customWidth="1"/>
    <col min="13574" max="13574" width="6.25" style="8" customWidth="1"/>
    <col min="13575" max="13576" width="12.75" style="8" customWidth="1"/>
    <col min="13577" max="13577" width="5.75" style="8" customWidth="1"/>
    <col min="13578" max="13578" width="26.75" style="8" customWidth="1"/>
    <col min="13579" max="13579" width="37.25" style="8" bestFit="1" customWidth="1"/>
    <col min="13580" max="13580" width="11" style="8" customWidth="1"/>
    <col min="13581" max="13581" width="13.75" style="8" customWidth="1"/>
    <col min="13582" max="13582" width="6.375" style="8" customWidth="1"/>
    <col min="13583" max="13584" width="15.875" style="8" customWidth="1"/>
    <col min="13585" max="13585" width="15.625" style="8" customWidth="1"/>
    <col min="13586" max="13824" width="9" style="8"/>
    <col min="13825" max="13825" width="2.625" style="8" customWidth="1"/>
    <col min="13826" max="13826" width="15.5" style="8" bestFit="1" customWidth="1"/>
    <col min="13827" max="13827" width="14.375" style="8" bestFit="1" customWidth="1"/>
    <col min="13828" max="13828" width="13.125" style="8" bestFit="1" customWidth="1"/>
    <col min="13829" max="13829" width="76.875" style="8" bestFit="1" customWidth="1"/>
    <col min="13830" max="13830" width="6.25" style="8" customWidth="1"/>
    <col min="13831" max="13832" width="12.75" style="8" customWidth="1"/>
    <col min="13833" max="13833" width="5.75" style="8" customWidth="1"/>
    <col min="13834" max="13834" width="26.75" style="8" customWidth="1"/>
    <col min="13835" max="13835" width="37.25" style="8" bestFit="1" customWidth="1"/>
    <col min="13836" max="13836" width="11" style="8" customWidth="1"/>
    <col min="13837" max="13837" width="13.75" style="8" customWidth="1"/>
    <col min="13838" max="13838" width="6.375" style="8" customWidth="1"/>
    <col min="13839" max="13840" width="15.875" style="8" customWidth="1"/>
    <col min="13841" max="13841" width="15.625" style="8" customWidth="1"/>
    <col min="13842" max="14080" width="9" style="8"/>
    <col min="14081" max="14081" width="2.625" style="8" customWidth="1"/>
    <col min="14082" max="14082" width="15.5" style="8" bestFit="1" customWidth="1"/>
    <col min="14083" max="14083" width="14.375" style="8" bestFit="1" customWidth="1"/>
    <col min="14084" max="14084" width="13.125" style="8" bestFit="1" customWidth="1"/>
    <col min="14085" max="14085" width="76.875" style="8" bestFit="1" customWidth="1"/>
    <col min="14086" max="14086" width="6.25" style="8" customWidth="1"/>
    <col min="14087" max="14088" width="12.75" style="8" customWidth="1"/>
    <col min="14089" max="14089" width="5.75" style="8" customWidth="1"/>
    <col min="14090" max="14090" width="26.75" style="8" customWidth="1"/>
    <col min="14091" max="14091" width="37.25" style="8" bestFit="1" customWidth="1"/>
    <col min="14092" max="14092" width="11" style="8" customWidth="1"/>
    <col min="14093" max="14093" width="13.75" style="8" customWidth="1"/>
    <col min="14094" max="14094" width="6.375" style="8" customWidth="1"/>
    <col min="14095" max="14096" width="15.875" style="8" customWidth="1"/>
    <col min="14097" max="14097" width="15.625" style="8" customWidth="1"/>
    <col min="14098" max="14336" width="9" style="8"/>
    <col min="14337" max="14337" width="2.625" style="8" customWidth="1"/>
    <col min="14338" max="14338" width="15.5" style="8" bestFit="1" customWidth="1"/>
    <col min="14339" max="14339" width="14.375" style="8" bestFit="1" customWidth="1"/>
    <col min="14340" max="14340" width="13.125" style="8" bestFit="1" customWidth="1"/>
    <col min="14341" max="14341" width="76.875" style="8" bestFit="1" customWidth="1"/>
    <col min="14342" max="14342" width="6.25" style="8" customWidth="1"/>
    <col min="14343" max="14344" width="12.75" style="8" customWidth="1"/>
    <col min="14345" max="14345" width="5.75" style="8" customWidth="1"/>
    <col min="14346" max="14346" width="26.75" style="8" customWidth="1"/>
    <col min="14347" max="14347" width="37.25" style="8" bestFit="1" customWidth="1"/>
    <col min="14348" max="14348" width="11" style="8" customWidth="1"/>
    <col min="14349" max="14349" width="13.75" style="8" customWidth="1"/>
    <col min="14350" max="14350" width="6.375" style="8" customWidth="1"/>
    <col min="14351" max="14352" width="15.875" style="8" customWidth="1"/>
    <col min="14353" max="14353" width="15.625" style="8" customWidth="1"/>
    <col min="14354" max="14592" width="9" style="8"/>
    <col min="14593" max="14593" width="2.625" style="8" customWidth="1"/>
    <col min="14594" max="14594" width="15.5" style="8" bestFit="1" customWidth="1"/>
    <col min="14595" max="14595" width="14.375" style="8" bestFit="1" customWidth="1"/>
    <col min="14596" max="14596" width="13.125" style="8" bestFit="1" customWidth="1"/>
    <col min="14597" max="14597" width="76.875" style="8" bestFit="1" customWidth="1"/>
    <col min="14598" max="14598" width="6.25" style="8" customWidth="1"/>
    <col min="14599" max="14600" width="12.75" style="8" customWidth="1"/>
    <col min="14601" max="14601" width="5.75" style="8" customWidth="1"/>
    <col min="14602" max="14602" width="26.75" style="8" customWidth="1"/>
    <col min="14603" max="14603" width="37.25" style="8" bestFit="1" customWidth="1"/>
    <col min="14604" max="14604" width="11" style="8" customWidth="1"/>
    <col min="14605" max="14605" width="13.75" style="8" customWidth="1"/>
    <col min="14606" max="14606" width="6.375" style="8" customWidth="1"/>
    <col min="14607" max="14608" width="15.875" style="8" customWidth="1"/>
    <col min="14609" max="14609" width="15.625" style="8" customWidth="1"/>
    <col min="14610" max="14848" width="9" style="8"/>
    <col min="14849" max="14849" width="2.625" style="8" customWidth="1"/>
    <col min="14850" max="14850" width="15.5" style="8" bestFit="1" customWidth="1"/>
    <col min="14851" max="14851" width="14.375" style="8" bestFit="1" customWidth="1"/>
    <col min="14852" max="14852" width="13.125" style="8" bestFit="1" customWidth="1"/>
    <col min="14853" max="14853" width="76.875" style="8" bestFit="1" customWidth="1"/>
    <col min="14854" max="14854" width="6.25" style="8" customWidth="1"/>
    <col min="14855" max="14856" width="12.75" style="8" customWidth="1"/>
    <col min="14857" max="14857" width="5.75" style="8" customWidth="1"/>
    <col min="14858" max="14858" width="26.75" style="8" customWidth="1"/>
    <col min="14859" max="14859" width="37.25" style="8" bestFit="1" customWidth="1"/>
    <col min="14860" max="14860" width="11" style="8" customWidth="1"/>
    <col min="14861" max="14861" width="13.75" style="8" customWidth="1"/>
    <col min="14862" max="14862" width="6.375" style="8" customWidth="1"/>
    <col min="14863" max="14864" width="15.875" style="8" customWidth="1"/>
    <col min="14865" max="14865" width="15.625" style="8" customWidth="1"/>
    <col min="14866" max="15104" width="9" style="8"/>
    <col min="15105" max="15105" width="2.625" style="8" customWidth="1"/>
    <col min="15106" max="15106" width="15.5" style="8" bestFit="1" customWidth="1"/>
    <col min="15107" max="15107" width="14.375" style="8" bestFit="1" customWidth="1"/>
    <col min="15108" max="15108" width="13.125" style="8" bestFit="1" customWidth="1"/>
    <col min="15109" max="15109" width="76.875" style="8" bestFit="1" customWidth="1"/>
    <col min="15110" max="15110" width="6.25" style="8" customWidth="1"/>
    <col min="15111" max="15112" width="12.75" style="8" customWidth="1"/>
    <col min="15113" max="15113" width="5.75" style="8" customWidth="1"/>
    <col min="15114" max="15114" width="26.75" style="8" customWidth="1"/>
    <col min="15115" max="15115" width="37.25" style="8" bestFit="1" customWidth="1"/>
    <col min="15116" max="15116" width="11" style="8" customWidth="1"/>
    <col min="15117" max="15117" width="13.75" style="8" customWidth="1"/>
    <col min="15118" max="15118" width="6.375" style="8" customWidth="1"/>
    <col min="15119" max="15120" width="15.875" style="8" customWidth="1"/>
    <col min="15121" max="15121" width="15.625" style="8" customWidth="1"/>
    <col min="15122" max="15360" width="9" style="8"/>
    <col min="15361" max="15361" width="2.625" style="8" customWidth="1"/>
    <col min="15362" max="15362" width="15.5" style="8" bestFit="1" customWidth="1"/>
    <col min="15363" max="15363" width="14.375" style="8" bestFit="1" customWidth="1"/>
    <col min="15364" max="15364" width="13.125" style="8" bestFit="1" customWidth="1"/>
    <col min="15365" max="15365" width="76.875" style="8" bestFit="1" customWidth="1"/>
    <col min="15366" max="15366" width="6.25" style="8" customWidth="1"/>
    <col min="15367" max="15368" width="12.75" style="8" customWidth="1"/>
    <col min="15369" max="15369" width="5.75" style="8" customWidth="1"/>
    <col min="15370" max="15370" width="26.75" style="8" customWidth="1"/>
    <col min="15371" max="15371" width="37.25" style="8" bestFit="1" customWidth="1"/>
    <col min="15372" max="15372" width="11" style="8" customWidth="1"/>
    <col min="15373" max="15373" width="13.75" style="8" customWidth="1"/>
    <col min="15374" max="15374" width="6.375" style="8" customWidth="1"/>
    <col min="15375" max="15376" width="15.875" style="8" customWidth="1"/>
    <col min="15377" max="15377" width="15.625" style="8" customWidth="1"/>
    <col min="15378" max="15616" width="9" style="8"/>
    <col min="15617" max="15617" width="2.625" style="8" customWidth="1"/>
    <col min="15618" max="15618" width="15.5" style="8" bestFit="1" customWidth="1"/>
    <col min="15619" max="15619" width="14.375" style="8" bestFit="1" customWidth="1"/>
    <col min="15620" max="15620" width="13.125" style="8" bestFit="1" customWidth="1"/>
    <col min="15621" max="15621" width="76.875" style="8" bestFit="1" customWidth="1"/>
    <col min="15622" max="15622" width="6.25" style="8" customWidth="1"/>
    <col min="15623" max="15624" width="12.75" style="8" customWidth="1"/>
    <col min="15625" max="15625" width="5.75" style="8" customWidth="1"/>
    <col min="15626" max="15626" width="26.75" style="8" customWidth="1"/>
    <col min="15627" max="15627" width="37.25" style="8" bestFit="1" customWidth="1"/>
    <col min="15628" max="15628" width="11" style="8" customWidth="1"/>
    <col min="15629" max="15629" width="13.75" style="8" customWidth="1"/>
    <col min="15630" max="15630" width="6.375" style="8" customWidth="1"/>
    <col min="15631" max="15632" width="15.875" style="8" customWidth="1"/>
    <col min="15633" max="15633" width="15.625" style="8" customWidth="1"/>
    <col min="15634" max="15872" width="9" style="8"/>
    <col min="15873" max="15873" width="2.625" style="8" customWidth="1"/>
    <col min="15874" max="15874" width="15.5" style="8" bestFit="1" customWidth="1"/>
    <col min="15875" max="15875" width="14.375" style="8" bestFit="1" customWidth="1"/>
    <col min="15876" max="15876" width="13.125" style="8" bestFit="1" customWidth="1"/>
    <col min="15877" max="15877" width="76.875" style="8" bestFit="1" customWidth="1"/>
    <col min="15878" max="15878" width="6.25" style="8" customWidth="1"/>
    <col min="15879" max="15880" width="12.75" style="8" customWidth="1"/>
    <col min="15881" max="15881" width="5.75" style="8" customWidth="1"/>
    <col min="15882" max="15882" width="26.75" style="8" customWidth="1"/>
    <col min="15883" max="15883" width="37.25" style="8" bestFit="1" customWidth="1"/>
    <col min="15884" max="15884" width="11" style="8" customWidth="1"/>
    <col min="15885" max="15885" width="13.75" style="8" customWidth="1"/>
    <col min="15886" max="15886" width="6.375" style="8" customWidth="1"/>
    <col min="15887" max="15888" width="15.875" style="8" customWidth="1"/>
    <col min="15889" max="15889" width="15.625" style="8" customWidth="1"/>
    <col min="15890" max="16128" width="9" style="8"/>
    <col min="16129" max="16129" width="2.625" style="8" customWidth="1"/>
    <col min="16130" max="16130" width="15.5" style="8" bestFit="1" customWidth="1"/>
    <col min="16131" max="16131" width="14.375" style="8" bestFit="1" customWidth="1"/>
    <col min="16132" max="16132" width="13.125" style="8" bestFit="1" customWidth="1"/>
    <col min="16133" max="16133" width="76.875" style="8" bestFit="1" customWidth="1"/>
    <col min="16134" max="16134" width="6.25" style="8" customWidth="1"/>
    <col min="16135" max="16136" width="12.75" style="8" customWidth="1"/>
    <col min="16137" max="16137" width="5.75" style="8" customWidth="1"/>
    <col min="16138" max="16138" width="26.75" style="8" customWidth="1"/>
    <col min="16139" max="16139" width="37.25" style="8" bestFit="1" customWidth="1"/>
    <col min="16140" max="16140" width="11" style="8" customWidth="1"/>
    <col min="16141" max="16141" width="13.75" style="8" customWidth="1"/>
    <col min="16142" max="16142" width="6.375" style="8" customWidth="1"/>
    <col min="16143" max="16144" width="15.875" style="8" customWidth="1"/>
    <col min="16145" max="16145" width="15.625" style="8" customWidth="1"/>
    <col min="16146" max="16384" width="9" style="8"/>
  </cols>
  <sheetData>
    <row r="2" spans="2:17" ht="20.100000000000001" customHeight="1">
      <c r="B2" s="1" t="s">
        <v>0</v>
      </c>
      <c r="C2" s="1"/>
      <c r="D2" s="1"/>
      <c r="E2" s="2" t="s">
        <v>1</v>
      </c>
      <c r="G2" s="4" t="s">
        <v>2</v>
      </c>
      <c r="H2" s="5"/>
      <c r="I2" s="6"/>
      <c r="J2" s="7">
        <f>SUM(H:H)</f>
        <v>16065401</v>
      </c>
    </row>
    <row r="3" spans="2:17" ht="20.100000000000001" customHeight="1">
      <c r="B3" s="1" t="s">
        <v>3</v>
      </c>
      <c r="C3" s="1"/>
      <c r="D3" s="1"/>
      <c r="E3" s="13" t="s">
        <v>4</v>
      </c>
    </row>
    <row r="4" spans="2:17" ht="20.100000000000001" customHeight="1">
      <c r="B4" s="1" t="s">
        <v>5</v>
      </c>
      <c r="C4" s="1"/>
      <c r="D4" s="1"/>
      <c r="E4" s="13">
        <v>170104</v>
      </c>
      <c r="J4" s="15"/>
      <c r="K4" s="16"/>
    </row>
    <row r="5" spans="2:17" ht="20.100000000000001" customHeight="1">
      <c r="B5" s="1" t="s">
        <v>6</v>
      </c>
      <c r="C5" s="1"/>
      <c r="D5" s="1"/>
      <c r="E5" s="17">
        <v>43840</v>
      </c>
      <c r="J5" s="15"/>
      <c r="K5" s="16"/>
    </row>
    <row r="6" spans="2:17" ht="20.100000000000001" customHeight="1">
      <c r="B6" s="1" t="s">
        <v>7</v>
      </c>
      <c r="C6" s="1"/>
      <c r="D6" s="1"/>
      <c r="E6" s="17">
        <v>43840</v>
      </c>
      <c r="J6" s="15"/>
      <c r="K6" s="16"/>
    </row>
    <row r="7" spans="2:17" ht="20.100000000000001" customHeight="1">
      <c r="B7" s="18"/>
      <c r="C7" s="18"/>
      <c r="D7" s="18"/>
      <c r="E7" s="19"/>
      <c r="J7" s="15"/>
      <c r="K7" s="16"/>
      <c r="L7" s="20"/>
    </row>
    <row r="9" spans="2:17" s="9" customFormat="1" ht="19.7" customHeight="1">
      <c r="B9" s="21" t="s">
        <v>8</v>
      </c>
      <c r="C9" s="21" t="s">
        <v>9</v>
      </c>
      <c r="D9" s="21" t="s">
        <v>10</v>
      </c>
      <c r="E9" s="22" t="s">
        <v>11</v>
      </c>
      <c r="F9" s="23" t="s">
        <v>12</v>
      </c>
      <c r="G9" s="24" t="s">
        <v>13</v>
      </c>
      <c r="H9" s="24" t="s">
        <v>14</v>
      </c>
      <c r="I9" s="22" t="s">
        <v>15</v>
      </c>
      <c r="J9" s="22" t="s">
        <v>16</v>
      </c>
      <c r="K9" s="22" t="s">
        <v>17</v>
      </c>
      <c r="L9" s="22" t="s">
        <v>18</v>
      </c>
      <c r="M9" s="25" t="s">
        <v>19</v>
      </c>
      <c r="N9" s="21" t="s">
        <v>20</v>
      </c>
      <c r="O9" s="22" t="s">
        <v>21</v>
      </c>
      <c r="P9" s="25" t="s">
        <v>22</v>
      </c>
      <c r="Q9" s="26" t="s">
        <v>23</v>
      </c>
    </row>
    <row r="10" spans="2:17" s="9" customFormat="1" ht="12.6" customHeight="1">
      <c r="B10" s="27"/>
      <c r="C10" s="21" t="s">
        <v>24</v>
      </c>
      <c r="D10" s="21" t="s">
        <v>25</v>
      </c>
      <c r="E10" s="22" t="s">
        <v>26</v>
      </c>
      <c r="F10" s="23">
        <v>1</v>
      </c>
      <c r="G10" s="28">
        <v>3004064</v>
      </c>
      <c r="H10" s="28">
        <f>F10*G10</f>
        <v>3004064</v>
      </c>
      <c r="I10" s="22"/>
      <c r="J10" s="22"/>
      <c r="K10" s="22" t="s">
        <v>27</v>
      </c>
      <c r="L10" s="22"/>
      <c r="M10" s="25">
        <v>43780</v>
      </c>
      <c r="N10" s="21"/>
      <c r="O10" s="22"/>
      <c r="P10" s="25" t="s">
        <v>28</v>
      </c>
      <c r="Q10" s="29"/>
    </row>
    <row r="11" spans="2:17" s="9" customFormat="1" ht="12.6" customHeight="1">
      <c r="B11" s="27"/>
      <c r="C11" s="21" t="s">
        <v>29</v>
      </c>
      <c r="D11" s="21" t="s">
        <v>29</v>
      </c>
      <c r="E11" s="22" t="s">
        <v>30</v>
      </c>
      <c r="F11" s="23">
        <v>1</v>
      </c>
      <c r="G11" s="28">
        <v>2550000</v>
      </c>
      <c r="H11" s="28">
        <f>F11*G11</f>
        <v>2550000</v>
      </c>
      <c r="I11" s="22"/>
      <c r="J11" s="22"/>
      <c r="K11" s="22" t="s">
        <v>31</v>
      </c>
      <c r="L11" s="22"/>
      <c r="M11" s="25">
        <v>43787</v>
      </c>
      <c r="N11" s="21"/>
      <c r="O11" s="25" t="s">
        <v>32</v>
      </c>
      <c r="P11" s="25"/>
      <c r="Q11" s="29"/>
    </row>
    <row r="12" spans="2:17" s="9" customFormat="1" ht="12.6" customHeight="1">
      <c r="B12" s="27"/>
      <c r="C12" s="21" t="s">
        <v>29</v>
      </c>
      <c r="D12" s="21" t="s">
        <v>29</v>
      </c>
      <c r="E12" s="22" t="s">
        <v>33</v>
      </c>
      <c r="F12" s="23">
        <v>2</v>
      </c>
      <c r="G12" s="28">
        <v>-35000</v>
      </c>
      <c r="H12" s="28">
        <f>F12*G12</f>
        <v>-70000</v>
      </c>
      <c r="I12" s="22"/>
      <c r="J12" s="30" t="s">
        <v>34</v>
      </c>
      <c r="K12" s="22" t="s">
        <v>31</v>
      </c>
      <c r="L12" s="22"/>
      <c r="M12" s="25">
        <v>43787</v>
      </c>
      <c r="N12" s="21"/>
      <c r="O12" s="25" t="s">
        <v>32</v>
      </c>
      <c r="P12" s="25"/>
      <c r="Q12" s="29"/>
    </row>
    <row r="13" spans="2:17" s="9" customFormat="1" ht="13.15" customHeight="1">
      <c r="B13" s="27"/>
      <c r="C13" s="21" t="s">
        <v>35</v>
      </c>
      <c r="D13" s="21" t="s">
        <v>35</v>
      </c>
      <c r="E13" s="31" t="s">
        <v>36</v>
      </c>
      <c r="F13" s="23">
        <v>1</v>
      </c>
      <c r="G13" s="28">
        <v>15912</v>
      </c>
      <c r="H13" s="28">
        <v>15912</v>
      </c>
      <c r="I13" s="23"/>
      <c r="J13" s="31" t="s">
        <v>37</v>
      </c>
      <c r="K13" s="22" t="s">
        <v>38</v>
      </c>
      <c r="L13" s="21"/>
      <c r="M13" s="25"/>
      <c r="N13" s="21"/>
      <c r="O13" s="32"/>
      <c r="P13" s="32"/>
      <c r="Q13" s="29">
        <v>43774</v>
      </c>
    </row>
    <row r="14" spans="2:17" ht="13.5" customHeight="1">
      <c r="B14" s="27"/>
      <c r="C14" s="21" t="s">
        <v>35</v>
      </c>
      <c r="D14" s="21" t="s">
        <v>35</v>
      </c>
      <c r="E14" s="31" t="s">
        <v>39</v>
      </c>
      <c r="F14" s="23">
        <v>1</v>
      </c>
      <c r="G14" s="28">
        <v>2023</v>
      </c>
      <c r="H14" s="28">
        <v>2023</v>
      </c>
      <c r="I14" s="23"/>
      <c r="J14" s="31" t="s">
        <v>37</v>
      </c>
      <c r="K14" s="22" t="s">
        <v>38</v>
      </c>
      <c r="L14" s="22"/>
      <c r="M14" s="25"/>
      <c r="N14" s="31"/>
      <c r="O14" s="22"/>
      <c r="P14" s="32"/>
      <c r="Q14" s="29">
        <v>43776</v>
      </c>
    </row>
    <row r="15" spans="2:17" ht="13.5" customHeight="1">
      <c r="B15" s="27"/>
      <c r="C15" s="21" t="s">
        <v>35</v>
      </c>
      <c r="D15" s="21" t="s">
        <v>35</v>
      </c>
      <c r="E15" s="31" t="s">
        <v>40</v>
      </c>
      <c r="F15" s="23">
        <v>1</v>
      </c>
      <c r="G15" s="28">
        <v>3812</v>
      </c>
      <c r="H15" s="28">
        <v>3812</v>
      </c>
      <c r="I15" s="23"/>
      <c r="J15" s="31" t="s">
        <v>37</v>
      </c>
      <c r="K15" s="22" t="s">
        <v>38</v>
      </c>
      <c r="L15" s="22"/>
      <c r="M15" s="25"/>
      <c r="N15" s="31"/>
      <c r="O15" s="22"/>
      <c r="P15" s="32"/>
      <c r="Q15" s="29">
        <v>43774</v>
      </c>
    </row>
    <row r="16" spans="2:17" ht="13.5" customHeight="1">
      <c r="B16" s="27"/>
      <c r="C16" s="21" t="s">
        <v>35</v>
      </c>
      <c r="D16" s="21" t="s">
        <v>35</v>
      </c>
      <c r="E16" s="31" t="s">
        <v>41</v>
      </c>
      <c r="F16" s="23">
        <v>2</v>
      </c>
      <c r="G16" s="28">
        <v>60</v>
      </c>
      <c r="H16" s="28">
        <v>120</v>
      </c>
      <c r="I16" s="23"/>
      <c r="J16" s="31" t="s">
        <v>42</v>
      </c>
      <c r="K16" s="22" t="s">
        <v>38</v>
      </c>
      <c r="L16" s="22"/>
      <c r="M16" s="25"/>
      <c r="N16" s="31"/>
      <c r="O16" s="22"/>
      <c r="P16" s="32"/>
      <c r="Q16" s="29">
        <v>43774</v>
      </c>
    </row>
    <row r="17" spans="2:17" ht="13.5" customHeight="1">
      <c r="B17" s="27"/>
      <c r="C17" s="21" t="s">
        <v>35</v>
      </c>
      <c r="D17" s="21" t="s">
        <v>35</v>
      </c>
      <c r="E17" s="31" t="s">
        <v>43</v>
      </c>
      <c r="F17" s="23">
        <v>1</v>
      </c>
      <c r="G17" s="28">
        <v>1020</v>
      </c>
      <c r="H17" s="28">
        <v>1020</v>
      </c>
      <c r="I17" s="23"/>
      <c r="J17" s="31" t="s">
        <v>44</v>
      </c>
      <c r="K17" s="22" t="s">
        <v>38</v>
      </c>
      <c r="L17" s="22"/>
      <c r="M17" s="25"/>
      <c r="N17" s="31"/>
      <c r="O17" s="22"/>
      <c r="P17" s="32"/>
      <c r="Q17" s="29">
        <v>43774</v>
      </c>
    </row>
    <row r="18" spans="2:17" ht="13.5" customHeight="1">
      <c r="B18" s="27"/>
      <c r="C18" s="21" t="s">
        <v>35</v>
      </c>
      <c r="D18" s="21" t="s">
        <v>35</v>
      </c>
      <c r="E18" s="31" t="s">
        <v>45</v>
      </c>
      <c r="F18" s="23">
        <v>1</v>
      </c>
      <c r="G18" s="28">
        <v>1020</v>
      </c>
      <c r="H18" s="28">
        <v>1020</v>
      </c>
      <c r="I18" s="23"/>
      <c r="J18" s="31" t="s">
        <v>44</v>
      </c>
      <c r="K18" s="22" t="s">
        <v>38</v>
      </c>
      <c r="L18" s="22"/>
      <c r="M18" s="25"/>
      <c r="N18" s="31"/>
      <c r="O18" s="22"/>
      <c r="P18" s="32"/>
      <c r="Q18" s="29">
        <v>43774</v>
      </c>
    </row>
    <row r="19" spans="2:17" ht="13.5" customHeight="1">
      <c r="B19" s="27"/>
      <c r="C19" s="21" t="s">
        <v>35</v>
      </c>
      <c r="D19" s="21" t="s">
        <v>35</v>
      </c>
      <c r="E19" s="31" t="s">
        <v>46</v>
      </c>
      <c r="F19" s="23">
        <v>1</v>
      </c>
      <c r="G19" s="28">
        <v>2220</v>
      </c>
      <c r="H19" s="28">
        <v>2220</v>
      </c>
      <c r="I19" s="23"/>
      <c r="J19" s="31" t="s">
        <v>47</v>
      </c>
      <c r="K19" s="22" t="s">
        <v>38</v>
      </c>
      <c r="L19" s="22"/>
      <c r="M19" s="25"/>
      <c r="N19" s="31"/>
      <c r="O19" s="22"/>
      <c r="P19" s="32"/>
      <c r="Q19" s="29">
        <v>43774</v>
      </c>
    </row>
    <row r="20" spans="2:17" ht="13.5" customHeight="1">
      <c r="B20" s="27"/>
      <c r="C20" s="21" t="s">
        <v>35</v>
      </c>
      <c r="D20" s="21" t="s">
        <v>35</v>
      </c>
      <c r="E20" s="31" t="s">
        <v>48</v>
      </c>
      <c r="F20" s="23">
        <v>2</v>
      </c>
      <c r="G20" s="28">
        <v>3090</v>
      </c>
      <c r="H20" s="28">
        <v>6180</v>
      </c>
      <c r="I20" s="23"/>
      <c r="J20" s="31" t="s">
        <v>49</v>
      </c>
      <c r="K20" s="22" t="s">
        <v>38</v>
      </c>
      <c r="L20" s="22"/>
      <c r="M20" s="25"/>
      <c r="N20" s="31"/>
      <c r="O20" s="22"/>
      <c r="P20" s="32"/>
      <c r="Q20" s="29">
        <v>43774</v>
      </c>
    </row>
    <row r="21" spans="2:17" ht="13.5" customHeight="1">
      <c r="B21" s="27"/>
      <c r="C21" s="21" t="s">
        <v>35</v>
      </c>
      <c r="D21" s="21" t="s">
        <v>35</v>
      </c>
      <c r="E21" s="31" t="s">
        <v>50</v>
      </c>
      <c r="F21" s="23">
        <v>1</v>
      </c>
      <c r="G21" s="28">
        <v>1330</v>
      </c>
      <c r="H21" s="28">
        <v>1330</v>
      </c>
      <c r="I21" s="23"/>
      <c r="J21" s="31" t="s">
        <v>51</v>
      </c>
      <c r="K21" s="22" t="s">
        <v>38</v>
      </c>
      <c r="L21" s="22"/>
      <c r="M21" s="25"/>
      <c r="N21" s="31"/>
      <c r="O21" s="22"/>
      <c r="P21" s="32"/>
      <c r="Q21" s="29">
        <v>43774</v>
      </c>
    </row>
    <row r="22" spans="2:17" ht="13.5" customHeight="1">
      <c r="B22" s="27"/>
      <c r="C22" s="21" t="s">
        <v>35</v>
      </c>
      <c r="D22" s="21" t="s">
        <v>35</v>
      </c>
      <c r="E22" s="31" t="s">
        <v>52</v>
      </c>
      <c r="F22" s="23">
        <v>4</v>
      </c>
      <c r="G22" s="28">
        <v>1060</v>
      </c>
      <c r="H22" s="28">
        <v>4240</v>
      </c>
      <c r="I22" s="23"/>
      <c r="J22" s="31" t="s">
        <v>53</v>
      </c>
      <c r="K22" s="22" t="s">
        <v>38</v>
      </c>
      <c r="L22" s="22"/>
      <c r="M22" s="25"/>
      <c r="N22" s="31"/>
      <c r="O22" s="22"/>
      <c r="P22" s="32"/>
      <c r="Q22" s="29">
        <v>43774</v>
      </c>
    </row>
    <row r="23" spans="2:17" ht="13.5" customHeight="1">
      <c r="B23" s="27"/>
      <c r="C23" s="21" t="s">
        <v>35</v>
      </c>
      <c r="D23" s="21" t="s">
        <v>35</v>
      </c>
      <c r="E23" s="31" t="s">
        <v>54</v>
      </c>
      <c r="F23" s="23">
        <v>2</v>
      </c>
      <c r="G23" s="28">
        <v>600</v>
      </c>
      <c r="H23" s="28">
        <v>1200</v>
      </c>
      <c r="I23" s="23"/>
      <c r="J23" s="31" t="s">
        <v>55</v>
      </c>
      <c r="K23" s="22" t="s">
        <v>38</v>
      </c>
      <c r="L23" s="22"/>
      <c r="M23" s="25"/>
      <c r="N23" s="31"/>
      <c r="O23" s="22"/>
      <c r="P23" s="32"/>
      <c r="Q23" s="29">
        <v>43774</v>
      </c>
    </row>
    <row r="24" spans="2:17" ht="13.5" customHeight="1">
      <c r="B24" s="27"/>
      <c r="C24" s="21" t="s">
        <v>35</v>
      </c>
      <c r="D24" s="21" t="s">
        <v>35</v>
      </c>
      <c r="E24" s="31" t="s">
        <v>56</v>
      </c>
      <c r="F24" s="23">
        <v>2</v>
      </c>
      <c r="G24" s="28">
        <v>350</v>
      </c>
      <c r="H24" s="28">
        <v>700</v>
      </c>
      <c r="I24" s="23"/>
      <c r="J24" s="31" t="s">
        <v>57</v>
      </c>
      <c r="K24" s="22" t="s">
        <v>38</v>
      </c>
      <c r="L24" s="22"/>
      <c r="M24" s="25"/>
      <c r="N24" s="31"/>
      <c r="O24" s="22"/>
      <c r="P24" s="32"/>
      <c r="Q24" s="29">
        <v>43774</v>
      </c>
    </row>
    <row r="25" spans="2:17" ht="13.5" customHeight="1">
      <c r="B25" s="27"/>
      <c r="C25" s="21" t="s">
        <v>35</v>
      </c>
      <c r="D25" s="21" t="s">
        <v>35</v>
      </c>
      <c r="E25" s="31" t="s">
        <v>58</v>
      </c>
      <c r="F25" s="23">
        <v>5</v>
      </c>
      <c r="G25" s="28">
        <v>1890</v>
      </c>
      <c r="H25" s="28">
        <v>9450</v>
      </c>
      <c r="I25" s="23"/>
      <c r="J25" s="31" t="s">
        <v>59</v>
      </c>
      <c r="K25" s="22" t="s">
        <v>38</v>
      </c>
      <c r="L25" s="22"/>
      <c r="M25" s="25"/>
      <c r="N25" s="31"/>
      <c r="O25" s="22"/>
      <c r="P25" s="32"/>
      <c r="Q25" s="29">
        <v>43774</v>
      </c>
    </row>
    <row r="26" spans="2:17" ht="13.5" customHeight="1">
      <c r="B26" s="27"/>
      <c r="C26" s="21" t="s">
        <v>35</v>
      </c>
      <c r="D26" s="21" t="s">
        <v>35</v>
      </c>
      <c r="E26" s="31" t="s">
        <v>60</v>
      </c>
      <c r="F26" s="23">
        <v>4</v>
      </c>
      <c r="G26" s="28">
        <v>1200</v>
      </c>
      <c r="H26" s="28">
        <v>4800</v>
      </c>
      <c r="I26" s="23"/>
      <c r="J26" s="31" t="s">
        <v>61</v>
      </c>
      <c r="K26" s="22" t="s">
        <v>38</v>
      </c>
      <c r="L26" s="22"/>
      <c r="M26" s="25"/>
      <c r="N26" s="31"/>
      <c r="O26" s="22"/>
      <c r="P26" s="32"/>
      <c r="Q26" s="29">
        <v>43774</v>
      </c>
    </row>
    <row r="27" spans="2:17" ht="13.5" customHeight="1">
      <c r="B27" s="27"/>
      <c r="C27" s="21" t="s">
        <v>35</v>
      </c>
      <c r="D27" s="21" t="s">
        <v>35</v>
      </c>
      <c r="E27" s="31" t="s">
        <v>62</v>
      </c>
      <c r="F27" s="23">
        <v>1</v>
      </c>
      <c r="G27" s="28">
        <v>1200</v>
      </c>
      <c r="H27" s="28">
        <v>1200</v>
      </c>
      <c r="I27" s="23"/>
      <c r="J27" s="31" t="s">
        <v>61</v>
      </c>
      <c r="K27" s="22" t="s">
        <v>38</v>
      </c>
      <c r="L27" s="22"/>
      <c r="M27" s="25"/>
      <c r="N27" s="31"/>
      <c r="O27" s="22"/>
      <c r="P27" s="32"/>
      <c r="Q27" s="29">
        <v>43774</v>
      </c>
    </row>
    <row r="28" spans="2:17" ht="13.5" customHeight="1">
      <c r="B28" s="27"/>
      <c r="C28" s="21" t="s">
        <v>35</v>
      </c>
      <c r="D28" s="21" t="s">
        <v>35</v>
      </c>
      <c r="E28" s="31" t="s">
        <v>63</v>
      </c>
      <c r="F28" s="23">
        <v>2</v>
      </c>
      <c r="G28" s="28">
        <v>1730</v>
      </c>
      <c r="H28" s="28">
        <v>3460</v>
      </c>
      <c r="I28" s="23"/>
      <c r="J28" s="31" t="s">
        <v>64</v>
      </c>
      <c r="K28" s="22" t="s">
        <v>38</v>
      </c>
      <c r="L28" s="22"/>
      <c r="M28" s="25"/>
      <c r="N28" s="31"/>
      <c r="O28" s="22"/>
      <c r="P28" s="32"/>
      <c r="Q28" s="29">
        <v>43774</v>
      </c>
    </row>
    <row r="29" spans="2:17" ht="13.5" customHeight="1">
      <c r="B29" s="27"/>
      <c r="C29" s="21" t="s">
        <v>35</v>
      </c>
      <c r="D29" s="21" t="s">
        <v>35</v>
      </c>
      <c r="E29" s="31" t="s">
        <v>65</v>
      </c>
      <c r="F29" s="23">
        <v>2</v>
      </c>
      <c r="G29" s="28">
        <v>2600</v>
      </c>
      <c r="H29" s="28">
        <v>5200</v>
      </c>
      <c r="I29" s="23"/>
      <c r="J29" s="31" t="s">
        <v>66</v>
      </c>
      <c r="K29" s="22" t="s">
        <v>38</v>
      </c>
      <c r="L29" s="22"/>
      <c r="M29" s="25"/>
      <c r="N29" s="31"/>
      <c r="O29" s="22"/>
      <c r="P29" s="33"/>
      <c r="Q29" s="29">
        <v>43774</v>
      </c>
    </row>
    <row r="30" spans="2:17" ht="13.5" customHeight="1">
      <c r="B30" s="27"/>
      <c r="C30" s="21" t="s">
        <v>35</v>
      </c>
      <c r="D30" s="21" t="s">
        <v>35</v>
      </c>
      <c r="E30" s="31" t="s">
        <v>67</v>
      </c>
      <c r="F30" s="23">
        <v>2</v>
      </c>
      <c r="G30" s="28">
        <v>800</v>
      </c>
      <c r="H30" s="28">
        <v>1600</v>
      </c>
      <c r="I30" s="23"/>
      <c r="J30" s="31" t="s">
        <v>68</v>
      </c>
      <c r="K30" s="22" t="s">
        <v>38</v>
      </c>
      <c r="L30" s="22"/>
      <c r="M30" s="25"/>
      <c r="N30" s="31"/>
      <c r="O30" s="22"/>
      <c r="P30" s="32"/>
      <c r="Q30" s="29">
        <v>43774</v>
      </c>
    </row>
    <row r="31" spans="2:17" ht="13.5" customHeight="1">
      <c r="B31" s="27"/>
      <c r="C31" s="21" t="s">
        <v>35</v>
      </c>
      <c r="D31" s="21" t="s">
        <v>35</v>
      </c>
      <c r="E31" s="31" t="s">
        <v>69</v>
      </c>
      <c r="F31" s="23">
        <v>1</v>
      </c>
      <c r="G31" s="28">
        <v>2900</v>
      </c>
      <c r="H31" s="28">
        <v>2900</v>
      </c>
      <c r="I31" s="23"/>
      <c r="J31" s="31" t="s">
        <v>70</v>
      </c>
      <c r="K31" s="22" t="s">
        <v>71</v>
      </c>
      <c r="L31" s="22"/>
      <c r="M31" s="25"/>
      <c r="N31" s="31"/>
      <c r="O31" s="22"/>
      <c r="P31" s="32"/>
      <c r="Q31" s="29">
        <v>43779</v>
      </c>
    </row>
    <row r="32" spans="2:17" ht="13.5" customHeight="1">
      <c r="B32" s="27"/>
      <c r="C32" s="21" t="s">
        <v>35</v>
      </c>
      <c r="D32" s="21" t="s">
        <v>35</v>
      </c>
      <c r="E32" s="31" t="s">
        <v>72</v>
      </c>
      <c r="F32" s="23">
        <v>1</v>
      </c>
      <c r="G32" s="28">
        <v>2900</v>
      </c>
      <c r="H32" s="28">
        <v>2900</v>
      </c>
      <c r="I32" s="23"/>
      <c r="J32" s="31" t="s">
        <v>70</v>
      </c>
      <c r="K32" s="22" t="s">
        <v>71</v>
      </c>
      <c r="L32" s="22"/>
      <c r="M32" s="25"/>
      <c r="N32" s="31"/>
      <c r="O32" s="22"/>
      <c r="P32" s="32"/>
      <c r="Q32" s="29">
        <v>43779</v>
      </c>
    </row>
    <row r="33" spans="2:17" ht="13.5" customHeight="1">
      <c r="B33" s="27"/>
      <c r="C33" s="21" t="s">
        <v>35</v>
      </c>
      <c r="D33" s="21" t="s">
        <v>35</v>
      </c>
      <c r="E33" s="31" t="s">
        <v>54</v>
      </c>
      <c r="F33" s="23">
        <v>2</v>
      </c>
      <c r="G33" s="28">
        <v>800</v>
      </c>
      <c r="H33" s="28">
        <v>1600</v>
      </c>
      <c r="I33" s="23"/>
      <c r="J33" s="31" t="s">
        <v>55</v>
      </c>
      <c r="K33" s="22" t="s">
        <v>71</v>
      </c>
      <c r="L33" s="22"/>
      <c r="M33" s="25"/>
      <c r="N33" s="31"/>
      <c r="O33" s="22"/>
      <c r="P33" s="32"/>
      <c r="Q33" s="29">
        <v>43779</v>
      </c>
    </row>
    <row r="34" spans="2:17" ht="19.5" thickBot="1">
      <c r="B34" s="27"/>
      <c r="C34" s="21" t="s">
        <v>35</v>
      </c>
      <c r="D34" s="21" t="s">
        <v>35</v>
      </c>
      <c r="E34" s="31" t="s">
        <v>73</v>
      </c>
      <c r="F34" s="23">
        <v>4</v>
      </c>
      <c r="G34" s="28">
        <v>800</v>
      </c>
      <c r="H34" s="28">
        <v>3200</v>
      </c>
      <c r="I34" s="23"/>
      <c r="J34" s="31" t="s">
        <v>68</v>
      </c>
      <c r="K34" s="22" t="s">
        <v>71</v>
      </c>
      <c r="L34" s="22"/>
      <c r="M34" s="25"/>
      <c r="N34" s="31"/>
      <c r="O34" s="22"/>
      <c r="P34" s="32"/>
      <c r="Q34" s="29">
        <v>43779</v>
      </c>
    </row>
    <row r="35" spans="2:17" ht="19.5" thickBot="1">
      <c r="B35" s="27"/>
      <c r="C35" s="21" t="s">
        <v>35</v>
      </c>
      <c r="D35" s="21" t="s">
        <v>35</v>
      </c>
      <c r="E35" s="31" t="s">
        <v>74</v>
      </c>
      <c r="F35" s="23">
        <v>1</v>
      </c>
      <c r="G35" s="28">
        <v>800</v>
      </c>
      <c r="H35" s="28">
        <v>800</v>
      </c>
      <c r="I35" s="34"/>
      <c r="J35" s="31" t="s">
        <v>68</v>
      </c>
      <c r="K35" s="22" t="s">
        <v>71</v>
      </c>
      <c r="L35" s="22"/>
      <c r="M35" s="25"/>
      <c r="N35" s="31"/>
      <c r="O35" s="22"/>
      <c r="P35" s="33"/>
      <c r="Q35" s="35">
        <v>43779</v>
      </c>
    </row>
    <row r="36" spans="2:17">
      <c r="B36" s="27"/>
      <c r="C36" s="21" t="s">
        <v>35</v>
      </c>
      <c r="D36" s="21" t="s">
        <v>35</v>
      </c>
      <c r="E36" s="31" t="s">
        <v>75</v>
      </c>
      <c r="F36" s="23">
        <v>10</v>
      </c>
      <c r="G36" s="28">
        <v>292</v>
      </c>
      <c r="H36" s="28">
        <v>2920</v>
      </c>
      <c r="I36" s="23"/>
      <c r="J36" s="31" t="s">
        <v>76</v>
      </c>
      <c r="K36" s="22" t="s">
        <v>71</v>
      </c>
      <c r="L36" s="22"/>
      <c r="M36" s="25"/>
      <c r="N36" s="31"/>
      <c r="O36" s="22"/>
      <c r="P36" s="32"/>
      <c r="Q36" s="29">
        <v>43776</v>
      </c>
    </row>
    <row r="37" spans="2:17">
      <c r="B37" s="27"/>
      <c r="C37" s="21" t="s">
        <v>35</v>
      </c>
      <c r="D37" s="21" t="s">
        <v>35</v>
      </c>
      <c r="E37" s="31" t="s">
        <v>77</v>
      </c>
      <c r="F37" s="23">
        <v>1</v>
      </c>
      <c r="G37" s="28">
        <v>1330</v>
      </c>
      <c r="H37" s="28">
        <v>1330</v>
      </c>
      <c r="I37" s="23"/>
      <c r="J37" s="31" t="s">
        <v>78</v>
      </c>
      <c r="K37" s="22" t="s">
        <v>71</v>
      </c>
      <c r="L37" s="22"/>
      <c r="M37" s="25"/>
      <c r="N37" s="31"/>
      <c r="O37" s="22"/>
      <c r="P37" s="32"/>
      <c r="Q37" s="29">
        <v>43776</v>
      </c>
    </row>
    <row r="38" spans="2:17">
      <c r="B38" s="27"/>
      <c r="C38" s="21"/>
      <c r="D38" s="21"/>
      <c r="E38" s="31"/>
      <c r="F38" s="23"/>
      <c r="G38" s="28"/>
      <c r="H38" s="28"/>
      <c r="I38" s="23"/>
      <c r="J38" s="31"/>
      <c r="K38" s="22"/>
      <c r="L38" s="22"/>
      <c r="M38" s="32"/>
      <c r="N38" s="31"/>
      <c r="O38" s="22"/>
      <c r="P38" s="31"/>
      <c r="Q38" s="26"/>
    </row>
    <row r="39" spans="2:17">
      <c r="B39" s="27"/>
      <c r="C39" s="21" t="s">
        <v>35</v>
      </c>
      <c r="D39" s="21" t="s">
        <v>35</v>
      </c>
      <c r="E39" s="31" t="s">
        <v>79</v>
      </c>
      <c r="F39" s="23">
        <v>68</v>
      </c>
      <c r="G39" s="31">
        <v>225</v>
      </c>
      <c r="H39" s="31">
        <v>15300</v>
      </c>
      <c r="I39" s="23"/>
      <c r="J39" s="31" t="s">
        <v>80</v>
      </c>
      <c r="K39" s="22" t="s">
        <v>81</v>
      </c>
      <c r="L39" s="22"/>
      <c r="M39" s="32"/>
      <c r="N39" s="31"/>
      <c r="O39" s="22"/>
      <c r="P39" s="31"/>
      <c r="Q39" s="26">
        <v>43801</v>
      </c>
    </row>
    <row r="40" spans="2:17">
      <c r="B40" s="27"/>
      <c r="C40" s="21" t="s">
        <v>35</v>
      </c>
      <c r="D40" s="21" t="s">
        <v>35</v>
      </c>
      <c r="E40" s="31" t="s">
        <v>82</v>
      </c>
      <c r="F40" s="23">
        <v>32</v>
      </c>
      <c r="G40" s="31">
        <v>105</v>
      </c>
      <c r="H40" s="31">
        <v>3360</v>
      </c>
      <c r="I40" s="23"/>
      <c r="J40" s="31" t="s">
        <v>83</v>
      </c>
      <c r="K40" s="22" t="s">
        <v>81</v>
      </c>
      <c r="L40" s="22"/>
      <c r="M40" s="32"/>
      <c r="N40" s="31"/>
      <c r="O40" s="22"/>
      <c r="P40" s="31"/>
      <c r="Q40" s="26">
        <v>43801</v>
      </c>
    </row>
    <row r="41" spans="2:17">
      <c r="B41" s="27"/>
      <c r="C41" s="21" t="s">
        <v>35</v>
      </c>
      <c r="D41" s="21" t="s">
        <v>35</v>
      </c>
      <c r="E41" s="31" t="s">
        <v>84</v>
      </c>
      <c r="F41" s="23">
        <v>2</v>
      </c>
      <c r="G41" s="31">
        <v>2440</v>
      </c>
      <c r="H41" s="31">
        <v>4880</v>
      </c>
      <c r="I41" s="23"/>
      <c r="J41" s="31" t="s">
        <v>85</v>
      </c>
      <c r="K41" s="22" t="s">
        <v>81</v>
      </c>
      <c r="L41" s="22"/>
      <c r="M41" s="32"/>
      <c r="N41" s="31"/>
      <c r="O41" s="22"/>
      <c r="P41" s="31"/>
      <c r="Q41" s="26">
        <v>43801</v>
      </c>
    </row>
    <row r="42" spans="2:17">
      <c r="B42" s="27"/>
      <c r="C42" s="21" t="s">
        <v>35</v>
      </c>
      <c r="D42" s="21" t="s">
        <v>35</v>
      </c>
      <c r="E42" s="31" t="s">
        <v>86</v>
      </c>
      <c r="F42" s="23">
        <v>4</v>
      </c>
      <c r="G42" s="31">
        <v>450</v>
      </c>
      <c r="H42" s="31">
        <v>1800</v>
      </c>
      <c r="I42" s="23"/>
      <c r="J42" s="31" t="s">
        <v>85</v>
      </c>
      <c r="K42" s="22" t="s">
        <v>81</v>
      </c>
      <c r="L42" s="22"/>
      <c r="M42" s="32"/>
      <c r="N42" s="31"/>
      <c r="O42" s="22"/>
      <c r="P42" s="31"/>
      <c r="Q42" s="26">
        <v>43801</v>
      </c>
    </row>
    <row r="43" spans="2:17">
      <c r="B43" s="27"/>
      <c r="C43" s="21" t="s">
        <v>35</v>
      </c>
      <c r="D43" s="21" t="s">
        <v>35</v>
      </c>
      <c r="E43" s="31" t="s">
        <v>87</v>
      </c>
      <c r="F43" s="23">
        <v>16</v>
      </c>
      <c r="G43" s="31">
        <v>440</v>
      </c>
      <c r="H43" s="31">
        <v>7040</v>
      </c>
      <c r="I43" s="23"/>
      <c r="J43" s="31" t="s">
        <v>85</v>
      </c>
      <c r="K43" s="22" t="s">
        <v>81</v>
      </c>
      <c r="L43" s="22"/>
      <c r="M43" s="32"/>
      <c r="N43" s="31"/>
      <c r="O43" s="22"/>
      <c r="P43" s="31"/>
      <c r="Q43" s="26">
        <v>43801</v>
      </c>
    </row>
    <row r="44" spans="2:17">
      <c r="B44" s="21"/>
      <c r="C44" s="21" t="s">
        <v>35</v>
      </c>
      <c r="D44" s="21" t="s">
        <v>35</v>
      </c>
      <c r="E44" s="31" t="s">
        <v>88</v>
      </c>
      <c r="F44" s="23">
        <v>20</v>
      </c>
      <c r="G44" s="31">
        <v>480</v>
      </c>
      <c r="H44" s="31">
        <v>9600</v>
      </c>
      <c r="I44" s="23"/>
      <c r="J44" s="31" t="s">
        <v>85</v>
      </c>
      <c r="K44" s="22" t="s">
        <v>81</v>
      </c>
      <c r="L44" s="22"/>
      <c r="M44" s="32"/>
      <c r="N44" s="31"/>
      <c r="O44" s="22"/>
      <c r="P44" s="31"/>
      <c r="Q44" s="26">
        <v>43801</v>
      </c>
    </row>
    <row r="45" spans="2:17">
      <c r="B45" s="21"/>
      <c r="C45" s="21" t="s">
        <v>35</v>
      </c>
      <c r="D45" s="21" t="s">
        <v>35</v>
      </c>
      <c r="E45" s="31" t="s">
        <v>89</v>
      </c>
      <c r="F45" s="23">
        <v>2</v>
      </c>
      <c r="G45" s="31">
        <v>1080</v>
      </c>
      <c r="H45" s="31">
        <v>2160</v>
      </c>
      <c r="I45" s="23"/>
      <c r="J45" s="31" t="s">
        <v>85</v>
      </c>
      <c r="K45" s="22" t="s">
        <v>81</v>
      </c>
      <c r="L45" s="22"/>
      <c r="M45" s="32"/>
      <c r="N45" s="31"/>
      <c r="O45" s="22"/>
      <c r="P45" s="31"/>
      <c r="Q45" s="26">
        <v>43801</v>
      </c>
    </row>
    <row r="46" spans="2:17">
      <c r="B46" s="21"/>
      <c r="C46" s="21" t="s">
        <v>35</v>
      </c>
      <c r="D46" s="21" t="s">
        <v>35</v>
      </c>
      <c r="E46" s="31" t="s">
        <v>90</v>
      </c>
      <c r="F46" s="23">
        <v>4</v>
      </c>
      <c r="G46" s="31">
        <v>1190</v>
      </c>
      <c r="H46" s="31">
        <v>4760</v>
      </c>
      <c r="I46" s="23"/>
      <c r="J46" s="31" t="s">
        <v>85</v>
      </c>
      <c r="K46" s="22" t="s">
        <v>81</v>
      </c>
      <c r="L46" s="22"/>
      <c r="M46" s="32"/>
      <c r="N46" s="31"/>
      <c r="O46" s="22"/>
      <c r="P46" s="31"/>
      <c r="Q46" s="26">
        <v>43801</v>
      </c>
    </row>
    <row r="47" spans="2:17">
      <c r="B47" s="21"/>
      <c r="C47" s="21" t="s">
        <v>35</v>
      </c>
      <c r="D47" s="21" t="s">
        <v>35</v>
      </c>
      <c r="E47" s="31" t="s">
        <v>91</v>
      </c>
      <c r="F47" s="23">
        <v>16</v>
      </c>
      <c r="G47" s="31">
        <v>600</v>
      </c>
      <c r="H47" s="31">
        <v>9600</v>
      </c>
      <c r="I47" s="23"/>
      <c r="J47" s="31" t="s">
        <v>92</v>
      </c>
      <c r="K47" s="22" t="s">
        <v>81</v>
      </c>
      <c r="L47" s="31"/>
      <c r="M47" s="32"/>
      <c r="N47" s="31"/>
      <c r="O47" s="22"/>
      <c r="P47" s="31"/>
      <c r="Q47" s="26">
        <v>43801</v>
      </c>
    </row>
    <row r="48" spans="2:17">
      <c r="B48" s="21"/>
      <c r="C48" s="21" t="s">
        <v>35</v>
      </c>
      <c r="D48" s="21" t="s">
        <v>35</v>
      </c>
      <c r="E48" s="31" t="s">
        <v>93</v>
      </c>
      <c r="F48" s="23">
        <v>8</v>
      </c>
      <c r="G48" s="31">
        <v>2080</v>
      </c>
      <c r="H48" s="31">
        <v>16640</v>
      </c>
      <c r="I48" s="23"/>
      <c r="J48" s="31" t="s">
        <v>94</v>
      </c>
      <c r="K48" s="22" t="s">
        <v>81</v>
      </c>
      <c r="L48" s="31"/>
      <c r="M48" s="32"/>
      <c r="N48" s="31"/>
      <c r="O48" s="22"/>
      <c r="P48" s="31"/>
      <c r="Q48" s="26">
        <v>43801</v>
      </c>
    </row>
    <row r="49" spans="2:17">
      <c r="B49" s="21"/>
      <c r="C49" s="21" t="s">
        <v>35</v>
      </c>
      <c r="D49" s="21" t="s">
        <v>35</v>
      </c>
      <c r="E49" s="31" t="s">
        <v>79</v>
      </c>
      <c r="F49" s="23">
        <v>16</v>
      </c>
      <c r="G49" s="31">
        <v>225</v>
      </c>
      <c r="H49" s="31">
        <v>3600</v>
      </c>
      <c r="I49" s="23"/>
      <c r="J49" s="31" t="s">
        <v>80</v>
      </c>
      <c r="K49" s="22" t="s">
        <v>81</v>
      </c>
      <c r="L49" s="31"/>
      <c r="M49" s="32"/>
      <c r="N49" s="31"/>
      <c r="O49" s="22"/>
      <c r="P49" s="31"/>
      <c r="Q49" s="26">
        <v>43799</v>
      </c>
    </row>
    <row r="50" spans="2:17">
      <c r="B50" s="21"/>
      <c r="C50" s="21" t="s">
        <v>35</v>
      </c>
      <c r="D50" s="21" t="s">
        <v>35</v>
      </c>
      <c r="E50" s="31" t="s">
        <v>82</v>
      </c>
      <c r="F50" s="23">
        <v>16</v>
      </c>
      <c r="G50" s="31">
        <v>165</v>
      </c>
      <c r="H50" s="31">
        <v>2640</v>
      </c>
      <c r="I50" s="23"/>
      <c r="J50" s="31" t="s">
        <v>83</v>
      </c>
      <c r="K50" s="22" t="s">
        <v>81</v>
      </c>
      <c r="L50" s="31"/>
      <c r="M50" s="32"/>
      <c r="N50" s="31"/>
      <c r="O50" s="22"/>
      <c r="P50" s="31"/>
      <c r="Q50" s="26">
        <v>43799</v>
      </c>
    </row>
    <row r="51" spans="2:17">
      <c r="B51" s="21"/>
      <c r="C51" s="21" t="s">
        <v>35</v>
      </c>
      <c r="D51" s="21" t="s">
        <v>35</v>
      </c>
      <c r="E51" s="31" t="s">
        <v>95</v>
      </c>
      <c r="F51" s="23">
        <v>8</v>
      </c>
      <c r="G51" s="31">
        <v>530</v>
      </c>
      <c r="H51" s="31">
        <v>4240</v>
      </c>
      <c r="I51" s="23"/>
      <c r="J51" s="31" t="s">
        <v>85</v>
      </c>
      <c r="K51" s="22" t="s">
        <v>81</v>
      </c>
      <c r="L51" s="31"/>
      <c r="M51" s="32"/>
      <c r="N51" s="31"/>
      <c r="O51" s="22"/>
      <c r="P51" s="31"/>
      <c r="Q51" s="26">
        <v>43799</v>
      </c>
    </row>
    <row r="52" spans="2:17">
      <c r="B52" s="21"/>
      <c r="C52" s="21" t="s">
        <v>35</v>
      </c>
      <c r="D52" s="21" t="s">
        <v>35</v>
      </c>
      <c r="E52" s="31" t="s">
        <v>96</v>
      </c>
      <c r="F52" s="23">
        <v>8</v>
      </c>
      <c r="G52" s="31">
        <v>1090</v>
      </c>
      <c r="H52" s="31">
        <v>8720</v>
      </c>
      <c r="I52" s="23"/>
      <c r="J52" s="31" t="s">
        <v>85</v>
      </c>
      <c r="K52" s="22" t="s">
        <v>81</v>
      </c>
      <c r="L52" s="31"/>
      <c r="M52" s="32"/>
      <c r="N52" s="31"/>
      <c r="O52" s="22"/>
      <c r="P52" s="31"/>
      <c r="Q52" s="26">
        <v>43799</v>
      </c>
    </row>
    <row r="53" spans="2:17">
      <c r="B53" s="21"/>
      <c r="C53" s="21" t="s">
        <v>35</v>
      </c>
      <c r="D53" s="21" t="s">
        <v>35</v>
      </c>
      <c r="E53" s="31" t="s">
        <v>91</v>
      </c>
      <c r="F53" s="23">
        <v>8</v>
      </c>
      <c r="G53" s="31">
        <v>620</v>
      </c>
      <c r="H53" s="31">
        <v>4960</v>
      </c>
      <c r="I53" s="23"/>
      <c r="J53" s="31" t="s">
        <v>92</v>
      </c>
      <c r="K53" s="22" t="s">
        <v>81</v>
      </c>
      <c r="L53" s="31"/>
      <c r="M53" s="32"/>
      <c r="N53" s="31"/>
      <c r="O53" s="22"/>
      <c r="P53" s="31"/>
      <c r="Q53" s="26">
        <v>43799</v>
      </c>
    </row>
    <row r="54" spans="2:17">
      <c r="B54" s="21"/>
      <c r="C54" s="21" t="s">
        <v>35</v>
      </c>
      <c r="D54" s="21" t="s">
        <v>35</v>
      </c>
      <c r="E54" s="31" t="s">
        <v>97</v>
      </c>
      <c r="F54" s="23">
        <v>4</v>
      </c>
      <c r="G54" s="31">
        <v>2560</v>
      </c>
      <c r="H54" s="31">
        <v>10240</v>
      </c>
      <c r="I54" s="23"/>
      <c r="J54" s="31" t="s">
        <v>98</v>
      </c>
      <c r="K54" s="22" t="s">
        <v>81</v>
      </c>
      <c r="L54" s="31"/>
      <c r="M54" s="32"/>
      <c r="N54" s="31"/>
      <c r="O54" s="22"/>
      <c r="P54" s="31"/>
      <c r="Q54" s="26">
        <v>43799</v>
      </c>
    </row>
    <row r="55" spans="2:17">
      <c r="B55" s="21"/>
      <c r="C55" s="21" t="s">
        <v>35</v>
      </c>
      <c r="D55" s="21" t="s">
        <v>35</v>
      </c>
      <c r="E55" s="31" t="s">
        <v>79</v>
      </c>
      <c r="F55" s="23">
        <v>80</v>
      </c>
      <c r="G55" s="31">
        <v>225</v>
      </c>
      <c r="H55" s="31">
        <v>18000</v>
      </c>
      <c r="I55" s="23"/>
      <c r="J55" s="31" t="s">
        <v>80</v>
      </c>
      <c r="K55" s="22" t="s">
        <v>81</v>
      </c>
      <c r="L55" s="31"/>
      <c r="M55" s="32"/>
      <c r="N55" s="31"/>
      <c r="O55" s="22"/>
      <c r="P55" s="31"/>
      <c r="Q55" s="26">
        <v>43804</v>
      </c>
    </row>
    <row r="56" spans="2:17" ht="13.5" customHeight="1">
      <c r="B56" s="21"/>
      <c r="C56" s="21" t="s">
        <v>35</v>
      </c>
      <c r="D56" s="21" t="s">
        <v>35</v>
      </c>
      <c r="E56" s="31" t="s">
        <v>82</v>
      </c>
      <c r="F56" s="23">
        <v>40</v>
      </c>
      <c r="G56" s="31">
        <v>105</v>
      </c>
      <c r="H56" s="31">
        <v>4200</v>
      </c>
      <c r="I56" s="36"/>
      <c r="J56" s="31" t="s">
        <v>83</v>
      </c>
      <c r="K56" s="22" t="s">
        <v>81</v>
      </c>
      <c r="L56" s="22"/>
      <c r="M56" s="25"/>
      <c r="N56" s="31"/>
      <c r="O56" s="32"/>
      <c r="P56" s="37"/>
      <c r="Q56" s="26">
        <v>43804</v>
      </c>
    </row>
    <row r="57" spans="2:17" ht="13.5" customHeight="1">
      <c r="B57" s="21"/>
      <c r="C57" s="21" t="s">
        <v>35</v>
      </c>
      <c r="D57" s="21" t="s">
        <v>35</v>
      </c>
      <c r="E57" s="31" t="s">
        <v>99</v>
      </c>
      <c r="F57" s="23">
        <v>4</v>
      </c>
      <c r="G57" s="31">
        <v>1800</v>
      </c>
      <c r="H57" s="31">
        <v>7200</v>
      </c>
      <c r="I57" s="36"/>
      <c r="J57" s="31" t="s">
        <v>85</v>
      </c>
      <c r="K57" s="22" t="s">
        <v>81</v>
      </c>
      <c r="L57" s="22"/>
      <c r="M57" s="25"/>
      <c r="N57" s="31"/>
      <c r="O57" s="32"/>
      <c r="P57" s="37"/>
      <c r="Q57" s="26">
        <v>43804</v>
      </c>
    </row>
    <row r="58" spans="2:17" ht="13.5" customHeight="1">
      <c r="B58" s="21"/>
      <c r="C58" s="21" t="s">
        <v>35</v>
      </c>
      <c r="D58" s="21" t="s">
        <v>35</v>
      </c>
      <c r="E58" s="31" t="s">
        <v>100</v>
      </c>
      <c r="F58" s="23">
        <v>12</v>
      </c>
      <c r="G58" s="31">
        <v>420</v>
      </c>
      <c r="H58" s="31">
        <v>5040</v>
      </c>
      <c r="I58" s="36"/>
      <c r="J58" s="31" t="s">
        <v>85</v>
      </c>
      <c r="K58" s="22" t="s">
        <v>81</v>
      </c>
      <c r="L58" s="22"/>
      <c r="M58" s="25"/>
      <c r="N58" s="31"/>
      <c r="O58" s="32"/>
      <c r="P58" s="37"/>
      <c r="Q58" s="26">
        <v>43804</v>
      </c>
    </row>
    <row r="59" spans="2:17" ht="13.5" customHeight="1">
      <c r="B59" s="21"/>
      <c r="C59" s="21" t="s">
        <v>35</v>
      </c>
      <c r="D59" s="21" t="s">
        <v>35</v>
      </c>
      <c r="E59" s="31" t="s">
        <v>101</v>
      </c>
      <c r="F59" s="23">
        <v>12</v>
      </c>
      <c r="G59" s="31">
        <v>420</v>
      </c>
      <c r="H59" s="31">
        <v>5040</v>
      </c>
      <c r="I59" s="36"/>
      <c r="J59" s="31" t="s">
        <v>85</v>
      </c>
      <c r="K59" s="22" t="s">
        <v>81</v>
      </c>
      <c r="L59" s="22"/>
      <c r="M59" s="25"/>
      <c r="N59" s="31"/>
      <c r="O59" s="32"/>
      <c r="P59" s="37"/>
      <c r="Q59" s="26">
        <v>43804</v>
      </c>
    </row>
    <row r="60" spans="2:17" ht="13.5" customHeight="1">
      <c r="B60" s="21"/>
      <c r="C60" s="21" t="s">
        <v>35</v>
      </c>
      <c r="D60" s="21" t="s">
        <v>35</v>
      </c>
      <c r="E60" s="31" t="s">
        <v>102</v>
      </c>
      <c r="F60" s="23">
        <v>4</v>
      </c>
      <c r="G60" s="31">
        <v>760</v>
      </c>
      <c r="H60" s="31">
        <v>3040</v>
      </c>
      <c r="I60" s="36"/>
      <c r="J60" s="31" t="s">
        <v>85</v>
      </c>
      <c r="K60" s="22" t="s">
        <v>81</v>
      </c>
      <c r="L60" s="22"/>
      <c r="M60" s="25"/>
      <c r="N60" s="31"/>
      <c r="O60" s="32"/>
      <c r="P60" s="37"/>
      <c r="Q60" s="26">
        <v>43804</v>
      </c>
    </row>
    <row r="61" spans="2:17" ht="13.5" customHeight="1">
      <c r="B61" s="21"/>
      <c r="C61" s="21" t="s">
        <v>35</v>
      </c>
      <c r="D61" s="21" t="s">
        <v>35</v>
      </c>
      <c r="E61" s="31" t="s">
        <v>103</v>
      </c>
      <c r="F61" s="23">
        <v>4</v>
      </c>
      <c r="G61" s="31">
        <v>780</v>
      </c>
      <c r="H61" s="31">
        <v>3120</v>
      </c>
      <c r="I61" s="36"/>
      <c r="J61" s="31" t="s">
        <v>85</v>
      </c>
      <c r="K61" s="22" t="s">
        <v>81</v>
      </c>
      <c r="L61" s="22"/>
      <c r="M61" s="25"/>
      <c r="N61" s="31"/>
      <c r="O61" s="32"/>
      <c r="P61" s="37"/>
      <c r="Q61" s="26">
        <v>43804</v>
      </c>
    </row>
    <row r="62" spans="2:17" ht="13.5" customHeight="1">
      <c r="B62" s="21"/>
      <c r="C62" s="21" t="s">
        <v>35</v>
      </c>
      <c r="D62" s="21" t="s">
        <v>35</v>
      </c>
      <c r="E62" s="31" t="s">
        <v>104</v>
      </c>
      <c r="F62" s="23">
        <v>12</v>
      </c>
      <c r="G62" s="31">
        <v>1110</v>
      </c>
      <c r="H62" s="31">
        <v>13320</v>
      </c>
      <c r="I62" s="36"/>
      <c r="J62" s="31" t="s">
        <v>85</v>
      </c>
      <c r="K62" s="22" t="s">
        <v>81</v>
      </c>
      <c r="L62" s="22"/>
      <c r="M62" s="25"/>
      <c r="N62" s="31"/>
      <c r="O62" s="32"/>
      <c r="P62" s="37"/>
      <c r="Q62" s="26">
        <v>43804</v>
      </c>
    </row>
    <row r="63" spans="2:17" ht="13.5" customHeight="1">
      <c r="B63" s="27"/>
      <c r="C63" s="21" t="s">
        <v>35</v>
      </c>
      <c r="D63" s="21" t="s">
        <v>35</v>
      </c>
      <c r="E63" s="31" t="s">
        <v>105</v>
      </c>
      <c r="F63" s="23">
        <v>6</v>
      </c>
      <c r="G63" s="31">
        <v>1340</v>
      </c>
      <c r="H63" s="31">
        <v>8040</v>
      </c>
      <c r="I63" s="38"/>
      <c r="J63" s="31" t="s">
        <v>85</v>
      </c>
      <c r="K63" s="22" t="s">
        <v>81</v>
      </c>
      <c r="L63" s="22"/>
      <c r="M63" s="25"/>
      <c r="N63" s="31"/>
      <c r="O63" s="32"/>
      <c r="P63" s="37"/>
      <c r="Q63" s="26">
        <v>43804</v>
      </c>
    </row>
    <row r="64" spans="2:17" ht="13.5" customHeight="1">
      <c r="B64" s="27"/>
      <c r="C64" s="21" t="s">
        <v>35</v>
      </c>
      <c r="D64" s="21" t="s">
        <v>35</v>
      </c>
      <c r="E64" s="31" t="s">
        <v>106</v>
      </c>
      <c r="F64" s="23">
        <v>8</v>
      </c>
      <c r="G64" s="31">
        <v>1370</v>
      </c>
      <c r="H64" s="31">
        <v>10960</v>
      </c>
      <c r="I64" s="38"/>
      <c r="J64" s="31" t="s">
        <v>85</v>
      </c>
      <c r="K64" s="22" t="s">
        <v>81</v>
      </c>
      <c r="L64" s="22"/>
      <c r="M64" s="25"/>
      <c r="N64" s="31"/>
      <c r="O64" s="32"/>
      <c r="P64" s="37"/>
      <c r="Q64" s="26">
        <v>43804</v>
      </c>
    </row>
    <row r="65" spans="2:17" ht="13.5" customHeight="1">
      <c r="B65" s="27"/>
      <c r="C65" s="21" t="s">
        <v>35</v>
      </c>
      <c r="D65" s="21" t="s">
        <v>35</v>
      </c>
      <c r="E65" s="31" t="s">
        <v>91</v>
      </c>
      <c r="F65" s="23">
        <v>20</v>
      </c>
      <c r="G65" s="31">
        <v>600</v>
      </c>
      <c r="H65" s="31">
        <v>12000</v>
      </c>
      <c r="I65" s="38"/>
      <c r="J65" s="31" t="s">
        <v>92</v>
      </c>
      <c r="K65" s="22" t="s">
        <v>81</v>
      </c>
      <c r="L65" s="22"/>
      <c r="M65" s="25"/>
      <c r="N65" s="31"/>
      <c r="O65" s="32"/>
      <c r="P65" s="37"/>
      <c r="Q65" s="26">
        <v>43804</v>
      </c>
    </row>
    <row r="66" spans="2:17" ht="13.5" customHeight="1">
      <c r="B66" s="27"/>
      <c r="C66" s="21" t="s">
        <v>35</v>
      </c>
      <c r="D66" s="21" t="s">
        <v>35</v>
      </c>
      <c r="E66" s="31" t="s">
        <v>93</v>
      </c>
      <c r="F66" s="23">
        <v>10</v>
      </c>
      <c r="G66" s="31">
        <v>1976</v>
      </c>
      <c r="H66" s="31">
        <v>19760</v>
      </c>
      <c r="I66" s="38"/>
      <c r="J66" s="31" t="s">
        <v>94</v>
      </c>
      <c r="K66" s="22" t="s">
        <v>81</v>
      </c>
      <c r="L66" s="22"/>
      <c r="M66" s="25"/>
      <c r="N66" s="31"/>
      <c r="O66" s="32"/>
      <c r="P66" s="37"/>
      <c r="Q66" s="26">
        <v>43804</v>
      </c>
    </row>
    <row r="67" spans="2:17" ht="13.5" customHeight="1">
      <c r="B67" s="27"/>
      <c r="C67" s="21" t="s">
        <v>35</v>
      </c>
      <c r="D67" s="21" t="s">
        <v>35</v>
      </c>
      <c r="E67" s="31" t="s">
        <v>79</v>
      </c>
      <c r="F67" s="23">
        <v>104</v>
      </c>
      <c r="G67" s="31">
        <v>221</v>
      </c>
      <c r="H67" s="31">
        <v>22984</v>
      </c>
      <c r="I67" s="38"/>
      <c r="J67" s="31" t="s">
        <v>80</v>
      </c>
      <c r="K67" s="22" t="s">
        <v>81</v>
      </c>
      <c r="L67" s="22"/>
      <c r="M67" s="25"/>
      <c r="N67" s="31"/>
      <c r="O67" s="32"/>
      <c r="P67" s="37"/>
      <c r="Q67" s="26">
        <v>43796</v>
      </c>
    </row>
    <row r="68" spans="2:17" ht="13.5" customHeight="1">
      <c r="B68" s="21"/>
      <c r="C68" s="21" t="s">
        <v>35</v>
      </c>
      <c r="D68" s="21" t="s">
        <v>35</v>
      </c>
      <c r="E68" s="31" t="s">
        <v>107</v>
      </c>
      <c r="F68" s="23">
        <v>28</v>
      </c>
      <c r="G68" s="31">
        <v>217</v>
      </c>
      <c r="H68" s="31">
        <v>6076</v>
      </c>
      <c r="I68" s="36"/>
      <c r="J68" s="31" t="s">
        <v>80</v>
      </c>
      <c r="K68" s="22" t="s">
        <v>81</v>
      </c>
      <c r="L68" s="22"/>
      <c r="M68" s="25"/>
      <c r="N68" s="31"/>
      <c r="O68" s="32"/>
      <c r="P68" s="37"/>
      <c r="Q68" s="26">
        <v>43796</v>
      </c>
    </row>
    <row r="69" spans="2:17" ht="13.5" customHeight="1">
      <c r="B69" s="21"/>
      <c r="C69" s="21" t="s">
        <v>35</v>
      </c>
      <c r="D69" s="21" t="s">
        <v>35</v>
      </c>
      <c r="E69" s="31" t="s">
        <v>82</v>
      </c>
      <c r="F69" s="23">
        <v>12</v>
      </c>
      <c r="G69" s="31">
        <v>240</v>
      </c>
      <c r="H69" s="31">
        <v>2880</v>
      </c>
      <c r="I69" s="36"/>
      <c r="J69" s="31" t="s">
        <v>83</v>
      </c>
      <c r="K69" s="22" t="s">
        <v>81</v>
      </c>
      <c r="L69" s="22"/>
      <c r="M69" s="25"/>
      <c r="N69" s="31"/>
      <c r="O69" s="32"/>
      <c r="P69" s="37"/>
      <c r="Q69" s="26">
        <v>43796</v>
      </c>
    </row>
    <row r="70" spans="2:17" ht="13.5" customHeight="1">
      <c r="B70" s="21"/>
      <c r="C70" s="21" t="s">
        <v>35</v>
      </c>
      <c r="D70" s="21" t="s">
        <v>35</v>
      </c>
      <c r="E70" s="31" t="s">
        <v>108</v>
      </c>
      <c r="F70" s="23">
        <v>2</v>
      </c>
      <c r="G70" s="31">
        <v>1750</v>
      </c>
      <c r="H70" s="31">
        <v>3500</v>
      </c>
      <c r="I70" s="36"/>
      <c r="J70" s="31" t="s">
        <v>85</v>
      </c>
      <c r="K70" s="22" t="s">
        <v>81</v>
      </c>
      <c r="L70" s="22"/>
      <c r="M70" s="25"/>
      <c r="N70" s="31"/>
      <c r="O70" s="32"/>
      <c r="P70" s="37"/>
      <c r="Q70" s="26">
        <v>43796</v>
      </c>
    </row>
    <row r="71" spans="2:17">
      <c r="B71" s="21"/>
      <c r="C71" s="21" t="s">
        <v>35</v>
      </c>
      <c r="D71" s="21" t="s">
        <v>35</v>
      </c>
      <c r="E71" s="31" t="s">
        <v>99</v>
      </c>
      <c r="F71" s="23">
        <v>8</v>
      </c>
      <c r="G71" s="31">
        <v>1800</v>
      </c>
      <c r="H71" s="31">
        <v>14400</v>
      </c>
      <c r="I71" s="23"/>
      <c r="J71" s="31" t="s">
        <v>85</v>
      </c>
      <c r="K71" s="22" t="s">
        <v>81</v>
      </c>
      <c r="L71" s="31"/>
      <c r="M71" s="25"/>
      <c r="N71" s="31"/>
      <c r="O71" s="32"/>
      <c r="P71" s="37"/>
      <c r="Q71" s="26">
        <v>43796</v>
      </c>
    </row>
    <row r="72" spans="2:17">
      <c r="B72" s="21"/>
      <c r="C72" s="21" t="s">
        <v>35</v>
      </c>
      <c r="D72" s="21" t="s">
        <v>35</v>
      </c>
      <c r="E72" s="31" t="s">
        <v>109</v>
      </c>
      <c r="F72" s="23">
        <v>12</v>
      </c>
      <c r="G72" s="31">
        <v>1950</v>
      </c>
      <c r="H72" s="31">
        <v>23400</v>
      </c>
      <c r="I72" s="23"/>
      <c r="J72" s="31" t="s">
        <v>85</v>
      </c>
      <c r="K72" s="22" t="s">
        <v>81</v>
      </c>
      <c r="L72" s="31"/>
      <c r="M72" s="25"/>
      <c r="N72" s="31"/>
      <c r="O72" s="32"/>
      <c r="P72" s="37"/>
      <c r="Q72" s="26">
        <v>43796</v>
      </c>
    </row>
    <row r="73" spans="2:17" ht="13.5" customHeight="1">
      <c r="B73" s="27"/>
      <c r="C73" s="21" t="s">
        <v>35</v>
      </c>
      <c r="D73" s="21" t="s">
        <v>35</v>
      </c>
      <c r="E73" s="31" t="s">
        <v>110</v>
      </c>
      <c r="F73" s="23">
        <v>10</v>
      </c>
      <c r="G73" s="31">
        <v>2310</v>
      </c>
      <c r="H73" s="31">
        <v>23100</v>
      </c>
      <c r="I73" s="36"/>
      <c r="J73" s="31" t="s">
        <v>85</v>
      </c>
      <c r="K73" s="22" t="s">
        <v>81</v>
      </c>
      <c r="L73" s="22"/>
      <c r="M73" s="25"/>
      <c r="N73" s="31"/>
      <c r="O73" s="32"/>
      <c r="P73" s="37"/>
      <c r="Q73" s="26">
        <v>43796</v>
      </c>
    </row>
    <row r="74" spans="2:17" ht="13.5" customHeight="1">
      <c r="B74" s="27"/>
      <c r="C74" s="21" t="s">
        <v>35</v>
      </c>
      <c r="D74" s="21" t="s">
        <v>35</v>
      </c>
      <c r="E74" s="31" t="s">
        <v>111</v>
      </c>
      <c r="F74" s="23">
        <v>4</v>
      </c>
      <c r="G74" s="31">
        <v>1000</v>
      </c>
      <c r="H74" s="31">
        <v>4000</v>
      </c>
      <c r="I74" s="36"/>
      <c r="J74" s="31" t="s">
        <v>85</v>
      </c>
      <c r="K74" s="22" t="s">
        <v>81</v>
      </c>
      <c r="L74" s="22"/>
      <c r="M74" s="25"/>
      <c r="N74" s="31"/>
      <c r="O74" s="32"/>
      <c r="P74" s="37"/>
      <c r="Q74" s="26">
        <v>43796</v>
      </c>
    </row>
    <row r="75" spans="2:17" ht="13.5" customHeight="1">
      <c r="B75" s="27"/>
      <c r="C75" s="21" t="s">
        <v>35</v>
      </c>
      <c r="D75" s="21" t="s">
        <v>35</v>
      </c>
      <c r="E75" s="31" t="s">
        <v>112</v>
      </c>
      <c r="F75" s="23">
        <v>4</v>
      </c>
      <c r="G75" s="31">
        <v>1040</v>
      </c>
      <c r="H75" s="31">
        <v>4160</v>
      </c>
      <c r="I75" s="36"/>
      <c r="J75" s="31" t="s">
        <v>85</v>
      </c>
      <c r="K75" s="22" t="s">
        <v>81</v>
      </c>
      <c r="L75" s="22"/>
      <c r="M75" s="25"/>
      <c r="N75" s="31"/>
      <c r="O75" s="32"/>
      <c r="P75" s="37"/>
      <c r="Q75" s="26">
        <v>43796</v>
      </c>
    </row>
    <row r="76" spans="2:17" ht="13.5" customHeight="1">
      <c r="B76" s="27"/>
      <c r="C76" s="21" t="s">
        <v>35</v>
      </c>
      <c r="D76" s="21" t="s">
        <v>35</v>
      </c>
      <c r="E76" s="31" t="s">
        <v>89</v>
      </c>
      <c r="F76" s="23">
        <v>2</v>
      </c>
      <c r="G76" s="31">
        <v>1080</v>
      </c>
      <c r="H76" s="31">
        <v>2160</v>
      </c>
      <c r="I76" s="36"/>
      <c r="J76" s="31" t="s">
        <v>85</v>
      </c>
      <c r="K76" s="22" t="s">
        <v>81</v>
      </c>
      <c r="L76" s="22"/>
      <c r="M76" s="25"/>
      <c r="N76" s="31"/>
      <c r="O76" s="32"/>
      <c r="P76" s="37"/>
      <c r="Q76" s="26">
        <v>43796</v>
      </c>
    </row>
    <row r="77" spans="2:17" ht="13.5" customHeight="1">
      <c r="B77" s="27"/>
      <c r="C77" s="21" t="s">
        <v>35</v>
      </c>
      <c r="D77" s="21" t="s">
        <v>35</v>
      </c>
      <c r="E77" s="31" t="s">
        <v>113</v>
      </c>
      <c r="F77" s="23">
        <v>4</v>
      </c>
      <c r="G77" s="31">
        <v>1190</v>
      </c>
      <c r="H77" s="31">
        <v>4760</v>
      </c>
      <c r="I77" s="36"/>
      <c r="J77" s="31" t="s">
        <v>85</v>
      </c>
      <c r="K77" s="22" t="s">
        <v>81</v>
      </c>
      <c r="L77" s="22"/>
      <c r="M77" s="25"/>
      <c r="N77" s="31"/>
      <c r="O77" s="32"/>
      <c r="P77" s="37"/>
      <c r="Q77" s="26">
        <v>43796</v>
      </c>
    </row>
    <row r="78" spans="2:17" ht="13.5" customHeight="1">
      <c r="B78" s="27"/>
      <c r="C78" s="21" t="s">
        <v>35</v>
      </c>
      <c r="D78" s="21" t="s">
        <v>35</v>
      </c>
      <c r="E78" s="31" t="s">
        <v>90</v>
      </c>
      <c r="F78" s="23">
        <v>4</v>
      </c>
      <c r="G78" s="31">
        <v>1190</v>
      </c>
      <c r="H78" s="31">
        <v>4760</v>
      </c>
      <c r="I78" s="36"/>
      <c r="J78" s="31" t="s">
        <v>85</v>
      </c>
      <c r="K78" s="22" t="s">
        <v>81</v>
      </c>
      <c r="L78" s="22"/>
      <c r="M78" s="25"/>
      <c r="N78" s="31"/>
      <c r="O78" s="32"/>
      <c r="P78" s="37"/>
      <c r="Q78" s="26">
        <v>43796</v>
      </c>
    </row>
    <row r="79" spans="2:17" ht="13.5" customHeight="1">
      <c r="B79" s="27"/>
      <c r="C79" s="21" t="s">
        <v>35</v>
      </c>
      <c r="D79" s="21" t="s">
        <v>35</v>
      </c>
      <c r="E79" s="31" t="s">
        <v>114</v>
      </c>
      <c r="F79" s="23">
        <v>64</v>
      </c>
      <c r="G79" s="31">
        <v>37</v>
      </c>
      <c r="H79" s="31">
        <v>2368</v>
      </c>
      <c r="I79" s="36"/>
      <c r="J79" s="31" t="s">
        <v>115</v>
      </c>
      <c r="K79" s="22" t="s">
        <v>81</v>
      </c>
      <c r="L79" s="22"/>
      <c r="M79" s="25"/>
      <c r="N79" s="31"/>
      <c r="O79" s="32"/>
      <c r="P79" s="37"/>
      <c r="Q79" s="26">
        <v>43795</v>
      </c>
    </row>
    <row r="80" spans="2:17" ht="13.5" customHeight="1">
      <c r="B80" s="27"/>
      <c r="C80" s="21" t="s">
        <v>35</v>
      </c>
      <c r="D80" s="21" t="s">
        <v>35</v>
      </c>
      <c r="E80" s="31" t="s">
        <v>79</v>
      </c>
      <c r="F80" s="23">
        <v>8</v>
      </c>
      <c r="G80" s="31">
        <v>225</v>
      </c>
      <c r="H80" s="31">
        <v>1800</v>
      </c>
      <c r="I80" s="36"/>
      <c r="J80" s="31" t="s">
        <v>80</v>
      </c>
      <c r="K80" s="22" t="s">
        <v>81</v>
      </c>
      <c r="L80" s="22"/>
      <c r="M80" s="25"/>
      <c r="N80" s="31"/>
      <c r="O80" s="32"/>
      <c r="P80" s="37"/>
      <c r="Q80" s="26">
        <v>43795</v>
      </c>
    </row>
    <row r="81" spans="2:17" ht="13.5" customHeight="1">
      <c r="B81" s="27"/>
      <c r="C81" s="21" t="s">
        <v>35</v>
      </c>
      <c r="D81" s="21" t="s">
        <v>35</v>
      </c>
      <c r="E81" s="31" t="s">
        <v>107</v>
      </c>
      <c r="F81" s="23">
        <v>12</v>
      </c>
      <c r="G81" s="31">
        <v>217</v>
      </c>
      <c r="H81" s="31">
        <v>2604</v>
      </c>
      <c r="I81" s="36"/>
      <c r="J81" s="31" t="s">
        <v>80</v>
      </c>
      <c r="K81" s="22" t="s">
        <v>81</v>
      </c>
      <c r="L81" s="22"/>
      <c r="M81" s="25"/>
      <c r="N81" s="31"/>
      <c r="O81" s="32"/>
      <c r="P81" s="37"/>
      <c r="Q81" s="26">
        <v>43795</v>
      </c>
    </row>
    <row r="82" spans="2:17" ht="13.5" customHeight="1">
      <c r="B82" s="27"/>
      <c r="C82" s="21" t="s">
        <v>35</v>
      </c>
      <c r="D82" s="21" t="s">
        <v>35</v>
      </c>
      <c r="E82" s="31" t="s">
        <v>116</v>
      </c>
      <c r="F82" s="23">
        <v>152</v>
      </c>
      <c r="G82" s="31">
        <v>512</v>
      </c>
      <c r="H82" s="31">
        <v>77824</v>
      </c>
      <c r="I82" s="36"/>
      <c r="J82" s="31" t="s">
        <v>80</v>
      </c>
      <c r="K82" s="22" t="s">
        <v>81</v>
      </c>
      <c r="L82" s="22"/>
      <c r="M82" s="25"/>
      <c r="N82" s="31"/>
      <c r="O82" s="32"/>
      <c r="P82" s="37"/>
      <c r="Q82" s="26">
        <v>43795</v>
      </c>
    </row>
    <row r="83" spans="2:17" ht="13.5" customHeight="1">
      <c r="B83" s="27"/>
      <c r="C83" s="21" t="s">
        <v>35</v>
      </c>
      <c r="D83" s="21" t="s">
        <v>35</v>
      </c>
      <c r="E83" s="31" t="s">
        <v>117</v>
      </c>
      <c r="F83" s="23">
        <v>8</v>
      </c>
      <c r="G83" s="31">
        <v>7690</v>
      </c>
      <c r="H83" s="31">
        <v>61520</v>
      </c>
      <c r="I83" s="36"/>
      <c r="J83" s="31" t="s">
        <v>118</v>
      </c>
      <c r="K83" s="22" t="s">
        <v>81</v>
      </c>
      <c r="L83" s="22"/>
      <c r="M83" s="25"/>
      <c r="N83" s="31"/>
      <c r="O83" s="32"/>
      <c r="P83" s="37"/>
      <c r="Q83" s="26">
        <v>43795</v>
      </c>
    </row>
    <row r="84" spans="2:17" ht="13.5" customHeight="1">
      <c r="B84" s="27"/>
      <c r="C84" s="21" t="s">
        <v>35</v>
      </c>
      <c r="D84" s="21" t="s">
        <v>35</v>
      </c>
      <c r="E84" s="31" t="s">
        <v>119</v>
      </c>
      <c r="F84" s="23">
        <v>10</v>
      </c>
      <c r="G84" s="31">
        <v>6370</v>
      </c>
      <c r="H84" s="31">
        <v>63700</v>
      </c>
      <c r="I84" s="36"/>
      <c r="J84" s="31" t="s">
        <v>85</v>
      </c>
      <c r="K84" s="22" t="s">
        <v>81</v>
      </c>
      <c r="L84" s="22"/>
      <c r="M84" s="25"/>
      <c r="N84" s="31"/>
      <c r="O84" s="32"/>
      <c r="P84" s="37"/>
      <c r="Q84" s="26">
        <v>43795</v>
      </c>
    </row>
    <row r="85" spans="2:17" ht="13.5" customHeight="1">
      <c r="B85" s="27"/>
      <c r="C85" s="21" t="s">
        <v>35</v>
      </c>
      <c r="D85" s="21" t="s">
        <v>35</v>
      </c>
      <c r="E85" s="31" t="s">
        <v>120</v>
      </c>
      <c r="F85" s="23">
        <v>8</v>
      </c>
      <c r="G85" s="31">
        <v>7150</v>
      </c>
      <c r="H85" s="31">
        <v>57200</v>
      </c>
      <c r="I85" s="36"/>
      <c r="J85" s="31" t="s">
        <v>85</v>
      </c>
      <c r="K85" s="22" t="s">
        <v>81</v>
      </c>
      <c r="L85" s="22"/>
      <c r="M85" s="25"/>
      <c r="N85" s="31"/>
      <c r="O85" s="32"/>
      <c r="P85" s="37"/>
      <c r="Q85" s="26">
        <v>43795</v>
      </c>
    </row>
    <row r="86" spans="2:17" ht="13.5" customHeight="1">
      <c r="B86" s="27"/>
      <c r="C86" s="21" t="s">
        <v>35</v>
      </c>
      <c r="D86" s="21" t="s">
        <v>35</v>
      </c>
      <c r="E86" s="31" t="s">
        <v>121</v>
      </c>
      <c r="F86" s="23">
        <v>10</v>
      </c>
      <c r="G86" s="31">
        <v>2230</v>
      </c>
      <c r="H86" s="31">
        <v>22300</v>
      </c>
      <c r="I86" s="36"/>
      <c r="J86" s="31" t="s">
        <v>85</v>
      </c>
      <c r="K86" s="22" t="s">
        <v>81</v>
      </c>
      <c r="L86" s="22"/>
      <c r="M86" s="25"/>
      <c r="N86" s="31"/>
      <c r="O86" s="32"/>
      <c r="P86" s="37"/>
      <c r="Q86" s="26">
        <v>43795</v>
      </c>
    </row>
    <row r="87" spans="2:17" ht="13.5" customHeight="1">
      <c r="B87" s="27"/>
      <c r="C87" s="21" t="s">
        <v>35</v>
      </c>
      <c r="D87" s="21" t="s">
        <v>35</v>
      </c>
      <c r="E87" s="31" t="s">
        <v>122</v>
      </c>
      <c r="F87" s="23">
        <v>8</v>
      </c>
      <c r="G87" s="31">
        <v>3050</v>
      </c>
      <c r="H87" s="31">
        <v>24400</v>
      </c>
      <c r="I87" s="36"/>
      <c r="J87" s="31" t="s">
        <v>85</v>
      </c>
      <c r="K87" s="22" t="s">
        <v>81</v>
      </c>
      <c r="L87" s="22"/>
      <c r="M87" s="25"/>
      <c r="N87" s="31"/>
      <c r="O87" s="32"/>
      <c r="P87" s="37"/>
      <c r="Q87" s="26">
        <v>43795</v>
      </c>
    </row>
    <row r="88" spans="2:17" ht="13.5" customHeight="1">
      <c r="B88" s="27"/>
      <c r="C88" s="21" t="s">
        <v>35</v>
      </c>
      <c r="D88" s="21" t="s">
        <v>35</v>
      </c>
      <c r="E88" s="31" t="s">
        <v>123</v>
      </c>
      <c r="F88" s="23">
        <v>10</v>
      </c>
      <c r="G88" s="31">
        <v>3220</v>
      </c>
      <c r="H88" s="31">
        <v>32200</v>
      </c>
      <c r="I88" s="36"/>
      <c r="J88" s="31" t="s">
        <v>85</v>
      </c>
      <c r="K88" s="22" t="s">
        <v>81</v>
      </c>
      <c r="L88" s="22"/>
      <c r="M88" s="25"/>
      <c r="N88" s="31"/>
      <c r="O88" s="32"/>
      <c r="P88" s="37"/>
      <c r="Q88" s="26">
        <v>43795</v>
      </c>
    </row>
    <row r="89" spans="2:17" ht="13.5" customHeight="1">
      <c r="B89" s="27"/>
      <c r="C89" s="21" t="s">
        <v>35</v>
      </c>
      <c r="D89" s="21" t="s">
        <v>35</v>
      </c>
      <c r="E89" s="31" t="s">
        <v>124</v>
      </c>
      <c r="F89" s="23">
        <v>6</v>
      </c>
      <c r="G89" s="31">
        <v>3570</v>
      </c>
      <c r="H89" s="31">
        <v>21420</v>
      </c>
      <c r="I89" s="36"/>
      <c r="J89" s="31" t="s">
        <v>85</v>
      </c>
      <c r="K89" s="22" t="s">
        <v>81</v>
      </c>
      <c r="L89" s="22"/>
      <c r="M89" s="25"/>
      <c r="N89" s="31"/>
      <c r="O89" s="32"/>
      <c r="P89" s="39"/>
      <c r="Q89" s="26">
        <v>43795</v>
      </c>
    </row>
    <row r="90" spans="2:17" ht="13.5" customHeight="1">
      <c r="B90" s="27"/>
      <c r="C90" s="21" t="s">
        <v>35</v>
      </c>
      <c r="D90" s="21" t="s">
        <v>35</v>
      </c>
      <c r="E90" s="31" t="s">
        <v>125</v>
      </c>
      <c r="F90" s="23">
        <v>2</v>
      </c>
      <c r="G90" s="31">
        <v>1234</v>
      </c>
      <c r="H90" s="31">
        <v>2468</v>
      </c>
      <c r="I90" s="36"/>
      <c r="J90" s="31" t="s">
        <v>126</v>
      </c>
      <c r="K90" s="22" t="s">
        <v>81</v>
      </c>
      <c r="L90" s="22"/>
      <c r="M90" s="25"/>
      <c r="N90" s="31"/>
      <c r="O90" s="32"/>
      <c r="P90" s="37"/>
      <c r="Q90" s="26">
        <v>43795</v>
      </c>
    </row>
    <row r="91" spans="2:17">
      <c r="B91" s="27"/>
      <c r="C91" s="21" t="s">
        <v>35</v>
      </c>
      <c r="D91" s="21" t="s">
        <v>35</v>
      </c>
      <c r="E91" s="31" t="s">
        <v>127</v>
      </c>
      <c r="F91" s="23">
        <v>2</v>
      </c>
      <c r="G91" s="31">
        <v>4200</v>
      </c>
      <c r="H91" s="31">
        <v>8400</v>
      </c>
      <c r="I91" s="23"/>
      <c r="J91" s="31" t="s">
        <v>85</v>
      </c>
      <c r="K91" s="22" t="s">
        <v>81</v>
      </c>
      <c r="L91" s="22"/>
      <c r="M91" s="25"/>
      <c r="N91" s="31"/>
      <c r="O91" s="22"/>
      <c r="P91" s="32"/>
      <c r="Q91" s="26">
        <v>43795</v>
      </c>
    </row>
    <row r="92" spans="2:17">
      <c r="B92" s="27"/>
      <c r="C92" s="21" t="s">
        <v>128</v>
      </c>
      <c r="D92" s="21" t="s">
        <v>129</v>
      </c>
      <c r="E92" s="30" t="s">
        <v>130</v>
      </c>
      <c r="F92" s="23">
        <v>4</v>
      </c>
      <c r="G92" s="38">
        <v>140000</v>
      </c>
      <c r="H92" s="38">
        <f>F92*G92</f>
        <v>560000</v>
      </c>
      <c r="I92" s="38"/>
      <c r="J92" s="31" t="s">
        <v>131</v>
      </c>
      <c r="K92" s="40" t="s">
        <v>132</v>
      </c>
      <c r="L92" s="31"/>
      <c r="M92" s="25">
        <v>43797</v>
      </c>
      <c r="N92" s="31"/>
      <c r="O92" s="32">
        <v>43802</v>
      </c>
      <c r="P92" s="33">
        <v>43801</v>
      </c>
      <c r="Q92" s="26">
        <v>43801</v>
      </c>
    </row>
    <row r="93" spans="2:17">
      <c r="B93" s="27"/>
      <c r="C93" s="21" t="s">
        <v>128</v>
      </c>
      <c r="D93" s="21" t="s">
        <v>129</v>
      </c>
      <c r="E93" s="41" t="s">
        <v>133</v>
      </c>
      <c r="F93" s="23">
        <v>4</v>
      </c>
      <c r="G93" s="38">
        <v>135000</v>
      </c>
      <c r="H93" s="31">
        <f>F93*G93</f>
        <v>540000</v>
      </c>
      <c r="I93" s="38"/>
      <c r="J93" s="31" t="s">
        <v>134</v>
      </c>
      <c r="K93" s="40" t="s">
        <v>132</v>
      </c>
      <c r="L93" s="31"/>
      <c r="M93" s="25">
        <v>43797</v>
      </c>
      <c r="N93" s="31"/>
      <c r="O93" s="32">
        <v>43802</v>
      </c>
      <c r="P93" s="33">
        <v>43801</v>
      </c>
      <c r="Q93" s="26">
        <v>43801</v>
      </c>
    </row>
    <row r="94" spans="2:17">
      <c r="B94" s="27"/>
      <c r="C94" s="21" t="s">
        <v>128</v>
      </c>
      <c r="D94" s="21" t="s">
        <v>129</v>
      </c>
      <c r="E94" s="41" t="s">
        <v>135</v>
      </c>
      <c r="F94" s="23">
        <v>4</v>
      </c>
      <c r="G94" s="38">
        <v>36500</v>
      </c>
      <c r="H94" s="31">
        <f>F94*G94</f>
        <v>146000</v>
      </c>
      <c r="I94" s="38"/>
      <c r="J94" s="31" t="s">
        <v>136</v>
      </c>
      <c r="K94" s="40" t="s">
        <v>132</v>
      </c>
      <c r="L94" s="31"/>
      <c r="M94" s="25">
        <v>43797</v>
      </c>
      <c r="N94" s="31"/>
      <c r="O94" s="32">
        <v>43802</v>
      </c>
      <c r="P94" s="33">
        <v>43801</v>
      </c>
      <c r="Q94" s="26">
        <v>43801</v>
      </c>
    </row>
    <row r="95" spans="2:17">
      <c r="B95" s="27"/>
      <c r="C95" s="21" t="s">
        <v>128</v>
      </c>
      <c r="D95" s="21" t="s">
        <v>129</v>
      </c>
      <c r="E95" s="41" t="s">
        <v>137</v>
      </c>
      <c r="F95" s="23">
        <v>4</v>
      </c>
      <c r="G95" s="38">
        <v>19550</v>
      </c>
      <c r="H95" s="31">
        <f>F95*G95</f>
        <v>78200</v>
      </c>
      <c r="I95" s="38"/>
      <c r="J95" s="31" t="s">
        <v>138</v>
      </c>
      <c r="K95" s="40" t="s">
        <v>132</v>
      </c>
      <c r="L95" s="31"/>
      <c r="M95" s="25">
        <v>43797</v>
      </c>
      <c r="N95" s="31"/>
      <c r="O95" s="32">
        <v>43802</v>
      </c>
      <c r="P95" s="33">
        <v>43801</v>
      </c>
      <c r="Q95" s="26">
        <v>43801</v>
      </c>
    </row>
    <row r="96" spans="2:17">
      <c r="B96" s="27"/>
      <c r="C96" s="21" t="s">
        <v>139</v>
      </c>
      <c r="D96" s="21" t="s">
        <v>139</v>
      </c>
      <c r="E96" s="31" t="s">
        <v>140</v>
      </c>
      <c r="F96" s="23">
        <v>4</v>
      </c>
      <c r="G96" s="28">
        <v>13800</v>
      </c>
      <c r="H96" s="28">
        <f>F96*G96</f>
        <v>55200</v>
      </c>
      <c r="I96" s="23"/>
      <c r="J96" s="31"/>
      <c r="K96" s="42" t="s">
        <v>141</v>
      </c>
      <c r="L96" s="22"/>
      <c r="M96" s="32">
        <v>43795</v>
      </c>
      <c r="N96" s="31"/>
      <c r="O96" s="22" t="s">
        <v>142</v>
      </c>
      <c r="P96" s="43">
        <v>43797</v>
      </c>
      <c r="Q96" s="26">
        <v>43797</v>
      </c>
    </row>
    <row r="97" spans="2:17">
      <c r="B97" s="27"/>
      <c r="C97" s="21"/>
      <c r="D97" s="21"/>
      <c r="E97" s="31"/>
      <c r="F97" s="23"/>
      <c r="G97" s="28"/>
      <c r="H97" s="28"/>
      <c r="I97" s="23"/>
      <c r="J97" s="31"/>
      <c r="K97" s="44"/>
      <c r="L97" s="22"/>
      <c r="M97" s="32"/>
      <c r="N97" s="31"/>
      <c r="O97" s="22"/>
      <c r="P97" s="31"/>
      <c r="Q97" s="26"/>
    </row>
    <row r="98" spans="2:17">
      <c r="B98" s="27"/>
      <c r="C98" s="45" t="s">
        <v>143</v>
      </c>
      <c r="D98" s="21" t="s">
        <v>144</v>
      </c>
      <c r="E98" s="46" t="s">
        <v>145</v>
      </c>
      <c r="F98" s="47">
        <v>16</v>
      </c>
      <c r="G98" s="28">
        <v>5320</v>
      </c>
      <c r="H98" s="28">
        <f>F98*G98</f>
        <v>85120</v>
      </c>
      <c r="I98" s="23"/>
      <c r="J98" s="48" t="s">
        <v>146</v>
      </c>
      <c r="K98" s="40" t="s">
        <v>147</v>
      </c>
      <c r="L98" s="22"/>
      <c r="M98" s="32">
        <v>43801</v>
      </c>
      <c r="N98" s="31"/>
      <c r="O98" s="32">
        <v>43815</v>
      </c>
      <c r="P98" s="31"/>
      <c r="Q98" s="26"/>
    </row>
    <row r="99" spans="2:17">
      <c r="B99" s="27"/>
      <c r="C99" s="45" t="s">
        <v>143</v>
      </c>
      <c r="D99" s="21" t="s">
        <v>144</v>
      </c>
      <c r="E99" s="49" t="s">
        <v>148</v>
      </c>
      <c r="F99" s="47">
        <v>8</v>
      </c>
      <c r="G99" s="28">
        <v>7620</v>
      </c>
      <c r="H99" s="28">
        <f t="shared" ref="H99:H138" si="0">F99*G99</f>
        <v>60960</v>
      </c>
      <c r="I99" s="23"/>
      <c r="J99" s="48" t="s">
        <v>146</v>
      </c>
      <c r="K99" s="40" t="s">
        <v>147</v>
      </c>
      <c r="L99" s="22"/>
      <c r="M99" s="32">
        <v>43801</v>
      </c>
      <c r="N99" s="31"/>
      <c r="O99" s="25">
        <v>43815</v>
      </c>
      <c r="P99" s="31"/>
      <c r="Q99" s="26"/>
    </row>
    <row r="100" spans="2:17">
      <c r="B100" s="27"/>
      <c r="C100" s="45" t="s">
        <v>143</v>
      </c>
      <c r="D100" s="21" t="s">
        <v>144</v>
      </c>
      <c r="E100" s="50" t="s">
        <v>149</v>
      </c>
      <c r="F100" s="51">
        <v>2</v>
      </c>
      <c r="G100" s="52">
        <v>12820</v>
      </c>
      <c r="H100" s="52">
        <f t="shared" si="0"/>
        <v>25640</v>
      </c>
      <c r="I100" s="53"/>
      <c r="J100" s="54" t="s">
        <v>150</v>
      </c>
      <c r="K100" s="40" t="s">
        <v>147</v>
      </c>
      <c r="L100" s="22"/>
      <c r="M100" s="32">
        <v>43801</v>
      </c>
      <c r="N100" s="31"/>
      <c r="O100" s="25">
        <v>43815</v>
      </c>
      <c r="P100" s="31"/>
      <c r="Q100" s="26"/>
    </row>
    <row r="101" spans="2:17" s="62" customFormat="1">
      <c r="B101" s="55"/>
      <c r="C101" s="56" t="s">
        <v>143</v>
      </c>
      <c r="D101" s="21" t="s">
        <v>144</v>
      </c>
      <c r="E101" s="46" t="s">
        <v>151</v>
      </c>
      <c r="F101" s="47">
        <v>2</v>
      </c>
      <c r="G101" s="28">
        <v>16200</v>
      </c>
      <c r="H101" s="28">
        <f t="shared" si="0"/>
        <v>32400</v>
      </c>
      <c r="I101" s="23"/>
      <c r="J101" s="48" t="s">
        <v>150</v>
      </c>
      <c r="K101" s="40" t="s">
        <v>147</v>
      </c>
      <c r="L101" s="57"/>
      <c r="M101" s="58">
        <v>43801</v>
      </c>
      <c r="N101" s="59"/>
      <c r="O101" s="60">
        <v>43815</v>
      </c>
      <c r="P101" s="59"/>
      <c r="Q101" s="61"/>
    </row>
    <row r="102" spans="2:17">
      <c r="B102" s="27"/>
      <c r="C102" s="45" t="s">
        <v>143</v>
      </c>
      <c r="D102" s="21" t="s">
        <v>144</v>
      </c>
      <c r="E102" s="46" t="s">
        <v>152</v>
      </c>
      <c r="F102" s="47">
        <v>2</v>
      </c>
      <c r="G102" s="28">
        <v>6950</v>
      </c>
      <c r="H102" s="28">
        <f t="shared" si="0"/>
        <v>13900</v>
      </c>
      <c r="I102" s="23"/>
      <c r="J102" s="48" t="s">
        <v>153</v>
      </c>
      <c r="K102" s="40" t="s">
        <v>147</v>
      </c>
      <c r="L102" s="22"/>
      <c r="M102" s="32">
        <v>43801</v>
      </c>
      <c r="N102" s="31"/>
      <c r="O102" s="25">
        <v>43815</v>
      </c>
      <c r="P102" s="31"/>
      <c r="Q102" s="26"/>
    </row>
    <row r="103" spans="2:17">
      <c r="B103" s="27"/>
      <c r="C103" s="45" t="s">
        <v>143</v>
      </c>
      <c r="D103" s="21" t="s">
        <v>144</v>
      </c>
      <c r="E103" s="63" t="s">
        <v>154</v>
      </c>
      <c r="F103" s="47">
        <v>2</v>
      </c>
      <c r="G103" s="28">
        <v>4560</v>
      </c>
      <c r="H103" s="28">
        <f t="shared" si="0"/>
        <v>9120</v>
      </c>
      <c r="I103" s="23"/>
      <c r="J103" s="48" t="s">
        <v>155</v>
      </c>
      <c r="K103" s="40" t="s">
        <v>147</v>
      </c>
      <c r="L103" s="22"/>
      <c r="M103" s="32">
        <v>43801</v>
      </c>
      <c r="N103" s="31"/>
      <c r="O103" s="25">
        <v>43815</v>
      </c>
      <c r="P103" s="31"/>
      <c r="Q103" s="26"/>
    </row>
    <row r="104" spans="2:17">
      <c r="B104" s="27"/>
      <c r="C104" s="45" t="s">
        <v>143</v>
      </c>
      <c r="D104" s="21" t="s">
        <v>144</v>
      </c>
      <c r="E104" s="46" t="s">
        <v>156</v>
      </c>
      <c r="F104" s="47">
        <v>2</v>
      </c>
      <c r="G104" s="28">
        <v>1300</v>
      </c>
      <c r="H104" s="28">
        <f t="shared" si="0"/>
        <v>2600</v>
      </c>
      <c r="I104" s="23"/>
      <c r="J104" s="48" t="s">
        <v>157</v>
      </c>
      <c r="K104" s="40" t="s">
        <v>147</v>
      </c>
      <c r="L104" s="22"/>
      <c r="M104" s="32">
        <v>43801</v>
      </c>
      <c r="N104" s="31"/>
      <c r="O104" s="25">
        <v>43815</v>
      </c>
      <c r="P104" s="31"/>
      <c r="Q104" s="26"/>
    </row>
    <row r="105" spans="2:17">
      <c r="B105" s="21"/>
      <c r="C105" s="45" t="s">
        <v>143</v>
      </c>
      <c r="D105" s="21" t="s">
        <v>144</v>
      </c>
      <c r="E105" s="46" t="s">
        <v>158</v>
      </c>
      <c r="F105" s="47">
        <v>28</v>
      </c>
      <c r="G105" s="28">
        <v>5160</v>
      </c>
      <c r="H105" s="28">
        <f t="shared" si="0"/>
        <v>144480</v>
      </c>
      <c r="I105" s="23"/>
      <c r="J105" s="48" t="s">
        <v>157</v>
      </c>
      <c r="K105" s="40" t="s">
        <v>147</v>
      </c>
      <c r="L105" s="22"/>
      <c r="M105" s="32">
        <v>43801</v>
      </c>
      <c r="N105" s="31"/>
      <c r="O105" s="25">
        <v>43815</v>
      </c>
      <c r="P105" s="31"/>
      <c r="Q105" s="26"/>
    </row>
    <row r="106" spans="2:17">
      <c r="B106" s="21"/>
      <c r="C106" s="45" t="s">
        <v>143</v>
      </c>
      <c r="D106" s="21" t="s">
        <v>144</v>
      </c>
      <c r="E106" s="46" t="s">
        <v>159</v>
      </c>
      <c r="F106" s="47">
        <v>2</v>
      </c>
      <c r="G106" s="28">
        <v>12780</v>
      </c>
      <c r="H106" s="28">
        <f t="shared" si="0"/>
        <v>25560</v>
      </c>
      <c r="I106" s="23"/>
      <c r="J106" s="48" t="s">
        <v>150</v>
      </c>
      <c r="K106" s="40" t="s">
        <v>147</v>
      </c>
      <c r="L106" s="31"/>
      <c r="M106" s="32">
        <v>43801</v>
      </c>
      <c r="N106" s="31"/>
      <c r="O106" s="25">
        <v>43815</v>
      </c>
      <c r="P106" s="31"/>
      <c r="Q106" s="26"/>
    </row>
    <row r="107" spans="2:17">
      <c r="B107" s="21"/>
      <c r="C107" s="45" t="s">
        <v>143</v>
      </c>
      <c r="D107" s="21" t="s">
        <v>144</v>
      </c>
      <c r="E107" s="46" t="s">
        <v>160</v>
      </c>
      <c r="F107" s="47">
        <v>4</v>
      </c>
      <c r="G107" s="28">
        <v>12780</v>
      </c>
      <c r="H107" s="28">
        <f t="shared" si="0"/>
        <v>51120</v>
      </c>
      <c r="I107" s="23"/>
      <c r="J107" s="48" t="s">
        <v>150</v>
      </c>
      <c r="K107" s="40" t="s">
        <v>147</v>
      </c>
      <c r="L107" s="31"/>
      <c r="M107" s="32">
        <v>43801</v>
      </c>
      <c r="N107" s="31"/>
      <c r="O107" s="25">
        <v>43815</v>
      </c>
      <c r="P107" s="31"/>
      <c r="Q107" s="26"/>
    </row>
    <row r="108" spans="2:17">
      <c r="B108" s="21"/>
      <c r="C108" s="45" t="s">
        <v>143</v>
      </c>
      <c r="D108" s="21" t="s">
        <v>144</v>
      </c>
      <c r="E108" s="46" t="s">
        <v>161</v>
      </c>
      <c r="F108" s="47">
        <v>4</v>
      </c>
      <c r="G108" s="28">
        <v>12780</v>
      </c>
      <c r="H108" s="28">
        <f t="shared" si="0"/>
        <v>51120</v>
      </c>
      <c r="I108" s="23"/>
      <c r="J108" s="48" t="s">
        <v>150</v>
      </c>
      <c r="K108" s="40" t="s">
        <v>147</v>
      </c>
      <c r="L108" s="31"/>
      <c r="M108" s="32">
        <v>43801</v>
      </c>
      <c r="N108" s="31"/>
      <c r="O108" s="25">
        <v>43815</v>
      </c>
      <c r="P108" s="31"/>
      <c r="Q108" s="26"/>
    </row>
    <row r="109" spans="2:17">
      <c r="B109" s="21"/>
      <c r="C109" s="45" t="s">
        <v>143</v>
      </c>
      <c r="D109" s="21" t="s">
        <v>144</v>
      </c>
      <c r="E109" s="46" t="s">
        <v>162</v>
      </c>
      <c r="F109" s="47">
        <v>14</v>
      </c>
      <c r="G109" s="28">
        <v>12780</v>
      </c>
      <c r="H109" s="28">
        <f t="shared" si="0"/>
        <v>178920</v>
      </c>
      <c r="I109" s="23"/>
      <c r="J109" s="48" t="s">
        <v>150</v>
      </c>
      <c r="K109" s="40" t="s">
        <v>147</v>
      </c>
      <c r="L109" s="31"/>
      <c r="M109" s="32">
        <v>43801</v>
      </c>
      <c r="N109" s="31"/>
      <c r="O109" s="25">
        <v>43815</v>
      </c>
      <c r="P109" s="31"/>
      <c r="Q109" s="26"/>
    </row>
    <row r="110" spans="2:17">
      <c r="B110" s="21"/>
      <c r="C110" s="45" t="s">
        <v>143</v>
      </c>
      <c r="D110" s="21" t="s">
        <v>144</v>
      </c>
      <c r="E110" s="46" t="s">
        <v>163</v>
      </c>
      <c r="F110" s="47">
        <v>2</v>
      </c>
      <c r="G110" s="28">
        <v>12780</v>
      </c>
      <c r="H110" s="28">
        <f t="shared" si="0"/>
        <v>25560</v>
      </c>
      <c r="I110" s="23"/>
      <c r="J110" s="48" t="s">
        <v>150</v>
      </c>
      <c r="K110" s="40" t="s">
        <v>147</v>
      </c>
      <c r="L110" s="31"/>
      <c r="M110" s="32">
        <v>43801</v>
      </c>
      <c r="N110" s="31"/>
      <c r="O110" s="25">
        <v>43815</v>
      </c>
      <c r="P110" s="31"/>
      <c r="Q110" s="26"/>
    </row>
    <row r="111" spans="2:17">
      <c r="B111" s="21"/>
      <c r="C111" s="45" t="s">
        <v>143</v>
      </c>
      <c r="D111" s="21" t="s">
        <v>144</v>
      </c>
      <c r="E111" s="46" t="s">
        <v>164</v>
      </c>
      <c r="F111" s="47">
        <v>2</v>
      </c>
      <c r="G111" s="28">
        <v>12780</v>
      </c>
      <c r="H111" s="28">
        <f t="shared" si="0"/>
        <v>25560</v>
      </c>
      <c r="I111" s="23"/>
      <c r="J111" s="48" t="s">
        <v>150</v>
      </c>
      <c r="K111" s="40" t="s">
        <v>147</v>
      </c>
      <c r="L111" s="31"/>
      <c r="M111" s="32">
        <v>43801</v>
      </c>
      <c r="N111" s="31"/>
      <c r="O111" s="25">
        <v>43815</v>
      </c>
      <c r="P111" s="31"/>
      <c r="Q111" s="26"/>
    </row>
    <row r="112" spans="2:17">
      <c r="B112" s="21"/>
      <c r="C112" s="45" t="s">
        <v>143</v>
      </c>
      <c r="D112" s="21" t="s">
        <v>144</v>
      </c>
      <c r="E112" s="46" t="s">
        <v>165</v>
      </c>
      <c r="F112" s="47">
        <v>14</v>
      </c>
      <c r="G112" s="28">
        <v>10800</v>
      </c>
      <c r="H112" s="28">
        <f t="shared" si="0"/>
        <v>151200</v>
      </c>
      <c r="I112" s="23"/>
      <c r="J112" s="48" t="s">
        <v>150</v>
      </c>
      <c r="K112" s="40" t="s">
        <v>147</v>
      </c>
      <c r="L112" s="31"/>
      <c r="M112" s="32">
        <v>43801</v>
      </c>
      <c r="N112" s="31"/>
      <c r="O112" s="25">
        <v>43815</v>
      </c>
      <c r="P112" s="31"/>
      <c r="Q112" s="26"/>
    </row>
    <row r="113" spans="2:17">
      <c r="B113" s="21"/>
      <c r="C113" s="45" t="s">
        <v>166</v>
      </c>
      <c r="D113" s="21" t="s">
        <v>144</v>
      </c>
      <c r="E113" s="46" t="s">
        <v>167</v>
      </c>
      <c r="F113" s="47">
        <v>2</v>
      </c>
      <c r="G113" s="28">
        <v>1470</v>
      </c>
      <c r="H113" s="28">
        <f t="shared" si="0"/>
        <v>2940</v>
      </c>
      <c r="I113" s="23"/>
      <c r="J113" s="48" t="s">
        <v>168</v>
      </c>
      <c r="K113" s="40" t="s">
        <v>169</v>
      </c>
      <c r="L113" s="31"/>
      <c r="M113" s="32">
        <v>43801</v>
      </c>
      <c r="N113" s="31"/>
      <c r="O113" s="25">
        <v>43815</v>
      </c>
      <c r="P113" s="31"/>
      <c r="Q113" s="26">
        <v>43812</v>
      </c>
    </row>
    <row r="114" spans="2:17">
      <c r="B114" s="21"/>
      <c r="C114" s="45" t="s">
        <v>166</v>
      </c>
      <c r="D114" s="21" t="s">
        <v>144</v>
      </c>
      <c r="E114" s="46" t="s">
        <v>170</v>
      </c>
      <c r="F114" s="47">
        <v>2</v>
      </c>
      <c r="G114" s="28">
        <v>1390</v>
      </c>
      <c r="H114" s="28">
        <f t="shared" si="0"/>
        <v>2780</v>
      </c>
      <c r="I114" s="23"/>
      <c r="J114" s="48" t="s">
        <v>168</v>
      </c>
      <c r="K114" s="40" t="s">
        <v>169</v>
      </c>
      <c r="L114" s="31"/>
      <c r="M114" s="32">
        <v>43801</v>
      </c>
      <c r="N114" s="31"/>
      <c r="O114" s="25">
        <v>43815</v>
      </c>
      <c r="P114" s="31"/>
      <c r="Q114" s="26">
        <v>43812</v>
      </c>
    </row>
    <row r="115" spans="2:17" ht="13.5" customHeight="1">
      <c r="B115" s="21"/>
      <c r="C115" s="45" t="s">
        <v>171</v>
      </c>
      <c r="D115" s="21" t="s">
        <v>144</v>
      </c>
      <c r="E115" s="46" t="s">
        <v>172</v>
      </c>
      <c r="F115" s="47">
        <v>2</v>
      </c>
      <c r="G115" s="28">
        <v>21200</v>
      </c>
      <c r="H115" s="28">
        <f t="shared" si="0"/>
        <v>42400</v>
      </c>
      <c r="I115" s="36"/>
      <c r="J115" s="48" t="s">
        <v>173</v>
      </c>
      <c r="K115" s="40" t="s">
        <v>169</v>
      </c>
      <c r="L115" s="22"/>
      <c r="M115" s="25">
        <v>43801</v>
      </c>
      <c r="N115" s="31"/>
      <c r="O115" s="32">
        <v>43815</v>
      </c>
      <c r="P115" s="37"/>
      <c r="Q115" s="26">
        <v>43812</v>
      </c>
    </row>
    <row r="116" spans="2:17" ht="13.5" customHeight="1">
      <c r="B116" s="21"/>
      <c r="C116" s="45" t="s">
        <v>171</v>
      </c>
      <c r="D116" s="21" t="s">
        <v>144</v>
      </c>
      <c r="E116" s="46" t="s">
        <v>174</v>
      </c>
      <c r="F116" s="47">
        <v>4</v>
      </c>
      <c r="G116" s="28">
        <v>17940</v>
      </c>
      <c r="H116" s="28">
        <f t="shared" si="0"/>
        <v>71760</v>
      </c>
      <c r="I116" s="36"/>
      <c r="J116" s="48" t="s">
        <v>173</v>
      </c>
      <c r="K116" s="40" t="s">
        <v>175</v>
      </c>
      <c r="L116" s="22"/>
      <c r="M116" s="25">
        <v>43801</v>
      </c>
      <c r="N116" s="31"/>
      <c r="O116" s="32">
        <v>43815</v>
      </c>
      <c r="P116" s="37"/>
      <c r="Q116" s="26">
        <v>43812</v>
      </c>
    </row>
    <row r="117" spans="2:17" ht="13.5" customHeight="1">
      <c r="B117" s="21"/>
      <c r="C117" s="45" t="s">
        <v>176</v>
      </c>
      <c r="D117" s="21" t="s">
        <v>177</v>
      </c>
      <c r="E117" s="64" t="s">
        <v>178</v>
      </c>
      <c r="F117" s="47">
        <v>2</v>
      </c>
      <c r="G117" s="28">
        <v>2600</v>
      </c>
      <c r="H117" s="28">
        <f t="shared" si="0"/>
        <v>5200</v>
      </c>
      <c r="I117" s="36"/>
      <c r="J117" s="48" t="s">
        <v>179</v>
      </c>
      <c r="K117" s="40" t="s">
        <v>180</v>
      </c>
      <c r="L117" s="22"/>
      <c r="M117" s="25">
        <v>43801</v>
      </c>
      <c r="N117" s="31"/>
      <c r="O117" s="32">
        <v>43815</v>
      </c>
      <c r="P117" s="37"/>
      <c r="Q117" s="26">
        <v>43811</v>
      </c>
    </row>
    <row r="118" spans="2:17" ht="13.5" customHeight="1">
      <c r="B118" s="21"/>
      <c r="C118" s="45" t="s">
        <v>181</v>
      </c>
      <c r="D118" s="21" t="s">
        <v>144</v>
      </c>
      <c r="E118" s="46" t="s">
        <v>182</v>
      </c>
      <c r="F118" s="47">
        <v>2</v>
      </c>
      <c r="G118" s="28">
        <v>15650</v>
      </c>
      <c r="H118" s="28">
        <f t="shared" si="0"/>
        <v>31300</v>
      </c>
      <c r="I118" s="36"/>
      <c r="J118" s="48" t="s">
        <v>183</v>
      </c>
      <c r="K118" s="40" t="s">
        <v>169</v>
      </c>
      <c r="L118" s="22"/>
      <c r="M118" s="25">
        <v>43801</v>
      </c>
      <c r="N118" s="31"/>
      <c r="O118" s="32">
        <v>43815</v>
      </c>
      <c r="P118" s="37"/>
      <c r="Q118" s="26">
        <v>43812</v>
      </c>
    </row>
    <row r="119" spans="2:17" s="62" customFormat="1" ht="13.5" customHeight="1">
      <c r="B119" s="65"/>
      <c r="C119" s="56" t="s">
        <v>171</v>
      </c>
      <c r="D119" s="65" t="s">
        <v>144</v>
      </c>
      <c r="E119" s="50" t="s">
        <v>184</v>
      </c>
      <c r="F119" s="51">
        <v>4</v>
      </c>
      <c r="G119" s="52">
        <v>13700</v>
      </c>
      <c r="H119" s="52">
        <f t="shared" si="0"/>
        <v>54800</v>
      </c>
      <c r="I119" s="66"/>
      <c r="J119" s="54" t="s">
        <v>185</v>
      </c>
      <c r="K119" s="67" t="s">
        <v>169</v>
      </c>
      <c r="L119" s="57"/>
      <c r="M119" s="60">
        <v>43801</v>
      </c>
      <c r="N119" s="59"/>
      <c r="O119" s="58">
        <v>43815</v>
      </c>
      <c r="P119" s="68"/>
      <c r="Q119" s="61">
        <v>43812</v>
      </c>
    </row>
    <row r="120" spans="2:17" s="62" customFormat="1" ht="13.5" customHeight="1">
      <c r="B120" s="65"/>
      <c r="C120" s="56" t="s">
        <v>171</v>
      </c>
      <c r="D120" s="65" t="s">
        <v>144</v>
      </c>
      <c r="E120" s="50" t="s">
        <v>186</v>
      </c>
      <c r="F120" s="51">
        <v>2</v>
      </c>
      <c r="G120" s="52">
        <v>22300</v>
      </c>
      <c r="H120" s="52">
        <f t="shared" si="0"/>
        <v>44600</v>
      </c>
      <c r="I120" s="66"/>
      <c r="J120" s="54" t="s">
        <v>185</v>
      </c>
      <c r="K120" s="67" t="s">
        <v>169</v>
      </c>
      <c r="L120" s="57"/>
      <c r="M120" s="60">
        <v>43801</v>
      </c>
      <c r="N120" s="59"/>
      <c r="O120" s="58">
        <v>43815</v>
      </c>
      <c r="P120" s="68"/>
      <c r="Q120" s="61">
        <v>43812</v>
      </c>
    </row>
    <row r="121" spans="2:17" s="62" customFormat="1" ht="13.5" customHeight="1">
      <c r="B121" s="65"/>
      <c r="C121" s="56" t="s">
        <v>171</v>
      </c>
      <c r="D121" s="65" t="s">
        <v>144</v>
      </c>
      <c r="E121" s="50" t="s">
        <v>187</v>
      </c>
      <c r="F121" s="51">
        <v>2</v>
      </c>
      <c r="G121" s="52">
        <v>10000</v>
      </c>
      <c r="H121" s="52">
        <f t="shared" si="0"/>
        <v>20000</v>
      </c>
      <c r="I121" s="66"/>
      <c r="J121" s="54" t="s">
        <v>188</v>
      </c>
      <c r="K121" s="67" t="s">
        <v>169</v>
      </c>
      <c r="L121" s="57"/>
      <c r="M121" s="60">
        <v>43801</v>
      </c>
      <c r="N121" s="59"/>
      <c r="O121" s="58">
        <v>43815</v>
      </c>
      <c r="P121" s="68"/>
      <c r="Q121" s="61">
        <v>43812</v>
      </c>
    </row>
    <row r="122" spans="2:17" s="62" customFormat="1" ht="13.5" customHeight="1">
      <c r="B122" s="55"/>
      <c r="C122" s="56" t="s">
        <v>171</v>
      </c>
      <c r="D122" s="65" t="s">
        <v>144</v>
      </c>
      <c r="E122" s="50" t="s">
        <v>189</v>
      </c>
      <c r="F122" s="51">
        <v>2</v>
      </c>
      <c r="G122" s="52">
        <v>24600</v>
      </c>
      <c r="H122" s="52">
        <f t="shared" si="0"/>
        <v>49200</v>
      </c>
      <c r="I122" s="69"/>
      <c r="J122" s="54" t="s">
        <v>190</v>
      </c>
      <c r="K122" s="67" t="s">
        <v>169</v>
      </c>
      <c r="L122" s="57"/>
      <c r="M122" s="60">
        <v>43801</v>
      </c>
      <c r="N122" s="59"/>
      <c r="O122" s="58">
        <v>43815</v>
      </c>
      <c r="P122" s="68"/>
      <c r="Q122" s="61">
        <v>43812</v>
      </c>
    </row>
    <row r="123" spans="2:17" s="62" customFormat="1" ht="13.5" customHeight="1">
      <c r="B123" s="55"/>
      <c r="C123" s="56" t="s">
        <v>171</v>
      </c>
      <c r="D123" s="65" t="s">
        <v>144</v>
      </c>
      <c r="E123" s="50" t="s">
        <v>191</v>
      </c>
      <c r="F123" s="51">
        <v>12</v>
      </c>
      <c r="G123" s="52">
        <v>1280</v>
      </c>
      <c r="H123" s="52">
        <f t="shared" si="0"/>
        <v>15360</v>
      </c>
      <c r="I123" s="69"/>
      <c r="J123" s="54" t="s">
        <v>192</v>
      </c>
      <c r="K123" s="67" t="s">
        <v>169</v>
      </c>
      <c r="L123" s="57"/>
      <c r="M123" s="60">
        <v>43801</v>
      </c>
      <c r="N123" s="59"/>
      <c r="O123" s="58">
        <v>43815</v>
      </c>
      <c r="P123" s="68"/>
      <c r="Q123" s="61">
        <v>43812</v>
      </c>
    </row>
    <row r="124" spans="2:17" s="62" customFormat="1" ht="13.5" customHeight="1">
      <c r="B124" s="55"/>
      <c r="C124" s="56" t="s">
        <v>171</v>
      </c>
      <c r="D124" s="65" t="s">
        <v>144</v>
      </c>
      <c r="E124" s="50" t="s">
        <v>193</v>
      </c>
      <c r="F124" s="51">
        <v>4</v>
      </c>
      <c r="G124" s="52">
        <v>1280</v>
      </c>
      <c r="H124" s="52">
        <f t="shared" si="0"/>
        <v>5120</v>
      </c>
      <c r="I124" s="69"/>
      <c r="J124" s="54" t="s">
        <v>192</v>
      </c>
      <c r="K124" s="67" t="s">
        <v>169</v>
      </c>
      <c r="L124" s="57"/>
      <c r="M124" s="60">
        <v>43801</v>
      </c>
      <c r="N124" s="59"/>
      <c r="O124" s="58">
        <v>43815</v>
      </c>
      <c r="P124" s="68"/>
      <c r="Q124" s="61">
        <v>43812</v>
      </c>
    </row>
    <row r="125" spans="2:17" s="62" customFormat="1" ht="13.5" customHeight="1">
      <c r="B125" s="55"/>
      <c r="C125" s="56" t="s">
        <v>171</v>
      </c>
      <c r="D125" s="65" t="s">
        <v>144</v>
      </c>
      <c r="E125" s="50" t="s">
        <v>194</v>
      </c>
      <c r="F125" s="51">
        <v>16</v>
      </c>
      <c r="G125" s="52">
        <v>1220</v>
      </c>
      <c r="H125" s="52">
        <f t="shared" si="0"/>
        <v>19520</v>
      </c>
      <c r="I125" s="69"/>
      <c r="J125" s="54" t="s">
        <v>195</v>
      </c>
      <c r="K125" s="67" t="s">
        <v>169</v>
      </c>
      <c r="L125" s="57"/>
      <c r="M125" s="60">
        <v>43801</v>
      </c>
      <c r="N125" s="59"/>
      <c r="O125" s="58">
        <v>43815</v>
      </c>
      <c r="P125" s="68"/>
      <c r="Q125" s="61">
        <v>43812</v>
      </c>
    </row>
    <row r="126" spans="2:17" s="62" customFormat="1" ht="13.5" customHeight="1">
      <c r="B126" s="55"/>
      <c r="C126" s="56" t="s">
        <v>171</v>
      </c>
      <c r="D126" s="65" t="s">
        <v>144</v>
      </c>
      <c r="E126" s="50" t="s">
        <v>196</v>
      </c>
      <c r="F126" s="51">
        <v>20</v>
      </c>
      <c r="G126" s="52">
        <v>480</v>
      </c>
      <c r="H126" s="52">
        <f t="shared" si="0"/>
        <v>9600</v>
      </c>
      <c r="I126" s="69"/>
      <c r="J126" s="54" t="s">
        <v>197</v>
      </c>
      <c r="K126" s="67" t="s">
        <v>169</v>
      </c>
      <c r="L126" s="57"/>
      <c r="M126" s="60">
        <v>43801</v>
      </c>
      <c r="N126" s="59"/>
      <c r="O126" s="58">
        <v>43815</v>
      </c>
      <c r="P126" s="68"/>
      <c r="Q126" s="61">
        <v>43812</v>
      </c>
    </row>
    <row r="127" spans="2:17" s="62" customFormat="1" ht="13.5" customHeight="1">
      <c r="B127" s="65"/>
      <c r="C127" s="56" t="s">
        <v>171</v>
      </c>
      <c r="D127" s="65" t="s">
        <v>144</v>
      </c>
      <c r="E127" s="50" t="s">
        <v>198</v>
      </c>
      <c r="F127" s="51">
        <v>20</v>
      </c>
      <c r="G127" s="52">
        <v>340</v>
      </c>
      <c r="H127" s="52">
        <f t="shared" si="0"/>
        <v>6800</v>
      </c>
      <c r="I127" s="66"/>
      <c r="J127" s="54" t="s">
        <v>195</v>
      </c>
      <c r="K127" s="67" t="s">
        <v>169</v>
      </c>
      <c r="L127" s="57"/>
      <c r="M127" s="60">
        <v>43801</v>
      </c>
      <c r="N127" s="59"/>
      <c r="O127" s="58">
        <v>43815</v>
      </c>
      <c r="P127" s="68"/>
      <c r="Q127" s="61">
        <v>43812</v>
      </c>
    </row>
    <row r="128" spans="2:17" s="62" customFormat="1" ht="13.5" customHeight="1">
      <c r="B128" s="65"/>
      <c r="C128" s="56" t="s">
        <v>176</v>
      </c>
      <c r="D128" s="65" t="s">
        <v>177</v>
      </c>
      <c r="E128" s="50" t="s">
        <v>199</v>
      </c>
      <c r="F128" s="51">
        <v>2</v>
      </c>
      <c r="G128" s="52">
        <v>57600</v>
      </c>
      <c r="H128" s="52">
        <f t="shared" si="0"/>
        <v>115200</v>
      </c>
      <c r="I128" s="66"/>
      <c r="J128" s="54" t="s">
        <v>200</v>
      </c>
      <c r="K128" s="67" t="s">
        <v>180</v>
      </c>
      <c r="L128" s="57"/>
      <c r="M128" s="60">
        <v>43802</v>
      </c>
      <c r="N128" s="59"/>
      <c r="O128" s="58">
        <v>43812</v>
      </c>
      <c r="P128" s="68">
        <v>43811</v>
      </c>
      <c r="Q128" s="61">
        <v>43811</v>
      </c>
    </row>
    <row r="129" spans="2:17" s="62" customFormat="1" ht="13.5" customHeight="1">
      <c r="B129" s="65"/>
      <c r="C129" s="56" t="s">
        <v>176</v>
      </c>
      <c r="D129" s="65" t="s">
        <v>177</v>
      </c>
      <c r="E129" s="50" t="s">
        <v>201</v>
      </c>
      <c r="F129" s="51">
        <v>2</v>
      </c>
      <c r="G129" s="52">
        <v>9600</v>
      </c>
      <c r="H129" s="52">
        <f t="shared" si="0"/>
        <v>19200</v>
      </c>
      <c r="I129" s="66"/>
      <c r="J129" s="54" t="s">
        <v>202</v>
      </c>
      <c r="K129" s="67" t="s">
        <v>180</v>
      </c>
      <c r="L129" s="57"/>
      <c r="M129" s="60">
        <v>43802</v>
      </c>
      <c r="N129" s="59"/>
      <c r="O129" s="58">
        <v>43812</v>
      </c>
      <c r="P129" s="68">
        <v>43811</v>
      </c>
      <c r="Q129" s="61">
        <v>43811</v>
      </c>
    </row>
    <row r="130" spans="2:17" s="62" customFormat="1">
      <c r="B130" s="65"/>
      <c r="C130" s="56" t="s">
        <v>176</v>
      </c>
      <c r="D130" s="65" t="s">
        <v>177</v>
      </c>
      <c r="E130" s="50" t="s">
        <v>203</v>
      </c>
      <c r="F130" s="51">
        <v>2</v>
      </c>
      <c r="G130" s="52">
        <v>10080</v>
      </c>
      <c r="H130" s="52">
        <f t="shared" si="0"/>
        <v>20160</v>
      </c>
      <c r="I130" s="53"/>
      <c r="J130" s="54" t="s">
        <v>204</v>
      </c>
      <c r="K130" s="67" t="s">
        <v>180</v>
      </c>
      <c r="L130" s="59"/>
      <c r="M130" s="60">
        <v>43802</v>
      </c>
      <c r="N130" s="59"/>
      <c r="O130" s="58">
        <v>43812</v>
      </c>
      <c r="P130" s="68">
        <v>43811</v>
      </c>
      <c r="Q130" s="61">
        <v>43811</v>
      </c>
    </row>
    <row r="131" spans="2:17" s="62" customFormat="1">
      <c r="B131" s="65"/>
      <c r="C131" s="56" t="s">
        <v>176</v>
      </c>
      <c r="D131" s="65" t="s">
        <v>177</v>
      </c>
      <c r="E131" s="50" t="s">
        <v>205</v>
      </c>
      <c r="F131" s="51">
        <v>2</v>
      </c>
      <c r="G131" s="52">
        <v>25440</v>
      </c>
      <c r="H131" s="52">
        <f t="shared" si="0"/>
        <v>50880</v>
      </c>
      <c r="I131" s="53"/>
      <c r="J131" s="54" t="s">
        <v>206</v>
      </c>
      <c r="K131" s="67" t="s">
        <v>180</v>
      </c>
      <c r="L131" s="59"/>
      <c r="M131" s="60">
        <v>43802</v>
      </c>
      <c r="N131" s="59"/>
      <c r="O131" s="58">
        <v>43812</v>
      </c>
      <c r="P131" s="68">
        <v>43811</v>
      </c>
      <c r="Q131" s="61">
        <v>43811</v>
      </c>
    </row>
    <row r="132" spans="2:17" s="62" customFormat="1" ht="13.5" customHeight="1">
      <c r="B132" s="55"/>
      <c r="C132" s="56" t="s">
        <v>176</v>
      </c>
      <c r="D132" s="65" t="s">
        <v>177</v>
      </c>
      <c r="E132" s="50" t="s">
        <v>207</v>
      </c>
      <c r="F132" s="51">
        <v>2</v>
      </c>
      <c r="G132" s="52">
        <v>31200</v>
      </c>
      <c r="H132" s="52">
        <f t="shared" si="0"/>
        <v>62400</v>
      </c>
      <c r="I132" s="66"/>
      <c r="J132" s="54" t="s">
        <v>208</v>
      </c>
      <c r="K132" s="67" t="s">
        <v>180</v>
      </c>
      <c r="L132" s="57"/>
      <c r="M132" s="60">
        <v>43802</v>
      </c>
      <c r="N132" s="59"/>
      <c r="O132" s="58">
        <v>43812</v>
      </c>
      <c r="P132" s="68">
        <v>43811</v>
      </c>
      <c r="Q132" s="61">
        <v>43811</v>
      </c>
    </row>
    <row r="133" spans="2:17" s="62" customFormat="1" ht="13.5" customHeight="1">
      <c r="B133" s="55"/>
      <c r="C133" s="56" t="s">
        <v>176</v>
      </c>
      <c r="D133" s="65" t="s">
        <v>177</v>
      </c>
      <c r="E133" s="50" t="s">
        <v>209</v>
      </c>
      <c r="F133" s="51">
        <v>2</v>
      </c>
      <c r="G133" s="52">
        <v>16800</v>
      </c>
      <c r="H133" s="52">
        <f t="shared" si="0"/>
        <v>33600</v>
      </c>
      <c r="I133" s="66"/>
      <c r="J133" s="54" t="s">
        <v>210</v>
      </c>
      <c r="K133" s="67" t="s">
        <v>180</v>
      </c>
      <c r="L133" s="57"/>
      <c r="M133" s="60">
        <v>43802</v>
      </c>
      <c r="N133" s="59"/>
      <c r="O133" s="58">
        <v>43812</v>
      </c>
      <c r="P133" s="68">
        <v>43811</v>
      </c>
      <c r="Q133" s="61">
        <v>43811</v>
      </c>
    </row>
    <row r="134" spans="2:17" s="62" customFormat="1" ht="13.5" customHeight="1">
      <c r="B134" s="55"/>
      <c r="C134" s="56" t="s">
        <v>176</v>
      </c>
      <c r="D134" s="65" t="s">
        <v>177</v>
      </c>
      <c r="E134" s="50" t="s">
        <v>211</v>
      </c>
      <c r="F134" s="51">
        <v>2</v>
      </c>
      <c r="G134" s="52">
        <v>7200</v>
      </c>
      <c r="H134" s="52">
        <f t="shared" si="0"/>
        <v>14400</v>
      </c>
      <c r="I134" s="66"/>
      <c r="J134" s="54" t="s">
        <v>212</v>
      </c>
      <c r="K134" s="67" t="s">
        <v>180</v>
      </c>
      <c r="L134" s="57"/>
      <c r="M134" s="60">
        <v>43802</v>
      </c>
      <c r="N134" s="59"/>
      <c r="O134" s="58">
        <v>43812</v>
      </c>
      <c r="P134" s="68">
        <v>43811</v>
      </c>
      <c r="Q134" s="61">
        <v>43811</v>
      </c>
    </row>
    <row r="135" spans="2:17" s="62" customFormat="1" ht="13.5" customHeight="1">
      <c r="B135" s="55"/>
      <c r="C135" s="56" t="s">
        <v>176</v>
      </c>
      <c r="D135" s="65" t="s">
        <v>177</v>
      </c>
      <c r="E135" s="50" t="s">
        <v>213</v>
      </c>
      <c r="F135" s="51">
        <v>2</v>
      </c>
      <c r="G135" s="52">
        <v>43200</v>
      </c>
      <c r="H135" s="52">
        <f t="shared" si="0"/>
        <v>86400</v>
      </c>
      <c r="I135" s="66"/>
      <c r="J135" s="54" t="s">
        <v>214</v>
      </c>
      <c r="K135" s="67" t="s">
        <v>180</v>
      </c>
      <c r="L135" s="57"/>
      <c r="M135" s="60">
        <v>43802</v>
      </c>
      <c r="N135" s="59"/>
      <c r="O135" s="58">
        <v>43812</v>
      </c>
      <c r="P135" s="68">
        <v>43811</v>
      </c>
      <c r="Q135" s="61">
        <v>43811</v>
      </c>
    </row>
    <row r="136" spans="2:17" s="62" customFormat="1" ht="13.5" customHeight="1">
      <c r="B136" s="55"/>
      <c r="C136" s="56" t="s">
        <v>176</v>
      </c>
      <c r="D136" s="65" t="s">
        <v>177</v>
      </c>
      <c r="E136" s="50" t="s">
        <v>215</v>
      </c>
      <c r="F136" s="51">
        <v>2</v>
      </c>
      <c r="G136" s="52">
        <v>72500</v>
      </c>
      <c r="H136" s="52">
        <f t="shared" si="0"/>
        <v>145000</v>
      </c>
      <c r="I136" s="66"/>
      <c r="J136" s="54" t="s">
        <v>216</v>
      </c>
      <c r="K136" s="67" t="s">
        <v>180</v>
      </c>
      <c r="L136" s="57"/>
      <c r="M136" s="60">
        <v>43802</v>
      </c>
      <c r="N136" s="59"/>
      <c r="O136" s="58">
        <v>43812</v>
      </c>
      <c r="P136" s="68">
        <v>43811</v>
      </c>
      <c r="Q136" s="61">
        <v>43811</v>
      </c>
    </row>
    <row r="137" spans="2:17" s="62" customFormat="1" ht="13.5" customHeight="1">
      <c r="B137" s="55"/>
      <c r="C137" s="56" t="s">
        <v>217</v>
      </c>
      <c r="D137" s="65" t="s">
        <v>177</v>
      </c>
      <c r="E137" s="50" t="s">
        <v>218</v>
      </c>
      <c r="F137" s="51">
        <v>2</v>
      </c>
      <c r="G137" s="52">
        <v>270</v>
      </c>
      <c r="H137" s="52">
        <f t="shared" si="0"/>
        <v>540</v>
      </c>
      <c r="I137" s="66"/>
      <c r="J137" s="54" t="s">
        <v>219</v>
      </c>
      <c r="K137" s="67" t="s">
        <v>180</v>
      </c>
      <c r="L137" s="57"/>
      <c r="M137" s="60">
        <v>43802</v>
      </c>
      <c r="N137" s="59"/>
      <c r="O137" s="58">
        <v>43812</v>
      </c>
      <c r="P137" s="68">
        <v>43811</v>
      </c>
      <c r="Q137" s="61">
        <v>43811</v>
      </c>
    </row>
    <row r="138" spans="2:17" ht="13.5" customHeight="1">
      <c r="B138" s="27"/>
      <c r="C138" s="45" t="s">
        <v>220</v>
      </c>
      <c r="D138" s="21" t="s">
        <v>144</v>
      </c>
      <c r="E138" s="46" t="s">
        <v>221</v>
      </c>
      <c r="F138" s="47">
        <v>4</v>
      </c>
      <c r="G138" s="28">
        <v>3270</v>
      </c>
      <c r="H138" s="28">
        <f t="shared" si="0"/>
        <v>13080</v>
      </c>
      <c r="I138" s="36"/>
      <c r="J138" s="48" t="s">
        <v>222</v>
      </c>
      <c r="K138" s="40" t="s">
        <v>169</v>
      </c>
      <c r="L138" s="22"/>
      <c r="M138" s="25">
        <v>43801</v>
      </c>
      <c r="N138" s="31"/>
      <c r="O138" s="32">
        <v>43815</v>
      </c>
      <c r="P138" s="37">
        <v>43811</v>
      </c>
      <c r="Q138" s="26">
        <v>43812</v>
      </c>
    </row>
    <row r="139" spans="2:17" ht="13.5" customHeight="1">
      <c r="B139" s="27"/>
      <c r="C139" s="45" t="s">
        <v>223</v>
      </c>
      <c r="D139" s="21" t="s">
        <v>224</v>
      </c>
      <c r="E139" s="46" t="s">
        <v>225</v>
      </c>
      <c r="F139" s="47">
        <v>2</v>
      </c>
      <c r="G139" s="28">
        <v>4120</v>
      </c>
      <c r="H139" s="28">
        <f>F139*G139</f>
        <v>8240</v>
      </c>
      <c r="I139" s="36"/>
      <c r="J139" s="48" t="s">
        <v>226</v>
      </c>
      <c r="K139" s="40"/>
      <c r="L139" s="22"/>
      <c r="M139" s="25">
        <v>43796</v>
      </c>
      <c r="N139" s="31"/>
      <c r="O139" s="32">
        <v>43802</v>
      </c>
      <c r="P139" s="37">
        <v>43802</v>
      </c>
      <c r="Q139" s="26">
        <v>43802</v>
      </c>
    </row>
    <row r="140" spans="2:17" ht="13.5" customHeight="1">
      <c r="B140" s="27"/>
      <c r="C140" s="45" t="s">
        <v>223</v>
      </c>
      <c r="D140" s="21" t="s">
        <v>224</v>
      </c>
      <c r="E140" s="70" t="s">
        <v>227</v>
      </c>
      <c r="F140" s="47">
        <v>2</v>
      </c>
      <c r="G140" s="28">
        <v>2360</v>
      </c>
      <c r="H140" s="28">
        <f>F140*G140</f>
        <v>4720</v>
      </c>
      <c r="I140" s="36"/>
      <c r="J140" s="48" t="s">
        <v>228</v>
      </c>
      <c r="K140" s="40"/>
      <c r="L140" s="22"/>
      <c r="M140" s="25">
        <v>43796</v>
      </c>
      <c r="N140" s="31"/>
      <c r="O140" s="32">
        <v>43802</v>
      </c>
      <c r="P140" s="37">
        <v>43802</v>
      </c>
      <c r="Q140" s="26">
        <v>43802</v>
      </c>
    </row>
    <row r="141" spans="2:17" ht="13.5" customHeight="1">
      <c r="B141" s="27"/>
      <c r="C141" s="45" t="s">
        <v>181</v>
      </c>
      <c r="D141" s="21" t="s">
        <v>144</v>
      </c>
      <c r="E141" s="46" t="s">
        <v>229</v>
      </c>
      <c r="F141" s="47">
        <v>4</v>
      </c>
      <c r="G141" s="28">
        <v>4400</v>
      </c>
      <c r="H141" s="28">
        <f t="shared" ref="H141:H164" si="1">F141*G141</f>
        <v>17600</v>
      </c>
      <c r="I141" s="36"/>
      <c r="J141" s="48" t="s">
        <v>230</v>
      </c>
      <c r="K141" s="40" t="s">
        <v>169</v>
      </c>
      <c r="L141" s="22"/>
      <c r="M141" s="25">
        <v>43801</v>
      </c>
      <c r="N141" s="31"/>
      <c r="O141" s="32">
        <v>43815</v>
      </c>
      <c r="P141" s="37"/>
      <c r="Q141" s="26">
        <v>43812</v>
      </c>
    </row>
    <row r="142" spans="2:17" ht="13.5" customHeight="1">
      <c r="B142" s="27"/>
      <c r="C142" s="45" t="s">
        <v>181</v>
      </c>
      <c r="D142" s="21" t="s">
        <v>144</v>
      </c>
      <c r="E142" s="46" t="s">
        <v>231</v>
      </c>
      <c r="F142" s="47">
        <v>4</v>
      </c>
      <c r="G142" s="28">
        <v>4400</v>
      </c>
      <c r="H142" s="28">
        <f t="shared" si="1"/>
        <v>17600</v>
      </c>
      <c r="I142" s="36"/>
      <c r="J142" s="48" t="s">
        <v>230</v>
      </c>
      <c r="K142" s="40" t="s">
        <v>169</v>
      </c>
      <c r="L142" s="22"/>
      <c r="M142" s="25">
        <v>43801</v>
      </c>
      <c r="N142" s="31"/>
      <c r="O142" s="32">
        <v>43815</v>
      </c>
      <c r="P142" s="37"/>
      <c r="Q142" s="26">
        <v>43812</v>
      </c>
    </row>
    <row r="143" spans="2:17" ht="13.5" customHeight="1">
      <c r="B143" s="27"/>
      <c r="C143" s="45" t="s">
        <v>181</v>
      </c>
      <c r="D143" s="21" t="s">
        <v>144</v>
      </c>
      <c r="E143" s="46" t="s">
        <v>232</v>
      </c>
      <c r="F143" s="47">
        <v>4</v>
      </c>
      <c r="G143" s="28">
        <v>1600</v>
      </c>
      <c r="H143" s="28">
        <f t="shared" si="1"/>
        <v>6400</v>
      </c>
      <c r="I143" s="36"/>
      <c r="J143" s="48" t="s">
        <v>233</v>
      </c>
      <c r="K143" s="40" t="s">
        <v>169</v>
      </c>
      <c r="L143" s="22"/>
      <c r="M143" s="25">
        <v>43801</v>
      </c>
      <c r="N143" s="31"/>
      <c r="O143" s="32">
        <v>43815</v>
      </c>
      <c r="P143" s="37"/>
      <c r="Q143" s="26">
        <v>43812</v>
      </c>
    </row>
    <row r="144" spans="2:17" ht="13.5" customHeight="1">
      <c r="B144" s="27"/>
      <c r="C144" s="45" t="s">
        <v>234</v>
      </c>
      <c r="D144" s="21" t="s">
        <v>144</v>
      </c>
      <c r="E144" s="46" t="s">
        <v>235</v>
      </c>
      <c r="F144" s="47">
        <v>2</v>
      </c>
      <c r="G144" s="28">
        <v>5330</v>
      </c>
      <c r="H144" s="28">
        <f t="shared" si="1"/>
        <v>10660</v>
      </c>
      <c r="I144" s="36"/>
      <c r="J144" s="48" t="s">
        <v>236</v>
      </c>
      <c r="K144" s="40" t="s">
        <v>169</v>
      </c>
      <c r="L144" s="22"/>
      <c r="M144" s="25">
        <v>43801</v>
      </c>
      <c r="N144" s="31"/>
      <c r="O144" s="32">
        <v>43815</v>
      </c>
      <c r="P144" s="37"/>
      <c r="Q144" s="26">
        <v>43812</v>
      </c>
    </row>
    <row r="145" spans="2:17" ht="13.5" customHeight="1">
      <c r="B145" s="27"/>
      <c r="C145" s="45" t="s">
        <v>234</v>
      </c>
      <c r="D145" s="21" t="s">
        <v>144</v>
      </c>
      <c r="E145" s="46" t="s">
        <v>237</v>
      </c>
      <c r="F145" s="71">
        <v>1</v>
      </c>
      <c r="G145" s="28">
        <v>2410</v>
      </c>
      <c r="H145" s="28">
        <f t="shared" si="1"/>
        <v>2410</v>
      </c>
      <c r="I145" s="36"/>
      <c r="J145" s="72" t="s">
        <v>238</v>
      </c>
      <c r="K145" s="40" t="s">
        <v>169</v>
      </c>
      <c r="L145" s="22"/>
      <c r="M145" s="25">
        <v>43801</v>
      </c>
      <c r="N145" s="31"/>
      <c r="O145" s="32">
        <v>43815</v>
      </c>
      <c r="P145" s="37"/>
      <c r="Q145" s="26">
        <v>43812</v>
      </c>
    </row>
    <row r="146" spans="2:17" ht="13.5" customHeight="1">
      <c r="B146" s="27"/>
      <c r="C146" s="45"/>
      <c r="D146" s="21"/>
      <c r="E146" s="46"/>
      <c r="F146" s="47">
        <v>0</v>
      </c>
      <c r="G146" s="28"/>
      <c r="H146" s="28">
        <f t="shared" si="1"/>
        <v>0</v>
      </c>
      <c r="I146" s="36"/>
      <c r="J146" s="72" t="s">
        <v>239</v>
      </c>
      <c r="K146" s="40" t="s">
        <v>169</v>
      </c>
      <c r="L146" s="22"/>
      <c r="M146" s="25">
        <v>43801</v>
      </c>
      <c r="N146" s="31"/>
      <c r="O146" s="32">
        <v>43815</v>
      </c>
      <c r="P146" s="37"/>
      <c r="Q146" s="26"/>
    </row>
    <row r="147" spans="2:17" ht="13.5" customHeight="1">
      <c r="B147" s="27"/>
      <c r="C147" s="45" t="s">
        <v>181</v>
      </c>
      <c r="D147" s="21" t="s">
        <v>144</v>
      </c>
      <c r="E147" s="46" t="s">
        <v>240</v>
      </c>
      <c r="F147" s="47">
        <v>6</v>
      </c>
      <c r="G147" s="28">
        <v>18250</v>
      </c>
      <c r="H147" s="28">
        <f t="shared" si="1"/>
        <v>109500</v>
      </c>
      <c r="I147" s="36"/>
      <c r="J147" s="48" t="s">
        <v>241</v>
      </c>
      <c r="K147" s="40" t="s">
        <v>169</v>
      </c>
      <c r="L147" s="22"/>
      <c r="M147" s="25">
        <v>43801</v>
      </c>
      <c r="N147" s="31"/>
      <c r="O147" s="32">
        <v>43815</v>
      </c>
      <c r="P147" s="37"/>
      <c r="Q147" s="26">
        <v>43812</v>
      </c>
    </row>
    <row r="148" spans="2:17" ht="13.5" customHeight="1">
      <c r="B148" s="27"/>
      <c r="C148" s="45" t="s">
        <v>181</v>
      </c>
      <c r="D148" s="21" t="s">
        <v>144</v>
      </c>
      <c r="E148" s="46" t="s">
        <v>242</v>
      </c>
      <c r="F148" s="47">
        <v>2</v>
      </c>
      <c r="G148" s="28">
        <v>18910</v>
      </c>
      <c r="H148" s="28">
        <f t="shared" si="1"/>
        <v>37820</v>
      </c>
      <c r="I148" s="36"/>
      <c r="J148" s="48" t="s">
        <v>243</v>
      </c>
      <c r="K148" s="40" t="s">
        <v>169</v>
      </c>
      <c r="L148" s="22"/>
      <c r="M148" s="25">
        <v>43801</v>
      </c>
      <c r="N148" s="31"/>
      <c r="O148" s="32">
        <v>43815</v>
      </c>
      <c r="P148" s="39"/>
      <c r="Q148" s="26">
        <v>43812</v>
      </c>
    </row>
    <row r="149" spans="2:17" ht="13.5" customHeight="1">
      <c r="B149" s="27"/>
      <c r="C149" s="45" t="s">
        <v>181</v>
      </c>
      <c r="D149" s="21" t="s">
        <v>144</v>
      </c>
      <c r="E149" s="46" t="s">
        <v>244</v>
      </c>
      <c r="F149" s="47">
        <v>4</v>
      </c>
      <c r="G149" s="28">
        <v>2330</v>
      </c>
      <c r="H149" s="28">
        <f t="shared" si="1"/>
        <v>9320</v>
      </c>
      <c r="I149" s="36"/>
      <c r="J149" s="48" t="s">
        <v>245</v>
      </c>
      <c r="K149" s="40" t="s">
        <v>169</v>
      </c>
      <c r="L149" s="22"/>
      <c r="M149" s="25">
        <v>43801</v>
      </c>
      <c r="N149" s="31"/>
      <c r="O149" s="32">
        <v>43815</v>
      </c>
      <c r="P149" s="37"/>
      <c r="Q149" s="26">
        <v>43812</v>
      </c>
    </row>
    <row r="150" spans="2:17" ht="13.5" customHeight="1">
      <c r="B150" s="27"/>
      <c r="C150" s="45" t="s">
        <v>181</v>
      </c>
      <c r="D150" s="21" t="s">
        <v>144</v>
      </c>
      <c r="E150" s="46" t="s">
        <v>246</v>
      </c>
      <c r="F150" s="47">
        <v>8</v>
      </c>
      <c r="G150" s="28">
        <v>1730</v>
      </c>
      <c r="H150" s="28">
        <f t="shared" si="1"/>
        <v>13840</v>
      </c>
      <c r="I150" s="36"/>
      <c r="J150" s="48" t="s">
        <v>245</v>
      </c>
      <c r="K150" s="40" t="s">
        <v>169</v>
      </c>
      <c r="L150" s="22"/>
      <c r="M150" s="25">
        <v>43801</v>
      </c>
      <c r="N150" s="31"/>
      <c r="O150" s="32">
        <v>43815</v>
      </c>
      <c r="P150" s="37"/>
      <c r="Q150" s="26">
        <v>43812</v>
      </c>
    </row>
    <row r="151" spans="2:17" ht="13.5" customHeight="1">
      <c r="B151" s="27"/>
      <c r="C151" s="45" t="s">
        <v>181</v>
      </c>
      <c r="D151" s="21" t="s">
        <v>144</v>
      </c>
      <c r="E151" s="46" t="s">
        <v>247</v>
      </c>
      <c r="F151" s="47">
        <v>12</v>
      </c>
      <c r="G151" s="28">
        <v>340</v>
      </c>
      <c r="H151" s="28">
        <f t="shared" si="1"/>
        <v>4080</v>
      </c>
      <c r="I151" s="36"/>
      <c r="J151" s="48" t="s">
        <v>248</v>
      </c>
      <c r="K151" s="40" t="s">
        <v>169</v>
      </c>
      <c r="L151" s="22"/>
      <c r="M151" s="25">
        <v>43801</v>
      </c>
      <c r="N151" s="31"/>
      <c r="O151" s="32">
        <v>43815</v>
      </c>
      <c r="P151" s="37"/>
      <c r="Q151" s="26">
        <v>43812</v>
      </c>
    </row>
    <row r="152" spans="2:17" ht="13.5" customHeight="1">
      <c r="B152" s="27"/>
      <c r="C152" s="45" t="s">
        <v>249</v>
      </c>
      <c r="D152" s="21" t="s">
        <v>144</v>
      </c>
      <c r="E152" s="46" t="s">
        <v>250</v>
      </c>
      <c r="F152" s="47">
        <v>2</v>
      </c>
      <c r="G152" s="28">
        <v>5430</v>
      </c>
      <c r="H152" s="28">
        <f t="shared" si="1"/>
        <v>10860</v>
      </c>
      <c r="I152" s="36"/>
      <c r="J152" s="48" t="s">
        <v>251</v>
      </c>
      <c r="K152" s="40" t="s">
        <v>169</v>
      </c>
      <c r="L152" s="22"/>
      <c r="M152" s="25">
        <v>43801</v>
      </c>
      <c r="N152" s="31"/>
      <c r="O152" s="32">
        <v>43815</v>
      </c>
      <c r="P152" s="37"/>
      <c r="Q152" s="26">
        <v>43812</v>
      </c>
    </row>
    <row r="153" spans="2:17" ht="13.5" customHeight="1">
      <c r="B153" s="27"/>
      <c r="C153" s="45" t="s">
        <v>249</v>
      </c>
      <c r="D153" s="21" t="s">
        <v>144</v>
      </c>
      <c r="E153" s="49" t="s">
        <v>252</v>
      </c>
      <c r="F153" s="47">
        <v>2</v>
      </c>
      <c r="G153" s="28">
        <v>170</v>
      </c>
      <c r="H153" s="28">
        <f t="shared" si="1"/>
        <v>340</v>
      </c>
      <c r="I153" s="36"/>
      <c r="J153" s="48"/>
      <c r="K153" s="40" t="s">
        <v>253</v>
      </c>
      <c r="L153" s="22"/>
      <c r="M153" s="25">
        <v>43801</v>
      </c>
      <c r="N153" s="31"/>
      <c r="O153" s="32">
        <v>43815</v>
      </c>
      <c r="P153" s="37"/>
      <c r="Q153" s="26">
        <v>43812</v>
      </c>
    </row>
    <row r="154" spans="2:17" ht="13.5" customHeight="1">
      <c r="B154" s="27"/>
      <c r="C154" s="45" t="s">
        <v>249</v>
      </c>
      <c r="D154" s="21" t="s">
        <v>144</v>
      </c>
      <c r="E154" s="46" t="s">
        <v>254</v>
      </c>
      <c r="F154" s="47">
        <v>2</v>
      </c>
      <c r="G154" s="28">
        <v>1640</v>
      </c>
      <c r="H154" s="28">
        <f t="shared" si="1"/>
        <v>3280</v>
      </c>
      <c r="I154" s="36"/>
      <c r="J154" s="48" t="s">
        <v>255</v>
      </c>
      <c r="K154" s="40" t="s">
        <v>169</v>
      </c>
      <c r="L154" s="22"/>
      <c r="M154" s="25">
        <v>43801</v>
      </c>
      <c r="N154" s="31"/>
      <c r="O154" s="32">
        <v>43815</v>
      </c>
      <c r="P154" s="37"/>
      <c r="Q154" s="26">
        <v>43812</v>
      </c>
    </row>
    <row r="155" spans="2:17" ht="13.5" customHeight="1">
      <c r="B155" s="27"/>
      <c r="C155" s="45" t="s">
        <v>256</v>
      </c>
      <c r="D155" s="21" t="s">
        <v>144</v>
      </c>
      <c r="E155" s="46" t="s">
        <v>257</v>
      </c>
      <c r="F155" s="47">
        <v>2</v>
      </c>
      <c r="G155" s="28">
        <v>3770</v>
      </c>
      <c r="H155" s="28">
        <f t="shared" si="1"/>
        <v>7540</v>
      </c>
      <c r="I155" s="36"/>
      <c r="J155" s="48" t="s">
        <v>258</v>
      </c>
      <c r="K155" s="40" t="s">
        <v>169</v>
      </c>
      <c r="L155" s="22"/>
      <c r="M155" s="25">
        <v>43801</v>
      </c>
      <c r="N155" s="31"/>
      <c r="O155" s="32">
        <v>43815</v>
      </c>
      <c r="P155" s="37"/>
      <c r="Q155" s="26"/>
    </row>
    <row r="156" spans="2:17" ht="13.5" customHeight="1">
      <c r="B156" s="27"/>
      <c r="C156" s="45" t="s">
        <v>256</v>
      </c>
      <c r="D156" s="21" t="s">
        <v>144</v>
      </c>
      <c r="E156" s="46" t="s">
        <v>259</v>
      </c>
      <c r="F156" s="47">
        <v>2</v>
      </c>
      <c r="G156" s="28">
        <v>3770</v>
      </c>
      <c r="H156" s="28">
        <f t="shared" si="1"/>
        <v>7540</v>
      </c>
      <c r="I156" s="36"/>
      <c r="J156" s="48" t="s">
        <v>258</v>
      </c>
      <c r="K156" s="40" t="s">
        <v>169</v>
      </c>
      <c r="L156" s="22"/>
      <c r="M156" s="25">
        <v>43801</v>
      </c>
      <c r="N156" s="31"/>
      <c r="O156" s="32">
        <v>43815</v>
      </c>
      <c r="P156" s="37"/>
      <c r="Q156" s="26"/>
    </row>
    <row r="157" spans="2:17" s="73" customFormat="1" ht="13.5" customHeight="1">
      <c r="B157" s="65"/>
      <c r="C157" s="56" t="s">
        <v>256</v>
      </c>
      <c r="D157" s="65" t="s">
        <v>144</v>
      </c>
      <c r="E157" s="50" t="s">
        <v>260</v>
      </c>
      <c r="F157" s="51">
        <v>2</v>
      </c>
      <c r="G157" s="52">
        <v>440</v>
      </c>
      <c r="H157" s="52">
        <f t="shared" si="1"/>
        <v>880</v>
      </c>
      <c r="I157" s="57"/>
      <c r="J157" s="54" t="s">
        <v>261</v>
      </c>
      <c r="K157" s="67" t="s">
        <v>169</v>
      </c>
      <c r="L157" s="65"/>
      <c r="M157" s="60">
        <v>43801</v>
      </c>
      <c r="N157" s="65"/>
      <c r="O157" s="58">
        <v>43815</v>
      </c>
      <c r="P157" s="58"/>
      <c r="Q157" s="61">
        <v>43812</v>
      </c>
    </row>
    <row r="158" spans="2:17" s="73" customFormat="1" ht="13.5" customHeight="1">
      <c r="B158" s="65"/>
      <c r="C158" s="56" t="s">
        <v>256</v>
      </c>
      <c r="D158" s="65" t="s">
        <v>144</v>
      </c>
      <c r="E158" s="50" t="s">
        <v>262</v>
      </c>
      <c r="F158" s="51">
        <v>6</v>
      </c>
      <c r="G158" s="52">
        <v>270</v>
      </c>
      <c r="H158" s="52">
        <f t="shared" si="1"/>
        <v>1620</v>
      </c>
      <c r="I158" s="57"/>
      <c r="J158" s="54" t="s">
        <v>261</v>
      </c>
      <c r="K158" s="67" t="s">
        <v>169</v>
      </c>
      <c r="L158" s="65"/>
      <c r="M158" s="60">
        <v>43801</v>
      </c>
      <c r="N158" s="65"/>
      <c r="O158" s="58">
        <v>43815</v>
      </c>
      <c r="P158" s="58"/>
      <c r="Q158" s="61">
        <v>43812</v>
      </c>
    </row>
    <row r="159" spans="2:17" s="73" customFormat="1" ht="13.5" customHeight="1">
      <c r="B159" s="65"/>
      <c r="C159" s="56" t="s">
        <v>256</v>
      </c>
      <c r="D159" s="65" t="s">
        <v>144</v>
      </c>
      <c r="E159" s="50" t="s">
        <v>263</v>
      </c>
      <c r="F159" s="51">
        <v>2</v>
      </c>
      <c r="G159" s="52">
        <v>270</v>
      </c>
      <c r="H159" s="52">
        <f t="shared" si="1"/>
        <v>540</v>
      </c>
      <c r="I159" s="57"/>
      <c r="J159" s="54" t="s">
        <v>261</v>
      </c>
      <c r="K159" s="67" t="s">
        <v>169</v>
      </c>
      <c r="L159" s="65"/>
      <c r="M159" s="60">
        <v>43801</v>
      </c>
      <c r="N159" s="65"/>
      <c r="O159" s="58">
        <v>43815</v>
      </c>
      <c r="P159" s="58"/>
      <c r="Q159" s="61">
        <v>43812</v>
      </c>
    </row>
    <row r="160" spans="2:17" s="73" customFormat="1" ht="13.5" customHeight="1">
      <c r="B160" s="65"/>
      <c r="C160" s="56" t="s">
        <v>256</v>
      </c>
      <c r="D160" s="65" t="s">
        <v>144</v>
      </c>
      <c r="E160" s="50" t="s">
        <v>264</v>
      </c>
      <c r="F160" s="51">
        <v>8</v>
      </c>
      <c r="G160" s="52">
        <v>540</v>
      </c>
      <c r="H160" s="52">
        <f t="shared" si="1"/>
        <v>4320</v>
      </c>
      <c r="I160" s="57"/>
      <c r="J160" s="54" t="s">
        <v>265</v>
      </c>
      <c r="K160" s="67" t="s">
        <v>169</v>
      </c>
      <c r="L160" s="65"/>
      <c r="M160" s="60">
        <v>43801</v>
      </c>
      <c r="N160" s="65"/>
      <c r="O160" s="58">
        <v>43815</v>
      </c>
      <c r="P160" s="58"/>
      <c r="Q160" s="61">
        <v>43812</v>
      </c>
    </row>
    <row r="161" spans="2:17" s="73" customFormat="1" ht="13.5" customHeight="1">
      <c r="B161" s="65"/>
      <c r="C161" s="56" t="s">
        <v>256</v>
      </c>
      <c r="D161" s="65" t="s">
        <v>144</v>
      </c>
      <c r="E161" s="74" t="s">
        <v>266</v>
      </c>
      <c r="F161" s="51">
        <v>2</v>
      </c>
      <c r="G161" s="52">
        <v>540</v>
      </c>
      <c r="H161" s="52">
        <f t="shared" si="1"/>
        <v>1080</v>
      </c>
      <c r="I161" s="57"/>
      <c r="J161" s="54" t="s">
        <v>265</v>
      </c>
      <c r="K161" s="67" t="s">
        <v>169</v>
      </c>
      <c r="L161" s="65"/>
      <c r="M161" s="60">
        <v>43801</v>
      </c>
      <c r="N161" s="65"/>
      <c r="O161" s="58">
        <v>43815</v>
      </c>
      <c r="P161" s="58"/>
      <c r="Q161" s="61">
        <v>43812</v>
      </c>
    </row>
    <row r="162" spans="2:17" s="73" customFormat="1" ht="13.5" customHeight="1">
      <c r="B162" s="65"/>
      <c r="C162" s="56" t="s">
        <v>256</v>
      </c>
      <c r="D162" s="65" t="s">
        <v>144</v>
      </c>
      <c r="E162" s="50" t="s">
        <v>267</v>
      </c>
      <c r="F162" s="51">
        <v>2</v>
      </c>
      <c r="G162" s="52">
        <v>1920</v>
      </c>
      <c r="H162" s="52">
        <f t="shared" si="1"/>
        <v>3840</v>
      </c>
      <c r="I162" s="57"/>
      <c r="J162" s="54" t="s">
        <v>268</v>
      </c>
      <c r="K162" s="67" t="s">
        <v>169</v>
      </c>
      <c r="L162" s="65"/>
      <c r="M162" s="60">
        <v>43801</v>
      </c>
      <c r="N162" s="65"/>
      <c r="O162" s="58">
        <v>43815</v>
      </c>
      <c r="P162" s="58"/>
      <c r="Q162" s="61">
        <v>43812</v>
      </c>
    </row>
    <row r="163" spans="2:17" s="9" customFormat="1" ht="13.5" customHeight="1">
      <c r="B163" s="21"/>
      <c r="C163" s="45" t="s">
        <v>217</v>
      </c>
      <c r="D163" s="21" t="s">
        <v>177</v>
      </c>
      <c r="E163" s="46" t="s">
        <v>218</v>
      </c>
      <c r="F163" s="47">
        <v>2</v>
      </c>
      <c r="G163" s="28">
        <v>270</v>
      </c>
      <c r="H163" s="28">
        <f t="shared" si="1"/>
        <v>540</v>
      </c>
      <c r="I163" s="22"/>
      <c r="J163" s="48" t="s">
        <v>219</v>
      </c>
      <c r="K163" s="40" t="s">
        <v>180</v>
      </c>
      <c r="L163" s="21"/>
      <c r="M163" s="25">
        <v>43802</v>
      </c>
      <c r="N163" s="21"/>
      <c r="O163" s="32">
        <v>43812</v>
      </c>
      <c r="P163" s="32">
        <v>43811</v>
      </c>
      <c r="Q163" s="26">
        <v>43811</v>
      </c>
    </row>
    <row r="164" spans="2:17" s="9" customFormat="1" ht="13.5" customHeight="1">
      <c r="B164" s="21"/>
      <c r="C164" s="45" t="s">
        <v>217</v>
      </c>
      <c r="D164" s="21" t="s">
        <v>177</v>
      </c>
      <c r="E164" s="46" t="s">
        <v>269</v>
      </c>
      <c r="F164" s="47">
        <v>2</v>
      </c>
      <c r="G164" s="28">
        <v>160</v>
      </c>
      <c r="H164" s="28">
        <f t="shared" si="1"/>
        <v>320</v>
      </c>
      <c r="I164" s="22"/>
      <c r="J164" s="48" t="s">
        <v>219</v>
      </c>
      <c r="K164" s="40" t="s">
        <v>180</v>
      </c>
      <c r="L164" s="21"/>
      <c r="M164" s="25">
        <v>43802</v>
      </c>
      <c r="N164" s="21"/>
      <c r="O164" s="32">
        <v>43812</v>
      </c>
      <c r="P164" s="32">
        <v>43811</v>
      </c>
      <c r="Q164" s="26">
        <v>43811</v>
      </c>
    </row>
    <row r="165" spans="2:17" s="9" customFormat="1" ht="13.5" customHeight="1">
      <c r="B165" s="21"/>
      <c r="C165" s="21"/>
      <c r="D165" s="21"/>
      <c r="E165" s="75"/>
      <c r="F165" s="23"/>
      <c r="G165" s="28"/>
      <c r="H165" s="28"/>
      <c r="I165" s="22"/>
      <c r="J165" s="31"/>
      <c r="K165" s="76"/>
      <c r="L165" s="21"/>
      <c r="M165" s="25"/>
      <c r="N165" s="21"/>
      <c r="O165" s="32"/>
      <c r="P165" s="32"/>
      <c r="Q165" s="26"/>
    </row>
    <row r="166" spans="2:17" s="9" customFormat="1" ht="13.5" customHeight="1">
      <c r="B166" s="21"/>
      <c r="C166" s="21" t="s">
        <v>35</v>
      </c>
      <c r="D166" s="21" t="s">
        <v>35</v>
      </c>
      <c r="E166" s="31" t="s">
        <v>79</v>
      </c>
      <c r="F166" s="23">
        <v>184</v>
      </c>
      <c r="G166" s="31">
        <v>221</v>
      </c>
      <c r="H166" s="31">
        <v>40664</v>
      </c>
      <c r="I166" s="22"/>
      <c r="J166" s="31" t="s">
        <v>80</v>
      </c>
      <c r="K166" s="22" t="s">
        <v>81</v>
      </c>
      <c r="L166" s="21"/>
      <c r="M166" s="25"/>
      <c r="N166" s="21"/>
      <c r="O166" s="32"/>
      <c r="P166" s="32"/>
      <c r="Q166" s="26">
        <v>43811</v>
      </c>
    </row>
    <row r="167" spans="2:17" s="9" customFormat="1" ht="13.5" customHeight="1">
      <c r="B167" s="21"/>
      <c r="C167" s="21" t="s">
        <v>35</v>
      </c>
      <c r="D167" s="21" t="s">
        <v>35</v>
      </c>
      <c r="E167" s="31" t="s">
        <v>107</v>
      </c>
      <c r="F167" s="23">
        <v>8</v>
      </c>
      <c r="G167" s="31">
        <v>217</v>
      </c>
      <c r="H167" s="31">
        <v>1736</v>
      </c>
      <c r="I167" s="22"/>
      <c r="J167" s="31" t="s">
        <v>80</v>
      </c>
      <c r="K167" s="22" t="s">
        <v>81</v>
      </c>
      <c r="L167" s="21"/>
      <c r="M167" s="25"/>
      <c r="N167" s="21"/>
      <c r="O167" s="32"/>
      <c r="P167" s="32"/>
      <c r="Q167" s="26">
        <v>43811</v>
      </c>
    </row>
    <row r="168" spans="2:17" s="9" customFormat="1" ht="13.5" customHeight="1">
      <c r="B168" s="21"/>
      <c r="C168" s="21" t="s">
        <v>35</v>
      </c>
      <c r="D168" s="21" t="s">
        <v>35</v>
      </c>
      <c r="E168" s="31" t="s">
        <v>82</v>
      </c>
      <c r="F168" s="23">
        <v>24</v>
      </c>
      <c r="G168" s="31">
        <v>105</v>
      </c>
      <c r="H168" s="31">
        <v>2520</v>
      </c>
      <c r="I168" s="22"/>
      <c r="J168" s="31" t="s">
        <v>83</v>
      </c>
      <c r="K168" s="22" t="s">
        <v>81</v>
      </c>
      <c r="L168" s="21"/>
      <c r="M168" s="25"/>
      <c r="N168" s="21"/>
      <c r="O168" s="32"/>
      <c r="P168" s="32"/>
      <c r="Q168" s="26">
        <v>43811</v>
      </c>
    </row>
    <row r="169" spans="2:17" s="9" customFormat="1" ht="13.5" customHeight="1">
      <c r="B169" s="21"/>
      <c r="C169" s="21" t="s">
        <v>35</v>
      </c>
      <c r="D169" s="21" t="s">
        <v>35</v>
      </c>
      <c r="E169" s="31" t="s">
        <v>270</v>
      </c>
      <c r="F169" s="23">
        <v>40</v>
      </c>
      <c r="G169" s="31">
        <v>420</v>
      </c>
      <c r="H169" s="31">
        <v>16800</v>
      </c>
      <c r="I169" s="22"/>
      <c r="J169" s="31" t="s">
        <v>85</v>
      </c>
      <c r="K169" s="22" t="s">
        <v>81</v>
      </c>
      <c r="L169" s="21"/>
      <c r="M169" s="25"/>
      <c r="N169" s="21"/>
      <c r="O169" s="32"/>
      <c r="P169" s="32"/>
      <c r="Q169" s="26">
        <v>43811</v>
      </c>
    </row>
    <row r="170" spans="2:17" s="9" customFormat="1" ht="13.5" customHeight="1">
      <c r="B170" s="21"/>
      <c r="C170" s="21" t="s">
        <v>35</v>
      </c>
      <c r="D170" s="21" t="s">
        <v>35</v>
      </c>
      <c r="E170" s="31" t="s">
        <v>271</v>
      </c>
      <c r="F170" s="23">
        <v>8</v>
      </c>
      <c r="G170" s="31">
        <v>510</v>
      </c>
      <c r="H170" s="31">
        <v>4080</v>
      </c>
      <c r="I170" s="22"/>
      <c r="J170" s="31" t="s">
        <v>85</v>
      </c>
      <c r="K170" s="22" t="s">
        <v>81</v>
      </c>
      <c r="L170" s="21"/>
      <c r="M170" s="25"/>
      <c r="N170" s="21"/>
      <c r="O170" s="32"/>
      <c r="P170" s="32"/>
      <c r="Q170" s="26">
        <v>43811</v>
      </c>
    </row>
    <row r="171" spans="2:17" s="9" customFormat="1" ht="13.5" customHeight="1">
      <c r="B171" s="21"/>
      <c r="C171" s="21" t="s">
        <v>35</v>
      </c>
      <c r="D171" s="21" t="s">
        <v>35</v>
      </c>
      <c r="E171" s="31" t="s">
        <v>272</v>
      </c>
      <c r="F171" s="23">
        <v>4</v>
      </c>
      <c r="G171" s="31">
        <v>810</v>
      </c>
      <c r="H171" s="31">
        <v>3240</v>
      </c>
      <c r="I171" s="22"/>
      <c r="J171" s="31" t="s">
        <v>85</v>
      </c>
      <c r="K171" s="22" t="s">
        <v>81</v>
      </c>
      <c r="L171" s="21"/>
      <c r="M171" s="25"/>
      <c r="N171" s="21"/>
      <c r="O171" s="32"/>
      <c r="P171" s="32"/>
      <c r="Q171" s="26">
        <v>43811</v>
      </c>
    </row>
    <row r="172" spans="2:17" s="9" customFormat="1" ht="13.5" customHeight="1">
      <c r="B172" s="21"/>
      <c r="C172" s="21" t="s">
        <v>35</v>
      </c>
      <c r="D172" s="21" t="s">
        <v>35</v>
      </c>
      <c r="E172" s="31" t="s">
        <v>273</v>
      </c>
      <c r="F172" s="23">
        <v>12</v>
      </c>
      <c r="G172" s="31">
        <v>870</v>
      </c>
      <c r="H172" s="31">
        <v>10440</v>
      </c>
      <c r="I172" s="22"/>
      <c r="J172" s="31" t="s">
        <v>85</v>
      </c>
      <c r="K172" s="22" t="s">
        <v>81</v>
      </c>
      <c r="L172" s="21"/>
      <c r="M172" s="25"/>
      <c r="N172" s="21"/>
      <c r="O172" s="32"/>
      <c r="P172" s="32"/>
      <c r="Q172" s="26">
        <v>43811</v>
      </c>
    </row>
    <row r="173" spans="2:17" s="9" customFormat="1" ht="13.5" customHeight="1">
      <c r="B173" s="21"/>
      <c r="C173" s="21" t="s">
        <v>35</v>
      </c>
      <c r="D173" s="21" t="s">
        <v>35</v>
      </c>
      <c r="E173" s="31" t="s">
        <v>79</v>
      </c>
      <c r="F173" s="23">
        <v>80</v>
      </c>
      <c r="G173" s="31">
        <v>225</v>
      </c>
      <c r="H173" s="31">
        <v>18000</v>
      </c>
      <c r="I173" s="22"/>
      <c r="J173" s="31" t="s">
        <v>80</v>
      </c>
      <c r="K173" s="22" t="s">
        <v>81</v>
      </c>
      <c r="L173" s="21"/>
      <c r="M173" s="25"/>
      <c r="N173" s="21"/>
      <c r="O173" s="32"/>
      <c r="P173" s="32"/>
      <c r="Q173" s="26">
        <v>43811</v>
      </c>
    </row>
    <row r="174" spans="2:17" s="9" customFormat="1" ht="13.5" customHeight="1">
      <c r="B174" s="21"/>
      <c r="C174" s="21" t="s">
        <v>35</v>
      </c>
      <c r="D174" s="21" t="s">
        <v>35</v>
      </c>
      <c r="E174" s="31" t="s">
        <v>82</v>
      </c>
      <c r="F174" s="23">
        <v>40</v>
      </c>
      <c r="G174" s="31">
        <v>105</v>
      </c>
      <c r="H174" s="31">
        <v>4200</v>
      </c>
      <c r="I174" s="22"/>
      <c r="J174" s="31" t="s">
        <v>83</v>
      </c>
      <c r="K174" s="22" t="s">
        <v>81</v>
      </c>
      <c r="L174" s="21"/>
      <c r="M174" s="25"/>
      <c r="N174" s="21"/>
      <c r="O174" s="32"/>
      <c r="P174" s="32"/>
      <c r="Q174" s="26">
        <v>43811</v>
      </c>
    </row>
    <row r="175" spans="2:17" s="9" customFormat="1" ht="13.5" customHeight="1">
      <c r="B175" s="21"/>
      <c r="C175" s="21" t="s">
        <v>35</v>
      </c>
      <c r="D175" s="21" t="s">
        <v>35</v>
      </c>
      <c r="E175" s="31" t="s">
        <v>99</v>
      </c>
      <c r="F175" s="23">
        <v>4</v>
      </c>
      <c r="G175" s="31">
        <v>1800</v>
      </c>
      <c r="H175" s="31">
        <v>7200</v>
      </c>
      <c r="I175" s="22"/>
      <c r="J175" s="31" t="s">
        <v>85</v>
      </c>
      <c r="K175" s="22" t="s">
        <v>81</v>
      </c>
      <c r="L175" s="21"/>
      <c r="M175" s="25"/>
      <c r="N175" s="21"/>
      <c r="O175" s="32"/>
      <c r="P175" s="32"/>
      <c r="Q175" s="26">
        <v>43811</v>
      </c>
    </row>
    <row r="176" spans="2:17">
      <c r="B176" s="22"/>
      <c r="C176" s="21" t="s">
        <v>35</v>
      </c>
      <c r="D176" s="21" t="s">
        <v>35</v>
      </c>
      <c r="E176" s="31" t="s">
        <v>100</v>
      </c>
      <c r="F176" s="23">
        <v>12</v>
      </c>
      <c r="G176" s="31">
        <v>420</v>
      </c>
      <c r="H176" s="31">
        <v>5040</v>
      </c>
      <c r="I176" s="23"/>
      <c r="J176" s="31" t="s">
        <v>85</v>
      </c>
      <c r="K176" s="22" t="s">
        <v>81</v>
      </c>
      <c r="L176" s="22"/>
      <c r="M176" s="25"/>
      <c r="N176" s="31"/>
      <c r="O176" s="22"/>
      <c r="P176" s="37"/>
      <c r="Q176" s="26">
        <v>43811</v>
      </c>
    </row>
    <row r="177" spans="2:17">
      <c r="B177" s="22"/>
      <c r="C177" s="21" t="s">
        <v>35</v>
      </c>
      <c r="D177" s="21" t="s">
        <v>35</v>
      </c>
      <c r="E177" s="31" t="s">
        <v>101</v>
      </c>
      <c r="F177" s="23">
        <v>12</v>
      </c>
      <c r="G177" s="31">
        <v>420</v>
      </c>
      <c r="H177" s="31">
        <v>5040</v>
      </c>
      <c r="I177" s="23"/>
      <c r="J177" s="31" t="s">
        <v>85</v>
      </c>
      <c r="K177" s="22" t="s">
        <v>81</v>
      </c>
      <c r="L177" s="22"/>
      <c r="M177" s="25"/>
      <c r="N177" s="31"/>
      <c r="O177" s="22"/>
      <c r="P177" s="37"/>
      <c r="Q177" s="26">
        <v>43811</v>
      </c>
    </row>
    <row r="178" spans="2:17">
      <c r="B178" s="22"/>
      <c r="C178" s="21" t="s">
        <v>35</v>
      </c>
      <c r="D178" s="21" t="s">
        <v>35</v>
      </c>
      <c r="E178" s="31" t="s">
        <v>102</v>
      </c>
      <c r="F178" s="23">
        <v>4</v>
      </c>
      <c r="G178" s="31">
        <v>760</v>
      </c>
      <c r="H178" s="31">
        <v>3040</v>
      </c>
      <c r="I178" s="23"/>
      <c r="J178" s="31" t="s">
        <v>85</v>
      </c>
      <c r="K178" s="22" t="s">
        <v>81</v>
      </c>
      <c r="L178" s="22"/>
      <c r="M178" s="25"/>
      <c r="N178" s="31"/>
      <c r="O178" s="22"/>
      <c r="P178" s="37"/>
      <c r="Q178" s="26">
        <v>43811</v>
      </c>
    </row>
    <row r="179" spans="2:17">
      <c r="B179" s="22"/>
      <c r="C179" s="21" t="s">
        <v>35</v>
      </c>
      <c r="D179" s="21" t="s">
        <v>35</v>
      </c>
      <c r="E179" s="31" t="s">
        <v>103</v>
      </c>
      <c r="F179" s="23">
        <v>4</v>
      </c>
      <c r="G179" s="31">
        <v>780</v>
      </c>
      <c r="H179" s="31">
        <v>3120</v>
      </c>
      <c r="I179" s="23"/>
      <c r="J179" s="31" t="s">
        <v>85</v>
      </c>
      <c r="K179" s="22" t="s">
        <v>81</v>
      </c>
      <c r="L179" s="22"/>
      <c r="M179" s="25"/>
      <c r="N179" s="31"/>
      <c r="O179" s="22"/>
      <c r="P179" s="37"/>
      <c r="Q179" s="26">
        <v>43811</v>
      </c>
    </row>
    <row r="180" spans="2:17">
      <c r="B180" s="22"/>
      <c r="C180" s="21" t="s">
        <v>35</v>
      </c>
      <c r="D180" s="21" t="s">
        <v>35</v>
      </c>
      <c r="E180" s="31" t="s">
        <v>104</v>
      </c>
      <c r="F180" s="23">
        <v>12</v>
      </c>
      <c r="G180" s="31">
        <v>1110</v>
      </c>
      <c r="H180" s="31">
        <v>13320</v>
      </c>
      <c r="I180" s="23"/>
      <c r="J180" s="31" t="s">
        <v>85</v>
      </c>
      <c r="K180" s="22" t="s">
        <v>81</v>
      </c>
      <c r="L180" s="22"/>
      <c r="M180" s="25"/>
      <c r="N180" s="31"/>
      <c r="O180" s="22"/>
      <c r="P180" s="37"/>
      <c r="Q180" s="26">
        <v>43811</v>
      </c>
    </row>
    <row r="181" spans="2:17">
      <c r="B181" s="22"/>
      <c r="C181" s="21" t="s">
        <v>35</v>
      </c>
      <c r="D181" s="21" t="s">
        <v>35</v>
      </c>
      <c r="E181" s="31" t="s">
        <v>105</v>
      </c>
      <c r="F181" s="23">
        <v>6</v>
      </c>
      <c r="G181" s="31">
        <v>1340</v>
      </c>
      <c r="H181" s="31">
        <v>8040</v>
      </c>
      <c r="I181" s="23"/>
      <c r="J181" s="31" t="s">
        <v>85</v>
      </c>
      <c r="K181" s="22" t="s">
        <v>81</v>
      </c>
      <c r="L181" s="22"/>
      <c r="M181" s="25"/>
      <c r="N181" s="31"/>
      <c r="O181" s="22"/>
      <c r="P181" s="37"/>
      <c r="Q181" s="26">
        <v>43811</v>
      </c>
    </row>
    <row r="182" spans="2:17">
      <c r="B182" s="22"/>
      <c r="C182" s="21" t="s">
        <v>35</v>
      </c>
      <c r="D182" s="21" t="s">
        <v>35</v>
      </c>
      <c r="E182" s="31" t="s">
        <v>106</v>
      </c>
      <c r="F182" s="23">
        <v>8</v>
      </c>
      <c r="G182" s="31">
        <v>1370</v>
      </c>
      <c r="H182" s="31">
        <v>10960</v>
      </c>
      <c r="I182" s="23"/>
      <c r="J182" s="31" t="s">
        <v>85</v>
      </c>
      <c r="K182" s="22" t="s">
        <v>81</v>
      </c>
      <c r="L182" s="22"/>
      <c r="M182" s="25"/>
      <c r="N182" s="31"/>
      <c r="O182" s="22"/>
      <c r="P182" s="37"/>
      <c r="Q182" s="26">
        <v>43811</v>
      </c>
    </row>
    <row r="183" spans="2:17">
      <c r="B183" s="22"/>
      <c r="C183" s="21" t="s">
        <v>35</v>
      </c>
      <c r="D183" s="21" t="s">
        <v>35</v>
      </c>
      <c r="E183" s="31" t="s">
        <v>91</v>
      </c>
      <c r="F183" s="23">
        <v>20</v>
      </c>
      <c r="G183" s="31">
        <v>600</v>
      </c>
      <c r="H183" s="31">
        <v>12000</v>
      </c>
      <c r="I183" s="23"/>
      <c r="J183" s="31" t="s">
        <v>92</v>
      </c>
      <c r="K183" s="22" t="s">
        <v>81</v>
      </c>
      <c r="L183" s="22"/>
      <c r="M183" s="25"/>
      <c r="N183" s="31"/>
      <c r="O183" s="22"/>
      <c r="P183" s="37"/>
      <c r="Q183" s="26">
        <v>43811</v>
      </c>
    </row>
    <row r="184" spans="2:17">
      <c r="B184" s="22"/>
      <c r="C184" s="21" t="s">
        <v>35</v>
      </c>
      <c r="D184" s="21" t="s">
        <v>35</v>
      </c>
      <c r="E184" s="31" t="s">
        <v>93</v>
      </c>
      <c r="F184" s="23">
        <v>10</v>
      </c>
      <c r="G184" s="31">
        <v>1976</v>
      </c>
      <c r="H184" s="31">
        <v>19760</v>
      </c>
      <c r="I184" s="23"/>
      <c r="J184" s="31" t="s">
        <v>94</v>
      </c>
      <c r="K184" s="22" t="s">
        <v>81</v>
      </c>
      <c r="L184" s="22"/>
      <c r="M184" s="25"/>
      <c r="N184" s="31"/>
      <c r="O184" s="22"/>
      <c r="P184" s="37"/>
      <c r="Q184" s="26">
        <v>43811</v>
      </c>
    </row>
    <row r="185" spans="2:17">
      <c r="B185" s="22"/>
      <c r="C185" s="22"/>
      <c r="D185" s="22"/>
      <c r="E185" s="31"/>
      <c r="F185" s="23"/>
      <c r="G185" s="28"/>
      <c r="H185" s="28"/>
      <c r="I185" s="23"/>
      <c r="J185" s="31"/>
      <c r="K185" s="31"/>
      <c r="L185" s="22"/>
      <c r="M185" s="25"/>
      <c r="N185" s="31"/>
      <c r="O185" s="22"/>
      <c r="P185" s="37"/>
      <c r="Q185" s="26"/>
    </row>
    <row r="186" spans="2:17">
      <c r="B186" s="22"/>
      <c r="C186" s="22" t="s">
        <v>35</v>
      </c>
      <c r="D186" s="22" t="s">
        <v>35</v>
      </c>
      <c r="E186" s="31" t="s">
        <v>274</v>
      </c>
      <c r="F186" s="23">
        <v>4</v>
      </c>
      <c r="G186" s="31">
        <v>48300</v>
      </c>
      <c r="H186" s="31">
        <v>193200</v>
      </c>
      <c r="I186" s="23"/>
      <c r="J186" s="31" t="s">
        <v>275</v>
      </c>
      <c r="K186" s="22" t="s">
        <v>81</v>
      </c>
      <c r="L186" s="22"/>
      <c r="M186" s="25"/>
      <c r="N186" s="31"/>
      <c r="O186" s="22"/>
      <c r="P186" s="37"/>
      <c r="Q186" s="26">
        <v>43803</v>
      </c>
    </row>
    <row r="187" spans="2:17">
      <c r="B187" s="22"/>
      <c r="C187" s="22" t="s">
        <v>35</v>
      </c>
      <c r="D187" s="22" t="s">
        <v>35</v>
      </c>
      <c r="E187" s="31" t="s">
        <v>276</v>
      </c>
      <c r="F187" s="23">
        <v>4</v>
      </c>
      <c r="G187" s="31">
        <v>2389</v>
      </c>
      <c r="H187" s="31">
        <v>9556</v>
      </c>
      <c r="I187" s="23"/>
      <c r="J187" s="31" t="s">
        <v>277</v>
      </c>
      <c r="K187" s="22" t="s">
        <v>81</v>
      </c>
      <c r="L187" s="22"/>
      <c r="M187" s="25"/>
      <c r="N187" s="31"/>
      <c r="O187" s="22"/>
      <c r="P187" s="37"/>
      <c r="Q187" s="26">
        <v>43803</v>
      </c>
    </row>
    <row r="188" spans="2:17">
      <c r="B188" s="22"/>
      <c r="C188" s="22" t="s">
        <v>35</v>
      </c>
      <c r="D188" s="22" t="s">
        <v>35</v>
      </c>
      <c r="E188" s="31" t="s">
        <v>278</v>
      </c>
      <c r="F188" s="23">
        <v>14</v>
      </c>
      <c r="G188" s="31">
        <v>2331</v>
      </c>
      <c r="H188" s="28">
        <f>F188*G188</f>
        <v>32634</v>
      </c>
      <c r="I188" s="23"/>
      <c r="J188" s="31" t="s">
        <v>279</v>
      </c>
      <c r="K188" s="22" t="s">
        <v>81</v>
      </c>
      <c r="L188" s="22"/>
      <c r="M188" s="25"/>
      <c r="N188" s="31"/>
      <c r="O188" s="22"/>
      <c r="P188" s="37"/>
      <c r="Q188" s="26">
        <v>43803</v>
      </c>
    </row>
    <row r="189" spans="2:17">
      <c r="B189" s="22"/>
      <c r="C189" s="22" t="s">
        <v>35</v>
      </c>
      <c r="D189" s="22" t="s">
        <v>35</v>
      </c>
      <c r="E189" s="31" t="s">
        <v>280</v>
      </c>
      <c r="F189" s="23">
        <v>14</v>
      </c>
      <c r="G189" s="31">
        <v>939</v>
      </c>
      <c r="H189" s="31">
        <v>13146</v>
      </c>
      <c r="I189" s="23"/>
      <c r="J189" s="31" t="s">
        <v>281</v>
      </c>
      <c r="K189" s="22" t="s">
        <v>81</v>
      </c>
      <c r="L189" s="22"/>
      <c r="M189" s="25"/>
      <c r="N189" s="31"/>
      <c r="O189" s="22"/>
      <c r="P189" s="37"/>
      <c r="Q189" s="26">
        <v>43803</v>
      </c>
    </row>
    <row r="190" spans="2:17">
      <c r="B190" s="22"/>
      <c r="C190" s="22" t="s">
        <v>35</v>
      </c>
      <c r="D190" s="22" t="s">
        <v>35</v>
      </c>
      <c r="E190" s="31" t="s">
        <v>282</v>
      </c>
      <c r="F190" s="23">
        <v>4</v>
      </c>
      <c r="G190" s="31">
        <v>15169</v>
      </c>
      <c r="H190" s="31">
        <v>60676</v>
      </c>
      <c r="I190" s="23"/>
      <c r="J190" s="31" t="s">
        <v>283</v>
      </c>
      <c r="K190" s="22" t="s">
        <v>81</v>
      </c>
      <c r="L190" s="22"/>
      <c r="M190" s="25"/>
      <c r="N190" s="31"/>
      <c r="O190" s="22"/>
      <c r="P190" s="37"/>
      <c r="Q190" s="26">
        <v>43803</v>
      </c>
    </row>
    <row r="191" spans="2:17">
      <c r="B191" s="22"/>
      <c r="C191" s="22" t="s">
        <v>35</v>
      </c>
      <c r="D191" s="22" t="s">
        <v>35</v>
      </c>
      <c r="E191" s="31" t="s">
        <v>284</v>
      </c>
      <c r="F191" s="23">
        <v>4</v>
      </c>
      <c r="G191" s="31">
        <v>7019</v>
      </c>
      <c r="H191" s="31">
        <v>28076</v>
      </c>
      <c r="I191" s="23"/>
      <c r="J191" s="31" t="s">
        <v>285</v>
      </c>
      <c r="K191" s="22" t="s">
        <v>81</v>
      </c>
      <c r="L191" s="22"/>
      <c r="M191" s="25"/>
      <c r="N191" s="31"/>
      <c r="O191" s="22"/>
      <c r="P191" s="37"/>
      <c r="Q191" s="26">
        <v>43803</v>
      </c>
    </row>
    <row r="192" spans="2:17">
      <c r="B192" s="22"/>
      <c r="C192" s="22" t="s">
        <v>35</v>
      </c>
      <c r="D192" s="22" t="s">
        <v>35</v>
      </c>
      <c r="E192" s="31" t="s">
        <v>286</v>
      </c>
      <c r="F192" s="23">
        <v>2</v>
      </c>
      <c r="G192" s="31">
        <v>2090</v>
      </c>
      <c r="H192" s="31">
        <v>4180</v>
      </c>
      <c r="I192" s="23"/>
      <c r="J192" s="31" t="s">
        <v>287</v>
      </c>
      <c r="K192" s="22" t="s">
        <v>81</v>
      </c>
      <c r="L192" s="22"/>
      <c r="M192" s="25"/>
      <c r="N192" s="31"/>
      <c r="O192" s="22"/>
      <c r="P192" s="37"/>
      <c r="Q192" s="26">
        <v>43803</v>
      </c>
    </row>
    <row r="193" spans="2:17">
      <c r="B193" s="22"/>
      <c r="C193" s="22" t="s">
        <v>35</v>
      </c>
      <c r="D193" s="22" t="s">
        <v>35</v>
      </c>
      <c r="E193" s="31" t="s">
        <v>288</v>
      </c>
      <c r="F193" s="23">
        <v>4</v>
      </c>
      <c r="G193" s="31">
        <v>2019</v>
      </c>
      <c r="H193" s="31">
        <v>8076</v>
      </c>
      <c r="I193" s="23"/>
      <c r="J193" s="31" t="s">
        <v>289</v>
      </c>
      <c r="K193" s="22" t="s">
        <v>81</v>
      </c>
      <c r="L193" s="22"/>
      <c r="M193" s="25"/>
      <c r="N193" s="31"/>
      <c r="O193" s="22"/>
      <c r="P193" s="37"/>
      <c r="Q193" s="26">
        <v>43803</v>
      </c>
    </row>
    <row r="194" spans="2:17">
      <c r="B194" s="22"/>
      <c r="C194" s="22" t="s">
        <v>35</v>
      </c>
      <c r="D194" s="22" t="s">
        <v>35</v>
      </c>
      <c r="E194" s="31" t="s">
        <v>290</v>
      </c>
      <c r="F194" s="23">
        <v>4</v>
      </c>
      <c r="G194" s="31">
        <v>7883</v>
      </c>
      <c r="H194" s="31">
        <v>31532</v>
      </c>
      <c r="I194" s="23"/>
      <c r="J194" s="31" t="s">
        <v>291</v>
      </c>
      <c r="K194" s="22" t="s">
        <v>81</v>
      </c>
      <c r="L194" s="22"/>
      <c r="M194" s="25"/>
      <c r="N194" s="31"/>
      <c r="O194" s="22"/>
      <c r="P194" s="37"/>
      <c r="Q194" s="26">
        <v>43803</v>
      </c>
    </row>
    <row r="195" spans="2:17" s="62" customFormat="1">
      <c r="B195" s="57"/>
      <c r="C195" s="65" t="s">
        <v>292</v>
      </c>
      <c r="D195" s="57" t="s">
        <v>293</v>
      </c>
      <c r="E195" s="59" t="s">
        <v>294</v>
      </c>
      <c r="F195" s="53">
        <v>8</v>
      </c>
      <c r="G195" s="52">
        <v>15970</v>
      </c>
      <c r="H195" s="52">
        <f t="shared" ref="H195:H205" si="2">F195*G195</f>
        <v>127760</v>
      </c>
      <c r="I195" s="53"/>
      <c r="J195" s="77"/>
      <c r="K195" s="67" t="s">
        <v>295</v>
      </c>
      <c r="L195" s="57"/>
      <c r="M195" s="60">
        <v>43801</v>
      </c>
      <c r="N195" s="59"/>
      <c r="O195" s="60">
        <v>43815</v>
      </c>
      <c r="P195" s="68"/>
      <c r="Q195" s="61">
        <v>43812</v>
      </c>
    </row>
    <row r="196" spans="2:17" s="73" customFormat="1" ht="13.5" customHeight="1">
      <c r="B196" s="65"/>
      <c r="C196" s="65" t="s">
        <v>292</v>
      </c>
      <c r="D196" s="57" t="s">
        <v>293</v>
      </c>
      <c r="E196" s="78" t="s">
        <v>296</v>
      </c>
      <c r="F196" s="53">
        <v>2</v>
      </c>
      <c r="G196" s="52">
        <v>8430</v>
      </c>
      <c r="H196" s="52">
        <f t="shared" si="2"/>
        <v>16860</v>
      </c>
      <c r="I196" s="57"/>
      <c r="J196" s="77"/>
      <c r="K196" s="67" t="s">
        <v>295</v>
      </c>
      <c r="L196" s="65"/>
      <c r="M196" s="60">
        <v>43801</v>
      </c>
      <c r="N196" s="65"/>
      <c r="O196" s="58">
        <v>43815</v>
      </c>
      <c r="P196" s="58"/>
      <c r="Q196" s="61">
        <v>43812</v>
      </c>
    </row>
    <row r="197" spans="2:17" s="73" customFormat="1" ht="13.5" customHeight="1">
      <c r="B197" s="65"/>
      <c r="C197" s="65" t="s">
        <v>292</v>
      </c>
      <c r="D197" s="57" t="s">
        <v>293</v>
      </c>
      <c r="E197" s="78" t="s">
        <v>297</v>
      </c>
      <c r="F197" s="53">
        <v>2</v>
      </c>
      <c r="G197" s="52">
        <v>2660</v>
      </c>
      <c r="H197" s="52">
        <f t="shared" si="2"/>
        <v>5320</v>
      </c>
      <c r="I197" s="57"/>
      <c r="J197" s="77"/>
      <c r="K197" s="67" t="s">
        <v>295</v>
      </c>
      <c r="L197" s="65"/>
      <c r="M197" s="60">
        <v>43801</v>
      </c>
      <c r="N197" s="65"/>
      <c r="O197" s="58">
        <v>43815</v>
      </c>
      <c r="P197" s="58"/>
      <c r="Q197" s="61">
        <v>43812</v>
      </c>
    </row>
    <row r="198" spans="2:17" s="73" customFormat="1" ht="13.5" customHeight="1">
      <c r="B198" s="65"/>
      <c r="C198" s="65" t="s">
        <v>292</v>
      </c>
      <c r="D198" s="57" t="s">
        <v>293</v>
      </c>
      <c r="E198" s="78" t="s">
        <v>298</v>
      </c>
      <c r="F198" s="53">
        <v>2</v>
      </c>
      <c r="G198" s="52">
        <v>420</v>
      </c>
      <c r="H198" s="52">
        <f t="shared" si="2"/>
        <v>840</v>
      </c>
      <c r="I198" s="57"/>
      <c r="J198" s="77"/>
      <c r="K198" s="67" t="s">
        <v>295</v>
      </c>
      <c r="L198" s="65"/>
      <c r="M198" s="60">
        <v>43801</v>
      </c>
      <c r="N198" s="65"/>
      <c r="O198" s="58">
        <v>43815</v>
      </c>
      <c r="P198" s="58"/>
      <c r="Q198" s="61">
        <v>43812</v>
      </c>
    </row>
    <row r="199" spans="2:17" s="73" customFormat="1" ht="13.5" customHeight="1">
      <c r="B199" s="65"/>
      <c r="C199" s="65" t="s">
        <v>292</v>
      </c>
      <c r="D199" s="57" t="s">
        <v>293</v>
      </c>
      <c r="E199" s="78" t="s">
        <v>299</v>
      </c>
      <c r="F199" s="53">
        <v>2</v>
      </c>
      <c r="G199" s="52">
        <v>170</v>
      </c>
      <c r="H199" s="52">
        <f t="shared" si="2"/>
        <v>340</v>
      </c>
      <c r="I199" s="57"/>
      <c r="J199" s="77"/>
      <c r="K199" s="67" t="s">
        <v>295</v>
      </c>
      <c r="L199" s="65"/>
      <c r="M199" s="60">
        <v>43801</v>
      </c>
      <c r="N199" s="65"/>
      <c r="O199" s="58">
        <v>43815</v>
      </c>
      <c r="P199" s="58"/>
      <c r="Q199" s="61">
        <v>43812</v>
      </c>
    </row>
    <row r="200" spans="2:17" s="73" customFormat="1" ht="13.5" customHeight="1">
      <c r="B200" s="65"/>
      <c r="C200" s="65" t="s">
        <v>292</v>
      </c>
      <c r="D200" s="57" t="s">
        <v>293</v>
      </c>
      <c r="E200" s="59" t="s">
        <v>300</v>
      </c>
      <c r="F200" s="53">
        <v>4</v>
      </c>
      <c r="G200" s="52">
        <v>10090</v>
      </c>
      <c r="H200" s="52">
        <f t="shared" si="2"/>
        <v>40360</v>
      </c>
      <c r="I200" s="57"/>
      <c r="J200" s="77"/>
      <c r="K200" s="67" t="s">
        <v>295</v>
      </c>
      <c r="L200" s="65"/>
      <c r="M200" s="60">
        <v>43801</v>
      </c>
      <c r="N200" s="65"/>
      <c r="O200" s="58">
        <v>43815</v>
      </c>
      <c r="P200" s="58"/>
      <c r="Q200" s="61">
        <v>43812</v>
      </c>
    </row>
    <row r="201" spans="2:17" s="73" customFormat="1" ht="13.5" customHeight="1">
      <c r="B201" s="65"/>
      <c r="C201" s="65" t="s">
        <v>292</v>
      </c>
      <c r="D201" s="57" t="s">
        <v>293</v>
      </c>
      <c r="E201" s="78" t="s">
        <v>301</v>
      </c>
      <c r="F201" s="53">
        <v>4</v>
      </c>
      <c r="G201" s="52">
        <v>13940</v>
      </c>
      <c r="H201" s="52">
        <f t="shared" si="2"/>
        <v>55760</v>
      </c>
      <c r="I201" s="57"/>
      <c r="J201" s="77"/>
      <c r="K201" s="67" t="s">
        <v>295</v>
      </c>
      <c r="L201" s="65"/>
      <c r="M201" s="60">
        <v>43801</v>
      </c>
      <c r="N201" s="65"/>
      <c r="O201" s="58">
        <v>43815</v>
      </c>
      <c r="P201" s="58"/>
      <c r="Q201" s="61">
        <v>43812</v>
      </c>
    </row>
    <row r="202" spans="2:17" s="9" customFormat="1" ht="13.5" customHeight="1">
      <c r="B202" s="21"/>
      <c r="C202" s="21" t="s">
        <v>292</v>
      </c>
      <c r="D202" s="22" t="s">
        <v>293</v>
      </c>
      <c r="E202" s="75" t="s">
        <v>302</v>
      </c>
      <c r="F202" s="23">
        <v>2</v>
      </c>
      <c r="G202" s="28">
        <v>18360</v>
      </c>
      <c r="H202" s="28">
        <f t="shared" si="2"/>
        <v>36720</v>
      </c>
      <c r="I202" s="22"/>
      <c r="J202" s="79"/>
      <c r="K202" s="40" t="s">
        <v>295</v>
      </c>
      <c r="L202" s="21"/>
      <c r="M202" s="25">
        <v>43801</v>
      </c>
      <c r="N202" s="21"/>
      <c r="O202" s="32">
        <v>43815</v>
      </c>
      <c r="P202" s="32">
        <v>43816</v>
      </c>
      <c r="Q202" s="26">
        <v>43817</v>
      </c>
    </row>
    <row r="203" spans="2:17" s="9" customFormat="1" ht="13.5" customHeight="1">
      <c r="B203" s="21"/>
      <c r="C203" s="21" t="s">
        <v>292</v>
      </c>
      <c r="D203" s="22" t="s">
        <v>293</v>
      </c>
      <c r="E203" s="75" t="s">
        <v>303</v>
      </c>
      <c r="F203" s="23">
        <v>4</v>
      </c>
      <c r="G203" s="28">
        <v>6970</v>
      </c>
      <c r="H203" s="28">
        <f t="shared" si="2"/>
        <v>27880</v>
      </c>
      <c r="I203" s="22"/>
      <c r="J203" s="79"/>
      <c r="K203" s="40" t="s">
        <v>295</v>
      </c>
      <c r="L203" s="21"/>
      <c r="M203" s="25">
        <v>43801</v>
      </c>
      <c r="N203" s="21"/>
      <c r="O203" s="32">
        <v>43815</v>
      </c>
      <c r="P203" s="32">
        <v>43816</v>
      </c>
      <c r="Q203" s="26">
        <v>43817</v>
      </c>
    </row>
    <row r="204" spans="2:17" s="9" customFormat="1" ht="13.5" customHeight="1">
      <c r="B204" s="21"/>
      <c r="C204" s="21" t="s">
        <v>292</v>
      </c>
      <c r="D204" s="22" t="s">
        <v>293</v>
      </c>
      <c r="E204" s="75" t="s">
        <v>304</v>
      </c>
      <c r="F204" s="23">
        <v>12</v>
      </c>
      <c r="G204" s="28">
        <v>4530</v>
      </c>
      <c r="H204" s="28">
        <f t="shared" si="2"/>
        <v>54360</v>
      </c>
      <c r="I204" s="22"/>
      <c r="J204" s="79"/>
      <c r="K204" s="40" t="s">
        <v>295</v>
      </c>
      <c r="L204" s="21"/>
      <c r="M204" s="25">
        <v>43801</v>
      </c>
      <c r="N204" s="21"/>
      <c r="O204" s="32">
        <v>43815</v>
      </c>
      <c r="P204" s="32">
        <v>43816</v>
      </c>
      <c r="Q204" s="26">
        <v>43817</v>
      </c>
    </row>
    <row r="205" spans="2:17" s="9" customFormat="1" ht="13.5" customHeight="1">
      <c r="B205" s="21"/>
      <c r="C205" s="21" t="s">
        <v>292</v>
      </c>
      <c r="D205" s="22" t="s">
        <v>293</v>
      </c>
      <c r="E205" s="75" t="s">
        <v>305</v>
      </c>
      <c r="F205" s="23">
        <v>4</v>
      </c>
      <c r="G205" s="28">
        <v>420</v>
      </c>
      <c r="H205" s="28">
        <f t="shared" si="2"/>
        <v>1680</v>
      </c>
      <c r="I205" s="22"/>
      <c r="J205" s="79"/>
      <c r="K205" s="40" t="s">
        <v>295</v>
      </c>
      <c r="L205" s="21"/>
      <c r="M205" s="25">
        <v>43801</v>
      </c>
      <c r="N205" s="21"/>
      <c r="O205" s="32">
        <v>43815</v>
      </c>
      <c r="P205" s="32">
        <v>43816</v>
      </c>
      <c r="Q205" s="26">
        <v>43817</v>
      </c>
    </row>
    <row r="206" spans="2:17">
      <c r="B206" s="22"/>
      <c r="C206" s="22" t="s">
        <v>306</v>
      </c>
      <c r="D206" s="22" t="s">
        <v>177</v>
      </c>
      <c r="E206" s="31" t="s">
        <v>307</v>
      </c>
      <c r="F206" s="23">
        <v>14</v>
      </c>
      <c r="G206" s="28">
        <v>25100</v>
      </c>
      <c r="H206" s="28">
        <f>F206*G206</f>
        <v>351400</v>
      </c>
      <c r="I206" s="23"/>
      <c r="J206" s="31" t="s">
        <v>308</v>
      </c>
      <c r="K206" s="42" t="s">
        <v>309</v>
      </c>
      <c r="L206" s="22"/>
      <c r="M206" s="25">
        <v>43797</v>
      </c>
      <c r="N206" s="31"/>
      <c r="O206" s="32">
        <v>43811</v>
      </c>
      <c r="P206" s="37">
        <v>43811</v>
      </c>
      <c r="Q206" s="26">
        <v>43811</v>
      </c>
    </row>
    <row r="207" spans="2:17">
      <c r="B207" s="22"/>
      <c r="C207" s="22" t="s">
        <v>306</v>
      </c>
      <c r="D207" s="22" t="s">
        <v>177</v>
      </c>
      <c r="E207" s="31" t="s">
        <v>310</v>
      </c>
      <c r="F207" s="23">
        <v>14</v>
      </c>
      <c r="G207" s="28">
        <v>1210</v>
      </c>
      <c r="H207" s="28">
        <f>F207*G207</f>
        <v>16940</v>
      </c>
      <c r="I207" s="23"/>
      <c r="J207" s="31" t="s">
        <v>308</v>
      </c>
      <c r="K207" s="42" t="s">
        <v>309</v>
      </c>
      <c r="L207" s="22"/>
      <c r="M207" s="25">
        <v>43797</v>
      </c>
      <c r="N207" s="31"/>
      <c r="O207" s="32">
        <v>43811</v>
      </c>
      <c r="P207" s="37">
        <v>43811</v>
      </c>
      <c r="Q207" s="26">
        <v>43811</v>
      </c>
    </row>
    <row r="208" spans="2:17" s="9" customFormat="1" ht="13.5" customHeight="1">
      <c r="B208" s="21"/>
      <c r="C208" s="21" t="s">
        <v>311</v>
      </c>
      <c r="D208" s="21" t="s">
        <v>311</v>
      </c>
      <c r="E208" s="31" t="s">
        <v>312</v>
      </c>
      <c r="F208" s="23">
        <v>24</v>
      </c>
      <c r="G208" s="80">
        <v>2600000</v>
      </c>
      <c r="H208" s="80">
        <v>2600000</v>
      </c>
      <c r="I208" s="22"/>
      <c r="J208" s="81"/>
      <c r="K208" s="82" t="s">
        <v>313</v>
      </c>
      <c r="L208" s="21"/>
      <c r="M208" s="25">
        <v>43836</v>
      </c>
      <c r="N208" s="21"/>
      <c r="O208" s="25" t="s">
        <v>314</v>
      </c>
      <c r="P208" s="32"/>
      <c r="Q208" s="26"/>
    </row>
    <row r="209" spans="2:17" s="9" customFormat="1" ht="13.5" customHeight="1">
      <c r="B209" s="21"/>
      <c r="C209" s="21" t="s">
        <v>311</v>
      </c>
      <c r="D209" s="21" t="s">
        <v>311</v>
      </c>
      <c r="E209" s="31" t="s">
        <v>315</v>
      </c>
      <c r="F209" s="23">
        <v>2</v>
      </c>
      <c r="G209" s="83"/>
      <c r="H209" s="83"/>
      <c r="I209" s="22"/>
      <c r="J209" s="81"/>
      <c r="K209" s="82" t="s">
        <v>313</v>
      </c>
      <c r="L209" s="21"/>
      <c r="M209" s="25">
        <v>43836</v>
      </c>
      <c r="N209" s="21"/>
      <c r="O209" s="25" t="s">
        <v>314</v>
      </c>
      <c r="P209" s="32"/>
      <c r="Q209" s="26"/>
    </row>
    <row r="210" spans="2:17" s="9" customFormat="1" ht="13.5" customHeight="1">
      <c r="B210" s="21"/>
      <c r="C210" s="21" t="s">
        <v>311</v>
      </c>
      <c r="D210" s="21" t="s">
        <v>311</v>
      </c>
      <c r="E210" s="31" t="s">
        <v>316</v>
      </c>
      <c r="F210" s="23">
        <v>24</v>
      </c>
      <c r="G210" s="83"/>
      <c r="H210" s="83"/>
      <c r="I210" s="22"/>
      <c r="J210" s="81"/>
      <c r="K210" s="82" t="s">
        <v>313</v>
      </c>
      <c r="L210" s="21"/>
      <c r="M210" s="25">
        <v>43836</v>
      </c>
      <c r="N210" s="21"/>
      <c r="O210" s="25" t="s">
        <v>314</v>
      </c>
      <c r="P210" s="32"/>
      <c r="Q210" s="26"/>
    </row>
    <row r="211" spans="2:17">
      <c r="B211" s="22"/>
      <c r="C211" s="21" t="s">
        <v>311</v>
      </c>
      <c r="D211" s="21" t="s">
        <v>311</v>
      </c>
      <c r="E211" s="31" t="s">
        <v>317</v>
      </c>
      <c r="F211" s="23">
        <v>12</v>
      </c>
      <c r="G211" s="83"/>
      <c r="H211" s="83"/>
      <c r="I211" s="23"/>
      <c r="J211" s="81"/>
      <c r="K211" s="82" t="s">
        <v>313</v>
      </c>
      <c r="L211" s="22"/>
      <c r="M211" s="25">
        <v>43836</v>
      </c>
      <c r="N211" s="31"/>
      <c r="O211" s="25" t="s">
        <v>314</v>
      </c>
      <c r="P211" s="37"/>
      <c r="Q211" s="26"/>
    </row>
    <row r="212" spans="2:17">
      <c r="B212" s="22"/>
      <c r="C212" s="21" t="s">
        <v>311</v>
      </c>
      <c r="D212" s="21" t="s">
        <v>311</v>
      </c>
      <c r="E212" s="75" t="s">
        <v>318</v>
      </c>
      <c r="F212" s="23">
        <v>4</v>
      </c>
      <c r="G212" s="83"/>
      <c r="H212" s="83"/>
      <c r="I212" s="23"/>
      <c r="J212" s="81"/>
      <c r="K212" s="82" t="s">
        <v>313</v>
      </c>
      <c r="L212" s="22"/>
      <c r="M212" s="25">
        <v>43836</v>
      </c>
      <c r="N212" s="31"/>
      <c r="O212" s="25" t="s">
        <v>314</v>
      </c>
      <c r="P212" s="37"/>
      <c r="Q212" s="26"/>
    </row>
    <row r="213" spans="2:17">
      <c r="B213" s="22"/>
      <c r="C213" s="21" t="s">
        <v>311</v>
      </c>
      <c r="D213" s="21" t="s">
        <v>311</v>
      </c>
      <c r="E213" s="75" t="s">
        <v>319</v>
      </c>
      <c r="F213" s="23">
        <v>8</v>
      </c>
      <c r="G213" s="83"/>
      <c r="H213" s="83"/>
      <c r="I213" s="23"/>
      <c r="J213" s="81"/>
      <c r="K213" s="82" t="s">
        <v>313</v>
      </c>
      <c r="L213" s="22"/>
      <c r="M213" s="25">
        <v>43836</v>
      </c>
      <c r="N213" s="31"/>
      <c r="O213" s="25" t="s">
        <v>314</v>
      </c>
      <c r="P213" s="37"/>
      <c r="Q213" s="26"/>
    </row>
    <row r="214" spans="2:17">
      <c r="B214" s="22"/>
      <c r="C214" s="21" t="s">
        <v>311</v>
      </c>
      <c r="D214" s="21" t="s">
        <v>311</v>
      </c>
      <c r="E214" s="75" t="s">
        <v>320</v>
      </c>
      <c r="F214" s="23">
        <v>4</v>
      </c>
      <c r="G214" s="83"/>
      <c r="H214" s="83"/>
      <c r="I214" s="23"/>
      <c r="J214" s="81"/>
      <c r="K214" s="82" t="s">
        <v>313</v>
      </c>
      <c r="L214" s="22"/>
      <c r="M214" s="25">
        <v>43836</v>
      </c>
      <c r="N214" s="31"/>
      <c r="O214" s="25" t="s">
        <v>314</v>
      </c>
      <c r="P214" s="37"/>
      <c r="Q214" s="26"/>
    </row>
    <row r="215" spans="2:17">
      <c r="B215" s="22"/>
      <c r="C215" s="21" t="s">
        <v>311</v>
      </c>
      <c r="D215" s="21" t="s">
        <v>311</v>
      </c>
      <c r="E215" s="31" t="s">
        <v>321</v>
      </c>
      <c r="F215" s="23">
        <v>4</v>
      </c>
      <c r="G215" s="83"/>
      <c r="H215" s="83"/>
      <c r="I215" s="23"/>
      <c r="J215" s="81"/>
      <c r="K215" s="82" t="s">
        <v>313</v>
      </c>
      <c r="L215" s="22"/>
      <c r="M215" s="25">
        <v>43836</v>
      </c>
      <c r="N215" s="31"/>
      <c r="O215" s="25" t="s">
        <v>314</v>
      </c>
      <c r="P215" s="37"/>
      <c r="Q215" s="26"/>
    </row>
    <row r="216" spans="2:17">
      <c r="B216" s="22"/>
      <c r="C216" s="21" t="s">
        <v>311</v>
      </c>
      <c r="D216" s="21" t="s">
        <v>311</v>
      </c>
      <c r="E216" s="31" t="s">
        <v>322</v>
      </c>
      <c r="F216" s="23">
        <v>4</v>
      </c>
      <c r="G216" s="83"/>
      <c r="H216" s="83"/>
      <c r="I216" s="23"/>
      <c r="J216" s="81"/>
      <c r="K216" s="82" t="s">
        <v>313</v>
      </c>
      <c r="L216" s="22"/>
      <c r="M216" s="25">
        <v>43836</v>
      </c>
      <c r="N216" s="31"/>
      <c r="O216" s="25" t="s">
        <v>314</v>
      </c>
      <c r="P216" s="37"/>
      <c r="Q216" s="26"/>
    </row>
    <row r="217" spans="2:17">
      <c r="B217" s="22"/>
      <c r="C217" s="21" t="s">
        <v>311</v>
      </c>
      <c r="D217" s="21" t="s">
        <v>311</v>
      </c>
      <c r="E217" s="31" t="s">
        <v>323</v>
      </c>
      <c r="F217" s="23">
        <v>4</v>
      </c>
      <c r="G217" s="84"/>
      <c r="H217" s="84"/>
      <c r="I217" s="23"/>
      <c r="J217" s="81"/>
      <c r="K217" s="82" t="s">
        <v>313</v>
      </c>
      <c r="L217" s="22"/>
      <c r="M217" s="25">
        <v>43836</v>
      </c>
      <c r="N217" s="31"/>
      <c r="O217" s="25" t="s">
        <v>314</v>
      </c>
      <c r="P217" s="37"/>
      <c r="Q217" s="26"/>
    </row>
    <row r="218" spans="2:17">
      <c r="B218" s="22"/>
      <c r="C218" s="22"/>
      <c r="D218" s="22"/>
      <c r="E218" s="31"/>
      <c r="F218" s="23"/>
      <c r="G218" s="28"/>
      <c r="H218" s="28"/>
      <c r="I218" s="23"/>
      <c r="J218" s="81"/>
      <c r="K218" s="31"/>
      <c r="L218" s="22"/>
      <c r="M218" s="25"/>
      <c r="N218" s="31"/>
      <c r="O218" s="22"/>
      <c r="P218" s="37"/>
      <c r="Q218" s="26"/>
    </row>
    <row r="219" spans="2:17">
      <c r="B219" s="22"/>
      <c r="C219" s="22" t="s">
        <v>35</v>
      </c>
      <c r="D219" s="22" t="s">
        <v>35</v>
      </c>
      <c r="E219" s="31" t="s">
        <v>324</v>
      </c>
      <c r="F219" s="23">
        <v>1</v>
      </c>
      <c r="G219" s="28">
        <v>1330</v>
      </c>
      <c r="H219" s="28">
        <f>F219*G219</f>
        <v>1330</v>
      </c>
      <c r="I219" s="23"/>
      <c r="J219" s="81"/>
      <c r="K219" s="31"/>
      <c r="L219" s="22"/>
      <c r="M219" s="25"/>
      <c r="N219" s="31"/>
      <c r="O219" s="22"/>
      <c r="P219" s="37"/>
      <c r="Q219" s="26"/>
    </row>
    <row r="220" spans="2:17">
      <c r="B220" s="85"/>
      <c r="C220" s="85" t="s">
        <v>35</v>
      </c>
      <c r="D220" s="85" t="s">
        <v>35</v>
      </c>
      <c r="E220" s="81" t="s">
        <v>325</v>
      </c>
      <c r="F220" s="86">
        <v>16</v>
      </c>
      <c r="G220" s="87">
        <v>525</v>
      </c>
      <c r="H220" s="87">
        <f>F220*G220</f>
        <v>8400</v>
      </c>
      <c r="I220" s="86"/>
      <c r="J220" s="81"/>
      <c r="K220" s="8" t="s">
        <v>80</v>
      </c>
      <c r="L220" s="85"/>
      <c r="M220" s="88"/>
      <c r="N220" s="81"/>
      <c r="O220" s="85"/>
      <c r="P220" s="89"/>
      <c r="Q220" s="29"/>
    </row>
    <row r="221" spans="2:17">
      <c r="B221" s="22"/>
      <c r="C221" s="22"/>
      <c r="D221" s="22"/>
      <c r="E221" s="31"/>
      <c r="F221" s="23"/>
      <c r="G221" s="28"/>
      <c r="H221" s="28"/>
      <c r="I221" s="23"/>
      <c r="J221" s="31"/>
      <c r="K221" s="31"/>
      <c r="L221" s="22"/>
      <c r="M221" s="25"/>
      <c r="N221" s="31"/>
      <c r="O221" s="22"/>
      <c r="P221" s="37"/>
      <c r="Q221" s="26"/>
    </row>
    <row r="222" spans="2:17">
      <c r="B222" s="22"/>
      <c r="C222" s="85" t="s">
        <v>35</v>
      </c>
      <c r="D222" s="85" t="s">
        <v>35</v>
      </c>
      <c r="E222" s="31" t="s">
        <v>326</v>
      </c>
      <c r="F222" s="23">
        <v>8</v>
      </c>
      <c r="G222" s="31">
        <v>1480</v>
      </c>
      <c r="H222" s="31">
        <v>11840</v>
      </c>
      <c r="I222" s="23"/>
      <c r="J222" s="31"/>
      <c r="K222" s="31" t="s">
        <v>327</v>
      </c>
      <c r="L222" s="22"/>
      <c r="M222" s="25"/>
      <c r="N222" s="31"/>
      <c r="O222" s="22"/>
      <c r="P222" s="37"/>
      <c r="Q222" s="26">
        <v>43802</v>
      </c>
    </row>
    <row r="223" spans="2:17">
      <c r="B223" s="22"/>
      <c r="C223" s="85" t="s">
        <v>35</v>
      </c>
      <c r="D223" s="85" t="s">
        <v>35</v>
      </c>
      <c r="E223" s="31" t="s">
        <v>328</v>
      </c>
      <c r="F223" s="23">
        <v>12</v>
      </c>
      <c r="G223" s="31">
        <v>1600</v>
      </c>
      <c r="H223" s="31">
        <v>19200</v>
      </c>
      <c r="I223" s="23"/>
      <c r="J223" s="31"/>
      <c r="K223" s="31" t="s">
        <v>327</v>
      </c>
      <c r="L223" s="22"/>
      <c r="M223" s="25"/>
      <c r="N223" s="31"/>
      <c r="O223" s="22"/>
      <c r="P223" s="37"/>
      <c r="Q223" s="26">
        <v>43802</v>
      </c>
    </row>
    <row r="224" spans="2:17">
      <c r="B224" s="22"/>
      <c r="C224" s="85" t="s">
        <v>35</v>
      </c>
      <c r="D224" s="85" t="s">
        <v>35</v>
      </c>
      <c r="E224" s="31" t="s">
        <v>329</v>
      </c>
      <c r="F224" s="23">
        <v>4</v>
      </c>
      <c r="G224" s="31">
        <v>3450</v>
      </c>
      <c r="H224" s="31">
        <v>13800</v>
      </c>
      <c r="I224" s="23"/>
      <c r="J224" s="31"/>
      <c r="K224" s="31" t="s">
        <v>327</v>
      </c>
      <c r="L224" s="22"/>
      <c r="M224" s="25"/>
      <c r="N224" s="31"/>
      <c r="O224" s="22"/>
      <c r="P224" s="37"/>
      <c r="Q224" s="26">
        <v>43802</v>
      </c>
    </row>
    <row r="225" spans="2:17">
      <c r="B225" s="22"/>
      <c r="C225" s="85" t="s">
        <v>35</v>
      </c>
      <c r="D225" s="85" t="s">
        <v>35</v>
      </c>
      <c r="E225" s="31" t="s">
        <v>330</v>
      </c>
      <c r="F225" s="23">
        <v>8</v>
      </c>
      <c r="G225" s="31">
        <v>280</v>
      </c>
      <c r="H225" s="31">
        <v>2240</v>
      </c>
      <c r="I225" s="23"/>
      <c r="J225" s="31"/>
      <c r="K225" s="31" t="s">
        <v>83</v>
      </c>
      <c r="L225" s="22"/>
      <c r="M225" s="25"/>
      <c r="N225" s="31"/>
      <c r="O225" s="22"/>
      <c r="P225" s="37"/>
      <c r="Q225" s="26">
        <v>43802</v>
      </c>
    </row>
    <row r="226" spans="2:17">
      <c r="B226" s="22"/>
      <c r="C226" s="85" t="s">
        <v>35</v>
      </c>
      <c r="D226" s="85" t="s">
        <v>35</v>
      </c>
      <c r="E226" s="31" t="s">
        <v>331</v>
      </c>
      <c r="F226" s="23">
        <v>72</v>
      </c>
      <c r="G226" s="31">
        <v>1287</v>
      </c>
      <c r="H226" s="31">
        <v>92664</v>
      </c>
      <c r="I226" s="23"/>
      <c r="J226" s="31"/>
      <c r="K226" s="31" t="s">
        <v>332</v>
      </c>
      <c r="L226" s="22"/>
      <c r="M226" s="25"/>
      <c r="N226" s="31"/>
      <c r="O226" s="22"/>
      <c r="P226" s="37"/>
      <c r="Q226" s="26">
        <v>43802</v>
      </c>
    </row>
    <row r="227" spans="2:17">
      <c r="B227" s="22"/>
      <c r="C227" s="22"/>
      <c r="D227" s="22"/>
      <c r="E227" s="31"/>
      <c r="F227" s="23"/>
      <c r="G227" s="28"/>
      <c r="H227" s="28"/>
      <c r="I227" s="23"/>
      <c r="J227" s="31"/>
      <c r="K227" s="31"/>
      <c r="L227" s="22"/>
      <c r="M227" s="25"/>
      <c r="N227" s="31"/>
      <c r="O227" s="22"/>
      <c r="P227" s="37"/>
      <c r="Q227" s="26"/>
    </row>
    <row r="228" spans="2:17">
      <c r="B228" s="22"/>
      <c r="C228" s="85" t="s">
        <v>35</v>
      </c>
      <c r="D228" s="85" t="s">
        <v>35</v>
      </c>
      <c r="E228" s="31" t="s">
        <v>333</v>
      </c>
      <c r="F228" s="23">
        <v>40</v>
      </c>
      <c r="G228" s="31">
        <v>420</v>
      </c>
      <c r="H228" s="31">
        <v>16800</v>
      </c>
      <c r="I228" s="23"/>
      <c r="J228" s="31"/>
      <c r="K228" s="31" t="s">
        <v>85</v>
      </c>
      <c r="L228" s="22"/>
      <c r="M228" s="25"/>
      <c r="N228" s="31"/>
      <c r="O228" s="22"/>
      <c r="P228" s="37"/>
      <c r="Q228" s="26">
        <v>43803</v>
      </c>
    </row>
    <row r="229" spans="2:17">
      <c r="B229" s="22"/>
      <c r="C229" s="85" t="s">
        <v>35</v>
      </c>
      <c r="D229" s="85" t="s">
        <v>35</v>
      </c>
      <c r="E229" s="31" t="s">
        <v>271</v>
      </c>
      <c r="F229" s="23">
        <v>8</v>
      </c>
      <c r="G229" s="31">
        <v>510</v>
      </c>
      <c r="H229" s="31">
        <v>4080</v>
      </c>
      <c r="I229" s="23"/>
      <c r="J229" s="31"/>
      <c r="K229" s="31" t="s">
        <v>85</v>
      </c>
      <c r="L229" s="22"/>
      <c r="M229" s="25"/>
      <c r="N229" s="31"/>
      <c r="O229" s="22"/>
      <c r="P229" s="37"/>
      <c r="Q229" s="26">
        <v>43803</v>
      </c>
    </row>
    <row r="230" spans="2:17">
      <c r="B230" s="22"/>
      <c r="C230" s="85" t="s">
        <v>35</v>
      </c>
      <c r="D230" s="85" t="s">
        <v>35</v>
      </c>
      <c r="E230" s="31" t="s">
        <v>272</v>
      </c>
      <c r="F230" s="23">
        <v>4</v>
      </c>
      <c r="G230" s="31">
        <v>810</v>
      </c>
      <c r="H230" s="31">
        <v>3240</v>
      </c>
      <c r="I230" s="23"/>
      <c r="J230" s="31"/>
      <c r="K230" s="31" t="s">
        <v>85</v>
      </c>
      <c r="L230" s="22"/>
      <c r="M230" s="25"/>
      <c r="N230" s="31"/>
      <c r="O230" s="22"/>
      <c r="P230" s="37"/>
      <c r="Q230" s="26">
        <v>43803</v>
      </c>
    </row>
    <row r="231" spans="2:17">
      <c r="B231" s="22"/>
      <c r="C231" s="85" t="s">
        <v>35</v>
      </c>
      <c r="D231" s="85" t="s">
        <v>35</v>
      </c>
      <c r="E231" s="79" t="s">
        <v>334</v>
      </c>
      <c r="F231" s="23">
        <v>12</v>
      </c>
      <c r="G231" s="31">
        <v>870</v>
      </c>
      <c r="H231" s="31">
        <v>10440</v>
      </c>
      <c r="I231" s="23"/>
      <c r="J231" s="31"/>
      <c r="K231" s="31" t="s">
        <v>85</v>
      </c>
      <c r="L231" s="22"/>
      <c r="M231" s="25"/>
      <c r="N231" s="31"/>
      <c r="O231" s="22"/>
      <c r="P231" s="37"/>
      <c r="Q231" s="26">
        <v>43803</v>
      </c>
    </row>
    <row r="232" spans="2:17">
      <c r="B232" s="22"/>
      <c r="C232" s="85" t="s">
        <v>35</v>
      </c>
      <c r="D232" s="85" t="s">
        <v>35</v>
      </c>
      <c r="E232" s="31" t="s">
        <v>335</v>
      </c>
      <c r="F232" s="23">
        <v>24</v>
      </c>
      <c r="G232" s="31">
        <v>75</v>
      </c>
      <c r="H232" s="31">
        <v>1800</v>
      </c>
      <c r="I232" s="23"/>
      <c r="J232" s="31"/>
      <c r="K232" s="31" t="s">
        <v>83</v>
      </c>
      <c r="L232" s="22"/>
      <c r="M232" s="25"/>
      <c r="N232" s="31"/>
      <c r="O232" s="22"/>
      <c r="P232" s="37"/>
      <c r="Q232" s="26">
        <v>43803</v>
      </c>
    </row>
    <row r="233" spans="2:17">
      <c r="B233" s="22"/>
      <c r="C233" s="85" t="s">
        <v>35</v>
      </c>
      <c r="D233" s="85" t="s">
        <v>35</v>
      </c>
      <c r="E233" s="31" t="s">
        <v>79</v>
      </c>
      <c r="F233" s="23">
        <v>184</v>
      </c>
      <c r="G233" s="31">
        <v>221</v>
      </c>
      <c r="H233" s="31">
        <v>40664</v>
      </c>
      <c r="I233" s="23"/>
      <c r="J233" s="31"/>
      <c r="K233" s="31" t="s">
        <v>80</v>
      </c>
      <c r="L233" s="22"/>
      <c r="M233" s="25"/>
      <c r="N233" s="31"/>
      <c r="O233" s="22"/>
      <c r="P233" s="37"/>
      <c r="Q233" s="26">
        <v>43803</v>
      </c>
    </row>
    <row r="234" spans="2:17">
      <c r="B234" s="22"/>
      <c r="C234" s="85" t="s">
        <v>35</v>
      </c>
      <c r="D234" s="85" t="s">
        <v>35</v>
      </c>
      <c r="E234" s="31" t="s">
        <v>107</v>
      </c>
      <c r="F234" s="23">
        <v>8</v>
      </c>
      <c r="G234" s="31">
        <v>217</v>
      </c>
      <c r="H234" s="31">
        <v>1736</v>
      </c>
      <c r="I234" s="23"/>
      <c r="J234" s="31"/>
      <c r="K234" s="31" t="s">
        <v>80</v>
      </c>
      <c r="L234" s="22"/>
      <c r="M234" s="25"/>
      <c r="N234" s="31"/>
      <c r="O234" s="22"/>
      <c r="P234" s="37"/>
      <c r="Q234" s="26">
        <v>43803</v>
      </c>
    </row>
    <row r="235" spans="2:17">
      <c r="B235" s="22"/>
      <c r="C235" s="22"/>
      <c r="D235" s="22"/>
      <c r="E235" s="31"/>
      <c r="F235" s="23"/>
      <c r="G235" s="28"/>
      <c r="H235" s="28"/>
      <c r="I235" s="23"/>
      <c r="J235" s="31"/>
      <c r="K235" s="31"/>
      <c r="L235" s="22"/>
      <c r="M235" s="25"/>
      <c r="N235" s="31"/>
      <c r="O235" s="22"/>
      <c r="P235" s="37"/>
      <c r="Q235" s="26"/>
    </row>
    <row r="236" spans="2:17">
      <c r="B236" s="22"/>
      <c r="C236" s="85" t="s">
        <v>35</v>
      </c>
      <c r="D236" s="85" t="s">
        <v>35</v>
      </c>
      <c r="E236" s="31" t="s">
        <v>84</v>
      </c>
      <c r="F236" s="23">
        <v>8</v>
      </c>
      <c r="G236" s="31">
        <v>2440</v>
      </c>
      <c r="H236" s="31">
        <v>19520</v>
      </c>
      <c r="I236" s="23"/>
      <c r="J236" s="31"/>
      <c r="K236" s="31" t="s">
        <v>85</v>
      </c>
      <c r="L236" s="22"/>
      <c r="M236" s="25"/>
      <c r="N236" s="31"/>
      <c r="O236" s="22"/>
      <c r="P236" s="37"/>
      <c r="Q236" s="26">
        <v>43804</v>
      </c>
    </row>
    <row r="237" spans="2:17">
      <c r="B237" s="22"/>
      <c r="C237" s="85" t="s">
        <v>35</v>
      </c>
      <c r="D237" s="85" t="s">
        <v>35</v>
      </c>
      <c r="E237" s="31" t="s">
        <v>336</v>
      </c>
      <c r="F237" s="23">
        <v>8</v>
      </c>
      <c r="G237" s="31">
        <v>1390</v>
      </c>
      <c r="H237" s="31">
        <v>11120</v>
      </c>
      <c r="I237" s="23"/>
      <c r="J237" s="31"/>
      <c r="K237" s="31" t="s">
        <v>85</v>
      </c>
      <c r="L237" s="22"/>
      <c r="M237" s="25"/>
      <c r="N237" s="31"/>
      <c r="O237" s="22"/>
      <c r="P237" s="37"/>
      <c r="Q237" s="26">
        <v>43804</v>
      </c>
    </row>
    <row r="238" spans="2:17">
      <c r="B238" s="22"/>
      <c r="C238" s="85" t="s">
        <v>35</v>
      </c>
      <c r="D238" s="85" t="s">
        <v>35</v>
      </c>
      <c r="E238" s="31" t="s">
        <v>337</v>
      </c>
      <c r="F238" s="23">
        <v>4</v>
      </c>
      <c r="G238" s="31">
        <v>1270</v>
      </c>
      <c r="H238" s="31">
        <v>5080</v>
      </c>
      <c r="I238" s="23"/>
      <c r="J238" s="31"/>
      <c r="K238" s="31" t="s">
        <v>85</v>
      </c>
      <c r="L238" s="22"/>
      <c r="M238" s="25"/>
      <c r="N238" s="31"/>
      <c r="O238" s="22"/>
      <c r="P238" s="37"/>
      <c r="Q238" s="26">
        <v>43804</v>
      </c>
    </row>
    <row r="239" spans="2:17">
      <c r="B239" s="22"/>
      <c r="C239" s="85" t="s">
        <v>35</v>
      </c>
      <c r="D239" s="85" t="s">
        <v>35</v>
      </c>
      <c r="E239" s="31" t="s">
        <v>338</v>
      </c>
      <c r="F239" s="23">
        <v>9</v>
      </c>
      <c r="G239" s="31">
        <v>450</v>
      </c>
      <c r="H239" s="31">
        <v>4050</v>
      </c>
      <c r="I239" s="23"/>
      <c r="J239" s="31"/>
      <c r="K239" s="31" t="s">
        <v>85</v>
      </c>
      <c r="L239" s="22"/>
      <c r="M239" s="25"/>
      <c r="N239" s="31"/>
      <c r="O239" s="22"/>
      <c r="P239" s="37"/>
      <c r="Q239" s="26">
        <v>43804</v>
      </c>
    </row>
    <row r="240" spans="2:17">
      <c r="B240" s="22"/>
      <c r="C240" s="85" t="s">
        <v>35</v>
      </c>
      <c r="D240" s="85" t="s">
        <v>35</v>
      </c>
      <c r="E240" s="31" t="s">
        <v>79</v>
      </c>
      <c r="F240" s="23">
        <v>104</v>
      </c>
      <c r="G240" s="31">
        <v>221</v>
      </c>
      <c r="H240" s="31">
        <v>22984</v>
      </c>
      <c r="I240" s="23"/>
      <c r="J240" s="31"/>
      <c r="K240" s="31" t="s">
        <v>80</v>
      </c>
      <c r="L240" s="22"/>
      <c r="M240" s="25"/>
      <c r="N240" s="31"/>
      <c r="O240" s="22"/>
      <c r="P240" s="37"/>
      <c r="Q240" s="26">
        <v>43804</v>
      </c>
    </row>
    <row r="241" spans="2:17">
      <c r="B241" s="22"/>
      <c r="C241" s="85" t="s">
        <v>35</v>
      </c>
      <c r="D241" s="85" t="s">
        <v>35</v>
      </c>
      <c r="E241" s="31" t="s">
        <v>339</v>
      </c>
      <c r="F241" s="23">
        <v>8</v>
      </c>
      <c r="G241" s="31">
        <v>4340</v>
      </c>
      <c r="H241" s="31">
        <v>34720</v>
      </c>
      <c r="I241" s="23"/>
      <c r="J241" s="31"/>
      <c r="K241" s="31" t="s">
        <v>118</v>
      </c>
      <c r="L241" s="22"/>
      <c r="M241" s="25"/>
      <c r="N241" s="31"/>
      <c r="O241" s="22"/>
      <c r="P241" s="37"/>
      <c r="Q241" s="26">
        <v>43804</v>
      </c>
    </row>
    <row r="242" spans="2:17">
      <c r="B242" s="22"/>
      <c r="C242" s="85" t="s">
        <v>35</v>
      </c>
      <c r="D242" s="85" t="s">
        <v>35</v>
      </c>
      <c r="E242" s="31" t="s">
        <v>340</v>
      </c>
      <c r="F242" s="23">
        <v>8</v>
      </c>
      <c r="G242" s="31">
        <v>1380</v>
      </c>
      <c r="H242" s="31">
        <v>11040</v>
      </c>
      <c r="I242" s="23"/>
      <c r="J242" s="31"/>
      <c r="K242" s="31" t="s">
        <v>85</v>
      </c>
      <c r="L242" s="22"/>
      <c r="M242" s="25"/>
      <c r="N242" s="31"/>
      <c r="O242" s="22"/>
      <c r="P242" s="37"/>
      <c r="Q242" s="26">
        <v>43804</v>
      </c>
    </row>
    <row r="243" spans="2:17">
      <c r="B243" s="22"/>
      <c r="C243" s="85" t="s">
        <v>35</v>
      </c>
      <c r="D243" s="85" t="s">
        <v>35</v>
      </c>
      <c r="E243" s="31" t="s">
        <v>341</v>
      </c>
      <c r="F243" s="23">
        <v>8</v>
      </c>
      <c r="G243" s="31">
        <v>1390</v>
      </c>
      <c r="H243" s="31">
        <v>11120</v>
      </c>
      <c r="I243" s="23"/>
      <c r="J243" s="31"/>
      <c r="K243" s="31" t="s">
        <v>85</v>
      </c>
      <c r="L243" s="22"/>
      <c r="M243" s="25"/>
      <c r="N243" s="31"/>
      <c r="O243" s="22"/>
      <c r="P243" s="37"/>
      <c r="Q243" s="26">
        <v>43804</v>
      </c>
    </row>
    <row r="244" spans="2:17">
      <c r="B244" s="22"/>
      <c r="C244" s="85" t="s">
        <v>35</v>
      </c>
      <c r="D244" s="85" t="s">
        <v>35</v>
      </c>
      <c r="E244" s="31" t="s">
        <v>338</v>
      </c>
      <c r="F244" s="23">
        <v>16</v>
      </c>
      <c r="G244" s="31">
        <v>420</v>
      </c>
      <c r="H244" s="31">
        <v>6720</v>
      </c>
      <c r="I244" s="23"/>
      <c r="J244" s="31"/>
      <c r="K244" s="31" t="s">
        <v>85</v>
      </c>
      <c r="L244" s="22"/>
      <c r="M244" s="25"/>
      <c r="N244" s="31"/>
      <c r="O244" s="22"/>
      <c r="P244" s="37"/>
      <c r="Q244" s="26">
        <v>43804</v>
      </c>
    </row>
    <row r="245" spans="2:17">
      <c r="B245" s="22"/>
      <c r="C245" s="85" t="s">
        <v>35</v>
      </c>
      <c r="D245" s="85" t="s">
        <v>35</v>
      </c>
      <c r="E245" s="31" t="s">
        <v>82</v>
      </c>
      <c r="F245" s="23">
        <v>8</v>
      </c>
      <c r="G245" s="31">
        <v>240</v>
      </c>
      <c r="H245" s="31">
        <v>1920</v>
      </c>
      <c r="I245" s="23"/>
      <c r="J245" s="31"/>
      <c r="K245" s="31" t="s">
        <v>83</v>
      </c>
      <c r="L245" s="22"/>
      <c r="M245" s="25"/>
      <c r="N245" s="31"/>
      <c r="O245" s="22"/>
      <c r="P245" s="37"/>
      <c r="Q245" s="26">
        <v>43804</v>
      </c>
    </row>
    <row r="246" spans="2:17">
      <c r="B246" s="22"/>
      <c r="C246" s="85" t="s">
        <v>35</v>
      </c>
      <c r="D246" s="85" t="s">
        <v>35</v>
      </c>
      <c r="E246" s="31" t="s">
        <v>79</v>
      </c>
      <c r="F246" s="23">
        <v>80</v>
      </c>
      <c r="G246" s="31">
        <v>225</v>
      </c>
      <c r="H246" s="31">
        <v>18000</v>
      </c>
      <c r="I246" s="23"/>
      <c r="J246" s="31"/>
      <c r="K246" s="31" t="s">
        <v>80</v>
      </c>
      <c r="L246" s="22"/>
      <c r="M246" s="25"/>
      <c r="N246" s="31"/>
      <c r="O246" s="22"/>
      <c r="P246" s="37"/>
      <c r="Q246" s="26">
        <v>43804</v>
      </c>
    </row>
    <row r="247" spans="2:17">
      <c r="B247" s="22"/>
      <c r="C247" s="85" t="s">
        <v>35</v>
      </c>
      <c r="D247" s="85" t="s">
        <v>35</v>
      </c>
      <c r="E247" s="31" t="s">
        <v>339</v>
      </c>
      <c r="F247" s="23">
        <v>8</v>
      </c>
      <c r="G247" s="31">
        <v>4340</v>
      </c>
      <c r="H247" s="31">
        <v>34720</v>
      </c>
      <c r="I247" s="23"/>
      <c r="J247" s="31"/>
      <c r="K247" s="31" t="s">
        <v>118</v>
      </c>
      <c r="L247" s="22"/>
      <c r="M247" s="25"/>
      <c r="N247" s="31"/>
      <c r="O247" s="22"/>
      <c r="P247" s="37"/>
      <c r="Q247" s="26">
        <v>43804</v>
      </c>
    </row>
    <row r="248" spans="2:17">
      <c r="B248" s="22"/>
      <c r="C248" s="22"/>
      <c r="D248" s="22"/>
      <c r="E248" s="31"/>
      <c r="F248" s="23"/>
      <c r="G248" s="28"/>
      <c r="H248" s="28"/>
      <c r="I248" s="23"/>
      <c r="J248" s="31"/>
      <c r="K248" s="31"/>
      <c r="L248" s="22"/>
      <c r="M248" s="25"/>
      <c r="N248" s="31"/>
      <c r="O248" s="22"/>
      <c r="P248" s="37"/>
      <c r="Q248" s="26"/>
    </row>
    <row r="249" spans="2:17">
      <c r="B249" s="22"/>
      <c r="C249" s="22" t="s">
        <v>292</v>
      </c>
      <c r="D249" s="22" t="s">
        <v>293</v>
      </c>
      <c r="E249" s="31" t="s">
        <v>342</v>
      </c>
      <c r="F249" s="23">
        <v>2</v>
      </c>
      <c r="G249" s="28">
        <v>35160</v>
      </c>
      <c r="H249" s="28">
        <f>F249*G249</f>
        <v>70320</v>
      </c>
      <c r="I249" s="23"/>
      <c r="J249" s="31" t="s">
        <v>343</v>
      </c>
      <c r="K249" s="82" t="s">
        <v>344</v>
      </c>
      <c r="L249" s="22"/>
      <c r="M249" s="25">
        <v>43808</v>
      </c>
      <c r="N249" s="31"/>
      <c r="O249" s="32">
        <v>43817</v>
      </c>
      <c r="P249" s="37"/>
      <c r="Q249" s="26">
        <v>43810</v>
      </c>
    </row>
    <row r="250" spans="2:17">
      <c r="B250" s="22"/>
      <c r="C250" s="22" t="s">
        <v>292</v>
      </c>
      <c r="D250" s="22" t="s">
        <v>293</v>
      </c>
      <c r="E250" s="31" t="s">
        <v>345</v>
      </c>
      <c r="F250" s="23">
        <v>2</v>
      </c>
      <c r="G250" s="28">
        <v>68440</v>
      </c>
      <c r="H250" s="28">
        <f>F250*G250</f>
        <v>136880</v>
      </c>
      <c r="I250" s="23"/>
      <c r="J250" s="31" t="s">
        <v>346</v>
      </c>
      <c r="K250" s="82" t="s">
        <v>141</v>
      </c>
      <c r="L250" s="22"/>
      <c r="M250" s="25">
        <v>43808</v>
      </c>
      <c r="N250" s="31"/>
      <c r="O250" s="32">
        <v>43817</v>
      </c>
      <c r="P250" s="37">
        <v>43822</v>
      </c>
      <c r="Q250" s="26">
        <v>43822</v>
      </c>
    </row>
    <row r="251" spans="2:17">
      <c r="B251" s="22"/>
      <c r="C251" s="22"/>
      <c r="D251" s="22"/>
      <c r="E251" s="31"/>
      <c r="F251" s="23"/>
      <c r="G251" s="28"/>
      <c r="H251" s="28"/>
      <c r="I251" s="23"/>
      <c r="J251" s="31"/>
      <c r="K251" s="82"/>
      <c r="L251" s="22"/>
      <c r="M251" s="25"/>
      <c r="N251" s="31"/>
      <c r="O251" s="32"/>
      <c r="P251" s="37"/>
      <c r="Q251" s="26"/>
    </row>
    <row r="252" spans="2:17">
      <c r="B252" s="22"/>
      <c r="C252" s="85" t="s">
        <v>35</v>
      </c>
      <c r="D252" s="85" t="s">
        <v>35</v>
      </c>
      <c r="E252" s="31" t="s">
        <v>347</v>
      </c>
      <c r="F252" s="23">
        <v>12</v>
      </c>
      <c r="G252" s="28">
        <v>870</v>
      </c>
      <c r="H252" s="28">
        <f>F252*G252</f>
        <v>10440</v>
      </c>
      <c r="I252" s="23"/>
      <c r="J252" s="31"/>
      <c r="K252" s="82"/>
      <c r="L252" s="22"/>
      <c r="M252" s="25"/>
      <c r="N252" s="31"/>
      <c r="O252" s="32"/>
      <c r="P252" s="37"/>
      <c r="Q252" s="26"/>
    </row>
    <row r="253" spans="2:17">
      <c r="B253" s="22"/>
      <c r="C253" s="22"/>
      <c r="D253" s="22"/>
      <c r="E253" s="31"/>
      <c r="F253" s="23"/>
      <c r="G253" s="28"/>
      <c r="H253" s="28"/>
      <c r="I253" s="23"/>
      <c r="J253" s="31"/>
      <c r="K253" s="82"/>
      <c r="L253" s="22"/>
      <c r="M253" s="25"/>
      <c r="N253" s="31"/>
      <c r="O253" s="32"/>
      <c r="P253" s="37"/>
      <c r="Q253" s="26"/>
    </row>
    <row r="254" spans="2:17">
      <c r="B254" s="22"/>
      <c r="C254" s="85" t="s">
        <v>35</v>
      </c>
      <c r="D254" s="85" t="s">
        <v>35</v>
      </c>
      <c r="E254" s="31" t="s">
        <v>348</v>
      </c>
      <c r="F254" s="23">
        <v>4</v>
      </c>
      <c r="G254" s="31">
        <v>617</v>
      </c>
      <c r="H254" s="31">
        <v>2468</v>
      </c>
      <c r="I254" s="23"/>
      <c r="J254" s="31" t="s">
        <v>44</v>
      </c>
      <c r="K254" s="22" t="s">
        <v>81</v>
      </c>
      <c r="L254" s="22"/>
      <c r="M254" s="25"/>
      <c r="N254" s="31"/>
      <c r="O254" s="22"/>
      <c r="P254" s="37"/>
      <c r="Q254" s="26"/>
    </row>
    <row r="255" spans="2:17">
      <c r="B255" s="22"/>
      <c r="C255" s="85" t="s">
        <v>35</v>
      </c>
      <c r="D255" s="85" t="s">
        <v>35</v>
      </c>
      <c r="E255" s="31" t="s">
        <v>349</v>
      </c>
      <c r="F255" s="23">
        <v>8</v>
      </c>
      <c r="G255" s="31">
        <v>643</v>
      </c>
      <c r="H255" s="31">
        <v>5144</v>
      </c>
      <c r="I255" s="23"/>
      <c r="J255" s="31" t="s">
        <v>44</v>
      </c>
      <c r="K255" s="22" t="s">
        <v>81</v>
      </c>
      <c r="L255" s="22"/>
      <c r="M255" s="25"/>
      <c r="N255" s="31"/>
      <c r="O255" s="22"/>
      <c r="P255" s="37"/>
      <c r="Q255" s="26"/>
    </row>
    <row r="256" spans="2:17">
      <c r="B256" s="22"/>
      <c r="C256" s="85" t="s">
        <v>35</v>
      </c>
      <c r="D256" s="85" t="s">
        <v>35</v>
      </c>
      <c r="E256" s="31" t="s">
        <v>350</v>
      </c>
      <c r="F256" s="23">
        <v>4</v>
      </c>
      <c r="G256" s="31">
        <v>14404</v>
      </c>
      <c r="H256" s="31">
        <v>57616</v>
      </c>
      <c r="I256" s="23"/>
      <c r="J256" s="31" t="s">
        <v>283</v>
      </c>
      <c r="K256" s="22" t="s">
        <v>81</v>
      </c>
      <c r="L256" s="22"/>
      <c r="M256" s="25"/>
      <c r="N256" s="31"/>
      <c r="O256" s="22"/>
      <c r="P256" s="37"/>
      <c r="Q256" s="26"/>
    </row>
    <row r="257" spans="2:17">
      <c r="B257" s="22"/>
      <c r="C257" s="85" t="s">
        <v>35</v>
      </c>
      <c r="D257" s="85" t="s">
        <v>35</v>
      </c>
      <c r="E257" s="31" t="s">
        <v>351</v>
      </c>
      <c r="F257" s="23">
        <v>4</v>
      </c>
      <c r="G257" s="31">
        <v>921</v>
      </c>
      <c r="H257" s="31">
        <v>3684</v>
      </c>
      <c r="I257" s="23"/>
      <c r="J257" s="31" t="s">
        <v>352</v>
      </c>
      <c r="K257" s="22" t="s">
        <v>81</v>
      </c>
      <c r="L257" s="22"/>
      <c r="M257" s="25"/>
      <c r="N257" s="31"/>
      <c r="O257" s="22"/>
      <c r="P257" s="37"/>
      <c r="Q257" s="26"/>
    </row>
    <row r="258" spans="2:17">
      <c r="B258" s="22"/>
      <c r="C258" s="85" t="s">
        <v>35</v>
      </c>
      <c r="D258" s="85" t="s">
        <v>35</v>
      </c>
      <c r="E258" s="31" t="s">
        <v>353</v>
      </c>
      <c r="F258" s="23">
        <v>16</v>
      </c>
      <c r="G258" s="31">
        <v>3262</v>
      </c>
      <c r="H258" s="31">
        <v>52192</v>
      </c>
      <c r="I258" s="23"/>
      <c r="J258" s="31" t="s">
        <v>354</v>
      </c>
      <c r="K258" s="22" t="s">
        <v>81</v>
      </c>
      <c r="L258" s="22"/>
      <c r="M258" s="25"/>
      <c r="N258" s="31"/>
      <c r="O258" s="22"/>
      <c r="P258" s="37"/>
      <c r="Q258" s="26"/>
    </row>
    <row r="259" spans="2:17">
      <c r="B259" s="22"/>
      <c r="C259" s="85" t="s">
        <v>35</v>
      </c>
      <c r="D259" s="85" t="s">
        <v>35</v>
      </c>
      <c r="E259" s="31" t="s">
        <v>355</v>
      </c>
      <c r="F259" s="23">
        <v>8</v>
      </c>
      <c r="G259" s="31">
        <v>460</v>
      </c>
      <c r="H259" s="31">
        <v>3680</v>
      </c>
      <c r="I259" s="23"/>
      <c r="J259" s="31" t="s">
        <v>356</v>
      </c>
      <c r="K259" s="22" t="s">
        <v>81</v>
      </c>
      <c r="L259" s="22"/>
      <c r="M259" s="25"/>
      <c r="N259" s="31"/>
      <c r="O259" s="22"/>
      <c r="P259" s="37"/>
      <c r="Q259" s="26"/>
    </row>
    <row r="260" spans="2:17">
      <c r="B260" s="22"/>
      <c r="C260" s="85" t="s">
        <v>35</v>
      </c>
      <c r="D260" s="85" t="s">
        <v>35</v>
      </c>
      <c r="E260" s="31" t="s">
        <v>357</v>
      </c>
      <c r="F260" s="23">
        <v>4</v>
      </c>
      <c r="G260" s="31">
        <v>49</v>
      </c>
      <c r="H260" s="31">
        <v>196</v>
      </c>
      <c r="I260" s="23"/>
      <c r="J260" s="31" t="s">
        <v>358</v>
      </c>
      <c r="K260" s="22" t="s">
        <v>81</v>
      </c>
      <c r="L260" s="22"/>
      <c r="M260" s="25"/>
      <c r="N260" s="31"/>
      <c r="O260" s="22"/>
      <c r="P260" s="37"/>
      <c r="Q260" s="26"/>
    </row>
    <row r="261" spans="2:17">
      <c r="B261" s="22"/>
      <c r="C261" s="85" t="s">
        <v>35</v>
      </c>
      <c r="D261" s="85" t="s">
        <v>35</v>
      </c>
      <c r="E261" s="31" t="s">
        <v>359</v>
      </c>
      <c r="F261" s="23">
        <v>16</v>
      </c>
      <c r="G261" s="31">
        <v>1590</v>
      </c>
      <c r="H261" s="31">
        <v>25440</v>
      </c>
      <c r="I261" s="23"/>
      <c r="J261" s="31" t="s">
        <v>360</v>
      </c>
      <c r="K261" s="22" t="s">
        <v>81</v>
      </c>
      <c r="L261" s="22"/>
      <c r="M261" s="25"/>
      <c r="N261" s="31"/>
      <c r="O261" s="22"/>
      <c r="P261" s="37"/>
      <c r="Q261" s="26"/>
    </row>
    <row r="262" spans="2:17">
      <c r="B262" s="22"/>
      <c r="C262" s="85" t="s">
        <v>35</v>
      </c>
      <c r="D262" s="85" t="s">
        <v>35</v>
      </c>
      <c r="E262" s="31" t="s">
        <v>361</v>
      </c>
      <c r="F262" s="23">
        <v>16</v>
      </c>
      <c r="G262" s="31">
        <v>1433</v>
      </c>
      <c r="H262" s="31">
        <v>22928</v>
      </c>
      <c r="I262" s="23"/>
      <c r="J262" s="31" t="s">
        <v>362</v>
      </c>
      <c r="K262" s="22" t="s">
        <v>81</v>
      </c>
      <c r="L262" s="22"/>
      <c r="M262" s="25"/>
      <c r="N262" s="31"/>
      <c r="O262" s="22"/>
      <c r="P262" s="37"/>
      <c r="Q262" s="26"/>
    </row>
    <row r="263" spans="2:17">
      <c r="B263" s="22"/>
      <c r="C263" s="85" t="s">
        <v>35</v>
      </c>
      <c r="D263" s="85" t="s">
        <v>35</v>
      </c>
      <c r="E263" s="31" t="s">
        <v>363</v>
      </c>
      <c r="F263" s="23">
        <v>16</v>
      </c>
      <c r="G263" s="31">
        <v>1812</v>
      </c>
      <c r="H263" s="31">
        <v>28992</v>
      </c>
      <c r="I263" s="23"/>
      <c r="J263" s="31" t="s">
        <v>364</v>
      </c>
      <c r="K263" s="22" t="s">
        <v>81</v>
      </c>
      <c r="L263" s="22"/>
      <c r="M263" s="25"/>
      <c r="N263" s="31"/>
      <c r="O263" s="22"/>
      <c r="P263" s="37"/>
      <c r="Q263" s="26"/>
    </row>
    <row r="264" spans="2:17">
      <c r="B264" s="22"/>
      <c r="C264" s="85" t="s">
        <v>35</v>
      </c>
      <c r="D264" s="85" t="s">
        <v>35</v>
      </c>
      <c r="E264" s="31" t="s">
        <v>365</v>
      </c>
      <c r="F264" s="23">
        <v>16</v>
      </c>
      <c r="G264" s="31">
        <v>169</v>
      </c>
      <c r="H264" s="31">
        <v>2704</v>
      </c>
      <c r="I264" s="23"/>
      <c r="J264" s="31" t="s">
        <v>366</v>
      </c>
      <c r="K264" s="22" t="s">
        <v>81</v>
      </c>
      <c r="L264" s="22"/>
      <c r="M264" s="25"/>
      <c r="N264" s="31"/>
      <c r="O264" s="22"/>
      <c r="P264" s="37"/>
      <c r="Q264" s="26"/>
    </row>
    <row r="265" spans="2:17">
      <c r="B265" s="22"/>
      <c r="C265" s="85" t="s">
        <v>35</v>
      </c>
      <c r="D265" s="85" t="s">
        <v>35</v>
      </c>
      <c r="E265" s="31" t="s">
        <v>367</v>
      </c>
      <c r="F265" s="23">
        <v>16</v>
      </c>
      <c r="G265" s="31">
        <v>124</v>
      </c>
      <c r="H265" s="31">
        <v>1984</v>
      </c>
      <c r="I265" s="23"/>
      <c r="J265" s="31" t="s">
        <v>368</v>
      </c>
      <c r="K265" s="22" t="s">
        <v>81</v>
      </c>
      <c r="L265" s="22"/>
      <c r="M265" s="25"/>
      <c r="N265" s="31"/>
      <c r="O265" s="22"/>
      <c r="P265" s="37"/>
      <c r="Q265" s="26"/>
    </row>
    <row r="266" spans="2:17">
      <c r="B266" s="22"/>
      <c r="C266" s="85" t="s">
        <v>35</v>
      </c>
      <c r="D266" s="85" t="s">
        <v>35</v>
      </c>
      <c r="E266" s="31" t="s">
        <v>369</v>
      </c>
      <c r="F266" s="23">
        <v>16</v>
      </c>
      <c r="G266" s="31">
        <v>111</v>
      </c>
      <c r="H266" s="31">
        <v>1776</v>
      </c>
      <c r="I266" s="23"/>
      <c r="J266" s="31" t="s">
        <v>370</v>
      </c>
      <c r="K266" s="22" t="s">
        <v>81</v>
      </c>
      <c r="L266" s="22"/>
      <c r="M266" s="25"/>
      <c r="N266" s="31"/>
      <c r="O266" s="22"/>
      <c r="P266" s="37"/>
      <c r="Q266" s="26"/>
    </row>
    <row r="267" spans="2:17">
      <c r="B267" s="22"/>
      <c r="C267" s="85" t="s">
        <v>35</v>
      </c>
      <c r="D267" s="85" t="s">
        <v>35</v>
      </c>
      <c r="E267" s="31" t="s">
        <v>371</v>
      </c>
      <c r="F267" s="23">
        <v>8</v>
      </c>
      <c r="G267" s="31">
        <v>3848</v>
      </c>
      <c r="H267" s="31">
        <v>30784</v>
      </c>
      <c r="I267" s="23"/>
      <c r="J267" s="31" t="s">
        <v>372</v>
      </c>
      <c r="K267" s="90" t="s">
        <v>373</v>
      </c>
      <c r="L267" s="22"/>
      <c r="M267" s="25"/>
      <c r="N267" s="31"/>
      <c r="O267" s="22"/>
      <c r="P267" s="37"/>
      <c r="Q267" s="26"/>
    </row>
    <row r="268" spans="2:17">
      <c r="B268" s="22"/>
      <c r="C268" s="85" t="s">
        <v>35</v>
      </c>
      <c r="D268" s="85" t="s">
        <v>35</v>
      </c>
      <c r="E268" s="31" t="s">
        <v>374</v>
      </c>
      <c r="F268" s="23">
        <v>8</v>
      </c>
      <c r="G268" s="31">
        <v>4846</v>
      </c>
      <c r="H268" s="31">
        <v>38768</v>
      </c>
      <c r="I268" s="23"/>
      <c r="J268" s="31" t="s">
        <v>375</v>
      </c>
      <c r="K268" s="90" t="s">
        <v>373</v>
      </c>
      <c r="L268" s="22"/>
      <c r="M268" s="25"/>
      <c r="N268" s="31"/>
      <c r="O268" s="22"/>
      <c r="P268" s="37"/>
      <c r="Q268" s="26"/>
    </row>
    <row r="269" spans="2:17">
      <c r="B269" s="22"/>
      <c r="C269" s="85" t="s">
        <v>35</v>
      </c>
      <c r="D269" s="85" t="s">
        <v>35</v>
      </c>
      <c r="E269" s="31" t="s">
        <v>376</v>
      </c>
      <c r="F269" s="23">
        <v>16</v>
      </c>
      <c r="G269" s="31">
        <v>248</v>
      </c>
      <c r="H269" s="31">
        <v>3968</v>
      </c>
      <c r="I269" s="23"/>
      <c r="J269" s="31" t="s">
        <v>377</v>
      </c>
      <c r="K269" s="22" t="s">
        <v>81</v>
      </c>
      <c r="L269" s="22"/>
      <c r="M269" s="25"/>
      <c r="N269" s="31"/>
      <c r="O269" s="22"/>
      <c r="P269" s="37"/>
      <c r="Q269" s="26"/>
    </row>
    <row r="270" spans="2:17">
      <c r="B270" s="22"/>
      <c r="C270" s="85" t="s">
        <v>35</v>
      </c>
      <c r="D270" s="85" t="s">
        <v>35</v>
      </c>
      <c r="E270" s="31" t="s">
        <v>378</v>
      </c>
      <c r="F270" s="23">
        <v>14</v>
      </c>
      <c r="G270" s="31">
        <v>609</v>
      </c>
      <c r="H270" s="31">
        <v>8526</v>
      </c>
      <c r="I270" s="23"/>
      <c r="J270" s="31" t="s">
        <v>379</v>
      </c>
      <c r="K270" s="22" t="s">
        <v>81</v>
      </c>
      <c r="L270" s="22"/>
      <c r="M270" s="25"/>
      <c r="N270" s="31"/>
      <c r="O270" s="22"/>
      <c r="P270" s="37"/>
      <c r="Q270" s="26"/>
    </row>
    <row r="271" spans="2:17">
      <c r="B271" s="22"/>
      <c r="C271" s="85" t="s">
        <v>35</v>
      </c>
      <c r="D271" s="85" t="s">
        <v>35</v>
      </c>
      <c r="E271" s="31" t="s">
        <v>380</v>
      </c>
      <c r="F271" s="23">
        <v>14</v>
      </c>
      <c r="G271" s="31">
        <v>105</v>
      </c>
      <c r="H271" s="31">
        <v>1470</v>
      </c>
      <c r="I271" s="23"/>
      <c r="J271" s="31" t="s">
        <v>381</v>
      </c>
      <c r="K271" s="22" t="s">
        <v>81</v>
      </c>
      <c r="L271" s="22"/>
      <c r="M271" s="25"/>
      <c r="N271" s="31"/>
      <c r="O271" s="22"/>
      <c r="P271" s="37"/>
      <c r="Q271" s="26"/>
    </row>
    <row r="272" spans="2:17">
      <c r="B272" s="22"/>
      <c r="C272" s="85" t="s">
        <v>35</v>
      </c>
      <c r="D272" s="85" t="s">
        <v>35</v>
      </c>
      <c r="E272" s="31" t="s">
        <v>382</v>
      </c>
      <c r="F272" s="23">
        <v>16</v>
      </c>
      <c r="G272" s="31">
        <v>383</v>
      </c>
      <c r="H272" s="31">
        <v>6128</v>
      </c>
      <c r="I272" s="23"/>
      <c r="J272" s="31" t="s">
        <v>383</v>
      </c>
      <c r="K272" s="22" t="s">
        <v>81</v>
      </c>
      <c r="L272" s="22"/>
      <c r="M272" s="25"/>
      <c r="N272" s="31"/>
      <c r="O272" s="22"/>
      <c r="P272" s="37"/>
      <c r="Q272" s="26"/>
    </row>
    <row r="273" spans="2:17">
      <c r="B273" s="22"/>
      <c r="C273" s="85" t="s">
        <v>35</v>
      </c>
      <c r="D273" s="85" t="s">
        <v>35</v>
      </c>
      <c r="E273" s="31" t="s">
        <v>384</v>
      </c>
      <c r="F273" s="23">
        <v>16</v>
      </c>
      <c r="G273" s="31">
        <v>153</v>
      </c>
      <c r="H273" s="31">
        <v>2448</v>
      </c>
      <c r="I273" s="23"/>
      <c r="J273" s="31" t="s">
        <v>385</v>
      </c>
      <c r="K273" s="22" t="s">
        <v>81</v>
      </c>
      <c r="L273" s="22"/>
      <c r="M273" s="25"/>
      <c r="N273" s="31"/>
      <c r="O273" s="22"/>
      <c r="P273" s="37"/>
      <c r="Q273" s="26"/>
    </row>
    <row r="274" spans="2:17">
      <c r="B274" s="22"/>
      <c r="C274" s="85" t="s">
        <v>35</v>
      </c>
      <c r="D274" s="85" t="s">
        <v>35</v>
      </c>
      <c r="E274" s="31" t="s">
        <v>386</v>
      </c>
      <c r="F274" s="23">
        <v>16</v>
      </c>
      <c r="G274" s="31">
        <v>567</v>
      </c>
      <c r="H274" s="31">
        <v>9072</v>
      </c>
      <c r="I274" s="23"/>
      <c r="J274" s="31" t="s">
        <v>55</v>
      </c>
      <c r="K274" s="22" t="s">
        <v>81</v>
      </c>
      <c r="L274" s="22"/>
      <c r="M274" s="25"/>
      <c r="N274" s="31"/>
      <c r="O274" s="22"/>
      <c r="P274" s="37"/>
      <c r="Q274" s="26"/>
    </row>
    <row r="275" spans="2:17">
      <c r="B275" s="22"/>
      <c r="C275" s="85" t="s">
        <v>35</v>
      </c>
      <c r="D275" s="85" t="s">
        <v>35</v>
      </c>
      <c r="E275" s="31" t="s">
        <v>387</v>
      </c>
      <c r="F275" s="23">
        <v>32</v>
      </c>
      <c r="G275" s="31">
        <v>492</v>
      </c>
      <c r="H275" s="31">
        <v>15744</v>
      </c>
      <c r="I275" s="23"/>
      <c r="J275" s="31" t="s">
        <v>55</v>
      </c>
      <c r="K275" s="22" t="s">
        <v>81</v>
      </c>
      <c r="L275" s="22"/>
      <c r="M275" s="25"/>
      <c r="N275" s="31"/>
      <c r="O275" s="22"/>
      <c r="P275" s="37"/>
      <c r="Q275" s="26"/>
    </row>
    <row r="276" spans="2:17">
      <c r="B276" s="22"/>
      <c r="C276" s="85" t="s">
        <v>35</v>
      </c>
      <c r="D276" s="85" t="s">
        <v>35</v>
      </c>
      <c r="E276" s="31" t="s">
        <v>388</v>
      </c>
      <c r="F276" s="23">
        <v>32</v>
      </c>
      <c r="G276" s="31">
        <v>492</v>
      </c>
      <c r="H276" s="31">
        <v>15744</v>
      </c>
      <c r="I276" s="23"/>
      <c r="J276" s="31" t="s">
        <v>55</v>
      </c>
      <c r="K276" s="22" t="s">
        <v>81</v>
      </c>
      <c r="L276" s="22"/>
      <c r="M276" s="25"/>
      <c r="N276" s="31"/>
      <c r="O276" s="22"/>
      <c r="P276" s="37"/>
      <c r="Q276" s="26"/>
    </row>
    <row r="277" spans="2:17">
      <c r="B277" s="22"/>
      <c r="C277" s="85" t="s">
        <v>35</v>
      </c>
      <c r="D277" s="85" t="s">
        <v>35</v>
      </c>
      <c r="E277" s="31" t="s">
        <v>389</v>
      </c>
      <c r="F277" s="23">
        <v>16</v>
      </c>
      <c r="G277" s="31">
        <v>624</v>
      </c>
      <c r="H277" s="31">
        <v>9984</v>
      </c>
      <c r="I277" s="23"/>
      <c r="J277" s="31" t="s">
        <v>55</v>
      </c>
      <c r="K277" s="22" t="s">
        <v>81</v>
      </c>
      <c r="L277" s="22"/>
      <c r="M277" s="25"/>
      <c r="N277" s="31"/>
      <c r="O277" s="22"/>
      <c r="P277" s="37"/>
      <c r="Q277" s="26"/>
    </row>
    <row r="278" spans="2:17">
      <c r="B278" s="22"/>
      <c r="C278" s="85" t="s">
        <v>35</v>
      </c>
      <c r="D278" s="85" t="s">
        <v>35</v>
      </c>
      <c r="E278" s="31" t="s">
        <v>390</v>
      </c>
      <c r="F278" s="23">
        <v>96</v>
      </c>
      <c r="G278" s="31">
        <v>787</v>
      </c>
      <c r="H278" s="31">
        <v>75552</v>
      </c>
      <c r="I278" s="23"/>
      <c r="J278" s="31" t="s">
        <v>391</v>
      </c>
      <c r="K278" s="22" t="s">
        <v>81</v>
      </c>
      <c r="L278" s="22"/>
      <c r="M278" s="25"/>
      <c r="N278" s="31"/>
      <c r="O278" s="22"/>
      <c r="P278" s="37"/>
      <c r="Q278" s="26"/>
    </row>
    <row r="279" spans="2:17">
      <c r="B279" s="22"/>
      <c r="C279" s="85" t="s">
        <v>35</v>
      </c>
      <c r="D279" s="85" t="s">
        <v>35</v>
      </c>
      <c r="E279" s="31" t="s">
        <v>390</v>
      </c>
      <c r="F279" s="23">
        <v>96</v>
      </c>
      <c r="G279" s="31">
        <v>787</v>
      </c>
      <c r="H279" s="31">
        <v>75552</v>
      </c>
      <c r="I279" s="23"/>
      <c r="J279" s="31" t="s">
        <v>391</v>
      </c>
      <c r="K279" s="22" t="s">
        <v>81</v>
      </c>
      <c r="L279" s="22"/>
      <c r="M279" s="25"/>
      <c r="N279" s="31"/>
      <c r="O279" s="22"/>
      <c r="P279" s="37"/>
      <c r="Q279" s="26"/>
    </row>
    <row r="280" spans="2:17">
      <c r="B280" s="22"/>
      <c r="C280" s="85" t="s">
        <v>35</v>
      </c>
      <c r="D280" s="85" t="s">
        <v>35</v>
      </c>
      <c r="E280" s="31" t="s">
        <v>392</v>
      </c>
      <c r="F280" s="23">
        <v>24</v>
      </c>
      <c r="G280" s="31">
        <v>1035</v>
      </c>
      <c r="H280" s="31">
        <v>24840</v>
      </c>
      <c r="I280" s="23"/>
      <c r="J280" s="31" t="s">
        <v>393</v>
      </c>
      <c r="K280" s="22" t="s">
        <v>81</v>
      </c>
      <c r="L280" s="22"/>
      <c r="M280" s="25"/>
      <c r="N280" s="31"/>
      <c r="O280" s="22"/>
      <c r="P280" s="37"/>
      <c r="Q280" s="26"/>
    </row>
    <row r="281" spans="2:17">
      <c r="B281" s="22"/>
      <c r="C281" s="85" t="s">
        <v>35</v>
      </c>
      <c r="D281" s="85" t="s">
        <v>35</v>
      </c>
      <c r="E281" s="31" t="s">
        <v>394</v>
      </c>
      <c r="F281" s="23">
        <v>8</v>
      </c>
      <c r="G281" s="31">
        <v>765</v>
      </c>
      <c r="H281" s="31">
        <v>6120</v>
      </c>
      <c r="I281" s="23"/>
      <c r="J281" s="31" t="s">
        <v>395</v>
      </c>
      <c r="K281" s="22" t="s">
        <v>81</v>
      </c>
      <c r="L281" s="22"/>
      <c r="M281" s="25"/>
      <c r="N281" s="31"/>
      <c r="O281" s="22"/>
      <c r="P281" s="37"/>
      <c r="Q281" s="26"/>
    </row>
    <row r="282" spans="2:17">
      <c r="B282" s="22"/>
      <c r="C282" s="85" t="s">
        <v>35</v>
      </c>
      <c r="D282" s="85" t="s">
        <v>35</v>
      </c>
      <c r="E282" s="31" t="s">
        <v>396</v>
      </c>
      <c r="F282" s="23">
        <v>8</v>
      </c>
      <c r="G282" s="31">
        <v>586</v>
      </c>
      <c r="H282" s="31">
        <v>4688</v>
      </c>
      <c r="I282" s="23"/>
      <c r="J282" s="31" t="s">
        <v>44</v>
      </c>
      <c r="K282" s="22" t="s">
        <v>81</v>
      </c>
      <c r="L282" s="22"/>
      <c r="M282" s="25"/>
      <c r="N282" s="31"/>
      <c r="O282" s="22"/>
      <c r="P282" s="37"/>
      <c r="Q282" s="26"/>
    </row>
    <row r="283" spans="2:17">
      <c r="B283" s="22"/>
      <c r="C283" s="85" t="s">
        <v>35</v>
      </c>
      <c r="D283" s="85" t="s">
        <v>35</v>
      </c>
      <c r="E283" s="31" t="s">
        <v>397</v>
      </c>
      <c r="F283" s="23">
        <v>4</v>
      </c>
      <c r="G283" s="31">
        <v>94</v>
      </c>
      <c r="H283" s="31">
        <v>376</v>
      </c>
      <c r="I283" s="23"/>
      <c r="J283" s="31" t="s">
        <v>398</v>
      </c>
      <c r="K283" s="22" t="s">
        <v>81</v>
      </c>
      <c r="L283" s="22"/>
      <c r="M283" s="25"/>
      <c r="N283" s="31"/>
      <c r="O283" s="22"/>
      <c r="P283" s="37"/>
      <c r="Q283" s="26"/>
    </row>
    <row r="284" spans="2:17">
      <c r="B284" s="22"/>
      <c r="C284" s="85" t="s">
        <v>35</v>
      </c>
      <c r="D284" s="85" t="s">
        <v>35</v>
      </c>
      <c r="E284" s="31" t="s">
        <v>399</v>
      </c>
      <c r="F284" s="23">
        <v>16</v>
      </c>
      <c r="G284" s="31">
        <v>25</v>
      </c>
      <c r="H284" s="31">
        <v>400</v>
      </c>
      <c r="I284" s="23"/>
      <c r="J284" s="31" t="s">
        <v>400</v>
      </c>
      <c r="K284" s="22" t="s">
        <v>81</v>
      </c>
      <c r="L284" s="22"/>
      <c r="M284" s="25"/>
      <c r="N284" s="31"/>
      <c r="O284" s="22"/>
      <c r="P284" s="37"/>
      <c r="Q284" s="26"/>
    </row>
    <row r="285" spans="2:17">
      <c r="B285" s="22"/>
      <c r="C285" s="85" t="s">
        <v>35</v>
      </c>
      <c r="D285" s="85" t="s">
        <v>35</v>
      </c>
      <c r="E285" s="31" t="s">
        <v>401</v>
      </c>
      <c r="F285" s="23">
        <v>8</v>
      </c>
      <c r="G285" s="31">
        <v>268</v>
      </c>
      <c r="H285" s="31">
        <v>2144</v>
      </c>
      <c r="I285" s="23"/>
      <c r="J285" s="31" t="s">
        <v>402</v>
      </c>
      <c r="K285" s="22" t="s">
        <v>81</v>
      </c>
      <c r="L285" s="22"/>
      <c r="M285" s="25"/>
      <c r="N285" s="31"/>
      <c r="O285" s="22"/>
      <c r="P285" s="37"/>
      <c r="Q285" s="26"/>
    </row>
    <row r="286" spans="2:17">
      <c r="B286" s="22"/>
      <c r="C286" s="85" t="s">
        <v>35</v>
      </c>
      <c r="D286" s="85" t="s">
        <v>35</v>
      </c>
      <c r="E286" s="31" t="s">
        <v>403</v>
      </c>
      <c r="F286" s="23">
        <v>8</v>
      </c>
      <c r="G286" s="31">
        <v>108</v>
      </c>
      <c r="H286" s="31">
        <v>864</v>
      </c>
      <c r="I286" s="23"/>
      <c r="J286" s="31" t="s">
        <v>404</v>
      </c>
      <c r="K286" s="22" t="s">
        <v>81</v>
      </c>
      <c r="L286" s="22"/>
      <c r="M286" s="25"/>
      <c r="N286" s="31"/>
      <c r="O286" s="22"/>
      <c r="P286" s="37"/>
      <c r="Q286" s="26"/>
    </row>
    <row r="287" spans="2:17">
      <c r="B287" s="22"/>
      <c r="C287" s="85" t="s">
        <v>35</v>
      </c>
      <c r="D287" s="85" t="s">
        <v>35</v>
      </c>
      <c r="E287" s="31" t="s">
        <v>405</v>
      </c>
      <c r="F287" s="23">
        <v>16</v>
      </c>
      <c r="G287" s="31">
        <v>421</v>
      </c>
      <c r="H287" s="31">
        <v>6736</v>
      </c>
      <c r="I287" s="23"/>
      <c r="J287" s="31" t="s">
        <v>406</v>
      </c>
      <c r="K287" s="22" t="s">
        <v>81</v>
      </c>
      <c r="L287" s="22"/>
      <c r="M287" s="25"/>
      <c r="N287" s="31"/>
      <c r="O287" s="22"/>
      <c r="P287" s="37"/>
      <c r="Q287" s="26"/>
    </row>
    <row r="288" spans="2:17">
      <c r="B288" s="22"/>
      <c r="C288" s="85" t="s">
        <v>35</v>
      </c>
      <c r="D288" s="85" t="s">
        <v>35</v>
      </c>
      <c r="E288" s="31" t="s">
        <v>407</v>
      </c>
      <c r="F288" s="23">
        <v>16</v>
      </c>
      <c r="G288" s="31">
        <v>586</v>
      </c>
      <c r="H288" s="31">
        <v>9376</v>
      </c>
      <c r="I288" s="23"/>
      <c r="J288" s="31" t="s">
        <v>408</v>
      </c>
      <c r="K288" s="22" t="s">
        <v>81</v>
      </c>
      <c r="L288" s="22"/>
      <c r="M288" s="25"/>
      <c r="N288" s="31"/>
      <c r="O288" s="22"/>
      <c r="P288" s="37"/>
      <c r="Q288" s="26"/>
    </row>
    <row r="289" spans="2:17">
      <c r="B289" s="22"/>
      <c r="C289" s="85" t="s">
        <v>35</v>
      </c>
      <c r="D289" s="85" t="s">
        <v>35</v>
      </c>
      <c r="E289" s="31" t="s">
        <v>409</v>
      </c>
      <c r="F289" s="23">
        <v>32</v>
      </c>
      <c r="G289" s="31">
        <v>730</v>
      </c>
      <c r="H289" s="31">
        <v>23360</v>
      </c>
      <c r="I289" s="23"/>
      <c r="J289" s="31" t="s">
        <v>393</v>
      </c>
      <c r="K289" s="22" t="s">
        <v>81</v>
      </c>
      <c r="L289" s="22"/>
      <c r="M289" s="25"/>
      <c r="N289" s="31"/>
      <c r="O289" s="22"/>
      <c r="P289" s="37"/>
      <c r="Q289" s="26"/>
    </row>
    <row r="290" spans="2:17">
      <c r="B290" s="22"/>
      <c r="C290" s="85" t="s">
        <v>35</v>
      </c>
      <c r="D290" s="85" t="s">
        <v>35</v>
      </c>
      <c r="E290" s="31" t="s">
        <v>410</v>
      </c>
      <c r="F290" s="23">
        <v>16</v>
      </c>
      <c r="G290" s="31">
        <v>1702</v>
      </c>
      <c r="H290" s="31">
        <v>27232</v>
      </c>
      <c r="I290" s="23"/>
      <c r="J290" s="31" t="s">
        <v>411</v>
      </c>
      <c r="K290" s="22" t="s">
        <v>81</v>
      </c>
      <c r="L290" s="22"/>
      <c r="M290" s="25"/>
      <c r="N290" s="31"/>
      <c r="O290" s="22"/>
      <c r="P290" s="37"/>
      <c r="Q290" s="26"/>
    </row>
    <row r="291" spans="2:17">
      <c r="B291" s="22"/>
      <c r="C291" s="85" t="s">
        <v>35</v>
      </c>
      <c r="D291" s="85" t="s">
        <v>35</v>
      </c>
      <c r="E291" s="31" t="s">
        <v>412</v>
      </c>
      <c r="F291" s="23">
        <v>16</v>
      </c>
      <c r="G291" s="31">
        <v>487</v>
      </c>
      <c r="H291" s="31">
        <v>7792</v>
      </c>
      <c r="I291" s="23"/>
      <c r="J291" s="31" t="s">
        <v>413</v>
      </c>
      <c r="K291" s="22" t="s">
        <v>81</v>
      </c>
      <c r="L291" s="22"/>
      <c r="M291" s="25"/>
      <c r="N291" s="31"/>
      <c r="O291" s="22"/>
      <c r="P291" s="37"/>
      <c r="Q291" s="26"/>
    </row>
    <row r="292" spans="2:17">
      <c r="B292" s="22"/>
      <c r="C292" s="85" t="s">
        <v>35</v>
      </c>
      <c r="D292" s="85" t="s">
        <v>35</v>
      </c>
      <c r="E292" s="31" t="s">
        <v>414</v>
      </c>
      <c r="F292" s="23">
        <v>16</v>
      </c>
      <c r="G292" s="31">
        <v>2001</v>
      </c>
      <c r="H292" s="31">
        <v>32016</v>
      </c>
      <c r="I292" s="23"/>
      <c r="J292" s="31" t="s">
        <v>415</v>
      </c>
      <c r="K292" s="22" t="s">
        <v>81</v>
      </c>
      <c r="L292" s="22"/>
      <c r="M292" s="25"/>
      <c r="N292" s="31"/>
      <c r="O292" s="22"/>
      <c r="P292" s="37"/>
      <c r="Q292" s="26"/>
    </row>
    <row r="293" spans="2:17">
      <c r="B293" s="22"/>
      <c r="C293" s="85" t="s">
        <v>35</v>
      </c>
      <c r="D293" s="85" t="s">
        <v>35</v>
      </c>
      <c r="E293" s="31" t="s">
        <v>416</v>
      </c>
      <c r="F293" s="23">
        <v>4</v>
      </c>
      <c r="G293" s="31">
        <v>12843</v>
      </c>
      <c r="H293" s="31">
        <v>51372</v>
      </c>
      <c r="I293" s="23"/>
      <c r="J293" s="31" t="s">
        <v>417</v>
      </c>
      <c r="K293" s="22" t="s">
        <v>81</v>
      </c>
      <c r="L293" s="22"/>
      <c r="M293" s="25"/>
      <c r="N293" s="31"/>
      <c r="O293" s="22"/>
      <c r="P293" s="37"/>
      <c r="Q293" s="26"/>
    </row>
    <row r="294" spans="2:17">
      <c r="B294" s="22"/>
      <c r="C294" s="85" t="s">
        <v>35</v>
      </c>
      <c r="D294" s="85" t="s">
        <v>35</v>
      </c>
      <c r="E294" s="31" t="s">
        <v>418</v>
      </c>
      <c r="F294" s="23">
        <v>76</v>
      </c>
      <c r="G294" s="31">
        <v>177</v>
      </c>
      <c r="H294" s="31">
        <v>13452</v>
      </c>
      <c r="I294" s="23"/>
      <c r="J294" s="31" t="s">
        <v>419</v>
      </c>
      <c r="K294" s="22" t="s">
        <v>81</v>
      </c>
      <c r="L294" s="22"/>
      <c r="M294" s="25"/>
      <c r="N294" s="31"/>
      <c r="O294" s="22"/>
      <c r="P294" s="37"/>
      <c r="Q294" s="26"/>
    </row>
    <row r="295" spans="2:17">
      <c r="B295" s="22"/>
      <c r="C295" s="85" t="s">
        <v>35</v>
      </c>
      <c r="D295" s="85" t="s">
        <v>35</v>
      </c>
      <c r="E295" s="31" t="s">
        <v>420</v>
      </c>
      <c r="F295" s="23">
        <v>20</v>
      </c>
      <c r="G295" s="31">
        <v>1406</v>
      </c>
      <c r="H295" s="31">
        <v>28120</v>
      </c>
      <c r="I295" s="23"/>
      <c r="J295" s="31" t="s">
        <v>421</v>
      </c>
      <c r="K295" s="22" t="s">
        <v>81</v>
      </c>
      <c r="L295" s="22"/>
      <c r="M295" s="25"/>
      <c r="N295" s="31"/>
      <c r="O295" s="22"/>
      <c r="P295" s="37"/>
      <c r="Q295" s="26"/>
    </row>
    <row r="296" spans="2:17">
      <c r="B296" s="22"/>
      <c r="C296" s="85" t="s">
        <v>35</v>
      </c>
      <c r="D296" s="85" t="s">
        <v>35</v>
      </c>
      <c r="E296" s="31" t="s">
        <v>420</v>
      </c>
      <c r="F296" s="23">
        <v>20</v>
      </c>
      <c r="G296" s="31">
        <v>1406</v>
      </c>
      <c r="H296" s="31">
        <v>28120</v>
      </c>
      <c r="I296" s="23"/>
      <c r="J296" s="31" t="s">
        <v>421</v>
      </c>
      <c r="K296" s="22" t="s">
        <v>81</v>
      </c>
      <c r="L296" s="22"/>
      <c r="M296" s="25"/>
      <c r="N296" s="31"/>
      <c r="O296" s="22"/>
      <c r="P296" s="37"/>
      <c r="Q296" s="26"/>
    </row>
    <row r="297" spans="2:17">
      <c r="B297" s="22"/>
      <c r="C297" s="22"/>
      <c r="D297" s="22"/>
      <c r="E297" s="31"/>
      <c r="F297" s="23"/>
      <c r="G297" s="28"/>
      <c r="H297" s="28"/>
      <c r="I297" s="23"/>
      <c r="J297" s="31"/>
      <c r="K297" s="31"/>
      <c r="L297" s="22"/>
      <c r="M297" s="25"/>
      <c r="N297" s="31"/>
      <c r="O297" s="22"/>
      <c r="P297" s="37"/>
      <c r="Q297" s="26"/>
    </row>
    <row r="298" spans="2:17">
      <c r="B298" s="22"/>
      <c r="C298" s="85" t="s">
        <v>292</v>
      </c>
      <c r="D298" s="85" t="s">
        <v>293</v>
      </c>
      <c r="E298" s="31" t="s">
        <v>371</v>
      </c>
      <c r="F298" s="23">
        <v>8</v>
      </c>
      <c r="G298" s="31">
        <v>3020</v>
      </c>
      <c r="H298" s="28">
        <f>F298*G298</f>
        <v>24160</v>
      </c>
      <c r="I298" s="23"/>
      <c r="J298" s="31" t="s">
        <v>372</v>
      </c>
      <c r="K298" s="91" t="s">
        <v>141</v>
      </c>
      <c r="L298" s="22"/>
      <c r="M298" s="25">
        <v>43819</v>
      </c>
      <c r="N298" s="31"/>
      <c r="O298" s="25">
        <v>43840</v>
      </c>
      <c r="P298" s="37">
        <v>43838</v>
      </c>
      <c r="Q298" s="26">
        <v>43838</v>
      </c>
    </row>
    <row r="299" spans="2:17">
      <c r="B299" s="22"/>
      <c r="C299" s="85" t="s">
        <v>292</v>
      </c>
      <c r="D299" s="85" t="s">
        <v>293</v>
      </c>
      <c r="E299" s="31" t="s">
        <v>422</v>
      </c>
      <c r="F299" s="23">
        <v>8</v>
      </c>
      <c r="G299" s="31">
        <v>3110</v>
      </c>
      <c r="H299" s="28">
        <f>F299*G299</f>
        <v>24880</v>
      </c>
      <c r="I299" s="23"/>
      <c r="J299" s="31" t="s">
        <v>375</v>
      </c>
      <c r="K299" s="91" t="s">
        <v>141</v>
      </c>
      <c r="L299" s="22"/>
      <c r="M299" s="25">
        <v>43819</v>
      </c>
      <c r="N299" s="31"/>
      <c r="O299" s="25">
        <v>43840</v>
      </c>
      <c r="P299" s="37">
        <v>43838</v>
      </c>
      <c r="Q299" s="26">
        <v>43838</v>
      </c>
    </row>
    <row r="300" spans="2:17">
      <c r="B300" s="22"/>
      <c r="C300" s="22"/>
      <c r="D300" s="22"/>
      <c r="E300" s="31"/>
      <c r="F300" s="23"/>
      <c r="G300" s="28"/>
      <c r="H300" s="28"/>
      <c r="I300" s="23"/>
      <c r="J300" s="31"/>
      <c r="K300" s="31"/>
      <c r="L300" s="22"/>
      <c r="M300" s="25"/>
      <c r="N300" s="31"/>
      <c r="O300" s="22"/>
      <c r="P300" s="37"/>
      <c r="Q300" s="26"/>
    </row>
    <row r="301" spans="2:17">
      <c r="B301" s="22"/>
      <c r="C301" s="22" t="s">
        <v>35</v>
      </c>
      <c r="D301" s="22" t="s">
        <v>35</v>
      </c>
      <c r="E301" s="31" t="s">
        <v>423</v>
      </c>
      <c r="F301" s="23">
        <v>8</v>
      </c>
      <c r="G301" s="28">
        <v>2511</v>
      </c>
      <c r="H301" s="28">
        <f>G301*F301</f>
        <v>20088</v>
      </c>
      <c r="I301" s="23"/>
      <c r="J301" s="31" t="s">
        <v>424</v>
      </c>
      <c r="K301" s="22" t="s">
        <v>81</v>
      </c>
      <c r="L301" s="22"/>
      <c r="M301" s="25">
        <v>44188</v>
      </c>
      <c r="N301" s="31"/>
      <c r="O301" s="22"/>
      <c r="P301" s="37"/>
      <c r="Q301" s="26"/>
    </row>
    <row r="302" spans="2:17">
      <c r="B302" s="22"/>
      <c r="C302" s="22" t="s">
        <v>35</v>
      </c>
      <c r="D302" s="22" t="s">
        <v>35</v>
      </c>
      <c r="E302" s="31" t="s">
        <v>425</v>
      </c>
      <c r="F302" s="23">
        <v>12</v>
      </c>
      <c r="G302" s="28">
        <v>348</v>
      </c>
      <c r="H302" s="28">
        <f>G302*F302</f>
        <v>4176</v>
      </c>
      <c r="I302" s="23"/>
      <c r="J302" s="31" t="s">
        <v>426</v>
      </c>
      <c r="K302" s="22" t="s">
        <v>81</v>
      </c>
      <c r="L302" s="22"/>
      <c r="M302" s="25">
        <v>44190</v>
      </c>
      <c r="N302" s="31"/>
      <c r="O302" s="22"/>
      <c r="P302" s="37"/>
      <c r="Q302" s="26"/>
    </row>
    <row r="303" spans="2:17">
      <c r="B303" s="22"/>
      <c r="C303" s="22"/>
      <c r="D303" s="22"/>
      <c r="E303" s="31"/>
      <c r="F303" s="23"/>
      <c r="G303" s="28"/>
      <c r="H303" s="28"/>
      <c r="I303" s="23"/>
      <c r="J303" s="31"/>
      <c r="K303" s="82"/>
      <c r="L303" s="22"/>
      <c r="M303" s="25"/>
      <c r="N303" s="31"/>
      <c r="O303" s="32"/>
      <c r="P303" s="37"/>
      <c r="Q303" s="26"/>
    </row>
    <row r="304" spans="2:17">
      <c r="B304" s="22"/>
      <c r="C304" s="22" t="s">
        <v>35</v>
      </c>
      <c r="D304" s="22" t="s">
        <v>35</v>
      </c>
      <c r="E304" s="31" t="s">
        <v>427</v>
      </c>
      <c r="F304" s="23">
        <v>2</v>
      </c>
      <c r="G304" s="31">
        <v>12900</v>
      </c>
      <c r="H304" s="31">
        <v>25800</v>
      </c>
      <c r="I304" s="23"/>
      <c r="J304" s="31" t="s">
        <v>37</v>
      </c>
      <c r="K304" s="22" t="s">
        <v>81</v>
      </c>
      <c r="L304" s="22"/>
      <c r="M304" s="25"/>
      <c r="N304" s="31"/>
      <c r="O304" s="32"/>
      <c r="P304" s="37"/>
      <c r="Q304" s="26"/>
    </row>
    <row r="305" spans="2:17">
      <c r="B305" s="22"/>
      <c r="C305" s="22" t="s">
        <v>35</v>
      </c>
      <c r="D305" s="22" t="s">
        <v>35</v>
      </c>
      <c r="E305" s="31" t="s">
        <v>428</v>
      </c>
      <c r="F305" s="23">
        <v>24</v>
      </c>
      <c r="G305" s="31">
        <v>1180</v>
      </c>
      <c r="H305" s="31">
        <v>28320</v>
      </c>
      <c r="I305" s="23"/>
      <c r="J305" s="31" t="s">
        <v>429</v>
      </c>
      <c r="K305" s="22" t="s">
        <v>81</v>
      </c>
      <c r="L305" s="22"/>
      <c r="M305" s="25"/>
      <c r="N305" s="31"/>
      <c r="O305" s="32"/>
      <c r="P305" s="37"/>
      <c r="Q305" s="26"/>
    </row>
    <row r="306" spans="2:17">
      <c r="B306" s="22"/>
      <c r="C306" s="22" t="s">
        <v>35</v>
      </c>
      <c r="D306" s="22" t="s">
        <v>35</v>
      </c>
      <c r="E306" s="31" t="s">
        <v>52</v>
      </c>
      <c r="F306" s="23">
        <v>12</v>
      </c>
      <c r="G306" s="31">
        <v>1060</v>
      </c>
      <c r="H306" s="31">
        <v>12720</v>
      </c>
      <c r="I306" s="23"/>
      <c r="J306" s="31" t="s">
        <v>53</v>
      </c>
      <c r="K306" s="22" t="s">
        <v>81</v>
      </c>
      <c r="L306" s="22"/>
      <c r="M306" s="25"/>
      <c r="N306" s="31"/>
      <c r="O306" s="32"/>
      <c r="P306" s="37"/>
      <c r="Q306" s="26"/>
    </row>
    <row r="307" spans="2:17">
      <c r="B307" s="22"/>
      <c r="C307" s="22" t="s">
        <v>35</v>
      </c>
      <c r="D307" s="22" t="s">
        <v>35</v>
      </c>
      <c r="E307" s="31" t="s">
        <v>41</v>
      </c>
      <c r="F307" s="23">
        <v>6</v>
      </c>
      <c r="G307" s="31">
        <v>60</v>
      </c>
      <c r="H307" s="31">
        <v>360</v>
      </c>
      <c r="I307" s="23"/>
      <c r="J307" s="31" t="s">
        <v>42</v>
      </c>
      <c r="K307" s="22" t="s">
        <v>81</v>
      </c>
      <c r="L307" s="22"/>
      <c r="M307" s="25"/>
      <c r="N307" s="31"/>
      <c r="O307" s="32"/>
      <c r="P307" s="37"/>
      <c r="Q307" s="26"/>
    </row>
    <row r="308" spans="2:17">
      <c r="B308" s="22"/>
      <c r="C308" s="22" t="s">
        <v>35</v>
      </c>
      <c r="D308" s="22" t="s">
        <v>35</v>
      </c>
      <c r="E308" s="31" t="s">
        <v>48</v>
      </c>
      <c r="F308" s="23">
        <v>8</v>
      </c>
      <c r="G308" s="31">
        <v>2935</v>
      </c>
      <c r="H308" s="31">
        <v>23480</v>
      </c>
      <c r="I308" s="23"/>
      <c r="J308" s="31" t="s">
        <v>49</v>
      </c>
      <c r="K308" s="22" t="s">
        <v>81</v>
      </c>
      <c r="L308" s="22"/>
      <c r="M308" s="25"/>
      <c r="N308" s="31"/>
      <c r="O308" s="32"/>
      <c r="P308" s="37"/>
      <c r="Q308" s="26"/>
    </row>
    <row r="309" spans="2:17">
      <c r="B309" s="22"/>
      <c r="C309" s="22" t="s">
        <v>35</v>
      </c>
      <c r="D309" s="22" t="s">
        <v>35</v>
      </c>
      <c r="E309" s="31" t="s">
        <v>56</v>
      </c>
      <c r="F309" s="23">
        <v>3</v>
      </c>
      <c r="G309" s="31">
        <v>350</v>
      </c>
      <c r="H309" s="31">
        <v>1050</v>
      </c>
      <c r="I309" s="23"/>
      <c r="J309" s="31" t="s">
        <v>430</v>
      </c>
      <c r="K309" s="22" t="s">
        <v>81</v>
      </c>
      <c r="L309" s="22"/>
      <c r="M309" s="25"/>
      <c r="N309" s="31"/>
      <c r="O309" s="32"/>
      <c r="P309" s="37"/>
      <c r="Q309" s="26"/>
    </row>
    <row r="310" spans="2:17">
      <c r="B310" s="22"/>
      <c r="C310" s="22" t="s">
        <v>35</v>
      </c>
      <c r="D310" s="22" t="s">
        <v>35</v>
      </c>
      <c r="E310" s="31" t="s">
        <v>431</v>
      </c>
      <c r="F310" s="23">
        <v>40</v>
      </c>
      <c r="G310" s="31">
        <v>520</v>
      </c>
      <c r="H310" s="31">
        <v>20800</v>
      </c>
      <c r="I310" s="23"/>
      <c r="J310" s="31" t="s">
        <v>68</v>
      </c>
      <c r="K310" s="22" t="s">
        <v>81</v>
      </c>
      <c r="L310" s="22"/>
      <c r="M310" s="25"/>
      <c r="N310" s="31"/>
      <c r="O310" s="32"/>
      <c r="P310" s="37"/>
      <c r="Q310" s="26"/>
    </row>
    <row r="311" spans="2:17">
      <c r="B311" s="22"/>
      <c r="C311" s="22" t="s">
        <v>35</v>
      </c>
      <c r="D311" s="22" t="s">
        <v>35</v>
      </c>
      <c r="E311" s="31" t="s">
        <v>432</v>
      </c>
      <c r="F311" s="23">
        <v>12</v>
      </c>
      <c r="G311" s="31">
        <v>600</v>
      </c>
      <c r="H311" s="31">
        <v>7200</v>
      </c>
      <c r="I311" s="23"/>
      <c r="J311" s="31" t="s">
        <v>68</v>
      </c>
      <c r="K311" s="22" t="s">
        <v>81</v>
      </c>
      <c r="L311" s="22"/>
      <c r="M311" s="25"/>
      <c r="N311" s="31"/>
      <c r="O311" s="32"/>
      <c r="P311" s="37"/>
      <c r="Q311" s="26"/>
    </row>
    <row r="312" spans="2:17">
      <c r="B312" s="22"/>
      <c r="C312" s="22"/>
      <c r="D312" s="22"/>
      <c r="E312" s="31"/>
      <c r="F312" s="23"/>
      <c r="G312" s="28"/>
      <c r="H312" s="28"/>
      <c r="I312" s="23"/>
      <c r="J312" s="31"/>
      <c r="K312" s="82"/>
      <c r="L312" s="22"/>
      <c r="M312" s="25"/>
      <c r="N312" s="31"/>
      <c r="O312" s="32"/>
      <c r="P312" s="37"/>
      <c r="Q312" s="26"/>
    </row>
    <row r="313" spans="2:17">
      <c r="B313" s="22"/>
      <c r="C313" s="22" t="s">
        <v>35</v>
      </c>
      <c r="D313" s="22" t="s">
        <v>35</v>
      </c>
      <c r="E313" s="31" t="s">
        <v>433</v>
      </c>
      <c r="F313" s="23">
        <v>12</v>
      </c>
      <c r="G313" s="31">
        <v>710</v>
      </c>
      <c r="H313" s="31">
        <v>8520</v>
      </c>
      <c r="I313" s="31"/>
      <c r="J313" s="31" t="s">
        <v>434</v>
      </c>
      <c r="K313" s="22" t="s">
        <v>81</v>
      </c>
      <c r="L313" s="22"/>
      <c r="M313" s="25"/>
      <c r="N313" s="31"/>
      <c r="O313" s="22"/>
      <c r="P313" s="37"/>
      <c r="Q313" s="26"/>
    </row>
    <row r="314" spans="2:17">
      <c r="B314" s="22"/>
      <c r="C314" s="22" t="s">
        <v>35</v>
      </c>
      <c r="D314" s="22" t="s">
        <v>35</v>
      </c>
      <c r="E314" s="31" t="s">
        <v>435</v>
      </c>
      <c r="F314" s="23">
        <v>4</v>
      </c>
      <c r="G314" s="31">
        <v>680</v>
      </c>
      <c r="H314" s="31">
        <v>2720</v>
      </c>
      <c r="I314" s="31"/>
      <c r="J314" s="31" t="s">
        <v>44</v>
      </c>
      <c r="K314" s="22" t="s">
        <v>81</v>
      </c>
      <c r="L314" s="22"/>
      <c r="M314" s="25"/>
      <c r="N314" s="31"/>
      <c r="O314" s="22"/>
      <c r="P314" s="37"/>
      <c r="Q314" s="26"/>
    </row>
    <row r="315" spans="2:17">
      <c r="B315" s="22"/>
      <c r="C315" s="22" t="s">
        <v>35</v>
      </c>
      <c r="D315" s="22" t="s">
        <v>35</v>
      </c>
      <c r="E315" s="31" t="s">
        <v>436</v>
      </c>
      <c r="F315" s="23">
        <v>4</v>
      </c>
      <c r="G315" s="31">
        <v>830</v>
      </c>
      <c r="H315" s="31">
        <v>3320</v>
      </c>
      <c r="I315" s="31"/>
      <c r="J315" s="31" t="s">
        <v>44</v>
      </c>
      <c r="K315" s="22" t="s">
        <v>81</v>
      </c>
      <c r="L315" s="22"/>
      <c r="M315" s="25"/>
      <c r="N315" s="31"/>
      <c r="O315" s="22"/>
      <c r="P315" s="37"/>
      <c r="Q315" s="26"/>
    </row>
    <row r="316" spans="2:17">
      <c r="B316" s="22"/>
      <c r="C316" s="22" t="s">
        <v>35</v>
      </c>
      <c r="D316" s="22" t="s">
        <v>35</v>
      </c>
      <c r="E316" s="31" t="s">
        <v>437</v>
      </c>
      <c r="F316" s="23">
        <v>100</v>
      </c>
      <c r="G316" s="31">
        <v>71</v>
      </c>
      <c r="H316" s="31">
        <v>7100</v>
      </c>
      <c r="I316" s="31"/>
      <c r="J316" s="31" t="s">
        <v>438</v>
      </c>
      <c r="K316" s="22" t="s">
        <v>81</v>
      </c>
      <c r="L316" s="22"/>
      <c r="M316" s="25"/>
      <c r="N316" s="31"/>
      <c r="O316" s="22"/>
      <c r="P316" s="37"/>
      <c r="Q316" s="26"/>
    </row>
    <row r="317" spans="2:17">
      <c r="B317" s="22"/>
      <c r="C317" s="22" t="s">
        <v>35</v>
      </c>
      <c r="D317" s="22" t="s">
        <v>35</v>
      </c>
      <c r="E317" s="31" t="s">
        <v>439</v>
      </c>
      <c r="F317" s="23">
        <v>100</v>
      </c>
      <c r="G317" s="31">
        <v>71</v>
      </c>
      <c r="H317" s="31">
        <v>7100</v>
      </c>
      <c r="I317" s="31"/>
      <c r="J317" s="31" t="s">
        <v>438</v>
      </c>
      <c r="K317" s="22" t="s">
        <v>81</v>
      </c>
      <c r="L317" s="22"/>
      <c r="M317" s="25"/>
      <c r="N317" s="31"/>
      <c r="O317" s="22"/>
      <c r="P317" s="37"/>
      <c r="Q317" s="26"/>
    </row>
    <row r="318" spans="2:17">
      <c r="B318" s="22"/>
      <c r="C318" s="22" t="s">
        <v>35</v>
      </c>
      <c r="D318" s="22" t="s">
        <v>35</v>
      </c>
      <c r="E318" s="31" t="s">
        <v>440</v>
      </c>
      <c r="F318" s="23">
        <v>4</v>
      </c>
      <c r="G318" s="31">
        <v>1190</v>
      </c>
      <c r="H318" s="31">
        <v>4760</v>
      </c>
      <c r="I318" s="31"/>
      <c r="J318" s="31" t="s">
        <v>85</v>
      </c>
      <c r="K318" s="22" t="s">
        <v>81</v>
      </c>
      <c r="L318" s="22"/>
      <c r="M318" s="25"/>
      <c r="N318" s="31"/>
      <c r="O318" s="22"/>
      <c r="P318" s="37"/>
      <c r="Q318" s="26"/>
    </row>
    <row r="319" spans="2:17">
      <c r="B319" s="22"/>
      <c r="C319" s="22"/>
      <c r="D319" s="22"/>
      <c r="E319" s="31"/>
      <c r="F319" s="23"/>
      <c r="G319" s="31"/>
      <c r="H319" s="31"/>
      <c r="I319" s="31"/>
      <c r="J319" s="31"/>
      <c r="K319" s="31"/>
      <c r="L319" s="22"/>
      <c r="M319" s="25"/>
      <c r="N319" s="31"/>
      <c r="O319" s="22"/>
      <c r="P319" s="37"/>
      <c r="Q319" s="26"/>
    </row>
    <row r="320" spans="2:17">
      <c r="B320" s="22"/>
      <c r="C320" s="22" t="s">
        <v>311</v>
      </c>
      <c r="D320" s="22" t="s">
        <v>311</v>
      </c>
      <c r="E320" s="31" t="s">
        <v>315</v>
      </c>
      <c r="F320" s="23">
        <v>2</v>
      </c>
      <c r="G320" s="31">
        <f>47000/2</f>
        <v>23500</v>
      </c>
      <c r="H320" s="31">
        <f>F320*G320</f>
        <v>47000</v>
      </c>
      <c r="I320" s="31"/>
      <c r="J320" s="31" t="s">
        <v>441</v>
      </c>
      <c r="K320" s="91" t="s">
        <v>141</v>
      </c>
      <c r="L320" s="22"/>
      <c r="M320" s="25"/>
      <c r="N320" s="31"/>
      <c r="O320" s="22"/>
      <c r="P320" s="37"/>
      <c r="Q320" s="26"/>
    </row>
    <row r="321" spans="2:17">
      <c r="B321" s="22"/>
      <c r="C321" s="22" t="s">
        <v>311</v>
      </c>
      <c r="D321" s="22" t="s">
        <v>311</v>
      </c>
      <c r="E321" s="31" t="s">
        <v>442</v>
      </c>
      <c r="F321" s="23">
        <v>2</v>
      </c>
      <c r="G321" s="31">
        <v>12400</v>
      </c>
      <c r="H321" s="31">
        <f>F321*G321</f>
        <v>24800</v>
      </c>
      <c r="I321" s="31"/>
      <c r="J321" s="31" t="s">
        <v>443</v>
      </c>
      <c r="K321" s="91" t="s">
        <v>141</v>
      </c>
      <c r="L321" s="22"/>
      <c r="M321" s="25"/>
      <c r="N321" s="31"/>
      <c r="O321" s="22"/>
      <c r="P321" s="37"/>
      <c r="Q321" s="26"/>
    </row>
    <row r="322" spans="2:17">
      <c r="B322" s="22"/>
      <c r="C322" s="22"/>
      <c r="D322" s="22"/>
      <c r="E322" s="31"/>
      <c r="F322" s="23"/>
      <c r="G322" s="28"/>
      <c r="H322" s="28"/>
      <c r="I322" s="23"/>
      <c r="J322" s="31"/>
      <c r="K322" s="31"/>
      <c r="L322" s="22"/>
      <c r="M322" s="25"/>
      <c r="N322" s="31"/>
      <c r="O322" s="22"/>
      <c r="P322" s="37"/>
      <c r="Q322" s="26"/>
    </row>
    <row r="323" spans="2:17">
      <c r="B323" s="22"/>
      <c r="C323" s="22" t="s">
        <v>444</v>
      </c>
      <c r="D323" s="22" t="s">
        <v>144</v>
      </c>
      <c r="E323" s="31" t="s">
        <v>445</v>
      </c>
      <c r="F323" s="23">
        <v>2</v>
      </c>
      <c r="G323" s="28">
        <v>18910</v>
      </c>
      <c r="H323" s="31">
        <f>F323*G323</f>
        <v>37820</v>
      </c>
      <c r="I323" s="23"/>
      <c r="J323" s="31" t="s">
        <v>446</v>
      </c>
      <c r="K323" s="91" t="s">
        <v>141</v>
      </c>
      <c r="L323" s="22"/>
      <c r="M323" s="25"/>
      <c r="N323" s="31"/>
      <c r="O323" s="22"/>
      <c r="P323" s="37"/>
      <c r="Q323" s="26"/>
    </row>
    <row r="324" spans="2:17">
      <c r="B324" s="22"/>
      <c r="C324" s="22"/>
      <c r="D324" s="22"/>
      <c r="E324" s="31" t="s">
        <v>447</v>
      </c>
      <c r="F324" s="23">
        <v>1</v>
      </c>
      <c r="G324" s="28">
        <v>1200</v>
      </c>
      <c r="H324" s="31">
        <f>F324*G324</f>
        <v>1200</v>
      </c>
      <c r="I324" s="23"/>
      <c r="J324" s="31"/>
      <c r="K324" s="31"/>
      <c r="L324" s="22"/>
      <c r="M324" s="25"/>
      <c r="N324" s="31"/>
      <c r="O324" s="22"/>
      <c r="P324" s="37"/>
      <c r="Q324" s="26"/>
    </row>
    <row r="325" spans="2:17">
      <c r="B325" s="22"/>
      <c r="C325" s="22"/>
      <c r="D325" s="22"/>
      <c r="E325" s="31"/>
      <c r="F325" s="23"/>
      <c r="G325" s="28"/>
      <c r="H325" s="28"/>
      <c r="I325" s="23"/>
      <c r="J325" s="31"/>
      <c r="K325" s="31"/>
      <c r="L325" s="22"/>
      <c r="M325" s="25"/>
      <c r="N325" s="31"/>
      <c r="O325" s="22"/>
      <c r="P325" s="37"/>
      <c r="Q325" s="26"/>
    </row>
    <row r="326" spans="2:17">
      <c r="B326" s="22"/>
      <c r="C326" s="22" t="s">
        <v>292</v>
      </c>
      <c r="D326" s="22" t="s">
        <v>292</v>
      </c>
      <c r="E326" s="31" t="s">
        <v>448</v>
      </c>
      <c r="F326" s="23">
        <v>4</v>
      </c>
      <c r="G326" s="28">
        <v>2450</v>
      </c>
      <c r="H326" s="31">
        <f>F326*G326</f>
        <v>9800</v>
      </c>
      <c r="I326" s="23"/>
      <c r="J326" s="31" t="s">
        <v>449</v>
      </c>
      <c r="K326" s="91" t="s">
        <v>141</v>
      </c>
      <c r="L326" s="22"/>
      <c r="M326" s="25"/>
      <c r="N326" s="31"/>
      <c r="O326" s="22"/>
      <c r="P326" s="37"/>
      <c r="Q326" s="26"/>
    </row>
    <row r="327" spans="2:17">
      <c r="B327" s="22"/>
      <c r="C327" s="22" t="s">
        <v>292</v>
      </c>
      <c r="D327" s="22" t="s">
        <v>292</v>
      </c>
      <c r="E327" s="31" t="s">
        <v>450</v>
      </c>
      <c r="F327" s="23">
        <v>4</v>
      </c>
      <c r="G327" s="28">
        <v>2450</v>
      </c>
      <c r="H327" s="31">
        <f>F327*G327</f>
        <v>9800</v>
      </c>
      <c r="I327" s="23"/>
      <c r="J327" s="31" t="s">
        <v>449</v>
      </c>
      <c r="K327" s="91" t="s">
        <v>141</v>
      </c>
      <c r="L327" s="22"/>
      <c r="M327" s="25"/>
      <c r="N327" s="31"/>
      <c r="O327" s="22"/>
      <c r="P327" s="37"/>
      <c r="Q327" s="26"/>
    </row>
    <row r="328" spans="2:17">
      <c r="B328" s="22"/>
      <c r="C328" s="22"/>
      <c r="D328" s="22"/>
      <c r="E328" s="31"/>
      <c r="F328" s="23"/>
      <c r="G328" s="28"/>
      <c r="H328" s="28"/>
      <c r="I328" s="23"/>
      <c r="J328" s="31"/>
      <c r="K328" s="31"/>
      <c r="L328" s="22"/>
      <c r="M328" s="25"/>
      <c r="N328" s="31"/>
      <c r="O328" s="22"/>
      <c r="P328" s="37"/>
      <c r="Q328" s="26"/>
    </row>
    <row r="329" spans="2:17">
      <c r="B329" s="22"/>
      <c r="C329" s="22" t="s">
        <v>35</v>
      </c>
      <c r="D329" s="22" t="s">
        <v>35</v>
      </c>
      <c r="E329" s="31" t="s">
        <v>451</v>
      </c>
      <c r="F329" s="31">
        <v>2</v>
      </c>
      <c r="G329" s="31">
        <v>1190</v>
      </c>
      <c r="H329" s="31">
        <v>2380</v>
      </c>
      <c r="I329" s="23"/>
      <c r="J329" s="31" t="s">
        <v>452</v>
      </c>
      <c r="K329" s="22" t="s">
        <v>81</v>
      </c>
      <c r="L329" s="22"/>
      <c r="M329" s="25"/>
      <c r="N329" s="31"/>
      <c r="O329" s="22"/>
      <c r="P329" s="37"/>
      <c r="Q329" s="26"/>
    </row>
    <row r="330" spans="2:17">
      <c r="B330" s="22"/>
      <c r="C330" s="22" t="s">
        <v>35</v>
      </c>
      <c r="D330" s="22" t="s">
        <v>35</v>
      </c>
      <c r="E330" s="31" t="s">
        <v>453</v>
      </c>
      <c r="F330" s="31">
        <v>16</v>
      </c>
      <c r="G330" s="31">
        <v>288</v>
      </c>
      <c r="H330" s="31">
        <v>4608</v>
      </c>
      <c r="I330" s="23"/>
      <c r="J330" s="31" t="s">
        <v>454</v>
      </c>
      <c r="K330" s="22" t="s">
        <v>81</v>
      </c>
      <c r="L330" s="22"/>
      <c r="M330" s="25"/>
      <c r="N330" s="31"/>
      <c r="O330" s="22"/>
      <c r="P330" s="37"/>
      <c r="Q330" s="26"/>
    </row>
    <row r="331" spans="2:17">
      <c r="B331" s="22"/>
      <c r="C331" s="22" t="s">
        <v>35</v>
      </c>
      <c r="D331" s="22" t="s">
        <v>35</v>
      </c>
      <c r="E331" s="31" t="s">
        <v>455</v>
      </c>
      <c r="F331" s="31">
        <v>20</v>
      </c>
      <c r="G331" s="31">
        <v>76</v>
      </c>
      <c r="H331" s="31">
        <v>1520</v>
      </c>
      <c r="I331" s="23"/>
      <c r="J331" s="31" t="s">
        <v>385</v>
      </c>
      <c r="K331" s="22" t="s">
        <v>81</v>
      </c>
      <c r="L331" s="22"/>
      <c r="M331" s="25"/>
      <c r="N331" s="31"/>
      <c r="O331" s="22"/>
      <c r="P331" s="37"/>
      <c r="Q331" s="26"/>
    </row>
    <row r="332" spans="2:17">
      <c r="B332" s="22"/>
      <c r="C332" s="22" t="s">
        <v>35</v>
      </c>
      <c r="D332" s="22" t="s">
        <v>35</v>
      </c>
      <c r="E332" s="31" t="s">
        <v>456</v>
      </c>
      <c r="F332" s="31">
        <v>4</v>
      </c>
      <c r="G332" s="31">
        <v>1304</v>
      </c>
      <c r="H332" s="31">
        <v>5216</v>
      </c>
      <c r="I332" s="23"/>
      <c r="J332" s="31" t="s">
        <v>457</v>
      </c>
      <c r="K332" s="22" t="s">
        <v>81</v>
      </c>
      <c r="L332" s="22"/>
      <c r="M332" s="25"/>
      <c r="N332" s="31"/>
      <c r="O332" s="22"/>
      <c r="P332" s="37"/>
      <c r="Q332" s="26"/>
    </row>
    <row r="333" spans="2:17">
      <c r="B333" s="22"/>
      <c r="C333" s="22" t="s">
        <v>35</v>
      </c>
      <c r="D333" s="22" t="s">
        <v>35</v>
      </c>
      <c r="E333" s="31" t="s">
        <v>458</v>
      </c>
      <c r="F333" s="31">
        <v>2</v>
      </c>
      <c r="G333" s="31">
        <v>1144</v>
      </c>
      <c r="H333" s="31">
        <v>2288</v>
      </c>
      <c r="I333" s="23"/>
      <c r="J333" s="31" t="s">
        <v>457</v>
      </c>
      <c r="K333" s="22" t="s">
        <v>81</v>
      </c>
      <c r="L333" s="22"/>
      <c r="M333" s="25"/>
      <c r="N333" s="31"/>
      <c r="O333" s="22"/>
      <c r="P333" s="37"/>
      <c r="Q333" s="26"/>
    </row>
    <row r="334" spans="2:17">
      <c r="B334" s="22"/>
      <c r="C334" s="22" t="s">
        <v>35</v>
      </c>
      <c r="D334" s="22" t="s">
        <v>35</v>
      </c>
      <c r="E334" s="31" t="s">
        <v>459</v>
      </c>
      <c r="F334" s="31">
        <v>8</v>
      </c>
      <c r="G334" s="31">
        <v>1008</v>
      </c>
      <c r="H334" s="31">
        <v>8064</v>
      </c>
      <c r="I334" s="23"/>
      <c r="J334" s="31" t="s">
        <v>460</v>
      </c>
      <c r="K334" s="22" t="s">
        <v>81</v>
      </c>
      <c r="L334" s="22"/>
      <c r="M334" s="25"/>
      <c r="N334" s="31"/>
      <c r="O334" s="22"/>
      <c r="P334" s="37"/>
      <c r="Q334" s="26"/>
    </row>
    <row r="335" spans="2:17">
      <c r="B335" s="22"/>
      <c r="C335" s="22" t="s">
        <v>35</v>
      </c>
      <c r="D335" s="22" t="s">
        <v>35</v>
      </c>
      <c r="E335" s="31" t="s">
        <v>461</v>
      </c>
      <c r="F335" s="31">
        <v>4</v>
      </c>
      <c r="G335" s="31">
        <v>1072</v>
      </c>
      <c r="H335" s="31">
        <v>4288</v>
      </c>
      <c r="I335" s="23"/>
      <c r="J335" s="31" t="s">
        <v>457</v>
      </c>
      <c r="K335" s="22" t="s">
        <v>81</v>
      </c>
      <c r="L335" s="22"/>
      <c r="M335" s="25"/>
      <c r="N335" s="31"/>
      <c r="O335" s="22"/>
      <c r="P335" s="37"/>
      <c r="Q335" s="26"/>
    </row>
    <row r="336" spans="2:17">
      <c r="B336" s="22"/>
      <c r="C336" s="22" t="s">
        <v>35</v>
      </c>
      <c r="D336" s="22" t="s">
        <v>35</v>
      </c>
      <c r="E336" s="31" t="s">
        <v>462</v>
      </c>
      <c r="F336" s="31">
        <v>6</v>
      </c>
      <c r="G336" s="31">
        <v>1040</v>
      </c>
      <c r="H336" s="31">
        <v>6240</v>
      </c>
      <c r="I336" s="23"/>
      <c r="J336" s="31" t="s">
        <v>457</v>
      </c>
      <c r="K336" s="22" t="s">
        <v>81</v>
      </c>
      <c r="L336" s="22"/>
      <c r="M336" s="25"/>
      <c r="N336" s="31"/>
      <c r="O336" s="22"/>
      <c r="P336" s="37"/>
      <c r="Q336" s="26"/>
    </row>
    <row r="337" spans="2:17">
      <c r="B337" s="22"/>
      <c r="C337" s="22" t="s">
        <v>35</v>
      </c>
      <c r="D337" s="22" t="s">
        <v>35</v>
      </c>
      <c r="E337" s="31" t="s">
        <v>463</v>
      </c>
      <c r="F337" s="31">
        <v>2</v>
      </c>
      <c r="G337" s="31">
        <v>1080</v>
      </c>
      <c r="H337" s="31">
        <v>2160</v>
      </c>
      <c r="I337" s="23"/>
      <c r="J337" s="31" t="s">
        <v>457</v>
      </c>
      <c r="K337" s="22" t="s">
        <v>81</v>
      </c>
      <c r="L337" s="22"/>
      <c r="M337" s="25"/>
      <c r="N337" s="31"/>
      <c r="O337" s="22"/>
      <c r="P337" s="37"/>
      <c r="Q337" s="26"/>
    </row>
    <row r="338" spans="2:17">
      <c r="B338" s="22"/>
      <c r="C338" s="22" t="s">
        <v>35</v>
      </c>
      <c r="D338" s="22" t="s">
        <v>35</v>
      </c>
      <c r="E338" s="31" t="s">
        <v>464</v>
      </c>
      <c r="F338" s="31">
        <v>4</v>
      </c>
      <c r="G338" s="31">
        <v>680</v>
      </c>
      <c r="H338" s="31">
        <v>2720</v>
      </c>
      <c r="I338" s="23"/>
      <c r="J338" s="31" t="s">
        <v>44</v>
      </c>
      <c r="K338" s="22" t="s">
        <v>81</v>
      </c>
      <c r="L338" s="22"/>
      <c r="M338" s="25"/>
      <c r="N338" s="31"/>
      <c r="O338" s="22"/>
      <c r="P338" s="37"/>
      <c r="Q338" s="26"/>
    </row>
    <row r="339" spans="2:17">
      <c r="B339" s="22"/>
      <c r="C339" s="22" t="s">
        <v>35</v>
      </c>
      <c r="D339" s="22" t="s">
        <v>35</v>
      </c>
      <c r="E339" s="31" t="s">
        <v>465</v>
      </c>
      <c r="F339" s="31">
        <v>4</v>
      </c>
      <c r="G339" s="31">
        <v>830</v>
      </c>
      <c r="H339" s="31">
        <v>3320</v>
      </c>
      <c r="I339" s="23"/>
      <c r="J339" s="31" t="s">
        <v>44</v>
      </c>
      <c r="K339" s="22" t="s">
        <v>81</v>
      </c>
      <c r="L339" s="22"/>
      <c r="M339" s="25"/>
      <c r="N339" s="31"/>
      <c r="O339" s="22"/>
      <c r="P339" s="37"/>
      <c r="Q339" s="26"/>
    </row>
    <row r="340" spans="2:17">
      <c r="B340" s="22"/>
      <c r="C340" s="22" t="s">
        <v>35</v>
      </c>
      <c r="D340" s="22" t="s">
        <v>35</v>
      </c>
      <c r="E340" s="31" t="s">
        <v>466</v>
      </c>
      <c r="F340" s="31">
        <v>8</v>
      </c>
      <c r="G340" s="31">
        <v>960</v>
      </c>
      <c r="H340" s="31">
        <v>7680</v>
      </c>
      <c r="I340" s="23"/>
      <c r="J340" s="31" t="s">
        <v>457</v>
      </c>
      <c r="K340" s="22" t="s">
        <v>81</v>
      </c>
      <c r="L340" s="22"/>
      <c r="M340" s="25"/>
      <c r="N340" s="31"/>
      <c r="O340" s="22"/>
      <c r="P340" s="37"/>
      <c r="Q340" s="26"/>
    </row>
    <row r="341" spans="2:17">
      <c r="B341" s="22"/>
      <c r="C341" s="22" t="s">
        <v>35</v>
      </c>
      <c r="D341" s="22" t="s">
        <v>35</v>
      </c>
      <c r="E341" s="31" t="s">
        <v>467</v>
      </c>
      <c r="F341" s="31">
        <v>2</v>
      </c>
      <c r="G341" s="31">
        <v>1808</v>
      </c>
      <c r="H341" s="31">
        <v>3616</v>
      </c>
      <c r="I341" s="23"/>
      <c r="J341" s="31" t="s">
        <v>457</v>
      </c>
      <c r="K341" s="22" t="s">
        <v>81</v>
      </c>
      <c r="L341" s="22"/>
      <c r="M341" s="25"/>
      <c r="N341" s="31"/>
      <c r="O341" s="22"/>
      <c r="P341" s="37"/>
      <c r="Q341" s="26"/>
    </row>
    <row r="342" spans="2:17">
      <c r="B342" s="22"/>
      <c r="C342" s="22" t="s">
        <v>35</v>
      </c>
      <c r="D342" s="22" t="s">
        <v>35</v>
      </c>
      <c r="E342" s="31" t="s">
        <v>468</v>
      </c>
      <c r="F342" s="31">
        <v>16</v>
      </c>
      <c r="G342" s="31">
        <v>1256</v>
      </c>
      <c r="H342" s="31">
        <v>20096</v>
      </c>
      <c r="I342" s="23"/>
      <c r="J342" s="31" t="s">
        <v>457</v>
      </c>
      <c r="K342" s="22" t="s">
        <v>81</v>
      </c>
      <c r="L342" s="22"/>
      <c r="M342" s="25"/>
      <c r="N342" s="31"/>
      <c r="O342" s="22"/>
      <c r="P342" s="37"/>
      <c r="Q342" s="26"/>
    </row>
    <row r="343" spans="2:17">
      <c r="B343" s="22"/>
      <c r="C343" s="22" t="s">
        <v>35</v>
      </c>
      <c r="D343" s="22" t="s">
        <v>35</v>
      </c>
      <c r="E343" s="31" t="s">
        <v>469</v>
      </c>
      <c r="F343" s="31">
        <v>2</v>
      </c>
      <c r="G343" s="31">
        <v>2389</v>
      </c>
      <c r="H343" s="31">
        <v>4778</v>
      </c>
      <c r="I343" s="23"/>
      <c r="J343" s="31" t="s">
        <v>470</v>
      </c>
      <c r="K343" s="22" t="s">
        <v>81</v>
      </c>
      <c r="L343" s="22"/>
      <c r="M343" s="25"/>
      <c r="N343" s="31"/>
      <c r="O343" s="22"/>
      <c r="P343" s="37"/>
      <c r="Q343" s="26"/>
    </row>
    <row r="344" spans="2:17">
      <c r="B344" s="22"/>
      <c r="C344" s="22" t="s">
        <v>35</v>
      </c>
      <c r="D344" s="22" t="s">
        <v>35</v>
      </c>
      <c r="E344" s="31" t="s">
        <v>471</v>
      </c>
      <c r="F344" s="31">
        <v>2</v>
      </c>
      <c r="G344" s="31">
        <v>9980</v>
      </c>
      <c r="H344" s="31">
        <v>19960</v>
      </c>
      <c r="I344" s="23"/>
      <c r="J344" s="31" t="s">
        <v>472</v>
      </c>
      <c r="K344" s="22" t="s">
        <v>81</v>
      </c>
      <c r="L344" s="22"/>
      <c r="M344" s="25"/>
      <c r="N344" s="31"/>
      <c r="O344" s="22"/>
      <c r="P344" s="37"/>
      <c r="Q344" s="26"/>
    </row>
    <row r="345" spans="2:17">
      <c r="B345" s="22"/>
      <c r="C345" s="22" t="s">
        <v>35</v>
      </c>
      <c r="D345" s="22" t="s">
        <v>35</v>
      </c>
      <c r="E345" s="31" t="s">
        <v>473</v>
      </c>
      <c r="F345" s="31">
        <v>4</v>
      </c>
      <c r="G345" s="31">
        <v>6489</v>
      </c>
      <c r="H345" s="31">
        <v>25956</v>
      </c>
      <c r="I345" s="23"/>
      <c r="J345" s="31" t="s">
        <v>474</v>
      </c>
      <c r="K345" s="22" t="s">
        <v>81</v>
      </c>
      <c r="L345" s="22"/>
      <c r="M345" s="25"/>
      <c r="N345" s="31"/>
      <c r="O345" s="22"/>
      <c r="P345" s="37"/>
      <c r="Q345" s="26"/>
    </row>
    <row r="346" spans="2:17">
      <c r="B346" s="22"/>
      <c r="C346" s="22" t="s">
        <v>35</v>
      </c>
      <c r="D346" s="22" t="s">
        <v>35</v>
      </c>
      <c r="E346" s="31" t="s">
        <v>475</v>
      </c>
      <c r="F346" s="31">
        <v>4</v>
      </c>
      <c r="G346" s="31">
        <v>713</v>
      </c>
      <c r="H346" s="31">
        <v>2852</v>
      </c>
      <c r="I346" s="23"/>
      <c r="J346" s="31" t="s">
        <v>476</v>
      </c>
      <c r="K346" s="22" t="s">
        <v>81</v>
      </c>
      <c r="L346" s="22"/>
      <c r="M346" s="25"/>
      <c r="N346" s="31"/>
      <c r="O346" s="22"/>
      <c r="P346" s="37"/>
      <c r="Q346" s="26"/>
    </row>
    <row r="347" spans="2:17">
      <c r="B347" s="22"/>
      <c r="C347" s="22" t="s">
        <v>35</v>
      </c>
      <c r="D347" s="22" t="s">
        <v>35</v>
      </c>
      <c r="E347" s="31" t="s">
        <v>477</v>
      </c>
      <c r="F347" s="31">
        <v>2</v>
      </c>
      <c r="G347" s="31">
        <v>894</v>
      </c>
      <c r="H347" s="31">
        <v>1788</v>
      </c>
      <c r="I347" s="23"/>
      <c r="J347" s="31" t="s">
        <v>476</v>
      </c>
      <c r="K347" s="22" t="s">
        <v>81</v>
      </c>
      <c r="L347" s="22"/>
      <c r="M347" s="25"/>
      <c r="N347" s="31"/>
      <c r="O347" s="22"/>
      <c r="P347" s="37"/>
      <c r="Q347" s="26"/>
    </row>
    <row r="348" spans="2:17">
      <c r="B348" s="22"/>
      <c r="C348" s="22" t="s">
        <v>35</v>
      </c>
      <c r="D348" s="22" t="s">
        <v>35</v>
      </c>
      <c r="E348" s="31" t="s">
        <v>478</v>
      </c>
      <c r="F348" s="31">
        <v>2</v>
      </c>
      <c r="G348" s="31">
        <v>302</v>
      </c>
      <c r="H348" s="31">
        <v>604</v>
      </c>
      <c r="I348" s="23"/>
      <c r="J348" s="31" t="s">
        <v>476</v>
      </c>
      <c r="K348" s="22" t="s">
        <v>81</v>
      </c>
      <c r="L348" s="22"/>
      <c r="M348" s="25"/>
      <c r="N348" s="31"/>
      <c r="O348" s="22"/>
      <c r="P348" s="37"/>
      <c r="Q348" s="26"/>
    </row>
    <row r="349" spans="2:17">
      <c r="B349" s="22"/>
      <c r="C349" s="22" t="s">
        <v>35</v>
      </c>
      <c r="D349" s="22" t="s">
        <v>35</v>
      </c>
      <c r="E349" s="31" t="s">
        <v>479</v>
      </c>
      <c r="F349" s="31">
        <v>8</v>
      </c>
      <c r="G349" s="31">
        <v>398</v>
      </c>
      <c r="H349" s="31">
        <v>3184</v>
      </c>
      <c r="I349" s="23"/>
      <c r="J349" s="31" t="s">
        <v>480</v>
      </c>
      <c r="K349" s="22" t="s">
        <v>81</v>
      </c>
      <c r="L349" s="22"/>
      <c r="M349" s="25"/>
      <c r="N349" s="31"/>
      <c r="O349" s="22"/>
      <c r="P349" s="37"/>
      <c r="Q349" s="26"/>
    </row>
    <row r="350" spans="2:17">
      <c r="B350" s="22"/>
      <c r="C350" s="22" t="s">
        <v>35</v>
      </c>
      <c r="D350" s="22" t="s">
        <v>35</v>
      </c>
      <c r="E350" s="31" t="s">
        <v>481</v>
      </c>
      <c r="F350" s="31">
        <v>4</v>
      </c>
      <c r="G350" s="31">
        <v>398</v>
      </c>
      <c r="H350" s="31">
        <v>1592</v>
      </c>
      <c r="I350" s="23"/>
      <c r="J350" s="31" t="s">
        <v>480</v>
      </c>
      <c r="K350" s="22" t="s">
        <v>81</v>
      </c>
      <c r="L350" s="22"/>
      <c r="M350" s="25"/>
      <c r="N350" s="31"/>
      <c r="O350" s="22"/>
      <c r="P350" s="37"/>
      <c r="Q350" s="26"/>
    </row>
    <row r="351" spans="2:17">
      <c r="B351" s="22"/>
      <c r="C351" s="22" t="s">
        <v>35</v>
      </c>
      <c r="D351" s="22" t="s">
        <v>35</v>
      </c>
      <c r="E351" s="31" t="s">
        <v>482</v>
      </c>
      <c r="F351" s="31">
        <v>4</v>
      </c>
      <c r="G351" s="31">
        <v>488</v>
      </c>
      <c r="H351" s="31">
        <v>1952</v>
      </c>
      <c r="I351" s="23"/>
      <c r="J351" s="31" t="s">
        <v>480</v>
      </c>
      <c r="K351" s="22" t="s">
        <v>81</v>
      </c>
      <c r="L351" s="22"/>
      <c r="M351" s="25"/>
      <c r="N351" s="31"/>
      <c r="O351" s="22"/>
      <c r="P351" s="37"/>
      <c r="Q351" s="26"/>
    </row>
    <row r="352" spans="2:17">
      <c r="B352" s="22"/>
      <c r="C352" s="22" t="s">
        <v>35</v>
      </c>
      <c r="D352" s="22" t="s">
        <v>35</v>
      </c>
      <c r="E352" s="31" t="s">
        <v>483</v>
      </c>
      <c r="F352" s="31">
        <v>2</v>
      </c>
      <c r="G352" s="31">
        <v>258</v>
      </c>
      <c r="H352" s="31">
        <v>516</v>
      </c>
      <c r="I352" s="23"/>
      <c r="J352" s="31" t="s">
        <v>480</v>
      </c>
      <c r="K352" s="22" t="s">
        <v>81</v>
      </c>
      <c r="L352" s="22"/>
      <c r="M352" s="25"/>
      <c r="N352" s="31"/>
      <c r="O352" s="22"/>
      <c r="P352" s="37"/>
      <c r="Q352" s="26"/>
    </row>
    <row r="353" spans="2:17">
      <c r="B353" s="22"/>
      <c r="C353" s="22" t="s">
        <v>35</v>
      </c>
      <c r="D353" s="22" t="s">
        <v>35</v>
      </c>
      <c r="E353" s="31" t="s">
        <v>484</v>
      </c>
      <c r="F353" s="31">
        <v>2</v>
      </c>
      <c r="G353" s="31">
        <v>324</v>
      </c>
      <c r="H353" s="31">
        <v>648</v>
      </c>
      <c r="I353" s="23"/>
      <c r="J353" s="31" t="s">
        <v>480</v>
      </c>
      <c r="K353" s="22" t="s">
        <v>81</v>
      </c>
      <c r="L353" s="22"/>
      <c r="M353" s="25"/>
      <c r="N353" s="31"/>
      <c r="O353" s="22"/>
      <c r="P353" s="37"/>
      <c r="Q353" s="26"/>
    </row>
    <row r="354" spans="2:17">
      <c r="B354" s="22"/>
      <c r="C354" s="22" t="s">
        <v>35</v>
      </c>
      <c r="D354" s="22" t="s">
        <v>35</v>
      </c>
      <c r="E354" s="31" t="s">
        <v>485</v>
      </c>
      <c r="F354" s="31">
        <v>2</v>
      </c>
      <c r="G354" s="31">
        <v>428</v>
      </c>
      <c r="H354" s="31">
        <v>856</v>
      </c>
      <c r="I354" s="23"/>
      <c r="J354" s="31" t="s">
        <v>486</v>
      </c>
      <c r="K354" s="22" t="s">
        <v>81</v>
      </c>
      <c r="L354" s="22"/>
      <c r="M354" s="25"/>
      <c r="N354" s="31"/>
      <c r="O354" s="22"/>
      <c r="P354" s="37"/>
      <c r="Q354" s="26"/>
    </row>
    <row r="355" spans="2:17">
      <c r="B355" s="22"/>
      <c r="C355" s="22" t="s">
        <v>35</v>
      </c>
      <c r="D355" s="22" t="s">
        <v>35</v>
      </c>
      <c r="E355" s="31" t="s">
        <v>487</v>
      </c>
      <c r="F355" s="31">
        <v>2</v>
      </c>
      <c r="G355" s="31">
        <v>378</v>
      </c>
      <c r="H355" s="31">
        <v>756</v>
      </c>
      <c r="I355" s="23"/>
      <c r="J355" s="31" t="s">
        <v>488</v>
      </c>
      <c r="K355" s="22" t="s">
        <v>81</v>
      </c>
      <c r="L355" s="22"/>
      <c r="M355" s="25"/>
      <c r="N355" s="31"/>
      <c r="O355" s="22"/>
      <c r="P355" s="37"/>
      <c r="Q355" s="26"/>
    </row>
    <row r="356" spans="2:17">
      <c r="B356" s="22"/>
      <c r="C356" s="22" t="s">
        <v>35</v>
      </c>
      <c r="D356" s="22" t="s">
        <v>35</v>
      </c>
      <c r="E356" s="31" t="s">
        <v>489</v>
      </c>
      <c r="F356" s="31">
        <v>2</v>
      </c>
      <c r="G356" s="31">
        <v>3117</v>
      </c>
      <c r="H356" s="31">
        <v>6234</v>
      </c>
      <c r="I356" s="23"/>
      <c r="J356" s="31" t="s">
        <v>490</v>
      </c>
      <c r="K356" s="22" t="s">
        <v>81</v>
      </c>
      <c r="L356" s="22"/>
      <c r="M356" s="25"/>
      <c r="N356" s="31"/>
      <c r="O356" s="22"/>
      <c r="P356" s="37"/>
      <c r="Q356" s="26"/>
    </row>
    <row r="357" spans="2:17">
      <c r="B357" s="22"/>
      <c r="C357" s="22" t="s">
        <v>35</v>
      </c>
      <c r="D357" s="22" t="s">
        <v>35</v>
      </c>
      <c r="E357" s="31" t="s">
        <v>491</v>
      </c>
      <c r="F357" s="31">
        <v>2</v>
      </c>
      <c r="G357" s="31">
        <v>16700</v>
      </c>
      <c r="H357" s="31">
        <v>33400</v>
      </c>
      <c r="I357" s="23"/>
      <c r="J357" s="31" t="s">
        <v>492</v>
      </c>
      <c r="K357" s="22" t="s">
        <v>81</v>
      </c>
      <c r="L357" s="22"/>
      <c r="M357" s="25"/>
      <c r="N357" s="31"/>
      <c r="O357" s="22"/>
      <c r="P357" s="37"/>
      <c r="Q357" s="26"/>
    </row>
    <row r="358" spans="2:17">
      <c r="B358" s="22"/>
      <c r="C358" s="22" t="s">
        <v>35</v>
      </c>
      <c r="D358" s="22" t="s">
        <v>35</v>
      </c>
      <c r="E358" s="31" t="s">
        <v>39</v>
      </c>
      <c r="F358" s="31">
        <v>3</v>
      </c>
      <c r="G358" s="31">
        <v>1903</v>
      </c>
      <c r="H358" s="31">
        <v>5709</v>
      </c>
      <c r="I358" s="23"/>
      <c r="J358" s="31" t="s">
        <v>37</v>
      </c>
      <c r="K358" s="22" t="s">
        <v>81</v>
      </c>
      <c r="L358" s="22"/>
      <c r="M358" s="25"/>
      <c r="N358" s="31"/>
      <c r="O358" s="22"/>
      <c r="P358" s="37"/>
      <c r="Q358" s="26"/>
    </row>
    <row r="359" spans="2:17">
      <c r="B359" s="22"/>
      <c r="C359" s="22" t="s">
        <v>35</v>
      </c>
      <c r="D359" s="22" t="s">
        <v>35</v>
      </c>
      <c r="E359" s="31" t="s">
        <v>41</v>
      </c>
      <c r="F359" s="31">
        <v>6</v>
      </c>
      <c r="G359" s="31">
        <v>60</v>
      </c>
      <c r="H359" s="31">
        <v>360</v>
      </c>
      <c r="I359" s="23"/>
      <c r="J359" s="31" t="s">
        <v>42</v>
      </c>
      <c r="K359" s="22" t="s">
        <v>81</v>
      </c>
      <c r="L359" s="22"/>
      <c r="M359" s="25"/>
      <c r="N359" s="31"/>
      <c r="O359" s="22"/>
      <c r="P359" s="37"/>
      <c r="Q359" s="26"/>
    </row>
    <row r="360" spans="2:17">
      <c r="B360" s="22"/>
      <c r="C360" s="22" t="s">
        <v>35</v>
      </c>
      <c r="D360" s="22" t="s">
        <v>35</v>
      </c>
      <c r="E360" s="31" t="s">
        <v>48</v>
      </c>
      <c r="F360" s="31">
        <v>6</v>
      </c>
      <c r="G360" s="31">
        <v>2935</v>
      </c>
      <c r="H360" s="31">
        <v>17610</v>
      </c>
      <c r="I360" s="23"/>
      <c r="J360" s="31" t="s">
        <v>49</v>
      </c>
      <c r="K360" s="22" t="s">
        <v>81</v>
      </c>
      <c r="L360" s="22"/>
      <c r="M360" s="25"/>
      <c r="N360" s="31"/>
      <c r="O360" s="22"/>
      <c r="P360" s="37"/>
      <c r="Q360" s="26"/>
    </row>
    <row r="361" spans="2:17">
      <c r="B361" s="22"/>
      <c r="C361" s="22" t="s">
        <v>35</v>
      </c>
      <c r="D361" s="22" t="s">
        <v>35</v>
      </c>
      <c r="E361" s="31" t="s">
        <v>493</v>
      </c>
      <c r="F361" s="31">
        <v>4</v>
      </c>
      <c r="G361" s="31">
        <v>1680</v>
      </c>
      <c r="H361" s="31">
        <v>6720</v>
      </c>
      <c r="I361" s="23"/>
      <c r="J361" s="31" t="s">
        <v>457</v>
      </c>
      <c r="K361" s="22" t="s">
        <v>81</v>
      </c>
      <c r="L361" s="22"/>
      <c r="M361" s="25"/>
      <c r="N361" s="31"/>
      <c r="O361" s="22"/>
      <c r="P361" s="37"/>
      <c r="Q361" s="26"/>
    </row>
    <row r="362" spans="2:17">
      <c r="B362" s="22"/>
      <c r="C362" s="22" t="s">
        <v>35</v>
      </c>
      <c r="D362" s="22" t="s">
        <v>35</v>
      </c>
      <c r="E362" s="31" t="s">
        <v>494</v>
      </c>
      <c r="F362" s="31">
        <v>1</v>
      </c>
      <c r="G362" s="31">
        <v>10363</v>
      </c>
      <c r="H362" s="31">
        <v>10363</v>
      </c>
      <c r="I362" s="23"/>
      <c r="J362" s="31" t="s">
        <v>37</v>
      </c>
      <c r="K362" s="22" t="s">
        <v>81</v>
      </c>
      <c r="L362" s="22"/>
      <c r="M362" s="25"/>
      <c r="N362" s="31"/>
      <c r="O362" s="22"/>
      <c r="P362" s="37"/>
      <c r="Q362" s="26"/>
    </row>
    <row r="363" spans="2:17">
      <c r="B363" s="22"/>
      <c r="C363" s="22" t="s">
        <v>35</v>
      </c>
      <c r="D363" s="22" t="s">
        <v>35</v>
      </c>
      <c r="E363" s="31" t="s">
        <v>495</v>
      </c>
      <c r="F363" s="31">
        <v>1</v>
      </c>
      <c r="G363" s="31">
        <v>1640</v>
      </c>
      <c r="H363" s="31">
        <v>1640</v>
      </c>
      <c r="I363" s="23"/>
      <c r="J363" s="31" t="s">
        <v>496</v>
      </c>
      <c r="K363" s="22" t="s">
        <v>81</v>
      </c>
      <c r="L363" s="22"/>
      <c r="M363" s="25"/>
      <c r="N363" s="31"/>
      <c r="O363" s="22"/>
      <c r="P363" s="37"/>
      <c r="Q363" s="26"/>
    </row>
    <row r="364" spans="2:17">
      <c r="B364" s="22"/>
      <c r="C364" s="22" t="s">
        <v>35</v>
      </c>
      <c r="D364" s="22" t="s">
        <v>35</v>
      </c>
      <c r="E364" s="31" t="s">
        <v>497</v>
      </c>
      <c r="F364" s="31">
        <v>4</v>
      </c>
      <c r="G364" s="31">
        <v>480</v>
      </c>
      <c r="H364" s="31">
        <v>1920</v>
      </c>
      <c r="I364" s="23"/>
      <c r="J364" s="31" t="s">
        <v>383</v>
      </c>
      <c r="K364" s="22" t="s">
        <v>81</v>
      </c>
      <c r="L364" s="22"/>
      <c r="M364" s="25"/>
      <c r="N364" s="31"/>
      <c r="O364" s="22"/>
      <c r="P364" s="37"/>
      <c r="Q364" s="26"/>
    </row>
    <row r="365" spans="2:17">
      <c r="B365" s="22"/>
      <c r="C365" s="22" t="s">
        <v>35</v>
      </c>
      <c r="D365" s="22" t="s">
        <v>35</v>
      </c>
      <c r="E365" s="31" t="s">
        <v>498</v>
      </c>
      <c r="F365" s="31">
        <v>4</v>
      </c>
      <c r="G365" s="31">
        <v>4297</v>
      </c>
      <c r="H365" s="31">
        <v>17188</v>
      </c>
      <c r="I365" s="23"/>
      <c r="J365" s="31" t="s">
        <v>499</v>
      </c>
      <c r="K365" s="22" t="s">
        <v>81</v>
      </c>
      <c r="L365" s="22"/>
      <c r="M365" s="25"/>
      <c r="N365" s="31"/>
      <c r="O365" s="22"/>
      <c r="P365" s="37"/>
      <c r="Q365" s="26"/>
    </row>
    <row r="366" spans="2:17">
      <c r="B366" s="22"/>
      <c r="C366" s="22" t="s">
        <v>35</v>
      </c>
      <c r="D366" s="22" t="s">
        <v>35</v>
      </c>
      <c r="E366" s="31" t="s">
        <v>500</v>
      </c>
      <c r="F366" s="31">
        <v>4</v>
      </c>
      <c r="G366" s="31">
        <v>6406</v>
      </c>
      <c r="H366" s="31">
        <v>25624</v>
      </c>
      <c r="I366" s="23"/>
      <c r="J366" s="31" t="s">
        <v>499</v>
      </c>
      <c r="K366" s="22" t="s">
        <v>81</v>
      </c>
      <c r="L366" s="22"/>
      <c r="M366" s="25"/>
      <c r="N366" s="31"/>
      <c r="O366" s="22"/>
      <c r="P366" s="37"/>
      <c r="Q366" s="26"/>
    </row>
    <row r="367" spans="2:17">
      <c r="B367" s="22"/>
      <c r="C367" s="22" t="s">
        <v>35</v>
      </c>
      <c r="D367" s="22" t="s">
        <v>35</v>
      </c>
      <c r="E367" s="31" t="s">
        <v>501</v>
      </c>
      <c r="F367" s="31">
        <v>4</v>
      </c>
      <c r="G367" s="31">
        <v>6178</v>
      </c>
      <c r="H367" s="31">
        <v>24712</v>
      </c>
      <c r="I367" s="23"/>
      <c r="J367" s="31" t="s">
        <v>499</v>
      </c>
      <c r="K367" s="22" t="s">
        <v>81</v>
      </c>
      <c r="L367" s="22"/>
      <c r="M367" s="25"/>
      <c r="N367" s="31"/>
      <c r="O367" s="22"/>
      <c r="P367" s="37"/>
      <c r="Q367" s="26"/>
    </row>
    <row r="368" spans="2:17">
      <c r="B368" s="22"/>
      <c r="C368" s="22" t="s">
        <v>35</v>
      </c>
      <c r="D368" s="22" t="s">
        <v>35</v>
      </c>
      <c r="E368" s="31" t="s">
        <v>502</v>
      </c>
      <c r="F368" s="31">
        <v>2</v>
      </c>
      <c r="G368" s="31">
        <v>14957</v>
      </c>
      <c r="H368" s="31">
        <v>29914</v>
      </c>
      <c r="I368" s="23"/>
      <c r="J368" s="31" t="s">
        <v>499</v>
      </c>
      <c r="K368" s="22" t="s">
        <v>81</v>
      </c>
      <c r="L368" s="22"/>
      <c r="M368" s="25"/>
      <c r="N368" s="31"/>
      <c r="O368" s="22"/>
      <c r="P368" s="37"/>
      <c r="Q368" s="26"/>
    </row>
    <row r="369" spans="2:17">
      <c r="B369" s="22"/>
      <c r="C369" s="22" t="s">
        <v>35</v>
      </c>
      <c r="D369" s="22" t="s">
        <v>35</v>
      </c>
      <c r="E369" s="31" t="s">
        <v>503</v>
      </c>
      <c r="F369" s="31">
        <v>8</v>
      </c>
      <c r="G369" s="31">
        <v>3175</v>
      </c>
      <c r="H369" s="31">
        <v>25400</v>
      </c>
      <c r="I369" s="23"/>
      <c r="J369" s="31" t="s">
        <v>499</v>
      </c>
      <c r="K369" s="22" t="s">
        <v>81</v>
      </c>
      <c r="L369" s="22"/>
      <c r="M369" s="25"/>
      <c r="N369" s="31"/>
      <c r="O369" s="22"/>
      <c r="P369" s="37"/>
      <c r="Q369" s="26"/>
    </row>
    <row r="370" spans="2:17">
      <c r="B370" s="22"/>
      <c r="C370" s="22" t="s">
        <v>35</v>
      </c>
      <c r="D370" s="22" t="s">
        <v>35</v>
      </c>
      <c r="E370" s="31" t="s">
        <v>504</v>
      </c>
      <c r="F370" s="31">
        <v>2</v>
      </c>
      <c r="G370" s="31">
        <v>9246</v>
      </c>
      <c r="H370" s="31">
        <v>18492</v>
      </c>
      <c r="I370" s="23"/>
      <c r="J370" s="31" t="s">
        <v>499</v>
      </c>
      <c r="K370" s="22" t="s">
        <v>81</v>
      </c>
      <c r="L370" s="22"/>
      <c r="M370" s="25"/>
      <c r="N370" s="31"/>
      <c r="O370" s="22"/>
      <c r="P370" s="37"/>
      <c r="Q370" s="26"/>
    </row>
    <row r="371" spans="2:17">
      <c r="B371" s="22"/>
      <c r="C371" s="22" t="s">
        <v>35</v>
      </c>
      <c r="D371" s="22" t="s">
        <v>35</v>
      </c>
      <c r="E371" s="31" t="s">
        <v>505</v>
      </c>
      <c r="F371" s="31">
        <v>8</v>
      </c>
      <c r="G371" s="31">
        <v>18605</v>
      </c>
      <c r="H371" s="31">
        <v>148840</v>
      </c>
      <c r="I371" s="23"/>
      <c r="J371" s="31" t="s">
        <v>499</v>
      </c>
      <c r="K371" s="22" t="s">
        <v>81</v>
      </c>
      <c r="L371" s="22"/>
      <c r="M371" s="25"/>
      <c r="N371" s="31"/>
      <c r="O371" s="22"/>
      <c r="P371" s="37"/>
      <c r="Q371" s="26"/>
    </row>
    <row r="372" spans="2:17">
      <c r="B372" s="22"/>
      <c r="C372" s="22" t="s">
        <v>35</v>
      </c>
      <c r="D372" s="22" t="s">
        <v>35</v>
      </c>
      <c r="E372" s="31" t="s">
        <v>506</v>
      </c>
      <c r="F372" s="31">
        <v>4</v>
      </c>
      <c r="G372" s="31">
        <v>10852</v>
      </c>
      <c r="H372" s="31">
        <v>43408</v>
      </c>
      <c r="I372" s="23"/>
      <c r="J372" s="31" t="s">
        <v>499</v>
      </c>
      <c r="K372" s="22" t="s">
        <v>81</v>
      </c>
      <c r="L372" s="22"/>
      <c r="M372" s="25"/>
      <c r="N372" s="31"/>
      <c r="O372" s="22"/>
      <c r="P372" s="37"/>
      <c r="Q372" s="26"/>
    </row>
    <row r="373" spans="2:17">
      <c r="B373" s="22"/>
      <c r="C373" s="22" t="s">
        <v>35</v>
      </c>
      <c r="D373" s="22" t="s">
        <v>35</v>
      </c>
      <c r="E373" s="31" t="s">
        <v>507</v>
      </c>
      <c r="F373" s="31">
        <v>2</v>
      </c>
      <c r="G373" s="31">
        <v>10852</v>
      </c>
      <c r="H373" s="31">
        <v>21704</v>
      </c>
      <c r="I373" s="23"/>
      <c r="J373" s="31" t="s">
        <v>499</v>
      </c>
      <c r="K373" s="22" t="s">
        <v>81</v>
      </c>
      <c r="L373" s="22"/>
      <c r="M373" s="25"/>
      <c r="N373" s="31"/>
      <c r="O373" s="22"/>
      <c r="P373" s="37"/>
      <c r="Q373" s="26"/>
    </row>
    <row r="374" spans="2:17">
      <c r="B374" s="22"/>
      <c r="C374" s="22"/>
      <c r="D374" s="22"/>
      <c r="E374" s="31"/>
      <c r="F374" s="23"/>
      <c r="G374" s="28"/>
      <c r="H374" s="28"/>
      <c r="I374" s="23"/>
      <c r="J374" s="31"/>
      <c r="K374" s="31"/>
      <c r="L374" s="22"/>
      <c r="M374" s="25"/>
      <c r="N374" s="31"/>
      <c r="O374" s="22"/>
      <c r="P374" s="37"/>
      <c r="Q374" s="26"/>
    </row>
    <row r="375" spans="2:17">
      <c r="B375" s="22"/>
      <c r="C375" s="22" t="s">
        <v>311</v>
      </c>
      <c r="D375" s="22" t="s">
        <v>311</v>
      </c>
      <c r="E375" s="31" t="s">
        <v>508</v>
      </c>
      <c r="F375" s="23">
        <v>4</v>
      </c>
      <c r="G375" s="28">
        <v>14500</v>
      </c>
      <c r="H375" s="31">
        <f>F375*G375</f>
        <v>58000</v>
      </c>
      <c r="I375" s="23"/>
      <c r="J375" s="31" t="s">
        <v>509</v>
      </c>
      <c r="K375" s="91" t="s">
        <v>141</v>
      </c>
      <c r="L375" s="22"/>
      <c r="M375" s="25"/>
      <c r="N375" s="31"/>
      <c r="O375" s="22"/>
      <c r="P375" s="37"/>
      <c r="Q375" s="26"/>
    </row>
    <row r="376" spans="2:17">
      <c r="B376" s="22"/>
      <c r="C376" s="22"/>
      <c r="D376" s="22"/>
      <c r="E376" s="31"/>
      <c r="F376" s="23"/>
      <c r="G376" s="28"/>
      <c r="H376" s="28"/>
      <c r="I376" s="23"/>
      <c r="J376" s="31"/>
      <c r="K376" s="79"/>
      <c r="L376" s="22"/>
      <c r="M376" s="25"/>
      <c r="N376" s="31"/>
      <c r="O376" s="22"/>
      <c r="P376" s="37"/>
      <c r="Q376" s="26"/>
    </row>
    <row r="377" spans="2:17">
      <c r="B377" s="22"/>
      <c r="C377" s="22"/>
      <c r="D377" s="22"/>
      <c r="E377" s="31"/>
      <c r="F377" s="23"/>
      <c r="G377" s="28"/>
      <c r="H377" s="28"/>
      <c r="I377" s="23"/>
      <c r="J377" s="31"/>
      <c r="K377" s="79"/>
      <c r="L377" s="22"/>
      <c r="M377" s="25"/>
      <c r="N377" s="31"/>
      <c r="O377" s="22"/>
      <c r="P377" s="37"/>
      <c r="Q377" s="26"/>
    </row>
    <row r="378" spans="2:17">
      <c r="B378" s="22"/>
      <c r="C378" s="22"/>
      <c r="D378" s="22"/>
      <c r="E378" s="31"/>
      <c r="F378" s="23"/>
      <c r="G378" s="28"/>
      <c r="H378" s="28"/>
      <c r="I378" s="23"/>
      <c r="J378" s="31"/>
      <c r="K378" s="79"/>
      <c r="L378" s="22"/>
      <c r="M378" s="25"/>
      <c r="N378" s="31"/>
      <c r="O378" s="22"/>
      <c r="P378" s="37"/>
      <c r="Q378" s="26"/>
    </row>
    <row r="379" spans="2:17">
      <c r="B379" s="22"/>
      <c r="C379" s="22"/>
      <c r="D379" s="22"/>
      <c r="E379" s="31"/>
      <c r="F379" s="23"/>
      <c r="G379" s="28"/>
      <c r="H379" s="28"/>
      <c r="I379" s="23"/>
      <c r="J379" s="31"/>
      <c r="K379" s="79"/>
      <c r="L379" s="22"/>
      <c r="M379" s="25"/>
      <c r="N379" s="31"/>
      <c r="O379" s="22"/>
      <c r="P379" s="37"/>
      <c r="Q379" s="26"/>
    </row>
    <row r="380" spans="2:17">
      <c r="B380" s="22"/>
      <c r="C380" s="22"/>
      <c r="D380" s="22"/>
      <c r="E380" s="31"/>
      <c r="F380" s="23"/>
      <c r="G380" s="28"/>
      <c r="H380" s="28"/>
      <c r="I380" s="23"/>
      <c r="J380" s="31"/>
      <c r="K380" s="31"/>
      <c r="L380" s="22"/>
      <c r="M380" s="25"/>
      <c r="N380" s="31"/>
      <c r="O380" s="22"/>
      <c r="P380" s="37"/>
      <c r="Q380" s="26"/>
    </row>
    <row r="381" spans="2:17">
      <c r="B381" s="22"/>
      <c r="C381" s="22"/>
      <c r="D381" s="22"/>
      <c r="E381" s="31"/>
      <c r="F381" s="23"/>
      <c r="G381" s="28"/>
      <c r="H381" s="28"/>
      <c r="I381" s="23"/>
      <c r="J381" s="31"/>
      <c r="K381" s="31"/>
      <c r="L381" s="22"/>
      <c r="M381" s="25"/>
      <c r="N381" s="31"/>
      <c r="O381" s="22"/>
      <c r="P381" s="37"/>
      <c r="Q381" s="26"/>
    </row>
    <row r="382" spans="2:17">
      <c r="B382" s="22"/>
      <c r="C382" s="22"/>
      <c r="D382" s="22"/>
      <c r="E382" s="31"/>
      <c r="F382" s="23"/>
      <c r="G382" s="28"/>
      <c r="H382" s="28"/>
      <c r="I382" s="23"/>
      <c r="J382" s="31"/>
      <c r="K382" s="31"/>
      <c r="L382" s="22"/>
      <c r="M382" s="25"/>
      <c r="N382" s="31"/>
      <c r="O382" s="22"/>
      <c r="P382" s="37"/>
      <c r="Q382" s="26"/>
    </row>
    <row r="383" spans="2:17">
      <c r="B383" s="22"/>
      <c r="C383" s="22"/>
      <c r="D383" s="22"/>
      <c r="E383" s="31"/>
      <c r="F383" s="23"/>
      <c r="G383" s="28"/>
      <c r="H383" s="28"/>
      <c r="I383" s="23"/>
      <c r="J383" s="31"/>
      <c r="K383" s="31"/>
      <c r="L383" s="22"/>
      <c r="M383" s="25"/>
      <c r="N383" s="31"/>
      <c r="O383" s="22"/>
      <c r="P383" s="37"/>
      <c r="Q383" s="26"/>
    </row>
  </sheetData>
  <autoFilter ref="B9:O130" xr:uid="{49573843-44CD-457B-BD83-5916428060B8}"/>
  <mergeCells count="8">
    <mergeCell ref="G208:G217"/>
    <mergeCell ref="H208:H217"/>
    <mergeCell ref="B2:D2"/>
    <mergeCell ref="G2:I2"/>
    <mergeCell ref="B3:D3"/>
    <mergeCell ref="B4:D4"/>
    <mergeCell ref="B5:D5"/>
    <mergeCell ref="B6:D6"/>
  </mergeCells>
  <phoneticPr fontId="4"/>
  <dataValidations count="1">
    <dataValidation imeMode="hiragana" allowBlank="1" showInputMessage="1" showErrorMessage="1" sqref="J17 JF17 TB17 ACX17 AMT17 AWP17 BGL17 BQH17 CAD17 CJZ17 CTV17 DDR17 DNN17 DXJ17 EHF17 ERB17 FAX17 FKT17 FUP17 GEL17 GOH17 GYD17 HHZ17 HRV17 IBR17 ILN17 IVJ17 JFF17 JPB17 JYX17 KIT17 KSP17 LCL17 LMH17 LWD17 MFZ17 MPV17 MZR17 NJN17 NTJ17 ODF17 ONB17 OWX17 PGT17 PQP17 QAL17 QKH17 QUD17 RDZ17 RNV17 RXR17 SHN17 SRJ17 TBF17 TLB17 TUX17 UET17 UOP17 UYL17 VIH17 VSD17 WBZ17 WLV17 WVR17 J65553 JF65553 TB65553 ACX65553 AMT65553 AWP65553 BGL65553 BQH65553 CAD65553 CJZ65553 CTV65553 DDR65553 DNN65553 DXJ65553 EHF65553 ERB65553 FAX65553 FKT65553 FUP65553 GEL65553 GOH65553 GYD65553 HHZ65553 HRV65553 IBR65553 ILN65553 IVJ65553 JFF65553 JPB65553 JYX65553 KIT65553 KSP65553 LCL65553 LMH65553 LWD65553 MFZ65553 MPV65553 MZR65553 NJN65553 NTJ65553 ODF65553 ONB65553 OWX65553 PGT65553 PQP65553 QAL65553 QKH65553 QUD65553 RDZ65553 RNV65553 RXR65553 SHN65553 SRJ65553 TBF65553 TLB65553 TUX65553 UET65553 UOP65553 UYL65553 VIH65553 VSD65553 WBZ65553 WLV65553 WVR65553 J131089 JF131089 TB131089 ACX131089 AMT131089 AWP131089 BGL131089 BQH131089 CAD131089 CJZ131089 CTV131089 DDR131089 DNN131089 DXJ131089 EHF131089 ERB131089 FAX131089 FKT131089 FUP131089 GEL131089 GOH131089 GYD131089 HHZ131089 HRV131089 IBR131089 ILN131089 IVJ131089 JFF131089 JPB131089 JYX131089 KIT131089 KSP131089 LCL131089 LMH131089 LWD131089 MFZ131089 MPV131089 MZR131089 NJN131089 NTJ131089 ODF131089 ONB131089 OWX131089 PGT131089 PQP131089 QAL131089 QKH131089 QUD131089 RDZ131089 RNV131089 RXR131089 SHN131089 SRJ131089 TBF131089 TLB131089 TUX131089 UET131089 UOP131089 UYL131089 VIH131089 VSD131089 WBZ131089 WLV131089 WVR131089 J196625 JF196625 TB196625 ACX196625 AMT196625 AWP196625 BGL196625 BQH196625 CAD196625 CJZ196625 CTV196625 DDR196625 DNN196625 DXJ196625 EHF196625 ERB196625 FAX196625 FKT196625 FUP196625 GEL196625 GOH196625 GYD196625 HHZ196625 HRV196625 IBR196625 ILN196625 IVJ196625 JFF196625 JPB196625 JYX196625 KIT196625 KSP196625 LCL196625 LMH196625 LWD196625 MFZ196625 MPV196625 MZR196625 NJN196625 NTJ196625 ODF196625 ONB196625 OWX196625 PGT196625 PQP196625 QAL196625 QKH196625 QUD196625 RDZ196625 RNV196625 RXR196625 SHN196625 SRJ196625 TBF196625 TLB196625 TUX196625 UET196625 UOP196625 UYL196625 VIH196625 VSD196625 WBZ196625 WLV196625 WVR196625 J262161 JF262161 TB262161 ACX262161 AMT262161 AWP262161 BGL262161 BQH262161 CAD262161 CJZ262161 CTV262161 DDR262161 DNN262161 DXJ262161 EHF262161 ERB262161 FAX262161 FKT262161 FUP262161 GEL262161 GOH262161 GYD262161 HHZ262161 HRV262161 IBR262161 ILN262161 IVJ262161 JFF262161 JPB262161 JYX262161 KIT262161 KSP262161 LCL262161 LMH262161 LWD262161 MFZ262161 MPV262161 MZR262161 NJN262161 NTJ262161 ODF262161 ONB262161 OWX262161 PGT262161 PQP262161 QAL262161 QKH262161 QUD262161 RDZ262161 RNV262161 RXR262161 SHN262161 SRJ262161 TBF262161 TLB262161 TUX262161 UET262161 UOP262161 UYL262161 VIH262161 VSD262161 WBZ262161 WLV262161 WVR262161 J327697 JF327697 TB327697 ACX327697 AMT327697 AWP327697 BGL327697 BQH327697 CAD327697 CJZ327697 CTV327697 DDR327697 DNN327697 DXJ327697 EHF327697 ERB327697 FAX327697 FKT327697 FUP327697 GEL327697 GOH327697 GYD327697 HHZ327697 HRV327697 IBR327697 ILN327697 IVJ327697 JFF327697 JPB327697 JYX327697 KIT327697 KSP327697 LCL327697 LMH327697 LWD327697 MFZ327697 MPV327697 MZR327697 NJN327697 NTJ327697 ODF327697 ONB327697 OWX327697 PGT327697 PQP327697 QAL327697 QKH327697 QUD327697 RDZ327697 RNV327697 RXR327697 SHN327697 SRJ327697 TBF327697 TLB327697 TUX327697 UET327697 UOP327697 UYL327697 VIH327697 VSD327697 WBZ327697 WLV327697 WVR327697 J393233 JF393233 TB393233 ACX393233 AMT393233 AWP393233 BGL393233 BQH393233 CAD393233 CJZ393233 CTV393233 DDR393233 DNN393233 DXJ393233 EHF393233 ERB393233 FAX393233 FKT393233 FUP393233 GEL393233 GOH393233 GYD393233 HHZ393233 HRV393233 IBR393233 ILN393233 IVJ393233 JFF393233 JPB393233 JYX393233 KIT393233 KSP393233 LCL393233 LMH393233 LWD393233 MFZ393233 MPV393233 MZR393233 NJN393233 NTJ393233 ODF393233 ONB393233 OWX393233 PGT393233 PQP393233 QAL393233 QKH393233 QUD393233 RDZ393233 RNV393233 RXR393233 SHN393233 SRJ393233 TBF393233 TLB393233 TUX393233 UET393233 UOP393233 UYL393233 VIH393233 VSD393233 WBZ393233 WLV393233 WVR393233 J458769 JF458769 TB458769 ACX458769 AMT458769 AWP458769 BGL458769 BQH458769 CAD458769 CJZ458769 CTV458769 DDR458769 DNN458769 DXJ458769 EHF458769 ERB458769 FAX458769 FKT458769 FUP458769 GEL458769 GOH458769 GYD458769 HHZ458769 HRV458769 IBR458769 ILN458769 IVJ458769 JFF458769 JPB458769 JYX458769 KIT458769 KSP458769 LCL458769 LMH458769 LWD458769 MFZ458769 MPV458769 MZR458769 NJN458769 NTJ458769 ODF458769 ONB458769 OWX458769 PGT458769 PQP458769 QAL458769 QKH458769 QUD458769 RDZ458769 RNV458769 RXR458769 SHN458769 SRJ458769 TBF458769 TLB458769 TUX458769 UET458769 UOP458769 UYL458769 VIH458769 VSD458769 WBZ458769 WLV458769 WVR458769 J524305 JF524305 TB524305 ACX524305 AMT524305 AWP524305 BGL524305 BQH524305 CAD524305 CJZ524305 CTV524305 DDR524305 DNN524305 DXJ524305 EHF524305 ERB524305 FAX524305 FKT524305 FUP524305 GEL524305 GOH524305 GYD524305 HHZ524305 HRV524305 IBR524305 ILN524305 IVJ524305 JFF524305 JPB524305 JYX524305 KIT524305 KSP524305 LCL524305 LMH524305 LWD524305 MFZ524305 MPV524305 MZR524305 NJN524305 NTJ524305 ODF524305 ONB524305 OWX524305 PGT524305 PQP524305 QAL524305 QKH524305 QUD524305 RDZ524305 RNV524305 RXR524305 SHN524305 SRJ524305 TBF524305 TLB524305 TUX524305 UET524305 UOP524305 UYL524305 VIH524305 VSD524305 WBZ524305 WLV524305 WVR524305 J589841 JF589841 TB589841 ACX589841 AMT589841 AWP589841 BGL589841 BQH589841 CAD589841 CJZ589841 CTV589841 DDR589841 DNN589841 DXJ589841 EHF589841 ERB589841 FAX589841 FKT589841 FUP589841 GEL589841 GOH589841 GYD589841 HHZ589841 HRV589841 IBR589841 ILN589841 IVJ589841 JFF589841 JPB589841 JYX589841 KIT589841 KSP589841 LCL589841 LMH589841 LWD589841 MFZ589841 MPV589841 MZR589841 NJN589841 NTJ589841 ODF589841 ONB589841 OWX589841 PGT589841 PQP589841 QAL589841 QKH589841 QUD589841 RDZ589841 RNV589841 RXR589841 SHN589841 SRJ589841 TBF589841 TLB589841 TUX589841 UET589841 UOP589841 UYL589841 VIH589841 VSD589841 WBZ589841 WLV589841 WVR589841 J655377 JF655377 TB655377 ACX655377 AMT655377 AWP655377 BGL655377 BQH655377 CAD655377 CJZ655377 CTV655377 DDR655377 DNN655377 DXJ655377 EHF655377 ERB655377 FAX655377 FKT655377 FUP655377 GEL655377 GOH655377 GYD655377 HHZ655377 HRV655377 IBR655377 ILN655377 IVJ655377 JFF655377 JPB655377 JYX655377 KIT655377 KSP655377 LCL655377 LMH655377 LWD655377 MFZ655377 MPV655377 MZR655377 NJN655377 NTJ655377 ODF655377 ONB655377 OWX655377 PGT655377 PQP655377 QAL655377 QKH655377 QUD655377 RDZ655377 RNV655377 RXR655377 SHN655377 SRJ655377 TBF655377 TLB655377 TUX655377 UET655377 UOP655377 UYL655377 VIH655377 VSD655377 WBZ655377 WLV655377 WVR655377 J720913 JF720913 TB720913 ACX720913 AMT720913 AWP720913 BGL720913 BQH720913 CAD720913 CJZ720913 CTV720913 DDR720913 DNN720913 DXJ720913 EHF720913 ERB720913 FAX720913 FKT720913 FUP720913 GEL720913 GOH720913 GYD720913 HHZ720913 HRV720913 IBR720913 ILN720913 IVJ720913 JFF720913 JPB720913 JYX720913 KIT720913 KSP720913 LCL720913 LMH720913 LWD720913 MFZ720913 MPV720913 MZR720913 NJN720913 NTJ720913 ODF720913 ONB720913 OWX720913 PGT720913 PQP720913 QAL720913 QKH720913 QUD720913 RDZ720913 RNV720913 RXR720913 SHN720913 SRJ720913 TBF720913 TLB720913 TUX720913 UET720913 UOP720913 UYL720913 VIH720913 VSD720913 WBZ720913 WLV720913 WVR720913 J786449 JF786449 TB786449 ACX786449 AMT786449 AWP786449 BGL786449 BQH786449 CAD786449 CJZ786449 CTV786449 DDR786449 DNN786449 DXJ786449 EHF786449 ERB786449 FAX786449 FKT786449 FUP786449 GEL786449 GOH786449 GYD786449 HHZ786449 HRV786449 IBR786449 ILN786449 IVJ786449 JFF786449 JPB786449 JYX786449 KIT786449 KSP786449 LCL786449 LMH786449 LWD786449 MFZ786449 MPV786449 MZR786449 NJN786449 NTJ786449 ODF786449 ONB786449 OWX786449 PGT786449 PQP786449 QAL786449 QKH786449 QUD786449 RDZ786449 RNV786449 RXR786449 SHN786449 SRJ786449 TBF786449 TLB786449 TUX786449 UET786449 UOP786449 UYL786449 VIH786449 VSD786449 WBZ786449 WLV786449 WVR786449 J851985 JF851985 TB851985 ACX851985 AMT851985 AWP851985 BGL851985 BQH851985 CAD851985 CJZ851985 CTV851985 DDR851985 DNN851985 DXJ851985 EHF851985 ERB851985 FAX851985 FKT851985 FUP851985 GEL851985 GOH851985 GYD851985 HHZ851985 HRV851985 IBR851985 ILN851985 IVJ851985 JFF851985 JPB851985 JYX851985 KIT851985 KSP851985 LCL851985 LMH851985 LWD851985 MFZ851985 MPV851985 MZR851985 NJN851985 NTJ851985 ODF851985 ONB851985 OWX851985 PGT851985 PQP851985 QAL851985 QKH851985 QUD851985 RDZ851985 RNV851985 RXR851985 SHN851985 SRJ851985 TBF851985 TLB851985 TUX851985 UET851985 UOP851985 UYL851985 VIH851985 VSD851985 WBZ851985 WLV851985 WVR851985 J917521 JF917521 TB917521 ACX917521 AMT917521 AWP917521 BGL917521 BQH917521 CAD917521 CJZ917521 CTV917521 DDR917521 DNN917521 DXJ917521 EHF917521 ERB917521 FAX917521 FKT917521 FUP917521 GEL917521 GOH917521 GYD917521 HHZ917521 HRV917521 IBR917521 ILN917521 IVJ917521 JFF917521 JPB917521 JYX917521 KIT917521 KSP917521 LCL917521 LMH917521 LWD917521 MFZ917521 MPV917521 MZR917521 NJN917521 NTJ917521 ODF917521 ONB917521 OWX917521 PGT917521 PQP917521 QAL917521 QKH917521 QUD917521 RDZ917521 RNV917521 RXR917521 SHN917521 SRJ917521 TBF917521 TLB917521 TUX917521 UET917521 UOP917521 UYL917521 VIH917521 VSD917521 WBZ917521 WLV917521 WVR917521 J983057 JF983057 TB983057 ACX983057 AMT983057 AWP983057 BGL983057 BQH983057 CAD983057 CJZ983057 CTV983057 DDR983057 DNN983057 DXJ983057 EHF983057 ERB983057 FAX983057 FKT983057 FUP983057 GEL983057 GOH983057 GYD983057 HHZ983057 HRV983057 IBR983057 ILN983057 IVJ983057 JFF983057 JPB983057 JYX983057 KIT983057 KSP983057 LCL983057 LMH983057 LWD983057 MFZ983057 MPV983057 MZR983057 NJN983057 NTJ983057 ODF983057 ONB983057 OWX983057 PGT983057 PQP983057 QAL983057 QKH983057 QUD983057 RDZ983057 RNV983057 RXR983057 SHN983057 SRJ983057 TBF983057 TLB983057 TUX983057 UET983057 UOP983057 UYL983057 VIH983057 VSD983057 WBZ983057 WLV983057 WVR983057 J13:J15 JF13:JF15 TB13:TB15 ACX13:ACX15 AMT13:AMT15 AWP13:AWP15 BGL13:BGL15 BQH13:BQH15 CAD13:CAD15 CJZ13:CJZ15 CTV13:CTV15 DDR13:DDR15 DNN13:DNN15 DXJ13:DXJ15 EHF13:EHF15 ERB13:ERB15 FAX13:FAX15 FKT13:FKT15 FUP13:FUP15 GEL13:GEL15 GOH13:GOH15 GYD13:GYD15 HHZ13:HHZ15 HRV13:HRV15 IBR13:IBR15 ILN13:ILN15 IVJ13:IVJ15 JFF13:JFF15 JPB13:JPB15 JYX13:JYX15 KIT13:KIT15 KSP13:KSP15 LCL13:LCL15 LMH13:LMH15 LWD13:LWD15 MFZ13:MFZ15 MPV13:MPV15 MZR13:MZR15 NJN13:NJN15 NTJ13:NTJ15 ODF13:ODF15 ONB13:ONB15 OWX13:OWX15 PGT13:PGT15 PQP13:PQP15 QAL13:QAL15 QKH13:QKH15 QUD13:QUD15 RDZ13:RDZ15 RNV13:RNV15 RXR13:RXR15 SHN13:SHN15 SRJ13:SRJ15 TBF13:TBF15 TLB13:TLB15 TUX13:TUX15 UET13:UET15 UOP13:UOP15 UYL13:UYL15 VIH13:VIH15 VSD13:VSD15 WBZ13:WBZ15 WLV13:WLV15 WVR13:WVR15 J65549:J65551 JF65549:JF65551 TB65549:TB65551 ACX65549:ACX65551 AMT65549:AMT65551 AWP65549:AWP65551 BGL65549:BGL65551 BQH65549:BQH65551 CAD65549:CAD65551 CJZ65549:CJZ65551 CTV65549:CTV65551 DDR65549:DDR65551 DNN65549:DNN65551 DXJ65549:DXJ65551 EHF65549:EHF65551 ERB65549:ERB65551 FAX65549:FAX65551 FKT65549:FKT65551 FUP65549:FUP65551 GEL65549:GEL65551 GOH65549:GOH65551 GYD65549:GYD65551 HHZ65549:HHZ65551 HRV65549:HRV65551 IBR65549:IBR65551 ILN65549:ILN65551 IVJ65549:IVJ65551 JFF65549:JFF65551 JPB65549:JPB65551 JYX65549:JYX65551 KIT65549:KIT65551 KSP65549:KSP65551 LCL65549:LCL65551 LMH65549:LMH65551 LWD65549:LWD65551 MFZ65549:MFZ65551 MPV65549:MPV65551 MZR65549:MZR65551 NJN65549:NJN65551 NTJ65549:NTJ65551 ODF65549:ODF65551 ONB65549:ONB65551 OWX65549:OWX65551 PGT65549:PGT65551 PQP65549:PQP65551 QAL65549:QAL65551 QKH65549:QKH65551 QUD65549:QUD65551 RDZ65549:RDZ65551 RNV65549:RNV65551 RXR65549:RXR65551 SHN65549:SHN65551 SRJ65549:SRJ65551 TBF65549:TBF65551 TLB65549:TLB65551 TUX65549:TUX65551 UET65549:UET65551 UOP65549:UOP65551 UYL65549:UYL65551 VIH65549:VIH65551 VSD65549:VSD65551 WBZ65549:WBZ65551 WLV65549:WLV65551 WVR65549:WVR65551 J131085:J131087 JF131085:JF131087 TB131085:TB131087 ACX131085:ACX131087 AMT131085:AMT131087 AWP131085:AWP131087 BGL131085:BGL131087 BQH131085:BQH131087 CAD131085:CAD131087 CJZ131085:CJZ131087 CTV131085:CTV131087 DDR131085:DDR131087 DNN131085:DNN131087 DXJ131085:DXJ131087 EHF131085:EHF131087 ERB131085:ERB131087 FAX131085:FAX131087 FKT131085:FKT131087 FUP131085:FUP131087 GEL131085:GEL131087 GOH131085:GOH131087 GYD131085:GYD131087 HHZ131085:HHZ131087 HRV131085:HRV131087 IBR131085:IBR131087 ILN131085:ILN131087 IVJ131085:IVJ131087 JFF131085:JFF131087 JPB131085:JPB131087 JYX131085:JYX131087 KIT131085:KIT131087 KSP131085:KSP131087 LCL131085:LCL131087 LMH131085:LMH131087 LWD131085:LWD131087 MFZ131085:MFZ131087 MPV131085:MPV131087 MZR131085:MZR131087 NJN131085:NJN131087 NTJ131085:NTJ131087 ODF131085:ODF131087 ONB131085:ONB131087 OWX131085:OWX131087 PGT131085:PGT131087 PQP131085:PQP131087 QAL131085:QAL131087 QKH131085:QKH131087 QUD131085:QUD131087 RDZ131085:RDZ131087 RNV131085:RNV131087 RXR131085:RXR131087 SHN131085:SHN131087 SRJ131085:SRJ131087 TBF131085:TBF131087 TLB131085:TLB131087 TUX131085:TUX131087 UET131085:UET131087 UOP131085:UOP131087 UYL131085:UYL131087 VIH131085:VIH131087 VSD131085:VSD131087 WBZ131085:WBZ131087 WLV131085:WLV131087 WVR131085:WVR131087 J196621:J196623 JF196621:JF196623 TB196621:TB196623 ACX196621:ACX196623 AMT196621:AMT196623 AWP196621:AWP196623 BGL196621:BGL196623 BQH196621:BQH196623 CAD196621:CAD196623 CJZ196621:CJZ196623 CTV196621:CTV196623 DDR196621:DDR196623 DNN196621:DNN196623 DXJ196621:DXJ196623 EHF196621:EHF196623 ERB196621:ERB196623 FAX196621:FAX196623 FKT196621:FKT196623 FUP196621:FUP196623 GEL196621:GEL196623 GOH196621:GOH196623 GYD196621:GYD196623 HHZ196621:HHZ196623 HRV196621:HRV196623 IBR196621:IBR196623 ILN196621:ILN196623 IVJ196621:IVJ196623 JFF196621:JFF196623 JPB196621:JPB196623 JYX196621:JYX196623 KIT196621:KIT196623 KSP196621:KSP196623 LCL196621:LCL196623 LMH196621:LMH196623 LWD196621:LWD196623 MFZ196621:MFZ196623 MPV196621:MPV196623 MZR196621:MZR196623 NJN196621:NJN196623 NTJ196621:NTJ196623 ODF196621:ODF196623 ONB196621:ONB196623 OWX196621:OWX196623 PGT196621:PGT196623 PQP196621:PQP196623 QAL196621:QAL196623 QKH196621:QKH196623 QUD196621:QUD196623 RDZ196621:RDZ196623 RNV196621:RNV196623 RXR196621:RXR196623 SHN196621:SHN196623 SRJ196621:SRJ196623 TBF196621:TBF196623 TLB196621:TLB196623 TUX196621:TUX196623 UET196621:UET196623 UOP196621:UOP196623 UYL196621:UYL196623 VIH196621:VIH196623 VSD196621:VSD196623 WBZ196621:WBZ196623 WLV196621:WLV196623 WVR196621:WVR196623 J262157:J262159 JF262157:JF262159 TB262157:TB262159 ACX262157:ACX262159 AMT262157:AMT262159 AWP262157:AWP262159 BGL262157:BGL262159 BQH262157:BQH262159 CAD262157:CAD262159 CJZ262157:CJZ262159 CTV262157:CTV262159 DDR262157:DDR262159 DNN262157:DNN262159 DXJ262157:DXJ262159 EHF262157:EHF262159 ERB262157:ERB262159 FAX262157:FAX262159 FKT262157:FKT262159 FUP262157:FUP262159 GEL262157:GEL262159 GOH262157:GOH262159 GYD262157:GYD262159 HHZ262157:HHZ262159 HRV262157:HRV262159 IBR262157:IBR262159 ILN262157:ILN262159 IVJ262157:IVJ262159 JFF262157:JFF262159 JPB262157:JPB262159 JYX262157:JYX262159 KIT262157:KIT262159 KSP262157:KSP262159 LCL262157:LCL262159 LMH262157:LMH262159 LWD262157:LWD262159 MFZ262157:MFZ262159 MPV262157:MPV262159 MZR262157:MZR262159 NJN262157:NJN262159 NTJ262157:NTJ262159 ODF262157:ODF262159 ONB262157:ONB262159 OWX262157:OWX262159 PGT262157:PGT262159 PQP262157:PQP262159 QAL262157:QAL262159 QKH262157:QKH262159 QUD262157:QUD262159 RDZ262157:RDZ262159 RNV262157:RNV262159 RXR262157:RXR262159 SHN262157:SHN262159 SRJ262157:SRJ262159 TBF262157:TBF262159 TLB262157:TLB262159 TUX262157:TUX262159 UET262157:UET262159 UOP262157:UOP262159 UYL262157:UYL262159 VIH262157:VIH262159 VSD262157:VSD262159 WBZ262157:WBZ262159 WLV262157:WLV262159 WVR262157:WVR262159 J327693:J327695 JF327693:JF327695 TB327693:TB327695 ACX327693:ACX327695 AMT327693:AMT327695 AWP327693:AWP327695 BGL327693:BGL327695 BQH327693:BQH327695 CAD327693:CAD327695 CJZ327693:CJZ327695 CTV327693:CTV327695 DDR327693:DDR327695 DNN327693:DNN327695 DXJ327693:DXJ327695 EHF327693:EHF327695 ERB327693:ERB327695 FAX327693:FAX327695 FKT327693:FKT327695 FUP327693:FUP327695 GEL327693:GEL327695 GOH327693:GOH327695 GYD327693:GYD327695 HHZ327693:HHZ327695 HRV327693:HRV327695 IBR327693:IBR327695 ILN327693:ILN327695 IVJ327693:IVJ327695 JFF327693:JFF327695 JPB327693:JPB327695 JYX327693:JYX327695 KIT327693:KIT327695 KSP327693:KSP327695 LCL327693:LCL327695 LMH327693:LMH327695 LWD327693:LWD327695 MFZ327693:MFZ327695 MPV327693:MPV327695 MZR327693:MZR327695 NJN327693:NJN327695 NTJ327693:NTJ327695 ODF327693:ODF327695 ONB327693:ONB327695 OWX327693:OWX327695 PGT327693:PGT327695 PQP327693:PQP327695 QAL327693:QAL327695 QKH327693:QKH327695 QUD327693:QUD327695 RDZ327693:RDZ327695 RNV327693:RNV327695 RXR327693:RXR327695 SHN327693:SHN327695 SRJ327693:SRJ327695 TBF327693:TBF327695 TLB327693:TLB327695 TUX327693:TUX327695 UET327693:UET327695 UOP327693:UOP327695 UYL327693:UYL327695 VIH327693:VIH327695 VSD327693:VSD327695 WBZ327693:WBZ327695 WLV327693:WLV327695 WVR327693:WVR327695 J393229:J393231 JF393229:JF393231 TB393229:TB393231 ACX393229:ACX393231 AMT393229:AMT393231 AWP393229:AWP393231 BGL393229:BGL393231 BQH393229:BQH393231 CAD393229:CAD393231 CJZ393229:CJZ393231 CTV393229:CTV393231 DDR393229:DDR393231 DNN393229:DNN393231 DXJ393229:DXJ393231 EHF393229:EHF393231 ERB393229:ERB393231 FAX393229:FAX393231 FKT393229:FKT393231 FUP393229:FUP393231 GEL393229:GEL393231 GOH393229:GOH393231 GYD393229:GYD393231 HHZ393229:HHZ393231 HRV393229:HRV393231 IBR393229:IBR393231 ILN393229:ILN393231 IVJ393229:IVJ393231 JFF393229:JFF393231 JPB393229:JPB393231 JYX393229:JYX393231 KIT393229:KIT393231 KSP393229:KSP393231 LCL393229:LCL393231 LMH393229:LMH393231 LWD393229:LWD393231 MFZ393229:MFZ393231 MPV393229:MPV393231 MZR393229:MZR393231 NJN393229:NJN393231 NTJ393229:NTJ393231 ODF393229:ODF393231 ONB393229:ONB393231 OWX393229:OWX393231 PGT393229:PGT393231 PQP393229:PQP393231 QAL393229:QAL393231 QKH393229:QKH393231 QUD393229:QUD393231 RDZ393229:RDZ393231 RNV393229:RNV393231 RXR393229:RXR393231 SHN393229:SHN393231 SRJ393229:SRJ393231 TBF393229:TBF393231 TLB393229:TLB393231 TUX393229:TUX393231 UET393229:UET393231 UOP393229:UOP393231 UYL393229:UYL393231 VIH393229:VIH393231 VSD393229:VSD393231 WBZ393229:WBZ393231 WLV393229:WLV393231 WVR393229:WVR393231 J458765:J458767 JF458765:JF458767 TB458765:TB458767 ACX458765:ACX458767 AMT458765:AMT458767 AWP458765:AWP458767 BGL458765:BGL458767 BQH458765:BQH458767 CAD458765:CAD458767 CJZ458765:CJZ458767 CTV458765:CTV458767 DDR458765:DDR458767 DNN458765:DNN458767 DXJ458765:DXJ458767 EHF458765:EHF458767 ERB458765:ERB458767 FAX458765:FAX458767 FKT458765:FKT458767 FUP458765:FUP458767 GEL458765:GEL458767 GOH458765:GOH458767 GYD458765:GYD458767 HHZ458765:HHZ458767 HRV458765:HRV458767 IBR458765:IBR458767 ILN458765:ILN458767 IVJ458765:IVJ458767 JFF458765:JFF458767 JPB458765:JPB458767 JYX458765:JYX458767 KIT458765:KIT458767 KSP458765:KSP458767 LCL458765:LCL458767 LMH458765:LMH458767 LWD458765:LWD458767 MFZ458765:MFZ458767 MPV458765:MPV458767 MZR458765:MZR458767 NJN458765:NJN458767 NTJ458765:NTJ458767 ODF458765:ODF458767 ONB458765:ONB458767 OWX458765:OWX458767 PGT458765:PGT458767 PQP458765:PQP458767 QAL458765:QAL458767 QKH458765:QKH458767 QUD458765:QUD458767 RDZ458765:RDZ458767 RNV458765:RNV458767 RXR458765:RXR458767 SHN458765:SHN458767 SRJ458765:SRJ458767 TBF458765:TBF458767 TLB458765:TLB458767 TUX458765:TUX458767 UET458765:UET458767 UOP458765:UOP458767 UYL458765:UYL458767 VIH458765:VIH458767 VSD458765:VSD458767 WBZ458765:WBZ458767 WLV458765:WLV458767 WVR458765:WVR458767 J524301:J524303 JF524301:JF524303 TB524301:TB524303 ACX524301:ACX524303 AMT524301:AMT524303 AWP524301:AWP524303 BGL524301:BGL524303 BQH524301:BQH524303 CAD524301:CAD524303 CJZ524301:CJZ524303 CTV524301:CTV524303 DDR524301:DDR524303 DNN524301:DNN524303 DXJ524301:DXJ524303 EHF524301:EHF524303 ERB524301:ERB524303 FAX524301:FAX524303 FKT524301:FKT524303 FUP524301:FUP524303 GEL524301:GEL524303 GOH524301:GOH524303 GYD524301:GYD524303 HHZ524301:HHZ524303 HRV524301:HRV524303 IBR524301:IBR524303 ILN524301:ILN524303 IVJ524301:IVJ524303 JFF524301:JFF524303 JPB524301:JPB524303 JYX524301:JYX524303 KIT524301:KIT524303 KSP524301:KSP524303 LCL524301:LCL524303 LMH524301:LMH524303 LWD524301:LWD524303 MFZ524301:MFZ524303 MPV524301:MPV524303 MZR524301:MZR524303 NJN524301:NJN524303 NTJ524301:NTJ524303 ODF524301:ODF524303 ONB524301:ONB524303 OWX524301:OWX524303 PGT524301:PGT524303 PQP524301:PQP524303 QAL524301:QAL524303 QKH524301:QKH524303 QUD524301:QUD524303 RDZ524301:RDZ524303 RNV524301:RNV524303 RXR524301:RXR524303 SHN524301:SHN524303 SRJ524301:SRJ524303 TBF524301:TBF524303 TLB524301:TLB524303 TUX524301:TUX524303 UET524301:UET524303 UOP524301:UOP524303 UYL524301:UYL524303 VIH524301:VIH524303 VSD524301:VSD524303 WBZ524301:WBZ524303 WLV524301:WLV524303 WVR524301:WVR524303 J589837:J589839 JF589837:JF589839 TB589837:TB589839 ACX589837:ACX589839 AMT589837:AMT589839 AWP589837:AWP589839 BGL589837:BGL589839 BQH589837:BQH589839 CAD589837:CAD589839 CJZ589837:CJZ589839 CTV589837:CTV589839 DDR589837:DDR589839 DNN589837:DNN589839 DXJ589837:DXJ589839 EHF589837:EHF589839 ERB589837:ERB589839 FAX589837:FAX589839 FKT589837:FKT589839 FUP589837:FUP589839 GEL589837:GEL589839 GOH589837:GOH589839 GYD589837:GYD589839 HHZ589837:HHZ589839 HRV589837:HRV589839 IBR589837:IBR589839 ILN589837:ILN589839 IVJ589837:IVJ589839 JFF589837:JFF589839 JPB589837:JPB589839 JYX589837:JYX589839 KIT589837:KIT589839 KSP589837:KSP589839 LCL589837:LCL589839 LMH589837:LMH589839 LWD589837:LWD589839 MFZ589837:MFZ589839 MPV589837:MPV589839 MZR589837:MZR589839 NJN589837:NJN589839 NTJ589837:NTJ589839 ODF589837:ODF589839 ONB589837:ONB589839 OWX589837:OWX589839 PGT589837:PGT589839 PQP589837:PQP589839 QAL589837:QAL589839 QKH589837:QKH589839 QUD589837:QUD589839 RDZ589837:RDZ589839 RNV589837:RNV589839 RXR589837:RXR589839 SHN589837:SHN589839 SRJ589837:SRJ589839 TBF589837:TBF589839 TLB589837:TLB589839 TUX589837:TUX589839 UET589837:UET589839 UOP589837:UOP589839 UYL589837:UYL589839 VIH589837:VIH589839 VSD589837:VSD589839 WBZ589837:WBZ589839 WLV589837:WLV589839 WVR589837:WVR589839 J655373:J655375 JF655373:JF655375 TB655373:TB655375 ACX655373:ACX655375 AMT655373:AMT655375 AWP655373:AWP655375 BGL655373:BGL655375 BQH655373:BQH655375 CAD655373:CAD655375 CJZ655373:CJZ655375 CTV655373:CTV655375 DDR655373:DDR655375 DNN655373:DNN655375 DXJ655373:DXJ655375 EHF655373:EHF655375 ERB655373:ERB655375 FAX655373:FAX655375 FKT655373:FKT655375 FUP655373:FUP655375 GEL655373:GEL655375 GOH655373:GOH655375 GYD655373:GYD655375 HHZ655373:HHZ655375 HRV655373:HRV655375 IBR655373:IBR655375 ILN655373:ILN655375 IVJ655373:IVJ655375 JFF655373:JFF655375 JPB655373:JPB655375 JYX655373:JYX655375 KIT655373:KIT655375 KSP655373:KSP655375 LCL655373:LCL655375 LMH655373:LMH655375 LWD655373:LWD655375 MFZ655373:MFZ655375 MPV655373:MPV655375 MZR655373:MZR655375 NJN655373:NJN655375 NTJ655373:NTJ655375 ODF655373:ODF655375 ONB655373:ONB655375 OWX655373:OWX655375 PGT655373:PGT655375 PQP655373:PQP655375 QAL655373:QAL655375 QKH655373:QKH655375 QUD655373:QUD655375 RDZ655373:RDZ655375 RNV655373:RNV655375 RXR655373:RXR655375 SHN655373:SHN655375 SRJ655373:SRJ655375 TBF655373:TBF655375 TLB655373:TLB655375 TUX655373:TUX655375 UET655373:UET655375 UOP655373:UOP655375 UYL655373:UYL655375 VIH655373:VIH655375 VSD655373:VSD655375 WBZ655373:WBZ655375 WLV655373:WLV655375 WVR655373:WVR655375 J720909:J720911 JF720909:JF720911 TB720909:TB720911 ACX720909:ACX720911 AMT720909:AMT720911 AWP720909:AWP720911 BGL720909:BGL720911 BQH720909:BQH720911 CAD720909:CAD720911 CJZ720909:CJZ720911 CTV720909:CTV720911 DDR720909:DDR720911 DNN720909:DNN720911 DXJ720909:DXJ720911 EHF720909:EHF720911 ERB720909:ERB720911 FAX720909:FAX720911 FKT720909:FKT720911 FUP720909:FUP720911 GEL720909:GEL720911 GOH720909:GOH720911 GYD720909:GYD720911 HHZ720909:HHZ720911 HRV720909:HRV720911 IBR720909:IBR720911 ILN720909:ILN720911 IVJ720909:IVJ720911 JFF720909:JFF720911 JPB720909:JPB720911 JYX720909:JYX720911 KIT720909:KIT720911 KSP720909:KSP720911 LCL720909:LCL720911 LMH720909:LMH720911 LWD720909:LWD720911 MFZ720909:MFZ720911 MPV720909:MPV720911 MZR720909:MZR720911 NJN720909:NJN720911 NTJ720909:NTJ720911 ODF720909:ODF720911 ONB720909:ONB720911 OWX720909:OWX720911 PGT720909:PGT720911 PQP720909:PQP720911 QAL720909:QAL720911 QKH720909:QKH720911 QUD720909:QUD720911 RDZ720909:RDZ720911 RNV720909:RNV720911 RXR720909:RXR720911 SHN720909:SHN720911 SRJ720909:SRJ720911 TBF720909:TBF720911 TLB720909:TLB720911 TUX720909:TUX720911 UET720909:UET720911 UOP720909:UOP720911 UYL720909:UYL720911 VIH720909:VIH720911 VSD720909:VSD720911 WBZ720909:WBZ720911 WLV720909:WLV720911 WVR720909:WVR720911 J786445:J786447 JF786445:JF786447 TB786445:TB786447 ACX786445:ACX786447 AMT786445:AMT786447 AWP786445:AWP786447 BGL786445:BGL786447 BQH786445:BQH786447 CAD786445:CAD786447 CJZ786445:CJZ786447 CTV786445:CTV786447 DDR786445:DDR786447 DNN786445:DNN786447 DXJ786445:DXJ786447 EHF786445:EHF786447 ERB786445:ERB786447 FAX786445:FAX786447 FKT786445:FKT786447 FUP786445:FUP786447 GEL786445:GEL786447 GOH786445:GOH786447 GYD786445:GYD786447 HHZ786445:HHZ786447 HRV786445:HRV786447 IBR786445:IBR786447 ILN786445:ILN786447 IVJ786445:IVJ786447 JFF786445:JFF786447 JPB786445:JPB786447 JYX786445:JYX786447 KIT786445:KIT786447 KSP786445:KSP786447 LCL786445:LCL786447 LMH786445:LMH786447 LWD786445:LWD786447 MFZ786445:MFZ786447 MPV786445:MPV786447 MZR786445:MZR786447 NJN786445:NJN786447 NTJ786445:NTJ786447 ODF786445:ODF786447 ONB786445:ONB786447 OWX786445:OWX786447 PGT786445:PGT786447 PQP786445:PQP786447 QAL786445:QAL786447 QKH786445:QKH786447 QUD786445:QUD786447 RDZ786445:RDZ786447 RNV786445:RNV786447 RXR786445:RXR786447 SHN786445:SHN786447 SRJ786445:SRJ786447 TBF786445:TBF786447 TLB786445:TLB786447 TUX786445:TUX786447 UET786445:UET786447 UOP786445:UOP786447 UYL786445:UYL786447 VIH786445:VIH786447 VSD786445:VSD786447 WBZ786445:WBZ786447 WLV786445:WLV786447 WVR786445:WVR786447 J851981:J851983 JF851981:JF851983 TB851981:TB851983 ACX851981:ACX851983 AMT851981:AMT851983 AWP851981:AWP851983 BGL851981:BGL851983 BQH851981:BQH851983 CAD851981:CAD851983 CJZ851981:CJZ851983 CTV851981:CTV851983 DDR851981:DDR851983 DNN851981:DNN851983 DXJ851981:DXJ851983 EHF851981:EHF851983 ERB851981:ERB851983 FAX851981:FAX851983 FKT851981:FKT851983 FUP851981:FUP851983 GEL851981:GEL851983 GOH851981:GOH851983 GYD851981:GYD851983 HHZ851981:HHZ851983 HRV851981:HRV851983 IBR851981:IBR851983 ILN851981:ILN851983 IVJ851981:IVJ851983 JFF851981:JFF851983 JPB851981:JPB851983 JYX851981:JYX851983 KIT851981:KIT851983 KSP851981:KSP851983 LCL851981:LCL851983 LMH851981:LMH851983 LWD851981:LWD851983 MFZ851981:MFZ851983 MPV851981:MPV851983 MZR851981:MZR851983 NJN851981:NJN851983 NTJ851981:NTJ851983 ODF851981:ODF851983 ONB851981:ONB851983 OWX851981:OWX851983 PGT851981:PGT851983 PQP851981:PQP851983 QAL851981:QAL851983 QKH851981:QKH851983 QUD851981:QUD851983 RDZ851981:RDZ851983 RNV851981:RNV851983 RXR851981:RXR851983 SHN851981:SHN851983 SRJ851981:SRJ851983 TBF851981:TBF851983 TLB851981:TLB851983 TUX851981:TUX851983 UET851981:UET851983 UOP851981:UOP851983 UYL851981:UYL851983 VIH851981:VIH851983 VSD851981:VSD851983 WBZ851981:WBZ851983 WLV851981:WLV851983 WVR851981:WVR851983 J917517:J917519 JF917517:JF917519 TB917517:TB917519 ACX917517:ACX917519 AMT917517:AMT917519 AWP917517:AWP917519 BGL917517:BGL917519 BQH917517:BQH917519 CAD917517:CAD917519 CJZ917517:CJZ917519 CTV917517:CTV917519 DDR917517:DDR917519 DNN917517:DNN917519 DXJ917517:DXJ917519 EHF917517:EHF917519 ERB917517:ERB917519 FAX917517:FAX917519 FKT917517:FKT917519 FUP917517:FUP917519 GEL917517:GEL917519 GOH917517:GOH917519 GYD917517:GYD917519 HHZ917517:HHZ917519 HRV917517:HRV917519 IBR917517:IBR917519 ILN917517:ILN917519 IVJ917517:IVJ917519 JFF917517:JFF917519 JPB917517:JPB917519 JYX917517:JYX917519 KIT917517:KIT917519 KSP917517:KSP917519 LCL917517:LCL917519 LMH917517:LMH917519 LWD917517:LWD917519 MFZ917517:MFZ917519 MPV917517:MPV917519 MZR917517:MZR917519 NJN917517:NJN917519 NTJ917517:NTJ917519 ODF917517:ODF917519 ONB917517:ONB917519 OWX917517:OWX917519 PGT917517:PGT917519 PQP917517:PQP917519 QAL917517:QAL917519 QKH917517:QKH917519 QUD917517:QUD917519 RDZ917517:RDZ917519 RNV917517:RNV917519 RXR917517:RXR917519 SHN917517:SHN917519 SRJ917517:SRJ917519 TBF917517:TBF917519 TLB917517:TLB917519 TUX917517:TUX917519 UET917517:UET917519 UOP917517:UOP917519 UYL917517:UYL917519 VIH917517:VIH917519 VSD917517:VSD917519 WBZ917517:WBZ917519 WLV917517:WLV917519 WVR917517:WVR917519 J983053:J983055 JF983053:JF983055 TB983053:TB983055 ACX983053:ACX983055 AMT983053:AMT983055 AWP983053:AWP983055 BGL983053:BGL983055 BQH983053:BQH983055 CAD983053:CAD983055 CJZ983053:CJZ983055 CTV983053:CTV983055 DDR983053:DDR983055 DNN983053:DNN983055 DXJ983053:DXJ983055 EHF983053:EHF983055 ERB983053:ERB983055 FAX983053:FAX983055 FKT983053:FKT983055 FUP983053:FUP983055 GEL983053:GEL983055 GOH983053:GOH983055 GYD983053:GYD983055 HHZ983053:HHZ983055 HRV983053:HRV983055 IBR983053:IBR983055 ILN983053:ILN983055 IVJ983053:IVJ983055 JFF983053:JFF983055 JPB983053:JPB983055 JYX983053:JYX983055 KIT983053:KIT983055 KSP983053:KSP983055 LCL983053:LCL983055 LMH983053:LMH983055 LWD983053:LWD983055 MFZ983053:MFZ983055 MPV983053:MPV983055 MZR983053:MZR983055 NJN983053:NJN983055 NTJ983053:NTJ983055 ODF983053:ODF983055 ONB983053:ONB983055 OWX983053:OWX983055 PGT983053:PGT983055 PQP983053:PQP983055 QAL983053:QAL983055 QKH983053:QKH983055 QUD983053:QUD983055 RDZ983053:RDZ983055 RNV983053:RNV983055 RXR983053:RXR983055 SHN983053:SHN983055 SRJ983053:SRJ983055 TBF983053:TBF983055 TLB983053:TLB983055 TUX983053:TUX983055 UET983053:UET983055 UOP983053:UOP983055 UYL983053:UYL983055 VIH983053:VIH983055 VSD983053:VSD983055 WBZ983053:WBZ983055 WLV983053:WLV983055 WVR983053:WVR983055" xr:uid="{DEDEBE28-0BD6-4C6D-9342-176D9E5630C1}"/>
  </dataValidations>
  <pageMargins left="0.2" right="0.2" top="0.36" bottom="0.41" header="0.3" footer="0.3"/>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C7F05-E38F-460F-A6F7-4377C40A0DE6}">
  <dimension ref="B3:B39"/>
  <sheetViews>
    <sheetView topLeftCell="A14" workbookViewId="0">
      <selection activeCell="B3" sqref="B3:B39"/>
    </sheetView>
  </sheetViews>
  <sheetFormatPr defaultRowHeight="18.75"/>
  <cols>
    <col min="1" max="1" width="9" style="8"/>
    <col min="2" max="2" width="30.5" style="8" customWidth="1"/>
    <col min="3" max="257" width="9" style="8"/>
    <col min="258" max="258" width="30.5" style="8" customWidth="1"/>
    <col min="259" max="513" width="9" style="8"/>
    <col min="514" max="514" width="30.5" style="8" customWidth="1"/>
    <col min="515" max="769" width="9" style="8"/>
    <col min="770" max="770" width="30.5" style="8" customWidth="1"/>
    <col min="771" max="1025" width="9" style="8"/>
    <col min="1026" max="1026" width="30.5" style="8" customWidth="1"/>
    <col min="1027" max="1281" width="9" style="8"/>
    <col min="1282" max="1282" width="30.5" style="8" customWidth="1"/>
    <col min="1283" max="1537" width="9" style="8"/>
    <col min="1538" max="1538" width="30.5" style="8" customWidth="1"/>
    <col min="1539" max="1793" width="9" style="8"/>
    <col min="1794" max="1794" width="30.5" style="8" customWidth="1"/>
    <col min="1795" max="2049" width="9" style="8"/>
    <col min="2050" max="2050" width="30.5" style="8" customWidth="1"/>
    <col min="2051" max="2305" width="9" style="8"/>
    <col min="2306" max="2306" width="30.5" style="8" customWidth="1"/>
    <col min="2307" max="2561" width="9" style="8"/>
    <col min="2562" max="2562" width="30.5" style="8" customWidth="1"/>
    <col min="2563" max="2817" width="9" style="8"/>
    <col min="2818" max="2818" width="30.5" style="8" customWidth="1"/>
    <col min="2819" max="3073" width="9" style="8"/>
    <col min="3074" max="3074" width="30.5" style="8" customWidth="1"/>
    <col min="3075" max="3329" width="9" style="8"/>
    <col min="3330" max="3330" width="30.5" style="8" customWidth="1"/>
    <col min="3331" max="3585" width="9" style="8"/>
    <col min="3586" max="3586" width="30.5" style="8" customWidth="1"/>
    <col min="3587" max="3841" width="9" style="8"/>
    <col min="3842" max="3842" width="30.5" style="8" customWidth="1"/>
    <col min="3843" max="4097" width="9" style="8"/>
    <col min="4098" max="4098" width="30.5" style="8" customWidth="1"/>
    <col min="4099" max="4353" width="9" style="8"/>
    <col min="4354" max="4354" width="30.5" style="8" customWidth="1"/>
    <col min="4355" max="4609" width="9" style="8"/>
    <col min="4610" max="4610" width="30.5" style="8" customWidth="1"/>
    <col min="4611" max="4865" width="9" style="8"/>
    <col min="4866" max="4866" width="30.5" style="8" customWidth="1"/>
    <col min="4867" max="5121" width="9" style="8"/>
    <col min="5122" max="5122" width="30.5" style="8" customWidth="1"/>
    <col min="5123" max="5377" width="9" style="8"/>
    <col min="5378" max="5378" width="30.5" style="8" customWidth="1"/>
    <col min="5379" max="5633" width="9" style="8"/>
    <col min="5634" max="5634" width="30.5" style="8" customWidth="1"/>
    <col min="5635" max="5889" width="9" style="8"/>
    <col min="5890" max="5890" width="30.5" style="8" customWidth="1"/>
    <col min="5891" max="6145" width="9" style="8"/>
    <col min="6146" max="6146" width="30.5" style="8" customWidth="1"/>
    <col min="6147" max="6401" width="9" style="8"/>
    <col min="6402" max="6402" width="30.5" style="8" customWidth="1"/>
    <col min="6403" max="6657" width="9" style="8"/>
    <col min="6658" max="6658" width="30.5" style="8" customWidth="1"/>
    <col min="6659" max="6913" width="9" style="8"/>
    <col min="6914" max="6914" width="30.5" style="8" customWidth="1"/>
    <col min="6915" max="7169" width="9" style="8"/>
    <col min="7170" max="7170" width="30.5" style="8" customWidth="1"/>
    <col min="7171" max="7425" width="9" style="8"/>
    <col min="7426" max="7426" width="30.5" style="8" customWidth="1"/>
    <col min="7427" max="7681" width="9" style="8"/>
    <col min="7682" max="7682" width="30.5" style="8" customWidth="1"/>
    <col min="7683" max="7937" width="9" style="8"/>
    <col min="7938" max="7938" width="30.5" style="8" customWidth="1"/>
    <col min="7939" max="8193" width="9" style="8"/>
    <col min="8194" max="8194" width="30.5" style="8" customWidth="1"/>
    <col min="8195" max="8449" width="9" style="8"/>
    <col min="8450" max="8450" width="30.5" style="8" customWidth="1"/>
    <col min="8451" max="8705" width="9" style="8"/>
    <col min="8706" max="8706" width="30.5" style="8" customWidth="1"/>
    <col min="8707" max="8961" width="9" style="8"/>
    <col min="8962" max="8962" width="30.5" style="8" customWidth="1"/>
    <col min="8963" max="9217" width="9" style="8"/>
    <col min="9218" max="9218" width="30.5" style="8" customWidth="1"/>
    <col min="9219" max="9473" width="9" style="8"/>
    <col min="9474" max="9474" width="30.5" style="8" customWidth="1"/>
    <col min="9475" max="9729" width="9" style="8"/>
    <col min="9730" max="9730" width="30.5" style="8" customWidth="1"/>
    <col min="9731" max="9985" width="9" style="8"/>
    <col min="9986" max="9986" width="30.5" style="8" customWidth="1"/>
    <col min="9987" max="10241" width="9" style="8"/>
    <col min="10242" max="10242" width="30.5" style="8" customWidth="1"/>
    <col min="10243" max="10497" width="9" style="8"/>
    <col min="10498" max="10498" width="30.5" style="8" customWidth="1"/>
    <col min="10499" max="10753" width="9" style="8"/>
    <col min="10754" max="10754" width="30.5" style="8" customWidth="1"/>
    <col min="10755" max="11009" width="9" style="8"/>
    <col min="11010" max="11010" width="30.5" style="8" customWidth="1"/>
    <col min="11011" max="11265" width="9" style="8"/>
    <col min="11266" max="11266" width="30.5" style="8" customWidth="1"/>
    <col min="11267" max="11521" width="9" style="8"/>
    <col min="11522" max="11522" width="30.5" style="8" customWidth="1"/>
    <col min="11523" max="11777" width="9" style="8"/>
    <col min="11778" max="11778" width="30.5" style="8" customWidth="1"/>
    <col min="11779" max="12033" width="9" style="8"/>
    <col min="12034" max="12034" width="30.5" style="8" customWidth="1"/>
    <col min="12035" max="12289" width="9" style="8"/>
    <col min="12290" max="12290" width="30.5" style="8" customWidth="1"/>
    <col min="12291" max="12545" width="9" style="8"/>
    <col min="12546" max="12546" width="30.5" style="8" customWidth="1"/>
    <col min="12547" max="12801" width="9" style="8"/>
    <col min="12802" max="12802" width="30.5" style="8" customWidth="1"/>
    <col min="12803" max="13057" width="9" style="8"/>
    <col min="13058" max="13058" width="30.5" style="8" customWidth="1"/>
    <col min="13059" max="13313" width="9" style="8"/>
    <col min="13314" max="13314" width="30.5" style="8" customWidth="1"/>
    <col min="13315" max="13569" width="9" style="8"/>
    <col min="13570" max="13570" width="30.5" style="8" customWidth="1"/>
    <col min="13571" max="13825" width="9" style="8"/>
    <col min="13826" max="13826" width="30.5" style="8" customWidth="1"/>
    <col min="13827" max="14081" width="9" style="8"/>
    <col min="14082" max="14082" width="30.5" style="8" customWidth="1"/>
    <col min="14083" max="14337" width="9" style="8"/>
    <col min="14338" max="14338" width="30.5" style="8" customWidth="1"/>
    <col min="14339" max="14593" width="9" style="8"/>
    <col min="14594" max="14594" width="30.5" style="8" customWidth="1"/>
    <col min="14595" max="14849" width="9" style="8"/>
    <col min="14850" max="14850" width="30.5" style="8" customWidth="1"/>
    <col min="14851" max="15105" width="9" style="8"/>
    <col min="15106" max="15106" width="30.5" style="8" customWidth="1"/>
    <col min="15107" max="15361" width="9" style="8"/>
    <col min="15362" max="15362" width="30.5" style="8" customWidth="1"/>
    <col min="15363" max="15617" width="9" style="8"/>
    <col min="15618" max="15618" width="30.5" style="8" customWidth="1"/>
    <col min="15619" max="15873" width="9" style="8"/>
    <col min="15874" max="15874" width="30.5" style="8" customWidth="1"/>
    <col min="15875" max="16129" width="9" style="8"/>
    <col min="16130" max="16130" width="30.5" style="8" customWidth="1"/>
    <col min="16131" max="16384" width="9" style="8"/>
  </cols>
  <sheetData>
    <row r="3" spans="2:2">
      <c r="B3" s="8" t="s">
        <v>41</v>
      </c>
    </row>
    <row r="4" spans="2:2">
      <c r="B4" s="8" t="s">
        <v>41</v>
      </c>
    </row>
    <row r="5" spans="2:2">
      <c r="B5" s="8" t="s">
        <v>43</v>
      </c>
    </row>
    <row r="7" spans="2:2">
      <c r="B7" s="8" t="s">
        <v>45</v>
      </c>
    </row>
    <row r="9" spans="2:2">
      <c r="B9" s="8" t="s">
        <v>46</v>
      </c>
    </row>
    <row r="10" spans="2:2">
      <c r="B10" s="8" t="s">
        <v>48</v>
      </c>
    </row>
    <row r="11" spans="2:2">
      <c r="B11" s="8" t="s">
        <v>48</v>
      </c>
    </row>
    <row r="12" spans="2:2">
      <c r="B12" s="8" t="s">
        <v>50</v>
      </c>
    </row>
    <row r="15" spans="2:2">
      <c r="B15" s="8" t="s">
        <v>510</v>
      </c>
    </row>
    <row r="16" spans="2:2">
      <c r="B16" s="8" t="s">
        <v>510</v>
      </c>
    </row>
    <row r="17" spans="2:2">
      <c r="B17" s="8" t="s">
        <v>52</v>
      </c>
    </row>
    <row r="18" spans="2:2">
      <c r="B18" s="8" t="s">
        <v>52</v>
      </c>
    </row>
    <row r="19" spans="2:2">
      <c r="B19" s="8" t="s">
        <v>52</v>
      </c>
    </row>
    <row r="20" spans="2:2">
      <c r="B20" s="8" t="s">
        <v>52</v>
      </c>
    </row>
    <row r="21" spans="2:2">
      <c r="B21" s="8" t="s">
        <v>54</v>
      </c>
    </row>
    <row r="22" spans="2:2">
      <c r="B22" s="8" t="s">
        <v>54</v>
      </c>
    </row>
    <row r="23" spans="2:2">
      <c r="B23" s="8" t="s">
        <v>56</v>
      </c>
    </row>
    <row r="24" spans="2:2">
      <c r="B24" s="8" t="s">
        <v>56</v>
      </c>
    </row>
    <row r="25" spans="2:2">
      <c r="B25" s="8" t="s">
        <v>58</v>
      </c>
    </row>
    <row r="26" spans="2:2">
      <c r="B26" s="8" t="s">
        <v>511</v>
      </c>
    </row>
    <row r="27" spans="2:2">
      <c r="B27" s="8" t="s">
        <v>512</v>
      </c>
    </row>
    <row r="28" spans="2:2">
      <c r="B28" s="8" t="s">
        <v>512</v>
      </c>
    </row>
    <row r="29" spans="2:2">
      <c r="B29" s="8" t="s">
        <v>512</v>
      </c>
    </row>
    <row r="30" spans="2:2">
      <c r="B30" s="8" t="s">
        <v>512</v>
      </c>
    </row>
    <row r="31" spans="2:2">
      <c r="B31" s="8" t="s">
        <v>512</v>
      </c>
    </row>
    <row r="32" spans="2:2">
      <c r="B32" s="8" t="s">
        <v>513</v>
      </c>
    </row>
    <row r="33" spans="2:2">
      <c r="B33" s="8" t="s">
        <v>514</v>
      </c>
    </row>
    <row r="34" spans="2:2">
      <c r="B34" s="8" t="s">
        <v>515</v>
      </c>
    </row>
    <row r="35" spans="2:2">
      <c r="B35" s="8" t="s">
        <v>515</v>
      </c>
    </row>
    <row r="36" spans="2:2">
      <c r="B36" s="8" t="s">
        <v>516</v>
      </c>
    </row>
    <row r="37" spans="2:2">
      <c r="B37" s="8" t="s">
        <v>516</v>
      </c>
    </row>
    <row r="38" spans="2:2">
      <c r="B38" s="8" t="s">
        <v>517</v>
      </c>
    </row>
    <row r="39" spans="2:2">
      <c r="B39" s="8" t="s">
        <v>518</v>
      </c>
    </row>
  </sheetData>
  <phoneticPr fontId="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6E62A-AE44-4C48-91F8-2CCDF49D01B7}">
  <sheetPr>
    <tabColor rgb="FF92D050"/>
    <pageSetUpPr fitToPage="1"/>
  </sheetPr>
  <dimension ref="A2:Q144"/>
  <sheetViews>
    <sheetView zoomScale="85" zoomScaleNormal="85" workbookViewId="0">
      <pane xSplit="10" ySplit="8" topLeftCell="K9" activePane="bottomRight" state="frozen"/>
      <selection pane="topRight" activeCell="K1" sqref="K1"/>
      <selection pane="bottomLeft" activeCell="A9" sqref="A9"/>
      <selection pane="bottomRight" activeCell="P16" sqref="P16"/>
    </sheetView>
  </sheetViews>
  <sheetFormatPr defaultRowHeight="18.75"/>
  <cols>
    <col min="1" max="1" width="4.25" style="8" customWidth="1"/>
    <col min="2" max="2" width="5.125" style="9" customWidth="1"/>
    <col min="3" max="4" width="12.625" style="8" customWidth="1"/>
    <col min="5" max="5" width="42" style="8" customWidth="1"/>
    <col min="6" max="6" width="6.25" style="8" customWidth="1"/>
    <col min="7" max="7" width="8.375" style="8" customWidth="1"/>
    <col min="8" max="8" width="8.125" style="8" customWidth="1"/>
    <col min="9" max="9" width="13" style="3" bestFit="1" customWidth="1"/>
    <col min="10" max="10" width="38" style="8" bestFit="1" customWidth="1"/>
    <col min="11" max="11" width="39.5" style="8" customWidth="1"/>
    <col min="12" max="12" width="6.625" style="9" customWidth="1"/>
    <col min="13" max="13" width="13.75" style="9" customWidth="1"/>
    <col min="14" max="14" width="8.75" style="8" customWidth="1"/>
    <col min="15" max="15" width="20" style="3" customWidth="1"/>
    <col min="16" max="16" width="19" style="97" customWidth="1"/>
    <col min="17" max="17" width="15.625" style="97" customWidth="1"/>
    <col min="18" max="16384" width="9" style="8"/>
  </cols>
  <sheetData>
    <row r="2" spans="1:17" ht="20.100000000000001" customHeight="1">
      <c r="B2" s="1" t="s">
        <v>0</v>
      </c>
      <c r="C2" s="1"/>
      <c r="D2" s="1"/>
      <c r="E2" s="92" t="s">
        <v>519</v>
      </c>
      <c r="G2" s="93" t="s">
        <v>2</v>
      </c>
      <c r="H2" s="94"/>
      <c r="I2" s="95"/>
      <c r="J2" s="96">
        <f>SUM(H9:H19)</f>
        <v>37396</v>
      </c>
    </row>
    <row r="3" spans="1:17" ht="20.100000000000001" customHeight="1">
      <c r="B3" s="1" t="s">
        <v>3</v>
      </c>
      <c r="C3" s="1"/>
      <c r="D3" s="1"/>
      <c r="E3" s="98" t="s">
        <v>520</v>
      </c>
      <c r="G3" s="99"/>
      <c r="H3" s="100"/>
      <c r="I3" s="101"/>
      <c r="J3" s="7"/>
    </row>
    <row r="4" spans="1:17" ht="20.100000000000001" customHeight="1">
      <c r="B4" s="1" t="s">
        <v>5</v>
      </c>
      <c r="C4" s="1"/>
      <c r="D4" s="1"/>
      <c r="E4" s="98" t="s">
        <v>521</v>
      </c>
    </row>
    <row r="5" spans="1:17" ht="20.100000000000001" customHeight="1">
      <c r="B5" s="1" t="s">
        <v>6</v>
      </c>
      <c r="C5" s="1"/>
      <c r="D5" s="1"/>
      <c r="E5" s="102">
        <v>43864</v>
      </c>
      <c r="H5" s="103"/>
      <c r="I5" s="8"/>
    </row>
    <row r="6" spans="1:17" ht="20.100000000000001" customHeight="1">
      <c r="B6" s="1" t="s">
        <v>7</v>
      </c>
      <c r="C6" s="1"/>
      <c r="D6" s="1"/>
      <c r="E6" s="102">
        <v>43865</v>
      </c>
    </row>
    <row r="8" spans="1:17" s="9" customFormat="1" ht="19.5" customHeight="1" thickBot="1">
      <c r="B8" s="104" t="s">
        <v>8</v>
      </c>
      <c r="C8" s="104" t="s">
        <v>9</v>
      </c>
      <c r="D8" s="104" t="s">
        <v>10</v>
      </c>
      <c r="E8" s="85" t="s">
        <v>11</v>
      </c>
      <c r="F8" s="85" t="s">
        <v>12</v>
      </c>
      <c r="G8" s="85" t="s">
        <v>13</v>
      </c>
      <c r="H8" s="105" t="s">
        <v>14</v>
      </c>
      <c r="I8" s="105" t="s">
        <v>15</v>
      </c>
      <c r="J8" s="85" t="s">
        <v>16</v>
      </c>
      <c r="K8" s="85" t="s">
        <v>17</v>
      </c>
      <c r="L8" s="22" t="s">
        <v>18</v>
      </c>
      <c r="M8" s="21" t="s">
        <v>19</v>
      </c>
      <c r="N8" s="21" t="s">
        <v>20</v>
      </c>
      <c r="O8" s="22" t="s">
        <v>21</v>
      </c>
      <c r="P8" s="106" t="s">
        <v>22</v>
      </c>
      <c r="Q8" s="106" t="s">
        <v>23</v>
      </c>
    </row>
    <row r="9" spans="1:17" s="9" customFormat="1" ht="19.5" customHeight="1">
      <c r="A9" s="107"/>
      <c r="B9" s="108">
        <v>1</v>
      </c>
      <c r="C9" s="109" t="s">
        <v>522</v>
      </c>
      <c r="D9" s="109" t="s">
        <v>522</v>
      </c>
      <c r="E9" s="110" t="s">
        <v>523</v>
      </c>
      <c r="F9" s="111">
        <v>1</v>
      </c>
      <c r="G9" s="112">
        <v>16500</v>
      </c>
      <c r="H9" s="113">
        <f>F9*G9</f>
        <v>16500</v>
      </c>
      <c r="I9" s="114"/>
      <c r="J9" s="115" t="s">
        <v>524</v>
      </c>
      <c r="K9" s="116"/>
      <c r="L9" s="117"/>
      <c r="M9" s="25">
        <v>43851</v>
      </c>
      <c r="N9" s="21"/>
      <c r="O9" s="118" t="s">
        <v>525</v>
      </c>
      <c r="P9" s="118" t="s">
        <v>526</v>
      </c>
      <c r="Q9" s="106"/>
    </row>
    <row r="10" spans="1:17" s="9" customFormat="1" ht="19.5" customHeight="1">
      <c r="A10" s="107"/>
      <c r="B10" s="21">
        <v>2</v>
      </c>
      <c r="C10" s="119" t="s">
        <v>522</v>
      </c>
      <c r="D10" s="119" t="s">
        <v>522</v>
      </c>
      <c r="E10" s="120" t="s">
        <v>527</v>
      </c>
      <c r="F10" s="121">
        <v>1</v>
      </c>
      <c r="G10" s="122">
        <v>10000</v>
      </c>
      <c r="H10" s="123">
        <f>F10*G10</f>
        <v>10000</v>
      </c>
      <c r="I10" s="124"/>
      <c r="J10" s="125" t="s">
        <v>528</v>
      </c>
      <c r="K10" s="116"/>
      <c r="L10" s="117"/>
      <c r="M10" s="25">
        <v>43851</v>
      </c>
      <c r="N10" s="21"/>
      <c r="O10" s="118" t="s">
        <v>525</v>
      </c>
      <c r="P10" s="118" t="s">
        <v>526</v>
      </c>
      <c r="Q10" s="106"/>
    </row>
    <row r="11" spans="1:17" s="9" customFormat="1" ht="19.5" customHeight="1">
      <c r="A11" s="107"/>
      <c r="B11" s="21">
        <v>3</v>
      </c>
      <c r="C11" s="126" t="s">
        <v>522</v>
      </c>
      <c r="D11" s="126" t="s">
        <v>522</v>
      </c>
      <c r="E11" s="120" t="s">
        <v>529</v>
      </c>
      <c r="F11" s="121">
        <v>1</v>
      </c>
      <c r="G11" s="126">
        <v>9600</v>
      </c>
      <c r="H11" s="123">
        <f t="shared" ref="H11:H14" si="0">F11*G11</f>
        <v>9600</v>
      </c>
      <c r="I11" s="127"/>
      <c r="J11" s="125" t="s">
        <v>530</v>
      </c>
      <c r="K11" s="116"/>
      <c r="L11" s="117"/>
      <c r="M11" s="25">
        <v>43851</v>
      </c>
      <c r="N11" s="21"/>
      <c r="O11" s="118" t="s">
        <v>525</v>
      </c>
      <c r="P11" s="118" t="s">
        <v>526</v>
      </c>
      <c r="Q11" s="106"/>
    </row>
    <row r="12" spans="1:17" s="9" customFormat="1" ht="19.5" customHeight="1">
      <c r="A12" s="107"/>
      <c r="B12" s="21">
        <v>4</v>
      </c>
      <c r="C12" s="128" t="s">
        <v>531</v>
      </c>
      <c r="D12" s="128" t="s">
        <v>531</v>
      </c>
      <c r="E12" s="129" t="s">
        <v>532</v>
      </c>
      <c r="F12" s="130"/>
      <c r="G12" s="131">
        <v>79</v>
      </c>
      <c r="H12" s="132">
        <f t="shared" si="0"/>
        <v>0</v>
      </c>
      <c r="I12" s="133"/>
      <c r="J12" s="134" t="s">
        <v>533</v>
      </c>
      <c r="K12" s="135" t="s">
        <v>534</v>
      </c>
      <c r="L12" s="117"/>
      <c r="M12" s="25"/>
      <c r="N12" s="21"/>
      <c r="O12" s="118"/>
      <c r="P12" s="118"/>
      <c r="Q12" s="106"/>
    </row>
    <row r="13" spans="1:17" s="145" customFormat="1" ht="18" customHeight="1">
      <c r="A13" s="136"/>
      <c r="B13" s="21">
        <v>5</v>
      </c>
      <c r="C13" s="137" t="s">
        <v>531</v>
      </c>
      <c r="D13" s="137" t="s">
        <v>531</v>
      </c>
      <c r="E13" s="138" t="s">
        <v>535</v>
      </c>
      <c r="F13" s="139"/>
      <c r="G13" s="140">
        <v>212</v>
      </c>
      <c r="H13" s="141">
        <f t="shared" si="0"/>
        <v>0</v>
      </c>
      <c r="I13" s="141"/>
      <c r="J13" s="142" t="s">
        <v>536</v>
      </c>
      <c r="K13" s="143" t="s">
        <v>537</v>
      </c>
      <c r="L13" s="117"/>
      <c r="M13" s="25"/>
      <c r="N13" s="118"/>
      <c r="O13" s="118"/>
      <c r="P13" s="118"/>
      <c r="Q13" s="144"/>
    </row>
    <row r="14" spans="1:17" s="145" customFormat="1" ht="18" customHeight="1">
      <c r="A14" s="136"/>
      <c r="B14" s="21">
        <v>6</v>
      </c>
      <c r="C14" s="137" t="s">
        <v>531</v>
      </c>
      <c r="D14" s="137" t="s">
        <v>531</v>
      </c>
      <c r="E14" s="146" t="s">
        <v>538</v>
      </c>
      <c r="F14" s="139"/>
      <c r="G14" s="140">
        <v>212</v>
      </c>
      <c r="H14" s="141">
        <f t="shared" si="0"/>
        <v>0</v>
      </c>
      <c r="I14" s="141"/>
      <c r="J14" s="142" t="s">
        <v>539</v>
      </c>
      <c r="K14" s="135" t="s">
        <v>540</v>
      </c>
      <c r="L14" s="117"/>
      <c r="M14" s="25"/>
      <c r="N14" s="118"/>
      <c r="O14" s="118"/>
      <c r="P14" s="118"/>
      <c r="Q14" s="144"/>
    </row>
    <row r="15" spans="1:17" s="145" customFormat="1" ht="18" customHeight="1">
      <c r="A15" s="136"/>
      <c r="B15" s="21">
        <v>7</v>
      </c>
      <c r="C15" s="147" t="s">
        <v>531</v>
      </c>
      <c r="D15" s="147" t="s">
        <v>531</v>
      </c>
      <c r="E15" s="148" t="s">
        <v>541</v>
      </c>
      <c r="F15" s="149">
        <v>2</v>
      </c>
      <c r="G15" s="150">
        <v>78</v>
      </c>
      <c r="H15" s="151">
        <f>F15*G15</f>
        <v>156</v>
      </c>
      <c r="I15" s="151"/>
      <c r="J15" s="152" t="s">
        <v>542</v>
      </c>
      <c r="K15" s="153" t="s">
        <v>543</v>
      </c>
      <c r="L15" s="117"/>
      <c r="M15" s="25">
        <v>43851</v>
      </c>
      <c r="N15" s="118"/>
      <c r="O15" s="118"/>
      <c r="P15" s="118" t="s">
        <v>544</v>
      </c>
      <c r="Q15" s="144"/>
    </row>
    <row r="16" spans="1:17" s="145" customFormat="1" ht="18" customHeight="1">
      <c r="A16" s="136"/>
      <c r="B16" s="21">
        <v>8</v>
      </c>
      <c r="C16" s="147" t="s">
        <v>531</v>
      </c>
      <c r="D16" s="147" t="s">
        <v>531</v>
      </c>
      <c r="E16" s="154" t="s">
        <v>545</v>
      </c>
      <c r="F16" s="155">
        <v>6</v>
      </c>
      <c r="G16" s="126">
        <v>190</v>
      </c>
      <c r="H16" s="151">
        <f t="shared" ref="H16" si="1">F16*G16</f>
        <v>1140</v>
      </c>
      <c r="I16" s="156"/>
      <c r="J16" s="154" t="s">
        <v>546</v>
      </c>
      <c r="K16" s="153" t="s">
        <v>547</v>
      </c>
      <c r="L16" s="117"/>
      <c r="M16" s="25">
        <v>43851</v>
      </c>
      <c r="N16" s="118"/>
      <c r="O16" s="118"/>
      <c r="P16" s="118" t="s">
        <v>544</v>
      </c>
      <c r="Q16" s="144"/>
    </row>
    <row r="17" spans="1:17" s="145" customFormat="1" ht="18" customHeight="1">
      <c r="A17" s="136"/>
      <c r="B17" s="21"/>
      <c r="C17" s="21"/>
      <c r="D17" s="21"/>
      <c r="E17" s="157"/>
      <c r="F17" s="158"/>
      <c r="G17" s="24"/>
      <c r="H17" s="36"/>
      <c r="I17" s="36"/>
      <c r="J17" s="30"/>
      <c r="K17" s="116"/>
      <c r="L17" s="117"/>
      <c r="M17" s="25"/>
      <c r="N17" s="118"/>
      <c r="O17" s="118"/>
      <c r="P17" s="118"/>
      <c r="Q17" s="144"/>
    </row>
    <row r="18" spans="1:17" s="145" customFormat="1" ht="18" customHeight="1">
      <c r="A18" s="136"/>
      <c r="B18" s="21"/>
      <c r="C18" s="104"/>
      <c r="D18" s="104"/>
      <c r="E18" s="159"/>
      <c r="F18" s="160"/>
      <c r="G18" s="161"/>
      <c r="H18" s="162"/>
      <c r="I18" s="162"/>
      <c r="J18" s="163"/>
      <c r="K18" s="153"/>
      <c r="L18" s="117"/>
      <c r="M18" s="25"/>
      <c r="N18" s="118"/>
      <c r="O18" s="118"/>
      <c r="P18" s="118"/>
      <c r="Q18" s="144"/>
    </row>
    <row r="19" spans="1:17" s="9" customFormat="1" ht="19.5" customHeight="1">
      <c r="A19" s="107"/>
      <c r="B19" s="21"/>
      <c r="C19" s="22"/>
      <c r="D19" s="22"/>
      <c r="E19" s="164"/>
      <c r="F19" s="165"/>
      <c r="G19" s="166"/>
      <c r="H19" s="162"/>
      <c r="I19" s="167"/>
      <c r="J19" s="164"/>
      <c r="K19" s="116"/>
      <c r="L19" s="168"/>
      <c r="M19" s="25"/>
      <c r="N19" s="21"/>
      <c r="O19" s="22"/>
      <c r="P19" s="25"/>
      <c r="Q19" s="106"/>
    </row>
    <row r="20" spans="1:17" s="9" customFormat="1" ht="19.5" customHeight="1">
      <c r="A20" s="107"/>
      <c r="B20" s="21"/>
      <c r="C20" s="104"/>
      <c r="D20" s="104"/>
      <c r="E20" s="164"/>
      <c r="F20" s="165"/>
      <c r="G20" s="166"/>
      <c r="H20" s="162"/>
      <c r="I20" s="167"/>
      <c r="J20" s="164"/>
      <c r="K20" s="153"/>
      <c r="L20" s="22"/>
      <c r="M20" s="25"/>
      <c r="N20" s="21"/>
      <c r="O20" s="22"/>
      <c r="P20" s="25"/>
      <c r="Q20" s="106"/>
    </row>
    <row r="21" spans="1:17" s="9" customFormat="1" ht="19.5" customHeight="1">
      <c r="A21" s="107"/>
      <c r="B21" s="21"/>
      <c r="C21" s="169"/>
      <c r="D21" s="169"/>
      <c r="E21" s="82"/>
      <c r="F21" s="170"/>
      <c r="G21" s="171"/>
      <c r="H21" s="162"/>
      <c r="I21" s="167"/>
      <c r="J21" s="172"/>
      <c r="K21" s="31"/>
      <c r="L21" s="22"/>
      <c r="M21" s="25"/>
      <c r="N21" s="21"/>
      <c r="O21" s="22"/>
      <c r="P21" s="25"/>
      <c r="Q21" s="106"/>
    </row>
    <row r="22" spans="1:17" s="9" customFormat="1" ht="19.5" customHeight="1">
      <c r="A22" s="107"/>
      <c r="B22" s="21"/>
      <c r="C22" s="22"/>
      <c r="D22" s="22"/>
      <c r="E22" s="173"/>
      <c r="F22" s="174"/>
      <c r="G22" s="24"/>
      <c r="H22" s="36"/>
      <c r="I22" s="28"/>
      <c r="J22" s="175"/>
      <c r="K22" s="31"/>
      <c r="L22" s="22"/>
      <c r="M22" s="25"/>
      <c r="N22" s="21"/>
      <c r="O22" s="22"/>
      <c r="P22" s="25"/>
      <c r="Q22" s="106"/>
    </row>
    <row r="23" spans="1:17" s="9" customFormat="1" ht="19.5" customHeight="1">
      <c r="A23" s="107"/>
      <c r="B23" s="21"/>
      <c r="C23" s="22"/>
      <c r="D23" s="22"/>
      <c r="E23" s="176"/>
      <c r="F23" s="177"/>
      <c r="G23" s="22"/>
      <c r="H23" s="36"/>
      <c r="I23" s="31"/>
      <c r="J23" s="176"/>
      <c r="K23" s="31"/>
      <c r="L23" s="22"/>
      <c r="M23" s="25"/>
      <c r="N23" s="21"/>
      <c r="O23" s="22"/>
      <c r="P23" s="25"/>
      <c r="Q23" s="106"/>
    </row>
    <row r="24" spans="1:17" s="9" customFormat="1" ht="19.5" customHeight="1">
      <c r="B24" s="21"/>
      <c r="C24" s="22"/>
      <c r="D24" s="22"/>
      <c r="E24" s="176"/>
      <c r="F24" s="177"/>
      <c r="G24" s="22"/>
      <c r="H24" s="36"/>
      <c r="I24" s="31"/>
      <c r="J24" s="176"/>
      <c r="K24" s="31"/>
      <c r="L24" s="22"/>
      <c r="M24" s="25"/>
      <c r="N24" s="21"/>
      <c r="O24" s="22"/>
      <c r="P24" s="25"/>
      <c r="Q24" s="106"/>
    </row>
    <row r="25" spans="1:17" s="9" customFormat="1" ht="19.5" customHeight="1">
      <c r="B25" s="21"/>
      <c r="C25" s="22"/>
      <c r="D25" s="22"/>
      <c r="E25" s="176"/>
      <c r="F25" s="177"/>
      <c r="G25" s="22"/>
      <c r="H25" s="36"/>
      <c r="I25" s="31"/>
      <c r="J25" s="176"/>
      <c r="K25" s="31"/>
      <c r="L25" s="22"/>
      <c r="M25" s="25"/>
      <c r="N25" s="21"/>
      <c r="O25" s="22"/>
      <c r="P25" s="25"/>
      <c r="Q25" s="106"/>
    </row>
    <row r="26" spans="1:17" s="9" customFormat="1" ht="19.5" customHeight="1">
      <c r="B26" s="21"/>
      <c r="C26" s="22"/>
      <c r="D26" s="22"/>
      <c r="E26" s="176"/>
      <c r="F26" s="177"/>
      <c r="G26" s="22"/>
      <c r="H26" s="36"/>
      <c r="I26" s="31"/>
      <c r="J26" s="176"/>
      <c r="K26" s="31"/>
      <c r="L26" s="22"/>
      <c r="M26" s="25"/>
      <c r="N26" s="21"/>
      <c r="O26" s="22"/>
      <c r="P26" s="25"/>
      <c r="Q26" s="106"/>
    </row>
    <row r="27" spans="1:17" s="9" customFormat="1" ht="19.5" customHeight="1">
      <c r="B27" s="21"/>
      <c r="C27" s="22"/>
      <c r="D27" s="22"/>
      <c r="E27" s="178"/>
      <c r="F27" s="24"/>
      <c r="G27" s="24"/>
      <c r="H27" s="36"/>
      <c r="I27" s="179"/>
      <c r="J27" s="175"/>
      <c r="K27" s="31"/>
      <c r="L27" s="22"/>
      <c r="M27" s="25"/>
      <c r="N27" s="21"/>
      <c r="O27" s="22"/>
      <c r="P27" s="25"/>
      <c r="Q27" s="106"/>
    </row>
    <row r="28" spans="1:17" s="9" customFormat="1" ht="19.5" customHeight="1">
      <c r="B28" s="21"/>
      <c r="C28" s="22"/>
      <c r="D28" s="22"/>
      <c r="E28" s="178"/>
      <c r="F28" s="24"/>
      <c r="G28" s="24"/>
      <c r="H28" s="36"/>
      <c r="I28" s="179"/>
      <c r="J28" s="175"/>
      <c r="K28" s="31"/>
      <c r="L28" s="22"/>
      <c r="M28" s="25"/>
      <c r="N28" s="21"/>
      <c r="O28" s="22"/>
      <c r="P28" s="25"/>
      <c r="Q28" s="106"/>
    </row>
    <row r="29" spans="1:17" s="9" customFormat="1" ht="19.5" customHeight="1">
      <c r="B29" s="21"/>
      <c r="C29" s="22"/>
      <c r="D29" s="22"/>
      <c r="E29" s="178"/>
      <c r="F29" s="24"/>
      <c r="G29" s="36"/>
      <c r="H29" s="36"/>
      <c r="I29" s="179"/>
      <c r="J29" s="175"/>
      <c r="K29" s="31"/>
      <c r="L29" s="22"/>
      <c r="M29" s="25"/>
      <c r="N29" s="21"/>
      <c r="O29" s="22"/>
      <c r="P29" s="25"/>
      <c r="Q29" s="106"/>
    </row>
    <row r="30" spans="1:17" s="9" customFormat="1" ht="19.5" customHeight="1">
      <c r="B30" s="21"/>
      <c r="C30" s="22"/>
      <c r="D30" s="22"/>
      <c r="E30" s="180"/>
      <c r="F30" s="24"/>
      <c r="G30" s="36"/>
      <c r="H30" s="36"/>
      <c r="I30" s="179"/>
      <c r="J30" s="175"/>
      <c r="K30" s="31"/>
      <c r="L30" s="22"/>
      <c r="M30" s="25"/>
      <c r="N30" s="21"/>
      <c r="O30" s="22"/>
      <c r="P30" s="25"/>
      <c r="Q30" s="106"/>
    </row>
    <row r="31" spans="1:17" s="9" customFormat="1" ht="19.5" customHeight="1">
      <c r="B31" s="21"/>
      <c r="C31" s="22"/>
      <c r="D31" s="22"/>
      <c r="E31" s="180"/>
      <c r="F31" s="24"/>
      <c r="G31" s="36"/>
      <c r="H31" s="36"/>
      <c r="I31" s="179"/>
      <c r="J31" s="175"/>
      <c r="K31" s="31"/>
      <c r="L31" s="22"/>
      <c r="M31" s="25"/>
      <c r="N31" s="21"/>
      <c r="O31" s="22"/>
      <c r="P31" s="25"/>
      <c r="Q31" s="106"/>
    </row>
    <row r="32" spans="1:17" s="9" customFormat="1" ht="19.5" customHeight="1">
      <c r="B32" s="21"/>
      <c r="C32" s="22"/>
      <c r="D32" s="22"/>
      <c r="E32" s="180"/>
      <c r="F32" s="24"/>
      <c r="G32" s="36"/>
      <c r="H32" s="36"/>
      <c r="I32" s="179"/>
      <c r="J32" s="175"/>
      <c r="K32" s="31"/>
      <c r="L32" s="22"/>
      <c r="M32" s="25"/>
      <c r="N32" s="21"/>
      <c r="O32" s="22"/>
      <c r="P32" s="25"/>
      <c r="Q32" s="106"/>
    </row>
    <row r="33" spans="2:17" s="9" customFormat="1" ht="19.5" customHeight="1">
      <c r="B33" s="21"/>
      <c r="C33" s="22"/>
      <c r="D33" s="22"/>
      <c r="E33" s="180"/>
      <c r="F33" s="24"/>
      <c r="G33" s="36"/>
      <c r="H33" s="36"/>
      <c r="I33" s="179"/>
      <c r="J33" s="175"/>
      <c r="K33" s="31"/>
      <c r="L33" s="22"/>
      <c r="M33" s="25"/>
      <c r="N33" s="21"/>
      <c r="O33" s="22"/>
      <c r="P33" s="25"/>
      <c r="Q33" s="106"/>
    </row>
    <row r="34" spans="2:17" s="9" customFormat="1" ht="19.5" customHeight="1">
      <c r="B34" s="21"/>
      <c r="C34" s="22"/>
      <c r="D34" s="22"/>
      <c r="E34" s="180"/>
      <c r="F34" s="24"/>
      <c r="G34" s="36"/>
      <c r="H34" s="36"/>
      <c r="I34" s="179"/>
      <c r="J34" s="175"/>
      <c r="K34" s="31"/>
      <c r="L34" s="22"/>
      <c r="M34" s="25"/>
      <c r="N34" s="21"/>
      <c r="O34" s="22"/>
      <c r="P34" s="25"/>
      <c r="Q34" s="106"/>
    </row>
    <row r="35" spans="2:17" s="9" customFormat="1" ht="19.5" customHeight="1">
      <c r="B35" s="21"/>
      <c r="C35" s="22"/>
      <c r="D35" s="22"/>
      <c r="E35" s="180"/>
      <c r="F35" s="24"/>
      <c r="G35" s="36"/>
      <c r="H35" s="36"/>
      <c r="I35" s="179"/>
      <c r="J35" s="175"/>
      <c r="K35" s="31"/>
      <c r="L35" s="22"/>
      <c r="M35" s="25"/>
      <c r="N35" s="21"/>
      <c r="O35" s="22"/>
      <c r="P35" s="25"/>
      <c r="Q35" s="106"/>
    </row>
    <row r="36" spans="2:17" s="9" customFormat="1" ht="19.5" customHeight="1">
      <c r="B36" s="21"/>
      <c r="C36" s="22"/>
      <c r="D36" s="22"/>
      <c r="E36" s="180"/>
      <c r="F36" s="24"/>
      <c r="G36" s="36"/>
      <c r="H36" s="36"/>
      <c r="I36" s="179"/>
      <c r="J36" s="175"/>
      <c r="K36" s="31"/>
      <c r="L36" s="22"/>
      <c r="M36" s="25"/>
      <c r="N36" s="21"/>
      <c r="O36" s="22"/>
      <c r="P36" s="25"/>
      <c r="Q36" s="106"/>
    </row>
    <row r="37" spans="2:17" s="9" customFormat="1" ht="19.5" customHeight="1">
      <c r="B37" s="21"/>
      <c r="C37" s="22"/>
      <c r="D37" s="22"/>
      <c r="E37" s="180"/>
      <c r="F37" s="24"/>
      <c r="G37" s="36"/>
      <c r="H37" s="36"/>
      <c r="I37" s="179"/>
      <c r="J37" s="175"/>
      <c r="K37" s="31"/>
      <c r="L37" s="22"/>
      <c r="M37" s="25"/>
      <c r="N37" s="21"/>
      <c r="O37" s="22"/>
      <c r="P37" s="25"/>
      <c r="Q37" s="106"/>
    </row>
    <row r="38" spans="2:17" s="9" customFormat="1" ht="19.5" customHeight="1">
      <c r="B38" s="21"/>
      <c r="C38" s="22"/>
      <c r="D38" s="22"/>
      <c r="E38" s="180"/>
      <c r="F38" s="24"/>
      <c r="G38" s="36"/>
      <c r="H38" s="36"/>
      <c r="I38" s="179"/>
      <c r="J38" s="175"/>
      <c r="K38" s="31"/>
      <c r="L38" s="22"/>
      <c r="M38" s="25"/>
      <c r="N38" s="21"/>
      <c r="O38" s="22"/>
      <c r="P38" s="25"/>
      <c r="Q38" s="106"/>
    </row>
    <row r="39" spans="2:17" s="9" customFormat="1" ht="19.5" customHeight="1">
      <c r="B39" s="21"/>
      <c r="C39" s="22"/>
      <c r="D39" s="22"/>
      <c r="E39" s="180"/>
      <c r="F39" s="24"/>
      <c r="G39" s="36"/>
      <c r="H39" s="36"/>
      <c r="I39" s="179"/>
      <c r="J39" s="175"/>
      <c r="K39" s="31"/>
      <c r="L39" s="22"/>
      <c r="M39" s="25"/>
      <c r="N39" s="21"/>
      <c r="O39" s="22"/>
      <c r="P39" s="25"/>
      <c r="Q39" s="106"/>
    </row>
    <row r="40" spans="2:17" s="9" customFormat="1" ht="19.5" customHeight="1">
      <c r="B40" s="21"/>
      <c r="C40" s="22"/>
      <c r="D40" s="22"/>
      <c r="E40" s="180"/>
      <c r="F40" s="24"/>
      <c r="G40" s="36"/>
      <c r="H40" s="36"/>
      <c r="I40" s="179"/>
      <c r="J40" s="175"/>
      <c r="K40" s="31"/>
      <c r="L40" s="22"/>
      <c r="M40" s="25"/>
      <c r="N40" s="21"/>
      <c r="O40" s="22"/>
      <c r="P40" s="25"/>
      <c r="Q40" s="106"/>
    </row>
    <row r="41" spans="2:17" s="9" customFormat="1" ht="19.5" customHeight="1">
      <c r="B41" s="21"/>
      <c r="C41" s="22"/>
      <c r="D41" s="22"/>
      <c r="E41" s="180"/>
      <c r="F41" s="24"/>
      <c r="G41" s="36"/>
      <c r="H41" s="36"/>
      <c r="I41" s="179"/>
      <c r="J41" s="175"/>
      <c r="K41" s="31"/>
      <c r="L41" s="22"/>
      <c r="M41" s="25"/>
      <c r="N41" s="21"/>
      <c r="O41" s="22"/>
      <c r="P41" s="25"/>
      <c r="Q41" s="106"/>
    </row>
    <row r="42" spans="2:17" s="9" customFormat="1" ht="19.5" customHeight="1">
      <c r="B42" s="21"/>
      <c r="C42" s="22"/>
      <c r="D42" s="22"/>
      <c r="E42" s="180"/>
      <c r="F42" s="24"/>
      <c r="G42" s="36"/>
      <c r="H42" s="36"/>
      <c r="I42" s="179"/>
      <c r="J42" s="175"/>
      <c r="K42" s="31"/>
      <c r="L42" s="22"/>
      <c r="M42" s="25"/>
      <c r="N42" s="21"/>
      <c r="O42" s="22"/>
      <c r="P42" s="25"/>
      <c r="Q42" s="106"/>
    </row>
    <row r="43" spans="2:17" s="9" customFormat="1" ht="19.5" customHeight="1">
      <c r="B43" s="21"/>
      <c r="C43" s="22"/>
      <c r="D43" s="22"/>
      <c r="E43" s="180"/>
      <c r="F43" s="24"/>
      <c r="G43" s="36"/>
      <c r="H43" s="36"/>
      <c r="I43" s="179"/>
      <c r="J43" s="175"/>
      <c r="K43" s="31"/>
      <c r="L43" s="22"/>
      <c r="M43" s="25"/>
      <c r="N43" s="21"/>
      <c r="O43" s="22"/>
      <c r="P43" s="25"/>
      <c r="Q43" s="106"/>
    </row>
    <row r="44" spans="2:17" s="9" customFormat="1" ht="19.5" customHeight="1">
      <c r="B44" s="21"/>
      <c r="C44" s="22"/>
      <c r="D44" s="22"/>
      <c r="E44" s="180"/>
      <c r="F44" s="24"/>
      <c r="G44" s="36"/>
      <c r="H44" s="36"/>
      <c r="I44" s="179"/>
      <c r="J44" s="175"/>
      <c r="K44" s="31"/>
      <c r="L44" s="22"/>
      <c r="M44" s="25"/>
      <c r="N44" s="21"/>
      <c r="O44" s="22"/>
      <c r="P44" s="25"/>
      <c r="Q44" s="106"/>
    </row>
    <row r="45" spans="2:17" s="9" customFormat="1" ht="19.5" customHeight="1">
      <c r="B45" s="21"/>
      <c r="C45" s="22"/>
      <c r="D45" s="22"/>
      <c r="E45" s="180"/>
      <c r="F45" s="24"/>
      <c r="G45" s="36"/>
      <c r="H45" s="36"/>
      <c r="I45" s="179"/>
      <c r="J45" s="175"/>
      <c r="K45" s="31"/>
      <c r="L45" s="22"/>
      <c r="M45" s="25"/>
      <c r="N45" s="21"/>
      <c r="O45" s="22"/>
      <c r="P45" s="25"/>
      <c r="Q45" s="106"/>
    </row>
    <row r="46" spans="2:17" s="9" customFormat="1" ht="19.5" customHeight="1">
      <c r="B46" s="21"/>
      <c r="C46" s="22"/>
      <c r="D46" s="22"/>
      <c r="E46" s="180"/>
      <c r="F46" s="24"/>
      <c r="G46" s="36"/>
      <c r="H46" s="36"/>
      <c r="I46" s="179"/>
      <c r="J46" s="175"/>
      <c r="K46" s="31"/>
      <c r="L46" s="22"/>
      <c r="M46" s="25"/>
      <c r="N46" s="21"/>
      <c r="O46" s="22"/>
      <c r="P46" s="25"/>
      <c r="Q46" s="106"/>
    </row>
    <row r="47" spans="2:17" s="9" customFormat="1" ht="19.5" customHeight="1">
      <c r="B47" s="21"/>
      <c r="C47" s="22"/>
      <c r="D47" s="22"/>
      <c r="E47" s="180"/>
      <c r="F47" s="24"/>
      <c r="G47" s="36"/>
      <c r="H47" s="36"/>
      <c r="I47" s="179"/>
      <c r="J47" s="175"/>
      <c r="K47" s="31"/>
      <c r="L47" s="22"/>
      <c r="M47" s="25"/>
      <c r="N47" s="21"/>
      <c r="O47" s="22"/>
      <c r="P47" s="25"/>
      <c r="Q47" s="106"/>
    </row>
    <row r="48" spans="2:17" s="9" customFormat="1" ht="19.5" customHeight="1">
      <c r="B48" s="21"/>
      <c r="C48" s="22"/>
      <c r="D48" s="22"/>
      <c r="E48" s="180"/>
      <c r="F48" s="24"/>
      <c r="G48" s="36"/>
      <c r="H48" s="36"/>
      <c r="I48" s="179"/>
      <c r="J48" s="175"/>
      <c r="K48" s="31"/>
      <c r="L48" s="22"/>
      <c r="M48" s="25"/>
      <c r="N48" s="21"/>
      <c r="O48" s="22"/>
      <c r="P48" s="25"/>
      <c r="Q48" s="106"/>
    </row>
    <row r="49" spans="2:17" s="9" customFormat="1" ht="19.5" customHeight="1">
      <c r="B49" s="21"/>
      <c r="C49" s="22"/>
      <c r="D49" s="22"/>
      <c r="E49" s="180"/>
      <c r="F49" s="24"/>
      <c r="G49" s="36"/>
      <c r="H49" s="36"/>
      <c r="I49" s="179"/>
      <c r="J49" s="175"/>
      <c r="K49" s="31"/>
      <c r="L49" s="22"/>
      <c r="M49" s="25"/>
      <c r="N49" s="21"/>
      <c r="O49" s="22"/>
      <c r="P49" s="25"/>
      <c r="Q49" s="106"/>
    </row>
    <row r="50" spans="2:17" s="9" customFormat="1" ht="19.5" customHeight="1">
      <c r="B50" s="21"/>
      <c r="C50" s="22"/>
      <c r="D50" s="22"/>
      <c r="E50" s="180"/>
      <c r="F50" s="24"/>
      <c r="G50" s="36"/>
      <c r="H50" s="36"/>
      <c r="I50" s="179"/>
      <c r="J50" s="175"/>
      <c r="K50" s="31"/>
      <c r="L50" s="22"/>
      <c r="M50" s="25"/>
      <c r="N50" s="21"/>
      <c r="O50" s="22"/>
      <c r="P50" s="25"/>
      <c r="Q50" s="106"/>
    </row>
    <row r="51" spans="2:17" s="9" customFormat="1" ht="19.5" customHeight="1">
      <c r="B51" s="21"/>
      <c r="C51" s="22"/>
      <c r="D51" s="22"/>
      <c r="E51" s="180"/>
      <c r="F51" s="24"/>
      <c r="G51" s="36"/>
      <c r="H51" s="36"/>
      <c r="I51" s="179"/>
      <c r="J51" s="175"/>
      <c r="K51" s="31"/>
      <c r="L51" s="22"/>
      <c r="M51" s="25"/>
      <c r="N51" s="21"/>
      <c r="O51" s="22"/>
      <c r="P51" s="25"/>
      <c r="Q51" s="106"/>
    </row>
    <row r="52" spans="2:17" s="9" customFormat="1" ht="19.5" customHeight="1">
      <c r="B52" s="21"/>
      <c r="C52" s="22"/>
      <c r="D52" s="22"/>
      <c r="E52" s="180"/>
      <c r="F52" s="24"/>
      <c r="G52" s="36"/>
      <c r="H52" s="36"/>
      <c r="I52" s="179"/>
      <c r="J52" s="175"/>
      <c r="K52" s="31"/>
      <c r="L52" s="22"/>
      <c r="M52" s="25"/>
      <c r="N52" s="21"/>
      <c r="O52" s="22"/>
      <c r="P52" s="25"/>
      <c r="Q52" s="106"/>
    </row>
    <row r="53" spans="2:17" s="9" customFormat="1" ht="19.5" customHeight="1">
      <c r="B53" s="21"/>
      <c r="C53" s="22"/>
      <c r="D53" s="22"/>
      <c r="E53" s="180"/>
      <c r="F53" s="24"/>
      <c r="G53" s="36"/>
      <c r="H53" s="36"/>
      <c r="I53" s="179"/>
      <c r="J53" s="175"/>
      <c r="K53" s="31"/>
      <c r="L53" s="22"/>
      <c r="M53" s="25"/>
      <c r="N53" s="21"/>
      <c r="O53" s="22"/>
      <c r="P53" s="25"/>
      <c r="Q53" s="106"/>
    </row>
    <row r="54" spans="2:17" s="9" customFormat="1" ht="19.5" customHeight="1">
      <c r="B54" s="21"/>
      <c r="C54" s="22"/>
      <c r="D54" s="22"/>
      <c r="E54" s="180"/>
      <c r="F54" s="24"/>
      <c r="G54" s="36"/>
      <c r="H54" s="36"/>
      <c r="I54" s="179"/>
      <c r="J54" s="175"/>
      <c r="K54" s="31"/>
      <c r="L54" s="22"/>
      <c r="M54" s="25"/>
      <c r="N54" s="21"/>
      <c r="O54" s="22"/>
      <c r="P54" s="25"/>
      <c r="Q54" s="106"/>
    </row>
    <row r="55" spans="2:17" s="9" customFormat="1" ht="19.5" customHeight="1">
      <c r="B55" s="21"/>
      <c r="C55" s="22"/>
      <c r="D55" s="22"/>
      <c r="E55" s="180"/>
      <c r="F55" s="24"/>
      <c r="G55" s="36"/>
      <c r="H55" s="36"/>
      <c r="I55" s="179"/>
      <c r="J55" s="175"/>
      <c r="K55" s="31"/>
      <c r="L55" s="22"/>
      <c r="M55" s="25"/>
      <c r="N55" s="21"/>
      <c r="O55" s="22"/>
      <c r="P55" s="25"/>
      <c r="Q55" s="106"/>
    </row>
    <row r="56" spans="2:17" s="9" customFormat="1" ht="19.5" customHeight="1">
      <c r="B56" s="21"/>
      <c r="C56" s="22"/>
      <c r="D56" s="22"/>
      <c r="E56" s="180"/>
      <c r="F56" s="24"/>
      <c r="G56" s="36"/>
      <c r="H56" s="36"/>
      <c r="I56" s="179"/>
      <c r="J56" s="175"/>
      <c r="K56" s="31"/>
      <c r="L56" s="22"/>
      <c r="M56" s="25"/>
      <c r="N56" s="21"/>
      <c r="O56" s="22"/>
      <c r="P56" s="25"/>
      <c r="Q56" s="106"/>
    </row>
    <row r="57" spans="2:17" s="9" customFormat="1" ht="19.5" customHeight="1">
      <c r="B57" s="21"/>
      <c r="C57" s="22"/>
      <c r="D57" s="22"/>
      <c r="E57" s="180"/>
      <c r="F57" s="24"/>
      <c r="G57" s="36"/>
      <c r="H57" s="36"/>
      <c r="I57" s="179"/>
      <c r="J57" s="175"/>
      <c r="K57" s="31"/>
      <c r="L57" s="22"/>
      <c r="M57" s="25"/>
      <c r="N57" s="21"/>
      <c r="O57" s="22"/>
      <c r="P57" s="25"/>
      <c r="Q57" s="106"/>
    </row>
    <row r="58" spans="2:17" s="9" customFormat="1" ht="19.5" customHeight="1">
      <c r="B58" s="21"/>
      <c r="C58" s="22"/>
      <c r="D58" s="22"/>
      <c r="E58" s="180"/>
      <c r="F58" s="24"/>
      <c r="G58" s="36"/>
      <c r="H58" s="36"/>
      <c r="I58" s="179"/>
      <c r="J58" s="175"/>
      <c r="K58" s="31"/>
      <c r="L58" s="22"/>
      <c r="M58" s="25"/>
      <c r="N58" s="21"/>
      <c r="O58" s="22"/>
      <c r="P58" s="25"/>
      <c r="Q58" s="106"/>
    </row>
    <row r="59" spans="2:17" s="9" customFormat="1" ht="19.5" customHeight="1">
      <c r="B59" s="21"/>
      <c r="C59" s="22"/>
      <c r="D59" s="22"/>
      <c r="E59" s="180"/>
      <c r="F59" s="24"/>
      <c r="G59" s="36"/>
      <c r="H59" s="36"/>
      <c r="I59" s="179"/>
      <c r="J59" s="175"/>
      <c r="K59" s="31"/>
      <c r="L59" s="22"/>
      <c r="M59" s="25"/>
      <c r="N59" s="21"/>
      <c r="O59" s="22"/>
      <c r="P59" s="25"/>
      <c r="Q59" s="106"/>
    </row>
    <row r="60" spans="2:17" s="9" customFormat="1" ht="19.5" customHeight="1">
      <c r="B60" s="21"/>
      <c r="C60" s="22"/>
      <c r="D60" s="22"/>
      <c r="E60" s="180"/>
      <c r="F60" s="24"/>
      <c r="G60" s="36"/>
      <c r="H60" s="36"/>
      <c r="I60" s="179"/>
      <c r="J60" s="175"/>
      <c r="K60" s="31"/>
      <c r="L60" s="22"/>
      <c r="M60" s="25"/>
      <c r="N60" s="21"/>
      <c r="O60" s="22"/>
      <c r="P60" s="25"/>
      <c r="Q60" s="106"/>
    </row>
    <row r="61" spans="2:17" s="9" customFormat="1" ht="19.5" customHeight="1">
      <c r="B61" s="21"/>
      <c r="C61" s="22"/>
      <c r="D61" s="22"/>
      <c r="E61" s="180"/>
      <c r="F61" s="24"/>
      <c r="G61" s="36"/>
      <c r="H61" s="36"/>
      <c r="I61" s="179"/>
      <c r="J61" s="175"/>
      <c r="K61" s="31"/>
      <c r="L61" s="22"/>
      <c r="M61" s="25"/>
      <c r="N61" s="21"/>
      <c r="O61" s="22"/>
      <c r="P61" s="25"/>
      <c r="Q61" s="106"/>
    </row>
    <row r="62" spans="2:17" s="9" customFormat="1" ht="19.5" customHeight="1">
      <c r="B62" s="21"/>
      <c r="C62" s="22"/>
      <c r="D62" s="22"/>
      <c r="E62" s="180"/>
      <c r="F62" s="24"/>
      <c r="G62" s="36"/>
      <c r="H62" s="36"/>
      <c r="I62" s="179"/>
      <c r="J62" s="175"/>
      <c r="K62" s="31"/>
      <c r="L62" s="22"/>
      <c r="M62" s="25"/>
      <c r="N62" s="21"/>
      <c r="O62" s="22"/>
      <c r="P62" s="25"/>
      <c r="Q62" s="106"/>
    </row>
    <row r="63" spans="2:17" s="9" customFormat="1" ht="19.5" customHeight="1">
      <c r="B63" s="21"/>
      <c r="C63" s="22"/>
      <c r="D63" s="22"/>
      <c r="E63" s="180"/>
      <c r="F63" s="24"/>
      <c r="G63" s="36"/>
      <c r="H63" s="36"/>
      <c r="I63" s="179"/>
      <c r="J63" s="175"/>
      <c r="K63" s="31"/>
      <c r="L63" s="22"/>
      <c r="M63" s="25"/>
      <c r="N63" s="21"/>
      <c r="O63" s="22"/>
      <c r="P63" s="25"/>
      <c r="Q63" s="106"/>
    </row>
    <row r="64" spans="2:17" s="9" customFormat="1" ht="19.5" customHeight="1">
      <c r="B64" s="21"/>
      <c r="C64" s="22"/>
      <c r="D64" s="22"/>
      <c r="E64" s="180"/>
      <c r="F64" s="24"/>
      <c r="G64" s="36"/>
      <c r="H64" s="36"/>
      <c r="I64" s="179"/>
      <c r="J64" s="175"/>
      <c r="K64" s="31"/>
      <c r="L64" s="22"/>
      <c r="M64" s="25"/>
      <c r="N64" s="21"/>
      <c r="O64" s="22"/>
      <c r="P64" s="25"/>
      <c r="Q64" s="106"/>
    </row>
    <row r="65" spans="2:17" s="9" customFormat="1" ht="19.5" customHeight="1">
      <c r="B65" s="21"/>
      <c r="C65" s="22"/>
      <c r="D65" s="22"/>
      <c r="E65" s="180"/>
      <c r="F65" s="24"/>
      <c r="G65" s="36"/>
      <c r="H65" s="36"/>
      <c r="I65" s="179"/>
      <c r="J65" s="175"/>
      <c r="K65" s="31"/>
      <c r="L65" s="22"/>
      <c r="M65" s="25"/>
      <c r="N65" s="21"/>
      <c r="O65" s="22"/>
      <c r="P65" s="25"/>
      <c r="Q65" s="106"/>
    </row>
    <row r="66" spans="2:17" s="9" customFormat="1" ht="19.5" customHeight="1">
      <c r="B66" s="21"/>
      <c r="C66" s="22"/>
      <c r="D66" s="22"/>
      <c r="E66" s="180"/>
      <c r="F66" s="24"/>
      <c r="G66" s="36"/>
      <c r="H66" s="36"/>
      <c r="I66" s="179"/>
      <c r="J66" s="175"/>
      <c r="K66" s="31"/>
      <c r="L66" s="22"/>
      <c r="M66" s="25"/>
      <c r="N66" s="21"/>
      <c r="O66" s="22"/>
      <c r="P66" s="25"/>
      <c r="Q66" s="106"/>
    </row>
    <row r="67" spans="2:17" s="9" customFormat="1" ht="22.5" customHeight="1">
      <c r="B67" s="21"/>
      <c r="C67" s="181"/>
      <c r="D67" s="181"/>
      <c r="E67" s="164"/>
      <c r="F67" s="166"/>
      <c r="G67" s="182"/>
      <c r="H67" s="24"/>
      <c r="I67" s="167"/>
      <c r="J67" s="164"/>
      <c r="K67" s="31"/>
      <c r="L67" s="22"/>
      <c r="M67" s="25"/>
      <c r="N67" s="21"/>
      <c r="O67" s="22"/>
      <c r="P67" s="25"/>
      <c r="Q67" s="106"/>
    </row>
    <row r="68" spans="2:17" s="9" customFormat="1" ht="18.75" customHeight="1">
      <c r="B68" s="21"/>
      <c r="C68" s="181"/>
      <c r="D68" s="181"/>
      <c r="E68" s="164"/>
      <c r="F68" s="166"/>
      <c r="G68" s="182"/>
      <c r="H68" s="24"/>
      <c r="I68" s="167"/>
      <c r="J68" s="164"/>
      <c r="K68" s="31"/>
      <c r="L68" s="22"/>
      <c r="M68" s="25"/>
      <c r="N68" s="21"/>
      <c r="O68" s="22"/>
      <c r="P68" s="25"/>
      <c r="Q68" s="106"/>
    </row>
    <row r="69" spans="2:17" s="9" customFormat="1" ht="18.75" customHeight="1">
      <c r="B69" s="21"/>
      <c r="C69" s="22"/>
      <c r="D69" s="22"/>
      <c r="E69" s="173"/>
      <c r="F69" s="174"/>
      <c r="G69" s="36"/>
      <c r="H69" s="36"/>
      <c r="I69" s="28"/>
      <c r="J69" s="175"/>
      <c r="K69" s="31"/>
      <c r="L69" s="22"/>
      <c r="M69" s="25"/>
      <c r="N69" s="21"/>
      <c r="O69" s="22"/>
      <c r="P69" s="25"/>
      <c r="Q69" s="106"/>
    </row>
    <row r="70" spans="2:17" s="9" customFormat="1" ht="19.5" customHeight="1">
      <c r="B70" s="21"/>
      <c r="C70" s="22"/>
      <c r="D70" s="22"/>
      <c r="E70" s="173"/>
      <c r="F70" s="174"/>
      <c r="G70" s="36"/>
      <c r="H70" s="36"/>
      <c r="I70" s="28"/>
      <c r="J70" s="175"/>
      <c r="K70" s="31"/>
      <c r="L70" s="22"/>
      <c r="M70" s="25"/>
      <c r="N70" s="21"/>
      <c r="O70" s="22"/>
      <c r="P70" s="25"/>
      <c r="Q70" s="106"/>
    </row>
    <row r="71" spans="2:17" s="9" customFormat="1" ht="19.5" customHeight="1">
      <c r="B71" s="21"/>
      <c r="C71" s="22"/>
      <c r="D71" s="22"/>
      <c r="E71" s="176"/>
      <c r="F71" s="177"/>
      <c r="G71" s="31"/>
      <c r="H71" s="36"/>
      <c r="I71" s="31"/>
      <c r="J71" s="176"/>
      <c r="K71" s="31"/>
      <c r="L71" s="22"/>
      <c r="M71" s="25"/>
      <c r="N71" s="21"/>
      <c r="O71" s="22"/>
      <c r="P71" s="25"/>
      <c r="Q71" s="106"/>
    </row>
    <row r="72" spans="2:17" s="9" customFormat="1" ht="19.5" customHeight="1">
      <c r="B72" s="21"/>
      <c r="C72" s="22"/>
      <c r="D72" s="22"/>
      <c r="E72" s="176"/>
      <c r="F72" s="177"/>
      <c r="G72" s="31"/>
      <c r="H72" s="36"/>
      <c r="I72" s="31"/>
      <c r="J72" s="176"/>
      <c r="K72" s="31"/>
      <c r="L72" s="22"/>
      <c r="M72" s="25"/>
      <c r="N72" s="21"/>
      <c r="O72" s="22"/>
      <c r="P72" s="25"/>
      <c r="Q72" s="106"/>
    </row>
    <row r="73" spans="2:17" s="9" customFormat="1" ht="19.5" customHeight="1">
      <c r="B73" s="21"/>
      <c r="C73" s="181"/>
      <c r="D73" s="181"/>
      <c r="E73" s="31"/>
      <c r="F73" s="166"/>
      <c r="G73" s="182"/>
      <c r="H73" s="24"/>
      <c r="I73" s="167"/>
      <c r="J73" s="173"/>
      <c r="K73" s="31"/>
      <c r="L73" s="22"/>
      <c r="M73" s="25"/>
      <c r="N73" s="21"/>
      <c r="O73" s="22"/>
      <c r="P73" s="25"/>
      <c r="Q73" s="106"/>
    </row>
    <row r="74" spans="2:17" s="9" customFormat="1" ht="19.5" customHeight="1">
      <c r="B74" s="21"/>
      <c r="C74" s="181"/>
      <c r="D74" s="181"/>
      <c r="E74" s="183"/>
      <c r="F74" s="166"/>
      <c r="G74" s="182"/>
      <c r="H74" s="24"/>
      <c r="I74" s="167"/>
      <c r="J74" s="31"/>
      <c r="K74" s="31"/>
      <c r="L74" s="22"/>
      <c r="M74" s="25"/>
      <c r="N74" s="21"/>
      <c r="O74" s="22"/>
      <c r="P74" s="25"/>
      <c r="Q74" s="106"/>
    </row>
    <row r="75" spans="2:17" s="9" customFormat="1" ht="19.5" customHeight="1">
      <c r="B75" s="21"/>
      <c r="C75" s="181"/>
      <c r="D75" s="181"/>
      <c r="E75" s="183"/>
      <c r="F75" s="166"/>
      <c r="G75" s="182"/>
      <c r="H75" s="24"/>
      <c r="I75" s="167"/>
      <c r="J75" s="31"/>
      <c r="K75" s="31"/>
      <c r="L75" s="22"/>
      <c r="M75" s="25"/>
      <c r="N75" s="21"/>
      <c r="O75" s="22"/>
      <c r="P75" s="25"/>
      <c r="Q75" s="106"/>
    </row>
    <row r="76" spans="2:17" s="9" customFormat="1" ht="19.5" customHeight="1">
      <c r="B76" s="21"/>
      <c r="C76" s="181"/>
      <c r="D76" s="181"/>
      <c r="E76" s="183"/>
      <c r="F76" s="166"/>
      <c r="G76" s="182"/>
      <c r="H76" s="24"/>
      <c r="I76" s="167"/>
      <c r="J76" s="31"/>
      <c r="K76" s="31"/>
      <c r="L76" s="22"/>
      <c r="M76" s="25"/>
      <c r="N76" s="21"/>
      <c r="O76" s="22"/>
      <c r="P76" s="25"/>
      <c r="Q76" s="106"/>
    </row>
    <row r="77" spans="2:17" s="9" customFormat="1" ht="19.5" customHeight="1">
      <c r="B77" s="21"/>
      <c r="C77" s="181"/>
      <c r="D77" s="181"/>
      <c r="E77" s="183"/>
      <c r="F77" s="166"/>
      <c r="G77" s="182"/>
      <c r="H77" s="24"/>
      <c r="I77" s="167"/>
      <c r="J77" s="31"/>
      <c r="K77" s="31"/>
      <c r="L77" s="22"/>
      <c r="M77" s="25"/>
      <c r="N77" s="21"/>
      <c r="O77" s="22"/>
      <c r="P77" s="25"/>
      <c r="Q77" s="106"/>
    </row>
    <row r="78" spans="2:17" s="9" customFormat="1" ht="19.5" customHeight="1">
      <c r="B78" s="21"/>
      <c r="C78" s="181"/>
      <c r="D78" s="181"/>
      <c r="E78" s="183"/>
      <c r="F78" s="166"/>
      <c r="G78" s="182"/>
      <c r="H78" s="24"/>
      <c r="I78" s="167"/>
      <c r="J78" s="31"/>
      <c r="K78" s="31"/>
      <c r="L78" s="22"/>
      <c r="M78" s="25"/>
      <c r="N78" s="21"/>
      <c r="O78" s="22"/>
      <c r="P78" s="25"/>
      <c r="Q78" s="106"/>
    </row>
    <row r="79" spans="2:17" s="9" customFormat="1" ht="19.5" customHeight="1">
      <c r="B79" s="21"/>
      <c r="C79" s="181"/>
      <c r="D79" s="181"/>
      <c r="E79" s="183"/>
      <c r="F79" s="166"/>
      <c r="G79" s="182"/>
      <c r="H79" s="24"/>
      <c r="I79" s="167"/>
      <c r="J79" s="31"/>
      <c r="K79" s="31"/>
      <c r="L79" s="22"/>
      <c r="M79" s="25"/>
      <c r="N79" s="21"/>
      <c r="O79" s="22"/>
      <c r="P79" s="25"/>
      <c r="Q79" s="106"/>
    </row>
    <row r="80" spans="2:17" s="9" customFormat="1" ht="19.5" customHeight="1">
      <c r="B80" s="21"/>
      <c r="C80" s="181"/>
      <c r="D80" s="181"/>
      <c r="E80" s="183"/>
      <c r="F80" s="166"/>
      <c r="G80" s="182"/>
      <c r="H80" s="24"/>
      <c r="I80" s="167"/>
      <c r="J80" s="31"/>
      <c r="K80" s="31"/>
      <c r="L80" s="22"/>
      <c r="M80" s="25"/>
      <c r="N80" s="21"/>
      <c r="O80" s="22"/>
      <c r="P80" s="25"/>
      <c r="Q80" s="106"/>
    </row>
    <row r="81" spans="2:17" s="9" customFormat="1" ht="19.5" customHeight="1">
      <c r="B81" s="21"/>
      <c r="C81" s="181"/>
      <c r="D81" s="181"/>
      <c r="E81" s="183"/>
      <c r="F81" s="166"/>
      <c r="G81" s="182"/>
      <c r="H81" s="24"/>
      <c r="I81" s="167"/>
      <c r="J81" s="31"/>
      <c r="K81" s="31"/>
      <c r="L81" s="22"/>
      <c r="M81" s="25"/>
      <c r="N81" s="21"/>
      <c r="O81" s="22"/>
      <c r="P81" s="25"/>
      <c r="Q81" s="106"/>
    </row>
    <row r="82" spans="2:17" s="9" customFormat="1" ht="19.5" customHeight="1">
      <c r="B82" s="21"/>
      <c r="C82" s="181"/>
      <c r="D82" s="181"/>
      <c r="E82" s="183"/>
      <c r="F82" s="166"/>
      <c r="G82" s="182"/>
      <c r="H82" s="24"/>
      <c r="I82" s="167"/>
      <c r="J82" s="31"/>
      <c r="K82" s="31"/>
      <c r="L82" s="22"/>
      <c r="M82" s="25"/>
      <c r="N82" s="21"/>
      <c r="O82" s="22"/>
      <c r="P82" s="25"/>
      <c r="Q82" s="106"/>
    </row>
    <row r="83" spans="2:17" s="9" customFormat="1" ht="19.5" customHeight="1">
      <c r="B83" s="21"/>
      <c r="C83" s="181"/>
      <c r="D83" s="181"/>
      <c r="E83" s="183"/>
      <c r="F83" s="166"/>
      <c r="G83" s="182"/>
      <c r="H83" s="24"/>
      <c r="I83" s="167"/>
      <c r="J83" s="31"/>
      <c r="K83" s="31"/>
      <c r="L83" s="22"/>
      <c r="M83" s="25"/>
      <c r="N83" s="21"/>
      <c r="O83" s="22"/>
      <c r="P83" s="25"/>
      <c r="Q83" s="106"/>
    </row>
    <row r="84" spans="2:17" s="9" customFormat="1" ht="19.5" customHeight="1">
      <c r="B84" s="21"/>
      <c r="C84" s="181"/>
      <c r="D84" s="181"/>
      <c r="E84" s="183"/>
      <c r="F84" s="166"/>
      <c r="G84" s="182"/>
      <c r="H84" s="24"/>
      <c r="I84" s="167"/>
      <c r="J84" s="31"/>
      <c r="K84" s="31"/>
      <c r="L84" s="22"/>
      <c r="M84" s="25"/>
      <c r="N84" s="21"/>
      <c r="O84" s="22"/>
      <c r="P84" s="25"/>
      <c r="Q84" s="106"/>
    </row>
    <row r="85" spans="2:17" s="9" customFormat="1" ht="19.5" customHeight="1">
      <c r="B85" s="21"/>
      <c r="C85" s="181"/>
      <c r="D85" s="181"/>
      <c r="E85" s="183"/>
      <c r="F85" s="166"/>
      <c r="G85" s="182"/>
      <c r="H85" s="24"/>
      <c r="I85" s="167"/>
      <c r="J85" s="31"/>
      <c r="K85" s="31"/>
      <c r="L85" s="22"/>
      <c r="M85" s="25"/>
      <c r="N85" s="21"/>
      <c r="O85" s="22"/>
      <c r="P85" s="25"/>
      <c r="Q85" s="106"/>
    </row>
    <row r="86" spans="2:17" s="9" customFormat="1" ht="19.5" customHeight="1">
      <c r="B86" s="21"/>
      <c r="C86" s="181"/>
      <c r="D86" s="181"/>
      <c r="E86" s="184"/>
      <c r="F86" s="22"/>
      <c r="G86" s="182"/>
      <c r="H86" s="24"/>
      <c r="I86" s="167"/>
      <c r="J86" s="31"/>
      <c r="K86" s="31"/>
      <c r="L86" s="22"/>
      <c r="M86" s="25"/>
      <c r="N86" s="21"/>
      <c r="O86" s="22"/>
      <c r="P86" s="25"/>
      <c r="Q86" s="106"/>
    </row>
    <row r="87" spans="2:17" s="9" customFormat="1" ht="19.5" customHeight="1">
      <c r="B87" s="21"/>
      <c r="C87" s="181"/>
      <c r="D87" s="181"/>
      <c r="E87" s="157"/>
      <c r="F87" s="158"/>
      <c r="G87" s="182"/>
      <c r="H87" s="24"/>
      <c r="I87" s="167"/>
      <c r="J87" s="31"/>
      <c r="K87" s="31"/>
      <c r="L87" s="22"/>
      <c r="M87" s="25"/>
      <c r="N87" s="21"/>
      <c r="O87" s="22"/>
      <c r="P87" s="25"/>
      <c r="Q87" s="106"/>
    </row>
    <row r="88" spans="2:17" s="9" customFormat="1" ht="19.5" customHeight="1">
      <c r="B88" s="21"/>
      <c r="C88" s="181"/>
      <c r="D88" s="181"/>
      <c r="E88" s="157"/>
      <c r="F88" s="158"/>
      <c r="G88" s="182"/>
      <c r="H88" s="24"/>
      <c r="I88" s="167"/>
      <c r="J88" s="31"/>
      <c r="K88" s="31"/>
      <c r="L88" s="22"/>
      <c r="M88" s="25"/>
      <c r="N88" s="21"/>
      <c r="O88" s="22"/>
      <c r="P88" s="25"/>
      <c r="Q88" s="106"/>
    </row>
    <row r="89" spans="2:17" s="9" customFormat="1" ht="19.5" customHeight="1">
      <c r="B89" s="21"/>
      <c r="C89" s="181"/>
      <c r="D89" s="181"/>
      <c r="E89" s="183"/>
      <c r="F89" s="182"/>
      <c r="G89" s="182"/>
      <c r="H89" s="24"/>
      <c r="I89" s="167"/>
      <c r="J89" s="31"/>
      <c r="K89" s="31"/>
      <c r="L89" s="22"/>
      <c r="M89" s="25"/>
      <c r="N89" s="21"/>
      <c r="O89" s="22"/>
      <c r="P89" s="25"/>
      <c r="Q89" s="106"/>
    </row>
    <row r="90" spans="2:17" s="9" customFormat="1" ht="19.5" customHeight="1">
      <c r="B90" s="21"/>
      <c r="C90" s="181"/>
      <c r="D90" s="181"/>
      <c r="E90" s="183"/>
      <c r="F90" s="182"/>
      <c r="G90" s="182"/>
      <c r="H90" s="24"/>
      <c r="I90" s="167"/>
      <c r="J90" s="31"/>
      <c r="K90" s="31"/>
      <c r="L90" s="22"/>
      <c r="M90" s="25"/>
      <c r="N90" s="21"/>
      <c r="O90" s="22"/>
      <c r="P90" s="25"/>
      <c r="Q90" s="106"/>
    </row>
    <row r="91" spans="2:17" s="9" customFormat="1" ht="19.5" customHeight="1">
      <c r="B91" s="21"/>
      <c r="C91" s="181"/>
      <c r="D91" s="181"/>
      <c r="E91" s="183"/>
      <c r="F91" s="182"/>
      <c r="G91" s="182"/>
      <c r="H91" s="24"/>
      <c r="I91" s="167"/>
      <c r="J91" s="31"/>
      <c r="K91" s="31"/>
      <c r="L91" s="22"/>
      <c r="M91" s="25"/>
      <c r="N91" s="21"/>
      <c r="O91" s="22"/>
      <c r="P91" s="25"/>
      <c r="Q91" s="106"/>
    </row>
    <row r="92" spans="2:17" s="9" customFormat="1" ht="18" customHeight="1">
      <c r="B92" s="21"/>
      <c r="C92" s="181"/>
      <c r="D92" s="181"/>
      <c r="E92" s="183"/>
      <c r="F92" s="182"/>
      <c r="G92" s="182"/>
      <c r="H92" s="24"/>
      <c r="I92" s="167"/>
      <c r="J92" s="31"/>
      <c r="K92" s="173"/>
      <c r="L92" s="185"/>
      <c r="M92" s="25"/>
      <c r="N92" s="106"/>
      <c r="O92" s="186"/>
      <c r="P92" s="25"/>
      <c r="Q92" s="26"/>
    </row>
    <row r="93" spans="2:17" s="9" customFormat="1" ht="18" customHeight="1">
      <c r="B93" s="21"/>
      <c r="C93" s="187"/>
      <c r="D93" s="31"/>
      <c r="E93" s="31"/>
      <c r="F93" s="182"/>
      <c r="G93" s="182"/>
      <c r="H93" s="24"/>
      <c r="I93" s="188"/>
      <c r="J93" s="182"/>
      <c r="K93" s="173"/>
      <c r="L93" s="185"/>
      <c r="M93" s="25"/>
      <c r="N93" s="106"/>
      <c r="O93" s="186"/>
      <c r="P93" s="25"/>
      <c r="Q93" s="26"/>
    </row>
    <row r="94" spans="2:17" s="9" customFormat="1" ht="18" customHeight="1">
      <c r="B94" s="21"/>
      <c r="C94" s="21"/>
      <c r="D94" s="21"/>
      <c r="E94" s="189"/>
      <c r="F94" s="189"/>
      <c r="G94" s="189"/>
      <c r="H94" s="36"/>
      <c r="I94" s="36"/>
      <c r="J94" s="189"/>
      <c r="K94" s="173"/>
      <c r="L94" s="185"/>
      <c r="M94" s="25"/>
      <c r="N94" s="106"/>
      <c r="O94" s="186"/>
      <c r="P94" s="25"/>
      <c r="Q94" s="26"/>
    </row>
    <row r="95" spans="2:17" s="9" customFormat="1" ht="18" customHeight="1">
      <c r="B95" s="21"/>
      <c r="C95" s="21"/>
      <c r="D95" s="21"/>
      <c r="E95" s="189"/>
      <c r="F95" s="189"/>
      <c r="G95" s="189"/>
      <c r="H95" s="36"/>
      <c r="I95" s="36"/>
      <c r="J95" s="189"/>
      <c r="K95" s="173"/>
      <c r="L95" s="185"/>
      <c r="M95" s="190"/>
      <c r="N95" s="106"/>
      <c r="O95" s="186"/>
      <c r="P95" s="25"/>
      <c r="Q95" s="26"/>
    </row>
    <row r="96" spans="2:17" s="9" customFormat="1" ht="18" customHeight="1">
      <c r="B96" s="21"/>
      <c r="C96" s="21"/>
      <c r="D96" s="21"/>
      <c r="E96" s="189"/>
      <c r="F96" s="189"/>
      <c r="G96" s="189"/>
      <c r="H96" s="36"/>
      <c r="I96" s="36"/>
      <c r="J96" s="189"/>
      <c r="K96" s="173"/>
      <c r="L96" s="185"/>
      <c r="M96" s="25"/>
      <c r="N96" s="106"/>
      <c r="O96" s="25"/>
      <c r="P96" s="25"/>
      <c r="Q96" s="26"/>
    </row>
    <row r="97" spans="2:17" s="9" customFormat="1" ht="18" customHeight="1">
      <c r="B97" s="21"/>
      <c r="C97" s="21"/>
      <c r="D97" s="21"/>
      <c r="E97" s="189"/>
      <c r="F97" s="189"/>
      <c r="G97" s="189"/>
      <c r="H97" s="36"/>
      <c r="I97" s="36"/>
      <c r="J97" s="189"/>
      <c r="K97" s="173"/>
      <c r="L97" s="185"/>
      <c r="M97" s="25"/>
      <c r="N97" s="106"/>
      <c r="O97" s="186"/>
      <c r="P97" s="25"/>
      <c r="Q97" s="26"/>
    </row>
    <row r="98" spans="2:17" s="9" customFormat="1" ht="18" customHeight="1">
      <c r="B98" s="21"/>
      <c r="C98" s="21"/>
      <c r="D98" s="21"/>
      <c r="E98" s="189"/>
      <c r="F98" s="189"/>
      <c r="G98" s="189"/>
      <c r="H98" s="36"/>
      <c r="I98" s="36"/>
      <c r="J98" s="189"/>
      <c r="K98" s="173"/>
      <c r="L98" s="185"/>
      <c r="M98" s="25"/>
      <c r="N98" s="106"/>
      <c r="O98" s="186"/>
      <c r="P98" s="25"/>
      <c r="Q98" s="26"/>
    </row>
    <row r="99" spans="2:17" s="9" customFormat="1" ht="18" customHeight="1">
      <c r="B99" s="21"/>
      <c r="C99" s="187"/>
      <c r="D99" s="21"/>
      <c r="E99" s="189"/>
      <c r="F99" s="189"/>
      <c r="G99" s="189"/>
      <c r="H99" s="36"/>
      <c r="I99" s="36"/>
      <c r="J99" s="189"/>
      <c r="K99" s="173"/>
      <c r="L99" s="185"/>
      <c r="M99" s="25"/>
      <c r="N99" s="106"/>
      <c r="O99" s="186"/>
      <c r="P99" s="25"/>
      <c r="Q99" s="26"/>
    </row>
    <row r="100" spans="2:17" s="9" customFormat="1" ht="18" customHeight="1">
      <c r="B100" s="22"/>
      <c r="C100" s="21"/>
      <c r="D100" s="21"/>
      <c r="E100" s="189"/>
      <c r="F100" s="189"/>
      <c r="G100" s="189"/>
      <c r="H100" s="36"/>
      <c r="I100" s="36"/>
      <c r="J100" s="189"/>
      <c r="K100" s="173"/>
      <c r="L100" s="185"/>
      <c r="M100" s="25"/>
      <c r="N100" s="106"/>
      <c r="O100" s="186"/>
      <c r="P100" s="25"/>
      <c r="Q100" s="26"/>
    </row>
    <row r="101" spans="2:17" s="9" customFormat="1" ht="18" customHeight="1">
      <c r="B101" s="22"/>
      <c r="C101" s="21"/>
      <c r="D101" s="21"/>
      <c r="E101" s="189"/>
      <c r="F101" s="189"/>
      <c r="G101" s="189"/>
      <c r="H101" s="36"/>
      <c r="I101" s="36"/>
      <c r="J101" s="189"/>
      <c r="K101" s="173"/>
      <c r="L101" s="185"/>
      <c r="M101" s="25"/>
      <c r="N101" s="106"/>
      <c r="O101" s="186"/>
      <c r="P101" s="25"/>
      <c r="Q101" s="26"/>
    </row>
    <row r="102" spans="2:17" s="9" customFormat="1" ht="18" customHeight="1">
      <c r="B102" s="22"/>
      <c r="C102" s="21"/>
      <c r="D102" s="21"/>
      <c r="E102" s="189"/>
      <c r="F102" s="189"/>
      <c r="G102" s="189"/>
      <c r="H102" s="36"/>
      <c r="I102" s="36"/>
      <c r="J102" s="189"/>
      <c r="K102" s="173"/>
      <c r="L102" s="185"/>
      <c r="M102" s="25"/>
      <c r="N102" s="106"/>
      <c r="O102" s="186"/>
      <c r="P102" s="25"/>
      <c r="Q102" s="26"/>
    </row>
    <row r="103" spans="2:17" s="9" customFormat="1" ht="18" customHeight="1">
      <c r="B103" s="22"/>
      <c r="C103" s="21"/>
      <c r="D103" s="21"/>
      <c r="E103" s="189"/>
      <c r="F103" s="189"/>
      <c r="G103" s="189"/>
      <c r="H103" s="36"/>
      <c r="I103" s="36"/>
      <c r="J103" s="189"/>
      <c r="K103" s="173"/>
      <c r="L103" s="185"/>
      <c r="M103" s="25"/>
      <c r="N103" s="106"/>
      <c r="O103" s="186"/>
      <c r="P103" s="25"/>
      <c r="Q103" s="26"/>
    </row>
    <row r="104" spans="2:17" s="9" customFormat="1" ht="18" customHeight="1">
      <c r="B104" s="22"/>
      <c r="C104" s="21"/>
      <c r="D104" s="21"/>
      <c r="E104" s="184"/>
      <c r="F104" s="31"/>
      <c r="G104" s="36"/>
      <c r="H104" s="36"/>
      <c r="I104" s="36"/>
      <c r="J104" s="31"/>
      <c r="K104" s="173"/>
      <c r="L104" s="185"/>
      <c r="M104" s="25"/>
      <c r="N104" s="106"/>
      <c r="O104" s="186"/>
      <c r="P104" s="25"/>
      <c r="Q104" s="26"/>
    </row>
    <row r="105" spans="2:17" s="9" customFormat="1" ht="18" customHeight="1">
      <c r="B105" s="22"/>
      <c r="C105" s="21"/>
      <c r="D105" s="21"/>
      <c r="E105" s="184"/>
      <c r="F105" s="31"/>
      <c r="G105" s="36"/>
      <c r="H105" s="36"/>
      <c r="I105" s="36"/>
      <c r="J105" s="31"/>
      <c r="K105" s="173"/>
      <c r="L105" s="185"/>
      <c r="M105" s="25"/>
      <c r="N105" s="106"/>
      <c r="O105" s="186"/>
      <c r="P105" s="25"/>
      <c r="Q105" s="26"/>
    </row>
    <row r="106" spans="2:17" s="9" customFormat="1" ht="18" customHeight="1">
      <c r="B106" s="22"/>
      <c r="C106" s="21"/>
      <c r="D106" s="21"/>
      <c r="E106" s="184"/>
      <c r="F106" s="31"/>
      <c r="G106" s="36"/>
      <c r="H106" s="36"/>
      <c r="I106" s="36"/>
      <c r="J106" s="31"/>
      <c r="K106" s="173"/>
      <c r="L106" s="185"/>
      <c r="M106" s="25"/>
      <c r="N106" s="106"/>
      <c r="O106" s="186"/>
      <c r="P106" s="25"/>
      <c r="Q106" s="26"/>
    </row>
    <row r="107" spans="2:17" s="9" customFormat="1" ht="18" customHeight="1">
      <c r="B107" s="22"/>
      <c r="C107" s="21"/>
      <c r="D107" s="21"/>
      <c r="E107" s="173"/>
      <c r="F107" s="36"/>
      <c r="G107" s="36"/>
      <c r="H107" s="36"/>
      <c r="I107" s="36"/>
      <c r="J107" s="175"/>
      <c r="K107" s="173"/>
      <c r="L107" s="185"/>
      <c r="M107" s="25"/>
      <c r="N107" s="106"/>
      <c r="O107" s="186"/>
      <c r="P107" s="25"/>
      <c r="Q107" s="26"/>
    </row>
    <row r="108" spans="2:17" s="9" customFormat="1" ht="18" customHeight="1">
      <c r="B108" s="22"/>
      <c r="C108" s="21"/>
      <c r="D108" s="22"/>
      <c r="E108" s="173"/>
      <c r="F108" s="36"/>
      <c r="G108" s="36"/>
      <c r="H108" s="36"/>
      <c r="I108" s="36"/>
      <c r="J108" s="185"/>
      <c r="K108" s="173"/>
      <c r="L108" s="185"/>
      <c r="M108" s="25"/>
      <c r="N108" s="106"/>
      <c r="O108" s="186"/>
      <c r="P108" s="25"/>
      <c r="Q108" s="26"/>
    </row>
    <row r="109" spans="2:17" s="9" customFormat="1" ht="18" customHeight="1">
      <c r="B109" s="22"/>
      <c r="C109" s="21"/>
      <c r="D109" s="21"/>
      <c r="E109" s="157"/>
      <c r="F109" s="158"/>
      <c r="G109" s="36"/>
      <c r="H109" s="36"/>
      <c r="I109" s="36"/>
      <c r="J109" s="31"/>
      <c r="K109" s="173"/>
      <c r="L109" s="185"/>
      <c r="M109" s="25"/>
      <c r="N109" s="106"/>
      <c r="O109" s="186"/>
      <c r="P109" s="25"/>
      <c r="Q109" s="26"/>
    </row>
    <row r="110" spans="2:17" s="9" customFormat="1" ht="18" customHeight="1">
      <c r="B110" s="22"/>
      <c r="C110" s="21"/>
      <c r="D110" s="21"/>
      <c r="E110" s="157"/>
      <c r="F110" s="158"/>
      <c r="G110" s="189"/>
      <c r="H110" s="36"/>
      <c r="I110" s="36"/>
      <c r="J110" s="189"/>
      <c r="K110" s="173"/>
      <c r="L110" s="185"/>
      <c r="M110" s="25"/>
      <c r="N110" s="106"/>
      <c r="O110" s="186"/>
      <c r="P110" s="25"/>
      <c r="Q110" s="26"/>
    </row>
    <row r="111" spans="2:17" s="9" customFormat="1" ht="18" customHeight="1">
      <c r="B111" s="22"/>
      <c r="C111" s="21"/>
      <c r="D111" s="21"/>
      <c r="E111" s="189"/>
      <c r="F111" s="189"/>
      <c r="G111" s="189"/>
      <c r="H111" s="36"/>
      <c r="I111" s="36"/>
      <c r="J111" s="189"/>
      <c r="K111" s="173"/>
      <c r="L111" s="185"/>
      <c r="M111" s="25"/>
      <c r="N111" s="106"/>
      <c r="O111" s="186"/>
      <c r="P111" s="25"/>
      <c r="Q111" s="26"/>
    </row>
    <row r="112" spans="2:17" s="9" customFormat="1" ht="18" customHeight="1">
      <c r="B112" s="22"/>
      <c r="C112" s="21"/>
      <c r="D112" s="21"/>
      <c r="E112" s="189"/>
      <c r="F112" s="189"/>
      <c r="G112" s="189"/>
      <c r="H112" s="36"/>
      <c r="I112" s="36"/>
      <c r="J112" s="189"/>
      <c r="K112" s="173"/>
      <c r="L112" s="185"/>
      <c r="M112" s="25"/>
      <c r="N112" s="106"/>
      <c r="O112" s="186"/>
      <c r="P112" s="25"/>
      <c r="Q112" s="26"/>
    </row>
    <row r="113" spans="2:17" s="9" customFormat="1" ht="18" customHeight="1">
      <c r="B113" s="22"/>
      <c r="C113" s="21"/>
      <c r="D113" s="21"/>
      <c r="E113" s="189"/>
      <c r="F113" s="189"/>
      <c r="G113" s="189"/>
      <c r="H113" s="36"/>
      <c r="I113" s="36"/>
      <c r="J113" s="189"/>
      <c r="K113" s="173"/>
      <c r="L113" s="185"/>
      <c r="M113" s="25"/>
      <c r="N113" s="106"/>
      <c r="O113" s="186"/>
      <c r="P113" s="25"/>
      <c r="Q113" s="26"/>
    </row>
    <row r="114" spans="2:17" s="9" customFormat="1" ht="18" customHeight="1">
      <c r="B114" s="22"/>
      <c r="C114" s="21"/>
      <c r="D114" s="21"/>
      <c r="E114" s="189"/>
      <c r="F114" s="189"/>
      <c r="G114" s="189"/>
      <c r="H114" s="36"/>
      <c r="I114" s="36"/>
      <c r="J114" s="189"/>
      <c r="K114" s="173"/>
      <c r="L114" s="185"/>
      <c r="M114" s="25"/>
      <c r="N114" s="106"/>
      <c r="O114" s="186"/>
      <c r="P114" s="25"/>
      <c r="Q114" s="26"/>
    </row>
    <row r="115" spans="2:17" s="9" customFormat="1" ht="18" customHeight="1">
      <c r="B115" s="22"/>
      <c r="C115" s="21"/>
      <c r="D115" s="21"/>
      <c r="E115" s="189"/>
      <c r="F115" s="189"/>
      <c r="G115" s="189"/>
      <c r="H115" s="36"/>
      <c r="I115" s="36"/>
      <c r="J115" s="189"/>
      <c r="K115" s="173"/>
      <c r="L115" s="185"/>
      <c r="M115" s="25"/>
      <c r="N115" s="106"/>
      <c r="O115" s="186"/>
      <c r="P115" s="25"/>
      <c r="Q115" s="26"/>
    </row>
    <row r="116" spans="2:17" s="9" customFormat="1" ht="18" customHeight="1">
      <c r="B116" s="22"/>
      <c r="C116" s="21"/>
      <c r="D116" s="21"/>
      <c r="E116" s="189"/>
      <c r="F116" s="189"/>
      <c r="G116" s="189"/>
      <c r="H116" s="36"/>
      <c r="I116" s="36"/>
      <c r="J116" s="189"/>
      <c r="K116" s="173"/>
      <c r="L116" s="185"/>
      <c r="M116" s="25"/>
      <c r="N116" s="106"/>
      <c r="O116" s="186"/>
      <c r="P116" s="25"/>
      <c r="Q116" s="26"/>
    </row>
    <row r="117" spans="2:17" s="9" customFormat="1" ht="18" customHeight="1">
      <c r="B117" s="22"/>
      <c r="C117" s="21"/>
      <c r="D117" s="21"/>
      <c r="E117" s="189"/>
      <c r="F117" s="189"/>
      <c r="G117" s="189"/>
      <c r="H117" s="36"/>
      <c r="I117" s="36"/>
      <c r="J117" s="189"/>
      <c r="K117" s="173"/>
      <c r="L117" s="185"/>
      <c r="M117" s="25"/>
      <c r="N117" s="106"/>
      <c r="O117" s="186"/>
      <c r="P117" s="25"/>
      <c r="Q117" s="26"/>
    </row>
    <row r="118" spans="2:17" s="9" customFormat="1" ht="18" customHeight="1">
      <c r="B118" s="22"/>
      <c r="C118" s="21"/>
      <c r="D118" s="21"/>
      <c r="E118" s="189"/>
      <c r="F118" s="189"/>
      <c r="G118" s="189"/>
      <c r="H118" s="36"/>
      <c r="I118" s="36"/>
      <c r="J118" s="189"/>
      <c r="K118" s="173"/>
      <c r="L118" s="185"/>
      <c r="M118" s="25"/>
      <c r="N118" s="106"/>
      <c r="O118" s="186"/>
      <c r="P118" s="25"/>
      <c r="Q118" s="26"/>
    </row>
    <row r="119" spans="2:17" s="9" customFormat="1" ht="18" customHeight="1">
      <c r="B119" s="22"/>
      <c r="C119" s="21"/>
      <c r="D119" s="21"/>
      <c r="E119" s="189"/>
      <c r="F119" s="189"/>
      <c r="G119" s="189"/>
      <c r="H119" s="36"/>
      <c r="I119" s="36"/>
      <c r="J119" s="189"/>
      <c r="K119" s="173"/>
      <c r="L119" s="185"/>
      <c r="M119" s="25"/>
      <c r="N119" s="106"/>
      <c r="O119" s="186"/>
      <c r="P119" s="25"/>
      <c r="Q119" s="26"/>
    </row>
    <row r="120" spans="2:17" s="9" customFormat="1" ht="18" customHeight="1">
      <c r="B120" s="22"/>
      <c r="C120" s="21"/>
      <c r="D120" s="21"/>
      <c r="E120" s="189"/>
      <c r="F120" s="189"/>
      <c r="G120" s="189"/>
      <c r="H120" s="36"/>
      <c r="I120" s="36"/>
      <c r="J120" s="189"/>
      <c r="K120" s="173"/>
      <c r="L120" s="185"/>
      <c r="M120" s="25"/>
      <c r="N120" s="106"/>
      <c r="O120" s="186"/>
      <c r="P120" s="25"/>
      <c r="Q120" s="26"/>
    </row>
    <row r="121" spans="2:17" s="9" customFormat="1" ht="18" customHeight="1">
      <c r="B121" s="22"/>
      <c r="C121" s="21"/>
      <c r="D121" s="21"/>
      <c r="E121" s="189"/>
      <c r="F121" s="189"/>
      <c r="G121" s="189"/>
      <c r="H121" s="36"/>
      <c r="I121" s="36"/>
      <c r="J121" s="189"/>
      <c r="K121" s="173"/>
      <c r="L121" s="185"/>
      <c r="M121" s="25"/>
      <c r="N121" s="25"/>
      <c r="O121" s="191"/>
      <c r="P121" s="25"/>
      <c r="Q121" s="26"/>
    </row>
    <row r="122" spans="2:17" s="9" customFormat="1" ht="18" customHeight="1">
      <c r="B122" s="22"/>
      <c r="C122" s="21"/>
      <c r="D122" s="21"/>
      <c r="E122" s="184"/>
      <c r="F122" s="31"/>
      <c r="G122" s="36"/>
      <c r="H122" s="36"/>
      <c r="I122" s="36"/>
      <c r="J122" s="31"/>
      <c r="K122" s="173"/>
      <c r="L122" s="185"/>
      <c r="M122" s="25"/>
      <c r="N122" s="106"/>
      <c r="O122" s="186"/>
      <c r="P122" s="25"/>
      <c r="Q122" s="26"/>
    </row>
    <row r="123" spans="2:17" s="9" customFormat="1" ht="18" customHeight="1">
      <c r="B123" s="22"/>
      <c r="C123" s="21"/>
      <c r="D123" s="21"/>
      <c r="E123" s="184"/>
      <c r="F123" s="31"/>
      <c r="G123" s="36"/>
      <c r="H123" s="36"/>
      <c r="I123" s="36"/>
      <c r="J123" s="31"/>
      <c r="K123" s="173"/>
      <c r="L123" s="185"/>
      <c r="M123" s="25"/>
      <c r="N123" s="106"/>
      <c r="O123" s="186"/>
      <c r="P123" s="25"/>
      <c r="Q123" s="26"/>
    </row>
    <row r="124" spans="2:17" s="9" customFormat="1" ht="18" customHeight="1">
      <c r="B124" s="22"/>
      <c r="C124" s="21"/>
      <c r="D124" s="21"/>
      <c r="E124" s="184"/>
      <c r="F124" s="31"/>
      <c r="G124" s="36"/>
      <c r="H124" s="36"/>
      <c r="I124" s="36"/>
      <c r="J124" s="31"/>
      <c r="K124" s="173"/>
      <c r="L124" s="185"/>
      <c r="M124" s="25"/>
      <c r="N124" s="106"/>
      <c r="O124" s="186"/>
      <c r="P124" s="25"/>
      <c r="Q124" s="26"/>
    </row>
    <row r="125" spans="2:17" s="9" customFormat="1" ht="18" customHeight="1">
      <c r="B125" s="22"/>
      <c r="C125" s="21"/>
      <c r="D125" s="21"/>
      <c r="E125" s="173"/>
      <c r="F125" s="36"/>
      <c r="G125" s="36"/>
      <c r="H125" s="36"/>
      <c r="I125" s="36"/>
      <c r="J125" s="175"/>
      <c r="K125" s="173"/>
      <c r="L125" s="185"/>
      <c r="M125" s="25"/>
      <c r="N125" s="106"/>
      <c r="O125" s="186"/>
      <c r="P125" s="106"/>
      <c r="Q125" s="26"/>
    </row>
    <row r="126" spans="2:17" s="9" customFormat="1" ht="18" customHeight="1">
      <c r="B126" s="22"/>
      <c r="C126" s="22"/>
      <c r="D126" s="22"/>
      <c r="E126" s="173"/>
      <c r="F126" s="36"/>
      <c r="G126" s="36"/>
      <c r="H126" s="36"/>
      <c r="I126" s="36"/>
      <c r="J126" s="185"/>
      <c r="K126" s="173"/>
      <c r="L126" s="185"/>
      <c r="M126" s="25"/>
      <c r="N126" s="106"/>
      <c r="O126" s="186"/>
      <c r="P126" s="106"/>
      <c r="Q126" s="26"/>
    </row>
    <row r="127" spans="2:17" ht="18" customHeight="1">
      <c r="B127" s="22"/>
      <c r="C127" s="22"/>
      <c r="D127" s="22"/>
      <c r="E127" s="173"/>
      <c r="F127" s="36"/>
      <c r="G127" s="36"/>
      <c r="H127" s="36"/>
      <c r="I127" s="36"/>
      <c r="J127" s="185"/>
      <c r="K127" s="173"/>
      <c r="L127" s="185"/>
      <c r="M127" s="25"/>
      <c r="N127" s="106"/>
      <c r="O127" s="186"/>
      <c r="P127" s="192"/>
      <c r="Q127" s="193"/>
    </row>
    <row r="128" spans="2:17">
      <c r="C128" s="22"/>
      <c r="D128" s="22"/>
      <c r="E128" s="173"/>
      <c r="F128" s="36"/>
      <c r="G128" s="36"/>
      <c r="H128" s="36"/>
      <c r="I128" s="36"/>
      <c r="J128" s="185"/>
      <c r="Q128" s="194"/>
    </row>
    <row r="129" spans="2:17">
      <c r="Q129" s="194"/>
    </row>
    <row r="130" spans="2:17">
      <c r="Q130" s="194"/>
    </row>
    <row r="131" spans="2:17">
      <c r="M131" s="195"/>
      <c r="Q131" s="194"/>
    </row>
    <row r="132" spans="2:17">
      <c r="B132" s="8"/>
      <c r="Q132" s="194"/>
    </row>
    <row r="133" spans="2:17">
      <c r="C133" s="9"/>
      <c r="E133" s="196"/>
      <c r="F133" s="197"/>
      <c r="G133" s="9"/>
      <c r="M133" s="195"/>
      <c r="Q133" s="194"/>
    </row>
    <row r="135" spans="2:17">
      <c r="E135" s="198"/>
    </row>
    <row r="136" spans="2:17">
      <c r="E136" s="198"/>
    </row>
    <row r="137" spans="2:17">
      <c r="E137" s="198"/>
    </row>
    <row r="138" spans="2:17">
      <c r="E138" s="198"/>
    </row>
    <row r="139" spans="2:17">
      <c r="E139" s="198"/>
    </row>
    <row r="140" spans="2:17">
      <c r="E140" s="198"/>
    </row>
    <row r="141" spans="2:17">
      <c r="E141" s="199"/>
    </row>
    <row r="142" spans="2:17">
      <c r="E142" s="199"/>
    </row>
    <row r="143" spans="2:17">
      <c r="E143" s="199"/>
    </row>
    <row r="144" spans="2:17">
      <c r="E144" s="198"/>
    </row>
  </sheetData>
  <autoFilter ref="B8:O97" xr:uid="{00000000-0009-0000-0000-000000000000}"/>
  <mergeCells count="7">
    <mergeCell ref="B6:D6"/>
    <mergeCell ref="B2:D2"/>
    <mergeCell ref="G2:I2"/>
    <mergeCell ref="B3:D3"/>
    <mergeCell ref="G3:I3"/>
    <mergeCell ref="B4:D4"/>
    <mergeCell ref="B5:D5"/>
  </mergeCells>
  <phoneticPr fontId="4"/>
  <dataValidations count="1">
    <dataValidation imeMode="hiragana" allowBlank="1" showInputMessage="1" showErrorMessage="1" sqref="J71:J72 J23:J26 E21 J12:J21" xr:uid="{782FB912-DCC3-4F51-9AEF-5A6E56F8B13E}"/>
  </dataValidations>
  <pageMargins left="0.2" right="0.2" top="0.75" bottom="0.75" header="0.3" footer="0.3"/>
  <pageSetup paperSize="9" scale="4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70213-9ACD-4A0C-9022-2190886027DD}">
  <dimension ref="B2:Q95"/>
  <sheetViews>
    <sheetView topLeftCell="A25" zoomScale="70" zoomScaleNormal="70" workbookViewId="0">
      <selection activeCell="E7" sqref="E7"/>
    </sheetView>
  </sheetViews>
  <sheetFormatPr defaultRowHeight="18.75"/>
  <cols>
    <col min="1" max="1" width="2.625" style="8" customWidth="1"/>
    <col min="2" max="2" width="5.125" style="9" customWidth="1"/>
    <col min="3" max="3" width="20.625" style="8" customWidth="1"/>
    <col min="4" max="4" width="20.75" style="8" customWidth="1"/>
    <col min="5" max="5" width="75.75" style="8" customWidth="1"/>
    <col min="6" max="6" width="6.25" style="200" customWidth="1"/>
    <col min="7" max="8" width="11.625" style="8" customWidth="1"/>
    <col min="9" max="9" width="5.75" style="3" customWidth="1"/>
    <col min="10" max="10" width="45.75" style="8" customWidth="1"/>
    <col min="11" max="11" width="35.75" style="8" customWidth="1"/>
    <col min="12" max="12" width="55.75" style="9" customWidth="1"/>
    <col min="13" max="13" width="13.75" style="9" customWidth="1"/>
    <col min="14" max="14" width="6.375" style="8" customWidth="1"/>
    <col min="15" max="15" width="20.75" style="3" customWidth="1"/>
    <col min="16" max="16" width="19.5" style="97" customWidth="1"/>
    <col min="17" max="17" width="15.625" style="194" customWidth="1"/>
    <col min="18" max="256" width="9" style="8"/>
    <col min="257" max="257" width="2.625" style="8" customWidth="1"/>
    <col min="258" max="258" width="5.125" style="8" customWidth="1"/>
    <col min="259" max="259" width="20.625" style="8" customWidth="1"/>
    <col min="260" max="260" width="20.75" style="8" customWidth="1"/>
    <col min="261" max="261" width="75.75" style="8" customWidth="1"/>
    <col min="262" max="262" width="6.25" style="8" customWidth="1"/>
    <col min="263" max="264" width="11.625" style="8" customWidth="1"/>
    <col min="265" max="265" width="5.75" style="8" customWidth="1"/>
    <col min="266" max="266" width="45.75" style="8" customWidth="1"/>
    <col min="267" max="267" width="35.75" style="8" customWidth="1"/>
    <col min="268" max="268" width="55.75" style="8" customWidth="1"/>
    <col min="269" max="269" width="13.75" style="8" customWidth="1"/>
    <col min="270" max="270" width="6.375" style="8" customWidth="1"/>
    <col min="271" max="271" width="20.75" style="8" customWidth="1"/>
    <col min="272" max="272" width="19.5" style="8" customWidth="1"/>
    <col min="273" max="273" width="15.625" style="8" customWidth="1"/>
    <col min="274" max="512" width="9" style="8"/>
    <col min="513" max="513" width="2.625" style="8" customWidth="1"/>
    <col min="514" max="514" width="5.125" style="8" customWidth="1"/>
    <col min="515" max="515" width="20.625" style="8" customWidth="1"/>
    <col min="516" max="516" width="20.75" style="8" customWidth="1"/>
    <col min="517" max="517" width="75.75" style="8" customWidth="1"/>
    <col min="518" max="518" width="6.25" style="8" customWidth="1"/>
    <col min="519" max="520" width="11.625" style="8" customWidth="1"/>
    <col min="521" max="521" width="5.75" style="8" customWidth="1"/>
    <col min="522" max="522" width="45.75" style="8" customWidth="1"/>
    <col min="523" max="523" width="35.75" style="8" customWidth="1"/>
    <col min="524" max="524" width="55.75" style="8" customWidth="1"/>
    <col min="525" max="525" width="13.75" style="8" customWidth="1"/>
    <col min="526" max="526" width="6.375" style="8" customWidth="1"/>
    <col min="527" max="527" width="20.75" style="8" customWidth="1"/>
    <col min="528" max="528" width="19.5" style="8" customWidth="1"/>
    <col min="529" max="529" width="15.625" style="8" customWidth="1"/>
    <col min="530" max="768" width="9" style="8"/>
    <col min="769" max="769" width="2.625" style="8" customWidth="1"/>
    <col min="770" max="770" width="5.125" style="8" customWidth="1"/>
    <col min="771" max="771" width="20.625" style="8" customWidth="1"/>
    <col min="772" max="772" width="20.75" style="8" customWidth="1"/>
    <col min="773" max="773" width="75.75" style="8" customWidth="1"/>
    <col min="774" max="774" width="6.25" style="8" customWidth="1"/>
    <col min="775" max="776" width="11.625" style="8" customWidth="1"/>
    <col min="777" max="777" width="5.75" style="8" customWidth="1"/>
    <col min="778" max="778" width="45.75" style="8" customWidth="1"/>
    <col min="779" max="779" width="35.75" style="8" customWidth="1"/>
    <col min="780" max="780" width="55.75" style="8" customWidth="1"/>
    <col min="781" max="781" width="13.75" style="8" customWidth="1"/>
    <col min="782" max="782" width="6.375" style="8" customWidth="1"/>
    <col min="783" max="783" width="20.75" style="8" customWidth="1"/>
    <col min="784" max="784" width="19.5" style="8" customWidth="1"/>
    <col min="785" max="785" width="15.625" style="8" customWidth="1"/>
    <col min="786" max="1024" width="9" style="8"/>
    <col min="1025" max="1025" width="2.625" style="8" customWidth="1"/>
    <col min="1026" max="1026" width="5.125" style="8" customWidth="1"/>
    <col min="1027" max="1027" width="20.625" style="8" customWidth="1"/>
    <col min="1028" max="1028" width="20.75" style="8" customWidth="1"/>
    <col min="1029" max="1029" width="75.75" style="8" customWidth="1"/>
    <col min="1030" max="1030" width="6.25" style="8" customWidth="1"/>
    <col min="1031" max="1032" width="11.625" style="8" customWidth="1"/>
    <col min="1033" max="1033" width="5.75" style="8" customWidth="1"/>
    <col min="1034" max="1034" width="45.75" style="8" customWidth="1"/>
    <col min="1035" max="1035" width="35.75" style="8" customWidth="1"/>
    <col min="1036" max="1036" width="55.75" style="8" customWidth="1"/>
    <col min="1037" max="1037" width="13.75" style="8" customWidth="1"/>
    <col min="1038" max="1038" width="6.375" style="8" customWidth="1"/>
    <col min="1039" max="1039" width="20.75" style="8" customWidth="1"/>
    <col min="1040" max="1040" width="19.5" style="8" customWidth="1"/>
    <col min="1041" max="1041" width="15.625" style="8" customWidth="1"/>
    <col min="1042" max="1280" width="9" style="8"/>
    <col min="1281" max="1281" width="2.625" style="8" customWidth="1"/>
    <col min="1282" max="1282" width="5.125" style="8" customWidth="1"/>
    <col min="1283" max="1283" width="20.625" style="8" customWidth="1"/>
    <col min="1284" max="1284" width="20.75" style="8" customWidth="1"/>
    <col min="1285" max="1285" width="75.75" style="8" customWidth="1"/>
    <col min="1286" max="1286" width="6.25" style="8" customWidth="1"/>
    <col min="1287" max="1288" width="11.625" style="8" customWidth="1"/>
    <col min="1289" max="1289" width="5.75" style="8" customWidth="1"/>
    <col min="1290" max="1290" width="45.75" style="8" customWidth="1"/>
    <col min="1291" max="1291" width="35.75" style="8" customWidth="1"/>
    <col min="1292" max="1292" width="55.75" style="8" customWidth="1"/>
    <col min="1293" max="1293" width="13.75" style="8" customWidth="1"/>
    <col min="1294" max="1294" width="6.375" style="8" customWidth="1"/>
    <col min="1295" max="1295" width="20.75" style="8" customWidth="1"/>
    <col min="1296" max="1296" width="19.5" style="8" customWidth="1"/>
    <col min="1297" max="1297" width="15.625" style="8" customWidth="1"/>
    <col min="1298" max="1536" width="9" style="8"/>
    <col min="1537" max="1537" width="2.625" style="8" customWidth="1"/>
    <col min="1538" max="1538" width="5.125" style="8" customWidth="1"/>
    <col min="1539" max="1539" width="20.625" style="8" customWidth="1"/>
    <col min="1540" max="1540" width="20.75" style="8" customWidth="1"/>
    <col min="1541" max="1541" width="75.75" style="8" customWidth="1"/>
    <col min="1542" max="1542" width="6.25" style="8" customWidth="1"/>
    <col min="1543" max="1544" width="11.625" style="8" customWidth="1"/>
    <col min="1545" max="1545" width="5.75" style="8" customWidth="1"/>
    <col min="1546" max="1546" width="45.75" style="8" customWidth="1"/>
    <col min="1547" max="1547" width="35.75" style="8" customWidth="1"/>
    <col min="1548" max="1548" width="55.75" style="8" customWidth="1"/>
    <col min="1549" max="1549" width="13.75" style="8" customWidth="1"/>
    <col min="1550" max="1550" width="6.375" style="8" customWidth="1"/>
    <col min="1551" max="1551" width="20.75" style="8" customWidth="1"/>
    <col min="1552" max="1552" width="19.5" style="8" customWidth="1"/>
    <col min="1553" max="1553" width="15.625" style="8" customWidth="1"/>
    <col min="1554" max="1792" width="9" style="8"/>
    <col min="1793" max="1793" width="2.625" style="8" customWidth="1"/>
    <col min="1794" max="1794" width="5.125" style="8" customWidth="1"/>
    <col min="1795" max="1795" width="20.625" style="8" customWidth="1"/>
    <col min="1796" max="1796" width="20.75" style="8" customWidth="1"/>
    <col min="1797" max="1797" width="75.75" style="8" customWidth="1"/>
    <col min="1798" max="1798" width="6.25" style="8" customWidth="1"/>
    <col min="1799" max="1800" width="11.625" style="8" customWidth="1"/>
    <col min="1801" max="1801" width="5.75" style="8" customWidth="1"/>
    <col min="1802" max="1802" width="45.75" style="8" customWidth="1"/>
    <col min="1803" max="1803" width="35.75" style="8" customWidth="1"/>
    <col min="1804" max="1804" width="55.75" style="8" customWidth="1"/>
    <col min="1805" max="1805" width="13.75" style="8" customWidth="1"/>
    <col min="1806" max="1806" width="6.375" style="8" customWidth="1"/>
    <col min="1807" max="1807" width="20.75" style="8" customWidth="1"/>
    <col min="1808" max="1808" width="19.5" style="8" customWidth="1"/>
    <col min="1809" max="1809" width="15.625" style="8" customWidth="1"/>
    <col min="1810" max="2048" width="9" style="8"/>
    <col min="2049" max="2049" width="2.625" style="8" customWidth="1"/>
    <col min="2050" max="2050" width="5.125" style="8" customWidth="1"/>
    <col min="2051" max="2051" width="20.625" style="8" customWidth="1"/>
    <col min="2052" max="2052" width="20.75" style="8" customWidth="1"/>
    <col min="2053" max="2053" width="75.75" style="8" customWidth="1"/>
    <col min="2054" max="2054" width="6.25" style="8" customWidth="1"/>
    <col min="2055" max="2056" width="11.625" style="8" customWidth="1"/>
    <col min="2057" max="2057" width="5.75" style="8" customWidth="1"/>
    <col min="2058" max="2058" width="45.75" style="8" customWidth="1"/>
    <col min="2059" max="2059" width="35.75" style="8" customWidth="1"/>
    <col min="2060" max="2060" width="55.75" style="8" customWidth="1"/>
    <col min="2061" max="2061" width="13.75" style="8" customWidth="1"/>
    <col min="2062" max="2062" width="6.375" style="8" customWidth="1"/>
    <col min="2063" max="2063" width="20.75" style="8" customWidth="1"/>
    <col min="2064" max="2064" width="19.5" style="8" customWidth="1"/>
    <col min="2065" max="2065" width="15.625" style="8" customWidth="1"/>
    <col min="2066" max="2304" width="9" style="8"/>
    <col min="2305" max="2305" width="2.625" style="8" customWidth="1"/>
    <col min="2306" max="2306" width="5.125" style="8" customWidth="1"/>
    <col min="2307" max="2307" width="20.625" style="8" customWidth="1"/>
    <col min="2308" max="2308" width="20.75" style="8" customWidth="1"/>
    <col min="2309" max="2309" width="75.75" style="8" customWidth="1"/>
    <col min="2310" max="2310" width="6.25" style="8" customWidth="1"/>
    <col min="2311" max="2312" width="11.625" style="8" customWidth="1"/>
    <col min="2313" max="2313" width="5.75" style="8" customWidth="1"/>
    <col min="2314" max="2314" width="45.75" style="8" customWidth="1"/>
    <col min="2315" max="2315" width="35.75" style="8" customWidth="1"/>
    <col min="2316" max="2316" width="55.75" style="8" customWidth="1"/>
    <col min="2317" max="2317" width="13.75" style="8" customWidth="1"/>
    <col min="2318" max="2318" width="6.375" style="8" customWidth="1"/>
    <col min="2319" max="2319" width="20.75" style="8" customWidth="1"/>
    <col min="2320" max="2320" width="19.5" style="8" customWidth="1"/>
    <col min="2321" max="2321" width="15.625" style="8" customWidth="1"/>
    <col min="2322" max="2560" width="9" style="8"/>
    <col min="2561" max="2561" width="2.625" style="8" customWidth="1"/>
    <col min="2562" max="2562" width="5.125" style="8" customWidth="1"/>
    <col min="2563" max="2563" width="20.625" style="8" customWidth="1"/>
    <col min="2564" max="2564" width="20.75" style="8" customWidth="1"/>
    <col min="2565" max="2565" width="75.75" style="8" customWidth="1"/>
    <col min="2566" max="2566" width="6.25" style="8" customWidth="1"/>
    <col min="2567" max="2568" width="11.625" style="8" customWidth="1"/>
    <col min="2569" max="2569" width="5.75" style="8" customWidth="1"/>
    <col min="2570" max="2570" width="45.75" style="8" customWidth="1"/>
    <col min="2571" max="2571" width="35.75" style="8" customWidth="1"/>
    <col min="2572" max="2572" width="55.75" style="8" customWidth="1"/>
    <col min="2573" max="2573" width="13.75" style="8" customWidth="1"/>
    <col min="2574" max="2574" width="6.375" style="8" customWidth="1"/>
    <col min="2575" max="2575" width="20.75" style="8" customWidth="1"/>
    <col min="2576" max="2576" width="19.5" style="8" customWidth="1"/>
    <col min="2577" max="2577" width="15.625" style="8" customWidth="1"/>
    <col min="2578" max="2816" width="9" style="8"/>
    <col min="2817" max="2817" width="2.625" style="8" customWidth="1"/>
    <col min="2818" max="2818" width="5.125" style="8" customWidth="1"/>
    <col min="2819" max="2819" width="20.625" style="8" customWidth="1"/>
    <col min="2820" max="2820" width="20.75" style="8" customWidth="1"/>
    <col min="2821" max="2821" width="75.75" style="8" customWidth="1"/>
    <col min="2822" max="2822" width="6.25" style="8" customWidth="1"/>
    <col min="2823" max="2824" width="11.625" style="8" customWidth="1"/>
    <col min="2825" max="2825" width="5.75" style="8" customWidth="1"/>
    <col min="2826" max="2826" width="45.75" style="8" customWidth="1"/>
    <col min="2827" max="2827" width="35.75" style="8" customWidth="1"/>
    <col min="2828" max="2828" width="55.75" style="8" customWidth="1"/>
    <col min="2829" max="2829" width="13.75" style="8" customWidth="1"/>
    <col min="2830" max="2830" width="6.375" style="8" customWidth="1"/>
    <col min="2831" max="2831" width="20.75" style="8" customWidth="1"/>
    <col min="2832" max="2832" width="19.5" style="8" customWidth="1"/>
    <col min="2833" max="2833" width="15.625" style="8" customWidth="1"/>
    <col min="2834" max="3072" width="9" style="8"/>
    <col min="3073" max="3073" width="2.625" style="8" customWidth="1"/>
    <col min="3074" max="3074" width="5.125" style="8" customWidth="1"/>
    <col min="3075" max="3075" width="20.625" style="8" customWidth="1"/>
    <col min="3076" max="3076" width="20.75" style="8" customWidth="1"/>
    <col min="3077" max="3077" width="75.75" style="8" customWidth="1"/>
    <col min="3078" max="3078" width="6.25" style="8" customWidth="1"/>
    <col min="3079" max="3080" width="11.625" style="8" customWidth="1"/>
    <col min="3081" max="3081" width="5.75" style="8" customWidth="1"/>
    <col min="3082" max="3082" width="45.75" style="8" customWidth="1"/>
    <col min="3083" max="3083" width="35.75" style="8" customWidth="1"/>
    <col min="3084" max="3084" width="55.75" style="8" customWidth="1"/>
    <col min="3085" max="3085" width="13.75" style="8" customWidth="1"/>
    <col min="3086" max="3086" width="6.375" style="8" customWidth="1"/>
    <col min="3087" max="3087" width="20.75" style="8" customWidth="1"/>
    <col min="3088" max="3088" width="19.5" style="8" customWidth="1"/>
    <col min="3089" max="3089" width="15.625" style="8" customWidth="1"/>
    <col min="3090" max="3328" width="9" style="8"/>
    <col min="3329" max="3329" width="2.625" style="8" customWidth="1"/>
    <col min="3330" max="3330" width="5.125" style="8" customWidth="1"/>
    <col min="3331" max="3331" width="20.625" style="8" customWidth="1"/>
    <col min="3332" max="3332" width="20.75" style="8" customWidth="1"/>
    <col min="3333" max="3333" width="75.75" style="8" customWidth="1"/>
    <col min="3334" max="3334" width="6.25" style="8" customWidth="1"/>
    <col min="3335" max="3336" width="11.625" style="8" customWidth="1"/>
    <col min="3337" max="3337" width="5.75" style="8" customWidth="1"/>
    <col min="3338" max="3338" width="45.75" style="8" customWidth="1"/>
    <col min="3339" max="3339" width="35.75" style="8" customWidth="1"/>
    <col min="3340" max="3340" width="55.75" style="8" customWidth="1"/>
    <col min="3341" max="3341" width="13.75" style="8" customWidth="1"/>
    <col min="3342" max="3342" width="6.375" style="8" customWidth="1"/>
    <col min="3343" max="3343" width="20.75" style="8" customWidth="1"/>
    <col min="3344" max="3344" width="19.5" style="8" customWidth="1"/>
    <col min="3345" max="3345" width="15.625" style="8" customWidth="1"/>
    <col min="3346" max="3584" width="9" style="8"/>
    <col min="3585" max="3585" width="2.625" style="8" customWidth="1"/>
    <col min="3586" max="3586" width="5.125" style="8" customWidth="1"/>
    <col min="3587" max="3587" width="20.625" style="8" customWidth="1"/>
    <col min="3588" max="3588" width="20.75" style="8" customWidth="1"/>
    <col min="3589" max="3589" width="75.75" style="8" customWidth="1"/>
    <col min="3590" max="3590" width="6.25" style="8" customWidth="1"/>
    <col min="3591" max="3592" width="11.625" style="8" customWidth="1"/>
    <col min="3593" max="3593" width="5.75" style="8" customWidth="1"/>
    <col min="3594" max="3594" width="45.75" style="8" customWidth="1"/>
    <col min="3595" max="3595" width="35.75" style="8" customWidth="1"/>
    <col min="3596" max="3596" width="55.75" style="8" customWidth="1"/>
    <col min="3597" max="3597" width="13.75" style="8" customWidth="1"/>
    <col min="3598" max="3598" width="6.375" style="8" customWidth="1"/>
    <col min="3599" max="3599" width="20.75" style="8" customWidth="1"/>
    <col min="3600" max="3600" width="19.5" style="8" customWidth="1"/>
    <col min="3601" max="3601" width="15.625" style="8" customWidth="1"/>
    <col min="3602" max="3840" width="9" style="8"/>
    <col min="3841" max="3841" width="2.625" style="8" customWidth="1"/>
    <col min="3842" max="3842" width="5.125" style="8" customWidth="1"/>
    <col min="3843" max="3843" width="20.625" style="8" customWidth="1"/>
    <col min="3844" max="3844" width="20.75" style="8" customWidth="1"/>
    <col min="3845" max="3845" width="75.75" style="8" customWidth="1"/>
    <col min="3846" max="3846" width="6.25" style="8" customWidth="1"/>
    <col min="3847" max="3848" width="11.625" style="8" customWidth="1"/>
    <col min="3849" max="3849" width="5.75" style="8" customWidth="1"/>
    <col min="3850" max="3850" width="45.75" style="8" customWidth="1"/>
    <col min="3851" max="3851" width="35.75" style="8" customWidth="1"/>
    <col min="3852" max="3852" width="55.75" style="8" customWidth="1"/>
    <col min="3853" max="3853" width="13.75" style="8" customWidth="1"/>
    <col min="3854" max="3854" width="6.375" style="8" customWidth="1"/>
    <col min="3855" max="3855" width="20.75" style="8" customWidth="1"/>
    <col min="3856" max="3856" width="19.5" style="8" customWidth="1"/>
    <col min="3857" max="3857" width="15.625" style="8" customWidth="1"/>
    <col min="3858" max="4096" width="9" style="8"/>
    <col min="4097" max="4097" width="2.625" style="8" customWidth="1"/>
    <col min="4098" max="4098" width="5.125" style="8" customWidth="1"/>
    <col min="4099" max="4099" width="20.625" style="8" customWidth="1"/>
    <col min="4100" max="4100" width="20.75" style="8" customWidth="1"/>
    <col min="4101" max="4101" width="75.75" style="8" customWidth="1"/>
    <col min="4102" max="4102" width="6.25" style="8" customWidth="1"/>
    <col min="4103" max="4104" width="11.625" style="8" customWidth="1"/>
    <col min="4105" max="4105" width="5.75" style="8" customWidth="1"/>
    <col min="4106" max="4106" width="45.75" style="8" customWidth="1"/>
    <col min="4107" max="4107" width="35.75" style="8" customWidth="1"/>
    <col min="4108" max="4108" width="55.75" style="8" customWidth="1"/>
    <col min="4109" max="4109" width="13.75" style="8" customWidth="1"/>
    <col min="4110" max="4110" width="6.375" style="8" customWidth="1"/>
    <col min="4111" max="4111" width="20.75" style="8" customWidth="1"/>
    <col min="4112" max="4112" width="19.5" style="8" customWidth="1"/>
    <col min="4113" max="4113" width="15.625" style="8" customWidth="1"/>
    <col min="4114" max="4352" width="9" style="8"/>
    <col min="4353" max="4353" width="2.625" style="8" customWidth="1"/>
    <col min="4354" max="4354" width="5.125" style="8" customWidth="1"/>
    <col min="4355" max="4355" width="20.625" style="8" customWidth="1"/>
    <col min="4356" max="4356" width="20.75" style="8" customWidth="1"/>
    <col min="4357" max="4357" width="75.75" style="8" customWidth="1"/>
    <col min="4358" max="4358" width="6.25" style="8" customWidth="1"/>
    <col min="4359" max="4360" width="11.625" style="8" customWidth="1"/>
    <col min="4361" max="4361" width="5.75" style="8" customWidth="1"/>
    <col min="4362" max="4362" width="45.75" style="8" customWidth="1"/>
    <col min="4363" max="4363" width="35.75" style="8" customWidth="1"/>
    <col min="4364" max="4364" width="55.75" style="8" customWidth="1"/>
    <col min="4365" max="4365" width="13.75" style="8" customWidth="1"/>
    <col min="4366" max="4366" width="6.375" style="8" customWidth="1"/>
    <col min="4367" max="4367" width="20.75" style="8" customWidth="1"/>
    <col min="4368" max="4368" width="19.5" style="8" customWidth="1"/>
    <col min="4369" max="4369" width="15.625" style="8" customWidth="1"/>
    <col min="4370" max="4608" width="9" style="8"/>
    <col min="4609" max="4609" width="2.625" style="8" customWidth="1"/>
    <col min="4610" max="4610" width="5.125" style="8" customWidth="1"/>
    <col min="4611" max="4611" width="20.625" style="8" customWidth="1"/>
    <col min="4612" max="4612" width="20.75" style="8" customWidth="1"/>
    <col min="4613" max="4613" width="75.75" style="8" customWidth="1"/>
    <col min="4614" max="4614" width="6.25" style="8" customWidth="1"/>
    <col min="4615" max="4616" width="11.625" style="8" customWidth="1"/>
    <col min="4617" max="4617" width="5.75" style="8" customWidth="1"/>
    <col min="4618" max="4618" width="45.75" style="8" customWidth="1"/>
    <col min="4619" max="4619" width="35.75" style="8" customWidth="1"/>
    <col min="4620" max="4620" width="55.75" style="8" customWidth="1"/>
    <col min="4621" max="4621" width="13.75" style="8" customWidth="1"/>
    <col min="4622" max="4622" width="6.375" style="8" customWidth="1"/>
    <col min="4623" max="4623" width="20.75" style="8" customWidth="1"/>
    <col min="4624" max="4624" width="19.5" style="8" customWidth="1"/>
    <col min="4625" max="4625" width="15.625" style="8" customWidth="1"/>
    <col min="4626" max="4864" width="9" style="8"/>
    <col min="4865" max="4865" width="2.625" style="8" customWidth="1"/>
    <col min="4866" max="4866" width="5.125" style="8" customWidth="1"/>
    <col min="4867" max="4867" width="20.625" style="8" customWidth="1"/>
    <col min="4868" max="4868" width="20.75" style="8" customWidth="1"/>
    <col min="4869" max="4869" width="75.75" style="8" customWidth="1"/>
    <col min="4870" max="4870" width="6.25" style="8" customWidth="1"/>
    <col min="4871" max="4872" width="11.625" style="8" customWidth="1"/>
    <col min="4873" max="4873" width="5.75" style="8" customWidth="1"/>
    <col min="4874" max="4874" width="45.75" style="8" customWidth="1"/>
    <col min="4875" max="4875" width="35.75" style="8" customWidth="1"/>
    <col min="4876" max="4876" width="55.75" style="8" customWidth="1"/>
    <col min="4877" max="4877" width="13.75" style="8" customWidth="1"/>
    <col min="4878" max="4878" width="6.375" style="8" customWidth="1"/>
    <col min="4879" max="4879" width="20.75" style="8" customWidth="1"/>
    <col min="4880" max="4880" width="19.5" style="8" customWidth="1"/>
    <col min="4881" max="4881" width="15.625" style="8" customWidth="1"/>
    <col min="4882" max="5120" width="9" style="8"/>
    <col min="5121" max="5121" width="2.625" style="8" customWidth="1"/>
    <col min="5122" max="5122" width="5.125" style="8" customWidth="1"/>
    <col min="5123" max="5123" width="20.625" style="8" customWidth="1"/>
    <col min="5124" max="5124" width="20.75" style="8" customWidth="1"/>
    <col min="5125" max="5125" width="75.75" style="8" customWidth="1"/>
    <col min="5126" max="5126" width="6.25" style="8" customWidth="1"/>
    <col min="5127" max="5128" width="11.625" style="8" customWidth="1"/>
    <col min="5129" max="5129" width="5.75" style="8" customWidth="1"/>
    <col min="5130" max="5130" width="45.75" style="8" customWidth="1"/>
    <col min="5131" max="5131" width="35.75" style="8" customWidth="1"/>
    <col min="5132" max="5132" width="55.75" style="8" customWidth="1"/>
    <col min="5133" max="5133" width="13.75" style="8" customWidth="1"/>
    <col min="5134" max="5134" width="6.375" style="8" customWidth="1"/>
    <col min="5135" max="5135" width="20.75" style="8" customWidth="1"/>
    <col min="5136" max="5136" width="19.5" style="8" customWidth="1"/>
    <col min="5137" max="5137" width="15.625" style="8" customWidth="1"/>
    <col min="5138" max="5376" width="9" style="8"/>
    <col min="5377" max="5377" width="2.625" style="8" customWidth="1"/>
    <col min="5378" max="5378" width="5.125" style="8" customWidth="1"/>
    <col min="5379" max="5379" width="20.625" style="8" customWidth="1"/>
    <col min="5380" max="5380" width="20.75" style="8" customWidth="1"/>
    <col min="5381" max="5381" width="75.75" style="8" customWidth="1"/>
    <col min="5382" max="5382" width="6.25" style="8" customWidth="1"/>
    <col min="5383" max="5384" width="11.625" style="8" customWidth="1"/>
    <col min="5385" max="5385" width="5.75" style="8" customWidth="1"/>
    <col min="5386" max="5386" width="45.75" style="8" customWidth="1"/>
    <col min="5387" max="5387" width="35.75" style="8" customWidth="1"/>
    <col min="5388" max="5388" width="55.75" style="8" customWidth="1"/>
    <col min="5389" max="5389" width="13.75" style="8" customWidth="1"/>
    <col min="5390" max="5390" width="6.375" style="8" customWidth="1"/>
    <col min="5391" max="5391" width="20.75" style="8" customWidth="1"/>
    <col min="5392" max="5392" width="19.5" style="8" customWidth="1"/>
    <col min="5393" max="5393" width="15.625" style="8" customWidth="1"/>
    <col min="5394" max="5632" width="9" style="8"/>
    <col min="5633" max="5633" width="2.625" style="8" customWidth="1"/>
    <col min="5634" max="5634" width="5.125" style="8" customWidth="1"/>
    <col min="5635" max="5635" width="20.625" style="8" customWidth="1"/>
    <col min="5636" max="5636" width="20.75" style="8" customWidth="1"/>
    <col min="5637" max="5637" width="75.75" style="8" customWidth="1"/>
    <col min="5638" max="5638" width="6.25" style="8" customWidth="1"/>
    <col min="5639" max="5640" width="11.625" style="8" customWidth="1"/>
    <col min="5641" max="5641" width="5.75" style="8" customWidth="1"/>
    <col min="5642" max="5642" width="45.75" style="8" customWidth="1"/>
    <col min="5643" max="5643" width="35.75" style="8" customWidth="1"/>
    <col min="5644" max="5644" width="55.75" style="8" customWidth="1"/>
    <col min="5645" max="5645" width="13.75" style="8" customWidth="1"/>
    <col min="5646" max="5646" width="6.375" style="8" customWidth="1"/>
    <col min="5647" max="5647" width="20.75" style="8" customWidth="1"/>
    <col min="5648" max="5648" width="19.5" style="8" customWidth="1"/>
    <col min="5649" max="5649" width="15.625" style="8" customWidth="1"/>
    <col min="5650" max="5888" width="9" style="8"/>
    <col min="5889" max="5889" width="2.625" style="8" customWidth="1"/>
    <col min="5890" max="5890" width="5.125" style="8" customWidth="1"/>
    <col min="5891" max="5891" width="20.625" style="8" customWidth="1"/>
    <col min="5892" max="5892" width="20.75" style="8" customWidth="1"/>
    <col min="5893" max="5893" width="75.75" style="8" customWidth="1"/>
    <col min="5894" max="5894" width="6.25" style="8" customWidth="1"/>
    <col min="5895" max="5896" width="11.625" style="8" customWidth="1"/>
    <col min="5897" max="5897" width="5.75" style="8" customWidth="1"/>
    <col min="5898" max="5898" width="45.75" style="8" customWidth="1"/>
    <col min="5899" max="5899" width="35.75" style="8" customWidth="1"/>
    <col min="5900" max="5900" width="55.75" style="8" customWidth="1"/>
    <col min="5901" max="5901" width="13.75" style="8" customWidth="1"/>
    <col min="5902" max="5902" width="6.375" style="8" customWidth="1"/>
    <col min="5903" max="5903" width="20.75" style="8" customWidth="1"/>
    <col min="5904" max="5904" width="19.5" style="8" customWidth="1"/>
    <col min="5905" max="5905" width="15.625" style="8" customWidth="1"/>
    <col min="5906" max="6144" width="9" style="8"/>
    <col min="6145" max="6145" width="2.625" style="8" customWidth="1"/>
    <col min="6146" max="6146" width="5.125" style="8" customWidth="1"/>
    <col min="6147" max="6147" width="20.625" style="8" customWidth="1"/>
    <col min="6148" max="6148" width="20.75" style="8" customWidth="1"/>
    <col min="6149" max="6149" width="75.75" style="8" customWidth="1"/>
    <col min="6150" max="6150" width="6.25" style="8" customWidth="1"/>
    <col min="6151" max="6152" width="11.625" style="8" customWidth="1"/>
    <col min="6153" max="6153" width="5.75" style="8" customWidth="1"/>
    <col min="6154" max="6154" width="45.75" style="8" customWidth="1"/>
    <col min="6155" max="6155" width="35.75" style="8" customWidth="1"/>
    <col min="6156" max="6156" width="55.75" style="8" customWidth="1"/>
    <col min="6157" max="6157" width="13.75" style="8" customWidth="1"/>
    <col min="6158" max="6158" width="6.375" style="8" customWidth="1"/>
    <col min="6159" max="6159" width="20.75" style="8" customWidth="1"/>
    <col min="6160" max="6160" width="19.5" style="8" customWidth="1"/>
    <col min="6161" max="6161" width="15.625" style="8" customWidth="1"/>
    <col min="6162" max="6400" width="9" style="8"/>
    <col min="6401" max="6401" width="2.625" style="8" customWidth="1"/>
    <col min="6402" max="6402" width="5.125" style="8" customWidth="1"/>
    <col min="6403" max="6403" width="20.625" style="8" customWidth="1"/>
    <col min="6404" max="6404" width="20.75" style="8" customWidth="1"/>
    <col min="6405" max="6405" width="75.75" style="8" customWidth="1"/>
    <col min="6406" max="6406" width="6.25" style="8" customWidth="1"/>
    <col min="6407" max="6408" width="11.625" style="8" customWidth="1"/>
    <col min="6409" max="6409" width="5.75" style="8" customWidth="1"/>
    <col min="6410" max="6410" width="45.75" style="8" customWidth="1"/>
    <col min="6411" max="6411" width="35.75" style="8" customWidth="1"/>
    <col min="6412" max="6412" width="55.75" style="8" customWidth="1"/>
    <col min="6413" max="6413" width="13.75" style="8" customWidth="1"/>
    <col min="6414" max="6414" width="6.375" style="8" customWidth="1"/>
    <col min="6415" max="6415" width="20.75" style="8" customWidth="1"/>
    <col min="6416" max="6416" width="19.5" style="8" customWidth="1"/>
    <col min="6417" max="6417" width="15.625" style="8" customWidth="1"/>
    <col min="6418" max="6656" width="9" style="8"/>
    <col min="6657" max="6657" width="2.625" style="8" customWidth="1"/>
    <col min="6658" max="6658" width="5.125" style="8" customWidth="1"/>
    <col min="6659" max="6659" width="20.625" style="8" customWidth="1"/>
    <col min="6660" max="6660" width="20.75" style="8" customWidth="1"/>
    <col min="6661" max="6661" width="75.75" style="8" customWidth="1"/>
    <col min="6662" max="6662" width="6.25" style="8" customWidth="1"/>
    <col min="6663" max="6664" width="11.625" style="8" customWidth="1"/>
    <col min="6665" max="6665" width="5.75" style="8" customWidth="1"/>
    <col min="6666" max="6666" width="45.75" style="8" customWidth="1"/>
    <col min="6667" max="6667" width="35.75" style="8" customWidth="1"/>
    <col min="6668" max="6668" width="55.75" style="8" customWidth="1"/>
    <col min="6669" max="6669" width="13.75" style="8" customWidth="1"/>
    <col min="6670" max="6670" width="6.375" style="8" customWidth="1"/>
    <col min="6671" max="6671" width="20.75" style="8" customWidth="1"/>
    <col min="6672" max="6672" width="19.5" style="8" customWidth="1"/>
    <col min="6673" max="6673" width="15.625" style="8" customWidth="1"/>
    <col min="6674" max="6912" width="9" style="8"/>
    <col min="6913" max="6913" width="2.625" style="8" customWidth="1"/>
    <col min="6914" max="6914" width="5.125" style="8" customWidth="1"/>
    <col min="6915" max="6915" width="20.625" style="8" customWidth="1"/>
    <col min="6916" max="6916" width="20.75" style="8" customWidth="1"/>
    <col min="6917" max="6917" width="75.75" style="8" customWidth="1"/>
    <col min="6918" max="6918" width="6.25" style="8" customWidth="1"/>
    <col min="6919" max="6920" width="11.625" style="8" customWidth="1"/>
    <col min="6921" max="6921" width="5.75" style="8" customWidth="1"/>
    <col min="6922" max="6922" width="45.75" style="8" customWidth="1"/>
    <col min="6923" max="6923" width="35.75" style="8" customWidth="1"/>
    <col min="6924" max="6924" width="55.75" style="8" customWidth="1"/>
    <col min="6925" max="6925" width="13.75" style="8" customWidth="1"/>
    <col min="6926" max="6926" width="6.375" style="8" customWidth="1"/>
    <col min="6927" max="6927" width="20.75" style="8" customWidth="1"/>
    <col min="6928" max="6928" width="19.5" style="8" customWidth="1"/>
    <col min="6929" max="6929" width="15.625" style="8" customWidth="1"/>
    <col min="6930" max="7168" width="9" style="8"/>
    <col min="7169" max="7169" width="2.625" style="8" customWidth="1"/>
    <col min="7170" max="7170" width="5.125" style="8" customWidth="1"/>
    <col min="7171" max="7171" width="20.625" style="8" customWidth="1"/>
    <col min="7172" max="7172" width="20.75" style="8" customWidth="1"/>
    <col min="7173" max="7173" width="75.75" style="8" customWidth="1"/>
    <col min="7174" max="7174" width="6.25" style="8" customWidth="1"/>
    <col min="7175" max="7176" width="11.625" style="8" customWidth="1"/>
    <col min="7177" max="7177" width="5.75" style="8" customWidth="1"/>
    <col min="7178" max="7178" width="45.75" style="8" customWidth="1"/>
    <col min="7179" max="7179" width="35.75" style="8" customWidth="1"/>
    <col min="7180" max="7180" width="55.75" style="8" customWidth="1"/>
    <col min="7181" max="7181" width="13.75" style="8" customWidth="1"/>
    <col min="7182" max="7182" width="6.375" style="8" customWidth="1"/>
    <col min="7183" max="7183" width="20.75" style="8" customWidth="1"/>
    <col min="7184" max="7184" width="19.5" style="8" customWidth="1"/>
    <col min="7185" max="7185" width="15.625" style="8" customWidth="1"/>
    <col min="7186" max="7424" width="9" style="8"/>
    <col min="7425" max="7425" width="2.625" style="8" customWidth="1"/>
    <col min="7426" max="7426" width="5.125" style="8" customWidth="1"/>
    <col min="7427" max="7427" width="20.625" style="8" customWidth="1"/>
    <col min="7428" max="7428" width="20.75" style="8" customWidth="1"/>
    <col min="7429" max="7429" width="75.75" style="8" customWidth="1"/>
    <col min="7430" max="7430" width="6.25" style="8" customWidth="1"/>
    <col min="7431" max="7432" width="11.625" style="8" customWidth="1"/>
    <col min="7433" max="7433" width="5.75" style="8" customWidth="1"/>
    <col min="7434" max="7434" width="45.75" style="8" customWidth="1"/>
    <col min="7435" max="7435" width="35.75" style="8" customWidth="1"/>
    <col min="7436" max="7436" width="55.75" style="8" customWidth="1"/>
    <col min="7437" max="7437" width="13.75" style="8" customWidth="1"/>
    <col min="7438" max="7438" width="6.375" style="8" customWidth="1"/>
    <col min="7439" max="7439" width="20.75" style="8" customWidth="1"/>
    <col min="7440" max="7440" width="19.5" style="8" customWidth="1"/>
    <col min="7441" max="7441" width="15.625" style="8" customWidth="1"/>
    <col min="7442" max="7680" width="9" style="8"/>
    <col min="7681" max="7681" width="2.625" style="8" customWidth="1"/>
    <col min="7682" max="7682" width="5.125" style="8" customWidth="1"/>
    <col min="7683" max="7683" width="20.625" style="8" customWidth="1"/>
    <col min="7684" max="7684" width="20.75" style="8" customWidth="1"/>
    <col min="7685" max="7685" width="75.75" style="8" customWidth="1"/>
    <col min="7686" max="7686" width="6.25" style="8" customWidth="1"/>
    <col min="7687" max="7688" width="11.625" style="8" customWidth="1"/>
    <col min="7689" max="7689" width="5.75" style="8" customWidth="1"/>
    <col min="7690" max="7690" width="45.75" style="8" customWidth="1"/>
    <col min="7691" max="7691" width="35.75" style="8" customWidth="1"/>
    <col min="7692" max="7692" width="55.75" style="8" customWidth="1"/>
    <col min="7693" max="7693" width="13.75" style="8" customWidth="1"/>
    <col min="7694" max="7694" width="6.375" style="8" customWidth="1"/>
    <col min="7695" max="7695" width="20.75" style="8" customWidth="1"/>
    <col min="7696" max="7696" width="19.5" style="8" customWidth="1"/>
    <col min="7697" max="7697" width="15.625" style="8" customWidth="1"/>
    <col min="7698" max="7936" width="9" style="8"/>
    <col min="7937" max="7937" width="2.625" style="8" customWidth="1"/>
    <col min="7938" max="7938" width="5.125" style="8" customWidth="1"/>
    <col min="7939" max="7939" width="20.625" style="8" customWidth="1"/>
    <col min="7940" max="7940" width="20.75" style="8" customWidth="1"/>
    <col min="7941" max="7941" width="75.75" style="8" customWidth="1"/>
    <col min="7942" max="7942" width="6.25" style="8" customWidth="1"/>
    <col min="7943" max="7944" width="11.625" style="8" customWidth="1"/>
    <col min="7945" max="7945" width="5.75" style="8" customWidth="1"/>
    <col min="7946" max="7946" width="45.75" style="8" customWidth="1"/>
    <col min="7947" max="7947" width="35.75" style="8" customWidth="1"/>
    <col min="7948" max="7948" width="55.75" style="8" customWidth="1"/>
    <col min="7949" max="7949" width="13.75" style="8" customWidth="1"/>
    <col min="7950" max="7950" width="6.375" style="8" customWidth="1"/>
    <col min="7951" max="7951" width="20.75" style="8" customWidth="1"/>
    <col min="7952" max="7952" width="19.5" style="8" customWidth="1"/>
    <col min="7953" max="7953" width="15.625" style="8" customWidth="1"/>
    <col min="7954" max="8192" width="9" style="8"/>
    <col min="8193" max="8193" width="2.625" style="8" customWidth="1"/>
    <col min="8194" max="8194" width="5.125" style="8" customWidth="1"/>
    <col min="8195" max="8195" width="20.625" style="8" customWidth="1"/>
    <col min="8196" max="8196" width="20.75" style="8" customWidth="1"/>
    <col min="8197" max="8197" width="75.75" style="8" customWidth="1"/>
    <col min="8198" max="8198" width="6.25" style="8" customWidth="1"/>
    <col min="8199" max="8200" width="11.625" style="8" customWidth="1"/>
    <col min="8201" max="8201" width="5.75" style="8" customWidth="1"/>
    <col min="8202" max="8202" width="45.75" style="8" customWidth="1"/>
    <col min="8203" max="8203" width="35.75" style="8" customWidth="1"/>
    <col min="8204" max="8204" width="55.75" style="8" customWidth="1"/>
    <col min="8205" max="8205" width="13.75" style="8" customWidth="1"/>
    <col min="8206" max="8206" width="6.375" style="8" customWidth="1"/>
    <col min="8207" max="8207" width="20.75" style="8" customWidth="1"/>
    <col min="8208" max="8208" width="19.5" style="8" customWidth="1"/>
    <col min="8209" max="8209" width="15.625" style="8" customWidth="1"/>
    <col min="8210" max="8448" width="9" style="8"/>
    <col min="8449" max="8449" width="2.625" style="8" customWidth="1"/>
    <col min="8450" max="8450" width="5.125" style="8" customWidth="1"/>
    <col min="8451" max="8451" width="20.625" style="8" customWidth="1"/>
    <col min="8452" max="8452" width="20.75" style="8" customWidth="1"/>
    <col min="8453" max="8453" width="75.75" style="8" customWidth="1"/>
    <col min="8454" max="8454" width="6.25" style="8" customWidth="1"/>
    <col min="8455" max="8456" width="11.625" style="8" customWidth="1"/>
    <col min="8457" max="8457" width="5.75" style="8" customWidth="1"/>
    <col min="8458" max="8458" width="45.75" style="8" customWidth="1"/>
    <col min="8459" max="8459" width="35.75" style="8" customWidth="1"/>
    <col min="8460" max="8460" width="55.75" style="8" customWidth="1"/>
    <col min="8461" max="8461" width="13.75" style="8" customWidth="1"/>
    <col min="8462" max="8462" width="6.375" style="8" customWidth="1"/>
    <col min="8463" max="8463" width="20.75" style="8" customWidth="1"/>
    <col min="8464" max="8464" width="19.5" style="8" customWidth="1"/>
    <col min="8465" max="8465" width="15.625" style="8" customWidth="1"/>
    <col min="8466" max="8704" width="9" style="8"/>
    <col min="8705" max="8705" width="2.625" style="8" customWidth="1"/>
    <col min="8706" max="8706" width="5.125" style="8" customWidth="1"/>
    <col min="8707" max="8707" width="20.625" style="8" customWidth="1"/>
    <col min="8708" max="8708" width="20.75" style="8" customWidth="1"/>
    <col min="8709" max="8709" width="75.75" style="8" customWidth="1"/>
    <col min="8710" max="8710" width="6.25" style="8" customWidth="1"/>
    <col min="8711" max="8712" width="11.625" style="8" customWidth="1"/>
    <col min="8713" max="8713" width="5.75" style="8" customWidth="1"/>
    <col min="8714" max="8714" width="45.75" style="8" customWidth="1"/>
    <col min="8715" max="8715" width="35.75" style="8" customWidth="1"/>
    <col min="8716" max="8716" width="55.75" style="8" customWidth="1"/>
    <col min="8717" max="8717" width="13.75" style="8" customWidth="1"/>
    <col min="8718" max="8718" width="6.375" style="8" customWidth="1"/>
    <col min="8719" max="8719" width="20.75" style="8" customWidth="1"/>
    <col min="8720" max="8720" width="19.5" style="8" customWidth="1"/>
    <col min="8721" max="8721" width="15.625" style="8" customWidth="1"/>
    <col min="8722" max="8960" width="9" style="8"/>
    <col min="8961" max="8961" width="2.625" style="8" customWidth="1"/>
    <col min="8962" max="8962" width="5.125" style="8" customWidth="1"/>
    <col min="8963" max="8963" width="20.625" style="8" customWidth="1"/>
    <col min="8964" max="8964" width="20.75" style="8" customWidth="1"/>
    <col min="8965" max="8965" width="75.75" style="8" customWidth="1"/>
    <col min="8966" max="8966" width="6.25" style="8" customWidth="1"/>
    <col min="8967" max="8968" width="11.625" style="8" customWidth="1"/>
    <col min="8969" max="8969" width="5.75" style="8" customWidth="1"/>
    <col min="8970" max="8970" width="45.75" style="8" customWidth="1"/>
    <col min="8971" max="8971" width="35.75" style="8" customWidth="1"/>
    <col min="8972" max="8972" width="55.75" style="8" customWidth="1"/>
    <col min="8973" max="8973" width="13.75" style="8" customWidth="1"/>
    <col min="8974" max="8974" width="6.375" style="8" customWidth="1"/>
    <col min="8975" max="8975" width="20.75" style="8" customWidth="1"/>
    <col min="8976" max="8976" width="19.5" style="8" customWidth="1"/>
    <col min="8977" max="8977" width="15.625" style="8" customWidth="1"/>
    <col min="8978" max="9216" width="9" style="8"/>
    <col min="9217" max="9217" width="2.625" style="8" customWidth="1"/>
    <col min="9218" max="9218" width="5.125" style="8" customWidth="1"/>
    <col min="9219" max="9219" width="20.625" style="8" customWidth="1"/>
    <col min="9220" max="9220" width="20.75" style="8" customWidth="1"/>
    <col min="9221" max="9221" width="75.75" style="8" customWidth="1"/>
    <col min="9222" max="9222" width="6.25" style="8" customWidth="1"/>
    <col min="9223" max="9224" width="11.625" style="8" customWidth="1"/>
    <col min="9225" max="9225" width="5.75" style="8" customWidth="1"/>
    <col min="9226" max="9226" width="45.75" style="8" customWidth="1"/>
    <col min="9227" max="9227" width="35.75" style="8" customWidth="1"/>
    <col min="9228" max="9228" width="55.75" style="8" customWidth="1"/>
    <col min="9229" max="9229" width="13.75" style="8" customWidth="1"/>
    <col min="9230" max="9230" width="6.375" style="8" customWidth="1"/>
    <col min="9231" max="9231" width="20.75" style="8" customWidth="1"/>
    <col min="9232" max="9232" width="19.5" style="8" customWidth="1"/>
    <col min="9233" max="9233" width="15.625" style="8" customWidth="1"/>
    <col min="9234" max="9472" width="9" style="8"/>
    <col min="9473" max="9473" width="2.625" style="8" customWidth="1"/>
    <col min="9474" max="9474" width="5.125" style="8" customWidth="1"/>
    <col min="9475" max="9475" width="20.625" style="8" customWidth="1"/>
    <col min="9476" max="9476" width="20.75" style="8" customWidth="1"/>
    <col min="9477" max="9477" width="75.75" style="8" customWidth="1"/>
    <col min="9478" max="9478" width="6.25" style="8" customWidth="1"/>
    <col min="9479" max="9480" width="11.625" style="8" customWidth="1"/>
    <col min="9481" max="9481" width="5.75" style="8" customWidth="1"/>
    <col min="9482" max="9482" width="45.75" style="8" customWidth="1"/>
    <col min="9483" max="9483" width="35.75" style="8" customWidth="1"/>
    <col min="9484" max="9484" width="55.75" style="8" customWidth="1"/>
    <col min="9485" max="9485" width="13.75" style="8" customWidth="1"/>
    <col min="9486" max="9486" width="6.375" style="8" customWidth="1"/>
    <col min="9487" max="9487" width="20.75" style="8" customWidth="1"/>
    <col min="9488" max="9488" width="19.5" style="8" customWidth="1"/>
    <col min="9489" max="9489" width="15.625" style="8" customWidth="1"/>
    <col min="9490" max="9728" width="9" style="8"/>
    <col min="9729" max="9729" width="2.625" style="8" customWidth="1"/>
    <col min="9730" max="9730" width="5.125" style="8" customWidth="1"/>
    <col min="9731" max="9731" width="20.625" style="8" customWidth="1"/>
    <col min="9732" max="9732" width="20.75" style="8" customWidth="1"/>
    <col min="9733" max="9733" width="75.75" style="8" customWidth="1"/>
    <col min="9734" max="9734" width="6.25" style="8" customWidth="1"/>
    <col min="9735" max="9736" width="11.625" style="8" customWidth="1"/>
    <col min="9737" max="9737" width="5.75" style="8" customWidth="1"/>
    <col min="9738" max="9738" width="45.75" style="8" customWidth="1"/>
    <col min="9739" max="9739" width="35.75" style="8" customWidth="1"/>
    <col min="9740" max="9740" width="55.75" style="8" customWidth="1"/>
    <col min="9741" max="9741" width="13.75" style="8" customWidth="1"/>
    <col min="9742" max="9742" width="6.375" style="8" customWidth="1"/>
    <col min="9743" max="9743" width="20.75" style="8" customWidth="1"/>
    <col min="9744" max="9744" width="19.5" style="8" customWidth="1"/>
    <col min="9745" max="9745" width="15.625" style="8" customWidth="1"/>
    <col min="9746" max="9984" width="9" style="8"/>
    <col min="9985" max="9985" width="2.625" style="8" customWidth="1"/>
    <col min="9986" max="9986" width="5.125" style="8" customWidth="1"/>
    <col min="9987" max="9987" width="20.625" style="8" customWidth="1"/>
    <col min="9988" max="9988" width="20.75" style="8" customWidth="1"/>
    <col min="9989" max="9989" width="75.75" style="8" customWidth="1"/>
    <col min="9990" max="9990" width="6.25" style="8" customWidth="1"/>
    <col min="9991" max="9992" width="11.625" style="8" customWidth="1"/>
    <col min="9993" max="9993" width="5.75" style="8" customWidth="1"/>
    <col min="9994" max="9994" width="45.75" style="8" customWidth="1"/>
    <col min="9995" max="9995" width="35.75" style="8" customWidth="1"/>
    <col min="9996" max="9996" width="55.75" style="8" customWidth="1"/>
    <col min="9997" max="9997" width="13.75" style="8" customWidth="1"/>
    <col min="9998" max="9998" width="6.375" style="8" customWidth="1"/>
    <col min="9999" max="9999" width="20.75" style="8" customWidth="1"/>
    <col min="10000" max="10000" width="19.5" style="8" customWidth="1"/>
    <col min="10001" max="10001" width="15.625" style="8" customWidth="1"/>
    <col min="10002" max="10240" width="9" style="8"/>
    <col min="10241" max="10241" width="2.625" style="8" customWidth="1"/>
    <col min="10242" max="10242" width="5.125" style="8" customWidth="1"/>
    <col min="10243" max="10243" width="20.625" style="8" customWidth="1"/>
    <col min="10244" max="10244" width="20.75" style="8" customWidth="1"/>
    <col min="10245" max="10245" width="75.75" style="8" customWidth="1"/>
    <col min="10246" max="10246" width="6.25" style="8" customWidth="1"/>
    <col min="10247" max="10248" width="11.625" style="8" customWidth="1"/>
    <col min="10249" max="10249" width="5.75" style="8" customWidth="1"/>
    <col min="10250" max="10250" width="45.75" style="8" customWidth="1"/>
    <col min="10251" max="10251" width="35.75" style="8" customWidth="1"/>
    <col min="10252" max="10252" width="55.75" style="8" customWidth="1"/>
    <col min="10253" max="10253" width="13.75" style="8" customWidth="1"/>
    <col min="10254" max="10254" width="6.375" style="8" customWidth="1"/>
    <col min="10255" max="10255" width="20.75" style="8" customWidth="1"/>
    <col min="10256" max="10256" width="19.5" style="8" customWidth="1"/>
    <col min="10257" max="10257" width="15.625" style="8" customWidth="1"/>
    <col min="10258" max="10496" width="9" style="8"/>
    <col min="10497" max="10497" width="2.625" style="8" customWidth="1"/>
    <col min="10498" max="10498" width="5.125" style="8" customWidth="1"/>
    <col min="10499" max="10499" width="20.625" style="8" customWidth="1"/>
    <col min="10500" max="10500" width="20.75" style="8" customWidth="1"/>
    <col min="10501" max="10501" width="75.75" style="8" customWidth="1"/>
    <col min="10502" max="10502" width="6.25" style="8" customWidth="1"/>
    <col min="10503" max="10504" width="11.625" style="8" customWidth="1"/>
    <col min="10505" max="10505" width="5.75" style="8" customWidth="1"/>
    <col min="10506" max="10506" width="45.75" style="8" customWidth="1"/>
    <col min="10507" max="10507" width="35.75" style="8" customWidth="1"/>
    <col min="10508" max="10508" width="55.75" style="8" customWidth="1"/>
    <col min="10509" max="10509" width="13.75" style="8" customWidth="1"/>
    <col min="10510" max="10510" width="6.375" style="8" customWidth="1"/>
    <col min="10511" max="10511" width="20.75" style="8" customWidth="1"/>
    <col min="10512" max="10512" width="19.5" style="8" customWidth="1"/>
    <col min="10513" max="10513" width="15.625" style="8" customWidth="1"/>
    <col min="10514" max="10752" width="9" style="8"/>
    <col min="10753" max="10753" width="2.625" style="8" customWidth="1"/>
    <col min="10754" max="10754" width="5.125" style="8" customWidth="1"/>
    <col min="10755" max="10755" width="20.625" style="8" customWidth="1"/>
    <col min="10756" max="10756" width="20.75" style="8" customWidth="1"/>
    <col min="10757" max="10757" width="75.75" style="8" customWidth="1"/>
    <col min="10758" max="10758" width="6.25" style="8" customWidth="1"/>
    <col min="10759" max="10760" width="11.625" style="8" customWidth="1"/>
    <col min="10761" max="10761" width="5.75" style="8" customWidth="1"/>
    <col min="10762" max="10762" width="45.75" style="8" customWidth="1"/>
    <col min="10763" max="10763" width="35.75" style="8" customWidth="1"/>
    <col min="10764" max="10764" width="55.75" style="8" customWidth="1"/>
    <col min="10765" max="10765" width="13.75" style="8" customWidth="1"/>
    <col min="10766" max="10766" width="6.375" style="8" customWidth="1"/>
    <col min="10767" max="10767" width="20.75" style="8" customWidth="1"/>
    <col min="10768" max="10768" width="19.5" style="8" customWidth="1"/>
    <col min="10769" max="10769" width="15.625" style="8" customWidth="1"/>
    <col min="10770" max="11008" width="9" style="8"/>
    <col min="11009" max="11009" width="2.625" style="8" customWidth="1"/>
    <col min="11010" max="11010" width="5.125" style="8" customWidth="1"/>
    <col min="11011" max="11011" width="20.625" style="8" customWidth="1"/>
    <col min="11012" max="11012" width="20.75" style="8" customWidth="1"/>
    <col min="11013" max="11013" width="75.75" style="8" customWidth="1"/>
    <col min="11014" max="11014" width="6.25" style="8" customWidth="1"/>
    <col min="11015" max="11016" width="11.625" style="8" customWidth="1"/>
    <col min="11017" max="11017" width="5.75" style="8" customWidth="1"/>
    <col min="11018" max="11018" width="45.75" style="8" customWidth="1"/>
    <col min="11019" max="11019" width="35.75" style="8" customWidth="1"/>
    <col min="11020" max="11020" width="55.75" style="8" customWidth="1"/>
    <col min="11021" max="11021" width="13.75" style="8" customWidth="1"/>
    <col min="11022" max="11022" width="6.375" style="8" customWidth="1"/>
    <col min="11023" max="11023" width="20.75" style="8" customWidth="1"/>
    <col min="11024" max="11024" width="19.5" style="8" customWidth="1"/>
    <col min="11025" max="11025" width="15.625" style="8" customWidth="1"/>
    <col min="11026" max="11264" width="9" style="8"/>
    <col min="11265" max="11265" width="2.625" style="8" customWidth="1"/>
    <col min="11266" max="11266" width="5.125" style="8" customWidth="1"/>
    <col min="11267" max="11267" width="20.625" style="8" customWidth="1"/>
    <col min="11268" max="11268" width="20.75" style="8" customWidth="1"/>
    <col min="11269" max="11269" width="75.75" style="8" customWidth="1"/>
    <col min="11270" max="11270" width="6.25" style="8" customWidth="1"/>
    <col min="11271" max="11272" width="11.625" style="8" customWidth="1"/>
    <col min="11273" max="11273" width="5.75" style="8" customWidth="1"/>
    <col min="11274" max="11274" width="45.75" style="8" customWidth="1"/>
    <col min="11275" max="11275" width="35.75" style="8" customWidth="1"/>
    <col min="11276" max="11276" width="55.75" style="8" customWidth="1"/>
    <col min="11277" max="11277" width="13.75" style="8" customWidth="1"/>
    <col min="11278" max="11278" width="6.375" style="8" customWidth="1"/>
    <col min="11279" max="11279" width="20.75" style="8" customWidth="1"/>
    <col min="11280" max="11280" width="19.5" style="8" customWidth="1"/>
    <col min="11281" max="11281" width="15.625" style="8" customWidth="1"/>
    <col min="11282" max="11520" width="9" style="8"/>
    <col min="11521" max="11521" width="2.625" style="8" customWidth="1"/>
    <col min="11522" max="11522" width="5.125" style="8" customWidth="1"/>
    <col min="11523" max="11523" width="20.625" style="8" customWidth="1"/>
    <col min="11524" max="11524" width="20.75" style="8" customWidth="1"/>
    <col min="11525" max="11525" width="75.75" style="8" customWidth="1"/>
    <col min="11526" max="11526" width="6.25" style="8" customWidth="1"/>
    <col min="11527" max="11528" width="11.625" style="8" customWidth="1"/>
    <col min="11529" max="11529" width="5.75" style="8" customWidth="1"/>
    <col min="11530" max="11530" width="45.75" style="8" customWidth="1"/>
    <col min="11531" max="11531" width="35.75" style="8" customWidth="1"/>
    <col min="11532" max="11532" width="55.75" style="8" customWidth="1"/>
    <col min="11533" max="11533" width="13.75" style="8" customWidth="1"/>
    <col min="11534" max="11534" width="6.375" style="8" customWidth="1"/>
    <col min="11535" max="11535" width="20.75" style="8" customWidth="1"/>
    <col min="11536" max="11536" width="19.5" style="8" customWidth="1"/>
    <col min="11537" max="11537" width="15.625" style="8" customWidth="1"/>
    <col min="11538" max="11776" width="9" style="8"/>
    <col min="11777" max="11777" width="2.625" style="8" customWidth="1"/>
    <col min="11778" max="11778" width="5.125" style="8" customWidth="1"/>
    <col min="11779" max="11779" width="20.625" style="8" customWidth="1"/>
    <col min="11780" max="11780" width="20.75" style="8" customWidth="1"/>
    <col min="11781" max="11781" width="75.75" style="8" customWidth="1"/>
    <col min="11782" max="11782" width="6.25" style="8" customWidth="1"/>
    <col min="11783" max="11784" width="11.625" style="8" customWidth="1"/>
    <col min="11785" max="11785" width="5.75" style="8" customWidth="1"/>
    <col min="11786" max="11786" width="45.75" style="8" customWidth="1"/>
    <col min="11787" max="11787" width="35.75" style="8" customWidth="1"/>
    <col min="11788" max="11788" width="55.75" style="8" customWidth="1"/>
    <col min="11789" max="11789" width="13.75" style="8" customWidth="1"/>
    <col min="11790" max="11790" width="6.375" style="8" customWidth="1"/>
    <col min="11791" max="11791" width="20.75" style="8" customWidth="1"/>
    <col min="11792" max="11792" width="19.5" style="8" customWidth="1"/>
    <col min="11793" max="11793" width="15.625" style="8" customWidth="1"/>
    <col min="11794" max="12032" width="9" style="8"/>
    <col min="12033" max="12033" width="2.625" style="8" customWidth="1"/>
    <col min="12034" max="12034" width="5.125" style="8" customWidth="1"/>
    <col min="12035" max="12035" width="20.625" style="8" customWidth="1"/>
    <col min="12036" max="12036" width="20.75" style="8" customWidth="1"/>
    <col min="12037" max="12037" width="75.75" style="8" customWidth="1"/>
    <col min="12038" max="12038" width="6.25" style="8" customWidth="1"/>
    <col min="12039" max="12040" width="11.625" style="8" customWidth="1"/>
    <col min="12041" max="12041" width="5.75" style="8" customWidth="1"/>
    <col min="12042" max="12042" width="45.75" style="8" customWidth="1"/>
    <col min="12043" max="12043" width="35.75" style="8" customWidth="1"/>
    <col min="12044" max="12044" width="55.75" style="8" customWidth="1"/>
    <col min="12045" max="12045" width="13.75" style="8" customWidth="1"/>
    <col min="12046" max="12046" width="6.375" style="8" customWidth="1"/>
    <col min="12047" max="12047" width="20.75" style="8" customWidth="1"/>
    <col min="12048" max="12048" width="19.5" style="8" customWidth="1"/>
    <col min="12049" max="12049" width="15.625" style="8" customWidth="1"/>
    <col min="12050" max="12288" width="9" style="8"/>
    <col min="12289" max="12289" width="2.625" style="8" customWidth="1"/>
    <col min="12290" max="12290" width="5.125" style="8" customWidth="1"/>
    <col min="12291" max="12291" width="20.625" style="8" customWidth="1"/>
    <col min="12292" max="12292" width="20.75" style="8" customWidth="1"/>
    <col min="12293" max="12293" width="75.75" style="8" customWidth="1"/>
    <col min="12294" max="12294" width="6.25" style="8" customWidth="1"/>
    <col min="12295" max="12296" width="11.625" style="8" customWidth="1"/>
    <col min="12297" max="12297" width="5.75" style="8" customWidth="1"/>
    <col min="12298" max="12298" width="45.75" style="8" customWidth="1"/>
    <col min="12299" max="12299" width="35.75" style="8" customWidth="1"/>
    <col min="12300" max="12300" width="55.75" style="8" customWidth="1"/>
    <col min="12301" max="12301" width="13.75" style="8" customWidth="1"/>
    <col min="12302" max="12302" width="6.375" style="8" customWidth="1"/>
    <col min="12303" max="12303" width="20.75" style="8" customWidth="1"/>
    <col min="12304" max="12304" width="19.5" style="8" customWidth="1"/>
    <col min="12305" max="12305" width="15.625" style="8" customWidth="1"/>
    <col min="12306" max="12544" width="9" style="8"/>
    <col min="12545" max="12545" width="2.625" style="8" customWidth="1"/>
    <col min="12546" max="12546" width="5.125" style="8" customWidth="1"/>
    <col min="12547" max="12547" width="20.625" style="8" customWidth="1"/>
    <col min="12548" max="12548" width="20.75" style="8" customWidth="1"/>
    <col min="12549" max="12549" width="75.75" style="8" customWidth="1"/>
    <col min="12550" max="12550" width="6.25" style="8" customWidth="1"/>
    <col min="12551" max="12552" width="11.625" style="8" customWidth="1"/>
    <col min="12553" max="12553" width="5.75" style="8" customWidth="1"/>
    <col min="12554" max="12554" width="45.75" style="8" customWidth="1"/>
    <col min="12555" max="12555" width="35.75" style="8" customWidth="1"/>
    <col min="12556" max="12556" width="55.75" style="8" customWidth="1"/>
    <col min="12557" max="12557" width="13.75" style="8" customWidth="1"/>
    <col min="12558" max="12558" width="6.375" style="8" customWidth="1"/>
    <col min="12559" max="12559" width="20.75" style="8" customWidth="1"/>
    <col min="12560" max="12560" width="19.5" style="8" customWidth="1"/>
    <col min="12561" max="12561" width="15.625" style="8" customWidth="1"/>
    <col min="12562" max="12800" width="9" style="8"/>
    <col min="12801" max="12801" width="2.625" style="8" customWidth="1"/>
    <col min="12802" max="12802" width="5.125" style="8" customWidth="1"/>
    <col min="12803" max="12803" width="20.625" style="8" customWidth="1"/>
    <col min="12804" max="12804" width="20.75" style="8" customWidth="1"/>
    <col min="12805" max="12805" width="75.75" style="8" customWidth="1"/>
    <col min="12806" max="12806" width="6.25" style="8" customWidth="1"/>
    <col min="12807" max="12808" width="11.625" style="8" customWidth="1"/>
    <col min="12809" max="12809" width="5.75" style="8" customWidth="1"/>
    <col min="12810" max="12810" width="45.75" style="8" customWidth="1"/>
    <col min="12811" max="12811" width="35.75" style="8" customWidth="1"/>
    <col min="12812" max="12812" width="55.75" style="8" customWidth="1"/>
    <col min="12813" max="12813" width="13.75" style="8" customWidth="1"/>
    <col min="12814" max="12814" width="6.375" style="8" customWidth="1"/>
    <col min="12815" max="12815" width="20.75" style="8" customWidth="1"/>
    <col min="12816" max="12816" width="19.5" style="8" customWidth="1"/>
    <col min="12817" max="12817" width="15.625" style="8" customWidth="1"/>
    <col min="12818" max="13056" width="9" style="8"/>
    <col min="13057" max="13057" width="2.625" style="8" customWidth="1"/>
    <col min="13058" max="13058" width="5.125" style="8" customWidth="1"/>
    <col min="13059" max="13059" width="20.625" style="8" customWidth="1"/>
    <col min="13060" max="13060" width="20.75" style="8" customWidth="1"/>
    <col min="13061" max="13061" width="75.75" style="8" customWidth="1"/>
    <col min="13062" max="13062" width="6.25" style="8" customWidth="1"/>
    <col min="13063" max="13064" width="11.625" style="8" customWidth="1"/>
    <col min="13065" max="13065" width="5.75" style="8" customWidth="1"/>
    <col min="13066" max="13066" width="45.75" style="8" customWidth="1"/>
    <col min="13067" max="13067" width="35.75" style="8" customWidth="1"/>
    <col min="13068" max="13068" width="55.75" style="8" customWidth="1"/>
    <col min="13069" max="13069" width="13.75" style="8" customWidth="1"/>
    <col min="13070" max="13070" width="6.375" style="8" customWidth="1"/>
    <col min="13071" max="13071" width="20.75" style="8" customWidth="1"/>
    <col min="13072" max="13072" width="19.5" style="8" customWidth="1"/>
    <col min="13073" max="13073" width="15.625" style="8" customWidth="1"/>
    <col min="13074" max="13312" width="9" style="8"/>
    <col min="13313" max="13313" width="2.625" style="8" customWidth="1"/>
    <col min="13314" max="13314" width="5.125" style="8" customWidth="1"/>
    <col min="13315" max="13315" width="20.625" style="8" customWidth="1"/>
    <col min="13316" max="13316" width="20.75" style="8" customWidth="1"/>
    <col min="13317" max="13317" width="75.75" style="8" customWidth="1"/>
    <col min="13318" max="13318" width="6.25" style="8" customWidth="1"/>
    <col min="13319" max="13320" width="11.625" style="8" customWidth="1"/>
    <col min="13321" max="13321" width="5.75" style="8" customWidth="1"/>
    <col min="13322" max="13322" width="45.75" style="8" customWidth="1"/>
    <col min="13323" max="13323" width="35.75" style="8" customWidth="1"/>
    <col min="13324" max="13324" width="55.75" style="8" customWidth="1"/>
    <col min="13325" max="13325" width="13.75" style="8" customWidth="1"/>
    <col min="13326" max="13326" width="6.375" style="8" customWidth="1"/>
    <col min="13327" max="13327" width="20.75" style="8" customWidth="1"/>
    <col min="13328" max="13328" width="19.5" style="8" customWidth="1"/>
    <col min="13329" max="13329" width="15.625" style="8" customWidth="1"/>
    <col min="13330" max="13568" width="9" style="8"/>
    <col min="13569" max="13569" width="2.625" style="8" customWidth="1"/>
    <col min="13570" max="13570" width="5.125" style="8" customWidth="1"/>
    <col min="13571" max="13571" width="20.625" style="8" customWidth="1"/>
    <col min="13572" max="13572" width="20.75" style="8" customWidth="1"/>
    <col min="13573" max="13573" width="75.75" style="8" customWidth="1"/>
    <col min="13574" max="13574" width="6.25" style="8" customWidth="1"/>
    <col min="13575" max="13576" width="11.625" style="8" customWidth="1"/>
    <col min="13577" max="13577" width="5.75" style="8" customWidth="1"/>
    <col min="13578" max="13578" width="45.75" style="8" customWidth="1"/>
    <col min="13579" max="13579" width="35.75" style="8" customWidth="1"/>
    <col min="13580" max="13580" width="55.75" style="8" customWidth="1"/>
    <col min="13581" max="13581" width="13.75" style="8" customWidth="1"/>
    <col min="13582" max="13582" width="6.375" style="8" customWidth="1"/>
    <col min="13583" max="13583" width="20.75" style="8" customWidth="1"/>
    <col min="13584" max="13584" width="19.5" style="8" customWidth="1"/>
    <col min="13585" max="13585" width="15.625" style="8" customWidth="1"/>
    <col min="13586" max="13824" width="9" style="8"/>
    <col min="13825" max="13825" width="2.625" style="8" customWidth="1"/>
    <col min="13826" max="13826" width="5.125" style="8" customWidth="1"/>
    <col min="13827" max="13827" width="20.625" style="8" customWidth="1"/>
    <col min="13828" max="13828" width="20.75" style="8" customWidth="1"/>
    <col min="13829" max="13829" width="75.75" style="8" customWidth="1"/>
    <col min="13830" max="13830" width="6.25" style="8" customWidth="1"/>
    <col min="13831" max="13832" width="11.625" style="8" customWidth="1"/>
    <col min="13833" max="13833" width="5.75" style="8" customWidth="1"/>
    <col min="13834" max="13834" width="45.75" style="8" customWidth="1"/>
    <col min="13835" max="13835" width="35.75" style="8" customWidth="1"/>
    <col min="13836" max="13836" width="55.75" style="8" customWidth="1"/>
    <col min="13837" max="13837" width="13.75" style="8" customWidth="1"/>
    <col min="13838" max="13838" width="6.375" style="8" customWidth="1"/>
    <col min="13839" max="13839" width="20.75" style="8" customWidth="1"/>
    <col min="13840" max="13840" width="19.5" style="8" customWidth="1"/>
    <col min="13841" max="13841" width="15.625" style="8" customWidth="1"/>
    <col min="13842" max="14080" width="9" style="8"/>
    <col min="14081" max="14081" width="2.625" style="8" customWidth="1"/>
    <col min="14082" max="14082" width="5.125" style="8" customWidth="1"/>
    <col min="14083" max="14083" width="20.625" style="8" customWidth="1"/>
    <col min="14084" max="14084" width="20.75" style="8" customWidth="1"/>
    <col min="14085" max="14085" width="75.75" style="8" customWidth="1"/>
    <col min="14086" max="14086" width="6.25" style="8" customWidth="1"/>
    <col min="14087" max="14088" width="11.625" style="8" customWidth="1"/>
    <col min="14089" max="14089" width="5.75" style="8" customWidth="1"/>
    <col min="14090" max="14090" width="45.75" style="8" customWidth="1"/>
    <col min="14091" max="14091" width="35.75" style="8" customWidth="1"/>
    <col min="14092" max="14092" width="55.75" style="8" customWidth="1"/>
    <col min="14093" max="14093" width="13.75" style="8" customWidth="1"/>
    <col min="14094" max="14094" width="6.375" style="8" customWidth="1"/>
    <col min="14095" max="14095" width="20.75" style="8" customWidth="1"/>
    <col min="14096" max="14096" width="19.5" style="8" customWidth="1"/>
    <col min="14097" max="14097" width="15.625" style="8" customWidth="1"/>
    <col min="14098" max="14336" width="9" style="8"/>
    <col min="14337" max="14337" width="2.625" style="8" customWidth="1"/>
    <col min="14338" max="14338" width="5.125" style="8" customWidth="1"/>
    <col min="14339" max="14339" width="20.625" style="8" customWidth="1"/>
    <col min="14340" max="14340" width="20.75" style="8" customWidth="1"/>
    <col min="14341" max="14341" width="75.75" style="8" customWidth="1"/>
    <col min="14342" max="14342" width="6.25" style="8" customWidth="1"/>
    <col min="14343" max="14344" width="11.625" style="8" customWidth="1"/>
    <col min="14345" max="14345" width="5.75" style="8" customWidth="1"/>
    <col min="14346" max="14346" width="45.75" style="8" customWidth="1"/>
    <col min="14347" max="14347" width="35.75" style="8" customWidth="1"/>
    <col min="14348" max="14348" width="55.75" style="8" customWidth="1"/>
    <col min="14349" max="14349" width="13.75" style="8" customWidth="1"/>
    <col min="14350" max="14350" width="6.375" style="8" customWidth="1"/>
    <col min="14351" max="14351" width="20.75" style="8" customWidth="1"/>
    <col min="14352" max="14352" width="19.5" style="8" customWidth="1"/>
    <col min="14353" max="14353" width="15.625" style="8" customWidth="1"/>
    <col min="14354" max="14592" width="9" style="8"/>
    <col min="14593" max="14593" width="2.625" style="8" customWidth="1"/>
    <col min="14594" max="14594" width="5.125" style="8" customWidth="1"/>
    <col min="14595" max="14595" width="20.625" style="8" customWidth="1"/>
    <col min="14596" max="14596" width="20.75" style="8" customWidth="1"/>
    <col min="14597" max="14597" width="75.75" style="8" customWidth="1"/>
    <col min="14598" max="14598" width="6.25" style="8" customWidth="1"/>
    <col min="14599" max="14600" width="11.625" style="8" customWidth="1"/>
    <col min="14601" max="14601" width="5.75" style="8" customWidth="1"/>
    <col min="14602" max="14602" width="45.75" style="8" customWidth="1"/>
    <col min="14603" max="14603" width="35.75" style="8" customWidth="1"/>
    <col min="14604" max="14604" width="55.75" style="8" customWidth="1"/>
    <col min="14605" max="14605" width="13.75" style="8" customWidth="1"/>
    <col min="14606" max="14606" width="6.375" style="8" customWidth="1"/>
    <col min="14607" max="14607" width="20.75" style="8" customWidth="1"/>
    <col min="14608" max="14608" width="19.5" style="8" customWidth="1"/>
    <col min="14609" max="14609" width="15.625" style="8" customWidth="1"/>
    <col min="14610" max="14848" width="9" style="8"/>
    <col min="14849" max="14849" width="2.625" style="8" customWidth="1"/>
    <col min="14850" max="14850" width="5.125" style="8" customWidth="1"/>
    <col min="14851" max="14851" width="20.625" style="8" customWidth="1"/>
    <col min="14852" max="14852" width="20.75" style="8" customWidth="1"/>
    <col min="14853" max="14853" width="75.75" style="8" customWidth="1"/>
    <col min="14854" max="14854" width="6.25" style="8" customWidth="1"/>
    <col min="14855" max="14856" width="11.625" style="8" customWidth="1"/>
    <col min="14857" max="14857" width="5.75" style="8" customWidth="1"/>
    <col min="14858" max="14858" width="45.75" style="8" customWidth="1"/>
    <col min="14859" max="14859" width="35.75" style="8" customWidth="1"/>
    <col min="14860" max="14860" width="55.75" style="8" customWidth="1"/>
    <col min="14861" max="14861" width="13.75" style="8" customWidth="1"/>
    <col min="14862" max="14862" width="6.375" style="8" customWidth="1"/>
    <col min="14863" max="14863" width="20.75" style="8" customWidth="1"/>
    <col min="14864" max="14864" width="19.5" style="8" customWidth="1"/>
    <col min="14865" max="14865" width="15.625" style="8" customWidth="1"/>
    <col min="14866" max="15104" width="9" style="8"/>
    <col min="15105" max="15105" width="2.625" style="8" customWidth="1"/>
    <col min="15106" max="15106" width="5.125" style="8" customWidth="1"/>
    <col min="15107" max="15107" width="20.625" style="8" customWidth="1"/>
    <col min="15108" max="15108" width="20.75" style="8" customWidth="1"/>
    <col min="15109" max="15109" width="75.75" style="8" customWidth="1"/>
    <col min="15110" max="15110" width="6.25" style="8" customWidth="1"/>
    <col min="15111" max="15112" width="11.625" style="8" customWidth="1"/>
    <col min="15113" max="15113" width="5.75" style="8" customWidth="1"/>
    <col min="15114" max="15114" width="45.75" style="8" customWidth="1"/>
    <col min="15115" max="15115" width="35.75" style="8" customWidth="1"/>
    <col min="15116" max="15116" width="55.75" style="8" customWidth="1"/>
    <col min="15117" max="15117" width="13.75" style="8" customWidth="1"/>
    <col min="15118" max="15118" width="6.375" style="8" customWidth="1"/>
    <col min="15119" max="15119" width="20.75" style="8" customWidth="1"/>
    <col min="15120" max="15120" width="19.5" style="8" customWidth="1"/>
    <col min="15121" max="15121" width="15.625" style="8" customWidth="1"/>
    <col min="15122" max="15360" width="9" style="8"/>
    <col min="15361" max="15361" width="2.625" style="8" customWidth="1"/>
    <col min="15362" max="15362" width="5.125" style="8" customWidth="1"/>
    <col min="15363" max="15363" width="20.625" style="8" customWidth="1"/>
    <col min="15364" max="15364" width="20.75" style="8" customWidth="1"/>
    <col min="15365" max="15365" width="75.75" style="8" customWidth="1"/>
    <col min="15366" max="15366" width="6.25" style="8" customWidth="1"/>
    <col min="15367" max="15368" width="11.625" style="8" customWidth="1"/>
    <col min="15369" max="15369" width="5.75" style="8" customWidth="1"/>
    <col min="15370" max="15370" width="45.75" style="8" customWidth="1"/>
    <col min="15371" max="15371" width="35.75" style="8" customWidth="1"/>
    <col min="15372" max="15372" width="55.75" style="8" customWidth="1"/>
    <col min="15373" max="15373" width="13.75" style="8" customWidth="1"/>
    <col min="15374" max="15374" width="6.375" style="8" customWidth="1"/>
    <col min="15375" max="15375" width="20.75" style="8" customWidth="1"/>
    <col min="15376" max="15376" width="19.5" style="8" customWidth="1"/>
    <col min="15377" max="15377" width="15.625" style="8" customWidth="1"/>
    <col min="15378" max="15616" width="9" style="8"/>
    <col min="15617" max="15617" width="2.625" style="8" customWidth="1"/>
    <col min="15618" max="15618" width="5.125" style="8" customWidth="1"/>
    <col min="15619" max="15619" width="20.625" style="8" customWidth="1"/>
    <col min="15620" max="15620" width="20.75" style="8" customWidth="1"/>
    <col min="15621" max="15621" width="75.75" style="8" customWidth="1"/>
    <col min="15622" max="15622" width="6.25" style="8" customWidth="1"/>
    <col min="15623" max="15624" width="11.625" style="8" customWidth="1"/>
    <col min="15625" max="15625" width="5.75" style="8" customWidth="1"/>
    <col min="15626" max="15626" width="45.75" style="8" customWidth="1"/>
    <col min="15627" max="15627" width="35.75" style="8" customWidth="1"/>
    <col min="15628" max="15628" width="55.75" style="8" customWidth="1"/>
    <col min="15629" max="15629" width="13.75" style="8" customWidth="1"/>
    <col min="15630" max="15630" width="6.375" style="8" customWidth="1"/>
    <col min="15631" max="15631" width="20.75" style="8" customWidth="1"/>
    <col min="15632" max="15632" width="19.5" style="8" customWidth="1"/>
    <col min="15633" max="15633" width="15.625" style="8" customWidth="1"/>
    <col min="15634" max="15872" width="9" style="8"/>
    <col min="15873" max="15873" width="2.625" style="8" customWidth="1"/>
    <col min="15874" max="15874" width="5.125" style="8" customWidth="1"/>
    <col min="15875" max="15875" width="20.625" style="8" customWidth="1"/>
    <col min="15876" max="15876" width="20.75" style="8" customWidth="1"/>
    <col min="15877" max="15877" width="75.75" style="8" customWidth="1"/>
    <col min="15878" max="15878" width="6.25" style="8" customWidth="1"/>
    <col min="15879" max="15880" width="11.625" style="8" customWidth="1"/>
    <col min="15881" max="15881" width="5.75" style="8" customWidth="1"/>
    <col min="15882" max="15882" width="45.75" style="8" customWidth="1"/>
    <col min="15883" max="15883" width="35.75" style="8" customWidth="1"/>
    <col min="15884" max="15884" width="55.75" style="8" customWidth="1"/>
    <col min="15885" max="15885" width="13.75" style="8" customWidth="1"/>
    <col min="15886" max="15886" width="6.375" style="8" customWidth="1"/>
    <col min="15887" max="15887" width="20.75" style="8" customWidth="1"/>
    <col min="15888" max="15888" width="19.5" style="8" customWidth="1"/>
    <col min="15889" max="15889" width="15.625" style="8" customWidth="1"/>
    <col min="15890" max="16128" width="9" style="8"/>
    <col min="16129" max="16129" width="2.625" style="8" customWidth="1"/>
    <col min="16130" max="16130" width="5.125" style="8" customWidth="1"/>
    <col min="16131" max="16131" width="20.625" style="8" customWidth="1"/>
    <col min="16132" max="16132" width="20.75" style="8" customWidth="1"/>
    <col min="16133" max="16133" width="75.75" style="8" customWidth="1"/>
    <col min="16134" max="16134" width="6.25" style="8" customWidth="1"/>
    <col min="16135" max="16136" width="11.625" style="8" customWidth="1"/>
    <col min="16137" max="16137" width="5.75" style="8" customWidth="1"/>
    <col min="16138" max="16138" width="45.75" style="8" customWidth="1"/>
    <col min="16139" max="16139" width="35.75" style="8" customWidth="1"/>
    <col min="16140" max="16140" width="55.75" style="8" customWidth="1"/>
    <col min="16141" max="16141" width="13.75" style="8" customWidth="1"/>
    <col min="16142" max="16142" width="6.375" style="8" customWidth="1"/>
    <col min="16143" max="16143" width="20.75" style="8" customWidth="1"/>
    <col min="16144" max="16144" width="19.5" style="8" customWidth="1"/>
    <col min="16145" max="16145" width="15.625" style="8" customWidth="1"/>
    <col min="16146" max="16384" width="9" style="8"/>
  </cols>
  <sheetData>
    <row r="2" spans="2:17" ht="20.100000000000001" customHeight="1">
      <c r="B2" s="1" t="s">
        <v>0</v>
      </c>
      <c r="C2" s="1"/>
      <c r="D2" s="1"/>
      <c r="E2" s="92" t="s">
        <v>548</v>
      </c>
      <c r="G2" s="4" t="s">
        <v>2</v>
      </c>
      <c r="H2" s="5"/>
      <c r="I2" s="6"/>
      <c r="J2" s="7">
        <f>SUM(H:H)</f>
        <v>901650</v>
      </c>
    </row>
    <row r="3" spans="2:17" ht="20.100000000000001" customHeight="1">
      <c r="B3" s="1" t="s">
        <v>3</v>
      </c>
      <c r="C3" s="1"/>
      <c r="D3" s="1"/>
      <c r="E3" s="98" t="s">
        <v>549</v>
      </c>
    </row>
    <row r="4" spans="2:17" ht="20.100000000000001" customHeight="1">
      <c r="B4" s="1" t="s">
        <v>5</v>
      </c>
      <c r="C4" s="1"/>
      <c r="D4" s="1"/>
      <c r="E4" s="98">
        <v>172460</v>
      </c>
    </row>
    <row r="5" spans="2:17" ht="20.100000000000001" customHeight="1">
      <c r="B5" s="1" t="s">
        <v>6</v>
      </c>
      <c r="C5" s="1"/>
      <c r="D5" s="1"/>
      <c r="E5" s="102">
        <v>43819</v>
      </c>
    </row>
    <row r="6" spans="2:17" ht="20.100000000000001" customHeight="1">
      <c r="B6" s="1" t="s">
        <v>7</v>
      </c>
      <c r="C6" s="1"/>
      <c r="D6" s="1"/>
      <c r="E6" s="102">
        <v>44179</v>
      </c>
    </row>
    <row r="8" spans="2:17" s="9" customFormat="1" ht="19.7" customHeight="1">
      <c r="B8" s="21" t="s">
        <v>8</v>
      </c>
      <c r="C8" s="21" t="s">
        <v>9</v>
      </c>
      <c r="D8" s="21" t="s">
        <v>10</v>
      </c>
      <c r="E8" s="22" t="s">
        <v>11</v>
      </c>
      <c r="F8" s="201" t="s">
        <v>12</v>
      </c>
      <c r="G8" s="22" t="s">
        <v>13</v>
      </c>
      <c r="H8" s="167" t="s">
        <v>14</v>
      </c>
      <c r="I8" s="167" t="s">
        <v>15</v>
      </c>
      <c r="J8" s="22"/>
      <c r="K8" s="22" t="s">
        <v>17</v>
      </c>
      <c r="L8" s="22" t="s">
        <v>18</v>
      </c>
      <c r="M8" s="21" t="s">
        <v>19</v>
      </c>
      <c r="N8" s="21" t="s">
        <v>20</v>
      </c>
      <c r="O8" s="22" t="s">
        <v>21</v>
      </c>
      <c r="P8" s="106" t="s">
        <v>22</v>
      </c>
      <c r="Q8" s="26" t="s">
        <v>23</v>
      </c>
    </row>
    <row r="9" spans="2:17" s="9" customFormat="1" ht="19.7" customHeight="1">
      <c r="B9" s="21">
        <v>1</v>
      </c>
      <c r="C9" s="44" t="s">
        <v>550</v>
      </c>
      <c r="D9" s="44" t="s">
        <v>550</v>
      </c>
      <c r="E9" s="76" t="s">
        <v>551</v>
      </c>
      <c r="F9" s="202">
        <v>1</v>
      </c>
      <c r="G9" s="203">
        <v>655000</v>
      </c>
      <c r="H9" s="204">
        <f t="shared" ref="H9:H17" si="0">F9*G9</f>
        <v>655000</v>
      </c>
      <c r="I9" s="205"/>
      <c r="J9" s="76" t="s">
        <v>552</v>
      </c>
      <c r="K9" s="206"/>
      <c r="L9" s="44" t="s">
        <v>553</v>
      </c>
      <c r="M9" s="207">
        <v>43763</v>
      </c>
      <c r="N9" s="208"/>
      <c r="O9" s="209">
        <v>43819</v>
      </c>
      <c r="P9" s="209"/>
      <c r="Q9" s="210">
        <v>43819</v>
      </c>
    </row>
    <row r="10" spans="2:17" s="9" customFormat="1" ht="19.7" customHeight="1">
      <c r="B10" s="21">
        <v>1</v>
      </c>
      <c r="C10" s="44" t="s">
        <v>550</v>
      </c>
      <c r="D10" s="44" t="s">
        <v>550</v>
      </c>
      <c r="E10" s="211" t="s">
        <v>554</v>
      </c>
      <c r="F10" s="202">
        <v>1</v>
      </c>
      <c r="G10" s="203">
        <v>31500</v>
      </c>
      <c r="H10" s="204">
        <f t="shared" si="0"/>
        <v>31500</v>
      </c>
      <c r="I10" s="205"/>
      <c r="J10" s="76" t="s">
        <v>555</v>
      </c>
      <c r="K10" s="44"/>
      <c r="L10" s="44" t="s">
        <v>553</v>
      </c>
      <c r="M10" s="207">
        <v>43763</v>
      </c>
      <c r="N10" s="208"/>
      <c r="O10" s="209">
        <v>43819</v>
      </c>
      <c r="P10" s="209"/>
      <c r="Q10" s="210">
        <v>43819</v>
      </c>
    </row>
    <row r="11" spans="2:17" s="9" customFormat="1" ht="19.7" customHeight="1">
      <c r="B11" s="21">
        <v>1</v>
      </c>
      <c r="C11" s="44" t="s">
        <v>550</v>
      </c>
      <c r="D11" s="44" t="s">
        <v>550</v>
      </c>
      <c r="E11" s="211" t="s">
        <v>556</v>
      </c>
      <c r="F11" s="202">
        <v>1</v>
      </c>
      <c r="G11" s="203">
        <v>14000</v>
      </c>
      <c r="H11" s="204">
        <f t="shared" si="0"/>
        <v>14000</v>
      </c>
      <c r="I11" s="205"/>
      <c r="J11" s="76" t="s">
        <v>555</v>
      </c>
      <c r="K11" s="44"/>
      <c r="L11" s="44" t="s">
        <v>553</v>
      </c>
      <c r="M11" s="207">
        <v>43763</v>
      </c>
      <c r="N11" s="208"/>
      <c r="O11" s="209">
        <v>43819</v>
      </c>
      <c r="P11" s="209"/>
      <c r="Q11" s="210">
        <v>43819</v>
      </c>
    </row>
    <row r="12" spans="2:17" s="9" customFormat="1" ht="19.7" customHeight="1">
      <c r="B12" s="21">
        <v>3</v>
      </c>
      <c r="C12" s="44" t="s">
        <v>550</v>
      </c>
      <c r="D12" s="44" t="s">
        <v>550</v>
      </c>
      <c r="E12" s="211" t="s">
        <v>557</v>
      </c>
      <c r="F12" s="202">
        <v>1</v>
      </c>
      <c r="G12" s="203">
        <v>38000</v>
      </c>
      <c r="H12" s="204">
        <f t="shared" si="0"/>
        <v>38000</v>
      </c>
      <c r="I12" s="205"/>
      <c r="J12" s="76" t="s">
        <v>558</v>
      </c>
      <c r="K12" s="44"/>
      <c r="L12" s="44" t="s">
        <v>553</v>
      </c>
      <c r="M12" s="207">
        <v>43763</v>
      </c>
      <c r="N12" s="208"/>
      <c r="O12" s="209">
        <v>43819</v>
      </c>
      <c r="P12" s="209"/>
      <c r="Q12" s="210">
        <v>43819</v>
      </c>
    </row>
    <row r="13" spans="2:17" s="9" customFormat="1" ht="19.7" customHeight="1">
      <c r="B13" s="21">
        <v>2</v>
      </c>
      <c r="C13" s="44" t="s">
        <v>550</v>
      </c>
      <c r="D13" s="44" t="s">
        <v>550</v>
      </c>
      <c r="E13" s="211" t="s">
        <v>559</v>
      </c>
      <c r="F13" s="202">
        <v>1</v>
      </c>
      <c r="G13" s="203">
        <v>30000</v>
      </c>
      <c r="H13" s="204">
        <f t="shared" si="0"/>
        <v>30000</v>
      </c>
      <c r="I13" s="205"/>
      <c r="J13" s="212" t="s">
        <v>560</v>
      </c>
      <c r="K13" s="44"/>
      <c r="L13" s="44" t="s">
        <v>553</v>
      </c>
      <c r="M13" s="207">
        <v>43763</v>
      </c>
      <c r="N13" s="208"/>
      <c r="O13" s="209">
        <v>43819</v>
      </c>
      <c r="P13" s="209"/>
      <c r="Q13" s="210">
        <v>43819</v>
      </c>
    </row>
    <row r="14" spans="2:17" s="9" customFormat="1" ht="19.7" customHeight="1">
      <c r="B14" s="21">
        <v>4</v>
      </c>
      <c r="C14" s="44" t="s">
        <v>550</v>
      </c>
      <c r="D14" s="44" t="s">
        <v>550</v>
      </c>
      <c r="E14" s="211" t="s">
        <v>561</v>
      </c>
      <c r="F14" s="202">
        <v>1</v>
      </c>
      <c r="G14" s="203">
        <v>30000</v>
      </c>
      <c r="H14" s="204">
        <f t="shared" si="0"/>
        <v>30000</v>
      </c>
      <c r="I14" s="205"/>
      <c r="J14" s="212" t="s">
        <v>562</v>
      </c>
      <c r="K14" s="44"/>
      <c r="L14" s="44" t="s">
        <v>553</v>
      </c>
      <c r="M14" s="207">
        <v>43763</v>
      </c>
      <c r="N14" s="208"/>
      <c r="O14" s="209">
        <v>43819</v>
      </c>
      <c r="P14" s="209"/>
      <c r="Q14" s="210">
        <v>43819</v>
      </c>
    </row>
    <row r="15" spans="2:17" s="9" customFormat="1" ht="19.7" customHeight="1">
      <c r="B15" s="21">
        <v>1</v>
      </c>
      <c r="C15" s="44" t="s">
        <v>550</v>
      </c>
      <c r="D15" s="44" t="s">
        <v>550</v>
      </c>
      <c r="E15" s="76" t="s">
        <v>563</v>
      </c>
      <c r="F15" s="202">
        <v>1</v>
      </c>
      <c r="G15" s="203">
        <v>12000</v>
      </c>
      <c r="H15" s="204">
        <f t="shared" si="0"/>
        <v>12000</v>
      </c>
      <c r="I15" s="205"/>
      <c r="J15" s="76"/>
      <c r="K15" s="44"/>
      <c r="L15" s="44" t="s">
        <v>553</v>
      </c>
      <c r="M15" s="207">
        <v>43763</v>
      </c>
      <c r="N15" s="208"/>
      <c r="O15" s="209">
        <v>43819</v>
      </c>
      <c r="P15" s="209"/>
      <c r="Q15" s="210"/>
    </row>
    <row r="16" spans="2:17" s="9" customFormat="1" ht="19.7" customHeight="1">
      <c r="B16" s="21"/>
      <c r="C16" s="44"/>
      <c r="D16" s="44"/>
      <c r="E16" s="76"/>
      <c r="F16" s="202"/>
      <c r="G16" s="203"/>
      <c r="H16" s="213">
        <f t="shared" si="0"/>
        <v>0</v>
      </c>
      <c r="I16" s="205"/>
      <c r="J16" s="76"/>
      <c r="K16" s="44"/>
      <c r="L16" s="44"/>
      <c r="M16" s="207"/>
      <c r="N16" s="208"/>
      <c r="O16" s="44"/>
      <c r="P16" s="207"/>
      <c r="Q16" s="210"/>
    </row>
    <row r="17" spans="2:17" s="9" customFormat="1" ht="19.7" customHeight="1">
      <c r="B17" s="21"/>
      <c r="C17" s="208"/>
      <c r="D17" s="208"/>
      <c r="E17" s="211"/>
      <c r="F17" s="214"/>
      <c r="G17" s="215"/>
      <c r="H17" s="213">
        <f t="shared" si="0"/>
        <v>0</v>
      </c>
      <c r="I17" s="216"/>
      <c r="J17" s="217"/>
      <c r="K17" s="44"/>
      <c r="L17" s="44"/>
      <c r="M17" s="207"/>
      <c r="N17" s="208"/>
      <c r="O17" s="44"/>
      <c r="P17" s="207"/>
      <c r="Q17" s="210"/>
    </row>
    <row r="18" spans="2:17" s="9" customFormat="1" ht="19.7" customHeight="1">
      <c r="B18" s="21">
        <v>11</v>
      </c>
      <c r="C18" s="218" t="s">
        <v>564</v>
      </c>
      <c r="D18" s="219"/>
      <c r="E18" s="220"/>
      <c r="F18" s="214"/>
      <c r="G18" s="215"/>
      <c r="H18" s="221"/>
      <c r="I18" s="222"/>
      <c r="J18" s="217"/>
      <c r="K18" s="44"/>
      <c r="L18" s="44"/>
      <c r="M18" s="207"/>
      <c r="N18" s="208"/>
      <c r="O18" s="44"/>
      <c r="P18" s="207"/>
      <c r="Q18" s="210"/>
    </row>
    <row r="19" spans="2:17" s="9" customFormat="1" ht="19.7" customHeight="1">
      <c r="B19" s="21">
        <v>11</v>
      </c>
      <c r="C19" s="223" t="s">
        <v>565</v>
      </c>
      <c r="D19" s="223" t="s">
        <v>565</v>
      </c>
      <c r="E19" s="224" t="s">
        <v>566</v>
      </c>
      <c r="F19" s="225">
        <v>1</v>
      </c>
      <c r="G19" s="226">
        <v>9300</v>
      </c>
      <c r="H19" s="227">
        <v>9300</v>
      </c>
      <c r="I19" s="228"/>
      <c r="J19" s="224" t="s">
        <v>567</v>
      </c>
      <c r="K19" s="44"/>
      <c r="L19" s="44"/>
      <c r="M19" s="207">
        <v>43777</v>
      </c>
      <c r="N19" s="208"/>
      <c r="O19" s="207" t="s">
        <v>568</v>
      </c>
      <c r="P19" s="207" t="s">
        <v>568</v>
      </c>
      <c r="Q19" s="210"/>
    </row>
    <row r="20" spans="2:17" s="9" customFormat="1" ht="19.7" customHeight="1">
      <c r="B20" s="21">
        <v>11</v>
      </c>
      <c r="C20" s="223" t="s">
        <v>565</v>
      </c>
      <c r="D20" s="223" t="s">
        <v>565</v>
      </c>
      <c r="E20" s="224" t="s">
        <v>569</v>
      </c>
      <c r="F20" s="170">
        <v>1</v>
      </c>
      <c r="G20" s="229">
        <v>14000</v>
      </c>
      <c r="H20" s="38">
        <v>14000</v>
      </c>
      <c r="I20" s="230"/>
      <c r="J20" s="183" t="s">
        <v>570</v>
      </c>
      <c r="K20" s="44"/>
      <c r="L20" s="44"/>
      <c r="M20" s="207">
        <v>43777</v>
      </c>
      <c r="N20" s="208"/>
      <c r="O20" s="207" t="s">
        <v>568</v>
      </c>
      <c r="P20" s="207" t="s">
        <v>568</v>
      </c>
      <c r="Q20" s="210"/>
    </row>
    <row r="21" spans="2:17" s="9" customFormat="1" ht="19.7" customHeight="1">
      <c r="B21" s="21">
        <v>11</v>
      </c>
      <c r="C21" s="223" t="s">
        <v>565</v>
      </c>
      <c r="D21" s="223" t="s">
        <v>565</v>
      </c>
      <c r="E21" s="224" t="s">
        <v>571</v>
      </c>
      <c r="F21" s="170">
        <v>1</v>
      </c>
      <c r="G21" s="126">
        <v>17000</v>
      </c>
      <c r="H21" s="38">
        <v>17000</v>
      </c>
      <c r="I21" s="231"/>
      <c r="J21" s="183" t="s">
        <v>572</v>
      </c>
      <c r="K21" s="44"/>
      <c r="L21" s="44"/>
      <c r="M21" s="207">
        <v>43777</v>
      </c>
      <c r="N21" s="208"/>
      <c r="O21" s="207" t="s">
        <v>568</v>
      </c>
      <c r="P21" s="207" t="s">
        <v>568</v>
      </c>
      <c r="Q21" s="210"/>
    </row>
    <row r="22" spans="2:17" s="9" customFormat="1" ht="19.7" customHeight="1">
      <c r="B22" s="21">
        <v>11</v>
      </c>
      <c r="C22" s="223" t="s">
        <v>565</v>
      </c>
      <c r="D22" s="223" t="s">
        <v>565</v>
      </c>
      <c r="E22" s="224" t="s">
        <v>573</v>
      </c>
      <c r="F22" s="170">
        <v>1</v>
      </c>
      <c r="G22" s="229">
        <v>10000</v>
      </c>
      <c r="H22" s="38">
        <v>10000</v>
      </c>
      <c r="I22" s="232"/>
      <c r="J22" s="183" t="s">
        <v>574</v>
      </c>
      <c r="K22" s="44"/>
      <c r="L22" s="44"/>
      <c r="M22" s="207">
        <v>43777</v>
      </c>
      <c r="N22" s="208"/>
      <c r="O22" s="207" t="s">
        <v>568</v>
      </c>
      <c r="P22" s="207" t="s">
        <v>568</v>
      </c>
      <c r="Q22" s="210"/>
    </row>
    <row r="23" spans="2:17" s="9" customFormat="1" ht="19.7" customHeight="1">
      <c r="B23" s="21">
        <v>11</v>
      </c>
      <c r="C23" s="223" t="s">
        <v>565</v>
      </c>
      <c r="D23" s="223" t="s">
        <v>565</v>
      </c>
      <c r="E23" s="164" t="s">
        <v>575</v>
      </c>
      <c r="F23" s="170">
        <v>1</v>
      </c>
      <c r="G23" s="233">
        <v>6500</v>
      </c>
      <c r="H23" s="234">
        <v>6500</v>
      </c>
      <c r="I23" s="167"/>
      <c r="J23" s="164" t="s">
        <v>576</v>
      </c>
      <c r="K23" s="44"/>
      <c r="L23" s="44"/>
      <c r="M23" s="207">
        <v>43777</v>
      </c>
      <c r="N23" s="208"/>
      <c r="O23" s="207" t="s">
        <v>568</v>
      </c>
      <c r="P23" s="207" t="s">
        <v>568</v>
      </c>
      <c r="Q23" s="210"/>
    </row>
    <row r="24" spans="2:17" s="9" customFormat="1" ht="19.7" customHeight="1">
      <c r="B24" s="21">
        <v>11</v>
      </c>
      <c r="C24" s="22" t="s">
        <v>577</v>
      </c>
      <c r="D24" s="22" t="s">
        <v>577</v>
      </c>
      <c r="E24" s="182" t="s">
        <v>578</v>
      </c>
      <c r="F24" s="170">
        <v>2</v>
      </c>
      <c r="G24" s="233">
        <v>830</v>
      </c>
      <c r="H24" s="234">
        <v>1660</v>
      </c>
      <c r="I24" s="167"/>
      <c r="J24" s="164" t="s">
        <v>579</v>
      </c>
      <c r="K24" s="44" t="s">
        <v>580</v>
      </c>
      <c r="L24" s="44"/>
      <c r="M24" s="207">
        <v>43777</v>
      </c>
      <c r="N24" s="208"/>
      <c r="O24" s="44"/>
      <c r="P24" s="207" t="s">
        <v>581</v>
      </c>
      <c r="Q24" s="210"/>
    </row>
    <row r="25" spans="2:17" s="9" customFormat="1" ht="19.7" customHeight="1">
      <c r="B25" s="21">
        <v>11</v>
      </c>
      <c r="C25" s="21" t="s">
        <v>577</v>
      </c>
      <c r="D25" s="21" t="s">
        <v>577</v>
      </c>
      <c r="E25" s="235" t="s">
        <v>582</v>
      </c>
      <c r="F25" s="236">
        <v>1</v>
      </c>
      <c r="G25" s="237">
        <v>240</v>
      </c>
      <c r="H25" s="38">
        <v>240</v>
      </c>
      <c r="I25" s="167"/>
      <c r="J25" s="238" t="s">
        <v>583</v>
      </c>
      <c r="K25" s="44" t="s">
        <v>584</v>
      </c>
      <c r="L25" s="44"/>
      <c r="M25" s="207">
        <v>43777</v>
      </c>
      <c r="N25" s="208"/>
      <c r="O25" s="44"/>
      <c r="P25" s="207" t="s">
        <v>581</v>
      </c>
      <c r="Q25" s="210"/>
    </row>
    <row r="26" spans="2:17" s="9" customFormat="1" ht="19.7" customHeight="1">
      <c r="B26" s="21">
        <v>11</v>
      </c>
      <c r="C26" s="21" t="s">
        <v>577</v>
      </c>
      <c r="D26" s="21" t="s">
        <v>577</v>
      </c>
      <c r="E26" s="31" t="s">
        <v>585</v>
      </c>
      <c r="F26" s="22">
        <v>1</v>
      </c>
      <c r="G26" s="239">
        <v>212</v>
      </c>
      <c r="H26" s="38">
        <v>212</v>
      </c>
      <c r="I26" s="23"/>
      <c r="J26" s="31" t="s">
        <v>586</v>
      </c>
      <c r="K26" s="44" t="s">
        <v>584</v>
      </c>
      <c r="L26" s="44"/>
      <c r="M26" s="207">
        <v>43777</v>
      </c>
      <c r="N26" s="208"/>
      <c r="O26" s="44"/>
      <c r="P26" s="207" t="s">
        <v>581</v>
      </c>
      <c r="Q26" s="210"/>
    </row>
    <row r="27" spans="2:17" s="9" customFormat="1" ht="19.7" customHeight="1">
      <c r="B27" s="21">
        <v>11</v>
      </c>
      <c r="C27" s="21" t="s">
        <v>577</v>
      </c>
      <c r="D27" s="21" t="s">
        <v>577</v>
      </c>
      <c r="E27" s="182" t="s">
        <v>587</v>
      </c>
      <c r="F27" s="170">
        <v>2</v>
      </c>
      <c r="G27" s="233">
        <v>109</v>
      </c>
      <c r="H27" s="38">
        <v>218</v>
      </c>
      <c r="I27" s="167"/>
      <c r="J27" s="164" t="s">
        <v>588</v>
      </c>
      <c r="K27" s="44" t="s">
        <v>589</v>
      </c>
      <c r="L27" s="44"/>
      <c r="M27" s="207">
        <v>43777</v>
      </c>
      <c r="N27" s="208"/>
      <c r="O27" s="44"/>
      <c r="P27" s="207" t="s">
        <v>581</v>
      </c>
      <c r="Q27" s="210"/>
    </row>
    <row r="28" spans="2:17" s="9" customFormat="1" ht="19.7" customHeight="1">
      <c r="B28" s="21">
        <v>11</v>
      </c>
      <c r="C28" s="22" t="s">
        <v>577</v>
      </c>
      <c r="D28" s="22" t="s">
        <v>577</v>
      </c>
      <c r="E28" s="182" t="s">
        <v>590</v>
      </c>
      <c r="F28" s="170">
        <v>10</v>
      </c>
      <c r="G28" s="233">
        <v>79</v>
      </c>
      <c r="H28" s="234">
        <v>790</v>
      </c>
      <c r="I28" s="167"/>
      <c r="J28" s="164" t="s">
        <v>591</v>
      </c>
      <c r="K28" s="76" t="s">
        <v>592</v>
      </c>
      <c r="L28" s="44"/>
      <c r="M28" s="207">
        <v>43777</v>
      </c>
      <c r="N28" s="208"/>
      <c r="O28" s="44"/>
      <c r="P28" s="207" t="s">
        <v>581</v>
      </c>
      <c r="Q28" s="210"/>
    </row>
    <row r="29" spans="2:17" s="9" customFormat="1" ht="19.7" customHeight="1">
      <c r="B29" s="21">
        <v>11</v>
      </c>
      <c r="C29" s="21" t="s">
        <v>577</v>
      </c>
      <c r="D29" s="21" t="s">
        <v>577</v>
      </c>
      <c r="E29" s="157" t="s">
        <v>593</v>
      </c>
      <c r="F29" s="158">
        <v>10</v>
      </c>
      <c r="G29" s="229">
        <v>23</v>
      </c>
      <c r="H29" s="38">
        <v>230</v>
      </c>
      <c r="I29" s="38"/>
      <c r="J29" s="30" t="s">
        <v>594</v>
      </c>
      <c r="K29" s="44" t="s">
        <v>595</v>
      </c>
      <c r="L29" s="44"/>
      <c r="M29" s="207">
        <v>43777</v>
      </c>
      <c r="N29" s="208"/>
      <c r="O29" s="44"/>
      <c r="P29" s="207" t="s">
        <v>581</v>
      </c>
      <c r="Q29" s="210"/>
    </row>
    <row r="30" spans="2:17" s="9" customFormat="1" ht="19.7" customHeight="1">
      <c r="B30" s="21">
        <v>11</v>
      </c>
      <c r="C30" s="21" t="s">
        <v>577</v>
      </c>
      <c r="D30" s="21" t="s">
        <v>577</v>
      </c>
      <c r="E30" s="157" t="s">
        <v>596</v>
      </c>
      <c r="F30" s="158">
        <v>10</v>
      </c>
      <c r="G30" s="229">
        <v>27</v>
      </c>
      <c r="H30" s="38">
        <v>270</v>
      </c>
      <c r="I30" s="38"/>
      <c r="J30" s="30" t="s">
        <v>597</v>
      </c>
      <c r="K30" s="44" t="s">
        <v>598</v>
      </c>
      <c r="L30" s="44"/>
      <c r="M30" s="207">
        <v>43777</v>
      </c>
      <c r="N30" s="208"/>
      <c r="O30" s="44"/>
      <c r="P30" s="207" t="s">
        <v>581</v>
      </c>
      <c r="Q30" s="210"/>
    </row>
    <row r="31" spans="2:17" s="9" customFormat="1" ht="19.7" customHeight="1">
      <c r="B31" s="21">
        <v>11</v>
      </c>
      <c r="C31" s="21" t="s">
        <v>577</v>
      </c>
      <c r="D31" s="21" t="s">
        <v>577</v>
      </c>
      <c r="E31" s="157" t="s">
        <v>599</v>
      </c>
      <c r="F31" s="160">
        <v>10</v>
      </c>
      <c r="G31" s="240">
        <v>27</v>
      </c>
      <c r="H31" s="38">
        <v>270</v>
      </c>
      <c r="I31" s="241"/>
      <c r="J31" s="30" t="s">
        <v>600</v>
      </c>
      <c r="K31" s="44" t="s">
        <v>601</v>
      </c>
      <c r="L31" s="44"/>
      <c r="M31" s="207">
        <v>43777</v>
      </c>
      <c r="N31" s="208"/>
      <c r="O31" s="44"/>
      <c r="P31" s="207" t="s">
        <v>581</v>
      </c>
      <c r="Q31" s="210"/>
    </row>
    <row r="32" spans="2:17" s="9" customFormat="1" ht="19.7" customHeight="1">
      <c r="B32" s="21">
        <v>11</v>
      </c>
      <c r="C32" s="104" t="s">
        <v>577</v>
      </c>
      <c r="D32" s="104" t="s">
        <v>577</v>
      </c>
      <c r="E32" s="159" t="s">
        <v>602</v>
      </c>
      <c r="F32" s="160">
        <v>4</v>
      </c>
      <c r="G32" s="240">
        <v>78</v>
      </c>
      <c r="H32" s="38">
        <v>312</v>
      </c>
      <c r="I32" s="241"/>
      <c r="J32" s="163" t="s">
        <v>542</v>
      </c>
      <c r="K32" s="44" t="s">
        <v>603</v>
      </c>
      <c r="L32" s="44"/>
      <c r="M32" s="207">
        <v>43777</v>
      </c>
      <c r="N32" s="208"/>
      <c r="O32" s="44"/>
      <c r="P32" s="207" t="s">
        <v>581</v>
      </c>
      <c r="Q32" s="210"/>
    </row>
    <row r="33" spans="2:17" s="9" customFormat="1" ht="19.7" customHeight="1">
      <c r="B33" s="21">
        <v>11</v>
      </c>
      <c r="C33" s="104" t="s">
        <v>604</v>
      </c>
      <c r="D33" s="104" t="s">
        <v>604</v>
      </c>
      <c r="E33" s="159" t="s">
        <v>605</v>
      </c>
      <c r="F33" s="160">
        <v>1</v>
      </c>
      <c r="G33" s="242">
        <v>3150</v>
      </c>
      <c r="H33" s="38">
        <v>3150</v>
      </c>
      <c r="I33" s="243"/>
      <c r="J33" s="163" t="s">
        <v>606</v>
      </c>
      <c r="K33" s="244" t="s">
        <v>607</v>
      </c>
      <c r="L33" s="44"/>
      <c r="M33" s="207">
        <v>43777</v>
      </c>
      <c r="N33" s="208"/>
      <c r="O33" s="207" t="s">
        <v>581</v>
      </c>
      <c r="P33" s="207" t="s">
        <v>608</v>
      </c>
      <c r="Q33" s="210"/>
    </row>
    <row r="34" spans="2:17" s="9" customFormat="1" ht="19.7" customHeight="1">
      <c r="B34" s="21">
        <v>11</v>
      </c>
      <c r="C34" s="104" t="s">
        <v>604</v>
      </c>
      <c r="D34" s="104" t="s">
        <v>604</v>
      </c>
      <c r="E34" s="159" t="s">
        <v>447</v>
      </c>
      <c r="F34" s="160">
        <v>1</v>
      </c>
      <c r="G34" s="242">
        <v>1200</v>
      </c>
      <c r="H34" s="38">
        <v>1200</v>
      </c>
      <c r="I34" s="243"/>
      <c r="J34" s="163" t="s">
        <v>447</v>
      </c>
      <c r="K34" s="244"/>
      <c r="L34" s="44"/>
      <c r="M34" s="207"/>
      <c r="N34" s="208"/>
      <c r="O34" s="207" t="s">
        <v>581</v>
      </c>
      <c r="P34" s="207" t="s">
        <v>608</v>
      </c>
      <c r="Q34" s="210"/>
    </row>
    <row r="35" spans="2:17" s="9" customFormat="1" ht="19.7" customHeight="1">
      <c r="B35" s="21">
        <v>11</v>
      </c>
      <c r="C35" s="104" t="s">
        <v>577</v>
      </c>
      <c r="D35" s="104" t="s">
        <v>577</v>
      </c>
      <c r="E35" s="159" t="s">
        <v>609</v>
      </c>
      <c r="F35" s="160">
        <v>1</v>
      </c>
      <c r="G35" s="240">
        <v>1260</v>
      </c>
      <c r="H35" s="38">
        <v>1260</v>
      </c>
      <c r="I35" s="243"/>
      <c r="J35" s="163" t="s">
        <v>610</v>
      </c>
      <c r="K35" s="44"/>
      <c r="L35" s="44"/>
      <c r="M35" s="207">
        <v>43777</v>
      </c>
      <c r="N35" s="208"/>
      <c r="O35" s="44"/>
      <c r="P35" s="207" t="s">
        <v>581</v>
      </c>
      <c r="Q35" s="210"/>
    </row>
    <row r="36" spans="2:17" s="9" customFormat="1" ht="19.7" customHeight="1">
      <c r="B36" s="21">
        <v>11</v>
      </c>
      <c r="C36" s="104" t="s">
        <v>577</v>
      </c>
      <c r="D36" s="104" t="s">
        <v>577</v>
      </c>
      <c r="E36" s="159" t="s">
        <v>611</v>
      </c>
      <c r="F36" s="160">
        <v>1</v>
      </c>
      <c r="G36" s="240">
        <v>1400</v>
      </c>
      <c r="H36" s="38">
        <v>1400</v>
      </c>
      <c r="I36" s="243"/>
      <c r="J36" s="163" t="s">
        <v>612</v>
      </c>
      <c r="K36" s="44"/>
      <c r="L36" s="44"/>
      <c r="M36" s="207">
        <v>43777</v>
      </c>
      <c r="N36" s="208"/>
      <c r="O36" s="44"/>
      <c r="P36" s="207" t="s">
        <v>581</v>
      </c>
      <c r="Q36" s="210"/>
    </row>
    <row r="37" spans="2:17" s="9" customFormat="1" ht="19.7" customHeight="1">
      <c r="B37" s="21"/>
      <c r="C37" s="44"/>
      <c r="D37" s="44"/>
      <c r="E37" s="245"/>
      <c r="F37" s="246"/>
      <c r="G37" s="215"/>
      <c r="H37" s="38"/>
      <c r="I37" s="205"/>
      <c r="J37" s="211"/>
      <c r="K37" s="44"/>
      <c r="L37" s="44"/>
      <c r="M37" s="207"/>
      <c r="N37" s="208"/>
      <c r="O37" s="44"/>
      <c r="P37" s="207"/>
      <c r="Q37" s="210"/>
    </row>
    <row r="38" spans="2:17" s="9" customFormat="1" ht="19.7" customHeight="1">
      <c r="B38" s="21"/>
      <c r="C38" s="208"/>
      <c r="D38" s="208"/>
      <c r="E38" s="247">
        <v>68012</v>
      </c>
      <c r="F38" s="248"/>
      <c r="G38" s="215"/>
      <c r="H38" s="38"/>
      <c r="I38" s="205"/>
      <c r="J38" s="76"/>
      <c r="K38" s="44"/>
      <c r="L38" s="44"/>
      <c r="M38" s="207"/>
      <c r="N38" s="208"/>
      <c r="O38" s="209"/>
      <c r="P38" s="207"/>
      <c r="Q38" s="210"/>
    </row>
    <row r="39" spans="2:17" s="9" customFormat="1" ht="19.7" customHeight="1">
      <c r="B39" s="21"/>
      <c r="C39" s="44"/>
      <c r="D39" s="44"/>
      <c r="E39" s="245"/>
      <c r="F39" s="246"/>
      <c r="G39" s="215"/>
      <c r="H39" s="38"/>
      <c r="I39" s="205"/>
      <c r="J39" s="211"/>
      <c r="K39" s="44"/>
      <c r="L39" s="44"/>
      <c r="M39" s="207"/>
      <c r="N39" s="208"/>
      <c r="O39" s="44"/>
      <c r="P39" s="207"/>
      <c r="Q39" s="210"/>
    </row>
    <row r="40" spans="2:17" s="9" customFormat="1" ht="19.7" customHeight="1">
      <c r="B40" s="21"/>
      <c r="C40" s="44"/>
      <c r="D40" s="44"/>
      <c r="E40" s="245"/>
      <c r="F40" s="246"/>
      <c r="G40" s="215"/>
      <c r="H40" s="38"/>
      <c r="I40" s="205"/>
      <c r="J40" s="211"/>
      <c r="K40" s="44"/>
      <c r="L40" s="44"/>
      <c r="M40" s="207"/>
      <c r="N40" s="208"/>
      <c r="O40" s="44"/>
      <c r="P40" s="207"/>
      <c r="Q40" s="210"/>
    </row>
    <row r="41" spans="2:17" s="249" customFormat="1" ht="19.7" customHeight="1">
      <c r="B41" s="21">
        <v>5</v>
      </c>
      <c r="C41" s="218" t="s">
        <v>613</v>
      </c>
      <c r="D41" s="219"/>
      <c r="E41" s="220"/>
      <c r="F41" s="246"/>
      <c r="G41" s="215"/>
      <c r="H41" s="38"/>
      <c r="I41" s="205"/>
      <c r="J41" s="211"/>
      <c r="K41" s="44"/>
      <c r="L41" s="44"/>
      <c r="M41" s="207"/>
      <c r="N41" s="208"/>
      <c r="O41" s="44"/>
      <c r="P41" s="207"/>
      <c r="Q41" s="210"/>
    </row>
    <row r="42" spans="2:17" s="9" customFormat="1" ht="19.7" customHeight="1">
      <c r="B42" s="21">
        <v>5</v>
      </c>
      <c r="C42" s="104" t="s">
        <v>577</v>
      </c>
      <c r="D42" s="104" t="s">
        <v>577</v>
      </c>
      <c r="E42" s="250" t="s">
        <v>614</v>
      </c>
      <c r="F42" s="246">
        <v>1</v>
      </c>
      <c r="G42" s="251">
        <v>2196</v>
      </c>
      <c r="H42" s="38">
        <v>2196</v>
      </c>
      <c r="I42" s="205"/>
      <c r="J42" s="211" t="s">
        <v>615</v>
      </c>
      <c r="K42" s="44"/>
      <c r="L42" s="44"/>
      <c r="M42" s="207">
        <v>43777</v>
      </c>
      <c r="N42" s="208"/>
      <c r="O42" s="44"/>
      <c r="P42" s="252" t="s">
        <v>616</v>
      </c>
      <c r="Q42" s="210"/>
    </row>
    <row r="43" spans="2:17" s="9" customFormat="1" ht="19.7" customHeight="1">
      <c r="B43" s="21"/>
      <c r="C43" s="44"/>
      <c r="D43" s="44"/>
      <c r="E43" s="76"/>
      <c r="F43" s="253"/>
      <c r="G43" s="215"/>
      <c r="H43" s="38"/>
      <c r="I43" s="205"/>
      <c r="J43" s="76"/>
      <c r="K43" s="44"/>
      <c r="L43" s="44"/>
      <c r="M43" s="207"/>
      <c r="N43" s="208"/>
      <c r="O43" s="44"/>
      <c r="P43" s="207"/>
      <c r="Q43" s="210"/>
    </row>
    <row r="44" spans="2:17" s="9" customFormat="1" ht="19.7" customHeight="1">
      <c r="B44" s="21"/>
      <c r="C44" s="208"/>
      <c r="D44" s="44"/>
      <c r="E44" s="76"/>
      <c r="F44" s="253"/>
      <c r="G44" s="221"/>
      <c r="H44" s="38"/>
      <c r="I44" s="205"/>
      <c r="J44" s="211"/>
      <c r="K44" s="44"/>
      <c r="L44" s="44"/>
      <c r="M44" s="207"/>
      <c r="N44" s="207"/>
      <c r="O44" s="207"/>
      <c r="P44" s="207"/>
      <c r="Q44" s="210"/>
    </row>
    <row r="45" spans="2:17" s="9" customFormat="1" ht="19.7" customHeight="1">
      <c r="B45" s="21">
        <v>11</v>
      </c>
      <c r="C45" s="254" t="s">
        <v>617</v>
      </c>
      <c r="D45" s="255"/>
      <c r="E45" s="256"/>
      <c r="F45" s="253"/>
      <c r="G45" s="221"/>
      <c r="H45" s="221"/>
      <c r="I45" s="205"/>
      <c r="J45" s="211"/>
      <c r="K45" s="44"/>
      <c r="L45" s="44"/>
      <c r="M45" s="207"/>
      <c r="N45" s="207"/>
      <c r="O45" s="207"/>
      <c r="P45" s="207"/>
      <c r="Q45" s="210"/>
    </row>
    <row r="46" spans="2:17" s="9" customFormat="1" ht="19.7" customHeight="1">
      <c r="B46" s="21">
        <v>11</v>
      </c>
      <c r="C46" s="257" t="s">
        <v>618</v>
      </c>
      <c r="D46" s="236" t="s">
        <v>619</v>
      </c>
      <c r="E46" s="258" t="s">
        <v>620</v>
      </c>
      <c r="F46" s="22">
        <v>1</v>
      </c>
      <c r="G46" s="259">
        <v>3720</v>
      </c>
      <c r="H46" s="38">
        <v>3720</v>
      </c>
      <c r="I46" s="167"/>
      <c r="J46" s="260" t="s">
        <v>621</v>
      </c>
      <c r="K46" s="82" t="s">
        <v>607</v>
      </c>
      <c r="L46" s="261"/>
      <c r="M46" s="207">
        <v>43777</v>
      </c>
      <c r="N46" s="207"/>
      <c r="O46" s="207" t="s">
        <v>581</v>
      </c>
      <c r="P46" s="207" t="s">
        <v>622</v>
      </c>
      <c r="Q46" s="210"/>
    </row>
    <row r="47" spans="2:17" s="9" customFormat="1" ht="19.7" customHeight="1">
      <c r="B47" s="21">
        <v>11</v>
      </c>
      <c r="C47" s="257" t="s">
        <v>618</v>
      </c>
      <c r="D47" s="236" t="s">
        <v>619</v>
      </c>
      <c r="E47" s="258" t="s">
        <v>623</v>
      </c>
      <c r="F47" s="22">
        <v>1</v>
      </c>
      <c r="G47" s="259">
        <v>2660</v>
      </c>
      <c r="H47" s="38">
        <v>2660</v>
      </c>
      <c r="I47" s="167"/>
      <c r="J47" s="260" t="s">
        <v>624</v>
      </c>
      <c r="K47" s="82" t="s">
        <v>607</v>
      </c>
      <c r="L47" s="44"/>
      <c r="M47" s="207">
        <v>43777</v>
      </c>
      <c r="N47" s="207"/>
      <c r="O47" s="207" t="s">
        <v>581</v>
      </c>
      <c r="P47" s="207" t="s">
        <v>622</v>
      </c>
      <c r="Q47" s="210"/>
    </row>
    <row r="48" spans="2:17" s="9" customFormat="1" ht="19.7" customHeight="1">
      <c r="B48" s="21">
        <v>11</v>
      </c>
      <c r="C48" s="257" t="s">
        <v>618</v>
      </c>
      <c r="D48" s="236" t="s">
        <v>619</v>
      </c>
      <c r="E48" s="258" t="s">
        <v>625</v>
      </c>
      <c r="F48" s="22">
        <v>1</v>
      </c>
      <c r="G48" s="259">
        <v>420</v>
      </c>
      <c r="H48" s="38">
        <v>420</v>
      </c>
      <c r="I48" s="167"/>
      <c r="J48" s="260" t="s">
        <v>626</v>
      </c>
      <c r="K48" s="82" t="s">
        <v>607</v>
      </c>
      <c r="L48" s="44"/>
      <c r="M48" s="207">
        <v>43777</v>
      </c>
      <c r="N48" s="207"/>
      <c r="O48" s="207" t="s">
        <v>581</v>
      </c>
      <c r="P48" s="207" t="s">
        <v>622</v>
      </c>
      <c r="Q48" s="210"/>
    </row>
    <row r="49" spans="2:17" s="9" customFormat="1" ht="19.7" customHeight="1">
      <c r="B49" s="21">
        <v>11</v>
      </c>
      <c r="C49" s="257" t="s">
        <v>618</v>
      </c>
      <c r="D49" s="236" t="s">
        <v>619</v>
      </c>
      <c r="E49" s="258" t="s">
        <v>627</v>
      </c>
      <c r="F49" s="22">
        <v>2</v>
      </c>
      <c r="G49" s="259">
        <v>170</v>
      </c>
      <c r="H49" s="38">
        <v>340</v>
      </c>
      <c r="I49" s="167"/>
      <c r="J49" s="260" t="s">
        <v>628</v>
      </c>
      <c r="K49" s="82" t="s">
        <v>607</v>
      </c>
      <c r="L49" s="44"/>
      <c r="M49" s="207">
        <v>43777</v>
      </c>
      <c r="N49" s="207"/>
      <c r="O49" s="207" t="s">
        <v>581</v>
      </c>
      <c r="P49" s="207" t="s">
        <v>622</v>
      </c>
      <c r="Q49" s="210"/>
    </row>
    <row r="50" spans="2:17" s="9" customFormat="1" ht="19.7" customHeight="1">
      <c r="B50" s="21">
        <v>11</v>
      </c>
      <c r="C50" s="21" t="s">
        <v>577</v>
      </c>
      <c r="D50" s="21" t="s">
        <v>577</v>
      </c>
      <c r="E50" s="157" t="s">
        <v>629</v>
      </c>
      <c r="F50" s="158">
        <v>10</v>
      </c>
      <c r="G50" s="229">
        <v>23</v>
      </c>
      <c r="H50" s="38">
        <v>230</v>
      </c>
      <c r="I50" s="38"/>
      <c r="J50" s="30" t="s">
        <v>630</v>
      </c>
      <c r="K50" s="44" t="s">
        <v>631</v>
      </c>
      <c r="L50" s="44"/>
      <c r="M50" s="207">
        <v>43777</v>
      </c>
      <c r="N50" s="207"/>
      <c r="O50" s="207"/>
      <c r="P50" s="207" t="s">
        <v>581</v>
      </c>
      <c r="Q50" s="210"/>
    </row>
    <row r="51" spans="2:17" s="9" customFormat="1" ht="19.7" customHeight="1">
      <c r="B51" s="21">
        <v>11</v>
      </c>
      <c r="C51" s="21" t="s">
        <v>577</v>
      </c>
      <c r="D51" s="21" t="s">
        <v>577</v>
      </c>
      <c r="E51" s="258" t="s">
        <v>632</v>
      </c>
      <c r="F51" s="22">
        <v>4</v>
      </c>
      <c r="G51" s="229">
        <v>92</v>
      </c>
      <c r="H51" s="38">
        <v>368</v>
      </c>
      <c r="I51" s="167"/>
      <c r="J51" s="260" t="s">
        <v>633</v>
      </c>
      <c r="K51" s="44" t="s">
        <v>631</v>
      </c>
      <c r="L51" s="44"/>
      <c r="M51" s="207">
        <v>43777</v>
      </c>
      <c r="N51" s="207"/>
      <c r="O51" s="207"/>
      <c r="P51" s="207" t="s">
        <v>581</v>
      </c>
      <c r="Q51" s="210"/>
    </row>
    <row r="52" spans="2:17" s="9" customFormat="1" ht="19.7" customHeight="1">
      <c r="B52" s="21">
        <v>11</v>
      </c>
      <c r="C52" s="257" t="s">
        <v>577</v>
      </c>
      <c r="D52" s="257" t="s">
        <v>577</v>
      </c>
      <c r="E52" s="59" t="s">
        <v>634</v>
      </c>
      <c r="F52" s="57">
        <v>1</v>
      </c>
      <c r="G52" s="239">
        <v>270</v>
      </c>
      <c r="H52" s="262">
        <v>270</v>
      </c>
      <c r="I52" s="53"/>
      <c r="J52" s="59" t="s">
        <v>635</v>
      </c>
      <c r="K52" s="44"/>
      <c r="L52" s="44"/>
      <c r="M52" s="207">
        <v>43777</v>
      </c>
      <c r="N52" s="207"/>
      <c r="O52" s="207"/>
      <c r="P52" s="207" t="s">
        <v>581</v>
      </c>
      <c r="Q52" s="210"/>
    </row>
    <row r="53" spans="2:17" s="9" customFormat="1" ht="19.7" customHeight="1">
      <c r="B53" s="21">
        <v>11</v>
      </c>
      <c r="C53" s="257" t="s">
        <v>577</v>
      </c>
      <c r="D53" s="257" t="s">
        <v>577</v>
      </c>
      <c r="E53" s="245" t="s">
        <v>636</v>
      </c>
      <c r="F53" s="167">
        <v>1</v>
      </c>
      <c r="G53" s="229">
        <v>530</v>
      </c>
      <c r="H53" s="262">
        <v>530</v>
      </c>
      <c r="I53" s="167"/>
      <c r="J53" s="183" t="s">
        <v>637</v>
      </c>
      <c r="K53" s="44"/>
      <c r="L53" s="44"/>
      <c r="M53" s="207">
        <v>43777</v>
      </c>
      <c r="N53" s="207"/>
      <c r="O53" s="207"/>
      <c r="P53" s="207" t="s">
        <v>581</v>
      </c>
      <c r="Q53" s="210"/>
    </row>
    <row r="54" spans="2:17" s="9" customFormat="1" ht="19.7" customHeight="1">
      <c r="B54" s="21">
        <v>11</v>
      </c>
      <c r="C54" s="170" t="s">
        <v>577</v>
      </c>
      <c r="D54" s="170" t="s">
        <v>577</v>
      </c>
      <c r="E54" s="183" t="s">
        <v>638</v>
      </c>
      <c r="F54" s="166">
        <v>2</v>
      </c>
      <c r="G54" s="126">
        <v>250</v>
      </c>
      <c r="H54" s="38">
        <v>500</v>
      </c>
      <c r="I54" s="263"/>
      <c r="J54" s="183" t="s">
        <v>637</v>
      </c>
      <c r="K54" s="44"/>
      <c r="L54" s="44"/>
      <c r="M54" s="207">
        <v>43777</v>
      </c>
      <c r="N54" s="207"/>
      <c r="O54" s="207"/>
      <c r="P54" s="207" t="s">
        <v>581</v>
      </c>
      <c r="Q54" s="210"/>
    </row>
    <row r="55" spans="2:17" s="9" customFormat="1" ht="19.7" customHeight="1">
      <c r="B55" s="21">
        <v>11</v>
      </c>
      <c r="C55" s="170" t="s">
        <v>577</v>
      </c>
      <c r="D55" s="170" t="s">
        <v>577</v>
      </c>
      <c r="E55" s="183" t="s">
        <v>639</v>
      </c>
      <c r="F55" s="166">
        <v>2</v>
      </c>
      <c r="G55" s="126">
        <v>200</v>
      </c>
      <c r="H55" s="38">
        <v>400</v>
      </c>
      <c r="I55" s="263"/>
      <c r="J55" s="183" t="s">
        <v>640</v>
      </c>
      <c r="K55" s="44"/>
      <c r="L55" s="44"/>
      <c r="M55" s="207">
        <v>43777</v>
      </c>
      <c r="N55" s="207"/>
      <c r="O55" s="207"/>
      <c r="P55" s="207" t="s">
        <v>581</v>
      </c>
      <c r="Q55" s="210"/>
    </row>
    <row r="56" spans="2:17" s="9" customFormat="1" ht="19.7" customHeight="1">
      <c r="B56" s="21"/>
      <c r="C56" s="44"/>
      <c r="D56" s="44"/>
      <c r="E56" s="211"/>
      <c r="F56" s="264"/>
      <c r="G56" s="203"/>
      <c r="H56" s="213">
        <f t="shared" ref="H56:H65" si="1">F56*G56</f>
        <v>0</v>
      </c>
      <c r="I56" s="205"/>
      <c r="J56" s="76"/>
      <c r="K56" s="44"/>
      <c r="L56" s="44"/>
      <c r="M56" s="207"/>
      <c r="N56" s="207"/>
      <c r="O56" s="207"/>
      <c r="P56" s="207"/>
      <c r="Q56" s="210"/>
    </row>
    <row r="57" spans="2:17" s="9" customFormat="1" ht="19.7" customHeight="1">
      <c r="B57" s="21"/>
      <c r="C57" s="44"/>
      <c r="D57" s="44"/>
      <c r="E57" s="211"/>
      <c r="F57" s="264"/>
      <c r="G57" s="203"/>
      <c r="H57" s="213">
        <f t="shared" si="1"/>
        <v>0</v>
      </c>
      <c r="I57" s="205"/>
      <c r="J57" s="76"/>
      <c r="K57" s="44"/>
      <c r="L57" s="44"/>
      <c r="M57" s="207"/>
      <c r="N57" s="207"/>
      <c r="O57" s="207"/>
      <c r="P57" s="207"/>
      <c r="Q57" s="210"/>
    </row>
    <row r="58" spans="2:17" s="9" customFormat="1" ht="19.7" customHeight="1">
      <c r="B58" s="21">
        <v>2</v>
      </c>
      <c r="C58" s="22" t="s">
        <v>577</v>
      </c>
      <c r="D58" s="22" t="s">
        <v>577</v>
      </c>
      <c r="E58" s="31" t="s">
        <v>641</v>
      </c>
      <c r="F58" s="265">
        <v>1</v>
      </c>
      <c r="G58" s="266">
        <v>382</v>
      </c>
      <c r="H58" s="38">
        <v>382</v>
      </c>
      <c r="I58" s="267"/>
      <c r="J58" s="268" t="s">
        <v>642</v>
      </c>
      <c r="K58" s="30" t="s">
        <v>643</v>
      </c>
      <c r="L58" s="22" t="s">
        <v>644</v>
      </c>
      <c r="M58" s="25">
        <v>43780</v>
      </c>
      <c r="N58" s="25"/>
      <c r="O58" s="25"/>
      <c r="P58" s="25">
        <v>43782</v>
      </c>
      <c r="Q58" s="26">
        <v>43782</v>
      </c>
    </row>
    <row r="59" spans="2:17" s="9" customFormat="1" ht="19.7" customHeight="1">
      <c r="B59" s="21">
        <v>3</v>
      </c>
      <c r="C59" s="21" t="s">
        <v>577</v>
      </c>
      <c r="D59" s="21" t="s">
        <v>577</v>
      </c>
      <c r="E59" s="75" t="s">
        <v>645</v>
      </c>
      <c r="F59" s="269">
        <v>1</v>
      </c>
      <c r="G59" s="270">
        <v>5200</v>
      </c>
      <c r="H59" s="38">
        <v>5200</v>
      </c>
      <c r="I59" s="167"/>
      <c r="J59" s="30" t="s">
        <v>646</v>
      </c>
      <c r="K59" s="30" t="s">
        <v>643</v>
      </c>
      <c r="L59" s="22" t="s">
        <v>647</v>
      </c>
      <c r="M59" s="25">
        <v>43780</v>
      </c>
      <c r="N59" s="25"/>
      <c r="O59" s="25"/>
      <c r="P59" s="25">
        <v>43782</v>
      </c>
      <c r="Q59" s="26">
        <v>43782</v>
      </c>
    </row>
    <row r="60" spans="2:17" s="9" customFormat="1" ht="19.7" customHeight="1">
      <c r="B60" s="21">
        <v>3</v>
      </c>
      <c r="C60" s="21" t="s">
        <v>577</v>
      </c>
      <c r="D60" s="21" t="s">
        <v>577</v>
      </c>
      <c r="E60" s="75" t="s">
        <v>648</v>
      </c>
      <c r="F60" s="269">
        <v>1</v>
      </c>
      <c r="G60" s="270">
        <v>214</v>
      </c>
      <c r="H60" s="38">
        <v>214</v>
      </c>
      <c r="I60" s="167"/>
      <c r="J60" s="30" t="s">
        <v>649</v>
      </c>
      <c r="K60" s="30" t="s">
        <v>643</v>
      </c>
      <c r="L60" s="22" t="s">
        <v>647</v>
      </c>
      <c r="M60" s="25">
        <v>43780</v>
      </c>
      <c r="N60" s="25"/>
      <c r="O60" s="25"/>
      <c r="P60" s="25">
        <v>43782</v>
      </c>
      <c r="Q60" s="26">
        <v>43782</v>
      </c>
    </row>
    <row r="61" spans="2:17" s="9" customFormat="1" ht="19.7" customHeight="1">
      <c r="B61" s="21"/>
      <c r="C61" s="22"/>
      <c r="D61" s="22"/>
      <c r="E61" s="31"/>
      <c r="F61" s="271"/>
      <c r="G61" s="28"/>
      <c r="H61" s="36">
        <f t="shared" si="1"/>
        <v>0</v>
      </c>
      <c r="I61" s="167"/>
      <c r="J61" s="30"/>
      <c r="K61" s="22"/>
      <c r="L61" s="22"/>
      <c r="M61" s="25"/>
      <c r="N61" s="25"/>
      <c r="O61" s="25"/>
      <c r="P61" s="25"/>
      <c r="Q61" s="26"/>
    </row>
    <row r="62" spans="2:17" s="249" customFormat="1" ht="19.7" customHeight="1">
      <c r="B62" s="208">
        <v>11</v>
      </c>
      <c r="C62" s="44" t="s">
        <v>531</v>
      </c>
      <c r="D62" s="44" t="s">
        <v>531</v>
      </c>
      <c r="E62" s="211" t="s">
        <v>650</v>
      </c>
      <c r="F62" s="253">
        <v>4</v>
      </c>
      <c r="G62" s="203">
        <v>1427</v>
      </c>
      <c r="H62" s="213">
        <f t="shared" si="1"/>
        <v>5708</v>
      </c>
      <c r="I62" s="205"/>
      <c r="J62" s="76" t="s">
        <v>651</v>
      </c>
      <c r="K62" s="76" t="s">
        <v>643</v>
      </c>
      <c r="L62" s="44" t="s">
        <v>652</v>
      </c>
      <c r="M62" s="207">
        <v>43823</v>
      </c>
      <c r="N62" s="207"/>
      <c r="O62" s="207"/>
      <c r="P62" s="207">
        <v>43471</v>
      </c>
      <c r="Q62" s="210">
        <v>43836</v>
      </c>
    </row>
    <row r="63" spans="2:17" s="9" customFormat="1" ht="19.7" customHeight="1">
      <c r="B63" s="21"/>
      <c r="C63" s="44"/>
      <c r="D63" s="44"/>
      <c r="E63" s="211"/>
      <c r="F63" s="253"/>
      <c r="G63" s="203"/>
      <c r="H63" s="213">
        <f t="shared" si="1"/>
        <v>0</v>
      </c>
      <c r="I63" s="205"/>
      <c r="J63" s="76"/>
      <c r="K63" s="44"/>
      <c r="L63" s="44"/>
      <c r="M63" s="207"/>
      <c r="N63" s="207"/>
      <c r="O63" s="207"/>
      <c r="P63" s="207"/>
      <c r="Q63" s="210"/>
    </row>
    <row r="64" spans="2:17" s="9" customFormat="1" ht="19.7" customHeight="1">
      <c r="B64" s="21"/>
      <c r="C64" s="44"/>
      <c r="D64" s="44"/>
      <c r="E64" s="211"/>
      <c r="F64" s="253"/>
      <c r="G64" s="203"/>
      <c r="H64" s="213">
        <f t="shared" si="1"/>
        <v>0</v>
      </c>
      <c r="I64" s="205"/>
      <c r="J64" s="76"/>
      <c r="K64" s="44"/>
      <c r="L64" s="44"/>
      <c r="M64" s="207"/>
      <c r="N64" s="207"/>
      <c r="O64" s="207"/>
      <c r="P64" s="207"/>
      <c r="Q64" s="210"/>
    </row>
    <row r="65" spans="2:17" s="9" customFormat="1" ht="19.7" customHeight="1">
      <c r="B65" s="21"/>
      <c r="C65" s="44"/>
      <c r="D65" s="44"/>
      <c r="E65" s="211"/>
      <c r="F65" s="253"/>
      <c r="G65" s="203"/>
      <c r="H65" s="213">
        <f t="shared" si="1"/>
        <v>0</v>
      </c>
      <c r="I65" s="205"/>
      <c r="J65" s="76"/>
      <c r="K65" s="44"/>
      <c r="L65" s="44"/>
      <c r="M65" s="207"/>
      <c r="N65" s="207"/>
      <c r="O65" s="207"/>
      <c r="P65" s="207"/>
      <c r="Q65" s="210"/>
    </row>
    <row r="69" spans="2:17">
      <c r="M69" s="195"/>
    </row>
    <row r="71" spans="2:17">
      <c r="M71" s="195"/>
    </row>
    <row r="73" spans="2:17">
      <c r="H73" s="272"/>
    </row>
    <row r="74" spans="2:17">
      <c r="H74" s="272"/>
    </row>
    <row r="75" spans="2:17">
      <c r="H75" s="272"/>
    </row>
    <row r="76" spans="2:17">
      <c r="H76" s="272"/>
    </row>
    <row r="77" spans="2:17">
      <c r="H77" s="272"/>
    </row>
    <row r="78" spans="2:17">
      <c r="H78" s="272"/>
    </row>
    <row r="79" spans="2:17">
      <c r="H79" s="272"/>
    </row>
    <row r="80" spans="2:17">
      <c r="H80" s="272"/>
    </row>
    <row r="81" spans="8:8">
      <c r="H81" s="272"/>
    </row>
    <row r="82" spans="8:8">
      <c r="H82" s="272"/>
    </row>
    <row r="83" spans="8:8">
      <c r="H83" s="272"/>
    </row>
    <row r="84" spans="8:8">
      <c r="H84" s="273"/>
    </row>
    <row r="85" spans="8:8">
      <c r="H85" s="272"/>
    </row>
    <row r="86" spans="8:8">
      <c r="H86" s="272"/>
    </row>
    <row r="87" spans="8:8">
      <c r="H87" s="272"/>
    </row>
    <row r="88" spans="8:8">
      <c r="H88" s="272"/>
    </row>
    <row r="89" spans="8:8">
      <c r="H89" s="272"/>
    </row>
    <row r="90" spans="8:8">
      <c r="H90" s="272"/>
    </row>
    <row r="91" spans="8:8">
      <c r="H91" s="272"/>
    </row>
    <row r="92" spans="8:8">
      <c r="H92" s="272"/>
    </row>
    <row r="93" spans="8:8">
      <c r="H93" s="272"/>
    </row>
    <row r="95" spans="8:8">
      <c r="H95" s="272"/>
    </row>
  </sheetData>
  <autoFilter ref="B8:O65" xr:uid="{06A4922D-00DB-46F6-BBDC-CF66C642A1BD}"/>
  <mergeCells count="9">
    <mergeCell ref="C18:E18"/>
    <mergeCell ref="C41:E41"/>
    <mergeCell ref="C45:E45"/>
    <mergeCell ref="B2:D2"/>
    <mergeCell ref="G2:I2"/>
    <mergeCell ref="B3:D3"/>
    <mergeCell ref="B4:D4"/>
    <mergeCell ref="B5:D5"/>
    <mergeCell ref="B6:D6"/>
  </mergeCells>
  <phoneticPr fontId="4"/>
  <dataValidations count="1">
    <dataValidation imeMode="hiragana" allowBlank="1" showInputMessage="1" showErrorMessage="1" sqref="J36 JF36 TB36 ACX36 AMT36 AWP36 BGL36 BQH36 CAD36 CJZ36 CTV36 DDR36 DNN36 DXJ36 EHF36 ERB36 FAX36 FKT36 FUP36 GEL36 GOH36 GYD36 HHZ36 HRV36 IBR36 ILN36 IVJ36 JFF36 JPB36 JYX36 KIT36 KSP36 LCL36 LMH36 LWD36 MFZ36 MPV36 MZR36 NJN36 NTJ36 ODF36 ONB36 OWX36 PGT36 PQP36 QAL36 QKH36 QUD36 RDZ36 RNV36 RXR36 SHN36 SRJ36 TBF36 TLB36 TUX36 UET36 UOP36 UYL36 VIH36 VSD36 WBZ36 WLV36 WVR36 J65572 JF65572 TB65572 ACX65572 AMT65572 AWP65572 BGL65572 BQH65572 CAD65572 CJZ65572 CTV65572 DDR65572 DNN65572 DXJ65572 EHF65572 ERB65572 FAX65572 FKT65572 FUP65572 GEL65572 GOH65572 GYD65572 HHZ65572 HRV65572 IBR65572 ILN65572 IVJ65572 JFF65572 JPB65572 JYX65572 KIT65572 KSP65572 LCL65572 LMH65572 LWD65572 MFZ65572 MPV65572 MZR65572 NJN65572 NTJ65572 ODF65572 ONB65572 OWX65572 PGT65572 PQP65572 QAL65572 QKH65572 QUD65572 RDZ65572 RNV65572 RXR65572 SHN65572 SRJ65572 TBF65572 TLB65572 TUX65572 UET65572 UOP65572 UYL65572 VIH65572 VSD65572 WBZ65572 WLV65572 WVR65572 J131108 JF131108 TB131108 ACX131108 AMT131108 AWP131108 BGL131108 BQH131108 CAD131108 CJZ131108 CTV131108 DDR131108 DNN131108 DXJ131108 EHF131108 ERB131108 FAX131108 FKT131108 FUP131108 GEL131108 GOH131108 GYD131108 HHZ131108 HRV131108 IBR131108 ILN131108 IVJ131108 JFF131108 JPB131108 JYX131108 KIT131108 KSP131108 LCL131108 LMH131108 LWD131108 MFZ131108 MPV131108 MZR131108 NJN131108 NTJ131108 ODF131108 ONB131108 OWX131108 PGT131108 PQP131108 QAL131108 QKH131108 QUD131108 RDZ131108 RNV131108 RXR131108 SHN131108 SRJ131108 TBF131108 TLB131108 TUX131108 UET131108 UOP131108 UYL131108 VIH131108 VSD131108 WBZ131108 WLV131108 WVR131108 J196644 JF196644 TB196644 ACX196644 AMT196644 AWP196644 BGL196644 BQH196644 CAD196644 CJZ196644 CTV196644 DDR196644 DNN196644 DXJ196644 EHF196644 ERB196644 FAX196644 FKT196644 FUP196644 GEL196644 GOH196644 GYD196644 HHZ196644 HRV196644 IBR196644 ILN196644 IVJ196644 JFF196644 JPB196644 JYX196644 KIT196644 KSP196644 LCL196644 LMH196644 LWD196644 MFZ196644 MPV196644 MZR196644 NJN196644 NTJ196644 ODF196644 ONB196644 OWX196644 PGT196644 PQP196644 QAL196644 QKH196644 QUD196644 RDZ196644 RNV196644 RXR196644 SHN196644 SRJ196644 TBF196644 TLB196644 TUX196644 UET196644 UOP196644 UYL196644 VIH196644 VSD196644 WBZ196644 WLV196644 WVR196644 J262180 JF262180 TB262180 ACX262180 AMT262180 AWP262180 BGL262180 BQH262180 CAD262180 CJZ262180 CTV262180 DDR262180 DNN262180 DXJ262180 EHF262180 ERB262180 FAX262180 FKT262180 FUP262180 GEL262180 GOH262180 GYD262180 HHZ262180 HRV262180 IBR262180 ILN262180 IVJ262180 JFF262180 JPB262180 JYX262180 KIT262180 KSP262180 LCL262180 LMH262180 LWD262180 MFZ262180 MPV262180 MZR262180 NJN262180 NTJ262180 ODF262180 ONB262180 OWX262180 PGT262180 PQP262180 QAL262180 QKH262180 QUD262180 RDZ262180 RNV262180 RXR262180 SHN262180 SRJ262180 TBF262180 TLB262180 TUX262180 UET262180 UOP262180 UYL262180 VIH262180 VSD262180 WBZ262180 WLV262180 WVR262180 J327716 JF327716 TB327716 ACX327716 AMT327716 AWP327716 BGL327716 BQH327716 CAD327716 CJZ327716 CTV327716 DDR327716 DNN327716 DXJ327716 EHF327716 ERB327716 FAX327716 FKT327716 FUP327716 GEL327716 GOH327716 GYD327716 HHZ327716 HRV327716 IBR327716 ILN327716 IVJ327716 JFF327716 JPB327716 JYX327716 KIT327716 KSP327716 LCL327716 LMH327716 LWD327716 MFZ327716 MPV327716 MZR327716 NJN327716 NTJ327716 ODF327716 ONB327716 OWX327716 PGT327716 PQP327716 QAL327716 QKH327716 QUD327716 RDZ327716 RNV327716 RXR327716 SHN327716 SRJ327716 TBF327716 TLB327716 TUX327716 UET327716 UOP327716 UYL327716 VIH327716 VSD327716 WBZ327716 WLV327716 WVR327716 J393252 JF393252 TB393252 ACX393252 AMT393252 AWP393252 BGL393252 BQH393252 CAD393252 CJZ393252 CTV393252 DDR393252 DNN393252 DXJ393252 EHF393252 ERB393252 FAX393252 FKT393252 FUP393252 GEL393252 GOH393252 GYD393252 HHZ393252 HRV393252 IBR393252 ILN393252 IVJ393252 JFF393252 JPB393252 JYX393252 KIT393252 KSP393252 LCL393252 LMH393252 LWD393252 MFZ393252 MPV393252 MZR393252 NJN393252 NTJ393252 ODF393252 ONB393252 OWX393252 PGT393252 PQP393252 QAL393252 QKH393252 QUD393252 RDZ393252 RNV393252 RXR393252 SHN393252 SRJ393252 TBF393252 TLB393252 TUX393252 UET393252 UOP393252 UYL393252 VIH393252 VSD393252 WBZ393252 WLV393252 WVR393252 J458788 JF458788 TB458788 ACX458788 AMT458788 AWP458788 BGL458788 BQH458788 CAD458788 CJZ458788 CTV458788 DDR458788 DNN458788 DXJ458788 EHF458788 ERB458788 FAX458788 FKT458788 FUP458788 GEL458788 GOH458788 GYD458788 HHZ458788 HRV458788 IBR458788 ILN458788 IVJ458788 JFF458788 JPB458788 JYX458788 KIT458788 KSP458788 LCL458788 LMH458788 LWD458788 MFZ458788 MPV458788 MZR458788 NJN458788 NTJ458788 ODF458788 ONB458788 OWX458788 PGT458788 PQP458788 QAL458788 QKH458788 QUD458788 RDZ458788 RNV458788 RXR458788 SHN458788 SRJ458788 TBF458788 TLB458788 TUX458788 UET458788 UOP458788 UYL458788 VIH458788 VSD458788 WBZ458788 WLV458788 WVR458788 J524324 JF524324 TB524324 ACX524324 AMT524324 AWP524324 BGL524324 BQH524324 CAD524324 CJZ524324 CTV524324 DDR524324 DNN524324 DXJ524324 EHF524324 ERB524324 FAX524324 FKT524324 FUP524324 GEL524324 GOH524324 GYD524324 HHZ524324 HRV524324 IBR524324 ILN524324 IVJ524324 JFF524324 JPB524324 JYX524324 KIT524324 KSP524324 LCL524324 LMH524324 LWD524324 MFZ524324 MPV524324 MZR524324 NJN524324 NTJ524324 ODF524324 ONB524324 OWX524324 PGT524324 PQP524324 QAL524324 QKH524324 QUD524324 RDZ524324 RNV524324 RXR524324 SHN524324 SRJ524324 TBF524324 TLB524324 TUX524324 UET524324 UOP524324 UYL524324 VIH524324 VSD524324 WBZ524324 WLV524324 WVR524324 J589860 JF589860 TB589860 ACX589860 AMT589860 AWP589860 BGL589860 BQH589860 CAD589860 CJZ589860 CTV589860 DDR589860 DNN589860 DXJ589860 EHF589860 ERB589860 FAX589860 FKT589860 FUP589860 GEL589860 GOH589860 GYD589860 HHZ589860 HRV589860 IBR589860 ILN589860 IVJ589860 JFF589860 JPB589860 JYX589860 KIT589860 KSP589860 LCL589860 LMH589860 LWD589860 MFZ589860 MPV589860 MZR589860 NJN589860 NTJ589860 ODF589860 ONB589860 OWX589860 PGT589860 PQP589860 QAL589860 QKH589860 QUD589860 RDZ589860 RNV589860 RXR589860 SHN589860 SRJ589860 TBF589860 TLB589860 TUX589860 UET589860 UOP589860 UYL589860 VIH589860 VSD589860 WBZ589860 WLV589860 WVR589860 J655396 JF655396 TB655396 ACX655396 AMT655396 AWP655396 BGL655396 BQH655396 CAD655396 CJZ655396 CTV655396 DDR655396 DNN655396 DXJ655396 EHF655396 ERB655396 FAX655396 FKT655396 FUP655396 GEL655396 GOH655396 GYD655396 HHZ655396 HRV655396 IBR655396 ILN655396 IVJ655396 JFF655396 JPB655396 JYX655396 KIT655396 KSP655396 LCL655396 LMH655396 LWD655396 MFZ655396 MPV655396 MZR655396 NJN655396 NTJ655396 ODF655396 ONB655396 OWX655396 PGT655396 PQP655396 QAL655396 QKH655396 QUD655396 RDZ655396 RNV655396 RXR655396 SHN655396 SRJ655396 TBF655396 TLB655396 TUX655396 UET655396 UOP655396 UYL655396 VIH655396 VSD655396 WBZ655396 WLV655396 WVR655396 J720932 JF720932 TB720932 ACX720932 AMT720932 AWP720932 BGL720932 BQH720932 CAD720932 CJZ720932 CTV720932 DDR720932 DNN720932 DXJ720932 EHF720932 ERB720932 FAX720932 FKT720932 FUP720932 GEL720932 GOH720932 GYD720932 HHZ720932 HRV720932 IBR720932 ILN720932 IVJ720932 JFF720932 JPB720932 JYX720932 KIT720932 KSP720932 LCL720932 LMH720932 LWD720932 MFZ720932 MPV720932 MZR720932 NJN720932 NTJ720932 ODF720932 ONB720932 OWX720932 PGT720932 PQP720932 QAL720932 QKH720932 QUD720932 RDZ720932 RNV720932 RXR720932 SHN720932 SRJ720932 TBF720932 TLB720932 TUX720932 UET720932 UOP720932 UYL720932 VIH720932 VSD720932 WBZ720932 WLV720932 WVR720932 J786468 JF786468 TB786468 ACX786468 AMT786468 AWP786468 BGL786468 BQH786468 CAD786468 CJZ786468 CTV786468 DDR786468 DNN786468 DXJ786468 EHF786468 ERB786468 FAX786468 FKT786468 FUP786468 GEL786468 GOH786468 GYD786468 HHZ786468 HRV786468 IBR786468 ILN786468 IVJ786468 JFF786468 JPB786468 JYX786468 KIT786468 KSP786468 LCL786468 LMH786468 LWD786468 MFZ786468 MPV786468 MZR786468 NJN786468 NTJ786468 ODF786468 ONB786468 OWX786468 PGT786468 PQP786468 QAL786468 QKH786468 QUD786468 RDZ786468 RNV786468 RXR786468 SHN786468 SRJ786468 TBF786468 TLB786468 TUX786468 UET786468 UOP786468 UYL786468 VIH786468 VSD786468 WBZ786468 WLV786468 WVR786468 J852004 JF852004 TB852004 ACX852004 AMT852004 AWP852004 BGL852004 BQH852004 CAD852004 CJZ852004 CTV852004 DDR852004 DNN852004 DXJ852004 EHF852004 ERB852004 FAX852004 FKT852004 FUP852004 GEL852004 GOH852004 GYD852004 HHZ852004 HRV852004 IBR852004 ILN852004 IVJ852004 JFF852004 JPB852004 JYX852004 KIT852004 KSP852004 LCL852004 LMH852004 LWD852004 MFZ852004 MPV852004 MZR852004 NJN852004 NTJ852004 ODF852004 ONB852004 OWX852004 PGT852004 PQP852004 QAL852004 QKH852004 QUD852004 RDZ852004 RNV852004 RXR852004 SHN852004 SRJ852004 TBF852004 TLB852004 TUX852004 UET852004 UOP852004 UYL852004 VIH852004 VSD852004 WBZ852004 WLV852004 WVR852004 J917540 JF917540 TB917540 ACX917540 AMT917540 AWP917540 BGL917540 BQH917540 CAD917540 CJZ917540 CTV917540 DDR917540 DNN917540 DXJ917540 EHF917540 ERB917540 FAX917540 FKT917540 FUP917540 GEL917540 GOH917540 GYD917540 HHZ917540 HRV917540 IBR917540 ILN917540 IVJ917540 JFF917540 JPB917540 JYX917540 KIT917540 KSP917540 LCL917540 LMH917540 LWD917540 MFZ917540 MPV917540 MZR917540 NJN917540 NTJ917540 ODF917540 ONB917540 OWX917540 PGT917540 PQP917540 QAL917540 QKH917540 QUD917540 RDZ917540 RNV917540 RXR917540 SHN917540 SRJ917540 TBF917540 TLB917540 TUX917540 UET917540 UOP917540 UYL917540 VIH917540 VSD917540 WBZ917540 WLV917540 WVR917540 J983076 JF983076 TB983076 ACX983076 AMT983076 AWP983076 BGL983076 BQH983076 CAD983076 CJZ983076 CTV983076 DDR983076 DNN983076 DXJ983076 EHF983076 ERB983076 FAX983076 FKT983076 FUP983076 GEL983076 GOH983076 GYD983076 HHZ983076 HRV983076 IBR983076 ILN983076 IVJ983076 JFF983076 JPB983076 JYX983076 KIT983076 KSP983076 LCL983076 LMH983076 LWD983076 MFZ983076 MPV983076 MZR983076 NJN983076 NTJ983076 ODF983076 ONB983076 OWX983076 PGT983076 PQP983076 QAL983076 QKH983076 QUD983076 RDZ983076 RNV983076 RXR983076 SHN983076 SRJ983076 TBF983076 TLB983076 TUX983076 UET983076 UOP983076 UYL983076 VIH983076 VSD983076 WBZ983076 WLV983076 WVR983076" xr:uid="{545061B1-2AAE-47D7-9AE5-EFD89A6D89CD}"/>
  </dataValidations>
  <pageMargins left="0.2" right="0.2"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4269A-72B2-4D20-AB84-FC2C1376BDDF}">
  <dimension ref="B2:Q50"/>
  <sheetViews>
    <sheetView zoomScale="70" zoomScaleNormal="70"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125" style="9" customWidth="1"/>
    <col min="3" max="4" width="12.625" style="8" customWidth="1"/>
    <col min="5" max="5" width="36.125" style="8" customWidth="1"/>
    <col min="6" max="6" width="6.25" style="8" customWidth="1"/>
    <col min="7" max="7" width="9.875" style="274" bestFit="1" customWidth="1"/>
    <col min="8" max="8" width="9.875" style="8" bestFit="1" customWidth="1"/>
    <col min="9" max="9" width="5.75" style="3" customWidth="1"/>
    <col min="10" max="11" width="45.625" style="8" customWidth="1"/>
    <col min="12" max="12" width="45.625" style="9" customWidth="1"/>
    <col min="13" max="13" width="15.625" style="9" customWidth="1"/>
    <col min="14" max="14" width="15.625" style="8" customWidth="1"/>
    <col min="15" max="15" width="15.625" style="3" customWidth="1"/>
    <col min="16" max="17" width="15.625" style="97" customWidth="1"/>
    <col min="18" max="256" width="9" style="8"/>
    <col min="257" max="257" width="2.625" style="8" customWidth="1"/>
    <col min="258" max="258" width="5.125" style="8" customWidth="1"/>
    <col min="259" max="260" width="12.625" style="8" customWidth="1"/>
    <col min="261" max="261" width="36.125" style="8" customWidth="1"/>
    <col min="262" max="262" width="6.25" style="8" customWidth="1"/>
    <col min="263" max="264" width="9.875" style="8" bestFit="1" customWidth="1"/>
    <col min="265" max="265" width="5.75" style="8" customWidth="1"/>
    <col min="266" max="268" width="45.625" style="8" customWidth="1"/>
    <col min="269" max="273" width="15.625" style="8" customWidth="1"/>
    <col min="274" max="512" width="9" style="8"/>
    <col min="513" max="513" width="2.625" style="8" customWidth="1"/>
    <col min="514" max="514" width="5.125" style="8" customWidth="1"/>
    <col min="515" max="516" width="12.625" style="8" customWidth="1"/>
    <col min="517" max="517" width="36.125" style="8" customWidth="1"/>
    <col min="518" max="518" width="6.25" style="8" customWidth="1"/>
    <col min="519" max="520" width="9.875" style="8" bestFit="1" customWidth="1"/>
    <col min="521" max="521" width="5.75" style="8" customWidth="1"/>
    <col min="522" max="524" width="45.625" style="8" customWidth="1"/>
    <col min="525" max="529" width="15.625" style="8" customWidth="1"/>
    <col min="530" max="768" width="9" style="8"/>
    <col min="769" max="769" width="2.625" style="8" customWidth="1"/>
    <col min="770" max="770" width="5.125" style="8" customWidth="1"/>
    <col min="771" max="772" width="12.625" style="8" customWidth="1"/>
    <col min="773" max="773" width="36.125" style="8" customWidth="1"/>
    <col min="774" max="774" width="6.25" style="8" customWidth="1"/>
    <col min="775" max="776" width="9.875" style="8" bestFit="1" customWidth="1"/>
    <col min="777" max="777" width="5.75" style="8" customWidth="1"/>
    <col min="778" max="780" width="45.625" style="8" customWidth="1"/>
    <col min="781" max="785" width="15.625" style="8" customWidth="1"/>
    <col min="786" max="1024" width="9" style="8"/>
    <col min="1025" max="1025" width="2.625" style="8" customWidth="1"/>
    <col min="1026" max="1026" width="5.125" style="8" customWidth="1"/>
    <col min="1027" max="1028" width="12.625" style="8" customWidth="1"/>
    <col min="1029" max="1029" width="36.125" style="8" customWidth="1"/>
    <col min="1030" max="1030" width="6.25" style="8" customWidth="1"/>
    <col min="1031" max="1032" width="9.875" style="8" bestFit="1" customWidth="1"/>
    <col min="1033" max="1033" width="5.75" style="8" customWidth="1"/>
    <col min="1034" max="1036" width="45.625" style="8" customWidth="1"/>
    <col min="1037" max="1041" width="15.625" style="8" customWidth="1"/>
    <col min="1042" max="1280" width="9" style="8"/>
    <col min="1281" max="1281" width="2.625" style="8" customWidth="1"/>
    <col min="1282" max="1282" width="5.125" style="8" customWidth="1"/>
    <col min="1283" max="1284" width="12.625" style="8" customWidth="1"/>
    <col min="1285" max="1285" width="36.125" style="8" customWidth="1"/>
    <col min="1286" max="1286" width="6.25" style="8" customWidth="1"/>
    <col min="1287" max="1288" width="9.875" style="8" bestFit="1" customWidth="1"/>
    <col min="1289" max="1289" width="5.75" style="8" customWidth="1"/>
    <col min="1290" max="1292" width="45.625" style="8" customWidth="1"/>
    <col min="1293" max="1297" width="15.625" style="8" customWidth="1"/>
    <col min="1298" max="1536" width="9" style="8"/>
    <col min="1537" max="1537" width="2.625" style="8" customWidth="1"/>
    <col min="1538" max="1538" width="5.125" style="8" customWidth="1"/>
    <col min="1539" max="1540" width="12.625" style="8" customWidth="1"/>
    <col min="1541" max="1541" width="36.125" style="8" customWidth="1"/>
    <col min="1542" max="1542" width="6.25" style="8" customWidth="1"/>
    <col min="1543" max="1544" width="9.875" style="8" bestFit="1" customWidth="1"/>
    <col min="1545" max="1545" width="5.75" style="8" customWidth="1"/>
    <col min="1546" max="1548" width="45.625" style="8" customWidth="1"/>
    <col min="1549" max="1553" width="15.625" style="8" customWidth="1"/>
    <col min="1554" max="1792" width="9" style="8"/>
    <col min="1793" max="1793" width="2.625" style="8" customWidth="1"/>
    <col min="1794" max="1794" width="5.125" style="8" customWidth="1"/>
    <col min="1795" max="1796" width="12.625" style="8" customWidth="1"/>
    <col min="1797" max="1797" width="36.125" style="8" customWidth="1"/>
    <col min="1798" max="1798" width="6.25" style="8" customWidth="1"/>
    <col min="1799" max="1800" width="9.875" style="8" bestFit="1" customWidth="1"/>
    <col min="1801" max="1801" width="5.75" style="8" customWidth="1"/>
    <col min="1802" max="1804" width="45.625" style="8" customWidth="1"/>
    <col min="1805" max="1809" width="15.625" style="8" customWidth="1"/>
    <col min="1810" max="2048" width="9" style="8"/>
    <col min="2049" max="2049" width="2.625" style="8" customWidth="1"/>
    <col min="2050" max="2050" width="5.125" style="8" customWidth="1"/>
    <col min="2051" max="2052" width="12.625" style="8" customWidth="1"/>
    <col min="2053" max="2053" width="36.125" style="8" customWidth="1"/>
    <col min="2054" max="2054" width="6.25" style="8" customWidth="1"/>
    <col min="2055" max="2056" width="9.875" style="8" bestFit="1" customWidth="1"/>
    <col min="2057" max="2057" width="5.75" style="8" customWidth="1"/>
    <col min="2058" max="2060" width="45.625" style="8" customWidth="1"/>
    <col min="2061" max="2065" width="15.625" style="8" customWidth="1"/>
    <col min="2066" max="2304" width="9" style="8"/>
    <col min="2305" max="2305" width="2.625" style="8" customWidth="1"/>
    <col min="2306" max="2306" width="5.125" style="8" customWidth="1"/>
    <col min="2307" max="2308" width="12.625" style="8" customWidth="1"/>
    <col min="2309" max="2309" width="36.125" style="8" customWidth="1"/>
    <col min="2310" max="2310" width="6.25" style="8" customWidth="1"/>
    <col min="2311" max="2312" width="9.875" style="8" bestFit="1" customWidth="1"/>
    <col min="2313" max="2313" width="5.75" style="8" customWidth="1"/>
    <col min="2314" max="2316" width="45.625" style="8" customWidth="1"/>
    <col min="2317" max="2321" width="15.625" style="8" customWidth="1"/>
    <col min="2322" max="2560" width="9" style="8"/>
    <col min="2561" max="2561" width="2.625" style="8" customWidth="1"/>
    <col min="2562" max="2562" width="5.125" style="8" customWidth="1"/>
    <col min="2563" max="2564" width="12.625" style="8" customWidth="1"/>
    <col min="2565" max="2565" width="36.125" style="8" customWidth="1"/>
    <col min="2566" max="2566" width="6.25" style="8" customWidth="1"/>
    <col min="2567" max="2568" width="9.875" style="8" bestFit="1" customWidth="1"/>
    <col min="2569" max="2569" width="5.75" style="8" customWidth="1"/>
    <col min="2570" max="2572" width="45.625" style="8" customWidth="1"/>
    <col min="2573" max="2577" width="15.625" style="8" customWidth="1"/>
    <col min="2578" max="2816" width="9" style="8"/>
    <col min="2817" max="2817" width="2.625" style="8" customWidth="1"/>
    <col min="2818" max="2818" width="5.125" style="8" customWidth="1"/>
    <col min="2819" max="2820" width="12.625" style="8" customWidth="1"/>
    <col min="2821" max="2821" width="36.125" style="8" customWidth="1"/>
    <col min="2822" max="2822" width="6.25" style="8" customWidth="1"/>
    <col min="2823" max="2824" width="9.875" style="8" bestFit="1" customWidth="1"/>
    <col min="2825" max="2825" width="5.75" style="8" customWidth="1"/>
    <col min="2826" max="2828" width="45.625" style="8" customWidth="1"/>
    <col min="2829" max="2833" width="15.625" style="8" customWidth="1"/>
    <col min="2834" max="3072" width="9" style="8"/>
    <col min="3073" max="3073" width="2.625" style="8" customWidth="1"/>
    <col min="3074" max="3074" width="5.125" style="8" customWidth="1"/>
    <col min="3075" max="3076" width="12.625" style="8" customWidth="1"/>
    <col min="3077" max="3077" width="36.125" style="8" customWidth="1"/>
    <col min="3078" max="3078" width="6.25" style="8" customWidth="1"/>
    <col min="3079" max="3080" width="9.875" style="8" bestFit="1" customWidth="1"/>
    <col min="3081" max="3081" width="5.75" style="8" customWidth="1"/>
    <col min="3082" max="3084" width="45.625" style="8" customWidth="1"/>
    <col min="3085" max="3089" width="15.625" style="8" customWidth="1"/>
    <col min="3090" max="3328" width="9" style="8"/>
    <col min="3329" max="3329" width="2.625" style="8" customWidth="1"/>
    <col min="3330" max="3330" width="5.125" style="8" customWidth="1"/>
    <col min="3331" max="3332" width="12.625" style="8" customWidth="1"/>
    <col min="3333" max="3333" width="36.125" style="8" customWidth="1"/>
    <col min="3334" max="3334" width="6.25" style="8" customWidth="1"/>
    <col min="3335" max="3336" width="9.875" style="8" bestFit="1" customWidth="1"/>
    <col min="3337" max="3337" width="5.75" style="8" customWidth="1"/>
    <col min="3338" max="3340" width="45.625" style="8" customWidth="1"/>
    <col min="3341" max="3345" width="15.625" style="8" customWidth="1"/>
    <col min="3346" max="3584" width="9" style="8"/>
    <col min="3585" max="3585" width="2.625" style="8" customWidth="1"/>
    <col min="3586" max="3586" width="5.125" style="8" customWidth="1"/>
    <col min="3587" max="3588" width="12.625" style="8" customWidth="1"/>
    <col min="3589" max="3589" width="36.125" style="8" customWidth="1"/>
    <col min="3590" max="3590" width="6.25" style="8" customWidth="1"/>
    <col min="3591" max="3592" width="9.875" style="8" bestFit="1" customWidth="1"/>
    <col min="3593" max="3593" width="5.75" style="8" customWidth="1"/>
    <col min="3594" max="3596" width="45.625" style="8" customWidth="1"/>
    <col min="3597" max="3601" width="15.625" style="8" customWidth="1"/>
    <col min="3602" max="3840" width="9" style="8"/>
    <col min="3841" max="3841" width="2.625" style="8" customWidth="1"/>
    <col min="3842" max="3842" width="5.125" style="8" customWidth="1"/>
    <col min="3843" max="3844" width="12.625" style="8" customWidth="1"/>
    <col min="3845" max="3845" width="36.125" style="8" customWidth="1"/>
    <col min="3846" max="3846" width="6.25" style="8" customWidth="1"/>
    <col min="3847" max="3848" width="9.875" style="8" bestFit="1" customWidth="1"/>
    <col min="3849" max="3849" width="5.75" style="8" customWidth="1"/>
    <col min="3850" max="3852" width="45.625" style="8" customWidth="1"/>
    <col min="3853" max="3857" width="15.625" style="8" customWidth="1"/>
    <col min="3858" max="4096" width="9" style="8"/>
    <col min="4097" max="4097" width="2.625" style="8" customWidth="1"/>
    <col min="4098" max="4098" width="5.125" style="8" customWidth="1"/>
    <col min="4099" max="4100" width="12.625" style="8" customWidth="1"/>
    <col min="4101" max="4101" width="36.125" style="8" customWidth="1"/>
    <col min="4102" max="4102" width="6.25" style="8" customWidth="1"/>
    <col min="4103" max="4104" width="9.875" style="8" bestFit="1" customWidth="1"/>
    <col min="4105" max="4105" width="5.75" style="8" customWidth="1"/>
    <col min="4106" max="4108" width="45.625" style="8" customWidth="1"/>
    <col min="4109" max="4113" width="15.625" style="8" customWidth="1"/>
    <col min="4114" max="4352" width="9" style="8"/>
    <col min="4353" max="4353" width="2.625" style="8" customWidth="1"/>
    <col min="4354" max="4354" width="5.125" style="8" customWidth="1"/>
    <col min="4355" max="4356" width="12.625" style="8" customWidth="1"/>
    <col min="4357" max="4357" width="36.125" style="8" customWidth="1"/>
    <col min="4358" max="4358" width="6.25" style="8" customWidth="1"/>
    <col min="4359" max="4360" width="9.875" style="8" bestFit="1" customWidth="1"/>
    <col min="4361" max="4361" width="5.75" style="8" customWidth="1"/>
    <col min="4362" max="4364" width="45.625" style="8" customWidth="1"/>
    <col min="4365" max="4369" width="15.625" style="8" customWidth="1"/>
    <col min="4370" max="4608" width="9" style="8"/>
    <col min="4609" max="4609" width="2.625" style="8" customWidth="1"/>
    <col min="4610" max="4610" width="5.125" style="8" customWidth="1"/>
    <col min="4611" max="4612" width="12.625" style="8" customWidth="1"/>
    <col min="4613" max="4613" width="36.125" style="8" customWidth="1"/>
    <col min="4614" max="4614" width="6.25" style="8" customWidth="1"/>
    <col min="4615" max="4616" width="9.875" style="8" bestFit="1" customWidth="1"/>
    <col min="4617" max="4617" width="5.75" style="8" customWidth="1"/>
    <col min="4618" max="4620" width="45.625" style="8" customWidth="1"/>
    <col min="4621" max="4625" width="15.625" style="8" customWidth="1"/>
    <col min="4626" max="4864" width="9" style="8"/>
    <col min="4865" max="4865" width="2.625" style="8" customWidth="1"/>
    <col min="4866" max="4866" width="5.125" style="8" customWidth="1"/>
    <col min="4867" max="4868" width="12.625" style="8" customWidth="1"/>
    <col min="4869" max="4869" width="36.125" style="8" customWidth="1"/>
    <col min="4870" max="4870" width="6.25" style="8" customWidth="1"/>
    <col min="4871" max="4872" width="9.875" style="8" bestFit="1" customWidth="1"/>
    <col min="4873" max="4873" width="5.75" style="8" customWidth="1"/>
    <col min="4874" max="4876" width="45.625" style="8" customWidth="1"/>
    <col min="4877" max="4881" width="15.625" style="8" customWidth="1"/>
    <col min="4882" max="5120" width="9" style="8"/>
    <col min="5121" max="5121" width="2.625" style="8" customWidth="1"/>
    <col min="5122" max="5122" width="5.125" style="8" customWidth="1"/>
    <col min="5123" max="5124" width="12.625" style="8" customWidth="1"/>
    <col min="5125" max="5125" width="36.125" style="8" customWidth="1"/>
    <col min="5126" max="5126" width="6.25" style="8" customWidth="1"/>
    <col min="5127" max="5128" width="9.875" style="8" bestFit="1" customWidth="1"/>
    <col min="5129" max="5129" width="5.75" style="8" customWidth="1"/>
    <col min="5130" max="5132" width="45.625" style="8" customWidth="1"/>
    <col min="5133" max="5137" width="15.625" style="8" customWidth="1"/>
    <col min="5138" max="5376" width="9" style="8"/>
    <col min="5377" max="5377" width="2.625" style="8" customWidth="1"/>
    <col min="5378" max="5378" width="5.125" style="8" customWidth="1"/>
    <col min="5379" max="5380" width="12.625" style="8" customWidth="1"/>
    <col min="5381" max="5381" width="36.125" style="8" customWidth="1"/>
    <col min="5382" max="5382" width="6.25" style="8" customWidth="1"/>
    <col min="5383" max="5384" width="9.875" style="8" bestFit="1" customWidth="1"/>
    <col min="5385" max="5385" width="5.75" style="8" customWidth="1"/>
    <col min="5386" max="5388" width="45.625" style="8" customWidth="1"/>
    <col min="5389" max="5393" width="15.625" style="8" customWidth="1"/>
    <col min="5394" max="5632" width="9" style="8"/>
    <col min="5633" max="5633" width="2.625" style="8" customWidth="1"/>
    <col min="5634" max="5634" width="5.125" style="8" customWidth="1"/>
    <col min="5635" max="5636" width="12.625" style="8" customWidth="1"/>
    <col min="5637" max="5637" width="36.125" style="8" customWidth="1"/>
    <col min="5638" max="5638" width="6.25" style="8" customWidth="1"/>
    <col min="5639" max="5640" width="9.875" style="8" bestFit="1" customWidth="1"/>
    <col min="5641" max="5641" width="5.75" style="8" customWidth="1"/>
    <col min="5642" max="5644" width="45.625" style="8" customWidth="1"/>
    <col min="5645" max="5649" width="15.625" style="8" customWidth="1"/>
    <col min="5650" max="5888" width="9" style="8"/>
    <col min="5889" max="5889" width="2.625" style="8" customWidth="1"/>
    <col min="5890" max="5890" width="5.125" style="8" customWidth="1"/>
    <col min="5891" max="5892" width="12.625" style="8" customWidth="1"/>
    <col min="5893" max="5893" width="36.125" style="8" customWidth="1"/>
    <col min="5894" max="5894" width="6.25" style="8" customWidth="1"/>
    <col min="5895" max="5896" width="9.875" style="8" bestFit="1" customWidth="1"/>
    <col min="5897" max="5897" width="5.75" style="8" customWidth="1"/>
    <col min="5898" max="5900" width="45.625" style="8" customWidth="1"/>
    <col min="5901" max="5905" width="15.625" style="8" customWidth="1"/>
    <col min="5906" max="6144" width="9" style="8"/>
    <col min="6145" max="6145" width="2.625" style="8" customWidth="1"/>
    <col min="6146" max="6146" width="5.125" style="8" customWidth="1"/>
    <col min="6147" max="6148" width="12.625" style="8" customWidth="1"/>
    <col min="6149" max="6149" width="36.125" style="8" customWidth="1"/>
    <col min="6150" max="6150" width="6.25" style="8" customWidth="1"/>
    <col min="6151" max="6152" width="9.875" style="8" bestFit="1" customWidth="1"/>
    <col min="6153" max="6153" width="5.75" style="8" customWidth="1"/>
    <col min="6154" max="6156" width="45.625" style="8" customWidth="1"/>
    <col min="6157" max="6161" width="15.625" style="8" customWidth="1"/>
    <col min="6162" max="6400" width="9" style="8"/>
    <col min="6401" max="6401" width="2.625" style="8" customWidth="1"/>
    <col min="6402" max="6402" width="5.125" style="8" customWidth="1"/>
    <col min="6403" max="6404" width="12.625" style="8" customWidth="1"/>
    <col min="6405" max="6405" width="36.125" style="8" customWidth="1"/>
    <col min="6406" max="6406" width="6.25" style="8" customWidth="1"/>
    <col min="6407" max="6408" width="9.875" style="8" bestFit="1" customWidth="1"/>
    <col min="6409" max="6409" width="5.75" style="8" customWidth="1"/>
    <col min="6410" max="6412" width="45.625" style="8" customWidth="1"/>
    <col min="6413" max="6417" width="15.625" style="8" customWidth="1"/>
    <col min="6418" max="6656" width="9" style="8"/>
    <col min="6657" max="6657" width="2.625" style="8" customWidth="1"/>
    <col min="6658" max="6658" width="5.125" style="8" customWidth="1"/>
    <col min="6659" max="6660" width="12.625" style="8" customWidth="1"/>
    <col min="6661" max="6661" width="36.125" style="8" customWidth="1"/>
    <col min="6662" max="6662" width="6.25" style="8" customWidth="1"/>
    <col min="6663" max="6664" width="9.875" style="8" bestFit="1" customWidth="1"/>
    <col min="6665" max="6665" width="5.75" style="8" customWidth="1"/>
    <col min="6666" max="6668" width="45.625" style="8" customWidth="1"/>
    <col min="6669" max="6673" width="15.625" style="8" customWidth="1"/>
    <col min="6674" max="6912" width="9" style="8"/>
    <col min="6913" max="6913" width="2.625" style="8" customWidth="1"/>
    <col min="6914" max="6914" width="5.125" style="8" customWidth="1"/>
    <col min="6915" max="6916" width="12.625" style="8" customWidth="1"/>
    <col min="6917" max="6917" width="36.125" style="8" customWidth="1"/>
    <col min="6918" max="6918" width="6.25" style="8" customWidth="1"/>
    <col min="6919" max="6920" width="9.875" style="8" bestFit="1" customWidth="1"/>
    <col min="6921" max="6921" width="5.75" style="8" customWidth="1"/>
    <col min="6922" max="6924" width="45.625" style="8" customWidth="1"/>
    <col min="6925" max="6929" width="15.625" style="8" customWidth="1"/>
    <col min="6930" max="7168" width="9" style="8"/>
    <col min="7169" max="7169" width="2.625" style="8" customWidth="1"/>
    <col min="7170" max="7170" width="5.125" style="8" customWidth="1"/>
    <col min="7171" max="7172" width="12.625" style="8" customWidth="1"/>
    <col min="7173" max="7173" width="36.125" style="8" customWidth="1"/>
    <col min="7174" max="7174" width="6.25" style="8" customWidth="1"/>
    <col min="7175" max="7176" width="9.875" style="8" bestFit="1" customWidth="1"/>
    <col min="7177" max="7177" width="5.75" style="8" customWidth="1"/>
    <col min="7178" max="7180" width="45.625" style="8" customWidth="1"/>
    <col min="7181" max="7185" width="15.625" style="8" customWidth="1"/>
    <col min="7186" max="7424" width="9" style="8"/>
    <col min="7425" max="7425" width="2.625" style="8" customWidth="1"/>
    <col min="7426" max="7426" width="5.125" style="8" customWidth="1"/>
    <col min="7427" max="7428" width="12.625" style="8" customWidth="1"/>
    <col min="7429" max="7429" width="36.125" style="8" customWidth="1"/>
    <col min="7430" max="7430" width="6.25" style="8" customWidth="1"/>
    <col min="7431" max="7432" width="9.875" style="8" bestFit="1" customWidth="1"/>
    <col min="7433" max="7433" width="5.75" style="8" customWidth="1"/>
    <col min="7434" max="7436" width="45.625" style="8" customWidth="1"/>
    <col min="7437" max="7441" width="15.625" style="8" customWidth="1"/>
    <col min="7442" max="7680" width="9" style="8"/>
    <col min="7681" max="7681" width="2.625" style="8" customWidth="1"/>
    <col min="7682" max="7682" width="5.125" style="8" customWidth="1"/>
    <col min="7683" max="7684" width="12.625" style="8" customWidth="1"/>
    <col min="7685" max="7685" width="36.125" style="8" customWidth="1"/>
    <col min="7686" max="7686" width="6.25" style="8" customWidth="1"/>
    <col min="7687" max="7688" width="9.875" style="8" bestFit="1" customWidth="1"/>
    <col min="7689" max="7689" width="5.75" style="8" customWidth="1"/>
    <col min="7690" max="7692" width="45.625" style="8" customWidth="1"/>
    <col min="7693" max="7697" width="15.625" style="8" customWidth="1"/>
    <col min="7698" max="7936" width="9" style="8"/>
    <col min="7937" max="7937" width="2.625" style="8" customWidth="1"/>
    <col min="7938" max="7938" width="5.125" style="8" customWidth="1"/>
    <col min="7939" max="7940" width="12.625" style="8" customWidth="1"/>
    <col min="7941" max="7941" width="36.125" style="8" customWidth="1"/>
    <col min="7942" max="7942" width="6.25" style="8" customWidth="1"/>
    <col min="7943" max="7944" width="9.875" style="8" bestFit="1" customWidth="1"/>
    <col min="7945" max="7945" width="5.75" style="8" customWidth="1"/>
    <col min="7946" max="7948" width="45.625" style="8" customWidth="1"/>
    <col min="7949" max="7953" width="15.625" style="8" customWidth="1"/>
    <col min="7954" max="8192" width="9" style="8"/>
    <col min="8193" max="8193" width="2.625" style="8" customWidth="1"/>
    <col min="8194" max="8194" width="5.125" style="8" customWidth="1"/>
    <col min="8195" max="8196" width="12.625" style="8" customWidth="1"/>
    <col min="8197" max="8197" width="36.125" style="8" customWidth="1"/>
    <col min="8198" max="8198" width="6.25" style="8" customWidth="1"/>
    <col min="8199" max="8200" width="9.875" style="8" bestFit="1" customWidth="1"/>
    <col min="8201" max="8201" width="5.75" style="8" customWidth="1"/>
    <col min="8202" max="8204" width="45.625" style="8" customWidth="1"/>
    <col min="8205" max="8209" width="15.625" style="8" customWidth="1"/>
    <col min="8210" max="8448" width="9" style="8"/>
    <col min="8449" max="8449" width="2.625" style="8" customWidth="1"/>
    <col min="8450" max="8450" width="5.125" style="8" customWidth="1"/>
    <col min="8451" max="8452" width="12.625" style="8" customWidth="1"/>
    <col min="8453" max="8453" width="36.125" style="8" customWidth="1"/>
    <col min="8454" max="8454" width="6.25" style="8" customWidth="1"/>
    <col min="8455" max="8456" width="9.875" style="8" bestFit="1" customWidth="1"/>
    <col min="8457" max="8457" width="5.75" style="8" customWidth="1"/>
    <col min="8458" max="8460" width="45.625" style="8" customWidth="1"/>
    <col min="8461" max="8465" width="15.625" style="8" customWidth="1"/>
    <col min="8466" max="8704" width="9" style="8"/>
    <col min="8705" max="8705" width="2.625" style="8" customWidth="1"/>
    <col min="8706" max="8706" width="5.125" style="8" customWidth="1"/>
    <col min="8707" max="8708" width="12.625" style="8" customWidth="1"/>
    <col min="8709" max="8709" width="36.125" style="8" customWidth="1"/>
    <col min="8710" max="8710" width="6.25" style="8" customWidth="1"/>
    <col min="8711" max="8712" width="9.875" style="8" bestFit="1" customWidth="1"/>
    <col min="8713" max="8713" width="5.75" style="8" customWidth="1"/>
    <col min="8714" max="8716" width="45.625" style="8" customWidth="1"/>
    <col min="8717" max="8721" width="15.625" style="8" customWidth="1"/>
    <col min="8722" max="8960" width="9" style="8"/>
    <col min="8961" max="8961" width="2.625" style="8" customWidth="1"/>
    <col min="8962" max="8962" width="5.125" style="8" customWidth="1"/>
    <col min="8963" max="8964" width="12.625" style="8" customWidth="1"/>
    <col min="8965" max="8965" width="36.125" style="8" customWidth="1"/>
    <col min="8966" max="8966" width="6.25" style="8" customWidth="1"/>
    <col min="8967" max="8968" width="9.875" style="8" bestFit="1" customWidth="1"/>
    <col min="8969" max="8969" width="5.75" style="8" customWidth="1"/>
    <col min="8970" max="8972" width="45.625" style="8" customWidth="1"/>
    <col min="8973" max="8977" width="15.625" style="8" customWidth="1"/>
    <col min="8978" max="9216" width="9" style="8"/>
    <col min="9217" max="9217" width="2.625" style="8" customWidth="1"/>
    <col min="9218" max="9218" width="5.125" style="8" customWidth="1"/>
    <col min="9219" max="9220" width="12.625" style="8" customWidth="1"/>
    <col min="9221" max="9221" width="36.125" style="8" customWidth="1"/>
    <col min="9222" max="9222" width="6.25" style="8" customWidth="1"/>
    <col min="9223" max="9224" width="9.875" style="8" bestFit="1" customWidth="1"/>
    <col min="9225" max="9225" width="5.75" style="8" customWidth="1"/>
    <col min="9226" max="9228" width="45.625" style="8" customWidth="1"/>
    <col min="9229" max="9233" width="15.625" style="8" customWidth="1"/>
    <col min="9234" max="9472" width="9" style="8"/>
    <col min="9473" max="9473" width="2.625" style="8" customWidth="1"/>
    <col min="9474" max="9474" width="5.125" style="8" customWidth="1"/>
    <col min="9475" max="9476" width="12.625" style="8" customWidth="1"/>
    <col min="9477" max="9477" width="36.125" style="8" customWidth="1"/>
    <col min="9478" max="9478" width="6.25" style="8" customWidth="1"/>
    <col min="9479" max="9480" width="9.875" style="8" bestFit="1" customWidth="1"/>
    <col min="9481" max="9481" width="5.75" style="8" customWidth="1"/>
    <col min="9482" max="9484" width="45.625" style="8" customWidth="1"/>
    <col min="9485" max="9489" width="15.625" style="8" customWidth="1"/>
    <col min="9490" max="9728" width="9" style="8"/>
    <col min="9729" max="9729" width="2.625" style="8" customWidth="1"/>
    <col min="9730" max="9730" width="5.125" style="8" customWidth="1"/>
    <col min="9731" max="9732" width="12.625" style="8" customWidth="1"/>
    <col min="9733" max="9733" width="36.125" style="8" customWidth="1"/>
    <col min="9734" max="9734" width="6.25" style="8" customWidth="1"/>
    <col min="9735" max="9736" width="9.875" style="8" bestFit="1" customWidth="1"/>
    <col min="9737" max="9737" width="5.75" style="8" customWidth="1"/>
    <col min="9738" max="9740" width="45.625" style="8" customWidth="1"/>
    <col min="9741" max="9745" width="15.625" style="8" customWidth="1"/>
    <col min="9746" max="9984" width="9" style="8"/>
    <col min="9985" max="9985" width="2.625" style="8" customWidth="1"/>
    <col min="9986" max="9986" width="5.125" style="8" customWidth="1"/>
    <col min="9987" max="9988" width="12.625" style="8" customWidth="1"/>
    <col min="9989" max="9989" width="36.125" style="8" customWidth="1"/>
    <col min="9990" max="9990" width="6.25" style="8" customWidth="1"/>
    <col min="9991" max="9992" width="9.875" style="8" bestFit="1" customWidth="1"/>
    <col min="9993" max="9993" width="5.75" style="8" customWidth="1"/>
    <col min="9994" max="9996" width="45.625" style="8" customWidth="1"/>
    <col min="9997" max="10001" width="15.625" style="8" customWidth="1"/>
    <col min="10002" max="10240" width="9" style="8"/>
    <col min="10241" max="10241" width="2.625" style="8" customWidth="1"/>
    <col min="10242" max="10242" width="5.125" style="8" customWidth="1"/>
    <col min="10243" max="10244" width="12.625" style="8" customWidth="1"/>
    <col min="10245" max="10245" width="36.125" style="8" customWidth="1"/>
    <col min="10246" max="10246" width="6.25" style="8" customWidth="1"/>
    <col min="10247" max="10248" width="9.875" style="8" bestFit="1" customWidth="1"/>
    <col min="10249" max="10249" width="5.75" style="8" customWidth="1"/>
    <col min="10250" max="10252" width="45.625" style="8" customWidth="1"/>
    <col min="10253" max="10257" width="15.625" style="8" customWidth="1"/>
    <col min="10258" max="10496" width="9" style="8"/>
    <col min="10497" max="10497" width="2.625" style="8" customWidth="1"/>
    <col min="10498" max="10498" width="5.125" style="8" customWidth="1"/>
    <col min="10499" max="10500" width="12.625" style="8" customWidth="1"/>
    <col min="10501" max="10501" width="36.125" style="8" customWidth="1"/>
    <col min="10502" max="10502" width="6.25" style="8" customWidth="1"/>
    <col min="10503" max="10504" width="9.875" style="8" bestFit="1" customWidth="1"/>
    <col min="10505" max="10505" width="5.75" style="8" customWidth="1"/>
    <col min="10506" max="10508" width="45.625" style="8" customWidth="1"/>
    <col min="10509" max="10513" width="15.625" style="8" customWidth="1"/>
    <col min="10514" max="10752" width="9" style="8"/>
    <col min="10753" max="10753" width="2.625" style="8" customWidth="1"/>
    <col min="10754" max="10754" width="5.125" style="8" customWidth="1"/>
    <col min="10755" max="10756" width="12.625" style="8" customWidth="1"/>
    <col min="10757" max="10757" width="36.125" style="8" customWidth="1"/>
    <col min="10758" max="10758" width="6.25" style="8" customWidth="1"/>
    <col min="10759" max="10760" width="9.875" style="8" bestFit="1" customWidth="1"/>
    <col min="10761" max="10761" width="5.75" style="8" customWidth="1"/>
    <col min="10762" max="10764" width="45.625" style="8" customWidth="1"/>
    <col min="10765" max="10769" width="15.625" style="8" customWidth="1"/>
    <col min="10770" max="11008" width="9" style="8"/>
    <col min="11009" max="11009" width="2.625" style="8" customWidth="1"/>
    <col min="11010" max="11010" width="5.125" style="8" customWidth="1"/>
    <col min="11011" max="11012" width="12.625" style="8" customWidth="1"/>
    <col min="11013" max="11013" width="36.125" style="8" customWidth="1"/>
    <col min="11014" max="11014" width="6.25" style="8" customWidth="1"/>
    <col min="11015" max="11016" width="9.875" style="8" bestFit="1" customWidth="1"/>
    <col min="11017" max="11017" width="5.75" style="8" customWidth="1"/>
    <col min="11018" max="11020" width="45.625" style="8" customWidth="1"/>
    <col min="11021" max="11025" width="15.625" style="8" customWidth="1"/>
    <col min="11026" max="11264" width="9" style="8"/>
    <col min="11265" max="11265" width="2.625" style="8" customWidth="1"/>
    <col min="11266" max="11266" width="5.125" style="8" customWidth="1"/>
    <col min="11267" max="11268" width="12.625" style="8" customWidth="1"/>
    <col min="11269" max="11269" width="36.125" style="8" customWidth="1"/>
    <col min="11270" max="11270" width="6.25" style="8" customWidth="1"/>
    <col min="11271" max="11272" width="9.875" style="8" bestFit="1" customWidth="1"/>
    <col min="11273" max="11273" width="5.75" style="8" customWidth="1"/>
    <col min="11274" max="11276" width="45.625" style="8" customWidth="1"/>
    <col min="11277" max="11281" width="15.625" style="8" customWidth="1"/>
    <col min="11282" max="11520" width="9" style="8"/>
    <col min="11521" max="11521" width="2.625" style="8" customWidth="1"/>
    <col min="11522" max="11522" width="5.125" style="8" customWidth="1"/>
    <col min="11523" max="11524" width="12.625" style="8" customWidth="1"/>
    <col min="11525" max="11525" width="36.125" style="8" customWidth="1"/>
    <col min="11526" max="11526" width="6.25" style="8" customWidth="1"/>
    <col min="11527" max="11528" width="9.875" style="8" bestFit="1" customWidth="1"/>
    <col min="11529" max="11529" width="5.75" style="8" customWidth="1"/>
    <col min="11530" max="11532" width="45.625" style="8" customWidth="1"/>
    <col min="11533" max="11537" width="15.625" style="8" customWidth="1"/>
    <col min="11538" max="11776" width="9" style="8"/>
    <col min="11777" max="11777" width="2.625" style="8" customWidth="1"/>
    <col min="11778" max="11778" width="5.125" style="8" customWidth="1"/>
    <col min="11779" max="11780" width="12.625" style="8" customWidth="1"/>
    <col min="11781" max="11781" width="36.125" style="8" customWidth="1"/>
    <col min="11782" max="11782" width="6.25" style="8" customWidth="1"/>
    <col min="11783" max="11784" width="9.875" style="8" bestFit="1" customWidth="1"/>
    <col min="11785" max="11785" width="5.75" style="8" customWidth="1"/>
    <col min="11786" max="11788" width="45.625" style="8" customWidth="1"/>
    <col min="11789" max="11793" width="15.625" style="8" customWidth="1"/>
    <col min="11794" max="12032" width="9" style="8"/>
    <col min="12033" max="12033" width="2.625" style="8" customWidth="1"/>
    <col min="12034" max="12034" width="5.125" style="8" customWidth="1"/>
    <col min="12035" max="12036" width="12.625" style="8" customWidth="1"/>
    <col min="12037" max="12037" width="36.125" style="8" customWidth="1"/>
    <col min="12038" max="12038" width="6.25" style="8" customWidth="1"/>
    <col min="12039" max="12040" width="9.875" style="8" bestFit="1" customWidth="1"/>
    <col min="12041" max="12041" width="5.75" style="8" customWidth="1"/>
    <col min="12042" max="12044" width="45.625" style="8" customWidth="1"/>
    <col min="12045" max="12049" width="15.625" style="8" customWidth="1"/>
    <col min="12050" max="12288" width="9" style="8"/>
    <col min="12289" max="12289" width="2.625" style="8" customWidth="1"/>
    <col min="12290" max="12290" width="5.125" style="8" customWidth="1"/>
    <col min="12291" max="12292" width="12.625" style="8" customWidth="1"/>
    <col min="12293" max="12293" width="36.125" style="8" customWidth="1"/>
    <col min="12294" max="12294" width="6.25" style="8" customWidth="1"/>
    <col min="12295" max="12296" width="9.875" style="8" bestFit="1" customWidth="1"/>
    <col min="12297" max="12297" width="5.75" style="8" customWidth="1"/>
    <col min="12298" max="12300" width="45.625" style="8" customWidth="1"/>
    <col min="12301" max="12305" width="15.625" style="8" customWidth="1"/>
    <col min="12306" max="12544" width="9" style="8"/>
    <col min="12545" max="12545" width="2.625" style="8" customWidth="1"/>
    <col min="12546" max="12546" width="5.125" style="8" customWidth="1"/>
    <col min="12547" max="12548" width="12.625" style="8" customWidth="1"/>
    <col min="12549" max="12549" width="36.125" style="8" customWidth="1"/>
    <col min="12550" max="12550" width="6.25" style="8" customWidth="1"/>
    <col min="12551" max="12552" width="9.875" style="8" bestFit="1" customWidth="1"/>
    <col min="12553" max="12553" width="5.75" style="8" customWidth="1"/>
    <col min="12554" max="12556" width="45.625" style="8" customWidth="1"/>
    <col min="12557" max="12561" width="15.625" style="8" customWidth="1"/>
    <col min="12562" max="12800" width="9" style="8"/>
    <col min="12801" max="12801" width="2.625" style="8" customWidth="1"/>
    <col min="12802" max="12802" width="5.125" style="8" customWidth="1"/>
    <col min="12803" max="12804" width="12.625" style="8" customWidth="1"/>
    <col min="12805" max="12805" width="36.125" style="8" customWidth="1"/>
    <col min="12806" max="12806" width="6.25" style="8" customWidth="1"/>
    <col min="12807" max="12808" width="9.875" style="8" bestFit="1" customWidth="1"/>
    <col min="12809" max="12809" width="5.75" style="8" customWidth="1"/>
    <col min="12810" max="12812" width="45.625" style="8" customWidth="1"/>
    <col min="12813" max="12817" width="15.625" style="8" customWidth="1"/>
    <col min="12818" max="13056" width="9" style="8"/>
    <col min="13057" max="13057" width="2.625" style="8" customWidth="1"/>
    <col min="13058" max="13058" width="5.125" style="8" customWidth="1"/>
    <col min="13059" max="13060" width="12.625" style="8" customWidth="1"/>
    <col min="13061" max="13061" width="36.125" style="8" customWidth="1"/>
    <col min="13062" max="13062" width="6.25" style="8" customWidth="1"/>
    <col min="13063" max="13064" width="9.875" style="8" bestFit="1" customWidth="1"/>
    <col min="13065" max="13065" width="5.75" style="8" customWidth="1"/>
    <col min="13066" max="13068" width="45.625" style="8" customWidth="1"/>
    <col min="13069" max="13073" width="15.625" style="8" customWidth="1"/>
    <col min="13074" max="13312" width="9" style="8"/>
    <col min="13313" max="13313" width="2.625" style="8" customWidth="1"/>
    <col min="13314" max="13314" width="5.125" style="8" customWidth="1"/>
    <col min="13315" max="13316" width="12.625" style="8" customWidth="1"/>
    <col min="13317" max="13317" width="36.125" style="8" customWidth="1"/>
    <col min="13318" max="13318" width="6.25" style="8" customWidth="1"/>
    <col min="13319" max="13320" width="9.875" style="8" bestFit="1" customWidth="1"/>
    <col min="13321" max="13321" width="5.75" style="8" customWidth="1"/>
    <col min="13322" max="13324" width="45.625" style="8" customWidth="1"/>
    <col min="13325" max="13329" width="15.625" style="8" customWidth="1"/>
    <col min="13330" max="13568" width="9" style="8"/>
    <col min="13569" max="13569" width="2.625" style="8" customWidth="1"/>
    <col min="13570" max="13570" width="5.125" style="8" customWidth="1"/>
    <col min="13571" max="13572" width="12.625" style="8" customWidth="1"/>
    <col min="13573" max="13573" width="36.125" style="8" customWidth="1"/>
    <col min="13574" max="13574" width="6.25" style="8" customWidth="1"/>
    <col min="13575" max="13576" width="9.875" style="8" bestFit="1" customWidth="1"/>
    <col min="13577" max="13577" width="5.75" style="8" customWidth="1"/>
    <col min="13578" max="13580" width="45.625" style="8" customWidth="1"/>
    <col min="13581" max="13585" width="15.625" style="8" customWidth="1"/>
    <col min="13586" max="13824" width="9" style="8"/>
    <col min="13825" max="13825" width="2.625" style="8" customWidth="1"/>
    <col min="13826" max="13826" width="5.125" style="8" customWidth="1"/>
    <col min="13827" max="13828" width="12.625" style="8" customWidth="1"/>
    <col min="13829" max="13829" width="36.125" style="8" customWidth="1"/>
    <col min="13830" max="13830" width="6.25" style="8" customWidth="1"/>
    <col min="13831" max="13832" width="9.875" style="8" bestFit="1" customWidth="1"/>
    <col min="13833" max="13833" width="5.75" style="8" customWidth="1"/>
    <col min="13834" max="13836" width="45.625" style="8" customWidth="1"/>
    <col min="13837" max="13841" width="15.625" style="8" customWidth="1"/>
    <col min="13842" max="14080" width="9" style="8"/>
    <col min="14081" max="14081" width="2.625" style="8" customWidth="1"/>
    <col min="14082" max="14082" width="5.125" style="8" customWidth="1"/>
    <col min="14083" max="14084" width="12.625" style="8" customWidth="1"/>
    <col min="14085" max="14085" width="36.125" style="8" customWidth="1"/>
    <col min="14086" max="14086" width="6.25" style="8" customWidth="1"/>
    <col min="14087" max="14088" width="9.875" style="8" bestFit="1" customWidth="1"/>
    <col min="14089" max="14089" width="5.75" style="8" customWidth="1"/>
    <col min="14090" max="14092" width="45.625" style="8" customWidth="1"/>
    <col min="14093" max="14097" width="15.625" style="8" customWidth="1"/>
    <col min="14098" max="14336" width="9" style="8"/>
    <col min="14337" max="14337" width="2.625" style="8" customWidth="1"/>
    <col min="14338" max="14338" width="5.125" style="8" customWidth="1"/>
    <col min="14339" max="14340" width="12.625" style="8" customWidth="1"/>
    <col min="14341" max="14341" width="36.125" style="8" customWidth="1"/>
    <col min="14342" max="14342" width="6.25" style="8" customWidth="1"/>
    <col min="14343" max="14344" width="9.875" style="8" bestFit="1" customWidth="1"/>
    <col min="14345" max="14345" width="5.75" style="8" customWidth="1"/>
    <col min="14346" max="14348" width="45.625" style="8" customWidth="1"/>
    <col min="14349" max="14353" width="15.625" style="8" customWidth="1"/>
    <col min="14354" max="14592" width="9" style="8"/>
    <col min="14593" max="14593" width="2.625" style="8" customWidth="1"/>
    <col min="14594" max="14594" width="5.125" style="8" customWidth="1"/>
    <col min="14595" max="14596" width="12.625" style="8" customWidth="1"/>
    <col min="14597" max="14597" width="36.125" style="8" customWidth="1"/>
    <col min="14598" max="14598" width="6.25" style="8" customWidth="1"/>
    <col min="14599" max="14600" width="9.875" style="8" bestFit="1" customWidth="1"/>
    <col min="14601" max="14601" width="5.75" style="8" customWidth="1"/>
    <col min="14602" max="14604" width="45.625" style="8" customWidth="1"/>
    <col min="14605" max="14609" width="15.625" style="8" customWidth="1"/>
    <col min="14610" max="14848" width="9" style="8"/>
    <col min="14849" max="14849" width="2.625" style="8" customWidth="1"/>
    <col min="14850" max="14850" width="5.125" style="8" customWidth="1"/>
    <col min="14851" max="14852" width="12.625" style="8" customWidth="1"/>
    <col min="14853" max="14853" width="36.125" style="8" customWidth="1"/>
    <col min="14854" max="14854" width="6.25" style="8" customWidth="1"/>
    <col min="14855" max="14856" width="9.875" style="8" bestFit="1" customWidth="1"/>
    <col min="14857" max="14857" width="5.75" style="8" customWidth="1"/>
    <col min="14858" max="14860" width="45.625" style="8" customWidth="1"/>
    <col min="14861" max="14865" width="15.625" style="8" customWidth="1"/>
    <col min="14866" max="15104" width="9" style="8"/>
    <col min="15105" max="15105" width="2.625" style="8" customWidth="1"/>
    <col min="15106" max="15106" width="5.125" style="8" customWidth="1"/>
    <col min="15107" max="15108" width="12.625" style="8" customWidth="1"/>
    <col min="15109" max="15109" width="36.125" style="8" customWidth="1"/>
    <col min="15110" max="15110" width="6.25" style="8" customWidth="1"/>
    <col min="15111" max="15112" width="9.875" style="8" bestFit="1" customWidth="1"/>
    <col min="15113" max="15113" width="5.75" style="8" customWidth="1"/>
    <col min="15114" max="15116" width="45.625" style="8" customWidth="1"/>
    <col min="15117" max="15121" width="15.625" style="8" customWidth="1"/>
    <col min="15122" max="15360" width="9" style="8"/>
    <col min="15361" max="15361" width="2.625" style="8" customWidth="1"/>
    <col min="15362" max="15362" width="5.125" style="8" customWidth="1"/>
    <col min="15363" max="15364" width="12.625" style="8" customWidth="1"/>
    <col min="15365" max="15365" width="36.125" style="8" customWidth="1"/>
    <col min="15366" max="15366" width="6.25" style="8" customWidth="1"/>
    <col min="15367" max="15368" width="9.875" style="8" bestFit="1" customWidth="1"/>
    <col min="15369" max="15369" width="5.75" style="8" customWidth="1"/>
    <col min="15370" max="15372" width="45.625" style="8" customWidth="1"/>
    <col min="15373" max="15377" width="15.625" style="8" customWidth="1"/>
    <col min="15378" max="15616" width="9" style="8"/>
    <col min="15617" max="15617" width="2.625" style="8" customWidth="1"/>
    <col min="15618" max="15618" width="5.125" style="8" customWidth="1"/>
    <col min="15619" max="15620" width="12.625" style="8" customWidth="1"/>
    <col min="15621" max="15621" width="36.125" style="8" customWidth="1"/>
    <col min="15622" max="15622" width="6.25" style="8" customWidth="1"/>
    <col min="15623" max="15624" width="9.875" style="8" bestFit="1" customWidth="1"/>
    <col min="15625" max="15625" width="5.75" style="8" customWidth="1"/>
    <col min="15626" max="15628" width="45.625" style="8" customWidth="1"/>
    <col min="15629" max="15633" width="15.625" style="8" customWidth="1"/>
    <col min="15634" max="15872" width="9" style="8"/>
    <col min="15873" max="15873" width="2.625" style="8" customWidth="1"/>
    <col min="15874" max="15874" width="5.125" style="8" customWidth="1"/>
    <col min="15875" max="15876" width="12.625" style="8" customWidth="1"/>
    <col min="15877" max="15877" width="36.125" style="8" customWidth="1"/>
    <col min="15878" max="15878" width="6.25" style="8" customWidth="1"/>
    <col min="15879" max="15880" width="9.875" style="8" bestFit="1" customWidth="1"/>
    <col min="15881" max="15881" width="5.75" style="8" customWidth="1"/>
    <col min="15882" max="15884" width="45.625" style="8" customWidth="1"/>
    <col min="15885" max="15889" width="15.625" style="8" customWidth="1"/>
    <col min="15890" max="16128" width="9" style="8"/>
    <col min="16129" max="16129" width="2.625" style="8" customWidth="1"/>
    <col min="16130" max="16130" width="5.125" style="8" customWidth="1"/>
    <col min="16131" max="16132" width="12.625" style="8" customWidth="1"/>
    <col min="16133" max="16133" width="36.125" style="8" customWidth="1"/>
    <col min="16134" max="16134" width="6.25" style="8" customWidth="1"/>
    <col min="16135" max="16136" width="9.875" style="8" bestFit="1" customWidth="1"/>
    <col min="16137" max="16137" width="5.75" style="8" customWidth="1"/>
    <col min="16138" max="16140" width="45.625" style="8" customWidth="1"/>
    <col min="16141" max="16145" width="15.625" style="8" customWidth="1"/>
    <col min="16146" max="16384" width="9" style="8"/>
  </cols>
  <sheetData>
    <row r="2" spans="2:17" ht="20.100000000000001" customHeight="1">
      <c r="B2" s="1" t="s">
        <v>0</v>
      </c>
      <c r="C2" s="1"/>
      <c r="D2" s="1"/>
      <c r="E2" s="92" t="s">
        <v>653</v>
      </c>
      <c r="G2" s="4" t="s">
        <v>2</v>
      </c>
      <c r="H2" s="5"/>
      <c r="I2" s="6"/>
      <c r="J2" s="7">
        <f>SUM(H:H)</f>
        <v>847034</v>
      </c>
    </row>
    <row r="3" spans="2:17" ht="20.100000000000001" customHeight="1">
      <c r="B3" s="1" t="s">
        <v>3</v>
      </c>
      <c r="C3" s="1"/>
      <c r="D3" s="1"/>
      <c r="E3" s="98" t="s">
        <v>654</v>
      </c>
    </row>
    <row r="4" spans="2:17" ht="20.100000000000001" customHeight="1">
      <c r="B4" s="1" t="s">
        <v>5</v>
      </c>
      <c r="C4" s="1"/>
      <c r="D4" s="1"/>
      <c r="E4" s="98">
        <v>173031</v>
      </c>
    </row>
    <row r="5" spans="2:17" ht="20.100000000000001" customHeight="1">
      <c r="B5" s="1" t="s">
        <v>6</v>
      </c>
      <c r="C5" s="1"/>
      <c r="D5" s="1"/>
      <c r="E5" s="102">
        <v>43840</v>
      </c>
    </row>
    <row r="6" spans="2:17" ht="20.100000000000001" customHeight="1">
      <c r="B6" s="1" t="s">
        <v>7</v>
      </c>
      <c r="C6" s="1"/>
      <c r="D6" s="1"/>
      <c r="E6" s="102">
        <v>43847</v>
      </c>
    </row>
    <row r="8" spans="2:17" s="9" customFormat="1" ht="19.5" customHeight="1">
      <c r="B8" s="21" t="s">
        <v>8</v>
      </c>
      <c r="C8" s="21" t="s">
        <v>9</v>
      </c>
      <c r="D8" s="21" t="s">
        <v>10</v>
      </c>
      <c r="E8" s="22" t="s">
        <v>11</v>
      </c>
      <c r="F8" s="22" t="s">
        <v>12</v>
      </c>
      <c r="G8" s="22" t="s">
        <v>13</v>
      </c>
      <c r="H8" s="167" t="s">
        <v>14</v>
      </c>
      <c r="I8" s="167" t="s">
        <v>15</v>
      </c>
      <c r="J8" s="22" t="s">
        <v>16</v>
      </c>
      <c r="K8" s="22" t="s">
        <v>17</v>
      </c>
      <c r="L8" s="22" t="s">
        <v>18</v>
      </c>
      <c r="M8" s="21" t="s">
        <v>19</v>
      </c>
      <c r="N8" s="21" t="s">
        <v>20</v>
      </c>
      <c r="O8" s="22" t="s">
        <v>21</v>
      </c>
      <c r="P8" s="106" t="s">
        <v>22</v>
      </c>
      <c r="Q8" s="106" t="s">
        <v>23</v>
      </c>
    </row>
    <row r="9" spans="2:17" s="9" customFormat="1" ht="18.75" customHeight="1">
      <c r="B9" s="21">
        <v>1</v>
      </c>
      <c r="C9" s="21" t="s">
        <v>550</v>
      </c>
      <c r="D9" s="21" t="s">
        <v>550</v>
      </c>
      <c r="E9" s="275" t="s">
        <v>655</v>
      </c>
      <c r="F9" s="276">
        <v>1</v>
      </c>
      <c r="G9" s="266">
        <v>550000</v>
      </c>
      <c r="H9" s="277">
        <f t="shared" ref="H9:H50" si="0">F9*G9</f>
        <v>550000</v>
      </c>
      <c r="I9" s="167"/>
      <c r="J9" s="268"/>
      <c r="K9" s="30"/>
      <c r="L9" s="22"/>
      <c r="M9" s="25">
        <v>43784</v>
      </c>
      <c r="N9" s="21"/>
      <c r="O9" s="32">
        <v>43473</v>
      </c>
      <c r="P9" s="25">
        <v>43473</v>
      </c>
      <c r="Q9" s="26">
        <v>43838</v>
      </c>
    </row>
    <row r="10" spans="2:17" s="9" customFormat="1" ht="19.5" customHeight="1">
      <c r="B10" s="21">
        <v>2</v>
      </c>
      <c r="C10" s="21" t="s">
        <v>550</v>
      </c>
      <c r="D10" s="21" t="s">
        <v>550</v>
      </c>
      <c r="E10" s="278" t="s">
        <v>656</v>
      </c>
      <c r="F10" s="276">
        <v>1</v>
      </c>
      <c r="G10" s="266">
        <v>38000</v>
      </c>
      <c r="H10" s="277">
        <f t="shared" si="0"/>
        <v>38000</v>
      </c>
      <c r="I10" s="167"/>
      <c r="J10" s="268"/>
      <c r="K10" s="30"/>
      <c r="L10" s="22"/>
      <c r="M10" s="25">
        <v>43784</v>
      </c>
      <c r="N10" s="21"/>
      <c r="O10" s="32">
        <v>43473</v>
      </c>
      <c r="P10" s="25">
        <v>43473</v>
      </c>
      <c r="Q10" s="26">
        <v>43838</v>
      </c>
    </row>
    <row r="11" spans="2:17" s="9" customFormat="1" ht="19.5" customHeight="1">
      <c r="B11" s="21">
        <v>6</v>
      </c>
      <c r="C11" s="21" t="s">
        <v>550</v>
      </c>
      <c r="D11" s="21" t="s">
        <v>550</v>
      </c>
      <c r="E11" s="278" t="s">
        <v>657</v>
      </c>
      <c r="F11" s="276">
        <v>1</v>
      </c>
      <c r="G11" s="266">
        <v>30000</v>
      </c>
      <c r="H11" s="277">
        <f t="shared" si="0"/>
        <v>30000</v>
      </c>
      <c r="I11" s="167"/>
      <c r="J11" s="268"/>
      <c r="K11" s="30"/>
      <c r="L11" s="22"/>
      <c r="M11" s="25">
        <v>43784</v>
      </c>
      <c r="N11" s="21"/>
      <c r="O11" s="32">
        <v>43473</v>
      </c>
      <c r="P11" s="25">
        <v>43473</v>
      </c>
      <c r="Q11" s="26">
        <v>43838</v>
      </c>
    </row>
    <row r="12" spans="2:17" s="9" customFormat="1" ht="19.5" customHeight="1">
      <c r="B12" s="21">
        <v>1</v>
      </c>
      <c r="C12" s="21" t="s">
        <v>550</v>
      </c>
      <c r="D12" s="21" t="s">
        <v>550</v>
      </c>
      <c r="E12" s="278" t="s">
        <v>658</v>
      </c>
      <c r="F12" s="276">
        <v>1</v>
      </c>
      <c r="G12" s="266">
        <v>31500</v>
      </c>
      <c r="H12" s="277">
        <f t="shared" si="0"/>
        <v>31500</v>
      </c>
      <c r="I12" s="167"/>
      <c r="J12" s="268"/>
      <c r="K12" s="30"/>
      <c r="L12" s="22"/>
      <c r="M12" s="25">
        <v>43784</v>
      </c>
      <c r="N12" s="21"/>
      <c r="O12" s="32">
        <v>43473</v>
      </c>
      <c r="P12" s="25">
        <v>43473</v>
      </c>
      <c r="Q12" s="26">
        <v>43838</v>
      </c>
    </row>
    <row r="13" spans="2:17" s="9" customFormat="1" ht="19.5" customHeight="1">
      <c r="B13" s="21">
        <v>1</v>
      </c>
      <c r="C13" s="21" t="s">
        <v>550</v>
      </c>
      <c r="D13" s="21" t="s">
        <v>550</v>
      </c>
      <c r="E13" s="278" t="s">
        <v>447</v>
      </c>
      <c r="F13" s="276">
        <v>1</v>
      </c>
      <c r="G13" s="266">
        <v>12000</v>
      </c>
      <c r="H13" s="277">
        <f t="shared" si="0"/>
        <v>12000</v>
      </c>
      <c r="I13" s="167"/>
      <c r="J13" s="268"/>
      <c r="K13" s="30"/>
      <c r="L13" s="22"/>
      <c r="M13" s="25">
        <v>43784</v>
      </c>
      <c r="N13" s="21"/>
      <c r="O13" s="32">
        <v>43473</v>
      </c>
      <c r="P13" s="25">
        <v>43473</v>
      </c>
      <c r="Q13" s="26"/>
    </row>
    <row r="14" spans="2:17" s="9" customFormat="1" ht="19.5" customHeight="1">
      <c r="B14" s="21"/>
      <c r="C14" s="21"/>
      <c r="D14" s="21"/>
      <c r="E14" s="278"/>
      <c r="F14" s="276"/>
      <c r="G14" s="266"/>
      <c r="H14" s="277">
        <f t="shared" si="0"/>
        <v>0</v>
      </c>
      <c r="I14" s="167"/>
      <c r="J14" s="268"/>
      <c r="K14" s="30"/>
      <c r="L14" s="22"/>
      <c r="M14" s="25"/>
      <c r="N14" s="21"/>
      <c r="O14" s="32"/>
      <c r="P14" s="25"/>
      <c r="Q14" s="26"/>
    </row>
    <row r="15" spans="2:17" s="9" customFormat="1" ht="19.5" customHeight="1">
      <c r="B15" s="21">
        <v>10</v>
      </c>
      <c r="C15" s="21" t="s">
        <v>659</v>
      </c>
      <c r="D15" s="21" t="s">
        <v>659</v>
      </c>
      <c r="E15" s="278" t="s">
        <v>660</v>
      </c>
      <c r="F15" s="276">
        <v>1</v>
      </c>
      <c r="G15" s="266">
        <v>7700</v>
      </c>
      <c r="H15" s="277">
        <f t="shared" si="0"/>
        <v>7700</v>
      </c>
      <c r="I15" s="167"/>
      <c r="J15" s="268" t="s">
        <v>661</v>
      </c>
      <c r="K15" s="30" t="s">
        <v>662</v>
      </c>
      <c r="L15" s="22" t="s">
        <v>663</v>
      </c>
      <c r="M15" s="25">
        <v>43795</v>
      </c>
      <c r="N15" s="21"/>
      <c r="O15" s="32"/>
      <c r="P15" s="25"/>
      <c r="Q15" s="26"/>
    </row>
    <row r="16" spans="2:17" s="9" customFormat="1" ht="19.5" customHeight="1">
      <c r="B16" s="21"/>
      <c r="C16" s="21"/>
      <c r="D16" s="21"/>
      <c r="E16" s="278"/>
      <c r="F16" s="276"/>
      <c r="G16" s="266"/>
      <c r="H16" s="277">
        <f t="shared" si="0"/>
        <v>0</v>
      </c>
      <c r="I16" s="167"/>
      <c r="J16" s="268"/>
      <c r="K16" s="30"/>
      <c r="L16" s="22"/>
      <c r="M16" s="25"/>
      <c r="N16" s="21"/>
      <c r="O16" s="32"/>
      <c r="P16" s="25"/>
      <c r="Q16" s="26"/>
    </row>
    <row r="17" spans="2:17" s="9" customFormat="1" ht="19.5" customHeight="1">
      <c r="B17" s="21"/>
      <c r="C17" s="21"/>
      <c r="D17" s="21"/>
      <c r="E17" s="278"/>
      <c r="F17" s="276"/>
      <c r="G17" s="266"/>
      <c r="H17" s="277">
        <f t="shared" si="0"/>
        <v>0</v>
      </c>
      <c r="I17" s="167"/>
      <c r="J17" s="268"/>
      <c r="K17" s="30"/>
      <c r="L17" s="22"/>
      <c r="M17" s="25"/>
      <c r="N17" s="21"/>
      <c r="O17" s="32"/>
      <c r="P17" s="25"/>
      <c r="Q17" s="26"/>
    </row>
    <row r="18" spans="2:17" s="73" customFormat="1" ht="19.5" customHeight="1">
      <c r="B18" s="65">
        <v>7</v>
      </c>
      <c r="C18" s="65" t="s">
        <v>664</v>
      </c>
      <c r="D18" s="65" t="s">
        <v>531</v>
      </c>
      <c r="E18" s="279" t="s">
        <v>665</v>
      </c>
      <c r="F18" s="280">
        <v>1</v>
      </c>
      <c r="G18" s="281">
        <v>898</v>
      </c>
      <c r="H18" s="282">
        <f t="shared" si="0"/>
        <v>898</v>
      </c>
      <c r="I18" s="283"/>
      <c r="J18" s="284" t="s">
        <v>666</v>
      </c>
      <c r="K18" s="285"/>
      <c r="L18" s="57" t="s">
        <v>667</v>
      </c>
      <c r="M18" s="60">
        <v>43805</v>
      </c>
      <c r="N18" s="65"/>
      <c r="O18" s="58"/>
      <c r="P18" s="60">
        <v>43812</v>
      </c>
      <c r="Q18" s="61">
        <v>43812</v>
      </c>
    </row>
    <row r="19" spans="2:17" s="73" customFormat="1" ht="19.5" customHeight="1">
      <c r="B19" s="65">
        <v>3</v>
      </c>
      <c r="C19" s="65" t="s">
        <v>531</v>
      </c>
      <c r="D19" s="65" t="s">
        <v>531</v>
      </c>
      <c r="E19" s="279" t="s">
        <v>614</v>
      </c>
      <c r="F19" s="280">
        <v>1</v>
      </c>
      <c r="G19" s="281">
        <v>2196</v>
      </c>
      <c r="H19" s="282">
        <f t="shared" si="0"/>
        <v>2196</v>
      </c>
      <c r="I19" s="283"/>
      <c r="J19" s="284" t="s">
        <v>668</v>
      </c>
      <c r="K19" s="285"/>
      <c r="L19" s="57" t="s">
        <v>669</v>
      </c>
      <c r="M19" s="60">
        <v>43805</v>
      </c>
      <c r="N19" s="65"/>
      <c r="O19" s="58"/>
      <c r="P19" s="286">
        <v>43815</v>
      </c>
      <c r="Q19" s="61">
        <v>43815</v>
      </c>
    </row>
    <row r="20" spans="2:17" s="73" customFormat="1" ht="19.5" customHeight="1">
      <c r="B20" s="65">
        <v>5</v>
      </c>
      <c r="C20" s="65" t="s">
        <v>670</v>
      </c>
      <c r="D20" s="65" t="s">
        <v>531</v>
      </c>
      <c r="E20" s="279" t="s">
        <v>671</v>
      </c>
      <c r="F20" s="280">
        <v>2</v>
      </c>
      <c r="G20" s="281">
        <v>147</v>
      </c>
      <c r="H20" s="282">
        <f t="shared" si="0"/>
        <v>294</v>
      </c>
      <c r="I20" s="283"/>
      <c r="J20" s="284" t="s">
        <v>672</v>
      </c>
      <c r="K20" s="285"/>
      <c r="L20" s="57" t="s">
        <v>673</v>
      </c>
      <c r="M20" s="60">
        <v>43805</v>
      </c>
      <c r="N20" s="65"/>
      <c r="O20" s="58"/>
      <c r="P20" s="60">
        <v>43812</v>
      </c>
      <c r="Q20" s="61">
        <v>43812</v>
      </c>
    </row>
    <row r="21" spans="2:17" s="73" customFormat="1" ht="19.5" customHeight="1">
      <c r="B21" s="65">
        <v>5</v>
      </c>
      <c r="C21" s="65" t="s">
        <v>531</v>
      </c>
      <c r="D21" s="65" t="s">
        <v>531</v>
      </c>
      <c r="E21" s="279" t="s">
        <v>674</v>
      </c>
      <c r="F21" s="280">
        <v>1</v>
      </c>
      <c r="G21" s="281">
        <v>38310</v>
      </c>
      <c r="H21" s="282">
        <f t="shared" si="0"/>
        <v>38310</v>
      </c>
      <c r="I21" s="283"/>
      <c r="J21" s="284" t="s">
        <v>675</v>
      </c>
      <c r="K21" s="285"/>
      <c r="L21" s="57" t="s">
        <v>673</v>
      </c>
      <c r="M21" s="60">
        <v>43805</v>
      </c>
      <c r="N21" s="65"/>
      <c r="O21" s="58"/>
      <c r="P21" s="60">
        <v>43812</v>
      </c>
      <c r="Q21" s="61">
        <v>43812</v>
      </c>
    </row>
    <row r="22" spans="2:17" s="73" customFormat="1" ht="19.5" customHeight="1">
      <c r="B22" s="65">
        <v>5</v>
      </c>
      <c r="C22" s="65" t="s">
        <v>531</v>
      </c>
      <c r="D22" s="65" t="s">
        <v>531</v>
      </c>
      <c r="E22" s="279" t="s">
        <v>676</v>
      </c>
      <c r="F22" s="280">
        <v>1</v>
      </c>
      <c r="G22" s="281">
        <v>226</v>
      </c>
      <c r="H22" s="282">
        <f t="shared" si="0"/>
        <v>226</v>
      </c>
      <c r="I22" s="283"/>
      <c r="J22" s="284" t="s">
        <v>672</v>
      </c>
      <c r="K22" s="285"/>
      <c r="L22" s="57" t="s">
        <v>673</v>
      </c>
      <c r="M22" s="60">
        <v>43805</v>
      </c>
      <c r="N22" s="65"/>
      <c r="O22" s="58"/>
      <c r="P22" s="60">
        <v>43812</v>
      </c>
      <c r="Q22" s="61">
        <v>43812</v>
      </c>
    </row>
    <row r="23" spans="2:17" s="73" customFormat="1" ht="19.5" customHeight="1">
      <c r="B23" s="65">
        <v>5</v>
      </c>
      <c r="C23" s="65" t="s">
        <v>531</v>
      </c>
      <c r="D23" s="65" t="s">
        <v>531</v>
      </c>
      <c r="E23" s="279" t="s">
        <v>677</v>
      </c>
      <c r="F23" s="280">
        <v>1</v>
      </c>
      <c r="G23" s="281">
        <v>99</v>
      </c>
      <c r="H23" s="282">
        <f t="shared" si="0"/>
        <v>99</v>
      </c>
      <c r="I23" s="283"/>
      <c r="J23" s="284" t="s">
        <v>678</v>
      </c>
      <c r="K23" s="285"/>
      <c r="L23" s="57" t="s">
        <v>673</v>
      </c>
      <c r="M23" s="60">
        <v>43805</v>
      </c>
      <c r="N23" s="65"/>
      <c r="O23" s="58"/>
      <c r="P23" s="60">
        <v>43812</v>
      </c>
      <c r="Q23" s="61">
        <v>43812</v>
      </c>
    </row>
    <row r="24" spans="2:17" s="73" customFormat="1" ht="19.5" customHeight="1">
      <c r="B24" s="65">
        <v>5</v>
      </c>
      <c r="C24" s="65" t="s">
        <v>531</v>
      </c>
      <c r="D24" s="65" t="s">
        <v>531</v>
      </c>
      <c r="E24" s="279" t="s">
        <v>679</v>
      </c>
      <c r="F24" s="280">
        <v>1</v>
      </c>
      <c r="G24" s="281">
        <v>710</v>
      </c>
      <c r="H24" s="282">
        <f t="shared" si="0"/>
        <v>710</v>
      </c>
      <c r="I24" s="283"/>
      <c r="J24" s="284" t="s">
        <v>680</v>
      </c>
      <c r="K24" s="285"/>
      <c r="L24" s="57" t="s">
        <v>681</v>
      </c>
      <c r="M24" s="60">
        <v>43805</v>
      </c>
      <c r="N24" s="65"/>
      <c r="O24" s="58"/>
      <c r="P24" s="60">
        <v>43812</v>
      </c>
      <c r="Q24" s="61">
        <v>43812</v>
      </c>
    </row>
    <row r="25" spans="2:17" s="73" customFormat="1" ht="19.5" customHeight="1">
      <c r="B25" s="65">
        <v>5</v>
      </c>
      <c r="C25" s="65" t="s">
        <v>531</v>
      </c>
      <c r="D25" s="65" t="s">
        <v>531</v>
      </c>
      <c r="E25" s="279" t="s">
        <v>682</v>
      </c>
      <c r="F25" s="280">
        <v>1</v>
      </c>
      <c r="G25" s="281">
        <v>1241</v>
      </c>
      <c r="H25" s="282">
        <f t="shared" si="0"/>
        <v>1241</v>
      </c>
      <c r="I25" s="283"/>
      <c r="J25" s="284" t="s">
        <v>683</v>
      </c>
      <c r="K25" s="285"/>
      <c r="L25" s="57" t="s">
        <v>681</v>
      </c>
      <c r="M25" s="60">
        <v>43805</v>
      </c>
      <c r="N25" s="65"/>
      <c r="O25" s="58"/>
      <c r="P25" s="60">
        <v>43812</v>
      </c>
      <c r="Q25" s="61">
        <v>43812</v>
      </c>
    </row>
    <row r="26" spans="2:17" s="73" customFormat="1" ht="19.5" customHeight="1">
      <c r="B26" s="65">
        <v>5</v>
      </c>
      <c r="C26" s="65" t="s">
        <v>531</v>
      </c>
      <c r="D26" s="65" t="s">
        <v>531</v>
      </c>
      <c r="E26" s="279" t="s">
        <v>684</v>
      </c>
      <c r="F26" s="280">
        <v>1</v>
      </c>
      <c r="G26" s="281">
        <v>710</v>
      </c>
      <c r="H26" s="282">
        <f t="shared" si="0"/>
        <v>710</v>
      </c>
      <c r="I26" s="283"/>
      <c r="J26" s="284" t="s">
        <v>680</v>
      </c>
      <c r="K26" s="285"/>
      <c r="L26" s="57" t="s">
        <v>681</v>
      </c>
      <c r="M26" s="60">
        <v>43805</v>
      </c>
      <c r="N26" s="65"/>
      <c r="O26" s="58"/>
      <c r="P26" s="60">
        <v>43812</v>
      </c>
      <c r="Q26" s="61">
        <v>43812</v>
      </c>
    </row>
    <row r="27" spans="2:17" s="73" customFormat="1" ht="19.5" customHeight="1">
      <c r="B27" s="65">
        <v>5</v>
      </c>
      <c r="C27" s="65" t="s">
        <v>531</v>
      </c>
      <c r="D27" s="65" t="s">
        <v>531</v>
      </c>
      <c r="E27" s="279" t="s">
        <v>685</v>
      </c>
      <c r="F27" s="280">
        <v>1</v>
      </c>
      <c r="G27" s="281">
        <v>1497</v>
      </c>
      <c r="H27" s="282">
        <f t="shared" si="0"/>
        <v>1497</v>
      </c>
      <c r="I27" s="283"/>
      <c r="J27" s="284" t="s">
        <v>683</v>
      </c>
      <c r="K27" s="285"/>
      <c r="L27" s="57" t="s">
        <v>681</v>
      </c>
      <c r="M27" s="60">
        <v>43805</v>
      </c>
      <c r="N27" s="65"/>
      <c r="O27" s="58"/>
      <c r="P27" s="60">
        <v>43812</v>
      </c>
      <c r="Q27" s="61">
        <v>43812</v>
      </c>
    </row>
    <row r="28" spans="2:17" s="73" customFormat="1" ht="19.5" customHeight="1">
      <c r="B28" s="65">
        <v>5</v>
      </c>
      <c r="C28" s="65" t="s">
        <v>686</v>
      </c>
      <c r="D28" s="65" t="s">
        <v>531</v>
      </c>
      <c r="E28" s="279" t="s">
        <v>687</v>
      </c>
      <c r="F28" s="280">
        <v>1</v>
      </c>
      <c r="G28" s="281">
        <v>2161</v>
      </c>
      <c r="H28" s="282">
        <f t="shared" si="0"/>
        <v>2161</v>
      </c>
      <c r="I28" s="283"/>
      <c r="J28" s="284" t="s">
        <v>688</v>
      </c>
      <c r="K28" s="285"/>
      <c r="L28" s="57" t="s">
        <v>681</v>
      </c>
      <c r="M28" s="60">
        <v>43805</v>
      </c>
      <c r="N28" s="65"/>
      <c r="O28" s="58"/>
      <c r="P28" s="60">
        <v>43812</v>
      </c>
      <c r="Q28" s="61">
        <v>43812</v>
      </c>
    </row>
    <row r="29" spans="2:17" s="73" customFormat="1" ht="19.5" customHeight="1">
      <c r="B29" s="65">
        <v>8</v>
      </c>
      <c r="C29" s="65" t="s">
        <v>531</v>
      </c>
      <c r="D29" s="65" t="s">
        <v>531</v>
      </c>
      <c r="E29" s="279" t="s">
        <v>689</v>
      </c>
      <c r="F29" s="280">
        <v>4</v>
      </c>
      <c r="G29" s="281">
        <v>760</v>
      </c>
      <c r="H29" s="282">
        <f t="shared" si="0"/>
        <v>3040</v>
      </c>
      <c r="I29" s="283"/>
      <c r="J29" s="284" t="s">
        <v>680</v>
      </c>
      <c r="K29" s="285"/>
      <c r="L29" s="57" t="s">
        <v>690</v>
      </c>
      <c r="M29" s="60">
        <v>43805</v>
      </c>
      <c r="N29" s="65"/>
      <c r="O29" s="58"/>
      <c r="P29" s="60">
        <v>43812</v>
      </c>
      <c r="Q29" s="61">
        <v>43812</v>
      </c>
    </row>
    <row r="30" spans="2:17" s="73" customFormat="1" ht="19.5" customHeight="1">
      <c r="B30" s="65">
        <v>8</v>
      </c>
      <c r="C30" s="65" t="s">
        <v>531</v>
      </c>
      <c r="D30" s="65" t="s">
        <v>531</v>
      </c>
      <c r="E30" s="279" t="s">
        <v>691</v>
      </c>
      <c r="F30" s="280">
        <v>1</v>
      </c>
      <c r="G30" s="281">
        <v>1060</v>
      </c>
      <c r="H30" s="282">
        <f t="shared" si="0"/>
        <v>1060</v>
      </c>
      <c r="I30" s="283"/>
      <c r="J30" s="284" t="s">
        <v>692</v>
      </c>
      <c r="K30" s="285"/>
      <c r="L30" s="57" t="s">
        <v>690</v>
      </c>
      <c r="M30" s="60">
        <v>43805</v>
      </c>
      <c r="N30" s="65"/>
      <c r="O30" s="58"/>
      <c r="P30" s="60">
        <v>43812</v>
      </c>
      <c r="Q30" s="61">
        <v>43812</v>
      </c>
    </row>
    <row r="31" spans="2:17" s="73" customFormat="1" ht="19.5" customHeight="1">
      <c r="B31" s="65">
        <v>8</v>
      </c>
      <c r="C31" s="65" t="s">
        <v>531</v>
      </c>
      <c r="D31" s="65" t="s">
        <v>531</v>
      </c>
      <c r="E31" s="279" t="s">
        <v>693</v>
      </c>
      <c r="F31" s="280">
        <v>1</v>
      </c>
      <c r="G31" s="281">
        <v>1060</v>
      </c>
      <c r="H31" s="282">
        <f t="shared" si="0"/>
        <v>1060</v>
      </c>
      <c r="I31" s="283"/>
      <c r="J31" s="284" t="s">
        <v>692</v>
      </c>
      <c r="K31" s="285"/>
      <c r="L31" s="57" t="s">
        <v>690</v>
      </c>
      <c r="M31" s="60">
        <v>43805</v>
      </c>
      <c r="N31" s="65"/>
      <c r="O31" s="58"/>
      <c r="P31" s="60">
        <v>43812</v>
      </c>
      <c r="Q31" s="61">
        <v>43812</v>
      </c>
    </row>
    <row r="32" spans="2:17" s="73" customFormat="1" ht="19.5" customHeight="1">
      <c r="B32" s="65">
        <v>10</v>
      </c>
      <c r="C32" s="65" t="s">
        <v>531</v>
      </c>
      <c r="D32" s="65" t="s">
        <v>531</v>
      </c>
      <c r="E32" s="279" t="s">
        <v>694</v>
      </c>
      <c r="F32" s="280">
        <v>8</v>
      </c>
      <c r="G32" s="281">
        <v>780</v>
      </c>
      <c r="H32" s="282">
        <f t="shared" si="0"/>
        <v>6240</v>
      </c>
      <c r="I32" s="283"/>
      <c r="J32" s="284" t="s">
        <v>695</v>
      </c>
      <c r="K32" s="285"/>
      <c r="L32" s="57" t="s">
        <v>696</v>
      </c>
      <c r="M32" s="60">
        <v>43805</v>
      </c>
      <c r="N32" s="65"/>
      <c r="O32" s="58"/>
      <c r="P32" s="60">
        <v>43812</v>
      </c>
      <c r="Q32" s="61">
        <v>43812</v>
      </c>
    </row>
    <row r="33" spans="2:17" s="73" customFormat="1" ht="19.5" customHeight="1">
      <c r="B33" s="65">
        <v>10</v>
      </c>
      <c r="C33" s="65" t="s">
        <v>531</v>
      </c>
      <c r="D33" s="65" t="s">
        <v>531</v>
      </c>
      <c r="E33" s="279" t="s">
        <v>697</v>
      </c>
      <c r="F33" s="280">
        <v>8</v>
      </c>
      <c r="G33" s="281">
        <v>1490</v>
      </c>
      <c r="H33" s="282">
        <f t="shared" si="0"/>
        <v>11920</v>
      </c>
      <c r="I33" s="283"/>
      <c r="J33" s="284" t="s">
        <v>698</v>
      </c>
      <c r="K33" s="285"/>
      <c r="L33" s="57" t="s">
        <v>696</v>
      </c>
      <c r="M33" s="60">
        <v>43805</v>
      </c>
      <c r="N33" s="65"/>
      <c r="O33" s="58"/>
      <c r="P33" s="60">
        <v>43812</v>
      </c>
      <c r="Q33" s="61">
        <v>43812</v>
      </c>
    </row>
    <row r="34" spans="2:17" s="73" customFormat="1" ht="19.5" customHeight="1">
      <c r="B34" s="65">
        <v>10</v>
      </c>
      <c r="C34" s="65" t="s">
        <v>531</v>
      </c>
      <c r="D34" s="65" t="s">
        <v>531</v>
      </c>
      <c r="E34" s="279" t="s">
        <v>699</v>
      </c>
      <c r="F34" s="280">
        <v>8</v>
      </c>
      <c r="G34" s="281">
        <v>109</v>
      </c>
      <c r="H34" s="282">
        <f t="shared" si="0"/>
        <v>872</v>
      </c>
      <c r="I34" s="283"/>
      <c r="J34" s="284" t="s">
        <v>700</v>
      </c>
      <c r="K34" s="285"/>
      <c r="L34" s="57" t="s">
        <v>696</v>
      </c>
      <c r="M34" s="60">
        <v>43805</v>
      </c>
      <c r="N34" s="65"/>
      <c r="O34" s="58"/>
      <c r="P34" s="60">
        <v>43812</v>
      </c>
      <c r="Q34" s="61">
        <v>43812</v>
      </c>
    </row>
    <row r="35" spans="2:17" s="73" customFormat="1" ht="19.5" customHeight="1">
      <c r="B35" s="65">
        <v>10</v>
      </c>
      <c r="C35" s="65" t="s">
        <v>531</v>
      </c>
      <c r="D35" s="65" t="s">
        <v>531</v>
      </c>
      <c r="E35" s="279" t="s">
        <v>701</v>
      </c>
      <c r="F35" s="280">
        <v>2</v>
      </c>
      <c r="G35" s="281">
        <v>680</v>
      </c>
      <c r="H35" s="282">
        <f t="shared" si="0"/>
        <v>1360</v>
      </c>
      <c r="I35" s="283"/>
      <c r="J35" s="284" t="s">
        <v>702</v>
      </c>
      <c r="K35" s="285"/>
      <c r="L35" s="57" t="s">
        <v>703</v>
      </c>
      <c r="M35" s="60">
        <v>43805</v>
      </c>
      <c r="N35" s="65"/>
      <c r="O35" s="58"/>
      <c r="P35" s="60">
        <v>43812</v>
      </c>
      <c r="Q35" s="61">
        <v>43812</v>
      </c>
    </row>
    <row r="36" spans="2:17" s="73" customFormat="1" ht="19.5" customHeight="1">
      <c r="B36" s="65">
        <v>10</v>
      </c>
      <c r="C36" s="65" t="s">
        <v>531</v>
      </c>
      <c r="D36" s="65" t="s">
        <v>531</v>
      </c>
      <c r="E36" s="279" t="s">
        <v>704</v>
      </c>
      <c r="F36" s="280">
        <v>4</v>
      </c>
      <c r="G36" s="281">
        <v>480</v>
      </c>
      <c r="H36" s="282">
        <f t="shared" si="0"/>
        <v>1920</v>
      </c>
      <c r="I36" s="283"/>
      <c r="J36" s="284" t="s">
        <v>705</v>
      </c>
      <c r="K36" s="285"/>
      <c r="L36" s="57" t="s">
        <v>703</v>
      </c>
      <c r="M36" s="60">
        <v>43805</v>
      </c>
      <c r="N36" s="65"/>
      <c r="O36" s="58"/>
      <c r="P36" s="60">
        <v>43812</v>
      </c>
      <c r="Q36" s="61">
        <v>43812</v>
      </c>
    </row>
    <row r="37" spans="2:17" s="73" customFormat="1" ht="19.5" customHeight="1">
      <c r="B37" s="65"/>
      <c r="C37" s="65"/>
      <c r="D37" s="65"/>
      <c r="E37" s="279"/>
      <c r="F37" s="280"/>
      <c r="G37" s="281"/>
      <c r="H37" s="282">
        <f t="shared" si="0"/>
        <v>0</v>
      </c>
      <c r="I37" s="283"/>
      <c r="J37" s="284"/>
      <c r="K37" s="285"/>
      <c r="L37" s="57"/>
      <c r="M37" s="60"/>
      <c r="N37" s="65"/>
      <c r="O37" s="58"/>
      <c r="P37" s="60"/>
      <c r="Q37" s="61"/>
    </row>
    <row r="38" spans="2:17" s="73" customFormat="1" ht="19.5" customHeight="1">
      <c r="B38" s="65"/>
      <c r="C38" s="65"/>
      <c r="D38" s="65"/>
      <c r="E38" s="279"/>
      <c r="F38" s="280"/>
      <c r="G38" s="281"/>
      <c r="H38" s="282">
        <f t="shared" si="0"/>
        <v>0</v>
      </c>
      <c r="I38" s="283"/>
      <c r="J38" s="284"/>
      <c r="K38" s="285"/>
      <c r="L38" s="57"/>
      <c r="M38" s="60"/>
      <c r="N38" s="65"/>
      <c r="O38" s="58"/>
      <c r="P38" s="60"/>
      <c r="Q38" s="61"/>
    </row>
    <row r="39" spans="2:17" s="73" customFormat="1" ht="19.5" customHeight="1">
      <c r="B39" s="65">
        <v>8</v>
      </c>
      <c r="C39" s="65" t="s">
        <v>659</v>
      </c>
      <c r="D39" s="65" t="s">
        <v>659</v>
      </c>
      <c r="E39" s="279" t="s">
        <v>706</v>
      </c>
      <c r="F39" s="280">
        <v>1</v>
      </c>
      <c r="G39" s="281">
        <v>17200</v>
      </c>
      <c r="H39" s="282">
        <f t="shared" si="0"/>
        <v>17200</v>
      </c>
      <c r="I39" s="283"/>
      <c r="J39" s="284" t="s">
        <v>707</v>
      </c>
      <c r="K39" s="285" t="s">
        <v>708</v>
      </c>
      <c r="L39" s="57" t="s">
        <v>690</v>
      </c>
      <c r="M39" s="60">
        <v>43812</v>
      </c>
      <c r="N39" s="65"/>
      <c r="O39" s="58"/>
      <c r="P39" s="60"/>
      <c r="Q39" s="61">
        <v>43823</v>
      </c>
    </row>
    <row r="40" spans="2:17" s="73" customFormat="1" ht="19.5" customHeight="1">
      <c r="B40" s="65">
        <v>10</v>
      </c>
      <c r="C40" s="65" t="s">
        <v>659</v>
      </c>
      <c r="D40" s="65" t="s">
        <v>659</v>
      </c>
      <c r="E40" s="279" t="s">
        <v>709</v>
      </c>
      <c r="F40" s="280">
        <v>2</v>
      </c>
      <c r="G40" s="281">
        <v>22100</v>
      </c>
      <c r="H40" s="282">
        <f t="shared" si="0"/>
        <v>44200</v>
      </c>
      <c r="I40" s="283"/>
      <c r="J40" s="284" t="s">
        <v>710</v>
      </c>
      <c r="K40" s="285" t="s">
        <v>708</v>
      </c>
      <c r="L40" s="57" t="s">
        <v>696</v>
      </c>
      <c r="M40" s="60">
        <v>43812</v>
      </c>
      <c r="N40" s="65"/>
      <c r="O40" s="58"/>
      <c r="P40" s="60"/>
      <c r="Q40" s="61">
        <v>43823</v>
      </c>
    </row>
    <row r="41" spans="2:17" s="73" customFormat="1" ht="19.5" customHeight="1">
      <c r="B41" s="65">
        <v>10</v>
      </c>
      <c r="C41" s="65" t="s">
        <v>659</v>
      </c>
      <c r="D41" s="65" t="s">
        <v>659</v>
      </c>
      <c r="E41" s="279" t="s">
        <v>711</v>
      </c>
      <c r="F41" s="280">
        <v>2</v>
      </c>
      <c r="G41" s="281">
        <v>7200</v>
      </c>
      <c r="H41" s="282">
        <f t="shared" si="0"/>
        <v>14400</v>
      </c>
      <c r="I41" s="283"/>
      <c r="J41" s="284" t="s">
        <v>712</v>
      </c>
      <c r="K41" s="285" t="s">
        <v>708</v>
      </c>
      <c r="L41" s="57" t="s">
        <v>703</v>
      </c>
      <c r="M41" s="60">
        <v>43812</v>
      </c>
      <c r="N41" s="65"/>
      <c r="O41" s="58"/>
      <c r="P41" s="60"/>
      <c r="Q41" s="61">
        <v>43823</v>
      </c>
    </row>
    <row r="42" spans="2:17" s="73" customFormat="1" ht="19.5" customHeight="1">
      <c r="B42" s="65">
        <v>5</v>
      </c>
      <c r="C42" s="65" t="s">
        <v>659</v>
      </c>
      <c r="D42" s="65" t="s">
        <v>659</v>
      </c>
      <c r="E42" s="279" t="s">
        <v>713</v>
      </c>
      <c r="F42" s="280">
        <v>1</v>
      </c>
      <c r="G42" s="281">
        <v>6100</v>
      </c>
      <c r="H42" s="282">
        <f t="shared" si="0"/>
        <v>6100</v>
      </c>
      <c r="I42" s="283"/>
      <c r="J42" s="284" t="s">
        <v>714</v>
      </c>
      <c r="K42" s="285" t="s">
        <v>708</v>
      </c>
      <c r="L42" s="57" t="s">
        <v>673</v>
      </c>
      <c r="M42" s="60">
        <v>43812</v>
      </c>
      <c r="N42" s="65"/>
      <c r="O42" s="58"/>
      <c r="P42" s="60"/>
      <c r="Q42" s="61">
        <v>43823</v>
      </c>
    </row>
    <row r="43" spans="2:17" s="73" customFormat="1" ht="19.5" customHeight="1">
      <c r="B43" s="65">
        <v>5</v>
      </c>
      <c r="C43" s="65" t="s">
        <v>659</v>
      </c>
      <c r="D43" s="65" t="s">
        <v>659</v>
      </c>
      <c r="E43" s="279" t="s">
        <v>715</v>
      </c>
      <c r="F43" s="280">
        <v>1</v>
      </c>
      <c r="G43" s="281">
        <v>5100</v>
      </c>
      <c r="H43" s="282">
        <f t="shared" si="0"/>
        <v>5100</v>
      </c>
      <c r="I43" s="283"/>
      <c r="J43" s="284" t="s">
        <v>716</v>
      </c>
      <c r="K43" s="285" t="s">
        <v>708</v>
      </c>
      <c r="L43" s="57" t="s">
        <v>673</v>
      </c>
      <c r="M43" s="60">
        <v>43812</v>
      </c>
      <c r="N43" s="65"/>
      <c r="O43" s="58"/>
      <c r="P43" s="60"/>
      <c r="Q43" s="61">
        <v>43823</v>
      </c>
    </row>
    <row r="44" spans="2:17" s="73" customFormat="1" ht="19.5" customHeight="1">
      <c r="B44" s="65">
        <v>5</v>
      </c>
      <c r="C44" s="65" t="s">
        <v>659</v>
      </c>
      <c r="D44" s="65" t="s">
        <v>659</v>
      </c>
      <c r="E44" s="279" t="s">
        <v>717</v>
      </c>
      <c r="F44" s="280">
        <v>1</v>
      </c>
      <c r="G44" s="281">
        <v>10600</v>
      </c>
      <c r="H44" s="282">
        <f t="shared" si="0"/>
        <v>10600</v>
      </c>
      <c r="I44" s="283"/>
      <c r="J44" s="284" t="s">
        <v>718</v>
      </c>
      <c r="K44" s="285" t="s">
        <v>708</v>
      </c>
      <c r="L44" s="57" t="s">
        <v>673</v>
      </c>
      <c r="M44" s="60">
        <v>43812</v>
      </c>
      <c r="N44" s="65"/>
      <c r="O44" s="58"/>
      <c r="P44" s="60"/>
      <c r="Q44" s="61">
        <v>43823</v>
      </c>
    </row>
    <row r="45" spans="2:17" s="73" customFormat="1" ht="19.5" customHeight="1">
      <c r="B45" s="65">
        <v>5</v>
      </c>
      <c r="C45" s="65" t="s">
        <v>659</v>
      </c>
      <c r="D45" s="65" t="s">
        <v>659</v>
      </c>
      <c r="E45" s="279" t="s">
        <v>719</v>
      </c>
      <c r="F45" s="280">
        <v>1</v>
      </c>
      <c r="G45" s="281">
        <v>3000</v>
      </c>
      <c r="H45" s="282">
        <f t="shared" si="0"/>
        <v>3000</v>
      </c>
      <c r="I45" s="283"/>
      <c r="J45" s="284" t="s">
        <v>720</v>
      </c>
      <c r="K45" s="285" t="s">
        <v>708</v>
      </c>
      <c r="L45" s="57" t="s">
        <v>720</v>
      </c>
      <c r="M45" s="60">
        <v>43812</v>
      </c>
      <c r="N45" s="65"/>
      <c r="O45" s="58"/>
      <c r="P45" s="60"/>
      <c r="Q45" s="61">
        <v>43823</v>
      </c>
    </row>
    <row r="46" spans="2:17" s="73" customFormat="1" ht="19.5" customHeight="1">
      <c r="B46" s="65"/>
      <c r="C46" s="65"/>
      <c r="D46" s="65"/>
      <c r="E46" s="279"/>
      <c r="F46" s="287"/>
      <c r="G46" s="281"/>
      <c r="H46" s="282">
        <f t="shared" si="0"/>
        <v>0</v>
      </c>
      <c r="I46" s="283"/>
      <c r="J46" s="284"/>
      <c r="K46" s="285"/>
      <c r="L46" s="57"/>
      <c r="M46" s="60"/>
      <c r="N46" s="65"/>
      <c r="O46" s="58"/>
      <c r="P46" s="60"/>
      <c r="Q46" s="61"/>
    </row>
    <row r="47" spans="2:17" s="9" customFormat="1" ht="19.5" customHeight="1">
      <c r="B47" s="21"/>
      <c r="C47" s="21"/>
      <c r="D47" s="21"/>
      <c r="E47" s="278"/>
      <c r="F47" s="276"/>
      <c r="G47" s="266"/>
      <c r="H47" s="277">
        <f t="shared" si="0"/>
        <v>0</v>
      </c>
      <c r="I47" s="167"/>
      <c r="J47" s="268"/>
      <c r="K47" s="30"/>
      <c r="L47" s="22"/>
      <c r="M47" s="25"/>
      <c r="N47" s="21"/>
      <c r="O47" s="32"/>
      <c r="P47" s="25"/>
      <c r="Q47" s="26"/>
    </row>
    <row r="48" spans="2:17" s="9" customFormat="1" ht="19.5" customHeight="1">
      <c r="B48" s="21">
        <v>5</v>
      </c>
      <c r="C48" s="65" t="s">
        <v>531</v>
      </c>
      <c r="D48" s="65" t="s">
        <v>531</v>
      </c>
      <c r="E48" s="279" t="s">
        <v>679</v>
      </c>
      <c r="F48" s="280">
        <v>1</v>
      </c>
      <c r="G48" s="281">
        <v>710</v>
      </c>
      <c r="H48" s="282">
        <f>F48*G48</f>
        <v>710</v>
      </c>
      <c r="I48" s="283"/>
      <c r="J48" s="284" t="s">
        <v>680</v>
      </c>
      <c r="K48" s="285" t="s">
        <v>721</v>
      </c>
      <c r="L48" s="57" t="s">
        <v>681</v>
      </c>
      <c r="M48" s="25">
        <v>43824</v>
      </c>
      <c r="N48" s="21"/>
      <c r="O48" s="32"/>
      <c r="P48" s="25">
        <v>43471</v>
      </c>
      <c r="Q48" s="26">
        <v>43836</v>
      </c>
    </row>
    <row r="49" spans="2:17" s="9" customFormat="1" ht="19.5" customHeight="1">
      <c r="B49" s="21">
        <v>5</v>
      </c>
      <c r="C49" s="65" t="s">
        <v>531</v>
      </c>
      <c r="D49" s="65" t="s">
        <v>531</v>
      </c>
      <c r="E49" s="279" t="s">
        <v>684</v>
      </c>
      <c r="F49" s="280">
        <v>1</v>
      </c>
      <c r="G49" s="281">
        <v>710</v>
      </c>
      <c r="H49" s="282">
        <f>F49*G49</f>
        <v>710</v>
      </c>
      <c r="I49" s="283"/>
      <c r="J49" s="284" t="s">
        <v>680</v>
      </c>
      <c r="K49" s="285" t="s">
        <v>721</v>
      </c>
      <c r="L49" s="57" t="s">
        <v>681</v>
      </c>
      <c r="M49" s="25">
        <v>43824</v>
      </c>
      <c r="N49" s="21"/>
      <c r="O49" s="32"/>
      <c r="P49" s="25">
        <v>43471</v>
      </c>
      <c r="Q49" s="26">
        <v>43836</v>
      </c>
    </row>
    <row r="50" spans="2:17" s="9" customFormat="1" ht="19.5" customHeight="1">
      <c r="B50" s="21"/>
      <c r="C50" s="21"/>
      <c r="D50" s="21"/>
      <c r="E50" s="278"/>
      <c r="F50" s="276"/>
      <c r="G50" s="266"/>
      <c r="H50" s="277">
        <f t="shared" si="0"/>
        <v>0</v>
      </c>
      <c r="I50" s="167"/>
      <c r="J50" s="268"/>
      <c r="K50" s="30"/>
      <c r="L50" s="22"/>
      <c r="M50" s="25"/>
      <c r="N50" s="21"/>
      <c r="O50" s="32"/>
      <c r="P50" s="25"/>
      <c r="Q50" s="26"/>
    </row>
  </sheetData>
  <autoFilter ref="B8:O50" xr:uid="{270BC126-AE4E-419B-B906-D9E5C5F1C55C}"/>
  <mergeCells count="6">
    <mergeCell ref="B2:D2"/>
    <mergeCell ref="G2:I2"/>
    <mergeCell ref="B3:D3"/>
    <mergeCell ref="B4:D4"/>
    <mergeCell ref="B5:D5"/>
    <mergeCell ref="B6:D6"/>
  </mergeCells>
  <phoneticPr fontId="4"/>
  <pageMargins left="0.2" right="0.2"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803B7-F42F-43F0-BFC6-41C3300944CE}">
  <dimension ref="A2:Q167"/>
  <sheetViews>
    <sheetView zoomScale="70" zoomScaleNormal="70" workbookViewId="0">
      <pane xSplit="10" ySplit="9" topLeftCell="K130" activePane="bottomRight" state="frozen"/>
      <selection pane="topRight" activeCell="K1" sqref="K1"/>
      <selection pane="bottomLeft" activeCell="A9" sqref="A9"/>
      <selection pane="bottomRight" activeCell="Q145" sqref="Q145"/>
    </sheetView>
  </sheetViews>
  <sheetFormatPr defaultRowHeight="18.75"/>
  <cols>
    <col min="1" max="1" width="3.625" style="8" customWidth="1"/>
    <col min="2" max="2" width="18.125" style="9" customWidth="1"/>
    <col min="3" max="3" width="14.375" style="8" bestFit="1" customWidth="1"/>
    <col min="4" max="4" width="13.125" style="8" bestFit="1" customWidth="1"/>
    <col min="5" max="5" width="49" style="8" customWidth="1"/>
    <col min="6" max="6" width="6.25" style="9" customWidth="1"/>
    <col min="7" max="8" width="9.875" style="8" bestFit="1" customWidth="1"/>
    <col min="9" max="9" width="5.75" style="3" customWidth="1"/>
    <col min="10" max="10" width="45.125" style="8" bestFit="1" customWidth="1"/>
    <col min="11" max="11" width="38.75" style="8" customWidth="1"/>
    <col min="12" max="12" width="11"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3.625" style="8" customWidth="1"/>
    <col min="258" max="258" width="18.125" style="8" customWidth="1"/>
    <col min="259" max="259" width="14.375" style="8" bestFit="1" customWidth="1"/>
    <col min="260" max="260" width="13.125" style="8" bestFit="1" customWidth="1"/>
    <col min="261" max="261" width="49" style="8" customWidth="1"/>
    <col min="262" max="262" width="6.25" style="8" customWidth="1"/>
    <col min="263" max="264" width="9.875" style="8" bestFit="1" customWidth="1"/>
    <col min="265" max="265" width="5.75" style="8" customWidth="1"/>
    <col min="266" max="266" width="45.125" style="8" bestFit="1" customWidth="1"/>
    <col min="267" max="267" width="38.75" style="8" customWidth="1"/>
    <col min="268" max="268" width="11"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3.625" style="8" customWidth="1"/>
    <col min="514" max="514" width="18.125" style="8" customWidth="1"/>
    <col min="515" max="515" width="14.375" style="8" bestFit="1" customWidth="1"/>
    <col min="516" max="516" width="13.125" style="8" bestFit="1" customWidth="1"/>
    <col min="517" max="517" width="49" style="8" customWidth="1"/>
    <col min="518" max="518" width="6.25" style="8" customWidth="1"/>
    <col min="519" max="520" width="9.875" style="8" bestFit="1" customWidth="1"/>
    <col min="521" max="521" width="5.75" style="8" customWidth="1"/>
    <col min="522" max="522" width="45.125" style="8" bestFit="1" customWidth="1"/>
    <col min="523" max="523" width="38.75" style="8" customWidth="1"/>
    <col min="524" max="524" width="11"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3.625" style="8" customWidth="1"/>
    <col min="770" max="770" width="18.125" style="8" customWidth="1"/>
    <col min="771" max="771" width="14.375" style="8" bestFit="1" customWidth="1"/>
    <col min="772" max="772" width="13.125" style="8" bestFit="1" customWidth="1"/>
    <col min="773" max="773" width="49" style="8" customWidth="1"/>
    <col min="774" max="774" width="6.25" style="8" customWidth="1"/>
    <col min="775" max="776" width="9.875" style="8" bestFit="1" customWidth="1"/>
    <col min="777" max="777" width="5.75" style="8" customWidth="1"/>
    <col min="778" max="778" width="45.125" style="8" bestFit="1" customWidth="1"/>
    <col min="779" max="779" width="38.75" style="8" customWidth="1"/>
    <col min="780" max="780" width="11"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3.625" style="8" customWidth="1"/>
    <col min="1026" max="1026" width="18.125" style="8" customWidth="1"/>
    <col min="1027" max="1027" width="14.375" style="8" bestFit="1" customWidth="1"/>
    <col min="1028" max="1028" width="13.125" style="8" bestFit="1" customWidth="1"/>
    <col min="1029" max="1029" width="49" style="8" customWidth="1"/>
    <col min="1030" max="1030" width="6.25" style="8" customWidth="1"/>
    <col min="1031" max="1032" width="9.875" style="8" bestFit="1" customWidth="1"/>
    <col min="1033" max="1033" width="5.75" style="8" customWidth="1"/>
    <col min="1034" max="1034" width="45.125" style="8" bestFit="1" customWidth="1"/>
    <col min="1035" max="1035" width="38.75" style="8" customWidth="1"/>
    <col min="1036" max="1036" width="11"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3.625" style="8" customWidth="1"/>
    <col min="1282" max="1282" width="18.125" style="8" customWidth="1"/>
    <col min="1283" max="1283" width="14.375" style="8" bestFit="1" customWidth="1"/>
    <col min="1284" max="1284" width="13.125" style="8" bestFit="1" customWidth="1"/>
    <col min="1285" max="1285" width="49" style="8" customWidth="1"/>
    <col min="1286" max="1286" width="6.25" style="8" customWidth="1"/>
    <col min="1287" max="1288" width="9.875" style="8" bestFit="1" customWidth="1"/>
    <col min="1289" max="1289" width="5.75" style="8" customWidth="1"/>
    <col min="1290" max="1290" width="45.125" style="8" bestFit="1" customWidth="1"/>
    <col min="1291" max="1291" width="38.75" style="8" customWidth="1"/>
    <col min="1292" max="1292" width="11"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3.625" style="8" customWidth="1"/>
    <col min="1538" max="1538" width="18.125" style="8" customWidth="1"/>
    <col min="1539" max="1539" width="14.375" style="8" bestFit="1" customWidth="1"/>
    <col min="1540" max="1540" width="13.125" style="8" bestFit="1" customWidth="1"/>
    <col min="1541" max="1541" width="49" style="8" customWidth="1"/>
    <col min="1542" max="1542" width="6.25" style="8" customWidth="1"/>
    <col min="1543" max="1544" width="9.875" style="8" bestFit="1" customWidth="1"/>
    <col min="1545" max="1545" width="5.75" style="8" customWidth="1"/>
    <col min="1546" max="1546" width="45.125" style="8" bestFit="1" customWidth="1"/>
    <col min="1547" max="1547" width="38.75" style="8" customWidth="1"/>
    <col min="1548" max="1548" width="11"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3.625" style="8" customWidth="1"/>
    <col min="1794" max="1794" width="18.125" style="8" customWidth="1"/>
    <col min="1795" max="1795" width="14.375" style="8" bestFit="1" customWidth="1"/>
    <col min="1796" max="1796" width="13.125" style="8" bestFit="1" customWidth="1"/>
    <col min="1797" max="1797" width="49" style="8" customWidth="1"/>
    <col min="1798" max="1798" width="6.25" style="8" customWidth="1"/>
    <col min="1799" max="1800" width="9.875" style="8" bestFit="1" customWidth="1"/>
    <col min="1801" max="1801" width="5.75" style="8" customWidth="1"/>
    <col min="1802" max="1802" width="45.125" style="8" bestFit="1" customWidth="1"/>
    <col min="1803" max="1803" width="38.75" style="8" customWidth="1"/>
    <col min="1804" max="1804" width="11"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3.625" style="8" customWidth="1"/>
    <col min="2050" max="2050" width="18.125" style="8" customWidth="1"/>
    <col min="2051" max="2051" width="14.375" style="8" bestFit="1" customWidth="1"/>
    <col min="2052" max="2052" width="13.125" style="8" bestFit="1" customWidth="1"/>
    <col min="2053" max="2053" width="49" style="8" customWidth="1"/>
    <col min="2054" max="2054" width="6.25" style="8" customWidth="1"/>
    <col min="2055" max="2056" width="9.875" style="8" bestFit="1" customWidth="1"/>
    <col min="2057" max="2057" width="5.75" style="8" customWidth="1"/>
    <col min="2058" max="2058" width="45.125" style="8" bestFit="1" customWidth="1"/>
    <col min="2059" max="2059" width="38.75" style="8" customWidth="1"/>
    <col min="2060" max="2060" width="11"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3.625" style="8" customWidth="1"/>
    <col min="2306" max="2306" width="18.125" style="8" customWidth="1"/>
    <col min="2307" max="2307" width="14.375" style="8" bestFit="1" customWidth="1"/>
    <col min="2308" max="2308" width="13.125" style="8" bestFit="1" customWidth="1"/>
    <col min="2309" max="2309" width="49" style="8" customWidth="1"/>
    <col min="2310" max="2310" width="6.25" style="8" customWidth="1"/>
    <col min="2311" max="2312" width="9.875" style="8" bestFit="1" customWidth="1"/>
    <col min="2313" max="2313" width="5.75" style="8" customWidth="1"/>
    <col min="2314" max="2314" width="45.125" style="8" bestFit="1" customWidth="1"/>
    <col min="2315" max="2315" width="38.75" style="8" customWidth="1"/>
    <col min="2316" max="2316" width="11"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3.625" style="8" customWidth="1"/>
    <col min="2562" max="2562" width="18.125" style="8" customWidth="1"/>
    <col min="2563" max="2563" width="14.375" style="8" bestFit="1" customWidth="1"/>
    <col min="2564" max="2564" width="13.125" style="8" bestFit="1" customWidth="1"/>
    <col min="2565" max="2565" width="49" style="8" customWidth="1"/>
    <col min="2566" max="2566" width="6.25" style="8" customWidth="1"/>
    <col min="2567" max="2568" width="9.875" style="8" bestFit="1" customWidth="1"/>
    <col min="2569" max="2569" width="5.75" style="8" customWidth="1"/>
    <col min="2570" max="2570" width="45.125" style="8" bestFit="1" customWidth="1"/>
    <col min="2571" max="2571" width="38.75" style="8" customWidth="1"/>
    <col min="2572" max="2572" width="11"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3.625" style="8" customWidth="1"/>
    <col min="2818" max="2818" width="18.125" style="8" customWidth="1"/>
    <col min="2819" max="2819" width="14.375" style="8" bestFit="1" customWidth="1"/>
    <col min="2820" max="2820" width="13.125" style="8" bestFit="1" customWidth="1"/>
    <col min="2821" max="2821" width="49" style="8" customWidth="1"/>
    <col min="2822" max="2822" width="6.25" style="8" customWidth="1"/>
    <col min="2823" max="2824" width="9.875" style="8" bestFit="1" customWidth="1"/>
    <col min="2825" max="2825" width="5.75" style="8" customWidth="1"/>
    <col min="2826" max="2826" width="45.125" style="8" bestFit="1" customWidth="1"/>
    <col min="2827" max="2827" width="38.75" style="8" customWidth="1"/>
    <col min="2828" max="2828" width="11"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3.625" style="8" customWidth="1"/>
    <col min="3074" max="3074" width="18.125" style="8" customWidth="1"/>
    <col min="3075" max="3075" width="14.375" style="8" bestFit="1" customWidth="1"/>
    <col min="3076" max="3076" width="13.125" style="8" bestFit="1" customWidth="1"/>
    <col min="3077" max="3077" width="49" style="8" customWidth="1"/>
    <col min="3078" max="3078" width="6.25" style="8" customWidth="1"/>
    <col min="3079" max="3080" width="9.875" style="8" bestFit="1" customWidth="1"/>
    <col min="3081" max="3081" width="5.75" style="8" customWidth="1"/>
    <col min="3082" max="3082" width="45.125" style="8" bestFit="1" customWidth="1"/>
    <col min="3083" max="3083" width="38.75" style="8" customWidth="1"/>
    <col min="3084" max="3084" width="11"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3.625" style="8" customWidth="1"/>
    <col min="3330" max="3330" width="18.125" style="8" customWidth="1"/>
    <col min="3331" max="3331" width="14.375" style="8" bestFit="1" customWidth="1"/>
    <col min="3332" max="3332" width="13.125" style="8" bestFit="1" customWidth="1"/>
    <col min="3333" max="3333" width="49" style="8" customWidth="1"/>
    <col min="3334" max="3334" width="6.25" style="8" customWidth="1"/>
    <col min="3335" max="3336" width="9.875" style="8" bestFit="1" customWidth="1"/>
    <col min="3337" max="3337" width="5.75" style="8" customWidth="1"/>
    <col min="3338" max="3338" width="45.125" style="8" bestFit="1" customWidth="1"/>
    <col min="3339" max="3339" width="38.75" style="8" customWidth="1"/>
    <col min="3340" max="3340" width="11"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3.625" style="8" customWidth="1"/>
    <col min="3586" max="3586" width="18.125" style="8" customWidth="1"/>
    <col min="3587" max="3587" width="14.375" style="8" bestFit="1" customWidth="1"/>
    <col min="3588" max="3588" width="13.125" style="8" bestFit="1" customWidth="1"/>
    <col min="3589" max="3589" width="49" style="8" customWidth="1"/>
    <col min="3590" max="3590" width="6.25" style="8" customWidth="1"/>
    <col min="3591" max="3592" width="9.875" style="8" bestFit="1" customWidth="1"/>
    <col min="3593" max="3593" width="5.75" style="8" customWidth="1"/>
    <col min="3594" max="3594" width="45.125" style="8" bestFit="1" customWidth="1"/>
    <col min="3595" max="3595" width="38.75" style="8" customWidth="1"/>
    <col min="3596" max="3596" width="11"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3.625" style="8" customWidth="1"/>
    <col min="3842" max="3842" width="18.125" style="8" customWidth="1"/>
    <col min="3843" max="3843" width="14.375" style="8" bestFit="1" customWidth="1"/>
    <col min="3844" max="3844" width="13.125" style="8" bestFit="1" customWidth="1"/>
    <col min="3845" max="3845" width="49" style="8" customWidth="1"/>
    <col min="3846" max="3846" width="6.25" style="8" customWidth="1"/>
    <col min="3847" max="3848" width="9.875" style="8" bestFit="1" customWidth="1"/>
    <col min="3849" max="3849" width="5.75" style="8" customWidth="1"/>
    <col min="3850" max="3850" width="45.125" style="8" bestFit="1" customWidth="1"/>
    <col min="3851" max="3851" width="38.75" style="8" customWidth="1"/>
    <col min="3852" max="3852" width="11"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3.625" style="8" customWidth="1"/>
    <col min="4098" max="4098" width="18.125" style="8" customWidth="1"/>
    <col min="4099" max="4099" width="14.375" style="8" bestFit="1" customWidth="1"/>
    <col min="4100" max="4100" width="13.125" style="8" bestFit="1" customWidth="1"/>
    <col min="4101" max="4101" width="49" style="8" customWidth="1"/>
    <col min="4102" max="4102" width="6.25" style="8" customWidth="1"/>
    <col min="4103" max="4104" width="9.875" style="8" bestFit="1" customWidth="1"/>
    <col min="4105" max="4105" width="5.75" style="8" customWidth="1"/>
    <col min="4106" max="4106" width="45.125" style="8" bestFit="1" customWidth="1"/>
    <col min="4107" max="4107" width="38.75" style="8" customWidth="1"/>
    <col min="4108" max="4108" width="11"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3.625" style="8" customWidth="1"/>
    <col min="4354" max="4354" width="18.125" style="8" customWidth="1"/>
    <col min="4355" max="4355" width="14.375" style="8" bestFit="1" customWidth="1"/>
    <col min="4356" max="4356" width="13.125" style="8" bestFit="1" customWidth="1"/>
    <col min="4357" max="4357" width="49" style="8" customWidth="1"/>
    <col min="4358" max="4358" width="6.25" style="8" customWidth="1"/>
    <col min="4359" max="4360" width="9.875" style="8" bestFit="1" customWidth="1"/>
    <col min="4361" max="4361" width="5.75" style="8" customWidth="1"/>
    <col min="4362" max="4362" width="45.125" style="8" bestFit="1" customWidth="1"/>
    <col min="4363" max="4363" width="38.75" style="8" customWidth="1"/>
    <col min="4364" max="4364" width="11"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3.625" style="8" customWidth="1"/>
    <col min="4610" max="4610" width="18.125" style="8" customWidth="1"/>
    <col min="4611" max="4611" width="14.375" style="8" bestFit="1" customWidth="1"/>
    <col min="4612" max="4612" width="13.125" style="8" bestFit="1" customWidth="1"/>
    <col min="4613" max="4613" width="49" style="8" customWidth="1"/>
    <col min="4614" max="4614" width="6.25" style="8" customWidth="1"/>
    <col min="4615" max="4616" width="9.875" style="8" bestFit="1" customWidth="1"/>
    <col min="4617" max="4617" width="5.75" style="8" customWidth="1"/>
    <col min="4618" max="4618" width="45.125" style="8" bestFit="1" customWidth="1"/>
    <col min="4619" max="4619" width="38.75" style="8" customWidth="1"/>
    <col min="4620" max="4620" width="11"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3.625" style="8" customWidth="1"/>
    <col min="4866" max="4866" width="18.125" style="8" customWidth="1"/>
    <col min="4867" max="4867" width="14.375" style="8" bestFit="1" customWidth="1"/>
    <col min="4868" max="4868" width="13.125" style="8" bestFit="1" customWidth="1"/>
    <col min="4869" max="4869" width="49" style="8" customWidth="1"/>
    <col min="4870" max="4870" width="6.25" style="8" customWidth="1"/>
    <col min="4871" max="4872" width="9.875" style="8" bestFit="1" customWidth="1"/>
    <col min="4873" max="4873" width="5.75" style="8" customWidth="1"/>
    <col min="4874" max="4874" width="45.125" style="8" bestFit="1" customWidth="1"/>
    <col min="4875" max="4875" width="38.75" style="8" customWidth="1"/>
    <col min="4876" max="4876" width="11"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3.625" style="8" customWidth="1"/>
    <col min="5122" max="5122" width="18.125" style="8" customWidth="1"/>
    <col min="5123" max="5123" width="14.375" style="8" bestFit="1" customWidth="1"/>
    <col min="5124" max="5124" width="13.125" style="8" bestFit="1" customWidth="1"/>
    <col min="5125" max="5125" width="49" style="8" customWidth="1"/>
    <col min="5126" max="5126" width="6.25" style="8" customWidth="1"/>
    <col min="5127" max="5128" width="9.875" style="8" bestFit="1" customWidth="1"/>
    <col min="5129" max="5129" width="5.75" style="8" customWidth="1"/>
    <col min="5130" max="5130" width="45.125" style="8" bestFit="1" customWidth="1"/>
    <col min="5131" max="5131" width="38.75" style="8" customWidth="1"/>
    <col min="5132" max="5132" width="11"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3.625" style="8" customWidth="1"/>
    <col min="5378" max="5378" width="18.125" style="8" customWidth="1"/>
    <col min="5379" max="5379" width="14.375" style="8" bestFit="1" customWidth="1"/>
    <col min="5380" max="5380" width="13.125" style="8" bestFit="1" customWidth="1"/>
    <col min="5381" max="5381" width="49" style="8" customWidth="1"/>
    <col min="5382" max="5382" width="6.25" style="8" customWidth="1"/>
    <col min="5383" max="5384" width="9.875" style="8" bestFit="1" customWidth="1"/>
    <col min="5385" max="5385" width="5.75" style="8" customWidth="1"/>
    <col min="5386" max="5386" width="45.125" style="8" bestFit="1" customWidth="1"/>
    <col min="5387" max="5387" width="38.75" style="8" customWidth="1"/>
    <col min="5388" max="5388" width="11"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3.625" style="8" customWidth="1"/>
    <col min="5634" max="5634" width="18.125" style="8" customWidth="1"/>
    <col min="5635" max="5635" width="14.375" style="8" bestFit="1" customWidth="1"/>
    <col min="5636" max="5636" width="13.125" style="8" bestFit="1" customWidth="1"/>
    <col min="5637" max="5637" width="49" style="8" customWidth="1"/>
    <col min="5638" max="5638" width="6.25" style="8" customWidth="1"/>
    <col min="5639" max="5640" width="9.875" style="8" bestFit="1" customWidth="1"/>
    <col min="5641" max="5641" width="5.75" style="8" customWidth="1"/>
    <col min="5642" max="5642" width="45.125" style="8" bestFit="1" customWidth="1"/>
    <col min="5643" max="5643" width="38.75" style="8" customWidth="1"/>
    <col min="5644" max="5644" width="11"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3.625" style="8" customWidth="1"/>
    <col min="5890" max="5890" width="18.125" style="8" customWidth="1"/>
    <col min="5891" max="5891" width="14.375" style="8" bestFit="1" customWidth="1"/>
    <col min="5892" max="5892" width="13.125" style="8" bestFit="1" customWidth="1"/>
    <col min="5893" max="5893" width="49" style="8" customWidth="1"/>
    <col min="5894" max="5894" width="6.25" style="8" customWidth="1"/>
    <col min="5895" max="5896" width="9.875" style="8" bestFit="1" customWidth="1"/>
    <col min="5897" max="5897" width="5.75" style="8" customWidth="1"/>
    <col min="5898" max="5898" width="45.125" style="8" bestFit="1" customWidth="1"/>
    <col min="5899" max="5899" width="38.75" style="8" customWidth="1"/>
    <col min="5900" max="5900" width="11"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3.625" style="8" customWidth="1"/>
    <col min="6146" max="6146" width="18.125" style="8" customWidth="1"/>
    <col min="6147" max="6147" width="14.375" style="8" bestFit="1" customWidth="1"/>
    <col min="6148" max="6148" width="13.125" style="8" bestFit="1" customWidth="1"/>
    <col min="6149" max="6149" width="49" style="8" customWidth="1"/>
    <col min="6150" max="6150" width="6.25" style="8" customWidth="1"/>
    <col min="6151" max="6152" width="9.875" style="8" bestFit="1" customWidth="1"/>
    <col min="6153" max="6153" width="5.75" style="8" customWidth="1"/>
    <col min="6154" max="6154" width="45.125" style="8" bestFit="1" customWidth="1"/>
    <col min="6155" max="6155" width="38.75" style="8" customWidth="1"/>
    <col min="6156" max="6156" width="11"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3.625" style="8" customWidth="1"/>
    <col min="6402" max="6402" width="18.125" style="8" customWidth="1"/>
    <col min="6403" max="6403" width="14.375" style="8" bestFit="1" customWidth="1"/>
    <col min="6404" max="6404" width="13.125" style="8" bestFit="1" customWidth="1"/>
    <col min="6405" max="6405" width="49" style="8" customWidth="1"/>
    <col min="6406" max="6406" width="6.25" style="8" customWidth="1"/>
    <col min="6407" max="6408" width="9.875" style="8" bestFit="1" customWidth="1"/>
    <col min="6409" max="6409" width="5.75" style="8" customWidth="1"/>
    <col min="6410" max="6410" width="45.125" style="8" bestFit="1" customWidth="1"/>
    <col min="6411" max="6411" width="38.75" style="8" customWidth="1"/>
    <col min="6412" max="6412" width="11"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3.625" style="8" customWidth="1"/>
    <col min="6658" max="6658" width="18.125" style="8" customWidth="1"/>
    <col min="6659" max="6659" width="14.375" style="8" bestFit="1" customWidth="1"/>
    <col min="6660" max="6660" width="13.125" style="8" bestFit="1" customWidth="1"/>
    <col min="6661" max="6661" width="49" style="8" customWidth="1"/>
    <col min="6662" max="6662" width="6.25" style="8" customWidth="1"/>
    <col min="6663" max="6664" width="9.875" style="8" bestFit="1" customWidth="1"/>
    <col min="6665" max="6665" width="5.75" style="8" customWidth="1"/>
    <col min="6666" max="6666" width="45.125" style="8" bestFit="1" customWidth="1"/>
    <col min="6667" max="6667" width="38.75" style="8" customWidth="1"/>
    <col min="6668" max="6668" width="11"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3.625" style="8" customWidth="1"/>
    <col min="6914" max="6914" width="18.125" style="8" customWidth="1"/>
    <col min="6915" max="6915" width="14.375" style="8" bestFit="1" customWidth="1"/>
    <col min="6916" max="6916" width="13.125" style="8" bestFit="1" customWidth="1"/>
    <col min="6917" max="6917" width="49" style="8" customWidth="1"/>
    <col min="6918" max="6918" width="6.25" style="8" customWidth="1"/>
    <col min="6919" max="6920" width="9.875" style="8" bestFit="1" customWidth="1"/>
    <col min="6921" max="6921" width="5.75" style="8" customWidth="1"/>
    <col min="6922" max="6922" width="45.125" style="8" bestFit="1" customWidth="1"/>
    <col min="6923" max="6923" width="38.75" style="8" customWidth="1"/>
    <col min="6924" max="6924" width="11"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3.625" style="8" customWidth="1"/>
    <col min="7170" max="7170" width="18.125" style="8" customWidth="1"/>
    <col min="7171" max="7171" width="14.375" style="8" bestFit="1" customWidth="1"/>
    <col min="7172" max="7172" width="13.125" style="8" bestFit="1" customWidth="1"/>
    <col min="7173" max="7173" width="49" style="8" customWidth="1"/>
    <col min="7174" max="7174" width="6.25" style="8" customWidth="1"/>
    <col min="7175" max="7176" width="9.875" style="8" bestFit="1" customWidth="1"/>
    <col min="7177" max="7177" width="5.75" style="8" customWidth="1"/>
    <col min="7178" max="7178" width="45.125" style="8" bestFit="1" customWidth="1"/>
    <col min="7179" max="7179" width="38.75" style="8" customWidth="1"/>
    <col min="7180" max="7180" width="11"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3.625" style="8" customWidth="1"/>
    <col min="7426" max="7426" width="18.125" style="8" customWidth="1"/>
    <col min="7427" max="7427" width="14.375" style="8" bestFit="1" customWidth="1"/>
    <col min="7428" max="7428" width="13.125" style="8" bestFit="1" customWidth="1"/>
    <col min="7429" max="7429" width="49" style="8" customWidth="1"/>
    <col min="7430" max="7430" width="6.25" style="8" customWidth="1"/>
    <col min="7431" max="7432" width="9.875" style="8" bestFit="1" customWidth="1"/>
    <col min="7433" max="7433" width="5.75" style="8" customWidth="1"/>
    <col min="7434" max="7434" width="45.125" style="8" bestFit="1" customWidth="1"/>
    <col min="7435" max="7435" width="38.75" style="8" customWidth="1"/>
    <col min="7436" max="7436" width="11"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3.625" style="8" customWidth="1"/>
    <col min="7682" max="7682" width="18.125" style="8" customWidth="1"/>
    <col min="7683" max="7683" width="14.375" style="8" bestFit="1" customWidth="1"/>
    <col min="7684" max="7684" width="13.125" style="8" bestFit="1" customWidth="1"/>
    <col min="7685" max="7685" width="49" style="8" customWidth="1"/>
    <col min="7686" max="7686" width="6.25" style="8" customWidth="1"/>
    <col min="7687" max="7688" width="9.875" style="8" bestFit="1" customWidth="1"/>
    <col min="7689" max="7689" width="5.75" style="8" customWidth="1"/>
    <col min="7690" max="7690" width="45.125" style="8" bestFit="1" customWidth="1"/>
    <col min="7691" max="7691" width="38.75" style="8" customWidth="1"/>
    <col min="7692" max="7692" width="11"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3.625" style="8" customWidth="1"/>
    <col min="7938" max="7938" width="18.125" style="8" customWidth="1"/>
    <col min="7939" max="7939" width="14.375" style="8" bestFit="1" customWidth="1"/>
    <col min="7940" max="7940" width="13.125" style="8" bestFit="1" customWidth="1"/>
    <col min="7941" max="7941" width="49" style="8" customWidth="1"/>
    <col min="7942" max="7942" width="6.25" style="8" customWidth="1"/>
    <col min="7943" max="7944" width="9.875" style="8" bestFit="1" customWidth="1"/>
    <col min="7945" max="7945" width="5.75" style="8" customWidth="1"/>
    <col min="7946" max="7946" width="45.125" style="8" bestFit="1" customWidth="1"/>
    <col min="7947" max="7947" width="38.75" style="8" customWidth="1"/>
    <col min="7948" max="7948" width="11"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3.625" style="8" customWidth="1"/>
    <col min="8194" max="8194" width="18.125" style="8" customWidth="1"/>
    <col min="8195" max="8195" width="14.375" style="8" bestFit="1" customWidth="1"/>
    <col min="8196" max="8196" width="13.125" style="8" bestFit="1" customWidth="1"/>
    <col min="8197" max="8197" width="49" style="8" customWidth="1"/>
    <col min="8198" max="8198" width="6.25" style="8" customWidth="1"/>
    <col min="8199" max="8200" width="9.875" style="8" bestFit="1" customWidth="1"/>
    <col min="8201" max="8201" width="5.75" style="8" customWidth="1"/>
    <col min="8202" max="8202" width="45.125" style="8" bestFit="1" customWidth="1"/>
    <col min="8203" max="8203" width="38.75" style="8" customWidth="1"/>
    <col min="8204" max="8204" width="11"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3.625" style="8" customWidth="1"/>
    <col min="8450" max="8450" width="18.125" style="8" customWidth="1"/>
    <col min="8451" max="8451" width="14.375" style="8" bestFit="1" customWidth="1"/>
    <col min="8452" max="8452" width="13.125" style="8" bestFit="1" customWidth="1"/>
    <col min="8453" max="8453" width="49" style="8" customWidth="1"/>
    <col min="8454" max="8454" width="6.25" style="8" customWidth="1"/>
    <col min="8455" max="8456" width="9.875" style="8" bestFit="1" customWidth="1"/>
    <col min="8457" max="8457" width="5.75" style="8" customWidth="1"/>
    <col min="8458" max="8458" width="45.125" style="8" bestFit="1" customWidth="1"/>
    <col min="8459" max="8459" width="38.75" style="8" customWidth="1"/>
    <col min="8460" max="8460" width="11"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3.625" style="8" customWidth="1"/>
    <col min="8706" max="8706" width="18.125" style="8" customWidth="1"/>
    <col min="8707" max="8707" width="14.375" style="8" bestFit="1" customWidth="1"/>
    <col min="8708" max="8708" width="13.125" style="8" bestFit="1" customWidth="1"/>
    <col min="8709" max="8709" width="49" style="8" customWidth="1"/>
    <col min="8710" max="8710" width="6.25" style="8" customWidth="1"/>
    <col min="8711" max="8712" width="9.875" style="8" bestFit="1" customWidth="1"/>
    <col min="8713" max="8713" width="5.75" style="8" customWidth="1"/>
    <col min="8714" max="8714" width="45.125" style="8" bestFit="1" customWidth="1"/>
    <col min="8715" max="8715" width="38.75" style="8" customWidth="1"/>
    <col min="8716" max="8716" width="11"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3.625" style="8" customWidth="1"/>
    <col min="8962" max="8962" width="18.125" style="8" customWidth="1"/>
    <col min="8963" max="8963" width="14.375" style="8" bestFit="1" customWidth="1"/>
    <col min="8964" max="8964" width="13.125" style="8" bestFit="1" customWidth="1"/>
    <col min="8965" max="8965" width="49" style="8" customWidth="1"/>
    <col min="8966" max="8966" width="6.25" style="8" customWidth="1"/>
    <col min="8967" max="8968" width="9.875" style="8" bestFit="1" customWidth="1"/>
    <col min="8969" max="8969" width="5.75" style="8" customWidth="1"/>
    <col min="8970" max="8970" width="45.125" style="8" bestFit="1" customWidth="1"/>
    <col min="8971" max="8971" width="38.75" style="8" customWidth="1"/>
    <col min="8972" max="8972" width="11"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3.625" style="8" customWidth="1"/>
    <col min="9218" max="9218" width="18.125" style="8" customWidth="1"/>
    <col min="9219" max="9219" width="14.375" style="8" bestFit="1" customWidth="1"/>
    <col min="9220" max="9220" width="13.125" style="8" bestFit="1" customWidth="1"/>
    <col min="9221" max="9221" width="49" style="8" customWidth="1"/>
    <col min="9222" max="9222" width="6.25" style="8" customWidth="1"/>
    <col min="9223" max="9224" width="9.875" style="8" bestFit="1" customWidth="1"/>
    <col min="9225" max="9225" width="5.75" style="8" customWidth="1"/>
    <col min="9226" max="9226" width="45.125" style="8" bestFit="1" customWidth="1"/>
    <col min="9227" max="9227" width="38.75" style="8" customWidth="1"/>
    <col min="9228" max="9228" width="11"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3.625" style="8" customWidth="1"/>
    <col min="9474" max="9474" width="18.125" style="8" customWidth="1"/>
    <col min="9475" max="9475" width="14.375" style="8" bestFit="1" customWidth="1"/>
    <col min="9476" max="9476" width="13.125" style="8" bestFit="1" customWidth="1"/>
    <col min="9477" max="9477" width="49" style="8" customWidth="1"/>
    <col min="9478" max="9478" width="6.25" style="8" customWidth="1"/>
    <col min="9479" max="9480" width="9.875" style="8" bestFit="1" customWidth="1"/>
    <col min="9481" max="9481" width="5.75" style="8" customWidth="1"/>
    <col min="9482" max="9482" width="45.125" style="8" bestFit="1" customWidth="1"/>
    <col min="9483" max="9483" width="38.75" style="8" customWidth="1"/>
    <col min="9484" max="9484" width="11"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3.625" style="8" customWidth="1"/>
    <col min="9730" max="9730" width="18.125" style="8" customWidth="1"/>
    <col min="9731" max="9731" width="14.375" style="8" bestFit="1" customWidth="1"/>
    <col min="9732" max="9732" width="13.125" style="8" bestFit="1" customWidth="1"/>
    <col min="9733" max="9733" width="49" style="8" customWidth="1"/>
    <col min="9734" max="9734" width="6.25" style="8" customWidth="1"/>
    <col min="9735" max="9736" width="9.875" style="8" bestFit="1" customWidth="1"/>
    <col min="9737" max="9737" width="5.75" style="8" customWidth="1"/>
    <col min="9738" max="9738" width="45.125" style="8" bestFit="1" customWidth="1"/>
    <col min="9739" max="9739" width="38.75" style="8" customWidth="1"/>
    <col min="9740" max="9740" width="11"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3.625" style="8" customWidth="1"/>
    <col min="9986" max="9986" width="18.125" style="8" customWidth="1"/>
    <col min="9987" max="9987" width="14.375" style="8" bestFit="1" customWidth="1"/>
    <col min="9988" max="9988" width="13.125" style="8" bestFit="1" customWidth="1"/>
    <col min="9989" max="9989" width="49" style="8" customWidth="1"/>
    <col min="9990" max="9990" width="6.25" style="8" customWidth="1"/>
    <col min="9991" max="9992" width="9.875" style="8" bestFit="1" customWidth="1"/>
    <col min="9993" max="9993" width="5.75" style="8" customWidth="1"/>
    <col min="9994" max="9994" width="45.125" style="8" bestFit="1" customWidth="1"/>
    <col min="9995" max="9995" width="38.75" style="8" customWidth="1"/>
    <col min="9996" max="9996" width="11"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3.625" style="8" customWidth="1"/>
    <col min="10242" max="10242" width="18.125" style="8" customWidth="1"/>
    <col min="10243" max="10243" width="14.375" style="8" bestFit="1" customWidth="1"/>
    <col min="10244" max="10244" width="13.125" style="8" bestFit="1" customWidth="1"/>
    <col min="10245" max="10245" width="49" style="8" customWidth="1"/>
    <col min="10246" max="10246" width="6.25" style="8" customWidth="1"/>
    <col min="10247" max="10248" width="9.875" style="8" bestFit="1" customWidth="1"/>
    <col min="10249" max="10249" width="5.75" style="8" customWidth="1"/>
    <col min="10250" max="10250" width="45.125" style="8" bestFit="1" customWidth="1"/>
    <col min="10251" max="10251" width="38.75" style="8" customWidth="1"/>
    <col min="10252" max="10252" width="11"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3.625" style="8" customWidth="1"/>
    <col min="10498" max="10498" width="18.125" style="8" customWidth="1"/>
    <col min="10499" max="10499" width="14.375" style="8" bestFit="1" customWidth="1"/>
    <col min="10500" max="10500" width="13.125" style="8" bestFit="1" customWidth="1"/>
    <col min="10501" max="10501" width="49" style="8" customWidth="1"/>
    <col min="10502" max="10502" width="6.25" style="8" customWidth="1"/>
    <col min="10503" max="10504" width="9.875" style="8" bestFit="1" customWidth="1"/>
    <col min="10505" max="10505" width="5.75" style="8" customWidth="1"/>
    <col min="10506" max="10506" width="45.125" style="8" bestFit="1" customWidth="1"/>
    <col min="10507" max="10507" width="38.75" style="8" customWidth="1"/>
    <col min="10508" max="10508" width="11"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3.625" style="8" customWidth="1"/>
    <col min="10754" max="10754" width="18.125" style="8" customWidth="1"/>
    <col min="10755" max="10755" width="14.375" style="8" bestFit="1" customWidth="1"/>
    <col min="10756" max="10756" width="13.125" style="8" bestFit="1" customWidth="1"/>
    <col min="10757" max="10757" width="49" style="8" customWidth="1"/>
    <col min="10758" max="10758" width="6.25" style="8" customWidth="1"/>
    <col min="10759" max="10760" width="9.875" style="8" bestFit="1" customWidth="1"/>
    <col min="10761" max="10761" width="5.75" style="8" customWidth="1"/>
    <col min="10762" max="10762" width="45.125" style="8" bestFit="1" customWidth="1"/>
    <col min="10763" max="10763" width="38.75" style="8" customWidth="1"/>
    <col min="10764" max="10764" width="11"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3.625" style="8" customWidth="1"/>
    <col min="11010" max="11010" width="18.125" style="8" customWidth="1"/>
    <col min="11011" max="11011" width="14.375" style="8" bestFit="1" customWidth="1"/>
    <col min="11012" max="11012" width="13.125" style="8" bestFit="1" customWidth="1"/>
    <col min="11013" max="11013" width="49" style="8" customWidth="1"/>
    <col min="11014" max="11014" width="6.25" style="8" customWidth="1"/>
    <col min="11015" max="11016" width="9.875" style="8" bestFit="1" customWidth="1"/>
    <col min="11017" max="11017" width="5.75" style="8" customWidth="1"/>
    <col min="11018" max="11018" width="45.125" style="8" bestFit="1" customWidth="1"/>
    <col min="11019" max="11019" width="38.75" style="8" customWidth="1"/>
    <col min="11020" max="11020" width="11"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3.625" style="8" customWidth="1"/>
    <col min="11266" max="11266" width="18.125" style="8" customWidth="1"/>
    <col min="11267" max="11267" width="14.375" style="8" bestFit="1" customWidth="1"/>
    <col min="11268" max="11268" width="13.125" style="8" bestFit="1" customWidth="1"/>
    <col min="11269" max="11269" width="49" style="8" customWidth="1"/>
    <col min="11270" max="11270" width="6.25" style="8" customWidth="1"/>
    <col min="11271" max="11272" width="9.875" style="8" bestFit="1" customWidth="1"/>
    <col min="11273" max="11273" width="5.75" style="8" customWidth="1"/>
    <col min="11274" max="11274" width="45.125" style="8" bestFit="1" customWidth="1"/>
    <col min="11275" max="11275" width="38.75" style="8" customWidth="1"/>
    <col min="11276" max="11276" width="11"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3.625" style="8" customWidth="1"/>
    <col min="11522" max="11522" width="18.125" style="8" customWidth="1"/>
    <col min="11523" max="11523" width="14.375" style="8" bestFit="1" customWidth="1"/>
    <col min="11524" max="11524" width="13.125" style="8" bestFit="1" customWidth="1"/>
    <col min="11525" max="11525" width="49" style="8" customWidth="1"/>
    <col min="11526" max="11526" width="6.25" style="8" customWidth="1"/>
    <col min="11527" max="11528" width="9.875" style="8" bestFit="1" customWidth="1"/>
    <col min="11529" max="11529" width="5.75" style="8" customWidth="1"/>
    <col min="11530" max="11530" width="45.125" style="8" bestFit="1" customWidth="1"/>
    <col min="11531" max="11531" width="38.75" style="8" customWidth="1"/>
    <col min="11532" max="11532" width="11"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3.625" style="8" customWidth="1"/>
    <col min="11778" max="11778" width="18.125" style="8" customWidth="1"/>
    <col min="11779" max="11779" width="14.375" style="8" bestFit="1" customWidth="1"/>
    <col min="11780" max="11780" width="13.125" style="8" bestFit="1" customWidth="1"/>
    <col min="11781" max="11781" width="49" style="8" customWidth="1"/>
    <col min="11782" max="11782" width="6.25" style="8" customWidth="1"/>
    <col min="11783" max="11784" width="9.875" style="8" bestFit="1" customWidth="1"/>
    <col min="11785" max="11785" width="5.75" style="8" customWidth="1"/>
    <col min="11786" max="11786" width="45.125" style="8" bestFit="1" customWidth="1"/>
    <col min="11787" max="11787" width="38.75" style="8" customWidth="1"/>
    <col min="11788" max="11788" width="11"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3.625" style="8" customWidth="1"/>
    <col min="12034" max="12034" width="18.125" style="8" customWidth="1"/>
    <col min="12035" max="12035" width="14.375" style="8" bestFit="1" customWidth="1"/>
    <col min="12036" max="12036" width="13.125" style="8" bestFit="1" customWidth="1"/>
    <col min="12037" max="12037" width="49" style="8" customWidth="1"/>
    <col min="12038" max="12038" width="6.25" style="8" customWidth="1"/>
    <col min="12039" max="12040" width="9.875" style="8" bestFit="1" customWidth="1"/>
    <col min="12041" max="12041" width="5.75" style="8" customWidth="1"/>
    <col min="12042" max="12042" width="45.125" style="8" bestFit="1" customWidth="1"/>
    <col min="12043" max="12043" width="38.75" style="8" customWidth="1"/>
    <col min="12044" max="12044" width="11"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3.625" style="8" customWidth="1"/>
    <col min="12290" max="12290" width="18.125" style="8" customWidth="1"/>
    <col min="12291" max="12291" width="14.375" style="8" bestFit="1" customWidth="1"/>
    <col min="12292" max="12292" width="13.125" style="8" bestFit="1" customWidth="1"/>
    <col min="12293" max="12293" width="49" style="8" customWidth="1"/>
    <col min="12294" max="12294" width="6.25" style="8" customWidth="1"/>
    <col min="12295" max="12296" width="9.875" style="8" bestFit="1" customWidth="1"/>
    <col min="12297" max="12297" width="5.75" style="8" customWidth="1"/>
    <col min="12298" max="12298" width="45.125" style="8" bestFit="1" customWidth="1"/>
    <col min="12299" max="12299" width="38.75" style="8" customWidth="1"/>
    <col min="12300" max="12300" width="11"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3.625" style="8" customWidth="1"/>
    <col min="12546" max="12546" width="18.125" style="8" customWidth="1"/>
    <col min="12547" max="12547" width="14.375" style="8" bestFit="1" customWidth="1"/>
    <col min="12548" max="12548" width="13.125" style="8" bestFit="1" customWidth="1"/>
    <col min="12549" max="12549" width="49" style="8" customWidth="1"/>
    <col min="12550" max="12550" width="6.25" style="8" customWidth="1"/>
    <col min="12551" max="12552" width="9.875" style="8" bestFit="1" customWidth="1"/>
    <col min="12553" max="12553" width="5.75" style="8" customWidth="1"/>
    <col min="12554" max="12554" width="45.125" style="8" bestFit="1" customWidth="1"/>
    <col min="12555" max="12555" width="38.75" style="8" customWidth="1"/>
    <col min="12556" max="12556" width="11"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3.625" style="8" customWidth="1"/>
    <col min="12802" max="12802" width="18.125" style="8" customWidth="1"/>
    <col min="12803" max="12803" width="14.375" style="8" bestFit="1" customWidth="1"/>
    <col min="12804" max="12804" width="13.125" style="8" bestFit="1" customWidth="1"/>
    <col min="12805" max="12805" width="49" style="8" customWidth="1"/>
    <col min="12806" max="12806" width="6.25" style="8" customWidth="1"/>
    <col min="12807" max="12808" width="9.875" style="8" bestFit="1" customWidth="1"/>
    <col min="12809" max="12809" width="5.75" style="8" customWidth="1"/>
    <col min="12810" max="12810" width="45.125" style="8" bestFit="1" customWidth="1"/>
    <col min="12811" max="12811" width="38.75" style="8" customWidth="1"/>
    <col min="12812" max="12812" width="11"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3.625" style="8" customWidth="1"/>
    <col min="13058" max="13058" width="18.125" style="8" customWidth="1"/>
    <col min="13059" max="13059" width="14.375" style="8" bestFit="1" customWidth="1"/>
    <col min="13060" max="13060" width="13.125" style="8" bestFit="1" customWidth="1"/>
    <col min="13061" max="13061" width="49" style="8" customWidth="1"/>
    <col min="13062" max="13062" width="6.25" style="8" customWidth="1"/>
    <col min="13063" max="13064" width="9.875" style="8" bestFit="1" customWidth="1"/>
    <col min="13065" max="13065" width="5.75" style="8" customWidth="1"/>
    <col min="13066" max="13066" width="45.125" style="8" bestFit="1" customWidth="1"/>
    <col min="13067" max="13067" width="38.75" style="8" customWidth="1"/>
    <col min="13068" max="13068" width="11"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3.625" style="8" customWidth="1"/>
    <col min="13314" max="13314" width="18.125" style="8" customWidth="1"/>
    <col min="13315" max="13315" width="14.375" style="8" bestFit="1" customWidth="1"/>
    <col min="13316" max="13316" width="13.125" style="8" bestFit="1" customWidth="1"/>
    <col min="13317" max="13317" width="49" style="8" customWidth="1"/>
    <col min="13318" max="13318" width="6.25" style="8" customWidth="1"/>
    <col min="13319" max="13320" width="9.875" style="8" bestFit="1" customWidth="1"/>
    <col min="13321" max="13321" width="5.75" style="8" customWidth="1"/>
    <col min="13322" max="13322" width="45.125" style="8" bestFit="1" customWidth="1"/>
    <col min="13323" max="13323" width="38.75" style="8" customWidth="1"/>
    <col min="13324" max="13324" width="11"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3.625" style="8" customWidth="1"/>
    <col min="13570" max="13570" width="18.125" style="8" customWidth="1"/>
    <col min="13571" max="13571" width="14.375" style="8" bestFit="1" customWidth="1"/>
    <col min="13572" max="13572" width="13.125" style="8" bestFit="1" customWidth="1"/>
    <col min="13573" max="13573" width="49" style="8" customWidth="1"/>
    <col min="13574" max="13574" width="6.25" style="8" customWidth="1"/>
    <col min="13575" max="13576" width="9.875" style="8" bestFit="1" customWidth="1"/>
    <col min="13577" max="13577" width="5.75" style="8" customWidth="1"/>
    <col min="13578" max="13578" width="45.125" style="8" bestFit="1" customWidth="1"/>
    <col min="13579" max="13579" width="38.75" style="8" customWidth="1"/>
    <col min="13580" max="13580" width="11"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3.625" style="8" customWidth="1"/>
    <col min="13826" max="13826" width="18.125" style="8" customWidth="1"/>
    <col min="13827" max="13827" width="14.375" style="8" bestFit="1" customWidth="1"/>
    <col min="13828" max="13828" width="13.125" style="8" bestFit="1" customWidth="1"/>
    <col min="13829" max="13829" width="49" style="8" customWidth="1"/>
    <col min="13830" max="13830" width="6.25" style="8" customWidth="1"/>
    <col min="13831" max="13832" width="9.875" style="8" bestFit="1" customWidth="1"/>
    <col min="13833" max="13833" width="5.75" style="8" customWidth="1"/>
    <col min="13834" max="13834" width="45.125" style="8" bestFit="1" customWidth="1"/>
    <col min="13835" max="13835" width="38.75" style="8" customWidth="1"/>
    <col min="13836" max="13836" width="11"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3.625" style="8" customWidth="1"/>
    <col min="14082" max="14082" width="18.125" style="8" customWidth="1"/>
    <col min="14083" max="14083" width="14.375" style="8" bestFit="1" customWidth="1"/>
    <col min="14084" max="14084" width="13.125" style="8" bestFit="1" customWidth="1"/>
    <col min="14085" max="14085" width="49" style="8" customWidth="1"/>
    <col min="14086" max="14086" width="6.25" style="8" customWidth="1"/>
    <col min="14087" max="14088" width="9.875" style="8" bestFit="1" customWidth="1"/>
    <col min="14089" max="14089" width="5.75" style="8" customWidth="1"/>
    <col min="14090" max="14090" width="45.125" style="8" bestFit="1" customWidth="1"/>
    <col min="14091" max="14091" width="38.75" style="8" customWidth="1"/>
    <col min="14092" max="14092" width="11"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3.625" style="8" customWidth="1"/>
    <col min="14338" max="14338" width="18.125" style="8" customWidth="1"/>
    <col min="14339" max="14339" width="14.375" style="8" bestFit="1" customWidth="1"/>
    <col min="14340" max="14340" width="13.125" style="8" bestFit="1" customWidth="1"/>
    <col min="14341" max="14341" width="49" style="8" customWidth="1"/>
    <col min="14342" max="14342" width="6.25" style="8" customWidth="1"/>
    <col min="14343" max="14344" width="9.875" style="8" bestFit="1" customWidth="1"/>
    <col min="14345" max="14345" width="5.75" style="8" customWidth="1"/>
    <col min="14346" max="14346" width="45.125" style="8" bestFit="1" customWidth="1"/>
    <col min="14347" max="14347" width="38.75" style="8" customWidth="1"/>
    <col min="14348" max="14348" width="11"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3.625" style="8" customWidth="1"/>
    <col min="14594" max="14594" width="18.125" style="8" customWidth="1"/>
    <col min="14595" max="14595" width="14.375" style="8" bestFit="1" customWidth="1"/>
    <col min="14596" max="14596" width="13.125" style="8" bestFit="1" customWidth="1"/>
    <col min="14597" max="14597" width="49" style="8" customWidth="1"/>
    <col min="14598" max="14598" width="6.25" style="8" customWidth="1"/>
    <col min="14599" max="14600" width="9.875" style="8" bestFit="1" customWidth="1"/>
    <col min="14601" max="14601" width="5.75" style="8" customWidth="1"/>
    <col min="14602" max="14602" width="45.125" style="8" bestFit="1" customWidth="1"/>
    <col min="14603" max="14603" width="38.75" style="8" customWidth="1"/>
    <col min="14604" max="14604" width="11"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3.625" style="8" customWidth="1"/>
    <col min="14850" max="14850" width="18.125" style="8" customWidth="1"/>
    <col min="14851" max="14851" width="14.375" style="8" bestFit="1" customWidth="1"/>
    <col min="14852" max="14852" width="13.125" style="8" bestFit="1" customWidth="1"/>
    <col min="14853" max="14853" width="49" style="8" customWidth="1"/>
    <col min="14854" max="14854" width="6.25" style="8" customWidth="1"/>
    <col min="14855" max="14856" width="9.875" style="8" bestFit="1" customWidth="1"/>
    <col min="14857" max="14857" width="5.75" style="8" customWidth="1"/>
    <col min="14858" max="14858" width="45.125" style="8" bestFit="1" customWidth="1"/>
    <col min="14859" max="14859" width="38.75" style="8" customWidth="1"/>
    <col min="14860" max="14860" width="11"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3.625" style="8" customWidth="1"/>
    <col min="15106" max="15106" width="18.125" style="8" customWidth="1"/>
    <col min="15107" max="15107" width="14.375" style="8" bestFit="1" customWidth="1"/>
    <col min="15108" max="15108" width="13.125" style="8" bestFit="1" customWidth="1"/>
    <col min="15109" max="15109" width="49" style="8" customWidth="1"/>
    <col min="15110" max="15110" width="6.25" style="8" customWidth="1"/>
    <col min="15111" max="15112" width="9.875" style="8" bestFit="1" customWidth="1"/>
    <col min="15113" max="15113" width="5.75" style="8" customWidth="1"/>
    <col min="15114" max="15114" width="45.125" style="8" bestFit="1" customWidth="1"/>
    <col min="15115" max="15115" width="38.75" style="8" customWidth="1"/>
    <col min="15116" max="15116" width="11"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3.625" style="8" customWidth="1"/>
    <col min="15362" max="15362" width="18.125" style="8" customWidth="1"/>
    <col min="15363" max="15363" width="14.375" style="8" bestFit="1" customWidth="1"/>
    <col min="15364" max="15364" width="13.125" style="8" bestFit="1" customWidth="1"/>
    <col min="15365" max="15365" width="49" style="8" customWidth="1"/>
    <col min="15366" max="15366" width="6.25" style="8" customWidth="1"/>
    <col min="15367" max="15368" width="9.875" style="8" bestFit="1" customWidth="1"/>
    <col min="15369" max="15369" width="5.75" style="8" customWidth="1"/>
    <col min="15370" max="15370" width="45.125" style="8" bestFit="1" customWidth="1"/>
    <col min="15371" max="15371" width="38.75" style="8" customWidth="1"/>
    <col min="15372" max="15372" width="11"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3.625" style="8" customWidth="1"/>
    <col min="15618" max="15618" width="18.125" style="8" customWidth="1"/>
    <col min="15619" max="15619" width="14.375" style="8" bestFit="1" customWidth="1"/>
    <col min="15620" max="15620" width="13.125" style="8" bestFit="1" customWidth="1"/>
    <col min="15621" max="15621" width="49" style="8" customWidth="1"/>
    <col min="15622" max="15622" width="6.25" style="8" customWidth="1"/>
    <col min="15623" max="15624" width="9.875" style="8" bestFit="1" customWidth="1"/>
    <col min="15625" max="15625" width="5.75" style="8" customWidth="1"/>
    <col min="15626" max="15626" width="45.125" style="8" bestFit="1" customWidth="1"/>
    <col min="15627" max="15627" width="38.75" style="8" customWidth="1"/>
    <col min="15628" max="15628" width="11"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3.625" style="8" customWidth="1"/>
    <col min="15874" max="15874" width="18.125" style="8" customWidth="1"/>
    <col min="15875" max="15875" width="14.375" style="8" bestFit="1" customWidth="1"/>
    <col min="15876" max="15876" width="13.125" style="8" bestFit="1" customWidth="1"/>
    <col min="15877" max="15877" width="49" style="8" customWidth="1"/>
    <col min="15878" max="15878" width="6.25" style="8" customWidth="1"/>
    <col min="15879" max="15880" width="9.875" style="8" bestFit="1" customWidth="1"/>
    <col min="15881" max="15881" width="5.75" style="8" customWidth="1"/>
    <col min="15882" max="15882" width="45.125" style="8" bestFit="1" customWidth="1"/>
    <col min="15883" max="15883" width="38.75" style="8" customWidth="1"/>
    <col min="15884" max="15884" width="11"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3.625" style="8" customWidth="1"/>
    <col min="16130" max="16130" width="18.125" style="8" customWidth="1"/>
    <col min="16131" max="16131" width="14.375" style="8" bestFit="1" customWidth="1"/>
    <col min="16132" max="16132" width="13.125" style="8" bestFit="1" customWidth="1"/>
    <col min="16133" max="16133" width="49" style="8" customWidth="1"/>
    <col min="16134" max="16134" width="6.25" style="8" customWidth="1"/>
    <col min="16135" max="16136" width="9.875" style="8" bestFit="1" customWidth="1"/>
    <col min="16137" max="16137" width="5.75" style="8" customWidth="1"/>
    <col min="16138" max="16138" width="45.125" style="8" bestFit="1" customWidth="1"/>
    <col min="16139" max="16139" width="38.75" style="8" customWidth="1"/>
    <col min="16140" max="16140" width="11"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1:17" ht="20.100000000000001" customHeight="1">
      <c r="B2" s="1" t="s">
        <v>0</v>
      </c>
      <c r="C2" s="1"/>
      <c r="D2" s="1"/>
      <c r="E2" s="92" t="s">
        <v>722</v>
      </c>
      <c r="G2" s="4" t="s">
        <v>2</v>
      </c>
      <c r="H2" s="5"/>
      <c r="I2" s="6"/>
      <c r="J2" s="7">
        <f>SUM(H:H)</f>
        <v>1255386</v>
      </c>
    </row>
    <row r="3" spans="1:17" ht="20.100000000000001" customHeight="1">
      <c r="B3" s="1" t="s">
        <v>3</v>
      </c>
      <c r="C3" s="1"/>
      <c r="D3" s="1"/>
      <c r="E3" s="98" t="s">
        <v>723</v>
      </c>
    </row>
    <row r="4" spans="1:17" ht="20.100000000000001" customHeight="1">
      <c r="B4" s="1" t="s">
        <v>5</v>
      </c>
      <c r="C4" s="1"/>
      <c r="D4" s="1"/>
      <c r="E4" s="98">
        <v>173311</v>
      </c>
      <c r="H4" s="288"/>
      <c r="J4" s="289" t="s">
        <v>724</v>
      </c>
      <c r="K4" s="290"/>
    </row>
    <row r="5" spans="1:17" ht="20.100000000000001" customHeight="1">
      <c r="B5" s="1" t="s">
        <v>6</v>
      </c>
      <c r="C5" s="1"/>
      <c r="D5" s="1"/>
      <c r="E5" s="102">
        <v>43817</v>
      </c>
      <c r="J5" s="291"/>
      <c r="K5" s="292"/>
    </row>
    <row r="6" spans="1:17" ht="20.100000000000001" customHeight="1">
      <c r="B6" s="1" t="s">
        <v>7</v>
      </c>
      <c r="C6" s="1"/>
      <c r="D6" s="1"/>
      <c r="E6" s="102">
        <v>43818</v>
      </c>
      <c r="G6" s="293"/>
      <c r="H6" s="8" t="s">
        <v>725</v>
      </c>
      <c r="J6" s="15"/>
      <c r="K6" s="16"/>
    </row>
    <row r="7" spans="1:17" ht="20.100000000000001" customHeight="1">
      <c r="B7" s="18"/>
      <c r="C7" s="18"/>
      <c r="D7" s="18"/>
      <c r="E7" s="294"/>
      <c r="G7" s="295"/>
      <c r="H7" s="8" t="s">
        <v>726</v>
      </c>
      <c r="J7" s="15"/>
      <c r="K7" s="16"/>
      <c r="L7" s="20"/>
    </row>
    <row r="9" spans="1:17" s="9" customFormat="1" ht="19.7" customHeight="1">
      <c r="B9" s="21" t="s">
        <v>8</v>
      </c>
      <c r="C9" s="21" t="s">
        <v>9</v>
      </c>
      <c r="D9" s="21" t="s">
        <v>10</v>
      </c>
      <c r="E9" s="22" t="s">
        <v>11</v>
      </c>
      <c r="F9" s="22" t="s">
        <v>12</v>
      </c>
      <c r="G9" s="22" t="s">
        <v>13</v>
      </c>
      <c r="H9" s="167" t="s">
        <v>14</v>
      </c>
      <c r="I9" s="167" t="s">
        <v>15</v>
      </c>
      <c r="J9" s="22" t="s">
        <v>16</v>
      </c>
      <c r="K9" s="22" t="s">
        <v>17</v>
      </c>
      <c r="L9" s="22" t="s">
        <v>18</v>
      </c>
      <c r="M9" s="25" t="s">
        <v>19</v>
      </c>
      <c r="N9" s="21" t="s">
        <v>20</v>
      </c>
      <c r="O9" s="22" t="s">
        <v>21</v>
      </c>
      <c r="P9" s="25" t="s">
        <v>22</v>
      </c>
      <c r="Q9" s="26" t="s">
        <v>23</v>
      </c>
    </row>
    <row r="10" spans="1:17" s="9" customFormat="1" ht="19.7" customHeight="1">
      <c r="B10" s="296" t="s">
        <v>727</v>
      </c>
      <c r="C10" s="297"/>
      <c r="D10" s="297"/>
      <c r="E10" s="298"/>
      <c r="F10" s="22"/>
      <c r="G10" s="22"/>
      <c r="H10" s="167"/>
      <c r="I10" s="167"/>
      <c r="J10" s="22"/>
      <c r="K10" s="22"/>
      <c r="L10" s="22"/>
      <c r="M10" s="25"/>
      <c r="N10" s="21"/>
      <c r="O10" s="22"/>
      <c r="P10" s="25"/>
      <c r="Q10" s="26"/>
    </row>
    <row r="11" spans="1:17" s="9" customFormat="1" ht="19.7" customHeight="1">
      <c r="A11" s="9">
        <v>1</v>
      </c>
      <c r="B11" s="21">
        <v>1</v>
      </c>
      <c r="C11" s="169" t="s">
        <v>550</v>
      </c>
      <c r="D11" s="169" t="s">
        <v>550</v>
      </c>
      <c r="E11" s="31" t="s">
        <v>728</v>
      </c>
      <c r="F11" s="22">
        <v>1</v>
      </c>
      <c r="G11" s="31">
        <v>550000</v>
      </c>
      <c r="H11" s="299">
        <f t="shared" ref="H11:H17" si="0">F11*G11</f>
        <v>550000</v>
      </c>
      <c r="I11" s="300"/>
      <c r="J11" s="301" t="s">
        <v>729</v>
      </c>
      <c r="K11" s="302" t="s">
        <v>730</v>
      </c>
      <c r="L11" s="22"/>
      <c r="M11" s="25">
        <v>43802</v>
      </c>
      <c r="N11" s="21"/>
      <c r="O11" s="32">
        <v>43815</v>
      </c>
      <c r="P11" s="25">
        <v>43812</v>
      </c>
      <c r="Q11" s="26">
        <v>43812</v>
      </c>
    </row>
    <row r="12" spans="1:17" s="9" customFormat="1" ht="19.7" customHeight="1">
      <c r="A12" s="9">
        <v>1</v>
      </c>
      <c r="B12" s="21">
        <f t="shared" ref="B12:B17" si="1">+B11+1</f>
        <v>2</v>
      </c>
      <c r="C12" s="169" t="s">
        <v>550</v>
      </c>
      <c r="D12" s="169" t="s">
        <v>550</v>
      </c>
      <c r="E12" s="182" t="s">
        <v>731</v>
      </c>
      <c r="F12" s="166">
        <v>1</v>
      </c>
      <c r="G12" s="182">
        <v>31500</v>
      </c>
      <c r="H12" s="299">
        <f t="shared" si="0"/>
        <v>31500</v>
      </c>
      <c r="I12" s="303"/>
      <c r="J12" s="182" t="s">
        <v>732</v>
      </c>
      <c r="K12" s="304"/>
      <c r="L12" s="22"/>
      <c r="M12" s="25">
        <v>43802</v>
      </c>
      <c r="N12" s="21"/>
      <c r="O12" s="32">
        <v>43815</v>
      </c>
      <c r="P12" s="25">
        <v>43812</v>
      </c>
      <c r="Q12" s="26"/>
    </row>
    <row r="13" spans="1:17" s="9" customFormat="1" ht="19.7" customHeight="1">
      <c r="A13" s="9">
        <v>1</v>
      </c>
      <c r="B13" s="21">
        <f t="shared" si="1"/>
        <v>3</v>
      </c>
      <c r="C13" s="169" t="s">
        <v>550</v>
      </c>
      <c r="D13" s="169" t="s">
        <v>550</v>
      </c>
      <c r="E13" s="182" t="s">
        <v>733</v>
      </c>
      <c r="F13" s="166">
        <v>1</v>
      </c>
      <c r="G13" s="182">
        <v>14000</v>
      </c>
      <c r="H13" s="299">
        <f t="shared" si="0"/>
        <v>14000</v>
      </c>
      <c r="I13" s="303"/>
      <c r="J13" s="182" t="s">
        <v>734</v>
      </c>
      <c r="K13" s="305"/>
      <c r="L13" s="22"/>
      <c r="M13" s="25">
        <v>43802</v>
      </c>
      <c r="N13" s="21"/>
      <c r="O13" s="32">
        <v>43815</v>
      </c>
      <c r="P13" s="25">
        <v>43812</v>
      </c>
      <c r="Q13" s="26"/>
    </row>
    <row r="14" spans="1:17" s="9" customFormat="1" ht="19.7" customHeight="1">
      <c r="A14" s="9">
        <v>1</v>
      </c>
      <c r="B14" s="21">
        <f t="shared" si="1"/>
        <v>4</v>
      </c>
      <c r="C14" s="169" t="s">
        <v>550</v>
      </c>
      <c r="D14" s="169" t="s">
        <v>550</v>
      </c>
      <c r="E14" s="182" t="s">
        <v>735</v>
      </c>
      <c r="F14" s="166">
        <v>1</v>
      </c>
      <c r="G14" s="182">
        <v>14000</v>
      </c>
      <c r="H14" s="299">
        <f t="shared" si="0"/>
        <v>14000</v>
      </c>
      <c r="I14" s="303"/>
      <c r="J14" s="182" t="s">
        <v>736</v>
      </c>
      <c r="K14" s="305"/>
      <c r="L14" s="21"/>
      <c r="M14" s="25">
        <v>43802</v>
      </c>
      <c r="N14" s="21"/>
      <c r="O14" s="32">
        <v>43815</v>
      </c>
      <c r="P14" s="25">
        <v>43812</v>
      </c>
      <c r="Q14" s="26"/>
    </row>
    <row r="15" spans="1:17" s="9" customFormat="1" ht="19.7" customHeight="1">
      <c r="A15" s="9">
        <v>2</v>
      </c>
      <c r="B15" s="21">
        <f t="shared" si="1"/>
        <v>5</v>
      </c>
      <c r="C15" s="169" t="s">
        <v>550</v>
      </c>
      <c r="D15" s="169" t="s">
        <v>550</v>
      </c>
      <c r="E15" s="182" t="s">
        <v>737</v>
      </c>
      <c r="F15" s="166">
        <v>1</v>
      </c>
      <c r="G15" s="306">
        <v>38000</v>
      </c>
      <c r="H15" s="299">
        <f t="shared" si="0"/>
        <v>38000</v>
      </c>
      <c r="I15" s="303"/>
      <c r="J15" s="182" t="s">
        <v>738</v>
      </c>
      <c r="K15" s="305"/>
      <c r="L15" s="21"/>
      <c r="M15" s="25">
        <v>43802</v>
      </c>
      <c r="N15" s="21"/>
      <c r="O15" s="32">
        <v>43815</v>
      </c>
      <c r="P15" s="25">
        <v>43812</v>
      </c>
      <c r="Q15" s="26"/>
    </row>
    <row r="16" spans="1:17" s="9" customFormat="1" ht="19.7" customHeight="1">
      <c r="A16" s="9">
        <v>1</v>
      </c>
      <c r="B16" s="21">
        <f t="shared" si="1"/>
        <v>6</v>
      </c>
      <c r="C16" s="236" t="s">
        <v>550</v>
      </c>
      <c r="D16" s="236" t="s">
        <v>550</v>
      </c>
      <c r="E16" s="301" t="s">
        <v>739</v>
      </c>
      <c r="F16" s="236">
        <v>2</v>
      </c>
      <c r="G16" s="307">
        <v>1300</v>
      </c>
      <c r="H16" s="36">
        <f t="shared" si="0"/>
        <v>2600</v>
      </c>
      <c r="I16" s="308"/>
      <c r="J16" s="301" t="s">
        <v>740</v>
      </c>
      <c r="K16" s="305"/>
      <c r="L16" s="21"/>
      <c r="M16" s="25">
        <v>43802</v>
      </c>
      <c r="N16" s="21"/>
      <c r="O16" s="32">
        <v>43815</v>
      </c>
      <c r="P16" s="25">
        <v>43812</v>
      </c>
      <c r="Q16" s="26"/>
    </row>
    <row r="17" spans="1:17" s="9" customFormat="1" ht="19.7" customHeight="1">
      <c r="A17" s="9">
        <v>1</v>
      </c>
      <c r="B17" s="21">
        <f t="shared" si="1"/>
        <v>7</v>
      </c>
      <c r="C17" s="22" t="s">
        <v>550</v>
      </c>
      <c r="D17" s="22" t="s">
        <v>550</v>
      </c>
      <c r="E17" s="173" t="s">
        <v>741</v>
      </c>
      <c r="F17" s="24">
        <v>1</v>
      </c>
      <c r="G17" s="36">
        <v>7125</v>
      </c>
      <c r="H17" s="36">
        <f t="shared" si="0"/>
        <v>7125</v>
      </c>
      <c r="I17" s="309"/>
      <c r="J17" s="310" t="s">
        <v>742</v>
      </c>
      <c r="K17" s="305"/>
      <c r="L17" s="21"/>
      <c r="M17" s="25">
        <v>43802</v>
      </c>
      <c r="N17" s="21"/>
      <c r="O17" s="32">
        <v>43815</v>
      </c>
      <c r="P17" s="25">
        <v>43812</v>
      </c>
      <c r="Q17" s="26"/>
    </row>
    <row r="18" spans="1:17" s="9" customFormat="1" ht="19.7" customHeight="1">
      <c r="B18" s="21"/>
      <c r="C18" s="21"/>
      <c r="D18" s="21"/>
      <c r="E18" s="75"/>
      <c r="F18" s="22"/>
      <c r="G18" s="266"/>
      <c r="H18" s="311"/>
      <c r="I18" s="167"/>
      <c r="J18" s="31"/>
      <c r="K18" s="38"/>
      <c r="L18" s="21"/>
      <c r="M18" s="25"/>
      <c r="N18" s="21"/>
      <c r="O18" s="32"/>
      <c r="P18" s="32"/>
      <c r="Q18" s="26"/>
    </row>
    <row r="19" spans="1:17" s="9" customFormat="1" ht="19.7" customHeight="1">
      <c r="B19" s="21"/>
      <c r="C19" s="21"/>
      <c r="D19" s="21"/>
      <c r="E19" s="312">
        <f>SUM(H11:H17)</f>
        <v>657225</v>
      </c>
      <c r="F19" s="22"/>
      <c r="G19" s="266"/>
      <c r="H19" s="311"/>
      <c r="I19" s="167"/>
      <c r="J19" s="31"/>
      <c r="K19" s="38"/>
      <c r="L19" s="21"/>
      <c r="M19" s="25"/>
      <c r="N19" s="21"/>
      <c r="O19" s="32"/>
      <c r="P19" s="32"/>
      <c r="Q19" s="26"/>
    </row>
    <row r="20" spans="1:17" s="9" customFormat="1" ht="19.7" customHeight="1">
      <c r="B20" s="21"/>
      <c r="C20" s="21"/>
      <c r="D20" s="21"/>
      <c r="E20" s="75"/>
      <c r="F20" s="22"/>
      <c r="G20" s="266"/>
      <c r="H20" s="311"/>
      <c r="I20" s="167"/>
      <c r="J20" s="31"/>
      <c r="K20" s="38"/>
      <c r="L20" s="21"/>
      <c r="M20" s="25"/>
      <c r="N20" s="21"/>
      <c r="O20" s="32"/>
      <c r="P20" s="32"/>
      <c r="Q20" s="26"/>
    </row>
    <row r="21" spans="1:17" s="9" customFormat="1" ht="19.7" customHeight="1">
      <c r="B21" s="296" t="s">
        <v>743</v>
      </c>
      <c r="C21" s="297"/>
      <c r="D21" s="297"/>
      <c r="E21" s="298"/>
      <c r="F21" s="22"/>
      <c r="G21" s="266"/>
      <c r="H21" s="311"/>
      <c r="I21" s="167"/>
      <c r="J21" s="31"/>
      <c r="K21" s="38"/>
      <c r="L21" s="21"/>
      <c r="M21" s="25"/>
      <c r="N21" s="21"/>
      <c r="O21" s="32"/>
      <c r="P21" s="32"/>
      <c r="Q21" s="26"/>
    </row>
    <row r="22" spans="1:17" s="9" customFormat="1" ht="19.7" customHeight="1">
      <c r="A22" s="9">
        <v>3</v>
      </c>
      <c r="B22" s="21">
        <f>+B17+1</f>
        <v>8</v>
      </c>
      <c r="C22" s="313" t="s">
        <v>565</v>
      </c>
      <c r="D22" s="313" t="s">
        <v>565</v>
      </c>
      <c r="E22" s="314" t="s">
        <v>744</v>
      </c>
      <c r="F22" s="315">
        <v>1</v>
      </c>
      <c r="G22" s="316">
        <v>22100</v>
      </c>
      <c r="H22" s="36">
        <f t="shared" ref="H22:H54" si="2">F22*G22</f>
        <v>22100</v>
      </c>
      <c r="I22" s="179"/>
      <c r="J22" s="183" t="s">
        <v>745</v>
      </c>
      <c r="K22" s="38"/>
      <c r="L22" s="21"/>
      <c r="M22" s="25">
        <v>43801</v>
      </c>
      <c r="N22" s="21"/>
      <c r="O22" s="32">
        <v>43816</v>
      </c>
      <c r="P22" s="32">
        <v>43816</v>
      </c>
      <c r="Q22" s="26">
        <v>43816</v>
      </c>
    </row>
    <row r="23" spans="1:17" s="9" customFormat="1" ht="19.7" customHeight="1">
      <c r="A23" s="9">
        <v>3</v>
      </c>
      <c r="B23" s="21">
        <f>+B22+1</f>
        <v>9</v>
      </c>
      <c r="C23" s="313" t="s">
        <v>565</v>
      </c>
      <c r="D23" s="313" t="s">
        <v>565</v>
      </c>
      <c r="E23" s="314" t="s">
        <v>746</v>
      </c>
      <c r="F23" s="315">
        <v>1</v>
      </c>
      <c r="G23" s="316">
        <v>4800</v>
      </c>
      <c r="H23" s="36">
        <f t="shared" si="2"/>
        <v>4800</v>
      </c>
      <c r="I23" s="179"/>
      <c r="J23" s="183" t="s">
        <v>747</v>
      </c>
      <c r="K23" s="38"/>
      <c r="L23" s="21"/>
      <c r="M23" s="25">
        <v>43801</v>
      </c>
      <c r="N23" s="21"/>
      <c r="O23" s="32">
        <v>43816</v>
      </c>
      <c r="P23" s="32">
        <v>43816</v>
      </c>
      <c r="Q23" s="26">
        <v>43816</v>
      </c>
    </row>
    <row r="24" spans="1:17" s="9" customFormat="1" ht="19.7" customHeight="1">
      <c r="A24" s="9">
        <v>3</v>
      </c>
      <c r="B24" s="21">
        <f t="shared" ref="B24:B54" si="3">+B23+1</f>
        <v>10</v>
      </c>
      <c r="C24" s="313" t="s">
        <v>565</v>
      </c>
      <c r="D24" s="313" t="s">
        <v>565</v>
      </c>
      <c r="E24" s="314" t="s">
        <v>748</v>
      </c>
      <c r="F24" s="315">
        <v>1</v>
      </c>
      <c r="G24" s="316">
        <v>11700</v>
      </c>
      <c r="H24" s="36">
        <f t="shared" si="2"/>
        <v>11700</v>
      </c>
      <c r="I24" s="179"/>
      <c r="J24" s="183" t="s">
        <v>749</v>
      </c>
      <c r="K24" s="38"/>
      <c r="L24" s="21"/>
      <c r="M24" s="25">
        <v>43801</v>
      </c>
      <c r="N24" s="21"/>
      <c r="O24" s="32">
        <v>43816</v>
      </c>
      <c r="P24" s="32">
        <v>43816</v>
      </c>
      <c r="Q24" s="26">
        <v>43816</v>
      </c>
    </row>
    <row r="25" spans="1:17" s="9" customFormat="1" ht="19.7" customHeight="1">
      <c r="A25" s="9">
        <v>3</v>
      </c>
      <c r="B25" s="21">
        <f t="shared" si="3"/>
        <v>11</v>
      </c>
      <c r="C25" s="313" t="s">
        <v>565</v>
      </c>
      <c r="D25" s="313" t="s">
        <v>565</v>
      </c>
      <c r="E25" s="314" t="s">
        <v>750</v>
      </c>
      <c r="F25" s="315">
        <v>1</v>
      </c>
      <c r="G25" s="316">
        <v>4600</v>
      </c>
      <c r="H25" s="36">
        <f t="shared" si="2"/>
        <v>4600</v>
      </c>
      <c r="I25" s="179"/>
      <c r="J25" s="183" t="s">
        <v>751</v>
      </c>
      <c r="K25" s="38"/>
      <c r="L25" s="21"/>
      <c r="M25" s="25">
        <v>43801</v>
      </c>
      <c r="N25" s="21"/>
      <c r="O25" s="32">
        <v>43816</v>
      </c>
      <c r="P25" s="32">
        <v>43816</v>
      </c>
      <c r="Q25" s="26">
        <v>43816</v>
      </c>
    </row>
    <row r="26" spans="1:17" s="9" customFormat="1" ht="19.7" customHeight="1">
      <c r="A26" s="9">
        <v>3</v>
      </c>
      <c r="B26" s="21">
        <f t="shared" si="3"/>
        <v>12</v>
      </c>
      <c r="C26" s="313" t="s">
        <v>565</v>
      </c>
      <c r="D26" s="313" t="s">
        <v>565</v>
      </c>
      <c r="E26" s="317" t="s">
        <v>752</v>
      </c>
      <c r="F26" s="318">
        <v>1</v>
      </c>
      <c r="G26" s="319">
        <v>7000</v>
      </c>
      <c r="H26" s="38">
        <f t="shared" si="2"/>
        <v>7000</v>
      </c>
      <c r="I26" s="167"/>
      <c r="J26" s="30" t="s">
        <v>753</v>
      </c>
      <c r="K26" s="38"/>
      <c r="L26" s="21"/>
      <c r="M26" s="25">
        <v>43801</v>
      </c>
      <c r="N26" s="21"/>
      <c r="O26" s="32">
        <v>43816</v>
      </c>
      <c r="P26" s="32">
        <v>43816</v>
      </c>
      <c r="Q26" s="26">
        <v>43816</v>
      </c>
    </row>
    <row r="27" spans="1:17" s="9" customFormat="1" ht="19.7" customHeight="1">
      <c r="A27" s="9">
        <v>3</v>
      </c>
      <c r="B27" s="21">
        <f t="shared" si="3"/>
        <v>13</v>
      </c>
      <c r="C27" s="313" t="s">
        <v>565</v>
      </c>
      <c r="D27" s="313" t="s">
        <v>565</v>
      </c>
      <c r="E27" s="317" t="s">
        <v>754</v>
      </c>
      <c r="F27" s="318">
        <v>1</v>
      </c>
      <c r="G27" s="319">
        <v>3260</v>
      </c>
      <c r="H27" s="38">
        <f t="shared" si="2"/>
        <v>3260</v>
      </c>
      <c r="I27" s="167"/>
      <c r="J27" s="30" t="s">
        <v>755</v>
      </c>
      <c r="K27" s="38"/>
      <c r="L27" s="21"/>
      <c r="M27" s="25">
        <v>43801</v>
      </c>
      <c r="N27" s="21"/>
      <c r="O27" s="32">
        <v>43816</v>
      </c>
      <c r="P27" s="32">
        <v>43816</v>
      </c>
      <c r="Q27" s="26">
        <v>43816</v>
      </c>
    </row>
    <row r="28" spans="1:17" s="9" customFormat="1" ht="19.7" customHeight="1">
      <c r="A28" s="9">
        <v>3</v>
      </c>
      <c r="B28" s="21">
        <f>+B27+1</f>
        <v>14</v>
      </c>
      <c r="C28" s="313" t="s">
        <v>565</v>
      </c>
      <c r="D28" s="313" t="s">
        <v>565</v>
      </c>
      <c r="E28" s="317" t="s">
        <v>756</v>
      </c>
      <c r="F28" s="318">
        <v>1</v>
      </c>
      <c r="G28" s="319">
        <v>5450</v>
      </c>
      <c r="H28" s="38">
        <f t="shared" si="2"/>
        <v>5450</v>
      </c>
      <c r="I28" s="167"/>
      <c r="J28" s="30" t="s">
        <v>757</v>
      </c>
      <c r="K28" s="38"/>
      <c r="L28" s="21"/>
      <c r="M28" s="25">
        <v>43801</v>
      </c>
      <c r="N28" s="21"/>
      <c r="O28" s="32">
        <v>43816</v>
      </c>
      <c r="P28" s="32">
        <v>43816</v>
      </c>
      <c r="Q28" s="26">
        <v>43816</v>
      </c>
    </row>
    <row r="29" spans="1:17" s="9" customFormat="1" ht="19.7" customHeight="1">
      <c r="A29" s="9">
        <v>3</v>
      </c>
      <c r="B29" s="21">
        <f t="shared" si="3"/>
        <v>15</v>
      </c>
      <c r="C29" s="313" t="s">
        <v>565</v>
      </c>
      <c r="D29" s="313" t="s">
        <v>565</v>
      </c>
      <c r="E29" s="320" t="s">
        <v>758</v>
      </c>
      <c r="F29" s="318">
        <v>1</v>
      </c>
      <c r="G29" s="319">
        <v>13750</v>
      </c>
      <c r="H29" s="38">
        <f t="shared" si="2"/>
        <v>13750</v>
      </c>
      <c r="I29" s="167"/>
      <c r="J29" s="30" t="s">
        <v>759</v>
      </c>
      <c r="K29" s="38" t="s">
        <v>760</v>
      </c>
      <c r="L29" s="21"/>
      <c r="M29" s="25">
        <v>43801</v>
      </c>
      <c r="N29" s="21"/>
      <c r="O29" s="32">
        <v>43816</v>
      </c>
      <c r="P29" s="32">
        <v>43816</v>
      </c>
      <c r="Q29" s="26">
        <v>43816</v>
      </c>
    </row>
    <row r="30" spans="1:17" s="9" customFormat="1" ht="19.7" customHeight="1">
      <c r="A30" s="9">
        <v>3</v>
      </c>
      <c r="B30" s="21">
        <f t="shared" si="3"/>
        <v>16</v>
      </c>
      <c r="C30" s="313" t="s">
        <v>565</v>
      </c>
      <c r="D30" s="313" t="s">
        <v>565</v>
      </c>
      <c r="E30" s="320" t="s">
        <v>761</v>
      </c>
      <c r="F30" s="318">
        <v>1</v>
      </c>
      <c r="G30" s="319">
        <v>11650</v>
      </c>
      <c r="H30" s="38">
        <f t="shared" si="2"/>
        <v>11650</v>
      </c>
      <c r="I30" s="167"/>
      <c r="J30" s="30" t="s">
        <v>762</v>
      </c>
      <c r="K30" s="38"/>
      <c r="L30" s="21"/>
      <c r="M30" s="25">
        <v>43801</v>
      </c>
      <c r="N30" s="21"/>
      <c r="O30" s="32">
        <v>43816</v>
      </c>
      <c r="P30" s="32">
        <v>43816</v>
      </c>
      <c r="Q30" s="26">
        <v>43816</v>
      </c>
    </row>
    <row r="31" spans="1:17" s="9" customFormat="1" ht="19.7" customHeight="1">
      <c r="A31" s="9">
        <v>3</v>
      </c>
      <c r="B31" s="21">
        <f>+B30+1</f>
        <v>17</v>
      </c>
      <c r="C31" s="321" t="s">
        <v>531</v>
      </c>
      <c r="D31" s="321" t="s">
        <v>531</v>
      </c>
      <c r="E31" s="322" t="s">
        <v>763</v>
      </c>
      <c r="F31" s="321">
        <v>4</v>
      </c>
      <c r="G31" s="323">
        <v>1020</v>
      </c>
      <c r="H31" s="38">
        <f t="shared" si="2"/>
        <v>4080</v>
      </c>
      <c r="I31" s="167"/>
      <c r="J31" s="30" t="s">
        <v>764</v>
      </c>
      <c r="K31" s="38" t="s">
        <v>765</v>
      </c>
      <c r="L31" s="21"/>
      <c r="M31" s="25">
        <v>43801</v>
      </c>
      <c r="N31" s="21"/>
      <c r="O31" s="32"/>
      <c r="P31" s="32">
        <v>43815</v>
      </c>
      <c r="Q31" s="26">
        <v>43815</v>
      </c>
    </row>
    <row r="32" spans="1:17" s="9" customFormat="1" ht="19.7" customHeight="1">
      <c r="A32" s="9">
        <v>3</v>
      </c>
      <c r="B32" s="21">
        <f t="shared" si="3"/>
        <v>18</v>
      </c>
      <c r="C32" s="321" t="s">
        <v>531</v>
      </c>
      <c r="D32" s="321" t="s">
        <v>531</v>
      </c>
      <c r="E32" s="322" t="s">
        <v>766</v>
      </c>
      <c r="F32" s="321">
        <v>5</v>
      </c>
      <c r="G32" s="323">
        <v>60</v>
      </c>
      <c r="H32" s="38">
        <f t="shared" si="2"/>
        <v>300</v>
      </c>
      <c r="I32" s="167"/>
      <c r="J32" s="30" t="s">
        <v>767</v>
      </c>
      <c r="K32" s="38" t="s">
        <v>768</v>
      </c>
      <c r="L32" s="21"/>
      <c r="M32" s="25">
        <v>43801</v>
      </c>
      <c r="N32" s="21"/>
      <c r="O32" s="32"/>
      <c r="P32" s="32">
        <v>43815</v>
      </c>
      <c r="Q32" s="26">
        <v>43815</v>
      </c>
    </row>
    <row r="33" spans="1:17" s="9" customFormat="1" ht="19.7" customHeight="1">
      <c r="A33" s="9">
        <v>3</v>
      </c>
      <c r="B33" s="21">
        <f t="shared" si="3"/>
        <v>19</v>
      </c>
      <c r="C33" s="324" t="s">
        <v>531</v>
      </c>
      <c r="D33" s="324" t="s">
        <v>531</v>
      </c>
      <c r="E33" s="325" t="s">
        <v>769</v>
      </c>
      <c r="F33" s="326">
        <v>2</v>
      </c>
      <c r="G33" s="327">
        <v>1050</v>
      </c>
      <c r="H33" s="328">
        <f t="shared" si="2"/>
        <v>2100</v>
      </c>
      <c r="I33" s="329"/>
      <c r="J33" s="330" t="s">
        <v>770</v>
      </c>
      <c r="K33" s="38" t="s">
        <v>771</v>
      </c>
      <c r="L33" s="21"/>
      <c r="M33" s="25">
        <v>43801</v>
      </c>
      <c r="N33" s="21"/>
      <c r="O33" s="32"/>
      <c r="P33" s="32">
        <v>43815</v>
      </c>
      <c r="Q33" s="26">
        <v>43815</v>
      </c>
    </row>
    <row r="34" spans="1:17" s="9" customFormat="1" ht="19.7" customHeight="1">
      <c r="A34" s="9">
        <v>3</v>
      </c>
      <c r="B34" s="21">
        <f t="shared" si="3"/>
        <v>20</v>
      </c>
      <c r="C34" s="331" t="s">
        <v>531</v>
      </c>
      <c r="D34" s="331" t="s">
        <v>531</v>
      </c>
      <c r="E34" s="332" t="s">
        <v>772</v>
      </c>
      <c r="F34" s="333">
        <v>2</v>
      </c>
      <c r="G34" s="334">
        <v>268</v>
      </c>
      <c r="H34" s="36">
        <f t="shared" si="2"/>
        <v>536</v>
      </c>
      <c r="I34" s="36"/>
      <c r="J34" s="30" t="s">
        <v>773</v>
      </c>
      <c r="K34" s="38" t="s">
        <v>774</v>
      </c>
      <c r="L34" s="21"/>
      <c r="M34" s="25">
        <v>43801</v>
      </c>
      <c r="N34" s="21"/>
      <c r="O34" s="32"/>
      <c r="P34" s="32">
        <v>43815</v>
      </c>
      <c r="Q34" s="26">
        <v>43815</v>
      </c>
    </row>
    <row r="35" spans="1:17" s="9" customFormat="1" ht="19.7" customHeight="1">
      <c r="A35" s="9">
        <v>3</v>
      </c>
      <c r="B35" s="21">
        <f t="shared" si="3"/>
        <v>21</v>
      </c>
      <c r="C35" s="331" t="s">
        <v>531</v>
      </c>
      <c r="D35" s="331" t="s">
        <v>531</v>
      </c>
      <c r="E35" s="332" t="s">
        <v>775</v>
      </c>
      <c r="F35" s="321">
        <v>4</v>
      </c>
      <c r="G35" s="323">
        <v>226</v>
      </c>
      <c r="H35" s="36">
        <f t="shared" si="2"/>
        <v>904</v>
      </c>
      <c r="I35" s="167"/>
      <c r="J35" s="30" t="s">
        <v>776</v>
      </c>
      <c r="K35" s="38" t="s">
        <v>777</v>
      </c>
      <c r="L35" s="21"/>
      <c r="M35" s="25">
        <v>43801</v>
      </c>
      <c r="N35" s="21"/>
      <c r="O35" s="32"/>
      <c r="P35" s="32">
        <v>43815</v>
      </c>
      <c r="Q35" s="26">
        <v>43815</v>
      </c>
    </row>
    <row r="36" spans="1:17" s="9" customFormat="1" ht="19.7" customHeight="1">
      <c r="A36" s="9">
        <v>3</v>
      </c>
      <c r="B36" s="21">
        <f t="shared" si="3"/>
        <v>22</v>
      </c>
      <c r="C36" s="331" t="s">
        <v>531</v>
      </c>
      <c r="D36" s="331" t="s">
        <v>531</v>
      </c>
      <c r="E36" s="332" t="s">
        <v>778</v>
      </c>
      <c r="F36" s="321">
        <v>1</v>
      </c>
      <c r="G36" s="323">
        <v>226</v>
      </c>
      <c r="H36" s="36">
        <f t="shared" si="2"/>
        <v>226</v>
      </c>
      <c r="I36" s="167"/>
      <c r="J36" s="30" t="s">
        <v>779</v>
      </c>
      <c r="K36" s="38" t="s">
        <v>760</v>
      </c>
      <c r="L36" s="21"/>
      <c r="M36" s="25">
        <v>43801</v>
      </c>
      <c r="N36" s="21"/>
      <c r="O36" s="32"/>
      <c r="P36" s="32">
        <v>43815</v>
      </c>
      <c r="Q36" s="26">
        <v>43815</v>
      </c>
    </row>
    <row r="37" spans="1:17" s="9" customFormat="1" ht="19.7" customHeight="1">
      <c r="A37" s="9">
        <v>3</v>
      </c>
      <c r="B37" s="21">
        <f>+B36+1</f>
        <v>23</v>
      </c>
      <c r="C37" s="335" t="s">
        <v>577</v>
      </c>
      <c r="D37" s="335" t="s">
        <v>577</v>
      </c>
      <c r="E37" s="336" t="s">
        <v>780</v>
      </c>
      <c r="F37" s="337">
        <v>1</v>
      </c>
      <c r="G37" s="338">
        <v>62780</v>
      </c>
      <c r="H37" s="36">
        <f t="shared" si="2"/>
        <v>62780</v>
      </c>
      <c r="I37" s="309"/>
      <c r="J37" s="182" t="s">
        <v>781</v>
      </c>
      <c r="K37" s="38"/>
      <c r="L37" s="21"/>
      <c r="M37" s="25">
        <v>43801</v>
      </c>
      <c r="N37" s="21"/>
      <c r="O37" s="32"/>
      <c r="P37" s="32">
        <v>43815</v>
      </c>
      <c r="Q37" s="26">
        <v>43815</v>
      </c>
    </row>
    <row r="38" spans="1:17" s="9" customFormat="1" ht="19.7" customHeight="1">
      <c r="A38" s="9">
        <v>3</v>
      </c>
      <c r="B38" s="21">
        <f t="shared" si="3"/>
        <v>24</v>
      </c>
      <c r="C38" s="335" t="s">
        <v>782</v>
      </c>
      <c r="D38" s="335" t="s">
        <v>783</v>
      </c>
      <c r="E38" s="336" t="s">
        <v>784</v>
      </c>
      <c r="F38" s="337">
        <v>1</v>
      </c>
      <c r="G38" s="338">
        <v>1470</v>
      </c>
      <c r="H38" s="36">
        <f t="shared" si="2"/>
        <v>1470</v>
      </c>
      <c r="I38" s="179"/>
      <c r="J38" s="182" t="s">
        <v>785</v>
      </c>
      <c r="K38" s="38"/>
      <c r="L38" s="21"/>
      <c r="M38" s="25">
        <v>43801</v>
      </c>
      <c r="N38" s="21"/>
      <c r="O38" s="32">
        <v>43815</v>
      </c>
      <c r="P38" s="32"/>
      <c r="Q38" s="26">
        <v>43809</v>
      </c>
    </row>
    <row r="39" spans="1:17" s="9" customFormat="1" ht="19.7" customHeight="1">
      <c r="A39" s="9">
        <v>3</v>
      </c>
      <c r="B39" s="21">
        <f t="shared" si="3"/>
        <v>25</v>
      </c>
      <c r="C39" s="321" t="s">
        <v>531</v>
      </c>
      <c r="D39" s="321" t="s">
        <v>531</v>
      </c>
      <c r="E39" s="339" t="s">
        <v>786</v>
      </c>
      <c r="F39" s="340">
        <v>35</v>
      </c>
      <c r="G39" s="341">
        <v>19</v>
      </c>
      <c r="H39" s="342">
        <f t="shared" si="2"/>
        <v>665</v>
      </c>
      <c r="I39" s="167"/>
      <c r="J39" s="164" t="s">
        <v>787</v>
      </c>
      <c r="K39" s="38"/>
      <c r="L39" s="21"/>
      <c r="M39" s="25">
        <v>43801</v>
      </c>
      <c r="N39" s="21"/>
      <c r="O39" s="32"/>
      <c r="P39" s="32">
        <v>43815</v>
      </c>
      <c r="Q39" s="26">
        <v>43815</v>
      </c>
    </row>
    <row r="40" spans="1:17" s="9" customFormat="1" ht="19.7" customHeight="1">
      <c r="A40" s="9">
        <v>3</v>
      </c>
      <c r="B40" s="21">
        <f t="shared" si="3"/>
        <v>26</v>
      </c>
      <c r="C40" s="331" t="s">
        <v>531</v>
      </c>
      <c r="D40" s="331" t="s">
        <v>531</v>
      </c>
      <c r="E40" s="332" t="s">
        <v>788</v>
      </c>
      <c r="F40" s="333">
        <v>4</v>
      </c>
      <c r="G40" s="343">
        <v>212</v>
      </c>
      <c r="H40" s="36">
        <f t="shared" si="2"/>
        <v>848</v>
      </c>
      <c r="I40" s="36"/>
      <c r="J40" s="30" t="s">
        <v>789</v>
      </c>
      <c r="K40" s="38" t="s">
        <v>790</v>
      </c>
      <c r="L40" s="21"/>
      <c r="M40" s="25">
        <v>43801</v>
      </c>
      <c r="N40" s="21"/>
      <c r="O40" s="32"/>
      <c r="P40" s="32">
        <v>43815</v>
      </c>
      <c r="Q40" s="26">
        <v>43815</v>
      </c>
    </row>
    <row r="41" spans="1:17" s="9" customFormat="1" ht="19.7" customHeight="1">
      <c r="A41" s="9">
        <v>3</v>
      </c>
      <c r="B41" s="21">
        <f t="shared" si="3"/>
        <v>27</v>
      </c>
      <c r="C41" s="331" t="s">
        <v>531</v>
      </c>
      <c r="D41" s="331" t="s">
        <v>531</v>
      </c>
      <c r="E41" s="332" t="s">
        <v>538</v>
      </c>
      <c r="F41" s="333">
        <v>6</v>
      </c>
      <c r="G41" s="343">
        <v>212</v>
      </c>
      <c r="H41" s="36">
        <f t="shared" si="2"/>
        <v>1272</v>
      </c>
      <c r="I41" s="36"/>
      <c r="J41" s="30" t="s">
        <v>791</v>
      </c>
      <c r="K41" s="38" t="s">
        <v>792</v>
      </c>
      <c r="L41" s="21"/>
      <c r="M41" s="25">
        <v>43801</v>
      </c>
      <c r="N41" s="21"/>
      <c r="O41" s="32"/>
      <c r="P41" s="32">
        <v>43815</v>
      </c>
      <c r="Q41" s="26">
        <v>43815</v>
      </c>
    </row>
    <row r="42" spans="1:17" s="9" customFormat="1" ht="19.7" customHeight="1">
      <c r="A42" s="9">
        <v>3</v>
      </c>
      <c r="B42" s="21">
        <f t="shared" si="3"/>
        <v>28</v>
      </c>
      <c r="C42" s="331" t="s">
        <v>531</v>
      </c>
      <c r="D42" s="331" t="s">
        <v>531</v>
      </c>
      <c r="E42" s="332" t="s">
        <v>793</v>
      </c>
      <c r="F42" s="333">
        <v>6</v>
      </c>
      <c r="G42" s="343">
        <v>226</v>
      </c>
      <c r="H42" s="36">
        <f t="shared" si="2"/>
        <v>1356</v>
      </c>
      <c r="I42" s="36"/>
      <c r="J42" s="30" t="s">
        <v>794</v>
      </c>
      <c r="K42" s="38" t="s">
        <v>795</v>
      </c>
      <c r="L42" s="21"/>
      <c r="M42" s="25">
        <v>43801</v>
      </c>
      <c r="N42" s="21"/>
      <c r="O42" s="32"/>
      <c r="P42" s="32">
        <v>43815</v>
      </c>
      <c r="Q42" s="26">
        <v>43815</v>
      </c>
    </row>
    <row r="43" spans="1:17" s="9" customFormat="1" ht="19.7" customHeight="1">
      <c r="A43" s="9">
        <v>3</v>
      </c>
      <c r="B43" s="21">
        <f t="shared" si="3"/>
        <v>29</v>
      </c>
      <c r="C43" s="331" t="s">
        <v>531</v>
      </c>
      <c r="D43" s="331" t="s">
        <v>531</v>
      </c>
      <c r="E43" s="332" t="s">
        <v>796</v>
      </c>
      <c r="F43" s="333">
        <v>23</v>
      </c>
      <c r="G43" s="343">
        <v>18</v>
      </c>
      <c r="H43" s="36">
        <f t="shared" si="2"/>
        <v>414</v>
      </c>
      <c r="I43" s="36"/>
      <c r="J43" s="30" t="s">
        <v>797</v>
      </c>
      <c r="K43" s="38" t="s">
        <v>798</v>
      </c>
      <c r="L43" s="21"/>
      <c r="M43" s="25">
        <v>43801</v>
      </c>
      <c r="N43" s="21"/>
      <c r="O43" s="32"/>
      <c r="P43" s="32">
        <v>43815</v>
      </c>
      <c r="Q43" s="26">
        <v>43815</v>
      </c>
    </row>
    <row r="44" spans="1:17" s="9" customFormat="1" ht="19.7" customHeight="1">
      <c r="A44" s="9">
        <v>3</v>
      </c>
      <c r="B44" s="21">
        <f t="shared" si="3"/>
        <v>30</v>
      </c>
      <c r="C44" s="331" t="s">
        <v>531</v>
      </c>
      <c r="D44" s="331" t="s">
        <v>531</v>
      </c>
      <c r="E44" s="332" t="s">
        <v>799</v>
      </c>
      <c r="F44" s="333">
        <v>10</v>
      </c>
      <c r="G44" s="343">
        <v>23</v>
      </c>
      <c r="H44" s="36">
        <f t="shared" si="2"/>
        <v>230</v>
      </c>
      <c r="I44" s="36"/>
      <c r="J44" s="30" t="s">
        <v>800</v>
      </c>
      <c r="K44" s="38" t="s">
        <v>801</v>
      </c>
      <c r="L44" s="21"/>
      <c r="M44" s="25">
        <v>43801</v>
      </c>
      <c r="N44" s="21"/>
      <c r="O44" s="32"/>
      <c r="P44" s="32">
        <v>43815</v>
      </c>
      <c r="Q44" s="26">
        <v>43815</v>
      </c>
    </row>
    <row r="45" spans="1:17" s="9" customFormat="1" ht="19.7" customHeight="1">
      <c r="A45" s="9">
        <v>3</v>
      </c>
      <c r="B45" s="21">
        <f t="shared" si="3"/>
        <v>31</v>
      </c>
      <c r="C45" s="331" t="s">
        <v>531</v>
      </c>
      <c r="D45" s="331" t="s">
        <v>531</v>
      </c>
      <c r="E45" s="332" t="s">
        <v>802</v>
      </c>
      <c r="F45" s="333">
        <v>3</v>
      </c>
      <c r="G45" s="343">
        <v>212</v>
      </c>
      <c r="H45" s="36">
        <f t="shared" si="2"/>
        <v>636</v>
      </c>
      <c r="I45" s="36"/>
      <c r="J45" s="30" t="s">
        <v>803</v>
      </c>
      <c r="K45" s="38" t="s">
        <v>804</v>
      </c>
      <c r="L45" s="21"/>
      <c r="M45" s="25">
        <v>43801</v>
      </c>
      <c r="N45" s="21"/>
      <c r="O45" s="32"/>
      <c r="P45" s="32">
        <v>43815</v>
      </c>
      <c r="Q45" s="26">
        <v>43815</v>
      </c>
    </row>
    <row r="46" spans="1:17" s="9" customFormat="1" ht="19.7" customHeight="1">
      <c r="A46" s="9">
        <v>3</v>
      </c>
      <c r="B46" s="21">
        <f t="shared" si="3"/>
        <v>32</v>
      </c>
      <c r="C46" s="331" t="s">
        <v>531</v>
      </c>
      <c r="D46" s="331" t="s">
        <v>531</v>
      </c>
      <c r="E46" s="332" t="s">
        <v>805</v>
      </c>
      <c r="F46" s="333">
        <v>4</v>
      </c>
      <c r="G46" s="343">
        <v>212</v>
      </c>
      <c r="H46" s="36">
        <f t="shared" si="2"/>
        <v>848</v>
      </c>
      <c r="I46" s="36"/>
      <c r="J46" s="30" t="s">
        <v>806</v>
      </c>
      <c r="K46" s="38" t="s">
        <v>807</v>
      </c>
      <c r="L46" s="21"/>
      <c r="M46" s="25">
        <v>43801</v>
      </c>
      <c r="N46" s="21"/>
      <c r="O46" s="32"/>
      <c r="P46" s="32">
        <v>43815</v>
      </c>
      <c r="Q46" s="26">
        <v>43815</v>
      </c>
    </row>
    <row r="47" spans="1:17" s="9" customFormat="1" ht="19.7" customHeight="1">
      <c r="A47" s="9">
        <v>18</v>
      </c>
      <c r="B47" s="21">
        <f t="shared" si="3"/>
        <v>33</v>
      </c>
      <c r="C47" s="324" t="s">
        <v>531</v>
      </c>
      <c r="D47" s="324" t="s">
        <v>531</v>
      </c>
      <c r="E47" s="325" t="s">
        <v>808</v>
      </c>
      <c r="F47" s="326">
        <v>1</v>
      </c>
      <c r="G47" s="327">
        <v>1260</v>
      </c>
      <c r="H47" s="328">
        <f t="shared" si="2"/>
        <v>1260</v>
      </c>
      <c r="I47" s="329"/>
      <c r="J47" s="330" t="s">
        <v>809</v>
      </c>
      <c r="K47" s="38"/>
      <c r="L47" s="21"/>
      <c r="M47" s="25">
        <v>43801</v>
      </c>
      <c r="N47" s="21"/>
      <c r="O47" s="32"/>
      <c r="P47" s="32">
        <v>43815</v>
      </c>
      <c r="Q47" s="26">
        <v>43815</v>
      </c>
    </row>
    <row r="48" spans="1:17" s="9" customFormat="1" ht="19.7" customHeight="1">
      <c r="A48" s="9">
        <v>19</v>
      </c>
      <c r="B48" s="21">
        <f t="shared" si="3"/>
        <v>34</v>
      </c>
      <c r="C48" s="324" t="s">
        <v>531</v>
      </c>
      <c r="D48" s="324" t="s">
        <v>531</v>
      </c>
      <c r="E48" s="325" t="s">
        <v>810</v>
      </c>
      <c r="F48" s="326">
        <v>1</v>
      </c>
      <c r="G48" s="327">
        <v>1480</v>
      </c>
      <c r="H48" s="328">
        <f t="shared" si="2"/>
        <v>1480</v>
      </c>
      <c r="I48" s="329"/>
      <c r="J48" s="330" t="s">
        <v>809</v>
      </c>
      <c r="K48" s="38"/>
      <c r="L48" s="21"/>
      <c r="M48" s="25">
        <v>43801</v>
      </c>
      <c r="N48" s="21"/>
      <c r="O48" s="32"/>
      <c r="P48" s="32">
        <v>43815</v>
      </c>
      <c r="Q48" s="26">
        <v>43815</v>
      </c>
    </row>
    <row r="49" spans="1:17" s="9" customFormat="1" ht="19.7" customHeight="1">
      <c r="A49" s="9">
        <v>24</v>
      </c>
      <c r="B49" s="21">
        <f t="shared" si="3"/>
        <v>35</v>
      </c>
      <c r="C49" s="324" t="s">
        <v>531</v>
      </c>
      <c r="D49" s="324" t="s">
        <v>531</v>
      </c>
      <c r="E49" s="325" t="s">
        <v>811</v>
      </c>
      <c r="F49" s="326">
        <v>1</v>
      </c>
      <c r="G49" s="327">
        <v>1100</v>
      </c>
      <c r="H49" s="328">
        <f t="shared" si="2"/>
        <v>1100</v>
      </c>
      <c r="I49" s="329"/>
      <c r="J49" s="330" t="s">
        <v>809</v>
      </c>
      <c r="K49" s="38"/>
      <c r="L49" s="21"/>
      <c r="M49" s="25">
        <v>43801</v>
      </c>
      <c r="N49" s="21"/>
      <c r="O49" s="32"/>
      <c r="P49" s="32">
        <v>43815</v>
      </c>
      <c r="Q49" s="26">
        <v>43815</v>
      </c>
    </row>
    <row r="50" spans="1:17" s="9" customFormat="1" ht="19.7" customHeight="1">
      <c r="A50" s="9">
        <v>30</v>
      </c>
      <c r="B50" s="21">
        <f t="shared" si="3"/>
        <v>36</v>
      </c>
      <c r="C50" s="324" t="s">
        <v>531</v>
      </c>
      <c r="D50" s="324" t="s">
        <v>531</v>
      </c>
      <c r="E50" s="325" t="s">
        <v>812</v>
      </c>
      <c r="F50" s="326">
        <v>1</v>
      </c>
      <c r="G50" s="327">
        <v>1100</v>
      </c>
      <c r="H50" s="328">
        <f t="shared" si="2"/>
        <v>1100</v>
      </c>
      <c r="I50" s="329"/>
      <c r="J50" s="330" t="s">
        <v>809</v>
      </c>
      <c r="K50" s="38"/>
      <c r="L50" s="21"/>
      <c r="M50" s="25">
        <v>43801</v>
      </c>
      <c r="N50" s="21"/>
      <c r="O50" s="32"/>
      <c r="P50" s="32">
        <v>43815</v>
      </c>
      <c r="Q50" s="26">
        <v>43815</v>
      </c>
    </row>
    <row r="51" spans="1:17" s="9" customFormat="1" ht="19.7" customHeight="1">
      <c r="A51" s="9">
        <v>20</v>
      </c>
      <c r="B51" s="21">
        <f t="shared" si="3"/>
        <v>37</v>
      </c>
      <c r="C51" s="324" t="s">
        <v>531</v>
      </c>
      <c r="D51" s="324" t="s">
        <v>531</v>
      </c>
      <c r="E51" s="325" t="s">
        <v>813</v>
      </c>
      <c r="F51" s="326">
        <v>2</v>
      </c>
      <c r="G51" s="327">
        <v>1360</v>
      </c>
      <c r="H51" s="328">
        <f t="shared" si="2"/>
        <v>2720</v>
      </c>
      <c r="I51" s="329"/>
      <c r="J51" s="330" t="s">
        <v>814</v>
      </c>
      <c r="K51" s="38"/>
      <c r="L51" s="21"/>
      <c r="M51" s="25">
        <v>43801</v>
      </c>
      <c r="N51" s="21"/>
      <c r="O51" s="32"/>
      <c r="P51" s="32">
        <v>43815</v>
      </c>
      <c r="Q51" s="26">
        <v>43815</v>
      </c>
    </row>
    <row r="52" spans="1:17" s="9" customFormat="1" ht="19.7" customHeight="1">
      <c r="A52" s="9">
        <v>21</v>
      </c>
      <c r="B52" s="21">
        <f t="shared" si="3"/>
        <v>38</v>
      </c>
      <c r="C52" s="324" t="s">
        <v>531</v>
      </c>
      <c r="D52" s="324" t="s">
        <v>531</v>
      </c>
      <c r="E52" s="325" t="s">
        <v>815</v>
      </c>
      <c r="F52" s="326">
        <v>2</v>
      </c>
      <c r="G52" s="327">
        <v>2210</v>
      </c>
      <c r="H52" s="328">
        <f t="shared" si="2"/>
        <v>4420</v>
      </c>
      <c r="I52" s="329"/>
      <c r="J52" s="330" t="s">
        <v>816</v>
      </c>
      <c r="K52" s="38"/>
      <c r="L52" s="21"/>
      <c r="M52" s="25">
        <v>43801</v>
      </c>
      <c r="N52" s="21"/>
      <c r="O52" s="32"/>
      <c r="P52" s="32">
        <v>43815</v>
      </c>
      <c r="Q52" s="26">
        <v>43815</v>
      </c>
    </row>
    <row r="53" spans="1:17" s="9" customFormat="1" ht="19.7" customHeight="1">
      <c r="A53" s="9">
        <v>22</v>
      </c>
      <c r="B53" s="21">
        <f t="shared" si="3"/>
        <v>39</v>
      </c>
      <c r="C53" s="324" t="s">
        <v>531</v>
      </c>
      <c r="D53" s="324" t="s">
        <v>531</v>
      </c>
      <c r="E53" s="325" t="s">
        <v>817</v>
      </c>
      <c r="F53" s="326">
        <v>1</v>
      </c>
      <c r="G53" s="327">
        <v>1370</v>
      </c>
      <c r="H53" s="328">
        <f t="shared" si="2"/>
        <v>1370</v>
      </c>
      <c r="I53" s="329"/>
      <c r="J53" s="330" t="s">
        <v>814</v>
      </c>
      <c r="K53" s="38"/>
      <c r="L53" s="21"/>
      <c r="M53" s="25">
        <v>43801</v>
      </c>
      <c r="N53" s="21"/>
      <c r="O53" s="32"/>
      <c r="P53" s="32">
        <v>43815</v>
      </c>
      <c r="Q53" s="26">
        <v>43815</v>
      </c>
    </row>
    <row r="54" spans="1:17" s="9" customFormat="1" ht="19.7" customHeight="1">
      <c r="A54" s="9">
        <v>23</v>
      </c>
      <c r="B54" s="21">
        <f t="shared" si="3"/>
        <v>40</v>
      </c>
      <c r="C54" s="324" t="s">
        <v>531</v>
      </c>
      <c r="D54" s="324" t="s">
        <v>531</v>
      </c>
      <c r="E54" s="325" t="s">
        <v>818</v>
      </c>
      <c r="F54" s="326">
        <v>1</v>
      </c>
      <c r="G54" s="327">
        <v>2170</v>
      </c>
      <c r="H54" s="328">
        <f t="shared" si="2"/>
        <v>2170</v>
      </c>
      <c r="I54" s="329"/>
      <c r="J54" s="330" t="s">
        <v>816</v>
      </c>
      <c r="K54" s="38"/>
      <c r="L54" s="21"/>
      <c r="M54" s="25">
        <v>43801</v>
      </c>
      <c r="N54" s="21"/>
      <c r="O54" s="32"/>
      <c r="P54" s="32">
        <v>43815</v>
      </c>
      <c r="Q54" s="26">
        <v>43815</v>
      </c>
    </row>
    <row r="55" spans="1:17" s="9" customFormat="1" ht="19.7" customHeight="1">
      <c r="B55" s="21"/>
      <c r="C55" s="21"/>
      <c r="D55" s="21"/>
      <c r="E55" s="157"/>
      <c r="F55" s="158"/>
      <c r="G55" s="213"/>
      <c r="H55" s="36"/>
      <c r="I55" s="36"/>
      <c r="J55" s="30"/>
      <c r="K55" s="38"/>
      <c r="L55" s="21"/>
      <c r="M55" s="25"/>
      <c r="N55" s="21"/>
      <c r="O55" s="32"/>
      <c r="P55" s="32"/>
      <c r="Q55" s="26"/>
    </row>
    <row r="56" spans="1:17" s="9" customFormat="1" ht="19.7" customHeight="1">
      <c r="B56" s="21"/>
      <c r="C56" s="21"/>
      <c r="D56" s="21"/>
      <c r="E56" s="312">
        <f>SUM(H22:H55)</f>
        <v>178595</v>
      </c>
      <c r="F56" s="22"/>
      <c r="G56" s="266"/>
      <c r="I56" s="167"/>
      <c r="J56" s="31"/>
      <c r="K56" s="38"/>
      <c r="L56" s="21"/>
      <c r="M56" s="25"/>
      <c r="N56" s="21"/>
      <c r="O56" s="32"/>
      <c r="P56" s="32"/>
      <c r="Q56" s="26"/>
    </row>
    <row r="57" spans="1:17" s="9" customFormat="1" ht="19.7" customHeight="1">
      <c r="B57" s="21"/>
      <c r="C57" s="21"/>
      <c r="D57" s="21"/>
      <c r="E57" s="75"/>
      <c r="F57" s="22"/>
      <c r="G57" s="266"/>
      <c r="H57" s="311"/>
      <c r="I57" s="167"/>
      <c r="J57" s="31"/>
      <c r="K57" s="38"/>
      <c r="L57" s="21"/>
      <c r="M57" s="25"/>
      <c r="N57" s="21"/>
      <c r="O57" s="32"/>
      <c r="P57" s="32"/>
      <c r="Q57" s="26"/>
    </row>
    <row r="58" spans="1:17" s="9" customFormat="1" ht="19.7" customHeight="1">
      <c r="B58" s="21"/>
      <c r="C58" s="21"/>
      <c r="D58" s="21"/>
      <c r="E58" s="41"/>
      <c r="F58" s="22"/>
      <c r="G58" s="36"/>
      <c r="H58" s="38"/>
      <c r="I58" s="188"/>
      <c r="J58" s="31"/>
      <c r="K58" s="31"/>
      <c r="L58" s="21"/>
      <c r="M58" s="25"/>
      <c r="N58" s="21"/>
      <c r="O58" s="32"/>
      <c r="P58" s="32"/>
      <c r="Q58" s="26"/>
    </row>
    <row r="59" spans="1:17" s="9" customFormat="1" ht="19.7" customHeight="1">
      <c r="A59" s="22"/>
      <c r="B59" s="344" t="s">
        <v>819</v>
      </c>
      <c r="C59" s="345"/>
      <c r="D59" s="345"/>
      <c r="E59" s="346"/>
      <c r="F59" s="347"/>
      <c r="G59" s="348"/>
      <c r="H59" s="342"/>
      <c r="I59" s="349"/>
      <c r="J59" s="350"/>
      <c r="K59" s="31"/>
      <c r="L59" s="21"/>
      <c r="M59" s="25"/>
      <c r="N59" s="21"/>
      <c r="O59" s="32"/>
      <c r="P59" s="32"/>
      <c r="Q59" s="26"/>
    </row>
    <row r="60" spans="1:17" s="9" customFormat="1" ht="19.7" customHeight="1">
      <c r="A60" s="22">
        <v>4</v>
      </c>
      <c r="B60" s="21">
        <f>+B54+1</f>
        <v>41</v>
      </c>
      <c r="C60" s="351" t="s">
        <v>531</v>
      </c>
      <c r="D60" s="351" t="s">
        <v>531</v>
      </c>
      <c r="E60" s="352" t="s">
        <v>820</v>
      </c>
      <c r="F60" s="353">
        <v>1</v>
      </c>
      <c r="G60" s="354">
        <v>5855</v>
      </c>
      <c r="H60" s="36">
        <f>F60*G60</f>
        <v>5855</v>
      </c>
      <c r="I60" s="188"/>
      <c r="J60" s="175" t="s">
        <v>821</v>
      </c>
      <c r="K60" s="31"/>
      <c r="L60" s="21"/>
      <c r="M60" s="25">
        <v>43801</v>
      </c>
      <c r="N60" s="21"/>
      <c r="O60" s="32"/>
      <c r="P60" s="32">
        <v>43815</v>
      </c>
      <c r="Q60" s="26">
        <v>43815</v>
      </c>
    </row>
    <row r="61" spans="1:17" s="9" customFormat="1" ht="19.7" customHeight="1">
      <c r="A61" s="22">
        <v>4</v>
      </c>
      <c r="B61" s="21">
        <f>+B60+1</f>
        <v>42</v>
      </c>
      <c r="C61" s="331" t="s">
        <v>531</v>
      </c>
      <c r="D61" s="331" t="s">
        <v>531</v>
      </c>
      <c r="E61" s="355" t="s">
        <v>822</v>
      </c>
      <c r="F61" s="337">
        <v>2</v>
      </c>
      <c r="G61" s="338">
        <v>820</v>
      </c>
      <c r="H61" s="36">
        <f>F61*G61</f>
        <v>1640</v>
      </c>
      <c r="I61" s="188"/>
      <c r="J61" s="175" t="s">
        <v>823</v>
      </c>
      <c r="K61" s="31"/>
      <c r="L61" s="21"/>
      <c r="M61" s="25">
        <v>43801</v>
      </c>
      <c r="N61" s="21"/>
      <c r="O61" s="32"/>
      <c r="P61" s="32">
        <v>43815</v>
      </c>
      <c r="Q61" s="26">
        <v>43815</v>
      </c>
    </row>
    <row r="62" spans="1:17" s="9" customFormat="1" ht="19.7" customHeight="1">
      <c r="A62" s="22">
        <v>4</v>
      </c>
      <c r="B62" s="21">
        <f>+B61+1</f>
        <v>43</v>
      </c>
      <c r="C62" s="331" t="s">
        <v>531</v>
      </c>
      <c r="D62" s="331" t="s">
        <v>531</v>
      </c>
      <c r="E62" s="355" t="s">
        <v>824</v>
      </c>
      <c r="F62" s="337">
        <v>2</v>
      </c>
      <c r="G62" s="338">
        <v>830</v>
      </c>
      <c r="H62" s="36">
        <f>F62*G62</f>
        <v>1660</v>
      </c>
      <c r="I62" s="188"/>
      <c r="J62" s="175" t="s">
        <v>825</v>
      </c>
      <c r="K62" s="31"/>
      <c r="L62" s="21"/>
      <c r="M62" s="25">
        <v>43801</v>
      </c>
      <c r="N62" s="21"/>
      <c r="O62" s="32"/>
      <c r="P62" s="32">
        <v>43815</v>
      </c>
      <c r="Q62" s="26">
        <v>43815</v>
      </c>
    </row>
    <row r="63" spans="1:17" s="9" customFormat="1" ht="19.7" customHeight="1">
      <c r="A63" s="22">
        <v>4</v>
      </c>
      <c r="B63" s="21">
        <f>+B62+1</f>
        <v>44</v>
      </c>
      <c r="C63" s="331" t="s">
        <v>531</v>
      </c>
      <c r="D63" s="331" t="s">
        <v>531</v>
      </c>
      <c r="E63" s="336" t="s">
        <v>826</v>
      </c>
      <c r="F63" s="337">
        <v>3</v>
      </c>
      <c r="G63" s="338">
        <v>109</v>
      </c>
      <c r="H63" s="36">
        <f>F63*G63</f>
        <v>327</v>
      </c>
      <c r="I63" s="167"/>
      <c r="J63" s="183" t="s">
        <v>827</v>
      </c>
      <c r="K63" s="31"/>
      <c r="L63" s="21"/>
      <c r="M63" s="25">
        <v>43801</v>
      </c>
      <c r="N63" s="21"/>
      <c r="O63" s="32"/>
      <c r="P63" s="32">
        <v>43815</v>
      </c>
      <c r="Q63" s="26">
        <v>43815</v>
      </c>
    </row>
    <row r="64" spans="1:17" s="9" customFormat="1" ht="19.7" customHeight="1">
      <c r="A64" s="22"/>
      <c r="B64" s="170"/>
      <c r="C64" s="347"/>
      <c r="D64" s="347"/>
      <c r="E64" s="182"/>
      <c r="F64" s="166"/>
      <c r="G64" s="182"/>
      <c r="H64" s="36"/>
      <c r="I64" s="309"/>
      <c r="J64" s="183"/>
      <c r="K64" s="31"/>
      <c r="L64" s="21"/>
      <c r="M64" s="25"/>
      <c r="N64" s="21"/>
      <c r="O64" s="32"/>
      <c r="P64" s="32"/>
      <c r="Q64" s="26"/>
    </row>
    <row r="65" spans="1:17" s="9" customFormat="1" ht="19.7" customHeight="1">
      <c r="A65" s="22"/>
      <c r="B65" s="170"/>
      <c r="C65" s="347"/>
      <c r="D65" s="347"/>
      <c r="E65" s="356">
        <f>SUM(H60:H64)</f>
        <v>9482</v>
      </c>
      <c r="F65" s="166"/>
      <c r="G65" s="182"/>
      <c r="H65" s="8"/>
      <c r="I65" s="309"/>
      <c r="J65" s="183"/>
      <c r="K65" s="31"/>
      <c r="L65" s="21"/>
      <c r="M65" s="25"/>
      <c r="N65" s="21"/>
      <c r="O65" s="32"/>
      <c r="P65" s="32"/>
      <c r="Q65" s="26"/>
    </row>
    <row r="66" spans="1:17" s="9" customFormat="1" ht="19.7" customHeight="1">
      <c r="B66" s="21"/>
      <c r="C66" s="21"/>
      <c r="D66" s="21"/>
      <c r="E66" s="41"/>
      <c r="F66" s="22"/>
      <c r="G66" s="36"/>
      <c r="H66" s="38"/>
      <c r="I66" s="188"/>
      <c r="J66" s="31"/>
      <c r="K66" s="31"/>
      <c r="L66" s="21"/>
      <c r="M66" s="25"/>
      <c r="N66" s="21"/>
      <c r="O66" s="32"/>
      <c r="P66" s="32"/>
      <c r="Q66" s="26"/>
    </row>
    <row r="67" spans="1:17" s="9" customFormat="1" ht="19.7" customHeight="1">
      <c r="B67" s="21"/>
      <c r="C67" s="21"/>
      <c r="D67" s="21"/>
      <c r="E67" s="41"/>
      <c r="F67" s="22"/>
      <c r="G67" s="36"/>
      <c r="H67" s="38"/>
      <c r="I67" s="188"/>
      <c r="J67" s="31"/>
      <c r="K67" s="31"/>
      <c r="L67" s="21"/>
      <c r="M67" s="25"/>
      <c r="N67" s="21"/>
      <c r="O67" s="32"/>
      <c r="P67" s="32"/>
      <c r="Q67" s="26"/>
    </row>
    <row r="68" spans="1:17" s="9" customFormat="1" ht="19.7" customHeight="1">
      <c r="B68" s="21"/>
      <c r="C68" s="21"/>
      <c r="D68" s="21"/>
      <c r="E68" s="41"/>
      <c r="F68" s="22"/>
      <c r="G68" s="36"/>
      <c r="H68" s="38"/>
      <c r="I68" s="188"/>
      <c r="J68" s="31"/>
      <c r="K68" s="31"/>
      <c r="L68" s="21"/>
      <c r="M68" s="25"/>
      <c r="N68" s="21"/>
      <c r="O68" s="32"/>
      <c r="P68" s="32"/>
      <c r="Q68" s="26"/>
    </row>
    <row r="69" spans="1:17" s="9" customFormat="1" ht="19.7" customHeight="1">
      <c r="B69" s="21"/>
      <c r="C69" s="21"/>
      <c r="D69" s="21"/>
      <c r="E69" s="41"/>
      <c r="F69" s="22"/>
      <c r="G69" s="36"/>
      <c r="H69" s="38"/>
      <c r="I69" s="188"/>
      <c r="J69" s="31"/>
      <c r="K69" s="31"/>
      <c r="L69" s="21"/>
      <c r="M69" s="25"/>
      <c r="N69" s="21"/>
      <c r="O69" s="32"/>
      <c r="P69" s="32"/>
      <c r="Q69" s="26"/>
    </row>
    <row r="70" spans="1:17" s="9" customFormat="1" ht="19.7" customHeight="1">
      <c r="A70" s="31"/>
      <c r="B70" s="344" t="s">
        <v>828</v>
      </c>
      <c r="C70" s="345"/>
      <c r="D70" s="345"/>
      <c r="E70" s="346"/>
      <c r="F70" s="347"/>
      <c r="G70" s="348"/>
      <c r="H70" s="342"/>
      <c r="I70" s="349"/>
      <c r="J70" s="350"/>
      <c r="K70" s="31"/>
      <c r="L70" s="21"/>
      <c r="M70" s="25"/>
      <c r="N70" s="21"/>
      <c r="O70" s="32"/>
      <c r="P70" s="32"/>
      <c r="Q70" s="26"/>
    </row>
    <row r="71" spans="1:17" s="9" customFormat="1" ht="19.7" customHeight="1">
      <c r="A71" s="22">
        <v>5</v>
      </c>
      <c r="B71" s="21">
        <f>+B63+1</f>
        <v>45</v>
      </c>
      <c r="C71" s="357" t="s">
        <v>531</v>
      </c>
      <c r="D71" s="357" t="s">
        <v>531</v>
      </c>
      <c r="E71" s="352" t="s">
        <v>829</v>
      </c>
      <c r="F71" s="353">
        <v>1</v>
      </c>
      <c r="G71" s="358">
        <v>2520</v>
      </c>
      <c r="H71" s="36">
        <f t="shared" ref="H71:H78" si="4">F71*G71</f>
        <v>2520</v>
      </c>
      <c r="I71" s="188"/>
      <c r="J71" s="175" t="s">
        <v>830</v>
      </c>
      <c r="K71" s="31"/>
      <c r="L71" s="21"/>
      <c r="M71" s="25">
        <v>43801</v>
      </c>
      <c r="N71" s="21"/>
      <c r="O71" s="32"/>
      <c r="P71" s="32">
        <v>43815</v>
      </c>
      <c r="Q71" s="26">
        <v>43815</v>
      </c>
    </row>
    <row r="72" spans="1:17" s="9" customFormat="1" ht="19.7" customHeight="1">
      <c r="A72" s="22">
        <v>5</v>
      </c>
      <c r="B72" s="21">
        <f>+B71+1</f>
        <v>46</v>
      </c>
      <c r="C72" s="357" t="s">
        <v>531</v>
      </c>
      <c r="D72" s="357" t="s">
        <v>531</v>
      </c>
      <c r="E72" s="352" t="s">
        <v>831</v>
      </c>
      <c r="F72" s="353">
        <v>1</v>
      </c>
      <c r="G72" s="358">
        <v>2530</v>
      </c>
      <c r="H72" s="36">
        <f t="shared" si="4"/>
        <v>2530</v>
      </c>
      <c r="I72" s="188"/>
      <c r="J72" s="175" t="s">
        <v>832</v>
      </c>
      <c r="K72" s="31"/>
      <c r="L72" s="21"/>
      <c r="M72" s="25">
        <v>43801</v>
      </c>
      <c r="N72" s="21"/>
      <c r="O72" s="32"/>
      <c r="P72" s="32">
        <v>43815</v>
      </c>
      <c r="Q72" s="26">
        <v>43815</v>
      </c>
    </row>
    <row r="73" spans="1:17" s="9" customFormat="1" ht="19.7" customHeight="1">
      <c r="A73" s="22">
        <v>5</v>
      </c>
      <c r="B73" s="21">
        <f t="shared" ref="B73:B78" si="5">+B72+1</f>
        <v>47</v>
      </c>
      <c r="C73" s="357" t="s">
        <v>531</v>
      </c>
      <c r="D73" s="357" t="s">
        <v>531</v>
      </c>
      <c r="E73" s="352" t="s">
        <v>833</v>
      </c>
      <c r="F73" s="353">
        <v>1</v>
      </c>
      <c r="G73" s="358">
        <v>4040</v>
      </c>
      <c r="H73" s="36">
        <f t="shared" si="4"/>
        <v>4040</v>
      </c>
      <c r="I73" s="188"/>
      <c r="J73" s="175" t="s">
        <v>834</v>
      </c>
      <c r="K73" s="31"/>
      <c r="L73" s="21"/>
      <c r="M73" s="25">
        <v>43801</v>
      </c>
      <c r="N73" s="21"/>
      <c r="O73" s="32"/>
      <c r="P73" s="32">
        <v>43815</v>
      </c>
      <c r="Q73" s="26">
        <v>43815</v>
      </c>
    </row>
    <row r="74" spans="1:17" s="9" customFormat="1" ht="19.7" customHeight="1">
      <c r="A74" s="22">
        <v>5</v>
      </c>
      <c r="B74" s="21">
        <f t="shared" si="5"/>
        <v>48</v>
      </c>
      <c r="C74" s="321" t="s">
        <v>531</v>
      </c>
      <c r="D74" s="321" t="s">
        <v>531</v>
      </c>
      <c r="E74" s="338" t="s">
        <v>835</v>
      </c>
      <c r="F74" s="359">
        <v>4</v>
      </c>
      <c r="G74" s="341">
        <v>70</v>
      </c>
      <c r="H74" s="342">
        <f t="shared" si="4"/>
        <v>280</v>
      </c>
      <c r="I74" s="167"/>
      <c r="J74" s="182" t="s">
        <v>836</v>
      </c>
      <c r="K74" s="31"/>
      <c r="L74" s="21"/>
      <c r="M74" s="25">
        <v>43801</v>
      </c>
      <c r="N74" s="21"/>
      <c r="O74" s="32"/>
      <c r="P74" s="32">
        <v>43815</v>
      </c>
      <c r="Q74" s="26">
        <v>43815</v>
      </c>
    </row>
    <row r="75" spans="1:17" s="9" customFormat="1" ht="19.7" customHeight="1">
      <c r="A75" s="22">
        <v>5</v>
      </c>
      <c r="B75" s="21">
        <f t="shared" si="5"/>
        <v>49</v>
      </c>
      <c r="C75" s="331" t="s">
        <v>531</v>
      </c>
      <c r="D75" s="331" t="s">
        <v>531</v>
      </c>
      <c r="E75" s="360" t="s">
        <v>837</v>
      </c>
      <c r="F75" s="361">
        <v>4</v>
      </c>
      <c r="G75" s="334">
        <v>169</v>
      </c>
      <c r="H75" s="362">
        <f t="shared" si="4"/>
        <v>676</v>
      </c>
      <c r="I75" s="363"/>
      <c r="J75" s="41" t="s">
        <v>838</v>
      </c>
      <c r="K75" s="31"/>
      <c r="L75" s="21"/>
      <c r="M75" s="25">
        <v>43801</v>
      </c>
      <c r="N75" s="21"/>
      <c r="O75" s="32"/>
      <c r="P75" s="32">
        <v>43815</v>
      </c>
      <c r="Q75" s="26">
        <v>43815</v>
      </c>
    </row>
    <row r="76" spans="1:17" s="9" customFormat="1" ht="19.7" customHeight="1">
      <c r="A76" s="22">
        <v>5</v>
      </c>
      <c r="B76" s="21">
        <f t="shared" si="5"/>
        <v>50</v>
      </c>
      <c r="C76" s="331" t="s">
        <v>531</v>
      </c>
      <c r="D76" s="331" t="s">
        <v>531</v>
      </c>
      <c r="E76" s="364" t="s">
        <v>839</v>
      </c>
      <c r="F76" s="321">
        <v>2</v>
      </c>
      <c r="G76" s="365">
        <v>71</v>
      </c>
      <c r="H76" s="38">
        <f t="shared" si="4"/>
        <v>142</v>
      </c>
      <c r="I76" s="167"/>
      <c r="J76" s="31" t="s">
        <v>840</v>
      </c>
      <c r="K76" s="31"/>
      <c r="L76" s="21"/>
      <c r="M76" s="25">
        <v>43801</v>
      </c>
      <c r="N76" s="21"/>
      <c r="O76" s="32"/>
      <c r="P76" s="32">
        <v>43815</v>
      </c>
      <c r="Q76" s="26">
        <v>43815</v>
      </c>
    </row>
    <row r="77" spans="1:17" s="9" customFormat="1" ht="19.7" customHeight="1">
      <c r="A77" s="22">
        <v>5</v>
      </c>
      <c r="B77" s="21">
        <f t="shared" si="5"/>
        <v>51</v>
      </c>
      <c r="C77" s="331" t="s">
        <v>531</v>
      </c>
      <c r="D77" s="331" t="s">
        <v>531</v>
      </c>
      <c r="E77" s="364" t="s">
        <v>841</v>
      </c>
      <c r="F77" s="321">
        <v>2</v>
      </c>
      <c r="G77" s="365">
        <v>30</v>
      </c>
      <c r="H77" s="38">
        <f t="shared" si="4"/>
        <v>60</v>
      </c>
      <c r="I77" s="167"/>
      <c r="J77" s="31" t="s">
        <v>842</v>
      </c>
      <c r="K77" s="31"/>
      <c r="L77" s="21"/>
      <c r="M77" s="25">
        <v>43801</v>
      </c>
      <c r="N77" s="21"/>
      <c r="O77" s="32"/>
      <c r="P77" s="32">
        <v>43815</v>
      </c>
      <c r="Q77" s="26">
        <v>43815</v>
      </c>
    </row>
    <row r="78" spans="1:17" s="9" customFormat="1" ht="19.7" customHeight="1">
      <c r="A78" s="22">
        <v>5</v>
      </c>
      <c r="B78" s="21">
        <f t="shared" si="5"/>
        <v>52</v>
      </c>
      <c r="C78" s="366" t="s">
        <v>686</v>
      </c>
      <c r="D78" s="366" t="s">
        <v>531</v>
      </c>
      <c r="E78" s="367" t="s">
        <v>843</v>
      </c>
      <c r="F78" s="368"/>
      <c r="G78" s="369">
        <v>1800</v>
      </c>
      <c r="H78" s="370">
        <f t="shared" si="4"/>
        <v>0</v>
      </c>
      <c r="I78" s="371"/>
      <c r="J78" s="367" t="s">
        <v>844</v>
      </c>
      <c r="K78" s="372" t="s">
        <v>845</v>
      </c>
      <c r="L78" s="21"/>
      <c r="M78" s="25"/>
      <c r="N78" s="21"/>
      <c r="O78" s="32"/>
      <c r="P78" s="32"/>
      <c r="Q78" s="26"/>
    </row>
    <row r="79" spans="1:17" s="9" customFormat="1" ht="19.7" customHeight="1">
      <c r="A79" s="31"/>
      <c r="B79" s="170"/>
      <c r="C79" s="347"/>
      <c r="D79" s="347"/>
      <c r="E79" s="182"/>
      <c r="F79" s="166"/>
      <c r="G79" s="182"/>
      <c r="H79" s="36"/>
      <c r="I79" s="309"/>
      <c r="J79" s="183"/>
      <c r="K79" s="31"/>
      <c r="L79" s="21"/>
      <c r="M79" s="25"/>
      <c r="N79" s="21"/>
      <c r="O79" s="32"/>
      <c r="P79" s="32"/>
      <c r="Q79" s="26"/>
    </row>
    <row r="80" spans="1:17" s="9" customFormat="1" ht="19.7" customHeight="1">
      <c r="A80" s="31"/>
      <c r="B80" s="170"/>
      <c r="C80" s="347"/>
      <c r="D80" s="347"/>
      <c r="E80" s="356">
        <f>SUM(H71:H79)</f>
        <v>10248</v>
      </c>
      <c r="F80" s="166"/>
      <c r="G80" s="182"/>
      <c r="H80" s="8"/>
      <c r="I80" s="309"/>
      <c r="J80" s="183"/>
      <c r="K80" s="31"/>
      <c r="L80" s="21"/>
      <c r="M80" s="25"/>
      <c r="N80" s="21"/>
      <c r="O80" s="32"/>
      <c r="P80" s="32"/>
      <c r="Q80" s="26"/>
    </row>
    <row r="81" spans="1:17" s="9" customFormat="1" ht="19.7" customHeight="1">
      <c r="B81" s="21"/>
      <c r="C81" s="21"/>
      <c r="D81" s="21"/>
      <c r="E81" s="41"/>
      <c r="F81" s="22"/>
      <c r="G81" s="36"/>
      <c r="H81" s="38"/>
      <c r="I81" s="188"/>
      <c r="J81" s="31"/>
      <c r="K81" s="31"/>
      <c r="L81" s="21"/>
      <c r="M81" s="25"/>
      <c r="N81" s="21"/>
      <c r="O81" s="32"/>
      <c r="P81" s="32"/>
      <c r="Q81" s="26"/>
    </row>
    <row r="82" spans="1:17" s="9" customFormat="1" ht="19.7" customHeight="1">
      <c r="B82" s="21"/>
      <c r="C82" s="21"/>
      <c r="D82" s="21"/>
      <c r="E82" s="41"/>
      <c r="F82" s="22"/>
      <c r="G82" s="36"/>
      <c r="H82" s="38"/>
      <c r="I82" s="188"/>
      <c r="J82" s="31"/>
      <c r="K82" s="31"/>
      <c r="L82" s="21"/>
      <c r="M82" s="25"/>
      <c r="N82" s="21"/>
      <c r="O82" s="32"/>
      <c r="P82" s="32"/>
      <c r="Q82" s="26"/>
    </row>
    <row r="83" spans="1:17" s="9" customFormat="1" ht="19.7" customHeight="1">
      <c r="B83" s="296" t="s">
        <v>846</v>
      </c>
      <c r="C83" s="297"/>
      <c r="D83" s="297"/>
      <c r="E83" s="298"/>
      <c r="F83" s="22"/>
      <c r="G83" s="36"/>
      <c r="H83" s="38"/>
      <c r="I83" s="188"/>
      <c r="J83" s="31"/>
      <c r="K83" s="31"/>
      <c r="L83" s="21"/>
      <c r="M83" s="25"/>
      <c r="N83" s="21"/>
      <c r="O83" s="32"/>
      <c r="P83" s="32"/>
      <c r="Q83" s="26"/>
    </row>
    <row r="84" spans="1:17" s="9" customFormat="1" ht="19.7" customHeight="1">
      <c r="A84" s="9">
        <v>6</v>
      </c>
      <c r="B84" s="21">
        <f>+B78+1</f>
        <v>53</v>
      </c>
      <c r="C84" s="313" t="s">
        <v>565</v>
      </c>
      <c r="D84" s="313" t="s">
        <v>565</v>
      </c>
      <c r="E84" s="373" t="s">
        <v>847</v>
      </c>
      <c r="F84" s="318">
        <v>1</v>
      </c>
      <c r="G84" s="317">
        <v>6000</v>
      </c>
      <c r="H84" s="31">
        <f t="shared" ref="H84:H138" si="6">F84*G84</f>
        <v>6000</v>
      </c>
      <c r="I84" s="23"/>
      <c r="J84" s="31" t="s">
        <v>848</v>
      </c>
      <c r="K84" s="31"/>
      <c r="L84" s="21"/>
      <c r="M84" s="25">
        <v>43801</v>
      </c>
      <c r="N84" s="21"/>
      <c r="O84" s="32">
        <v>43816</v>
      </c>
      <c r="P84" s="32">
        <v>43816</v>
      </c>
      <c r="Q84" s="26">
        <v>43816</v>
      </c>
    </row>
    <row r="85" spans="1:17" s="9" customFormat="1" ht="19.7" customHeight="1">
      <c r="A85" s="9">
        <v>6</v>
      </c>
      <c r="B85" s="21">
        <f>+B84+1</f>
        <v>54</v>
      </c>
      <c r="C85" s="313" t="s">
        <v>565</v>
      </c>
      <c r="D85" s="313" t="s">
        <v>565</v>
      </c>
      <c r="E85" s="373" t="s">
        <v>849</v>
      </c>
      <c r="F85" s="318">
        <v>1</v>
      </c>
      <c r="G85" s="317">
        <v>8640</v>
      </c>
      <c r="H85" s="31">
        <f t="shared" si="6"/>
        <v>8640</v>
      </c>
      <c r="I85" s="23"/>
      <c r="J85" s="31" t="s">
        <v>850</v>
      </c>
      <c r="K85" s="31"/>
      <c r="L85" s="21"/>
      <c r="M85" s="25">
        <v>43801</v>
      </c>
      <c r="N85" s="21"/>
      <c r="O85" s="32">
        <v>43816</v>
      </c>
      <c r="P85" s="32">
        <v>43816</v>
      </c>
      <c r="Q85" s="26">
        <v>43816</v>
      </c>
    </row>
    <row r="86" spans="1:17" s="9" customFormat="1" ht="19.7" customHeight="1">
      <c r="A86" s="9">
        <v>6</v>
      </c>
      <c r="B86" s="21">
        <f>+B85+1</f>
        <v>55</v>
      </c>
      <c r="C86" s="374" t="s">
        <v>531</v>
      </c>
      <c r="D86" s="374" t="s">
        <v>531</v>
      </c>
      <c r="E86" s="375" t="s">
        <v>851</v>
      </c>
      <c r="F86" s="357">
        <v>1</v>
      </c>
      <c r="G86" s="376">
        <v>2350</v>
      </c>
      <c r="H86" s="31">
        <f t="shared" si="6"/>
        <v>2350</v>
      </c>
      <c r="I86" s="377"/>
      <c r="J86" s="31" t="s">
        <v>852</v>
      </c>
      <c r="K86" s="31"/>
      <c r="L86" s="21"/>
      <c r="M86" s="25">
        <v>43801</v>
      </c>
      <c r="N86" s="21"/>
      <c r="O86" s="32"/>
      <c r="P86" s="32">
        <v>43815</v>
      </c>
      <c r="Q86" s="26">
        <v>43815</v>
      </c>
    </row>
    <row r="87" spans="1:17" s="9" customFormat="1" ht="19.7" customHeight="1">
      <c r="A87" s="9">
        <v>29</v>
      </c>
      <c r="B87" s="21">
        <f t="shared" ref="B87:B93" si="7">+B86+1</f>
        <v>56</v>
      </c>
      <c r="C87" s="374" t="s">
        <v>531</v>
      </c>
      <c r="D87" s="374" t="s">
        <v>531</v>
      </c>
      <c r="E87" s="354" t="s">
        <v>853</v>
      </c>
      <c r="F87" s="378">
        <v>1</v>
      </c>
      <c r="G87" s="379">
        <v>2140</v>
      </c>
      <c r="H87" s="31">
        <f t="shared" si="6"/>
        <v>2140</v>
      </c>
      <c r="I87" s="167"/>
      <c r="J87" s="182" t="s">
        <v>854</v>
      </c>
      <c r="K87" s="31"/>
      <c r="L87" s="21"/>
      <c r="M87" s="25">
        <v>43801</v>
      </c>
      <c r="N87" s="21"/>
      <c r="O87" s="32"/>
      <c r="P87" s="32">
        <v>43815</v>
      </c>
      <c r="Q87" s="26">
        <v>43815</v>
      </c>
    </row>
    <row r="88" spans="1:17" s="9" customFormat="1" ht="19.7" customHeight="1">
      <c r="A88" s="9">
        <v>29</v>
      </c>
      <c r="B88" s="21">
        <f t="shared" si="7"/>
        <v>57</v>
      </c>
      <c r="C88" s="380" t="s">
        <v>531</v>
      </c>
      <c r="D88" s="380" t="s">
        <v>531</v>
      </c>
      <c r="E88" s="381" t="s">
        <v>855</v>
      </c>
      <c r="F88" s="382">
        <v>1</v>
      </c>
      <c r="G88" s="383">
        <v>1800</v>
      </c>
      <c r="H88" s="384">
        <f>F88*G88</f>
        <v>1800</v>
      </c>
      <c r="I88" s="385"/>
      <c r="J88" s="386" t="s">
        <v>856</v>
      </c>
      <c r="K88" s="384"/>
      <c r="L88" s="21"/>
      <c r="M88" s="387">
        <v>43812</v>
      </c>
      <c r="N88" s="388"/>
      <c r="O88" s="389">
        <v>43817</v>
      </c>
      <c r="P88" s="32"/>
      <c r="Q88" s="26">
        <v>43818</v>
      </c>
    </row>
    <row r="89" spans="1:17" s="9" customFormat="1" ht="19.7" customHeight="1">
      <c r="A89" s="9">
        <v>29</v>
      </c>
      <c r="B89" s="21">
        <f>+B88+1</f>
        <v>58</v>
      </c>
      <c r="C89" s="331" t="s">
        <v>292</v>
      </c>
      <c r="D89" s="390" t="s">
        <v>619</v>
      </c>
      <c r="E89" s="391" t="s">
        <v>857</v>
      </c>
      <c r="F89" s="392">
        <v>1</v>
      </c>
      <c r="G89" s="393">
        <v>10610</v>
      </c>
      <c r="H89" s="36">
        <f t="shared" si="6"/>
        <v>10610</v>
      </c>
      <c r="I89" s="24"/>
      <c r="J89" s="183" t="s">
        <v>858</v>
      </c>
      <c r="K89" s="31"/>
      <c r="L89" s="21"/>
      <c r="M89" s="25">
        <v>43801</v>
      </c>
      <c r="N89" s="21"/>
      <c r="O89" s="32">
        <v>43815</v>
      </c>
      <c r="P89" s="32">
        <v>43815</v>
      </c>
      <c r="Q89" s="26">
        <v>43812</v>
      </c>
    </row>
    <row r="90" spans="1:17" s="9" customFormat="1" ht="19.7" customHeight="1">
      <c r="A90" s="9">
        <v>29</v>
      </c>
      <c r="B90" s="21">
        <f t="shared" si="7"/>
        <v>59</v>
      </c>
      <c r="C90" s="331" t="s">
        <v>531</v>
      </c>
      <c r="D90" s="331" t="s">
        <v>531</v>
      </c>
      <c r="E90" s="394" t="s">
        <v>859</v>
      </c>
      <c r="F90" s="326">
        <v>1</v>
      </c>
      <c r="G90" s="325">
        <v>990</v>
      </c>
      <c r="H90" s="31">
        <f t="shared" si="6"/>
        <v>990</v>
      </c>
      <c r="I90" s="167"/>
      <c r="J90" s="175" t="s">
        <v>860</v>
      </c>
      <c r="K90" s="31"/>
      <c r="L90" s="21"/>
      <c r="M90" s="25">
        <v>43801</v>
      </c>
      <c r="N90" s="21"/>
      <c r="O90" s="32"/>
      <c r="P90" s="32">
        <v>43815</v>
      </c>
      <c r="Q90" s="26">
        <v>43815</v>
      </c>
    </row>
    <row r="91" spans="1:17" s="9" customFormat="1" ht="19.7" customHeight="1">
      <c r="A91" s="9">
        <v>29</v>
      </c>
      <c r="B91" s="21">
        <f t="shared" si="7"/>
        <v>60</v>
      </c>
      <c r="C91" s="326" t="s">
        <v>861</v>
      </c>
      <c r="D91" s="326" t="s">
        <v>783</v>
      </c>
      <c r="E91" s="338" t="s">
        <v>862</v>
      </c>
      <c r="F91" s="395">
        <v>1</v>
      </c>
      <c r="G91" s="338">
        <v>95</v>
      </c>
      <c r="H91" s="328">
        <f>F91*G91</f>
        <v>95</v>
      </c>
      <c r="I91" s="396"/>
      <c r="J91" s="164" t="s">
        <v>863</v>
      </c>
      <c r="K91" s="31"/>
      <c r="L91" s="21"/>
      <c r="M91" s="25">
        <v>43801</v>
      </c>
      <c r="N91" s="21"/>
      <c r="O91" s="32">
        <v>43815</v>
      </c>
      <c r="P91" s="32"/>
      <c r="Q91" s="26">
        <v>43809</v>
      </c>
    </row>
    <row r="92" spans="1:17" s="9" customFormat="1" ht="19.7" customHeight="1">
      <c r="A92" s="9">
        <v>29</v>
      </c>
      <c r="B92" s="21">
        <f>+B91+1</f>
        <v>61</v>
      </c>
      <c r="C92" s="331" t="s">
        <v>531</v>
      </c>
      <c r="D92" s="331" t="s">
        <v>531</v>
      </c>
      <c r="E92" s="364" t="s">
        <v>839</v>
      </c>
      <c r="F92" s="321">
        <v>4</v>
      </c>
      <c r="G92" s="365">
        <v>71</v>
      </c>
      <c r="H92" s="38">
        <f t="shared" si="6"/>
        <v>284</v>
      </c>
      <c r="I92" s="167"/>
      <c r="J92" s="31" t="s">
        <v>840</v>
      </c>
      <c r="K92" s="31"/>
      <c r="L92" s="21"/>
      <c r="M92" s="25">
        <v>43801</v>
      </c>
      <c r="N92" s="21"/>
      <c r="O92" s="32"/>
      <c r="P92" s="32">
        <v>43815</v>
      </c>
      <c r="Q92" s="26">
        <v>43815</v>
      </c>
    </row>
    <row r="93" spans="1:17" s="9" customFormat="1" ht="19.7" customHeight="1">
      <c r="A93" s="9">
        <v>29</v>
      </c>
      <c r="B93" s="21">
        <f t="shared" si="7"/>
        <v>62</v>
      </c>
      <c r="C93" s="331" t="s">
        <v>531</v>
      </c>
      <c r="D93" s="331" t="s">
        <v>531</v>
      </c>
      <c r="E93" s="364" t="s">
        <v>841</v>
      </c>
      <c r="F93" s="321">
        <v>4</v>
      </c>
      <c r="G93" s="365">
        <v>30</v>
      </c>
      <c r="H93" s="38">
        <f t="shared" si="6"/>
        <v>120</v>
      </c>
      <c r="I93" s="167"/>
      <c r="J93" s="31" t="s">
        <v>842</v>
      </c>
      <c r="K93" s="31"/>
      <c r="L93" s="21"/>
      <c r="M93" s="25">
        <v>43801</v>
      </c>
      <c r="N93" s="21"/>
      <c r="O93" s="32"/>
      <c r="P93" s="32">
        <v>43815</v>
      </c>
      <c r="Q93" s="26">
        <v>43815</v>
      </c>
    </row>
    <row r="94" spans="1:17" s="9" customFormat="1" ht="19.7" customHeight="1">
      <c r="A94" s="9">
        <v>6</v>
      </c>
      <c r="B94" s="21">
        <f>+B93+1</f>
        <v>63</v>
      </c>
      <c r="C94" s="324" t="s">
        <v>531</v>
      </c>
      <c r="D94" s="324" t="s">
        <v>531</v>
      </c>
      <c r="E94" s="325" t="s">
        <v>864</v>
      </c>
      <c r="F94" s="326">
        <v>1</v>
      </c>
      <c r="G94" s="327">
        <v>4570</v>
      </c>
      <c r="H94" s="362">
        <f t="shared" si="6"/>
        <v>4570</v>
      </c>
      <c r="I94" s="329"/>
      <c r="J94" s="330" t="s">
        <v>865</v>
      </c>
      <c r="K94" s="31"/>
      <c r="L94" s="21"/>
      <c r="M94" s="25">
        <v>43801</v>
      </c>
      <c r="N94" s="21"/>
      <c r="O94" s="32"/>
      <c r="P94" s="32">
        <v>43815</v>
      </c>
      <c r="Q94" s="26">
        <v>43815</v>
      </c>
    </row>
    <row r="95" spans="1:17" s="9" customFormat="1" ht="19.7" customHeight="1">
      <c r="A95" s="9">
        <v>6</v>
      </c>
      <c r="B95" s="21">
        <f t="shared" ref="B95:B139" si="8">+B94+1</f>
        <v>64</v>
      </c>
      <c r="C95" s="397" t="s">
        <v>531</v>
      </c>
      <c r="D95" s="398" t="s">
        <v>531</v>
      </c>
      <c r="E95" s="399" t="s">
        <v>866</v>
      </c>
      <c r="F95" s="321">
        <v>1</v>
      </c>
      <c r="G95" s="400">
        <v>6163</v>
      </c>
      <c r="H95" s="362">
        <f t="shared" si="6"/>
        <v>6163</v>
      </c>
      <c r="I95" s="401"/>
      <c r="J95" s="301" t="s">
        <v>867</v>
      </c>
      <c r="K95" s="31"/>
      <c r="L95" s="21"/>
      <c r="M95" s="25">
        <v>43801</v>
      </c>
      <c r="N95" s="21"/>
      <c r="O95" s="32"/>
      <c r="P95" s="32">
        <v>43815</v>
      </c>
      <c r="Q95" s="26">
        <v>43815</v>
      </c>
    </row>
    <row r="96" spans="1:17" s="9" customFormat="1" ht="19.7" customHeight="1">
      <c r="A96" s="9">
        <v>6</v>
      </c>
      <c r="B96" s="21">
        <f t="shared" si="8"/>
        <v>65</v>
      </c>
      <c r="C96" s="331" t="s">
        <v>531</v>
      </c>
      <c r="D96" s="331" t="s">
        <v>531</v>
      </c>
      <c r="E96" s="391" t="s">
        <v>868</v>
      </c>
      <c r="F96" s="321">
        <v>1</v>
      </c>
      <c r="G96" s="402">
        <v>3853</v>
      </c>
      <c r="H96" s="24">
        <f t="shared" si="6"/>
        <v>3853</v>
      </c>
      <c r="I96" s="28"/>
      <c r="J96" s="31" t="s">
        <v>233</v>
      </c>
      <c r="K96" s="31"/>
      <c r="L96" s="21"/>
      <c r="M96" s="25">
        <v>43801</v>
      </c>
      <c r="N96" s="21"/>
      <c r="O96" s="32"/>
      <c r="P96" s="32">
        <v>43815</v>
      </c>
      <c r="Q96" s="26">
        <v>43815</v>
      </c>
    </row>
    <row r="97" spans="1:17" s="9" customFormat="1" ht="19.7" customHeight="1">
      <c r="A97" s="9">
        <v>6</v>
      </c>
      <c r="B97" s="21">
        <f t="shared" si="8"/>
        <v>66</v>
      </c>
      <c r="C97" s="326" t="s">
        <v>292</v>
      </c>
      <c r="D97" s="361" t="s">
        <v>619</v>
      </c>
      <c r="E97" s="403" t="s">
        <v>869</v>
      </c>
      <c r="F97" s="326">
        <v>1</v>
      </c>
      <c r="G97" s="325">
        <v>3840</v>
      </c>
      <c r="H97" s="328">
        <f t="shared" si="6"/>
        <v>3840</v>
      </c>
      <c r="I97" s="167"/>
      <c r="J97" s="175" t="s">
        <v>870</v>
      </c>
      <c r="K97" s="31"/>
      <c r="L97" s="21"/>
      <c r="M97" s="25">
        <v>43801</v>
      </c>
      <c r="N97" s="21"/>
      <c r="O97" s="32">
        <v>43815</v>
      </c>
      <c r="P97" s="32">
        <v>43815</v>
      </c>
      <c r="Q97" s="26">
        <v>43812</v>
      </c>
    </row>
    <row r="98" spans="1:17" s="9" customFormat="1" ht="19.7" customHeight="1">
      <c r="A98" s="9">
        <v>6</v>
      </c>
      <c r="B98" s="21">
        <f t="shared" si="8"/>
        <v>67</v>
      </c>
      <c r="C98" s="326" t="s">
        <v>861</v>
      </c>
      <c r="D98" s="331" t="s">
        <v>531</v>
      </c>
      <c r="E98" s="338" t="s">
        <v>871</v>
      </c>
      <c r="F98" s="395">
        <v>1</v>
      </c>
      <c r="G98" s="338">
        <v>131</v>
      </c>
      <c r="H98" s="328">
        <f t="shared" si="6"/>
        <v>131</v>
      </c>
      <c r="I98" s="396"/>
      <c r="J98" s="164" t="s">
        <v>863</v>
      </c>
      <c r="K98" s="31"/>
      <c r="L98" s="21"/>
      <c r="M98" s="25">
        <v>43801</v>
      </c>
      <c r="N98" s="21"/>
      <c r="O98" s="32">
        <v>43815</v>
      </c>
      <c r="P98" s="32"/>
      <c r="Q98" s="26">
        <v>43815</v>
      </c>
    </row>
    <row r="99" spans="1:17" s="9" customFormat="1" ht="19.7" customHeight="1">
      <c r="A99" s="9">
        <v>6</v>
      </c>
      <c r="B99" s="21">
        <f t="shared" si="8"/>
        <v>68</v>
      </c>
      <c r="C99" s="326" t="s">
        <v>861</v>
      </c>
      <c r="D99" s="331" t="s">
        <v>531</v>
      </c>
      <c r="E99" s="338" t="s">
        <v>872</v>
      </c>
      <c r="F99" s="395">
        <v>1</v>
      </c>
      <c r="G99" s="338">
        <v>189</v>
      </c>
      <c r="H99" s="328">
        <f t="shared" si="6"/>
        <v>189</v>
      </c>
      <c r="I99" s="396"/>
      <c r="J99" s="164" t="s">
        <v>873</v>
      </c>
      <c r="K99" s="31"/>
      <c r="L99" s="21"/>
      <c r="M99" s="25">
        <v>43801</v>
      </c>
      <c r="N99" s="21"/>
      <c r="O99" s="32">
        <v>43815</v>
      </c>
      <c r="P99" s="32"/>
      <c r="Q99" s="26">
        <v>43815</v>
      </c>
    </row>
    <row r="100" spans="1:17" s="9" customFormat="1" ht="19.7" customHeight="1">
      <c r="A100" s="9">
        <v>6</v>
      </c>
      <c r="B100" s="21">
        <f t="shared" si="8"/>
        <v>69</v>
      </c>
      <c r="C100" s="326" t="s">
        <v>861</v>
      </c>
      <c r="D100" s="331" t="s">
        <v>531</v>
      </c>
      <c r="E100" s="404" t="s">
        <v>874</v>
      </c>
      <c r="F100" s="326">
        <v>1</v>
      </c>
      <c r="G100" s="325">
        <v>664</v>
      </c>
      <c r="H100" s="328">
        <f t="shared" si="6"/>
        <v>664</v>
      </c>
      <c r="I100" s="167"/>
      <c r="J100" s="175" t="s">
        <v>875</v>
      </c>
      <c r="K100" s="31"/>
      <c r="L100" s="21"/>
      <c r="M100" s="25">
        <v>43801</v>
      </c>
      <c r="N100" s="21"/>
      <c r="O100" s="32">
        <v>43815</v>
      </c>
      <c r="P100" s="32"/>
      <c r="Q100" s="26">
        <v>43815</v>
      </c>
    </row>
    <row r="101" spans="1:17" s="9" customFormat="1" ht="19.7" customHeight="1">
      <c r="A101" s="9">
        <v>6</v>
      </c>
      <c r="B101" s="21">
        <f t="shared" si="8"/>
        <v>70</v>
      </c>
      <c r="C101" s="326" t="s">
        <v>861</v>
      </c>
      <c r="D101" s="331" t="s">
        <v>531</v>
      </c>
      <c r="E101" s="404" t="s">
        <v>876</v>
      </c>
      <c r="F101" s="326">
        <v>4</v>
      </c>
      <c r="G101" s="325">
        <v>66</v>
      </c>
      <c r="H101" s="328">
        <f t="shared" si="6"/>
        <v>264</v>
      </c>
      <c r="I101" s="167"/>
      <c r="J101" s="175" t="s">
        <v>877</v>
      </c>
      <c r="K101" s="31"/>
      <c r="L101" s="21"/>
      <c r="M101" s="25">
        <v>43801</v>
      </c>
      <c r="N101" s="21"/>
      <c r="O101" s="32">
        <v>43815</v>
      </c>
      <c r="P101" s="32"/>
      <c r="Q101" s="26">
        <v>43815</v>
      </c>
    </row>
    <row r="102" spans="1:17" s="9" customFormat="1" ht="19.7" customHeight="1">
      <c r="A102" s="9">
        <v>6</v>
      </c>
      <c r="B102" s="21">
        <f t="shared" si="8"/>
        <v>71</v>
      </c>
      <c r="C102" s="137" t="s">
        <v>531</v>
      </c>
      <c r="D102" s="137" t="s">
        <v>531</v>
      </c>
      <c r="E102" s="142" t="s">
        <v>878</v>
      </c>
      <c r="F102" s="128"/>
      <c r="G102" s="141">
        <v>940</v>
      </c>
      <c r="H102" s="405">
        <f t="shared" si="6"/>
        <v>0</v>
      </c>
      <c r="I102" s="406"/>
      <c r="J102" s="407" t="s">
        <v>879</v>
      </c>
      <c r="K102" s="408" t="s">
        <v>845</v>
      </c>
      <c r="L102" s="21"/>
      <c r="M102" s="25"/>
      <c r="N102" s="21"/>
      <c r="O102" s="32"/>
      <c r="P102" s="32"/>
      <c r="Q102" s="26"/>
    </row>
    <row r="103" spans="1:17" s="9" customFormat="1" ht="19.7" customHeight="1">
      <c r="A103" s="9">
        <v>6</v>
      </c>
      <c r="B103" s="21">
        <f t="shared" si="8"/>
        <v>72</v>
      </c>
      <c r="C103" s="409" t="s">
        <v>531</v>
      </c>
      <c r="D103" s="409" t="s">
        <v>531</v>
      </c>
      <c r="E103" s="332" t="s">
        <v>880</v>
      </c>
      <c r="F103" s="410">
        <v>1</v>
      </c>
      <c r="G103" s="411">
        <v>860</v>
      </c>
      <c r="H103" s="204">
        <f t="shared" si="6"/>
        <v>860</v>
      </c>
      <c r="I103" s="412"/>
      <c r="J103" s="413" t="s">
        <v>860</v>
      </c>
      <c r="K103" s="31"/>
      <c r="L103" s="21"/>
      <c r="M103" s="25">
        <v>43801</v>
      </c>
      <c r="N103" s="21"/>
      <c r="O103" s="32"/>
      <c r="P103" s="32">
        <v>43815</v>
      </c>
      <c r="Q103" s="26">
        <v>43815</v>
      </c>
    </row>
    <row r="104" spans="1:17" s="9" customFormat="1" ht="19.7" customHeight="1">
      <c r="A104" s="9">
        <v>6</v>
      </c>
      <c r="B104" s="21">
        <f t="shared" si="8"/>
        <v>73</v>
      </c>
      <c r="C104" s="321" t="s">
        <v>531</v>
      </c>
      <c r="D104" s="321" t="s">
        <v>531</v>
      </c>
      <c r="E104" s="399" t="s">
        <v>881</v>
      </c>
      <c r="F104" s="321">
        <v>1</v>
      </c>
      <c r="G104" s="399">
        <v>4300</v>
      </c>
      <c r="H104" s="31">
        <f t="shared" si="6"/>
        <v>4300</v>
      </c>
      <c r="I104" s="23"/>
      <c r="J104" s="31" t="s">
        <v>882</v>
      </c>
      <c r="K104" s="31"/>
      <c r="L104" s="21"/>
      <c r="M104" s="25">
        <v>43801</v>
      </c>
      <c r="N104" s="21"/>
      <c r="O104" s="32"/>
      <c r="P104" s="32">
        <v>43815</v>
      </c>
      <c r="Q104" s="26">
        <v>43815</v>
      </c>
    </row>
    <row r="105" spans="1:17" s="9" customFormat="1" ht="19.7" customHeight="1">
      <c r="A105" s="9">
        <v>6</v>
      </c>
      <c r="B105" s="21">
        <f t="shared" si="8"/>
        <v>74</v>
      </c>
      <c r="C105" s="321" t="s">
        <v>531</v>
      </c>
      <c r="D105" s="321" t="s">
        <v>531</v>
      </c>
      <c r="E105" s="399" t="s">
        <v>883</v>
      </c>
      <c r="F105" s="414">
        <v>4</v>
      </c>
      <c r="G105" s="399">
        <v>106</v>
      </c>
      <c r="H105" s="31">
        <f t="shared" si="6"/>
        <v>424</v>
      </c>
      <c r="I105" s="377"/>
      <c r="J105" s="31" t="s">
        <v>884</v>
      </c>
      <c r="K105" s="31"/>
      <c r="L105" s="21"/>
      <c r="M105" s="25">
        <v>43801</v>
      </c>
      <c r="N105" s="21"/>
      <c r="O105" s="32"/>
      <c r="P105" s="32">
        <v>43815</v>
      </c>
      <c r="Q105" s="26">
        <v>43815</v>
      </c>
    </row>
    <row r="106" spans="1:17" s="9" customFormat="1" ht="19.7" customHeight="1">
      <c r="A106" s="9">
        <v>6</v>
      </c>
      <c r="B106" s="21">
        <f t="shared" si="8"/>
        <v>75</v>
      </c>
      <c r="C106" s="331" t="s">
        <v>531</v>
      </c>
      <c r="D106" s="331" t="s">
        <v>531</v>
      </c>
      <c r="E106" s="399" t="s">
        <v>885</v>
      </c>
      <c r="F106" s="414">
        <v>4</v>
      </c>
      <c r="G106" s="415">
        <v>212</v>
      </c>
      <c r="H106" s="31">
        <f t="shared" si="6"/>
        <v>848</v>
      </c>
      <c r="I106" s="167"/>
      <c r="J106" s="31" t="s">
        <v>886</v>
      </c>
      <c r="K106" s="31"/>
      <c r="L106" s="21"/>
      <c r="M106" s="25">
        <v>43801</v>
      </c>
      <c r="N106" s="21"/>
      <c r="O106" s="32"/>
      <c r="P106" s="32">
        <v>43815</v>
      </c>
      <c r="Q106" s="26">
        <v>43815</v>
      </c>
    </row>
    <row r="107" spans="1:17" s="9" customFormat="1" ht="19.7" customHeight="1">
      <c r="A107" s="9">
        <v>6</v>
      </c>
      <c r="B107" s="21">
        <f t="shared" si="8"/>
        <v>76</v>
      </c>
      <c r="C107" s="331" t="s">
        <v>531</v>
      </c>
      <c r="D107" s="331" t="s">
        <v>531</v>
      </c>
      <c r="E107" s="416" t="s">
        <v>887</v>
      </c>
      <c r="F107" s="414">
        <v>2</v>
      </c>
      <c r="G107" s="415">
        <v>76</v>
      </c>
      <c r="H107" s="31">
        <f t="shared" si="6"/>
        <v>152</v>
      </c>
      <c r="I107" s="167"/>
      <c r="J107" s="31" t="s">
        <v>888</v>
      </c>
      <c r="K107" s="31"/>
      <c r="L107" s="21"/>
      <c r="M107" s="25">
        <v>43801</v>
      </c>
      <c r="N107" s="21"/>
      <c r="O107" s="32"/>
      <c r="P107" s="32">
        <v>43815</v>
      </c>
      <c r="Q107" s="26">
        <v>43815</v>
      </c>
    </row>
    <row r="108" spans="1:17" s="9" customFormat="1" ht="19.7" customHeight="1">
      <c r="A108" s="9">
        <v>6</v>
      </c>
      <c r="B108" s="21">
        <f t="shared" si="8"/>
        <v>77</v>
      </c>
      <c r="C108" s="331" t="s">
        <v>531</v>
      </c>
      <c r="D108" s="331" t="s">
        <v>531</v>
      </c>
      <c r="E108" s="394" t="s">
        <v>859</v>
      </c>
      <c r="F108" s="326">
        <v>1</v>
      </c>
      <c r="G108" s="325">
        <v>990</v>
      </c>
      <c r="H108" s="31">
        <f t="shared" si="6"/>
        <v>990</v>
      </c>
      <c r="I108" s="167"/>
      <c r="J108" s="175" t="s">
        <v>860</v>
      </c>
      <c r="K108" s="31"/>
      <c r="L108" s="21"/>
      <c r="M108" s="25">
        <v>43801</v>
      </c>
      <c r="N108" s="21"/>
      <c r="O108" s="32"/>
      <c r="P108" s="32">
        <v>43815</v>
      </c>
      <c r="Q108" s="26">
        <v>43815</v>
      </c>
    </row>
    <row r="109" spans="1:17" s="9" customFormat="1" ht="19.7" customHeight="1">
      <c r="A109" s="9">
        <v>6</v>
      </c>
      <c r="B109" s="21">
        <f t="shared" si="8"/>
        <v>78</v>
      </c>
      <c r="C109" s="397" t="s">
        <v>531</v>
      </c>
      <c r="D109" s="398" t="s">
        <v>531</v>
      </c>
      <c r="E109" s="364" t="s">
        <v>889</v>
      </c>
      <c r="F109" s="417">
        <v>7</v>
      </c>
      <c r="G109" s="327">
        <v>72</v>
      </c>
      <c r="H109" s="311">
        <f t="shared" si="6"/>
        <v>504</v>
      </c>
      <c r="I109" s="329"/>
      <c r="J109" s="31" t="s">
        <v>890</v>
      </c>
      <c r="K109" s="31"/>
      <c r="L109" s="21"/>
      <c r="M109" s="25">
        <v>43801</v>
      </c>
      <c r="N109" s="21"/>
      <c r="O109" s="32"/>
      <c r="P109" s="32">
        <v>43815</v>
      </c>
      <c r="Q109" s="26">
        <v>43815</v>
      </c>
    </row>
    <row r="110" spans="1:17" s="9" customFormat="1" ht="19.7" customHeight="1">
      <c r="A110" s="9">
        <v>6</v>
      </c>
      <c r="B110" s="21">
        <f t="shared" si="8"/>
        <v>79</v>
      </c>
      <c r="C110" s="331" t="s">
        <v>531</v>
      </c>
      <c r="D110" s="331" t="s">
        <v>531</v>
      </c>
      <c r="E110" s="418" t="s">
        <v>891</v>
      </c>
      <c r="F110" s="419">
        <v>1</v>
      </c>
      <c r="G110" s="420">
        <v>15680</v>
      </c>
      <c r="H110" s="36">
        <f t="shared" si="6"/>
        <v>15680</v>
      </c>
      <c r="I110" s="167"/>
      <c r="J110" s="30" t="s">
        <v>892</v>
      </c>
      <c r="K110" s="31"/>
      <c r="L110" s="21"/>
      <c r="M110" s="25">
        <v>43801</v>
      </c>
      <c r="N110" s="21"/>
      <c r="O110" s="32"/>
      <c r="P110" s="32">
        <v>43815</v>
      </c>
      <c r="Q110" s="26">
        <v>43815</v>
      </c>
    </row>
    <row r="111" spans="1:17" s="9" customFormat="1" ht="19.7" customHeight="1">
      <c r="A111" s="9">
        <v>6</v>
      </c>
      <c r="B111" s="21">
        <f t="shared" si="8"/>
        <v>80</v>
      </c>
      <c r="C111" s="331" t="s">
        <v>531</v>
      </c>
      <c r="D111" s="331" t="s">
        <v>531</v>
      </c>
      <c r="E111" s="399" t="s">
        <v>893</v>
      </c>
      <c r="F111" s="421">
        <v>2</v>
      </c>
      <c r="G111" s="420">
        <v>860</v>
      </c>
      <c r="H111" s="36">
        <f t="shared" si="6"/>
        <v>1720</v>
      </c>
      <c r="I111" s="167"/>
      <c r="J111" s="30" t="s">
        <v>894</v>
      </c>
      <c r="K111" s="31"/>
      <c r="L111" s="21"/>
      <c r="M111" s="25">
        <v>43801</v>
      </c>
      <c r="N111" s="21"/>
      <c r="O111" s="32"/>
      <c r="P111" s="32">
        <v>43815</v>
      </c>
      <c r="Q111" s="26">
        <v>43815</v>
      </c>
    </row>
    <row r="112" spans="1:17" s="9" customFormat="1" ht="19.7" customHeight="1">
      <c r="A112" s="9">
        <v>6</v>
      </c>
      <c r="B112" s="21">
        <f t="shared" si="8"/>
        <v>81</v>
      </c>
      <c r="C112" s="331" t="s">
        <v>531</v>
      </c>
      <c r="D112" s="331" t="s">
        <v>531</v>
      </c>
      <c r="E112" s="399" t="s">
        <v>895</v>
      </c>
      <c r="F112" s="419">
        <v>1</v>
      </c>
      <c r="G112" s="420">
        <v>443</v>
      </c>
      <c r="H112" s="36">
        <f t="shared" si="6"/>
        <v>443</v>
      </c>
      <c r="I112" s="167"/>
      <c r="J112" s="30" t="s">
        <v>896</v>
      </c>
      <c r="K112" s="31"/>
      <c r="L112" s="21"/>
      <c r="M112" s="25">
        <v>43801</v>
      </c>
      <c r="N112" s="21"/>
      <c r="O112" s="32"/>
      <c r="P112" s="32">
        <v>43815</v>
      </c>
      <c r="Q112" s="26">
        <v>43815</v>
      </c>
    </row>
    <row r="113" spans="1:17" s="9" customFormat="1" ht="19.7" customHeight="1">
      <c r="A113" s="9">
        <v>6</v>
      </c>
      <c r="B113" s="21">
        <f t="shared" si="8"/>
        <v>82</v>
      </c>
      <c r="C113" s="331" t="s">
        <v>531</v>
      </c>
      <c r="D113" s="331" t="s">
        <v>531</v>
      </c>
      <c r="E113" s="422" t="s">
        <v>897</v>
      </c>
      <c r="F113" s="321">
        <v>2</v>
      </c>
      <c r="G113" s="337">
        <v>977</v>
      </c>
      <c r="H113" s="24">
        <f t="shared" si="6"/>
        <v>1954</v>
      </c>
      <c r="I113" s="188"/>
      <c r="J113" s="31" t="s">
        <v>898</v>
      </c>
      <c r="K113" s="31"/>
      <c r="L113" s="21"/>
      <c r="M113" s="25">
        <v>43801</v>
      </c>
      <c r="N113" s="21"/>
      <c r="O113" s="32"/>
      <c r="P113" s="32">
        <v>43815</v>
      </c>
      <c r="Q113" s="26">
        <v>43815</v>
      </c>
    </row>
    <row r="114" spans="1:17" s="9" customFormat="1" ht="19.7" customHeight="1">
      <c r="A114" s="9">
        <v>6</v>
      </c>
      <c r="B114" s="21">
        <f t="shared" si="8"/>
        <v>83</v>
      </c>
      <c r="C114" s="331" t="s">
        <v>531</v>
      </c>
      <c r="D114" s="331" t="s">
        <v>531</v>
      </c>
      <c r="E114" s="391" t="s">
        <v>899</v>
      </c>
      <c r="F114" s="321">
        <v>1</v>
      </c>
      <c r="G114" s="321">
        <v>1019</v>
      </c>
      <c r="H114" s="24">
        <f t="shared" si="6"/>
        <v>1019</v>
      </c>
      <c r="I114" s="188"/>
      <c r="J114" s="31" t="s">
        <v>900</v>
      </c>
      <c r="K114" s="79" t="s">
        <v>901</v>
      </c>
      <c r="L114" s="21"/>
      <c r="M114" s="25">
        <v>43801</v>
      </c>
      <c r="N114" s="21"/>
      <c r="O114" s="32"/>
      <c r="P114" s="32">
        <v>43815</v>
      </c>
      <c r="Q114" s="26">
        <v>43815</v>
      </c>
    </row>
    <row r="115" spans="1:17" s="9" customFormat="1" ht="19.7" customHeight="1">
      <c r="A115" s="9">
        <v>6</v>
      </c>
      <c r="B115" s="21">
        <f t="shared" si="8"/>
        <v>84</v>
      </c>
      <c r="C115" s="331" t="s">
        <v>531</v>
      </c>
      <c r="D115" s="331" t="s">
        <v>531</v>
      </c>
      <c r="E115" s="391" t="s">
        <v>902</v>
      </c>
      <c r="F115" s="321">
        <v>1</v>
      </c>
      <c r="G115" s="321">
        <v>1019</v>
      </c>
      <c r="H115" s="24">
        <f t="shared" si="6"/>
        <v>1019</v>
      </c>
      <c r="I115" s="188"/>
      <c r="J115" s="31" t="s">
        <v>903</v>
      </c>
      <c r="K115" s="79" t="s">
        <v>901</v>
      </c>
      <c r="L115" s="21"/>
      <c r="M115" s="25">
        <v>43801</v>
      </c>
      <c r="N115" s="21"/>
      <c r="O115" s="32"/>
      <c r="P115" s="32">
        <v>43815</v>
      </c>
      <c r="Q115" s="26">
        <v>43815</v>
      </c>
    </row>
    <row r="116" spans="1:17" s="9" customFormat="1" ht="19.7" customHeight="1">
      <c r="A116" s="9">
        <v>6</v>
      </c>
      <c r="B116" s="21">
        <f t="shared" si="8"/>
        <v>85</v>
      </c>
      <c r="C116" s="331" t="s">
        <v>531</v>
      </c>
      <c r="D116" s="331" t="s">
        <v>531</v>
      </c>
      <c r="E116" s="391" t="s">
        <v>904</v>
      </c>
      <c r="F116" s="321">
        <v>1</v>
      </c>
      <c r="G116" s="321">
        <v>1019</v>
      </c>
      <c r="H116" s="24">
        <f t="shared" si="6"/>
        <v>1019</v>
      </c>
      <c r="I116" s="188"/>
      <c r="J116" s="31" t="s">
        <v>905</v>
      </c>
      <c r="K116" s="79" t="s">
        <v>901</v>
      </c>
      <c r="L116" s="21"/>
      <c r="M116" s="25">
        <v>43801</v>
      </c>
      <c r="N116" s="21"/>
      <c r="O116" s="32"/>
      <c r="P116" s="32">
        <v>43815</v>
      </c>
      <c r="Q116" s="26">
        <v>43815</v>
      </c>
    </row>
    <row r="117" spans="1:17" s="9" customFormat="1" ht="19.7" customHeight="1">
      <c r="A117" s="9">
        <v>6</v>
      </c>
      <c r="B117" s="21">
        <f t="shared" si="8"/>
        <v>86</v>
      </c>
      <c r="C117" s="359" t="s">
        <v>531</v>
      </c>
      <c r="D117" s="359" t="s">
        <v>531</v>
      </c>
      <c r="E117" s="325" t="s">
        <v>906</v>
      </c>
      <c r="F117" s="402">
        <v>1</v>
      </c>
      <c r="G117" s="402">
        <v>1989</v>
      </c>
      <c r="H117" s="24">
        <f t="shared" si="6"/>
        <v>1989</v>
      </c>
      <c r="I117" s="309"/>
      <c r="J117" s="175" t="s">
        <v>907</v>
      </c>
      <c r="K117" s="31"/>
      <c r="L117" s="21"/>
      <c r="M117" s="25">
        <v>43801</v>
      </c>
      <c r="N117" s="21"/>
      <c r="O117" s="32"/>
      <c r="P117" s="32">
        <v>43815</v>
      </c>
      <c r="Q117" s="26">
        <v>43815</v>
      </c>
    </row>
    <row r="118" spans="1:17" s="9" customFormat="1" ht="19.7" customHeight="1">
      <c r="A118" s="9">
        <v>6</v>
      </c>
      <c r="B118" s="21">
        <f t="shared" si="8"/>
        <v>87</v>
      </c>
      <c r="C118" s="331" t="s">
        <v>531</v>
      </c>
      <c r="D118" s="331" t="s">
        <v>531</v>
      </c>
      <c r="E118" s="423" t="s">
        <v>908</v>
      </c>
      <c r="F118" s="321">
        <v>1</v>
      </c>
      <c r="G118" s="402">
        <v>4225</v>
      </c>
      <c r="H118" s="24">
        <f t="shared" si="6"/>
        <v>4225</v>
      </c>
      <c r="I118" s="167"/>
      <c r="J118" s="30" t="s">
        <v>909</v>
      </c>
      <c r="K118" s="31"/>
      <c r="L118" s="21"/>
      <c r="M118" s="25">
        <v>43801</v>
      </c>
      <c r="N118" s="21"/>
      <c r="O118" s="32"/>
      <c r="P118" s="32">
        <v>43815</v>
      </c>
      <c r="Q118" s="26">
        <v>43815</v>
      </c>
    </row>
    <row r="119" spans="1:17" s="9" customFormat="1" ht="19.7" customHeight="1">
      <c r="A119" s="9">
        <v>6</v>
      </c>
      <c r="B119" s="21">
        <f t="shared" si="8"/>
        <v>88</v>
      </c>
      <c r="C119" s="331" t="s">
        <v>531</v>
      </c>
      <c r="D119" s="331" t="s">
        <v>531</v>
      </c>
      <c r="E119" s="424" t="s">
        <v>910</v>
      </c>
      <c r="F119" s="321">
        <v>3</v>
      </c>
      <c r="G119" s="402">
        <v>229</v>
      </c>
      <c r="H119" s="24">
        <f t="shared" si="6"/>
        <v>687</v>
      </c>
      <c r="I119" s="167"/>
      <c r="J119" s="30" t="s">
        <v>911</v>
      </c>
      <c r="K119" s="79" t="s">
        <v>912</v>
      </c>
      <c r="L119" s="21"/>
      <c r="M119" s="25">
        <v>43801</v>
      </c>
      <c r="N119" s="21"/>
      <c r="O119" s="32"/>
      <c r="P119" s="32">
        <v>43815</v>
      </c>
      <c r="Q119" s="26">
        <v>43815</v>
      </c>
    </row>
    <row r="120" spans="1:17" s="9" customFormat="1" ht="19.7" customHeight="1">
      <c r="A120" s="9">
        <v>6</v>
      </c>
      <c r="B120" s="21">
        <f t="shared" si="8"/>
        <v>89</v>
      </c>
      <c r="C120" s="331" t="s">
        <v>531</v>
      </c>
      <c r="D120" s="331" t="s">
        <v>531</v>
      </c>
      <c r="E120" s="425" t="s">
        <v>913</v>
      </c>
      <c r="F120" s="321">
        <v>1</v>
      </c>
      <c r="G120" s="402">
        <v>550</v>
      </c>
      <c r="H120" s="24">
        <f t="shared" si="6"/>
        <v>550</v>
      </c>
      <c r="I120" s="167"/>
      <c r="J120" s="31" t="s">
        <v>914</v>
      </c>
      <c r="K120" s="31"/>
      <c r="L120" s="21"/>
      <c r="M120" s="25">
        <v>43801</v>
      </c>
      <c r="N120" s="21"/>
      <c r="O120" s="32"/>
      <c r="P120" s="32">
        <v>43815</v>
      </c>
      <c r="Q120" s="26">
        <v>43815</v>
      </c>
    </row>
    <row r="121" spans="1:17" s="9" customFormat="1" ht="19.7" customHeight="1">
      <c r="A121" s="9">
        <v>6</v>
      </c>
      <c r="B121" s="21">
        <f t="shared" si="8"/>
        <v>90</v>
      </c>
      <c r="C121" s="137" t="s">
        <v>531</v>
      </c>
      <c r="D121" s="137" t="s">
        <v>531</v>
      </c>
      <c r="E121" s="426" t="s">
        <v>915</v>
      </c>
      <c r="F121" s="128"/>
      <c r="G121" s="140">
        <v>479</v>
      </c>
      <c r="H121" s="140">
        <f t="shared" si="6"/>
        <v>0</v>
      </c>
      <c r="I121" s="133"/>
      <c r="J121" s="142" t="s">
        <v>916</v>
      </c>
      <c r="K121" s="408" t="s">
        <v>845</v>
      </c>
      <c r="L121" s="21"/>
      <c r="M121" s="25"/>
      <c r="N121" s="21"/>
      <c r="O121" s="32"/>
      <c r="P121" s="32"/>
      <c r="Q121" s="26"/>
    </row>
    <row r="122" spans="1:17" s="9" customFormat="1" ht="19.7" customHeight="1">
      <c r="A122" s="9">
        <v>6</v>
      </c>
      <c r="B122" s="21">
        <f t="shared" si="8"/>
        <v>91</v>
      </c>
      <c r="C122" s="137" t="s">
        <v>531</v>
      </c>
      <c r="D122" s="137" t="s">
        <v>531</v>
      </c>
      <c r="E122" s="142" t="s">
        <v>917</v>
      </c>
      <c r="F122" s="427"/>
      <c r="G122" s="406">
        <v>403</v>
      </c>
      <c r="H122" s="141">
        <f t="shared" si="6"/>
        <v>0</v>
      </c>
      <c r="I122" s="133"/>
      <c r="J122" s="427" t="s">
        <v>918</v>
      </c>
      <c r="K122" s="408" t="s">
        <v>845</v>
      </c>
      <c r="L122" s="21"/>
      <c r="M122" s="25"/>
      <c r="N122" s="21"/>
      <c r="O122" s="32"/>
      <c r="P122" s="32"/>
      <c r="Q122" s="26"/>
    </row>
    <row r="123" spans="1:17" s="9" customFormat="1" ht="19.7" customHeight="1">
      <c r="A123" s="9">
        <v>6</v>
      </c>
      <c r="B123" s="21">
        <f t="shared" si="8"/>
        <v>92</v>
      </c>
      <c r="C123" s="331" t="s">
        <v>531</v>
      </c>
      <c r="D123" s="331" t="s">
        <v>531</v>
      </c>
      <c r="E123" s="428" t="s">
        <v>919</v>
      </c>
      <c r="F123" s="321">
        <v>1</v>
      </c>
      <c r="G123" s="402">
        <v>5104</v>
      </c>
      <c r="H123" s="24">
        <f t="shared" si="6"/>
        <v>5104</v>
      </c>
      <c r="I123" s="167"/>
      <c r="J123" s="30" t="s">
        <v>920</v>
      </c>
      <c r="K123" s="31"/>
      <c r="L123" s="21"/>
      <c r="M123" s="25">
        <v>43801</v>
      </c>
      <c r="N123" s="21"/>
      <c r="O123" s="32"/>
      <c r="P123" s="32">
        <v>43815</v>
      </c>
      <c r="Q123" s="26">
        <v>43815</v>
      </c>
    </row>
    <row r="124" spans="1:17" s="9" customFormat="1" ht="19.7" customHeight="1">
      <c r="A124" s="9">
        <v>6</v>
      </c>
      <c r="B124" s="21">
        <f t="shared" si="8"/>
        <v>93</v>
      </c>
      <c r="C124" s="331" t="s">
        <v>531</v>
      </c>
      <c r="D124" s="331" t="s">
        <v>531</v>
      </c>
      <c r="E124" s="428" t="s">
        <v>921</v>
      </c>
      <c r="F124" s="321">
        <v>1</v>
      </c>
      <c r="G124" s="402">
        <v>5400</v>
      </c>
      <c r="H124" s="24">
        <f t="shared" si="6"/>
        <v>5400</v>
      </c>
      <c r="I124" s="167"/>
      <c r="J124" s="30" t="s">
        <v>922</v>
      </c>
      <c r="K124" s="31"/>
      <c r="L124" s="21"/>
      <c r="M124" s="25">
        <v>43801</v>
      </c>
      <c r="N124" s="21"/>
      <c r="O124" s="32"/>
      <c r="P124" s="32">
        <v>43815</v>
      </c>
      <c r="Q124" s="26">
        <v>43815</v>
      </c>
    </row>
    <row r="125" spans="1:17" s="9" customFormat="1" ht="19.7" customHeight="1">
      <c r="A125" s="9">
        <v>6</v>
      </c>
      <c r="B125" s="21">
        <f t="shared" si="8"/>
        <v>94</v>
      </c>
      <c r="C125" s="331" t="s">
        <v>531</v>
      </c>
      <c r="D125" s="331" t="s">
        <v>531</v>
      </c>
      <c r="E125" s="428" t="s">
        <v>923</v>
      </c>
      <c r="F125" s="321">
        <v>1</v>
      </c>
      <c r="G125" s="402">
        <v>5560</v>
      </c>
      <c r="H125" s="24">
        <f t="shared" si="6"/>
        <v>5560</v>
      </c>
      <c r="I125" s="167"/>
      <c r="J125" s="30" t="s">
        <v>924</v>
      </c>
      <c r="K125" s="31"/>
      <c r="L125" s="21"/>
      <c r="M125" s="25">
        <v>43801</v>
      </c>
      <c r="N125" s="21"/>
      <c r="O125" s="32"/>
      <c r="P125" s="32">
        <v>43815</v>
      </c>
      <c r="Q125" s="26">
        <v>43815</v>
      </c>
    </row>
    <row r="126" spans="1:17" s="9" customFormat="1" ht="19.7" customHeight="1">
      <c r="A126" s="9">
        <v>6</v>
      </c>
      <c r="B126" s="21">
        <f t="shared" si="8"/>
        <v>95</v>
      </c>
      <c r="C126" s="331" t="s">
        <v>531</v>
      </c>
      <c r="D126" s="331" t="s">
        <v>531</v>
      </c>
      <c r="E126" s="429" t="s">
        <v>925</v>
      </c>
      <c r="F126" s="321">
        <v>3</v>
      </c>
      <c r="G126" s="430">
        <v>244</v>
      </c>
      <c r="H126" s="36">
        <f t="shared" si="6"/>
        <v>732</v>
      </c>
      <c r="I126" s="167"/>
      <c r="J126" s="30" t="s">
        <v>926</v>
      </c>
      <c r="K126" s="79" t="s">
        <v>901</v>
      </c>
      <c r="L126" s="21"/>
      <c r="M126" s="25">
        <v>43801</v>
      </c>
      <c r="N126" s="21"/>
      <c r="O126" s="32"/>
      <c r="P126" s="32">
        <v>43815</v>
      </c>
      <c r="Q126" s="26">
        <v>43815</v>
      </c>
    </row>
    <row r="127" spans="1:17" s="9" customFormat="1" ht="19.7" customHeight="1">
      <c r="A127" s="9">
        <v>6</v>
      </c>
      <c r="B127" s="21">
        <f t="shared" si="8"/>
        <v>96</v>
      </c>
      <c r="C127" s="331" t="s">
        <v>531</v>
      </c>
      <c r="D127" s="331" t="s">
        <v>531</v>
      </c>
      <c r="E127" s="429" t="s">
        <v>927</v>
      </c>
      <c r="F127" s="321">
        <v>2</v>
      </c>
      <c r="G127" s="430">
        <v>357</v>
      </c>
      <c r="H127" s="36">
        <f t="shared" si="6"/>
        <v>714</v>
      </c>
      <c r="I127" s="167"/>
      <c r="J127" s="30" t="s">
        <v>926</v>
      </c>
      <c r="K127" s="79" t="s">
        <v>901</v>
      </c>
      <c r="L127" s="21"/>
      <c r="M127" s="25">
        <v>43801</v>
      </c>
      <c r="N127" s="21"/>
      <c r="O127" s="32"/>
      <c r="P127" s="32">
        <v>43815</v>
      </c>
      <c r="Q127" s="26">
        <v>43815</v>
      </c>
    </row>
    <row r="128" spans="1:17" s="9" customFormat="1" ht="19.7" customHeight="1">
      <c r="A128" s="9">
        <v>6</v>
      </c>
      <c r="B128" s="21">
        <f t="shared" si="8"/>
        <v>97</v>
      </c>
      <c r="C128" s="331" t="s">
        <v>531</v>
      </c>
      <c r="D128" s="331" t="s">
        <v>531</v>
      </c>
      <c r="E128" s="429" t="s">
        <v>928</v>
      </c>
      <c r="F128" s="321">
        <v>1</v>
      </c>
      <c r="G128" s="430">
        <v>490</v>
      </c>
      <c r="H128" s="36">
        <f t="shared" si="6"/>
        <v>490</v>
      </c>
      <c r="I128" s="167"/>
      <c r="J128" s="30" t="s">
        <v>926</v>
      </c>
      <c r="K128" s="79" t="s">
        <v>901</v>
      </c>
      <c r="L128" s="21"/>
      <c r="M128" s="25">
        <v>43801</v>
      </c>
      <c r="N128" s="21"/>
      <c r="O128" s="32"/>
      <c r="P128" s="32">
        <v>43815</v>
      </c>
      <c r="Q128" s="26">
        <v>43815</v>
      </c>
    </row>
    <row r="129" spans="1:17" s="9" customFormat="1" ht="19.7" customHeight="1">
      <c r="A129" s="9">
        <v>6</v>
      </c>
      <c r="B129" s="21">
        <f t="shared" si="8"/>
        <v>98</v>
      </c>
      <c r="C129" s="431" t="s">
        <v>531</v>
      </c>
      <c r="D129" s="431" t="s">
        <v>531</v>
      </c>
      <c r="E129" s="432" t="s">
        <v>929</v>
      </c>
      <c r="F129" s="433">
        <v>1</v>
      </c>
      <c r="G129" s="419">
        <v>1082</v>
      </c>
      <c r="H129" s="36">
        <f t="shared" si="6"/>
        <v>1082</v>
      </c>
      <c r="I129" s="167"/>
      <c r="J129" s="211" t="s">
        <v>930</v>
      </c>
      <c r="K129" s="38"/>
      <c r="L129" s="21"/>
      <c r="M129" s="25">
        <v>43801</v>
      </c>
      <c r="N129" s="21"/>
      <c r="O129" s="32"/>
      <c r="P129" s="32">
        <v>43815</v>
      </c>
      <c r="Q129" s="26">
        <v>43815</v>
      </c>
    </row>
    <row r="130" spans="1:17" s="9" customFormat="1" ht="19.7" customHeight="1">
      <c r="A130" s="9">
        <v>6</v>
      </c>
      <c r="B130" s="21">
        <f t="shared" si="8"/>
        <v>99</v>
      </c>
      <c r="C130" s="431" t="s">
        <v>531</v>
      </c>
      <c r="D130" s="431" t="s">
        <v>531</v>
      </c>
      <c r="E130" s="432" t="s">
        <v>931</v>
      </c>
      <c r="F130" s="433">
        <v>2</v>
      </c>
      <c r="G130" s="419">
        <v>413</v>
      </c>
      <c r="H130" s="36">
        <f t="shared" si="6"/>
        <v>826</v>
      </c>
      <c r="I130" s="167"/>
      <c r="J130" s="211" t="s">
        <v>932</v>
      </c>
      <c r="K130" s="79" t="s">
        <v>901</v>
      </c>
      <c r="L130" s="21"/>
      <c r="M130" s="25">
        <v>43801</v>
      </c>
      <c r="N130" s="21"/>
      <c r="O130" s="32"/>
      <c r="P130" s="32">
        <v>43815</v>
      </c>
      <c r="Q130" s="26">
        <v>43815</v>
      </c>
    </row>
    <row r="131" spans="1:17" s="9" customFormat="1" ht="19.7" customHeight="1">
      <c r="A131" s="9">
        <v>6</v>
      </c>
      <c r="B131" s="21">
        <f t="shared" si="8"/>
        <v>100</v>
      </c>
      <c r="C131" s="431" t="s">
        <v>531</v>
      </c>
      <c r="D131" s="431" t="s">
        <v>531</v>
      </c>
      <c r="E131" s="432" t="s">
        <v>933</v>
      </c>
      <c r="F131" s="433">
        <v>2</v>
      </c>
      <c r="G131" s="419">
        <v>413</v>
      </c>
      <c r="H131" s="36">
        <f t="shared" si="6"/>
        <v>826</v>
      </c>
      <c r="I131" s="167"/>
      <c r="J131" s="211" t="s">
        <v>932</v>
      </c>
      <c r="K131" s="79" t="s">
        <v>901</v>
      </c>
      <c r="L131" s="21"/>
      <c r="M131" s="25">
        <v>43801</v>
      </c>
      <c r="N131" s="21"/>
      <c r="O131" s="32"/>
      <c r="P131" s="32">
        <v>43815</v>
      </c>
      <c r="Q131" s="26">
        <v>43815</v>
      </c>
    </row>
    <row r="132" spans="1:17" s="9" customFormat="1" ht="19.7" customHeight="1">
      <c r="A132" s="9">
        <v>6</v>
      </c>
      <c r="B132" s="21">
        <f t="shared" si="8"/>
        <v>101</v>
      </c>
      <c r="C132" s="431" t="s">
        <v>934</v>
      </c>
      <c r="D132" s="431" t="s">
        <v>783</v>
      </c>
      <c r="E132" s="432" t="s">
        <v>935</v>
      </c>
      <c r="F132" s="433">
        <v>2</v>
      </c>
      <c r="G132" s="419">
        <v>70</v>
      </c>
      <c r="H132" s="36">
        <f t="shared" si="6"/>
        <v>140</v>
      </c>
      <c r="I132" s="167"/>
      <c r="J132" s="211" t="s">
        <v>936</v>
      </c>
      <c r="K132" s="211" t="s">
        <v>937</v>
      </c>
      <c r="L132" s="21"/>
      <c r="M132" s="25">
        <v>43801</v>
      </c>
      <c r="N132" s="21"/>
      <c r="O132" s="32">
        <v>43815</v>
      </c>
      <c r="P132" s="32"/>
      <c r="Q132" s="26">
        <v>43809</v>
      </c>
    </row>
    <row r="133" spans="1:17" s="9" customFormat="1" ht="19.7" customHeight="1">
      <c r="A133" s="9">
        <v>6</v>
      </c>
      <c r="B133" s="21">
        <f t="shared" si="8"/>
        <v>102</v>
      </c>
      <c r="C133" s="331" t="s">
        <v>531</v>
      </c>
      <c r="D133" s="331" t="s">
        <v>531</v>
      </c>
      <c r="E133" s="332" t="s">
        <v>788</v>
      </c>
      <c r="F133" s="333">
        <v>14</v>
      </c>
      <c r="G133" s="343">
        <v>23</v>
      </c>
      <c r="H133" s="36">
        <f t="shared" si="6"/>
        <v>322</v>
      </c>
      <c r="I133" s="36"/>
      <c r="J133" s="30" t="s">
        <v>789</v>
      </c>
      <c r="K133" s="211" t="s">
        <v>938</v>
      </c>
      <c r="L133" s="21"/>
      <c r="M133" s="25">
        <v>43801</v>
      </c>
      <c r="N133" s="21"/>
      <c r="O133" s="32"/>
      <c r="P133" s="32">
        <v>43815</v>
      </c>
      <c r="Q133" s="26">
        <v>43815</v>
      </c>
    </row>
    <row r="134" spans="1:17" s="9" customFormat="1" ht="19.7" customHeight="1">
      <c r="A134" s="9">
        <v>6</v>
      </c>
      <c r="B134" s="21">
        <f t="shared" si="8"/>
        <v>103</v>
      </c>
      <c r="C134" s="331" t="s">
        <v>531</v>
      </c>
      <c r="D134" s="331" t="s">
        <v>531</v>
      </c>
      <c r="E134" s="432" t="s">
        <v>939</v>
      </c>
      <c r="F134" s="433">
        <v>16</v>
      </c>
      <c r="G134" s="419">
        <v>92</v>
      </c>
      <c r="H134" s="36">
        <f t="shared" si="6"/>
        <v>1472</v>
      </c>
      <c r="I134" s="167"/>
      <c r="J134" s="211" t="s">
        <v>940</v>
      </c>
      <c r="K134" s="211" t="s">
        <v>941</v>
      </c>
      <c r="L134" s="21"/>
      <c r="M134" s="25">
        <v>43801</v>
      </c>
      <c r="N134" s="21"/>
      <c r="O134" s="32"/>
      <c r="P134" s="32">
        <v>43815</v>
      </c>
      <c r="Q134" s="26">
        <v>43815</v>
      </c>
    </row>
    <row r="135" spans="1:17" s="9" customFormat="1" ht="19.7" customHeight="1">
      <c r="A135" s="9">
        <v>6</v>
      </c>
      <c r="B135" s="21">
        <f t="shared" si="8"/>
        <v>104</v>
      </c>
      <c r="C135" s="331" t="s">
        <v>531</v>
      </c>
      <c r="D135" s="331" t="s">
        <v>531</v>
      </c>
      <c r="E135" s="432" t="s">
        <v>942</v>
      </c>
      <c r="F135" s="433">
        <v>2</v>
      </c>
      <c r="G135" s="419">
        <v>92</v>
      </c>
      <c r="H135" s="36">
        <f t="shared" si="6"/>
        <v>184</v>
      </c>
      <c r="I135" s="167"/>
      <c r="J135" s="211" t="s">
        <v>940</v>
      </c>
      <c r="K135" s="211" t="s">
        <v>943</v>
      </c>
      <c r="L135" s="21"/>
      <c r="M135" s="25">
        <v>43801</v>
      </c>
      <c r="N135" s="21"/>
      <c r="O135" s="32"/>
      <c r="P135" s="32">
        <v>43815</v>
      </c>
      <c r="Q135" s="26">
        <v>43815</v>
      </c>
    </row>
    <row r="136" spans="1:17" s="9" customFormat="1" ht="19.7" customHeight="1">
      <c r="A136" s="9">
        <v>6</v>
      </c>
      <c r="B136" s="21">
        <f t="shared" si="8"/>
        <v>105</v>
      </c>
      <c r="C136" s="331" t="s">
        <v>531</v>
      </c>
      <c r="D136" s="331" t="s">
        <v>531</v>
      </c>
      <c r="E136" s="332" t="s">
        <v>885</v>
      </c>
      <c r="F136" s="333">
        <v>14</v>
      </c>
      <c r="G136" s="343">
        <v>23</v>
      </c>
      <c r="H136" s="36">
        <f t="shared" si="6"/>
        <v>322</v>
      </c>
      <c r="I136" s="36"/>
      <c r="J136" s="30" t="s">
        <v>944</v>
      </c>
      <c r="K136" s="211" t="s">
        <v>945</v>
      </c>
      <c r="L136" s="21"/>
      <c r="M136" s="25">
        <v>43801</v>
      </c>
      <c r="N136" s="21"/>
      <c r="O136" s="32"/>
      <c r="P136" s="32">
        <v>43815</v>
      </c>
      <c r="Q136" s="26">
        <v>43815</v>
      </c>
    </row>
    <row r="137" spans="1:17" s="9" customFormat="1" ht="19.7" customHeight="1">
      <c r="A137" s="9">
        <v>6</v>
      </c>
      <c r="B137" s="21">
        <f t="shared" si="8"/>
        <v>106</v>
      </c>
      <c r="C137" s="331" t="s">
        <v>531</v>
      </c>
      <c r="D137" s="331" t="s">
        <v>531</v>
      </c>
      <c r="E137" s="332" t="s">
        <v>946</v>
      </c>
      <c r="F137" s="333">
        <v>2</v>
      </c>
      <c r="G137" s="343">
        <v>1200</v>
      </c>
      <c r="H137" s="36">
        <f t="shared" si="6"/>
        <v>2400</v>
      </c>
      <c r="I137" s="188"/>
      <c r="J137" s="30" t="s">
        <v>947</v>
      </c>
      <c r="K137" s="211" t="s">
        <v>945</v>
      </c>
      <c r="L137" s="21"/>
      <c r="M137" s="25">
        <v>43801</v>
      </c>
      <c r="N137" s="21"/>
      <c r="O137" s="32"/>
      <c r="P137" s="32">
        <v>43815</v>
      </c>
      <c r="Q137" s="26">
        <v>43815</v>
      </c>
    </row>
    <row r="138" spans="1:17" s="9" customFormat="1" ht="19.7" customHeight="1">
      <c r="A138" s="9">
        <v>6</v>
      </c>
      <c r="B138" s="21">
        <f t="shared" si="8"/>
        <v>107</v>
      </c>
      <c r="C138" s="434" t="s">
        <v>531</v>
      </c>
      <c r="D138" s="434" t="s">
        <v>531</v>
      </c>
      <c r="E138" s="435" t="s">
        <v>948</v>
      </c>
      <c r="F138" s="436">
        <v>1</v>
      </c>
      <c r="G138" s="437">
        <v>4510</v>
      </c>
      <c r="H138" s="213">
        <f t="shared" si="6"/>
        <v>4510</v>
      </c>
      <c r="I138" s="205"/>
      <c r="J138" s="211" t="s">
        <v>949</v>
      </c>
      <c r="K138" s="76" t="s">
        <v>950</v>
      </c>
      <c r="L138" s="44"/>
      <c r="M138" s="25">
        <v>43801</v>
      </c>
      <c r="N138" s="21"/>
      <c r="O138" s="32"/>
      <c r="P138" s="32">
        <v>43815</v>
      </c>
      <c r="Q138" s="26">
        <v>43815</v>
      </c>
    </row>
    <row r="139" spans="1:17" s="9" customFormat="1" ht="19.7" customHeight="1">
      <c r="A139" s="9">
        <v>6</v>
      </c>
      <c r="B139" s="21">
        <f t="shared" si="8"/>
        <v>108</v>
      </c>
      <c r="C139" s="438" t="s">
        <v>531</v>
      </c>
      <c r="D139" s="438" t="s">
        <v>531</v>
      </c>
      <c r="E139" s="416" t="s">
        <v>951</v>
      </c>
      <c r="F139" s="439">
        <v>1</v>
      </c>
      <c r="G139" s="440">
        <v>1736</v>
      </c>
      <c r="H139" s="213">
        <f>F139*G139</f>
        <v>1736</v>
      </c>
      <c r="I139" s="205"/>
      <c r="J139" s="76" t="s">
        <v>952</v>
      </c>
      <c r="K139" s="76" t="s">
        <v>953</v>
      </c>
      <c r="L139" s="21"/>
      <c r="M139" s="25">
        <v>43801</v>
      </c>
      <c r="N139" s="21"/>
      <c r="O139" s="32"/>
      <c r="P139" s="32">
        <v>43815</v>
      </c>
      <c r="Q139" s="26">
        <v>43815</v>
      </c>
    </row>
    <row r="140" spans="1:17" s="9" customFormat="1" ht="19.7" customHeight="1">
      <c r="B140" s="21"/>
      <c r="C140" s="21"/>
      <c r="D140" s="21"/>
      <c r="E140" s="157"/>
      <c r="F140" s="158"/>
      <c r="G140" s="213"/>
      <c r="H140" s="36"/>
      <c r="I140" s="188"/>
      <c r="J140" s="30"/>
      <c r="K140" s="211"/>
      <c r="L140" s="21"/>
      <c r="M140" s="25"/>
      <c r="N140" s="21"/>
      <c r="O140" s="32"/>
      <c r="P140" s="32"/>
      <c r="Q140" s="26"/>
    </row>
    <row r="141" spans="1:17" s="9" customFormat="1" ht="19.7" customHeight="1">
      <c r="B141" s="21"/>
      <c r="C141" s="208"/>
      <c r="D141" s="208"/>
      <c r="E141" s="441"/>
      <c r="F141" s="442"/>
      <c r="G141" s="53"/>
      <c r="H141" s="36"/>
      <c r="I141" s="283"/>
      <c r="J141" s="443"/>
      <c r="K141" s="38"/>
      <c r="L141" s="21"/>
      <c r="M141" s="25"/>
      <c r="N141" s="21"/>
      <c r="O141" s="32"/>
      <c r="P141" s="32"/>
      <c r="Q141" s="26"/>
    </row>
    <row r="142" spans="1:17" s="9" customFormat="1" ht="19.7" customHeight="1">
      <c r="B142" s="21"/>
      <c r="C142" s="21"/>
      <c r="D142" s="21"/>
      <c r="E142" s="356">
        <f>SUM(H84:H141)</f>
        <v>122906</v>
      </c>
      <c r="F142" s="22"/>
      <c r="G142" s="444"/>
      <c r="H142" s="36"/>
      <c r="I142" s="167"/>
      <c r="J142" s="30"/>
      <c r="K142" s="79"/>
      <c r="L142" s="21"/>
      <c r="M142" s="25"/>
      <c r="N142" s="21"/>
      <c r="O142" s="32"/>
      <c r="P142" s="32"/>
      <c r="Q142" s="26"/>
    </row>
    <row r="143" spans="1:17" s="9" customFormat="1" ht="19.7" customHeight="1">
      <c r="B143" s="21"/>
      <c r="C143" s="21"/>
      <c r="D143" s="21"/>
      <c r="E143" s="75"/>
      <c r="F143" s="236"/>
      <c r="G143" s="362"/>
      <c r="H143" s="36"/>
      <c r="I143" s="363"/>
      <c r="J143" s="31"/>
      <c r="K143" s="31"/>
      <c r="L143" s="21"/>
      <c r="M143" s="25"/>
      <c r="N143" s="21"/>
      <c r="O143" s="32"/>
      <c r="P143" s="32"/>
      <c r="Q143" s="26"/>
    </row>
    <row r="144" spans="1:17" s="9" customFormat="1" ht="19.7" customHeight="1">
      <c r="A144" s="9">
        <v>10</v>
      </c>
      <c r="B144" s="21">
        <v>108</v>
      </c>
      <c r="C144" s="445" t="s">
        <v>954</v>
      </c>
      <c r="D144" s="445" t="s">
        <v>954</v>
      </c>
      <c r="E144" s="446" t="s">
        <v>955</v>
      </c>
      <c r="F144" s="447">
        <v>1</v>
      </c>
      <c r="G144" s="448">
        <v>120000</v>
      </c>
      <c r="H144" s="449">
        <f>F144*G144</f>
        <v>120000</v>
      </c>
      <c r="I144" s="450"/>
      <c r="J144" s="451" t="s">
        <v>956</v>
      </c>
      <c r="K144" s="452"/>
      <c r="L144" s="445"/>
      <c r="M144" s="453">
        <v>43802</v>
      </c>
      <c r="N144" s="445"/>
      <c r="O144" s="454" t="s">
        <v>142</v>
      </c>
      <c r="P144" s="454"/>
      <c r="Q144" s="455">
        <v>43839</v>
      </c>
    </row>
    <row r="145" spans="1:17" s="9" customFormat="1" ht="19.7" customHeight="1">
      <c r="A145" s="9">
        <v>10</v>
      </c>
      <c r="B145" s="21">
        <f>B144+1</f>
        <v>109</v>
      </c>
      <c r="C145" s="445" t="s">
        <v>306</v>
      </c>
      <c r="D145" s="445" t="s">
        <v>177</v>
      </c>
      <c r="E145" s="456" t="s">
        <v>957</v>
      </c>
      <c r="F145" s="457">
        <v>1</v>
      </c>
      <c r="G145" s="458">
        <v>34410</v>
      </c>
      <c r="H145" s="449">
        <f>F145*G145</f>
        <v>34410</v>
      </c>
      <c r="I145" s="459"/>
      <c r="J145" s="456" t="s">
        <v>958</v>
      </c>
      <c r="K145" s="452"/>
      <c r="L145" s="445"/>
      <c r="M145" s="453">
        <v>43802</v>
      </c>
      <c r="N145" s="445"/>
      <c r="O145" s="454" t="s">
        <v>142</v>
      </c>
      <c r="P145" s="454"/>
      <c r="Q145" s="455">
        <v>43805</v>
      </c>
    </row>
    <row r="146" spans="1:17" s="9" customFormat="1" ht="19.7" customHeight="1">
      <c r="A146" s="9">
        <v>10</v>
      </c>
      <c r="B146" s="21">
        <f>B145+1</f>
        <v>110</v>
      </c>
      <c r="C146" s="445" t="s">
        <v>306</v>
      </c>
      <c r="D146" s="445" t="s">
        <v>177</v>
      </c>
      <c r="E146" s="460" t="s">
        <v>959</v>
      </c>
      <c r="F146" s="457">
        <v>1</v>
      </c>
      <c r="G146" s="461">
        <v>26830</v>
      </c>
      <c r="H146" s="449">
        <f>F146*G146</f>
        <v>26830</v>
      </c>
      <c r="I146" s="459"/>
      <c r="J146" s="446" t="s">
        <v>960</v>
      </c>
      <c r="K146" s="446"/>
      <c r="L146" s="445"/>
      <c r="M146" s="453">
        <v>43802</v>
      </c>
      <c r="N146" s="445"/>
      <c r="O146" s="454" t="s">
        <v>142</v>
      </c>
      <c r="P146" s="454"/>
      <c r="Q146" s="455">
        <v>43805</v>
      </c>
    </row>
    <row r="147" spans="1:17" s="9" customFormat="1" ht="19.7" customHeight="1">
      <c r="A147" s="9">
        <v>10</v>
      </c>
      <c r="B147" s="21">
        <f>B146+1</f>
        <v>111</v>
      </c>
      <c r="C147" s="445" t="s">
        <v>306</v>
      </c>
      <c r="D147" s="445" t="s">
        <v>177</v>
      </c>
      <c r="E147" s="460" t="s">
        <v>961</v>
      </c>
      <c r="F147" s="457">
        <v>1</v>
      </c>
      <c r="G147" s="461">
        <v>690</v>
      </c>
      <c r="H147" s="449">
        <f>F147*G147</f>
        <v>690</v>
      </c>
      <c r="I147" s="459"/>
      <c r="J147" s="446" t="s">
        <v>962</v>
      </c>
      <c r="K147" s="446"/>
      <c r="L147" s="445"/>
      <c r="M147" s="453">
        <v>43802</v>
      </c>
      <c r="N147" s="445"/>
      <c r="O147" s="454" t="s">
        <v>142</v>
      </c>
      <c r="P147" s="454"/>
      <c r="Q147" s="455">
        <v>43805</v>
      </c>
    </row>
    <row r="148" spans="1:17" s="9" customFormat="1" ht="19.7" customHeight="1">
      <c r="A148" s="9">
        <v>10</v>
      </c>
      <c r="B148" s="21">
        <f>B147+1</f>
        <v>112</v>
      </c>
      <c r="C148" s="445" t="s">
        <v>963</v>
      </c>
      <c r="D148" s="445" t="s">
        <v>963</v>
      </c>
      <c r="E148" s="460" t="s">
        <v>964</v>
      </c>
      <c r="F148" s="462">
        <v>1</v>
      </c>
      <c r="G148" s="463">
        <v>95000</v>
      </c>
      <c r="H148" s="458">
        <f>F148*G148</f>
        <v>95000</v>
      </c>
      <c r="I148" s="464"/>
      <c r="J148" s="465" t="s">
        <v>965</v>
      </c>
      <c r="K148" s="446"/>
      <c r="L148" s="445"/>
      <c r="M148" s="453">
        <v>43802</v>
      </c>
      <c r="N148" s="445"/>
      <c r="O148" s="454" t="s">
        <v>142</v>
      </c>
      <c r="P148" s="454"/>
      <c r="Q148" s="455">
        <v>43804</v>
      </c>
    </row>
    <row r="149" spans="1:17" s="9" customFormat="1" ht="19.7" customHeight="1">
      <c r="B149" s="21"/>
      <c r="C149" s="21"/>
      <c r="D149" s="21"/>
      <c r="E149" s="30"/>
      <c r="F149" s="22"/>
      <c r="G149" s="36"/>
      <c r="H149" s="311"/>
      <c r="I149" s="188"/>
      <c r="J149" s="31"/>
      <c r="K149" s="31"/>
      <c r="L149" s="21"/>
      <c r="M149" s="25"/>
      <c r="N149" s="25"/>
      <c r="O149" s="25"/>
      <c r="P149" s="32"/>
      <c r="Q149" s="26"/>
    </row>
    <row r="150" spans="1:17" s="9" customFormat="1" ht="19.7" customHeight="1">
      <c r="B150" s="21"/>
      <c r="C150" s="21"/>
      <c r="D150" s="21"/>
      <c r="E150" s="356">
        <f>SUM(H144:H149)</f>
        <v>276930</v>
      </c>
      <c r="F150" s="22"/>
      <c r="G150" s="36"/>
      <c r="H150" s="36"/>
      <c r="I150" s="188"/>
      <c r="J150" s="31"/>
      <c r="K150" s="31"/>
      <c r="L150" s="21"/>
      <c r="M150" s="25"/>
      <c r="N150" s="21"/>
      <c r="O150" s="32"/>
      <c r="P150" s="32"/>
      <c r="Q150" s="26"/>
    </row>
    <row r="151" spans="1:17" s="9" customFormat="1" ht="19.7" customHeight="1">
      <c r="B151" s="21"/>
      <c r="C151" s="21"/>
      <c r="D151" s="21"/>
      <c r="E151" s="30"/>
      <c r="F151" s="22"/>
      <c r="G151" s="36"/>
      <c r="H151" s="311"/>
      <c r="I151" s="188"/>
      <c r="J151" s="31"/>
      <c r="K151" s="31"/>
      <c r="L151" s="21"/>
      <c r="M151" s="25"/>
      <c r="N151" s="21"/>
      <c r="O151" s="32"/>
      <c r="P151" s="32"/>
      <c r="Q151" s="26"/>
    </row>
    <row r="152" spans="1:17" s="9" customFormat="1" ht="19.7" customHeight="1">
      <c r="B152" s="21"/>
      <c r="C152" s="21"/>
      <c r="D152" s="21"/>
      <c r="E152" s="30"/>
      <c r="F152" s="22"/>
      <c r="G152" s="36"/>
      <c r="H152" s="311"/>
      <c r="I152" s="188"/>
      <c r="J152" s="31"/>
      <c r="K152" s="31"/>
      <c r="L152" s="21"/>
      <c r="M152" s="25"/>
      <c r="N152" s="21"/>
      <c r="O152" s="32"/>
      <c r="P152" s="32"/>
      <c r="Q152" s="26"/>
    </row>
    <row r="153" spans="1:17" s="9" customFormat="1" ht="19.7" customHeight="1">
      <c r="B153" s="21"/>
      <c r="C153" s="21"/>
      <c r="D153" s="21"/>
      <c r="E153" s="30"/>
      <c r="F153" s="22"/>
      <c r="G153" s="36"/>
      <c r="H153" s="311"/>
      <c r="I153" s="188"/>
      <c r="J153" s="31"/>
      <c r="K153" s="31"/>
      <c r="L153" s="21"/>
      <c r="M153" s="25"/>
      <c r="N153" s="21"/>
      <c r="O153" s="32"/>
      <c r="P153" s="32"/>
      <c r="Q153" s="26"/>
    </row>
    <row r="154" spans="1:17" s="9" customFormat="1" ht="19.7" customHeight="1">
      <c r="B154" s="21"/>
      <c r="C154" s="21"/>
      <c r="D154" s="21"/>
      <c r="E154" s="75"/>
      <c r="F154" s="22"/>
      <c r="G154" s="266"/>
      <c r="H154" s="311"/>
      <c r="I154" s="167"/>
      <c r="J154" s="31"/>
      <c r="K154" s="31"/>
      <c r="L154" s="21"/>
      <c r="M154" s="25"/>
      <c r="N154" s="21"/>
      <c r="O154" s="32"/>
      <c r="P154" s="32"/>
      <c r="Q154" s="26"/>
    </row>
    <row r="155" spans="1:17" s="9" customFormat="1" ht="19.7" customHeight="1">
      <c r="B155" s="21"/>
      <c r="C155" s="21"/>
      <c r="D155" s="21"/>
      <c r="E155" s="75"/>
      <c r="F155" s="22"/>
      <c r="G155" s="266"/>
      <c r="H155" s="311"/>
      <c r="I155" s="167"/>
      <c r="J155" s="31"/>
      <c r="K155" s="31"/>
      <c r="L155" s="21"/>
      <c r="M155" s="25"/>
      <c r="N155" s="21"/>
      <c r="O155" s="32"/>
      <c r="P155" s="32"/>
      <c r="Q155" s="26"/>
    </row>
    <row r="156" spans="1:17" ht="19.7" customHeight="1">
      <c r="B156" s="21"/>
      <c r="C156" s="22"/>
      <c r="D156" s="22"/>
      <c r="E156" s="75"/>
      <c r="F156" s="22"/>
      <c r="G156" s="266"/>
      <c r="H156" s="311"/>
      <c r="I156" s="167"/>
      <c r="J156" s="31"/>
      <c r="K156" s="30"/>
      <c r="L156" s="21"/>
      <c r="M156" s="25"/>
      <c r="N156" s="21"/>
      <c r="O156" s="32"/>
      <c r="P156" s="32"/>
      <c r="Q156" s="26"/>
    </row>
    <row r="157" spans="1:17" ht="19.7" customHeight="1">
      <c r="B157" s="21"/>
      <c r="C157" s="21"/>
      <c r="D157" s="21"/>
      <c r="E157" s="41"/>
      <c r="F157" s="22"/>
      <c r="G157" s="266"/>
      <c r="H157" s="36"/>
      <c r="I157" s="167"/>
      <c r="J157" s="31"/>
      <c r="K157" s="31"/>
      <c r="L157" s="21"/>
      <c r="M157" s="25"/>
      <c r="N157" s="21"/>
      <c r="O157" s="32"/>
      <c r="P157" s="32"/>
      <c r="Q157" s="26"/>
    </row>
    <row r="158" spans="1:17" ht="19.7" customHeight="1">
      <c r="B158" s="21"/>
      <c r="C158" s="21"/>
      <c r="D158" s="21"/>
      <c r="E158" s="75"/>
      <c r="F158" s="22"/>
      <c r="G158" s="266"/>
      <c r="H158" s="311"/>
      <c r="I158" s="167"/>
      <c r="J158" s="31"/>
      <c r="K158" s="30"/>
      <c r="L158" s="21"/>
      <c r="M158" s="25"/>
      <c r="N158" s="21"/>
      <c r="O158" s="32"/>
      <c r="P158" s="261"/>
      <c r="Q158" s="26"/>
    </row>
    <row r="159" spans="1:17" ht="19.7" customHeight="1">
      <c r="B159" s="21"/>
      <c r="C159" s="21"/>
      <c r="D159" s="21"/>
      <c r="E159" s="75"/>
      <c r="F159" s="22"/>
      <c r="G159" s="266"/>
      <c r="H159" s="311"/>
      <c r="I159" s="167"/>
      <c r="J159" s="31"/>
      <c r="K159" s="30"/>
      <c r="L159" s="21"/>
      <c r="M159" s="25"/>
      <c r="N159" s="21"/>
      <c r="O159" s="32"/>
      <c r="P159" s="32"/>
      <c r="Q159" s="26"/>
    </row>
    <row r="160" spans="1:17" ht="19.7" customHeight="1">
      <c r="B160" s="21"/>
      <c r="C160" s="21"/>
      <c r="D160" s="21"/>
      <c r="E160" s="75"/>
      <c r="F160" s="22"/>
      <c r="G160" s="266"/>
      <c r="H160" s="311"/>
      <c r="I160" s="167"/>
      <c r="J160" s="31"/>
      <c r="K160" s="30"/>
      <c r="L160" s="21"/>
      <c r="M160" s="25"/>
      <c r="N160" s="21"/>
      <c r="O160" s="32"/>
      <c r="P160" s="32"/>
      <c r="Q160" s="26"/>
    </row>
    <row r="161" spans="2:17" ht="19.7" customHeight="1">
      <c r="B161" s="21"/>
      <c r="C161" s="21"/>
      <c r="D161" s="21"/>
      <c r="E161" s="75"/>
      <c r="F161" s="22"/>
      <c r="G161" s="266"/>
      <c r="H161" s="311">
        <f t="shared" ref="H161:H166" si="9">F161*G161</f>
        <v>0</v>
      </c>
      <c r="I161" s="167"/>
      <c r="J161" s="31"/>
      <c r="K161" s="30"/>
      <c r="L161" s="21"/>
      <c r="M161" s="25"/>
      <c r="N161" s="21"/>
      <c r="O161" s="32"/>
      <c r="P161" s="32"/>
      <c r="Q161" s="26"/>
    </row>
    <row r="162" spans="2:17" ht="19.7" customHeight="1">
      <c r="B162" s="21"/>
      <c r="C162" s="21"/>
      <c r="D162" s="21"/>
      <c r="E162" s="75"/>
      <c r="F162" s="22"/>
      <c r="G162" s="266"/>
      <c r="H162" s="311">
        <f t="shared" si="9"/>
        <v>0</v>
      </c>
      <c r="I162" s="167"/>
      <c r="J162" s="31"/>
      <c r="K162" s="30"/>
      <c r="L162" s="21"/>
      <c r="M162" s="25"/>
      <c r="N162" s="21"/>
      <c r="O162" s="32"/>
      <c r="P162" s="32"/>
      <c r="Q162" s="26"/>
    </row>
    <row r="163" spans="2:17" ht="19.7" customHeight="1">
      <c r="B163" s="21"/>
      <c r="C163" s="21"/>
      <c r="D163" s="21"/>
      <c r="E163" s="75"/>
      <c r="F163" s="22"/>
      <c r="G163" s="266"/>
      <c r="H163" s="311">
        <f t="shared" si="9"/>
        <v>0</v>
      </c>
      <c r="I163" s="167"/>
      <c r="J163" s="31"/>
      <c r="K163" s="30"/>
      <c r="L163" s="21"/>
      <c r="M163" s="25"/>
      <c r="N163" s="21"/>
      <c r="O163" s="32"/>
      <c r="P163" s="32"/>
      <c r="Q163" s="26"/>
    </row>
    <row r="164" spans="2:17" ht="19.7" customHeight="1">
      <c r="B164" s="21"/>
      <c r="C164" s="21"/>
      <c r="D164" s="21"/>
      <c r="E164" s="75"/>
      <c r="F164" s="22"/>
      <c r="G164" s="266"/>
      <c r="H164" s="311">
        <f t="shared" si="9"/>
        <v>0</v>
      </c>
      <c r="I164" s="167"/>
      <c r="J164" s="31"/>
      <c r="K164" s="30"/>
      <c r="L164" s="21"/>
      <c r="M164" s="25"/>
      <c r="N164" s="21"/>
      <c r="O164" s="32"/>
      <c r="P164" s="32"/>
      <c r="Q164" s="26"/>
    </row>
    <row r="165" spans="2:17" ht="19.7" customHeight="1">
      <c r="B165" s="21"/>
      <c r="C165" s="21"/>
      <c r="D165" s="21"/>
      <c r="E165" s="75"/>
      <c r="F165" s="22"/>
      <c r="G165" s="266"/>
      <c r="H165" s="311">
        <f t="shared" si="9"/>
        <v>0</v>
      </c>
      <c r="I165" s="167"/>
      <c r="J165" s="31"/>
      <c r="K165" s="30"/>
      <c r="L165" s="21"/>
      <c r="M165" s="25"/>
      <c r="N165" s="21"/>
      <c r="O165" s="32"/>
      <c r="P165" s="32"/>
      <c r="Q165" s="26"/>
    </row>
    <row r="166" spans="2:17" ht="19.7" customHeight="1">
      <c r="B166" s="21"/>
      <c r="C166" s="21"/>
      <c r="D166" s="21"/>
      <c r="E166" s="75"/>
      <c r="F166" s="22"/>
      <c r="G166" s="266"/>
      <c r="H166" s="311">
        <f t="shared" si="9"/>
        <v>0</v>
      </c>
      <c r="I166" s="167"/>
      <c r="J166" s="31"/>
      <c r="K166" s="30"/>
      <c r="L166" s="21"/>
      <c r="M166" s="25"/>
      <c r="N166" s="21"/>
      <c r="O166" s="32"/>
      <c r="P166" s="32"/>
      <c r="Q166" s="26"/>
    </row>
    <row r="167" spans="2:17">
      <c r="H167" s="272"/>
    </row>
  </sheetData>
  <autoFilter ref="B9:O128" xr:uid="{B7BE6F3C-D219-49BA-9CE8-7A918F602040}"/>
  <mergeCells count="12">
    <mergeCell ref="B6:D6"/>
    <mergeCell ref="B10:E10"/>
    <mergeCell ref="B21:E21"/>
    <mergeCell ref="B59:E59"/>
    <mergeCell ref="B70:E70"/>
    <mergeCell ref="B83:E83"/>
    <mergeCell ref="B2:D2"/>
    <mergeCell ref="G2:I2"/>
    <mergeCell ref="B3:D3"/>
    <mergeCell ref="B4:D4"/>
    <mergeCell ref="J4:K5"/>
    <mergeCell ref="B5:D5"/>
  </mergeCells>
  <phoneticPr fontId="4"/>
  <pageMargins left="0.2" right="0.2" top="0.36" bottom="0.41" header="0.3" footer="0.3"/>
  <pageSetup paperSize="9" scale="70" orientation="landscape" r:id="rId1"/>
  <extLst>
    <ext xmlns:x14="http://schemas.microsoft.com/office/spreadsheetml/2009/9/main" uri="{CCE6A557-97BC-4b89-ADB6-D9C93CAAB3DF}">
      <x14:dataValidations xmlns:xm="http://schemas.microsoft.com/office/excel/2006/main" count="1">
        <x14:dataValidation imeMode="hiragana" allowBlank="1" showInputMessage="1" showErrorMessage="1" xr:uid="{A472E7BE-EBE9-4AD8-A58E-20C23FDF7AD9}">
          <xm:sqref>J87:J88 JF87:JF88 TB87:TB88 ACX87:ACX88 AMT87:AMT88 AWP87:AWP88 BGL87:BGL88 BQH87:BQH88 CAD87:CAD88 CJZ87:CJZ88 CTV87:CTV88 DDR87:DDR88 DNN87:DNN88 DXJ87:DXJ88 EHF87:EHF88 ERB87:ERB88 FAX87:FAX88 FKT87:FKT88 FUP87:FUP88 GEL87:GEL88 GOH87:GOH88 GYD87:GYD88 HHZ87:HHZ88 HRV87:HRV88 IBR87:IBR88 ILN87:ILN88 IVJ87:IVJ88 JFF87:JFF88 JPB87:JPB88 JYX87:JYX88 KIT87:KIT88 KSP87:KSP88 LCL87:LCL88 LMH87:LMH88 LWD87:LWD88 MFZ87:MFZ88 MPV87:MPV88 MZR87:MZR88 NJN87:NJN88 NTJ87:NTJ88 ODF87:ODF88 ONB87:ONB88 OWX87:OWX88 PGT87:PGT88 PQP87:PQP88 QAL87:QAL88 QKH87:QKH88 QUD87:QUD88 RDZ87:RDZ88 RNV87:RNV88 RXR87:RXR88 SHN87:SHN88 SRJ87:SRJ88 TBF87:TBF88 TLB87:TLB88 TUX87:TUX88 UET87:UET88 UOP87:UOP88 UYL87:UYL88 VIH87:VIH88 VSD87:VSD88 WBZ87:WBZ88 WLV87:WLV88 WVR87:WVR88 J65623:J65624 JF65623:JF65624 TB65623:TB65624 ACX65623:ACX65624 AMT65623:AMT65624 AWP65623:AWP65624 BGL65623:BGL65624 BQH65623:BQH65624 CAD65623:CAD65624 CJZ65623:CJZ65624 CTV65623:CTV65624 DDR65623:DDR65624 DNN65623:DNN65624 DXJ65623:DXJ65624 EHF65623:EHF65624 ERB65623:ERB65624 FAX65623:FAX65624 FKT65623:FKT65624 FUP65623:FUP65624 GEL65623:GEL65624 GOH65623:GOH65624 GYD65623:GYD65624 HHZ65623:HHZ65624 HRV65623:HRV65624 IBR65623:IBR65624 ILN65623:ILN65624 IVJ65623:IVJ65624 JFF65623:JFF65624 JPB65623:JPB65624 JYX65623:JYX65624 KIT65623:KIT65624 KSP65623:KSP65624 LCL65623:LCL65624 LMH65623:LMH65624 LWD65623:LWD65624 MFZ65623:MFZ65624 MPV65623:MPV65624 MZR65623:MZR65624 NJN65623:NJN65624 NTJ65623:NTJ65624 ODF65623:ODF65624 ONB65623:ONB65624 OWX65623:OWX65624 PGT65623:PGT65624 PQP65623:PQP65624 QAL65623:QAL65624 QKH65623:QKH65624 QUD65623:QUD65624 RDZ65623:RDZ65624 RNV65623:RNV65624 RXR65623:RXR65624 SHN65623:SHN65624 SRJ65623:SRJ65624 TBF65623:TBF65624 TLB65623:TLB65624 TUX65623:TUX65624 UET65623:UET65624 UOP65623:UOP65624 UYL65623:UYL65624 VIH65623:VIH65624 VSD65623:VSD65624 WBZ65623:WBZ65624 WLV65623:WLV65624 WVR65623:WVR65624 J131159:J131160 JF131159:JF131160 TB131159:TB131160 ACX131159:ACX131160 AMT131159:AMT131160 AWP131159:AWP131160 BGL131159:BGL131160 BQH131159:BQH131160 CAD131159:CAD131160 CJZ131159:CJZ131160 CTV131159:CTV131160 DDR131159:DDR131160 DNN131159:DNN131160 DXJ131159:DXJ131160 EHF131159:EHF131160 ERB131159:ERB131160 FAX131159:FAX131160 FKT131159:FKT131160 FUP131159:FUP131160 GEL131159:GEL131160 GOH131159:GOH131160 GYD131159:GYD131160 HHZ131159:HHZ131160 HRV131159:HRV131160 IBR131159:IBR131160 ILN131159:ILN131160 IVJ131159:IVJ131160 JFF131159:JFF131160 JPB131159:JPB131160 JYX131159:JYX131160 KIT131159:KIT131160 KSP131159:KSP131160 LCL131159:LCL131160 LMH131159:LMH131160 LWD131159:LWD131160 MFZ131159:MFZ131160 MPV131159:MPV131160 MZR131159:MZR131160 NJN131159:NJN131160 NTJ131159:NTJ131160 ODF131159:ODF131160 ONB131159:ONB131160 OWX131159:OWX131160 PGT131159:PGT131160 PQP131159:PQP131160 QAL131159:QAL131160 QKH131159:QKH131160 QUD131159:QUD131160 RDZ131159:RDZ131160 RNV131159:RNV131160 RXR131159:RXR131160 SHN131159:SHN131160 SRJ131159:SRJ131160 TBF131159:TBF131160 TLB131159:TLB131160 TUX131159:TUX131160 UET131159:UET131160 UOP131159:UOP131160 UYL131159:UYL131160 VIH131159:VIH131160 VSD131159:VSD131160 WBZ131159:WBZ131160 WLV131159:WLV131160 WVR131159:WVR131160 J196695:J196696 JF196695:JF196696 TB196695:TB196696 ACX196695:ACX196696 AMT196695:AMT196696 AWP196695:AWP196696 BGL196695:BGL196696 BQH196695:BQH196696 CAD196695:CAD196696 CJZ196695:CJZ196696 CTV196695:CTV196696 DDR196695:DDR196696 DNN196695:DNN196696 DXJ196695:DXJ196696 EHF196695:EHF196696 ERB196695:ERB196696 FAX196695:FAX196696 FKT196695:FKT196696 FUP196695:FUP196696 GEL196695:GEL196696 GOH196695:GOH196696 GYD196695:GYD196696 HHZ196695:HHZ196696 HRV196695:HRV196696 IBR196695:IBR196696 ILN196695:ILN196696 IVJ196695:IVJ196696 JFF196695:JFF196696 JPB196695:JPB196696 JYX196695:JYX196696 KIT196695:KIT196696 KSP196695:KSP196696 LCL196695:LCL196696 LMH196695:LMH196696 LWD196695:LWD196696 MFZ196695:MFZ196696 MPV196695:MPV196696 MZR196695:MZR196696 NJN196695:NJN196696 NTJ196695:NTJ196696 ODF196695:ODF196696 ONB196695:ONB196696 OWX196695:OWX196696 PGT196695:PGT196696 PQP196695:PQP196696 QAL196695:QAL196696 QKH196695:QKH196696 QUD196695:QUD196696 RDZ196695:RDZ196696 RNV196695:RNV196696 RXR196695:RXR196696 SHN196695:SHN196696 SRJ196695:SRJ196696 TBF196695:TBF196696 TLB196695:TLB196696 TUX196695:TUX196696 UET196695:UET196696 UOP196695:UOP196696 UYL196695:UYL196696 VIH196695:VIH196696 VSD196695:VSD196696 WBZ196695:WBZ196696 WLV196695:WLV196696 WVR196695:WVR196696 J262231:J262232 JF262231:JF262232 TB262231:TB262232 ACX262231:ACX262232 AMT262231:AMT262232 AWP262231:AWP262232 BGL262231:BGL262232 BQH262231:BQH262232 CAD262231:CAD262232 CJZ262231:CJZ262232 CTV262231:CTV262232 DDR262231:DDR262232 DNN262231:DNN262232 DXJ262231:DXJ262232 EHF262231:EHF262232 ERB262231:ERB262232 FAX262231:FAX262232 FKT262231:FKT262232 FUP262231:FUP262232 GEL262231:GEL262232 GOH262231:GOH262232 GYD262231:GYD262232 HHZ262231:HHZ262232 HRV262231:HRV262232 IBR262231:IBR262232 ILN262231:ILN262232 IVJ262231:IVJ262232 JFF262231:JFF262232 JPB262231:JPB262232 JYX262231:JYX262232 KIT262231:KIT262232 KSP262231:KSP262232 LCL262231:LCL262232 LMH262231:LMH262232 LWD262231:LWD262232 MFZ262231:MFZ262232 MPV262231:MPV262232 MZR262231:MZR262232 NJN262231:NJN262232 NTJ262231:NTJ262232 ODF262231:ODF262232 ONB262231:ONB262232 OWX262231:OWX262232 PGT262231:PGT262232 PQP262231:PQP262232 QAL262231:QAL262232 QKH262231:QKH262232 QUD262231:QUD262232 RDZ262231:RDZ262232 RNV262231:RNV262232 RXR262231:RXR262232 SHN262231:SHN262232 SRJ262231:SRJ262232 TBF262231:TBF262232 TLB262231:TLB262232 TUX262231:TUX262232 UET262231:UET262232 UOP262231:UOP262232 UYL262231:UYL262232 VIH262231:VIH262232 VSD262231:VSD262232 WBZ262231:WBZ262232 WLV262231:WLV262232 WVR262231:WVR262232 J327767:J327768 JF327767:JF327768 TB327767:TB327768 ACX327767:ACX327768 AMT327767:AMT327768 AWP327767:AWP327768 BGL327767:BGL327768 BQH327767:BQH327768 CAD327767:CAD327768 CJZ327767:CJZ327768 CTV327767:CTV327768 DDR327767:DDR327768 DNN327767:DNN327768 DXJ327767:DXJ327768 EHF327767:EHF327768 ERB327767:ERB327768 FAX327767:FAX327768 FKT327767:FKT327768 FUP327767:FUP327768 GEL327767:GEL327768 GOH327767:GOH327768 GYD327767:GYD327768 HHZ327767:HHZ327768 HRV327767:HRV327768 IBR327767:IBR327768 ILN327767:ILN327768 IVJ327767:IVJ327768 JFF327767:JFF327768 JPB327767:JPB327768 JYX327767:JYX327768 KIT327767:KIT327768 KSP327767:KSP327768 LCL327767:LCL327768 LMH327767:LMH327768 LWD327767:LWD327768 MFZ327767:MFZ327768 MPV327767:MPV327768 MZR327767:MZR327768 NJN327767:NJN327768 NTJ327767:NTJ327768 ODF327767:ODF327768 ONB327767:ONB327768 OWX327767:OWX327768 PGT327767:PGT327768 PQP327767:PQP327768 QAL327767:QAL327768 QKH327767:QKH327768 QUD327767:QUD327768 RDZ327767:RDZ327768 RNV327767:RNV327768 RXR327767:RXR327768 SHN327767:SHN327768 SRJ327767:SRJ327768 TBF327767:TBF327768 TLB327767:TLB327768 TUX327767:TUX327768 UET327767:UET327768 UOP327767:UOP327768 UYL327767:UYL327768 VIH327767:VIH327768 VSD327767:VSD327768 WBZ327767:WBZ327768 WLV327767:WLV327768 WVR327767:WVR327768 J393303:J393304 JF393303:JF393304 TB393303:TB393304 ACX393303:ACX393304 AMT393303:AMT393304 AWP393303:AWP393304 BGL393303:BGL393304 BQH393303:BQH393304 CAD393303:CAD393304 CJZ393303:CJZ393304 CTV393303:CTV393304 DDR393303:DDR393304 DNN393303:DNN393304 DXJ393303:DXJ393304 EHF393303:EHF393304 ERB393303:ERB393304 FAX393303:FAX393304 FKT393303:FKT393304 FUP393303:FUP393304 GEL393303:GEL393304 GOH393303:GOH393304 GYD393303:GYD393304 HHZ393303:HHZ393304 HRV393303:HRV393304 IBR393303:IBR393304 ILN393303:ILN393304 IVJ393303:IVJ393304 JFF393303:JFF393304 JPB393303:JPB393304 JYX393303:JYX393304 KIT393303:KIT393304 KSP393303:KSP393304 LCL393303:LCL393304 LMH393303:LMH393304 LWD393303:LWD393304 MFZ393303:MFZ393304 MPV393303:MPV393304 MZR393303:MZR393304 NJN393303:NJN393304 NTJ393303:NTJ393304 ODF393303:ODF393304 ONB393303:ONB393304 OWX393303:OWX393304 PGT393303:PGT393304 PQP393303:PQP393304 QAL393303:QAL393304 QKH393303:QKH393304 QUD393303:QUD393304 RDZ393303:RDZ393304 RNV393303:RNV393304 RXR393303:RXR393304 SHN393303:SHN393304 SRJ393303:SRJ393304 TBF393303:TBF393304 TLB393303:TLB393304 TUX393303:TUX393304 UET393303:UET393304 UOP393303:UOP393304 UYL393303:UYL393304 VIH393303:VIH393304 VSD393303:VSD393304 WBZ393303:WBZ393304 WLV393303:WLV393304 WVR393303:WVR393304 J458839:J458840 JF458839:JF458840 TB458839:TB458840 ACX458839:ACX458840 AMT458839:AMT458840 AWP458839:AWP458840 BGL458839:BGL458840 BQH458839:BQH458840 CAD458839:CAD458840 CJZ458839:CJZ458840 CTV458839:CTV458840 DDR458839:DDR458840 DNN458839:DNN458840 DXJ458839:DXJ458840 EHF458839:EHF458840 ERB458839:ERB458840 FAX458839:FAX458840 FKT458839:FKT458840 FUP458839:FUP458840 GEL458839:GEL458840 GOH458839:GOH458840 GYD458839:GYD458840 HHZ458839:HHZ458840 HRV458839:HRV458840 IBR458839:IBR458840 ILN458839:ILN458840 IVJ458839:IVJ458840 JFF458839:JFF458840 JPB458839:JPB458840 JYX458839:JYX458840 KIT458839:KIT458840 KSP458839:KSP458840 LCL458839:LCL458840 LMH458839:LMH458840 LWD458839:LWD458840 MFZ458839:MFZ458840 MPV458839:MPV458840 MZR458839:MZR458840 NJN458839:NJN458840 NTJ458839:NTJ458840 ODF458839:ODF458840 ONB458839:ONB458840 OWX458839:OWX458840 PGT458839:PGT458840 PQP458839:PQP458840 QAL458839:QAL458840 QKH458839:QKH458840 QUD458839:QUD458840 RDZ458839:RDZ458840 RNV458839:RNV458840 RXR458839:RXR458840 SHN458839:SHN458840 SRJ458839:SRJ458840 TBF458839:TBF458840 TLB458839:TLB458840 TUX458839:TUX458840 UET458839:UET458840 UOP458839:UOP458840 UYL458839:UYL458840 VIH458839:VIH458840 VSD458839:VSD458840 WBZ458839:WBZ458840 WLV458839:WLV458840 WVR458839:WVR458840 J524375:J524376 JF524375:JF524376 TB524375:TB524376 ACX524375:ACX524376 AMT524375:AMT524376 AWP524375:AWP524376 BGL524375:BGL524376 BQH524375:BQH524376 CAD524375:CAD524376 CJZ524375:CJZ524376 CTV524375:CTV524376 DDR524375:DDR524376 DNN524375:DNN524376 DXJ524375:DXJ524376 EHF524375:EHF524376 ERB524375:ERB524376 FAX524375:FAX524376 FKT524375:FKT524376 FUP524375:FUP524376 GEL524375:GEL524376 GOH524375:GOH524376 GYD524375:GYD524376 HHZ524375:HHZ524376 HRV524375:HRV524376 IBR524375:IBR524376 ILN524375:ILN524376 IVJ524375:IVJ524376 JFF524375:JFF524376 JPB524375:JPB524376 JYX524375:JYX524376 KIT524375:KIT524376 KSP524375:KSP524376 LCL524375:LCL524376 LMH524375:LMH524376 LWD524375:LWD524376 MFZ524375:MFZ524376 MPV524375:MPV524376 MZR524375:MZR524376 NJN524375:NJN524376 NTJ524375:NTJ524376 ODF524375:ODF524376 ONB524375:ONB524376 OWX524375:OWX524376 PGT524375:PGT524376 PQP524375:PQP524376 QAL524375:QAL524376 QKH524375:QKH524376 QUD524375:QUD524376 RDZ524375:RDZ524376 RNV524375:RNV524376 RXR524375:RXR524376 SHN524375:SHN524376 SRJ524375:SRJ524376 TBF524375:TBF524376 TLB524375:TLB524376 TUX524375:TUX524376 UET524375:UET524376 UOP524375:UOP524376 UYL524375:UYL524376 VIH524375:VIH524376 VSD524375:VSD524376 WBZ524375:WBZ524376 WLV524375:WLV524376 WVR524375:WVR524376 J589911:J589912 JF589911:JF589912 TB589911:TB589912 ACX589911:ACX589912 AMT589911:AMT589912 AWP589911:AWP589912 BGL589911:BGL589912 BQH589911:BQH589912 CAD589911:CAD589912 CJZ589911:CJZ589912 CTV589911:CTV589912 DDR589911:DDR589912 DNN589911:DNN589912 DXJ589911:DXJ589912 EHF589911:EHF589912 ERB589911:ERB589912 FAX589911:FAX589912 FKT589911:FKT589912 FUP589911:FUP589912 GEL589911:GEL589912 GOH589911:GOH589912 GYD589911:GYD589912 HHZ589911:HHZ589912 HRV589911:HRV589912 IBR589911:IBR589912 ILN589911:ILN589912 IVJ589911:IVJ589912 JFF589911:JFF589912 JPB589911:JPB589912 JYX589911:JYX589912 KIT589911:KIT589912 KSP589911:KSP589912 LCL589911:LCL589912 LMH589911:LMH589912 LWD589911:LWD589912 MFZ589911:MFZ589912 MPV589911:MPV589912 MZR589911:MZR589912 NJN589911:NJN589912 NTJ589911:NTJ589912 ODF589911:ODF589912 ONB589911:ONB589912 OWX589911:OWX589912 PGT589911:PGT589912 PQP589911:PQP589912 QAL589911:QAL589912 QKH589911:QKH589912 QUD589911:QUD589912 RDZ589911:RDZ589912 RNV589911:RNV589912 RXR589911:RXR589912 SHN589911:SHN589912 SRJ589911:SRJ589912 TBF589911:TBF589912 TLB589911:TLB589912 TUX589911:TUX589912 UET589911:UET589912 UOP589911:UOP589912 UYL589911:UYL589912 VIH589911:VIH589912 VSD589911:VSD589912 WBZ589911:WBZ589912 WLV589911:WLV589912 WVR589911:WVR589912 J655447:J655448 JF655447:JF655448 TB655447:TB655448 ACX655447:ACX655448 AMT655447:AMT655448 AWP655447:AWP655448 BGL655447:BGL655448 BQH655447:BQH655448 CAD655447:CAD655448 CJZ655447:CJZ655448 CTV655447:CTV655448 DDR655447:DDR655448 DNN655447:DNN655448 DXJ655447:DXJ655448 EHF655447:EHF655448 ERB655447:ERB655448 FAX655447:FAX655448 FKT655447:FKT655448 FUP655447:FUP655448 GEL655447:GEL655448 GOH655447:GOH655448 GYD655447:GYD655448 HHZ655447:HHZ655448 HRV655447:HRV655448 IBR655447:IBR655448 ILN655447:ILN655448 IVJ655447:IVJ655448 JFF655447:JFF655448 JPB655447:JPB655448 JYX655447:JYX655448 KIT655447:KIT655448 KSP655447:KSP655448 LCL655447:LCL655448 LMH655447:LMH655448 LWD655447:LWD655448 MFZ655447:MFZ655448 MPV655447:MPV655448 MZR655447:MZR655448 NJN655447:NJN655448 NTJ655447:NTJ655448 ODF655447:ODF655448 ONB655447:ONB655448 OWX655447:OWX655448 PGT655447:PGT655448 PQP655447:PQP655448 QAL655447:QAL655448 QKH655447:QKH655448 QUD655447:QUD655448 RDZ655447:RDZ655448 RNV655447:RNV655448 RXR655447:RXR655448 SHN655447:SHN655448 SRJ655447:SRJ655448 TBF655447:TBF655448 TLB655447:TLB655448 TUX655447:TUX655448 UET655447:UET655448 UOP655447:UOP655448 UYL655447:UYL655448 VIH655447:VIH655448 VSD655447:VSD655448 WBZ655447:WBZ655448 WLV655447:WLV655448 WVR655447:WVR655448 J720983:J720984 JF720983:JF720984 TB720983:TB720984 ACX720983:ACX720984 AMT720983:AMT720984 AWP720983:AWP720984 BGL720983:BGL720984 BQH720983:BQH720984 CAD720983:CAD720984 CJZ720983:CJZ720984 CTV720983:CTV720984 DDR720983:DDR720984 DNN720983:DNN720984 DXJ720983:DXJ720984 EHF720983:EHF720984 ERB720983:ERB720984 FAX720983:FAX720984 FKT720983:FKT720984 FUP720983:FUP720984 GEL720983:GEL720984 GOH720983:GOH720984 GYD720983:GYD720984 HHZ720983:HHZ720984 HRV720983:HRV720984 IBR720983:IBR720984 ILN720983:ILN720984 IVJ720983:IVJ720984 JFF720983:JFF720984 JPB720983:JPB720984 JYX720983:JYX720984 KIT720983:KIT720984 KSP720983:KSP720984 LCL720983:LCL720984 LMH720983:LMH720984 LWD720983:LWD720984 MFZ720983:MFZ720984 MPV720983:MPV720984 MZR720983:MZR720984 NJN720983:NJN720984 NTJ720983:NTJ720984 ODF720983:ODF720984 ONB720983:ONB720984 OWX720983:OWX720984 PGT720983:PGT720984 PQP720983:PQP720984 QAL720983:QAL720984 QKH720983:QKH720984 QUD720983:QUD720984 RDZ720983:RDZ720984 RNV720983:RNV720984 RXR720983:RXR720984 SHN720983:SHN720984 SRJ720983:SRJ720984 TBF720983:TBF720984 TLB720983:TLB720984 TUX720983:TUX720984 UET720983:UET720984 UOP720983:UOP720984 UYL720983:UYL720984 VIH720983:VIH720984 VSD720983:VSD720984 WBZ720983:WBZ720984 WLV720983:WLV720984 WVR720983:WVR720984 J786519:J786520 JF786519:JF786520 TB786519:TB786520 ACX786519:ACX786520 AMT786519:AMT786520 AWP786519:AWP786520 BGL786519:BGL786520 BQH786519:BQH786520 CAD786519:CAD786520 CJZ786519:CJZ786520 CTV786519:CTV786520 DDR786519:DDR786520 DNN786519:DNN786520 DXJ786519:DXJ786520 EHF786519:EHF786520 ERB786519:ERB786520 FAX786519:FAX786520 FKT786519:FKT786520 FUP786519:FUP786520 GEL786519:GEL786520 GOH786519:GOH786520 GYD786519:GYD786520 HHZ786519:HHZ786520 HRV786519:HRV786520 IBR786519:IBR786520 ILN786519:ILN786520 IVJ786519:IVJ786520 JFF786519:JFF786520 JPB786519:JPB786520 JYX786519:JYX786520 KIT786519:KIT786520 KSP786519:KSP786520 LCL786519:LCL786520 LMH786519:LMH786520 LWD786519:LWD786520 MFZ786519:MFZ786520 MPV786519:MPV786520 MZR786519:MZR786520 NJN786519:NJN786520 NTJ786519:NTJ786520 ODF786519:ODF786520 ONB786519:ONB786520 OWX786519:OWX786520 PGT786519:PGT786520 PQP786519:PQP786520 QAL786519:QAL786520 QKH786519:QKH786520 QUD786519:QUD786520 RDZ786519:RDZ786520 RNV786519:RNV786520 RXR786519:RXR786520 SHN786519:SHN786520 SRJ786519:SRJ786520 TBF786519:TBF786520 TLB786519:TLB786520 TUX786519:TUX786520 UET786519:UET786520 UOP786519:UOP786520 UYL786519:UYL786520 VIH786519:VIH786520 VSD786519:VSD786520 WBZ786519:WBZ786520 WLV786519:WLV786520 WVR786519:WVR786520 J852055:J852056 JF852055:JF852056 TB852055:TB852056 ACX852055:ACX852056 AMT852055:AMT852056 AWP852055:AWP852056 BGL852055:BGL852056 BQH852055:BQH852056 CAD852055:CAD852056 CJZ852055:CJZ852056 CTV852055:CTV852056 DDR852055:DDR852056 DNN852055:DNN852056 DXJ852055:DXJ852056 EHF852055:EHF852056 ERB852055:ERB852056 FAX852055:FAX852056 FKT852055:FKT852056 FUP852055:FUP852056 GEL852055:GEL852056 GOH852055:GOH852056 GYD852055:GYD852056 HHZ852055:HHZ852056 HRV852055:HRV852056 IBR852055:IBR852056 ILN852055:ILN852056 IVJ852055:IVJ852056 JFF852055:JFF852056 JPB852055:JPB852056 JYX852055:JYX852056 KIT852055:KIT852056 KSP852055:KSP852056 LCL852055:LCL852056 LMH852055:LMH852056 LWD852055:LWD852056 MFZ852055:MFZ852056 MPV852055:MPV852056 MZR852055:MZR852056 NJN852055:NJN852056 NTJ852055:NTJ852056 ODF852055:ODF852056 ONB852055:ONB852056 OWX852055:OWX852056 PGT852055:PGT852056 PQP852055:PQP852056 QAL852055:QAL852056 QKH852055:QKH852056 QUD852055:QUD852056 RDZ852055:RDZ852056 RNV852055:RNV852056 RXR852055:RXR852056 SHN852055:SHN852056 SRJ852055:SRJ852056 TBF852055:TBF852056 TLB852055:TLB852056 TUX852055:TUX852056 UET852055:UET852056 UOP852055:UOP852056 UYL852055:UYL852056 VIH852055:VIH852056 VSD852055:VSD852056 WBZ852055:WBZ852056 WLV852055:WLV852056 WVR852055:WVR852056 J917591:J917592 JF917591:JF917592 TB917591:TB917592 ACX917591:ACX917592 AMT917591:AMT917592 AWP917591:AWP917592 BGL917591:BGL917592 BQH917591:BQH917592 CAD917591:CAD917592 CJZ917591:CJZ917592 CTV917591:CTV917592 DDR917591:DDR917592 DNN917591:DNN917592 DXJ917591:DXJ917592 EHF917591:EHF917592 ERB917591:ERB917592 FAX917591:FAX917592 FKT917591:FKT917592 FUP917591:FUP917592 GEL917591:GEL917592 GOH917591:GOH917592 GYD917591:GYD917592 HHZ917591:HHZ917592 HRV917591:HRV917592 IBR917591:IBR917592 ILN917591:ILN917592 IVJ917591:IVJ917592 JFF917591:JFF917592 JPB917591:JPB917592 JYX917591:JYX917592 KIT917591:KIT917592 KSP917591:KSP917592 LCL917591:LCL917592 LMH917591:LMH917592 LWD917591:LWD917592 MFZ917591:MFZ917592 MPV917591:MPV917592 MZR917591:MZR917592 NJN917591:NJN917592 NTJ917591:NTJ917592 ODF917591:ODF917592 ONB917591:ONB917592 OWX917591:OWX917592 PGT917591:PGT917592 PQP917591:PQP917592 QAL917591:QAL917592 QKH917591:QKH917592 QUD917591:QUD917592 RDZ917591:RDZ917592 RNV917591:RNV917592 RXR917591:RXR917592 SHN917591:SHN917592 SRJ917591:SRJ917592 TBF917591:TBF917592 TLB917591:TLB917592 TUX917591:TUX917592 UET917591:UET917592 UOP917591:UOP917592 UYL917591:UYL917592 VIH917591:VIH917592 VSD917591:VSD917592 WBZ917591:WBZ917592 WLV917591:WLV917592 WVR917591:WVR917592 J983127:J983128 JF983127:JF983128 TB983127:TB983128 ACX983127:ACX983128 AMT983127:AMT983128 AWP983127:AWP983128 BGL983127:BGL983128 BQH983127:BQH983128 CAD983127:CAD983128 CJZ983127:CJZ983128 CTV983127:CTV983128 DDR983127:DDR983128 DNN983127:DNN983128 DXJ983127:DXJ983128 EHF983127:EHF983128 ERB983127:ERB983128 FAX983127:FAX983128 FKT983127:FKT983128 FUP983127:FUP983128 GEL983127:GEL983128 GOH983127:GOH983128 GYD983127:GYD983128 HHZ983127:HHZ983128 HRV983127:HRV983128 IBR983127:IBR983128 ILN983127:ILN983128 IVJ983127:IVJ983128 JFF983127:JFF983128 JPB983127:JPB983128 JYX983127:JYX983128 KIT983127:KIT983128 KSP983127:KSP983128 LCL983127:LCL983128 LMH983127:LMH983128 LWD983127:LWD983128 MFZ983127:MFZ983128 MPV983127:MPV983128 MZR983127:MZR983128 NJN983127:NJN983128 NTJ983127:NTJ983128 ODF983127:ODF983128 ONB983127:ONB983128 OWX983127:OWX983128 PGT983127:PGT983128 PQP983127:PQP983128 QAL983127:QAL983128 QKH983127:QKH983128 QUD983127:QUD983128 RDZ983127:RDZ983128 RNV983127:RNV983128 RXR983127:RXR983128 SHN983127:SHN983128 SRJ983127:SRJ983128 TBF983127:TBF983128 TLB983127:TLB983128 TUX983127:TUX983128 UET983127:UET983128 UOP983127:UOP983128 UYL983127:UYL983128 VIH983127:VIH983128 VSD983127:VSD983128 WBZ983127:WBZ983128 WLV983127:WLV983128 WVR983127:WVR983128 J34:J36 JF34:JF36 TB34:TB36 ACX34:ACX36 AMT34:AMT36 AWP34:AWP36 BGL34:BGL36 BQH34:BQH36 CAD34:CAD36 CJZ34:CJZ36 CTV34:CTV36 DDR34:DDR36 DNN34:DNN36 DXJ34:DXJ36 EHF34:EHF36 ERB34:ERB36 FAX34:FAX36 FKT34:FKT36 FUP34:FUP36 GEL34:GEL36 GOH34:GOH36 GYD34:GYD36 HHZ34:HHZ36 HRV34:HRV36 IBR34:IBR36 ILN34:ILN36 IVJ34:IVJ36 JFF34:JFF36 JPB34:JPB36 JYX34:JYX36 KIT34:KIT36 KSP34:KSP36 LCL34:LCL36 LMH34:LMH36 LWD34:LWD36 MFZ34:MFZ36 MPV34:MPV36 MZR34:MZR36 NJN34:NJN36 NTJ34:NTJ36 ODF34:ODF36 ONB34:ONB36 OWX34:OWX36 PGT34:PGT36 PQP34:PQP36 QAL34:QAL36 QKH34:QKH36 QUD34:QUD36 RDZ34:RDZ36 RNV34:RNV36 RXR34:RXR36 SHN34:SHN36 SRJ34:SRJ36 TBF34:TBF36 TLB34:TLB36 TUX34:TUX36 UET34:UET36 UOP34:UOP36 UYL34:UYL36 VIH34:VIH36 VSD34:VSD36 WBZ34:WBZ36 WLV34:WLV36 WVR34:WVR36 J65570:J65572 JF65570:JF65572 TB65570:TB65572 ACX65570:ACX65572 AMT65570:AMT65572 AWP65570:AWP65572 BGL65570:BGL65572 BQH65570:BQH65572 CAD65570:CAD65572 CJZ65570:CJZ65572 CTV65570:CTV65572 DDR65570:DDR65572 DNN65570:DNN65572 DXJ65570:DXJ65572 EHF65570:EHF65572 ERB65570:ERB65572 FAX65570:FAX65572 FKT65570:FKT65572 FUP65570:FUP65572 GEL65570:GEL65572 GOH65570:GOH65572 GYD65570:GYD65572 HHZ65570:HHZ65572 HRV65570:HRV65572 IBR65570:IBR65572 ILN65570:ILN65572 IVJ65570:IVJ65572 JFF65570:JFF65572 JPB65570:JPB65572 JYX65570:JYX65572 KIT65570:KIT65572 KSP65570:KSP65572 LCL65570:LCL65572 LMH65570:LMH65572 LWD65570:LWD65572 MFZ65570:MFZ65572 MPV65570:MPV65572 MZR65570:MZR65572 NJN65570:NJN65572 NTJ65570:NTJ65572 ODF65570:ODF65572 ONB65570:ONB65572 OWX65570:OWX65572 PGT65570:PGT65572 PQP65570:PQP65572 QAL65570:QAL65572 QKH65570:QKH65572 QUD65570:QUD65572 RDZ65570:RDZ65572 RNV65570:RNV65572 RXR65570:RXR65572 SHN65570:SHN65572 SRJ65570:SRJ65572 TBF65570:TBF65572 TLB65570:TLB65572 TUX65570:TUX65572 UET65570:UET65572 UOP65570:UOP65572 UYL65570:UYL65572 VIH65570:VIH65572 VSD65570:VSD65572 WBZ65570:WBZ65572 WLV65570:WLV65572 WVR65570:WVR65572 J131106:J131108 JF131106:JF131108 TB131106:TB131108 ACX131106:ACX131108 AMT131106:AMT131108 AWP131106:AWP131108 BGL131106:BGL131108 BQH131106:BQH131108 CAD131106:CAD131108 CJZ131106:CJZ131108 CTV131106:CTV131108 DDR131106:DDR131108 DNN131106:DNN131108 DXJ131106:DXJ131108 EHF131106:EHF131108 ERB131106:ERB131108 FAX131106:FAX131108 FKT131106:FKT131108 FUP131106:FUP131108 GEL131106:GEL131108 GOH131106:GOH131108 GYD131106:GYD131108 HHZ131106:HHZ131108 HRV131106:HRV131108 IBR131106:IBR131108 ILN131106:ILN131108 IVJ131106:IVJ131108 JFF131106:JFF131108 JPB131106:JPB131108 JYX131106:JYX131108 KIT131106:KIT131108 KSP131106:KSP131108 LCL131106:LCL131108 LMH131106:LMH131108 LWD131106:LWD131108 MFZ131106:MFZ131108 MPV131106:MPV131108 MZR131106:MZR131108 NJN131106:NJN131108 NTJ131106:NTJ131108 ODF131106:ODF131108 ONB131106:ONB131108 OWX131106:OWX131108 PGT131106:PGT131108 PQP131106:PQP131108 QAL131106:QAL131108 QKH131106:QKH131108 QUD131106:QUD131108 RDZ131106:RDZ131108 RNV131106:RNV131108 RXR131106:RXR131108 SHN131106:SHN131108 SRJ131106:SRJ131108 TBF131106:TBF131108 TLB131106:TLB131108 TUX131106:TUX131108 UET131106:UET131108 UOP131106:UOP131108 UYL131106:UYL131108 VIH131106:VIH131108 VSD131106:VSD131108 WBZ131106:WBZ131108 WLV131106:WLV131108 WVR131106:WVR131108 J196642:J196644 JF196642:JF196644 TB196642:TB196644 ACX196642:ACX196644 AMT196642:AMT196644 AWP196642:AWP196644 BGL196642:BGL196644 BQH196642:BQH196644 CAD196642:CAD196644 CJZ196642:CJZ196644 CTV196642:CTV196644 DDR196642:DDR196644 DNN196642:DNN196644 DXJ196642:DXJ196644 EHF196642:EHF196644 ERB196642:ERB196644 FAX196642:FAX196644 FKT196642:FKT196644 FUP196642:FUP196644 GEL196642:GEL196644 GOH196642:GOH196644 GYD196642:GYD196644 HHZ196642:HHZ196644 HRV196642:HRV196644 IBR196642:IBR196644 ILN196642:ILN196644 IVJ196642:IVJ196644 JFF196642:JFF196644 JPB196642:JPB196644 JYX196642:JYX196644 KIT196642:KIT196644 KSP196642:KSP196644 LCL196642:LCL196644 LMH196642:LMH196644 LWD196642:LWD196644 MFZ196642:MFZ196644 MPV196642:MPV196644 MZR196642:MZR196644 NJN196642:NJN196644 NTJ196642:NTJ196644 ODF196642:ODF196644 ONB196642:ONB196644 OWX196642:OWX196644 PGT196642:PGT196644 PQP196642:PQP196644 QAL196642:QAL196644 QKH196642:QKH196644 QUD196642:QUD196644 RDZ196642:RDZ196644 RNV196642:RNV196644 RXR196642:RXR196644 SHN196642:SHN196644 SRJ196642:SRJ196644 TBF196642:TBF196644 TLB196642:TLB196644 TUX196642:TUX196644 UET196642:UET196644 UOP196642:UOP196644 UYL196642:UYL196644 VIH196642:VIH196644 VSD196642:VSD196644 WBZ196642:WBZ196644 WLV196642:WLV196644 WVR196642:WVR196644 J262178:J262180 JF262178:JF262180 TB262178:TB262180 ACX262178:ACX262180 AMT262178:AMT262180 AWP262178:AWP262180 BGL262178:BGL262180 BQH262178:BQH262180 CAD262178:CAD262180 CJZ262178:CJZ262180 CTV262178:CTV262180 DDR262178:DDR262180 DNN262178:DNN262180 DXJ262178:DXJ262180 EHF262178:EHF262180 ERB262178:ERB262180 FAX262178:FAX262180 FKT262178:FKT262180 FUP262178:FUP262180 GEL262178:GEL262180 GOH262178:GOH262180 GYD262178:GYD262180 HHZ262178:HHZ262180 HRV262178:HRV262180 IBR262178:IBR262180 ILN262178:ILN262180 IVJ262178:IVJ262180 JFF262178:JFF262180 JPB262178:JPB262180 JYX262178:JYX262180 KIT262178:KIT262180 KSP262178:KSP262180 LCL262178:LCL262180 LMH262178:LMH262180 LWD262178:LWD262180 MFZ262178:MFZ262180 MPV262178:MPV262180 MZR262178:MZR262180 NJN262178:NJN262180 NTJ262178:NTJ262180 ODF262178:ODF262180 ONB262178:ONB262180 OWX262178:OWX262180 PGT262178:PGT262180 PQP262178:PQP262180 QAL262178:QAL262180 QKH262178:QKH262180 QUD262178:QUD262180 RDZ262178:RDZ262180 RNV262178:RNV262180 RXR262178:RXR262180 SHN262178:SHN262180 SRJ262178:SRJ262180 TBF262178:TBF262180 TLB262178:TLB262180 TUX262178:TUX262180 UET262178:UET262180 UOP262178:UOP262180 UYL262178:UYL262180 VIH262178:VIH262180 VSD262178:VSD262180 WBZ262178:WBZ262180 WLV262178:WLV262180 WVR262178:WVR262180 J327714:J327716 JF327714:JF327716 TB327714:TB327716 ACX327714:ACX327716 AMT327714:AMT327716 AWP327714:AWP327716 BGL327714:BGL327716 BQH327714:BQH327716 CAD327714:CAD327716 CJZ327714:CJZ327716 CTV327714:CTV327716 DDR327714:DDR327716 DNN327714:DNN327716 DXJ327714:DXJ327716 EHF327714:EHF327716 ERB327714:ERB327716 FAX327714:FAX327716 FKT327714:FKT327716 FUP327714:FUP327716 GEL327714:GEL327716 GOH327714:GOH327716 GYD327714:GYD327716 HHZ327714:HHZ327716 HRV327714:HRV327716 IBR327714:IBR327716 ILN327714:ILN327716 IVJ327714:IVJ327716 JFF327714:JFF327716 JPB327714:JPB327716 JYX327714:JYX327716 KIT327714:KIT327716 KSP327714:KSP327716 LCL327714:LCL327716 LMH327714:LMH327716 LWD327714:LWD327716 MFZ327714:MFZ327716 MPV327714:MPV327716 MZR327714:MZR327716 NJN327714:NJN327716 NTJ327714:NTJ327716 ODF327714:ODF327716 ONB327714:ONB327716 OWX327714:OWX327716 PGT327714:PGT327716 PQP327714:PQP327716 QAL327714:QAL327716 QKH327714:QKH327716 QUD327714:QUD327716 RDZ327714:RDZ327716 RNV327714:RNV327716 RXR327714:RXR327716 SHN327714:SHN327716 SRJ327714:SRJ327716 TBF327714:TBF327716 TLB327714:TLB327716 TUX327714:TUX327716 UET327714:UET327716 UOP327714:UOP327716 UYL327714:UYL327716 VIH327714:VIH327716 VSD327714:VSD327716 WBZ327714:WBZ327716 WLV327714:WLV327716 WVR327714:WVR327716 J393250:J393252 JF393250:JF393252 TB393250:TB393252 ACX393250:ACX393252 AMT393250:AMT393252 AWP393250:AWP393252 BGL393250:BGL393252 BQH393250:BQH393252 CAD393250:CAD393252 CJZ393250:CJZ393252 CTV393250:CTV393252 DDR393250:DDR393252 DNN393250:DNN393252 DXJ393250:DXJ393252 EHF393250:EHF393252 ERB393250:ERB393252 FAX393250:FAX393252 FKT393250:FKT393252 FUP393250:FUP393252 GEL393250:GEL393252 GOH393250:GOH393252 GYD393250:GYD393252 HHZ393250:HHZ393252 HRV393250:HRV393252 IBR393250:IBR393252 ILN393250:ILN393252 IVJ393250:IVJ393252 JFF393250:JFF393252 JPB393250:JPB393252 JYX393250:JYX393252 KIT393250:KIT393252 KSP393250:KSP393252 LCL393250:LCL393252 LMH393250:LMH393252 LWD393250:LWD393252 MFZ393250:MFZ393252 MPV393250:MPV393252 MZR393250:MZR393252 NJN393250:NJN393252 NTJ393250:NTJ393252 ODF393250:ODF393252 ONB393250:ONB393252 OWX393250:OWX393252 PGT393250:PGT393252 PQP393250:PQP393252 QAL393250:QAL393252 QKH393250:QKH393252 QUD393250:QUD393252 RDZ393250:RDZ393252 RNV393250:RNV393252 RXR393250:RXR393252 SHN393250:SHN393252 SRJ393250:SRJ393252 TBF393250:TBF393252 TLB393250:TLB393252 TUX393250:TUX393252 UET393250:UET393252 UOP393250:UOP393252 UYL393250:UYL393252 VIH393250:VIH393252 VSD393250:VSD393252 WBZ393250:WBZ393252 WLV393250:WLV393252 WVR393250:WVR393252 J458786:J458788 JF458786:JF458788 TB458786:TB458788 ACX458786:ACX458788 AMT458786:AMT458788 AWP458786:AWP458788 BGL458786:BGL458788 BQH458786:BQH458788 CAD458786:CAD458788 CJZ458786:CJZ458788 CTV458786:CTV458788 DDR458786:DDR458788 DNN458786:DNN458788 DXJ458786:DXJ458788 EHF458786:EHF458788 ERB458786:ERB458788 FAX458786:FAX458788 FKT458786:FKT458788 FUP458786:FUP458788 GEL458786:GEL458788 GOH458786:GOH458788 GYD458786:GYD458788 HHZ458786:HHZ458788 HRV458786:HRV458788 IBR458786:IBR458788 ILN458786:ILN458788 IVJ458786:IVJ458788 JFF458786:JFF458788 JPB458786:JPB458788 JYX458786:JYX458788 KIT458786:KIT458788 KSP458786:KSP458788 LCL458786:LCL458788 LMH458786:LMH458788 LWD458786:LWD458788 MFZ458786:MFZ458788 MPV458786:MPV458788 MZR458786:MZR458788 NJN458786:NJN458788 NTJ458786:NTJ458788 ODF458786:ODF458788 ONB458786:ONB458788 OWX458786:OWX458788 PGT458786:PGT458788 PQP458786:PQP458788 QAL458786:QAL458788 QKH458786:QKH458788 QUD458786:QUD458788 RDZ458786:RDZ458788 RNV458786:RNV458788 RXR458786:RXR458788 SHN458786:SHN458788 SRJ458786:SRJ458788 TBF458786:TBF458788 TLB458786:TLB458788 TUX458786:TUX458788 UET458786:UET458788 UOP458786:UOP458788 UYL458786:UYL458788 VIH458786:VIH458788 VSD458786:VSD458788 WBZ458786:WBZ458788 WLV458786:WLV458788 WVR458786:WVR458788 J524322:J524324 JF524322:JF524324 TB524322:TB524324 ACX524322:ACX524324 AMT524322:AMT524324 AWP524322:AWP524324 BGL524322:BGL524324 BQH524322:BQH524324 CAD524322:CAD524324 CJZ524322:CJZ524324 CTV524322:CTV524324 DDR524322:DDR524324 DNN524322:DNN524324 DXJ524322:DXJ524324 EHF524322:EHF524324 ERB524322:ERB524324 FAX524322:FAX524324 FKT524322:FKT524324 FUP524322:FUP524324 GEL524322:GEL524324 GOH524322:GOH524324 GYD524322:GYD524324 HHZ524322:HHZ524324 HRV524322:HRV524324 IBR524322:IBR524324 ILN524322:ILN524324 IVJ524322:IVJ524324 JFF524322:JFF524324 JPB524322:JPB524324 JYX524322:JYX524324 KIT524322:KIT524324 KSP524322:KSP524324 LCL524322:LCL524324 LMH524322:LMH524324 LWD524322:LWD524324 MFZ524322:MFZ524324 MPV524322:MPV524324 MZR524322:MZR524324 NJN524322:NJN524324 NTJ524322:NTJ524324 ODF524322:ODF524324 ONB524322:ONB524324 OWX524322:OWX524324 PGT524322:PGT524324 PQP524322:PQP524324 QAL524322:QAL524324 QKH524322:QKH524324 QUD524322:QUD524324 RDZ524322:RDZ524324 RNV524322:RNV524324 RXR524322:RXR524324 SHN524322:SHN524324 SRJ524322:SRJ524324 TBF524322:TBF524324 TLB524322:TLB524324 TUX524322:TUX524324 UET524322:UET524324 UOP524322:UOP524324 UYL524322:UYL524324 VIH524322:VIH524324 VSD524322:VSD524324 WBZ524322:WBZ524324 WLV524322:WLV524324 WVR524322:WVR524324 J589858:J589860 JF589858:JF589860 TB589858:TB589860 ACX589858:ACX589860 AMT589858:AMT589860 AWP589858:AWP589860 BGL589858:BGL589860 BQH589858:BQH589860 CAD589858:CAD589860 CJZ589858:CJZ589860 CTV589858:CTV589860 DDR589858:DDR589860 DNN589858:DNN589860 DXJ589858:DXJ589860 EHF589858:EHF589860 ERB589858:ERB589860 FAX589858:FAX589860 FKT589858:FKT589860 FUP589858:FUP589860 GEL589858:GEL589860 GOH589858:GOH589860 GYD589858:GYD589860 HHZ589858:HHZ589860 HRV589858:HRV589860 IBR589858:IBR589860 ILN589858:ILN589860 IVJ589858:IVJ589860 JFF589858:JFF589860 JPB589858:JPB589860 JYX589858:JYX589860 KIT589858:KIT589860 KSP589858:KSP589860 LCL589858:LCL589860 LMH589858:LMH589860 LWD589858:LWD589860 MFZ589858:MFZ589860 MPV589858:MPV589860 MZR589858:MZR589860 NJN589858:NJN589860 NTJ589858:NTJ589860 ODF589858:ODF589860 ONB589858:ONB589860 OWX589858:OWX589860 PGT589858:PGT589860 PQP589858:PQP589860 QAL589858:QAL589860 QKH589858:QKH589860 QUD589858:QUD589860 RDZ589858:RDZ589860 RNV589858:RNV589860 RXR589858:RXR589860 SHN589858:SHN589860 SRJ589858:SRJ589860 TBF589858:TBF589860 TLB589858:TLB589860 TUX589858:TUX589860 UET589858:UET589860 UOP589858:UOP589860 UYL589858:UYL589860 VIH589858:VIH589860 VSD589858:VSD589860 WBZ589858:WBZ589860 WLV589858:WLV589860 WVR589858:WVR589860 J655394:J655396 JF655394:JF655396 TB655394:TB655396 ACX655394:ACX655396 AMT655394:AMT655396 AWP655394:AWP655396 BGL655394:BGL655396 BQH655394:BQH655396 CAD655394:CAD655396 CJZ655394:CJZ655396 CTV655394:CTV655396 DDR655394:DDR655396 DNN655394:DNN655396 DXJ655394:DXJ655396 EHF655394:EHF655396 ERB655394:ERB655396 FAX655394:FAX655396 FKT655394:FKT655396 FUP655394:FUP655396 GEL655394:GEL655396 GOH655394:GOH655396 GYD655394:GYD655396 HHZ655394:HHZ655396 HRV655394:HRV655396 IBR655394:IBR655396 ILN655394:ILN655396 IVJ655394:IVJ655396 JFF655394:JFF655396 JPB655394:JPB655396 JYX655394:JYX655396 KIT655394:KIT655396 KSP655394:KSP655396 LCL655394:LCL655396 LMH655394:LMH655396 LWD655394:LWD655396 MFZ655394:MFZ655396 MPV655394:MPV655396 MZR655394:MZR655396 NJN655394:NJN655396 NTJ655394:NTJ655396 ODF655394:ODF655396 ONB655394:ONB655396 OWX655394:OWX655396 PGT655394:PGT655396 PQP655394:PQP655396 QAL655394:QAL655396 QKH655394:QKH655396 QUD655394:QUD655396 RDZ655394:RDZ655396 RNV655394:RNV655396 RXR655394:RXR655396 SHN655394:SHN655396 SRJ655394:SRJ655396 TBF655394:TBF655396 TLB655394:TLB655396 TUX655394:TUX655396 UET655394:UET655396 UOP655394:UOP655396 UYL655394:UYL655396 VIH655394:VIH655396 VSD655394:VSD655396 WBZ655394:WBZ655396 WLV655394:WLV655396 WVR655394:WVR655396 J720930:J720932 JF720930:JF720932 TB720930:TB720932 ACX720930:ACX720932 AMT720930:AMT720932 AWP720930:AWP720932 BGL720930:BGL720932 BQH720930:BQH720932 CAD720930:CAD720932 CJZ720930:CJZ720932 CTV720930:CTV720932 DDR720930:DDR720932 DNN720930:DNN720932 DXJ720930:DXJ720932 EHF720930:EHF720932 ERB720930:ERB720932 FAX720930:FAX720932 FKT720930:FKT720932 FUP720930:FUP720932 GEL720930:GEL720932 GOH720930:GOH720932 GYD720930:GYD720932 HHZ720930:HHZ720932 HRV720930:HRV720932 IBR720930:IBR720932 ILN720930:ILN720932 IVJ720930:IVJ720932 JFF720930:JFF720932 JPB720930:JPB720932 JYX720930:JYX720932 KIT720930:KIT720932 KSP720930:KSP720932 LCL720930:LCL720932 LMH720930:LMH720932 LWD720930:LWD720932 MFZ720930:MFZ720932 MPV720930:MPV720932 MZR720930:MZR720932 NJN720930:NJN720932 NTJ720930:NTJ720932 ODF720930:ODF720932 ONB720930:ONB720932 OWX720930:OWX720932 PGT720930:PGT720932 PQP720930:PQP720932 QAL720930:QAL720932 QKH720930:QKH720932 QUD720930:QUD720932 RDZ720930:RDZ720932 RNV720930:RNV720932 RXR720930:RXR720932 SHN720930:SHN720932 SRJ720930:SRJ720932 TBF720930:TBF720932 TLB720930:TLB720932 TUX720930:TUX720932 UET720930:UET720932 UOP720930:UOP720932 UYL720930:UYL720932 VIH720930:VIH720932 VSD720930:VSD720932 WBZ720930:WBZ720932 WLV720930:WLV720932 WVR720930:WVR720932 J786466:J786468 JF786466:JF786468 TB786466:TB786468 ACX786466:ACX786468 AMT786466:AMT786468 AWP786466:AWP786468 BGL786466:BGL786468 BQH786466:BQH786468 CAD786466:CAD786468 CJZ786466:CJZ786468 CTV786466:CTV786468 DDR786466:DDR786468 DNN786466:DNN786468 DXJ786466:DXJ786468 EHF786466:EHF786468 ERB786466:ERB786468 FAX786466:FAX786468 FKT786466:FKT786468 FUP786466:FUP786468 GEL786466:GEL786468 GOH786466:GOH786468 GYD786466:GYD786468 HHZ786466:HHZ786468 HRV786466:HRV786468 IBR786466:IBR786468 ILN786466:ILN786468 IVJ786466:IVJ786468 JFF786466:JFF786468 JPB786466:JPB786468 JYX786466:JYX786468 KIT786466:KIT786468 KSP786466:KSP786468 LCL786466:LCL786468 LMH786466:LMH786468 LWD786466:LWD786468 MFZ786466:MFZ786468 MPV786466:MPV786468 MZR786466:MZR786468 NJN786466:NJN786468 NTJ786466:NTJ786468 ODF786466:ODF786468 ONB786466:ONB786468 OWX786466:OWX786468 PGT786466:PGT786468 PQP786466:PQP786468 QAL786466:QAL786468 QKH786466:QKH786468 QUD786466:QUD786468 RDZ786466:RDZ786468 RNV786466:RNV786468 RXR786466:RXR786468 SHN786466:SHN786468 SRJ786466:SRJ786468 TBF786466:TBF786468 TLB786466:TLB786468 TUX786466:TUX786468 UET786466:UET786468 UOP786466:UOP786468 UYL786466:UYL786468 VIH786466:VIH786468 VSD786466:VSD786468 WBZ786466:WBZ786468 WLV786466:WLV786468 WVR786466:WVR786468 J852002:J852004 JF852002:JF852004 TB852002:TB852004 ACX852002:ACX852004 AMT852002:AMT852004 AWP852002:AWP852004 BGL852002:BGL852004 BQH852002:BQH852004 CAD852002:CAD852004 CJZ852002:CJZ852004 CTV852002:CTV852004 DDR852002:DDR852004 DNN852002:DNN852004 DXJ852002:DXJ852004 EHF852002:EHF852004 ERB852002:ERB852004 FAX852002:FAX852004 FKT852002:FKT852004 FUP852002:FUP852004 GEL852002:GEL852004 GOH852002:GOH852004 GYD852002:GYD852004 HHZ852002:HHZ852004 HRV852002:HRV852004 IBR852002:IBR852004 ILN852002:ILN852004 IVJ852002:IVJ852004 JFF852002:JFF852004 JPB852002:JPB852004 JYX852002:JYX852004 KIT852002:KIT852004 KSP852002:KSP852004 LCL852002:LCL852004 LMH852002:LMH852004 LWD852002:LWD852004 MFZ852002:MFZ852004 MPV852002:MPV852004 MZR852002:MZR852004 NJN852002:NJN852004 NTJ852002:NTJ852004 ODF852002:ODF852004 ONB852002:ONB852004 OWX852002:OWX852004 PGT852002:PGT852004 PQP852002:PQP852004 QAL852002:QAL852004 QKH852002:QKH852004 QUD852002:QUD852004 RDZ852002:RDZ852004 RNV852002:RNV852004 RXR852002:RXR852004 SHN852002:SHN852004 SRJ852002:SRJ852004 TBF852002:TBF852004 TLB852002:TLB852004 TUX852002:TUX852004 UET852002:UET852004 UOP852002:UOP852004 UYL852002:UYL852004 VIH852002:VIH852004 VSD852002:VSD852004 WBZ852002:WBZ852004 WLV852002:WLV852004 WVR852002:WVR852004 J917538:J917540 JF917538:JF917540 TB917538:TB917540 ACX917538:ACX917540 AMT917538:AMT917540 AWP917538:AWP917540 BGL917538:BGL917540 BQH917538:BQH917540 CAD917538:CAD917540 CJZ917538:CJZ917540 CTV917538:CTV917540 DDR917538:DDR917540 DNN917538:DNN917540 DXJ917538:DXJ917540 EHF917538:EHF917540 ERB917538:ERB917540 FAX917538:FAX917540 FKT917538:FKT917540 FUP917538:FUP917540 GEL917538:GEL917540 GOH917538:GOH917540 GYD917538:GYD917540 HHZ917538:HHZ917540 HRV917538:HRV917540 IBR917538:IBR917540 ILN917538:ILN917540 IVJ917538:IVJ917540 JFF917538:JFF917540 JPB917538:JPB917540 JYX917538:JYX917540 KIT917538:KIT917540 KSP917538:KSP917540 LCL917538:LCL917540 LMH917538:LMH917540 LWD917538:LWD917540 MFZ917538:MFZ917540 MPV917538:MPV917540 MZR917538:MZR917540 NJN917538:NJN917540 NTJ917538:NTJ917540 ODF917538:ODF917540 ONB917538:ONB917540 OWX917538:OWX917540 PGT917538:PGT917540 PQP917538:PQP917540 QAL917538:QAL917540 QKH917538:QKH917540 QUD917538:QUD917540 RDZ917538:RDZ917540 RNV917538:RNV917540 RXR917538:RXR917540 SHN917538:SHN917540 SRJ917538:SRJ917540 TBF917538:TBF917540 TLB917538:TLB917540 TUX917538:TUX917540 UET917538:UET917540 UOP917538:UOP917540 UYL917538:UYL917540 VIH917538:VIH917540 VSD917538:VSD917540 WBZ917538:WBZ917540 WLV917538:WLV917540 WVR917538:WVR917540 J983074:J983076 JF983074:JF983076 TB983074:TB983076 ACX983074:ACX983076 AMT983074:AMT983076 AWP983074:AWP983076 BGL983074:BGL983076 BQH983074:BQH983076 CAD983074:CAD983076 CJZ983074:CJZ983076 CTV983074:CTV983076 DDR983074:DDR983076 DNN983074:DNN983076 DXJ983074:DXJ983076 EHF983074:EHF983076 ERB983074:ERB983076 FAX983074:FAX983076 FKT983074:FKT983076 FUP983074:FUP983076 GEL983074:GEL983076 GOH983074:GOH983076 GYD983074:GYD983076 HHZ983074:HHZ983076 HRV983074:HRV983076 IBR983074:IBR983076 ILN983074:ILN983076 IVJ983074:IVJ983076 JFF983074:JFF983076 JPB983074:JPB983076 JYX983074:JYX983076 KIT983074:KIT983076 KSP983074:KSP983076 LCL983074:LCL983076 LMH983074:LMH983076 LWD983074:LWD983076 MFZ983074:MFZ983076 MPV983074:MPV983076 MZR983074:MZR983076 NJN983074:NJN983076 NTJ983074:NTJ983076 ODF983074:ODF983076 ONB983074:ONB983076 OWX983074:OWX983076 PGT983074:PGT983076 PQP983074:PQP983076 QAL983074:QAL983076 QKH983074:QKH983076 QUD983074:QUD983076 RDZ983074:RDZ983076 RNV983074:RNV983076 RXR983074:RXR983076 SHN983074:SHN983076 SRJ983074:SRJ983076 TBF983074:TBF983076 TLB983074:TLB983076 TUX983074:TUX983076 UET983074:UET983076 UOP983074:UOP983076 UYL983074:UYL983076 VIH983074:VIH983076 VSD983074:VSD983076 WBZ983074:WBZ983076 WLV983074:WLV983076 WVR983074:WVR983076 J74 JF74 TB74 ACX74 AMT74 AWP74 BGL74 BQH74 CAD74 CJZ74 CTV74 DDR74 DNN74 DXJ74 EHF74 ERB74 FAX74 FKT74 FUP74 GEL74 GOH74 GYD74 HHZ74 HRV74 IBR74 ILN74 IVJ74 JFF74 JPB74 JYX74 KIT74 KSP74 LCL74 LMH74 LWD74 MFZ74 MPV74 MZR74 NJN74 NTJ74 ODF74 ONB74 OWX74 PGT74 PQP74 QAL74 QKH74 QUD74 RDZ74 RNV74 RXR74 SHN74 SRJ74 TBF74 TLB74 TUX74 UET74 UOP74 UYL74 VIH74 VSD74 WBZ74 WLV74 WVR74 J65610 JF65610 TB65610 ACX65610 AMT65610 AWP65610 BGL65610 BQH65610 CAD65610 CJZ65610 CTV65610 DDR65610 DNN65610 DXJ65610 EHF65610 ERB65610 FAX65610 FKT65610 FUP65610 GEL65610 GOH65610 GYD65610 HHZ65610 HRV65610 IBR65610 ILN65610 IVJ65610 JFF65610 JPB65610 JYX65610 KIT65610 KSP65610 LCL65610 LMH65610 LWD65610 MFZ65610 MPV65610 MZR65610 NJN65610 NTJ65610 ODF65610 ONB65610 OWX65610 PGT65610 PQP65610 QAL65610 QKH65610 QUD65610 RDZ65610 RNV65610 RXR65610 SHN65610 SRJ65610 TBF65610 TLB65610 TUX65610 UET65610 UOP65610 UYL65610 VIH65610 VSD65610 WBZ65610 WLV65610 WVR65610 J131146 JF131146 TB131146 ACX131146 AMT131146 AWP131146 BGL131146 BQH131146 CAD131146 CJZ131146 CTV131146 DDR131146 DNN131146 DXJ131146 EHF131146 ERB131146 FAX131146 FKT131146 FUP131146 GEL131146 GOH131146 GYD131146 HHZ131146 HRV131146 IBR131146 ILN131146 IVJ131146 JFF131146 JPB131146 JYX131146 KIT131146 KSP131146 LCL131146 LMH131146 LWD131146 MFZ131146 MPV131146 MZR131146 NJN131146 NTJ131146 ODF131146 ONB131146 OWX131146 PGT131146 PQP131146 QAL131146 QKH131146 QUD131146 RDZ131146 RNV131146 RXR131146 SHN131146 SRJ131146 TBF131146 TLB131146 TUX131146 UET131146 UOP131146 UYL131146 VIH131146 VSD131146 WBZ131146 WLV131146 WVR131146 J196682 JF196682 TB196682 ACX196682 AMT196682 AWP196682 BGL196682 BQH196682 CAD196682 CJZ196682 CTV196682 DDR196682 DNN196682 DXJ196682 EHF196682 ERB196682 FAX196682 FKT196682 FUP196682 GEL196682 GOH196682 GYD196682 HHZ196682 HRV196682 IBR196682 ILN196682 IVJ196682 JFF196682 JPB196682 JYX196682 KIT196682 KSP196682 LCL196682 LMH196682 LWD196682 MFZ196682 MPV196682 MZR196682 NJN196682 NTJ196682 ODF196682 ONB196682 OWX196682 PGT196682 PQP196682 QAL196682 QKH196682 QUD196682 RDZ196682 RNV196682 RXR196682 SHN196682 SRJ196682 TBF196682 TLB196682 TUX196682 UET196682 UOP196682 UYL196682 VIH196682 VSD196682 WBZ196682 WLV196682 WVR196682 J262218 JF262218 TB262218 ACX262218 AMT262218 AWP262218 BGL262218 BQH262218 CAD262218 CJZ262218 CTV262218 DDR262218 DNN262218 DXJ262218 EHF262218 ERB262218 FAX262218 FKT262218 FUP262218 GEL262218 GOH262218 GYD262218 HHZ262218 HRV262218 IBR262218 ILN262218 IVJ262218 JFF262218 JPB262218 JYX262218 KIT262218 KSP262218 LCL262218 LMH262218 LWD262218 MFZ262218 MPV262218 MZR262218 NJN262218 NTJ262218 ODF262218 ONB262218 OWX262218 PGT262218 PQP262218 QAL262218 QKH262218 QUD262218 RDZ262218 RNV262218 RXR262218 SHN262218 SRJ262218 TBF262218 TLB262218 TUX262218 UET262218 UOP262218 UYL262218 VIH262218 VSD262218 WBZ262218 WLV262218 WVR262218 J327754 JF327754 TB327754 ACX327754 AMT327754 AWP327754 BGL327754 BQH327754 CAD327754 CJZ327754 CTV327754 DDR327754 DNN327754 DXJ327754 EHF327754 ERB327754 FAX327754 FKT327754 FUP327754 GEL327754 GOH327754 GYD327754 HHZ327754 HRV327754 IBR327754 ILN327754 IVJ327754 JFF327754 JPB327754 JYX327754 KIT327754 KSP327754 LCL327754 LMH327754 LWD327754 MFZ327754 MPV327754 MZR327754 NJN327754 NTJ327754 ODF327754 ONB327754 OWX327754 PGT327754 PQP327754 QAL327754 QKH327754 QUD327754 RDZ327754 RNV327754 RXR327754 SHN327754 SRJ327754 TBF327754 TLB327754 TUX327754 UET327754 UOP327754 UYL327754 VIH327754 VSD327754 WBZ327754 WLV327754 WVR327754 J393290 JF393290 TB393290 ACX393290 AMT393290 AWP393290 BGL393290 BQH393290 CAD393290 CJZ393290 CTV393290 DDR393290 DNN393290 DXJ393290 EHF393290 ERB393290 FAX393290 FKT393290 FUP393290 GEL393290 GOH393290 GYD393290 HHZ393290 HRV393290 IBR393290 ILN393290 IVJ393290 JFF393290 JPB393290 JYX393290 KIT393290 KSP393290 LCL393290 LMH393290 LWD393290 MFZ393290 MPV393290 MZR393290 NJN393290 NTJ393290 ODF393290 ONB393290 OWX393290 PGT393290 PQP393290 QAL393290 QKH393290 QUD393290 RDZ393290 RNV393290 RXR393290 SHN393290 SRJ393290 TBF393290 TLB393290 TUX393290 UET393290 UOP393290 UYL393290 VIH393290 VSD393290 WBZ393290 WLV393290 WVR393290 J458826 JF458826 TB458826 ACX458826 AMT458826 AWP458826 BGL458826 BQH458826 CAD458826 CJZ458826 CTV458826 DDR458826 DNN458826 DXJ458826 EHF458826 ERB458826 FAX458826 FKT458826 FUP458826 GEL458826 GOH458826 GYD458826 HHZ458826 HRV458826 IBR458826 ILN458826 IVJ458826 JFF458826 JPB458826 JYX458826 KIT458826 KSP458826 LCL458826 LMH458826 LWD458826 MFZ458826 MPV458826 MZR458826 NJN458826 NTJ458826 ODF458826 ONB458826 OWX458826 PGT458826 PQP458826 QAL458826 QKH458826 QUD458826 RDZ458826 RNV458826 RXR458826 SHN458826 SRJ458826 TBF458826 TLB458826 TUX458826 UET458826 UOP458826 UYL458826 VIH458826 VSD458826 WBZ458826 WLV458826 WVR458826 J524362 JF524362 TB524362 ACX524362 AMT524362 AWP524362 BGL524362 BQH524362 CAD524362 CJZ524362 CTV524362 DDR524362 DNN524362 DXJ524362 EHF524362 ERB524362 FAX524362 FKT524362 FUP524362 GEL524362 GOH524362 GYD524362 HHZ524362 HRV524362 IBR524362 ILN524362 IVJ524362 JFF524362 JPB524362 JYX524362 KIT524362 KSP524362 LCL524362 LMH524362 LWD524362 MFZ524362 MPV524362 MZR524362 NJN524362 NTJ524362 ODF524362 ONB524362 OWX524362 PGT524362 PQP524362 QAL524362 QKH524362 QUD524362 RDZ524362 RNV524362 RXR524362 SHN524362 SRJ524362 TBF524362 TLB524362 TUX524362 UET524362 UOP524362 UYL524362 VIH524362 VSD524362 WBZ524362 WLV524362 WVR524362 J589898 JF589898 TB589898 ACX589898 AMT589898 AWP589898 BGL589898 BQH589898 CAD589898 CJZ589898 CTV589898 DDR589898 DNN589898 DXJ589898 EHF589898 ERB589898 FAX589898 FKT589898 FUP589898 GEL589898 GOH589898 GYD589898 HHZ589898 HRV589898 IBR589898 ILN589898 IVJ589898 JFF589898 JPB589898 JYX589898 KIT589898 KSP589898 LCL589898 LMH589898 LWD589898 MFZ589898 MPV589898 MZR589898 NJN589898 NTJ589898 ODF589898 ONB589898 OWX589898 PGT589898 PQP589898 QAL589898 QKH589898 QUD589898 RDZ589898 RNV589898 RXR589898 SHN589898 SRJ589898 TBF589898 TLB589898 TUX589898 UET589898 UOP589898 UYL589898 VIH589898 VSD589898 WBZ589898 WLV589898 WVR589898 J655434 JF655434 TB655434 ACX655434 AMT655434 AWP655434 BGL655434 BQH655434 CAD655434 CJZ655434 CTV655434 DDR655434 DNN655434 DXJ655434 EHF655434 ERB655434 FAX655434 FKT655434 FUP655434 GEL655434 GOH655434 GYD655434 HHZ655434 HRV655434 IBR655434 ILN655434 IVJ655434 JFF655434 JPB655434 JYX655434 KIT655434 KSP655434 LCL655434 LMH655434 LWD655434 MFZ655434 MPV655434 MZR655434 NJN655434 NTJ655434 ODF655434 ONB655434 OWX655434 PGT655434 PQP655434 QAL655434 QKH655434 QUD655434 RDZ655434 RNV655434 RXR655434 SHN655434 SRJ655434 TBF655434 TLB655434 TUX655434 UET655434 UOP655434 UYL655434 VIH655434 VSD655434 WBZ655434 WLV655434 WVR655434 J720970 JF720970 TB720970 ACX720970 AMT720970 AWP720970 BGL720970 BQH720970 CAD720970 CJZ720970 CTV720970 DDR720970 DNN720970 DXJ720970 EHF720970 ERB720970 FAX720970 FKT720970 FUP720970 GEL720970 GOH720970 GYD720970 HHZ720970 HRV720970 IBR720970 ILN720970 IVJ720970 JFF720970 JPB720970 JYX720970 KIT720970 KSP720970 LCL720970 LMH720970 LWD720970 MFZ720970 MPV720970 MZR720970 NJN720970 NTJ720970 ODF720970 ONB720970 OWX720970 PGT720970 PQP720970 QAL720970 QKH720970 QUD720970 RDZ720970 RNV720970 RXR720970 SHN720970 SRJ720970 TBF720970 TLB720970 TUX720970 UET720970 UOP720970 UYL720970 VIH720970 VSD720970 WBZ720970 WLV720970 WVR720970 J786506 JF786506 TB786506 ACX786506 AMT786506 AWP786506 BGL786506 BQH786506 CAD786506 CJZ786506 CTV786506 DDR786506 DNN786506 DXJ786506 EHF786506 ERB786506 FAX786506 FKT786506 FUP786506 GEL786506 GOH786506 GYD786506 HHZ786506 HRV786506 IBR786506 ILN786506 IVJ786506 JFF786506 JPB786506 JYX786506 KIT786506 KSP786506 LCL786506 LMH786506 LWD786506 MFZ786506 MPV786506 MZR786506 NJN786506 NTJ786506 ODF786506 ONB786506 OWX786506 PGT786506 PQP786506 QAL786506 QKH786506 QUD786506 RDZ786506 RNV786506 RXR786506 SHN786506 SRJ786506 TBF786506 TLB786506 TUX786506 UET786506 UOP786506 UYL786506 VIH786506 VSD786506 WBZ786506 WLV786506 WVR786506 J852042 JF852042 TB852042 ACX852042 AMT852042 AWP852042 BGL852042 BQH852042 CAD852042 CJZ852042 CTV852042 DDR852042 DNN852042 DXJ852042 EHF852042 ERB852042 FAX852042 FKT852042 FUP852042 GEL852042 GOH852042 GYD852042 HHZ852042 HRV852042 IBR852042 ILN852042 IVJ852042 JFF852042 JPB852042 JYX852042 KIT852042 KSP852042 LCL852042 LMH852042 LWD852042 MFZ852042 MPV852042 MZR852042 NJN852042 NTJ852042 ODF852042 ONB852042 OWX852042 PGT852042 PQP852042 QAL852042 QKH852042 QUD852042 RDZ852042 RNV852042 RXR852042 SHN852042 SRJ852042 TBF852042 TLB852042 TUX852042 UET852042 UOP852042 UYL852042 VIH852042 VSD852042 WBZ852042 WLV852042 WVR852042 J917578 JF917578 TB917578 ACX917578 AMT917578 AWP917578 BGL917578 BQH917578 CAD917578 CJZ917578 CTV917578 DDR917578 DNN917578 DXJ917578 EHF917578 ERB917578 FAX917578 FKT917578 FUP917578 GEL917578 GOH917578 GYD917578 HHZ917578 HRV917578 IBR917578 ILN917578 IVJ917578 JFF917578 JPB917578 JYX917578 KIT917578 KSP917578 LCL917578 LMH917578 LWD917578 MFZ917578 MPV917578 MZR917578 NJN917578 NTJ917578 ODF917578 ONB917578 OWX917578 PGT917578 PQP917578 QAL917578 QKH917578 QUD917578 RDZ917578 RNV917578 RXR917578 SHN917578 SRJ917578 TBF917578 TLB917578 TUX917578 UET917578 UOP917578 UYL917578 VIH917578 VSD917578 WBZ917578 WLV917578 WVR917578 J983114 JF983114 TB983114 ACX983114 AMT983114 AWP983114 BGL983114 BQH983114 CAD983114 CJZ983114 CTV983114 DDR983114 DNN983114 DXJ983114 EHF983114 ERB983114 FAX983114 FKT983114 FUP983114 GEL983114 GOH983114 GYD983114 HHZ983114 HRV983114 IBR983114 ILN983114 IVJ983114 JFF983114 JPB983114 JYX983114 KIT983114 KSP983114 LCL983114 LMH983114 LWD983114 MFZ983114 MPV983114 MZR983114 NJN983114 NTJ983114 ODF983114 ONB983114 OWX983114 PGT983114 PQP983114 QAL983114 QKH983114 QUD983114 RDZ983114 RNV983114 RXR983114 SHN983114 SRJ983114 TBF983114 TLB983114 TUX983114 UET983114 UOP983114 UYL983114 VIH983114 VSD983114 WBZ983114 WLV983114 WVR983114 J133 JF133 TB133 ACX133 AMT133 AWP133 BGL133 BQH133 CAD133 CJZ133 CTV133 DDR133 DNN133 DXJ133 EHF133 ERB133 FAX133 FKT133 FUP133 GEL133 GOH133 GYD133 HHZ133 HRV133 IBR133 ILN133 IVJ133 JFF133 JPB133 JYX133 KIT133 KSP133 LCL133 LMH133 LWD133 MFZ133 MPV133 MZR133 NJN133 NTJ133 ODF133 ONB133 OWX133 PGT133 PQP133 QAL133 QKH133 QUD133 RDZ133 RNV133 RXR133 SHN133 SRJ133 TBF133 TLB133 TUX133 UET133 UOP133 UYL133 VIH133 VSD133 WBZ133 WLV133 WVR133 J65669 JF65669 TB65669 ACX65669 AMT65669 AWP65669 BGL65669 BQH65669 CAD65669 CJZ65669 CTV65669 DDR65669 DNN65669 DXJ65669 EHF65669 ERB65669 FAX65669 FKT65669 FUP65669 GEL65669 GOH65669 GYD65669 HHZ65669 HRV65669 IBR65669 ILN65669 IVJ65669 JFF65669 JPB65669 JYX65669 KIT65669 KSP65669 LCL65669 LMH65669 LWD65669 MFZ65669 MPV65669 MZR65669 NJN65669 NTJ65669 ODF65669 ONB65669 OWX65669 PGT65669 PQP65669 QAL65669 QKH65669 QUD65669 RDZ65669 RNV65669 RXR65669 SHN65669 SRJ65669 TBF65669 TLB65669 TUX65669 UET65669 UOP65669 UYL65669 VIH65669 VSD65669 WBZ65669 WLV65669 WVR65669 J131205 JF131205 TB131205 ACX131205 AMT131205 AWP131205 BGL131205 BQH131205 CAD131205 CJZ131205 CTV131205 DDR131205 DNN131205 DXJ131205 EHF131205 ERB131205 FAX131205 FKT131205 FUP131205 GEL131205 GOH131205 GYD131205 HHZ131205 HRV131205 IBR131205 ILN131205 IVJ131205 JFF131205 JPB131205 JYX131205 KIT131205 KSP131205 LCL131205 LMH131205 LWD131205 MFZ131205 MPV131205 MZR131205 NJN131205 NTJ131205 ODF131205 ONB131205 OWX131205 PGT131205 PQP131205 QAL131205 QKH131205 QUD131205 RDZ131205 RNV131205 RXR131205 SHN131205 SRJ131205 TBF131205 TLB131205 TUX131205 UET131205 UOP131205 UYL131205 VIH131205 VSD131205 WBZ131205 WLV131205 WVR131205 J196741 JF196741 TB196741 ACX196741 AMT196741 AWP196741 BGL196741 BQH196741 CAD196741 CJZ196741 CTV196741 DDR196741 DNN196741 DXJ196741 EHF196741 ERB196741 FAX196741 FKT196741 FUP196741 GEL196741 GOH196741 GYD196741 HHZ196741 HRV196741 IBR196741 ILN196741 IVJ196741 JFF196741 JPB196741 JYX196741 KIT196741 KSP196741 LCL196741 LMH196741 LWD196741 MFZ196741 MPV196741 MZR196741 NJN196741 NTJ196741 ODF196741 ONB196741 OWX196741 PGT196741 PQP196741 QAL196741 QKH196741 QUD196741 RDZ196741 RNV196741 RXR196741 SHN196741 SRJ196741 TBF196741 TLB196741 TUX196741 UET196741 UOP196741 UYL196741 VIH196741 VSD196741 WBZ196741 WLV196741 WVR196741 J262277 JF262277 TB262277 ACX262277 AMT262277 AWP262277 BGL262277 BQH262277 CAD262277 CJZ262277 CTV262277 DDR262277 DNN262277 DXJ262277 EHF262277 ERB262277 FAX262277 FKT262277 FUP262277 GEL262277 GOH262277 GYD262277 HHZ262277 HRV262277 IBR262277 ILN262277 IVJ262277 JFF262277 JPB262277 JYX262277 KIT262277 KSP262277 LCL262277 LMH262277 LWD262277 MFZ262277 MPV262277 MZR262277 NJN262277 NTJ262277 ODF262277 ONB262277 OWX262277 PGT262277 PQP262277 QAL262277 QKH262277 QUD262277 RDZ262277 RNV262277 RXR262277 SHN262277 SRJ262277 TBF262277 TLB262277 TUX262277 UET262277 UOP262277 UYL262277 VIH262277 VSD262277 WBZ262277 WLV262277 WVR262277 J327813 JF327813 TB327813 ACX327813 AMT327813 AWP327813 BGL327813 BQH327813 CAD327813 CJZ327813 CTV327813 DDR327813 DNN327813 DXJ327813 EHF327813 ERB327813 FAX327813 FKT327813 FUP327813 GEL327813 GOH327813 GYD327813 HHZ327813 HRV327813 IBR327813 ILN327813 IVJ327813 JFF327813 JPB327813 JYX327813 KIT327813 KSP327813 LCL327813 LMH327813 LWD327813 MFZ327813 MPV327813 MZR327813 NJN327813 NTJ327813 ODF327813 ONB327813 OWX327813 PGT327813 PQP327813 QAL327813 QKH327813 QUD327813 RDZ327813 RNV327813 RXR327813 SHN327813 SRJ327813 TBF327813 TLB327813 TUX327813 UET327813 UOP327813 UYL327813 VIH327813 VSD327813 WBZ327813 WLV327813 WVR327813 J393349 JF393349 TB393349 ACX393349 AMT393349 AWP393349 BGL393349 BQH393349 CAD393349 CJZ393349 CTV393349 DDR393349 DNN393349 DXJ393349 EHF393349 ERB393349 FAX393349 FKT393349 FUP393349 GEL393349 GOH393349 GYD393349 HHZ393349 HRV393349 IBR393349 ILN393349 IVJ393349 JFF393349 JPB393349 JYX393349 KIT393349 KSP393349 LCL393349 LMH393349 LWD393349 MFZ393349 MPV393349 MZR393349 NJN393349 NTJ393349 ODF393349 ONB393349 OWX393349 PGT393349 PQP393349 QAL393349 QKH393349 QUD393349 RDZ393349 RNV393349 RXR393349 SHN393349 SRJ393349 TBF393349 TLB393349 TUX393349 UET393349 UOP393349 UYL393349 VIH393349 VSD393349 WBZ393349 WLV393349 WVR393349 J458885 JF458885 TB458885 ACX458885 AMT458885 AWP458885 BGL458885 BQH458885 CAD458885 CJZ458885 CTV458885 DDR458885 DNN458885 DXJ458885 EHF458885 ERB458885 FAX458885 FKT458885 FUP458885 GEL458885 GOH458885 GYD458885 HHZ458885 HRV458885 IBR458885 ILN458885 IVJ458885 JFF458885 JPB458885 JYX458885 KIT458885 KSP458885 LCL458885 LMH458885 LWD458885 MFZ458885 MPV458885 MZR458885 NJN458885 NTJ458885 ODF458885 ONB458885 OWX458885 PGT458885 PQP458885 QAL458885 QKH458885 QUD458885 RDZ458885 RNV458885 RXR458885 SHN458885 SRJ458885 TBF458885 TLB458885 TUX458885 UET458885 UOP458885 UYL458885 VIH458885 VSD458885 WBZ458885 WLV458885 WVR458885 J524421 JF524421 TB524421 ACX524421 AMT524421 AWP524421 BGL524421 BQH524421 CAD524421 CJZ524421 CTV524421 DDR524421 DNN524421 DXJ524421 EHF524421 ERB524421 FAX524421 FKT524421 FUP524421 GEL524421 GOH524421 GYD524421 HHZ524421 HRV524421 IBR524421 ILN524421 IVJ524421 JFF524421 JPB524421 JYX524421 KIT524421 KSP524421 LCL524421 LMH524421 LWD524421 MFZ524421 MPV524421 MZR524421 NJN524421 NTJ524421 ODF524421 ONB524421 OWX524421 PGT524421 PQP524421 QAL524421 QKH524421 QUD524421 RDZ524421 RNV524421 RXR524421 SHN524421 SRJ524421 TBF524421 TLB524421 TUX524421 UET524421 UOP524421 UYL524421 VIH524421 VSD524421 WBZ524421 WLV524421 WVR524421 J589957 JF589957 TB589957 ACX589957 AMT589957 AWP589957 BGL589957 BQH589957 CAD589957 CJZ589957 CTV589957 DDR589957 DNN589957 DXJ589957 EHF589957 ERB589957 FAX589957 FKT589957 FUP589957 GEL589957 GOH589957 GYD589957 HHZ589957 HRV589957 IBR589957 ILN589957 IVJ589957 JFF589957 JPB589957 JYX589957 KIT589957 KSP589957 LCL589957 LMH589957 LWD589957 MFZ589957 MPV589957 MZR589957 NJN589957 NTJ589957 ODF589957 ONB589957 OWX589957 PGT589957 PQP589957 QAL589957 QKH589957 QUD589957 RDZ589957 RNV589957 RXR589957 SHN589957 SRJ589957 TBF589957 TLB589957 TUX589957 UET589957 UOP589957 UYL589957 VIH589957 VSD589957 WBZ589957 WLV589957 WVR589957 J655493 JF655493 TB655493 ACX655493 AMT655493 AWP655493 BGL655493 BQH655493 CAD655493 CJZ655493 CTV655493 DDR655493 DNN655493 DXJ655493 EHF655493 ERB655493 FAX655493 FKT655493 FUP655493 GEL655493 GOH655493 GYD655493 HHZ655493 HRV655493 IBR655493 ILN655493 IVJ655493 JFF655493 JPB655493 JYX655493 KIT655493 KSP655493 LCL655493 LMH655493 LWD655493 MFZ655493 MPV655493 MZR655493 NJN655493 NTJ655493 ODF655493 ONB655493 OWX655493 PGT655493 PQP655493 QAL655493 QKH655493 QUD655493 RDZ655493 RNV655493 RXR655493 SHN655493 SRJ655493 TBF655493 TLB655493 TUX655493 UET655493 UOP655493 UYL655493 VIH655493 VSD655493 WBZ655493 WLV655493 WVR655493 J721029 JF721029 TB721029 ACX721029 AMT721029 AWP721029 BGL721029 BQH721029 CAD721029 CJZ721029 CTV721029 DDR721029 DNN721029 DXJ721029 EHF721029 ERB721029 FAX721029 FKT721029 FUP721029 GEL721029 GOH721029 GYD721029 HHZ721029 HRV721029 IBR721029 ILN721029 IVJ721029 JFF721029 JPB721029 JYX721029 KIT721029 KSP721029 LCL721029 LMH721029 LWD721029 MFZ721029 MPV721029 MZR721029 NJN721029 NTJ721029 ODF721029 ONB721029 OWX721029 PGT721029 PQP721029 QAL721029 QKH721029 QUD721029 RDZ721029 RNV721029 RXR721029 SHN721029 SRJ721029 TBF721029 TLB721029 TUX721029 UET721029 UOP721029 UYL721029 VIH721029 VSD721029 WBZ721029 WLV721029 WVR721029 J786565 JF786565 TB786565 ACX786565 AMT786565 AWP786565 BGL786565 BQH786565 CAD786565 CJZ786565 CTV786565 DDR786565 DNN786565 DXJ786565 EHF786565 ERB786565 FAX786565 FKT786565 FUP786565 GEL786565 GOH786565 GYD786565 HHZ786565 HRV786565 IBR786565 ILN786565 IVJ786565 JFF786565 JPB786565 JYX786565 KIT786565 KSP786565 LCL786565 LMH786565 LWD786565 MFZ786565 MPV786565 MZR786565 NJN786565 NTJ786565 ODF786565 ONB786565 OWX786565 PGT786565 PQP786565 QAL786565 QKH786565 QUD786565 RDZ786565 RNV786565 RXR786565 SHN786565 SRJ786565 TBF786565 TLB786565 TUX786565 UET786565 UOP786565 UYL786565 VIH786565 VSD786565 WBZ786565 WLV786565 WVR786565 J852101 JF852101 TB852101 ACX852101 AMT852101 AWP852101 BGL852101 BQH852101 CAD852101 CJZ852101 CTV852101 DDR852101 DNN852101 DXJ852101 EHF852101 ERB852101 FAX852101 FKT852101 FUP852101 GEL852101 GOH852101 GYD852101 HHZ852101 HRV852101 IBR852101 ILN852101 IVJ852101 JFF852101 JPB852101 JYX852101 KIT852101 KSP852101 LCL852101 LMH852101 LWD852101 MFZ852101 MPV852101 MZR852101 NJN852101 NTJ852101 ODF852101 ONB852101 OWX852101 PGT852101 PQP852101 QAL852101 QKH852101 QUD852101 RDZ852101 RNV852101 RXR852101 SHN852101 SRJ852101 TBF852101 TLB852101 TUX852101 UET852101 UOP852101 UYL852101 VIH852101 VSD852101 WBZ852101 WLV852101 WVR852101 J917637 JF917637 TB917637 ACX917637 AMT917637 AWP917637 BGL917637 BQH917637 CAD917637 CJZ917637 CTV917637 DDR917637 DNN917637 DXJ917637 EHF917637 ERB917637 FAX917637 FKT917637 FUP917637 GEL917637 GOH917637 GYD917637 HHZ917637 HRV917637 IBR917637 ILN917637 IVJ917637 JFF917637 JPB917637 JYX917637 KIT917637 KSP917637 LCL917637 LMH917637 LWD917637 MFZ917637 MPV917637 MZR917637 NJN917637 NTJ917637 ODF917637 ONB917637 OWX917637 PGT917637 PQP917637 QAL917637 QKH917637 QUD917637 RDZ917637 RNV917637 RXR917637 SHN917637 SRJ917637 TBF917637 TLB917637 TUX917637 UET917637 UOP917637 UYL917637 VIH917637 VSD917637 WBZ917637 WLV917637 WVR917637 J983173 JF983173 TB983173 ACX983173 AMT983173 AWP983173 BGL983173 BQH983173 CAD983173 CJZ983173 CTV983173 DDR983173 DNN983173 DXJ983173 EHF983173 ERB983173 FAX983173 FKT983173 FUP983173 GEL983173 GOH983173 GYD983173 HHZ983173 HRV983173 IBR983173 ILN983173 IVJ983173 JFF983173 JPB983173 JYX983173 KIT983173 KSP983173 LCL983173 LMH983173 LWD983173 MFZ983173 MPV983173 MZR983173 NJN983173 NTJ983173 ODF983173 ONB983173 OWX983173 PGT983173 PQP983173 QAL983173 QKH983173 QUD983173 RDZ983173 RNV983173 RXR983173 SHN983173 SRJ983173 TBF983173 TLB983173 TUX983173 UET983173 UOP983173 UYL983173 VIH983173 VSD983173 WBZ983173 WLV983173 WVR983173 J136:J137 JF136:JF137 TB136:TB137 ACX136:ACX137 AMT136:AMT137 AWP136:AWP137 BGL136:BGL137 BQH136:BQH137 CAD136:CAD137 CJZ136:CJZ137 CTV136:CTV137 DDR136:DDR137 DNN136:DNN137 DXJ136:DXJ137 EHF136:EHF137 ERB136:ERB137 FAX136:FAX137 FKT136:FKT137 FUP136:FUP137 GEL136:GEL137 GOH136:GOH137 GYD136:GYD137 HHZ136:HHZ137 HRV136:HRV137 IBR136:IBR137 ILN136:ILN137 IVJ136:IVJ137 JFF136:JFF137 JPB136:JPB137 JYX136:JYX137 KIT136:KIT137 KSP136:KSP137 LCL136:LCL137 LMH136:LMH137 LWD136:LWD137 MFZ136:MFZ137 MPV136:MPV137 MZR136:MZR137 NJN136:NJN137 NTJ136:NTJ137 ODF136:ODF137 ONB136:ONB137 OWX136:OWX137 PGT136:PGT137 PQP136:PQP137 QAL136:QAL137 QKH136:QKH137 QUD136:QUD137 RDZ136:RDZ137 RNV136:RNV137 RXR136:RXR137 SHN136:SHN137 SRJ136:SRJ137 TBF136:TBF137 TLB136:TLB137 TUX136:TUX137 UET136:UET137 UOP136:UOP137 UYL136:UYL137 VIH136:VIH137 VSD136:VSD137 WBZ136:WBZ137 WLV136:WLV137 WVR136:WVR137 J65672:J65673 JF65672:JF65673 TB65672:TB65673 ACX65672:ACX65673 AMT65672:AMT65673 AWP65672:AWP65673 BGL65672:BGL65673 BQH65672:BQH65673 CAD65672:CAD65673 CJZ65672:CJZ65673 CTV65672:CTV65673 DDR65672:DDR65673 DNN65672:DNN65673 DXJ65672:DXJ65673 EHF65672:EHF65673 ERB65672:ERB65673 FAX65672:FAX65673 FKT65672:FKT65673 FUP65672:FUP65673 GEL65672:GEL65673 GOH65672:GOH65673 GYD65672:GYD65673 HHZ65672:HHZ65673 HRV65672:HRV65673 IBR65672:IBR65673 ILN65672:ILN65673 IVJ65672:IVJ65673 JFF65672:JFF65673 JPB65672:JPB65673 JYX65672:JYX65673 KIT65672:KIT65673 KSP65672:KSP65673 LCL65672:LCL65673 LMH65672:LMH65673 LWD65672:LWD65673 MFZ65672:MFZ65673 MPV65672:MPV65673 MZR65672:MZR65673 NJN65672:NJN65673 NTJ65672:NTJ65673 ODF65672:ODF65673 ONB65672:ONB65673 OWX65672:OWX65673 PGT65672:PGT65673 PQP65672:PQP65673 QAL65672:QAL65673 QKH65672:QKH65673 QUD65672:QUD65673 RDZ65672:RDZ65673 RNV65672:RNV65673 RXR65672:RXR65673 SHN65672:SHN65673 SRJ65672:SRJ65673 TBF65672:TBF65673 TLB65672:TLB65673 TUX65672:TUX65673 UET65672:UET65673 UOP65672:UOP65673 UYL65672:UYL65673 VIH65672:VIH65673 VSD65672:VSD65673 WBZ65672:WBZ65673 WLV65672:WLV65673 WVR65672:WVR65673 J131208:J131209 JF131208:JF131209 TB131208:TB131209 ACX131208:ACX131209 AMT131208:AMT131209 AWP131208:AWP131209 BGL131208:BGL131209 BQH131208:BQH131209 CAD131208:CAD131209 CJZ131208:CJZ131209 CTV131208:CTV131209 DDR131208:DDR131209 DNN131208:DNN131209 DXJ131208:DXJ131209 EHF131208:EHF131209 ERB131208:ERB131209 FAX131208:FAX131209 FKT131208:FKT131209 FUP131208:FUP131209 GEL131208:GEL131209 GOH131208:GOH131209 GYD131208:GYD131209 HHZ131208:HHZ131209 HRV131208:HRV131209 IBR131208:IBR131209 ILN131208:ILN131209 IVJ131208:IVJ131209 JFF131208:JFF131209 JPB131208:JPB131209 JYX131208:JYX131209 KIT131208:KIT131209 KSP131208:KSP131209 LCL131208:LCL131209 LMH131208:LMH131209 LWD131208:LWD131209 MFZ131208:MFZ131209 MPV131208:MPV131209 MZR131208:MZR131209 NJN131208:NJN131209 NTJ131208:NTJ131209 ODF131208:ODF131209 ONB131208:ONB131209 OWX131208:OWX131209 PGT131208:PGT131209 PQP131208:PQP131209 QAL131208:QAL131209 QKH131208:QKH131209 QUD131208:QUD131209 RDZ131208:RDZ131209 RNV131208:RNV131209 RXR131208:RXR131209 SHN131208:SHN131209 SRJ131208:SRJ131209 TBF131208:TBF131209 TLB131208:TLB131209 TUX131208:TUX131209 UET131208:UET131209 UOP131208:UOP131209 UYL131208:UYL131209 VIH131208:VIH131209 VSD131208:VSD131209 WBZ131208:WBZ131209 WLV131208:WLV131209 WVR131208:WVR131209 J196744:J196745 JF196744:JF196745 TB196744:TB196745 ACX196744:ACX196745 AMT196744:AMT196745 AWP196744:AWP196745 BGL196744:BGL196745 BQH196744:BQH196745 CAD196744:CAD196745 CJZ196744:CJZ196745 CTV196744:CTV196745 DDR196744:DDR196745 DNN196744:DNN196745 DXJ196744:DXJ196745 EHF196744:EHF196745 ERB196744:ERB196745 FAX196744:FAX196745 FKT196744:FKT196745 FUP196744:FUP196745 GEL196744:GEL196745 GOH196744:GOH196745 GYD196744:GYD196745 HHZ196744:HHZ196745 HRV196744:HRV196745 IBR196744:IBR196745 ILN196744:ILN196745 IVJ196744:IVJ196745 JFF196744:JFF196745 JPB196744:JPB196745 JYX196744:JYX196745 KIT196744:KIT196745 KSP196744:KSP196745 LCL196744:LCL196745 LMH196744:LMH196745 LWD196744:LWD196745 MFZ196744:MFZ196745 MPV196744:MPV196745 MZR196744:MZR196745 NJN196744:NJN196745 NTJ196744:NTJ196745 ODF196744:ODF196745 ONB196744:ONB196745 OWX196744:OWX196745 PGT196744:PGT196745 PQP196744:PQP196745 QAL196744:QAL196745 QKH196744:QKH196745 QUD196744:QUD196745 RDZ196744:RDZ196745 RNV196744:RNV196745 RXR196744:RXR196745 SHN196744:SHN196745 SRJ196744:SRJ196745 TBF196744:TBF196745 TLB196744:TLB196745 TUX196744:TUX196745 UET196744:UET196745 UOP196744:UOP196745 UYL196744:UYL196745 VIH196744:VIH196745 VSD196744:VSD196745 WBZ196744:WBZ196745 WLV196744:WLV196745 WVR196744:WVR196745 J262280:J262281 JF262280:JF262281 TB262280:TB262281 ACX262280:ACX262281 AMT262280:AMT262281 AWP262280:AWP262281 BGL262280:BGL262281 BQH262280:BQH262281 CAD262280:CAD262281 CJZ262280:CJZ262281 CTV262280:CTV262281 DDR262280:DDR262281 DNN262280:DNN262281 DXJ262280:DXJ262281 EHF262280:EHF262281 ERB262280:ERB262281 FAX262280:FAX262281 FKT262280:FKT262281 FUP262280:FUP262281 GEL262280:GEL262281 GOH262280:GOH262281 GYD262280:GYD262281 HHZ262280:HHZ262281 HRV262280:HRV262281 IBR262280:IBR262281 ILN262280:ILN262281 IVJ262280:IVJ262281 JFF262280:JFF262281 JPB262280:JPB262281 JYX262280:JYX262281 KIT262280:KIT262281 KSP262280:KSP262281 LCL262280:LCL262281 LMH262280:LMH262281 LWD262280:LWD262281 MFZ262280:MFZ262281 MPV262280:MPV262281 MZR262280:MZR262281 NJN262280:NJN262281 NTJ262280:NTJ262281 ODF262280:ODF262281 ONB262280:ONB262281 OWX262280:OWX262281 PGT262280:PGT262281 PQP262280:PQP262281 QAL262280:QAL262281 QKH262280:QKH262281 QUD262280:QUD262281 RDZ262280:RDZ262281 RNV262280:RNV262281 RXR262280:RXR262281 SHN262280:SHN262281 SRJ262280:SRJ262281 TBF262280:TBF262281 TLB262280:TLB262281 TUX262280:TUX262281 UET262280:UET262281 UOP262280:UOP262281 UYL262280:UYL262281 VIH262280:VIH262281 VSD262280:VSD262281 WBZ262280:WBZ262281 WLV262280:WLV262281 WVR262280:WVR262281 J327816:J327817 JF327816:JF327817 TB327816:TB327817 ACX327816:ACX327817 AMT327816:AMT327817 AWP327816:AWP327817 BGL327816:BGL327817 BQH327816:BQH327817 CAD327816:CAD327817 CJZ327816:CJZ327817 CTV327816:CTV327817 DDR327816:DDR327817 DNN327816:DNN327817 DXJ327816:DXJ327817 EHF327816:EHF327817 ERB327816:ERB327817 FAX327816:FAX327817 FKT327816:FKT327817 FUP327816:FUP327817 GEL327816:GEL327817 GOH327816:GOH327817 GYD327816:GYD327817 HHZ327816:HHZ327817 HRV327816:HRV327817 IBR327816:IBR327817 ILN327816:ILN327817 IVJ327816:IVJ327817 JFF327816:JFF327817 JPB327816:JPB327817 JYX327816:JYX327817 KIT327816:KIT327817 KSP327816:KSP327817 LCL327816:LCL327817 LMH327816:LMH327817 LWD327816:LWD327817 MFZ327816:MFZ327817 MPV327816:MPV327817 MZR327816:MZR327817 NJN327816:NJN327817 NTJ327816:NTJ327817 ODF327816:ODF327817 ONB327816:ONB327817 OWX327816:OWX327817 PGT327816:PGT327817 PQP327816:PQP327817 QAL327816:QAL327817 QKH327816:QKH327817 QUD327816:QUD327817 RDZ327816:RDZ327817 RNV327816:RNV327817 RXR327816:RXR327817 SHN327816:SHN327817 SRJ327816:SRJ327817 TBF327816:TBF327817 TLB327816:TLB327817 TUX327816:TUX327817 UET327816:UET327817 UOP327816:UOP327817 UYL327816:UYL327817 VIH327816:VIH327817 VSD327816:VSD327817 WBZ327816:WBZ327817 WLV327816:WLV327817 WVR327816:WVR327817 J393352:J393353 JF393352:JF393353 TB393352:TB393353 ACX393352:ACX393353 AMT393352:AMT393353 AWP393352:AWP393353 BGL393352:BGL393353 BQH393352:BQH393353 CAD393352:CAD393353 CJZ393352:CJZ393353 CTV393352:CTV393353 DDR393352:DDR393353 DNN393352:DNN393353 DXJ393352:DXJ393353 EHF393352:EHF393353 ERB393352:ERB393353 FAX393352:FAX393353 FKT393352:FKT393353 FUP393352:FUP393353 GEL393352:GEL393353 GOH393352:GOH393353 GYD393352:GYD393353 HHZ393352:HHZ393353 HRV393352:HRV393353 IBR393352:IBR393353 ILN393352:ILN393353 IVJ393352:IVJ393353 JFF393352:JFF393353 JPB393352:JPB393353 JYX393352:JYX393353 KIT393352:KIT393353 KSP393352:KSP393353 LCL393352:LCL393353 LMH393352:LMH393353 LWD393352:LWD393353 MFZ393352:MFZ393353 MPV393352:MPV393353 MZR393352:MZR393353 NJN393352:NJN393353 NTJ393352:NTJ393353 ODF393352:ODF393353 ONB393352:ONB393353 OWX393352:OWX393353 PGT393352:PGT393353 PQP393352:PQP393353 QAL393352:QAL393353 QKH393352:QKH393353 QUD393352:QUD393353 RDZ393352:RDZ393353 RNV393352:RNV393353 RXR393352:RXR393353 SHN393352:SHN393353 SRJ393352:SRJ393353 TBF393352:TBF393353 TLB393352:TLB393353 TUX393352:TUX393353 UET393352:UET393353 UOP393352:UOP393353 UYL393352:UYL393353 VIH393352:VIH393353 VSD393352:VSD393353 WBZ393352:WBZ393353 WLV393352:WLV393353 WVR393352:WVR393353 J458888:J458889 JF458888:JF458889 TB458888:TB458889 ACX458888:ACX458889 AMT458888:AMT458889 AWP458888:AWP458889 BGL458888:BGL458889 BQH458888:BQH458889 CAD458888:CAD458889 CJZ458888:CJZ458889 CTV458888:CTV458889 DDR458888:DDR458889 DNN458888:DNN458889 DXJ458888:DXJ458889 EHF458888:EHF458889 ERB458888:ERB458889 FAX458888:FAX458889 FKT458888:FKT458889 FUP458888:FUP458889 GEL458888:GEL458889 GOH458888:GOH458889 GYD458888:GYD458889 HHZ458888:HHZ458889 HRV458888:HRV458889 IBR458888:IBR458889 ILN458888:ILN458889 IVJ458888:IVJ458889 JFF458888:JFF458889 JPB458888:JPB458889 JYX458888:JYX458889 KIT458888:KIT458889 KSP458888:KSP458889 LCL458888:LCL458889 LMH458888:LMH458889 LWD458888:LWD458889 MFZ458888:MFZ458889 MPV458888:MPV458889 MZR458888:MZR458889 NJN458888:NJN458889 NTJ458888:NTJ458889 ODF458888:ODF458889 ONB458888:ONB458889 OWX458888:OWX458889 PGT458888:PGT458889 PQP458888:PQP458889 QAL458888:QAL458889 QKH458888:QKH458889 QUD458888:QUD458889 RDZ458888:RDZ458889 RNV458888:RNV458889 RXR458888:RXR458889 SHN458888:SHN458889 SRJ458888:SRJ458889 TBF458888:TBF458889 TLB458888:TLB458889 TUX458888:TUX458889 UET458888:UET458889 UOP458888:UOP458889 UYL458888:UYL458889 VIH458888:VIH458889 VSD458888:VSD458889 WBZ458888:WBZ458889 WLV458888:WLV458889 WVR458888:WVR458889 J524424:J524425 JF524424:JF524425 TB524424:TB524425 ACX524424:ACX524425 AMT524424:AMT524425 AWP524424:AWP524425 BGL524424:BGL524425 BQH524424:BQH524425 CAD524424:CAD524425 CJZ524424:CJZ524425 CTV524424:CTV524425 DDR524424:DDR524425 DNN524424:DNN524425 DXJ524424:DXJ524425 EHF524424:EHF524425 ERB524424:ERB524425 FAX524424:FAX524425 FKT524424:FKT524425 FUP524424:FUP524425 GEL524424:GEL524425 GOH524424:GOH524425 GYD524424:GYD524425 HHZ524424:HHZ524425 HRV524424:HRV524425 IBR524424:IBR524425 ILN524424:ILN524425 IVJ524424:IVJ524425 JFF524424:JFF524425 JPB524424:JPB524425 JYX524424:JYX524425 KIT524424:KIT524425 KSP524424:KSP524425 LCL524424:LCL524425 LMH524424:LMH524425 LWD524424:LWD524425 MFZ524424:MFZ524425 MPV524424:MPV524425 MZR524424:MZR524425 NJN524424:NJN524425 NTJ524424:NTJ524425 ODF524424:ODF524425 ONB524424:ONB524425 OWX524424:OWX524425 PGT524424:PGT524425 PQP524424:PQP524425 QAL524424:QAL524425 QKH524424:QKH524425 QUD524424:QUD524425 RDZ524424:RDZ524425 RNV524424:RNV524425 RXR524424:RXR524425 SHN524424:SHN524425 SRJ524424:SRJ524425 TBF524424:TBF524425 TLB524424:TLB524425 TUX524424:TUX524425 UET524424:UET524425 UOP524424:UOP524425 UYL524424:UYL524425 VIH524424:VIH524425 VSD524424:VSD524425 WBZ524424:WBZ524425 WLV524424:WLV524425 WVR524424:WVR524425 J589960:J589961 JF589960:JF589961 TB589960:TB589961 ACX589960:ACX589961 AMT589960:AMT589961 AWP589960:AWP589961 BGL589960:BGL589961 BQH589960:BQH589961 CAD589960:CAD589961 CJZ589960:CJZ589961 CTV589960:CTV589961 DDR589960:DDR589961 DNN589960:DNN589961 DXJ589960:DXJ589961 EHF589960:EHF589961 ERB589960:ERB589961 FAX589960:FAX589961 FKT589960:FKT589961 FUP589960:FUP589961 GEL589960:GEL589961 GOH589960:GOH589961 GYD589960:GYD589961 HHZ589960:HHZ589961 HRV589960:HRV589961 IBR589960:IBR589961 ILN589960:ILN589961 IVJ589960:IVJ589961 JFF589960:JFF589961 JPB589960:JPB589961 JYX589960:JYX589961 KIT589960:KIT589961 KSP589960:KSP589961 LCL589960:LCL589961 LMH589960:LMH589961 LWD589960:LWD589961 MFZ589960:MFZ589961 MPV589960:MPV589961 MZR589960:MZR589961 NJN589960:NJN589961 NTJ589960:NTJ589961 ODF589960:ODF589961 ONB589960:ONB589961 OWX589960:OWX589961 PGT589960:PGT589961 PQP589960:PQP589961 QAL589960:QAL589961 QKH589960:QKH589961 QUD589960:QUD589961 RDZ589960:RDZ589961 RNV589960:RNV589961 RXR589960:RXR589961 SHN589960:SHN589961 SRJ589960:SRJ589961 TBF589960:TBF589961 TLB589960:TLB589961 TUX589960:TUX589961 UET589960:UET589961 UOP589960:UOP589961 UYL589960:UYL589961 VIH589960:VIH589961 VSD589960:VSD589961 WBZ589960:WBZ589961 WLV589960:WLV589961 WVR589960:WVR589961 J655496:J655497 JF655496:JF655497 TB655496:TB655497 ACX655496:ACX655497 AMT655496:AMT655497 AWP655496:AWP655497 BGL655496:BGL655497 BQH655496:BQH655497 CAD655496:CAD655497 CJZ655496:CJZ655497 CTV655496:CTV655497 DDR655496:DDR655497 DNN655496:DNN655497 DXJ655496:DXJ655497 EHF655496:EHF655497 ERB655496:ERB655497 FAX655496:FAX655497 FKT655496:FKT655497 FUP655496:FUP655497 GEL655496:GEL655497 GOH655496:GOH655497 GYD655496:GYD655497 HHZ655496:HHZ655497 HRV655496:HRV655497 IBR655496:IBR655497 ILN655496:ILN655497 IVJ655496:IVJ655497 JFF655496:JFF655497 JPB655496:JPB655497 JYX655496:JYX655497 KIT655496:KIT655497 KSP655496:KSP655497 LCL655496:LCL655497 LMH655496:LMH655497 LWD655496:LWD655497 MFZ655496:MFZ655497 MPV655496:MPV655497 MZR655496:MZR655497 NJN655496:NJN655497 NTJ655496:NTJ655497 ODF655496:ODF655497 ONB655496:ONB655497 OWX655496:OWX655497 PGT655496:PGT655497 PQP655496:PQP655497 QAL655496:QAL655497 QKH655496:QKH655497 QUD655496:QUD655497 RDZ655496:RDZ655497 RNV655496:RNV655497 RXR655496:RXR655497 SHN655496:SHN655497 SRJ655496:SRJ655497 TBF655496:TBF655497 TLB655496:TLB655497 TUX655496:TUX655497 UET655496:UET655497 UOP655496:UOP655497 UYL655496:UYL655497 VIH655496:VIH655497 VSD655496:VSD655497 WBZ655496:WBZ655497 WLV655496:WLV655497 WVR655496:WVR655497 J721032:J721033 JF721032:JF721033 TB721032:TB721033 ACX721032:ACX721033 AMT721032:AMT721033 AWP721032:AWP721033 BGL721032:BGL721033 BQH721032:BQH721033 CAD721032:CAD721033 CJZ721032:CJZ721033 CTV721032:CTV721033 DDR721032:DDR721033 DNN721032:DNN721033 DXJ721032:DXJ721033 EHF721032:EHF721033 ERB721032:ERB721033 FAX721032:FAX721033 FKT721032:FKT721033 FUP721032:FUP721033 GEL721032:GEL721033 GOH721032:GOH721033 GYD721032:GYD721033 HHZ721032:HHZ721033 HRV721032:HRV721033 IBR721032:IBR721033 ILN721032:ILN721033 IVJ721032:IVJ721033 JFF721032:JFF721033 JPB721032:JPB721033 JYX721032:JYX721033 KIT721032:KIT721033 KSP721032:KSP721033 LCL721032:LCL721033 LMH721032:LMH721033 LWD721032:LWD721033 MFZ721032:MFZ721033 MPV721032:MPV721033 MZR721032:MZR721033 NJN721032:NJN721033 NTJ721032:NTJ721033 ODF721032:ODF721033 ONB721032:ONB721033 OWX721032:OWX721033 PGT721032:PGT721033 PQP721032:PQP721033 QAL721032:QAL721033 QKH721032:QKH721033 QUD721032:QUD721033 RDZ721032:RDZ721033 RNV721032:RNV721033 RXR721032:RXR721033 SHN721032:SHN721033 SRJ721032:SRJ721033 TBF721032:TBF721033 TLB721032:TLB721033 TUX721032:TUX721033 UET721032:UET721033 UOP721032:UOP721033 UYL721032:UYL721033 VIH721032:VIH721033 VSD721032:VSD721033 WBZ721032:WBZ721033 WLV721032:WLV721033 WVR721032:WVR721033 J786568:J786569 JF786568:JF786569 TB786568:TB786569 ACX786568:ACX786569 AMT786568:AMT786569 AWP786568:AWP786569 BGL786568:BGL786569 BQH786568:BQH786569 CAD786568:CAD786569 CJZ786568:CJZ786569 CTV786568:CTV786569 DDR786568:DDR786569 DNN786568:DNN786569 DXJ786568:DXJ786569 EHF786568:EHF786569 ERB786568:ERB786569 FAX786568:FAX786569 FKT786568:FKT786569 FUP786568:FUP786569 GEL786568:GEL786569 GOH786568:GOH786569 GYD786568:GYD786569 HHZ786568:HHZ786569 HRV786568:HRV786569 IBR786568:IBR786569 ILN786568:ILN786569 IVJ786568:IVJ786569 JFF786568:JFF786569 JPB786568:JPB786569 JYX786568:JYX786569 KIT786568:KIT786569 KSP786568:KSP786569 LCL786568:LCL786569 LMH786568:LMH786569 LWD786568:LWD786569 MFZ786568:MFZ786569 MPV786568:MPV786569 MZR786568:MZR786569 NJN786568:NJN786569 NTJ786568:NTJ786569 ODF786568:ODF786569 ONB786568:ONB786569 OWX786568:OWX786569 PGT786568:PGT786569 PQP786568:PQP786569 QAL786568:QAL786569 QKH786568:QKH786569 QUD786568:QUD786569 RDZ786568:RDZ786569 RNV786568:RNV786569 RXR786568:RXR786569 SHN786568:SHN786569 SRJ786568:SRJ786569 TBF786568:TBF786569 TLB786568:TLB786569 TUX786568:TUX786569 UET786568:UET786569 UOP786568:UOP786569 UYL786568:UYL786569 VIH786568:VIH786569 VSD786568:VSD786569 WBZ786568:WBZ786569 WLV786568:WLV786569 WVR786568:WVR786569 J852104:J852105 JF852104:JF852105 TB852104:TB852105 ACX852104:ACX852105 AMT852104:AMT852105 AWP852104:AWP852105 BGL852104:BGL852105 BQH852104:BQH852105 CAD852104:CAD852105 CJZ852104:CJZ852105 CTV852104:CTV852105 DDR852104:DDR852105 DNN852104:DNN852105 DXJ852104:DXJ852105 EHF852104:EHF852105 ERB852104:ERB852105 FAX852104:FAX852105 FKT852104:FKT852105 FUP852104:FUP852105 GEL852104:GEL852105 GOH852104:GOH852105 GYD852104:GYD852105 HHZ852104:HHZ852105 HRV852104:HRV852105 IBR852104:IBR852105 ILN852104:ILN852105 IVJ852104:IVJ852105 JFF852104:JFF852105 JPB852104:JPB852105 JYX852104:JYX852105 KIT852104:KIT852105 KSP852104:KSP852105 LCL852104:LCL852105 LMH852104:LMH852105 LWD852104:LWD852105 MFZ852104:MFZ852105 MPV852104:MPV852105 MZR852104:MZR852105 NJN852104:NJN852105 NTJ852104:NTJ852105 ODF852104:ODF852105 ONB852104:ONB852105 OWX852104:OWX852105 PGT852104:PGT852105 PQP852104:PQP852105 QAL852104:QAL852105 QKH852104:QKH852105 QUD852104:QUD852105 RDZ852104:RDZ852105 RNV852104:RNV852105 RXR852104:RXR852105 SHN852104:SHN852105 SRJ852104:SRJ852105 TBF852104:TBF852105 TLB852104:TLB852105 TUX852104:TUX852105 UET852104:UET852105 UOP852104:UOP852105 UYL852104:UYL852105 VIH852104:VIH852105 VSD852104:VSD852105 WBZ852104:WBZ852105 WLV852104:WLV852105 WVR852104:WVR852105 J917640:J917641 JF917640:JF917641 TB917640:TB917641 ACX917640:ACX917641 AMT917640:AMT917641 AWP917640:AWP917641 BGL917640:BGL917641 BQH917640:BQH917641 CAD917640:CAD917641 CJZ917640:CJZ917641 CTV917640:CTV917641 DDR917640:DDR917641 DNN917640:DNN917641 DXJ917640:DXJ917641 EHF917640:EHF917641 ERB917640:ERB917641 FAX917640:FAX917641 FKT917640:FKT917641 FUP917640:FUP917641 GEL917640:GEL917641 GOH917640:GOH917641 GYD917640:GYD917641 HHZ917640:HHZ917641 HRV917640:HRV917641 IBR917640:IBR917641 ILN917640:ILN917641 IVJ917640:IVJ917641 JFF917640:JFF917641 JPB917640:JPB917641 JYX917640:JYX917641 KIT917640:KIT917641 KSP917640:KSP917641 LCL917640:LCL917641 LMH917640:LMH917641 LWD917640:LWD917641 MFZ917640:MFZ917641 MPV917640:MPV917641 MZR917640:MZR917641 NJN917640:NJN917641 NTJ917640:NTJ917641 ODF917640:ODF917641 ONB917640:ONB917641 OWX917640:OWX917641 PGT917640:PGT917641 PQP917640:PQP917641 QAL917640:QAL917641 QKH917640:QKH917641 QUD917640:QUD917641 RDZ917640:RDZ917641 RNV917640:RNV917641 RXR917640:RXR917641 SHN917640:SHN917641 SRJ917640:SRJ917641 TBF917640:TBF917641 TLB917640:TLB917641 TUX917640:TUX917641 UET917640:UET917641 UOP917640:UOP917641 UYL917640:UYL917641 VIH917640:VIH917641 VSD917640:VSD917641 WBZ917640:WBZ917641 WLV917640:WLV917641 WVR917640:WVR917641 J983176:J983177 JF983176:JF983177 TB983176:TB983177 ACX983176:ACX983177 AMT983176:AMT983177 AWP983176:AWP983177 BGL983176:BGL983177 BQH983176:BQH983177 CAD983176:CAD983177 CJZ983176:CJZ983177 CTV983176:CTV983177 DDR983176:DDR983177 DNN983176:DNN983177 DXJ983176:DXJ983177 EHF983176:EHF983177 ERB983176:ERB983177 FAX983176:FAX983177 FKT983176:FKT983177 FUP983176:FUP983177 GEL983176:GEL983177 GOH983176:GOH983177 GYD983176:GYD983177 HHZ983176:HHZ983177 HRV983176:HRV983177 IBR983176:IBR983177 ILN983176:ILN983177 IVJ983176:IVJ983177 JFF983176:JFF983177 JPB983176:JPB983177 JYX983176:JYX983177 KIT983176:KIT983177 KSP983176:KSP983177 LCL983176:LCL983177 LMH983176:LMH983177 LWD983176:LWD983177 MFZ983176:MFZ983177 MPV983176:MPV983177 MZR983176:MZR983177 NJN983176:NJN983177 NTJ983176:NTJ983177 ODF983176:ODF983177 ONB983176:ONB983177 OWX983176:OWX983177 PGT983176:PGT983177 PQP983176:PQP983177 QAL983176:QAL983177 QKH983176:QKH983177 QUD983176:QUD983177 RDZ983176:RDZ983177 RNV983176:RNV983177 RXR983176:RXR983177 SHN983176:SHN983177 SRJ983176:SRJ983177 TBF983176:TBF983177 TLB983176:TLB983177 TUX983176:TUX983177 UET983176:UET983177 UOP983176:UOP983177 UYL983176:UYL983177 VIH983176:VIH983177 VSD983176:VSD983177 WBZ983176:WBZ983177 WLV983176:WLV983177 WVR983176:WVR983177 J39:J46 JF39:JF46 TB39:TB46 ACX39:ACX46 AMT39:AMT46 AWP39:AWP46 BGL39:BGL46 BQH39:BQH46 CAD39:CAD46 CJZ39:CJZ46 CTV39:CTV46 DDR39:DDR46 DNN39:DNN46 DXJ39:DXJ46 EHF39:EHF46 ERB39:ERB46 FAX39:FAX46 FKT39:FKT46 FUP39:FUP46 GEL39:GEL46 GOH39:GOH46 GYD39:GYD46 HHZ39:HHZ46 HRV39:HRV46 IBR39:IBR46 ILN39:ILN46 IVJ39:IVJ46 JFF39:JFF46 JPB39:JPB46 JYX39:JYX46 KIT39:KIT46 KSP39:KSP46 LCL39:LCL46 LMH39:LMH46 LWD39:LWD46 MFZ39:MFZ46 MPV39:MPV46 MZR39:MZR46 NJN39:NJN46 NTJ39:NTJ46 ODF39:ODF46 ONB39:ONB46 OWX39:OWX46 PGT39:PGT46 PQP39:PQP46 QAL39:QAL46 QKH39:QKH46 QUD39:QUD46 RDZ39:RDZ46 RNV39:RNV46 RXR39:RXR46 SHN39:SHN46 SRJ39:SRJ46 TBF39:TBF46 TLB39:TLB46 TUX39:TUX46 UET39:UET46 UOP39:UOP46 UYL39:UYL46 VIH39:VIH46 VSD39:VSD46 WBZ39:WBZ46 WLV39:WLV46 WVR39:WVR46 J65575:J65582 JF65575:JF65582 TB65575:TB65582 ACX65575:ACX65582 AMT65575:AMT65582 AWP65575:AWP65582 BGL65575:BGL65582 BQH65575:BQH65582 CAD65575:CAD65582 CJZ65575:CJZ65582 CTV65575:CTV65582 DDR65575:DDR65582 DNN65575:DNN65582 DXJ65575:DXJ65582 EHF65575:EHF65582 ERB65575:ERB65582 FAX65575:FAX65582 FKT65575:FKT65582 FUP65575:FUP65582 GEL65575:GEL65582 GOH65575:GOH65582 GYD65575:GYD65582 HHZ65575:HHZ65582 HRV65575:HRV65582 IBR65575:IBR65582 ILN65575:ILN65582 IVJ65575:IVJ65582 JFF65575:JFF65582 JPB65575:JPB65582 JYX65575:JYX65582 KIT65575:KIT65582 KSP65575:KSP65582 LCL65575:LCL65582 LMH65575:LMH65582 LWD65575:LWD65582 MFZ65575:MFZ65582 MPV65575:MPV65582 MZR65575:MZR65582 NJN65575:NJN65582 NTJ65575:NTJ65582 ODF65575:ODF65582 ONB65575:ONB65582 OWX65575:OWX65582 PGT65575:PGT65582 PQP65575:PQP65582 QAL65575:QAL65582 QKH65575:QKH65582 QUD65575:QUD65582 RDZ65575:RDZ65582 RNV65575:RNV65582 RXR65575:RXR65582 SHN65575:SHN65582 SRJ65575:SRJ65582 TBF65575:TBF65582 TLB65575:TLB65582 TUX65575:TUX65582 UET65575:UET65582 UOP65575:UOP65582 UYL65575:UYL65582 VIH65575:VIH65582 VSD65575:VSD65582 WBZ65575:WBZ65582 WLV65575:WLV65582 WVR65575:WVR65582 J131111:J131118 JF131111:JF131118 TB131111:TB131118 ACX131111:ACX131118 AMT131111:AMT131118 AWP131111:AWP131118 BGL131111:BGL131118 BQH131111:BQH131118 CAD131111:CAD131118 CJZ131111:CJZ131118 CTV131111:CTV131118 DDR131111:DDR131118 DNN131111:DNN131118 DXJ131111:DXJ131118 EHF131111:EHF131118 ERB131111:ERB131118 FAX131111:FAX131118 FKT131111:FKT131118 FUP131111:FUP131118 GEL131111:GEL131118 GOH131111:GOH131118 GYD131111:GYD131118 HHZ131111:HHZ131118 HRV131111:HRV131118 IBR131111:IBR131118 ILN131111:ILN131118 IVJ131111:IVJ131118 JFF131111:JFF131118 JPB131111:JPB131118 JYX131111:JYX131118 KIT131111:KIT131118 KSP131111:KSP131118 LCL131111:LCL131118 LMH131111:LMH131118 LWD131111:LWD131118 MFZ131111:MFZ131118 MPV131111:MPV131118 MZR131111:MZR131118 NJN131111:NJN131118 NTJ131111:NTJ131118 ODF131111:ODF131118 ONB131111:ONB131118 OWX131111:OWX131118 PGT131111:PGT131118 PQP131111:PQP131118 QAL131111:QAL131118 QKH131111:QKH131118 QUD131111:QUD131118 RDZ131111:RDZ131118 RNV131111:RNV131118 RXR131111:RXR131118 SHN131111:SHN131118 SRJ131111:SRJ131118 TBF131111:TBF131118 TLB131111:TLB131118 TUX131111:TUX131118 UET131111:UET131118 UOP131111:UOP131118 UYL131111:UYL131118 VIH131111:VIH131118 VSD131111:VSD131118 WBZ131111:WBZ131118 WLV131111:WLV131118 WVR131111:WVR131118 J196647:J196654 JF196647:JF196654 TB196647:TB196654 ACX196647:ACX196654 AMT196647:AMT196654 AWP196647:AWP196654 BGL196647:BGL196654 BQH196647:BQH196654 CAD196647:CAD196654 CJZ196647:CJZ196654 CTV196647:CTV196654 DDR196647:DDR196654 DNN196647:DNN196654 DXJ196647:DXJ196654 EHF196647:EHF196654 ERB196647:ERB196654 FAX196647:FAX196654 FKT196647:FKT196654 FUP196647:FUP196654 GEL196647:GEL196654 GOH196647:GOH196654 GYD196647:GYD196654 HHZ196647:HHZ196654 HRV196647:HRV196654 IBR196647:IBR196654 ILN196647:ILN196654 IVJ196647:IVJ196654 JFF196647:JFF196654 JPB196647:JPB196654 JYX196647:JYX196654 KIT196647:KIT196654 KSP196647:KSP196654 LCL196647:LCL196654 LMH196647:LMH196654 LWD196647:LWD196654 MFZ196647:MFZ196654 MPV196647:MPV196654 MZR196647:MZR196654 NJN196647:NJN196654 NTJ196647:NTJ196654 ODF196647:ODF196654 ONB196647:ONB196654 OWX196647:OWX196654 PGT196647:PGT196654 PQP196647:PQP196654 QAL196647:QAL196654 QKH196647:QKH196654 QUD196647:QUD196654 RDZ196647:RDZ196654 RNV196647:RNV196654 RXR196647:RXR196654 SHN196647:SHN196654 SRJ196647:SRJ196654 TBF196647:TBF196654 TLB196647:TLB196654 TUX196647:TUX196654 UET196647:UET196654 UOP196647:UOP196654 UYL196647:UYL196654 VIH196647:VIH196654 VSD196647:VSD196654 WBZ196647:WBZ196654 WLV196647:WLV196654 WVR196647:WVR196654 J262183:J262190 JF262183:JF262190 TB262183:TB262190 ACX262183:ACX262190 AMT262183:AMT262190 AWP262183:AWP262190 BGL262183:BGL262190 BQH262183:BQH262190 CAD262183:CAD262190 CJZ262183:CJZ262190 CTV262183:CTV262190 DDR262183:DDR262190 DNN262183:DNN262190 DXJ262183:DXJ262190 EHF262183:EHF262190 ERB262183:ERB262190 FAX262183:FAX262190 FKT262183:FKT262190 FUP262183:FUP262190 GEL262183:GEL262190 GOH262183:GOH262190 GYD262183:GYD262190 HHZ262183:HHZ262190 HRV262183:HRV262190 IBR262183:IBR262190 ILN262183:ILN262190 IVJ262183:IVJ262190 JFF262183:JFF262190 JPB262183:JPB262190 JYX262183:JYX262190 KIT262183:KIT262190 KSP262183:KSP262190 LCL262183:LCL262190 LMH262183:LMH262190 LWD262183:LWD262190 MFZ262183:MFZ262190 MPV262183:MPV262190 MZR262183:MZR262190 NJN262183:NJN262190 NTJ262183:NTJ262190 ODF262183:ODF262190 ONB262183:ONB262190 OWX262183:OWX262190 PGT262183:PGT262190 PQP262183:PQP262190 QAL262183:QAL262190 QKH262183:QKH262190 QUD262183:QUD262190 RDZ262183:RDZ262190 RNV262183:RNV262190 RXR262183:RXR262190 SHN262183:SHN262190 SRJ262183:SRJ262190 TBF262183:TBF262190 TLB262183:TLB262190 TUX262183:TUX262190 UET262183:UET262190 UOP262183:UOP262190 UYL262183:UYL262190 VIH262183:VIH262190 VSD262183:VSD262190 WBZ262183:WBZ262190 WLV262183:WLV262190 WVR262183:WVR262190 J327719:J327726 JF327719:JF327726 TB327719:TB327726 ACX327719:ACX327726 AMT327719:AMT327726 AWP327719:AWP327726 BGL327719:BGL327726 BQH327719:BQH327726 CAD327719:CAD327726 CJZ327719:CJZ327726 CTV327719:CTV327726 DDR327719:DDR327726 DNN327719:DNN327726 DXJ327719:DXJ327726 EHF327719:EHF327726 ERB327719:ERB327726 FAX327719:FAX327726 FKT327719:FKT327726 FUP327719:FUP327726 GEL327719:GEL327726 GOH327719:GOH327726 GYD327719:GYD327726 HHZ327719:HHZ327726 HRV327719:HRV327726 IBR327719:IBR327726 ILN327719:ILN327726 IVJ327719:IVJ327726 JFF327719:JFF327726 JPB327719:JPB327726 JYX327719:JYX327726 KIT327719:KIT327726 KSP327719:KSP327726 LCL327719:LCL327726 LMH327719:LMH327726 LWD327719:LWD327726 MFZ327719:MFZ327726 MPV327719:MPV327726 MZR327719:MZR327726 NJN327719:NJN327726 NTJ327719:NTJ327726 ODF327719:ODF327726 ONB327719:ONB327726 OWX327719:OWX327726 PGT327719:PGT327726 PQP327719:PQP327726 QAL327719:QAL327726 QKH327719:QKH327726 QUD327719:QUD327726 RDZ327719:RDZ327726 RNV327719:RNV327726 RXR327719:RXR327726 SHN327719:SHN327726 SRJ327719:SRJ327726 TBF327719:TBF327726 TLB327719:TLB327726 TUX327719:TUX327726 UET327719:UET327726 UOP327719:UOP327726 UYL327719:UYL327726 VIH327719:VIH327726 VSD327719:VSD327726 WBZ327719:WBZ327726 WLV327719:WLV327726 WVR327719:WVR327726 J393255:J393262 JF393255:JF393262 TB393255:TB393262 ACX393255:ACX393262 AMT393255:AMT393262 AWP393255:AWP393262 BGL393255:BGL393262 BQH393255:BQH393262 CAD393255:CAD393262 CJZ393255:CJZ393262 CTV393255:CTV393262 DDR393255:DDR393262 DNN393255:DNN393262 DXJ393255:DXJ393262 EHF393255:EHF393262 ERB393255:ERB393262 FAX393255:FAX393262 FKT393255:FKT393262 FUP393255:FUP393262 GEL393255:GEL393262 GOH393255:GOH393262 GYD393255:GYD393262 HHZ393255:HHZ393262 HRV393255:HRV393262 IBR393255:IBR393262 ILN393255:ILN393262 IVJ393255:IVJ393262 JFF393255:JFF393262 JPB393255:JPB393262 JYX393255:JYX393262 KIT393255:KIT393262 KSP393255:KSP393262 LCL393255:LCL393262 LMH393255:LMH393262 LWD393255:LWD393262 MFZ393255:MFZ393262 MPV393255:MPV393262 MZR393255:MZR393262 NJN393255:NJN393262 NTJ393255:NTJ393262 ODF393255:ODF393262 ONB393255:ONB393262 OWX393255:OWX393262 PGT393255:PGT393262 PQP393255:PQP393262 QAL393255:QAL393262 QKH393255:QKH393262 QUD393255:QUD393262 RDZ393255:RDZ393262 RNV393255:RNV393262 RXR393255:RXR393262 SHN393255:SHN393262 SRJ393255:SRJ393262 TBF393255:TBF393262 TLB393255:TLB393262 TUX393255:TUX393262 UET393255:UET393262 UOP393255:UOP393262 UYL393255:UYL393262 VIH393255:VIH393262 VSD393255:VSD393262 WBZ393255:WBZ393262 WLV393255:WLV393262 WVR393255:WVR393262 J458791:J458798 JF458791:JF458798 TB458791:TB458798 ACX458791:ACX458798 AMT458791:AMT458798 AWP458791:AWP458798 BGL458791:BGL458798 BQH458791:BQH458798 CAD458791:CAD458798 CJZ458791:CJZ458798 CTV458791:CTV458798 DDR458791:DDR458798 DNN458791:DNN458798 DXJ458791:DXJ458798 EHF458791:EHF458798 ERB458791:ERB458798 FAX458791:FAX458798 FKT458791:FKT458798 FUP458791:FUP458798 GEL458791:GEL458798 GOH458791:GOH458798 GYD458791:GYD458798 HHZ458791:HHZ458798 HRV458791:HRV458798 IBR458791:IBR458798 ILN458791:ILN458798 IVJ458791:IVJ458798 JFF458791:JFF458798 JPB458791:JPB458798 JYX458791:JYX458798 KIT458791:KIT458798 KSP458791:KSP458798 LCL458791:LCL458798 LMH458791:LMH458798 LWD458791:LWD458798 MFZ458791:MFZ458798 MPV458791:MPV458798 MZR458791:MZR458798 NJN458791:NJN458798 NTJ458791:NTJ458798 ODF458791:ODF458798 ONB458791:ONB458798 OWX458791:OWX458798 PGT458791:PGT458798 PQP458791:PQP458798 QAL458791:QAL458798 QKH458791:QKH458798 QUD458791:QUD458798 RDZ458791:RDZ458798 RNV458791:RNV458798 RXR458791:RXR458798 SHN458791:SHN458798 SRJ458791:SRJ458798 TBF458791:TBF458798 TLB458791:TLB458798 TUX458791:TUX458798 UET458791:UET458798 UOP458791:UOP458798 UYL458791:UYL458798 VIH458791:VIH458798 VSD458791:VSD458798 WBZ458791:WBZ458798 WLV458791:WLV458798 WVR458791:WVR458798 J524327:J524334 JF524327:JF524334 TB524327:TB524334 ACX524327:ACX524334 AMT524327:AMT524334 AWP524327:AWP524334 BGL524327:BGL524334 BQH524327:BQH524334 CAD524327:CAD524334 CJZ524327:CJZ524334 CTV524327:CTV524334 DDR524327:DDR524334 DNN524327:DNN524334 DXJ524327:DXJ524334 EHF524327:EHF524334 ERB524327:ERB524334 FAX524327:FAX524334 FKT524327:FKT524334 FUP524327:FUP524334 GEL524327:GEL524334 GOH524327:GOH524334 GYD524327:GYD524334 HHZ524327:HHZ524334 HRV524327:HRV524334 IBR524327:IBR524334 ILN524327:ILN524334 IVJ524327:IVJ524334 JFF524327:JFF524334 JPB524327:JPB524334 JYX524327:JYX524334 KIT524327:KIT524334 KSP524327:KSP524334 LCL524327:LCL524334 LMH524327:LMH524334 LWD524327:LWD524334 MFZ524327:MFZ524334 MPV524327:MPV524334 MZR524327:MZR524334 NJN524327:NJN524334 NTJ524327:NTJ524334 ODF524327:ODF524334 ONB524327:ONB524334 OWX524327:OWX524334 PGT524327:PGT524334 PQP524327:PQP524334 QAL524327:QAL524334 QKH524327:QKH524334 QUD524327:QUD524334 RDZ524327:RDZ524334 RNV524327:RNV524334 RXR524327:RXR524334 SHN524327:SHN524334 SRJ524327:SRJ524334 TBF524327:TBF524334 TLB524327:TLB524334 TUX524327:TUX524334 UET524327:UET524334 UOP524327:UOP524334 UYL524327:UYL524334 VIH524327:VIH524334 VSD524327:VSD524334 WBZ524327:WBZ524334 WLV524327:WLV524334 WVR524327:WVR524334 J589863:J589870 JF589863:JF589870 TB589863:TB589870 ACX589863:ACX589870 AMT589863:AMT589870 AWP589863:AWP589870 BGL589863:BGL589870 BQH589863:BQH589870 CAD589863:CAD589870 CJZ589863:CJZ589870 CTV589863:CTV589870 DDR589863:DDR589870 DNN589863:DNN589870 DXJ589863:DXJ589870 EHF589863:EHF589870 ERB589863:ERB589870 FAX589863:FAX589870 FKT589863:FKT589870 FUP589863:FUP589870 GEL589863:GEL589870 GOH589863:GOH589870 GYD589863:GYD589870 HHZ589863:HHZ589870 HRV589863:HRV589870 IBR589863:IBR589870 ILN589863:ILN589870 IVJ589863:IVJ589870 JFF589863:JFF589870 JPB589863:JPB589870 JYX589863:JYX589870 KIT589863:KIT589870 KSP589863:KSP589870 LCL589863:LCL589870 LMH589863:LMH589870 LWD589863:LWD589870 MFZ589863:MFZ589870 MPV589863:MPV589870 MZR589863:MZR589870 NJN589863:NJN589870 NTJ589863:NTJ589870 ODF589863:ODF589870 ONB589863:ONB589870 OWX589863:OWX589870 PGT589863:PGT589870 PQP589863:PQP589870 QAL589863:QAL589870 QKH589863:QKH589870 QUD589863:QUD589870 RDZ589863:RDZ589870 RNV589863:RNV589870 RXR589863:RXR589870 SHN589863:SHN589870 SRJ589863:SRJ589870 TBF589863:TBF589870 TLB589863:TLB589870 TUX589863:TUX589870 UET589863:UET589870 UOP589863:UOP589870 UYL589863:UYL589870 VIH589863:VIH589870 VSD589863:VSD589870 WBZ589863:WBZ589870 WLV589863:WLV589870 WVR589863:WVR589870 J655399:J655406 JF655399:JF655406 TB655399:TB655406 ACX655399:ACX655406 AMT655399:AMT655406 AWP655399:AWP655406 BGL655399:BGL655406 BQH655399:BQH655406 CAD655399:CAD655406 CJZ655399:CJZ655406 CTV655399:CTV655406 DDR655399:DDR655406 DNN655399:DNN655406 DXJ655399:DXJ655406 EHF655399:EHF655406 ERB655399:ERB655406 FAX655399:FAX655406 FKT655399:FKT655406 FUP655399:FUP655406 GEL655399:GEL655406 GOH655399:GOH655406 GYD655399:GYD655406 HHZ655399:HHZ655406 HRV655399:HRV655406 IBR655399:IBR655406 ILN655399:ILN655406 IVJ655399:IVJ655406 JFF655399:JFF655406 JPB655399:JPB655406 JYX655399:JYX655406 KIT655399:KIT655406 KSP655399:KSP655406 LCL655399:LCL655406 LMH655399:LMH655406 LWD655399:LWD655406 MFZ655399:MFZ655406 MPV655399:MPV655406 MZR655399:MZR655406 NJN655399:NJN655406 NTJ655399:NTJ655406 ODF655399:ODF655406 ONB655399:ONB655406 OWX655399:OWX655406 PGT655399:PGT655406 PQP655399:PQP655406 QAL655399:QAL655406 QKH655399:QKH655406 QUD655399:QUD655406 RDZ655399:RDZ655406 RNV655399:RNV655406 RXR655399:RXR655406 SHN655399:SHN655406 SRJ655399:SRJ655406 TBF655399:TBF655406 TLB655399:TLB655406 TUX655399:TUX655406 UET655399:UET655406 UOP655399:UOP655406 UYL655399:UYL655406 VIH655399:VIH655406 VSD655399:VSD655406 WBZ655399:WBZ655406 WLV655399:WLV655406 WVR655399:WVR655406 J720935:J720942 JF720935:JF720942 TB720935:TB720942 ACX720935:ACX720942 AMT720935:AMT720942 AWP720935:AWP720942 BGL720935:BGL720942 BQH720935:BQH720942 CAD720935:CAD720942 CJZ720935:CJZ720942 CTV720935:CTV720942 DDR720935:DDR720942 DNN720935:DNN720942 DXJ720935:DXJ720942 EHF720935:EHF720942 ERB720935:ERB720942 FAX720935:FAX720942 FKT720935:FKT720942 FUP720935:FUP720942 GEL720935:GEL720942 GOH720935:GOH720942 GYD720935:GYD720942 HHZ720935:HHZ720942 HRV720935:HRV720942 IBR720935:IBR720942 ILN720935:ILN720942 IVJ720935:IVJ720942 JFF720935:JFF720942 JPB720935:JPB720942 JYX720935:JYX720942 KIT720935:KIT720942 KSP720935:KSP720942 LCL720935:LCL720942 LMH720935:LMH720942 LWD720935:LWD720942 MFZ720935:MFZ720942 MPV720935:MPV720942 MZR720935:MZR720942 NJN720935:NJN720942 NTJ720935:NTJ720942 ODF720935:ODF720942 ONB720935:ONB720942 OWX720935:OWX720942 PGT720935:PGT720942 PQP720935:PQP720942 QAL720935:QAL720942 QKH720935:QKH720942 QUD720935:QUD720942 RDZ720935:RDZ720942 RNV720935:RNV720942 RXR720935:RXR720942 SHN720935:SHN720942 SRJ720935:SRJ720942 TBF720935:TBF720942 TLB720935:TLB720942 TUX720935:TUX720942 UET720935:UET720942 UOP720935:UOP720942 UYL720935:UYL720942 VIH720935:VIH720942 VSD720935:VSD720942 WBZ720935:WBZ720942 WLV720935:WLV720942 WVR720935:WVR720942 J786471:J786478 JF786471:JF786478 TB786471:TB786478 ACX786471:ACX786478 AMT786471:AMT786478 AWP786471:AWP786478 BGL786471:BGL786478 BQH786471:BQH786478 CAD786471:CAD786478 CJZ786471:CJZ786478 CTV786471:CTV786478 DDR786471:DDR786478 DNN786471:DNN786478 DXJ786471:DXJ786478 EHF786471:EHF786478 ERB786471:ERB786478 FAX786471:FAX786478 FKT786471:FKT786478 FUP786471:FUP786478 GEL786471:GEL786478 GOH786471:GOH786478 GYD786471:GYD786478 HHZ786471:HHZ786478 HRV786471:HRV786478 IBR786471:IBR786478 ILN786471:ILN786478 IVJ786471:IVJ786478 JFF786471:JFF786478 JPB786471:JPB786478 JYX786471:JYX786478 KIT786471:KIT786478 KSP786471:KSP786478 LCL786471:LCL786478 LMH786471:LMH786478 LWD786471:LWD786478 MFZ786471:MFZ786478 MPV786471:MPV786478 MZR786471:MZR786478 NJN786471:NJN786478 NTJ786471:NTJ786478 ODF786471:ODF786478 ONB786471:ONB786478 OWX786471:OWX786478 PGT786471:PGT786478 PQP786471:PQP786478 QAL786471:QAL786478 QKH786471:QKH786478 QUD786471:QUD786478 RDZ786471:RDZ786478 RNV786471:RNV786478 RXR786471:RXR786478 SHN786471:SHN786478 SRJ786471:SRJ786478 TBF786471:TBF786478 TLB786471:TLB786478 TUX786471:TUX786478 UET786471:UET786478 UOP786471:UOP786478 UYL786471:UYL786478 VIH786471:VIH786478 VSD786471:VSD786478 WBZ786471:WBZ786478 WLV786471:WLV786478 WVR786471:WVR786478 J852007:J852014 JF852007:JF852014 TB852007:TB852014 ACX852007:ACX852014 AMT852007:AMT852014 AWP852007:AWP852014 BGL852007:BGL852014 BQH852007:BQH852014 CAD852007:CAD852014 CJZ852007:CJZ852014 CTV852007:CTV852014 DDR852007:DDR852014 DNN852007:DNN852014 DXJ852007:DXJ852014 EHF852007:EHF852014 ERB852007:ERB852014 FAX852007:FAX852014 FKT852007:FKT852014 FUP852007:FUP852014 GEL852007:GEL852014 GOH852007:GOH852014 GYD852007:GYD852014 HHZ852007:HHZ852014 HRV852007:HRV852014 IBR852007:IBR852014 ILN852007:ILN852014 IVJ852007:IVJ852014 JFF852007:JFF852014 JPB852007:JPB852014 JYX852007:JYX852014 KIT852007:KIT852014 KSP852007:KSP852014 LCL852007:LCL852014 LMH852007:LMH852014 LWD852007:LWD852014 MFZ852007:MFZ852014 MPV852007:MPV852014 MZR852007:MZR852014 NJN852007:NJN852014 NTJ852007:NTJ852014 ODF852007:ODF852014 ONB852007:ONB852014 OWX852007:OWX852014 PGT852007:PGT852014 PQP852007:PQP852014 QAL852007:QAL852014 QKH852007:QKH852014 QUD852007:QUD852014 RDZ852007:RDZ852014 RNV852007:RNV852014 RXR852007:RXR852014 SHN852007:SHN852014 SRJ852007:SRJ852014 TBF852007:TBF852014 TLB852007:TLB852014 TUX852007:TUX852014 UET852007:UET852014 UOP852007:UOP852014 UYL852007:UYL852014 VIH852007:VIH852014 VSD852007:VSD852014 WBZ852007:WBZ852014 WLV852007:WLV852014 WVR852007:WVR852014 J917543:J917550 JF917543:JF917550 TB917543:TB917550 ACX917543:ACX917550 AMT917543:AMT917550 AWP917543:AWP917550 BGL917543:BGL917550 BQH917543:BQH917550 CAD917543:CAD917550 CJZ917543:CJZ917550 CTV917543:CTV917550 DDR917543:DDR917550 DNN917543:DNN917550 DXJ917543:DXJ917550 EHF917543:EHF917550 ERB917543:ERB917550 FAX917543:FAX917550 FKT917543:FKT917550 FUP917543:FUP917550 GEL917543:GEL917550 GOH917543:GOH917550 GYD917543:GYD917550 HHZ917543:HHZ917550 HRV917543:HRV917550 IBR917543:IBR917550 ILN917543:ILN917550 IVJ917543:IVJ917550 JFF917543:JFF917550 JPB917543:JPB917550 JYX917543:JYX917550 KIT917543:KIT917550 KSP917543:KSP917550 LCL917543:LCL917550 LMH917543:LMH917550 LWD917543:LWD917550 MFZ917543:MFZ917550 MPV917543:MPV917550 MZR917543:MZR917550 NJN917543:NJN917550 NTJ917543:NTJ917550 ODF917543:ODF917550 ONB917543:ONB917550 OWX917543:OWX917550 PGT917543:PGT917550 PQP917543:PQP917550 QAL917543:QAL917550 QKH917543:QKH917550 QUD917543:QUD917550 RDZ917543:RDZ917550 RNV917543:RNV917550 RXR917543:RXR917550 SHN917543:SHN917550 SRJ917543:SRJ917550 TBF917543:TBF917550 TLB917543:TLB917550 TUX917543:TUX917550 UET917543:UET917550 UOP917543:UOP917550 UYL917543:UYL917550 VIH917543:VIH917550 VSD917543:VSD917550 WBZ917543:WBZ917550 WLV917543:WLV917550 WVR917543:WVR917550 J983079:J983086 JF983079:JF983086 TB983079:TB983086 ACX983079:ACX983086 AMT983079:AMT983086 AWP983079:AWP983086 BGL983079:BGL983086 BQH983079:BQH983086 CAD983079:CAD983086 CJZ983079:CJZ983086 CTV983079:CTV983086 DDR983079:DDR983086 DNN983079:DNN983086 DXJ983079:DXJ983086 EHF983079:EHF983086 ERB983079:ERB983086 FAX983079:FAX983086 FKT983079:FKT983086 FUP983079:FUP983086 GEL983079:GEL983086 GOH983079:GOH983086 GYD983079:GYD983086 HHZ983079:HHZ983086 HRV983079:HRV983086 IBR983079:IBR983086 ILN983079:ILN983086 IVJ983079:IVJ983086 JFF983079:JFF983086 JPB983079:JPB983086 JYX983079:JYX983086 KIT983079:KIT983086 KSP983079:KSP983086 LCL983079:LCL983086 LMH983079:LMH983086 LWD983079:LWD983086 MFZ983079:MFZ983086 MPV983079:MPV983086 MZR983079:MZR983086 NJN983079:NJN983086 NTJ983079:NTJ983086 ODF983079:ODF983086 ONB983079:ONB983086 OWX983079:OWX983086 PGT983079:PGT983086 PQP983079:PQP983086 QAL983079:QAL983086 QKH983079:QKH983086 QUD983079:QUD983086 RDZ983079:RDZ983086 RNV983079:RNV983086 RXR983079:RXR983086 SHN983079:SHN983086 SRJ983079:SRJ983086 TBF983079:TBF983086 TLB983079:TLB983086 TUX983079:TUX983086 UET983079:UET983086 UOP983079:UOP983086 UYL983079:UYL983086 VIH983079:VIH983086 VSD983079:VSD983086 WBZ983079:WBZ983086 WLV983079:WLV983086 WVR983079:WVR983086 J55 JF55 TB55 ACX55 AMT55 AWP55 BGL55 BQH55 CAD55 CJZ55 CTV55 DDR55 DNN55 DXJ55 EHF55 ERB55 FAX55 FKT55 FUP55 GEL55 GOH55 GYD55 HHZ55 HRV55 IBR55 ILN55 IVJ55 JFF55 JPB55 JYX55 KIT55 KSP55 LCL55 LMH55 LWD55 MFZ55 MPV55 MZR55 NJN55 NTJ55 ODF55 ONB55 OWX55 PGT55 PQP55 QAL55 QKH55 QUD55 RDZ55 RNV55 RXR55 SHN55 SRJ55 TBF55 TLB55 TUX55 UET55 UOP55 UYL55 VIH55 VSD55 WBZ55 WLV55 WVR55 J65591 JF65591 TB65591 ACX65591 AMT65591 AWP65591 BGL65591 BQH65591 CAD65591 CJZ65591 CTV65591 DDR65591 DNN65591 DXJ65591 EHF65591 ERB65591 FAX65591 FKT65591 FUP65591 GEL65591 GOH65591 GYD65591 HHZ65591 HRV65591 IBR65591 ILN65591 IVJ65591 JFF65591 JPB65591 JYX65591 KIT65591 KSP65591 LCL65591 LMH65591 LWD65591 MFZ65591 MPV65591 MZR65591 NJN65591 NTJ65591 ODF65591 ONB65591 OWX65591 PGT65591 PQP65591 QAL65591 QKH65591 QUD65591 RDZ65591 RNV65591 RXR65591 SHN65591 SRJ65591 TBF65591 TLB65591 TUX65591 UET65591 UOP65591 UYL65591 VIH65591 VSD65591 WBZ65591 WLV65591 WVR65591 J131127 JF131127 TB131127 ACX131127 AMT131127 AWP131127 BGL131127 BQH131127 CAD131127 CJZ131127 CTV131127 DDR131127 DNN131127 DXJ131127 EHF131127 ERB131127 FAX131127 FKT131127 FUP131127 GEL131127 GOH131127 GYD131127 HHZ131127 HRV131127 IBR131127 ILN131127 IVJ131127 JFF131127 JPB131127 JYX131127 KIT131127 KSP131127 LCL131127 LMH131127 LWD131127 MFZ131127 MPV131127 MZR131127 NJN131127 NTJ131127 ODF131127 ONB131127 OWX131127 PGT131127 PQP131127 QAL131127 QKH131127 QUD131127 RDZ131127 RNV131127 RXR131127 SHN131127 SRJ131127 TBF131127 TLB131127 TUX131127 UET131127 UOP131127 UYL131127 VIH131127 VSD131127 WBZ131127 WLV131127 WVR131127 J196663 JF196663 TB196663 ACX196663 AMT196663 AWP196663 BGL196663 BQH196663 CAD196663 CJZ196663 CTV196663 DDR196663 DNN196663 DXJ196663 EHF196663 ERB196663 FAX196663 FKT196663 FUP196663 GEL196663 GOH196663 GYD196663 HHZ196663 HRV196663 IBR196663 ILN196663 IVJ196663 JFF196663 JPB196663 JYX196663 KIT196663 KSP196663 LCL196663 LMH196663 LWD196663 MFZ196663 MPV196663 MZR196663 NJN196663 NTJ196663 ODF196663 ONB196663 OWX196663 PGT196663 PQP196663 QAL196663 QKH196663 QUD196663 RDZ196663 RNV196663 RXR196663 SHN196663 SRJ196663 TBF196663 TLB196663 TUX196663 UET196663 UOP196663 UYL196663 VIH196663 VSD196663 WBZ196663 WLV196663 WVR196663 J262199 JF262199 TB262199 ACX262199 AMT262199 AWP262199 BGL262199 BQH262199 CAD262199 CJZ262199 CTV262199 DDR262199 DNN262199 DXJ262199 EHF262199 ERB262199 FAX262199 FKT262199 FUP262199 GEL262199 GOH262199 GYD262199 HHZ262199 HRV262199 IBR262199 ILN262199 IVJ262199 JFF262199 JPB262199 JYX262199 KIT262199 KSP262199 LCL262199 LMH262199 LWD262199 MFZ262199 MPV262199 MZR262199 NJN262199 NTJ262199 ODF262199 ONB262199 OWX262199 PGT262199 PQP262199 QAL262199 QKH262199 QUD262199 RDZ262199 RNV262199 RXR262199 SHN262199 SRJ262199 TBF262199 TLB262199 TUX262199 UET262199 UOP262199 UYL262199 VIH262199 VSD262199 WBZ262199 WLV262199 WVR262199 J327735 JF327735 TB327735 ACX327735 AMT327735 AWP327735 BGL327735 BQH327735 CAD327735 CJZ327735 CTV327735 DDR327735 DNN327735 DXJ327735 EHF327735 ERB327735 FAX327735 FKT327735 FUP327735 GEL327735 GOH327735 GYD327735 HHZ327735 HRV327735 IBR327735 ILN327735 IVJ327735 JFF327735 JPB327735 JYX327735 KIT327735 KSP327735 LCL327735 LMH327735 LWD327735 MFZ327735 MPV327735 MZR327735 NJN327735 NTJ327735 ODF327735 ONB327735 OWX327735 PGT327735 PQP327735 QAL327735 QKH327735 QUD327735 RDZ327735 RNV327735 RXR327735 SHN327735 SRJ327735 TBF327735 TLB327735 TUX327735 UET327735 UOP327735 UYL327735 VIH327735 VSD327735 WBZ327735 WLV327735 WVR327735 J393271 JF393271 TB393271 ACX393271 AMT393271 AWP393271 BGL393271 BQH393271 CAD393271 CJZ393271 CTV393271 DDR393271 DNN393271 DXJ393271 EHF393271 ERB393271 FAX393271 FKT393271 FUP393271 GEL393271 GOH393271 GYD393271 HHZ393271 HRV393271 IBR393271 ILN393271 IVJ393271 JFF393271 JPB393271 JYX393271 KIT393271 KSP393271 LCL393271 LMH393271 LWD393271 MFZ393271 MPV393271 MZR393271 NJN393271 NTJ393271 ODF393271 ONB393271 OWX393271 PGT393271 PQP393271 QAL393271 QKH393271 QUD393271 RDZ393271 RNV393271 RXR393271 SHN393271 SRJ393271 TBF393271 TLB393271 TUX393271 UET393271 UOP393271 UYL393271 VIH393271 VSD393271 WBZ393271 WLV393271 WVR393271 J458807 JF458807 TB458807 ACX458807 AMT458807 AWP458807 BGL458807 BQH458807 CAD458807 CJZ458807 CTV458807 DDR458807 DNN458807 DXJ458807 EHF458807 ERB458807 FAX458807 FKT458807 FUP458807 GEL458807 GOH458807 GYD458807 HHZ458807 HRV458807 IBR458807 ILN458807 IVJ458807 JFF458807 JPB458807 JYX458807 KIT458807 KSP458807 LCL458807 LMH458807 LWD458807 MFZ458807 MPV458807 MZR458807 NJN458807 NTJ458807 ODF458807 ONB458807 OWX458807 PGT458807 PQP458807 QAL458807 QKH458807 QUD458807 RDZ458807 RNV458807 RXR458807 SHN458807 SRJ458807 TBF458807 TLB458807 TUX458807 UET458807 UOP458807 UYL458807 VIH458807 VSD458807 WBZ458807 WLV458807 WVR458807 J524343 JF524343 TB524343 ACX524343 AMT524343 AWP524343 BGL524343 BQH524343 CAD524343 CJZ524343 CTV524343 DDR524343 DNN524343 DXJ524343 EHF524343 ERB524343 FAX524343 FKT524343 FUP524343 GEL524343 GOH524343 GYD524343 HHZ524343 HRV524343 IBR524343 ILN524343 IVJ524343 JFF524343 JPB524343 JYX524343 KIT524343 KSP524343 LCL524343 LMH524343 LWD524343 MFZ524343 MPV524343 MZR524343 NJN524343 NTJ524343 ODF524343 ONB524343 OWX524343 PGT524343 PQP524343 QAL524343 QKH524343 QUD524343 RDZ524343 RNV524343 RXR524343 SHN524343 SRJ524343 TBF524343 TLB524343 TUX524343 UET524343 UOP524343 UYL524343 VIH524343 VSD524343 WBZ524343 WLV524343 WVR524343 J589879 JF589879 TB589879 ACX589879 AMT589879 AWP589879 BGL589879 BQH589879 CAD589879 CJZ589879 CTV589879 DDR589879 DNN589879 DXJ589879 EHF589879 ERB589879 FAX589879 FKT589879 FUP589879 GEL589879 GOH589879 GYD589879 HHZ589879 HRV589879 IBR589879 ILN589879 IVJ589879 JFF589879 JPB589879 JYX589879 KIT589879 KSP589879 LCL589879 LMH589879 LWD589879 MFZ589879 MPV589879 MZR589879 NJN589879 NTJ589879 ODF589879 ONB589879 OWX589879 PGT589879 PQP589879 QAL589879 QKH589879 QUD589879 RDZ589879 RNV589879 RXR589879 SHN589879 SRJ589879 TBF589879 TLB589879 TUX589879 UET589879 UOP589879 UYL589879 VIH589879 VSD589879 WBZ589879 WLV589879 WVR589879 J655415 JF655415 TB655415 ACX655415 AMT655415 AWP655415 BGL655415 BQH655415 CAD655415 CJZ655415 CTV655415 DDR655415 DNN655415 DXJ655415 EHF655415 ERB655415 FAX655415 FKT655415 FUP655415 GEL655415 GOH655415 GYD655415 HHZ655415 HRV655415 IBR655415 ILN655415 IVJ655415 JFF655415 JPB655415 JYX655415 KIT655415 KSP655415 LCL655415 LMH655415 LWD655415 MFZ655415 MPV655415 MZR655415 NJN655415 NTJ655415 ODF655415 ONB655415 OWX655415 PGT655415 PQP655415 QAL655415 QKH655415 QUD655415 RDZ655415 RNV655415 RXR655415 SHN655415 SRJ655415 TBF655415 TLB655415 TUX655415 UET655415 UOP655415 UYL655415 VIH655415 VSD655415 WBZ655415 WLV655415 WVR655415 J720951 JF720951 TB720951 ACX720951 AMT720951 AWP720951 BGL720951 BQH720951 CAD720951 CJZ720951 CTV720951 DDR720951 DNN720951 DXJ720951 EHF720951 ERB720951 FAX720951 FKT720951 FUP720951 GEL720951 GOH720951 GYD720951 HHZ720951 HRV720951 IBR720951 ILN720951 IVJ720951 JFF720951 JPB720951 JYX720951 KIT720951 KSP720951 LCL720951 LMH720951 LWD720951 MFZ720951 MPV720951 MZR720951 NJN720951 NTJ720951 ODF720951 ONB720951 OWX720951 PGT720951 PQP720951 QAL720951 QKH720951 QUD720951 RDZ720951 RNV720951 RXR720951 SHN720951 SRJ720951 TBF720951 TLB720951 TUX720951 UET720951 UOP720951 UYL720951 VIH720951 VSD720951 WBZ720951 WLV720951 WVR720951 J786487 JF786487 TB786487 ACX786487 AMT786487 AWP786487 BGL786487 BQH786487 CAD786487 CJZ786487 CTV786487 DDR786487 DNN786487 DXJ786487 EHF786487 ERB786487 FAX786487 FKT786487 FUP786487 GEL786487 GOH786487 GYD786487 HHZ786487 HRV786487 IBR786487 ILN786487 IVJ786487 JFF786487 JPB786487 JYX786487 KIT786487 KSP786487 LCL786487 LMH786487 LWD786487 MFZ786487 MPV786487 MZR786487 NJN786487 NTJ786487 ODF786487 ONB786487 OWX786487 PGT786487 PQP786487 QAL786487 QKH786487 QUD786487 RDZ786487 RNV786487 RXR786487 SHN786487 SRJ786487 TBF786487 TLB786487 TUX786487 UET786487 UOP786487 UYL786487 VIH786487 VSD786487 WBZ786487 WLV786487 WVR786487 J852023 JF852023 TB852023 ACX852023 AMT852023 AWP852023 BGL852023 BQH852023 CAD852023 CJZ852023 CTV852023 DDR852023 DNN852023 DXJ852023 EHF852023 ERB852023 FAX852023 FKT852023 FUP852023 GEL852023 GOH852023 GYD852023 HHZ852023 HRV852023 IBR852023 ILN852023 IVJ852023 JFF852023 JPB852023 JYX852023 KIT852023 KSP852023 LCL852023 LMH852023 LWD852023 MFZ852023 MPV852023 MZR852023 NJN852023 NTJ852023 ODF852023 ONB852023 OWX852023 PGT852023 PQP852023 QAL852023 QKH852023 QUD852023 RDZ852023 RNV852023 RXR852023 SHN852023 SRJ852023 TBF852023 TLB852023 TUX852023 UET852023 UOP852023 UYL852023 VIH852023 VSD852023 WBZ852023 WLV852023 WVR852023 J917559 JF917559 TB917559 ACX917559 AMT917559 AWP917559 BGL917559 BQH917559 CAD917559 CJZ917559 CTV917559 DDR917559 DNN917559 DXJ917559 EHF917559 ERB917559 FAX917559 FKT917559 FUP917559 GEL917559 GOH917559 GYD917559 HHZ917559 HRV917559 IBR917559 ILN917559 IVJ917559 JFF917559 JPB917559 JYX917559 KIT917559 KSP917559 LCL917559 LMH917559 LWD917559 MFZ917559 MPV917559 MZR917559 NJN917559 NTJ917559 ODF917559 ONB917559 OWX917559 PGT917559 PQP917559 QAL917559 QKH917559 QUD917559 RDZ917559 RNV917559 RXR917559 SHN917559 SRJ917559 TBF917559 TLB917559 TUX917559 UET917559 UOP917559 UYL917559 VIH917559 VSD917559 WBZ917559 WLV917559 WVR917559 J983095 JF983095 TB983095 ACX983095 AMT983095 AWP983095 BGL983095 BQH983095 CAD983095 CJZ983095 CTV983095 DDR983095 DNN983095 DXJ983095 EHF983095 ERB983095 FAX983095 FKT983095 FUP983095 GEL983095 GOH983095 GYD983095 HHZ983095 HRV983095 IBR983095 ILN983095 IVJ983095 JFF983095 JPB983095 JYX983095 KIT983095 KSP983095 LCL983095 LMH983095 LWD983095 MFZ983095 MPV983095 MZR983095 NJN983095 NTJ983095 ODF983095 ONB983095 OWX983095 PGT983095 PQP983095 QAL983095 QKH983095 QUD983095 RDZ983095 RNV983095 RXR983095 SHN983095 SRJ983095 TBF983095 TLB983095 TUX983095 UET983095 UOP983095 UYL983095 VIH983095 VSD983095 WBZ983095 WLV983095 WVR983095 J140 JF140 TB140 ACX140 AMT140 AWP140 BGL140 BQH140 CAD140 CJZ140 CTV140 DDR140 DNN140 DXJ140 EHF140 ERB140 FAX140 FKT140 FUP140 GEL140 GOH140 GYD140 HHZ140 HRV140 IBR140 ILN140 IVJ140 JFF140 JPB140 JYX140 KIT140 KSP140 LCL140 LMH140 LWD140 MFZ140 MPV140 MZR140 NJN140 NTJ140 ODF140 ONB140 OWX140 PGT140 PQP140 QAL140 QKH140 QUD140 RDZ140 RNV140 RXR140 SHN140 SRJ140 TBF140 TLB140 TUX140 UET140 UOP140 UYL140 VIH140 VSD140 WBZ140 WLV140 WVR140 J65676 JF65676 TB65676 ACX65676 AMT65676 AWP65676 BGL65676 BQH65676 CAD65676 CJZ65676 CTV65676 DDR65676 DNN65676 DXJ65676 EHF65676 ERB65676 FAX65676 FKT65676 FUP65676 GEL65676 GOH65676 GYD65676 HHZ65676 HRV65676 IBR65676 ILN65676 IVJ65676 JFF65676 JPB65676 JYX65676 KIT65676 KSP65676 LCL65676 LMH65676 LWD65676 MFZ65676 MPV65676 MZR65676 NJN65676 NTJ65676 ODF65676 ONB65676 OWX65676 PGT65676 PQP65676 QAL65676 QKH65676 QUD65676 RDZ65676 RNV65676 RXR65676 SHN65676 SRJ65676 TBF65676 TLB65676 TUX65676 UET65676 UOP65676 UYL65676 VIH65676 VSD65676 WBZ65676 WLV65676 WVR65676 J131212 JF131212 TB131212 ACX131212 AMT131212 AWP131212 BGL131212 BQH131212 CAD131212 CJZ131212 CTV131212 DDR131212 DNN131212 DXJ131212 EHF131212 ERB131212 FAX131212 FKT131212 FUP131212 GEL131212 GOH131212 GYD131212 HHZ131212 HRV131212 IBR131212 ILN131212 IVJ131212 JFF131212 JPB131212 JYX131212 KIT131212 KSP131212 LCL131212 LMH131212 LWD131212 MFZ131212 MPV131212 MZR131212 NJN131212 NTJ131212 ODF131212 ONB131212 OWX131212 PGT131212 PQP131212 QAL131212 QKH131212 QUD131212 RDZ131212 RNV131212 RXR131212 SHN131212 SRJ131212 TBF131212 TLB131212 TUX131212 UET131212 UOP131212 UYL131212 VIH131212 VSD131212 WBZ131212 WLV131212 WVR131212 J196748 JF196748 TB196748 ACX196748 AMT196748 AWP196748 BGL196748 BQH196748 CAD196748 CJZ196748 CTV196748 DDR196748 DNN196748 DXJ196748 EHF196748 ERB196748 FAX196748 FKT196748 FUP196748 GEL196748 GOH196748 GYD196748 HHZ196748 HRV196748 IBR196748 ILN196748 IVJ196748 JFF196748 JPB196748 JYX196748 KIT196748 KSP196748 LCL196748 LMH196748 LWD196748 MFZ196748 MPV196748 MZR196748 NJN196748 NTJ196748 ODF196748 ONB196748 OWX196748 PGT196748 PQP196748 QAL196748 QKH196748 QUD196748 RDZ196748 RNV196748 RXR196748 SHN196748 SRJ196748 TBF196748 TLB196748 TUX196748 UET196748 UOP196748 UYL196748 VIH196748 VSD196748 WBZ196748 WLV196748 WVR196748 J262284 JF262284 TB262284 ACX262284 AMT262284 AWP262284 BGL262284 BQH262284 CAD262284 CJZ262284 CTV262284 DDR262284 DNN262284 DXJ262284 EHF262284 ERB262284 FAX262284 FKT262284 FUP262284 GEL262284 GOH262284 GYD262284 HHZ262284 HRV262284 IBR262284 ILN262284 IVJ262284 JFF262284 JPB262284 JYX262284 KIT262284 KSP262284 LCL262284 LMH262284 LWD262284 MFZ262284 MPV262284 MZR262284 NJN262284 NTJ262284 ODF262284 ONB262284 OWX262284 PGT262284 PQP262284 QAL262284 QKH262284 QUD262284 RDZ262284 RNV262284 RXR262284 SHN262284 SRJ262284 TBF262284 TLB262284 TUX262284 UET262284 UOP262284 UYL262284 VIH262284 VSD262284 WBZ262284 WLV262284 WVR262284 J327820 JF327820 TB327820 ACX327820 AMT327820 AWP327820 BGL327820 BQH327820 CAD327820 CJZ327820 CTV327820 DDR327820 DNN327820 DXJ327820 EHF327820 ERB327820 FAX327820 FKT327820 FUP327820 GEL327820 GOH327820 GYD327820 HHZ327820 HRV327820 IBR327820 ILN327820 IVJ327820 JFF327820 JPB327820 JYX327820 KIT327820 KSP327820 LCL327820 LMH327820 LWD327820 MFZ327820 MPV327820 MZR327820 NJN327820 NTJ327820 ODF327820 ONB327820 OWX327820 PGT327820 PQP327820 QAL327820 QKH327820 QUD327820 RDZ327820 RNV327820 RXR327820 SHN327820 SRJ327820 TBF327820 TLB327820 TUX327820 UET327820 UOP327820 UYL327820 VIH327820 VSD327820 WBZ327820 WLV327820 WVR327820 J393356 JF393356 TB393356 ACX393356 AMT393356 AWP393356 BGL393356 BQH393356 CAD393356 CJZ393356 CTV393356 DDR393356 DNN393356 DXJ393356 EHF393356 ERB393356 FAX393356 FKT393356 FUP393356 GEL393356 GOH393356 GYD393356 HHZ393356 HRV393356 IBR393356 ILN393356 IVJ393356 JFF393356 JPB393356 JYX393356 KIT393356 KSP393356 LCL393356 LMH393356 LWD393356 MFZ393356 MPV393356 MZR393356 NJN393356 NTJ393356 ODF393356 ONB393356 OWX393356 PGT393356 PQP393356 QAL393356 QKH393356 QUD393356 RDZ393356 RNV393356 RXR393356 SHN393356 SRJ393356 TBF393356 TLB393356 TUX393356 UET393356 UOP393356 UYL393356 VIH393356 VSD393356 WBZ393356 WLV393356 WVR393356 J458892 JF458892 TB458892 ACX458892 AMT458892 AWP458892 BGL458892 BQH458892 CAD458892 CJZ458892 CTV458892 DDR458892 DNN458892 DXJ458892 EHF458892 ERB458892 FAX458892 FKT458892 FUP458892 GEL458892 GOH458892 GYD458892 HHZ458892 HRV458892 IBR458892 ILN458892 IVJ458892 JFF458892 JPB458892 JYX458892 KIT458892 KSP458892 LCL458892 LMH458892 LWD458892 MFZ458892 MPV458892 MZR458892 NJN458892 NTJ458892 ODF458892 ONB458892 OWX458892 PGT458892 PQP458892 QAL458892 QKH458892 QUD458892 RDZ458892 RNV458892 RXR458892 SHN458892 SRJ458892 TBF458892 TLB458892 TUX458892 UET458892 UOP458892 UYL458892 VIH458892 VSD458892 WBZ458892 WLV458892 WVR458892 J524428 JF524428 TB524428 ACX524428 AMT524428 AWP524428 BGL524428 BQH524428 CAD524428 CJZ524428 CTV524428 DDR524428 DNN524428 DXJ524428 EHF524428 ERB524428 FAX524428 FKT524428 FUP524428 GEL524428 GOH524428 GYD524428 HHZ524428 HRV524428 IBR524428 ILN524428 IVJ524428 JFF524428 JPB524428 JYX524428 KIT524428 KSP524428 LCL524428 LMH524428 LWD524428 MFZ524428 MPV524428 MZR524428 NJN524428 NTJ524428 ODF524428 ONB524428 OWX524428 PGT524428 PQP524428 QAL524428 QKH524428 QUD524428 RDZ524428 RNV524428 RXR524428 SHN524428 SRJ524428 TBF524428 TLB524428 TUX524428 UET524428 UOP524428 UYL524428 VIH524428 VSD524428 WBZ524428 WLV524428 WVR524428 J589964 JF589964 TB589964 ACX589964 AMT589964 AWP589964 BGL589964 BQH589964 CAD589964 CJZ589964 CTV589964 DDR589964 DNN589964 DXJ589964 EHF589964 ERB589964 FAX589964 FKT589964 FUP589964 GEL589964 GOH589964 GYD589964 HHZ589964 HRV589964 IBR589964 ILN589964 IVJ589964 JFF589964 JPB589964 JYX589964 KIT589964 KSP589964 LCL589964 LMH589964 LWD589964 MFZ589964 MPV589964 MZR589964 NJN589964 NTJ589964 ODF589964 ONB589964 OWX589964 PGT589964 PQP589964 QAL589964 QKH589964 QUD589964 RDZ589964 RNV589964 RXR589964 SHN589964 SRJ589964 TBF589964 TLB589964 TUX589964 UET589964 UOP589964 UYL589964 VIH589964 VSD589964 WBZ589964 WLV589964 WVR589964 J655500 JF655500 TB655500 ACX655500 AMT655500 AWP655500 BGL655500 BQH655500 CAD655500 CJZ655500 CTV655500 DDR655500 DNN655500 DXJ655500 EHF655500 ERB655500 FAX655500 FKT655500 FUP655500 GEL655500 GOH655500 GYD655500 HHZ655500 HRV655500 IBR655500 ILN655500 IVJ655500 JFF655500 JPB655500 JYX655500 KIT655500 KSP655500 LCL655500 LMH655500 LWD655500 MFZ655500 MPV655500 MZR655500 NJN655500 NTJ655500 ODF655500 ONB655500 OWX655500 PGT655500 PQP655500 QAL655500 QKH655500 QUD655500 RDZ655500 RNV655500 RXR655500 SHN655500 SRJ655500 TBF655500 TLB655500 TUX655500 UET655500 UOP655500 UYL655500 VIH655500 VSD655500 WBZ655500 WLV655500 WVR655500 J721036 JF721036 TB721036 ACX721036 AMT721036 AWP721036 BGL721036 BQH721036 CAD721036 CJZ721036 CTV721036 DDR721036 DNN721036 DXJ721036 EHF721036 ERB721036 FAX721036 FKT721036 FUP721036 GEL721036 GOH721036 GYD721036 HHZ721036 HRV721036 IBR721036 ILN721036 IVJ721036 JFF721036 JPB721036 JYX721036 KIT721036 KSP721036 LCL721036 LMH721036 LWD721036 MFZ721036 MPV721036 MZR721036 NJN721036 NTJ721036 ODF721036 ONB721036 OWX721036 PGT721036 PQP721036 QAL721036 QKH721036 QUD721036 RDZ721036 RNV721036 RXR721036 SHN721036 SRJ721036 TBF721036 TLB721036 TUX721036 UET721036 UOP721036 UYL721036 VIH721036 VSD721036 WBZ721036 WLV721036 WVR721036 J786572 JF786572 TB786572 ACX786572 AMT786572 AWP786572 BGL786572 BQH786572 CAD786572 CJZ786572 CTV786572 DDR786572 DNN786572 DXJ786572 EHF786572 ERB786572 FAX786572 FKT786572 FUP786572 GEL786572 GOH786572 GYD786572 HHZ786572 HRV786572 IBR786572 ILN786572 IVJ786572 JFF786572 JPB786572 JYX786572 KIT786572 KSP786572 LCL786572 LMH786572 LWD786572 MFZ786572 MPV786572 MZR786572 NJN786572 NTJ786572 ODF786572 ONB786572 OWX786572 PGT786572 PQP786572 QAL786572 QKH786572 QUD786572 RDZ786572 RNV786572 RXR786572 SHN786572 SRJ786572 TBF786572 TLB786572 TUX786572 UET786572 UOP786572 UYL786572 VIH786572 VSD786572 WBZ786572 WLV786572 WVR786572 J852108 JF852108 TB852108 ACX852108 AMT852108 AWP852108 BGL852108 BQH852108 CAD852108 CJZ852108 CTV852108 DDR852108 DNN852108 DXJ852108 EHF852108 ERB852108 FAX852108 FKT852108 FUP852108 GEL852108 GOH852108 GYD852108 HHZ852108 HRV852108 IBR852108 ILN852108 IVJ852108 JFF852108 JPB852108 JYX852108 KIT852108 KSP852108 LCL852108 LMH852108 LWD852108 MFZ852108 MPV852108 MZR852108 NJN852108 NTJ852108 ODF852108 ONB852108 OWX852108 PGT852108 PQP852108 QAL852108 QKH852108 QUD852108 RDZ852108 RNV852108 RXR852108 SHN852108 SRJ852108 TBF852108 TLB852108 TUX852108 UET852108 UOP852108 UYL852108 VIH852108 VSD852108 WBZ852108 WLV852108 WVR852108 J917644 JF917644 TB917644 ACX917644 AMT917644 AWP917644 BGL917644 BQH917644 CAD917644 CJZ917644 CTV917644 DDR917644 DNN917644 DXJ917644 EHF917644 ERB917644 FAX917644 FKT917644 FUP917644 GEL917644 GOH917644 GYD917644 HHZ917644 HRV917644 IBR917644 ILN917644 IVJ917644 JFF917644 JPB917644 JYX917644 KIT917644 KSP917644 LCL917644 LMH917644 LWD917644 MFZ917644 MPV917644 MZR917644 NJN917644 NTJ917644 ODF917644 ONB917644 OWX917644 PGT917644 PQP917644 QAL917644 QKH917644 QUD917644 RDZ917644 RNV917644 RXR917644 SHN917644 SRJ917644 TBF917644 TLB917644 TUX917644 UET917644 UOP917644 UYL917644 VIH917644 VSD917644 WBZ917644 WLV917644 WVR917644 J983180 JF983180 TB983180 ACX983180 AMT983180 AWP983180 BGL983180 BQH983180 CAD983180 CJZ983180 CTV983180 DDR983180 DNN983180 DXJ983180 EHF983180 ERB983180 FAX983180 FKT983180 FUP983180 GEL983180 GOH983180 GYD983180 HHZ983180 HRV983180 IBR983180 ILN983180 IVJ983180 JFF983180 JPB983180 JYX983180 KIT983180 KSP983180 LCL983180 LMH983180 LWD983180 MFZ983180 MPV983180 MZR983180 NJN983180 NTJ983180 ODF983180 ONB983180 OWX983180 PGT983180 PQP983180 QAL983180 QKH983180 QUD983180 RDZ983180 RNV983180 RXR983180 SHN983180 SRJ983180 TBF983180 TLB983180 TUX983180 UET983180 UOP983180 UYL983180 VIH983180 VSD983180 WBZ983180 WLV983180 WVR983180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D10D5-A5B6-4630-A28A-355FB778813B}">
  <dimension ref="A2:Q224"/>
  <sheetViews>
    <sheetView zoomScale="60" zoomScaleNormal="60" workbookViewId="0">
      <pane xSplit="10" ySplit="9" topLeftCell="K55" activePane="bottomRight" state="frozen"/>
      <selection pane="topRight" activeCell="K1" sqref="K1"/>
      <selection pane="bottomLeft" activeCell="A9" sqref="A9"/>
      <selection pane="bottomRight" activeCell="F67" sqref="F67"/>
    </sheetView>
  </sheetViews>
  <sheetFormatPr defaultRowHeight="18.75"/>
  <cols>
    <col min="1" max="1" width="7.25" style="8" customWidth="1"/>
    <col min="2" max="2" width="18.125" style="9" customWidth="1"/>
    <col min="3" max="3" width="14.375" style="8" bestFit="1" customWidth="1"/>
    <col min="4" max="4" width="13.125" style="8" bestFit="1" customWidth="1"/>
    <col min="5" max="5" width="45.875" style="8" customWidth="1"/>
    <col min="6" max="6" width="6.25" style="9" customWidth="1"/>
    <col min="7" max="8" width="9.875" style="8" bestFit="1" customWidth="1"/>
    <col min="9" max="9" width="5.75" style="3" customWidth="1"/>
    <col min="10" max="10" width="35.5" style="8" customWidth="1"/>
    <col min="11" max="11" width="44.125" style="8" customWidth="1"/>
    <col min="12" max="12" width="11"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7.25" style="8" customWidth="1"/>
    <col min="258" max="258" width="18.125" style="8" customWidth="1"/>
    <col min="259" max="259" width="14.375" style="8" bestFit="1" customWidth="1"/>
    <col min="260" max="260" width="13.125" style="8" bestFit="1" customWidth="1"/>
    <col min="261" max="261" width="45.875" style="8" customWidth="1"/>
    <col min="262" max="262" width="6.25" style="8" customWidth="1"/>
    <col min="263" max="264" width="9.875" style="8" bestFit="1" customWidth="1"/>
    <col min="265" max="265" width="5.75" style="8" customWidth="1"/>
    <col min="266" max="266" width="35.5" style="8" customWidth="1"/>
    <col min="267" max="267" width="44.125" style="8" customWidth="1"/>
    <col min="268" max="268" width="11"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7.25" style="8" customWidth="1"/>
    <col min="514" max="514" width="18.125" style="8" customWidth="1"/>
    <col min="515" max="515" width="14.375" style="8" bestFit="1" customWidth="1"/>
    <col min="516" max="516" width="13.125" style="8" bestFit="1" customWidth="1"/>
    <col min="517" max="517" width="45.875" style="8" customWidth="1"/>
    <col min="518" max="518" width="6.25" style="8" customWidth="1"/>
    <col min="519" max="520" width="9.875" style="8" bestFit="1" customWidth="1"/>
    <col min="521" max="521" width="5.75" style="8" customWidth="1"/>
    <col min="522" max="522" width="35.5" style="8" customWidth="1"/>
    <col min="523" max="523" width="44.125" style="8" customWidth="1"/>
    <col min="524" max="524" width="11"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7.25" style="8" customWidth="1"/>
    <col min="770" max="770" width="18.125" style="8" customWidth="1"/>
    <col min="771" max="771" width="14.375" style="8" bestFit="1" customWidth="1"/>
    <col min="772" max="772" width="13.125" style="8" bestFit="1" customWidth="1"/>
    <col min="773" max="773" width="45.875" style="8" customWidth="1"/>
    <col min="774" max="774" width="6.25" style="8" customWidth="1"/>
    <col min="775" max="776" width="9.875" style="8" bestFit="1" customWidth="1"/>
    <col min="777" max="777" width="5.75" style="8" customWidth="1"/>
    <col min="778" max="778" width="35.5" style="8" customWidth="1"/>
    <col min="779" max="779" width="44.125" style="8" customWidth="1"/>
    <col min="780" max="780" width="11"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7.25" style="8" customWidth="1"/>
    <col min="1026" max="1026" width="18.125" style="8" customWidth="1"/>
    <col min="1027" max="1027" width="14.375" style="8" bestFit="1" customWidth="1"/>
    <col min="1028" max="1028" width="13.125" style="8" bestFit="1" customWidth="1"/>
    <col min="1029" max="1029" width="45.875" style="8" customWidth="1"/>
    <col min="1030" max="1030" width="6.25" style="8" customWidth="1"/>
    <col min="1031" max="1032" width="9.875" style="8" bestFit="1" customWidth="1"/>
    <col min="1033" max="1033" width="5.75" style="8" customWidth="1"/>
    <col min="1034" max="1034" width="35.5" style="8" customWidth="1"/>
    <col min="1035" max="1035" width="44.125" style="8" customWidth="1"/>
    <col min="1036" max="1036" width="11"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7.25" style="8" customWidth="1"/>
    <col min="1282" max="1282" width="18.125" style="8" customWidth="1"/>
    <col min="1283" max="1283" width="14.375" style="8" bestFit="1" customWidth="1"/>
    <col min="1284" max="1284" width="13.125" style="8" bestFit="1" customWidth="1"/>
    <col min="1285" max="1285" width="45.875" style="8" customWidth="1"/>
    <col min="1286" max="1286" width="6.25" style="8" customWidth="1"/>
    <col min="1287" max="1288" width="9.875" style="8" bestFit="1" customWidth="1"/>
    <col min="1289" max="1289" width="5.75" style="8" customWidth="1"/>
    <col min="1290" max="1290" width="35.5" style="8" customWidth="1"/>
    <col min="1291" max="1291" width="44.125" style="8" customWidth="1"/>
    <col min="1292" max="1292" width="11"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7.25" style="8" customWidth="1"/>
    <col min="1538" max="1538" width="18.125" style="8" customWidth="1"/>
    <col min="1539" max="1539" width="14.375" style="8" bestFit="1" customWidth="1"/>
    <col min="1540" max="1540" width="13.125" style="8" bestFit="1" customWidth="1"/>
    <col min="1541" max="1541" width="45.875" style="8" customWidth="1"/>
    <col min="1542" max="1542" width="6.25" style="8" customWidth="1"/>
    <col min="1543" max="1544" width="9.875" style="8" bestFit="1" customWidth="1"/>
    <col min="1545" max="1545" width="5.75" style="8" customWidth="1"/>
    <col min="1546" max="1546" width="35.5" style="8" customWidth="1"/>
    <col min="1547" max="1547" width="44.125" style="8" customWidth="1"/>
    <col min="1548" max="1548" width="11"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7.25" style="8" customWidth="1"/>
    <col min="1794" max="1794" width="18.125" style="8" customWidth="1"/>
    <col min="1795" max="1795" width="14.375" style="8" bestFit="1" customWidth="1"/>
    <col min="1796" max="1796" width="13.125" style="8" bestFit="1" customWidth="1"/>
    <col min="1797" max="1797" width="45.875" style="8" customWidth="1"/>
    <col min="1798" max="1798" width="6.25" style="8" customWidth="1"/>
    <col min="1799" max="1800" width="9.875" style="8" bestFit="1" customWidth="1"/>
    <col min="1801" max="1801" width="5.75" style="8" customWidth="1"/>
    <col min="1802" max="1802" width="35.5" style="8" customWidth="1"/>
    <col min="1803" max="1803" width="44.125" style="8" customWidth="1"/>
    <col min="1804" max="1804" width="11"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7.25" style="8" customWidth="1"/>
    <col min="2050" max="2050" width="18.125" style="8" customWidth="1"/>
    <col min="2051" max="2051" width="14.375" style="8" bestFit="1" customWidth="1"/>
    <col min="2052" max="2052" width="13.125" style="8" bestFit="1" customWidth="1"/>
    <col min="2053" max="2053" width="45.875" style="8" customWidth="1"/>
    <col min="2054" max="2054" width="6.25" style="8" customWidth="1"/>
    <col min="2055" max="2056" width="9.875" style="8" bestFit="1" customWidth="1"/>
    <col min="2057" max="2057" width="5.75" style="8" customWidth="1"/>
    <col min="2058" max="2058" width="35.5" style="8" customWidth="1"/>
    <col min="2059" max="2059" width="44.125" style="8" customWidth="1"/>
    <col min="2060" max="2060" width="11"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7.25" style="8" customWidth="1"/>
    <col min="2306" max="2306" width="18.125" style="8" customWidth="1"/>
    <col min="2307" max="2307" width="14.375" style="8" bestFit="1" customWidth="1"/>
    <col min="2308" max="2308" width="13.125" style="8" bestFit="1" customWidth="1"/>
    <col min="2309" max="2309" width="45.875" style="8" customWidth="1"/>
    <col min="2310" max="2310" width="6.25" style="8" customWidth="1"/>
    <col min="2311" max="2312" width="9.875" style="8" bestFit="1" customWidth="1"/>
    <col min="2313" max="2313" width="5.75" style="8" customWidth="1"/>
    <col min="2314" max="2314" width="35.5" style="8" customWidth="1"/>
    <col min="2315" max="2315" width="44.125" style="8" customWidth="1"/>
    <col min="2316" max="2316" width="11"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7.25" style="8" customWidth="1"/>
    <col min="2562" max="2562" width="18.125" style="8" customWidth="1"/>
    <col min="2563" max="2563" width="14.375" style="8" bestFit="1" customWidth="1"/>
    <col min="2564" max="2564" width="13.125" style="8" bestFit="1" customWidth="1"/>
    <col min="2565" max="2565" width="45.875" style="8" customWidth="1"/>
    <col min="2566" max="2566" width="6.25" style="8" customWidth="1"/>
    <col min="2567" max="2568" width="9.875" style="8" bestFit="1" customWidth="1"/>
    <col min="2569" max="2569" width="5.75" style="8" customWidth="1"/>
    <col min="2570" max="2570" width="35.5" style="8" customWidth="1"/>
    <col min="2571" max="2571" width="44.125" style="8" customWidth="1"/>
    <col min="2572" max="2572" width="11"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7.25" style="8" customWidth="1"/>
    <col min="2818" max="2818" width="18.125" style="8" customWidth="1"/>
    <col min="2819" max="2819" width="14.375" style="8" bestFit="1" customWidth="1"/>
    <col min="2820" max="2820" width="13.125" style="8" bestFit="1" customWidth="1"/>
    <col min="2821" max="2821" width="45.875" style="8" customWidth="1"/>
    <col min="2822" max="2822" width="6.25" style="8" customWidth="1"/>
    <col min="2823" max="2824" width="9.875" style="8" bestFit="1" customWidth="1"/>
    <col min="2825" max="2825" width="5.75" style="8" customWidth="1"/>
    <col min="2826" max="2826" width="35.5" style="8" customWidth="1"/>
    <col min="2827" max="2827" width="44.125" style="8" customWidth="1"/>
    <col min="2828" max="2828" width="11"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7.25" style="8" customWidth="1"/>
    <col min="3074" max="3074" width="18.125" style="8" customWidth="1"/>
    <col min="3075" max="3075" width="14.375" style="8" bestFit="1" customWidth="1"/>
    <col min="3076" max="3076" width="13.125" style="8" bestFit="1" customWidth="1"/>
    <col min="3077" max="3077" width="45.875" style="8" customWidth="1"/>
    <col min="3078" max="3078" width="6.25" style="8" customWidth="1"/>
    <col min="3079" max="3080" width="9.875" style="8" bestFit="1" customWidth="1"/>
    <col min="3081" max="3081" width="5.75" style="8" customWidth="1"/>
    <col min="3082" max="3082" width="35.5" style="8" customWidth="1"/>
    <col min="3083" max="3083" width="44.125" style="8" customWidth="1"/>
    <col min="3084" max="3084" width="11"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7.25" style="8" customWidth="1"/>
    <col min="3330" max="3330" width="18.125" style="8" customWidth="1"/>
    <col min="3331" max="3331" width="14.375" style="8" bestFit="1" customWidth="1"/>
    <col min="3332" max="3332" width="13.125" style="8" bestFit="1" customWidth="1"/>
    <col min="3333" max="3333" width="45.875" style="8" customWidth="1"/>
    <col min="3334" max="3334" width="6.25" style="8" customWidth="1"/>
    <col min="3335" max="3336" width="9.875" style="8" bestFit="1" customWidth="1"/>
    <col min="3337" max="3337" width="5.75" style="8" customWidth="1"/>
    <col min="3338" max="3338" width="35.5" style="8" customWidth="1"/>
    <col min="3339" max="3339" width="44.125" style="8" customWidth="1"/>
    <col min="3340" max="3340" width="11"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7.25" style="8" customWidth="1"/>
    <col min="3586" max="3586" width="18.125" style="8" customWidth="1"/>
    <col min="3587" max="3587" width="14.375" style="8" bestFit="1" customWidth="1"/>
    <col min="3588" max="3588" width="13.125" style="8" bestFit="1" customWidth="1"/>
    <col min="3589" max="3589" width="45.875" style="8" customWidth="1"/>
    <col min="3590" max="3590" width="6.25" style="8" customWidth="1"/>
    <col min="3591" max="3592" width="9.875" style="8" bestFit="1" customWidth="1"/>
    <col min="3593" max="3593" width="5.75" style="8" customWidth="1"/>
    <col min="3594" max="3594" width="35.5" style="8" customWidth="1"/>
    <col min="3595" max="3595" width="44.125" style="8" customWidth="1"/>
    <col min="3596" max="3596" width="11"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7.25" style="8" customWidth="1"/>
    <col min="3842" max="3842" width="18.125" style="8" customWidth="1"/>
    <col min="3843" max="3843" width="14.375" style="8" bestFit="1" customWidth="1"/>
    <col min="3844" max="3844" width="13.125" style="8" bestFit="1" customWidth="1"/>
    <col min="3845" max="3845" width="45.875" style="8" customWidth="1"/>
    <col min="3846" max="3846" width="6.25" style="8" customWidth="1"/>
    <col min="3847" max="3848" width="9.875" style="8" bestFit="1" customWidth="1"/>
    <col min="3849" max="3849" width="5.75" style="8" customWidth="1"/>
    <col min="3850" max="3850" width="35.5" style="8" customWidth="1"/>
    <col min="3851" max="3851" width="44.125" style="8" customWidth="1"/>
    <col min="3852" max="3852" width="11"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7.25" style="8" customWidth="1"/>
    <col min="4098" max="4098" width="18.125" style="8" customWidth="1"/>
    <col min="4099" max="4099" width="14.375" style="8" bestFit="1" customWidth="1"/>
    <col min="4100" max="4100" width="13.125" style="8" bestFit="1" customWidth="1"/>
    <col min="4101" max="4101" width="45.875" style="8" customWidth="1"/>
    <col min="4102" max="4102" width="6.25" style="8" customWidth="1"/>
    <col min="4103" max="4104" width="9.875" style="8" bestFit="1" customWidth="1"/>
    <col min="4105" max="4105" width="5.75" style="8" customWidth="1"/>
    <col min="4106" max="4106" width="35.5" style="8" customWidth="1"/>
    <col min="4107" max="4107" width="44.125" style="8" customWidth="1"/>
    <col min="4108" max="4108" width="11"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7.25" style="8" customWidth="1"/>
    <col min="4354" max="4354" width="18.125" style="8" customWidth="1"/>
    <col min="4355" max="4355" width="14.375" style="8" bestFit="1" customWidth="1"/>
    <col min="4356" max="4356" width="13.125" style="8" bestFit="1" customWidth="1"/>
    <col min="4357" max="4357" width="45.875" style="8" customWidth="1"/>
    <col min="4358" max="4358" width="6.25" style="8" customWidth="1"/>
    <col min="4359" max="4360" width="9.875" style="8" bestFit="1" customWidth="1"/>
    <col min="4361" max="4361" width="5.75" style="8" customWidth="1"/>
    <col min="4362" max="4362" width="35.5" style="8" customWidth="1"/>
    <col min="4363" max="4363" width="44.125" style="8" customWidth="1"/>
    <col min="4364" max="4364" width="11"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7.25" style="8" customWidth="1"/>
    <col min="4610" max="4610" width="18.125" style="8" customWidth="1"/>
    <col min="4611" max="4611" width="14.375" style="8" bestFit="1" customWidth="1"/>
    <col min="4612" max="4612" width="13.125" style="8" bestFit="1" customWidth="1"/>
    <col min="4613" max="4613" width="45.875" style="8" customWidth="1"/>
    <col min="4614" max="4614" width="6.25" style="8" customWidth="1"/>
    <col min="4615" max="4616" width="9.875" style="8" bestFit="1" customWidth="1"/>
    <col min="4617" max="4617" width="5.75" style="8" customWidth="1"/>
    <col min="4618" max="4618" width="35.5" style="8" customWidth="1"/>
    <col min="4619" max="4619" width="44.125" style="8" customWidth="1"/>
    <col min="4620" max="4620" width="11"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7.25" style="8" customWidth="1"/>
    <col min="4866" max="4866" width="18.125" style="8" customWidth="1"/>
    <col min="4867" max="4867" width="14.375" style="8" bestFit="1" customWidth="1"/>
    <col min="4868" max="4868" width="13.125" style="8" bestFit="1" customWidth="1"/>
    <col min="4869" max="4869" width="45.875" style="8" customWidth="1"/>
    <col min="4870" max="4870" width="6.25" style="8" customWidth="1"/>
    <col min="4871" max="4872" width="9.875" style="8" bestFit="1" customWidth="1"/>
    <col min="4873" max="4873" width="5.75" style="8" customWidth="1"/>
    <col min="4874" max="4874" width="35.5" style="8" customWidth="1"/>
    <col min="4875" max="4875" width="44.125" style="8" customWidth="1"/>
    <col min="4876" max="4876" width="11"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7.25" style="8" customWidth="1"/>
    <col min="5122" max="5122" width="18.125" style="8" customWidth="1"/>
    <col min="5123" max="5123" width="14.375" style="8" bestFit="1" customWidth="1"/>
    <col min="5124" max="5124" width="13.125" style="8" bestFit="1" customWidth="1"/>
    <col min="5125" max="5125" width="45.875" style="8" customWidth="1"/>
    <col min="5126" max="5126" width="6.25" style="8" customWidth="1"/>
    <col min="5127" max="5128" width="9.875" style="8" bestFit="1" customWidth="1"/>
    <col min="5129" max="5129" width="5.75" style="8" customWidth="1"/>
    <col min="5130" max="5130" width="35.5" style="8" customWidth="1"/>
    <col min="5131" max="5131" width="44.125" style="8" customWidth="1"/>
    <col min="5132" max="5132" width="11"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7.25" style="8" customWidth="1"/>
    <col min="5378" max="5378" width="18.125" style="8" customWidth="1"/>
    <col min="5379" max="5379" width="14.375" style="8" bestFit="1" customWidth="1"/>
    <col min="5380" max="5380" width="13.125" style="8" bestFit="1" customWidth="1"/>
    <col min="5381" max="5381" width="45.875" style="8" customWidth="1"/>
    <col min="5382" max="5382" width="6.25" style="8" customWidth="1"/>
    <col min="5383" max="5384" width="9.875" style="8" bestFit="1" customWidth="1"/>
    <col min="5385" max="5385" width="5.75" style="8" customWidth="1"/>
    <col min="5386" max="5386" width="35.5" style="8" customWidth="1"/>
    <col min="5387" max="5387" width="44.125" style="8" customWidth="1"/>
    <col min="5388" max="5388" width="11"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7.25" style="8" customWidth="1"/>
    <col min="5634" max="5634" width="18.125" style="8" customWidth="1"/>
    <col min="5635" max="5635" width="14.375" style="8" bestFit="1" customWidth="1"/>
    <col min="5636" max="5636" width="13.125" style="8" bestFit="1" customWidth="1"/>
    <col min="5637" max="5637" width="45.875" style="8" customWidth="1"/>
    <col min="5638" max="5638" width="6.25" style="8" customWidth="1"/>
    <col min="5639" max="5640" width="9.875" style="8" bestFit="1" customWidth="1"/>
    <col min="5641" max="5641" width="5.75" style="8" customWidth="1"/>
    <col min="5642" max="5642" width="35.5" style="8" customWidth="1"/>
    <col min="5643" max="5643" width="44.125" style="8" customWidth="1"/>
    <col min="5644" max="5644" width="11"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7.25" style="8" customWidth="1"/>
    <col min="5890" max="5890" width="18.125" style="8" customWidth="1"/>
    <col min="5891" max="5891" width="14.375" style="8" bestFit="1" customWidth="1"/>
    <col min="5892" max="5892" width="13.125" style="8" bestFit="1" customWidth="1"/>
    <col min="5893" max="5893" width="45.875" style="8" customWidth="1"/>
    <col min="5894" max="5894" width="6.25" style="8" customWidth="1"/>
    <col min="5895" max="5896" width="9.875" style="8" bestFit="1" customWidth="1"/>
    <col min="5897" max="5897" width="5.75" style="8" customWidth="1"/>
    <col min="5898" max="5898" width="35.5" style="8" customWidth="1"/>
    <col min="5899" max="5899" width="44.125" style="8" customWidth="1"/>
    <col min="5900" max="5900" width="11"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7.25" style="8" customWidth="1"/>
    <col min="6146" max="6146" width="18.125" style="8" customWidth="1"/>
    <col min="6147" max="6147" width="14.375" style="8" bestFit="1" customWidth="1"/>
    <col min="6148" max="6148" width="13.125" style="8" bestFit="1" customWidth="1"/>
    <col min="6149" max="6149" width="45.875" style="8" customWidth="1"/>
    <col min="6150" max="6150" width="6.25" style="8" customWidth="1"/>
    <col min="6151" max="6152" width="9.875" style="8" bestFit="1" customWidth="1"/>
    <col min="6153" max="6153" width="5.75" style="8" customWidth="1"/>
    <col min="6154" max="6154" width="35.5" style="8" customWidth="1"/>
    <col min="6155" max="6155" width="44.125" style="8" customWidth="1"/>
    <col min="6156" max="6156" width="11"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7.25" style="8" customWidth="1"/>
    <col min="6402" max="6402" width="18.125" style="8" customWidth="1"/>
    <col min="6403" max="6403" width="14.375" style="8" bestFit="1" customWidth="1"/>
    <col min="6404" max="6404" width="13.125" style="8" bestFit="1" customWidth="1"/>
    <col min="6405" max="6405" width="45.875" style="8" customWidth="1"/>
    <col min="6406" max="6406" width="6.25" style="8" customWidth="1"/>
    <col min="6407" max="6408" width="9.875" style="8" bestFit="1" customWidth="1"/>
    <col min="6409" max="6409" width="5.75" style="8" customWidth="1"/>
    <col min="6410" max="6410" width="35.5" style="8" customWidth="1"/>
    <col min="6411" max="6411" width="44.125" style="8" customWidth="1"/>
    <col min="6412" max="6412" width="11"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7.25" style="8" customWidth="1"/>
    <col min="6658" max="6658" width="18.125" style="8" customWidth="1"/>
    <col min="6659" max="6659" width="14.375" style="8" bestFit="1" customWidth="1"/>
    <col min="6660" max="6660" width="13.125" style="8" bestFit="1" customWidth="1"/>
    <col min="6661" max="6661" width="45.875" style="8" customWidth="1"/>
    <col min="6662" max="6662" width="6.25" style="8" customWidth="1"/>
    <col min="6663" max="6664" width="9.875" style="8" bestFit="1" customWidth="1"/>
    <col min="6665" max="6665" width="5.75" style="8" customWidth="1"/>
    <col min="6666" max="6666" width="35.5" style="8" customWidth="1"/>
    <col min="6667" max="6667" width="44.125" style="8" customWidth="1"/>
    <col min="6668" max="6668" width="11"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7.25" style="8" customWidth="1"/>
    <col min="6914" max="6914" width="18.125" style="8" customWidth="1"/>
    <col min="6915" max="6915" width="14.375" style="8" bestFit="1" customWidth="1"/>
    <col min="6916" max="6916" width="13.125" style="8" bestFit="1" customWidth="1"/>
    <col min="6917" max="6917" width="45.875" style="8" customWidth="1"/>
    <col min="6918" max="6918" width="6.25" style="8" customWidth="1"/>
    <col min="6919" max="6920" width="9.875" style="8" bestFit="1" customWidth="1"/>
    <col min="6921" max="6921" width="5.75" style="8" customWidth="1"/>
    <col min="6922" max="6922" width="35.5" style="8" customWidth="1"/>
    <col min="6923" max="6923" width="44.125" style="8" customWidth="1"/>
    <col min="6924" max="6924" width="11"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7.25" style="8" customWidth="1"/>
    <col min="7170" max="7170" width="18.125" style="8" customWidth="1"/>
    <col min="7171" max="7171" width="14.375" style="8" bestFit="1" customWidth="1"/>
    <col min="7172" max="7172" width="13.125" style="8" bestFit="1" customWidth="1"/>
    <col min="7173" max="7173" width="45.875" style="8" customWidth="1"/>
    <col min="7174" max="7174" width="6.25" style="8" customWidth="1"/>
    <col min="7175" max="7176" width="9.875" style="8" bestFit="1" customWidth="1"/>
    <col min="7177" max="7177" width="5.75" style="8" customWidth="1"/>
    <col min="7178" max="7178" width="35.5" style="8" customWidth="1"/>
    <col min="7179" max="7179" width="44.125" style="8" customWidth="1"/>
    <col min="7180" max="7180" width="11"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7.25" style="8" customWidth="1"/>
    <col min="7426" max="7426" width="18.125" style="8" customWidth="1"/>
    <col min="7427" max="7427" width="14.375" style="8" bestFit="1" customWidth="1"/>
    <col min="7428" max="7428" width="13.125" style="8" bestFit="1" customWidth="1"/>
    <col min="7429" max="7429" width="45.875" style="8" customWidth="1"/>
    <col min="7430" max="7430" width="6.25" style="8" customWidth="1"/>
    <col min="7431" max="7432" width="9.875" style="8" bestFit="1" customWidth="1"/>
    <col min="7433" max="7433" width="5.75" style="8" customWidth="1"/>
    <col min="7434" max="7434" width="35.5" style="8" customWidth="1"/>
    <col min="7435" max="7435" width="44.125" style="8" customWidth="1"/>
    <col min="7436" max="7436" width="11"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7.25" style="8" customWidth="1"/>
    <col min="7682" max="7682" width="18.125" style="8" customWidth="1"/>
    <col min="7683" max="7683" width="14.375" style="8" bestFit="1" customWidth="1"/>
    <col min="7684" max="7684" width="13.125" style="8" bestFit="1" customWidth="1"/>
    <col min="7685" max="7685" width="45.875" style="8" customWidth="1"/>
    <col min="7686" max="7686" width="6.25" style="8" customWidth="1"/>
    <col min="7687" max="7688" width="9.875" style="8" bestFit="1" customWidth="1"/>
    <col min="7689" max="7689" width="5.75" style="8" customWidth="1"/>
    <col min="7690" max="7690" width="35.5" style="8" customWidth="1"/>
    <col min="7691" max="7691" width="44.125" style="8" customWidth="1"/>
    <col min="7692" max="7692" width="11"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7.25" style="8" customWidth="1"/>
    <col min="7938" max="7938" width="18.125" style="8" customWidth="1"/>
    <col min="7939" max="7939" width="14.375" style="8" bestFit="1" customWidth="1"/>
    <col min="7940" max="7940" width="13.125" style="8" bestFit="1" customWidth="1"/>
    <col min="7941" max="7941" width="45.875" style="8" customWidth="1"/>
    <col min="7942" max="7942" width="6.25" style="8" customWidth="1"/>
    <col min="7943" max="7944" width="9.875" style="8" bestFit="1" customWidth="1"/>
    <col min="7945" max="7945" width="5.75" style="8" customWidth="1"/>
    <col min="7946" max="7946" width="35.5" style="8" customWidth="1"/>
    <col min="7947" max="7947" width="44.125" style="8" customWidth="1"/>
    <col min="7948" max="7948" width="11"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7.25" style="8" customWidth="1"/>
    <col min="8194" max="8194" width="18.125" style="8" customWidth="1"/>
    <col min="8195" max="8195" width="14.375" style="8" bestFit="1" customWidth="1"/>
    <col min="8196" max="8196" width="13.125" style="8" bestFit="1" customWidth="1"/>
    <col min="8197" max="8197" width="45.875" style="8" customWidth="1"/>
    <col min="8198" max="8198" width="6.25" style="8" customWidth="1"/>
    <col min="8199" max="8200" width="9.875" style="8" bestFit="1" customWidth="1"/>
    <col min="8201" max="8201" width="5.75" style="8" customWidth="1"/>
    <col min="8202" max="8202" width="35.5" style="8" customWidth="1"/>
    <col min="8203" max="8203" width="44.125" style="8" customWidth="1"/>
    <col min="8204" max="8204" width="11"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7.25" style="8" customWidth="1"/>
    <col min="8450" max="8450" width="18.125" style="8" customWidth="1"/>
    <col min="8451" max="8451" width="14.375" style="8" bestFit="1" customWidth="1"/>
    <col min="8452" max="8452" width="13.125" style="8" bestFit="1" customWidth="1"/>
    <col min="8453" max="8453" width="45.875" style="8" customWidth="1"/>
    <col min="8454" max="8454" width="6.25" style="8" customWidth="1"/>
    <col min="8455" max="8456" width="9.875" style="8" bestFit="1" customWidth="1"/>
    <col min="8457" max="8457" width="5.75" style="8" customWidth="1"/>
    <col min="8458" max="8458" width="35.5" style="8" customWidth="1"/>
    <col min="8459" max="8459" width="44.125" style="8" customWidth="1"/>
    <col min="8460" max="8460" width="11"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7.25" style="8" customWidth="1"/>
    <col min="8706" max="8706" width="18.125" style="8" customWidth="1"/>
    <col min="8707" max="8707" width="14.375" style="8" bestFit="1" customWidth="1"/>
    <col min="8708" max="8708" width="13.125" style="8" bestFit="1" customWidth="1"/>
    <col min="8709" max="8709" width="45.875" style="8" customWidth="1"/>
    <col min="8710" max="8710" width="6.25" style="8" customWidth="1"/>
    <col min="8711" max="8712" width="9.875" style="8" bestFit="1" customWidth="1"/>
    <col min="8713" max="8713" width="5.75" style="8" customWidth="1"/>
    <col min="8714" max="8714" width="35.5" style="8" customWidth="1"/>
    <col min="8715" max="8715" width="44.125" style="8" customWidth="1"/>
    <col min="8716" max="8716" width="11"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7.25" style="8" customWidth="1"/>
    <col min="8962" max="8962" width="18.125" style="8" customWidth="1"/>
    <col min="8963" max="8963" width="14.375" style="8" bestFit="1" customWidth="1"/>
    <col min="8964" max="8964" width="13.125" style="8" bestFit="1" customWidth="1"/>
    <col min="8965" max="8965" width="45.875" style="8" customWidth="1"/>
    <col min="8966" max="8966" width="6.25" style="8" customWidth="1"/>
    <col min="8967" max="8968" width="9.875" style="8" bestFit="1" customWidth="1"/>
    <col min="8969" max="8969" width="5.75" style="8" customWidth="1"/>
    <col min="8970" max="8970" width="35.5" style="8" customWidth="1"/>
    <col min="8971" max="8971" width="44.125" style="8" customWidth="1"/>
    <col min="8972" max="8972" width="11"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7.25" style="8" customWidth="1"/>
    <col min="9218" max="9218" width="18.125" style="8" customWidth="1"/>
    <col min="9219" max="9219" width="14.375" style="8" bestFit="1" customWidth="1"/>
    <col min="9220" max="9220" width="13.125" style="8" bestFit="1" customWidth="1"/>
    <col min="9221" max="9221" width="45.875" style="8" customWidth="1"/>
    <col min="9222" max="9222" width="6.25" style="8" customWidth="1"/>
    <col min="9223" max="9224" width="9.875" style="8" bestFit="1" customWidth="1"/>
    <col min="9225" max="9225" width="5.75" style="8" customWidth="1"/>
    <col min="9226" max="9226" width="35.5" style="8" customWidth="1"/>
    <col min="9227" max="9227" width="44.125" style="8" customWidth="1"/>
    <col min="9228" max="9228" width="11"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7.25" style="8" customWidth="1"/>
    <col min="9474" max="9474" width="18.125" style="8" customWidth="1"/>
    <col min="9475" max="9475" width="14.375" style="8" bestFit="1" customWidth="1"/>
    <col min="9476" max="9476" width="13.125" style="8" bestFit="1" customWidth="1"/>
    <col min="9477" max="9477" width="45.875" style="8" customWidth="1"/>
    <col min="9478" max="9478" width="6.25" style="8" customWidth="1"/>
    <col min="9479" max="9480" width="9.875" style="8" bestFit="1" customWidth="1"/>
    <col min="9481" max="9481" width="5.75" style="8" customWidth="1"/>
    <col min="9482" max="9482" width="35.5" style="8" customWidth="1"/>
    <col min="9483" max="9483" width="44.125" style="8" customWidth="1"/>
    <col min="9484" max="9484" width="11"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7.25" style="8" customWidth="1"/>
    <col min="9730" max="9730" width="18.125" style="8" customWidth="1"/>
    <col min="9731" max="9731" width="14.375" style="8" bestFit="1" customWidth="1"/>
    <col min="9732" max="9732" width="13.125" style="8" bestFit="1" customWidth="1"/>
    <col min="9733" max="9733" width="45.875" style="8" customWidth="1"/>
    <col min="9734" max="9734" width="6.25" style="8" customWidth="1"/>
    <col min="9735" max="9736" width="9.875" style="8" bestFit="1" customWidth="1"/>
    <col min="9737" max="9737" width="5.75" style="8" customWidth="1"/>
    <col min="9738" max="9738" width="35.5" style="8" customWidth="1"/>
    <col min="9739" max="9739" width="44.125" style="8" customWidth="1"/>
    <col min="9740" max="9740" width="11"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7.25" style="8" customWidth="1"/>
    <col min="9986" max="9986" width="18.125" style="8" customWidth="1"/>
    <col min="9987" max="9987" width="14.375" style="8" bestFit="1" customWidth="1"/>
    <col min="9988" max="9988" width="13.125" style="8" bestFit="1" customWidth="1"/>
    <col min="9989" max="9989" width="45.875" style="8" customWidth="1"/>
    <col min="9990" max="9990" width="6.25" style="8" customWidth="1"/>
    <col min="9991" max="9992" width="9.875" style="8" bestFit="1" customWidth="1"/>
    <col min="9993" max="9993" width="5.75" style="8" customWidth="1"/>
    <col min="9994" max="9994" width="35.5" style="8" customWidth="1"/>
    <col min="9995" max="9995" width="44.125" style="8" customWidth="1"/>
    <col min="9996" max="9996" width="11"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7.25" style="8" customWidth="1"/>
    <col min="10242" max="10242" width="18.125" style="8" customWidth="1"/>
    <col min="10243" max="10243" width="14.375" style="8" bestFit="1" customWidth="1"/>
    <col min="10244" max="10244" width="13.125" style="8" bestFit="1" customWidth="1"/>
    <col min="10245" max="10245" width="45.875" style="8" customWidth="1"/>
    <col min="10246" max="10246" width="6.25" style="8" customWidth="1"/>
    <col min="10247" max="10248" width="9.875" style="8" bestFit="1" customWidth="1"/>
    <col min="10249" max="10249" width="5.75" style="8" customWidth="1"/>
    <col min="10250" max="10250" width="35.5" style="8" customWidth="1"/>
    <col min="10251" max="10251" width="44.125" style="8" customWidth="1"/>
    <col min="10252" max="10252" width="11"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7.25" style="8" customWidth="1"/>
    <col min="10498" max="10498" width="18.125" style="8" customWidth="1"/>
    <col min="10499" max="10499" width="14.375" style="8" bestFit="1" customWidth="1"/>
    <col min="10500" max="10500" width="13.125" style="8" bestFit="1" customWidth="1"/>
    <col min="10501" max="10501" width="45.875" style="8" customWidth="1"/>
    <col min="10502" max="10502" width="6.25" style="8" customWidth="1"/>
    <col min="10503" max="10504" width="9.875" style="8" bestFit="1" customWidth="1"/>
    <col min="10505" max="10505" width="5.75" style="8" customWidth="1"/>
    <col min="10506" max="10506" width="35.5" style="8" customWidth="1"/>
    <col min="10507" max="10507" width="44.125" style="8" customWidth="1"/>
    <col min="10508" max="10508" width="11"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7.25" style="8" customWidth="1"/>
    <col min="10754" max="10754" width="18.125" style="8" customWidth="1"/>
    <col min="10755" max="10755" width="14.375" style="8" bestFit="1" customWidth="1"/>
    <col min="10756" max="10756" width="13.125" style="8" bestFit="1" customWidth="1"/>
    <col min="10757" max="10757" width="45.875" style="8" customWidth="1"/>
    <col min="10758" max="10758" width="6.25" style="8" customWidth="1"/>
    <col min="10759" max="10760" width="9.875" style="8" bestFit="1" customWidth="1"/>
    <col min="10761" max="10761" width="5.75" style="8" customWidth="1"/>
    <col min="10762" max="10762" width="35.5" style="8" customWidth="1"/>
    <col min="10763" max="10763" width="44.125" style="8" customWidth="1"/>
    <col min="10764" max="10764" width="11"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7.25" style="8" customWidth="1"/>
    <col min="11010" max="11010" width="18.125" style="8" customWidth="1"/>
    <col min="11011" max="11011" width="14.375" style="8" bestFit="1" customWidth="1"/>
    <col min="11012" max="11012" width="13.125" style="8" bestFit="1" customWidth="1"/>
    <col min="11013" max="11013" width="45.875" style="8" customWidth="1"/>
    <col min="11014" max="11014" width="6.25" style="8" customWidth="1"/>
    <col min="11015" max="11016" width="9.875" style="8" bestFit="1" customWidth="1"/>
    <col min="11017" max="11017" width="5.75" style="8" customWidth="1"/>
    <col min="11018" max="11018" width="35.5" style="8" customWidth="1"/>
    <col min="11019" max="11019" width="44.125" style="8" customWidth="1"/>
    <col min="11020" max="11020" width="11"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7.25" style="8" customWidth="1"/>
    <col min="11266" max="11266" width="18.125" style="8" customWidth="1"/>
    <col min="11267" max="11267" width="14.375" style="8" bestFit="1" customWidth="1"/>
    <col min="11268" max="11268" width="13.125" style="8" bestFit="1" customWidth="1"/>
    <col min="11269" max="11269" width="45.875" style="8" customWidth="1"/>
    <col min="11270" max="11270" width="6.25" style="8" customWidth="1"/>
    <col min="11271" max="11272" width="9.875" style="8" bestFit="1" customWidth="1"/>
    <col min="11273" max="11273" width="5.75" style="8" customWidth="1"/>
    <col min="11274" max="11274" width="35.5" style="8" customWidth="1"/>
    <col min="11275" max="11275" width="44.125" style="8" customWidth="1"/>
    <col min="11276" max="11276" width="11"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7.25" style="8" customWidth="1"/>
    <col min="11522" max="11522" width="18.125" style="8" customWidth="1"/>
    <col min="11523" max="11523" width="14.375" style="8" bestFit="1" customWidth="1"/>
    <col min="11524" max="11524" width="13.125" style="8" bestFit="1" customWidth="1"/>
    <col min="11525" max="11525" width="45.875" style="8" customWidth="1"/>
    <col min="11526" max="11526" width="6.25" style="8" customWidth="1"/>
    <col min="11527" max="11528" width="9.875" style="8" bestFit="1" customWidth="1"/>
    <col min="11529" max="11529" width="5.75" style="8" customWidth="1"/>
    <col min="11530" max="11530" width="35.5" style="8" customWidth="1"/>
    <col min="11531" max="11531" width="44.125" style="8" customWidth="1"/>
    <col min="11532" max="11532" width="11"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7.25" style="8" customWidth="1"/>
    <col min="11778" max="11778" width="18.125" style="8" customWidth="1"/>
    <col min="11779" max="11779" width="14.375" style="8" bestFit="1" customWidth="1"/>
    <col min="11780" max="11780" width="13.125" style="8" bestFit="1" customWidth="1"/>
    <col min="11781" max="11781" width="45.875" style="8" customWidth="1"/>
    <col min="11782" max="11782" width="6.25" style="8" customWidth="1"/>
    <col min="11783" max="11784" width="9.875" style="8" bestFit="1" customWidth="1"/>
    <col min="11785" max="11785" width="5.75" style="8" customWidth="1"/>
    <col min="11786" max="11786" width="35.5" style="8" customWidth="1"/>
    <col min="11787" max="11787" width="44.125" style="8" customWidth="1"/>
    <col min="11788" max="11788" width="11"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7.25" style="8" customWidth="1"/>
    <col min="12034" max="12034" width="18.125" style="8" customWidth="1"/>
    <col min="12035" max="12035" width="14.375" style="8" bestFit="1" customWidth="1"/>
    <col min="12036" max="12036" width="13.125" style="8" bestFit="1" customWidth="1"/>
    <col min="12037" max="12037" width="45.875" style="8" customWidth="1"/>
    <col min="12038" max="12038" width="6.25" style="8" customWidth="1"/>
    <col min="12039" max="12040" width="9.875" style="8" bestFit="1" customWidth="1"/>
    <col min="12041" max="12041" width="5.75" style="8" customWidth="1"/>
    <col min="12042" max="12042" width="35.5" style="8" customWidth="1"/>
    <col min="12043" max="12043" width="44.125" style="8" customWidth="1"/>
    <col min="12044" max="12044" width="11"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7.25" style="8" customWidth="1"/>
    <col min="12290" max="12290" width="18.125" style="8" customWidth="1"/>
    <col min="12291" max="12291" width="14.375" style="8" bestFit="1" customWidth="1"/>
    <col min="12292" max="12292" width="13.125" style="8" bestFit="1" customWidth="1"/>
    <col min="12293" max="12293" width="45.875" style="8" customWidth="1"/>
    <col min="12294" max="12294" width="6.25" style="8" customWidth="1"/>
    <col min="12295" max="12296" width="9.875" style="8" bestFit="1" customWidth="1"/>
    <col min="12297" max="12297" width="5.75" style="8" customWidth="1"/>
    <col min="12298" max="12298" width="35.5" style="8" customWidth="1"/>
    <col min="12299" max="12299" width="44.125" style="8" customWidth="1"/>
    <col min="12300" max="12300" width="11"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7.25" style="8" customWidth="1"/>
    <col min="12546" max="12546" width="18.125" style="8" customWidth="1"/>
    <col min="12547" max="12547" width="14.375" style="8" bestFit="1" customWidth="1"/>
    <col min="12548" max="12548" width="13.125" style="8" bestFit="1" customWidth="1"/>
    <col min="12549" max="12549" width="45.875" style="8" customWidth="1"/>
    <col min="12550" max="12550" width="6.25" style="8" customWidth="1"/>
    <col min="12551" max="12552" width="9.875" style="8" bestFit="1" customWidth="1"/>
    <col min="12553" max="12553" width="5.75" style="8" customWidth="1"/>
    <col min="12554" max="12554" width="35.5" style="8" customWidth="1"/>
    <col min="12555" max="12555" width="44.125" style="8" customWidth="1"/>
    <col min="12556" max="12556" width="11"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7.25" style="8" customWidth="1"/>
    <col min="12802" max="12802" width="18.125" style="8" customWidth="1"/>
    <col min="12803" max="12803" width="14.375" style="8" bestFit="1" customWidth="1"/>
    <col min="12804" max="12804" width="13.125" style="8" bestFit="1" customWidth="1"/>
    <col min="12805" max="12805" width="45.875" style="8" customWidth="1"/>
    <col min="12806" max="12806" width="6.25" style="8" customWidth="1"/>
    <col min="12807" max="12808" width="9.875" style="8" bestFit="1" customWidth="1"/>
    <col min="12809" max="12809" width="5.75" style="8" customWidth="1"/>
    <col min="12810" max="12810" width="35.5" style="8" customWidth="1"/>
    <col min="12811" max="12811" width="44.125" style="8" customWidth="1"/>
    <col min="12812" max="12812" width="11"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7.25" style="8" customWidth="1"/>
    <col min="13058" max="13058" width="18.125" style="8" customWidth="1"/>
    <col min="13059" max="13059" width="14.375" style="8" bestFit="1" customWidth="1"/>
    <col min="13060" max="13060" width="13.125" style="8" bestFit="1" customWidth="1"/>
    <col min="13061" max="13061" width="45.875" style="8" customWidth="1"/>
    <col min="13062" max="13062" width="6.25" style="8" customWidth="1"/>
    <col min="13063" max="13064" width="9.875" style="8" bestFit="1" customWidth="1"/>
    <col min="13065" max="13065" width="5.75" style="8" customWidth="1"/>
    <col min="13066" max="13066" width="35.5" style="8" customWidth="1"/>
    <col min="13067" max="13067" width="44.125" style="8" customWidth="1"/>
    <col min="13068" max="13068" width="11"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7.25" style="8" customWidth="1"/>
    <col min="13314" max="13314" width="18.125" style="8" customWidth="1"/>
    <col min="13315" max="13315" width="14.375" style="8" bestFit="1" customWidth="1"/>
    <col min="13316" max="13316" width="13.125" style="8" bestFit="1" customWidth="1"/>
    <col min="13317" max="13317" width="45.875" style="8" customWidth="1"/>
    <col min="13318" max="13318" width="6.25" style="8" customWidth="1"/>
    <col min="13319" max="13320" width="9.875" style="8" bestFit="1" customWidth="1"/>
    <col min="13321" max="13321" width="5.75" style="8" customWidth="1"/>
    <col min="13322" max="13322" width="35.5" style="8" customWidth="1"/>
    <col min="13323" max="13323" width="44.125" style="8" customWidth="1"/>
    <col min="13324" max="13324" width="11"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7.25" style="8" customWidth="1"/>
    <col min="13570" max="13570" width="18.125" style="8" customWidth="1"/>
    <col min="13571" max="13571" width="14.375" style="8" bestFit="1" customWidth="1"/>
    <col min="13572" max="13572" width="13.125" style="8" bestFit="1" customWidth="1"/>
    <col min="13573" max="13573" width="45.875" style="8" customWidth="1"/>
    <col min="13574" max="13574" width="6.25" style="8" customWidth="1"/>
    <col min="13575" max="13576" width="9.875" style="8" bestFit="1" customWidth="1"/>
    <col min="13577" max="13577" width="5.75" style="8" customWidth="1"/>
    <col min="13578" max="13578" width="35.5" style="8" customWidth="1"/>
    <col min="13579" max="13579" width="44.125" style="8" customWidth="1"/>
    <col min="13580" max="13580" width="11"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7.25" style="8" customWidth="1"/>
    <col min="13826" max="13826" width="18.125" style="8" customWidth="1"/>
    <col min="13827" max="13827" width="14.375" style="8" bestFit="1" customWidth="1"/>
    <col min="13828" max="13828" width="13.125" style="8" bestFit="1" customWidth="1"/>
    <col min="13829" max="13829" width="45.875" style="8" customWidth="1"/>
    <col min="13830" max="13830" width="6.25" style="8" customWidth="1"/>
    <col min="13831" max="13832" width="9.875" style="8" bestFit="1" customWidth="1"/>
    <col min="13833" max="13833" width="5.75" style="8" customWidth="1"/>
    <col min="13834" max="13834" width="35.5" style="8" customWidth="1"/>
    <col min="13835" max="13835" width="44.125" style="8" customWidth="1"/>
    <col min="13836" max="13836" width="11"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7.25" style="8" customWidth="1"/>
    <col min="14082" max="14082" width="18.125" style="8" customWidth="1"/>
    <col min="14083" max="14083" width="14.375" style="8" bestFit="1" customWidth="1"/>
    <col min="14084" max="14084" width="13.125" style="8" bestFit="1" customWidth="1"/>
    <col min="14085" max="14085" width="45.875" style="8" customWidth="1"/>
    <col min="14086" max="14086" width="6.25" style="8" customWidth="1"/>
    <col min="14087" max="14088" width="9.875" style="8" bestFit="1" customWidth="1"/>
    <col min="14089" max="14089" width="5.75" style="8" customWidth="1"/>
    <col min="14090" max="14090" width="35.5" style="8" customWidth="1"/>
    <col min="14091" max="14091" width="44.125" style="8" customWidth="1"/>
    <col min="14092" max="14092" width="11"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7.25" style="8" customWidth="1"/>
    <col min="14338" max="14338" width="18.125" style="8" customWidth="1"/>
    <col min="14339" max="14339" width="14.375" style="8" bestFit="1" customWidth="1"/>
    <col min="14340" max="14340" width="13.125" style="8" bestFit="1" customWidth="1"/>
    <col min="14341" max="14341" width="45.875" style="8" customWidth="1"/>
    <col min="14342" max="14342" width="6.25" style="8" customWidth="1"/>
    <col min="14343" max="14344" width="9.875" style="8" bestFit="1" customWidth="1"/>
    <col min="14345" max="14345" width="5.75" style="8" customWidth="1"/>
    <col min="14346" max="14346" width="35.5" style="8" customWidth="1"/>
    <col min="14347" max="14347" width="44.125" style="8" customWidth="1"/>
    <col min="14348" max="14348" width="11"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7.25" style="8" customWidth="1"/>
    <col min="14594" max="14594" width="18.125" style="8" customWidth="1"/>
    <col min="14595" max="14595" width="14.375" style="8" bestFit="1" customWidth="1"/>
    <col min="14596" max="14596" width="13.125" style="8" bestFit="1" customWidth="1"/>
    <col min="14597" max="14597" width="45.875" style="8" customWidth="1"/>
    <col min="14598" max="14598" width="6.25" style="8" customWidth="1"/>
    <col min="14599" max="14600" width="9.875" style="8" bestFit="1" customWidth="1"/>
    <col min="14601" max="14601" width="5.75" style="8" customWidth="1"/>
    <col min="14602" max="14602" width="35.5" style="8" customWidth="1"/>
    <col min="14603" max="14603" width="44.125" style="8" customWidth="1"/>
    <col min="14604" max="14604" width="11"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7.25" style="8" customWidth="1"/>
    <col min="14850" max="14850" width="18.125" style="8" customWidth="1"/>
    <col min="14851" max="14851" width="14.375" style="8" bestFit="1" customWidth="1"/>
    <col min="14852" max="14852" width="13.125" style="8" bestFit="1" customWidth="1"/>
    <col min="14853" max="14853" width="45.875" style="8" customWidth="1"/>
    <col min="14854" max="14854" width="6.25" style="8" customWidth="1"/>
    <col min="14855" max="14856" width="9.875" style="8" bestFit="1" customWidth="1"/>
    <col min="14857" max="14857" width="5.75" style="8" customWidth="1"/>
    <col min="14858" max="14858" width="35.5" style="8" customWidth="1"/>
    <col min="14859" max="14859" width="44.125" style="8" customWidth="1"/>
    <col min="14860" max="14860" width="11"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7.25" style="8" customWidth="1"/>
    <col min="15106" max="15106" width="18.125" style="8" customWidth="1"/>
    <col min="15107" max="15107" width="14.375" style="8" bestFit="1" customWidth="1"/>
    <col min="15108" max="15108" width="13.125" style="8" bestFit="1" customWidth="1"/>
    <col min="15109" max="15109" width="45.875" style="8" customWidth="1"/>
    <col min="15110" max="15110" width="6.25" style="8" customWidth="1"/>
    <col min="15111" max="15112" width="9.875" style="8" bestFit="1" customWidth="1"/>
    <col min="15113" max="15113" width="5.75" style="8" customWidth="1"/>
    <col min="15114" max="15114" width="35.5" style="8" customWidth="1"/>
    <col min="15115" max="15115" width="44.125" style="8" customWidth="1"/>
    <col min="15116" max="15116" width="11"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7.25" style="8" customWidth="1"/>
    <col min="15362" max="15362" width="18.125" style="8" customWidth="1"/>
    <col min="15363" max="15363" width="14.375" style="8" bestFit="1" customWidth="1"/>
    <col min="15364" max="15364" width="13.125" style="8" bestFit="1" customWidth="1"/>
    <col min="15365" max="15365" width="45.875" style="8" customWidth="1"/>
    <col min="15366" max="15366" width="6.25" style="8" customWidth="1"/>
    <col min="15367" max="15368" width="9.875" style="8" bestFit="1" customWidth="1"/>
    <col min="15369" max="15369" width="5.75" style="8" customWidth="1"/>
    <col min="15370" max="15370" width="35.5" style="8" customWidth="1"/>
    <col min="15371" max="15371" width="44.125" style="8" customWidth="1"/>
    <col min="15372" max="15372" width="11"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7.25" style="8" customWidth="1"/>
    <col min="15618" max="15618" width="18.125" style="8" customWidth="1"/>
    <col min="15619" max="15619" width="14.375" style="8" bestFit="1" customWidth="1"/>
    <col min="15620" max="15620" width="13.125" style="8" bestFit="1" customWidth="1"/>
    <col min="15621" max="15621" width="45.875" style="8" customWidth="1"/>
    <col min="15622" max="15622" width="6.25" style="8" customWidth="1"/>
    <col min="15623" max="15624" width="9.875" style="8" bestFit="1" customWidth="1"/>
    <col min="15625" max="15625" width="5.75" style="8" customWidth="1"/>
    <col min="15626" max="15626" width="35.5" style="8" customWidth="1"/>
    <col min="15627" max="15627" width="44.125" style="8" customWidth="1"/>
    <col min="15628" max="15628" width="11"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7.25" style="8" customWidth="1"/>
    <col min="15874" max="15874" width="18.125" style="8" customWidth="1"/>
    <col min="15875" max="15875" width="14.375" style="8" bestFit="1" customWidth="1"/>
    <col min="15876" max="15876" width="13.125" style="8" bestFit="1" customWidth="1"/>
    <col min="15877" max="15877" width="45.875" style="8" customWidth="1"/>
    <col min="15878" max="15878" width="6.25" style="8" customWidth="1"/>
    <col min="15879" max="15880" width="9.875" style="8" bestFit="1" customWidth="1"/>
    <col min="15881" max="15881" width="5.75" style="8" customWidth="1"/>
    <col min="15882" max="15882" width="35.5" style="8" customWidth="1"/>
    <col min="15883" max="15883" width="44.125" style="8" customWidth="1"/>
    <col min="15884" max="15884" width="11"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7.25" style="8" customWidth="1"/>
    <col min="16130" max="16130" width="18.125" style="8" customWidth="1"/>
    <col min="16131" max="16131" width="14.375" style="8" bestFit="1" customWidth="1"/>
    <col min="16132" max="16132" width="13.125" style="8" bestFit="1" customWidth="1"/>
    <col min="16133" max="16133" width="45.875" style="8" customWidth="1"/>
    <col min="16134" max="16134" width="6.25" style="8" customWidth="1"/>
    <col min="16135" max="16136" width="9.875" style="8" bestFit="1" customWidth="1"/>
    <col min="16137" max="16137" width="5.75" style="8" customWidth="1"/>
    <col min="16138" max="16138" width="35.5" style="8" customWidth="1"/>
    <col min="16139" max="16139" width="44.125" style="8" customWidth="1"/>
    <col min="16140" max="16140" width="11"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1:17" ht="20.100000000000001" customHeight="1">
      <c r="B2" s="1" t="s">
        <v>0</v>
      </c>
      <c r="C2" s="1"/>
      <c r="D2" s="1"/>
      <c r="E2" s="92" t="s">
        <v>722</v>
      </c>
      <c r="G2" s="4" t="s">
        <v>2</v>
      </c>
      <c r="H2" s="5"/>
      <c r="I2" s="6"/>
      <c r="J2" s="7">
        <f>SUM(H:H)</f>
        <v>1868026</v>
      </c>
    </row>
    <row r="3" spans="1:17" ht="20.100000000000001" customHeight="1">
      <c r="B3" s="1" t="s">
        <v>3</v>
      </c>
      <c r="C3" s="1"/>
      <c r="D3" s="1"/>
      <c r="E3" s="98" t="s">
        <v>723</v>
      </c>
    </row>
    <row r="4" spans="1:17" ht="20.100000000000001" customHeight="1">
      <c r="B4" s="1" t="s">
        <v>5</v>
      </c>
      <c r="C4" s="1"/>
      <c r="D4" s="1"/>
      <c r="E4" s="98">
        <v>173313</v>
      </c>
      <c r="H4" s="288"/>
      <c r="J4" s="466" t="s">
        <v>966</v>
      </c>
      <c r="K4" s="467"/>
    </row>
    <row r="5" spans="1:17" ht="20.100000000000001" customHeight="1">
      <c r="B5" s="1" t="s">
        <v>6</v>
      </c>
      <c r="C5" s="1"/>
      <c r="D5" s="1"/>
      <c r="E5" s="102">
        <v>43817</v>
      </c>
      <c r="J5" s="468"/>
      <c r="K5" s="469"/>
    </row>
    <row r="6" spans="1:17" ht="20.100000000000001" customHeight="1">
      <c r="B6" s="1" t="s">
        <v>7</v>
      </c>
      <c r="C6" s="1"/>
      <c r="D6" s="1"/>
      <c r="E6" s="102">
        <v>43818</v>
      </c>
      <c r="G6" s="293"/>
      <c r="H6" s="8" t="s">
        <v>967</v>
      </c>
      <c r="J6" s="15"/>
      <c r="K6" s="16"/>
    </row>
    <row r="7" spans="1:17" ht="20.100000000000001" customHeight="1">
      <c r="B7" s="18"/>
      <c r="C7" s="18"/>
      <c r="D7" s="18"/>
      <c r="E7" s="294"/>
      <c r="G7" s="295"/>
      <c r="H7" s="8" t="s">
        <v>726</v>
      </c>
      <c r="J7" s="15"/>
      <c r="K7" s="16"/>
      <c r="L7" s="20"/>
    </row>
    <row r="9" spans="1:17" s="9" customFormat="1" ht="19.7" customHeight="1">
      <c r="B9" s="21" t="s">
        <v>8</v>
      </c>
      <c r="C9" s="21" t="s">
        <v>9</v>
      </c>
      <c r="D9" s="21" t="s">
        <v>10</v>
      </c>
      <c r="E9" s="22" t="s">
        <v>11</v>
      </c>
      <c r="F9" s="22" t="s">
        <v>12</v>
      </c>
      <c r="G9" s="22" t="s">
        <v>13</v>
      </c>
      <c r="H9" s="167" t="s">
        <v>14</v>
      </c>
      <c r="I9" s="167" t="s">
        <v>15</v>
      </c>
      <c r="J9" s="22" t="s">
        <v>16</v>
      </c>
      <c r="K9" s="22" t="s">
        <v>17</v>
      </c>
      <c r="L9" s="22" t="s">
        <v>18</v>
      </c>
      <c r="M9" s="25" t="s">
        <v>19</v>
      </c>
      <c r="N9" s="21" t="s">
        <v>20</v>
      </c>
      <c r="O9" s="22" t="s">
        <v>21</v>
      </c>
      <c r="P9" s="25" t="s">
        <v>22</v>
      </c>
      <c r="Q9" s="26" t="s">
        <v>23</v>
      </c>
    </row>
    <row r="10" spans="1:17" s="9" customFormat="1" ht="19.7" customHeight="1">
      <c r="B10" s="296" t="s">
        <v>727</v>
      </c>
      <c r="C10" s="297"/>
      <c r="D10" s="297"/>
      <c r="E10" s="298"/>
      <c r="F10" s="22"/>
      <c r="G10" s="22"/>
      <c r="H10" s="167"/>
      <c r="I10" s="167"/>
      <c r="J10" s="22"/>
      <c r="K10" s="22"/>
      <c r="L10" s="22"/>
      <c r="M10" s="25"/>
      <c r="N10" s="21"/>
      <c r="O10" s="22"/>
      <c r="P10" s="25"/>
      <c r="Q10" s="26"/>
    </row>
    <row r="11" spans="1:17" s="9" customFormat="1" ht="19.7" customHeight="1">
      <c r="A11" s="9">
        <v>1</v>
      </c>
      <c r="B11" s="21">
        <v>1</v>
      </c>
      <c r="C11" s="169" t="s">
        <v>550</v>
      </c>
      <c r="D11" s="169" t="s">
        <v>550</v>
      </c>
      <c r="E11" s="31" t="s">
        <v>968</v>
      </c>
      <c r="F11" s="22">
        <v>1</v>
      </c>
      <c r="G11" s="31">
        <v>550000</v>
      </c>
      <c r="H11" s="299">
        <f t="shared" ref="H11:H17" si="0">F11*G11</f>
        <v>550000</v>
      </c>
      <c r="I11" s="300"/>
      <c r="J11" s="301" t="s">
        <v>729</v>
      </c>
      <c r="K11" s="302" t="s">
        <v>730</v>
      </c>
      <c r="L11" s="22"/>
      <c r="M11" s="25">
        <v>43802</v>
      </c>
      <c r="N11" s="21"/>
      <c r="O11" s="32">
        <v>43815</v>
      </c>
      <c r="P11" s="25">
        <v>43812</v>
      </c>
      <c r="Q11" s="26">
        <v>43812</v>
      </c>
    </row>
    <row r="12" spans="1:17" s="9" customFormat="1" ht="19.7" customHeight="1">
      <c r="A12" s="9">
        <v>1</v>
      </c>
      <c r="B12" s="21">
        <f t="shared" ref="B12:B17" si="1">+B11+1</f>
        <v>2</v>
      </c>
      <c r="C12" s="169" t="s">
        <v>550</v>
      </c>
      <c r="D12" s="169" t="s">
        <v>550</v>
      </c>
      <c r="E12" s="182" t="s">
        <v>731</v>
      </c>
      <c r="F12" s="166">
        <v>1</v>
      </c>
      <c r="G12" s="182">
        <v>31500</v>
      </c>
      <c r="H12" s="299">
        <f t="shared" si="0"/>
        <v>31500</v>
      </c>
      <c r="I12" s="303"/>
      <c r="J12" s="182" t="s">
        <v>732</v>
      </c>
      <c r="K12" s="304"/>
      <c r="L12" s="22"/>
      <c r="M12" s="25">
        <v>43802</v>
      </c>
      <c r="N12" s="21"/>
      <c r="O12" s="32">
        <v>43815</v>
      </c>
      <c r="P12" s="25">
        <v>43812</v>
      </c>
      <c r="Q12" s="26">
        <v>43812</v>
      </c>
    </row>
    <row r="13" spans="1:17" s="9" customFormat="1" ht="19.7" customHeight="1">
      <c r="A13" s="9">
        <v>1</v>
      </c>
      <c r="B13" s="21">
        <f t="shared" si="1"/>
        <v>3</v>
      </c>
      <c r="C13" s="169" t="s">
        <v>550</v>
      </c>
      <c r="D13" s="169" t="s">
        <v>550</v>
      </c>
      <c r="E13" s="182" t="s">
        <v>733</v>
      </c>
      <c r="F13" s="166">
        <v>1</v>
      </c>
      <c r="G13" s="182">
        <v>14000</v>
      </c>
      <c r="H13" s="299">
        <f t="shared" si="0"/>
        <v>14000</v>
      </c>
      <c r="I13" s="303"/>
      <c r="J13" s="182" t="s">
        <v>734</v>
      </c>
      <c r="K13" s="305"/>
      <c r="L13" s="22"/>
      <c r="M13" s="25">
        <v>43802</v>
      </c>
      <c r="N13" s="21"/>
      <c r="O13" s="32">
        <v>43815</v>
      </c>
      <c r="P13" s="25">
        <v>43812</v>
      </c>
      <c r="Q13" s="26">
        <v>43812</v>
      </c>
    </row>
    <row r="14" spans="1:17" s="9" customFormat="1" ht="19.7" customHeight="1">
      <c r="A14" s="9">
        <v>1</v>
      </c>
      <c r="B14" s="21">
        <f t="shared" si="1"/>
        <v>4</v>
      </c>
      <c r="C14" s="169" t="s">
        <v>550</v>
      </c>
      <c r="D14" s="169" t="s">
        <v>550</v>
      </c>
      <c r="E14" s="182" t="s">
        <v>735</v>
      </c>
      <c r="F14" s="166">
        <v>1</v>
      </c>
      <c r="G14" s="182">
        <v>14000</v>
      </c>
      <c r="H14" s="299">
        <f t="shared" si="0"/>
        <v>14000</v>
      </c>
      <c r="I14" s="303"/>
      <c r="J14" s="182" t="s">
        <v>736</v>
      </c>
      <c r="K14" s="305"/>
      <c r="L14" s="21"/>
      <c r="M14" s="25">
        <v>43802</v>
      </c>
      <c r="N14" s="21"/>
      <c r="O14" s="32">
        <v>43815</v>
      </c>
      <c r="P14" s="25">
        <v>43812</v>
      </c>
      <c r="Q14" s="26">
        <v>43812</v>
      </c>
    </row>
    <row r="15" spans="1:17" s="9" customFormat="1" ht="19.7" customHeight="1">
      <c r="A15" s="9">
        <v>2</v>
      </c>
      <c r="B15" s="21">
        <f t="shared" si="1"/>
        <v>5</v>
      </c>
      <c r="C15" s="169" t="s">
        <v>550</v>
      </c>
      <c r="D15" s="169" t="s">
        <v>550</v>
      </c>
      <c r="E15" s="182" t="s">
        <v>737</v>
      </c>
      <c r="F15" s="166">
        <v>1</v>
      </c>
      <c r="G15" s="306">
        <v>38000</v>
      </c>
      <c r="H15" s="299">
        <f t="shared" si="0"/>
        <v>38000</v>
      </c>
      <c r="I15" s="303"/>
      <c r="J15" s="182" t="s">
        <v>738</v>
      </c>
      <c r="K15" s="305"/>
      <c r="L15" s="21"/>
      <c r="M15" s="25">
        <v>43802</v>
      </c>
      <c r="N15" s="21"/>
      <c r="O15" s="32">
        <v>43815</v>
      </c>
      <c r="P15" s="25">
        <v>43812</v>
      </c>
      <c r="Q15" s="26">
        <v>43812</v>
      </c>
    </row>
    <row r="16" spans="1:17" s="9" customFormat="1" ht="19.7" customHeight="1">
      <c r="A16" s="9">
        <v>1</v>
      </c>
      <c r="B16" s="21">
        <f t="shared" si="1"/>
        <v>6</v>
      </c>
      <c r="C16" s="236" t="s">
        <v>550</v>
      </c>
      <c r="D16" s="236" t="s">
        <v>550</v>
      </c>
      <c r="E16" s="301" t="s">
        <v>739</v>
      </c>
      <c r="F16" s="236">
        <v>2</v>
      </c>
      <c r="G16" s="307">
        <v>1300</v>
      </c>
      <c r="H16" s="36">
        <f t="shared" si="0"/>
        <v>2600</v>
      </c>
      <c r="I16" s="308"/>
      <c r="J16" s="301" t="s">
        <v>740</v>
      </c>
      <c r="K16" s="305"/>
      <c r="L16" s="21"/>
      <c r="M16" s="25">
        <v>43802</v>
      </c>
      <c r="N16" s="21"/>
      <c r="O16" s="32">
        <v>43815</v>
      </c>
      <c r="P16" s="25">
        <v>43812</v>
      </c>
      <c r="Q16" s="26">
        <v>43812</v>
      </c>
    </row>
    <row r="17" spans="1:17" s="9" customFormat="1" ht="19.7" customHeight="1">
      <c r="A17" s="9">
        <v>1</v>
      </c>
      <c r="B17" s="21">
        <f t="shared" si="1"/>
        <v>7</v>
      </c>
      <c r="C17" s="22" t="s">
        <v>550</v>
      </c>
      <c r="D17" s="22" t="s">
        <v>550</v>
      </c>
      <c r="E17" s="173" t="s">
        <v>741</v>
      </c>
      <c r="F17" s="24">
        <v>1</v>
      </c>
      <c r="G17" s="36">
        <v>7125</v>
      </c>
      <c r="H17" s="36">
        <f t="shared" si="0"/>
        <v>7125</v>
      </c>
      <c r="I17" s="309"/>
      <c r="J17" s="310" t="s">
        <v>742</v>
      </c>
      <c r="K17" s="305"/>
      <c r="L17" s="21"/>
      <c r="M17" s="25">
        <v>43802</v>
      </c>
      <c r="N17" s="21"/>
      <c r="O17" s="32">
        <v>43815</v>
      </c>
      <c r="P17" s="25">
        <v>43812</v>
      </c>
      <c r="Q17" s="26"/>
    </row>
    <row r="18" spans="1:17" s="9" customFormat="1" ht="19.7" customHeight="1">
      <c r="B18" s="21"/>
      <c r="C18" s="21"/>
      <c r="D18" s="21"/>
      <c r="E18" s="75"/>
      <c r="F18" s="22"/>
      <c r="G18" s="266"/>
      <c r="H18" s="311"/>
      <c r="I18" s="167"/>
      <c r="J18" s="31"/>
      <c r="K18" s="38"/>
      <c r="L18" s="21"/>
      <c r="M18" s="25"/>
      <c r="N18" s="21"/>
      <c r="O18" s="32"/>
      <c r="P18" s="32"/>
      <c r="Q18" s="26"/>
    </row>
    <row r="19" spans="1:17" s="9" customFormat="1" ht="19.7" customHeight="1">
      <c r="B19" s="21"/>
      <c r="C19" s="21"/>
      <c r="D19" s="21"/>
      <c r="E19" s="312">
        <f>SUM(H11:H17)</f>
        <v>657225</v>
      </c>
      <c r="F19" s="22"/>
      <c r="G19" s="266"/>
      <c r="H19" s="311"/>
      <c r="I19" s="167"/>
      <c r="J19" s="31"/>
      <c r="K19" s="38"/>
      <c r="L19" s="21"/>
      <c r="M19" s="25"/>
      <c r="N19" s="21"/>
      <c r="O19" s="32"/>
      <c r="P19" s="32"/>
      <c r="Q19" s="26"/>
    </row>
    <row r="20" spans="1:17" s="9" customFormat="1" ht="19.7" customHeight="1">
      <c r="B20" s="21"/>
      <c r="C20" s="21"/>
      <c r="D20" s="21"/>
      <c r="E20" s="470"/>
      <c r="F20" s="22"/>
      <c r="G20" s="266"/>
      <c r="H20" s="311"/>
      <c r="I20" s="167"/>
      <c r="J20" s="31"/>
      <c r="K20" s="38"/>
      <c r="L20" s="21"/>
      <c r="M20" s="25"/>
      <c r="N20" s="21"/>
      <c r="O20" s="32"/>
      <c r="P20" s="32"/>
      <c r="Q20" s="26"/>
    </row>
    <row r="21" spans="1:17" s="9" customFormat="1" ht="19.7" customHeight="1">
      <c r="B21" s="21"/>
      <c r="C21" s="21"/>
      <c r="D21" s="21"/>
      <c r="E21" s="75"/>
      <c r="F21" s="22"/>
      <c r="G21" s="266"/>
      <c r="H21" s="311"/>
      <c r="I21" s="167"/>
      <c r="J21" s="31"/>
      <c r="K21" s="38"/>
      <c r="L21" s="21"/>
      <c r="M21" s="25"/>
      <c r="N21" s="21"/>
      <c r="O21" s="32"/>
      <c r="P21" s="32"/>
      <c r="Q21" s="26"/>
    </row>
    <row r="22" spans="1:17" s="9" customFormat="1" ht="19.7" customHeight="1">
      <c r="B22" s="296" t="s">
        <v>743</v>
      </c>
      <c r="C22" s="297"/>
      <c r="D22" s="297"/>
      <c r="E22" s="298"/>
      <c r="F22" s="22"/>
      <c r="G22" s="266"/>
      <c r="H22" s="311"/>
      <c r="I22" s="167"/>
      <c r="J22" s="31"/>
      <c r="K22" s="38"/>
      <c r="L22" s="21"/>
      <c r="M22" s="25"/>
      <c r="N22" s="21"/>
      <c r="O22" s="32"/>
      <c r="P22" s="32"/>
      <c r="Q22" s="26"/>
    </row>
    <row r="23" spans="1:17" s="9" customFormat="1" ht="19.7" customHeight="1">
      <c r="A23" s="9">
        <v>3</v>
      </c>
      <c r="B23" s="21">
        <f>+B17+1</f>
        <v>8</v>
      </c>
      <c r="C23" s="313" t="s">
        <v>565</v>
      </c>
      <c r="D23" s="313" t="s">
        <v>565</v>
      </c>
      <c r="E23" s="314" t="s">
        <v>744</v>
      </c>
      <c r="F23" s="315">
        <v>1</v>
      </c>
      <c r="G23" s="316">
        <v>22100</v>
      </c>
      <c r="H23" s="36">
        <f>F23*G23</f>
        <v>22100</v>
      </c>
      <c r="I23" s="179"/>
      <c r="J23" s="183" t="s">
        <v>745</v>
      </c>
      <c r="K23" s="38"/>
      <c r="L23" s="21"/>
      <c r="M23" s="25">
        <v>43801</v>
      </c>
      <c r="N23" s="21"/>
      <c r="O23" s="32">
        <v>43816</v>
      </c>
      <c r="P23" s="32">
        <v>43816</v>
      </c>
      <c r="Q23" s="26">
        <v>43816</v>
      </c>
    </row>
    <row r="24" spans="1:17" s="9" customFormat="1" ht="19.7" customHeight="1">
      <c r="A24" s="9">
        <v>3</v>
      </c>
      <c r="B24" s="21">
        <f>+B23+1</f>
        <v>9</v>
      </c>
      <c r="C24" s="313" t="s">
        <v>565</v>
      </c>
      <c r="D24" s="313" t="s">
        <v>565</v>
      </c>
      <c r="E24" s="314" t="s">
        <v>746</v>
      </c>
      <c r="F24" s="315">
        <v>1</v>
      </c>
      <c r="G24" s="316">
        <v>4800</v>
      </c>
      <c r="H24" s="36">
        <f>F24*G24</f>
        <v>4800</v>
      </c>
      <c r="I24" s="179"/>
      <c r="J24" s="183" t="s">
        <v>747</v>
      </c>
      <c r="K24" s="38"/>
      <c r="L24" s="21"/>
      <c r="M24" s="25">
        <v>43801</v>
      </c>
      <c r="N24" s="21"/>
      <c r="O24" s="32">
        <v>43816</v>
      </c>
      <c r="P24" s="32">
        <v>43816</v>
      </c>
      <c r="Q24" s="26">
        <v>43816</v>
      </c>
    </row>
    <row r="25" spans="1:17" s="9" customFormat="1" ht="19.7" customHeight="1">
      <c r="A25" s="9">
        <v>3</v>
      </c>
      <c r="B25" s="21">
        <f t="shared" ref="B25:B66" si="2">+B24+1</f>
        <v>10</v>
      </c>
      <c r="C25" s="313" t="s">
        <v>565</v>
      </c>
      <c r="D25" s="313" t="s">
        <v>565</v>
      </c>
      <c r="E25" s="314" t="s">
        <v>748</v>
      </c>
      <c r="F25" s="315">
        <v>1</v>
      </c>
      <c r="G25" s="316">
        <v>11700</v>
      </c>
      <c r="H25" s="36">
        <f>F25*G25</f>
        <v>11700</v>
      </c>
      <c r="I25" s="179"/>
      <c r="J25" s="183" t="s">
        <v>749</v>
      </c>
      <c r="K25" s="38"/>
      <c r="L25" s="21"/>
      <c r="M25" s="25">
        <v>43801</v>
      </c>
      <c r="N25" s="21"/>
      <c r="O25" s="32">
        <v>43816</v>
      </c>
      <c r="P25" s="32">
        <v>43816</v>
      </c>
      <c r="Q25" s="26">
        <v>43816</v>
      </c>
    </row>
    <row r="26" spans="1:17" s="9" customFormat="1" ht="19.7" customHeight="1">
      <c r="A26" s="9">
        <v>3</v>
      </c>
      <c r="B26" s="21">
        <f t="shared" si="2"/>
        <v>11</v>
      </c>
      <c r="C26" s="313" t="s">
        <v>565</v>
      </c>
      <c r="D26" s="313" t="s">
        <v>565</v>
      </c>
      <c r="E26" s="317" t="s">
        <v>752</v>
      </c>
      <c r="F26" s="318">
        <v>1</v>
      </c>
      <c r="G26" s="319">
        <v>7000</v>
      </c>
      <c r="H26" s="38">
        <f t="shared" ref="H26:H66" si="3">F26*G26</f>
        <v>7000</v>
      </c>
      <c r="I26" s="167"/>
      <c r="J26" s="30" t="s">
        <v>753</v>
      </c>
      <c r="K26" s="38"/>
      <c r="L26" s="21"/>
      <c r="M26" s="25">
        <v>43801</v>
      </c>
      <c r="N26" s="21"/>
      <c r="O26" s="32">
        <v>43816</v>
      </c>
      <c r="P26" s="32">
        <v>43816</v>
      </c>
      <c r="Q26" s="26">
        <v>43816</v>
      </c>
    </row>
    <row r="27" spans="1:17" s="9" customFormat="1" ht="19.7" customHeight="1">
      <c r="A27" s="9">
        <v>3</v>
      </c>
      <c r="B27" s="21">
        <f t="shared" si="2"/>
        <v>12</v>
      </c>
      <c r="C27" s="313" t="s">
        <v>565</v>
      </c>
      <c r="D27" s="313" t="s">
        <v>565</v>
      </c>
      <c r="E27" s="314" t="s">
        <v>969</v>
      </c>
      <c r="F27" s="315">
        <v>1</v>
      </c>
      <c r="G27" s="316">
        <v>7950</v>
      </c>
      <c r="H27" s="36">
        <f t="shared" si="3"/>
        <v>7950</v>
      </c>
      <c r="I27" s="179"/>
      <c r="J27" s="183" t="s">
        <v>970</v>
      </c>
      <c r="K27" s="38"/>
      <c r="L27" s="21"/>
      <c r="M27" s="25">
        <v>43801</v>
      </c>
      <c r="N27" s="21"/>
      <c r="O27" s="32">
        <v>43816</v>
      </c>
      <c r="P27" s="32">
        <v>43816</v>
      </c>
      <c r="Q27" s="26">
        <v>43816</v>
      </c>
    </row>
    <row r="28" spans="1:17" s="9" customFormat="1" ht="19.7" customHeight="1">
      <c r="A28" s="9">
        <v>3</v>
      </c>
      <c r="B28" s="21">
        <f t="shared" si="2"/>
        <v>13</v>
      </c>
      <c r="C28" s="313" t="s">
        <v>565</v>
      </c>
      <c r="D28" s="313" t="s">
        <v>565</v>
      </c>
      <c r="E28" s="317" t="s">
        <v>756</v>
      </c>
      <c r="F28" s="318">
        <v>1</v>
      </c>
      <c r="G28" s="319">
        <v>5450</v>
      </c>
      <c r="H28" s="38">
        <f t="shared" si="3"/>
        <v>5450</v>
      </c>
      <c r="I28" s="167"/>
      <c r="J28" s="30" t="s">
        <v>757</v>
      </c>
      <c r="K28" s="38"/>
      <c r="L28" s="21"/>
      <c r="M28" s="25">
        <v>43801</v>
      </c>
      <c r="N28" s="21"/>
      <c r="O28" s="32">
        <v>43816</v>
      </c>
      <c r="P28" s="32">
        <v>43816</v>
      </c>
      <c r="Q28" s="26">
        <v>43816</v>
      </c>
    </row>
    <row r="29" spans="1:17" s="9" customFormat="1" ht="19.7" customHeight="1">
      <c r="A29" s="9">
        <v>3</v>
      </c>
      <c r="B29" s="21">
        <f t="shared" si="2"/>
        <v>14</v>
      </c>
      <c r="C29" s="313" t="s">
        <v>565</v>
      </c>
      <c r="D29" s="313" t="s">
        <v>565</v>
      </c>
      <c r="E29" s="320" t="s">
        <v>758</v>
      </c>
      <c r="F29" s="318">
        <v>1</v>
      </c>
      <c r="G29" s="319">
        <v>13750</v>
      </c>
      <c r="H29" s="38">
        <f t="shared" si="3"/>
        <v>13750</v>
      </c>
      <c r="I29" s="167"/>
      <c r="J29" s="30" t="s">
        <v>759</v>
      </c>
      <c r="K29" s="38"/>
      <c r="L29" s="21"/>
      <c r="M29" s="25">
        <v>43801</v>
      </c>
      <c r="N29" s="21"/>
      <c r="O29" s="32">
        <v>43816</v>
      </c>
      <c r="P29" s="32">
        <v>43816</v>
      </c>
      <c r="Q29" s="26">
        <v>43816</v>
      </c>
    </row>
    <row r="30" spans="1:17" s="9" customFormat="1" ht="19.7" customHeight="1">
      <c r="A30" s="9">
        <v>3</v>
      </c>
      <c r="B30" s="21">
        <f>+B29+1</f>
        <v>15</v>
      </c>
      <c r="C30" s="313" t="s">
        <v>565</v>
      </c>
      <c r="D30" s="313" t="s">
        <v>565</v>
      </c>
      <c r="E30" s="320" t="s">
        <v>761</v>
      </c>
      <c r="F30" s="318">
        <v>1</v>
      </c>
      <c r="G30" s="319">
        <v>11650</v>
      </c>
      <c r="H30" s="38">
        <f t="shared" si="3"/>
        <v>11650</v>
      </c>
      <c r="I30" s="167"/>
      <c r="J30" s="30" t="s">
        <v>762</v>
      </c>
      <c r="K30" s="38"/>
      <c r="L30" s="21"/>
      <c r="M30" s="25">
        <v>43801</v>
      </c>
      <c r="N30" s="21"/>
      <c r="O30" s="32">
        <v>43816</v>
      </c>
      <c r="P30" s="32">
        <v>43816</v>
      </c>
      <c r="Q30" s="26">
        <v>43816</v>
      </c>
    </row>
    <row r="31" spans="1:17" s="9" customFormat="1" ht="19.7" customHeight="1">
      <c r="A31" s="9">
        <v>3</v>
      </c>
      <c r="B31" s="21">
        <f t="shared" si="2"/>
        <v>16</v>
      </c>
      <c r="C31" s="471" t="s">
        <v>522</v>
      </c>
      <c r="D31" s="313" t="s">
        <v>565</v>
      </c>
      <c r="E31" s="317" t="s">
        <v>971</v>
      </c>
      <c r="F31" s="318">
        <v>1</v>
      </c>
      <c r="G31" s="319">
        <v>8500</v>
      </c>
      <c r="H31" s="38">
        <f t="shared" si="3"/>
        <v>8500</v>
      </c>
      <c r="I31" s="167"/>
      <c r="J31" s="30" t="s">
        <v>972</v>
      </c>
      <c r="K31" s="38"/>
      <c r="L31" s="21"/>
      <c r="M31" s="25">
        <v>43801</v>
      </c>
      <c r="N31" s="21"/>
      <c r="O31" s="32">
        <v>43816</v>
      </c>
      <c r="P31" s="32">
        <v>43816</v>
      </c>
      <c r="Q31" s="26">
        <v>43816</v>
      </c>
    </row>
    <row r="32" spans="1:17" s="9" customFormat="1" ht="19.7" customHeight="1">
      <c r="A32" s="9">
        <v>3</v>
      </c>
      <c r="B32" s="21">
        <f t="shared" si="2"/>
        <v>17</v>
      </c>
      <c r="C32" s="471" t="s">
        <v>522</v>
      </c>
      <c r="D32" s="313" t="s">
        <v>565</v>
      </c>
      <c r="E32" s="317" t="s">
        <v>973</v>
      </c>
      <c r="F32" s="318">
        <v>1</v>
      </c>
      <c r="G32" s="319">
        <v>9000</v>
      </c>
      <c r="H32" s="38">
        <f t="shared" si="3"/>
        <v>9000</v>
      </c>
      <c r="I32" s="167"/>
      <c r="J32" s="30" t="s">
        <v>974</v>
      </c>
      <c r="K32" s="38"/>
      <c r="L32" s="21"/>
      <c r="M32" s="25">
        <v>43801</v>
      </c>
      <c r="N32" s="21"/>
      <c r="O32" s="32">
        <v>43816</v>
      </c>
      <c r="P32" s="32">
        <v>43816</v>
      </c>
      <c r="Q32" s="26">
        <v>43816</v>
      </c>
    </row>
    <row r="33" spans="1:17" s="9" customFormat="1" ht="19.7" customHeight="1">
      <c r="A33" s="9">
        <v>3</v>
      </c>
      <c r="B33" s="21">
        <f t="shared" si="2"/>
        <v>18</v>
      </c>
      <c r="C33" s="471" t="s">
        <v>522</v>
      </c>
      <c r="D33" s="313" t="s">
        <v>565</v>
      </c>
      <c r="E33" s="320" t="s">
        <v>975</v>
      </c>
      <c r="F33" s="318">
        <v>1</v>
      </c>
      <c r="G33" s="319">
        <v>6750</v>
      </c>
      <c r="H33" s="38">
        <f t="shared" si="3"/>
        <v>6750</v>
      </c>
      <c r="I33" s="167"/>
      <c r="J33" s="30" t="s">
        <v>976</v>
      </c>
      <c r="K33" s="38"/>
      <c r="L33" s="21"/>
      <c r="M33" s="25">
        <v>43801</v>
      </c>
      <c r="N33" s="21"/>
      <c r="O33" s="32">
        <v>43816</v>
      </c>
      <c r="P33" s="32">
        <v>43816</v>
      </c>
      <c r="Q33" s="26">
        <v>43816</v>
      </c>
    </row>
    <row r="34" spans="1:17" s="9" customFormat="1" ht="19.7" customHeight="1">
      <c r="A34" s="9">
        <v>3</v>
      </c>
      <c r="B34" s="21">
        <f t="shared" si="2"/>
        <v>19</v>
      </c>
      <c r="C34" s="471" t="s">
        <v>522</v>
      </c>
      <c r="D34" s="313" t="s">
        <v>565</v>
      </c>
      <c r="E34" s="320" t="s">
        <v>977</v>
      </c>
      <c r="F34" s="318">
        <v>1</v>
      </c>
      <c r="G34" s="319">
        <v>28500</v>
      </c>
      <c r="H34" s="38">
        <f t="shared" si="3"/>
        <v>28500</v>
      </c>
      <c r="I34" s="167"/>
      <c r="J34" s="30" t="s">
        <v>978</v>
      </c>
      <c r="K34" s="38"/>
      <c r="L34" s="21"/>
      <c r="M34" s="25">
        <v>43801</v>
      </c>
      <c r="N34" s="21"/>
      <c r="O34" s="32">
        <v>43816</v>
      </c>
      <c r="P34" s="32">
        <v>43816</v>
      </c>
      <c r="Q34" s="26">
        <v>43816</v>
      </c>
    </row>
    <row r="35" spans="1:17" s="9" customFormat="1" ht="19.7" customHeight="1">
      <c r="A35" s="9">
        <v>3</v>
      </c>
      <c r="B35" s="21">
        <f>+B34+1</f>
        <v>20</v>
      </c>
      <c r="C35" s="321" t="s">
        <v>531</v>
      </c>
      <c r="D35" s="321" t="s">
        <v>531</v>
      </c>
      <c r="E35" s="322" t="s">
        <v>763</v>
      </c>
      <c r="F35" s="321">
        <v>4</v>
      </c>
      <c r="G35" s="323">
        <v>1020</v>
      </c>
      <c r="H35" s="38">
        <f t="shared" si="3"/>
        <v>4080</v>
      </c>
      <c r="I35" s="167"/>
      <c r="J35" s="30" t="s">
        <v>764</v>
      </c>
      <c r="K35" s="38" t="s">
        <v>979</v>
      </c>
      <c r="L35" s="21"/>
      <c r="M35" s="25">
        <v>43801</v>
      </c>
      <c r="N35" s="21"/>
      <c r="O35" s="32"/>
      <c r="P35" s="32">
        <v>43815</v>
      </c>
      <c r="Q35" s="26">
        <v>43815</v>
      </c>
    </row>
    <row r="36" spans="1:17" s="9" customFormat="1" ht="19.7" customHeight="1">
      <c r="A36" s="9">
        <v>3</v>
      </c>
      <c r="B36" s="21">
        <f t="shared" si="2"/>
        <v>21</v>
      </c>
      <c r="C36" s="321" t="s">
        <v>531</v>
      </c>
      <c r="D36" s="321" t="s">
        <v>531</v>
      </c>
      <c r="E36" s="322" t="s">
        <v>766</v>
      </c>
      <c r="F36" s="321">
        <v>5</v>
      </c>
      <c r="G36" s="323">
        <v>60</v>
      </c>
      <c r="H36" s="38">
        <f t="shared" si="3"/>
        <v>300</v>
      </c>
      <c r="I36" s="167"/>
      <c r="J36" s="30" t="s">
        <v>767</v>
      </c>
      <c r="K36" s="38" t="s">
        <v>768</v>
      </c>
      <c r="L36" s="21"/>
      <c r="M36" s="25">
        <v>43801</v>
      </c>
      <c r="N36" s="21"/>
      <c r="O36" s="32"/>
      <c r="P36" s="32">
        <v>43815</v>
      </c>
      <c r="Q36" s="26">
        <v>43815</v>
      </c>
    </row>
    <row r="37" spans="1:17" s="9" customFormat="1" ht="19.7" customHeight="1">
      <c r="A37" s="9">
        <v>3</v>
      </c>
      <c r="B37" s="21">
        <f t="shared" si="2"/>
        <v>22</v>
      </c>
      <c r="C37" s="324" t="s">
        <v>531</v>
      </c>
      <c r="D37" s="324" t="s">
        <v>531</v>
      </c>
      <c r="E37" s="325" t="s">
        <v>769</v>
      </c>
      <c r="F37" s="326">
        <v>2</v>
      </c>
      <c r="G37" s="327">
        <v>1050</v>
      </c>
      <c r="H37" s="328">
        <f>F37*G37</f>
        <v>2100</v>
      </c>
      <c r="I37" s="329"/>
      <c r="J37" s="330" t="s">
        <v>770</v>
      </c>
      <c r="K37" s="38" t="s">
        <v>771</v>
      </c>
      <c r="L37" s="21"/>
      <c r="M37" s="25">
        <v>43801</v>
      </c>
      <c r="N37" s="21"/>
      <c r="O37" s="32"/>
      <c r="P37" s="32">
        <v>43815</v>
      </c>
      <c r="Q37" s="26">
        <v>43815</v>
      </c>
    </row>
    <row r="38" spans="1:17" s="9" customFormat="1" ht="19.7" customHeight="1">
      <c r="A38" s="9">
        <v>3</v>
      </c>
      <c r="B38" s="21">
        <f t="shared" si="2"/>
        <v>23</v>
      </c>
      <c r="C38" s="331" t="s">
        <v>531</v>
      </c>
      <c r="D38" s="331" t="s">
        <v>531</v>
      </c>
      <c r="E38" s="332" t="s">
        <v>772</v>
      </c>
      <c r="F38" s="333">
        <v>2</v>
      </c>
      <c r="G38" s="334">
        <v>268</v>
      </c>
      <c r="H38" s="36">
        <f>F38*G38</f>
        <v>536</v>
      </c>
      <c r="I38" s="36"/>
      <c r="J38" s="30" t="s">
        <v>773</v>
      </c>
      <c r="K38" s="38" t="s">
        <v>774</v>
      </c>
      <c r="L38" s="21"/>
      <c r="M38" s="25">
        <v>43801</v>
      </c>
      <c r="N38" s="21"/>
      <c r="O38" s="32"/>
      <c r="P38" s="32">
        <v>43815</v>
      </c>
      <c r="Q38" s="26">
        <v>43815</v>
      </c>
    </row>
    <row r="39" spans="1:17" s="9" customFormat="1" ht="19.7" customHeight="1">
      <c r="A39" s="9">
        <v>3</v>
      </c>
      <c r="B39" s="21">
        <f t="shared" si="2"/>
        <v>24</v>
      </c>
      <c r="C39" s="331" t="s">
        <v>531</v>
      </c>
      <c r="D39" s="331" t="s">
        <v>531</v>
      </c>
      <c r="E39" s="332" t="s">
        <v>775</v>
      </c>
      <c r="F39" s="321">
        <v>4</v>
      </c>
      <c r="G39" s="323">
        <v>226</v>
      </c>
      <c r="H39" s="36">
        <f>F39*G39</f>
        <v>904</v>
      </c>
      <c r="I39" s="167"/>
      <c r="J39" s="30" t="s">
        <v>776</v>
      </c>
      <c r="K39" s="38" t="s">
        <v>777</v>
      </c>
      <c r="L39" s="21"/>
      <c r="M39" s="25">
        <v>43801</v>
      </c>
      <c r="N39" s="21"/>
      <c r="O39" s="32"/>
      <c r="P39" s="32">
        <v>43815</v>
      </c>
      <c r="Q39" s="26">
        <v>43815</v>
      </c>
    </row>
    <row r="40" spans="1:17" s="9" customFormat="1" ht="19.7" customHeight="1">
      <c r="A40" s="9">
        <v>3</v>
      </c>
      <c r="B40" s="21">
        <f t="shared" si="2"/>
        <v>25</v>
      </c>
      <c r="C40" s="331" t="s">
        <v>531</v>
      </c>
      <c r="D40" s="331" t="s">
        <v>531</v>
      </c>
      <c r="E40" s="332" t="s">
        <v>778</v>
      </c>
      <c r="F40" s="321">
        <v>1</v>
      </c>
      <c r="G40" s="323">
        <v>226</v>
      </c>
      <c r="H40" s="36">
        <f>F40*G40</f>
        <v>226</v>
      </c>
      <c r="I40" s="167"/>
      <c r="J40" s="30" t="s">
        <v>779</v>
      </c>
      <c r="K40" s="38" t="s">
        <v>760</v>
      </c>
      <c r="L40" s="21"/>
      <c r="M40" s="25">
        <v>43801</v>
      </c>
      <c r="N40" s="21"/>
      <c r="O40" s="32"/>
      <c r="P40" s="32">
        <v>43815</v>
      </c>
      <c r="Q40" s="26">
        <v>43815</v>
      </c>
    </row>
    <row r="41" spans="1:17" s="9" customFormat="1" ht="19.7" customHeight="1">
      <c r="A41" s="9">
        <v>3</v>
      </c>
      <c r="B41" s="21">
        <f t="shared" si="2"/>
        <v>26</v>
      </c>
      <c r="C41" s="321" t="s">
        <v>531</v>
      </c>
      <c r="D41" s="321" t="s">
        <v>531</v>
      </c>
      <c r="E41" s="338" t="s">
        <v>980</v>
      </c>
      <c r="F41" s="359">
        <v>1</v>
      </c>
      <c r="G41" s="341">
        <v>570</v>
      </c>
      <c r="H41" s="342">
        <f t="shared" si="3"/>
        <v>570</v>
      </c>
      <c r="I41" s="167"/>
      <c r="J41" s="182" t="s">
        <v>981</v>
      </c>
      <c r="K41" s="38" t="s">
        <v>982</v>
      </c>
      <c r="L41" s="21"/>
      <c r="M41" s="25">
        <v>43801</v>
      </c>
      <c r="N41" s="21"/>
      <c r="O41" s="32"/>
      <c r="P41" s="32">
        <v>43815</v>
      </c>
      <c r="Q41" s="26">
        <v>43815</v>
      </c>
    </row>
    <row r="42" spans="1:17" s="9" customFormat="1" ht="19.7" customHeight="1">
      <c r="A42" s="9">
        <v>3</v>
      </c>
      <c r="B42" s="21">
        <f t="shared" si="2"/>
        <v>27</v>
      </c>
      <c r="C42" s="331" t="s">
        <v>531</v>
      </c>
      <c r="D42" s="331" t="s">
        <v>531</v>
      </c>
      <c r="E42" s="332" t="s">
        <v>983</v>
      </c>
      <c r="F42" s="333">
        <v>1</v>
      </c>
      <c r="G42" s="334">
        <v>268</v>
      </c>
      <c r="H42" s="36">
        <f t="shared" si="3"/>
        <v>268</v>
      </c>
      <c r="I42" s="36"/>
      <c r="J42" s="30" t="s">
        <v>984</v>
      </c>
      <c r="K42" s="38" t="s">
        <v>985</v>
      </c>
      <c r="L42" s="21"/>
      <c r="M42" s="25">
        <v>43801</v>
      </c>
      <c r="N42" s="21"/>
      <c r="O42" s="32"/>
      <c r="P42" s="32">
        <v>43815</v>
      </c>
      <c r="Q42" s="26">
        <v>43815</v>
      </c>
    </row>
    <row r="43" spans="1:17" s="9" customFormat="1" ht="19.7" customHeight="1">
      <c r="A43" s="9">
        <v>3</v>
      </c>
      <c r="B43" s="21">
        <f>+B42+1</f>
        <v>28</v>
      </c>
      <c r="C43" s="313" t="s">
        <v>565</v>
      </c>
      <c r="D43" s="313" t="s">
        <v>565</v>
      </c>
      <c r="E43" s="317" t="s">
        <v>986</v>
      </c>
      <c r="F43" s="318">
        <v>1</v>
      </c>
      <c r="G43" s="317">
        <v>5500</v>
      </c>
      <c r="H43" s="299">
        <f t="shared" si="3"/>
        <v>5500</v>
      </c>
      <c r="I43" s="300"/>
      <c r="J43" s="301" t="s">
        <v>987</v>
      </c>
      <c r="K43" s="38"/>
      <c r="L43" s="21"/>
      <c r="M43" s="25">
        <v>43801</v>
      </c>
      <c r="N43" s="21"/>
      <c r="O43" s="32">
        <v>43816</v>
      </c>
      <c r="P43" s="32">
        <v>43816</v>
      </c>
      <c r="Q43" s="26">
        <v>43816</v>
      </c>
    </row>
    <row r="44" spans="1:17" s="9" customFormat="1" ht="19.7" customHeight="1">
      <c r="A44" s="9">
        <v>3</v>
      </c>
      <c r="B44" s="21">
        <f t="shared" si="2"/>
        <v>29</v>
      </c>
      <c r="C44" s="313" t="s">
        <v>565</v>
      </c>
      <c r="D44" s="313" t="s">
        <v>565</v>
      </c>
      <c r="E44" s="317" t="s">
        <v>988</v>
      </c>
      <c r="F44" s="318">
        <v>1</v>
      </c>
      <c r="G44" s="317">
        <v>5300</v>
      </c>
      <c r="H44" s="299">
        <f t="shared" si="3"/>
        <v>5300</v>
      </c>
      <c r="I44" s="300"/>
      <c r="J44" s="301" t="s">
        <v>989</v>
      </c>
      <c r="K44" s="38"/>
      <c r="L44" s="21"/>
      <c r="M44" s="25">
        <v>43801</v>
      </c>
      <c r="N44" s="21"/>
      <c r="O44" s="32">
        <v>43816</v>
      </c>
      <c r="P44" s="32">
        <v>43816</v>
      </c>
      <c r="Q44" s="26">
        <v>43816</v>
      </c>
    </row>
    <row r="45" spans="1:17" s="9" customFormat="1" ht="19.7" customHeight="1">
      <c r="A45" s="9">
        <v>3</v>
      </c>
      <c r="B45" s="21">
        <f t="shared" si="2"/>
        <v>30</v>
      </c>
      <c r="C45" s="313" t="s">
        <v>565</v>
      </c>
      <c r="D45" s="313" t="s">
        <v>565</v>
      </c>
      <c r="E45" s="317" t="s">
        <v>990</v>
      </c>
      <c r="F45" s="318">
        <v>1</v>
      </c>
      <c r="G45" s="317">
        <v>4000</v>
      </c>
      <c r="H45" s="299">
        <f t="shared" si="3"/>
        <v>4000</v>
      </c>
      <c r="I45" s="300"/>
      <c r="J45" s="301" t="s">
        <v>991</v>
      </c>
      <c r="K45" s="38"/>
      <c r="L45" s="21"/>
      <c r="M45" s="25">
        <v>43801</v>
      </c>
      <c r="N45" s="21"/>
      <c r="O45" s="32">
        <v>43816</v>
      </c>
      <c r="P45" s="32">
        <v>43816</v>
      </c>
      <c r="Q45" s="26">
        <v>43816</v>
      </c>
    </row>
    <row r="46" spans="1:17" s="9" customFormat="1" ht="19.7" customHeight="1">
      <c r="A46" s="9">
        <v>3</v>
      </c>
      <c r="B46" s="21">
        <f t="shared" si="2"/>
        <v>31</v>
      </c>
      <c r="C46" s="313" t="s">
        <v>565</v>
      </c>
      <c r="D46" s="313" t="s">
        <v>565</v>
      </c>
      <c r="E46" s="317" t="s">
        <v>992</v>
      </c>
      <c r="F46" s="318">
        <v>1</v>
      </c>
      <c r="G46" s="317">
        <v>4400</v>
      </c>
      <c r="H46" s="299">
        <f t="shared" si="3"/>
        <v>4400</v>
      </c>
      <c r="I46" s="300"/>
      <c r="J46" s="301" t="s">
        <v>993</v>
      </c>
      <c r="K46" s="38"/>
      <c r="L46" s="21"/>
      <c r="M46" s="25">
        <v>43801</v>
      </c>
      <c r="N46" s="21"/>
      <c r="O46" s="32">
        <v>43816</v>
      </c>
      <c r="P46" s="32">
        <v>43816</v>
      </c>
      <c r="Q46" s="26">
        <v>43816</v>
      </c>
    </row>
    <row r="47" spans="1:17" s="9" customFormat="1" ht="19.7" customHeight="1">
      <c r="A47" s="9">
        <v>3</v>
      </c>
      <c r="B47" s="21">
        <f t="shared" si="2"/>
        <v>32</v>
      </c>
      <c r="C47" s="313" t="s">
        <v>565</v>
      </c>
      <c r="D47" s="313" t="s">
        <v>565</v>
      </c>
      <c r="E47" s="317" t="s">
        <v>994</v>
      </c>
      <c r="F47" s="318">
        <v>1</v>
      </c>
      <c r="G47" s="317">
        <v>3250</v>
      </c>
      <c r="H47" s="299">
        <f t="shared" si="3"/>
        <v>3250</v>
      </c>
      <c r="I47" s="300"/>
      <c r="J47" s="301" t="s">
        <v>995</v>
      </c>
      <c r="K47" s="38"/>
      <c r="L47" s="21"/>
      <c r="M47" s="25">
        <v>43801</v>
      </c>
      <c r="N47" s="21"/>
      <c r="O47" s="32">
        <v>43816</v>
      </c>
      <c r="P47" s="32">
        <v>43816</v>
      </c>
      <c r="Q47" s="26">
        <v>43816</v>
      </c>
    </row>
    <row r="48" spans="1:17" s="9" customFormat="1" ht="19.7" customHeight="1">
      <c r="A48" s="9">
        <v>3</v>
      </c>
      <c r="B48" s="21">
        <f t="shared" si="2"/>
        <v>33</v>
      </c>
      <c r="C48" s="331" t="s">
        <v>531</v>
      </c>
      <c r="D48" s="331" t="s">
        <v>531</v>
      </c>
      <c r="E48" s="472" t="s">
        <v>996</v>
      </c>
      <c r="F48" s="337">
        <v>6</v>
      </c>
      <c r="G48" s="338">
        <v>200</v>
      </c>
      <c r="H48" s="36">
        <f t="shared" si="3"/>
        <v>1200</v>
      </c>
      <c r="I48" s="309"/>
      <c r="J48" s="183" t="s">
        <v>997</v>
      </c>
      <c r="K48" s="38"/>
      <c r="L48" s="21"/>
      <c r="M48" s="25">
        <v>43801</v>
      </c>
      <c r="N48" s="21"/>
      <c r="O48" s="32"/>
      <c r="P48" s="32">
        <v>43815</v>
      </c>
      <c r="Q48" s="26">
        <v>43815</v>
      </c>
    </row>
    <row r="49" spans="1:17" s="9" customFormat="1" ht="19.7" customHeight="1">
      <c r="A49" s="9">
        <v>3</v>
      </c>
      <c r="B49" s="21">
        <f t="shared" si="2"/>
        <v>34</v>
      </c>
      <c r="C49" s="331" t="s">
        <v>531</v>
      </c>
      <c r="D49" s="331" t="s">
        <v>531</v>
      </c>
      <c r="E49" s="364" t="s">
        <v>839</v>
      </c>
      <c r="F49" s="321">
        <v>8</v>
      </c>
      <c r="G49" s="473">
        <v>71</v>
      </c>
      <c r="H49" s="38">
        <f t="shared" si="3"/>
        <v>568</v>
      </c>
      <c r="I49" s="167"/>
      <c r="J49" s="31" t="s">
        <v>840</v>
      </c>
      <c r="K49" s="38"/>
      <c r="L49" s="21"/>
      <c r="M49" s="25">
        <v>43801</v>
      </c>
      <c r="N49" s="21"/>
      <c r="O49" s="32"/>
      <c r="P49" s="32">
        <v>43815</v>
      </c>
      <c r="Q49" s="26">
        <v>43815</v>
      </c>
    </row>
    <row r="50" spans="1:17" s="9" customFormat="1" ht="19.7" customHeight="1">
      <c r="A50" s="9">
        <v>3</v>
      </c>
      <c r="B50" s="21">
        <f t="shared" si="2"/>
        <v>35</v>
      </c>
      <c r="C50" s="331" t="s">
        <v>531</v>
      </c>
      <c r="D50" s="331" t="s">
        <v>531</v>
      </c>
      <c r="E50" s="364" t="s">
        <v>841</v>
      </c>
      <c r="F50" s="321">
        <v>8</v>
      </c>
      <c r="G50" s="473">
        <v>30</v>
      </c>
      <c r="H50" s="38">
        <f t="shared" si="3"/>
        <v>240</v>
      </c>
      <c r="I50" s="167"/>
      <c r="J50" s="31" t="s">
        <v>842</v>
      </c>
      <c r="K50" s="38"/>
      <c r="L50" s="21"/>
      <c r="M50" s="25">
        <v>43801</v>
      </c>
      <c r="N50" s="21"/>
      <c r="O50" s="32"/>
      <c r="P50" s="32">
        <v>43815</v>
      </c>
      <c r="Q50" s="26">
        <v>43815</v>
      </c>
    </row>
    <row r="51" spans="1:17" s="9" customFormat="1" ht="19.7" customHeight="1">
      <c r="A51" s="9">
        <v>3</v>
      </c>
      <c r="B51" s="21">
        <f t="shared" si="2"/>
        <v>36</v>
      </c>
      <c r="C51" s="335" t="s">
        <v>577</v>
      </c>
      <c r="D51" s="335" t="s">
        <v>577</v>
      </c>
      <c r="E51" s="336" t="s">
        <v>780</v>
      </c>
      <c r="F51" s="337">
        <v>1</v>
      </c>
      <c r="G51" s="338">
        <v>62780</v>
      </c>
      <c r="H51" s="36">
        <f t="shared" si="3"/>
        <v>62780</v>
      </c>
      <c r="I51" s="309"/>
      <c r="J51" s="182" t="s">
        <v>781</v>
      </c>
      <c r="K51" s="38"/>
      <c r="L51" s="21"/>
      <c r="M51" s="25">
        <v>43801</v>
      </c>
      <c r="N51" s="21"/>
      <c r="O51" s="32"/>
      <c r="P51" s="32">
        <v>43815</v>
      </c>
      <c r="Q51" s="26">
        <v>43815</v>
      </c>
    </row>
    <row r="52" spans="1:17" s="9" customFormat="1" ht="19.7" customHeight="1">
      <c r="A52" s="9">
        <v>3</v>
      </c>
      <c r="B52" s="21">
        <f t="shared" si="2"/>
        <v>37</v>
      </c>
      <c r="C52" s="335" t="s">
        <v>577</v>
      </c>
      <c r="D52" s="335" t="s">
        <v>577</v>
      </c>
      <c r="E52" s="336" t="s">
        <v>998</v>
      </c>
      <c r="F52" s="337">
        <v>5</v>
      </c>
      <c r="G52" s="338">
        <v>1740</v>
      </c>
      <c r="H52" s="36">
        <f t="shared" si="3"/>
        <v>8700</v>
      </c>
      <c r="I52" s="179"/>
      <c r="J52" s="182" t="s">
        <v>999</v>
      </c>
      <c r="K52" s="38"/>
      <c r="L52" s="21"/>
      <c r="M52" s="25">
        <v>43801</v>
      </c>
      <c r="N52" s="21"/>
      <c r="O52" s="32"/>
      <c r="P52" s="32">
        <v>43815</v>
      </c>
      <c r="Q52" s="26">
        <v>43815</v>
      </c>
    </row>
    <row r="53" spans="1:17" s="9" customFormat="1" ht="19.7" customHeight="1">
      <c r="A53" s="9">
        <v>3</v>
      </c>
      <c r="B53" s="21">
        <f t="shared" si="2"/>
        <v>38</v>
      </c>
      <c r="C53" s="335" t="s">
        <v>782</v>
      </c>
      <c r="D53" s="335" t="s">
        <v>783</v>
      </c>
      <c r="E53" s="336" t="s">
        <v>1000</v>
      </c>
      <c r="F53" s="337">
        <v>1</v>
      </c>
      <c r="G53" s="338">
        <v>1020</v>
      </c>
      <c r="H53" s="36">
        <f t="shared" si="3"/>
        <v>1020</v>
      </c>
      <c r="I53" s="179"/>
      <c r="J53" s="182" t="s">
        <v>1001</v>
      </c>
      <c r="K53" s="38"/>
      <c r="L53" s="21"/>
      <c r="M53" s="25">
        <v>43801</v>
      </c>
      <c r="N53" s="21"/>
      <c r="O53" s="32">
        <v>43815</v>
      </c>
      <c r="P53" s="32"/>
      <c r="Q53" s="26">
        <v>43809</v>
      </c>
    </row>
    <row r="54" spans="1:17" s="9" customFormat="1" ht="19.7" customHeight="1">
      <c r="A54" s="9">
        <v>3</v>
      </c>
      <c r="B54" s="21">
        <f t="shared" si="2"/>
        <v>39</v>
      </c>
      <c r="C54" s="335" t="s">
        <v>782</v>
      </c>
      <c r="D54" s="335" t="s">
        <v>783</v>
      </c>
      <c r="E54" s="336" t="s">
        <v>1002</v>
      </c>
      <c r="F54" s="337">
        <v>1</v>
      </c>
      <c r="G54" s="338">
        <v>1720</v>
      </c>
      <c r="H54" s="36">
        <f t="shared" si="3"/>
        <v>1720</v>
      </c>
      <c r="I54" s="179"/>
      <c r="J54" s="182" t="s">
        <v>785</v>
      </c>
      <c r="K54" s="38"/>
      <c r="L54" s="21"/>
      <c r="M54" s="25">
        <v>43801</v>
      </c>
      <c r="N54" s="21"/>
      <c r="O54" s="32">
        <v>43815</v>
      </c>
      <c r="P54" s="32"/>
      <c r="Q54" s="26">
        <v>43809</v>
      </c>
    </row>
    <row r="55" spans="1:17" s="9" customFormat="1" ht="19.7" customHeight="1">
      <c r="A55" s="9">
        <v>3</v>
      </c>
      <c r="B55" s="21">
        <f t="shared" si="2"/>
        <v>40</v>
      </c>
      <c r="C55" s="321" t="s">
        <v>531</v>
      </c>
      <c r="D55" s="321" t="s">
        <v>531</v>
      </c>
      <c r="E55" s="339" t="s">
        <v>786</v>
      </c>
      <c r="F55" s="340">
        <v>30</v>
      </c>
      <c r="G55" s="341">
        <v>19</v>
      </c>
      <c r="H55" s="342">
        <f t="shared" si="3"/>
        <v>570</v>
      </c>
      <c r="I55" s="167"/>
      <c r="J55" s="164" t="s">
        <v>787</v>
      </c>
      <c r="K55" s="38"/>
      <c r="L55" s="21"/>
      <c r="M55" s="25">
        <v>43801</v>
      </c>
      <c r="N55" s="21"/>
      <c r="O55" s="32"/>
      <c r="P55" s="32">
        <v>43815</v>
      </c>
      <c r="Q55" s="26">
        <v>43815</v>
      </c>
    </row>
    <row r="56" spans="1:17" s="9" customFormat="1" ht="19.7" customHeight="1">
      <c r="A56" s="9">
        <v>3</v>
      </c>
      <c r="B56" s="21">
        <f t="shared" si="2"/>
        <v>41</v>
      </c>
      <c r="C56" s="321" t="s">
        <v>531</v>
      </c>
      <c r="D56" s="321" t="s">
        <v>531</v>
      </c>
      <c r="E56" s="339" t="s">
        <v>1003</v>
      </c>
      <c r="F56" s="340">
        <v>10</v>
      </c>
      <c r="G56" s="341">
        <v>79</v>
      </c>
      <c r="H56" s="342">
        <f t="shared" si="3"/>
        <v>790</v>
      </c>
      <c r="I56" s="167"/>
      <c r="J56" s="164" t="s">
        <v>1004</v>
      </c>
      <c r="K56" s="38"/>
      <c r="L56" s="21"/>
      <c r="M56" s="25">
        <v>43801</v>
      </c>
      <c r="N56" s="21"/>
      <c r="O56" s="32"/>
      <c r="P56" s="32">
        <v>43815</v>
      </c>
      <c r="Q56" s="26">
        <v>43815</v>
      </c>
    </row>
    <row r="57" spans="1:17" s="9" customFormat="1" ht="19.7" customHeight="1">
      <c r="A57" s="9">
        <v>3</v>
      </c>
      <c r="B57" s="21">
        <f t="shared" si="2"/>
        <v>42</v>
      </c>
      <c r="C57" s="331" t="s">
        <v>531</v>
      </c>
      <c r="D57" s="331" t="s">
        <v>531</v>
      </c>
      <c r="E57" s="332" t="s">
        <v>788</v>
      </c>
      <c r="F57" s="333">
        <v>4</v>
      </c>
      <c r="G57" s="343">
        <v>212</v>
      </c>
      <c r="H57" s="36">
        <f t="shared" si="3"/>
        <v>848</v>
      </c>
      <c r="I57" s="36"/>
      <c r="J57" s="30" t="s">
        <v>789</v>
      </c>
      <c r="K57" s="38" t="s">
        <v>790</v>
      </c>
      <c r="L57" s="21"/>
      <c r="M57" s="25">
        <v>43801</v>
      </c>
      <c r="N57" s="21"/>
      <c r="O57" s="32"/>
      <c r="P57" s="32">
        <v>43815</v>
      </c>
      <c r="Q57" s="26">
        <v>43815</v>
      </c>
    </row>
    <row r="58" spans="1:17" s="9" customFormat="1" ht="19.7" customHeight="1">
      <c r="A58" s="9">
        <v>3</v>
      </c>
      <c r="B58" s="21">
        <f t="shared" si="2"/>
        <v>43</v>
      </c>
      <c r="C58" s="331" t="s">
        <v>531</v>
      </c>
      <c r="D58" s="331" t="s">
        <v>531</v>
      </c>
      <c r="E58" s="332" t="s">
        <v>538</v>
      </c>
      <c r="F58" s="333">
        <v>6</v>
      </c>
      <c r="G58" s="343">
        <v>212</v>
      </c>
      <c r="H58" s="36">
        <f t="shared" si="3"/>
        <v>1272</v>
      </c>
      <c r="I58" s="36"/>
      <c r="J58" s="30" t="s">
        <v>791</v>
      </c>
      <c r="K58" s="38" t="s">
        <v>792</v>
      </c>
      <c r="L58" s="21"/>
      <c r="M58" s="25">
        <v>43801</v>
      </c>
      <c r="N58" s="21"/>
      <c r="O58" s="32"/>
      <c r="P58" s="32">
        <v>43815</v>
      </c>
      <c r="Q58" s="26">
        <v>43815</v>
      </c>
    </row>
    <row r="59" spans="1:17" s="9" customFormat="1" ht="19.7" customHeight="1">
      <c r="A59" s="9">
        <v>3</v>
      </c>
      <c r="B59" s="21">
        <f t="shared" si="2"/>
        <v>44</v>
      </c>
      <c r="C59" s="331" t="s">
        <v>531</v>
      </c>
      <c r="D59" s="331" t="s">
        <v>531</v>
      </c>
      <c r="E59" s="332" t="s">
        <v>793</v>
      </c>
      <c r="F59" s="333">
        <v>6</v>
      </c>
      <c r="G59" s="343">
        <v>226</v>
      </c>
      <c r="H59" s="36">
        <f t="shared" si="3"/>
        <v>1356</v>
      </c>
      <c r="I59" s="36"/>
      <c r="J59" s="30" t="s">
        <v>794</v>
      </c>
      <c r="K59" s="38" t="s">
        <v>795</v>
      </c>
      <c r="L59" s="21"/>
      <c r="M59" s="25">
        <v>43801</v>
      </c>
      <c r="N59" s="21"/>
      <c r="O59" s="32"/>
      <c r="P59" s="32">
        <v>43815</v>
      </c>
      <c r="Q59" s="26">
        <v>43815</v>
      </c>
    </row>
    <row r="60" spans="1:17" s="9" customFormat="1" ht="19.7" customHeight="1">
      <c r="A60" s="9">
        <v>3</v>
      </c>
      <c r="B60" s="21">
        <f t="shared" si="2"/>
        <v>45</v>
      </c>
      <c r="C60" s="331" t="s">
        <v>531</v>
      </c>
      <c r="D60" s="331" t="s">
        <v>531</v>
      </c>
      <c r="E60" s="332" t="s">
        <v>796</v>
      </c>
      <c r="F60" s="333">
        <v>23</v>
      </c>
      <c r="G60" s="343">
        <v>18</v>
      </c>
      <c r="H60" s="36">
        <f t="shared" si="3"/>
        <v>414</v>
      </c>
      <c r="I60" s="36"/>
      <c r="J60" s="30" t="s">
        <v>797</v>
      </c>
      <c r="K60" s="38" t="s">
        <v>798</v>
      </c>
      <c r="L60" s="21"/>
      <c r="M60" s="25">
        <v>43801</v>
      </c>
      <c r="N60" s="21"/>
      <c r="O60" s="32"/>
      <c r="P60" s="32">
        <v>43815</v>
      </c>
      <c r="Q60" s="26">
        <v>43815</v>
      </c>
    </row>
    <row r="61" spans="1:17" s="9" customFormat="1" ht="19.7" customHeight="1">
      <c r="A61" s="9">
        <v>3</v>
      </c>
      <c r="B61" s="21">
        <f t="shared" si="2"/>
        <v>46</v>
      </c>
      <c r="C61" s="331" t="s">
        <v>531</v>
      </c>
      <c r="D61" s="331" t="s">
        <v>531</v>
      </c>
      <c r="E61" s="332" t="s">
        <v>799</v>
      </c>
      <c r="F61" s="333">
        <v>10</v>
      </c>
      <c r="G61" s="343">
        <v>23</v>
      </c>
      <c r="H61" s="36">
        <f t="shared" si="3"/>
        <v>230</v>
      </c>
      <c r="I61" s="36"/>
      <c r="J61" s="30" t="s">
        <v>800</v>
      </c>
      <c r="K61" s="38" t="s">
        <v>801</v>
      </c>
      <c r="L61" s="21"/>
      <c r="M61" s="25">
        <v>43801</v>
      </c>
      <c r="N61" s="21"/>
      <c r="O61" s="32"/>
      <c r="P61" s="32">
        <v>43815</v>
      </c>
      <c r="Q61" s="26">
        <v>43815</v>
      </c>
    </row>
    <row r="62" spans="1:17" s="9" customFormat="1" ht="19.7" customHeight="1">
      <c r="A62" s="9">
        <v>3</v>
      </c>
      <c r="B62" s="21">
        <f t="shared" si="2"/>
        <v>47</v>
      </c>
      <c r="C62" s="331" t="s">
        <v>531</v>
      </c>
      <c r="D62" s="331" t="s">
        <v>531</v>
      </c>
      <c r="E62" s="332" t="s">
        <v>805</v>
      </c>
      <c r="F62" s="333">
        <v>4</v>
      </c>
      <c r="G62" s="343">
        <v>212</v>
      </c>
      <c r="H62" s="36">
        <f t="shared" si="3"/>
        <v>848</v>
      </c>
      <c r="I62" s="36"/>
      <c r="J62" s="30" t="s">
        <v>806</v>
      </c>
      <c r="K62" s="38" t="s">
        <v>807</v>
      </c>
      <c r="L62" s="21"/>
      <c r="M62" s="25">
        <v>43801</v>
      </c>
      <c r="N62" s="21"/>
      <c r="O62" s="32"/>
      <c r="P62" s="32">
        <v>43815</v>
      </c>
      <c r="Q62" s="26">
        <v>43815</v>
      </c>
    </row>
    <row r="63" spans="1:17" s="9" customFormat="1" ht="19.7" customHeight="1">
      <c r="A63" s="9">
        <v>3</v>
      </c>
      <c r="B63" s="21">
        <f t="shared" si="2"/>
        <v>48</v>
      </c>
      <c r="C63" s="335" t="s">
        <v>577</v>
      </c>
      <c r="D63" s="335" t="s">
        <v>577</v>
      </c>
      <c r="E63" s="341" t="s">
        <v>1005</v>
      </c>
      <c r="F63" s="335">
        <v>1</v>
      </c>
      <c r="G63" s="341">
        <v>7110</v>
      </c>
      <c r="H63" s="342">
        <f t="shared" si="3"/>
        <v>7110</v>
      </c>
      <c r="I63" s="349"/>
      <c r="J63" s="350" t="s">
        <v>1006</v>
      </c>
      <c r="K63" s="38"/>
      <c r="L63" s="21"/>
      <c r="M63" s="25">
        <v>43801</v>
      </c>
      <c r="N63" s="21"/>
      <c r="O63" s="32"/>
      <c r="P63" s="32">
        <v>43815</v>
      </c>
      <c r="Q63" s="26">
        <v>43815</v>
      </c>
    </row>
    <row r="64" spans="1:17" s="9" customFormat="1" ht="19.7" customHeight="1">
      <c r="A64" s="9">
        <v>3</v>
      </c>
      <c r="B64" s="21">
        <f t="shared" si="2"/>
        <v>49</v>
      </c>
      <c r="C64" s="324" t="s">
        <v>531</v>
      </c>
      <c r="D64" s="324" t="s">
        <v>531</v>
      </c>
      <c r="E64" s="325" t="s">
        <v>1007</v>
      </c>
      <c r="F64" s="326">
        <v>2</v>
      </c>
      <c r="G64" s="327">
        <v>221</v>
      </c>
      <c r="H64" s="328">
        <f t="shared" si="3"/>
        <v>442</v>
      </c>
      <c r="I64" s="329"/>
      <c r="J64" s="330" t="s">
        <v>1008</v>
      </c>
      <c r="K64" s="38"/>
      <c r="L64" s="21"/>
      <c r="M64" s="25">
        <v>43801</v>
      </c>
      <c r="N64" s="21"/>
      <c r="O64" s="32"/>
      <c r="P64" s="32">
        <v>43815</v>
      </c>
      <c r="Q64" s="26">
        <v>43815</v>
      </c>
    </row>
    <row r="65" spans="1:17" s="9" customFormat="1" ht="19.7" customHeight="1">
      <c r="A65" s="9">
        <v>3</v>
      </c>
      <c r="B65" s="21">
        <f t="shared" si="2"/>
        <v>50</v>
      </c>
      <c r="C65" s="324" t="s">
        <v>531</v>
      </c>
      <c r="D65" s="324" t="s">
        <v>531</v>
      </c>
      <c r="E65" s="325" t="s">
        <v>1009</v>
      </c>
      <c r="F65" s="326">
        <v>4</v>
      </c>
      <c r="G65" s="327">
        <v>720</v>
      </c>
      <c r="H65" s="328">
        <f t="shared" si="3"/>
        <v>2880</v>
      </c>
      <c r="I65" s="329"/>
      <c r="J65" s="330" t="s">
        <v>680</v>
      </c>
      <c r="K65" s="38"/>
      <c r="L65" s="21"/>
      <c r="M65" s="25">
        <v>43801</v>
      </c>
      <c r="N65" s="21"/>
      <c r="O65" s="32"/>
      <c r="P65" s="32">
        <v>43815</v>
      </c>
      <c r="Q65" s="26">
        <v>43815</v>
      </c>
    </row>
    <row r="66" spans="1:17" s="9" customFormat="1" ht="19.7" customHeight="1">
      <c r="B66" s="21">
        <f t="shared" si="2"/>
        <v>51</v>
      </c>
      <c r="C66" s="474" t="s">
        <v>531</v>
      </c>
      <c r="D66" s="474" t="s">
        <v>531</v>
      </c>
      <c r="E66" s="475" t="s">
        <v>1010</v>
      </c>
      <c r="F66" s="476">
        <v>3</v>
      </c>
      <c r="G66" s="477">
        <v>1200</v>
      </c>
      <c r="H66" s="477">
        <f t="shared" si="3"/>
        <v>3600</v>
      </c>
      <c r="I66" s="478"/>
      <c r="J66" s="475" t="s">
        <v>809</v>
      </c>
      <c r="K66" s="38"/>
      <c r="L66" s="21"/>
      <c r="M66" s="25">
        <v>43850</v>
      </c>
      <c r="N66" s="21"/>
      <c r="O66" s="32"/>
      <c r="P66" s="32">
        <v>43853</v>
      </c>
      <c r="Q66" s="26"/>
    </row>
    <row r="67" spans="1:17" s="9" customFormat="1" ht="19.7" customHeight="1">
      <c r="B67" s="21"/>
      <c r="C67" s="21"/>
      <c r="D67" s="21"/>
      <c r="E67" s="312">
        <f>SUM(H23:H66)</f>
        <v>265172</v>
      </c>
      <c r="F67" s="22"/>
      <c r="G67" s="266"/>
      <c r="I67" s="167"/>
      <c r="J67" s="31"/>
      <c r="K67" s="38"/>
      <c r="L67" s="21"/>
      <c r="M67" s="25"/>
      <c r="N67" s="21"/>
      <c r="O67" s="32"/>
      <c r="P67" s="32"/>
      <c r="Q67" s="26"/>
    </row>
    <row r="68" spans="1:17" s="9" customFormat="1" ht="19.7" customHeight="1">
      <c r="B68" s="21"/>
      <c r="C68" s="21"/>
      <c r="D68" s="21"/>
      <c r="E68" s="75"/>
      <c r="F68" s="22"/>
      <c r="G68" s="266"/>
      <c r="H68" s="311"/>
      <c r="I68" s="167"/>
      <c r="J68" s="31"/>
      <c r="K68" s="38"/>
      <c r="L68" s="21"/>
      <c r="M68" s="25"/>
      <c r="N68" s="21"/>
      <c r="O68" s="32"/>
      <c r="P68" s="32"/>
      <c r="Q68" s="26"/>
    </row>
    <row r="69" spans="1:17" s="9" customFormat="1" ht="19.7" customHeight="1">
      <c r="B69" s="21"/>
      <c r="C69" s="21"/>
      <c r="D69" s="21"/>
      <c r="E69" s="41"/>
      <c r="F69" s="22"/>
      <c r="G69" s="36"/>
      <c r="H69" s="38"/>
      <c r="I69" s="188"/>
      <c r="J69" s="31"/>
      <c r="K69" s="31"/>
      <c r="L69" s="21"/>
      <c r="M69" s="25"/>
      <c r="N69" s="21"/>
      <c r="O69" s="32"/>
      <c r="P69" s="32"/>
      <c r="Q69" s="26"/>
    </row>
    <row r="70" spans="1:17" s="9" customFormat="1" ht="19.7" customHeight="1">
      <c r="B70" s="479" t="s">
        <v>1011</v>
      </c>
      <c r="C70" s="480"/>
      <c r="D70" s="480"/>
      <c r="E70" s="481"/>
      <c r="F70" s="22"/>
      <c r="G70" s="36"/>
      <c r="H70" s="38"/>
      <c r="I70" s="188"/>
      <c r="J70" s="31"/>
      <c r="K70" s="31"/>
      <c r="L70" s="21"/>
      <c r="M70" s="25"/>
      <c r="N70" s="21"/>
      <c r="O70" s="32"/>
      <c r="P70" s="32"/>
      <c r="Q70" s="26"/>
    </row>
    <row r="71" spans="1:17" s="9" customFormat="1" ht="19.7" customHeight="1">
      <c r="A71" s="9">
        <v>13</v>
      </c>
      <c r="B71" s="21">
        <f>+B66+1</f>
        <v>52</v>
      </c>
      <c r="C71" s="351" t="s">
        <v>531</v>
      </c>
      <c r="D71" s="351" t="s">
        <v>531</v>
      </c>
      <c r="E71" s="482" t="s">
        <v>1012</v>
      </c>
      <c r="F71" s="357">
        <v>1</v>
      </c>
      <c r="G71" s="483">
        <v>2830</v>
      </c>
      <c r="H71" s="36">
        <f t="shared" ref="H71:H96" si="4">F71*G71</f>
        <v>2830</v>
      </c>
      <c r="I71" s="167"/>
      <c r="J71" s="31" t="s">
        <v>1013</v>
      </c>
      <c r="K71" s="31"/>
      <c r="L71" s="21"/>
      <c r="M71" s="25">
        <v>43801</v>
      </c>
      <c r="N71" s="21"/>
      <c r="O71" s="32"/>
      <c r="P71" s="32">
        <v>43815</v>
      </c>
      <c r="Q71" s="26">
        <v>43815</v>
      </c>
    </row>
    <row r="72" spans="1:17" s="9" customFormat="1" ht="19.7" customHeight="1">
      <c r="A72" s="9">
        <v>13</v>
      </c>
      <c r="B72" s="21">
        <f>+B71+1</f>
        <v>53</v>
      </c>
      <c r="C72" s="313" t="s">
        <v>565</v>
      </c>
      <c r="D72" s="313" t="s">
        <v>565</v>
      </c>
      <c r="E72" s="484" t="s">
        <v>1014</v>
      </c>
      <c r="F72" s="485">
        <v>1</v>
      </c>
      <c r="G72" s="486">
        <v>13200</v>
      </c>
      <c r="H72" s="328">
        <f t="shared" si="4"/>
        <v>13200</v>
      </c>
      <c r="I72" s="167"/>
      <c r="J72" s="175" t="s">
        <v>1015</v>
      </c>
      <c r="K72" s="31"/>
      <c r="L72" s="21"/>
      <c r="M72" s="25">
        <v>43801</v>
      </c>
      <c r="N72" s="21"/>
      <c r="O72" s="32">
        <v>43816</v>
      </c>
      <c r="P72" s="32">
        <v>43816</v>
      </c>
      <c r="Q72" s="26">
        <v>43816</v>
      </c>
    </row>
    <row r="73" spans="1:17" s="9" customFormat="1" ht="19.7" customHeight="1">
      <c r="A73" s="9">
        <v>13</v>
      </c>
      <c r="B73" s="21">
        <f t="shared" ref="B73:B99" si="5">+B72+1</f>
        <v>54</v>
      </c>
      <c r="C73" s="313" t="s">
        <v>565</v>
      </c>
      <c r="D73" s="313" t="s">
        <v>565</v>
      </c>
      <c r="E73" s="484" t="s">
        <v>1016</v>
      </c>
      <c r="F73" s="485">
        <v>1</v>
      </c>
      <c r="G73" s="486">
        <v>9150</v>
      </c>
      <c r="H73" s="328">
        <f t="shared" si="4"/>
        <v>9150</v>
      </c>
      <c r="I73" s="487"/>
      <c r="J73" s="175" t="s">
        <v>1017</v>
      </c>
      <c r="K73" s="31"/>
      <c r="L73" s="21"/>
      <c r="M73" s="25">
        <v>43801</v>
      </c>
      <c r="N73" s="21"/>
      <c r="O73" s="32">
        <v>43816</v>
      </c>
      <c r="P73" s="32">
        <v>43816</v>
      </c>
      <c r="Q73" s="26">
        <v>43816</v>
      </c>
    </row>
    <row r="74" spans="1:17" s="9" customFormat="1" ht="19.7" customHeight="1">
      <c r="A74" s="9">
        <v>13</v>
      </c>
      <c r="B74" s="21">
        <f t="shared" si="5"/>
        <v>55</v>
      </c>
      <c r="C74" s="313" t="s">
        <v>565</v>
      </c>
      <c r="D74" s="313" t="s">
        <v>565</v>
      </c>
      <c r="E74" s="484" t="s">
        <v>1018</v>
      </c>
      <c r="F74" s="485">
        <v>1</v>
      </c>
      <c r="G74" s="486">
        <v>7500</v>
      </c>
      <c r="H74" s="328">
        <f t="shared" si="4"/>
        <v>7500</v>
      </c>
      <c r="I74" s="487"/>
      <c r="J74" s="175" t="s">
        <v>1019</v>
      </c>
      <c r="K74" s="31"/>
      <c r="L74" s="21"/>
      <c r="M74" s="25">
        <v>43801</v>
      </c>
      <c r="N74" s="21"/>
      <c r="O74" s="32">
        <v>43816</v>
      </c>
      <c r="P74" s="32">
        <v>43816</v>
      </c>
      <c r="Q74" s="26">
        <v>43816</v>
      </c>
    </row>
    <row r="75" spans="1:17" s="9" customFormat="1" ht="19.7" customHeight="1">
      <c r="A75" s="9">
        <v>13</v>
      </c>
      <c r="B75" s="21">
        <f t="shared" si="5"/>
        <v>56</v>
      </c>
      <c r="C75" s="313" t="s">
        <v>565</v>
      </c>
      <c r="D75" s="313" t="s">
        <v>565</v>
      </c>
      <c r="E75" s="484" t="s">
        <v>1020</v>
      </c>
      <c r="F75" s="485">
        <v>1</v>
      </c>
      <c r="G75" s="486">
        <v>5250</v>
      </c>
      <c r="H75" s="328">
        <f t="shared" si="4"/>
        <v>5250</v>
      </c>
      <c r="I75" s="487"/>
      <c r="J75" s="175" t="s">
        <v>1021</v>
      </c>
      <c r="K75" s="31"/>
      <c r="L75" s="21"/>
      <c r="M75" s="25">
        <v>43801</v>
      </c>
      <c r="N75" s="21"/>
      <c r="O75" s="32">
        <v>43816</v>
      </c>
      <c r="P75" s="32">
        <v>43816</v>
      </c>
      <c r="Q75" s="26">
        <v>43816</v>
      </c>
    </row>
    <row r="76" spans="1:17" s="9" customFormat="1" ht="19.7" customHeight="1">
      <c r="A76" s="9">
        <v>13</v>
      </c>
      <c r="B76" s="21">
        <f t="shared" si="5"/>
        <v>57</v>
      </c>
      <c r="C76" s="488" t="s">
        <v>565</v>
      </c>
      <c r="D76" s="488" t="s">
        <v>565</v>
      </c>
      <c r="E76" s="331" t="s">
        <v>1022</v>
      </c>
      <c r="F76" s="489"/>
      <c r="G76" s="334">
        <v>15000</v>
      </c>
      <c r="H76" s="38">
        <f t="shared" si="4"/>
        <v>0</v>
      </c>
      <c r="I76" s="188"/>
      <c r="J76" s="490" t="s">
        <v>1023</v>
      </c>
      <c r="K76" s="31" t="s">
        <v>1024</v>
      </c>
      <c r="L76" s="21"/>
      <c r="M76" s="25"/>
      <c r="N76" s="21"/>
      <c r="O76" s="32"/>
      <c r="P76" s="32"/>
      <c r="Q76" s="26"/>
    </row>
    <row r="77" spans="1:17" s="9" customFormat="1" ht="19.7" customHeight="1">
      <c r="A77" s="9">
        <v>13</v>
      </c>
      <c r="B77" s="21">
        <f t="shared" si="5"/>
        <v>58</v>
      </c>
      <c r="C77" s="488" t="s">
        <v>565</v>
      </c>
      <c r="D77" s="488" t="s">
        <v>565</v>
      </c>
      <c r="E77" s="331" t="s">
        <v>1025</v>
      </c>
      <c r="F77" s="489"/>
      <c r="G77" s="334">
        <v>28000</v>
      </c>
      <c r="H77" s="38">
        <f t="shared" si="4"/>
        <v>0</v>
      </c>
      <c r="I77" s="188"/>
      <c r="J77" s="490" t="s">
        <v>1023</v>
      </c>
      <c r="K77" s="31" t="s">
        <v>1024</v>
      </c>
      <c r="L77" s="21"/>
      <c r="M77" s="25"/>
      <c r="N77" s="21"/>
      <c r="O77" s="32"/>
      <c r="P77" s="32"/>
      <c r="Q77" s="26"/>
    </row>
    <row r="78" spans="1:17" s="9" customFormat="1" ht="19.7" customHeight="1">
      <c r="A78" s="9">
        <v>13</v>
      </c>
      <c r="B78" s="21">
        <f t="shared" si="5"/>
        <v>59</v>
      </c>
      <c r="C78" s="331" t="s">
        <v>531</v>
      </c>
      <c r="D78" s="331" t="s">
        <v>531</v>
      </c>
      <c r="E78" s="391" t="s">
        <v>1026</v>
      </c>
      <c r="F78" s="334">
        <v>8</v>
      </c>
      <c r="G78" s="334">
        <v>94</v>
      </c>
      <c r="H78" s="36">
        <f t="shared" si="4"/>
        <v>752</v>
      </c>
      <c r="I78" s="309"/>
      <c r="J78" s="175" t="s">
        <v>1027</v>
      </c>
      <c r="K78" s="31" t="s">
        <v>1028</v>
      </c>
      <c r="L78" s="21"/>
      <c r="M78" s="25">
        <v>43801</v>
      </c>
      <c r="N78" s="21"/>
      <c r="O78" s="32"/>
      <c r="P78" s="32">
        <v>43815</v>
      </c>
      <c r="Q78" s="26">
        <v>43815</v>
      </c>
    </row>
    <row r="79" spans="1:17" s="9" customFormat="1" ht="19.7" customHeight="1">
      <c r="A79" s="9">
        <v>13</v>
      </c>
      <c r="B79" s="21">
        <f t="shared" si="5"/>
        <v>60</v>
      </c>
      <c r="C79" s="321" t="s">
        <v>1029</v>
      </c>
      <c r="D79" s="321" t="s">
        <v>531</v>
      </c>
      <c r="E79" s="338" t="s">
        <v>1030</v>
      </c>
      <c r="F79" s="491">
        <v>1</v>
      </c>
      <c r="G79" s="492">
        <v>28</v>
      </c>
      <c r="H79" s="262">
        <f t="shared" si="4"/>
        <v>28</v>
      </c>
      <c r="I79" s="309"/>
      <c r="J79" s="182" t="s">
        <v>1031</v>
      </c>
      <c r="K79" s="31"/>
      <c r="L79" s="21"/>
      <c r="M79" s="25">
        <v>43801</v>
      </c>
      <c r="N79" s="21"/>
      <c r="O79" s="32"/>
      <c r="P79" s="32">
        <v>43815</v>
      </c>
      <c r="Q79" s="26">
        <v>43815</v>
      </c>
    </row>
    <row r="80" spans="1:17" s="9" customFormat="1" ht="19.7" customHeight="1">
      <c r="A80" s="9">
        <v>13</v>
      </c>
      <c r="B80" s="21">
        <f t="shared" si="5"/>
        <v>61</v>
      </c>
      <c r="C80" s="321" t="s">
        <v>531</v>
      </c>
      <c r="D80" s="321" t="s">
        <v>531</v>
      </c>
      <c r="E80" s="391" t="s">
        <v>1032</v>
      </c>
      <c r="F80" s="493">
        <v>1</v>
      </c>
      <c r="G80" s="334">
        <v>66</v>
      </c>
      <c r="H80" s="328">
        <f t="shared" si="4"/>
        <v>66</v>
      </c>
      <c r="I80" s="309"/>
      <c r="J80" s="175" t="s">
        <v>1033</v>
      </c>
      <c r="K80" s="185"/>
      <c r="L80" s="22"/>
      <c r="M80" s="25">
        <v>43801</v>
      </c>
      <c r="N80" s="21"/>
      <c r="O80" s="32"/>
      <c r="P80" s="32">
        <v>43815</v>
      </c>
      <c r="Q80" s="26">
        <v>43815</v>
      </c>
    </row>
    <row r="81" spans="1:17" s="9" customFormat="1" ht="19.7" customHeight="1">
      <c r="A81" s="9">
        <v>13</v>
      </c>
      <c r="B81" s="21">
        <f t="shared" si="5"/>
        <v>62</v>
      </c>
      <c r="C81" s="321" t="s">
        <v>531</v>
      </c>
      <c r="D81" s="321" t="s">
        <v>531</v>
      </c>
      <c r="E81" s="391" t="s">
        <v>1034</v>
      </c>
      <c r="F81" s="494">
        <v>1</v>
      </c>
      <c r="G81" s="334">
        <v>72</v>
      </c>
      <c r="H81" s="328">
        <f t="shared" si="4"/>
        <v>72</v>
      </c>
      <c r="I81" s="167"/>
      <c r="J81" s="175" t="s">
        <v>1033</v>
      </c>
      <c r="K81" s="185"/>
      <c r="L81" s="22"/>
      <c r="M81" s="25">
        <v>43801</v>
      </c>
      <c r="N81" s="21"/>
      <c r="O81" s="32"/>
      <c r="P81" s="32">
        <v>43815</v>
      </c>
      <c r="Q81" s="26">
        <v>43815</v>
      </c>
    </row>
    <row r="82" spans="1:17" s="9" customFormat="1" ht="19.7" customHeight="1">
      <c r="A82" s="9">
        <v>13</v>
      </c>
      <c r="B82" s="21">
        <f t="shared" si="5"/>
        <v>63</v>
      </c>
      <c r="C82" s="321" t="s">
        <v>531</v>
      </c>
      <c r="D82" s="321" t="s">
        <v>531</v>
      </c>
      <c r="E82" s="391" t="s">
        <v>1035</v>
      </c>
      <c r="F82" s="494">
        <v>2</v>
      </c>
      <c r="G82" s="334">
        <v>270</v>
      </c>
      <c r="H82" s="36">
        <f t="shared" si="4"/>
        <v>540</v>
      </c>
      <c r="I82" s="36"/>
      <c r="J82" s="175" t="s">
        <v>1036</v>
      </c>
      <c r="K82" s="185"/>
      <c r="L82" s="22"/>
      <c r="M82" s="25">
        <v>43801</v>
      </c>
      <c r="N82" s="21"/>
      <c r="O82" s="32"/>
      <c r="P82" s="32">
        <v>43815</v>
      </c>
      <c r="Q82" s="26">
        <v>43815</v>
      </c>
    </row>
    <row r="83" spans="1:17" s="9" customFormat="1" ht="19.7" customHeight="1">
      <c r="A83" s="9">
        <v>13</v>
      </c>
      <c r="B83" s="21">
        <f t="shared" si="5"/>
        <v>64</v>
      </c>
      <c r="C83" s="321" t="s">
        <v>531</v>
      </c>
      <c r="D83" s="321" t="s">
        <v>531</v>
      </c>
      <c r="E83" s="391" t="s">
        <v>1037</v>
      </c>
      <c r="F83" s="494">
        <v>1</v>
      </c>
      <c r="G83" s="334">
        <v>130</v>
      </c>
      <c r="H83" s="36">
        <f t="shared" si="4"/>
        <v>130</v>
      </c>
      <c r="I83" s="36"/>
      <c r="J83" s="175" t="s">
        <v>1038</v>
      </c>
      <c r="K83" s="185"/>
      <c r="L83" s="22"/>
      <c r="M83" s="25">
        <v>43801</v>
      </c>
      <c r="N83" s="21"/>
      <c r="O83" s="32"/>
      <c r="P83" s="32">
        <v>43815</v>
      </c>
      <c r="Q83" s="26">
        <v>43815</v>
      </c>
    </row>
    <row r="84" spans="1:17" s="9" customFormat="1" ht="19.7" customHeight="1">
      <c r="A84" s="9">
        <v>13</v>
      </c>
      <c r="B84" s="21">
        <f t="shared" si="5"/>
        <v>65</v>
      </c>
      <c r="C84" s="321" t="s">
        <v>531</v>
      </c>
      <c r="D84" s="321" t="s">
        <v>531</v>
      </c>
      <c r="E84" s="391" t="s">
        <v>1039</v>
      </c>
      <c r="F84" s="494">
        <v>1</v>
      </c>
      <c r="G84" s="393">
        <v>280</v>
      </c>
      <c r="H84" s="36">
        <f t="shared" si="4"/>
        <v>280</v>
      </c>
      <c r="I84" s="36"/>
      <c r="J84" s="495" t="s">
        <v>1040</v>
      </c>
      <c r="K84" s="185"/>
      <c r="L84" s="22"/>
      <c r="M84" s="25">
        <v>43801</v>
      </c>
      <c r="N84" s="21"/>
      <c r="O84" s="32"/>
      <c r="P84" s="32">
        <v>43815</v>
      </c>
      <c r="Q84" s="26">
        <v>43815</v>
      </c>
    </row>
    <row r="85" spans="1:17" s="9" customFormat="1" ht="19.7" customHeight="1">
      <c r="A85" s="9">
        <v>13</v>
      </c>
      <c r="B85" s="21">
        <f t="shared" si="5"/>
        <v>66</v>
      </c>
      <c r="C85" s="321" t="s">
        <v>531</v>
      </c>
      <c r="D85" s="321" t="s">
        <v>531</v>
      </c>
      <c r="E85" s="391" t="s">
        <v>1041</v>
      </c>
      <c r="F85" s="493">
        <v>1</v>
      </c>
      <c r="G85" s="334">
        <v>460</v>
      </c>
      <c r="H85" s="36">
        <f t="shared" si="4"/>
        <v>460</v>
      </c>
      <c r="I85" s="36"/>
      <c r="J85" s="175" t="s">
        <v>1042</v>
      </c>
      <c r="K85" s="185"/>
      <c r="L85" s="22"/>
      <c r="M85" s="25">
        <v>43801</v>
      </c>
      <c r="N85" s="21"/>
      <c r="O85" s="32"/>
      <c r="P85" s="32">
        <v>43815</v>
      </c>
      <c r="Q85" s="26">
        <v>43815</v>
      </c>
    </row>
    <row r="86" spans="1:17" s="9" customFormat="1" ht="19.7" customHeight="1">
      <c r="A86" s="9">
        <v>13</v>
      </c>
      <c r="B86" s="21">
        <f t="shared" si="5"/>
        <v>67</v>
      </c>
      <c r="C86" s="321" t="s">
        <v>531</v>
      </c>
      <c r="D86" s="321" t="s">
        <v>531</v>
      </c>
      <c r="E86" s="391" t="s">
        <v>1043</v>
      </c>
      <c r="F86" s="496">
        <v>2</v>
      </c>
      <c r="G86" s="334">
        <v>230</v>
      </c>
      <c r="H86" s="36">
        <f t="shared" si="4"/>
        <v>460</v>
      </c>
      <c r="I86" s="28"/>
      <c r="J86" s="31" t="s">
        <v>1044</v>
      </c>
      <c r="K86" s="185"/>
      <c r="L86" s="22"/>
      <c r="M86" s="25">
        <v>43801</v>
      </c>
      <c r="N86" s="21"/>
      <c r="O86" s="32"/>
      <c r="P86" s="32">
        <v>43815</v>
      </c>
      <c r="Q86" s="26">
        <v>43815</v>
      </c>
    </row>
    <row r="87" spans="1:17" s="9" customFormat="1" ht="19.7" customHeight="1">
      <c r="A87" s="9">
        <v>13</v>
      </c>
      <c r="B87" s="21">
        <f t="shared" si="5"/>
        <v>68</v>
      </c>
      <c r="C87" s="321" t="s">
        <v>531</v>
      </c>
      <c r="D87" s="321" t="s">
        <v>531</v>
      </c>
      <c r="E87" s="391" t="s">
        <v>1045</v>
      </c>
      <c r="F87" s="496">
        <v>2</v>
      </c>
      <c r="G87" s="334">
        <v>990</v>
      </c>
      <c r="H87" s="36">
        <f t="shared" si="4"/>
        <v>1980</v>
      </c>
      <c r="I87" s="28"/>
      <c r="J87" s="31" t="s">
        <v>860</v>
      </c>
      <c r="K87" s="185"/>
      <c r="L87" s="22"/>
      <c r="M87" s="25">
        <v>43801</v>
      </c>
      <c r="N87" s="21"/>
      <c r="O87" s="32"/>
      <c r="P87" s="32">
        <v>43815</v>
      </c>
      <c r="Q87" s="26">
        <v>43815</v>
      </c>
    </row>
    <row r="88" spans="1:17" s="9" customFormat="1" ht="19.7" customHeight="1">
      <c r="A88" s="9">
        <v>13</v>
      </c>
      <c r="B88" s="21">
        <f t="shared" si="5"/>
        <v>69</v>
      </c>
      <c r="C88" s="321" t="s">
        <v>531</v>
      </c>
      <c r="D88" s="321" t="s">
        <v>531</v>
      </c>
      <c r="E88" s="391" t="s">
        <v>1046</v>
      </c>
      <c r="F88" s="496">
        <v>1</v>
      </c>
      <c r="G88" s="334">
        <v>370</v>
      </c>
      <c r="H88" s="36">
        <f t="shared" si="4"/>
        <v>370</v>
      </c>
      <c r="I88" s="28"/>
      <c r="J88" s="31" t="s">
        <v>1047</v>
      </c>
      <c r="K88" s="185"/>
      <c r="L88" s="22"/>
      <c r="M88" s="25">
        <v>43801</v>
      </c>
      <c r="N88" s="21"/>
      <c r="O88" s="32"/>
      <c r="P88" s="32">
        <v>43815</v>
      </c>
      <c r="Q88" s="26">
        <v>43815</v>
      </c>
    </row>
    <row r="89" spans="1:17" s="9" customFormat="1" ht="19.7" customHeight="1">
      <c r="A89" s="9">
        <v>13</v>
      </c>
      <c r="B89" s="21">
        <f t="shared" si="5"/>
        <v>70</v>
      </c>
      <c r="C89" s="321" t="s">
        <v>531</v>
      </c>
      <c r="D89" s="321" t="s">
        <v>531</v>
      </c>
      <c r="E89" s="391" t="s">
        <v>878</v>
      </c>
      <c r="F89" s="496">
        <v>1</v>
      </c>
      <c r="G89" s="334">
        <v>990</v>
      </c>
      <c r="H89" s="36">
        <f t="shared" si="4"/>
        <v>990</v>
      </c>
      <c r="I89" s="28"/>
      <c r="J89" s="31" t="s">
        <v>879</v>
      </c>
      <c r="K89" s="185"/>
      <c r="L89" s="22"/>
      <c r="M89" s="25">
        <v>43801</v>
      </c>
      <c r="N89" s="21"/>
      <c r="O89" s="32"/>
      <c r="P89" s="32">
        <v>43815</v>
      </c>
      <c r="Q89" s="26">
        <v>43815</v>
      </c>
    </row>
    <row r="90" spans="1:17" s="9" customFormat="1" ht="19.7" customHeight="1">
      <c r="A90" s="9">
        <v>13</v>
      </c>
      <c r="B90" s="21">
        <f t="shared" si="5"/>
        <v>71</v>
      </c>
      <c r="C90" s="331" t="s">
        <v>531</v>
      </c>
      <c r="D90" s="331" t="s">
        <v>531</v>
      </c>
      <c r="E90" s="364" t="s">
        <v>839</v>
      </c>
      <c r="F90" s="321">
        <v>2</v>
      </c>
      <c r="G90" s="365">
        <v>71</v>
      </c>
      <c r="H90" s="38">
        <f t="shared" si="4"/>
        <v>142</v>
      </c>
      <c r="I90" s="167"/>
      <c r="J90" s="31" t="s">
        <v>840</v>
      </c>
      <c r="K90" s="185"/>
      <c r="L90" s="22"/>
      <c r="M90" s="25">
        <v>43801</v>
      </c>
      <c r="N90" s="21"/>
      <c r="O90" s="32"/>
      <c r="P90" s="32">
        <v>43815</v>
      </c>
      <c r="Q90" s="26">
        <v>43815</v>
      </c>
    </row>
    <row r="91" spans="1:17" s="9" customFormat="1" ht="19.7" customHeight="1">
      <c r="A91" s="9">
        <v>13</v>
      </c>
      <c r="B91" s="21">
        <f t="shared" si="5"/>
        <v>72</v>
      </c>
      <c r="C91" s="331" t="s">
        <v>531</v>
      </c>
      <c r="D91" s="331" t="s">
        <v>531</v>
      </c>
      <c r="E91" s="364" t="s">
        <v>841</v>
      </c>
      <c r="F91" s="321">
        <v>2</v>
      </c>
      <c r="G91" s="365">
        <v>30</v>
      </c>
      <c r="H91" s="38">
        <f t="shared" si="4"/>
        <v>60</v>
      </c>
      <c r="I91" s="167"/>
      <c r="J91" s="31" t="s">
        <v>842</v>
      </c>
      <c r="K91" s="185"/>
      <c r="L91" s="22"/>
      <c r="M91" s="25">
        <v>43801</v>
      </c>
      <c r="N91" s="21"/>
      <c r="O91" s="32"/>
      <c r="P91" s="32">
        <v>43815</v>
      </c>
      <c r="Q91" s="26">
        <v>43815</v>
      </c>
    </row>
    <row r="92" spans="1:17" s="9" customFormat="1" ht="19.7" customHeight="1">
      <c r="A92" s="9">
        <v>13</v>
      </c>
      <c r="B92" s="21">
        <f t="shared" si="5"/>
        <v>73</v>
      </c>
      <c r="C92" s="331" t="s">
        <v>531</v>
      </c>
      <c r="D92" s="331" t="s">
        <v>531</v>
      </c>
      <c r="E92" s="497" t="s">
        <v>1048</v>
      </c>
      <c r="F92" s="498">
        <v>2</v>
      </c>
      <c r="G92" s="365">
        <v>990</v>
      </c>
      <c r="H92" s="38">
        <f t="shared" si="4"/>
        <v>1980</v>
      </c>
      <c r="I92" s="167"/>
      <c r="J92" s="31" t="s">
        <v>860</v>
      </c>
      <c r="K92" s="185"/>
      <c r="L92" s="22"/>
      <c r="M92" s="25">
        <v>43801</v>
      </c>
      <c r="N92" s="21"/>
      <c r="O92" s="32"/>
      <c r="P92" s="32">
        <v>43815</v>
      </c>
      <c r="Q92" s="26">
        <v>43815</v>
      </c>
    </row>
    <row r="93" spans="1:17" s="9" customFormat="1" ht="19.7" customHeight="1">
      <c r="A93" s="9">
        <v>13</v>
      </c>
      <c r="B93" s="21">
        <f t="shared" si="5"/>
        <v>74</v>
      </c>
      <c r="C93" s="331" t="s">
        <v>531</v>
      </c>
      <c r="D93" s="331" t="s">
        <v>531</v>
      </c>
      <c r="E93" s="497" t="s">
        <v>1043</v>
      </c>
      <c r="F93" s="498">
        <v>2</v>
      </c>
      <c r="G93" s="365">
        <v>230</v>
      </c>
      <c r="H93" s="38">
        <f t="shared" si="4"/>
        <v>460</v>
      </c>
      <c r="I93" s="167"/>
      <c r="J93" s="31" t="s">
        <v>1049</v>
      </c>
      <c r="K93" s="185"/>
      <c r="L93" s="22"/>
      <c r="M93" s="25">
        <v>43801</v>
      </c>
      <c r="N93" s="21"/>
      <c r="O93" s="32"/>
      <c r="P93" s="32">
        <v>43815</v>
      </c>
      <c r="Q93" s="26">
        <v>43815</v>
      </c>
    </row>
    <row r="94" spans="1:17" s="9" customFormat="1" ht="19.7" customHeight="1">
      <c r="A94" s="9">
        <v>13</v>
      </c>
      <c r="B94" s="21">
        <f t="shared" si="5"/>
        <v>75</v>
      </c>
      <c r="C94" s="499" t="s">
        <v>292</v>
      </c>
      <c r="D94" s="390" t="s">
        <v>619</v>
      </c>
      <c r="E94" s="500" t="s">
        <v>1050</v>
      </c>
      <c r="F94" s="392">
        <v>1</v>
      </c>
      <c r="G94" s="393">
        <v>5000</v>
      </c>
      <c r="H94" s="36">
        <f t="shared" si="4"/>
        <v>5000</v>
      </c>
      <c r="I94" s="24"/>
      <c r="J94" s="183" t="s">
        <v>1051</v>
      </c>
      <c r="K94" s="185"/>
      <c r="L94" s="22"/>
      <c r="M94" s="25">
        <v>43801</v>
      </c>
      <c r="N94" s="21"/>
      <c r="O94" s="32">
        <v>43815</v>
      </c>
      <c r="P94" s="32">
        <v>43815</v>
      </c>
      <c r="Q94" s="26">
        <v>43812</v>
      </c>
    </row>
    <row r="95" spans="1:17" s="9" customFormat="1" ht="19.5" customHeight="1">
      <c r="A95" s="9">
        <v>13</v>
      </c>
      <c r="B95" s="21">
        <f t="shared" si="5"/>
        <v>76</v>
      </c>
      <c r="C95" s="331" t="s">
        <v>292</v>
      </c>
      <c r="D95" s="390" t="s">
        <v>619</v>
      </c>
      <c r="E95" s="391" t="s">
        <v>1052</v>
      </c>
      <c r="F95" s="392">
        <v>1</v>
      </c>
      <c r="G95" s="393">
        <v>10610</v>
      </c>
      <c r="H95" s="36">
        <f t="shared" si="4"/>
        <v>10610</v>
      </c>
      <c r="I95" s="24"/>
      <c r="J95" s="183" t="s">
        <v>1053</v>
      </c>
      <c r="K95" s="185"/>
      <c r="L95" s="22"/>
      <c r="M95" s="25">
        <v>43801</v>
      </c>
      <c r="N95" s="25"/>
      <c r="O95" s="32">
        <v>43815</v>
      </c>
      <c r="P95" s="25">
        <v>43815</v>
      </c>
      <c r="Q95" s="26">
        <v>43812</v>
      </c>
    </row>
    <row r="96" spans="1:17" s="9" customFormat="1" ht="19.7" customHeight="1">
      <c r="A96" s="9">
        <v>13</v>
      </c>
      <c r="B96" s="21">
        <f t="shared" si="5"/>
        <v>77</v>
      </c>
      <c r="C96" s="331" t="s">
        <v>292</v>
      </c>
      <c r="D96" s="390" t="s">
        <v>619</v>
      </c>
      <c r="E96" s="391" t="s">
        <v>857</v>
      </c>
      <c r="F96" s="392">
        <v>1</v>
      </c>
      <c r="G96" s="393">
        <v>10610</v>
      </c>
      <c r="H96" s="36">
        <f t="shared" si="4"/>
        <v>10610</v>
      </c>
      <c r="I96" s="24"/>
      <c r="J96" s="183" t="s">
        <v>858</v>
      </c>
      <c r="K96" s="185"/>
      <c r="L96" s="22"/>
      <c r="M96" s="25">
        <v>43801</v>
      </c>
      <c r="N96" s="25"/>
      <c r="O96" s="25">
        <v>43815</v>
      </c>
      <c r="P96" s="25">
        <v>43815</v>
      </c>
      <c r="Q96" s="26">
        <v>43812</v>
      </c>
    </row>
    <row r="97" spans="1:17" s="9" customFormat="1" ht="19.7" customHeight="1">
      <c r="A97" s="9">
        <v>13</v>
      </c>
      <c r="B97" s="21">
        <f t="shared" si="5"/>
        <v>78</v>
      </c>
      <c r="C97" s="21" t="s">
        <v>1054</v>
      </c>
      <c r="D97" s="21" t="s">
        <v>1054</v>
      </c>
      <c r="E97" s="157" t="s">
        <v>1055</v>
      </c>
      <c r="F97" s="501">
        <v>1</v>
      </c>
      <c r="G97" s="36"/>
      <c r="H97" s="36">
        <f>F97*G97</f>
        <v>0</v>
      </c>
      <c r="I97" s="36"/>
      <c r="J97" s="30" t="s">
        <v>1056</v>
      </c>
      <c r="K97" s="185"/>
      <c r="L97" s="22"/>
      <c r="M97" s="25"/>
      <c r="N97" s="25"/>
      <c r="O97" s="502"/>
      <c r="P97" s="25"/>
      <c r="Q97" s="26"/>
    </row>
    <row r="98" spans="1:17" s="9" customFormat="1" ht="19.7" customHeight="1">
      <c r="A98" s="9">
        <v>13</v>
      </c>
      <c r="B98" s="21">
        <f t="shared" si="5"/>
        <v>79</v>
      </c>
      <c r="C98" s="21" t="s">
        <v>1054</v>
      </c>
      <c r="D98" s="21" t="s">
        <v>1054</v>
      </c>
      <c r="E98" s="157" t="s">
        <v>1057</v>
      </c>
      <c r="F98" s="201">
        <v>1</v>
      </c>
      <c r="G98" s="36"/>
      <c r="H98" s="36">
        <f>F98*G98</f>
        <v>0</v>
      </c>
      <c r="I98" s="179"/>
      <c r="J98" s="30" t="s">
        <v>1058</v>
      </c>
      <c r="K98" s="185"/>
      <c r="L98" s="22"/>
      <c r="M98" s="25"/>
      <c r="N98" s="25"/>
      <c r="O98" s="502"/>
      <c r="P98" s="25"/>
      <c r="Q98" s="26"/>
    </row>
    <row r="99" spans="1:17" s="9" customFormat="1" ht="19.7" customHeight="1">
      <c r="A99" s="9">
        <v>13</v>
      </c>
      <c r="B99" s="21">
        <f t="shared" si="5"/>
        <v>80</v>
      </c>
      <c r="C99" s="351" t="s">
        <v>531</v>
      </c>
      <c r="D99" s="351" t="s">
        <v>531</v>
      </c>
      <c r="E99" s="503" t="s">
        <v>1059</v>
      </c>
      <c r="F99" s="504">
        <v>1</v>
      </c>
      <c r="G99" s="358">
        <v>4090</v>
      </c>
      <c r="H99" s="36">
        <f>F99*G99</f>
        <v>4090</v>
      </c>
      <c r="I99" s="179"/>
      <c r="J99" s="30" t="s">
        <v>1060</v>
      </c>
      <c r="K99" s="505" t="s">
        <v>1061</v>
      </c>
      <c r="L99" s="22"/>
      <c r="M99" s="25">
        <v>43801</v>
      </c>
      <c r="N99" s="25"/>
      <c r="O99" s="502"/>
      <c r="P99" s="32">
        <v>43815</v>
      </c>
      <c r="Q99" s="26">
        <v>43815</v>
      </c>
    </row>
    <row r="100" spans="1:17" s="9" customFormat="1" ht="19.7" customHeight="1">
      <c r="B100" s="21"/>
      <c r="C100" s="21"/>
      <c r="D100" s="21"/>
      <c r="E100" s="41"/>
      <c r="F100" s="22"/>
      <c r="G100" s="36"/>
      <c r="H100" s="38"/>
      <c r="I100" s="188"/>
      <c r="J100" s="31"/>
      <c r="K100" s="31"/>
      <c r="L100" s="21"/>
      <c r="M100" s="25"/>
      <c r="N100" s="21"/>
      <c r="O100" s="32"/>
      <c r="P100" s="32"/>
      <c r="Q100" s="26"/>
    </row>
    <row r="101" spans="1:17" s="9" customFormat="1" ht="19.7" customHeight="1">
      <c r="B101" s="21"/>
      <c r="C101" s="21"/>
      <c r="D101" s="21"/>
      <c r="E101" s="506">
        <f>SUM(H71:H100)</f>
        <v>77010</v>
      </c>
      <c r="F101" s="22"/>
      <c r="G101" s="36"/>
      <c r="H101" s="22"/>
      <c r="I101" s="188"/>
      <c r="J101" s="31"/>
      <c r="K101" s="31"/>
      <c r="L101" s="21"/>
      <c r="M101" s="25"/>
      <c r="N101" s="21"/>
      <c r="O101" s="32"/>
      <c r="P101" s="32"/>
      <c r="Q101" s="26"/>
    </row>
    <row r="102" spans="1:17" s="9" customFormat="1" ht="19.7" customHeight="1">
      <c r="B102" s="21"/>
      <c r="C102" s="21"/>
      <c r="D102" s="21"/>
      <c r="E102" s="507"/>
      <c r="F102" s="22"/>
      <c r="G102" s="36"/>
      <c r="I102" s="188"/>
      <c r="J102" s="31"/>
      <c r="K102" s="31"/>
      <c r="L102" s="21"/>
      <c r="M102" s="25"/>
      <c r="N102" s="21"/>
      <c r="O102" s="32"/>
      <c r="P102" s="32"/>
      <c r="Q102" s="26"/>
    </row>
    <row r="103" spans="1:17" s="9" customFormat="1" ht="19.7" customHeight="1">
      <c r="B103" s="21"/>
      <c r="C103" s="21"/>
      <c r="D103" s="21"/>
      <c r="E103" s="41"/>
      <c r="F103" s="22"/>
      <c r="G103" s="36"/>
      <c r="H103" s="38"/>
      <c r="I103" s="188"/>
      <c r="J103" s="31"/>
      <c r="K103" s="31"/>
      <c r="L103" s="21"/>
      <c r="M103" s="25"/>
      <c r="N103" s="21"/>
      <c r="O103" s="32"/>
      <c r="P103" s="32"/>
      <c r="Q103" s="26"/>
    </row>
    <row r="104" spans="1:17" s="9" customFormat="1" ht="19.7" customHeight="1">
      <c r="A104" s="31"/>
      <c r="B104" s="296" t="s">
        <v>1062</v>
      </c>
      <c r="C104" s="297"/>
      <c r="D104" s="297"/>
      <c r="E104" s="298"/>
      <c r="F104" s="36"/>
      <c r="G104" s="36"/>
      <c r="H104" s="36"/>
      <c r="I104" s="309"/>
      <c r="J104" s="185"/>
      <c r="K104" s="31"/>
      <c r="L104" s="21"/>
      <c r="M104" s="25"/>
      <c r="N104" s="21"/>
      <c r="O104" s="32"/>
      <c r="P104" s="32"/>
      <c r="Q104" s="26"/>
    </row>
    <row r="105" spans="1:17" s="9" customFormat="1" ht="19.7" customHeight="1">
      <c r="A105" s="22">
        <v>7</v>
      </c>
      <c r="B105" s="21">
        <f>+B99+1</f>
        <v>81</v>
      </c>
      <c r="C105" s="508" t="s">
        <v>1063</v>
      </c>
      <c r="D105" s="508" t="s">
        <v>1063</v>
      </c>
      <c r="E105" s="301" t="s">
        <v>1064</v>
      </c>
      <c r="F105" s="509">
        <v>1</v>
      </c>
      <c r="G105" s="362">
        <v>70800</v>
      </c>
      <c r="H105" s="299">
        <f t="shared" ref="H105:H113" si="6">F105*G105</f>
        <v>70800</v>
      </c>
      <c r="I105" s="308"/>
      <c r="J105" s="301" t="s">
        <v>1065</v>
      </c>
      <c r="K105" s="31"/>
      <c r="L105" s="21"/>
      <c r="M105" s="25">
        <v>43801</v>
      </c>
      <c r="N105" s="21"/>
      <c r="O105" s="32">
        <v>43815</v>
      </c>
      <c r="P105" s="32">
        <v>43815</v>
      </c>
      <c r="Q105" s="61">
        <v>43815</v>
      </c>
    </row>
    <row r="106" spans="1:17" s="9" customFormat="1" ht="19.7" customHeight="1">
      <c r="A106" s="22">
        <v>7</v>
      </c>
      <c r="B106" s="21">
        <f>+B105+1</f>
        <v>82</v>
      </c>
      <c r="C106" s="508" t="s">
        <v>1063</v>
      </c>
      <c r="D106" s="508" t="s">
        <v>1063</v>
      </c>
      <c r="E106" s="301" t="s">
        <v>1066</v>
      </c>
      <c r="F106" s="509">
        <v>1</v>
      </c>
      <c r="G106" s="362">
        <v>32800</v>
      </c>
      <c r="H106" s="299">
        <f t="shared" si="6"/>
        <v>32800</v>
      </c>
      <c r="I106" s="308"/>
      <c r="J106" s="301" t="s">
        <v>1067</v>
      </c>
      <c r="K106" s="31"/>
      <c r="L106" s="21"/>
      <c r="M106" s="25">
        <v>43801</v>
      </c>
      <c r="N106" s="21"/>
      <c r="O106" s="32">
        <v>43815</v>
      </c>
      <c r="P106" s="32">
        <v>43815</v>
      </c>
      <c r="Q106" s="61">
        <v>43815</v>
      </c>
    </row>
    <row r="107" spans="1:17" s="73" customFormat="1" ht="19.7" customHeight="1">
      <c r="A107" s="57">
        <v>7</v>
      </c>
      <c r="B107" s="65">
        <f t="shared" ref="B107:B118" si="7">+B106+1</f>
        <v>83</v>
      </c>
      <c r="C107" s="510" t="s">
        <v>1068</v>
      </c>
      <c r="D107" s="510" t="s">
        <v>177</v>
      </c>
      <c r="E107" s="59" t="s">
        <v>130</v>
      </c>
      <c r="F107" s="57">
        <v>1</v>
      </c>
      <c r="G107" s="59">
        <v>140000</v>
      </c>
      <c r="H107" s="511">
        <f t="shared" si="6"/>
        <v>140000</v>
      </c>
      <c r="I107" s="512"/>
      <c r="J107" s="59" t="s">
        <v>1069</v>
      </c>
      <c r="K107" s="59"/>
      <c r="L107" s="65"/>
      <c r="M107" s="60">
        <v>43802</v>
      </c>
      <c r="N107" s="65"/>
      <c r="O107" s="58">
        <v>43815</v>
      </c>
      <c r="P107" s="58"/>
      <c r="Q107" s="61">
        <v>43815</v>
      </c>
    </row>
    <row r="108" spans="1:17" s="73" customFormat="1" ht="19.7" customHeight="1">
      <c r="A108" s="57">
        <v>7</v>
      </c>
      <c r="B108" s="65">
        <f t="shared" si="7"/>
        <v>84</v>
      </c>
      <c r="C108" s="510" t="s">
        <v>1068</v>
      </c>
      <c r="D108" s="510" t="s">
        <v>177</v>
      </c>
      <c r="E108" s="513" t="s">
        <v>1070</v>
      </c>
      <c r="F108" s="514">
        <v>1</v>
      </c>
      <c r="G108" s="515">
        <v>23600</v>
      </c>
      <c r="H108" s="511">
        <f t="shared" si="6"/>
        <v>23600</v>
      </c>
      <c r="I108" s="512"/>
      <c r="J108" s="516" t="s">
        <v>1071</v>
      </c>
      <c r="K108" s="59"/>
      <c r="L108" s="65"/>
      <c r="M108" s="60">
        <v>43802</v>
      </c>
      <c r="N108" s="65"/>
      <c r="O108" s="58">
        <v>43815</v>
      </c>
      <c r="P108" s="58"/>
      <c r="Q108" s="61">
        <v>43815</v>
      </c>
    </row>
    <row r="109" spans="1:17" s="73" customFormat="1" ht="19.7" customHeight="1">
      <c r="A109" s="57">
        <v>7</v>
      </c>
      <c r="B109" s="65">
        <f t="shared" si="7"/>
        <v>85</v>
      </c>
      <c r="C109" s="510" t="s">
        <v>1068</v>
      </c>
      <c r="D109" s="510" t="s">
        <v>177</v>
      </c>
      <c r="E109" s="516" t="s">
        <v>1072</v>
      </c>
      <c r="F109" s="514">
        <v>1</v>
      </c>
      <c r="G109" s="515">
        <v>12500</v>
      </c>
      <c r="H109" s="511">
        <f t="shared" si="6"/>
        <v>12500</v>
      </c>
      <c r="I109" s="512"/>
      <c r="J109" s="516" t="s">
        <v>1073</v>
      </c>
      <c r="K109" s="59"/>
      <c r="L109" s="65"/>
      <c r="M109" s="60">
        <v>43802</v>
      </c>
      <c r="N109" s="65"/>
      <c r="O109" s="58">
        <v>43815</v>
      </c>
      <c r="P109" s="58"/>
      <c r="Q109" s="61">
        <v>43815</v>
      </c>
    </row>
    <row r="110" spans="1:17" s="73" customFormat="1" ht="19.7" customHeight="1">
      <c r="A110" s="57">
        <v>7</v>
      </c>
      <c r="B110" s="65">
        <f t="shared" si="7"/>
        <v>86</v>
      </c>
      <c r="C110" s="65" t="s">
        <v>1068</v>
      </c>
      <c r="D110" s="510" t="s">
        <v>177</v>
      </c>
      <c r="E110" s="517" t="s">
        <v>1074</v>
      </c>
      <c r="F110" s="57">
        <v>1</v>
      </c>
      <c r="G110" s="66">
        <v>12500</v>
      </c>
      <c r="H110" s="511">
        <f t="shared" si="6"/>
        <v>12500</v>
      </c>
      <c r="I110" s="283"/>
      <c r="J110" s="518" t="s">
        <v>1075</v>
      </c>
      <c r="K110" s="59"/>
      <c r="L110" s="65"/>
      <c r="M110" s="60">
        <v>43802</v>
      </c>
      <c r="N110" s="65"/>
      <c r="O110" s="58">
        <v>43815</v>
      </c>
      <c r="P110" s="58"/>
      <c r="Q110" s="61">
        <v>43815</v>
      </c>
    </row>
    <row r="111" spans="1:17" s="73" customFormat="1" ht="19.7" customHeight="1">
      <c r="A111" s="57">
        <v>7</v>
      </c>
      <c r="B111" s="65">
        <f t="shared" si="7"/>
        <v>87</v>
      </c>
      <c r="C111" s="510" t="s">
        <v>1068</v>
      </c>
      <c r="D111" s="510" t="s">
        <v>177</v>
      </c>
      <c r="E111" s="285" t="s">
        <v>133</v>
      </c>
      <c r="F111" s="57">
        <v>1</v>
      </c>
      <c r="G111" s="59">
        <v>135000</v>
      </c>
      <c r="H111" s="511">
        <f t="shared" si="6"/>
        <v>135000</v>
      </c>
      <c r="I111" s="512"/>
      <c r="J111" s="59" t="s">
        <v>1076</v>
      </c>
      <c r="K111" s="59"/>
      <c r="L111" s="65"/>
      <c r="M111" s="60">
        <v>43802</v>
      </c>
      <c r="N111" s="65"/>
      <c r="O111" s="58">
        <v>43815</v>
      </c>
      <c r="P111" s="58"/>
      <c r="Q111" s="61">
        <v>43815</v>
      </c>
    </row>
    <row r="112" spans="1:17" s="73" customFormat="1" ht="19.7" customHeight="1">
      <c r="A112" s="57">
        <v>7</v>
      </c>
      <c r="B112" s="65">
        <f t="shared" si="7"/>
        <v>88</v>
      </c>
      <c r="C112" s="510"/>
      <c r="D112" s="510"/>
      <c r="E112" s="519"/>
      <c r="F112" s="57"/>
      <c r="G112" s="59"/>
      <c r="H112" s="77"/>
      <c r="I112" s="512"/>
      <c r="J112" s="59"/>
      <c r="K112" s="59"/>
      <c r="L112" s="65"/>
      <c r="M112" s="60"/>
      <c r="N112" s="65"/>
      <c r="O112" s="58"/>
      <c r="P112" s="58"/>
      <c r="Q112" s="61"/>
    </row>
    <row r="113" spans="1:17" s="9" customFormat="1" ht="19.7" customHeight="1">
      <c r="A113" s="22">
        <v>7</v>
      </c>
      <c r="B113" s="21">
        <f t="shared" si="7"/>
        <v>89</v>
      </c>
      <c r="C113" s="508" t="s">
        <v>1077</v>
      </c>
      <c r="D113" s="508" t="s">
        <v>1077</v>
      </c>
      <c r="E113" s="31" t="s">
        <v>1078</v>
      </c>
      <c r="F113" s="22">
        <v>1</v>
      </c>
      <c r="G113" s="31">
        <v>3120</v>
      </c>
      <c r="H113" s="299">
        <f t="shared" si="6"/>
        <v>3120</v>
      </c>
      <c r="I113" s="308"/>
      <c r="J113" s="301" t="s">
        <v>1079</v>
      </c>
      <c r="K113" s="31"/>
      <c r="L113" s="21"/>
      <c r="M113" s="25">
        <v>43801</v>
      </c>
      <c r="N113" s="21"/>
      <c r="O113" s="32">
        <v>43815</v>
      </c>
      <c r="P113" s="32">
        <v>43805</v>
      </c>
      <c r="Q113" s="26">
        <v>43805</v>
      </c>
    </row>
    <row r="114" spans="1:17" s="9" customFormat="1" ht="19.7" customHeight="1">
      <c r="A114" s="22">
        <v>7</v>
      </c>
      <c r="B114" s="21">
        <f t="shared" si="7"/>
        <v>90</v>
      </c>
      <c r="C114" s="508" t="s">
        <v>1077</v>
      </c>
      <c r="D114" s="508" t="s">
        <v>1077</v>
      </c>
      <c r="E114" s="31" t="s">
        <v>447</v>
      </c>
      <c r="F114" s="22">
        <v>0</v>
      </c>
      <c r="G114" s="31">
        <v>0</v>
      </c>
      <c r="H114" s="299">
        <v>0</v>
      </c>
      <c r="I114" s="308"/>
      <c r="J114" s="520" t="s">
        <v>1080</v>
      </c>
      <c r="K114" s="31"/>
      <c r="L114" s="21"/>
      <c r="M114" s="25"/>
      <c r="N114" s="21"/>
      <c r="O114" s="32"/>
      <c r="P114" s="32"/>
      <c r="Q114" s="26"/>
    </row>
    <row r="115" spans="1:17" s="9" customFormat="1" ht="19.7" customHeight="1">
      <c r="A115" s="22">
        <v>7</v>
      </c>
      <c r="B115" s="21">
        <f t="shared" si="7"/>
        <v>91</v>
      </c>
      <c r="C115" s="361" t="s">
        <v>531</v>
      </c>
      <c r="D115" s="361" t="s">
        <v>531</v>
      </c>
      <c r="E115" s="521" t="s">
        <v>1081</v>
      </c>
      <c r="F115" s="522">
        <v>1</v>
      </c>
      <c r="G115" s="523">
        <v>1314</v>
      </c>
      <c r="H115" s="36">
        <f>F115*G115</f>
        <v>1314</v>
      </c>
      <c r="I115" s="308"/>
      <c r="J115" s="301" t="s">
        <v>1082</v>
      </c>
      <c r="K115" s="31"/>
      <c r="L115" s="21"/>
      <c r="M115" s="25">
        <v>43801</v>
      </c>
      <c r="N115" s="21"/>
      <c r="O115" s="32"/>
      <c r="P115" s="32">
        <v>43815</v>
      </c>
      <c r="Q115" s="26">
        <v>43815</v>
      </c>
    </row>
    <row r="116" spans="1:17" s="9" customFormat="1" ht="19.7" customHeight="1">
      <c r="A116" s="22">
        <v>7</v>
      </c>
      <c r="B116" s="21">
        <f t="shared" si="7"/>
        <v>92</v>
      </c>
      <c r="C116" s="361" t="s">
        <v>531</v>
      </c>
      <c r="D116" s="361" t="s">
        <v>531</v>
      </c>
      <c r="E116" s="521" t="s">
        <v>1083</v>
      </c>
      <c r="F116" s="361">
        <v>1</v>
      </c>
      <c r="G116" s="523">
        <v>35175</v>
      </c>
      <c r="H116" s="299">
        <f>F116*G116</f>
        <v>35175</v>
      </c>
      <c r="I116" s="308"/>
      <c r="J116" s="301" t="s">
        <v>1084</v>
      </c>
      <c r="K116" s="31"/>
      <c r="L116" s="21"/>
      <c r="M116" s="25">
        <v>43801</v>
      </c>
      <c r="N116" s="21"/>
      <c r="O116" s="32"/>
      <c r="P116" s="32">
        <v>43815</v>
      </c>
      <c r="Q116" s="26">
        <v>43815</v>
      </c>
    </row>
    <row r="117" spans="1:17" s="9" customFormat="1" ht="19.7" customHeight="1">
      <c r="A117" s="22">
        <v>7</v>
      </c>
      <c r="B117" s="21">
        <f t="shared" si="7"/>
        <v>93</v>
      </c>
      <c r="C117" s="359" t="s">
        <v>531</v>
      </c>
      <c r="D117" s="359" t="s">
        <v>531</v>
      </c>
      <c r="E117" s="325" t="s">
        <v>906</v>
      </c>
      <c r="F117" s="402">
        <v>1</v>
      </c>
      <c r="G117" s="402">
        <v>1989</v>
      </c>
      <c r="H117" s="24">
        <f>F117*G117</f>
        <v>1989</v>
      </c>
      <c r="I117" s="309"/>
      <c r="J117" s="175" t="s">
        <v>907</v>
      </c>
      <c r="K117" s="31"/>
      <c r="L117" s="21"/>
      <c r="M117" s="25">
        <v>43801</v>
      </c>
      <c r="N117" s="21"/>
      <c r="O117" s="32"/>
      <c r="P117" s="32">
        <v>43815</v>
      </c>
      <c r="Q117" s="26">
        <v>43815</v>
      </c>
    </row>
    <row r="118" spans="1:17" s="9" customFormat="1" ht="19.7" customHeight="1">
      <c r="A118" s="22">
        <v>7</v>
      </c>
      <c r="B118" s="21">
        <f t="shared" si="7"/>
        <v>94</v>
      </c>
      <c r="C118" s="359" t="s">
        <v>531</v>
      </c>
      <c r="D118" s="359" t="s">
        <v>531</v>
      </c>
      <c r="E118" s="325" t="s">
        <v>1085</v>
      </c>
      <c r="F118" s="402">
        <v>1</v>
      </c>
      <c r="G118" s="524">
        <v>2345</v>
      </c>
      <c r="H118" s="24">
        <f>F118*G118</f>
        <v>2345</v>
      </c>
      <c r="I118" s="179"/>
      <c r="J118" s="301" t="s">
        <v>1086</v>
      </c>
      <c r="K118" s="31"/>
      <c r="L118" s="21"/>
      <c r="M118" s="25">
        <v>43820</v>
      </c>
      <c r="N118" s="21"/>
      <c r="O118" s="32">
        <v>43824</v>
      </c>
      <c r="P118" s="32">
        <v>43824</v>
      </c>
      <c r="Q118" s="26"/>
    </row>
    <row r="119" spans="1:17" s="9" customFormat="1" ht="19.7" customHeight="1">
      <c r="A119" s="22"/>
      <c r="B119" s="21"/>
      <c r="C119" s="236"/>
      <c r="D119" s="236"/>
      <c r="E119" s="301"/>
      <c r="F119" s="236"/>
      <c r="G119" s="307"/>
      <c r="H119" s="299"/>
      <c r="I119" s="525"/>
      <c r="J119" s="301"/>
      <c r="K119" s="31"/>
      <c r="L119" s="21"/>
      <c r="M119" s="25"/>
      <c r="N119" s="21"/>
      <c r="O119" s="32"/>
      <c r="P119" s="32"/>
      <c r="Q119" s="26"/>
    </row>
    <row r="120" spans="1:17" s="9" customFormat="1" ht="19.7" customHeight="1">
      <c r="A120" s="31"/>
      <c r="B120" s="526"/>
      <c r="C120" s="21"/>
      <c r="D120" s="21"/>
      <c r="E120" s="356">
        <f>SUM(H105:H119)</f>
        <v>471143</v>
      </c>
      <c r="F120" s="22"/>
      <c r="G120" s="36"/>
      <c r="H120" s="36"/>
      <c r="I120" s="167"/>
      <c r="J120" s="30"/>
      <c r="K120" s="31"/>
      <c r="L120" s="21"/>
      <c r="M120" s="25"/>
      <c r="N120" s="21"/>
      <c r="O120" s="32"/>
      <c r="P120" s="32"/>
      <c r="Q120" s="26"/>
    </row>
    <row r="121" spans="1:17" s="9" customFormat="1" ht="19.7" customHeight="1">
      <c r="B121" s="21"/>
      <c r="C121" s="21"/>
      <c r="D121" s="21"/>
      <c r="E121" s="41"/>
      <c r="F121" s="22"/>
      <c r="G121" s="36"/>
      <c r="H121" s="38"/>
      <c r="I121" s="188"/>
      <c r="J121" s="31"/>
      <c r="K121" s="31"/>
      <c r="L121" s="21"/>
      <c r="M121" s="25"/>
      <c r="N121" s="21"/>
      <c r="O121" s="32"/>
      <c r="P121" s="32"/>
      <c r="Q121" s="26"/>
    </row>
    <row r="122" spans="1:17" s="9" customFormat="1" ht="19.7" customHeight="1">
      <c r="B122" s="21"/>
      <c r="C122" s="21"/>
      <c r="D122" s="21"/>
      <c r="E122" s="41"/>
      <c r="F122" s="22"/>
      <c r="G122" s="36"/>
      <c r="H122" s="38"/>
      <c r="I122" s="188"/>
      <c r="J122" s="31"/>
      <c r="K122" s="31"/>
      <c r="L122" s="21"/>
      <c r="M122" s="25"/>
      <c r="N122" s="21"/>
      <c r="O122" s="32"/>
      <c r="P122" s="32"/>
      <c r="Q122" s="26"/>
    </row>
    <row r="123" spans="1:17" s="9" customFormat="1" ht="19.7" customHeight="1">
      <c r="A123" s="22"/>
      <c r="B123" s="344" t="s">
        <v>819</v>
      </c>
      <c r="C123" s="345"/>
      <c r="D123" s="345"/>
      <c r="E123" s="346"/>
      <c r="F123" s="347"/>
      <c r="G123" s="348"/>
      <c r="H123" s="342"/>
      <c r="I123" s="349"/>
      <c r="J123" s="350"/>
      <c r="K123" s="31"/>
      <c r="L123" s="21"/>
      <c r="M123" s="25"/>
      <c r="N123" s="21"/>
      <c r="O123" s="32"/>
      <c r="P123" s="32"/>
      <c r="Q123" s="26"/>
    </row>
    <row r="124" spans="1:17" s="9" customFormat="1" ht="19.7" customHeight="1">
      <c r="A124" s="22">
        <v>4</v>
      </c>
      <c r="B124" s="21">
        <f>+B118+1</f>
        <v>95</v>
      </c>
      <c r="C124" s="351" t="s">
        <v>531</v>
      </c>
      <c r="D124" s="351" t="s">
        <v>531</v>
      </c>
      <c r="E124" s="352" t="s">
        <v>820</v>
      </c>
      <c r="F124" s="353">
        <v>1</v>
      </c>
      <c r="G124" s="354">
        <v>5855</v>
      </c>
      <c r="H124" s="36">
        <f>F124*G124</f>
        <v>5855</v>
      </c>
      <c r="I124" s="188"/>
      <c r="J124" s="175" t="s">
        <v>821</v>
      </c>
      <c r="K124" s="31"/>
      <c r="L124" s="21"/>
      <c r="M124" s="25">
        <v>43801</v>
      </c>
      <c r="N124" s="21"/>
      <c r="O124" s="32"/>
      <c r="P124" s="32">
        <v>43815</v>
      </c>
      <c r="Q124" s="26">
        <v>43815</v>
      </c>
    </row>
    <row r="125" spans="1:17" s="9" customFormat="1" ht="19.7" customHeight="1">
      <c r="A125" s="22">
        <v>4</v>
      </c>
      <c r="B125" s="21">
        <f>+B124+1</f>
        <v>96</v>
      </c>
      <c r="C125" s="331" t="s">
        <v>531</v>
      </c>
      <c r="D125" s="331" t="s">
        <v>531</v>
      </c>
      <c r="E125" s="355" t="s">
        <v>822</v>
      </c>
      <c r="F125" s="337">
        <v>2</v>
      </c>
      <c r="G125" s="338">
        <v>820</v>
      </c>
      <c r="H125" s="36">
        <f>F125*G125</f>
        <v>1640</v>
      </c>
      <c r="I125" s="188"/>
      <c r="J125" s="175" t="s">
        <v>823</v>
      </c>
      <c r="K125" s="31"/>
      <c r="L125" s="21"/>
      <c r="M125" s="25">
        <v>43801</v>
      </c>
      <c r="N125" s="21"/>
      <c r="O125" s="32"/>
      <c r="P125" s="32">
        <v>43815</v>
      </c>
      <c r="Q125" s="26">
        <v>43815</v>
      </c>
    </row>
    <row r="126" spans="1:17" s="9" customFormat="1" ht="19.7" customHeight="1">
      <c r="A126" s="22">
        <v>4</v>
      </c>
      <c r="B126" s="21">
        <f>+B125+1</f>
        <v>97</v>
      </c>
      <c r="C126" s="331" t="s">
        <v>531</v>
      </c>
      <c r="D126" s="331" t="s">
        <v>531</v>
      </c>
      <c r="E126" s="355" t="s">
        <v>824</v>
      </c>
      <c r="F126" s="337">
        <v>2</v>
      </c>
      <c r="G126" s="338">
        <v>830</v>
      </c>
      <c r="H126" s="36">
        <f>F126*G126</f>
        <v>1660</v>
      </c>
      <c r="I126" s="188"/>
      <c r="J126" s="175" t="s">
        <v>825</v>
      </c>
      <c r="K126" s="31"/>
      <c r="L126" s="21"/>
      <c r="M126" s="25">
        <v>43801</v>
      </c>
      <c r="N126" s="21"/>
      <c r="O126" s="32"/>
      <c r="P126" s="32">
        <v>43815</v>
      </c>
      <c r="Q126" s="26">
        <v>43815</v>
      </c>
    </row>
    <row r="127" spans="1:17" s="9" customFormat="1" ht="19.7" customHeight="1">
      <c r="A127" s="22">
        <v>4</v>
      </c>
      <c r="B127" s="21">
        <f>+B126+1</f>
        <v>98</v>
      </c>
      <c r="C127" s="331" t="s">
        <v>531</v>
      </c>
      <c r="D127" s="331" t="s">
        <v>531</v>
      </c>
      <c r="E127" s="336" t="s">
        <v>826</v>
      </c>
      <c r="F127" s="337">
        <v>3</v>
      </c>
      <c r="G127" s="338">
        <v>109</v>
      </c>
      <c r="H127" s="36">
        <f>F127*G127</f>
        <v>327</v>
      </c>
      <c r="I127" s="167"/>
      <c r="J127" s="183" t="s">
        <v>827</v>
      </c>
      <c r="K127" s="31"/>
      <c r="L127" s="21"/>
      <c r="M127" s="25">
        <v>43801</v>
      </c>
      <c r="N127" s="21"/>
      <c r="O127" s="32"/>
      <c r="P127" s="32">
        <v>43815</v>
      </c>
      <c r="Q127" s="26">
        <v>43815</v>
      </c>
    </row>
    <row r="128" spans="1:17" s="9" customFormat="1" ht="19.7" customHeight="1">
      <c r="A128" s="22"/>
      <c r="B128" s="170"/>
      <c r="C128" s="347"/>
      <c r="D128" s="347"/>
      <c r="E128" s="182"/>
      <c r="F128" s="166"/>
      <c r="G128" s="182"/>
      <c r="H128" s="36"/>
      <c r="I128" s="309"/>
      <c r="J128" s="183"/>
      <c r="K128" s="31"/>
      <c r="L128" s="21"/>
      <c r="M128" s="25"/>
      <c r="N128" s="21"/>
      <c r="O128" s="32"/>
      <c r="P128" s="32"/>
      <c r="Q128" s="26"/>
    </row>
    <row r="129" spans="1:17" s="9" customFormat="1" ht="19.7" customHeight="1">
      <c r="A129" s="22"/>
      <c r="B129" s="170"/>
      <c r="C129" s="347"/>
      <c r="D129" s="347"/>
      <c r="E129" s="356">
        <f>SUM(H124:H128)</f>
        <v>9482</v>
      </c>
      <c r="F129" s="166"/>
      <c r="G129" s="182"/>
      <c r="H129" s="8"/>
      <c r="I129" s="309"/>
      <c r="J129" s="183"/>
      <c r="K129" s="31"/>
      <c r="L129" s="21"/>
      <c r="M129" s="25"/>
      <c r="N129" s="21"/>
      <c r="O129" s="32"/>
      <c r="P129" s="32"/>
      <c r="Q129" s="26"/>
    </row>
    <row r="130" spans="1:17" s="9" customFormat="1" ht="19.7" customHeight="1">
      <c r="B130" s="21"/>
      <c r="C130" s="21"/>
      <c r="D130" s="21"/>
      <c r="E130" s="41"/>
      <c r="F130" s="22"/>
      <c r="G130" s="36"/>
      <c r="H130" s="38"/>
      <c r="I130" s="188"/>
      <c r="J130" s="31"/>
      <c r="K130" s="31"/>
      <c r="L130" s="21"/>
      <c r="M130" s="25"/>
      <c r="N130" s="21"/>
      <c r="O130" s="32"/>
      <c r="P130" s="32"/>
      <c r="Q130" s="26"/>
    </row>
    <row r="131" spans="1:17" s="9" customFormat="1" ht="19.7" customHeight="1">
      <c r="B131" s="21"/>
      <c r="C131" s="21"/>
      <c r="D131" s="21"/>
      <c r="E131" s="41"/>
      <c r="F131" s="22"/>
      <c r="G131" s="36"/>
      <c r="H131" s="38"/>
      <c r="I131" s="188"/>
      <c r="J131" s="31"/>
      <c r="K131" s="31"/>
      <c r="L131" s="21"/>
      <c r="M131" s="25"/>
      <c r="N131" s="21"/>
      <c r="O131" s="32"/>
      <c r="P131" s="32"/>
      <c r="Q131" s="26"/>
    </row>
    <row r="132" spans="1:17" s="9" customFormat="1" ht="19.7" customHeight="1">
      <c r="A132" s="31"/>
      <c r="B132" s="344" t="s">
        <v>828</v>
      </c>
      <c r="C132" s="345"/>
      <c r="D132" s="345"/>
      <c r="E132" s="346"/>
      <c r="F132" s="347"/>
      <c r="G132" s="348"/>
      <c r="H132" s="342"/>
      <c r="I132" s="349"/>
      <c r="J132" s="350"/>
      <c r="K132" s="31"/>
      <c r="L132" s="21"/>
      <c r="M132" s="25"/>
      <c r="N132" s="21"/>
      <c r="O132" s="32"/>
      <c r="P132" s="32"/>
      <c r="Q132" s="26"/>
    </row>
    <row r="133" spans="1:17" s="9" customFormat="1" ht="19.7" customHeight="1">
      <c r="A133" s="22">
        <v>5</v>
      </c>
      <c r="B133" s="21">
        <f>+B127+1</f>
        <v>99</v>
      </c>
      <c r="C133" s="357" t="s">
        <v>531</v>
      </c>
      <c r="D133" s="357" t="s">
        <v>531</v>
      </c>
      <c r="E133" s="352" t="s">
        <v>829</v>
      </c>
      <c r="F133" s="353">
        <v>1</v>
      </c>
      <c r="G133" s="358">
        <v>2520</v>
      </c>
      <c r="H133" s="36">
        <f t="shared" ref="H133:H139" si="8">F133*G133</f>
        <v>2520</v>
      </c>
      <c r="I133" s="188"/>
      <c r="J133" s="175" t="s">
        <v>830</v>
      </c>
      <c r="K133" s="31"/>
      <c r="L133" s="21"/>
      <c r="M133" s="25">
        <v>43801</v>
      </c>
      <c r="N133" s="21"/>
      <c r="O133" s="32"/>
      <c r="P133" s="32">
        <v>43815</v>
      </c>
      <c r="Q133" s="26">
        <v>43815</v>
      </c>
    </row>
    <row r="134" spans="1:17" s="9" customFormat="1" ht="19.7" customHeight="1">
      <c r="A134" s="22">
        <v>5</v>
      </c>
      <c r="B134" s="21">
        <f>+B133+1</f>
        <v>100</v>
      </c>
      <c r="C134" s="357" t="s">
        <v>531</v>
      </c>
      <c r="D134" s="357" t="s">
        <v>531</v>
      </c>
      <c r="E134" s="352" t="s">
        <v>831</v>
      </c>
      <c r="F134" s="353">
        <v>1</v>
      </c>
      <c r="G134" s="358">
        <v>2530</v>
      </c>
      <c r="H134" s="36">
        <f t="shared" si="8"/>
        <v>2530</v>
      </c>
      <c r="I134" s="188"/>
      <c r="J134" s="175" t="s">
        <v>832</v>
      </c>
      <c r="K134" s="31"/>
      <c r="L134" s="21"/>
      <c r="M134" s="25">
        <v>43801</v>
      </c>
      <c r="N134" s="21"/>
      <c r="O134" s="32"/>
      <c r="P134" s="32">
        <v>43815</v>
      </c>
      <c r="Q134" s="26">
        <v>43815</v>
      </c>
    </row>
    <row r="135" spans="1:17" s="9" customFormat="1" ht="19.7" customHeight="1">
      <c r="A135" s="22">
        <v>5</v>
      </c>
      <c r="B135" s="21">
        <f t="shared" ref="B135:B140" si="9">+B134+1</f>
        <v>101</v>
      </c>
      <c r="C135" s="357" t="s">
        <v>531</v>
      </c>
      <c r="D135" s="357" t="s">
        <v>531</v>
      </c>
      <c r="E135" s="352" t="s">
        <v>833</v>
      </c>
      <c r="F135" s="353">
        <v>1</v>
      </c>
      <c r="G135" s="358">
        <v>4040</v>
      </c>
      <c r="H135" s="36">
        <f t="shared" si="8"/>
        <v>4040</v>
      </c>
      <c r="I135" s="188"/>
      <c r="J135" s="175" t="s">
        <v>834</v>
      </c>
      <c r="K135" s="31"/>
      <c r="L135" s="21"/>
      <c r="M135" s="25">
        <v>43801</v>
      </c>
      <c r="N135" s="21"/>
      <c r="O135" s="32"/>
      <c r="P135" s="32">
        <v>43815</v>
      </c>
      <c r="Q135" s="26">
        <v>43815</v>
      </c>
    </row>
    <row r="136" spans="1:17" s="9" customFormat="1" ht="19.7" customHeight="1">
      <c r="A136" s="22">
        <v>5</v>
      </c>
      <c r="B136" s="21">
        <f t="shared" si="9"/>
        <v>102</v>
      </c>
      <c r="C136" s="321" t="s">
        <v>531</v>
      </c>
      <c r="D136" s="321" t="s">
        <v>531</v>
      </c>
      <c r="E136" s="338" t="s">
        <v>835</v>
      </c>
      <c r="F136" s="359">
        <v>4</v>
      </c>
      <c r="G136" s="341">
        <v>169</v>
      </c>
      <c r="H136" s="342">
        <f t="shared" si="8"/>
        <v>676</v>
      </c>
      <c r="I136" s="167"/>
      <c r="J136" s="182" t="s">
        <v>836</v>
      </c>
      <c r="K136" s="31"/>
      <c r="L136" s="21"/>
      <c r="M136" s="25">
        <v>43801</v>
      </c>
      <c r="N136" s="21"/>
      <c r="O136" s="32"/>
      <c r="P136" s="32">
        <v>43815</v>
      </c>
      <c r="Q136" s="26">
        <v>43815</v>
      </c>
    </row>
    <row r="137" spans="1:17" s="9" customFormat="1" ht="19.7" customHeight="1">
      <c r="A137" s="22">
        <v>5</v>
      </c>
      <c r="B137" s="21">
        <f t="shared" si="9"/>
        <v>103</v>
      </c>
      <c r="C137" s="331" t="s">
        <v>531</v>
      </c>
      <c r="D137" s="331" t="s">
        <v>531</v>
      </c>
      <c r="E137" s="360" t="s">
        <v>837</v>
      </c>
      <c r="F137" s="361">
        <v>4</v>
      </c>
      <c r="G137" s="334">
        <v>168</v>
      </c>
      <c r="H137" s="362">
        <f t="shared" si="8"/>
        <v>672</v>
      </c>
      <c r="I137" s="363"/>
      <c r="J137" s="41" t="s">
        <v>838</v>
      </c>
      <c r="K137" s="31"/>
      <c r="L137" s="21"/>
      <c r="M137" s="25">
        <v>43801</v>
      </c>
      <c r="N137" s="21"/>
      <c r="O137" s="32"/>
      <c r="P137" s="32">
        <v>43815</v>
      </c>
      <c r="Q137" s="26">
        <v>43815</v>
      </c>
    </row>
    <row r="138" spans="1:17" s="9" customFormat="1" ht="19.7" customHeight="1">
      <c r="A138" s="22">
        <v>5</v>
      </c>
      <c r="B138" s="21">
        <f t="shared" si="9"/>
        <v>104</v>
      </c>
      <c r="C138" s="331" t="s">
        <v>531</v>
      </c>
      <c r="D138" s="331" t="s">
        <v>531</v>
      </c>
      <c r="E138" s="364" t="s">
        <v>839</v>
      </c>
      <c r="F138" s="321">
        <v>2</v>
      </c>
      <c r="G138" s="365">
        <v>71</v>
      </c>
      <c r="H138" s="38">
        <f t="shared" si="8"/>
        <v>142</v>
      </c>
      <c r="I138" s="167"/>
      <c r="J138" s="31" t="s">
        <v>840</v>
      </c>
      <c r="K138" s="31"/>
      <c r="L138" s="21"/>
      <c r="M138" s="25">
        <v>43801</v>
      </c>
      <c r="N138" s="21"/>
      <c r="O138" s="32"/>
      <c r="P138" s="32">
        <v>43815</v>
      </c>
      <c r="Q138" s="26">
        <v>43815</v>
      </c>
    </row>
    <row r="139" spans="1:17" s="9" customFormat="1" ht="19.7" customHeight="1">
      <c r="A139" s="22">
        <v>5</v>
      </c>
      <c r="B139" s="21">
        <f t="shared" si="9"/>
        <v>105</v>
      </c>
      <c r="C139" s="331" t="s">
        <v>531</v>
      </c>
      <c r="D139" s="331" t="s">
        <v>531</v>
      </c>
      <c r="E139" s="364" t="s">
        <v>841</v>
      </c>
      <c r="F139" s="321">
        <v>2</v>
      </c>
      <c r="G139" s="365">
        <v>30</v>
      </c>
      <c r="H139" s="38">
        <f t="shared" si="8"/>
        <v>60</v>
      </c>
      <c r="I139" s="167"/>
      <c r="J139" s="31" t="s">
        <v>842</v>
      </c>
      <c r="K139" s="31"/>
      <c r="L139" s="21"/>
      <c r="M139" s="25">
        <v>43801</v>
      </c>
      <c r="N139" s="21"/>
      <c r="O139" s="32"/>
      <c r="P139" s="32">
        <v>43815</v>
      </c>
      <c r="Q139" s="26">
        <v>43815</v>
      </c>
    </row>
    <row r="140" spans="1:17" s="9" customFormat="1" ht="19.7" customHeight="1">
      <c r="A140" s="22">
        <v>5</v>
      </c>
      <c r="B140" s="21">
        <f t="shared" si="9"/>
        <v>106</v>
      </c>
      <c r="C140" s="137" t="s">
        <v>686</v>
      </c>
      <c r="D140" s="137" t="s">
        <v>531</v>
      </c>
      <c r="E140" s="527" t="s">
        <v>843</v>
      </c>
      <c r="F140" s="528"/>
      <c r="G140" s="529">
        <v>1800</v>
      </c>
      <c r="H140" s="530">
        <f>F140*G140</f>
        <v>0</v>
      </c>
      <c r="I140" s="531"/>
      <c r="J140" s="527" t="s">
        <v>844</v>
      </c>
      <c r="K140" s="408" t="s">
        <v>845</v>
      </c>
      <c r="L140" s="21"/>
      <c r="M140" s="25"/>
      <c r="N140" s="21"/>
      <c r="O140" s="32"/>
      <c r="P140" s="32"/>
      <c r="Q140" s="26"/>
    </row>
    <row r="141" spans="1:17" s="9" customFormat="1" ht="19.7" customHeight="1">
      <c r="A141" s="31"/>
      <c r="B141" s="170"/>
      <c r="C141" s="347"/>
      <c r="D141" s="347"/>
      <c r="E141" s="182"/>
      <c r="F141" s="166"/>
      <c r="G141" s="182"/>
      <c r="H141" s="36"/>
      <c r="I141" s="309"/>
      <c r="J141" s="183"/>
      <c r="K141" s="31"/>
      <c r="L141" s="21"/>
      <c r="M141" s="25"/>
      <c r="N141" s="21"/>
      <c r="O141" s="32"/>
      <c r="P141" s="32"/>
      <c r="Q141" s="26"/>
    </row>
    <row r="142" spans="1:17" s="9" customFormat="1" ht="19.7" customHeight="1">
      <c r="A142" s="31"/>
      <c r="B142" s="170"/>
      <c r="C142" s="347"/>
      <c r="D142" s="347"/>
      <c r="E142" s="356">
        <f>SUM(H133:H141)</f>
        <v>10640</v>
      </c>
      <c r="F142" s="166"/>
      <c r="G142" s="182"/>
      <c r="H142" s="8"/>
      <c r="I142" s="309"/>
      <c r="J142" s="183"/>
      <c r="K142" s="31"/>
      <c r="L142" s="21"/>
      <c r="M142" s="25"/>
      <c r="N142" s="21"/>
      <c r="O142" s="32"/>
      <c r="P142" s="32"/>
      <c r="Q142" s="26"/>
    </row>
    <row r="143" spans="1:17" s="9" customFormat="1" ht="19.7" customHeight="1">
      <c r="B143" s="21"/>
      <c r="C143" s="21"/>
      <c r="D143" s="21"/>
      <c r="E143" s="41"/>
      <c r="F143" s="22"/>
      <c r="G143" s="36"/>
      <c r="H143" s="38"/>
      <c r="I143" s="188"/>
      <c r="J143" s="31"/>
      <c r="K143" s="31"/>
      <c r="L143" s="21"/>
      <c r="M143" s="25"/>
      <c r="N143" s="21"/>
      <c r="O143" s="32"/>
      <c r="P143" s="32"/>
      <c r="Q143" s="26"/>
    </row>
    <row r="144" spans="1:17" s="9" customFormat="1" ht="19.7" customHeight="1">
      <c r="B144" s="21"/>
      <c r="C144" s="21"/>
      <c r="D144" s="21"/>
      <c r="E144" s="41"/>
      <c r="F144" s="22"/>
      <c r="G144" s="36"/>
      <c r="H144" s="38"/>
      <c r="I144" s="188"/>
      <c r="J144" s="31"/>
      <c r="K144" s="31"/>
      <c r="L144" s="21"/>
      <c r="M144" s="25"/>
      <c r="N144" s="21"/>
      <c r="O144" s="32"/>
      <c r="P144" s="32"/>
      <c r="Q144" s="26"/>
    </row>
    <row r="145" spans="1:17" s="9" customFormat="1" ht="19.7" customHeight="1">
      <c r="B145" s="296" t="s">
        <v>846</v>
      </c>
      <c r="C145" s="297"/>
      <c r="D145" s="297"/>
      <c r="E145" s="298"/>
      <c r="F145" s="22"/>
      <c r="G145" s="36"/>
      <c r="H145" s="38"/>
      <c r="I145" s="188"/>
      <c r="J145" s="31"/>
      <c r="K145" s="31"/>
      <c r="L145" s="21"/>
      <c r="M145" s="25"/>
      <c r="N145" s="21"/>
      <c r="O145" s="32"/>
      <c r="P145" s="32"/>
      <c r="Q145" s="26"/>
    </row>
    <row r="146" spans="1:17" s="9" customFormat="1" ht="19.7" customHeight="1">
      <c r="A146" s="9">
        <v>6</v>
      </c>
      <c r="B146" s="21">
        <f>+B140+1</f>
        <v>107</v>
      </c>
      <c r="C146" s="313" t="s">
        <v>565</v>
      </c>
      <c r="D146" s="313" t="s">
        <v>565</v>
      </c>
      <c r="E146" s="373" t="s">
        <v>847</v>
      </c>
      <c r="F146" s="318">
        <v>1</v>
      </c>
      <c r="G146" s="317">
        <v>6000</v>
      </c>
      <c r="H146" s="31">
        <f>F146*G146</f>
        <v>6000</v>
      </c>
      <c r="I146" s="23"/>
      <c r="J146" s="31" t="s">
        <v>848</v>
      </c>
      <c r="K146" s="31"/>
      <c r="L146" s="21"/>
      <c r="M146" s="25">
        <v>43801</v>
      </c>
      <c r="N146" s="21"/>
      <c r="O146" s="32">
        <v>43816</v>
      </c>
      <c r="P146" s="32">
        <v>43816</v>
      </c>
      <c r="Q146" s="26">
        <v>43816</v>
      </c>
    </row>
    <row r="147" spans="1:17" s="9" customFormat="1" ht="19.7" customHeight="1">
      <c r="A147" s="9">
        <v>6</v>
      </c>
      <c r="B147" s="21">
        <f>+B146+1</f>
        <v>108</v>
      </c>
      <c r="C147" s="313" t="s">
        <v>565</v>
      </c>
      <c r="D147" s="313" t="s">
        <v>565</v>
      </c>
      <c r="E147" s="373" t="s">
        <v>849</v>
      </c>
      <c r="F147" s="318">
        <v>1</v>
      </c>
      <c r="G147" s="317">
        <v>8640</v>
      </c>
      <c r="H147" s="31">
        <f>F147*G147</f>
        <v>8640</v>
      </c>
      <c r="I147" s="23"/>
      <c r="J147" s="31" t="s">
        <v>850</v>
      </c>
      <c r="K147" s="31"/>
      <c r="L147" s="21"/>
      <c r="M147" s="25">
        <v>43801</v>
      </c>
      <c r="N147" s="21"/>
      <c r="O147" s="32">
        <v>43816</v>
      </c>
      <c r="P147" s="32">
        <v>43816</v>
      </c>
      <c r="Q147" s="26">
        <v>43816</v>
      </c>
    </row>
    <row r="148" spans="1:17" s="9" customFormat="1" ht="19.7" customHeight="1">
      <c r="A148" s="9">
        <v>6</v>
      </c>
      <c r="B148" s="21">
        <f>+B147+1</f>
        <v>109</v>
      </c>
      <c r="C148" s="374" t="s">
        <v>531</v>
      </c>
      <c r="D148" s="374" t="s">
        <v>531</v>
      </c>
      <c r="E148" s="375" t="s">
        <v>851</v>
      </c>
      <c r="F148" s="357">
        <v>1</v>
      </c>
      <c r="G148" s="376">
        <v>2350</v>
      </c>
      <c r="H148" s="31">
        <f>F148*G148</f>
        <v>2350</v>
      </c>
      <c r="I148" s="377"/>
      <c r="J148" s="31" t="s">
        <v>852</v>
      </c>
      <c r="K148" s="31"/>
      <c r="L148" s="21"/>
      <c r="M148" s="25">
        <v>43801</v>
      </c>
      <c r="N148" s="21"/>
      <c r="O148" s="32"/>
      <c r="P148" s="32">
        <v>43815</v>
      </c>
      <c r="Q148" s="26">
        <v>43815</v>
      </c>
    </row>
    <row r="149" spans="1:17" s="9" customFormat="1" ht="19.7" customHeight="1">
      <c r="A149" s="9">
        <v>6</v>
      </c>
      <c r="B149" s="21">
        <f>+B148+1</f>
        <v>110</v>
      </c>
      <c r="C149" s="331" t="s">
        <v>531</v>
      </c>
      <c r="D149" s="331" t="s">
        <v>531</v>
      </c>
      <c r="E149" s="364" t="s">
        <v>839</v>
      </c>
      <c r="F149" s="321">
        <v>2</v>
      </c>
      <c r="G149" s="365">
        <v>71</v>
      </c>
      <c r="H149" s="38">
        <f>F149*G149</f>
        <v>142</v>
      </c>
      <c r="I149" s="167"/>
      <c r="J149" s="31" t="s">
        <v>840</v>
      </c>
      <c r="K149" s="31"/>
      <c r="L149" s="21"/>
      <c r="M149" s="25">
        <v>43801</v>
      </c>
      <c r="N149" s="21"/>
      <c r="O149" s="32"/>
      <c r="P149" s="32">
        <v>43815</v>
      </c>
      <c r="Q149" s="26">
        <v>43815</v>
      </c>
    </row>
    <row r="150" spans="1:17" s="9" customFormat="1" ht="19.7" customHeight="1">
      <c r="A150" s="9">
        <v>6</v>
      </c>
      <c r="B150" s="21">
        <f>+B149+1</f>
        <v>111</v>
      </c>
      <c r="C150" s="331" t="s">
        <v>531</v>
      </c>
      <c r="D150" s="331" t="s">
        <v>531</v>
      </c>
      <c r="E150" s="364" t="s">
        <v>841</v>
      </c>
      <c r="F150" s="321">
        <v>2</v>
      </c>
      <c r="G150" s="365">
        <v>30</v>
      </c>
      <c r="H150" s="38">
        <f>F150*G150</f>
        <v>60</v>
      </c>
      <c r="I150" s="167"/>
      <c r="J150" s="31" t="s">
        <v>842</v>
      </c>
      <c r="K150" s="31"/>
      <c r="L150" s="21"/>
      <c r="M150" s="25">
        <v>43801</v>
      </c>
      <c r="N150" s="21"/>
      <c r="O150" s="32"/>
      <c r="P150" s="32">
        <v>43815</v>
      </c>
      <c r="Q150" s="26">
        <v>43815</v>
      </c>
    </row>
    <row r="151" spans="1:17" s="9" customFormat="1" ht="19.7" customHeight="1">
      <c r="A151" s="9">
        <v>6</v>
      </c>
      <c r="B151" s="21">
        <f>+B150+1</f>
        <v>112</v>
      </c>
      <c r="C151" s="324" t="s">
        <v>531</v>
      </c>
      <c r="D151" s="324" t="s">
        <v>531</v>
      </c>
      <c r="E151" s="325" t="s">
        <v>864</v>
      </c>
      <c r="F151" s="326">
        <v>1</v>
      </c>
      <c r="G151" s="327">
        <v>4570</v>
      </c>
      <c r="H151" s="362">
        <f t="shared" ref="H151:H195" si="10">F151*G151</f>
        <v>4570</v>
      </c>
      <c r="I151" s="329"/>
      <c r="J151" s="330" t="s">
        <v>865</v>
      </c>
      <c r="K151" s="31"/>
      <c r="L151" s="21"/>
      <c r="M151" s="25">
        <v>43801</v>
      </c>
      <c r="N151" s="21"/>
      <c r="O151" s="32"/>
      <c r="P151" s="32">
        <v>43815</v>
      </c>
      <c r="Q151" s="26">
        <v>43815</v>
      </c>
    </row>
    <row r="152" spans="1:17" s="9" customFormat="1" ht="19.7" customHeight="1">
      <c r="A152" s="9">
        <v>6</v>
      </c>
      <c r="B152" s="21">
        <f t="shared" ref="B152:B195" si="11">+B151+1</f>
        <v>113</v>
      </c>
      <c r="C152" s="397" t="s">
        <v>531</v>
      </c>
      <c r="D152" s="398" t="s">
        <v>531</v>
      </c>
      <c r="E152" s="399" t="s">
        <v>866</v>
      </c>
      <c r="F152" s="321">
        <v>1</v>
      </c>
      <c r="G152" s="400">
        <v>6163</v>
      </c>
      <c r="H152" s="362">
        <f t="shared" si="10"/>
        <v>6163</v>
      </c>
      <c r="I152" s="401"/>
      <c r="J152" s="301" t="s">
        <v>867</v>
      </c>
      <c r="K152" s="31"/>
      <c r="L152" s="21"/>
      <c r="M152" s="25">
        <v>43801</v>
      </c>
      <c r="N152" s="21"/>
      <c r="O152" s="32"/>
      <c r="P152" s="32">
        <v>43815</v>
      </c>
      <c r="Q152" s="26">
        <v>43815</v>
      </c>
    </row>
    <row r="153" spans="1:17" s="9" customFormat="1" ht="19.7" customHeight="1">
      <c r="A153" s="9">
        <v>6</v>
      </c>
      <c r="B153" s="21">
        <f t="shared" si="11"/>
        <v>114</v>
      </c>
      <c r="C153" s="331" t="s">
        <v>531</v>
      </c>
      <c r="D153" s="331" t="s">
        <v>531</v>
      </c>
      <c r="E153" s="391" t="s">
        <v>868</v>
      </c>
      <c r="F153" s="321">
        <v>1</v>
      </c>
      <c r="G153" s="402">
        <v>3853</v>
      </c>
      <c r="H153" s="24">
        <f t="shared" si="10"/>
        <v>3853</v>
      </c>
      <c r="I153" s="28"/>
      <c r="J153" s="31" t="s">
        <v>233</v>
      </c>
      <c r="K153" s="31"/>
      <c r="L153" s="21"/>
      <c r="M153" s="25">
        <v>43801</v>
      </c>
      <c r="N153" s="21"/>
      <c r="O153" s="32"/>
      <c r="P153" s="32">
        <v>43815</v>
      </c>
      <c r="Q153" s="26">
        <v>43815</v>
      </c>
    </row>
    <row r="154" spans="1:17" s="9" customFormat="1" ht="19.7" customHeight="1">
      <c r="A154" s="9">
        <v>6</v>
      </c>
      <c r="B154" s="21">
        <f t="shared" si="11"/>
        <v>115</v>
      </c>
      <c r="C154" s="326" t="s">
        <v>292</v>
      </c>
      <c r="D154" s="361" t="s">
        <v>619</v>
      </c>
      <c r="E154" s="403" t="s">
        <v>869</v>
      </c>
      <c r="F154" s="326">
        <v>1</v>
      </c>
      <c r="G154" s="325">
        <v>3840</v>
      </c>
      <c r="H154" s="328">
        <f t="shared" si="10"/>
        <v>3840</v>
      </c>
      <c r="I154" s="167"/>
      <c r="J154" s="175" t="s">
        <v>870</v>
      </c>
      <c r="K154" s="31"/>
      <c r="L154" s="21"/>
      <c r="M154" s="25">
        <v>43801</v>
      </c>
      <c r="N154" s="21"/>
      <c r="O154" s="32">
        <v>43815</v>
      </c>
      <c r="P154" s="32">
        <v>43815</v>
      </c>
      <c r="Q154" s="26">
        <v>43812</v>
      </c>
    </row>
    <row r="155" spans="1:17" s="9" customFormat="1" ht="19.7" customHeight="1">
      <c r="A155" s="9">
        <v>6</v>
      </c>
      <c r="B155" s="21">
        <f t="shared" si="11"/>
        <v>116</v>
      </c>
      <c r="C155" s="326" t="s">
        <v>861</v>
      </c>
      <c r="D155" s="331" t="s">
        <v>531</v>
      </c>
      <c r="E155" s="338" t="s">
        <v>871</v>
      </c>
      <c r="F155" s="395">
        <v>1</v>
      </c>
      <c r="G155" s="338">
        <v>131</v>
      </c>
      <c r="H155" s="328">
        <f t="shared" si="10"/>
        <v>131</v>
      </c>
      <c r="I155" s="396"/>
      <c r="J155" s="164" t="s">
        <v>863</v>
      </c>
      <c r="K155" s="31"/>
      <c r="L155" s="21"/>
      <c r="M155" s="25">
        <v>43801</v>
      </c>
      <c r="N155" s="21"/>
      <c r="O155" s="32"/>
      <c r="P155" s="32">
        <v>43815</v>
      </c>
      <c r="Q155" s="26">
        <v>43815</v>
      </c>
    </row>
    <row r="156" spans="1:17" s="9" customFormat="1" ht="19.7" customHeight="1">
      <c r="A156" s="9">
        <v>6</v>
      </c>
      <c r="B156" s="21">
        <f t="shared" si="11"/>
        <v>117</v>
      </c>
      <c r="C156" s="326" t="s">
        <v>861</v>
      </c>
      <c r="D156" s="331" t="s">
        <v>531</v>
      </c>
      <c r="E156" s="338" t="s">
        <v>872</v>
      </c>
      <c r="F156" s="395">
        <v>1</v>
      </c>
      <c r="G156" s="338">
        <v>189</v>
      </c>
      <c r="H156" s="328">
        <f t="shared" si="10"/>
        <v>189</v>
      </c>
      <c r="I156" s="396"/>
      <c r="J156" s="164" t="s">
        <v>873</v>
      </c>
      <c r="K156" s="31"/>
      <c r="L156" s="21"/>
      <c r="M156" s="25">
        <v>43801</v>
      </c>
      <c r="N156" s="21"/>
      <c r="O156" s="32"/>
      <c r="P156" s="32">
        <v>43815</v>
      </c>
      <c r="Q156" s="26">
        <v>43815</v>
      </c>
    </row>
    <row r="157" spans="1:17" s="9" customFormat="1" ht="19.7" customHeight="1">
      <c r="A157" s="9">
        <v>6</v>
      </c>
      <c r="B157" s="21">
        <f t="shared" si="11"/>
        <v>118</v>
      </c>
      <c r="C157" s="326" t="s">
        <v>861</v>
      </c>
      <c r="D157" s="331" t="s">
        <v>531</v>
      </c>
      <c r="E157" s="404" t="s">
        <v>874</v>
      </c>
      <c r="F157" s="326">
        <v>1</v>
      </c>
      <c r="G157" s="325">
        <v>664</v>
      </c>
      <c r="H157" s="328">
        <f t="shared" si="10"/>
        <v>664</v>
      </c>
      <c r="I157" s="167"/>
      <c r="J157" s="175" t="s">
        <v>875</v>
      </c>
      <c r="K157" s="31"/>
      <c r="L157" s="21"/>
      <c r="M157" s="25">
        <v>43801</v>
      </c>
      <c r="N157" s="21"/>
      <c r="O157" s="32"/>
      <c r="P157" s="32">
        <v>43815</v>
      </c>
      <c r="Q157" s="26">
        <v>43815</v>
      </c>
    </row>
    <row r="158" spans="1:17" s="9" customFormat="1" ht="19.7" customHeight="1">
      <c r="A158" s="9">
        <v>6</v>
      </c>
      <c r="B158" s="21">
        <f t="shared" si="11"/>
        <v>119</v>
      </c>
      <c r="C158" s="326" t="s">
        <v>861</v>
      </c>
      <c r="D158" s="331" t="s">
        <v>531</v>
      </c>
      <c r="E158" s="404" t="s">
        <v>876</v>
      </c>
      <c r="F158" s="326">
        <v>4</v>
      </c>
      <c r="G158" s="325">
        <v>66</v>
      </c>
      <c r="H158" s="328">
        <f t="shared" si="10"/>
        <v>264</v>
      </c>
      <c r="I158" s="167"/>
      <c r="J158" s="175" t="s">
        <v>877</v>
      </c>
      <c r="K158" s="31"/>
      <c r="L158" s="21"/>
      <c r="M158" s="25">
        <v>43801</v>
      </c>
      <c r="N158" s="21"/>
      <c r="O158" s="32"/>
      <c r="P158" s="32">
        <v>43815</v>
      </c>
      <c r="Q158" s="26">
        <v>43815</v>
      </c>
    </row>
    <row r="159" spans="1:17" s="9" customFormat="1" ht="19.7" customHeight="1">
      <c r="A159" s="9">
        <v>6</v>
      </c>
      <c r="B159" s="21">
        <f t="shared" si="11"/>
        <v>120</v>
      </c>
      <c r="C159" s="137" t="s">
        <v>531</v>
      </c>
      <c r="D159" s="137" t="s">
        <v>531</v>
      </c>
      <c r="E159" s="142" t="s">
        <v>878</v>
      </c>
      <c r="F159" s="128"/>
      <c r="G159" s="141">
        <v>940</v>
      </c>
      <c r="H159" s="405">
        <f t="shared" si="10"/>
        <v>0</v>
      </c>
      <c r="I159" s="406"/>
      <c r="J159" s="407" t="s">
        <v>879</v>
      </c>
      <c r="K159" s="408" t="s">
        <v>845</v>
      </c>
      <c r="L159" s="21"/>
      <c r="M159" s="25"/>
      <c r="N159" s="21"/>
      <c r="O159" s="32"/>
      <c r="P159" s="32"/>
      <c r="Q159" s="26"/>
    </row>
    <row r="160" spans="1:17" s="9" customFormat="1" ht="19.5" customHeight="1">
      <c r="A160" s="9">
        <v>6</v>
      </c>
      <c r="B160" s="21">
        <f t="shared" si="11"/>
        <v>121</v>
      </c>
      <c r="C160" s="409" t="s">
        <v>531</v>
      </c>
      <c r="D160" s="409" t="s">
        <v>531</v>
      </c>
      <c r="E160" s="332" t="s">
        <v>880</v>
      </c>
      <c r="F160" s="410">
        <v>1</v>
      </c>
      <c r="G160" s="411">
        <v>860</v>
      </c>
      <c r="H160" s="204">
        <f t="shared" si="10"/>
        <v>860</v>
      </c>
      <c r="I160" s="412"/>
      <c r="J160" s="413" t="s">
        <v>860</v>
      </c>
      <c r="K160" s="31"/>
      <c r="L160" s="21"/>
      <c r="M160" s="25">
        <v>43801</v>
      </c>
      <c r="N160" s="21"/>
      <c r="O160" s="32"/>
      <c r="P160" s="32">
        <v>43815</v>
      </c>
      <c r="Q160" s="26">
        <v>43815</v>
      </c>
    </row>
    <row r="161" spans="1:17" s="9" customFormat="1" ht="19.7" customHeight="1">
      <c r="A161" s="9">
        <v>6</v>
      </c>
      <c r="B161" s="21">
        <f t="shared" si="11"/>
        <v>122</v>
      </c>
      <c r="C161" s="321" t="s">
        <v>531</v>
      </c>
      <c r="D161" s="321" t="s">
        <v>531</v>
      </c>
      <c r="E161" s="399" t="s">
        <v>881</v>
      </c>
      <c r="F161" s="321">
        <v>1</v>
      </c>
      <c r="G161" s="399">
        <v>4300</v>
      </c>
      <c r="H161" s="31">
        <f t="shared" si="10"/>
        <v>4300</v>
      </c>
      <c r="I161" s="23"/>
      <c r="J161" s="31" t="s">
        <v>882</v>
      </c>
      <c r="K161" s="31"/>
      <c r="L161" s="21"/>
      <c r="M161" s="25">
        <v>43801</v>
      </c>
      <c r="N161" s="21"/>
      <c r="O161" s="32"/>
      <c r="P161" s="32">
        <v>43815</v>
      </c>
      <c r="Q161" s="26">
        <v>43815</v>
      </c>
    </row>
    <row r="162" spans="1:17" s="9" customFormat="1" ht="19.7" customHeight="1">
      <c r="A162" s="9">
        <v>6</v>
      </c>
      <c r="B162" s="21">
        <f t="shared" si="11"/>
        <v>123</v>
      </c>
      <c r="C162" s="321" t="s">
        <v>531</v>
      </c>
      <c r="D162" s="321" t="s">
        <v>531</v>
      </c>
      <c r="E162" s="399" t="s">
        <v>883</v>
      </c>
      <c r="F162" s="414">
        <v>4</v>
      </c>
      <c r="G162" s="399">
        <v>106</v>
      </c>
      <c r="H162" s="31">
        <f t="shared" si="10"/>
        <v>424</v>
      </c>
      <c r="I162" s="377"/>
      <c r="J162" s="31" t="s">
        <v>884</v>
      </c>
      <c r="K162" s="31"/>
      <c r="L162" s="21"/>
      <c r="M162" s="25">
        <v>43801</v>
      </c>
      <c r="N162" s="21"/>
      <c r="O162" s="32"/>
      <c r="P162" s="32">
        <v>43815</v>
      </c>
      <c r="Q162" s="26">
        <v>43815</v>
      </c>
    </row>
    <row r="163" spans="1:17" s="9" customFormat="1" ht="19.7" customHeight="1">
      <c r="A163" s="9">
        <v>6</v>
      </c>
      <c r="B163" s="21">
        <f t="shared" si="11"/>
        <v>124</v>
      </c>
      <c r="C163" s="331" t="s">
        <v>531</v>
      </c>
      <c r="D163" s="331" t="s">
        <v>531</v>
      </c>
      <c r="E163" s="399" t="s">
        <v>885</v>
      </c>
      <c r="F163" s="414">
        <v>4</v>
      </c>
      <c r="G163" s="415">
        <v>212</v>
      </c>
      <c r="H163" s="31">
        <f t="shared" si="10"/>
        <v>848</v>
      </c>
      <c r="I163" s="167"/>
      <c r="J163" s="31" t="s">
        <v>886</v>
      </c>
      <c r="K163" s="31"/>
      <c r="L163" s="21"/>
      <c r="M163" s="25">
        <v>43801</v>
      </c>
      <c r="N163" s="21"/>
      <c r="O163" s="32"/>
      <c r="P163" s="32">
        <v>43815</v>
      </c>
      <c r="Q163" s="26">
        <v>43815</v>
      </c>
    </row>
    <row r="164" spans="1:17" s="9" customFormat="1" ht="19.7" customHeight="1">
      <c r="A164" s="9">
        <v>6</v>
      </c>
      <c r="B164" s="21">
        <f t="shared" si="11"/>
        <v>125</v>
      </c>
      <c r="C164" s="331" t="s">
        <v>531</v>
      </c>
      <c r="D164" s="331" t="s">
        <v>531</v>
      </c>
      <c r="E164" s="416" t="s">
        <v>887</v>
      </c>
      <c r="F164" s="414">
        <v>2</v>
      </c>
      <c r="G164" s="415">
        <v>76</v>
      </c>
      <c r="H164" s="31">
        <f t="shared" si="10"/>
        <v>152</v>
      </c>
      <c r="I164" s="167"/>
      <c r="J164" s="31" t="s">
        <v>888</v>
      </c>
      <c r="K164" s="31"/>
      <c r="L164" s="21"/>
      <c r="M164" s="25">
        <v>43801</v>
      </c>
      <c r="N164" s="21"/>
      <c r="O164" s="32"/>
      <c r="P164" s="32">
        <v>43815</v>
      </c>
      <c r="Q164" s="26">
        <v>43815</v>
      </c>
    </row>
    <row r="165" spans="1:17" s="9" customFormat="1" ht="19.7" customHeight="1">
      <c r="A165" s="9">
        <v>6</v>
      </c>
      <c r="B165" s="21">
        <f t="shared" si="11"/>
        <v>126</v>
      </c>
      <c r="C165" s="331" t="s">
        <v>531</v>
      </c>
      <c r="D165" s="331" t="s">
        <v>531</v>
      </c>
      <c r="E165" s="394" t="s">
        <v>859</v>
      </c>
      <c r="F165" s="326">
        <v>1</v>
      </c>
      <c r="G165" s="325">
        <v>990</v>
      </c>
      <c r="H165" s="31">
        <f t="shared" si="10"/>
        <v>990</v>
      </c>
      <c r="I165" s="167"/>
      <c r="J165" s="175" t="s">
        <v>860</v>
      </c>
      <c r="K165" s="31"/>
      <c r="L165" s="21"/>
      <c r="M165" s="25">
        <v>43801</v>
      </c>
      <c r="N165" s="21"/>
      <c r="O165" s="32"/>
      <c r="P165" s="32">
        <v>43815</v>
      </c>
      <c r="Q165" s="26">
        <v>43815</v>
      </c>
    </row>
    <row r="166" spans="1:17" s="9" customFormat="1" ht="19.7" customHeight="1">
      <c r="A166" s="9">
        <v>6</v>
      </c>
      <c r="B166" s="21">
        <f t="shared" si="11"/>
        <v>127</v>
      </c>
      <c r="C166" s="397" t="s">
        <v>531</v>
      </c>
      <c r="D166" s="398" t="s">
        <v>531</v>
      </c>
      <c r="E166" s="364" t="s">
        <v>889</v>
      </c>
      <c r="F166" s="417">
        <v>7</v>
      </c>
      <c r="G166" s="327">
        <v>72</v>
      </c>
      <c r="H166" s="311">
        <f t="shared" si="10"/>
        <v>504</v>
      </c>
      <c r="I166" s="329"/>
      <c r="J166" s="31" t="s">
        <v>890</v>
      </c>
      <c r="K166" s="31"/>
      <c r="L166" s="21"/>
      <c r="M166" s="25">
        <v>43801</v>
      </c>
      <c r="N166" s="21"/>
      <c r="O166" s="32"/>
      <c r="P166" s="32">
        <v>43815</v>
      </c>
      <c r="Q166" s="26">
        <v>43815</v>
      </c>
    </row>
    <row r="167" spans="1:17" s="9" customFormat="1" ht="19.7" customHeight="1">
      <c r="A167" s="9">
        <v>6</v>
      </c>
      <c r="B167" s="21">
        <f t="shared" si="11"/>
        <v>128</v>
      </c>
      <c r="C167" s="331" t="s">
        <v>531</v>
      </c>
      <c r="D167" s="331" t="s">
        <v>531</v>
      </c>
      <c r="E167" s="418" t="s">
        <v>891</v>
      </c>
      <c r="F167" s="419">
        <v>1</v>
      </c>
      <c r="G167" s="420">
        <v>15680</v>
      </c>
      <c r="H167" s="36">
        <f t="shared" si="10"/>
        <v>15680</v>
      </c>
      <c r="I167" s="167"/>
      <c r="J167" s="30" t="s">
        <v>892</v>
      </c>
      <c r="K167" s="31"/>
      <c r="L167" s="21"/>
      <c r="M167" s="25">
        <v>43801</v>
      </c>
      <c r="N167" s="21"/>
      <c r="O167" s="32"/>
      <c r="P167" s="32">
        <v>43815</v>
      </c>
      <c r="Q167" s="26">
        <v>43815</v>
      </c>
    </row>
    <row r="168" spans="1:17" s="9" customFormat="1" ht="19.7" customHeight="1">
      <c r="A168" s="9">
        <v>6</v>
      </c>
      <c r="B168" s="21">
        <f t="shared" si="11"/>
        <v>129</v>
      </c>
      <c r="C168" s="331" t="s">
        <v>531</v>
      </c>
      <c r="D168" s="331" t="s">
        <v>531</v>
      </c>
      <c r="E168" s="399" t="s">
        <v>893</v>
      </c>
      <c r="F168" s="421">
        <v>2</v>
      </c>
      <c r="G168" s="420">
        <v>860</v>
      </c>
      <c r="H168" s="36">
        <f t="shared" si="10"/>
        <v>1720</v>
      </c>
      <c r="I168" s="167"/>
      <c r="J168" s="30" t="s">
        <v>894</v>
      </c>
      <c r="K168" s="31"/>
      <c r="L168" s="21"/>
      <c r="M168" s="25">
        <v>43801</v>
      </c>
      <c r="N168" s="21"/>
      <c r="O168" s="32"/>
      <c r="P168" s="32">
        <v>43815</v>
      </c>
      <c r="Q168" s="26">
        <v>43815</v>
      </c>
    </row>
    <row r="169" spans="1:17" s="9" customFormat="1" ht="19.7" customHeight="1">
      <c r="A169" s="9">
        <v>6</v>
      </c>
      <c r="B169" s="21">
        <f t="shared" si="11"/>
        <v>130</v>
      </c>
      <c r="C169" s="331" t="s">
        <v>531</v>
      </c>
      <c r="D169" s="331" t="s">
        <v>531</v>
      </c>
      <c r="E169" s="399" t="s">
        <v>895</v>
      </c>
      <c r="F169" s="419">
        <v>1</v>
      </c>
      <c r="G169" s="420">
        <v>443</v>
      </c>
      <c r="H169" s="36">
        <f t="shared" si="10"/>
        <v>443</v>
      </c>
      <c r="I169" s="167"/>
      <c r="J169" s="30" t="s">
        <v>896</v>
      </c>
      <c r="K169" s="31"/>
      <c r="L169" s="21"/>
      <c r="M169" s="25">
        <v>43801</v>
      </c>
      <c r="N169" s="21"/>
      <c r="O169" s="32"/>
      <c r="P169" s="32">
        <v>43815</v>
      </c>
      <c r="Q169" s="26">
        <v>43815</v>
      </c>
    </row>
    <row r="170" spans="1:17" s="9" customFormat="1" ht="19.7" customHeight="1">
      <c r="A170" s="9">
        <v>6</v>
      </c>
      <c r="B170" s="21">
        <f t="shared" si="11"/>
        <v>131</v>
      </c>
      <c r="C170" s="331" t="s">
        <v>531</v>
      </c>
      <c r="D170" s="331" t="s">
        <v>531</v>
      </c>
      <c r="E170" s="422" t="s">
        <v>897</v>
      </c>
      <c r="F170" s="321">
        <v>2</v>
      </c>
      <c r="G170" s="337">
        <v>977</v>
      </c>
      <c r="H170" s="24">
        <f t="shared" si="10"/>
        <v>1954</v>
      </c>
      <c r="I170" s="188"/>
      <c r="J170" s="31" t="s">
        <v>898</v>
      </c>
      <c r="K170" s="31"/>
      <c r="L170" s="21"/>
      <c r="M170" s="25">
        <v>43801</v>
      </c>
      <c r="N170" s="21"/>
      <c r="O170" s="32"/>
      <c r="P170" s="32">
        <v>43815</v>
      </c>
      <c r="Q170" s="26">
        <v>43815</v>
      </c>
    </row>
    <row r="171" spans="1:17" s="9" customFormat="1" ht="19.7" customHeight="1">
      <c r="A171" s="9">
        <v>6</v>
      </c>
      <c r="B171" s="21">
        <f t="shared" si="11"/>
        <v>132</v>
      </c>
      <c r="C171" s="137" t="s">
        <v>531</v>
      </c>
      <c r="D171" s="137" t="s">
        <v>531</v>
      </c>
      <c r="E171" s="142" t="s">
        <v>899</v>
      </c>
      <c r="F171" s="128"/>
      <c r="G171" s="128">
        <v>1019</v>
      </c>
      <c r="H171" s="140">
        <f t="shared" si="10"/>
        <v>0</v>
      </c>
      <c r="I171" s="532"/>
      <c r="J171" s="427" t="s">
        <v>900</v>
      </c>
      <c r="K171" s="408" t="s">
        <v>845</v>
      </c>
      <c r="L171" s="21"/>
      <c r="M171" s="25"/>
      <c r="N171" s="21"/>
      <c r="O171" s="32"/>
      <c r="P171" s="32"/>
      <c r="Q171" s="26"/>
    </row>
    <row r="172" spans="1:17" s="9" customFormat="1" ht="19.7" customHeight="1">
      <c r="A172" s="9">
        <v>6</v>
      </c>
      <c r="B172" s="21">
        <f t="shared" si="11"/>
        <v>133</v>
      </c>
      <c r="C172" s="137" t="s">
        <v>531</v>
      </c>
      <c r="D172" s="137" t="s">
        <v>531</v>
      </c>
      <c r="E172" s="142" t="s">
        <v>902</v>
      </c>
      <c r="F172" s="128"/>
      <c r="G172" s="128">
        <v>1019</v>
      </c>
      <c r="H172" s="140">
        <f t="shared" si="10"/>
        <v>0</v>
      </c>
      <c r="I172" s="532"/>
      <c r="J172" s="427" t="s">
        <v>903</v>
      </c>
      <c r="K172" s="408" t="s">
        <v>845</v>
      </c>
      <c r="L172" s="21"/>
      <c r="M172" s="25"/>
      <c r="N172" s="21"/>
      <c r="O172" s="32"/>
      <c r="P172" s="32"/>
      <c r="Q172" s="26"/>
    </row>
    <row r="173" spans="1:17" s="9" customFormat="1" ht="19.7" customHeight="1">
      <c r="A173" s="9">
        <v>6</v>
      </c>
      <c r="B173" s="21">
        <f t="shared" si="11"/>
        <v>134</v>
      </c>
      <c r="C173" s="137" t="s">
        <v>531</v>
      </c>
      <c r="D173" s="137" t="s">
        <v>531</v>
      </c>
      <c r="E173" s="142" t="s">
        <v>904</v>
      </c>
      <c r="F173" s="128"/>
      <c r="G173" s="128">
        <v>1019</v>
      </c>
      <c r="H173" s="140">
        <f t="shared" si="10"/>
        <v>0</v>
      </c>
      <c r="I173" s="532"/>
      <c r="J173" s="427" t="s">
        <v>905</v>
      </c>
      <c r="K173" s="408" t="s">
        <v>845</v>
      </c>
      <c r="L173" s="21"/>
      <c r="M173" s="25"/>
      <c r="N173" s="21"/>
      <c r="O173" s="32"/>
      <c r="P173" s="32"/>
      <c r="Q173" s="26"/>
    </row>
    <row r="174" spans="1:17" s="9" customFormat="1" ht="19.7" customHeight="1">
      <c r="A174" s="9">
        <v>6</v>
      </c>
      <c r="B174" s="21">
        <f t="shared" si="11"/>
        <v>135</v>
      </c>
      <c r="C174" s="359" t="s">
        <v>531</v>
      </c>
      <c r="D174" s="359" t="s">
        <v>531</v>
      </c>
      <c r="E174" s="325" t="s">
        <v>906</v>
      </c>
      <c r="F174" s="402">
        <v>1</v>
      </c>
      <c r="G174" s="402">
        <v>1989</v>
      </c>
      <c r="H174" s="24">
        <f t="shared" si="10"/>
        <v>1989</v>
      </c>
      <c r="I174" s="309"/>
      <c r="J174" s="175" t="s">
        <v>907</v>
      </c>
      <c r="K174" s="31"/>
      <c r="L174" s="21"/>
      <c r="M174" s="25">
        <v>43801</v>
      </c>
      <c r="N174" s="21"/>
      <c r="O174" s="32"/>
      <c r="P174" s="32">
        <v>43815</v>
      </c>
      <c r="Q174" s="26">
        <v>43815</v>
      </c>
    </row>
    <row r="175" spans="1:17" s="9" customFormat="1" ht="19.7" customHeight="1">
      <c r="A175" s="9">
        <v>6</v>
      </c>
      <c r="B175" s="21">
        <f t="shared" si="11"/>
        <v>136</v>
      </c>
      <c r="C175" s="331" t="s">
        <v>531</v>
      </c>
      <c r="D175" s="331" t="s">
        <v>531</v>
      </c>
      <c r="E175" s="423" t="s">
        <v>908</v>
      </c>
      <c r="F175" s="321">
        <v>1</v>
      </c>
      <c r="G175" s="402">
        <v>4225</v>
      </c>
      <c r="H175" s="24">
        <f t="shared" si="10"/>
        <v>4225</v>
      </c>
      <c r="I175" s="167"/>
      <c r="J175" s="30" t="s">
        <v>909</v>
      </c>
      <c r="K175" s="31"/>
      <c r="L175" s="21"/>
      <c r="M175" s="25">
        <v>43801</v>
      </c>
      <c r="N175" s="21"/>
      <c r="O175" s="32"/>
      <c r="P175" s="32">
        <v>43815</v>
      </c>
      <c r="Q175" s="26">
        <v>43815</v>
      </c>
    </row>
    <row r="176" spans="1:17" s="9" customFormat="1" ht="19.7" customHeight="1">
      <c r="A176" s="9">
        <v>6</v>
      </c>
      <c r="B176" s="21">
        <f t="shared" si="11"/>
        <v>137</v>
      </c>
      <c r="C176" s="331" t="s">
        <v>531</v>
      </c>
      <c r="D176" s="331" t="s">
        <v>531</v>
      </c>
      <c r="E176" s="424" t="s">
        <v>910</v>
      </c>
      <c r="F176" s="321">
        <v>3</v>
      </c>
      <c r="G176" s="402">
        <v>229</v>
      </c>
      <c r="H176" s="24">
        <f t="shared" si="10"/>
        <v>687</v>
      </c>
      <c r="I176" s="167"/>
      <c r="J176" s="30" t="s">
        <v>911</v>
      </c>
      <c r="K176" s="79" t="s">
        <v>912</v>
      </c>
      <c r="L176" s="21"/>
      <c r="M176" s="25">
        <v>43801</v>
      </c>
      <c r="N176" s="21"/>
      <c r="O176" s="32"/>
      <c r="P176" s="32">
        <v>43815</v>
      </c>
      <c r="Q176" s="26">
        <v>43815</v>
      </c>
    </row>
    <row r="177" spans="1:17" s="9" customFormat="1" ht="19.7" customHeight="1">
      <c r="A177" s="9">
        <v>6</v>
      </c>
      <c r="B177" s="21">
        <f t="shared" si="11"/>
        <v>138</v>
      </c>
      <c r="C177" s="331" t="s">
        <v>531</v>
      </c>
      <c r="D177" s="331" t="s">
        <v>531</v>
      </c>
      <c r="E177" s="425" t="s">
        <v>913</v>
      </c>
      <c r="F177" s="321">
        <v>1</v>
      </c>
      <c r="G177" s="402">
        <v>550</v>
      </c>
      <c r="H177" s="24">
        <f t="shared" si="10"/>
        <v>550</v>
      </c>
      <c r="I177" s="167"/>
      <c r="J177" s="31" t="s">
        <v>914</v>
      </c>
      <c r="K177" s="31"/>
      <c r="L177" s="21"/>
      <c r="M177" s="25">
        <v>43801</v>
      </c>
      <c r="N177" s="21"/>
      <c r="O177" s="32"/>
      <c r="P177" s="32">
        <v>43815</v>
      </c>
      <c r="Q177" s="26">
        <v>43815</v>
      </c>
    </row>
    <row r="178" spans="1:17" s="9" customFormat="1" ht="19.7" customHeight="1">
      <c r="A178" s="9">
        <v>6</v>
      </c>
      <c r="B178" s="21">
        <f t="shared" si="11"/>
        <v>139</v>
      </c>
      <c r="C178" s="137" t="s">
        <v>531</v>
      </c>
      <c r="D178" s="137" t="s">
        <v>531</v>
      </c>
      <c r="E178" s="426" t="s">
        <v>915</v>
      </c>
      <c r="F178" s="128"/>
      <c r="G178" s="140">
        <v>479</v>
      </c>
      <c r="H178" s="140">
        <f t="shared" si="10"/>
        <v>0</v>
      </c>
      <c r="I178" s="133"/>
      <c r="J178" s="142" t="s">
        <v>916</v>
      </c>
      <c r="K178" s="408" t="s">
        <v>845</v>
      </c>
      <c r="L178" s="21"/>
      <c r="M178" s="25"/>
      <c r="N178" s="21"/>
      <c r="O178" s="32"/>
      <c r="P178" s="32"/>
      <c r="Q178" s="26"/>
    </row>
    <row r="179" spans="1:17" s="9" customFormat="1" ht="19.7" customHeight="1">
      <c r="A179" s="9">
        <v>6</v>
      </c>
      <c r="B179" s="21">
        <f t="shared" si="11"/>
        <v>140</v>
      </c>
      <c r="C179" s="137" t="s">
        <v>531</v>
      </c>
      <c r="D179" s="137" t="s">
        <v>531</v>
      </c>
      <c r="E179" s="142" t="s">
        <v>917</v>
      </c>
      <c r="F179" s="427"/>
      <c r="G179" s="406">
        <v>403</v>
      </c>
      <c r="H179" s="141">
        <f t="shared" si="10"/>
        <v>0</v>
      </c>
      <c r="I179" s="133"/>
      <c r="J179" s="427" t="s">
        <v>918</v>
      </c>
      <c r="K179" s="408" t="s">
        <v>845</v>
      </c>
      <c r="L179" s="21"/>
      <c r="M179" s="25"/>
      <c r="N179" s="21"/>
      <c r="O179" s="32"/>
      <c r="P179" s="32"/>
      <c r="Q179" s="26"/>
    </row>
    <row r="180" spans="1:17" s="9" customFormat="1" ht="19.7" customHeight="1">
      <c r="A180" s="9">
        <v>6</v>
      </c>
      <c r="B180" s="21">
        <f t="shared" si="11"/>
        <v>141</v>
      </c>
      <c r="C180" s="331" t="s">
        <v>531</v>
      </c>
      <c r="D180" s="331" t="s">
        <v>531</v>
      </c>
      <c r="E180" s="428" t="s">
        <v>919</v>
      </c>
      <c r="F180" s="321">
        <v>1</v>
      </c>
      <c r="G180" s="402">
        <v>5104</v>
      </c>
      <c r="H180" s="24">
        <f t="shared" si="10"/>
        <v>5104</v>
      </c>
      <c r="I180" s="167"/>
      <c r="J180" s="30" t="s">
        <v>920</v>
      </c>
      <c r="K180" s="31"/>
      <c r="L180" s="21"/>
      <c r="M180" s="25">
        <v>43801</v>
      </c>
      <c r="N180" s="21"/>
      <c r="O180" s="32"/>
      <c r="P180" s="32">
        <v>43815</v>
      </c>
      <c r="Q180" s="26">
        <v>43815</v>
      </c>
    </row>
    <row r="181" spans="1:17" s="9" customFormat="1" ht="19.7" customHeight="1">
      <c r="A181" s="9">
        <v>6</v>
      </c>
      <c r="B181" s="21">
        <f t="shared" si="11"/>
        <v>142</v>
      </c>
      <c r="C181" s="331" t="s">
        <v>531</v>
      </c>
      <c r="D181" s="331" t="s">
        <v>531</v>
      </c>
      <c r="E181" s="428" t="s">
        <v>921</v>
      </c>
      <c r="F181" s="321">
        <v>1</v>
      </c>
      <c r="G181" s="402">
        <v>5400</v>
      </c>
      <c r="H181" s="24">
        <f t="shared" si="10"/>
        <v>5400</v>
      </c>
      <c r="I181" s="167"/>
      <c r="J181" s="30" t="s">
        <v>922</v>
      </c>
      <c r="K181" s="31"/>
      <c r="L181" s="21"/>
      <c r="M181" s="25">
        <v>43801</v>
      </c>
      <c r="N181" s="21"/>
      <c r="O181" s="32"/>
      <c r="P181" s="32">
        <v>43815</v>
      </c>
      <c r="Q181" s="26">
        <v>43815</v>
      </c>
    </row>
    <row r="182" spans="1:17" s="9" customFormat="1" ht="19.7" customHeight="1">
      <c r="A182" s="9">
        <v>6</v>
      </c>
      <c r="B182" s="21">
        <f t="shared" si="11"/>
        <v>143</v>
      </c>
      <c r="C182" s="331" t="s">
        <v>531</v>
      </c>
      <c r="D182" s="331" t="s">
        <v>531</v>
      </c>
      <c r="E182" s="428" t="s">
        <v>923</v>
      </c>
      <c r="F182" s="321">
        <v>1</v>
      </c>
      <c r="G182" s="402">
        <v>5560</v>
      </c>
      <c r="H182" s="24">
        <f t="shared" si="10"/>
        <v>5560</v>
      </c>
      <c r="I182" s="167"/>
      <c r="J182" s="30" t="s">
        <v>924</v>
      </c>
      <c r="K182" s="31"/>
      <c r="L182" s="21"/>
      <c r="M182" s="25">
        <v>43801</v>
      </c>
      <c r="N182" s="21"/>
      <c r="O182" s="32"/>
      <c r="P182" s="32">
        <v>43815</v>
      </c>
      <c r="Q182" s="26">
        <v>43815</v>
      </c>
    </row>
    <row r="183" spans="1:17" s="9" customFormat="1" ht="19.7" customHeight="1">
      <c r="A183" s="9">
        <v>6</v>
      </c>
      <c r="B183" s="21">
        <f t="shared" si="11"/>
        <v>144</v>
      </c>
      <c r="C183" s="137" t="s">
        <v>531</v>
      </c>
      <c r="D183" s="137" t="s">
        <v>531</v>
      </c>
      <c r="E183" s="533" t="s">
        <v>925</v>
      </c>
      <c r="F183" s="128"/>
      <c r="G183" s="534">
        <v>244</v>
      </c>
      <c r="H183" s="141">
        <f t="shared" si="10"/>
        <v>0</v>
      </c>
      <c r="I183" s="133"/>
      <c r="J183" s="142" t="s">
        <v>926</v>
      </c>
      <c r="K183" s="408" t="s">
        <v>845</v>
      </c>
      <c r="L183" s="21"/>
      <c r="M183" s="25"/>
      <c r="N183" s="21"/>
      <c r="O183" s="32"/>
      <c r="P183" s="32"/>
      <c r="Q183" s="26"/>
    </row>
    <row r="184" spans="1:17" s="9" customFormat="1" ht="19.7" customHeight="1">
      <c r="A184" s="9">
        <v>6</v>
      </c>
      <c r="B184" s="21">
        <f t="shared" si="11"/>
        <v>145</v>
      </c>
      <c r="C184" s="137" t="s">
        <v>531</v>
      </c>
      <c r="D184" s="137" t="s">
        <v>531</v>
      </c>
      <c r="E184" s="533" t="s">
        <v>927</v>
      </c>
      <c r="F184" s="128"/>
      <c r="G184" s="534">
        <v>357</v>
      </c>
      <c r="H184" s="141">
        <f t="shared" si="10"/>
        <v>0</v>
      </c>
      <c r="I184" s="133"/>
      <c r="J184" s="142" t="s">
        <v>926</v>
      </c>
      <c r="K184" s="408" t="s">
        <v>845</v>
      </c>
      <c r="L184" s="21"/>
      <c r="M184" s="25"/>
      <c r="N184" s="21"/>
      <c r="O184" s="32"/>
      <c r="P184" s="32"/>
      <c r="Q184" s="26"/>
    </row>
    <row r="185" spans="1:17" s="9" customFormat="1" ht="19.7" customHeight="1">
      <c r="A185" s="9">
        <v>6</v>
      </c>
      <c r="B185" s="21">
        <f t="shared" si="11"/>
        <v>146</v>
      </c>
      <c r="C185" s="137" t="s">
        <v>531</v>
      </c>
      <c r="D185" s="137" t="s">
        <v>531</v>
      </c>
      <c r="E185" s="533" t="s">
        <v>928</v>
      </c>
      <c r="F185" s="128"/>
      <c r="G185" s="534">
        <v>490</v>
      </c>
      <c r="H185" s="141">
        <f t="shared" si="10"/>
        <v>0</v>
      </c>
      <c r="I185" s="133"/>
      <c r="J185" s="142" t="s">
        <v>926</v>
      </c>
      <c r="K185" s="408" t="s">
        <v>845</v>
      </c>
      <c r="L185" s="21"/>
      <c r="M185" s="25"/>
      <c r="N185" s="21"/>
      <c r="O185" s="32"/>
      <c r="P185" s="32"/>
      <c r="Q185" s="26"/>
    </row>
    <row r="186" spans="1:17" s="9" customFormat="1" ht="19.7" customHeight="1">
      <c r="A186" s="9">
        <v>6</v>
      </c>
      <c r="B186" s="21">
        <f t="shared" si="11"/>
        <v>147</v>
      </c>
      <c r="C186" s="431" t="s">
        <v>531</v>
      </c>
      <c r="D186" s="431" t="s">
        <v>531</v>
      </c>
      <c r="E186" s="432" t="s">
        <v>929</v>
      </c>
      <c r="F186" s="433">
        <v>1</v>
      </c>
      <c r="G186" s="419">
        <v>1082</v>
      </c>
      <c r="H186" s="36">
        <f t="shared" si="10"/>
        <v>1082</v>
      </c>
      <c r="I186" s="167"/>
      <c r="J186" s="211" t="s">
        <v>930</v>
      </c>
      <c r="K186" s="38"/>
      <c r="L186" s="21"/>
      <c r="M186" s="25">
        <v>43801</v>
      </c>
      <c r="N186" s="21"/>
      <c r="O186" s="32"/>
      <c r="P186" s="32">
        <v>43815</v>
      </c>
      <c r="Q186" s="26">
        <v>43815</v>
      </c>
    </row>
    <row r="187" spans="1:17" s="9" customFormat="1" ht="19.7" customHeight="1">
      <c r="A187" s="9">
        <v>6</v>
      </c>
      <c r="B187" s="21">
        <f t="shared" si="11"/>
        <v>148</v>
      </c>
      <c r="C187" s="535" t="s">
        <v>531</v>
      </c>
      <c r="D187" s="535" t="s">
        <v>531</v>
      </c>
      <c r="E187" s="536" t="s">
        <v>931</v>
      </c>
      <c r="F187" s="537"/>
      <c r="G187" s="421">
        <v>413</v>
      </c>
      <c r="H187" s="141">
        <f t="shared" si="10"/>
        <v>0</v>
      </c>
      <c r="I187" s="133"/>
      <c r="J187" s="538" t="s">
        <v>932</v>
      </c>
      <c r="K187" s="408" t="s">
        <v>845</v>
      </c>
      <c r="L187" s="21"/>
      <c r="M187" s="25"/>
      <c r="N187" s="21"/>
      <c r="O187" s="32"/>
      <c r="P187" s="32"/>
      <c r="Q187" s="26"/>
    </row>
    <row r="188" spans="1:17" s="9" customFormat="1" ht="19.7" customHeight="1">
      <c r="A188" s="9">
        <v>6</v>
      </c>
      <c r="B188" s="21">
        <f t="shared" si="11"/>
        <v>149</v>
      </c>
      <c r="C188" s="535" t="s">
        <v>531</v>
      </c>
      <c r="D188" s="535" t="s">
        <v>531</v>
      </c>
      <c r="E188" s="536" t="s">
        <v>933</v>
      </c>
      <c r="F188" s="537"/>
      <c r="G188" s="421">
        <v>413</v>
      </c>
      <c r="H188" s="141">
        <f t="shared" si="10"/>
        <v>0</v>
      </c>
      <c r="I188" s="133"/>
      <c r="J188" s="538" t="s">
        <v>932</v>
      </c>
      <c r="K188" s="408" t="s">
        <v>845</v>
      </c>
      <c r="L188" s="21"/>
      <c r="M188" s="25"/>
      <c r="N188" s="21"/>
      <c r="O188" s="32"/>
      <c r="P188" s="32"/>
      <c r="Q188" s="26"/>
    </row>
    <row r="189" spans="1:17" s="9" customFormat="1" ht="19.7" customHeight="1">
      <c r="A189" s="9">
        <v>6</v>
      </c>
      <c r="B189" s="21">
        <f t="shared" si="11"/>
        <v>150</v>
      </c>
      <c r="C189" s="431" t="s">
        <v>934</v>
      </c>
      <c r="D189" s="326" t="s">
        <v>783</v>
      </c>
      <c r="E189" s="432" t="s">
        <v>1087</v>
      </c>
      <c r="F189" s="433">
        <v>2</v>
      </c>
      <c r="G189" s="419">
        <v>70</v>
      </c>
      <c r="H189" s="36">
        <f t="shared" si="10"/>
        <v>140</v>
      </c>
      <c r="I189" s="167"/>
      <c r="J189" s="211" t="s">
        <v>936</v>
      </c>
      <c r="K189" s="211" t="s">
        <v>937</v>
      </c>
      <c r="L189" s="21"/>
      <c r="M189" s="25">
        <v>43801</v>
      </c>
      <c r="N189" s="21"/>
      <c r="O189" s="32">
        <v>43815</v>
      </c>
      <c r="P189" s="32"/>
      <c r="Q189" s="26">
        <v>43809</v>
      </c>
    </row>
    <row r="190" spans="1:17" s="9" customFormat="1" ht="19.7" customHeight="1">
      <c r="A190" s="9">
        <v>6</v>
      </c>
      <c r="B190" s="21">
        <f t="shared" si="11"/>
        <v>151</v>
      </c>
      <c r="C190" s="331" t="s">
        <v>531</v>
      </c>
      <c r="D190" s="331" t="s">
        <v>531</v>
      </c>
      <c r="E190" s="332" t="s">
        <v>788</v>
      </c>
      <c r="F190" s="333">
        <v>14</v>
      </c>
      <c r="G190" s="343">
        <v>23</v>
      </c>
      <c r="H190" s="36">
        <f t="shared" si="10"/>
        <v>322</v>
      </c>
      <c r="I190" s="36"/>
      <c r="J190" s="30" t="s">
        <v>789</v>
      </c>
      <c r="K190" s="211" t="s">
        <v>938</v>
      </c>
      <c r="L190" s="21"/>
      <c r="M190" s="25">
        <v>43801</v>
      </c>
      <c r="N190" s="21"/>
      <c r="O190" s="32"/>
      <c r="P190" s="32">
        <v>43815</v>
      </c>
      <c r="Q190" s="26">
        <v>43815</v>
      </c>
    </row>
    <row r="191" spans="1:17" s="9" customFormat="1" ht="19.7" customHeight="1">
      <c r="A191" s="9">
        <v>6</v>
      </c>
      <c r="B191" s="21">
        <f t="shared" si="11"/>
        <v>152</v>
      </c>
      <c r="C191" s="331" t="s">
        <v>531</v>
      </c>
      <c r="D191" s="331" t="s">
        <v>531</v>
      </c>
      <c r="E191" s="432" t="s">
        <v>939</v>
      </c>
      <c r="F191" s="433">
        <v>16</v>
      </c>
      <c r="G191" s="419">
        <v>92</v>
      </c>
      <c r="H191" s="36">
        <f t="shared" si="10"/>
        <v>1472</v>
      </c>
      <c r="I191" s="167"/>
      <c r="J191" s="211" t="s">
        <v>940</v>
      </c>
      <c r="K191" s="211" t="s">
        <v>941</v>
      </c>
      <c r="L191" s="21"/>
      <c r="M191" s="25">
        <v>43801</v>
      </c>
      <c r="N191" s="21"/>
      <c r="O191" s="32"/>
      <c r="P191" s="32">
        <v>43815</v>
      </c>
      <c r="Q191" s="26">
        <v>43815</v>
      </c>
    </row>
    <row r="192" spans="1:17" s="9" customFormat="1" ht="19.7" customHeight="1">
      <c r="A192" s="9">
        <v>6</v>
      </c>
      <c r="B192" s="21">
        <f t="shared" si="11"/>
        <v>153</v>
      </c>
      <c r="C192" s="331" t="s">
        <v>531</v>
      </c>
      <c r="D192" s="331" t="s">
        <v>531</v>
      </c>
      <c r="E192" s="432" t="s">
        <v>942</v>
      </c>
      <c r="F192" s="433">
        <v>2</v>
      </c>
      <c r="G192" s="419">
        <v>92</v>
      </c>
      <c r="H192" s="36">
        <f t="shared" si="10"/>
        <v>184</v>
      </c>
      <c r="I192" s="167"/>
      <c r="J192" s="211" t="s">
        <v>940</v>
      </c>
      <c r="K192" s="211" t="s">
        <v>943</v>
      </c>
      <c r="L192" s="21"/>
      <c r="M192" s="25">
        <v>43801</v>
      </c>
      <c r="N192" s="21"/>
      <c r="O192" s="32"/>
      <c r="P192" s="32">
        <v>43815</v>
      </c>
      <c r="Q192" s="26">
        <v>43815</v>
      </c>
    </row>
    <row r="193" spans="1:17" s="9" customFormat="1" ht="19.7" customHeight="1">
      <c r="A193" s="9">
        <v>6</v>
      </c>
      <c r="B193" s="21">
        <f t="shared" si="11"/>
        <v>154</v>
      </c>
      <c r="C193" s="331" t="s">
        <v>531</v>
      </c>
      <c r="D193" s="331" t="s">
        <v>531</v>
      </c>
      <c r="E193" s="332" t="s">
        <v>885</v>
      </c>
      <c r="F193" s="333">
        <v>14</v>
      </c>
      <c r="G193" s="343">
        <v>23</v>
      </c>
      <c r="H193" s="36">
        <f t="shared" si="10"/>
        <v>322</v>
      </c>
      <c r="I193" s="36"/>
      <c r="J193" s="30" t="s">
        <v>944</v>
      </c>
      <c r="K193" s="211" t="s">
        <v>945</v>
      </c>
      <c r="L193" s="21"/>
      <c r="M193" s="25">
        <v>43801</v>
      </c>
      <c r="N193" s="21"/>
      <c r="O193" s="32"/>
      <c r="P193" s="32">
        <v>43815</v>
      </c>
      <c r="Q193" s="26">
        <v>43815</v>
      </c>
    </row>
    <row r="194" spans="1:17" s="9" customFormat="1" ht="19.7" customHeight="1">
      <c r="A194" s="9">
        <v>6</v>
      </c>
      <c r="B194" s="21">
        <f t="shared" si="11"/>
        <v>155</v>
      </c>
      <c r="C194" s="331" t="s">
        <v>531</v>
      </c>
      <c r="D194" s="331" t="s">
        <v>531</v>
      </c>
      <c r="E194" s="332" t="s">
        <v>946</v>
      </c>
      <c r="F194" s="333">
        <v>2</v>
      </c>
      <c r="G194" s="343">
        <v>1200</v>
      </c>
      <c r="H194" s="36">
        <f t="shared" si="10"/>
        <v>2400</v>
      </c>
      <c r="I194" s="188"/>
      <c r="J194" s="30" t="s">
        <v>947</v>
      </c>
      <c r="K194" s="211" t="s">
        <v>945</v>
      </c>
      <c r="L194" s="21"/>
      <c r="M194" s="25">
        <v>43801</v>
      </c>
      <c r="N194" s="21"/>
      <c r="O194" s="32"/>
      <c r="P194" s="32">
        <v>43815</v>
      </c>
      <c r="Q194" s="26">
        <v>43815</v>
      </c>
    </row>
    <row r="195" spans="1:17" s="9" customFormat="1" ht="19.7" customHeight="1">
      <c r="A195" s="9">
        <v>6</v>
      </c>
      <c r="B195" s="21">
        <f t="shared" si="11"/>
        <v>156</v>
      </c>
      <c r="C195" s="434" t="s">
        <v>531</v>
      </c>
      <c r="D195" s="434" t="s">
        <v>531</v>
      </c>
      <c r="E195" s="435" t="s">
        <v>948</v>
      </c>
      <c r="F195" s="436">
        <v>1</v>
      </c>
      <c r="G195" s="437">
        <v>4510</v>
      </c>
      <c r="H195" s="213">
        <f t="shared" si="10"/>
        <v>4510</v>
      </c>
      <c r="I195" s="205"/>
      <c r="J195" s="211" t="s">
        <v>949</v>
      </c>
      <c r="K195" s="44"/>
      <c r="L195" s="44" t="s">
        <v>950</v>
      </c>
      <c r="M195" s="25">
        <v>43801</v>
      </c>
      <c r="N195" s="21"/>
      <c r="O195" s="32"/>
      <c r="P195" s="32">
        <v>43815</v>
      </c>
      <c r="Q195" s="26">
        <v>43815</v>
      </c>
    </row>
    <row r="196" spans="1:17" s="9" customFormat="1" ht="19.7" customHeight="1">
      <c r="A196" s="9">
        <v>6</v>
      </c>
      <c r="B196" s="21">
        <f>+B195+1</f>
        <v>157</v>
      </c>
      <c r="C196" s="438" t="s">
        <v>531</v>
      </c>
      <c r="D196" s="438" t="s">
        <v>531</v>
      </c>
      <c r="E196" s="416" t="s">
        <v>951</v>
      </c>
      <c r="F196" s="439">
        <v>1</v>
      </c>
      <c r="G196" s="440">
        <v>1736</v>
      </c>
      <c r="H196" s="213">
        <f>F196*G196</f>
        <v>1736</v>
      </c>
      <c r="I196" s="205"/>
      <c r="J196" s="76" t="s">
        <v>952</v>
      </c>
      <c r="K196" s="76" t="s">
        <v>953</v>
      </c>
      <c r="L196" s="21"/>
      <c r="M196" s="25">
        <v>43801</v>
      </c>
      <c r="N196" s="21"/>
      <c r="O196" s="32"/>
      <c r="P196" s="32">
        <v>43815</v>
      </c>
      <c r="Q196" s="26">
        <v>43815</v>
      </c>
    </row>
    <row r="197" spans="1:17" s="9" customFormat="1" ht="19.7" customHeight="1">
      <c r="B197" s="21"/>
      <c r="C197" s="21"/>
      <c r="D197" s="21"/>
      <c r="E197" s="31"/>
      <c r="F197" s="22"/>
      <c r="G197" s="539"/>
      <c r="H197" s="36"/>
      <c r="I197" s="540"/>
      <c r="J197" s="301"/>
      <c r="K197" s="38"/>
      <c r="L197" s="21"/>
      <c r="M197" s="25"/>
      <c r="N197" s="21"/>
      <c r="O197" s="32"/>
      <c r="P197" s="32"/>
      <c r="Q197" s="26"/>
    </row>
    <row r="198" spans="1:17" s="9" customFormat="1" ht="19.7" customHeight="1">
      <c r="B198" s="21"/>
      <c r="C198" s="21"/>
      <c r="D198" s="21"/>
      <c r="E198" s="41"/>
      <c r="F198" s="236"/>
      <c r="G198" s="36"/>
      <c r="H198" s="36"/>
      <c r="I198" s="363"/>
      <c r="J198" s="41"/>
      <c r="K198" s="38"/>
      <c r="L198" s="21"/>
      <c r="M198" s="25"/>
      <c r="N198" s="21"/>
      <c r="O198" s="32"/>
      <c r="P198" s="32"/>
      <c r="Q198" s="26"/>
    </row>
    <row r="199" spans="1:17" s="9" customFormat="1" ht="19.7" customHeight="1">
      <c r="B199" s="21"/>
      <c r="C199" s="21"/>
      <c r="D199" s="21"/>
      <c r="E199" s="356">
        <f>SUM(H146:H198)</f>
        <v>100424</v>
      </c>
      <c r="F199" s="236"/>
      <c r="G199" s="362"/>
      <c r="H199" s="36"/>
      <c r="I199" s="363"/>
      <c r="J199" s="31"/>
      <c r="K199" s="31"/>
      <c r="L199" s="21"/>
      <c r="M199" s="25"/>
      <c r="N199" s="21"/>
      <c r="O199" s="32"/>
      <c r="P199" s="32"/>
      <c r="Q199" s="26"/>
    </row>
    <row r="200" spans="1:17" s="9" customFormat="1" ht="19.7" customHeight="1">
      <c r="B200" s="21"/>
      <c r="C200" s="21"/>
      <c r="D200" s="21"/>
      <c r="E200" s="75"/>
      <c r="F200" s="236"/>
      <c r="G200" s="362"/>
      <c r="H200" s="36"/>
      <c r="I200" s="363"/>
      <c r="J200" s="31"/>
      <c r="K200" s="31"/>
      <c r="L200" s="21"/>
      <c r="M200" s="25"/>
      <c r="N200" s="21"/>
      <c r="O200" s="32"/>
      <c r="P200" s="32"/>
      <c r="Q200" s="26"/>
    </row>
    <row r="201" spans="1:17" s="9" customFormat="1" ht="19.7" customHeight="1">
      <c r="B201" s="21"/>
      <c r="C201" s="21"/>
      <c r="D201" s="21"/>
      <c r="E201" s="75"/>
      <c r="F201" s="541"/>
      <c r="G201" s="542"/>
      <c r="H201" s="36"/>
      <c r="I201" s="543"/>
      <c r="J201" s="544"/>
      <c r="K201" s="31"/>
      <c r="L201" s="21"/>
      <c r="M201" s="25"/>
      <c r="N201" s="21"/>
      <c r="O201" s="32"/>
      <c r="P201" s="32"/>
      <c r="Q201" s="26"/>
    </row>
    <row r="202" spans="1:17" s="9" customFormat="1" ht="19.7" customHeight="1">
      <c r="A202" s="9">
        <v>10</v>
      </c>
      <c r="B202" s="21">
        <v>156</v>
      </c>
      <c r="C202" s="445" t="s">
        <v>954</v>
      </c>
      <c r="D202" s="445" t="s">
        <v>954</v>
      </c>
      <c r="E202" s="446" t="s">
        <v>955</v>
      </c>
      <c r="F202" s="447">
        <v>1</v>
      </c>
      <c r="G202" s="448">
        <v>120000</v>
      </c>
      <c r="H202" s="449">
        <f>F202*G202</f>
        <v>120000</v>
      </c>
      <c r="I202" s="450"/>
      <c r="J202" s="451" t="s">
        <v>956</v>
      </c>
      <c r="K202" s="452"/>
      <c r="L202" s="445"/>
      <c r="M202" s="453">
        <v>43802</v>
      </c>
      <c r="N202" s="445"/>
      <c r="O202" s="454" t="s">
        <v>142</v>
      </c>
      <c r="P202" s="454"/>
      <c r="Q202" s="455">
        <v>43839</v>
      </c>
    </row>
    <row r="203" spans="1:17" s="9" customFormat="1" ht="19.7" customHeight="1">
      <c r="A203" s="9">
        <v>10</v>
      </c>
      <c r="B203" s="21">
        <f>B202+1</f>
        <v>157</v>
      </c>
      <c r="C203" s="445" t="s">
        <v>306</v>
      </c>
      <c r="D203" s="445" t="s">
        <v>177</v>
      </c>
      <c r="E203" s="456" t="s">
        <v>957</v>
      </c>
      <c r="F203" s="457">
        <v>1</v>
      </c>
      <c r="G203" s="458">
        <v>34410</v>
      </c>
      <c r="H203" s="449">
        <f>F203*G203</f>
        <v>34410</v>
      </c>
      <c r="I203" s="459"/>
      <c r="J203" s="456" t="s">
        <v>958</v>
      </c>
      <c r="K203" s="452"/>
      <c r="L203" s="445"/>
      <c r="M203" s="453">
        <v>43802</v>
      </c>
      <c r="N203" s="445"/>
      <c r="O203" s="454" t="s">
        <v>142</v>
      </c>
      <c r="P203" s="454"/>
      <c r="Q203" s="455">
        <v>43805</v>
      </c>
    </row>
    <row r="204" spans="1:17" s="9" customFormat="1" ht="19.7" customHeight="1">
      <c r="A204" s="9">
        <v>10</v>
      </c>
      <c r="B204" s="21">
        <f>B203+1</f>
        <v>158</v>
      </c>
      <c r="C204" s="445" t="s">
        <v>306</v>
      </c>
      <c r="D204" s="445" t="s">
        <v>177</v>
      </c>
      <c r="E204" s="460" t="s">
        <v>959</v>
      </c>
      <c r="F204" s="457">
        <v>1</v>
      </c>
      <c r="G204" s="461">
        <v>26830</v>
      </c>
      <c r="H204" s="449">
        <f>F204*G204</f>
        <v>26830</v>
      </c>
      <c r="I204" s="459"/>
      <c r="J204" s="446" t="s">
        <v>960</v>
      </c>
      <c r="K204" s="446"/>
      <c r="L204" s="445"/>
      <c r="M204" s="453">
        <v>43802</v>
      </c>
      <c r="N204" s="445"/>
      <c r="O204" s="454" t="s">
        <v>142</v>
      </c>
      <c r="P204" s="454"/>
      <c r="Q204" s="455">
        <v>43805</v>
      </c>
    </row>
    <row r="205" spans="1:17" s="9" customFormat="1" ht="19.7" customHeight="1">
      <c r="A205" s="9">
        <v>10</v>
      </c>
      <c r="B205" s="21">
        <f>B204+1</f>
        <v>159</v>
      </c>
      <c r="C205" s="445" t="s">
        <v>306</v>
      </c>
      <c r="D205" s="445" t="s">
        <v>177</v>
      </c>
      <c r="E205" s="460" t="s">
        <v>961</v>
      </c>
      <c r="F205" s="457">
        <v>1</v>
      </c>
      <c r="G205" s="461">
        <v>690</v>
      </c>
      <c r="H205" s="449">
        <f>F205*G205</f>
        <v>690</v>
      </c>
      <c r="I205" s="459"/>
      <c r="J205" s="446" t="s">
        <v>962</v>
      </c>
      <c r="K205" s="446"/>
      <c r="L205" s="445"/>
      <c r="M205" s="453">
        <v>43802</v>
      </c>
      <c r="N205" s="445"/>
      <c r="O205" s="454" t="s">
        <v>142</v>
      </c>
      <c r="P205" s="454"/>
      <c r="Q205" s="455">
        <v>43805</v>
      </c>
    </row>
    <row r="206" spans="1:17" s="9" customFormat="1" ht="19.7" customHeight="1">
      <c r="A206" s="9">
        <v>10</v>
      </c>
      <c r="B206" s="21">
        <f>B205+1</f>
        <v>160</v>
      </c>
      <c r="C206" s="445" t="s">
        <v>963</v>
      </c>
      <c r="D206" s="445" t="s">
        <v>963</v>
      </c>
      <c r="E206" s="460" t="s">
        <v>964</v>
      </c>
      <c r="F206" s="462">
        <v>1</v>
      </c>
      <c r="G206" s="463">
        <v>95000</v>
      </c>
      <c r="H206" s="458">
        <f>F206*G206</f>
        <v>95000</v>
      </c>
      <c r="I206" s="464"/>
      <c r="J206" s="465" t="s">
        <v>965</v>
      </c>
      <c r="K206" s="446"/>
      <c r="L206" s="445"/>
      <c r="M206" s="453">
        <v>43802</v>
      </c>
      <c r="N206" s="445"/>
      <c r="O206" s="454" t="s">
        <v>142</v>
      </c>
      <c r="P206" s="454"/>
      <c r="Q206" s="455">
        <v>43804</v>
      </c>
    </row>
    <row r="207" spans="1:17" s="9" customFormat="1" ht="19.7" customHeight="1">
      <c r="B207" s="21"/>
      <c r="C207" s="21"/>
      <c r="D207" s="21"/>
      <c r="E207" s="30"/>
      <c r="F207" s="22"/>
      <c r="G207" s="36"/>
      <c r="H207" s="311"/>
      <c r="I207" s="188"/>
      <c r="J207" s="31"/>
      <c r="K207" s="31"/>
      <c r="L207" s="21"/>
      <c r="M207" s="25"/>
      <c r="N207" s="25"/>
      <c r="O207" s="25"/>
      <c r="P207" s="32"/>
      <c r="Q207" s="26"/>
    </row>
    <row r="208" spans="1:17" s="9" customFormat="1" ht="19.7" customHeight="1">
      <c r="B208" s="21"/>
      <c r="C208" s="21"/>
      <c r="D208" s="21"/>
      <c r="E208" s="356">
        <f>SUM(H202:H207)</f>
        <v>276930</v>
      </c>
      <c r="F208" s="22"/>
      <c r="G208" s="36"/>
      <c r="H208" s="36"/>
      <c r="I208" s="188"/>
      <c r="J208" s="31"/>
      <c r="K208" s="31"/>
      <c r="L208" s="21"/>
      <c r="M208" s="25"/>
      <c r="N208" s="21"/>
      <c r="O208" s="32"/>
      <c r="P208" s="32"/>
      <c r="Q208" s="26"/>
    </row>
    <row r="209" spans="2:17" s="9" customFormat="1" ht="19.7" customHeight="1">
      <c r="B209" s="21"/>
      <c r="C209" s="21"/>
      <c r="D209" s="21"/>
      <c r="E209" s="30"/>
      <c r="F209" s="22"/>
      <c r="G209" s="36"/>
      <c r="H209" s="311"/>
      <c r="I209" s="188"/>
      <c r="J209" s="31"/>
      <c r="K209" s="31"/>
      <c r="L209" s="21"/>
      <c r="M209" s="25"/>
      <c r="N209" s="21"/>
      <c r="O209" s="32"/>
      <c r="P209" s="32"/>
      <c r="Q209" s="26"/>
    </row>
    <row r="210" spans="2:17" s="9" customFormat="1" ht="19.7" customHeight="1">
      <c r="B210" s="21"/>
      <c r="C210" s="21"/>
      <c r="D210" s="21"/>
      <c r="E210" s="30"/>
      <c r="F210" s="22"/>
      <c r="G210" s="36"/>
      <c r="H210" s="311"/>
      <c r="I210" s="188"/>
      <c r="J210" s="31"/>
      <c r="K210" s="31"/>
      <c r="L210" s="21"/>
      <c r="M210" s="25"/>
      <c r="N210" s="21"/>
      <c r="O210" s="32"/>
      <c r="P210" s="32"/>
      <c r="Q210" s="26"/>
    </row>
    <row r="211" spans="2:17" s="9" customFormat="1" ht="19.7" customHeight="1">
      <c r="B211" s="21"/>
      <c r="C211" s="21"/>
      <c r="D211" s="21"/>
      <c r="E211" s="75"/>
      <c r="F211" s="22"/>
      <c r="G211" s="266"/>
      <c r="H211" s="311"/>
      <c r="I211" s="167"/>
      <c r="J211" s="31"/>
      <c r="K211" s="31"/>
      <c r="L211" s="21"/>
      <c r="M211" s="25"/>
      <c r="N211" s="21"/>
      <c r="O211" s="32"/>
      <c r="P211" s="32"/>
      <c r="Q211" s="26"/>
    </row>
    <row r="212" spans="2:17" s="9" customFormat="1" ht="19.7" customHeight="1">
      <c r="B212" s="21"/>
      <c r="C212" s="21"/>
      <c r="D212" s="21"/>
      <c r="E212" s="75"/>
      <c r="F212" s="22"/>
      <c r="G212" s="266"/>
      <c r="H212" s="311"/>
      <c r="I212" s="167"/>
      <c r="J212" s="31"/>
      <c r="K212" s="31"/>
      <c r="L212" s="21"/>
      <c r="M212" s="25"/>
      <c r="N212" s="21"/>
      <c r="O212" s="32"/>
      <c r="P212" s="32"/>
      <c r="Q212" s="26"/>
    </row>
    <row r="213" spans="2:17" ht="19.7" customHeight="1">
      <c r="B213" s="21"/>
      <c r="C213" s="22"/>
      <c r="D213" s="22"/>
      <c r="E213" s="75"/>
      <c r="F213" s="22"/>
      <c r="G213" s="266"/>
      <c r="H213" s="311"/>
      <c r="I213" s="167"/>
      <c r="J213" s="31"/>
      <c r="K213" s="30"/>
      <c r="L213" s="21"/>
      <c r="M213" s="25"/>
      <c r="N213" s="21"/>
      <c r="O213" s="32"/>
      <c r="P213" s="32"/>
      <c r="Q213" s="26"/>
    </row>
    <row r="214" spans="2:17" ht="19.7" customHeight="1">
      <c r="B214" s="21"/>
      <c r="C214" s="21"/>
      <c r="D214" s="21"/>
      <c r="E214" s="41"/>
      <c r="F214" s="22"/>
      <c r="G214" s="266"/>
      <c r="H214" s="36"/>
      <c r="I214" s="167"/>
      <c r="J214" s="31"/>
      <c r="K214" s="31"/>
      <c r="L214" s="21"/>
      <c r="M214" s="25"/>
      <c r="N214" s="21"/>
      <c r="O214" s="32"/>
      <c r="P214" s="32"/>
      <c r="Q214" s="26"/>
    </row>
    <row r="215" spans="2:17" ht="19.7" customHeight="1">
      <c r="B215" s="21"/>
      <c r="C215" s="21"/>
      <c r="D215" s="21"/>
      <c r="E215" s="75"/>
      <c r="F215" s="22"/>
      <c r="G215" s="266"/>
      <c r="H215" s="311"/>
      <c r="I215" s="167"/>
      <c r="J215" s="31"/>
      <c r="K215" s="30"/>
      <c r="L215" s="21"/>
      <c r="M215" s="25"/>
      <c r="N215" s="21"/>
      <c r="O215" s="32"/>
      <c r="P215" s="261"/>
      <c r="Q215" s="26"/>
    </row>
    <row r="216" spans="2:17" ht="19.7" customHeight="1">
      <c r="B216" s="21"/>
      <c r="C216" s="21"/>
      <c r="D216" s="21"/>
      <c r="E216" s="75"/>
      <c r="F216" s="22"/>
      <c r="G216" s="266"/>
      <c r="H216" s="311"/>
      <c r="I216" s="167"/>
      <c r="J216" s="31"/>
      <c r="K216" s="30"/>
      <c r="L216" s="21"/>
      <c r="M216" s="25"/>
      <c r="N216" s="21"/>
      <c r="O216" s="32"/>
      <c r="P216" s="32"/>
      <c r="Q216" s="26"/>
    </row>
    <row r="217" spans="2:17" ht="19.7" customHeight="1">
      <c r="B217" s="21"/>
      <c r="C217" s="21"/>
      <c r="D217" s="21"/>
      <c r="E217" s="75"/>
      <c r="F217" s="22"/>
      <c r="G217" s="266"/>
      <c r="H217" s="311"/>
      <c r="I217" s="167"/>
      <c r="J217" s="31"/>
      <c r="K217" s="30"/>
      <c r="L217" s="21"/>
      <c r="M217" s="25"/>
      <c r="N217" s="21"/>
      <c r="O217" s="32"/>
      <c r="P217" s="32"/>
      <c r="Q217" s="26"/>
    </row>
    <row r="218" spans="2:17" ht="19.7" customHeight="1">
      <c r="B218" s="21"/>
      <c r="C218" s="21"/>
      <c r="D218" s="21"/>
      <c r="E218" s="75"/>
      <c r="F218" s="22"/>
      <c r="G218" s="266"/>
      <c r="H218" s="311">
        <f t="shared" ref="H218:H223" si="12">F218*G218</f>
        <v>0</v>
      </c>
      <c r="I218" s="167"/>
      <c r="J218" s="31"/>
      <c r="K218" s="30"/>
      <c r="L218" s="21"/>
      <c r="M218" s="25"/>
      <c r="N218" s="21"/>
      <c r="O218" s="32"/>
      <c r="P218" s="32"/>
      <c r="Q218" s="26"/>
    </row>
    <row r="219" spans="2:17" ht="19.7" customHeight="1">
      <c r="B219" s="21"/>
      <c r="C219" s="21"/>
      <c r="D219" s="21"/>
      <c r="E219" s="75"/>
      <c r="F219" s="22"/>
      <c r="G219" s="266"/>
      <c r="H219" s="311">
        <f t="shared" si="12"/>
        <v>0</v>
      </c>
      <c r="I219" s="167"/>
      <c r="J219" s="31"/>
      <c r="K219" s="30"/>
      <c r="L219" s="21"/>
      <c r="M219" s="25"/>
      <c r="N219" s="21"/>
      <c r="O219" s="32"/>
      <c r="P219" s="32"/>
      <c r="Q219" s="26"/>
    </row>
    <row r="220" spans="2:17" ht="19.7" customHeight="1">
      <c r="B220" s="21"/>
      <c r="C220" s="21"/>
      <c r="D220" s="21"/>
      <c r="E220" s="75"/>
      <c r="F220" s="22"/>
      <c r="G220" s="266"/>
      <c r="H220" s="311">
        <f t="shared" si="12"/>
        <v>0</v>
      </c>
      <c r="I220" s="167"/>
      <c r="J220" s="31"/>
      <c r="K220" s="30"/>
      <c r="L220" s="21"/>
      <c r="M220" s="25"/>
      <c r="N220" s="21"/>
      <c r="O220" s="32"/>
      <c r="P220" s="32"/>
      <c r="Q220" s="26"/>
    </row>
    <row r="221" spans="2:17" ht="19.7" customHeight="1">
      <c r="B221" s="21"/>
      <c r="C221" s="21"/>
      <c r="D221" s="21"/>
      <c r="E221" s="75"/>
      <c r="F221" s="22"/>
      <c r="G221" s="266"/>
      <c r="H221" s="311">
        <f t="shared" si="12"/>
        <v>0</v>
      </c>
      <c r="I221" s="167"/>
      <c r="J221" s="31"/>
      <c r="K221" s="30"/>
      <c r="L221" s="21"/>
      <c r="M221" s="25"/>
      <c r="N221" s="21"/>
      <c r="O221" s="32"/>
      <c r="P221" s="32"/>
      <c r="Q221" s="26"/>
    </row>
    <row r="222" spans="2:17" ht="19.7" customHeight="1">
      <c r="B222" s="21"/>
      <c r="C222" s="21"/>
      <c r="D222" s="21"/>
      <c r="E222" s="75"/>
      <c r="F222" s="22"/>
      <c r="G222" s="266"/>
      <c r="H222" s="311">
        <f t="shared" si="12"/>
        <v>0</v>
      </c>
      <c r="I222" s="167"/>
      <c r="J222" s="31"/>
      <c r="K222" s="30"/>
      <c r="L222" s="21"/>
      <c r="M222" s="25"/>
      <c r="N222" s="21"/>
      <c r="O222" s="32"/>
      <c r="P222" s="32"/>
      <c r="Q222" s="26"/>
    </row>
    <row r="223" spans="2:17" ht="19.7" customHeight="1">
      <c r="B223" s="21"/>
      <c r="C223" s="21"/>
      <c r="D223" s="21"/>
      <c r="E223" s="75"/>
      <c r="F223" s="22"/>
      <c r="G223" s="266"/>
      <c r="H223" s="311">
        <f t="shared" si="12"/>
        <v>0</v>
      </c>
      <c r="I223" s="167"/>
      <c r="J223" s="31"/>
      <c r="K223" s="30"/>
      <c r="L223" s="21"/>
      <c r="M223" s="25"/>
      <c r="N223" s="21"/>
      <c r="O223" s="32"/>
      <c r="P223" s="32"/>
      <c r="Q223" s="26"/>
    </row>
    <row r="224" spans="2:17">
      <c r="H224" s="272"/>
    </row>
  </sheetData>
  <autoFilter ref="B9:O185" xr:uid="{D1E51EB2-FD0C-4DCD-9914-ABA730258AE1}"/>
  <mergeCells count="14">
    <mergeCell ref="B132:E132"/>
    <mergeCell ref="B145:E145"/>
    <mergeCell ref="B6:D6"/>
    <mergeCell ref="B10:E10"/>
    <mergeCell ref="B22:E22"/>
    <mergeCell ref="B70:E70"/>
    <mergeCell ref="B104:E104"/>
    <mergeCell ref="B123:E123"/>
    <mergeCell ref="B2:D2"/>
    <mergeCell ref="G2:I2"/>
    <mergeCell ref="B3:D3"/>
    <mergeCell ref="B4:D4"/>
    <mergeCell ref="J4:K5"/>
    <mergeCell ref="B5:D5"/>
  </mergeCells>
  <phoneticPr fontId="4"/>
  <pageMargins left="0.2" right="0.2" top="0.36" bottom="0.41" header="0.3" footer="0.3"/>
  <pageSetup paperSize="9" scale="70" orientation="landscape" r:id="rId1"/>
  <extLst>
    <ext xmlns:x14="http://schemas.microsoft.com/office/spreadsheetml/2009/9/main" uri="{CCE6A557-97BC-4b89-ADB6-D9C93CAAB3DF}">
      <x14:dataValidations xmlns:xm="http://schemas.microsoft.com/office/excel/2006/main" count="1">
        <x14:dataValidation imeMode="hiragana" allowBlank="1" showInputMessage="1" showErrorMessage="1" xr:uid="{F8497436-2554-442A-ABE4-1FC2C5EEFC79}">
          <xm:sqref>J80:J81 JF80:JF81 TB80:TB81 ACX80:ACX81 AMT80:AMT81 AWP80:AWP81 BGL80:BGL81 BQH80:BQH81 CAD80:CAD81 CJZ80:CJZ81 CTV80:CTV81 DDR80:DDR81 DNN80:DNN81 DXJ80:DXJ81 EHF80:EHF81 ERB80:ERB81 FAX80:FAX81 FKT80:FKT81 FUP80:FUP81 GEL80:GEL81 GOH80:GOH81 GYD80:GYD81 HHZ80:HHZ81 HRV80:HRV81 IBR80:IBR81 ILN80:ILN81 IVJ80:IVJ81 JFF80:JFF81 JPB80:JPB81 JYX80:JYX81 KIT80:KIT81 KSP80:KSP81 LCL80:LCL81 LMH80:LMH81 LWD80:LWD81 MFZ80:MFZ81 MPV80:MPV81 MZR80:MZR81 NJN80:NJN81 NTJ80:NTJ81 ODF80:ODF81 ONB80:ONB81 OWX80:OWX81 PGT80:PGT81 PQP80:PQP81 QAL80:QAL81 QKH80:QKH81 QUD80:QUD81 RDZ80:RDZ81 RNV80:RNV81 RXR80:RXR81 SHN80:SHN81 SRJ80:SRJ81 TBF80:TBF81 TLB80:TLB81 TUX80:TUX81 UET80:UET81 UOP80:UOP81 UYL80:UYL81 VIH80:VIH81 VSD80:VSD81 WBZ80:WBZ81 WLV80:WLV81 WVR80:WVR81 J65616:J65617 JF65616:JF65617 TB65616:TB65617 ACX65616:ACX65617 AMT65616:AMT65617 AWP65616:AWP65617 BGL65616:BGL65617 BQH65616:BQH65617 CAD65616:CAD65617 CJZ65616:CJZ65617 CTV65616:CTV65617 DDR65616:DDR65617 DNN65616:DNN65617 DXJ65616:DXJ65617 EHF65616:EHF65617 ERB65616:ERB65617 FAX65616:FAX65617 FKT65616:FKT65617 FUP65616:FUP65617 GEL65616:GEL65617 GOH65616:GOH65617 GYD65616:GYD65617 HHZ65616:HHZ65617 HRV65616:HRV65617 IBR65616:IBR65617 ILN65616:ILN65617 IVJ65616:IVJ65617 JFF65616:JFF65617 JPB65616:JPB65617 JYX65616:JYX65617 KIT65616:KIT65617 KSP65616:KSP65617 LCL65616:LCL65617 LMH65616:LMH65617 LWD65616:LWD65617 MFZ65616:MFZ65617 MPV65616:MPV65617 MZR65616:MZR65617 NJN65616:NJN65617 NTJ65616:NTJ65617 ODF65616:ODF65617 ONB65616:ONB65617 OWX65616:OWX65617 PGT65616:PGT65617 PQP65616:PQP65617 QAL65616:QAL65617 QKH65616:QKH65617 QUD65616:QUD65617 RDZ65616:RDZ65617 RNV65616:RNV65617 RXR65616:RXR65617 SHN65616:SHN65617 SRJ65616:SRJ65617 TBF65616:TBF65617 TLB65616:TLB65617 TUX65616:TUX65617 UET65616:UET65617 UOP65616:UOP65617 UYL65616:UYL65617 VIH65616:VIH65617 VSD65616:VSD65617 WBZ65616:WBZ65617 WLV65616:WLV65617 WVR65616:WVR65617 J131152:J131153 JF131152:JF131153 TB131152:TB131153 ACX131152:ACX131153 AMT131152:AMT131153 AWP131152:AWP131153 BGL131152:BGL131153 BQH131152:BQH131153 CAD131152:CAD131153 CJZ131152:CJZ131153 CTV131152:CTV131153 DDR131152:DDR131153 DNN131152:DNN131153 DXJ131152:DXJ131153 EHF131152:EHF131153 ERB131152:ERB131153 FAX131152:FAX131153 FKT131152:FKT131153 FUP131152:FUP131153 GEL131152:GEL131153 GOH131152:GOH131153 GYD131152:GYD131153 HHZ131152:HHZ131153 HRV131152:HRV131153 IBR131152:IBR131153 ILN131152:ILN131153 IVJ131152:IVJ131153 JFF131152:JFF131153 JPB131152:JPB131153 JYX131152:JYX131153 KIT131152:KIT131153 KSP131152:KSP131153 LCL131152:LCL131153 LMH131152:LMH131153 LWD131152:LWD131153 MFZ131152:MFZ131153 MPV131152:MPV131153 MZR131152:MZR131153 NJN131152:NJN131153 NTJ131152:NTJ131153 ODF131152:ODF131153 ONB131152:ONB131153 OWX131152:OWX131153 PGT131152:PGT131153 PQP131152:PQP131153 QAL131152:QAL131153 QKH131152:QKH131153 QUD131152:QUD131153 RDZ131152:RDZ131153 RNV131152:RNV131153 RXR131152:RXR131153 SHN131152:SHN131153 SRJ131152:SRJ131153 TBF131152:TBF131153 TLB131152:TLB131153 TUX131152:TUX131153 UET131152:UET131153 UOP131152:UOP131153 UYL131152:UYL131153 VIH131152:VIH131153 VSD131152:VSD131153 WBZ131152:WBZ131153 WLV131152:WLV131153 WVR131152:WVR131153 J196688:J196689 JF196688:JF196689 TB196688:TB196689 ACX196688:ACX196689 AMT196688:AMT196689 AWP196688:AWP196689 BGL196688:BGL196689 BQH196688:BQH196689 CAD196688:CAD196689 CJZ196688:CJZ196689 CTV196688:CTV196689 DDR196688:DDR196689 DNN196688:DNN196689 DXJ196688:DXJ196689 EHF196688:EHF196689 ERB196688:ERB196689 FAX196688:FAX196689 FKT196688:FKT196689 FUP196688:FUP196689 GEL196688:GEL196689 GOH196688:GOH196689 GYD196688:GYD196689 HHZ196688:HHZ196689 HRV196688:HRV196689 IBR196688:IBR196689 ILN196688:ILN196689 IVJ196688:IVJ196689 JFF196688:JFF196689 JPB196688:JPB196689 JYX196688:JYX196689 KIT196688:KIT196689 KSP196688:KSP196689 LCL196688:LCL196689 LMH196688:LMH196689 LWD196688:LWD196689 MFZ196688:MFZ196689 MPV196688:MPV196689 MZR196688:MZR196689 NJN196688:NJN196689 NTJ196688:NTJ196689 ODF196688:ODF196689 ONB196688:ONB196689 OWX196688:OWX196689 PGT196688:PGT196689 PQP196688:PQP196689 QAL196688:QAL196689 QKH196688:QKH196689 QUD196688:QUD196689 RDZ196688:RDZ196689 RNV196688:RNV196689 RXR196688:RXR196689 SHN196688:SHN196689 SRJ196688:SRJ196689 TBF196688:TBF196689 TLB196688:TLB196689 TUX196688:TUX196689 UET196688:UET196689 UOP196688:UOP196689 UYL196688:UYL196689 VIH196688:VIH196689 VSD196688:VSD196689 WBZ196688:WBZ196689 WLV196688:WLV196689 WVR196688:WVR196689 J262224:J262225 JF262224:JF262225 TB262224:TB262225 ACX262224:ACX262225 AMT262224:AMT262225 AWP262224:AWP262225 BGL262224:BGL262225 BQH262224:BQH262225 CAD262224:CAD262225 CJZ262224:CJZ262225 CTV262224:CTV262225 DDR262224:DDR262225 DNN262224:DNN262225 DXJ262224:DXJ262225 EHF262224:EHF262225 ERB262224:ERB262225 FAX262224:FAX262225 FKT262224:FKT262225 FUP262224:FUP262225 GEL262224:GEL262225 GOH262224:GOH262225 GYD262224:GYD262225 HHZ262224:HHZ262225 HRV262224:HRV262225 IBR262224:IBR262225 ILN262224:ILN262225 IVJ262224:IVJ262225 JFF262224:JFF262225 JPB262224:JPB262225 JYX262224:JYX262225 KIT262224:KIT262225 KSP262224:KSP262225 LCL262224:LCL262225 LMH262224:LMH262225 LWD262224:LWD262225 MFZ262224:MFZ262225 MPV262224:MPV262225 MZR262224:MZR262225 NJN262224:NJN262225 NTJ262224:NTJ262225 ODF262224:ODF262225 ONB262224:ONB262225 OWX262224:OWX262225 PGT262224:PGT262225 PQP262224:PQP262225 QAL262224:QAL262225 QKH262224:QKH262225 QUD262224:QUD262225 RDZ262224:RDZ262225 RNV262224:RNV262225 RXR262224:RXR262225 SHN262224:SHN262225 SRJ262224:SRJ262225 TBF262224:TBF262225 TLB262224:TLB262225 TUX262224:TUX262225 UET262224:UET262225 UOP262224:UOP262225 UYL262224:UYL262225 VIH262224:VIH262225 VSD262224:VSD262225 WBZ262224:WBZ262225 WLV262224:WLV262225 WVR262224:WVR262225 J327760:J327761 JF327760:JF327761 TB327760:TB327761 ACX327760:ACX327761 AMT327760:AMT327761 AWP327760:AWP327761 BGL327760:BGL327761 BQH327760:BQH327761 CAD327760:CAD327761 CJZ327760:CJZ327761 CTV327760:CTV327761 DDR327760:DDR327761 DNN327760:DNN327761 DXJ327760:DXJ327761 EHF327760:EHF327761 ERB327760:ERB327761 FAX327760:FAX327761 FKT327760:FKT327761 FUP327760:FUP327761 GEL327760:GEL327761 GOH327760:GOH327761 GYD327760:GYD327761 HHZ327760:HHZ327761 HRV327760:HRV327761 IBR327760:IBR327761 ILN327760:ILN327761 IVJ327760:IVJ327761 JFF327760:JFF327761 JPB327760:JPB327761 JYX327760:JYX327761 KIT327760:KIT327761 KSP327760:KSP327761 LCL327760:LCL327761 LMH327760:LMH327761 LWD327760:LWD327761 MFZ327760:MFZ327761 MPV327760:MPV327761 MZR327760:MZR327761 NJN327760:NJN327761 NTJ327760:NTJ327761 ODF327760:ODF327761 ONB327760:ONB327761 OWX327760:OWX327761 PGT327760:PGT327761 PQP327760:PQP327761 QAL327760:QAL327761 QKH327760:QKH327761 QUD327760:QUD327761 RDZ327760:RDZ327761 RNV327760:RNV327761 RXR327760:RXR327761 SHN327760:SHN327761 SRJ327760:SRJ327761 TBF327760:TBF327761 TLB327760:TLB327761 TUX327760:TUX327761 UET327760:UET327761 UOP327760:UOP327761 UYL327760:UYL327761 VIH327760:VIH327761 VSD327760:VSD327761 WBZ327760:WBZ327761 WLV327760:WLV327761 WVR327760:WVR327761 J393296:J393297 JF393296:JF393297 TB393296:TB393297 ACX393296:ACX393297 AMT393296:AMT393297 AWP393296:AWP393297 BGL393296:BGL393297 BQH393296:BQH393297 CAD393296:CAD393297 CJZ393296:CJZ393297 CTV393296:CTV393297 DDR393296:DDR393297 DNN393296:DNN393297 DXJ393296:DXJ393297 EHF393296:EHF393297 ERB393296:ERB393297 FAX393296:FAX393297 FKT393296:FKT393297 FUP393296:FUP393297 GEL393296:GEL393297 GOH393296:GOH393297 GYD393296:GYD393297 HHZ393296:HHZ393297 HRV393296:HRV393297 IBR393296:IBR393297 ILN393296:ILN393297 IVJ393296:IVJ393297 JFF393296:JFF393297 JPB393296:JPB393297 JYX393296:JYX393297 KIT393296:KIT393297 KSP393296:KSP393297 LCL393296:LCL393297 LMH393296:LMH393297 LWD393296:LWD393297 MFZ393296:MFZ393297 MPV393296:MPV393297 MZR393296:MZR393297 NJN393296:NJN393297 NTJ393296:NTJ393297 ODF393296:ODF393297 ONB393296:ONB393297 OWX393296:OWX393297 PGT393296:PGT393297 PQP393296:PQP393297 QAL393296:QAL393297 QKH393296:QKH393297 QUD393296:QUD393297 RDZ393296:RDZ393297 RNV393296:RNV393297 RXR393296:RXR393297 SHN393296:SHN393297 SRJ393296:SRJ393297 TBF393296:TBF393297 TLB393296:TLB393297 TUX393296:TUX393297 UET393296:UET393297 UOP393296:UOP393297 UYL393296:UYL393297 VIH393296:VIH393297 VSD393296:VSD393297 WBZ393296:WBZ393297 WLV393296:WLV393297 WVR393296:WVR393297 J458832:J458833 JF458832:JF458833 TB458832:TB458833 ACX458832:ACX458833 AMT458832:AMT458833 AWP458832:AWP458833 BGL458832:BGL458833 BQH458832:BQH458833 CAD458832:CAD458833 CJZ458832:CJZ458833 CTV458832:CTV458833 DDR458832:DDR458833 DNN458832:DNN458833 DXJ458832:DXJ458833 EHF458832:EHF458833 ERB458832:ERB458833 FAX458832:FAX458833 FKT458832:FKT458833 FUP458832:FUP458833 GEL458832:GEL458833 GOH458832:GOH458833 GYD458832:GYD458833 HHZ458832:HHZ458833 HRV458832:HRV458833 IBR458832:IBR458833 ILN458832:ILN458833 IVJ458832:IVJ458833 JFF458832:JFF458833 JPB458832:JPB458833 JYX458832:JYX458833 KIT458832:KIT458833 KSP458832:KSP458833 LCL458832:LCL458833 LMH458832:LMH458833 LWD458832:LWD458833 MFZ458832:MFZ458833 MPV458832:MPV458833 MZR458832:MZR458833 NJN458832:NJN458833 NTJ458832:NTJ458833 ODF458832:ODF458833 ONB458832:ONB458833 OWX458832:OWX458833 PGT458832:PGT458833 PQP458832:PQP458833 QAL458832:QAL458833 QKH458832:QKH458833 QUD458832:QUD458833 RDZ458832:RDZ458833 RNV458832:RNV458833 RXR458832:RXR458833 SHN458832:SHN458833 SRJ458832:SRJ458833 TBF458832:TBF458833 TLB458832:TLB458833 TUX458832:TUX458833 UET458832:UET458833 UOP458832:UOP458833 UYL458832:UYL458833 VIH458832:VIH458833 VSD458832:VSD458833 WBZ458832:WBZ458833 WLV458832:WLV458833 WVR458832:WVR458833 J524368:J524369 JF524368:JF524369 TB524368:TB524369 ACX524368:ACX524369 AMT524368:AMT524369 AWP524368:AWP524369 BGL524368:BGL524369 BQH524368:BQH524369 CAD524368:CAD524369 CJZ524368:CJZ524369 CTV524368:CTV524369 DDR524368:DDR524369 DNN524368:DNN524369 DXJ524368:DXJ524369 EHF524368:EHF524369 ERB524368:ERB524369 FAX524368:FAX524369 FKT524368:FKT524369 FUP524368:FUP524369 GEL524368:GEL524369 GOH524368:GOH524369 GYD524368:GYD524369 HHZ524368:HHZ524369 HRV524368:HRV524369 IBR524368:IBR524369 ILN524368:ILN524369 IVJ524368:IVJ524369 JFF524368:JFF524369 JPB524368:JPB524369 JYX524368:JYX524369 KIT524368:KIT524369 KSP524368:KSP524369 LCL524368:LCL524369 LMH524368:LMH524369 LWD524368:LWD524369 MFZ524368:MFZ524369 MPV524368:MPV524369 MZR524368:MZR524369 NJN524368:NJN524369 NTJ524368:NTJ524369 ODF524368:ODF524369 ONB524368:ONB524369 OWX524368:OWX524369 PGT524368:PGT524369 PQP524368:PQP524369 QAL524368:QAL524369 QKH524368:QKH524369 QUD524368:QUD524369 RDZ524368:RDZ524369 RNV524368:RNV524369 RXR524368:RXR524369 SHN524368:SHN524369 SRJ524368:SRJ524369 TBF524368:TBF524369 TLB524368:TLB524369 TUX524368:TUX524369 UET524368:UET524369 UOP524368:UOP524369 UYL524368:UYL524369 VIH524368:VIH524369 VSD524368:VSD524369 WBZ524368:WBZ524369 WLV524368:WLV524369 WVR524368:WVR524369 J589904:J589905 JF589904:JF589905 TB589904:TB589905 ACX589904:ACX589905 AMT589904:AMT589905 AWP589904:AWP589905 BGL589904:BGL589905 BQH589904:BQH589905 CAD589904:CAD589905 CJZ589904:CJZ589905 CTV589904:CTV589905 DDR589904:DDR589905 DNN589904:DNN589905 DXJ589904:DXJ589905 EHF589904:EHF589905 ERB589904:ERB589905 FAX589904:FAX589905 FKT589904:FKT589905 FUP589904:FUP589905 GEL589904:GEL589905 GOH589904:GOH589905 GYD589904:GYD589905 HHZ589904:HHZ589905 HRV589904:HRV589905 IBR589904:IBR589905 ILN589904:ILN589905 IVJ589904:IVJ589905 JFF589904:JFF589905 JPB589904:JPB589905 JYX589904:JYX589905 KIT589904:KIT589905 KSP589904:KSP589905 LCL589904:LCL589905 LMH589904:LMH589905 LWD589904:LWD589905 MFZ589904:MFZ589905 MPV589904:MPV589905 MZR589904:MZR589905 NJN589904:NJN589905 NTJ589904:NTJ589905 ODF589904:ODF589905 ONB589904:ONB589905 OWX589904:OWX589905 PGT589904:PGT589905 PQP589904:PQP589905 QAL589904:QAL589905 QKH589904:QKH589905 QUD589904:QUD589905 RDZ589904:RDZ589905 RNV589904:RNV589905 RXR589904:RXR589905 SHN589904:SHN589905 SRJ589904:SRJ589905 TBF589904:TBF589905 TLB589904:TLB589905 TUX589904:TUX589905 UET589904:UET589905 UOP589904:UOP589905 UYL589904:UYL589905 VIH589904:VIH589905 VSD589904:VSD589905 WBZ589904:WBZ589905 WLV589904:WLV589905 WVR589904:WVR589905 J655440:J655441 JF655440:JF655441 TB655440:TB655441 ACX655440:ACX655441 AMT655440:AMT655441 AWP655440:AWP655441 BGL655440:BGL655441 BQH655440:BQH655441 CAD655440:CAD655441 CJZ655440:CJZ655441 CTV655440:CTV655441 DDR655440:DDR655441 DNN655440:DNN655441 DXJ655440:DXJ655441 EHF655440:EHF655441 ERB655440:ERB655441 FAX655440:FAX655441 FKT655440:FKT655441 FUP655440:FUP655441 GEL655440:GEL655441 GOH655440:GOH655441 GYD655440:GYD655441 HHZ655440:HHZ655441 HRV655440:HRV655441 IBR655440:IBR655441 ILN655440:ILN655441 IVJ655440:IVJ655441 JFF655440:JFF655441 JPB655440:JPB655441 JYX655440:JYX655441 KIT655440:KIT655441 KSP655440:KSP655441 LCL655440:LCL655441 LMH655440:LMH655441 LWD655440:LWD655441 MFZ655440:MFZ655441 MPV655440:MPV655441 MZR655440:MZR655441 NJN655440:NJN655441 NTJ655440:NTJ655441 ODF655440:ODF655441 ONB655440:ONB655441 OWX655440:OWX655441 PGT655440:PGT655441 PQP655440:PQP655441 QAL655440:QAL655441 QKH655440:QKH655441 QUD655440:QUD655441 RDZ655440:RDZ655441 RNV655440:RNV655441 RXR655440:RXR655441 SHN655440:SHN655441 SRJ655440:SRJ655441 TBF655440:TBF655441 TLB655440:TLB655441 TUX655440:TUX655441 UET655440:UET655441 UOP655440:UOP655441 UYL655440:UYL655441 VIH655440:VIH655441 VSD655440:VSD655441 WBZ655440:WBZ655441 WLV655440:WLV655441 WVR655440:WVR655441 J720976:J720977 JF720976:JF720977 TB720976:TB720977 ACX720976:ACX720977 AMT720976:AMT720977 AWP720976:AWP720977 BGL720976:BGL720977 BQH720976:BQH720977 CAD720976:CAD720977 CJZ720976:CJZ720977 CTV720976:CTV720977 DDR720976:DDR720977 DNN720976:DNN720977 DXJ720976:DXJ720977 EHF720976:EHF720977 ERB720976:ERB720977 FAX720976:FAX720977 FKT720976:FKT720977 FUP720976:FUP720977 GEL720976:GEL720977 GOH720976:GOH720977 GYD720976:GYD720977 HHZ720976:HHZ720977 HRV720976:HRV720977 IBR720976:IBR720977 ILN720976:ILN720977 IVJ720976:IVJ720977 JFF720976:JFF720977 JPB720976:JPB720977 JYX720976:JYX720977 KIT720976:KIT720977 KSP720976:KSP720977 LCL720976:LCL720977 LMH720976:LMH720977 LWD720976:LWD720977 MFZ720976:MFZ720977 MPV720976:MPV720977 MZR720976:MZR720977 NJN720976:NJN720977 NTJ720976:NTJ720977 ODF720976:ODF720977 ONB720976:ONB720977 OWX720976:OWX720977 PGT720976:PGT720977 PQP720976:PQP720977 QAL720976:QAL720977 QKH720976:QKH720977 QUD720976:QUD720977 RDZ720976:RDZ720977 RNV720976:RNV720977 RXR720976:RXR720977 SHN720976:SHN720977 SRJ720976:SRJ720977 TBF720976:TBF720977 TLB720976:TLB720977 TUX720976:TUX720977 UET720976:UET720977 UOP720976:UOP720977 UYL720976:UYL720977 VIH720976:VIH720977 VSD720976:VSD720977 WBZ720976:WBZ720977 WLV720976:WLV720977 WVR720976:WVR720977 J786512:J786513 JF786512:JF786513 TB786512:TB786513 ACX786512:ACX786513 AMT786512:AMT786513 AWP786512:AWP786513 BGL786512:BGL786513 BQH786512:BQH786513 CAD786512:CAD786513 CJZ786512:CJZ786513 CTV786512:CTV786513 DDR786512:DDR786513 DNN786512:DNN786513 DXJ786512:DXJ786513 EHF786512:EHF786513 ERB786512:ERB786513 FAX786512:FAX786513 FKT786512:FKT786513 FUP786512:FUP786513 GEL786512:GEL786513 GOH786512:GOH786513 GYD786512:GYD786513 HHZ786512:HHZ786513 HRV786512:HRV786513 IBR786512:IBR786513 ILN786512:ILN786513 IVJ786512:IVJ786513 JFF786512:JFF786513 JPB786512:JPB786513 JYX786512:JYX786513 KIT786512:KIT786513 KSP786512:KSP786513 LCL786512:LCL786513 LMH786512:LMH786513 LWD786512:LWD786513 MFZ786512:MFZ786513 MPV786512:MPV786513 MZR786512:MZR786513 NJN786512:NJN786513 NTJ786512:NTJ786513 ODF786512:ODF786513 ONB786512:ONB786513 OWX786512:OWX786513 PGT786512:PGT786513 PQP786512:PQP786513 QAL786512:QAL786513 QKH786512:QKH786513 QUD786512:QUD786513 RDZ786512:RDZ786513 RNV786512:RNV786513 RXR786512:RXR786513 SHN786512:SHN786513 SRJ786512:SRJ786513 TBF786512:TBF786513 TLB786512:TLB786513 TUX786512:TUX786513 UET786512:UET786513 UOP786512:UOP786513 UYL786512:UYL786513 VIH786512:VIH786513 VSD786512:VSD786513 WBZ786512:WBZ786513 WLV786512:WLV786513 WVR786512:WVR786513 J852048:J852049 JF852048:JF852049 TB852048:TB852049 ACX852048:ACX852049 AMT852048:AMT852049 AWP852048:AWP852049 BGL852048:BGL852049 BQH852048:BQH852049 CAD852048:CAD852049 CJZ852048:CJZ852049 CTV852048:CTV852049 DDR852048:DDR852049 DNN852048:DNN852049 DXJ852048:DXJ852049 EHF852048:EHF852049 ERB852048:ERB852049 FAX852048:FAX852049 FKT852048:FKT852049 FUP852048:FUP852049 GEL852048:GEL852049 GOH852048:GOH852049 GYD852048:GYD852049 HHZ852048:HHZ852049 HRV852048:HRV852049 IBR852048:IBR852049 ILN852048:ILN852049 IVJ852048:IVJ852049 JFF852048:JFF852049 JPB852048:JPB852049 JYX852048:JYX852049 KIT852048:KIT852049 KSP852048:KSP852049 LCL852048:LCL852049 LMH852048:LMH852049 LWD852048:LWD852049 MFZ852048:MFZ852049 MPV852048:MPV852049 MZR852048:MZR852049 NJN852048:NJN852049 NTJ852048:NTJ852049 ODF852048:ODF852049 ONB852048:ONB852049 OWX852048:OWX852049 PGT852048:PGT852049 PQP852048:PQP852049 QAL852048:QAL852049 QKH852048:QKH852049 QUD852048:QUD852049 RDZ852048:RDZ852049 RNV852048:RNV852049 RXR852048:RXR852049 SHN852048:SHN852049 SRJ852048:SRJ852049 TBF852048:TBF852049 TLB852048:TLB852049 TUX852048:TUX852049 UET852048:UET852049 UOP852048:UOP852049 UYL852048:UYL852049 VIH852048:VIH852049 VSD852048:VSD852049 WBZ852048:WBZ852049 WLV852048:WLV852049 WVR852048:WVR852049 J917584:J917585 JF917584:JF917585 TB917584:TB917585 ACX917584:ACX917585 AMT917584:AMT917585 AWP917584:AWP917585 BGL917584:BGL917585 BQH917584:BQH917585 CAD917584:CAD917585 CJZ917584:CJZ917585 CTV917584:CTV917585 DDR917584:DDR917585 DNN917584:DNN917585 DXJ917584:DXJ917585 EHF917584:EHF917585 ERB917584:ERB917585 FAX917584:FAX917585 FKT917584:FKT917585 FUP917584:FUP917585 GEL917584:GEL917585 GOH917584:GOH917585 GYD917584:GYD917585 HHZ917584:HHZ917585 HRV917584:HRV917585 IBR917584:IBR917585 ILN917584:ILN917585 IVJ917584:IVJ917585 JFF917584:JFF917585 JPB917584:JPB917585 JYX917584:JYX917585 KIT917584:KIT917585 KSP917584:KSP917585 LCL917584:LCL917585 LMH917584:LMH917585 LWD917584:LWD917585 MFZ917584:MFZ917585 MPV917584:MPV917585 MZR917584:MZR917585 NJN917584:NJN917585 NTJ917584:NTJ917585 ODF917584:ODF917585 ONB917584:ONB917585 OWX917584:OWX917585 PGT917584:PGT917585 PQP917584:PQP917585 QAL917584:QAL917585 QKH917584:QKH917585 QUD917584:QUD917585 RDZ917584:RDZ917585 RNV917584:RNV917585 RXR917584:RXR917585 SHN917584:SHN917585 SRJ917584:SRJ917585 TBF917584:TBF917585 TLB917584:TLB917585 TUX917584:TUX917585 UET917584:UET917585 UOP917584:UOP917585 UYL917584:UYL917585 VIH917584:VIH917585 VSD917584:VSD917585 WBZ917584:WBZ917585 WLV917584:WLV917585 WVR917584:WVR917585 J983120:J983121 JF983120:JF983121 TB983120:TB983121 ACX983120:ACX983121 AMT983120:AMT983121 AWP983120:AWP983121 BGL983120:BGL983121 BQH983120:BQH983121 CAD983120:CAD983121 CJZ983120:CJZ983121 CTV983120:CTV983121 DDR983120:DDR983121 DNN983120:DNN983121 DXJ983120:DXJ983121 EHF983120:EHF983121 ERB983120:ERB983121 FAX983120:FAX983121 FKT983120:FKT983121 FUP983120:FUP983121 GEL983120:GEL983121 GOH983120:GOH983121 GYD983120:GYD983121 HHZ983120:HHZ983121 HRV983120:HRV983121 IBR983120:IBR983121 ILN983120:ILN983121 IVJ983120:IVJ983121 JFF983120:JFF983121 JPB983120:JPB983121 JYX983120:JYX983121 KIT983120:KIT983121 KSP983120:KSP983121 LCL983120:LCL983121 LMH983120:LMH983121 LWD983120:LWD983121 MFZ983120:MFZ983121 MPV983120:MPV983121 MZR983120:MZR983121 NJN983120:NJN983121 NTJ983120:NTJ983121 ODF983120:ODF983121 ONB983120:ONB983121 OWX983120:OWX983121 PGT983120:PGT983121 PQP983120:PQP983121 QAL983120:QAL983121 QKH983120:QKH983121 QUD983120:QUD983121 RDZ983120:RDZ983121 RNV983120:RNV983121 RXR983120:RXR983121 SHN983120:SHN983121 SRJ983120:SRJ983121 TBF983120:TBF983121 TLB983120:TLB983121 TUX983120:TUX983121 UET983120:UET983121 UOP983120:UOP983121 UYL983120:UYL983121 VIH983120:VIH983121 VSD983120:VSD983121 WBZ983120:WBZ983121 WLV983120:WLV983121 WVR983120:WVR983121 J38:J42 JF38:JF42 TB38:TB42 ACX38:ACX42 AMT38:AMT42 AWP38:AWP42 BGL38:BGL42 BQH38:BQH42 CAD38:CAD42 CJZ38:CJZ42 CTV38:CTV42 DDR38:DDR42 DNN38:DNN42 DXJ38:DXJ42 EHF38:EHF42 ERB38:ERB42 FAX38:FAX42 FKT38:FKT42 FUP38:FUP42 GEL38:GEL42 GOH38:GOH42 GYD38:GYD42 HHZ38:HHZ42 HRV38:HRV42 IBR38:IBR42 ILN38:ILN42 IVJ38:IVJ42 JFF38:JFF42 JPB38:JPB42 JYX38:JYX42 KIT38:KIT42 KSP38:KSP42 LCL38:LCL42 LMH38:LMH42 LWD38:LWD42 MFZ38:MFZ42 MPV38:MPV42 MZR38:MZR42 NJN38:NJN42 NTJ38:NTJ42 ODF38:ODF42 ONB38:ONB42 OWX38:OWX42 PGT38:PGT42 PQP38:PQP42 QAL38:QAL42 QKH38:QKH42 QUD38:QUD42 RDZ38:RDZ42 RNV38:RNV42 RXR38:RXR42 SHN38:SHN42 SRJ38:SRJ42 TBF38:TBF42 TLB38:TLB42 TUX38:TUX42 UET38:UET42 UOP38:UOP42 UYL38:UYL42 VIH38:VIH42 VSD38:VSD42 WBZ38:WBZ42 WLV38:WLV42 WVR38:WVR42 J65574:J65578 JF65574:JF65578 TB65574:TB65578 ACX65574:ACX65578 AMT65574:AMT65578 AWP65574:AWP65578 BGL65574:BGL65578 BQH65574:BQH65578 CAD65574:CAD65578 CJZ65574:CJZ65578 CTV65574:CTV65578 DDR65574:DDR65578 DNN65574:DNN65578 DXJ65574:DXJ65578 EHF65574:EHF65578 ERB65574:ERB65578 FAX65574:FAX65578 FKT65574:FKT65578 FUP65574:FUP65578 GEL65574:GEL65578 GOH65574:GOH65578 GYD65574:GYD65578 HHZ65574:HHZ65578 HRV65574:HRV65578 IBR65574:IBR65578 ILN65574:ILN65578 IVJ65574:IVJ65578 JFF65574:JFF65578 JPB65574:JPB65578 JYX65574:JYX65578 KIT65574:KIT65578 KSP65574:KSP65578 LCL65574:LCL65578 LMH65574:LMH65578 LWD65574:LWD65578 MFZ65574:MFZ65578 MPV65574:MPV65578 MZR65574:MZR65578 NJN65574:NJN65578 NTJ65574:NTJ65578 ODF65574:ODF65578 ONB65574:ONB65578 OWX65574:OWX65578 PGT65574:PGT65578 PQP65574:PQP65578 QAL65574:QAL65578 QKH65574:QKH65578 QUD65574:QUD65578 RDZ65574:RDZ65578 RNV65574:RNV65578 RXR65574:RXR65578 SHN65574:SHN65578 SRJ65574:SRJ65578 TBF65574:TBF65578 TLB65574:TLB65578 TUX65574:TUX65578 UET65574:UET65578 UOP65574:UOP65578 UYL65574:UYL65578 VIH65574:VIH65578 VSD65574:VSD65578 WBZ65574:WBZ65578 WLV65574:WLV65578 WVR65574:WVR65578 J131110:J131114 JF131110:JF131114 TB131110:TB131114 ACX131110:ACX131114 AMT131110:AMT131114 AWP131110:AWP131114 BGL131110:BGL131114 BQH131110:BQH131114 CAD131110:CAD131114 CJZ131110:CJZ131114 CTV131110:CTV131114 DDR131110:DDR131114 DNN131110:DNN131114 DXJ131110:DXJ131114 EHF131110:EHF131114 ERB131110:ERB131114 FAX131110:FAX131114 FKT131110:FKT131114 FUP131110:FUP131114 GEL131110:GEL131114 GOH131110:GOH131114 GYD131110:GYD131114 HHZ131110:HHZ131114 HRV131110:HRV131114 IBR131110:IBR131114 ILN131110:ILN131114 IVJ131110:IVJ131114 JFF131110:JFF131114 JPB131110:JPB131114 JYX131110:JYX131114 KIT131110:KIT131114 KSP131110:KSP131114 LCL131110:LCL131114 LMH131110:LMH131114 LWD131110:LWD131114 MFZ131110:MFZ131114 MPV131110:MPV131114 MZR131110:MZR131114 NJN131110:NJN131114 NTJ131110:NTJ131114 ODF131110:ODF131114 ONB131110:ONB131114 OWX131110:OWX131114 PGT131110:PGT131114 PQP131110:PQP131114 QAL131110:QAL131114 QKH131110:QKH131114 QUD131110:QUD131114 RDZ131110:RDZ131114 RNV131110:RNV131114 RXR131110:RXR131114 SHN131110:SHN131114 SRJ131110:SRJ131114 TBF131110:TBF131114 TLB131110:TLB131114 TUX131110:TUX131114 UET131110:UET131114 UOP131110:UOP131114 UYL131110:UYL131114 VIH131110:VIH131114 VSD131110:VSD131114 WBZ131110:WBZ131114 WLV131110:WLV131114 WVR131110:WVR131114 J196646:J196650 JF196646:JF196650 TB196646:TB196650 ACX196646:ACX196650 AMT196646:AMT196650 AWP196646:AWP196650 BGL196646:BGL196650 BQH196646:BQH196650 CAD196646:CAD196650 CJZ196646:CJZ196650 CTV196646:CTV196650 DDR196646:DDR196650 DNN196646:DNN196650 DXJ196646:DXJ196650 EHF196646:EHF196650 ERB196646:ERB196650 FAX196646:FAX196650 FKT196646:FKT196650 FUP196646:FUP196650 GEL196646:GEL196650 GOH196646:GOH196650 GYD196646:GYD196650 HHZ196646:HHZ196650 HRV196646:HRV196650 IBR196646:IBR196650 ILN196646:ILN196650 IVJ196646:IVJ196650 JFF196646:JFF196650 JPB196646:JPB196650 JYX196646:JYX196650 KIT196646:KIT196650 KSP196646:KSP196650 LCL196646:LCL196650 LMH196646:LMH196650 LWD196646:LWD196650 MFZ196646:MFZ196650 MPV196646:MPV196650 MZR196646:MZR196650 NJN196646:NJN196650 NTJ196646:NTJ196650 ODF196646:ODF196650 ONB196646:ONB196650 OWX196646:OWX196650 PGT196646:PGT196650 PQP196646:PQP196650 QAL196646:QAL196650 QKH196646:QKH196650 QUD196646:QUD196650 RDZ196646:RDZ196650 RNV196646:RNV196650 RXR196646:RXR196650 SHN196646:SHN196650 SRJ196646:SRJ196650 TBF196646:TBF196650 TLB196646:TLB196650 TUX196646:TUX196650 UET196646:UET196650 UOP196646:UOP196650 UYL196646:UYL196650 VIH196646:VIH196650 VSD196646:VSD196650 WBZ196646:WBZ196650 WLV196646:WLV196650 WVR196646:WVR196650 J262182:J262186 JF262182:JF262186 TB262182:TB262186 ACX262182:ACX262186 AMT262182:AMT262186 AWP262182:AWP262186 BGL262182:BGL262186 BQH262182:BQH262186 CAD262182:CAD262186 CJZ262182:CJZ262186 CTV262182:CTV262186 DDR262182:DDR262186 DNN262182:DNN262186 DXJ262182:DXJ262186 EHF262182:EHF262186 ERB262182:ERB262186 FAX262182:FAX262186 FKT262182:FKT262186 FUP262182:FUP262186 GEL262182:GEL262186 GOH262182:GOH262186 GYD262182:GYD262186 HHZ262182:HHZ262186 HRV262182:HRV262186 IBR262182:IBR262186 ILN262182:ILN262186 IVJ262182:IVJ262186 JFF262182:JFF262186 JPB262182:JPB262186 JYX262182:JYX262186 KIT262182:KIT262186 KSP262182:KSP262186 LCL262182:LCL262186 LMH262182:LMH262186 LWD262182:LWD262186 MFZ262182:MFZ262186 MPV262182:MPV262186 MZR262182:MZR262186 NJN262182:NJN262186 NTJ262182:NTJ262186 ODF262182:ODF262186 ONB262182:ONB262186 OWX262182:OWX262186 PGT262182:PGT262186 PQP262182:PQP262186 QAL262182:QAL262186 QKH262182:QKH262186 QUD262182:QUD262186 RDZ262182:RDZ262186 RNV262182:RNV262186 RXR262182:RXR262186 SHN262182:SHN262186 SRJ262182:SRJ262186 TBF262182:TBF262186 TLB262182:TLB262186 TUX262182:TUX262186 UET262182:UET262186 UOP262182:UOP262186 UYL262182:UYL262186 VIH262182:VIH262186 VSD262182:VSD262186 WBZ262182:WBZ262186 WLV262182:WLV262186 WVR262182:WVR262186 J327718:J327722 JF327718:JF327722 TB327718:TB327722 ACX327718:ACX327722 AMT327718:AMT327722 AWP327718:AWP327722 BGL327718:BGL327722 BQH327718:BQH327722 CAD327718:CAD327722 CJZ327718:CJZ327722 CTV327718:CTV327722 DDR327718:DDR327722 DNN327718:DNN327722 DXJ327718:DXJ327722 EHF327718:EHF327722 ERB327718:ERB327722 FAX327718:FAX327722 FKT327718:FKT327722 FUP327718:FUP327722 GEL327718:GEL327722 GOH327718:GOH327722 GYD327718:GYD327722 HHZ327718:HHZ327722 HRV327718:HRV327722 IBR327718:IBR327722 ILN327718:ILN327722 IVJ327718:IVJ327722 JFF327718:JFF327722 JPB327718:JPB327722 JYX327718:JYX327722 KIT327718:KIT327722 KSP327718:KSP327722 LCL327718:LCL327722 LMH327718:LMH327722 LWD327718:LWD327722 MFZ327718:MFZ327722 MPV327718:MPV327722 MZR327718:MZR327722 NJN327718:NJN327722 NTJ327718:NTJ327722 ODF327718:ODF327722 ONB327718:ONB327722 OWX327718:OWX327722 PGT327718:PGT327722 PQP327718:PQP327722 QAL327718:QAL327722 QKH327718:QKH327722 QUD327718:QUD327722 RDZ327718:RDZ327722 RNV327718:RNV327722 RXR327718:RXR327722 SHN327718:SHN327722 SRJ327718:SRJ327722 TBF327718:TBF327722 TLB327718:TLB327722 TUX327718:TUX327722 UET327718:UET327722 UOP327718:UOP327722 UYL327718:UYL327722 VIH327718:VIH327722 VSD327718:VSD327722 WBZ327718:WBZ327722 WLV327718:WLV327722 WVR327718:WVR327722 J393254:J393258 JF393254:JF393258 TB393254:TB393258 ACX393254:ACX393258 AMT393254:AMT393258 AWP393254:AWP393258 BGL393254:BGL393258 BQH393254:BQH393258 CAD393254:CAD393258 CJZ393254:CJZ393258 CTV393254:CTV393258 DDR393254:DDR393258 DNN393254:DNN393258 DXJ393254:DXJ393258 EHF393254:EHF393258 ERB393254:ERB393258 FAX393254:FAX393258 FKT393254:FKT393258 FUP393254:FUP393258 GEL393254:GEL393258 GOH393254:GOH393258 GYD393254:GYD393258 HHZ393254:HHZ393258 HRV393254:HRV393258 IBR393254:IBR393258 ILN393254:ILN393258 IVJ393254:IVJ393258 JFF393254:JFF393258 JPB393254:JPB393258 JYX393254:JYX393258 KIT393254:KIT393258 KSP393254:KSP393258 LCL393254:LCL393258 LMH393254:LMH393258 LWD393254:LWD393258 MFZ393254:MFZ393258 MPV393254:MPV393258 MZR393254:MZR393258 NJN393254:NJN393258 NTJ393254:NTJ393258 ODF393254:ODF393258 ONB393254:ONB393258 OWX393254:OWX393258 PGT393254:PGT393258 PQP393254:PQP393258 QAL393254:QAL393258 QKH393254:QKH393258 QUD393254:QUD393258 RDZ393254:RDZ393258 RNV393254:RNV393258 RXR393254:RXR393258 SHN393254:SHN393258 SRJ393254:SRJ393258 TBF393254:TBF393258 TLB393254:TLB393258 TUX393254:TUX393258 UET393254:UET393258 UOP393254:UOP393258 UYL393254:UYL393258 VIH393254:VIH393258 VSD393254:VSD393258 WBZ393254:WBZ393258 WLV393254:WLV393258 WVR393254:WVR393258 J458790:J458794 JF458790:JF458794 TB458790:TB458794 ACX458790:ACX458794 AMT458790:AMT458794 AWP458790:AWP458794 BGL458790:BGL458794 BQH458790:BQH458794 CAD458790:CAD458794 CJZ458790:CJZ458794 CTV458790:CTV458794 DDR458790:DDR458794 DNN458790:DNN458794 DXJ458790:DXJ458794 EHF458790:EHF458794 ERB458790:ERB458794 FAX458790:FAX458794 FKT458790:FKT458794 FUP458790:FUP458794 GEL458790:GEL458794 GOH458790:GOH458794 GYD458790:GYD458794 HHZ458790:HHZ458794 HRV458790:HRV458794 IBR458790:IBR458794 ILN458790:ILN458794 IVJ458790:IVJ458794 JFF458790:JFF458794 JPB458790:JPB458794 JYX458790:JYX458794 KIT458790:KIT458794 KSP458790:KSP458794 LCL458790:LCL458794 LMH458790:LMH458794 LWD458790:LWD458794 MFZ458790:MFZ458794 MPV458790:MPV458794 MZR458790:MZR458794 NJN458790:NJN458794 NTJ458790:NTJ458794 ODF458790:ODF458794 ONB458790:ONB458794 OWX458790:OWX458794 PGT458790:PGT458794 PQP458790:PQP458794 QAL458790:QAL458794 QKH458790:QKH458794 QUD458790:QUD458794 RDZ458790:RDZ458794 RNV458790:RNV458794 RXR458790:RXR458794 SHN458790:SHN458794 SRJ458790:SRJ458794 TBF458790:TBF458794 TLB458790:TLB458794 TUX458790:TUX458794 UET458790:UET458794 UOP458790:UOP458794 UYL458790:UYL458794 VIH458790:VIH458794 VSD458790:VSD458794 WBZ458790:WBZ458794 WLV458790:WLV458794 WVR458790:WVR458794 J524326:J524330 JF524326:JF524330 TB524326:TB524330 ACX524326:ACX524330 AMT524326:AMT524330 AWP524326:AWP524330 BGL524326:BGL524330 BQH524326:BQH524330 CAD524326:CAD524330 CJZ524326:CJZ524330 CTV524326:CTV524330 DDR524326:DDR524330 DNN524326:DNN524330 DXJ524326:DXJ524330 EHF524326:EHF524330 ERB524326:ERB524330 FAX524326:FAX524330 FKT524326:FKT524330 FUP524326:FUP524330 GEL524326:GEL524330 GOH524326:GOH524330 GYD524326:GYD524330 HHZ524326:HHZ524330 HRV524326:HRV524330 IBR524326:IBR524330 ILN524326:ILN524330 IVJ524326:IVJ524330 JFF524326:JFF524330 JPB524326:JPB524330 JYX524326:JYX524330 KIT524326:KIT524330 KSP524326:KSP524330 LCL524326:LCL524330 LMH524326:LMH524330 LWD524326:LWD524330 MFZ524326:MFZ524330 MPV524326:MPV524330 MZR524326:MZR524330 NJN524326:NJN524330 NTJ524326:NTJ524330 ODF524326:ODF524330 ONB524326:ONB524330 OWX524326:OWX524330 PGT524326:PGT524330 PQP524326:PQP524330 QAL524326:QAL524330 QKH524326:QKH524330 QUD524326:QUD524330 RDZ524326:RDZ524330 RNV524326:RNV524330 RXR524326:RXR524330 SHN524326:SHN524330 SRJ524326:SRJ524330 TBF524326:TBF524330 TLB524326:TLB524330 TUX524326:TUX524330 UET524326:UET524330 UOP524326:UOP524330 UYL524326:UYL524330 VIH524326:VIH524330 VSD524326:VSD524330 WBZ524326:WBZ524330 WLV524326:WLV524330 WVR524326:WVR524330 J589862:J589866 JF589862:JF589866 TB589862:TB589866 ACX589862:ACX589866 AMT589862:AMT589866 AWP589862:AWP589866 BGL589862:BGL589866 BQH589862:BQH589866 CAD589862:CAD589866 CJZ589862:CJZ589866 CTV589862:CTV589866 DDR589862:DDR589866 DNN589862:DNN589866 DXJ589862:DXJ589866 EHF589862:EHF589866 ERB589862:ERB589866 FAX589862:FAX589866 FKT589862:FKT589866 FUP589862:FUP589866 GEL589862:GEL589866 GOH589862:GOH589866 GYD589862:GYD589866 HHZ589862:HHZ589866 HRV589862:HRV589866 IBR589862:IBR589866 ILN589862:ILN589866 IVJ589862:IVJ589866 JFF589862:JFF589866 JPB589862:JPB589866 JYX589862:JYX589866 KIT589862:KIT589866 KSP589862:KSP589866 LCL589862:LCL589866 LMH589862:LMH589866 LWD589862:LWD589866 MFZ589862:MFZ589866 MPV589862:MPV589866 MZR589862:MZR589866 NJN589862:NJN589866 NTJ589862:NTJ589866 ODF589862:ODF589866 ONB589862:ONB589866 OWX589862:OWX589866 PGT589862:PGT589866 PQP589862:PQP589866 QAL589862:QAL589866 QKH589862:QKH589866 QUD589862:QUD589866 RDZ589862:RDZ589866 RNV589862:RNV589866 RXR589862:RXR589866 SHN589862:SHN589866 SRJ589862:SRJ589866 TBF589862:TBF589866 TLB589862:TLB589866 TUX589862:TUX589866 UET589862:UET589866 UOP589862:UOP589866 UYL589862:UYL589866 VIH589862:VIH589866 VSD589862:VSD589866 WBZ589862:WBZ589866 WLV589862:WLV589866 WVR589862:WVR589866 J655398:J655402 JF655398:JF655402 TB655398:TB655402 ACX655398:ACX655402 AMT655398:AMT655402 AWP655398:AWP655402 BGL655398:BGL655402 BQH655398:BQH655402 CAD655398:CAD655402 CJZ655398:CJZ655402 CTV655398:CTV655402 DDR655398:DDR655402 DNN655398:DNN655402 DXJ655398:DXJ655402 EHF655398:EHF655402 ERB655398:ERB655402 FAX655398:FAX655402 FKT655398:FKT655402 FUP655398:FUP655402 GEL655398:GEL655402 GOH655398:GOH655402 GYD655398:GYD655402 HHZ655398:HHZ655402 HRV655398:HRV655402 IBR655398:IBR655402 ILN655398:ILN655402 IVJ655398:IVJ655402 JFF655398:JFF655402 JPB655398:JPB655402 JYX655398:JYX655402 KIT655398:KIT655402 KSP655398:KSP655402 LCL655398:LCL655402 LMH655398:LMH655402 LWD655398:LWD655402 MFZ655398:MFZ655402 MPV655398:MPV655402 MZR655398:MZR655402 NJN655398:NJN655402 NTJ655398:NTJ655402 ODF655398:ODF655402 ONB655398:ONB655402 OWX655398:OWX655402 PGT655398:PGT655402 PQP655398:PQP655402 QAL655398:QAL655402 QKH655398:QKH655402 QUD655398:QUD655402 RDZ655398:RDZ655402 RNV655398:RNV655402 RXR655398:RXR655402 SHN655398:SHN655402 SRJ655398:SRJ655402 TBF655398:TBF655402 TLB655398:TLB655402 TUX655398:TUX655402 UET655398:UET655402 UOP655398:UOP655402 UYL655398:UYL655402 VIH655398:VIH655402 VSD655398:VSD655402 WBZ655398:WBZ655402 WLV655398:WLV655402 WVR655398:WVR655402 J720934:J720938 JF720934:JF720938 TB720934:TB720938 ACX720934:ACX720938 AMT720934:AMT720938 AWP720934:AWP720938 BGL720934:BGL720938 BQH720934:BQH720938 CAD720934:CAD720938 CJZ720934:CJZ720938 CTV720934:CTV720938 DDR720934:DDR720938 DNN720934:DNN720938 DXJ720934:DXJ720938 EHF720934:EHF720938 ERB720934:ERB720938 FAX720934:FAX720938 FKT720934:FKT720938 FUP720934:FUP720938 GEL720934:GEL720938 GOH720934:GOH720938 GYD720934:GYD720938 HHZ720934:HHZ720938 HRV720934:HRV720938 IBR720934:IBR720938 ILN720934:ILN720938 IVJ720934:IVJ720938 JFF720934:JFF720938 JPB720934:JPB720938 JYX720934:JYX720938 KIT720934:KIT720938 KSP720934:KSP720938 LCL720934:LCL720938 LMH720934:LMH720938 LWD720934:LWD720938 MFZ720934:MFZ720938 MPV720934:MPV720938 MZR720934:MZR720938 NJN720934:NJN720938 NTJ720934:NTJ720938 ODF720934:ODF720938 ONB720934:ONB720938 OWX720934:OWX720938 PGT720934:PGT720938 PQP720934:PQP720938 QAL720934:QAL720938 QKH720934:QKH720938 QUD720934:QUD720938 RDZ720934:RDZ720938 RNV720934:RNV720938 RXR720934:RXR720938 SHN720934:SHN720938 SRJ720934:SRJ720938 TBF720934:TBF720938 TLB720934:TLB720938 TUX720934:TUX720938 UET720934:UET720938 UOP720934:UOP720938 UYL720934:UYL720938 VIH720934:VIH720938 VSD720934:VSD720938 WBZ720934:WBZ720938 WLV720934:WLV720938 WVR720934:WVR720938 J786470:J786474 JF786470:JF786474 TB786470:TB786474 ACX786470:ACX786474 AMT786470:AMT786474 AWP786470:AWP786474 BGL786470:BGL786474 BQH786470:BQH786474 CAD786470:CAD786474 CJZ786470:CJZ786474 CTV786470:CTV786474 DDR786470:DDR786474 DNN786470:DNN786474 DXJ786470:DXJ786474 EHF786470:EHF786474 ERB786470:ERB786474 FAX786470:FAX786474 FKT786470:FKT786474 FUP786470:FUP786474 GEL786470:GEL786474 GOH786470:GOH786474 GYD786470:GYD786474 HHZ786470:HHZ786474 HRV786470:HRV786474 IBR786470:IBR786474 ILN786470:ILN786474 IVJ786470:IVJ786474 JFF786470:JFF786474 JPB786470:JPB786474 JYX786470:JYX786474 KIT786470:KIT786474 KSP786470:KSP786474 LCL786470:LCL786474 LMH786470:LMH786474 LWD786470:LWD786474 MFZ786470:MFZ786474 MPV786470:MPV786474 MZR786470:MZR786474 NJN786470:NJN786474 NTJ786470:NTJ786474 ODF786470:ODF786474 ONB786470:ONB786474 OWX786470:OWX786474 PGT786470:PGT786474 PQP786470:PQP786474 QAL786470:QAL786474 QKH786470:QKH786474 QUD786470:QUD786474 RDZ786470:RDZ786474 RNV786470:RNV786474 RXR786470:RXR786474 SHN786470:SHN786474 SRJ786470:SRJ786474 TBF786470:TBF786474 TLB786470:TLB786474 TUX786470:TUX786474 UET786470:UET786474 UOP786470:UOP786474 UYL786470:UYL786474 VIH786470:VIH786474 VSD786470:VSD786474 WBZ786470:WBZ786474 WLV786470:WLV786474 WVR786470:WVR786474 J852006:J852010 JF852006:JF852010 TB852006:TB852010 ACX852006:ACX852010 AMT852006:AMT852010 AWP852006:AWP852010 BGL852006:BGL852010 BQH852006:BQH852010 CAD852006:CAD852010 CJZ852006:CJZ852010 CTV852006:CTV852010 DDR852006:DDR852010 DNN852006:DNN852010 DXJ852006:DXJ852010 EHF852006:EHF852010 ERB852006:ERB852010 FAX852006:FAX852010 FKT852006:FKT852010 FUP852006:FUP852010 GEL852006:GEL852010 GOH852006:GOH852010 GYD852006:GYD852010 HHZ852006:HHZ852010 HRV852006:HRV852010 IBR852006:IBR852010 ILN852006:ILN852010 IVJ852006:IVJ852010 JFF852006:JFF852010 JPB852006:JPB852010 JYX852006:JYX852010 KIT852006:KIT852010 KSP852006:KSP852010 LCL852006:LCL852010 LMH852006:LMH852010 LWD852006:LWD852010 MFZ852006:MFZ852010 MPV852006:MPV852010 MZR852006:MZR852010 NJN852006:NJN852010 NTJ852006:NTJ852010 ODF852006:ODF852010 ONB852006:ONB852010 OWX852006:OWX852010 PGT852006:PGT852010 PQP852006:PQP852010 QAL852006:QAL852010 QKH852006:QKH852010 QUD852006:QUD852010 RDZ852006:RDZ852010 RNV852006:RNV852010 RXR852006:RXR852010 SHN852006:SHN852010 SRJ852006:SRJ852010 TBF852006:TBF852010 TLB852006:TLB852010 TUX852006:TUX852010 UET852006:UET852010 UOP852006:UOP852010 UYL852006:UYL852010 VIH852006:VIH852010 VSD852006:VSD852010 WBZ852006:WBZ852010 WLV852006:WLV852010 WVR852006:WVR852010 J917542:J917546 JF917542:JF917546 TB917542:TB917546 ACX917542:ACX917546 AMT917542:AMT917546 AWP917542:AWP917546 BGL917542:BGL917546 BQH917542:BQH917546 CAD917542:CAD917546 CJZ917542:CJZ917546 CTV917542:CTV917546 DDR917542:DDR917546 DNN917542:DNN917546 DXJ917542:DXJ917546 EHF917542:EHF917546 ERB917542:ERB917546 FAX917542:FAX917546 FKT917542:FKT917546 FUP917542:FUP917546 GEL917542:GEL917546 GOH917542:GOH917546 GYD917542:GYD917546 HHZ917542:HHZ917546 HRV917542:HRV917546 IBR917542:IBR917546 ILN917542:ILN917546 IVJ917542:IVJ917546 JFF917542:JFF917546 JPB917542:JPB917546 JYX917542:JYX917546 KIT917542:KIT917546 KSP917542:KSP917546 LCL917542:LCL917546 LMH917542:LMH917546 LWD917542:LWD917546 MFZ917542:MFZ917546 MPV917542:MPV917546 MZR917542:MZR917546 NJN917542:NJN917546 NTJ917542:NTJ917546 ODF917542:ODF917546 ONB917542:ONB917546 OWX917542:OWX917546 PGT917542:PGT917546 PQP917542:PQP917546 QAL917542:QAL917546 QKH917542:QKH917546 QUD917542:QUD917546 RDZ917542:RDZ917546 RNV917542:RNV917546 RXR917542:RXR917546 SHN917542:SHN917546 SRJ917542:SRJ917546 TBF917542:TBF917546 TLB917542:TLB917546 TUX917542:TUX917546 UET917542:UET917546 UOP917542:UOP917546 UYL917542:UYL917546 VIH917542:VIH917546 VSD917542:VSD917546 WBZ917542:WBZ917546 WLV917542:WLV917546 WVR917542:WVR917546 J983078:J983082 JF983078:JF983082 TB983078:TB983082 ACX983078:ACX983082 AMT983078:AMT983082 AWP983078:AWP983082 BGL983078:BGL983082 BQH983078:BQH983082 CAD983078:CAD983082 CJZ983078:CJZ983082 CTV983078:CTV983082 DDR983078:DDR983082 DNN983078:DNN983082 DXJ983078:DXJ983082 EHF983078:EHF983082 ERB983078:ERB983082 FAX983078:FAX983082 FKT983078:FKT983082 FUP983078:FUP983082 GEL983078:GEL983082 GOH983078:GOH983082 GYD983078:GYD983082 HHZ983078:HHZ983082 HRV983078:HRV983082 IBR983078:IBR983082 ILN983078:ILN983082 IVJ983078:IVJ983082 JFF983078:JFF983082 JPB983078:JPB983082 JYX983078:JYX983082 KIT983078:KIT983082 KSP983078:KSP983082 LCL983078:LCL983082 LMH983078:LMH983082 LWD983078:LWD983082 MFZ983078:MFZ983082 MPV983078:MPV983082 MZR983078:MZR983082 NJN983078:NJN983082 NTJ983078:NTJ983082 ODF983078:ODF983082 ONB983078:ONB983082 OWX983078:OWX983082 PGT983078:PGT983082 PQP983078:PQP983082 QAL983078:QAL983082 QKH983078:QKH983082 QUD983078:QUD983082 RDZ983078:RDZ983082 RNV983078:RNV983082 RXR983078:RXR983082 SHN983078:SHN983082 SRJ983078:SRJ983082 TBF983078:TBF983082 TLB983078:TLB983082 TUX983078:TUX983082 UET983078:UET983082 UOP983078:UOP983082 UYL983078:UYL983082 VIH983078:VIH983082 VSD983078:VSD983082 WBZ983078:WBZ983082 WLV983078:WLV983082 WVR983078:WVR983082 J83:J85 JF83:JF85 TB83:TB85 ACX83:ACX85 AMT83:AMT85 AWP83:AWP85 BGL83:BGL85 BQH83:BQH85 CAD83:CAD85 CJZ83:CJZ85 CTV83:CTV85 DDR83:DDR85 DNN83:DNN85 DXJ83:DXJ85 EHF83:EHF85 ERB83:ERB85 FAX83:FAX85 FKT83:FKT85 FUP83:FUP85 GEL83:GEL85 GOH83:GOH85 GYD83:GYD85 HHZ83:HHZ85 HRV83:HRV85 IBR83:IBR85 ILN83:ILN85 IVJ83:IVJ85 JFF83:JFF85 JPB83:JPB85 JYX83:JYX85 KIT83:KIT85 KSP83:KSP85 LCL83:LCL85 LMH83:LMH85 LWD83:LWD85 MFZ83:MFZ85 MPV83:MPV85 MZR83:MZR85 NJN83:NJN85 NTJ83:NTJ85 ODF83:ODF85 ONB83:ONB85 OWX83:OWX85 PGT83:PGT85 PQP83:PQP85 QAL83:QAL85 QKH83:QKH85 QUD83:QUD85 RDZ83:RDZ85 RNV83:RNV85 RXR83:RXR85 SHN83:SHN85 SRJ83:SRJ85 TBF83:TBF85 TLB83:TLB85 TUX83:TUX85 UET83:UET85 UOP83:UOP85 UYL83:UYL85 VIH83:VIH85 VSD83:VSD85 WBZ83:WBZ85 WLV83:WLV85 WVR83:WVR85 J65619:J65621 JF65619:JF65621 TB65619:TB65621 ACX65619:ACX65621 AMT65619:AMT65621 AWP65619:AWP65621 BGL65619:BGL65621 BQH65619:BQH65621 CAD65619:CAD65621 CJZ65619:CJZ65621 CTV65619:CTV65621 DDR65619:DDR65621 DNN65619:DNN65621 DXJ65619:DXJ65621 EHF65619:EHF65621 ERB65619:ERB65621 FAX65619:FAX65621 FKT65619:FKT65621 FUP65619:FUP65621 GEL65619:GEL65621 GOH65619:GOH65621 GYD65619:GYD65621 HHZ65619:HHZ65621 HRV65619:HRV65621 IBR65619:IBR65621 ILN65619:ILN65621 IVJ65619:IVJ65621 JFF65619:JFF65621 JPB65619:JPB65621 JYX65619:JYX65621 KIT65619:KIT65621 KSP65619:KSP65621 LCL65619:LCL65621 LMH65619:LMH65621 LWD65619:LWD65621 MFZ65619:MFZ65621 MPV65619:MPV65621 MZR65619:MZR65621 NJN65619:NJN65621 NTJ65619:NTJ65621 ODF65619:ODF65621 ONB65619:ONB65621 OWX65619:OWX65621 PGT65619:PGT65621 PQP65619:PQP65621 QAL65619:QAL65621 QKH65619:QKH65621 QUD65619:QUD65621 RDZ65619:RDZ65621 RNV65619:RNV65621 RXR65619:RXR65621 SHN65619:SHN65621 SRJ65619:SRJ65621 TBF65619:TBF65621 TLB65619:TLB65621 TUX65619:TUX65621 UET65619:UET65621 UOP65619:UOP65621 UYL65619:UYL65621 VIH65619:VIH65621 VSD65619:VSD65621 WBZ65619:WBZ65621 WLV65619:WLV65621 WVR65619:WVR65621 J131155:J131157 JF131155:JF131157 TB131155:TB131157 ACX131155:ACX131157 AMT131155:AMT131157 AWP131155:AWP131157 BGL131155:BGL131157 BQH131155:BQH131157 CAD131155:CAD131157 CJZ131155:CJZ131157 CTV131155:CTV131157 DDR131155:DDR131157 DNN131155:DNN131157 DXJ131155:DXJ131157 EHF131155:EHF131157 ERB131155:ERB131157 FAX131155:FAX131157 FKT131155:FKT131157 FUP131155:FUP131157 GEL131155:GEL131157 GOH131155:GOH131157 GYD131155:GYD131157 HHZ131155:HHZ131157 HRV131155:HRV131157 IBR131155:IBR131157 ILN131155:ILN131157 IVJ131155:IVJ131157 JFF131155:JFF131157 JPB131155:JPB131157 JYX131155:JYX131157 KIT131155:KIT131157 KSP131155:KSP131157 LCL131155:LCL131157 LMH131155:LMH131157 LWD131155:LWD131157 MFZ131155:MFZ131157 MPV131155:MPV131157 MZR131155:MZR131157 NJN131155:NJN131157 NTJ131155:NTJ131157 ODF131155:ODF131157 ONB131155:ONB131157 OWX131155:OWX131157 PGT131155:PGT131157 PQP131155:PQP131157 QAL131155:QAL131157 QKH131155:QKH131157 QUD131155:QUD131157 RDZ131155:RDZ131157 RNV131155:RNV131157 RXR131155:RXR131157 SHN131155:SHN131157 SRJ131155:SRJ131157 TBF131155:TBF131157 TLB131155:TLB131157 TUX131155:TUX131157 UET131155:UET131157 UOP131155:UOP131157 UYL131155:UYL131157 VIH131155:VIH131157 VSD131155:VSD131157 WBZ131155:WBZ131157 WLV131155:WLV131157 WVR131155:WVR131157 J196691:J196693 JF196691:JF196693 TB196691:TB196693 ACX196691:ACX196693 AMT196691:AMT196693 AWP196691:AWP196693 BGL196691:BGL196693 BQH196691:BQH196693 CAD196691:CAD196693 CJZ196691:CJZ196693 CTV196691:CTV196693 DDR196691:DDR196693 DNN196691:DNN196693 DXJ196691:DXJ196693 EHF196691:EHF196693 ERB196691:ERB196693 FAX196691:FAX196693 FKT196691:FKT196693 FUP196691:FUP196693 GEL196691:GEL196693 GOH196691:GOH196693 GYD196691:GYD196693 HHZ196691:HHZ196693 HRV196691:HRV196693 IBR196691:IBR196693 ILN196691:ILN196693 IVJ196691:IVJ196693 JFF196691:JFF196693 JPB196691:JPB196693 JYX196691:JYX196693 KIT196691:KIT196693 KSP196691:KSP196693 LCL196691:LCL196693 LMH196691:LMH196693 LWD196691:LWD196693 MFZ196691:MFZ196693 MPV196691:MPV196693 MZR196691:MZR196693 NJN196691:NJN196693 NTJ196691:NTJ196693 ODF196691:ODF196693 ONB196691:ONB196693 OWX196691:OWX196693 PGT196691:PGT196693 PQP196691:PQP196693 QAL196691:QAL196693 QKH196691:QKH196693 QUD196691:QUD196693 RDZ196691:RDZ196693 RNV196691:RNV196693 RXR196691:RXR196693 SHN196691:SHN196693 SRJ196691:SRJ196693 TBF196691:TBF196693 TLB196691:TLB196693 TUX196691:TUX196693 UET196691:UET196693 UOP196691:UOP196693 UYL196691:UYL196693 VIH196691:VIH196693 VSD196691:VSD196693 WBZ196691:WBZ196693 WLV196691:WLV196693 WVR196691:WVR196693 J262227:J262229 JF262227:JF262229 TB262227:TB262229 ACX262227:ACX262229 AMT262227:AMT262229 AWP262227:AWP262229 BGL262227:BGL262229 BQH262227:BQH262229 CAD262227:CAD262229 CJZ262227:CJZ262229 CTV262227:CTV262229 DDR262227:DDR262229 DNN262227:DNN262229 DXJ262227:DXJ262229 EHF262227:EHF262229 ERB262227:ERB262229 FAX262227:FAX262229 FKT262227:FKT262229 FUP262227:FUP262229 GEL262227:GEL262229 GOH262227:GOH262229 GYD262227:GYD262229 HHZ262227:HHZ262229 HRV262227:HRV262229 IBR262227:IBR262229 ILN262227:ILN262229 IVJ262227:IVJ262229 JFF262227:JFF262229 JPB262227:JPB262229 JYX262227:JYX262229 KIT262227:KIT262229 KSP262227:KSP262229 LCL262227:LCL262229 LMH262227:LMH262229 LWD262227:LWD262229 MFZ262227:MFZ262229 MPV262227:MPV262229 MZR262227:MZR262229 NJN262227:NJN262229 NTJ262227:NTJ262229 ODF262227:ODF262229 ONB262227:ONB262229 OWX262227:OWX262229 PGT262227:PGT262229 PQP262227:PQP262229 QAL262227:QAL262229 QKH262227:QKH262229 QUD262227:QUD262229 RDZ262227:RDZ262229 RNV262227:RNV262229 RXR262227:RXR262229 SHN262227:SHN262229 SRJ262227:SRJ262229 TBF262227:TBF262229 TLB262227:TLB262229 TUX262227:TUX262229 UET262227:UET262229 UOP262227:UOP262229 UYL262227:UYL262229 VIH262227:VIH262229 VSD262227:VSD262229 WBZ262227:WBZ262229 WLV262227:WLV262229 WVR262227:WVR262229 J327763:J327765 JF327763:JF327765 TB327763:TB327765 ACX327763:ACX327765 AMT327763:AMT327765 AWP327763:AWP327765 BGL327763:BGL327765 BQH327763:BQH327765 CAD327763:CAD327765 CJZ327763:CJZ327765 CTV327763:CTV327765 DDR327763:DDR327765 DNN327763:DNN327765 DXJ327763:DXJ327765 EHF327763:EHF327765 ERB327763:ERB327765 FAX327763:FAX327765 FKT327763:FKT327765 FUP327763:FUP327765 GEL327763:GEL327765 GOH327763:GOH327765 GYD327763:GYD327765 HHZ327763:HHZ327765 HRV327763:HRV327765 IBR327763:IBR327765 ILN327763:ILN327765 IVJ327763:IVJ327765 JFF327763:JFF327765 JPB327763:JPB327765 JYX327763:JYX327765 KIT327763:KIT327765 KSP327763:KSP327765 LCL327763:LCL327765 LMH327763:LMH327765 LWD327763:LWD327765 MFZ327763:MFZ327765 MPV327763:MPV327765 MZR327763:MZR327765 NJN327763:NJN327765 NTJ327763:NTJ327765 ODF327763:ODF327765 ONB327763:ONB327765 OWX327763:OWX327765 PGT327763:PGT327765 PQP327763:PQP327765 QAL327763:QAL327765 QKH327763:QKH327765 QUD327763:QUD327765 RDZ327763:RDZ327765 RNV327763:RNV327765 RXR327763:RXR327765 SHN327763:SHN327765 SRJ327763:SRJ327765 TBF327763:TBF327765 TLB327763:TLB327765 TUX327763:TUX327765 UET327763:UET327765 UOP327763:UOP327765 UYL327763:UYL327765 VIH327763:VIH327765 VSD327763:VSD327765 WBZ327763:WBZ327765 WLV327763:WLV327765 WVR327763:WVR327765 J393299:J393301 JF393299:JF393301 TB393299:TB393301 ACX393299:ACX393301 AMT393299:AMT393301 AWP393299:AWP393301 BGL393299:BGL393301 BQH393299:BQH393301 CAD393299:CAD393301 CJZ393299:CJZ393301 CTV393299:CTV393301 DDR393299:DDR393301 DNN393299:DNN393301 DXJ393299:DXJ393301 EHF393299:EHF393301 ERB393299:ERB393301 FAX393299:FAX393301 FKT393299:FKT393301 FUP393299:FUP393301 GEL393299:GEL393301 GOH393299:GOH393301 GYD393299:GYD393301 HHZ393299:HHZ393301 HRV393299:HRV393301 IBR393299:IBR393301 ILN393299:ILN393301 IVJ393299:IVJ393301 JFF393299:JFF393301 JPB393299:JPB393301 JYX393299:JYX393301 KIT393299:KIT393301 KSP393299:KSP393301 LCL393299:LCL393301 LMH393299:LMH393301 LWD393299:LWD393301 MFZ393299:MFZ393301 MPV393299:MPV393301 MZR393299:MZR393301 NJN393299:NJN393301 NTJ393299:NTJ393301 ODF393299:ODF393301 ONB393299:ONB393301 OWX393299:OWX393301 PGT393299:PGT393301 PQP393299:PQP393301 QAL393299:QAL393301 QKH393299:QKH393301 QUD393299:QUD393301 RDZ393299:RDZ393301 RNV393299:RNV393301 RXR393299:RXR393301 SHN393299:SHN393301 SRJ393299:SRJ393301 TBF393299:TBF393301 TLB393299:TLB393301 TUX393299:TUX393301 UET393299:UET393301 UOP393299:UOP393301 UYL393299:UYL393301 VIH393299:VIH393301 VSD393299:VSD393301 WBZ393299:WBZ393301 WLV393299:WLV393301 WVR393299:WVR393301 J458835:J458837 JF458835:JF458837 TB458835:TB458837 ACX458835:ACX458837 AMT458835:AMT458837 AWP458835:AWP458837 BGL458835:BGL458837 BQH458835:BQH458837 CAD458835:CAD458837 CJZ458835:CJZ458837 CTV458835:CTV458837 DDR458835:DDR458837 DNN458835:DNN458837 DXJ458835:DXJ458837 EHF458835:EHF458837 ERB458835:ERB458837 FAX458835:FAX458837 FKT458835:FKT458837 FUP458835:FUP458837 GEL458835:GEL458837 GOH458835:GOH458837 GYD458835:GYD458837 HHZ458835:HHZ458837 HRV458835:HRV458837 IBR458835:IBR458837 ILN458835:ILN458837 IVJ458835:IVJ458837 JFF458835:JFF458837 JPB458835:JPB458837 JYX458835:JYX458837 KIT458835:KIT458837 KSP458835:KSP458837 LCL458835:LCL458837 LMH458835:LMH458837 LWD458835:LWD458837 MFZ458835:MFZ458837 MPV458835:MPV458837 MZR458835:MZR458837 NJN458835:NJN458837 NTJ458835:NTJ458837 ODF458835:ODF458837 ONB458835:ONB458837 OWX458835:OWX458837 PGT458835:PGT458837 PQP458835:PQP458837 QAL458835:QAL458837 QKH458835:QKH458837 QUD458835:QUD458837 RDZ458835:RDZ458837 RNV458835:RNV458837 RXR458835:RXR458837 SHN458835:SHN458837 SRJ458835:SRJ458837 TBF458835:TBF458837 TLB458835:TLB458837 TUX458835:TUX458837 UET458835:UET458837 UOP458835:UOP458837 UYL458835:UYL458837 VIH458835:VIH458837 VSD458835:VSD458837 WBZ458835:WBZ458837 WLV458835:WLV458837 WVR458835:WVR458837 J524371:J524373 JF524371:JF524373 TB524371:TB524373 ACX524371:ACX524373 AMT524371:AMT524373 AWP524371:AWP524373 BGL524371:BGL524373 BQH524371:BQH524373 CAD524371:CAD524373 CJZ524371:CJZ524373 CTV524371:CTV524373 DDR524371:DDR524373 DNN524371:DNN524373 DXJ524371:DXJ524373 EHF524371:EHF524373 ERB524371:ERB524373 FAX524371:FAX524373 FKT524371:FKT524373 FUP524371:FUP524373 GEL524371:GEL524373 GOH524371:GOH524373 GYD524371:GYD524373 HHZ524371:HHZ524373 HRV524371:HRV524373 IBR524371:IBR524373 ILN524371:ILN524373 IVJ524371:IVJ524373 JFF524371:JFF524373 JPB524371:JPB524373 JYX524371:JYX524373 KIT524371:KIT524373 KSP524371:KSP524373 LCL524371:LCL524373 LMH524371:LMH524373 LWD524371:LWD524373 MFZ524371:MFZ524373 MPV524371:MPV524373 MZR524371:MZR524373 NJN524371:NJN524373 NTJ524371:NTJ524373 ODF524371:ODF524373 ONB524371:ONB524373 OWX524371:OWX524373 PGT524371:PGT524373 PQP524371:PQP524373 QAL524371:QAL524373 QKH524371:QKH524373 QUD524371:QUD524373 RDZ524371:RDZ524373 RNV524371:RNV524373 RXR524371:RXR524373 SHN524371:SHN524373 SRJ524371:SRJ524373 TBF524371:TBF524373 TLB524371:TLB524373 TUX524371:TUX524373 UET524371:UET524373 UOP524371:UOP524373 UYL524371:UYL524373 VIH524371:VIH524373 VSD524371:VSD524373 WBZ524371:WBZ524373 WLV524371:WLV524373 WVR524371:WVR524373 J589907:J589909 JF589907:JF589909 TB589907:TB589909 ACX589907:ACX589909 AMT589907:AMT589909 AWP589907:AWP589909 BGL589907:BGL589909 BQH589907:BQH589909 CAD589907:CAD589909 CJZ589907:CJZ589909 CTV589907:CTV589909 DDR589907:DDR589909 DNN589907:DNN589909 DXJ589907:DXJ589909 EHF589907:EHF589909 ERB589907:ERB589909 FAX589907:FAX589909 FKT589907:FKT589909 FUP589907:FUP589909 GEL589907:GEL589909 GOH589907:GOH589909 GYD589907:GYD589909 HHZ589907:HHZ589909 HRV589907:HRV589909 IBR589907:IBR589909 ILN589907:ILN589909 IVJ589907:IVJ589909 JFF589907:JFF589909 JPB589907:JPB589909 JYX589907:JYX589909 KIT589907:KIT589909 KSP589907:KSP589909 LCL589907:LCL589909 LMH589907:LMH589909 LWD589907:LWD589909 MFZ589907:MFZ589909 MPV589907:MPV589909 MZR589907:MZR589909 NJN589907:NJN589909 NTJ589907:NTJ589909 ODF589907:ODF589909 ONB589907:ONB589909 OWX589907:OWX589909 PGT589907:PGT589909 PQP589907:PQP589909 QAL589907:QAL589909 QKH589907:QKH589909 QUD589907:QUD589909 RDZ589907:RDZ589909 RNV589907:RNV589909 RXR589907:RXR589909 SHN589907:SHN589909 SRJ589907:SRJ589909 TBF589907:TBF589909 TLB589907:TLB589909 TUX589907:TUX589909 UET589907:UET589909 UOP589907:UOP589909 UYL589907:UYL589909 VIH589907:VIH589909 VSD589907:VSD589909 WBZ589907:WBZ589909 WLV589907:WLV589909 WVR589907:WVR589909 J655443:J655445 JF655443:JF655445 TB655443:TB655445 ACX655443:ACX655445 AMT655443:AMT655445 AWP655443:AWP655445 BGL655443:BGL655445 BQH655443:BQH655445 CAD655443:CAD655445 CJZ655443:CJZ655445 CTV655443:CTV655445 DDR655443:DDR655445 DNN655443:DNN655445 DXJ655443:DXJ655445 EHF655443:EHF655445 ERB655443:ERB655445 FAX655443:FAX655445 FKT655443:FKT655445 FUP655443:FUP655445 GEL655443:GEL655445 GOH655443:GOH655445 GYD655443:GYD655445 HHZ655443:HHZ655445 HRV655443:HRV655445 IBR655443:IBR655445 ILN655443:ILN655445 IVJ655443:IVJ655445 JFF655443:JFF655445 JPB655443:JPB655445 JYX655443:JYX655445 KIT655443:KIT655445 KSP655443:KSP655445 LCL655443:LCL655445 LMH655443:LMH655445 LWD655443:LWD655445 MFZ655443:MFZ655445 MPV655443:MPV655445 MZR655443:MZR655445 NJN655443:NJN655445 NTJ655443:NTJ655445 ODF655443:ODF655445 ONB655443:ONB655445 OWX655443:OWX655445 PGT655443:PGT655445 PQP655443:PQP655445 QAL655443:QAL655445 QKH655443:QKH655445 QUD655443:QUD655445 RDZ655443:RDZ655445 RNV655443:RNV655445 RXR655443:RXR655445 SHN655443:SHN655445 SRJ655443:SRJ655445 TBF655443:TBF655445 TLB655443:TLB655445 TUX655443:TUX655445 UET655443:UET655445 UOP655443:UOP655445 UYL655443:UYL655445 VIH655443:VIH655445 VSD655443:VSD655445 WBZ655443:WBZ655445 WLV655443:WLV655445 WVR655443:WVR655445 J720979:J720981 JF720979:JF720981 TB720979:TB720981 ACX720979:ACX720981 AMT720979:AMT720981 AWP720979:AWP720981 BGL720979:BGL720981 BQH720979:BQH720981 CAD720979:CAD720981 CJZ720979:CJZ720981 CTV720979:CTV720981 DDR720979:DDR720981 DNN720979:DNN720981 DXJ720979:DXJ720981 EHF720979:EHF720981 ERB720979:ERB720981 FAX720979:FAX720981 FKT720979:FKT720981 FUP720979:FUP720981 GEL720979:GEL720981 GOH720979:GOH720981 GYD720979:GYD720981 HHZ720979:HHZ720981 HRV720979:HRV720981 IBR720979:IBR720981 ILN720979:ILN720981 IVJ720979:IVJ720981 JFF720979:JFF720981 JPB720979:JPB720981 JYX720979:JYX720981 KIT720979:KIT720981 KSP720979:KSP720981 LCL720979:LCL720981 LMH720979:LMH720981 LWD720979:LWD720981 MFZ720979:MFZ720981 MPV720979:MPV720981 MZR720979:MZR720981 NJN720979:NJN720981 NTJ720979:NTJ720981 ODF720979:ODF720981 ONB720979:ONB720981 OWX720979:OWX720981 PGT720979:PGT720981 PQP720979:PQP720981 QAL720979:QAL720981 QKH720979:QKH720981 QUD720979:QUD720981 RDZ720979:RDZ720981 RNV720979:RNV720981 RXR720979:RXR720981 SHN720979:SHN720981 SRJ720979:SRJ720981 TBF720979:TBF720981 TLB720979:TLB720981 TUX720979:TUX720981 UET720979:UET720981 UOP720979:UOP720981 UYL720979:UYL720981 VIH720979:VIH720981 VSD720979:VSD720981 WBZ720979:WBZ720981 WLV720979:WLV720981 WVR720979:WVR720981 J786515:J786517 JF786515:JF786517 TB786515:TB786517 ACX786515:ACX786517 AMT786515:AMT786517 AWP786515:AWP786517 BGL786515:BGL786517 BQH786515:BQH786517 CAD786515:CAD786517 CJZ786515:CJZ786517 CTV786515:CTV786517 DDR786515:DDR786517 DNN786515:DNN786517 DXJ786515:DXJ786517 EHF786515:EHF786517 ERB786515:ERB786517 FAX786515:FAX786517 FKT786515:FKT786517 FUP786515:FUP786517 GEL786515:GEL786517 GOH786515:GOH786517 GYD786515:GYD786517 HHZ786515:HHZ786517 HRV786515:HRV786517 IBR786515:IBR786517 ILN786515:ILN786517 IVJ786515:IVJ786517 JFF786515:JFF786517 JPB786515:JPB786517 JYX786515:JYX786517 KIT786515:KIT786517 KSP786515:KSP786517 LCL786515:LCL786517 LMH786515:LMH786517 LWD786515:LWD786517 MFZ786515:MFZ786517 MPV786515:MPV786517 MZR786515:MZR786517 NJN786515:NJN786517 NTJ786515:NTJ786517 ODF786515:ODF786517 ONB786515:ONB786517 OWX786515:OWX786517 PGT786515:PGT786517 PQP786515:PQP786517 QAL786515:QAL786517 QKH786515:QKH786517 QUD786515:QUD786517 RDZ786515:RDZ786517 RNV786515:RNV786517 RXR786515:RXR786517 SHN786515:SHN786517 SRJ786515:SRJ786517 TBF786515:TBF786517 TLB786515:TLB786517 TUX786515:TUX786517 UET786515:UET786517 UOP786515:UOP786517 UYL786515:UYL786517 VIH786515:VIH786517 VSD786515:VSD786517 WBZ786515:WBZ786517 WLV786515:WLV786517 WVR786515:WVR786517 J852051:J852053 JF852051:JF852053 TB852051:TB852053 ACX852051:ACX852053 AMT852051:AMT852053 AWP852051:AWP852053 BGL852051:BGL852053 BQH852051:BQH852053 CAD852051:CAD852053 CJZ852051:CJZ852053 CTV852051:CTV852053 DDR852051:DDR852053 DNN852051:DNN852053 DXJ852051:DXJ852053 EHF852051:EHF852053 ERB852051:ERB852053 FAX852051:FAX852053 FKT852051:FKT852053 FUP852051:FUP852053 GEL852051:GEL852053 GOH852051:GOH852053 GYD852051:GYD852053 HHZ852051:HHZ852053 HRV852051:HRV852053 IBR852051:IBR852053 ILN852051:ILN852053 IVJ852051:IVJ852053 JFF852051:JFF852053 JPB852051:JPB852053 JYX852051:JYX852053 KIT852051:KIT852053 KSP852051:KSP852053 LCL852051:LCL852053 LMH852051:LMH852053 LWD852051:LWD852053 MFZ852051:MFZ852053 MPV852051:MPV852053 MZR852051:MZR852053 NJN852051:NJN852053 NTJ852051:NTJ852053 ODF852051:ODF852053 ONB852051:ONB852053 OWX852051:OWX852053 PGT852051:PGT852053 PQP852051:PQP852053 QAL852051:QAL852053 QKH852051:QKH852053 QUD852051:QUD852053 RDZ852051:RDZ852053 RNV852051:RNV852053 RXR852051:RXR852053 SHN852051:SHN852053 SRJ852051:SRJ852053 TBF852051:TBF852053 TLB852051:TLB852053 TUX852051:TUX852053 UET852051:UET852053 UOP852051:UOP852053 UYL852051:UYL852053 VIH852051:VIH852053 VSD852051:VSD852053 WBZ852051:WBZ852053 WLV852051:WLV852053 WVR852051:WVR852053 J917587:J917589 JF917587:JF917589 TB917587:TB917589 ACX917587:ACX917589 AMT917587:AMT917589 AWP917587:AWP917589 BGL917587:BGL917589 BQH917587:BQH917589 CAD917587:CAD917589 CJZ917587:CJZ917589 CTV917587:CTV917589 DDR917587:DDR917589 DNN917587:DNN917589 DXJ917587:DXJ917589 EHF917587:EHF917589 ERB917587:ERB917589 FAX917587:FAX917589 FKT917587:FKT917589 FUP917587:FUP917589 GEL917587:GEL917589 GOH917587:GOH917589 GYD917587:GYD917589 HHZ917587:HHZ917589 HRV917587:HRV917589 IBR917587:IBR917589 ILN917587:ILN917589 IVJ917587:IVJ917589 JFF917587:JFF917589 JPB917587:JPB917589 JYX917587:JYX917589 KIT917587:KIT917589 KSP917587:KSP917589 LCL917587:LCL917589 LMH917587:LMH917589 LWD917587:LWD917589 MFZ917587:MFZ917589 MPV917587:MPV917589 MZR917587:MZR917589 NJN917587:NJN917589 NTJ917587:NTJ917589 ODF917587:ODF917589 ONB917587:ONB917589 OWX917587:OWX917589 PGT917587:PGT917589 PQP917587:PQP917589 QAL917587:QAL917589 QKH917587:QKH917589 QUD917587:QUD917589 RDZ917587:RDZ917589 RNV917587:RNV917589 RXR917587:RXR917589 SHN917587:SHN917589 SRJ917587:SRJ917589 TBF917587:TBF917589 TLB917587:TLB917589 TUX917587:TUX917589 UET917587:UET917589 UOP917587:UOP917589 UYL917587:UYL917589 VIH917587:VIH917589 VSD917587:VSD917589 WBZ917587:WBZ917589 WLV917587:WLV917589 WVR917587:WVR917589 J983123:J983125 JF983123:JF983125 TB983123:TB983125 ACX983123:ACX983125 AMT983123:AMT983125 AWP983123:AWP983125 BGL983123:BGL983125 BQH983123:BQH983125 CAD983123:CAD983125 CJZ983123:CJZ983125 CTV983123:CTV983125 DDR983123:DDR983125 DNN983123:DNN983125 DXJ983123:DXJ983125 EHF983123:EHF983125 ERB983123:ERB983125 FAX983123:FAX983125 FKT983123:FKT983125 FUP983123:FUP983125 GEL983123:GEL983125 GOH983123:GOH983125 GYD983123:GYD983125 HHZ983123:HHZ983125 HRV983123:HRV983125 IBR983123:IBR983125 ILN983123:ILN983125 IVJ983123:IVJ983125 JFF983123:JFF983125 JPB983123:JPB983125 JYX983123:JYX983125 KIT983123:KIT983125 KSP983123:KSP983125 LCL983123:LCL983125 LMH983123:LMH983125 LWD983123:LWD983125 MFZ983123:MFZ983125 MPV983123:MPV983125 MZR983123:MZR983125 NJN983123:NJN983125 NTJ983123:NTJ983125 ODF983123:ODF983125 ONB983123:ONB983125 OWX983123:OWX983125 PGT983123:PGT983125 PQP983123:PQP983125 QAL983123:QAL983125 QKH983123:QKH983125 QUD983123:QUD983125 RDZ983123:RDZ983125 RNV983123:RNV983125 RXR983123:RXR983125 SHN983123:SHN983125 SRJ983123:SRJ983125 TBF983123:TBF983125 TLB983123:TLB983125 TUX983123:TUX983125 UET983123:UET983125 UOP983123:UOP983125 UYL983123:UYL983125 VIH983123:VIH983125 VSD983123:VSD983125 WBZ983123:WBZ983125 WLV983123:WLV983125 WVR983123:WVR983125 J55:J62 JF55:JF62 TB55:TB62 ACX55:ACX62 AMT55:AMT62 AWP55:AWP62 BGL55:BGL62 BQH55:BQH62 CAD55:CAD62 CJZ55:CJZ62 CTV55:CTV62 DDR55:DDR62 DNN55:DNN62 DXJ55:DXJ62 EHF55:EHF62 ERB55:ERB62 FAX55:FAX62 FKT55:FKT62 FUP55:FUP62 GEL55:GEL62 GOH55:GOH62 GYD55:GYD62 HHZ55:HHZ62 HRV55:HRV62 IBR55:IBR62 ILN55:ILN62 IVJ55:IVJ62 JFF55:JFF62 JPB55:JPB62 JYX55:JYX62 KIT55:KIT62 KSP55:KSP62 LCL55:LCL62 LMH55:LMH62 LWD55:LWD62 MFZ55:MFZ62 MPV55:MPV62 MZR55:MZR62 NJN55:NJN62 NTJ55:NTJ62 ODF55:ODF62 ONB55:ONB62 OWX55:OWX62 PGT55:PGT62 PQP55:PQP62 QAL55:QAL62 QKH55:QKH62 QUD55:QUD62 RDZ55:RDZ62 RNV55:RNV62 RXR55:RXR62 SHN55:SHN62 SRJ55:SRJ62 TBF55:TBF62 TLB55:TLB62 TUX55:TUX62 UET55:UET62 UOP55:UOP62 UYL55:UYL62 VIH55:VIH62 VSD55:VSD62 WBZ55:WBZ62 WLV55:WLV62 WVR55:WVR62 J65591:J65598 JF65591:JF65598 TB65591:TB65598 ACX65591:ACX65598 AMT65591:AMT65598 AWP65591:AWP65598 BGL65591:BGL65598 BQH65591:BQH65598 CAD65591:CAD65598 CJZ65591:CJZ65598 CTV65591:CTV65598 DDR65591:DDR65598 DNN65591:DNN65598 DXJ65591:DXJ65598 EHF65591:EHF65598 ERB65591:ERB65598 FAX65591:FAX65598 FKT65591:FKT65598 FUP65591:FUP65598 GEL65591:GEL65598 GOH65591:GOH65598 GYD65591:GYD65598 HHZ65591:HHZ65598 HRV65591:HRV65598 IBR65591:IBR65598 ILN65591:ILN65598 IVJ65591:IVJ65598 JFF65591:JFF65598 JPB65591:JPB65598 JYX65591:JYX65598 KIT65591:KIT65598 KSP65591:KSP65598 LCL65591:LCL65598 LMH65591:LMH65598 LWD65591:LWD65598 MFZ65591:MFZ65598 MPV65591:MPV65598 MZR65591:MZR65598 NJN65591:NJN65598 NTJ65591:NTJ65598 ODF65591:ODF65598 ONB65591:ONB65598 OWX65591:OWX65598 PGT65591:PGT65598 PQP65591:PQP65598 QAL65591:QAL65598 QKH65591:QKH65598 QUD65591:QUD65598 RDZ65591:RDZ65598 RNV65591:RNV65598 RXR65591:RXR65598 SHN65591:SHN65598 SRJ65591:SRJ65598 TBF65591:TBF65598 TLB65591:TLB65598 TUX65591:TUX65598 UET65591:UET65598 UOP65591:UOP65598 UYL65591:UYL65598 VIH65591:VIH65598 VSD65591:VSD65598 WBZ65591:WBZ65598 WLV65591:WLV65598 WVR65591:WVR65598 J131127:J131134 JF131127:JF131134 TB131127:TB131134 ACX131127:ACX131134 AMT131127:AMT131134 AWP131127:AWP131134 BGL131127:BGL131134 BQH131127:BQH131134 CAD131127:CAD131134 CJZ131127:CJZ131134 CTV131127:CTV131134 DDR131127:DDR131134 DNN131127:DNN131134 DXJ131127:DXJ131134 EHF131127:EHF131134 ERB131127:ERB131134 FAX131127:FAX131134 FKT131127:FKT131134 FUP131127:FUP131134 GEL131127:GEL131134 GOH131127:GOH131134 GYD131127:GYD131134 HHZ131127:HHZ131134 HRV131127:HRV131134 IBR131127:IBR131134 ILN131127:ILN131134 IVJ131127:IVJ131134 JFF131127:JFF131134 JPB131127:JPB131134 JYX131127:JYX131134 KIT131127:KIT131134 KSP131127:KSP131134 LCL131127:LCL131134 LMH131127:LMH131134 LWD131127:LWD131134 MFZ131127:MFZ131134 MPV131127:MPV131134 MZR131127:MZR131134 NJN131127:NJN131134 NTJ131127:NTJ131134 ODF131127:ODF131134 ONB131127:ONB131134 OWX131127:OWX131134 PGT131127:PGT131134 PQP131127:PQP131134 QAL131127:QAL131134 QKH131127:QKH131134 QUD131127:QUD131134 RDZ131127:RDZ131134 RNV131127:RNV131134 RXR131127:RXR131134 SHN131127:SHN131134 SRJ131127:SRJ131134 TBF131127:TBF131134 TLB131127:TLB131134 TUX131127:TUX131134 UET131127:UET131134 UOP131127:UOP131134 UYL131127:UYL131134 VIH131127:VIH131134 VSD131127:VSD131134 WBZ131127:WBZ131134 WLV131127:WLV131134 WVR131127:WVR131134 J196663:J196670 JF196663:JF196670 TB196663:TB196670 ACX196663:ACX196670 AMT196663:AMT196670 AWP196663:AWP196670 BGL196663:BGL196670 BQH196663:BQH196670 CAD196663:CAD196670 CJZ196663:CJZ196670 CTV196663:CTV196670 DDR196663:DDR196670 DNN196663:DNN196670 DXJ196663:DXJ196670 EHF196663:EHF196670 ERB196663:ERB196670 FAX196663:FAX196670 FKT196663:FKT196670 FUP196663:FUP196670 GEL196663:GEL196670 GOH196663:GOH196670 GYD196663:GYD196670 HHZ196663:HHZ196670 HRV196663:HRV196670 IBR196663:IBR196670 ILN196663:ILN196670 IVJ196663:IVJ196670 JFF196663:JFF196670 JPB196663:JPB196670 JYX196663:JYX196670 KIT196663:KIT196670 KSP196663:KSP196670 LCL196663:LCL196670 LMH196663:LMH196670 LWD196663:LWD196670 MFZ196663:MFZ196670 MPV196663:MPV196670 MZR196663:MZR196670 NJN196663:NJN196670 NTJ196663:NTJ196670 ODF196663:ODF196670 ONB196663:ONB196670 OWX196663:OWX196670 PGT196663:PGT196670 PQP196663:PQP196670 QAL196663:QAL196670 QKH196663:QKH196670 QUD196663:QUD196670 RDZ196663:RDZ196670 RNV196663:RNV196670 RXR196663:RXR196670 SHN196663:SHN196670 SRJ196663:SRJ196670 TBF196663:TBF196670 TLB196663:TLB196670 TUX196663:TUX196670 UET196663:UET196670 UOP196663:UOP196670 UYL196663:UYL196670 VIH196663:VIH196670 VSD196663:VSD196670 WBZ196663:WBZ196670 WLV196663:WLV196670 WVR196663:WVR196670 J262199:J262206 JF262199:JF262206 TB262199:TB262206 ACX262199:ACX262206 AMT262199:AMT262206 AWP262199:AWP262206 BGL262199:BGL262206 BQH262199:BQH262206 CAD262199:CAD262206 CJZ262199:CJZ262206 CTV262199:CTV262206 DDR262199:DDR262206 DNN262199:DNN262206 DXJ262199:DXJ262206 EHF262199:EHF262206 ERB262199:ERB262206 FAX262199:FAX262206 FKT262199:FKT262206 FUP262199:FUP262206 GEL262199:GEL262206 GOH262199:GOH262206 GYD262199:GYD262206 HHZ262199:HHZ262206 HRV262199:HRV262206 IBR262199:IBR262206 ILN262199:ILN262206 IVJ262199:IVJ262206 JFF262199:JFF262206 JPB262199:JPB262206 JYX262199:JYX262206 KIT262199:KIT262206 KSP262199:KSP262206 LCL262199:LCL262206 LMH262199:LMH262206 LWD262199:LWD262206 MFZ262199:MFZ262206 MPV262199:MPV262206 MZR262199:MZR262206 NJN262199:NJN262206 NTJ262199:NTJ262206 ODF262199:ODF262206 ONB262199:ONB262206 OWX262199:OWX262206 PGT262199:PGT262206 PQP262199:PQP262206 QAL262199:QAL262206 QKH262199:QKH262206 QUD262199:QUD262206 RDZ262199:RDZ262206 RNV262199:RNV262206 RXR262199:RXR262206 SHN262199:SHN262206 SRJ262199:SRJ262206 TBF262199:TBF262206 TLB262199:TLB262206 TUX262199:TUX262206 UET262199:UET262206 UOP262199:UOP262206 UYL262199:UYL262206 VIH262199:VIH262206 VSD262199:VSD262206 WBZ262199:WBZ262206 WLV262199:WLV262206 WVR262199:WVR262206 J327735:J327742 JF327735:JF327742 TB327735:TB327742 ACX327735:ACX327742 AMT327735:AMT327742 AWP327735:AWP327742 BGL327735:BGL327742 BQH327735:BQH327742 CAD327735:CAD327742 CJZ327735:CJZ327742 CTV327735:CTV327742 DDR327735:DDR327742 DNN327735:DNN327742 DXJ327735:DXJ327742 EHF327735:EHF327742 ERB327735:ERB327742 FAX327735:FAX327742 FKT327735:FKT327742 FUP327735:FUP327742 GEL327735:GEL327742 GOH327735:GOH327742 GYD327735:GYD327742 HHZ327735:HHZ327742 HRV327735:HRV327742 IBR327735:IBR327742 ILN327735:ILN327742 IVJ327735:IVJ327742 JFF327735:JFF327742 JPB327735:JPB327742 JYX327735:JYX327742 KIT327735:KIT327742 KSP327735:KSP327742 LCL327735:LCL327742 LMH327735:LMH327742 LWD327735:LWD327742 MFZ327735:MFZ327742 MPV327735:MPV327742 MZR327735:MZR327742 NJN327735:NJN327742 NTJ327735:NTJ327742 ODF327735:ODF327742 ONB327735:ONB327742 OWX327735:OWX327742 PGT327735:PGT327742 PQP327735:PQP327742 QAL327735:QAL327742 QKH327735:QKH327742 QUD327735:QUD327742 RDZ327735:RDZ327742 RNV327735:RNV327742 RXR327735:RXR327742 SHN327735:SHN327742 SRJ327735:SRJ327742 TBF327735:TBF327742 TLB327735:TLB327742 TUX327735:TUX327742 UET327735:UET327742 UOP327735:UOP327742 UYL327735:UYL327742 VIH327735:VIH327742 VSD327735:VSD327742 WBZ327735:WBZ327742 WLV327735:WLV327742 WVR327735:WVR327742 J393271:J393278 JF393271:JF393278 TB393271:TB393278 ACX393271:ACX393278 AMT393271:AMT393278 AWP393271:AWP393278 BGL393271:BGL393278 BQH393271:BQH393278 CAD393271:CAD393278 CJZ393271:CJZ393278 CTV393271:CTV393278 DDR393271:DDR393278 DNN393271:DNN393278 DXJ393271:DXJ393278 EHF393271:EHF393278 ERB393271:ERB393278 FAX393271:FAX393278 FKT393271:FKT393278 FUP393271:FUP393278 GEL393271:GEL393278 GOH393271:GOH393278 GYD393271:GYD393278 HHZ393271:HHZ393278 HRV393271:HRV393278 IBR393271:IBR393278 ILN393271:ILN393278 IVJ393271:IVJ393278 JFF393271:JFF393278 JPB393271:JPB393278 JYX393271:JYX393278 KIT393271:KIT393278 KSP393271:KSP393278 LCL393271:LCL393278 LMH393271:LMH393278 LWD393271:LWD393278 MFZ393271:MFZ393278 MPV393271:MPV393278 MZR393271:MZR393278 NJN393271:NJN393278 NTJ393271:NTJ393278 ODF393271:ODF393278 ONB393271:ONB393278 OWX393271:OWX393278 PGT393271:PGT393278 PQP393271:PQP393278 QAL393271:QAL393278 QKH393271:QKH393278 QUD393271:QUD393278 RDZ393271:RDZ393278 RNV393271:RNV393278 RXR393271:RXR393278 SHN393271:SHN393278 SRJ393271:SRJ393278 TBF393271:TBF393278 TLB393271:TLB393278 TUX393271:TUX393278 UET393271:UET393278 UOP393271:UOP393278 UYL393271:UYL393278 VIH393271:VIH393278 VSD393271:VSD393278 WBZ393271:WBZ393278 WLV393271:WLV393278 WVR393271:WVR393278 J458807:J458814 JF458807:JF458814 TB458807:TB458814 ACX458807:ACX458814 AMT458807:AMT458814 AWP458807:AWP458814 BGL458807:BGL458814 BQH458807:BQH458814 CAD458807:CAD458814 CJZ458807:CJZ458814 CTV458807:CTV458814 DDR458807:DDR458814 DNN458807:DNN458814 DXJ458807:DXJ458814 EHF458807:EHF458814 ERB458807:ERB458814 FAX458807:FAX458814 FKT458807:FKT458814 FUP458807:FUP458814 GEL458807:GEL458814 GOH458807:GOH458814 GYD458807:GYD458814 HHZ458807:HHZ458814 HRV458807:HRV458814 IBR458807:IBR458814 ILN458807:ILN458814 IVJ458807:IVJ458814 JFF458807:JFF458814 JPB458807:JPB458814 JYX458807:JYX458814 KIT458807:KIT458814 KSP458807:KSP458814 LCL458807:LCL458814 LMH458807:LMH458814 LWD458807:LWD458814 MFZ458807:MFZ458814 MPV458807:MPV458814 MZR458807:MZR458814 NJN458807:NJN458814 NTJ458807:NTJ458814 ODF458807:ODF458814 ONB458807:ONB458814 OWX458807:OWX458814 PGT458807:PGT458814 PQP458807:PQP458814 QAL458807:QAL458814 QKH458807:QKH458814 QUD458807:QUD458814 RDZ458807:RDZ458814 RNV458807:RNV458814 RXR458807:RXR458814 SHN458807:SHN458814 SRJ458807:SRJ458814 TBF458807:TBF458814 TLB458807:TLB458814 TUX458807:TUX458814 UET458807:UET458814 UOP458807:UOP458814 UYL458807:UYL458814 VIH458807:VIH458814 VSD458807:VSD458814 WBZ458807:WBZ458814 WLV458807:WLV458814 WVR458807:WVR458814 J524343:J524350 JF524343:JF524350 TB524343:TB524350 ACX524343:ACX524350 AMT524343:AMT524350 AWP524343:AWP524350 BGL524343:BGL524350 BQH524343:BQH524350 CAD524343:CAD524350 CJZ524343:CJZ524350 CTV524343:CTV524350 DDR524343:DDR524350 DNN524343:DNN524350 DXJ524343:DXJ524350 EHF524343:EHF524350 ERB524343:ERB524350 FAX524343:FAX524350 FKT524343:FKT524350 FUP524343:FUP524350 GEL524343:GEL524350 GOH524343:GOH524350 GYD524343:GYD524350 HHZ524343:HHZ524350 HRV524343:HRV524350 IBR524343:IBR524350 ILN524343:ILN524350 IVJ524343:IVJ524350 JFF524343:JFF524350 JPB524343:JPB524350 JYX524343:JYX524350 KIT524343:KIT524350 KSP524343:KSP524350 LCL524343:LCL524350 LMH524343:LMH524350 LWD524343:LWD524350 MFZ524343:MFZ524350 MPV524343:MPV524350 MZR524343:MZR524350 NJN524343:NJN524350 NTJ524343:NTJ524350 ODF524343:ODF524350 ONB524343:ONB524350 OWX524343:OWX524350 PGT524343:PGT524350 PQP524343:PQP524350 QAL524343:QAL524350 QKH524343:QKH524350 QUD524343:QUD524350 RDZ524343:RDZ524350 RNV524343:RNV524350 RXR524343:RXR524350 SHN524343:SHN524350 SRJ524343:SRJ524350 TBF524343:TBF524350 TLB524343:TLB524350 TUX524343:TUX524350 UET524343:UET524350 UOP524343:UOP524350 UYL524343:UYL524350 VIH524343:VIH524350 VSD524343:VSD524350 WBZ524343:WBZ524350 WLV524343:WLV524350 WVR524343:WVR524350 J589879:J589886 JF589879:JF589886 TB589879:TB589886 ACX589879:ACX589886 AMT589879:AMT589886 AWP589879:AWP589886 BGL589879:BGL589886 BQH589879:BQH589886 CAD589879:CAD589886 CJZ589879:CJZ589886 CTV589879:CTV589886 DDR589879:DDR589886 DNN589879:DNN589886 DXJ589879:DXJ589886 EHF589879:EHF589886 ERB589879:ERB589886 FAX589879:FAX589886 FKT589879:FKT589886 FUP589879:FUP589886 GEL589879:GEL589886 GOH589879:GOH589886 GYD589879:GYD589886 HHZ589879:HHZ589886 HRV589879:HRV589886 IBR589879:IBR589886 ILN589879:ILN589886 IVJ589879:IVJ589886 JFF589879:JFF589886 JPB589879:JPB589886 JYX589879:JYX589886 KIT589879:KIT589886 KSP589879:KSP589886 LCL589879:LCL589886 LMH589879:LMH589886 LWD589879:LWD589886 MFZ589879:MFZ589886 MPV589879:MPV589886 MZR589879:MZR589886 NJN589879:NJN589886 NTJ589879:NTJ589886 ODF589879:ODF589886 ONB589879:ONB589886 OWX589879:OWX589886 PGT589879:PGT589886 PQP589879:PQP589886 QAL589879:QAL589886 QKH589879:QKH589886 QUD589879:QUD589886 RDZ589879:RDZ589886 RNV589879:RNV589886 RXR589879:RXR589886 SHN589879:SHN589886 SRJ589879:SRJ589886 TBF589879:TBF589886 TLB589879:TLB589886 TUX589879:TUX589886 UET589879:UET589886 UOP589879:UOP589886 UYL589879:UYL589886 VIH589879:VIH589886 VSD589879:VSD589886 WBZ589879:WBZ589886 WLV589879:WLV589886 WVR589879:WVR589886 J655415:J655422 JF655415:JF655422 TB655415:TB655422 ACX655415:ACX655422 AMT655415:AMT655422 AWP655415:AWP655422 BGL655415:BGL655422 BQH655415:BQH655422 CAD655415:CAD655422 CJZ655415:CJZ655422 CTV655415:CTV655422 DDR655415:DDR655422 DNN655415:DNN655422 DXJ655415:DXJ655422 EHF655415:EHF655422 ERB655415:ERB655422 FAX655415:FAX655422 FKT655415:FKT655422 FUP655415:FUP655422 GEL655415:GEL655422 GOH655415:GOH655422 GYD655415:GYD655422 HHZ655415:HHZ655422 HRV655415:HRV655422 IBR655415:IBR655422 ILN655415:ILN655422 IVJ655415:IVJ655422 JFF655415:JFF655422 JPB655415:JPB655422 JYX655415:JYX655422 KIT655415:KIT655422 KSP655415:KSP655422 LCL655415:LCL655422 LMH655415:LMH655422 LWD655415:LWD655422 MFZ655415:MFZ655422 MPV655415:MPV655422 MZR655415:MZR655422 NJN655415:NJN655422 NTJ655415:NTJ655422 ODF655415:ODF655422 ONB655415:ONB655422 OWX655415:OWX655422 PGT655415:PGT655422 PQP655415:PQP655422 QAL655415:QAL655422 QKH655415:QKH655422 QUD655415:QUD655422 RDZ655415:RDZ655422 RNV655415:RNV655422 RXR655415:RXR655422 SHN655415:SHN655422 SRJ655415:SRJ655422 TBF655415:TBF655422 TLB655415:TLB655422 TUX655415:TUX655422 UET655415:UET655422 UOP655415:UOP655422 UYL655415:UYL655422 VIH655415:VIH655422 VSD655415:VSD655422 WBZ655415:WBZ655422 WLV655415:WLV655422 WVR655415:WVR655422 J720951:J720958 JF720951:JF720958 TB720951:TB720958 ACX720951:ACX720958 AMT720951:AMT720958 AWP720951:AWP720958 BGL720951:BGL720958 BQH720951:BQH720958 CAD720951:CAD720958 CJZ720951:CJZ720958 CTV720951:CTV720958 DDR720951:DDR720958 DNN720951:DNN720958 DXJ720951:DXJ720958 EHF720951:EHF720958 ERB720951:ERB720958 FAX720951:FAX720958 FKT720951:FKT720958 FUP720951:FUP720958 GEL720951:GEL720958 GOH720951:GOH720958 GYD720951:GYD720958 HHZ720951:HHZ720958 HRV720951:HRV720958 IBR720951:IBR720958 ILN720951:ILN720958 IVJ720951:IVJ720958 JFF720951:JFF720958 JPB720951:JPB720958 JYX720951:JYX720958 KIT720951:KIT720958 KSP720951:KSP720958 LCL720951:LCL720958 LMH720951:LMH720958 LWD720951:LWD720958 MFZ720951:MFZ720958 MPV720951:MPV720958 MZR720951:MZR720958 NJN720951:NJN720958 NTJ720951:NTJ720958 ODF720951:ODF720958 ONB720951:ONB720958 OWX720951:OWX720958 PGT720951:PGT720958 PQP720951:PQP720958 QAL720951:QAL720958 QKH720951:QKH720958 QUD720951:QUD720958 RDZ720951:RDZ720958 RNV720951:RNV720958 RXR720951:RXR720958 SHN720951:SHN720958 SRJ720951:SRJ720958 TBF720951:TBF720958 TLB720951:TLB720958 TUX720951:TUX720958 UET720951:UET720958 UOP720951:UOP720958 UYL720951:UYL720958 VIH720951:VIH720958 VSD720951:VSD720958 WBZ720951:WBZ720958 WLV720951:WLV720958 WVR720951:WVR720958 J786487:J786494 JF786487:JF786494 TB786487:TB786494 ACX786487:ACX786494 AMT786487:AMT786494 AWP786487:AWP786494 BGL786487:BGL786494 BQH786487:BQH786494 CAD786487:CAD786494 CJZ786487:CJZ786494 CTV786487:CTV786494 DDR786487:DDR786494 DNN786487:DNN786494 DXJ786487:DXJ786494 EHF786487:EHF786494 ERB786487:ERB786494 FAX786487:FAX786494 FKT786487:FKT786494 FUP786487:FUP786494 GEL786487:GEL786494 GOH786487:GOH786494 GYD786487:GYD786494 HHZ786487:HHZ786494 HRV786487:HRV786494 IBR786487:IBR786494 ILN786487:ILN786494 IVJ786487:IVJ786494 JFF786487:JFF786494 JPB786487:JPB786494 JYX786487:JYX786494 KIT786487:KIT786494 KSP786487:KSP786494 LCL786487:LCL786494 LMH786487:LMH786494 LWD786487:LWD786494 MFZ786487:MFZ786494 MPV786487:MPV786494 MZR786487:MZR786494 NJN786487:NJN786494 NTJ786487:NTJ786494 ODF786487:ODF786494 ONB786487:ONB786494 OWX786487:OWX786494 PGT786487:PGT786494 PQP786487:PQP786494 QAL786487:QAL786494 QKH786487:QKH786494 QUD786487:QUD786494 RDZ786487:RDZ786494 RNV786487:RNV786494 RXR786487:RXR786494 SHN786487:SHN786494 SRJ786487:SRJ786494 TBF786487:TBF786494 TLB786487:TLB786494 TUX786487:TUX786494 UET786487:UET786494 UOP786487:UOP786494 UYL786487:UYL786494 VIH786487:VIH786494 VSD786487:VSD786494 WBZ786487:WBZ786494 WLV786487:WLV786494 WVR786487:WVR786494 J852023:J852030 JF852023:JF852030 TB852023:TB852030 ACX852023:ACX852030 AMT852023:AMT852030 AWP852023:AWP852030 BGL852023:BGL852030 BQH852023:BQH852030 CAD852023:CAD852030 CJZ852023:CJZ852030 CTV852023:CTV852030 DDR852023:DDR852030 DNN852023:DNN852030 DXJ852023:DXJ852030 EHF852023:EHF852030 ERB852023:ERB852030 FAX852023:FAX852030 FKT852023:FKT852030 FUP852023:FUP852030 GEL852023:GEL852030 GOH852023:GOH852030 GYD852023:GYD852030 HHZ852023:HHZ852030 HRV852023:HRV852030 IBR852023:IBR852030 ILN852023:ILN852030 IVJ852023:IVJ852030 JFF852023:JFF852030 JPB852023:JPB852030 JYX852023:JYX852030 KIT852023:KIT852030 KSP852023:KSP852030 LCL852023:LCL852030 LMH852023:LMH852030 LWD852023:LWD852030 MFZ852023:MFZ852030 MPV852023:MPV852030 MZR852023:MZR852030 NJN852023:NJN852030 NTJ852023:NTJ852030 ODF852023:ODF852030 ONB852023:ONB852030 OWX852023:OWX852030 PGT852023:PGT852030 PQP852023:PQP852030 QAL852023:QAL852030 QKH852023:QKH852030 QUD852023:QUD852030 RDZ852023:RDZ852030 RNV852023:RNV852030 RXR852023:RXR852030 SHN852023:SHN852030 SRJ852023:SRJ852030 TBF852023:TBF852030 TLB852023:TLB852030 TUX852023:TUX852030 UET852023:UET852030 UOP852023:UOP852030 UYL852023:UYL852030 VIH852023:VIH852030 VSD852023:VSD852030 WBZ852023:WBZ852030 WLV852023:WLV852030 WVR852023:WVR852030 J917559:J917566 JF917559:JF917566 TB917559:TB917566 ACX917559:ACX917566 AMT917559:AMT917566 AWP917559:AWP917566 BGL917559:BGL917566 BQH917559:BQH917566 CAD917559:CAD917566 CJZ917559:CJZ917566 CTV917559:CTV917566 DDR917559:DDR917566 DNN917559:DNN917566 DXJ917559:DXJ917566 EHF917559:EHF917566 ERB917559:ERB917566 FAX917559:FAX917566 FKT917559:FKT917566 FUP917559:FUP917566 GEL917559:GEL917566 GOH917559:GOH917566 GYD917559:GYD917566 HHZ917559:HHZ917566 HRV917559:HRV917566 IBR917559:IBR917566 ILN917559:ILN917566 IVJ917559:IVJ917566 JFF917559:JFF917566 JPB917559:JPB917566 JYX917559:JYX917566 KIT917559:KIT917566 KSP917559:KSP917566 LCL917559:LCL917566 LMH917559:LMH917566 LWD917559:LWD917566 MFZ917559:MFZ917566 MPV917559:MPV917566 MZR917559:MZR917566 NJN917559:NJN917566 NTJ917559:NTJ917566 ODF917559:ODF917566 ONB917559:ONB917566 OWX917559:OWX917566 PGT917559:PGT917566 PQP917559:PQP917566 QAL917559:QAL917566 QKH917559:QKH917566 QUD917559:QUD917566 RDZ917559:RDZ917566 RNV917559:RNV917566 RXR917559:RXR917566 SHN917559:SHN917566 SRJ917559:SRJ917566 TBF917559:TBF917566 TLB917559:TLB917566 TUX917559:TUX917566 UET917559:UET917566 UOP917559:UOP917566 UYL917559:UYL917566 VIH917559:VIH917566 VSD917559:VSD917566 WBZ917559:WBZ917566 WLV917559:WLV917566 WVR917559:WVR917566 J983095:J983102 JF983095:JF983102 TB983095:TB983102 ACX983095:ACX983102 AMT983095:AMT983102 AWP983095:AWP983102 BGL983095:BGL983102 BQH983095:BQH983102 CAD983095:CAD983102 CJZ983095:CJZ983102 CTV983095:CTV983102 DDR983095:DDR983102 DNN983095:DNN983102 DXJ983095:DXJ983102 EHF983095:EHF983102 ERB983095:ERB983102 FAX983095:FAX983102 FKT983095:FKT983102 FUP983095:FUP983102 GEL983095:GEL983102 GOH983095:GOH983102 GYD983095:GYD983102 HHZ983095:HHZ983102 HRV983095:HRV983102 IBR983095:IBR983102 ILN983095:ILN983102 IVJ983095:IVJ983102 JFF983095:JFF983102 JPB983095:JPB983102 JYX983095:JYX983102 KIT983095:KIT983102 KSP983095:KSP983102 LCL983095:LCL983102 LMH983095:LMH983102 LWD983095:LWD983102 MFZ983095:MFZ983102 MPV983095:MPV983102 MZR983095:MZR983102 NJN983095:NJN983102 NTJ983095:NTJ983102 ODF983095:ODF983102 ONB983095:ONB983102 OWX983095:OWX983102 PGT983095:PGT983102 PQP983095:PQP983102 QAL983095:QAL983102 QKH983095:QKH983102 QUD983095:QUD983102 RDZ983095:RDZ983102 RNV983095:RNV983102 RXR983095:RXR983102 SHN983095:SHN983102 SRJ983095:SRJ983102 TBF983095:TBF983102 TLB983095:TLB983102 TUX983095:TUX983102 UET983095:UET983102 UOP983095:UOP983102 UYL983095:UYL983102 VIH983095:VIH983102 VSD983095:VSD983102 WBZ983095:WBZ983102 WLV983095:WLV983102 WVR983095:WVR983102 J136 JF136 TB136 ACX136 AMT136 AWP136 BGL136 BQH136 CAD136 CJZ136 CTV136 DDR136 DNN136 DXJ136 EHF136 ERB136 FAX136 FKT136 FUP136 GEL136 GOH136 GYD136 HHZ136 HRV136 IBR136 ILN136 IVJ136 JFF136 JPB136 JYX136 KIT136 KSP136 LCL136 LMH136 LWD136 MFZ136 MPV136 MZR136 NJN136 NTJ136 ODF136 ONB136 OWX136 PGT136 PQP136 QAL136 QKH136 QUD136 RDZ136 RNV136 RXR136 SHN136 SRJ136 TBF136 TLB136 TUX136 UET136 UOP136 UYL136 VIH136 VSD136 WBZ136 WLV136 WVR136 J65672 JF65672 TB65672 ACX65672 AMT65672 AWP65672 BGL65672 BQH65672 CAD65672 CJZ65672 CTV65672 DDR65672 DNN65672 DXJ65672 EHF65672 ERB65672 FAX65672 FKT65672 FUP65672 GEL65672 GOH65672 GYD65672 HHZ65672 HRV65672 IBR65672 ILN65672 IVJ65672 JFF65672 JPB65672 JYX65672 KIT65672 KSP65672 LCL65672 LMH65672 LWD65672 MFZ65672 MPV65672 MZR65672 NJN65672 NTJ65672 ODF65672 ONB65672 OWX65672 PGT65672 PQP65672 QAL65672 QKH65672 QUD65672 RDZ65672 RNV65672 RXR65672 SHN65672 SRJ65672 TBF65672 TLB65672 TUX65672 UET65672 UOP65672 UYL65672 VIH65672 VSD65672 WBZ65672 WLV65672 WVR65672 J131208 JF131208 TB131208 ACX131208 AMT131208 AWP131208 BGL131208 BQH131208 CAD131208 CJZ131208 CTV131208 DDR131208 DNN131208 DXJ131208 EHF131208 ERB131208 FAX131208 FKT131208 FUP131208 GEL131208 GOH131208 GYD131208 HHZ131208 HRV131208 IBR131208 ILN131208 IVJ131208 JFF131208 JPB131208 JYX131208 KIT131208 KSP131208 LCL131208 LMH131208 LWD131208 MFZ131208 MPV131208 MZR131208 NJN131208 NTJ131208 ODF131208 ONB131208 OWX131208 PGT131208 PQP131208 QAL131208 QKH131208 QUD131208 RDZ131208 RNV131208 RXR131208 SHN131208 SRJ131208 TBF131208 TLB131208 TUX131208 UET131208 UOP131208 UYL131208 VIH131208 VSD131208 WBZ131208 WLV131208 WVR131208 J196744 JF196744 TB196744 ACX196744 AMT196744 AWP196744 BGL196744 BQH196744 CAD196744 CJZ196744 CTV196744 DDR196744 DNN196744 DXJ196744 EHF196744 ERB196744 FAX196744 FKT196744 FUP196744 GEL196744 GOH196744 GYD196744 HHZ196744 HRV196744 IBR196744 ILN196744 IVJ196744 JFF196744 JPB196744 JYX196744 KIT196744 KSP196744 LCL196744 LMH196744 LWD196744 MFZ196744 MPV196744 MZR196744 NJN196744 NTJ196744 ODF196744 ONB196744 OWX196744 PGT196744 PQP196744 QAL196744 QKH196744 QUD196744 RDZ196744 RNV196744 RXR196744 SHN196744 SRJ196744 TBF196744 TLB196744 TUX196744 UET196744 UOP196744 UYL196744 VIH196744 VSD196744 WBZ196744 WLV196744 WVR196744 J262280 JF262280 TB262280 ACX262280 AMT262280 AWP262280 BGL262280 BQH262280 CAD262280 CJZ262280 CTV262280 DDR262280 DNN262280 DXJ262280 EHF262280 ERB262280 FAX262280 FKT262280 FUP262280 GEL262280 GOH262280 GYD262280 HHZ262280 HRV262280 IBR262280 ILN262280 IVJ262280 JFF262280 JPB262280 JYX262280 KIT262280 KSP262280 LCL262280 LMH262280 LWD262280 MFZ262280 MPV262280 MZR262280 NJN262280 NTJ262280 ODF262280 ONB262280 OWX262280 PGT262280 PQP262280 QAL262280 QKH262280 QUD262280 RDZ262280 RNV262280 RXR262280 SHN262280 SRJ262280 TBF262280 TLB262280 TUX262280 UET262280 UOP262280 UYL262280 VIH262280 VSD262280 WBZ262280 WLV262280 WVR262280 J327816 JF327816 TB327816 ACX327816 AMT327816 AWP327816 BGL327816 BQH327816 CAD327816 CJZ327816 CTV327816 DDR327816 DNN327816 DXJ327816 EHF327816 ERB327816 FAX327816 FKT327816 FUP327816 GEL327816 GOH327816 GYD327816 HHZ327816 HRV327816 IBR327816 ILN327816 IVJ327816 JFF327816 JPB327816 JYX327816 KIT327816 KSP327816 LCL327816 LMH327816 LWD327816 MFZ327816 MPV327816 MZR327816 NJN327816 NTJ327816 ODF327816 ONB327816 OWX327816 PGT327816 PQP327816 QAL327816 QKH327816 QUD327816 RDZ327816 RNV327816 RXR327816 SHN327816 SRJ327816 TBF327816 TLB327816 TUX327816 UET327816 UOP327816 UYL327816 VIH327816 VSD327816 WBZ327816 WLV327816 WVR327816 J393352 JF393352 TB393352 ACX393352 AMT393352 AWP393352 BGL393352 BQH393352 CAD393352 CJZ393352 CTV393352 DDR393352 DNN393352 DXJ393352 EHF393352 ERB393352 FAX393352 FKT393352 FUP393352 GEL393352 GOH393352 GYD393352 HHZ393352 HRV393352 IBR393352 ILN393352 IVJ393352 JFF393352 JPB393352 JYX393352 KIT393352 KSP393352 LCL393352 LMH393352 LWD393352 MFZ393352 MPV393352 MZR393352 NJN393352 NTJ393352 ODF393352 ONB393352 OWX393352 PGT393352 PQP393352 QAL393352 QKH393352 QUD393352 RDZ393352 RNV393352 RXR393352 SHN393352 SRJ393352 TBF393352 TLB393352 TUX393352 UET393352 UOP393352 UYL393352 VIH393352 VSD393352 WBZ393352 WLV393352 WVR393352 J458888 JF458888 TB458888 ACX458888 AMT458888 AWP458888 BGL458888 BQH458888 CAD458888 CJZ458888 CTV458888 DDR458888 DNN458888 DXJ458888 EHF458888 ERB458888 FAX458888 FKT458888 FUP458888 GEL458888 GOH458888 GYD458888 HHZ458888 HRV458888 IBR458888 ILN458888 IVJ458888 JFF458888 JPB458888 JYX458888 KIT458888 KSP458888 LCL458888 LMH458888 LWD458888 MFZ458888 MPV458888 MZR458888 NJN458888 NTJ458888 ODF458888 ONB458888 OWX458888 PGT458888 PQP458888 QAL458888 QKH458888 QUD458888 RDZ458888 RNV458888 RXR458888 SHN458888 SRJ458888 TBF458888 TLB458888 TUX458888 UET458888 UOP458888 UYL458888 VIH458888 VSD458888 WBZ458888 WLV458888 WVR458888 J524424 JF524424 TB524424 ACX524424 AMT524424 AWP524424 BGL524424 BQH524424 CAD524424 CJZ524424 CTV524424 DDR524424 DNN524424 DXJ524424 EHF524424 ERB524424 FAX524424 FKT524424 FUP524424 GEL524424 GOH524424 GYD524424 HHZ524424 HRV524424 IBR524424 ILN524424 IVJ524424 JFF524424 JPB524424 JYX524424 KIT524424 KSP524424 LCL524424 LMH524424 LWD524424 MFZ524424 MPV524424 MZR524424 NJN524424 NTJ524424 ODF524424 ONB524424 OWX524424 PGT524424 PQP524424 QAL524424 QKH524424 QUD524424 RDZ524424 RNV524424 RXR524424 SHN524424 SRJ524424 TBF524424 TLB524424 TUX524424 UET524424 UOP524424 UYL524424 VIH524424 VSD524424 WBZ524424 WLV524424 WVR524424 J589960 JF589960 TB589960 ACX589960 AMT589960 AWP589960 BGL589960 BQH589960 CAD589960 CJZ589960 CTV589960 DDR589960 DNN589960 DXJ589960 EHF589960 ERB589960 FAX589960 FKT589960 FUP589960 GEL589960 GOH589960 GYD589960 HHZ589960 HRV589960 IBR589960 ILN589960 IVJ589960 JFF589960 JPB589960 JYX589960 KIT589960 KSP589960 LCL589960 LMH589960 LWD589960 MFZ589960 MPV589960 MZR589960 NJN589960 NTJ589960 ODF589960 ONB589960 OWX589960 PGT589960 PQP589960 QAL589960 QKH589960 QUD589960 RDZ589960 RNV589960 RXR589960 SHN589960 SRJ589960 TBF589960 TLB589960 TUX589960 UET589960 UOP589960 UYL589960 VIH589960 VSD589960 WBZ589960 WLV589960 WVR589960 J655496 JF655496 TB655496 ACX655496 AMT655496 AWP655496 BGL655496 BQH655496 CAD655496 CJZ655496 CTV655496 DDR655496 DNN655496 DXJ655496 EHF655496 ERB655496 FAX655496 FKT655496 FUP655496 GEL655496 GOH655496 GYD655496 HHZ655496 HRV655496 IBR655496 ILN655496 IVJ655496 JFF655496 JPB655496 JYX655496 KIT655496 KSP655496 LCL655496 LMH655496 LWD655496 MFZ655496 MPV655496 MZR655496 NJN655496 NTJ655496 ODF655496 ONB655496 OWX655496 PGT655496 PQP655496 QAL655496 QKH655496 QUD655496 RDZ655496 RNV655496 RXR655496 SHN655496 SRJ655496 TBF655496 TLB655496 TUX655496 UET655496 UOP655496 UYL655496 VIH655496 VSD655496 WBZ655496 WLV655496 WVR655496 J721032 JF721032 TB721032 ACX721032 AMT721032 AWP721032 BGL721032 BQH721032 CAD721032 CJZ721032 CTV721032 DDR721032 DNN721032 DXJ721032 EHF721032 ERB721032 FAX721032 FKT721032 FUP721032 GEL721032 GOH721032 GYD721032 HHZ721032 HRV721032 IBR721032 ILN721032 IVJ721032 JFF721032 JPB721032 JYX721032 KIT721032 KSP721032 LCL721032 LMH721032 LWD721032 MFZ721032 MPV721032 MZR721032 NJN721032 NTJ721032 ODF721032 ONB721032 OWX721032 PGT721032 PQP721032 QAL721032 QKH721032 QUD721032 RDZ721032 RNV721032 RXR721032 SHN721032 SRJ721032 TBF721032 TLB721032 TUX721032 UET721032 UOP721032 UYL721032 VIH721032 VSD721032 WBZ721032 WLV721032 WVR721032 J786568 JF786568 TB786568 ACX786568 AMT786568 AWP786568 BGL786568 BQH786568 CAD786568 CJZ786568 CTV786568 DDR786568 DNN786568 DXJ786568 EHF786568 ERB786568 FAX786568 FKT786568 FUP786568 GEL786568 GOH786568 GYD786568 HHZ786568 HRV786568 IBR786568 ILN786568 IVJ786568 JFF786568 JPB786568 JYX786568 KIT786568 KSP786568 LCL786568 LMH786568 LWD786568 MFZ786568 MPV786568 MZR786568 NJN786568 NTJ786568 ODF786568 ONB786568 OWX786568 PGT786568 PQP786568 QAL786568 QKH786568 QUD786568 RDZ786568 RNV786568 RXR786568 SHN786568 SRJ786568 TBF786568 TLB786568 TUX786568 UET786568 UOP786568 UYL786568 VIH786568 VSD786568 WBZ786568 WLV786568 WVR786568 J852104 JF852104 TB852104 ACX852104 AMT852104 AWP852104 BGL852104 BQH852104 CAD852104 CJZ852104 CTV852104 DDR852104 DNN852104 DXJ852104 EHF852104 ERB852104 FAX852104 FKT852104 FUP852104 GEL852104 GOH852104 GYD852104 HHZ852104 HRV852104 IBR852104 ILN852104 IVJ852104 JFF852104 JPB852104 JYX852104 KIT852104 KSP852104 LCL852104 LMH852104 LWD852104 MFZ852104 MPV852104 MZR852104 NJN852104 NTJ852104 ODF852104 ONB852104 OWX852104 PGT852104 PQP852104 QAL852104 QKH852104 QUD852104 RDZ852104 RNV852104 RXR852104 SHN852104 SRJ852104 TBF852104 TLB852104 TUX852104 UET852104 UOP852104 UYL852104 VIH852104 VSD852104 WBZ852104 WLV852104 WVR852104 J917640 JF917640 TB917640 ACX917640 AMT917640 AWP917640 BGL917640 BQH917640 CAD917640 CJZ917640 CTV917640 DDR917640 DNN917640 DXJ917640 EHF917640 ERB917640 FAX917640 FKT917640 FUP917640 GEL917640 GOH917640 GYD917640 HHZ917640 HRV917640 IBR917640 ILN917640 IVJ917640 JFF917640 JPB917640 JYX917640 KIT917640 KSP917640 LCL917640 LMH917640 LWD917640 MFZ917640 MPV917640 MZR917640 NJN917640 NTJ917640 ODF917640 ONB917640 OWX917640 PGT917640 PQP917640 QAL917640 QKH917640 QUD917640 RDZ917640 RNV917640 RXR917640 SHN917640 SRJ917640 TBF917640 TLB917640 TUX917640 UET917640 UOP917640 UYL917640 VIH917640 VSD917640 WBZ917640 WLV917640 WVR917640 J983176 JF983176 TB983176 ACX983176 AMT983176 AWP983176 BGL983176 BQH983176 CAD983176 CJZ983176 CTV983176 DDR983176 DNN983176 DXJ983176 EHF983176 ERB983176 FAX983176 FKT983176 FUP983176 GEL983176 GOH983176 GYD983176 HHZ983176 HRV983176 IBR983176 ILN983176 IVJ983176 JFF983176 JPB983176 JYX983176 KIT983176 KSP983176 LCL983176 LMH983176 LWD983176 MFZ983176 MPV983176 MZR983176 NJN983176 NTJ983176 ODF983176 ONB983176 OWX983176 PGT983176 PQP983176 QAL983176 QKH983176 QUD983176 RDZ983176 RNV983176 RXR983176 SHN983176 SRJ983176 TBF983176 TLB983176 TUX983176 UET983176 UOP983176 UYL983176 VIH983176 VSD983176 WBZ983176 WLV983176 WVR983176 J97:J99 JF97:JF99 TB97:TB99 ACX97:ACX99 AMT97:AMT99 AWP97:AWP99 BGL97:BGL99 BQH97:BQH99 CAD97:CAD99 CJZ97:CJZ99 CTV97:CTV99 DDR97:DDR99 DNN97:DNN99 DXJ97:DXJ99 EHF97:EHF99 ERB97:ERB99 FAX97:FAX99 FKT97:FKT99 FUP97:FUP99 GEL97:GEL99 GOH97:GOH99 GYD97:GYD99 HHZ97:HHZ99 HRV97:HRV99 IBR97:IBR99 ILN97:ILN99 IVJ97:IVJ99 JFF97:JFF99 JPB97:JPB99 JYX97:JYX99 KIT97:KIT99 KSP97:KSP99 LCL97:LCL99 LMH97:LMH99 LWD97:LWD99 MFZ97:MFZ99 MPV97:MPV99 MZR97:MZR99 NJN97:NJN99 NTJ97:NTJ99 ODF97:ODF99 ONB97:ONB99 OWX97:OWX99 PGT97:PGT99 PQP97:PQP99 QAL97:QAL99 QKH97:QKH99 QUD97:QUD99 RDZ97:RDZ99 RNV97:RNV99 RXR97:RXR99 SHN97:SHN99 SRJ97:SRJ99 TBF97:TBF99 TLB97:TLB99 TUX97:TUX99 UET97:UET99 UOP97:UOP99 UYL97:UYL99 VIH97:VIH99 VSD97:VSD99 WBZ97:WBZ99 WLV97:WLV99 WVR97:WVR99 J65633:J65635 JF65633:JF65635 TB65633:TB65635 ACX65633:ACX65635 AMT65633:AMT65635 AWP65633:AWP65635 BGL65633:BGL65635 BQH65633:BQH65635 CAD65633:CAD65635 CJZ65633:CJZ65635 CTV65633:CTV65635 DDR65633:DDR65635 DNN65633:DNN65635 DXJ65633:DXJ65635 EHF65633:EHF65635 ERB65633:ERB65635 FAX65633:FAX65635 FKT65633:FKT65635 FUP65633:FUP65635 GEL65633:GEL65635 GOH65633:GOH65635 GYD65633:GYD65635 HHZ65633:HHZ65635 HRV65633:HRV65635 IBR65633:IBR65635 ILN65633:ILN65635 IVJ65633:IVJ65635 JFF65633:JFF65635 JPB65633:JPB65635 JYX65633:JYX65635 KIT65633:KIT65635 KSP65633:KSP65635 LCL65633:LCL65635 LMH65633:LMH65635 LWD65633:LWD65635 MFZ65633:MFZ65635 MPV65633:MPV65635 MZR65633:MZR65635 NJN65633:NJN65635 NTJ65633:NTJ65635 ODF65633:ODF65635 ONB65633:ONB65635 OWX65633:OWX65635 PGT65633:PGT65635 PQP65633:PQP65635 QAL65633:QAL65635 QKH65633:QKH65635 QUD65633:QUD65635 RDZ65633:RDZ65635 RNV65633:RNV65635 RXR65633:RXR65635 SHN65633:SHN65635 SRJ65633:SRJ65635 TBF65633:TBF65635 TLB65633:TLB65635 TUX65633:TUX65635 UET65633:UET65635 UOP65633:UOP65635 UYL65633:UYL65635 VIH65633:VIH65635 VSD65633:VSD65635 WBZ65633:WBZ65635 WLV65633:WLV65635 WVR65633:WVR65635 J131169:J131171 JF131169:JF131171 TB131169:TB131171 ACX131169:ACX131171 AMT131169:AMT131171 AWP131169:AWP131171 BGL131169:BGL131171 BQH131169:BQH131171 CAD131169:CAD131171 CJZ131169:CJZ131171 CTV131169:CTV131171 DDR131169:DDR131171 DNN131169:DNN131171 DXJ131169:DXJ131171 EHF131169:EHF131171 ERB131169:ERB131171 FAX131169:FAX131171 FKT131169:FKT131171 FUP131169:FUP131171 GEL131169:GEL131171 GOH131169:GOH131171 GYD131169:GYD131171 HHZ131169:HHZ131171 HRV131169:HRV131171 IBR131169:IBR131171 ILN131169:ILN131171 IVJ131169:IVJ131171 JFF131169:JFF131171 JPB131169:JPB131171 JYX131169:JYX131171 KIT131169:KIT131171 KSP131169:KSP131171 LCL131169:LCL131171 LMH131169:LMH131171 LWD131169:LWD131171 MFZ131169:MFZ131171 MPV131169:MPV131171 MZR131169:MZR131171 NJN131169:NJN131171 NTJ131169:NTJ131171 ODF131169:ODF131171 ONB131169:ONB131171 OWX131169:OWX131171 PGT131169:PGT131171 PQP131169:PQP131171 QAL131169:QAL131171 QKH131169:QKH131171 QUD131169:QUD131171 RDZ131169:RDZ131171 RNV131169:RNV131171 RXR131169:RXR131171 SHN131169:SHN131171 SRJ131169:SRJ131171 TBF131169:TBF131171 TLB131169:TLB131171 TUX131169:TUX131171 UET131169:UET131171 UOP131169:UOP131171 UYL131169:UYL131171 VIH131169:VIH131171 VSD131169:VSD131171 WBZ131169:WBZ131171 WLV131169:WLV131171 WVR131169:WVR131171 J196705:J196707 JF196705:JF196707 TB196705:TB196707 ACX196705:ACX196707 AMT196705:AMT196707 AWP196705:AWP196707 BGL196705:BGL196707 BQH196705:BQH196707 CAD196705:CAD196707 CJZ196705:CJZ196707 CTV196705:CTV196707 DDR196705:DDR196707 DNN196705:DNN196707 DXJ196705:DXJ196707 EHF196705:EHF196707 ERB196705:ERB196707 FAX196705:FAX196707 FKT196705:FKT196707 FUP196705:FUP196707 GEL196705:GEL196707 GOH196705:GOH196707 GYD196705:GYD196707 HHZ196705:HHZ196707 HRV196705:HRV196707 IBR196705:IBR196707 ILN196705:ILN196707 IVJ196705:IVJ196707 JFF196705:JFF196707 JPB196705:JPB196707 JYX196705:JYX196707 KIT196705:KIT196707 KSP196705:KSP196707 LCL196705:LCL196707 LMH196705:LMH196707 LWD196705:LWD196707 MFZ196705:MFZ196707 MPV196705:MPV196707 MZR196705:MZR196707 NJN196705:NJN196707 NTJ196705:NTJ196707 ODF196705:ODF196707 ONB196705:ONB196707 OWX196705:OWX196707 PGT196705:PGT196707 PQP196705:PQP196707 QAL196705:QAL196707 QKH196705:QKH196707 QUD196705:QUD196707 RDZ196705:RDZ196707 RNV196705:RNV196707 RXR196705:RXR196707 SHN196705:SHN196707 SRJ196705:SRJ196707 TBF196705:TBF196707 TLB196705:TLB196707 TUX196705:TUX196707 UET196705:UET196707 UOP196705:UOP196707 UYL196705:UYL196707 VIH196705:VIH196707 VSD196705:VSD196707 WBZ196705:WBZ196707 WLV196705:WLV196707 WVR196705:WVR196707 J262241:J262243 JF262241:JF262243 TB262241:TB262243 ACX262241:ACX262243 AMT262241:AMT262243 AWP262241:AWP262243 BGL262241:BGL262243 BQH262241:BQH262243 CAD262241:CAD262243 CJZ262241:CJZ262243 CTV262241:CTV262243 DDR262241:DDR262243 DNN262241:DNN262243 DXJ262241:DXJ262243 EHF262241:EHF262243 ERB262241:ERB262243 FAX262241:FAX262243 FKT262241:FKT262243 FUP262241:FUP262243 GEL262241:GEL262243 GOH262241:GOH262243 GYD262241:GYD262243 HHZ262241:HHZ262243 HRV262241:HRV262243 IBR262241:IBR262243 ILN262241:ILN262243 IVJ262241:IVJ262243 JFF262241:JFF262243 JPB262241:JPB262243 JYX262241:JYX262243 KIT262241:KIT262243 KSP262241:KSP262243 LCL262241:LCL262243 LMH262241:LMH262243 LWD262241:LWD262243 MFZ262241:MFZ262243 MPV262241:MPV262243 MZR262241:MZR262243 NJN262241:NJN262243 NTJ262241:NTJ262243 ODF262241:ODF262243 ONB262241:ONB262243 OWX262241:OWX262243 PGT262241:PGT262243 PQP262241:PQP262243 QAL262241:QAL262243 QKH262241:QKH262243 QUD262241:QUD262243 RDZ262241:RDZ262243 RNV262241:RNV262243 RXR262241:RXR262243 SHN262241:SHN262243 SRJ262241:SRJ262243 TBF262241:TBF262243 TLB262241:TLB262243 TUX262241:TUX262243 UET262241:UET262243 UOP262241:UOP262243 UYL262241:UYL262243 VIH262241:VIH262243 VSD262241:VSD262243 WBZ262241:WBZ262243 WLV262241:WLV262243 WVR262241:WVR262243 J327777:J327779 JF327777:JF327779 TB327777:TB327779 ACX327777:ACX327779 AMT327777:AMT327779 AWP327777:AWP327779 BGL327777:BGL327779 BQH327777:BQH327779 CAD327777:CAD327779 CJZ327777:CJZ327779 CTV327777:CTV327779 DDR327777:DDR327779 DNN327777:DNN327779 DXJ327777:DXJ327779 EHF327777:EHF327779 ERB327777:ERB327779 FAX327777:FAX327779 FKT327777:FKT327779 FUP327777:FUP327779 GEL327777:GEL327779 GOH327777:GOH327779 GYD327777:GYD327779 HHZ327777:HHZ327779 HRV327777:HRV327779 IBR327777:IBR327779 ILN327777:ILN327779 IVJ327777:IVJ327779 JFF327777:JFF327779 JPB327777:JPB327779 JYX327777:JYX327779 KIT327777:KIT327779 KSP327777:KSP327779 LCL327777:LCL327779 LMH327777:LMH327779 LWD327777:LWD327779 MFZ327777:MFZ327779 MPV327777:MPV327779 MZR327777:MZR327779 NJN327777:NJN327779 NTJ327777:NTJ327779 ODF327777:ODF327779 ONB327777:ONB327779 OWX327777:OWX327779 PGT327777:PGT327779 PQP327777:PQP327779 QAL327777:QAL327779 QKH327777:QKH327779 QUD327777:QUD327779 RDZ327777:RDZ327779 RNV327777:RNV327779 RXR327777:RXR327779 SHN327777:SHN327779 SRJ327777:SRJ327779 TBF327777:TBF327779 TLB327777:TLB327779 TUX327777:TUX327779 UET327777:UET327779 UOP327777:UOP327779 UYL327777:UYL327779 VIH327777:VIH327779 VSD327777:VSD327779 WBZ327777:WBZ327779 WLV327777:WLV327779 WVR327777:WVR327779 J393313:J393315 JF393313:JF393315 TB393313:TB393315 ACX393313:ACX393315 AMT393313:AMT393315 AWP393313:AWP393315 BGL393313:BGL393315 BQH393313:BQH393315 CAD393313:CAD393315 CJZ393313:CJZ393315 CTV393313:CTV393315 DDR393313:DDR393315 DNN393313:DNN393315 DXJ393313:DXJ393315 EHF393313:EHF393315 ERB393313:ERB393315 FAX393313:FAX393315 FKT393313:FKT393315 FUP393313:FUP393315 GEL393313:GEL393315 GOH393313:GOH393315 GYD393313:GYD393315 HHZ393313:HHZ393315 HRV393313:HRV393315 IBR393313:IBR393315 ILN393313:ILN393315 IVJ393313:IVJ393315 JFF393313:JFF393315 JPB393313:JPB393315 JYX393313:JYX393315 KIT393313:KIT393315 KSP393313:KSP393315 LCL393313:LCL393315 LMH393313:LMH393315 LWD393313:LWD393315 MFZ393313:MFZ393315 MPV393313:MPV393315 MZR393313:MZR393315 NJN393313:NJN393315 NTJ393313:NTJ393315 ODF393313:ODF393315 ONB393313:ONB393315 OWX393313:OWX393315 PGT393313:PGT393315 PQP393313:PQP393315 QAL393313:QAL393315 QKH393313:QKH393315 QUD393313:QUD393315 RDZ393313:RDZ393315 RNV393313:RNV393315 RXR393313:RXR393315 SHN393313:SHN393315 SRJ393313:SRJ393315 TBF393313:TBF393315 TLB393313:TLB393315 TUX393313:TUX393315 UET393313:UET393315 UOP393313:UOP393315 UYL393313:UYL393315 VIH393313:VIH393315 VSD393313:VSD393315 WBZ393313:WBZ393315 WLV393313:WLV393315 WVR393313:WVR393315 J458849:J458851 JF458849:JF458851 TB458849:TB458851 ACX458849:ACX458851 AMT458849:AMT458851 AWP458849:AWP458851 BGL458849:BGL458851 BQH458849:BQH458851 CAD458849:CAD458851 CJZ458849:CJZ458851 CTV458849:CTV458851 DDR458849:DDR458851 DNN458849:DNN458851 DXJ458849:DXJ458851 EHF458849:EHF458851 ERB458849:ERB458851 FAX458849:FAX458851 FKT458849:FKT458851 FUP458849:FUP458851 GEL458849:GEL458851 GOH458849:GOH458851 GYD458849:GYD458851 HHZ458849:HHZ458851 HRV458849:HRV458851 IBR458849:IBR458851 ILN458849:ILN458851 IVJ458849:IVJ458851 JFF458849:JFF458851 JPB458849:JPB458851 JYX458849:JYX458851 KIT458849:KIT458851 KSP458849:KSP458851 LCL458849:LCL458851 LMH458849:LMH458851 LWD458849:LWD458851 MFZ458849:MFZ458851 MPV458849:MPV458851 MZR458849:MZR458851 NJN458849:NJN458851 NTJ458849:NTJ458851 ODF458849:ODF458851 ONB458849:ONB458851 OWX458849:OWX458851 PGT458849:PGT458851 PQP458849:PQP458851 QAL458849:QAL458851 QKH458849:QKH458851 QUD458849:QUD458851 RDZ458849:RDZ458851 RNV458849:RNV458851 RXR458849:RXR458851 SHN458849:SHN458851 SRJ458849:SRJ458851 TBF458849:TBF458851 TLB458849:TLB458851 TUX458849:TUX458851 UET458849:UET458851 UOP458849:UOP458851 UYL458849:UYL458851 VIH458849:VIH458851 VSD458849:VSD458851 WBZ458849:WBZ458851 WLV458849:WLV458851 WVR458849:WVR458851 J524385:J524387 JF524385:JF524387 TB524385:TB524387 ACX524385:ACX524387 AMT524385:AMT524387 AWP524385:AWP524387 BGL524385:BGL524387 BQH524385:BQH524387 CAD524385:CAD524387 CJZ524385:CJZ524387 CTV524385:CTV524387 DDR524385:DDR524387 DNN524385:DNN524387 DXJ524385:DXJ524387 EHF524385:EHF524387 ERB524385:ERB524387 FAX524385:FAX524387 FKT524385:FKT524387 FUP524385:FUP524387 GEL524385:GEL524387 GOH524385:GOH524387 GYD524385:GYD524387 HHZ524385:HHZ524387 HRV524385:HRV524387 IBR524385:IBR524387 ILN524385:ILN524387 IVJ524385:IVJ524387 JFF524385:JFF524387 JPB524385:JPB524387 JYX524385:JYX524387 KIT524385:KIT524387 KSP524385:KSP524387 LCL524385:LCL524387 LMH524385:LMH524387 LWD524385:LWD524387 MFZ524385:MFZ524387 MPV524385:MPV524387 MZR524385:MZR524387 NJN524385:NJN524387 NTJ524385:NTJ524387 ODF524385:ODF524387 ONB524385:ONB524387 OWX524385:OWX524387 PGT524385:PGT524387 PQP524385:PQP524387 QAL524385:QAL524387 QKH524385:QKH524387 QUD524385:QUD524387 RDZ524385:RDZ524387 RNV524385:RNV524387 RXR524385:RXR524387 SHN524385:SHN524387 SRJ524385:SRJ524387 TBF524385:TBF524387 TLB524385:TLB524387 TUX524385:TUX524387 UET524385:UET524387 UOP524385:UOP524387 UYL524385:UYL524387 VIH524385:VIH524387 VSD524385:VSD524387 WBZ524385:WBZ524387 WLV524385:WLV524387 WVR524385:WVR524387 J589921:J589923 JF589921:JF589923 TB589921:TB589923 ACX589921:ACX589923 AMT589921:AMT589923 AWP589921:AWP589923 BGL589921:BGL589923 BQH589921:BQH589923 CAD589921:CAD589923 CJZ589921:CJZ589923 CTV589921:CTV589923 DDR589921:DDR589923 DNN589921:DNN589923 DXJ589921:DXJ589923 EHF589921:EHF589923 ERB589921:ERB589923 FAX589921:FAX589923 FKT589921:FKT589923 FUP589921:FUP589923 GEL589921:GEL589923 GOH589921:GOH589923 GYD589921:GYD589923 HHZ589921:HHZ589923 HRV589921:HRV589923 IBR589921:IBR589923 ILN589921:ILN589923 IVJ589921:IVJ589923 JFF589921:JFF589923 JPB589921:JPB589923 JYX589921:JYX589923 KIT589921:KIT589923 KSP589921:KSP589923 LCL589921:LCL589923 LMH589921:LMH589923 LWD589921:LWD589923 MFZ589921:MFZ589923 MPV589921:MPV589923 MZR589921:MZR589923 NJN589921:NJN589923 NTJ589921:NTJ589923 ODF589921:ODF589923 ONB589921:ONB589923 OWX589921:OWX589923 PGT589921:PGT589923 PQP589921:PQP589923 QAL589921:QAL589923 QKH589921:QKH589923 QUD589921:QUD589923 RDZ589921:RDZ589923 RNV589921:RNV589923 RXR589921:RXR589923 SHN589921:SHN589923 SRJ589921:SRJ589923 TBF589921:TBF589923 TLB589921:TLB589923 TUX589921:TUX589923 UET589921:UET589923 UOP589921:UOP589923 UYL589921:UYL589923 VIH589921:VIH589923 VSD589921:VSD589923 WBZ589921:WBZ589923 WLV589921:WLV589923 WVR589921:WVR589923 J655457:J655459 JF655457:JF655459 TB655457:TB655459 ACX655457:ACX655459 AMT655457:AMT655459 AWP655457:AWP655459 BGL655457:BGL655459 BQH655457:BQH655459 CAD655457:CAD655459 CJZ655457:CJZ655459 CTV655457:CTV655459 DDR655457:DDR655459 DNN655457:DNN655459 DXJ655457:DXJ655459 EHF655457:EHF655459 ERB655457:ERB655459 FAX655457:FAX655459 FKT655457:FKT655459 FUP655457:FUP655459 GEL655457:GEL655459 GOH655457:GOH655459 GYD655457:GYD655459 HHZ655457:HHZ655459 HRV655457:HRV655459 IBR655457:IBR655459 ILN655457:ILN655459 IVJ655457:IVJ655459 JFF655457:JFF655459 JPB655457:JPB655459 JYX655457:JYX655459 KIT655457:KIT655459 KSP655457:KSP655459 LCL655457:LCL655459 LMH655457:LMH655459 LWD655457:LWD655459 MFZ655457:MFZ655459 MPV655457:MPV655459 MZR655457:MZR655459 NJN655457:NJN655459 NTJ655457:NTJ655459 ODF655457:ODF655459 ONB655457:ONB655459 OWX655457:OWX655459 PGT655457:PGT655459 PQP655457:PQP655459 QAL655457:QAL655459 QKH655457:QKH655459 QUD655457:QUD655459 RDZ655457:RDZ655459 RNV655457:RNV655459 RXR655457:RXR655459 SHN655457:SHN655459 SRJ655457:SRJ655459 TBF655457:TBF655459 TLB655457:TLB655459 TUX655457:TUX655459 UET655457:UET655459 UOP655457:UOP655459 UYL655457:UYL655459 VIH655457:VIH655459 VSD655457:VSD655459 WBZ655457:WBZ655459 WLV655457:WLV655459 WVR655457:WVR655459 J720993:J720995 JF720993:JF720995 TB720993:TB720995 ACX720993:ACX720995 AMT720993:AMT720995 AWP720993:AWP720995 BGL720993:BGL720995 BQH720993:BQH720995 CAD720993:CAD720995 CJZ720993:CJZ720995 CTV720993:CTV720995 DDR720993:DDR720995 DNN720993:DNN720995 DXJ720993:DXJ720995 EHF720993:EHF720995 ERB720993:ERB720995 FAX720993:FAX720995 FKT720993:FKT720995 FUP720993:FUP720995 GEL720993:GEL720995 GOH720993:GOH720995 GYD720993:GYD720995 HHZ720993:HHZ720995 HRV720993:HRV720995 IBR720993:IBR720995 ILN720993:ILN720995 IVJ720993:IVJ720995 JFF720993:JFF720995 JPB720993:JPB720995 JYX720993:JYX720995 KIT720993:KIT720995 KSP720993:KSP720995 LCL720993:LCL720995 LMH720993:LMH720995 LWD720993:LWD720995 MFZ720993:MFZ720995 MPV720993:MPV720995 MZR720993:MZR720995 NJN720993:NJN720995 NTJ720993:NTJ720995 ODF720993:ODF720995 ONB720993:ONB720995 OWX720993:OWX720995 PGT720993:PGT720995 PQP720993:PQP720995 QAL720993:QAL720995 QKH720993:QKH720995 QUD720993:QUD720995 RDZ720993:RDZ720995 RNV720993:RNV720995 RXR720993:RXR720995 SHN720993:SHN720995 SRJ720993:SRJ720995 TBF720993:TBF720995 TLB720993:TLB720995 TUX720993:TUX720995 UET720993:UET720995 UOP720993:UOP720995 UYL720993:UYL720995 VIH720993:VIH720995 VSD720993:VSD720995 WBZ720993:WBZ720995 WLV720993:WLV720995 WVR720993:WVR720995 J786529:J786531 JF786529:JF786531 TB786529:TB786531 ACX786529:ACX786531 AMT786529:AMT786531 AWP786529:AWP786531 BGL786529:BGL786531 BQH786529:BQH786531 CAD786529:CAD786531 CJZ786529:CJZ786531 CTV786529:CTV786531 DDR786529:DDR786531 DNN786529:DNN786531 DXJ786529:DXJ786531 EHF786529:EHF786531 ERB786529:ERB786531 FAX786529:FAX786531 FKT786529:FKT786531 FUP786529:FUP786531 GEL786529:GEL786531 GOH786529:GOH786531 GYD786529:GYD786531 HHZ786529:HHZ786531 HRV786529:HRV786531 IBR786529:IBR786531 ILN786529:ILN786531 IVJ786529:IVJ786531 JFF786529:JFF786531 JPB786529:JPB786531 JYX786529:JYX786531 KIT786529:KIT786531 KSP786529:KSP786531 LCL786529:LCL786531 LMH786529:LMH786531 LWD786529:LWD786531 MFZ786529:MFZ786531 MPV786529:MPV786531 MZR786529:MZR786531 NJN786529:NJN786531 NTJ786529:NTJ786531 ODF786529:ODF786531 ONB786529:ONB786531 OWX786529:OWX786531 PGT786529:PGT786531 PQP786529:PQP786531 QAL786529:QAL786531 QKH786529:QKH786531 QUD786529:QUD786531 RDZ786529:RDZ786531 RNV786529:RNV786531 RXR786529:RXR786531 SHN786529:SHN786531 SRJ786529:SRJ786531 TBF786529:TBF786531 TLB786529:TLB786531 TUX786529:TUX786531 UET786529:UET786531 UOP786529:UOP786531 UYL786529:UYL786531 VIH786529:VIH786531 VSD786529:VSD786531 WBZ786529:WBZ786531 WLV786529:WLV786531 WVR786529:WVR786531 J852065:J852067 JF852065:JF852067 TB852065:TB852067 ACX852065:ACX852067 AMT852065:AMT852067 AWP852065:AWP852067 BGL852065:BGL852067 BQH852065:BQH852067 CAD852065:CAD852067 CJZ852065:CJZ852067 CTV852065:CTV852067 DDR852065:DDR852067 DNN852065:DNN852067 DXJ852065:DXJ852067 EHF852065:EHF852067 ERB852065:ERB852067 FAX852065:FAX852067 FKT852065:FKT852067 FUP852065:FUP852067 GEL852065:GEL852067 GOH852065:GOH852067 GYD852065:GYD852067 HHZ852065:HHZ852067 HRV852065:HRV852067 IBR852065:IBR852067 ILN852065:ILN852067 IVJ852065:IVJ852067 JFF852065:JFF852067 JPB852065:JPB852067 JYX852065:JYX852067 KIT852065:KIT852067 KSP852065:KSP852067 LCL852065:LCL852067 LMH852065:LMH852067 LWD852065:LWD852067 MFZ852065:MFZ852067 MPV852065:MPV852067 MZR852065:MZR852067 NJN852065:NJN852067 NTJ852065:NTJ852067 ODF852065:ODF852067 ONB852065:ONB852067 OWX852065:OWX852067 PGT852065:PGT852067 PQP852065:PQP852067 QAL852065:QAL852067 QKH852065:QKH852067 QUD852065:QUD852067 RDZ852065:RDZ852067 RNV852065:RNV852067 RXR852065:RXR852067 SHN852065:SHN852067 SRJ852065:SRJ852067 TBF852065:TBF852067 TLB852065:TLB852067 TUX852065:TUX852067 UET852065:UET852067 UOP852065:UOP852067 UYL852065:UYL852067 VIH852065:VIH852067 VSD852065:VSD852067 WBZ852065:WBZ852067 WLV852065:WLV852067 WVR852065:WVR852067 J917601:J917603 JF917601:JF917603 TB917601:TB917603 ACX917601:ACX917603 AMT917601:AMT917603 AWP917601:AWP917603 BGL917601:BGL917603 BQH917601:BQH917603 CAD917601:CAD917603 CJZ917601:CJZ917603 CTV917601:CTV917603 DDR917601:DDR917603 DNN917601:DNN917603 DXJ917601:DXJ917603 EHF917601:EHF917603 ERB917601:ERB917603 FAX917601:FAX917603 FKT917601:FKT917603 FUP917601:FUP917603 GEL917601:GEL917603 GOH917601:GOH917603 GYD917601:GYD917603 HHZ917601:HHZ917603 HRV917601:HRV917603 IBR917601:IBR917603 ILN917601:ILN917603 IVJ917601:IVJ917603 JFF917601:JFF917603 JPB917601:JPB917603 JYX917601:JYX917603 KIT917601:KIT917603 KSP917601:KSP917603 LCL917601:LCL917603 LMH917601:LMH917603 LWD917601:LWD917603 MFZ917601:MFZ917603 MPV917601:MPV917603 MZR917601:MZR917603 NJN917601:NJN917603 NTJ917601:NTJ917603 ODF917601:ODF917603 ONB917601:ONB917603 OWX917601:OWX917603 PGT917601:PGT917603 PQP917601:PQP917603 QAL917601:QAL917603 QKH917601:QKH917603 QUD917601:QUD917603 RDZ917601:RDZ917603 RNV917601:RNV917603 RXR917601:RXR917603 SHN917601:SHN917603 SRJ917601:SRJ917603 TBF917601:TBF917603 TLB917601:TLB917603 TUX917601:TUX917603 UET917601:UET917603 UOP917601:UOP917603 UYL917601:UYL917603 VIH917601:VIH917603 VSD917601:VSD917603 WBZ917601:WBZ917603 WLV917601:WLV917603 WVR917601:WVR917603 J983137:J983139 JF983137:JF983139 TB983137:TB983139 ACX983137:ACX983139 AMT983137:AMT983139 AWP983137:AWP983139 BGL983137:BGL983139 BQH983137:BQH983139 CAD983137:CAD983139 CJZ983137:CJZ983139 CTV983137:CTV983139 DDR983137:DDR983139 DNN983137:DNN983139 DXJ983137:DXJ983139 EHF983137:EHF983139 ERB983137:ERB983139 FAX983137:FAX983139 FKT983137:FKT983139 FUP983137:FUP983139 GEL983137:GEL983139 GOH983137:GOH983139 GYD983137:GYD983139 HHZ983137:HHZ983139 HRV983137:HRV983139 IBR983137:IBR983139 ILN983137:ILN983139 IVJ983137:IVJ983139 JFF983137:JFF983139 JPB983137:JPB983139 JYX983137:JYX983139 KIT983137:KIT983139 KSP983137:KSP983139 LCL983137:LCL983139 LMH983137:LMH983139 LWD983137:LWD983139 MFZ983137:MFZ983139 MPV983137:MPV983139 MZR983137:MZR983139 NJN983137:NJN983139 NTJ983137:NTJ983139 ODF983137:ODF983139 ONB983137:ONB983139 OWX983137:OWX983139 PGT983137:PGT983139 PQP983137:PQP983139 QAL983137:QAL983139 QKH983137:QKH983139 QUD983137:QUD983139 RDZ983137:RDZ983139 RNV983137:RNV983139 RXR983137:RXR983139 SHN983137:SHN983139 SRJ983137:SRJ983139 TBF983137:TBF983139 TLB983137:TLB983139 TUX983137:TUX983139 UET983137:UET983139 UOP983137:UOP983139 UYL983137:UYL983139 VIH983137:VIH983139 VSD983137:VSD983139 WBZ983137:WBZ983139 WLV983137:WLV983139 WVR983137:WVR983139 J190 JF190 TB190 ACX190 AMT190 AWP190 BGL190 BQH190 CAD190 CJZ190 CTV190 DDR190 DNN190 DXJ190 EHF190 ERB190 FAX190 FKT190 FUP190 GEL190 GOH190 GYD190 HHZ190 HRV190 IBR190 ILN190 IVJ190 JFF190 JPB190 JYX190 KIT190 KSP190 LCL190 LMH190 LWD190 MFZ190 MPV190 MZR190 NJN190 NTJ190 ODF190 ONB190 OWX190 PGT190 PQP190 QAL190 QKH190 QUD190 RDZ190 RNV190 RXR190 SHN190 SRJ190 TBF190 TLB190 TUX190 UET190 UOP190 UYL190 VIH190 VSD190 WBZ190 WLV190 WVR190 J65726 JF65726 TB65726 ACX65726 AMT65726 AWP65726 BGL65726 BQH65726 CAD65726 CJZ65726 CTV65726 DDR65726 DNN65726 DXJ65726 EHF65726 ERB65726 FAX65726 FKT65726 FUP65726 GEL65726 GOH65726 GYD65726 HHZ65726 HRV65726 IBR65726 ILN65726 IVJ65726 JFF65726 JPB65726 JYX65726 KIT65726 KSP65726 LCL65726 LMH65726 LWD65726 MFZ65726 MPV65726 MZR65726 NJN65726 NTJ65726 ODF65726 ONB65726 OWX65726 PGT65726 PQP65726 QAL65726 QKH65726 QUD65726 RDZ65726 RNV65726 RXR65726 SHN65726 SRJ65726 TBF65726 TLB65726 TUX65726 UET65726 UOP65726 UYL65726 VIH65726 VSD65726 WBZ65726 WLV65726 WVR65726 J131262 JF131262 TB131262 ACX131262 AMT131262 AWP131262 BGL131262 BQH131262 CAD131262 CJZ131262 CTV131262 DDR131262 DNN131262 DXJ131262 EHF131262 ERB131262 FAX131262 FKT131262 FUP131262 GEL131262 GOH131262 GYD131262 HHZ131262 HRV131262 IBR131262 ILN131262 IVJ131262 JFF131262 JPB131262 JYX131262 KIT131262 KSP131262 LCL131262 LMH131262 LWD131262 MFZ131262 MPV131262 MZR131262 NJN131262 NTJ131262 ODF131262 ONB131262 OWX131262 PGT131262 PQP131262 QAL131262 QKH131262 QUD131262 RDZ131262 RNV131262 RXR131262 SHN131262 SRJ131262 TBF131262 TLB131262 TUX131262 UET131262 UOP131262 UYL131262 VIH131262 VSD131262 WBZ131262 WLV131262 WVR131262 J196798 JF196798 TB196798 ACX196798 AMT196798 AWP196798 BGL196798 BQH196798 CAD196798 CJZ196798 CTV196798 DDR196798 DNN196798 DXJ196798 EHF196798 ERB196798 FAX196798 FKT196798 FUP196798 GEL196798 GOH196798 GYD196798 HHZ196798 HRV196798 IBR196798 ILN196798 IVJ196798 JFF196798 JPB196798 JYX196798 KIT196798 KSP196798 LCL196798 LMH196798 LWD196798 MFZ196798 MPV196798 MZR196798 NJN196798 NTJ196798 ODF196798 ONB196798 OWX196798 PGT196798 PQP196798 QAL196798 QKH196798 QUD196798 RDZ196798 RNV196798 RXR196798 SHN196798 SRJ196798 TBF196798 TLB196798 TUX196798 UET196798 UOP196798 UYL196798 VIH196798 VSD196798 WBZ196798 WLV196798 WVR196798 J262334 JF262334 TB262334 ACX262334 AMT262334 AWP262334 BGL262334 BQH262334 CAD262334 CJZ262334 CTV262334 DDR262334 DNN262334 DXJ262334 EHF262334 ERB262334 FAX262334 FKT262334 FUP262334 GEL262334 GOH262334 GYD262334 HHZ262334 HRV262334 IBR262334 ILN262334 IVJ262334 JFF262334 JPB262334 JYX262334 KIT262334 KSP262334 LCL262334 LMH262334 LWD262334 MFZ262334 MPV262334 MZR262334 NJN262334 NTJ262334 ODF262334 ONB262334 OWX262334 PGT262334 PQP262334 QAL262334 QKH262334 QUD262334 RDZ262334 RNV262334 RXR262334 SHN262334 SRJ262334 TBF262334 TLB262334 TUX262334 UET262334 UOP262334 UYL262334 VIH262334 VSD262334 WBZ262334 WLV262334 WVR262334 J327870 JF327870 TB327870 ACX327870 AMT327870 AWP327870 BGL327870 BQH327870 CAD327870 CJZ327870 CTV327870 DDR327870 DNN327870 DXJ327870 EHF327870 ERB327870 FAX327870 FKT327870 FUP327870 GEL327870 GOH327870 GYD327870 HHZ327870 HRV327870 IBR327870 ILN327870 IVJ327870 JFF327870 JPB327870 JYX327870 KIT327870 KSP327870 LCL327870 LMH327870 LWD327870 MFZ327870 MPV327870 MZR327870 NJN327870 NTJ327870 ODF327870 ONB327870 OWX327870 PGT327870 PQP327870 QAL327870 QKH327870 QUD327870 RDZ327870 RNV327870 RXR327870 SHN327870 SRJ327870 TBF327870 TLB327870 TUX327870 UET327870 UOP327870 UYL327870 VIH327870 VSD327870 WBZ327870 WLV327870 WVR327870 J393406 JF393406 TB393406 ACX393406 AMT393406 AWP393406 BGL393406 BQH393406 CAD393406 CJZ393406 CTV393406 DDR393406 DNN393406 DXJ393406 EHF393406 ERB393406 FAX393406 FKT393406 FUP393406 GEL393406 GOH393406 GYD393406 HHZ393406 HRV393406 IBR393406 ILN393406 IVJ393406 JFF393406 JPB393406 JYX393406 KIT393406 KSP393406 LCL393406 LMH393406 LWD393406 MFZ393406 MPV393406 MZR393406 NJN393406 NTJ393406 ODF393406 ONB393406 OWX393406 PGT393406 PQP393406 QAL393406 QKH393406 QUD393406 RDZ393406 RNV393406 RXR393406 SHN393406 SRJ393406 TBF393406 TLB393406 TUX393406 UET393406 UOP393406 UYL393406 VIH393406 VSD393406 WBZ393406 WLV393406 WVR393406 J458942 JF458942 TB458942 ACX458942 AMT458942 AWP458942 BGL458942 BQH458942 CAD458942 CJZ458942 CTV458942 DDR458942 DNN458942 DXJ458942 EHF458942 ERB458942 FAX458942 FKT458942 FUP458942 GEL458942 GOH458942 GYD458942 HHZ458942 HRV458942 IBR458942 ILN458942 IVJ458942 JFF458942 JPB458942 JYX458942 KIT458942 KSP458942 LCL458942 LMH458942 LWD458942 MFZ458942 MPV458942 MZR458942 NJN458942 NTJ458942 ODF458942 ONB458942 OWX458942 PGT458942 PQP458942 QAL458942 QKH458942 QUD458942 RDZ458942 RNV458942 RXR458942 SHN458942 SRJ458942 TBF458942 TLB458942 TUX458942 UET458942 UOP458942 UYL458942 VIH458942 VSD458942 WBZ458942 WLV458942 WVR458942 J524478 JF524478 TB524478 ACX524478 AMT524478 AWP524478 BGL524478 BQH524478 CAD524478 CJZ524478 CTV524478 DDR524478 DNN524478 DXJ524478 EHF524478 ERB524478 FAX524478 FKT524478 FUP524478 GEL524478 GOH524478 GYD524478 HHZ524478 HRV524478 IBR524478 ILN524478 IVJ524478 JFF524478 JPB524478 JYX524478 KIT524478 KSP524478 LCL524478 LMH524478 LWD524478 MFZ524478 MPV524478 MZR524478 NJN524478 NTJ524478 ODF524478 ONB524478 OWX524478 PGT524478 PQP524478 QAL524478 QKH524478 QUD524478 RDZ524478 RNV524478 RXR524478 SHN524478 SRJ524478 TBF524478 TLB524478 TUX524478 UET524478 UOP524478 UYL524478 VIH524478 VSD524478 WBZ524478 WLV524478 WVR524478 J590014 JF590014 TB590014 ACX590014 AMT590014 AWP590014 BGL590014 BQH590014 CAD590014 CJZ590014 CTV590014 DDR590014 DNN590014 DXJ590014 EHF590014 ERB590014 FAX590014 FKT590014 FUP590014 GEL590014 GOH590014 GYD590014 HHZ590014 HRV590014 IBR590014 ILN590014 IVJ590014 JFF590014 JPB590014 JYX590014 KIT590014 KSP590014 LCL590014 LMH590014 LWD590014 MFZ590014 MPV590014 MZR590014 NJN590014 NTJ590014 ODF590014 ONB590014 OWX590014 PGT590014 PQP590014 QAL590014 QKH590014 QUD590014 RDZ590014 RNV590014 RXR590014 SHN590014 SRJ590014 TBF590014 TLB590014 TUX590014 UET590014 UOP590014 UYL590014 VIH590014 VSD590014 WBZ590014 WLV590014 WVR590014 J655550 JF655550 TB655550 ACX655550 AMT655550 AWP655550 BGL655550 BQH655550 CAD655550 CJZ655550 CTV655550 DDR655550 DNN655550 DXJ655550 EHF655550 ERB655550 FAX655550 FKT655550 FUP655550 GEL655550 GOH655550 GYD655550 HHZ655550 HRV655550 IBR655550 ILN655550 IVJ655550 JFF655550 JPB655550 JYX655550 KIT655550 KSP655550 LCL655550 LMH655550 LWD655550 MFZ655550 MPV655550 MZR655550 NJN655550 NTJ655550 ODF655550 ONB655550 OWX655550 PGT655550 PQP655550 QAL655550 QKH655550 QUD655550 RDZ655550 RNV655550 RXR655550 SHN655550 SRJ655550 TBF655550 TLB655550 TUX655550 UET655550 UOP655550 UYL655550 VIH655550 VSD655550 WBZ655550 WLV655550 WVR655550 J721086 JF721086 TB721086 ACX721086 AMT721086 AWP721086 BGL721086 BQH721086 CAD721086 CJZ721086 CTV721086 DDR721086 DNN721086 DXJ721086 EHF721086 ERB721086 FAX721086 FKT721086 FUP721086 GEL721086 GOH721086 GYD721086 HHZ721086 HRV721086 IBR721086 ILN721086 IVJ721086 JFF721086 JPB721086 JYX721086 KIT721086 KSP721086 LCL721086 LMH721086 LWD721086 MFZ721086 MPV721086 MZR721086 NJN721086 NTJ721086 ODF721086 ONB721086 OWX721086 PGT721086 PQP721086 QAL721086 QKH721086 QUD721086 RDZ721086 RNV721086 RXR721086 SHN721086 SRJ721086 TBF721086 TLB721086 TUX721086 UET721086 UOP721086 UYL721086 VIH721086 VSD721086 WBZ721086 WLV721086 WVR721086 J786622 JF786622 TB786622 ACX786622 AMT786622 AWP786622 BGL786622 BQH786622 CAD786622 CJZ786622 CTV786622 DDR786622 DNN786622 DXJ786622 EHF786622 ERB786622 FAX786622 FKT786622 FUP786622 GEL786622 GOH786622 GYD786622 HHZ786622 HRV786622 IBR786622 ILN786622 IVJ786622 JFF786622 JPB786622 JYX786622 KIT786622 KSP786622 LCL786622 LMH786622 LWD786622 MFZ786622 MPV786622 MZR786622 NJN786622 NTJ786622 ODF786622 ONB786622 OWX786622 PGT786622 PQP786622 QAL786622 QKH786622 QUD786622 RDZ786622 RNV786622 RXR786622 SHN786622 SRJ786622 TBF786622 TLB786622 TUX786622 UET786622 UOP786622 UYL786622 VIH786622 VSD786622 WBZ786622 WLV786622 WVR786622 J852158 JF852158 TB852158 ACX852158 AMT852158 AWP852158 BGL852158 BQH852158 CAD852158 CJZ852158 CTV852158 DDR852158 DNN852158 DXJ852158 EHF852158 ERB852158 FAX852158 FKT852158 FUP852158 GEL852158 GOH852158 GYD852158 HHZ852158 HRV852158 IBR852158 ILN852158 IVJ852158 JFF852158 JPB852158 JYX852158 KIT852158 KSP852158 LCL852158 LMH852158 LWD852158 MFZ852158 MPV852158 MZR852158 NJN852158 NTJ852158 ODF852158 ONB852158 OWX852158 PGT852158 PQP852158 QAL852158 QKH852158 QUD852158 RDZ852158 RNV852158 RXR852158 SHN852158 SRJ852158 TBF852158 TLB852158 TUX852158 UET852158 UOP852158 UYL852158 VIH852158 VSD852158 WBZ852158 WLV852158 WVR852158 J917694 JF917694 TB917694 ACX917694 AMT917694 AWP917694 BGL917694 BQH917694 CAD917694 CJZ917694 CTV917694 DDR917694 DNN917694 DXJ917694 EHF917694 ERB917694 FAX917694 FKT917694 FUP917694 GEL917694 GOH917694 GYD917694 HHZ917694 HRV917694 IBR917694 ILN917694 IVJ917694 JFF917694 JPB917694 JYX917694 KIT917694 KSP917694 LCL917694 LMH917694 LWD917694 MFZ917694 MPV917694 MZR917694 NJN917694 NTJ917694 ODF917694 ONB917694 OWX917694 PGT917694 PQP917694 QAL917694 QKH917694 QUD917694 RDZ917694 RNV917694 RXR917694 SHN917694 SRJ917694 TBF917694 TLB917694 TUX917694 UET917694 UOP917694 UYL917694 VIH917694 VSD917694 WBZ917694 WLV917694 WVR917694 J983230 JF983230 TB983230 ACX983230 AMT983230 AWP983230 BGL983230 BQH983230 CAD983230 CJZ983230 CTV983230 DDR983230 DNN983230 DXJ983230 EHF983230 ERB983230 FAX983230 FKT983230 FUP983230 GEL983230 GOH983230 GYD983230 HHZ983230 HRV983230 IBR983230 ILN983230 IVJ983230 JFF983230 JPB983230 JYX983230 KIT983230 KSP983230 LCL983230 LMH983230 LWD983230 MFZ983230 MPV983230 MZR983230 NJN983230 NTJ983230 ODF983230 ONB983230 OWX983230 PGT983230 PQP983230 QAL983230 QKH983230 QUD983230 RDZ983230 RNV983230 RXR983230 SHN983230 SRJ983230 TBF983230 TLB983230 TUX983230 UET983230 UOP983230 UYL983230 VIH983230 VSD983230 WBZ983230 WLV983230 WVR983230 J193:J194 JF193:JF194 TB193:TB194 ACX193:ACX194 AMT193:AMT194 AWP193:AWP194 BGL193:BGL194 BQH193:BQH194 CAD193:CAD194 CJZ193:CJZ194 CTV193:CTV194 DDR193:DDR194 DNN193:DNN194 DXJ193:DXJ194 EHF193:EHF194 ERB193:ERB194 FAX193:FAX194 FKT193:FKT194 FUP193:FUP194 GEL193:GEL194 GOH193:GOH194 GYD193:GYD194 HHZ193:HHZ194 HRV193:HRV194 IBR193:IBR194 ILN193:ILN194 IVJ193:IVJ194 JFF193:JFF194 JPB193:JPB194 JYX193:JYX194 KIT193:KIT194 KSP193:KSP194 LCL193:LCL194 LMH193:LMH194 LWD193:LWD194 MFZ193:MFZ194 MPV193:MPV194 MZR193:MZR194 NJN193:NJN194 NTJ193:NTJ194 ODF193:ODF194 ONB193:ONB194 OWX193:OWX194 PGT193:PGT194 PQP193:PQP194 QAL193:QAL194 QKH193:QKH194 QUD193:QUD194 RDZ193:RDZ194 RNV193:RNV194 RXR193:RXR194 SHN193:SHN194 SRJ193:SRJ194 TBF193:TBF194 TLB193:TLB194 TUX193:TUX194 UET193:UET194 UOP193:UOP194 UYL193:UYL194 VIH193:VIH194 VSD193:VSD194 WBZ193:WBZ194 WLV193:WLV194 WVR193:WVR194 J65729:J65730 JF65729:JF65730 TB65729:TB65730 ACX65729:ACX65730 AMT65729:AMT65730 AWP65729:AWP65730 BGL65729:BGL65730 BQH65729:BQH65730 CAD65729:CAD65730 CJZ65729:CJZ65730 CTV65729:CTV65730 DDR65729:DDR65730 DNN65729:DNN65730 DXJ65729:DXJ65730 EHF65729:EHF65730 ERB65729:ERB65730 FAX65729:FAX65730 FKT65729:FKT65730 FUP65729:FUP65730 GEL65729:GEL65730 GOH65729:GOH65730 GYD65729:GYD65730 HHZ65729:HHZ65730 HRV65729:HRV65730 IBR65729:IBR65730 ILN65729:ILN65730 IVJ65729:IVJ65730 JFF65729:JFF65730 JPB65729:JPB65730 JYX65729:JYX65730 KIT65729:KIT65730 KSP65729:KSP65730 LCL65729:LCL65730 LMH65729:LMH65730 LWD65729:LWD65730 MFZ65729:MFZ65730 MPV65729:MPV65730 MZR65729:MZR65730 NJN65729:NJN65730 NTJ65729:NTJ65730 ODF65729:ODF65730 ONB65729:ONB65730 OWX65729:OWX65730 PGT65729:PGT65730 PQP65729:PQP65730 QAL65729:QAL65730 QKH65729:QKH65730 QUD65729:QUD65730 RDZ65729:RDZ65730 RNV65729:RNV65730 RXR65729:RXR65730 SHN65729:SHN65730 SRJ65729:SRJ65730 TBF65729:TBF65730 TLB65729:TLB65730 TUX65729:TUX65730 UET65729:UET65730 UOP65729:UOP65730 UYL65729:UYL65730 VIH65729:VIH65730 VSD65729:VSD65730 WBZ65729:WBZ65730 WLV65729:WLV65730 WVR65729:WVR65730 J131265:J131266 JF131265:JF131266 TB131265:TB131266 ACX131265:ACX131266 AMT131265:AMT131266 AWP131265:AWP131266 BGL131265:BGL131266 BQH131265:BQH131266 CAD131265:CAD131266 CJZ131265:CJZ131266 CTV131265:CTV131266 DDR131265:DDR131266 DNN131265:DNN131266 DXJ131265:DXJ131266 EHF131265:EHF131266 ERB131265:ERB131266 FAX131265:FAX131266 FKT131265:FKT131266 FUP131265:FUP131266 GEL131265:GEL131266 GOH131265:GOH131266 GYD131265:GYD131266 HHZ131265:HHZ131266 HRV131265:HRV131266 IBR131265:IBR131266 ILN131265:ILN131266 IVJ131265:IVJ131266 JFF131265:JFF131266 JPB131265:JPB131266 JYX131265:JYX131266 KIT131265:KIT131266 KSP131265:KSP131266 LCL131265:LCL131266 LMH131265:LMH131266 LWD131265:LWD131266 MFZ131265:MFZ131266 MPV131265:MPV131266 MZR131265:MZR131266 NJN131265:NJN131266 NTJ131265:NTJ131266 ODF131265:ODF131266 ONB131265:ONB131266 OWX131265:OWX131266 PGT131265:PGT131266 PQP131265:PQP131266 QAL131265:QAL131266 QKH131265:QKH131266 QUD131265:QUD131266 RDZ131265:RDZ131266 RNV131265:RNV131266 RXR131265:RXR131266 SHN131265:SHN131266 SRJ131265:SRJ131266 TBF131265:TBF131266 TLB131265:TLB131266 TUX131265:TUX131266 UET131265:UET131266 UOP131265:UOP131266 UYL131265:UYL131266 VIH131265:VIH131266 VSD131265:VSD131266 WBZ131265:WBZ131266 WLV131265:WLV131266 WVR131265:WVR131266 J196801:J196802 JF196801:JF196802 TB196801:TB196802 ACX196801:ACX196802 AMT196801:AMT196802 AWP196801:AWP196802 BGL196801:BGL196802 BQH196801:BQH196802 CAD196801:CAD196802 CJZ196801:CJZ196802 CTV196801:CTV196802 DDR196801:DDR196802 DNN196801:DNN196802 DXJ196801:DXJ196802 EHF196801:EHF196802 ERB196801:ERB196802 FAX196801:FAX196802 FKT196801:FKT196802 FUP196801:FUP196802 GEL196801:GEL196802 GOH196801:GOH196802 GYD196801:GYD196802 HHZ196801:HHZ196802 HRV196801:HRV196802 IBR196801:IBR196802 ILN196801:ILN196802 IVJ196801:IVJ196802 JFF196801:JFF196802 JPB196801:JPB196802 JYX196801:JYX196802 KIT196801:KIT196802 KSP196801:KSP196802 LCL196801:LCL196802 LMH196801:LMH196802 LWD196801:LWD196802 MFZ196801:MFZ196802 MPV196801:MPV196802 MZR196801:MZR196802 NJN196801:NJN196802 NTJ196801:NTJ196802 ODF196801:ODF196802 ONB196801:ONB196802 OWX196801:OWX196802 PGT196801:PGT196802 PQP196801:PQP196802 QAL196801:QAL196802 QKH196801:QKH196802 QUD196801:QUD196802 RDZ196801:RDZ196802 RNV196801:RNV196802 RXR196801:RXR196802 SHN196801:SHN196802 SRJ196801:SRJ196802 TBF196801:TBF196802 TLB196801:TLB196802 TUX196801:TUX196802 UET196801:UET196802 UOP196801:UOP196802 UYL196801:UYL196802 VIH196801:VIH196802 VSD196801:VSD196802 WBZ196801:WBZ196802 WLV196801:WLV196802 WVR196801:WVR196802 J262337:J262338 JF262337:JF262338 TB262337:TB262338 ACX262337:ACX262338 AMT262337:AMT262338 AWP262337:AWP262338 BGL262337:BGL262338 BQH262337:BQH262338 CAD262337:CAD262338 CJZ262337:CJZ262338 CTV262337:CTV262338 DDR262337:DDR262338 DNN262337:DNN262338 DXJ262337:DXJ262338 EHF262337:EHF262338 ERB262337:ERB262338 FAX262337:FAX262338 FKT262337:FKT262338 FUP262337:FUP262338 GEL262337:GEL262338 GOH262337:GOH262338 GYD262337:GYD262338 HHZ262337:HHZ262338 HRV262337:HRV262338 IBR262337:IBR262338 ILN262337:ILN262338 IVJ262337:IVJ262338 JFF262337:JFF262338 JPB262337:JPB262338 JYX262337:JYX262338 KIT262337:KIT262338 KSP262337:KSP262338 LCL262337:LCL262338 LMH262337:LMH262338 LWD262337:LWD262338 MFZ262337:MFZ262338 MPV262337:MPV262338 MZR262337:MZR262338 NJN262337:NJN262338 NTJ262337:NTJ262338 ODF262337:ODF262338 ONB262337:ONB262338 OWX262337:OWX262338 PGT262337:PGT262338 PQP262337:PQP262338 QAL262337:QAL262338 QKH262337:QKH262338 QUD262337:QUD262338 RDZ262337:RDZ262338 RNV262337:RNV262338 RXR262337:RXR262338 SHN262337:SHN262338 SRJ262337:SRJ262338 TBF262337:TBF262338 TLB262337:TLB262338 TUX262337:TUX262338 UET262337:UET262338 UOP262337:UOP262338 UYL262337:UYL262338 VIH262337:VIH262338 VSD262337:VSD262338 WBZ262337:WBZ262338 WLV262337:WLV262338 WVR262337:WVR262338 J327873:J327874 JF327873:JF327874 TB327873:TB327874 ACX327873:ACX327874 AMT327873:AMT327874 AWP327873:AWP327874 BGL327873:BGL327874 BQH327873:BQH327874 CAD327873:CAD327874 CJZ327873:CJZ327874 CTV327873:CTV327874 DDR327873:DDR327874 DNN327873:DNN327874 DXJ327873:DXJ327874 EHF327873:EHF327874 ERB327873:ERB327874 FAX327873:FAX327874 FKT327873:FKT327874 FUP327873:FUP327874 GEL327873:GEL327874 GOH327873:GOH327874 GYD327873:GYD327874 HHZ327873:HHZ327874 HRV327873:HRV327874 IBR327873:IBR327874 ILN327873:ILN327874 IVJ327873:IVJ327874 JFF327873:JFF327874 JPB327873:JPB327874 JYX327873:JYX327874 KIT327873:KIT327874 KSP327873:KSP327874 LCL327873:LCL327874 LMH327873:LMH327874 LWD327873:LWD327874 MFZ327873:MFZ327874 MPV327873:MPV327874 MZR327873:MZR327874 NJN327873:NJN327874 NTJ327873:NTJ327874 ODF327873:ODF327874 ONB327873:ONB327874 OWX327873:OWX327874 PGT327873:PGT327874 PQP327873:PQP327874 QAL327873:QAL327874 QKH327873:QKH327874 QUD327873:QUD327874 RDZ327873:RDZ327874 RNV327873:RNV327874 RXR327873:RXR327874 SHN327873:SHN327874 SRJ327873:SRJ327874 TBF327873:TBF327874 TLB327873:TLB327874 TUX327873:TUX327874 UET327873:UET327874 UOP327873:UOP327874 UYL327873:UYL327874 VIH327873:VIH327874 VSD327873:VSD327874 WBZ327873:WBZ327874 WLV327873:WLV327874 WVR327873:WVR327874 J393409:J393410 JF393409:JF393410 TB393409:TB393410 ACX393409:ACX393410 AMT393409:AMT393410 AWP393409:AWP393410 BGL393409:BGL393410 BQH393409:BQH393410 CAD393409:CAD393410 CJZ393409:CJZ393410 CTV393409:CTV393410 DDR393409:DDR393410 DNN393409:DNN393410 DXJ393409:DXJ393410 EHF393409:EHF393410 ERB393409:ERB393410 FAX393409:FAX393410 FKT393409:FKT393410 FUP393409:FUP393410 GEL393409:GEL393410 GOH393409:GOH393410 GYD393409:GYD393410 HHZ393409:HHZ393410 HRV393409:HRV393410 IBR393409:IBR393410 ILN393409:ILN393410 IVJ393409:IVJ393410 JFF393409:JFF393410 JPB393409:JPB393410 JYX393409:JYX393410 KIT393409:KIT393410 KSP393409:KSP393410 LCL393409:LCL393410 LMH393409:LMH393410 LWD393409:LWD393410 MFZ393409:MFZ393410 MPV393409:MPV393410 MZR393409:MZR393410 NJN393409:NJN393410 NTJ393409:NTJ393410 ODF393409:ODF393410 ONB393409:ONB393410 OWX393409:OWX393410 PGT393409:PGT393410 PQP393409:PQP393410 QAL393409:QAL393410 QKH393409:QKH393410 QUD393409:QUD393410 RDZ393409:RDZ393410 RNV393409:RNV393410 RXR393409:RXR393410 SHN393409:SHN393410 SRJ393409:SRJ393410 TBF393409:TBF393410 TLB393409:TLB393410 TUX393409:TUX393410 UET393409:UET393410 UOP393409:UOP393410 UYL393409:UYL393410 VIH393409:VIH393410 VSD393409:VSD393410 WBZ393409:WBZ393410 WLV393409:WLV393410 WVR393409:WVR393410 J458945:J458946 JF458945:JF458946 TB458945:TB458946 ACX458945:ACX458946 AMT458945:AMT458946 AWP458945:AWP458946 BGL458945:BGL458946 BQH458945:BQH458946 CAD458945:CAD458946 CJZ458945:CJZ458946 CTV458945:CTV458946 DDR458945:DDR458946 DNN458945:DNN458946 DXJ458945:DXJ458946 EHF458945:EHF458946 ERB458945:ERB458946 FAX458945:FAX458946 FKT458945:FKT458946 FUP458945:FUP458946 GEL458945:GEL458946 GOH458945:GOH458946 GYD458945:GYD458946 HHZ458945:HHZ458946 HRV458945:HRV458946 IBR458945:IBR458946 ILN458945:ILN458946 IVJ458945:IVJ458946 JFF458945:JFF458946 JPB458945:JPB458946 JYX458945:JYX458946 KIT458945:KIT458946 KSP458945:KSP458946 LCL458945:LCL458946 LMH458945:LMH458946 LWD458945:LWD458946 MFZ458945:MFZ458946 MPV458945:MPV458946 MZR458945:MZR458946 NJN458945:NJN458946 NTJ458945:NTJ458946 ODF458945:ODF458946 ONB458945:ONB458946 OWX458945:OWX458946 PGT458945:PGT458946 PQP458945:PQP458946 QAL458945:QAL458946 QKH458945:QKH458946 QUD458945:QUD458946 RDZ458945:RDZ458946 RNV458945:RNV458946 RXR458945:RXR458946 SHN458945:SHN458946 SRJ458945:SRJ458946 TBF458945:TBF458946 TLB458945:TLB458946 TUX458945:TUX458946 UET458945:UET458946 UOP458945:UOP458946 UYL458945:UYL458946 VIH458945:VIH458946 VSD458945:VSD458946 WBZ458945:WBZ458946 WLV458945:WLV458946 WVR458945:WVR458946 J524481:J524482 JF524481:JF524482 TB524481:TB524482 ACX524481:ACX524482 AMT524481:AMT524482 AWP524481:AWP524482 BGL524481:BGL524482 BQH524481:BQH524482 CAD524481:CAD524482 CJZ524481:CJZ524482 CTV524481:CTV524482 DDR524481:DDR524482 DNN524481:DNN524482 DXJ524481:DXJ524482 EHF524481:EHF524482 ERB524481:ERB524482 FAX524481:FAX524482 FKT524481:FKT524482 FUP524481:FUP524482 GEL524481:GEL524482 GOH524481:GOH524482 GYD524481:GYD524482 HHZ524481:HHZ524482 HRV524481:HRV524482 IBR524481:IBR524482 ILN524481:ILN524482 IVJ524481:IVJ524482 JFF524481:JFF524482 JPB524481:JPB524482 JYX524481:JYX524482 KIT524481:KIT524482 KSP524481:KSP524482 LCL524481:LCL524482 LMH524481:LMH524482 LWD524481:LWD524482 MFZ524481:MFZ524482 MPV524481:MPV524482 MZR524481:MZR524482 NJN524481:NJN524482 NTJ524481:NTJ524482 ODF524481:ODF524482 ONB524481:ONB524482 OWX524481:OWX524482 PGT524481:PGT524482 PQP524481:PQP524482 QAL524481:QAL524482 QKH524481:QKH524482 QUD524481:QUD524482 RDZ524481:RDZ524482 RNV524481:RNV524482 RXR524481:RXR524482 SHN524481:SHN524482 SRJ524481:SRJ524482 TBF524481:TBF524482 TLB524481:TLB524482 TUX524481:TUX524482 UET524481:UET524482 UOP524481:UOP524482 UYL524481:UYL524482 VIH524481:VIH524482 VSD524481:VSD524482 WBZ524481:WBZ524482 WLV524481:WLV524482 WVR524481:WVR524482 J590017:J590018 JF590017:JF590018 TB590017:TB590018 ACX590017:ACX590018 AMT590017:AMT590018 AWP590017:AWP590018 BGL590017:BGL590018 BQH590017:BQH590018 CAD590017:CAD590018 CJZ590017:CJZ590018 CTV590017:CTV590018 DDR590017:DDR590018 DNN590017:DNN590018 DXJ590017:DXJ590018 EHF590017:EHF590018 ERB590017:ERB590018 FAX590017:FAX590018 FKT590017:FKT590018 FUP590017:FUP590018 GEL590017:GEL590018 GOH590017:GOH590018 GYD590017:GYD590018 HHZ590017:HHZ590018 HRV590017:HRV590018 IBR590017:IBR590018 ILN590017:ILN590018 IVJ590017:IVJ590018 JFF590017:JFF590018 JPB590017:JPB590018 JYX590017:JYX590018 KIT590017:KIT590018 KSP590017:KSP590018 LCL590017:LCL590018 LMH590017:LMH590018 LWD590017:LWD590018 MFZ590017:MFZ590018 MPV590017:MPV590018 MZR590017:MZR590018 NJN590017:NJN590018 NTJ590017:NTJ590018 ODF590017:ODF590018 ONB590017:ONB590018 OWX590017:OWX590018 PGT590017:PGT590018 PQP590017:PQP590018 QAL590017:QAL590018 QKH590017:QKH590018 QUD590017:QUD590018 RDZ590017:RDZ590018 RNV590017:RNV590018 RXR590017:RXR590018 SHN590017:SHN590018 SRJ590017:SRJ590018 TBF590017:TBF590018 TLB590017:TLB590018 TUX590017:TUX590018 UET590017:UET590018 UOP590017:UOP590018 UYL590017:UYL590018 VIH590017:VIH590018 VSD590017:VSD590018 WBZ590017:WBZ590018 WLV590017:WLV590018 WVR590017:WVR590018 J655553:J655554 JF655553:JF655554 TB655553:TB655554 ACX655553:ACX655554 AMT655553:AMT655554 AWP655553:AWP655554 BGL655553:BGL655554 BQH655553:BQH655554 CAD655553:CAD655554 CJZ655553:CJZ655554 CTV655553:CTV655554 DDR655553:DDR655554 DNN655553:DNN655554 DXJ655553:DXJ655554 EHF655553:EHF655554 ERB655553:ERB655554 FAX655553:FAX655554 FKT655553:FKT655554 FUP655553:FUP655554 GEL655553:GEL655554 GOH655553:GOH655554 GYD655553:GYD655554 HHZ655553:HHZ655554 HRV655553:HRV655554 IBR655553:IBR655554 ILN655553:ILN655554 IVJ655553:IVJ655554 JFF655553:JFF655554 JPB655553:JPB655554 JYX655553:JYX655554 KIT655553:KIT655554 KSP655553:KSP655554 LCL655553:LCL655554 LMH655553:LMH655554 LWD655553:LWD655554 MFZ655553:MFZ655554 MPV655553:MPV655554 MZR655553:MZR655554 NJN655553:NJN655554 NTJ655553:NTJ655554 ODF655553:ODF655554 ONB655553:ONB655554 OWX655553:OWX655554 PGT655553:PGT655554 PQP655553:PQP655554 QAL655553:QAL655554 QKH655553:QKH655554 QUD655553:QUD655554 RDZ655553:RDZ655554 RNV655553:RNV655554 RXR655553:RXR655554 SHN655553:SHN655554 SRJ655553:SRJ655554 TBF655553:TBF655554 TLB655553:TLB655554 TUX655553:TUX655554 UET655553:UET655554 UOP655553:UOP655554 UYL655553:UYL655554 VIH655553:VIH655554 VSD655553:VSD655554 WBZ655553:WBZ655554 WLV655553:WLV655554 WVR655553:WVR655554 J721089:J721090 JF721089:JF721090 TB721089:TB721090 ACX721089:ACX721090 AMT721089:AMT721090 AWP721089:AWP721090 BGL721089:BGL721090 BQH721089:BQH721090 CAD721089:CAD721090 CJZ721089:CJZ721090 CTV721089:CTV721090 DDR721089:DDR721090 DNN721089:DNN721090 DXJ721089:DXJ721090 EHF721089:EHF721090 ERB721089:ERB721090 FAX721089:FAX721090 FKT721089:FKT721090 FUP721089:FUP721090 GEL721089:GEL721090 GOH721089:GOH721090 GYD721089:GYD721090 HHZ721089:HHZ721090 HRV721089:HRV721090 IBR721089:IBR721090 ILN721089:ILN721090 IVJ721089:IVJ721090 JFF721089:JFF721090 JPB721089:JPB721090 JYX721089:JYX721090 KIT721089:KIT721090 KSP721089:KSP721090 LCL721089:LCL721090 LMH721089:LMH721090 LWD721089:LWD721090 MFZ721089:MFZ721090 MPV721089:MPV721090 MZR721089:MZR721090 NJN721089:NJN721090 NTJ721089:NTJ721090 ODF721089:ODF721090 ONB721089:ONB721090 OWX721089:OWX721090 PGT721089:PGT721090 PQP721089:PQP721090 QAL721089:QAL721090 QKH721089:QKH721090 QUD721089:QUD721090 RDZ721089:RDZ721090 RNV721089:RNV721090 RXR721089:RXR721090 SHN721089:SHN721090 SRJ721089:SRJ721090 TBF721089:TBF721090 TLB721089:TLB721090 TUX721089:TUX721090 UET721089:UET721090 UOP721089:UOP721090 UYL721089:UYL721090 VIH721089:VIH721090 VSD721089:VSD721090 WBZ721089:WBZ721090 WLV721089:WLV721090 WVR721089:WVR721090 J786625:J786626 JF786625:JF786626 TB786625:TB786626 ACX786625:ACX786626 AMT786625:AMT786626 AWP786625:AWP786626 BGL786625:BGL786626 BQH786625:BQH786626 CAD786625:CAD786626 CJZ786625:CJZ786626 CTV786625:CTV786626 DDR786625:DDR786626 DNN786625:DNN786626 DXJ786625:DXJ786626 EHF786625:EHF786626 ERB786625:ERB786626 FAX786625:FAX786626 FKT786625:FKT786626 FUP786625:FUP786626 GEL786625:GEL786626 GOH786625:GOH786626 GYD786625:GYD786626 HHZ786625:HHZ786626 HRV786625:HRV786626 IBR786625:IBR786626 ILN786625:ILN786626 IVJ786625:IVJ786626 JFF786625:JFF786626 JPB786625:JPB786626 JYX786625:JYX786626 KIT786625:KIT786626 KSP786625:KSP786626 LCL786625:LCL786626 LMH786625:LMH786626 LWD786625:LWD786626 MFZ786625:MFZ786626 MPV786625:MPV786626 MZR786625:MZR786626 NJN786625:NJN786626 NTJ786625:NTJ786626 ODF786625:ODF786626 ONB786625:ONB786626 OWX786625:OWX786626 PGT786625:PGT786626 PQP786625:PQP786626 QAL786625:QAL786626 QKH786625:QKH786626 QUD786625:QUD786626 RDZ786625:RDZ786626 RNV786625:RNV786626 RXR786625:RXR786626 SHN786625:SHN786626 SRJ786625:SRJ786626 TBF786625:TBF786626 TLB786625:TLB786626 TUX786625:TUX786626 UET786625:UET786626 UOP786625:UOP786626 UYL786625:UYL786626 VIH786625:VIH786626 VSD786625:VSD786626 WBZ786625:WBZ786626 WLV786625:WLV786626 WVR786625:WVR786626 J852161:J852162 JF852161:JF852162 TB852161:TB852162 ACX852161:ACX852162 AMT852161:AMT852162 AWP852161:AWP852162 BGL852161:BGL852162 BQH852161:BQH852162 CAD852161:CAD852162 CJZ852161:CJZ852162 CTV852161:CTV852162 DDR852161:DDR852162 DNN852161:DNN852162 DXJ852161:DXJ852162 EHF852161:EHF852162 ERB852161:ERB852162 FAX852161:FAX852162 FKT852161:FKT852162 FUP852161:FUP852162 GEL852161:GEL852162 GOH852161:GOH852162 GYD852161:GYD852162 HHZ852161:HHZ852162 HRV852161:HRV852162 IBR852161:IBR852162 ILN852161:ILN852162 IVJ852161:IVJ852162 JFF852161:JFF852162 JPB852161:JPB852162 JYX852161:JYX852162 KIT852161:KIT852162 KSP852161:KSP852162 LCL852161:LCL852162 LMH852161:LMH852162 LWD852161:LWD852162 MFZ852161:MFZ852162 MPV852161:MPV852162 MZR852161:MZR852162 NJN852161:NJN852162 NTJ852161:NTJ852162 ODF852161:ODF852162 ONB852161:ONB852162 OWX852161:OWX852162 PGT852161:PGT852162 PQP852161:PQP852162 QAL852161:QAL852162 QKH852161:QKH852162 QUD852161:QUD852162 RDZ852161:RDZ852162 RNV852161:RNV852162 RXR852161:RXR852162 SHN852161:SHN852162 SRJ852161:SRJ852162 TBF852161:TBF852162 TLB852161:TLB852162 TUX852161:TUX852162 UET852161:UET852162 UOP852161:UOP852162 UYL852161:UYL852162 VIH852161:VIH852162 VSD852161:VSD852162 WBZ852161:WBZ852162 WLV852161:WLV852162 WVR852161:WVR852162 J917697:J917698 JF917697:JF917698 TB917697:TB917698 ACX917697:ACX917698 AMT917697:AMT917698 AWP917697:AWP917698 BGL917697:BGL917698 BQH917697:BQH917698 CAD917697:CAD917698 CJZ917697:CJZ917698 CTV917697:CTV917698 DDR917697:DDR917698 DNN917697:DNN917698 DXJ917697:DXJ917698 EHF917697:EHF917698 ERB917697:ERB917698 FAX917697:FAX917698 FKT917697:FKT917698 FUP917697:FUP917698 GEL917697:GEL917698 GOH917697:GOH917698 GYD917697:GYD917698 HHZ917697:HHZ917698 HRV917697:HRV917698 IBR917697:IBR917698 ILN917697:ILN917698 IVJ917697:IVJ917698 JFF917697:JFF917698 JPB917697:JPB917698 JYX917697:JYX917698 KIT917697:KIT917698 KSP917697:KSP917698 LCL917697:LCL917698 LMH917697:LMH917698 LWD917697:LWD917698 MFZ917697:MFZ917698 MPV917697:MPV917698 MZR917697:MZR917698 NJN917697:NJN917698 NTJ917697:NTJ917698 ODF917697:ODF917698 ONB917697:ONB917698 OWX917697:OWX917698 PGT917697:PGT917698 PQP917697:PQP917698 QAL917697:QAL917698 QKH917697:QKH917698 QUD917697:QUD917698 RDZ917697:RDZ917698 RNV917697:RNV917698 RXR917697:RXR917698 SHN917697:SHN917698 SRJ917697:SRJ917698 TBF917697:TBF917698 TLB917697:TLB917698 TUX917697:TUX917698 UET917697:UET917698 UOP917697:UOP917698 UYL917697:UYL917698 VIH917697:VIH917698 VSD917697:VSD917698 WBZ917697:WBZ917698 WLV917697:WLV917698 WVR917697:WVR917698 J983233:J983234 JF983233:JF983234 TB983233:TB983234 ACX983233:ACX983234 AMT983233:AMT983234 AWP983233:AWP983234 BGL983233:BGL983234 BQH983233:BQH983234 CAD983233:CAD983234 CJZ983233:CJZ983234 CTV983233:CTV983234 DDR983233:DDR983234 DNN983233:DNN983234 DXJ983233:DXJ983234 EHF983233:EHF983234 ERB983233:ERB983234 FAX983233:FAX983234 FKT983233:FKT983234 FUP983233:FUP983234 GEL983233:GEL983234 GOH983233:GOH983234 GYD983233:GYD983234 HHZ983233:HHZ983234 HRV983233:HRV983234 IBR983233:IBR983234 ILN983233:ILN983234 IVJ983233:IVJ983234 JFF983233:JFF983234 JPB983233:JPB983234 JYX983233:JYX983234 KIT983233:KIT983234 KSP983233:KSP983234 LCL983233:LCL983234 LMH983233:LMH983234 LWD983233:LWD983234 MFZ983233:MFZ983234 MPV983233:MPV983234 MZR983233:MZR983234 NJN983233:NJN983234 NTJ983233:NTJ983234 ODF983233:ODF983234 ONB983233:ONB983234 OWX983233:OWX983234 PGT983233:PGT983234 PQP983233:PQP983234 QAL983233:QAL983234 QKH983233:QKH983234 QUD983233:QUD983234 RDZ983233:RDZ983234 RNV983233:RNV983234 RXR983233:RXR983234 SHN983233:SHN983234 SRJ983233:SRJ983234 TBF983233:TBF983234 TLB983233:TLB983234 TUX983233:TUX983234 UET983233:UET983234 UOP983233:UOP983234 UYL983233:UYL983234 VIH983233:VIH983234 VSD983233:VSD983234 WBZ983233:WBZ983234 WLV983233:WLV983234 WVR983233:WVR983234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CF7A0-8150-4F8E-8FA6-F6760E73277A}">
  <dimension ref="A1:G26"/>
  <sheetViews>
    <sheetView workbookViewId="0">
      <selection activeCell="D2" sqref="D2"/>
    </sheetView>
  </sheetViews>
  <sheetFormatPr defaultRowHeight="19.5"/>
  <cols>
    <col min="1" max="1" width="6.75" style="545" customWidth="1"/>
    <col min="2" max="2" width="6.375" style="545" bestFit="1" customWidth="1"/>
    <col min="3" max="3" width="12.5" style="545" bestFit="1" customWidth="1"/>
    <col min="4" max="4" width="25.625" style="545" bestFit="1" customWidth="1"/>
    <col min="5" max="5" width="5.875" style="545" bestFit="1" customWidth="1"/>
    <col min="6" max="6" width="24.75" style="545" customWidth="1"/>
    <col min="7" max="7" width="15.875" style="545" bestFit="1" customWidth="1"/>
    <col min="8" max="256" width="9" style="545"/>
    <col min="257" max="257" width="6.75" style="545" customWidth="1"/>
    <col min="258" max="258" width="6.375" style="545" bestFit="1" customWidth="1"/>
    <col min="259" max="259" width="12.5" style="545" bestFit="1" customWidth="1"/>
    <col min="260" max="260" width="25.625" style="545" bestFit="1" customWidth="1"/>
    <col min="261" max="261" width="5.875" style="545" bestFit="1" customWidth="1"/>
    <col min="262" max="262" width="24.75" style="545" customWidth="1"/>
    <col min="263" max="263" width="15.875" style="545" bestFit="1" customWidth="1"/>
    <col min="264" max="512" width="9" style="545"/>
    <col min="513" max="513" width="6.75" style="545" customWidth="1"/>
    <col min="514" max="514" width="6.375" style="545" bestFit="1" customWidth="1"/>
    <col min="515" max="515" width="12.5" style="545" bestFit="1" customWidth="1"/>
    <col min="516" max="516" width="25.625" style="545" bestFit="1" customWidth="1"/>
    <col min="517" max="517" width="5.875" style="545" bestFit="1" customWidth="1"/>
    <col min="518" max="518" width="24.75" style="545" customWidth="1"/>
    <col min="519" max="519" width="15.875" style="545" bestFit="1" customWidth="1"/>
    <col min="520" max="768" width="9" style="545"/>
    <col min="769" max="769" width="6.75" style="545" customWidth="1"/>
    <col min="770" max="770" width="6.375" style="545" bestFit="1" customWidth="1"/>
    <col min="771" max="771" width="12.5" style="545" bestFit="1" customWidth="1"/>
    <col min="772" max="772" width="25.625" style="545" bestFit="1" customWidth="1"/>
    <col min="773" max="773" width="5.875" style="545" bestFit="1" customWidth="1"/>
    <col min="774" max="774" width="24.75" style="545" customWidth="1"/>
    <col min="775" max="775" width="15.875" style="545" bestFit="1" customWidth="1"/>
    <col min="776" max="1024" width="9" style="545"/>
    <col min="1025" max="1025" width="6.75" style="545" customWidth="1"/>
    <col min="1026" max="1026" width="6.375" style="545" bestFit="1" customWidth="1"/>
    <col min="1027" max="1027" width="12.5" style="545" bestFit="1" customWidth="1"/>
    <col min="1028" max="1028" width="25.625" style="545" bestFit="1" customWidth="1"/>
    <col min="1029" max="1029" width="5.875" style="545" bestFit="1" customWidth="1"/>
    <col min="1030" max="1030" width="24.75" style="545" customWidth="1"/>
    <col min="1031" max="1031" width="15.875" style="545" bestFit="1" customWidth="1"/>
    <col min="1032" max="1280" width="9" style="545"/>
    <col min="1281" max="1281" width="6.75" style="545" customWidth="1"/>
    <col min="1282" max="1282" width="6.375" style="545" bestFit="1" customWidth="1"/>
    <col min="1283" max="1283" width="12.5" style="545" bestFit="1" customWidth="1"/>
    <col min="1284" max="1284" width="25.625" style="545" bestFit="1" customWidth="1"/>
    <col min="1285" max="1285" width="5.875" style="545" bestFit="1" customWidth="1"/>
    <col min="1286" max="1286" width="24.75" style="545" customWidth="1"/>
    <col min="1287" max="1287" width="15.875" style="545" bestFit="1" customWidth="1"/>
    <col min="1288" max="1536" width="9" style="545"/>
    <col min="1537" max="1537" width="6.75" style="545" customWidth="1"/>
    <col min="1538" max="1538" width="6.375" style="545" bestFit="1" customWidth="1"/>
    <col min="1539" max="1539" width="12.5" style="545" bestFit="1" customWidth="1"/>
    <col min="1540" max="1540" width="25.625" style="545" bestFit="1" customWidth="1"/>
    <col min="1541" max="1541" width="5.875" style="545" bestFit="1" customWidth="1"/>
    <col min="1542" max="1542" width="24.75" style="545" customWidth="1"/>
    <col min="1543" max="1543" width="15.875" style="545" bestFit="1" customWidth="1"/>
    <col min="1544" max="1792" width="9" style="545"/>
    <col min="1793" max="1793" width="6.75" style="545" customWidth="1"/>
    <col min="1794" max="1794" width="6.375" style="545" bestFit="1" customWidth="1"/>
    <col min="1795" max="1795" width="12.5" style="545" bestFit="1" customWidth="1"/>
    <col min="1796" max="1796" width="25.625" style="545" bestFit="1" customWidth="1"/>
    <col min="1797" max="1797" width="5.875" style="545" bestFit="1" customWidth="1"/>
    <col min="1798" max="1798" width="24.75" style="545" customWidth="1"/>
    <col min="1799" max="1799" width="15.875" style="545" bestFit="1" customWidth="1"/>
    <col min="1800" max="2048" width="9" style="545"/>
    <col min="2049" max="2049" width="6.75" style="545" customWidth="1"/>
    <col min="2050" max="2050" width="6.375" style="545" bestFit="1" customWidth="1"/>
    <col min="2051" max="2051" width="12.5" style="545" bestFit="1" customWidth="1"/>
    <col min="2052" max="2052" width="25.625" style="545" bestFit="1" customWidth="1"/>
    <col min="2053" max="2053" width="5.875" style="545" bestFit="1" customWidth="1"/>
    <col min="2054" max="2054" width="24.75" style="545" customWidth="1"/>
    <col min="2055" max="2055" width="15.875" style="545" bestFit="1" customWidth="1"/>
    <col min="2056" max="2304" width="9" style="545"/>
    <col min="2305" max="2305" width="6.75" style="545" customWidth="1"/>
    <col min="2306" max="2306" width="6.375" style="545" bestFit="1" customWidth="1"/>
    <col min="2307" max="2307" width="12.5" style="545" bestFit="1" customWidth="1"/>
    <col min="2308" max="2308" width="25.625" style="545" bestFit="1" customWidth="1"/>
    <col min="2309" max="2309" width="5.875" style="545" bestFit="1" customWidth="1"/>
    <col min="2310" max="2310" width="24.75" style="545" customWidth="1"/>
    <col min="2311" max="2311" width="15.875" style="545" bestFit="1" customWidth="1"/>
    <col min="2312" max="2560" width="9" style="545"/>
    <col min="2561" max="2561" width="6.75" style="545" customWidth="1"/>
    <col min="2562" max="2562" width="6.375" style="545" bestFit="1" customWidth="1"/>
    <col min="2563" max="2563" width="12.5" style="545" bestFit="1" customWidth="1"/>
    <col min="2564" max="2564" width="25.625" style="545" bestFit="1" customWidth="1"/>
    <col min="2565" max="2565" width="5.875" style="545" bestFit="1" customWidth="1"/>
    <col min="2566" max="2566" width="24.75" style="545" customWidth="1"/>
    <col min="2567" max="2567" width="15.875" style="545" bestFit="1" customWidth="1"/>
    <col min="2568" max="2816" width="9" style="545"/>
    <col min="2817" max="2817" width="6.75" style="545" customWidth="1"/>
    <col min="2818" max="2818" width="6.375" style="545" bestFit="1" customWidth="1"/>
    <col min="2819" max="2819" width="12.5" style="545" bestFit="1" customWidth="1"/>
    <col min="2820" max="2820" width="25.625" style="545" bestFit="1" customWidth="1"/>
    <col min="2821" max="2821" width="5.875" style="545" bestFit="1" customWidth="1"/>
    <col min="2822" max="2822" width="24.75" style="545" customWidth="1"/>
    <col min="2823" max="2823" width="15.875" style="545" bestFit="1" customWidth="1"/>
    <col min="2824" max="3072" width="9" style="545"/>
    <col min="3073" max="3073" width="6.75" style="545" customWidth="1"/>
    <col min="3074" max="3074" width="6.375" style="545" bestFit="1" customWidth="1"/>
    <col min="3075" max="3075" width="12.5" style="545" bestFit="1" customWidth="1"/>
    <col min="3076" max="3076" width="25.625" style="545" bestFit="1" customWidth="1"/>
    <col min="3077" max="3077" width="5.875" style="545" bestFit="1" customWidth="1"/>
    <col min="3078" max="3078" width="24.75" style="545" customWidth="1"/>
    <col min="3079" max="3079" width="15.875" style="545" bestFit="1" customWidth="1"/>
    <col min="3080" max="3328" width="9" style="545"/>
    <col min="3329" max="3329" width="6.75" style="545" customWidth="1"/>
    <col min="3330" max="3330" width="6.375" style="545" bestFit="1" customWidth="1"/>
    <col min="3331" max="3331" width="12.5" style="545" bestFit="1" customWidth="1"/>
    <col min="3332" max="3332" width="25.625" style="545" bestFit="1" customWidth="1"/>
    <col min="3333" max="3333" width="5.875" style="545" bestFit="1" customWidth="1"/>
    <col min="3334" max="3334" width="24.75" style="545" customWidth="1"/>
    <col min="3335" max="3335" width="15.875" style="545" bestFit="1" customWidth="1"/>
    <col min="3336" max="3584" width="9" style="545"/>
    <col min="3585" max="3585" width="6.75" style="545" customWidth="1"/>
    <col min="3586" max="3586" width="6.375" style="545" bestFit="1" customWidth="1"/>
    <col min="3587" max="3587" width="12.5" style="545" bestFit="1" customWidth="1"/>
    <col min="3588" max="3588" width="25.625" style="545" bestFit="1" customWidth="1"/>
    <col min="3589" max="3589" width="5.875" style="545" bestFit="1" customWidth="1"/>
    <col min="3590" max="3590" width="24.75" style="545" customWidth="1"/>
    <col min="3591" max="3591" width="15.875" style="545" bestFit="1" customWidth="1"/>
    <col min="3592" max="3840" width="9" style="545"/>
    <col min="3841" max="3841" width="6.75" style="545" customWidth="1"/>
    <col min="3842" max="3842" width="6.375" style="545" bestFit="1" customWidth="1"/>
    <col min="3843" max="3843" width="12.5" style="545" bestFit="1" customWidth="1"/>
    <col min="3844" max="3844" width="25.625" style="545" bestFit="1" customWidth="1"/>
    <col min="3845" max="3845" width="5.875" style="545" bestFit="1" customWidth="1"/>
    <col min="3846" max="3846" width="24.75" style="545" customWidth="1"/>
    <col min="3847" max="3847" width="15.875" style="545" bestFit="1" customWidth="1"/>
    <col min="3848" max="4096" width="9" style="545"/>
    <col min="4097" max="4097" width="6.75" style="545" customWidth="1"/>
    <col min="4098" max="4098" width="6.375" style="545" bestFit="1" customWidth="1"/>
    <col min="4099" max="4099" width="12.5" style="545" bestFit="1" customWidth="1"/>
    <col min="4100" max="4100" width="25.625" style="545" bestFit="1" customWidth="1"/>
    <col min="4101" max="4101" width="5.875" style="545" bestFit="1" customWidth="1"/>
    <col min="4102" max="4102" width="24.75" style="545" customWidth="1"/>
    <col min="4103" max="4103" width="15.875" style="545" bestFit="1" customWidth="1"/>
    <col min="4104" max="4352" width="9" style="545"/>
    <col min="4353" max="4353" width="6.75" style="545" customWidth="1"/>
    <col min="4354" max="4354" width="6.375" style="545" bestFit="1" customWidth="1"/>
    <col min="4355" max="4355" width="12.5" style="545" bestFit="1" customWidth="1"/>
    <col min="4356" max="4356" width="25.625" style="545" bestFit="1" customWidth="1"/>
    <col min="4357" max="4357" width="5.875" style="545" bestFit="1" customWidth="1"/>
    <col min="4358" max="4358" width="24.75" style="545" customWidth="1"/>
    <col min="4359" max="4359" width="15.875" style="545" bestFit="1" customWidth="1"/>
    <col min="4360" max="4608" width="9" style="545"/>
    <col min="4609" max="4609" width="6.75" style="545" customWidth="1"/>
    <col min="4610" max="4610" width="6.375" style="545" bestFit="1" customWidth="1"/>
    <col min="4611" max="4611" width="12.5" style="545" bestFit="1" customWidth="1"/>
    <col min="4612" max="4612" width="25.625" style="545" bestFit="1" customWidth="1"/>
    <col min="4613" max="4613" width="5.875" style="545" bestFit="1" customWidth="1"/>
    <col min="4614" max="4614" width="24.75" style="545" customWidth="1"/>
    <col min="4615" max="4615" width="15.875" style="545" bestFit="1" customWidth="1"/>
    <col min="4616" max="4864" width="9" style="545"/>
    <col min="4865" max="4865" width="6.75" style="545" customWidth="1"/>
    <col min="4866" max="4866" width="6.375" style="545" bestFit="1" customWidth="1"/>
    <col min="4867" max="4867" width="12.5" style="545" bestFit="1" customWidth="1"/>
    <col min="4868" max="4868" width="25.625" style="545" bestFit="1" customWidth="1"/>
    <col min="4869" max="4869" width="5.875" style="545" bestFit="1" customWidth="1"/>
    <col min="4870" max="4870" width="24.75" style="545" customWidth="1"/>
    <col min="4871" max="4871" width="15.875" style="545" bestFit="1" customWidth="1"/>
    <col min="4872" max="5120" width="9" style="545"/>
    <col min="5121" max="5121" width="6.75" style="545" customWidth="1"/>
    <col min="5122" max="5122" width="6.375" style="545" bestFit="1" customWidth="1"/>
    <col min="5123" max="5123" width="12.5" style="545" bestFit="1" customWidth="1"/>
    <col min="5124" max="5124" width="25.625" style="545" bestFit="1" customWidth="1"/>
    <col min="5125" max="5125" width="5.875" style="545" bestFit="1" customWidth="1"/>
    <col min="5126" max="5126" width="24.75" style="545" customWidth="1"/>
    <col min="5127" max="5127" width="15.875" style="545" bestFit="1" customWidth="1"/>
    <col min="5128" max="5376" width="9" style="545"/>
    <col min="5377" max="5377" width="6.75" style="545" customWidth="1"/>
    <col min="5378" max="5378" width="6.375" style="545" bestFit="1" customWidth="1"/>
    <col min="5379" max="5379" width="12.5" style="545" bestFit="1" customWidth="1"/>
    <col min="5380" max="5380" width="25.625" style="545" bestFit="1" customWidth="1"/>
    <col min="5381" max="5381" width="5.875" style="545" bestFit="1" customWidth="1"/>
    <col min="5382" max="5382" width="24.75" style="545" customWidth="1"/>
    <col min="5383" max="5383" width="15.875" style="545" bestFit="1" customWidth="1"/>
    <col min="5384" max="5632" width="9" style="545"/>
    <col min="5633" max="5633" width="6.75" style="545" customWidth="1"/>
    <col min="5634" max="5634" width="6.375" style="545" bestFit="1" customWidth="1"/>
    <col min="5635" max="5635" width="12.5" style="545" bestFit="1" customWidth="1"/>
    <col min="5636" max="5636" width="25.625" style="545" bestFit="1" customWidth="1"/>
    <col min="5637" max="5637" width="5.875" style="545" bestFit="1" customWidth="1"/>
    <col min="5638" max="5638" width="24.75" style="545" customWidth="1"/>
    <col min="5639" max="5639" width="15.875" style="545" bestFit="1" customWidth="1"/>
    <col min="5640" max="5888" width="9" style="545"/>
    <col min="5889" max="5889" width="6.75" style="545" customWidth="1"/>
    <col min="5890" max="5890" width="6.375" style="545" bestFit="1" customWidth="1"/>
    <col min="5891" max="5891" width="12.5" style="545" bestFit="1" customWidth="1"/>
    <col min="5892" max="5892" width="25.625" style="545" bestFit="1" customWidth="1"/>
    <col min="5893" max="5893" width="5.875" style="545" bestFit="1" customWidth="1"/>
    <col min="5894" max="5894" width="24.75" style="545" customWidth="1"/>
    <col min="5895" max="5895" width="15.875" style="545" bestFit="1" customWidth="1"/>
    <col min="5896" max="6144" width="9" style="545"/>
    <col min="6145" max="6145" width="6.75" style="545" customWidth="1"/>
    <col min="6146" max="6146" width="6.375" style="545" bestFit="1" customWidth="1"/>
    <col min="6147" max="6147" width="12.5" style="545" bestFit="1" customWidth="1"/>
    <col min="6148" max="6148" width="25.625" style="545" bestFit="1" customWidth="1"/>
    <col min="6149" max="6149" width="5.875" style="545" bestFit="1" customWidth="1"/>
    <col min="6150" max="6150" width="24.75" style="545" customWidth="1"/>
    <col min="6151" max="6151" width="15.875" style="545" bestFit="1" customWidth="1"/>
    <col min="6152" max="6400" width="9" style="545"/>
    <col min="6401" max="6401" width="6.75" style="545" customWidth="1"/>
    <col min="6402" max="6402" width="6.375" style="545" bestFit="1" customWidth="1"/>
    <col min="6403" max="6403" width="12.5" style="545" bestFit="1" customWidth="1"/>
    <col min="6404" max="6404" width="25.625" style="545" bestFit="1" customWidth="1"/>
    <col min="6405" max="6405" width="5.875" style="545" bestFit="1" customWidth="1"/>
    <col min="6406" max="6406" width="24.75" style="545" customWidth="1"/>
    <col min="6407" max="6407" width="15.875" style="545" bestFit="1" customWidth="1"/>
    <col min="6408" max="6656" width="9" style="545"/>
    <col min="6657" max="6657" width="6.75" style="545" customWidth="1"/>
    <col min="6658" max="6658" width="6.375" style="545" bestFit="1" customWidth="1"/>
    <col min="6659" max="6659" width="12.5" style="545" bestFit="1" customWidth="1"/>
    <col min="6660" max="6660" width="25.625" style="545" bestFit="1" customWidth="1"/>
    <col min="6661" max="6661" width="5.875" style="545" bestFit="1" customWidth="1"/>
    <col min="6662" max="6662" width="24.75" style="545" customWidth="1"/>
    <col min="6663" max="6663" width="15.875" style="545" bestFit="1" customWidth="1"/>
    <col min="6664" max="6912" width="9" style="545"/>
    <col min="6913" max="6913" width="6.75" style="545" customWidth="1"/>
    <col min="6914" max="6914" width="6.375" style="545" bestFit="1" customWidth="1"/>
    <col min="6915" max="6915" width="12.5" style="545" bestFit="1" customWidth="1"/>
    <col min="6916" max="6916" width="25.625" style="545" bestFit="1" customWidth="1"/>
    <col min="6917" max="6917" width="5.875" style="545" bestFit="1" customWidth="1"/>
    <col min="6918" max="6918" width="24.75" style="545" customWidth="1"/>
    <col min="6919" max="6919" width="15.875" style="545" bestFit="1" customWidth="1"/>
    <col min="6920" max="7168" width="9" style="545"/>
    <col min="7169" max="7169" width="6.75" style="545" customWidth="1"/>
    <col min="7170" max="7170" width="6.375" style="545" bestFit="1" customWidth="1"/>
    <col min="7171" max="7171" width="12.5" style="545" bestFit="1" customWidth="1"/>
    <col min="7172" max="7172" width="25.625" style="545" bestFit="1" customWidth="1"/>
    <col min="7173" max="7173" width="5.875" style="545" bestFit="1" customWidth="1"/>
    <col min="7174" max="7174" width="24.75" style="545" customWidth="1"/>
    <col min="7175" max="7175" width="15.875" style="545" bestFit="1" customWidth="1"/>
    <col min="7176" max="7424" width="9" style="545"/>
    <col min="7425" max="7425" width="6.75" style="545" customWidth="1"/>
    <col min="7426" max="7426" width="6.375" style="545" bestFit="1" customWidth="1"/>
    <col min="7427" max="7427" width="12.5" style="545" bestFit="1" customWidth="1"/>
    <col min="7428" max="7428" width="25.625" style="545" bestFit="1" customWidth="1"/>
    <col min="7429" max="7429" width="5.875" style="545" bestFit="1" customWidth="1"/>
    <col min="7430" max="7430" width="24.75" style="545" customWidth="1"/>
    <col min="7431" max="7431" width="15.875" style="545" bestFit="1" customWidth="1"/>
    <col min="7432" max="7680" width="9" style="545"/>
    <col min="7681" max="7681" width="6.75" style="545" customWidth="1"/>
    <col min="7682" max="7682" width="6.375" style="545" bestFit="1" customWidth="1"/>
    <col min="7683" max="7683" width="12.5" style="545" bestFit="1" customWidth="1"/>
    <col min="7684" max="7684" width="25.625" style="545" bestFit="1" customWidth="1"/>
    <col min="7685" max="7685" width="5.875" style="545" bestFit="1" customWidth="1"/>
    <col min="7686" max="7686" width="24.75" style="545" customWidth="1"/>
    <col min="7687" max="7687" width="15.875" style="545" bestFit="1" customWidth="1"/>
    <col min="7688" max="7936" width="9" style="545"/>
    <col min="7937" max="7937" width="6.75" style="545" customWidth="1"/>
    <col min="7938" max="7938" width="6.375" style="545" bestFit="1" customWidth="1"/>
    <col min="7939" max="7939" width="12.5" style="545" bestFit="1" customWidth="1"/>
    <col min="7940" max="7940" width="25.625" style="545" bestFit="1" customWidth="1"/>
    <col min="7941" max="7941" width="5.875" style="545" bestFit="1" customWidth="1"/>
    <col min="7942" max="7942" width="24.75" style="545" customWidth="1"/>
    <col min="7943" max="7943" width="15.875" style="545" bestFit="1" customWidth="1"/>
    <col min="7944" max="8192" width="9" style="545"/>
    <col min="8193" max="8193" width="6.75" style="545" customWidth="1"/>
    <col min="8194" max="8194" width="6.375" style="545" bestFit="1" customWidth="1"/>
    <col min="8195" max="8195" width="12.5" style="545" bestFit="1" customWidth="1"/>
    <col min="8196" max="8196" width="25.625" style="545" bestFit="1" customWidth="1"/>
    <col min="8197" max="8197" width="5.875" style="545" bestFit="1" customWidth="1"/>
    <col min="8198" max="8198" width="24.75" style="545" customWidth="1"/>
    <col min="8199" max="8199" width="15.875" style="545" bestFit="1" customWidth="1"/>
    <col min="8200" max="8448" width="9" style="545"/>
    <col min="8449" max="8449" width="6.75" style="545" customWidth="1"/>
    <col min="8450" max="8450" width="6.375" style="545" bestFit="1" customWidth="1"/>
    <col min="8451" max="8451" width="12.5" style="545" bestFit="1" customWidth="1"/>
    <col min="8452" max="8452" width="25.625" style="545" bestFit="1" customWidth="1"/>
    <col min="8453" max="8453" width="5.875" style="545" bestFit="1" customWidth="1"/>
    <col min="8454" max="8454" width="24.75" style="545" customWidth="1"/>
    <col min="8455" max="8455" width="15.875" style="545" bestFit="1" customWidth="1"/>
    <col min="8456" max="8704" width="9" style="545"/>
    <col min="8705" max="8705" width="6.75" style="545" customWidth="1"/>
    <col min="8706" max="8706" width="6.375" style="545" bestFit="1" customWidth="1"/>
    <col min="8707" max="8707" width="12.5" style="545" bestFit="1" customWidth="1"/>
    <col min="8708" max="8708" width="25.625" style="545" bestFit="1" customWidth="1"/>
    <col min="8709" max="8709" width="5.875" style="545" bestFit="1" customWidth="1"/>
    <col min="8710" max="8710" width="24.75" style="545" customWidth="1"/>
    <col min="8711" max="8711" width="15.875" style="545" bestFit="1" customWidth="1"/>
    <col min="8712" max="8960" width="9" style="545"/>
    <col min="8961" max="8961" width="6.75" style="545" customWidth="1"/>
    <col min="8962" max="8962" width="6.375" style="545" bestFit="1" customWidth="1"/>
    <col min="8963" max="8963" width="12.5" style="545" bestFit="1" customWidth="1"/>
    <col min="8964" max="8964" width="25.625" style="545" bestFit="1" customWidth="1"/>
    <col min="8965" max="8965" width="5.875" style="545" bestFit="1" customWidth="1"/>
    <col min="8966" max="8966" width="24.75" style="545" customWidth="1"/>
    <col min="8967" max="8967" width="15.875" style="545" bestFit="1" customWidth="1"/>
    <col min="8968" max="9216" width="9" style="545"/>
    <col min="9217" max="9217" width="6.75" style="545" customWidth="1"/>
    <col min="9218" max="9218" width="6.375" style="545" bestFit="1" customWidth="1"/>
    <col min="9219" max="9219" width="12.5" style="545" bestFit="1" customWidth="1"/>
    <col min="9220" max="9220" width="25.625" style="545" bestFit="1" customWidth="1"/>
    <col min="9221" max="9221" width="5.875" style="545" bestFit="1" customWidth="1"/>
    <col min="9222" max="9222" width="24.75" style="545" customWidth="1"/>
    <col min="9223" max="9223" width="15.875" style="545" bestFit="1" customWidth="1"/>
    <col min="9224" max="9472" width="9" style="545"/>
    <col min="9473" max="9473" width="6.75" style="545" customWidth="1"/>
    <col min="9474" max="9474" width="6.375" style="545" bestFit="1" customWidth="1"/>
    <col min="9475" max="9475" width="12.5" style="545" bestFit="1" customWidth="1"/>
    <col min="9476" max="9476" width="25.625" style="545" bestFit="1" customWidth="1"/>
    <col min="9477" max="9477" width="5.875" style="545" bestFit="1" customWidth="1"/>
    <col min="9478" max="9478" width="24.75" style="545" customWidth="1"/>
    <col min="9479" max="9479" width="15.875" style="545" bestFit="1" customWidth="1"/>
    <col min="9480" max="9728" width="9" style="545"/>
    <col min="9729" max="9729" width="6.75" style="545" customWidth="1"/>
    <col min="9730" max="9730" width="6.375" style="545" bestFit="1" customWidth="1"/>
    <col min="9731" max="9731" width="12.5" style="545" bestFit="1" customWidth="1"/>
    <col min="9732" max="9732" width="25.625" style="545" bestFit="1" customWidth="1"/>
    <col min="9733" max="9733" width="5.875" style="545" bestFit="1" customWidth="1"/>
    <col min="9734" max="9734" width="24.75" style="545" customWidth="1"/>
    <col min="9735" max="9735" width="15.875" style="545" bestFit="1" customWidth="1"/>
    <col min="9736" max="9984" width="9" style="545"/>
    <col min="9985" max="9985" width="6.75" style="545" customWidth="1"/>
    <col min="9986" max="9986" width="6.375" style="545" bestFit="1" customWidth="1"/>
    <col min="9987" max="9987" width="12.5" style="545" bestFit="1" customWidth="1"/>
    <col min="9988" max="9988" width="25.625" style="545" bestFit="1" customWidth="1"/>
    <col min="9989" max="9989" width="5.875" style="545" bestFit="1" customWidth="1"/>
    <col min="9990" max="9990" width="24.75" style="545" customWidth="1"/>
    <col min="9991" max="9991" width="15.875" style="545" bestFit="1" customWidth="1"/>
    <col min="9992" max="10240" width="9" style="545"/>
    <col min="10241" max="10241" width="6.75" style="545" customWidth="1"/>
    <col min="10242" max="10242" width="6.375" style="545" bestFit="1" customWidth="1"/>
    <col min="10243" max="10243" width="12.5" style="545" bestFit="1" customWidth="1"/>
    <col min="10244" max="10244" width="25.625" style="545" bestFit="1" customWidth="1"/>
    <col min="10245" max="10245" width="5.875" style="545" bestFit="1" customWidth="1"/>
    <col min="10246" max="10246" width="24.75" style="545" customWidth="1"/>
    <col min="10247" max="10247" width="15.875" style="545" bestFit="1" customWidth="1"/>
    <col min="10248" max="10496" width="9" style="545"/>
    <col min="10497" max="10497" width="6.75" style="545" customWidth="1"/>
    <col min="10498" max="10498" width="6.375" style="545" bestFit="1" customWidth="1"/>
    <col min="10499" max="10499" width="12.5" style="545" bestFit="1" customWidth="1"/>
    <col min="10500" max="10500" width="25.625" style="545" bestFit="1" customWidth="1"/>
    <col min="10501" max="10501" width="5.875" style="545" bestFit="1" customWidth="1"/>
    <col min="10502" max="10502" width="24.75" style="545" customWidth="1"/>
    <col min="10503" max="10503" width="15.875" style="545" bestFit="1" customWidth="1"/>
    <col min="10504" max="10752" width="9" style="545"/>
    <col min="10753" max="10753" width="6.75" style="545" customWidth="1"/>
    <col min="10754" max="10754" width="6.375" style="545" bestFit="1" customWidth="1"/>
    <col min="10755" max="10755" width="12.5" style="545" bestFit="1" customWidth="1"/>
    <col min="10756" max="10756" width="25.625" style="545" bestFit="1" customWidth="1"/>
    <col min="10757" max="10757" width="5.875" style="545" bestFit="1" customWidth="1"/>
    <col min="10758" max="10758" width="24.75" style="545" customWidth="1"/>
    <col min="10759" max="10759" width="15.875" style="545" bestFit="1" customWidth="1"/>
    <col min="10760" max="11008" width="9" style="545"/>
    <col min="11009" max="11009" width="6.75" style="545" customWidth="1"/>
    <col min="11010" max="11010" width="6.375" style="545" bestFit="1" customWidth="1"/>
    <col min="11011" max="11011" width="12.5" style="545" bestFit="1" customWidth="1"/>
    <col min="11012" max="11012" width="25.625" style="545" bestFit="1" customWidth="1"/>
    <col min="11013" max="11013" width="5.875" style="545" bestFit="1" customWidth="1"/>
    <col min="11014" max="11014" width="24.75" style="545" customWidth="1"/>
    <col min="11015" max="11015" width="15.875" style="545" bestFit="1" customWidth="1"/>
    <col min="11016" max="11264" width="9" style="545"/>
    <col min="11265" max="11265" width="6.75" style="545" customWidth="1"/>
    <col min="11266" max="11266" width="6.375" style="545" bestFit="1" customWidth="1"/>
    <col min="11267" max="11267" width="12.5" style="545" bestFit="1" customWidth="1"/>
    <col min="11268" max="11268" width="25.625" style="545" bestFit="1" customWidth="1"/>
    <col min="11269" max="11269" width="5.875" style="545" bestFit="1" customWidth="1"/>
    <col min="11270" max="11270" width="24.75" style="545" customWidth="1"/>
    <col min="11271" max="11271" width="15.875" style="545" bestFit="1" customWidth="1"/>
    <col min="11272" max="11520" width="9" style="545"/>
    <col min="11521" max="11521" width="6.75" style="545" customWidth="1"/>
    <col min="11522" max="11522" width="6.375" style="545" bestFit="1" customWidth="1"/>
    <col min="11523" max="11523" width="12.5" style="545" bestFit="1" customWidth="1"/>
    <col min="11524" max="11524" width="25.625" style="545" bestFit="1" customWidth="1"/>
    <col min="11525" max="11525" width="5.875" style="545" bestFit="1" customWidth="1"/>
    <col min="11526" max="11526" width="24.75" style="545" customWidth="1"/>
    <col min="11527" max="11527" width="15.875" style="545" bestFit="1" customWidth="1"/>
    <col min="11528" max="11776" width="9" style="545"/>
    <col min="11777" max="11777" width="6.75" style="545" customWidth="1"/>
    <col min="11778" max="11778" width="6.375" style="545" bestFit="1" customWidth="1"/>
    <col min="11779" max="11779" width="12.5" style="545" bestFit="1" customWidth="1"/>
    <col min="11780" max="11780" width="25.625" style="545" bestFit="1" customWidth="1"/>
    <col min="11781" max="11781" width="5.875" style="545" bestFit="1" customWidth="1"/>
    <col min="11782" max="11782" width="24.75" style="545" customWidth="1"/>
    <col min="11783" max="11783" width="15.875" style="545" bestFit="1" customWidth="1"/>
    <col min="11784" max="12032" width="9" style="545"/>
    <col min="12033" max="12033" width="6.75" style="545" customWidth="1"/>
    <col min="12034" max="12034" width="6.375" style="545" bestFit="1" customWidth="1"/>
    <col min="12035" max="12035" width="12.5" style="545" bestFit="1" customWidth="1"/>
    <col min="12036" max="12036" width="25.625" style="545" bestFit="1" customWidth="1"/>
    <col min="12037" max="12037" width="5.875" style="545" bestFit="1" customWidth="1"/>
    <col min="12038" max="12038" width="24.75" style="545" customWidth="1"/>
    <col min="12039" max="12039" width="15.875" style="545" bestFit="1" customWidth="1"/>
    <col min="12040" max="12288" width="9" style="545"/>
    <col min="12289" max="12289" width="6.75" style="545" customWidth="1"/>
    <col min="12290" max="12290" width="6.375" style="545" bestFit="1" customWidth="1"/>
    <col min="12291" max="12291" width="12.5" style="545" bestFit="1" customWidth="1"/>
    <col min="12292" max="12292" width="25.625" style="545" bestFit="1" customWidth="1"/>
    <col min="12293" max="12293" width="5.875" style="545" bestFit="1" customWidth="1"/>
    <col min="12294" max="12294" width="24.75" style="545" customWidth="1"/>
    <col min="12295" max="12295" width="15.875" style="545" bestFit="1" customWidth="1"/>
    <col min="12296" max="12544" width="9" style="545"/>
    <col min="12545" max="12545" width="6.75" style="545" customWidth="1"/>
    <col min="12546" max="12546" width="6.375" style="545" bestFit="1" customWidth="1"/>
    <col min="12547" max="12547" width="12.5" style="545" bestFit="1" customWidth="1"/>
    <col min="12548" max="12548" width="25.625" style="545" bestFit="1" customWidth="1"/>
    <col min="12549" max="12549" width="5.875" style="545" bestFit="1" customWidth="1"/>
    <col min="12550" max="12550" width="24.75" style="545" customWidth="1"/>
    <col min="12551" max="12551" width="15.875" style="545" bestFit="1" customWidth="1"/>
    <col min="12552" max="12800" width="9" style="545"/>
    <col min="12801" max="12801" width="6.75" style="545" customWidth="1"/>
    <col min="12802" max="12802" width="6.375" style="545" bestFit="1" customWidth="1"/>
    <col min="12803" max="12803" width="12.5" style="545" bestFit="1" customWidth="1"/>
    <col min="12804" max="12804" width="25.625" style="545" bestFit="1" customWidth="1"/>
    <col min="12805" max="12805" width="5.875" style="545" bestFit="1" customWidth="1"/>
    <col min="12806" max="12806" width="24.75" style="545" customWidth="1"/>
    <col min="12807" max="12807" width="15.875" style="545" bestFit="1" customWidth="1"/>
    <col min="12808" max="13056" width="9" style="545"/>
    <col min="13057" max="13057" width="6.75" style="545" customWidth="1"/>
    <col min="13058" max="13058" width="6.375" style="545" bestFit="1" customWidth="1"/>
    <col min="13059" max="13059" width="12.5" style="545" bestFit="1" customWidth="1"/>
    <col min="13060" max="13060" width="25.625" style="545" bestFit="1" customWidth="1"/>
    <col min="13061" max="13061" width="5.875" style="545" bestFit="1" customWidth="1"/>
    <col min="13062" max="13062" width="24.75" style="545" customWidth="1"/>
    <col min="13063" max="13063" width="15.875" style="545" bestFit="1" customWidth="1"/>
    <col min="13064" max="13312" width="9" style="545"/>
    <col min="13313" max="13313" width="6.75" style="545" customWidth="1"/>
    <col min="13314" max="13314" width="6.375" style="545" bestFit="1" customWidth="1"/>
    <col min="13315" max="13315" width="12.5" style="545" bestFit="1" customWidth="1"/>
    <col min="13316" max="13316" width="25.625" style="545" bestFit="1" customWidth="1"/>
    <col min="13317" max="13317" width="5.875" style="545" bestFit="1" customWidth="1"/>
    <col min="13318" max="13318" width="24.75" style="545" customWidth="1"/>
    <col min="13319" max="13319" width="15.875" style="545" bestFit="1" customWidth="1"/>
    <col min="13320" max="13568" width="9" style="545"/>
    <col min="13569" max="13569" width="6.75" style="545" customWidth="1"/>
    <col min="13570" max="13570" width="6.375" style="545" bestFit="1" customWidth="1"/>
    <col min="13571" max="13571" width="12.5" style="545" bestFit="1" customWidth="1"/>
    <col min="13572" max="13572" width="25.625" style="545" bestFit="1" customWidth="1"/>
    <col min="13573" max="13573" width="5.875" style="545" bestFit="1" customWidth="1"/>
    <col min="13574" max="13574" width="24.75" style="545" customWidth="1"/>
    <col min="13575" max="13575" width="15.875" style="545" bestFit="1" customWidth="1"/>
    <col min="13576" max="13824" width="9" style="545"/>
    <col min="13825" max="13825" width="6.75" style="545" customWidth="1"/>
    <col min="13826" max="13826" width="6.375" style="545" bestFit="1" customWidth="1"/>
    <col min="13827" max="13827" width="12.5" style="545" bestFit="1" customWidth="1"/>
    <col min="13828" max="13828" width="25.625" style="545" bestFit="1" customWidth="1"/>
    <col min="13829" max="13829" width="5.875" style="545" bestFit="1" customWidth="1"/>
    <col min="13830" max="13830" width="24.75" style="545" customWidth="1"/>
    <col min="13831" max="13831" width="15.875" style="545" bestFit="1" customWidth="1"/>
    <col min="13832" max="14080" width="9" style="545"/>
    <col min="14081" max="14081" width="6.75" style="545" customWidth="1"/>
    <col min="14082" max="14082" width="6.375" style="545" bestFit="1" customWidth="1"/>
    <col min="14083" max="14083" width="12.5" style="545" bestFit="1" customWidth="1"/>
    <col min="14084" max="14084" width="25.625" style="545" bestFit="1" customWidth="1"/>
    <col min="14085" max="14085" width="5.875" style="545" bestFit="1" customWidth="1"/>
    <col min="14086" max="14086" width="24.75" style="545" customWidth="1"/>
    <col min="14087" max="14087" width="15.875" style="545" bestFit="1" customWidth="1"/>
    <col min="14088" max="14336" width="9" style="545"/>
    <col min="14337" max="14337" width="6.75" style="545" customWidth="1"/>
    <col min="14338" max="14338" width="6.375" style="545" bestFit="1" customWidth="1"/>
    <col min="14339" max="14339" width="12.5" style="545" bestFit="1" customWidth="1"/>
    <col min="14340" max="14340" width="25.625" style="545" bestFit="1" customWidth="1"/>
    <col min="14341" max="14341" width="5.875" style="545" bestFit="1" customWidth="1"/>
    <col min="14342" max="14342" width="24.75" style="545" customWidth="1"/>
    <col min="14343" max="14343" width="15.875" style="545" bestFit="1" customWidth="1"/>
    <col min="14344" max="14592" width="9" style="545"/>
    <col min="14593" max="14593" width="6.75" style="545" customWidth="1"/>
    <col min="14594" max="14594" width="6.375" style="545" bestFit="1" customWidth="1"/>
    <col min="14595" max="14595" width="12.5" style="545" bestFit="1" customWidth="1"/>
    <col min="14596" max="14596" width="25.625" style="545" bestFit="1" customWidth="1"/>
    <col min="14597" max="14597" width="5.875" style="545" bestFit="1" customWidth="1"/>
    <col min="14598" max="14598" width="24.75" style="545" customWidth="1"/>
    <col min="14599" max="14599" width="15.875" style="545" bestFit="1" customWidth="1"/>
    <col min="14600" max="14848" width="9" style="545"/>
    <col min="14849" max="14849" width="6.75" style="545" customWidth="1"/>
    <col min="14850" max="14850" width="6.375" style="545" bestFit="1" customWidth="1"/>
    <col min="14851" max="14851" width="12.5" style="545" bestFit="1" customWidth="1"/>
    <col min="14852" max="14852" width="25.625" style="545" bestFit="1" customWidth="1"/>
    <col min="14853" max="14853" width="5.875" style="545" bestFit="1" customWidth="1"/>
    <col min="14854" max="14854" width="24.75" style="545" customWidth="1"/>
    <col min="14855" max="14855" width="15.875" style="545" bestFit="1" customWidth="1"/>
    <col min="14856" max="15104" width="9" style="545"/>
    <col min="15105" max="15105" width="6.75" style="545" customWidth="1"/>
    <col min="15106" max="15106" width="6.375" style="545" bestFit="1" customWidth="1"/>
    <col min="15107" max="15107" width="12.5" style="545" bestFit="1" customWidth="1"/>
    <col min="15108" max="15108" width="25.625" style="545" bestFit="1" customWidth="1"/>
    <col min="15109" max="15109" width="5.875" style="545" bestFit="1" customWidth="1"/>
    <col min="15110" max="15110" width="24.75" style="545" customWidth="1"/>
    <col min="15111" max="15111" width="15.875" style="545" bestFit="1" customWidth="1"/>
    <col min="15112" max="15360" width="9" style="545"/>
    <col min="15361" max="15361" width="6.75" style="545" customWidth="1"/>
    <col min="15362" max="15362" width="6.375" style="545" bestFit="1" customWidth="1"/>
    <col min="15363" max="15363" width="12.5" style="545" bestFit="1" customWidth="1"/>
    <col min="15364" max="15364" width="25.625" style="545" bestFit="1" customWidth="1"/>
    <col min="15365" max="15365" width="5.875" style="545" bestFit="1" customWidth="1"/>
    <col min="15366" max="15366" width="24.75" style="545" customWidth="1"/>
    <col min="15367" max="15367" width="15.875" style="545" bestFit="1" customWidth="1"/>
    <col min="15368" max="15616" width="9" style="545"/>
    <col min="15617" max="15617" width="6.75" style="545" customWidth="1"/>
    <col min="15618" max="15618" width="6.375" style="545" bestFit="1" customWidth="1"/>
    <col min="15619" max="15619" width="12.5" style="545" bestFit="1" customWidth="1"/>
    <col min="15620" max="15620" width="25.625" style="545" bestFit="1" customWidth="1"/>
    <col min="15621" max="15621" width="5.875" style="545" bestFit="1" customWidth="1"/>
    <col min="15622" max="15622" width="24.75" style="545" customWidth="1"/>
    <col min="15623" max="15623" width="15.875" style="545" bestFit="1" customWidth="1"/>
    <col min="15624" max="15872" width="9" style="545"/>
    <col min="15873" max="15873" width="6.75" style="545" customWidth="1"/>
    <col min="15874" max="15874" width="6.375" style="545" bestFit="1" customWidth="1"/>
    <col min="15875" max="15875" width="12.5" style="545" bestFit="1" customWidth="1"/>
    <col min="15876" max="15876" width="25.625" style="545" bestFit="1" customWidth="1"/>
    <col min="15877" max="15877" width="5.875" style="545" bestFit="1" customWidth="1"/>
    <col min="15878" max="15878" width="24.75" style="545" customWidth="1"/>
    <col min="15879" max="15879" width="15.875" style="545" bestFit="1" customWidth="1"/>
    <col min="15880" max="16128" width="9" style="545"/>
    <col min="16129" max="16129" width="6.75" style="545" customWidth="1"/>
    <col min="16130" max="16130" width="6.375" style="545" bestFit="1" customWidth="1"/>
    <col min="16131" max="16131" width="12.5" style="545" bestFit="1" customWidth="1"/>
    <col min="16132" max="16132" width="25.625" style="545" bestFit="1" customWidth="1"/>
    <col min="16133" max="16133" width="5.875" style="545" bestFit="1" customWidth="1"/>
    <col min="16134" max="16134" width="24.75" style="545" customWidth="1"/>
    <col min="16135" max="16135" width="15.875" style="545" bestFit="1" customWidth="1"/>
    <col min="16136" max="16384" width="9" style="545"/>
  </cols>
  <sheetData>
    <row r="1" spans="1:7">
      <c r="F1" s="546" t="s">
        <v>1088</v>
      </c>
      <c r="G1" s="546"/>
    </row>
    <row r="2" spans="1:7" ht="24">
      <c r="A2" s="547" t="s">
        <v>1089</v>
      </c>
      <c r="E2" s="546"/>
      <c r="G2" s="546"/>
    </row>
    <row r="5" spans="1:7">
      <c r="B5" s="85" t="s">
        <v>1090</v>
      </c>
      <c r="C5" s="85" t="s">
        <v>1091</v>
      </c>
      <c r="D5" s="85" t="s">
        <v>1092</v>
      </c>
      <c r="E5" s="85" t="s">
        <v>1093</v>
      </c>
      <c r="F5" s="85" t="s">
        <v>1094</v>
      </c>
    </row>
    <row r="6" spans="1:7" ht="20.100000000000001" customHeight="1">
      <c r="A6" s="548" t="s">
        <v>1095</v>
      </c>
      <c r="B6" s="549">
        <v>1</v>
      </c>
      <c r="C6" s="550" t="s">
        <v>1096</v>
      </c>
      <c r="D6" s="551" t="s">
        <v>1097</v>
      </c>
      <c r="E6" s="552">
        <v>1</v>
      </c>
      <c r="F6" s="553" t="s">
        <v>1098</v>
      </c>
    </row>
    <row r="7" spans="1:7" ht="20.100000000000001" customHeight="1">
      <c r="A7" s="548"/>
      <c r="B7" s="549">
        <v>2</v>
      </c>
      <c r="C7" s="550" t="s">
        <v>1099</v>
      </c>
      <c r="D7" s="551" t="s">
        <v>1100</v>
      </c>
      <c r="E7" s="156">
        <v>1</v>
      </c>
      <c r="F7" s="553" t="s">
        <v>1098</v>
      </c>
    </row>
    <row r="8" spans="1:7" ht="20.100000000000001" customHeight="1">
      <c r="A8" s="548"/>
      <c r="B8" s="549">
        <v>3</v>
      </c>
      <c r="C8" s="550" t="s">
        <v>1101</v>
      </c>
      <c r="D8" s="551" t="s">
        <v>1102</v>
      </c>
      <c r="E8" s="156">
        <v>1</v>
      </c>
      <c r="F8" s="553" t="s">
        <v>1098</v>
      </c>
    </row>
    <row r="9" spans="1:7" ht="20.100000000000001" customHeight="1">
      <c r="A9" s="548"/>
      <c r="B9" s="549">
        <v>4</v>
      </c>
      <c r="C9" s="550" t="s">
        <v>1103</v>
      </c>
      <c r="D9" s="551" t="s">
        <v>1104</v>
      </c>
      <c r="E9" s="156">
        <v>1</v>
      </c>
      <c r="F9" s="553" t="s">
        <v>1098</v>
      </c>
    </row>
    <row r="10" spans="1:7" ht="20.100000000000001" customHeight="1">
      <c r="A10" s="548"/>
      <c r="B10" s="549">
        <v>5</v>
      </c>
      <c r="C10" s="550" t="s">
        <v>1105</v>
      </c>
      <c r="D10" s="551" t="s">
        <v>1106</v>
      </c>
      <c r="E10" s="156">
        <v>1</v>
      </c>
      <c r="F10" s="553" t="s">
        <v>1098</v>
      </c>
    </row>
    <row r="11" spans="1:7" ht="20.100000000000001" customHeight="1">
      <c r="A11" s="554" t="s">
        <v>1107</v>
      </c>
      <c r="B11" s="555">
        <v>6</v>
      </c>
      <c r="C11" s="556" t="s">
        <v>1108</v>
      </c>
      <c r="D11" s="557" t="s">
        <v>1109</v>
      </c>
      <c r="E11" s="558">
        <v>1</v>
      </c>
      <c r="F11" s="559" t="s">
        <v>1098</v>
      </c>
    </row>
    <row r="12" spans="1:7" ht="20.100000000000001" customHeight="1">
      <c r="A12" s="554"/>
      <c r="B12" s="555">
        <v>7</v>
      </c>
      <c r="C12" s="556" t="s">
        <v>1110</v>
      </c>
      <c r="D12" s="557" t="s">
        <v>1111</v>
      </c>
      <c r="E12" s="558">
        <v>1</v>
      </c>
      <c r="F12" s="559" t="s">
        <v>1098</v>
      </c>
    </row>
    <row r="13" spans="1:7" ht="20.100000000000001" customHeight="1">
      <c r="A13" s="554"/>
      <c r="B13" s="555">
        <v>8</v>
      </c>
      <c r="C13" s="560" t="s">
        <v>1112</v>
      </c>
      <c r="D13" s="557" t="s">
        <v>1113</v>
      </c>
      <c r="E13" s="558">
        <v>1</v>
      </c>
      <c r="F13" s="559" t="s">
        <v>1098</v>
      </c>
    </row>
    <row r="14" spans="1:7" ht="20.100000000000001" customHeight="1">
      <c r="A14" s="554"/>
      <c r="B14" s="555">
        <v>9</v>
      </c>
      <c r="C14" s="367" t="s">
        <v>1114</v>
      </c>
      <c r="D14" s="557" t="s">
        <v>1115</v>
      </c>
      <c r="E14" s="558">
        <v>1</v>
      </c>
      <c r="F14" s="559" t="s">
        <v>1098</v>
      </c>
    </row>
    <row r="15" spans="1:7" ht="20.100000000000001" customHeight="1">
      <c r="A15" s="554"/>
      <c r="B15" s="555">
        <v>10</v>
      </c>
      <c r="C15" s="556" t="s">
        <v>1116</v>
      </c>
      <c r="D15" s="557" t="s">
        <v>1117</v>
      </c>
      <c r="E15" s="558">
        <v>1</v>
      </c>
      <c r="F15" s="559" t="s">
        <v>1098</v>
      </c>
    </row>
    <row r="16" spans="1:7" ht="20.100000000000001" customHeight="1">
      <c r="A16" s="554"/>
      <c r="B16" s="555">
        <v>11</v>
      </c>
      <c r="C16" s="556" t="s">
        <v>1118</v>
      </c>
      <c r="D16" s="557" t="s">
        <v>1119</v>
      </c>
      <c r="E16" s="558">
        <v>1</v>
      </c>
      <c r="F16" s="559" t="s">
        <v>1098</v>
      </c>
    </row>
    <row r="17" spans="1:6" ht="20.100000000000001" customHeight="1">
      <c r="A17" s="554"/>
      <c r="B17" s="555">
        <v>12</v>
      </c>
      <c r="C17" s="561" t="s">
        <v>1120</v>
      </c>
      <c r="D17" s="557" t="s">
        <v>1121</v>
      </c>
      <c r="E17" s="558">
        <v>1</v>
      </c>
      <c r="F17" s="559" t="s">
        <v>1098</v>
      </c>
    </row>
    <row r="18" spans="1:6" ht="20.100000000000001" customHeight="1">
      <c r="A18" s="562" t="s">
        <v>1122</v>
      </c>
      <c r="B18" s="563">
        <v>13</v>
      </c>
      <c r="C18" s="564" t="s">
        <v>1123</v>
      </c>
      <c r="D18" s="565" t="s">
        <v>1124</v>
      </c>
      <c r="E18" s="566">
        <v>1</v>
      </c>
      <c r="F18" s="567" t="s">
        <v>1098</v>
      </c>
    </row>
    <row r="19" spans="1:6" ht="20.100000000000001" customHeight="1">
      <c r="A19" s="562"/>
      <c r="B19" s="563">
        <v>14</v>
      </c>
      <c r="C19" s="564" t="s">
        <v>1125</v>
      </c>
      <c r="D19" s="565" t="s">
        <v>1126</v>
      </c>
      <c r="E19" s="566">
        <v>1</v>
      </c>
      <c r="F19" s="567" t="s">
        <v>1098</v>
      </c>
    </row>
    <row r="20" spans="1:6" ht="20.100000000000001" customHeight="1">
      <c r="A20" s="562"/>
      <c r="B20" s="563">
        <v>15</v>
      </c>
      <c r="C20" s="564" t="s">
        <v>1014</v>
      </c>
      <c r="D20" s="568" t="s">
        <v>1015</v>
      </c>
      <c r="E20" s="566">
        <v>1</v>
      </c>
      <c r="F20" s="567" t="s">
        <v>1098</v>
      </c>
    </row>
    <row r="21" spans="1:6" ht="20.100000000000001" customHeight="1">
      <c r="A21" s="562"/>
      <c r="B21" s="563">
        <v>16</v>
      </c>
      <c r="C21" s="564" t="s">
        <v>1016</v>
      </c>
      <c r="D21" s="568" t="s">
        <v>1017</v>
      </c>
      <c r="E21" s="566">
        <v>1</v>
      </c>
      <c r="F21" s="567" t="s">
        <v>1098</v>
      </c>
    </row>
    <row r="22" spans="1:6" ht="20.100000000000001" customHeight="1">
      <c r="A22" s="562"/>
      <c r="B22" s="563">
        <v>17</v>
      </c>
      <c r="C22" s="564" t="s">
        <v>1018</v>
      </c>
      <c r="D22" s="568" t="s">
        <v>1019</v>
      </c>
      <c r="E22" s="566">
        <v>1</v>
      </c>
      <c r="F22" s="567" t="s">
        <v>1098</v>
      </c>
    </row>
    <row r="23" spans="1:6" ht="20.100000000000001" customHeight="1">
      <c r="A23" s="562"/>
      <c r="B23" s="569">
        <v>18</v>
      </c>
      <c r="C23" s="564" t="s">
        <v>1020</v>
      </c>
      <c r="D23" s="568" t="s">
        <v>1021</v>
      </c>
      <c r="E23" s="566">
        <v>1</v>
      </c>
      <c r="F23" s="567" t="s">
        <v>1098</v>
      </c>
    </row>
    <row r="24" spans="1:6" ht="20.100000000000001" customHeight="1">
      <c r="A24" s="570" t="s">
        <v>1127</v>
      </c>
      <c r="B24" s="571">
        <v>19</v>
      </c>
      <c r="C24" s="572" t="s">
        <v>1128</v>
      </c>
      <c r="D24" s="573" t="s">
        <v>1129</v>
      </c>
      <c r="E24" s="574">
        <v>12</v>
      </c>
      <c r="F24" s="575" t="s">
        <v>1130</v>
      </c>
    </row>
    <row r="25" spans="1:6" ht="20.100000000000001" customHeight="1">
      <c r="A25" s="570"/>
      <c r="B25" s="571">
        <v>20</v>
      </c>
      <c r="C25" s="572" t="s">
        <v>1131</v>
      </c>
      <c r="D25" s="573" t="s">
        <v>1132</v>
      </c>
      <c r="E25" s="576">
        <v>1</v>
      </c>
      <c r="F25" s="575" t="s">
        <v>1130</v>
      </c>
    </row>
    <row r="26" spans="1:6" ht="20.100000000000001" customHeight="1">
      <c r="A26" s="570"/>
      <c r="B26" s="571">
        <v>21</v>
      </c>
      <c r="C26" s="572" t="s">
        <v>1133</v>
      </c>
      <c r="D26" s="573" t="s">
        <v>1134</v>
      </c>
      <c r="E26" s="576">
        <v>1</v>
      </c>
      <c r="F26" s="575" t="s">
        <v>1130</v>
      </c>
    </row>
  </sheetData>
  <mergeCells count="4">
    <mergeCell ref="A6:A10"/>
    <mergeCell ref="A11:A17"/>
    <mergeCell ref="A18:A23"/>
    <mergeCell ref="A24:A26"/>
  </mergeCells>
  <phoneticPr fontId="4"/>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FC9FB-4DF5-4444-A29B-0A48B0424C19}">
  <dimension ref="A2:Q193"/>
  <sheetViews>
    <sheetView zoomScale="85" zoomScaleNormal="85" workbookViewId="0">
      <pane xSplit="10" ySplit="9" topLeftCell="L152" activePane="bottomRight" state="frozen"/>
      <selection pane="topRight" activeCell="K1" sqref="K1"/>
      <selection pane="bottomLeft" activeCell="A9" sqref="A9"/>
      <selection pane="bottomRight" activeCell="Q168" sqref="Q168"/>
    </sheetView>
  </sheetViews>
  <sheetFormatPr defaultRowHeight="18.75"/>
  <cols>
    <col min="1" max="1" width="4.375" style="8" customWidth="1"/>
    <col min="2" max="2" width="18.125" style="9" customWidth="1"/>
    <col min="3" max="3" width="14.375" style="8" bestFit="1" customWidth="1"/>
    <col min="4" max="4" width="13.125" style="8" bestFit="1" customWidth="1"/>
    <col min="5" max="5" width="47" style="8" customWidth="1"/>
    <col min="6" max="6" width="6.25" style="9" customWidth="1"/>
    <col min="7" max="8" width="9.875" style="8" bestFit="1" customWidth="1"/>
    <col min="9" max="9" width="5.75" style="3" customWidth="1"/>
    <col min="10" max="10" width="39.625" style="8" customWidth="1"/>
    <col min="11" max="11" width="41.625" style="8" customWidth="1"/>
    <col min="12" max="12" width="11"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4.375" style="8" customWidth="1"/>
    <col min="258" max="258" width="18.125" style="8" customWidth="1"/>
    <col min="259" max="259" width="14.375" style="8" bestFit="1" customWidth="1"/>
    <col min="260" max="260" width="13.125" style="8" bestFit="1" customWidth="1"/>
    <col min="261" max="261" width="47" style="8" customWidth="1"/>
    <col min="262" max="262" width="6.25" style="8" customWidth="1"/>
    <col min="263" max="264" width="9.875" style="8" bestFit="1" customWidth="1"/>
    <col min="265" max="265" width="5.75" style="8" customWidth="1"/>
    <col min="266" max="266" width="39.625" style="8" customWidth="1"/>
    <col min="267" max="267" width="41.625" style="8" customWidth="1"/>
    <col min="268" max="268" width="11"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4.375" style="8" customWidth="1"/>
    <col min="514" max="514" width="18.125" style="8" customWidth="1"/>
    <col min="515" max="515" width="14.375" style="8" bestFit="1" customWidth="1"/>
    <col min="516" max="516" width="13.125" style="8" bestFit="1" customWidth="1"/>
    <col min="517" max="517" width="47" style="8" customWidth="1"/>
    <col min="518" max="518" width="6.25" style="8" customWidth="1"/>
    <col min="519" max="520" width="9.875" style="8" bestFit="1" customWidth="1"/>
    <col min="521" max="521" width="5.75" style="8" customWidth="1"/>
    <col min="522" max="522" width="39.625" style="8" customWidth="1"/>
    <col min="523" max="523" width="41.625" style="8" customWidth="1"/>
    <col min="524" max="524" width="11"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4.375" style="8" customWidth="1"/>
    <col min="770" max="770" width="18.125" style="8" customWidth="1"/>
    <col min="771" max="771" width="14.375" style="8" bestFit="1" customWidth="1"/>
    <col min="772" max="772" width="13.125" style="8" bestFit="1" customWidth="1"/>
    <col min="773" max="773" width="47" style="8" customWidth="1"/>
    <col min="774" max="774" width="6.25" style="8" customWidth="1"/>
    <col min="775" max="776" width="9.875" style="8" bestFit="1" customWidth="1"/>
    <col min="777" max="777" width="5.75" style="8" customWidth="1"/>
    <col min="778" max="778" width="39.625" style="8" customWidth="1"/>
    <col min="779" max="779" width="41.625" style="8" customWidth="1"/>
    <col min="780" max="780" width="11"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4.375" style="8" customWidth="1"/>
    <col min="1026" max="1026" width="18.125" style="8" customWidth="1"/>
    <col min="1027" max="1027" width="14.375" style="8" bestFit="1" customWidth="1"/>
    <col min="1028" max="1028" width="13.125" style="8" bestFit="1" customWidth="1"/>
    <col min="1029" max="1029" width="47" style="8" customWidth="1"/>
    <col min="1030" max="1030" width="6.25" style="8" customWidth="1"/>
    <col min="1031" max="1032" width="9.875" style="8" bestFit="1" customWidth="1"/>
    <col min="1033" max="1033" width="5.75" style="8" customWidth="1"/>
    <col min="1034" max="1034" width="39.625" style="8" customWidth="1"/>
    <col min="1035" max="1035" width="41.625" style="8" customWidth="1"/>
    <col min="1036" max="1036" width="11"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4.375" style="8" customWidth="1"/>
    <col min="1282" max="1282" width="18.125" style="8" customWidth="1"/>
    <col min="1283" max="1283" width="14.375" style="8" bestFit="1" customWidth="1"/>
    <col min="1284" max="1284" width="13.125" style="8" bestFit="1" customWidth="1"/>
    <col min="1285" max="1285" width="47" style="8" customWidth="1"/>
    <col min="1286" max="1286" width="6.25" style="8" customWidth="1"/>
    <col min="1287" max="1288" width="9.875" style="8" bestFit="1" customWidth="1"/>
    <col min="1289" max="1289" width="5.75" style="8" customWidth="1"/>
    <col min="1290" max="1290" width="39.625" style="8" customWidth="1"/>
    <col min="1291" max="1291" width="41.625" style="8" customWidth="1"/>
    <col min="1292" max="1292" width="11"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4.375" style="8" customWidth="1"/>
    <col min="1538" max="1538" width="18.125" style="8" customWidth="1"/>
    <col min="1539" max="1539" width="14.375" style="8" bestFit="1" customWidth="1"/>
    <col min="1540" max="1540" width="13.125" style="8" bestFit="1" customWidth="1"/>
    <col min="1541" max="1541" width="47" style="8" customWidth="1"/>
    <col min="1542" max="1542" width="6.25" style="8" customWidth="1"/>
    <col min="1543" max="1544" width="9.875" style="8" bestFit="1" customWidth="1"/>
    <col min="1545" max="1545" width="5.75" style="8" customWidth="1"/>
    <col min="1546" max="1546" width="39.625" style="8" customWidth="1"/>
    <col min="1547" max="1547" width="41.625" style="8" customWidth="1"/>
    <col min="1548" max="1548" width="11"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4.375" style="8" customWidth="1"/>
    <col min="1794" max="1794" width="18.125" style="8" customWidth="1"/>
    <col min="1795" max="1795" width="14.375" style="8" bestFit="1" customWidth="1"/>
    <col min="1796" max="1796" width="13.125" style="8" bestFit="1" customWidth="1"/>
    <col min="1797" max="1797" width="47" style="8" customWidth="1"/>
    <col min="1798" max="1798" width="6.25" style="8" customWidth="1"/>
    <col min="1799" max="1800" width="9.875" style="8" bestFit="1" customWidth="1"/>
    <col min="1801" max="1801" width="5.75" style="8" customWidth="1"/>
    <col min="1802" max="1802" width="39.625" style="8" customWidth="1"/>
    <col min="1803" max="1803" width="41.625" style="8" customWidth="1"/>
    <col min="1804" max="1804" width="11"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4.375" style="8" customWidth="1"/>
    <col min="2050" max="2050" width="18.125" style="8" customWidth="1"/>
    <col min="2051" max="2051" width="14.375" style="8" bestFit="1" customWidth="1"/>
    <col min="2052" max="2052" width="13.125" style="8" bestFit="1" customWidth="1"/>
    <col min="2053" max="2053" width="47" style="8" customWidth="1"/>
    <col min="2054" max="2054" width="6.25" style="8" customWidth="1"/>
    <col min="2055" max="2056" width="9.875" style="8" bestFit="1" customWidth="1"/>
    <col min="2057" max="2057" width="5.75" style="8" customWidth="1"/>
    <col min="2058" max="2058" width="39.625" style="8" customWidth="1"/>
    <col min="2059" max="2059" width="41.625" style="8" customWidth="1"/>
    <col min="2060" max="2060" width="11"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4.375" style="8" customWidth="1"/>
    <col min="2306" max="2306" width="18.125" style="8" customWidth="1"/>
    <col min="2307" max="2307" width="14.375" style="8" bestFit="1" customWidth="1"/>
    <col min="2308" max="2308" width="13.125" style="8" bestFit="1" customWidth="1"/>
    <col min="2309" max="2309" width="47" style="8" customWidth="1"/>
    <col min="2310" max="2310" width="6.25" style="8" customWidth="1"/>
    <col min="2311" max="2312" width="9.875" style="8" bestFit="1" customWidth="1"/>
    <col min="2313" max="2313" width="5.75" style="8" customWidth="1"/>
    <col min="2314" max="2314" width="39.625" style="8" customWidth="1"/>
    <col min="2315" max="2315" width="41.625" style="8" customWidth="1"/>
    <col min="2316" max="2316" width="11"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4.375" style="8" customWidth="1"/>
    <col min="2562" max="2562" width="18.125" style="8" customWidth="1"/>
    <col min="2563" max="2563" width="14.375" style="8" bestFit="1" customWidth="1"/>
    <col min="2564" max="2564" width="13.125" style="8" bestFit="1" customWidth="1"/>
    <col min="2565" max="2565" width="47" style="8" customWidth="1"/>
    <col min="2566" max="2566" width="6.25" style="8" customWidth="1"/>
    <col min="2567" max="2568" width="9.875" style="8" bestFit="1" customWidth="1"/>
    <col min="2569" max="2569" width="5.75" style="8" customWidth="1"/>
    <col min="2570" max="2570" width="39.625" style="8" customWidth="1"/>
    <col min="2571" max="2571" width="41.625" style="8" customWidth="1"/>
    <col min="2572" max="2572" width="11"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4.375" style="8" customWidth="1"/>
    <col min="2818" max="2818" width="18.125" style="8" customWidth="1"/>
    <col min="2819" max="2819" width="14.375" style="8" bestFit="1" customWidth="1"/>
    <col min="2820" max="2820" width="13.125" style="8" bestFit="1" customWidth="1"/>
    <col min="2821" max="2821" width="47" style="8" customWidth="1"/>
    <col min="2822" max="2822" width="6.25" style="8" customWidth="1"/>
    <col min="2823" max="2824" width="9.875" style="8" bestFit="1" customWidth="1"/>
    <col min="2825" max="2825" width="5.75" style="8" customWidth="1"/>
    <col min="2826" max="2826" width="39.625" style="8" customWidth="1"/>
    <col min="2827" max="2827" width="41.625" style="8" customWidth="1"/>
    <col min="2828" max="2828" width="11"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4.375" style="8" customWidth="1"/>
    <col min="3074" max="3074" width="18.125" style="8" customWidth="1"/>
    <col min="3075" max="3075" width="14.375" style="8" bestFit="1" customWidth="1"/>
    <col min="3076" max="3076" width="13.125" style="8" bestFit="1" customWidth="1"/>
    <col min="3077" max="3077" width="47" style="8" customWidth="1"/>
    <col min="3078" max="3078" width="6.25" style="8" customWidth="1"/>
    <col min="3079" max="3080" width="9.875" style="8" bestFit="1" customWidth="1"/>
    <col min="3081" max="3081" width="5.75" style="8" customWidth="1"/>
    <col min="3082" max="3082" width="39.625" style="8" customWidth="1"/>
    <col min="3083" max="3083" width="41.625" style="8" customWidth="1"/>
    <col min="3084" max="3084" width="11"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4.375" style="8" customWidth="1"/>
    <col min="3330" max="3330" width="18.125" style="8" customWidth="1"/>
    <col min="3331" max="3331" width="14.375" style="8" bestFit="1" customWidth="1"/>
    <col min="3332" max="3332" width="13.125" style="8" bestFit="1" customWidth="1"/>
    <col min="3333" max="3333" width="47" style="8" customWidth="1"/>
    <col min="3334" max="3334" width="6.25" style="8" customWidth="1"/>
    <col min="3335" max="3336" width="9.875" style="8" bestFit="1" customWidth="1"/>
    <col min="3337" max="3337" width="5.75" style="8" customWidth="1"/>
    <col min="3338" max="3338" width="39.625" style="8" customWidth="1"/>
    <col min="3339" max="3339" width="41.625" style="8" customWidth="1"/>
    <col min="3340" max="3340" width="11"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4.375" style="8" customWidth="1"/>
    <col min="3586" max="3586" width="18.125" style="8" customWidth="1"/>
    <col min="3587" max="3587" width="14.375" style="8" bestFit="1" customWidth="1"/>
    <col min="3588" max="3588" width="13.125" style="8" bestFit="1" customWidth="1"/>
    <col min="3589" max="3589" width="47" style="8" customWidth="1"/>
    <col min="3590" max="3590" width="6.25" style="8" customWidth="1"/>
    <col min="3591" max="3592" width="9.875" style="8" bestFit="1" customWidth="1"/>
    <col min="3593" max="3593" width="5.75" style="8" customWidth="1"/>
    <col min="3594" max="3594" width="39.625" style="8" customWidth="1"/>
    <col min="3595" max="3595" width="41.625" style="8" customWidth="1"/>
    <col min="3596" max="3596" width="11"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4.375" style="8" customWidth="1"/>
    <col min="3842" max="3842" width="18.125" style="8" customWidth="1"/>
    <col min="3843" max="3843" width="14.375" style="8" bestFit="1" customWidth="1"/>
    <col min="3844" max="3844" width="13.125" style="8" bestFit="1" customWidth="1"/>
    <col min="3845" max="3845" width="47" style="8" customWidth="1"/>
    <col min="3846" max="3846" width="6.25" style="8" customWidth="1"/>
    <col min="3847" max="3848" width="9.875" style="8" bestFit="1" customWidth="1"/>
    <col min="3849" max="3849" width="5.75" style="8" customWidth="1"/>
    <col min="3850" max="3850" width="39.625" style="8" customWidth="1"/>
    <col min="3851" max="3851" width="41.625" style="8" customWidth="1"/>
    <col min="3852" max="3852" width="11"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4.375" style="8" customWidth="1"/>
    <col min="4098" max="4098" width="18.125" style="8" customWidth="1"/>
    <col min="4099" max="4099" width="14.375" style="8" bestFit="1" customWidth="1"/>
    <col min="4100" max="4100" width="13.125" style="8" bestFit="1" customWidth="1"/>
    <col min="4101" max="4101" width="47" style="8" customWidth="1"/>
    <col min="4102" max="4102" width="6.25" style="8" customWidth="1"/>
    <col min="4103" max="4104" width="9.875" style="8" bestFit="1" customWidth="1"/>
    <col min="4105" max="4105" width="5.75" style="8" customWidth="1"/>
    <col min="4106" max="4106" width="39.625" style="8" customWidth="1"/>
    <col min="4107" max="4107" width="41.625" style="8" customWidth="1"/>
    <col min="4108" max="4108" width="11"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4.375" style="8" customWidth="1"/>
    <col min="4354" max="4354" width="18.125" style="8" customWidth="1"/>
    <col min="4355" max="4355" width="14.375" style="8" bestFit="1" customWidth="1"/>
    <col min="4356" max="4356" width="13.125" style="8" bestFit="1" customWidth="1"/>
    <col min="4357" max="4357" width="47" style="8" customWidth="1"/>
    <col min="4358" max="4358" width="6.25" style="8" customWidth="1"/>
    <col min="4359" max="4360" width="9.875" style="8" bestFit="1" customWidth="1"/>
    <col min="4361" max="4361" width="5.75" style="8" customWidth="1"/>
    <col min="4362" max="4362" width="39.625" style="8" customWidth="1"/>
    <col min="4363" max="4363" width="41.625" style="8" customWidth="1"/>
    <col min="4364" max="4364" width="11"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4.375" style="8" customWidth="1"/>
    <col min="4610" max="4610" width="18.125" style="8" customWidth="1"/>
    <col min="4611" max="4611" width="14.375" style="8" bestFit="1" customWidth="1"/>
    <col min="4612" max="4612" width="13.125" style="8" bestFit="1" customWidth="1"/>
    <col min="4613" max="4613" width="47" style="8" customWidth="1"/>
    <col min="4614" max="4614" width="6.25" style="8" customWidth="1"/>
    <col min="4615" max="4616" width="9.875" style="8" bestFit="1" customWidth="1"/>
    <col min="4617" max="4617" width="5.75" style="8" customWidth="1"/>
    <col min="4618" max="4618" width="39.625" style="8" customWidth="1"/>
    <col min="4619" max="4619" width="41.625" style="8" customWidth="1"/>
    <col min="4620" max="4620" width="11"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4.375" style="8" customWidth="1"/>
    <col min="4866" max="4866" width="18.125" style="8" customWidth="1"/>
    <col min="4867" max="4867" width="14.375" style="8" bestFit="1" customWidth="1"/>
    <col min="4868" max="4868" width="13.125" style="8" bestFit="1" customWidth="1"/>
    <col min="4869" max="4869" width="47" style="8" customWidth="1"/>
    <col min="4870" max="4870" width="6.25" style="8" customWidth="1"/>
    <col min="4871" max="4872" width="9.875" style="8" bestFit="1" customWidth="1"/>
    <col min="4873" max="4873" width="5.75" style="8" customWidth="1"/>
    <col min="4874" max="4874" width="39.625" style="8" customWidth="1"/>
    <col min="4875" max="4875" width="41.625" style="8" customWidth="1"/>
    <col min="4876" max="4876" width="11"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4.375" style="8" customWidth="1"/>
    <col min="5122" max="5122" width="18.125" style="8" customWidth="1"/>
    <col min="5123" max="5123" width="14.375" style="8" bestFit="1" customWidth="1"/>
    <col min="5124" max="5124" width="13.125" style="8" bestFit="1" customWidth="1"/>
    <col min="5125" max="5125" width="47" style="8" customWidth="1"/>
    <col min="5126" max="5126" width="6.25" style="8" customWidth="1"/>
    <col min="5127" max="5128" width="9.875" style="8" bestFit="1" customWidth="1"/>
    <col min="5129" max="5129" width="5.75" style="8" customWidth="1"/>
    <col min="5130" max="5130" width="39.625" style="8" customWidth="1"/>
    <col min="5131" max="5131" width="41.625" style="8" customWidth="1"/>
    <col min="5132" max="5132" width="11"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4.375" style="8" customWidth="1"/>
    <col min="5378" max="5378" width="18.125" style="8" customWidth="1"/>
    <col min="5379" max="5379" width="14.375" style="8" bestFit="1" customWidth="1"/>
    <col min="5380" max="5380" width="13.125" style="8" bestFit="1" customWidth="1"/>
    <col min="5381" max="5381" width="47" style="8" customWidth="1"/>
    <col min="5382" max="5382" width="6.25" style="8" customWidth="1"/>
    <col min="5383" max="5384" width="9.875" style="8" bestFit="1" customWidth="1"/>
    <col min="5385" max="5385" width="5.75" style="8" customWidth="1"/>
    <col min="5386" max="5386" width="39.625" style="8" customWidth="1"/>
    <col min="5387" max="5387" width="41.625" style="8" customWidth="1"/>
    <col min="5388" max="5388" width="11"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4.375" style="8" customWidth="1"/>
    <col min="5634" max="5634" width="18.125" style="8" customWidth="1"/>
    <col min="5635" max="5635" width="14.375" style="8" bestFit="1" customWidth="1"/>
    <col min="5636" max="5636" width="13.125" style="8" bestFit="1" customWidth="1"/>
    <col min="5637" max="5637" width="47" style="8" customWidth="1"/>
    <col min="5638" max="5638" width="6.25" style="8" customWidth="1"/>
    <col min="5639" max="5640" width="9.875" style="8" bestFit="1" customWidth="1"/>
    <col min="5641" max="5641" width="5.75" style="8" customWidth="1"/>
    <col min="5642" max="5642" width="39.625" style="8" customWidth="1"/>
    <col min="5643" max="5643" width="41.625" style="8" customWidth="1"/>
    <col min="5644" max="5644" width="11"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4.375" style="8" customWidth="1"/>
    <col min="5890" max="5890" width="18.125" style="8" customWidth="1"/>
    <col min="5891" max="5891" width="14.375" style="8" bestFit="1" customWidth="1"/>
    <col min="5892" max="5892" width="13.125" style="8" bestFit="1" customWidth="1"/>
    <col min="5893" max="5893" width="47" style="8" customWidth="1"/>
    <col min="5894" max="5894" width="6.25" style="8" customWidth="1"/>
    <col min="5895" max="5896" width="9.875" style="8" bestFit="1" customWidth="1"/>
    <col min="5897" max="5897" width="5.75" style="8" customWidth="1"/>
    <col min="5898" max="5898" width="39.625" style="8" customWidth="1"/>
    <col min="5899" max="5899" width="41.625" style="8" customWidth="1"/>
    <col min="5900" max="5900" width="11"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4.375" style="8" customWidth="1"/>
    <col min="6146" max="6146" width="18.125" style="8" customWidth="1"/>
    <col min="6147" max="6147" width="14.375" style="8" bestFit="1" customWidth="1"/>
    <col min="6148" max="6148" width="13.125" style="8" bestFit="1" customWidth="1"/>
    <col min="6149" max="6149" width="47" style="8" customWidth="1"/>
    <col min="6150" max="6150" width="6.25" style="8" customWidth="1"/>
    <col min="6151" max="6152" width="9.875" style="8" bestFit="1" customWidth="1"/>
    <col min="6153" max="6153" width="5.75" style="8" customWidth="1"/>
    <col min="6154" max="6154" width="39.625" style="8" customWidth="1"/>
    <col min="6155" max="6155" width="41.625" style="8" customWidth="1"/>
    <col min="6156" max="6156" width="11"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4.375" style="8" customWidth="1"/>
    <col min="6402" max="6402" width="18.125" style="8" customWidth="1"/>
    <col min="6403" max="6403" width="14.375" style="8" bestFit="1" customWidth="1"/>
    <col min="6404" max="6404" width="13.125" style="8" bestFit="1" customWidth="1"/>
    <col min="6405" max="6405" width="47" style="8" customWidth="1"/>
    <col min="6406" max="6406" width="6.25" style="8" customWidth="1"/>
    <col min="6407" max="6408" width="9.875" style="8" bestFit="1" customWidth="1"/>
    <col min="6409" max="6409" width="5.75" style="8" customWidth="1"/>
    <col min="6410" max="6410" width="39.625" style="8" customWidth="1"/>
    <col min="6411" max="6411" width="41.625" style="8" customWidth="1"/>
    <col min="6412" max="6412" width="11"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4.375" style="8" customWidth="1"/>
    <col min="6658" max="6658" width="18.125" style="8" customWidth="1"/>
    <col min="6659" max="6659" width="14.375" style="8" bestFit="1" customWidth="1"/>
    <col min="6660" max="6660" width="13.125" style="8" bestFit="1" customWidth="1"/>
    <col min="6661" max="6661" width="47" style="8" customWidth="1"/>
    <col min="6662" max="6662" width="6.25" style="8" customWidth="1"/>
    <col min="6663" max="6664" width="9.875" style="8" bestFit="1" customWidth="1"/>
    <col min="6665" max="6665" width="5.75" style="8" customWidth="1"/>
    <col min="6666" max="6666" width="39.625" style="8" customWidth="1"/>
    <col min="6667" max="6667" width="41.625" style="8" customWidth="1"/>
    <col min="6668" max="6668" width="11"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4.375" style="8" customWidth="1"/>
    <col min="6914" max="6914" width="18.125" style="8" customWidth="1"/>
    <col min="6915" max="6915" width="14.375" style="8" bestFit="1" customWidth="1"/>
    <col min="6916" max="6916" width="13.125" style="8" bestFit="1" customWidth="1"/>
    <col min="6917" max="6917" width="47" style="8" customWidth="1"/>
    <col min="6918" max="6918" width="6.25" style="8" customWidth="1"/>
    <col min="6919" max="6920" width="9.875" style="8" bestFit="1" customWidth="1"/>
    <col min="6921" max="6921" width="5.75" style="8" customWidth="1"/>
    <col min="6922" max="6922" width="39.625" style="8" customWidth="1"/>
    <col min="6923" max="6923" width="41.625" style="8" customWidth="1"/>
    <col min="6924" max="6924" width="11"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4.375" style="8" customWidth="1"/>
    <col min="7170" max="7170" width="18.125" style="8" customWidth="1"/>
    <col min="7171" max="7171" width="14.375" style="8" bestFit="1" customWidth="1"/>
    <col min="7172" max="7172" width="13.125" style="8" bestFit="1" customWidth="1"/>
    <col min="7173" max="7173" width="47" style="8" customWidth="1"/>
    <col min="7174" max="7174" width="6.25" style="8" customWidth="1"/>
    <col min="7175" max="7176" width="9.875" style="8" bestFit="1" customWidth="1"/>
    <col min="7177" max="7177" width="5.75" style="8" customWidth="1"/>
    <col min="7178" max="7178" width="39.625" style="8" customWidth="1"/>
    <col min="7179" max="7179" width="41.625" style="8" customWidth="1"/>
    <col min="7180" max="7180" width="11"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4.375" style="8" customWidth="1"/>
    <col min="7426" max="7426" width="18.125" style="8" customWidth="1"/>
    <col min="7427" max="7427" width="14.375" style="8" bestFit="1" customWidth="1"/>
    <col min="7428" max="7428" width="13.125" style="8" bestFit="1" customWidth="1"/>
    <col min="7429" max="7429" width="47" style="8" customWidth="1"/>
    <col min="7430" max="7430" width="6.25" style="8" customWidth="1"/>
    <col min="7431" max="7432" width="9.875" style="8" bestFit="1" customWidth="1"/>
    <col min="7433" max="7433" width="5.75" style="8" customWidth="1"/>
    <col min="7434" max="7434" width="39.625" style="8" customWidth="1"/>
    <col min="7435" max="7435" width="41.625" style="8" customWidth="1"/>
    <col min="7436" max="7436" width="11"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4.375" style="8" customWidth="1"/>
    <col min="7682" max="7682" width="18.125" style="8" customWidth="1"/>
    <col min="7683" max="7683" width="14.375" style="8" bestFit="1" customWidth="1"/>
    <col min="7684" max="7684" width="13.125" style="8" bestFit="1" customWidth="1"/>
    <col min="7685" max="7685" width="47" style="8" customWidth="1"/>
    <col min="7686" max="7686" width="6.25" style="8" customWidth="1"/>
    <col min="7687" max="7688" width="9.875" style="8" bestFit="1" customWidth="1"/>
    <col min="7689" max="7689" width="5.75" style="8" customWidth="1"/>
    <col min="7690" max="7690" width="39.625" style="8" customWidth="1"/>
    <col min="7691" max="7691" width="41.625" style="8" customWidth="1"/>
    <col min="7692" max="7692" width="11"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4.375" style="8" customWidth="1"/>
    <col min="7938" max="7938" width="18.125" style="8" customWidth="1"/>
    <col min="7939" max="7939" width="14.375" style="8" bestFit="1" customWidth="1"/>
    <col min="7940" max="7940" width="13.125" style="8" bestFit="1" customWidth="1"/>
    <col min="7941" max="7941" width="47" style="8" customWidth="1"/>
    <col min="7942" max="7942" width="6.25" style="8" customWidth="1"/>
    <col min="7943" max="7944" width="9.875" style="8" bestFit="1" customWidth="1"/>
    <col min="7945" max="7945" width="5.75" style="8" customWidth="1"/>
    <col min="7946" max="7946" width="39.625" style="8" customWidth="1"/>
    <col min="7947" max="7947" width="41.625" style="8" customWidth="1"/>
    <col min="7948" max="7948" width="11"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4.375" style="8" customWidth="1"/>
    <col min="8194" max="8194" width="18.125" style="8" customWidth="1"/>
    <col min="8195" max="8195" width="14.375" style="8" bestFit="1" customWidth="1"/>
    <col min="8196" max="8196" width="13.125" style="8" bestFit="1" customWidth="1"/>
    <col min="8197" max="8197" width="47" style="8" customWidth="1"/>
    <col min="8198" max="8198" width="6.25" style="8" customWidth="1"/>
    <col min="8199" max="8200" width="9.875" style="8" bestFit="1" customWidth="1"/>
    <col min="8201" max="8201" width="5.75" style="8" customWidth="1"/>
    <col min="8202" max="8202" width="39.625" style="8" customWidth="1"/>
    <col min="8203" max="8203" width="41.625" style="8" customWidth="1"/>
    <col min="8204" max="8204" width="11"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4.375" style="8" customWidth="1"/>
    <col min="8450" max="8450" width="18.125" style="8" customWidth="1"/>
    <col min="8451" max="8451" width="14.375" style="8" bestFit="1" customWidth="1"/>
    <col min="8452" max="8452" width="13.125" style="8" bestFit="1" customWidth="1"/>
    <col min="8453" max="8453" width="47" style="8" customWidth="1"/>
    <col min="8454" max="8454" width="6.25" style="8" customWidth="1"/>
    <col min="8455" max="8456" width="9.875" style="8" bestFit="1" customWidth="1"/>
    <col min="8457" max="8457" width="5.75" style="8" customWidth="1"/>
    <col min="8458" max="8458" width="39.625" style="8" customWidth="1"/>
    <col min="8459" max="8459" width="41.625" style="8" customWidth="1"/>
    <col min="8460" max="8460" width="11"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4.375" style="8" customWidth="1"/>
    <col min="8706" max="8706" width="18.125" style="8" customWidth="1"/>
    <col min="8707" max="8707" width="14.375" style="8" bestFit="1" customWidth="1"/>
    <col min="8708" max="8708" width="13.125" style="8" bestFit="1" customWidth="1"/>
    <col min="8709" max="8709" width="47" style="8" customWidth="1"/>
    <col min="8710" max="8710" width="6.25" style="8" customWidth="1"/>
    <col min="8711" max="8712" width="9.875" style="8" bestFit="1" customWidth="1"/>
    <col min="8713" max="8713" width="5.75" style="8" customWidth="1"/>
    <col min="8714" max="8714" width="39.625" style="8" customWidth="1"/>
    <col min="8715" max="8715" width="41.625" style="8" customWidth="1"/>
    <col min="8716" max="8716" width="11"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4.375" style="8" customWidth="1"/>
    <col min="8962" max="8962" width="18.125" style="8" customWidth="1"/>
    <col min="8963" max="8963" width="14.375" style="8" bestFit="1" customWidth="1"/>
    <col min="8964" max="8964" width="13.125" style="8" bestFit="1" customWidth="1"/>
    <col min="8965" max="8965" width="47" style="8" customWidth="1"/>
    <col min="8966" max="8966" width="6.25" style="8" customWidth="1"/>
    <col min="8967" max="8968" width="9.875" style="8" bestFit="1" customWidth="1"/>
    <col min="8969" max="8969" width="5.75" style="8" customWidth="1"/>
    <col min="8970" max="8970" width="39.625" style="8" customWidth="1"/>
    <col min="8971" max="8971" width="41.625" style="8" customWidth="1"/>
    <col min="8972" max="8972" width="11"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4.375" style="8" customWidth="1"/>
    <col min="9218" max="9218" width="18.125" style="8" customWidth="1"/>
    <col min="9219" max="9219" width="14.375" style="8" bestFit="1" customWidth="1"/>
    <col min="9220" max="9220" width="13.125" style="8" bestFit="1" customWidth="1"/>
    <col min="9221" max="9221" width="47" style="8" customWidth="1"/>
    <col min="9222" max="9222" width="6.25" style="8" customWidth="1"/>
    <col min="9223" max="9224" width="9.875" style="8" bestFit="1" customWidth="1"/>
    <col min="9225" max="9225" width="5.75" style="8" customWidth="1"/>
    <col min="9226" max="9226" width="39.625" style="8" customWidth="1"/>
    <col min="9227" max="9227" width="41.625" style="8" customWidth="1"/>
    <col min="9228" max="9228" width="11"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4.375" style="8" customWidth="1"/>
    <col min="9474" max="9474" width="18.125" style="8" customWidth="1"/>
    <col min="9475" max="9475" width="14.375" style="8" bestFit="1" customWidth="1"/>
    <col min="9476" max="9476" width="13.125" style="8" bestFit="1" customWidth="1"/>
    <col min="9477" max="9477" width="47" style="8" customWidth="1"/>
    <col min="9478" max="9478" width="6.25" style="8" customWidth="1"/>
    <col min="9479" max="9480" width="9.875" style="8" bestFit="1" customWidth="1"/>
    <col min="9481" max="9481" width="5.75" style="8" customWidth="1"/>
    <col min="9482" max="9482" width="39.625" style="8" customWidth="1"/>
    <col min="9483" max="9483" width="41.625" style="8" customWidth="1"/>
    <col min="9484" max="9484" width="11"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4.375" style="8" customWidth="1"/>
    <col min="9730" max="9730" width="18.125" style="8" customWidth="1"/>
    <col min="9731" max="9731" width="14.375" style="8" bestFit="1" customWidth="1"/>
    <col min="9732" max="9732" width="13.125" style="8" bestFit="1" customWidth="1"/>
    <col min="9733" max="9733" width="47" style="8" customWidth="1"/>
    <col min="9734" max="9734" width="6.25" style="8" customWidth="1"/>
    <col min="9735" max="9736" width="9.875" style="8" bestFit="1" customWidth="1"/>
    <col min="9737" max="9737" width="5.75" style="8" customWidth="1"/>
    <col min="9738" max="9738" width="39.625" style="8" customWidth="1"/>
    <col min="9739" max="9739" width="41.625" style="8" customWidth="1"/>
    <col min="9740" max="9740" width="11"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4.375" style="8" customWidth="1"/>
    <col min="9986" max="9986" width="18.125" style="8" customWidth="1"/>
    <col min="9987" max="9987" width="14.375" style="8" bestFit="1" customWidth="1"/>
    <col min="9988" max="9988" width="13.125" style="8" bestFit="1" customWidth="1"/>
    <col min="9989" max="9989" width="47" style="8" customWidth="1"/>
    <col min="9990" max="9990" width="6.25" style="8" customWidth="1"/>
    <col min="9991" max="9992" width="9.875" style="8" bestFit="1" customWidth="1"/>
    <col min="9993" max="9993" width="5.75" style="8" customWidth="1"/>
    <col min="9994" max="9994" width="39.625" style="8" customWidth="1"/>
    <col min="9995" max="9995" width="41.625" style="8" customWidth="1"/>
    <col min="9996" max="9996" width="11"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4.375" style="8" customWidth="1"/>
    <col min="10242" max="10242" width="18.125" style="8" customWidth="1"/>
    <col min="10243" max="10243" width="14.375" style="8" bestFit="1" customWidth="1"/>
    <col min="10244" max="10244" width="13.125" style="8" bestFit="1" customWidth="1"/>
    <col min="10245" max="10245" width="47" style="8" customWidth="1"/>
    <col min="10246" max="10246" width="6.25" style="8" customWidth="1"/>
    <col min="10247" max="10248" width="9.875" style="8" bestFit="1" customWidth="1"/>
    <col min="10249" max="10249" width="5.75" style="8" customWidth="1"/>
    <col min="10250" max="10250" width="39.625" style="8" customWidth="1"/>
    <col min="10251" max="10251" width="41.625" style="8" customWidth="1"/>
    <col min="10252" max="10252" width="11"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4.375" style="8" customWidth="1"/>
    <col min="10498" max="10498" width="18.125" style="8" customWidth="1"/>
    <col min="10499" max="10499" width="14.375" style="8" bestFit="1" customWidth="1"/>
    <col min="10500" max="10500" width="13.125" style="8" bestFit="1" customWidth="1"/>
    <col min="10501" max="10501" width="47" style="8" customWidth="1"/>
    <col min="10502" max="10502" width="6.25" style="8" customWidth="1"/>
    <col min="10503" max="10504" width="9.875" style="8" bestFit="1" customWidth="1"/>
    <col min="10505" max="10505" width="5.75" style="8" customWidth="1"/>
    <col min="10506" max="10506" width="39.625" style="8" customWidth="1"/>
    <col min="10507" max="10507" width="41.625" style="8" customWidth="1"/>
    <col min="10508" max="10508" width="11"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4.375" style="8" customWidth="1"/>
    <col min="10754" max="10754" width="18.125" style="8" customWidth="1"/>
    <col min="10755" max="10755" width="14.375" style="8" bestFit="1" customWidth="1"/>
    <col min="10756" max="10756" width="13.125" style="8" bestFit="1" customWidth="1"/>
    <col min="10757" max="10757" width="47" style="8" customWidth="1"/>
    <col min="10758" max="10758" width="6.25" style="8" customWidth="1"/>
    <col min="10759" max="10760" width="9.875" style="8" bestFit="1" customWidth="1"/>
    <col min="10761" max="10761" width="5.75" style="8" customWidth="1"/>
    <col min="10762" max="10762" width="39.625" style="8" customWidth="1"/>
    <col min="10763" max="10763" width="41.625" style="8" customWidth="1"/>
    <col min="10764" max="10764" width="11"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4.375" style="8" customWidth="1"/>
    <col min="11010" max="11010" width="18.125" style="8" customWidth="1"/>
    <col min="11011" max="11011" width="14.375" style="8" bestFit="1" customWidth="1"/>
    <col min="11012" max="11012" width="13.125" style="8" bestFit="1" customWidth="1"/>
    <col min="11013" max="11013" width="47" style="8" customWidth="1"/>
    <col min="11014" max="11014" width="6.25" style="8" customWidth="1"/>
    <col min="11015" max="11016" width="9.875" style="8" bestFit="1" customWidth="1"/>
    <col min="11017" max="11017" width="5.75" style="8" customWidth="1"/>
    <col min="11018" max="11018" width="39.625" style="8" customWidth="1"/>
    <col min="11019" max="11019" width="41.625" style="8" customWidth="1"/>
    <col min="11020" max="11020" width="11"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4.375" style="8" customWidth="1"/>
    <col min="11266" max="11266" width="18.125" style="8" customWidth="1"/>
    <col min="11267" max="11267" width="14.375" style="8" bestFit="1" customWidth="1"/>
    <col min="11268" max="11268" width="13.125" style="8" bestFit="1" customWidth="1"/>
    <col min="11269" max="11269" width="47" style="8" customWidth="1"/>
    <col min="11270" max="11270" width="6.25" style="8" customWidth="1"/>
    <col min="11271" max="11272" width="9.875" style="8" bestFit="1" customWidth="1"/>
    <col min="11273" max="11273" width="5.75" style="8" customWidth="1"/>
    <col min="11274" max="11274" width="39.625" style="8" customWidth="1"/>
    <col min="11275" max="11275" width="41.625" style="8" customWidth="1"/>
    <col min="11276" max="11276" width="11"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4.375" style="8" customWidth="1"/>
    <col min="11522" max="11522" width="18.125" style="8" customWidth="1"/>
    <col min="11523" max="11523" width="14.375" style="8" bestFit="1" customWidth="1"/>
    <col min="11524" max="11524" width="13.125" style="8" bestFit="1" customWidth="1"/>
    <col min="11525" max="11525" width="47" style="8" customWidth="1"/>
    <col min="11526" max="11526" width="6.25" style="8" customWidth="1"/>
    <col min="11527" max="11528" width="9.875" style="8" bestFit="1" customWidth="1"/>
    <col min="11529" max="11529" width="5.75" style="8" customWidth="1"/>
    <col min="11530" max="11530" width="39.625" style="8" customWidth="1"/>
    <col min="11531" max="11531" width="41.625" style="8" customWidth="1"/>
    <col min="11532" max="11532" width="11"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4.375" style="8" customWidth="1"/>
    <col min="11778" max="11778" width="18.125" style="8" customWidth="1"/>
    <col min="11779" max="11779" width="14.375" style="8" bestFit="1" customWidth="1"/>
    <col min="11780" max="11780" width="13.125" style="8" bestFit="1" customWidth="1"/>
    <col min="11781" max="11781" width="47" style="8" customWidth="1"/>
    <col min="11782" max="11782" width="6.25" style="8" customWidth="1"/>
    <col min="11783" max="11784" width="9.875" style="8" bestFit="1" customWidth="1"/>
    <col min="11785" max="11785" width="5.75" style="8" customWidth="1"/>
    <col min="11786" max="11786" width="39.625" style="8" customWidth="1"/>
    <col min="11787" max="11787" width="41.625" style="8" customWidth="1"/>
    <col min="11788" max="11788" width="11"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4.375" style="8" customWidth="1"/>
    <col min="12034" max="12034" width="18.125" style="8" customWidth="1"/>
    <col min="12035" max="12035" width="14.375" style="8" bestFit="1" customWidth="1"/>
    <col min="12036" max="12036" width="13.125" style="8" bestFit="1" customWidth="1"/>
    <col min="12037" max="12037" width="47" style="8" customWidth="1"/>
    <col min="12038" max="12038" width="6.25" style="8" customWidth="1"/>
    <col min="12039" max="12040" width="9.875" style="8" bestFit="1" customWidth="1"/>
    <col min="12041" max="12041" width="5.75" style="8" customWidth="1"/>
    <col min="12042" max="12042" width="39.625" style="8" customWidth="1"/>
    <col min="12043" max="12043" width="41.625" style="8" customWidth="1"/>
    <col min="12044" max="12044" width="11"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4.375" style="8" customWidth="1"/>
    <col min="12290" max="12290" width="18.125" style="8" customWidth="1"/>
    <col min="12291" max="12291" width="14.375" style="8" bestFit="1" customWidth="1"/>
    <col min="12292" max="12292" width="13.125" style="8" bestFit="1" customWidth="1"/>
    <col min="12293" max="12293" width="47" style="8" customWidth="1"/>
    <col min="12294" max="12294" width="6.25" style="8" customWidth="1"/>
    <col min="12295" max="12296" width="9.875" style="8" bestFit="1" customWidth="1"/>
    <col min="12297" max="12297" width="5.75" style="8" customWidth="1"/>
    <col min="12298" max="12298" width="39.625" style="8" customWidth="1"/>
    <col min="12299" max="12299" width="41.625" style="8" customWidth="1"/>
    <col min="12300" max="12300" width="11"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4.375" style="8" customWidth="1"/>
    <col min="12546" max="12546" width="18.125" style="8" customWidth="1"/>
    <col min="12547" max="12547" width="14.375" style="8" bestFit="1" customWidth="1"/>
    <col min="12548" max="12548" width="13.125" style="8" bestFit="1" customWidth="1"/>
    <col min="12549" max="12549" width="47" style="8" customWidth="1"/>
    <col min="12550" max="12550" width="6.25" style="8" customWidth="1"/>
    <col min="12551" max="12552" width="9.875" style="8" bestFit="1" customWidth="1"/>
    <col min="12553" max="12553" width="5.75" style="8" customWidth="1"/>
    <col min="12554" max="12554" width="39.625" style="8" customWidth="1"/>
    <col min="12555" max="12555" width="41.625" style="8" customWidth="1"/>
    <col min="12556" max="12556" width="11"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4.375" style="8" customWidth="1"/>
    <col min="12802" max="12802" width="18.125" style="8" customWidth="1"/>
    <col min="12803" max="12803" width="14.375" style="8" bestFit="1" customWidth="1"/>
    <col min="12804" max="12804" width="13.125" style="8" bestFit="1" customWidth="1"/>
    <col min="12805" max="12805" width="47" style="8" customWidth="1"/>
    <col min="12806" max="12806" width="6.25" style="8" customWidth="1"/>
    <col min="12807" max="12808" width="9.875" style="8" bestFit="1" customWidth="1"/>
    <col min="12809" max="12809" width="5.75" style="8" customWidth="1"/>
    <col min="12810" max="12810" width="39.625" style="8" customWidth="1"/>
    <col min="12811" max="12811" width="41.625" style="8" customWidth="1"/>
    <col min="12812" max="12812" width="11"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4.375" style="8" customWidth="1"/>
    <col min="13058" max="13058" width="18.125" style="8" customWidth="1"/>
    <col min="13059" max="13059" width="14.375" style="8" bestFit="1" customWidth="1"/>
    <col min="13060" max="13060" width="13.125" style="8" bestFit="1" customWidth="1"/>
    <col min="13061" max="13061" width="47" style="8" customWidth="1"/>
    <col min="13062" max="13062" width="6.25" style="8" customWidth="1"/>
    <col min="13063" max="13064" width="9.875" style="8" bestFit="1" customWidth="1"/>
    <col min="13065" max="13065" width="5.75" style="8" customWidth="1"/>
    <col min="13066" max="13066" width="39.625" style="8" customWidth="1"/>
    <col min="13067" max="13067" width="41.625" style="8" customWidth="1"/>
    <col min="13068" max="13068" width="11"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4.375" style="8" customWidth="1"/>
    <col min="13314" max="13314" width="18.125" style="8" customWidth="1"/>
    <col min="13315" max="13315" width="14.375" style="8" bestFit="1" customWidth="1"/>
    <col min="13316" max="13316" width="13.125" style="8" bestFit="1" customWidth="1"/>
    <col min="13317" max="13317" width="47" style="8" customWidth="1"/>
    <col min="13318" max="13318" width="6.25" style="8" customWidth="1"/>
    <col min="13319" max="13320" width="9.875" style="8" bestFit="1" customWidth="1"/>
    <col min="13321" max="13321" width="5.75" style="8" customWidth="1"/>
    <col min="13322" max="13322" width="39.625" style="8" customWidth="1"/>
    <col min="13323" max="13323" width="41.625" style="8" customWidth="1"/>
    <col min="13324" max="13324" width="11"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4.375" style="8" customWidth="1"/>
    <col min="13570" max="13570" width="18.125" style="8" customWidth="1"/>
    <col min="13571" max="13571" width="14.375" style="8" bestFit="1" customWidth="1"/>
    <col min="13572" max="13572" width="13.125" style="8" bestFit="1" customWidth="1"/>
    <col min="13573" max="13573" width="47" style="8" customWidth="1"/>
    <col min="13574" max="13574" width="6.25" style="8" customWidth="1"/>
    <col min="13575" max="13576" width="9.875" style="8" bestFit="1" customWidth="1"/>
    <col min="13577" max="13577" width="5.75" style="8" customWidth="1"/>
    <col min="13578" max="13578" width="39.625" style="8" customWidth="1"/>
    <col min="13579" max="13579" width="41.625" style="8" customWidth="1"/>
    <col min="13580" max="13580" width="11"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4.375" style="8" customWidth="1"/>
    <col min="13826" max="13826" width="18.125" style="8" customWidth="1"/>
    <col min="13827" max="13827" width="14.375" style="8" bestFit="1" customWidth="1"/>
    <col min="13828" max="13828" width="13.125" style="8" bestFit="1" customWidth="1"/>
    <col min="13829" max="13829" width="47" style="8" customWidth="1"/>
    <col min="13830" max="13830" width="6.25" style="8" customWidth="1"/>
    <col min="13831" max="13832" width="9.875" style="8" bestFit="1" customWidth="1"/>
    <col min="13833" max="13833" width="5.75" style="8" customWidth="1"/>
    <col min="13834" max="13834" width="39.625" style="8" customWidth="1"/>
    <col min="13835" max="13835" width="41.625" style="8" customWidth="1"/>
    <col min="13836" max="13836" width="11"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4.375" style="8" customWidth="1"/>
    <col min="14082" max="14082" width="18.125" style="8" customWidth="1"/>
    <col min="14083" max="14083" width="14.375" style="8" bestFit="1" customWidth="1"/>
    <col min="14084" max="14084" width="13.125" style="8" bestFit="1" customWidth="1"/>
    <col min="14085" max="14085" width="47" style="8" customWidth="1"/>
    <col min="14086" max="14086" width="6.25" style="8" customWidth="1"/>
    <col min="14087" max="14088" width="9.875" style="8" bestFit="1" customWidth="1"/>
    <col min="14089" max="14089" width="5.75" style="8" customWidth="1"/>
    <col min="14090" max="14090" width="39.625" style="8" customWidth="1"/>
    <col min="14091" max="14091" width="41.625" style="8" customWidth="1"/>
    <col min="14092" max="14092" width="11"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4.375" style="8" customWidth="1"/>
    <col min="14338" max="14338" width="18.125" style="8" customWidth="1"/>
    <col min="14339" max="14339" width="14.375" style="8" bestFit="1" customWidth="1"/>
    <col min="14340" max="14340" width="13.125" style="8" bestFit="1" customWidth="1"/>
    <col min="14341" max="14341" width="47" style="8" customWidth="1"/>
    <col min="14342" max="14342" width="6.25" style="8" customWidth="1"/>
    <col min="14343" max="14344" width="9.875" style="8" bestFit="1" customWidth="1"/>
    <col min="14345" max="14345" width="5.75" style="8" customWidth="1"/>
    <col min="14346" max="14346" width="39.625" style="8" customWidth="1"/>
    <col min="14347" max="14347" width="41.625" style="8" customWidth="1"/>
    <col min="14348" max="14348" width="11"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4.375" style="8" customWidth="1"/>
    <col min="14594" max="14594" width="18.125" style="8" customWidth="1"/>
    <col min="14595" max="14595" width="14.375" style="8" bestFit="1" customWidth="1"/>
    <col min="14596" max="14596" width="13.125" style="8" bestFit="1" customWidth="1"/>
    <col min="14597" max="14597" width="47" style="8" customWidth="1"/>
    <col min="14598" max="14598" width="6.25" style="8" customWidth="1"/>
    <col min="14599" max="14600" width="9.875" style="8" bestFit="1" customWidth="1"/>
    <col min="14601" max="14601" width="5.75" style="8" customWidth="1"/>
    <col min="14602" max="14602" width="39.625" style="8" customWidth="1"/>
    <col min="14603" max="14603" width="41.625" style="8" customWidth="1"/>
    <col min="14604" max="14604" width="11"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4.375" style="8" customWidth="1"/>
    <col min="14850" max="14850" width="18.125" style="8" customWidth="1"/>
    <col min="14851" max="14851" width="14.375" style="8" bestFit="1" customWidth="1"/>
    <col min="14852" max="14852" width="13.125" style="8" bestFit="1" customWidth="1"/>
    <col min="14853" max="14853" width="47" style="8" customWidth="1"/>
    <col min="14854" max="14854" width="6.25" style="8" customWidth="1"/>
    <col min="14855" max="14856" width="9.875" style="8" bestFit="1" customWidth="1"/>
    <col min="14857" max="14857" width="5.75" style="8" customWidth="1"/>
    <col min="14858" max="14858" width="39.625" style="8" customWidth="1"/>
    <col min="14859" max="14859" width="41.625" style="8" customWidth="1"/>
    <col min="14860" max="14860" width="11"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4.375" style="8" customWidth="1"/>
    <col min="15106" max="15106" width="18.125" style="8" customWidth="1"/>
    <col min="15107" max="15107" width="14.375" style="8" bestFit="1" customWidth="1"/>
    <col min="15108" max="15108" width="13.125" style="8" bestFit="1" customWidth="1"/>
    <col min="15109" max="15109" width="47" style="8" customWidth="1"/>
    <col min="15110" max="15110" width="6.25" style="8" customWidth="1"/>
    <col min="15111" max="15112" width="9.875" style="8" bestFit="1" customWidth="1"/>
    <col min="15113" max="15113" width="5.75" style="8" customWidth="1"/>
    <col min="15114" max="15114" width="39.625" style="8" customWidth="1"/>
    <col min="15115" max="15115" width="41.625" style="8" customWidth="1"/>
    <col min="15116" max="15116" width="11"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4.375" style="8" customWidth="1"/>
    <col min="15362" max="15362" width="18.125" style="8" customWidth="1"/>
    <col min="15363" max="15363" width="14.375" style="8" bestFit="1" customWidth="1"/>
    <col min="15364" max="15364" width="13.125" style="8" bestFit="1" customWidth="1"/>
    <col min="15365" max="15365" width="47" style="8" customWidth="1"/>
    <col min="15366" max="15366" width="6.25" style="8" customWidth="1"/>
    <col min="15367" max="15368" width="9.875" style="8" bestFit="1" customWidth="1"/>
    <col min="15369" max="15369" width="5.75" style="8" customWidth="1"/>
    <col min="15370" max="15370" width="39.625" style="8" customWidth="1"/>
    <col min="15371" max="15371" width="41.625" style="8" customWidth="1"/>
    <col min="15372" max="15372" width="11"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4.375" style="8" customWidth="1"/>
    <col min="15618" max="15618" width="18.125" style="8" customWidth="1"/>
    <col min="15619" max="15619" width="14.375" style="8" bestFit="1" customWidth="1"/>
    <col min="15620" max="15620" width="13.125" style="8" bestFit="1" customWidth="1"/>
    <col min="15621" max="15621" width="47" style="8" customWidth="1"/>
    <col min="15622" max="15622" width="6.25" style="8" customWidth="1"/>
    <col min="15623" max="15624" width="9.875" style="8" bestFit="1" customWidth="1"/>
    <col min="15625" max="15625" width="5.75" style="8" customWidth="1"/>
    <col min="15626" max="15626" width="39.625" style="8" customWidth="1"/>
    <col min="15627" max="15627" width="41.625" style="8" customWidth="1"/>
    <col min="15628" max="15628" width="11"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4.375" style="8" customWidth="1"/>
    <col min="15874" max="15874" width="18.125" style="8" customWidth="1"/>
    <col min="15875" max="15875" width="14.375" style="8" bestFit="1" customWidth="1"/>
    <col min="15876" max="15876" width="13.125" style="8" bestFit="1" customWidth="1"/>
    <col min="15877" max="15877" width="47" style="8" customWidth="1"/>
    <col min="15878" max="15878" width="6.25" style="8" customWidth="1"/>
    <col min="15879" max="15880" width="9.875" style="8" bestFit="1" customWidth="1"/>
    <col min="15881" max="15881" width="5.75" style="8" customWidth="1"/>
    <col min="15882" max="15882" width="39.625" style="8" customWidth="1"/>
    <col min="15883" max="15883" width="41.625" style="8" customWidth="1"/>
    <col min="15884" max="15884" width="11"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4.375" style="8" customWidth="1"/>
    <col min="16130" max="16130" width="18.125" style="8" customWidth="1"/>
    <col min="16131" max="16131" width="14.375" style="8" bestFit="1" customWidth="1"/>
    <col min="16132" max="16132" width="13.125" style="8" bestFit="1" customWidth="1"/>
    <col min="16133" max="16133" width="47" style="8" customWidth="1"/>
    <col min="16134" max="16134" width="6.25" style="8" customWidth="1"/>
    <col min="16135" max="16136" width="9.875" style="8" bestFit="1" customWidth="1"/>
    <col min="16137" max="16137" width="5.75" style="8" customWidth="1"/>
    <col min="16138" max="16138" width="39.625" style="8" customWidth="1"/>
    <col min="16139" max="16139" width="41.625" style="8" customWidth="1"/>
    <col min="16140" max="16140" width="11"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1:17" ht="20.100000000000001" customHeight="1">
      <c r="B2" s="1" t="s">
        <v>0</v>
      </c>
      <c r="C2" s="1"/>
      <c r="D2" s="1"/>
      <c r="E2" s="92" t="s">
        <v>722</v>
      </c>
      <c r="G2" s="4" t="s">
        <v>2</v>
      </c>
      <c r="H2" s="5"/>
      <c r="I2" s="6"/>
      <c r="J2" s="7">
        <f>SUM(H:H)</f>
        <v>1695214</v>
      </c>
    </row>
    <row r="3" spans="1:17" ht="20.100000000000001" customHeight="1">
      <c r="B3" s="1" t="s">
        <v>3</v>
      </c>
      <c r="C3" s="1"/>
      <c r="D3" s="1"/>
      <c r="E3" s="98" t="s">
        <v>723</v>
      </c>
    </row>
    <row r="4" spans="1:17" ht="20.100000000000001" customHeight="1">
      <c r="B4" s="1" t="s">
        <v>5</v>
      </c>
      <c r="C4" s="1"/>
      <c r="D4" s="1"/>
      <c r="E4" s="98">
        <v>173315</v>
      </c>
      <c r="H4" s="288"/>
      <c r="J4" s="577" t="s">
        <v>1135</v>
      </c>
      <c r="K4" s="578"/>
    </row>
    <row r="5" spans="1:17" ht="20.100000000000001" customHeight="1">
      <c r="B5" s="1" t="s">
        <v>6</v>
      </c>
      <c r="C5" s="1"/>
      <c r="D5" s="1"/>
      <c r="E5" s="102">
        <v>43817</v>
      </c>
      <c r="J5" s="579"/>
      <c r="K5" s="580"/>
    </row>
    <row r="6" spans="1:17" ht="20.100000000000001" customHeight="1">
      <c r="B6" s="1" t="s">
        <v>7</v>
      </c>
      <c r="C6" s="1"/>
      <c r="D6" s="1"/>
      <c r="E6" s="102">
        <v>43818</v>
      </c>
      <c r="G6" s="293"/>
      <c r="H6" s="8" t="s">
        <v>967</v>
      </c>
      <c r="J6" s="15"/>
      <c r="K6" s="16"/>
    </row>
    <row r="7" spans="1:17" ht="20.100000000000001" customHeight="1">
      <c r="B7" s="18"/>
      <c r="C7" s="18"/>
      <c r="D7" s="18"/>
      <c r="E7" s="294"/>
      <c r="G7" s="295"/>
      <c r="H7" s="8" t="s">
        <v>726</v>
      </c>
      <c r="J7" s="15"/>
      <c r="K7" s="16"/>
      <c r="L7" s="20"/>
    </row>
    <row r="9" spans="1:17" s="9" customFormat="1" ht="19.7" customHeight="1">
      <c r="B9" s="21" t="s">
        <v>8</v>
      </c>
      <c r="C9" s="21" t="s">
        <v>9</v>
      </c>
      <c r="D9" s="21" t="s">
        <v>10</v>
      </c>
      <c r="E9" s="22" t="s">
        <v>11</v>
      </c>
      <c r="F9" s="22" t="s">
        <v>12</v>
      </c>
      <c r="G9" s="22" t="s">
        <v>13</v>
      </c>
      <c r="H9" s="167" t="s">
        <v>14</v>
      </c>
      <c r="I9" s="167" t="s">
        <v>15</v>
      </c>
      <c r="J9" s="22" t="s">
        <v>16</v>
      </c>
      <c r="K9" s="22" t="s">
        <v>17</v>
      </c>
      <c r="L9" s="22" t="s">
        <v>18</v>
      </c>
      <c r="M9" s="25" t="s">
        <v>19</v>
      </c>
      <c r="N9" s="21" t="s">
        <v>20</v>
      </c>
      <c r="O9" s="22" t="s">
        <v>21</v>
      </c>
      <c r="P9" s="25" t="s">
        <v>22</v>
      </c>
      <c r="Q9" s="26" t="s">
        <v>23</v>
      </c>
    </row>
    <row r="10" spans="1:17" s="9" customFormat="1" ht="19.7" customHeight="1">
      <c r="B10" s="296" t="s">
        <v>727</v>
      </c>
      <c r="C10" s="297"/>
      <c r="D10" s="297"/>
      <c r="E10" s="298"/>
      <c r="F10" s="22"/>
      <c r="G10" s="22"/>
      <c r="H10" s="167"/>
      <c r="I10" s="167"/>
      <c r="J10" s="22"/>
      <c r="K10" s="22"/>
      <c r="L10" s="22"/>
      <c r="M10" s="25"/>
      <c r="N10" s="21"/>
      <c r="O10" s="22"/>
      <c r="P10" s="25"/>
      <c r="Q10" s="26"/>
    </row>
    <row r="11" spans="1:17" s="9" customFormat="1" ht="19.7" customHeight="1">
      <c r="A11" s="9">
        <v>1</v>
      </c>
      <c r="B11" s="21">
        <v>1</v>
      </c>
      <c r="C11" s="169" t="s">
        <v>550</v>
      </c>
      <c r="D11" s="169" t="s">
        <v>550</v>
      </c>
      <c r="E11" s="31" t="s">
        <v>728</v>
      </c>
      <c r="F11" s="22">
        <v>1</v>
      </c>
      <c r="G11" s="31">
        <v>550000</v>
      </c>
      <c r="H11" s="299">
        <f t="shared" ref="H11:H16" si="0">F11*G11</f>
        <v>550000</v>
      </c>
      <c r="I11" s="300"/>
      <c r="J11" s="301" t="s">
        <v>729</v>
      </c>
      <c r="K11" s="302" t="s">
        <v>730</v>
      </c>
      <c r="L11" s="22"/>
      <c r="M11" s="25">
        <v>43798</v>
      </c>
      <c r="N11" s="21"/>
      <c r="O11" s="581">
        <v>43815</v>
      </c>
      <c r="P11" s="25">
        <v>43812</v>
      </c>
      <c r="Q11" s="26">
        <v>43812</v>
      </c>
    </row>
    <row r="12" spans="1:17" s="9" customFormat="1" ht="19.7" customHeight="1">
      <c r="A12" s="9">
        <v>1</v>
      </c>
      <c r="B12" s="21">
        <f>+B11+1</f>
        <v>2</v>
      </c>
      <c r="C12" s="169" t="s">
        <v>550</v>
      </c>
      <c r="D12" s="169" t="s">
        <v>550</v>
      </c>
      <c r="E12" s="182" t="s">
        <v>731</v>
      </c>
      <c r="F12" s="166">
        <v>1</v>
      </c>
      <c r="G12" s="182">
        <v>31500</v>
      </c>
      <c r="H12" s="299">
        <f t="shared" si="0"/>
        <v>31500</v>
      </c>
      <c r="I12" s="303"/>
      <c r="J12" s="182" t="s">
        <v>732</v>
      </c>
      <c r="K12" s="304"/>
      <c r="L12" s="22"/>
      <c r="M12" s="25">
        <v>43798</v>
      </c>
      <c r="N12" s="21"/>
      <c r="O12" s="581">
        <v>43815</v>
      </c>
      <c r="P12" s="25">
        <v>43812</v>
      </c>
      <c r="Q12" s="26">
        <v>43812</v>
      </c>
    </row>
    <row r="13" spans="1:17" s="9" customFormat="1" ht="19.7" customHeight="1">
      <c r="A13" s="9">
        <v>1</v>
      </c>
      <c r="B13" s="21">
        <f>+B12+1</f>
        <v>3</v>
      </c>
      <c r="C13" s="169" t="s">
        <v>550</v>
      </c>
      <c r="D13" s="169" t="s">
        <v>550</v>
      </c>
      <c r="E13" s="182" t="s">
        <v>733</v>
      </c>
      <c r="F13" s="166">
        <v>1</v>
      </c>
      <c r="G13" s="182">
        <v>14000</v>
      </c>
      <c r="H13" s="299">
        <f t="shared" si="0"/>
        <v>14000</v>
      </c>
      <c r="I13" s="303"/>
      <c r="J13" s="182" t="s">
        <v>734</v>
      </c>
      <c r="K13" s="305"/>
      <c r="L13" s="22"/>
      <c r="M13" s="25">
        <v>43798</v>
      </c>
      <c r="N13" s="21"/>
      <c r="O13" s="581">
        <v>43815</v>
      </c>
      <c r="P13" s="25">
        <v>43812</v>
      </c>
      <c r="Q13" s="26">
        <v>43812</v>
      </c>
    </row>
    <row r="14" spans="1:17" s="9" customFormat="1" ht="19.7" customHeight="1">
      <c r="A14" s="9">
        <v>1</v>
      </c>
      <c r="B14" s="21">
        <f>+B13+1</f>
        <v>4</v>
      </c>
      <c r="C14" s="169" t="s">
        <v>550</v>
      </c>
      <c r="D14" s="169" t="s">
        <v>550</v>
      </c>
      <c r="E14" s="182" t="s">
        <v>735</v>
      </c>
      <c r="F14" s="166">
        <v>1</v>
      </c>
      <c r="G14" s="182">
        <v>14000</v>
      </c>
      <c r="H14" s="299">
        <f t="shared" si="0"/>
        <v>14000</v>
      </c>
      <c r="I14" s="303"/>
      <c r="J14" s="182" t="s">
        <v>736</v>
      </c>
      <c r="K14" s="305"/>
      <c r="L14" s="21"/>
      <c r="M14" s="25">
        <v>43798</v>
      </c>
      <c r="N14" s="21"/>
      <c r="O14" s="581">
        <v>43815</v>
      </c>
      <c r="P14" s="32">
        <v>43812</v>
      </c>
      <c r="Q14" s="26">
        <v>43812</v>
      </c>
    </row>
    <row r="15" spans="1:17" s="9" customFormat="1" ht="19.7" customHeight="1">
      <c r="A15" s="9">
        <v>1</v>
      </c>
      <c r="B15" s="21">
        <f>+B14+1</f>
        <v>5</v>
      </c>
      <c r="C15" s="236" t="s">
        <v>550</v>
      </c>
      <c r="D15" s="236" t="s">
        <v>550</v>
      </c>
      <c r="E15" s="301" t="s">
        <v>739</v>
      </c>
      <c r="F15" s="236">
        <v>2</v>
      </c>
      <c r="G15" s="307">
        <v>1300</v>
      </c>
      <c r="H15" s="36">
        <f t="shared" si="0"/>
        <v>2600</v>
      </c>
      <c r="I15" s="308"/>
      <c r="J15" s="301" t="s">
        <v>740</v>
      </c>
      <c r="K15" s="305"/>
      <c r="L15" s="21"/>
      <c r="M15" s="25">
        <v>43798</v>
      </c>
      <c r="N15" s="21"/>
      <c r="O15" s="581">
        <v>43815</v>
      </c>
      <c r="P15" s="32">
        <v>43812</v>
      </c>
      <c r="Q15" s="26">
        <v>43812</v>
      </c>
    </row>
    <row r="16" spans="1:17" s="9" customFormat="1" ht="19.7" customHeight="1">
      <c r="A16" s="9">
        <v>1</v>
      </c>
      <c r="B16" s="21">
        <f>+B15+1</f>
        <v>6</v>
      </c>
      <c r="C16" s="22" t="s">
        <v>550</v>
      </c>
      <c r="D16" s="22" t="s">
        <v>550</v>
      </c>
      <c r="E16" s="173" t="s">
        <v>741</v>
      </c>
      <c r="F16" s="24">
        <v>1</v>
      </c>
      <c r="G16" s="36">
        <v>7125</v>
      </c>
      <c r="H16" s="36">
        <f t="shared" si="0"/>
        <v>7125</v>
      </c>
      <c r="I16" s="309"/>
      <c r="J16" s="310" t="s">
        <v>1136</v>
      </c>
      <c r="K16" s="305"/>
      <c r="L16" s="21"/>
      <c r="M16" s="25">
        <v>43798</v>
      </c>
      <c r="N16" s="21"/>
      <c r="O16" s="581">
        <v>43815</v>
      </c>
      <c r="P16" s="32">
        <v>43812</v>
      </c>
      <c r="Q16" s="26"/>
    </row>
    <row r="17" spans="1:17" s="9" customFormat="1" ht="19.7" customHeight="1">
      <c r="B17" s="21"/>
      <c r="C17" s="21"/>
      <c r="D17" s="21"/>
      <c r="E17" s="75"/>
      <c r="F17" s="22"/>
      <c r="G17" s="266"/>
      <c r="H17" s="311"/>
      <c r="I17" s="167"/>
      <c r="J17" s="31"/>
      <c r="K17" s="38"/>
      <c r="L17" s="21"/>
      <c r="M17" s="25"/>
      <c r="N17" s="21"/>
      <c r="O17" s="32"/>
      <c r="P17" s="32"/>
      <c r="Q17" s="26"/>
    </row>
    <row r="18" spans="1:17" s="9" customFormat="1" ht="19.7" customHeight="1">
      <c r="B18" s="21"/>
      <c r="C18" s="21"/>
      <c r="D18" s="21"/>
      <c r="E18" s="312">
        <f>SUM(H11:H16)</f>
        <v>619225</v>
      </c>
      <c r="F18" s="22"/>
      <c r="G18" s="266"/>
      <c r="H18" s="311"/>
      <c r="I18" s="167"/>
      <c r="J18" s="31"/>
      <c r="K18" s="38"/>
      <c r="L18" s="21"/>
      <c r="M18" s="25"/>
      <c r="N18" s="21"/>
      <c r="O18" s="32"/>
      <c r="P18" s="32"/>
      <c r="Q18" s="26"/>
    </row>
    <row r="19" spans="1:17" s="9" customFormat="1" ht="19.7" customHeight="1">
      <c r="B19" s="21"/>
      <c r="C19" s="21"/>
      <c r="D19" s="21"/>
      <c r="E19" s="75"/>
      <c r="F19" s="22"/>
      <c r="G19" s="266"/>
      <c r="H19" s="311"/>
      <c r="I19" s="167"/>
      <c r="J19" s="31"/>
      <c r="K19" s="38"/>
      <c r="L19" s="21"/>
      <c r="M19" s="25"/>
      <c r="N19" s="21"/>
      <c r="O19" s="32"/>
      <c r="P19" s="32"/>
      <c r="Q19" s="26"/>
    </row>
    <row r="20" spans="1:17" s="9" customFormat="1" ht="19.7" customHeight="1">
      <c r="B20" s="296" t="s">
        <v>743</v>
      </c>
      <c r="C20" s="297"/>
      <c r="D20" s="297"/>
      <c r="E20" s="298"/>
      <c r="F20" s="22"/>
      <c r="G20" s="266"/>
      <c r="H20" s="311"/>
      <c r="I20" s="167"/>
      <c r="J20" s="31"/>
      <c r="K20" s="38"/>
      <c r="L20" s="21"/>
      <c r="M20" s="25"/>
      <c r="N20" s="21"/>
      <c r="O20" s="32"/>
      <c r="P20" s="32"/>
      <c r="Q20" s="26"/>
    </row>
    <row r="21" spans="1:17" s="9" customFormat="1" ht="19.7" customHeight="1">
      <c r="A21" s="9">
        <v>2</v>
      </c>
      <c r="B21" s="21">
        <f>+B16+1</f>
        <v>7</v>
      </c>
      <c r="C21" s="313" t="s">
        <v>565</v>
      </c>
      <c r="D21" s="313" t="s">
        <v>565</v>
      </c>
      <c r="E21" s="314" t="s">
        <v>744</v>
      </c>
      <c r="F21" s="315">
        <v>1</v>
      </c>
      <c r="G21" s="316">
        <v>22100</v>
      </c>
      <c r="H21" s="36">
        <f t="shared" ref="H21:H30" si="1">F21*G21</f>
        <v>22100</v>
      </c>
      <c r="I21" s="179"/>
      <c r="J21" s="183" t="s">
        <v>745</v>
      </c>
      <c r="K21" s="38"/>
      <c r="L21" s="21"/>
      <c r="M21" s="25">
        <v>43801</v>
      </c>
      <c r="N21" s="21"/>
      <c r="O21" s="32">
        <v>43816</v>
      </c>
      <c r="P21" s="32">
        <v>43816</v>
      </c>
      <c r="Q21" s="26">
        <v>43816</v>
      </c>
    </row>
    <row r="22" spans="1:17" s="9" customFormat="1" ht="19.7" customHeight="1">
      <c r="A22" s="9">
        <v>2</v>
      </c>
      <c r="B22" s="21">
        <f>+B21+1</f>
        <v>8</v>
      </c>
      <c r="C22" s="313" t="s">
        <v>565</v>
      </c>
      <c r="D22" s="313" t="s">
        <v>565</v>
      </c>
      <c r="E22" s="314" t="s">
        <v>746</v>
      </c>
      <c r="F22" s="315">
        <v>1</v>
      </c>
      <c r="G22" s="316">
        <v>4800</v>
      </c>
      <c r="H22" s="36">
        <f t="shared" si="1"/>
        <v>4800</v>
      </c>
      <c r="I22" s="179"/>
      <c r="J22" s="183" t="s">
        <v>747</v>
      </c>
      <c r="K22" s="38"/>
      <c r="L22" s="21"/>
      <c r="M22" s="25">
        <v>43801</v>
      </c>
      <c r="N22" s="21"/>
      <c r="O22" s="32">
        <v>43816</v>
      </c>
      <c r="P22" s="32">
        <v>43816</v>
      </c>
      <c r="Q22" s="26">
        <v>43816</v>
      </c>
    </row>
    <row r="23" spans="1:17" s="9" customFormat="1" ht="19.7" customHeight="1">
      <c r="A23" s="9">
        <v>2</v>
      </c>
      <c r="B23" s="21">
        <f t="shared" ref="B23:B60" si="2">+B22+1</f>
        <v>9</v>
      </c>
      <c r="C23" s="313" t="s">
        <v>565</v>
      </c>
      <c r="D23" s="313" t="s">
        <v>565</v>
      </c>
      <c r="E23" s="314" t="s">
        <v>748</v>
      </c>
      <c r="F23" s="315">
        <v>1</v>
      </c>
      <c r="G23" s="316">
        <v>11700</v>
      </c>
      <c r="H23" s="36">
        <f t="shared" si="1"/>
        <v>11700</v>
      </c>
      <c r="I23" s="179"/>
      <c r="J23" s="183" t="s">
        <v>749</v>
      </c>
      <c r="K23" s="38"/>
      <c r="L23" s="21"/>
      <c r="M23" s="25">
        <v>43801</v>
      </c>
      <c r="N23" s="21"/>
      <c r="O23" s="32">
        <v>43816</v>
      </c>
      <c r="P23" s="32">
        <v>43816</v>
      </c>
      <c r="Q23" s="26">
        <v>43816</v>
      </c>
    </row>
    <row r="24" spans="1:17" s="9" customFormat="1" ht="19.7" customHeight="1">
      <c r="A24" s="9">
        <v>2</v>
      </c>
      <c r="B24" s="21">
        <f t="shared" si="2"/>
        <v>10</v>
      </c>
      <c r="C24" s="313" t="s">
        <v>565</v>
      </c>
      <c r="D24" s="313" t="s">
        <v>565</v>
      </c>
      <c r="E24" s="314" t="s">
        <v>750</v>
      </c>
      <c r="F24" s="315">
        <v>1</v>
      </c>
      <c r="G24" s="316">
        <v>4600</v>
      </c>
      <c r="H24" s="36">
        <f t="shared" si="1"/>
        <v>4600</v>
      </c>
      <c r="I24" s="179"/>
      <c r="J24" s="183" t="s">
        <v>751</v>
      </c>
      <c r="K24" s="38"/>
      <c r="L24" s="21"/>
      <c r="M24" s="25">
        <v>43801</v>
      </c>
      <c r="N24" s="21"/>
      <c r="O24" s="32">
        <v>43816</v>
      </c>
      <c r="P24" s="32">
        <v>43816</v>
      </c>
      <c r="Q24" s="26">
        <v>43816</v>
      </c>
    </row>
    <row r="25" spans="1:17" s="9" customFormat="1" ht="19.7" customHeight="1">
      <c r="A25" s="9">
        <v>2</v>
      </c>
      <c r="B25" s="21">
        <f t="shared" si="2"/>
        <v>11</v>
      </c>
      <c r="C25" s="313" t="s">
        <v>565</v>
      </c>
      <c r="D25" s="313" t="s">
        <v>565</v>
      </c>
      <c r="E25" s="317" t="s">
        <v>752</v>
      </c>
      <c r="F25" s="318">
        <v>1</v>
      </c>
      <c r="G25" s="319">
        <v>7000</v>
      </c>
      <c r="H25" s="38">
        <f t="shared" si="1"/>
        <v>7000</v>
      </c>
      <c r="I25" s="167"/>
      <c r="J25" s="30" t="s">
        <v>753</v>
      </c>
      <c r="K25" s="38"/>
      <c r="L25" s="21"/>
      <c r="M25" s="25">
        <v>43801</v>
      </c>
      <c r="N25" s="21"/>
      <c r="O25" s="32">
        <v>43816</v>
      </c>
      <c r="P25" s="32">
        <v>43816</v>
      </c>
      <c r="Q25" s="26">
        <v>43816</v>
      </c>
    </row>
    <row r="26" spans="1:17" s="9" customFormat="1" ht="19.7" customHeight="1">
      <c r="A26" s="9">
        <v>2</v>
      </c>
      <c r="B26" s="21">
        <f t="shared" si="2"/>
        <v>12</v>
      </c>
      <c r="C26" s="313" t="s">
        <v>565</v>
      </c>
      <c r="D26" s="313" t="s">
        <v>565</v>
      </c>
      <c r="E26" s="317" t="s">
        <v>756</v>
      </c>
      <c r="F26" s="318">
        <v>1</v>
      </c>
      <c r="G26" s="319">
        <v>5450</v>
      </c>
      <c r="H26" s="38">
        <f t="shared" si="1"/>
        <v>5450</v>
      </c>
      <c r="I26" s="167"/>
      <c r="J26" s="30" t="s">
        <v>757</v>
      </c>
      <c r="K26" s="38"/>
      <c r="L26" s="21"/>
      <c r="M26" s="25">
        <v>43801</v>
      </c>
      <c r="N26" s="21"/>
      <c r="O26" s="32">
        <v>43816</v>
      </c>
      <c r="P26" s="32">
        <v>43816</v>
      </c>
      <c r="Q26" s="26">
        <v>43816</v>
      </c>
    </row>
    <row r="27" spans="1:17" s="9" customFormat="1" ht="19.7" customHeight="1">
      <c r="A27" s="9">
        <v>2</v>
      </c>
      <c r="B27" s="21">
        <f t="shared" si="2"/>
        <v>13</v>
      </c>
      <c r="C27" s="313" t="s">
        <v>565</v>
      </c>
      <c r="D27" s="313" t="s">
        <v>565</v>
      </c>
      <c r="E27" s="320" t="s">
        <v>758</v>
      </c>
      <c r="F27" s="318">
        <v>1</v>
      </c>
      <c r="G27" s="319">
        <v>13750</v>
      </c>
      <c r="H27" s="38">
        <f t="shared" si="1"/>
        <v>13750</v>
      </c>
      <c r="I27" s="167"/>
      <c r="J27" s="30" t="s">
        <v>759</v>
      </c>
      <c r="K27" s="38" t="s">
        <v>760</v>
      </c>
      <c r="L27" s="21"/>
      <c r="M27" s="25">
        <v>43801</v>
      </c>
      <c r="N27" s="21"/>
      <c r="O27" s="32">
        <v>43816</v>
      </c>
      <c r="P27" s="32">
        <v>43816</v>
      </c>
      <c r="Q27" s="26">
        <v>43816</v>
      </c>
    </row>
    <row r="28" spans="1:17" s="9" customFormat="1" ht="18" customHeight="1">
      <c r="A28" s="9">
        <v>2</v>
      </c>
      <c r="B28" s="21">
        <f t="shared" si="2"/>
        <v>14</v>
      </c>
      <c r="C28" s="313" t="s">
        <v>565</v>
      </c>
      <c r="D28" s="313" t="s">
        <v>565</v>
      </c>
      <c r="E28" s="320" t="s">
        <v>761</v>
      </c>
      <c r="F28" s="318">
        <v>1</v>
      </c>
      <c r="G28" s="319">
        <v>11650</v>
      </c>
      <c r="H28" s="38">
        <f t="shared" si="1"/>
        <v>11650</v>
      </c>
      <c r="I28" s="167"/>
      <c r="J28" s="30" t="s">
        <v>762</v>
      </c>
      <c r="K28" s="38"/>
      <c r="L28" s="21"/>
      <c r="M28" s="25">
        <v>43801</v>
      </c>
      <c r="N28" s="21"/>
      <c r="O28" s="32">
        <v>43816</v>
      </c>
      <c r="P28" s="32">
        <v>43816</v>
      </c>
      <c r="Q28" s="26">
        <v>43816</v>
      </c>
    </row>
    <row r="29" spans="1:17" s="9" customFormat="1" ht="19.7" customHeight="1">
      <c r="A29" s="9">
        <v>2</v>
      </c>
      <c r="B29" s="21">
        <f t="shared" si="2"/>
        <v>15</v>
      </c>
      <c r="C29" s="321" t="s">
        <v>531</v>
      </c>
      <c r="D29" s="321" t="s">
        <v>531</v>
      </c>
      <c r="E29" s="322" t="s">
        <v>763</v>
      </c>
      <c r="F29" s="321">
        <v>4</v>
      </c>
      <c r="G29" s="323">
        <v>1020</v>
      </c>
      <c r="H29" s="38">
        <f t="shared" si="1"/>
        <v>4080</v>
      </c>
      <c r="I29" s="167"/>
      <c r="J29" s="30" t="s">
        <v>764</v>
      </c>
      <c r="K29" s="38" t="s">
        <v>765</v>
      </c>
      <c r="L29" s="21"/>
      <c r="M29" s="25">
        <v>43801</v>
      </c>
      <c r="N29" s="21"/>
      <c r="O29" s="32"/>
      <c r="P29" s="32">
        <v>43815</v>
      </c>
      <c r="Q29" s="26">
        <v>43815</v>
      </c>
    </row>
    <row r="30" spans="1:17" s="9" customFormat="1" ht="19.7" customHeight="1">
      <c r="A30" s="9">
        <v>2</v>
      </c>
      <c r="B30" s="21">
        <f t="shared" si="2"/>
        <v>16</v>
      </c>
      <c r="C30" s="321" t="s">
        <v>531</v>
      </c>
      <c r="D30" s="321" t="s">
        <v>531</v>
      </c>
      <c r="E30" s="322" t="s">
        <v>766</v>
      </c>
      <c r="F30" s="321">
        <v>5</v>
      </c>
      <c r="G30" s="323">
        <v>60</v>
      </c>
      <c r="H30" s="38">
        <f t="shared" si="1"/>
        <v>300</v>
      </c>
      <c r="I30" s="167"/>
      <c r="J30" s="30" t="s">
        <v>767</v>
      </c>
      <c r="K30" s="38" t="s">
        <v>768</v>
      </c>
      <c r="L30" s="21"/>
      <c r="M30" s="25">
        <v>43801</v>
      </c>
      <c r="N30" s="21"/>
      <c r="O30" s="32"/>
      <c r="P30" s="32">
        <v>43815</v>
      </c>
      <c r="Q30" s="26">
        <v>43815</v>
      </c>
    </row>
    <row r="31" spans="1:17" s="9" customFormat="1" ht="19.7" customHeight="1">
      <c r="A31" s="9">
        <v>2</v>
      </c>
      <c r="B31" s="21">
        <f t="shared" si="2"/>
        <v>17</v>
      </c>
      <c r="C31" s="324" t="s">
        <v>531</v>
      </c>
      <c r="D31" s="324" t="s">
        <v>531</v>
      </c>
      <c r="E31" s="325" t="s">
        <v>769</v>
      </c>
      <c r="F31" s="326">
        <v>2</v>
      </c>
      <c r="G31" s="327">
        <v>1050</v>
      </c>
      <c r="H31" s="328">
        <f>F31*G31</f>
        <v>2100</v>
      </c>
      <c r="I31" s="329"/>
      <c r="J31" s="330" t="s">
        <v>770</v>
      </c>
      <c r="K31" s="38" t="s">
        <v>771</v>
      </c>
      <c r="L31" s="21"/>
      <c r="M31" s="25">
        <v>43801</v>
      </c>
      <c r="N31" s="21"/>
      <c r="O31" s="32"/>
      <c r="P31" s="32">
        <v>43815</v>
      </c>
      <c r="Q31" s="26">
        <v>43815</v>
      </c>
    </row>
    <row r="32" spans="1:17" s="9" customFormat="1" ht="19.7" customHeight="1">
      <c r="A32" s="9">
        <v>2</v>
      </c>
      <c r="B32" s="21">
        <f t="shared" si="2"/>
        <v>18</v>
      </c>
      <c r="C32" s="331" t="s">
        <v>531</v>
      </c>
      <c r="D32" s="331" t="s">
        <v>531</v>
      </c>
      <c r="E32" s="332" t="s">
        <v>772</v>
      </c>
      <c r="F32" s="333">
        <v>2</v>
      </c>
      <c r="G32" s="334">
        <v>268</v>
      </c>
      <c r="H32" s="36">
        <f>F32*G32</f>
        <v>536</v>
      </c>
      <c r="I32" s="36"/>
      <c r="J32" s="30" t="s">
        <v>773</v>
      </c>
      <c r="K32" s="38" t="s">
        <v>774</v>
      </c>
      <c r="L32" s="21"/>
      <c r="M32" s="25">
        <v>43801</v>
      </c>
      <c r="N32" s="21"/>
      <c r="O32" s="32"/>
      <c r="P32" s="32">
        <v>43815</v>
      </c>
      <c r="Q32" s="26">
        <v>43815</v>
      </c>
    </row>
    <row r="33" spans="1:17" s="9" customFormat="1" ht="19.7" customHeight="1">
      <c r="A33" s="9">
        <v>2</v>
      </c>
      <c r="B33" s="21">
        <f t="shared" si="2"/>
        <v>19</v>
      </c>
      <c r="C33" s="331" t="s">
        <v>531</v>
      </c>
      <c r="D33" s="331" t="s">
        <v>531</v>
      </c>
      <c r="E33" s="332" t="s">
        <v>775</v>
      </c>
      <c r="F33" s="321">
        <v>4</v>
      </c>
      <c r="G33" s="323">
        <v>226</v>
      </c>
      <c r="H33" s="36">
        <f>F33*G33</f>
        <v>904</v>
      </c>
      <c r="I33" s="167"/>
      <c r="J33" s="30" t="s">
        <v>776</v>
      </c>
      <c r="K33" s="38" t="s">
        <v>777</v>
      </c>
      <c r="L33" s="21"/>
      <c r="M33" s="25">
        <v>43801</v>
      </c>
      <c r="N33" s="21"/>
      <c r="O33" s="32"/>
      <c r="P33" s="32">
        <v>43815</v>
      </c>
      <c r="Q33" s="26">
        <v>43815</v>
      </c>
    </row>
    <row r="34" spans="1:17" s="9" customFormat="1" ht="19.7" customHeight="1">
      <c r="A34" s="9">
        <v>2</v>
      </c>
      <c r="B34" s="21">
        <f t="shared" si="2"/>
        <v>20</v>
      </c>
      <c r="C34" s="331" t="s">
        <v>531</v>
      </c>
      <c r="D34" s="331" t="s">
        <v>531</v>
      </c>
      <c r="E34" s="332" t="s">
        <v>778</v>
      </c>
      <c r="F34" s="321">
        <v>1</v>
      </c>
      <c r="G34" s="323">
        <v>226</v>
      </c>
      <c r="H34" s="36">
        <f>F34*G34</f>
        <v>226</v>
      </c>
      <c r="I34" s="167"/>
      <c r="J34" s="30" t="s">
        <v>779</v>
      </c>
      <c r="K34" s="38" t="s">
        <v>760</v>
      </c>
      <c r="L34" s="21"/>
      <c r="M34" s="25">
        <v>43801</v>
      </c>
      <c r="N34" s="21"/>
      <c r="O34" s="32"/>
      <c r="P34" s="32">
        <v>43815</v>
      </c>
      <c r="Q34" s="26">
        <v>43815</v>
      </c>
    </row>
    <row r="35" spans="1:17" s="9" customFormat="1" ht="19.7" customHeight="1">
      <c r="A35" s="9">
        <v>2</v>
      </c>
      <c r="B35" s="21">
        <f t="shared" si="2"/>
        <v>21</v>
      </c>
      <c r="C35" s="313" t="s">
        <v>565</v>
      </c>
      <c r="D35" s="313" t="s">
        <v>565</v>
      </c>
      <c r="E35" s="317" t="s">
        <v>986</v>
      </c>
      <c r="F35" s="318">
        <v>1</v>
      </c>
      <c r="G35" s="317">
        <v>5500</v>
      </c>
      <c r="H35" s="299">
        <f t="shared" ref="H35:H60" si="3">F35*G35</f>
        <v>5500</v>
      </c>
      <c r="I35" s="300"/>
      <c r="J35" s="301" t="s">
        <v>987</v>
      </c>
      <c r="K35" s="38"/>
      <c r="L35" s="21"/>
      <c r="M35" s="25">
        <v>43801</v>
      </c>
      <c r="N35" s="21"/>
      <c r="O35" s="32">
        <v>43816</v>
      </c>
      <c r="P35" s="32">
        <v>43816</v>
      </c>
      <c r="Q35" s="26">
        <v>43816</v>
      </c>
    </row>
    <row r="36" spans="1:17" s="9" customFormat="1" ht="19.7" customHeight="1">
      <c r="A36" s="9">
        <v>2</v>
      </c>
      <c r="B36" s="21">
        <f t="shared" si="2"/>
        <v>22</v>
      </c>
      <c r="C36" s="313" t="s">
        <v>565</v>
      </c>
      <c r="D36" s="313" t="s">
        <v>565</v>
      </c>
      <c r="E36" s="317" t="s">
        <v>988</v>
      </c>
      <c r="F36" s="318">
        <v>1</v>
      </c>
      <c r="G36" s="317">
        <v>5300</v>
      </c>
      <c r="H36" s="299">
        <f t="shared" si="3"/>
        <v>5300</v>
      </c>
      <c r="I36" s="300"/>
      <c r="J36" s="301" t="s">
        <v>989</v>
      </c>
      <c r="K36" s="38"/>
      <c r="L36" s="21"/>
      <c r="M36" s="25">
        <v>43801</v>
      </c>
      <c r="N36" s="21"/>
      <c r="O36" s="32">
        <v>43816</v>
      </c>
      <c r="P36" s="32">
        <v>43816</v>
      </c>
      <c r="Q36" s="26">
        <v>43816</v>
      </c>
    </row>
    <row r="37" spans="1:17" s="9" customFormat="1" ht="19.7" customHeight="1">
      <c r="A37" s="9">
        <v>2</v>
      </c>
      <c r="B37" s="21">
        <f t="shared" si="2"/>
        <v>23</v>
      </c>
      <c r="C37" s="313" t="s">
        <v>565</v>
      </c>
      <c r="D37" s="313" t="s">
        <v>565</v>
      </c>
      <c r="E37" s="317" t="s">
        <v>990</v>
      </c>
      <c r="F37" s="318">
        <v>1</v>
      </c>
      <c r="G37" s="317">
        <v>4000</v>
      </c>
      <c r="H37" s="299">
        <f t="shared" si="3"/>
        <v>4000</v>
      </c>
      <c r="I37" s="300"/>
      <c r="J37" s="301" t="s">
        <v>991</v>
      </c>
      <c r="K37" s="38"/>
      <c r="L37" s="21"/>
      <c r="M37" s="25">
        <v>43801</v>
      </c>
      <c r="N37" s="21"/>
      <c r="O37" s="32">
        <v>43816</v>
      </c>
      <c r="P37" s="32">
        <v>43816</v>
      </c>
      <c r="Q37" s="26">
        <v>43816</v>
      </c>
    </row>
    <row r="38" spans="1:17" s="9" customFormat="1" ht="19.7" customHeight="1">
      <c r="A38" s="9">
        <v>2</v>
      </c>
      <c r="B38" s="21">
        <f t="shared" si="2"/>
        <v>24</v>
      </c>
      <c r="C38" s="313" t="s">
        <v>565</v>
      </c>
      <c r="D38" s="313" t="s">
        <v>565</v>
      </c>
      <c r="E38" s="317" t="s">
        <v>992</v>
      </c>
      <c r="F38" s="318">
        <v>1</v>
      </c>
      <c r="G38" s="317">
        <v>4400</v>
      </c>
      <c r="H38" s="299">
        <f t="shared" si="3"/>
        <v>4400</v>
      </c>
      <c r="I38" s="300"/>
      <c r="J38" s="301" t="s">
        <v>993</v>
      </c>
      <c r="K38" s="38"/>
      <c r="L38" s="21"/>
      <c r="M38" s="25">
        <v>43801</v>
      </c>
      <c r="N38" s="21"/>
      <c r="O38" s="32">
        <v>43816</v>
      </c>
      <c r="P38" s="32">
        <v>43816</v>
      </c>
      <c r="Q38" s="26">
        <v>43816</v>
      </c>
    </row>
    <row r="39" spans="1:17" s="9" customFormat="1" ht="19.7" customHeight="1">
      <c r="A39" s="9">
        <v>2</v>
      </c>
      <c r="B39" s="21">
        <f t="shared" si="2"/>
        <v>25</v>
      </c>
      <c r="C39" s="313" t="s">
        <v>565</v>
      </c>
      <c r="D39" s="313" t="s">
        <v>565</v>
      </c>
      <c r="E39" s="317" t="s">
        <v>994</v>
      </c>
      <c r="F39" s="318">
        <v>1</v>
      </c>
      <c r="G39" s="317">
        <v>3250</v>
      </c>
      <c r="H39" s="299">
        <f t="shared" si="3"/>
        <v>3250</v>
      </c>
      <c r="I39" s="300"/>
      <c r="J39" s="301" t="s">
        <v>995</v>
      </c>
      <c r="K39" s="38"/>
      <c r="L39" s="21"/>
      <c r="M39" s="25">
        <v>43801</v>
      </c>
      <c r="N39" s="21"/>
      <c r="O39" s="32">
        <v>43816</v>
      </c>
      <c r="P39" s="32">
        <v>43816</v>
      </c>
      <c r="Q39" s="26">
        <v>43816</v>
      </c>
    </row>
    <row r="40" spans="1:17" s="9" customFormat="1" ht="19.7" customHeight="1">
      <c r="A40" s="9">
        <v>2</v>
      </c>
      <c r="B40" s="21">
        <f t="shared" si="2"/>
        <v>26</v>
      </c>
      <c r="C40" s="335" t="s">
        <v>577</v>
      </c>
      <c r="D40" s="335" t="s">
        <v>577</v>
      </c>
      <c r="E40" s="336" t="s">
        <v>780</v>
      </c>
      <c r="F40" s="337">
        <v>1</v>
      </c>
      <c r="G40" s="338">
        <v>62780</v>
      </c>
      <c r="H40" s="36">
        <f t="shared" si="3"/>
        <v>62780</v>
      </c>
      <c r="I40" s="309"/>
      <c r="J40" s="182" t="s">
        <v>781</v>
      </c>
      <c r="K40" s="38"/>
      <c r="L40" s="21"/>
      <c r="M40" s="25">
        <v>43801</v>
      </c>
      <c r="N40" s="21"/>
      <c r="O40" s="32"/>
      <c r="P40" s="32">
        <v>43815</v>
      </c>
      <c r="Q40" s="26">
        <v>43815</v>
      </c>
    </row>
    <row r="41" spans="1:17" s="9" customFormat="1" ht="19.7" customHeight="1">
      <c r="A41" s="9">
        <v>2</v>
      </c>
      <c r="B41" s="21">
        <f t="shared" si="2"/>
        <v>27</v>
      </c>
      <c r="C41" s="335" t="s">
        <v>782</v>
      </c>
      <c r="D41" s="335" t="s">
        <v>783</v>
      </c>
      <c r="E41" s="336" t="s">
        <v>784</v>
      </c>
      <c r="F41" s="337">
        <v>1</v>
      </c>
      <c r="G41" s="338">
        <v>1470</v>
      </c>
      <c r="H41" s="36">
        <f t="shared" si="3"/>
        <v>1470</v>
      </c>
      <c r="I41" s="179"/>
      <c r="J41" s="182" t="s">
        <v>785</v>
      </c>
      <c r="K41" s="38"/>
      <c r="L41" s="21"/>
      <c r="M41" s="25">
        <v>43801</v>
      </c>
      <c r="N41" s="21"/>
      <c r="O41" s="32">
        <v>43815</v>
      </c>
      <c r="P41" s="32"/>
      <c r="Q41" s="26">
        <v>43809</v>
      </c>
    </row>
    <row r="42" spans="1:17" s="9" customFormat="1" ht="19.7" customHeight="1">
      <c r="A42" s="9">
        <v>2</v>
      </c>
      <c r="B42" s="21">
        <f t="shared" si="2"/>
        <v>28</v>
      </c>
      <c r="C42" s="321" t="s">
        <v>531</v>
      </c>
      <c r="D42" s="321" t="s">
        <v>531</v>
      </c>
      <c r="E42" s="339" t="s">
        <v>786</v>
      </c>
      <c r="F42" s="340">
        <v>35</v>
      </c>
      <c r="G42" s="341">
        <v>19</v>
      </c>
      <c r="H42" s="342">
        <f t="shared" si="3"/>
        <v>665</v>
      </c>
      <c r="I42" s="167"/>
      <c r="J42" s="164" t="s">
        <v>787</v>
      </c>
      <c r="K42" s="38"/>
      <c r="L42" s="21"/>
      <c r="M42" s="25">
        <v>43801</v>
      </c>
      <c r="N42" s="21"/>
      <c r="O42" s="32"/>
      <c r="P42" s="32">
        <v>43815</v>
      </c>
      <c r="Q42" s="26">
        <v>43815</v>
      </c>
    </row>
    <row r="43" spans="1:17" s="9" customFormat="1" ht="19.7" customHeight="1">
      <c r="A43" s="9">
        <v>2</v>
      </c>
      <c r="B43" s="21">
        <f>+B42+1</f>
        <v>29</v>
      </c>
      <c r="C43" s="321" t="s">
        <v>531</v>
      </c>
      <c r="D43" s="321" t="s">
        <v>531</v>
      </c>
      <c r="E43" s="339" t="s">
        <v>1003</v>
      </c>
      <c r="F43" s="340">
        <v>10</v>
      </c>
      <c r="G43" s="341">
        <v>79</v>
      </c>
      <c r="H43" s="342">
        <f t="shared" si="3"/>
        <v>790</v>
      </c>
      <c r="I43" s="167"/>
      <c r="J43" s="164" t="s">
        <v>1004</v>
      </c>
      <c r="K43" s="38"/>
      <c r="L43" s="21"/>
      <c r="M43" s="25">
        <v>43801</v>
      </c>
      <c r="N43" s="21"/>
      <c r="O43" s="32"/>
      <c r="P43" s="32">
        <v>43815</v>
      </c>
      <c r="Q43" s="26">
        <v>43815</v>
      </c>
    </row>
    <row r="44" spans="1:17" s="9" customFormat="1" ht="19.7" customHeight="1">
      <c r="A44" s="9">
        <v>2</v>
      </c>
      <c r="B44" s="21">
        <f t="shared" si="2"/>
        <v>30</v>
      </c>
      <c r="C44" s="331" t="s">
        <v>531</v>
      </c>
      <c r="D44" s="331" t="s">
        <v>531</v>
      </c>
      <c r="E44" s="332" t="s">
        <v>788</v>
      </c>
      <c r="F44" s="333">
        <v>4</v>
      </c>
      <c r="G44" s="343">
        <v>212</v>
      </c>
      <c r="H44" s="36">
        <f t="shared" si="3"/>
        <v>848</v>
      </c>
      <c r="I44" s="36"/>
      <c r="J44" s="30" t="s">
        <v>789</v>
      </c>
      <c r="K44" s="38" t="s">
        <v>790</v>
      </c>
      <c r="L44" s="21"/>
      <c r="M44" s="25">
        <v>43801</v>
      </c>
      <c r="N44" s="21"/>
      <c r="O44" s="32"/>
      <c r="P44" s="32">
        <v>43815</v>
      </c>
      <c r="Q44" s="26">
        <v>43815</v>
      </c>
    </row>
    <row r="45" spans="1:17" s="9" customFormat="1" ht="19.7" customHeight="1">
      <c r="A45" s="9">
        <v>2</v>
      </c>
      <c r="B45" s="21">
        <f t="shared" si="2"/>
        <v>31</v>
      </c>
      <c r="C45" s="331" t="s">
        <v>531</v>
      </c>
      <c r="D45" s="331" t="s">
        <v>531</v>
      </c>
      <c r="E45" s="332" t="s">
        <v>538</v>
      </c>
      <c r="F45" s="333">
        <v>6</v>
      </c>
      <c r="G45" s="343">
        <v>212</v>
      </c>
      <c r="H45" s="36">
        <f t="shared" si="3"/>
        <v>1272</v>
      </c>
      <c r="I45" s="36"/>
      <c r="J45" s="30" t="s">
        <v>791</v>
      </c>
      <c r="K45" s="38" t="s">
        <v>792</v>
      </c>
      <c r="L45" s="21"/>
      <c r="M45" s="25">
        <v>43801</v>
      </c>
      <c r="N45" s="21"/>
      <c r="O45" s="32"/>
      <c r="P45" s="32">
        <v>43815</v>
      </c>
      <c r="Q45" s="26">
        <v>43815</v>
      </c>
    </row>
    <row r="46" spans="1:17" s="9" customFormat="1" ht="19.7" customHeight="1">
      <c r="A46" s="9">
        <v>2</v>
      </c>
      <c r="B46" s="21">
        <f t="shared" si="2"/>
        <v>32</v>
      </c>
      <c r="C46" s="331" t="s">
        <v>531</v>
      </c>
      <c r="D46" s="331" t="s">
        <v>531</v>
      </c>
      <c r="E46" s="332" t="s">
        <v>793</v>
      </c>
      <c r="F46" s="333">
        <v>6</v>
      </c>
      <c r="G46" s="343">
        <v>226</v>
      </c>
      <c r="H46" s="36">
        <f t="shared" si="3"/>
        <v>1356</v>
      </c>
      <c r="I46" s="36"/>
      <c r="J46" s="30" t="s">
        <v>794</v>
      </c>
      <c r="K46" s="38" t="s">
        <v>795</v>
      </c>
      <c r="L46" s="21"/>
      <c r="M46" s="25">
        <v>43801</v>
      </c>
      <c r="N46" s="21"/>
      <c r="O46" s="32"/>
      <c r="P46" s="32">
        <v>43815</v>
      </c>
      <c r="Q46" s="26">
        <v>43815</v>
      </c>
    </row>
    <row r="47" spans="1:17" s="9" customFormat="1" ht="19.7" customHeight="1">
      <c r="A47" s="9">
        <v>2</v>
      </c>
      <c r="B47" s="21">
        <f t="shared" si="2"/>
        <v>33</v>
      </c>
      <c r="C47" s="331" t="s">
        <v>531</v>
      </c>
      <c r="D47" s="331" t="s">
        <v>531</v>
      </c>
      <c r="E47" s="332" t="s">
        <v>796</v>
      </c>
      <c r="F47" s="333">
        <v>23</v>
      </c>
      <c r="G47" s="343">
        <v>18</v>
      </c>
      <c r="H47" s="36">
        <f t="shared" si="3"/>
        <v>414</v>
      </c>
      <c r="I47" s="36"/>
      <c r="J47" s="30" t="s">
        <v>797</v>
      </c>
      <c r="K47" s="38" t="s">
        <v>798</v>
      </c>
      <c r="L47" s="21"/>
      <c r="M47" s="25">
        <v>43801</v>
      </c>
      <c r="N47" s="21"/>
      <c r="O47" s="32"/>
      <c r="P47" s="32">
        <v>43815</v>
      </c>
      <c r="Q47" s="26">
        <v>43815</v>
      </c>
    </row>
    <row r="48" spans="1:17" s="9" customFormat="1" ht="19.7" customHeight="1">
      <c r="A48" s="9">
        <v>2</v>
      </c>
      <c r="B48" s="21">
        <f t="shared" si="2"/>
        <v>34</v>
      </c>
      <c r="C48" s="331" t="s">
        <v>531</v>
      </c>
      <c r="D48" s="331" t="s">
        <v>531</v>
      </c>
      <c r="E48" s="332" t="s">
        <v>799</v>
      </c>
      <c r="F48" s="333">
        <v>10</v>
      </c>
      <c r="G48" s="343">
        <v>23</v>
      </c>
      <c r="H48" s="36">
        <f t="shared" si="3"/>
        <v>230</v>
      </c>
      <c r="I48" s="36"/>
      <c r="J48" s="30" t="s">
        <v>800</v>
      </c>
      <c r="K48" s="38" t="s">
        <v>801</v>
      </c>
      <c r="L48" s="21"/>
      <c r="M48" s="25">
        <v>43801</v>
      </c>
      <c r="N48" s="21"/>
      <c r="O48" s="32"/>
      <c r="P48" s="32">
        <v>43815</v>
      </c>
      <c r="Q48" s="26">
        <v>43815</v>
      </c>
    </row>
    <row r="49" spans="1:17" s="9" customFormat="1" ht="19.7" customHeight="1">
      <c r="A49" s="9">
        <v>2</v>
      </c>
      <c r="B49" s="21">
        <f t="shared" si="2"/>
        <v>35</v>
      </c>
      <c r="C49" s="331" t="s">
        <v>531</v>
      </c>
      <c r="D49" s="331" t="s">
        <v>531</v>
      </c>
      <c r="E49" s="332" t="s">
        <v>805</v>
      </c>
      <c r="F49" s="333">
        <v>4</v>
      </c>
      <c r="G49" s="343">
        <v>212</v>
      </c>
      <c r="H49" s="36">
        <f t="shared" si="3"/>
        <v>848</v>
      </c>
      <c r="I49" s="36"/>
      <c r="J49" s="30" t="s">
        <v>806</v>
      </c>
      <c r="K49" s="38" t="s">
        <v>807</v>
      </c>
      <c r="L49" s="21"/>
      <c r="M49" s="25">
        <v>43801</v>
      </c>
      <c r="N49" s="21"/>
      <c r="O49" s="32"/>
      <c r="P49" s="32">
        <v>43815</v>
      </c>
      <c r="Q49" s="26">
        <v>43815</v>
      </c>
    </row>
    <row r="50" spans="1:17" s="9" customFormat="1" ht="19.7" customHeight="1">
      <c r="A50" s="9">
        <v>2</v>
      </c>
      <c r="B50" s="21">
        <f t="shared" si="2"/>
        <v>36</v>
      </c>
      <c r="C50" s="335" t="s">
        <v>577</v>
      </c>
      <c r="D50" s="335" t="s">
        <v>577</v>
      </c>
      <c r="E50" s="341" t="s">
        <v>1005</v>
      </c>
      <c r="F50" s="335">
        <v>1</v>
      </c>
      <c r="G50" s="341">
        <v>7110</v>
      </c>
      <c r="H50" s="342">
        <f t="shared" si="3"/>
        <v>7110</v>
      </c>
      <c r="I50" s="349"/>
      <c r="J50" s="350" t="s">
        <v>1006</v>
      </c>
      <c r="K50" s="38"/>
      <c r="L50" s="21"/>
      <c r="M50" s="25">
        <v>43801</v>
      </c>
      <c r="N50" s="21"/>
      <c r="O50" s="32"/>
      <c r="P50" s="32">
        <v>43815</v>
      </c>
      <c r="Q50" s="26">
        <v>43815</v>
      </c>
    </row>
    <row r="51" spans="1:17" s="9" customFormat="1" ht="19.7" customHeight="1">
      <c r="A51" s="9">
        <v>2</v>
      </c>
      <c r="B51" s="21">
        <f t="shared" si="2"/>
        <v>37</v>
      </c>
      <c r="C51" s="324" t="s">
        <v>531</v>
      </c>
      <c r="D51" s="324" t="s">
        <v>531</v>
      </c>
      <c r="E51" s="325" t="s">
        <v>1007</v>
      </c>
      <c r="F51" s="326">
        <v>2</v>
      </c>
      <c r="G51" s="327">
        <v>221</v>
      </c>
      <c r="H51" s="328">
        <f t="shared" si="3"/>
        <v>442</v>
      </c>
      <c r="I51" s="329"/>
      <c r="J51" s="330" t="s">
        <v>1008</v>
      </c>
      <c r="K51" s="38"/>
      <c r="L51" s="21"/>
      <c r="M51" s="25">
        <v>43801</v>
      </c>
      <c r="N51" s="21"/>
      <c r="O51" s="32"/>
      <c r="P51" s="32">
        <v>43815</v>
      </c>
      <c r="Q51" s="26">
        <v>43815</v>
      </c>
    </row>
    <row r="52" spans="1:17" s="9" customFormat="1" ht="19.7" customHeight="1">
      <c r="A52" s="9">
        <v>2</v>
      </c>
      <c r="B52" s="21">
        <f t="shared" si="2"/>
        <v>38</v>
      </c>
      <c r="C52" s="324" t="s">
        <v>531</v>
      </c>
      <c r="D52" s="324" t="s">
        <v>531</v>
      </c>
      <c r="E52" s="325" t="s">
        <v>1009</v>
      </c>
      <c r="F52" s="326">
        <v>4</v>
      </c>
      <c r="G52" s="327">
        <v>720</v>
      </c>
      <c r="H52" s="328">
        <f t="shared" si="3"/>
        <v>2880</v>
      </c>
      <c r="I52" s="329"/>
      <c r="J52" s="330" t="s">
        <v>680</v>
      </c>
      <c r="K52" s="38"/>
      <c r="L52" s="21"/>
      <c r="M52" s="25">
        <v>43801</v>
      </c>
      <c r="N52" s="21"/>
      <c r="O52" s="32"/>
      <c r="P52" s="32">
        <v>43815</v>
      </c>
      <c r="Q52" s="26">
        <v>43815</v>
      </c>
    </row>
    <row r="53" spans="1:17" s="9" customFormat="1" ht="19.7" customHeight="1">
      <c r="A53" s="9">
        <v>18</v>
      </c>
      <c r="B53" s="21">
        <f t="shared" si="2"/>
        <v>39</v>
      </c>
      <c r="C53" s="324" t="s">
        <v>531</v>
      </c>
      <c r="D53" s="324" t="s">
        <v>531</v>
      </c>
      <c r="E53" s="325" t="s">
        <v>808</v>
      </c>
      <c r="F53" s="326">
        <v>1</v>
      </c>
      <c r="G53" s="327">
        <v>1260</v>
      </c>
      <c r="H53" s="328">
        <f t="shared" si="3"/>
        <v>1260</v>
      </c>
      <c r="I53" s="329"/>
      <c r="J53" s="330" t="s">
        <v>809</v>
      </c>
      <c r="K53" s="38"/>
      <c r="L53" s="21"/>
      <c r="M53" s="25">
        <v>43801</v>
      </c>
      <c r="N53" s="21"/>
      <c r="O53" s="32"/>
      <c r="P53" s="32">
        <v>43815</v>
      </c>
      <c r="Q53" s="26">
        <v>43815</v>
      </c>
    </row>
    <row r="54" spans="1:17" s="9" customFormat="1" ht="19.7" customHeight="1">
      <c r="A54" s="9">
        <v>19</v>
      </c>
      <c r="B54" s="21">
        <f t="shared" si="2"/>
        <v>40</v>
      </c>
      <c r="C54" s="324" t="s">
        <v>531</v>
      </c>
      <c r="D54" s="324" t="s">
        <v>531</v>
      </c>
      <c r="E54" s="325" t="s">
        <v>810</v>
      </c>
      <c r="F54" s="326">
        <v>1</v>
      </c>
      <c r="G54" s="327">
        <v>1480</v>
      </c>
      <c r="H54" s="328">
        <f t="shared" si="3"/>
        <v>1480</v>
      </c>
      <c r="I54" s="329"/>
      <c r="J54" s="330" t="s">
        <v>809</v>
      </c>
      <c r="K54" s="38"/>
      <c r="L54" s="21"/>
      <c r="M54" s="25">
        <v>43801</v>
      </c>
      <c r="N54" s="21"/>
      <c r="O54" s="32"/>
      <c r="P54" s="32">
        <v>43815</v>
      </c>
      <c r="Q54" s="26">
        <v>43815</v>
      </c>
    </row>
    <row r="55" spans="1:17" s="9" customFormat="1" ht="19.7" customHeight="1">
      <c r="A55" s="9">
        <v>24</v>
      </c>
      <c r="B55" s="21">
        <f t="shared" si="2"/>
        <v>41</v>
      </c>
      <c r="C55" s="324" t="s">
        <v>531</v>
      </c>
      <c r="D55" s="324" t="s">
        <v>531</v>
      </c>
      <c r="E55" s="325" t="s">
        <v>811</v>
      </c>
      <c r="F55" s="326">
        <v>1</v>
      </c>
      <c r="G55" s="327">
        <v>1100</v>
      </c>
      <c r="H55" s="328">
        <f t="shared" si="3"/>
        <v>1100</v>
      </c>
      <c r="I55" s="329"/>
      <c r="J55" s="330" t="s">
        <v>809</v>
      </c>
      <c r="K55" s="38"/>
      <c r="L55" s="21"/>
      <c r="M55" s="25">
        <v>43801</v>
      </c>
      <c r="N55" s="21"/>
      <c r="O55" s="32"/>
      <c r="P55" s="32">
        <v>43815</v>
      </c>
      <c r="Q55" s="26">
        <v>43815</v>
      </c>
    </row>
    <row r="56" spans="1:17" s="9" customFormat="1" ht="19.7" customHeight="1">
      <c r="A56" s="9">
        <v>30</v>
      </c>
      <c r="B56" s="21">
        <f t="shared" si="2"/>
        <v>42</v>
      </c>
      <c r="C56" s="324" t="s">
        <v>531</v>
      </c>
      <c r="D56" s="324" t="s">
        <v>531</v>
      </c>
      <c r="E56" s="325" t="s">
        <v>812</v>
      </c>
      <c r="F56" s="326">
        <v>1</v>
      </c>
      <c r="G56" s="327">
        <v>1100</v>
      </c>
      <c r="H56" s="328">
        <f t="shared" si="3"/>
        <v>1100</v>
      </c>
      <c r="I56" s="329"/>
      <c r="J56" s="330" t="s">
        <v>809</v>
      </c>
      <c r="K56" s="38"/>
      <c r="L56" s="21"/>
      <c r="M56" s="25">
        <v>43801</v>
      </c>
      <c r="N56" s="21"/>
      <c r="O56" s="32"/>
      <c r="P56" s="32">
        <v>43815</v>
      </c>
      <c r="Q56" s="26">
        <v>43815</v>
      </c>
    </row>
    <row r="57" spans="1:17" s="9" customFormat="1" ht="19.7" customHeight="1">
      <c r="A57" s="9">
        <v>20</v>
      </c>
      <c r="B57" s="21">
        <f t="shared" si="2"/>
        <v>43</v>
      </c>
      <c r="C57" s="324" t="s">
        <v>531</v>
      </c>
      <c r="D57" s="324" t="s">
        <v>531</v>
      </c>
      <c r="E57" s="325" t="s">
        <v>813</v>
      </c>
      <c r="F57" s="326">
        <v>2</v>
      </c>
      <c r="G57" s="327">
        <v>1360</v>
      </c>
      <c r="H57" s="328">
        <f t="shared" si="3"/>
        <v>2720</v>
      </c>
      <c r="I57" s="329"/>
      <c r="J57" s="330" t="s">
        <v>814</v>
      </c>
      <c r="K57" s="38"/>
      <c r="L57" s="21"/>
      <c r="M57" s="25">
        <v>43801</v>
      </c>
      <c r="N57" s="21"/>
      <c r="O57" s="32"/>
      <c r="P57" s="32">
        <v>43815</v>
      </c>
      <c r="Q57" s="26">
        <v>43815</v>
      </c>
    </row>
    <row r="58" spans="1:17" s="9" customFormat="1" ht="19.7" customHeight="1">
      <c r="A58" s="9">
        <v>21</v>
      </c>
      <c r="B58" s="21">
        <f t="shared" si="2"/>
        <v>44</v>
      </c>
      <c r="C58" s="324" t="s">
        <v>531</v>
      </c>
      <c r="D58" s="324" t="s">
        <v>531</v>
      </c>
      <c r="E58" s="325" t="s">
        <v>815</v>
      </c>
      <c r="F58" s="326">
        <v>2</v>
      </c>
      <c r="G58" s="327">
        <v>2210</v>
      </c>
      <c r="H58" s="328">
        <f t="shared" si="3"/>
        <v>4420</v>
      </c>
      <c r="I58" s="329"/>
      <c r="J58" s="330" t="s">
        <v>816</v>
      </c>
      <c r="K58" s="38"/>
      <c r="L58" s="21"/>
      <c r="M58" s="25">
        <v>43801</v>
      </c>
      <c r="N58" s="21"/>
      <c r="O58" s="32"/>
      <c r="P58" s="32">
        <v>43815</v>
      </c>
      <c r="Q58" s="26">
        <v>43815</v>
      </c>
    </row>
    <row r="59" spans="1:17" s="9" customFormat="1" ht="19.7" customHeight="1">
      <c r="A59" s="9">
        <v>22</v>
      </c>
      <c r="B59" s="21">
        <f t="shared" si="2"/>
        <v>45</v>
      </c>
      <c r="C59" s="324" t="s">
        <v>531</v>
      </c>
      <c r="D59" s="324" t="s">
        <v>531</v>
      </c>
      <c r="E59" s="325" t="s">
        <v>817</v>
      </c>
      <c r="F59" s="326">
        <v>1</v>
      </c>
      <c r="G59" s="327">
        <v>1370</v>
      </c>
      <c r="H59" s="328">
        <f t="shared" si="3"/>
        <v>1370</v>
      </c>
      <c r="I59" s="329"/>
      <c r="J59" s="330" t="s">
        <v>814</v>
      </c>
      <c r="K59" s="38"/>
      <c r="L59" s="21"/>
      <c r="M59" s="25">
        <v>43801</v>
      </c>
      <c r="N59" s="21"/>
      <c r="O59" s="32"/>
      <c r="P59" s="32">
        <v>43815</v>
      </c>
      <c r="Q59" s="26">
        <v>43815</v>
      </c>
    </row>
    <row r="60" spans="1:17" s="9" customFormat="1" ht="19.7" customHeight="1">
      <c r="A60" s="9">
        <v>23</v>
      </c>
      <c r="B60" s="21">
        <f t="shared" si="2"/>
        <v>46</v>
      </c>
      <c r="C60" s="324" t="s">
        <v>531</v>
      </c>
      <c r="D60" s="324" t="s">
        <v>531</v>
      </c>
      <c r="E60" s="325" t="s">
        <v>818</v>
      </c>
      <c r="F60" s="326">
        <v>1</v>
      </c>
      <c r="G60" s="327">
        <v>2170</v>
      </c>
      <c r="H60" s="328">
        <f t="shared" si="3"/>
        <v>2170</v>
      </c>
      <c r="I60" s="329"/>
      <c r="J60" s="330" t="s">
        <v>816</v>
      </c>
      <c r="K60" s="38"/>
      <c r="L60" s="21"/>
      <c r="M60" s="25">
        <v>43801</v>
      </c>
      <c r="N60" s="21"/>
      <c r="O60" s="32"/>
      <c r="P60" s="32">
        <v>43815</v>
      </c>
      <c r="Q60" s="26">
        <v>43815</v>
      </c>
    </row>
    <row r="61" spans="1:17" s="9" customFormat="1" ht="19.7" customHeight="1">
      <c r="B61" s="21"/>
      <c r="C61" s="582"/>
      <c r="D61" s="582"/>
      <c r="E61" s="330"/>
      <c r="F61" s="257"/>
      <c r="G61" s="328"/>
      <c r="H61" s="328"/>
      <c r="I61" s="329"/>
      <c r="J61" s="330"/>
      <c r="K61" s="38"/>
      <c r="L61" s="21"/>
      <c r="M61" s="25"/>
      <c r="N61" s="21"/>
      <c r="O61" s="32"/>
      <c r="P61" s="32"/>
      <c r="Q61" s="26"/>
    </row>
    <row r="62" spans="1:17" s="9" customFormat="1" ht="19.7" customHeight="1">
      <c r="B62" s="21"/>
      <c r="C62" s="21"/>
      <c r="D62" s="21"/>
      <c r="E62" s="312">
        <f>SUM(H21:H61)</f>
        <v>208371</v>
      </c>
      <c r="F62" s="22"/>
      <c r="G62" s="266"/>
      <c r="I62" s="167"/>
      <c r="J62" s="31"/>
      <c r="K62" s="38"/>
      <c r="L62" s="21"/>
      <c r="M62" s="25"/>
      <c r="N62" s="21"/>
      <c r="O62" s="32"/>
      <c r="P62" s="32"/>
      <c r="Q62" s="26"/>
    </row>
    <row r="63" spans="1:17" s="9" customFormat="1" ht="19.7" customHeight="1">
      <c r="B63" s="21"/>
      <c r="C63" s="21"/>
      <c r="D63" s="21"/>
      <c r="E63" s="75"/>
      <c r="F63" s="22"/>
      <c r="G63" s="266"/>
      <c r="H63" s="311"/>
      <c r="I63" s="167"/>
      <c r="J63" s="31"/>
      <c r="K63" s="38"/>
      <c r="L63" s="21"/>
      <c r="M63" s="25"/>
      <c r="N63" s="21"/>
      <c r="O63" s="32"/>
      <c r="P63" s="32"/>
      <c r="Q63" s="26"/>
    </row>
    <row r="64" spans="1:17" s="9" customFormat="1" ht="19.7" customHeight="1">
      <c r="B64" s="21"/>
      <c r="C64" s="21"/>
      <c r="D64" s="21"/>
      <c r="E64" s="41"/>
      <c r="F64" s="22"/>
      <c r="G64" s="36"/>
      <c r="H64" s="38"/>
      <c r="I64" s="188"/>
      <c r="J64" s="31"/>
      <c r="K64" s="31"/>
      <c r="L64" s="21"/>
      <c r="M64" s="25"/>
      <c r="N64" s="21"/>
      <c r="O64" s="32"/>
      <c r="P64" s="32"/>
      <c r="Q64" s="26"/>
    </row>
    <row r="65" spans="1:17" s="9" customFormat="1" ht="19.7" customHeight="1">
      <c r="A65" s="31"/>
      <c r="B65" s="296" t="s">
        <v>1062</v>
      </c>
      <c r="C65" s="297"/>
      <c r="D65" s="297"/>
      <c r="E65" s="298"/>
      <c r="F65" s="36"/>
      <c r="G65" s="36"/>
      <c r="H65" s="36"/>
      <c r="I65" s="309"/>
      <c r="J65" s="185"/>
      <c r="K65" s="31"/>
      <c r="L65" s="21"/>
      <c r="M65" s="25"/>
      <c r="N65" s="21"/>
      <c r="O65" s="32"/>
      <c r="P65" s="32"/>
      <c r="Q65" s="26"/>
    </row>
    <row r="66" spans="1:17" s="9" customFormat="1" ht="19.7" customHeight="1">
      <c r="A66" s="22">
        <v>6</v>
      </c>
      <c r="B66" s="21">
        <f>+B60+1</f>
        <v>47</v>
      </c>
      <c r="C66" s="508" t="s">
        <v>1063</v>
      </c>
      <c r="D66" s="508" t="s">
        <v>1063</v>
      </c>
      <c r="E66" s="301" t="s">
        <v>1064</v>
      </c>
      <c r="F66" s="509">
        <v>1</v>
      </c>
      <c r="G66" s="362">
        <v>70800</v>
      </c>
      <c r="H66" s="299">
        <f t="shared" ref="H66:H75" si="4">F66*G66</f>
        <v>70800</v>
      </c>
      <c r="I66" s="308"/>
      <c r="J66" s="301" t="s">
        <v>1065</v>
      </c>
      <c r="K66" s="31"/>
      <c r="L66" s="21"/>
      <c r="M66" s="25">
        <v>43798</v>
      </c>
      <c r="N66" s="21"/>
      <c r="O66" s="32">
        <v>43815</v>
      </c>
      <c r="P66" s="32">
        <v>43815</v>
      </c>
      <c r="Q66" s="26">
        <v>43815</v>
      </c>
    </row>
    <row r="67" spans="1:17" s="9" customFormat="1" ht="19.7" customHeight="1">
      <c r="A67" s="22">
        <v>6</v>
      </c>
      <c r="B67" s="21">
        <f>+B66+1</f>
        <v>48</v>
      </c>
      <c r="C67" s="508" t="s">
        <v>1063</v>
      </c>
      <c r="D67" s="508" t="s">
        <v>1063</v>
      </c>
      <c r="E67" s="301" t="s">
        <v>1066</v>
      </c>
      <c r="F67" s="509">
        <v>1</v>
      </c>
      <c r="G67" s="362">
        <v>32800</v>
      </c>
      <c r="H67" s="299">
        <f t="shared" si="4"/>
        <v>32800</v>
      </c>
      <c r="I67" s="308"/>
      <c r="J67" s="301" t="s">
        <v>1067</v>
      </c>
      <c r="K67" s="31"/>
      <c r="L67" s="21"/>
      <c r="M67" s="25">
        <v>43798</v>
      </c>
      <c r="N67" s="21"/>
      <c r="O67" s="32">
        <v>43815</v>
      </c>
      <c r="P67" s="32">
        <v>43815</v>
      </c>
      <c r="Q67" s="26">
        <v>43815</v>
      </c>
    </row>
    <row r="68" spans="1:17" s="9" customFormat="1" ht="19.7" customHeight="1">
      <c r="A68" s="22">
        <v>6</v>
      </c>
      <c r="B68" s="21">
        <f t="shared" ref="B68:B78" si="5">+B67+1</f>
        <v>49</v>
      </c>
      <c r="C68" s="508" t="s">
        <v>1068</v>
      </c>
      <c r="D68" s="508" t="s">
        <v>129</v>
      </c>
      <c r="E68" s="31" t="s">
        <v>130</v>
      </c>
      <c r="F68" s="22">
        <v>1</v>
      </c>
      <c r="G68" s="31">
        <v>140000</v>
      </c>
      <c r="H68" s="583">
        <f t="shared" si="4"/>
        <v>140000</v>
      </c>
      <c r="I68" s="308"/>
      <c r="J68" s="31" t="s">
        <v>1069</v>
      </c>
      <c r="K68" s="79"/>
      <c r="L68" s="21"/>
      <c r="M68" s="25">
        <v>43802</v>
      </c>
      <c r="N68" s="21"/>
      <c r="O68" s="32">
        <v>43815</v>
      </c>
      <c r="P68" s="32"/>
      <c r="Q68" s="26">
        <v>43815</v>
      </c>
    </row>
    <row r="69" spans="1:17" s="9" customFormat="1" ht="19.7" customHeight="1">
      <c r="A69" s="22">
        <v>6</v>
      </c>
      <c r="B69" s="21">
        <f t="shared" si="5"/>
        <v>50</v>
      </c>
      <c r="C69" s="508" t="s">
        <v>1068</v>
      </c>
      <c r="D69" s="508" t="s">
        <v>129</v>
      </c>
      <c r="E69" s="584" t="s">
        <v>1070</v>
      </c>
      <c r="F69" s="509">
        <v>1</v>
      </c>
      <c r="G69" s="362">
        <v>23600</v>
      </c>
      <c r="H69" s="583">
        <f t="shared" si="4"/>
        <v>23600</v>
      </c>
      <c r="I69" s="308"/>
      <c r="J69" s="301" t="s">
        <v>1071</v>
      </c>
      <c r="K69" s="31"/>
      <c r="L69" s="21"/>
      <c r="M69" s="25">
        <v>43802</v>
      </c>
      <c r="N69" s="21"/>
      <c r="O69" s="32">
        <v>43815</v>
      </c>
      <c r="P69" s="32"/>
      <c r="Q69" s="26">
        <v>43815</v>
      </c>
    </row>
    <row r="70" spans="1:17" s="9" customFormat="1" ht="19.7" customHeight="1">
      <c r="A70" s="22">
        <v>6</v>
      </c>
      <c r="B70" s="21">
        <f t="shared" si="5"/>
        <v>51</v>
      </c>
      <c r="C70" s="508" t="s">
        <v>1068</v>
      </c>
      <c r="D70" s="508" t="s">
        <v>129</v>
      </c>
      <c r="E70" s="301" t="s">
        <v>1072</v>
      </c>
      <c r="F70" s="509">
        <v>1</v>
      </c>
      <c r="G70" s="362">
        <v>12500</v>
      </c>
      <c r="H70" s="583">
        <f t="shared" si="4"/>
        <v>12500</v>
      </c>
      <c r="I70" s="308"/>
      <c r="J70" s="301" t="s">
        <v>1073</v>
      </c>
      <c r="K70" s="31"/>
      <c r="L70" s="21"/>
      <c r="M70" s="25">
        <v>43802</v>
      </c>
      <c r="N70" s="21"/>
      <c r="O70" s="32">
        <v>43815</v>
      </c>
      <c r="P70" s="32"/>
      <c r="Q70" s="26">
        <v>43815</v>
      </c>
    </row>
    <row r="71" spans="1:17" s="9" customFormat="1" ht="19.7" customHeight="1">
      <c r="A71" s="22">
        <v>6</v>
      </c>
      <c r="B71" s="21">
        <f t="shared" si="5"/>
        <v>52</v>
      </c>
      <c r="C71" s="21" t="s">
        <v>1068</v>
      </c>
      <c r="D71" s="508" t="s">
        <v>129</v>
      </c>
      <c r="E71" s="182" t="s">
        <v>1074</v>
      </c>
      <c r="F71" s="22">
        <v>1</v>
      </c>
      <c r="G71" s="36">
        <v>12500</v>
      </c>
      <c r="H71" s="583">
        <f t="shared" si="4"/>
        <v>12500</v>
      </c>
      <c r="I71" s="167"/>
      <c r="J71" s="585" t="s">
        <v>1075</v>
      </c>
      <c r="K71" s="31"/>
      <c r="L71" s="21"/>
      <c r="M71" s="25">
        <v>43802</v>
      </c>
      <c r="N71" s="21"/>
      <c r="O71" s="32">
        <v>43815</v>
      </c>
      <c r="P71" s="32"/>
      <c r="Q71" s="26">
        <v>43815</v>
      </c>
    </row>
    <row r="72" spans="1:17" s="9" customFormat="1" ht="19.7" customHeight="1">
      <c r="A72" s="22">
        <v>6</v>
      </c>
      <c r="B72" s="21">
        <f t="shared" si="5"/>
        <v>53</v>
      </c>
      <c r="C72" s="508" t="s">
        <v>1068</v>
      </c>
      <c r="D72" s="508" t="s">
        <v>129</v>
      </c>
      <c r="E72" s="30" t="s">
        <v>133</v>
      </c>
      <c r="F72" s="22">
        <v>1</v>
      </c>
      <c r="G72" s="31">
        <v>135000</v>
      </c>
      <c r="H72" s="583">
        <f t="shared" si="4"/>
        <v>135000</v>
      </c>
      <c r="I72" s="308"/>
      <c r="J72" s="31" t="s">
        <v>1076</v>
      </c>
      <c r="K72" s="31"/>
      <c r="L72" s="21"/>
      <c r="M72" s="25">
        <v>43802</v>
      </c>
      <c r="N72" s="21"/>
      <c r="O72" s="32">
        <v>43815</v>
      </c>
      <c r="P72" s="32"/>
      <c r="Q72" s="26">
        <v>43815</v>
      </c>
    </row>
    <row r="73" spans="1:17" s="9" customFormat="1" ht="19.7" customHeight="1">
      <c r="A73" s="22">
        <v>6</v>
      </c>
      <c r="B73" s="21">
        <f t="shared" si="5"/>
        <v>54</v>
      </c>
      <c r="C73" s="508"/>
      <c r="D73" s="508"/>
      <c r="E73" s="212"/>
      <c r="F73" s="22"/>
      <c r="G73" s="31"/>
      <c r="H73" s="79"/>
      <c r="I73" s="308"/>
      <c r="J73" s="31"/>
      <c r="K73" s="31"/>
      <c r="L73" s="21"/>
      <c r="M73" s="25"/>
      <c r="N73" s="21"/>
      <c r="O73" s="32"/>
      <c r="P73" s="32"/>
      <c r="Q73" s="26"/>
    </row>
    <row r="74" spans="1:17" s="9" customFormat="1" ht="19.7" customHeight="1">
      <c r="A74" s="22">
        <v>6</v>
      </c>
      <c r="B74" s="21">
        <f t="shared" si="5"/>
        <v>55</v>
      </c>
      <c r="C74" s="508" t="s">
        <v>1077</v>
      </c>
      <c r="D74" s="508" t="s">
        <v>1077</v>
      </c>
      <c r="E74" s="31" t="s">
        <v>1078</v>
      </c>
      <c r="F74" s="22">
        <v>1</v>
      </c>
      <c r="G74" s="31">
        <v>3120</v>
      </c>
      <c r="H74" s="299">
        <f t="shared" si="4"/>
        <v>3120</v>
      </c>
      <c r="I74" s="308"/>
      <c r="J74" s="301" t="s">
        <v>1079</v>
      </c>
      <c r="K74" s="31"/>
      <c r="L74" s="21"/>
      <c r="M74" s="25">
        <v>43798</v>
      </c>
      <c r="N74" s="21"/>
      <c r="O74" s="32">
        <v>43815</v>
      </c>
      <c r="P74" s="32">
        <v>43805</v>
      </c>
      <c r="Q74" s="26">
        <v>43805</v>
      </c>
    </row>
    <row r="75" spans="1:17" s="9" customFormat="1" ht="19.7" customHeight="1">
      <c r="A75" s="22">
        <v>6</v>
      </c>
      <c r="B75" s="21">
        <f t="shared" si="5"/>
        <v>56</v>
      </c>
      <c r="C75" s="508" t="s">
        <v>1077</v>
      </c>
      <c r="D75" s="508" t="s">
        <v>1077</v>
      </c>
      <c r="E75" s="31" t="s">
        <v>447</v>
      </c>
      <c r="F75" s="22">
        <v>1</v>
      </c>
      <c r="G75" s="31">
        <v>700</v>
      </c>
      <c r="H75" s="299">
        <f t="shared" si="4"/>
        <v>700</v>
      </c>
      <c r="I75" s="308"/>
      <c r="J75" s="520"/>
      <c r="K75" s="31"/>
      <c r="L75" s="21"/>
      <c r="M75" s="25">
        <v>43798</v>
      </c>
      <c r="N75" s="21"/>
      <c r="O75" s="32">
        <v>43815</v>
      </c>
      <c r="P75" s="32"/>
      <c r="Q75" s="26"/>
    </row>
    <row r="76" spans="1:17" s="9" customFormat="1" ht="19.7" customHeight="1">
      <c r="A76" s="22">
        <v>6</v>
      </c>
      <c r="B76" s="21">
        <f t="shared" si="5"/>
        <v>57</v>
      </c>
      <c r="C76" s="236" t="s">
        <v>531</v>
      </c>
      <c r="D76" s="236" t="s">
        <v>531</v>
      </c>
      <c r="E76" s="301" t="s">
        <v>1081</v>
      </c>
      <c r="F76" s="487">
        <v>1</v>
      </c>
      <c r="G76" s="307">
        <v>1314</v>
      </c>
      <c r="H76" s="36">
        <f>F76*G76</f>
        <v>1314</v>
      </c>
      <c r="I76" s="308"/>
      <c r="J76" s="301" t="s">
        <v>1082</v>
      </c>
      <c r="K76" s="31"/>
      <c r="L76" s="21"/>
      <c r="M76" s="25">
        <v>43801</v>
      </c>
      <c r="N76" s="21"/>
      <c r="O76" s="32"/>
      <c r="P76" s="32">
        <v>43815</v>
      </c>
      <c r="Q76" s="26">
        <v>43815</v>
      </c>
    </row>
    <row r="77" spans="1:17" s="9" customFormat="1" ht="19.7" customHeight="1">
      <c r="A77" s="22">
        <v>6</v>
      </c>
      <c r="B77" s="21">
        <f t="shared" si="5"/>
        <v>58</v>
      </c>
      <c r="C77" s="236" t="s">
        <v>531</v>
      </c>
      <c r="D77" s="236" t="s">
        <v>531</v>
      </c>
      <c r="E77" s="301" t="s">
        <v>1137</v>
      </c>
      <c r="F77" s="236">
        <v>1</v>
      </c>
      <c r="G77" s="307">
        <v>35175</v>
      </c>
      <c r="H77" s="299">
        <f>F77*G77</f>
        <v>35175</v>
      </c>
      <c r="I77" s="308"/>
      <c r="J77" s="301" t="s">
        <v>1084</v>
      </c>
      <c r="K77" s="31"/>
      <c r="L77" s="21"/>
      <c r="M77" s="25">
        <v>43801</v>
      </c>
      <c r="N77" s="21"/>
      <c r="O77" s="32"/>
      <c r="P77" s="32">
        <v>43815</v>
      </c>
      <c r="Q77" s="26">
        <v>43815</v>
      </c>
    </row>
    <row r="78" spans="1:17" s="9" customFormat="1" ht="19.7" customHeight="1">
      <c r="A78" s="22">
        <v>6</v>
      </c>
      <c r="B78" s="21">
        <f t="shared" si="5"/>
        <v>59</v>
      </c>
      <c r="C78" s="359" t="s">
        <v>531</v>
      </c>
      <c r="D78" s="359" t="s">
        <v>531</v>
      </c>
      <c r="E78" s="325" t="s">
        <v>906</v>
      </c>
      <c r="F78" s="402">
        <v>1</v>
      </c>
      <c r="G78" s="402">
        <v>1989</v>
      </c>
      <c r="H78" s="24">
        <f>F78*G78</f>
        <v>1989</v>
      </c>
      <c r="I78" s="309"/>
      <c r="J78" s="175" t="s">
        <v>907</v>
      </c>
      <c r="K78" s="31"/>
      <c r="L78" s="21"/>
      <c r="M78" s="25">
        <v>43801</v>
      </c>
      <c r="N78" s="21"/>
      <c r="O78" s="32"/>
      <c r="P78" s="32">
        <v>43815</v>
      </c>
      <c r="Q78" s="26">
        <v>43815</v>
      </c>
    </row>
    <row r="79" spans="1:17" s="9" customFormat="1" ht="19.7" customHeight="1">
      <c r="A79" s="22">
        <v>6</v>
      </c>
      <c r="B79" s="21">
        <f>+B78+1</f>
        <v>60</v>
      </c>
      <c r="C79" s="359" t="s">
        <v>531</v>
      </c>
      <c r="D79" s="359" t="s">
        <v>531</v>
      </c>
      <c r="E79" s="325" t="s">
        <v>1085</v>
      </c>
      <c r="F79" s="402">
        <v>1</v>
      </c>
      <c r="G79" s="524">
        <v>2345</v>
      </c>
      <c r="H79" s="24">
        <f>F79*G79</f>
        <v>2345</v>
      </c>
      <c r="I79" s="179"/>
      <c r="J79" s="301" t="s">
        <v>1086</v>
      </c>
      <c r="K79" s="31"/>
      <c r="L79" s="21"/>
      <c r="M79" s="25">
        <v>43820</v>
      </c>
      <c r="N79" s="21"/>
      <c r="O79" s="32">
        <v>43824</v>
      </c>
      <c r="P79" s="32">
        <v>43824</v>
      </c>
      <c r="Q79" s="26"/>
    </row>
    <row r="80" spans="1:17" s="9" customFormat="1" ht="19.7" customHeight="1">
      <c r="A80" s="22"/>
      <c r="B80" s="21"/>
      <c r="C80" s="236"/>
      <c r="D80" s="236"/>
      <c r="E80" s="301"/>
      <c r="F80" s="236"/>
      <c r="G80" s="307"/>
      <c r="H80" s="299"/>
      <c r="I80" s="525"/>
      <c r="J80" s="301"/>
      <c r="K80" s="31"/>
      <c r="L80" s="21"/>
      <c r="M80" s="25"/>
      <c r="N80" s="21"/>
      <c r="O80" s="32"/>
      <c r="P80" s="32"/>
      <c r="Q80" s="26"/>
    </row>
    <row r="81" spans="1:17" s="9" customFormat="1" ht="19.7" customHeight="1">
      <c r="A81" s="31"/>
      <c r="B81" s="526"/>
      <c r="C81" s="21"/>
      <c r="D81" s="21"/>
      <c r="E81" s="356">
        <f>SUM(H66:H79)</f>
        <v>471843</v>
      </c>
      <c r="F81" s="22"/>
      <c r="G81" s="36"/>
      <c r="H81" s="36"/>
      <c r="I81" s="167"/>
      <c r="J81" s="30"/>
      <c r="K81" s="31"/>
      <c r="L81" s="21"/>
      <c r="M81" s="25"/>
      <c r="N81" s="21"/>
      <c r="O81" s="32"/>
      <c r="P81" s="32"/>
      <c r="Q81" s="26"/>
    </row>
    <row r="82" spans="1:17" s="9" customFormat="1" ht="19.7" customHeight="1">
      <c r="B82" s="21"/>
      <c r="C82" s="21"/>
      <c r="D82" s="21"/>
      <c r="E82" s="41"/>
      <c r="F82" s="22"/>
      <c r="G82" s="36"/>
      <c r="H82" s="38"/>
      <c r="I82" s="188"/>
      <c r="J82" s="31"/>
      <c r="K82" s="31"/>
      <c r="L82" s="21"/>
      <c r="M82" s="25"/>
      <c r="N82" s="21"/>
      <c r="O82" s="32"/>
      <c r="P82" s="32"/>
      <c r="Q82" s="26"/>
    </row>
    <row r="83" spans="1:17" s="9" customFormat="1" ht="19.7" customHeight="1">
      <c r="B83" s="21"/>
      <c r="C83" s="21"/>
      <c r="D83" s="21"/>
      <c r="E83" s="41"/>
      <c r="F83" s="22"/>
      <c r="G83" s="36"/>
      <c r="H83" s="38"/>
      <c r="I83" s="188"/>
      <c r="J83" s="31"/>
      <c r="K83" s="31"/>
      <c r="L83" s="21"/>
      <c r="M83" s="25"/>
      <c r="N83" s="21"/>
      <c r="O83" s="32"/>
      <c r="P83" s="32"/>
      <c r="Q83" s="26"/>
    </row>
    <row r="84" spans="1:17" s="9" customFormat="1" ht="19.7" customHeight="1">
      <c r="A84" s="22"/>
      <c r="B84" s="344" t="s">
        <v>819</v>
      </c>
      <c r="C84" s="345"/>
      <c r="D84" s="345"/>
      <c r="E84" s="346"/>
      <c r="F84" s="347"/>
      <c r="G84" s="348"/>
      <c r="H84" s="342"/>
      <c r="I84" s="349"/>
      <c r="J84" s="350"/>
      <c r="K84" s="31"/>
      <c r="L84" s="21"/>
      <c r="M84" s="25"/>
      <c r="N84" s="21"/>
      <c r="O84" s="32"/>
      <c r="P84" s="32"/>
      <c r="Q84" s="26"/>
    </row>
    <row r="85" spans="1:17" s="9" customFormat="1" ht="19.7" customHeight="1">
      <c r="A85" s="22">
        <v>3</v>
      </c>
      <c r="B85" s="21">
        <f>+B79+1</f>
        <v>61</v>
      </c>
      <c r="C85" s="351" t="s">
        <v>531</v>
      </c>
      <c r="D85" s="351" t="s">
        <v>531</v>
      </c>
      <c r="E85" s="352" t="s">
        <v>820</v>
      </c>
      <c r="F85" s="353">
        <v>1</v>
      </c>
      <c r="G85" s="354">
        <v>5855</v>
      </c>
      <c r="H85" s="36">
        <f>F85*G85</f>
        <v>5855</v>
      </c>
      <c r="I85" s="188"/>
      <c r="J85" s="175" t="s">
        <v>821</v>
      </c>
      <c r="K85" s="31"/>
      <c r="L85" s="21"/>
      <c r="M85" s="25">
        <v>43801</v>
      </c>
      <c r="N85" s="21"/>
      <c r="O85" s="32"/>
      <c r="P85" s="32">
        <v>43815</v>
      </c>
      <c r="Q85" s="26">
        <v>43815</v>
      </c>
    </row>
    <row r="86" spans="1:17" s="9" customFormat="1" ht="19.7" customHeight="1">
      <c r="A86" s="22">
        <v>3</v>
      </c>
      <c r="B86" s="21">
        <f>+B85+1</f>
        <v>62</v>
      </c>
      <c r="C86" s="331" t="s">
        <v>531</v>
      </c>
      <c r="D86" s="331" t="s">
        <v>531</v>
      </c>
      <c r="E86" s="355" t="s">
        <v>822</v>
      </c>
      <c r="F86" s="337">
        <v>2</v>
      </c>
      <c r="G86" s="338">
        <v>820</v>
      </c>
      <c r="H86" s="36">
        <f>F86*G86</f>
        <v>1640</v>
      </c>
      <c r="I86" s="188"/>
      <c r="J86" s="175" t="s">
        <v>823</v>
      </c>
      <c r="K86" s="31"/>
      <c r="L86" s="21"/>
      <c r="M86" s="25">
        <v>43801</v>
      </c>
      <c r="N86" s="21"/>
      <c r="O86" s="32"/>
      <c r="P86" s="32">
        <v>43815</v>
      </c>
      <c r="Q86" s="26">
        <v>43815</v>
      </c>
    </row>
    <row r="87" spans="1:17" s="9" customFormat="1" ht="19.7" customHeight="1">
      <c r="A87" s="22">
        <v>3</v>
      </c>
      <c r="B87" s="21">
        <f>+B86+1</f>
        <v>63</v>
      </c>
      <c r="C87" s="331" t="s">
        <v>531</v>
      </c>
      <c r="D87" s="331" t="s">
        <v>531</v>
      </c>
      <c r="E87" s="355" t="s">
        <v>824</v>
      </c>
      <c r="F87" s="337">
        <v>2</v>
      </c>
      <c r="G87" s="338">
        <v>830</v>
      </c>
      <c r="H87" s="36">
        <f>F87*G87</f>
        <v>1660</v>
      </c>
      <c r="I87" s="188"/>
      <c r="J87" s="175" t="s">
        <v>825</v>
      </c>
      <c r="K87" s="31"/>
      <c r="L87" s="21"/>
      <c r="M87" s="25">
        <v>43801</v>
      </c>
      <c r="N87" s="21"/>
      <c r="O87" s="32"/>
      <c r="P87" s="32">
        <v>43815</v>
      </c>
      <c r="Q87" s="26">
        <v>43815</v>
      </c>
    </row>
    <row r="88" spans="1:17" s="9" customFormat="1" ht="19.7" customHeight="1">
      <c r="A88" s="22">
        <v>3</v>
      </c>
      <c r="B88" s="21">
        <f>+B87+1</f>
        <v>64</v>
      </c>
      <c r="C88" s="331" t="s">
        <v>531</v>
      </c>
      <c r="D88" s="331" t="s">
        <v>531</v>
      </c>
      <c r="E88" s="336" t="s">
        <v>826</v>
      </c>
      <c r="F88" s="337">
        <v>3</v>
      </c>
      <c r="G88" s="338">
        <v>109</v>
      </c>
      <c r="H88" s="36">
        <f>F88*G88</f>
        <v>327</v>
      </c>
      <c r="I88" s="167"/>
      <c r="J88" s="183" t="s">
        <v>827</v>
      </c>
      <c r="K88" s="31"/>
      <c r="L88" s="21"/>
      <c r="M88" s="25">
        <v>43801</v>
      </c>
      <c r="N88" s="21"/>
      <c r="O88" s="32"/>
      <c r="P88" s="32">
        <v>43815</v>
      </c>
      <c r="Q88" s="26">
        <v>43815</v>
      </c>
    </row>
    <row r="89" spans="1:17" s="9" customFormat="1" ht="19.7" customHeight="1">
      <c r="A89" s="22"/>
      <c r="B89" s="170"/>
      <c r="C89" s="347"/>
      <c r="D89" s="347"/>
      <c r="E89" s="182"/>
      <c r="F89" s="166"/>
      <c r="G89" s="182"/>
      <c r="H89" s="36"/>
      <c r="I89" s="309"/>
      <c r="J89" s="183"/>
      <c r="K89" s="31"/>
      <c r="L89" s="21"/>
      <c r="M89" s="25"/>
      <c r="N89" s="21"/>
      <c r="O89" s="32"/>
      <c r="P89" s="32"/>
      <c r="Q89" s="26"/>
    </row>
    <row r="90" spans="1:17" s="9" customFormat="1" ht="19.7" customHeight="1">
      <c r="A90" s="22"/>
      <c r="B90" s="170"/>
      <c r="C90" s="347"/>
      <c r="D90" s="347"/>
      <c r="E90" s="356">
        <f>SUM(H85:H89)</f>
        <v>9482</v>
      </c>
      <c r="F90" s="166"/>
      <c r="G90" s="182"/>
      <c r="H90" s="8"/>
      <c r="I90" s="309"/>
      <c r="J90" s="183"/>
      <c r="K90" s="31"/>
      <c r="L90" s="21"/>
      <c r="M90" s="25"/>
      <c r="N90" s="21"/>
      <c r="O90" s="32"/>
      <c r="P90" s="32"/>
      <c r="Q90" s="26"/>
    </row>
    <row r="91" spans="1:17" s="9" customFormat="1" ht="19.7" customHeight="1">
      <c r="B91" s="21"/>
      <c r="C91" s="21"/>
      <c r="D91" s="21"/>
      <c r="E91" s="41"/>
      <c r="F91" s="22"/>
      <c r="G91" s="36"/>
      <c r="H91" s="38"/>
      <c r="I91" s="188"/>
      <c r="J91" s="31"/>
      <c r="K91" s="31"/>
      <c r="L91" s="21"/>
      <c r="M91" s="25"/>
      <c r="N91" s="21"/>
      <c r="O91" s="32"/>
      <c r="P91" s="32"/>
      <c r="Q91" s="26"/>
    </row>
    <row r="92" spans="1:17" s="9" customFormat="1" ht="19.7" customHeight="1">
      <c r="B92" s="21"/>
      <c r="C92" s="21"/>
      <c r="D92" s="21"/>
      <c r="E92" s="41"/>
      <c r="F92" s="22"/>
      <c r="G92" s="36"/>
      <c r="H92" s="38"/>
      <c r="I92" s="188"/>
      <c r="J92" s="31"/>
      <c r="K92" s="31"/>
      <c r="L92" s="21"/>
      <c r="M92" s="25"/>
      <c r="N92" s="21"/>
      <c r="O92" s="32"/>
      <c r="P92" s="32"/>
      <c r="Q92" s="26"/>
    </row>
    <row r="93" spans="1:17" s="9" customFormat="1" ht="19.7" customHeight="1">
      <c r="A93" s="31"/>
      <c r="B93" s="344" t="s">
        <v>828</v>
      </c>
      <c r="C93" s="345"/>
      <c r="D93" s="345"/>
      <c r="E93" s="346"/>
      <c r="F93" s="347"/>
      <c r="G93" s="348"/>
      <c r="H93" s="342"/>
      <c r="I93" s="349"/>
      <c r="J93" s="350"/>
      <c r="K93" s="31"/>
      <c r="L93" s="21"/>
      <c r="M93" s="25"/>
      <c r="N93" s="21"/>
      <c r="O93" s="32"/>
      <c r="P93" s="32"/>
      <c r="Q93" s="26"/>
    </row>
    <row r="94" spans="1:17" s="9" customFormat="1" ht="19.7" customHeight="1">
      <c r="A94" s="22">
        <v>4</v>
      </c>
      <c r="B94" s="21">
        <f>+B88+1</f>
        <v>65</v>
      </c>
      <c r="C94" s="357" t="s">
        <v>531</v>
      </c>
      <c r="D94" s="357" t="s">
        <v>531</v>
      </c>
      <c r="E94" s="352" t="s">
        <v>829</v>
      </c>
      <c r="F94" s="353">
        <v>1</v>
      </c>
      <c r="G94" s="358">
        <v>2520</v>
      </c>
      <c r="H94" s="36">
        <f t="shared" ref="H94:H101" si="6">F94*G94</f>
        <v>2520</v>
      </c>
      <c r="I94" s="188"/>
      <c r="J94" s="175" t="s">
        <v>830</v>
      </c>
      <c r="K94" s="31"/>
      <c r="L94" s="21"/>
      <c r="M94" s="25">
        <v>43801</v>
      </c>
      <c r="N94" s="21"/>
      <c r="O94" s="32"/>
      <c r="P94" s="32">
        <v>43815</v>
      </c>
      <c r="Q94" s="26">
        <v>43815</v>
      </c>
    </row>
    <row r="95" spans="1:17" s="9" customFormat="1" ht="19.7" customHeight="1">
      <c r="A95" s="22">
        <v>4</v>
      </c>
      <c r="B95" s="21">
        <f>+B94+1</f>
        <v>66</v>
      </c>
      <c r="C95" s="357" t="s">
        <v>531</v>
      </c>
      <c r="D95" s="357" t="s">
        <v>531</v>
      </c>
      <c r="E95" s="352" t="s">
        <v>1138</v>
      </c>
      <c r="F95" s="353">
        <v>1</v>
      </c>
      <c r="G95" s="358">
        <v>2530</v>
      </c>
      <c r="H95" s="36">
        <f t="shared" si="6"/>
        <v>2530</v>
      </c>
      <c r="I95" s="188"/>
      <c r="J95" s="175" t="s">
        <v>832</v>
      </c>
      <c r="K95" s="31"/>
      <c r="L95" s="21"/>
      <c r="M95" s="25">
        <v>43801</v>
      </c>
      <c r="N95" s="21"/>
      <c r="O95" s="32"/>
      <c r="P95" s="32">
        <v>43815</v>
      </c>
      <c r="Q95" s="26">
        <v>43815</v>
      </c>
    </row>
    <row r="96" spans="1:17" s="9" customFormat="1" ht="19.7" customHeight="1">
      <c r="A96" s="22">
        <v>4</v>
      </c>
      <c r="B96" s="21">
        <f t="shared" ref="B96:B101" si="7">+B95+1</f>
        <v>67</v>
      </c>
      <c r="C96" s="357" t="s">
        <v>531</v>
      </c>
      <c r="D96" s="357" t="s">
        <v>531</v>
      </c>
      <c r="E96" s="352" t="s">
        <v>833</v>
      </c>
      <c r="F96" s="353">
        <v>1</v>
      </c>
      <c r="G96" s="358">
        <v>4040</v>
      </c>
      <c r="H96" s="36">
        <f t="shared" si="6"/>
        <v>4040</v>
      </c>
      <c r="I96" s="188"/>
      <c r="J96" s="175" t="s">
        <v>834</v>
      </c>
      <c r="K96" s="31"/>
      <c r="L96" s="21"/>
      <c r="M96" s="25">
        <v>43801</v>
      </c>
      <c r="N96" s="21"/>
      <c r="O96" s="32"/>
      <c r="P96" s="32">
        <v>43815</v>
      </c>
      <c r="Q96" s="26">
        <v>43815</v>
      </c>
    </row>
    <row r="97" spans="1:17" s="9" customFormat="1" ht="19.7" customHeight="1">
      <c r="A97" s="22">
        <v>4</v>
      </c>
      <c r="B97" s="21">
        <f t="shared" si="7"/>
        <v>68</v>
      </c>
      <c r="C97" s="321" t="s">
        <v>531</v>
      </c>
      <c r="D97" s="321" t="s">
        <v>531</v>
      </c>
      <c r="E97" s="338" t="s">
        <v>835</v>
      </c>
      <c r="F97" s="359">
        <v>4</v>
      </c>
      <c r="G97" s="341">
        <v>70</v>
      </c>
      <c r="H97" s="342">
        <f t="shared" si="6"/>
        <v>280</v>
      </c>
      <c r="I97" s="167"/>
      <c r="J97" s="182" t="s">
        <v>836</v>
      </c>
      <c r="K97" s="31"/>
      <c r="L97" s="21"/>
      <c r="M97" s="25">
        <v>43801</v>
      </c>
      <c r="N97" s="21"/>
      <c r="O97" s="32"/>
      <c r="P97" s="32">
        <v>43815</v>
      </c>
      <c r="Q97" s="26">
        <v>43815</v>
      </c>
    </row>
    <row r="98" spans="1:17" s="9" customFormat="1" ht="19.7" customHeight="1">
      <c r="A98" s="22">
        <v>4</v>
      </c>
      <c r="B98" s="21">
        <f t="shared" si="7"/>
        <v>69</v>
      </c>
      <c r="C98" s="331" t="s">
        <v>531</v>
      </c>
      <c r="D98" s="331" t="s">
        <v>531</v>
      </c>
      <c r="E98" s="360" t="s">
        <v>837</v>
      </c>
      <c r="F98" s="361">
        <v>4</v>
      </c>
      <c r="G98" s="334">
        <v>169</v>
      </c>
      <c r="H98" s="362">
        <f t="shared" si="6"/>
        <v>676</v>
      </c>
      <c r="I98" s="363"/>
      <c r="J98" s="41" t="s">
        <v>838</v>
      </c>
      <c r="K98" s="31"/>
      <c r="L98" s="21"/>
      <c r="M98" s="25">
        <v>43801</v>
      </c>
      <c r="N98" s="21"/>
      <c r="O98" s="32"/>
      <c r="P98" s="32">
        <v>43815</v>
      </c>
      <c r="Q98" s="26">
        <v>43815</v>
      </c>
    </row>
    <row r="99" spans="1:17" s="9" customFormat="1" ht="19.7" customHeight="1">
      <c r="A99" s="22">
        <v>4</v>
      </c>
      <c r="B99" s="21">
        <f t="shared" si="7"/>
        <v>70</v>
      </c>
      <c r="C99" s="331" t="s">
        <v>531</v>
      </c>
      <c r="D99" s="331" t="s">
        <v>531</v>
      </c>
      <c r="E99" s="364" t="s">
        <v>839</v>
      </c>
      <c r="F99" s="321">
        <v>2</v>
      </c>
      <c r="G99" s="365">
        <v>71</v>
      </c>
      <c r="H99" s="38">
        <f t="shared" si="6"/>
        <v>142</v>
      </c>
      <c r="I99" s="167"/>
      <c r="J99" s="31" t="s">
        <v>840</v>
      </c>
      <c r="K99" s="31"/>
      <c r="L99" s="21"/>
      <c r="M99" s="25">
        <v>43801</v>
      </c>
      <c r="N99" s="21"/>
      <c r="O99" s="32"/>
      <c r="P99" s="32">
        <v>43815</v>
      </c>
      <c r="Q99" s="26">
        <v>43815</v>
      </c>
    </row>
    <row r="100" spans="1:17" s="9" customFormat="1" ht="19.7" customHeight="1">
      <c r="A100" s="22">
        <v>4</v>
      </c>
      <c r="B100" s="21">
        <f t="shared" si="7"/>
        <v>71</v>
      </c>
      <c r="C100" s="331" t="s">
        <v>531</v>
      </c>
      <c r="D100" s="331" t="s">
        <v>531</v>
      </c>
      <c r="E100" s="364" t="s">
        <v>841</v>
      </c>
      <c r="F100" s="321">
        <v>2</v>
      </c>
      <c r="G100" s="365">
        <v>30</v>
      </c>
      <c r="H100" s="38">
        <f t="shared" si="6"/>
        <v>60</v>
      </c>
      <c r="I100" s="167"/>
      <c r="J100" s="31" t="s">
        <v>842</v>
      </c>
      <c r="K100" s="31"/>
      <c r="L100" s="21"/>
      <c r="M100" s="25">
        <v>43801</v>
      </c>
      <c r="N100" s="21"/>
      <c r="O100" s="32"/>
      <c r="P100" s="32">
        <v>43815</v>
      </c>
      <c r="Q100" s="26">
        <v>43815</v>
      </c>
    </row>
    <row r="101" spans="1:17" s="9" customFormat="1" ht="19.7" customHeight="1">
      <c r="A101" s="22">
        <v>4</v>
      </c>
      <c r="B101" s="21">
        <f t="shared" si="7"/>
        <v>72</v>
      </c>
      <c r="C101" s="137" t="s">
        <v>686</v>
      </c>
      <c r="D101" s="137" t="s">
        <v>783</v>
      </c>
      <c r="E101" s="527" t="s">
        <v>843</v>
      </c>
      <c r="F101" s="528"/>
      <c r="G101" s="529">
        <v>1800</v>
      </c>
      <c r="H101" s="530">
        <f t="shared" si="6"/>
        <v>0</v>
      </c>
      <c r="I101" s="531"/>
      <c r="J101" s="527" t="s">
        <v>844</v>
      </c>
      <c r="K101" s="408" t="s">
        <v>845</v>
      </c>
      <c r="L101" s="21"/>
      <c r="M101" s="25"/>
      <c r="N101" s="21"/>
      <c r="O101" s="32"/>
      <c r="P101" s="32"/>
      <c r="Q101" s="26"/>
    </row>
    <row r="102" spans="1:17" s="9" customFormat="1" ht="19.7" customHeight="1">
      <c r="A102" s="31"/>
      <c r="B102" s="170"/>
      <c r="C102" s="347"/>
      <c r="D102" s="347"/>
      <c r="E102" s="182"/>
      <c r="F102" s="166"/>
      <c r="G102" s="182"/>
      <c r="H102" s="36"/>
      <c r="I102" s="309"/>
      <c r="J102" s="183"/>
      <c r="K102" s="31"/>
      <c r="L102" s="21"/>
      <c r="M102" s="25"/>
      <c r="N102" s="21"/>
      <c r="O102" s="32"/>
      <c r="P102" s="32"/>
      <c r="Q102" s="26"/>
    </row>
    <row r="103" spans="1:17" s="9" customFormat="1" ht="19.7" customHeight="1">
      <c r="A103" s="31"/>
      <c r="B103" s="170"/>
      <c r="C103" s="347"/>
      <c r="D103" s="347"/>
      <c r="E103" s="356">
        <f>SUM(H94:H102)</f>
        <v>10248</v>
      </c>
      <c r="F103" s="166"/>
      <c r="G103" s="182"/>
      <c r="H103" s="8"/>
      <c r="I103" s="309"/>
      <c r="J103" s="183"/>
      <c r="K103" s="31"/>
      <c r="L103" s="21"/>
      <c r="M103" s="25"/>
      <c r="N103" s="21"/>
      <c r="O103" s="32"/>
      <c r="P103" s="32"/>
      <c r="Q103" s="26"/>
    </row>
    <row r="104" spans="1:17" s="9" customFormat="1" ht="19.7" customHeight="1">
      <c r="B104" s="21"/>
      <c r="C104" s="21"/>
      <c r="D104" s="21"/>
      <c r="E104" s="41"/>
      <c r="F104" s="22"/>
      <c r="G104" s="36"/>
      <c r="H104" s="38"/>
      <c r="I104" s="188"/>
      <c r="J104" s="31"/>
      <c r="K104" s="31"/>
      <c r="L104" s="21"/>
      <c r="M104" s="25"/>
      <c r="N104" s="21"/>
      <c r="O104" s="32"/>
      <c r="P104" s="32"/>
      <c r="Q104" s="26"/>
    </row>
    <row r="105" spans="1:17" s="9" customFormat="1" ht="19.7" customHeight="1">
      <c r="B105" s="21"/>
      <c r="C105" s="21"/>
      <c r="D105" s="21"/>
      <c r="E105" s="41"/>
      <c r="F105" s="22"/>
      <c r="G105" s="36"/>
      <c r="H105" s="38"/>
      <c r="I105" s="188"/>
      <c r="J105" s="31"/>
      <c r="K105" s="31"/>
      <c r="L105" s="21"/>
      <c r="M105" s="25"/>
      <c r="N105" s="21"/>
      <c r="O105" s="32"/>
      <c r="P105" s="32"/>
      <c r="Q105" s="26"/>
    </row>
    <row r="106" spans="1:17" s="9" customFormat="1" ht="19.7" customHeight="1">
      <c r="B106" s="296" t="s">
        <v>846</v>
      </c>
      <c r="C106" s="297"/>
      <c r="D106" s="297"/>
      <c r="E106" s="298"/>
      <c r="F106" s="22"/>
      <c r="G106" s="36"/>
      <c r="H106" s="38"/>
      <c r="I106" s="188"/>
      <c r="J106" s="31"/>
      <c r="K106" s="31"/>
      <c r="L106" s="21"/>
      <c r="M106" s="25"/>
      <c r="N106" s="21"/>
      <c r="O106" s="32"/>
      <c r="P106" s="32"/>
      <c r="Q106" s="26"/>
    </row>
    <row r="107" spans="1:17" s="9" customFormat="1" ht="19.7" customHeight="1">
      <c r="A107" s="9">
        <v>5</v>
      </c>
      <c r="B107" s="21">
        <f>+B101+1</f>
        <v>73</v>
      </c>
      <c r="C107" s="313" t="s">
        <v>565</v>
      </c>
      <c r="D107" s="313" t="s">
        <v>565</v>
      </c>
      <c r="E107" s="373" t="s">
        <v>847</v>
      </c>
      <c r="F107" s="318">
        <v>1</v>
      </c>
      <c r="G107" s="317">
        <v>6000</v>
      </c>
      <c r="H107" s="31">
        <f t="shared" ref="H107:H161" si="8">F107*G107</f>
        <v>6000</v>
      </c>
      <c r="I107" s="23"/>
      <c r="J107" s="31" t="s">
        <v>848</v>
      </c>
      <c r="K107" s="31"/>
      <c r="L107" s="21"/>
      <c r="M107" s="25">
        <v>43801</v>
      </c>
      <c r="N107" s="21"/>
      <c r="O107" s="32">
        <v>43816</v>
      </c>
      <c r="P107" s="32">
        <v>43816</v>
      </c>
      <c r="Q107" s="26">
        <v>43816</v>
      </c>
    </row>
    <row r="108" spans="1:17" s="9" customFormat="1" ht="19.7" customHeight="1">
      <c r="A108" s="9">
        <v>5</v>
      </c>
      <c r="B108" s="21">
        <f>+B107+1</f>
        <v>74</v>
      </c>
      <c r="C108" s="313" t="s">
        <v>565</v>
      </c>
      <c r="D108" s="313" t="s">
        <v>565</v>
      </c>
      <c r="E108" s="373" t="s">
        <v>849</v>
      </c>
      <c r="F108" s="318">
        <v>1</v>
      </c>
      <c r="G108" s="317">
        <v>8640</v>
      </c>
      <c r="H108" s="31">
        <f t="shared" si="8"/>
        <v>8640</v>
      </c>
      <c r="I108" s="23"/>
      <c r="J108" s="31" t="s">
        <v>850</v>
      </c>
      <c r="K108" s="31"/>
      <c r="L108" s="21"/>
      <c r="M108" s="25">
        <v>43801</v>
      </c>
      <c r="N108" s="21"/>
      <c r="O108" s="32">
        <v>43816</v>
      </c>
      <c r="P108" s="32">
        <v>43816</v>
      </c>
      <c r="Q108" s="26">
        <v>43816</v>
      </c>
    </row>
    <row r="109" spans="1:17" s="9" customFormat="1" ht="19.7" customHeight="1">
      <c r="A109" s="9">
        <v>5</v>
      </c>
      <c r="B109" s="21">
        <f>+B108+1</f>
        <v>75</v>
      </c>
      <c r="C109" s="374" t="s">
        <v>531</v>
      </c>
      <c r="D109" s="374" t="s">
        <v>531</v>
      </c>
      <c r="E109" s="375" t="s">
        <v>851</v>
      </c>
      <c r="F109" s="357">
        <v>1</v>
      </c>
      <c r="G109" s="376">
        <v>2350</v>
      </c>
      <c r="H109" s="31">
        <f t="shared" si="8"/>
        <v>2350</v>
      </c>
      <c r="I109" s="377"/>
      <c r="J109" s="31" t="s">
        <v>852</v>
      </c>
      <c r="K109" s="31"/>
      <c r="L109" s="21"/>
      <c r="M109" s="25">
        <v>43801</v>
      </c>
      <c r="N109" s="21"/>
      <c r="O109" s="32"/>
      <c r="P109" s="32">
        <v>43815</v>
      </c>
      <c r="Q109" s="26">
        <v>43815</v>
      </c>
    </row>
    <row r="110" spans="1:17" s="9" customFormat="1" ht="19.7" customHeight="1">
      <c r="A110" s="9">
        <v>5</v>
      </c>
      <c r="B110" s="21">
        <f t="shared" ref="B110:B116" si="9">+B109+1</f>
        <v>76</v>
      </c>
      <c r="C110" s="374" t="s">
        <v>531</v>
      </c>
      <c r="D110" s="374" t="s">
        <v>531</v>
      </c>
      <c r="E110" s="354" t="s">
        <v>853</v>
      </c>
      <c r="F110" s="378">
        <v>1</v>
      </c>
      <c r="G110" s="379">
        <v>2140</v>
      </c>
      <c r="H110" s="31">
        <f t="shared" si="8"/>
        <v>2140</v>
      </c>
      <c r="I110" s="167"/>
      <c r="J110" s="182" t="s">
        <v>854</v>
      </c>
      <c r="K110" s="31"/>
      <c r="L110" s="21"/>
      <c r="M110" s="25">
        <v>43801</v>
      </c>
      <c r="N110" s="21"/>
      <c r="O110" s="32"/>
      <c r="P110" s="32">
        <v>43815</v>
      </c>
      <c r="Q110" s="26">
        <v>43815</v>
      </c>
    </row>
    <row r="111" spans="1:17" s="9" customFormat="1" ht="19.7" customHeight="1">
      <c r="A111" s="9">
        <v>5</v>
      </c>
      <c r="B111" s="21">
        <f t="shared" si="9"/>
        <v>77</v>
      </c>
      <c r="C111" s="380" t="s">
        <v>531</v>
      </c>
      <c r="D111" s="380" t="s">
        <v>531</v>
      </c>
      <c r="E111" s="381" t="s">
        <v>855</v>
      </c>
      <c r="F111" s="382">
        <v>1</v>
      </c>
      <c r="G111" s="383">
        <v>1800</v>
      </c>
      <c r="H111" s="384">
        <f t="shared" si="8"/>
        <v>1800</v>
      </c>
      <c r="I111" s="385"/>
      <c r="J111" s="386" t="s">
        <v>856</v>
      </c>
      <c r="K111" s="384"/>
      <c r="L111" s="21"/>
      <c r="M111" s="387">
        <v>43812</v>
      </c>
      <c r="N111" s="388"/>
      <c r="O111" s="389">
        <v>43817</v>
      </c>
      <c r="P111" s="32"/>
      <c r="Q111" s="26">
        <v>43817</v>
      </c>
    </row>
    <row r="112" spans="1:17" s="9" customFormat="1" ht="19.7" customHeight="1">
      <c r="A112" s="9">
        <v>5</v>
      </c>
      <c r="B112" s="21">
        <f>+B111+1</f>
        <v>78</v>
      </c>
      <c r="C112" s="586" t="s">
        <v>292</v>
      </c>
      <c r="D112" s="587" t="s">
        <v>619</v>
      </c>
      <c r="E112" s="588" t="s">
        <v>857</v>
      </c>
      <c r="F112" s="589">
        <v>1</v>
      </c>
      <c r="G112" s="590">
        <v>10610</v>
      </c>
      <c r="H112" s="36">
        <f t="shared" si="8"/>
        <v>10610</v>
      </c>
      <c r="I112" s="24"/>
      <c r="J112" s="183" t="s">
        <v>858</v>
      </c>
      <c r="K112" s="31"/>
      <c r="L112" s="21"/>
      <c r="M112" s="25">
        <v>43798</v>
      </c>
      <c r="N112" s="21"/>
      <c r="O112" s="32">
        <v>43815</v>
      </c>
      <c r="P112" s="32"/>
      <c r="Q112" s="26">
        <v>43812</v>
      </c>
    </row>
    <row r="113" spans="1:17" s="9" customFormat="1" ht="19.7" customHeight="1">
      <c r="A113" s="9">
        <v>5</v>
      </c>
      <c r="B113" s="21">
        <f t="shared" si="9"/>
        <v>79</v>
      </c>
      <c r="C113" s="586" t="s">
        <v>531</v>
      </c>
      <c r="D113" s="586" t="s">
        <v>531</v>
      </c>
      <c r="E113" s="591" t="s">
        <v>859</v>
      </c>
      <c r="F113" s="592">
        <v>1</v>
      </c>
      <c r="G113" s="593">
        <v>990</v>
      </c>
      <c r="H113" s="31">
        <f t="shared" si="8"/>
        <v>990</v>
      </c>
      <c r="I113" s="167"/>
      <c r="J113" s="175" t="s">
        <v>860</v>
      </c>
      <c r="K113" s="31"/>
      <c r="L113" s="21"/>
      <c r="M113" s="25">
        <v>43801</v>
      </c>
      <c r="N113" s="21"/>
      <c r="O113" s="32"/>
      <c r="P113" s="32">
        <v>43815</v>
      </c>
      <c r="Q113" s="26">
        <v>43815</v>
      </c>
    </row>
    <row r="114" spans="1:17" s="9" customFormat="1" ht="19.7" customHeight="1">
      <c r="A114" s="9">
        <v>5</v>
      </c>
      <c r="B114" s="21">
        <f t="shared" si="9"/>
        <v>80</v>
      </c>
      <c r="C114" s="592" t="s">
        <v>861</v>
      </c>
      <c r="D114" s="592" t="s">
        <v>783</v>
      </c>
      <c r="E114" s="594" t="s">
        <v>862</v>
      </c>
      <c r="F114" s="595">
        <v>1</v>
      </c>
      <c r="G114" s="594">
        <v>95</v>
      </c>
      <c r="H114" s="328">
        <f>F114*G114</f>
        <v>95</v>
      </c>
      <c r="I114" s="396"/>
      <c r="J114" s="164" t="s">
        <v>863</v>
      </c>
      <c r="K114" s="31"/>
      <c r="L114" s="21"/>
      <c r="M114" s="25">
        <v>43801</v>
      </c>
      <c r="N114" s="21"/>
      <c r="O114" s="32">
        <v>43815</v>
      </c>
      <c r="P114" s="32"/>
      <c r="Q114" s="26">
        <v>43809</v>
      </c>
    </row>
    <row r="115" spans="1:17" s="9" customFormat="1" ht="19.7" customHeight="1">
      <c r="A115" s="9">
        <v>5</v>
      </c>
      <c r="B115" s="21">
        <f>+B114+1</f>
        <v>81</v>
      </c>
      <c r="C115" s="586" t="s">
        <v>531</v>
      </c>
      <c r="D115" s="586" t="s">
        <v>531</v>
      </c>
      <c r="E115" s="596" t="s">
        <v>839</v>
      </c>
      <c r="F115" s="597">
        <v>4</v>
      </c>
      <c r="G115" s="598">
        <v>71</v>
      </c>
      <c r="H115" s="38">
        <f t="shared" si="8"/>
        <v>284</v>
      </c>
      <c r="I115" s="167"/>
      <c r="J115" s="31" t="s">
        <v>840</v>
      </c>
      <c r="K115" s="31"/>
      <c r="L115" s="21"/>
      <c r="M115" s="25">
        <v>43801</v>
      </c>
      <c r="N115" s="21"/>
      <c r="O115" s="32">
        <v>43815</v>
      </c>
      <c r="P115" s="32">
        <v>43815</v>
      </c>
      <c r="Q115" s="26">
        <v>43815</v>
      </c>
    </row>
    <row r="116" spans="1:17" s="9" customFormat="1" ht="19.7" customHeight="1">
      <c r="A116" s="9">
        <v>5</v>
      </c>
      <c r="B116" s="21">
        <f t="shared" si="9"/>
        <v>82</v>
      </c>
      <c r="C116" s="586" t="s">
        <v>531</v>
      </c>
      <c r="D116" s="586" t="s">
        <v>531</v>
      </c>
      <c r="E116" s="596" t="s">
        <v>841</v>
      </c>
      <c r="F116" s="597">
        <v>4</v>
      </c>
      <c r="G116" s="598">
        <v>30</v>
      </c>
      <c r="H116" s="38">
        <f t="shared" si="8"/>
        <v>120</v>
      </c>
      <c r="I116" s="167"/>
      <c r="J116" s="31" t="s">
        <v>842</v>
      </c>
      <c r="K116" s="31"/>
      <c r="L116" s="21"/>
      <c r="M116" s="25">
        <v>43801</v>
      </c>
      <c r="N116" s="21"/>
      <c r="O116" s="32"/>
      <c r="P116" s="32">
        <v>43815</v>
      </c>
      <c r="Q116" s="26">
        <v>43815</v>
      </c>
    </row>
    <row r="117" spans="1:17" s="9" customFormat="1" ht="19.7" customHeight="1">
      <c r="A117" s="9">
        <v>5</v>
      </c>
      <c r="B117" s="21">
        <f>+B116+1</f>
        <v>83</v>
      </c>
      <c r="C117" s="324" t="s">
        <v>531</v>
      </c>
      <c r="D117" s="324" t="s">
        <v>531</v>
      </c>
      <c r="E117" s="325" t="s">
        <v>864</v>
      </c>
      <c r="F117" s="326">
        <v>1</v>
      </c>
      <c r="G117" s="327">
        <v>4570</v>
      </c>
      <c r="H117" s="362">
        <f t="shared" si="8"/>
        <v>4570</v>
      </c>
      <c r="I117" s="329"/>
      <c r="J117" s="330" t="s">
        <v>865</v>
      </c>
      <c r="K117" s="31"/>
      <c r="L117" s="21"/>
      <c r="M117" s="25">
        <v>43801</v>
      </c>
      <c r="N117" s="21"/>
      <c r="O117" s="32"/>
      <c r="P117" s="32">
        <v>43815</v>
      </c>
      <c r="Q117" s="26">
        <v>43815</v>
      </c>
    </row>
    <row r="118" spans="1:17" s="9" customFormat="1" ht="19.7" customHeight="1">
      <c r="A118" s="9">
        <v>5</v>
      </c>
      <c r="B118" s="21">
        <f t="shared" ref="B118:B162" si="10">+B117+1</f>
        <v>84</v>
      </c>
      <c r="C118" s="397" t="s">
        <v>531</v>
      </c>
      <c r="D118" s="398" t="s">
        <v>531</v>
      </c>
      <c r="E118" s="399" t="s">
        <v>866</v>
      </c>
      <c r="F118" s="321">
        <v>1</v>
      </c>
      <c r="G118" s="400">
        <v>6163</v>
      </c>
      <c r="H118" s="362">
        <f t="shared" si="8"/>
        <v>6163</v>
      </c>
      <c r="I118" s="401"/>
      <c r="J118" s="301" t="s">
        <v>867</v>
      </c>
      <c r="K118" s="31"/>
      <c r="L118" s="21"/>
      <c r="M118" s="25">
        <v>43801</v>
      </c>
      <c r="N118" s="21"/>
      <c r="O118" s="32"/>
      <c r="P118" s="32">
        <v>43815</v>
      </c>
      <c r="Q118" s="26">
        <v>43815</v>
      </c>
    </row>
    <row r="119" spans="1:17" s="9" customFormat="1" ht="19.7" customHeight="1">
      <c r="A119" s="9">
        <v>5</v>
      </c>
      <c r="B119" s="21">
        <f t="shared" si="10"/>
        <v>85</v>
      </c>
      <c r="C119" s="331" t="s">
        <v>531</v>
      </c>
      <c r="D119" s="331" t="s">
        <v>531</v>
      </c>
      <c r="E119" s="391" t="s">
        <v>868</v>
      </c>
      <c r="F119" s="321">
        <v>1</v>
      </c>
      <c r="G119" s="402">
        <v>3853</v>
      </c>
      <c r="H119" s="24">
        <f t="shared" si="8"/>
        <v>3853</v>
      </c>
      <c r="I119" s="28"/>
      <c r="J119" s="31" t="s">
        <v>233</v>
      </c>
      <c r="K119" s="31"/>
      <c r="L119" s="21"/>
      <c r="M119" s="25">
        <v>43801</v>
      </c>
      <c r="N119" s="21"/>
      <c r="O119" s="32"/>
      <c r="P119" s="32">
        <v>43815</v>
      </c>
      <c r="Q119" s="26">
        <v>43815</v>
      </c>
    </row>
    <row r="120" spans="1:17" s="9" customFormat="1" ht="19.7" customHeight="1">
      <c r="A120" s="9">
        <v>5</v>
      </c>
      <c r="B120" s="21">
        <f t="shared" si="10"/>
        <v>86</v>
      </c>
      <c r="C120" s="326" t="s">
        <v>292</v>
      </c>
      <c r="D120" s="361" t="s">
        <v>619</v>
      </c>
      <c r="E120" s="403" t="s">
        <v>869</v>
      </c>
      <c r="F120" s="326">
        <v>1</v>
      </c>
      <c r="G120" s="325">
        <v>3840</v>
      </c>
      <c r="H120" s="328">
        <f t="shared" si="8"/>
        <v>3840</v>
      </c>
      <c r="I120" s="167"/>
      <c r="J120" s="175" t="s">
        <v>870</v>
      </c>
      <c r="K120" s="31"/>
      <c r="L120" s="21"/>
      <c r="M120" s="25">
        <v>43798</v>
      </c>
      <c r="N120" s="21"/>
      <c r="O120" s="32">
        <v>43815</v>
      </c>
      <c r="P120" s="32"/>
      <c r="Q120" s="26">
        <v>43812</v>
      </c>
    </row>
    <row r="121" spans="1:17" s="9" customFormat="1" ht="19.7" customHeight="1">
      <c r="A121" s="9">
        <v>5</v>
      </c>
      <c r="B121" s="21">
        <f t="shared" si="10"/>
        <v>87</v>
      </c>
      <c r="C121" s="326" t="s">
        <v>861</v>
      </c>
      <c r="D121" s="331" t="s">
        <v>531</v>
      </c>
      <c r="E121" s="338" t="s">
        <v>871</v>
      </c>
      <c r="F121" s="395">
        <v>1</v>
      </c>
      <c r="G121" s="338">
        <v>131</v>
      </c>
      <c r="H121" s="328">
        <f t="shared" si="8"/>
        <v>131</v>
      </c>
      <c r="I121" s="396"/>
      <c r="J121" s="164" t="s">
        <v>863</v>
      </c>
      <c r="K121" s="31"/>
      <c r="L121" s="21"/>
      <c r="M121" s="25">
        <v>43801</v>
      </c>
      <c r="N121" s="21"/>
      <c r="O121" s="32">
        <v>43815</v>
      </c>
      <c r="P121" s="32"/>
      <c r="Q121" s="26">
        <v>43815</v>
      </c>
    </row>
    <row r="122" spans="1:17" s="9" customFormat="1" ht="19.7" customHeight="1">
      <c r="A122" s="9">
        <v>5</v>
      </c>
      <c r="B122" s="21">
        <f t="shared" si="10"/>
        <v>88</v>
      </c>
      <c r="C122" s="326" t="s">
        <v>861</v>
      </c>
      <c r="D122" s="331" t="s">
        <v>531</v>
      </c>
      <c r="E122" s="338" t="s">
        <v>872</v>
      </c>
      <c r="F122" s="395">
        <v>1</v>
      </c>
      <c r="G122" s="338">
        <v>189</v>
      </c>
      <c r="H122" s="328">
        <f t="shared" si="8"/>
        <v>189</v>
      </c>
      <c r="I122" s="396"/>
      <c r="J122" s="164" t="s">
        <v>873</v>
      </c>
      <c r="K122" s="31"/>
      <c r="L122" s="21"/>
      <c r="M122" s="25">
        <v>43801</v>
      </c>
      <c r="N122" s="21"/>
      <c r="O122" s="32">
        <v>43815</v>
      </c>
      <c r="P122" s="32"/>
      <c r="Q122" s="26">
        <v>43815</v>
      </c>
    </row>
    <row r="123" spans="1:17" s="9" customFormat="1" ht="19.7" customHeight="1">
      <c r="A123" s="9">
        <v>5</v>
      </c>
      <c r="B123" s="21">
        <f t="shared" si="10"/>
        <v>89</v>
      </c>
      <c r="C123" s="326" t="s">
        <v>861</v>
      </c>
      <c r="D123" s="331" t="s">
        <v>531</v>
      </c>
      <c r="E123" s="404" t="s">
        <v>874</v>
      </c>
      <c r="F123" s="326">
        <v>1</v>
      </c>
      <c r="G123" s="325">
        <v>664</v>
      </c>
      <c r="H123" s="328">
        <f t="shared" si="8"/>
        <v>664</v>
      </c>
      <c r="I123" s="167"/>
      <c r="J123" s="175" t="s">
        <v>875</v>
      </c>
      <c r="K123" s="31"/>
      <c r="L123" s="21"/>
      <c r="M123" s="25">
        <v>43801</v>
      </c>
      <c r="N123" s="21"/>
      <c r="O123" s="32">
        <v>43815</v>
      </c>
      <c r="P123" s="32"/>
      <c r="Q123" s="26">
        <v>43815</v>
      </c>
    </row>
    <row r="124" spans="1:17" s="9" customFormat="1" ht="19.7" customHeight="1">
      <c r="A124" s="9">
        <v>5</v>
      </c>
      <c r="B124" s="21">
        <f t="shared" si="10"/>
        <v>90</v>
      </c>
      <c r="C124" s="326" t="s">
        <v>861</v>
      </c>
      <c r="D124" s="331" t="s">
        <v>531</v>
      </c>
      <c r="E124" s="404" t="s">
        <v>876</v>
      </c>
      <c r="F124" s="326">
        <v>4</v>
      </c>
      <c r="G124" s="325">
        <v>66</v>
      </c>
      <c r="H124" s="328">
        <f t="shared" si="8"/>
        <v>264</v>
      </c>
      <c r="I124" s="167"/>
      <c r="J124" s="175" t="s">
        <v>877</v>
      </c>
      <c r="K124" s="31"/>
      <c r="L124" s="21"/>
      <c r="M124" s="25">
        <v>43801</v>
      </c>
      <c r="N124" s="21"/>
      <c r="O124" s="32">
        <v>43815</v>
      </c>
      <c r="P124" s="32"/>
      <c r="Q124" s="26">
        <v>43815</v>
      </c>
    </row>
    <row r="125" spans="1:17" s="9" customFormat="1" ht="19.7" customHeight="1">
      <c r="A125" s="9">
        <v>5</v>
      </c>
      <c r="B125" s="21">
        <f t="shared" si="10"/>
        <v>91</v>
      </c>
      <c r="C125" s="137" t="s">
        <v>531</v>
      </c>
      <c r="D125" s="137" t="s">
        <v>531</v>
      </c>
      <c r="E125" s="142" t="s">
        <v>878</v>
      </c>
      <c r="F125" s="128"/>
      <c r="G125" s="141">
        <v>940</v>
      </c>
      <c r="H125" s="405">
        <f t="shared" si="8"/>
        <v>0</v>
      </c>
      <c r="I125" s="406"/>
      <c r="J125" s="407" t="s">
        <v>879</v>
      </c>
      <c r="K125" s="408" t="s">
        <v>845</v>
      </c>
      <c r="L125" s="21"/>
      <c r="M125" s="25"/>
      <c r="N125" s="21"/>
      <c r="O125" s="32"/>
      <c r="P125" s="32"/>
      <c r="Q125" s="26"/>
    </row>
    <row r="126" spans="1:17" s="9" customFormat="1" ht="19.7" customHeight="1">
      <c r="A126" s="9">
        <v>5</v>
      </c>
      <c r="B126" s="21">
        <f t="shared" si="10"/>
        <v>92</v>
      </c>
      <c r="C126" s="409" t="s">
        <v>531</v>
      </c>
      <c r="D126" s="409" t="s">
        <v>531</v>
      </c>
      <c r="E126" s="332" t="s">
        <v>880</v>
      </c>
      <c r="F126" s="410">
        <v>1</v>
      </c>
      <c r="G126" s="411">
        <v>860</v>
      </c>
      <c r="H126" s="204">
        <f t="shared" si="8"/>
        <v>860</v>
      </c>
      <c r="I126" s="412"/>
      <c r="J126" s="413" t="s">
        <v>860</v>
      </c>
      <c r="K126" s="31"/>
      <c r="L126" s="21"/>
      <c r="M126" s="25">
        <v>43801</v>
      </c>
      <c r="N126" s="21"/>
      <c r="O126" s="32"/>
      <c r="P126" s="32">
        <v>43815</v>
      </c>
      <c r="Q126" s="26">
        <v>43815</v>
      </c>
    </row>
    <row r="127" spans="1:17" s="9" customFormat="1" ht="19.7" customHeight="1">
      <c r="A127" s="9">
        <v>5</v>
      </c>
      <c r="B127" s="21">
        <f t="shared" si="10"/>
        <v>93</v>
      </c>
      <c r="C127" s="321" t="s">
        <v>531</v>
      </c>
      <c r="D127" s="321" t="s">
        <v>531</v>
      </c>
      <c r="E127" s="399" t="s">
        <v>881</v>
      </c>
      <c r="F127" s="321">
        <v>1</v>
      </c>
      <c r="G127" s="399">
        <v>4300</v>
      </c>
      <c r="H127" s="31">
        <f t="shared" si="8"/>
        <v>4300</v>
      </c>
      <c r="I127" s="23"/>
      <c r="J127" s="31" t="s">
        <v>882</v>
      </c>
      <c r="K127" s="31"/>
      <c r="L127" s="21"/>
      <c r="M127" s="25">
        <v>43801</v>
      </c>
      <c r="N127" s="21"/>
      <c r="O127" s="32"/>
      <c r="P127" s="32">
        <v>43815</v>
      </c>
      <c r="Q127" s="26">
        <v>43815</v>
      </c>
    </row>
    <row r="128" spans="1:17" s="9" customFormat="1" ht="19.7" customHeight="1">
      <c r="A128" s="9">
        <v>5</v>
      </c>
      <c r="B128" s="21">
        <f t="shared" si="10"/>
        <v>94</v>
      </c>
      <c r="C128" s="321" t="s">
        <v>531</v>
      </c>
      <c r="D128" s="321" t="s">
        <v>531</v>
      </c>
      <c r="E128" s="399" t="s">
        <v>883</v>
      </c>
      <c r="F128" s="414">
        <v>4</v>
      </c>
      <c r="G128" s="399">
        <v>106</v>
      </c>
      <c r="H128" s="31">
        <f t="shared" si="8"/>
        <v>424</v>
      </c>
      <c r="I128" s="377"/>
      <c r="J128" s="31" t="s">
        <v>884</v>
      </c>
      <c r="K128" s="31"/>
      <c r="L128" s="21"/>
      <c r="M128" s="25">
        <v>43801</v>
      </c>
      <c r="N128" s="21"/>
      <c r="O128" s="32"/>
      <c r="P128" s="32">
        <v>43815</v>
      </c>
      <c r="Q128" s="26">
        <v>43815</v>
      </c>
    </row>
    <row r="129" spans="1:17" s="9" customFormat="1" ht="19.7" customHeight="1">
      <c r="A129" s="9">
        <v>5</v>
      </c>
      <c r="B129" s="21">
        <f t="shared" si="10"/>
        <v>95</v>
      </c>
      <c r="C129" s="331" t="s">
        <v>531</v>
      </c>
      <c r="D129" s="331" t="s">
        <v>531</v>
      </c>
      <c r="E129" s="399" t="s">
        <v>885</v>
      </c>
      <c r="F129" s="414">
        <v>4</v>
      </c>
      <c r="G129" s="415">
        <v>212</v>
      </c>
      <c r="H129" s="31">
        <f t="shared" si="8"/>
        <v>848</v>
      </c>
      <c r="I129" s="167"/>
      <c r="J129" s="31" t="s">
        <v>886</v>
      </c>
      <c r="K129" s="31"/>
      <c r="L129" s="21"/>
      <c r="M129" s="25">
        <v>43801</v>
      </c>
      <c r="N129" s="21"/>
      <c r="O129" s="32"/>
      <c r="P129" s="32">
        <v>43815</v>
      </c>
      <c r="Q129" s="26">
        <v>43815</v>
      </c>
    </row>
    <row r="130" spans="1:17" s="9" customFormat="1" ht="19.7" customHeight="1">
      <c r="A130" s="9">
        <v>5</v>
      </c>
      <c r="B130" s="21">
        <f t="shared" si="10"/>
        <v>96</v>
      </c>
      <c r="C130" s="331" t="s">
        <v>531</v>
      </c>
      <c r="D130" s="331" t="s">
        <v>531</v>
      </c>
      <c r="E130" s="416" t="s">
        <v>887</v>
      </c>
      <c r="F130" s="414">
        <v>2</v>
      </c>
      <c r="G130" s="415">
        <v>76</v>
      </c>
      <c r="H130" s="31">
        <f t="shared" si="8"/>
        <v>152</v>
      </c>
      <c r="I130" s="167"/>
      <c r="J130" s="31" t="s">
        <v>888</v>
      </c>
      <c r="K130" s="31"/>
      <c r="L130" s="21"/>
      <c r="M130" s="25">
        <v>43801</v>
      </c>
      <c r="N130" s="21"/>
      <c r="O130" s="32"/>
      <c r="P130" s="32">
        <v>43815</v>
      </c>
      <c r="Q130" s="26">
        <v>43815</v>
      </c>
    </row>
    <row r="131" spans="1:17" s="9" customFormat="1" ht="19.7" customHeight="1">
      <c r="A131" s="9">
        <v>5</v>
      </c>
      <c r="B131" s="21">
        <f t="shared" si="10"/>
        <v>97</v>
      </c>
      <c r="C131" s="331" t="s">
        <v>531</v>
      </c>
      <c r="D131" s="331" t="s">
        <v>531</v>
      </c>
      <c r="E131" s="394" t="s">
        <v>859</v>
      </c>
      <c r="F131" s="326">
        <v>1</v>
      </c>
      <c r="G131" s="325">
        <v>990</v>
      </c>
      <c r="H131" s="31">
        <f t="shared" si="8"/>
        <v>990</v>
      </c>
      <c r="I131" s="167"/>
      <c r="J131" s="175" t="s">
        <v>860</v>
      </c>
      <c r="K131" s="31"/>
      <c r="L131" s="21"/>
      <c r="M131" s="25">
        <v>43801</v>
      </c>
      <c r="N131" s="21"/>
      <c r="O131" s="32"/>
      <c r="P131" s="32">
        <v>43815</v>
      </c>
      <c r="Q131" s="26">
        <v>43815</v>
      </c>
    </row>
    <row r="132" spans="1:17" s="9" customFormat="1" ht="19.7" customHeight="1">
      <c r="A132" s="9">
        <v>5</v>
      </c>
      <c r="B132" s="21">
        <f t="shared" si="10"/>
        <v>98</v>
      </c>
      <c r="C132" s="397" t="s">
        <v>531</v>
      </c>
      <c r="D132" s="398" t="s">
        <v>531</v>
      </c>
      <c r="E132" s="364" t="s">
        <v>889</v>
      </c>
      <c r="F132" s="417">
        <v>7</v>
      </c>
      <c r="G132" s="327">
        <v>72</v>
      </c>
      <c r="H132" s="311">
        <f t="shared" si="8"/>
        <v>504</v>
      </c>
      <c r="I132" s="329"/>
      <c r="J132" s="31" t="s">
        <v>890</v>
      </c>
      <c r="K132" s="31"/>
      <c r="L132" s="21"/>
      <c r="M132" s="25">
        <v>43801</v>
      </c>
      <c r="N132" s="21"/>
      <c r="O132" s="32"/>
      <c r="P132" s="32">
        <v>43815</v>
      </c>
      <c r="Q132" s="26">
        <v>43815</v>
      </c>
    </row>
    <row r="133" spans="1:17" s="9" customFormat="1" ht="19.7" customHeight="1">
      <c r="A133" s="9">
        <v>5</v>
      </c>
      <c r="B133" s="21">
        <f t="shared" si="10"/>
        <v>99</v>
      </c>
      <c r="C133" s="331" t="s">
        <v>531</v>
      </c>
      <c r="D133" s="331" t="s">
        <v>531</v>
      </c>
      <c r="E133" s="418" t="s">
        <v>891</v>
      </c>
      <c r="F133" s="419">
        <v>1</v>
      </c>
      <c r="G133" s="420">
        <v>15680</v>
      </c>
      <c r="H133" s="36">
        <f t="shared" si="8"/>
        <v>15680</v>
      </c>
      <c r="I133" s="167"/>
      <c r="J133" s="30" t="s">
        <v>892</v>
      </c>
      <c r="K133" s="31"/>
      <c r="L133" s="21"/>
      <c r="M133" s="25">
        <v>43801</v>
      </c>
      <c r="N133" s="21"/>
      <c r="O133" s="32"/>
      <c r="P133" s="32">
        <v>43815</v>
      </c>
      <c r="Q133" s="26">
        <v>43815</v>
      </c>
    </row>
    <row r="134" spans="1:17" s="9" customFormat="1" ht="19.7" customHeight="1">
      <c r="A134" s="9">
        <v>5</v>
      </c>
      <c r="B134" s="21">
        <f t="shared" si="10"/>
        <v>100</v>
      </c>
      <c r="C134" s="331" t="s">
        <v>531</v>
      </c>
      <c r="D134" s="331" t="s">
        <v>531</v>
      </c>
      <c r="E134" s="399" t="s">
        <v>893</v>
      </c>
      <c r="F134" s="421">
        <v>2</v>
      </c>
      <c r="G134" s="420">
        <v>860</v>
      </c>
      <c r="H134" s="36">
        <f t="shared" si="8"/>
        <v>1720</v>
      </c>
      <c r="I134" s="167"/>
      <c r="J134" s="30" t="s">
        <v>894</v>
      </c>
      <c r="K134" s="31"/>
      <c r="L134" s="21"/>
      <c r="M134" s="25">
        <v>43801</v>
      </c>
      <c r="N134" s="21"/>
      <c r="O134" s="32"/>
      <c r="P134" s="32">
        <v>43815</v>
      </c>
      <c r="Q134" s="26">
        <v>43815</v>
      </c>
    </row>
    <row r="135" spans="1:17" s="9" customFormat="1" ht="19.7" customHeight="1">
      <c r="A135" s="9">
        <v>5</v>
      </c>
      <c r="B135" s="21">
        <f t="shared" si="10"/>
        <v>101</v>
      </c>
      <c r="C135" s="331" t="s">
        <v>531</v>
      </c>
      <c r="D135" s="331" t="s">
        <v>531</v>
      </c>
      <c r="E135" s="399" t="s">
        <v>895</v>
      </c>
      <c r="F135" s="419">
        <v>1</v>
      </c>
      <c r="G135" s="420">
        <v>443</v>
      </c>
      <c r="H135" s="36">
        <f t="shared" si="8"/>
        <v>443</v>
      </c>
      <c r="I135" s="167"/>
      <c r="J135" s="30" t="s">
        <v>896</v>
      </c>
      <c r="K135" s="31"/>
      <c r="L135" s="21"/>
      <c r="M135" s="25">
        <v>43801</v>
      </c>
      <c r="N135" s="21"/>
      <c r="O135" s="32"/>
      <c r="P135" s="32">
        <v>43815</v>
      </c>
      <c r="Q135" s="26">
        <v>43815</v>
      </c>
    </row>
    <row r="136" spans="1:17" s="9" customFormat="1" ht="19.7" customHeight="1">
      <c r="A136" s="9">
        <v>5</v>
      </c>
      <c r="B136" s="21">
        <f t="shared" si="10"/>
        <v>102</v>
      </c>
      <c r="C136" s="331" t="s">
        <v>531</v>
      </c>
      <c r="D136" s="331" t="s">
        <v>531</v>
      </c>
      <c r="E136" s="599" t="s">
        <v>897</v>
      </c>
      <c r="F136" s="321">
        <v>2</v>
      </c>
      <c r="G136" s="337">
        <v>977</v>
      </c>
      <c r="H136" s="24">
        <f t="shared" si="8"/>
        <v>1954</v>
      </c>
      <c r="I136" s="188"/>
      <c r="J136" s="31" t="s">
        <v>898</v>
      </c>
      <c r="K136" s="31"/>
      <c r="L136" s="21"/>
      <c r="M136" s="25">
        <v>43801</v>
      </c>
      <c r="N136" s="21"/>
      <c r="O136" s="32"/>
      <c r="P136" s="32">
        <v>43815</v>
      </c>
      <c r="Q136" s="26">
        <v>43815</v>
      </c>
    </row>
    <row r="137" spans="1:17" s="9" customFormat="1" ht="19.7" customHeight="1">
      <c r="A137" s="9">
        <v>5</v>
      </c>
      <c r="B137" s="21">
        <f t="shared" si="10"/>
        <v>103</v>
      </c>
      <c r="C137" s="137" t="s">
        <v>531</v>
      </c>
      <c r="D137" s="137" t="s">
        <v>531</v>
      </c>
      <c r="E137" s="142" t="s">
        <v>899</v>
      </c>
      <c r="F137" s="128"/>
      <c r="G137" s="128">
        <v>1019</v>
      </c>
      <c r="H137" s="140">
        <f t="shared" si="8"/>
        <v>0</v>
      </c>
      <c r="I137" s="532"/>
      <c r="J137" s="427" t="s">
        <v>900</v>
      </c>
      <c r="K137" s="408" t="s">
        <v>845</v>
      </c>
      <c r="L137" s="21"/>
      <c r="M137" s="25"/>
      <c r="N137" s="21"/>
      <c r="O137" s="32"/>
      <c r="P137" s="32"/>
      <c r="Q137" s="26"/>
    </row>
    <row r="138" spans="1:17" s="9" customFormat="1" ht="19.7" customHeight="1">
      <c r="A138" s="9">
        <v>5</v>
      </c>
      <c r="B138" s="21">
        <f t="shared" si="10"/>
        <v>104</v>
      </c>
      <c r="C138" s="137" t="s">
        <v>531</v>
      </c>
      <c r="D138" s="137" t="s">
        <v>531</v>
      </c>
      <c r="E138" s="142" t="s">
        <v>902</v>
      </c>
      <c r="F138" s="128"/>
      <c r="G138" s="128">
        <v>1019</v>
      </c>
      <c r="H138" s="140">
        <f t="shared" si="8"/>
        <v>0</v>
      </c>
      <c r="I138" s="532"/>
      <c r="J138" s="427" t="s">
        <v>903</v>
      </c>
      <c r="K138" s="408" t="s">
        <v>845</v>
      </c>
      <c r="L138" s="21"/>
      <c r="M138" s="25"/>
      <c r="N138" s="21"/>
      <c r="O138" s="32"/>
      <c r="P138" s="32"/>
      <c r="Q138" s="26"/>
    </row>
    <row r="139" spans="1:17" s="9" customFormat="1" ht="19.7" customHeight="1">
      <c r="A139" s="9">
        <v>5</v>
      </c>
      <c r="B139" s="21">
        <f t="shared" si="10"/>
        <v>105</v>
      </c>
      <c r="C139" s="137" t="s">
        <v>531</v>
      </c>
      <c r="D139" s="137" t="s">
        <v>531</v>
      </c>
      <c r="E139" s="142" t="s">
        <v>904</v>
      </c>
      <c r="F139" s="128"/>
      <c r="G139" s="128">
        <v>1019</v>
      </c>
      <c r="H139" s="140">
        <f t="shared" si="8"/>
        <v>0</v>
      </c>
      <c r="I139" s="532"/>
      <c r="J139" s="427" t="s">
        <v>905</v>
      </c>
      <c r="K139" s="408" t="s">
        <v>845</v>
      </c>
      <c r="L139" s="21"/>
      <c r="M139" s="25"/>
      <c r="N139" s="21"/>
      <c r="O139" s="32"/>
      <c r="P139" s="32"/>
      <c r="Q139" s="26"/>
    </row>
    <row r="140" spans="1:17" s="9" customFormat="1" ht="19.7" customHeight="1">
      <c r="A140" s="9">
        <v>5</v>
      </c>
      <c r="B140" s="21">
        <f t="shared" si="10"/>
        <v>106</v>
      </c>
      <c r="C140" s="359" t="s">
        <v>531</v>
      </c>
      <c r="D140" s="359" t="s">
        <v>531</v>
      </c>
      <c r="E140" s="325" t="s">
        <v>906</v>
      </c>
      <c r="F140" s="402">
        <v>1</v>
      </c>
      <c r="G140" s="402">
        <v>1989</v>
      </c>
      <c r="H140" s="24">
        <f t="shared" si="8"/>
        <v>1989</v>
      </c>
      <c r="I140" s="309"/>
      <c r="J140" s="175" t="s">
        <v>907</v>
      </c>
      <c r="K140" s="31"/>
      <c r="L140" s="21"/>
      <c r="M140" s="25">
        <v>43801</v>
      </c>
      <c r="N140" s="21"/>
      <c r="O140" s="32"/>
      <c r="P140" s="32">
        <v>43815</v>
      </c>
      <c r="Q140" s="26">
        <v>43815</v>
      </c>
    </row>
    <row r="141" spans="1:17" s="9" customFormat="1" ht="19.7" customHeight="1">
      <c r="A141" s="9">
        <v>5</v>
      </c>
      <c r="B141" s="21">
        <f t="shared" si="10"/>
        <v>107</v>
      </c>
      <c r="C141" s="331" t="s">
        <v>531</v>
      </c>
      <c r="D141" s="331" t="s">
        <v>531</v>
      </c>
      <c r="E141" s="423" t="s">
        <v>908</v>
      </c>
      <c r="F141" s="321">
        <v>1</v>
      </c>
      <c r="G141" s="402">
        <v>4225</v>
      </c>
      <c r="H141" s="24">
        <f t="shared" si="8"/>
        <v>4225</v>
      </c>
      <c r="I141" s="167"/>
      <c r="J141" s="30" t="s">
        <v>909</v>
      </c>
      <c r="K141" s="31"/>
      <c r="L141" s="21"/>
      <c r="M141" s="25">
        <v>43801</v>
      </c>
      <c r="N141" s="21"/>
      <c r="O141" s="32"/>
      <c r="P141" s="32">
        <v>43815</v>
      </c>
      <c r="Q141" s="26">
        <v>43815</v>
      </c>
    </row>
    <row r="142" spans="1:17" s="9" customFormat="1" ht="19.7" customHeight="1">
      <c r="A142" s="9">
        <v>5</v>
      </c>
      <c r="B142" s="21">
        <f t="shared" si="10"/>
        <v>108</v>
      </c>
      <c r="C142" s="331" t="s">
        <v>531</v>
      </c>
      <c r="D142" s="331" t="s">
        <v>531</v>
      </c>
      <c r="E142" s="424" t="s">
        <v>910</v>
      </c>
      <c r="F142" s="321">
        <v>3</v>
      </c>
      <c r="G142" s="402">
        <v>229</v>
      </c>
      <c r="H142" s="24">
        <f t="shared" si="8"/>
        <v>687</v>
      </c>
      <c r="I142" s="167"/>
      <c r="J142" s="30" t="s">
        <v>911</v>
      </c>
      <c r="K142" s="79" t="s">
        <v>912</v>
      </c>
      <c r="L142" s="21"/>
      <c r="M142" s="25">
        <v>43801</v>
      </c>
      <c r="N142" s="21"/>
      <c r="O142" s="32"/>
      <c r="P142" s="32">
        <v>43815</v>
      </c>
      <c r="Q142" s="26">
        <v>43815</v>
      </c>
    </row>
    <row r="143" spans="1:17" s="9" customFormat="1" ht="19.7" customHeight="1">
      <c r="A143" s="9">
        <v>5</v>
      </c>
      <c r="B143" s="21">
        <f t="shared" si="10"/>
        <v>109</v>
      </c>
      <c r="C143" s="331" t="s">
        <v>531</v>
      </c>
      <c r="D143" s="331" t="s">
        <v>531</v>
      </c>
      <c r="E143" s="425" t="s">
        <v>913</v>
      </c>
      <c r="F143" s="321">
        <v>1</v>
      </c>
      <c r="G143" s="402">
        <v>550</v>
      </c>
      <c r="H143" s="24">
        <f t="shared" si="8"/>
        <v>550</v>
      </c>
      <c r="I143" s="167"/>
      <c r="J143" s="31" t="s">
        <v>914</v>
      </c>
      <c r="K143" s="31"/>
      <c r="L143" s="21"/>
      <c r="M143" s="25">
        <v>43801</v>
      </c>
      <c r="N143" s="21"/>
      <c r="O143" s="32"/>
      <c r="P143" s="32">
        <v>43815</v>
      </c>
      <c r="Q143" s="26">
        <v>43815</v>
      </c>
    </row>
    <row r="144" spans="1:17" s="9" customFormat="1" ht="19.7" customHeight="1">
      <c r="A144" s="9">
        <v>5</v>
      </c>
      <c r="B144" s="21">
        <f t="shared" si="10"/>
        <v>110</v>
      </c>
      <c r="C144" s="137" t="s">
        <v>531</v>
      </c>
      <c r="D144" s="137" t="s">
        <v>531</v>
      </c>
      <c r="E144" s="426" t="s">
        <v>915</v>
      </c>
      <c r="F144" s="128"/>
      <c r="G144" s="140">
        <v>479</v>
      </c>
      <c r="H144" s="140">
        <f t="shared" si="8"/>
        <v>0</v>
      </c>
      <c r="I144" s="133"/>
      <c r="J144" s="142" t="s">
        <v>916</v>
      </c>
      <c r="K144" s="408" t="s">
        <v>845</v>
      </c>
      <c r="L144" s="21"/>
      <c r="M144" s="25"/>
      <c r="N144" s="21"/>
      <c r="O144" s="32"/>
      <c r="P144" s="32"/>
      <c r="Q144" s="26"/>
    </row>
    <row r="145" spans="1:17" s="9" customFormat="1" ht="19.7" customHeight="1">
      <c r="A145" s="9">
        <v>5</v>
      </c>
      <c r="B145" s="21">
        <f t="shared" si="10"/>
        <v>111</v>
      </c>
      <c r="C145" s="137" t="s">
        <v>531</v>
      </c>
      <c r="D145" s="137" t="s">
        <v>531</v>
      </c>
      <c r="E145" s="142" t="s">
        <v>917</v>
      </c>
      <c r="F145" s="427"/>
      <c r="G145" s="406">
        <v>403</v>
      </c>
      <c r="H145" s="141">
        <f t="shared" si="8"/>
        <v>0</v>
      </c>
      <c r="I145" s="133"/>
      <c r="J145" s="427" t="s">
        <v>918</v>
      </c>
      <c r="K145" s="408" t="s">
        <v>845</v>
      </c>
      <c r="L145" s="21"/>
      <c r="M145" s="25"/>
      <c r="N145" s="21"/>
      <c r="O145" s="32"/>
      <c r="P145" s="32"/>
      <c r="Q145" s="26"/>
    </row>
    <row r="146" spans="1:17" s="9" customFormat="1" ht="19.7" customHeight="1">
      <c r="A146" s="9">
        <v>5</v>
      </c>
      <c r="B146" s="21">
        <f t="shared" si="10"/>
        <v>112</v>
      </c>
      <c r="C146" s="137" t="s">
        <v>531</v>
      </c>
      <c r="D146" s="137" t="s">
        <v>531</v>
      </c>
      <c r="E146" s="407" t="s">
        <v>919</v>
      </c>
      <c r="F146" s="427"/>
      <c r="G146" s="140">
        <v>5104</v>
      </c>
      <c r="H146" s="140">
        <f t="shared" si="8"/>
        <v>0</v>
      </c>
      <c r="I146" s="133"/>
      <c r="J146" s="142" t="s">
        <v>920</v>
      </c>
      <c r="K146" s="408" t="s">
        <v>845</v>
      </c>
      <c r="L146" s="21"/>
      <c r="M146" s="25"/>
      <c r="N146" s="21"/>
      <c r="O146" s="32"/>
      <c r="P146" s="32"/>
      <c r="Q146" s="26"/>
    </row>
    <row r="147" spans="1:17" s="9" customFormat="1" ht="19.7" customHeight="1">
      <c r="A147" s="9">
        <v>5</v>
      </c>
      <c r="B147" s="21">
        <f t="shared" si="10"/>
        <v>113</v>
      </c>
      <c r="C147" s="137" t="s">
        <v>531</v>
      </c>
      <c r="D147" s="137" t="s">
        <v>531</v>
      </c>
      <c r="E147" s="407" t="s">
        <v>921</v>
      </c>
      <c r="F147" s="427"/>
      <c r="G147" s="140">
        <v>5400</v>
      </c>
      <c r="H147" s="140">
        <f t="shared" si="8"/>
        <v>0</v>
      </c>
      <c r="I147" s="133"/>
      <c r="J147" s="142" t="s">
        <v>922</v>
      </c>
      <c r="K147" s="408" t="s">
        <v>845</v>
      </c>
      <c r="L147" s="21"/>
      <c r="M147" s="25"/>
      <c r="N147" s="21"/>
      <c r="O147" s="32"/>
      <c r="P147" s="32"/>
      <c r="Q147" s="26"/>
    </row>
    <row r="148" spans="1:17" s="9" customFormat="1" ht="19.7" customHeight="1">
      <c r="A148" s="9">
        <v>5</v>
      </c>
      <c r="B148" s="21">
        <f t="shared" si="10"/>
        <v>114</v>
      </c>
      <c r="C148" s="137" t="s">
        <v>531</v>
      </c>
      <c r="D148" s="137" t="s">
        <v>531</v>
      </c>
      <c r="E148" s="407" t="s">
        <v>923</v>
      </c>
      <c r="F148" s="427"/>
      <c r="G148" s="140">
        <v>5560</v>
      </c>
      <c r="H148" s="140">
        <f t="shared" si="8"/>
        <v>0</v>
      </c>
      <c r="I148" s="133"/>
      <c r="J148" s="142" t="s">
        <v>924</v>
      </c>
      <c r="K148" s="408" t="s">
        <v>845</v>
      </c>
      <c r="L148" s="21"/>
      <c r="M148" s="25"/>
      <c r="N148" s="21"/>
      <c r="O148" s="32"/>
      <c r="P148" s="32"/>
      <c r="Q148" s="26"/>
    </row>
    <row r="149" spans="1:17" s="9" customFormat="1" ht="19.7" customHeight="1">
      <c r="A149" s="9">
        <v>5</v>
      </c>
      <c r="B149" s="21">
        <f t="shared" si="10"/>
        <v>115</v>
      </c>
      <c r="C149" s="137" t="s">
        <v>531</v>
      </c>
      <c r="D149" s="137" t="s">
        <v>531</v>
      </c>
      <c r="E149" s="533" t="s">
        <v>925</v>
      </c>
      <c r="F149" s="427"/>
      <c r="G149" s="534">
        <v>244</v>
      </c>
      <c r="H149" s="141">
        <f t="shared" si="8"/>
        <v>0</v>
      </c>
      <c r="I149" s="133"/>
      <c r="J149" s="142" t="s">
        <v>926</v>
      </c>
      <c r="K149" s="408" t="s">
        <v>845</v>
      </c>
      <c r="L149" s="21"/>
      <c r="M149" s="25"/>
      <c r="N149" s="21"/>
      <c r="O149" s="32"/>
      <c r="P149" s="32"/>
      <c r="Q149" s="26"/>
    </row>
    <row r="150" spans="1:17" s="9" customFormat="1" ht="19.7" customHeight="1">
      <c r="A150" s="9">
        <v>5</v>
      </c>
      <c r="B150" s="21">
        <f t="shared" si="10"/>
        <v>116</v>
      </c>
      <c r="C150" s="137" t="s">
        <v>531</v>
      </c>
      <c r="D150" s="137" t="s">
        <v>531</v>
      </c>
      <c r="E150" s="533" t="s">
        <v>927</v>
      </c>
      <c r="F150" s="427"/>
      <c r="G150" s="534">
        <v>357</v>
      </c>
      <c r="H150" s="141">
        <f t="shared" si="8"/>
        <v>0</v>
      </c>
      <c r="I150" s="133"/>
      <c r="J150" s="142" t="s">
        <v>926</v>
      </c>
      <c r="K150" s="408" t="s">
        <v>845</v>
      </c>
      <c r="L150" s="21"/>
      <c r="M150" s="25"/>
      <c r="N150" s="21"/>
      <c r="O150" s="32"/>
      <c r="P150" s="32"/>
      <c r="Q150" s="26"/>
    </row>
    <row r="151" spans="1:17" s="9" customFormat="1" ht="19.7" customHeight="1">
      <c r="A151" s="9">
        <v>5</v>
      </c>
      <c r="B151" s="21">
        <f t="shared" si="10"/>
        <v>117</v>
      </c>
      <c r="C151" s="137" t="s">
        <v>531</v>
      </c>
      <c r="D151" s="137" t="s">
        <v>531</v>
      </c>
      <c r="E151" s="533" t="s">
        <v>928</v>
      </c>
      <c r="F151" s="427"/>
      <c r="G151" s="534">
        <v>490</v>
      </c>
      <c r="H151" s="141">
        <f t="shared" si="8"/>
        <v>0</v>
      </c>
      <c r="I151" s="133"/>
      <c r="J151" s="142" t="s">
        <v>926</v>
      </c>
      <c r="K151" s="408" t="s">
        <v>845</v>
      </c>
      <c r="L151" s="21"/>
      <c r="M151" s="25"/>
      <c r="N151" s="21"/>
      <c r="O151" s="32"/>
      <c r="P151" s="32"/>
      <c r="Q151" s="26"/>
    </row>
    <row r="152" spans="1:17" s="9" customFormat="1" ht="19.7" customHeight="1">
      <c r="A152" s="9">
        <v>5</v>
      </c>
      <c r="B152" s="21">
        <f t="shared" si="10"/>
        <v>118</v>
      </c>
      <c r="C152" s="535" t="s">
        <v>531</v>
      </c>
      <c r="D152" s="535" t="s">
        <v>531</v>
      </c>
      <c r="E152" s="536" t="s">
        <v>929</v>
      </c>
      <c r="F152" s="427"/>
      <c r="G152" s="421">
        <v>872</v>
      </c>
      <c r="H152" s="141">
        <f t="shared" si="8"/>
        <v>0</v>
      </c>
      <c r="I152" s="133"/>
      <c r="J152" s="538" t="s">
        <v>930</v>
      </c>
      <c r="K152" s="408" t="s">
        <v>845</v>
      </c>
      <c r="L152" s="21"/>
      <c r="M152" s="25"/>
      <c r="N152" s="21"/>
      <c r="O152" s="32"/>
      <c r="P152" s="32"/>
      <c r="Q152" s="26"/>
    </row>
    <row r="153" spans="1:17" s="9" customFormat="1" ht="19.7" customHeight="1">
      <c r="A153" s="9">
        <v>5</v>
      </c>
      <c r="B153" s="21">
        <f t="shared" si="10"/>
        <v>119</v>
      </c>
      <c r="C153" s="535" t="s">
        <v>531</v>
      </c>
      <c r="D153" s="535" t="s">
        <v>531</v>
      </c>
      <c r="E153" s="536" t="s">
        <v>931</v>
      </c>
      <c r="F153" s="427"/>
      <c r="G153" s="421">
        <v>413</v>
      </c>
      <c r="H153" s="141">
        <f t="shared" si="8"/>
        <v>0</v>
      </c>
      <c r="I153" s="133"/>
      <c r="J153" s="538" t="s">
        <v>932</v>
      </c>
      <c r="K153" s="408" t="s">
        <v>845</v>
      </c>
      <c r="L153" s="21"/>
      <c r="M153" s="25"/>
      <c r="N153" s="21"/>
      <c r="O153" s="32"/>
      <c r="P153" s="32"/>
      <c r="Q153" s="26"/>
    </row>
    <row r="154" spans="1:17" s="9" customFormat="1" ht="19.7" customHeight="1">
      <c r="A154" s="9">
        <v>5</v>
      </c>
      <c r="B154" s="21">
        <f t="shared" si="10"/>
        <v>120</v>
      </c>
      <c r="C154" s="535" t="s">
        <v>531</v>
      </c>
      <c r="D154" s="535" t="s">
        <v>531</v>
      </c>
      <c r="E154" s="536" t="s">
        <v>933</v>
      </c>
      <c r="F154" s="427"/>
      <c r="G154" s="421">
        <v>413</v>
      </c>
      <c r="H154" s="141">
        <f t="shared" si="8"/>
        <v>0</v>
      </c>
      <c r="I154" s="133"/>
      <c r="J154" s="538" t="s">
        <v>932</v>
      </c>
      <c r="K154" s="408" t="s">
        <v>845</v>
      </c>
      <c r="L154" s="21"/>
      <c r="M154" s="25"/>
      <c r="N154" s="21"/>
      <c r="O154" s="32"/>
      <c r="P154" s="32"/>
      <c r="Q154" s="26"/>
    </row>
    <row r="155" spans="1:17" s="9" customFormat="1" ht="19.7" customHeight="1">
      <c r="A155" s="9">
        <v>5</v>
      </c>
      <c r="B155" s="21">
        <f t="shared" si="10"/>
        <v>121</v>
      </c>
      <c r="C155" s="431" t="s">
        <v>934</v>
      </c>
      <c r="D155" s="431" t="s">
        <v>783</v>
      </c>
      <c r="E155" s="432" t="s">
        <v>1139</v>
      </c>
      <c r="F155" s="433">
        <v>2</v>
      </c>
      <c r="G155" s="419">
        <v>70</v>
      </c>
      <c r="H155" s="36">
        <f t="shared" si="8"/>
        <v>140</v>
      </c>
      <c r="I155" s="167"/>
      <c r="J155" s="211" t="s">
        <v>936</v>
      </c>
      <c r="K155" s="211" t="s">
        <v>937</v>
      </c>
      <c r="L155" s="21"/>
      <c r="M155" s="25">
        <v>43801</v>
      </c>
      <c r="N155" s="21"/>
      <c r="O155" s="32">
        <v>43815</v>
      </c>
      <c r="P155" s="32"/>
      <c r="Q155" s="26">
        <v>43809</v>
      </c>
    </row>
    <row r="156" spans="1:17" s="9" customFormat="1" ht="19.7" customHeight="1">
      <c r="A156" s="9">
        <v>5</v>
      </c>
      <c r="B156" s="21">
        <f t="shared" si="10"/>
        <v>122</v>
      </c>
      <c r="C156" s="331" t="s">
        <v>531</v>
      </c>
      <c r="D156" s="331" t="s">
        <v>531</v>
      </c>
      <c r="E156" s="332" t="s">
        <v>788</v>
      </c>
      <c r="F156" s="333">
        <v>14</v>
      </c>
      <c r="G156" s="343">
        <v>23</v>
      </c>
      <c r="H156" s="36">
        <f t="shared" si="8"/>
        <v>322</v>
      </c>
      <c r="I156" s="36"/>
      <c r="J156" s="30" t="s">
        <v>789</v>
      </c>
      <c r="K156" s="211" t="s">
        <v>938</v>
      </c>
      <c r="L156" s="21"/>
      <c r="M156" s="25">
        <v>43801</v>
      </c>
      <c r="N156" s="21"/>
      <c r="O156" s="32"/>
      <c r="P156" s="32">
        <v>43815</v>
      </c>
      <c r="Q156" s="26">
        <v>43815</v>
      </c>
    </row>
    <row r="157" spans="1:17" s="9" customFormat="1" ht="19.7" customHeight="1">
      <c r="A157" s="9">
        <v>5</v>
      </c>
      <c r="B157" s="21">
        <f t="shared" si="10"/>
        <v>123</v>
      </c>
      <c r="C157" s="331" t="s">
        <v>531</v>
      </c>
      <c r="D157" s="331" t="s">
        <v>531</v>
      </c>
      <c r="E157" s="432" t="s">
        <v>939</v>
      </c>
      <c r="F157" s="433">
        <v>16</v>
      </c>
      <c r="G157" s="419">
        <v>92</v>
      </c>
      <c r="H157" s="36">
        <f t="shared" si="8"/>
        <v>1472</v>
      </c>
      <c r="I157" s="167"/>
      <c r="J157" s="211" t="s">
        <v>940</v>
      </c>
      <c r="K157" s="211" t="s">
        <v>941</v>
      </c>
      <c r="L157" s="21"/>
      <c r="M157" s="25">
        <v>43801</v>
      </c>
      <c r="N157" s="21"/>
      <c r="O157" s="32"/>
      <c r="P157" s="32">
        <v>43815</v>
      </c>
      <c r="Q157" s="26">
        <v>43815</v>
      </c>
    </row>
    <row r="158" spans="1:17" s="9" customFormat="1" ht="19.7" customHeight="1">
      <c r="A158" s="9">
        <v>5</v>
      </c>
      <c r="B158" s="21">
        <f t="shared" si="10"/>
        <v>124</v>
      </c>
      <c r="C158" s="331" t="s">
        <v>531</v>
      </c>
      <c r="D158" s="331" t="s">
        <v>531</v>
      </c>
      <c r="E158" s="432" t="s">
        <v>942</v>
      </c>
      <c r="F158" s="433">
        <v>2</v>
      </c>
      <c r="G158" s="419">
        <v>92</v>
      </c>
      <c r="H158" s="36">
        <f t="shared" si="8"/>
        <v>184</v>
      </c>
      <c r="I158" s="167"/>
      <c r="J158" s="211" t="s">
        <v>940</v>
      </c>
      <c r="K158" s="211" t="s">
        <v>943</v>
      </c>
      <c r="L158" s="21"/>
      <c r="M158" s="25">
        <v>43801</v>
      </c>
      <c r="N158" s="21"/>
      <c r="O158" s="32"/>
      <c r="P158" s="32">
        <v>43815</v>
      </c>
      <c r="Q158" s="26">
        <v>43815</v>
      </c>
    </row>
    <row r="159" spans="1:17" s="9" customFormat="1" ht="19.7" customHeight="1">
      <c r="A159" s="9">
        <v>5</v>
      </c>
      <c r="B159" s="21">
        <f t="shared" si="10"/>
        <v>125</v>
      </c>
      <c r="C159" s="331" t="s">
        <v>531</v>
      </c>
      <c r="D159" s="331" t="s">
        <v>531</v>
      </c>
      <c r="E159" s="332" t="s">
        <v>885</v>
      </c>
      <c r="F159" s="333">
        <v>14</v>
      </c>
      <c r="G159" s="343">
        <v>23</v>
      </c>
      <c r="H159" s="36">
        <f t="shared" si="8"/>
        <v>322</v>
      </c>
      <c r="I159" s="36"/>
      <c r="J159" s="30" t="s">
        <v>944</v>
      </c>
      <c r="K159" s="211" t="s">
        <v>945</v>
      </c>
      <c r="L159" s="21"/>
      <c r="M159" s="25">
        <v>43801</v>
      </c>
      <c r="N159" s="21"/>
      <c r="O159" s="32"/>
      <c r="P159" s="32">
        <v>43815</v>
      </c>
      <c r="Q159" s="26">
        <v>43815</v>
      </c>
    </row>
    <row r="160" spans="1:17" s="9" customFormat="1" ht="19.7" customHeight="1">
      <c r="A160" s="9">
        <v>5</v>
      </c>
      <c r="B160" s="21">
        <f t="shared" si="10"/>
        <v>126</v>
      </c>
      <c r="C160" s="331" t="s">
        <v>531</v>
      </c>
      <c r="D160" s="331" t="s">
        <v>531</v>
      </c>
      <c r="E160" s="332" t="s">
        <v>946</v>
      </c>
      <c r="F160" s="333">
        <v>2</v>
      </c>
      <c r="G160" s="343">
        <v>1200</v>
      </c>
      <c r="H160" s="36">
        <f t="shared" si="8"/>
        <v>2400</v>
      </c>
      <c r="I160" s="188"/>
      <c r="J160" s="30" t="s">
        <v>947</v>
      </c>
      <c r="K160" s="211" t="s">
        <v>945</v>
      </c>
      <c r="L160" s="21"/>
      <c r="M160" s="25">
        <v>43801</v>
      </c>
      <c r="N160" s="21"/>
      <c r="O160" s="32"/>
      <c r="P160" s="32">
        <v>43815</v>
      </c>
      <c r="Q160" s="26">
        <v>43815</v>
      </c>
    </row>
    <row r="161" spans="1:17" s="9" customFormat="1" ht="19.7" customHeight="1">
      <c r="A161" s="9">
        <v>5</v>
      </c>
      <c r="B161" s="21">
        <f t="shared" si="10"/>
        <v>127</v>
      </c>
      <c r="C161" s="434" t="s">
        <v>531</v>
      </c>
      <c r="D161" s="434" t="s">
        <v>531</v>
      </c>
      <c r="E161" s="435" t="s">
        <v>948</v>
      </c>
      <c r="F161" s="436">
        <v>1</v>
      </c>
      <c r="G161" s="437">
        <v>4510</v>
      </c>
      <c r="H161" s="213">
        <f t="shared" si="8"/>
        <v>4510</v>
      </c>
      <c r="I161" s="205"/>
      <c r="J161" s="211" t="s">
        <v>949</v>
      </c>
      <c r="K161" s="44"/>
      <c r="L161" s="44" t="s">
        <v>950</v>
      </c>
      <c r="M161" s="25">
        <v>43801</v>
      </c>
      <c r="N161" s="21"/>
      <c r="O161" s="32"/>
      <c r="P161" s="32">
        <v>43815</v>
      </c>
      <c r="Q161" s="26">
        <v>43815</v>
      </c>
    </row>
    <row r="162" spans="1:17" s="9" customFormat="1" ht="19.7" customHeight="1">
      <c r="A162" s="9">
        <v>5</v>
      </c>
      <c r="B162" s="21">
        <f t="shared" si="10"/>
        <v>128</v>
      </c>
      <c r="C162" s="438" t="s">
        <v>531</v>
      </c>
      <c r="D162" s="438" t="s">
        <v>531</v>
      </c>
      <c r="E162" s="416" t="s">
        <v>951</v>
      </c>
      <c r="F162" s="439">
        <v>1</v>
      </c>
      <c r="G162" s="440">
        <v>1736</v>
      </c>
      <c r="H162" s="213">
        <f>F162*G162</f>
        <v>1736</v>
      </c>
      <c r="I162" s="205"/>
      <c r="J162" s="76" t="s">
        <v>952</v>
      </c>
      <c r="K162" s="76" t="s">
        <v>953</v>
      </c>
      <c r="L162" s="21"/>
      <c r="M162" s="25">
        <v>43801</v>
      </c>
      <c r="N162" s="21"/>
      <c r="O162" s="32"/>
      <c r="P162" s="32">
        <v>43815</v>
      </c>
      <c r="Q162" s="26">
        <v>43815</v>
      </c>
    </row>
    <row r="163" spans="1:17" s="9" customFormat="1" ht="19.7" customHeight="1">
      <c r="B163" s="21"/>
      <c r="C163" s="208"/>
      <c r="D163" s="208"/>
      <c r="E163" s="441"/>
      <c r="F163" s="442"/>
      <c r="G163" s="53"/>
      <c r="H163" s="36"/>
      <c r="I163" s="167"/>
      <c r="J163" s="211"/>
      <c r="K163" s="211"/>
      <c r="L163" s="21"/>
      <c r="M163" s="25"/>
      <c r="N163" s="21"/>
      <c r="O163" s="32"/>
      <c r="P163" s="32"/>
      <c r="Q163" s="26"/>
    </row>
    <row r="164" spans="1:17" s="9" customFormat="1" ht="19.7" customHeight="1">
      <c r="B164" s="21"/>
      <c r="C164" s="21"/>
      <c r="D164" s="21"/>
      <c r="E164" s="356">
        <f>SUM(H107:H163)</f>
        <v>99115</v>
      </c>
      <c r="F164" s="22"/>
      <c r="G164" s="444"/>
      <c r="H164" s="36"/>
      <c r="I164" s="167"/>
      <c r="J164" s="30"/>
      <c r="K164" s="79"/>
      <c r="L164" s="21"/>
      <c r="M164" s="25"/>
      <c r="N164" s="21"/>
      <c r="O164" s="32"/>
      <c r="P164" s="32"/>
      <c r="Q164" s="26"/>
    </row>
    <row r="165" spans="1:17" s="9" customFormat="1" ht="19.7" customHeight="1">
      <c r="B165" s="21"/>
      <c r="C165" s="208"/>
      <c r="D165" s="208"/>
      <c r="E165" s="441"/>
      <c r="F165" s="248"/>
      <c r="G165" s="23"/>
      <c r="H165" s="36"/>
      <c r="I165" s="167"/>
      <c r="J165" s="211"/>
      <c r="K165" s="38"/>
      <c r="L165" s="21"/>
      <c r="M165" s="25"/>
      <c r="N165" s="21"/>
      <c r="O165" s="32"/>
      <c r="P165" s="32"/>
      <c r="Q165" s="26"/>
    </row>
    <row r="166" spans="1:17" s="9" customFormat="1" ht="19.7" customHeight="1">
      <c r="B166" s="21"/>
      <c r="C166" s="21"/>
      <c r="D166" s="21"/>
      <c r="E166" s="31"/>
      <c r="F166" s="22"/>
      <c r="G166" s="539"/>
      <c r="H166" s="36"/>
      <c r="I166" s="401"/>
      <c r="J166" s="301"/>
      <c r="K166" s="38"/>
      <c r="L166" s="21"/>
      <c r="M166" s="25"/>
      <c r="N166" s="21"/>
      <c r="O166" s="32"/>
      <c r="P166" s="32"/>
      <c r="Q166" s="26"/>
    </row>
    <row r="167" spans="1:17" s="9" customFormat="1" ht="19.7" customHeight="1">
      <c r="A167" s="9">
        <v>10</v>
      </c>
      <c r="B167" s="21">
        <v>127</v>
      </c>
      <c r="C167" s="445" t="s">
        <v>954</v>
      </c>
      <c r="D167" s="445" t="s">
        <v>954</v>
      </c>
      <c r="E167" s="446" t="s">
        <v>955</v>
      </c>
      <c r="F167" s="447">
        <v>1</v>
      </c>
      <c r="G167" s="448">
        <v>120000</v>
      </c>
      <c r="H167" s="449">
        <f>F167*G167</f>
        <v>120000</v>
      </c>
      <c r="I167" s="450"/>
      <c r="J167" s="451" t="s">
        <v>956</v>
      </c>
      <c r="K167" s="452"/>
      <c r="L167" s="445"/>
      <c r="M167" s="453">
        <v>43802</v>
      </c>
      <c r="N167" s="445"/>
      <c r="O167" s="454" t="s">
        <v>142</v>
      </c>
      <c r="P167" s="454"/>
      <c r="Q167" s="455">
        <v>43840</v>
      </c>
    </row>
    <row r="168" spans="1:17" s="9" customFormat="1" ht="19.7" customHeight="1">
      <c r="A168" s="9">
        <v>10</v>
      </c>
      <c r="B168" s="21">
        <f>B167+1</f>
        <v>128</v>
      </c>
      <c r="C168" s="445" t="s">
        <v>306</v>
      </c>
      <c r="D168" s="445" t="s">
        <v>177</v>
      </c>
      <c r="E168" s="456" t="s">
        <v>957</v>
      </c>
      <c r="F168" s="457">
        <v>1</v>
      </c>
      <c r="G168" s="458">
        <v>34410</v>
      </c>
      <c r="H168" s="449">
        <f>F168*G168</f>
        <v>34410</v>
      </c>
      <c r="I168" s="459"/>
      <c r="J168" s="456" t="s">
        <v>958</v>
      </c>
      <c r="K168" s="452"/>
      <c r="L168" s="445"/>
      <c r="M168" s="453">
        <v>43802</v>
      </c>
      <c r="N168" s="445"/>
      <c r="O168" s="454" t="s">
        <v>142</v>
      </c>
      <c r="P168" s="454"/>
      <c r="Q168" s="455">
        <v>43805</v>
      </c>
    </row>
    <row r="169" spans="1:17" s="9" customFormat="1" ht="19.7" customHeight="1">
      <c r="A169" s="9">
        <v>10</v>
      </c>
      <c r="B169" s="21">
        <f>B168+1</f>
        <v>129</v>
      </c>
      <c r="C169" s="445" t="s">
        <v>306</v>
      </c>
      <c r="D169" s="445" t="s">
        <v>177</v>
      </c>
      <c r="E169" s="460" t="s">
        <v>959</v>
      </c>
      <c r="F169" s="457">
        <v>1</v>
      </c>
      <c r="G169" s="461">
        <v>26830</v>
      </c>
      <c r="H169" s="449">
        <f>F169*G169</f>
        <v>26830</v>
      </c>
      <c r="I169" s="459"/>
      <c r="J169" s="446" t="s">
        <v>960</v>
      </c>
      <c r="K169" s="446"/>
      <c r="L169" s="445"/>
      <c r="M169" s="453">
        <v>43802</v>
      </c>
      <c r="N169" s="445"/>
      <c r="O169" s="454" t="s">
        <v>142</v>
      </c>
      <c r="P169" s="454"/>
      <c r="Q169" s="455">
        <v>43805</v>
      </c>
    </row>
    <row r="170" spans="1:17" s="9" customFormat="1" ht="19.7" customHeight="1">
      <c r="A170" s="9">
        <v>10</v>
      </c>
      <c r="B170" s="21">
        <f>B169+1</f>
        <v>130</v>
      </c>
      <c r="C170" s="445" t="s">
        <v>306</v>
      </c>
      <c r="D170" s="445" t="s">
        <v>177</v>
      </c>
      <c r="E170" s="460" t="s">
        <v>961</v>
      </c>
      <c r="F170" s="457">
        <v>1</v>
      </c>
      <c r="G170" s="461">
        <v>690</v>
      </c>
      <c r="H170" s="449">
        <f>F170*G170</f>
        <v>690</v>
      </c>
      <c r="I170" s="459"/>
      <c r="J170" s="446" t="s">
        <v>962</v>
      </c>
      <c r="K170" s="446"/>
      <c r="L170" s="445"/>
      <c r="M170" s="453">
        <v>43802</v>
      </c>
      <c r="N170" s="445"/>
      <c r="O170" s="454" t="s">
        <v>142</v>
      </c>
      <c r="P170" s="454"/>
      <c r="Q170" s="455">
        <v>43805</v>
      </c>
    </row>
    <row r="171" spans="1:17" s="9" customFormat="1" ht="19.7" customHeight="1">
      <c r="A171" s="9">
        <v>10</v>
      </c>
      <c r="B171" s="21">
        <f>B170+1</f>
        <v>131</v>
      </c>
      <c r="C171" s="445" t="s">
        <v>963</v>
      </c>
      <c r="D171" s="445" t="s">
        <v>963</v>
      </c>
      <c r="E171" s="460" t="s">
        <v>964</v>
      </c>
      <c r="F171" s="462">
        <v>1</v>
      </c>
      <c r="G171" s="463">
        <v>95000</v>
      </c>
      <c r="H171" s="458">
        <f>F171*G171</f>
        <v>95000</v>
      </c>
      <c r="I171" s="464"/>
      <c r="J171" s="465" t="s">
        <v>965</v>
      </c>
      <c r="K171" s="446"/>
      <c r="L171" s="445"/>
      <c r="M171" s="453">
        <v>43802</v>
      </c>
      <c r="N171" s="445"/>
      <c r="O171" s="454" t="s">
        <v>142</v>
      </c>
      <c r="P171" s="454"/>
      <c r="Q171" s="455">
        <v>43804</v>
      </c>
    </row>
    <row r="172" spans="1:17" s="9" customFormat="1" ht="19.7" customHeight="1">
      <c r="B172" s="21"/>
      <c r="C172" s="21"/>
      <c r="D172" s="21"/>
      <c r="E172" s="184"/>
      <c r="F172" s="22"/>
      <c r="G172" s="36"/>
      <c r="H172" s="36"/>
      <c r="I172" s="167"/>
      <c r="J172" s="31"/>
      <c r="K172" s="38"/>
      <c r="L172" s="21"/>
      <c r="M172" s="25"/>
      <c r="N172" s="21"/>
      <c r="O172" s="32"/>
      <c r="P172" s="32"/>
      <c r="Q172" s="26"/>
    </row>
    <row r="173" spans="1:17" s="9" customFormat="1" ht="19.7" customHeight="1">
      <c r="B173" s="21"/>
      <c r="C173" s="21"/>
      <c r="D173" s="21"/>
      <c r="E173" s="356">
        <f>SUM(H167:H172)</f>
        <v>276930</v>
      </c>
      <c r="F173" s="22"/>
      <c r="G173" s="36"/>
      <c r="H173" s="36"/>
      <c r="I173" s="167"/>
      <c r="J173" s="31"/>
      <c r="K173" s="38"/>
      <c r="L173" s="21"/>
      <c r="M173" s="25"/>
      <c r="N173" s="21"/>
      <c r="O173" s="32"/>
      <c r="P173" s="32"/>
      <c r="Q173" s="26"/>
    </row>
    <row r="174" spans="1:17" s="9" customFormat="1" ht="19.7" customHeight="1">
      <c r="B174" s="21"/>
      <c r="C174" s="21"/>
      <c r="D174" s="21"/>
      <c r="E174" s="75"/>
      <c r="F174" s="22"/>
      <c r="G174" s="266"/>
      <c r="H174" s="311"/>
      <c r="I174" s="167"/>
      <c r="J174" s="31"/>
      <c r="K174" s="31"/>
      <c r="L174" s="21"/>
      <c r="M174" s="25"/>
      <c r="N174" s="25"/>
      <c r="O174" s="25"/>
      <c r="P174" s="32"/>
      <c r="Q174" s="26"/>
    </row>
    <row r="175" spans="1:17" s="9" customFormat="1" ht="19.7" customHeight="1">
      <c r="B175" s="21"/>
      <c r="C175" s="21"/>
      <c r="D175" s="21"/>
      <c r="E175" s="30"/>
      <c r="F175" s="22"/>
      <c r="G175" s="36"/>
      <c r="H175" s="311"/>
      <c r="I175" s="188"/>
      <c r="J175" s="31"/>
      <c r="K175" s="31"/>
      <c r="L175" s="21"/>
      <c r="M175" s="25"/>
      <c r="N175" s="25"/>
      <c r="O175" s="25"/>
      <c r="P175" s="32"/>
      <c r="Q175" s="26"/>
    </row>
    <row r="176" spans="1:17" s="9" customFormat="1" ht="19.7" customHeight="1">
      <c r="B176" s="21"/>
      <c r="C176" s="21"/>
      <c r="D176" s="21"/>
      <c r="E176" s="30"/>
      <c r="F176" s="22"/>
      <c r="G176" s="36"/>
      <c r="H176" s="36"/>
      <c r="I176" s="188"/>
      <c r="J176" s="31"/>
      <c r="K176" s="31"/>
      <c r="L176" s="21"/>
      <c r="M176" s="25"/>
      <c r="N176" s="21"/>
      <c r="O176" s="32"/>
      <c r="P176" s="32"/>
      <c r="Q176" s="26"/>
    </row>
    <row r="177" spans="2:17" s="9" customFormat="1" ht="19.7" customHeight="1">
      <c r="B177" s="21"/>
      <c r="C177" s="21"/>
      <c r="D177" s="21"/>
      <c r="E177" s="30"/>
      <c r="F177" s="22"/>
      <c r="G177" s="36"/>
      <c r="H177" s="311"/>
      <c r="I177" s="188"/>
      <c r="J177" s="31"/>
      <c r="K177" s="31"/>
      <c r="L177" s="21"/>
      <c r="M177" s="25"/>
      <c r="N177" s="21"/>
      <c r="O177" s="32"/>
      <c r="P177" s="32"/>
      <c r="Q177" s="26"/>
    </row>
    <row r="178" spans="2:17" s="9" customFormat="1" ht="19.7" customHeight="1">
      <c r="B178" s="21"/>
      <c r="C178" s="21"/>
      <c r="D178" s="21"/>
      <c r="E178" s="30"/>
      <c r="F178" s="22"/>
      <c r="G178" s="36"/>
      <c r="H178" s="311"/>
      <c r="I178" s="188"/>
      <c r="J178" s="31"/>
      <c r="K178" s="31"/>
      <c r="L178" s="21"/>
      <c r="M178" s="25"/>
      <c r="N178" s="21"/>
      <c r="O178" s="32"/>
      <c r="P178" s="32"/>
      <c r="Q178" s="26"/>
    </row>
    <row r="179" spans="2:17" s="9" customFormat="1" ht="19.7" customHeight="1">
      <c r="B179" s="21"/>
      <c r="C179" s="21"/>
      <c r="D179" s="21"/>
      <c r="E179" s="30"/>
      <c r="F179" s="22"/>
      <c r="G179" s="36"/>
      <c r="H179" s="311"/>
      <c r="I179" s="188"/>
      <c r="J179" s="31"/>
      <c r="K179" s="31"/>
      <c r="L179" s="21"/>
      <c r="M179" s="25"/>
      <c r="N179" s="21"/>
      <c r="O179" s="32"/>
      <c r="P179" s="32"/>
      <c r="Q179" s="26"/>
    </row>
    <row r="180" spans="2:17" s="9" customFormat="1" ht="19.7" customHeight="1">
      <c r="B180" s="21"/>
      <c r="C180" s="21"/>
      <c r="D180" s="21"/>
      <c r="E180" s="75"/>
      <c r="F180" s="22"/>
      <c r="G180" s="266"/>
      <c r="H180" s="311"/>
      <c r="I180" s="167"/>
      <c r="J180" s="31"/>
      <c r="K180" s="31"/>
      <c r="L180" s="21"/>
      <c r="M180" s="25"/>
      <c r="N180" s="21"/>
      <c r="O180" s="32"/>
      <c r="P180" s="32"/>
      <c r="Q180" s="26"/>
    </row>
    <row r="181" spans="2:17" s="9" customFormat="1" ht="19.7" customHeight="1">
      <c r="B181" s="21"/>
      <c r="C181" s="21"/>
      <c r="D181" s="21"/>
      <c r="E181" s="75"/>
      <c r="F181" s="22"/>
      <c r="G181" s="266"/>
      <c r="H181" s="311"/>
      <c r="I181" s="167"/>
      <c r="J181" s="31"/>
      <c r="K181" s="31"/>
      <c r="L181" s="21"/>
      <c r="M181" s="25"/>
      <c r="N181" s="21"/>
      <c r="O181" s="32"/>
      <c r="P181" s="32"/>
      <c r="Q181" s="26"/>
    </row>
    <row r="182" spans="2:17" ht="19.7" customHeight="1">
      <c r="B182" s="21"/>
      <c r="C182" s="22"/>
      <c r="D182" s="22"/>
      <c r="E182" s="75"/>
      <c r="F182" s="22"/>
      <c r="G182" s="266"/>
      <c r="H182" s="311"/>
      <c r="I182" s="167"/>
      <c r="J182" s="31"/>
      <c r="K182" s="30"/>
      <c r="L182" s="21"/>
      <c r="M182" s="25"/>
      <c r="N182" s="21"/>
      <c r="O182" s="32"/>
      <c r="P182" s="32"/>
      <c r="Q182" s="26"/>
    </row>
    <row r="183" spans="2:17" ht="19.7" customHeight="1">
      <c r="B183" s="21"/>
      <c r="C183" s="21"/>
      <c r="D183" s="21"/>
      <c r="E183" s="41"/>
      <c r="F183" s="22"/>
      <c r="G183" s="266"/>
      <c r="H183" s="36"/>
      <c r="I183" s="167"/>
      <c r="J183" s="31"/>
      <c r="K183" s="31"/>
      <c r="L183" s="21"/>
      <c r="M183" s="25"/>
      <c r="N183" s="21"/>
      <c r="O183" s="32"/>
      <c r="P183" s="32"/>
      <c r="Q183" s="26"/>
    </row>
    <row r="184" spans="2:17" ht="19.7" customHeight="1">
      <c r="B184" s="21"/>
      <c r="C184" s="21"/>
      <c r="D184" s="21"/>
      <c r="E184" s="75"/>
      <c r="F184" s="22"/>
      <c r="G184" s="266"/>
      <c r="H184" s="311"/>
      <c r="I184" s="167"/>
      <c r="J184" s="31"/>
      <c r="K184" s="30"/>
      <c r="L184" s="21"/>
      <c r="M184" s="25"/>
      <c r="N184" s="21"/>
      <c r="O184" s="32"/>
      <c r="P184" s="261"/>
      <c r="Q184" s="26"/>
    </row>
    <row r="185" spans="2:17" ht="19.7" customHeight="1">
      <c r="B185" s="21"/>
      <c r="C185" s="21"/>
      <c r="D185" s="21"/>
      <c r="E185" s="75"/>
      <c r="F185" s="22"/>
      <c r="G185" s="266"/>
      <c r="H185" s="311"/>
      <c r="I185" s="167"/>
      <c r="J185" s="31"/>
      <c r="K185" s="30"/>
      <c r="L185" s="21"/>
      <c r="M185" s="25"/>
      <c r="N185" s="21"/>
      <c r="O185" s="32"/>
      <c r="P185" s="32"/>
      <c r="Q185" s="26"/>
    </row>
    <row r="186" spans="2:17" ht="19.7" customHeight="1">
      <c r="B186" s="21"/>
      <c r="C186" s="21"/>
      <c r="D186" s="21"/>
      <c r="E186" s="75"/>
      <c r="F186" s="22"/>
      <c r="G186" s="266"/>
      <c r="H186" s="311"/>
      <c r="I186" s="167"/>
      <c r="J186" s="31"/>
      <c r="K186" s="30"/>
      <c r="L186" s="21"/>
      <c r="M186" s="25"/>
      <c r="N186" s="21"/>
      <c r="O186" s="32"/>
      <c r="P186" s="32"/>
      <c r="Q186" s="26"/>
    </row>
    <row r="187" spans="2:17" ht="19.7" customHeight="1">
      <c r="B187" s="21"/>
      <c r="C187" s="21"/>
      <c r="D187" s="21"/>
      <c r="E187" s="75"/>
      <c r="F187" s="22"/>
      <c r="G187" s="266"/>
      <c r="H187" s="311">
        <f t="shared" ref="H187:H192" si="11">F187*G187</f>
        <v>0</v>
      </c>
      <c r="I187" s="167"/>
      <c r="J187" s="31"/>
      <c r="K187" s="30"/>
      <c r="L187" s="21"/>
      <c r="M187" s="25"/>
      <c r="N187" s="21"/>
      <c r="O187" s="32"/>
      <c r="P187" s="32"/>
      <c r="Q187" s="26"/>
    </row>
    <row r="188" spans="2:17" ht="19.7" customHeight="1">
      <c r="B188" s="21"/>
      <c r="C188" s="21"/>
      <c r="D188" s="21"/>
      <c r="E188" s="75"/>
      <c r="F188" s="22"/>
      <c r="G188" s="266"/>
      <c r="H188" s="311">
        <f t="shared" si="11"/>
        <v>0</v>
      </c>
      <c r="I188" s="167"/>
      <c r="J188" s="31"/>
      <c r="K188" s="30"/>
      <c r="L188" s="21"/>
      <c r="M188" s="25"/>
      <c r="N188" s="21"/>
      <c r="O188" s="32"/>
      <c r="P188" s="32"/>
      <c r="Q188" s="26"/>
    </row>
    <row r="189" spans="2:17" ht="19.7" customHeight="1">
      <c r="B189" s="21"/>
      <c r="C189" s="21"/>
      <c r="D189" s="21"/>
      <c r="E189" s="75"/>
      <c r="F189" s="22"/>
      <c r="G189" s="266"/>
      <c r="H189" s="311">
        <f t="shared" si="11"/>
        <v>0</v>
      </c>
      <c r="I189" s="167"/>
      <c r="J189" s="31"/>
      <c r="K189" s="30"/>
      <c r="L189" s="21"/>
      <c r="M189" s="25"/>
      <c r="N189" s="21"/>
      <c r="O189" s="32"/>
      <c r="P189" s="32"/>
      <c r="Q189" s="26"/>
    </row>
    <row r="190" spans="2:17" ht="19.7" customHeight="1">
      <c r="B190" s="21"/>
      <c r="C190" s="21"/>
      <c r="D190" s="21"/>
      <c r="E190" s="75"/>
      <c r="F190" s="22"/>
      <c r="G190" s="266"/>
      <c r="H190" s="311">
        <f t="shared" si="11"/>
        <v>0</v>
      </c>
      <c r="I190" s="167"/>
      <c r="J190" s="31"/>
      <c r="K190" s="30"/>
      <c r="L190" s="21"/>
      <c r="M190" s="25"/>
      <c r="N190" s="21"/>
      <c r="O190" s="32"/>
      <c r="P190" s="32"/>
      <c r="Q190" s="26"/>
    </row>
    <row r="191" spans="2:17" ht="19.7" customHeight="1">
      <c r="B191" s="21"/>
      <c r="C191" s="21"/>
      <c r="D191" s="21"/>
      <c r="E191" s="75"/>
      <c r="F191" s="22"/>
      <c r="G191" s="266"/>
      <c r="H191" s="311">
        <f t="shared" si="11"/>
        <v>0</v>
      </c>
      <c r="I191" s="167"/>
      <c r="J191" s="31"/>
      <c r="K191" s="30"/>
      <c r="L191" s="21"/>
      <c r="M191" s="25"/>
      <c r="N191" s="21"/>
      <c r="O191" s="32"/>
      <c r="P191" s="32"/>
      <c r="Q191" s="26"/>
    </row>
    <row r="192" spans="2:17" ht="19.7" customHeight="1">
      <c r="B192" s="21"/>
      <c r="C192" s="21"/>
      <c r="D192" s="21"/>
      <c r="E192" s="75"/>
      <c r="F192" s="22"/>
      <c r="G192" s="266"/>
      <c r="H192" s="311">
        <f t="shared" si="11"/>
        <v>0</v>
      </c>
      <c r="I192" s="167"/>
      <c r="J192" s="31"/>
      <c r="K192" s="30"/>
      <c r="L192" s="21"/>
      <c r="M192" s="25"/>
      <c r="N192" s="21"/>
      <c r="O192" s="32"/>
      <c r="P192" s="32"/>
      <c r="Q192" s="26"/>
    </row>
    <row r="193" spans="8:8">
      <c r="H193" s="272"/>
    </row>
  </sheetData>
  <autoFilter ref="B9:O151" xr:uid="{6CCB19C7-F124-4F19-ACBE-1E9CB0DE6615}"/>
  <mergeCells count="13">
    <mergeCell ref="B106:E106"/>
    <mergeCell ref="B6:D6"/>
    <mergeCell ref="B10:E10"/>
    <mergeCell ref="B20:E20"/>
    <mergeCell ref="B65:E65"/>
    <mergeCell ref="B84:E84"/>
    <mergeCell ref="B93:E93"/>
    <mergeCell ref="B2:D2"/>
    <mergeCell ref="G2:I2"/>
    <mergeCell ref="B3:D3"/>
    <mergeCell ref="B4:D4"/>
    <mergeCell ref="J4:K5"/>
    <mergeCell ref="B5:D5"/>
  </mergeCells>
  <phoneticPr fontId="4"/>
  <dataValidations count="1">
    <dataValidation imeMode="hiragana" allowBlank="1" showInputMessage="1" showErrorMessage="1" sqref="J42:J49 JF42:JF49 TB42:TB49 ACX42:ACX49 AMT42:AMT49 AWP42:AWP49 BGL42:BGL49 BQH42:BQH49 CAD42:CAD49 CJZ42:CJZ49 CTV42:CTV49 DDR42:DDR49 DNN42:DNN49 DXJ42:DXJ49 EHF42:EHF49 ERB42:ERB49 FAX42:FAX49 FKT42:FKT49 FUP42:FUP49 GEL42:GEL49 GOH42:GOH49 GYD42:GYD49 HHZ42:HHZ49 HRV42:HRV49 IBR42:IBR49 ILN42:ILN49 IVJ42:IVJ49 JFF42:JFF49 JPB42:JPB49 JYX42:JYX49 KIT42:KIT49 KSP42:KSP49 LCL42:LCL49 LMH42:LMH49 LWD42:LWD49 MFZ42:MFZ49 MPV42:MPV49 MZR42:MZR49 NJN42:NJN49 NTJ42:NTJ49 ODF42:ODF49 ONB42:ONB49 OWX42:OWX49 PGT42:PGT49 PQP42:PQP49 QAL42:QAL49 QKH42:QKH49 QUD42:QUD49 RDZ42:RDZ49 RNV42:RNV49 RXR42:RXR49 SHN42:SHN49 SRJ42:SRJ49 TBF42:TBF49 TLB42:TLB49 TUX42:TUX49 UET42:UET49 UOP42:UOP49 UYL42:UYL49 VIH42:VIH49 VSD42:VSD49 WBZ42:WBZ49 WLV42:WLV49 WVR42:WVR49 J65578:J65585 JF65578:JF65585 TB65578:TB65585 ACX65578:ACX65585 AMT65578:AMT65585 AWP65578:AWP65585 BGL65578:BGL65585 BQH65578:BQH65585 CAD65578:CAD65585 CJZ65578:CJZ65585 CTV65578:CTV65585 DDR65578:DDR65585 DNN65578:DNN65585 DXJ65578:DXJ65585 EHF65578:EHF65585 ERB65578:ERB65585 FAX65578:FAX65585 FKT65578:FKT65585 FUP65578:FUP65585 GEL65578:GEL65585 GOH65578:GOH65585 GYD65578:GYD65585 HHZ65578:HHZ65585 HRV65578:HRV65585 IBR65578:IBR65585 ILN65578:ILN65585 IVJ65578:IVJ65585 JFF65578:JFF65585 JPB65578:JPB65585 JYX65578:JYX65585 KIT65578:KIT65585 KSP65578:KSP65585 LCL65578:LCL65585 LMH65578:LMH65585 LWD65578:LWD65585 MFZ65578:MFZ65585 MPV65578:MPV65585 MZR65578:MZR65585 NJN65578:NJN65585 NTJ65578:NTJ65585 ODF65578:ODF65585 ONB65578:ONB65585 OWX65578:OWX65585 PGT65578:PGT65585 PQP65578:PQP65585 QAL65578:QAL65585 QKH65578:QKH65585 QUD65578:QUD65585 RDZ65578:RDZ65585 RNV65578:RNV65585 RXR65578:RXR65585 SHN65578:SHN65585 SRJ65578:SRJ65585 TBF65578:TBF65585 TLB65578:TLB65585 TUX65578:TUX65585 UET65578:UET65585 UOP65578:UOP65585 UYL65578:UYL65585 VIH65578:VIH65585 VSD65578:VSD65585 WBZ65578:WBZ65585 WLV65578:WLV65585 WVR65578:WVR65585 J131114:J131121 JF131114:JF131121 TB131114:TB131121 ACX131114:ACX131121 AMT131114:AMT131121 AWP131114:AWP131121 BGL131114:BGL131121 BQH131114:BQH131121 CAD131114:CAD131121 CJZ131114:CJZ131121 CTV131114:CTV131121 DDR131114:DDR131121 DNN131114:DNN131121 DXJ131114:DXJ131121 EHF131114:EHF131121 ERB131114:ERB131121 FAX131114:FAX131121 FKT131114:FKT131121 FUP131114:FUP131121 GEL131114:GEL131121 GOH131114:GOH131121 GYD131114:GYD131121 HHZ131114:HHZ131121 HRV131114:HRV131121 IBR131114:IBR131121 ILN131114:ILN131121 IVJ131114:IVJ131121 JFF131114:JFF131121 JPB131114:JPB131121 JYX131114:JYX131121 KIT131114:KIT131121 KSP131114:KSP131121 LCL131114:LCL131121 LMH131114:LMH131121 LWD131114:LWD131121 MFZ131114:MFZ131121 MPV131114:MPV131121 MZR131114:MZR131121 NJN131114:NJN131121 NTJ131114:NTJ131121 ODF131114:ODF131121 ONB131114:ONB131121 OWX131114:OWX131121 PGT131114:PGT131121 PQP131114:PQP131121 QAL131114:QAL131121 QKH131114:QKH131121 QUD131114:QUD131121 RDZ131114:RDZ131121 RNV131114:RNV131121 RXR131114:RXR131121 SHN131114:SHN131121 SRJ131114:SRJ131121 TBF131114:TBF131121 TLB131114:TLB131121 TUX131114:TUX131121 UET131114:UET131121 UOP131114:UOP131121 UYL131114:UYL131121 VIH131114:VIH131121 VSD131114:VSD131121 WBZ131114:WBZ131121 WLV131114:WLV131121 WVR131114:WVR131121 J196650:J196657 JF196650:JF196657 TB196650:TB196657 ACX196650:ACX196657 AMT196650:AMT196657 AWP196650:AWP196657 BGL196650:BGL196657 BQH196650:BQH196657 CAD196650:CAD196657 CJZ196650:CJZ196657 CTV196650:CTV196657 DDR196650:DDR196657 DNN196650:DNN196657 DXJ196650:DXJ196657 EHF196650:EHF196657 ERB196650:ERB196657 FAX196650:FAX196657 FKT196650:FKT196657 FUP196650:FUP196657 GEL196650:GEL196657 GOH196650:GOH196657 GYD196650:GYD196657 HHZ196650:HHZ196657 HRV196650:HRV196657 IBR196650:IBR196657 ILN196650:ILN196657 IVJ196650:IVJ196657 JFF196650:JFF196657 JPB196650:JPB196657 JYX196650:JYX196657 KIT196650:KIT196657 KSP196650:KSP196657 LCL196650:LCL196657 LMH196650:LMH196657 LWD196650:LWD196657 MFZ196650:MFZ196657 MPV196650:MPV196657 MZR196650:MZR196657 NJN196650:NJN196657 NTJ196650:NTJ196657 ODF196650:ODF196657 ONB196650:ONB196657 OWX196650:OWX196657 PGT196650:PGT196657 PQP196650:PQP196657 QAL196650:QAL196657 QKH196650:QKH196657 QUD196650:QUD196657 RDZ196650:RDZ196657 RNV196650:RNV196657 RXR196650:RXR196657 SHN196650:SHN196657 SRJ196650:SRJ196657 TBF196650:TBF196657 TLB196650:TLB196657 TUX196650:TUX196657 UET196650:UET196657 UOP196650:UOP196657 UYL196650:UYL196657 VIH196650:VIH196657 VSD196650:VSD196657 WBZ196650:WBZ196657 WLV196650:WLV196657 WVR196650:WVR196657 J262186:J262193 JF262186:JF262193 TB262186:TB262193 ACX262186:ACX262193 AMT262186:AMT262193 AWP262186:AWP262193 BGL262186:BGL262193 BQH262186:BQH262193 CAD262186:CAD262193 CJZ262186:CJZ262193 CTV262186:CTV262193 DDR262186:DDR262193 DNN262186:DNN262193 DXJ262186:DXJ262193 EHF262186:EHF262193 ERB262186:ERB262193 FAX262186:FAX262193 FKT262186:FKT262193 FUP262186:FUP262193 GEL262186:GEL262193 GOH262186:GOH262193 GYD262186:GYD262193 HHZ262186:HHZ262193 HRV262186:HRV262193 IBR262186:IBR262193 ILN262186:ILN262193 IVJ262186:IVJ262193 JFF262186:JFF262193 JPB262186:JPB262193 JYX262186:JYX262193 KIT262186:KIT262193 KSP262186:KSP262193 LCL262186:LCL262193 LMH262186:LMH262193 LWD262186:LWD262193 MFZ262186:MFZ262193 MPV262186:MPV262193 MZR262186:MZR262193 NJN262186:NJN262193 NTJ262186:NTJ262193 ODF262186:ODF262193 ONB262186:ONB262193 OWX262186:OWX262193 PGT262186:PGT262193 PQP262186:PQP262193 QAL262186:QAL262193 QKH262186:QKH262193 QUD262186:QUD262193 RDZ262186:RDZ262193 RNV262186:RNV262193 RXR262186:RXR262193 SHN262186:SHN262193 SRJ262186:SRJ262193 TBF262186:TBF262193 TLB262186:TLB262193 TUX262186:TUX262193 UET262186:UET262193 UOP262186:UOP262193 UYL262186:UYL262193 VIH262186:VIH262193 VSD262186:VSD262193 WBZ262186:WBZ262193 WLV262186:WLV262193 WVR262186:WVR262193 J327722:J327729 JF327722:JF327729 TB327722:TB327729 ACX327722:ACX327729 AMT327722:AMT327729 AWP327722:AWP327729 BGL327722:BGL327729 BQH327722:BQH327729 CAD327722:CAD327729 CJZ327722:CJZ327729 CTV327722:CTV327729 DDR327722:DDR327729 DNN327722:DNN327729 DXJ327722:DXJ327729 EHF327722:EHF327729 ERB327722:ERB327729 FAX327722:FAX327729 FKT327722:FKT327729 FUP327722:FUP327729 GEL327722:GEL327729 GOH327722:GOH327729 GYD327722:GYD327729 HHZ327722:HHZ327729 HRV327722:HRV327729 IBR327722:IBR327729 ILN327722:ILN327729 IVJ327722:IVJ327729 JFF327722:JFF327729 JPB327722:JPB327729 JYX327722:JYX327729 KIT327722:KIT327729 KSP327722:KSP327729 LCL327722:LCL327729 LMH327722:LMH327729 LWD327722:LWD327729 MFZ327722:MFZ327729 MPV327722:MPV327729 MZR327722:MZR327729 NJN327722:NJN327729 NTJ327722:NTJ327729 ODF327722:ODF327729 ONB327722:ONB327729 OWX327722:OWX327729 PGT327722:PGT327729 PQP327722:PQP327729 QAL327722:QAL327729 QKH327722:QKH327729 QUD327722:QUD327729 RDZ327722:RDZ327729 RNV327722:RNV327729 RXR327722:RXR327729 SHN327722:SHN327729 SRJ327722:SRJ327729 TBF327722:TBF327729 TLB327722:TLB327729 TUX327722:TUX327729 UET327722:UET327729 UOP327722:UOP327729 UYL327722:UYL327729 VIH327722:VIH327729 VSD327722:VSD327729 WBZ327722:WBZ327729 WLV327722:WLV327729 WVR327722:WVR327729 J393258:J393265 JF393258:JF393265 TB393258:TB393265 ACX393258:ACX393265 AMT393258:AMT393265 AWP393258:AWP393265 BGL393258:BGL393265 BQH393258:BQH393265 CAD393258:CAD393265 CJZ393258:CJZ393265 CTV393258:CTV393265 DDR393258:DDR393265 DNN393258:DNN393265 DXJ393258:DXJ393265 EHF393258:EHF393265 ERB393258:ERB393265 FAX393258:FAX393265 FKT393258:FKT393265 FUP393258:FUP393265 GEL393258:GEL393265 GOH393258:GOH393265 GYD393258:GYD393265 HHZ393258:HHZ393265 HRV393258:HRV393265 IBR393258:IBR393265 ILN393258:ILN393265 IVJ393258:IVJ393265 JFF393258:JFF393265 JPB393258:JPB393265 JYX393258:JYX393265 KIT393258:KIT393265 KSP393258:KSP393265 LCL393258:LCL393265 LMH393258:LMH393265 LWD393258:LWD393265 MFZ393258:MFZ393265 MPV393258:MPV393265 MZR393258:MZR393265 NJN393258:NJN393265 NTJ393258:NTJ393265 ODF393258:ODF393265 ONB393258:ONB393265 OWX393258:OWX393265 PGT393258:PGT393265 PQP393258:PQP393265 QAL393258:QAL393265 QKH393258:QKH393265 QUD393258:QUD393265 RDZ393258:RDZ393265 RNV393258:RNV393265 RXR393258:RXR393265 SHN393258:SHN393265 SRJ393258:SRJ393265 TBF393258:TBF393265 TLB393258:TLB393265 TUX393258:TUX393265 UET393258:UET393265 UOP393258:UOP393265 UYL393258:UYL393265 VIH393258:VIH393265 VSD393258:VSD393265 WBZ393258:WBZ393265 WLV393258:WLV393265 WVR393258:WVR393265 J458794:J458801 JF458794:JF458801 TB458794:TB458801 ACX458794:ACX458801 AMT458794:AMT458801 AWP458794:AWP458801 BGL458794:BGL458801 BQH458794:BQH458801 CAD458794:CAD458801 CJZ458794:CJZ458801 CTV458794:CTV458801 DDR458794:DDR458801 DNN458794:DNN458801 DXJ458794:DXJ458801 EHF458794:EHF458801 ERB458794:ERB458801 FAX458794:FAX458801 FKT458794:FKT458801 FUP458794:FUP458801 GEL458794:GEL458801 GOH458794:GOH458801 GYD458794:GYD458801 HHZ458794:HHZ458801 HRV458794:HRV458801 IBR458794:IBR458801 ILN458794:ILN458801 IVJ458794:IVJ458801 JFF458794:JFF458801 JPB458794:JPB458801 JYX458794:JYX458801 KIT458794:KIT458801 KSP458794:KSP458801 LCL458794:LCL458801 LMH458794:LMH458801 LWD458794:LWD458801 MFZ458794:MFZ458801 MPV458794:MPV458801 MZR458794:MZR458801 NJN458794:NJN458801 NTJ458794:NTJ458801 ODF458794:ODF458801 ONB458794:ONB458801 OWX458794:OWX458801 PGT458794:PGT458801 PQP458794:PQP458801 QAL458794:QAL458801 QKH458794:QKH458801 QUD458794:QUD458801 RDZ458794:RDZ458801 RNV458794:RNV458801 RXR458794:RXR458801 SHN458794:SHN458801 SRJ458794:SRJ458801 TBF458794:TBF458801 TLB458794:TLB458801 TUX458794:TUX458801 UET458794:UET458801 UOP458794:UOP458801 UYL458794:UYL458801 VIH458794:VIH458801 VSD458794:VSD458801 WBZ458794:WBZ458801 WLV458794:WLV458801 WVR458794:WVR458801 J524330:J524337 JF524330:JF524337 TB524330:TB524337 ACX524330:ACX524337 AMT524330:AMT524337 AWP524330:AWP524337 BGL524330:BGL524337 BQH524330:BQH524337 CAD524330:CAD524337 CJZ524330:CJZ524337 CTV524330:CTV524337 DDR524330:DDR524337 DNN524330:DNN524337 DXJ524330:DXJ524337 EHF524330:EHF524337 ERB524330:ERB524337 FAX524330:FAX524337 FKT524330:FKT524337 FUP524330:FUP524337 GEL524330:GEL524337 GOH524330:GOH524337 GYD524330:GYD524337 HHZ524330:HHZ524337 HRV524330:HRV524337 IBR524330:IBR524337 ILN524330:ILN524337 IVJ524330:IVJ524337 JFF524330:JFF524337 JPB524330:JPB524337 JYX524330:JYX524337 KIT524330:KIT524337 KSP524330:KSP524337 LCL524330:LCL524337 LMH524330:LMH524337 LWD524330:LWD524337 MFZ524330:MFZ524337 MPV524330:MPV524337 MZR524330:MZR524337 NJN524330:NJN524337 NTJ524330:NTJ524337 ODF524330:ODF524337 ONB524330:ONB524337 OWX524330:OWX524337 PGT524330:PGT524337 PQP524330:PQP524337 QAL524330:QAL524337 QKH524330:QKH524337 QUD524330:QUD524337 RDZ524330:RDZ524337 RNV524330:RNV524337 RXR524330:RXR524337 SHN524330:SHN524337 SRJ524330:SRJ524337 TBF524330:TBF524337 TLB524330:TLB524337 TUX524330:TUX524337 UET524330:UET524337 UOP524330:UOP524337 UYL524330:UYL524337 VIH524330:VIH524337 VSD524330:VSD524337 WBZ524330:WBZ524337 WLV524330:WLV524337 WVR524330:WVR524337 J589866:J589873 JF589866:JF589873 TB589866:TB589873 ACX589866:ACX589873 AMT589866:AMT589873 AWP589866:AWP589873 BGL589866:BGL589873 BQH589866:BQH589873 CAD589866:CAD589873 CJZ589866:CJZ589873 CTV589866:CTV589873 DDR589866:DDR589873 DNN589866:DNN589873 DXJ589866:DXJ589873 EHF589866:EHF589873 ERB589866:ERB589873 FAX589866:FAX589873 FKT589866:FKT589873 FUP589866:FUP589873 GEL589866:GEL589873 GOH589866:GOH589873 GYD589866:GYD589873 HHZ589866:HHZ589873 HRV589866:HRV589873 IBR589866:IBR589873 ILN589866:ILN589873 IVJ589866:IVJ589873 JFF589866:JFF589873 JPB589866:JPB589873 JYX589866:JYX589873 KIT589866:KIT589873 KSP589866:KSP589873 LCL589866:LCL589873 LMH589866:LMH589873 LWD589866:LWD589873 MFZ589866:MFZ589873 MPV589866:MPV589873 MZR589866:MZR589873 NJN589866:NJN589873 NTJ589866:NTJ589873 ODF589866:ODF589873 ONB589866:ONB589873 OWX589866:OWX589873 PGT589866:PGT589873 PQP589866:PQP589873 QAL589866:QAL589873 QKH589866:QKH589873 QUD589866:QUD589873 RDZ589866:RDZ589873 RNV589866:RNV589873 RXR589866:RXR589873 SHN589866:SHN589873 SRJ589866:SRJ589873 TBF589866:TBF589873 TLB589866:TLB589873 TUX589866:TUX589873 UET589866:UET589873 UOP589866:UOP589873 UYL589866:UYL589873 VIH589866:VIH589873 VSD589866:VSD589873 WBZ589866:WBZ589873 WLV589866:WLV589873 WVR589866:WVR589873 J655402:J655409 JF655402:JF655409 TB655402:TB655409 ACX655402:ACX655409 AMT655402:AMT655409 AWP655402:AWP655409 BGL655402:BGL655409 BQH655402:BQH655409 CAD655402:CAD655409 CJZ655402:CJZ655409 CTV655402:CTV655409 DDR655402:DDR655409 DNN655402:DNN655409 DXJ655402:DXJ655409 EHF655402:EHF655409 ERB655402:ERB655409 FAX655402:FAX655409 FKT655402:FKT655409 FUP655402:FUP655409 GEL655402:GEL655409 GOH655402:GOH655409 GYD655402:GYD655409 HHZ655402:HHZ655409 HRV655402:HRV655409 IBR655402:IBR655409 ILN655402:ILN655409 IVJ655402:IVJ655409 JFF655402:JFF655409 JPB655402:JPB655409 JYX655402:JYX655409 KIT655402:KIT655409 KSP655402:KSP655409 LCL655402:LCL655409 LMH655402:LMH655409 LWD655402:LWD655409 MFZ655402:MFZ655409 MPV655402:MPV655409 MZR655402:MZR655409 NJN655402:NJN655409 NTJ655402:NTJ655409 ODF655402:ODF655409 ONB655402:ONB655409 OWX655402:OWX655409 PGT655402:PGT655409 PQP655402:PQP655409 QAL655402:QAL655409 QKH655402:QKH655409 QUD655402:QUD655409 RDZ655402:RDZ655409 RNV655402:RNV655409 RXR655402:RXR655409 SHN655402:SHN655409 SRJ655402:SRJ655409 TBF655402:TBF655409 TLB655402:TLB655409 TUX655402:TUX655409 UET655402:UET655409 UOP655402:UOP655409 UYL655402:UYL655409 VIH655402:VIH655409 VSD655402:VSD655409 WBZ655402:WBZ655409 WLV655402:WLV655409 WVR655402:WVR655409 J720938:J720945 JF720938:JF720945 TB720938:TB720945 ACX720938:ACX720945 AMT720938:AMT720945 AWP720938:AWP720945 BGL720938:BGL720945 BQH720938:BQH720945 CAD720938:CAD720945 CJZ720938:CJZ720945 CTV720938:CTV720945 DDR720938:DDR720945 DNN720938:DNN720945 DXJ720938:DXJ720945 EHF720938:EHF720945 ERB720938:ERB720945 FAX720938:FAX720945 FKT720938:FKT720945 FUP720938:FUP720945 GEL720938:GEL720945 GOH720938:GOH720945 GYD720938:GYD720945 HHZ720938:HHZ720945 HRV720938:HRV720945 IBR720938:IBR720945 ILN720938:ILN720945 IVJ720938:IVJ720945 JFF720938:JFF720945 JPB720938:JPB720945 JYX720938:JYX720945 KIT720938:KIT720945 KSP720938:KSP720945 LCL720938:LCL720945 LMH720938:LMH720945 LWD720938:LWD720945 MFZ720938:MFZ720945 MPV720938:MPV720945 MZR720938:MZR720945 NJN720938:NJN720945 NTJ720938:NTJ720945 ODF720938:ODF720945 ONB720938:ONB720945 OWX720938:OWX720945 PGT720938:PGT720945 PQP720938:PQP720945 QAL720938:QAL720945 QKH720938:QKH720945 QUD720938:QUD720945 RDZ720938:RDZ720945 RNV720938:RNV720945 RXR720938:RXR720945 SHN720938:SHN720945 SRJ720938:SRJ720945 TBF720938:TBF720945 TLB720938:TLB720945 TUX720938:TUX720945 UET720938:UET720945 UOP720938:UOP720945 UYL720938:UYL720945 VIH720938:VIH720945 VSD720938:VSD720945 WBZ720938:WBZ720945 WLV720938:WLV720945 WVR720938:WVR720945 J786474:J786481 JF786474:JF786481 TB786474:TB786481 ACX786474:ACX786481 AMT786474:AMT786481 AWP786474:AWP786481 BGL786474:BGL786481 BQH786474:BQH786481 CAD786474:CAD786481 CJZ786474:CJZ786481 CTV786474:CTV786481 DDR786474:DDR786481 DNN786474:DNN786481 DXJ786474:DXJ786481 EHF786474:EHF786481 ERB786474:ERB786481 FAX786474:FAX786481 FKT786474:FKT786481 FUP786474:FUP786481 GEL786474:GEL786481 GOH786474:GOH786481 GYD786474:GYD786481 HHZ786474:HHZ786481 HRV786474:HRV786481 IBR786474:IBR786481 ILN786474:ILN786481 IVJ786474:IVJ786481 JFF786474:JFF786481 JPB786474:JPB786481 JYX786474:JYX786481 KIT786474:KIT786481 KSP786474:KSP786481 LCL786474:LCL786481 LMH786474:LMH786481 LWD786474:LWD786481 MFZ786474:MFZ786481 MPV786474:MPV786481 MZR786474:MZR786481 NJN786474:NJN786481 NTJ786474:NTJ786481 ODF786474:ODF786481 ONB786474:ONB786481 OWX786474:OWX786481 PGT786474:PGT786481 PQP786474:PQP786481 QAL786474:QAL786481 QKH786474:QKH786481 QUD786474:QUD786481 RDZ786474:RDZ786481 RNV786474:RNV786481 RXR786474:RXR786481 SHN786474:SHN786481 SRJ786474:SRJ786481 TBF786474:TBF786481 TLB786474:TLB786481 TUX786474:TUX786481 UET786474:UET786481 UOP786474:UOP786481 UYL786474:UYL786481 VIH786474:VIH786481 VSD786474:VSD786481 WBZ786474:WBZ786481 WLV786474:WLV786481 WVR786474:WVR786481 J852010:J852017 JF852010:JF852017 TB852010:TB852017 ACX852010:ACX852017 AMT852010:AMT852017 AWP852010:AWP852017 BGL852010:BGL852017 BQH852010:BQH852017 CAD852010:CAD852017 CJZ852010:CJZ852017 CTV852010:CTV852017 DDR852010:DDR852017 DNN852010:DNN852017 DXJ852010:DXJ852017 EHF852010:EHF852017 ERB852010:ERB852017 FAX852010:FAX852017 FKT852010:FKT852017 FUP852010:FUP852017 GEL852010:GEL852017 GOH852010:GOH852017 GYD852010:GYD852017 HHZ852010:HHZ852017 HRV852010:HRV852017 IBR852010:IBR852017 ILN852010:ILN852017 IVJ852010:IVJ852017 JFF852010:JFF852017 JPB852010:JPB852017 JYX852010:JYX852017 KIT852010:KIT852017 KSP852010:KSP852017 LCL852010:LCL852017 LMH852010:LMH852017 LWD852010:LWD852017 MFZ852010:MFZ852017 MPV852010:MPV852017 MZR852010:MZR852017 NJN852010:NJN852017 NTJ852010:NTJ852017 ODF852010:ODF852017 ONB852010:ONB852017 OWX852010:OWX852017 PGT852010:PGT852017 PQP852010:PQP852017 QAL852010:QAL852017 QKH852010:QKH852017 QUD852010:QUD852017 RDZ852010:RDZ852017 RNV852010:RNV852017 RXR852010:RXR852017 SHN852010:SHN852017 SRJ852010:SRJ852017 TBF852010:TBF852017 TLB852010:TLB852017 TUX852010:TUX852017 UET852010:UET852017 UOP852010:UOP852017 UYL852010:UYL852017 VIH852010:VIH852017 VSD852010:VSD852017 WBZ852010:WBZ852017 WLV852010:WLV852017 WVR852010:WVR852017 J917546:J917553 JF917546:JF917553 TB917546:TB917553 ACX917546:ACX917553 AMT917546:AMT917553 AWP917546:AWP917553 BGL917546:BGL917553 BQH917546:BQH917553 CAD917546:CAD917553 CJZ917546:CJZ917553 CTV917546:CTV917553 DDR917546:DDR917553 DNN917546:DNN917553 DXJ917546:DXJ917553 EHF917546:EHF917553 ERB917546:ERB917553 FAX917546:FAX917553 FKT917546:FKT917553 FUP917546:FUP917553 GEL917546:GEL917553 GOH917546:GOH917553 GYD917546:GYD917553 HHZ917546:HHZ917553 HRV917546:HRV917553 IBR917546:IBR917553 ILN917546:ILN917553 IVJ917546:IVJ917553 JFF917546:JFF917553 JPB917546:JPB917553 JYX917546:JYX917553 KIT917546:KIT917553 KSP917546:KSP917553 LCL917546:LCL917553 LMH917546:LMH917553 LWD917546:LWD917553 MFZ917546:MFZ917553 MPV917546:MPV917553 MZR917546:MZR917553 NJN917546:NJN917553 NTJ917546:NTJ917553 ODF917546:ODF917553 ONB917546:ONB917553 OWX917546:OWX917553 PGT917546:PGT917553 PQP917546:PQP917553 QAL917546:QAL917553 QKH917546:QKH917553 QUD917546:QUD917553 RDZ917546:RDZ917553 RNV917546:RNV917553 RXR917546:RXR917553 SHN917546:SHN917553 SRJ917546:SRJ917553 TBF917546:TBF917553 TLB917546:TLB917553 TUX917546:TUX917553 UET917546:UET917553 UOP917546:UOP917553 UYL917546:UYL917553 VIH917546:VIH917553 VSD917546:VSD917553 WBZ917546:WBZ917553 WLV917546:WLV917553 WVR917546:WVR917553 J983082:J983089 JF983082:JF983089 TB983082:TB983089 ACX983082:ACX983089 AMT983082:AMT983089 AWP983082:AWP983089 BGL983082:BGL983089 BQH983082:BQH983089 CAD983082:CAD983089 CJZ983082:CJZ983089 CTV983082:CTV983089 DDR983082:DDR983089 DNN983082:DNN983089 DXJ983082:DXJ983089 EHF983082:EHF983089 ERB983082:ERB983089 FAX983082:FAX983089 FKT983082:FKT983089 FUP983082:FUP983089 GEL983082:GEL983089 GOH983082:GOH983089 GYD983082:GYD983089 HHZ983082:HHZ983089 HRV983082:HRV983089 IBR983082:IBR983089 ILN983082:ILN983089 IVJ983082:IVJ983089 JFF983082:JFF983089 JPB983082:JPB983089 JYX983082:JYX983089 KIT983082:KIT983089 KSP983082:KSP983089 LCL983082:LCL983089 LMH983082:LMH983089 LWD983082:LWD983089 MFZ983082:MFZ983089 MPV983082:MPV983089 MZR983082:MZR983089 NJN983082:NJN983089 NTJ983082:NTJ983089 ODF983082:ODF983089 ONB983082:ONB983089 OWX983082:OWX983089 PGT983082:PGT983089 PQP983082:PQP983089 QAL983082:QAL983089 QKH983082:QKH983089 QUD983082:QUD983089 RDZ983082:RDZ983089 RNV983082:RNV983089 RXR983082:RXR983089 SHN983082:SHN983089 SRJ983082:SRJ983089 TBF983082:TBF983089 TLB983082:TLB983089 TUX983082:TUX983089 UET983082:UET983089 UOP983082:UOP983089 UYL983082:UYL983089 VIH983082:VIH983089 VSD983082:VSD983089 WBZ983082:WBZ983089 WLV983082:WLV983089 WVR983082:WVR983089 J32:J34 JF32:JF34 TB32:TB34 ACX32:ACX34 AMT32:AMT34 AWP32:AWP34 BGL32:BGL34 BQH32:BQH34 CAD32:CAD34 CJZ32:CJZ34 CTV32:CTV34 DDR32:DDR34 DNN32:DNN34 DXJ32:DXJ34 EHF32:EHF34 ERB32:ERB34 FAX32:FAX34 FKT32:FKT34 FUP32:FUP34 GEL32:GEL34 GOH32:GOH34 GYD32:GYD34 HHZ32:HHZ34 HRV32:HRV34 IBR32:IBR34 ILN32:ILN34 IVJ32:IVJ34 JFF32:JFF34 JPB32:JPB34 JYX32:JYX34 KIT32:KIT34 KSP32:KSP34 LCL32:LCL34 LMH32:LMH34 LWD32:LWD34 MFZ32:MFZ34 MPV32:MPV34 MZR32:MZR34 NJN32:NJN34 NTJ32:NTJ34 ODF32:ODF34 ONB32:ONB34 OWX32:OWX34 PGT32:PGT34 PQP32:PQP34 QAL32:QAL34 QKH32:QKH34 QUD32:QUD34 RDZ32:RDZ34 RNV32:RNV34 RXR32:RXR34 SHN32:SHN34 SRJ32:SRJ34 TBF32:TBF34 TLB32:TLB34 TUX32:TUX34 UET32:UET34 UOP32:UOP34 UYL32:UYL34 VIH32:VIH34 VSD32:VSD34 WBZ32:WBZ34 WLV32:WLV34 WVR32:WVR34 J65568:J65570 JF65568:JF65570 TB65568:TB65570 ACX65568:ACX65570 AMT65568:AMT65570 AWP65568:AWP65570 BGL65568:BGL65570 BQH65568:BQH65570 CAD65568:CAD65570 CJZ65568:CJZ65570 CTV65568:CTV65570 DDR65568:DDR65570 DNN65568:DNN65570 DXJ65568:DXJ65570 EHF65568:EHF65570 ERB65568:ERB65570 FAX65568:FAX65570 FKT65568:FKT65570 FUP65568:FUP65570 GEL65568:GEL65570 GOH65568:GOH65570 GYD65568:GYD65570 HHZ65568:HHZ65570 HRV65568:HRV65570 IBR65568:IBR65570 ILN65568:ILN65570 IVJ65568:IVJ65570 JFF65568:JFF65570 JPB65568:JPB65570 JYX65568:JYX65570 KIT65568:KIT65570 KSP65568:KSP65570 LCL65568:LCL65570 LMH65568:LMH65570 LWD65568:LWD65570 MFZ65568:MFZ65570 MPV65568:MPV65570 MZR65568:MZR65570 NJN65568:NJN65570 NTJ65568:NTJ65570 ODF65568:ODF65570 ONB65568:ONB65570 OWX65568:OWX65570 PGT65568:PGT65570 PQP65568:PQP65570 QAL65568:QAL65570 QKH65568:QKH65570 QUD65568:QUD65570 RDZ65568:RDZ65570 RNV65568:RNV65570 RXR65568:RXR65570 SHN65568:SHN65570 SRJ65568:SRJ65570 TBF65568:TBF65570 TLB65568:TLB65570 TUX65568:TUX65570 UET65568:UET65570 UOP65568:UOP65570 UYL65568:UYL65570 VIH65568:VIH65570 VSD65568:VSD65570 WBZ65568:WBZ65570 WLV65568:WLV65570 WVR65568:WVR65570 J131104:J131106 JF131104:JF131106 TB131104:TB131106 ACX131104:ACX131106 AMT131104:AMT131106 AWP131104:AWP131106 BGL131104:BGL131106 BQH131104:BQH131106 CAD131104:CAD131106 CJZ131104:CJZ131106 CTV131104:CTV131106 DDR131104:DDR131106 DNN131104:DNN131106 DXJ131104:DXJ131106 EHF131104:EHF131106 ERB131104:ERB131106 FAX131104:FAX131106 FKT131104:FKT131106 FUP131104:FUP131106 GEL131104:GEL131106 GOH131104:GOH131106 GYD131104:GYD131106 HHZ131104:HHZ131106 HRV131104:HRV131106 IBR131104:IBR131106 ILN131104:ILN131106 IVJ131104:IVJ131106 JFF131104:JFF131106 JPB131104:JPB131106 JYX131104:JYX131106 KIT131104:KIT131106 KSP131104:KSP131106 LCL131104:LCL131106 LMH131104:LMH131106 LWD131104:LWD131106 MFZ131104:MFZ131106 MPV131104:MPV131106 MZR131104:MZR131106 NJN131104:NJN131106 NTJ131104:NTJ131106 ODF131104:ODF131106 ONB131104:ONB131106 OWX131104:OWX131106 PGT131104:PGT131106 PQP131104:PQP131106 QAL131104:QAL131106 QKH131104:QKH131106 QUD131104:QUD131106 RDZ131104:RDZ131106 RNV131104:RNV131106 RXR131104:RXR131106 SHN131104:SHN131106 SRJ131104:SRJ131106 TBF131104:TBF131106 TLB131104:TLB131106 TUX131104:TUX131106 UET131104:UET131106 UOP131104:UOP131106 UYL131104:UYL131106 VIH131104:VIH131106 VSD131104:VSD131106 WBZ131104:WBZ131106 WLV131104:WLV131106 WVR131104:WVR131106 J196640:J196642 JF196640:JF196642 TB196640:TB196642 ACX196640:ACX196642 AMT196640:AMT196642 AWP196640:AWP196642 BGL196640:BGL196642 BQH196640:BQH196642 CAD196640:CAD196642 CJZ196640:CJZ196642 CTV196640:CTV196642 DDR196640:DDR196642 DNN196640:DNN196642 DXJ196640:DXJ196642 EHF196640:EHF196642 ERB196640:ERB196642 FAX196640:FAX196642 FKT196640:FKT196642 FUP196640:FUP196642 GEL196640:GEL196642 GOH196640:GOH196642 GYD196640:GYD196642 HHZ196640:HHZ196642 HRV196640:HRV196642 IBR196640:IBR196642 ILN196640:ILN196642 IVJ196640:IVJ196642 JFF196640:JFF196642 JPB196640:JPB196642 JYX196640:JYX196642 KIT196640:KIT196642 KSP196640:KSP196642 LCL196640:LCL196642 LMH196640:LMH196642 LWD196640:LWD196642 MFZ196640:MFZ196642 MPV196640:MPV196642 MZR196640:MZR196642 NJN196640:NJN196642 NTJ196640:NTJ196642 ODF196640:ODF196642 ONB196640:ONB196642 OWX196640:OWX196642 PGT196640:PGT196642 PQP196640:PQP196642 QAL196640:QAL196642 QKH196640:QKH196642 QUD196640:QUD196642 RDZ196640:RDZ196642 RNV196640:RNV196642 RXR196640:RXR196642 SHN196640:SHN196642 SRJ196640:SRJ196642 TBF196640:TBF196642 TLB196640:TLB196642 TUX196640:TUX196642 UET196640:UET196642 UOP196640:UOP196642 UYL196640:UYL196642 VIH196640:VIH196642 VSD196640:VSD196642 WBZ196640:WBZ196642 WLV196640:WLV196642 WVR196640:WVR196642 J262176:J262178 JF262176:JF262178 TB262176:TB262178 ACX262176:ACX262178 AMT262176:AMT262178 AWP262176:AWP262178 BGL262176:BGL262178 BQH262176:BQH262178 CAD262176:CAD262178 CJZ262176:CJZ262178 CTV262176:CTV262178 DDR262176:DDR262178 DNN262176:DNN262178 DXJ262176:DXJ262178 EHF262176:EHF262178 ERB262176:ERB262178 FAX262176:FAX262178 FKT262176:FKT262178 FUP262176:FUP262178 GEL262176:GEL262178 GOH262176:GOH262178 GYD262176:GYD262178 HHZ262176:HHZ262178 HRV262176:HRV262178 IBR262176:IBR262178 ILN262176:ILN262178 IVJ262176:IVJ262178 JFF262176:JFF262178 JPB262176:JPB262178 JYX262176:JYX262178 KIT262176:KIT262178 KSP262176:KSP262178 LCL262176:LCL262178 LMH262176:LMH262178 LWD262176:LWD262178 MFZ262176:MFZ262178 MPV262176:MPV262178 MZR262176:MZR262178 NJN262176:NJN262178 NTJ262176:NTJ262178 ODF262176:ODF262178 ONB262176:ONB262178 OWX262176:OWX262178 PGT262176:PGT262178 PQP262176:PQP262178 QAL262176:QAL262178 QKH262176:QKH262178 QUD262176:QUD262178 RDZ262176:RDZ262178 RNV262176:RNV262178 RXR262176:RXR262178 SHN262176:SHN262178 SRJ262176:SRJ262178 TBF262176:TBF262178 TLB262176:TLB262178 TUX262176:TUX262178 UET262176:UET262178 UOP262176:UOP262178 UYL262176:UYL262178 VIH262176:VIH262178 VSD262176:VSD262178 WBZ262176:WBZ262178 WLV262176:WLV262178 WVR262176:WVR262178 J327712:J327714 JF327712:JF327714 TB327712:TB327714 ACX327712:ACX327714 AMT327712:AMT327714 AWP327712:AWP327714 BGL327712:BGL327714 BQH327712:BQH327714 CAD327712:CAD327714 CJZ327712:CJZ327714 CTV327712:CTV327714 DDR327712:DDR327714 DNN327712:DNN327714 DXJ327712:DXJ327714 EHF327712:EHF327714 ERB327712:ERB327714 FAX327712:FAX327714 FKT327712:FKT327714 FUP327712:FUP327714 GEL327712:GEL327714 GOH327712:GOH327714 GYD327712:GYD327714 HHZ327712:HHZ327714 HRV327712:HRV327714 IBR327712:IBR327714 ILN327712:ILN327714 IVJ327712:IVJ327714 JFF327712:JFF327714 JPB327712:JPB327714 JYX327712:JYX327714 KIT327712:KIT327714 KSP327712:KSP327714 LCL327712:LCL327714 LMH327712:LMH327714 LWD327712:LWD327714 MFZ327712:MFZ327714 MPV327712:MPV327714 MZR327712:MZR327714 NJN327712:NJN327714 NTJ327712:NTJ327714 ODF327712:ODF327714 ONB327712:ONB327714 OWX327712:OWX327714 PGT327712:PGT327714 PQP327712:PQP327714 QAL327712:QAL327714 QKH327712:QKH327714 QUD327712:QUD327714 RDZ327712:RDZ327714 RNV327712:RNV327714 RXR327712:RXR327714 SHN327712:SHN327714 SRJ327712:SRJ327714 TBF327712:TBF327714 TLB327712:TLB327714 TUX327712:TUX327714 UET327712:UET327714 UOP327712:UOP327714 UYL327712:UYL327714 VIH327712:VIH327714 VSD327712:VSD327714 WBZ327712:WBZ327714 WLV327712:WLV327714 WVR327712:WVR327714 J393248:J393250 JF393248:JF393250 TB393248:TB393250 ACX393248:ACX393250 AMT393248:AMT393250 AWP393248:AWP393250 BGL393248:BGL393250 BQH393248:BQH393250 CAD393248:CAD393250 CJZ393248:CJZ393250 CTV393248:CTV393250 DDR393248:DDR393250 DNN393248:DNN393250 DXJ393248:DXJ393250 EHF393248:EHF393250 ERB393248:ERB393250 FAX393248:FAX393250 FKT393248:FKT393250 FUP393248:FUP393250 GEL393248:GEL393250 GOH393248:GOH393250 GYD393248:GYD393250 HHZ393248:HHZ393250 HRV393248:HRV393250 IBR393248:IBR393250 ILN393248:ILN393250 IVJ393248:IVJ393250 JFF393248:JFF393250 JPB393248:JPB393250 JYX393248:JYX393250 KIT393248:KIT393250 KSP393248:KSP393250 LCL393248:LCL393250 LMH393248:LMH393250 LWD393248:LWD393250 MFZ393248:MFZ393250 MPV393248:MPV393250 MZR393248:MZR393250 NJN393248:NJN393250 NTJ393248:NTJ393250 ODF393248:ODF393250 ONB393248:ONB393250 OWX393248:OWX393250 PGT393248:PGT393250 PQP393248:PQP393250 QAL393248:QAL393250 QKH393248:QKH393250 QUD393248:QUD393250 RDZ393248:RDZ393250 RNV393248:RNV393250 RXR393248:RXR393250 SHN393248:SHN393250 SRJ393248:SRJ393250 TBF393248:TBF393250 TLB393248:TLB393250 TUX393248:TUX393250 UET393248:UET393250 UOP393248:UOP393250 UYL393248:UYL393250 VIH393248:VIH393250 VSD393248:VSD393250 WBZ393248:WBZ393250 WLV393248:WLV393250 WVR393248:WVR393250 J458784:J458786 JF458784:JF458786 TB458784:TB458786 ACX458784:ACX458786 AMT458784:AMT458786 AWP458784:AWP458786 BGL458784:BGL458786 BQH458784:BQH458786 CAD458784:CAD458786 CJZ458784:CJZ458786 CTV458784:CTV458786 DDR458784:DDR458786 DNN458784:DNN458786 DXJ458784:DXJ458786 EHF458784:EHF458786 ERB458784:ERB458786 FAX458784:FAX458786 FKT458784:FKT458786 FUP458784:FUP458786 GEL458784:GEL458786 GOH458784:GOH458786 GYD458784:GYD458786 HHZ458784:HHZ458786 HRV458784:HRV458786 IBR458784:IBR458786 ILN458784:ILN458786 IVJ458784:IVJ458786 JFF458784:JFF458786 JPB458784:JPB458786 JYX458784:JYX458786 KIT458784:KIT458786 KSP458784:KSP458786 LCL458784:LCL458786 LMH458784:LMH458786 LWD458784:LWD458786 MFZ458784:MFZ458786 MPV458784:MPV458786 MZR458784:MZR458786 NJN458784:NJN458786 NTJ458784:NTJ458786 ODF458784:ODF458786 ONB458784:ONB458786 OWX458784:OWX458786 PGT458784:PGT458786 PQP458784:PQP458786 QAL458784:QAL458786 QKH458784:QKH458786 QUD458784:QUD458786 RDZ458784:RDZ458786 RNV458784:RNV458786 RXR458784:RXR458786 SHN458784:SHN458786 SRJ458784:SRJ458786 TBF458784:TBF458786 TLB458784:TLB458786 TUX458784:TUX458786 UET458784:UET458786 UOP458784:UOP458786 UYL458784:UYL458786 VIH458784:VIH458786 VSD458784:VSD458786 WBZ458784:WBZ458786 WLV458784:WLV458786 WVR458784:WVR458786 J524320:J524322 JF524320:JF524322 TB524320:TB524322 ACX524320:ACX524322 AMT524320:AMT524322 AWP524320:AWP524322 BGL524320:BGL524322 BQH524320:BQH524322 CAD524320:CAD524322 CJZ524320:CJZ524322 CTV524320:CTV524322 DDR524320:DDR524322 DNN524320:DNN524322 DXJ524320:DXJ524322 EHF524320:EHF524322 ERB524320:ERB524322 FAX524320:FAX524322 FKT524320:FKT524322 FUP524320:FUP524322 GEL524320:GEL524322 GOH524320:GOH524322 GYD524320:GYD524322 HHZ524320:HHZ524322 HRV524320:HRV524322 IBR524320:IBR524322 ILN524320:ILN524322 IVJ524320:IVJ524322 JFF524320:JFF524322 JPB524320:JPB524322 JYX524320:JYX524322 KIT524320:KIT524322 KSP524320:KSP524322 LCL524320:LCL524322 LMH524320:LMH524322 LWD524320:LWD524322 MFZ524320:MFZ524322 MPV524320:MPV524322 MZR524320:MZR524322 NJN524320:NJN524322 NTJ524320:NTJ524322 ODF524320:ODF524322 ONB524320:ONB524322 OWX524320:OWX524322 PGT524320:PGT524322 PQP524320:PQP524322 QAL524320:QAL524322 QKH524320:QKH524322 QUD524320:QUD524322 RDZ524320:RDZ524322 RNV524320:RNV524322 RXR524320:RXR524322 SHN524320:SHN524322 SRJ524320:SRJ524322 TBF524320:TBF524322 TLB524320:TLB524322 TUX524320:TUX524322 UET524320:UET524322 UOP524320:UOP524322 UYL524320:UYL524322 VIH524320:VIH524322 VSD524320:VSD524322 WBZ524320:WBZ524322 WLV524320:WLV524322 WVR524320:WVR524322 J589856:J589858 JF589856:JF589858 TB589856:TB589858 ACX589856:ACX589858 AMT589856:AMT589858 AWP589856:AWP589858 BGL589856:BGL589858 BQH589856:BQH589858 CAD589856:CAD589858 CJZ589856:CJZ589858 CTV589856:CTV589858 DDR589856:DDR589858 DNN589856:DNN589858 DXJ589856:DXJ589858 EHF589856:EHF589858 ERB589856:ERB589858 FAX589856:FAX589858 FKT589856:FKT589858 FUP589856:FUP589858 GEL589856:GEL589858 GOH589856:GOH589858 GYD589856:GYD589858 HHZ589856:HHZ589858 HRV589856:HRV589858 IBR589856:IBR589858 ILN589856:ILN589858 IVJ589856:IVJ589858 JFF589856:JFF589858 JPB589856:JPB589858 JYX589856:JYX589858 KIT589856:KIT589858 KSP589856:KSP589858 LCL589856:LCL589858 LMH589856:LMH589858 LWD589856:LWD589858 MFZ589856:MFZ589858 MPV589856:MPV589858 MZR589856:MZR589858 NJN589856:NJN589858 NTJ589856:NTJ589858 ODF589856:ODF589858 ONB589856:ONB589858 OWX589856:OWX589858 PGT589856:PGT589858 PQP589856:PQP589858 QAL589856:QAL589858 QKH589856:QKH589858 QUD589856:QUD589858 RDZ589856:RDZ589858 RNV589856:RNV589858 RXR589856:RXR589858 SHN589856:SHN589858 SRJ589856:SRJ589858 TBF589856:TBF589858 TLB589856:TLB589858 TUX589856:TUX589858 UET589856:UET589858 UOP589856:UOP589858 UYL589856:UYL589858 VIH589856:VIH589858 VSD589856:VSD589858 WBZ589856:WBZ589858 WLV589856:WLV589858 WVR589856:WVR589858 J655392:J655394 JF655392:JF655394 TB655392:TB655394 ACX655392:ACX655394 AMT655392:AMT655394 AWP655392:AWP655394 BGL655392:BGL655394 BQH655392:BQH655394 CAD655392:CAD655394 CJZ655392:CJZ655394 CTV655392:CTV655394 DDR655392:DDR655394 DNN655392:DNN655394 DXJ655392:DXJ655394 EHF655392:EHF655394 ERB655392:ERB655394 FAX655392:FAX655394 FKT655392:FKT655394 FUP655392:FUP655394 GEL655392:GEL655394 GOH655392:GOH655394 GYD655392:GYD655394 HHZ655392:HHZ655394 HRV655392:HRV655394 IBR655392:IBR655394 ILN655392:ILN655394 IVJ655392:IVJ655394 JFF655392:JFF655394 JPB655392:JPB655394 JYX655392:JYX655394 KIT655392:KIT655394 KSP655392:KSP655394 LCL655392:LCL655394 LMH655392:LMH655394 LWD655392:LWD655394 MFZ655392:MFZ655394 MPV655392:MPV655394 MZR655392:MZR655394 NJN655392:NJN655394 NTJ655392:NTJ655394 ODF655392:ODF655394 ONB655392:ONB655394 OWX655392:OWX655394 PGT655392:PGT655394 PQP655392:PQP655394 QAL655392:QAL655394 QKH655392:QKH655394 QUD655392:QUD655394 RDZ655392:RDZ655394 RNV655392:RNV655394 RXR655392:RXR655394 SHN655392:SHN655394 SRJ655392:SRJ655394 TBF655392:TBF655394 TLB655392:TLB655394 TUX655392:TUX655394 UET655392:UET655394 UOP655392:UOP655394 UYL655392:UYL655394 VIH655392:VIH655394 VSD655392:VSD655394 WBZ655392:WBZ655394 WLV655392:WLV655394 WVR655392:WVR655394 J720928:J720930 JF720928:JF720930 TB720928:TB720930 ACX720928:ACX720930 AMT720928:AMT720930 AWP720928:AWP720930 BGL720928:BGL720930 BQH720928:BQH720930 CAD720928:CAD720930 CJZ720928:CJZ720930 CTV720928:CTV720930 DDR720928:DDR720930 DNN720928:DNN720930 DXJ720928:DXJ720930 EHF720928:EHF720930 ERB720928:ERB720930 FAX720928:FAX720930 FKT720928:FKT720930 FUP720928:FUP720930 GEL720928:GEL720930 GOH720928:GOH720930 GYD720928:GYD720930 HHZ720928:HHZ720930 HRV720928:HRV720930 IBR720928:IBR720930 ILN720928:ILN720930 IVJ720928:IVJ720930 JFF720928:JFF720930 JPB720928:JPB720930 JYX720928:JYX720930 KIT720928:KIT720930 KSP720928:KSP720930 LCL720928:LCL720930 LMH720928:LMH720930 LWD720928:LWD720930 MFZ720928:MFZ720930 MPV720928:MPV720930 MZR720928:MZR720930 NJN720928:NJN720930 NTJ720928:NTJ720930 ODF720928:ODF720930 ONB720928:ONB720930 OWX720928:OWX720930 PGT720928:PGT720930 PQP720928:PQP720930 QAL720928:QAL720930 QKH720928:QKH720930 QUD720928:QUD720930 RDZ720928:RDZ720930 RNV720928:RNV720930 RXR720928:RXR720930 SHN720928:SHN720930 SRJ720928:SRJ720930 TBF720928:TBF720930 TLB720928:TLB720930 TUX720928:TUX720930 UET720928:UET720930 UOP720928:UOP720930 UYL720928:UYL720930 VIH720928:VIH720930 VSD720928:VSD720930 WBZ720928:WBZ720930 WLV720928:WLV720930 WVR720928:WVR720930 J786464:J786466 JF786464:JF786466 TB786464:TB786466 ACX786464:ACX786466 AMT786464:AMT786466 AWP786464:AWP786466 BGL786464:BGL786466 BQH786464:BQH786466 CAD786464:CAD786466 CJZ786464:CJZ786466 CTV786464:CTV786466 DDR786464:DDR786466 DNN786464:DNN786466 DXJ786464:DXJ786466 EHF786464:EHF786466 ERB786464:ERB786466 FAX786464:FAX786466 FKT786464:FKT786466 FUP786464:FUP786466 GEL786464:GEL786466 GOH786464:GOH786466 GYD786464:GYD786466 HHZ786464:HHZ786466 HRV786464:HRV786466 IBR786464:IBR786466 ILN786464:ILN786466 IVJ786464:IVJ786466 JFF786464:JFF786466 JPB786464:JPB786466 JYX786464:JYX786466 KIT786464:KIT786466 KSP786464:KSP786466 LCL786464:LCL786466 LMH786464:LMH786466 LWD786464:LWD786466 MFZ786464:MFZ786466 MPV786464:MPV786466 MZR786464:MZR786466 NJN786464:NJN786466 NTJ786464:NTJ786466 ODF786464:ODF786466 ONB786464:ONB786466 OWX786464:OWX786466 PGT786464:PGT786466 PQP786464:PQP786466 QAL786464:QAL786466 QKH786464:QKH786466 QUD786464:QUD786466 RDZ786464:RDZ786466 RNV786464:RNV786466 RXR786464:RXR786466 SHN786464:SHN786466 SRJ786464:SRJ786466 TBF786464:TBF786466 TLB786464:TLB786466 TUX786464:TUX786466 UET786464:UET786466 UOP786464:UOP786466 UYL786464:UYL786466 VIH786464:VIH786466 VSD786464:VSD786466 WBZ786464:WBZ786466 WLV786464:WLV786466 WVR786464:WVR786466 J852000:J852002 JF852000:JF852002 TB852000:TB852002 ACX852000:ACX852002 AMT852000:AMT852002 AWP852000:AWP852002 BGL852000:BGL852002 BQH852000:BQH852002 CAD852000:CAD852002 CJZ852000:CJZ852002 CTV852000:CTV852002 DDR852000:DDR852002 DNN852000:DNN852002 DXJ852000:DXJ852002 EHF852000:EHF852002 ERB852000:ERB852002 FAX852000:FAX852002 FKT852000:FKT852002 FUP852000:FUP852002 GEL852000:GEL852002 GOH852000:GOH852002 GYD852000:GYD852002 HHZ852000:HHZ852002 HRV852000:HRV852002 IBR852000:IBR852002 ILN852000:ILN852002 IVJ852000:IVJ852002 JFF852000:JFF852002 JPB852000:JPB852002 JYX852000:JYX852002 KIT852000:KIT852002 KSP852000:KSP852002 LCL852000:LCL852002 LMH852000:LMH852002 LWD852000:LWD852002 MFZ852000:MFZ852002 MPV852000:MPV852002 MZR852000:MZR852002 NJN852000:NJN852002 NTJ852000:NTJ852002 ODF852000:ODF852002 ONB852000:ONB852002 OWX852000:OWX852002 PGT852000:PGT852002 PQP852000:PQP852002 QAL852000:QAL852002 QKH852000:QKH852002 QUD852000:QUD852002 RDZ852000:RDZ852002 RNV852000:RNV852002 RXR852000:RXR852002 SHN852000:SHN852002 SRJ852000:SRJ852002 TBF852000:TBF852002 TLB852000:TLB852002 TUX852000:TUX852002 UET852000:UET852002 UOP852000:UOP852002 UYL852000:UYL852002 VIH852000:VIH852002 VSD852000:VSD852002 WBZ852000:WBZ852002 WLV852000:WLV852002 WVR852000:WVR852002 J917536:J917538 JF917536:JF917538 TB917536:TB917538 ACX917536:ACX917538 AMT917536:AMT917538 AWP917536:AWP917538 BGL917536:BGL917538 BQH917536:BQH917538 CAD917536:CAD917538 CJZ917536:CJZ917538 CTV917536:CTV917538 DDR917536:DDR917538 DNN917536:DNN917538 DXJ917536:DXJ917538 EHF917536:EHF917538 ERB917536:ERB917538 FAX917536:FAX917538 FKT917536:FKT917538 FUP917536:FUP917538 GEL917536:GEL917538 GOH917536:GOH917538 GYD917536:GYD917538 HHZ917536:HHZ917538 HRV917536:HRV917538 IBR917536:IBR917538 ILN917536:ILN917538 IVJ917536:IVJ917538 JFF917536:JFF917538 JPB917536:JPB917538 JYX917536:JYX917538 KIT917536:KIT917538 KSP917536:KSP917538 LCL917536:LCL917538 LMH917536:LMH917538 LWD917536:LWD917538 MFZ917536:MFZ917538 MPV917536:MPV917538 MZR917536:MZR917538 NJN917536:NJN917538 NTJ917536:NTJ917538 ODF917536:ODF917538 ONB917536:ONB917538 OWX917536:OWX917538 PGT917536:PGT917538 PQP917536:PQP917538 QAL917536:QAL917538 QKH917536:QKH917538 QUD917536:QUD917538 RDZ917536:RDZ917538 RNV917536:RNV917538 RXR917536:RXR917538 SHN917536:SHN917538 SRJ917536:SRJ917538 TBF917536:TBF917538 TLB917536:TLB917538 TUX917536:TUX917538 UET917536:UET917538 UOP917536:UOP917538 UYL917536:UYL917538 VIH917536:VIH917538 VSD917536:VSD917538 WBZ917536:WBZ917538 WLV917536:WLV917538 WVR917536:WVR917538 J983072:J983074 JF983072:JF983074 TB983072:TB983074 ACX983072:ACX983074 AMT983072:AMT983074 AWP983072:AWP983074 BGL983072:BGL983074 BQH983072:BQH983074 CAD983072:CAD983074 CJZ983072:CJZ983074 CTV983072:CTV983074 DDR983072:DDR983074 DNN983072:DNN983074 DXJ983072:DXJ983074 EHF983072:EHF983074 ERB983072:ERB983074 FAX983072:FAX983074 FKT983072:FKT983074 FUP983072:FUP983074 GEL983072:GEL983074 GOH983072:GOH983074 GYD983072:GYD983074 HHZ983072:HHZ983074 HRV983072:HRV983074 IBR983072:IBR983074 ILN983072:ILN983074 IVJ983072:IVJ983074 JFF983072:JFF983074 JPB983072:JPB983074 JYX983072:JYX983074 KIT983072:KIT983074 KSP983072:KSP983074 LCL983072:LCL983074 LMH983072:LMH983074 LWD983072:LWD983074 MFZ983072:MFZ983074 MPV983072:MPV983074 MZR983072:MZR983074 NJN983072:NJN983074 NTJ983072:NTJ983074 ODF983072:ODF983074 ONB983072:ONB983074 OWX983072:OWX983074 PGT983072:PGT983074 PQP983072:PQP983074 QAL983072:QAL983074 QKH983072:QKH983074 QUD983072:QUD983074 RDZ983072:RDZ983074 RNV983072:RNV983074 RXR983072:RXR983074 SHN983072:SHN983074 SRJ983072:SRJ983074 TBF983072:TBF983074 TLB983072:TLB983074 TUX983072:TUX983074 UET983072:UET983074 UOP983072:UOP983074 UYL983072:UYL983074 VIH983072:VIH983074 VSD983072:VSD983074 WBZ983072:WBZ983074 WLV983072:WLV983074 WVR983072:WVR983074 J97 JF97 TB97 ACX97 AMT97 AWP97 BGL97 BQH97 CAD97 CJZ97 CTV97 DDR97 DNN97 DXJ97 EHF97 ERB97 FAX97 FKT97 FUP97 GEL97 GOH97 GYD97 HHZ97 HRV97 IBR97 ILN97 IVJ97 JFF97 JPB97 JYX97 KIT97 KSP97 LCL97 LMH97 LWD97 MFZ97 MPV97 MZR97 NJN97 NTJ97 ODF97 ONB97 OWX97 PGT97 PQP97 QAL97 QKH97 QUD97 RDZ97 RNV97 RXR97 SHN97 SRJ97 TBF97 TLB97 TUX97 UET97 UOP97 UYL97 VIH97 VSD97 WBZ97 WLV97 WVR97 J65633 JF65633 TB65633 ACX65633 AMT65633 AWP65633 BGL65633 BQH65633 CAD65633 CJZ65633 CTV65633 DDR65633 DNN65633 DXJ65633 EHF65633 ERB65633 FAX65633 FKT65633 FUP65633 GEL65633 GOH65633 GYD65633 HHZ65633 HRV65633 IBR65633 ILN65633 IVJ65633 JFF65633 JPB65633 JYX65633 KIT65633 KSP65633 LCL65633 LMH65633 LWD65633 MFZ65633 MPV65633 MZR65633 NJN65633 NTJ65633 ODF65633 ONB65633 OWX65633 PGT65633 PQP65633 QAL65633 QKH65633 QUD65633 RDZ65633 RNV65633 RXR65633 SHN65633 SRJ65633 TBF65633 TLB65633 TUX65633 UET65633 UOP65633 UYL65633 VIH65633 VSD65633 WBZ65633 WLV65633 WVR65633 J131169 JF131169 TB131169 ACX131169 AMT131169 AWP131169 BGL131169 BQH131169 CAD131169 CJZ131169 CTV131169 DDR131169 DNN131169 DXJ131169 EHF131169 ERB131169 FAX131169 FKT131169 FUP131169 GEL131169 GOH131169 GYD131169 HHZ131169 HRV131169 IBR131169 ILN131169 IVJ131169 JFF131169 JPB131169 JYX131169 KIT131169 KSP131169 LCL131169 LMH131169 LWD131169 MFZ131169 MPV131169 MZR131169 NJN131169 NTJ131169 ODF131169 ONB131169 OWX131169 PGT131169 PQP131169 QAL131169 QKH131169 QUD131169 RDZ131169 RNV131169 RXR131169 SHN131169 SRJ131169 TBF131169 TLB131169 TUX131169 UET131169 UOP131169 UYL131169 VIH131169 VSD131169 WBZ131169 WLV131169 WVR131169 J196705 JF196705 TB196705 ACX196705 AMT196705 AWP196705 BGL196705 BQH196705 CAD196705 CJZ196705 CTV196705 DDR196705 DNN196705 DXJ196705 EHF196705 ERB196705 FAX196705 FKT196705 FUP196705 GEL196705 GOH196705 GYD196705 HHZ196705 HRV196705 IBR196705 ILN196705 IVJ196705 JFF196705 JPB196705 JYX196705 KIT196705 KSP196705 LCL196705 LMH196705 LWD196705 MFZ196705 MPV196705 MZR196705 NJN196705 NTJ196705 ODF196705 ONB196705 OWX196705 PGT196705 PQP196705 QAL196705 QKH196705 QUD196705 RDZ196705 RNV196705 RXR196705 SHN196705 SRJ196705 TBF196705 TLB196705 TUX196705 UET196705 UOP196705 UYL196705 VIH196705 VSD196705 WBZ196705 WLV196705 WVR196705 J262241 JF262241 TB262241 ACX262241 AMT262241 AWP262241 BGL262241 BQH262241 CAD262241 CJZ262241 CTV262241 DDR262241 DNN262241 DXJ262241 EHF262241 ERB262241 FAX262241 FKT262241 FUP262241 GEL262241 GOH262241 GYD262241 HHZ262241 HRV262241 IBR262241 ILN262241 IVJ262241 JFF262241 JPB262241 JYX262241 KIT262241 KSP262241 LCL262241 LMH262241 LWD262241 MFZ262241 MPV262241 MZR262241 NJN262241 NTJ262241 ODF262241 ONB262241 OWX262241 PGT262241 PQP262241 QAL262241 QKH262241 QUD262241 RDZ262241 RNV262241 RXR262241 SHN262241 SRJ262241 TBF262241 TLB262241 TUX262241 UET262241 UOP262241 UYL262241 VIH262241 VSD262241 WBZ262241 WLV262241 WVR262241 J327777 JF327777 TB327777 ACX327777 AMT327777 AWP327777 BGL327777 BQH327777 CAD327777 CJZ327777 CTV327777 DDR327777 DNN327777 DXJ327777 EHF327777 ERB327777 FAX327777 FKT327777 FUP327777 GEL327777 GOH327777 GYD327777 HHZ327777 HRV327777 IBR327777 ILN327777 IVJ327777 JFF327777 JPB327777 JYX327777 KIT327777 KSP327777 LCL327777 LMH327777 LWD327777 MFZ327777 MPV327777 MZR327777 NJN327777 NTJ327777 ODF327777 ONB327777 OWX327777 PGT327777 PQP327777 QAL327777 QKH327777 QUD327777 RDZ327777 RNV327777 RXR327777 SHN327777 SRJ327777 TBF327777 TLB327777 TUX327777 UET327777 UOP327777 UYL327777 VIH327777 VSD327777 WBZ327777 WLV327777 WVR327777 J393313 JF393313 TB393313 ACX393313 AMT393313 AWP393313 BGL393313 BQH393313 CAD393313 CJZ393313 CTV393313 DDR393313 DNN393313 DXJ393313 EHF393313 ERB393313 FAX393313 FKT393313 FUP393313 GEL393313 GOH393313 GYD393313 HHZ393313 HRV393313 IBR393313 ILN393313 IVJ393313 JFF393313 JPB393313 JYX393313 KIT393313 KSP393313 LCL393313 LMH393313 LWD393313 MFZ393313 MPV393313 MZR393313 NJN393313 NTJ393313 ODF393313 ONB393313 OWX393313 PGT393313 PQP393313 QAL393313 QKH393313 QUD393313 RDZ393313 RNV393313 RXR393313 SHN393313 SRJ393313 TBF393313 TLB393313 TUX393313 UET393313 UOP393313 UYL393313 VIH393313 VSD393313 WBZ393313 WLV393313 WVR393313 J458849 JF458849 TB458849 ACX458849 AMT458849 AWP458849 BGL458849 BQH458849 CAD458849 CJZ458849 CTV458849 DDR458849 DNN458849 DXJ458849 EHF458849 ERB458849 FAX458849 FKT458849 FUP458849 GEL458849 GOH458849 GYD458849 HHZ458849 HRV458849 IBR458849 ILN458849 IVJ458849 JFF458849 JPB458849 JYX458849 KIT458849 KSP458849 LCL458849 LMH458849 LWD458849 MFZ458849 MPV458849 MZR458849 NJN458849 NTJ458849 ODF458849 ONB458849 OWX458849 PGT458849 PQP458849 QAL458849 QKH458849 QUD458849 RDZ458849 RNV458849 RXR458849 SHN458849 SRJ458849 TBF458849 TLB458849 TUX458849 UET458849 UOP458849 UYL458849 VIH458849 VSD458849 WBZ458849 WLV458849 WVR458849 J524385 JF524385 TB524385 ACX524385 AMT524385 AWP524385 BGL524385 BQH524385 CAD524385 CJZ524385 CTV524385 DDR524385 DNN524385 DXJ524385 EHF524385 ERB524385 FAX524385 FKT524385 FUP524385 GEL524385 GOH524385 GYD524385 HHZ524385 HRV524385 IBR524385 ILN524385 IVJ524385 JFF524385 JPB524385 JYX524385 KIT524385 KSP524385 LCL524385 LMH524385 LWD524385 MFZ524385 MPV524385 MZR524385 NJN524385 NTJ524385 ODF524385 ONB524385 OWX524385 PGT524385 PQP524385 QAL524385 QKH524385 QUD524385 RDZ524385 RNV524385 RXR524385 SHN524385 SRJ524385 TBF524385 TLB524385 TUX524385 UET524385 UOP524385 UYL524385 VIH524385 VSD524385 WBZ524385 WLV524385 WVR524385 J589921 JF589921 TB589921 ACX589921 AMT589921 AWP589921 BGL589921 BQH589921 CAD589921 CJZ589921 CTV589921 DDR589921 DNN589921 DXJ589921 EHF589921 ERB589921 FAX589921 FKT589921 FUP589921 GEL589921 GOH589921 GYD589921 HHZ589921 HRV589921 IBR589921 ILN589921 IVJ589921 JFF589921 JPB589921 JYX589921 KIT589921 KSP589921 LCL589921 LMH589921 LWD589921 MFZ589921 MPV589921 MZR589921 NJN589921 NTJ589921 ODF589921 ONB589921 OWX589921 PGT589921 PQP589921 QAL589921 QKH589921 QUD589921 RDZ589921 RNV589921 RXR589921 SHN589921 SRJ589921 TBF589921 TLB589921 TUX589921 UET589921 UOP589921 UYL589921 VIH589921 VSD589921 WBZ589921 WLV589921 WVR589921 J655457 JF655457 TB655457 ACX655457 AMT655457 AWP655457 BGL655457 BQH655457 CAD655457 CJZ655457 CTV655457 DDR655457 DNN655457 DXJ655457 EHF655457 ERB655457 FAX655457 FKT655457 FUP655457 GEL655457 GOH655457 GYD655457 HHZ655457 HRV655457 IBR655457 ILN655457 IVJ655457 JFF655457 JPB655457 JYX655457 KIT655457 KSP655457 LCL655457 LMH655457 LWD655457 MFZ655457 MPV655457 MZR655457 NJN655457 NTJ655457 ODF655457 ONB655457 OWX655457 PGT655457 PQP655457 QAL655457 QKH655457 QUD655457 RDZ655457 RNV655457 RXR655457 SHN655457 SRJ655457 TBF655457 TLB655457 TUX655457 UET655457 UOP655457 UYL655457 VIH655457 VSD655457 WBZ655457 WLV655457 WVR655457 J720993 JF720993 TB720993 ACX720993 AMT720993 AWP720993 BGL720993 BQH720993 CAD720993 CJZ720993 CTV720993 DDR720993 DNN720993 DXJ720993 EHF720993 ERB720993 FAX720993 FKT720993 FUP720993 GEL720993 GOH720993 GYD720993 HHZ720993 HRV720993 IBR720993 ILN720993 IVJ720993 JFF720993 JPB720993 JYX720993 KIT720993 KSP720993 LCL720993 LMH720993 LWD720993 MFZ720993 MPV720993 MZR720993 NJN720993 NTJ720993 ODF720993 ONB720993 OWX720993 PGT720993 PQP720993 QAL720993 QKH720993 QUD720993 RDZ720993 RNV720993 RXR720993 SHN720993 SRJ720993 TBF720993 TLB720993 TUX720993 UET720993 UOP720993 UYL720993 VIH720993 VSD720993 WBZ720993 WLV720993 WVR720993 J786529 JF786529 TB786529 ACX786529 AMT786529 AWP786529 BGL786529 BQH786529 CAD786529 CJZ786529 CTV786529 DDR786529 DNN786529 DXJ786529 EHF786529 ERB786529 FAX786529 FKT786529 FUP786529 GEL786529 GOH786529 GYD786529 HHZ786529 HRV786529 IBR786529 ILN786529 IVJ786529 JFF786529 JPB786529 JYX786529 KIT786529 KSP786529 LCL786529 LMH786529 LWD786529 MFZ786529 MPV786529 MZR786529 NJN786529 NTJ786529 ODF786529 ONB786529 OWX786529 PGT786529 PQP786529 QAL786529 QKH786529 QUD786529 RDZ786529 RNV786529 RXR786529 SHN786529 SRJ786529 TBF786529 TLB786529 TUX786529 UET786529 UOP786529 UYL786529 VIH786529 VSD786529 WBZ786529 WLV786529 WVR786529 J852065 JF852065 TB852065 ACX852065 AMT852065 AWP852065 BGL852065 BQH852065 CAD852065 CJZ852065 CTV852065 DDR852065 DNN852065 DXJ852065 EHF852065 ERB852065 FAX852065 FKT852065 FUP852065 GEL852065 GOH852065 GYD852065 HHZ852065 HRV852065 IBR852065 ILN852065 IVJ852065 JFF852065 JPB852065 JYX852065 KIT852065 KSP852065 LCL852065 LMH852065 LWD852065 MFZ852065 MPV852065 MZR852065 NJN852065 NTJ852065 ODF852065 ONB852065 OWX852065 PGT852065 PQP852065 QAL852065 QKH852065 QUD852065 RDZ852065 RNV852065 RXR852065 SHN852065 SRJ852065 TBF852065 TLB852065 TUX852065 UET852065 UOP852065 UYL852065 VIH852065 VSD852065 WBZ852065 WLV852065 WVR852065 J917601 JF917601 TB917601 ACX917601 AMT917601 AWP917601 BGL917601 BQH917601 CAD917601 CJZ917601 CTV917601 DDR917601 DNN917601 DXJ917601 EHF917601 ERB917601 FAX917601 FKT917601 FUP917601 GEL917601 GOH917601 GYD917601 HHZ917601 HRV917601 IBR917601 ILN917601 IVJ917601 JFF917601 JPB917601 JYX917601 KIT917601 KSP917601 LCL917601 LMH917601 LWD917601 MFZ917601 MPV917601 MZR917601 NJN917601 NTJ917601 ODF917601 ONB917601 OWX917601 PGT917601 PQP917601 QAL917601 QKH917601 QUD917601 RDZ917601 RNV917601 RXR917601 SHN917601 SRJ917601 TBF917601 TLB917601 TUX917601 UET917601 UOP917601 UYL917601 VIH917601 VSD917601 WBZ917601 WLV917601 WVR917601 J983137 JF983137 TB983137 ACX983137 AMT983137 AWP983137 BGL983137 BQH983137 CAD983137 CJZ983137 CTV983137 DDR983137 DNN983137 DXJ983137 EHF983137 ERB983137 FAX983137 FKT983137 FUP983137 GEL983137 GOH983137 GYD983137 HHZ983137 HRV983137 IBR983137 ILN983137 IVJ983137 JFF983137 JPB983137 JYX983137 KIT983137 KSP983137 LCL983137 LMH983137 LWD983137 MFZ983137 MPV983137 MZR983137 NJN983137 NTJ983137 ODF983137 ONB983137 OWX983137 PGT983137 PQP983137 QAL983137 QKH983137 QUD983137 RDZ983137 RNV983137 RXR983137 SHN983137 SRJ983137 TBF983137 TLB983137 TUX983137 UET983137 UOP983137 UYL983137 VIH983137 VSD983137 WBZ983137 WLV983137 WVR983137 J156 JF156 TB156 ACX156 AMT156 AWP156 BGL156 BQH156 CAD156 CJZ156 CTV156 DDR156 DNN156 DXJ156 EHF156 ERB156 FAX156 FKT156 FUP156 GEL156 GOH156 GYD156 HHZ156 HRV156 IBR156 ILN156 IVJ156 JFF156 JPB156 JYX156 KIT156 KSP156 LCL156 LMH156 LWD156 MFZ156 MPV156 MZR156 NJN156 NTJ156 ODF156 ONB156 OWX156 PGT156 PQP156 QAL156 QKH156 QUD156 RDZ156 RNV156 RXR156 SHN156 SRJ156 TBF156 TLB156 TUX156 UET156 UOP156 UYL156 VIH156 VSD156 WBZ156 WLV156 WVR156 J65692 JF65692 TB65692 ACX65692 AMT65692 AWP65692 BGL65692 BQH65692 CAD65692 CJZ65692 CTV65692 DDR65692 DNN65692 DXJ65692 EHF65692 ERB65692 FAX65692 FKT65692 FUP65692 GEL65692 GOH65692 GYD65692 HHZ65692 HRV65692 IBR65692 ILN65692 IVJ65692 JFF65692 JPB65692 JYX65692 KIT65692 KSP65692 LCL65692 LMH65692 LWD65692 MFZ65692 MPV65692 MZR65692 NJN65692 NTJ65692 ODF65692 ONB65692 OWX65692 PGT65692 PQP65692 QAL65692 QKH65692 QUD65692 RDZ65692 RNV65692 RXR65692 SHN65692 SRJ65692 TBF65692 TLB65692 TUX65692 UET65692 UOP65692 UYL65692 VIH65692 VSD65692 WBZ65692 WLV65692 WVR65692 J131228 JF131228 TB131228 ACX131228 AMT131228 AWP131228 BGL131228 BQH131228 CAD131228 CJZ131228 CTV131228 DDR131228 DNN131228 DXJ131228 EHF131228 ERB131228 FAX131228 FKT131228 FUP131228 GEL131228 GOH131228 GYD131228 HHZ131228 HRV131228 IBR131228 ILN131228 IVJ131228 JFF131228 JPB131228 JYX131228 KIT131228 KSP131228 LCL131228 LMH131228 LWD131228 MFZ131228 MPV131228 MZR131228 NJN131228 NTJ131228 ODF131228 ONB131228 OWX131228 PGT131228 PQP131228 QAL131228 QKH131228 QUD131228 RDZ131228 RNV131228 RXR131228 SHN131228 SRJ131228 TBF131228 TLB131228 TUX131228 UET131228 UOP131228 UYL131228 VIH131228 VSD131228 WBZ131228 WLV131228 WVR131228 J196764 JF196764 TB196764 ACX196764 AMT196764 AWP196764 BGL196764 BQH196764 CAD196764 CJZ196764 CTV196764 DDR196764 DNN196764 DXJ196764 EHF196764 ERB196764 FAX196764 FKT196764 FUP196764 GEL196764 GOH196764 GYD196764 HHZ196764 HRV196764 IBR196764 ILN196764 IVJ196764 JFF196764 JPB196764 JYX196764 KIT196764 KSP196764 LCL196764 LMH196764 LWD196764 MFZ196764 MPV196764 MZR196764 NJN196764 NTJ196764 ODF196764 ONB196764 OWX196764 PGT196764 PQP196764 QAL196764 QKH196764 QUD196764 RDZ196764 RNV196764 RXR196764 SHN196764 SRJ196764 TBF196764 TLB196764 TUX196764 UET196764 UOP196764 UYL196764 VIH196764 VSD196764 WBZ196764 WLV196764 WVR196764 J262300 JF262300 TB262300 ACX262300 AMT262300 AWP262300 BGL262300 BQH262300 CAD262300 CJZ262300 CTV262300 DDR262300 DNN262300 DXJ262300 EHF262300 ERB262300 FAX262300 FKT262300 FUP262300 GEL262300 GOH262300 GYD262300 HHZ262300 HRV262300 IBR262300 ILN262300 IVJ262300 JFF262300 JPB262300 JYX262300 KIT262300 KSP262300 LCL262300 LMH262300 LWD262300 MFZ262300 MPV262300 MZR262300 NJN262300 NTJ262300 ODF262300 ONB262300 OWX262300 PGT262300 PQP262300 QAL262300 QKH262300 QUD262300 RDZ262300 RNV262300 RXR262300 SHN262300 SRJ262300 TBF262300 TLB262300 TUX262300 UET262300 UOP262300 UYL262300 VIH262300 VSD262300 WBZ262300 WLV262300 WVR262300 J327836 JF327836 TB327836 ACX327836 AMT327836 AWP327836 BGL327836 BQH327836 CAD327836 CJZ327836 CTV327836 DDR327836 DNN327836 DXJ327836 EHF327836 ERB327836 FAX327836 FKT327836 FUP327836 GEL327836 GOH327836 GYD327836 HHZ327836 HRV327836 IBR327836 ILN327836 IVJ327836 JFF327836 JPB327836 JYX327836 KIT327836 KSP327836 LCL327836 LMH327836 LWD327836 MFZ327836 MPV327836 MZR327836 NJN327836 NTJ327836 ODF327836 ONB327836 OWX327836 PGT327836 PQP327836 QAL327836 QKH327836 QUD327836 RDZ327836 RNV327836 RXR327836 SHN327836 SRJ327836 TBF327836 TLB327836 TUX327836 UET327836 UOP327836 UYL327836 VIH327836 VSD327836 WBZ327836 WLV327836 WVR327836 J393372 JF393372 TB393372 ACX393372 AMT393372 AWP393372 BGL393372 BQH393372 CAD393372 CJZ393372 CTV393372 DDR393372 DNN393372 DXJ393372 EHF393372 ERB393372 FAX393372 FKT393372 FUP393372 GEL393372 GOH393372 GYD393372 HHZ393372 HRV393372 IBR393372 ILN393372 IVJ393372 JFF393372 JPB393372 JYX393372 KIT393372 KSP393372 LCL393372 LMH393372 LWD393372 MFZ393372 MPV393372 MZR393372 NJN393372 NTJ393372 ODF393372 ONB393372 OWX393372 PGT393372 PQP393372 QAL393372 QKH393372 QUD393372 RDZ393372 RNV393372 RXR393372 SHN393372 SRJ393372 TBF393372 TLB393372 TUX393372 UET393372 UOP393372 UYL393372 VIH393372 VSD393372 WBZ393372 WLV393372 WVR393372 J458908 JF458908 TB458908 ACX458908 AMT458908 AWP458908 BGL458908 BQH458908 CAD458908 CJZ458908 CTV458908 DDR458908 DNN458908 DXJ458908 EHF458908 ERB458908 FAX458908 FKT458908 FUP458908 GEL458908 GOH458908 GYD458908 HHZ458908 HRV458908 IBR458908 ILN458908 IVJ458908 JFF458908 JPB458908 JYX458908 KIT458908 KSP458908 LCL458908 LMH458908 LWD458908 MFZ458908 MPV458908 MZR458908 NJN458908 NTJ458908 ODF458908 ONB458908 OWX458908 PGT458908 PQP458908 QAL458908 QKH458908 QUD458908 RDZ458908 RNV458908 RXR458908 SHN458908 SRJ458908 TBF458908 TLB458908 TUX458908 UET458908 UOP458908 UYL458908 VIH458908 VSD458908 WBZ458908 WLV458908 WVR458908 J524444 JF524444 TB524444 ACX524444 AMT524444 AWP524444 BGL524444 BQH524444 CAD524444 CJZ524444 CTV524444 DDR524444 DNN524444 DXJ524444 EHF524444 ERB524444 FAX524444 FKT524444 FUP524444 GEL524444 GOH524444 GYD524444 HHZ524444 HRV524444 IBR524444 ILN524444 IVJ524444 JFF524444 JPB524444 JYX524444 KIT524444 KSP524444 LCL524444 LMH524444 LWD524444 MFZ524444 MPV524444 MZR524444 NJN524444 NTJ524444 ODF524444 ONB524444 OWX524444 PGT524444 PQP524444 QAL524444 QKH524444 QUD524444 RDZ524444 RNV524444 RXR524444 SHN524444 SRJ524444 TBF524444 TLB524444 TUX524444 UET524444 UOP524444 UYL524444 VIH524444 VSD524444 WBZ524444 WLV524444 WVR524444 J589980 JF589980 TB589980 ACX589980 AMT589980 AWP589980 BGL589980 BQH589980 CAD589980 CJZ589980 CTV589980 DDR589980 DNN589980 DXJ589980 EHF589980 ERB589980 FAX589980 FKT589980 FUP589980 GEL589980 GOH589980 GYD589980 HHZ589980 HRV589980 IBR589980 ILN589980 IVJ589980 JFF589980 JPB589980 JYX589980 KIT589980 KSP589980 LCL589980 LMH589980 LWD589980 MFZ589980 MPV589980 MZR589980 NJN589980 NTJ589980 ODF589980 ONB589980 OWX589980 PGT589980 PQP589980 QAL589980 QKH589980 QUD589980 RDZ589980 RNV589980 RXR589980 SHN589980 SRJ589980 TBF589980 TLB589980 TUX589980 UET589980 UOP589980 UYL589980 VIH589980 VSD589980 WBZ589980 WLV589980 WVR589980 J655516 JF655516 TB655516 ACX655516 AMT655516 AWP655516 BGL655516 BQH655516 CAD655516 CJZ655516 CTV655516 DDR655516 DNN655516 DXJ655516 EHF655516 ERB655516 FAX655516 FKT655516 FUP655516 GEL655516 GOH655516 GYD655516 HHZ655516 HRV655516 IBR655516 ILN655516 IVJ655516 JFF655516 JPB655516 JYX655516 KIT655516 KSP655516 LCL655516 LMH655516 LWD655516 MFZ655516 MPV655516 MZR655516 NJN655516 NTJ655516 ODF655516 ONB655516 OWX655516 PGT655516 PQP655516 QAL655516 QKH655516 QUD655516 RDZ655516 RNV655516 RXR655516 SHN655516 SRJ655516 TBF655516 TLB655516 TUX655516 UET655516 UOP655516 UYL655516 VIH655516 VSD655516 WBZ655516 WLV655516 WVR655516 J721052 JF721052 TB721052 ACX721052 AMT721052 AWP721052 BGL721052 BQH721052 CAD721052 CJZ721052 CTV721052 DDR721052 DNN721052 DXJ721052 EHF721052 ERB721052 FAX721052 FKT721052 FUP721052 GEL721052 GOH721052 GYD721052 HHZ721052 HRV721052 IBR721052 ILN721052 IVJ721052 JFF721052 JPB721052 JYX721052 KIT721052 KSP721052 LCL721052 LMH721052 LWD721052 MFZ721052 MPV721052 MZR721052 NJN721052 NTJ721052 ODF721052 ONB721052 OWX721052 PGT721052 PQP721052 QAL721052 QKH721052 QUD721052 RDZ721052 RNV721052 RXR721052 SHN721052 SRJ721052 TBF721052 TLB721052 TUX721052 UET721052 UOP721052 UYL721052 VIH721052 VSD721052 WBZ721052 WLV721052 WVR721052 J786588 JF786588 TB786588 ACX786588 AMT786588 AWP786588 BGL786588 BQH786588 CAD786588 CJZ786588 CTV786588 DDR786588 DNN786588 DXJ786588 EHF786588 ERB786588 FAX786588 FKT786588 FUP786588 GEL786588 GOH786588 GYD786588 HHZ786588 HRV786588 IBR786588 ILN786588 IVJ786588 JFF786588 JPB786588 JYX786588 KIT786588 KSP786588 LCL786588 LMH786588 LWD786588 MFZ786588 MPV786588 MZR786588 NJN786588 NTJ786588 ODF786588 ONB786588 OWX786588 PGT786588 PQP786588 QAL786588 QKH786588 QUD786588 RDZ786588 RNV786588 RXR786588 SHN786588 SRJ786588 TBF786588 TLB786588 TUX786588 UET786588 UOP786588 UYL786588 VIH786588 VSD786588 WBZ786588 WLV786588 WVR786588 J852124 JF852124 TB852124 ACX852124 AMT852124 AWP852124 BGL852124 BQH852124 CAD852124 CJZ852124 CTV852124 DDR852124 DNN852124 DXJ852124 EHF852124 ERB852124 FAX852124 FKT852124 FUP852124 GEL852124 GOH852124 GYD852124 HHZ852124 HRV852124 IBR852124 ILN852124 IVJ852124 JFF852124 JPB852124 JYX852124 KIT852124 KSP852124 LCL852124 LMH852124 LWD852124 MFZ852124 MPV852124 MZR852124 NJN852124 NTJ852124 ODF852124 ONB852124 OWX852124 PGT852124 PQP852124 QAL852124 QKH852124 QUD852124 RDZ852124 RNV852124 RXR852124 SHN852124 SRJ852124 TBF852124 TLB852124 TUX852124 UET852124 UOP852124 UYL852124 VIH852124 VSD852124 WBZ852124 WLV852124 WVR852124 J917660 JF917660 TB917660 ACX917660 AMT917660 AWP917660 BGL917660 BQH917660 CAD917660 CJZ917660 CTV917660 DDR917660 DNN917660 DXJ917660 EHF917660 ERB917660 FAX917660 FKT917660 FUP917660 GEL917660 GOH917660 GYD917660 HHZ917660 HRV917660 IBR917660 ILN917660 IVJ917660 JFF917660 JPB917660 JYX917660 KIT917660 KSP917660 LCL917660 LMH917660 LWD917660 MFZ917660 MPV917660 MZR917660 NJN917660 NTJ917660 ODF917660 ONB917660 OWX917660 PGT917660 PQP917660 QAL917660 QKH917660 QUD917660 RDZ917660 RNV917660 RXR917660 SHN917660 SRJ917660 TBF917660 TLB917660 TUX917660 UET917660 UOP917660 UYL917660 VIH917660 VSD917660 WBZ917660 WLV917660 WVR917660 J983196 JF983196 TB983196 ACX983196 AMT983196 AWP983196 BGL983196 BQH983196 CAD983196 CJZ983196 CTV983196 DDR983196 DNN983196 DXJ983196 EHF983196 ERB983196 FAX983196 FKT983196 FUP983196 GEL983196 GOH983196 GYD983196 HHZ983196 HRV983196 IBR983196 ILN983196 IVJ983196 JFF983196 JPB983196 JYX983196 KIT983196 KSP983196 LCL983196 LMH983196 LWD983196 MFZ983196 MPV983196 MZR983196 NJN983196 NTJ983196 ODF983196 ONB983196 OWX983196 PGT983196 PQP983196 QAL983196 QKH983196 QUD983196 RDZ983196 RNV983196 RXR983196 SHN983196 SRJ983196 TBF983196 TLB983196 TUX983196 UET983196 UOP983196 UYL983196 VIH983196 VSD983196 WBZ983196 WLV983196 WVR983196 J159:J160 JF159:JF160 TB159:TB160 ACX159:ACX160 AMT159:AMT160 AWP159:AWP160 BGL159:BGL160 BQH159:BQH160 CAD159:CAD160 CJZ159:CJZ160 CTV159:CTV160 DDR159:DDR160 DNN159:DNN160 DXJ159:DXJ160 EHF159:EHF160 ERB159:ERB160 FAX159:FAX160 FKT159:FKT160 FUP159:FUP160 GEL159:GEL160 GOH159:GOH160 GYD159:GYD160 HHZ159:HHZ160 HRV159:HRV160 IBR159:IBR160 ILN159:ILN160 IVJ159:IVJ160 JFF159:JFF160 JPB159:JPB160 JYX159:JYX160 KIT159:KIT160 KSP159:KSP160 LCL159:LCL160 LMH159:LMH160 LWD159:LWD160 MFZ159:MFZ160 MPV159:MPV160 MZR159:MZR160 NJN159:NJN160 NTJ159:NTJ160 ODF159:ODF160 ONB159:ONB160 OWX159:OWX160 PGT159:PGT160 PQP159:PQP160 QAL159:QAL160 QKH159:QKH160 QUD159:QUD160 RDZ159:RDZ160 RNV159:RNV160 RXR159:RXR160 SHN159:SHN160 SRJ159:SRJ160 TBF159:TBF160 TLB159:TLB160 TUX159:TUX160 UET159:UET160 UOP159:UOP160 UYL159:UYL160 VIH159:VIH160 VSD159:VSD160 WBZ159:WBZ160 WLV159:WLV160 WVR159:WVR160 J65695:J65696 JF65695:JF65696 TB65695:TB65696 ACX65695:ACX65696 AMT65695:AMT65696 AWP65695:AWP65696 BGL65695:BGL65696 BQH65695:BQH65696 CAD65695:CAD65696 CJZ65695:CJZ65696 CTV65695:CTV65696 DDR65695:DDR65696 DNN65695:DNN65696 DXJ65695:DXJ65696 EHF65695:EHF65696 ERB65695:ERB65696 FAX65695:FAX65696 FKT65695:FKT65696 FUP65695:FUP65696 GEL65695:GEL65696 GOH65695:GOH65696 GYD65695:GYD65696 HHZ65695:HHZ65696 HRV65695:HRV65696 IBR65695:IBR65696 ILN65695:ILN65696 IVJ65695:IVJ65696 JFF65695:JFF65696 JPB65695:JPB65696 JYX65695:JYX65696 KIT65695:KIT65696 KSP65695:KSP65696 LCL65695:LCL65696 LMH65695:LMH65696 LWD65695:LWD65696 MFZ65695:MFZ65696 MPV65695:MPV65696 MZR65695:MZR65696 NJN65695:NJN65696 NTJ65695:NTJ65696 ODF65695:ODF65696 ONB65695:ONB65696 OWX65695:OWX65696 PGT65695:PGT65696 PQP65695:PQP65696 QAL65695:QAL65696 QKH65695:QKH65696 QUD65695:QUD65696 RDZ65695:RDZ65696 RNV65695:RNV65696 RXR65695:RXR65696 SHN65695:SHN65696 SRJ65695:SRJ65696 TBF65695:TBF65696 TLB65695:TLB65696 TUX65695:TUX65696 UET65695:UET65696 UOP65695:UOP65696 UYL65695:UYL65696 VIH65695:VIH65696 VSD65695:VSD65696 WBZ65695:WBZ65696 WLV65695:WLV65696 WVR65695:WVR65696 J131231:J131232 JF131231:JF131232 TB131231:TB131232 ACX131231:ACX131232 AMT131231:AMT131232 AWP131231:AWP131232 BGL131231:BGL131232 BQH131231:BQH131232 CAD131231:CAD131232 CJZ131231:CJZ131232 CTV131231:CTV131232 DDR131231:DDR131232 DNN131231:DNN131232 DXJ131231:DXJ131232 EHF131231:EHF131232 ERB131231:ERB131232 FAX131231:FAX131232 FKT131231:FKT131232 FUP131231:FUP131232 GEL131231:GEL131232 GOH131231:GOH131232 GYD131231:GYD131232 HHZ131231:HHZ131232 HRV131231:HRV131232 IBR131231:IBR131232 ILN131231:ILN131232 IVJ131231:IVJ131232 JFF131231:JFF131232 JPB131231:JPB131232 JYX131231:JYX131232 KIT131231:KIT131232 KSP131231:KSP131232 LCL131231:LCL131232 LMH131231:LMH131232 LWD131231:LWD131232 MFZ131231:MFZ131232 MPV131231:MPV131232 MZR131231:MZR131232 NJN131231:NJN131232 NTJ131231:NTJ131232 ODF131231:ODF131232 ONB131231:ONB131232 OWX131231:OWX131232 PGT131231:PGT131232 PQP131231:PQP131232 QAL131231:QAL131232 QKH131231:QKH131232 QUD131231:QUD131232 RDZ131231:RDZ131232 RNV131231:RNV131232 RXR131231:RXR131232 SHN131231:SHN131232 SRJ131231:SRJ131232 TBF131231:TBF131232 TLB131231:TLB131232 TUX131231:TUX131232 UET131231:UET131232 UOP131231:UOP131232 UYL131231:UYL131232 VIH131231:VIH131232 VSD131231:VSD131232 WBZ131231:WBZ131232 WLV131231:WLV131232 WVR131231:WVR131232 J196767:J196768 JF196767:JF196768 TB196767:TB196768 ACX196767:ACX196768 AMT196767:AMT196768 AWP196767:AWP196768 BGL196767:BGL196768 BQH196767:BQH196768 CAD196767:CAD196768 CJZ196767:CJZ196768 CTV196767:CTV196768 DDR196767:DDR196768 DNN196767:DNN196768 DXJ196767:DXJ196768 EHF196767:EHF196768 ERB196767:ERB196768 FAX196767:FAX196768 FKT196767:FKT196768 FUP196767:FUP196768 GEL196767:GEL196768 GOH196767:GOH196768 GYD196767:GYD196768 HHZ196767:HHZ196768 HRV196767:HRV196768 IBR196767:IBR196768 ILN196767:ILN196768 IVJ196767:IVJ196768 JFF196767:JFF196768 JPB196767:JPB196768 JYX196767:JYX196768 KIT196767:KIT196768 KSP196767:KSP196768 LCL196767:LCL196768 LMH196767:LMH196768 LWD196767:LWD196768 MFZ196767:MFZ196768 MPV196767:MPV196768 MZR196767:MZR196768 NJN196767:NJN196768 NTJ196767:NTJ196768 ODF196767:ODF196768 ONB196767:ONB196768 OWX196767:OWX196768 PGT196767:PGT196768 PQP196767:PQP196768 QAL196767:QAL196768 QKH196767:QKH196768 QUD196767:QUD196768 RDZ196767:RDZ196768 RNV196767:RNV196768 RXR196767:RXR196768 SHN196767:SHN196768 SRJ196767:SRJ196768 TBF196767:TBF196768 TLB196767:TLB196768 TUX196767:TUX196768 UET196767:UET196768 UOP196767:UOP196768 UYL196767:UYL196768 VIH196767:VIH196768 VSD196767:VSD196768 WBZ196767:WBZ196768 WLV196767:WLV196768 WVR196767:WVR196768 J262303:J262304 JF262303:JF262304 TB262303:TB262304 ACX262303:ACX262304 AMT262303:AMT262304 AWP262303:AWP262304 BGL262303:BGL262304 BQH262303:BQH262304 CAD262303:CAD262304 CJZ262303:CJZ262304 CTV262303:CTV262304 DDR262303:DDR262304 DNN262303:DNN262304 DXJ262303:DXJ262304 EHF262303:EHF262304 ERB262303:ERB262304 FAX262303:FAX262304 FKT262303:FKT262304 FUP262303:FUP262304 GEL262303:GEL262304 GOH262303:GOH262304 GYD262303:GYD262304 HHZ262303:HHZ262304 HRV262303:HRV262304 IBR262303:IBR262304 ILN262303:ILN262304 IVJ262303:IVJ262304 JFF262303:JFF262304 JPB262303:JPB262304 JYX262303:JYX262304 KIT262303:KIT262304 KSP262303:KSP262304 LCL262303:LCL262304 LMH262303:LMH262304 LWD262303:LWD262304 MFZ262303:MFZ262304 MPV262303:MPV262304 MZR262303:MZR262304 NJN262303:NJN262304 NTJ262303:NTJ262304 ODF262303:ODF262304 ONB262303:ONB262304 OWX262303:OWX262304 PGT262303:PGT262304 PQP262303:PQP262304 QAL262303:QAL262304 QKH262303:QKH262304 QUD262303:QUD262304 RDZ262303:RDZ262304 RNV262303:RNV262304 RXR262303:RXR262304 SHN262303:SHN262304 SRJ262303:SRJ262304 TBF262303:TBF262304 TLB262303:TLB262304 TUX262303:TUX262304 UET262303:UET262304 UOP262303:UOP262304 UYL262303:UYL262304 VIH262303:VIH262304 VSD262303:VSD262304 WBZ262303:WBZ262304 WLV262303:WLV262304 WVR262303:WVR262304 J327839:J327840 JF327839:JF327840 TB327839:TB327840 ACX327839:ACX327840 AMT327839:AMT327840 AWP327839:AWP327840 BGL327839:BGL327840 BQH327839:BQH327840 CAD327839:CAD327840 CJZ327839:CJZ327840 CTV327839:CTV327840 DDR327839:DDR327840 DNN327839:DNN327840 DXJ327839:DXJ327840 EHF327839:EHF327840 ERB327839:ERB327840 FAX327839:FAX327840 FKT327839:FKT327840 FUP327839:FUP327840 GEL327839:GEL327840 GOH327839:GOH327840 GYD327839:GYD327840 HHZ327839:HHZ327840 HRV327839:HRV327840 IBR327839:IBR327840 ILN327839:ILN327840 IVJ327839:IVJ327840 JFF327839:JFF327840 JPB327839:JPB327840 JYX327839:JYX327840 KIT327839:KIT327840 KSP327839:KSP327840 LCL327839:LCL327840 LMH327839:LMH327840 LWD327839:LWD327840 MFZ327839:MFZ327840 MPV327839:MPV327840 MZR327839:MZR327840 NJN327839:NJN327840 NTJ327839:NTJ327840 ODF327839:ODF327840 ONB327839:ONB327840 OWX327839:OWX327840 PGT327839:PGT327840 PQP327839:PQP327840 QAL327839:QAL327840 QKH327839:QKH327840 QUD327839:QUD327840 RDZ327839:RDZ327840 RNV327839:RNV327840 RXR327839:RXR327840 SHN327839:SHN327840 SRJ327839:SRJ327840 TBF327839:TBF327840 TLB327839:TLB327840 TUX327839:TUX327840 UET327839:UET327840 UOP327839:UOP327840 UYL327839:UYL327840 VIH327839:VIH327840 VSD327839:VSD327840 WBZ327839:WBZ327840 WLV327839:WLV327840 WVR327839:WVR327840 J393375:J393376 JF393375:JF393376 TB393375:TB393376 ACX393375:ACX393376 AMT393375:AMT393376 AWP393375:AWP393376 BGL393375:BGL393376 BQH393375:BQH393376 CAD393375:CAD393376 CJZ393375:CJZ393376 CTV393375:CTV393376 DDR393375:DDR393376 DNN393375:DNN393376 DXJ393375:DXJ393376 EHF393375:EHF393376 ERB393375:ERB393376 FAX393375:FAX393376 FKT393375:FKT393376 FUP393375:FUP393376 GEL393375:GEL393376 GOH393375:GOH393376 GYD393375:GYD393376 HHZ393375:HHZ393376 HRV393375:HRV393376 IBR393375:IBR393376 ILN393375:ILN393376 IVJ393375:IVJ393376 JFF393375:JFF393376 JPB393375:JPB393376 JYX393375:JYX393376 KIT393375:KIT393376 KSP393375:KSP393376 LCL393375:LCL393376 LMH393375:LMH393376 LWD393375:LWD393376 MFZ393375:MFZ393376 MPV393375:MPV393376 MZR393375:MZR393376 NJN393375:NJN393376 NTJ393375:NTJ393376 ODF393375:ODF393376 ONB393375:ONB393376 OWX393375:OWX393376 PGT393375:PGT393376 PQP393375:PQP393376 QAL393375:QAL393376 QKH393375:QKH393376 QUD393375:QUD393376 RDZ393375:RDZ393376 RNV393375:RNV393376 RXR393375:RXR393376 SHN393375:SHN393376 SRJ393375:SRJ393376 TBF393375:TBF393376 TLB393375:TLB393376 TUX393375:TUX393376 UET393375:UET393376 UOP393375:UOP393376 UYL393375:UYL393376 VIH393375:VIH393376 VSD393375:VSD393376 WBZ393375:WBZ393376 WLV393375:WLV393376 WVR393375:WVR393376 J458911:J458912 JF458911:JF458912 TB458911:TB458912 ACX458911:ACX458912 AMT458911:AMT458912 AWP458911:AWP458912 BGL458911:BGL458912 BQH458911:BQH458912 CAD458911:CAD458912 CJZ458911:CJZ458912 CTV458911:CTV458912 DDR458911:DDR458912 DNN458911:DNN458912 DXJ458911:DXJ458912 EHF458911:EHF458912 ERB458911:ERB458912 FAX458911:FAX458912 FKT458911:FKT458912 FUP458911:FUP458912 GEL458911:GEL458912 GOH458911:GOH458912 GYD458911:GYD458912 HHZ458911:HHZ458912 HRV458911:HRV458912 IBR458911:IBR458912 ILN458911:ILN458912 IVJ458911:IVJ458912 JFF458911:JFF458912 JPB458911:JPB458912 JYX458911:JYX458912 KIT458911:KIT458912 KSP458911:KSP458912 LCL458911:LCL458912 LMH458911:LMH458912 LWD458911:LWD458912 MFZ458911:MFZ458912 MPV458911:MPV458912 MZR458911:MZR458912 NJN458911:NJN458912 NTJ458911:NTJ458912 ODF458911:ODF458912 ONB458911:ONB458912 OWX458911:OWX458912 PGT458911:PGT458912 PQP458911:PQP458912 QAL458911:QAL458912 QKH458911:QKH458912 QUD458911:QUD458912 RDZ458911:RDZ458912 RNV458911:RNV458912 RXR458911:RXR458912 SHN458911:SHN458912 SRJ458911:SRJ458912 TBF458911:TBF458912 TLB458911:TLB458912 TUX458911:TUX458912 UET458911:UET458912 UOP458911:UOP458912 UYL458911:UYL458912 VIH458911:VIH458912 VSD458911:VSD458912 WBZ458911:WBZ458912 WLV458911:WLV458912 WVR458911:WVR458912 J524447:J524448 JF524447:JF524448 TB524447:TB524448 ACX524447:ACX524448 AMT524447:AMT524448 AWP524447:AWP524448 BGL524447:BGL524448 BQH524447:BQH524448 CAD524447:CAD524448 CJZ524447:CJZ524448 CTV524447:CTV524448 DDR524447:DDR524448 DNN524447:DNN524448 DXJ524447:DXJ524448 EHF524447:EHF524448 ERB524447:ERB524448 FAX524447:FAX524448 FKT524447:FKT524448 FUP524447:FUP524448 GEL524447:GEL524448 GOH524447:GOH524448 GYD524447:GYD524448 HHZ524447:HHZ524448 HRV524447:HRV524448 IBR524447:IBR524448 ILN524447:ILN524448 IVJ524447:IVJ524448 JFF524447:JFF524448 JPB524447:JPB524448 JYX524447:JYX524448 KIT524447:KIT524448 KSP524447:KSP524448 LCL524447:LCL524448 LMH524447:LMH524448 LWD524447:LWD524448 MFZ524447:MFZ524448 MPV524447:MPV524448 MZR524447:MZR524448 NJN524447:NJN524448 NTJ524447:NTJ524448 ODF524447:ODF524448 ONB524447:ONB524448 OWX524447:OWX524448 PGT524447:PGT524448 PQP524447:PQP524448 QAL524447:QAL524448 QKH524447:QKH524448 QUD524447:QUD524448 RDZ524447:RDZ524448 RNV524447:RNV524448 RXR524447:RXR524448 SHN524447:SHN524448 SRJ524447:SRJ524448 TBF524447:TBF524448 TLB524447:TLB524448 TUX524447:TUX524448 UET524447:UET524448 UOP524447:UOP524448 UYL524447:UYL524448 VIH524447:VIH524448 VSD524447:VSD524448 WBZ524447:WBZ524448 WLV524447:WLV524448 WVR524447:WVR524448 J589983:J589984 JF589983:JF589984 TB589983:TB589984 ACX589983:ACX589984 AMT589983:AMT589984 AWP589983:AWP589984 BGL589983:BGL589984 BQH589983:BQH589984 CAD589983:CAD589984 CJZ589983:CJZ589984 CTV589983:CTV589984 DDR589983:DDR589984 DNN589983:DNN589984 DXJ589983:DXJ589984 EHF589983:EHF589984 ERB589983:ERB589984 FAX589983:FAX589984 FKT589983:FKT589984 FUP589983:FUP589984 GEL589983:GEL589984 GOH589983:GOH589984 GYD589983:GYD589984 HHZ589983:HHZ589984 HRV589983:HRV589984 IBR589983:IBR589984 ILN589983:ILN589984 IVJ589983:IVJ589984 JFF589983:JFF589984 JPB589983:JPB589984 JYX589983:JYX589984 KIT589983:KIT589984 KSP589983:KSP589984 LCL589983:LCL589984 LMH589983:LMH589984 LWD589983:LWD589984 MFZ589983:MFZ589984 MPV589983:MPV589984 MZR589983:MZR589984 NJN589983:NJN589984 NTJ589983:NTJ589984 ODF589983:ODF589984 ONB589983:ONB589984 OWX589983:OWX589984 PGT589983:PGT589984 PQP589983:PQP589984 QAL589983:QAL589984 QKH589983:QKH589984 QUD589983:QUD589984 RDZ589983:RDZ589984 RNV589983:RNV589984 RXR589983:RXR589984 SHN589983:SHN589984 SRJ589983:SRJ589984 TBF589983:TBF589984 TLB589983:TLB589984 TUX589983:TUX589984 UET589983:UET589984 UOP589983:UOP589984 UYL589983:UYL589984 VIH589983:VIH589984 VSD589983:VSD589984 WBZ589983:WBZ589984 WLV589983:WLV589984 WVR589983:WVR589984 J655519:J655520 JF655519:JF655520 TB655519:TB655520 ACX655519:ACX655520 AMT655519:AMT655520 AWP655519:AWP655520 BGL655519:BGL655520 BQH655519:BQH655520 CAD655519:CAD655520 CJZ655519:CJZ655520 CTV655519:CTV655520 DDR655519:DDR655520 DNN655519:DNN655520 DXJ655519:DXJ655520 EHF655519:EHF655520 ERB655519:ERB655520 FAX655519:FAX655520 FKT655519:FKT655520 FUP655519:FUP655520 GEL655519:GEL655520 GOH655519:GOH655520 GYD655519:GYD655520 HHZ655519:HHZ655520 HRV655519:HRV655520 IBR655519:IBR655520 ILN655519:ILN655520 IVJ655519:IVJ655520 JFF655519:JFF655520 JPB655519:JPB655520 JYX655519:JYX655520 KIT655519:KIT655520 KSP655519:KSP655520 LCL655519:LCL655520 LMH655519:LMH655520 LWD655519:LWD655520 MFZ655519:MFZ655520 MPV655519:MPV655520 MZR655519:MZR655520 NJN655519:NJN655520 NTJ655519:NTJ655520 ODF655519:ODF655520 ONB655519:ONB655520 OWX655519:OWX655520 PGT655519:PGT655520 PQP655519:PQP655520 QAL655519:QAL655520 QKH655519:QKH655520 QUD655519:QUD655520 RDZ655519:RDZ655520 RNV655519:RNV655520 RXR655519:RXR655520 SHN655519:SHN655520 SRJ655519:SRJ655520 TBF655519:TBF655520 TLB655519:TLB655520 TUX655519:TUX655520 UET655519:UET655520 UOP655519:UOP655520 UYL655519:UYL655520 VIH655519:VIH655520 VSD655519:VSD655520 WBZ655519:WBZ655520 WLV655519:WLV655520 WVR655519:WVR655520 J721055:J721056 JF721055:JF721056 TB721055:TB721056 ACX721055:ACX721056 AMT721055:AMT721056 AWP721055:AWP721056 BGL721055:BGL721056 BQH721055:BQH721056 CAD721055:CAD721056 CJZ721055:CJZ721056 CTV721055:CTV721056 DDR721055:DDR721056 DNN721055:DNN721056 DXJ721055:DXJ721056 EHF721055:EHF721056 ERB721055:ERB721056 FAX721055:FAX721056 FKT721055:FKT721056 FUP721055:FUP721056 GEL721055:GEL721056 GOH721055:GOH721056 GYD721055:GYD721056 HHZ721055:HHZ721056 HRV721055:HRV721056 IBR721055:IBR721056 ILN721055:ILN721056 IVJ721055:IVJ721056 JFF721055:JFF721056 JPB721055:JPB721056 JYX721055:JYX721056 KIT721055:KIT721056 KSP721055:KSP721056 LCL721055:LCL721056 LMH721055:LMH721056 LWD721055:LWD721056 MFZ721055:MFZ721056 MPV721055:MPV721056 MZR721055:MZR721056 NJN721055:NJN721056 NTJ721055:NTJ721056 ODF721055:ODF721056 ONB721055:ONB721056 OWX721055:OWX721056 PGT721055:PGT721056 PQP721055:PQP721056 QAL721055:QAL721056 QKH721055:QKH721056 QUD721055:QUD721056 RDZ721055:RDZ721056 RNV721055:RNV721056 RXR721055:RXR721056 SHN721055:SHN721056 SRJ721055:SRJ721056 TBF721055:TBF721056 TLB721055:TLB721056 TUX721055:TUX721056 UET721055:UET721056 UOP721055:UOP721056 UYL721055:UYL721056 VIH721055:VIH721056 VSD721055:VSD721056 WBZ721055:WBZ721056 WLV721055:WLV721056 WVR721055:WVR721056 J786591:J786592 JF786591:JF786592 TB786591:TB786592 ACX786591:ACX786592 AMT786591:AMT786592 AWP786591:AWP786592 BGL786591:BGL786592 BQH786591:BQH786592 CAD786591:CAD786592 CJZ786591:CJZ786592 CTV786591:CTV786592 DDR786591:DDR786592 DNN786591:DNN786592 DXJ786591:DXJ786592 EHF786591:EHF786592 ERB786591:ERB786592 FAX786591:FAX786592 FKT786591:FKT786592 FUP786591:FUP786592 GEL786591:GEL786592 GOH786591:GOH786592 GYD786591:GYD786592 HHZ786591:HHZ786592 HRV786591:HRV786592 IBR786591:IBR786592 ILN786591:ILN786592 IVJ786591:IVJ786592 JFF786591:JFF786592 JPB786591:JPB786592 JYX786591:JYX786592 KIT786591:KIT786592 KSP786591:KSP786592 LCL786591:LCL786592 LMH786591:LMH786592 LWD786591:LWD786592 MFZ786591:MFZ786592 MPV786591:MPV786592 MZR786591:MZR786592 NJN786591:NJN786592 NTJ786591:NTJ786592 ODF786591:ODF786592 ONB786591:ONB786592 OWX786591:OWX786592 PGT786591:PGT786592 PQP786591:PQP786592 QAL786591:QAL786592 QKH786591:QKH786592 QUD786591:QUD786592 RDZ786591:RDZ786592 RNV786591:RNV786592 RXR786591:RXR786592 SHN786591:SHN786592 SRJ786591:SRJ786592 TBF786591:TBF786592 TLB786591:TLB786592 TUX786591:TUX786592 UET786591:UET786592 UOP786591:UOP786592 UYL786591:UYL786592 VIH786591:VIH786592 VSD786591:VSD786592 WBZ786591:WBZ786592 WLV786591:WLV786592 WVR786591:WVR786592 J852127:J852128 JF852127:JF852128 TB852127:TB852128 ACX852127:ACX852128 AMT852127:AMT852128 AWP852127:AWP852128 BGL852127:BGL852128 BQH852127:BQH852128 CAD852127:CAD852128 CJZ852127:CJZ852128 CTV852127:CTV852128 DDR852127:DDR852128 DNN852127:DNN852128 DXJ852127:DXJ852128 EHF852127:EHF852128 ERB852127:ERB852128 FAX852127:FAX852128 FKT852127:FKT852128 FUP852127:FUP852128 GEL852127:GEL852128 GOH852127:GOH852128 GYD852127:GYD852128 HHZ852127:HHZ852128 HRV852127:HRV852128 IBR852127:IBR852128 ILN852127:ILN852128 IVJ852127:IVJ852128 JFF852127:JFF852128 JPB852127:JPB852128 JYX852127:JYX852128 KIT852127:KIT852128 KSP852127:KSP852128 LCL852127:LCL852128 LMH852127:LMH852128 LWD852127:LWD852128 MFZ852127:MFZ852128 MPV852127:MPV852128 MZR852127:MZR852128 NJN852127:NJN852128 NTJ852127:NTJ852128 ODF852127:ODF852128 ONB852127:ONB852128 OWX852127:OWX852128 PGT852127:PGT852128 PQP852127:PQP852128 QAL852127:QAL852128 QKH852127:QKH852128 QUD852127:QUD852128 RDZ852127:RDZ852128 RNV852127:RNV852128 RXR852127:RXR852128 SHN852127:SHN852128 SRJ852127:SRJ852128 TBF852127:TBF852128 TLB852127:TLB852128 TUX852127:TUX852128 UET852127:UET852128 UOP852127:UOP852128 UYL852127:UYL852128 VIH852127:VIH852128 VSD852127:VSD852128 WBZ852127:WBZ852128 WLV852127:WLV852128 WVR852127:WVR852128 J917663:J917664 JF917663:JF917664 TB917663:TB917664 ACX917663:ACX917664 AMT917663:AMT917664 AWP917663:AWP917664 BGL917663:BGL917664 BQH917663:BQH917664 CAD917663:CAD917664 CJZ917663:CJZ917664 CTV917663:CTV917664 DDR917663:DDR917664 DNN917663:DNN917664 DXJ917663:DXJ917664 EHF917663:EHF917664 ERB917663:ERB917664 FAX917663:FAX917664 FKT917663:FKT917664 FUP917663:FUP917664 GEL917663:GEL917664 GOH917663:GOH917664 GYD917663:GYD917664 HHZ917663:HHZ917664 HRV917663:HRV917664 IBR917663:IBR917664 ILN917663:ILN917664 IVJ917663:IVJ917664 JFF917663:JFF917664 JPB917663:JPB917664 JYX917663:JYX917664 KIT917663:KIT917664 KSP917663:KSP917664 LCL917663:LCL917664 LMH917663:LMH917664 LWD917663:LWD917664 MFZ917663:MFZ917664 MPV917663:MPV917664 MZR917663:MZR917664 NJN917663:NJN917664 NTJ917663:NTJ917664 ODF917663:ODF917664 ONB917663:ONB917664 OWX917663:OWX917664 PGT917663:PGT917664 PQP917663:PQP917664 QAL917663:QAL917664 QKH917663:QKH917664 QUD917663:QUD917664 RDZ917663:RDZ917664 RNV917663:RNV917664 RXR917663:RXR917664 SHN917663:SHN917664 SRJ917663:SRJ917664 TBF917663:TBF917664 TLB917663:TLB917664 TUX917663:TUX917664 UET917663:UET917664 UOP917663:UOP917664 UYL917663:UYL917664 VIH917663:VIH917664 VSD917663:VSD917664 WBZ917663:WBZ917664 WLV917663:WLV917664 WVR917663:WVR917664 J983199:J983200 JF983199:JF983200 TB983199:TB983200 ACX983199:ACX983200 AMT983199:AMT983200 AWP983199:AWP983200 BGL983199:BGL983200 BQH983199:BQH983200 CAD983199:CAD983200 CJZ983199:CJZ983200 CTV983199:CTV983200 DDR983199:DDR983200 DNN983199:DNN983200 DXJ983199:DXJ983200 EHF983199:EHF983200 ERB983199:ERB983200 FAX983199:FAX983200 FKT983199:FKT983200 FUP983199:FUP983200 GEL983199:GEL983200 GOH983199:GOH983200 GYD983199:GYD983200 HHZ983199:HHZ983200 HRV983199:HRV983200 IBR983199:IBR983200 ILN983199:ILN983200 IVJ983199:IVJ983200 JFF983199:JFF983200 JPB983199:JPB983200 JYX983199:JYX983200 KIT983199:KIT983200 KSP983199:KSP983200 LCL983199:LCL983200 LMH983199:LMH983200 LWD983199:LWD983200 MFZ983199:MFZ983200 MPV983199:MPV983200 MZR983199:MZR983200 NJN983199:NJN983200 NTJ983199:NTJ983200 ODF983199:ODF983200 ONB983199:ONB983200 OWX983199:OWX983200 PGT983199:PGT983200 PQP983199:PQP983200 QAL983199:QAL983200 QKH983199:QKH983200 QUD983199:QUD983200 RDZ983199:RDZ983200 RNV983199:RNV983200 RXR983199:RXR983200 SHN983199:SHN983200 SRJ983199:SRJ983200 TBF983199:TBF983200 TLB983199:TLB983200 TUX983199:TUX983200 UET983199:UET983200 UOP983199:UOP983200 UYL983199:UYL983200 VIH983199:VIH983200 VSD983199:VSD983200 WBZ983199:WBZ983200 WLV983199:WLV983200 WVR983199:WVR983200 J110:J111 JF110:JF111 TB110:TB111 ACX110:ACX111 AMT110:AMT111 AWP110:AWP111 BGL110:BGL111 BQH110:BQH111 CAD110:CAD111 CJZ110:CJZ111 CTV110:CTV111 DDR110:DDR111 DNN110:DNN111 DXJ110:DXJ111 EHF110:EHF111 ERB110:ERB111 FAX110:FAX111 FKT110:FKT111 FUP110:FUP111 GEL110:GEL111 GOH110:GOH111 GYD110:GYD111 HHZ110:HHZ111 HRV110:HRV111 IBR110:IBR111 ILN110:ILN111 IVJ110:IVJ111 JFF110:JFF111 JPB110:JPB111 JYX110:JYX111 KIT110:KIT111 KSP110:KSP111 LCL110:LCL111 LMH110:LMH111 LWD110:LWD111 MFZ110:MFZ111 MPV110:MPV111 MZR110:MZR111 NJN110:NJN111 NTJ110:NTJ111 ODF110:ODF111 ONB110:ONB111 OWX110:OWX111 PGT110:PGT111 PQP110:PQP111 QAL110:QAL111 QKH110:QKH111 QUD110:QUD111 RDZ110:RDZ111 RNV110:RNV111 RXR110:RXR111 SHN110:SHN111 SRJ110:SRJ111 TBF110:TBF111 TLB110:TLB111 TUX110:TUX111 UET110:UET111 UOP110:UOP111 UYL110:UYL111 VIH110:VIH111 VSD110:VSD111 WBZ110:WBZ111 WLV110:WLV111 WVR110:WVR111 J65646:J65647 JF65646:JF65647 TB65646:TB65647 ACX65646:ACX65647 AMT65646:AMT65647 AWP65646:AWP65647 BGL65646:BGL65647 BQH65646:BQH65647 CAD65646:CAD65647 CJZ65646:CJZ65647 CTV65646:CTV65647 DDR65646:DDR65647 DNN65646:DNN65647 DXJ65646:DXJ65647 EHF65646:EHF65647 ERB65646:ERB65647 FAX65646:FAX65647 FKT65646:FKT65647 FUP65646:FUP65647 GEL65646:GEL65647 GOH65646:GOH65647 GYD65646:GYD65647 HHZ65646:HHZ65647 HRV65646:HRV65647 IBR65646:IBR65647 ILN65646:ILN65647 IVJ65646:IVJ65647 JFF65646:JFF65647 JPB65646:JPB65647 JYX65646:JYX65647 KIT65646:KIT65647 KSP65646:KSP65647 LCL65646:LCL65647 LMH65646:LMH65647 LWD65646:LWD65647 MFZ65646:MFZ65647 MPV65646:MPV65647 MZR65646:MZR65647 NJN65646:NJN65647 NTJ65646:NTJ65647 ODF65646:ODF65647 ONB65646:ONB65647 OWX65646:OWX65647 PGT65646:PGT65647 PQP65646:PQP65647 QAL65646:QAL65647 QKH65646:QKH65647 QUD65646:QUD65647 RDZ65646:RDZ65647 RNV65646:RNV65647 RXR65646:RXR65647 SHN65646:SHN65647 SRJ65646:SRJ65647 TBF65646:TBF65647 TLB65646:TLB65647 TUX65646:TUX65647 UET65646:UET65647 UOP65646:UOP65647 UYL65646:UYL65647 VIH65646:VIH65647 VSD65646:VSD65647 WBZ65646:WBZ65647 WLV65646:WLV65647 WVR65646:WVR65647 J131182:J131183 JF131182:JF131183 TB131182:TB131183 ACX131182:ACX131183 AMT131182:AMT131183 AWP131182:AWP131183 BGL131182:BGL131183 BQH131182:BQH131183 CAD131182:CAD131183 CJZ131182:CJZ131183 CTV131182:CTV131183 DDR131182:DDR131183 DNN131182:DNN131183 DXJ131182:DXJ131183 EHF131182:EHF131183 ERB131182:ERB131183 FAX131182:FAX131183 FKT131182:FKT131183 FUP131182:FUP131183 GEL131182:GEL131183 GOH131182:GOH131183 GYD131182:GYD131183 HHZ131182:HHZ131183 HRV131182:HRV131183 IBR131182:IBR131183 ILN131182:ILN131183 IVJ131182:IVJ131183 JFF131182:JFF131183 JPB131182:JPB131183 JYX131182:JYX131183 KIT131182:KIT131183 KSP131182:KSP131183 LCL131182:LCL131183 LMH131182:LMH131183 LWD131182:LWD131183 MFZ131182:MFZ131183 MPV131182:MPV131183 MZR131182:MZR131183 NJN131182:NJN131183 NTJ131182:NTJ131183 ODF131182:ODF131183 ONB131182:ONB131183 OWX131182:OWX131183 PGT131182:PGT131183 PQP131182:PQP131183 QAL131182:QAL131183 QKH131182:QKH131183 QUD131182:QUD131183 RDZ131182:RDZ131183 RNV131182:RNV131183 RXR131182:RXR131183 SHN131182:SHN131183 SRJ131182:SRJ131183 TBF131182:TBF131183 TLB131182:TLB131183 TUX131182:TUX131183 UET131182:UET131183 UOP131182:UOP131183 UYL131182:UYL131183 VIH131182:VIH131183 VSD131182:VSD131183 WBZ131182:WBZ131183 WLV131182:WLV131183 WVR131182:WVR131183 J196718:J196719 JF196718:JF196719 TB196718:TB196719 ACX196718:ACX196719 AMT196718:AMT196719 AWP196718:AWP196719 BGL196718:BGL196719 BQH196718:BQH196719 CAD196718:CAD196719 CJZ196718:CJZ196719 CTV196718:CTV196719 DDR196718:DDR196719 DNN196718:DNN196719 DXJ196718:DXJ196719 EHF196718:EHF196719 ERB196718:ERB196719 FAX196718:FAX196719 FKT196718:FKT196719 FUP196718:FUP196719 GEL196718:GEL196719 GOH196718:GOH196719 GYD196718:GYD196719 HHZ196718:HHZ196719 HRV196718:HRV196719 IBR196718:IBR196719 ILN196718:ILN196719 IVJ196718:IVJ196719 JFF196718:JFF196719 JPB196718:JPB196719 JYX196718:JYX196719 KIT196718:KIT196719 KSP196718:KSP196719 LCL196718:LCL196719 LMH196718:LMH196719 LWD196718:LWD196719 MFZ196718:MFZ196719 MPV196718:MPV196719 MZR196718:MZR196719 NJN196718:NJN196719 NTJ196718:NTJ196719 ODF196718:ODF196719 ONB196718:ONB196719 OWX196718:OWX196719 PGT196718:PGT196719 PQP196718:PQP196719 QAL196718:QAL196719 QKH196718:QKH196719 QUD196718:QUD196719 RDZ196718:RDZ196719 RNV196718:RNV196719 RXR196718:RXR196719 SHN196718:SHN196719 SRJ196718:SRJ196719 TBF196718:TBF196719 TLB196718:TLB196719 TUX196718:TUX196719 UET196718:UET196719 UOP196718:UOP196719 UYL196718:UYL196719 VIH196718:VIH196719 VSD196718:VSD196719 WBZ196718:WBZ196719 WLV196718:WLV196719 WVR196718:WVR196719 J262254:J262255 JF262254:JF262255 TB262254:TB262255 ACX262254:ACX262255 AMT262254:AMT262255 AWP262254:AWP262255 BGL262254:BGL262255 BQH262254:BQH262255 CAD262254:CAD262255 CJZ262254:CJZ262255 CTV262254:CTV262255 DDR262254:DDR262255 DNN262254:DNN262255 DXJ262254:DXJ262255 EHF262254:EHF262255 ERB262254:ERB262255 FAX262254:FAX262255 FKT262254:FKT262255 FUP262254:FUP262255 GEL262254:GEL262255 GOH262254:GOH262255 GYD262254:GYD262255 HHZ262254:HHZ262255 HRV262254:HRV262255 IBR262254:IBR262255 ILN262254:ILN262255 IVJ262254:IVJ262255 JFF262254:JFF262255 JPB262254:JPB262255 JYX262254:JYX262255 KIT262254:KIT262255 KSP262254:KSP262255 LCL262254:LCL262255 LMH262254:LMH262255 LWD262254:LWD262255 MFZ262254:MFZ262255 MPV262254:MPV262255 MZR262254:MZR262255 NJN262254:NJN262255 NTJ262254:NTJ262255 ODF262254:ODF262255 ONB262254:ONB262255 OWX262254:OWX262255 PGT262254:PGT262255 PQP262254:PQP262255 QAL262254:QAL262255 QKH262254:QKH262255 QUD262254:QUD262255 RDZ262254:RDZ262255 RNV262254:RNV262255 RXR262254:RXR262255 SHN262254:SHN262255 SRJ262254:SRJ262255 TBF262254:TBF262255 TLB262254:TLB262255 TUX262254:TUX262255 UET262254:UET262255 UOP262254:UOP262255 UYL262254:UYL262255 VIH262254:VIH262255 VSD262254:VSD262255 WBZ262254:WBZ262255 WLV262254:WLV262255 WVR262254:WVR262255 J327790:J327791 JF327790:JF327791 TB327790:TB327791 ACX327790:ACX327791 AMT327790:AMT327791 AWP327790:AWP327791 BGL327790:BGL327791 BQH327790:BQH327791 CAD327790:CAD327791 CJZ327790:CJZ327791 CTV327790:CTV327791 DDR327790:DDR327791 DNN327790:DNN327791 DXJ327790:DXJ327791 EHF327790:EHF327791 ERB327790:ERB327791 FAX327790:FAX327791 FKT327790:FKT327791 FUP327790:FUP327791 GEL327790:GEL327791 GOH327790:GOH327791 GYD327790:GYD327791 HHZ327790:HHZ327791 HRV327790:HRV327791 IBR327790:IBR327791 ILN327790:ILN327791 IVJ327790:IVJ327791 JFF327790:JFF327791 JPB327790:JPB327791 JYX327790:JYX327791 KIT327790:KIT327791 KSP327790:KSP327791 LCL327790:LCL327791 LMH327790:LMH327791 LWD327790:LWD327791 MFZ327790:MFZ327791 MPV327790:MPV327791 MZR327790:MZR327791 NJN327790:NJN327791 NTJ327790:NTJ327791 ODF327790:ODF327791 ONB327790:ONB327791 OWX327790:OWX327791 PGT327790:PGT327791 PQP327790:PQP327791 QAL327790:QAL327791 QKH327790:QKH327791 QUD327790:QUD327791 RDZ327790:RDZ327791 RNV327790:RNV327791 RXR327790:RXR327791 SHN327790:SHN327791 SRJ327790:SRJ327791 TBF327790:TBF327791 TLB327790:TLB327791 TUX327790:TUX327791 UET327790:UET327791 UOP327790:UOP327791 UYL327790:UYL327791 VIH327790:VIH327791 VSD327790:VSD327791 WBZ327790:WBZ327791 WLV327790:WLV327791 WVR327790:WVR327791 J393326:J393327 JF393326:JF393327 TB393326:TB393327 ACX393326:ACX393327 AMT393326:AMT393327 AWP393326:AWP393327 BGL393326:BGL393327 BQH393326:BQH393327 CAD393326:CAD393327 CJZ393326:CJZ393327 CTV393326:CTV393327 DDR393326:DDR393327 DNN393326:DNN393327 DXJ393326:DXJ393327 EHF393326:EHF393327 ERB393326:ERB393327 FAX393326:FAX393327 FKT393326:FKT393327 FUP393326:FUP393327 GEL393326:GEL393327 GOH393326:GOH393327 GYD393326:GYD393327 HHZ393326:HHZ393327 HRV393326:HRV393327 IBR393326:IBR393327 ILN393326:ILN393327 IVJ393326:IVJ393327 JFF393326:JFF393327 JPB393326:JPB393327 JYX393326:JYX393327 KIT393326:KIT393327 KSP393326:KSP393327 LCL393326:LCL393327 LMH393326:LMH393327 LWD393326:LWD393327 MFZ393326:MFZ393327 MPV393326:MPV393327 MZR393326:MZR393327 NJN393326:NJN393327 NTJ393326:NTJ393327 ODF393326:ODF393327 ONB393326:ONB393327 OWX393326:OWX393327 PGT393326:PGT393327 PQP393326:PQP393327 QAL393326:QAL393327 QKH393326:QKH393327 QUD393326:QUD393327 RDZ393326:RDZ393327 RNV393326:RNV393327 RXR393326:RXR393327 SHN393326:SHN393327 SRJ393326:SRJ393327 TBF393326:TBF393327 TLB393326:TLB393327 TUX393326:TUX393327 UET393326:UET393327 UOP393326:UOP393327 UYL393326:UYL393327 VIH393326:VIH393327 VSD393326:VSD393327 WBZ393326:WBZ393327 WLV393326:WLV393327 WVR393326:WVR393327 J458862:J458863 JF458862:JF458863 TB458862:TB458863 ACX458862:ACX458863 AMT458862:AMT458863 AWP458862:AWP458863 BGL458862:BGL458863 BQH458862:BQH458863 CAD458862:CAD458863 CJZ458862:CJZ458863 CTV458862:CTV458863 DDR458862:DDR458863 DNN458862:DNN458863 DXJ458862:DXJ458863 EHF458862:EHF458863 ERB458862:ERB458863 FAX458862:FAX458863 FKT458862:FKT458863 FUP458862:FUP458863 GEL458862:GEL458863 GOH458862:GOH458863 GYD458862:GYD458863 HHZ458862:HHZ458863 HRV458862:HRV458863 IBR458862:IBR458863 ILN458862:ILN458863 IVJ458862:IVJ458863 JFF458862:JFF458863 JPB458862:JPB458863 JYX458862:JYX458863 KIT458862:KIT458863 KSP458862:KSP458863 LCL458862:LCL458863 LMH458862:LMH458863 LWD458862:LWD458863 MFZ458862:MFZ458863 MPV458862:MPV458863 MZR458862:MZR458863 NJN458862:NJN458863 NTJ458862:NTJ458863 ODF458862:ODF458863 ONB458862:ONB458863 OWX458862:OWX458863 PGT458862:PGT458863 PQP458862:PQP458863 QAL458862:QAL458863 QKH458862:QKH458863 QUD458862:QUD458863 RDZ458862:RDZ458863 RNV458862:RNV458863 RXR458862:RXR458863 SHN458862:SHN458863 SRJ458862:SRJ458863 TBF458862:TBF458863 TLB458862:TLB458863 TUX458862:TUX458863 UET458862:UET458863 UOP458862:UOP458863 UYL458862:UYL458863 VIH458862:VIH458863 VSD458862:VSD458863 WBZ458862:WBZ458863 WLV458862:WLV458863 WVR458862:WVR458863 J524398:J524399 JF524398:JF524399 TB524398:TB524399 ACX524398:ACX524399 AMT524398:AMT524399 AWP524398:AWP524399 BGL524398:BGL524399 BQH524398:BQH524399 CAD524398:CAD524399 CJZ524398:CJZ524399 CTV524398:CTV524399 DDR524398:DDR524399 DNN524398:DNN524399 DXJ524398:DXJ524399 EHF524398:EHF524399 ERB524398:ERB524399 FAX524398:FAX524399 FKT524398:FKT524399 FUP524398:FUP524399 GEL524398:GEL524399 GOH524398:GOH524399 GYD524398:GYD524399 HHZ524398:HHZ524399 HRV524398:HRV524399 IBR524398:IBR524399 ILN524398:ILN524399 IVJ524398:IVJ524399 JFF524398:JFF524399 JPB524398:JPB524399 JYX524398:JYX524399 KIT524398:KIT524399 KSP524398:KSP524399 LCL524398:LCL524399 LMH524398:LMH524399 LWD524398:LWD524399 MFZ524398:MFZ524399 MPV524398:MPV524399 MZR524398:MZR524399 NJN524398:NJN524399 NTJ524398:NTJ524399 ODF524398:ODF524399 ONB524398:ONB524399 OWX524398:OWX524399 PGT524398:PGT524399 PQP524398:PQP524399 QAL524398:QAL524399 QKH524398:QKH524399 QUD524398:QUD524399 RDZ524398:RDZ524399 RNV524398:RNV524399 RXR524398:RXR524399 SHN524398:SHN524399 SRJ524398:SRJ524399 TBF524398:TBF524399 TLB524398:TLB524399 TUX524398:TUX524399 UET524398:UET524399 UOP524398:UOP524399 UYL524398:UYL524399 VIH524398:VIH524399 VSD524398:VSD524399 WBZ524398:WBZ524399 WLV524398:WLV524399 WVR524398:WVR524399 J589934:J589935 JF589934:JF589935 TB589934:TB589935 ACX589934:ACX589935 AMT589934:AMT589935 AWP589934:AWP589935 BGL589934:BGL589935 BQH589934:BQH589935 CAD589934:CAD589935 CJZ589934:CJZ589935 CTV589934:CTV589935 DDR589934:DDR589935 DNN589934:DNN589935 DXJ589934:DXJ589935 EHF589934:EHF589935 ERB589934:ERB589935 FAX589934:FAX589935 FKT589934:FKT589935 FUP589934:FUP589935 GEL589934:GEL589935 GOH589934:GOH589935 GYD589934:GYD589935 HHZ589934:HHZ589935 HRV589934:HRV589935 IBR589934:IBR589935 ILN589934:ILN589935 IVJ589934:IVJ589935 JFF589934:JFF589935 JPB589934:JPB589935 JYX589934:JYX589935 KIT589934:KIT589935 KSP589934:KSP589935 LCL589934:LCL589935 LMH589934:LMH589935 LWD589934:LWD589935 MFZ589934:MFZ589935 MPV589934:MPV589935 MZR589934:MZR589935 NJN589934:NJN589935 NTJ589934:NTJ589935 ODF589934:ODF589935 ONB589934:ONB589935 OWX589934:OWX589935 PGT589934:PGT589935 PQP589934:PQP589935 QAL589934:QAL589935 QKH589934:QKH589935 QUD589934:QUD589935 RDZ589934:RDZ589935 RNV589934:RNV589935 RXR589934:RXR589935 SHN589934:SHN589935 SRJ589934:SRJ589935 TBF589934:TBF589935 TLB589934:TLB589935 TUX589934:TUX589935 UET589934:UET589935 UOP589934:UOP589935 UYL589934:UYL589935 VIH589934:VIH589935 VSD589934:VSD589935 WBZ589934:WBZ589935 WLV589934:WLV589935 WVR589934:WVR589935 J655470:J655471 JF655470:JF655471 TB655470:TB655471 ACX655470:ACX655471 AMT655470:AMT655471 AWP655470:AWP655471 BGL655470:BGL655471 BQH655470:BQH655471 CAD655470:CAD655471 CJZ655470:CJZ655471 CTV655470:CTV655471 DDR655470:DDR655471 DNN655470:DNN655471 DXJ655470:DXJ655471 EHF655470:EHF655471 ERB655470:ERB655471 FAX655470:FAX655471 FKT655470:FKT655471 FUP655470:FUP655471 GEL655470:GEL655471 GOH655470:GOH655471 GYD655470:GYD655471 HHZ655470:HHZ655471 HRV655470:HRV655471 IBR655470:IBR655471 ILN655470:ILN655471 IVJ655470:IVJ655471 JFF655470:JFF655471 JPB655470:JPB655471 JYX655470:JYX655471 KIT655470:KIT655471 KSP655470:KSP655471 LCL655470:LCL655471 LMH655470:LMH655471 LWD655470:LWD655471 MFZ655470:MFZ655471 MPV655470:MPV655471 MZR655470:MZR655471 NJN655470:NJN655471 NTJ655470:NTJ655471 ODF655470:ODF655471 ONB655470:ONB655471 OWX655470:OWX655471 PGT655470:PGT655471 PQP655470:PQP655471 QAL655470:QAL655471 QKH655470:QKH655471 QUD655470:QUD655471 RDZ655470:RDZ655471 RNV655470:RNV655471 RXR655470:RXR655471 SHN655470:SHN655471 SRJ655470:SRJ655471 TBF655470:TBF655471 TLB655470:TLB655471 TUX655470:TUX655471 UET655470:UET655471 UOP655470:UOP655471 UYL655470:UYL655471 VIH655470:VIH655471 VSD655470:VSD655471 WBZ655470:WBZ655471 WLV655470:WLV655471 WVR655470:WVR655471 J721006:J721007 JF721006:JF721007 TB721006:TB721007 ACX721006:ACX721007 AMT721006:AMT721007 AWP721006:AWP721007 BGL721006:BGL721007 BQH721006:BQH721007 CAD721006:CAD721007 CJZ721006:CJZ721007 CTV721006:CTV721007 DDR721006:DDR721007 DNN721006:DNN721007 DXJ721006:DXJ721007 EHF721006:EHF721007 ERB721006:ERB721007 FAX721006:FAX721007 FKT721006:FKT721007 FUP721006:FUP721007 GEL721006:GEL721007 GOH721006:GOH721007 GYD721006:GYD721007 HHZ721006:HHZ721007 HRV721006:HRV721007 IBR721006:IBR721007 ILN721006:ILN721007 IVJ721006:IVJ721007 JFF721006:JFF721007 JPB721006:JPB721007 JYX721006:JYX721007 KIT721006:KIT721007 KSP721006:KSP721007 LCL721006:LCL721007 LMH721006:LMH721007 LWD721006:LWD721007 MFZ721006:MFZ721007 MPV721006:MPV721007 MZR721006:MZR721007 NJN721006:NJN721007 NTJ721006:NTJ721007 ODF721006:ODF721007 ONB721006:ONB721007 OWX721006:OWX721007 PGT721006:PGT721007 PQP721006:PQP721007 QAL721006:QAL721007 QKH721006:QKH721007 QUD721006:QUD721007 RDZ721006:RDZ721007 RNV721006:RNV721007 RXR721006:RXR721007 SHN721006:SHN721007 SRJ721006:SRJ721007 TBF721006:TBF721007 TLB721006:TLB721007 TUX721006:TUX721007 UET721006:UET721007 UOP721006:UOP721007 UYL721006:UYL721007 VIH721006:VIH721007 VSD721006:VSD721007 WBZ721006:WBZ721007 WLV721006:WLV721007 WVR721006:WVR721007 J786542:J786543 JF786542:JF786543 TB786542:TB786543 ACX786542:ACX786543 AMT786542:AMT786543 AWP786542:AWP786543 BGL786542:BGL786543 BQH786542:BQH786543 CAD786542:CAD786543 CJZ786542:CJZ786543 CTV786542:CTV786543 DDR786542:DDR786543 DNN786542:DNN786543 DXJ786542:DXJ786543 EHF786542:EHF786543 ERB786542:ERB786543 FAX786542:FAX786543 FKT786542:FKT786543 FUP786542:FUP786543 GEL786542:GEL786543 GOH786542:GOH786543 GYD786542:GYD786543 HHZ786542:HHZ786543 HRV786542:HRV786543 IBR786542:IBR786543 ILN786542:ILN786543 IVJ786542:IVJ786543 JFF786542:JFF786543 JPB786542:JPB786543 JYX786542:JYX786543 KIT786542:KIT786543 KSP786542:KSP786543 LCL786542:LCL786543 LMH786542:LMH786543 LWD786542:LWD786543 MFZ786542:MFZ786543 MPV786542:MPV786543 MZR786542:MZR786543 NJN786542:NJN786543 NTJ786542:NTJ786543 ODF786542:ODF786543 ONB786542:ONB786543 OWX786542:OWX786543 PGT786542:PGT786543 PQP786542:PQP786543 QAL786542:QAL786543 QKH786542:QKH786543 QUD786542:QUD786543 RDZ786542:RDZ786543 RNV786542:RNV786543 RXR786542:RXR786543 SHN786542:SHN786543 SRJ786542:SRJ786543 TBF786542:TBF786543 TLB786542:TLB786543 TUX786542:TUX786543 UET786542:UET786543 UOP786542:UOP786543 UYL786542:UYL786543 VIH786542:VIH786543 VSD786542:VSD786543 WBZ786542:WBZ786543 WLV786542:WLV786543 WVR786542:WVR786543 J852078:J852079 JF852078:JF852079 TB852078:TB852079 ACX852078:ACX852079 AMT852078:AMT852079 AWP852078:AWP852079 BGL852078:BGL852079 BQH852078:BQH852079 CAD852078:CAD852079 CJZ852078:CJZ852079 CTV852078:CTV852079 DDR852078:DDR852079 DNN852078:DNN852079 DXJ852078:DXJ852079 EHF852078:EHF852079 ERB852078:ERB852079 FAX852078:FAX852079 FKT852078:FKT852079 FUP852078:FUP852079 GEL852078:GEL852079 GOH852078:GOH852079 GYD852078:GYD852079 HHZ852078:HHZ852079 HRV852078:HRV852079 IBR852078:IBR852079 ILN852078:ILN852079 IVJ852078:IVJ852079 JFF852078:JFF852079 JPB852078:JPB852079 JYX852078:JYX852079 KIT852078:KIT852079 KSP852078:KSP852079 LCL852078:LCL852079 LMH852078:LMH852079 LWD852078:LWD852079 MFZ852078:MFZ852079 MPV852078:MPV852079 MZR852078:MZR852079 NJN852078:NJN852079 NTJ852078:NTJ852079 ODF852078:ODF852079 ONB852078:ONB852079 OWX852078:OWX852079 PGT852078:PGT852079 PQP852078:PQP852079 QAL852078:QAL852079 QKH852078:QKH852079 QUD852078:QUD852079 RDZ852078:RDZ852079 RNV852078:RNV852079 RXR852078:RXR852079 SHN852078:SHN852079 SRJ852078:SRJ852079 TBF852078:TBF852079 TLB852078:TLB852079 TUX852078:TUX852079 UET852078:UET852079 UOP852078:UOP852079 UYL852078:UYL852079 VIH852078:VIH852079 VSD852078:VSD852079 WBZ852078:WBZ852079 WLV852078:WLV852079 WVR852078:WVR852079 J917614:J917615 JF917614:JF917615 TB917614:TB917615 ACX917614:ACX917615 AMT917614:AMT917615 AWP917614:AWP917615 BGL917614:BGL917615 BQH917614:BQH917615 CAD917614:CAD917615 CJZ917614:CJZ917615 CTV917614:CTV917615 DDR917614:DDR917615 DNN917614:DNN917615 DXJ917614:DXJ917615 EHF917614:EHF917615 ERB917614:ERB917615 FAX917614:FAX917615 FKT917614:FKT917615 FUP917614:FUP917615 GEL917614:GEL917615 GOH917614:GOH917615 GYD917614:GYD917615 HHZ917614:HHZ917615 HRV917614:HRV917615 IBR917614:IBR917615 ILN917614:ILN917615 IVJ917614:IVJ917615 JFF917614:JFF917615 JPB917614:JPB917615 JYX917614:JYX917615 KIT917614:KIT917615 KSP917614:KSP917615 LCL917614:LCL917615 LMH917614:LMH917615 LWD917614:LWD917615 MFZ917614:MFZ917615 MPV917614:MPV917615 MZR917614:MZR917615 NJN917614:NJN917615 NTJ917614:NTJ917615 ODF917614:ODF917615 ONB917614:ONB917615 OWX917614:OWX917615 PGT917614:PGT917615 PQP917614:PQP917615 QAL917614:QAL917615 QKH917614:QKH917615 QUD917614:QUD917615 RDZ917614:RDZ917615 RNV917614:RNV917615 RXR917614:RXR917615 SHN917614:SHN917615 SRJ917614:SRJ917615 TBF917614:TBF917615 TLB917614:TLB917615 TUX917614:TUX917615 UET917614:UET917615 UOP917614:UOP917615 UYL917614:UYL917615 VIH917614:VIH917615 VSD917614:VSD917615 WBZ917614:WBZ917615 WLV917614:WLV917615 WVR917614:WVR917615 J983150:J983151 JF983150:JF983151 TB983150:TB983151 ACX983150:ACX983151 AMT983150:AMT983151 AWP983150:AWP983151 BGL983150:BGL983151 BQH983150:BQH983151 CAD983150:CAD983151 CJZ983150:CJZ983151 CTV983150:CTV983151 DDR983150:DDR983151 DNN983150:DNN983151 DXJ983150:DXJ983151 EHF983150:EHF983151 ERB983150:ERB983151 FAX983150:FAX983151 FKT983150:FKT983151 FUP983150:FUP983151 GEL983150:GEL983151 GOH983150:GOH983151 GYD983150:GYD983151 HHZ983150:HHZ983151 HRV983150:HRV983151 IBR983150:IBR983151 ILN983150:ILN983151 IVJ983150:IVJ983151 JFF983150:JFF983151 JPB983150:JPB983151 JYX983150:JYX983151 KIT983150:KIT983151 KSP983150:KSP983151 LCL983150:LCL983151 LMH983150:LMH983151 LWD983150:LWD983151 MFZ983150:MFZ983151 MPV983150:MPV983151 MZR983150:MZR983151 NJN983150:NJN983151 NTJ983150:NTJ983151 ODF983150:ODF983151 ONB983150:ONB983151 OWX983150:OWX983151 PGT983150:PGT983151 PQP983150:PQP983151 QAL983150:QAL983151 QKH983150:QKH983151 QUD983150:QUD983151 RDZ983150:RDZ983151 RNV983150:RNV983151 RXR983150:RXR983151 SHN983150:SHN983151 SRJ983150:SRJ983151 TBF983150:TBF983151 TLB983150:TLB983151 TUX983150:TUX983151 UET983150:UET983151 UOP983150:UOP983151 UYL983150:UYL983151 VIH983150:VIH983151 VSD983150:VSD983151 WBZ983150:WBZ983151 WLV983150:WLV983151 WVR983150:WVR983151" xr:uid="{D104DF2E-CEB0-4E99-8F1C-DDA5A32B41EB}"/>
  </dataValidations>
  <pageMargins left="0.2" right="0.2" top="0.36" bottom="0.41" header="0.3" footer="0.3"/>
  <pageSetup paperSize="9" scale="7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F973E-194A-4AC7-A4C5-28B2FD5BF6F1}">
  <dimension ref="A1:G26"/>
  <sheetViews>
    <sheetView workbookViewId="0">
      <selection activeCell="D2" sqref="D2"/>
    </sheetView>
  </sheetViews>
  <sheetFormatPr defaultRowHeight="19.5"/>
  <cols>
    <col min="1" max="1" width="6.75" style="545" customWidth="1"/>
    <col min="2" max="2" width="6.375" style="545" bestFit="1" customWidth="1"/>
    <col min="3" max="3" width="12.5" style="545" bestFit="1" customWidth="1"/>
    <col min="4" max="4" width="25.625" style="545" bestFit="1" customWidth="1"/>
    <col min="5" max="5" width="5.875" style="545" bestFit="1" customWidth="1"/>
    <col min="6" max="6" width="24.75" style="545" customWidth="1"/>
    <col min="7" max="7" width="15.875" style="545" bestFit="1" customWidth="1"/>
    <col min="8" max="256" width="9" style="545"/>
    <col min="257" max="257" width="6.75" style="545" customWidth="1"/>
    <col min="258" max="258" width="6.375" style="545" bestFit="1" customWidth="1"/>
    <col min="259" max="259" width="12.5" style="545" bestFit="1" customWidth="1"/>
    <col min="260" max="260" width="25.625" style="545" bestFit="1" customWidth="1"/>
    <col min="261" max="261" width="5.875" style="545" bestFit="1" customWidth="1"/>
    <col min="262" max="262" width="24.75" style="545" customWidth="1"/>
    <col min="263" max="263" width="15.875" style="545" bestFit="1" customWidth="1"/>
    <col min="264" max="512" width="9" style="545"/>
    <col min="513" max="513" width="6.75" style="545" customWidth="1"/>
    <col min="514" max="514" width="6.375" style="545" bestFit="1" customWidth="1"/>
    <col min="515" max="515" width="12.5" style="545" bestFit="1" customWidth="1"/>
    <col min="516" max="516" width="25.625" style="545" bestFit="1" customWidth="1"/>
    <col min="517" max="517" width="5.875" style="545" bestFit="1" customWidth="1"/>
    <col min="518" max="518" width="24.75" style="545" customWidth="1"/>
    <col min="519" max="519" width="15.875" style="545" bestFit="1" customWidth="1"/>
    <col min="520" max="768" width="9" style="545"/>
    <col min="769" max="769" width="6.75" style="545" customWidth="1"/>
    <col min="770" max="770" width="6.375" style="545" bestFit="1" customWidth="1"/>
    <col min="771" max="771" width="12.5" style="545" bestFit="1" customWidth="1"/>
    <col min="772" max="772" width="25.625" style="545" bestFit="1" customWidth="1"/>
    <col min="773" max="773" width="5.875" style="545" bestFit="1" customWidth="1"/>
    <col min="774" max="774" width="24.75" style="545" customWidth="1"/>
    <col min="775" max="775" width="15.875" style="545" bestFit="1" customWidth="1"/>
    <col min="776" max="1024" width="9" style="545"/>
    <col min="1025" max="1025" width="6.75" style="545" customWidth="1"/>
    <col min="1026" max="1026" width="6.375" style="545" bestFit="1" customWidth="1"/>
    <col min="1027" max="1027" width="12.5" style="545" bestFit="1" customWidth="1"/>
    <col min="1028" max="1028" width="25.625" style="545" bestFit="1" customWidth="1"/>
    <col min="1029" max="1029" width="5.875" style="545" bestFit="1" customWidth="1"/>
    <col min="1030" max="1030" width="24.75" style="545" customWidth="1"/>
    <col min="1031" max="1031" width="15.875" style="545" bestFit="1" customWidth="1"/>
    <col min="1032" max="1280" width="9" style="545"/>
    <col min="1281" max="1281" width="6.75" style="545" customWidth="1"/>
    <col min="1282" max="1282" width="6.375" style="545" bestFit="1" customWidth="1"/>
    <col min="1283" max="1283" width="12.5" style="545" bestFit="1" customWidth="1"/>
    <col min="1284" max="1284" width="25.625" style="545" bestFit="1" customWidth="1"/>
    <col min="1285" max="1285" width="5.875" style="545" bestFit="1" customWidth="1"/>
    <col min="1286" max="1286" width="24.75" style="545" customWidth="1"/>
    <col min="1287" max="1287" width="15.875" style="545" bestFit="1" customWidth="1"/>
    <col min="1288" max="1536" width="9" style="545"/>
    <col min="1537" max="1537" width="6.75" style="545" customWidth="1"/>
    <col min="1538" max="1538" width="6.375" style="545" bestFit="1" customWidth="1"/>
    <col min="1539" max="1539" width="12.5" style="545" bestFit="1" customWidth="1"/>
    <col min="1540" max="1540" width="25.625" style="545" bestFit="1" customWidth="1"/>
    <col min="1541" max="1541" width="5.875" style="545" bestFit="1" customWidth="1"/>
    <col min="1542" max="1542" width="24.75" style="545" customWidth="1"/>
    <col min="1543" max="1543" width="15.875" style="545" bestFit="1" customWidth="1"/>
    <col min="1544" max="1792" width="9" style="545"/>
    <col min="1793" max="1793" width="6.75" style="545" customWidth="1"/>
    <col min="1794" max="1794" width="6.375" style="545" bestFit="1" customWidth="1"/>
    <col min="1795" max="1795" width="12.5" style="545" bestFit="1" customWidth="1"/>
    <col min="1796" max="1796" width="25.625" style="545" bestFit="1" customWidth="1"/>
    <col min="1797" max="1797" width="5.875" style="545" bestFit="1" customWidth="1"/>
    <col min="1798" max="1798" width="24.75" style="545" customWidth="1"/>
    <col min="1799" max="1799" width="15.875" style="545" bestFit="1" customWidth="1"/>
    <col min="1800" max="2048" width="9" style="545"/>
    <col min="2049" max="2049" width="6.75" style="545" customWidth="1"/>
    <col min="2050" max="2050" width="6.375" style="545" bestFit="1" customWidth="1"/>
    <col min="2051" max="2051" width="12.5" style="545" bestFit="1" customWidth="1"/>
    <col min="2052" max="2052" width="25.625" style="545" bestFit="1" customWidth="1"/>
    <col min="2053" max="2053" width="5.875" style="545" bestFit="1" customWidth="1"/>
    <col min="2054" max="2054" width="24.75" style="545" customWidth="1"/>
    <col min="2055" max="2055" width="15.875" style="545" bestFit="1" customWidth="1"/>
    <col min="2056" max="2304" width="9" style="545"/>
    <col min="2305" max="2305" width="6.75" style="545" customWidth="1"/>
    <col min="2306" max="2306" width="6.375" style="545" bestFit="1" customWidth="1"/>
    <col min="2307" max="2307" width="12.5" style="545" bestFit="1" customWidth="1"/>
    <col min="2308" max="2308" width="25.625" style="545" bestFit="1" customWidth="1"/>
    <col min="2309" max="2309" width="5.875" style="545" bestFit="1" customWidth="1"/>
    <col min="2310" max="2310" width="24.75" style="545" customWidth="1"/>
    <col min="2311" max="2311" width="15.875" style="545" bestFit="1" customWidth="1"/>
    <col min="2312" max="2560" width="9" style="545"/>
    <col min="2561" max="2561" width="6.75" style="545" customWidth="1"/>
    <col min="2562" max="2562" width="6.375" style="545" bestFit="1" customWidth="1"/>
    <col min="2563" max="2563" width="12.5" style="545" bestFit="1" customWidth="1"/>
    <col min="2564" max="2564" width="25.625" style="545" bestFit="1" customWidth="1"/>
    <col min="2565" max="2565" width="5.875" style="545" bestFit="1" customWidth="1"/>
    <col min="2566" max="2566" width="24.75" style="545" customWidth="1"/>
    <col min="2567" max="2567" width="15.875" style="545" bestFit="1" customWidth="1"/>
    <col min="2568" max="2816" width="9" style="545"/>
    <col min="2817" max="2817" width="6.75" style="545" customWidth="1"/>
    <col min="2818" max="2818" width="6.375" style="545" bestFit="1" customWidth="1"/>
    <col min="2819" max="2819" width="12.5" style="545" bestFit="1" customWidth="1"/>
    <col min="2820" max="2820" width="25.625" style="545" bestFit="1" customWidth="1"/>
    <col min="2821" max="2821" width="5.875" style="545" bestFit="1" customWidth="1"/>
    <col min="2822" max="2822" width="24.75" style="545" customWidth="1"/>
    <col min="2823" max="2823" width="15.875" style="545" bestFit="1" customWidth="1"/>
    <col min="2824" max="3072" width="9" style="545"/>
    <col min="3073" max="3073" width="6.75" style="545" customWidth="1"/>
    <col min="3074" max="3074" width="6.375" style="545" bestFit="1" customWidth="1"/>
    <col min="3075" max="3075" width="12.5" style="545" bestFit="1" customWidth="1"/>
    <col min="3076" max="3076" width="25.625" style="545" bestFit="1" customWidth="1"/>
    <col min="3077" max="3077" width="5.875" style="545" bestFit="1" customWidth="1"/>
    <col min="3078" max="3078" width="24.75" style="545" customWidth="1"/>
    <col min="3079" max="3079" width="15.875" style="545" bestFit="1" customWidth="1"/>
    <col min="3080" max="3328" width="9" style="545"/>
    <col min="3329" max="3329" width="6.75" style="545" customWidth="1"/>
    <col min="3330" max="3330" width="6.375" style="545" bestFit="1" customWidth="1"/>
    <col min="3331" max="3331" width="12.5" style="545" bestFit="1" customWidth="1"/>
    <col min="3332" max="3332" width="25.625" style="545" bestFit="1" customWidth="1"/>
    <col min="3333" max="3333" width="5.875" style="545" bestFit="1" customWidth="1"/>
    <col min="3334" max="3334" width="24.75" style="545" customWidth="1"/>
    <col min="3335" max="3335" width="15.875" style="545" bestFit="1" customWidth="1"/>
    <col min="3336" max="3584" width="9" style="545"/>
    <col min="3585" max="3585" width="6.75" style="545" customWidth="1"/>
    <col min="3586" max="3586" width="6.375" style="545" bestFit="1" customWidth="1"/>
    <col min="3587" max="3587" width="12.5" style="545" bestFit="1" customWidth="1"/>
    <col min="3588" max="3588" width="25.625" style="545" bestFit="1" customWidth="1"/>
    <col min="3589" max="3589" width="5.875" style="545" bestFit="1" customWidth="1"/>
    <col min="3590" max="3590" width="24.75" style="545" customWidth="1"/>
    <col min="3591" max="3591" width="15.875" style="545" bestFit="1" customWidth="1"/>
    <col min="3592" max="3840" width="9" style="545"/>
    <col min="3841" max="3841" width="6.75" style="545" customWidth="1"/>
    <col min="3842" max="3842" width="6.375" style="545" bestFit="1" customWidth="1"/>
    <col min="3843" max="3843" width="12.5" style="545" bestFit="1" customWidth="1"/>
    <col min="3844" max="3844" width="25.625" style="545" bestFit="1" customWidth="1"/>
    <col min="3845" max="3845" width="5.875" style="545" bestFit="1" customWidth="1"/>
    <col min="3846" max="3846" width="24.75" style="545" customWidth="1"/>
    <col min="3847" max="3847" width="15.875" style="545" bestFit="1" customWidth="1"/>
    <col min="3848" max="4096" width="9" style="545"/>
    <col min="4097" max="4097" width="6.75" style="545" customWidth="1"/>
    <col min="4098" max="4098" width="6.375" style="545" bestFit="1" customWidth="1"/>
    <col min="4099" max="4099" width="12.5" style="545" bestFit="1" customWidth="1"/>
    <col min="4100" max="4100" width="25.625" style="545" bestFit="1" customWidth="1"/>
    <col min="4101" max="4101" width="5.875" style="545" bestFit="1" customWidth="1"/>
    <col min="4102" max="4102" width="24.75" style="545" customWidth="1"/>
    <col min="4103" max="4103" width="15.875" style="545" bestFit="1" customWidth="1"/>
    <col min="4104" max="4352" width="9" style="545"/>
    <col min="4353" max="4353" width="6.75" style="545" customWidth="1"/>
    <col min="4354" max="4354" width="6.375" style="545" bestFit="1" customWidth="1"/>
    <col min="4355" max="4355" width="12.5" style="545" bestFit="1" customWidth="1"/>
    <col min="4356" max="4356" width="25.625" style="545" bestFit="1" customWidth="1"/>
    <col min="4357" max="4357" width="5.875" style="545" bestFit="1" customWidth="1"/>
    <col min="4358" max="4358" width="24.75" style="545" customWidth="1"/>
    <col min="4359" max="4359" width="15.875" style="545" bestFit="1" customWidth="1"/>
    <col min="4360" max="4608" width="9" style="545"/>
    <col min="4609" max="4609" width="6.75" style="545" customWidth="1"/>
    <col min="4610" max="4610" width="6.375" style="545" bestFit="1" customWidth="1"/>
    <col min="4611" max="4611" width="12.5" style="545" bestFit="1" customWidth="1"/>
    <col min="4612" max="4612" width="25.625" style="545" bestFit="1" customWidth="1"/>
    <col min="4613" max="4613" width="5.875" style="545" bestFit="1" customWidth="1"/>
    <col min="4614" max="4614" width="24.75" style="545" customWidth="1"/>
    <col min="4615" max="4615" width="15.875" style="545" bestFit="1" customWidth="1"/>
    <col min="4616" max="4864" width="9" style="545"/>
    <col min="4865" max="4865" width="6.75" style="545" customWidth="1"/>
    <col min="4866" max="4866" width="6.375" style="545" bestFit="1" customWidth="1"/>
    <col min="4867" max="4867" width="12.5" style="545" bestFit="1" customWidth="1"/>
    <col min="4868" max="4868" width="25.625" style="545" bestFit="1" customWidth="1"/>
    <col min="4869" max="4869" width="5.875" style="545" bestFit="1" customWidth="1"/>
    <col min="4870" max="4870" width="24.75" style="545" customWidth="1"/>
    <col min="4871" max="4871" width="15.875" style="545" bestFit="1" customWidth="1"/>
    <col min="4872" max="5120" width="9" style="545"/>
    <col min="5121" max="5121" width="6.75" style="545" customWidth="1"/>
    <col min="5122" max="5122" width="6.375" style="545" bestFit="1" customWidth="1"/>
    <col min="5123" max="5123" width="12.5" style="545" bestFit="1" customWidth="1"/>
    <col min="5124" max="5124" width="25.625" style="545" bestFit="1" customWidth="1"/>
    <col min="5125" max="5125" width="5.875" style="545" bestFit="1" customWidth="1"/>
    <col min="5126" max="5126" width="24.75" style="545" customWidth="1"/>
    <col min="5127" max="5127" width="15.875" style="545" bestFit="1" customWidth="1"/>
    <col min="5128" max="5376" width="9" style="545"/>
    <col min="5377" max="5377" width="6.75" style="545" customWidth="1"/>
    <col min="5378" max="5378" width="6.375" style="545" bestFit="1" customWidth="1"/>
    <col min="5379" max="5379" width="12.5" style="545" bestFit="1" customWidth="1"/>
    <col min="5380" max="5380" width="25.625" style="545" bestFit="1" customWidth="1"/>
    <col min="5381" max="5381" width="5.875" style="545" bestFit="1" customWidth="1"/>
    <col min="5382" max="5382" width="24.75" style="545" customWidth="1"/>
    <col min="5383" max="5383" width="15.875" style="545" bestFit="1" customWidth="1"/>
    <col min="5384" max="5632" width="9" style="545"/>
    <col min="5633" max="5633" width="6.75" style="545" customWidth="1"/>
    <col min="5634" max="5634" width="6.375" style="545" bestFit="1" customWidth="1"/>
    <col min="5635" max="5635" width="12.5" style="545" bestFit="1" customWidth="1"/>
    <col min="5636" max="5636" width="25.625" style="545" bestFit="1" customWidth="1"/>
    <col min="5637" max="5637" width="5.875" style="545" bestFit="1" customWidth="1"/>
    <col min="5638" max="5638" width="24.75" style="545" customWidth="1"/>
    <col min="5639" max="5639" width="15.875" style="545" bestFit="1" customWidth="1"/>
    <col min="5640" max="5888" width="9" style="545"/>
    <col min="5889" max="5889" width="6.75" style="545" customWidth="1"/>
    <col min="5890" max="5890" width="6.375" style="545" bestFit="1" customWidth="1"/>
    <col min="5891" max="5891" width="12.5" style="545" bestFit="1" customWidth="1"/>
    <col min="5892" max="5892" width="25.625" style="545" bestFit="1" customWidth="1"/>
    <col min="5893" max="5893" width="5.875" style="545" bestFit="1" customWidth="1"/>
    <col min="5894" max="5894" width="24.75" style="545" customWidth="1"/>
    <col min="5895" max="5895" width="15.875" style="545" bestFit="1" customWidth="1"/>
    <col min="5896" max="6144" width="9" style="545"/>
    <col min="6145" max="6145" width="6.75" style="545" customWidth="1"/>
    <col min="6146" max="6146" width="6.375" style="545" bestFit="1" customWidth="1"/>
    <col min="6147" max="6147" width="12.5" style="545" bestFit="1" customWidth="1"/>
    <col min="6148" max="6148" width="25.625" style="545" bestFit="1" customWidth="1"/>
    <col min="6149" max="6149" width="5.875" style="545" bestFit="1" customWidth="1"/>
    <col min="6150" max="6150" width="24.75" style="545" customWidth="1"/>
    <col min="6151" max="6151" width="15.875" style="545" bestFit="1" customWidth="1"/>
    <col min="6152" max="6400" width="9" style="545"/>
    <col min="6401" max="6401" width="6.75" style="545" customWidth="1"/>
    <col min="6402" max="6402" width="6.375" style="545" bestFit="1" customWidth="1"/>
    <col min="6403" max="6403" width="12.5" style="545" bestFit="1" customWidth="1"/>
    <col min="6404" max="6404" width="25.625" style="545" bestFit="1" customWidth="1"/>
    <col min="6405" max="6405" width="5.875" style="545" bestFit="1" customWidth="1"/>
    <col min="6406" max="6406" width="24.75" style="545" customWidth="1"/>
    <col min="6407" max="6407" width="15.875" style="545" bestFit="1" customWidth="1"/>
    <col min="6408" max="6656" width="9" style="545"/>
    <col min="6657" max="6657" width="6.75" style="545" customWidth="1"/>
    <col min="6658" max="6658" width="6.375" style="545" bestFit="1" customWidth="1"/>
    <col min="6659" max="6659" width="12.5" style="545" bestFit="1" customWidth="1"/>
    <col min="6660" max="6660" width="25.625" style="545" bestFit="1" customWidth="1"/>
    <col min="6661" max="6661" width="5.875" style="545" bestFit="1" customWidth="1"/>
    <col min="6662" max="6662" width="24.75" style="545" customWidth="1"/>
    <col min="6663" max="6663" width="15.875" style="545" bestFit="1" customWidth="1"/>
    <col min="6664" max="6912" width="9" style="545"/>
    <col min="6913" max="6913" width="6.75" style="545" customWidth="1"/>
    <col min="6914" max="6914" width="6.375" style="545" bestFit="1" customWidth="1"/>
    <col min="6915" max="6915" width="12.5" style="545" bestFit="1" customWidth="1"/>
    <col min="6916" max="6916" width="25.625" style="545" bestFit="1" customWidth="1"/>
    <col min="6917" max="6917" width="5.875" style="545" bestFit="1" customWidth="1"/>
    <col min="6918" max="6918" width="24.75" style="545" customWidth="1"/>
    <col min="6919" max="6919" width="15.875" style="545" bestFit="1" customWidth="1"/>
    <col min="6920" max="7168" width="9" style="545"/>
    <col min="7169" max="7169" width="6.75" style="545" customWidth="1"/>
    <col min="7170" max="7170" width="6.375" style="545" bestFit="1" customWidth="1"/>
    <col min="7171" max="7171" width="12.5" style="545" bestFit="1" customWidth="1"/>
    <col min="7172" max="7172" width="25.625" style="545" bestFit="1" customWidth="1"/>
    <col min="7173" max="7173" width="5.875" style="545" bestFit="1" customWidth="1"/>
    <col min="7174" max="7174" width="24.75" style="545" customWidth="1"/>
    <col min="7175" max="7175" width="15.875" style="545" bestFit="1" customWidth="1"/>
    <col min="7176" max="7424" width="9" style="545"/>
    <col min="7425" max="7425" width="6.75" style="545" customWidth="1"/>
    <col min="7426" max="7426" width="6.375" style="545" bestFit="1" customWidth="1"/>
    <col min="7427" max="7427" width="12.5" style="545" bestFit="1" customWidth="1"/>
    <col min="7428" max="7428" width="25.625" style="545" bestFit="1" customWidth="1"/>
    <col min="7429" max="7429" width="5.875" style="545" bestFit="1" customWidth="1"/>
    <col min="7430" max="7430" width="24.75" style="545" customWidth="1"/>
    <col min="7431" max="7431" width="15.875" style="545" bestFit="1" customWidth="1"/>
    <col min="7432" max="7680" width="9" style="545"/>
    <col min="7681" max="7681" width="6.75" style="545" customWidth="1"/>
    <col min="7682" max="7682" width="6.375" style="545" bestFit="1" customWidth="1"/>
    <col min="7683" max="7683" width="12.5" style="545" bestFit="1" customWidth="1"/>
    <col min="7684" max="7684" width="25.625" style="545" bestFit="1" customWidth="1"/>
    <col min="7685" max="7685" width="5.875" style="545" bestFit="1" customWidth="1"/>
    <col min="7686" max="7686" width="24.75" style="545" customWidth="1"/>
    <col min="7687" max="7687" width="15.875" style="545" bestFit="1" customWidth="1"/>
    <col min="7688" max="7936" width="9" style="545"/>
    <col min="7937" max="7937" width="6.75" style="545" customWidth="1"/>
    <col min="7938" max="7938" width="6.375" style="545" bestFit="1" customWidth="1"/>
    <col min="7939" max="7939" width="12.5" style="545" bestFit="1" customWidth="1"/>
    <col min="7940" max="7940" width="25.625" style="545" bestFit="1" customWidth="1"/>
    <col min="7941" max="7941" width="5.875" style="545" bestFit="1" customWidth="1"/>
    <col min="7942" max="7942" width="24.75" style="545" customWidth="1"/>
    <col min="7943" max="7943" width="15.875" style="545" bestFit="1" customWidth="1"/>
    <col min="7944" max="8192" width="9" style="545"/>
    <col min="8193" max="8193" width="6.75" style="545" customWidth="1"/>
    <col min="8194" max="8194" width="6.375" style="545" bestFit="1" customWidth="1"/>
    <col min="8195" max="8195" width="12.5" style="545" bestFit="1" customWidth="1"/>
    <col min="8196" max="8196" width="25.625" style="545" bestFit="1" customWidth="1"/>
    <col min="8197" max="8197" width="5.875" style="545" bestFit="1" customWidth="1"/>
    <col min="8198" max="8198" width="24.75" style="545" customWidth="1"/>
    <col min="8199" max="8199" width="15.875" style="545" bestFit="1" customWidth="1"/>
    <col min="8200" max="8448" width="9" style="545"/>
    <col min="8449" max="8449" width="6.75" style="545" customWidth="1"/>
    <col min="8450" max="8450" width="6.375" style="545" bestFit="1" customWidth="1"/>
    <col min="8451" max="8451" width="12.5" style="545" bestFit="1" customWidth="1"/>
    <col min="8452" max="8452" width="25.625" style="545" bestFit="1" customWidth="1"/>
    <col min="8453" max="8453" width="5.875" style="545" bestFit="1" customWidth="1"/>
    <col min="8454" max="8454" width="24.75" style="545" customWidth="1"/>
    <col min="8455" max="8455" width="15.875" style="545" bestFit="1" customWidth="1"/>
    <col min="8456" max="8704" width="9" style="545"/>
    <col min="8705" max="8705" width="6.75" style="545" customWidth="1"/>
    <col min="8706" max="8706" width="6.375" style="545" bestFit="1" customWidth="1"/>
    <col min="8707" max="8707" width="12.5" style="545" bestFit="1" customWidth="1"/>
    <col min="8708" max="8708" width="25.625" style="545" bestFit="1" customWidth="1"/>
    <col min="8709" max="8709" width="5.875" style="545" bestFit="1" customWidth="1"/>
    <col min="8710" max="8710" width="24.75" style="545" customWidth="1"/>
    <col min="8711" max="8711" width="15.875" style="545" bestFit="1" customWidth="1"/>
    <col min="8712" max="8960" width="9" style="545"/>
    <col min="8961" max="8961" width="6.75" style="545" customWidth="1"/>
    <col min="8962" max="8962" width="6.375" style="545" bestFit="1" customWidth="1"/>
    <col min="8963" max="8963" width="12.5" style="545" bestFit="1" customWidth="1"/>
    <col min="8964" max="8964" width="25.625" style="545" bestFit="1" customWidth="1"/>
    <col min="8965" max="8965" width="5.875" style="545" bestFit="1" customWidth="1"/>
    <col min="8966" max="8966" width="24.75" style="545" customWidth="1"/>
    <col min="8967" max="8967" width="15.875" style="545" bestFit="1" customWidth="1"/>
    <col min="8968" max="9216" width="9" style="545"/>
    <col min="9217" max="9217" width="6.75" style="545" customWidth="1"/>
    <col min="9218" max="9218" width="6.375" style="545" bestFit="1" customWidth="1"/>
    <col min="9219" max="9219" width="12.5" style="545" bestFit="1" customWidth="1"/>
    <col min="9220" max="9220" width="25.625" style="545" bestFit="1" customWidth="1"/>
    <col min="9221" max="9221" width="5.875" style="545" bestFit="1" customWidth="1"/>
    <col min="9222" max="9222" width="24.75" style="545" customWidth="1"/>
    <col min="9223" max="9223" width="15.875" style="545" bestFit="1" customWidth="1"/>
    <col min="9224" max="9472" width="9" style="545"/>
    <col min="9473" max="9473" width="6.75" style="545" customWidth="1"/>
    <col min="9474" max="9474" width="6.375" style="545" bestFit="1" customWidth="1"/>
    <col min="9475" max="9475" width="12.5" style="545" bestFit="1" customWidth="1"/>
    <col min="9476" max="9476" width="25.625" style="545" bestFit="1" customWidth="1"/>
    <col min="9477" max="9477" width="5.875" style="545" bestFit="1" customWidth="1"/>
    <col min="9478" max="9478" width="24.75" style="545" customWidth="1"/>
    <col min="9479" max="9479" width="15.875" style="545" bestFit="1" customWidth="1"/>
    <col min="9480" max="9728" width="9" style="545"/>
    <col min="9729" max="9729" width="6.75" style="545" customWidth="1"/>
    <col min="9730" max="9730" width="6.375" style="545" bestFit="1" customWidth="1"/>
    <col min="9731" max="9731" width="12.5" style="545" bestFit="1" customWidth="1"/>
    <col min="9732" max="9732" width="25.625" style="545" bestFit="1" customWidth="1"/>
    <col min="9733" max="9733" width="5.875" style="545" bestFit="1" customWidth="1"/>
    <col min="9734" max="9734" width="24.75" style="545" customWidth="1"/>
    <col min="9735" max="9735" width="15.875" style="545" bestFit="1" customWidth="1"/>
    <col min="9736" max="9984" width="9" style="545"/>
    <col min="9985" max="9985" width="6.75" style="545" customWidth="1"/>
    <col min="9986" max="9986" width="6.375" style="545" bestFit="1" customWidth="1"/>
    <col min="9987" max="9987" width="12.5" style="545" bestFit="1" customWidth="1"/>
    <col min="9988" max="9988" width="25.625" style="545" bestFit="1" customWidth="1"/>
    <col min="9989" max="9989" width="5.875" style="545" bestFit="1" customWidth="1"/>
    <col min="9990" max="9990" width="24.75" style="545" customWidth="1"/>
    <col min="9991" max="9991" width="15.875" style="545" bestFit="1" customWidth="1"/>
    <col min="9992" max="10240" width="9" style="545"/>
    <col min="10241" max="10241" width="6.75" style="545" customWidth="1"/>
    <col min="10242" max="10242" width="6.375" style="545" bestFit="1" customWidth="1"/>
    <col min="10243" max="10243" width="12.5" style="545" bestFit="1" customWidth="1"/>
    <col min="10244" max="10244" width="25.625" style="545" bestFit="1" customWidth="1"/>
    <col min="10245" max="10245" width="5.875" style="545" bestFit="1" customWidth="1"/>
    <col min="10246" max="10246" width="24.75" style="545" customWidth="1"/>
    <col min="10247" max="10247" width="15.875" style="545" bestFit="1" customWidth="1"/>
    <col min="10248" max="10496" width="9" style="545"/>
    <col min="10497" max="10497" width="6.75" style="545" customWidth="1"/>
    <col min="10498" max="10498" width="6.375" style="545" bestFit="1" customWidth="1"/>
    <col min="10499" max="10499" width="12.5" style="545" bestFit="1" customWidth="1"/>
    <col min="10500" max="10500" width="25.625" style="545" bestFit="1" customWidth="1"/>
    <col min="10501" max="10501" width="5.875" style="545" bestFit="1" customWidth="1"/>
    <col min="10502" max="10502" width="24.75" style="545" customWidth="1"/>
    <col min="10503" max="10503" width="15.875" style="545" bestFit="1" customWidth="1"/>
    <col min="10504" max="10752" width="9" style="545"/>
    <col min="10753" max="10753" width="6.75" style="545" customWidth="1"/>
    <col min="10754" max="10754" width="6.375" style="545" bestFit="1" customWidth="1"/>
    <col min="10755" max="10755" width="12.5" style="545" bestFit="1" customWidth="1"/>
    <col min="10756" max="10756" width="25.625" style="545" bestFit="1" customWidth="1"/>
    <col min="10757" max="10757" width="5.875" style="545" bestFit="1" customWidth="1"/>
    <col min="10758" max="10758" width="24.75" style="545" customWidth="1"/>
    <col min="10759" max="10759" width="15.875" style="545" bestFit="1" customWidth="1"/>
    <col min="10760" max="11008" width="9" style="545"/>
    <col min="11009" max="11009" width="6.75" style="545" customWidth="1"/>
    <col min="11010" max="11010" width="6.375" style="545" bestFit="1" customWidth="1"/>
    <col min="11011" max="11011" width="12.5" style="545" bestFit="1" customWidth="1"/>
    <col min="11012" max="11012" width="25.625" style="545" bestFit="1" customWidth="1"/>
    <col min="11013" max="11013" width="5.875" style="545" bestFit="1" customWidth="1"/>
    <col min="11014" max="11014" width="24.75" style="545" customWidth="1"/>
    <col min="11015" max="11015" width="15.875" style="545" bestFit="1" customWidth="1"/>
    <col min="11016" max="11264" width="9" style="545"/>
    <col min="11265" max="11265" width="6.75" style="545" customWidth="1"/>
    <col min="11266" max="11266" width="6.375" style="545" bestFit="1" customWidth="1"/>
    <col min="11267" max="11267" width="12.5" style="545" bestFit="1" customWidth="1"/>
    <col min="11268" max="11268" width="25.625" style="545" bestFit="1" customWidth="1"/>
    <col min="11269" max="11269" width="5.875" style="545" bestFit="1" customWidth="1"/>
    <col min="11270" max="11270" width="24.75" style="545" customWidth="1"/>
    <col min="11271" max="11271" width="15.875" style="545" bestFit="1" customWidth="1"/>
    <col min="11272" max="11520" width="9" style="545"/>
    <col min="11521" max="11521" width="6.75" style="545" customWidth="1"/>
    <col min="11522" max="11522" width="6.375" style="545" bestFit="1" customWidth="1"/>
    <col min="11523" max="11523" width="12.5" style="545" bestFit="1" customWidth="1"/>
    <col min="11524" max="11524" width="25.625" style="545" bestFit="1" customWidth="1"/>
    <col min="11525" max="11525" width="5.875" style="545" bestFit="1" customWidth="1"/>
    <col min="11526" max="11526" width="24.75" style="545" customWidth="1"/>
    <col min="11527" max="11527" width="15.875" style="545" bestFit="1" customWidth="1"/>
    <col min="11528" max="11776" width="9" style="545"/>
    <col min="11777" max="11777" width="6.75" style="545" customWidth="1"/>
    <col min="11778" max="11778" width="6.375" style="545" bestFit="1" customWidth="1"/>
    <col min="11779" max="11779" width="12.5" style="545" bestFit="1" customWidth="1"/>
    <col min="11780" max="11780" width="25.625" style="545" bestFit="1" customWidth="1"/>
    <col min="11781" max="11781" width="5.875" style="545" bestFit="1" customWidth="1"/>
    <col min="11782" max="11782" width="24.75" style="545" customWidth="1"/>
    <col min="11783" max="11783" width="15.875" style="545" bestFit="1" customWidth="1"/>
    <col min="11784" max="12032" width="9" style="545"/>
    <col min="12033" max="12033" width="6.75" style="545" customWidth="1"/>
    <col min="12034" max="12034" width="6.375" style="545" bestFit="1" customWidth="1"/>
    <col min="12035" max="12035" width="12.5" style="545" bestFit="1" customWidth="1"/>
    <col min="12036" max="12036" width="25.625" style="545" bestFit="1" customWidth="1"/>
    <col min="12037" max="12037" width="5.875" style="545" bestFit="1" customWidth="1"/>
    <col min="12038" max="12038" width="24.75" style="545" customWidth="1"/>
    <col min="12039" max="12039" width="15.875" style="545" bestFit="1" customWidth="1"/>
    <col min="12040" max="12288" width="9" style="545"/>
    <col min="12289" max="12289" width="6.75" style="545" customWidth="1"/>
    <col min="12290" max="12290" width="6.375" style="545" bestFit="1" customWidth="1"/>
    <col min="12291" max="12291" width="12.5" style="545" bestFit="1" customWidth="1"/>
    <col min="12292" max="12292" width="25.625" style="545" bestFit="1" customWidth="1"/>
    <col min="12293" max="12293" width="5.875" style="545" bestFit="1" customWidth="1"/>
    <col min="12294" max="12294" width="24.75" style="545" customWidth="1"/>
    <col min="12295" max="12295" width="15.875" style="545" bestFit="1" customWidth="1"/>
    <col min="12296" max="12544" width="9" style="545"/>
    <col min="12545" max="12545" width="6.75" style="545" customWidth="1"/>
    <col min="12546" max="12546" width="6.375" style="545" bestFit="1" customWidth="1"/>
    <col min="12547" max="12547" width="12.5" style="545" bestFit="1" customWidth="1"/>
    <col min="12548" max="12548" width="25.625" style="545" bestFit="1" customWidth="1"/>
    <col min="12549" max="12549" width="5.875" style="545" bestFit="1" customWidth="1"/>
    <col min="12550" max="12550" width="24.75" style="545" customWidth="1"/>
    <col min="12551" max="12551" width="15.875" style="545" bestFit="1" customWidth="1"/>
    <col min="12552" max="12800" width="9" style="545"/>
    <col min="12801" max="12801" width="6.75" style="545" customWidth="1"/>
    <col min="12802" max="12802" width="6.375" style="545" bestFit="1" customWidth="1"/>
    <col min="12803" max="12803" width="12.5" style="545" bestFit="1" customWidth="1"/>
    <col min="12804" max="12804" width="25.625" style="545" bestFit="1" customWidth="1"/>
    <col min="12805" max="12805" width="5.875" style="545" bestFit="1" customWidth="1"/>
    <col min="12806" max="12806" width="24.75" style="545" customWidth="1"/>
    <col min="12807" max="12807" width="15.875" style="545" bestFit="1" customWidth="1"/>
    <col min="12808" max="13056" width="9" style="545"/>
    <col min="13057" max="13057" width="6.75" style="545" customWidth="1"/>
    <col min="13058" max="13058" width="6.375" style="545" bestFit="1" customWidth="1"/>
    <col min="13059" max="13059" width="12.5" style="545" bestFit="1" customWidth="1"/>
    <col min="13060" max="13060" width="25.625" style="545" bestFit="1" customWidth="1"/>
    <col min="13061" max="13061" width="5.875" style="545" bestFit="1" customWidth="1"/>
    <col min="13062" max="13062" width="24.75" style="545" customWidth="1"/>
    <col min="13063" max="13063" width="15.875" style="545" bestFit="1" customWidth="1"/>
    <col min="13064" max="13312" width="9" style="545"/>
    <col min="13313" max="13313" width="6.75" style="545" customWidth="1"/>
    <col min="13314" max="13314" width="6.375" style="545" bestFit="1" customWidth="1"/>
    <col min="13315" max="13315" width="12.5" style="545" bestFit="1" customWidth="1"/>
    <col min="13316" max="13316" width="25.625" style="545" bestFit="1" customWidth="1"/>
    <col min="13317" max="13317" width="5.875" style="545" bestFit="1" customWidth="1"/>
    <col min="13318" max="13318" width="24.75" style="545" customWidth="1"/>
    <col min="13319" max="13319" width="15.875" style="545" bestFit="1" customWidth="1"/>
    <col min="13320" max="13568" width="9" style="545"/>
    <col min="13569" max="13569" width="6.75" style="545" customWidth="1"/>
    <col min="13570" max="13570" width="6.375" style="545" bestFit="1" customWidth="1"/>
    <col min="13571" max="13571" width="12.5" style="545" bestFit="1" customWidth="1"/>
    <col min="13572" max="13572" width="25.625" style="545" bestFit="1" customWidth="1"/>
    <col min="13573" max="13573" width="5.875" style="545" bestFit="1" customWidth="1"/>
    <col min="13574" max="13574" width="24.75" style="545" customWidth="1"/>
    <col min="13575" max="13575" width="15.875" style="545" bestFit="1" customWidth="1"/>
    <col min="13576" max="13824" width="9" style="545"/>
    <col min="13825" max="13825" width="6.75" style="545" customWidth="1"/>
    <col min="13826" max="13826" width="6.375" style="545" bestFit="1" customWidth="1"/>
    <col min="13827" max="13827" width="12.5" style="545" bestFit="1" customWidth="1"/>
    <col min="13828" max="13828" width="25.625" style="545" bestFit="1" customWidth="1"/>
    <col min="13829" max="13829" width="5.875" style="545" bestFit="1" customWidth="1"/>
    <col min="13830" max="13830" width="24.75" style="545" customWidth="1"/>
    <col min="13831" max="13831" width="15.875" style="545" bestFit="1" customWidth="1"/>
    <col min="13832" max="14080" width="9" style="545"/>
    <col min="14081" max="14081" width="6.75" style="545" customWidth="1"/>
    <col min="14082" max="14082" width="6.375" style="545" bestFit="1" customWidth="1"/>
    <col min="14083" max="14083" width="12.5" style="545" bestFit="1" customWidth="1"/>
    <col min="14084" max="14084" width="25.625" style="545" bestFit="1" customWidth="1"/>
    <col min="14085" max="14085" width="5.875" style="545" bestFit="1" customWidth="1"/>
    <col min="14086" max="14086" width="24.75" style="545" customWidth="1"/>
    <col min="14087" max="14087" width="15.875" style="545" bestFit="1" customWidth="1"/>
    <col min="14088" max="14336" width="9" style="545"/>
    <col min="14337" max="14337" width="6.75" style="545" customWidth="1"/>
    <col min="14338" max="14338" width="6.375" style="545" bestFit="1" customWidth="1"/>
    <col min="14339" max="14339" width="12.5" style="545" bestFit="1" customWidth="1"/>
    <col min="14340" max="14340" width="25.625" style="545" bestFit="1" customWidth="1"/>
    <col min="14341" max="14341" width="5.875" style="545" bestFit="1" customWidth="1"/>
    <col min="14342" max="14342" width="24.75" style="545" customWidth="1"/>
    <col min="14343" max="14343" width="15.875" style="545" bestFit="1" customWidth="1"/>
    <col min="14344" max="14592" width="9" style="545"/>
    <col min="14593" max="14593" width="6.75" style="545" customWidth="1"/>
    <col min="14594" max="14594" width="6.375" style="545" bestFit="1" customWidth="1"/>
    <col min="14595" max="14595" width="12.5" style="545" bestFit="1" customWidth="1"/>
    <col min="14596" max="14596" width="25.625" style="545" bestFit="1" customWidth="1"/>
    <col min="14597" max="14597" width="5.875" style="545" bestFit="1" customWidth="1"/>
    <col min="14598" max="14598" width="24.75" style="545" customWidth="1"/>
    <col min="14599" max="14599" width="15.875" style="545" bestFit="1" customWidth="1"/>
    <col min="14600" max="14848" width="9" style="545"/>
    <col min="14849" max="14849" width="6.75" style="545" customWidth="1"/>
    <col min="14850" max="14850" width="6.375" style="545" bestFit="1" customWidth="1"/>
    <col min="14851" max="14851" width="12.5" style="545" bestFit="1" customWidth="1"/>
    <col min="14852" max="14852" width="25.625" style="545" bestFit="1" customWidth="1"/>
    <col min="14853" max="14853" width="5.875" style="545" bestFit="1" customWidth="1"/>
    <col min="14854" max="14854" width="24.75" style="545" customWidth="1"/>
    <col min="14855" max="14855" width="15.875" style="545" bestFit="1" customWidth="1"/>
    <col min="14856" max="15104" width="9" style="545"/>
    <col min="15105" max="15105" width="6.75" style="545" customWidth="1"/>
    <col min="15106" max="15106" width="6.375" style="545" bestFit="1" customWidth="1"/>
    <col min="15107" max="15107" width="12.5" style="545" bestFit="1" customWidth="1"/>
    <col min="15108" max="15108" width="25.625" style="545" bestFit="1" customWidth="1"/>
    <col min="15109" max="15109" width="5.875" style="545" bestFit="1" customWidth="1"/>
    <col min="15110" max="15110" width="24.75" style="545" customWidth="1"/>
    <col min="15111" max="15111" width="15.875" style="545" bestFit="1" customWidth="1"/>
    <col min="15112" max="15360" width="9" style="545"/>
    <col min="15361" max="15361" width="6.75" style="545" customWidth="1"/>
    <col min="15362" max="15362" width="6.375" style="545" bestFit="1" customWidth="1"/>
    <col min="15363" max="15363" width="12.5" style="545" bestFit="1" customWidth="1"/>
    <col min="15364" max="15364" width="25.625" style="545" bestFit="1" customWidth="1"/>
    <col min="15365" max="15365" width="5.875" style="545" bestFit="1" customWidth="1"/>
    <col min="15366" max="15366" width="24.75" style="545" customWidth="1"/>
    <col min="15367" max="15367" width="15.875" style="545" bestFit="1" customWidth="1"/>
    <col min="15368" max="15616" width="9" style="545"/>
    <col min="15617" max="15617" width="6.75" style="545" customWidth="1"/>
    <col min="15618" max="15618" width="6.375" style="545" bestFit="1" customWidth="1"/>
    <col min="15619" max="15619" width="12.5" style="545" bestFit="1" customWidth="1"/>
    <col min="15620" max="15620" width="25.625" style="545" bestFit="1" customWidth="1"/>
    <col min="15621" max="15621" width="5.875" style="545" bestFit="1" customWidth="1"/>
    <col min="15622" max="15622" width="24.75" style="545" customWidth="1"/>
    <col min="15623" max="15623" width="15.875" style="545" bestFit="1" customWidth="1"/>
    <col min="15624" max="15872" width="9" style="545"/>
    <col min="15873" max="15873" width="6.75" style="545" customWidth="1"/>
    <col min="15874" max="15874" width="6.375" style="545" bestFit="1" customWidth="1"/>
    <col min="15875" max="15875" width="12.5" style="545" bestFit="1" customWidth="1"/>
    <col min="15876" max="15876" width="25.625" style="545" bestFit="1" customWidth="1"/>
    <col min="15877" max="15877" width="5.875" style="545" bestFit="1" customWidth="1"/>
    <col min="15878" max="15878" width="24.75" style="545" customWidth="1"/>
    <col min="15879" max="15879" width="15.875" style="545" bestFit="1" customWidth="1"/>
    <col min="15880" max="16128" width="9" style="545"/>
    <col min="16129" max="16129" width="6.75" style="545" customWidth="1"/>
    <col min="16130" max="16130" width="6.375" style="545" bestFit="1" customWidth="1"/>
    <col min="16131" max="16131" width="12.5" style="545" bestFit="1" customWidth="1"/>
    <col min="16132" max="16132" width="25.625" style="545" bestFit="1" customWidth="1"/>
    <col min="16133" max="16133" width="5.875" style="545" bestFit="1" customWidth="1"/>
    <col min="16134" max="16134" width="24.75" style="545" customWidth="1"/>
    <col min="16135" max="16135" width="15.875" style="545" bestFit="1" customWidth="1"/>
    <col min="16136" max="16384" width="9" style="545"/>
  </cols>
  <sheetData>
    <row r="1" spans="1:7">
      <c r="F1" s="546" t="s">
        <v>1088</v>
      </c>
      <c r="G1" s="546"/>
    </row>
    <row r="2" spans="1:7" ht="24">
      <c r="A2" s="547" t="s">
        <v>1089</v>
      </c>
      <c r="E2" s="546"/>
      <c r="G2" s="546"/>
    </row>
    <row r="5" spans="1:7">
      <c r="B5" s="85" t="s">
        <v>1090</v>
      </c>
      <c r="C5" s="85" t="s">
        <v>1091</v>
      </c>
      <c r="D5" s="85" t="s">
        <v>1092</v>
      </c>
      <c r="E5" s="85" t="s">
        <v>1093</v>
      </c>
      <c r="F5" s="85" t="s">
        <v>1094</v>
      </c>
    </row>
    <row r="6" spans="1:7" ht="20.100000000000001" customHeight="1">
      <c r="A6" s="548" t="s">
        <v>1095</v>
      </c>
      <c r="B6" s="549">
        <v>1</v>
      </c>
      <c r="C6" s="550" t="s">
        <v>1096</v>
      </c>
      <c r="D6" s="551" t="s">
        <v>1097</v>
      </c>
      <c r="E6" s="552">
        <v>1</v>
      </c>
      <c r="F6" s="553" t="s">
        <v>1098</v>
      </c>
    </row>
    <row r="7" spans="1:7" ht="20.100000000000001" customHeight="1">
      <c r="A7" s="548"/>
      <c r="B7" s="549">
        <v>2</v>
      </c>
      <c r="C7" s="550" t="s">
        <v>1099</v>
      </c>
      <c r="D7" s="551" t="s">
        <v>1100</v>
      </c>
      <c r="E7" s="156">
        <v>1</v>
      </c>
      <c r="F7" s="553" t="s">
        <v>1098</v>
      </c>
    </row>
    <row r="8" spans="1:7" ht="20.100000000000001" customHeight="1">
      <c r="A8" s="548"/>
      <c r="B8" s="549">
        <v>3</v>
      </c>
      <c r="C8" s="550" t="s">
        <v>1101</v>
      </c>
      <c r="D8" s="551" t="s">
        <v>1102</v>
      </c>
      <c r="E8" s="156">
        <v>1</v>
      </c>
      <c r="F8" s="553" t="s">
        <v>1098</v>
      </c>
    </row>
    <row r="9" spans="1:7" ht="20.100000000000001" customHeight="1">
      <c r="A9" s="548"/>
      <c r="B9" s="549">
        <v>4</v>
      </c>
      <c r="C9" s="550" t="s">
        <v>1103</v>
      </c>
      <c r="D9" s="551" t="s">
        <v>1104</v>
      </c>
      <c r="E9" s="156">
        <v>1</v>
      </c>
      <c r="F9" s="553" t="s">
        <v>1098</v>
      </c>
    </row>
    <row r="10" spans="1:7" ht="20.100000000000001" customHeight="1">
      <c r="A10" s="548"/>
      <c r="B10" s="549">
        <v>5</v>
      </c>
      <c r="C10" s="550" t="s">
        <v>1105</v>
      </c>
      <c r="D10" s="551" t="s">
        <v>1106</v>
      </c>
      <c r="E10" s="156">
        <v>1</v>
      </c>
      <c r="F10" s="553" t="s">
        <v>1098</v>
      </c>
    </row>
    <row r="11" spans="1:7" ht="20.100000000000001" customHeight="1">
      <c r="A11" s="554" t="s">
        <v>1107</v>
      </c>
      <c r="B11" s="555">
        <v>6</v>
      </c>
      <c r="C11" s="556" t="s">
        <v>1108</v>
      </c>
      <c r="D11" s="557" t="s">
        <v>1109</v>
      </c>
      <c r="E11" s="558">
        <v>1</v>
      </c>
      <c r="F11" s="559" t="s">
        <v>1098</v>
      </c>
    </row>
    <row r="12" spans="1:7" ht="20.100000000000001" customHeight="1">
      <c r="A12" s="554"/>
      <c r="B12" s="555">
        <v>7</v>
      </c>
      <c r="C12" s="556" t="s">
        <v>1110</v>
      </c>
      <c r="D12" s="557" t="s">
        <v>1111</v>
      </c>
      <c r="E12" s="558">
        <v>1</v>
      </c>
      <c r="F12" s="559" t="s">
        <v>1098</v>
      </c>
    </row>
    <row r="13" spans="1:7" ht="20.100000000000001" customHeight="1">
      <c r="A13" s="554"/>
      <c r="B13" s="555">
        <v>8</v>
      </c>
      <c r="C13" s="560" t="s">
        <v>1112</v>
      </c>
      <c r="D13" s="557" t="s">
        <v>1113</v>
      </c>
      <c r="E13" s="558">
        <v>1</v>
      </c>
      <c r="F13" s="559" t="s">
        <v>1098</v>
      </c>
    </row>
    <row r="14" spans="1:7" ht="20.100000000000001" customHeight="1">
      <c r="A14" s="554"/>
      <c r="B14" s="555">
        <v>9</v>
      </c>
      <c r="C14" s="367" t="s">
        <v>1114</v>
      </c>
      <c r="D14" s="557" t="s">
        <v>1115</v>
      </c>
      <c r="E14" s="558">
        <v>1</v>
      </c>
      <c r="F14" s="559" t="s">
        <v>1098</v>
      </c>
    </row>
    <row r="15" spans="1:7" ht="20.100000000000001" customHeight="1">
      <c r="A15" s="554"/>
      <c r="B15" s="555">
        <v>10</v>
      </c>
      <c r="C15" s="556" t="s">
        <v>1116</v>
      </c>
      <c r="D15" s="557" t="s">
        <v>1117</v>
      </c>
      <c r="E15" s="558">
        <v>1</v>
      </c>
      <c r="F15" s="559" t="s">
        <v>1098</v>
      </c>
    </row>
    <row r="16" spans="1:7" ht="20.100000000000001" customHeight="1">
      <c r="A16" s="554"/>
      <c r="B16" s="555">
        <v>11</v>
      </c>
      <c r="C16" s="556" t="s">
        <v>1118</v>
      </c>
      <c r="D16" s="557" t="s">
        <v>1119</v>
      </c>
      <c r="E16" s="558">
        <v>1</v>
      </c>
      <c r="F16" s="559" t="s">
        <v>1098</v>
      </c>
    </row>
    <row r="17" spans="1:6" ht="20.100000000000001" customHeight="1">
      <c r="A17" s="554"/>
      <c r="B17" s="555">
        <v>12</v>
      </c>
      <c r="C17" s="561" t="s">
        <v>1120</v>
      </c>
      <c r="D17" s="557" t="s">
        <v>1121</v>
      </c>
      <c r="E17" s="558">
        <v>1</v>
      </c>
      <c r="F17" s="559" t="s">
        <v>1098</v>
      </c>
    </row>
    <row r="18" spans="1:6" ht="20.100000000000001" customHeight="1">
      <c r="A18" s="562" t="s">
        <v>1122</v>
      </c>
      <c r="B18" s="563">
        <v>13</v>
      </c>
      <c r="C18" s="564" t="s">
        <v>1123</v>
      </c>
      <c r="D18" s="565" t="s">
        <v>1124</v>
      </c>
      <c r="E18" s="566">
        <v>1</v>
      </c>
      <c r="F18" s="567" t="s">
        <v>1098</v>
      </c>
    </row>
    <row r="19" spans="1:6" ht="20.100000000000001" customHeight="1">
      <c r="A19" s="562"/>
      <c r="B19" s="563">
        <v>14</v>
      </c>
      <c r="C19" s="564" t="s">
        <v>1125</v>
      </c>
      <c r="D19" s="565" t="s">
        <v>1126</v>
      </c>
      <c r="E19" s="566">
        <v>1</v>
      </c>
      <c r="F19" s="567" t="s">
        <v>1098</v>
      </c>
    </row>
    <row r="20" spans="1:6" ht="20.100000000000001" customHeight="1">
      <c r="A20" s="562"/>
      <c r="B20" s="563">
        <v>15</v>
      </c>
      <c r="C20" s="564" t="s">
        <v>1014</v>
      </c>
      <c r="D20" s="568" t="s">
        <v>1015</v>
      </c>
      <c r="E20" s="566">
        <v>1</v>
      </c>
      <c r="F20" s="567" t="s">
        <v>1098</v>
      </c>
    </row>
    <row r="21" spans="1:6" ht="20.100000000000001" customHeight="1">
      <c r="A21" s="562"/>
      <c r="B21" s="563">
        <v>16</v>
      </c>
      <c r="C21" s="564" t="s">
        <v>1016</v>
      </c>
      <c r="D21" s="568" t="s">
        <v>1017</v>
      </c>
      <c r="E21" s="566">
        <v>1</v>
      </c>
      <c r="F21" s="567" t="s">
        <v>1098</v>
      </c>
    </row>
    <row r="22" spans="1:6" ht="20.100000000000001" customHeight="1">
      <c r="A22" s="562"/>
      <c r="B22" s="563">
        <v>17</v>
      </c>
      <c r="C22" s="564" t="s">
        <v>1018</v>
      </c>
      <c r="D22" s="568" t="s">
        <v>1019</v>
      </c>
      <c r="E22" s="566">
        <v>1</v>
      </c>
      <c r="F22" s="567" t="s">
        <v>1098</v>
      </c>
    </row>
    <row r="23" spans="1:6" ht="20.100000000000001" customHeight="1">
      <c r="A23" s="562"/>
      <c r="B23" s="569">
        <v>18</v>
      </c>
      <c r="C23" s="564" t="s">
        <v>1020</v>
      </c>
      <c r="D23" s="568" t="s">
        <v>1021</v>
      </c>
      <c r="E23" s="566">
        <v>1</v>
      </c>
      <c r="F23" s="567" t="s">
        <v>1098</v>
      </c>
    </row>
    <row r="24" spans="1:6" ht="20.100000000000001" customHeight="1">
      <c r="A24" s="570" t="s">
        <v>1127</v>
      </c>
      <c r="B24" s="571">
        <v>19</v>
      </c>
      <c r="C24" s="572" t="s">
        <v>1128</v>
      </c>
      <c r="D24" s="573" t="s">
        <v>1129</v>
      </c>
      <c r="E24" s="574">
        <v>12</v>
      </c>
      <c r="F24" s="575" t="s">
        <v>1130</v>
      </c>
    </row>
    <row r="25" spans="1:6" ht="20.100000000000001" customHeight="1">
      <c r="A25" s="570"/>
      <c r="B25" s="571">
        <v>20</v>
      </c>
      <c r="C25" s="572" t="s">
        <v>1131</v>
      </c>
      <c r="D25" s="573" t="s">
        <v>1132</v>
      </c>
      <c r="E25" s="576">
        <v>1</v>
      </c>
      <c r="F25" s="575" t="s">
        <v>1130</v>
      </c>
    </row>
    <row r="26" spans="1:6" ht="20.100000000000001" customHeight="1">
      <c r="A26" s="570"/>
      <c r="B26" s="571">
        <v>21</v>
      </c>
      <c r="C26" s="572" t="s">
        <v>1133</v>
      </c>
      <c r="D26" s="573" t="s">
        <v>1134</v>
      </c>
      <c r="E26" s="576">
        <v>1</v>
      </c>
      <c r="F26" s="575" t="s">
        <v>1130</v>
      </c>
    </row>
  </sheetData>
  <mergeCells count="4">
    <mergeCell ref="A6:A10"/>
    <mergeCell ref="A11:A17"/>
    <mergeCell ref="A18:A23"/>
    <mergeCell ref="A24:A26"/>
  </mergeCells>
  <phoneticPr fontId="4"/>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FBE4A-F04A-4771-BA51-88952B8FA69E}">
  <dimension ref="A2:Q193"/>
  <sheetViews>
    <sheetView zoomScale="70" zoomScaleNormal="70" workbookViewId="0">
      <pane xSplit="10" ySplit="9" topLeftCell="K155" activePane="bottomRight" state="frozen"/>
      <selection pane="topRight" activeCell="K1" sqref="K1"/>
      <selection pane="bottomLeft" activeCell="A9" sqref="A9"/>
      <selection pane="bottomRight" activeCell="Q165" sqref="Q165"/>
    </sheetView>
  </sheetViews>
  <sheetFormatPr defaultRowHeight="18.75"/>
  <cols>
    <col min="1" max="1" width="4.375" style="8" customWidth="1"/>
    <col min="2" max="2" width="18.125" style="9" customWidth="1"/>
    <col min="3" max="3" width="14.375" style="8" bestFit="1" customWidth="1"/>
    <col min="4" max="4" width="13.125" style="8" bestFit="1" customWidth="1"/>
    <col min="5" max="5" width="50.125" style="8" customWidth="1"/>
    <col min="6" max="6" width="6.25" style="9" customWidth="1"/>
    <col min="7" max="8" width="9.875" style="8" bestFit="1" customWidth="1"/>
    <col min="9" max="9" width="5.75" style="3" customWidth="1"/>
    <col min="10" max="10" width="39.625" style="8" customWidth="1"/>
    <col min="11" max="11" width="41.625" style="8" customWidth="1"/>
    <col min="12" max="12" width="11"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4.375" style="8" customWidth="1"/>
    <col min="258" max="258" width="18.125" style="8" customWidth="1"/>
    <col min="259" max="259" width="14.375" style="8" bestFit="1" customWidth="1"/>
    <col min="260" max="260" width="13.125" style="8" bestFit="1" customWidth="1"/>
    <col min="261" max="261" width="50.125" style="8" customWidth="1"/>
    <col min="262" max="262" width="6.25" style="8" customWidth="1"/>
    <col min="263" max="264" width="9.875" style="8" bestFit="1" customWidth="1"/>
    <col min="265" max="265" width="5.75" style="8" customWidth="1"/>
    <col min="266" max="266" width="39.625" style="8" customWidth="1"/>
    <col min="267" max="267" width="41.625" style="8" customWidth="1"/>
    <col min="268" max="268" width="11"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4.375" style="8" customWidth="1"/>
    <col min="514" max="514" width="18.125" style="8" customWidth="1"/>
    <col min="515" max="515" width="14.375" style="8" bestFit="1" customWidth="1"/>
    <col min="516" max="516" width="13.125" style="8" bestFit="1" customWidth="1"/>
    <col min="517" max="517" width="50.125" style="8" customWidth="1"/>
    <col min="518" max="518" width="6.25" style="8" customWidth="1"/>
    <col min="519" max="520" width="9.875" style="8" bestFit="1" customWidth="1"/>
    <col min="521" max="521" width="5.75" style="8" customWidth="1"/>
    <col min="522" max="522" width="39.625" style="8" customWidth="1"/>
    <col min="523" max="523" width="41.625" style="8" customWidth="1"/>
    <col min="524" max="524" width="11"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4.375" style="8" customWidth="1"/>
    <col min="770" max="770" width="18.125" style="8" customWidth="1"/>
    <col min="771" max="771" width="14.375" style="8" bestFit="1" customWidth="1"/>
    <col min="772" max="772" width="13.125" style="8" bestFit="1" customWidth="1"/>
    <col min="773" max="773" width="50.125" style="8" customWidth="1"/>
    <col min="774" max="774" width="6.25" style="8" customWidth="1"/>
    <col min="775" max="776" width="9.875" style="8" bestFit="1" customWidth="1"/>
    <col min="777" max="777" width="5.75" style="8" customWidth="1"/>
    <col min="778" max="778" width="39.625" style="8" customWidth="1"/>
    <col min="779" max="779" width="41.625" style="8" customWidth="1"/>
    <col min="780" max="780" width="11"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4.375" style="8" customWidth="1"/>
    <col min="1026" max="1026" width="18.125" style="8" customWidth="1"/>
    <col min="1027" max="1027" width="14.375" style="8" bestFit="1" customWidth="1"/>
    <col min="1028" max="1028" width="13.125" style="8" bestFit="1" customWidth="1"/>
    <col min="1029" max="1029" width="50.125" style="8" customWidth="1"/>
    <col min="1030" max="1030" width="6.25" style="8" customWidth="1"/>
    <col min="1031" max="1032" width="9.875" style="8" bestFit="1" customWidth="1"/>
    <col min="1033" max="1033" width="5.75" style="8" customWidth="1"/>
    <col min="1034" max="1034" width="39.625" style="8" customWidth="1"/>
    <col min="1035" max="1035" width="41.625" style="8" customWidth="1"/>
    <col min="1036" max="1036" width="11"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4.375" style="8" customWidth="1"/>
    <col min="1282" max="1282" width="18.125" style="8" customWidth="1"/>
    <col min="1283" max="1283" width="14.375" style="8" bestFit="1" customWidth="1"/>
    <col min="1284" max="1284" width="13.125" style="8" bestFit="1" customWidth="1"/>
    <col min="1285" max="1285" width="50.125" style="8" customWidth="1"/>
    <col min="1286" max="1286" width="6.25" style="8" customWidth="1"/>
    <col min="1287" max="1288" width="9.875" style="8" bestFit="1" customWidth="1"/>
    <col min="1289" max="1289" width="5.75" style="8" customWidth="1"/>
    <col min="1290" max="1290" width="39.625" style="8" customWidth="1"/>
    <col min="1291" max="1291" width="41.625" style="8" customWidth="1"/>
    <col min="1292" max="1292" width="11"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4.375" style="8" customWidth="1"/>
    <col min="1538" max="1538" width="18.125" style="8" customWidth="1"/>
    <col min="1539" max="1539" width="14.375" style="8" bestFit="1" customWidth="1"/>
    <col min="1540" max="1540" width="13.125" style="8" bestFit="1" customWidth="1"/>
    <col min="1541" max="1541" width="50.125" style="8" customWidth="1"/>
    <col min="1542" max="1542" width="6.25" style="8" customWidth="1"/>
    <col min="1543" max="1544" width="9.875" style="8" bestFit="1" customWidth="1"/>
    <col min="1545" max="1545" width="5.75" style="8" customWidth="1"/>
    <col min="1546" max="1546" width="39.625" style="8" customWidth="1"/>
    <col min="1547" max="1547" width="41.625" style="8" customWidth="1"/>
    <col min="1548" max="1548" width="11"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4.375" style="8" customWidth="1"/>
    <col min="1794" max="1794" width="18.125" style="8" customWidth="1"/>
    <col min="1795" max="1795" width="14.375" style="8" bestFit="1" customWidth="1"/>
    <col min="1796" max="1796" width="13.125" style="8" bestFit="1" customWidth="1"/>
    <col min="1797" max="1797" width="50.125" style="8" customWidth="1"/>
    <col min="1798" max="1798" width="6.25" style="8" customWidth="1"/>
    <col min="1799" max="1800" width="9.875" style="8" bestFit="1" customWidth="1"/>
    <col min="1801" max="1801" width="5.75" style="8" customWidth="1"/>
    <col min="1802" max="1802" width="39.625" style="8" customWidth="1"/>
    <col min="1803" max="1803" width="41.625" style="8" customWidth="1"/>
    <col min="1804" max="1804" width="11"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4.375" style="8" customWidth="1"/>
    <col min="2050" max="2050" width="18.125" style="8" customWidth="1"/>
    <col min="2051" max="2051" width="14.375" style="8" bestFit="1" customWidth="1"/>
    <col min="2052" max="2052" width="13.125" style="8" bestFit="1" customWidth="1"/>
    <col min="2053" max="2053" width="50.125" style="8" customWidth="1"/>
    <col min="2054" max="2054" width="6.25" style="8" customWidth="1"/>
    <col min="2055" max="2056" width="9.875" style="8" bestFit="1" customWidth="1"/>
    <col min="2057" max="2057" width="5.75" style="8" customWidth="1"/>
    <col min="2058" max="2058" width="39.625" style="8" customWidth="1"/>
    <col min="2059" max="2059" width="41.625" style="8" customWidth="1"/>
    <col min="2060" max="2060" width="11"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4.375" style="8" customWidth="1"/>
    <col min="2306" max="2306" width="18.125" style="8" customWidth="1"/>
    <col min="2307" max="2307" width="14.375" style="8" bestFit="1" customWidth="1"/>
    <col min="2308" max="2308" width="13.125" style="8" bestFit="1" customWidth="1"/>
    <col min="2309" max="2309" width="50.125" style="8" customWidth="1"/>
    <col min="2310" max="2310" width="6.25" style="8" customWidth="1"/>
    <col min="2311" max="2312" width="9.875" style="8" bestFit="1" customWidth="1"/>
    <col min="2313" max="2313" width="5.75" style="8" customWidth="1"/>
    <col min="2314" max="2314" width="39.625" style="8" customWidth="1"/>
    <col min="2315" max="2315" width="41.625" style="8" customWidth="1"/>
    <col min="2316" max="2316" width="11"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4.375" style="8" customWidth="1"/>
    <col min="2562" max="2562" width="18.125" style="8" customWidth="1"/>
    <col min="2563" max="2563" width="14.375" style="8" bestFit="1" customWidth="1"/>
    <col min="2564" max="2564" width="13.125" style="8" bestFit="1" customWidth="1"/>
    <col min="2565" max="2565" width="50.125" style="8" customWidth="1"/>
    <col min="2566" max="2566" width="6.25" style="8" customWidth="1"/>
    <col min="2567" max="2568" width="9.875" style="8" bestFit="1" customWidth="1"/>
    <col min="2569" max="2569" width="5.75" style="8" customWidth="1"/>
    <col min="2570" max="2570" width="39.625" style="8" customWidth="1"/>
    <col min="2571" max="2571" width="41.625" style="8" customWidth="1"/>
    <col min="2572" max="2572" width="11"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4.375" style="8" customWidth="1"/>
    <col min="2818" max="2818" width="18.125" style="8" customWidth="1"/>
    <col min="2819" max="2819" width="14.375" style="8" bestFit="1" customWidth="1"/>
    <col min="2820" max="2820" width="13.125" style="8" bestFit="1" customWidth="1"/>
    <col min="2821" max="2821" width="50.125" style="8" customWidth="1"/>
    <col min="2822" max="2822" width="6.25" style="8" customWidth="1"/>
    <col min="2823" max="2824" width="9.875" style="8" bestFit="1" customWidth="1"/>
    <col min="2825" max="2825" width="5.75" style="8" customWidth="1"/>
    <col min="2826" max="2826" width="39.625" style="8" customWidth="1"/>
    <col min="2827" max="2827" width="41.625" style="8" customWidth="1"/>
    <col min="2828" max="2828" width="11"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4.375" style="8" customWidth="1"/>
    <col min="3074" max="3074" width="18.125" style="8" customWidth="1"/>
    <col min="3075" max="3075" width="14.375" style="8" bestFit="1" customWidth="1"/>
    <col min="3076" max="3076" width="13.125" style="8" bestFit="1" customWidth="1"/>
    <col min="3077" max="3077" width="50.125" style="8" customWidth="1"/>
    <col min="3078" max="3078" width="6.25" style="8" customWidth="1"/>
    <col min="3079" max="3080" width="9.875" style="8" bestFit="1" customWidth="1"/>
    <col min="3081" max="3081" width="5.75" style="8" customWidth="1"/>
    <col min="3082" max="3082" width="39.625" style="8" customWidth="1"/>
    <col min="3083" max="3083" width="41.625" style="8" customWidth="1"/>
    <col min="3084" max="3084" width="11"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4.375" style="8" customWidth="1"/>
    <col min="3330" max="3330" width="18.125" style="8" customWidth="1"/>
    <col min="3331" max="3331" width="14.375" style="8" bestFit="1" customWidth="1"/>
    <col min="3332" max="3332" width="13.125" style="8" bestFit="1" customWidth="1"/>
    <col min="3333" max="3333" width="50.125" style="8" customWidth="1"/>
    <col min="3334" max="3334" width="6.25" style="8" customWidth="1"/>
    <col min="3335" max="3336" width="9.875" style="8" bestFit="1" customWidth="1"/>
    <col min="3337" max="3337" width="5.75" style="8" customWidth="1"/>
    <col min="3338" max="3338" width="39.625" style="8" customWidth="1"/>
    <col min="3339" max="3339" width="41.625" style="8" customWidth="1"/>
    <col min="3340" max="3340" width="11"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4.375" style="8" customWidth="1"/>
    <col min="3586" max="3586" width="18.125" style="8" customWidth="1"/>
    <col min="3587" max="3587" width="14.375" style="8" bestFit="1" customWidth="1"/>
    <col min="3588" max="3588" width="13.125" style="8" bestFit="1" customWidth="1"/>
    <col min="3589" max="3589" width="50.125" style="8" customWidth="1"/>
    <col min="3590" max="3590" width="6.25" style="8" customWidth="1"/>
    <col min="3591" max="3592" width="9.875" style="8" bestFit="1" customWidth="1"/>
    <col min="3593" max="3593" width="5.75" style="8" customWidth="1"/>
    <col min="3594" max="3594" width="39.625" style="8" customWidth="1"/>
    <col min="3595" max="3595" width="41.625" style="8" customWidth="1"/>
    <col min="3596" max="3596" width="11"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4.375" style="8" customWidth="1"/>
    <col min="3842" max="3842" width="18.125" style="8" customWidth="1"/>
    <col min="3843" max="3843" width="14.375" style="8" bestFit="1" customWidth="1"/>
    <col min="3844" max="3844" width="13.125" style="8" bestFit="1" customWidth="1"/>
    <col min="3845" max="3845" width="50.125" style="8" customWidth="1"/>
    <col min="3846" max="3846" width="6.25" style="8" customWidth="1"/>
    <col min="3847" max="3848" width="9.875" style="8" bestFit="1" customWidth="1"/>
    <col min="3849" max="3849" width="5.75" style="8" customWidth="1"/>
    <col min="3850" max="3850" width="39.625" style="8" customWidth="1"/>
    <col min="3851" max="3851" width="41.625" style="8" customWidth="1"/>
    <col min="3852" max="3852" width="11"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4.375" style="8" customWidth="1"/>
    <col min="4098" max="4098" width="18.125" style="8" customWidth="1"/>
    <col min="4099" max="4099" width="14.375" style="8" bestFit="1" customWidth="1"/>
    <col min="4100" max="4100" width="13.125" style="8" bestFit="1" customWidth="1"/>
    <col min="4101" max="4101" width="50.125" style="8" customWidth="1"/>
    <col min="4102" max="4102" width="6.25" style="8" customWidth="1"/>
    <col min="4103" max="4104" width="9.875" style="8" bestFit="1" customWidth="1"/>
    <col min="4105" max="4105" width="5.75" style="8" customWidth="1"/>
    <col min="4106" max="4106" width="39.625" style="8" customWidth="1"/>
    <col min="4107" max="4107" width="41.625" style="8" customWidth="1"/>
    <col min="4108" max="4108" width="11"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4.375" style="8" customWidth="1"/>
    <col min="4354" max="4354" width="18.125" style="8" customWidth="1"/>
    <col min="4355" max="4355" width="14.375" style="8" bestFit="1" customWidth="1"/>
    <col min="4356" max="4356" width="13.125" style="8" bestFit="1" customWidth="1"/>
    <col min="4357" max="4357" width="50.125" style="8" customWidth="1"/>
    <col min="4358" max="4358" width="6.25" style="8" customWidth="1"/>
    <col min="4359" max="4360" width="9.875" style="8" bestFit="1" customWidth="1"/>
    <col min="4361" max="4361" width="5.75" style="8" customWidth="1"/>
    <col min="4362" max="4362" width="39.625" style="8" customWidth="1"/>
    <col min="4363" max="4363" width="41.625" style="8" customWidth="1"/>
    <col min="4364" max="4364" width="11"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4.375" style="8" customWidth="1"/>
    <col min="4610" max="4610" width="18.125" style="8" customWidth="1"/>
    <col min="4611" max="4611" width="14.375" style="8" bestFit="1" customWidth="1"/>
    <col min="4612" max="4612" width="13.125" style="8" bestFit="1" customWidth="1"/>
    <col min="4613" max="4613" width="50.125" style="8" customWidth="1"/>
    <col min="4614" max="4614" width="6.25" style="8" customWidth="1"/>
    <col min="4615" max="4616" width="9.875" style="8" bestFit="1" customWidth="1"/>
    <col min="4617" max="4617" width="5.75" style="8" customWidth="1"/>
    <col min="4618" max="4618" width="39.625" style="8" customWidth="1"/>
    <col min="4619" max="4619" width="41.625" style="8" customWidth="1"/>
    <col min="4620" max="4620" width="11"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4.375" style="8" customWidth="1"/>
    <col min="4866" max="4866" width="18.125" style="8" customWidth="1"/>
    <col min="4867" max="4867" width="14.375" style="8" bestFit="1" customWidth="1"/>
    <col min="4868" max="4868" width="13.125" style="8" bestFit="1" customWidth="1"/>
    <col min="4869" max="4869" width="50.125" style="8" customWidth="1"/>
    <col min="4870" max="4870" width="6.25" style="8" customWidth="1"/>
    <col min="4871" max="4872" width="9.875" style="8" bestFit="1" customWidth="1"/>
    <col min="4873" max="4873" width="5.75" style="8" customWidth="1"/>
    <col min="4874" max="4874" width="39.625" style="8" customWidth="1"/>
    <col min="4875" max="4875" width="41.625" style="8" customWidth="1"/>
    <col min="4876" max="4876" width="11"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4.375" style="8" customWidth="1"/>
    <col min="5122" max="5122" width="18.125" style="8" customWidth="1"/>
    <col min="5123" max="5123" width="14.375" style="8" bestFit="1" customWidth="1"/>
    <col min="5124" max="5124" width="13.125" style="8" bestFit="1" customWidth="1"/>
    <col min="5125" max="5125" width="50.125" style="8" customWidth="1"/>
    <col min="5126" max="5126" width="6.25" style="8" customWidth="1"/>
    <col min="5127" max="5128" width="9.875" style="8" bestFit="1" customWidth="1"/>
    <col min="5129" max="5129" width="5.75" style="8" customWidth="1"/>
    <col min="5130" max="5130" width="39.625" style="8" customWidth="1"/>
    <col min="5131" max="5131" width="41.625" style="8" customWidth="1"/>
    <col min="5132" max="5132" width="11"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4.375" style="8" customWidth="1"/>
    <col min="5378" max="5378" width="18.125" style="8" customWidth="1"/>
    <col min="5379" max="5379" width="14.375" style="8" bestFit="1" customWidth="1"/>
    <col min="5380" max="5380" width="13.125" style="8" bestFit="1" customWidth="1"/>
    <col min="5381" max="5381" width="50.125" style="8" customWidth="1"/>
    <col min="5382" max="5382" width="6.25" style="8" customWidth="1"/>
    <col min="5383" max="5384" width="9.875" style="8" bestFit="1" customWidth="1"/>
    <col min="5385" max="5385" width="5.75" style="8" customWidth="1"/>
    <col min="5386" max="5386" width="39.625" style="8" customWidth="1"/>
    <col min="5387" max="5387" width="41.625" style="8" customWidth="1"/>
    <col min="5388" max="5388" width="11"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4.375" style="8" customWidth="1"/>
    <col min="5634" max="5634" width="18.125" style="8" customWidth="1"/>
    <col min="5635" max="5635" width="14.375" style="8" bestFit="1" customWidth="1"/>
    <col min="5636" max="5636" width="13.125" style="8" bestFit="1" customWidth="1"/>
    <col min="5637" max="5637" width="50.125" style="8" customWidth="1"/>
    <col min="5638" max="5638" width="6.25" style="8" customWidth="1"/>
    <col min="5639" max="5640" width="9.875" style="8" bestFit="1" customWidth="1"/>
    <col min="5641" max="5641" width="5.75" style="8" customWidth="1"/>
    <col min="5642" max="5642" width="39.625" style="8" customWidth="1"/>
    <col min="5643" max="5643" width="41.625" style="8" customWidth="1"/>
    <col min="5644" max="5644" width="11"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4.375" style="8" customWidth="1"/>
    <col min="5890" max="5890" width="18.125" style="8" customWidth="1"/>
    <col min="5891" max="5891" width="14.375" style="8" bestFit="1" customWidth="1"/>
    <col min="5892" max="5892" width="13.125" style="8" bestFit="1" customWidth="1"/>
    <col min="5893" max="5893" width="50.125" style="8" customWidth="1"/>
    <col min="5894" max="5894" width="6.25" style="8" customWidth="1"/>
    <col min="5895" max="5896" width="9.875" style="8" bestFit="1" customWidth="1"/>
    <col min="5897" max="5897" width="5.75" style="8" customWidth="1"/>
    <col min="5898" max="5898" width="39.625" style="8" customWidth="1"/>
    <col min="5899" max="5899" width="41.625" style="8" customWidth="1"/>
    <col min="5900" max="5900" width="11"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4.375" style="8" customWidth="1"/>
    <col min="6146" max="6146" width="18.125" style="8" customWidth="1"/>
    <col min="6147" max="6147" width="14.375" style="8" bestFit="1" customWidth="1"/>
    <col min="6148" max="6148" width="13.125" style="8" bestFit="1" customWidth="1"/>
    <col min="6149" max="6149" width="50.125" style="8" customWidth="1"/>
    <col min="6150" max="6150" width="6.25" style="8" customWidth="1"/>
    <col min="6151" max="6152" width="9.875" style="8" bestFit="1" customWidth="1"/>
    <col min="6153" max="6153" width="5.75" style="8" customWidth="1"/>
    <col min="6154" max="6154" width="39.625" style="8" customWidth="1"/>
    <col min="6155" max="6155" width="41.625" style="8" customWidth="1"/>
    <col min="6156" max="6156" width="11"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4.375" style="8" customWidth="1"/>
    <col min="6402" max="6402" width="18.125" style="8" customWidth="1"/>
    <col min="6403" max="6403" width="14.375" style="8" bestFit="1" customWidth="1"/>
    <col min="6404" max="6404" width="13.125" style="8" bestFit="1" customWidth="1"/>
    <col min="6405" max="6405" width="50.125" style="8" customWidth="1"/>
    <col min="6406" max="6406" width="6.25" style="8" customWidth="1"/>
    <col min="6407" max="6408" width="9.875" style="8" bestFit="1" customWidth="1"/>
    <col min="6409" max="6409" width="5.75" style="8" customWidth="1"/>
    <col min="6410" max="6410" width="39.625" style="8" customWidth="1"/>
    <col min="6411" max="6411" width="41.625" style="8" customWidth="1"/>
    <col min="6412" max="6412" width="11"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4.375" style="8" customWidth="1"/>
    <col min="6658" max="6658" width="18.125" style="8" customWidth="1"/>
    <col min="6659" max="6659" width="14.375" style="8" bestFit="1" customWidth="1"/>
    <col min="6660" max="6660" width="13.125" style="8" bestFit="1" customWidth="1"/>
    <col min="6661" max="6661" width="50.125" style="8" customWidth="1"/>
    <col min="6662" max="6662" width="6.25" style="8" customWidth="1"/>
    <col min="6663" max="6664" width="9.875" style="8" bestFit="1" customWidth="1"/>
    <col min="6665" max="6665" width="5.75" style="8" customWidth="1"/>
    <col min="6666" max="6666" width="39.625" style="8" customWidth="1"/>
    <col min="6667" max="6667" width="41.625" style="8" customWidth="1"/>
    <col min="6668" max="6668" width="11"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4.375" style="8" customWidth="1"/>
    <col min="6914" max="6914" width="18.125" style="8" customWidth="1"/>
    <col min="6915" max="6915" width="14.375" style="8" bestFit="1" customWidth="1"/>
    <col min="6916" max="6916" width="13.125" style="8" bestFit="1" customWidth="1"/>
    <col min="6917" max="6917" width="50.125" style="8" customWidth="1"/>
    <col min="6918" max="6918" width="6.25" style="8" customWidth="1"/>
    <col min="6919" max="6920" width="9.875" style="8" bestFit="1" customWidth="1"/>
    <col min="6921" max="6921" width="5.75" style="8" customWidth="1"/>
    <col min="6922" max="6922" width="39.625" style="8" customWidth="1"/>
    <col min="6923" max="6923" width="41.625" style="8" customWidth="1"/>
    <col min="6924" max="6924" width="11"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4.375" style="8" customWidth="1"/>
    <col min="7170" max="7170" width="18.125" style="8" customWidth="1"/>
    <col min="7171" max="7171" width="14.375" style="8" bestFit="1" customWidth="1"/>
    <col min="7172" max="7172" width="13.125" style="8" bestFit="1" customWidth="1"/>
    <col min="7173" max="7173" width="50.125" style="8" customWidth="1"/>
    <col min="7174" max="7174" width="6.25" style="8" customWidth="1"/>
    <col min="7175" max="7176" width="9.875" style="8" bestFit="1" customWidth="1"/>
    <col min="7177" max="7177" width="5.75" style="8" customWidth="1"/>
    <col min="7178" max="7178" width="39.625" style="8" customWidth="1"/>
    <col min="7179" max="7179" width="41.625" style="8" customWidth="1"/>
    <col min="7180" max="7180" width="11"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4.375" style="8" customWidth="1"/>
    <col min="7426" max="7426" width="18.125" style="8" customWidth="1"/>
    <col min="7427" max="7427" width="14.375" style="8" bestFit="1" customWidth="1"/>
    <col min="7428" max="7428" width="13.125" style="8" bestFit="1" customWidth="1"/>
    <col min="7429" max="7429" width="50.125" style="8" customWidth="1"/>
    <col min="7430" max="7430" width="6.25" style="8" customWidth="1"/>
    <col min="7431" max="7432" width="9.875" style="8" bestFit="1" customWidth="1"/>
    <col min="7433" max="7433" width="5.75" style="8" customWidth="1"/>
    <col min="7434" max="7434" width="39.625" style="8" customWidth="1"/>
    <col min="7435" max="7435" width="41.625" style="8" customWidth="1"/>
    <col min="7436" max="7436" width="11"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4.375" style="8" customWidth="1"/>
    <col min="7682" max="7682" width="18.125" style="8" customWidth="1"/>
    <col min="7683" max="7683" width="14.375" style="8" bestFit="1" customWidth="1"/>
    <col min="7684" max="7684" width="13.125" style="8" bestFit="1" customWidth="1"/>
    <col min="7685" max="7685" width="50.125" style="8" customWidth="1"/>
    <col min="7686" max="7686" width="6.25" style="8" customWidth="1"/>
    <col min="7687" max="7688" width="9.875" style="8" bestFit="1" customWidth="1"/>
    <col min="7689" max="7689" width="5.75" style="8" customWidth="1"/>
    <col min="7690" max="7690" width="39.625" style="8" customWidth="1"/>
    <col min="7691" max="7691" width="41.625" style="8" customWidth="1"/>
    <col min="7692" max="7692" width="11"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4.375" style="8" customWidth="1"/>
    <col min="7938" max="7938" width="18.125" style="8" customWidth="1"/>
    <col min="7939" max="7939" width="14.375" style="8" bestFit="1" customWidth="1"/>
    <col min="7940" max="7940" width="13.125" style="8" bestFit="1" customWidth="1"/>
    <col min="7941" max="7941" width="50.125" style="8" customWidth="1"/>
    <col min="7942" max="7942" width="6.25" style="8" customWidth="1"/>
    <col min="7943" max="7944" width="9.875" style="8" bestFit="1" customWidth="1"/>
    <col min="7945" max="7945" width="5.75" style="8" customWidth="1"/>
    <col min="7946" max="7946" width="39.625" style="8" customWidth="1"/>
    <col min="7947" max="7947" width="41.625" style="8" customWidth="1"/>
    <col min="7948" max="7948" width="11"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4.375" style="8" customWidth="1"/>
    <col min="8194" max="8194" width="18.125" style="8" customWidth="1"/>
    <col min="8195" max="8195" width="14.375" style="8" bestFit="1" customWidth="1"/>
    <col min="8196" max="8196" width="13.125" style="8" bestFit="1" customWidth="1"/>
    <col min="8197" max="8197" width="50.125" style="8" customWidth="1"/>
    <col min="8198" max="8198" width="6.25" style="8" customWidth="1"/>
    <col min="8199" max="8200" width="9.875" style="8" bestFit="1" customWidth="1"/>
    <col min="8201" max="8201" width="5.75" style="8" customWidth="1"/>
    <col min="8202" max="8202" width="39.625" style="8" customWidth="1"/>
    <col min="8203" max="8203" width="41.625" style="8" customWidth="1"/>
    <col min="8204" max="8204" width="11"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4.375" style="8" customWidth="1"/>
    <col min="8450" max="8450" width="18.125" style="8" customWidth="1"/>
    <col min="8451" max="8451" width="14.375" style="8" bestFit="1" customWidth="1"/>
    <col min="8452" max="8452" width="13.125" style="8" bestFit="1" customWidth="1"/>
    <col min="8453" max="8453" width="50.125" style="8" customWidth="1"/>
    <col min="8454" max="8454" width="6.25" style="8" customWidth="1"/>
    <col min="8455" max="8456" width="9.875" style="8" bestFit="1" customWidth="1"/>
    <col min="8457" max="8457" width="5.75" style="8" customWidth="1"/>
    <col min="8458" max="8458" width="39.625" style="8" customWidth="1"/>
    <col min="8459" max="8459" width="41.625" style="8" customWidth="1"/>
    <col min="8460" max="8460" width="11"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4.375" style="8" customWidth="1"/>
    <col min="8706" max="8706" width="18.125" style="8" customWidth="1"/>
    <col min="8707" max="8707" width="14.375" style="8" bestFit="1" customWidth="1"/>
    <col min="8708" max="8708" width="13.125" style="8" bestFit="1" customWidth="1"/>
    <col min="8709" max="8709" width="50.125" style="8" customWidth="1"/>
    <col min="8710" max="8710" width="6.25" style="8" customWidth="1"/>
    <col min="8711" max="8712" width="9.875" style="8" bestFit="1" customWidth="1"/>
    <col min="8713" max="8713" width="5.75" style="8" customWidth="1"/>
    <col min="8714" max="8714" width="39.625" style="8" customWidth="1"/>
    <col min="8715" max="8715" width="41.625" style="8" customWidth="1"/>
    <col min="8716" max="8716" width="11"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4.375" style="8" customWidth="1"/>
    <col min="8962" max="8962" width="18.125" style="8" customWidth="1"/>
    <col min="8963" max="8963" width="14.375" style="8" bestFit="1" customWidth="1"/>
    <col min="8964" max="8964" width="13.125" style="8" bestFit="1" customWidth="1"/>
    <col min="8965" max="8965" width="50.125" style="8" customWidth="1"/>
    <col min="8966" max="8966" width="6.25" style="8" customWidth="1"/>
    <col min="8967" max="8968" width="9.875" style="8" bestFit="1" customWidth="1"/>
    <col min="8969" max="8969" width="5.75" style="8" customWidth="1"/>
    <col min="8970" max="8970" width="39.625" style="8" customWidth="1"/>
    <col min="8971" max="8971" width="41.625" style="8" customWidth="1"/>
    <col min="8972" max="8972" width="11"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4.375" style="8" customWidth="1"/>
    <col min="9218" max="9218" width="18.125" style="8" customWidth="1"/>
    <col min="9219" max="9219" width="14.375" style="8" bestFit="1" customWidth="1"/>
    <col min="9220" max="9220" width="13.125" style="8" bestFit="1" customWidth="1"/>
    <col min="9221" max="9221" width="50.125" style="8" customWidth="1"/>
    <col min="9222" max="9222" width="6.25" style="8" customWidth="1"/>
    <col min="9223" max="9224" width="9.875" style="8" bestFit="1" customWidth="1"/>
    <col min="9225" max="9225" width="5.75" style="8" customWidth="1"/>
    <col min="9226" max="9226" width="39.625" style="8" customWidth="1"/>
    <col min="9227" max="9227" width="41.625" style="8" customWidth="1"/>
    <col min="9228" max="9228" width="11"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4.375" style="8" customWidth="1"/>
    <col min="9474" max="9474" width="18.125" style="8" customWidth="1"/>
    <col min="9475" max="9475" width="14.375" style="8" bestFit="1" customWidth="1"/>
    <col min="9476" max="9476" width="13.125" style="8" bestFit="1" customWidth="1"/>
    <col min="9477" max="9477" width="50.125" style="8" customWidth="1"/>
    <col min="9478" max="9478" width="6.25" style="8" customWidth="1"/>
    <col min="9479" max="9480" width="9.875" style="8" bestFit="1" customWidth="1"/>
    <col min="9481" max="9481" width="5.75" style="8" customWidth="1"/>
    <col min="9482" max="9482" width="39.625" style="8" customWidth="1"/>
    <col min="9483" max="9483" width="41.625" style="8" customWidth="1"/>
    <col min="9484" max="9484" width="11"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4.375" style="8" customWidth="1"/>
    <col min="9730" max="9730" width="18.125" style="8" customWidth="1"/>
    <col min="9731" max="9731" width="14.375" style="8" bestFit="1" customWidth="1"/>
    <col min="9732" max="9732" width="13.125" style="8" bestFit="1" customWidth="1"/>
    <col min="9733" max="9733" width="50.125" style="8" customWidth="1"/>
    <col min="9734" max="9734" width="6.25" style="8" customWidth="1"/>
    <col min="9735" max="9736" width="9.875" style="8" bestFit="1" customWidth="1"/>
    <col min="9737" max="9737" width="5.75" style="8" customWidth="1"/>
    <col min="9738" max="9738" width="39.625" style="8" customWidth="1"/>
    <col min="9739" max="9739" width="41.625" style="8" customWidth="1"/>
    <col min="9740" max="9740" width="11"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4.375" style="8" customWidth="1"/>
    <col min="9986" max="9986" width="18.125" style="8" customWidth="1"/>
    <col min="9987" max="9987" width="14.375" style="8" bestFit="1" customWidth="1"/>
    <col min="9988" max="9988" width="13.125" style="8" bestFit="1" customWidth="1"/>
    <col min="9989" max="9989" width="50.125" style="8" customWidth="1"/>
    <col min="9990" max="9990" width="6.25" style="8" customWidth="1"/>
    <col min="9991" max="9992" width="9.875" style="8" bestFit="1" customWidth="1"/>
    <col min="9993" max="9993" width="5.75" style="8" customWidth="1"/>
    <col min="9994" max="9994" width="39.625" style="8" customWidth="1"/>
    <col min="9995" max="9995" width="41.625" style="8" customWidth="1"/>
    <col min="9996" max="9996" width="11"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4.375" style="8" customWidth="1"/>
    <col min="10242" max="10242" width="18.125" style="8" customWidth="1"/>
    <col min="10243" max="10243" width="14.375" style="8" bestFit="1" customWidth="1"/>
    <col min="10244" max="10244" width="13.125" style="8" bestFit="1" customWidth="1"/>
    <col min="10245" max="10245" width="50.125" style="8" customWidth="1"/>
    <col min="10246" max="10246" width="6.25" style="8" customWidth="1"/>
    <col min="10247" max="10248" width="9.875" style="8" bestFit="1" customWidth="1"/>
    <col min="10249" max="10249" width="5.75" style="8" customWidth="1"/>
    <col min="10250" max="10250" width="39.625" style="8" customWidth="1"/>
    <col min="10251" max="10251" width="41.625" style="8" customWidth="1"/>
    <col min="10252" max="10252" width="11"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4.375" style="8" customWidth="1"/>
    <col min="10498" max="10498" width="18.125" style="8" customWidth="1"/>
    <col min="10499" max="10499" width="14.375" style="8" bestFit="1" customWidth="1"/>
    <col min="10500" max="10500" width="13.125" style="8" bestFit="1" customWidth="1"/>
    <col min="10501" max="10501" width="50.125" style="8" customWidth="1"/>
    <col min="10502" max="10502" width="6.25" style="8" customWidth="1"/>
    <col min="10503" max="10504" width="9.875" style="8" bestFit="1" customWidth="1"/>
    <col min="10505" max="10505" width="5.75" style="8" customWidth="1"/>
    <col min="10506" max="10506" width="39.625" style="8" customWidth="1"/>
    <col min="10507" max="10507" width="41.625" style="8" customWidth="1"/>
    <col min="10508" max="10508" width="11"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4.375" style="8" customWidth="1"/>
    <col min="10754" max="10754" width="18.125" style="8" customWidth="1"/>
    <col min="10755" max="10755" width="14.375" style="8" bestFit="1" customWidth="1"/>
    <col min="10756" max="10756" width="13.125" style="8" bestFit="1" customWidth="1"/>
    <col min="10757" max="10757" width="50.125" style="8" customWidth="1"/>
    <col min="10758" max="10758" width="6.25" style="8" customWidth="1"/>
    <col min="10759" max="10760" width="9.875" style="8" bestFit="1" customWidth="1"/>
    <col min="10761" max="10761" width="5.75" style="8" customWidth="1"/>
    <col min="10762" max="10762" width="39.625" style="8" customWidth="1"/>
    <col min="10763" max="10763" width="41.625" style="8" customWidth="1"/>
    <col min="10764" max="10764" width="11"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4.375" style="8" customWidth="1"/>
    <col min="11010" max="11010" width="18.125" style="8" customWidth="1"/>
    <col min="11011" max="11011" width="14.375" style="8" bestFit="1" customWidth="1"/>
    <col min="11012" max="11012" width="13.125" style="8" bestFit="1" customWidth="1"/>
    <col min="11013" max="11013" width="50.125" style="8" customWidth="1"/>
    <col min="11014" max="11014" width="6.25" style="8" customWidth="1"/>
    <col min="11015" max="11016" width="9.875" style="8" bestFit="1" customWidth="1"/>
    <col min="11017" max="11017" width="5.75" style="8" customWidth="1"/>
    <col min="11018" max="11018" width="39.625" style="8" customWidth="1"/>
    <col min="11019" max="11019" width="41.625" style="8" customWidth="1"/>
    <col min="11020" max="11020" width="11"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4.375" style="8" customWidth="1"/>
    <col min="11266" max="11266" width="18.125" style="8" customWidth="1"/>
    <col min="11267" max="11267" width="14.375" style="8" bestFit="1" customWidth="1"/>
    <col min="11268" max="11268" width="13.125" style="8" bestFit="1" customWidth="1"/>
    <col min="11269" max="11269" width="50.125" style="8" customWidth="1"/>
    <col min="11270" max="11270" width="6.25" style="8" customWidth="1"/>
    <col min="11271" max="11272" width="9.875" style="8" bestFit="1" customWidth="1"/>
    <col min="11273" max="11273" width="5.75" style="8" customWidth="1"/>
    <col min="11274" max="11274" width="39.625" style="8" customWidth="1"/>
    <col min="11275" max="11275" width="41.625" style="8" customWidth="1"/>
    <col min="11276" max="11276" width="11"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4.375" style="8" customWidth="1"/>
    <col min="11522" max="11522" width="18.125" style="8" customWidth="1"/>
    <col min="11523" max="11523" width="14.375" style="8" bestFit="1" customWidth="1"/>
    <col min="11524" max="11524" width="13.125" style="8" bestFit="1" customWidth="1"/>
    <col min="11525" max="11525" width="50.125" style="8" customWidth="1"/>
    <col min="11526" max="11526" width="6.25" style="8" customWidth="1"/>
    <col min="11527" max="11528" width="9.875" style="8" bestFit="1" customWidth="1"/>
    <col min="11529" max="11529" width="5.75" style="8" customWidth="1"/>
    <col min="11530" max="11530" width="39.625" style="8" customWidth="1"/>
    <col min="11531" max="11531" width="41.625" style="8" customWidth="1"/>
    <col min="11532" max="11532" width="11"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4.375" style="8" customWidth="1"/>
    <col min="11778" max="11778" width="18.125" style="8" customWidth="1"/>
    <col min="11779" max="11779" width="14.375" style="8" bestFit="1" customWidth="1"/>
    <col min="11780" max="11780" width="13.125" style="8" bestFit="1" customWidth="1"/>
    <col min="11781" max="11781" width="50.125" style="8" customWidth="1"/>
    <col min="11782" max="11782" width="6.25" style="8" customWidth="1"/>
    <col min="11783" max="11784" width="9.875" style="8" bestFit="1" customWidth="1"/>
    <col min="11785" max="11785" width="5.75" style="8" customWidth="1"/>
    <col min="11786" max="11786" width="39.625" style="8" customWidth="1"/>
    <col min="11787" max="11787" width="41.625" style="8" customWidth="1"/>
    <col min="11788" max="11788" width="11"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4.375" style="8" customWidth="1"/>
    <col min="12034" max="12034" width="18.125" style="8" customWidth="1"/>
    <col min="12035" max="12035" width="14.375" style="8" bestFit="1" customWidth="1"/>
    <col min="12036" max="12036" width="13.125" style="8" bestFit="1" customWidth="1"/>
    <col min="12037" max="12037" width="50.125" style="8" customWidth="1"/>
    <col min="12038" max="12038" width="6.25" style="8" customWidth="1"/>
    <col min="12039" max="12040" width="9.875" style="8" bestFit="1" customWidth="1"/>
    <col min="12041" max="12041" width="5.75" style="8" customWidth="1"/>
    <col min="12042" max="12042" width="39.625" style="8" customWidth="1"/>
    <col min="12043" max="12043" width="41.625" style="8" customWidth="1"/>
    <col min="12044" max="12044" width="11"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4.375" style="8" customWidth="1"/>
    <col min="12290" max="12290" width="18.125" style="8" customWidth="1"/>
    <col min="12291" max="12291" width="14.375" style="8" bestFit="1" customWidth="1"/>
    <col min="12292" max="12292" width="13.125" style="8" bestFit="1" customWidth="1"/>
    <col min="12293" max="12293" width="50.125" style="8" customWidth="1"/>
    <col min="12294" max="12294" width="6.25" style="8" customWidth="1"/>
    <col min="12295" max="12296" width="9.875" style="8" bestFit="1" customWidth="1"/>
    <col min="12297" max="12297" width="5.75" style="8" customWidth="1"/>
    <col min="12298" max="12298" width="39.625" style="8" customWidth="1"/>
    <col min="12299" max="12299" width="41.625" style="8" customWidth="1"/>
    <col min="12300" max="12300" width="11"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4.375" style="8" customWidth="1"/>
    <col min="12546" max="12546" width="18.125" style="8" customWidth="1"/>
    <col min="12547" max="12547" width="14.375" style="8" bestFit="1" customWidth="1"/>
    <col min="12548" max="12548" width="13.125" style="8" bestFit="1" customWidth="1"/>
    <col min="12549" max="12549" width="50.125" style="8" customWidth="1"/>
    <col min="12550" max="12550" width="6.25" style="8" customWidth="1"/>
    <col min="12551" max="12552" width="9.875" style="8" bestFit="1" customWidth="1"/>
    <col min="12553" max="12553" width="5.75" style="8" customWidth="1"/>
    <col min="12554" max="12554" width="39.625" style="8" customWidth="1"/>
    <col min="12555" max="12555" width="41.625" style="8" customWidth="1"/>
    <col min="12556" max="12556" width="11"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4.375" style="8" customWidth="1"/>
    <col min="12802" max="12802" width="18.125" style="8" customWidth="1"/>
    <col min="12803" max="12803" width="14.375" style="8" bestFit="1" customWidth="1"/>
    <col min="12804" max="12804" width="13.125" style="8" bestFit="1" customWidth="1"/>
    <col min="12805" max="12805" width="50.125" style="8" customWidth="1"/>
    <col min="12806" max="12806" width="6.25" style="8" customWidth="1"/>
    <col min="12807" max="12808" width="9.875" style="8" bestFit="1" customWidth="1"/>
    <col min="12809" max="12809" width="5.75" style="8" customWidth="1"/>
    <col min="12810" max="12810" width="39.625" style="8" customWidth="1"/>
    <col min="12811" max="12811" width="41.625" style="8" customWidth="1"/>
    <col min="12812" max="12812" width="11"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4.375" style="8" customWidth="1"/>
    <col min="13058" max="13058" width="18.125" style="8" customWidth="1"/>
    <col min="13059" max="13059" width="14.375" style="8" bestFit="1" customWidth="1"/>
    <col min="13060" max="13060" width="13.125" style="8" bestFit="1" customWidth="1"/>
    <col min="13061" max="13061" width="50.125" style="8" customWidth="1"/>
    <col min="13062" max="13062" width="6.25" style="8" customWidth="1"/>
    <col min="13063" max="13064" width="9.875" style="8" bestFit="1" customWidth="1"/>
    <col min="13065" max="13065" width="5.75" style="8" customWidth="1"/>
    <col min="13066" max="13066" width="39.625" style="8" customWidth="1"/>
    <col min="13067" max="13067" width="41.625" style="8" customWidth="1"/>
    <col min="13068" max="13068" width="11"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4.375" style="8" customWidth="1"/>
    <col min="13314" max="13314" width="18.125" style="8" customWidth="1"/>
    <col min="13315" max="13315" width="14.375" style="8" bestFit="1" customWidth="1"/>
    <col min="13316" max="13316" width="13.125" style="8" bestFit="1" customWidth="1"/>
    <col min="13317" max="13317" width="50.125" style="8" customWidth="1"/>
    <col min="13318" max="13318" width="6.25" style="8" customWidth="1"/>
    <col min="13319" max="13320" width="9.875" style="8" bestFit="1" customWidth="1"/>
    <col min="13321" max="13321" width="5.75" style="8" customWidth="1"/>
    <col min="13322" max="13322" width="39.625" style="8" customWidth="1"/>
    <col min="13323" max="13323" width="41.625" style="8" customWidth="1"/>
    <col min="13324" max="13324" width="11"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4.375" style="8" customWidth="1"/>
    <col min="13570" max="13570" width="18.125" style="8" customWidth="1"/>
    <col min="13571" max="13571" width="14.375" style="8" bestFit="1" customWidth="1"/>
    <col min="13572" max="13572" width="13.125" style="8" bestFit="1" customWidth="1"/>
    <col min="13573" max="13573" width="50.125" style="8" customWidth="1"/>
    <col min="13574" max="13574" width="6.25" style="8" customWidth="1"/>
    <col min="13575" max="13576" width="9.875" style="8" bestFit="1" customWidth="1"/>
    <col min="13577" max="13577" width="5.75" style="8" customWidth="1"/>
    <col min="13578" max="13578" width="39.625" style="8" customWidth="1"/>
    <col min="13579" max="13579" width="41.625" style="8" customWidth="1"/>
    <col min="13580" max="13580" width="11"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4.375" style="8" customWidth="1"/>
    <col min="13826" max="13826" width="18.125" style="8" customWidth="1"/>
    <col min="13827" max="13827" width="14.375" style="8" bestFit="1" customWidth="1"/>
    <col min="13828" max="13828" width="13.125" style="8" bestFit="1" customWidth="1"/>
    <col min="13829" max="13829" width="50.125" style="8" customWidth="1"/>
    <col min="13830" max="13830" width="6.25" style="8" customWidth="1"/>
    <col min="13831" max="13832" width="9.875" style="8" bestFit="1" customWidth="1"/>
    <col min="13833" max="13833" width="5.75" style="8" customWidth="1"/>
    <col min="13834" max="13834" width="39.625" style="8" customWidth="1"/>
    <col min="13835" max="13835" width="41.625" style="8" customWidth="1"/>
    <col min="13836" max="13836" width="11"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4.375" style="8" customWidth="1"/>
    <col min="14082" max="14082" width="18.125" style="8" customWidth="1"/>
    <col min="14083" max="14083" width="14.375" style="8" bestFit="1" customWidth="1"/>
    <col min="14084" max="14084" width="13.125" style="8" bestFit="1" customWidth="1"/>
    <col min="14085" max="14085" width="50.125" style="8" customWidth="1"/>
    <col min="14086" max="14086" width="6.25" style="8" customWidth="1"/>
    <col min="14087" max="14088" width="9.875" style="8" bestFit="1" customWidth="1"/>
    <col min="14089" max="14089" width="5.75" style="8" customWidth="1"/>
    <col min="14090" max="14090" width="39.625" style="8" customWidth="1"/>
    <col min="14091" max="14091" width="41.625" style="8" customWidth="1"/>
    <col min="14092" max="14092" width="11"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4.375" style="8" customWidth="1"/>
    <col min="14338" max="14338" width="18.125" style="8" customWidth="1"/>
    <col min="14339" max="14339" width="14.375" style="8" bestFit="1" customWidth="1"/>
    <col min="14340" max="14340" width="13.125" style="8" bestFit="1" customWidth="1"/>
    <col min="14341" max="14341" width="50.125" style="8" customWidth="1"/>
    <col min="14342" max="14342" width="6.25" style="8" customWidth="1"/>
    <col min="14343" max="14344" width="9.875" style="8" bestFit="1" customWidth="1"/>
    <col min="14345" max="14345" width="5.75" style="8" customWidth="1"/>
    <col min="14346" max="14346" width="39.625" style="8" customWidth="1"/>
    <col min="14347" max="14347" width="41.625" style="8" customWidth="1"/>
    <col min="14348" max="14348" width="11"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4.375" style="8" customWidth="1"/>
    <col min="14594" max="14594" width="18.125" style="8" customWidth="1"/>
    <col min="14595" max="14595" width="14.375" style="8" bestFit="1" customWidth="1"/>
    <col min="14596" max="14596" width="13.125" style="8" bestFit="1" customWidth="1"/>
    <col min="14597" max="14597" width="50.125" style="8" customWidth="1"/>
    <col min="14598" max="14598" width="6.25" style="8" customWidth="1"/>
    <col min="14599" max="14600" width="9.875" style="8" bestFit="1" customWidth="1"/>
    <col min="14601" max="14601" width="5.75" style="8" customWidth="1"/>
    <col min="14602" max="14602" width="39.625" style="8" customWidth="1"/>
    <col min="14603" max="14603" width="41.625" style="8" customWidth="1"/>
    <col min="14604" max="14604" width="11"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4.375" style="8" customWidth="1"/>
    <col min="14850" max="14850" width="18.125" style="8" customWidth="1"/>
    <col min="14851" max="14851" width="14.375" style="8" bestFit="1" customWidth="1"/>
    <col min="14852" max="14852" width="13.125" style="8" bestFit="1" customWidth="1"/>
    <col min="14853" max="14853" width="50.125" style="8" customWidth="1"/>
    <col min="14854" max="14854" width="6.25" style="8" customWidth="1"/>
    <col min="14855" max="14856" width="9.875" style="8" bestFit="1" customWidth="1"/>
    <col min="14857" max="14857" width="5.75" style="8" customWidth="1"/>
    <col min="14858" max="14858" width="39.625" style="8" customWidth="1"/>
    <col min="14859" max="14859" width="41.625" style="8" customWidth="1"/>
    <col min="14860" max="14860" width="11"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4.375" style="8" customWidth="1"/>
    <col min="15106" max="15106" width="18.125" style="8" customWidth="1"/>
    <col min="15107" max="15107" width="14.375" style="8" bestFit="1" customWidth="1"/>
    <col min="15108" max="15108" width="13.125" style="8" bestFit="1" customWidth="1"/>
    <col min="15109" max="15109" width="50.125" style="8" customWidth="1"/>
    <col min="15110" max="15110" width="6.25" style="8" customWidth="1"/>
    <col min="15111" max="15112" width="9.875" style="8" bestFit="1" customWidth="1"/>
    <col min="15113" max="15113" width="5.75" style="8" customWidth="1"/>
    <col min="15114" max="15114" width="39.625" style="8" customWidth="1"/>
    <col min="15115" max="15115" width="41.625" style="8" customWidth="1"/>
    <col min="15116" max="15116" width="11"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4.375" style="8" customWidth="1"/>
    <col min="15362" max="15362" width="18.125" style="8" customWidth="1"/>
    <col min="15363" max="15363" width="14.375" style="8" bestFit="1" customWidth="1"/>
    <col min="15364" max="15364" width="13.125" style="8" bestFit="1" customWidth="1"/>
    <col min="15365" max="15365" width="50.125" style="8" customWidth="1"/>
    <col min="15366" max="15366" width="6.25" style="8" customWidth="1"/>
    <col min="15367" max="15368" width="9.875" style="8" bestFit="1" customWidth="1"/>
    <col min="15369" max="15369" width="5.75" style="8" customWidth="1"/>
    <col min="15370" max="15370" width="39.625" style="8" customWidth="1"/>
    <col min="15371" max="15371" width="41.625" style="8" customWidth="1"/>
    <col min="15372" max="15372" width="11"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4.375" style="8" customWidth="1"/>
    <col min="15618" max="15618" width="18.125" style="8" customWidth="1"/>
    <col min="15619" max="15619" width="14.375" style="8" bestFit="1" customWidth="1"/>
    <col min="15620" max="15620" width="13.125" style="8" bestFit="1" customWidth="1"/>
    <col min="15621" max="15621" width="50.125" style="8" customWidth="1"/>
    <col min="15622" max="15622" width="6.25" style="8" customWidth="1"/>
    <col min="15623" max="15624" width="9.875" style="8" bestFit="1" customWidth="1"/>
    <col min="15625" max="15625" width="5.75" style="8" customWidth="1"/>
    <col min="15626" max="15626" width="39.625" style="8" customWidth="1"/>
    <col min="15627" max="15627" width="41.625" style="8" customWidth="1"/>
    <col min="15628" max="15628" width="11"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4.375" style="8" customWidth="1"/>
    <col min="15874" max="15874" width="18.125" style="8" customWidth="1"/>
    <col min="15875" max="15875" width="14.375" style="8" bestFit="1" customWidth="1"/>
    <col min="15876" max="15876" width="13.125" style="8" bestFit="1" customWidth="1"/>
    <col min="15877" max="15877" width="50.125" style="8" customWidth="1"/>
    <col min="15878" max="15878" width="6.25" style="8" customWidth="1"/>
    <col min="15879" max="15880" width="9.875" style="8" bestFit="1" customWidth="1"/>
    <col min="15881" max="15881" width="5.75" style="8" customWidth="1"/>
    <col min="15882" max="15882" width="39.625" style="8" customWidth="1"/>
    <col min="15883" max="15883" width="41.625" style="8" customWidth="1"/>
    <col min="15884" max="15884" width="11"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4.375" style="8" customWidth="1"/>
    <col min="16130" max="16130" width="18.125" style="8" customWidth="1"/>
    <col min="16131" max="16131" width="14.375" style="8" bestFit="1" customWidth="1"/>
    <col min="16132" max="16132" width="13.125" style="8" bestFit="1" customWidth="1"/>
    <col min="16133" max="16133" width="50.125" style="8" customWidth="1"/>
    <col min="16134" max="16134" width="6.25" style="8" customWidth="1"/>
    <col min="16135" max="16136" width="9.875" style="8" bestFit="1" customWidth="1"/>
    <col min="16137" max="16137" width="5.75" style="8" customWidth="1"/>
    <col min="16138" max="16138" width="39.625" style="8" customWidth="1"/>
    <col min="16139" max="16139" width="41.625" style="8" customWidth="1"/>
    <col min="16140" max="16140" width="11"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1:17" ht="20.100000000000001" customHeight="1">
      <c r="B2" s="1" t="s">
        <v>0</v>
      </c>
      <c r="C2" s="1"/>
      <c r="D2" s="1"/>
      <c r="E2" s="92" t="s">
        <v>722</v>
      </c>
      <c r="G2" s="4" t="s">
        <v>2</v>
      </c>
      <c r="H2" s="5"/>
      <c r="I2" s="6"/>
      <c r="J2" s="7">
        <f>SUM(H:H)</f>
        <v>1695765</v>
      </c>
    </row>
    <row r="3" spans="1:17" ht="20.100000000000001" customHeight="1">
      <c r="B3" s="1" t="s">
        <v>3</v>
      </c>
      <c r="C3" s="1"/>
      <c r="D3" s="1"/>
      <c r="E3" s="98" t="s">
        <v>723</v>
      </c>
    </row>
    <row r="4" spans="1:17" ht="20.100000000000001" customHeight="1">
      <c r="B4" s="1" t="s">
        <v>5</v>
      </c>
      <c r="C4" s="1"/>
      <c r="D4" s="1"/>
      <c r="E4" s="98">
        <v>173321</v>
      </c>
      <c r="H4" s="288"/>
      <c r="J4" s="577" t="s">
        <v>1140</v>
      </c>
      <c r="K4" s="578"/>
    </row>
    <row r="5" spans="1:17" ht="20.100000000000001" customHeight="1">
      <c r="B5" s="1" t="s">
        <v>6</v>
      </c>
      <c r="C5" s="1"/>
      <c r="D5" s="1"/>
      <c r="E5" s="102">
        <v>43817</v>
      </c>
      <c r="J5" s="579"/>
      <c r="K5" s="580"/>
    </row>
    <row r="6" spans="1:17" ht="20.100000000000001" customHeight="1">
      <c r="B6" s="1" t="s">
        <v>7</v>
      </c>
      <c r="C6" s="1"/>
      <c r="D6" s="1"/>
      <c r="E6" s="102">
        <v>43818</v>
      </c>
      <c r="G6" s="293"/>
      <c r="H6" s="8" t="s">
        <v>967</v>
      </c>
      <c r="J6" s="15"/>
      <c r="K6" s="16"/>
    </row>
    <row r="7" spans="1:17" ht="20.100000000000001" customHeight="1">
      <c r="B7" s="18"/>
      <c r="C7" s="18"/>
      <c r="D7" s="18"/>
      <c r="E7" s="294"/>
      <c r="G7" s="295"/>
      <c r="H7" s="8" t="s">
        <v>726</v>
      </c>
      <c r="J7" s="15"/>
      <c r="K7" s="16"/>
      <c r="L7" s="20"/>
    </row>
    <row r="9" spans="1:17" s="9" customFormat="1" ht="19.7" customHeight="1">
      <c r="B9" s="21" t="s">
        <v>8</v>
      </c>
      <c r="C9" s="21" t="s">
        <v>9</v>
      </c>
      <c r="D9" s="21" t="s">
        <v>10</v>
      </c>
      <c r="E9" s="22" t="s">
        <v>11</v>
      </c>
      <c r="F9" s="22" t="s">
        <v>12</v>
      </c>
      <c r="G9" s="22" t="s">
        <v>13</v>
      </c>
      <c r="H9" s="167" t="s">
        <v>14</v>
      </c>
      <c r="I9" s="167" t="s">
        <v>15</v>
      </c>
      <c r="J9" s="22" t="s">
        <v>16</v>
      </c>
      <c r="K9" s="22" t="s">
        <v>17</v>
      </c>
      <c r="L9" s="22" t="s">
        <v>18</v>
      </c>
      <c r="M9" s="25" t="s">
        <v>19</v>
      </c>
      <c r="N9" s="21" t="s">
        <v>20</v>
      </c>
      <c r="O9" s="22" t="s">
        <v>21</v>
      </c>
      <c r="P9" s="25" t="s">
        <v>22</v>
      </c>
      <c r="Q9" s="26" t="s">
        <v>23</v>
      </c>
    </row>
    <row r="10" spans="1:17" s="9" customFormat="1" ht="19.7" customHeight="1">
      <c r="B10" s="296" t="s">
        <v>727</v>
      </c>
      <c r="C10" s="297"/>
      <c r="D10" s="297"/>
      <c r="E10" s="298"/>
      <c r="F10" s="22"/>
      <c r="G10" s="22"/>
      <c r="H10" s="167"/>
      <c r="I10" s="167"/>
      <c r="J10" s="22"/>
      <c r="K10" s="22"/>
      <c r="L10" s="22"/>
      <c r="M10" s="25"/>
      <c r="N10" s="21"/>
      <c r="O10" s="22"/>
      <c r="P10" s="25"/>
      <c r="Q10" s="26"/>
    </row>
    <row r="11" spans="1:17" s="9" customFormat="1" ht="19.7" customHeight="1">
      <c r="A11" s="9">
        <v>1</v>
      </c>
      <c r="B11" s="21">
        <v>1</v>
      </c>
      <c r="C11" s="169" t="s">
        <v>550</v>
      </c>
      <c r="D11" s="169" t="s">
        <v>550</v>
      </c>
      <c r="E11" s="31" t="s">
        <v>728</v>
      </c>
      <c r="F11" s="22">
        <v>1</v>
      </c>
      <c r="G11" s="31">
        <v>550000</v>
      </c>
      <c r="H11" s="299">
        <f t="shared" ref="H11:H16" si="0">F11*G11</f>
        <v>550000</v>
      </c>
      <c r="I11" s="300"/>
      <c r="J11" s="301" t="s">
        <v>729</v>
      </c>
      <c r="K11" s="302" t="s">
        <v>730</v>
      </c>
      <c r="L11" s="22"/>
      <c r="M11" s="25">
        <v>43802</v>
      </c>
      <c r="N11" s="21"/>
      <c r="O11" s="32">
        <v>43815</v>
      </c>
      <c r="P11" s="25">
        <v>43812</v>
      </c>
      <c r="Q11" s="26">
        <v>43812</v>
      </c>
    </row>
    <row r="12" spans="1:17" s="9" customFormat="1" ht="19.7" customHeight="1">
      <c r="A12" s="9">
        <v>1</v>
      </c>
      <c r="B12" s="21">
        <f>+B11+1</f>
        <v>2</v>
      </c>
      <c r="C12" s="169" t="s">
        <v>550</v>
      </c>
      <c r="D12" s="169" t="s">
        <v>550</v>
      </c>
      <c r="E12" s="182" t="s">
        <v>731</v>
      </c>
      <c r="F12" s="166">
        <v>1</v>
      </c>
      <c r="G12" s="182">
        <v>31500</v>
      </c>
      <c r="H12" s="299">
        <f t="shared" si="0"/>
        <v>31500</v>
      </c>
      <c r="I12" s="303"/>
      <c r="J12" s="182" t="s">
        <v>732</v>
      </c>
      <c r="K12" s="304"/>
      <c r="L12" s="22"/>
      <c r="M12" s="25">
        <v>43802</v>
      </c>
      <c r="N12" s="21"/>
      <c r="O12" s="32">
        <v>43815</v>
      </c>
      <c r="P12" s="25">
        <v>43812</v>
      </c>
      <c r="Q12" s="26">
        <v>43812</v>
      </c>
    </row>
    <row r="13" spans="1:17" s="9" customFormat="1" ht="19.7" customHeight="1">
      <c r="A13" s="9">
        <v>1</v>
      </c>
      <c r="B13" s="21">
        <f>+B12+1</f>
        <v>3</v>
      </c>
      <c r="C13" s="169" t="s">
        <v>550</v>
      </c>
      <c r="D13" s="169" t="s">
        <v>550</v>
      </c>
      <c r="E13" s="182" t="s">
        <v>733</v>
      </c>
      <c r="F13" s="166">
        <v>1</v>
      </c>
      <c r="G13" s="182">
        <v>14000</v>
      </c>
      <c r="H13" s="299">
        <f t="shared" si="0"/>
        <v>14000</v>
      </c>
      <c r="I13" s="303"/>
      <c r="J13" s="182" t="s">
        <v>734</v>
      </c>
      <c r="K13" s="305"/>
      <c r="L13" s="22"/>
      <c r="M13" s="25">
        <v>43802</v>
      </c>
      <c r="N13" s="21"/>
      <c r="O13" s="32">
        <v>43815</v>
      </c>
      <c r="P13" s="25">
        <v>43812</v>
      </c>
      <c r="Q13" s="26">
        <v>43812</v>
      </c>
    </row>
    <row r="14" spans="1:17" s="9" customFormat="1" ht="19.7" customHeight="1">
      <c r="A14" s="9">
        <v>1</v>
      </c>
      <c r="B14" s="21">
        <f>+B13+1</f>
        <v>4</v>
      </c>
      <c r="C14" s="169" t="s">
        <v>550</v>
      </c>
      <c r="D14" s="169" t="s">
        <v>550</v>
      </c>
      <c r="E14" s="182" t="s">
        <v>735</v>
      </c>
      <c r="F14" s="166">
        <v>1</v>
      </c>
      <c r="G14" s="182">
        <v>14000</v>
      </c>
      <c r="H14" s="299">
        <f t="shared" si="0"/>
        <v>14000</v>
      </c>
      <c r="I14" s="303"/>
      <c r="J14" s="182" t="s">
        <v>736</v>
      </c>
      <c r="K14" s="305"/>
      <c r="L14" s="21"/>
      <c r="M14" s="25">
        <v>43802</v>
      </c>
      <c r="N14" s="21"/>
      <c r="O14" s="32">
        <v>43815</v>
      </c>
      <c r="P14" s="25">
        <v>43812</v>
      </c>
      <c r="Q14" s="26">
        <v>43812</v>
      </c>
    </row>
    <row r="15" spans="1:17" s="9" customFormat="1" ht="19.7" customHeight="1">
      <c r="A15" s="9">
        <v>1</v>
      </c>
      <c r="B15" s="21">
        <f>+B14+1</f>
        <v>5</v>
      </c>
      <c r="C15" s="236" t="s">
        <v>550</v>
      </c>
      <c r="D15" s="236" t="s">
        <v>550</v>
      </c>
      <c r="E15" s="301" t="s">
        <v>739</v>
      </c>
      <c r="F15" s="236">
        <v>2</v>
      </c>
      <c r="G15" s="307">
        <v>1300</v>
      </c>
      <c r="H15" s="36">
        <f t="shared" si="0"/>
        <v>2600</v>
      </c>
      <c r="I15" s="308"/>
      <c r="J15" s="301" t="s">
        <v>740</v>
      </c>
      <c r="K15" s="305"/>
      <c r="L15" s="21"/>
      <c r="M15" s="25">
        <v>43802</v>
      </c>
      <c r="N15" s="21"/>
      <c r="O15" s="32">
        <v>43815</v>
      </c>
      <c r="P15" s="25">
        <v>43812</v>
      </c>
      <c r="Q15" s="26">
        <v>43812</v>
      </c>
    </row>
    <row r="16" spans="1:17" s="9" customFormat="1" ht="19.7" customHeight="1">
      <c r="A16" s="9">
        <v>1</v>
      </c>
      <c r="B16" s="21">
        <f>+B15+1</f>
        <v>6</v>
      </c>
      <c r="C16" s="22" t="s">
        <v>550</v>
      </c>
      <c r="D16" s="22" t="s">
        <v>550</v>
      </c>
      <c r="E16" s="173" t="s">
        <v>741</v>
      </c>
      <c r="F16" s="24">
        <v>1</v>
      </c>
      <c r="G16" s="36">
        <v>7125</v>
      </c>
      <c r="H16" s="36">
        <f t="shared" si="0"/>
        <v>7125</v>
      </c>
      <c r="I16" s="309"/>
      <c r="J16" s="310" t="s">
        <v>742</v>
      </c>
      <c r="K16" s="305"/>
      <c r="L16" s="21"/>
      <c r="M16" s="25">
        <v>43802</v>
      </c>
      <c r="N16" s="21"/>
      <c r="O16" s="32">
        <v>43815</v>
      </c>
      <c r="P16" s="25">
        <v>43812</v>
      </c>
      <c r="Q16" s="26">
        <v>43812</v>
      </c>
    </row>
    <row r="17" spans="1:17" s="9" customFormat="1" ht="19.7" customHeight="1">
      <c r="B17" s="21"/>
      <c r="C17" s="21"/>
      <c r="D17" s="21"/>
      <c r="E17" s="75"/>
      <c r="F17" s="22"/>
      <c r="G17" s="266"/>
      <c r="H17" s="311"/>
      <c r="I17" s="167"/>
      <c r="J17" s="31"/>
      <c r="K17" s="38"/>
      <c r="L17" s="21"/>
      <c r="M17" s="25"/>
      <c r="N17" s="21"/>
      <c r="O17" s="32"/>
      <c r="P17" s="32"/>
      <c r="Q17" s="26"/>
    </row>
    <row r="18" spans="1:17" s="9" customFormat="1" ht="19.7" customHeight="1">
      <c r="B18" s="21"/>
      <c r="C18" s="21"/>
      <c r="D18" s="21"/>
      <c r="E18" s="312">
        <f>SUM(H11:H16)</f>
        <v>619225</v>
      </c>
      <c r="F18" s="22"/>
      <c r="G18" s="266"/>
      <c r="H18" s="311"/>
      <c r="I18" s="167"/>
      <c r="J18" s="31"/>
      <c r="K18" s="38"/>
      <c r="L18" s="21"/>
      <c r="M18" s="25"/>
      <c r="N18" s="21"/>
      <c r="O18" s="32"/>
      <c r="P18" s="32"/>
      <c r="Q18" s="26"/>
    </row>
    <row r="19" spans="1:17" s="9" customFormat="1" ht="19.7" customHeight="1">
      <c r="B19" s="21"/>
      <c r="C19" s="21"/>
      <c r="D19" s="21"/>
      <c r="E19" s="75"/>
      <c r="F19" s="22"/>
      <c r="G19" s="266"/>
      <c r="H19" s="311"/>
      <c r="I19" s="167"/>
      <c r="J19" s="31"/>
      <c r="K19" s="38"/>
      <c r="L19" s="21"/>
      <c r="M19" s="25"/>
      <c r="N19" s="21"/>
      <c r="O19" s="32"/>
      <c r="P19" s="32"/>
      <c r="Q19" s="26"/>
    </row>
    <row r="20" spans="1:17" s="9" customFormat="1" ht="19.7" customHeight="1">
      <c r="B20" s="296" t="s">
        <v>743</v>
      </c>
      <c r="C20" s="297"/>
      <c r="D20" s="297"/>
      <c r="E20" s="298"/>
      <c r="F20" s="22"/>
      <c r="G20" s="266"/>
      <c r="H20" s="311"/>
      <c r="I20" s="167"/>
      <c r="J20" s="31"/>
      <c r="K20" s="38"/>
      <c r="L20" s="21"/>
      <c r="M20" s="25"/>
      <c r="N20" s="21"/>
      <c r="O20" s="32"/>
      <c r="P20" s="32"/>
      <c r="Q20" s="26"/>
    </row>
    <row r="21" spans="1:17" s="9" customFormat="1" ht="19.7" customHeight="1">
      <c r="A21" s="9">
        <v>2</v>
      </c>
      <c r="B21" s="21">
        <f>+B16+1</f>
        <v>7</v>
      </c>
      <c r="C21" s="313" t="s">
        <v>565</v>
      </c>
      <c r="D21" s="313" t="s">
        <v>565</v>
      </c>
      <c r="E21" s="314" t="s">
        <v>744</v>
      </c>
      <c r="F21" s="315">
        <v>1</v>
      </c>
      <c r="G21" s="316">
        <v>22100</v>
      </c>
      <c r="H21" s="36">
        <f t="shared" ref="H21:H30" si="1">F21*G21</f>
        <v>22100</v>
      </c>
      <c r="I21" s="179"/>
      <c r="J21" s="183" t="s">
        <v>745</v>
      </c>
      <c r="K21" s="38"/>
      <c r="L21" s="21"/>
      <c r="M21" s="25">
        <v>43801</v>
      </c>
      <c r="N21" s="21"/>
      <c r="O21" s="32">
        <v>43816</v>
      </c>
      <c r="P21" s="32">
        <v>43816</v>
      </c>
      <c r="Q21" s="26">
        <v>43816</v>
      </c>
    </row>
    <row r="22" spans="1:17" s="9" customFormat="1" ht="19.7" customHeight="1">
      <c r="A22" s="9">
        <v>2</v>
      </c>
      <c r="B22" s="21">
        <f>+B21+1</f>
        <v>8</v>
      </c>
      <c r="C22" s="313" t="s">
        <v>565</v>
      </c>
      <c r="D22" s="313" t="s">
        <v>565</v>
      </c>
      <c r="E22" s="314" t="s">
        <v>746</v>
      </c>
      <c r="F22" s="315">
        <v>1</v>
      </c>
      <c r="G22" s="316">
        <v>4800</v>
      </c>
      <c r="H22" s="36">
        <f t="shared" si="1"/>
        <v>4800</v>
      </c>
      <c r="I22" s="179"/>
      <c r="J22" s="183" t="s">
        <v>747</v>
      </c>
      <c r="K22" s="38"/>
      <c r="L22" s="21"/>
      <c r="M22" s="25">
        <v>43801</v>
      </c>
      <c r="N22" s="21"/>
      <c r="O22" s="32">
        <v>43816</v>
      </c>
      <c r="P22" s="32">
        <v>43816</v>
      </c>
      <c r="Q22" s="26">
        <v>43816</v>
      </c>
    </row>
    <row r="23" spans="1:17" s="9" customFormat="1" ht="19.7" customHeight="1">
      <c r="A23" s="9">
        <v>2</v>
      </c>
      <c r="B23" s="21">
        <f t="shared" ref="B23:B60" si="2">+B22+1</f>
        <v>9</v>
      </c>
      <c r="C23" s="313" t="s">
        <v>565</v>
      </c>
      <c r="D23" s="313" t="s">
        <v>565</v>
      </c>
      <c r="E23" s="314" t="s">
        <v>748</v>
      </c>
      <c r="F23" s="315">
        <v>1</v>
      </c>
      <c r="G23" s="316">
        <v>11700</v>
      </c>
      <c r="H23" s="36">
        <f t="shared" si="1"/>
        <v>11700</v>
      </c>
      <c r="I23" s="179"/>
      <c r="J23" s="183" t="s">
        <v>749</v>
      </c>
      <c r="K23" s="38"/>
      <c r="L23" s="21"/>
      <c r="M23" s="25">
        <v>43801</v>
      </c>
      <c r="N23" s="21"/>
      <c r="O23" s="32">
        <v>43816</v>
      </c>
      <c r="P23" s="32">
        <v>43816</v>
      </c>
      <c r="Q23" s="26">
        <v>43816</v>
      </c>
    </row>
    <row r="24" spans="1:17" s="9" customFormat="1" ht="19.7" customHeight="1">
      <c r="A24" s="9">
        <v>2</v>
      </c>
      <c r="B24" s="21">
        <f t="shared" si="2"/>
        <v>10</v>
      </c>
      <c r="C24" s="313" t="s">
        <v>565</v>
      </c>
      <c r="D24" s="313" t="s">
        <v>565</v>
      </c>
      <c r="E24" s="314" t="s">
        <v>750</v>
      </c>
      <c r="F24" s="315">
        <v>1</v>
      </c>
      <c r="G24" s="316">
        <v>4600</v>
      </c>
      <c r="H24" s="36">
        <f t="shared" si="1"/>
        <v>4600</v>
      </c>
      <c r="I24" s="179"/>
      <c r="J24" s="183" t="s">
        <v>751</v>
      </c>
      <c r="K24" s="38"/>
      <c r="L24" s="21"/>
      <c r="M24" s="25">
        <v>43801</v>
      </c>
      <c r="N24" s="21"/>
      <c r="O24" s="32">
        <v>43816</v>
      </c>
      <c r="P24" s="32">
        <v>43816</v>
      </c>
      <c r="Q24" s="26">
        <v>43816</v>
      </c>
    </row>
    <row r="25" spans="1:17" s="9" customFormat="1" ht="19.7" customHeight="1">
      <c r="A25" s="9">
        <v>2</v>
      </c>
      <c r="B25" s="21">
        <f t="shared" si="2"/>
        <v>11</v>
      </c>
      <c r="C25" s="313" t="s">
        <v>565</v>
      </c>
      <c r="D25" s="313" t="s">
        <v>565</v>
      </c>
      <c r="E25" s="317" t="s">
        <v>752</v>
      </c>
      <c r="F25" s="318">
        <v>1</v>
      </c>
      <c r="G25" s="319">
        <v>7000</v>
      </c>
      <c r="H25" s="38">
        <f t="shared" si="1"/>
        <v>7000</v>
      </c>
      <c r="I25" s="167"/>
      <c r="J25" s="30" t="s">
        <v>753</v>
      </c>
      <c r="K25" s="38"/>
      <c r="L25" s="21"/>
      <c r="M25" s="25">
        <v>43801</v>
      </c>
      <c r="N25" s="21"/>
      <c r="O25" s="32">
        <v>43816</v>
      </c>
      <c r="P25" s="32">
        <v>43816</v>
      </c>
      <c r="Q25" s="26">
        <v>43816</v>
      </c>
    </row>
    <row r="26" spans="1:17" s="9" customFormat="1" ht="19.7" customHeight="1">
      <c r="A26" s="9">
        <v>2</v>
      </c>
      <c r="B26" s="21">
        <f t="shared" si="2"/>
        <v>12</v>
      </c>
      <c r="C26" s="313" t="s">
        <v>565</v>
      </c>
      <c r="D26" s="313" t="s">
        <v>565</v>
      </c>
      <c r="E26" s="317" t="s">
        <v>756</v>
      </c>
      <c r="F26" s="318">
        <v>1</v>
      </c>
      <c r="G26" s="319">
        <v>5450</v>
      </c>
      <c r="H26" s="38">
        <f t="shared" si="1"/>
        <v>5450</v>
      </c>
      <c r="I26" s="167"/>
      <c r="J26" s="30" t="s">
        <v>757</v>
      </c>
      <c r="K26" s="38"/>
      <c r="L26" s="21"/>
      <c r="M26" s="25">
        <v>43801</v>
      </c>
      <c r="N26" s="21"/>
      <c r="O26" s="32">
        <v>43816</v>
      </c>
      <c r="P26" s="32">
        <v>43816</v>
      </c>
      <c r="Q26" s="26">
        <v>43816</v>
      </c>
    </row>
    <row r="27" spans="1:17" s="9" customFormat="1" ht="19.7" customHeight="1">
      <c r="A27" s="9">
        <v>2</v>
      </c>
      <c r="B27" s="21">
        <f t="shared" si="2"/>
        <v>13</v>
      </c>
      <c r="C27" s="313" t="s">
        <v>565</v>
      </c>
      <c r="D27" s="313" t="s">
        <v>565</v>
      </c>
      <c r="E27" s="320" t="s">
        <v>758</v>
      </c>
      <c r="F27" s="318">
        <v>1</v>
      </c>
      <c r="G27" s="319">
        <v>13750</v>
      </c>
      <c r="H27" s="38">
        <f t="shared" si="1"/>
        <v>13750</v>
      </c>
      <c r="I27" s="167"/>
      <c r="J27" s="30" t="s">
        <v>759</v>
      </c>
      <c r="K27" s="38" t="s">
        <v>760</v>
      </c>
      <c r="L27" s="21"/>
      <c r="M27" s="25">
        <v>43801</v>
      </c>
      <c r="N27" s="21"/>
      <c r="O27" s="32">
        <v>43816</v>
      </c>
      <c r="P27" s="32">
        <v>43816</v>
      </c>
      <c r="Q27" s="26">
        <v>43816</v>
      </c>
    </row>
    <row r="28" spans="1:17" s="9" customFormat="1" ht="18" customHeight="1">
      <c r="A28" s="9">
        <v>2</v>
      </c>
      <c r="B28" s="21">
        <f t="shared" si="2"/>
        <v>14</v>
      </c>
      <c r="C28" s="313" t="s">
        <v>565</v>
      </c>
      <c r="D28" s="313" t="s">
        <v>565</v>
      </c>
      <c r="E28" s="320" t="s">
        <v>761</v>
      </c>
      <c r="F28" s="318">
        <v>1</v>
      </c>
      <c r="G28" s="319">
        <v>11650</v>
      </c>
      <c r="H28" s="38">
        <f t="shared" si="1"/>
        <v>11650</v>
      </c>
      <c r="I28" s="167"/>
      <c r="J28" s="30" t="s">
        <v>762</v>
      </c>
      <c r="K28" s="38"/>
      <c r="L28" s="21"/>
      <c r="M28" s="25">
        <v>43801</v>
      </c>
      <c r="N28" s="21"/>
      <c r="O28" s="32">
        <v>43816</v>
      </c>
      <c r="P28" s="32">
        <v>43816</v>
      </c>
      <c r="Q28" s="26">
        <v>43816</v>
      </c>
    </row>
    <row r="29" spans="1:17" s="9" customFormat="1" ht="19.7" customHeight="1">
      <c r="A29" s="9">
        <v>2</v>
      </c>
      <c r="B29" s="21">
        <f t="shared" si="2"/>
        <v>15</v>
      </c>
      <c r="C29" s="321" t="s">
        <v>531</v>
      </c>
      <c r="D29" s="321" t="s">
        <v>531</v>
      </c>
      <c r="E29" s="322" t="s">
        <v>763</v>
      </c>
      <c r="F29" s="321">
        <v>4</v>
      </c>
      <c r="G29" s="323">
        <v>1020</v>
      </c>
      <c r="H29" s="38">
        <f t="shared" si="1"/>
        <v>4080</v>
      </c>
      <c r="I29" s="167"/>
      <c r="J29" s="30" t="s">
        <v>764</v>
      </c>
      <c r="K29" s="38" t="s">
        <v>765</v>
      </c>
      <c r="L29" s="21"/>
      <c r="M29" s="25">
        <v>43801</v>
      </c>
      <c r="N29" s="21"/>
      <c r="O29" s="32"/>
      <c r="P29" s="32">
        <v>43815</v>
      </c>
      <c r="Q29" s="26">
        <v>43815</v>
      </c>
    </row>
    <row r="30" spans="1:17" s="9" customFormat="1" ht="19.7" customHeight="1">
      <c r="A30" s="9">
        <v>2</v>
      </c>
      <c r="B30" s="21">
        <f t="shared" si="2"/>
        <v>16</v>
      </c>
      <c r="C30" s="321" t="s">
        <v>531</v>
      </c>
      <c r="D30" s="321" t="s">
        <v>531</v>
      </c>
      <c r="E30" s="322" t="s">
        <v>766</v>
      </c>
      <c r="F30" s="321">
        <v>5</v>
      </c>
      <c r="G30" s="323">
        <v>60</v>
      </c>
      <c r="H30" s="38">
        <f t="shared" si="1"/>
        <v>300</v>
      </c>
      <c r="I30" s="167"/>
      <c r="J30" s="30" t="s">
        <v>767</v>
      </c>
      <c r="K30" s="38" t="s">
        <v>768</v>
      </c>
      <c r="L30" s="21"/>
      <c r="M30" s="25">
        <v>43801</v>
      </c>
      <c r="N30" s="21"/>
      <c r="O30" s="32"/>
      <c r="P30" s="32">
        <v>43815</v>
      </c>
      <c r="Q30" s="26">
        <v>43815</v>
      </c>
    </row>
    <row r="31" spans="1:17" s="9" customFormat="1" ht="19.7" customHeight="1">
      <c r="A31" s="9">
        <v>2</v>
      </c>
      <c r="B31" s="21">
        <f t="shared" si="2"/>
        <v>17</v>
      </c>
      <c r="C31" s="324" t="s">
        <v>531</v>
      </c>
      <c r="D31" s="324" t="s">
        <v>531</v>
      </c>
      <c r="E31" s="325" t="s">
        <v>769</v>
      </c>
      <c r="F31" s="326">
        <v>2</v>
      </c>
      <c r="G31" s="327">
        <v>1050</v>
      </c>
      <c r="H31" s="328">
        <f>F31*G31</f>
        <v>2100</v>
      </c>
      <c r="I31" s="329"/>
      <c r="J31" s="330" t="s">
        <v>770</v>
      </c>
      <c r="K31" s="38" t="s">
        <v>771</v>
      </c>
      <c r="L31" s="21"/>
      <c r="M31" s="25">
        <v>43801</v>
      </c>
      <c r="N31" s="21"/>
      <c r="O31" s="32"/>
      <c r="P31" s="32">
        <v>43815</v>
      </c>
      <c r="Q31" s="26">
        <v>43815</v>
      </c>
    </row>
    <row r="32" spans="1:17" s="9" customFormat="1" ht="19.7" customHeight="1">
      <c r="A32" s="9">
        <v>2</v>
      </c>
      <c r="B32" s="21">
        <f t="shared" si="2"/>
        <v>18</v>
      </c>
      <c r="C32" s="331" t="s">
        <v>531</v>
      </c>
      <c r="D32" s="331" t="s">
        <v>531</v>
      </c>
      <c r="E32" s="332" t="s">
        <v>772</v>
      </c>
      <c r="F32" s="333">
        <v>2</v>
      </c>
      <c r="G32" s="334">
        <v>268</v>
      </c>
      <c r="H32" s="36">
        <f>F32*G32</f>
        <v>536</v>
      </c>
      <c r="I32" s="36"/>
      <c r="J32" s="30" t="s">
        <v>773</v>
      </c>
      <c r="K32" s="38" t="s">
        <v>774</v>
      </c>
      <c r="L32" s="21"/>
      <c r="M32" s="25">
        <v>43801</v>
      </c>
      <c r="N32" s="21"/>
      <c r="O32" s="32"/>
      <c r="P32" s="32">
        <v>43815</v>
      </c>
      <c r="Q32" s="26">
        <v>43815</v>
      </c>
    </row>
    <row r="33" spans="1:17" s="9" customFormat="1" ht="19.7" customHeight="1">
      <c r="A33" s="9">
        <v>2</v>
      </c>
      <c r="B33" s="21">
        <f t="shared" si="2"/>
        <v>19</v>
      </c>
      <c r="C33" s="331" t="s">
        <v>531</v>
      </c>
      <c r="D33" s="331" t="s">
        <v>531</v>
      </c>
      <c r="E33" s="332" t="s">
        <v>775</v>
      </c>
      <c r="F33" s="321">
        <v>4</v>
      </c>
      <c r="G33" s="323">
        <v>226</v>
      </c>
      <c r="H33" s="36">
        <f>F33*G33</f>
        <v>904</v>
      </c>
      <c r="I33" s="167"/>
      <c r="J33" s="30" t="s">
        <v>776</v>
      </c>
      <c r="K33" s="38" t="s">
        <v>777</v>
      </c>
      <c r="L33" s="21"/>
      <c r="M33" s="25">
        <v>43801</v>
      </c>
      <c r="N33" s="21"/>
      <c r="O33" s="32"/>
      <c r="P33" s="32">
        <v>43815</v>
      </c>
      <c r="Q33" s="26">
        <v>43815</v>
      </c>
    </row>
    <row r="34" spans="1:17" s="9" customFormat="1" ht="19.7" customHeight="1">
      <c r="A34" s="9">
        <v>2</v>
      </c>
      <c r="B34" s="21">
        <f t="shared" si="2"/>
        <v>20</v>
      </c>
      <c r="C34" s="331" t="s">
        <v>531</v>
      </c>
      <c r="D34" s="331" t="s">
        <v>531</v>
      </c>
      <c r="E34" s="332" t="s">
        <v>778</v>
      </c>
      <c r="F34" s="321">
        <v>1</v>
      </c>
      <c r="G34" s="323">
        <v>226</v>
      </c>
      <c r="H34" s="36">
        <f>F34*G34</f>
        <v>226</v>
      </c>
      <c r="I34" s="167"/>
      <c r="J34" s="30" t="s">
        <v>779</v>
      </c>
      <c r="K34" s="38" t="s">
        <v>760</v>
      </c>
      <c r="L34" s="21"/>
      <c r="M34" s="25">
        <v>43801</v>
      </c>
      <c r="N34" s="21"/>
      <c r="O34" s="32"/>
      <c r="P34" s="32"/>
      <c r="Q34" s="26">
        <v>43815</v>
      </c>
    </row>
    <row r="35" spans="1:17" s="9" customFormat="1" ht="19.7" customHeight="1">
      <c r="A35" s="9">
        <v>2</v>
      </c>
      <c r="B35" s="21">
        <f t="shared" si="2"/>
        <v>21</v>
      </c>
      <c r="C35" s="313" t="s">
        <v>565</v>
      </c>
      <c r="D35" s="313" t="s">
        <v>565</v>
      </c>
      <c r="E35" s="317" t="s">
        <v>986</v>
      </c>
      <c r="F35" s="318">
        <v>1</v>
      </c>
      <c r="G35" s="317">
        <v>5500</v>
      </c>
      <c r="H35" s="299">
        <f t="shared" ref="H35:H60" si="3">F35*G35</f>
        <v>5500</v>
      </c>
      <c r="I35" s="300"/>
      <c r="J35" s="301" t="s">
        <v>987</v>
      </c>
      <c r="K35" s="38"/>
      <c r="L35" s="21"/>
      <c r="M35" s="25">
        <v>43801</v>
      </c>
      <c r="N35" s="21"/>
      <c r="O35" s="32">
        <v>43816</v>
      </c>
      <c r="P35" s="32">
        <v>43816</v>
      </c>
      <c r="Q35" s="26">
        <v>43816</v>
      </c>
    </row>
    <row r="36" spans="1:17" s="9" customFormat="1" ht="19.7" customHeight="1">
      <c r="A36" s="9">
        <v>2</v>
      </c>
      <c r="B36" s="21">
        <f t="shared" si="2"/>
        <v>22</v>
      </c>
      <c r="C36" s="313" t="s">
        <v>565</v>
      </c>
      <c r="D36" s="313" t="s">
        <v>565</v>
      </c>
      <c r="E36" s="317" t="s">
        <v>988</v>
      </c>
      <c r="F36" s="318">
        <v>1</v>
      </c>
      <c r="G36" s="317">
        <v>5300</v>
      </c>
      <c r="H36" s="299">
        <f t="shared" si="3"/>
        <v>5300</v>
      </c>
      <c r="I36" s="300"/>
      <c r="J36" s="301" t="s">
        <v>989</v>
      </c>
      <c r="K36" s="38"/>
      <c r="L36" s="21"/>
      <c r="M36" s="25">
        <v>43801</v>
      </c>
      <c r="N36" s="21"/>
      <c r="O36" s="32">
        <v>43816</v>
      </c>
      <c r="P36" s="32">
        <v>43816</v>
      </c>
      <c r="Q36" s="26">
        <v>43816</v>
      </c>
    </row>
    <row r="37" spans="1:17" s="9" customFormat="1" ht="19.7" customHeight="1">
      <c r="A37" s="9">
        <v>2</v>
      </c>
      <c r="B37" s="21">
        <f t="shared" si="2"/>
        <v>23</v>
      </c>
      <c r="C37" s="313" t="s">
        <v>565</v>
      </c>
      <c r="D37" s="313" t="s">
        <v>565</v>
      </c>
      <c r="E37" s="317" t="s">
        <v>990</v>
      </c>
      <c r="F37" s="318">
        <v>1</v>
      </c>
      <c r="G37" s="317">
        <v>4000</v>
      </c>
      <c r="H37" s="299">
        <f t="shared" si="3"/>
        <v>4000</v>
      </c>
      <c r="I37" s="300"/>
      <c r="J37" s="301" t="s">
        <v>991</v>
      </c>
      <c r="K37" s="38"/>
      <c r="L37" s="21"/>
      <c r="M37" s="25">
        <v>43801</v>
      </c>
      <c r="N37" s="21"/>
      <c r="O37" s="32">
        <v>43816</v>
      </c>
      <c r="P37" s="32">
        <v>43816</v>
      </c>
      <c r="Q37" s="26">
        <v>43816</v>
      </c>
    </row>
    <row r="38" spans="1:17" s="9" customFormat="1" ht="19.7" customHeight="1">
      <c r="A38" s="9">
        <v>2</v>
      </c>
      <c r="B38" s="21">
        <f t="shared" si="2"/>
        <v>24</v>
      </c>
      <c r="C38" s="313" t="s">
        <v>565</v>
      </c>
      <c r="D38" s="313" t="s">
        <v>565</v>
      </c>
      <c r="E38" s="317" t="s">
        <v>992</v>
      </c>
      <c r="F38" s="318">
        <v>1</v>
      </c>
      <c r="G38" s="317">
        <v>4400</v>
      </c>
      <c r="H38" s="299">
        <f t="shared" si="3"/>
        <v>4400</v>
      </c>
      <c r="I38" s="300"/>
      <c r="J38" s="301" t="s">
        <v>993</v>
      </c>
      <c r="K38" s="38"/>
      <c r="L38" s="21"/>
      <c r="M38" s="25">
        <v>43801</v>
      </c>
      <c r="N38" s="21"/>
      <c r="O38" s="32">
        <v>43816</v>
      </c>
      <c r="P38" s="32">
        <v>43816</v>
      </c>
      <c r="Q38" s="26">
        <v>43816</v>
      </c>
    </row>
    <row r="39" spans="1:17" s="9" customFormat="1" ht="19.7" customHeight="1">
      <c r="A39" s="9">
        <v>2</v>
      </c>
      <c r="B39" s="21">
        <f t="shared" si="2"/>
        <v>25</v>
      </c>
      <c r="C39" s="313" t="s">
        <v>565</v>
      </c>
      <c r="D39" s="313" t="s">
        <v>565</v>
      </c>
      <c r="E39" s="317" t="s">
        <v>994</v>
      </c>
      <c r="F39" s="318">
        <v>1</v>
      </c>
      <c r="G39" s="317">
        <v>3250</v>
      </c>
      <c r="H39" s="299">
        <f t="shared" si="3"/>
        <v>3250</v>
      </c>
      <c r="I39" s="300"/>
      <c r="J39" s="301" t="s">
        <v>995</v>
      </c>
      <c r="K39" s="38"/>
      <c r="L39" s="21"/>
      <c r="M39" s="25">
        <v>43801</v>
      </c>
      <c r="N39" s="21"/>
      <c r="O39" s="32">
        <v>43816</v>
      </c>
      <c r="P39" s="32">
        <v>43816</v>
      </c>
      <c r="Q39" s="26">
        <v>43816</v>
      </c>
    </row>
    <row r="40" spans="1:17" s="9" customFormat="1" ht="19.7" customHeight="1">
      <c r="A40" s="9">
        <v>2</v>
      </c>
      <c r="B40" s="21">
        <f t="shared" si="2"/>
        <v>26</v>
      </c>
      <c r="C40" s="335" t="s">
        <v>577</v>
      </c>
      <c r="D40" s="335" t="s">
        <v>577</v>
      </c>
      <c r="E40" s="336" t="s">
        <v>780</v>
      </c>
      <c r="F40" s="337">
        <v>1</v>
      </c>
      <c r="G40" s="338">
        <v>62780</v>
      </c>
      <c r="H40" s="36">
        <f t="shared" si="3"/>
        <v>62780</v>
      </c>
      <c r="I40" s="309"/>
      <c r="J40" s="182" t="s">
        <v>781</v>
      </c>
      <c r="K40" s="38"/>
      <c r="L40" s="21"/>
      <c r="M40" s="25">
        <v>43801</v>
      </c>
      <c r="N40" s="21"/>
      <c r="O40" s="32"/>
      <c r="P40" s="32">
        <v>43815</v>
      </c>
      <c r="Q40" s="26">
        <v>43815</v>
      </c>
    </row>
    <row r="41" spans="1:17" s="9" customFormat="1" ht="19.7" customHeight="1">
      <c r="A41" s="9">
        <v>2</v>
      </c>
      <c r="B41" s="21">
        <f t="shared" si="2"/>
        <v>27</v>
      </c>
      <c r="C41" s="335" t="s">
        <v>782</v>
      </c>
      <c r="D41" s="335" t="s">
        <v>783</v>
      </c>
      <c r="E41" s="336" t="s">
        <v>784</v>
      </c>
      <c r="F41" s="337">
        <v>1</v>
      </c>
      <c r="G41" s="338">
        <v>1470</v>
      </c>
      <c r="H41" s="36">
        <f t="shared" si="3"/>
        <v>1470</v>
      </c>
      <c r="I41" s="179"/>
      <c r="J41" s="182" t="s">
        <v>785</v>
      </c>
      <c r="K41" s="38"/>
      <c r="L41" s="21"/>
      <c r="M41" s="25">
        <v>43801</v>
      </c>
      <c r="N41" s="21"/>
      <c r="O41" s="32">
        <v>43815</v>
      </c>
      <c r="P41" s="32"/>
      <c r="Q41" s="26">
        <v>43809</v>
      </c>
    </row>
    <row r="42" spans="1:17" s="9" customFormat="1" ht="19.7" customHeight="1">
      <c r="A42" s="9">
        <v>2</v>
      </c>
      <c r="B42" s="21">
        <f t="shared" si="2"/>
        <v>28</v>
      </c>
      <c r="C42" s="321" t="s">
        <v>531</v>
      </c>
      <c r="D42" s="321" t="s">
        <v>531</v>
      </c>
      <c r="E42" s="339" t="s">
        <v>786</v>
      </c>
      <c r="F42" s="340">
        <v>35</v>
      </c>
      <c r="G42" s="341">
        <v>19</v>
      </c>
      <c r="H42" s="342">
        <f t="shared" si="3"/>
        <v>665</v>
      </c>
      <c r="I42" s="167"/>
      <c r="J42" s="164" t="s">
        <v>787</v>
      </c>
      <c r="K42" s="38"/>
      <c r="L42" s="21"/>
      <c r="M42" s="25">
        <v>43801</v>
      </c>
      <c r="N42" s="21"/>
      <c r="O42" s="32"/>
      <c r="P42" s="32">
        <v>43815</v>
      </c>
      <c r="Q42" s="26">
        <v>43815</v>
      </c>
    </row>
    <row r="43" spans="1:17" s="9" customFormat="1" ht="19.7" customHeight="1">
      <c r="A43" s="9">
        <v>2</v>
      </c>
      <c r="B43" s="21">
        <f>+B42+1</f>
        <v>29</v>
      </c>
      <c r="C43" s="321" t="s">
        <v>531</v>
      </c>
      <c r="D43" s="321" t="s">
        <v>531</v>
      </c>
      <c r="E43" s="339" t="s">
        <v>1003</v>
      </c>
      <c r="F43" s="340">
        <v>10</v>
      </c>
      <c r="G43" s="341">
        <v>79</v>
      </c>
      <c r="H43" s="342">
        <f t="shared" si="3"/>
        <v>790</v>
      </c>
      <c r="I43" s="167"/>
      <c r="J43" s="164" t="s">
        <v>1004</v>
      </c>
      <c r="K43" s="38"/>
      <c r="L43" s="21"/>
      <c r="M43" s="25">
        <v>43801</v>
      </c>
      <c r="N43" s="21"/>
      <c r="O43" s="32"/>
      <c r="P43" s="32">
        <v>43815</v>
      </c>
      <c r="Q43" s="26">
        <v>43815</v>
      </c>
    </row>
    <row r="44" spans="1:17" s="9" customFormat="1" ht="19.7" customHeight="1">
      <c r="A44" s="9">
        <v>2</v>
      </c>
      <c r="B44" s="21">
        <f t="shared" si="2"/>
        <v>30</v>
      </c>
      <c r="C44" s="331" t="s">
        <v>531</v>
      </c>
      <c r="D44" s="331" t="s">
        <v>531</v>
      </c>
      <c r="E44" s="332" t="s">
        <v>788</v>
      </c>
      <c r="F44" s="333">
        <v>4</v>
      </c>
      <c r="G44" s="343">
        <v>212</v>
      </c>
      <c r="H44" s="36">
        <f t="shared" si="3"/>
        <v>848</v>
      </c>
      <c r="I44" s="36"/>
      <c r="J44" s="30" t="s">
        <v>789</v>
      </c>
      <c r="K44" s="38" t="s">
        <v>790</v>
      </c>
      <c r="L44" s="21"/>
      <c r="M44" s="25">
        <v>43801</v>
      </c>
      <c r="N44" s="21"/>
      <c r="O44" s="32"/>
      <c r="P44" s="32">
        <v>43815</v>
      </c>
      <c r="Q44" s="26">
        <v>43815</v>
      </c>
    </row>
    <row r="45" spans="1:17" s="9" customFormat="1" ht="19.7" customHeight="1">
      <c r="A45" s="9">
        <v>2</v>
      </c>
      <c r="B45" s="21">
        <f t="shared" si="2"/>
        <v>31</v>
      </c>
      <c r="C45" s="331" t="s">
        <v>531</v>
      </c>
      <c r="D45" s="331" t="s">
        <v>531</v>
      </c>
      <c r="E45" s="332" t="s">
        <v>538</v>
      </c>
      <c r="F45" s="333">
        <v>6</v>
      </c>
      <c r="G45" s="343">
        <v>212</v>
      </c>
      <c r="H45" s="36">
        <f t="shared" si="3"/>
        <v>1272</v>
      </c>
      <c r="I45" s="36"/>
      <c r="J45" s="30" t="s">
        <v>791</v>
      </c>
      <c r="K45" s="38" t="s">
        <v>792</v>
      </c>
      <c r="L45" s="21"/>
      <c r="M45" s="25">
        <v>43801</v>
      </c>
      <c r="N45" s="21"/>
      <c r="O45" s="32"/>
      <c r="P45" s="32">
        <v>43815</v>
      </c>
      <c r="Q45" s="26">
        <v>43815</v>
      </c>
    </row>
    <row r="46" spans="1:17" s="9" customFormat="1" ht="19.7" customHeight="1">
      <c r="A46" s="9">
        <v>2</v>
      </c>
      <c r="B46" s="21">
        <f t="shared" si="2"/>
        <v>32</v>
      </c>
      <c r="C46" s="331" t="s">
        <v>531</v>
      </c>
      <c r="D46" s="331" t="s">
        <v>531</v>
      </c>
      <c r="E46" s="332" t="s">
        <v>793</v>
      </c>
      <c r="F46" s="333">
        <v>6</v>
      </c>
      <c r="G46" s="343">
        <v>226</v>
      </c>
      <c r="H46" s="36">
        <f t="shared" si="3"/>
        <v>1356</v>
      </c>
      <c r="I46" s="36"/>
      <c r="J46" s="30" t="s">
        <v>794</v>
      </c>
      <c r="K46" s="38" t="s">
        <v>795</v>
      </c>
      <c r="L46" s="21"/>
      <c r="M46" s="25">
        <v>43801</v>
      </c>
      <c r="N46" s="21"/>
      <c r="O46" s="32"/>
      <c r="P46" s="32">
        <v>43815</v>
      </c>
      <c r="Q46" s="26">
        <v>43815</v>
      </c>
    </row>
    <row r="47" spans="1:17" s="9" customFormat="1" ht="19.7" customHeight="1">
      <c r="A47" s="9">
        <v>2</v>
      </c>
      <c r="B47" s="21">
        <f t="shared" si="2"/>
        <v>33</v>
      </c>
      <c r="C47" s="331" t="s">
        <v>531</v>
      </c>
      <c r="D47" s="331" t="s">
        <v>531</v>
      </c>
      <c r="E47" s="332" t="s">
        <v>796</v>
      </c>
      <c r="F47" s="333">
        <v>23</v>
      </c>
      <c r="G47" s="343">
        <v>18</v>
      </c>
      <c r="H47" s="36">
        <f t="shared" si="3"/>
        <v>414</v>
      </c>
      <c r="I47" s="36"/>
      <c r="J47" s="30" t="s">
        <v>797</v>
      </c>
      <c r="K47" s="38" t="s">
        <v>798</v>
      </c>
      <c r="L47" s="21"/>
      <c r="M47" s="25">
        <v>43801</v>
      </c>
      <c r="N47" s="21"/>
      <c r="O47" s="32"/>
      <c r="P47" s="32">
        <v>43815</v>
      </c>
      <c r="Q47" s="26">
        <v>43815</v>
      </c>
    </row>
    <row r="48" spans="1:17" s="9" customFormat="1" ht="19.7" customHeight="1">
      <c r="A48" s="9">
        <v>2</v>
      </c>
      <c r="B48" s="21">
        <f t="shared" si="2"/>
        <v>34</v>
      </c>
      <c r="C48" s="331" t="s">
        <v>531</v>
      </c>
      <c r="D48" s="331" t="s">
        <v>531</v>
      </c>
      <c r="E48" s="332" t="s">
        <v>799</v>
      </c>
      <c r="F48" s="333">
        <v>10</v>
      </c>
      <c r="G48" s="343">
        <v>23</v>
      </c>
      <c r="H48" s="36">
        <f t="shared" si="3"/>
        <v>230</v>
      </c>
      <c r="I48" s="36"/>
      <c r="J48" s="30" t="s">
        <v>800</v>
      </c>
      <c r="K48" s="38" t="s">
        <v>801</v>
      </c>
      <c r="L48" s="21"/>
      <c r="M48" s="25">
        <v>43801</v>
      </c>
      <c r="N48" s="21"/>
      <c r="O48" s="32"/>
      <c r="P48" s="32">
        <v>43815</v>
      </c>
      <c r="Q48" s="26">
        <v>43815</v>
      </c>
    </row>
    <row r="49" spans="1:17" s="9" customFormat="1" ht="19.7" customHeight="1">
      <c r="A49" s="9">
        <v>2</v>
      </c>
      <c r="B49" s="21">
        <f t="shared" si="2"/>
        <v>35</v>
      </c>
      <c r="C49" s="331" t="s">
        <v>531</v>
      </c>
      <c r="D49" s="331" t="s">
        <v>531</v>
      </c>
      <c r="E49" s="332" t="s">
        <v>805</v>
      </c>
      <c r="F49" s="333">
        <v>4</v>
      </c>
      <c r="G49" s="343">
        <v>212</v>
      </c>
      <c r="H49" s="36">
        <f t="shared" si="3"/>
        <v>848</v>
      </c>
      <c r="I49" s="36"/>
      <c r="J49" s="30" t="s">
        <v>806</v>
      </c>
      <c r="K49" s="38" t="s">
        <v>807</v>
      </c>
      <c r="L49" s="21"/>
      <c r="M49" s="25">
        <v>43801</v>
      </c>
      <c r="N49" s="21"/>
      <c r="O49" s="32"/>
      <c r="P49" s="32">
        <v>43815</v>
      </c>
      <c r="Q49" s="26">
        <v>43815</v>
      </c>
    </row>
    <row r="50" spans="1:17" s="9" customFormat="1" ht="19.7" customHeight="1">
      <c r="A50" s="9">
        <v>2</v>
      </c>
      <c r="B50" s="21">
        <f t="shared" si="2"/>
        <v>36</v>
      </c>
      <c r="C50" s="335" t="s">
        <v>577</v>
      </c>
      <c r="D50" s="335" t="s">
        <v>577</v>
      </c>
      <c r="E50" s="341" t="s">
        <v>1005</v>
      </c>
      <c r="F50" s="335">
        <v>1</v>
      </c>
      <c r="G50" s="341">
        <v>7110</v>
      </c>
      <c r="H50" s="342">
        <f t="shared" si="3"/>
        <v>7110</v>
      </c>
      <c r="I50" s="349"/>
      <c r="J50" s="350" t="s">
        <v>1006</v>
      </c>
      <c r="K50" s="38"/>
      <c r="L50" s="21"/>
      <c r="M50" s="25">
        <v>43801</v>
      </c>
      <c r="N50" s="21"/>
      <c r="O50" s="32"/>
      <c r="P50" s="32">
        <v>43815</v>
      </c>
      <c r="Q50" s="26">
        <v>43815</v>
      </c>
    </row>
    <row r="51" spans="1:17" s="9" customFormat="1" ht="19.7" customHeight="1">
      <c r="A51" s="9">
        <v>2</v>
      </c>
      <c r="B51" s="21">
        <f t="shared" si="2"/>
        <v>37</v>
      </c>
      <c r="C51" s="324" t="s">
        <v>531</v>
      </c>
      <c r="D51" s="324" t="s">
        <v>531</v>
      </c>
      <c r="E51" s="325" t="s">
        <v>1007</v>
      </c>
      <c r="F51" s="326">
        <v>2</v>
      </c>
      <c r="G51" s="327">
        <v>221</v>
      </c>
      <c r="H51" s="328">
        <f t="shared" si="3"/>
        <v>442</v>
      </c>
      <c r="I51" s="329"/>
      <c r="J51" s="330" t="s">
        <v>1008</v>
      </c>
      <c r="K51" s="38"/>
      <c r="L51" s="21"/>
      <c r="M51" s="25">
        <v>43801</v>
      </c>
      <c r="N51" s="21"/>
      <c r="O51" s="32"/>
      <c r="P51" s="32">
        <v>43815</v>
      </c>
      <c r="Q51" s="26">
        <v>43815</v>
      </c>
    </row>
    <row r="52" spans="1:17" s="9" customFormat="1" ht="19.7" customHeight="1">
      <c r="A52" s="9">
        <v>2</v>
      </c>
      <c r="B52" s="21">
        <f t="shared" si="2"/>
        <v>38</v>
      </c>
      <c r="C52" s="324" t="s">
        <v>531</v>
      </c>
      <c r="D52" s="324" t="s">
        <v>531</v>
      </c>
      <c r="E52" s="325" t="s">
        <v>1009</v>
      </c>
      <c r="F52" s="326">
        <v>4</v>
      </c>
      <c r="G52" s="327">
        <v>720</v>
      </c>
      <c r="H52" s="328">
        <f t="shared" si="3"/>
        <v>2880</v>
      </c>
      <c r="I52" s="329"/>
      <c r="J52" s="330" t="s">
        <v>680</v>
      </c>
      <c r="K52" s="38"/>
      <c r="L52" s="21"/>
      <c r="M52" s="25">
        <v>43801</v>
      </c>
      <c r="N52" s="21"/>
      <c r="O52" s="32"/>
      <c r="P52" s="32">
        <v>43815</v>
      </c>
      <c r="Q52" s="26">
        <v>43815</v>
      </c>
    </row>
    <row r="53" spans="1:17" s="9" customFormat="1" ht="19.7" customHeight="1">
      <c r="A53" s="9">
        <v>18</v>
      </c>
      <c r="B53" s="21">
        <f t="shared" si="2"/>
        <v>39</v>
      </c>
      <c r="C53" s="324" t="s">
        <v>531</v>
      </c>
      <c r="D53" s="324" t="s">
        <v>531</v>
      </c>
      <c r="E53" s="325" t="s">
        <v>808</v>
      </c>
      <c r="F53" s="326">
        <v>1</v>
      </c>
      <c r="G53" s="327">
        <v>1260</v>
      </c>
      <c r="H53" s="328">
        <f t="shared" si="3"/>
        <v>1260</v>
      </c>
      <c r="I53" s="329"/>
      <c r="J53" s="330" t="s">
        <v>809</v>
      </c>
      <c r="K53" s="38"/>
      <c r="L53" s="21"/>
      <c r="M53" s="25">
        <v>43801</v>
      </c>
      <c r="N53" s="21"/>
      <c r="O53" s="32"/>
      <c r="P53" s="32">
        <v>43815</v>
      </c>
      <c r="Q53" s="26">
        <v>43815</v>
      </c>
    </row>
    <row r="54" spans="1:17" s="9" customFormat="1" ht="19.7" customHeight="1">
      <c r="A54" s="9">
        <v>19</v>
      </c>
      <c r="B54" s="21">
        <f t="shared" si="2"/>
        <v>40</v>
      </c>
      <c r="C54" s="324" t="s">
        <v>531</v>
      </c>
      <c r="D54" s="324" t="s">
        <v>531</v>
      </c>
      <c r="E54" s="325" t="s">
        <v>810</v>
      </c>
      <c r="F54" s="326">
        <v>1</v>
      </c>
      <c r="G54" s="327">
        <v>1480</v>
      </c>
      <c r="H54" s="328">
        <f t="shared" si="3"/>
        <v>1480</v>
      </c>
      <c r="I54" s="329"/>
      <c r="J54" s="330" t="s">
        <v>809</v>
      </c>
      <c r="K54" s="38"/>
      <c r="L54" s="21"/>
      <c r="M54" s="25">
        <v>43801</v>
      </c>
      <c r="N54" s="21"/>
      <c r="O54" s="32"/>
      <c r="P54" s="32">
        <v>43815</v>
      </c>
      <c r="Q54" s="26">
        <v>43815</v>
      </c>
    </row>
    <row r="55" spans="1:17" s="9" customFormat="1" ht="19.7" customHeight="1">
      <c r="A55" s="9">
        <v>24</v>
      </c>
      <c r="B55" s="21">
        <f t="shared" si="2"/>
        <v>41</v>
      </c>
      <c r="C55" s="324" t="s">
        <v>531</v>
      </c>
      <c r="D55" s="324" t="s">
        <v>531</v>
      </c>
      <c r="E55" s="325" t="s">
        <v>811</v>
      </c>
      <c r="F55" s="326">
        <v>1</v>
      </c>
      <c r="G55" s="327">
        <v>1100</v>
      </c>
      <c r="H55" s="328">
        <f t="shared" si="3"/>
        <v>1100</v>
      </c>
      <c r="I55" s="329"/>
      <c r="J55" s="330" t="s">
        <v>809</v>
      </c>
      <c r="K55" s="38"/>
      <c r="L55" s="21"/>
      <c r="M55" s="25">
        <v>43801</v>
      </c>
      <c r="N55" s="21"/>
      <c r="O55" s="32"/>
      <c r="P55" s="32">
        <v>43815</v>
      </c>
      <c r="Q55" s="26">
        <v>43815</v>
      </c>
    </row>
    <row r="56" spans="1:17" s="9" customFormat="1" ht="19.7" customHeight="1">
      <c r="A56" s="9">
        <v>30</v>
      </c>
      <c r="B56" s="21">
        <f t="shared" si="2"/>
        <v>42</v>
      </c>
      <c r="C56" s="324" t="s">
        <v>531</v>
      </c>
      <c r="D56" s="324" t="s">
        <v>531</v>
      </c>
      <c r="E56" s="325" t="s">
        <v>812</v>
      </c>
      <c r="F56" s="326">
        <v>1</v>
      </c>
      <c r="G56" s="327">
        <v>1100</v>
      </c>
      <c r="H56" s="328">
        <f t="shared" si="3"/>
        <v>1100</v>
      </c>
      <c r="I56" s="329"/>
      <c r="J56" s="330" t="s">
        <v>809</v>
      </c>
      <c r="K56" s="38"/>
      <c r="L56" s="21"/>
      <c r="M56" s="25">
        <v>43801</v>
      </c>
      <c r="N56" s="21"/>
      <c r="O56" s="32"/>
      <c r="P56" s="32">
        <v>43815</v>
      </c>
      <c r="Q56" s="26">
        <v>43815</v>
      </c>
    </row>
    <row r="57" spans="1:17" s="9" customFormat="1" ht="19.7" customHeight="1">
      <c r="A57" s="9">
        <v>20</v>
      </c>
      <c r="B57" s="21">
        <f t="shared" si="2"/>
        <v>43</v>
      </c>
      <c r="C57" s="324" t="s">
        <v>531</v>
      </c>
      <c r="D57" s="324" t="s">
        <v>531</v>
      </c>
      <c r="E57" s="325" t="s">
        <v>813</v>
      </c>
      <c r="F57" s="326">
        <v>2</v>
      </c>
      <c r="G57" s="327">
        <v>1360</v>
      </c>
      <c r="H57" s="328">
        <f t="shared" si="3"/>
        <v>2720</v>
      </c>
      <c r="I57" s="329"/>
      <c r="J57" s="330" t="s">
        <v>814</v>
      </c>
      <c r="K57" s="38"/>
      <c r="L57" s="21"/>
      <c r="M57" s="25">
        <v>43801</v>
      </c>
      <c r="N57" s="21"/>
      <c r="O57" s="32"/>
      <c r="P57" s="32">
        <v>43815</v>
      </c>
      <c r="Q57" s="26">
        <v>43815</v>
      </c>
    </row>
    <row r="58" spans="1:17" s="9" customFormat="1" ht="19.7" customHeight="1">
      <c r="A58" s="9">
        <v>21</v>
      </c>
      <c r="B58" s="21">
        <f t="shared" si="2"/>
        <v>44</v>
      </c>
      <c r="C58" s="324" t="s">
        <v>531</v>
      </c>
      <c r="D58" s="324" t="s">
        <v>531</v>
      </c>
      <c r="E58" s="325" t="s">
        <v>815</v>
      </c>
      <c r="F58" s="326">
        <v>2</v>
      </c>
      <c r="G58" s="327">
        <v>2210</v>
      </c>
      <c r="H58" s="328">
        <f t="shared" si="3"/>
        <v>4420</v>
      </c>
      <c r="I58" s="329"/>
      <c r="J58" s="330" t="s">
        <v>816</v>
      </c>
      <c r="K58" s="38"/>
      <c r="L58" s="21"/>
      <c r="M58" s="25">
        <v>43801</v>
      </c>
      <c r="N58" s="21"/>
      <c r="O58" s="32"/>
      <c r="P58" s="32">
        <v>43815</v>
      </c>
      <c r="Q58" s="26">
        <v>43815</v>
      </c>
    </row>
    <row r="59" spans="1:17" s="9" customFormat="1" ht="19.7" customHeight="1">
      <c r="A59" s="9">
        <v>22</v>
      </c>
      <c r="B59" s="21">
        <f t="shared" si="2"/>
        <v>45</v>
      </c>
      <c r="C59" s="324" t="s">
        <v>531</v>
      </c>
      <c r="D59" s="324" t="s">
        <v>531</v>
      </c>
      <c r="E59" s="325" t="s">
        <v>817</v>
      </c>
      <c r="F59" s="326">
        <v>1</v>
      </c>
      <c r="G59" s="327">
        <v>1370</v>
      </c>
      <c r="H59" s="328">
        <f t="shared" si="3"/>
        <v>1370</v>
      </c>
      <c r="I59" s="329"/>
      <c r="J59" s="330" t="s">
        <v>814</v>
      </c>
      <c r="K59" s="38"/>
      <c r="L59" s="21"/>
      <c r="M59" s="25">
        <v>43801</v>
      </c>
      <c r="N59" s="21"/>
      <c r="O59" s="32"/>
      <c r="P59" s="32">
        <v>43815</v>
      </c>
      <c r="Q59" s="26">
        <v>43815</v>
      </c>
    </row>
    <row r="60" spans="1:17" s="9" customFormat="1" ht="19.7" customHeight="1">
      <c r="A60" s="9">
        <v>23</v>
      </c>
      <c r="B60" s="21">
        <f t="shared" si="2"/>
        <v>46</v>
      </c>
      <c r="C60" s="324" t="s">
        <v>531</v>
      </c>
      <c r="D60" s="324" t="s">
        <v>531</v>
      </c>
      <c r="E60" s="325" t="s">
        <v>818</v>
      </c>
      <c r="F60" s="326">
        <v>1</v>
      </c>
      <c r="G60" s="327">
        <v>2170</v>
      </c>
      <c r="H60" s="328">
        <f t="shared" si="3"/>
        <v>2170</v>
      </c>
      <c r="I60" s="329"/>
      <c r="J60" s="330" t="s">
        <v>816</v>
      </c>
      <c r="K60" s="38"/>
      <c r="L60" s="21"/>
      <c r="M60" s="25">
        <v>43801</v>
      </c>
      <c r="N60" s="21"/>
      <c r="O60" s="32"/>
      <c r="P60" s="32">
        <v>43815</v>
      </c>
      <c r="Q60" s="26">
        <v>43815</v>
      </c>
    </row>
    <row r="61" spans="1:17" s="9" customFormat="1" ht="19.7" customHeight="1">
      <c r="B61" s="21"/>
      <c r="C61" s="582"/>
      <c r="D61" s="582"/>
      <c r="E61" s="330"/>
      <c r="F61" s="257"/>
      <c r="G61" s="328"/>
      <c r="H61" s="328"/>
      <c r="I61" s="329"/>
      <c r="J61" s="330"/>
      <c r="K61" s="38"/>
      <c r="L61" s="21"/>
      <c r="M61" s="25"/>
      <c r="N61" s="21"/>
      <c r="O61" s="32"/>
      <c r="P61" s="32"/>
      <c r="Q61" s="26"/>
    </row>
    <row r="62" spans="1:17" s="9" customFormat="1" ht="19.7" customHeight="1">
      <c r="B62" s="21"/>
      <c r="C62" s="21"/>
      <c r="D62" s="21"/>
      <c r="E62" s="312">
        <f>SUM(H21:H61)</f>
        <v>208371</v>
      </c>
      <c r="F62" s="22"/>
      <c r="G62" s="266"/>
      <c r="I62" s="167"/>
      <c r="J62" s="31"/>
      <c r="K62" s="38"/>
      <c r="L62" s="21"/>
      <c r="M62" s="25"/>
      <c r="N62" s="21"/>
      <c r="O62" s="32"/>
      <c r="P62" s="32"/>
      <c r="Q62" s="26"/>
    </row>
    <row r="63" spans="1:17" s="9" customFormat="1" ht="19.7" customHeight="1">
      <c r="B63" s="21"/>
      <c r="C63" s="21"/>
      <c r="D63" s="21"/>
      <c r="E63" s="75"/>
      <c r="F63" s="22"/>
      <c r="G63" s="266"/>
      <c r="H63" s="311"/>
      <c r="I63" s="167"/>
      <c r="J63" s="31"/>
      <c r="K63" s="38"/>
      <c r="L63" s="21"/>
      <c r="M63" s="25"/>
      <c r="N63" s="21"/>
      <c r="O63" s="32"/>
      <c r="P63" s="32"/>
      <c r="Q63" s="26"/>
    </row>
    <row r="64" spans="1:17" s="9" customFormat="1" ht="19.7" customHeight="1">
      <c r="B64" s="21"/>
      <c r="C64" s="21"/>
      <c r="D64" s="21"/>
      <c r="E64" s="41"/>
      <c r="F64" s="22"/>
      <c r="G64" s="36"/>
      <c r="H64" s="38"/>
      <c r="I64" s="188"/>
      <c r="J64" s="31"/>
      <c r="K64" s="31"/>
      <c r="L64" s="21"/>
      <c r="M64" s="25"/>
      <c r="N64" s="21"/>
      <c r="O64" s="32"/>
      <c r="P64" s="32"/>
      <c r="Q64" s="26"/>
    </row>
    <row r="65" spans="1:17" s="9" customFormat="1" ht="19.7" customHeight="1">
      <c r="A65" s="31"/>
      <c r="B65" s="296" t="s">
        <v>1062</v>
      </c>
      <c r="C65" s="297"/>
      <c r="D65" s="297"/>
      <c r="E65" s="298"/>
      <c r="F65" s="36"/>
      <c r="G65" s="36"/>
      <c r="H65" s="36"/>
      <c r="I65" s="309"/>
      <c r="J65" s="185"/>
      <c r="K65" s="31"/>
      <c r="L65" s="21"/>
      <c r="M65" s="25"/>
      <c r="N65" s="21"/>
      <c r="O65" s="32"/>
      <c r="P65" s="32"/>
      <c r="Q65" s="26"/>
    </row>
    <row r="66" spans="1:17" s="9" customFormat="1" ht="19.7" customHeight="1">
      <c r="A66" s="22">
        <v>6</v>
      </c>
      <c r="B66" s="21">
        <f>+B60+1</f>
        <v>47</v>
      </c>
      <c r="C66" s="508" t="s">
        <v>1063</v>
      </c>
      <c r="D66" s="508" t="s">
        <v>1063</v>
      </c>
      <c r="E66" s="301" t="s">
        <v>1064</v>
      </c>
      <c r="F66" s="509">
        <v>1</v>
      </c>
      <c r="G66" s="362">
        <v>70800</v>
      </c>
      <c r="H66" s="299">
        <f t="shared" ref="H66:H74" si="4">F66*G66</f>
        <v>70800</v>
      </c>
      <c r="I66" s="308"/>
      <c r="J66" s="301" t="s">
        <v>1065</v>
      </c>
      <c r="K66" s="31"/>
      <c r="L66" s="21"/>
      <c r="M66" s="25">
        <v>43801</v>
      </c>
      <c r="N66" s="21"/>
      <c r="O66" s="32">
        <v>43815</v>
      </c>
      <c r="P66" s="32">
        <v>43815</v>
      </c>
      <c r="Q66" s="26">
        <v>43815</v>
      </c>
    </row>
    <row r="67" spans="1:17" s="9" customFormat="1" ht="19.7" customHeight="1">
      <c r="A67" s="22">
        <v>6</v>
      </c>
      <c r="B67" s="21">
        <f>+B66+1</f>
        <v>48</v>
      </c>
      <c r="C67" s="508" t="s">
        <v>1063</v>
      </c>
      <c r="D67" s="508" t="s">
        <v>1063</v>
      </c>
      <c r="E67" s="301" t="s">
        <v>1066</v>
      </c>
      <c r="F67" s="509">
        <v>1</v>
      </c>
      <c r="G67" s="362">
        <v>32800</v>
      </c>
      <c r="H67" s="299">
        <f t="shared" si="4"/>
        <v>32800</v>
      </c>
      <c r="I67" s="308"/>
      <c r="J67" s="301" t="s">
        <v>1067</v>
      </c>
      <c r="K67" s="31"/>
      <c r="L67" s="21"/>
      <c r="M67" s="25">
        <v>43801</v>
      </c>
      <c r="N67" s="21"/>
      <c r="O67" s="32">
        <v>43815</v>
      </c>
      <c r="P67" s="32">
        <v>43815</v>
      </c>
      <c r="Q67" s="26">
        <v>43815</v>
      </c>
    </row>
    <row r="68" spans="1:17" s="9" customFormat="1" ht="19.7" customHeight="1">
      <c r="A68" s="22">
        <v>6</v>
      </c>
      <c r="B68" s="21">
        <f t="shared" ref="B68:B77" si="5">+B67+1</f>
        <v>49</v>
      </c>
      <c r="C68" s="508" t="s">
        <v>1068</v>
      </c>
      <c r="D68" s="508" t="s">
        <v>177</v>
      </c>
      <c r="E68" s="31" t="s">
        <v>130</v>
      </c>
      <c r="F68" s="22">
        <v>1</v>
      </c>
      <c r="G68" s="31">
        <v>140000</v>
      </c>
      <c r="H68" s="583">
        <f t="shared" si="4"/>
        <v>140000</v>
      </c>
      <c r="I68" s="308"/>
      <c r="J68" s="31" t="s">
        <v>1069</v>
      </c>
      <c r="K68" s="31"/>
      <c r="L68" s="25"/>
      <c r="M68" s="25">
        <v>43802</v>
      </c>
      <c r="N68" s="21"/>
      <c r="O68" s="32">
        <v>43815</v>
      </c>
      <c r="P68" s="32"/>
      <c r="Q68" s="26">
        <v>43815</v>
      </c>
    </row>
    <row r="69" spans="1:17" s="9" customFormat="1" ht="19.7" customHeight="1">
      <c r="A69" s="22">
        <v>6</v>
      </c>
      <c r="B69" s="21">
        <f t="shared" si="5"/>
        <v>50</v>
      </c>
      <c r="C69" s="508" t="s">
        <v>1068</v>
      </c>
      <c r="D69" s="508" t="s">
        <v>177</v>
      </c>
      <c r="E69" s="584" t="s">
        <v>1070</v>
      </c>
      <c r="F69" s="509">
        <v>1</v>
      </c>
      <c r="G69" s="362">
        <v>23600</v>
      </c>
      <c r="H69" s="583">
        <f t="shared" si="4"/>
        <v>23600</v>
      </c>
      <c r="I69" s="308"/>
      <c r="J69" s="301" t="s">
        <v>1071</v>
      </c>
      <c r="K69" s="31"/>
      <c r="L69" s="25"/>
      <c r="M69" s="25">
        <v>43802</v>
      </c>
      <c r="N69" s="21"/>
      <c r="O69" s="32">
        <v>43815</v>
      </c>
      <c r="P69" s="32"/>
      <c r="Q69" s="26">
        <v>43815</v>
      </c>
    </row>
    <row r="70" spans="1:17" s="9" customFormat="1" ht="19.7" customHeight="1">
      <c r="A70" s="22">
        <v>6</v>
      </c>
      <c r="B70" s="21">
        <f t="shared" si="5"/>
        <v>51</v>
      </c>
      <c r="C70" s="508" t="s">
        <v>1068</v>
      </c>
      <c r="D70" s="508" t="s">
        <v>177</v>
      </c>
      <c r="E70" s="301" t="s">
        <v>1072</v>
      </c>
      <c r="F70" s="509">
        <v>1</v>
      </c>
      <c r="G70" s="362">
        <v>12500</v>
      </c>
      <c r="H70" s="583">
        <f t="shared" si="4"/>
        <v>12500</v>
      </c>
      <c r="I70" s="308"/>
      <c r="J70" s="301" t="s">
        <v>1073</v>
      </c>
      <c r="K70" s="31"/>
      <c r="L70" s="25"/>
      <c r="M70" s="25">
        <v>43802</v>
      </c>
      <c r="N70" s="21"/>
      <c r="O70" s="32">
        <v>43815</v>
      </c>
      <c r="P70" s="32"/>
      <c r="Q70" s="26">
        <v>43815</v>
      </c>
    </row>
    <row r="71" spans="1:17" s="9" customFormat="1" ht="19.7" customHeight="1">
      <c r="A71" s="22">
        <v>6</v>
      </c>
      <c r="B71" s="21">
        <f t="shared" si="5"/>
        <v>52</v>
      </c>
      <c r="C71" s="21" t="s">
        <v>1068</v>
      </c>
      <c r="D71" s="508" t="s">
        <v>177</v>
      </c>
      <c r="E71" s="182" t="s">
        <v>1074</v>
      </c>
      <c r="F71" s="22">
        <v>1</v>
      </c>
      <c r="G71" s="36">
        <v>12500</v>
      </c>
      <c r="H71" s="583">
        <f t="shared" si="4"/>
        <v>12500</v>
      </c>
      <c r="I71" s="167"/>
      <c r="J71" s="585" t="s">
        <v>1075</v>
      </c>
      <c r="K71" s="31"/>
      <c r="L71" s="25"/>
      <c r="M71" s="25">
        <v>43802</v>
      </c>
      <c r="N71" s="21"/>
      <c r="O71" s="32">
        <v>43815</v>
      </c>
      <c r="P71" s="32"/>
      <c r="Q71" s="26">
        <v>43815</v>
      </c>
    </row>
    <row r="72" spans="1:17" s="9" customFormat="1" ht="19.7" customHeight="1">
      <c r="A72" s="22">
        <v>6</v>
      </c>
      <c r="B72" s="21">
        <f t="shared" si="5"/>
        <v>53</v>
      </c>
      <c r="C72" s="508" t="s">
        <v>1068</v>
      </c>
      <c r="D72" s="508" t="s">
        <v>177</v>
      </c>
      <c r="E72" s="30" t="s">
        <v>133</v>
      </c>
      <c r="F72" s="22">
        <v>1</v>
      </c>
      <c r="G72" s="31">
        <v>135000</v>
      </c>
      <c r="H72" s="583">
        <f t="shared" si="4"/>
        <v>135000</v>
      </c>
      <c r="I72" s="308"/>
      <c r="J72" s="31" t="s">
        <v>1076</v>
      </c>
      <c r="K72" s="31"/>
      <c r="L72" s="25"/>
      <c r="M72" s="25">
        <v>43802</v>
      </c>
      <c r="N72" s="21"/>
      <c r="O72" s="32">
        <v>43815</v>
      </c>
      <c r="P72" s="32"/>
      <c r="Q72" s="26">
        <v>43815</v>
      </c>
    </row>
    <row r="73" spans="1:17" s="9" customFormat="1" ht="19.7" customHeight="1">
      <c r="A73" s="22">
        <v>6</v>
      </c>
      <c r="B73" s="21">
        <f t="shared" si="5"/>
        <v>54</v>
      </c>
      <c r="C73" s="508"/>
      <c r="D73" s="508"/>
      <c r="E73" s="212"/>
      <c r="F73" s="22"/>
      <c r="G73" s="31"/>
      <c r="H73" s="79"/>
      <c r="I73" s="308"/>
      <c r="J73" s="31"/>
      <c r="K73" s="31"/>
      <c r="L73" s="21"/>
      <c r="M73" s="25"/>
      <c r="N73" s="21"/>
      <c r="O73" s="32"/>
      <c r="P73" s="32"/>
      <c r="Q73" s="26"/>
    </row>
    <row r="74" spans="1:17" s="9" customFormat="1" ht="19.7" customHeight="1">
      <c r="A74" s="22">
        <v>6</v>
      </c>
      <c r="B74" s="21">
        <f t="shared" si="5"/>
        <v>55</v>
      </c>
      <c r="C74" s="508" t="s">
        <v>1077</v>
      </c>
      <c r="D74" s="508" t="s">
        <v>1077</v>
      </c>
      <c r="E74" s="31" t="s">
        <v>1078</v>
      </c>
      <c r="F74" s="22">
        <v>1</v>
      </c>
      <c r="G74" s="31">
        <v>3120</v>
      </c>
      <c r="H74" s="299">
        <f t="shared" si="4"/>
        <v>3120</v>
      </c>
      <c r="I74" s="308"/>
      <c r="J74" s="301" t="s">
        <v>1079</v>
      </c>
      <c r="K74" s="31"/>
      <c r="L74" s="21"/>
      <c r="M74" s="25">
        <v>43801</v>
      </c>
      <c r="N74" s="21"/>
      <c r="O74" s="32">
        <v>43815</v>
      </c>
      <c r="P74" s="32">
        <v>43805</v>
      </c>
      <c r="Q74" s="26">
        <v>43805</v>
      </c>
    </row>
    <row r="75" spans="1:17" s="9" customFormat="1" ht="19.7" customHeight="1">
      <c r="A75" s="22">
        <v>6</v>
      </c>
      <c r="B75" s="21">
        <f t="shared" si="5"/>
        <v>56</v>
      </c>
      <c r="C75" s="508" t="s">
        <v>1077</v>
      </c>
      <c r="D75" s="508" t="s">
        <v>1077</v>
      </c>
      <c r="E75" s="31" t="s">
        <v>447</v>
      </c>
      <c r="F75" s="22">
        <v>0</v>
      </c>
      <c r="G75" s="31">
        <v>0</v>
      </c>
      <c r="H75" s="299">
        <v>0</v>
      </c>
      <c r="I75" s="308"/>
      <c r="J75" s="520" t="s">
        <v>1080</v>
      </c>
      <c r="K75" s="31"/>
      <c r="L75" s="21"/>
      <c r="M75" s="25"/>
      <c r="N75" s="21"/>
      <c r="O75" s="32"/>
      <c r="P75" s="32"/>
      <c r="Q75" s="26"/>
    </row>
    <row r="76" spans="1:17" s="9" customFormat="1" ht="19.7" customHeight="1">
      <c r="A76" s="22">
        <v>6</v>
      </c>
      <c r="B76" s="21">
        <f t="shared" si="5"/>
        <v>57</v>
      </c>
      <c r="C76" s="236" t="s">
        <v>531</v>
      </c>
      <c r="D76" s="236" t="s">
        <v>531</v>
      </c>
      <c r="E76" s="301" t="s">
        <v>1081</v>
      </c>
      <c r="F76" s="487">
        <v>1</v>
      </c>
      <c r="G76" s="307">
        <v>1314</v>
      </c>
      <c r="H76" s="36">
        <f>F76*G76</f>
        <v>1314</v>
      </c>
      <c r="I76" s="308"/>
      <c r="J76" s="301" t="s">
        <v>1082</v>
      </c>
      <c r="K76" s="31"/>
      <c r="L76" s="21"/>
      <c r="M76" s="25">
        <v>43801</v>
      </c>
      <c r="N76" s="21"/>
      <c r="O76" s="32"/>
      <c r="P76" s="32">
        <v>43815</v>
      </c>
      <c r="Q76" s="26">
        <v>43815</v>
      </c>
    </row>
    <row r="77" spans="1:17" s="9" customFormat="1" ht="19.7" customHeight="1">
      <c r="A77" s="22">
        <v>6</v>
      </c>
      <c r="B77" s="21">
        <f t="shared" si="5"/>
        <v>58</v>
      </c>
      <c r="C77" s="236" t="s">
        <v>531</v>
      </c>
      <c r="D77" s="236" t="s">
        <v>531</v>
      </c>
      <c r="E77" s="301" t="s">
        <v>1141</v>
      </c>
      <c r="F77" s="236">
        <v>1</v>
      </c>
      <c r="G77" s="307">
        <v>35175</v>
      </c>
      <c r="H77" s="299">
        <f>F77*G77</f>
        <v>35175</v>
      </c>
      <c r="I77" s="308"/>
      <c r="J77" s="301" t="s">
        <v>1084</v>
      </c>
      <c r="K77" s="31"/>
      <c r="L77" s="21"/>
      <c r="M77" s="25">
        <v>43801</v>
      </c>
      <c r="N77" s="21"/>
      <c r="O77" s="32"/>
      <c r="P77" s="32">
        <v>43815</v>
      </c>
      <c r="Q77" s="26">
        <v>43815</v>
      </c>
    </row>
    <row r="78" spans="1:17" s="9" customFormat="1" ht="19.7" customHeight="1">
      <c r="A78" s="22">
        <v>6</v>
      </c>
      <c r="B78" s="21">
        <f>+B77+1</f>
        <v>59</v>
      </c>
      <c r="C78" s="359" t="s">
        <v>531</v>
      </c>
      <c r="D78" s="359" t="s">
        <v>531</v>
      </c>
      <c r="E78" s="325" t="s">
        <v>906</v>
      </c>
      <c r="F78" s="402">
        <v>1</v>
      </c>
      <c r="G78" s="402">
        <v>1989</v>
      </c>
      <c r="H78" s="24">
        <f>F78*G78</f>
        <v>1989</v>
      </c>
      <c r="I78" s="309"/>
      <c r="J78" s="175" t="s">
        <v>907</v>
      </c>
      <c r="K78" s="31"/>
      <c r="L78" s="21"/>
      <c r="M78" s="25">
        <v>43801</v>
      </c>
      <c r="N78" s="21"/>
      <c r="O78" s="32"/>
      <c r="P78" s="32">
        <v>43815</v>
      </c>
      <c r="Q78" s="26">
        <v>43815</v>
      </c>
    </row>
    <row r="79" spans="1:17" s="9" customFormat="1" ht="19.7" customHeight="1">
      <c r="A79" s="22">
        <v>6</v>
      </c>
      <c r="B79" s="21">
        <f>+B78+1</f>
        <v>60</v>
      </c>
      <c r="C79" s="359" t="s">
        <v>531</v>
      </c>
      <c r="D79" s="359" t="s">
        <v>531</v>
      </c>
      <c r="E79" s="325" t="s">
        <v>1085</v>
      </c>
      <c r="F79" s="402">
        <v>1</v>
      </c>
      <c r="G79" s="524">
        <v>2345</v>
      </c>
      <c r="H79" s="24">
        <f>F79*G79</f>
        <v>2345</v>
      </c>
      <c r="I79" s="179"/>
      <c r="J79" s="301" t="s">
        <v>1086</v>
      </c>
      <c r="K79" s="31"/>
      <c r="L79" s="21"/>
      <c r="M79" s="25">
        <v>43820</v>
      </c>
      <c r="N79" s="21"/>
      <c r="O79" s="32">
        <v>43824</v>
      </c>
      <c r="P79" s="32">
        <v>43824</v>
      </c>
      <c r="Q79" s="26"/>
    </row>
    <row r="80" spans="1:17" s="9" customFormat="1" ht="19.7" customHeight="1">
      <c r="A80" s="22"/>
      <c r="B80" s="21"/>
      <c r="C80" s="236"/>
      <c r="D80" s="236"/>
      <c r="E80" s="301"/>
      <c r="F80" s="236"/>
      <c r="G80" s="307"/>
      <c r="H80" s="299"/>
      <c r="I80" s="525"/>
      <c r="J80" s="301"/>
      <c r="K80" s="31"/>
      <c r="L80" s="21"/>
      <c r="M80" s="25"/>
      <c r="N80" s="21"/>
      <c r="O80" s="32"/>
      <c r="P80" s="32"/>
      <c r="Q80" s="26"/>
    </row>
    <row r="81" spans="1:17" s="9" customFormat="1" ht="19.7" customHeight="1">
      <c r="A81" s="31"/>
      <c r="B81" s="526"/>
      <c r="C81" s="21"/>
      <c r="D81" s="21"/>
      <c r="E81" s="356">
        <f>SUM(H66:H79)</f>
        <v>471143</v>
      </c>
      <c r="F81" s="22"/>
      <c r="G81" s="36"/>
      <c r="H81" s="36"/>
      <c r="I81" s="167"/>
      <c r="J81" s="30"/>
      <c r="K81" s="31"/>
      <c r="L81" s="21"/>
      <c r="M81" s="25"/>
      <c r="N81" s="21"/>
      <c r="O81" s="32"/>
      <c r="P81" s="32"/>
      <c r="Q81" s="26"/>
    </row>
    <row r="82" spans="1:17" s="9" customFormat="1" ht="19.7" customHeight="1">
      <c r="B82" s="21"/>
      <c r="C82" s="21"/>
      <c r="D82" s="21"/>
      <c r="E82" s="41"/>
      <c r="F82" s="22"/>
      <c r="G82" s="36"/>
      <c r="H82" s="38"/>
      <c r="I82" s="188"/>
      <c r="J82" s="31"/>
      <c r="K82" s="31"/>
      <c r="L82" s="21"/>
      <c r="M82" s="25"/>
      <c r="N82" s="21"/>
      <c r="O82" s="32"/>
      <c r="P82" s="32"/>
      <c r="Q82" s="26"/>
    </row>
    <row r="83" spans="1:17" s="9" customFormat="1" ht="19.7" customHeight="1">
      <c r="B83" s="21"/>
      <c r="C83" s="21"/>
      <c r="D83" s="21"/>
      <c r="E83" s="41"/>
      <c r="F83" s="22"/>
      <c r="G83" s="36"/>
      <c r="H83" s="38"/>
      <c r="I83" s="188"/>
      <c r="J83" s="31"/>
      <c r="K83" s="31"/>
      <c r="L83" s="21"/>
      <c r="M83" s="25"/>
      <c r="N83" s="21"/>
      <c r="O83" s="32"/>
      <c r="P83" s="32"/>
      <c r="Q83" s="26"/>
    </row>
    <row r="84" spans="1:17" s="9" customFormat="1" ht="19.7" customHeight="1">
      <c r="A84" s="22"/>
      <c r="B84" s="344" t="s">
        <v>819</v>
      </c>
      <c r="C84" s="345"/>
      <c r="D84" s="345"/>
      <c r="E84" s="346"/>
      <c r="F84" s="347"/>
      <c r="G84" s="348"/>
      <c r="H84" s="342"/>
      <c r="I84" s="349"/>
      <c r="J84" s="350"/>
      <c r="K84" s="31"/>
      <c r="L84" s="21"/>
      <c r="M84" s="25"/>
      <c r="N84" s="21"/>
      <c r="O84" s="32"/>
      <c r="P84" s="32"/>
      <c r="Q84" s="26"/>
    </row>
    <row r="85" spans="1:17" s="9" customFormat="1" ht="19.7" customHeight="1">
      <c r="A85" s="22">
        <v>3</v>
      </c>
      <c r="B85" s="21">
        <f>+B79+1</f>
        <v>61</v>
      </c>
      <c r="C85" s="351" t="s">
        <v>531</v>
      </c>
      <c r="D85" s="351" t="s">
        <v>531</v>
      </c>
      <c r="E85" s="352" t="s">
        <v>820</v>
      </c>
      <c r="F85" s="353">
        <v>1</v>
      </c>
      <c r="G85" s="354">
        <v>5855</v>
      </c>
      <c r="H85" s="36">
        <f>F85*G85</f>
        <v>5855</v>
      </c>
      <c r="I85" s="188"/>
      <c r="J85" s="175" t="s">
        <v>821</v>
      </c>
      <c r="K85" s="31"/>
      <c r="L85" s="21"/>
      <c r="M85" s="25">
        <v>43801</v>
      </c>
      <c r="N85" s="21"/>
      <c r="O85" s="32"/>
      <c r="P85" s="32">
        <v>43815</v>
      </c>
      <c r="Q85" s="26">
        <v>43815</v>
      </c>
    </row>
    <row r="86" spans="1:17" s="9" customFormat="1" ht="19.7" customHeight="1">
      <c r="A86" s="22">
        <v>3</v>
      </c>
      <c r="B86" s="21">
        <f>+B85+1</f>
        <v>62</v>
      </c>
      <c r="C86" s="331" t="s">
        <v>531</v>
      </c>
      <c r="D86" s="331" t="s">
        <v>531</v>
      </c>
      <c r="E86" s="355" t="s">
        <v>822</v>
      </c>
      <c r="F86" s="337">
        <v>2</v>
      </c>
      <c r="G86" s="338">
        <v>820</v>
      </c>
      <c r="H86" s="36">
        <f>F86*G86</f>
        <v>1640</v>
      </c>
      <c r="I86" s="188"/>
      <c r="J86" s="175" t="s">
        <v>823</v>
      </c>
      <c r="K86" s="31"/>
      <c r="L86" s="21"/>
      <c r="M86" s="25">
        <v>43801</v>
      </c>
      <c r="N86" s="21"/>
      <c r="O86" s="32"/>
      <c r="P86" s="32">
        <v>43815</v>
      </c>
      <c r="Q86" s="26">
        <v>43815</v>
      </c>
    </row>
    <row r="87" spans="1:17" s="9" customFormat="1" ht="19.7" customHeight="1">
      <c r="A87" s="22">
        <v>3</v>
      </c>
      <c r="B87" s="21">
        <f>+B86+1</f>
        <v>63</v>
      </c>
      <c r="C87" s="331" t="s">
        <v>531</v>
      </c>
      <c r="D87" s="331" t="s">
        <v>531</v>
      </c>
      <c r="E87" s="355" t="s">
        <v>824</v>
      </c>
      <c r="F87" s="337">
        <v>2</v>
      </c>
      <c r="G87" s="338">
        <v>830</v>
      </c>
      <c r="H87" s="36">
        <f>F87*G87</f>
        <v>1660</v>
      </c>
      <c r="I87" s="188"/>
      <c r="J87" s="175" t="s">
        <v>825</v>
      </c>
      <c r="K87" s="31"/>
      <c r="L87" s="21"/>
      <c r="M87" s="25">
        <v>43801</v>
      </c>
      <c r="N87" s="21"/>
      <c r="O87" s="32"/>
      <c r="P87" s="32">
        <v>43815</v>
      </c>
      <c r="Q87" s="26">
        <v>43815</v>
      </c>
    </row>
    <row r="88" spans="1:17" s="9" customFormat="1" ht="19.7" customHeight="1">
      <c r="A88" s="22">
        <v>3</v>
      </c>
      <c r="B88" s="21">
        <f>+B87+1</f>
        <v>64</v>
      </c>
      <c r="C88" s="331" t="s">
        <v>531</v>
      </c>
      <c r="D88" s="331" t="s">
        <v>531</v>
      </c>
      <c r="E88" s="336" t="s">
        <v>826</v>
      </c>
      <c r="F88" s="337">
        <v>3</v>
      </c>
      <c r="G88" s="338">
        <v>109</v>
      </c>
      <c r="H88" s="36">
        <f>F88*G88</f>
        <v>327</v>
      </c>
      <c r="I88" s="167"/>
      <c r="J88" s="183" t="s">
        <v>827</v>
      </c>
      <c r="K88" s="31"/>
      <c r="L88" s="21"/>
      <c r="M88" s="25">
        <v>43801</v>
      </c>
      <c r="N88" s="21"/>
      <c r="O88" s="32"/>
      <c r="P88" s="32">
        <v>43815</v>
      </c>
      <c r="Q88" s="26">
        <v>43815</v>
      </c>
    </row>
    <row r="89" spans="1:17" s="9" customFormat="1" ht="19.7" customHeight="1">
      <c r="A89" s="22"/>
      <c r="B89" s="170"/>
      <c r="C89" s="347"/>
      <c r="D89" s="347"/>
      <c r="E89" s="182"/>
      <c r="F89" s="166"/>
      <c r="G89" s="182"/>
      <c r="H89" s="36"/>
      <c r="I89" s="309"/>
      <c r="J89" s="183"/>
      <c r="K89" s="31"/>
      <c r="L89" s="21"/>
      <c r="M89" s="25"/>
      <c r="N89" s="21"/>
      <c r="O89" s="32"/>
      <c r="P89" s="32"/>
      <c r="Q89" s="26"/>
    </row>
    <row r="90" spans="1:17" s="9" customFormat="1" ht="19.7" customHeight="1">
      <c r="A90" s="22"/>
      <c r="B90" s="170"/>
      <c r="C90" s="347"/>
      <c r="D90" s="347"/>
      <c r="E90" s="356">
        <f>SUM(H85:H89)</f>
        <v>9482</v>
      </c>
      <c r="F90" s="166"/>
      <c r="G90" s="182"/>
      <c r="H90" s="8"/>
      <c r="I90" s="309"/>
      <c r="J90" s="183"/>
      <c r="K90" s="31"/>
      <c r="L90" s="21"/>
      <c r="M90" s="25"/>
      <c r="N90" s="21"/>
      <c r="O90" s="32"/>
      <c r="P90" s="32"/>
      <c r="Q90" s="26"/>
    </row>
    <row r="91" spans="1:17" s="9" customFormat="1" ht="19.7" customHeight="1">
      <c r="B91" s="21"/>
      <c r="C91" s="21"/>
      <c r="D91" s="21"/>
      <c r="E91" s="41"/>
      <c r="F91" s="22"/>
      <c r="G91" s="36"/>
      <c r="H91" s="38"/>
      <c r="I91" s="188"/>
      <c r="J91" s="31"/>
      <c r="K91" s="31"/>
      <c r="L91" s="21"/>
      <c r="M91" s="25"/>
      <c r="N91" s="21"/>
      <c r="O91" s="32"/>
      <c r="P91" s="32"/>
      <c r="Q91" s="26"/>
    </row>
    <row r="92" spans="1:17" s="9" customFormat="1" ht="19.7" customHeight="1">
      <c r="B92" s="21"/>
      <c r="C92" s="21"/>
      <c r="D92" s="21"/>
      <c r="E92" s="41"/>
      <c r="F92" s="22"/>
      <c r="G92" s="36"/>
      <c r="H92" s="38"/>
      <c r="I92" s="188"/>
      <c r="J92" s="31"/>
      <c r="K92" s="31"/>
      <c r="L92" s="21"/>
      <c r="M92" s="25"/>
      <c r="N92" s="21"/>
      <c r="O92" s="32"/>
      <c r="P92" s="32"/>
      <c r="Q92" s="26"/>
    </row>
    <row r="93" spans="1:17" s="9" customFormat="1" ht="19.7" customHeight="1">
      <c r="A93" s="31"/>
      <c r="B93" s="344" t="s">
        <v>828</v>
      </c>
      <c r="C93" s="345"/>
      <c r="D93" s="345"/>
      <c r="E93" s="346"/>
      <c r="F93" s="347"/>
      <c r="G93" s="348"/>
      <c r="H93" s="342"/>
      <c r="I93" s="349"/>
      <c r="J93" s="350"/>
      <c r="K93" s="31"/>
      <c r="L93" s="21"/>
      <c r="M93" s="25"/>
      <c r="N93" s="21"/>
      <c r="O93" s="32"/>
      <c r="P93" s="32"/>
      <c r="Q93" s="26"/>
    </row>
    <row r="94" spans="1:17" s="9" customFormat="1" ht="19.7" customHeight="1">
      <c r="A94" s="22">
        <v>4</v>
      </c>
      <c r="B94" s="21">
        <f>+B88+1</f>
        <v>65</v>
      </c>
      <c r="C94" s="357" t="s">
        <v>531</v>
      </c>
      <c r="D94" s="357" t="s">
        <v>531</v>
      </c>
      <c r="E94" s="352" t="s">
        <v>829</v>
      </c>
      <c r="F94" s="353">
        <v>1</v>
      </c>
      <c r="G94" s="358">
        <v>2520</v>
      </c>
      <c r="H94" s="36">
        <f t="shared" ref="H94:H101" si="6">F94*G94</f>
        <v>2520</v>
      </c>
      <c r="I94" s="188"/>
      <c r="J94" s="175" t="s">
        <v>830</v>
      </c>
      <c r="K94" s="31"/>
      <c r="L94" s="21"/>
      <c r="M94" s="25">
        <v>43801</v>
      </c>
      <c r="N94" s="21"/>
      <c r="O94" s="32"/>
      <c r="P94" s="32">
        <v>43815</v>
      </c>
      <c r="Q94" s="26">
        <v>43815</v>
      </c>
    </row>
    <row r="95" spans="1:17" s="9" customFormat="1" ht="19.7" customHeight="1">
      <c r="A95" s="22">
        <v>4</v>
      </c>
      <c r="B95" s="21">
        <f>+B94+1</f>
        <v>66</v>
      </c>
      <c r="C95" s="357" t="s">
        <v>531</v>
      </c>
      <c r="D95" s="357" t="s">
        <v>531</v>
      </c>
      <c r="E95" s="352" t="s">
        <v>1138</v>
      </c>
      <c r="F95" s="353">
        <v>1</v>
      </c>
      <c r="G95" s="358">
        <v>2530</v>
      </c>
      <c r="H95" s="36">
        <f t="shared" si="6"/>
        <v>2530</v>
      </c>
      <c r="I95" s="188"/>
      <c r="J95" s="175" t="s">
        <v>832</v>
      </c>
      <c r="K95" s="31"/>
      <c r="L95" s="21"/>
      <c r="M95" s="25">
        <v>43801</v>
      </c>
      <c r="N95" s="21"/>
      <c r="O95" s="32"/>
      <c r="P95" s="32">
        <v>43815</v>
      </c>
      <c r="Q95" s="26">
        <v>43815</v>
      </c>
    </row>
    <row r="96" spans="1:17" s="9" customFormat="1" ht="19.7" customHeight="1">
      <c r="A96" s="22">
        <v>4</v>
      </c>
      <c r="B96" s="21">
        <f t="shared" ref="B96:B101" si="7">+B95+1</f>
        <v>67</v>
      </c>
      <c r="C96" s="357" t="s">
        <v>531</v>
      </c>
      <c r="D96" s="357" t="s">
        <v>531</v>
      </c>
      <c r="E96" s="352" t="s">
        <v>833</v>
      </c>
      <c r="F96" s="353">
        <v>1</v>
      </c>
      <c r="G96" s="358">
        <v>4040</v>
      </c>
      <c r="H96" s="36">
        <f t="shared" si="6"/>
        <v>4040</v>
      </c>
      <c r="I96" s="188"/>
      <c r="J96" s="175" t="s">
        <v>834</v>
      </c>
      <c r="K96" s="31"/>
      <c r="L96" s="21"/>
      <c r="M96" s="25">
        <v>43801</v>
      </c>
      <c r="N96" s="21"/>
      <c r="O96" s="32"/>
      <c r="P96" s="32">
        <v>43815</v>
      </c>
      <c r="Q96" s="26">
        <v>43815</v>
      </c>
    </row>
    <row r="97" spans="1:17" s="9" customFormat="1" ht="19.7" customHeight="1">
      <c r="A97" s="22">
        <v>4</v>
      </c>
      <c r="B97" s="21">
        <f t="shared" si="7"/>
        <v>68</v>
      </c>
      <c r="C97" s="321" t="s">
        <v>531</v>
      </c>
      <c r="D97" s="321" t="s">
        <v>531</v>
      </c>
      <c r="E97" s="338" t="s">
        <v>835</v>
      </c>
      <c r="F97" s="359">
        <v>4</v>
      </c>
      <c r="G97" s="341">
        <v>70</v>
      </c>
      <c r="H97" s="342">
        <f t="shared" si="6"/>
        <v>280</v>
      </c>
      <c r="I97" s="167"/>
      <c r="J97" s="182" t="s">
        <v>836</v>
      </c>
      <c r="K97" s="31"/>
      <c r="L97" s="21"/>
      <c r="M97" s="25">
        <v>43801</v>
      </c>
      <c r="N97" s="21"/>
      <c r="O97" s="32"/>
      <c r="P97" s="32">
        <v>43815</v>
      </c>
      <c r="Q97" s="26">
        <v>43815</v>
      </c>
    </row>
    <row r="98" spans="1:17" s="9" customFormat="1" ht="19.7" customHeight="1">
      <c r="A98" s="22">
        <v>4</v>
      </c>
      <c r="B98" s="21">
        <f t="shared" si="7"/>
        <v>69</v>
      </c>
      <c r="C98" s="331" t="s">
        <v>531</v>
      </c>
      <c r="D98" s="331" t="s">
        <v>531</v>
      </c>
      <c r="E98" s="360" t="s">
        <v>837</v>
      </c>
      <c r="F98" s="361">
        <v>4</v>
      </c>
      <c r="G98" s="334">
        <v>169</v>
      </c>
      <c r="H98" s="362">
        <f t="shared" si="6"/>
        <v>676</v>
      </c>
      <c r="I98" s="363"/>
      <c r="J98" s="41" t="s">
        <v>838</v>
      </c>
      <c r="K98" s="31"/>
      <c r="L98" s="21"/>
      <c r="M98" s="25">
        <v>43801</v>
      </c>
      <c r="N98" s="21"/>
      <c r="O98" s="32"/>
      <c r="P98" s="32">
        <v>43815</v>
      </c>
      <c r="Q98" s="26">
        <v>43815</v>
      </c>
    </row>
    <row r="99" spans="1:17" s="9" customFormat="1" ht="19.7" customHeight="1">
      <c r="A99" s="22">
        <v>4</v>
      </c>
      <c r="B99" s="21">
        <f t="shared" si="7"/>
        <v>70</v>
      </c>
      <c r="C99" s="331" t="s">
        <v>531</v>
      </c>
      <c r="D99" s="331" t="s">
        <v>531</v>
      </c>
      <c r="E99" s="364" t="s">
        <v>839</v>
      </c>
      <c r="F99" s="321">
        <v>2</v>
      </c>
      <c r="G99" s="365">
        <v>71</v>
      </c>
      <c r="H99" s="38">
        <f t="shared" si="6"/>
        <v>142</v>
      </c>
      <c r="I99" s="167"/>
      <c r="J99" s="31" t="s">
        <v>840</v>
      </c>
      <c r="K99" s="31"/>
      <c r="L99" s="21"/>
      <c r="M99" s="25">
        <v>43801</v>
      </c>
      <c r="N99" s="21"/>
      <c r="O99" s="32"/>
      <c r="P99" s="32">
        <v>43815</v>
      </c>
      <c r="Q99" s="26">
        <v>43815</v>
      </c>
    </row>
    <row r="100" spans="1:17" s="9" customFormat="1" ht="19.7" customHeight="1">
      <c r="A100" s="22">
        <v>4</v>
      </c>
      <c r="B100" s="21">
        <f t="shared" si="7"/>
        <v>71</v>
      </c>
      <c r="C100" s="331" t="s">
        <v>531</v>
      </c>
      <c r="D100" s="331" t="s">
        <v>531</v>
      </c>
      <c r="E100" s="364" t="s">
        <v>841</v>
      </c>
      <c r="F100" s="321">
        <v>2</v>
      </c>
      <c r="G100" s="365">
        <v>30</v>
      </c>
      <c r="H100" s="38">
        <f t="shared" si="6"/>
        <v>60</v>
      </c>
      <c r="I100" s="167"/>
      <c r="J100" s="31" t="s">
        <v>842</v>
      </c>
      <c r="K100" s="31"/>
      <c r="L100" s="21"/>
      <c r="M100" s="25">
        <v>43801</v>
      </c>
      <c r="N100" s="21"/>
      <c r="O100" s="32"/>
      <c r="P100" s="32">
        <v>43815</v>
      </c>
      <c r="Q100" s="26">
        <v>43815</v>
      </c>
    </row>
    <row r="101" spans="1:17" s="9" customFormat="1" ht="19.7" customHeight="1">
      <c r="A101" s="22">
        <v>4</v>
      </c>
      <c r="B101" s="21">
        <f t="shared" si="7"/>
        <v>72</v>
      </c>
      <c r="C101" s="137" t="s">
        <v>686</v>
      </c>
      <c r="D101" s="137" t="s">
        <v>531</v>
      </c>
      <c r="E101" s="527" t="s">
        <v>843</v>
      </c>
      <c r="F101" s="528"/>
      <c r="G101" s="529">
        <v>1800</v>
      </c>
      <c r="H101" s="530">
        <f t="shared" si="6"/>
        <v>0</v>
      </c>
      <c r="I101" s="531"/>
      <c r="J101" s="527" t="s">
        <v>844</v>
      </c>
      <c r="K101" s="408" t="s">
        <v>845</v>
      </c>
      <c r="L101" s="21"/>
      <c r="M101" s="25"/>
      <c r="N101" s="21"/>
      <c r="O101" s="32"/>
      <c r="P101" s="32"/>
      <c r="Q101" s="26"/>
    </row>
    <row r="102" spans="1:17" s="9" customFormat="1" ht="19.7" customHeight="1">
      <c r="A102" s="31"/>
      <c r="B102" s="170"/>
      <c r="C102" s="347"/>
      <c r="D102" s="347"/>
      <c r="E102" s="182"/>
      <c r="F102" s="166"/>
      <c r="G102" s="182"/>
      <c r="H102" s="36"/>
      <c r="I102" s="309"/>
      <c r="J102" s="183"/>
      <c r="K102" s="31"/>
      <c r="L102" s="21"/>
      <c r="M102" s="25"/>
      <c r="N102" s="21"/>
      <c r="O102" s="32"/>
      <c r="P102" s="32"/>
      <c r="Q102" s="26"/>
    </row>
    <row r="103" spans="1:17" s="9" customFormat="1" ht="19.7" customHeight="1">
      <c r="A103" s="31"/>
      <c r="B103" s="170"/>
      <c r="C103" s="347"/>
      <c r="D103" s="347"/>
      <c r="E103" s="356">
        <f>SUM(H94:H102)</f>
        <v>10248</v>
      </c>
      <c r="F103" s="166"/>
      <c r="G103" s="182"/>
      <c r="H103" s="8"/>
      <c r="I103" s="309"/>
      <c r="J103" s="183"/>
      <c r="K103" s="31"/>
      <c r="L103" s="21"/>
      <c r="M103" s="25"/>
      <c r="N103" s="21"/>
      <c r="O103" s="32"/>
      <c r="P103" s="32"/>
      <c r="Q103" s="26"/>
    </row>
    <row r="104" spans="1:17" s="9" customFormat="1" ht="19.7" customHeight="1">
      <c r="B104" s="21"/>
      <c r="C104" s="21"/>
      <c r="D104" s="21"/>
      <c r="E104" s="41"/>
      <c r="F104" s="22"/>
      <c r="G104" s="36"/>
      <c r="H104" s="38"/>
      <c r="I104" s="188"/>
      <c r="J104" s="31"/>
      <c r="K104" s="31"/>
      <c r="L104" s="21"/>
      <c r="M104" s="25"/>
      <c r="N104" s="21"/>
      <c r="O104" s="32"/>
      <c r="P104" s="32"/>
      <c r="Q104" s="26"/>
    </row>
    <row r="105" spans="1:17" s="9" customFormat="1" ht="19.7" customHeight="1">
      <c r="B105" s="21"/>
      <c r="C105" s="21"/>
      <c r="D105" s="21"/>
      <c r="E105" s="41"/>
      <c r="F105" s="22"/>
      <c r="G105" s="36"/>
      <c r="H105" s="38"/>
      <c r="I105" s="188"/>
      <c r="J105" s="31"/>
      <c r="K105" s="31"/>
      <c r="L105" s="21"/>
      <c r="M105" s="25"/>
      <c r="N105" s="21"/>
      <c r="O105" s="32"/>
      <c r="P105" s="32"/>
      <c r="Q105" s="26"/>
    </row>
    <row r="106" spans="1:17" s="9" customFormat="1" ht="19.7" customHeight="1">
      <c r="B106" s="296" t="s">
        <v>846</v>
      </c>
      <c r="C106" s="297"/>
      <c r="D106" s="297"/>
      <c r="E106" s="298"/>
      <c r="F106" s="22"/>
      <c r="G106" s="36"/>
      <c r="H106" s="38"/>
      <c r="I106" s="188"/>
      <c r="J106" s="31"/>
      <c r="K106" s="31"/>
      <c r="L106" s="21"/>
      <c r="M106" s="25"/>
      <c r="N106" s="21"/>
      <c r="O106" s="32"/>
      <c r="P106" s="32"/>
      <c r="Q106" s="26"/>
    </row>
    <row r="107" spans="1:17" s="9" customFormat="1" ht="19.7" customHeight="1">
      <c r="A107" s="9">
        <v>5</v>
      </c>
      <c r="B107" s="21">
        <f>+B101+1</f>
        <v>73</v>
      </c>
      <c r="C107" s="313" t="s">
        <v>565</v>
      </c>
      <c r="D107" s="313" t="s">
        <v>565</v>
      </c>
      <c r="E107" s="373" t="s">
        <v>847</v>
      </c>
      <c r="F107" s="318">
        <v>1</v>
      </c>
      <c r="G107" s="317">
        <v>6000</v>
      </c>
      <c r="H107" s="31">
        <f t="shared" ref="H107:H161" si="8">F107*G107</f>
        <v>6000</v>
      </c>
      <c r="I107" s="23"/>
      <c r="J107" s="31" t="s">
        <v>848</v>
      </c>
      <c r="K107" s="31"/>
      <c r="L107" s="21"/>
      <c r="M107" s="25">
        <v>43801</v>
      </c>
      <c r="N107" s="21"/>
      <c r="O107" s="32">
        <v>43816</v>
      </c>
      <c r="P107" s="32">
        <v>43816</v>
      </c>
      <c r="Q107" s="26">
        <v>43816</v>
      </c>
    </row>
    <row r="108" spans="1:17" s="9" customFormat="1" ht="19.7" customHeight="1">
      <c r="A108" s="9">
        <v>5</v>
      </c>
      <c r="B108" s="21">
        <f>+B107+1</f>
        <v>74</v>
      </c>
      <c r="C108" s="313" t="s">
        <v>565</v>
      </c>
      <c r="D108" s="313" t="s">
        <v>565</v>
      </c>
      <c r="E108" s="373" t="s">
        <v>849</v>
      </c>
      <c r="F108" s="318">
        <v>1</v>
      </c>
      <c r="G108" s="317">
        <v>8640</v>
      </c>
      <c r="H108" s="31">
        <f t="shared" si="8"/>
        <v>8640</v>
      </c>
      <c r="I108" s="23"/>
      <c r="J108" s="31" t="s">
        <v>850</v>
      </c>
      <c r="K108" s="31"/>
      <c r="L108" s="21"/>
      <c r="M108" s="25">
        <v>43801</v>
      </c>
      <c r="N108" s="21"/>
      <c r="O108" s="32">
        <v>43816</v>
      </c>
      <c r="P108" s="32">
        <v>43816</v>
      </c>
      <c r="Q108" s="26">
        <v>43816</v>
      </c>
    </row>
    <row r="109" spans="1:17" s="9" customFormat="1" ht="19.7" customHeight="1">
      <c r="A109" s="9">
        <v>5</v>
      </c>
      <c r="B109" s="21">
        <f>+B108+1</f>
        <v>75</v>
      </c>
      <c r="C109" s="374" t="s">
        <v>531</v>
      </c>
      <c r="D109" s="374" t="s">
        <v>531</v>
      </c>
      <c r="E109" s="375" t="s">
        <v>851</v>
      </c>
      <c r="F109" s="357">
        <v>1</v>
      </c>
      <c r="G109" s="376">
        <v>2350</v>
      </c>
      <c r="H109" s="31">
        <f t="shared" si="8"/>
        <v>2350</v>
      </c>
      <c r="I109" s="377"/>
      <c r="J109" s="31" t="s">
        <v>852</v>
      </c>
      <c r="K109" s="31"/>
      <c r="L109" s="21"/>
      <c r="M109" s="25">
        <v>43801</v>
      </c>
      <c r="N109" s="21"/>
      <c r="O109" s="32"/>
      <c r="P109" s="32">
        <v>43815</v>
      </c>
      <c r="Q109" s="26">
        <v>43815</v>
      </c>
    </row>
    <row r="110" spans="1:17" s="9" customFormat="1" ht="19.7" customHeight="1">
      <c r="A110" s="9">
        <v>5</v>
      </c>
      <c r="B110" s="21">
        <f t="shared" ref="B110:B116" si="9">+B109+1</f>
        <v>76</v>
      </c>
      <c r="C110" s="374" t="s">
        <v>531</v>
      </c>
      <c r="D110" s="374" t="s">
        <v>531</v>
      </c>
      <c r="E110" s="354" t="s">
        <v>853</v>
      </c>
      <c r="F110" s="378">
        <v>1</v>
      </c>
      <c r="G110" s="379">
        <v>2140</v>
      </c>
      <c r="H110" s="31">
        <f t="shared" si="8"/>
        <v>2140</v>
      </c>
      <c r="I110" s="167"/>
      <c r="J110" s="182" t="s">
        <v>854</v>
      </c>
      <c r="K110" s="31"/>
      <c r="L110" s="21"/>
      <c r="M110" s="25">
        <v>43801</v>
      </c>
      <c r="N110" s="21"/>
      <c r="O110" s="32"/>
      <c r="P110" s="32">
        <v>43815</v>
      </c>
      <c r="Q110" s="26">
        <v>43815</v>
      </c>
    </row>
    <row r="111" spans="1:17" s="9" customFormat="1" ht="19.7" customHeight="1">
      <c r="A111" s="9">
        <v>6</v>
      </c>
      <c r="B111" s="21">
        <f t="shared" si="9"/>
        <v>77</v>
      </c>
      <c r="C111" s="380" t="s">
        <v>531</v>
      </c>
      <c r="D111" s="380" t="s">
        <v>531</v>
      </c>
      <c r="E111" s="381" t="s">
        <v>855</v>
      </c>
      <c r="F111" s="382">
        <v>1</v>
      </c>
      <c r="G111" s="383">
        <v>1800</v>
      </c>
      <c r="H111" s="384">
        <f t="shared" si="8"/>
        <v>1800</v>
      </c>
      <c r="I111" s="385"/>
      <c r="J111" s="386" t="s">
        <v>856</v>
      </c>
      <c r="K111" s="384"/>
      <c r="L111" s="21"/>
      <c r="M111" s="387">
        <v>43812</v>
      </c>
      <c r="N111" s="388"/>
      <c r="O111" s="389">
        <v>43817</v>
      </c>
      <c r="P111" s="32"/>
      <c r="Q111" s="26">
        <v>43818</v>
      </c>
    </row>
    <row r="112" spans="1:17" s="9" customFormat="1" ht="19.7" customHeight="1">
      <c r="A112" s="9">
        <v>5</v>
      </c>
      <c r="B112" s="21">
        <f>+B111+1</f>
        <v>78</v>
      </c>
      <c r="C112" s="331" t="s">
        <v>292</v>
      </c>
      <c r="D112" s="390" t="s">
        <v>619</v>
      </c>
      <c r="E112" s="391" t="s">
        <v>857</v>
      </c>
      <c r="F112" s="392">
        <v>1</v>
      </c>
      <c r="G112" s="393">
        <v>10610</v>
      </c>
      <c r="H112" s="36">
        <f t="shared" si="8"/>
        <v>10610</v>
      </c>
      <c r="I112" s="24"/>
      <c r="J112" s="183" t="s">
        <v>858</v>
      </c>
      <c r="K112" s="31"/>
      <c r="L112" s="21"/>
      <c r="M112" s="25">
        <v>43801</v>
      </c>
      <c r="N112" s="21"/>
      <c r="O112" s="32">
        <v>43815</v>
      </c>
      <c r="P112" s="32">
        <v>43815</v>
      </c>
      <c r="Q112" s="26">
        <v>43812</v>
      </c>
    </row>
    <row r="113" spans="1:17" s="9" customFormat="1" ht="19.7" customHeight="1">
      <c r="A113" s="9">
        <v>5</v>
      </c>
      <c r="B113" s="21">
        <f t="shared" si="9"/>
        <v>79</v>
      </c>
      <c r="C113" s="331" t="s">
        <v>531</v>
      </c>
      <c r="D113" s="331" t="s">
        <v>531</v>
      </c>
      <c r="E113" s="394" t="s">
        <v>859</v>
      </c>
      <c r="F113" s="326">
        <v>1</v>
      </c>
      <c r="G113" s="325">
        <v>990</v>
      </c>
      <c r="H113" s="31">
        <f t="shared" si="8"/>
        <v>990</v>
      </c>
      <c r="I113" s="167"/>
      <c r="J113" s="175" t="s">
        <v>860</v>
      </c>
      <c r="K113" s="31"/>
      <c r="L113" s="21"/>
      <c r="M113" s="25">
        <v>43801</v>
      </c>
      <c r="N113" s="21"/>
      <c r="O113" s="32"/>
      <c r="P113" s="32">
        <v>43815</v>
      </c>
      <c r="Q113" s="26">
        <v>43815</v>
      </c>
    </row>
    <row r="114" spans="1:17" s="9" customFormat="1" ht="19.7" customHeight="1">
      <c r="A114" s="9">
        <v>5</v>
      </c>
      <c r="B114" s="21">
        <f t="shared" si="9"/>
        <v>80</v>
      </c>
      <c r="C114" s="326" t="s">
        <v>861</v>
      </c>
      <c r="D114" s="326" t="s">
        <v>783</v>
      </c>
      <c r="E114" s="338" t="s">
        <v>862</v>
      </c>
      <c r="F114" s="395">
        <v>1</v>
      </c>
      <c r="G114" s="338">
        <v>95</v>
      </c>
      <c r="H114" s="328">
        <f>F114*G114</f>
        <v>95</v>
      </c>
      <c r="I114" s="396"/>
      <c r="J114" s="164" t="s">
        <v>863</v>
      </c>
      <c r="K114" s="31"/>
      <c r="L114" s="21"/>
      <c r="M114" s="25">
        <v>43801</v>
      </c>
      <c r="N114" s="21"/>
      <c r="O114" s="32">
        <v>43815</v>
      </c>
      <c r="P114" s="32"/>
      <c r="Q114" s="26">
        <v>43809</v>
      </c>
    </row>
    <row r="115" spans="1:17" s="9" customFormat="1" ht="19.7" customHeight="1">
      <c r="A115" s="9">
        <v>5</v>
      </c>
      <c r="B115" s="21">
        <f>+B114+1</f>
        <v>81</v>
      </c>
      <c r="C115" s="331" t="s">
        <v>531</v>
      </c>
      <c r="D115" s="331" t="s">
        <v>531</v>
      </c>
      <c r="E115" s="364" t="s">
        <v>839</v>
      </c>
      <c r="F115" s="321">
        <v>4</v>
      </c>
      <c r="G115" s="365">
        <v>71</v>
      </c>
      <c r="H115" s="38">
        <f t="shared" si="8"/>
        <v>284</v>
      </c>
      <c r="I115" s="167"/>
      <c r="J115" s="31" t="s">
        <v>840</v>
      </c>
      <c r="K115" s="31"/>
      <c r="L115" s="21"/>
      <c r="M115" s="25">
        <v>43801</v>
      </c>
      <c r="N115" s="21"/>
      <c r="O115" s="32"/>
      <c r="P115" s="32">
        <v>43815</v>
      </c>
      <c r="Q115" s="26">
        <v>43815</v>
      </c>
    </row>
    <row r="116" spans="1:17" s="9" customFormat="1" ht="19.7" customHeight="1">
      <c r="A116" s="9">
        <v>5</v>
      </c>
      <c r="B116" s="21">
        <f t="shared" si="9"/>
        <v>82</v>
      </c>
      <c r="C116" s="331" t="s">
        <v>531</v>
      </c>
      <c r="D116" s="331" t="s">
        <v>531</v>
      </c>
      <c r="E116" s="364" t="s">
        <v>841</v>
      </c>
      <c r="F116" s="321">
        <v>4</v>
      </c>
      <c r="G116" s="365">
        <v>30</v>
      </c>
      <c r="H116" s="38">
        <f t="shared" si="8"/>
        <v>120</v>
      </c>
      <c r="I116" s="167"/>
      <c r="J116" s="31" t="s">
        <v>842</v>
      </c>
      <c r="K116" s="31"/>
      <c r="L116" s="21"/>
      <c r="M116" s="25">
        <v>43801</v>
      </c>
      <c r="N116" s="21"/>
      <c r="O116" s="32"/>
      <c r="P116" s="32">
        <v>43815</v>
      </c>
      <c r="Q116" s="26">
        <v>43815</v>
      </c>
    </row>
    <row r="117" spans="1:17" s="9" customFormat="1" ht="19.7" customHeight="1">
      <c r="A117" s="9">
        <v>5</v>
      </c>
      <c r="B117" s="21">
        <f>+B116+1</f>
        <v>83</v>
      </c>
      <c r="C117" s="324" t="s">
        <v>531</v>
      </c>
      <c r="D117" s="324" t="s">
        <v>531</v>
      </c>
      <c r="E117" s="325" t="s">
        <v>864</v>
      </c>
      <c r="F117" s="326">
        <v>1</v>
      </c>
      <c r="G117" s="327">
        <v>4570</v>
      </c>
      <c r="H117" s="362">
        <f t="shared" si="8"/>
        <v>4570</v>
      </c>
      <c r="I117" s="329"/>
      <c r="J117" s="330" t="s">
        <v>865</v>
      </c>
      <c r="K117" s="31"/>
      <c r="L117" s="21"/>
      <c r="M117" s="25">
        <v>43801</v>
      </c>
      <c r="N117" s="21"/>
      <c r="O117" s="32"/>
      <c r="P117" s="32">
        <v>43815</v>
      </c>
      <c r="Q117" s="26">
        <v>43815</v>
      </c>
    </row>
    <row r="118" spans="1:17" s="9" customFormat="1" ht="19.7" customHeight="1">
      <c r="A118" s="9">
        <v>5</v>
      </c>
      <c r="B118" s="21">
        <f t="shared" ref="B118:B163" si="10">+B117+1</f>
        <v>84</v>
      </c>
      <c r="C118" s="397" t="s">
        <v>531</v>
      </c>
      <c r="D118" s="398" t="s">
        <v>531</v>
      </c>
      <c r="E118" s="399" t="s">
        <v>866</v>
      </c>
      <c r="F118" s="321">
        <v>1</v>
      </c>
      <c r="G118" s="400">
        <v>6163</v>
      </c>
      <c r="H118" s="362">
        <f t="shared" si="8"/>
        <v>6163</v>
      </c>
      <c r="I118" s="401"/>
      <c r="J118" s="301" t="s">
        <v>867</v>
      </c>
      <c r="K118" s="31"/>
      <c r="L118" s="21"/>
      <c r="M118" s="25">
        <v>43801</v>
      </c>
      <c r="N118" s="21"/>
      <c r="O118" s="32"/>
      <c r="P118" s="32">
        <v>43815</v>
      </c>
      <c r="Q118" s="26">
        <v>43815</v>
      </c>
    </row>
    <row r="119" spans="1:17" s="9" customFormat="1" ht="19.7" customHeight="1">
      <c r="A119" s="9">
        <v>5</v>
      </c>
      <c r="B119" s="21">
        <f t="shared" si="10"/>
        <v>85</v>
      </c>
      <c r="C119" s="331" t="s">
        <v>531</v>
      </c>
      <c r="D119" s="331" t="s">
        <v>531</v>
      </c>
      <c r="E119" s="391" t="s">
        <v>868</v>
      </c>
      <c r="F119" s="321">
        <v>1</v>
      </c>
      <c r="G119" s="402">
        <v>3853</v>
      </c>
      <c r="H119" s="24">
        <f t="shared" si="8"/>
        <v>3853</v>
      </c>
      <c r="I119" s="28"/>
      <c r="J119" s="31" t="s">
        <v>233</v>
      </c>
      <c r="K119" s="31"/>
      <c r="L119" s="21"/>
      <c r="M119" s="25">
        <v>43801</v>
      </c>
      <c r="N119" s="21"/>
      <c r="O119" s="32"/>
      <c r="P119" s="32">
        <v>43815</v>
      </c>
      <c r="Q119" s="26">
        <v>43815</v>
      </c>
    </row>
    <row r="120" spans="1:17" s="9" customFormat="1" ht="19.7" customHeight="1">
      <c r="A120" s="9">
        <v>5</v>
      </c>
      <c r="B120" s="21">
        <f t="shared" si="10"/>
        <v>86</v>
      </c>
      <c r="C120" s="326" t="s">
        <v>292</v>
      </c>
      <c r="D120" s="361" t="s">
        <v>619</v>
      </c>
      <c r="E120" s="403" t="s">
        <v>869</v>
      </c>
      <c r="F120" s="326">
        <v>1</v>
      </c>
      <c r="G120" s="325">
        <v>4878</v>
      </c>
      <c r="H120" s="328">
        <f t="shared" si="8"/>
        <v>4878</v>
      </c>
      <c r="I120" s="167"/>
      <c r="J120" s="175" t="s">
        <v>870</v>
      </c>
      <c r="K120" s="31"/>
      <c r="L120" s="21"/>
      <c r="M120" s="25">
        <v>43801</v>
      </c>
      <c r="N120" s="21"/>
      <c r="O120" s="32">
        <v>43815</v>
      </c>
      <c r="P120" s="32">
        <v>43815</v>
      </c>
      <c r="Q120" s="26">
        <v>43812</v>
      </c>
    </row>
    <row r="121" spans="1:17" s="9" customFormat="1" ht="19.7" customHeight="1">
      <c r="A121" s="9">
        <v>5</v>
      </c>
      <c r="B121" s="21">
        <f t="shared" si="10"/>
        <v>87</v>
      </c>
      <c r="C121" s="326" t="s">
        <v>861</v>
      </c>
      <c r="D121" s="331" t="s">
        <v>531</v>
      </c>
      <c r="E121" s="338" t="s">
        <v>871</v>
      </c>
      <c r="F121" s="395">
        <v>1</v>
      </c>
      <c r="G121" s="338">
        <v>131</v>
      </c>
      <c r="H121" s="328">
        <f t="shared" si="8"/>
        <v>131</v>
      </c>
      <c r="I121" s="396"/>
      <c r="J121" s="164" t="s">
        <v>863</v>
      </c>
      <c r="K121" s="31"/>
      <c r="L121" s="21"/>
      <c r="M121" s="25">
        <v>43801</v>
      </c>
      <c r="N121" s="21"/>
      <c r="O121" s="32"/>
      <c r="P121" s="32">
        <v>43815</v>
      </c>
      <c r="Q121" s="26">
        <v>43815</v>
      </c>
    </row>
    <row r="122" spans="1:17" s="9" customFormat="1" ht="19.7" customHeight="1">
      <c r="A122" s="9">
        <v>5</v>
      </c>
      <c r="B122" s="21">
        <f t="shared" si="10"/>
        <v>88</v>
      </c>
      <c r="C122" s="326" t="s">
        <v>861</v>
      </c>
      <c r="D122" s="331" t="s">
        <v>531</v>
      </c>
      <c r="E122" s="338" t="s">
        <v>872</v>
      </c>
      <c r="F122" s="395">
        <v>1</v>
      </c>
      <c r="G122" s="338">
        <v>189</v>
      </c>
      <c r="H122" s="328">
        <f t="shared" si="8"/>
        <v>189</v>
      </c>
      <c r="I122" s="396"/>
      <c r="J122" s="164" t="s">
        <v>873</v>
      </c>
      <c r="K122" s="31"/>
      <c r="L122" s="21"/>
      <c r="M122" s="25">
        <v>43801</v>
      </c>
      <c r="N122" s="21"/>
      <c r="O122" s="32"/>
      <c r="P122" s="32">
        <v>43815</v>
      </c>
      <c r="Q122" s="26">
        <v>43815</v>
      </c>
    </row>
    <row r="123" spans="1:17" s="9" customFormat="1" ht="19.7" customHeight="1">
      <c r="A123" s="9">
        <v>5</v>
      </c>
      <c r="B123" s="21">
        <f t="shared" si="10"/>
        <v>89</v>
      </c>
      <c r="C123" s="326" t="s">
        <v>861</v>
      </c>
      <c r="D123" s="331" t="s">
        <v>531</v>
      </c>
      <c r="E123" s="404" t="s">
        <v>874</v>
      </c>
      <c r="F123" s="326">
        <v>1</v>
      </c>
      <c r="G123" s="325">
        <v>664</v>
      </c>
      <c r="H123" s="328">
        <f t="shared" si="8"/>
        <v>664</v>
      </c>
      <c r="I123" s="167"/>
      <c r="J123" s="175" t="s">
        <v>875</v>
      </c>
      <c r="K123" s="31"/>
      <c r="L123" s="21"/>
      <c r="M123" s="25">
        <v>43801</v>
      </c>
      <c r="N123" s="21"/>
      <c r="O123" s="32"/>
      <c r="P123" s="32">
        <v>43815</v>
      </c>
      <c r="Q123" s="26">
        <v>43815</v>
      </c>
    </row>
    <row r="124" spans="1:17" s="9" customFormat="1" ht="19.7" customHeight="1">
      <c r="A124" s="9">
        <v>5</v>
      </c>
      <c r="B124" s="21">
        <f t="shared" si="10"/>
        <v>90</v>
      </c>
      <c r="C124" s="326" t="s">
        <v>861</v>
      </c>
      <c r="D124" s="331" t="s">
        <v>531</v>
      </c>
      <c r="E124" s="404" t="s">
        <v>876</v>
      </c>
      <c r="F124" s="326">
        <v>4</v>
      </c>
      <c r="G124" s="325">
        <v>66</v>
      </c>
      <c r="H124" s="328">
        <f t="shared" si="8"/>
        <v>264</v>
      </c>
      <c r="I124" s="167"/>
      <c r="J124" s="175" t="s">
        <v>877</v>
      </c>
      <c r="K124" s="31"/>
      <c r="L124" s="21"/>
      <c r="M124" s="25">
        <v>43801</v>
      </c>
      <c r="N124" s="21"/>
      <c r="O124" s="32"/>
      <c r="P124" s="32">
        <v>43815</v>
      </c>
      <c r="Q124" s="26">
        <v>43815</v>
      </c>
    </row>
    <row r="125" spans="1:17" s="9" customFormat="1" ht="19.7" customHeight="1">
      <c r="A125" s="9">
        <v>5</v>
      </c>
      <c r="B125" s="21">
        <f t="shared" si="10"/>
        <v>91</v>
      </c>
      <c r="C125" s="137" t="s">
        <v>531</v>
      </c>
      <c r="D125" s="137" t="s">
        <v>531</v>
      </c>
      <c r="E125" s="142" t="s">
        <v>878</v>
      </c>
      <c r="F125" s="128"/>
      <c r="G125" s="141">
        <v>940</v>
      </c>
      <c r="H125" s="405">
        <f t="shared" si="8"/>
        <v>0</v>
      </c>
      <c r="I125" s="406"/>
      <c r="J125" s="407" t="s">
        <v>879</v>
      </c>
      <c r="K125" s="408" t="s">
        <v>845</v>
      </c>
      <c r="L125" s="21"/>
      <c r="M125" s="25"/>
      <c r="N125" s="21"/>
      <c r="O125" s="32"/>
      <c r="P125" s="32"/>
      <c r="Q125" s="26"/>
    </row>
    <row r="126" spans="1:17" s="9" customFormat="1" ht="19.7" customHeight="1">
      <c r="A126" s="9">
        <v>5</v>
      </c>
      <c r="B126" s="21">
        <f t="shared" si="10"/>
        <v>92</v>
      </c>
      <c r="C126" s="409" t="s">
        <v>531</v>
      </c>
      <c r="D126" s="409" t="s">
        <v>531</v>
      </c>
      <c r="E126" s="332" t="s">
        <v>880</v>
      </c>
      <c r="F126" s="410">
        <v>1</v>
      </c>
      <c r="G126" s="411">
        <v>860</v>
      </c>
      <c r="H126" s="204">
        <f t="shared" si="8"/>
        <v>860</v>
      </c>
      <c r="I126" s="412"/>
      <c r="J126" s="413" t="s">
        <v>860</v>
      </c>
      <c r="K126" s="31"/>
      <c r="L126" s="21"/>
      <c r="M126" s="25">
        <v>43801</v>
      </c>
      <c r="N126" s="21"/>
      <c r="O126" s="32"/>
      <c r="P126" s="32">
        <v>43815</v>
      </c>
      <c r="Q126" s="26">
        <v>43815</v>
      </c>
    </row>
    <row r="127" spans="1:17" s="9" customFormat="1" ht="19.7" customHeight="1">
      <c r="A127" s="9">
        <v>5</v>
      </c>
      <c r="B127" s="21">
        <f t="shared" si="10"/>
        <v>93</v>
      </c>
      <c r="C127" s="321" t="s">
        <v>531</v>
      </c>
      <c r="D127" s="321" t="s">
        <v>531</v>
      </c>
      <c r="E127" s="399" t="s">
        <v>881</v>
      </c>
      <c r="F127" s="321">
        <v>1</v>
      </c>
      <c r="G127" s="399">
        <v>4300</v>
      </c>
      <c r="H127" s="31">
        <f t="shared" si="8"/>
        <v>4300</v>
      </c>
      <c r="I127" s="23"/>
      <c r="J127" s="31" t="s">
        <v>882</v>
      </c>
      <c r="K127" s="31"/>
      <c r="L127" s="21"/>
      <c r="M127" s="25">
        <v>43801</v>
      </c>
      <c r="N127" s="21"/>
      <c r="O127" s="32"/>
      <c r="P127" s="32">
        <v>43815</v>
      </c>
      <c r="Q127" s="26">
        <v>43815</v>
      </c>
    </row>
    <row r="128" spans="1:17" s="9" customFormat="1" ht="19.7" customHeight="1">
      <c r="A128" s="9">
        <v>5</v>
      </c>
      <c r="B128" s="21">
        <f t="shared" si="10"/>
        <v>94</v>
      </c>
      <c r="C128" s="321" t="s">
        <v>531</v>
      </c>
      <c r="D128" s="321" t="s">
        <v>531</v>
      </c>
      <c r="E128" s="399" t="s">
        <v>883</v>
      </c>
      <c r="F128" s="414">
        <v>4</v>
      </c>
      <c r="G128" s="399">
        <v>106</v>
      </c>
      <c r="H128" s="31">
        <f t="shared" si="8"/>
        <v>424</v>
      </c>
      <c r="I128" s="377"/>
      <c r="J128" s="31" t="s">
        <v>884</v>
      </c>
      <c r="K128" s="31"/>
      <c r="L128" s="21"/>
      <c r="M128" s="25">
        <v>43801</v>
      </c>
      <c r="N128" s="21"/>
      <c r="O128" s="32"/>
      <c r="P128" s="32">
        <v>43815</v>
      </c>
      <c r="Q128" s="26">
        <v>43815</v>
      </c>
    </row>
    <row r="129" spans="1:17" s="9" customFormat="1" ht="19.7" customHeight="1">
      <c r="A129" s="9">
        <v>5</v>
      </c>
      <c r="B129" s="21">
        <f t="shared" si="10"/>
        <v>95</v>
      </c>
      <c r="C129" s="331" t="s">
        <v>531</v>
      </c>
      <c r="D129" s="331" t="s">
        <v>531</v>
      </c>
      <c r="E129" s="399" t="s">
        <v>885</v>
      </c>
      <c r="F129" s="414">
        <v>4</v>
      </c>
      <c r="G129" s="415">
        <v>212</v>
      </c>
      <c r="H129" s="31">
        <f t="shared" si="8"/>
        <v>848</v>
      </c>
      <c r="I129" s="167"/>
      <c r="J129" s="31" t="s">
        <v>886</v>
      </c>
      <c r="K129" s="31"/>
      <c r="L129" s="21"/>
      <c r="M129" s="25">
        <v>43801</v>
      </c>
      <c r="N129" s="21"/>
      <c r="O129" s="32"/>
      <c r="P129" s="32">
        <v>43815</v>
      </c>
      <c r="Q129" s="26">
        <v>43815</v>
      </c>
    </row>
    <row r="130" spans="1:17" s="9" customFormat="1" ht="19.7" customHeight="1">
      <c r="A130" s="9">
        <v>5</v>
      </c>
      <c r="B130" s="21">
        <f t="shared" si="10"/>
        <v>96</v>
      </c>
      <c r="C130" s="331" t="s">
        <v>531</v>
      </c>
      <c r="D130" s="331" t="s">
        <v>531</v>
      </c>
      <c r="E130" s="416" t="s">
        <v>887</v>
      </c>
      <c r="F130" s="414">
        <v>2</v>
      </c>
      <c r="G130" s="415">
        <v>76</v>
      </c>
      <c r="H130" s="31">
        <f t="shared" si="8"/>
        <v>152</v>
      </c>
      <c r="I130" s="167"/>
      <c r="J130" s="31" t="s">
        <v>888</v>
      </c>
      <c r="K130" s="31"/>
      <c r="L130" s="21"/>
      <c r="M130" s="25">
        <v>43801</v>
      </c>
      <c r="N130" s="21"/>
      <c r="O130" s="32"/>
      <c r="P130" s="32">
        <v>43815</v>
      </c>
      <c r="Q130" s="26">
        <v>43815</v>
      </c>
    </row>
    <row r="131" spans="1:17" s="9" customFormat="1" ht="19.7" customHeight="1">
      <c r="A131" s="9">
        <v>5</v>
      </c>
      <c r="B131" s="21">
        <f t="shared" si="10"/>
        <v>97</v>
      </c>
      <c r="C131" s="331" t="s">
        <v>531</v>
      </c>
      <c r="D131" s="331" t="s">
        <v>531</v>
      </c>
      <c r="E131" s="394" t="s">
        <v>859</v>
      </c>
      <c r="F131" s="326">
        <v>1</v>
      </c>
      <c r="G131" s="325">
        <v>990</v>
      </c>
      <c r="H131" s="31">
        <f t="shared" si="8"/>
        <v>990</v>
      </c>
      <c r="I131" s="167"/>
      <c r="J131" s="175" t="s">
        <v>860</v>
      </c>
      <c r="K131" s="31"/>
      <c r="L131" s="21"/>
      <c r="M131" s="25">
        <v>43801</v>
      </c>
      <c r="N131" s="21"/>
      <c r="O131" s="32"/>
      <c r="P131" s="32">
        <v>43815</v>
      </c>
      <c r="Q131" s="26">
        <v>43815</v>
      </c>
    </row>
    <row r="132" spans="1:17" s="9" customFormat="1" ht="19.7" customHeight="1">
      <c r="A132" s="9">
        <v>5</v>
      </c>
      <c r="B132" s="21">
        <f t="shared" si="10"/>
        <v>98</v>
      </c>
      <c r="C132" s="397" t="s">
        <v>531</v>
      </c>
      <c r="D132" s="398" t="s">
        <v>531</v>
      </c>
      <c r="E132" s="364" t="s">
        <v>889</v>
      </c>
      <c r="F132" s="417">
        <v>7</v>
      </c>
      <c r="G132" s="327">
        <v>72</v>
      </c>
      <c r="H132" s="311">
        <f t="shared" si="8"/>
        <v>504</v>
      </c>
      <c r="I132" s="329"/>
      <c r="J132" s="31" t="s">
        <v>890</v>
      </c>
      <c r="K132" s="31"/>
      <c r="L132" s="21"/>
      <c r="M132" s="25">
        <v>43801</v>
      </c>
      <c r="N132" s="21"/>
      <c r="O132" s="32"/>
      <c r="P132" s="32">
        <v>43815</v>
      </c>
      <c r="Q132" s="26">
        <v>43815</v>
      </c>
    </row>
    <row r="133" spans="1:17" s="9" customFormat="1" ht="19.7" customHeight="1">
      <c r="A133" s="9">
        <v>5</v>
      </c>
      <c r="B133" s="21">
        <f t="shared" si="10"/>
        <v>99</v>
      </c>
      <c r="C133" s="331" t="s">
        <v>531</v>
      </c>
      <c r="D133" s="331" t="s">
        <v>531</v>
      </c>
      <c r="E133" s="418" t="s">
        <v>891</v>
      </c>
      <c r="F133" s="419">
        <v>1</v>
      </c>
      <c r="G133" s="420">
        <v>15680</v>
      </c>
      <c r="H133" s="36">
        <f t="shared" si="8"/>
        <v>15680</v>
      </c>
      <c r="I133" s="167"/>
      <c r="J133" s="30" t="s">
        <v>892</v>
      </c>
      <c r="K133" s="31"/>
      <c r="L133" s="21"/>
      <c r="M133" s="25">
        <v>43801</v>
      </c>
      <c r="N133" s="21"/>
      <c r="O133" s="32"/>
      <c r="P133" s="32">
        <v>43815</v>
      </c>
      <c r="Q133" s="26">
        <v>43815</v>
      </c>
    </row>
    <row r="134" spans="1:17" s="9" customFormat="1" ht="19.7" customHeight="1">
      <c r="A134" s="9">
        <v>5</v>
      </c>
      <c r="B134" s="21">
        <f t="shared" si="10"/>
        <v>100</v>
      </c>
      <c r="C134" s="331" t="s">
        <v>531</v>
      </c>
      <c r="D134" s="331" t="s">
        <v>531</v>
      </c>
      <c r="E134" s="399" t="s">
        <v>893</v>
      </c>
      <c r="F134" s="421">
        <v>2</v>
      </c>
      <c r="G134" s="420">
        <v>860</v>
      </c>
      <c r="H134" s="36">
        <f t="shared" si="8"/>
        <v>1720</v>
      </c>
      <c r="I134" s="167"/>
      <c r="J134" s="30" t="s">
        <v>894</v>
      </c>
      <c r="K134" s="31"/>
      <c r="L134" s="21"/>
      <c r="M134" s="25">
        <v>43801</v>
      </c>
      <c r="N134" s="21"/>
      <c r="O134" s="32"/>
      <c r="P134" s="32">
        <v>43815</v>
      </c>
      <c r="Q134" s="26">
        <v>43815</v>
      </c>
    </row>
    <row r="135" spans="1:17" s="9" customFormat="1" ht="19.7" customHeight="1">
      <c r="A135" s="9">
        <v>5</v>
      </c>
      <c r="B135" s="21">
        <f t="shared" si="10"/>
        <v>101</v>
      </c>
      <c r="C135" s="331" t="s">
        <v>531</v>
      </c>
      <c r="D135" s="331" t="s">
        <v>531</v>
      </c>
      <c r="E135" s="399" t="s">
        <v>895</v>
      </c>
      <c r="F135" s="419">
        <v>1</v>
      </c>
      <c r="G135" s="420">
        <v>443</v>
      </c>
      <c r="H135" s="36">
        <f t="shared" si="8"/>
        <v>443</v>
      </c>
      <c r="I135" s="167"/>
      <c r="J135" s="30" t="s">
        <v>896</v>
      </c>
      <c r="K135" s="31"/>
      <c r="L135" s="21"/>
      <c r="M135" s="25">
        <v>43801</v>
      </c>
      <c r="N135" s="21"/>
      <c r="O135" s="32"/>
      <c r="P135" s="32">
        <v>43815</v>
      </c>
      <c r="Q135" s="26">
        <v>43815</v>
      </c>
    </row>
    <row r="136" spans="1:17" s="9" customFormat="1" ht="19.7" customHeight="1">
      <c r="A136" s="9">
        <v>5</v>
      </c>
      <c r="B136" s="21">
        <f t="shared" si="10"/>
        <v>102</v>
      </c>
      <c r="C136" s="331" t="s">
        <v>531</v>
      </c>
      <c r="D136" s="331" t="s">
        <v>531</v>
      </c>
      <c r="E136" s="599" t="s">
        <v>897</v>
      </c>
      <c r="F136" s="321">
        <v>2</v>
      </c>
      <c r="G136" s="338">
        <v>977</v>
      </c>
      <c r="H136" s="24">
        <f t="shared" si="8"/>
        <v>1954</v>
      </c>
      <c r="I136" s="188"/>
      <c r="J136" s="31" t="s">
        <v>898</v>
      </c>
      <c r="K136" s="31"/>
      <c r="L136" s="21"/>
      <c r="M136" s="25">
        <v>43801</v>
      </c>
      <c r="N136" s="21"/>
      <c r="O136" s="32"/>
      <c r="P136" s="32">
        <v>43815</v>
      </c>
      <c r="Q136" s="26">
        <v>43815</v>
      </c>
    </row>
    <row r="137" spans="1:17" s="9" customFormat="1" ht="19.7" customHeight="1">
      <c r="A137" s="9">
        <v>5</v>
      </c>
      <c r="B137" s="21">
        <f t="shared" si="10"/>
        <v>103</v>
      </c>
      <c r="C137" s="137" t="s">
        <v>531</v>
      </c>
      <c r="D137" s="137" t="s">
        <v>531</v>
      </c>
      <c r="E137" s="142" t="s">
        <v>899</v>
      </c>
      <c r="F137" s="128"/>
      <c r="G137" s="427">
        <v>1019</v>
      </c>
      <c r="H137" s="140">
        <f t="shared" si="8"/>
        <v>0</v>
      </c>
      <c r="I137" s="532"/>
      <c r="J137" s="427" t="s">
        <v>900</v>
      </c>
      <c r="K137" s="408" t="s">
        <v>845</v>
      </c>
      <c r="L137" s="21"/>
      <c r="M137" s="25"/>
      <c r="N137" s="21"/>
      <c r="O137" s="32"/>
      <c r="P137" s="32"/>
      <c r="Q137" s="26"/>
    </row>
    <row r="138" spans="1:17" s="9" customFormat="1" ht="19.7" customHeight="1">
      <c r="A138" s="9">
        <v>5</v>
      </c>
      <c r="B138" s="21">
        <f t="shared" si="10"/>
        <v>104</v>
      </c>
      <c r="C138" s="137" t="s">
        <v>531</v>
      </c>
      <c r="D138" s="137" t="s">
        <v>531</v>
      </c>
      <c r="E138" s="142" t="s">
        <v>902</v>
      </c>
      <c r="F138" s="128"/>
      <c r="G138" s="427">
        <v>1019</v>
      </c>
      <c r="H138" s="140">
        <f t="shared" si="8"/>
        <v>0</v>
      </c>
      <c r="I138" s="532"/>
      <c r="J138" s="427" t="s">
        <v>903</v>
      </c>
      <c r="K138" s="408" t="s">
        <v>845</v>
      </c>
      <c r="L138" s="21"/>
      <c r="M138" s="25"/>
      <c r="N138" s="21"/>
      <c r="O138" s="32"/>
      <c r="P138" s="32"/>
      <c r="Q138" s="26"/>
    </row>
    <row r="139" spans="1:17" s="9" customFormat="1" ht="19.7" customHeight="1">
      <c r="A139" s="9">
        <v>5</v>
      </c>
      <c r="B139" s="21">
        <f t="shared" si="10"/>
        <v>105</v>
      </c>
      <c r="C139" s="137" t="s">
        <v>531</v>
      </c>
      <c r="D139" s="137" t="s">
        <v>531</v>
      </c>
      <c r="E139" s="142" t="s">
        <v>904</v>
      </c>
      <c r="F139" s="128"/>
      <c r="G139" s="427">
        <v>1019</v>
      </c>
      <c r="H139" s="140">
        <f t="shared" si="8"/>
        <v>0</v>
      </c>
      <c r="I139" s="532"/>
      <c r="J139" s="427" t="s">
        <v>905</v>
      </c>
      <c r="K139" s="408" t="s">
        <v>845</v>
      </c>
      <c r="L139" s="21"/>
      <c r="M139" s="25"/>
      <c r="N139" s="21"/>
      <c r="O139" s="32"/>
      <c r="P139" s="32"/>
      <c r="Q139" s="26"/>
    </row>
    <row r="140" spans="1:17" s="9" customFormat="1" ht="19.7" customHeight="1">
      <c r="A140" s="9">
        <v>5</v>
      </c>
      <c r="B140" s="21">
        <f t="shared" si="10"/>
        <v>106</v>
      </c>
      <c r="C140" s="359" t="s">
        <v>531</v>
      </c>
      <c r="D140" s="359" t="s">
        <v>531</v>
      </c>
      <c r="E140" s="325" t="s">
        <v>906</v>
      </c>
      <c r="F140" s="402">
        <v>1</v>
      </c>
      <c r="G140" s="334">
        <v>1989</v>
      </c>
      <c r="H140" s="24">
        <f t="shared" si="8"/>
        <v>1989</v>
      </c>
      <c r="I140" s="309"/>
      <c r="J140" s="175" t="s">
        <v>907</v>
      </c>
      <c r="K140" s="31"/>
      <c r="L140" s="21"/>
      <c r="M140" s="25">
        <v>43801</v>
      </c>
      <c r="N140" s="21"/>
      <c r="O140" s="32"/>
      <c r="P140" s="32">
        <v>43815</v>
      </c>
      <c r="Q140" s="26">
        <v>43815</v>
      </c>
    </row>
    <row r="141" spans="1:17" s="9" customFormat="1" ht="19.7" customHeight="1">
      <c r="A141" s="9">
        <v>5</v>
      </c>
      <c r="B141" s="21">
        <f t="shared" si="10"/>
        <v>107</v>
      </c>
      <c r="C141" s="331" t="s">
        <v>531</v>
      </c>
      <c r="D141" s="331" t="s">
        <v>531</v>
      </c>
      <c r="E141" s="423" t="s">
        <v>908</v>
      </c>
      <c r="F141" s="321">
        <v>1</v>
      </c>
      <c r="G141" s="334">
        <v>4225</v>
      </c>
      <c r="H141" s="24">
        <f t="shared" si="8"/>
        <v>4225</v>
      </c>
      <c r="I141" s="167"/>
      <c r="J141" s="30" t="s">
        <v>909</v>
      </c>
      <c r="K141" s="31"/>
      <c r="L141" s="21"/>
      <c r="M141" s="25">
        <v>43801</v>
      </c>
      <c r="N141" s="21"/>
      <c r="O141" s="32"/>
      <c r="P141" s="32">
        <v>43815</v>
      </c>
      <c r="Q141" s="26">
        <v>43815</v>
      </c>
    </row>
    <row r="142" spans="1:17" s="9" customFormat="1" ht="19.7" customHeight="1">
      <c r="A142" s="9">
        <v>5</v>
      </c>
      <c r="B142" s="21">
        <f t="shared" si="10"/>
        <v>108</v>
      </c>
      <c r="C142" s="137" t="s">
        <v>531</v>
      </c>
      <c r="D142" s="137" t="s">
        <v>531</v>
      </c>
      <c r="E142" s="600" t="s">
        <v>910</v>
      </c>
      <c r="F142" s="128"/>
      <c r="G142" s="141">
        <v>229</v>
      </c>
      <c r="H142" s="140">
        <f t="shared" si="8"/>
        <v>0</v>
      </c>
      <c r="I142" s="133"/>
      <c r="J142" s="142" t="s">
        <v>911</v>
      </c>
      <c r="K142" s="408" t="s">
        <v>845</v>
      </c>
      <c r="L142" s="21"/>
      <c r="M142" s="25"/>
      <c r="N142" s="21"/>
      <c r="O142" s="32"/>
      <c r="P142" s="32"/>
      <c r="Q142" s="26"/>
    </row>
    <row r="143" spans="1:17" s="9" customFormat="1" ht="19.7" customHeight="1">
      <c r="A143" s="9">
        <v>5</v>
      </c>
      <c r="B143" s="21">
        <f t="shared" si="10"/>
        <v>109</v>
      </c>
      <c r="C143" s="331" t="s">
        <v>531</v>
      </c>
      <c r="D143" s="331" t="s">
        <v>531</v>
      </c>
      <c r="E143" s="425" t="s">
        <v>913</v>
      </c>
      <c r="F143" s="321">
        <v>1</v>
      </c>
      <c r="G143" s="334">
        <v>550</v>
      </c>
      <c r="H143" s="24">
        <f t="shared" si="8"/>
        <v>550</v>
      </c>
      <c r="I143" s="167"/>
      <c r="J143" s="31" t="s">
        <v>914</v>
      </c>
      <c r="K143" s="31"/>
      <c r="L143" s="21"/>
      <c r="M143" s="25">
        <v>43801</v>
      </c>
      <c r="N143" s="21"/>
      <c r="O143" s="32"/>
      <c r="P143" s="32">
        <v>43815</v>
      </c>
      <c r="Q143" s="26">
        <v>43815</v>
      </c>
    </row>
    <row r="144" spans="1:17" s="9" customFormat="1" ht="19.7" customHeight="1">
      <c r="A144" s="9">
        <v>5</v>
      </c>
      <c r="B144" s="21">
        <f t="shared" si="10"/>
        <v>110</v>
      </c>
      <c r="C144" s="137" t="s">
        <v>531</v>
      </c>
      <c r="D144" s="137" t="s">
        <v>531</v>
      </c>
      <c r="E144" s="426" t="s">
        <v>915</v>
      </c>
      <c r="F144" s="128"/>
      <c r="G144" s="141">
        <v>479</v>
      </c>
      <c r="H144" s="140">
        <f t="shared" si="8"/>
        <v>0</v>
      </c>
      <c r="I144" s="133"/>
      <c r="J144" s="142" t="s">
        <v>916</v>
      </c>
      <c r="K144" s="408" t="s">
        <v>845</v>
      </c>
      <c r="L144" s="21"/>
      <c r="M144" s="25"/>
      <c r="N144" s="21"/>
      <c r="O144" s="32"/>
      <c r="P144" s="32"/>
      <c r="Q144" s="26"/>
    </row>
    <row r="145" spans="1:17" s="9" customFormat="1" ht="19.7" customHeight="1">
      <c r="A145" s="9">
        <v>5</v>
      </c>
      <c r="B145" s="21">
        <f t="shared" si="10"/>
        <v>111</v>
      </c>
      <c r="C145" s="137" t="s">
        <v>531</v>
      </c>
      <c r="D145" s="137" t="s">
        <v>531</v>
      </c>
      <c r="E145" s="142" t="s">
        <v>917</v>
      </c>
      <c r="F145" s="427"/>
      <c r="G145" s="141">
        <v>403</v>
      </c>
      <c r="H145" s="141">
        <f t="shared" si="8"/>
        <v>0</v>
      </c>
      <c r="I145" s="133"/>
      <c r="J145" s="427" t="s">
        <v>918</v>
      </c>
      <c r="K145" s="408" t="s">
        <v>845</v>
      </c>
      <c r="L145" s="21"/>
      <c r="M145" s="25"/>
      <c r="N145" s="21"/>
      <c r="O145" s="32"/>
      <c r="P145" s="32"/>
      <c r="Q145" s="26"/>
    </row>
    <row r="146" spans="1:17" s="9" customFormat="1" ht="19.7" customHeight="1">
      <c r="A146" s="9">
        <v>5</v>
      </c>
      <c r="B146" s="21">
        <f t="shared" si="10"/>
        <v>112</v>
      </c>
      <c r="C146" s="137" t="s">
        <v>531</v>
      </c>
      <c r="D146" s="137" t="s">
        <v>531</v>
      </c>
      <c r="E146" s="407" t="s">
        <v>919</v>
      </c>
      <c r="F146" s="427"/>
      <c r="G146" s="141">
        <v>5104</v>
      </c>
      <c r="H146" s="140">
        <f t="shared" si="8"/>
        <v>0</v>
      </c>
      <c r="I146" s="133"/>
      <c r="J146" s="142" t="s">
        <v>920</v>
      </c>
      <c r="K146" s="408" t="s">
        <v>845</v>
      </c>
      <c r="L146" s="21"/>
      <c r="M146" s="25"/>
      <c r="N146" s="21"/>
      <c r="O146" s="32"/>
      <c r="P146" s="32"/>
      <c r="Q146" s="26"/>
    </row>
    <row r="147" spans="1:17" s="9" customFormat="1" ht="19.7" customHeight="1">
      <c r="A147" s="9">
        <v>5</v>
      </c>
      <c r="B147" s="21">
        <f t="shared" si="10"/>
        <v>113</v>
      </c>
      <c r="C147" s="137" t="s">
        <v>531</v>
      </c>
      <c r="D147" s="137" t="s">
        <v>531</v>
      </c>
      <c r="E147" s="407" t="s">
        <v>921</v>
      </c>
      <c r="F147" s="427"/>
      <c r="G147" s="141">
        <v>5400</v>
      </c>
      <c r="H147" s="140">
        <f t="shared" si="8"/>
        <v>0</v>
      </c>
      <c r="I147" s="133"/>
      <c r="J147" s="142" t="s">
        <v>922</v>
      </c>
      <c r="K147" s="408" t="s">
        <v>845</v>
      </c>
      <c r="L147" s="21"/>
      <c r="M147" s="25"/>
      <c r="N147" s="21"/>
      <c r="O147" s="32"/>
      <c r="P147" s="32"/>
      <c r="Q147" s="26"/>
    </row>
    <row r="148" spans="1:17" s="9" customFormat="1" ht="19.7" customHeight="1">
      <c r="A148" s="9">
        <v>5</v>
      </c>
      <c r="B148" s="21">
        <f t="shared" si="10"/>
        <v>114</v>
      </c>
      <c r="C148" s="137" t="s">
        <v>531</v>
      </c>
      <c r="D148" s="137" t="s">
        <v>531</v>
      </c>
      <c r="E148" s="407" t="s">
        <v>923</v>
      </c>
      <c r="F148" s="427"/>
      <c r="G148" s="141">
        <v>5560</v>
      </c>
      <c r="H148" s="140">
        <f t="shared" si="8"/>
        <v>0</v>
      </c>
      <c r="I148" s="133"/>
      <c r="J148" s="142" t="s">
        <v>924</v>
      </c>
      <c r="K148" s="408" t="s">
        <v>845</v>
      </c>
      <c r="L148" s="21"/>
      <c r="M148" s="25"/>
      <c r="N148" s="21"/>
      <c r="O148" s="32"/>
      <c r="P148" s="32"/>
      <c r="Q148" s="26"/>
    </row>
    <row r="149" spans="1:17" s="9" customFormat="1" ht="19.7" customHeight="1">
      <c r="A149" s="9">
        <v>5</v>
      </c>
      <c r="B149" s="21">
        <f t="shared" si="10"/>
        <v>115</v>
      </c>
      <c r="C149" s="137" t="s">
        <v>531</v>
      </c>
      <c r="D149" s="137" t="s">
        <v>531</v>
      </c>
      <c r="E149" s="533" t="s">
        <v>925</v>
      </c>
      <c r="F149" s="427"/>
      <c r="G149" s="534">
        <v>244</v>
      </c>
      <c r="H149" s="141">
        <f t="shared" si="8"/>
        <v>0</v>
      </c>
      <c r="I149" s="133"/>
      <c r="J149" s="142" t="s">
        <v>926</v>
      </c>
      <c r="K149" s="408" t="s">
        <v>845</v>
      </c>
      <c r="L149" s="21"/>
      <c r="M149" s="25"/>
      <c r="N149" s="21"/>
      <c r="O149" s="32"/>
      <c r="P149" s="32"/>
      <c r="Q149" s="26"/>
    </row>
    <row r="150" spans="1:17" s="9" customFormat="1" ht="19.7" customHeight="1">
      <c r="A150" s="9">
        <v>5</v>
      </c>
      <c r="B150" s="21">
        <f t="shared" si="10"/>
        <v>116</v>
      </c>
      <c r="C150" s="137" t="s">
        <v>531</v>
      </c>
      <c r="D150" s="137" t="s">
        <v>531</v>
      </c>
      <c r="E150" s="533" t="s">
        <v>927</v>
      </c>
      <c r="F150" s="427"/>
      <c r="G150" s="534">
        <v>357</v>
      </c>
      <c r="H150" s="141">
        <f t="shared" si="8"/>
        <v>0</v>
      </c>
      <c r="I150" s="133"/>
      <c r="J150" s="142" t="s">
        <v>926</v>
      </c>
      <c r="K150" s="408" t="s">
        <v>845</v>
      </c>
      <c r="L150" s="21"/>
      <c r="M150" s="25"/>
      <c r="N150" s="21"/>
      <c r="O150" s="32"/>
      <c r="P150" s="32"/>
      <c r="Q150" s="26"/>
    </row>
    <row r="151" spans="1:17" s="9" customFormat="1" ht="19.7" customHeight="1">
      <c r="A151" s="9">
        <v>5</v>
      </c>
      <c r="B151" s="21">
        <f t="shared" si="10"/>
        <v>117</v>
      </c>
      <c r="C151" s="137" t="s">
        <v>531</v>
      </c>
      <c r="D151" s="137" t="s">
        <v>531</v>
      </c>
      <c r="E151" s="533" t="s">
        <v>928</v>
      </c>
      <c r="F151" s="427"/>
      <c r="G151" s="534">
        <v>490</v>
      </c>
      <c r="H151" s="141">
        <f t="shared" si="8"/>
        <v>0</v>
      </c>
      <c r="I151" s="133"/>
      <c r="J151" s="142" t="s">
        <v>926</v>
      </c>
      <c r="K151" s="408" t="s">
        <v>845</v>
      </c>
      <c r="L151" s="21"/>
      <c r="M151" s="25"/>
      <c r="N151" s="21"/>
      <c r="O151" s="32"/>
      <c r="P151" s="32"/>
      <c r="Q151" s="26"/>
    </row>
    <row r="152" spans="1:17" s="9" customFormat="1" ht="19.7" customHeight="1">
      <c r="A152" s="9">
        <v>5</v>
      </c>
      <c r="B152" s="21">
        <f t="shared" si="10"/>
        <v>118</v>
      </c>
      <c r="C152" s="535" t="s">
        <v>531</v>
      </c>
      <c r="D152" s="535" t="s">
        <v>531</v>
      </c>
      <c r="E152" s="536" t="s">
        <v>929</v>
      </c>
      <c r="F152" s="427"/>
      <c r="G152" s="421">
        <v>872</v>
      </c>
      <c r="H152" s="141">
        <f t="shared" si="8"/>
        <v>0</v>
      </c>
      <c r="I152" s="133"/>
      <c r="J152" s="538" t="s">
        <v>930</v>
      </c>
      <c r="K152" s="408" t="s">
        <v>845</v>
      </c>
      <c r="L152" s="21"/>
      <c r="M152" s="25"/>
      <c r="N152" s="21"/>
      <c r="O152" s="32"/>
      <c r="P152" s="32"/>
      <c r="Q152" s="26"/>
    </row>
    <row r="153" spans="1:17" s="9" customFormat="1" ht="19.7" customHeight="1">
      <c r="A153" s="9">
        <v>5</v>
      </c>
      <c r="B153" s="21">
        <f t="shared" si="10"/>
        <v>119</v>
      </c>
      <c r="C153" s="535" t="s">
        <v>531</v>
      </c>
      <c r="D153" s="535" t="s">
        <v>531</v>
      </c>
      <c r="E153" s="536" t="s">
        <v>931</v>
      </c>
      <c r="F153" s="427"/>
      <c r="G153" s="421">
        <v>413</v>
      </c>
      <c r="H153" s="141">
        <f t="shared" si="8"/>
        <v>0</v>
      </c>
      <c r="I153" s="133"/>
      <c r="J153" s="538" t="s">
        <v>932</v>
      </c>
      <c r="K153" s="408" t="s">
        <v>845</v>
      </c>
      <c r="L153" s="21"/>
      <c r="M153" s="25"/>
      <c r="N153" s="21"/>
      <c r="O153" s="32"/>
      <c r="P153" s="32"/>
      <c r="Q153" s="26"/>
    </row>
    <row r="154" spans="1:17" s="9" customFormat="1" ht="19.7" customHeight="1">
      <c r="A154" s="9">
        <v>5</v>
      </c>
      <c r="B154" s="21">
        <f t="shared" si="10"/>
        <v>120</v>
      </c>
      <c r="C154" s="535" t="s">
        <v>531</v>
      </c>
      <c r="D154" s="535" t="s">
        <v>531</v>
      </c>
      <c r="E154" s="536" t="s">
        <v>933</v>
      </c>
      <c r="F154" s="427"/>
      <c r="G154" s="421">
        <v>413</v>
      </c>
      <c r="H154" s="141">
        <f t="shared" si="8"/>
        <v>0</v>
      </c>
      <c r="I154" s="133"/>
      <c r="J154" s="538" t="s">
        <v>932</v>
      </c>
      <c r="K154" s="408" t="s">
        <v>845</v>
      </c>
      <c r="L154" s="21"/>
      <c r="M154" s="25"/>
      <c r="N154" s="21"/>
      <c r="O154" s="32"/>
      <c r="P154" s="32"/>
      <c r="Q154" s="26"/>
    </row>
    <row r="155" spans="1:17" s="9" customFormat="1" ht="19.7" customHeight="1">
      <c r="A155" s="9">
        <v>5</v>
      </c>
      <c r="B155" s="21">
        <f t="shared" si="10"/>
        <v>121</v>
      </c>
      <c r="C155" s="431" t="s">
        <v>934</v>
      </c>
      <c r="D155" s="431" t="s">
        <v>783</v>
      </c>
      <c r="E155" s="432" t="s">
        <v>1139</v>
      </c>
      <c r="F155" s="433">
        <v>2</v>
      </c>
      <c r="G155" s="419">
        <v>70</v>
      </c>
      <c r="H155" s="36">
        <f t="shared" si="8"/>
        <v>140</v>
      </c>
      <c r="I155" s="167"/>
      <c r="J155" s="211" t="s">
        <v>936</v>
      </c>
      <c r="K155" s="211" t="s">
        <v>937</v>
      </c>
      <c r="L155" s="21"/>
      <c r="M155" s="25">
        <v>43801</v>
      </c>
      <c r="N155" s="21"/>
      <c r="O155" s="32">
        <v>43815</v>
      </c>
      <c r="P155" s="32"/>
      <c r="Q155" s="26">
        <v>43809</v>
      </c>
    </row>
    <row r="156" spans="1:17" s="9" customFormat="1" ht="19.7" customHeight="1">
      <c r="A156" s="9">
        <v>5</v>
      </c>
      <c r="B156" s="21">
        <f t="shared" si="10"/>
        <v>122</v>
      </c>
      <c r="C156" s="331" t="s">
        <v>531</v>
      </c>
      <c r="D156" s="331" t="s">
        <v>531</v>
      </c>
      <c r="E156" s="332" t="s">
        <v>788</v>
      </c>
      <c r="F156" s="333">
        <v>14</v>
      </c>
      <c r="G156" s="343">
        <v>23</v>
      </c>
      <c r="H156" s="36">
        <f t="shared" si="8"/>
        <v>322</v>
      </c>
      <c r="I156" s="36"/>
      <c r="J156" s="30" t="s">
        <v>789</v>
      </c>
      <c r="K156" s="211" t="s">
        <v>938</v>
      </c>
      <c r="L156" s="21"/>
      <c r="M156" s="25">
        <v>43801</v>
      </c>
      <c r="N156" s="21"/>
      <c r="O156" s="32"/>
      <c r="P156" s="32">
        <v>43815</v>
      </c>
      <c r="Q156" s="26">
        <v>43815</v>
      </c>
    </row>
    <row r="157" spans="1:17" s="9" customFormat="1" ht="19.7" customHeight="1">
      <c r="A157" s="9">
        <v>5</v>
      </c>
      <c r="B157" s="21">
        <f t="shared" si="10"/>
        <v>123</v>
      </c>
      <c r="C157" s="331" t="s">
        <v>531</v>
      </c>
      <c r="D157" s="331" t="s">
        <v>531</v>
      </c>
      <c r="E157" s="432" t="s">
        <v>939</v>
      </c>
      <c r="F157" s="433">
        <v>16</v>
      </c>
      <c r="G157" s="419">
        <v>92</v>
      </c>
      <c r="H157" s="36">
        <f t="shared" si="8"/>
        <v>1472</v>
      </c>
      <c r="I157" s="167"/>
      <c r="J157" s="211" t="s">
        <v>940</v>
      </c>
      <c r="K157" s="211" t="s">
        <v>941</v>
      </c>
      <c r="L157" s="21"/>
      <c r="M157" s="25">
        <v>43801</v>
      </c>
      <c r="N157" s="21"/>
      <c r="O157" s="32"/>
      <c r="P157" s="32">
        <v>43815</v>
      </c>
      <c r="Q157" s="26">
        <v>43815</v>
      </c>
    </row>
    <row r="158" spans="1:17" s="9" customFormat="1" ht="19.7" customHeight="1">
      <c r="A158" s="9">
        <v>5</v>
      </c>
      <c r="B158" s="21">
        <f t="shared" si="10"/>
        <v>124</v>
      </c>
      <c r="C158" s="331" t="s">
        <v>531</v>
      </c>
      <c r="D158" s="331" t="s">
        <v>531</v>
      </c>
      <c r="E158" s="432" t="s">
        <v>942</v>
      </c>
      <c r="F158" s="433">
        <v>2</v>
      </c>
      <c r="G158" s="419">
        <v>92</v>
      </c>
      <c r="H158" s="36">
        <f t="shared" si="8"/>
        <v>184</v>
      </c>
      <c r="I158" s="167"/>
      <c r="J158" s="211" t="s">
        <v>940</v>
      </c>
      <c r="K158" s="211" t="s">
        <v>943</v>
      </c>
      <c r="L158" s="21"/>
      <c r="M158" s="25">
        <v>43801</v>
      </c>
      <c r="N158" s="21"/>
      <c r="O158" s="32"/>
      <c r="P158" s="32">
        <v>43815</v>
      </c>
      <c r="Q158" s="26">
        <v>43815</v>
      </c>
    </row>
    <row r="159" spans="1:17" s="9" customFormat="1" ht="19.7" customHeight="1">
      <c r="A159" s="9">
        <v>5</v>
      </c>
      <c r="B159" s="21">
        <f t="shared" si="10"/>
        <v>125</v>
      </c>
      <c r="C159" s="331" t="s">
        <v>531</v>
      </c>
      <c r="D159" s="331" t="s">
        <v>531</v>
      </c>
      <c r="E159" s="332" t="s">
        <v>885</v>
      </c>
      <c r="F159" s="333">
        <v>14</v>
      </c>
      <c r="G159" s="343">
        <v>23</v>
      </c>
      <c r="H159" s="36">
        <f t="shared" si="8"/>
        <v>322</v>
      </c>
      <c r="I159" s="36"/>
      <c r="J159" s="30" t="s">
        <v>944</v>
      </c>
      <c r="K159" s="211" t="s">
        <v>945</v>
      </c>
      <c r="L159" s="21"/>
      <c r="M159" s="25">
        <v>43801</v>
      </c>
      <c r="N159" s="21"/>
      <c r="O159" s="32"/>
      <c r="P159" s="32">
        <v>43815</v>
      </c>
      <c r="Q159" s="26">
        <v>43815</v>
      </c>
    </row>
    <row r="160" spans="1:17" s="9" customFormat="1" ht="19.7" customHeight="1">
      <c r="A160" s="9">
        <v>5</v>
      </c>
      <c r="B160" s="21">
        <f t="shared" si="10"/>
        <v>126</v>
      </c>
      <c r="C160" s="331" t="s">
        <v>531</v>
      </c>
      <c r="D160" s="331" t="s">
        <v>531</v>
      </c>
      <c r="E160" s="332" t="s">
        <v>946</v>
      </c>
      <c r="F160" s="333">
        <v>2</v>
      </c>
      <c r="G160" s="343">
        <v>1200</v>
      </c>
      <c r="H160" s="36">
        <f t="shared" si="8"/>
        <v>2400</v>
      </c>
      <c r="I160" s="188"/>
      <c r="J160" s="30" t="s">
        <v>947</v>
      </c>
      <c r="K160" s="211" t="s">
        <v>945</v>
      </c>
      <c r="L160" s="21"/>
      <c r="M160" s="25">
        <v>43801</v>
      </c>
      <c r="N160" s="21"/>
      <c r="O160" s="32"/>
      <c r="P160" s="32">
        <v>43815</v>
      </c>
      <c r="Q160" s="26">
        <v>43815</v>
      </c>
    </row>
    <row r="161" spans="1:17" s="9" customFormat="1" ht="19.7" customHeight="1">
      <c r="A161" s="9">
        <v>5</v>
      </c>
      <c r="B161" s="21">
        <f t="shared" si="10"/>
        <v>127</v>
      </c>
      <c r="C161" s="434" t="s">
        <v>531</v>
      </c>
      <c r="D161" s="434" t="s">
        <v>531</v>
      </c>
      <c r="E161" s="435" t="s">
        <v>948</v>
      </c>
      <c r="F161" s="436">
        <v>1</v>
      </c>
      <c r="G161" s="437">
        <v>4510</v>
      </c>
      <c r="H161" s="213">
        <f t="shared" si="8"/>
        <v>4510</v>
      </c>
      <c r="I161" s="205"/>
      <c r="J161" s="211" t="s">
        <v>949</v>
      </c>
      <c r="K161" s="44"/>
      <c r="L161" s="44" t="s">
        <v>950</v>
      </c>
      <c r="M161" s="25">
        <v>43801</v>
      </c>
      <c r="N161" s="21"/>
      <c r="O161" s="32"/>
      <c r="P161" s="32">
        <v>43815</v>
      </c>
      <c r="Q161" s="26">
        <v>43815</v>
      </c>
    </row>
    <row r="162" spans="1:17" s="9" customFormat="1" ht="19.7" customHeight="1">
      <c r="A162" s="9">
        <v>5</v>
      </c>
      <c r="B162" s="21">
        <f t="shared" si="10"/>
        <v>128</v>
      </c>
      <c r="C162" s="438" t="s">
        <v>531</v>
      </c>
      <c r="D162" s="438" t="s">
        <v>531</v>
      </c>
      <c r="E162" s="416" t="s">
        <v>951</v>
      </c>
      <c r="F162" s="439">
        <v>1</v>
      </c>
      <c r="G162" s="440">
        <v>1736</v>
      </c>
      <c r="H162" s="213">
        <f>F162*G162</f>
        <v>1736</v>
      </c>
      <c r="I162" s="205"/>
      <c r="J162" s="76" t="s">
        <v>952</v>
      </c>
      <c r="K162" s="76" t="s">
        <v>953</v>
      </c>
      <c r="L162" s="21"/>
      <c r="M162" s="25">
        <v>43801</v>
      </c>
      <c r="N162" s="21"/>
      <c r="O162" s="32"/>
      <c r="P162" s="32">
        <v>43815</v>
      </c>
      <c r="Q162" s="26">
        <v>43815</v>
      </c>
    </row>
    <row r="163" spans="1:17" s="9" customFormat="1" ht="19.7" customHeight="1">
      <c r="B163" s="21">
        <f t="shared" si="10"/>
        <v>129</v>
      </c>
      <c r="C163" s="601" t="s">
        <v>531</v>
      </c>
      <c r="D163" s="601" t="s">
        <v>531</v>
      </c>
      <c r="E163" s="602" t="s">
        <v>1142</v>
      </c>
      <c r="F163" s="603">
        <v>3</v>
      </c>
      <c r="G163" s="604">
        <v>300</v>
      </c>
      <c r="H163" s="605">
        <f>F163*G163</f>
        <v>900</v>
      </c>
      <c r="I163" s="606"/>
      <c r="J163" s="607" t="s">
        <v>1143</v>
      </c>
      <c r="K163" s="607" t="s">
        <v>1144</v>
      </c>
      <c r="L163" s="21"/>
      <c r="M163" s="25">
        <v>43846</v>
      </c>
      <c r="N163" s="21"/>
      <c r="O163" s="25">
        <v>43847</v>
      </c>
      <c r="P163" s="25">
        <v>43847</v>
      </c>
      <c r="Q163" s="26">
        <v>43847</v>
      </c>
    </row>
    <row r="164" spans="1:17" s="9" customFormat="1" ht="19.7" customHeight="1">
      <c r="B164" s="21"/>
      <c r="C164" s="21"/>
      <c r="D164" s="21"/>
      <c r="E164" s="356">
        <f>SUM(H107:H163)</f>
        <v>100366</v>
      </c>
      <c r="F164" s="22"/>
      <c r="G164" s="444"/>
      <c r="H164" s="36"/>
      <c r="I164" s="167"/>
      <c r="J164" s="30"/>
      <c r="K164" s="79"/>
      <c r="L164" s="21"/>
      <c r="M164" s="25"/>
      <c r="N164" s="21"/>
      <c r="O164" s="32"/>
      <c r="P164" s="32"/>
      <c r="Q164" s="26"/>
    </row>
    <row r="165" spans="1:17" s="9" customFormat="1" ht="19.7" customHeight="1">
      <c r="B165" s="21"/>
      <c r="C165" s="208"/>
      <c r="D165" s="208"/>
      <c r="E165" s="441"/>
      <c r="F165" s="248"/>
      <c r="G165" s="23"/>
      <c r="H165" s="36"/>
      <c r="I165" s="167"/>
      <c r="J165" s="211"/>
      <c r="K165" s="38"/>
      <c r="L165" s="21"/>
      <c r="M165" s="25"/>
      <c r="N165" s="21"/>
      <c r="O165" s="32"/>
      <c r="P165" s="32"/>
      <c r="Q165" s="26"/>
    </row>
    <row r="166" spans="1:17" s="9" customFormat="1" ht="19.7" customHeight="1">
      <c r="B166" s="21"/>
      <c r="C166" s="21"/>
      <c r="D166" s="21"/>
      <c r="E166" s="31"/>
      <c r="F166" s="22"/>
      <c r="G166" s="539"/>
      <c r="H166" s="36"/>
      <c r="I166" s="401"/>
      <c r="J166" s="301"/>
      <c r="K166" s="38"/>
      <c r="L166" s="21"/>
      <c r="M166" s="25"/>
      <c r="N166" s="21"/>
      <c r="O166" s="32"/>
      <c r="P166" s="32"/>
      <c r="Q166" s="26"/>
    </row>
    <row r="167" spans="1:17" s="9" customFormat="1" ht="19.7" customHeight="1">
      <c r="A167" s="9">
        <v>10</v>
      </c>
      <c r="B167" s="21">
        <f>B163+1</f>
        <v>130</v>
      </c>
      <c r="C167" s="445" t="s">
        <v>954</v>
      </c>
      <c r="D167" s="445" t="s">
        <v>954</v>
      </c>
      <c r="E167" s="446" t="s">
        <v>955</v>
      </c>
      <c r="F167" s="447">
        <v>1</v>
      </c>
      <c r="G167" s="448">
        <v>120000</v>
      </c>
      <c r="H167" s="449">
        <f>F167*G167</f>
        <v>120000</v>
      </c>
      <c r="I167" s="450"/>
      <c r="J167" s="451" t="s">
        <v>956</v>
      </c>
      <c r="K167" s="452"/>
      <c r="L167" s="445"/>
      <c r="M167" s="453">
        <v>43802</v>
      </c>
      <c r="N167" s="445"/>
      <c r="O167" s="454" t="s">
        <v>142</v>
      </c>
      <c r="P167" s="454"/>
      <c r="Q167" s="455">
        <v>43840</v>
      </c>
    </row>
    <row r="168" spans="1:17" s="9" customFormat="1" ht="19.7" customHeight="1">
      <c r="A168" s="9">
        <v>10</v>
      </c>
      <c r="B168" s="21">
        <f>B167+1</f>
        <v>131</v>
      </c>
      <c r="C168" s="445" t="s">
        <v>306</v>
      </c>
      <c r="D168" s="445" t="s">
        <v>177</v>
      </c>
      <c r="E168" s="456" t="s">
        <v>957</v>
      </c>
      <c r="F168" s="457">
        <v>1</v>
      </c>
      <c r="G168" s="458">
        <v>34410</v>
      </c>
      <c r="H168" s="449">
        <f>F168*G168</f>
        <v>34410</v>
      </c>
      <c r="I168" s="459"/>
      <c r="J168" s="456" t="s">
        <v>958</v>
      </c>
      <c r="K168" s="452"/>
      <c r="L168" s="445"/>
      <c r="M168" s="453">
        <v>43802</v>
      </c>
      <c r="N168" s="445"/>
      <c r="O168" s="454" t="s">
        <v>142</v>
      </c>
      <c r="P168" s="454"/>
      <c r="Q168" s="455">
        <v>43805</v>
      </c>
    </row>
    <row r="169" spans="1:17" s="9" customFormat="1" ht="19.7" customHeight="1">
      <c r="A169" s="9">
        <v>10</v>
      </c>
      <c r="B169" s="21">
        <f>B168+1</f>
        <v>132</v>
      </c>
      <c r="C169" s="445" t="s">
        <v>306</v>
      </c>
      <c r="D169" s="445" t="s">
        <v>177</v>
      </c>
      <c r="E169" s="460" t="s">
        <v>959</v>
      </c>
      <c r="F169" s="457">
        <v>1</v>
      </c>
      <c r="G169" s="461">
        <v>26830</v>
      </c>
      <c r="H169" s="449">
        <f>F169*G169</f>
        <v>26830</v>
      </c>
      <c r="I169" s="459"/>
      <c r="J169" s="446" t="s">
        <v>960</v>
      </c>
      <c r="K169" s="446"/>
      <c r="L169" s="445"/>
      <c r="M169" s="453">
        <v>43802</v>
      </c>
      <c r="N169" s="445"/>
      <c r="O169" s="454" t="s">
        <v>142</v>
      </c>
      <c r="P169" s="454"/>
      <c r="Q169" s="455">
        <v>43805</v>
      </c>
    </row>
    <row r="170" spans="1:17" s="9" customFormat="1" ht="19.7" customHeight="1">
      <c r="A170" s="9">
        <v>10</v>
      </c>
      <c r="B170" s="21">
        <f>B169+1</f>
        <v>133</v>
      </c>
      <c r="C170" s="445" t="s">
        <v>306</v>
      </c>
      <c r="D170" s="445" t="s">
        <v>177</v>
      </c>
      <c r="E170" s="460" t="s">
        <v>961</v>
      </c>
      <c r="F170" s="457">
        <v>1</v>
      </c>
      <c r="G170" s="461">
        <v>690</v>
      </c>
      <c r="H170" s="449">
        <f>F170*G170</f>
        <v>690</v>
      </c>
      <c r="I170" s="459"/>
      <c r="J170" s="446" t="s">
        <v>962</v>
      </c>
      <c r="K170" s="446"/>
      <c r="L170" s="445"/>
      <c r="M170" s="453">
        <v>43802</v>
      </c>
      <c r="N170" s="445"/>
      <c r="O170" s="454" t="s">
        <v>142</v>
      </c>
      <c r="P170" s="454"/>
      <c r="Q170" s="455">
        <v>43805</v>
      </c>
    </row>
    <row r="171" spans="1:17" s="9" customFormat="1" ht="19.7" customHeight="1">
      <c r="A171" s="9">
        <v>10</v>
      </c>
      <c r="B171" s="21">
        <f>B170+1</f>
        <v>134</v>
      </c>
      <c r="C171" s="445" t="s">
        <v>963</v>
      </c>
      <c r="D171" s="445" t="s">
        <v>963</v>
      </c>
      <c r="E171" s="460" t="s">
        <v>964</v>
      </c>
      <c r="F171" s="462">
        <v>1</v>
      </c>
      <c r="G171" s="463">
        <v>95000</v>
      </c>
      <c r="H171" s="458">
        <f>F171*G171</f>
        <v>95000</v>
      </c>
      <c r="I171" s="464"/>
      <c r="J171" s="465" t="s">
        <v>965</v>
      </c>
      <c r="K171" s="446"/>
      <c r="L171" s="445"/>
      <c r="M171" s="453">
        <v>43802</v>
      </c>
      <c r="N171" s="445"/>
      <c r="O171" s="454" t="s">
        <v>142</v>
      </c>
      <c r="P171" s="454"/>
      <c r="Q171" s="455">
        <v>43804</v>
      </c>
    </row>
    <row r="172" spans="1:17" s="9" customFormat="1" ht="19.7" customHeight="1">
      <c r="B172" s="21"/>
      <c r="C172" s="21"/>
      <c r="D172" s="21"/>
      <c r="E172" s="184"/>
      <c r="F172" s="22"/>
      <c r="G172" s="36"/>
      <c r="I172" s="167"/>
      <c r="J172" s="31"/>
      <c r="K172" s="38"/>
      <c r="L172" s="21"/>
      <c r="M172" s="25"/>
      <c r="N172" s="21"/>
      <c r="O172" s="32"/>
      <c r="P172" s="32"/>
      <c r="Q172" s="26"/>
    </row>
    <row r="173" spans="1:17" s="9" customFormat="1" ht="19.7" customHeight="1">
      <c r="B173" s="21"/>
      <c r="C173" s="21"/>
      <c r="D173" s="21"/>
      <c r="E173" s="356">
        <f>SUM(H167:H171)</f>
        <v>276930</v>
      </c>
      <c r="F173" s="22"/>
      <c r="G173" s="36"/>
      <c r="H173" s="36"/>
      <c r="I173" s="167"/>
      <c r="J173" s="31"/>
      <c r="K173" s="38"/>
      <c r="L173" s="21"/>
      <c r="M173" s="25"/>
      <c r="N173" s="21"/>
      <c r="O173" s="32"/>
      <c r="P173" s="32"/>
      <c r="Q173" s="26"/>
    </row>
    <row r="174" spans="1:17" s="9" customFormat="1" ht="19.7" customHeight="1">
      <c r="B174" s="21"/>
      <c r="C174" s="21"/>
      <c r="D174" s="21"/>
      <c r="E174" s="75"/>
      <c r="F174" s="22"/>
      <c r="G174" s="266"/>
      <c r="H174" s="311"/>
      <c r="I174" s="167"/>
      <c r="J174" s="31"/>
      <c r="K174" s="31"/>
      <c r="L174" s="21"/>
      <c r="M174" s="25"/>
      <c r="N174" s="25"/>
      <c r="O174" s="25"/>
      <c r="P174" s="32"/>
      <c r="Q174" s="26"/>
    </row>
    <row r="175" spans="1:17" s="9" customFormat="1" ht="19.7" customHeight="1">
      <c r="B175" s="21"/>
      <c r="C175" s="21"/>
      <c r="D175" s="21"/>
      <c r="E175" s="30"/>
      <c r="F175" s="22"/>
      <c r="G175" s="36"/>
      <c r="H175" s="311"/>
      <c r="I175" s="188"/>
      <c r="J175" s="31"/>
      <c r="K175" s="31"/>
      <c r="L175" s="21"/>
      <c r="M175" s="25"/>
      <c r="N175" s="25"/>
      <c r="O175" s="25"/>
      <c r="P175" s="32"/>
      <c r="Q175" s="26"/>
    </row>
    <row r="176" spans="1:17" s="9" customFormat="1" ht="19.7" customHeight="1">
      <c r="B176" s="21"/>
      <c r="C176" s="21"/>
      <c r="D176" s="21"/>
      <c r="E176" s="30"/>
      <c r="F176" s="22"/>
      <c r="G176" s="36"/>
      <c r="H176" s="36"/>
      <c r="I176" s="188"/>
      <c r="J176" s="31"/>
      <c r="K176" s="31"/>
      <c r="L176" s="21"/>
      <c r="M176" s="25"/>
      <c r="N176" s="21"/>
      <c r="O176" s="32"/>
      <c r="P176" s="32"/>
      <c r="Q176" s="26"/>
    </row>
    <row r="177" spans="2:17" s="9" customFormat="1" ht="19.7" customHeight="1">
      <c r="B177" s="21"/>
      <c r="C177" s="21"/>
      <c r="D177" s="21"/>
      <c r="E177" s="30"/>
      <c r="F177" s="22"/>
      <c r="G177" s="36"/>
      <c r="H177" s="311"/>
      <c r="I177" s="188"/>
      <c r="J177" s="31"/>
      <c r="K177" s="31"/>
      <c r="L177" s="21"/>
      <c r="M177" s="25"/>
      <c r="N177" s="21"/>
      <c r="O177" s="32"/>
      <c r="P177" s="32"/>
      <c r="Q177" s="26"/>
    </row>
    <row r="178" spans="2:17" s="9" customFormat="1" ht="19.7" customHeight="1">
      <c r="B178" s="21"/>
      <c r="C178" s="21"/>
      <c r="D178" s="21"/>
      <c r="E178" s="30"/>
      <c r="F178" s="22"/>
      <c r="G178" s="36"/>
      <c r="H178" s="311"/>
      <c r="I178" s="188"/>
      <c r="J178" s="31"/>
      <c r="K178" s="31"/>
      <c r="L178" s="21"/>
      <c r="M178" s="25"/>
      <c r="N178" s="21"/>
      <c r="O178" s="32"/>
      <c r="P178" s="32"/>
      <c r="Q178" s="26"/>
    </row>
    <row r="179" spans="2:17" s="9" customFormat="1" ht="19.7" customHeight="1">
      <c r="B179" s="21"/>
      <c r="C179" s="21"/>
      <c r="D179" s="21"/>
      <c r="E179" s="30"/>
      <c r="F179" s="22"/>
      <c r="G179" s="36"/>
      <c r="H179" s="311"/>
      <c r="I179" s="188"/>
      <c r="J179" s="31"/>
      <c r="K179" s="31"/>
      <c r="L179" s="21"/>
      <c r="M179" s="25"/>
      <c r="N179" s="21"/>
      <c r="O179" s="32"/>
      <c r="P179" s="32"/>
      <c r="Q179" s="26"/>
    </row>
    <row r="180" spans="2:17" s="9" customFormat="1" ht="19.7" customHeight="1">
      <c r="B180" s="21"/>
      <c r="C180" s="21"/>
      <c r="D180" s="21"/>
      <c r="E180" s="75"/>
      <c r="F180" s="22"/>
      <c r="G180" s="266"/>
      <c r="H180" s="311"/>
      <c r="I180" s="167"/>
      <c r="J180" s="31"/>
      <c r="K180" s="31"/>
      <c r="L180" s="21"/>
      <c r="M180" s="25"/>
      <c r="N180" s="21"/>
      <c r="O180" s="32"/>
      <c r="P180" s="32"/>
      <c r="Q180" s="26"/>
    </row>
    <row r="181" spans="2:17" s="9" customFormat="1" ht="19.7" customHeight="1">
      <c r="B181" s="21"/>
      <c r="C181" s="21"/>
      <c r="D181" s="21"/>
      <c r="E181" s="75"/>
      <c r="F181" s="22"/>
      <c r="G181" s="266"/>
      <c r="H181" s="311"/>
      <c r="I181" s="167"/>
      <c r="J181" s="31"/>
      <c r="K181" s="31"/>
      <c r="L181" s="21"/>
      <c r="M181" s="25"/>
      <c r="N181" s="21"/>
      <c r="O181" s="32"/>
      <c r="P181" s="32"/>
      <c r="Q181" s="26"/>
    </row>
    <row r="182" spans="2:17" ht="19.7" customHeight="1">
      <c r="B182" s="21"/>
      <c r="C182" s="22"/>
      <c r="D182" s="22"/>
      <c r="E182" s="75"/>
      <c r="F182" s="22"/>
      <c r="G182" s="266"/>
      <c r="H182" s="311"/>
      <c r="I182" s="167"/>
      <c r="J182" s="31"/>
      <c r="K182" s="30"/>
      <c r="L182" s="21"/>
      <c r="M182" s="25"/>
      <c r="N182" s="21"/>
      <c r="O182" s="32"/>
      <c r="P182" s="32"/>
      <c r="Q182" s="26"/>
    </row>
    <row r="183" spans="2:17" ht="19.7" customHeight="1">
      <c r="B183" s="21"/>
      <c r="C183" s="21"/>
      <c r="D183" s="21"/>
      <c r="E183" s="41"/>
      <c r="F183" s="22"/>
      <c r="G183" s="266"/>
      <c r="H183" s="36"/>
      <c r="I183" s="167"/>
      <c r="J183" s="31"/>
      <c r="K183" s="31"/>
      <c r="L183" s="21"/>
      <c r="M183" s="25"/>
      <c r="N183" s="21"/>
      <c r="O183" s="32"/>
      <c r="P183" s="32"/>
      <c r="Q183" s="26"/>
    </row>
    <row r="184" spans="2:17" ht="19.7" customHeight="1">
      <c r="B184" s="21"/>
      <c r="C184" s="21"/>
      <c r="D184" s="21"/>
      <c r="E184" s="75"/>
      <c r="F184" s="22"/>
      <c r="G184" s="266"/>
      <c r="H184" s="311"/>
      <c r="I184" s="167"/>
      <c r="J184" s="31"/>
      <c r="K184" s="30"/>
      <c r="L184" s="21"/>
      <c r="M184" s="25"/>
      <c r="N184" s="21"/>
      <c r="O184" s="32"/>
      <c r="P184" s="261"/>
      <c r="Q184" s="26"/>
    </row>
    <row r="185" spans="2:17" ht="19.7" customHeight="1">
      <c r="B185" s="21"/>
      <c r="C185" s="21"/>
      <c r="D185" s="21"/>
      <c r="E185" s="75"/>
      <c r="F185" s="22"/>
      <c r="G185" s="266"/>
      <c r="H185" s="311"/>
      <c r="I185" s="167"/>
      <c r="J185" s="31"/>
      <c r="K185" s="30"/>
      <c r="L185" s="21"/>
      <c r="M185" s="25"/>
      <c r="N185" s="21"/>
      <c r="O185" s="32"/>
      <c r="P185" s="32"/>
      <c r="Q185" s="26"/>
    </row>
    <row r="186" spans="2:17" ht="19.7" customHeight="1">
      <c r="B186" s="21"/>
      <c r="C186" s="21"/>
      <c r="D186" s="21"/>
      <c r="E186" s="75"/>
      <c r="F186" s="22"/>
      <c r="G186" s="266"/>
      <c r="H186" s="311"/>
      <c r="I186" s="167"/>
      <c r="J186" s="31"/>
      <c r="K186" s="30"/>
      <c r="L186" s="21"/>
      <c r="M186" s="25"/>
      <c r="N186" s="21"/>
      <c r="O186" s="32"/>
      <c r="P186" s="32"/>
      <c r="Q186" s="26"/>
    </row>
    <row r="187" spans="2:17" ht="19.7" customHeight="1">
      <c r="B187" s="21"/>
      <c r="C187" s="21"/>
      <c r="D187" s="21"/>
      <c r="E187" s="75"/>
      <c r="F187" s="22"/>
      <c r="G187" s="266"/>
      <c r="H187" s="311">
        <f t="shared" ref="H187:H192" si="11">F187*G187</f>
        <v>0</v>
      </c>
      <c r="I187" s="167"/>
      <c r="J187" s="31"/>
      <c r="K187" s="30"/>
      <c r="L187" s="21"/>
      <c r="M187" s="25"/>
      <c r="N187" s="21"/>
      <c r="O187" s="32"/>
      <c r="P187" s="32"/>
      <c r="Q187" s="26"/>
    </row>
    <row r="188" spans="2:17" ht="19.7" customHeight="1">
      <c r="B188" s="21"/>
      <c r="C188" s="21"/>
      <c r="D188" s="21"/>
      <c r="E188" s="75"/>
      <c r="F188" s="22"/>
      <c r="G188" s="266"/>
      <c r="H188" s="311">
        <f t="shared" si="11"/>
        <v>0</v>
      </c>
      <c r="I188" s="167"/>
      <c r="J188" s="31"/>
      <c r="K188" s="30"/>
      <c r="L188" s="21"/>
      <c r="M188" s="25"/>
      <c r="N188" s="21"/>
      <c r="O188" s="32"/>
      <c r="P188" s="32"/>
      <c r="Q188" s="26"/>
    </row>
    <row r="189" spans="2:17" ht="19.7" customHeight="1">
      <c r="B189" s="21"/>
      <c r="C189" s="21"/>
      <c r="D189" s="21"/>
      <c r="E189" s="75"/>
      <c r="F189" s="22"/>
      <c r="G189" s="266"/>
      <c r="H189" s="311">
        <f t="shared" si="11"/>
        <v>0</v>
      </c>
      <c r="I189" s="167"/>
      <c r="J189" s="31"/>
      <c r="K189" s="30"/>
      <c r="L189" s="21"/>
      <c r="M189" s="25"/>
      <c r="N189" s="21"/>
      <c r="O189" s="32"/>
      <c r="P189" s="32"/>
      <c r="Q189" s="26"/>
    </row>
    <row r="190" spans="2:17" ht="19.7" customHeight="1">
      <c r="B190" s="21"/>
      <c r="C190" s="21"/>
      <c r="D190" s="21"/>
      <c r="E190" s="75"/>
      <c r="F190" s="22"/>
      <c r="G190" s="266"/>
      <c r="H190" s="311">
        <f t="shared" si="11"/>
        <v>0</v>
      </c>
      <c r="I190" s="167"/>
      <c r="J190" s="31"/>
      <c r="K190" s="30"/>
      <c r="L190" s="21"/>
      <c r="M190" s="25"/>
      <c r="N190" s="21"/>
      <c r="O190" s="32"/>
      <c r="P190" s="32"/>
      <c r="Q190" s="26"/>
    </row>
    <row r="191" spans="2:17" ht="19.7" customHeight="1">
      <c r="B191" s="21"/>
      <c r="C191" s="21"/>
      <c r="D191" s="21"/>
      <c r="E191" s="75"/>
      <c r="F191" s="22"/>
      <c r="G191" s="266"/>
      <c r="H191" s="311">
        <f t="shared" si="11"/>
        <v>0</v>
      </c>
      <c r="I191" s="167"/>
      <c r="J191" s="31"/>
      <c r="K191" s="30"/>
      <c r="L191" s="21"/>
      <c r="M191" s="25"/>
      <c r="N191" s="21"/>
      <c r="O191" s="32"/>
      <c r="P191" s="32"/>
      <c r="Q191" s="26"/>
    </row>
    <row r="192" spans="2:17" ht="19.7" customHeight="1">
      <c r="B192" s="21"/>
      <c r="C192" s="21"/>
      <c r="D192" s="21"/>
      <c r="E192" s="75"/>
      <c r="F192" s="22"/>
      <c r="G192" s="266"/>
      <c r="H192" s="311">
        <f t="shared" si="11"/>
        <v>0</v>
      </c>
      <c r="I192" s="167"/>
      <c r="J192" s="31"/>
      <c r="K192" s="30"/>
      <c r="L192" s="21"/>
      <c r="M192" s="25"/>
      <c r="N192" s="21"/>
      <c r="O192" s="32"/>
      <c r="P192" s="32"/>
      <c r="Q192" s="26"/>
    </row>
    <row r="193" spans="8:8">
      <c r="H193" s="272"/>
    </row>
  </sheetData>
  <autoFilter ref="B9:O151" xr:uid="{8ECEA810-3259-456A-A074-6C2135CEB8DE}"/>
  <mergeCells count="13">
    <mergeCell ref="B106:E106"/>
    <mergeCell ref="B6:D6"/>
    <mergeCell ref="B10:E10"/>
    <mergeCell ref="B20:E20"/>
    <mergeCell ref="B65:E65"/>
    <mergeCell ref="B84:E84"/>
    <mergeCell ref="B93:E93"/>
    <mergeCell ref="B2:D2"/>
    <mergeCell ref="G2:I2"/>
    <mergeCell ref="B3:D3"/>
    <mergeCell ref="B4:D4"/>
    <mergeCell ref="J4:K5"/>
    <mergeCell ref="B5:D5"/>
  </mergeCells>
  <phoneticPr fontId="4"/>
  <dataValidations count="1">
    <dataValidation imeMode="hiragana" allowBlank="1" showInputMessage="1" showErrorMessage="1" sqref="J42:J49 JF42:JF49 TB42:TB49 ACX42:ACX49 AMT42:AMT49 AWP42:AWP49 BGL42:BGL49 BQH42:BQH49 CAD42:CAD49 CJZ42:CJZ49 CTV42:CTV49 DDR42:DDR49 DNN42:DNN49 DXJ42:DXJ49 EHF42:EHF49 ERB42:ERB49 FAX42:FAX49 FKT42:FKT49 FUP42:FUP49 GEL42:GEL49 GOH42:GOH49 GYD42:GYD49 HHZ42:HHZ49 HRV42:HRV49 IBR42:IBR49 ILN42:ILN49 IVJ42:IVJ49 JFF42:JFF49 JPB42:JPB49 JYX42:JYX49 KIT42:KIT49 KSP42:KSP49 LCL42:LCL49 LMH42:LMH49 LWD42:LWD49 MFZ42:MFZ49 MPV42:MPV49 MZR42:MZR49 NJN42:NJN49 NTJ42:NTJ49 ODF42:ODF49 ONB42:ONB49 OWX42:OWX49 PGT42:PGT49 PQP42:PQP49 QAL42:QAL49 QKH42:QKH49 QUD42:QUD49 RDZ42:RDZ49 RNV42:RNV49 RXR42:RXR49 SHN42:SHN49 SRJ42:SRJ49 TBF42:TBF49 TLB42:TLB49 TUX42:TUX49 UET42:UET49 UOP42:UOP49 UYL42:UYL49 VIH42:VIH49 VSD42:VSD49 WBZ42:WBZ49 WLV42:WLV49 WVR42:WVR49 J65578:J65585 JF65578:JF65585 TB65578:TB65585 ACX65578:ACX65585 AMT65578:AMT65585 AWP65578:AWP65585 BGL65578:BGL65585 BQH65578:BQH65585 CAD65578:CAD65585 CJZ65578:CJZ65585 CTV65578:CTV65585 DDR65578:DDR65585 DNN65578:DNN65585 DXJ65578:DXJ65585 EHF65578:EHF65585 ERB65578:ERB65585 FAX65578:FAX65585 FKT65578:FKT65585 FUP65578:FUP65585 GEL65578:GEL65585 GOH65578:GOH65585 GYD65578:GYD65585 HHZ65578:HHZ65585 HRV65578:HRV65585 IBR65578:IBR65585 ILN65578:ILN65585 IVJ65578:IVJ65585 JFF65578:JFF65585 JPB65578:JPB65585 JYX65578:JYX65585 KIT65578:KIT65585 KSP65578:KSP65585 LCL65578:LCL65585 LMH65578:LMH65585 LWD65578:LWD65585 MFZ65578:MFZ65585 MPV65578:MPV65585 MZR65578:MZR65585 NJN65578:NJN65585 NTJ65578:NTJ65585 ODF65578:ODF65585 ONB65578:ONB65585 OWX65578:OWX65585 PGT65578:PGT65585 PQP65578:PQP65585 QAL65578:QAL65585 QKH65578:QKH65585 QUD65578:QUD65585 RDZ65578:RDZ65585 RNV65578:RNV65585 RXR65578:RXR65585 SHN65578:SHN65585 SRJ65578:SRJ65585 TBF65578:TBF65585 TLB65578:TLB65585 TUX65578:TUX65585 UET65578:UET65585 UOP65578:UOP65585 UYL65578:UYL65585 VIH65578:VIH65585 VSD65578:VSD65585 WBZ65578:WBZ65585 WLV65578:WLV65585 WVR65578:WVR65585 J131114:J131121 JF131114:JF131121 TB131114:TB131121 ACX131114:ACX131121 AMT131114:AMT131121 AWP131114:AWP131121 BGL131114:BGL131121 BQH131114:BQH131121 CAD131114:CAD131121 CJZ131114:CJZ131121 CTV131114:CTV131121 DDR131114:DDR131121 DNN131114:DNN131121 DXJ131114:DXJ131121 EHF131114:EHF131121 ERB131114:ERB131121 FAX131114:FAX131121 FKT131114:FKT131121 FUP131114:FUP131121 GEL131114:GEL131121 GOH131114:GOH131121 GYD131114:GYD131121 HHZ131114:HHZ131121 HRV131114:HRV131121 IBR131114:IBR131121 ILN131114:ILN131121 IVJ131114:IVJ131121 JFF131114:JFF131121 JPB131114:JPB131121 JYX131114:JYX131121 KIT131114:KIT131121 KSP131114:KSP131121 LCL131114:LCL131121 LMH131114:LMH131121 LWD131114:LWD131121 MFZ131114:MFZ131121 MPV131114:MPV131121 MZR131114:MZR131121 NJN131114:NJN131121 NTJ131114:NTJ131121 ODF131114:ODF131121 ONB131114:ONB131121 OWX131114:OWX131121 PGT131114:PGT131121 PQP131114:PQP131121 QAL131114:QAL131121 QKH131114:QKH131121 QUD131114:QUD131121 RDZ131114:RDZ131121 RNV131114:RNV131121 RXR131114:RXR131121 SHN131114:SHN131121 SRJ131114:SRJ131121 TBF131114:TBF131121 TLB131114:TLB131121 TUX131114:TUX131121 UET131114:UET131121 UOP131114:UOP131121 UYL131114:UYL131121 VIH131114:VIH131121 VSD131114:VSD131121 WBZ131114:WBZ131121 WLV131114:WLV131121 WVR131114:WVR131121 J196650:J196657 JF196650:JF196657 TB196650:TB196657 ACX196650:ACX196657 AMT196650:AMT196657 AWP196650:AWP196657 BGL196650:BGL196657 BQH196650:BQH196657 CAD196650:CAD196657 CJZ196650:CJZ196657 CTV196650:CTV196657 DDR196650:DDR196657 DNN196650:DNN196657 DXJ196650:DXJ196657 EHF196650:EHF196657 ERB196650:ERB196657 FAX196650:FAX196657 FKT196650:FKT196657 FUP196650:FUP196657 GEL196650:GEL196657 GOH196650:GOH196657 GYD196650:GYD196657 HHZ196650:HHZ196657 HRV196650:HRV196657 IBR196650:IBR196657 ILN196650:ILN196657 IVJ196650:IVJ196657 JFF196650:JFF196657 JPB196650:JPB196657 JYX196650:JYX196657 KIT196650:KIT196657 KSP196650:KSP196657 LCL196650:LCL196657 LMH196650:LMH196657 LWD196650:LWD196657 MFZ196650:MFZ196657 MPV196650:MPV196657 MZR196650:MZR196657 NJN196650:NJN196657 NTJ196650:NTJ196657 ODF196650:ODF196657 ONB196650:ONB196657 OWX196650:OWX196657 PGT196650:PGT196657 PQP196650:PQP196657 QAL196650:QAL196657 QKH196650:QKH196657 QUD196650:QUD196657 RDZ196650:RDZ196657 RNV196650:RNV196657 RXR196650:RXR196657 SHN196650:SHN196657 SRJ196650:SRJ196657 TBF196650:TBF196657 TLB196650:TLB196657 TUX196650:TUX196657 UET196650:UET196657 UOP196650:UOP196657 UYL196650:UYL196657 VIH196650:VIH196657 VSD196650:VSD196657 WBZ196650:WBZ196657 WLV196650:WLV196657 WVR196650:WVR196657 J262186:J262193 JF262186:JF262193 TB262186:TB262193 ACX262186:ACX262193 AMT262186:AMT262193 AWP262186:AWP262193 BGL262186:BGL262193 BQH262186:BQH262193 CAD262186:CAD262193 CJZ262186:CJZ262193 CTV262186:CTV262193 DDR262186:DDR262193 DNN262186:DNN262193 DXJ262186:DXJ262193 EHF262186:EHF262193 ERB262186:ERB262193 FAX262186:FAX262193 FKT262186:FKT262193 FUP262186:FUP262193 GEL262186:GEL262193 GOH262186:GOH262193 GYD262186:GYD262193 HHZ262186:HHZ262193 HRV262186:HRV262193 IBR262186:IBR262193 ILN262186:ILN262193 IVJ262186:IVJ262193 JFF262186:JFF262193 JPB262186:JPB262193 JYX262186:JYX262193 KIT262186:KIT262193 KSP262186:KSP262193 LCL262186:LCL262193 LMH262186:LMH262193 LWD262186:LWD262193 MFZ262186:MFZ262193 MPV262186:MPV262193 MZR262186:MZR262193 NJN262186:NJN262193 NTJ262186:NTJ262193 ODF262186:ODF262193 ONB262186:ONB262193 OWX262186:OWX262193 PGT262186:PGT262193 PQP262186:PQP262193 QAL262186:QAL262193 QKH262186:QKH262193 QUD262186:QUD262193 RDZ262186:RDZ262193 RNV262186:RNV262193 RXR262186:RXR262193 SHN262186:SHN262193 SRJ262186:SRJ262193 TBF262186:TBF262193 TLB262186:TLB262193 TUX262186:TUX262193 UET262186:UET262193 UOP262186:UOP262193 UYL262186:UYL262193 VIH262186:VIH262193 VSD262186:VSD262193 WBZ262186:WBZ262193 WLV262186:WLV262193 WVR262186:WVR262193 J327722:J327729 JF327722:JF327729 TB327722:TB327729 ACX327722:ACX327729 AMT327722:AMT327729 AWP327722:AWP327729 BGL327722:BGL327729 BQH327722:BQH327729 CAD327722:CAD327729 CJZ327722:CJZ327729 CTV327722:CTV327729 DDR327722:DDR327729 DNN327722:DNN327729 DXJ327722:DXJ327729 EHF327722:EHF327729 ERB327722:ERB327729 FAX327722:FAX327729 FKT327722:FKT327729 FUP327722:FUP327729 GEL327722:GEL327729 GOH327722:GOH327729 GYD327722:GYD327729 HHZ327722:HHZ327729 HRV327722:HRV327729 IBR327722:IBR327729 ILN327722:ILN327729 IVJ327722:IVJ327729 JFF327722:JFF327729 JPB327722:JPB327729 JYX327722:JYX327729 KIT327722:KIT327729 KSP327722:KSP327729 LCL327722:LCL327729 LMH327722:LMH327729 LWD327722:LWD327729 MFZ327722:MFZ327729 MPV327722:MPV327729 MZR327722:MZR327729 NJN327722:NJN327729 NTJ327722:NTJ327729 ODF327722:ODF327729 ONB327722:ONB327729 OWX327722:OWX327729 PGT327722:PGT327729 PQP327722:PQP327729 QAL327722:QAL327729 QKH327722:QKH327729 QUD327722:QUD327729 RDZ327722:RDZ327729 RNV327722:RNV327729 RXR327722:RXR327729 SHN327722:SHN327729 SRJ327722:SRJ327729 TBF327722:TBF327729 TLB327722:TLB327729 TUX327722:TUX327729 UET327722:UET327729 UOP327722:UOP327729 UYL327722:UYL327729 VIH327722:VIH327729 VSD327722:VSD327729 WBZ327722:WBZ327729 WLV327722:WLV327729 WVR327722:WVR327729 J393258:J393265 JF393258:JF393265 TB393258:TB393265 ACX393258:ACX393265 AMT393258:AMT393265 AWP393258:AWP393265 BGL393258:BGL393265 BQH393258:BQH393265 CAD393258:CAD393265 CJZ393258:CJZ393265 CTV393258:CTV393265 DDR393258:DDR393265 DNN393258:DNN393265 DXJ393258:DXJ393265 EHF393258:EHF393265 ERB393258:ERB393265 FAX393258:FAX393265 FKT393258:FKT393265 FUP393258:FUP393265 GEL393258:GEL393265 GOH393258:GOH393265 GYD393258:GYD393265 HHZ393258:HHZ393265 HRV393258:HRV393265 IBR393258:IBR393265 ILN393258:ILN393265 IVJ393258:IVJ393265 JFF393258:JFF393265 JPB393258:JPB393265 JYX393258:JYX393265 KIT393258:KIT393265 KSP393258:KSP393265 LCL393258:LCL393265 LMH393258:LMH393265 LWD393258:LWD393265 MFZ393258:MFZ393265 MPV393258:MPV393265 MZR393258:MZR393265 NJN393258:NJN393265 NTJ393258:NTJ393265 ODF393258:ODF393265 ONB393258:ONB393265 OWX393258:OWX393265 PGT393258:PGT393265 PQP393258:PQP393265 QAL393258:QAL393265 QKH393258:QKH393265 QUD393258:QUD393265 RDZ393258:RDZ393265 RNV393258:RNV393265 RXR393258:RXR393265 SHN393258:SHN393265 SRJ393258:SRJ393265 TBF393258:TBF393265 TLB393258:TLB393265 TUX393258:TUX393265 UET393258:UET393265 UOP393258:UOP393265 UYL393258:UYL393265 VIH393258:VIH393265 VSD393258:VSD393265 WBZ393258:WBZ393265 WLV393258:WLV393265 WVR393258:WVR393265 J458794:J458801 JF458794:JF458801 TB458794:TB458801 ACX458794:ACX458801 AMT458794:AMT458801 AWP458794:AWP458801 BGL458794:BGL458801 BQH458794:BQH458801 CAD458794:CAD458801 CJZ458794:CJZ458801 CTV458794:CTV458801 DDR458794:DDR458801 DNN458794:DNN458801 DXJ458794:DXJ458801 EHF458794:EHF458801 ERB458794:ERB458801 FAX458794:FAX458801 FKT458794:FKT458801 FUP458794:FUP458801 GEL458794:GEL458801 GOH458794:GOH458801 GYD458794:GYD458801 HHZ458794:HHZ458801 HRV458794:HRV458801 IBR458794:IBR458801 ILN458794:ILN458801 IVJ458794:IVJ458801 JFF458794:JFF458801 JPB458794:JPB458801 JYX458794:JYX458801 KIT458794:KIT458801 KSP458794:KSP458801 LCL458794:LCL458801 LMH458794:LMH458801 LWD458794:LWD458801 MFZ458794:MFZ458801 MPV458794:MPV458801 MZR458794:MZR458801 NJN458794:NJN458801 NTJ458794:NTJ458801 ODF458794:ODF458801 ONB458794:ONB458801 OWX458794:OWX458801 PGT458794:PGT458801 PQP458794:PQP458801 QAL458794:QAL458801 QKH458794:QKH458801 QUD458794:QUD458801 RDZ458794:RDZ458801 RNV458794:RNV458801 RXR458794:RXR458801 SHN458794:SHN458801 SRJ458794:SRJ458801 TBF458794:TBF458801 TLB458794:TLB458801 TUX458794:TUX458801 UET458794:UET458801 UOP458794:UOP458801 UYL458794:UYL458801 VIH458794:VIH458801 VSD458794:VSD458801 WBZ458794:WBZ458801 WLV458794:WLV458801 WVR458794:WVR458801 J524330:J524337 JF524330:JF524337 TB524330:TB524337 ACX524330:ACX524337 AMT524330:AMT524337 AWP524330:AWP524337 BGL524330:BGL524337 BQH524330:BQH524337 CAD524330:CAD524337 CJZ524330:CJZ524337 CTV524330:CTV524337 DDR524330:DDR524337 DNN524330:DNN524337 DXJ524330:DXJ524337 EHF524330:EHF524337 ERB524330:ERB524337 FAX524330:FAX524337 FKT524330:FKT524337 FUP524330:FUP524337 GEL524330:GEL524337 GOH524330:GOH524337 GYD524330:GYD524337 HHZ524330:HHZ524337 HRV524330:HRV524337 IBR524330:IBR524337 ILN524330:ILN524337 IVJ524330:IVJ524337 JFF524330:JFF524337 JPB524330:JPB524337 JYX524330:JYX524337 KIT524330:KIT524337 KSP524330:KSP524337 LCL524330:LCL524337 LMH524330:LMH524337 LWD524330:LWD524337 MFZ524330:MFZ524337 MPV524330:MPV524337 MZR524330:MZR524337 NJN524330:NJN524337 NTJ524330:NTJ524337 ODF524330:ODF524337 ONB524330:ONB524337 OWX524330:OWX524337 PGT524330:PGT524337 PQP524330:PQP524337 QAL524330:QAL524337 QKH524330:QKH524337 QUD524330:QUD524337 RDZ524330:RDZ524337 RNV524330:RNV524337 RXR524330:RXR524337 SHN524330:SHN524337 SRJ524330:SRJ524337 TBF524330:TBF524337 TLB524330:TLB524337 TUX524330:TUX524337 UET524330:UET524337 UOP524330:UOP524337 UYL524330:UYL524337 VIH524330:VIH524337 VSD524330:VSD524337 WBZ524330:WBZ524337 WLV524330:WLV524337 WVR524330:WVR524337 J589866:J589873 JF589866:JF589873 TB589866:TB589873 ACX589866:ACX589873 AMT589866:AMT589873 AWP589866:AWP589873 BGL589866:BGL589873 BQH589866:BQH589873 CAD589866:CAD589873 CJZ589866:CJZ589873 CTV589866:CTV589873 DDR589866:DDR589873 DNN589866:DNN589873 DXJ589866:DXJ589873 EHF589866:EHF589873 ERB589866:ERB589873 FAX589866:FAX589873 FKT589866:FKT589873 FUP589866:FUP589873 GEL589866:GEL589873 GOH589866:GOH589873 GYD589866:GYD589873 HHZ589866:HHZ589873 HRV589866:HRV589873 IBR589866:IBR589873 ILN589866:ILN589873 IVJ589866:IVJ589873 JFF589866:JFF589873 JPB589866:JPB589873 JYX589866:JYX589873 KIT589866:KIT589873 KSP589866:KSP589873 LCL589866:LCL589873 LMH589866:LMH589873 LWD589866:LWD589873 MFZ589866:MFZ589873 MPV589866:MPV589873 MZR589866:MZR589873 NJN589866:NJN589873 NTJ589866:NTJ589873 ODF589866:ODF589873 ONB589866:ONB589873 OWX589866:OWX589873 PGT589866:PGT589873 PQP589866:PQP589873 QAL589866:QAL589873 QKH589866:QKH589873 QUD589866:QUD589873 RDZ589866:RDZ589873 RNV589866:RNV589873 RXR589866:RXR589873 SHN589866:SHN589873 SRJ589866:SRJ589873 TBF589866:TBF589873 TLB589866:TLB589873 TUX589866:TUX589873 UET589866:UET589873 UOP589866:UOP589873 UYL589866:UYL589873 VIH589866:VIH589873 VSD589866:VSD589873 WBZ589866:WBZ589873 WLV589866:WLV589873 WVR589866:WVR589873 J655402:J655409 JF655402:JF655409 TB655402:TB655409 ACX655402:ACX655409 AMT655402:AMT655409 AWP655402:AWP655409 BGL655402:BGL655409 BQH655402:BQH655409 CAD655402:CAD655409 CJZ655402:CJZ655409 CTV655402:CTV655409 DDR655402:DDR655409 DNN655402:DNN655409 DXJ655402:DXJ655409 EHF655402:EHF655409 ERB655402:ERB655409 FAX655402:FAX655409 FKT655402:FKT655409 FUP655402:FUP655409 GEL655402:GEL655409 GOH655402:GOH655409 GYD655402:GYD655409 HHZ655402:HHZ655409 HRV655402:HRV655409 IBR655402:IBR655409 ILN655402:ILN655409 IVJ655402:IVJ655409 JFF655402:JFF655409 JPB655402:JPB655409 JYX655402:JYX655409 KIT655402:KIT655409 KSP655402:KSP655409 LCL655402:LCL655409 LMH655402:LMH655409 LWD655402:LWD655409 MFZ655402:MFZ655409 MPV655402:MPV655409 MZR655402:MZR655409 NJN655402:NJN655409 NTJ655402:NTJ655409 ODF655402:ODF655409 ONB655402:ONB655409 OWX655402:OWX655409 PGT655402:PGT655409 PQP655402:PQP655409 QAL655402:QAL655409 QKH655402:QKH655409 QUD655402:QUD655409 RDZ655402:RDZ655409 RNV655402:RNV655409 RXR655402:RXR655409 SHN655402:SHN655409 SRJ655402:SRJ655409 TBF655402:TBF655409 TLB655402:TLB655409 TUX655402:TUX655409 UET655402:UET655409 UOP655402:UOP655409 UYL655402:UYL655409 VIH655402:VIH655409 VSD655402:VSD655409 WBZ655402:WBZ655409 WLV655402:WLV655409 WVR655402:WVR655409 J720938:J720945 JF720938:JF720945 TB720938:TB720945 ACX720938:ACX720945 AMT720938:AMT720945 AWP720938:AWP720945 BGL720938:BGL720945 BQH720938:BQH720945 CAD720938:CAD720945 CJZ720938:CJZ720945 CTV720938:CTV720945 DDR720938:DDR720945 DNN720938:DNN720945 DXJ720938:DXJ720945 EHF720938:EHF720945 ERB720938:ERB720945 FAX720938:FAX720945 FKT720938:FKT720945 FUP720938:FUP720945 GEL720938:GEL720945 GOH720938:GOH720945 GYD720938:GYD720945 HHZ720938:HHZ720945 HRV720938:HRV720945 IBR720938:IBR720945 ILN720938:ILN720945 IVJ720938:IVJ720945 JFF720938:JFF720945 JPB720938:JPB720945 JYX720938:JYX720945 KIT720938:KIT720945 KSP720938:KSP720945 LCL720938:LCL720945 LMH720938:LMH720945 LWD720938:LWD720945 MFZ720938:MFZ720945 MPV720938:MPV720945 MZR720938:MZR720945 NJN720938:NJN720945 NTJ720938:NTJ720945 ODF720938:ODF720945 ONB720938:ONB720945 OWX720938:OWX720945 PGT720938:PGT720945 PQP720938:PQP720945 QAL720938:QAL720945 QKH720938:QKH720945 QUD720938:QUD720945 RDZ720938:RDZ720945 RNV720938:RNV720945 RXR720938:RXR720945 SHN720938:SHN720945 SRJ720938:SRJ720945 TBF720938:TBF720945 TLB720938:TLB720945 TUX720938:TUX720945 UET720938:UET720945 UOP720938:UOP720945 UYL720938:UYL720945 VIH720938:VIH720945 VSD720938:VSD720945 WBZ720938:WBZ720945 WLV720938:WLV720945 WVR720938:WVR720945 J786474:J786481 JF786474:JF786481 TB786474:TB786481 ACX786474:ACX786481 AMT786474:AMT786481 AWP786474:AWP786481 BGL786474:BGL786481 BQH786474:BQH786481 CAD786474:CAD786481 CJZ786474:CJZ786481 CTV786474:CTV786481 DDR786474:DDR786481 DNN786474:DNN786481 DXJ786474:DXJ786481 EHF786474:EHF786481 ERB786474:ERB786481 FAX786474:FAX786481 FKT786474:FKT786481 FUP786474:FUP786481 GEL786474:GEL786481 GOH786474:GOH786481 GYD786474:GYD786481 HHZ786474:HHZ786481 HRV786474:HRV786481 IBR786474:IBR786481 ILN786474:ILN786481 IVJ786474:IVJ786481 JFF786474:JFF786481 JPB786474:JPB786481 JYX786474:JYX786481 KIT786474:KIT786481 KSP786474:KSP786481 LCL786474:LCL786481 LMH786474:LMH786481 LWD786474:LWD786481 MFZ786474:MFZ786481 MPV786474:MPV786481 MZR786474:MZR786481 NJN786474:NJN786481 NTJ786474:NTJ786481 ODF786474:ODF786481 ONB786474:ONB786481 OWX786474:OWX786481 PGT786474:PGT786481 PQP786474:PQP786481 QAL786474:QAL786481 QKH786474:QKH786481 QUD786474:QUD786481 RDZ786474:RDZ786481 RNV786474:RNV786481 RXR786474:RXR786481 SHN786474:SHN786481 SRJ786474:SRJ786481 TBF786474:TBF786481 TLB786474:TLB786481 TUX786474:TUX786481 UET786474:UET786481 UOP786474:UOP786481 UYL786474:UYL786481 VIH786474:VIH786481 VSD786474:VSD786481 WBZ786474:WBZ786481 WLV786474:WLV786481 WVR786474:WVR786481 J852010:J852017 JF852010:JF852017 TB852010:TB852017 ACX852010:ACX852017 AMT852010:AMT852017 AWP852010:AWP852017 BGL852010:BGL852017 BQH852010:BQH852017 CAD852010:CAD852017 CJZ852010:CJZ852017 CTV852010:CTV852017 DDR852010:DDR852017 DNN852010:DNN852017 DXJ852010:DXJ852017 EHF852010:EHF852017 ERB852010:ERB852017 FAX852010:FAX852017 FKT852010:FKT852017 FUP852010:FUP852017 GEL852010:GEL852017 GOH852010:GOH852017 GYD852010:GYD852017 HHZ852010:HHZ852017 HRV852010:HRV852017 IBR852010:IBR852017 ILN852010:ILN852017 IVJ852010:IVJ852017 JFF852010:JFF852017 JPB852010:JPB852017 JYX852010:JYX852017 KIT852010:KIT852017 KSP852010:KSP852017 LCL852010:LCL852017 LMH852010:LMH852017 LWD852010:LWD852017 MFZ852010:MFZ852017 MPV852010:MPV852017 MZR852010:MZR852017 NJN852010:NJN852017 NTJ852010:NTJ852017 ODF852010:ODF852017 ONB852010:ONB852017 OWX852010:OWX852017 PGT852010:PGT852017 PQP852010:PQP852017 QAL852010:QAL852017 QKH852010:QKH852017 QUD852010:QUD852017 RDZ852010:RDZ852017 RNV852010:RNV852017 RXR852010:RXR852017 SHN852010:SHN852017 SRJ852010:SRJ852017 TBF852010:TBF852017 TLB852010:TLB852017 TUX852010:TUX852017 UET852010:UET852017 UOP852010:UOP852017 UYL852010:UYL852017 VIH852010:VIH852017 VSD852010:VSD852017 WBZ852010:WBZ852017 WLV852010:WLV852017 WVR852010:WVR852017 J917546:J917553 JF917546:JF917553 TB917546:TB917553 ACX917546:ACX917553 AMT917546:AMT917553 AWP917546:AWP917553 BGL917546:BGL917553 BQH917546:BQH917553 CAD917546:CAD917553 CJZ917546:CJZ917553 CTV917546:CTV917553 DDR917546:DDR917553 DNN917546:DNN917553 DXJ917546:DXJ917553 EHF917546:EHF917553 ERB917546:ERB917553 FAX917546:FAX917553 FKT917546:FKT917553 FUP917546:FUP917553 GEL917546:GEL917553 GOH917546:GOH917553 GYD917546:GYD917553 HHZ917546:HHZ917553 HRV917546:HRV917553 IBR917546:IBR917553 ILN917546:ILN917553 IVJ917546:IVJ917553 JFF917546:JFF917553 JPB917546:JPB917553 JYX917546:JYX917553 KIT917546:KIT917553 KSP917546:KSP917553 LCL917546:LCL917553 LMH917546:LMH917553 LWD917546:LWD917553 MFZ917546:MFZ917553 MPV917546:MPV917553 MZR917546:MZR917553 NJN917546:NJN917553 NTJ917546:NTJ917553 ODF917546:ODF917553 ONB917546:ONB917553 OWX917546:OWX917553 PGT917546:PGT917553 PQP917546:PQP917553 QAL917546:QAL917553 QKH917546:QKH917553 QUD917546:QUD917553 RDZ917546:RDZ917553 RNV917546:RNV917553 RXR917546:RXR917553 SHN917546:SHN917553 SRJ917546:SRJ917553 TBF917546:TBF917553 TLB917546:TLB917553 TUX917546:TUX917553 UET917546:UET917553 UOP917546:UOP917553 UYL917546:UYL917553 VIH917546:VIH917553 VSD917546:VSD917553 WBZ917546:WBZ917553 WLV917546:WLV917553 WVR917546:WVR917553 J983082:J983089 JF983082:JF983089 TB983082:TB983089 ACX983082:ACX983089 AMT983082:AMT983089 AWP983082:AWP983089 BGL983082:BGL983089 BQH983082:BQH983089 CAD983082:CAD983089 CJZ983082:CJZ983089 CTV983082:CTV983089 DDR983082:DDR983089 DNN983082:DNN983089 DXJ983082:DXJ983089 EHF983082:EHF983089 ERB983082:ERB983089 FAX983082:FAX983089 FKT983082:FKT983089 FUP983082:FUP983089 GEL983082:GEL983089 GOH983082:GOH983089 GYD983082:GYD983089 HHZ983082:HHZ983089 HRV983082:HRV983089 IBR983082:IBR983089 ILN983082:ILN983089 IVJ983082:IVJ983089 JFF983082:JFF983089 JPB983082:JPB983089 JYX983082:JYX983089 KIT983082:KIT983089 KSP983082:KSP983089 LCL983082:LCL983089 LMH983082:LMH983089 LWD983082:LWD983089 MFZ983082:MFZ983089 MPV983082:MPV983089 MZR983082:MZR983089 NJN983082:NJN983089 NTJ983082:NTJ983089 ODF983082:ODF983089 ONB983082:ONB983089 OWX983082:OWX983089 PGT983082:PGT983089 PQP983082:PQP983089 QAL983082:QAL983089 QKH983082:QKH983089 QUD983082:QUD983089 RDZ983082:RDZ983089 RNV983082:RNV983089 RXR983082:RXR983089 SHN983082:SHN983089 SRJ983082:SRJ983089 TBF983082:TBF983089 TLB983082:TLB983089 TUX983082:TUX983089 UET983082:UET983089 UOP983082:UOP983089 UYL983082:UYL983089 VIH983082:VIH983089 VSD983082:VSD983089 WBZ983082:WBZ983089 WLV983082:WLV983089 WVR983082:WVR983089 J32:J34 JF32:JF34 TB32:TB34 ACX32:ACX34 AMT32:AMT34 AWP32:AWP34 BGL32:BGL34 BQH32:BQH34 CAD32:CAD34 CJZ32:CJZ34 CTV32:CTV34 DDR32:DDR34 DNN32:DNN34 DXJ32:DXJ34 EHF32:EHF34 ERB32:ERB34 FAX32:FAX34 FKT32:FKT34 FUP32:FUP34 GEL32:GEL34 GOH32:GOH34 GYD32:GYD34 HHZ32:HHZ34 HRV32:HRV34 IBR32:IBR34 ILN32:ILN34 IVJ32:IVJ34 JFF32:JFF34 JPB32:JPB34 JYX32:JYX34 KIT32:KIT34 KSP32:KSP34 LCL32:LCL34 LMH32:LMH34 LWD32:LWD34 MFZ32:MFZ34 MPV32:MPV34 MZR32:MZR34 NJN32:NJN34 NTJ32:NTJ34 ODF32:ODF34 ONB32:ONB34 OWX32:OWX34 PGT32:PGT34 PQP32:PQP34 QAL32:QAL34 QKH32:QKH34 QUD32:QUD34 RDZ32:RDZ34 RNV32:RNV34 RXR32:RXR34 SHN32:SHN34 SRJ32:SRJ34 TBF32:TBF34 TLB32:TLB34 TUX32:TUX34 UET32:UET34 UOP32:UOP34 UYL32:UYL34 VIH32:VIH34 VSD32:VSD34 WBZ32:WBZ34 WLV32:WLV34 WVR32:WVR34 J65568:J65570 JF65568:JF65570 TB65568:TB65570 ACX65568:ACX65570 AMT65568:AMT65570 AWP65568:AWP65570 BGL65568:BGL65570 BQH65568:BQH65570 CAD65568:CAD65570 CJZ65568:CJZ65570 CTV65568:CTV65570 DDR65568:DDR65570 DNN65568:DNN65570 DXJ65568:DXJ65570 EHF65568:EHF65570 ERB65568:ERB65570 FAX65568:FAX65570 FKT65568:FKT65570 FUP65568:FUP65570 GEL65568:GEL65570 GOH65568:GOH65570 GYD65568:GYD65570 HHZ65568:HHZ65570 HRV65568:HRV65570 IBR65568:IBR65570 ILN65568:ILN65570 IVJ65568:IVJ65570 JFF65568:JFF65570 JPB65568:JPB65570 JYX65568:JYX65570 KIT65568:KIT65570 KSP65568:KSP65570 LCL65568:LCL65570 LMH65568:LMH65570 LWD65568:LWD65570 MFZ65568:MFZ65570 MPV65568:MPV65570 MZR65568:MZR65570 NJN65568:NJN65570 NTJ65568:NTJ65570 ODF65568:ODF65570 ONB65568:ONB65570 OWX65568:OWX65570 PGT65568:PGT65570 PQP65568:PQP65570 QAL65568:QAL65570 QKH65568:QKH65570 QUD65568:QUD65570 RDZ65568:RDZ65570 RNV65568:RNV65570 RXR65568:RXR65570 SHN65568:SHN65570 SRJ65568:SRJ65570 TBF65568:TBF65570 TLB65568:TLB65570 TUX65568:TUX65570 UET65568:UET65570 UOP65568:UOP65570 UYL65568:UYL65570 VIH65568:VIH65570 VSD65568:VSD65570 WBZ65568:WBZ65570 WLV65568:WLV65570 WVR65568:WVR65570 J131104:J131106 JF131104:JF131106 TB131104:TB131106 ACX131104:ACX131106 AMT131104:AMT131106 AWP131104:AWP131106 BGL131104:BGL131106 BQH131104:BQH131106 CAD131104:CAD131106 CJZ131104:CJZ131106 CTV131104:CTV131106 DDR131104:DDR131106 DNN131104:DNN131106 DXJ131104:DXJ131106 EHF131104:EHF131106 ERB131104:ERB131106 FAX131104:FAX131106 FKT131104:FKT131106 FUP131104:FUP131106 GEL131104:GEL131106 GOH131104:GOH131106 GYD131104:GYD131106 HHZ131104:HHZ131106 HRV131104:HRV131106 IBR131104:IBR131106 ILN131104:ILN131106 IVJ131104:IVJ131106 JFF131104:JFF131106 JPB131104:JPB131106 JYX131104:JYX131106 KIT131104:KIT131106 KSP131104:KSP131106 LCL131104:LCL131106 LMH131104:LMH131106 LWD131104:LWD131106 MFZ131104:MFZ131106 MPV131104:MPV131106 MZR131104:MZR131106 NJN131104:NJN131106 NTJ131104:NTJ131106 ODF131104:ODF131106 ONB131104:ONB131106 OWX131104:OWX131106 PGT131104:PGT131106 PQP131104:PQP131106 QAL131104:QAL131106 QKH131104:QKH131106 QUD131104:QUD131106 RDZ131104:RDZ131106 RNV131104:RNV131106 RXR131104:RXR131106 SHN131104:SHN131106 SRJ131104:SRJ131106 TBF131104:TBF131106 TLB131104:TLB131106 TUX131104:TUX131106 UET131104:UET131106 UOP131104:UOP131106 UYL131104:UYL131106 VIH131104:VIH131106 VSD131104:VSD131106 WBZ131104:WBZ131106 WLV131104:WLV131106 WVR131104:WVR131106 J196640:J196642 JF196640:JF196642 TB196640:TB196642 ACX196640:ACX196642 AMT196640:AMT196642 AWP196640:AWP196642 BGL196640:BGL196642 BQH196640:BQH196642 CAD196640:CAD196642 CJZ196640:CJZ196642 CTV196640:CTV196642 DDR196640:DDR196642 DNN196640:DNN196642 DXJ196640:DXJ196642 EHF196640:EHF196642 ERB196640:ERB196642 FAX196640:FAX196642 FKT196640:FKT196642 FUP196640:FUP196642 GEL196640:GEL196642 GOH196640:GOH196642 GYD196640:GYD196642 HHZ196640:HHZ196642 HRV196640:HRV196642 IBR196640:IBR196642 ILN196640:ILN196642 IVJ196640:IVJ196642 JFF196640:JFF196642 JPB196640:JPB196642 JYX196640:JYX196642 KIT196640:KIT196642 KSP196640:KSP196642 LCL196640:LCL196642 LMH196640:LMH196642 LWD196640:LWD196642 MFZ196640:MFZ196642 MPV196640:MPV196642 MZR196640:MZR196642 NJN196640:NJN196642 NTJ196640:NTJ196642 ODF196640:ODF196642 ONB196640:ONB196642 OWX196640:OWX196642 PGT196640:PGT196642 PQP196640:PQP196642 QAL196640:QAL196642 QKH196640:QKH196642 QUD196640:QUD196642 RDZ196640:RDZ196642 RNV196640:RNV196642 RXR196640:RXR196642 SHN196640:SHN196642 SRJ196640:SRJ196642 TBF196640:TBF196642 TLB196640:TLB196642 TUX196640:TUX196642 UET196640:UET196642 UOP196640:UOP196642 UYL196640:UYL196642 VIH196640:VIH196642 VSD196640:VSD196642 WBZ196640:WBZ196642 WLV196640:WLV196642 WVR196640:WVR196642 J262176:J262178 JF262176:JF262178 TB262176:TB262178 ACX262176:ACX262178 AMT262176:AMT262178 AWP262176:AWP262178 BGL262176:BGL262178 BQH262176:BQH262178 CAD262176:CAD262178 CJZ262176:CJZ262178 CTV262176:CTV262178 DDR262176:DDR262178 DNN262176:DNN262178 DXJ262176:DXJ262178 EHF262176:EHF262178 ERB262176:ERB262178 FAX262176:FAX262178 FKT262176:FKT262178 FUP262176:FUP262178 GEL262176:GEL262178 GOH262176:GOH262178 GYD262176:GYD262178 HHZ262176:HHZ262178 HRV262176:HRV262178 IBR262176:IBR262178 ILN262176:ILN262178 IVJ262176:IVJ262178 JFF262176:JFF262178 JPB262176:JPB262178 JYX262176:JYX262178 KIT262176:KIT262178 KSP262176:KSP262178 LCL262176:LCL262178 LMH262176:LMH262178 LWD262176:LWD262178 MFZ262176:MFZ262178 MPV262176:MPV262178 MZR262176:MZR262178 NJN262176:NJN262178 NTJ262176:NTJ262178 ODF262176:ODF262178 ONB262176:ONB262178 OWX262176:OWX262178 PGT262176:PGT262178 PQP262176:PQP262178 QAL262176:QAL262178 QKH262176:QKH262178 QUD262176:QUD262178 RDZ262176:RDZ262178 RNV262176:RNV262178 RXR262176:RXR262178 SHN262176:SHN262178 SRJ262176:SRJ262178 TBF262176:TBF262178 TLB262176:TLB262178 TUX262176:TUX262178 UET262176:UET262178 UOP262176:UOP262178 UYL262176:UYL262178 VIH262176:VIH262178 VSD262176:VSD262178 WBZ262176:WBZ262178 WLV262176:WLV262178 WVR262176:WVR262178 J327712:J327714 JF327712:JF327714 TB327712:TB327714 ACX327712:ACX327714 AMT327712:AMT327714 AWP327712:AWP327714 BGL327712:BGL327714 BQH327712:BQH327714 CAD327712:CAD327714 CJZ327712:CJZ327714 CTV327712:CTV327714 DDR327712:DDR327714 DNN327712:DNN327714 DXJ327712:DXJ327714 EHF327712:EHF327714 ERB327712:ERB327714 FAX327712:FAX327714 FKT327712:FKT327714 FUP327712:FUP327714 GEL327712:GEL327714 GOH327712:GOH327714 GYD327712:GYD327714 HHZ327712:HHZ327714 HRV327712:HRV327714 IBR327712:IBR327714 ILN327712:ILN327714 IVJ327712:IVJ327714 JFF327712:JFF327714 JPB327712:JPB327714 JYX327712:JYX327714 KIT327712:KIT327714 KSP327712:KSP327714 LCL327712:LCL327714 LMH327712:LMH327714 LWD327712:LWD327714 MFZ327712:MFZ327714 MPV327712:MPV327714 MZR327712:MZR327714 NJN327712:NJN327714 NTJ327712:NTJ327714 ODF327712:ODF327714 ONB327712:ONB327714 OWX327712:OWX327714 PGT327712:PGT327714 PQP327712:PQP327714 QAL327712:QAL327714 QKH327712:QKH327714 QUD327712:QUD327714 RDZ327712:RDZ327714 RNV327712:RNV327714 RXR327712:RXR327714 SHN327712:SHN327714 SRJ327712:SRJ327714 TBF327712:TBF327714 TLB327712:TLB327714 TUX327712:TUX327714 UET327712:UET327714 UOP327712:UOP327714 UYL327712:UYL327714 VIH327712:VIH327714 VSD327712:VSD327714 WBZ327712:WBZ327714 WLV327712:WLV327714 WVR327712:WVR327714 J393248:J393250 JF393248:JF393250 TB393248:TB393250 ACX393248:ACX393250 AMT393248:AMT393250 AWP393248:AWP393250 BGL393248:BGL393250 BQH393248:BQH393250 CAD393248:CAD393250 CJZ393248:CJZ393250 CTV393248:CTV393250 DDR393248:DDR393250 DNN393248:DNN393250 DXJ393248:DXJ393250 EHF393248:EHF393250 ERB393248:ERB393250 FAX393248:FAX393250 FKT393248:FKT393250 FUP393248:FUP393250 GEL393248:GEL393250 GOH393248:GOH393250 GYD393248:GYD393250 HHZ393248:HHZ393250 HRV393248:HRV393250 IBR393248:IBR393250 ILN393248:ILN393250 IVJ393248:IVJ393250 JFF393248:JFF393250 JPB393248:JPB393250 JYX393248:JYX393250 KIT393248:KIT393250 KSP393248:KSP393250 LCL393248:LCL393250 LMH393248:LMH393250 LWD393248:LWD393250 MFZ393248:MFZ393250 MPV393248:MPV393250 MZR393248:MZR393250 NJN393248:NJN393250 NTJ393248:NTJ393250 ODF393248:ODF393250 ONB393248:ONB393250 OWX393248:OWX393250 PGT393248:PGT393250 PQP393248:PQP393250 QAL393248:QAL393250 QKH393248:QKH393250 QUD393248:QUD393250 RDZ393248:RDZ393250 RNV393248:RNV393250 RXR393248:RXR393250 SHN393248:SHN393250 SRJ393248:SRJ393250 TBF393248:TBF393250 TLB393248:TLB393250 TUX393248:TUX393250 UET393248:UET393250 UOP393248:UOP393250 UYL393248:UYL393250 VIH393248:VIH393250 VSD393248:VSD393250 WBZ393248:WBZ393250 WLV393248:WLV393250 WVR393248:WVR393250 J458784:J458786 JF458784:JF458786 TB458784:TB458786 ACX458784:ACX458786 AMT458784:AMT458786 AWP458784:AWP458786 BGL458784:BGL458786 BQH458784:BQH458786 CAD458784:CAD458786 CJZ458784:CJZ458786 CTV458784:CTV458786 DDR458784:DDR458786 DNN458784:DNN458786 DXJ458784:DXJ458786 EHF458784:EHF458786 ERB458784:ERB458786 FAX458784:FAX458786 FKT458784:FKT458786 FUP458784:FUP458786 GEL458784:GEL458786 GOH458784:GOH458786 GYD458784:GYD458786 HHZ458784:HHZ458786 HRV458784:HRV458786 IBR458784:IBR458786 ILN458784:ILN458786 IVJ458784:IVJ458786 JFF458784:JFF458786 JPB458784:JPB458786 JYX458784:JYX458786 KIT458784:KIT458786 KSP458784:KSP458786 LCL458784:LCL458786 LMH458784:LMH458786 LWD458784:LWD458786 MFZ458784:MFZ458786 MPV458784:MPV458786 MZR458784:MZR458786 NJN458784:NJN458786 NTJ458784:NTJ458786 ODF458784:ODF458786 ONB458784:ONB458786 OWX458784:OWX458786 PGT458784:PGT458786 PQP458784:PQP458786 QAL458784:QAL458786 QKH458784:QKH458786 QUD458784:QUD458786 RDZ458784:RDZ458786 RNV458784:RNV458786 RXR458784:RXR458786 SHN458784:SHN458786 SRJ458784:SRJ458786 TBF458784:TBF458786 TLB458784:TLB458786 TUX458784:TUX458786 UET458784:UET458786 UOP458784:UOP458786 UYL458784:UYL458786 VIH458784:VIH458786 VSD458784:VSD458786 WBZ458784:WBZ458786 WLV458784:WLV458786 WVR458784:WVR458786 J524320:J524322 JF524320:JF524322 TB524320:TB524322 ACX524320:ACX524322 AMT524320:AMT524322 AWP524320:AWP524322 BGL524320:BGL524322 BQH524320:BQH524322 CAD524320:CAD524322 CJZ524320:CJZ524322 CTV524320:CTV524322 DDR524320:DDR524322 DNN524320:DNN524322 DXJ524320:DXJ524322 EHF524320:EHF524322 ERB524320:ERB524322 FAX524320:FAX524322 FKT524320:FKT524322 FUP524320:FUP524322 GEL524320:GEL524322 GOH524320:GOH524322 GYD524320:GYD524322 HHZ524320:HHZ524322 HRV524320:HRV524322 IBR524320:IBR524322 ILN524320:ILN524322 IVJ524320:IVJ524322 JFF524320:JFF524322 JPB524320:JPB524322 JYX524320:JYX524322 KIT524320:KIT524322 KSP524320:KSP524322 LCL524320:LCL524322 LMH524320:LMH524322 LWD524320:LWD524322 MFZ524320:MFZ524322 MPV524320:MPV524322 MZR524320:MZR524322 NJN524320:NJN524322 NTJ524320:NTJ524322 ODF524320:ODF524322 ONB524320:ONB524322 OWX524320:OWX524322 PGT524320:PGT524322 PQP524320:PQP524322 QAL524320:QAL524322 QKH524320:QKH524322 QUD524320:QUD524322 RDZ524320:RDZ524322 RNV524320:RNV524322 RXR524320:RXR524322 SHN524320:SHN524322 SRJ524320:SRJ524322 TBF524320:TBF524322 TLB524320:TLB524322 TUX524320:TUX524322 UET524320:UET524322 UOP524320:UOP524322 UYL524320:UYL524322 VIH524320:VIH524322 VSD524320:VSD524322 WBZ524320:WBZ524322 WLV524320:WLV524322 WVR524320:WVR524322 J589856:J589858 JF589856:JF589858 TB589856:TB589858 ACX589856:ACX589858 AMT589856:AMT589858 AWP589856:AWP589858 BGL589856:BGL589858 BQH589856:BQH589858 CAD589856:CAD589858 CJZ589856:CJZ589858 CTV589856:CTV589858 DDR589856:DDR589858 DNN589856:DNN589858 DXJ589856:DXJ589858 EHF589856:EHF589858 ERB589856:ERB589858 FAX589856:FAX589858 FKT589856:FKT589858 FUP589856:FUP589858 GEL589856:GEL589858 GOH589856:GOH589858 GYD589856:GYD589858 HHZ589856:HHZ589858 HRV589856:HRV589858 IBR589856:IBR589858 ILN589856:ILN589858 IVJ589856:IVJ589858 JFF589856:JFF589858 JPB589856:JPB589858 JYX589856:JYX589858 KIT589856:KIT589858 KSP589856:KSP589858 LCL589856:LCL589858 LMH589856:LMH589858 LWD589856:LWD589858 MFZ589856:MFZ589858 MPV589856:MPV589858 MZR589856:MZR589858 NJN589856:NJN589858 NTJ589856:NTJ589858 ODF589856:ODF589858 ONB589856:ONB589858 OWX589856:OWX589858 PGT589856:PGT589858 PQP589856:PQP589858 QAL589856:QAL589858 QKH589856:QKH589858 QUD589856:QUD589858 RDZ589856:RDZ589858 RNV589856:RNV589858 RXR589856:RXR589858 SHN589856:SHN589858 SRJ589856:SRJ589858 TBF589856:TBF589858 TLB589856:TLB589858 TUX589856:TUX589858 UET589856:UET589858 UOP589856:UOP589858 UYL589856:UYL589858 VIH589856:VIH589858 VSD589856:VSD589858 WBZ589856:WBZ589858 WLV589856:WLV589858 WVR589856:WVR589858 J655392:J655394 JF655392:JF655394 TB655392:TB655394 ACX655392:ACX655394 AMT655392:AMT655394 AWP655392:AWP655394 BGL655392:BGL655394 BQH655392:BQH655394 CAD655392:CAD655394 CJZ655392:CJZ655394 CTV655392:CTV655394 DDR655392:DDR655394 DNN655392:DNN655394 DXJ655392:DXJ655394 EHF655392:EHF655394 ERB655392:ERB655394 FAX655392:FAX655394 FKT655392:FKT655394 FUP655392:FUP655394 GEL655392:GEL655394 GOH655392:GOH655394 GYD655392:GYD655394 HHZ655392:HHZ655394 HRV655392:HRV655394 IBR655392:IBR655394 ILN655392:ILN655394 IVJ655392:IVJ655394 JFF655392:JFF655394 JPB655392:JPB655394 JYX655392:JYX655394 KIT655392:KIT655394 KSP655392:KSP655394 LCL655392:LCL655394 LMH655392:LMH655394 LWD655392:LWD655394 MFZ655392:MFZ655394 MPV655392:MPV655394 MZR655392:MZR655394 NJN655392:NJN655394 NTJ655392:NTJ655394 ODF655392:ODF655394 ONB655392:ONB655394 OWX655392:OWX655394 PGT655392:PGT655394 PQP655392:PQP655394 QAL655392:QAL655394 QKH655392:QKH655394 QUD655392:QUD655394 RDZ655392:RDZ655394 RNV655392:RNV655394 RXR655392:RXR655394 SHN655392:SHN655394 SRJ655392:SRJ655394 TBF655392:TBF655394 TLB655392:TLB655394 TUX655392:TUX655394 UET655392:UET655394 UOP655392:UOP655394 UYL655392:UYL655394 VIH655392:VIH655394 VSD655392:VSD655394 WBZ655392:WBZ655394 WLV655392:WLV655394 WVR655392:WVR655394 J720928:J720930 JF720928:JF720930 TB720928:TB720930 ACX720928:ACX720930 AMT720928:AMT720930 AWP720928:AWP720930 BGL720928:BGL720930 BQH720928:BQH720930 CAD720928:CAD720930 CJZ720928:CJZ720930 CTV720928:CTV720930 DDR720928:DDR720930 DNN720928:DNN720930 DXJ720928:DXJ720930 EHF720928:EHF720930 ERB720928:ERB720930 FAX720928:FAX720930 FKT720928:FKT720930 FUP720928:FUP720930 GEL720928:GEL720930 GOH720928:GOH720930 GYD720928:GYD720930 HHZ720928:HHZ720930 HRV720928:HRV720930 IBR720928:IBR720930 ILN720928:ILN720930 IVJ720928:IVJ720930 JFF720928:JFF720930 JPB720928:JPB720930 JYX720928:JYX720930 KIT720928:KIT720930 KSP720928:KSP720930 LCL720928:LCL720930 LMH720928:LMH720930 LWD720928:LWD720930 MFZ720928:MFZ720930 MPV720928:MPV720930 MZR720928:MZR720930 NJN720928:NJN720930 NTJ720928:NTJ720930 ODF720928:ODF720930 ONB720928:ONB720930 OWX720928:OWX720930 PGT720928:PGT720930 PQP720928:PQP720930 QAL720928:QAL720930 QKH720928:QKH720930 QUD720928:QUD720930 RDZ720928:RDZ720930 RNV720928:RNV720930 RXR720928:RXR720930 SHN720928:SHN720930 SRJ720928:SRJ720930 TBF720928:TBF720930 TLB720928:TLB720930 TUX720928:TUX720930 UET720928:UET720930 UOP720928:UOP720930 UYL720928:UYL720930 VIH720928:VIH720930 VSD720928:VSD720930 WBZ720928:WBZ720930 WLV720928:WLV720930 WVR720928:WVR720930 J786464:J786466 JF786464:JF786466 TB786464:TB786466 ACX786464:ACX786466 AMT786464:AMT786466 AWP786464:AWP786466 BGL786464:BGL786466 BQH786464:BQH786466 CAD786464:CAD786466 CJZ786464:CJZ786466 CTV786464:CTV786466 DDR786464:DDR786466 DNN786464:DNN786466 DXJ786464:DXJ786466 EHF786464:EHF786466 ERB786464:ERB786466 FAX786464:FAX786466 FKT786464:FKT786466 FUP786464:FUP786466 GEL786464:GEL786466 GOH786464:GOH786466 GYD786464:GYD786466 HHZ786464:HHZ786466 HRV786464:HRV786466 IBR786464:IBR786466 ILN786464:ILN786466 IVJ786464:IVJ786466 JFF786464:JFF786466 JPB786464:JPB786466 JYX786464:JYX786466 KIT786464:KIT786466 KSP786464:KSP786466 LCL786464:LCL786466 LMH786464:LMH786466 LWD786464:LWD786466 MFZ786464:MFZ786466 MPV786464:MPV786466 MZR786464:MZR786466 NJN786464:NJN786466 NTJ786464:NTJ786466 ODF786464:ODF786466 ONB786464:ONB786466 OWX786464:OWX786466 PGT786464:PGT786466 PQP786464:PQP786466 QAL786464:QAL786466 QKH786464:QKH786466 QUD786464:QUD786466 RDZ786464:RDZ786466 RNV786464:RNV786466 RXR786464:RXR786466 SHN786464:SHN786466 SRJ786464:SRJ786466 TBF786464:TBF786466 TLB786464:TLB786466 TUX786464:TUX786466 UET786464:UET786466 UOP786464:UOP786466 UYL786464:UYL786466 VIH786464:VIH786466 VSD786464:VSD786466 WBZ786464:WBZ786466 WLV786464:WLV786466 WVR786464:WVR786466 J852000:J852002 JF852000:JF852002 TB852000:TB852002 ACX852000:ACX852002 AMT852000:AMT852002 AWP852000:AWP852002 BGL852000:BGL852002 BQH852000:BQH852002 CAD852000:CAD852002 CJZ852000:CJZ852002 CTV852000:CTV852002 DDR852000:DDR852002 DNN852000:DNN852002 DXJ852000:DXJ852002 EHF852000:EHF852002 ERB852000:ERB852002 FAX852000:FAX852002 FKT852000:FKT852002 FUP852000:FUP852002 GEL852000:GEL852002 GOH852000:GOH852002 GYD852000:GYD852002 HHZ852000:HHZ852002 HRV852000:HRV852002 IBR852000:IBR852002 ILN852000:ILN852002 IVJ852000:IVJ852002 JFF852000:JFF852002 JPB852000:JPB852002 JYX852000:JYX852002 KIT852000:KIT852002 KSP852000:KSP852002 LCL852000:LCL852002 LMH852000:LMH852002 LWD852000:LWD852002 MFZ852000:MFZ852002 MPV852000:MPV852002 MZR852000:MZR852002 NJN852000:NJN852002 NTJ852000:NTJ852002 ODF852000:ODF852002 ONB852000:ONB852002 OWX852000:OWX852002 PGT852000:PGT852002 PQP852000:PQP852002 QAL852000:QAL852002 QKH852000:QKH852002 QUD852000:QUD852002 RDZ852000:RDZ852002 RNV852000:RNV852002 RXR852000:RXR852002 SHN852000:SHN852002 SRJ852000:SRJ852002 TBF852000:TBF852002 TLB852000:TLB852002 TUX852000:TUX852002 UET852000:UET852002 UOP852000:UOP852002 UYL852000:UYL852002 VIH852000:VIH852002 VSD852000:VSD852002 WBZ852000:WBZ852002 WLV852000:WLV852002 WVR852000:WVR852002 J917536:J917538 JF917536:JF917538 TB917536:TB917538 ACX917536:ACX917538 AMT917536:AMT917538 AWP917536:AWP917538 BGL917536:BGL917538 BQH917536:BQH917538 CAD917536:CAD917538 CJZ917536:CJZ917538 CTV917536:CTV917538 DDR917536:DDR917538 DNN917536:DNN917538 DXJ917536:DXJ917538 EHF917536:EHF917538 ERB917536:ERB917538 FAX917536:FAX917538 FKT917536:FKT917538 FUP917536:FUP917538 GEL917536:GEL917538 GOH917536:GOH917538 GYD917536:GYD917538 HHZ917536:HHZ917538 HRV917536:HRV917538 IBR917536:IBR917538 ILN917536:ILN917538 IVJ917536:IVJ917538 JFF917536:JFF917538 JPB917536:JPB917538 JYX917536:JYX917538 KIT917536:KIT917538 KSP917536:KSP917538 LCL917536:LCL917538 LMH917536:LMH917538 LWD917536:LWD917538 MFZ917536:MFZ917538 MPV917536:MPV917538 MZR917536:MZR917538 NJN917536:NJN917538 NTJ917536:NTJ917538 ODF917536:ODF917538 ONB917536:ONB917538 OWX917536:OWX917538 PGT917536:PGT917538 PQP917536:PQP917538 QAL917536:QAL917538 QKH917536:QKH917538 QUD917536:QUD917538 RDZ917536:RDZ917538 RNV917536:RNV917538 RXR917536:RXR917538 SHN917536:SHN917538 SRJ917536:SRJ917538 TBF917536:TBF917538 TLB917536:TLB917538 TUX917536:TUX917538 UET917536:UET917538 UOP917536:UOP917538 UYL917536:UYL917538 VIH917536:VIH917538 VSD917536:VSD917538 WBZ917536:WBZ917538 WLV917536:WLV917538 WVR917536:WVR917538 J983072:J983074 JF983072:JF983074 TB983072:TB983074 ACX983072:ACX983074 AMT983072:AMT983074 AWP983072:AWP983074 BGL983072:BGL983074 BQH983072:BQH983074 CAD983072:CAD983074 CJZ983072:CJZ983074 CTV983072:CTV983074 DDR983072:DDR983074 DNN983072:DNN983074 DXJ983072:DXJ983074 EHF983072:EHF983074 ERB983072:ERB983074 FAX983072:FAX983074 FKT983072:FKT983074 FUP983072:FUP983074 GEL983072:GEL983074 GOH983072:GOH983074 GYD983072:GYD983074 HHZ983072:HHZ983074 HRV983072:HRV983074 IBR983072:IBR983074 ILN983072:ILN983074 IVJ983072:IVJ983074 JFF983072:JFF983074 JPB983072:JPB983074 JYX983072:JYX983074 KIT983072:KIT983074 KSP983072:KSP983074 LCL983072:LCL983074 LMH983072:LMH983074 LWD983072:LWD983074 MFZ983072:MFZ983074 MPV983072:MPV983074 MZR983072:MZR983074 NJN983072:NJN983074 NTJ983072:NTJ983074 ODF983072:ODF983074 ONB983072:ONB983074 OWX983072:OWX983074 PGT983072:PGT983074 PQP983072:PQP983074 QAL983072:QAL983074 QKH983072:QKH983074 QUD983072:QUD983074 RDZ983072:RDZ983074 RNV983072:RNV983074 RXR983072:RXR983074 SHN983072:SHN983074 SRJ983072:SRJ983074 TBF983072:TBF983074 TLB983072:TLB983074 TUX983072:TUX983074 UET983072:UET983074 UOP983072:UOP983074 UYL983072:UYL983074 VIH983072:VIH983074 VSD983072:VSD983074 WBZ983072:WBZ983074 WLV983072:WLV983074 WVR983072:WVR983074 J97 JF97 TB97 ACX97 AMT97 AWP97 BGL97 BQH97 CAD97 CJZ97 CTV97 DDR97 DNN97 DXJ97 EHF97 ERB97 FAX97 FKT97 FUP97 GEL97 GOH97 GYD97 HHZ97 HRV97 IBR97 ILN97 IVJ97 JFF97 JPB97 JYX97 KIT97 KSP97 LCL97 LMH97 LWD97 MFZ97 MPV97 MZR97 NJN97 NTJ97 ODF97 ONB97 OWX97 PGT97 PQP97 QAL97 QKH97 QUD97 RDZ97 RNV97 RXR97 SHN97 SRJ97 TBF97 TLB97 TUX97 UET97 UOP97 UYL97 VIH97 VSD97 WBZ97 WLV97 WVR97 J65633 JF65633 TB65633 ACX65633 AMT65633 AWP65633 BGL65633 BQH65633 CAD65633 CJZ65633 CTV65633 DDR65633 DNN65633 DXJ65633 EHF65633 ERB65633 FAX65633 FKT65633 FUP65633 GEL65633 GOH65633 GYD65633 HHZ65633 HRV65633 IBR65633 ILN65633 IVJ65633 JFF65633 JPB65633 JYX65633 KIT65633 KSP65633 LCL65633 LMH65633 LWD65633 MFZ65633 MPV65633 MZR65633 NJN65633 NTJ65633 ODF65633 ONB65633 OWX65633 PGT65633 PQP65633 QAL65633 QKH65633 QUD65633 RDZ65633 RNV65633 RXR65633 SHN65633 SRJ65633 TBF65633 TLB65633 TUX65633 UET65633 UOP65633 UYL65633 VIH65633 VSD65633 WBZ65633 WLV65633 WVR65633 J131169 JF131169 TB131169 ACX131169 AMT131169 AWP131169 BGL131169 BQH131169 CAD131169 CJZ131169 CTV131169 DDR131169 DNN131169 DXJ131169 EHF131169 ERB131169 FAX131169 FKT131169 FUP131169 GEL131169 GOH131169 GYD131169 HHZ131169 HRV131169 IBR131169 ILN131169 IVJ131169 JFF131169 JPB131169 JYX131169 KIT131169 KSP131169 LCL131169 LMH131169 LWD131169 MFZ131169 MPV131169 MZR131169 NJN131169 NTJ131169 ODF131169 ONB131169 OWX131169 PGT131169 PQP131169 QAL131169 QKH131169 QUD131169 RDZ131169 RNV131169 RXR131169 SHN131169 SRJ131169 TBF131169 TLB131169 TUX131169 UET131169 UOP131169 UYL131169 VIH131169 VSD131169 WBZ131169 WLV131169 WVR131169 J196705 JF196705 TB196705 ACX196705 AMT196705 AWP196705 BGL196705 BQH196705 CAD196705 CJZ196705 CTV196705 DDR196705 DNN196705 DXJ196705 EHF196705 ERB196705 FAX196705 FKT196705 FUP196705 GEL196705 GOH196705 GYD196705 HHZ196705 HRV196705 IBR196705 ILN196705 IVJ196705 JFF196705 JPB196705 JYX196705 KIT196705 KSP196705 LCL196705 LMH196705 LWD196705 MFZ196705 MPV196705 MZR196705 NJN196705 NTJ196705 ODF196705 ONB196705 OWX196705 PGT196705 PQP196705 QAL196705 QKH196705 QUD196705 RDZ196705 RNV196705 RXR196705 SHN196705 SRJ196705 TBF196705 TLB196705 TUX196705 UET196705 UOP196705 UYL196705 VIH196705 VSD196705 WBZ196705 WLV196705 WVR196705 J262241 JF262241 TB262241 ACX262241 AMT262241 AWP262241 BGL262241 BQH262241 CAD262241 CJZ262241 CTV262241 DDR262241 DNN262241 DXJ262241 EHF262241 ERB262241 FAX262241 FKT262241 FUP262241 GEL262241 GOH262241 GYD262241 HHZ262241 HRV262241 IBR262241 ILN262241 IVJ262241 JFF262241 JPB262241 JYX262241 KIT262241 KSP262241 LCL262241 LMH262241 LWD262241 MFZ262241 MPV262241 MZR262241 NJN262241 NTJ262241 ODF262241 ONB262241 OWX262241 PGT262241 PQP262241 QAL262241 QKH262241 QUD262241 RDZ262241 RNV262241 RXR262241 SHN262241 SRJ262241 TBF262241 TLB262241 TUX262241 UET262241 UOP262241 UYL262241 VIH262241 VSD262241 WBZ262241 WLV262241 WVR262241 J327777 JF327777 TB327777 ACX327777 AMT327777 AWP327777 BGL327777 BQH327777 CAD327777 CJZ327777 CTV327777 DDR327777 DNN327777 DXJ327777 EHF327777 ERB327777 FAX327777 FKT327777 FUP327777 GEL327777 GOH327777 GYD327777 HHZ327777 HRV327777 IBR327777 ILN327777 IVJ327777 JFF327777 JPB327777 JYX327777 KIT327777 KSP327777 LCL327777 LMH327777 LWD327777 MFZ327777 MPV327777 MZR327777 NJN327777 NTJ327777 ODF327777 ONB327777 OWX327777 PGT327777 PQP327777 QAL327777 QKH327777 QUD327777 RDZ327777 RNV327777 RXR327777 SHN327777 SRJ327777 TBF327777 TLB327777 TUX327777 UET327777 UOP327777 UYL327777 VIH327777 VSD327777 WBZ327777 WLV327777 WVR327777 J393313 JF393313 TB393313 ACX393313 AMT393313 AWP393313 BGL393313 BQH393313 CAD393313 CJZ393313 CTV393313 DDR393313 DNN393313 DXJ393313 EHF393313 ERB393313 FAX393313 FKT393313 FUP393313 GEL393313 GOH393313 GYD393313 HHZ393313 HRV393313 IBR393313 ILN393313 IVJ393313 JFF393313 JPB393313 JYX393313 KIT393313 KSP393313 LCL393313 LMH393313 LWD393313 MFZ393313 MPV393313 MZR393313 NJN393313 NTJ393313 ODF393313 ONB393313 OWX393313 PGT393313 PQP393313 QAL393313 QKH393313 QUD393313 RDZ393313 RNV393313 RXR393313 SHN393313 SRJ393313 TBF393313 TLB393313 TUX393313 UET393313 UOP393313 UYL393313 VIH393313 VSD393313 WBZ393313 WLV393313 WVR393313 J458849 JF458849 TB458849 ACX458849 AMT458849 AWP458849 BGL458849 BQH458849 CAD458849 CJZ458849 CTV458849 DDR458849 DNN458849 DXJ458849 EHF458849 ERB458849 FAX458849 FKT458849 FUP458849 GEL458849 GOH458849 GYD458849 HHZ458849 HRV458849 IBR458849 ILN458849 IVJ458849 JFF458849 JPB458849 JYX458849 KIT458849 KSP458849 LCL458849 LMH458849 LWD458849 MFZ458849 MPV458849 MZR458849 NJN458849 NTJ458849 ODF458849 ONB458849 OWX458849 PGT458849 PQP458849 QAL458849 QKH458849 QUD458849 RDZ458849 RNV458849 RXR458849 SHN458849 SRJ458849 TBF458849 TLB458849 TUX458849 UET458849 UOP458849 UYL458849 VIH458849 VSD458849 WBZ458849 WLV458849 WVR458849 J524385 JF524385 TB524385 ACX524385 AMT524385 AWP524385 BGL524385 BQH524385 CAD524385 CJZ524385 CTV524385 DDR524385 DNN524385 DXJ524385 EHF524385 ERB524385 FAX524385 FKT524385 FUP524385 GEL524385 GOH524385 GYD524385 HHZ524385 HRV524385 IBR524385 ILN524385 IVJ524385 JFF524385 JPB524385 JYX524385 KIT524385 KSP524385 LCL524385 LMH524385 LWD524385 MFZ524385 MPV524385 MZR524385 NJN524385 NTJ524385 ODF524385 ONB524385 OWX524385 PGT524385 PQP524385 QAL524385 QKH524385 QUD524385 RDZ524385 RNV524385 RXR524385 SHN524385 SRJ524385 TBF524385 TLB524385 TUX524385 UET524385 UOP524385 UYL524385 VIH524385 VSD524385 WBZ524385 WLV524385 WVR524385 J589921 JF589921 TB589921 ACX589921 AMT589921 AWP589921 BGL589921 BQH589921 CAD589921 CJZ589921 CTV589921 DDR589921 DNN589921 DXJ589921 EHF589921 ERB589921 FAX589921 FKT589921 FUP589921 GEL589921 GOH589921 GYD589921 HHZ589921 HRV589921 IBR589921 ILN589921 IVJ589921 JFF589921 JPB589921 JYX589921 KIT589921 KSP589921 LCL589921 LMH589921 LWD589921 MFZ589921 MPV589921 MZR589921 NJN589921 NTJ589921 ODF589921 ONB589921 OWX589921 PGT589921 PQP589921 QAL589921 QKH589921 QUD589921 RDZ589921 RNV589921 RXR589921 SHN589921 SRJ589921 TBF589921 TLB589921 TUX589921 UET589921 UOP589921 UYL589921 VIH589921 VSD589921 WBZ589921 WLV589921 WVR589921 J655457 JF655457 TB655457 ACX655457 AMT655457 AWP655457 BGL655457 BQH655457 CAD655457 CJZ655457 CTV655457 DDR655457 DNN655457 DXJ655457 EHF655457 ERB655457 FAX655457 FKT655457 FUP655457 GEL655457 GOH655457 GYD655457 HHZ655457 HRV655457 IBR655457 ILN655457 IVJ655457 JFF655457 JPB655457 JYX655457 KIT655457 KSP655457 LCL655457 LMH655457 LWD655457 MFZ655457 MPV655457 MZR655457 NJN655457 NTJ655457 ODF655457 ONB655457 OWX655457 PGT655457 PQP655457 QAL655457 QKH655457 QUD655457 RDZ655457 RNV655457 RXR655457 SHN655457 SRJ655457 TBF655457 TLB655457 TUX655457 UET655457 UOP655457 UYL655457 VIH655457 VSD655457 WBZ655457 WLV655457 WVR655457 J720993 JF720993 TB720993 ACX720993 AMT720993 AWP720993 BGL720993 BQH720993 CAD720993 CJZ720993 CTV720993 DDR720993 DNN720993 DXJ720993 EHF720993 ERB720993 FAX720993 FKT720993 FUP720993 GEL720993 GOH720993 GYD720993 HHZ720993 HRV720993 IBR720993 ILN720993 IVJ720993 JFF720993 JPB720993 JYX720993 KIT720993 KSP720993 LCL720993 LMH720993 LWD720993 MFZ720993 MPV720993 MZR720993 NJN720993 NTJ720993 ODF720993 ONB720993 OWX720993 PGT720993 PQP720993 QAL720993 QKH720993 QUD720993 RDZ720993 RNV720993 RXR720993 SHN720993 SRJ720993 TBF720993 TLB720993 TUX720993 UET720993 UOP720993 UYL720993 VIH720993 VSD720993 WBZ720993 WLV720993 WVR720993 J786529 JF786529 TB786529 ACX786529 AMT786529 AWP786529 BGL786529 BQH786529 CAD786529 CJZ786529 CTV786529 DDR786529 DNN786529 DXJ786529 EHF786529 ERB786529 FAX786529 FKT786529 FUP786529 GEL786529 GOH786529 GYD786529 HHZ786529 HRV786529 IBR786529 ILN786529 IVJ786529 JFF786529 JPB786529 JYX786529 KIT786529 KSP786529 LCL786529 LMH786529 LWD786529 MFZ786529 MPV786529 MZR786529 NJN786529 NTJ786529 ODF786529 ONB786529 OWX786529 PGT786529 PQP786529 QAL786529 QKH786529 QUD786529 RDZ786529 RNV786529 RXR786529 SHN786529 SRJ786529 TBF786529 TLB786529 TUX786529 UET786529 UOP786529 UYL786529 VIH786529 VSD786529 WBZ786529 WLV786529 WVR786529 J852065 JF852065 TB852065 ACX852065 AMT852065 AWP852065 BGL852065 BQH852065 CAD852065 CJZ852065 CTV852065 DDR852065 DNN852065 DXJ852065 EHF852065 ERB852065 FAX852065 FKT852065 FUP852065 GEL852065 GOH852065 GYD852065 HHZ852065 HRV852065 IBR852065 ILN852065 IVJ852065 JFF852065 JPB852065 JYX852065 KIT852065 KSP852065 LCL852065 LMH852065 LWD852065 MFZ852065 MPV852065 MZR852065 NJN852065 NTJ852065 ODF852065 ONB852065 OWX852065 PGT852065 PQP852065 QAL852065 QKH852065 QUD852065 RDZ852065 RNV852065 RXR852065 SHN852065 SRJ852065 TBF852065 TLB852065 TUX852065 UET852065 UOP852065 UYL852065 VIH852065 VSD852065 WBZ852065 WLV852065 WVR852065 J917601 JF917601 TB917601 ACX917601 AMT917601 AWP917601 BGL917601 BQH917601 CAD917601 CJZ917601 CTV917601 DDR917601 DNN917601 DXJ917601 EHF917601 ERB917601 FAX917601 FKT917601 FUP917601 GEL917601 GOH917601 GYD917601 HHZ917601 HRV917601 IBR917601 ILN917601 IVJ917601 JFF917601 JPB917601 JYX917601 KIT917601 KSP917601 LCL917601 LMH917601 LWD917601 MFZ917601 MPV917601 MZR917601 NJN917601 NTJ917601 ODF917601 ONB917601 OWX917601 PGT917601 PQP917601 QAL917601 QKH917601 QUD917601 RDZ917601 RNV917601 RXR917601 SHN917601 SRJ917601 TBF917601 TLB917601 TUX917601 UET917601 UOP917601 UYL917601 VIH917601 VSD917601 WBZ917601 WLV917601 WVR917601 J983137 JF983137 TB983137 ACX983137 AMT983137 AWP983137 BGL983137 BQH983137 CAD983137 CJZ983137 CTV983137 DDR983137 DNN983137 DXJ983137 EHF983137 ERB983137 FAX983137 FKT983137 FUP983137 GEL983137 GOH983137 GYD983137 HHZ983137 HRV983137 IBR983137 ILN983137 IVJ983137 JFF983137 JPB983137 JYX983137 KIT983137 KSP983137 LCL983137 LMH983137 LWD983137 MFZ983137 MPV983137 MZR983137 NJN983137 NTJ983137 ODF983137 ONB983137 OWX983137 PGT983137 PQP983137 QAL983137 QKH983137 QUD983137 RDZ983137 RNV983137 RXR983137 SHN983137 SRJ983137 TBF983137 TLB983137 TUX983137 UET983137 UOP983137 UYL983137 VIH983137 VSD983137 WBZ983137 WLV983137 WVR983137 J156 JF156 TB156 ACX156 AMT156 AWP156 BGL156 BQH156 CAD156 CJZ156 CTV156 DDR156 DNN156 DXJ156 EHF156 ERB156 FAX156 FKT156 FUP156 GEL156 GOH156 GYD156 HHZ156 HRV156 IBR156 ILN156 IVJ156 JFF156 JPB156 JYX156 KIT156 KSP156 LCL156 LMH156 LWD156 MFZ156 MPV156 MZR156 NJN156 NTJ156 ODF156 ONB156 OWX156 PGT156 PQP156 QAL156 QKH156 QUD156 RDZ156 RNV156 RXR156 SHN156 SRJ156 TBF156 TLB156 TUX156 UET156 UOP156 UYL156 VIH156 VSD156 WBZ156 WLV156 WVR156 J65692 JF65692 TB65692 ACX65692 AMT65692 AWP65692 BGL65692 BQH65692 CAD65692 CJZ65692 CTV65692 DDR65692 DNN65692 DXJ65692 EHF65692 ERB65692 FAX65692 FKT65692 FUP65692 GEL65692 GOH65692 GYD65692 HHZ65692 HRV65692 IBR65692 ILN65692 IVJ65692 JFF65692 JPB65692 JYX65692 KIT65692 KSP65692 LCL65692 LMH65692 LWD65692 MFZ65692 MPV65692 MZR65692 NJN65692 NTJ65692 ODF65692 ONB65692 OWX65692 PGT65692 PQP65692 QAL65692 QKH65692 QUD65692 RDZ65692 RNV65692 RXR65692 SHN65692 SRJ65692 TBF65692 TLB65692 TUX65692 UET65692 UOP65692 UYL65692 VIH65692 VSD65692 WBZ65692 WLV65692 WVR65692 J131228 JF131228 TB131228 ACX131228 AMT131228 AWP131228 BGL131228 BQH131228 CAD131228 CJZ131228 CTV131228 DDR131228 DNN131228 DXJ131228 EHF131228 ERB131228 FAX131228 FKT131228 FUP131228 GEL131228 GOH131228 GYD131228 HHZ131228 HRV131228 IBR131228 ILN131228 IVJ131228 JFF131228 JPB131228 JYX131228 KIT131228 KSP131228 LCL131228 LMH131228 LWD131228 MFZ131228 MPV131228 MZR131228 NJN131228 NTJ131228 ODF131228 ONB131228 OWX131228 PGT131228 PQP131228 QAL131228 QKH131228 QUD131228 RDZ131228 RNV131228 RXR131228 SHN131228 SRJ131228 TBF131228 TLB131228 TUX131228 UET131228 UOP131228 UYL131228 VIH131228 VSD131228 WBZ131228 WLV131228 WVR131228 J196764 JF196764 TB196764 ACX196764 AMT196764 AWP196764 BGL196764 BQH196764 CAD196764 CJZ196764 CTV196764 DDR196764 DNN196764 DXJ196764 EHF196764 ERB196764 FAX196764 FKT196764 FUP196764 GEL196764 GOH196764 GYD196764 HHZ196764 HRV196764 IBR196764 ILN196764 IVJ196764 JFF196764 JPB196764 JYX196764 KIT196764 KSP196764 LCL196764 LMH196764 LWD196764 MFZ196764 MPV196764 MZR196764 NJN196764 NTJ196764 ODF196764 ONB196764 OWX196764 PGT196764 PQP196764 QAL196764 QKH196764 QUD196764 RDZ196764 RNV196764 RXR196764 SHN196764 SRJ196764 TBF196764 TLB196764 TUX196764 UET196764 UOP196764 UYL196764 VIH196764 VSD196764 WBZ196764 WLV196764 WVR196764 J262300 JF262300 TB262300 ACX262300 AMT262300 AWP262300 BGL262300 BQH262300 CAD262300 CJZ262300 CTV262300 DDR262300 DNN262300 DXJ262300 EHF262300 ERB262300 FAX262300 FKT262300 FUP262300 GEL262300 GOH262300 GYD262300 HHZ262300 HRV262300 IBR262300 ILN262300 IVJ262300 JFF262300 JPB262300 JYX262300 KIT262300 KSP262300 LCL262300 LMH262300 LWD262300 MFZ262300 MPV262300 MZR262300 NJN262300 NTJ262300 ODF262300 ONB262300 OWX262300 PGT262300 PQP262300 QAL262300 QKH262300 QUD262300 RDZ262300 RNV262300 RXR262300 SHN262300 SRJ262300 TBF262300 TLB262300 TUX262300 UET262300 UOP262300 UYL262300 VIH262300 VSD262300 WBZ262300 WLV262300 WVR262300 J327836 JF327836 TB327836 ACX327836 AMT327836 AWP327836 BGL327836 BQH327836 CAD327836 CJZ327836 CTV327836 DDR327836 DNN327836 DXJ327836 EHF327836 ERB327836 FAX327836 FKT327836 FUP327836 GEL327836 GOH327836 GYD327836 HHZ327836 HRV327836 IBR327836 ILN327836 IVJ327836 JFF327836 JPB327836 JYX327836 KIT327836 KSP327836 LCL327836 LMH327836 LWD327836 MFZ327836 MPV327836 MZR327836 NJN327836 NTJ327836 ODF327836 ONB327836 OWX327836 PGT327836 PQP327836 QAL327836 QKH327836 QUD327836 RDZ327836 RNV327836 RXR327836 SHN327836 SRJ327836 TBF327836 TLB327836 TUX327836 UET327836 UOP327836 UYL327836 VIH327836 VSD327836 WBZ327836 WLV327836 WVR327836 J393372 JF393372 TB393372 ACX393372 AMT393372 AWP393372 BGL393372 BQH393372 CAD393372 CJZ393372 CTV393372 DDR393372 DNN393372 DXJ393372 EHF393372 ERB393372 FAX393372 FKT393372 FUP393372 GEL393372 GOH393372 GYD393372 HHZ393372 HRV393372 IBR393372 ILN393372 IVJ393372 JFF393372 JPB393372 JYX393372 KIT393372 KSP393372 LCL393372 LMH393372 LWD393372 MFZ393372 MPV393372 MZR393372 NJN393372 NTJ393372 ODF393372 ONB393372 OWX393372 PGT393372 PQP393372 QAL393372 QKH393372 QUD393372 RDZ393372 RNV393372 RXR393372 SHN393372 SRJ393372 TBF393372 TLB393372 TUX393372 UET393372 UOP393372 UYL393372 VIH393372 VSD393372 WBZ393372 WLV393372 WVR393372 J458908 JF458908 TB458908 ACX458908 AMT458908 AWP458908 BGL458908 BQH458908 CAD458908 CJZ458908 CTV458908 DDR458908 DNN458908 DXJ458908 EHF458908 ERB458908 FAX458908 FKT458908 FUP458908 GEL458908 GOH458908 GYD458908 HHZ458908 HRV458908 IBR458908 ILN458908 IVJ458908 JFF458908 JPB458908 JYX458908 KIT458908 KSP458908 LCL458908 LMH458908 LWD458908 MFZ458908 MPV458908 MZR458908 NJN458908 NTJ458908 ODF458908 ONB458908 OWX458908 PGT458908 PQP458908 QAL458908 QKH458908 QUD458908 RDZ458908 RNV458908 RXR458908 SHN458908 SRJ458908 TBF458908 TLB458908 TUX458908 UET458908 UOP458908 UYL458908 VIH458908 VSD458908 WBZ458908 WLV458908 WVR458908 J524444 JF524444 TB524444 ACX524444 AMT524444 AWP524444 BGL524444 BQH524444 CAD524444 CJZ524444 CTV524444 DDR524444 DNN524444 DXJ524444 EHF524444 ERB524444 FAX524444 FKT524444 FUP524444 GEL524444 GOH524444 GYD524444 HHZ524444 HRV524444 IBR524444 ILN524444 IVJ524444 JFF524444 JPB524444 JYX524444 KIT524444 KSP524444 LCL524444 LMH524444 LWD524444 MFZ524444 MPV524444 MZR524444 NJN524444 NTJ524444 ODF524444 ONB524444 OWX524444 PGT524444 PQP524444 QAL524444 QKH524444 QUD524444 RDZ524444 RNV524444 RXR524444 SHN524444 SRJ524444 TBF524444 TLB524444 TUX524444 UET524444 UOP524444 UYL524444 VIH524444 VSD524444 WBZ524444 WLV524444 WVR524444 J589980 JF589980 TB589980 ACX589980 AMT589980 AWP589980 BGL589980 BQH589980 CAD589980 CJZ589980 CTV589980 DDR589980 DNN589980 DXJ589980 EHF589980 ERB589980 FAX589980 FKT589980 FUP589980 GEL589980 GOH589980 GYD589980 HHZ589980 HRV589980 IBR589980 ILN589980 IVJ589980 JFF589980 JPB589980 JYX589980 KIT589980 KSP589980 LCL589980 LMH589980 LWD589980 MFZ589980 MPV589980 MZR589980 NJN589980 NTJ589980 ODF589980 ONB589980 OWX589980 PGT589980 PQP589980 QAL589980 QKH589980 QUD589980 RDZ589980 RNV589980 RXR589980 SHN589980 SRJ589980 TBF589980 TLB589980 TUX589980 UET589980 UOP589980 UYL589980 VIH589980 VSD589980 WBZ589980 WLV589980 WVR589980 J655516 JF655516 TB655516 ACX655516 AMT655516 AWP655516 BGL655516 BQH655516 CAD655516 CJZ655516 CTV655516 DDR655516 DNN655516 DXJ655516 EHF655516 ERB655516 FAX655516 FKT655516 FUP655516 GEL655516 GOH655516 GYD655516 HHZ655516 HRV655516 IBR655516 ILN655516 IVJ655516 JFF655516 JPB655516 JYX655516 KIT655516 KSP655516 LCL655516 LMH655516 LWD655516 MFZ655516 MPV655516 MZR655516 NJN655516 NTJ655516 ODF655516 ONB655516 OWX655516 PGT655516 PQP655516 QAL655516 QKH655516 QUD655516 RDZ655516 RNV655516 RXR655516 SHN655516 SRJ655516 TBF655516 TLB655516 TUX655516 UET655516 UOP655516 UYL655516 VIH655516 VSD655516 WBZ655516 WLV655516 WVR655516 J721052 JF721052 TB721052 ACX721052 AMT721052 AWP721052 BGL721052 BQH721052 CAD721052 CJZ721052 CTV721052 DDR721052 DNN721052 DXJ721052 EHF721052 ERB721052 FAX721052 FKT721052 FUP721052 GEL721052 GOH721052 GYD721052 HHZ721052 HRV721052 IBR721052 ILN721052 IVJ721052 JFF721052 JPB721052 JYX721052 KIT721052 KSP721052 LCL721052 LMH721052 LWD721052 MFZ721052 MPV721052 MZR721052 NJN721052 NTJ721052 ODF721052 ONB721052 OWX721052 PGT721052 PQP721052 QAL721052 QKH721052 QUD721052 RDZ721052 RNV721052 RXR721052 SHN721052 SRJ721052 TBF721052 TLB721052 TUX721052 UET721052 UOP721052 UYL721052 VIH721052 VSD721052 WBZ721052 WLV721052 WVR721052 J786588 JF786588 TB786588 ACX786588 AMT786588 AWP786588 BGL786588 BQH786588 CAD786588 CJZ786588 CTV786588 DDR786588 DNN786588 DXJ786588 EHF786588 ERB786588 FAX786588 FKT786588 FUP786588 GEL786588 GOH786588 GYD786588 HHZ786588 HRV786588 IBR786588 ILN786588 IVJ786588 JFF786588 JPB786588 JYX786588 KIT786588 KSP786588 LCL786588 LMH786588 LWD786588 MFZ786588 MPV786588 MZR786588 NJN786588 NTJ786588 ODF786588 ONB786588 OWX786588 PGT786588 PQP786588 QAL786588 QKH786588 QUD786588 RDZ786588 RNV786588 RXR786588 SHN786588 SRJ786588 TBF786588 TLB786588 TUX786588 UET786588 UOP786588 UYL786588 VIH786588 VSD786588 WBZ786588 WLV786588 WVR786588 J852124 JF852124 TB852124 ACX852124 AMT852124 AWP852124 BGL852124 BQH852124 CAD852124 CJZ852124 CTV852124 DDR852124 DNN852124 DXJ852124 EHF852124 ERB852124 FAX852124 FKT852124 FUP852124 GEL852124 GOH852124 GYD852124 HHZ852124 HRV852124 IBR852124 ILN852124 IVJ852124 JFF852124 JPB852124 JYX852124 KIT852124 KSP852124 LCL852124 LMH852124 LWD852124 MFZ852124 MPV852124 MZR852124 NJN852124 NTJ852124 ODF852124 ONB852124 OWX852124 PGT852124 PQP852124 QAL852124 QKH852124 QUD852124 RDZ852124 RNV852124 RXR852124 SHN852124 SRJ852124 TBF852124 TLB852124 TUX852124 UET852124 UOP852124 UYL852124 VIH852124 VSD852124 WBZ852124 WLV852124 WVR852124 J917660 JF917660 TB917660 ACX917660 AMT917660 AWP917660 BGL917660 BQH917660 CAD917660 CJZ917660 CTV917660 DDR917660 DNN917660 DXJ917660 EHF917660 ERB917660 FAX917660 FKT917660 FUP917660 GEL917660 GOH917660 GYD917660 HHZ917660 HRV917660 IBR917660 ILN917660 IVJ917660 JFF917660 JPB917660 JYX917660 KIT917660 KSP917660 LCL917660 LMH917660 LWD917660 MFZ917660 MPV917660 MZR917660 NJN917660 NTJ917660 ODF917660 ONB917660 OWX917660 PGT917660 PQP917660 QAL917660 QKH917660 QUD917660 RDZ917660 RNV917660 RXR917660 SHN917660 SRJ917660 TBF917660 TLB917660 TUX917660 UET917660 UOP917660 UYL917660 VIH917660 VSD917660 WBZ917660 WLV917660 WVR917660 J983196 JF983196 TB983196 ACX983196 AMT983196 AWP983196 BGL983196 BQH983196 CAD983196 CJZ983196 CTV983196 DDR983196 DNN983196 DXJ983196 EHF983196 ERB983196 FAX983196 FKT983196 FUP983196 GEL983196 GOH983196 GYD983196 HHZ983196 HRV983196 IBR983196 ILN983196 IVJ983196 JFF983196 JPB983196 JYX983196 KIT983196 KSP983196 LCL983196 LMH983196 LWD983196 MFZ983196 MPV983196 MZR983196 NJN983196 NTJ983196 ODF983196 ONB983196 OWX983196 PGT983196 PQP983196 QAL983196 QKH983196 QUD983196 RDZ983196 RNV983196 RXR983196 SHN983196 SRJ983196 TBF983196 TLB983196 TUX983196 UET983196 UOP983196 UYL983196 VIH983196 VSD983196 WBZ983196 WLV983196 WVR983196 J159:J160 JF159:JF160 TB159:TB160 ACX159:ACX160 AMT159:AMT160 AWP159:AWP160 BGL159:BGL160 BQH159:BQH160 CAD159:CAD160 CJZ159:CJZ160 CTV159:CTV160 DDR159:DDR160 DNN159:DNN160 DXJ159:DXJ160 EHF159:EHF160 ERB159:ERB160 FAX159:FAX160 FKT159:FKT160 FUP159:FUP160 GEL159:GEL160 GOH159:GOH160 GYD159:GYD160 HHZ159:HHZ160 HRV159:HRV160 IBR159:IBR160 ILN159:ILN160 IVJ159:IVJ160 JFF159:JFF160 JPB159:JPB160 JYX159:JYX160 KIT159:KIT160 KSP159:KSP160 LCL159:LCL160 LMH159:LMH160 LWD159:LWD160 MFZ159:MFZ160 MPV159:MPV160 MZR159:MZR160 NJN159:NJN160 NTJ159:NTJ160 ODF159:ODF160 ONB159:ONB160 OWX159:OWX160 PGT159:PGT160 PQP159:PQP160 QAL159:QAL160 QKH159:QKH160 QUD159:QUD160 RDZ159:RDZ160 RNV159:RNV160 RXR159:RXR160 SHN159:SHN160 SRJ159:SRJ160 TBF159:TBF160 TLB159:TLB160 TUX159:TUX160 UET159:UET160 UOP159:UOP160 UYL159:UYL160 VIH159:VIH160 VSD159:VSD160 WBZ159:WBZ160 WLV159:WLV160 WVR159:WVR160 J65695:J65696 JF65695:JF65696 TB65695:TB65696 ACX65695:ACX65696 AMT65695:AMT65696 AWP65695:AWP65696 BGL65695:BGL65696 BQH65695:BQH65696 CAD65695:CAD65696 CJZ65695:CJZ65696 CTV65695:CTV65696 DDR65695:DDR65696 DNN65695:DNN65696 DXJ65695:DXJ65696 EHF65695:EHF65696 ERB65695:ERB65696 FAX65695:FAX65696 FKT65695:FKT65696 FUP65695:FUP65696 GEL65695:GEL65696 GOH65695:GOH65696 GYD65695:GYD65696 HHZ65695:HHZ65696 HRV65695:HRV65696 IBR65695:IBR65696 ILN65695:ILN65696 IVJ65695:IVJ65696 JFF65695:JFF65696 JPB65695:JPB65696 JYX65695:JYX65696 KIT65695:KIT65696 KSP65695:KSP65696 LCL65695:LCL65696 LMH65695:LMH65696 LWD65695:LWD65696 MFZ65695:MFZ65696 MPV65695:MPV65696 MZR65695:MZR65696 NJN65695:NJN65696 NTJ65695:NTJ65696 ODF65695:ODF65696 ONB65695:ONB65696 OWX65695:OWX65696 PGT65695:PGT65696 PQP65695:PQP65696 QAL65695:QAL65696 QKH65695:QKH65696 QUD65695:QUD65696 RDZ65695:RDZ65696 RNV65695:RNV65696 RXR65695:RXR65696 SHN65695:SHN65696 SRJ65695:SRJ65696 TBF65695:TBF65696 TLB65695:TLB65696 TUX65695:TUX65696 UET65695:UET65696 UOP65695:UOP65696 UYL65695:UYL65696 VIH65695:VIH65696 VSD65695:VSD65696 WBZ65695:WBZ65696 WLV65695:WLV65696 WVR65695:WVR65696 J131231:J131232 JF131231:JF131232 TB131231:TB131232 ACX131231:ACX131232 AMT131231:AMT131232 AWP131231:AWP131232 BGL131231:BGL131232 BQH131231:BQH131232 CAD131231:CAD131232 CJZ131231:CJZ131232 CTV131231:CTV131232 DDR131231:DDR131232 DNN131231:DNN131232 DXJ131231:DXJ131232 EHF131231:EHF131232 ERB131231:ERB131232 FAX131231:FAX131232 FKT131231:FKT131232 FUP131231:FUP131232 GEL131231:GEL131232 GOH131231:GOH131232 GYD131231:GYD131232 HHZ131231:HHZ131232 HRV131231:HRV131232 IBR131231:IBR131232 ILN131231:ILN131232 IVJ131231:IVJ131232 JFF131231:JFF131232 JPB131231:JPB131232 JYX131231:JYX131232 KIT131231:KIT131232 KSP131231:KSP131232 LCL131231:LCL131232 LMH131231:LMH131232 LWD131231:LWD131232 MFZ131231:MFZ131232 MPV131231:MPV131232 MZR131231:MZR131232 NJN131231:NJN131232 NTJ131231:NTJ131232 ODF131231:ODF131232 ONB131231:ONB131232 OWX131231:OWX131232 PGT131231:PGT131232 PQP131231:PQP131232 QAL131231:QAL131232 QKH131231:QKH131232 QUD131231:QUD131232 RDZ131231:RDZ131232 RNV131231:RNV131232 RXR131231:RXR131232 SHN131231:SHN131232 SRJ131231:SRJ131232 TBF131231:TBF131232 TLB131231:TLB131232 TUX131231:TUX131232 UET131231:UET131232 UOP131231:UOP131232 UYL131231:UYL131232 VIH131231:VIH131232 VSD131231:VSD131232 WBZ131231:WBZ131232 WLV131231:WLV131232 WVR131231:WVR131232 J196767:J196768 JF196767:JF196768 TB196767:TB196768 ACX196767:ACX196768 AMT196767:AMT196768 AWP196767:AWP196768 BGL196767:BGL196768 BQH196767:BQH196768 CAD196767:CAD196768 CJZ196767:CJZ196768 CTV196767:CTV196768 DDR196767:DDR196768 DNN196767:DNN196768 DXJ196767:DXJ196768 EHF196767:EHF196768 ERB196767:ERB196768 FAX196767:FAX196768 FKT196767:FKT196768 FUP196767:FUP196768 GEL196767:GEL196768 GOH196767:GOH196768 GYD196767:GYD196768 HHZ196767:HHZ196768 HRV196767:HRV196768 IBR196767:IBR196768 ILN196767:ILN196768 IVJ196767:IVJ196768 JFF196767:JFF196768 JPB196767:JPB196768 JYX196767:JYX196768 KIT196767:KIT196768 KSP196767:KSP196768 LCL196767:LCL196768 LMH196767:LMH196768 LWD196767:LWD196768 MFZ196767:MFZ196768 MPV196767:MPV196768 MZR196767:MZR196768 NJN196767:NJN196768 NTJ196767:NTJ196768 ODF196767:ODF196768 ONB196767:ONB196768 OWX196767:OWX196768 PGT196767:PGT196768 PQP196767:PQP196768 QAL196767:QAL196768 QKH196767:QKH196768 QUD196767:QUD196768 RDZ196767:RDZ196768 RNV196767:RNV196768 RXR196767:RXR196768 SHN196767:SHN196768 SRJ196767:SRJ196768 TBF196767:TBF196768 TLB196767:TLB196768 TUX196767:TUX196768 UET196767:UET196768 UOP196767:UOP196768 UYL196767:UYL196768 VIH196767:VIH196768 VSD196767:VSD196768 WBZ196767:WBZ196768 WLV196767:WLV196768 WVR196767:WVR196768 J262303:J262304 JF262303:JF262304 TB262303:TB262304 ACX262303:ACX262304 AMT262303:AMT262304 AWP262303:AWP262304 BGL262303:BGL262304 BQH262303:BQH262304 CAD262303:CAD262304 CJZ262303:CJZ262304 CTV262303:CTV262304 DDR262303:DDR262304 DNN262303:DNN262304 DXJ262303:DXJ262304 EHF262303:EHF262304 ERB262303:ERB262304 FAX262303:FAX262304 FKT262303:FKT262304 FUP262303:FUP262304 GEL262303:GEL262304 GOH262303:GOH262304 GYD262303:GYD262304 HHZ262303:HHZ262304 HRV262303:HRV262304 IBR262303:IBR262304 ILN262303:ILN262304 IVJ262303:IVJ262304 JFF262303:JFF262304 JPB262303:JPB262304 JYX262303:JYX262304 KIT262303:KIT262304 KSP262303:KSP262304 LCL262303:LCL262304 LMH262303:LMH262304 LWD262303:LWD262304 MFZ262303:MFZ262304 MPV262303:MPV262304 MZR262303:MZR262304 NJN262303:NJN262304 NTJ262303:NTJ262304 ODF262303:ODF262304 ONB262303:ONB262304 OWX262303:OWX262304 PGT262303:PGT262304 PQP262303:PQP262304 QAL262303:QAL262304 QKH262303:QKH262304 QUD262303:QUD262304 RDZ262303:RDZ262304 RNV262303:RNV262304 RXR262303:RXR262304 SHN262303:SHN262304 SRJ262303:SRJ262304 TBF262303:TBF262304 TLB262303:TLB262304 TUX262303:TUX262304 UET262303:UET262304 UOP262303:UOP262304 UYL262303:UYL262304 VIH262303:VIH262304 VSD262303:VSD262304 WBZ262303:WBZ262304 WLV262303:WLV262304 WVR262303:WVR262304 J327839:J327840 JF327839:JF327840 TB327839:TB327840 ACX327839:ACX327840 AMT327839:AMT327840 AWP327839:AWP327840 BGL327839:BGL327840 BQH327839:BQH327840 CAD327839:CAD327840 CJZ327839:CJZ327840 CTV327839:CTV327840 DDR327839:DDR327840 DNN327839:DNN327840 DXJ327839:DXJ327840 EHF327839:EHF327840 ERB327839:ERB327840 FAX327839:FAX327840 FKT327839:FKT327840 FUP327839:FUP327840 GEL327839:GEL327840 GOH327839:GOH327840 GYD327839:GYD327840 HHZ327839:HHZ327840 HRV327839:HRV327840 IBR327839:IBR327840 ILN327839:ILN327840 IVJ327839:IVJ327840 JFF327839:JFF327840 JPB327839:JPB327840 JYX327839:JYX327840 KIT327839:KIT327840 KSP327839:KSP327840 LCL327839:LCL327840 LMH327839:LMH327840 LWD327839:LWD327840 MFZ327839:MFZ327840 MPV327839:MPV327840 MZR327839:MZR327840 NJN327839:NJN327840 NTJ327839:NTJ327840 ODF327839:ODF327840 ONB327839:ONB327840 OWX327839:OWX327840 PGT327839:PGT327840 PQP327839:PQP327840 QAL327839:QAL327840 QKH327839:QKH327840 QUD327839:QUD327840 RDZ327839:RDZ327840 RNV327839:RNV327840 RXR327839:RXR327840 SHN327839:SHN327840 SRJ327839:SRJ327840 TBF327839:TBF327840 TLB327839:TLB327840 TUX327839:TUX327840 UET327839:UET327840 UOP327839:UOP327840 UYL327839:UYL327840 VIH327839:VIH327840 VSD327839:VSD327840 WBZ327839:WBZ327840 WLV327839:WLV327840 WVR327839:WVR327840 J393375:J393376 JF393375:JF393376 TB393375:TB393376 ACX393375:ACX393376 AMT393375:AMT393376 AWP393375:AWP393376 BGL393375:BGL393376 BQH393375:BQH393376 CAD393375:CAD393376 CJZ393375:CJZ393376 CTV393375:CTV393376 DDR393375:DDR393376 DNN393375:DNN393376 DXJ393375:DXJ393376 EHF393375:EHF393376 ERB393375:ERB393376 FAX393375:FAX393376 FKT393375:FKT393376 FUP393375:FUP393376 GEL393375:GEL393376 GOH393375:GOH393376 GYD393375:GYD393376 HHZ393375:HHZ393376 HRV393375:HRV393376 IBR393375:IBR393376 ILN393375:ILN393376 IVJ393375:IVJ393376 JFF393375:JFF393376 JPB393375:JPB393376 JYX393375:JYX393376 KIT393375:KIT393376 KSP393375:KSP393376 LCL393375:LCL393376 LMH393375:LMH393376 LWD393375:LWD393376 MFZ393375:MFZ393376 MPV393375:MPV393376 MZR393375:MZR393376 NJN393375:NJN393376 NTJ393375:NTJ393376 ODF393375:ODF393376 ONB393375:ONB393376 OWX393375:OWX393376 PGT393375:PGT393376 PQP393375:PQP393376 QAL393375:QAL393376 QKH393375:QKH393376 QUD393375:QUD393376 RDZ393375:RDZ393376 RNV393375:RNV393376 RXR393375:RXR393376 SHN393375:SHN393376 SRJ393375:SRJ393376 TBF393375:TBF393376 TLB393375:TLB393376 TUX393375:TUX393376 UET393375:UET393376 UOP393375:UOP393376 UYL393375:UYL393376 VIH393375:VIH393376 VSD393375:VSD393376 WBZ393375:WBZ393376 WLV393375:WLV393376 WVR393375:WVR393376 J458911:J458912 JF458911:JF458912 TB458911:TB458912 ACX458911:ACX458912 AMT458911:AMT458912 AWP458911:AWP458912 BGL458911:BGL458912 BQH458911:BQH458912 CAD458911:CAD458912 CJZ458911:CJZ458912 CTV458911:CTV458912 DDR458911:DDR458912 DNN458911:DNN458912 DXJ458911:DXJ458912 EHF458911:EHF458912 ERB458911:ERB458912 FAX458911:FAX458912 FKT458911:FKT458912 FUP458911:FUP458912 GEL458911:GEL458912 GOH458911:GOH458912 GYD458911:GYD458912 HHZ458911:HHZ458912 HRV458911:HRV458912 IBR458911:IBR458912 ILN458911:ILN458912 IVJ458911:IVJ458912 JFF458911:JFF458912 JPB458911:JPB458912 JYX458911:JYX458912 KIT458911:KIT458912 KSP458911:KSP458912 LCL458911:LCL458912 LMH458911:LMH458912 LWD458911:LWD458912 MFZ458911:MFZ458912 MPV458911:MPV458912 MZR458911:MZR458912 NJN458911:NJN458912 NTJ458911:NTJ458912 ODF458911:ODF458912 ONB458911:ONB458912 OWX458911:OWX458912 PGT458911:PGT458912 PQP458911:PQP458912 QAL458911:QAL458912 QKH458911:QKH458912 QUD458911:QUD458912 RDZ458911:RDZ458912 RNV458911:RNV458912 RXR458911:RXR458912 SHN458911:SHN458912 SRJ458911:SRJ458912 TBF458911:TBF458912 TLB458911:TLB458912 TUX458911:TUX458912 UET458911:UET458912 UOP458911:UOP458912 UYL458911:UYL458912 VIH458911:VIH458912 VSD458911:VSD458912 WBZ458911:WBZ458912 WLV458911:WLV458912 WVR458911:WVR458912 J524447:J524448 JF524447:JF524448 TB524447:TB524448 ACX524447:ACX524448 AMT524447:AMT524448 AWP524447:AWP524448 BGL524447:BGL524448 BQH524447:BQH524448 CAD524447:CAD524448 CJZ524447:CJZ524448 CTV524447:CTV524448 DDR524447:DDR524448 DNN524447:DNN524448 DXJ524447:DXJ524448 EHF524447:EHF524448 ERB524447:ERB524448 FAX524447:FAX524448 FKT524447:FKT524448 FUP524447:FUP524448 GEL524447:GEL524448 GOH524447:GOH524448 GYD524447:GYD524448 HHZ524447:HHZ524448 HRV524447:HRV524448 IBR524447:IBR524448 ILN524447:ILN524448 IVJ524447:IVJ524448 JFF524447:JFF524448 JPB524447:JPB524448 JYX524447:JYX524448 KIT524447:KIT524448 KSP524447:KSP524448 LCL524447:LCL524448 LMH524447:LMH524448 LWD524447:LWD524448 MFZ524447:MFZ524448 MPV524447:MPV524448 MZR524447:MZR524448 NJN524447:NJN524448 NTJ524447:NTJ524448 ODF524447:ODF524448 ONB524447:ONB524448 OWX524447:OWX524448 PGT524447:PGT524448 PQP524447:PQP524448 QAL524447:QAL524448 QKH524447:QKH524448 QUD524447:QUD524448 RDZ524447:RDZ524448 RNV524447:RNV524448 RXR524447:RXR524448 SHN524447:SHN524448 SRJ524447:SRJ524448 TBF524447:TBF524448 TLB524447:TLB524448 TUX524447:TUX524448 UET524447:UET524448 UOP524447:UOP524448 UYL524447:UYL524448 VIH524447:VIH524448 VSD524447:VSD524448 WBZ524447:WBZ524448 WLV524447:WLV524448 WVR524447:WVR524448 J589983:J589984 JF589983:JF589984 TB589983:TB589984 ACX589983:ACX589984 AMT589983:AMT589984 AWP589983:AWP589984 BGL589983:BGL589984 BQH589983:BQH589984 CAD589983:CAD589984 CJZ589983:CJZ589984 CTV589983:CTV589984 DDR589983:DDR589984 DNN589983:DNN589984 DXJ589983:DXJ589984 EHF589983:EHF589984 ERB589983:ERB589984 FAX589983:FAX589984 FKT589983:FKT589984 FUP589983:FUP589984 GEL589983:GEL589984 GOH589983:GOH589984 GYD589983:GYD589984 HHZ589983:HHZ589984 HRV589983:HRV589984 IBR589983:IBR589984 ILN589983:ILN589984 IVJ589983:IVJ589984 JFF589983:JFF589984 JPB589983:JPB589984 JYX589983:JYX589984 KIT589983:KIT589984 KSP589983:KSP589984 LCL589983:LCL589984 LMH589983:LMH589984 LWD589983:LWD589984 MFZ589983:MFZ589984 MPV589983:MPV589984 MZR589983:MZR589984 NJN589983:NJN589984 NTJ589983:NTJ589984 ODF589983:ODF589984 ONB589983:ONB589984 OWX589983:OWX589984 PGT589983:PGT589984 PQP589983:PQP589984 QAL589983:QAL589984 QKH589983:QKH589984 QUD589983:QUD589984 RDZ589983:RDZ589984 RNV589983:RNV589984 RXR589983:RXR589984 SHN589983:SHN589984 SRJ589983:SRJ589984 TBF589983:TBF589984 TLB589983:TLB589984 TUX589983:TUX589984 UET589983:UET589984 UOP589983:UOP589984 UYL589983:UYL589984 VIH589983:VIH589984 VSD589983:VSD589984 WBZ589983:WBZ589984 WLV589983:WLV589984 WVR589983:WVR589984 J655519:J655520 JF655519:JF655520 TB655519:TB655520 ACX655519:ACX655520 AMT655519:AMT655520 AWP655519:AWP655520 BGL655519:BGL655520 BQH655519:BQH655520 CAD655519:CAD655520 CJZ655519:CJZ655520 CTV655519:CTV655520 DDR655519:DDR655520 DNN655519:DNN655520 DXJ655519:DXJ655520 EHF655519:EHF655520 ERB655519:ERB655520 FAX655519:FAX655520 FKT655519:FKT655520 FUP655519:FUP655520 GEL655519:GEL655520 GOH655519:GOH655520 GYD655519:GYD655520 HHZ655519:HHZ655520 HRV655519:HRV655520 IBR655519:IBR655520 ILN655519:ILN655520 IVJ655519:IVJ655520 JFF655519:JFF655520 JPB655519:JPB655520 JYX655519:JYX655520 KIT655519:KIT655520 KSP655519:KSP655520 LCL655519:LCL655520 LMH655519:LMH655520 LWD655519:LWD655520 MFZ655519:MFZ655520 MPV655519:MPV655520 MZR655519:MZR655520 NJN655519:NJN655520 NTJ655519:NTJ655520 ODF655519:ODF655520 ONB655519:ONB655520 OWX655519:OWX655520 PGT655519:PGT655520 PQP655519:PQP655520 QAL655519:QAL655520 QKH655519:QKH655520 QUD655519:QUD655520 RDZ655519:RDZ655520 RNV655519:RNV655520 RXR655519:RXR655520 SHN655519:SHN655520 SRJ655519:SRJ655520 TBF655519:TBF655520 TLB655519:TLB655520 TUX655519:TUX655520 UET655519:UET655520 UOP655519:UOP655520 UYL655519:UYL655520 VIH655519:VIH655520 VSD655519:VSD655520 WBZ655519:WBZ655520 WLV655519:WLV655520 WVR655519:WVR655520 J721055:J721056 JF721055:JF721056 TB721055:TB721056 ACX721055:ACX721056 AMT721055:AMT721056 AWP721055:AWP721056 BGL721055:BGL721056 BQH721055:BQH721056 CAD721055:CAD721056 CJZ721055:CJZ721056 CTV721055:CTV721056 DDR721055:DDR721056 DNN721055:DNN721056 DXJ721055:DXJ721056 EHF721055:EHF721056 ERB721055:ERB721056 FAX721055:FAX721056 FKT721055:FKT721056 FUP721055:FUP721056 GEL721055:GEL721056 GOH721055:GOH721056 GYD721055:GYD721056 HHZ721055:HHZ721056 HRV721055:HRV721056 IBR721055:IBR721056 ILN721055:ILN721056 IVJ721055:IVJ721056 JFF721055:JFF721056 JPB721055:JPB721056 JYX721055:JYX721056 KIT721055:KIT721056 KSP721055:KSP721056 LCL721055:LCL721056 LMH721055:LMH721056 LWD721055:LWD721056 MFZ721055:MFZ721056 MPV721055:MPV721056 MZR721055:MZR721056 NJN721055:NJN721056 NTJ721055:NTJ721056 ODF721055:ODF721056 ONB721055:ONB721056 OWX721055:OWX721056 PGT721055:PGT721056 PQP721055:PQP721056 QAL721055:QAL721056 QKH721055:QKH721056 QUD721055:QUD721056 RDZ721055:RDZ721056 RNV721055:RNV721056 RXR721055:RXR721056 SHN721055:SHN721056 SRJ721055:SRJ721056 TBF721055:TBF721056 TLB721055:TLB721056 TUX721055:TUX721056 UET721055:UET721056 UOP721055:UOP721056 UYL721055:UYL721056 VIH721055:VIH721056 VSD721055:VSD721056 WBZ721055:WBZ721056 WLV721055:WLV721056 WVR721055:WVR721056 J786591:J786592 JF786591:JF786592 TB786591:TB786592 ACX786591:ACX786592 AMT786591:AMT786592 AWP786591:AWP786592 BGL786591:BGL786592 BQH786591:BQH786592 CAD786591:CAD786592 CJZ786591:CJZ786592 CTV786591:CTV786592 DDR786591:DDR786592 DNN786591:DNN786592 DXJ786591:DXJ786592 EHF786591:EHF786592 ERB786591:ERB786592 FAX786591:FAX786592 FKT786591:FKT786592 FUP786591:FUP786592 GEL786591:GEL786592 GOH786591:GOH786592 GYD786591:GYD786592 HHZ786591:HHZ786592 HRV786591:HRV786592 IBR786591:IBR786592 ILN786591:ILN786592 IVJ786591:IVJ786592 JFF786591:JFF786592 JPB786591:JPB786592 JYX786591:JYX786592 KIT786591:KIT786592 KSP786591:KSP786592 LCL786591:LCL786592 LMH786591:LMH786592 LWD786591:LWD786592 MFZ786591:MFZ786592 MPV786591:MPV786592 MZR786591:MZR786592 NJN786591:NJN786592 NTJ786591:NTJ786592 ODF786591:ODF786592 ONB786591:ONB786592 OWX786591:OWX786592 PGT786591:PGT786592 PQP786591:PQP786592 QAL786591:QAL786592 QKH786591:QKH786592 QUD786591:QUD786592 RDZ786591:RDZ786592 RNV786591:RNV786592 RXR786591:RXR786592 SHN786591:SHN786592 SRJ786591:SRJ786592 TBF786591:TBF786592 TLB786591:TLB786592 TUX786591:TUX786592 UET786591:UET786592 UOP786591:UOP786592 UYL786591:UYL786592 VIH786591:VIH786592 VSD786591:VSD786592 WBZ786591:WBZ786592 WLV786591:WLV786592 WVR786591:WVR786592 J852127:J852128 JF852127:JF852128 TB852127:TB852128 ACX852127:ACX852128 AMT852127:AMT852128 AWP852127:AWP852128 BGL852127:BGL852128 BQH852127:BQH852128 CAD852127:CAD852128 CJZ852127:CJZ852128 CTV852127:CTV852128 DDR852127:DDR852128 DNN852127:DNN852128 DXJ852127:DXJ852128 EHF852127:EHF852128 ERB852127:ERB852128 FAX852127:FAX852128 FKT852127:FKT852128 FUP852127:FUP852128 GEL852127:GEL852128 GOH852127:GOH852128 GYD852127:GYD852128 HHZ852127:HHZ852128 HRV852127:HRV852128 IBR852127:IBR852128 ILN852127:ILN852128 IVJ852127:IVJ852128 JFF852127:JFF852128 JPB852127:JPB852128 JYX852127:JYX852128 KIT852127:KIT852128 KSP852127:KSP852128 LCL852127:LCL852128 LMH852127:LMH852128 LWD852127:LWD852128 MFZ852127:MFZ852128 MPV852127:MPV852128 MZR852127:MZR852128 NJN852127:NJN852128 NTJ852127:NTJ852128 ODF852127:ODF852128 ONB852127:ONB852128 OWX852127:OWX852128 PGT852127:PGT852128 PQP852127:PQP852128 QAL852127:QAL852128 QKH852127:QKH852128 QUD852127:QUD852128 RDZ852127:RDZ852128 RNV852127:RNV852128 RXR852127:RXR852128 SHN852127:SHN852128 SRJ852127:SRJ852128 TBF852127:TBF852128 TLB852127:TLB852128 TUX852127:TUX852128 UET852127:UET852128 UOP852127:UOP852128 UYL852127:UYL852128 VIH852127:VIH852128 VSD852127:VSD852128 WBZ852127:WBZ852128 WLV852127:WLV852128 WVR852127:WVR852128 J917663:J917664 JF917663:JF917664 TB917663:TB917664 ACX917663:ACX917664 AMT917663:AMT917664 AWP917663:AWP917664 BGL917663:BGL917664 BQH917663:BQH917664 CAD917663:CAD917664 CJZ917663:CJZ917664 CTV917663:CTV917664 DDR917663:DDR917664 DNN917663:DNN917664 DXJ917663:DXJ917664 EHF917663:EHF917664 ERB917663:ERB917664 FAX917663:FAX917664 FKT917663:FKT917664 FUP917663:FUP917664 GEL917663:GEL917664 GOH917663:GOH917664 GYD917663:GYD917664 HHZ917663:HHZ917664 HRV917663:HRV917664 IBR917663:IBR917664 ILN917663:ILN917664 IVJ917663:IVJ917664 JFF917663:JFF917664 JPB917663:JPB917664 JYX917663:JYX917664 KIT917663:KIT917664 KSP917663:KSP917664 LCL917663:LCL917664 LMH917663:LMH917664 LWD917663:LWD917664 MFZ917663:MFZ917664 MPV917663:MPV917664 MZR917663:MZR917664 NJN917663:NJN917664 NTJ917663:NTJ917664 ODF917663:ODF917664 ONB917663:ONB917664 OWX917663:OWX917664 PGT917663:PGT917664 PQP917663:PQP917664 QAL917663:QAL917664 QKH917663:QKH917664 QUD917663:QUD917664 RDZ917663:RDZ917664 RNV917663:RNV917664 RXR917663:RXR917664 SHN917663:SHN917664 SRJ917663:SRJ917664 TBF917663:TBF917664 TLB917663:TLB917664 TUX917663:TUX917664 UET917663:UET917664 UOP917663:UOP917664 UYL917663:UYL917664 VIH917663:VIH917664 VSD917663:VSD917664 WBZ917663:WBZ917664 WLV917663:WLV917664 WVR917663:WVR917664 J983199:J983200 JF983199:JF983200 TB983199:TB983200 ACX983199:ACX983200 AMT983199:AMT983200 AWP983199:AWP983200 BGL983199:BGL983200 BQH983199:BQH983200 CAD983199:CAD983200 CJZ983199:CJZ983200 CTV983199:CTV983200 DDR983199:DDR983200 DNN983199:DNN983200 DXJ983199:DXJ983200 EHF983199:EHF983200 ERB983199:ERB983200 FAX983199:FAX983200 FKT983199:FKT983200 FUP983199:FUP983200 GEL983199:GEL983200 GOH983199:GOH983200 GYD983199:GYD983200 HHZ983199:HHZ983200 HRV983199:HRV983200 IBR983199:IBR983200 ILN983199:ILN983200 IVJ983199:IVJ983200 JFF983199:JFF983200 JPB983199:JPB983200 JYX983199:JYX983200 KIT983199:KIT983200 KSP983199:KSP983200 LCL983199:LCL983200 LMH983199:LMH983200 LWD983199:LWD983200 MFZ983199:MFZ983200 MPV983199:MPV983200 MZR983199:MZR983200 NJN983199:NJN983200 NTJ983199:NTJ983200 ODF983199:ODF983200 ONB983199:ONB983200 OWX983199:OWX983200 PGT983199:PGT983200 PQP983199:PQP983200 QAL983199:QAL983200 QKH983199:QKH983200 QUD983199:QUD983200 RDZ983199:RDZ983200 RNV983199:RNV983200 RXR983199:RXR983200 SHN983199:SHN983200 SRJ983199:SRJ983200 TBF983199:TBF983200 TLB983199:TLB983200 TUX983199:TUX983200 UET983199:UET983200 UOP983199:UOP983200 UYL983199:UYL983200 VIH983199:VIH983200 VSD983199:VSD983200 WBZ983199:WBZ983200 WLV983199:WLV983200 WVR983199:WVR983200 J110:J111 JF110:JF111 TB110:TB111 ACX110:ACX111 AMT110:AMT111 AWP110:AWP111 BGL110:BGL111 BQH110:BQH111 CAD110:CAD111 CJZ110:CJZ111 CTV110:CTV111 DDR110:DDR111 DNN110:DNN111 DXJ110:DXJ111 EHF110:EHF111 ERB110:ERB111 FAX110:FAX111 FKT110:FKT111 FUP110:FUP111 GEL110:GEL111 GOH110:GOH111 GYD110:GYD111 HHZ110:HHZ111 HRV110:HRV111 IBR110:IBR111 ILN110:ILN111 IVJ110:IVJ111 JFF110:JFF111 JPB110:JPB111 JYX110:JYX111 KIT110:KIT111 KSP110:KSP111 LCL110:LCL111 LMH110:LMH111 LWD110:LWD111 MFZ110:MFZ111 MPV110:MPV111 MZR110:MZR111 NJN110:NJN111 NTJ110:NTJ111 ODF110:ODF111 ONB110:ONB111 OWX110:OWX111 PGT110:PGT111 PQP110:PQP111 QAL110:QAL111 QKH110:QKH111 QUD110:QUD111 RDZ110:RDZ111 RNV110:RNV111 RXR110:RXR111 SHN110:SHN111 SRJ110:SRJ111 TBF110:TBF111 TLB110:TLB111 TUX110:TUX111 UET110:UET111 UOP110:UOP111 UYL110:UYL111 VIH110:VIH111 VSD110:VSD111 WBZ110:WBZ111 WLV110:WLV111 WVR110:WVR111 J65646:J65647 JF65646:JF65647 TB65646:TB65647 ACX65646:ACX65647 AMT65646:AMT65647 AWP65646:AWP65647 BGL65646:BGL65647 BQH65646:BQH65647 CAD65646:CAD65647 CJZ65646:CJZ65647 CTV65646:CTV65647 DDR65646:DDR65647 DNN65646:DNN65647 DXJ65646:DXJ65647 EHF65646:EHF65647 ERB65646:ERB65647 FAX65646:FAX65647 FKT65646:FKT65647 FUP65646:FUP65647 GEL65646:GEL65647 GOH65646:GOH65647 GYD65646:GYD65647 HHZ65646:HHZ65647 HRV65646:HRV65647 IBR65646:IBR65647 ILN65646:ILN65647 IVJ65646:IVJ65647 JFF65646:JFF65647 JPB65646:JPB65647 JYX65646:JYX65647 KIT65646:KIT65647 KSP65646:KSP65647 LCL65646:LCL65647 LMH65646:LMH65647 LWD65646:LWD65647 MFZ65646:MFZ65647 MPV65646:MPV65647 MZR65646:MZR65647 NJN65646:NJN65647 NTJ65646:NTJ65647 ODF65646:ODF65647 ONB65646:ONB65647 OWX65646:OWX65647 PGT65646:PGT65647 PQP65646:PQP65647 QAL65646:QAL65647 QKH65646:QKH65647 QUD65646:QUD65647 RDZ65646:RDZ65647 RNV65646:RNV65647 RXR65646:RXR65647 SHN65646:SHN65647 SRJ65646:SRJ65647 TBF65646:TBF65647 TLB65646:TLB65647 TUX65646:TUX65647 UET65646:UET65647 UOP65646:UOP65647 UYL65646:UYL65647 VIH65646:VIH65647 VSD65646:VSD65647 WBZ65646:WBZ65647 WLV65646:WLV65647 WVR65646:WVR65647 J131182:J131183 JF131182:JF131183 TB131182:TB131183 ACX131182:ACX131183 AMT131182:AMT131183 AWP131182:AWP131183 BGL131182:BGL131183 BQH131182:BQH131183 CAD131182:CAD131183 CJZ131182:CJZ131183 CTV131182:CTV131183 DDR131182:DDR131183 DNN131182:DNN131183 DXJ131182:DXJ131183 EHF131182:EHF131183 ERB131182:ERB131183 FAX131182:FAX131183 FKT131182:FKT131183 FUP131182:FUP131183 GEL131182:GEL131183 GOH131182:GOH131183 GYD131182:GYD131183 HHZ131182:HHZ131183 HRV131182:HRV131183 IBR131182:IBR131183 ILN131182:ILN131183 IVJ131182:IVJ131183 JFF131182:JFF131183 JPB131182:JPB131183 JYX131182:JYX131183 KIT131182:KIT131183 KSP131182:KSP131183 LCL131182:LCL131183 LMH131182:LMH131183 LWD131182:LWD131183 MFZ131182:MFZ131183 MPV131182:MPV131183 MZR131182:MZR131183 NJN131182:NJN131183 NTJ131182:NTJ131183 ODF131182:ODF131183 ONB131182:ONB131183 OWX131182:OWX131183 PGT131182:PGT131183 PQP131182:PQP131183 QAL131182:QAL131183 QKH131182:QKH131183 QUD131182:QUD131183 RDZ131182:RDZ131183 RNV131182:RNV131183 RXR131182:RXR131183 SHN131182:SHN131183 SRJ131182:SRJ131183 TBF131182:TBF131183 TLB131182:TLB131183 TUX131182:TUX131183 UET131182:UET131183 UOP131182:UOP131183 UYL131182:UYL131183 VIH131182:VIH131183 VSD131182:VSD131183 WBZ131182:WBZ131183 WLV131182:WLV131183 WVR131182:WVR131183 J196718:J196719 JF196718:JF196719 TB196718:TB196719 ACX196718:ACX196719 AMT196718:AMT196719 AWP196718:AWP196719 BGL196718:BGL196719 BQH196718:BQH196719 CAD196718:CAD196719 CJZ196718:CJZ196719 CTV196718:CTV196719 DDR196718:DDR196719 DNN196718:DNN196719 DXJ196718:DXJ196719 EHF196718:EHF196719 ERB196718:ERB196719 FAX196718:FAX196719 FKT196718:FKT196719 FUP196718:FUP196719 GEL196718:GEL196719 GOH196718:GOH196719 GYD196718:GYD196719 HHZ196718:HHZ196719 HRV196718:HRV196719 IBR196718:IBR196719 ILN196718:ILN196719 IVJ196718:IVJ196719 JFF196718:JFF196719 JPB196718:JPB196719 JYX196718:JYX196719 KIT196718:KIT196719 KSP196718:KSP196719 LCL196718:LCL196719 LMH196718:LMH196719 LWD196718:LWD196719 MFZ196718:MFZ196719 MPV196718:MPV196719 MZR196718:MZR196719 NJN196718:NJN196719 NTJ196718:NTJ196719 ODF196718:ODF196719 ONB196718:ONB196719 OWX196718:OWX196719 PGT196718:PGT196719 PQP196718:PQP196719 QAL196718:QAL196719 QKH196718:QKH196719 QUD196718:QUD196719 RDZ196718:RDZ196719 RNV196718:RNV196719 RXR196718:RXR196719 SHN196718:SHN196719 SRJ196718:SRJ196719 TBF196718:TBF196719 TLB196718:TLB196719 TUX196718:TUX196719 UET196718:UET196719 UOP196718:UOP196719 UYL196718:UYL196719 VIH196718:VIH196719 VSD196718:VSD196719 WBZ196718:WBZ196719 WLV196718:WLV196719 WVR196718:WVR196719 J262254:J262255 JF262254:JF262255 TB262254:TB262255 ACX262254:ACX262255 AMT262254:AMT262255 AWP262254:AWP262255 BGL262254:BGL262255 BQH262254:BQH262255 CAD262254:CAD262255 CJZ262254:CJZ262255 CTV262254:CTV262255 DDR262254:DDR262255 DNN262254:DNN262255 DXJ262254:DXJ262255 EHF262254:EHF262255 ERB262254:ERB262255 FAX262254:FAX262255 FKT262254:FKT262255 FUP262254:FUP262255 GEL262254:GEL262255 GOH262254:GOH262255 GYD262254:GYD262255 HHZ262254:HHZ262255 HRV262254:HRV262255 IBR262254:IBR262255 ILN262254:ILN262255 IVJ262254:IVJ262255 JFF262254:JFF262255 JPB262254:JPB262255 JYX262254:JYX262255 KIT262254:KIT262255 KSP262254:KSP262255 LCL262254:LCL262255 LMH262254:LMH262255 LWD262254:LWD262255 MFZ262254:MFZ262255 MPV262254:MPV262255 MZR262254:MZR262255 NJN262254:NJN262255 NTJ262254:NTJ262255 ODF262254:ODF262255 ONB262254:ONB262255 OWX262254:OWX262255 PGT262254:PGT262255 PQP262254:PQP262255 QAL262254:QAL262255 QKH262254:QKH262255 QUD262254:QUD262255 RDZ262254:RDZ262255 RNV262254:RNV262255 RXR262254:RXR262255 SHN262254:SHN262255 SRJ262254:SRJ262255 TBF262254:TBF262255 TLB262254:TLB262255 TUX262254:TUX262255 UET262254:UET262255 UOP262254:UOP262255 UYL262254:UYL262255 VIH262254:VIH262255 VSD262254:VSD262255 WBZ262254:WBZ262255 WLV262254:WLV262255 WVR262254:WVR262255 J327790:J327791 JF327790:JF327791 TB327790:TB327791 ACX327790:ACX327791 AMT327790:AMT327791 AWP327790:AWP327791 BGL327790:BGL327791 BQH327790:BQH327791 CAD327790:CAD327791 CJZ327790:CJZ327791 CTV327790:CTV327791 DDR327790:DDR327791 DNN327790:DNN327791 DXJ327790:DXJ327791 EHF327790:EHF327791 ERB327790:ERB327791 FAX327790:FAX327791 FKT327790:FKT327791 FUP327790:FUP327791 GEL327790:GEL327791 GOH327790:GOH327791 GYD327790:GYD327791 HHZ327790:HHZ327791 HRV327790:HRV327791 IBR327790:IBR327791 ILN327790:ILN327791 IVJ327790:IVJ327791 JFF327790:JFF327791 JPB327790:JPB327791 JYX327790:JYX327791 KIT327790:KIT327791 KSP327790:KSP327791 LCL327790:LCL327791 LMH327790:LMH327791 LWD327790:LWD327791 MFZ327790:MFZ327791 MPV327790:MPV327791 MZR327790:MZR327791 NJN327790:NJN327791 NTJ327790:NTJ327791 ODF327790:ODF327791 ONB327790:ONB327791 OWX327790:OWX327791 PGT327790:PGT327791 PQP327790:PQP327791 QAL327790:QAL327791 QKH327790:QKH327791 QUD327790:QUD327791 RDZ327790:RDZ327791 RNV327790:RNV327791 RXR327790:RXR327791 SHN327790:SHN327791 SRJ327790:SRJ327791 TBF327790:TBF327791 TLB327790:TLB327791 TUX327790:TUX327791 UET327790:UET327791 UOP327790:UOP327791 UYL327790:UYL327791 VIH327790:VIH327791 VSD327790:VSD327791 WBZ327790:WBZ327791 WLV327790:WLV327791 WVR327790:WVR327791 J393326:J393327 JF393326:JF393327 TB393326:TB393327 ACX393326:ACX393327 AMT393326:AMT393327 AWP393326:AWP393327 BGL393326:BGL393327 BQH393326:BQH393327 CAD393326:CAD393327 CJZ393326:CJZ393327 CTV393326:CTV393327 DDR393326:DDR393327 DNN393326:DNN393327 DXJ393326:DXJ393327 EHF393326:EHF393327 ERB393326:ERB393327 FAX393326:FAX393327 FKT393326:FKT393327 FUP393326:FUP393327 GEL393326:GEL393327 GOH393326:GOH393327 GYD393326:GYD393327 HHZ393326:HHZ393327 HRV393326:HRV393327 IBR393326:IBR393327 ILN393326:ILN393327 IVJ393326:IVJ393327 JFF393326:JFF393327 JPB393326:JPB393327 JYX393326:JYX393327 KIT393326:KIT393327 KSP393326:KSP393327 LCL393326:LCL393327 LMH393326:LMH393327 LWD393326:LWD393327 MFZ393326:MFZ393327 MPV393326:MPV393327 MZR393326:MZR393327 NJN393326:NJN393327 NTJ393326:NTJ393327 ODF393326:ODF393327 ONB393326:ONB393327 OWX393326:OWX393327 PGT393326:PGT393327 PQP393326:PQP393327 QAL393326:QAL393327 QKH393326:QKH393327 QUD393326:QUD393327 RDZ393326:RDZ393327 RNV393326:RNV393327 RXR393326:RXR393327 SHN393326:SHN393327 SRJ393326:SRJ393327 TBF393326:TBF393327 TLB393326:TLB393327 TUX393326:TUX393327 UET393326:UET393327 UOP393326:UOP393327 UYL393326:UYL393327 VIH393326:VIH393327 VSD393326:VSD393327 WBZ393326:WBZ393327 WLV393326:WLV393327 WVR393326:WVR393327 J458862:J458863 JF458862:JF458863 TB458862:TB458863 ACX458862:ACX458863 AMT458862:AMT458863 AWP458862:AWP458863 BGL458862:BGL458863 BQH458862:BQH458863 CAD458862:CAD458863 CJZ458862:CJZ458863 CTV458862:CTV458863 DDR458862:DDR458863 DNN458862:DNN458863 DXJ458862:DXJ458863 EHF458862:EHF458863 ERB458862:ERB458863 FAX458862:FAX458863 FKT458862:FKT458863 FUP458862:FUP458863 GEL458862:GEL458863 GOH458862:GOH458863 GYD458862:GYD458863 HHZ458862:HHZ458863 HRV458862:HRV458863 IBR458862:IBR458863 ILN458862:ILN458863 IVJ458862:IVJ458863 JFF458862:JFF458863 JPB458862:JPB458863 JYX458862:JYX458863 KIT458862:KIT458863 KSP458862:KSP458863 LCL458862:LCL458863 LMH458862:LMH458863 LWD458862:LWD458863 MFZ458862:MFZ458863 MPV458862:MPV458863 MZR458862:MZR458863 NJN458862:NJN458863 NTJ458862:NTJ458863 ODF458862:ODF458863 ONB458862:ONB458863 OWX458862:OWX458863 PGT458862:PGT458863 PQP458862:PQP458863 QAL458862:QAL458863 QKH458862:QKH458863 QUD458862:QUD458863 RDZ458862:RDZ458863 RNV458862:RNV458863 RXR458862:RXR458863 SHN458862:SHN458863 SRJ458862:SRJ458863 TBF458862:TBF458863 TLB458862:TLB458863 TUX458862:TUX458863 UET458862:UET458863 UOP458862:UOP458863 UYL458862:UYL458863 VIH458862:VIH458863 VSD458862:VSD458863 WBZ458862:WBZ458863 WLV458862:WLV458863 WVR458862:WVR458863 J524398:J524399 JF524398:JF524399 TB524398:TB524399 ACX524398:ACX524399 AMT524398:AMT524399 AWP524398:AWP524399 BGL524398:BGL524399 BQH524398:BQH524399 CAD524398:CAD524399 CJZ524398:CJZ524399 CTV524398:CTV524399 DDR524398:DDR524399 DNN524398:DNN524399 DXJ524398:DXJ524399 EHF524398:EHF524399 ERB524398:ERB524399 FAX524398:FAX524399 FKT524398:FKT524399 FUP524398:FUP524399 GEL524398:GEL524399 GOH524398:GOH524399 GYD524398:GYD524399 HHZ524398:HHZ524399 HRV524398:HRV524399 IBR524398:IBR524399 ILN524398:ILN524399 IVJ524398:IVJ524399 JFF524398:JFF524399 JPB524398:JPB524399 JYX524398:JYX524399 KIT524398:KIT524399 KSP524398:KSP524399 LCL524398:LCL524399 LMH524398:LMH524399 LWD524398:LWD524399 MFZ524398:MFZ524399 MPV524398:MPV524399 MZR524398:MZR524399 NJN524398:NJN524399 NTJ524398:NTJ524399 ODF524398:ODF524399 ONB524398:ONB524399 OWX524398:OWX524399 PGT524398:PGT524399 PQP524398:PQP524399 QAL524398:QAL524399 QKH524398:QKH524399 QUD524398:QUD524399 RDZ524398:RDZ524399 RNV524398:RNV524399 RXR524398:RXR524399 SHN524398:SHN524399 SRJ524398:SRJ524399 TBF524398:TBF524399 TLB524398:TLB524399 TUX524398:TUX524399 UET524398:UET524399 UOP524398:UOP524399 UYL524398:UYL524399 VIH524398:VIH524399 VSD524398:VSD524399 WBZ524398:WBZ524399 WLV524398:WLV524399 WVR524398:WVR524399 J589934:J589935 JF589934:JF589935 TB589934:TB589935 ACX589934:ACX589935 AMT589934:AMT589935 AWP589934:AWP589935 BGL589934:BGL589935 BQH589934:BQH589935 CAD589934:CAD589935 CJZ589934:CJZ589935 CTV589934:CTV589935 DDR589934:DDR589935 DNN589934:DNN589935 DXJ589934:DXJ589935 EHF589934:EHF589935 ERB589934:ERB589935 FAX589934:FAX589935 FKT589934:FKT589935 FUP589934:FUP589935 GEL589934:GEL589935 GOH589934:GOH589935 GYD589934:GYD589935 HHZ589934:HHZ589935 HRV589934:HRV589935 IBR589934:IBR589935 ILN589934:ILN589935 IVJ589934:IVJ589935 JFF589934:JFF589935 JPB589934:JPB589935 JYX589934:JYX589935 KIT589934:KIT589935 KSP589934:KSP589935 LCL589934:LCL589935 LMH589934:LMH589935 LWD589934:LWD589935 MFZ589934:MFZ589935 MPV589934:MPV589935 MZR589934:MZR589935 NJN589934:NJN589935 NTJ589934:NTJ589935 ODF589934:ODF589935 ONB589934:ONB589935 OWX589934:OWX589935 PGT589934:PGT589935 PQP589934:PQP589935 QAL589934:QAL589935 QKH589934:QKH589935 QUD589934:QUD589935 RDZ589934:RDZ589935 RNV589934:RNV589935 RXR589934:RXR589935 SHN589934:SHN589935 SRJ589934:SRJ589935 TBF589934:TBF589935 TLB589934:TLB589935 TUX589934:TUX589935 UET589934:UET589935 UOP589934:UOP589935 UYL589934:UYL589935 VIH589934:VIH589935 VSD589934:VSD589935 WBZ589934:WBZ589935 WLV589934:WLV589935 WVR589934:WVR589935 J655470:J655471 JF655470:JF655471 TB655470:TB655471 ACX655470:ACX655471 AMT655470:AMT655471 AWP655470:AWP655471 BGL655470:BGL655471 BQH655470:BQH655471 CAD655470:CAD655471 CJZ655470:CJZ655471 CTV655470:CTV655471 DDR655470:DDR655471 DNN655470:DNN655471 DXJ655470:DXJ655471 EHF655470:EHF655471 ERB655470:ERB655471 FAX655470:FAX655471 FKT655470:FKT655471 FUP655470:FUP655471 GEL655470:GEL655471 GOH655470:GOH655471 GYD655470:GYD655471 HHZ655470:HHZ655471 HRV655470:HRV655471 IBR655470:IBR655471 ILN655470:ILN655471 IVJ655470:IVJ655471 JFF655470:JFF655471 JPB655470:JPB655471 JYX655470:JYX655471 KIT655470:KIT655471 KSP655470:KSP655471 LCL655470:LCL655471 LMH655470:LMH655471 LWD655470:LWD655471 MFZ655470:MFZ655471 MPV655470:MPV655471 MZR655470:MZR655471 NJN655470:NJN655471 NTJ655470:NTJ655471 ODF655470:ODF655471 ONB655470:ONB655471 OWX655470:OWX655471 PGT655470:PGT655471 PQP655470:PQP655471 QAL655470:QAL655471 QKH655470:QKH655471 QUD655470:QUD655471 RDZ655470:RDZ655471 RNV655470:RNV655471 RXR655470:RXR655471 SHN655470:SHN655471 SRJ655470:SRJ655471 TBF655470:TBF655471 TLB655470:TLB655471 TUX655470:TUX655471 UET655470:UET655471 UOP655470:UOP655471 UYL655470:UYL655471 VIH655470:VIH655471 VSD655470:VSD655471 WBZ655470:WBZ655471 WLV655470:WLV655471 WVR655470:WVR655471 J721006:J721007 JF721006:JF721007 TB721006:TB721007 ACX721006:ACX721007 AMT721006:AMT721007 AWP721006:AWP721007 BGL721006:BGL721007 BQH721006:BQH721007 CAD721006:CAD721007 CJZ721006:CJZ721007 CTV721006:CTV721007 DDR721006:DDR721007 DNN721006:DNN721007 DXJ721006:DXJ721007 EHF721006:EHF721007 ERB721006:ERB721007 FAX721006:FAX721007 FKT721006:FKT721007 FUP721006:FUP721007 GEL721006:GEL721007 GOH721006:GOH721007 GYD721006:GYD721007 HHZ721006:HHZ721007 HRV721006:HRV721007 IBR721006:IBR721007 ILN721006:ILN721007 IVJ721006:IVJ721007 JFF721006:JFF721007 JPB721006:JPB721007 JYX721006:JYX721007 KIT721006:KIT721007 KSP721006:KSP721007 LCL721006:LCL721007 LMH721006:LMH721007 LWD721006:LWD721007 MFZ721006:MFZ721007 MPV721006:MPV721007 MZR721006:MZR721007 NJN721006:NJN721007 NTJ721006:NTJ721007 ODF721006:ODF721007 ONB721006:ONB721007 OWX721006:OWX721007 PGT721006:PGT721007 PQP721006:PQP721007 QAL721006:QAL721007 QKH721006:QKH721007 QUD721006:QUD721007 RDZ721006:RDZ721007 RNV721006:RNV721007 RXR721006:RXR721007 SHN721006:SHN721007 SRJ721006:SRJ721007 TBF721006:TBF721007 TLB721006:TLB721007 TUX721006:TUX721007 UET721006:UET721007 UOP721006:UOP721007 UYL721006:UYL721007 VIH721006:VIH721007 VSD721006:VSD721007 WBZ721006:WBZ721007 WLV721006:WLV721007 WVR721006:WVR721007 J786542:J786543 JF786542:JF786543 TB786542:TB786543 ACX786542:ACX786543 AMT786542:AMT786543 AWP786542:AWP786543 BGL786542:BGL786543 BQH786542:BQH786543 CAD786542:CAD786543 CJZ786542:CJZ786543 CTV786542:CTV786543 DDR786542:DDR786543 DNN786542:DNN786543 DXJ786542:DXJ786543 EHF786542:EHF786543 ERB786542:ERB786543 FAX786542:FAX786543 FKT786542:FKT786543 FUP786542:FUP786543 GEL786542:GEL786543 GOH786542:GOH786543 GYD786542:GYD786543 HHZ786542:HHZ786543 HRV786542:HRV786543 IBR786542:IBR786543 ILN786542:ILN786543 IVJ786542:IVJ786543 JFF786542:JFF786543 JPB786542:JPB786543 JYX786542:JYX786543 KIT786542:KIT786543 KSP786542:KSP786543 LCL786542:LCL786543 LMH786542:LMH786543 LWD786542:LWD786543 MFZ786542:MFZ786543 MPV786542:MPV786543 MZR786542:MZR786543 NJN786542:NJN786543 NTJ786542:NTJ786543 ODF786542:ODF786543 ONB786542:ONB786543 OWX786542:OWX786543 PGT786542:PGT786543 PQP786542:PQP786543 QAL786542:QAL786543 QKH786542:QKH786543 QUD786542:QUD786543 RDZ786542:RDZ786543 RNV786542:RNV786543 RXR786542:RXR786543 SHN786542:SHN786543 SRJ786542:SRJ786543 TBF786542:TBF786543 TLB786542:TLB786543 TUX786542:TUX786543 UET786542:UET786543 UOP786542:UOP786543 UYL786542:UYL786543 VIH786542:VIH786543 VSD786542:VSD786543 WBZ786542:WBZ786543 WLV786542:WLV786543 WVR786542:WVR786543 J852078:J852079 JF852078:JF852079 TB852078:TB852079 ACX852078:ACX852079 AMT852078:AMT852079 AWP852078:AWP852079 BGL852078:BGL852079 BQH852078:BQH852079 CAD852078:CAD852079 CJZ852078:CJZ852079 CTV852078:CTV852079 DDR852078:DDR852079 DNN852078:DNN852079 DXJ852078:DXJ852079 EHF852078:EHF852079 ERB852078:ERB852079 FAX852078:FAX852079 FKT852078:FKT852079 FUP852078:FUP852079 GEL852078:GEL852079 GOH852078:GOH852079 GYD852078:GYD852079 HHZ852078:HHZ852079 HRV852078:HRV852079 IBR852078:IBR852079 ILN852078:ILN852079 IVJ852078:IVJ852079 JFF852078:JFF852079 JPB852078:JPB852079 JYX852078:JYX852079 KIT852078:KIT852079 KSP852078:KSP852079 LCL852078:LCL852079 LMH852078:LMH852079 LWD852078:LWD852079 MFZ852078:MFZ852079 MPV852078:MPV852079 MZR852078:MZR852079 NJN852078:NJN852079 NTJ852078:NTJ852079 ODF852078:ODF852079 ONB852078:ONB852079 OWX852078:OWX852079 PGT852078:PGT852079 PQP852078:PQP852079 QAL852078:QAL852079 QKH852078:QKH852079 QUD852078:QUD852079 RDZ852078:RDZ852079 RNV852078:RNV852079 RXR852078:RXR852079 SHN852078:SHN852079 SRJ852078:SRJ852079 TBF852078:TBF852079 TLB852078:TLB852079 TUX852078:TUX852079 UET852078:UET852079 UOP852078:UOP852079 UYL852078:UYL852079 VIH852078:VIH852079 VSD852078:VSD852079 WBZ852078:WBZ852079 WLV852078:WLV852079 WVR852078:WVR852079 J917614:J917615 JF917614:JF917615 TB917614:TB917615 ACX917614:ACX917615 AMT917614:AMT917615 AWP917614:AWP917615 BGL917614:BGL917615 BQH917614:BQH917615 CAD917614:CAD917615 CJZ917614:CJZ917615 CTV917614:CTV917615 DDR917614:DDR917615 DNN917614:DNN917615 DXJ917614:DXJ917615 EHF917614:EHF917615 ERB917614:ERB917615 FAX917614:FAX917615 FKT917614:FKT917615 FUP917614:FUP917615 GEL917614:GEL917615 GOH917614:GOH917615 GYD917614:GYD917615 HHZ917614:HHZ917615 HRV917614:HRV917615 IBR917614:IBR917615 ILN917614:ILN917615 IVJ917614:IVJ917615 JFF917614:JFF917615 JPB917614:JPB917615 JYX917614:JYX917615 KIT917614:KIT917615 KSP917614:KSP917615 LCL917614:LCL917615 LMH917614:LMH917615 LWD917614:LWD917615 MFZ917614:MFZ917615 MPV917614:MPV917615 MZR917614:MZR917615 NJN917614:NJN917615 NTJ917614:NTJ917615 ODF917614:ODF917615 ONB917614:ONB917615 OWX917614:OWX917615 PGT917614:PGT917615 PQP917614:PQP917615 QAL917614:QAL917615 QKH917614:QKH917615 QUD917614:QUD917615 RDZ917614:RDZ917615 RNV917614:RNV917615 RXR917614:RXR917615 SHN917614:SHN917615 SRJ917614:SRJ917615 TBF917614:TBF917615 TLB917614:TLB917615 TUX917614:TUX917615 UET917614:UET917615 UOP917614:UOP917615 UYL917614:UYL917615 VIH917614:VIH917615 VSD917614:VSD917615 WBZ917614:WBZ917615 WLV917614:WLV917615 WVR917614:WVR917615 J983150:J983151 JF983150:JF983151 TB983150:TB983151 ACX983150:ACX983151 AMT983150:AMT983151 AWP983150:AWP983151 BGL983150:BGL983151 BQH983150:BQH983151 CAD983150:CAD983151 CJZ983150:CJZ983151 CTV983150:CTV983151 DDR983150:DDR983151 DNN983150:DNN983151 DXJ983150:DXJ983151 EHF983150:EHF983151 ERB983150:ERB983151 FAX983150:FAX983151 FKT983150:FKT983151 FUP983150:FUP983151 GEL983150:GEL983151 GOH983150:GOH983151 GYD983150:GYD983151 HHZ983150:HHZ983151 HRV983150:HRV983151 IBR983150:IBR983151 ILN983150:ILN983151 IVJ983150:IVJ983151 JFF983150:JFF983151 JPB983150:JPB983151 JYX983150:JYX983151 KIT983150:KIT983151 KSP983150:KSP983151 LCL983150:LCL983151 LMH983150:LMH983151 LWD983150:LWD983151 MFZ983150:MFZ983151 MPV983150:MPV983151 MZR983150:MZR983151 NJN983150:NJN983151 NTJ983150:NTJ983151 ODF983150:ODF983151 ONB983150:ONB983151 OWX983150:OWX983151 PGT983150:PGT983151 PQP983150:PQP983151 QAL983150:QAL983151 QKH983150:QKH983151 QUD983150:QUD983151 RDZ983150:RDZ983151 RNV983150:RNV983151 RXR983150:RXR983151 SHN983150:SHN983151 SRJ983150:SRJ983151 TBF983150:TBF983151 TLB983150:TLB983151 TUX983150:TUX983151 UET983150:UET983151 UOP983150:UOP983151 UYL983150:UYL983151 VIH983150:VIH983151 VSD983150:VSD983151 WBZ983150:WBZ983151 WLV983150:WLV983151 WVR983150:WVR983151" xr:uid="{FCE0A27D-FEA2-4826-AE20-CC891C020DDF}"/>
  </dataValidations>
  <pageMargins left="0.2" right="0.2" top="0.36" bottom="0.41" header="0.3" footer="0.3"/>
  <pageSetup paperSize="9" scale="7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928A0-1655-42DF-B9A2-28519055CFD2}">
  <dimension ref="A1:G26"/>
  <sheetViews>
    <sheetView workbookViewId="0">
      <selection activeCell="D2" sqref="D2"/>
    </sheetView>
  </sheetViews>
  <sheetFormatPr defaultRowHeight="19.5"/>
  <cols>
    <col min="1" max="1" width="6.75" style="545" customWidth="1"/>
    <col min="2" max="2" width="6.375" style="545" bestFit="1" customWidth="1"/>
    <col min="3" max="3" width="12.5" style="545" bestFit="1" customWidth="1"/>
    <col min="4" max="4" width="25.625" style="545" bestFit="1" customWidth="1"/>
    <col min="5" max="5" width="5.875" style="545" bestFit="1" customWidth="1"/>
    <col min="6" max="6" width="24.75" style="545" customWidth="1"/>
    <col min="7" max="7" width="15.875" style="545" bestFit="1" customWidth="1"/>
    <col min="8" max="256" width="9" style="545"/>
    <col min="257" max="257" width="6.75" style="545" customWidth="1"/>
    <col min="258" max="258" width="6.375" style="545" bestFit="1" customWidth="1"/>
    <col min="259" max="259" width="12.5" style="545" bestFit="1" customWidth="1"/>
    <col min="260" max="260" width="25.625" style="545" bestFit="1" customWidth="1"/>
    <col min="261" max="261" width="5.875" style="545" bestFit="1" customWidth="1"/>
    <col min="262" max="262" width="24.75" style="545" customWidth="1"/>
    <col min="263" max="263" width="15.875" style="545" bestFit="1" customWidth="1"/>
    <col min="264" max="512" width="9" style="545"/>
    <col min="513" max="513" width="6.75" style="545" customWidth="1"/>
    <col min="514" max="514" width="6.375" style="545" bestFit="1" customWidth="1"/>
    <col min="515" max="515" width="12.5" style="545" bestFit="1" customWidth="1"/>
    <col min="516" max="516" width="25.625" style="545" bestFit="1" customWidth="1"/>
    <col min="517" max="517" width="5.875" style="545" bestFit="1" customWidth="1"/>
    <col min="518" max="518" width="24.75" style="545" customWidth="1"/>
    <col min="519" max="519" width="15.875" style="545" bestFit="1" customWidth="1"/>
    <col min="520" max="768" width="9" style="545"/>
    <col min="769" max="769" width="6.75" style="545" customWidth="1"/>
    <col min="770" max="770" width="6.375" style="545" bestFit="1" customWidth="1"/>
    <col min="771" max="771" width="12.5" style="545" bestFit="1" customWidth="1"/>
    <col min="772" max="772" width="25.625" style="545" bestFit="1" customWidth="1"/>
    <col min="773" max="773" width="5.875" style="545" bestFit="1" customWidth="1"/>
    <col min="774" max="774" width="24.75" style="545" customWidth="1"/>
    <col min="775" max="775" width="15.875" style="545" bestFit="1" customWidth="1"/>
    <col min="776" max="1024" width="9" style="545"/>
    <col min="1025" max="1025" width="6.75" style="545" customWidth="1"/>
    <col min="1026" max="1026" width="6.375" style="545" bestFit="1" customWidth="1"/>
    <col min="1027" max="1027" width="12.5" style="545" bestFit="1" customWidth="1"/>
    <col min="1028" max="1028" width="25.625" style="545" bestFit="1" customWidth="1"/>
    <col min="1029" max="1029" width="5.875" style="545" bestFit="1" customWidth="1"/>
    <col min="1030" max="1030" width="24.75" style="545" customWidth="1"/>
    <col min="1031" max="1031" width="15.875" style="545" bestFit="1" customWidth="1"/>
    <col min="1032" max="1280" width="9" style="545"/>
    <col min="1281" max="1281" width="6.75" style="545" customWidth="1"/>
    <col min="1282" max="1282" width="6.375" style="545" bestFit="1" customWidth="1"/>
    <col min="1283" max="1283" width="12.5" style="545" bestFit="1" customWidth="1"/>
    <col min="1284" max="1284" width="25.625" style="545" bestFit="1" customWidth="1"/>
    <col min="1285" max="1285" width="5.875" style="545" bestFit="1" customWidth="1"/>
    <col min="1286" max="1286" width="24.75" style="545" customWidth="1"/>
    <col min="1287" max="1287" width="15.875" style="545" bestFit="1" customWidth="1"/>
    <col min="1288" max="1536" width="9" style="545"/>
    <col min="1537" max="1537" width="6.75" style="545" customWidth="1"/>
    <col min="1538" max="1538" width="6.375" style="545" bestFit="1" customWidth="1"/>
    <col min="1539" max="1539" width="12.5" style="545" bestFit="1" customWidth="1"/>
    <col min="1540" max="1540" width="25.625" style="545" bestFit="1" customWidth="1"/>
    <col min="1541" max="1541" width="5.875" style="545" bestFit="1" customWidth="1"/>
    <col min="1542" max="1542" width="24.75" style="545" customWidth="1"/>
    <col min="1543" max="1543" width="15.875" style="545" bestFit="1" customWidth="1"/>
    <col min="1544" max="1792" width="9" style="545"/>
    <col min="1793" max="1793" width="6.75" style="545" customWidth="1"/>
    <col min="1794" max="1794" width="6.375" style="545" bestFit="1" customWidth="1"/>
    <col min="1795" max="1795" width="12.5" style="545" bestFit="1" customWidth="1"/>
    <col min="1796" max="1796" width="25.625" style="545" bestFit="1" customWidth="1"/>
    <col min="1797" max="1797" width="5.875" style="545" bestFit="1" customWidth="1"/>
    <col min="1798" max="1798" width="24.75" style="545" customWidth="1"/>
    <col min="1799" max="1799" width="15.875" style="545" bestFit="1" customWidth="1"/>
    <col min="1800" max="2048" width="9" style="545"/>
    <col min="2049" max="2049" width="6.75" style="545" customWidth="1"/>
    <col min="2050" max="2050" width="6.375" style="545" bestFit="1" customWidth="1"/>
    <col min="2051" max="2051" width="12.5" style="545" bestFit="1" customWidth="1"/>
    <col min="2052" max="2052" width="25.625" style="545" bestFit="1" customWidth="1"/>
    <col min="2053" max="2053" width="5.875" style="545" bestFit="1" customWidth="1"/>
    <col min="2054" max="2054" width="24.75" style="545" customWidth="1"/>
    <col min="2055" max="2055" width="15.875" style="545" bestFit="1" customWidth="1"/>
    <col min="2056" max="2304" width="9" style="545"/>
    <col min="2305" max="2305" width="6.75" style="545" customWidth="1"/>
    <col min="2306" max="2306" width="6.375" style="545" bestFit="1" customWidth="1"/>
    <col min="2307" max="2307" width="12.5" style="545" bestFit="1" customWidth="1"/>
    <col min="2308" max="2308" width="25.625" style="545" bestFit="1" customWidth="1"/>
    <col min="2309" max="2309" width="5.875" style="545" bestFit="1" customWidth="1"/>
    <col min="2310" max="2310" width="24.75" style="545" customWidth="1"/>
    <col min="2311" max="2311" width="15.875" style="545" bestFit="1" customWidth="1"/>
    <col min="2312" max="2560" width="9" style="545"/>
    <col min="2561" max="2561" width="6.75" style="545" customWidth="1"/>
    <col min="2562" max="2562" width="6.375" style="545" bestFit="1" customWidth="1"/>
    <col min="2563" max="2563" width="12.5" style="545" bestFit="1" customWidth="1"/>
    <col min="2564" max="2564" width="25.625" style="545" bestFit="1" customWidth="1"/>
    <col min="2565" max="2565" width="5.875" style="545" bestFit="1" customWidth="1"/>
    <col min="2566" max="2566" width="24.75" style="545" customWidth="1"/>
    <col min="2567" max="2567" width="15.875" style="545" bestFit="1" customWidth="1"/>
    <col min="2568" max="2816" width="9" style="545"/>
    <col min="2817" max="2817" width="6.75" style="545" customWidth="1"/>
    <col min="2818" max="2818" width="6.375" style="545" bestFit="1" customWidth="1"/>
    <col min="2819" max="2819" width="12.5" style="545" bestFit="1" customWidth="1"/>
    <col min="2820" max="2820" width="25.625" style="545" bestFit="1" customWidth="1"/>
    <col min="2821" max="2821" width="5.875" style="545" bestFit="1" customWidth="1"/>
    <col min="2822" max="2822" width="24.75" style="545" customWidth="1"/>
    <col min="2823" max="2823" width="15.875" style="545" bestFit="1" customWidth="1"/>
    <col min="2824" max="3072" width="9" style="545"/>
    <col min="3073" max="3073" width="6.75" style="545" customWidth="1"/>
    <col min="3074" max="3074" width="6.375" style="545" bestFit="1" customWidth="1"/>
    <col min="3075" max="3075" width="12.5" style="545" bestFit="1" customWidth="1"/>
    <col min="3076" max="3076" width="25.625" style="545" bestFit="1" customWidth="1"/>
    <col min="3077" max="3077" width="5.875" style="545" bestFit="1" customWidth="1"/>
    <col min="3078" max="3078" width="24.75" style="545" customWidth="1"/>
    <col min="3079" max="3079" width="15.875" style="545" bestFit="1" customWidth="1"/>
    <col min="3080" max="3328" width="9" style="545"/>
    <col min="3329" max="3329" width="6.75" style="545" customWidth="1"/>
    <col min="3330" max="3330" width="6.375" style="545" bestFit="1" customWidth="1"/>
    <col min="3331" max="3331" width="12.5" style="545" bestFit="1" customWidth="1"/>
    <col min="3332" max="3332" width="25.625" style="545" bestFit="1" customWidth="1"/>
    <col min="3333" max="3333" width="5.875" style="545" bestFit="1" customWidth="1"/>
    <col min="3334" max="3334" width="24.75" style="545" customWidth="1"/>
    <col min="3335" max="3335" width="15.875" style="545" bestFit="1" customWidth="1"/>
    <col min="3336" max="3584" width="9" style="545"/>
    <col min="3585" max="3585" width="6.75" style="545" customWidth="1"/>
    <col min="3586" max="3586" width="6.375" style="545" bestFit="1" customWidth="1"/>
    <col min="3587" max="3587" width="12.5" style="545" bestFit="1" customWidth="1"/>
    <col min="3588" max="3588" width="25.625" style="545" bestFit="1" customWidth="1"/>
    <col min="3589" max="3589" width="5.875" style="545" bestFit="1" customWidth="1"/>
    <col min="3590" max="3590" width="24.75" style="545" customWidth="1"/>
    <col min="3591" max="3591" width="15.875" style="545" bestFit="1" customWidth="1"/>
    <col min="3592" max="3840" width="9" style="545"/>
    <col min="3841" max="3841" width="6.75" style="545" customWidth="1"/>
    <col min="3842" max="3842" width="6.375" style="545" bestFit="1" customWidth="1"/>
    <col min="3843" max="3843" width="12.5" style="545" bestFit="1" customWidth="1"/>
    <col min="3844" max="3844" width="25.625" style="545" bestFit="1" customWidth="1"/>
    <col min="3845" max="3845" width="5.875" style="545" bestFit="1" customWidth="1"/>
    <col min="3846" max="3846" width="24.75" style="545" customWidth="1"/>
    <col min="3847" max="3847" width="15.875" style="545" bestFit="1" customWidth="1"/>
    <col min="3848" max="4096" width="9" style="545"/>
    <col min="4097" max="4097" width="6.75" style="545" customWidth="1"/>
    <col min="4098" max="4098" width="6.375" style="545" bestFit="1" customWidth="1"/>
    <col min="4099" max="4099" width="12.5" style="545" bestFit="1" customWidth="1"/>
    <col min="4100" max="4100" width="25.625" style="545" bestFit="1" customWidth="1"/>
    <col min="4101" max="4101" width="5.875" style="545" bestFit="1" customWidth="1"/>
    <col min="4102" max="4102" width="24.75" style="545" customWidth="1"/>
    <col min="4103" max="4103" width="15.875" style="545" bestFit="1" customWidth="1"/>
    <col min="4104" max="4352" width="9" style="545"/>
    <col min="4353" max="4353" width="6.75" style="545" customWidth="1"/>
    <col min="4354" max="4354" width="6.375" style="545" bestFit="1" customWidth="1"/>
    <col min="4355" max="4355" width="12.5" style="545" bestFit="1" customWidth="1"/>
    <col min="4356" max="4356" width="25.625" style="545" bestFit="1" customWidth="1"/>
    <col min="4357" max="4357" width="5.875" style="545" bestFit="1" customWidth="1"/>
    <col min="4358" max="4358" width="24.75" style="545" customWidth="1"/>
    <col min="4359" max="4359" width="15.875" style="545" bestFit="1" customWidth="1"/>
    <col min="4360" max="4608" width="9" style="545"/>
    <col min="4609" max="4609" width="6.75" style="545" customWidth="1"/>
    <col min="4610" max="4610" width="6.375" style="545" bestFit="1" customWidth="1"/>
    <col min="4611" max="4611" width="12.5" style="545" bestFit="1" customWidth="1"/>
    <col min="4612" max="4612" width="25.625" style="545" bestFit="1" customWidth="1"/>
    <col min="4613" max="4613" width="5.875" style="545" bestFit="1" customWidth="1"/>
    <col min="4614" max="4614" width="24.75" style="545" customWidth="1"/>
    <col min="4615" max="4615" width="15.875" style="545" bestFit="1" customWidth="1"/>
    <col min="4616" max="4864" width="9" style="545"/>
    <col min="4865" max="4865" width="6.75" style="545" customWidth="1"/>
    <col min="4866" max="4866" width="6.375" style="545" bestFit="1" customWidth="1"/>
    <col min="4867" max="4867" width="12.5" style="545" bestFit="1" customWidth="1"/>
    <col min="4868" max="4868" width="25.625" style="545" bestFit="1" customWidth="1"/>
    <col min="4869" max="4869" width="5.875" style="545" bestFit="1" customWidth="1"/>
    <col min="4870" max="4870" width="24.75" style="545" customWidth="1"/>
    <col min="4871" max="4871" width="15.875" style="545" bestFit="1" customWidth="1"/>
    <col min="4872" max="5120" width="9" style="545"/>
    <col min="5121" max="5121" width="6.75" style="545" customWidth="1"/>
    <col min="5122" max="5122" width="6.375" style="545" bestFit="1" customWidth="1"/>
    <col min="5123" max="5123" width="12.5" style="545" bestFit="1" customWidth="1"/>
    <col min="5124" max="5124" width="25.625" style="545" bestFit="1" customWidth="1"/>
    <col min="5125" max="5125" width="5.875" style="545" bestFit="1" customWidth="1"/>
    <col min="5126" max="5126" width="24.75" style="545" customWidth="1"/>
    <col min="5127" max="5127" width="15.875" style="545" bestFit="1" customWidth="1"/>
    <col min="5128" max="5376" width="9" style="545"/>
    <col min="5377" max="5377" width="6.75" style="545" customWidth="1"/>
    <col min="5378" max="5378" width="6.375" style="545" bestFit="1" customWidth="1"/>
    <col min="5379" max="5379" width="12.5" style="545" bestFit="1" customWidth="1"/>
    <col min="5380" max="5380" width="25.625" style="545" bestFit="1" customWidth="1"/>
    <col min="5381" max="5381" width="5.875" style="545" bestFit="1" customWidth="1"/>
    <col min="5382" max="5382" width="24.75" style="545" customWidth="1"/>
    <col min="5383" max="5383" width="15.875" style="545" bestFit="1" customWidth="1"/>
    <col min="5384" max="5632" width="9" style="545"/>
    <col min="5633" max="5633" width="6.75" style="545" customWidth="1"/>
    <col min="5634" max="5634" width="6.375" style="545" bestFit="1" customWidth="1"/>
    <col min="5635" max="5635" width="12.5" style="545" bestFit="1" customWidth="1"/>
    <col min="5636" max="5636" width="25.625" style="545" bestFit="1" customWidth="1"/>
    <col min="5637" max="5637" width="5.875" style="545" bestFit="1" customWidth="1"/>
    <col min="5638" max="5638" width="24.75" style="545" customWidth="1"/>
    <col min="5639" max="5639" width="15.875" style="545" bestFit="1" customWidth="1"/>
    <col min="5640" max="5888" width="9" style="545"/>
    <col min="5889" max="5889" width="6.75" style="545" customWidth="1"/>
    <col min="5890" max="5890" width="6.375" style="545" bestFit="1" customWidth="1"/>
    <col min="5891" max="5891" width="12.5" style="545" bestFit="1" customWidth="1"/>
    <col min="5892" max="5892" width="25.625" style="545" bestFit="1" customWidth="1"/>
    <col min="5893" max="5893" width="5.875" style="545" bestFit="1" customWidth="1"/>
    <col min="5894" max="5894" width="24.75" style="545" customWidth="1"/>
    <col min="5895" max="5895" width="15.875" style="545" bestFit="1" customWidth="1"/>
    <col min="5896" max="6144" width="9" style="545"/>
    <col min="6145" max="6145" width="6.75" style="545" customWidth="1"/>
    <col min="6146" max="6146" width="6.375" style="545" bestFit="1" customWidth="1"/>
    <col min="6147" max="6147" width="12.5" style="545" bestFit="1" customWidth="1"/>
    <col min="6148" max="6148" width="25.625" style="545" bestFit="1" customWidth="1"/>
    <col min="6149" max="6149" width="5.875" style="545" bestFit="1" customWidth="1"/>
    <col min="6150" max="6150" width="24.75" style="545" customWidth="1"/>
    <col min="6151" max="6151" width="15.875" style="545" bestFit="1" customWidth="1"/>
    <col min="6152" max="6400" width="9" style="545"/>
    <col min="6401" max="6401" width="6.75" style="545" customWidth="1"/>
    <col min="6402" max="6402" width="6.375" style="545" bestFit="1" customWidth="1"/>
    <col min="6403" max="6403" width="12.5" style="545" bestFit="1" customWidth="1"/>
    <col min="6404" max="6404" width="25.625" style="545" bestFit="1" customWidth="1"/>
    <col min="6405" max="6405" width="5.875" style="545" bestFit="1" customWidth="1"/>
    <col min="6406" max="6406" width="24.75" style="545" customWidth="1"/>
    <col min="6407" max="6407" width="15.875" style="545" bestFit="1" customWidth="1"/>
    <col min="6408" max="6656" width="9" style="545"/>
    <col min="6657" max="6657" width="6.75" style="545" customWidth="1"/>
    <col min="6658" max="6658" width="6.375" style="545" bestFit="1" customWidth="1"/>
    <col min="6659" max="6659" width="12.5" style="545" bestFit="1" customWidth="1"/>
    <col min="6660" max="6660" width="25.625" style="545" bestFit="1" customWidth="1"/>
    <col min="6661" max="6661" width="5.875" style="545" bestFit="1" customWidth="1"/>
    <col min="6662" max="6662" width="24.75" style="545" customWidth="1"/>
    <col min="6663" max="6663" width="15.875" style="545" bestFit="1" customWidth="1"/>
    <col min="6664" max="6912" width="9" style="545"/>
    <col min="6913" max="6913" width="6.75" style="545" customWidth="1"/>
    <col min="6914" max="6914" width="6.375" style="545" bestFit="1" customWidth="1"/>
    <col min="6915" max="6915" width="12.5" style="545" bestFit="1" customWidth="1"/>
    <col min="6916" max="6916" width="25.625" style="545" bestFit="1" customWidth="1"/>
    <col min="6917" max="6917" width="5.875" style="545" bestFit="1" customWidth="1"/>
    <col min="6918" max="6918" width="24.75" style="545" customWidth="1"/>
    <col min="6919" max="6919" width="15.875" style="545" bestFit="1" customWidth="1"/>
    <col min="6920" max="7168" width="9" style="545"/>
    <col min="7169" max="7169" width="6.75" style="545" customWidth="1"/>
    <col min="7170" max="7170" width="6.375" style="545" bestFit="1" customWidth="1"/>
    <col min="7171" max="7171" width="12.5" style="545" bestFit="1" customWidth="1"/>
    <col min="7172" max="7172" width="25.625" style="545" bestFit="1" customWidth="1"/>
    <col min="7173" max="7173" width="5.875" style="545" bestFit="1" customWidth="1"/>
    <col min="7174" max="7174" width="24.75" style="545" customWidth="1"/>
    <col min="7175" max="7175" width="15.875" style="545" bestFit="1" customWidth="1"/>
    <col min="7176" max="7424" width="9" style="545"/>
    <col min="7425" max="7425" width="6.75" style="545" customWidth="1"/>
    <col min="7426" max="7426" width="6.375" style="545" bestFit="1" customWidth="1"/>
    <col min="7427" max="7427" width="12.5" style="545" bestFit="1" customWidth="1"/>
    <col min="7428" max="7428" width="25.625" style="545" bestFit="1" customWidth="1"/>
    <col min="7429" max="7429" width="5.875" style="545" bestFit="1" customWidth="1"/>
    <col min="7430" max="7430" width="24.75" style="545" customWidth="1"/>
    <col min="7431" max="7431" width="15.875" style="545" bestFit="1" customWidth="1"/>
    <col min="7432" max="7680" width="9" style="545"/>
    <col min="7681" max="7681" width="6.75" style="545" customWidth="1"/>
    <col min="7682" max="7682" width="6.375" style="545" bestFit="1" customWidth="1"/>
    <col min="7683" max="7683" width="12.5" style="545" bestFit="1" customWidth="1"/>
    <col min="7684" max="7684" width="25.625" style="545" bestFit="1" customWidth="1"/>
    <col min="7685" max="7685" width="5.875" style="545" bestFit="1" customWidth="1"/>
    <col min="7686" max="7686" width="24.75" style="545" customWidth="1"/>
    <col min="7687" max="7687" width="15.875" style="545" bestFit="1" customWidth="1"/>
    <col min="7688" max="7936" width="9" style="545"/>
    <col min="7937" max="7937" width="6.75" style="545" customWidth="1"/>
    <col min="7938" max="7938" width="6.375" style="545" bestFit="1" customWidth="1"/>
    <col min="7939" max="7939" width="12.5" style="545" bestFit="1" customWidth="1"/>
    <col min="7940" max="7940" width="25.625" style="545" bestFit="1" customWidth="1"/>
    <col min="7941" max="7941" width="5.875" style="545" bestFit="1" customWidth="1"/>
    <col min="7942" max="7942" width="24.75" style="545" customWidth="1"/>
    <col min="7943" max="7943" width="15.875" style="545" bestFit="1" customWidth="1"/>
    <col min="7944" max="8192" width="9" style="545"/>
    <col min="8193" max="8193" width="6.75" style="545" customWidth="1"/>
    <col min="8194" max="8194" width="6.375" style="545" bestFit="1" customWidth="1"/>
    <col min="8195" max="8195" width="12.5" style="545" bestFit="1" customWidth="1"/>
    <col min="8196" max="8196" width="25.625" style="545" bestFit="1" customWidth="1"/>
    <col min="8197" max="8197" width="5.875" style="545" bestFit="1" customWidth="1"/>
    <col min="8198" max="8198" width="24.75" style="545" customWidth="1"/>
    <col min="8199" max="8199" width="15.875" style="545" bestFit="1" customWidth="1"/>
    <col min="8200" max="8448" width="9" style="545"/>
    <col min="8449" max="8449" width="6.75" style="545" customWidth="1"/>
    <col min="8450" max="8450" width="6.375" style="545" bestFit="1" customWidth="1"/>
    <col min="8451" max="8451" width="12.5" style="545" bestFit="1" customWidth="1"/>
    <col min="8452" max="8452" width="25.625" style="545" bestFit="1" customWidth="1"/>
    <col min="8453" max="8453" width="5.875" style="545" bestFit="1" customWidth="1"/>
    <col min="8454" max="8454" width="24.75" style="545" customWidth="1"/>
    <col min="8455" max="8455" width="15.875" style="545" bestFit="1" customWidth="1"/>
    <col min="8456" max="8704" width="9" style="545"/>
    <col min="8705" max="8705" width="6.75" style="545" customWidth="1"/>
    <col min="8706" max="8706" width="6.375" style="545" bestFit="1" customWidth="1"/>
    <col min="8707" max="8707" width="12.5" style="545" bestFit="1" customWidth="1"/>
    <col min="8708" max="8708" width="25.625" style="545" bestFit="1" customWidth="1"/>
    <col min="8709" max="8709" width="5.875" style="545" bestFit="1" customWidth="1"/>
    <col min="8710" max="8710" width="24.75" style="545" customWidth="1"/>
    <col min="8711" max="8711" width="15.875" style="545" bestFit="1" customWidth="1"/>
    <col min="8712" max="8960" width="9" style="545"/>
    <col min="8961" max="8961" width="6.75" style="545" customWidth="1"/>
    <col min="8962" max="8962" width="6.375" style="545" bestFit="1" customWidth="1"/>
    <col min="8963" max="8963" width="12.5" style="545" bestFit="1" customWidth="1"/>
    <col min="8964" max="8964" width="25.625" style="545" bestFit="1" customWidth="1"/>
    <col min="8965" max="8965" width="5.875" style="545" bestFit="1" customWidth="1"/>
    <col min="8966" max="8966" width="24.75" style="545" customWidth="1"/>
    <col min="8967" max="8967" width="15.875" style="545" bestFit="1" customWidth="1"/>
    <col min="8968" max="9216" width="9" style="545"/>
    <col min="9217" max="9217" width="6.75" style="545" customWidth="1"/>
    <col min="9218" max="9218" width="6.375" style="545" bestFit="1" customWidth="1"/>
    <col min="9219" max="9219" width="12.5" style="545" bestFit="1" customWidth="1"/>
    <col min="9220" max="9220" width="25.625" style="545" bestFit="1" customWidth="1"/>
    <col min="9221" max="9221" width="5.875" style="545" bestFit="1" customWidth="1"/>
    <col min="9222" max="9222" width="24.75" style="545" customWidth="1"/>
    <col min="9223" max="9223" width="15.875" style="545" bestFit="1" customWidth="1"/>
    <col min="9224" max="9472" width="9" style="545"/>
    <col min="9473" max="9473" width="6.75" style="545" customWidth="1"/>
    <col min="9474" max="9474" width="6.375" style="545" bestFit="1" customWidth="1"/>
    <col min="9475" max="9475" width="12.5" style="545" bestFit="1" customWidth="1"/>
    <col min="9476" max="9476" width="25.625" style="545" bestFit="1" customWidth="1"/>
    <col min="9477" max="9477" width="5.875" style="545" bestFit="1" customWidth="1"/>
    <col min="9478" max="9478" width="24.75" style="545" customWidth="1"/>
    <col min="9479" max="9479" width="15.875" style="545" bestFit="1" customWidth="1"/>
    <col min="9480" max="9728" width="9" style="545"/>
    <col min="9729" max="9729" width="6.75" style="545" customWidth="1"/>
    <col min="9730" max="9730" width="6.375" style="545" bestFit="1" customWidth="1"/>
    <col min="9731" max="9731" width="12.5" style="545" bestFit="1" customWidth="1"/>
    <col min="9732" max="9732" width="25.625" style="545" bestFit="1" customWidth="1"/>
    <col min="9733" max="9733" width="5.875" style="545" bestFit="1" customWidth="1"/>
    <col min="9734" max="9734" width="24.75" style="545" customWidth="1"/>
    <col min="9735" max="9735" width="15.875" style="545" bestFit="1" customWidth="1"/>
    <col min="9736" max="9984" width="9" style="545"/>
    <col min="9985" max="9985" width="6.75" style="545" customWidth="1"/>
    <col min="9986" max="9986" width="6.375" style="545" bestFit="1" customWidth="1"/>
    <col min="9987" max="9987" width="12.5" style="545" bestFit="1" customWidth="1"/>
    <col min="9988" max="9988" width="25.625" style="545" bestFit="1" customWidth="1"/>
    <col min="9989" max="9989" width="5.875" style="545" bestFit="1" customWidth="1"/>
    <col min="9990" max="9990" width="24.75" style="545" customWidth="1"/>
    <col min="9991" max="9991" width="15.875" style="545" bestFit="1" customWidth="1"/>
    <col min="9992" max="10240" width="9" style="545"/>
    <col min="10241" max="10241" width="6.75" style="545" customWidth="1"/>
    <col min="10242" max="10242" width="6.375" style="545" bestFit="1" customWidth="1"/>
    <col min="10243" max="10243" width="12.5" style="545" bestFit="1" customWidth="1"/>
    <col min="10244" max="10244" width="25.625" style="545" bestFit="1" customWidth="1"/>
    <col min="10245" max="10245" width="5.875" style="545" bestFit="1" customWidth="1"/>
    <col min="10246" max="10246" width="24.75" style="545" customWidth="1"/>
    <col min="10247" max="10247" width="15.875" style="545" bestFit="1" customWidth="1"/>
    <col min="10248" max="10496" width="9" style="545"/>
    <col min="10497" max="10497" width="6.75" style="545" customWidth="1"/>
    <col min="10498" max="10498" width="6.375" style="545" bestFit="1" customWidth="1"/>
    <col min="10499" max="10499" width="12.5" style="545" bestFit="1" customWidth="1"/>
    <col min="10500" max="10500" width="25.625" style="545" bestFit="1" customWidth="1"/>
    <col min="10501" max="10501" width="5.875" style="545" bestFit="1" customWidth="1"/>
    <col min="10502" max="10502" width="24.75" style="545" customWidth="1"/>
    <col min="10503" max="10503" width="15.875" style="545" bestFit="1" customWidth="1"/>
    <col min="10504" max="10752" width="9" style="545"/>
    <col min="10753" max="10753" width="6.75" style="545" customWidth="1"/>
    <col min="10754" max="10754" width="6.375" style="545" bestFit="1" customWidth="1"/>
    <col min="10755" max="10755" width="12.5" style="545" bestFit="1" customWidth="1"/>
    <col min="10756" max="10756" width="25.625" style="545" bestFit="1" customWidth="1"/>
    <col min="10757" max="10757" width="5.875" style="545" bestFit="1" customWidth="1"/>
    <col min="10758" max="10758" width="24.75" style="545" customWidth="1"/>
    <col min="10759" max="10759" width="15.875" style="545" bestFit="1" customWidth="1"/>
    <col min="10760" max="11008" width="9" style="545"/>
    <col min="11009" max="11009" width="6.75" style="545" customWidth="1"/>
    <col min="11010" max="11010" width="6.375" style="545" bestFit="1" customWidth="1"/>
    <col min="11011" max="11011" width="12.5" style="545" bestFit="1" customWidth="1"/>
    <col min="11012" max="11012" width="25.625" style="545" bestFit="1" customWidth="1"/>
    <col min="11013" max="11013" width="5.875" style="545" bestFit="1" customWidth="1"/>
    <col min="11014" max="11014" width="24.75" style="545" customWidth="1"/>
    <col min="11015" max="11015" width="15.875" style="545" bestFit="1" customWidth="1"/>
    <col min="11016" max="11264" width="9" style="545"/>
    <col min="11265" max="11265" width="6.75" style="545" customWidth="1"/>
    <col min="11266" max="11266" width="6.375" style="545" bestFit="1" customWidth="1"/>
    <col min="11267" max="11267" width="12.5" style="545" bestFit="1" customWidth="1"/>
    <col min="11268" max="11268" width="25.625" style="545" bestFit="1" customWidth="1"/>
    <col min="11269" max="11269" width="5.875" style="545" bestFit="1" customWidth="1"/>
    <col min="11270" max="11270" width="24.75" style="545" customWidth="1"/>
    <col min="11271" max="11271" width="15.875" style="545" bestFit="1" customWidth="1"/>
    <col min="11272" max="11520" width="9" style="545"/>
    <col min="11521" max="11521" width="6.75" style="545" customWidth="1"/>
    <col min="11522" max="11522" width="6.375" style="545" bestFit="1" customWidth="1"/>
    <col min="11523" max="11523" width="12.5" style="545" bestFit="1" customWidth="1"/>
    <col min="11524" max="11524" width="25.625" style="545" bestFit="1" customWidth="1"/>
    <col min="11525" max="11525" width="5.875" style="545" bestFit="1" customWidth="1"/>
    <col min="11526" max="11526" width="24.75" style="545" customWidth="1"/>
    <col min="11527" max="11527" width="15.875" style="545" bestFit="1" customWidth="1"/>
    <col min="11528" max="11776" width="9" style="545"/>
    <col min="11777" max="11777" width="6.75" style="545" customWidth="1"/>
    <col min="11778" max="11778" width="6.375" style="545" bestFit="1" customWidth="1"/>
    <col min="11779" max="11779" width="12.5" style="545" bestFit="1" customWidth="1"/>
    <col min="11780" max="11780" width="25.625" style="545" bestFit="1" customWidth="1"/>
    <col min="11781" max="11781" width="5.875" style="545" bestFit="1" customWidth="1"/>
    <col min="11782" max="11782" width="24.75" style="545" customWidth="1"/>
    <col min="11783" max="11783" width="15.875" style="545" bestFit="1" customWidth="1"/>
    <col min="11784" max="12032" width="9" style="545"/>
    <col min="12033" max="12033" width="6.75" style="545" customWidth="1"/>
    <col min="12034" max="12034" width="6.375" style="545" bestFit="1" customWidth="1"/>
    <col min="12035" max="12035" width="12.5" style="545" bestFit="1" customWidth="1"/>
    <col min="12036" max="12036" width="25.625" style="545" bestFit="1" customWidth="1"/>
    <col min="12037" max="12037" width="5.875" style="545" bestFit="1" customWidth="1"/>
    <col min="12038" max="12038" width="24.75" style="545" customWidth="1"/>
    <col min="12039" max="12039" width="15.875" style="545" bestFit="1" customWidth="1"/>
    <col min="12040" max="12288" width="9" style="545"/>
    <col min="12289" max="12289" width="6.75" style="545" customWidth="1"/>
    <col min="12290" max="12290" width="6.375" style="545" bestFit="1" customWidth="1"/>
    <col min="12291" max="12291" width="12.5" style="545" bestFit="1" customWidth="1"/>
    <col min="12292" max="12292" width="25.625" style="545" bestFit="1" customWidth="1"/>
    <col min="12293" max="12293" width="5.875" style="545" bestFit="1" customWidth="1"/>
    <col min="12294" max="12294" width="24.75" style="545" customWidth="1"/>
    <col min="12295" max="12295" width="15.875" style="545" bestFit="1" customWidth="1"/>
    <col min="12296" max="12544" width="9" style="545"/>
    <col min="12545" max="12545" width="6.75" style="545" customWidth="1"/>
    <col min="12546" max="12546" width="6.375" style="545" bestFit="1" customWidth="1"/>
    <col min="12547" max="12547" width="12.5" style="545" bestFit="1" customWidth="1"/>
    <col min="12548" max="12548" width="25.625" style="545" bestFit="1" customWidth="1"/>
    <col min="12549" max="12549" width="5.875" style="545" bestFit="1" customWidth="1"/>
    <col min="12550" max="12550" width="24.75" style="545" customWidth="1"/>
    <col min="12551" max="12551" width="15.875" style="545" bestFit="1" customWidth="1"/>
    <col min="12552" max="12800" width="9" style="545"/>
    <col min="12801" max="12801" width="6.75" style="545" customWidth="1"/>
    <col min="12802" max="12802" width="6.375" style="545" bestFit="1" customWidth="1"/>
    <col min="12803" max="12803" width="12.5" style="545" bestFit="1" customWidth="1"/>
    <col min="12804" max="12804" width="25.625" style="545" bestFit="1" customWidth="1"/>
    <col min="12805" max="12805" width="5.875" style="545" bestFit="1" customWidth="1"/>
    <col min="12806" max="12806" width="24.75" style="545" customWidth="1"/>
    <col min="12807" max="12807" width="15.875" style="545" bestFit="1" customWidth="1"/>
    <col min="12808" max="13056" width="9" style="545"/>
    <col min="13057" max="13057" width="6.75" style="545" customWidth="1"/>
    <col min="13058" max="13058" width="6.375" style="545" bestFit="1" customWidth="1"/>
    <col min="13059" max="13059" width="12.5" style="545" bestFit="1" customWidth="1"/>
    <col min="13060" max="13060" width="25.625" style="545" bestFit="1" customWidth="1"/>
    <col min="13061" max="13061" width="5.875" style="545" bestFit="1" customWidth="1"/>
    <col min="13062" max="13062" width="24.75" style="545" customWidth="1"/>
    <col min="13063" max="13063" width="15.875" style="545" bestFit="1" customWidth="1"/>
    <col min="13064" max="13312" width="9" style="545"/>
    <col min="13313" max="13313" width="6.75" style="545" customWidth="1"/>
    <col min="13314" max="13314" width="6.375" style="545" bestFit="1" customWidth="1"/>
    <col min="13315" max="13315" width="12.5" style="545" bestFit="1" customWidth="1"/>
    <col min="13316" max="13316" width="25.625" style="545" bestFit="1" customWidth="1"/>
    <col min="13317" max="13317" width="5.875" style="545" bestFit="1" customWidth="1"/>
    <col min="13318" max="13318" width="24.75" style="545" customWidth="1"/>
    <col min="13319" max="13319" width="15.875" style="545" bestFit="1" customWidth="1"/>
    <col min="13320" max="13568" width="9" style="545"/>
    <col min="13569" max="13569" width="6.75" style="545" customWidth="1"/>
    <col min="13570" max="13570" width="6.375" style="545" bestFit="1" customWidth="1"/>
    <col min="13571" max="13571" width="12.5" style="545" bestFit="1" customWidth="1"/>
    <col min="13572" max="13572" width="25.625" style="545" bestFit="1" customWidth="1"/>
    <col min="13573" max="13573" width="5.875" style="545" bestFit="1" customWidth="1"/>
    <col min="13574" max="13574" width="24.75" style="545" customWidth="1"/>
    <col min="13575" max="13575" width="15.875" style="545" bestFit="1" customWidth="1"/>
    <col min="13576" max="13824" width="9" style="545"/>
    <col min="13825" max="13825" width="6.75" style="545" customWidth="1"/>
    <col min="13826" max="13826" width="6.375" style="545" bestFit="1" customWidth="1"/>
    <col min="13827" max="13827" width="12.5" style="545" bestFit="1" customWidth="1"/>
    <col min="13828" max="13828" width="25.625" style="545" bestFit="1" customWidth="1"/>
    <col min="13829" max="13829" width="5.875" style="545" bestFit="1" customWidth="1"/>
    <col min="13830" max="13830" width="24.75" style="545" customWidth="1"/>
    <col min="13831" max="13831" width="15.875" style="545" bestFit="1" customWidth="1"/>
    <col min="13832" max="14080" width="9" style="545"/>
    <col min="14081" max="14081" width="6.75" style="545" customWidth="1"/>
    <col min="14082" max="14082" width="6.375" style="545" bestFit="1" customWidth="1"/>
    <col min="14083" max="14083" width="12.5" style="545" bestFit="1" customWidth="1"/>
    <col min="14084" max="14084" width="25.625" style="545" bestFit="1" customWidth="1"/>
    <col min="14085" max="14085" width="5.875" style="545" bestFit="1" customWidth="1"/>
    <col min="14086" max="14086" width="24.75" style="545" customWidth="1"/>
    <col min="14087" max="14087" width="15.875" style="545" bestFit="1" customWidth="1"/>
    <col min="14088" max="14336" width="9" style="545"/>
    <col min="14337" max="14337" width="6.75" style="545" customWidth="1"/>
    <col min="14338" max="14338" width="6.375" style="545" bestFit="1" customWidth="1"/>
    <col min="14339" max="14339" width="12.5" style="545" bestFit="1" customWidth="1"/>
    <col min="14340" max="14340" width="25.625" style="545" bestFit="1" customWidth="1"/>
    <col min="14341" max="14341" width="5.875" style="545" bestFit="1" customWidth="1"/>
    <col min="14342" max="14342" width="24.75" style="545" customWidth="1"/>
    <col min="14343" max="14343" width="15.875" style="545" bestFit="1" customWidth="1"/>
    <col min="14344" max="14592" width="9" style="545"/>
    <col min="14593" max="14593" width="6.75" style="545" customWidth="1"/>
    <col min="14594" max="14594" width="6.375" style="545" bestFit="1" customWidth="1"/>
    <col min="14595" max="14595" width="12.5" style="545" bestFit="1" customWidth="1"/>
    <col min="14596" max="14596" width="25.625" style="545" bestFit="1" customWidth="1"/>
    <col min="14597" max="14597" width="5.875" style="545" bestFit="1" customWidth="1"/>
    <col min="14598" max="14598" width="24.75" style="545" customWidth="1"/>
    <col min="14599" max="14599" width="15.875" style="545" bestFit="1" customWidth="1"/>
    <col min="14600" max="14848" width="9" style="545"/>
    <col min="14849" max="14849" width="6.75" style="545" customWidth="1"/>
    <col min="14850" max="14850" width="6.375" style="545" bestFit="1" customWidth="1"/>
    <col min="14851" max="14851" width="12.5" style="545" bestFit="1" customWidth="1"/>
    <col min="14852" max="14852" width="25.625" style="545" bestFit="1" customWidth="1"/>
    <col min="14853" max="14853" width="5.875" style="545" bestFit="1" customWidth="1"/>
    <col min="14854" max="14854" width="24.75" style="545" customWidth="1"/>
    <col min="14855" max="14855" width="15.875" style="545" bestFit="1" customWidth="1"/>
    <col min="14856" max="15104" width="9" style="545"/>
    <col min="15105" max="15105" width="6.75" style="545" customWidth="1"/>
    <col min="15106" max="15106" width="6.375" style="545" bestFit="1" customWidth="1"/>
    <col min="15107" max="15107" width="12.5" style="545" bestFit="1" customWidth="1"/>
    <col min="15108" max="15108" width="25.625" style="545" bestFit="1" customWidth="1"/>
    <col min="15109" max="15109" width="5.875" style="545" bestFit="1" customWidth="1"/>
    <col min="15110" max="15110" width="24.75" style="545" customWidth="1"/>
    <col min="15111" max="15111" width="15.875" style="545" bestFit="1" customWidth="1"/>
    <col min="15112" max="15360" width="9" style="545"/>
    <col min="15361" max="15361" width="6.75" style="545" customWidth="1"/>
    <col min="15362" max="15362" width="6.375" style="545" bestFit="1" customWidth="1"/>
    <col min="15363" max="15363" width="12.5" style="545" bestFit="1" customWidth="1"/>
    <col min="15364" max="15364" width="25.625" style="545" bestFit="1" customWidth="1"/>
    <col min="15365" max="15365" width="5.875" style="545" bestFit="1" customWidth="1"/>
    <col min="15366" max="15366" width="24.75" style="545" customWidth="1"/>
    <col min="15367" max="15367" width="15.875" style="545" bestFit="1" customWidth="1"/>
    <col min="15368" max="15616" width="9" style="545"/>
    <col min="15617" max="15617" width="6.75" style="545" customWidth="1"/>
    <col min="15618" max="15618" width="6.375" style="545" bestFit="1" customWidth="1"/>
    <col min="15619" max="15619" width="12.5" style="545" bestFit="1" customWidth="1"/>
    <col min="15620" max="15620" width="25.625" style="545" bestFit="1" customWidth="1"/>
    <col min="15621" max="15621" width="5.875" style="545" bestFit="1" customWidth="1"/>
    <col min="15622" max="15622" width="24.75" style="545" customWidth="1"/>
    <col min="15623" max="15623" width="15.875" style="545" bestFit="1" customWidth="1"/>
    <col min="15624" max="15872" width="9" style="545"/>
    <col min="15873" max="15873" width="6.75" style="545" customWidth="1"/>
    <col min="15874" max="15874" width="6.375" style="545" bestFit="1" customWidth="1"/>
    <col min="15875" max="15875" width="12.5" style="545" bestFit="1" customWidth="1"/>
    <col min="15876" max="15876" width="25.625" style="545" bestFit="1" customWidth="1"/>
    <col min="15877" max="15877" width="5.875" style="545" bestFit="1" customWidth="1"/>
    <col min="15878" max="15878" width="24.75" style="545" customWidth="1"/>
    <col min="15879" max="15879" width="15.875" style="545" bestFit="1" customWidth="1"/>
    <col min="15880" max="16128" width="9" style="545"/>
    <col min="16129" max="16129" width="6.75" style="545" customWidth="1"/>
    <col min="16130" max="16130" width="6.375" style="545" bestFit="1" customWidth="1"/>
    <col min="16131" max="16131" width="12.5" style="545" bestFit="1" customWidth="1"/>
    <col min="16132" max="16132" width="25.625" style="545" bestFit="1" customWidth="1"/>
    <col min="16133" max="16133" width="5.875" style="545" bestFit="1" customWidth="1"/>
    <col min="16134" max="16134" width="24.75" style="545" customWidth="1"/>
    <col min="16135" max="16135" width="15.875" style="545" bestFit="1" customWidth="1"/>
    <col min="16136" max="16384" width="9" style="545"/>
  </cols>
  <sheetData>
    <row r="1" spans="1:7">
      <c r="F1" s="546" t="s">
        <v>1088</v>
      </c>
      <c r="G1" s="546"/>
    </row>
    <row r="2" spans="1:7" ht="24">
      <c r="A2" s="547" t="s">
        <v>1089</v>
      </c>
      <c r="E2" s="546"/>
      <c r="G2" s="546"/>
    </row>
    <row r="5" spans="1:7">
      <c r="B5" s="85" t="s">
        <v>1090</v>
      </c>
      <c r="C5" s="85" t="s">
        <v>1091</v>
      </c>
      <c r="D5" s="85" t="s">
        <v>1092</v>
      </c>
      <c r="E5" s="85" t="s">
        <v>1093</v>
      </c>
      <c r="F5" s="85" t="s">
        <v>1094</v>
      </c>
    </row>
    <row r="6" spans="1:7" ht="20.100000000000001" customHeight="1">
      <c r="A6" s="548" t="s">
        <v>1095</v>
      </c>
      <c r="B6" s="549">
        <v>1</v>
      </c>
      <c r="C6" s="550" t="s">
        <v>1096</v>
      </c>
      <c r="D6" s="551" t="s">
        <v>1097</v>
      </c>
      <c r="E6" s="552">
        <v>1</v>
      </c>
      <c r="F6" s="553" t="s">
        <v>1098</v>
      </c>
    </row>
    <row r="7" spans="1:7" ht="20.100000000000001" customHeight="1">
      <c r="A7" s="548"/>
      <c r="B7" s="549">
        <v>2</v>
      </c>
      <c r="C7" s="550" t="s">
        <v>1099</v>
      </c>
      <c r="D7" s="551" t="s">
        <v>1100</v>
      </c>
      <c r="E7" s="156">
        <v>1</v>
      </c>
      <c r="F7" s="553" t="s">
        <v>1098</v>
      </c>
    </row>
    <row r="8" spans="1:7" ht="20.100000000000001" customHeight="1">
      <c r="A8" s="548"/>
      <c r="B8" s="549">
        <v>3</v>
      </c>
      <c r="C8" s="550" t="s">
        <v>1101</v>
      </c>
      <c r="D8" s="551" t="s">
        <v>1102</v>
      </c>
      <c r="E8" s="156">
        <v>1</v>
      </c>
      <c r="F8" s="553" t="s">
        <v>1098</v>
      </c>
    </row>
    <row r="9" spans="1:7" ht="20.100000000000001" customHeight="1">
      <c r="A9" s="548"/>
      <c r="B9" s="549">
        <v>4</v>
      </c>
      <c r="C9" s="550" t="s">
        <v>1103</v>
      </c>
      <c r="D9" s="551" t="s">
        <v>1104</v>
      </c>
      <c r="E9" s="156">
        <v>1</v>
      </c>
      <c r="F9" s="553" t="s">
        <v>1098</v>
      </c>
    </row>
    <row r="10" spans="1:7" ht="20.100000000000001" customHeight="1">
      <c r="A10" s="548"/>
      <c r="B10" s="549">
        <v>5</v>
      </c>
      <c r="C10" s="550" t="s">
        <v>1105</v>
      </c>
      <c r="D10" s="551" t="s">
        <v>1106</v>
      </c>
      <c r="E10" s="156">
        <v>1</v>
      </c>
      <c r="F10" s="553" t="s">
        <v>1098</v>
      </c>
    </row>
    <row r="11" spans="1:7" ht="20.100000000000001" customHeight="1">
      <c r="A11" s="554" t="s">
        <v>1107</v>
      </c>
      <c r="B11" s="555">
        <v>6</v>
      </c>
      <c r="C11" s="556" t="s">
        <v>1108</v>
      </c>
      <c r="D11" s="557" t="s">
        <v>1109</v>
      </c>
      <c r="E11" s="558">
        <v>1</v>
      </c>
      <c r="F11" s="559" t="s">
        <v>1098</v>
      </c>
    </row>
    <row r="12" spans="1:7" ht="20.100000000000001" customHeight="1">
      <c r="A12" s="554"/>
      <c r="B12" s="555">
        <v>7</v>
      </c>
      <c r="C12" s="556" t="s">
        <v>1110</v>
      </c>
      <c r="D12" s="557" t="s">
        <v>1111</v>
      </c>
      <c r="E12" s="558">
        <v>1</v>
      </c>
      <c r="F12" s="559" t="s">
        <v>1098</v>
      </c>
    </row>
    <row r="13" spans="1:7" ht="20.100000000000001" customHeight="1">
      <c r="A13" s="554"/>
      <c r="B13" s="555">
        <v>8</v>
      </c>
      <c r="C13" s="560" t="s">
        <v>1112</v>
      </c>
      <c r="D13" s="557" t="s">
        <v>1113</v>
      </c>
      <c r="E13" s="558">
        <v>1</v>
      </c>
      <c r="F13" s="559" t="s">
        <v>1098</v>
      </c>
    </row>
    <row r="14" spans="1:7" ht="20.100000000000001" customHeight="1">
      <c r="A14" s="554"/>
      <c r="B14" s="555">
        <v>9</v>
      </c>
      <c r="C14" s="367" t="s">
        <v>1114</v>
      </c>
      <c r="D14" s="557" t="s">
        <v>1115</v>
      </c>
      <c r="E14" s="558">
        <v>1</v>
      </c>
      <c r="F14" s="559" t="s">
        <v>1098</v>
      </c>
    </row>
    <row r="15" spans="1:7" ht="20.100000000000001" customHeight="1">
      <c r="A15" s="554"/>
      <c r="B15" s="555">
        <v>10</v>
      </c>
      <c r="C15" s="556" t="s">
        <v>1116</v>
      </c>
      <c r="D15" s="557" t="s">
        <v>1117</v>
      </c>
      <c r="E15" s="558">
        <v>1</v>
      </c>
      <c r="F15" s="559" t="s">
        <v>1098</v>
      </c>
    </row>
    <row r="16" spans="1:7" ht="20.100000000000001" customHeight="1">
      <c r="A16" s="554"/>
      <c r="B16" s="555">
        <v>11</v>
      </c>
      <c r="C16" s="556" t="s">
        <v>1118</v>
      </c>
      <c r="D16" s="557" t="s">
        <v>1119</v>
      </c>
      <c r="E16" s="558">
        <v>1</v>
      </c>
      <c r="F16" s="559" t="s">
        <v>1098</v>
      </c>
    </row>
    <row r="17" spans="1:6" ht="20.100000000000001" customHeight="1">
      <c r="A17" s="554"/>
      <c r="B17" s="555">
        <v>12</v>
      </c>
      <c r="C17" s="561" t="s">
        <v>1120</v>
      </c>
      <c r="D17" s="557" t="s">
        <v>1121</v>
      </c>
      <c r="E17" s="558">
        <v>1</v>
      </c>
      <c r="F17" s="559" t="s">
        <v>1098</v>
      </c>
    </row>
    <row r="18" spans="1:6" ht="20.100000000000001" customHeight="1">
      <c r="A18" s="562" t="s">
        <v>1122</v>
      </c>
      <c r="B18" s="563">
        <v>13</v>
      </c>
      <c r="C18" s="564" t="s">
        <v>1123</v>
      </c>
      <c r="D18" s="565" t="s">
        <v>1124</v>
      </c>
      <c r="E18" s="566">
        <v>1</v>
      </c>
      <c r="F18" s="567" t="s">
        <v>1098</v>
      </c>
    </row>
    <row r="19" spans="1:6" ht="20.100000000000001" customHeight="1">
      <c r="A19" s="562"/>
      <c r="B19" s="563">
        <v>14</v>
      </c>
      <c r="C19" s="564" t="s">
        <v>1125</v>
      </c>
      <c r="D19" s="565" t="s">
        <v>1126</v>
      </c>
      <c r="E19" s="566">
        <v>1</v>
      </c>
      <c r="F19" s="567" t="s">
        <v>1098</v>
      </c>
    </row>
    <row r="20" spans="1:6" ht="20.100000000000001" customHeight="1">
      <c r="A20" s="562"/>
      <c r="B20" s="563">
        <v>15</v>
      </c>
      <c r="C20" s="564" t="s">
        <v>1014</v>
      </c>
      <c r="D20" s="568" t="s">
        <v>1015</v>
      </c>
      <c r="E20" s="566">
        <v>1</v>
      </c>
      <c r="F20" s="567" t="s">
        <v>1098</v>
      </c>
    </row>
    <row r="21" spans="1:6" ht="20.100000000000001" customHeight="1">
      <c r="A21" s="562"/>
      <c r="B21" s="563">
        <v>16</v>
      </c>
      <c r="C21" s="564" t="s">
        <v>1016</v>
      </c>
      <c r="D21" s="568" t="s">
        <v>1017</v>
      </c>
      <c r="E21" s="566">
        <v>1</v>
      </c>
      <c r="F21" s="567" t="s">
        <v>1098</v>
      </c>
    </row>
    <row r="22" spans="1:6" ht="20.100000000000001" customHeight="1">
      <c r="A22" s="562"/>
      <c r="B22" s="563">
        <v>17</v>
      </c>
      <c r="C22" s="564" t="s">
        <v>1018</v>
      </c>
      <c r="D22" s="568" t="s">
        <v>1019</v>
      </c>
      <c r="E22" s="566">
        <v>1</v>
      </c>
      <c r="F22" s="567" t="s">
        <v>1098</v>
      </c>
    </row>
    <row r="23" spans="1:6" ht="20.100000000000001" customHeight="1">
      <c r="A23" s="562"/>
      <c r="B23" s="569">
        <v>18</v>
      </c>
      <c r="C23" s="564" t="s">
        <v>1020</v>
      </c>
      <c r="D23" s="568" t="s">
        <v>1021</v>
      </c>
      <c r="E23" s="566">
        <v>1</v>
      </c>
      <c r="F23" s="567" t="s">
        <v>1098</v>
      </c>
    </row>
    <row r="24" spans="1:6" ht="20.100000000000001" customHeight="1">
      <c r="A24" s="570" t="s">
        <v>1127</v>
      </c>
      <c r="B24" s="571">
        <v>19</v>
      </c>
      <c r="C24" s="572" t="s">
        <v>1128</v>
      </c>
      <c r="D24" s="573" t="s">
        <v>1129</v>
      </c>
      <c r="E24" s="574">
        <v>12</v>
      </c>
      <c r="F24" s="575" t="s">
        <v>1130</v>
      </c>
    </row>
    <row r="25" spans="1:6" ht="20.100000000000001" customHeight="1">
      <c r="A25" s="570"/>
      <c r="B25" s="571">
        <v>20</v>
      </c>
      <c r="C25" s="572" t="s">
        <v>1131</v>
      </c>
      <c r="D25" s="573" t="s">
        <v>1132</v>
      </c>
      <c r="E25" s="576">
        <v>1</v>
      </c>
      <c r="F25" s="575" t="s">
        <v>1130</v>
      </c>
    </row>
    <row r="26" spans="1:6" ht="20.100000000000001" customHeight="1">
      <c r="A26" s="570"/>
      <c r="B26" s="571">
        <v>21</v>
      </c>
      <c r="C26" s="572" t="s">
        <v>1133</v>
      </c>
      <c r="D26" s="573" t="s">
        <v>1134</v>
      </c>
      <c r="E26" s="576">
        <v>1</v>
      </c>
      <c r="F26" s="575" t="s">
        <v>1130</v>
      </c>
    </row>
  </sheetData>
  <mergeCells count="4">
    <mergeCell ref="A6:A10"/>
    <mergeCell ref="A11:A17"/>
    <mergeCell ref="A18:A23"/>
    <mergeCell ref="A24:A26"/>
  </mergeCells>
  <phoneticPr fontId="4"/>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71F4A-313D-4385-A285-2C7D1652D331}">
  <dimension ref="A2:Q37"/>
  <sheetViews>
    <sheetView zoomScale="85" zoomScaleNormal="85" workbookViewId="0">
      <pane xSplit="10" ySplit="9" topLeftCell="K15" activePane="bottomRight" state="frozen"/>
      <selection pane="topRight" activeCell="K1" sqref="K1"/>
      <selection pane="bottomLeft" activeCell="A9" sqref="A9"/>
      <selection pane="bottomRight" activeCell="M28" sqref="M28"/>
    </sheetView>
  </sheetViews>
  <sheetFormatPr defaultRowHeight="18.75"/>
  <cols>
    <col min="1" max="1" width="4.875" style="8" customWidth="1"/>
    <col min="2" max="2" width="18.125" style="9" customWidth="1"/>
    <col min="3" max="3" width="14.375" style="8" bestFit="1" customWidth="1"/>
    <col min="4" max="4" width="13.125" style="8" bestFit="1" customWidth="1"/>
    <col min="5" max="5" width="58.125" style="8" customWidth="1"/>
    <col min="6" max="6" width="6.25" style="9" customWidth="1"/>
    <col min="7" max="8" width="9.875" style="8" bestFit="1" customWidth="1"/>
    <col min="9" max="9" width="5.75" style="3" customWidth="1"/>
    <col min="10" max="10" width="39.625" style="8" customWidth="1"/>
    <col min="11" max="11" width="41.625" style="8" customWidth="1"/>
    <col min="12" max="12" width="11"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4.875" style="8" customWidth="1"/>
    <col min="258" max="258" width="18.125" style="8" customWidth="1"/>
    <col min="259" max="259" width="14.375" style="8" bestFit="1" customWidth="1"/>
    <col min="260" max="260" width="13.125" style="8" bestFit="1" customWidth="1"/>
    <col min="261" max="261" width="58.125" style="8" customWidth="1"/>
    <col min="262" max="262" width="6.25" style="8" customWidth="1"/>
    <col min="263" max="264" width="9.875" style="8" bestFit="1" customWidth="1"/>
    <col min="265" max="265" width="5.75" style="8" customWidth="1"/>
    <col min="266" max="266" width="39.625" style="8" customWidth="1"/>
    <col min="267" max="267" width="41.625" style="8" customWidth="1"/>
    <col min="268" max="268" width="11"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4.875" style="8" customWidth="1"/>
    <col min="514" max="514" width="18.125" style="8" customWidth="1"/>
    <col min="515" max="515" width="14.375" style="8" bestFit="1" customWidth="1"/>
    <col min="516" max="516" width="13.125" style="8" bestFit="1" customWidth="1"/>
    <col min="517" max="517" width="58.125" style="8" customWidth="1"/>
    <col min="518" max="518" width="6.25" style="8" customWidth="1"/>
    <col min="519" max="520" width="9.875" style="8" bestFit="1" customWidth="1"/>
    <col min="521" max="521" width="5.75" style="8" customWidth="1"/>
    <col min="522" max="522" width="39.625" style="8" customWidth="1"/>
    <col min="523" max="523" width="41.625" style="8" customWidth="1"/>
    <col min="524" max="524" width="11"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4.875" style="8" customWidth="1"/>
    <col min="770" max="770" width="18.125" style="8" customWidth="1"/>
    <col min="771" max="771" width="14.375" style="8" bestFit="1" customWidth="1"/>
    <col min="772" max="772" width="13.125" style="8" bestFit="1" customWidth="1"/>
    <col min="773" max="773" width="58.125" style="8" customWidth="1"/>
    <col min="774" max="774" width="6.25" style="8" customWidth="1"/>
    <col min="775" max="776" width="9.875" style="8" bestFit="1" customWidth="1"/>
    <col min="777" max="777" width="5.75" style="8" customWidth="1"/>
    <col min="778" max="778" width="39.625" style="8" customWidth="1"/>
    <col min="779" max="779" width="41.625" style="8" customWidth="1"/>
    <col min="780" max="780" width="11"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4.875" style="8" customWidth="1"/>
    <col min="1026" max="1026" width="18.125" style="8" customWidth="1"/>
    <col min="1027" max="1027" width="14.375" style="8" bestFit="1" customWidth="1"/>
    <col min="1028" max="1028" width="13.125" style="8" bestFit="1" customWidth="1"/>
    <col min="1029" max="1029" width="58.125" style="8" customWidth="1"/>
    <col min="1030" max="1030" width="6.25" style="8" customWidth="1"/>
    <col min="1031" max="1032" width="9.875" style="8" bestFit="1" customWidth="1"/>
    <col min="1033" max="1033" width="5.75" style="8" customWidth="1"/>
    <col min="1034" max="1034" width="39.625" style="8" customWidth="1"/>
    <col min="1035" max="1035" width="41.625" style="8" customWidth="1"/>
    <col min="1036" max="1036" width="11"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4.875" style="8" customWidth="1"/>
    <col min="1282" max="1282" width="18.125" style="8" customWidth="1"/>
    <col min="1283" max="1283" width="14.375" style="8" bestFit="1" customWidth="1"/>
    <col min="1284" max="1284" width="13.125" style="8" bestFit="1" customWidth="1"/>
    <col min="1285" max="1285" width="58.125" style="8" customWidth="1"/>
    <col min="1286" max="1286" width="6.25" style="8" customWidth="1"/>
    <col min="1287" max="1288" width="9.875" style="8" bestFit="1" customWidth="1"/>
    <col min="1289" max="1289" width="5.75" style="8" customWidth="1"/>
    <col min="1290" max="1290" width="39.625" style="8" customWidth="1"/>
    <col min="1291" max="1291" width="41.625" style="8" customWidth="1"/>
    <col min="1292" max="1292" width="11"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4.875" style="8" customWidth="1"/>
    <col min="1538" max="1538" width="18.125" style="8" customWidth="1"/>
    <col min="1539" max="1539" width="14.375" style="8" bestFit="1" customWidth="1"/>
    <col min="1540" max="1540" width="13.125" style="8" bestFit="1" customWidth="1"/>
    <col min="1541" max="1541" width="58.125" style="8" customWidth="1"/>
    <col min="1542" max="1542" width="6.25" style="8" customWidth="1"/>
    <col min="1543" max="1544" width="9.875" style="8" bestFit="1" customWidth="1"/>
    <col min="1545" max="1545" width="5.75" style="8" customWidth="1"/>
    <col min="1546" max="1546" width="39.625" style="8" customWidth="1"/>
    <col min="1547" max="1547" width="41.625" style="8" customWidth="1"/>
    <col min="1548" max="1548" width="11"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4.875" style="8" customWidth="1"/>
    <col min="1794" max="1794" width="18.125" style="8" customWidth="1"/>
    <col min="1795" max="1795" width="14.375" style="8" bestFit="1" customWidth="1"/>
    <col min="1796" max="1796" width="13.125" style="8" bestFit="1" customWidth="1"/>
    <col min="1797" max="1797" width="58.125" style="8" customWidth="1"/>
    <col min="1798" max="1798" width="6.25" style="8" customWidth="1"/>
    <col min="1799" max="1800" width="9.875" style="8" bestFit="1" customWidth="1"/>
    <col min="1801" max="1801" width="5.75" style="8" customWidth="1"/>
    <col min="1802" max="1802" width="39.625" style="8" customWidth="1"/>
    <col min="1803" max="1803" width="41.625" style="8" customWidth="1"/>
    <col min="1804" max="1804" width="11"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4.875" style="8" customWidth="1"/>
    <col min="2050" max="2050" width="18.125" style="8" customWidth="1"/>
    <col min="2051" max="2051" width="14.375" style="8" bestFit="1" customWidth="1"/>
    <col min="2052" max="2052" width="13.125" style="8" bestFit="1" customWidth="1"/>
    <col min="2053" max="2053" width="58.125" style="8" customWidth="1"/>
    <col min="2054" max="2054" width="6.25" style="8" customWidth="1"/>
    <col min="2055" max="2056" width="9.875" style="8" bestFit="1" customWidth="1"/>
    <col min="2057" max="2057" width="5.75" style="8" customWidth="1"/>
    <col min="2058" max="2058" width="39.625" style="8" customWidth="1"/>
    <col min="2059" max="2059" width="41.625" style="8" customWidth="1"/>
    <col min="2060" max="2060" width="11"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4.875" style="8" customWidth="1"/>
    <col min="2306" max="2306" width="18.125" style="8" customWidth="1"/>
    <col min="2307" max="2307" width="14.375" style="8" bestFit="1" customWidth="1"/>
    <col min="2308" max="2308" width="13.125" style="8" bestFit="1" customWidth="1"/>
    <col min="2309" max="2309" width="58.125" style="8" customWidth="1"/>
    <col min="2310" max="2310" width="6.25" style="8" customWidth="1"/>
    <col min="2311" max="2312" width="9.875" style="8" bestFit="1" customWidth="1"/>
    <col min="2313" max="2313" width="5.75" style="8" customWidth="1"/>
    <col min="2314" max="2314" width="39.625" style="8" customWidth="1"/>
    <col min="2315" max="2315" width="41.625" style="8" customWidth="1"/>
    <col min="2316" max="2316" width="11"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4.875" style="8" customWidth="1"/>
    <col min="2562" max="2562" width="18.125" style="8" customWidth="1"/>
    <col min="2563" max="2563" width="14.375" style="8" bestFit="1" customWidth="1"/>
    <col min="2564" max="2564" width="13.125" style="8" bestFit="1" customWidth="1"/>
    <col min="2565" max="2565" width="58.125" style="8" customWidth="1"/>
    <col min="2566" max="2566" width="6.25" style="8" customWidth="1"/>
    <col min="2567" max="2568" width="9.875" style="8" bestFit="1" customWidth="1"/>
    <col min="2569" max="2569" width="5.75" style="8" customWidth="1"/>
    <col min="2570" max="2570" width="39.625" style="8" customWidth="1"/>
    <col min="2571" max="2571" width="41.625" style="8" customWidth="1"/>
    <col min="2572" max="2572" width="11"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4.875" style="8" customWidth="1"/>
    <col min="2818" max="2818" width="18.125" style="8" customWidth="1"/>
    <col min="2819" max="2819" width="14.375" style="8" bestFit="1" customWidth="1"/>
    <col min="2820" max="2820" width="13.125" style="8" bestFit="1" customWidth="1"/>
    <col min="2821" max="2821" width="58.125" style="8" customWidth="1"/>
    <col min="2822" max="2822" width="6.25" style="8" customWidth="1"/>
    <col min="2823" max="2824" width="9.875" style="8" bestFit="1" customWidth="1"/>
    <col min="2825" max="2825" width="5.75" style="8" customWidth="1"/>
    <col min="2826" max="2826" width="39.625" style="8" customWidth="1"/>
    <col min="2827" max="2827" width="41.625" style="8" customWidth="1"/>
    <col min="2828" max="2828" width="11"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4.875" style="8" customWidth="1"/>
    <col min="3074" max="3074" width="18.125" style="8" customWidth="1"/>
    <col min="3075" max="3075" width="14.375" style="8" bestFit="1" customWidth="1"/>
    <col min="3076" max="3076" width="13.125" style="8" bestFit="1" customWidth="1"/>
    <col min="3077" max="3077" width="58.125" style="8" customWidth="1"/>
    <col min="3078" max="3078" width="6.25" style="8" customWidth="1"/>
    <col min="3079" max="3080" width="9.875" style="8" bestFit="1" customWidth="1"/>
    <col min="3081" max="3081" width="5.75" style="8" customWidth="1"/>
    <col min="3082" max="3082" width="39.625" style="8" customWidth="1"/>
    <col min="3083" max="3083" width="41.625" style="8" customWidth="1"/>
    <col min="3084" max="3084" width="11"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4.875" style="8" customWidth="1"/>
    <col min="3330" max="3330" width="18.125" style="8" customWidth="1"/>
    <col min="3331" max="3331" width="14.375" style="8" bestFit="1" customWidth="1"/>
    <col min="3332" max="3332" width="13.125" style="8" bestFit="1" customWidth="1"/>
    <col min="3333" max="3333" width="58.125" style="8" customWidth="1"/>
    <col min="3334" max="3334" width="6.25" style="8" customWidth="1"/>
    <col min="3335" max="3336" width="9.875" style="8" bestFit="1" customWidth="1"/>
    <col min="3337" max="3337" width="5.75" style="8" customWidth="1"/>
    <col min="3338" max="3338" width="39.625" style="8" customWidth="1"/>
    <col min="3339" max="3339" width="41.625" style="8" customWidth="1"/>
    <col min="3340" max="3340" width="11"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4.875" style="8" customWidth="1"/>
    <col min="3586" max="3586" width="18.125" style="8" customWidth="1"/>
    <col min="3587" max="3587" width="14.375" style="8" bestFit="1" customWidth="1"/>
    <col min="3588" max="3588" width="13.125" style="8" bestFit="1" customWidth="1"/>
    <col min="3589" max="3589" width="58.125" style="8" customWidth="1"/>
    <col min="3590" max="3590" width="6.25" style="8" customWidth="1"/>
    <col min="3591" max="3592" width="9.875" style="8" bestFit="1" customWidth="1"/>
    <col min="3593" max="3593" width="5.75" style="8" customWidth="1"/>
    <col min="3594" max="3594" width="39.625" style="8" customWidth="1"/>
    <col min="3595" max="3595" width="41.625" style="8" customWidth="1"/>
    <col min="3596" max="3596" width="11"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4.875" style="8" customWidth="1"/>
    <col min="3842" max="3842" width="18.125" style="8" customWidth="1"/>
    <col min="3843" max="3843" width="14.375" style="8" bestFit="1" customWidth="1"/>
    <col min="3844" max="3844" width="13.125" style="8" bestFit="1" customWidth="1"/>
    <col min="3845" max="3845" width="58.125" style="8" customWidth="1"/>
    <col min="3846" max="3846" width="6.25" style="8" customWidth="1"/>
    <col min="3847" max="3848" width="9.875" style="8" bestFit="1" customWidth="1"/>
    <col min="3849" max="3849" width="5.75" style="8" customWidth="1"/>
    <col min="3850" max="3850" width="39.625" style="8" customWidth="1"/>
    <col min="3851" max="3851" width="41.625" style="8" customWidth="1"/>
    <col min="3852" max="3852" width="11"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4.875" style="8" customWidth="1"/>
    <col min="4098" max="4098" width="18.125" style="8" customWidth="1"/>
    <col min="4099" max="4099" width="14.375" style="8" bestFit="1" customWidth="1"/>
    <col min="4100" max="4100" width="13.125" style="8" bestFit="1" customWidth="1"/>
    <col min="4101" max="4101" width="58.125" style="8" customWidth="1"/>
    <col min="4102" max="4102" width="6.25" style="8" customWidth="1"/>
    <col min="4103" max="4104" width="9.875" style="8" bestFit="1" customWidth="1"/>
    <col min="4105" max="4105" width="5.75" style="8" customWidth="1"/>
    <col min="4106" max="4106" width="39.625" style="8" customWidth="1"/>
    <col min="4107" max="4107" width="41.625" style="8" customWidth="1"/>
    <col min="4108" max="4108" width="11"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4.875" style="8" customWidth="1"/>
    <col min="4354" max="4354" width="18.125" style="8" customWidth="1"/>
    <col min="4355" max="4355" width="14.375" style="8" bestFit="1" customWidth="1"/>
    <col min="4356" max="4356" width="13.125" style="8" bestFit="1" customWidth="1"/>
    <col min="4357" max="4357" width="58.125" style="8" customWidth="1"/>
    <col min="4358" max="4358" width="6.25" style="8" customWidth="1"/>
    <col min="4359" max="4360" width="9.875" style="8" bestFit="1" customWidth="1"/>
    <col min="4361" max="4361" width="5.75" style="8" customWidth="1"/>
    <col min="4362" max="4362" width="39.625" style="8" customWidth="1"/>
    <col min="4363" max="4363" width="41.625" style="8" customWidth="1"/>
    <col min="4364" max="4364" width="11"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4.875" style="8" customWidth="1"/>
    <col min="4610" max="4610" width="18.125" style="8" customWidth="1"/>
    <col min="4611" max="4611" width="14.375" style="8" bestFit="1" customWidth="1"/>
    <col min="4612" max="4612" width="13.125" style="8" bestFit="1" customWidth="1"/>
    <col min="4613" max="4613" width="58.125" style="8" customWidth="1"/>
    <col min="4614" max="4614" width="6.25" style="8" customWidth="1"/>
    <col min="4615" max="4616" width="9.875" style="8" bestFit="1" customWidth="1"/>
    <col min="4617" max="4617" width="5.75" style="8" customWidth="1"/>
    <col min="4618" max="4618" width="39.625" style="8" customWidth="1"/>
    <col min="4619" max="4619" width="41.625" style="8" customWidth="1"/>
    <col min="4620" max="4620" width="11"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4.875" style="8" customWidth="1"/>
    <col min="4866" max="4866" width="18.125" style="8" customWidth="1"/>
    <col min="4867" max="4867" width="14.375" style="8" bestFit="1" customWidth="1"/>
    <col min="4868" max="4868" width="13.125" style="8" bestFit="1" customWidth="1"/>
    <col min="4869" max="4869" width="58.125" style="8" customWidth="1"/>
    <col min="4870" max="4870" width="6.25" style="8" customWidth="1"/>
    <col min="4871" max="4872" width="9.875" style="8" bestFit="1" customWidth="1"/>
    <col min="4873" max="4873" width="5.75" style="8" customWidth="1"/>
    <col min="4874" max="4874" width="39.625" style="8" customWidth="1"/>
    <col min="4875" max="4875" width="41.625" style="8" customWidth="1"/>
    <col min="4876" max="4876" width="11"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4.875" style="8" customWidth="1"/>
    <col min="5122" max="5122" width="18.125" style="8" customWidth="1"/>
    <col min="5123" max="5123" width="14.375" style="8" bestFit="1" customWidth="1"/>
    <col min="5124" max="5124" width="13.125" style="8" bestFit="1" customWidth="1"/>
    <col min="5125" max="5125" width="58.125" style="8" customWidth="1"/>
    <col min="5126" max="5126" width="6.25" style="8" customWidth="1"/>
    <col min="5127" max="5128" width="9.875" style="8" bestFit="1" customWidth="1"/>
    <col min="5129" max="5129" width="5.75" style="8" customWidth="1"/>
    <col min="5130" max="5130" width="39.625" style="8" customWidth="1"/>
    <col min="5131" max="5131" width="41.625" style="8" customWidth="1"/>
    <col min="5132" max="5132" width="11"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4.875" style="8" customWidth="1"/>
    <col min="5378" max="5378" width="18.125" style="8" customWidth="1"/>
    <col min="5379" max="5379" width="14.375" style="8" bestFit="1" customWidth="1"/>
    <col min="5380" max="5380" width="13.125" style="8" bestFit="1" customWidth="1"/>
    <col min="5381" max="5381" width="58.125" style="8" customWidth="1"/>
    <col min="5382" max="5382" width="6.25" style="8" customWidth="1"/>
    <col min="5383" max="5384" width="9.875" style="8" bestFit="1" customWidth="1"/>
    <col min="5385" max="5385" width="5.75" style="8" customWidth="1"/>
    <col min="5386" max="5386" width="39.625" style="8" customWidth="1"/>
    <col min="5387" max="5387" width="41.625" style="8" customWidth="1"/>
    <col min="5388" max="5388" width="11"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4.875" style="8" customWidth="1"/>
    <col min="5634" max="5634" width="18.125" style="8" customWidth="1"/>
    <col min="5635" max="5635" width="14.375" style="8" bestFit="1" customWidth="1"/>
    <col min="5636" max="5636" width="13.125" style="8" bestFit="1" customWidth="1"/>
    <col min="5637" max="5637" width="58.125" style="8" customWidth="1"/>
    <col min="5638" max="5638" width="6.25" style="8" customWidth="1"/>
    <col min="5639" max="5640" width="9.875" style="8" bestFit="1" customWidth="1"/>
    <col min="5641" max="5641" width="5.75" style="8" customWidth="1"/>
    <col min="5642" max="5642" width="39.625" style="8" customWidth="1"/>
    <col min="5643" max="5643" width="41.625" style="8" customWidth="1"/>
    <col min="5644" max="5644" width="11"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4.875" style="8" customWidth="1"/>
    <col min="5890" max="5890" width="18.125" style="8" customWidth="1"/>
    <col min="5891" max="5891" width="14.375" style="8" bestFit="1" customWidth="1"/>
    <col min="5892" max="5892" width="13.125" style="8" bestFit="1" customWidth="1"/>
    <col min="5893" max="5893" width="58.125" style="8" customWidth="1"/>
    <col min="5894" max="5894" width="6.25" style="8" customWidth="1"/>
    <col min="5895" max="5896" width="9.875" style="8" bestFit="1" customWidth="1"/>
    <col min="5897" max="5897" width="5.75" style="8" customWidth="1"/>
    <col min="5898" max="5898" width="39.625" style="8" customWidth="1"/>
    <col min="5899" max="5899" width="41.625" style="8" customWidth="1"/>
    <col min="5900" max="5900" width="11"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4.875" style="8" customWidth="1"/>
    <col min="6146" max="6146" width="18.125" style="8" customWidth="1"/>
    <col min="6147" max="6147" width="14.375" style="8" bestFit="1" customWidth="1"/>
    <col min="6148" max="6148" width="13.125" style="8" bestFit="1" customWidth="1"/>
    <col min="6149" max="6149" width="58.125" style="8" customWidth="1"/>
    <col min="6150" max="6150" width="6.25" style="8" customWidth="1"/>
    <col min="6151" max="6152" width="9.875" style="8" bestFit="1" customWidth="1"/>
    <col min="6153" max="6153" width="5.75" style="8" customWidth="1"/>
    <col min="6154" max="6154" width="39.625" style="8" customWidth="1"/>
    <col min="6155" max="6155" width="41.625" style="8" customWidth="1"/>
    <col min="6156" max="6156" width="11"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4.875" style="8" customWidth="1"/>
    <col min="6402" max="6402" width="18.125" style="8" customWidth="1"/>
    <col min="6403" max="6403" width="14.375" style="8" bestFit="1" customWidth="1"/>
    <col min="6404" max="6404" width="13.125" style="8" bestFit="1" customWidth="1"/>
    <col min="6405" max="6405" width="58.125" style="8" customWidth="1"/>
    <col min="6406" max="6406" width="6.25" style="8" customWidth="1"/>
    <col min="6407" max="6408" width="9.875" style="8" bestFit="1" customWidth="1"/>
    <col min="6409" max="6409" width="5.75" style="8" customWidth="1"/>
    <col min="6410" max="6410" width="39.625" style="8" customWidth="1"/>
    <col min="6411" max="6411" width="41.625" style="8" customWidth="1"/>
    <col min="6412" max="6412" width="11"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4.875" style="8" customWidth="1"/>
    <col min="6658" max="6658" width="18.125" style="8" customWidth="1"/>
    <col min="6659" max="6659" width="14.375" style="8" bestFit="1" customWidth="1"/>
    <col min="6660" max="6660" width="13.125" style="8" bestFit="1" customWidth="1"/>
    <col min="6661" max="6661" width="58.125" style="8" customWidth="1"/>
    <col min="6662" max="6662" width="6.25" style="8" customWidth="1"/>
    <col min="6663" max="6664" width="9.875" style="8" bestFit="1" customWidth="1"/>
    <col min="6665" max="6665" width="5.75" style="8" customWidth="1"/>
    <col min="6666" max="6666" width="39.625" style="8" customWidth="1"/>
    <col min="6667" max="6667" width="41.625" style="8" customWidth="1"/>
    <col min="6668" max="6668" width="11"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4.875" style="8" customWidth="1"/>
    <col min="6914" max="6914" width="18.125" style="8" customWidth="1"/>
    <col min="6915" max="6915" width="14.375" style="8" bestFit="1" customWidth="1"/>
    <col min="6916" max="6916" width="13.125" style="8" bestFit="1" customWidth="1"/>
    <col min="6917" max="6917" width="58.125" style="8" customWidth="1"/>
    <col min="6918" max="6918" width="6.25" style="8" customWidth="1"/>
    <col min="6919" max="6920" width="9.875" style="8" bestFit="1" customWidth="1"/>
    <col min="6921" max="6921" width="5.75" style="8" customWidth="1"/>
    <col min="6922" max="6922" width="39.625" style="8" customWidth="1"/>
    <col min="6923" max="6923" width="41.625" style="8" customWidth="1"/>
    <col min="6924" max="6924" width="11"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4.875" style="8" customWidth="1"/>
    <col min="7170" max="7170" width="18.125" style="8" customWidth="1"/>
    <col min="7171" max="7171" width="14.375" style="8" bestFit="1" customWidth="1"/>
    <col min="7172" max="7172" width="13.125" style="8" bestFit="1" customWidth="1"/>
    <col min="7173" max="7173" width="58.125" style="8" customWidth="1"/>
    <col min="7174" max="7174" width="6.25" style="8" customWidth="1"/>
    <col min="7175" max="7176" width="9.875" style="8" bestFit="1" customWidth="1"/>
    <col min="7177" max="7177" width="5.75" style="8" customWidth="1"/>
    <col min="7178" max="7178" width="39.625" style="8" customWidth="1"/>
    <col min="7179" max="7179" width="41.625" style="8" customWidth="1"/>
    <col min="7180" max="7180" width="11"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4.875" style="8" customWidth="1"/>
    <col min="7426" max="7426" width="18.125" style="8" customWidth="1"/>
    <col min="7427" max="7427" width="14.375" style="8" bestFit="1" customWidth="1"/>
    <col min="7428" max="7428" width="13.125" style="8" bestFit="1" customWidth="1"/>
    <col min="7429" max="7429" width="58.125" style="8" customWidth="1"/>
    <col min="7430" max="7430" width="6.25" style="8" customWidth="1"/>
    <col min="7431" max="7432" width="9.875" style="8" bestFit="1" customWidth="1"/>
    <col min="7433" max="7433" width="5.75" style="8" customWidth="1"/>
    <col min="7434" max="7434" width="39.625" style="8" customWidth="1"/>
    <col min="7435" max="7435" width="41.625" style="8" customWidth="1"/>
    <col min="7436" max="7436" width="11"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4.875" style="8" customWidth="1"/>
    <col min="7682" max="7682" width="18.125" style="8" customWidth="1"/>
    <col min="7683" max="7683" width="14.375" style="8" bestFit="1" customWidth="1"/>
    <col min="7684" max="7684" width="13.125" style="8" bestFit="1" customWidth="1"/>
    <col min="7685" max="7685" width="58.125" style="8" customWidth="1"/>
    <col min="7686" max="7686" width="6.25" style="8" customWidth="1"/>
    <col min="7687" max="7688" width="9.875" style="8" bestFit="1" customWidth="1"/>
    <col min="7689" max="7689" width="5.75" style="8" customWidth="1"/>
    <col min="7690" max="7690" width="39.625" style="8" customWidth="1"/>
    <col min="7691" max="7691" width="41.625" style="8" customWidth="1"/>
    <col min="7692" max="7692" width="11"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4.875" style="8" customWidth="1"/>
    <col min="7938" max="7938" width="18.125" style="8" customWidth="1"/>
    <col min="7939" max="7939" width="14.375" style="8" bestFit="1" customWidth="1"/>
    <col min="7940" max="7940" width="13.125" style="8" bestFit="1" customWidth="1"/>
    <col min="7941" max="7941" width="58.125" style="8" customWidth="1"/>
    <col min="7942" max="7942" width="6.25" style="8" customWidth="1"/>
    <col min="7943" max="7944" width="9.875" style="8" bestFit="1" customWidth="1"/>
    <col min="7945" max="7945" width="5.75" style="8" customWidth="1"/>
    <col min="7946" max="7946" width="39.625" style="8" customWidth="1"/>
    <col min="7947" max="7947" width="41.625" style="8" customWidth="1"/>
    <col min="7948" max="7948" width="11"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4.875" style="8" customWidth="1"/>
    <col min="8194" max="8194" width="18.125" style="8" customWidth="1"/>
    <col min="8195" max="8195" width="14.375" style="8" bestFit="1" customWidth="1"/>
    <col min="8196" max="8196" width="13.125" style="8" bestFit="1" customWidth="1"/>
    <col min="8197" max="8197" width="58.125" style="8" customWidth="1"/>
    <col min="8198" max="8198" width="6.25" style="8" customWidth="1"/>
    <col min="8199" max="8200" width="9.875" style="8" bestFit="1" customWidth="1"/>
    <col min="8201" max="8201" width="5.75" style="8" customWidth="1"/>
    <col min="8202" max="8202" width="39.625" style="8" customWidth="1"/>
    <col min="8203" max="8203" width="41.625" style="8" customWidth="1"/>
    <col min="8204" max="8204" width="11"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4.875" style="8" customWidth="1"/>
    <col min="8450" max="8450" width="18.125" style="8" customWidth="1"/>
    <col min="8451" max="8451" width="14.375" style="8" bestFit="1" customWidth="1"/>
    <col min="8452" max="8452" width="13.125" style="8" bestFit="1" customWidth="1"/>
    <col min="8453" max="8453" width="58.125" style="8" customWidth="1"/>
    <col min="8454" max="8454" width="6.25" style="8" customWidth="1"/>
    <col min="8455" max="8456" width="9.875" style="8" bestFit="1" customWidth="1"/>
    <col min="8457" max="8457" width="5.75" style="8" customWidth="1"/>
    <col min="8458" max="8458" width="39.625" style="8" customWidth="1"/>
    <col min="8459" max="8459" width="41.625" style="8" customWidth="1"/>
    <col min="8460" max="8460" width="11"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4.875" style="8" customWidth="1"/>
    <col min="8706" max="8706" width="18.125" style="8" customWidth="1"/>
    <col min="8707" max="8707" width="14.375" style="8" bestFit="1" customWidth="1"/>
    <col min="8708" max="8708" width="13.125" style="8" bestFit="1" customWidth="1"/>
    <col min="8709" max="8709" width="58.125" style="8" customWidth="1"/>
    <col min="8710" max="8710" width="6.25" style="8" customWidth="1"/>
    <col min="8711" max="8712" width="9.875" style="8" bestFit="1" customWidth="1"/>
    <col min="8713" max="8713" width="5.75" style="8" customWidth="1"/>
    <col min="8714" max="8714" width="39.625" style="8" customWidth="1"/>
    <col min="8715" max="8715" width="41.625" style="8" customWidth="1"/>
    <col min="8716" max="8716" width="11"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4.875" style="8" customWidth="1"/>
    <col min="8962" max="8962" width="18.125" style="8" customWidth="1"/>
    <col min="8963" max="8963" width="14.375" style="8" bestFit="1" customWidth="1"/>
    <col min="8964" max="8964" width="13.125" style="8" bestFit="1" customWidth="1"/>
    <col min="8965" max="8965" width="58.125" style="8" customWidth="1"/>
    <col min="8966" max="8966" width="6.25" style="8" customWidth="1"/>
    <col min="8967" max="8968" width="9.875" style="8" bestFit="1" customWidth="1"/>
    <col min="8969" max="8969" width="5.75" style="8" customWidth="1"/>
    <col min="8970" max="8970" width="39.625" style="8" customWidth="1"/>
    <col min="8971" max="8971" width="41.625" style="8" customWidth="1"/>
    <col min="8972" max="8972" width="11"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4.875" style="8" customWidth="1"/>
    <col min="9218" max="9218" width="18.125" style="8" customWidth="1"/>
    <col min="9219" max="9219" width="14.375" style="8" bestFit="1" customWidth="1"/>
    <col min="9220" max="9220" width="13.125" style="8" bestFit="1" customWidth="1"/>
    <col min="9221" max="9221" width="58.125" style="8" customWidth="1"/>
    <col min="9222" max="9222" width="6.25" style="8" customWidth="1"/>
    <col min="9223" max="9224" width="9.875" style="8" bestFit="1" customWidth="1"/>
    <col min="9225" max="9225" width="5.75" style="8" customWidth="1"/>
    <col min="9226" max="9226" width="39.625" style="8" customWidth="1"/>
    <col min="9227" max="9227" width="41.625" style="8" customWidth="1"/>
    <col min="9228" max="9228" width="11"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4.875" style="8" customWidth="1"/>
    <col min="9474" max="9474" width="18.125" style="8" customWidth="1"/>
    <col min="9475" max="9475" width="14.375" style="8" bestFit="1" customWidth="1"/>
    <col min="9476" max="9476" width="13.125" style="8" bestFit="1" customWidth="1"/>
    <col min="9477" max="9477" width="58.125" style="8" customWidth="1"/>
    <col min="9478" max="9478" width="6.25" style="8" customWidth="1"/>
    <col min="9479" max="9480" width="9.875" style="8" bestFit="1" customWidth="1"/>
    <col min="9481" max="9481" width="5.75" style="8" customWidth="1"/>
    <col min="9482" max="9482" width="39.625" style="8" customWidth="1"/>
    <col min="9483" max="9483" width="41.625" style="8" customWidth="1"/>
    <col min="9484" max="9484" width="11"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4.875" style="8" customWidth="1"/>
    <col min="9730" max="9730" width="18.125" style="8" customWidth="1"/>
    <col min="9731" max="9731" width="14.375" style="8" bestFit="1" customWidth="1"/>
    <col min="9732" max="9732" width="13.125" style="8" bestFit="1" customWidth="1"/>
    <col min="9733" max="9733" width="58.125" style="8" customWidth="1"/>
    <col min="9734" max="9734" width="6.25" style="8" customWidth="1"/>
    <col min="9735" max="9736" width="9.875" style="8" bestFit="1" customWidth="1"/>
    <col min="9737" max="9737" width="5.75" style="8" customWidth="1"/>
    <col min="9738" max="9738" width="39.625" style="8" customWidth="1"/>
    <col min="9739" max="9739" width="41.625" style="8" customWidth="1"/>
    <col min="9740" max="9740" width="11"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4.875" style="8" customWidth="1"/>
    <col min="9986" max="9986" width="18.125" style="8" customWidth="1"/>
    <col min="9987" max="9987" width="14.375" style="8" bestFit="1" customWidth="1"/>
    <col min="9988" max="9988" width="13.125" style="8" bestFit="1" customWidth="1"/>
    <col min="9989" max="9989" width="58.125" style="8" customWidth="1"/>
    <col min="9990" max="9990" width="6.25" style="8" customWidth="1"/>
    <col min="9991" max="9992" width="9.875" style="8" bestFit="1" customWidth="1"/>
    <col min="9993" max="9993" width="5.75" style="8" customWidth="1"/>
    <col min="9994" max="9994" width="39.625" style="8" customWidth="1"/>
    <col min="9995" max="9995" width="41.625" style="8" customWidth="1"/>
    <col min="9996" max="9996" width="11"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4.875" style="8" customWidth="1"/>
    <col min="10242" max="10242" width="18.125" style="8" customWidth="1"/>
    <col min="10243" max="10243" width="14.375" style="8" bestFit="1" customWidth="1"/>
    <col min="10244" max="10244" width="13.125" style="8" bestFit="1" customWidth="1"/>
    <col min="10245" max="10245" width="58.125" style="8" customWidth="1"/>
    <col min="10246" max="10246" width="6.25" style="8" customWidth="1"/>
    <col min="10247" max="10248" width="9.875" style="8" bestFit="1" customWidth="1"/>
    <col min="10249" max="10249" width="5.75" style="8" customWidth="1"/>
    <col min="10250" max="10250" width="39.625" style="8" customWidth="1"/>
    <col min="10251" max="10251" width="41.625" style="8" customWidth="1"/>
    <col min="10252" max="10252" width="11"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4.875" style="8" customWidth="1"/>
    <col min="10498" max="10498" width="18.125" style="8" customWidth="1"/>
    <col min="10499" max="10499" width="14.375" style="8" bestFit="1" customWidth="1"/>
    <col min="10500" max="10500" width="13.125" style="8" bestFit="1" customWidth="1"/>
    <col min="10501" max="10501" width="58.125" style="8" customWidth="1"/>
    <col min="10502" max="10502" width="6.25" style="8" customWidth="1"/>
    <col min="10503" max="10504" width="9.875" style="8" bestFit="1" customWidth="1"/>
    <col min="10505" max="10505" width="5.75" style="8" customWidth="1"/>
    <col min="10506" max="10506" width="39.625" style="8" customWidth="1"/>
    <col min="10507" max="10507" width="41.625" style="8" customWidth="1"/>
    <col min="10508" max="10508" width="11"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4.875" style="8" customWidth="1"/>
    <col min="10754" max="10754" width="18.125" style="8" customWidth="1"/>
    <col min="10755" max="10755" width="14.375" style="8" bestFit="1" customWidth="1"/>
    <col min="10756" max="10756" width="13.125" style="8" bestFit="1" customWidth="1"/>
    <col min="10757" max="10757" width="58.125" style="8" customWidth="1"/>
    <col min="10758" max="10758" width="6.25" style="8" customWidth="1"/>
    <col min="10759" max="10760" width="9.875" style="8" bestFit="1" customWidth="1"/>
    <col min="10761" max="10761" width="5.75" style="8" customWidth="1"/>
    <col min="10762" max="10762" width="39.625" style="8" customWidth="1"/>
    <col min="10763" max="10763" width="41.625" style="8" customWidth="1"/>
    <col min="10764" max="10764" width="11"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4.875" style="8" customWidth="1"/>
    <col min="11010" max="11010" width="18.125" style="8" customWidth="1"/>
    <col min="11011" max="11011" width="14.375" style="8" bestFit="1" customWidth="1"/>
    <col min="11012" max="11012" width="13.125" style="8" bestFit="1" customWidth="1"/>
    <col min="11013" max="11013" width="58.125" style="8" customWidth="1"/>
    <col min="11014" max="11014" width="6.25" style="8" customWidth="1"/>
    <col min="11015" max="11016" width="9.875" style="8" bestFit="1" customWidth="1"/>
    <col min="11017" max="11017" width="5.75" style="8" customWidth="1"/>
    <col min="11018" max="11018" width="39.625" style="8" customWidth="1"/>
    <col min="11019" max="11019" width="41.625" style="8" customWidth="1"/>
    <col min="11020" max="11020" width="11"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4.875" style="8" customWidth="1"/>
    <col min="11266" max="11266" width="18.125" style="8" customWidth="1"/>
    <col min="11267" max="11267" width="14.375" style="8" bestFit="1" customWidth="1"/>
    <col min="11268" max="11268" width="13.125" style="8" bestFit="1" customWidth="1"/>
    <col min="11269" max="11269" width="58.125" style="8" customWidth="1"/>
    <col min="11270" max="11270" width="6.25" style="8" customWidth="1"/>
    <col min="11271" max="11272" width="9.875" style="8" bestFit="1" customWidth="1"/>
    <col min="11273" max="11273" width="5.75" style="8" customWidth="1"/>
    <col min="11274" max="11274" width="39.625" style="8" customWidth="1"/>
    <col min="11275" max="11275" width="41.625" style="8" customWidth="1"/>
    <col min="11276" max="11276" width="11"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4.875" style="8" customWidth="1"/>
    <col min="11522" max="11522" width="18.125" style="8" customWidth="1"/>
    <col min="11523" max="11523" width="14.375" style="8" bestFit="1" customWidth="1"/>
    <col min="11524" max="11524" width="13.125" style="8" bestFit="1" customWidth="1"/>
    <col min="11525" max="11525" width="58.125" style="8" customWidth="1"/>
    <col min="11526" max="11526" width="6.25" style="8" customWidth="1"/>
    <col min="11527" max="11528" width="9.875" style="8" bestFit="1" customWidth="1"/>
    <col min="11529" max="11529" width="5.75" style="8" customWidth="1"/>
    <col min="11530" max="11530" width="39.625" style="8" customWidth="1"/>
    <col min="11531" max="11531" width="41.625" style="8" customWidth="1"/>
    <col min="11532" max="11532" width="11"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4.875" style="8" customWidth="1"/>
    <col min="11778" max="11778" width="18.125" style="8" customWidth="1"/>
    <col min="11779" max="11779" width="14.375" style="8" bestFit="1" customWidth="1"/>
    <col min="11780" max="11780" width="13.125" style="8" bestFit="1" customWidth="1"/>
    <col min="11781" max="11781" width="58.125" style="8" customWidth="1"/>
    <col min="11782" max="11782" width="6.25" style="8" customWidth="1"/>
    <col min="11783" max="11784" width="9.875" style="8" bestFit="1" customWidth="1"/>
    <col min="11785" max="11785" width="5.75" style="8" customWidth="1"/>
    <col min="11786" max="11786" width="39.625" style="8" customWidth="1"/>
    <col min="11787" max="11787" width="41.625" style="8" customWidth="1"/>
    <col min="11788" max="11788" width="11"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4.875" style="8" customWidth="1"/>
    <col min="12034" max="12034" width="18.125" style="8" customWidth="1"/>
    <col min="12035" max="12035" width="14.375" style="8" bestFit="1" customWidth="1"/>
    <col min="12036" max="12036" width="13.125" style="8" bestFit="1" customWidth="1"/>
    <col min="12037" max="12037" width="58.125" style="8" customWidth="1"/>
    <col min="12038" max="12038" width="6.25" style="8" customWidth="1"/>
    <col min="12039" max="12040" width="9.875" style="8" bestFit="1" customWidth="1"/>
    <col min="12041" max="12041" width="5.75" style="8" customWidth="1"/>
    <col min="12042" max="12042" width="39.625" style="8" customWidth="1"/>
    <col min="12043" max="12043" width="41.625" style="8" customWidth="1"/>
    <col min="12044" max="12044" width="11"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4.875" style="8" customWidth="1"/>
    <col min="12290" max="12290" width="18.125" style="8" customWidth="1"/>
    <col min="12291" max="12291" width="14.375" style="8" bestFit="1" customWidth="1"/>
    <col min="12292" max="12292" width="13.125" style="8" bestFit="1" customWidth="1"/>
    <col min="12293" max="12293" width="58.125" style="8" customWidth="1"/>
    <col min="12294" max="12294" width="6.25" style="8" customWidth="1"/>
    <col min="12295" max="12296" width="9.875" style="8" bestFit="1" customWidth="1"/>
    <col min="12297" max="12297" width="5.75" style="8" customWidth="1"/>
    <col min="12298" max="12298" width="39.625" style="8" customWidth="1"/>
    <col min="12299" max="12299" width="41.625" style="8" customWidth="1"/>
    <col min="12300" max="12300" width="11"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4.875" style="8" customWidth="1"/>
    <col min="12546" max="12546" width="18.125" style="8" customWidth="1"/>
    <col min="12547" max="12547" width="14.375" style="8" bestFit="1" customWidth="1"/>
    <col min="12548" max="12548" width="13.125" style="8" bestFit="1" customWidth="1"/>
    <col min="12549" max="12549" width="58.125" style="8" customWidth="1"/>
    <col min="12550" max="12550" width="6.25" style="8" customWidth="1"/>
    <col min="12551" max="12552" width="9.875" style="8" bestFit="1" customWidth="1"/>
    <col min="12553" max="12553" width="5.75" style="8" customWidth="1"/>
    <col min="12554" max="12554" width="39.625" style="8" customWidth="1"/>
    <col min="12555" max="12555" width="41.625" style="8" customWidth="1"/>
    <col min="12556" max="12556" width="11"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4.875" style="8" customWidth="1"/>
    <col min="12802" max="12802" width="18.125" style="8" customWidth="1"/>
    <col min="12803" max="12803" width="14.375" style="8" bestFit="1" customWidth="1"/>
    <col min="12804" max="12804" width="13.125" style="8" bestFit="1" customWidth="1"/>
    <col min="12805" max="12805" width="58.125" style="8" customWidth="1"/>
    <col min="12806" max="12806" width="6.25" style="8" customWidth="1"/>
    <col min="12807" max="12808" width="9.875" style="8" bestFit="1" customWidth="1"/>
    <col min="12809" max="12809" width="5.75" style="8" customWidth="1"/>
    <col min="12810" max="12810" width="39.625" style="8" customWidth="1"/>
    <col min="12811" max="12811" width="41.625" style="8" customWidth="1"/>
    <col min="12812" max="12812" width="11"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4.875" style="8" customWidth="1"/>
    <col min="13058" max="13058" width="18.125" style="8" customWidth="1"/>
    <col min="13059" max="13059" width="14.375" style="8" bestFit="1" customWidth="1"/>
    <col min="13060" max="13060" width="13.125" style="8" bestFit="1" customWidth="1"/>
    <col min="13061" max="13061" width="58.125" style="8" customWidth="1"/>
    <col min="13062" max="13062" width="6.25" style="8" customWidth="1"/>
    <col min="13063" max="13064" width="9.875" style="8" bestFit="1" customWidth="1"/>
    <col min="13065" max="13065" width="5.75" style="8" customWidth="1"/>
    <col min="13066" max="13066" width="39.625" style="8" customWidth="1"/>
    <col min="13067" max="13067" width="41.625" style="8" customWidth="1"/>
    <col min="13068" max="13068" width="11"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4.875" style="8" customWidth="1"/>
    <col min="13314" max="13314" width="18.125" style="8" customWidth="1"/>
    <col min="13315" max="13315" width="14.375" style="8" bestFit="1" customWidth="1"/>
    <col min="13316" max="13316" width="13.125" style="8" bestFit="1" customWidth="1"/>
    <col min="13317" max="13317" width="58.125" style="8" customWidth="1"/>
    <col min="13318" max="13318" width="6.25" style="8" customWidth="1"/>
    <col min="13319" max="13320" width="9.875" style="8" bestFit="1" customWidth="1"/>
    <col min="13321" max="13321" width="5.75" style="8" customWidth="1"/>
    <col min="13322" max="13322" width="39.625" style="8" customWidth="1"/>
    <col min="13323" max="13323" width="41.625" style="8" customWidth="1"/>
    <col min="13324" max="13324" width="11"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4.875" style="8" customWidth="1"/>
    <col min="13570" max="13570" width="18.125" style="8" customWidth="1"/>
    <col min="13571" max="13571" width="14.375" style="8" bestFit="1" customWidth="1"/>
    <col min="13572" max="13572" width="13.125" style="8" bestFit="1" customWidth="1"/>
    <col min="13573" max="13573" width="58.125" style="8" customWidth="1"/>
    <col min="13574" max="13574" width="6.25" style="8" customWidth="1"/>
    <col min="13575" max="13576" width="9.875" style="8" bestFit="1" customWidth="1"/>
    <col min="13577" max="13577" width="5.75" style="8" customWidth="1"/>
    <col min="13578" max="13578" width="39.625" style="8" customWidth="1"/>
    <col min="13579" max="13579" width="41.625" style="8" customWidth="1"/>
    <col min="13580" max="13580" width="11"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4.875" style="8" customWidth="1"/>
    <col min="13826" max="13826" width="18.125" style="8" customWidth="1"/>
    <col min="13827" max="13827" width="14.375" style="8" bestFit="1" customWidth="1"/>
    <col min="13828" max="13828" width="13.125" style="8" bestFit="1" customWidth="1"/>
    <col min="13829" max="13829" width="58.125" style="8" customWidth="1"/>
    <col min="13830" max="13830" width="6.25" style="8" customWidth="1"/>
    <col min="13831" max="13832" width="9.875" style="8" bestFit="1" customWidth="1"/>
    <col min="13833" max="13833" width="5.75" style="8" customWidth="1"/>
    <col min="13834" max="13834" width="39.625" style="8" customWidth="1"/>
    <col min="13835" max="13835" width="41.625" style="8" customWidth="1"/>
    <col min="13836" max="13836" width="11"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4.875" style="8" customWidth="1"/>
    <col min="14082" max="14082" width="18.125" style="8" customWidth="1"/>
    <col min="14083" max="14083" width="14.375" style="8" bestFit="1" customWidth="1"/>
    <col min="14084" max="14084" width="13.125" style="8" bestFit="1" customWidth="1"/>
    <col min="14085" max="14085" width="58.125" style="8" customWidth="1"/>
    <col min="14086" max="14086" width="6.25" style="8" customWidth="1"/>
    <col min="14087" max="14088" width="9.875" style="8" bestFit="1" customWidth="1"/>
    <col min="14089" max="14089" width="5.75" style="8" customWidth="1"/>
    <col min="14090" max="14090" width="39.625" style="8" customWidth="1"/>
    <col min="14091" max="14091" width="41.625" style="8" customWidth="1"/>
    <col min="14092" max="14092" width="11"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4.875" style="8" customWidth="1"/>
    <col min="14338" max="14338" width="18.125" style="8" customWidth="1"/>
    <col min="14339" max="14339" width="14.375" style="8" bestFit="1" customWidth="1"/>
    <col min="14340" max="14340" width="13.125" style="8" bestFit="1" customWidth="1"/>
    <col min="14341" max="14341" width="58.125" style="8" customWidth="1"/>
    <col min="14342" max="14342" width="6.25" style="8" customWidth="1"/>
    <col min="14343" max="14344" width="9.875" style="8" bestFit="1" customWidth="1"/>
    <col min="14345" max="14345" width="5.75" style="8" customWidth="1"/>
    <col min="14346" max="14346" width="39.625" style="8" customWidth="1"/>
    <col min="14347" max="14347" width="41.625" style="8" customWidth="1"/>
    <col min="14348" max="14348" width="11"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4.875" style="8" customWidth="1"/>
    <col min="14594" max="14594" width="18.125" style="8" customWidth="1"/>
    <col min="14595" max="14595" width="14.375" style="8" bestFit="1" customWidth="1"/>
    <col min="14596" max="14596" width="13.125" style="8" bestFit="1" customWidth="1"/>
    <col min="14597" max="14597" width="58.125" style="8" customWidth="1"/>
    <col min="14598" max="14598" width="6.25" style="8" customWidth="1"/>
    <col min="14599" max="14600" width="9.875" style="8" bestFit="1" customWidth="1"/>
    <col min="14601" max="14601" width="5.75" style="8" customWidth="1"/>
    <col min="14602" max="14602" width="39.625" style="8" customWidth="1"/>
    <col min="14603" max="14603" width="41.625" style="8" customWidth="1"/>
    <col min="14604" max="14604" width="11"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4.875" style="8" customWidth="1"/>
    <col min="14850" max="14850" width="18.125" style="8" customWidth="1"/>
    <col min="14851" max="14851" width="14.375" style="8" bestFit="1" customWidth="1"/>
    <col min="14852" max="14852" width="13.125" style="8" bestFit="1" customWidth="1"/>
    <col min="14853" max="14853" width="58.125" style="8" customWidth="1"/>
    <col min="14854" max="14854" width="6.25" style="8" customWidth="1"/>
    <col min="14855" max="14856" width="9.875" style="8" bestFit="1" customWidth="1"/>
    <col min="14857" max="14857" width="5.75" style="8" customWidth="1"/>
    <col min="14858" max="14858" width="39.625" style="8" customWidth="1"/>
    <col min="14859" max="14859" width="41.625" style="8" customWidth="1"/>
    <col min="14860" max="14860" width="11"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4.875" style="8" customWidth="1"/>
    <col min="15106" max="15106" width="18.125" style="8" customWidth="1"/>
    <col min="15107" max="15107" width="14.375" style="8" bestFit="1" customWidth="1"/>
    <col min="15108" max="15108" width="13.125" style="8" bestFit="1" customWidth="1"/>
    <col min="15109" max="15109" width="58.125" style="8" customWidth="1"/>
    <col min="15110" max="15110" width="6.25" style="8" customWidth="1"/>
    <col min="15111" max="15112" width="9.875" style="8" bestFit="1" customWidth="1"/>
    <col min="15113" max="15113" width="5.75" style="8" customWidth="1"/>
    <col min="15114" max="15114" width="39.625" style="8" customWidth="1"/>
    <col min="15115" max="15115" width="41.625" style="8" customWidth="1"/>
    <col min="15116" max="15116" width="11"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4.875" style="8" customWidth="1"/>
    <col min="15362" max="15362" width="18.125" style="8" customWidth="1"/>
    <col min="15363" max="15363" width="14.375" style="8" bestFit="1" customWidth="1"/>
    <col min="15364" max="15364" width="13.125" style="8" bestFit="1" customWidth="1"/>
    <col min="15365" max="15365" width="58.125" style="8" customWidth="1"/>
    <col min="15366" max="15366" width="6.25" style="8" customWidth="1"/>
    <col min="15367" max="15368" width="9.875" style="8" bestFit="1" customWidth="1"/>
    <col min="15369" max="15369" width="5.75" style="8" customWidth="1"/>
    <col min="15370" max="15370" width="39.625" style="8" customWidth="1"/>
    <col min="15371" max="15371" width="41.625" style="8" customWidth="1"/>
    <col min="15372" max="15372" width="11"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4.875" style="8" customWidth="1"/>
    <col min="15618" max="15618" width="18.125" style="8" customWidth="1"/>
    <col min="15619" max="15619" width="14.375" style="8" bestFit="1" customWidth="1"/>
    <col min="15620" max="15620" width="13.125" style="8" bestFit="1" customWidth="1"/>
    <col min="15621" max="15621" width="58.125" style="8" customWidth="1"/>
    <col min="15622" max="15622" width="6.25" style="8" customWidth="1"/>
    <col min="15623" max="15624" width="9.875" style="8" bestFit="1" customWidth="1"/>
    <col min="15625" max="15625" width="5.75" style="8" customWidth="1"/>
    <col min="15626" max="15626" width="39.625" style="8" customWidth="1"/>
    <col min="15627" max="15627" width="41.625" style="8" customWidth="1"/>
    <col min="15628" max="15628" width="11"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4.875" style="8" customWidth="1"/>
    <col min="15874" max="15874" width="18.125" style="8" customWidth="1"/>
    <col min="15875" max="15875" width="14.375" style="8" bestFit="1" customWidth="1"/>
    <col min="15876" max="15876" width="13.125" style="8" bestFit="1" customWidth="1"/>
    <col min="15877" max="15877" width="58.125" style="8" customWidth="1"/>
    <col min="15878" max="15878" width="6.25" style="8" customWidth="1"/>
    <col min="15879" max="15880" width="9.875" style="8" bestFit="1" customWidth="1"/>
    <col min="15881" max="15881" width="5.75" style="8" customWidth="1"/>
    <col min="15882" max="15882" width="39.625" style="8" customWidth="1"/>
    <col min="15883" max="15883" width="41.625" style="8" customWidth="1"/>
    <col min="15884" max="15884" width="11"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4.875" style="8" customWidth="1"/>
    <col min="16130" max="16130" width="18.125" style="8" customWidth="1"/>
    <col min="16131" max="16131" width="14.375" style="8" bestFit="1" customWidth="1"/>
    <col min="16132" max="16132" width="13.125" style="8" bestFit="1" customWidth="1"/>
    <col min="16133" max="16133" width="58.125" style="8" customWidth="1"/>
    <col min="16134" max="16134" width="6.25" style="8" customWidth="1"/>
    <col min="16135" max="16136" width="9.875" style="8" bestFit="1" customWidth="1"/>
    <col min="16137" max="16137" width="5.75" style="8" customWidth="1"/>
    <col min="16138" max="16138" width="39.625" style="8" customWidth="1"/>
    <col min="16139" max="16139" width="41.625" style="8" customWidth="1"/>
    <col min="16140" max="16140" width="11"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1:17" ht="20.100000000000001" customHeight="1">
      <c r="B2" s="1" t="s">
        <v>0</v>
      </c>
      <c r="C2" s="1"/>
      <c r="D2" s="1"/>
      <c r="E2" s="92" t="s">
        <v>722</v>
      </c>
      <c r="G2" s="4" t="s">
        <v>2</v>
      </c>
      <c r="H2" s="5"/>
      <c r="I2" s="6"/>
      <c r="J2" s="7">
        <f>SUM(H:H)</f>
        <v>1358683</v>
      </c>
    </row>
    <row r="3" spans="1:17" ht="20.100000000000001" customHeight="1">
      <c r="B3" s="1" t="s">
        <v>3</v>
      </c>
      <c r="C3" s="1"/>
      <c r="D3" s="1"/>
      <c r="E3" s="98" t="s">
        <v>723</v>
      </c>
    </row>
    <row r="4" spans="1:17" ht="20.100000000000001" customHeight="1">
      <c r="B4" s="1" t="s">
        <v>5</v>
      </c>
      <c r="C4" s="1"/>
      <c r="D4" s="1"/>
      <c r="E4" s="98">
        <v>173323</v>
      </c>
      <c r="H4" s="288"/>
      <c r="J4" s="577" t="s">
        <v>1145</v>
      </c>
      <c r="K4" s="578"/>
    </row>
    <row r="5" spans="1:17" ht="20.100000000000001" customHeight="1">
      <c r="B5" s="1" t="s">
        <v>6</v>
      </c>
      <c r="C5" s="1"/>
      <c r="D5" s="1"/>
      <c r="E5" s="102">
        <v>43817</v>
      </c>
      <c r="J5" s="579"/>
      <c r="K5" s="580"/>
    </row>
    <row r="6" spans="1:17" ht="20.100000000000001" customHeight="1">
      <c r="B6" s="1" t="s">
        <v>7</v>
      </c>
      <c r="C6" s="1"/>
      <c r="D6" s="1"/>
      <c r="E6" s="102">
        <v>43818</v>
      </c>
      <c r="G6" s="293"/>
      <c r="H6" s="8" t="s">
        <v>967</v>
      </c>
      <c r="J6" s="15"/>
      <c r="K6" s="16"/>
    </row>
    <row r="7" spans="1:17" ht="20.100000000000001" customHeight="1">
      <c r="B7" s="18"/>
      <c r="C7" s="18"/>
      <c r="D7" s="18"/>
      <c r="E7" s="294"/>
      <c r="G7" s="295"/>
      <c r="H7" s="8" t="s">
        <v>726</v>
      </c>
      <c r="J7" s="15"/>
      <c r="K7" s="16"/>
      <c r="L7" s="20"/>
    </row>
    <row r="9" spans="1:17" s="9" customFormat="1" ht="19.7" customHeight="1">
      <c r="B9" s="21" t="s">
        <v>8</v>
      </c>
      <c r="C9" s="21" t="s">
        <v>9</v>
      </c>
      <c r="D9" s="21" t="s">
        <v>10</v>
      </c>
      <c r="E9" s="22" t="s">
        <v>11</v>
      </c>
      <c r="F9" s="22" t="s">
        <v>12</v>
      </c>
      <c r="G9" s="22" t="s">
        <v>13</v>
      </c>
      <c r="H9" s="167" t="s">
        <v>14</v>
      </c>
      <c r="I9" s="167" t="s">
        <v>15</v>
      </c>
      <c r="J9" s="22" t="s">
        <v>16</v>
      </c>
      <c r="K9" s="22" t="s">
        <v>17</v>
      </c>
      <c r="L9" s="22" t="s">
        <v>18</v>
      </c>
      <c r="M9" s="25" t="s">
        <v>19</v>
      </c>
      <c r="N9" s="21" t="s">
        <v>20</v>
      </c>
      <c r="O9" s="22" t="s">
        <v>21</v>
      </c>
      <c r="P9" s="25" t="s">
        <v>22</v>
      </c>
      <c r="Q9" s="26" t="s">
        <v>23</v>
      </c>
    </row>
    <row r="10" spans="1:17" s="9" customFormat="1" ht="19.7" customHeight="1">
      <c r="B10" s="296" t="s">
        <v>727</v>
      </c>
      <c r="C10" s="297"/>
      <c r="D10" s="297"/>
      <c r="E10" s="298"/>
      <c r="F10" s="22"/>
      <c r="G10" s="22"/>
      <c r="H10" s="167"/>
      <c r="I10" s="167"/>
      <c r="J10" s="22"/>
      <c r="K10" s="22"/>
      <c r="L10" s="22"/>
      <c r="M10" s="25"/>
      <c r="N10" s="21"/>
      <c r="O10" s="22"/>
      <c r="P10" s="25"/>
      <c r="Q10" s="26"/>
    </row>
    <row r="11" spans="1:17" s="9" customFormat="1" ht="19.7" customHeight="1">
      <c r="A11" s="9">
        <v>1</v>
      </c>
      <c r="B11" s="21">
        <v>1</v>
      </c>
      <c r="C11" s="169" t="s">
        <v>550</v>
      </c>
      <c r="D11" s="169" t="s">
        <v>550</v>
      </c>
      <c r="E11" s="31" t="s">
        <v>1146</v>
      </c>
      <c r="F11" s="22">
        <v>1</v>
      </c>
      <c r="G11" s="608">
        <v>1253020</v>
      </c>
      <c r="H11" s="609">
        <f>F11*G11</f>
        <v>1253020</v>
      </c>
      <c r="I11" s="300"/>
      <c r="J11" s="610" t="s">
        <v>1147</v>
      </c>
      <c r="K11" s="302" t="s">
        <v>730</v>
      </c>
      <c r="L11" s="22"/>
      <c r="M11" s="25">
        <v>43802</v>
      </c>
      <c r="N11" s="21"/>
      <c r="O11" s="25">
        <v>43815</v>
      </c>
      <c r="P11" s="25"/>
      <c r="Q11" s="26"/>
    </row>
    <row r="12" spans="1:17" s="9" customFormat="1" ht="19.7" customHeight="1">
      <c r="A12" s="9">
        <v>1</v>
      </c>
      <c r="B12" s="21">
        <f>+B11+1</f>
        <v>2</v>
      </c>
      <c r="C12" s="169" t="s">
        <v>550</v>
      </c>
      <c r="D12" s="169" t="s">
        <v>550</v>
      </c>
      <c r="E12" s="182" t="s">
        <v>731</v>
      </c>
      <c r="F12" s="166">
        <v>1</v>
      </c>
      <c r="G12" s="611"/>
      <c r="H12" s="612"/>
      <c r="I12" s="303"/>
      <c r="J12" s="182" t="s">
        <v>732</v>
      </c>
      <c r="K12" s="304"/>
      <c r="L12" s="22"/>
      <c r="M12" s="25">
        <v>43802</v>
      </c>
      <c r="N12" s="21"/>
      <c r="O12" s="25">
        <v>43815</v>
      </c>
      <c r="P12" s="25"/>
      <c r="Q12" s="26"/>
    </row>
    <row r="13" spans="1:17" s="9" customFormat="1" ht="19.7" customHeight="1">
      <c r="A13" s="9">
        <v>1</v>
      </c>
      <c r="B13" s="21">
        <f>+B12+1</f>
        <v>3</v>
      </c>
      <c r="C13" s="169" t="s">
        <v>550</v>
      </c>
      <c r="D13" s="169" t="s">
        <v>550</v>
      </c>
      <c r="E13" s="182" t="s">
        <v>1148</v>
      </c>
      <c r="F13" s="166">
        <v>1</v>
      </c>
      <c r="G13" s="306">
        <v>38000</v>
      </c>
      <c r="H13" s="299">
        <f>F13*G13</f>
        <v>38000</v>
      </c>
      <c r="I13" s="303"/>
      <c r="J13" s="182" t="s">
        <v>738</v>
      </c>
      <c r="K13" s="305"/>
      <c r="L13" s="21"/>
      <c r="M13" s="25">
        <v>43802</v>
      </c>
      <c r="N13" s="21"/>
      <c r="O13" s="25">
        <v>43815</v>
      </c>
      <c r="P13" s="32"/>
      <c r="Q13" s="26"/>
    </row>
    <row r="14" spans="1:17" s="9" customFormat="1" ht="19.7" customHeight="1">
      <c r="A14" s="9">
        <v>1</v>
      </c>
      <c r="B14" s="21">
        <f>+B13+1</f>
        <v>4</v>
      </c>
      <c r="C14" s="236" t="s">
        <v>550</v>
      </c>
      <c r="D14" s="236" t="s">
        <v>550</v>
      </c>
      <c r="E14" s="301" t="s">
        <v>739</v>
      </c>
      <c r="F14" s="236">
        <v>2</v>
      </c>
      <c r="G14" s="307">
        <v>1300</v>
      </c>
      <c r="H14" s="36">
        <f>F14*G14</f>
        <v>2600</v>
      </c>
      <c r="I14" s="308"/>
      <c r="J14" s="301" t="s">
        <v>740</v>
      </c>
      <c r="K14" s="305"/>
      <c r="L14" s="21"/>
      <c r="M14" s="25">
        <v>43802</v>
      </c>
      <c r="N14" s="21"/>
      <c r="O14" s="25">
        <v>43815</v>
      </c>
      <c r="P14" s="32"/>
      <c r="Q14" s="26"/>
    </row>
    <row r="15" spans="1:17" s="9" customFormat="1" ht="19.7" customHeight="1">
      <c r="B15" s="21"/>
      <c r="C15" s="21"/>
      <c r="D15" s="21"/>
      <c r="E15" s="75"/>
      <c r="F15" s="22"/>
      <c r="G15" s="266"/>
      <c r="H15" s="311"/>
      <c r="I15" s="167"/>
      <c r="J15" s="31"/>
      <c r="K15" s="38"/>
      <c r="L15" s="21"/>
      <c r="M15" s="25"/>
      <c r="N15" s="21"/>
      <c r="O15" s="32"/>
      <c r="P15" s="32"/>
      <c r="Q15" s="26"/>
    </row>
    <row r="16" spans="1:17" s="9" customFormat="1" ht="19.7" customHeight="1">
      <c r="B16" s="21"/>
      <c r="C16" s="21"/>
      <c r="D16" s="21"/>
      <c r="E16" s="312">
        <f>SUM(H11:H14)</f>
        <v>1293620</v>
      </c>
      <c r="F16" s="22"/>
      <c r="G16" s="266"/>
      <c r="H16" s="311"/>
      <c r="I16" s="167"/>
      <c r="J16" s="31"/>
      <c r="K16" s="38"/>
      <c r="L16" s="21"/>
      <c r="M16" s="25"/>
      <c r="N16" s="21"/>
      <c r="O16" s="32"/>
      <c r="P16" s="32"/>
      <c r="Q16" s="26"/>
    </row>
    <row r="17" spans="2:17" s="9" customFormat="1" ht="19.7" customHeight="1">
      <c r="B17" s="21"/>
      <c r="C17" s="21"/>
      <c r="D17" s="21"/>
      <c r="E17" s="75"/>
      <c r="F17" s="22"/>
      <c r="G17" s="266"/>
      <c r="H17" s="311"/>
      <c r="I17" s="167"/>
      <c r="J17" s="31"/>
      <c r="K17" s="38"/>
      <c r="L17" s="21"/>
      <c r="M17" s="25"/>
      <c r="N17" s="21"/>
      <c r="O17" s="32"/>
      <c r="P17" s="32"/>
      <c r="Q17" s="26"/>
    </row>
    <row r="18" spans="2:17" s="9" customFormat="1" ht="19.7" customHeight="1">
      <c r="B18" s="21">
        <f>+B14+1</f>
        <v>5</v>
      </c>
      <c r="C18" s="324" t="s">
        <v>531</v>
      </c>
      <c r="D18" s="324" t="s">
        <v>531</v>
      </c>
      <c r="E18" s="325" t="s">
        <v>864</v>
      </c>
      <c r="F18" s="326">
        <v>1</v>
      </c>
      <c r="G18" s="327">
        <v>4570</v>
      </c>
      <c r="H18" s="362">
        <f>F18*G18</f>
        <v>4570</v>
      </c>
      <c r="I18" s="329"/>
      <c r="J18" s="330" t="s">
        <v>865</v>
      </c>
      <c r="K18" s="31"/>
      <c r="L18" s="21"/>
      <c r="M18" s="25">
        <v>43815</v>
      </c>
      <c r="N18" s="25"/>
      <c r="O18" s="25"/>
      <c r="P18" s="32">
        <v>43822</v>
      </c>
      <c r="Q18" s="26">
        <v>43822</v>
      </c>
    </row>
    <row r="19" spans="2:17" s="9" customFormat="1" ht="19.7" customHeight="1">
      <c r="B19" s="21">
        <f>+B18+1</f>
        <v>6</v>
      </c>
      <c r="C19" s="397" t="s">
        <v>531</v>
      </c>
      <c r="D19" s="398" t="s">
        <v>531</v>
      </c>
      <c r="E19" s="399" t="s">
        <v>866</v>
      </c>
      <c r="F19" s="321">
        <v>1</v>
      </c>
      <c r="G19" s="400">
        <v>6163</v>
      </c>
      <c r="H19" s="362">
        <f>F19*G19</f>
        <v>6163</v>
      </c>
      <c r="I19" s="401"/>
      <c r="J19" s="301" t="s">
        <v>867</v>
      </c>
      <c r="K19" s="31"/>
      <c r="L19" s="21"/>
      <c r="M19" s="25">
        <v>43815</v>
      </c>
      <c r="N19" s="25"/>
      <c r="O19" s="25"/>
      <c r="P19" s="32">
        <v>43822</v>
      </c>
      <c r="Q19" s="26">
        <v>43822</v>
      </c>
    </row>
    <row r="20" spans="2:17" s="9" customFormat="1" ht="19.7" customHeight="1">
      <c r="B20" s="21">
        <f>+B19+1</f>
        <v>7</v>
      </c>
      <c r="C20" s="331" t="s">
        <v>531</v>
      </c>
      <c r="D20" s="331" t="s">
        <v>531</v>
      </c>
      <c r="E20" s="391" t="s">
        <v>868</v>
      </c>
      <c r="F20" s="321">
        <v>1</v>
      </c>
      <c r="G20" s="402">
        <v>3853</v>
      </c>
      <c r="H20" s="24">
        <f>F20*G20</f>
        <v>3853</v>
      </c>
      <c r="I20" s="28"/>
      <c r="J20" s="31" t="s">
        <v>233</v>
      </c>
      <c r="K20" s="31"/>
      <c r="L20" s="21"/>
      <c r="M20" s="25">
        <v>43815</v>
      </c>
      <c r="N20" s="21"/>
      <c r="O20" s="32"/>
      <c r="P20" s="32">
        <v>43822</v>
      </c>
      <c r="Q20" s="26">
        <v>43822</v>
      </c>
    </row>
    <row r="21" spans="2:17" s="9" customFormat="1" ht="19.7" customHeight="1">
      <c r="B21" s="21">
        <f>+B20+1</f>
        <v>8</v>
      </c>
      <c r="C21" s="331" t="s">
        <v>531</v>
      </c>
      <c r="D21" s="331" t="s">
        <v>531</v>
      </c>
      <c r="E21" s="422" t="s">
        <v>1149</v>
      </c>
      <c r="F21" s="321">
        <v>1</v>
      </c>
      <c r="G21" s="337">
        <v>977</v>
      </c>
      <c r="H21" s="24">
        <f>F21*G21</f>
        <v>977</v>
      </c>
      <c r="I21" s="188"/>
      <c r="J21" s="31" t="s">
        <v>898</v>
      </c>
      <c r="K21" s="31"/>
      <c r="L21" s="21"/>
      <c r="M21" s="25">
        <v>43815</v>
      </c>
      <c r="N21" s="21"/>
      <c r="O21" s="32"/>
      <c r="P21" s="32">
        <v>43822</v>
      </c>
      <c r="Q21" s="26">
        <v>43822</v>
      </c>
    </row>
    <row r="22" spans="2:17" s="9" customFormat="1" ht="19.7" customHeight="1">
      <c r="B22" s="21"/>
      <c r="C22" s="21"/>
      <c r="D22" s="21"/>
      <c r="E22" s="30"/>
      <c r="F22" s="22"/>
      <c r="G22" s="36"/>
      <c r="H22" s="311"/>
      <c r="I22" s="188"/>
      <c r="J22" s="31"/>
      <c r="K22" s="31"/>
      <c r="L22" s="21"/>
      <c r="M22" s="25"/>
      <c r="N22" s="21"/>
      <c r="O22" s="32"/>
      <c r="P22" s="32"/>
      <c r="Q22" s="26"/>
    </row>
    <row r="23" spans="2:17" s="9" customFormat="1" ht="19.7" customHeight="1">
      <c r="B23" s="21"/>
      <c r="C23" s="21"/>
      <c r="D23" s="21"/>
      <c r="E23" s="30"/>
      <c r="F23" s="22"/>
      <c r="G23" s="36"/>
      <c r="H23" s="311"/>
      <c r="I23" s="188"/>
      <c r="J23" s="31"/>
      <c r="K23" s="31"/>
      <c r="L23" s="21"/>
      <c r="M23" s="25"/>
      <c r="N23" s="21"/>
      <c r="O23" s="32"/>
      <c r="P23" s="32"/>
      <c r="Q23" s="26"/>
    </row>
    <row r="24" spans="2:17" s="9" customFormat="1" ht="19.7" customHeight="1">
      <c r="B24" s="21">
        <f>+B21+1</f>
        <v>9</v>
      </c>
      <c r="C24" s="236" t="s">
        <v>550</v>
      </c>
      <c r="D24" s="236" t="s">
        <v>550</v>
      </c>
      <c r="E24" s="75" t="s">
        <v>1150</v>
      </c>
      <c r="F24" s="22">
        <v>1</v>
      </c>
      <c r="G24" s="266">
        <v>25000</v>
      </c>
      <c r="H24" s="24">
        <f>F24*G24</f>
        <v>25000</v>
      </c>
      <c r="I24" s="167"/>
      <c r="J24" s="613" t="s">
        <v>1151</v>
      </c>
      <c r="K24" s="31"/>
      <c r="L24" s="21"/>
      <c r="M24" s="25"/>
      <c r="N24" s="21"/>
      <c r="O24" s="32"/>
      <c r="P24" s="32"/>
      <c r="Q24" s="26"/>
    </row>
    <row r="25" spans="2:17" s="9" customFormat="1" ht="19.7" customHeight="1">
      <c r="B25" s="21">
        <f>+B24+1</f>
        <v>10</v>
      </c>
      <c r="C25" s="21" t="s">
        <v>1152</v>
      </c>
      <c r="D25" s="236" t="s">
        <v>550</v>
      </c>
      <c r="E25" s="75" t="s">
        <v>1153</v>
      </c>
      <c r="F25" s="22">
        <v>1</v>
      </c>
      <c r="G25" s="266">
        <v>6000</v>
      </c>
      <c r="H25" s="24">
        <f>F25*G25</f>
        <v>6000</v>
      </c>
      <c r="I25" s="167"/>
      <c r="J25" s="613" t="s">
        <v>1154</v>
      </c>
      <c r="K25" s="31"/>
      <c r="L25" s="21"/>
      <c r="M25" s="25">
        <v>43823</v>
      </c>
      <c r="N25" s="21"/>
      <c r="O25" s="32"/>
      <c r="P25" s="32"/>
      <c r="Q25" s="26"/>
    </row>
    <row r="26" spans="2:17" ht="19.7" customHeight="1">
      <c r="B26" s="21">
        <f>+B25+1</f>
        <v>11</v>
      </c>
      <c r="C26" s="21" t="s">
        <v>1152</v>
      </c>
      <c r="D26" s="236" t="s">
        <v>550</v>
      </c>
      <c r="E26" s="75" t="s">
        <v>1155</v>
      </c>
      <c r="F26" s="22">
        <v>5</v>
      </c>
      <c r="G26" s="266">
        <v>2200</v>
      </c>
      <c r="H26" s="24">
        <f>F26*G26</f>
        <v>11000</v>
      </c>
      <c r="I26" s="167"/>
      <c r="J26" s="613" t="s">
        <v>1156</v>
      </c>
      <c r="K26" s="30"/>
      <c r="L26" s="21"/>
      <c r="M26" s="25">
        <v>43823</v>
      </c>
      <c r="N26" s="21"/>
      <c r="O26" s="32"/>
      <c r="P26" s="32"/>
      <c r="Q26" s="26"/>
    </row>
    <row r="27" spans="2:17" ht="19.7" customHeight="1">
      <c r="B27" s="21">
        <f>+B26+1</f>
        <v>12</v>
      </c>
      <c r="C27" s="21" t="s">
        <v>1152</v>
      </c>
      <c r="D27" s="236" t="s">
        <v>550</v>
      </c>
      <c r="E27" s="41" t="s">
        <v>1157</v>
      </c>
      <c r="F27" s="22">
        <v>5</v>
      </c>
      <c r="G27" s="266">
        <v>1500</v>
      </c>
      <c r="H27" s="24">
        <f>F27*G27</f>
        <v>7500</v>
      </c>
      <c r="I27" s="167"/>
      <c r="J27" s="613" t="s">
        <v>1158</v>
      </c>
      <c r="K27" s="31"/>
      <c r="L27" s="21"/>
      <c r="M27" s="25">
        <v>43823</v>
      </c>
      <c r="N27" s="21"/>
      <c r="O27" s="32"/>
      <c r="P27" s="32"/>
      <c r="Q27" s="26"/>
    </row>
    <row r="28" spans="2:17" ht="19.7" customHeight="1">
      <c r="B28" s="21"/>
      <c r="C28" s="21"/>
      <c r="D28" s="21"/>
      <c r="E28" s="75"/>
      <c r="F28" s="22"/>
      <c r="G28" s="266"/>
      <c r="H28" s="311"/>
      <c r="I28" s="167"/>
      <c r="J28" s="31"/>
      <c r="K28" s="30"/>
      <c r="L28" s="21"/>
      <c r="M28" s="25"/>
      <c r="N28" s="21"/>
      <c r="O28" s="32"/>
      <c r="P28" s="261"/>
      <c r="Q28" s="26"/>
    </row>
    <row r="29" spans="2:17" ht="19.7" customHeight="1">
      <c r="B29" s="21"/>
      <c r="C29" s="21"/>
      <c r="D29" s="21"/>
      <c r="E29" s="75"/>
      <c r="F29" s="22"/>
      <c r="G29" s="266"/>
      <c r="H29" s="311"/>
      <c r="I29" s="167"/>
      <c r="J29" s="31"/>
      <c r="K29" s="30"/>
      <c r="L29" s="21"/>
      <c r="M29" s="25"/>
      <c r="N29" s="21"/>
      <c r="O29" s="32"/>
      <c r="P29" s="32"/>
      <c r="Q29" s="26"/>
    </row>
    <row r="30" spans="2:17" ht="19.7" customHeight="1">
      <c r="B30" s="21"/>
      <c r="C30" s="21"/>
      <c r="D30" s="21"/>
      <c r="E30" s="75"/>
      <c r="F30" s="22"/>
      <c r="G30" s="266"/>
      <c r="H30" s="311"/>
      <c r="I30" s="167"/>
      <c r="J30" s="31"/>
      <c r="K30" s="30"/>
      <c r="L30" s="21"/>
      <c r="M30" s="25"/>
      <c r="N30" s="21"/>
      <c r="O30" s="32"/>
      <c r="P30" s="32"/>
      <c r="Q30" s="26"/>
    </row>
    <row r="31" spans="2:17" ht="19.7" customHeight="1">
      <c r="B31" s="21"/>
      <c r="C31" s="21"/>
      <c r="D31" s="21"/>
      <c r="E31" s="75"/>
      <c r="F31" s="22"/>
      <c r="G31" s="266"/>
      <c r="H31" s="311">
        <f t="shared" ref="H31:H36" si="0">F31*G31</f>
        <v>0</v>
      </c>
      <c r="I31" s="167"/>
      <c r="J31" s="31"/>
      <c r="K31" s="30"/>
      <c r="L31" s="21"/>
      <c r="M31" s="25"/>
      <c r="N31" s="21"/>
      <c r="O31" s="32"/>
      <c r="P31" s="32"/>
      <c r="Q31" s="26"/>
    </row>
    <row r="32" spans="2:17" ht="19.7" customHeight="1">
      <c r="B32" s="21"/>
      <c r="C32" s="21"/>
      <c r="D32" s="21"/>
      <c r="E32" s="75"/>
      <c r="F32" s="22"/>
      <c r="G32" s="266"/>
      <c r="H32" s="311">
        <f t="shared" si="0"/>
        <v>0</v>
      </c>
      <c r="I32" s="167"/>
      <c r="J32" s="31"/>
      <c r="K32" s="30"/>
      <c r="L32" s="21"/>
      <c r="M32" s="25"/>
      <c r="N32" s="21"/>
      <c r="O32" s="32"/>
      <c r="P32" s="32"/>
      <c r="Q32" s="26"/>
    </row>
    <row r="33" spans="2:17" ht="19.7" customHeight="1">
      <c r="B33" s="21"/>
      <c r="C33" s="21"/>
      <c r="D33" s="21"/>
      <c r="E33" s="75"/>
      <c r="F33" s="22"/>
      <c r="G33" s="266"/>
      <c r="H33" s="311">
        <f t="shared" si="0"/>
        <v>0</v>
      </c>
      <c r="I33" s="167"/>
      <c r="J33" s="31"/>
      <c r="K33" s="30"/>
      <c r="L33" s="21"/>
      <c r="M33" s="25"/>
      <c r="N33" s="21"/>
      <c r="O33" s="32"/>
      <c r="P33" s="32"/>
      <c r="Q33" s="26"/>
    </row>
    <row r="34" spans="2:17" ht="19.7" customHeight="1">
      <c r="B34" s="21"/>
      <c r="C34" s="21"/>
      <c r="D34" s="21"/>
      <c r="E34" s="75"/>
      <c r="F34" s="22"/>
      <c r="G34" s="266"/>
      <c r="H34" s="311">
        <f t="shared" si="0"/>
        <v>0</v>
      </c>
      <c r="I34" s="167"/>
      <c r="J34" s="31"/>
      <c r="K34" s="30"/>
      <c r="L34" s="21"/>
      <c r="M34" s="25"/>
      <c r="N34" s="21"/>
      <c r="O34" s="32"/>
      <c r="P34" s="32"/>
      <c r="Q34" s="26"/>
    </row>
    <row r="35" spans="2:17" ht="19.7" customHeight="1">
      <c r="B35" s="21"/>
      <c r="C35" s="21"/>
      <c r="D35" s="21"/>
      <c r="E35" s="75"/>
      <c r="F35" s="22"/>
      <c r="G35" s="266"/>
      <c r="H35" s="311">
        <f t="shared" si="0"/>
        <v>0</v>
      </c>
      <c r="I35" s="167"/>
      <c r="J35" s="31"/>
      <c r="K35" s="30"/>
      <c r="L35" s="21"/>
      <c r="M35" s="25"/>
      <c r="N35" s="21"/>
      <c r="O35" s="32"/>
      <c r="P35" s="32"/>
      <c r="Q35" s="26"/>
    </row>
    <row r="36" spans="2:17" ht="19.7" customHeight="1">
      <c r="B36" s="21"/>
      <c r="C36" s="21"/>
      <c r="D36" s="21"/>
      <c r="E36" s="75"/>
      <c r="F36" s="22"/>
      <c r="G36" s="266"/>
      <c r="H36" s="311">
        <f t="shared" si="0"/>
        <v>0</v>
      </c>
      <c r="I36" s="167"/>
      <c r="J36" s="31"/>
      <c r="K36" s="30"/>
      <c r="L36" s="21"/>
      <c r="M36" s="25"/>
      <c r="N36" s="21"/>
      <c r="O36" s="32"/>
      <c r="P36" s="32"/>
      <c r="Q36" s="26"/>
    </row>
    <row r="37" spans="2:17">
      <c r="H37" s="272"/>
    </row>
  </sheetData>
  <autoFilter ref="B9:O17" xr:uid="{320E5F02-1663-433B-BCB4-5272829C108C}"/>
  <mergeCells count="10">
    <mergeCell ref="B6:D6"/>
    <mergeCell ref="B10:E10"/>
    <mergeCell ref="G11:G12"/>
    <mergeCell ref="H11:H12"/>
    <mergeCell ref="B2:D2"/>
    <mergeCell ref="G2:I2"/>
    <mergeCell ref="B3:D3"/>
    <mergeCell ref="B4:D4"/>
    <mergeCell ref="J4:K5"/>
    <mergeCell ref="B5:D5"/>
  </mergeCells>
  <phoneticPr fontId="4"/>
  <pageMargins left="0.2" right="0.2" top="0.36" bottom="0.41" header="0.3" footer="0.3"/>
  <pageSetup paperSize="9" scale="7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6134B-B3CA-4A63-ACBF-DCC4D3DFD009}">
  <dimension ref="A1:G26"/>
  <sheetViews>
    <sheetView workbookViewId="0">
      <selection activeCell="D2" sqref="D2"/>
    </sheetView>
  </sheetViews>
  <sheetFormatPr defaultRowHeight="19.5"/>
  <cols>
    <col min="1" max="1" width="6.75" style="545" customWidth="1"/>
    <col min="2" max="2" width="6.375" style="545" bestFit="1" customWidth="1"/>
    <col min="3" max="3" width="12.5" style="545" bestFit="1" customWidth="1"/>
    <col min="4" max="4" width="25.625" style="545" bestFit="1" customWidth="1"/>
    <col min="5" max="5" width="5.875" style="545" bestFit="1" customWidth="1"/>
    <col min="6" max="6" width="24.75" style="545" customWidth="1"/>
    <col min="7" max="7" width="15.875" style="545" bestFit="1" customWidth="1"/>
    <col min="8" max="256" width="9" style="545"/>
    <col min="257" max="257" width="6.75" style="545" customWidth="1"/>
    <col min="258" max="258" width="6.375" style="545" bestFit="1" customWidth="1"/>
    <col min="259" max="259" width="12.5" style="545" bestFit="1" customWidth="1"/>
    <col min="260" max="260" width="25.625" style="545" bestFit="1" customWidth="1"/>
    <col min="261" max="261" width="5.875" style="545" bestFit="1" customWidth="1"/>
    <col min="262" max="262" width="24.75" style="545" customWidth="1"/>
    <col min="263" max="263" width="15.875" style="545" bestFit="1" customWidth="1"/>
    <col min="264" max="512" width="9" style="545"/>
    <col min="513" max="513" width="6.75" style="545" customWidth="1"/>
    <col min="514" max="514" width="6.375" style="545" bestFit="1" customWidth="1"/>
    <col min="515" max="515" width="12.5" style="545" bestFit="1" customWidth="1"/>
    <col min="516" max="516" width="25.625" style="545" bestFit="1" customWidth="1"/>
    <col min="517" max="517" width="5.875" style="545" bestFit="1" customWidth="1"/>
    <col min="518" max="518" width="24.75" style="545" customWidth="1"/>
    <col min="519" max="519" width="15.875" style="545" bestFit="1" customWidth="1"/>
    <col min="520" max="768" width="9" style="545"/>
    <col min="769" max="769" width="6.75" style="545" customWidth="1"/>
    <col min="770" max="770" width="6.375" style="545" bestFit="1" customWidth="1"/>
    <col min="771" max="771" width="12.5" style="545" bestFit="1" customWidth="1"/>
    <col min="772" max="772" width="25.625" style="545" bestFit="1" customWidth="1"/>
    <col min="773" max="773" width="5.875" style="545" bestFit="1" customWidth="1"/>
    <col min="774" max="774" width="24.75" style="545" customWidth="1"/>
    <col min="775" max="775" width="15.875" style="545" bestFit="1" customWidth="1"/>
    <col min="776" max="1024" width="9" style="545"/>
    <col min="1025" max="1025" width="6.75" style="545" customWidth="1"/>
    <col min="1026" max="1026" width="6.375" style="545" bestFit="1" customWidth="1"/>
    <col min="1027" max="1027" width="12.5" style="545" bestFit="1" customWidth="1"/>
    <col min="1028" max="1028" width="25.625" style="545" bestFit="1" customWidth="1"/>
    <col min="1029" max="1029" width="5.875" style="545" bestFit="1" customWidth="1"/>
    <col min="1030" max="1030" width="24.75" style="545" customWidth="1"/>
    <col min="1031" max="1031" width="15.875" style="545" bestFit="1" customWidth="1"/>
    <col min="1032" max="1280" width="9" style="545"/>
    <col min="1281" max="1281" width="6.75" style="545" customWidth="1"/>
    <col min="1282" max="1282" width="6.375" style="545" bestFit="1" customWidth="1"/>
    <col min="1283" max="1283" width="12.5" style="545" bestFit="1" customWidth="1"/>
    <col min="1284" max="1284" width="25.625" style="545" bestFit="1" customWidth="1"/>
    <col min="1285" max="1285" width="5.875" style="545" bestFit="1" customWidth="1"/>
    <col min="1286" max="1286" width="24.75" style="545" customWidth="1"/>
    <col min="1287" max="1287" width="15.875" style="545" bestFit="1" customWidth="1"/>
    <col min="1288" max="1536" width="9" style="545"/>
    <col min="1537" max="1537" width="6.75" style="545" customWidth="1"/>
    <col min="1538" max="1538" width="6.375" style="545" bestFit="1" customWidth="1"/>
    <col min="1539" max="1539" width="12.5" style="545" bestFit="1" customWidth="1"/>
    <col min="1540" max="1540" width="25.625" style="545" bestFit="1" customWidth="1"/>
    <col min="1541" max="1541" width="5.875" style="545" bestFit="1" customWidth="1"/>
    <col min="1542" max="1542" width="24.75" style="545" customWidth="1"/>
    <col min="1543" max="1543" width="15.875" style="545" bestFit="1" customWidth="1"/>
    <col min="1544" max="1792" width="9" style="545"/>
    <col min="1793" max="1793" width="6.75" style="545" customWidth="1"/>
    <col min="1794" max="1794" width="6.375" style="545" bestFit="1" customWidth="1"/>
    <col min="1795" max="1795" width="12.5" style="545" bestFit="1" customWidth="1"/>
    <col min="1796" max="1796" width="25.625" style="545" bestFit="1" customWidth="1"/>
    <col min="1797" max="1797" width="5.875" style="545" bestFit="1" customWidth="1"/>
    <col min="1798" max="1798" width="24.75" style="545" customWidth="1"/>
    <col min="1799" max="1799" width="15.875" style="545" bestFit="1" customWidth="1"/>
    <col min="1800" max="2048" width="9" style="545"/>
    <col min="2049" max="2049" width="6.75" style="545" customWidth="1"/>
    <col min="2050" max="2050" width="6.375" style="545" bestFit="1" customWidth="1"/>
    <col min="2051" max="2051" width="12.5" style="545" bestFit="1" customWidth="1"/>
    <col min="2052" max="2052" width="25.625" style="545" bestFit="1" customWidth="1"/>
    <col min="2053" max="2053" width="5.875" style="545" bestFit="1" customWidth="1"/>
    <col min="2054" max="2054" width="24.75" style="545" customWidth="1"/>
    <col min="2055" max="2055" width="15.875" style="545" bestFit="1" customWidth="1"/>
    <col min="2056" max="2304" width="9" style="545"/>
    <col min="2305" max="2305" width="6.75" style="545" customWidth="1"/>
    <col min="2306" max="2306" width="6.375" style="545" bestFit="1" customWidth="1"/>
    <col min="2307" max="2307" width="12.5" style="545" bestFit="1" customWidth="1"/>
    <col min="2308" max="2308" width="25.625" style="545" bestFit="1" customWidth="1"/>
    <col min="2309" max="2309" width="5.875" style="545" bestFit="1" customWidth="1"/>
    <col min="2310" max="2310" width="24.75" style="545" customWidth="1"/>
    <col min="2311" max="2311" width="15.875" style="545" bestFit="1" customWidth="1"/>
    <col min="2312" max="2560" width="9" style="545"/>
    <col min="2561" max="2561" width="6.75" style="545" customWidth="1"/>
    <col min="2562" max="2562" width="6.375" style="545" bestFit="1" customWidth="1"/>
    <col min="2563" max="2563" width="12.5" style="545" bestFit="1" customWidth="1"/>
    <col min="2564" max="2564" width="25.625" style="545" bestFit="1" customWidth="1"/>
    <col min="2565" max="2565" width="5.875" style="545" bestFit="1" customWidth="1"/>
    <col min="2566" max="2566" width="24.75" style="545" customWidth="1"/>
    <col min="2567" max="2567" width="15.875" style="545" bestFit="1" customWidth="1"/>
    <col min="2568" max="2816" width="9" style="545"/>
    <col min="2817" max="2817" width="6.75" style="545" customWidth="1"/>
    <col min="2818" max="2818" width="6.375" style="545" bestFit="1" customWidth="1"/>
    <col min="2819" max="2819" width="12.5" style="545" bestFit="1" customWidth="1"/>
    <col min="2820" max="2820" width="25.625" style="545" bestFit="1" customWidth="1"/>
    <col min="2821" max="2821" width="5.875" style="545" bestFit="1" customWidth="1"/>
    <col min="2822" max="2822" width="24.75" style="545" customWidth="1"/>
    <col min="2823" max="2823" width="15.875" style="545" bestFit="1" customWidth="1"/>
    <col min="2824" max="3072" width="9" style="545"/>
    <col min="3073" max="3073" width="6.75" style="545" customWidth="1"/>
    <col min="3074" max="3074" width="6.375" style="545" bestFit="1" customWidth="1"/>
    <col min="3075" max="3075" width="12.5" style="545" bestFit="1" customWidth="1"/>
    <col min="3076" max="3076" width="25.625" style="545" bestFit="1" customWidth="1"/>
    <col min="3077" max="3077" width="5.875" style="545" bestFit="1" customWidth="1"/>
    <col min="3078" max="3078" width="24.75" style="545" customWidth="1"/>
    <col min="3079" max="3079" width="15.875" style="545" bestFit="1" customWidth="1"/>
    <col min="3080" max="3328" width="9" style="545"/>
    <col min="3329" max="3329" width="6.75" style="545" customWidth="1"/>
    <col min="3330" max="3330" width="6.375" style="545" bestFit="1" customWidth="1"/>
    <col min="3331" max="3331" width="12.5" style="545" bestFit="1" customWidth="1"/>
    <col min="3332" max="3332" width="25.625" style="545" bestFit="1" customWidth="1"/>
    <col min="3333" max="3333" width="5.875" style="545" bestFit="1" customWidth="1"/>
    <col min="3334" max="3334" width="24.75" style="545" customWidth="1"/>
    <col min="3335" max="3335" width="15.875" style="545" bestFit="1" customWidth="1"/>
    <col min="3336" max="3584" width="9" style="545"/>
    <col min="3585" max="3585" width="6.75" style="545" customWidth="1"/>
    <col min="3586" max="3586" width="6.375" style="545" bestFit="1" customWidth="1"/>
    <col min="3587" max="3587" width="12.5" style="545" bestFit="1" customWidth="1"/>
    <col min="3588" max="3588" width="25.625" style="545" bestFit="1" customWidth="1"/>
    <col min="3589" max="3589" width="5.875" style="545" bestFit="1" customWidth="1"/>
    <col min="3590" max="3590" width="24.75" style="545" customWidth="1"/>
    <col min="3591" max="3591" width="15.875" style="545" bestFit="1" customWidth="1"/>
    <col min="3592" max="3840" width="9" style="545"/>
    <col min="3841" max="3841" width="6.75" style="545" customWidth="1"/>
    <col min="3842" max="3842" width="6.375" style="545" bestFit="1" customWidth="1"/>
    <col min="3843" max="3843" width="12.5" style="545" bestFit="1" customWidth="1"/>
    <col min="3844" max="3844" width="25.625" style="545" bestFit="1" customWidth="1"/>
    <col min="3845" max="3845" width="5.875" style="545" bestFit="1" customWidth="1"/>
    <col min="3846" max="3846" width="24.75" style="545" customWidth="1"/>
    <col min="3847" max="3847" width="15.875" style="545" bestFit="1" customWidth="1"/>
    <col min="3848" max="4096" width="9" style="545"/>
    <col min="4097" max="4097" width="6.75" style="545" customWidth="1"/>
    <col min="4098" max="4098" width="6.375" style="545" bestFit="1" customWidth="1"/>
    <col min="4099" max="4099" width="12.5" style="545" bestFit="1" customWidth="1"/>
    <col min="4100" max="4100" width="25.625" style="545" bestFit="1" customWidth="1"/>
    <col min="4101" max="4101" width="5.875" style="545" bestFit="1" customWidth="1"/>
    <col min="4102" max="4102" width="24.75" style="545" customWidth="1"/>
    <col min="4103" max="4103" width="15.875" style="545" bestFit="1" customWidth="1"/>
    <col min="4104" max="4352" width="9" style="545"/>
    <col min="4353" max="4353" width="6.75" style="545" customWidth="1"/>
    <col min="4354" max="4354" width="6.375" style="545" bestFit="1" customWidth="1"/>
    <col min="4355" max="4355" width="12.5" style="545" bestFit="1" customWidth="1"/>
    <col min="4356" max="4356" width="25.625" style="545" bestFit="1" customWidth="1"/>
    <col min="4357" max="4357" width="5.875" style="545" bestFit="1" customWidth="1"/>
    <col min="4358" max="4358" width="24.75" style="545" customWidth="1"/>
    <col min="4359" max="4359" width="15.875" style="545" bestFit="1" customWidth="1"/>
    <col min="4360" max="4608" width="9" style="545"/>
    <col min="4609" max="4609" width="6.75" style="545" customWidth="1"/>
    <col min="4610" max="4610" width="6.375" style="545" bestFit="1" customWidth="1"/>
    <col min="4611" max="4611" width="12.5" style="545" bestFit="1" customWidth="1"/>
    <col min="4612" max="4612" width="25.625" style="545" bestFit="1" customWidth="1"/>
    <col min="4613" max="4613" width="5.875" style="545" bestFit="1" customWidth="1"/>
    <col min="4614" max="4614" width="24.75" style="545" customWidth="1"/>
    <col min="4615" max="4615" width="15.875" style="545" bestFit="1" customWidth="1"/>
    <col min="4616" max="4864" width="9" style="545"/>
    <col min="4865" max="4865" width="6.75" style="545" customWidth="1"/>
    <col min="4866" max="4866" width="6.375" style="545" bestFit="1" customWidth="1"/>
    <col min="4867" max="4867" width="12.5" style="545" bestFit="1" customWidth="1"/>
    <col min="4868" max="4868" width="25.625" style="545" bestFit="1" customWidth="1"/>
    <col min="4869" max="4869" width="5.875" style="545" bestFit="1" customWidth="1"/>
    <col min="4870" max="4870" width="24.75" style="545" customWidth="1"/>
    <col min="4871" max="4871" width="15.875" style="545" bestFit="1" customWidth="1"/>
    <col min="4872" max="5120" width="9" style="545"/>
    <col min="5121" max="5121" width="6.75" style="545" customWidth="1"/>
    <col min="5122" max="5122" width="6.375" style="545" bestFit="1" customWidth="1"/>
    <col min="5123" max="5123" width="12.5" style="545" bestFit="1" customWidth="1"/>
    <col min="5124" max="5124" width="25.625" style="545" bestFit="1" customWidth="1"/>
    <col min="5125" max="5125" width="5.875" style="545" bestFit="1" customWidth="1"/>
    <col min="5126" max="5126" width="24.75" style="545" customWidth="1"/>
    <col min="5127" max="5127" width="15.875" style="545" bestFit="1" customWidth="1"/>
    <col min="5128" max="5376" width="9" style="545"/>
    <col min="5377" max="5377" width="6.75" style="545" customWidth="1"/>
    <col min="5378" max="5378" width="6.375" style="545" bestFit="1" customWidth="1"/>
    <col min="5379" max="5379" width="12.5" style="545" bestFit="1" customWidth="1"/>
    <col min="5380" max="5380" width="25.625" style="545" bestFit="1" customWidth="1"/>
    <col min="5381" max="5381" width="5.875" style="545" bestFit="1" customWidth="1"/>
    <col min="5382" max="5382" width="24.75" style="545" customWidth="1"/>
    <col min="5383" max="5383" width="15.875" style="545" bestFit="1" customWidth="1"/>
    <col min="5384" max="5632" width="9" style="545"/>
    <col min="5633" max="5633" width="6.75" style="545" customWidth="1"/>
    <col min="5634" max="5634" width="6.375" style="545" bestFit="1" customWidth="1"/>
    <col min="5635" max="5635" width="12.5" style="545" bestFit="1" customWidth="1"/>
    <col min="5636" max="5636" width="25.625" style="545" bestFit="1" customWidth="1"/>
    <col min="5637" max="5637" width="5.875" style="545" bestFit="1" customWidth="1"/>
    <col min="5638" max="5638" width="24.75" style="545" customWidth="1"/>
    <col min="5639" max="5639" width="15.875" style="545" bestFit="1" customWidth="1"/>
    <col min="5640" max="5888" width="9" style="545"/>
    <col min="5889" max="5889" width="6.75" style="545" customWidth="1"/>
    <col min="5890" max="5890" width="6.375" style="545" bestFit="1" customWidth="1"/>
    <col min="5891" max="5891" width="12.5" style="545" bestFit="1" customWidth="1"/>
    <col min="5892" max="5892" width="25.625" style="545" bestFit="1" customWidth="1"/>
    <col min="5893" max="5893" width="5.875" style="545" bestFit="1" customWidth="1"/>
    <col min="5894" max="5894" width="24.75" style="545" customWidth="1"/>
    <col min="5895" max="5895" width="15.875" style="545" bestFit="1" customWidth="1"/>
    <col min="5896" max="6144" width="9" style="545"/>
    <col min="6145" max="6145" width="6.75" style="545" customWidth="1"/>
    <col min="6146" max="6146" width="6.375" style="545" bestFit="1" customWidth="1"/>
    <col min="6147" max="6147" width="12.5" style="545" bestFit="1" customWidth="1"/>
    <col min="6148" max="6148" width="25.625" style="545" bestFit="1" customWidth="1"/>
    <col min="6149" max="6149" width="5.875" style="545" bestFit="1" customWidth="1"/>
    <col min="6150" max="6150" width="24.75" style="545" customWidth="1"/>
    <col min="6151" max="6151" width="15.875" style="545" bestFit="1" customWidth="1"/>
    <col min="6152" max="6400" width="9" style="545"/>
    <col min="6401" max="6401" width="6.75" style="545" customWidth="1"/>
    <col min="6402" max="6402" width="6.375" style="545" bestFit="1" customWidth="1"/>
    <col min="6403" max="6403" width="12.5" style="545" bestFit="1" customWidth="1"/>
    <col min="6404" max="6404" width="25.625" style="545" bestFit="1" customWidth="1"/>
    <col min="6405" max="6405" width="5.875" style="545" bestFit="1" customWidth="1"/>
    <col min="6406" max="6406" width="24.75" style="545" customWidth="1"/>
    <col min="6407" max="6407" width="15.875" style="545" bestFit="1" customWidth="1"/>
    <col min="6408" max="6656" width="9" style="545"/>
    <col min="6657" max="6657" width="6.75" style="545" customWidth="1"/>
    <col min="6658" max="6658" width="6.375" style="545" bestFit="1" customWidth="1"/>
    <col min="6659" max="6659" width="12.5" style="545" bestFit="1" customWidth="1"/>
    <col min="6660" max="6660" width="25.625" style="545" bestFit="1" customWidth="1"/>
    <col min="6661" max="6661" width="5.875" style="545" bestFit="1" customWidth="1"/>
    <col min="6662" max="6662" width="24.75" style="545" customWidth="1"/>
    <col min="6663" max="6663" width="15.875" style="545" bestFit="1" customWidth="1"/>
    <col min="6664" max="6912" width="9" style="545"/>
    <col min="6913" max="6913" width="6.75" style="545" customWidth="1"/>
    <col min="6914" max="6914" width="6.375" style="545" bestFit="1" customWidth="1"/>
    <col min="6915" max="6915" width="12.5" style="545" bestFit="1" customWidth="1"/>
    <col min="6916" max="6916" width="25.625" style="545" bestFit="1" customWidth="1"/>
    <col min="6917" max="6917" width="5.875" style="545" bestFit="1" customWidth="1"/>
    <col min="6918" max="6918" width="24.75" style="545" customWidth="1"/>
    <col min="6919" max="6919" width="15.875" style="545" bestFit="1" customWidth="1"/>
    <col min="6920" max="7168" width="9" style="545"/>
    <col min="7169" max="7169" width="6.75" style="545" customWidth="1"/>
    <col min="7170" max="7170" width="6.375" style="545" bestFit="1" customWidth="1"/>
    <col min="7171" max="7171" width="12.5" style="545" bestFit="1" customWidth="1"/>
    <col min="7172" max="7172" width="25.625" style="545" bestFit="1" customWidth="1"/>
    <col min="7173" max="7173" width="5.875" style="545" bestFit="1" customWidth="1"/>
    <col min="7174" max="7174" width="24.75" style="545" customWidth="1"/>
    <col min="7175" max="7175" width="15.875" style="545" bestFit="1" customWidth="1"/>
    <col min="7176" max="7424" width="9" style="545"/>
    <col min="7425" max="7425" width="6.75" style="545" customWidth="1"/>
    <col min="7426" max="7426" width="6.375" style="545" bestFit="1" customWidth="1"/>
    <col min="7427" max="7427" width="12.5" style="545" bestFit="1" customWidth="1"/>
    <col min="7428" max="7428" width="25.625" style="545" bestFit="1" customWidth="1"/>
    <col min="7429" max="7429" width="5.875" style="545" bestFit="1" customWidth="1"/>
    <col min="7430" max="7430" width="24.75" style="545" customWidth="1"/>
    <col min="7431" max="7431" width="15.875" style="545" bestFit="1" customWidth="1"/>
    <col min="7432" max="7680" width="9" style="545"/>
    <col min="7681" max="7681" width="6.75" style="545" customWidth="1"/>
    <col min="7682" max="7682" width="6.375" style="545" bestFit="1" customWidth="1"/>
    <col min="7683" max="7683" width="12.5" style="545" bestFit="1" customWidth="1"/>
    <col min="7684" max="7684" width="25.625" style="545" bestFit="1" customWidth="1"/>
    <col min="7685" max="7685" width="5.875" style="545" bestFit="1" customWidth="1"/>
    <col min="7686" max="7686" width="24.75" style="545" customWidth="1"/>
    <col min="7687" max="7687" width="15.875" style="545" bestFit="1" customWidth="1"/>
    <col min="7688" max="7936" width="9" style="545"/>
    <col min="7937" max="7937" width="6.75" style="545" customWidth="1"/>
    <col min="7938" max="7938" width="6.375" style="545" bestFit="1" customWidth="1"/>
    <col min="7939" max="7939" width="12.5" style="545" bestFit="1" customWidth="1"/>
    <col min="7940" max="7940" width="25.625" style="545" bestFit="1" customWidth="1"/>
    <col min="7941" max="7941" width="5.875" style="545" bestFit="1" customWidth="1"/>
    <col min="7942" max="7942" width="24.75" style="545" customWidth="1"/>
    <col min="7943" max="7943" width="15.875" style="545" bestFit="1" customWidth="1"/>
    <col min="7944" max="8192" width="9" style="545"/>
    <col min="8193" max="8193" width="6.75" style="545" customWidth="1"/>
    <col min="8194" max="8194" width="6.375" style="545" bestFit="1" customWidth="1"/>
    <col min="8195" max="8195" width="12.5" style="545" bestFit="1" customWidth="1"/>
    <col min="8196" max="8196" width="25.625" style="545" bestFit="1" customWidth="1"/>
    <col min="8197" max="8197" width="5.875" style="545" bestFit="1" customWidth="1"/>
    <col min="8198" max="8198" width="24.75" style="545" customWidth="1"/>
    <col min="8199" max="8199" width="15.875" style="545" bestFit="1" customWidth="1"/>
    <col min="8200" max="8448" width="9" style="545"/>
    <col min="8449" max="8449" width="6.75" style="545" customWidth="1"/>
    <col min="8450" max="8450" width="6.375" style="545" bestFit="1" customWidth="1"/>
    <col min="8451" max="8451" width="12.5" style="545" bestFit="1" customWidth="1"/>
    <col min="8452" max="8452" width="25.625" style="545" bestFit="1" customWidth="1"/>
    <col min="8453" max="8453" width="5.875" style="545" bestFit="1" customWidth="1"/>
    <col min="8454" max="8454" width="24.75" style="545" customWidth="1"/>
    <col min="8455" max="8455" width="15.875" style="545" bestFit="1" customWidth="1"/>
    <col min="8456" max="8704" width="9" style="545"/>
    <col min="8705" max="8705" width="6.75" style="545" customWidth="1"/>
    <col min="8706" max="8706" width="6.375" style="545" bestFit="1" customWidth="1"/>
    <col min="8707" max="8707" width="12.5" style="545" bestFit="1" customWidth="1"/>
    <col min="8708" max="8708" width="25.625" style="545" bestFit="1" customWidth="1"/>
    <col min="8709" max="8709" width="5.875" style="545" bestFit="1" customWidth="1"/>
    <col min="8710" max="8710" width="24.75" style="545" customWidth="1"/>
    <col min="8711" max="8711" width="15.875" style="545" bestFit="1" customWidth="1"/>
    <col min="8712" max="8960" width="9" style="545"/>
    <col min="8961" max="8961" width="6.75" style="545" customWidth="1"/>
    <col min="8962" max="8962" width="6.375" style="545" bestFit="1" customWidth="1"/>
    <col min="8963" max="8963" width="12.5" style="545" bestFit="1" customWidth="1"/>
    <col min="8964" max="8964" width="25.625" style="545" bestFit="1" customWidth="1"/>
    <col min="8965" max="8965" width="5.875" style="545" bestFit="1" customWidth="1"/>
    <col min="8966" max="8966" width="24.75" style="545" customWidth="1"/>
    <col min="8967" max="8967" width="15.875" style="545" bestFit="1" customWidth="1"/>
    <col min="8968" max="9216" width="9" style="545"/>
    <col min="9217" max="9217" width="6.75" style="545" customWidth="1"/>
    <col min="9218" max="9218" width="6.375" style="545" bestFit="1" customWidth="1"/>
    <col min="9219" max="9219" width="12.5" style="545" bestFit="1" customWidth="1"/>
    <col min="9220" max="9220" width="25.625" style="545" bestFit="1" customWidth="1"/>
    <col min="9221" max="9221" width="5.875" style="545" bestFit="1" customWidth="1"/>
    <col min="9222" max="9222" width="24.75" style="545" customWidth="1"/>
    <col min="9223" max="9223" width="15.875" style="545" bestFit="1" customWidth="1"/>
    <col min="9224" max="9472" width="9" style="545"/>
    <col min="9473" max="9473" width="6.75" style="545" customWidth="1"/>
    <col min="9474" max="9474" width="6.375" style="545" bestFit="1" customWidth="1"/>
    <col min="9475" max="9475" width="12.5" style="545" bestFit="1" customWidth="1"/>
    <col min="9476" max="9476" width="25.625" style="545" bestFit="1" customWidth="1"/>
    <col min="9477" max="9477" width="5.875" style="545" bestFit="1" customWidth="1"/>
    <col min="9478" max="9478" width="24.75" style="545" customWidth="1"/>
    <col min="9479" max="9479" width="15.875" style="545" bestFit="1" customWidth="1"/>
    <col min="9480" max="9728" width="9" style="545"/>
    <col min="9729" max="9729" width="6.75" style="545" customWidth="1"/>
    <col min="9730" max="9730" width="6.375" style="545" bestFit="1" customWidth="1"/>
    <col min="9731" max="9731" width="12.5" style="545" bestFit="1" customWidth="1"/>
    <col min="9732" max="9732" width="25.625" style="545" bestFit="1" customWidth="1"/>
    <col min="9733" max="9733" width="5.875" style="545" bestFit="1" customWidth="1"/>
    <col min="9734" max="9734" width="24.75" style="545" customWidth="1"/>
    <col min="9735" max="9735" width="15.875" style="545" bestFit="1" customWidth="1"/>
    <col min="9736" max="9984" width="9" style="545"/>
    <col min="9985" max="9985" width="6.75" style="545" customWidth="1"/>
    <col min="9986" max="9986" width="6.375" style="545" bestFit="1" customWidth="1"/>
    <col min="9987" max="9987" width="12.5" style="545" bestFit="1" customWidth="1"/>
    <col min="9988" max="9988" width="25.625" style="545" bestFit="1" customWidth="1"/>
    <col min="9989" max="9989" width="5.875" style="545" bestFit="1" customWidth="1"/>
    <col min="9990" max="9990" width="24.75" style="545" customWidth="1"/>
    <col min="9991" max="9991" width="15.875" style="545" bestFit="1" customWidth="1"/>
    <col min="9992" max="10240" width="9" style="545"/>
    <col min="10241" max="10241" width="6.75" style="545" customWidth="1"/>
    <col min="10242" max="10242" width="6.375" style="545" bestFit="1" customWidth="1"/>
    <col min="10243" max="10243" width="12.5" style="545" bestFit="1" customWidth="1"/>
    <col min="10244" max="10244" width="25.625" style="545" bestFit="1" customWidth="1"/>
    <col min="10245" max="10245" width="5.875" style="545" bestFit="1" customWidth="1"/>
    <col min="10246" max="10246" width="24.75" style="545" customWidth="1"/>
    <col min="10247" max="10247" width="15.875" style="545" bestFit="1" customWidth="1"/>
    <col min="10248" max="10496" width="9" style="545"/>
    <col min="10497" max="10497" width="6.75" style="545" customWidth="1"/>
    <col min="10498" max="10498" width="6.375" style="545" bestFit="1" customWidth="1"/>
    <col min="10499" max="10499" width="12.5" style="545" bestFit="1" customWidth="1"/>
    <col min="10500" max="10500" width="25.625" style="545" bestFit="1" customWidth="1"/>
    <col min="10501" max="10501" width="5.875" style="545" bestFit="1" customWidth="1"/>
    <col min="10502" max="10502" width="24.75" style="545" customWidth="1"/>
    <col min="10503" max="10503" width="15.875" style="545" bestFit="1" customWidth="1"/>
    <col min="10504" max="10752" width="9" style="545"/>
    <col min="10753" max="10753" width="6.75" style="545" customWidth="1"/>
    <col min="10754" max="10754" width="6.375" style="545" bestFit="1" customWidth="1"/>
    <col min="10755" max="10755" width="12.5" style="545" bestFit="1" customWidth="1"/>
    <col min="10756" max="10756" width="25.625" style="545" bestFit="1" customWidth="1"/>
    <col min="10757" max="10757" width="5.875" style="545" bestFit="1" customWidth="1"/>
    <col min="10758" max="10758" width="24.75" style="545" customWidth="1"/>
    <col min="10759" max="10759" width="15.875" style="545" bestFit="1" customWidth="1"/>
    <col min="10760" max="11008" width="9" style="545"/>
    <col min="11009" max="11009" width="6.75" style="545" customWidth="1"/>
    <col min="11010" max="11010" width="6.375" style="545" bestFit="1" customWidth="1"/>
    <col min="11011" max="11011" width="12.5" style="545" bestFit="1" customWidth="1"/>
    <col min="11012" max="11012" width="25.625" style="545" bestFit="1" customWidth="1"/>
    <col min="11013" max="11013" width="5.875" style="545" bestFit="1" customWidth="1"/>
    <col min="11014" max="11014" width="24.75" style="545" customWidth="1"/>
    <col min="11015" max="11015" width="15.875" style="545" bestFit="1" customWidth="1"/>
    <col min="11016" max="11264" width="9" style="545"/>
    <col min="11265" max="11265" width="6.75" style="545" customWidth="1"/>
    <col min="11266" max="11266" width="6.375" style="545" bestFit="1" customWidth="1"/>
    <col min="11267" max="11267" width="12.5" style="545" bestFit="1" customWidth="1"/>
    <col min="11268" max="11268" width="25.625" style="545" bestFit="1" customWidth="1"/>
    <col min="11269" max="11269" width="5.875" style="545" bestFit="1" customWidth="1"/>
    <col min="11270" max="11270" width="24.75" style="545" customWidth="1"/>
    <col min="11271" max="11271" width="15.875" style="545" bestFit="1" customWidth="1"/>
    <col min="11272" max="11520" width="9" style="545"/>
    <col min="11521" max="11521" width="6.75" style="545" customWidth="1"/>
    <col min="11522" max="11522" width="6.375" style="545" bestFit="1" customWidth="1"/>
    <col min="11523" max="11523" width="12.5" style="545" bestFit="1" customWidth="1"/>
    <col min="11524" max="11524" width="25.625" style="545" bestFit="1" customWidth="1"/>
    <col min="11525" max="11525" width="5.875" style="545" bestFit="1" customWidth="1"/>
    <col min="11526" max="11526" width="24.75" style="545" customWidth="1"/>
    <col min="11527" max="11527" width="15.875" style="545" bestFit="1" customWidth="1"/>
    <col min="11528" max="11776" width="9" style="545"/>
    <col min="11777" max="11777" width="6.75" style="545" customWidth="1"/>
    <col min="11778" max="11778" width="6.375" style="545" bestFit="1" customWidth="1"/>
    <col min="11779" max="11779" width="12.5" style="545" bestFit="1" customWidth="1"/>
    <col min="11780" max="11780" width="25.625" style="545" bestFit="1" customWidth="1"/>
    <col min="11781" max="11781" width="5.875" style="545" bestFit="1" customWidth="1"/>
    <col min="11782" max="11782" width="24.75" style="545" customWidth="1"/>
    <col min="11783" max="11783" width="15.875" style="545" bestFit="1" customWidth="1"/>
    <col min="11784" max="12032" width="9" style="545"/>
    <col min="12033" max="12033" width="6.75" style="545" customWidth="1"/>
    <col min="12034" max="12034" width="6.375" style="545" bestFit="1" customWidth="1"/>
    <col min="12035" max="12035" width="12.5" style="545" bestFit="1" customWidth="1"/>
    <col min="12036" max="12036" width="25.625" style="545" bestFit="1" customWidth="1"/>
    <col min="12037" max="12037" width="5.875" style="545" bestFit="1" customWidth="1"/>
    <col min="12038" max="12038" width="24.75" style="545" customWidth="1"/>
    <col min="12039" max="12039" width="15.875" style="545" bestFit="1" customWidth="1"/>
    <col min="12040" max="12288" width="9" style="545"/>
    <col min="12289" max="12289" width="6.75" style="545" customWidth="1"/>
    <col min="12290" max="12290" width="6.375" style="545" bestFit="1" customWidth="1"/>
    <col min="12291" max="12291" width="12.5" style="545" bestFit="1" customWidth="1"/>
    <col min="12292" max="12292" width="25.625" style="545" bestFit="1" customWidth="1"/>
    <col min="12293" max="12293" width="5.875" style="545" bestFit="1" customWidth="1"/>
    <col min="12294" max="12294" width="24.75" style="545" customWidth="1"/>
    <col min="12295" max="12295" width="15.875" style="545" bestFit="1" customWidth="1"/>
    <col min="12296" max="12544" width="9" style="545"/>
    <col min="12545" max="12545" width="6.75" style="545" customWidth="1"/>
    <col min="12546" max="12546" width="6.375" style="545" bestFit="1" customWidth="1"/>
    <col min="12547" max="12547" width="12.5" style="545" bestFit="1" customWidth="1"/>
    <col min="12548" max="12548" width="25.625" style="545" bestFit="1" customWidth="1"/>
    <col min="12549" max="12549" width="5.875" style="545" bestFit="1" customWidth="1"/>
    <col min="12550" max="12550" width="24.75" style="545" customWidth="1"/>
    <col min="12551" max="12551" width="15.875" style="545" bestFit="1" customWidth="1"/>
    <col min="12552" max="12800" width="9" style="545"/>
    <col min="12801" max="12801" width="6.75" style="545" customWidth="1"/>
    <col min="12802" max="12802" width="6.375" style="545" bestFit="1" customWidth="1"/>
    <col min="12803" max="12803" width="12.5" style="545" bestFit="1" customWidth="1"/>
    <col min="12804" max="12804" width="25.625" style="545" bestFit="1" customWidth="1"/>
    <col min="12805" max="12805" width="5.875" style="545" bestFit="1" customWidth="1"/>
    <col min="12806" max="12806" width="24.75" style="545" customWidth="1"/>
    <col min="12807" max="12807" width="15.875" style="545" bestFit="1" customWidth="1"/>
    <col min="12808" max="13056" width="9" style="545"/>
    <col min="13057" max="13057" width="6.75" style="545" customWidth="1"/>
    <col min="13058" max="13058" width="6.375" style="545" bestFit="1" customWidth="1"/>
    <col min="13059" max="13059" width="12.5" style="545" bestFit="1" customWidth="1"/>
    <col min="13060" max="13060" width="25.625" style="545" bestFit="1" customWidth="1"/>
    <col min="13061" max="13061" width="5.875" style="545" bestFit="1" customWidth="1"/>
    <col min="13062" max="13062" width="24.75" style="545" customWidth="1"/>
    <col min="13063" max="13063" width="15.875" style="545" bestFit="1" customWidth="1"/>
    <col min="13064" max="13312" width="9" style="545"/>
    <col min="13313" max="13313" width="6.75" style="545" customWidth="1"/>
    <col min="13314" max="13314" width="6.375" style="545" bestFit="1" customWidth="1"/>
    <col min="13315" max="13315" width="12.5" style="545" bestFit="1" customWidth="1"/>
    <col min="13316" max="13316" width="25.625" style="545" bestFit="1" customWidth="1"/>
    <col min="13317" max="13317" width="5.875" style="545" bestFit="1" customWidth="1"/>
    <col min="13318" max="13318" width="24.75" style="545" customWidth="1"/>
    <col min="13319" max="13319" width="15.875" style="545" bestFit="1" customWidth="1"/>
    <col min="13320" max="13568" width="9" style="545"/>
    <col min="13569" max="13569" width="6.75" style="545" customWidth="1"/>
    <col min="13570" max="13570" width="6.375" style="545" bestFit="1" customWidth="1"/>
    <col min="13571" max="13571" width="12.5" style="545" bestFit="1" customWidth="1"/>
    <col min="13572" max="13572" width="25.625" style="545" bestFit="1" customWidth="1"/>
    <col min="13573" max="13573" width="5.875" style="545" bestFit="1" customWidth="1"/>
    <col min="13574" max="13574" width="24.75" style="545" customWidth="1"/>
    <col min="13575" max="13575" width="15.875" style="545" bestFit="1" customWidth="1"/>
    <col min="13576" max="13824" width="9" style="545"/>
    <col min="13825" max="13825" width="6.75" style="545" customWidth="1"/>
    <col min="13826" max="13826" width="6.375" style="545" bestFit="1" customWidth="1"/>
    <col min="13827" max="13827" width="12.5" style="545" bestFit="1" customWidth="1"/>
    <col min="13828" max="13828" width="25.625" style="545" bestFit="1" customWidth="1"/>
    <col min="13829" max="13829" width="5.875" style="545" bestFit="1" customWidth="1"/>
    <col min="13830" max="13830" width="24.75" style="545" customWidth="1"/>
    <col min="13831" max="13831" width="15.875" style="545" bestFit="1" customWidth="1"/>
    <col min="13832" max="14080" width="9" style="545"/>
    <col min="14081" max="14081" width="6.75" style="545" customWidth="1"/>
    <col min="14082" max="14082" width="6.375" style="545" bestFit="1" customWidth="1"/>
    <col min="14083" max="14083" width="12.5" style="545" bestFit="1" customWidth="1"/>
    <col min="14084" max="14084" width="25.625" style="545" bestFit="1" customWidth="1"/>
    <col min="14085" max="14085" width="5.875" style="545" bestFit="1" customWidth="1"/>
    <col min="14086" max="14086" width="24.75" style="545" customWidth="1"/>
    <col min="14087" max="14087" width="15.875" style="545" bestFit="1" customWidth="1"/>
    <col min="14088" max="14336" width="9" style="545"/>
    <col min="14337" max="14337" width="6.75" style="545" customWidth="1"/>
    <col min="14338" max="14338" width="6.375" style="545" bestFit="1" customWidth="1"/>
    <col min="14339" max="14339" width="12.5" style="545" bestFit="1" customWidth="1"/>
    <col min="14340" max="14340" width="25.625" style="545" bestFit="1" customWidth="1"/>
    <col min="14341" max="14341" width="5.875" style="545" bestFit="1" customWidth="1"/>
    <col min="14342" max="14342" width="24.75" style="545" customWidth="1"/>
    <col min="14343" max="14343" width="15.875" style="545" bestFit="1" customWidth="1"/>
    <col min="14344" max="14592" width="9" style="545"/>
    <col min="14593" max="14593" width="6.75" style="545" customWidth="1"/>
    <col min="14594" max="14594" width="6.375" style="545" bestFit="1" customWidth="1"/>
    <col min="14595" max="14595" width="12.5" style="545" bestFit="1" customWidth="1"/>
    <col min="14596" max="14596" width="25.625" style="545" bestFit="1" customWidth="1"/>
    <col min="14597" max="14597" width="5.875" style="545" bestFit="1" customWidth="1"/>
    <col min="14598" max="14598" width="24.75" style="545" customWidth="1"/>
    <col min="14599" max="14599" width="15.875" style="545" bestFit="1" customWidth="1"/>
    <col min="14600" max="14848" width="9" style="545"/>
    <col min="14849" max="14849" width="6.75" style="545" customWidth="1"/>
    <col min="14850" max="14850" width="6.375" style="545" bestFit="1" customWidth="1"/>
    <col min="14851" max="14851" width="12.5" style="545" bestFit="1" customWidth="1"/>
    <col min="14852" max="14852" width="25.625" style="545" bestFit="1" customWidth="1"/>
    <col min="14853" max="14853" width="5.875" style="545" bestFit="1" customWidth="1"/>
    <col min="14854" max="14854" width="24.75" style="545" customWidth="1"/>
    <col min="14855" max="14855" width="15.875" style="545" bestFit="1" customWidth="1"/>
    <col min="14856" max="15104" width="9" style="545"/>
    <col min="15105" max="15105" width="6.75" style="545" customWidth="1"/>
    <col min="15106" max="15106" width="6.375" style="545" bestFit="1" customWidth="1"/>
    <col min="15107" max="15107" width="12.5" style="545" bestFit="1" customWidth="1"/>
    <col min="15108" max="15108" width="25.625" style="545" bestFit="1" customWidth="1"/>
    <col min="15109" max="15109" width="5.875" style="545" bestFit="1" customWidth="1"/>
    <col min="15110" max="15110" width="24.75" style="545" customWidth="1"/>
    <col min="15111" max="15111" width="15.875" style="545" bestFit="1" customWidth="1"/>
    <col min="15112" max="15360" width="9" style="545"/>
    <col min="15361" max="15361" width="6.75" style="545" customWidth="1"/>
    <col min="15362" max="15362" width="6.375" style="545" bestFit="1" customWidth="1"/>
    <col min="15363" max="15363" width="12.5" style="545" bestFit="1" customWidth="1"/>
    <col min="15364" max="15364" width="25.625" style="545" bestFit="1" customWidth="1"/>
    <col min="15365" max="15365" width="5.875" style="545" bestFit="1" customWidth="1"/>
    <col min="15366" max="15366" width="24.75" style="545" customWidth="1"/>
    <col min="15367" max="15367" width="15.875" style="545" bestFit="1" customWidth="1"/>
    <col min="15368" max="15616" width="9" style="545"/>
    <col min="15617" max="15617" width="6.75" style="545" customWidth="1"/>
    <col min="15618" max="15618" width="6.375" style="545" bestFit="1" customWidth="1"/>
    <col min="15619" max="15619" width="12.5" style="545" bestFit="1" customWidth="1"/>
    <col min="15620" max="15620" width="25.625" style="545" bestFit="1" customWidth="1"/>
    <col min="15621" max="15621" width="5.875" style="545" bestFit="1" customWidth="1"/>
    <col min="15622" max="15622" width="24.75" style="545" customWidth="1"/>
    <col min="15623" max="15623" width="15.875" style="545" bestFit="1" customWidth="1"/>
    <col min="15624" max="15872" width="9" style="545"/>
    <col min="15873" max="15873" width="6.75" style="545" customWidth="1"/>
    <col min="15874" max="15874" width="6.375" style="545" bestFit="1" customWidth="1"/>
    <col min="15875" max="15875" width="12.5" style="545" bestFit="1" customWidth="1"/>
    <col min="15876" max="15876" width="25.625" style="545" bestFit="1" customWidth="1"/>
    <col min="15877" max="15877" width="5.875" style="545" bestFit="1" customWidth="1"/>
    <col min="15878" max="15878" width="24.75" style="545" customWidth="1"/>
    <col min="15879" max="15879" width="15.875" style="545" bestFit="1" customWidth="1"/>
    <col min="15880" max="16128" width="9" style="545"/>
    <col min="16129" max="16129" width="6.75" style="545" customWidth="1"/>
    <col min="16130" max="16130" width="6.375" style="545" bestFit="1" customWidth="1"/>
    <col min="16131" max="16131" width="12.5" style="545" bestFit="1" customWidth="1"/>
    <col min="16132" max="16132" width="25.625" style="545" bestFit="1" customWidth="1"/>
    <col min="16133" max="16133" width="5.875" style="545" bestFit="1" customWidth="1"/>
    <col min="16134" max="16134" width="24.75" style="545" customWidth="1"/>
    <col min="16135" max="16135" width="15.875" style="545" bestFit="1" customWidth="1"/>
    <col min="16136" max="16384" width="9" style="545"/>
  </cols>
  <sheetData>
    <row r="1" spans="1:7">
      <c r="F1" s="546" t="s">
        <v>1088</v>
      </c>
      <c r="G1" s="546"/>
    </row>
    <row r="2" spans="1:7" ht="24">
      <c r="A2" s="547" t="s">
        <v>1089</v>
      </c>
      <c r="E2" s="546"/>
      <c r="G2" s="546"/>
    </row>
    <row r="5" spans="1:7">
      <c r="B5" s="85" t="s">
        <v>1090</v>
      </c>
      <c r="C5" s="85" t="s">
        <v>1091</v>
      </c>
      <c r="D5" s="85" t="s">
        <v>1092</v>
      </c>
      <c r="E5" s="85" t="s">
        <v>1093</v>
      </c>
      <c r="F5" s="85" t="s">
        <v>1094</v>
      </c>
    </row>
    <row r="6" spans="1:7" ht="20.100000000000001" customHeight="1">
      <c r="A6" s="548" t="s">
        <v>1095</v>
      </c>
      <c r="B6" s="549">
        <v>1</v>
      </c>
      <c r="C6" s="550" t="s">
        <v>1096</v>
      </c>
      <c r="D6" s="551" t="s">
        <v>1097</v>
      </c>
      <c r="E6" s="552">
        <v>1</v>
      </c>
      <c r="F6" s="553" t="s">
        <v>1098</v>
      </c>
    </row>
    <row r="7" spans="1:7" ht="20.100000000000001" customHeight="1">
      <c r="A7" s="548"/>
      <c r="B7" s="549">
        <v>2</v>
      </c>
      <c r="C7" s="550" t="s">
        <v>1099</v>
      </c>
      <c r="D7" s="551" t="s">
        <v>1100</v>
      </c>
      <c r="E7" s="156">
        <v>1</v>
      </c>
      <c r="F7" s="553" t="s">
        <v>1098</v>
      </c>
    </row>
    <row r="8" spans="1:7" ht="20.100000000000001" customHeight="1">
      <c r="A8" s="548"/>
      <c r="B8" s="549">
        <v>3</v>
      </c>
      <c r="C8" s="550" t="s">
        <v>1101</v>
      </c>
      <c r="D8" s="551" t="s">
        <v>1102</v>
      </c>
      <c r="E8" s="156">
        <v>1</v>
      </c>
      <c r="F8" s="553" t="s">
        <v>1098</v>
      </c>
    </row>
    <row r="9" spans="1:7" ht="20.100000000000001" customHeight="1">
      <c r="A9" s="548"/>
      <c r="B9" s="549">
        <v>4</v>
      </c>
      <c r="C9" s="550" t="s">
        <v>1103</v>
      </c>
      <c r="D9" s="551" t="s">
        <v>1104</v>
      </c>
      <c r="E9" s="156">
        <v>1</v>
      </c>
      <c r="F9" s="553" t="s">
        <v>1098</v>
      </c>
    </row>
    <row r="10" spans="1:7" ht="20.100000000000001" customHeight="1">
      <c r="A10" s="548"/>
      <c r="B10" s="549">
        <v>5</v>
      </c>
      <c r="C10" s="550" t="s">
        <v>1105</v>
      </c>
      <c r="D10" s="551" t="s">
        <v>1106</v>
      </c>
      <c r="E10" s="156">
        <v>1</v>
      </c>
      <c r="F10" s="553" t="s">
        <v>1098</v>
      </c>
    </row>
    <row r="11" spans="1:7" ht="20.100000000000001" customHeight="1">
      <c r="A11" s="554" t="s">
        <v>1107</v>
      </c>
      <c r="B11" s="555">
        <v>6</v>
      </c>
      <c r="C11" s="556" t="s">
        <v>1108</v>
      </c>
      <c r="D11" s="557" t="s">
        <v>1109</v>
      </c>
      <c r="E11" s="558">
        <v>1</v>
      </c>
      <c r="F11" s="559" t="s">
        <v>1098</v>
      </c>
    </row>
    <row r="12" spans="1:7" ht="20.100000000000001" customHeight="1">
      <c r="A12" s="554"/>
      <c r="B12" s="555">
        <v>7</v>
      </c>
      <c r="C12" s="556" t="s">
        <v>1110</v>
      </c>
      <c r="D12" s="557" t="s">
        <v>1111</v>
      </c>
      <c r="E12" s="558">
        <v>1</v>
      </c>
      <c r="F12" s="559" t="s">
        <v>1098</v>
      </c>
    </row>
    <row r="13" spans="1:7" ht="20.100000000000001" customHeight="1">
      <c r="A13" s="554"/>
      <c r="B13" s="555">
        <v>8</v>
      </c>
      <c r="C13" s="560" t="s">
        <v>1112</v>
      </c>
      <c r="D13" s="557" t="s">
        <v>1113</v>
      </c>
      <c r="E13" s="558">
        <v>1</v>
      </c>
      <c r="F13" s="559" t="s">
        <v>1098</v>
      </c>
    </row>
    <row r="14" spans="1:7" ht="20.100000000000001" customHeight="1">
      <c r="A14" s="554"/>
      <c r="B14" s="555">
        <v>9</v>
      </c>
      <c r="C14" s="367" t="s">
        <v>1114</v>
      </c>
      <c r="D14" s="557" t="s">
        <v>1115</v>
      </c>
      <c r="E14" s="558">
        <v>1</v>
      </c>
      <c r="F14" s="559" t="s">
        <v>1098</v>
      </c>
    </row>
    <row r="15" spans="1:7" ht="20.100000000000001" customHeight="1">
      <c r="A15" s="554"/>
      <c r="B15" s="555">
        <v>10</v>
      </c>
      <c r="C15" s="556" t="s">
        <v>1116</v>
      </c>
      <c r="D15" s="557" t="s">
        <v>1117</v>
      </c>
      <c r="E15" s="558">
        <v>1</v>
      </c>
      <c r="F15" s="559" t="s">
        <v>1098</v>
      </c>
    </row>
    <row r="16" spans="1:7" ht="20.100000000000001" customHeight="1">
      <c r="A16" s="554"/>
      <c r="B16" s="555">
        <v>11</v>
      </c>
      <c r="C16" s="556" t="s">
        <v>1118</v>
      </c>
      <c r="D16" s="557" t="s">
        <v>1119</v>
      </c>
      <c r="E16" s="558">
        <v>1</v>
      </c>
      <c r="F16" s="559" t="s">
        <v>1098</v>
      </c>
    </row>
    <row r="17" spans="1:6" ht="20.100000000000001" customHeight="1">
      <c r="A17" s="554"/>
      <c r="B17" s="555">
        <v>12</v>
      </c>
      <c r="C17" s="561" t="s">
        <v>1120</v>
      </c>
      <c r="D17" s="557" t="s">
        <v>1121</v>
      </c>
      <c r="E17" s="558">
        <v>1</v>
      </c>
      <c r="F17" s="559" t="s">
        <v>1098</v>
      </c>
    </row>
    <row r="18" spans="1:6" ht="20.100000000000001" customHeight="1">
      <c r="A18" s="562" t="s">
        <v>1122</v>
      </c>
      <c r="B18" s="563">
        <v>13</v>
      </c>
      <c r="C18" s="564" t="s">
        <v>1123</v>
      </c>
      <c r="D18" s="565" t="s">
        <v>1124</v>
      </c>
      <c r="E18" s="566">
        <v>1</v>
      </c>
      <c r="F18" s="567" t="s">
        <v>1098</v>
      </c>
    </row>
    <row r="19" spans="1:6" ht="20.100000000000001" customHeight="1">
      <c r="A19" s="562"/>
      <c r="B19" s="563">
        <v>14</v>
      </c>
      <c r="C19" s="564" t="s">
        <v>1125</v>
      </c>
      <c r="D19" s="565" t="s">
        <v>1126</v>
      </c>
      <c r="E19" s="566">
        <v>1</v>
      </c>
      <c r="F19" s="567" t="s">
        <v>1098</v>
      </c>
    </row>
    <row r="20" spans="1:6" ht="20.100000000000001" customHeight="1">
      <c r="A20" s="562"/>
      <c r="B20" s="563">
        <v>15</v>
      </c>
      <c r="C20" s="564" t="s">
        <v>1014</v>
      </c>
      <c r="D20" s="568" t="s">
        <v>1015</v>
      </c>
      <c r="E20" s="566">
        <v>1</v>
      </c>
      <c r="F20" s="567" t="s">
        <v>1098</v>
      </c>
    </row>
    <row r="21" spans="1:6" ht="20.100000000000001" customHeight="1">
      <c r="A21" s="562"/>
      <c r="B21" s="563">
        <v>16</v>
      </c>
      <c r="C21" s="564" t="s">
        <v>1016</v>
      </c>
      <c r="D21" s="568" t="s">
        <v>1017</v>
      </c>
      <c r="E21" s="566">
        <v>1</v>
      </c>
      <c r="F21" s="567" t="s">
        <v>1098</v>
      </c>
    </row>
    <row r="22" spans="1:6" ht="20.100000000000001" customHeight="1">
      <c r="A22" s="562"/>
      <c r="B22" s="563">
        <v>17</v>
      </c>
      <c r="C22" s="564" t="s">
        <v>1018</v>
      </c>
      <c r="D22" s="568" t="s">
        <v>1019</v>
      </c>
      <c r="E22" s="566">
        <v>1</v>
      </c>
      <c r="F22" s="567" t="s">
        <v>1098</v>
      </c>
    </row>
    <row r="23" spans="1:6" ht="20.100000000000001" customHeight="1">
      <c r="A23" s="562"/>
      <c r="B23" s="569">
        <v>18</v>
      </c>
      <c r="C23" s="564" t="s">
        <v>1020</v>
      </c>
      <c r="D23" s="568" t="s">
        <v>1021</v>
      </c>
      <c r="E23" s="566">
        <v>1</v>
      </c>
      <c r="F23" s="567" t="s">
        <v>1098</v>
      </c>
    </row>
    <row r="24" spans="1:6" ht="20.100000000000001" customHeight="1">
      <c r="A24" s="570" t="s">
        <v>1127</v>
      </c>
      <c r="B24" s="571">
        <v>19</v>
      </c>
      <c r="C24" s="572" t="s">
        <v>1128</v>
      </c>
      <c r="D24" s="573" t="s">
        <v>1129</v>
      </c>
      <c r="E24" s="574">
        <v>12</v>
      </c>
      <c r="F24" s="575" t="s">
        <v>1130</v>
      </c>
    </row>
    <row r="25" spans="1:6" ht="20.100000000000001" customHeight="1">
      <c r="A25" s="570"/>
      <c r="B25" s="571">
        <v>20</v>
      </c>
      <c r="C25" s="572" t="s">
        <v>1131</v>
      </c>
      <c r="D25" s="573" t="s">
        <v>1132</v>
      </c>
      <c r="E25" s="576">
        <v>1</v>
      </c>
      <c r="F25" s="575" t="s">
        <v>1130</v>
      </c>
    </row>
    <row r="26" spans="1:6" ht="20.100000000000001" customHeight="1">
      <c r="A26" s="570"/>
      <c r="B26" s="571">
        <v>21</v>
      </c>
      <c r="C26" s="572" t="s">
        <v>1133</v>
      </c>
      <c r="D26" s="573" t="s">
        <v>1134</v>
      </c>
      <c r="E26" s="576">
        <v>1</v>
      </c>
      <c r="F26" s="575" t="s">
        <v>1130</v>
      </c>
    </row>
  </sheetData>
  <mergeCells count="4">
    <mergeCell ref="A6:A10"/>
    <mergeCell ref="A11:A17"/>
    <mergeCell ref="A18:A23"/>
    <mergeCell ref="A24:A26"/>
  </mergeCells>
  <phoneticPr fontId="4"/>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117D-7B26-420C-9F72-3DE83FF0E750}">
  <dimension ref="B2:Q118"/>
  <sheetViews>
    <sheetView zoomScale="85" workbookViewId="0">
      <pane xSplit="10" ySplit="8" topLeftCell="K9" activePane="bottomRight" state="frozen"/>
      <selection activeCell="E28" sqref="E28"/>
      <selection pane="topRight" activeCell="E28" sqref="E28"/>
      <selection pane="bottomLeft" activeCell="E28" sqref="E28"/>
      <selection pane="bottomRight" activeCell="E28" sqref="E28"/>
    </sheetView>
  </sheetViews>
  <sheetFormatPr defaultColWidth="11.75" defaultRowHeight="13.5" customHeight="1"/>
  <cols>
    <col min="1" max="1" width="3.125" style="8" customWidth="1"/>
    <col min="2" max="2" width="6.25" style="9" customWidth="1"/>
    <col min="3" max="3" width="15.25" style="8" customWidth="1"/>
    <col min="4" max="4" width="15.5" style="8" customWidth="1"/>
    <col min="5" max="5" width="43.875" style="8" customWidth="1"/>
    <col min="6" max="6" width="10.75" style="8" customWidth="1"/>
    <col min="7" max="8" width="12.125" style="8" customWidth="1"/>
    <col min="9" max="9" width="7.125" style="3" customWidth="1"/>
    <col min="10" max="10" width="55.25" style="8" customWidth="1"/>
    <col min="11" max="11" width="22.125" style="8" customWidth="1"/>
    <col min="12" max="12" width="8.125" style="9" customWidth="1"/>
    <col min="13" max="13" width="17" style="9" customWidth="1"/>
    <col min="14" max="14" width="7.875" style="8" customWidth="1"/>
    <col min="15" max="15" width="16.375" style="3" customWidth="1"/>
    <col min="16" max="16" width="17.875" style="97" customWidth="1"/>
    <col min="17" max="17" width="19.375" style="97" customWidth="1"/>
    <col min="18" max="16384" width="11.75" style="8"/>
  </cols>
  <sheetData>
    <row r="2" spans="2:17" ht="20.100000000000001" customHeight="1">
      <c r="B2" s="614" t="s">
        <v>1159</v>
      </c>
      <c r="C2" s="614"/>
      <c r="D2" s="614"/>
      <c r="E2" s="615" t="s">
        <v>1160</v>
      </c>
      <c r="G2" s="616" t="s">
        <v>1161</v>
      </c>
      <c r="H2" s="617"/>
      <c r="I2" s="618"/>
      <c r="J2" s="619">
        <f>SUM(H:H)</f>
        <v>412688</v>
      </c>
    </row>
    <row r="3" spans="2:17" ht="20.100000000000001" customHeight="1">
      <c r="B3" s="614" t="s">
        <v>1162</v>
      </c>
      <c r="C3" s="614"/>
      <c r="D3" s="614"/>
      <c r="E3" s="615" t="s">
        <v>1163</v>
      </c>
    </row>
    <row r="4" spans="2:17" ht="20.100000000000001" customHeight="1">
      <c r="B4" s="614" t="s">
        <v>1164</v>
      </c>
      <c r="C4" s="614"/>
      <c r="D4" s="614"/>
      <c r="E4" s="615"/>
    </row>
    <row r="5" spans="2:17" ht="20.100000000000001" customHeight="1">
      <c r="B5" s="614" t="s">
        <v>1165</v>
      </c>
      <c r="C5" s="614"/>
      <c r="D5" s="614"/>
      <c r="E5" s="620">
        <v>42165</v>
      </c>
    </row>
    <row r="6" spans="2:17" ht="20.100000000000001" customHeight="1">
      <c r="B6" s="614" t="s">
        <v>1166</v>
      </c>
      <c r="C6" s="614"/>
      <c r="D6" s="614"/>
      <c r="E6" s="620">
        <v>42170</v>
      </c>
    </row>
    <row r="8" spans="2:17" s="9" customFormat="1" ht="19.5" customHeight="1">
      <c r="B8" s="621" t="s">
        <v>1167</v>
      </c>
      <c r="C8" s="621" t="s">
        <v>1168</v>
      </c>
      <c r="D8" s="621" t="s">
        <v>1169</v>
      </c>
      <c r="E8" s="622" t="s">
        <v>1170</v>
      </c>
      <c r="F8" s="622" t="s">
        <v>12</v>
      </c>
      <c r="G8" s="622" t="s">
        <v>13</v>
      </c>
      <c r="H8" s="623" t="s">
        <v>14</v>
      </c>
      <c r="I8" s="623" t="s">
        <v>1171</v>
      </c>
      <c r="J8" s="622" t="s">
        <v>1172</v>
      </c>
      <c r="K8" s="622" t="s">
        <v>1173</v>
      </c>
      <c r="L8" s="622" t="s">
        <v>1174</v>
      </c>
      <c r="M8" s="624" t="s">
        <v>1175</v>
      </c>
      <c r="N8" s="621" t="s">
        <v>1176</v>
      </c>
      <c r="O8" s="622" t="s">
        <v>1177</v>
      </c>
      <c r="P8" s="624" t="s">
        <v>1178</v>
      </c>
      <c r="Q8" s="625" t="s">
        <v>1179</v>
      </c>
    </row>
    <row r="9" spans="2:17" s="9" customFormat="1" ht="19.5" customHeight="1">
      <c r="B9" s="621"/>
      <c r="C9" s="621"/>
      <c r="D9" s="621"/>
      <c r="E9" s="626"/>
      <c r="F9" s="627"/>
      <c r="G9" s="628"/>
      <c r="H9" s="628"/>
      <c r="I9" s="629"/>
      <c r="J9" s="630"/>
      <c r="K9" s="622"/>
      <c r="L9" s="622"/>
      <c r="M9" s="624"/>
      <c r="N9" s="621"/>
      <c r="O9" s="622"/>
      <c r="P9" s="624"/>
      <c r="Q9" s="625"/>
    </row>
    <row r="10" spans="2:17" ht="18" customHeight="1">
      <c r="B10" s="631" t="s">
        <v>1180</v>
      </c>
      <c r="C10" s="632"/>
      <c r="D10" s="632"/>
      <c r="E10" s="633"/>
      <c r="F10" s="634"/>
      <c r="G10" s="635"/>
      <c r="H10" s="628"/>
      <c r="I10" s="629"/>
      <c r="J10" s="636"/>
      <c r="K10" s="626"/>
      <c r="L10" s="637"/>
      <c r="M10" s="624"/>
      <c r="N10" s="625"/>
      <c r="O10" s="638"/>
      <c r="P10" s="624"/>
      <c r="Q10" s="639"/>
    </row>
    <row r="11" spans="2:17" ht="18" customHeight="1">
      <c r="B11" s="640"/>
      <c r="C11" s="635" t="s">
        <v>1181</v>
      </c>
      <c r="D11" s="635" t="s">
        <v>1181</v>
      </c>
      <c r="E11" s="636" t="s">
        <v>1182</v>
      </c>
      <c r="F11" s="634">
        <v>1</v>
      </c>
      <c r="G11" s="641">
        <v>4500</v>
      </c>
      <c r="H11" s="628">
        <f t="shared" ref="H11:H33" si="0">F11*G11</f>
        <v>4500</v>
      </c>
      <c r="I11" s="629"/>
      <c r="J11" s="636" t="s">
        <v>1182</v>
      </c>
      <c r="K11" s="626"/>
      <c r="L11" s="637"/>
      <c r="M11" s="624"/>
      <c r="N11" s="625"/>
      <c r="O11" s="638"/>
      <c r="P11" s="624"/>
      <c r="Q11" s="639"/>
    </row>
    <row r="12" spans="2:17" ht="18" customHeight="1">
      <c r="B12" s="640"/>
      <c r="C12" s="635" t="s">
        <v>1181</v>
      </c>
      <c r="D12" s="635" t="s">
        <v>1181</v>
      </c>
      <c r="E12" s="636" t="s">
        <v>1183</v>
      </c>
      <c r="F12" s="634">
        <v>1</v>
      </c>
      <c r="G12" s="641">
        <v>4500</v>
      </c>
      <c r="H12" s="628">
        <f t="shared" si="0"/>
        <v>4500</v>
      </c>
      <c r="I12" s="629"/>
      <c r="J12" s="636" t="s">
        <v>1183</v>
      </c>
      <c r="K12" s="626"/>
      <c r="L12" s="637"/>
      <c r="M12" s="624"/>
      <c r="N12" s="625"/>
      <c r="O12" s="638"/>
      <c r="P12" s="624"/>
      <c r="Q12" s="639"/>
    </row>
    <row r="13" spans="2:17" ht="18" customHeight="1">
      <c r="B13" s="640"/>
      <c r="C13" s="635" t="s">
        <v>1181</v>
      </c>
      <c r="D13" s="635" t="s">
        <v>1181</v>
      </c>
      <c r="E13" s="636" t="s">
        <v>1184</v>
      </c>
      <c r="F13" s="634">
        <v>2</v>
      </c>
      <c r="G13" s="641">
        <v>3500</v>
      </c>
      <c r="H13" s="628">
        <f t="shared" si="0"/>
        <v>7000</v>
      </c>
      <c r="I13" s="629"/>
      <c r="J13" s="636" t="s">
        <v>1184</v>
      </c>
      <c r="K13" s="626"/>
      <c r="L13" s="637"/>
      <c r="M13" s="624"/>
      <c r="N13" s="625"/>
      <c r="O13" s="638"/>
      <c r="P13" s="624"/>
      <c r="Q13" s="639"/>
    </row>
    <row r="14" spans="2:17" ht="18" customHeight="1">
      <c r="B14" s="640"/>
      <c r="C14" s="635" t="s">
        <v>1181</v>
      </c>
      <c r="D14" s="635" t="s">
        <v>1181</v>
      </c>
      <c r="E14" s="636" t="s">
        <v>1185</v>
      </c>
      <c r="F14" s="634">
        <v>1</v>
      </c>
      <c r="G14" s="641">
        <v>4000</v>
      </c>
      <c r="H14" s="628">
        <f t="shared" si="0"/>
        <v>4000</v>
      </c>
      <c r="I14" s="629"/>
      <c r="J14" s="636" t="s">
        <v>1185</v>
      </c>
      <c r="K14" s="626"/>
      <c r="L14" s="637"/>
      <c r="M14" s="624"/>
      <c r="N14" s="625"/>
      <c r="O14" s="638"/>
      <c r="P14" s="624"/>
      <c r="Q14" s="639"/>
    </row>
    <row r="15" spans="2:17" ht="18" customHeight="1">
      <c r="B15" s="640"/>
      <c r="C15" s="635" t="s">
        <v>1181</v>
      </c>
      <c r="D15" s="635" t="s">
        <v>1181</v>
      </c>
      <c r="E15" s="636" t="s">
        <v>1186</v>
      </c>
      <c r="F15" s="634">
        <v>1</v>
      </c>
      <c r="G15" s="641">
        <v>4000</v>
      </c>
      <c r="H15" s="628">
        <f t="shared" si="0"/>
        <v>4000</v>
      </c>
      <c r="I15" s="629"/>
      <c r="J15" s="636" t="s">
        <v>1186</v>
      </c>
      <c r="K15" s="626"/>
      <c r="L15" s="637"/>
      <c r="M15" s="624"/>
      <c r="N15" s="625"/>
      <c r="O15" s="638"/>
      <c r="P15" s="624"/>
      <c r="Q15" s="639"/>
    </row>
    <row r="16" spans="2:17" ht="18" customHeight="1">
      <c r="B16" s="640"/>
      <c r="C16" s="635" t="s">
        <v>1181</v>
      </c>
      <c r="D16" s="635" t="s">
        <v>1181</v>
      </c>
      <c r="E16" s="636" t="s">
        <v>1187</v>
      </c>
      <c r="F16" s="634">
        <v>1</v>
      </c>
      <c r="G16" s="641">
        <v>7500</v>
      </c>
      <c r="H16" s="628">
        <f t="shared" si="0"/>
        <v>7500</v>
      </c>
      <c r="I16" s="629"/>
      <c r="J16" s="636" t="s">
        <v>1187</v>
      </c>
      <c r="K16" s="626"/>
      <c r="L16" s="637"/>
      <c r="M16" s="624"/>
      <c r="N16" s="625"/>
      <c r="O16" s="638"/>
      <c r="P16" s="624"/>
      <c r="Q16" s="639"/>
    </row>
    <row r="17" spans="2:17" ht="18" customHeight="1">
      <c r="B17" s="640"/>
      <c r="C17" s="635" t="s">
        <v>1181</v>
      </c>
      <c r="D17" s="635" t="s">
        <v>1181</v>
      </c>
      <c r="E17" s="636" t="s">
        <v>1188</v>
      </c>
      <c r="F17" s="634">
        <v>1</v>
      </c>
      <c r="G17" s="641">
        <v>18000</v>
      </c>
      <c r="H17" s="628">
        <f t="shared" si="0"/>
        <v>18000</v>
      </c>
      <c r="I17" s="629"/>
      <c r="J17" s="636" t="s">
        <v>1188</v>
      </c>
      <c r="K17" s="626"/>
      <c r="L17" s="637"/>
      <c r="M17" s="624"/>
      <c r="N17" s="625"/>
      <c r="O17" s="638"/>
      <c r="P17" s="624"/>
      <c r="Q17" s="639"/>
    </row>
    <row r="18" spans="2:17" ht="18" customHeight="1">
      <c r="B18" s="640"/>
      <c r="C18" s="635" t="s">
        <v>1181</v>
      </c>
      <c r="D18" s="635" t="s">
        <v>1181</v>
      </c>
      <c r="E18" s="636" t="s">
        <v>1189</v>
      </c>
      <c r="F18" s="634">
        <v>1</v>
      </c>
      <c r="G18" s="641">
        <v>8000</v>
      </c>
      <c r="H18" s="628">
        <f t="shared" si="0"/>
        <v>8000</v>
      </c>
      <c r="I18" s="629"/>
      <c r="J18" s="636" t="s">
        <v>1189</v>
      </c>
      <c r="K18" s="626"/>
      <c r="L18" s="637"/>
      <c r="M18" s="624"/>
      <c r="N18" s="625"/>
      <c r="O18" s="638"/>
      <c r="P18" s="624"/>
      <c r="Q18" s="639"/>
    </row>
    <row r="19" spans="2:17" ht="18" customHeight="1">
      <c r="B19" s="640"/>
      <c r="C19" s="635" t="s">
        <v>1181</v>
      </c>
      <c r="D19" s="635" t="s">
        <v>1181</v>
      </c>
      <c r="E19" s="636" t="s">
        <v>1190</v>
      </c>
      <c r="F19" s="634">
        <v>1</v>
      </c>
      <c r="G19" s="641">
        <v>3000</v>
      </c>
      <c r="H19" s="628">
        <f t="shared" si="0"/>
        <v>3000</v>
      </c>
      <c r="I19" s="629"/>
      <c r="J19" s="636" t="s">
        <v>1190</v>
      </c>
      <c r="K19" s="626"/>
      <c r="L19" s="637"/>
      <c r="M19" s="624"/>
      <c r="N19" s="625"/>
      <c r="O19" s="638"/>
      <c r="P19" s="624"/>
      <c r="Q19" s="639"/>
    </row>
    <row r="20" spans="2:17" ht="18" customHeight="1">
      <c r="B20" s="640"/>
      <c r="C20" s="635" t="s">
        <v>1181</v>
      </c>
      <c r="D20" s="635" t="s">
        <v>1181</v>
      </c>
      <c r="E20" s="636" t="s">
        <v>1191</v>
      </c>
      <c r="F20" s="634">
        <v>1</v>
      </c>
      <c r="G20" s="641">
        <v>3500</v>
      </c>
      <c r="H20" s="628">
        <f t="shared" si="0"/>
        <v>3500</v>
      </c>
      <c r="I20" s="629"/>
      <c r="J20" s="636" t="s">
        <v>1191</v>
      </c>
      <c r="K20" s="626"/>
      <c r="L20" s="637"/>
      <c r="M20" s="624"/>
      <c r="N20" s="625"/>
      <c r="O20" s="638"/>
      <c r="P20" s="624"/>
      <c r="Q20" s="639"/>
    </row>
    <row r="21" spans="2:17" ht="18" customHeight="1">
      <c r="B21" s="640"/>
      <c r="C21" s="635" t="s">
        <v>1181</v>
      </c>
      <c r="D21" s="635" t="s">
        <v>1181</v>
      </c>
      <c r="E21" s="636" t="s">
        <v>1192</v>
      </c>
      <c r="F21" s="634">
        <v>1</v>
      </c>
      <c r="G21" s="641">
        <v>12500</v>
      </c>
      <c r="H21" s="628">
        <f t="shared" si="0"/>
        <v>12500</v>
      </c>
      <c r="I21" s="629"/>
      <c r="J21" s="636" t="s">
        <v>1192</v>
      </c>
      <c r="K21" s="626"/>
      <c r="L21" s="637"/>
      <c r="M21" s="624"/>
      <c r="N21" s="625"/>
      <c r="O21" s="638"/>
      <c r="P21" s="624"/>
      <c r="Q21" s="639"/>
    </row>
    <row r="22" spans="2:17" ht="18" customHeight="1">
      <c r="B22" s="640"/>
      <c r="C22" s="640" t="s">
        <v>577</v>
      </c>
      <c r="D22" s="640" t="s">
        <v>577</v>
      </c>
      <c r="E22" s="642" t="s">
        <v>1193</v>
      </c>
      <c r="F22" s="640">
        <v>1</v>
      </c>
      <c r="G22" s="642">
        <v>6899</v>
      </c>
      <c r="H22" s="643">
        <f t="shared" si="0"/>
        <v>6899</v>
      </c>
      <c r="I22" s="644"/>
      <c r="J22" s="645" t="s">
        <v>1194</v>
      </c>
      <c r="K22" s="626"/>
      <c r="L22" s="637"/>
      <c r="M22" s="624"/>
      <c r="N22" s="625"/>
      <c r="O22" s="638"/>
      <c r="P22" s="624"/>
      <c r="Q22" s="639"/>
    </row>
    <row r="23" spans="2:17" ht="18" customHeight="1">
      <c r="B23" s="640"/>
      <c r="C23" s="640" t="s">
        <v>577</v>
      </c>
      <c r="D23" s="640" t="s">
        <v>577</v>
      </c>
      <c r="E23" s="642" t="s">
        <v>1195</v>
      </c>
      <c r="F23" s="640">
        <v>1</v>
      </c>
      <c r="G23" s="642">
        <v>6899</v>
      </c>
      <c r="H23" s="643">
        <f t="shared" si="0"/>
        <v>6899</v>
      </c>
      <c r="I23" s="644"/>
      <c r="J23" s="645" t="s">
        <v>1196</v>
      </c>
      <c r="K23" s="626"/>
      <c r="L23" s="637"/>
      <c r="M23" s="624"/>
      <c r="N23" s="625"/>
      <c r="O23" s="638"/>
      <c r="P23" s="624"/>
      <c r="Q23" s="639"/>
    </row>
    <row r="24" spans="2:17" ht="18" customHeight="1">
      <c r="B24" s="640"/>
      <c r="C24" s="622" t="s">
        <v>577</v>
      </c>
      <c r="D24" s="622" t="s">
        <v>577</v>
      </c>
      <c r="E24" s="646" t="s">
        <v>1197</v>
      </c>
      <c r="F24" s="647">
        <v>1</v>
      </c>
      <c r="G24" s="642">
        <v>16000</v>
      </c>
      <c r="H24" s="643">
        <f t="shared" si="0"/>
        <v>16000</v>
      </c>
      <c r="I24" s="629"/>
      <c r="J24" s="635" t="s">
        <v>1198</v>
      </c>
      <c r="K24" s="626"/>
      <c r="L24" s="637"/>
      <c r="M24" s="624"/>
      <c r="N24" s="625"/>
      <c r="O24" s="638"/>
      <c r="P24" s="624"/>
      <c r="Q24" s="639"/>
    </row>
    <row r="25" spans="2:17" ht="18" customHeight="1">
      <c r="B25" s="640"/>
      <c r="C25" s="622" t="s">
        <v>577</v>
      </c>
      <c r="D25" s="622" t="s">
        <v>577</v>
      </c>
      <c r="E25" s="641" t="s">
        <v>1199</v>
      </c>
      <c r="F25" s="648">
        <v>2</v>
      </c>
      <c r="G25" s="642">
        <v>570</v>
      </c>
      <c r="H25" s="643">
        <f t="shared" si="0"/>
        <v>1140</v>
      </c>
      <c r="I25" s="623"/>
      <c r="J25" s="635" t="s">
        <v>1200</v>
      </c>
      <c r="K25" s="626"/>
      <c r="L25" s="637"/>
      <c r="M25" s="624"/>
      <c r="N25" s="625"/>
      <c r="O25" s="638"/>
      <c r="P25" s="624"/>
      <c r="Q25" s="639"/>
    </row>
    <row r="26" spans="2:17" ht="18" customHeight="1">
      <c r="B26" s="640"/>
      <c r="C26" s="622" t="s">
        <v>577</v>
      </c>
      <c r="D26" s="622" t="s">
        <v>577</v>
      </c>
      <c r="E26" s="649" t="s">
        <v>1201</v>
      </c>
      <c r="F26" s="648">
        <v>26</v>
      </c>
      <c r="G26" s="642">
        <v>99</v>
      </c>
      <c r="H26" s="643">
        <f t="shared" si="0"/>
        <v>2574</v>
      </c>
      <c r="I26" s="623"/>
      <c r="J26" s="650" t="s">
        <v>1202</v>
      </c>
      <c r="K26" s="626"/>
      <c r="L26" s="637"/>
      <c r="M26" s="624"/>
      <c r="N26" s="625"/>
      <c r="O26" s="638"/>
      <c r="P26" s="624"/>
      <c r="Q26" s="639"/>
    </row>
    <row r="27" spans="2:17" ht="18" customHeight="1">
      <c r="B27" s="640"/>
      <c r="C27" s="622" t="s">
        <v>577</v>
      </c>
      <c r="D27" s="622" t="s">
        <v>577</v>
      </c>
      <c r="E27" s="649" t="s">
        <v>1203</v>
      </c>
      <c r="F27" s="648">
        <v>2</v>
      </c>
      <c r="G27" s="642">
        <v>99</v>
      </c>
      <c r="H27" s="643">
        <f t="shared" si="0"/>
        <v>198</v>
      </c>
      <c r="I27" s="623"/>
      <c r="J27" s="650" t="s">
        <v>1204</v>
      </c>
      <c r="K27" s="626"/>
      <c r="L27" s="637"/>
      <c r="M27" s="624"/>
      <c r="N27" s="625"/>
      <c r="O27" s="638"/>
      <c r="P27" s="624"/>
      <c r="Q27" s="639"/>
    </row>
    <row r="28" spans="2:17" ht="18" customHeight="1">
      <c r="B28" s="640"/>
      <c r="C28" s="621" t="s">
        <v>577</v>
      </c>
      <c r="D28" s="621" t="s">
        <v>577</v>
      </c>
      <c r="E28" s="635" t="s">
        <v>585</v>
      </c>
      <c r="F28" s="634">
        <v>4</v>
      </c>
      <c r="G28" s="628">
        <v>75</v>
      </c>
      <c r="H28" s="628">
        <f t="shared" si="0"/>
        <v>300</v>
      </c>
      <c r="I28" s="628"/>
      <c r="J28" s="651" t="s">
        <v>1205</v>
      </c>
      <c r="K28" s="626"/>
      <c r="L28" s="637"/>
      <c r="M28" s="624"/>
      <c r="N28" s="625"/>
      <c r="O28" s="638"/>
      <c r="P28" s="624"/>
      <c r="Q28" s="639"/>
    </row>
    <row r="29" spans="2:17" ht="18" customHeight="1">
      <c r="B29" s="640"/>
      <c r="C29" s="621" t="s">
        <v>577</v>
      </c>
      <c r="D29" s="621" t="s">
        <v>577</v>
      </c>
      <c r="E29" s="635" t="s">
        <v>629</v>
      </c>
      <c r="F29" s="634">
        <v>8</v>
      </c>
      <c r="G29" s="652">
        <v>80</v>
      </c>
      <c r="H29" s="628">
        <f t="shared" si="0"/>
        <v>640</v>
      </c>
      <c r="I29" s="628"/>
      <c r="J29" s="651" t="s">
        <v>630</v>
      </c>
      <c r="K29" s="626"/>
      <c r="L29" s="637"/>
      <c r="M29" s="624"/>
      <c r="N29" s="625"/>
      <c r="O29" s="638"/>
      <c r="P29" s="624"/>
      <c r="Q29" s="639"/>
    </row>
    <row r="30" spans="2:17" ht="18" customHeight="1">
      <c r="B30" s="640"/>
      <c r="C30" s="621" t="s">
        <v>577</v>
      </c>
      <c r="D30" s="621" t="s">
        <v>577</v>
      </c>
      <c r="E30" s="635" t="s">
        <v>596</v>
      </c>
      <c r="F30" s="634">
        <v>2</v>
      </c>
      <c r="G30" s="652">
        <v>88</v>
      </c>
      <c r="H30" s="628">
        <f t="shared" si="0"/>
        <v>176</v>
      </c>
      <c r="I30" s="628"/>
      <c r="J30" s="651" t="s">
        <v>597</v>
      </c>
      <c r="K30" s="626"/>
      <c r="L30" s="637"/>
      <c r="M30" s="624"/>
      <c r="N30" s="625"/>
      <c r="O30" s="638"/>
      <c r="P30" s="624"/>
      <c r="Q30" s="639"/>
    </row>
    <row r="31" spans="2:17" ht="18" customHeight="1">
      <c r="B31" s="640"/>
      <c r="C31" s="621" t="s">
        <v>577</v>
      </c>
      <c r="D31" s="621" t="s">
        <v>577</v>
      </c>
      <c r="E31" s="635" t="s">
        <v>1206</v>
      </c>
      <c r="F31" s="634">
        <v>9</v>
      </c>
      <c r="G31" s="652">
        <v>70</v>
      </c>
      <c r="H31" s="628">
        <f t="shared" si="0"/>
        <v>630</v>
      </c>
      <c r="I31" s="628"/>
      <c r="J31" s="651" t="s">
        <v>1207</v>
      </c>
      <c r="K31" s="626"/>
      <c r="L31" s="637"/>
      <c r="M31" s="624"/>
      <c r="N31" s="625"/>
      <c r="O31" s="638"/>
      <c r="P31" s="624"/>
      <c r="Q31" s="639"/>
    </row>
    <row r="32" spans="2:17" ht="18" customHeight="1">
      <c r="B32" s="640"/>
      <c r="C32" s="621" t="s">
        <v>577</v>
      </c>
      <c r="D32" s="621" t="s">
        <v>577</v>
      </c>
      <c r="E32" s="635" t="s">
        <v>1208</v>
      </c>
      <c r="F32" s="634">
        <v>9</v>
      </c>
      <c r="G32" s="652">
        <v>70</v>
      </c>
      <c r="H32" s="628">
        <f t="shared" si="0"/>
        <v>630</v>
      </c>
      <c r="I32" s="628"/>
      <c r="J32" s="651" t="s">
        <v>1209</v>
      </c>
      <c r="K32" s="626"/>
      <c r="L32" s="637"/>
      <c r="M32" s="624"/>
      <c r="N32" s="625"/>
      <c r="O32" s="638"/>
      <c r="P32" s="624"/>
      <c r="Q32" s="639"/>
    </row>
    <row r="33" spans="2:17" ht="18" customHeight="1">
      <c r="B33" s="640"/>
      <c r="C33" s="621" t="s">
        <v>577</v>
      </c>
      <c r="D33" s="621" t="s">
        <v>577</v>
      </c>
      <c r="E33" s="635" t="s">
        <v>1210</v>
      </c>
      <c r="F33" s="627">
        <v>20</v>
      </c>
      <c r="G33" s="652">
        <v>75</v>
      </c>
      <c r="H33" s="628">
        <f t="shared" si="0"/>
        <v>1500</v>
      </c>
      <c r="I33" s="653"/>
      <c r="J33" s="651" t="s">
        <v>1211</v>
      </c>
      <c r="K33" s="626"/>
      <c r="L33" s="637"/>
      <c r="M33" s="624"/>
      <c r="N33" s="625"/>
      <c r="O33" s="638"/>
      <c r="P33" s="624"/>
      <c r="Q33" s="639"/>
    </row>
    <row r="34" spans="2:17" ht="18" customHeight="1">
      <c r="B34" s="640"/>
      <c r="C34" s="621"/>
      <c r="D34" s="628"/>
      <c r="E34" s="654">
        <f>SUM(H11:H33)</f>
        <v>114086</v>
      </c>
      <c r="F34" s="627"/>
      <c r="H34" s="655"/>
      <c r="I34" s="653"/>
      <c r="J34" s="651"/>
      <c r="K34" s="626"/>
      <c r="L34" s="637"/>
      <c r="M34" s="624"/>
      <c r="N34" s="625"/>
      <c r="O34" s="638"/>
      <c r="P34" s="624"/>
      <c r="Q34" s="639"/>
    </row>
    <row r="35" spans="2:17" s="9" customFormat="1" ht="19.5" customHeight="1">
      <c r="B35" s="621"/>
      <c r="C35" s="621"/>
      <c r="D35" s="621"/>
      <c r="E35" s="626"/>
      <c r="F35" s="627"/>
      <c r="G35" s="628"/>
      <c r="H35" s="628"/>
      <c r="I35" s="629"/>
      <c r="J35" s="630"/>
      <c r="K35" s="622"/>
      <c r="L35" s="622"/>
      <c r="M35" s="624"/>
      <c r="N35" s="621"/>
      <c r="O35" s="622"/>
      <c r="P35" s="624"/>
      <c r="Q35" s="625"/>
    </row>
    <row r="36" spans="2:17" s="9" customFormat="1" ht="19.5" customHeight="1">
      <c r="B36" s="656" t="s">
        <v>1212</v>
      </c>
      <c r="C36" s="657"/>
      <c r="D36" s="657"/>
      <c r="E36" s="658"/>
      <c r="F36" s="659"/>
      <c r="G36" s="660"/>
      <c r="H36" s="661"/>
      <c r="I36" s="662"/>
      <c r="J36" s="663"/>
      <c r="K36" s="659"/>
      <c r="L36" s="659"/>
      <c r="M36" s="664"/>
      <c r="N36" s="665"/>
      <c r="O36" s="659"/>
      <c r="P36" s="664"/>
      <c r="Q36" s="666"/>
    </row>
    <row r="37" spans="2:17" s="9" customFormat="1" ht="19.5" customHeight="1">
      <c r="B37" s="640"/>
      <c r="C37" s="635" t="s">
        <v>1181</v>
      </c>
      <c r="D37" s="635" t="s">
        <v>1181</v>
      </c>
      <c r="E37" s="655" t="s">
        <v>1213</v>
      </c>
      <c r="F37" s="655">
        <v>1</v>
      </c>
      <c r="G37" s="655">
        <v>19500</v>
      </c>
      <c r="H37" s="667">
        <f t="shared" ref="H37:H58" si="1">F37*G37</f>
        <v>19500</v>
      </c>
      <c r="I37" s="668"/>
      <c r="J37" s="655" t="s">
        <v>1213</v>
      </c>
      <c r="K37" s="622"/>
      <c r="L37" s="622"/>
      <c r="M37" s="624"/>
      <c r="N37" s="621"/>
      <c r="O37" s="622"/>
      <c r="P37" s="624"/>
      <c r="Q37" s="639"/>
    </row>
    <row r="38" spans="2:17" s="9" customFormat="1" ht="19.5" customHeight="1">
      <c r="B38" s="640"/>
      <c r="C38" s="635" t="s">
        <v>1181</v>
      </c>
      <c r="D38" s="635" t="s">
        <v>1181</v>
      </c>
      <c r="E38" s="655" t="s">
        <v>1214</v>
      </c>
      <c r="F38" s="655">
        <v>1</v>
      </c>
      <c r="G38" s="655">
        <v>17500</v>
      </c>
      <c r="H38" s="667">
        <f t="shared" si="1"/>
        <v>17500</v>
      </c>
      <c r="I38" s="668"/>
      <c r="J38" s="655" t="s">
        <v>1214</v>
      </c>
      <c r="K38" s="622"/>
      <c r="L38" s="622"/>
      <c r="M38" s="624"/>
      <c r="N38" s="621"/>
      <c r="O38" s="622"/>
      <c r="P38" s="624"/>
      <c r="Q38" s="639"/>
    </row>
    <row r="39" spans="2:17" s="9" customFormat="1" ht="19.5" customHeight="1">
      <c r="B39" s="640"/>
      <c r="C39" s="635" t="s">
        <v>1181</v>
      </c>
      <c r="D39" s="635" t="s">
        <v>1181</v>
      </c>
      <c r="E39" s="655" t="s">
        <v>1215</v>
      </c>
      <c r="F39" s="655">
        <v>8</v>
      </c>
      <c r="G39" s="655">
        <v>3800</v>
      </c>
      <c r="H39" s="667">
        <f t="shared" si="1"/>
        <v>30400</v>
      </c>
      <c r="I39" s="668"/>
      <c r="J39" s="655" t="s">
        <v>1215</v>
      </c>
      <c r="K39" s="622"/>
      <c r="L39" s="622"/>
      <c r="M39" s="624"/>
      <c r="N39" s="621"/>
      <c r="O39" s="622"/>
      <c r="P39" s="624"/>
      <c r="Q39" s="639"/>
    </row>
    <row r="40" spans="2:17" s="9" customFormat="1" ht="19.5" customHeight="1">
      <c r="B40" s="640"/>
      <c r="C40" s="635" t="s">
        <v>1181</v>
      </c>
      <c r="D40" s="635" t="s">
        <v>1181</v>
      </c>
      <c r="E40" s="655" t="s">
        <v>1216</v>
      </c>
      <c r="F40" s="655">
        <v>2</v>
      </c>
      <c r="G40" s="655">
        <v>5000</v>
      </c>
      <c r="H40" s="667">
        <f t="shared" si="1"/>
        <v>10000</v>
      </c>
      <c r="I40" s="668"/>
      <c r="J40" s="655" t="s">
        <v>1217</v>
      </c>
      <c r="K40" s="622"/>
      <c r="L40" s="622"/>
      <c r="M40" s="624"/>
      <c r="N40" s="621"/>
      <c r="O40" s="622"/>
      <c r="P40" s="624"/>
      <c r="Q40" s="639"/>
    </row>
    <row r="41" spans="2:17" ht="18" customHeight="1">
      <c r="B41" s="640"/>
      <c r="C41" s="669" t="s">
        <v>577</v>
      </c>
      <c r="D41" s="669" t="s">
        <v>577</v>
      </c>
      <c r="E41" s="670" t="s">
        <v>1218</v>
      </c>
      <c r="F41" s="640">
        <v>1</v>
      </c>
      <c r="G41" s="670">
        <v>356</v>
      </c>
      <c r="H41" s="643">
        <f t="shared" si="1"/>
        <v>356</v>
      </c>
      <c r="I41" s="644"/>
      <c r="J41" s="645" t="s">
        <v>1219</v>
      </c>
      <c r="K41" s="626"/>
      <c r="L41" s="637"/>
      <c r="M41" s="624"/>
      <c r="N41" s="625"/>
      <c r="O41" s="638"/>
      <c r="P41" s="624"/>
      <c r="Q41" s="639"/>
    </row>
    <row r="42" spans="2:17" ht="18" customHeight="1">
      <c r="B42" s="640"/>
      <c r="C42" s="669" t="s">
        <v>577</v>
      </c>
      <c r="D42" s="669" t="s">
        <v>577</v>
      </c>
      <c r="E42" s="670" t="s">
        <v>1220</v>
      </c>
      <c r="F42" s="640">
        <v>1</v>
      </c>
      <c r="G42" s="670">
        <v>479</v>
      </c>
      <c r="H42" s="643">
        <f t="shared" si="1"/>
        <v>479</v>
      </c>
      <c r="I42" s="644"/>
      <c r="J42" s="645" t="s">
        <v>1221</v>
      </c>
      <c r="K42" s="626"/>
      <c r="L42" s="637"/>
      <c r="M42" s="624"/>
      <c r="N42" s="625"/>
      <c r="O42" s="638"/>
      <c r="P42" s="624"/>
      <c r="Q42" s="639"/>
    </row>
    <row r="43" spans="2:17" ht="18" customHeight="1">
      <c r="B43" s="640"/>
      <c r="C43" s="669" t="s">
        <v>577</v>
      </c>
      <c r="D43" s="669" t="s">
        <v>577</v>
      </c>
      <c r="E43" s="670" t="s">
        <v>1222</v>
      </c>
      <c r="F43" s="640">
        <v>1</v>
      </c>
      <c r="G43" s="670">
        <v>650</v>
      </c>
      <c r="H43" s="643">
        <f t="shared" si="1"/>
        <v>650</v>
      </c>
      <c r="I43" s="644"/>
      <c r="J43" s="645" t="s">
        <v>1219</v>
      </c>
      <c r="K43" s="626"/>
      <c r="L43" s="637"/>
      <c r="M43" s="624"/>
      <c r="N43" s="625"/>
      <c r="O43" s="638"/>
      <c r="P43" s="624"/>
      <c r="Q43" s="639"/>
    </row>
    <row r="44" spans="2:17" ht="18" customHeight="1">
      <c r="B44" s="640"/>
      <c r="C44" s="640" t="s">
        <v>577</v>
      </c>
      <c r="D44" s="640" t="s">
        <v>577</v>
      </c>
      <c r="E44" s="671" t="s">
        <v>1223</v>
      </c>
      <c r="F44" s="672">
        <v>6</v>
      </c>
      <c r="G44" s="641">
        <v>370</v>
      </c>
      <c r="H44" s="628">
        <f t="shared" si="1"/>
        <v>2220</v>
      </c>
      <c r="I44" s="629"/>
      <c r="J44" s="671" t="s">
        <v>1224</v>
      </c>
      <c r="K44" s="626"/>
      <c r="L44" s="637"/>
      <c r="M44" s="624"/>
      <c r="N44" s="625"/>
      <c r="O44" s="638"/>
      <c r="P44" s="624"/>
      <c r="Q44" s="639"/>
    </row>
    <row r="45" spans="2:17" ht="18" customHeight="1">
      <c r="B45" s="640"/>
      <c r="C45" s="640" t="s">
        <v>577</v>
      </c>
      <c r="D45" s="640" t="s">
        <v>577</v>
      </c>
      <c r="E45" s="673" t="s">
        <v>1225</v>
      </c>
      <c r="F45" s="674">
        <v>2</v>
      </c>
      <c r="G45" s="641">
        <v>8800</v>
      </c>
      <c r="H45" s="628">
        <f t="shared" si="1"/>
        <v>17600</v>
      </c>
      <c r="I45" s="629"/>
      <c r="J45" s="675" t="s">
        <v>1226</v>
      </c>
      <c r="K45" s="626"/>
      <c r="L45" s="637"/>
      <c r="M45" s="624"/>
      <c r="N45" s="625"/>
      <c r="O45" s="638"/>
      <c r="P45" s="624"/>
      <c r="Q45" s="639"/>
    </row>
    <row r="46" spans="2:17" ht="18" customHeight="1">
      <c r="B46" s="640"/>
      <c r="C46" s="640" t="s">
        <v>577</v>
      </c>
      <c r="D46" s="640" t="s">
        <v>577</v>
      </c>
      <c r="E46" s="676" t="s">
        <v>1227</v>
      </c>
      <c r="F46" s="674">
        <v>2</v>
      </c>
      <c r="G46" s="641">
        <v>4710</v>
      </c>
      <c r="H46" s="628">
        <f t="shared" si="1"/>
        <v>9420</v>
      </c>
      <c r="I46" s="629"/>
      <c r="J46" s="675" t="s">
        <v>1228</v>
      </c>
      <c r="K46" s="626"/>
      <c r="L46" s="637"/>
      <c r="M46" s="624"/>
      <c r="N46" s="625"/>
      <c r="O46" s="638"/>
      <c r="P46" s="624"/>
      <c r="Q46" s="639"/>
    </row>
    <row r="47" spans="2:17" ht="18" customHeight="1">
      <c r="B47" s="640"/>
      <c r="C47" s="640" t="s">
        <v>577</v>
      </c>
      <c r="D47" s="640" t="s">
        <v>577</v>
      </c>
      <c r="E47" s="677" t="s">
        <v>1229</v>
      </c>
      <c r="F47" s="634">
        <v>1</v>
      </c>
      <c r="G47" s="641">
        <v>59000</v>
      </c>
      <c r="H47" s="628">
        <f t="shared" si="1"/>
        <v>59000</v>
      </c>
      <c r="I47" s="629"/>
      <c r="J47" s="678" t="s">
        <v>1230</v>
      </c>
      <c r="K47" s="626"/>
      <c r="L47" s="637"/>
      <c r="M47" s="624"/>
      <c r="N47" s="625"/>
      <c r="O47" s="638"/>
      <c r="P47" s="624"/>
      <c r="Q47" s="639"/>
    </row>
    <row r="48" spans="2:17" ht="18" customHeight="1">
      <c r="B48" s="640"/>
      <c r="C48" s="640" t="s">
        <v>577</v>
      </c>
      <c r="D48" s="640" t="s">
        <v>577</v>
      </c>
      <c r="E48" s="673" t="s">
        <v>1231</v>
      </c>
      <c r="F48" s="634">
        <v>1</v>
      </c>
      <c r="G48" s="635">
        <v>370</v>
      </c>
      <c r="H48" s="628">
        <f t="shared" si="1"/>
        <v>370</v>
      </c>
      <c r="I48" s="629"/>
      <c r="J48" s="675" t="s">
        <v>1232</v>
      </c>
      <c r="K48" s="626"/>
      <c r="L48" s="637"/>
      <c r="M48" s="624"/>
      <c r="N48" s="625"/>
      <c r="O48" s="638"/>
      <c r="P48" s="624"/>
      <c r="Q48" s="639"/>
    </row>
    <row r="49" spans="2:17" ht="18" customHeight="1">
      <c r="B49" s="640"/>
      <c r="C49" s="640" t="s">
        <v>577</v>
      </c>
      <c r="D49" s="640" t="s">
        <v>577</v>
      </c>
      <c r="E49" s="677" t="s">
        <v>1233</v>
      </c>
      <c r="F49" s="674">
        <v>2</v>
      </c>
      <c r="G49" s="641">
        <v>3560</v>
      </c>
      <c r="H49" s="628">
        <f t="shared" si="1"/>
        <v>7120</v>
      </c>
      <c r="I49" s="629"/>
      <c r="J49" s="678" t="s">
        <v>1234</v>
      </c>
      <c r="K49" s="626"/>
      <c r="L49" s="637"/>
      <c r="M49" s="624"/>
      <c r="N49" s="625"/>
      <c r="O49" s="638"/>
      <c r="P49" s="624"/>
      <c r="Q49" s="639"/>
    </row>
    <row r="50" spans="2:17" ht="18" customHeight="1">
      <c r="B50" s="640"/>
      <c r="C50" s="640" t="s">
        <v>577</v>
      </c>
      <c r="D50" s="640" t="s">
        <v>577</v>
      </c>
      <c r="E50" s="635" t="s">
        <v>1235</v>
      </c>
      <c r="F50" s="634">
        <v>10</v>
      </c>
      <c r="G50" s="635">
        <v>26</v>
      </c>
      <c r="H50" s="628">
        <f t="shared" si="1"/>
        <v>260</v>
      </c>
      <c r="I50" s="629"/>
      <c r="J50" s="636" t="s">
        <v>1236</v>
      </c>
      <c r="K50" s="626"/>
      <c r="L50" s="637"/>
      <c r="M50" s="624"/>
      <c r="N50" s="625"/>
      <c r="O50" s="638"/>
      <c r="P50" s="624"/>
      <c r="Q50" s="639"/>
    </row>
    <row r="51" spans="2:17" ht="18" customHeight="1">
      <c r="B51" s="640"/>
      <c r="C51" s="640" t="s">
        <v>577</v>
      </c>
      <c r="D51" s="640" t="s">
        <v>577</v>
      </c>
      <c r="E51" s="635" t="s">
        <v>1237</v>
      </c>
      <c r="F51" s="634">
        <v>4</v>
      </c>
      <c r="G51" s="635">
        <v>29</v>
      </c>
      <c r="H51" s="628">
        <f t="shared" si="1"/>
        <v>116</v>
      </c>
      <c r="I51" s="629"/>
      <c r="J51" s="636" t="s">
        <v>1238</v>
      </c>
      <c r="K51" s="626"/>
      <c r="L51" s="637"/>
      <c r="M51" s="624"/>
      <c r="N51" s="625"/>
      <c r="O51" s="638"/>
      <c r="P51" s="624"/>
      <c r="Q51" s="639"/>
    </row>
    <row r="52" spans="2:17" ht="18" customHeight="1">
      <c r="B52" s="640"/>
      <c r="C52" s="640" t="s">
        <v>577</v>
      </c>
      <c r="D52" s="640" t="s">
        <v>577</v>
      </c>
      <c r="E52" s="635" t="s">
        <v>1239</v>
      </c>
      <c r="F52" s="634">
        <v>16</v>
      </c>
      <c r="G52" s="635">
        <v>54</v>
      </c>
      <c r="H52" s="628">
        <f t="shared" si="1"/>
        <v>864</v>
      </c>
      <c r="I52" s="629"/>
      <c r="J52" s="636" t="s">
        <v>1240</v>
      </c>
      <c r="K52" s="626"/>
      <c r="L52" s="637"/>
      <c r="M52" s="624"/>
      <c r="N52" s="625"/>
      <c r="O52" s="638"/>
      <c r="P52" s="624"/>
      <c r="Q52" s="639"/>
    </row>
    <row r="53" spans="2:17" ht="18" customHeight="1">
      <c r="B53" s="640"/>
      <c r="C53" s="640" t="s">
        <v>577</v>
      </c>
      <c r="D53" s="640" t="s">
        <v>577</v>
      </c>
      <c r="E53" s="635" t="s">
        <v>1208</v>
      </c>
      <c r="F53" s="634">
        <v>6</v>
      </c>
      <c r="G53" s="635">
        <v>70</v>
      </c>
      <c r="H53" s="628">
        <f t="shared" si="1"/>
        <v>420</v>
      </c>
      <c r="I53" s="629"/>
      <c r="J53" s="636" t="s">
        <v>1241</v>
      </c>
      <c r="K53" s="626"/>
      <c r="L53" s="637"/>
      <c r="M53" s="624"/>
      <c r="N53" s="625"/>
      <c r="O53" s="638"/>
      <c r="P53" s="624"/>
      <c r="Q53" s="639"/>
    </row>
    <row r="54" spans="2:17" ht="18" customHeight="1">
      <c r="B54" s="640"/>
      <c r="C54" s="640" t="s">
        <v>577</v>
      </c>
      <c r="D54" s="640" t="s">
        <v>577</v>
      </c>
      <c r="E54" s="635" t="s">
        <v>1242</v>
      </c>
      <c r="F54" s="634">
        <v>12</v>
      </c>
      <c r="G54" s="635">
        <v>75</v>
      </c>
      <c r="H54" s="628">
        <f t="shared" si="1"/>
        <v>900</v>
      </c>
      <c r="I54" s="629"/>
      <c r="J54" s="636" t="s">
        <v>1243</v>
      </c>
      <c r="K54" s="626"/>
      <c r="L54" s="637"/>
      <c r="M54" s="624"/>
      <c r="N54" s="625"/>
      <c r="O54" s="638"/>
      <c r="P54" s="624"/>
      <c r="Q54" s="639"/>
    </row>
    <row r="55" spans="2:17" ht="18" customHeight="1">
      <c r="B55" s="640"/>
      <c r="C55" s="640" t="s">
        <v>577</v>
      </c>
      <c r="D55" s="640" t="s">
        <v>577</v>
      </c>
      <c r="E55" s="635" t="s">
        <v>1244</v>
      </c>
      <c r="F55" s="634">
        <v>4</v>
      </c>
      <c r="G55" s="635">
        <v>80</v>
      </c>
      <c r="H55" s="628">
        <f t="shared" si="1"/>
        <v>320</v>
      </c>
      <c r="I55" s="629"/>
      <c r="J55" s="636" t="s">
        <v>1245</v>
      </c>
      <c r="K55" s="626"/>
      <c r="L55" s="637"/>
      <c r="M55" s="624"/>
      <c r="N55" s="625"/>
      <c r="O55" s="638"/>
      <c r="P55" s="624"/>
      <c r="Q55" s="639"/>
    </row>
    <row r="56" spans="2:17" ht="18" customHeight="1">
      <c r="B56" s="640"/>
      <c r="C56" s="640" t="s">
        <v>577</v>
      </c>
      <c r="D56" s="640" t="s">
        <v>577</v>
      </c>
      <c r="E56" s="635" t="s">
        <v>590</v>
      </c>
      <c r="F56" s="634">
        <v>10</v>
      </c>
      <c r="G56" s="635">
        <v>99</v>
      </c>
      <c r="H56" s="628">
        <f t="shared" si="1"/>
        <v>990</v>
      </c>
      <c r="I56" s="629"/>
      <c r="J56" s="636" t="s">
        <v>1246</v>
      </c>
      <c r="K56" s="626"/>
      <c r="L56" s="637"/>
      <c r="M56" s="624"/>
      <c r="N56" s="625"/>
      <c r="O56" s="638"/>
      <c r="P56" s="624"/>
      <c r="Q56" s="639"/>
    </row>
    <row r="57" spans="2:17" ht="18" customHeight="1">
      <c r="B57" s="640"/>
      <c r="C57" s="640" t="s">
        <v>577</v>
      </c>
      <c r="D57" s="640" t="s">
        <v>577</v>
      </c>
      <c r="E57" s="635" t="s">
        <v>1247</v>
      </c>
      <c r="F57" s="634">
        <v>2</v>
      </c>
      <c r="G57" s="635">
        <v>610</v>
      </c>
      <c r="H57" s="628">
        <f t="shared" si="1"/>
        <v>1220</v>
      </c>
      <c r="I57" s="629"/>
      <c r="J57" s="636" t="s">
        <v>1248</v>
      </c>
      <c r="K57" s="626"/>
      <c r="L57" s="637"/>
      <c r="M57" s="624"/>
      <c r="N57" s="625"/>
      <c r="O57" s="638"/>
      <c r="P57" s="624"/>
      <c r="Q57" s="639"/>
    </row>
    <row r="58" spans="2:17" ht="18" customHeight="1">
      <c r="B58" s="640"/>
      <c r="C58" s="640" t="s">
        <v>577</v>
      </c>
      <c r="D58" s="640" t="s">
        <v>577</v>
      </c>
      <c r="E58" s="635" t="s">
        <v>1249</v>
      </c>
      <c r="F58" s="634">
        <v>2</v>
      </c>
      <c r="G58" s="635">
        <v>780</v>
      </c>
      <c r="H58" s="628">
        <f t="shared" si="1"/>
        <v>1560</v>
      </c>
      <c r="I58" s="629"/>
      <c r="J58" s="636" t="s">
        <v>1250</v>
      </c>
      <c r="K58" s="626"/>
      <c r="L58" s="637"/>
      <c r="M58" s="624"/>
      <c r="N58" s="625"/>
      <c r="O58" s="638"/>
      <c r="P58" s="624"/>
      <c r="Q58" s="639"/>
    </row>
    <row r="59" spans="2:17" ht="18" customHeight="1">
      <c r="B59" s="640"/>
      <c r="C59" s="640"/>
      <c r="D59" s="640"/>
      <c r="E59" s="679">
        <f>SUM(H37:H58)</f>
        <v>181265</v>
      </c>
      <c r="F59" s="640"/>
      <c r="G59" s="670"/>
      <c r="I59" s="644"/>
      <c r="J59" s="645"/>
      <c r="K59" s="626"/>
      <c r="L59" s="637"/>
      <c r="M59" s="624"/>
      <c r="N59" s="625"/>
      <c r="O59" s="638"/>
      <c r="P59" s="624"/>
      <c r="Q59" s="639"/>
    </row>
    <row r="60" spans="2:17" ht="18" customHeight="1">
      <c r="B60" s="640"/>
      <c r="C60" s="640"/>
      <c r="D60" s="640"/>
      <c r="E60" s="670"/>
      <c r="F60" s="640"/>
      <c r="G60" s="670"/>
      <c r="H60" s="643"/>
      <c r="I60" s="644"/>
      <c r="J60" s="645"/>
      <c r="K60" s="626"/>
      <c r="L60" s="637"/>
      <c r="M60" s="624"/>
      <c r="N60" s="625"/>
      <c r="O60" s="638"/>
      <c r="P60" s="624"/>
      <c r="Q60" s="639"/>
    </row>
    <row r="61" spans="2:17" ht="18" customHeight="1">
      <c r="B61" s="656" t="s">
        <v>1251</v>
      </c>
      <c r="C61" s="657"/>
      <c r="D61" s="657"/>
      <c r="E61" s="658"/>
      <c r="F61" s="640"/>
      <c r="G61" s="670"/>
      <c r="H61" s="643"/>
      <c r="I61" s="644"/>
      <c r="J61" s="645"/>
      <c r="K61" s="626"/>
      <c r="L61" s="637"/>
      <c r="M61" s="624"/>
      <c r="N61" s="625"/>
      <c r="O61" s="638"/>
      <c r="P61" s="624"/>
      <c r="Q61" s="639"/>
    </row>
    <row r="62" spans="2:17" ht="18" customHeight="1">
      <c r="B62" s="640"/>
      <c r="C62" s="640"/>
      <c r="D62" s="640"/>
      <c r="E62" s="670"/>
      <c r="F62" s="640"/>
      <c r="G62" s="670"/>
      <c r="H62" s="643"/>
      <c r="I62" s="644"/>
      <c r="J62" s="645"/>
      <c r="K62" s="626"/>
      <c r="L62" s="637"/>
      <c r="M62" s="624"/>
      <c r="N62" s="625"/>
      <c r="O62" s="638"/>
      <c r="P62" s="624"/>
      <c r="Q62" s="639"/>
    </row>
    <row r="63" spans="2:17" ht="18" customHeight="1">
      <c r="B63" s="640"/>
      <c r="C63" s="635" t="s">
        <v>1181</v>
      </c>
      <c r="D63" s="635" t="s">
        <v>1181</v>
      </c>
      <c r="E63" s="655" t="s">
        <v>1252</v>
      </c>
      <c r="F63" s="622">
        <v>2</v>
      </c>
      <c r="G63" s="655">
        <v>18500</v>
      </c>
      <c r="H63" s="655">
        <f t="shared" ref="H63:H71" si="2">F63*G63</f>
        <v>37000</v>
      </c>
      <c r="I63" s="668"/>
      <c r="J63" s="655" t="s">
        <v>1252</v>
      </c>
      <c r="K63" s="626"/>
      <c r="L63" s="637"/>
      <c r="M63" s="624"/>
      <c r="N63" s="625"/>
      <c r="O63" s="638"/>
      <c r="P63" s="624"/>
      <c r="Q63" s="639"/>
    </row>
    <row r="64" spans="2:17" ht="18" customHeight="1">
      <c r="B64" s="640"/>
      <c r="C64" s="635" t="s">
        <v>1181</v>
      </c>
      <c r="D64" s="635" t="s">
        <v>1181</v>
      </c>
      <c r="E64" s="655" t="s">
        <v>1253</v>
      </c>
      <c r="F64" s="622">
        <v>4</v>
      </c>
      <c r="G64" s="655">
        <v>4000</v>
      </c>
      <c r="H64" s="655">
        <f t="shared" si="2"/>
        <v>16000</v>
      </c>
      <c r="I64" s="668"/>
      <c r="J64" s="655" t="s">
        <v>1253</v>
      </c>
      <c r="K64" s="626"/>
      <c r="L64" s="637"/>
      <c r="M64" s="624"/>
      <c r="N64" s="625"/>
      <c r="O64" s="638"/>
      <c r="P64" s="624"/>
      <c r="Q64" s="639"/>
    </row>
    <row r="65" spans="2:17" ht="18" customHeight="1">
      <c r="B65" s="640"/>
      <c r="C65" s="640" t="s">
        <v>577</v>
      </c>
      <c r="D65" s="640" t="s">
        <v>577</v>
      </c>
      <c r="E65" s="677" t="s">
        <v>1254</v>
      </c>
      <c r="F65" s="680">
        <v>10</v>
      </c>
      <c r="G65" s="641">
        <v>920</v>
      </c>
      <c r="H65" s="681">
        <f t="shared" si="2"/>
        <v>9200</v>
      </c>
      <c r="I65" s="682"/>
      <c r="J65" s="683" t="s">
        <v>1255</v>
      </c>
      <c r="K65" s="626"/>
      <c r="L65" s="637"/>
      <c r="M65" s="624"/>
      <c r="N65" s="625"/>
      <c r="O65" s="638"/>
      <c r="P65" s="624"/>
      <c r="Q65" s="639"/>
    </row>
    <row r="66" spans="2:17" ht="18" customHeight="1">
      <c r="B66" s="640"/>
      <c r="C66" s="640" t="s">
        <v>577</v>
      </c>
      <c r="D66" s="640" t="s">
        <v>577</v>
      </c>
      <c r="E66" s="684" t="s">
        <v>1254</v>
      </c>
      <c r="F66" s="680">
        <v>10</v>
      </c>
      <c r="G66" s="641">
        <v>1250</v>
      </c>
      <c r="H66" s="681">
        <f t="shared" si="2"/>
        <v>12500</v>
      </c>
      <c r="I66" s="682"/>
      <c r="J66" s="685" t="s">
        <v>1256</v>
      </c>
      <c r="K66" s="626"/>
      <c r="L66" s="637"/>
      <c r="M66" s="624"/>
      <c r="N66" s="625"/>
      <c r="O66" s="638"/>
      <c r="P66" s="624"/>
      <c r="Q66" s="639"/>
    </row>
    <row r="67" spans="2:17" ht="18" customHeight="1">
      <c r="B67" s="640"/>
      <c r="C67" s="640" t="s">
        <v>577</v>
      </c>
      <c r="D67" s="640" t="s">
        <v>577</v>
      </c>
      <c r="E67" s="671" t="s">
        <v>1257</v>
      </c>
      <c r="F67" s="634">
        <v>4</v>
      </c>
      <c r="G67" s="635">
        <v>570</v>
      </c>
      <c r="H67" s="628">
        <f t="shared" si="2"/>
        <v>2280</v>
      </c>
      <c r="I67" s="629"/>
      <c r="J67" s="678" t="s">
        <v>1258</v>
      </c>
      <c r="K67" s="626"/>
      <c r="L67" s="637"/>
      <c r="M67" s="624"/>
      <c r="N67" s="625"/>
      <c r="O67" s="638"/>
      <c r="P67" s="624"/>
      <c r="Q67" s="639"/>
    </row>
    <row r="68" spans="2:17" ht="18" customHeight="1">
      <c r="B68" s="640"/>
      <c r="C68" s="640" t="s">
        <v>577</v>
      </c>
      <c r="D68" s="640" t="s">
        <v>577</v>
      </c>
      <c r="E68" s="635" t="s">
        <v>1235</v>
      </c>
      <c r="F68" s="634">
        <v>4</v>
      </c>
      <c r="G68" s="641">
        <v>26</v>
      </c>
      <c r="H68" s="628">
        <f t="shared" si="2"/>
        <v>104</v>
      </c>
      <c r="I68" s="629"/>
      <c r="J68" s="636" t="s">
        <v>1236</v>
      </c>
      <c r="K68" s="626"/>
      <c r="L68" s="637"/>
      <c r="M68" s="624"/>
      <c r="N68" s="625"/>
      <c r="O68" s="638"/>
      <c r="P68" s="624"/>
      <c r="Q68" s="639"/>
    </row>
    <row r="69" spans="2:17" ht="18" customHeight="1">
      <c r="B69" s="640"/>
      <c r="C69" s="640" t="s">
        <v>577</v>
      </c>
      <c r="D69" s="640" t="s">
        <v>577</v>
      </c>
      <c r="E69" s="641" t="s">
        <v>1259</v>
      </c>
      <c r="F69" s="634">
        <v>4</v>
      </c>
      <c r="G69" s="641">
        <v>800</v>
      </c>
      <c r="H69" s="628">
        <f t="shared" si="2"/>
        <v>3200</v>
      </c>
      <c r="I69" s="629"/>
      <c r="J69" s="636" t="s">
        <v>1260</v>
      </c>
      <c r="K69" s="626"/>
      <c r="L69" s="637"/>
      <c r="M69" s="624"/>
      <c r="N69" s="625"/>
      <c r="O69" s="638"/>
      <c r="P69" s="624"/>
      <c r="Q69" s="639"/>
    </row>
    <row r="70" spans="2:17" ht="18" customHeight="1">
      <c r="B70" s="640"/>
      <c r="C70" s="640" t="s">
        <v>577</v>
      </c>
      <c r="D70" s="640" t="s">
        <v>577</v>
      </c>
      <c r="E70" s="635" t="s">
        <v>1242</v>
      </c>
      <c r="F70" s="634">
        <v>8</v>
      </c>
      <c r="G70" s="635">
        <v>75</v>
      </c>
      <c r="H70" s="628">
        <f t="shared" si="2"/>
        <v>600</v>
      </c>
      <c r="I70" s="629"/>
      <c r="J70" s="636" t="s">
        <v>1243</v>
      </c>
      <c r="K70" s="626"/>
      <c r="L70" s="637"/>
      <c r="M70" s="624"/>
      <c r="N70" s="625"/>
      <c r="O70" s="638"/>
      <c r="P70" s="624"/>
      <c r="Q70" s="639"/>
    </row>
    <row r="71" spans="2:17" ht="18" customHeight="1">
      <c r="B71" s="640"/>
      <c r="C71" s="640" t="s">
        <v>577</v>
      </c>
      <c r="D71" s="640" t="s">
        <v>577</v>
      </c>
      <c r="E71" s="635" t="s">
        <v>1244</v>
      </c>
      <c r="F71" s="634">
        <v>8</v>
      </c>
      <c r="G71" s="635">
        <v>80</v>
      </c>
      <c r="H71" s="628">
        <f t="shared" si="2"/>
        <v>640</v>
      </c>
      <c r="I71" s="629"/>
      <c r="J71" s="636" t="s">
        <v>1245</v>
      </c>
      <c r="K71" s="626"/>
      <c r="L71" s="637"/>
      <c r="M71" s="624"/>
      <c r="N71" s="625"/>
      <c r="O71" s="638"/>
      <c r="P71" s="624"/>
      <c r="Q71" s="639"/>
    </row>
    <row r="72" spans="2:17" ht="18" customHeight="1">
      <c r="B72" s="640"/>
      <c r="C72" s="640"/>
      <c r="D72" s="640"/>
      <c r="E72" s="654">
        <f>SUM(H63:H71)</f>
        <v>81524</v>
      </c>
      <c r="F72" s="634"/>
      <c r="G72" s="635"/>
      <c r="I72" s="629"/>
      <c r="J72" s="636"/>
      <c r="K72" s="626"/>
      <c r="L72" s="637"/>
      <c r="M72" s="624"/>
      <c r="N72" s="625"/>
      <c r="O72" s="638"/>
      <c r="P72" s="624"/>
      <c r="Q72" s="639"/>
    </row>
    <row r="73" spans="2:17" ht="18" customHeight="1">
      <c r="B73" s="640"/>
      <c r="C73" s="621"/>
      <c r="D73" s="621"/>
      <c r="E73" s="635"/>
      <c r="F73" s="627"/>
      <c r="G73" s="628"/>
      <c r="H73" s="628"/>
      <c r="I73" s="653"/>
      <c r="J73" s="651"/>
      <c r="K73" s="626"/>
      <c r="L73" s="637"/>
      <c r="M73" s="624"/>
      <c r="N73" s="625"/>
      <c r="O73" s="638"/>
      <c r="P73" s="624"/>
      <c r="Q73" s="639"/>
    </row>
    <row r="74" spans="2:17" ht="18" customHeight="1">
      <c r="B74" s="631" t="s">
        <v>1261</v>
      </c>
      <c r="C74" s="632"/>
      <c r="D74" s="632"/>
      <c r="E74" s="633"/>
      <c r="F74" s="627"/>
      <c r="G74" s="628"/>
      <c r="H74" s="628"/>
      <c r="I74" s="653"/>
      <c r="J74" s="651"/>
      <c r="K74" s="626"/>
      <c r="L74" s="637"/>
      <c r="M74" s="624"/>
      <c r="N74" s="625"/>
      <c r="O74" s="638"/>
      <c r="P74" s="624"/>
      <c r="Q74" s="639"/>
    </row>
    <row r="75" spans="2:17" ht="18" customHeight="1">
      <c r="B75" s="640"/>
      <c r="C75" s="635" t="s">
        <v>1181</v>
      </c>
      <c r="D75" s="635" t="s">
        <v>1181</v>
      </c>
      <c r="E75" s="655" t="s">
        <v>1262</v>
      </c>
      <c r="F75" s="655">
        <v>1</v>
      </c>
      <c r="G75" s="655">
        <v>16500</v>
      </c>
      <c r="H75" s="655">
        <f t="shared" ref="H75:H83" si="3">F75*G75</f>
        <v>16500</v>
      </c>
      <c r="I75" s="668"/>
      <c r="J75" s="655" t="s">
        <v>1263</v>
      </c>
      <c r="K75" s="626"/>
      <c r="L75" s="637"/>
      <c r="M75" s="624"/>
      <c r="N75" s="625"/>
      <c r="O75" s="638"/>
      <c r="P75" s="624"/>
      <c r="Q75" s="639"/>
    </row>
    <row r="76" spans="2:17" ht="18" customHeight="1">
      <c r="B76" s="640"/>
      <c r="C76" s="622" t="s">
        <v>577</v>
      </c>
      <c r="D76" s="622" t="s">
        <v>577</v>
      </c>
      <c r="E76" s="626" t="s">
        <v>1264</v>
      </c>
      <c r="F76" s="628">
        <v>1</v>
      </c>
      <c r="G76" s="628">
        <v>1080</v>
      </c>
      <c r="H76" s="628">
        <f t="shared" si="3"/>
        <v>1080</v>
      </c>
      <c r="I76" s="629"/>
      <c r="J76" s="637" t="s">
        <v>1265</v>
      </c>
      <c r="K76" s="626"/>
      <c r="L76" s="637"/>
      <c r="M76" s="624"/>
      <c r="N76" s="625"/>
      <c r="O76" s="638"/>
      <c r="P76" s="624"/>
      <c r="Q76" s="639"/>
    </row>
    <row r="77" spans="2:17" ht="18" customHeight="1">
      <c r="B77" s="640"/>
      <c r="C77" s="622" t="s">
        <v>577</v>
      </c>
      <c r="D77" s="622" t="s">
        <v>577</v>
      </c>
      <c r="E77" s="626" t="s">
        <v>1266</v>
      </c>
      <c r="F77" s="628">
        <v>1</v>
      </c>
      <c r="G77" s="628">
        <v>3350</v>
      </c>
      <c r="H77" s="628">
        <f t="shared" si="3"/>
        <v>3350</v>
      </c>
      <c r="I77" s="629"/>
      <c r="J77" s="637" t="s">
        <v>1267</v>
      </c>
      <c r="K77" s="626"/>
      <c r="L77" s="637"/>
      <c r="M77" s="624"/>
      <c r="N77" s="625"/>
      <c r="O77" s="638"/>
      <c r="P77" s="624"/>
      <c r="Q77" s="639"/>
    </row>
    <row r="78" spans="2:17" ht="18" customHeight="1">
      <c r="B78" s="640"/>
      <c r="C78" s="622" t="s">
        <v>577</v>
      </c>
      <c r="D78" s="622" t="s">
        <v>577</v>
      </c>
      <c r="E78" s="626" t="s">
        <v>1268</v>
      </c>
      <c r="F78" s="628">
        <v>1</v>
      </c>
      <c r="G78" s="628">
        <v>3022</v>
      </c>
      <c r="H78" s="628">
        <f t="shared" si="3"/>
        <v>3022</v>
      </c>
      <c r="I78" s="629"/>
      <c r="J78" s="637" t="s">
        <v>1269</v>
      </c>
      <c r="K78" s="626"/>
      <c r="L78" s="637"/>
      <c r="M78" s="624"/>
      <c r="N78" s="625"/>
      <c r="O78" s="638"/>
      <c r="P78" s="624"/>
      <c r="Q78" s="639"/>
    </row>
    <row r="79" spans="2:17" ht="18" customHeight="1">
      <c r="B79" s="640"/>
      <c r="C79" s="622" t="s">
        <v>577</v>
      </c>
      <c r="D79" s="622" t="s">
        <v>577</v>
      </c>
      <c r="E79" s="626" t="s">
        <v>1270</v>
      </c>
      <c r="F79" s="628">
        <v>1</v>
      </c>
      <c r="G79" s="628">
        <v>5719</v>
      </c>
      <c r="H79" s="628">
        <f t="shared" si="3"/>
        <v>5719</v>
      </c>
      <c r="I79" s="629"/>
      <c r="J79" s="637" t="s">
        <v>1271</v>
      </c>
      <c r="K79" s="626"/>
      <c r="L79" s="637"/>
      <c r="M79" s="624"/>
      <c r="N79" s="625"/>
      <c r="O79" s="638"/>
      <c r="P79" s="624"/>
      <c r="Q79" s="639"/>
    </row>
    <row r="80" spans="2:17" ht="18" customHeight="1">
      <c r="B80" s="640"/>
      <c r="C80" s="622" t="s">
        <v>577</v>
      </c>
      <c r="D80" s="622" t="s">
        <v>577</v>
      </c>
      <c r="E80" s="626" t="s">
        <v>1272</v>
      </c>
      <c r="F80" s="628">
        <v>1</v>
      </c>
      <c r="G80" s="628">
        <v>460</v>
      </c>
      <c r="H80" s="628">
        <f t="shared" si="3"/>
        <v>460</v>
      </c>
      <c r="I80" s="629"/>
      <c r="J80" s="637" t="s">
        <v>1273</v>
      </c>
      <c r="K80" s="626"/>
      <c r="L80" s="637"/>
      <c r="M80" s="624"/>
      <c r="N80" s="625"/>
      <c r="O80" s="638"/>
      <c r="P80" s="624"/>
      <c r="Q80" s="639"/>
    </row>
    <row r="81" spans="2:17" ht="18" customHeight="1">
      <c r="B81" s="640"/>
      <c r="C81" s="622" t="s">
        <v>577</v>
      </c>
      <c r="D81" s="622" t="s">
        <v>577</v>
      </c>
      <c r="E81" s="626" t="s">
        <v>1274</v>
      </c>
      <c r="F81" s="628">
        <v>1</v>
      </c>
      <c r="G81" s="628">
        <v>2060</v>
      </c>
      <c r="H81" s="628">
        <f t="shared" si="3"/>
        <v>2060</v>
      </c>
      <c r="I81" s="629"/>
      <c r="J81" s="637" t="s">
        <v>1275</v>
      </c>
      <c r="K81" s="626"/>
      <c r="L81" s="637"/>
      <c r="M81" s="624"/>
      <c r="N81" s="625"/>
      <c r="O81" s="638"/>
      <c r="P81" s="624"/>
      <c r="Q81" s="639"/>
    </row>
    <row r="82" spans="2:17" ht="18" customHeight="1">
      <c r="B82" s="640"/>
      <c r="C82" s="621" t="s">
        <v>577</v>
      </c>
      <c r="D82" s="621" t="s">
        <v>577</v>
      </c>
      <c r="E82" s="626" t="s">
        <v>1276</v>
      </c>
      <c r="F82" s="655">
        <v>1</v>
      </c>
      <c r="G82" s="628">
        <v>622</v>
      </c>
      <c r="H82" s="628">
        <f t="shared" si="3"/>
        <v>622</v>
      </c>
      <c r="I82" s="628"/>
      <c r="J82" s="655" t="s">
        <v>1277</v>
      </c>
      <c r="K82" s="626"/>
      <c r="L82" s="637"/>
      <c r="M82" s="624"/>
      <c r="N82" s="625"/>
      <c r="O82" s="638"/>
      <c r="P82" s="624"/>
      <c r="Q82" s="639"/>
    </row>
    <row r="83" spans="2:17" ht="18" customHeight="1">
      <c r="B83" s="640"/>
      <c r="C83" s="621" t="s">
        <v>577</v>
      </c>
      <c r="D83" s="621" t="s">
        <v>577</v>
      </c>
      <c r="E83" s="655" t="s">
        <v>1278</v>
      </c>
      <c r="F83" s="655">
        <v>1</v>
      </c>
      <c r="G83" s="628">
        <v>3000</v>
      </c>
      <c r="H83" s="628">
        <f t="shared" si="3"/>
        <v>3000</v>
      </c>
      <c r="I83" s="628"/>
      <c r="J83" s="655" t="s">
        <v>1278</v>
      </c>
      <c r="K83" s="626"/>
      <c r="L83" s="637"/>
      <c r="M83" s="624"/>
      <c r="N83" s="625"/>
      <c r="O83" s="638"/>
      <c r="P83" s="624"/>
      <c r="Q83" s="639"/>
    </row>
    <row r="84" spans="2:17" ht="18" customHeight="1">
      <c r="B84" s="640"/>
      <c r="C84" s="635"/>
      <c r="D84" s="635"/>
      <c r="E84" s="654">
        <f>SUM(H75:H83)</f>
        <v>35813</v>
      </c>
      <c r="F84" s="634"/>
      <c r="G84" s="635"/>
      <c r="I84" s="629"/>
      <c r="J84" s="636"/>
      <c r="K84" s="626"/>
      <c r="L84" s="637"/>
      <c r="M84" s="624"/>
      <c r="N84" s="625"/>
      <c r="O84" s="638"/>
      <c r="P84" s="624"/>
      <c r="Q84" s="639"/>
    </row>
    <row r="85" spans="2:17" ht="18" customHeight="1">
      <c r="B85" s="640"/>
      <c r="C85" s="635"/>
      <c r="D85" s="635"/>
      <c r="E85" s="635"/>
      <c r="F85" s="634"/>
      <c r="G85" s="635"/>
      <c r="H85" s="628"/>
      <c r="I85" s="629"/>
      <c r="J85" s="636"/>
      <c r="K85" s="626"/>
      <c r="L85" s="637"/>
      <c r="M85" s="624"/>
      <c r="N85" s="625"/>
      <c r="O85" s="638"/>
      <c r="P85" s="624"/>
      <c r="Q85" s="639"/>
    </row>
    <row r="86" spans="2:17" ht="18" customHeight="1">
      <c r="B86" s="640"/>
      <c r="C86" s="635"/>
      <c r="D86" s="635"/>
      <c r="E86" s="635"/>
      <c r="F86" s="634"/>
      <c r="G86" s="635"/>
      <c r="H86" s="628"/>
      <c r="I86" s="629"/>
      <c r="J86" s="636"/>
      <c r="K86" s="626"/>
      <c r="L86" s="637"/>
      <c r="M86" s="624"/>
      <c r="N86" s="625"/>
      <c r="O86" s="638"/>
      <c r="P86" s="624"/>
      <c r="Q86" s="639"/>
    </row>
    <row r="87" spans="2:17" ht="18" customHeight="1">
      <c r="B87" s="640"/>
      <c r="C87" s="635"/>
      <c r="D87" s="635"/>
      <c r="E87" s="635"/>
      <c r="F87" s="634"/>
      <c r="G87" s="635"/>
      <c r="H87" s="628"/>
      <c r="I87" s="629"/>
      <c r="J87" s="636"/>
      <c r="K87" s="626"/>
      <c r="L87" s="637"/>
      <c r="M87" s="624"/>
      <c r="N87" s="625"/>
      <c r="O87" s="638"/>
      <c r="P87" s="624"/>
      <c r="Q87" s="639"/>
    </row>
    <row r="88" spans="2:17" ht="18" customHeight="1">
      <c r="B88" s="640"/>
      <c r="C88" s="635"/>
      <c r="D88" s="635"/>
      <c r="E88" s="635"/>
      <c r="F88" s="634"/>
      <c r="G88" s="635"/>
      <c r="H88" s="628"/>
      <c r="I88" s="629"/>
      <c r="J88" s="636"/>
      <c r="K88" s="626"/>
      <c r="L88" s="637"/>
      <c r="M88" s="624"/>
      <c r="N88" s="625"/>
      <c r="O88" s="638"/>
      <c r="P88" s="624"/>
      <c r="Q88" s="639"/>
    </row>
    <row r="89" spans="2:17" ht="18" customHeight="1">
      <c r="B89" s="640"/>
      <c r="C89" s="635"/>
      <c r="D89" s="635"/>
      <c r="E89" s="635"/>
      <c r="F89" s="634"/>
      <c r="G89" s="635"/>
      <c r="H89" s="628"/>
      <c r="I89" s="629"/>
      <c r="J89" s="636"/>
      <c r="K89" s="626"/>
      <c r="L89" s="637"/>
      <c r="M89" s="624"/>
      <c r="N89" s="625"/>
      <c r="O89" s="638"/>
      <c r="P89" s="624"/>
      <c r="Q89" s="639"/>
    </row>
    <row r="90" spans="2:17" ht="18" customHeight="1">
      <c r="B90" s="640"/>
      <c r="C90" s="635"/>
      <c r="D90" s="635"/>
      <c r="E90" s="635"/>
      <c r="F90" s="634"/>
      <c r="G90" s="635"/>
      <c r="H90" s="628"/>
      <c r="I90" s="629"/>
      <c r="J90" s="636"/>
      <c r="K90" s="626"/>
      <c r="L90" s="637"/>
      <c r="M90" s="624"/>
      <c r="N90" s="625"/>
      <c r="O90" s="638"/>
      <c r="P90" s="624"/>
      <c r="Q90" s="639"/>
    </row>
    <row r="91" spans="2:17" ht="18" customHeight="1">
      <c r="B91" s="622"/>
      <c r="C91" s="621"/>
      <c r="D91" s="621"/>
      <c r="E91" s="626" t="s">
        <v>1279</v>
      </c>
      <c r="F91" s="627"/>
      <c r="G91" s="628"/>
      <c r="H91" s="628">
        <f>F91*G91</f>
        <v>0</v>
      </c>
      <c r="I91" s="629"/>
      <c r="J91" s="636" t="s">
        <v>1280</v>
      </c>
      <c r="K91" s="626"/>
      <c r="L91" s="637"/>
      <c r="M91" s="624"/>
      <c r="N91" s="625"/>
      <c r="O91" s="638"/>
      <c r="P91" s="624"/>
      <c r="Q91" s="639"/>
    </row>
    <row r="92" spans="2:17" ht="18" customHeight="1">
      <c r="B92" s="622"/>
      <c r="C92" s="622"/>
      <c r="D92" s="622"/>
      <c r="E92" s="626" t="s">
        <v>1280</v>
      </c>
      <c r="F92" s="627"/>
      <c r="G92" s="628">
        <v>5000</v>
      </c>
      <c r="H92" s="628">
        <f>F92*G92</f>
        <v>0</v>
      </c>
      <c r="I92" s="629"/>
      <c r="J92" s="636" t="s">
        <v>1281</v>
      </c>
      <c r="K92" s="626"/>
      <c r="L92" s="637"/>
      <c r="M92" s="624"/>
      <c r="N92" s="625"/>
      <c r="O92" s="638"/>
      <c r="P92" s="624"/>
      <c r="Q92" s="639"/>
    </row>
    <row r="93" spans="2:17" ht="18" customHeight="1">
      <c r="B93" s="622"/>
      <c r="C93" s="622"/>
      <c r="D93" s="622"/>
      <c r="E93" s="626" t="s">
        <v>1281</v>
      </c>
      <c r="F93" s="628"/>
      <c r="G93" s="628"/>
      <c r="H93" s="628">
        <f>F93*G93</f>
        <v>0</v>
      </c>
      <c r="I93" s="629"/>
      <c r="J93" s="637"/>
      <c r="K93" s="626"/>
      <c r="L93" s="637"/>
      <c r="M93" s="624"/>
      <c r="N93" s="625"/>
      <c r="O93" s="638"/>
      <c r="P93" s="624"/>
      <c r="Q93" s="639"/>
    </row>
    <row r="94" spans="2:17" ht="18" customHeight="1">
      <c r="B94" s="622"/>
      <c r="C94" s="622"/>
      <c r="D94" s="622"/>
      <c r="E94" s="626"/>
      <c r="F94" s="628"/>
      <c r="G94" s="628"/>
      <c r="H94" s="628"/>
      <c r="I94" s="629"/>
      <c r="J94" s="637"/>
      <c r="K94" s="626"/>
      <c r="L94" s="637"/>
      <c r="M94" s="624"/>
      <c r="N94" s="625"/>
      <c r="O94" s="638"/>
      <c r="P94" s="624"/>
      <c r="Q94" s="639"/>
    </row>
    <row r="95" spans="2:17" ht="18" customHeight="1">
      <c r="B95" s="622"/>
      <c r="C95" s="622"/>
      <c r="D95" s="622"/>
      <c r="E95" s="626"/>
      <c r="F95" s="628"/>
      <c r="G95" s="628"/>
      <c r="H95" s="628"/>
      <c r="I95" s="629"/>
      <c r="J95" s="637"/>
      <c r="K95" s="626"/>
      <c r="L95" s="637"/>
      <c r="M95" s="624"/>
      <c r="N95" s="625"/>
      <c r="O95" s="638"/>
      <c r="P95" s="624"/>
      <c r="Q95" s="639"/>
    </row>
    <row r="96" spans="2:17" ht="18" customHeight="1">
      <c r="B96" s="622"/>
      <c r="C96" s="622"/>
      <c r="D96" s="622"/>
      <c r="E96" s="626"/>
      <c r="F96" s="628"/>
      <c r="G96" s="628"/>
      <c r="H96" s="628"/>
      <c r="I96" s="629"/>
      <c r="J96" s="637"/>
      <c r="K96" s="626"/>
      <c r="L96" s="637"/>
      <c r="M96" s="624"/>
      <c r="N96" s="625"/>
      <c r="O96" s="638"/>
      <c r="P96" s="624"/>
      <c r="Q96" s="639"/>
    </row>
    <row r="97" spans="2:17" ht="18" customHeight="1">
      <c r="B97" s="622"/>
      <c r="C97" s="622"/>
      <c r="D97" s="622"/>
      <c r="E97" s="626"/>
      <c r="F97" s="628"/>
      <c r="G97" s="628"/>
      <c r="H97" s="628"/>
      <c r="I97" s="629"/>
      <c r="J97" s="637"/>
      <c r="K97" s="626"/>
      <c r="L97" s="637"/>
      <c r="M97" s="624"/>
      <c r="N97" s="625"/>
      <c r="O97" s="638"/>
      <c r="P97" s="624"/>
      <c r="Q97" s="639"/>
    </row>
    <row r="98" spans="2:17" ht="18" customHeight="1">
      <c r="B98" s="622"/>
      <c r="C98" s="622"/>
      <c r="D98" s="622"/>
      <c r="E98" s="626"/>
      <c r="F98" s="628"/>
      <c r="G98" s="628"/>
      <c r="H98" s="628"/>
      <c r="I98" s="629"/>
      <c r="J98" s="637"/>
      <c r="K98" s="626"/>
      <c r="L98" s="637"/>
      <c r="M98" s="624"/>
      <c r="N98" s="625"/>
      <c r="O98" s="638"/>
      <c r="P98" s="624"/>
      <c r="Q98" s="639"/>
    </row>
    <row r="99" spans="2:17" ht="18" customHeight="1">
      <c r="B99" s="622"/>
      <c r="C99" s="622"/>
      <c r="D99" s="622"/>
      <c r="E99" s="626"/>
      <c r="F99" s="628"/>
      <c r="G99" s="628"/>
      <c r="H99" s="628"/>
      <c r="I99" s="629"/>
      <c r="J99" s="637"/>
      <c r="K99" s="626"/>
      <c r="L99" s="637"/>
      <c r="M99" s="624"/>
      <c r="N99" s="625"/>
      <c r="O99" s="638"/>
      <c r="P99" s="624"/>
      <c r="Q99" s="639"/>
    </row>
    <row r="100" spans="2:17" ht="18" customHeight="1">
      <c r="B100" s="622"/>
      <c r="C100" s="622"/>
      <c r="D100" s="622"/>
      <c r="E100" s="626"/>
      <c r="F100" s="628"/>
      <c r="G100" s="628"/>
      <c r="H100" s="628"/>
      <c r="I100" s="629"/>
      <c r="J100" s="637"/>
      <c r="K100" s="626"/>
      <c r="L100" s="637"/>
      <c r="M100" s="624"/>
      <c r="N100" s="625"/>
      <c r="O100" s="638"/>
      <c r="P100" s="624"/>
      <c r="Q100" s="639"/>
    </row>
    <row r="101" spans="2:17" ht="18" customHeight="1">
      <c r="B101" s="622"/>
      <c r="C101" s="622"/>
      <c r="D101" s="622"/>
      <c r="E101" s="626"/>
      <c r="F101" s="628"/>
      <c r="G101" s="628"/>
      <c r="H101" s="628"/>
      <c r="I101" s="629"/>
      <c r="J101" s="637"/>
      <c r="K101" s="626"/>
      <c r="L101" s="637"/>
      <c r="M101" s="624"/>
      <c r="N101" s="625"/>
      <c r="O101" s="638"/>
      <c r="P101" s="624"/>
      <c r="Q101" s="639"/>
    </row>
    <row r="102" spans="2:17" ht="18" customHeight="1">
      <c r="B102" s="622"/>
      <c r="C102" s="622"/>
      <c r="D102" s="622"/>
      <c r="E102" s="626"/>
      <c r="F102" s="628"/>
      <c r="G102" s="628"/>
      <c r="H102" s="628"/>
      <c r="I102" s="629"/>
      <c r="J102" s="637"/>
      <c r="K102" s="626"/>
      <c r="L102" s="637"/>
      <c r="M102" s="624"/>
      <c r="N102" s="625"/>
      <c r="O102" s="638"/>
      <c r="P102" s="624"/>
      <c r="Q102" s="639"/>
    </row>
    <row r="103" spans="2:17" ht="18" customHeight="1">
      <c r="B103" s="622"/>
      <c r="C103" s="621"/>
      <c r="D103" s="621"/>
      <c r="E103" s="626"/>
      <c r="F103" s="655"/>
      <c r="G103" s="628"/>
      <c r="H103" s="628"/>
      <c r="I103" s="628"/>
      <c r="J103" s="655"/>
      <c r="K103" s="655"/>
      <c r="L103" s="622"/>
      <c r="M103" s="624"/>
      <c r="N103" s="655"/>
      <c r="O103" s="668"/>
      <c r="P103" s="624"/>
      <c r="Q103" s="639"/>
    </row>
    <row r="104" spans="2:17" ht="18" customHeight="1">
      <c r="B104" s="622"/>
      <c r="C104" s="655"/>
      <c r="D104" s="655"/>
      <c r="E104" s="655"/>
      <c r="F104" s="655"/>
      <c r="G104" s="655"/>
      <c r="H104" s="655"/>
      <c r="I104" s="668"/>
      <c r="J104" s="655"/>
      <c r="K104" s="655"/>
      <c r="L104" s="622"/>
      <c r="M104" s="624"/>
      <c r="N104" s="655"/>
      <c r="O104" s="668"/>
      <c r="P104" s="624"/>
      <c r="Q104" s="686"/>
    </row>
    <row r="105" spans="2:17" ht="18" customHeight="1">
      <c r="B105" s="622"/>
      <c r="C105" s="655"/>
      <c r="D105" s="655"/>
      <c r="E105" s="655"/>
      <c r="F105" s="655"/>
      <c r="G105" s="655"/>
      <c r="H105" s="655"/>
      <c r="I105" s="668"/>
      <c r="J105" s="655"/>
      <c r="K105" s="655"/>
      <c r="L105" s="622"/>
      <c r="M105" s="622"/>
      <c r="N105" s="655"/>
      <c r="O105" s="668"/>
      <c r="P105" s="686"/>
      <c r="Q105" s="686"/>
    </row>
    <row r="106" spans="2:17" ht="18" customHeight="1"/>
    <row r="107" spans="2:17" ht="18" customHeight="1"/>
    <row r="108" spans="2:17" ht="18" customHeight="1"/>
    <row r="109" spans="2:17" ht="18" customHeight="1"/>
    <row r="110" spans="2:17" ht="18" customHeight="1"/>
    <row r="111" spans="2:17" ht="18" customHeight="1"/>
    <row r="112" spans="2:17" ht="18" customHeight="1"/>
    <row r="113" spans="2:17" ht="18" customHeight="1"/>
    <row r="114" spans="2:17" s="693" customFormat="1" ht="13.5" customHeight="1">
      <c r="B114" s="687"/>
      <c r="C114" s="688"/>
      <c r="D114" s="688"/>
      <c r="E114" s="689"/>
      <c r="F114" s="690"/>
      <c r="G114" s="690"/>
      <c r="H114" s="690"/>
      <c r="I114" s="691"/>
      <c r="J114" s="692"/>
      <c r="K114" s="689"/>
      <c r="L114" s="687"/>
      <c r="M114" s="687"/>
      <c r="O114" s="694"/>
      <c r="P114" s="695"/>
      <c r="Q114" s="695"/>
    </row>
    <row r="115" spans="2:17" ht="13.5" customHeight="1">
      <c r="B115" s="659"/>
      <c r="C115" s="665"/>
      <c r="D115" s="665"/>
      <c r="E115" s="696"/>
      <c r="F115" s="697"/>
      <c r="G115" s="697"/>
      <c r="H115" s="697"/>
      <c r="I115" s="698"/>
      <c r="J115" s="699"/>
      <c r="K115" s="696"/>
    </row>
    <row r="116" spans="2:17" ht="13.5" customHeight="1">
      <c r="B116" s="621"/>
      <c r="C116" s="621"/>
      <c r="D116" s="621"/>
      <c r="E116" s="626"/>
      <c r="F116" s="628"/>
      <c r="G116" s="628"/>
      <c r="H116" s="628"/>
      <c r="I116" s="629"/>
      <c r="J116" s="637"/>
      <c r="K116" s="626"/>
    </row>
    <row r="117" spans="2:17" ht="13.5" customHeight="1">
      <c r="B117" s="621"/>
      <c r="C117" s="621"/>
      <c r="D117" s="621"/>
      <c r="E117" s="626"/>
      <c r="F117" s="628"/>
      <c r="G117" s="628"/>
      <c r="H117" s="628"/>
      <c r="I117" s="629"/>
      <c r="J117" s="637"/>
      <c r="K117" s="626"/>
    </row>
    <row r="118" spans="2:17" ht="13.5" customHeight="1">
      <c r="B118" s="621"/>
      <c r="C118" s="621"/>
      <c r="D118" s="621"/>
      <c r="E118" s="626"/>
      <c r="F118" s="628"/>
      <c r="G118" s="628"/>
      <c r="H118" s="628"/>
      <c r="I118" s="629"/>
      <c r="J118" s="637"/>
      <c r="K118" s="626"/>
    </row>
  </sheetData>
  <autoFilter ref="B8:O118" xr:uid="{00000000-0009-0000-0000-000000000000}"/>
  <mergeCells count="10">
    <mergeCell ref="B10:E10"/>
    <mergeCell ref="B36:E36"/>
    <mergeCell ref="B61:E61"/>
    <mergeCell ref="B74:E74"/>
    <mergeCell ref="B2:D2"/>
    <mergeCell ref="G2:I2"/>
    <mergeCell ref="B3:D3"/>
    <mergeCell ref="B4:D4"/>
    <mergeCell ref="B5:D5"/>
    <mergeCell ref="B6:D6"/>
  </mergeCells>
  <phoneticPr fontId="4"/>
  <dataValidations count="1">
    <dataValidation allowBlank="1" showInputMessage="1" showErrorMessage="1" sqref="J73:J74 J29:J34 J25:J27" xr:uid="{24D6A207-EF93-4FB9-8DC0-83514F79B20C}"/>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A81E-D5B5-4BA7-A34A-77888627E062}">
  <sheetPr>
    <tabColor rgb="FF00B0F0"/>
  </sheetPr>
  <dimension ref="A2:Q147"/>
  <sheetViews>
    <sheetView zoomScale="85" zoomScaleNormal="85" workbookViewId="0">
      <pane xSplit="10" ySplit="8" topLeftCell="L43" activePane="bottomRight" state="frozen"/>
      <selection activeCell="D26" sqref="D26"/>
      <selection pane="topRight" activeCell="D26" sqref="D26"/>
      <selection pane="bottomLeft" activeCell="D26" sqref="D26"/>
      <selection pane="bottomRight" activeCell="Q48" sqref="Q48"/>
    </sheetView>
  </sheetViews>
  <sheetFormatPr defaultColWidth="11.75" defaultRowHeight="13.5" customHeight="1"/>
  <cols>
    <col min="1" max="1" width="3.125" style="8" customWidth="1"/>
    <col min="2" max="2" width="6.25" style="9" customWidth="1"/>
    <col min="3" max="3" width="15.25" style="8" customWidth="1"/>
    <col min="4" max="4" width="15.5" style="8" customWidth="1"/>
    <col min="5" max="5" width="40" style="8" customWidth="1"/>
    <col min="6" max="6" width="10.75" style="9" customWidth="1"/>
    <col min="7" max="8" width="12.125" style="9" customWidth="1"/>
    <col min="9" max="9" width="7.125" style="3" customWidth="1"/>
    <col min="10" max="10" width="38.5" style="8" customWidth="1"/>
    <col min="11" max="11" width="35.875" style="8" customWidth="1"/>
    <col min="12" max="12" width="8.125" style="9" customWidth="1"/>
    <col min="13" max="13" width="17" style="9" customWidth="1"/>
    <col min="14" max="14" width="7.875" style="8" customWidth="1"/>
    <col min="15" max="15" width="16.375" style="9" customWidth="1"/>
    <col min="16" max="16" width="17.875" style="195" customWidth="1"/>
    <col min="17" max="17" width="19.375" style="195" customWidth="1"/>
    <col min="18" max="16384" width="11.75" style="8"/>
  </cols>
  <sheetData>
    <row r="2" spans="2:17" ht="20.100000000000001" customHeight="1">
      <c r="B2" s="614" t="s">
        <v>1159</v>
      </c>
      <c r="C2" s="614"/>
      <c r="D2" s="614"/>
      <c r="E2" s="700" t="s">
        <v>1282</v>
      </c>
      <c r="G2" s="616" t="s">
        <v>1161</v>
      </c>
      <c r="H2" s="617"/>
      <c r="I2" s="618"/>
      <c r="J2" s="619">
        <f>SUM(H:H)</f>
        <v>208559</v>
      </c>
    </row>
    <row r="3" spans="2:17" ht="20.100000000000001" customHeight="1">
      <c r="B3" s="614" t="s">
        <v>1162</v>
      </c>
      <c r="C3" s="614"/>
      <c r="D3" s="614"/>
      <c r="E3" s="615" t="s">
        <v>1283</v>
      </c>
    </row>
    <row r="4" spans="2:17" ht="20.100000000000001" customHeight="1">
      <c r="B4" s="614" t="s">
        <v>1164</v>
      </c>
      <c r="C4" s="614"/>
      <c r="D4" s="614"/>
      <c r="E4" s="615" t="s">
        <v>1284</v>
      </c>
      <c r="G4" s="701"/>
      <c r="H4" s="701"/>
      <c r="I4" s="701"/>
      <c r="J4" s="701"/>
    </row>
    <row r="5" spans="2:17" ht="20.100000000000001" customHeight="1">
      <c r="B5" s="614" t="s">
        <v>1165</v>
      </c>
      <c r="C5" s="614"/>
      <c r="D5" s="614"/>
      <c r="E5" s="620">
        <v>43819</v>
      </c>
      <c r="G5" s="701"/>
      <c r="H5" s="701"/>
      <c r="I5" s="701"/>
      <c r="J5" s="701"/>
    </row>
    <row r="6" spans="2:17" ht="20.100000000000001" customHeight="1">
      <c r="B6" s="614" t="s">
        <v>1166</v>
      </c>
      <c r="C6" s="614"/>
      <c r="D6" s="614"/>
      <c r="E6" s="620">
        <v>43823</v>
      </c>
      <c r="H6" s="702"/>
    </row>
    <row r="8" spans="2:17" s="9" customFormat="1" ht="19.5" customHeight="1">
      <c r="B8" s="621" t="s">
        <v>1167</v>
      </c>
      <c r="C8" s="621" t="s">
        <v>1168</v>
      </c>
      <c r="D8" s="621" t="s">
        <v>1169</v>
      </c>
      <c r="E8" s="622" t="s">
        <v>1170</v>
      </c>
      <c r="F8" s="622" t="s">
        <v>12</v>
      </c>
      <c r="G8" s="622" t="s">
        <v>13</v>
      </c>
      <c r="H8" s="623" t="s">
        <v>14</v>
      </c>
      <c r="I8" s="623" t="s">
        <v>1171</v>
      </c>
      <c r="J8" s="622" t="s">
        <v>1172</v>
      </c>
      <c r="K8" s="622" t="s">
        <v>1173</v>
      </c>
      <c r="L8" s="622" t="s">
        <v>1174</v>
      </c>
      <c r="M8" s="624" t="s">
        <v>1175</v>
      </c>
      <c r="N8" s="621" t="s">
        <v>1176</v>
      </c>
      <c r="O8" s="622" t="s">
        <v>1177</v>
      </c>
      <c r="P8" s="624" t="s">
        <v>1178</v>
      </c>
      <c r="Q8" s="625" t="s">
        <v>1179</v>
      </c>
    </row>
    <row r="9" spans="2:17" s="9" customFormat="1" ht="19.5" customHeight="1">
      <c r="B9" s="621"/>
      <c r="C9" s="621"/>
      <c r="D9" s="621"/>
      <c r="E9" s="626"/>
      <c r="F9" s="627"/>
      <c r="G9" s="627"/>
      <c r="H9" s="627"/>
      <c r="I9" s="629"/>
      <c r="J9" s="630"/>
      <c r="K9" s="622"/>
      <c r="L9" s="622"/>
      <c r="M9" s="624"/>
      <c r="N9" s="621"/>
      <c r="O9" s="622"/>
      <c r="P9" s="624"/>
      <c r="Q9" s="625"/>
    </row>
    <row r="10" spans="2:17" ht="18" customHeight="1">
      <c r="B10" s="631" t="s">
        <v>1180</v>
      </c>
      <c r="C10" s="632"/>
      <c r="D10" s="632"/>
      <c r="E10" s="633"/>
      <c r="F10" s="634"/>
      <c r="G10" s="634"/>
      <c r="H10" s="627"/>
      <c r="I10" s="629"/>
      <c r="J10" s="636"/>
      <c r="K10" s="626"/>
      <c r="L10" s="637"/>
      <c r="M10" s="624"/>
      <c r="N10" s="625"/>
      <c r="O10" s="625"/>
      <c r="P10" s="624"/>
      <c r="Q10" s="639"/>
    </row>
    <row r="11" spans="2:17" ht="18" customHeight="1">
      <c r="B11" s="703">
        <v>1</v>
      </c>
      <c r="C11" s="318" t="s">
        <v>522</v>
      </c>
      <c r="D11" s="318" t="s">
        <v>522</v>
      </c>
      <c r="E11" s="320" t="s">
        <v>1285</v>
      </c>
      <c r="F11" s="318">
        <v>1</v>
      </c>
      <c r="G11" s="704">
        <v>8000</v>
      </c>
      <c r="H11" s="705">
        <f t="shared" ref="H11:H36" si="0">F11*G11</f>
        <v>8000</v>
      </c>
      <c r="I11" s="23"/>
      <c r="J11" s="31" t="s">
        <v>1286</v>
      </c>
      <c r="K11" s="626"/>
      <c r="L11" s="22"/>
      <c r="M11" s="32">
        <v>43808</v>
      </c>
      <c r="N11" s="31"/>
      <c r="O11" s="32">
        <v>43823</v>
      </c>
      <c r="P11" s="32">
        <v>43823</v>
      </c>
      <c r="Q11" s="26">
        <v>43823</v>
      </c>
    </row>
    <row r="12" spans="2:17" ht="18" customHeight="1">
      <c r="B12" s="703">
        <f t="shared" ref="B12:B23" si="1">+B11+1</f>
        <v>2</v>
      </c>
      <c r="C12" s="318" t="s">
        <v>522</v>
      </c>
      <c r="D12" s="318" t="s">
        <v>522</v>
      </c>
      <c r="E12" s="320" t="s">
        <v>1287</v>
      </c>
      <c r="F12" s="318">
        <v>1</v>
      </c>
      <c r="G12" s="704">
        <v>6750</v>
      </c>
      <c r="H12" s="705">
        <f t="shared" si="0"/>
        <v>6750</v>
      </c>
      <c r="I12" s="23"/>
      <c r="J12" s="31" t="s">
        <v>1288</v>
      </c>
      <c r="K12" s="626"/>
      <c r="L12" s="22"/>
      <c r="M12" s="32">
        <v>43808</v>
      </c>
      <c r="N12" s="31"/>
      <c r="O12" s="32">
        <v>43823</v>
      </c>
      <c r="P12" s="32">
        <v>43823</v>
      </c>
      <c r="Q12" s="26">
        <v>43823</v>
      </c>
    </row>
    <row r="13" spans="2:17" ht="18" customHeight="1">
      <c r="B13" s="703">
        <f t="shared" si="1"/>
        <v>3</v>
      </c>
      <c r="C13" s="318" t="s">
        <v>522</v>
      </c>
      <c r="D13" s="318" t="s">
        <v>522</v>
      </c>
      <c r="E13" s="320" t="s">
        <v>1289</v>
      </c>
      <c r="F13" s="318">
        <v>1</v>
      </c>
      <c r="G13" s="704">
        <v>5000</v>
      </c>
      <c r="H13" s="705">
        <f t="shared" si="0"/>
        <v>5000</v>
      </c>
      <c r="I13" s="23"/>
      <c r="J13" s="31" t="s">
        <v>1290</v>
      </c>
      <c r="K13" s="626"/>
      <c r="L13" s="22"/>
      <c r="M13" s="32">
        <v>43808</v>
      </c>
      <c r="N13" s="31"/>
      <c r="O13" s="32">
        <v>43823</v>
      </c>
      <c r="P13" s="32">
        <v>43823</v>
      </c>
      <c r="Q13" s="26">
        <v>43823</v>
      </c>
    </row>
    <row r="14" spans="2:17" ht="18" customHeight="1">
      <c r="B14" s="703">
        <f t="shared" si="1"/>
        <v>4</v>
      </c>
      <c r="C14" s="318" t="s">
        <v>522</v>
      </c>
      <c r="D14" s="318" t="s">
        <v>522</v>
      </c>
      <c r="E14" s="320" t="s">
        <v>1291</v>
      </c>
      <c r="F14" s="318">
        <v>1</v>
      </c>
      <c r="G14" s="704">
        <v>4500</v>
      </c>
      <c r="H14" s="705">
        <f t="shared" si="0"/>
        <v>4500</v>
      </c>
      <c r="I14" s="23"/>
      <c r="J14" s="31" t="s">
        <v>1292</v>
      </c>
      <c r="K14" s="626"/>
      <c r="L14" s="22"/>
      <c r="M14" s="32">
        <v>43808</v>
      </c>
      <c r="N14" s="31"/>
      <c r="O14" s="32">
        <v>43823</v>
      </c>
      <c r="P14" s="32">
        <v>43823</v>
      </c>
      <c r="Q14" s="26">
        <v>43823</v>
      </c>
    </row>
    <row r="15" spans="2:17" ht="18" customHeight="1">
      <c r="B15" s="703">
        <f t="shared" si="1"/>
        <v>5</v>
      </c>
      <c r="C15" s="318" t="s">
        <v>522</v>
      </c>
      <c r="D15" s="318" t="s">
        <v>522</v>
      </c>
      <c r="E15" s="320" t="s">
        <v>1293</v>
      </c>
      <c r="F15" s="318">
        <v>1</v>
      </c>
      <c r="G15" s="704">
        <v>4200</v>
      </c>
      <c r="H15" s="705">
        <f t="shared" si="0"/>
        <v>4200</v>
      </c>
      <c r="I15" s="23"/>
      <c r="J15" s="31" t="s">
        <v>1294</v>
      </c>
      <c r="K15" s="626"/>
      <c r="L15" s="22"/>
      <c r="M15" s="32">
        <v>43808</v>
      </c>
      <c r="N15" s="31"/>
      <c r="O15" s="32">
        <v>43823</v>
      </c>
      <c r="P15" s="32">
        <v>43823</v>
      </c>
      <c r="Q15" s="26">
        <v>43823</v>
      </c>
    </row>
    <row r="16" spans="2:17" ht="18" customHeight="1">
      <c r="B16" s="703">
        <f t="shared" si="1"/>
        <v>6</v>
      </c>
      <c r="C16" s="318" t="s">
        <v>522</v>
      </c>
      <c r="D16" s="318" t="s">
        <v>522</v>
      </c>
      <c r="E16" s="320" t="s">
        <v>1295</v>
      </c>
      <c r="F16" s="318">
        <v>1</v>
      </c>
      <c r="G16" s="704">
        <v>9000</v>
      </c>
      <c r="H16" s="705">
        <f t="shared" si="0"/>
        <v>9000</v>
      </c>
      <c r="I16" s="23"/>
      <c r="J16" s="31" t="s">
        <v>1296</v>
      </c>
      <c r="K16" s="626"/>
      <c r="L16" s="22"/>
      <c r="M16" s="32">
        <v>43808</v>
      </c>
      <c r="N16" s="31"/>
      <c r="O16" s="32">
        <v>43823</v>
      </c>
      <c r="P16" s="32">
        <v>43823</v>
      </c>
      <c r="Q16" s="26">
        <v>43823</v>
      </c>
    </row>
    <row r="17" spans="2:17" ht="18" customHeight="1">
      <c r="B17" s="703">
        <f t="shared" si="1"/>
        <v>7</v>
      </c>
      <c r="C17" s="351" t="s">
        <v>531</v>
      </c>
      <c r="D17" s="351" t="s">
        <v>531</v>
      </c>
      <c r="E17" s="376" t="s">
        <v>1297</v>
      </c>
      <c r="F17" s="357">
        <v>1</v>
      </c>
      <c r="G17" s="434">
        <v>2150</v>
      </c>
      <c r="H17" s="705">
        <f t="shared" si="0"/>
        <v>2150</v>
      </c>
      <c r="I17" s="23"/>
      <c r="J17" s="31" t="s">
        <v>1298</v>
      </c>
      <c r="K17" s="626"/>
      <c r="L17" s="22"/>
      <c r="M17" s="32">
        <v>43808</v>
      </c>
      <c r="N17" s="31"/>
      <c r="O17" s="32"/>
      <c r="P17" s="32">
        <v>43822</v>
      </c>
      <c r="Q17" s="26">
        <v>43822</v>
      </c>
    </row>
    <row r="18" spans="2:17" ht="18" customHeight="1">
      <c r="B18" s="703">
        <f>+B17+1</f>
        <v>8</v>
      </c>
      <c r="C18" s="706" t="s">
        <v>577</v>
      </c>
      <c r="D18" s="706" t="s">
        <v>577</v>
      </c>
      <c r="E18" s="211" t="s">
        <v>1299</v>
      </c>
      <c r="F18" s="22">
        <v>1</v>
      </c>
      <c r="G18" s="22">
        <v>480</v>
      </c>
      <c r="H18" s="705">
        <f t="shared" si="0"/>
        <v>480</v>
      </c>
      <c r="I18" s="23"/>
      <c r="J18" s="31" t="s">
        <v>1300</v>
      </c>
      <c r="K18" s="31"/>
      <c r="L18" s="22"/>
      <c r="M18" s="32">
        <v>43808</v>
      </c>
      <c r="N18" s="31"/>
      <c r="O18" s="22"/>
      <c r="P18" s="32">
        <v>43822</v>
      </c>
      <c r="Q18" s="26">
        <v>43822</v>
      </c>
    </row>
    <row r="19" spans="2:17" ht="18" customHeight="1">
      <c r="B19" s="703">
        <f t="shared" si="1"/>
        <v>9</v>
      </c>
      <c r="C19" s="706" t="s">
        <v>577</v>
      </c>
      <c r="D19" s="706" t="s">
        <v>577</v>
      </c>
      <c r="E19" s="211" t="s">
        <v>1301</v>
      </c>
      <c r="F19" s="22">
        <v>1</v>
      </c>
      <c r="G19" s="22">
        <v>530</v>
      </c>
      <c r="H19" s="705">
        <f t="shared" si="0"/>
        <v>530</v>
      </c>
      <c r="I19" s="23"/>
      <c r="J19" s="31" t="s">
        <v>1302</v>
      </c>
      <c r="K19" s="31"/>
      <c r="L19" s="22"/>
      <c r="M19" s="32">
        <v>43808</v>
      </c>
      <c r="N19" s="31"/>
      <c r="O19" s="22"/>
      <c r="P19" s="32">
        <v>43822</v>
      </c>
      <c r="Q19" s="26">
        <v>43822</v>
      </c>
    </row>
    <row r="20" spans="2:17" ht="18" customHeight="1">
      <c r="B20" s="703">
        <f t="shared" si="1"/>
        <v>10</v>
      </c>
      <c r="C20" s="706" t="s">
        <v>577</v>
      </c>
      <c r="D20" s="706" t="s">
        <v>577</v>
      </c>
      <c r="E20" s="211" t="s">
        <v>1303</v>
      </c>
      <c r="F20" s="22">
        <v>1</v>
      </c>
      <c r="G20" s="22">
        <v>220</v>
      </c>
      <c r="H20" s="705">
        <f t="shared" si="0"/>
        <v>220</v>
      </c>
      <c r="I20" s="23"/>
      <c r="J20" s="31" t="s">
        <v>1304</v>
      </c>
      <c r="K20" s="31"/>
      <c r="L20" s="22"/>
      <c r="M20" s="32">
        <v>43808</v>
      </c>
      <c r="N20" s="31"/>
      <c r="O20" s="22"/>
      <c r="P20" s="32">
        <v>43822</v>
      </c>
      <c r="Q20" s="26">
        <v>43822</v>
      </c>
    </row>
    <row r="21" spans="2:17" ht="18" customHeight="1">
      <c r="B21" s="703">
        <f t="shared" si="1"/>
        <v>11</v>
      </c>
      <c r="C21" s="706" t="s">
        <v>577</v>
      </c>
      <c r="D21" s="706" t="s">
        <v>577</v>
      </c>
      <c r="E21" s="211" t="s">
        <v>1305</v>
      </c>
      <c r="F21" s="22">
        <v>1</v>
      </c>
      <c r="G21" s="22">
        <v>1490</v>
      </c>
      <c r="H21" s="705">
        <f t="shared" si="0"/>
        <v>1490</v>
      </c>
      <c r="I21" s="23"/>
      <c r="J21" s="31" t="s">
        <v>1306</v>
      </c>
      <c r="K21" s="31"/>
      <c r="L21" s="22"/>
      <c r="M21" s="32">
        <v>43808</v>
      </c>
      <c r="N21" s="31"/>
      <c r="O21" s="22"/>
      <c r="P21" s="32">
        <v>43822</v>
      </c>
      <c r="Q21" s="26">
        <v>43822</v>
      </c>
    </row>
    <row r="22" spans="2:17" ht="18" customHeight="1">
      <c r="B22" s="703">
        <f t="shared" si="1"/>
        <v>12</v>
      </c>
      <c r="C22" s="706" t="s">
        <v>577</v>
      </c>
      <c r="D22" s="706" t="s">
        <v>577</v>
      </c>
      <c r="E22" s="211" t="s">
        <v>1307</v>
      </c>
      <c r="F22" s="22">
        <v>1</v>
      </c>
      <c r="G22" s="22">
        <v>9220</v>
      </c>
      <c r="H22" s="705">
        <f t="shared" si="0"/>
        <v>9220</v>
      </c>
      <c r="I22" s="23"/>
      <c r="J22" s="31" t="s">
        <v>1308</v>
      </c>
      <c r="K22" s="31"/>
      <c r="L22" s="22"/>
      <c r="M22" s="32">
        <v>43808</v>
      </c>
      <c r="N22" s="31"/>
      <c r="O22" s="22"/>
      <c r="P22" s="32">
        <v>43822</v>
      </c>
      <c r="Q22" s="26">
        <v>43822</v>
      </c>
    </row>
    <row r="23" spans="2:17" ht="18" customHeight="1">
      <c r="B23" s="703">
        <f t="shared" si="1"/>
        <v>13</v>
      </c>
      <c r="C23" s="706" t="s">
        <v>577</v>
      </c>
      <c r="D23" s="706" t="s">
        <v>577</v>
      </c>
      <c r="E23" s="211" t="s">
        <v>1309</v>
      </c>
      <c r="F23" s="22">
        <v>1</v>
      </c>
      <c r="G23" s="22">
        <v>1130</v>
      </c>
      <c r="H23" s="705">
        <f t="shared" si="0"/>
        <v>1130</v>
      </c>
      <c r="I23" s="23"/>
      <c r="J23" s="31" t="s">
        <v>1310</v>
      </c>
      <c r="K23" s="31"/>
      <c r="L23" s="22"/>
      <c r="M23" s="32">
        <v>43808</v>
      </c>
      <c r="N23" s="31"/>
      <c r="O23" s="22"/>
      <c r="P23" s="32">
        <v>43822</v>
      </c>
      <c r="Q23" s="26">
        <v>43822</v>
      </c>
    </row>
    <row r="24" spans="2:17" ht="18" customHeight="1">
      <c r="B24" s="634">
        <f>+B23+1</f>
        <v>14</v>
      </c>
      <c r="C24" s="706" t="s">
        <v>1311</v>
      </c>
      <c r="D24" s="707" t="s">
        <v>1312</v>
      </c>
      <c r="E24" s="708" t="s">
        <v>1313</v>
      </c>
      <c r="F24" s="706">
        <v>10</v>
      </c>
      <c r="G24" s="709">
        <v>15</v>
      </c>
      <c r="H24" s="710">
        <f t="shared" si="0"/>
        <v>150</v>
      </c>
      <c r="I24" s="711"/>
      <c r="J24" s="712" t="s">
        <v>1314</v>
      </c>
      <c r="K24" s="713" t="s">
        <v>1315</v>
      </c>
      <c r="L24" s="699"/>
      <c r="M24" s="32">
        <v>43809</v>
      </c>
      <c r="N24" s="714"/>
      <c r="O24" s="32">
        <v>43822</v>
      </c>
      <c r="P24" s="32"/>
      <c r="Q24" s="26"/>
    </row>
    <row r="25" spans="2:17" ht="18" customHeight="1">
      <c r="B25" s="634">
        <f t="shared" ref="B25:B27" si="2">+B24+1</f>
        <v>15</v>
      </c>
      <c r="C25" s="622" t="s">
        <v>577</v>
      </c>
      <c r="D25" s="622" t="s">
        <v>577</v>
      </c>
      <c r="E25" s="715" t="s">
        <v>1316</v>
      </c>
      <c r="F25" s="647">
        <v>1</v>
      </c>
      <c r="G25" s="634">
        <v>248</v>
      </c>
      <c r="H25" s="647">
        <f t="shared" si="0"/>
        <v>248</v>
      </c>
      <c r="I25" s="629"/>
      <c r="J25" s="635" t="s">
        <v>1317</v>
      </c>
      <c r="K25" s="626" t="s">
        <v>1318</v>
      </c>
      <c r="L25" s="637"/>
      <c r="M25" s="32">
        <v>43808</v>
      </c>
      <c r="N25" s="625"/>
      <c r="O25" s="625"/>
      <c r="P25" s="32">
        <v>43822</v>
      </c>
      <c r="Q25" s="26">
        <v>43822</v>
      </c>
    </row>
    <row r="26" spans="2:17" ht="18" customHeight="1">
      <c r="B26" s="634">
        <f t="shared" si="2"/>
        <v>16</v>
      </c>
      <c r="C26" s="622" t="s">
        <v>577</v>
      </c>
      <c r="D26" s="622" t="s">
        <v>577</v>
      </c>
      <c r="E26" s="650" t="s">
        <v>1319</v>
      </c>
      <c r="F26" s="640">
        <v>30</v>
      </c>
      <c r="G26" s="634">
        <v>19</v>
      </c>
      <c r="H26" s="647">
        <f t="shared" si="0"/>
        <v>570</v>
      </c>
      <c r="I26" s="623"/>
      <c r="J26" s="650" t="s">
        <v>591</v>
      </c>
      <c r="K26" s="626"/>
      <c r="L26" s="637"/>
      <c r="M26" s="32">
        <v>43808</v>
      </c>
      <c r="N26" s="625"/>
      <c r="O26" s="625"/>
      <c r="P26" s="32">
        <v>43822</v>
      </c>
      <c r="Q26" s="26">
        <v>43822</v>
      </c>
    </row>
    <row r="27" spans="2:17" ht="18" customHeight="1">
      <c r="B27" s="634">
        <f t="shared" si="2"/>
        <v>17</v>
      </c>
      <c r="C27" s="622" t="s">
        <v>577</v>
      </c>
      <c r="D27" s="622" t="s">
        <v>577</v>
      </c>
      <c r="E27" s="650" t="s">
        <v>1320</v>
      </c>
      <c r="F27" s="640">
        <v>4</v>
      </c>
      <c r="G27" s="634">
        <v>169</v>
      </c>
      <c r="H27" s="647">
        <f t="shared" si="0"/>
        <v>676</v>
      </c>
      <c r="I27" s="623"/>
      <c r="J27" s="650" t="s">
        <v>1321</v>
      </c>
      <c r="K27" s="626"/>
      <c r="L27" s="637"/>
      <c r="M27" s="32">
        <v>43808</v>
      </c>
      <c r="N27" s="625"/>
      <c r="O27" s="625"/>
      <c r="P27" s="32">
        <v>43822</v>
      </c>
      <c r="Q27" s="26">
        <v>43822</v>
      </c>
    </row>
    <row r="28" spans="2:17" ht="18" customHeight="1">
      <c r="B28" s="634">
        <f>+B27+1</f>
        <v>18</v>
      </c>
      <c r="C28" s="621" t="s">
        <v>577</v>
      </c>
      <c r="D28" s="621" t="s">
        <v>577</v>
      </c>
      <c r="E28" s="635" t="s">
        <v>1322</v>
      </c>
      <c r="F28" s="634">
        <v>1</v>
      </c>
      <c r="G28" s="716">
        <v>212</v>
      </c>
      <c r="H28" s="627">
        <f t="shared" si="0"/>
        <v>212</v>
      </c>
      <c r="I28" s="628"/>
      <c r="J28" s="651" t="s">
        <v>1323</v>
      </c>
      <c r="K28" s="626"/>
      <c r="L28" s="637"/>
      <c r="M28" s="32">
        <v>43808</v>
      </c>
      <c r="N28" s="625"/>
      <c r="O28" s="625"/>
      <c r="P28" s="32">
        <v>43822</v>
      </c>
      <c r="Q28" s="26">
        <v>43822</v>
      </c>
    </row>
    <row r="29" spans="2:17" ht="18" customHeight="1">
      <c r="B29" s="634">
        <f>+B28+1</f>
        <v>19</v>
      </c>
      <c r="C29" s="622" t="s">
        <v>577</v>
      </c>
      <c r="D29" s="622" t="s">
        <v>577</v>
      </c>
      <c r="E29" s="635" t="s">
        <v>1324</v>
      </c>
      <c r="F29" s="640">
        <v>2</v>
      </c>
      <c r="G29" s="634">
        <v>136</v>
      </c>
      <c r="H29" s="647">
        <f t="shared" si="0"/>
        <v>272</v>
      </c>
      <c r="I29" s="623"/>
      <c r="J29" s="651" t="s">
        <v>1325</v>
      </c>
      <c r="K29" s="626"/>
      <c r="L29" s="637"/>
      <c r="M29" s="32">
        <v>43808</v>
      </c>
      <c r="N29" s="625"/>
      <c r="O29" s="625"/>
      <c r="P29" s="32">
        <v>43822</v>
      </c>
      <c r="Q29" s="26">
        <v>43822</v>
      </c>
    </row>
    <row r="30" spans="2:17" ht="18" customHeight="1">
      <c r="B30" s="634">
        <f>+B29+1</f>
        <v>20</v>
      </c>
      <c r="C30" s="621" t="s">
        <v>577</v>
      </c>
      <c r="D30" s="621" t="s">
        <v>577</v>
      </c>
      <c r="E30" s="635" t="s">
        <v>1326</v>
      </c>
      <c r="F30" s="634">
        <v>10</v>
      </c>
      <c r="G30" s="716">
        <v>27</v>
      </c>
      <c r="H30" s="627">
        <f t="shared" si="0"/>
        <v>270</v>
      </c>
      <c r="I30" s="628"/>
      <c r="J30" s="651" t="s">
        <v>1205</v>
      </c>
      <c r="K30" s="626" t="s">
        <v>1327</v>
      </c>
      <c r="L30" s="637"/>
      <c r="M30" s="32">
        <v>43808</v>
      </c>
      <c r="N30" s="625"/>
      <c r="O30" s="625"/>
      <c r="P30" s="32">
        <v>43822</v>
      </c>
      <c r="Q30" s="26">
        <v>43822</v>
      </c>
    </row>
    <row r="31" spans="2:17" ht="18" customHeight="1">
      <c r="B31" s="634">
        <f t="shared" ref="B31:B48" si="3">+B30+1</f>
        <v>21</v>
      </c>
      <c r="C31" s="621" t="s">
        <v>577</v>
      </c>
      <c r="D31" s="621" t="s">
        <v>577</v>
      </c>
      <c r="E31" s="635" t="s">
        <v>1328</v>
      </c>
      <c r="F31" s="634">
        <v>10</v>
      </c>
      <c r="G31" s="716">
        <v>23</v>
      </c>
      <c r="H31" s="627">
        <f t="shared" si="0"/>
        <v>230</v>
      </c>
      <c r="I31" s="628"/>
      <c r="J31" s="651" t="s">
        <v>1205</v>
      </c>
      <c r="K31" s="626" t="s">
        <v>1329</v>
      </c>
      <c r="L31" s="637"/>
      <c r="M31" s="32">
        <v>43808</v>
      </c>
      <c r="N31" s="625"/>
      <c r="O31" s="625"/>
      <c r="P31" s="32">
        <v>43822</v>
      </c>
      <c r="Q31" s="26">
        <v>43822</v>
      </c>
    </row>
    <row r="32" spans="2:17" ht="18" customHeight="1">
      <c r="B32" s="634">
        <f t="shared" si="3"/>
        <v>22</v>
      </c>
      <c r="C32" s="621" t="s">
        <v>577</v>
      </c>
      <c r="D32" s="621" t="s">
        <v>577</v>
      </c>
      <c r="E32" s="635" t="s">
        <v>1330</v>
      </c>
      <c r="F32" s="634">
        <v>10</v>
      </c>
      <c r="G32" s="716">
        <v>23</v>
      </c>
      <c r="H32" s="627">
        <f t="shared" si="0"/>
        <v>230</v>
      </c>
      <c r="I32" s="628"/>
      <c r="J32" s="651" t="s">
        <v>630</v>
      </c>
      <c r="K32" s="626" t="s">
        <v>1331</v>
      </c>
      <c r="L32" s="637"/>
      <c r="M32" s="32">
        <v>43808</v>
      </c>
      <c r="N32" s="625"/>
      <c r="O32" s="625"/>
      <c r="P32" s="32">
        <v>43822</v>
      </c>
      <c r="Q32" s="26">
        <v>43822</v>
      </c>
    </row>
    <row r="33" spans="2:17" ht="18" customHeight="1">
      <c r="B33" s="634">
        <f t="shared" si="3"/>
        <v>23</v>
      </c>
      <c r="C33" s="621" t="s">
        <v>577</v>
      </c>
      <c r="D33" s="621" t="s">
        <v>577</v>
      </c>
      <c r="E33" s="635" t="s">
        <v>1332</v>
      </c>
      <c r="F33" s="634">
        <v>10</v>
      </c>
      <c r="G33" s="716">
        <v>27</v>
      </c>
      <c r="H33" s="627">
        <f t="shared" si="0"/>
        <v>270</v>
      </c>
      <c r="I33" s="628"/>
      <c r="J33" s="651" t="s">
        <v>597</v>
      </c>
      <c r="K33" s="626" t="s">
        <v>1327</v>
      </c>
      <c r="L33" s="637"/>
      <c r="M33" s="32">
        <v>43808</v>
      </c>
      <c r="N33" s="625"/>
      <c r="O33" s="625"/>
      <c r="P33" s="32">
        <v>43822</v>
      </c>
      <c r="Q33" s="26">
        <v>43822</v>
      </c>
    </row>
    <row r="34" spans="2:17" ht="18" customHeight="1">
      <c r="B34" s="634">
        <f t="shared" si="3"/>
        <v>24</v>
      </c>
      <c r="C34" s="621" t="s">
        <v>577</v>
      </c>
      <c r="D34" s="621" t="s">
        <v>577</v>
      </c>
      <c r="E34" s="635" t="s">
        <v>1333</v>
      </c>
      <c r="F34" s="634">
        <v>10</v>
      </c>
      <c r="G34" s="716">
        <v>27</v>
      </c>
      <c r="H34" s="627">
        <f t="shared" si="0"/>
        <v>270</v>
      </c>
      <c r="I34" s="628"/>
      <c r="J34" s="651" t="s">
        <v>597</v>
      </c>
      <c r="K34" s="626" t="s">
        <v>1334</v>
      </c>
      <c r="L34" s="637"/>
      <c r="M34" s="32">
        <v>43808</v>
      </c>
      <c r="N34" s="625"/>
      <c r="O34" s="625"/>
      <c r="P34" s="32">
        <v>43822</v>
      </c>
      <c r="Q34" s="26">
        <v>43822</v>
      </c>
    </row>
    <row r="35" spans="2:17" ht="18" customHeight="1">
      <c r="B35" s="634">
        <f t="shared" si="3"/>
        <v>25</v>
      </c>
      <c r="C35" s="717" t="s">
        <v>577</v>
      </c>
      <c r="D35" s="717" t="s">
        <v>577</v>
      </c>
      <c r="E35" s="718" t="s">
        <v>1335</v>
      </c>
      <c r="F35" s="719">
        <v>10</v>
      </c>
      <c r="G35" s="720">
        <v>27</v>
      </c>
      <c r="H35" s="721">
        <f t="shared" si="0"/>
        <v>270</v>
      </c>
      <c r="I35" s="722"/>
      <c r="J35" s="723" t="s">
        <v>597</v>
      </c>
      <c r="K35" s="626" t="s">
        <v>1329</v>
      </c>
      <c r="L35" s="724"/>
      <c r="M35" s="32">
        <v>43808</v>
      </c>
      <c r="N35" s="625"/>
      <c r="O35" s="625"/>
      <c r="P35" s="32">
        <v>43822</v>
      </c>
      <c r="Q35" s="26">
        <v>43822</v>
      </c>
    </row>
    <row r="36" spans="2:17" ht="18" customHeight="1">
      <c r="B36" s="634">
        <f t="shared" si="3"/>
        <v>26</v>
      </c>
      <c r="C36" s="725" t="s">
        <v>577</v>
      </c>
      <c r="D36" s="725" t="s">
        <v>577</v>
      </c>
      <c r="E36" s="726" t="s">
        <v>1336</v>
      </c>
      <c r="F36" s="727">
        <v>5</v>
      </c>
      <c r="G36" s="728">
        <v>120</v>
      </c>
      <c r="H36" s="729">
        <f t="shared" si="0"/>
        <v>600</v>
      </c>
      <c r="I36" s="730"/>
      <c r="J36" s="731" t="s">
        <v>1337</v>
      </c>
      <c r="K36" s="696" t="s">
        <v>1338</v>
      </c>
      <c r="L36" s="699"/>
      <c r="M36" s="32">
        <v>43808</v>
      </c>
      <c r="N36" s="625"/>
      <c r="O36" s="625"/>
      <c r="P36" s="32">
        <v>43822</v>
      </c>
      <c r="Q36" s="26">
        <v>43822</v>
      </c>
    </row>
    <row r="37" spans="2:17" ht="18" customHeight="1">
      <c r="B37" s="634">
        <f t="shared" si="3"/>
        <v>27</v>
      </c>
      <c r="C37" s="257" t="s">
        <v>531</v>
      </c>
      <c r="D37" s="257" t="s">
        <v>531</v>
      </c>
      <c r="E37" s="164" t="s">
        <v>1339</v>
      </c>
      <c r="F37" s="732">
        <v>1</v>
      </c>
      <c r="G37" s="166">
        <v>230</v>
      </c>
      <c r="H37" s="732">
        <f>F37*G37</f>
        <v>230</v>
      </c>
      <c r="I37" s="396"/>
      <c r="J37" s="164" t="s">
        <v>1340</v>
      </c>
      <c r="K37" s="626" t="s">
        <v>1338</v>
      </c>
      <c r="L37" s="637"/>
      <c r="M37" s="32">
        <v>43808</v>
      </c>
      <c r="N37" s="625"/>
      <c r="O37" s="625"/>
      <c r="P37" s="32">
        <v>43822</v>
      </c>
      <c r="Q37" s="26">
        <v>43822</v>
      </c>
    </row>
    <row r="38" spans="2:17" ht="18" customHeight="1">
      <c r="B38" s="634">
        <f t="shared" si="3"/>
        <v>28</v>
      </c>
      <c r="C38" s="257" t="s">
        <v>531</v>
      </c>
      <c r="D38" s="257" t="s">
        <v>531</v>
      </c>
      <c r="E38" s="164" t="s">
        <v>1341</v>
      </c>
      <c r="F38" s="732">
        <v>1</v>
      </c>
      <c r="G38" s="166">
        <v>270</v>
      </c>
      <c r="H38" s="732">
        <f t="shared" ref="H38:H48" si="4">F38*G38</f>
        <v>270</v>
      </c>
      <c r="I38" s="396"/>
      <c r="J38" s="164" t="s">
        <v>1342</v>
      </c>
      <c r="K38" s="626" t="s">
        <v>1343</v>
      </c>
      <c r="L38" s="637"/>
      <c r="M38" s="32">
        <v>43808</v>
      </c>
      <c r="N38" s="625"/>
      <c r="O38" s="625"/>
      <c r="P38" s="32">
        <v>43822</v>
      </c>
      <c r="Q38" s="26">
        <v>43822</v>
      </c>
    </row>
    <row r="39" spans="2:17" ht="18" customHeight="1">
      <c r="B39" s="634">
        <f t="shared" si="3"/>
        <v>29</v>
      </c>
      <c r="C39" s="22" t="s">
        <v>577</v>
      </c>
      <c r="D39" s="22" t="s">
        <v>577</v>
      </c>
      <c r="E39" s="733" t="s">
        <v>1344</v>
      </c>
      <c r="F39" s="732">
        <v>2</v>
      </c>
      <c r="G39" s="166">
        <v>270</v>
      </c>
      <c r="H39" s="732">
        <f t="shared" si="4"/>
        <v>540</v>
      </c>
      <c r="I39" s="396"/>
      <c r="J39" s="164" t="s">
        <v>1345</v>
      </c>
      <c r="K39" s="626" t="s">
        <v>1346</v>
      </c>
      <c r="L39" s="637"/>
      <c r="M39" s="32">
        <v>43808</v>
      </c>
      <c r="N39" s="625"/>
      <c r="O39" s="625"/>
      <c r="P39" s="32">
        <v>43822</v>
      </c>
      <c r="Q39" s="26">
        <v>43822</v>
      </c>
    </row>
    <row r="40" spans="2:17" ht="18" customHeight="1">
      <c r="B40" s="634">
        <f t="shared" si="3"/>
        <v>30</v>
      </c>
      <c r="C40" s="22" t="s">
        <v>577</v>
      </c>
      <c r="D40" s="22" t="s">
        <v>577</v>
      </c>
      <c r="E40" s="734" t="s">
        <v>1347</v>
      </c>
      <c r="F40" s="735">
        <v>2</v>
      </c>
      <c r="G40" s="725">
        <v>609</v>
      </c>
      <c r="H40" s="24">
        <f t="shared" si="4"/>
        <v>1218</v>
      </c>
      <c r="I40" s="736"/>
      <c r="J40" s="734" t="s">
        <v>1348</v>
      </c>
      <c r="K40" s="626" t="s">
        <v>1349</v>
      </c>
      <c r="L40" s="637"/>
      <c r="M40" s="32">
        <v>43808</v>
      </c>
      <c r="N40" s="625"/>
      <c r="O40" s="625"/>
      <c r="P40" s="32">
        <v>43822</v>
      </c>
      <c r="Q40" s="26">
        <v>43822</v>
      </c>
    </row>
    <row r="41" spans="2:17" ht="18" customHeight="1">
      <c r="B41" s="634">
        <f t="shared" si="3"/>
        <v>31</v>
      </c>
      <c r="C41" s="22" t="s">
        <v>618</v>
      </c>
      <c r="D41" s="22" t="s">
        <v>619</v>
      </c>
      <c r="E41" s="733" t="s">
        <v>1350</v>
      </c>
      <c r="F41" s="732">
        <v>1</v>
      </c>
      <c r="G41" s="166">
        <v>2340</v>
      </c>
      <c r="H41" s="737">
        <f t="shared" si="4"/>
        <v>2340</v>
      </c>
      <c r="I41" s="738"/>
      <c r="J41" s="182" t="s">
        <v>1351</v>
      </c>
      <c r="K41" s="626" t="s">
        <v>1338</v>
      </c>
      <c r="L41" s="637"/>
      <c r="M41" s="739">
        <v>43808</v>
      </c>
      <c r="N41" s="625"/>
      <c r="O41" s="32">
        <v>43822</v>
      </c>
      <c r="P41" s="739">
        <v>43819</v>
      </c>
      <c r="Q41" s="740">
        <v>43819</v>
      </c>
    </row>
    <row r="42" spans="2:17" ht="18" customHeight="1">
      <c r="B42" s="634">
        <f t="shared" si="3"/>
        <v>32</v>
      </c>
      <c r="C42" s="22" t="s">
        <v>618</v>
      </c>
      <c r="D42" s="22" t="s">
        <v>619</v>
      </c>
      <c r="E42" s="733" t="s">
        <v>1352</v>
      </c>
      <c r="F42" s="732">
        <v>1</v>
      </c>
      <c r="G42" s="166">
        <v>4740</v>
      </c>
      <c r="H42" s="737">
        <f t="shared" si="4"/>
        <v>4740</v>
      </c>
      <c r="I42" s="738"/>
      <c r="J42" s="182" t="s">
        <v>1353</v>
      </c>
      <c r="K42" s="626" t="s">
        <v>1338</v>
      </c>
      <c r="L42" s="637"/>
      <c r="M42" s="739">
        <v>43808</v>
      </c>
      <c r="N42" s="625"/>
      <c r="O42" s="32">
        <v>43822</v>
      </c>
      <c r="P42" s="739">
        <v>43819</v>
      </c>
      <c r="Q42" s="740">
        <v>43819</v>
      </c>
    </row>
    <row r="43" spans="2:17" ht="18" customHeight="1">
      <c r="B43" s="634">
        <f t="shared" si="3"/>
        <v>33</v>
      </c>
      <c r="C43" s="22" t="s">
        <v>618</v>
      </c>
      <c r="D43" s="22" t="s">
        <v>619</v>
      </c>
      <c r="E43" s="733" t="s">
        <v>1354</v>
      </c>
      <c r="F43" s="732">
        <v>2</v>
      </c>
      <c r="G43" s="166">
        <v>210</v>
      </c>
      <c r="H43" s="737">
        <f t="shared" si="4"/>
        <v>420</v>
      </c>
      <c r="I43" s="738"/>
      <c r="J43" s="182" t="s">
        <v>1355</v>
      </c>
      <c r="K43" s="626" t="s">
        <v>1338</v>
      </c>
      <c r="L43" s="637"/>
      <c r="M43" s="739">
        <v>43808</v>
      </c>
      <c r="N43" s="625"/>
      <c r="O43" s="32">
        <v>43822</v>
      </c>
      <c r="P43" s="739">
        <v>43819</v>
      </c>
      <c r="Q43" s="740">
        <v>43819</v>
      </c>
    </row>
    <row r="44" spans="2:17" ht="18" customHeight="1">
      <c r="B44" s="634">
        <f t="shared" si="3"/>
        <v>34</v>
      </c>
      <c r="C44" s="22" t="s">
        <v>618</v>
      </c>
      <c r="D44" s="22" t="s">
        <v>619</v>
      </c>
      <c r="E44" s="733" t="s">
        <v>1356</v>
      </c>
      <c r="F44" s="732">
        <v>2</v>
      </c>
      <c r="G44" s="166">
        <v>260</v>
      </c>
      <c r="H44" s="737">
        <f t="shared" si="4"/>
        <v>520</v>
      </c>
      <c r="I44" s="738"/>
      <c r="J44" s="182" t="s">
        <v>1357</v>
      </c>
      <c r="K44" s="626" t="s">
        <v>1338</v>
      </c>
      <c r="L44" s="637"/>
      <c r="M44" s="739">
        <v>43808</v>
      </c>
      <c r="N44" s="625"/>
      <c r="O44" s="32">
        <v>43822</v>
      </c>
      <c r="P44" s="739">
        <v>43819</v>
      </c>
      <c r="Q44" s="740">
        <v>43819</v>
      </c>
    </row>
    <row r="45" spans="2:17" ht="18" customHeight="1">
      <c r="B45" s="634">
        <f t="shared" si="3"/>
        <v>35</v>
      </c>
      <c r="C45" s="257" t="s">
        <v>292</v>
      </c>
      <c r="D45" s="22" t="s">
        <v>619</v>
      </c>
      <c r="E45" s="741" t="s">
        <v>1358</v>
      </c>
      <c r="F45" s="257">
        <v>1</v>
      </c>
      <c r="G45" s="257">
        <v>3040</v>
      </c>
      <c r="H45" s="737">
        <f t="shared" si="4"/>
        <v>3040</v>
      </c>
      <c r="I45" s="167"/>
      <c r="J45" s="175" t="s">
        <v>1359</v>
      </c>
      <c r="K45" s="626"/>
      <c r="L45" s="637"/>
      <c r="M45" s="739">
        <v>43808</v>
      </c>
      <c r="N45" s="625"/>
      <c r="O45" s="32">
        <v>43822</v>
      </c>
      <c r="P45" s="739">
        <v>43819</v>
      </c>
      <c r="Q45" s="740">
        <v>43819</v>
      </c>
    </row>
    <row r="46" spans="2:17" ht="18" customHeight="1">
      <c r="B46" s="634">
        <f t="shared" si="3"/>
        <v>36</v>
      </c>
      <c r="C46" s="22" t="s">
        <v>618</v>
      </c>
      <c r="D46" s="22" t="s">
        <v>619</v>
      </c>
      <c r="E46" s="734" t="s">
        <v>1360</v>
      </c>
      <c r="F46" s="735">
        <v>1</v>
      </c>
      <c r="G46" s="725">
        <v>18150</v>
      </c>
      <c r="H46" s="737">
        <f t="shared" si="4"/>
        <v>18150</v>
      </c>
      <c r="I46" s="736"/>
      <c r="J46" s="734" t="s">
        <v>1361</v>
      </c>
      <c r="K46" s="626"/>
      <c r="L46" s="637"/>
      <c r="M46" s="739">
        <v>43808</v>
      </c>
      <c r="N46" s="625"/>
      <c r="O46" s="32">
        <v>43822</v>
      </c>
      <c r="P46" s="739">
        <v>43819</v>
      </c>
      <c r="Q46" s="740">
        <v>43819</v>
      </c>
    </row>
    <row r="47" spans="2:17" ht="18" customHeight="1">
      <c r="B47" s="634">
        <f t="shared" si="3"/>
        <v>37</v>
      </c>
      <c r="C47" s="742" t="s">
        <v>577</v>
      </c>
      <c r="D47" s="742" t="s">
        <v>577</v>
      </c>
      <c r="E47" s="743" t="s">
        <v>1362</v>
      </c>
      <c r="F47" s="744">
        <v>1</v>
      </c>
      <c r="G47" s="742">
        <v>960</v>
      </c>
      <c r="H47" s="745">
        <f t="shared" si="4"/>
        <v>960</v>
      </c>
      <c r="I47" s="746"/>
      <c r="J47" s="743" t="s">
        <v>1363</v>
      </c>
      <c r="K47" s="626"/>
      <c r="L47" s="637"/>
      <c r="M47" s="739">
        <v>43825</v>
      </c>
      <c r="N47" s="625"/>
      <c r="O47" s="747">
        <v>43472</v>
      </c>
      <c r="P47" s="739">
        <v>43472</v>
      </c>
      <c r="Q47" s="740">
        <v>43837</v>
      </c>
    </row>
    <row r="48" spans="2:17" ht="18" customHeight="1">
      <c r="B48" s="634">
        <f t="shared" si="3"/>
        <v>38</v>
      </c>
      <c r="C48" s="748" t="s">
        <v>577</v>
      </c>
      <c r="D48" s="748" t="s">
        <v>577</v>
      </c>
      <c r="E48" s="749" t="s">
        <v>1364</v>
      </c>
      <c r="F48" s="750"/>
      <c r="G48" s="748">
        <v>1360</v>
      </c>
      <c r="H48" s="751">
        <f t="shared" si="4"/>
        <v>0</v>
      </c>
      <c r="I48" s="408"/>
      <c r="J48" s="749" t="s">
        <v>1365</v>
      </c>
      <c r="K48" s="752" t="s">
        <v>1366</v>
      </c>
      <c r="L48" s="637"/>
      <c r="M48" s="739"/>
      <c r="N48" s="625"/>
      <c r="O48" s="747"/>
      <c r="P48" s="739"/>
      <c r="Q48" s="740"/>
    </row>
    <row r="49" spans="1:17" ht="18" customHeight="1">
      <c r="B49" s="634"/>
      <c r="C49" s="621"/>
      <c r="D49" s="621"/>
      <c r="E49" s="635"/>
      <c r="F49" s="634"/>
      <c r="G49" s="716"/>
      <c r="H49" s="627"/>
      <c r="I49" s="628"/>
      <c r="J49" s="651"/>
      <c r="K49" s="626"/>
      <c r="L49" s="637"/>
      <c r="M49" s="624"/>
      <c r="N49" s="625"/>
      <c r="O49" s="625"/>
      <c r="P49" s="624"/>
      <c r="Q49" s="639"/>
    </row>
    <row r="50" spans="1:17" ht="18" customHeight="1">
      <c r="B50" s="640"/>
      <c r="C50" s="621"/>
      <c r="D50" s="628"/>
      <c r="E50" s="753">
        <f>SUM(H11:H49)</f>
        <v>89366</v>
      </c>
      <c r="F50" s="754"/>
      <c r="G50" s="754"/>
      <c r="H50" s="755"/>
      <c r="I50" s="653"/>
      <c r="J50" s="651"/>
      <c r="K50" s="626"/>
      <c r="L50" s="637"/>
      <c r="M50" s="624"/>
      <c r="N50" s="625"/>
      <c r="O50" s="625"/>
      <c r="P50" s="624"/>
      <c r="Q50" s="639"/>
    </row>
    <row r="51" spans="1:17" ht="18" customHeight="1">
      <c r="B51" s="640"/>
      <c r="C51" s="717"/>
      <c r="D51" s="756"/>
      <c r="E51" s="757"/>
      <c r="F51" s="757"/>
      <c r="G51" s="757"/>
      <c r="H51" s="757"/>
      <c r="I51" s="758"/>
      <c r="J51" s="651"/>
      <c r="K51" s="626"/>
      <c r="L51" s="637"/>
      <c r="M51" s="624"/>
      <c r="N51" s="625"/>
      <c r="O51" s="625"/>
      <c r="P51" s="624"/>
      <c r="Q51" s="639"/>
    </row>
    <row r="52" spans="1:17" s="9" customFormat="1" ht="19.5" customHeight="1">
      <c r="B52" s="621"/>
      <c r="C52" s="717"/>
      <c r="D52" s="717"/>
      <c r="E52" s="759"/>
      <c r="F52" s="760"/>
      <c r="G52" s="760"/>
      <c r="H52" s="760"/>
      <c r="I52" s="629"/>
      <c r="J52" s="630"/>
      <c r="K52" s="622"/>
      <c r="L52" s="622"/>
      <c r="M52" s="624"/>
      <c r="N52" s="621"/>
      <c r="O52" s="622"/>
      <c r="P52" s="624"/>
      <c r="Q52" s="625"/>
    </row>
    <row r="53" spans="1:17" ht="18" customHeight="1">
      <c r="B53" s="761"/>
      <c r="C53" s="762" t="s">
        <v>1367</v>
      </c>
      <c r="D53" s="762"/>
      <c r="E53" s="762"/>
      <c r="F53" s="763"/>
      <c r="G53" s="627"/>
      <c r="H53" s="627"/>
      <c r="I53" s="628"/>
      <c r="J53" s="651"/>
      <c r="K53" s="626"/>
      <c r="L53" s="637"/>
      <c r="M53" s="624"/>
      <c r="N53" s="625"/>
      <c r="O53" s="625"/>
      <c r="P53" s="624"/>
      <c r="Q53" s="639"/>
    </row>
    <row r="54" spans="1:17" ht="18" customHeight="1">
      <c r="B54" s="703">
        <f>+B46+1</f>
        <v>37</v>
      </c>
      <c r="C54" s="318" t="s">
        <v>522</v>
      </c>
      <c r="D54" s="318" t="s">
        <v>522</v>
      </c>
      <c r="E54" s="764" t="s">
        <v>1368</v>
      </c>
      <c r="F54" s="318">
        <v>1</v>
      </c>
      <c r="G54" s="765">
        <v>5000</v>
      </c>
      <c r="H54" s="42">
        <f t="shared" ref="H54:H62" si="5">F54*G54</f>
        <v>5000</v>
      </c>
      <c r="I54" s="167"/>
      <c r="J54" s="31" t="s">
        <v>1369</v>
      </c>
      <c r="K54" s="626"/>
      <c r="L54" s="637"/>
      <c r="M54" s="624">
        <v>43808</v>
      </c>
      <c r="N54" s="625"/>
      <c r="O54" s="32">
        <v>43823</v>
      </c>
      <c r="P54" s="32">
        <v>43823</v>
      </c>
      <c r="Q54" s="26">
        <v>43823</v>
      </c>
    </row>
    <row r="55" spans="1:17" ht="18" customHeight="1">
      <c r="B55" s="703">
        <f t="shared" ref="B55:B62" si="6">+B54+1</f>
        <v>38</v>
      </c>
      <c r="C55" s="318" t="s">
        <v>522</v>
      </c>
      <c r="D55" s="318" t="s">
        <v>522</v>
      </c>
      <c r="E55" s="764" t="s">
        <v>1370</v>
      </c>
      <c r="F55" s="318">
        <v>1</v>
      </c>
      <c r="G55" s="765">
        <v>4200</v>
      </c>
      <c r="H55" s="42">
        <f t="shared" si="5"/>
        <v>4200</v>
      </c>
      <c r="I55" s="167"/>
      <c r="J55" s="31" t="s">
        <v>1371</v>
      </c>
      <c r="K55" s="626"/>
      <c r="L55" s="637"/>
      <c r="M55" s="624">
        <v>43808</v>
      </c>
      <c r="N55" s="625"/>
      <c r="O55" s="32">
        <v>43823</v>
      </c>
      <c r="P55" s="32">
        <v>43823</v>
      </c>
      <c r="Q55" s="26">
        <v>43823</v>
      </c>
    </row>
    <row r="56" spans="1:17" ht="18" customHeight="1">
      <c r="B56" s="703">
        <f t="shared" si="6"/>
        <v>39</v>
      </c>
      <c r="C56" s="318" t="s">
        <v>522</v>
      </c>
      <c r="D56" s="318" t="s">
        <v>522</v>
      </c>
      <c r="E56" s="764" t="s">
        <v>1372</v>
      </c>
      <c r="F56" s="318">
        <v>1</v>
      </c>
      <c r="G56" s="765">
        <v>1300</v>
      </c>
      <c r="H56" s="42">
        <f t="shared" si="5"/>
        <v>1300</v>
      </c>
      <c r="I56" s="167"/>
      <c r="J56" s="31" t="s">
        <v>1373</v>
      </c>
      <c r="K56" s="626"/>
      <c r="L56" s="637"/>
      <c r="M56" s="32">
        <v>43808</v>
      </c>
      <c r="N56" s="625"/>
      <c r="O56" s="32">
        <v>43823</v>
      </c>
      <c r="P56" s="32">
        <v>43823</v>
      </c>
      <c r="Q56" s="26">
        <v>43823</v>
      </c>
    </row>
    <row r="57" spans="1:17" ht="18" customHeight="1">
      <c r="B57" s="703">
        <f t="shared" si="6"/>
        <v>40</v>
      </c>
      <c r="C57" s="21" t="s">
        <v>531</v>
      </c>
      <c r="D57" s="21" t="s">
        <v>531</v>
      </c>
      <c r="E57" s="75" t="s">
        <v>1374</v>
      </c>
      <c r="F57" s="22">
        <v>1</v>
      </c>
      <c r="G57" s="42">
        <v>750</v>
      </c>
      <c r="H57" s="42">
        <f t="shared" si="5"/>
        <v>750</v>
      </c>
      <c r="I57" s="167"/>
      <c r="J57" s="31" t="s">
        <v>1375</v>
      </c>
      <c r="K57" s="626"/>
      <c r="L57" s="637"/>
      <c r="M57" s="32">
        <v>43808</v>
      </c>
      <c r="N57" s="625"/>
      <c r="O57" s="625"/>
      <c r="P57" s="32">
        <v>43822</v>
      </c>
      <c r="Q57" s="26">
        <v>43822</v>
      </c>
    </row>
    <row r="58" spans="1:17" ht="18" customHeight="1">
      <c r="B58" s="703">
        <f t="shared" si="6"/>
        <v>41</v>
      </c>
      <c r="C58" s="21" t="s">
        <v>531</v>
      </c>
      <c r="D58" s="21" t="s">
        <v>531</v>
      </c>
      <c r="E58" s="31" t="s">
        <v>1376</v>
      </c>
      <c r="F58" s="167">
        <v>10</v>
      </c>
      <c r="G58" s="42">
        <v>32</v>
      </c>
      <c r="H58" s="42">
        <f t="shared" si="5"/>
        <v>320</v>
      </c>
      <c r="I58" s="167"/>
      <c r="J58" s="31" t="s">
        <v>1377</v>
      </c>
      <c r="K58" s="626" t="s">
        <v>1327</v>
      </c>
      <c r="L58" s="637"/>
      <c r="M58" s="32">
        <v>43808</v>
      </c>
      <c r="N58" s="625"/>
      <c r="O58" s="625"/>
      <c r="P58" s="32">
        <v>43822</v>
      </c>
      <c r="Q58" s="26">
        <v>43822</v>
      </c>
    </row>
    <row r="59" spans="1:17" ht="18" customHeight="1">
      <c r="B59" s="703">
        <f t="shared" si="6"/>
        <v>42</v>
      </c>
      <c r="C59" s="21" t="s">
        <v>531</v>
      </c>
      <c r="D59" s="21" t="s">
        <v>531</v>
      </c>
      <c r="E59" s="31" t="s">
        <v>793</v>
      </c>
      <c r="F59" s="167">
        <v>10</v>
      </c>
      <c r="G59" s="42">
        <v>27</v>
      </c>
      <c r="H59" s="766">
        <f t="shared" si="5"/>
        <v>270</v>
      </c>
      <c r="I59" s="167"/>
      <c r="J59" s="31" t="s">
        <v>1378</v>
      </c>
      <c r="K59" s="626" t="s">
        <v>1327</v>
      </c>
      <c r="L59" s="637"/>
      <c r="M59" s="32">
        <v>43808</v>
      </c>
      <c r="N59" s="625"/>
      <c r="O59" s="625"/>
      <c r="P59" s="32">
        <v>43822</v>
      </c>
      <c r="Q59" s="26">
        <v>43822</v>
      </c>
    </row>
    <row r="60" spans="1:17" ht="18" customHeight="1">
      <c r="A60" s="767"/>
      <c r="B60" s="703">
        <f t="shared" si="6"/>
        <v>43</v>
      </c>
      <c r="C60" s="21" t="s">
        <v>531</v>
      </c>
      <c r="D60" s="21" t="s">
        <v>531</v>
      </c>
      <c r="E60" s="31" t="s">
        <v>775</v>
      </c>
      <c r="F60" s="167">
        <v>10</v>
      </c>
      <c r="G60" s="42">
        <v>27</v>
      </c>
      <c r="H60" s="766">
        <f t="shared" si="5"/>
        <v>270</v>
      </c>
      <c r="I60" s="167"/>
      <c r="J60" s="31" t="s">
        <v>1379</v>
      </c>
      <c r="K60" s="626" t="s">
        <v>1329</v>
      </c>
      <c r="L60" s="637"/>
      <c r="M60" s="32">
        <v>43808</v>
      </c>
      <c r="N60" s="625"/>
      <c r="O60" s="625"/>
      <c r="P60" s="32">
        <v>43822</v>
      </c>
      <c r="Q60" s="26">
        <v>43822</v>
      </c>
    </row>
    <row r="61" spans="1:17" ht="18" customHeight="1">
      <c r="A61" s="767"/>
      <c r="B61" s="703">
        <f t="shared" si="6"/>
        <v>44</v>
      </c>
      <c r="C61" s="21" t="s">
        <v>531</v>
      </c>
      <c r="D61" s="21" t="s">
        <v>531</v>
      </c>
      <c r="E61" s="31" t="s">
        <v>1380</v>
      </c>
      <c r="F61" s="167">
        <v>10</v>
      </c>
      <c r="G61" s="42">
        <v>27</v>
      </c>
      <c r="H61" s="766">
        <f t="shared" si="5"/>
        <v>270</v>
      </c>
      <c r="I61" s="167"/>
      <c r="J61" s="31" t="s">
        <v>1381</v>
      </c>
      <c r="K61" s="626" t="s">
        <v>1329</v>
      </c>
      <c r="L61" s="637"/>
      <c r="M61" s="32">
        <v>43808</v>
      </c>
      <c r="N61" s="625"/>
      <c r="O61" s="625"/>
      <c r="P61" s="32">
        <v>43822</v>
      </c>
      <c r="Q61" s="26">
        <v>43822</v>
      </c>
    </row>
    <row r="62" spans="1:17" ht="18" customHeight="1">
      <c r="A62" s="767"/>
      <c r="B62" s="703">
        <f t="shared" si="6"/>
        <v>45</v>
      </c>
      <c r="C62" s="21" t="s">
        <v>531</v>
      </c>
      <c r="D62" s="21" t="s">
        <v>531</v>
      </c>
      <c r="E62" s="75" t="s">
        <v>1382</v>
      </c>
      <c r="F62" s="167">
        <v>2</v>
      </c>
      <c r="G62" s="42">
        <v>109</v>
      </c>
      <c r="H62" s="42">
        <f t="shared" si="5"/>
        <v>218</v>
      </c>
      <c r="I62" s="167"/>
      <c r="J62" s="31" t="s">
        <v>1383</v>
      </c>
      <c r="K62" s="626"/>
      <c r="L62" s="637"/>
      <c r="M62" s="32">
        <v>43808</v>
      </c>
      <c r="N62" s="625"/>
      <c r="O62" s="625"/>
      <c r="P62" s="32">
        <v>43822</v>
      </c>
      <c r="Q62" s="26">
        <v>43822</v>
      </c>
    </row>
    <row r="63" spans="1:17" ht="18" customHeight="1">
      <c r="A63" s="767"/>
      <c r="B63" s="703"/>
      <c r="C63" s="621"/>
      <c r="D63" s="621"/>
      <c r="E63" s="768"/>
      <c r="F63" s="769"/>
      <c r="G63" s="769"/>
      <c r="H63" s="770"/>
      <c r="I63" s="653"/>
      <c r="J63" s="630"/>
      <c r="K63" s="626"/>
      <c r="L63" s="637"/>
      <c r="M63" s="747"/>
      <c r="N63" s="625"/>
      <c r="O63" s="625"/>
      <c r="P63" s="747"/>
      <c r="Q63" s="12"/>
    </row>
    <row r="64" spans="1:17" ht="18" customHeight="1">
      <c r="B64" s="622"/>
      <c r="C64" s="621"/>
      <c r="D64" s="621"/>
      <c r="E64" s="771">
        <f>SUM(H54:H62)</f>
        <v>12598</v>
      </c>
      <c r="F64" s="772"/>
      <c r="G64" s="772"/>
      <c r="H64" s="773"/>
      <c r="I64" s="628"/>
      <c r="J64" s="651"/>
      <c r="K64" s="626"/>
      <c r="L64" s="637"/>
      <c r="M64" s="624"/>
      <c r="N64" s="625"/>
      <c r="O64" s="625"/>
      <c r="P64" s="624"/>
      <c r="Q64" s="639"/>
    </row>
    <row r="65" spans="2:17" ht="18" customHeight="1">
      <c r="B65" s="622"/>
      <c r="C65" s="621"/>
      <c r="D65" s="621"/>
      <c r="E65" s="774"/>
      <c r="F65" s="775"/>
      <c r="G65" s="775"/>
      <c r="H65" s="776"/>
      <c r="I65" s="777"/>
      <c r="J65" s="651"/>
      <c r="K65" s="626"/>
      <c r="L65" s="637"/>
      <c r="M65" s="624"/>
      <c r="N65" s="625"/>
      <c r="O65" s="625"/>
      <c r="P65" s="624"/>
      <c r="Q65" s="639"/>
    </row>
    <row r="66" spans="2:17" ht="18" customHeight="1">
      <c r="B66" s="622"/>
      <c r="C66" s="621"/>
      <c r="D66" s="621"/>
      <c r="E66" s="774"/>
      <c r="F66" s="775"/>
      <c r="G66" s="775"/>
      <c r="H66" s="776"/>
      <c r="I66" s="777"/>
      <c r="J66" s="651"/>
      <c r="K66" s="626"/>
      <c r="L66" s="637"/>
      <c r="M66" s="624"/>
      <c r="N66" s="625"/>
      <c r="O66" s="625"/>
      <c r="P66" s="624"/>
      <c r="Q66" s="639"/>
    </row>
    <row r="67" spans="2:17" ht="18" customHeight="1">
      <c r="B67" s="622"/>
      <c r="C67" s="621"/>
      <c r="D67" s="621"/>
      <c r="E67" s="774"/>
      <c r="F67" s="775"/>
      <c r="G67" s="775"/>
      <c r="H67" s="776"/>
      <c r="I67" s="777"/>
      <c r="J67" s="651"/>
      <c r="K67" s="626"/>
      <c r="L67" s="637"/>
      <c r="M67" s="624"/>
      <c r="N67" s="625"/>
      <c r="O67" s="625"/>
      <c r="P67" s="624"/>
      <c r="Q67" s="639"/>
    </row>
    <row r="68" spans="2:17" ht="18" customHeight="1">
      <c r="B68" s="622"/>
      <c r="C68" s="621"/>
      <c r="D68" s="621"/>
      <c r="E68" s="778"/>
      <c r="F68" s="627"/>
      <c r="G68" s="627"/>
      <c r="H68" s="627"/>
      <c r="I68" s="653"/>
      <c r="J68" s="630"/>
      <c r="K68" s="626"/>
      <c r="L68" s="637"/>
      <c r="M68" s="624"/>
      <c r="N68" s="625"/>
      <c r="O68" s="625"/>
      <c r="P68" s="624"/>
      <c r="Q68" s="639"/>
    </row>
    <row r="69" spans="2:17" ht="18" customHeight="1">
      <c r="B69" s="779"/>
      <c r="C69" s="218" t="s">
        <v>1384</v>
      </c>
      <c r="D69" s="219"/>
      <c r="E69" s="220"/>
      <c r="F69" s="22"/>
      <c r="G69" s="22"/>
      <c r="H69" s="167"/>
      <c r="I69" s="167"/>
      <c r="J69" s="22"/>
      <c r="K69" s="626"/>
      <c r="L69" s="637"/>
      <c r="M69" s="624"/>
      <c r="N69" s="625"/>
      <c r="O69" s="625"/>
      <c r="P69" s="624"/>
      <c r="Q69" s="639"/>
    </row>
    <row r="70" spans="2:17" ht="18" customHeight="1">
      <c r="B70" s="703">
        <f>+B62+1</f>
        <v>46</v>
      </c>
      <c r="C70" s="351" t="s">
        <v>531</v>
      </c>
      <c r="D70" s="351" t="s">
        <v>531</v>
      </c>
      <c r="E70" s="352" t="s">
        <v>1385</v>
      </c>
      <c r="F70" s="337">
        <v>1</v>
      </c>
      <c r="G70" s="780">
        <v>2420</v>
      </c>
      <c r="H70" s="24">
        <f t="shared" ref="H70:H80" si="7">F70*G70</f>
        <v>2420</v>
      </c>
      <c r="I70" s="188"/>
      <c r="J70" s="175" t="s">
        <v>1386</v>
      </c>
      <c r="K70" s="626"/>
      <c r="L70" s="637"/>
      <c r="M70" s="32">
        <v>43808</v>
      </c>
      <c r="N70" s="625"/>
      <c r="O70" s="625"/>
      <c r="P70" s="624">
        <v>43822</v>
      </c>
      <c r="Q70" s="26">
        <v>43822</v>
      </c>
    </row>
    <row r="71" spans="2:17" ht="18" customHeight="1">
      <c r="B71" s="703">
        <f t="shared" ref="B71:B83" si="8">+B70+1</f>
        <v>47</v>
      </c>
      <c r="C71" s="351" t="s">
        <v>531</v>
      </c>
      <c r="D71" s="351" t="s">
        <v>531</v>
      </c>
      <c r="E71" s="352" t="s">
        <v>1387</v>
      </c>
      <c r="F71" s="337">
        <v>1</v>
      </c>
      <c r="G71" s="780">
        <v>2310</v>
      </c>
      <c r="H71" s="24">
        <f t="shared" si="7"/>
        <v>2310</v>
      </c>
      <c r="I71" s="188"/>
      <c r="J71" s="175" t="s">
        <v>1388</v>
      </c>
      <c r="K71" s="626"/>
      <c r="L71" s="637"/>
      <c r="M71" s="32">
        <v>43808</v>
      </c>
      <c r="N71" s="625"/>
      <c r="O71" s="625"/>
      <c r="P71" s="624">
        <v>43822</v>
      </c>
      <c r="Q71" s="26">
        <v>43822</v>
      </c>
    </row>
    <row r="72" spans="2:17" ht="18" customHeight="1">
      <c r="B72" s="703">
        <f t="shared" si="8"/>
        <v>48</v>
      </c>
      <c r="C72" s="351" t="s">
        <v>531</v>
      </c>
      <c r="D72" s="351" t="s">
        <v>531</v>
      </c>
      <c r="E72" s="352" t="s">
        <v>1389</v>
      </c>
      <c r="F72" s="337">
        <v>1</v>
      </c>
      <c r="G72" s="780">
        <v>4500</v>
      </c>
      <c r="H72" s="24">
        <f t="shared" si="7"/>
        <v>4500</v>
      </c>
      <c r="I72" s="188"/>
      <c r="J72" s="175" t="s">
        <v>1390</v>
      </c>
      <c r="K72" s="626"/>
      <c r="L72" s="637"/>
      <c r="M72" s="32">
        <v>43808</v>
      </c>
      <c r="N72" s="625"/>
      <c r="O72" s="625"/>
      <c r="P72" s="624">
        <v>43822</v>
      </c>
      <c r="Q72" s="26">
        <v>43822</v>
      </c>
    </row>
    <row r="73" spans="2:17" ht="18" customHeight="1">
      <c r="B73" s="703">
        <f t="shared" si="8"/>
        <v>49</v>
      </c>
      <c r="C73" s="22" t="s">
        <v>531</v>
      </c>
      <c r="D73" s="22" t="s">
        <v>531</v>
      </c>
      <c r="E73" s="182" t="s">
        <v>835</v>
      </c>
      <c r="F73" s="170">
        <v>4</v>
      </c>
      <c r="G73" s="347">
        <v>70</v>
      </c>
      <c r="H73" s="781">
        <f t="shared" si="7"/>
        <v>280</v>
      </c>
      <c r="I73" s="167"/>
      <c r="J73" s="182" t="s">
        <v>836</v>
      </c>
      <c r="K73" s="626"/>
      <c r="L73" s="637"/>
      <c r="M73" s="32">
        <v>43808</v>
      </c>
      <c r="N73" s="625"/>
      <c r="O73" s="625"/>
      <c r="P73" s="624">
        <v>43822</v>
      </c>
      <c r="Q73" s="26">
        <v>43822</v>
      </c>
    </row>
    <row r="74" spans="2:17" ht="18" customHeight="1">
      <c r="B74" s="703">
        <f t="shared" si="8"/>
        <v>50</v>
      </c>
      <c r="C74" s="22" t="s">
        <v>531</v>
      </c>
      <c r="D74" s="22" t="s">
        <v>531</v>
      </c>
      <c r="E74" s="182" t="s">
        <v>541</v>
      </c>
      <c r="F74" s="170">
        <v>4</v>
      </c>
      <c r="G74" s="347">
        <v>78</v>
      </c>
      <c r="H74" s="781">
        <f t="shared" si="7"/>
        <v>312</v>
      </c>
      <c r="I74" s="167"/>
      <c r="J74" s="182" t="s">
        <v>836</v>
      </c>
      <c r="K74" s="626"/>
      <c r="L74" s="637"/>
      <c r="M74" s="32">
        <v>43808</v>
      </c>
      <c r="N74" s="625"/>
      <c r="O74" s="625"/>
      <c r="P74" s="624">
        <v>43822</v>
      </c>
      <c r="Q74" s="26">
        <v>43822</v>
      </c>
    </row>
    <row r="75" spans="2:17" ht="18" customHeight="1">
      <c r="B75" s="703">
        <f t="shared" si="8"/>
        <v>51</v>
      </c>
      <c r="C75" s="21" t="s">
        <v>531</v>
      </c>
      <c r="D75" s="21" t="s">
        <v>531</v>
      </c>
      <c r="E75" s="41" t="s">
        <v>837</v>
      </c>
      <c r="F75" s="236">
        <v>10</v>
      </c>
      <c r="G75" s="24">
        <v>79</v>
      </c>
      <c r="H75" s="782">
        <f t="shared" si="7"/>
        <v>790</v>
      </c>
      <c r="I75" s="363"/>
      <c r="J75" s="41" t="s">
        <v>838</v>
      </c>
      <c r="K75" s="626"/>
      <c r="L75" s="637"/>
      <c r="M75" s="32">
        <v>43808</v>
      </c>
      <c r="N75" s="625"/>
      <c r="O75" s="625"/>
      <c r="P75" s="624">
        <v>43822</v>
      </c>
      <c r="Q75" s="26">
        <v>43822</v>
      </c>
    </row>
    <row r="76" spans="2:17" ht="18" customHeight="1">
      <c r="B76" s="703">
        <f t="shared" si="8"/>
        <v>52</v>
      </c>
      <c r="C76" s="21" t="s">
        <v>531</v>
      </c>
      <c r="D76" s="21" t="s">
        <v>531</v>
      </c>
      <c r="E76" s="75" t="s">
        <v>839</v>
      </c>
      <c r="F76" s="22">
        <v>4</v>
      </c>
      <c r="G76" s="783">
        <v>71</v>
      </c>
      <c r="H76" s="42">
        <f t="shared" si="7"/>
        <v>284</v>
      </c>
      <c r="I76" s="167"/>
      <c r="J76" s="31" t="s">
        <v>840</v>
      </c>
      <c r="K76" s="626"/>
      <c r="L76" s="637"/>
      <c r="M76" s="32">
        <v>43808</v>
      </c>
      <c r="N76" s="625"/>
      <c r="O76" s="625"/>
      <c r="P76" s="624">
        <v>43822</v>
      </c>
      <c r="Q76" s="26">
        <v>43822</v>
      </c>
    </row>
    <row r="77" spans="2:17" ht="18" customHeight="1">
      <c r="B77" s="703">
        <f t="shared" si="8"/>
        <v>53</v>
      </c>
      <c r="C77" s="21" t="s">
        <v>531</v>
      </c>
      <c r="D77" s="21" t="s">
        <v>531</v>
      </c>
      <c r="E77" s="75" t="s">
        <v>841</v>
      </c>
      <c r="F77" s="22">
        <v>2</v>
      </c>
      <c r="G77" s="783">
        <v>30</v>
      </c>
      <c r="H77" s="42">
        <f t="shared" si="7"/>
        <v>60</v>
      </c>
      <c r="I77" s="167"/>
      <c r="J77" s="31" t="s">
        <v>842</v>
      </c>
      <c r="K77" s="626"/>
      <c r="L77" s="637"/>
      <c r="M77" s="32">
        <v>43808</v>
      </c>
      <c r="N77" s="625"/>
      <c r="O77" s="625"/>
      <c r="P77" s="624">
        <v>43822</v>
      </c>
      <c r="Q77" s="26">
        <v>43822</v>
      </c>
    </row>
    <row r="78" spans="2:17" ht="18" customHeight="1">
      <c r="B78" s="703">
        <f t="shared" si="8"/>
        <v>54</v>
      </c>
      <c r="C78" s="137" t="s">
        <v>686</v>
      </c>
      <c r="D78" s="137" t="s">
        <v>531</v>
      </c>
      <c r="E78" s="527" t="s">
        <v>1391</v>
      </c>
      <c r="F78" s="528"/>
      <c r="G78" s="784">
        <v>1800</v>
      </c>
      <c r="H78" s="785">
        <f t="shared" si="7"/>
        <v>0</v>
      </c>
      <c r="I78" s="531"/>
      <c r="J78" s="527" t="s">
        <v>844</v>
      </c>
      <c r="K78" s="786"/>
      <c r="L78" s="637"/>
      <c r="M78" s="624"/>
      <c r="N78" s="625"/>
      <c r="O78" s="625"/>
      <c r="P78" s="624"/>
      <c r="Q78" s="639"/>
    </row>
    <row r="79" spans="2:17" ht="18" customHeight="1">
      <c r="B79" s="703">
        <f t="shared" si="8"/>
        <v>55</v>
      </c>
      <c r="C79" s="137" t="s">
        <v>531</v>
      </c>
      <c r="D79" s="137" t="s">
        <v>531</v>
      </c>
      <c r="E79" s="787" t="s">
        <v>788</v>
      </c>
      <c r="F79" s="788"/>
      <c r="G79" s="788">
        <v>23</v>
      </c>
      <c r="H79" s="140">
        <f t="shared" si="7"/>
        <v>0</v>
      </c>
      <c r="I79" s="133"/>
      <c r="J79" s="789" t="s">
        <v>1392</v>
      </c>
      <c r="K79" s="786" t="s">
        <v>1327</v>
      </c>
      <c r="L79" s="637"/>
      <c r="M79" s="624"/>
      <c r="N79" s="625"/>
      <c r="O79" s="625"/>
      <c r="P79" s="624"/>
      <c r="Q79" s="639"/>
    </row>
    <row r="80" spans="2:17" ht="18" customHeight="1">
      <c r="B80" s="703">
        <f t="shared" si="8"/>
        <v>56</v>
      </c>
      <c r="C80" s="137" t="s">
        <v>531</v>
      </c>
      <c r="D80" s="137" t="s">
        <v>531</v>
      </c>
      <c r="E80" s="787" t="s">
        <v>538</v>
      </c>
      <c r="F80" s="788"/>
      <c r="G80" s="788">
        <v>27</v>
      </c>
      <c r="H80" s="140">
        <f t="shared" si="7"/>
        <v>0</v>
      </c>
      <c r="I80" s="133"/>
      <c r="J80" s="789" t="s">
        <v>1393</v>
      </c>
      <c r="K80" s="786" t="s">
        <v>1327</v>
      </c>
      <c r="L80" s="637"/>
      <c r="M80" s="624"/>
      <c r="N80" s="625"/>
      <c r="O80" s="625"/>
      <c r="P80" s="624"/>
      <c r="Q80" s="639"/>
    </row>
    <row r="81" spans="2:17" ht="18" customHeight="1">
      <c r="B81" s="703">
        <f t="shared" si="8"/>
        <v>57</v>
      </c>
      <c r="C81" s="790" t="s">
        <v>531</v>
      </c>
      <c r="D81" s="790" t="s">
        <v>531</v>
      </c>
      <c r="E81" s="157" t="s">
        <v>880</v>
      </c>
      <c r="F81" s="501">
        <v>2</v>
      </c>
      <c r="G81" s="737">
        <v>860</v>
      </c>
      <c r="H81" s="737">
        <f>F81*G81</f>
        <v>1720</v>
      </c>
      <c r="I81" s="412"/>
      <c r="J81" s="413" t="s">
        <v>860</v>
      </c>
      <c r="K81" s="626"/>
      <c r="L81" s="637"/>
      <c r="M81" s="32">
        <v>43808</v>
      </c>
      <c r="N81" s="625"/>
      <c r="O81" s="625"/>
      <c r="P81" s="624">
        <v>43822</v>
      </c>
      <c r="Q81" s="26">
        <v>43822</v>
      </c>
    </row>
    <row r="82" spans="2:17" ht="18" customHeight="1">
      <c r="B82" s="703">
        <f t="shared" si="8"/>
        <v>58</v>
      </c>
      <c r="C82" s="791" t="s">
        <v>531</v>
      </c>
      <c r="D82" s="791" t="s">
        <v>531</v>
      </c>
      <c r="E82" s="792" t="s">
        <v>1394</v>
      </c>
      <c r="F82" s="793"/>
      <c r="G82" s="794">
        <v>690</v>
      </c>
      <c r="H82" s="794">
        <f>F82*G82</f>
        <v>0</v>
      </c>
      <c r="I82" s="795"/>
      <c r="J82" s="796" t="s">
        <v>1395</v>
      </c>
      <c r="K82" s="797" t="s">
        <v>1366</v>
      </c>
      <c r="L82" s="637"/>
      <c r="M82" s="624"/>
      <c r="N82" s="625"/>
      <c r="O82" s="625"/>
      <c r="P82" s="624"/>
      <c r="Q82" s="639"/>
    </row>
    <row r="83" spans="2:17" ht="18" customHeight="1">
      <c r="B83" s="798">
        <f t="shared" si="8"/>
        <v>59</v>
      </c>
      <c r="C83" s="791" t="s">
        <v>531</v>
      </c>
      <c r="D83" s="791" t="s">
        <v>531</v>
      </c>
      <c r="E83" s="792" t="s">
        <v>878</v>
      </c>
      <c r="F83" s="793"/>
      <c r="G83" s="794">
        <v>990</v>
      </c>
      <c r="H83" s="794">
        <f>F83*G83</f>
        <v>0</v>
      </c>
      <c r="I83" s="795"/>
      <c r="J83" s="796" t="s">
        <v>1395</v>
      </c>
      <c r="K83" s="797" t="s">
        <v>1366</v>
      </c>
      <c r="L83" s="637"/>
      <c r="M83" s="624"/>
      <c r="N83" s="625"/>
      <c r="O83" s="625"/>
      <c r="P83" s="624"/>
      <c r="Q83" s="639"/>
    </row>
    <row r="84" spans="2:17" ht="18" customHeight="1">
      <c r="B84" s="22"/>
      <c r="C84" s="790"/>
      <c r="D84" s="790"/>
      <c r="E84" s="30"/>
      <c r="F84" s="22"/>
      <c r="G84" s="24"/>
      <c r="H84" s="24"/>
      <c r="I84" s="167"/>
      <c r="J84" s="741"/>
      <c r="K84" s="626"/>
      <c r="L84" s="637"/>
      <c r="M84" s="624"/>
      <c r="N84" s="625"/>
      <c r="O84" s="625"/>
      <c r="P84" s="624"/>
      <c r="Q84" s="639"/>
    </row>
    <row r="85" spans="2:17" ht="18" customHeight="1">
      <c r="B85" s="22"/>
      <c r="C85" s="799"/>
      <c r="D85" s="799"/>
      <c r="E85" s="800">
        <f>SUM(H70:H84)</f>
        <v>12676</v>
      </c>
      <c r="F85" s="801"/>
      <c r="G85" s="802"/>
      <c r="H85" s="24">
        <f>F85*G85</f>
        <v>0</v>
      </c>
      <c r="I85" s="283"/>
      <c r="J85" s="443"/>
      <c r="K85" s="626"/>
      <c r="L85" s="637"/>
      <c r="M85" s="624"/>
      <c r="N85" s="625"/>
      <c r="O85" s="625"/>
      <c r="P85" s="624"/>
      <c r="Q85" s="639"/>
    </row>
    <row r="86" spans="2:17" ht="18" customHeight="1">
      <c r="B86" s="22"/>
      <c r="C86" s="104"/>
      <c r="D86" s="104"/>
      <c r="E86" s="803"/>
      <c r="F86" s="804"/>
      <c r="G86" s="85"/>
      <c r="H86" s="805"/>
      <c r="I86" s="22"/>
      <c r="J86" s="806"/>
      <c r="K86" s="626"/>
      <c r="L86" s="637"/>
      <c r="M86" s="624"/>
      <c r="N86" s="625"/>
      <c r="O86" s="625"/>
      <c r="P86" s="624"/>
      <c r="Q86" s="639"/>
    </row>
    <row r="87" spans="2:17" ht="18" customHeight="1">
      <c r="B87" s="22"/>
      <c r="C87" s="21"/>
      <c r="D87" s="21"/>
      <c r="E87" s="807"/>
      <c r="F87" s="24"/>
      <c r="G87" s="24"/>
      <c r="H87" s="770"/>
      <c r="I87" s="808"/>
      <c r="J87" s="630"/>
      <c r="K87" s="626"/>
      <c r="L87" s="637"/>
      <c r="M87" s="624"/>
      <c r="N87" s="625"/>
      <c r="O87" s="625"/>
      <c r="P87" s="624"/>
      <c r="Q87" s="639"/>
    </row>
    <row r="88" spans="2:17" ht="18" customHeight="1">
      <c r="B88" s="809"/>
      <c r="C88" s="810" t="s">
        <v>1396</v>
      </c>
      <c r="D88" s="810"/>
      <c r="E88" s="810"/>
      <c r="F88" s="811"/>
      <c r="G88" s="760"/>
      <c r="H88" s="627"/>
      <c r="I88" s="628"/>
      <c r="J88" s="651"/>
      <c r="K88" s="626"/>
      <c r="L88" s="637"/>
      <c r="M88" s="624"/>
      <c r="N88" s="625"/>
      <c r="O88" s="625"/>
      <c r="P88" s="624"/>
      <c r="Q88" s="639"/>
    </row>
    <row r="89" spans="2:17" ht="15.6" customHeight="1">
      <c r="B89" s="812">
        <f>+B83+1</f>
        <v>60</v>
      </c>
      <c r="C89" s="351" t="s">
        <v>531</v>
      </c>
      <c r="D89" s="351" t="s">
        <v>531</v>
      </c>
      <c r="E89" s="813" t="s">
        <v>1397</v>
      </c>
      <c r="F89" s="357">
        <v>1</v>
      </c>
      <c r="G89" s="434">
        <v>11966</v>
      </c>
      <c r="H89" s="627">
        <f t="shared" ref="H89:H121" si="9">F89*G89</f>
        <v>11966</v>
      </c>
      <c r="I89" s="23"/>
      <c r="J89" s="814" t="s">
        <v>1398</v>
      </c>
      <c r="K89" s="626"/>
      <c r="L89" s="637"/>
      <c r="M89" s="32">
        <v>43808</v>
      </c>
      <c r="N89" s="625"/>
      <c r="O89" s="32"/>
      <c r="P89" s="624">
        <v>43822</v>
      </c>
      <c r="Q89" s="26">
        <v>43822</v>
      </c>
    </row>
    <row r="90" spans="2:17" ht="18" customHeight="1">
      <c r="B90" s="812">
        <f>+B89+1</f>
        <v>61</v>
      </c>
      <c r="C90" s="21" t="s">
        <v>531</v>
      </c>
      <c r="D90" s="21" t="s">
        <v>531</v>
      </c>
      <c r="E90" s="815" t="s">
        <v>1399</v>
      </c>
      <c r="F90" s="816">
        <v>1</v>
      </c>
      <c r="G90" s="817">
        <v>11950</v>
      </c>
      <c r="H90" s="42">
        <f t="shared" si="9"/>
        <v>11950</v>
      </c>
      <c r="I90" s="167"/>
      <c r="J90" s="211" t="s">
        <v>1400</v>
      </c>
      <c r="K90" s="626"/>
      <c r="L90" s="637"/>
      <c r="M90" s="32">
        <v>43808</v>
      </c>
      <c r="N90" s="625"/>
      <c r="O90" s="32"/>
      <c r="P90" s="624">
        <v>43822</v>
      </c>
      <c r="Q90" s="26">
        <v>43822</v>
      </c>
    </row>
    <row r="91" spans="2:17" ht="18" customHeight="1">
      <c r="B91" s="812">
        <f t="shared" ref="B91:B137" si="10">+B90+1</f>
        <v>62</v>
      </c>
      <c r="C91" s="21" t="s">
        <v>531</v>
      </c>
      <c r="D91" s="21" t="s">
        <v>531</v>
      </c>
      <c r="E91" s="76" t="s">
        <v>1401</v>
      </c>
      <c r="F91" s="44">
        <v>1</v>
      </c>
      <c r="G91" s="166">
        <v>2148</v>
      </c>
      <c r="H91" s="24">
        <f t="shared" si="9"/>
        <v>2148</v>
      </c>
      <c r="I91" s="36"/>
      <c r="J91" s="31" t="s">
        <v>949</v>
      </c>
      <c r="K91" s="626"/>
      <c r="L91" s="637"/>
      <c r="M91" s="32">
        <v>43808</v>
      </c>
      <c r="N91" s="625"/>
      <c r="O91" s="32"/>
      <c r="P91" s="624">
        <v>43822</v>
      </c>
      <c r="Q91" s="26">
        <v>43822</v>
      </c>
    </row>
    <row r="92" spans="2:17" ht="18" customHeight="1">
      <c r="B92" s="812">
        <f t="shared" si="10"/>
        <v>63</v>
      </c>
      <c r="C92" s="21" t="s">
        <v>531</v>
      </c>
      <c r="D92" s="21" t="s">
        <v>531</v>
      </c>
      <c r="E92" s="76" t="s">
        <v>1402</v>
      </c>
      <c r="F92" s="44">
        <v>1</v>
      </c>
      <c r="G92" s="166">
        <v>6005</v>
      </c>
      <c r="H92" s="24">
        <f t="shared" si="9"/>
        <v>6005</v>
      </c>
      <c r="I92" s="36"/>
      <c r="J92" s="31" t="s">
        <v>949</v>
      </c>
      <c r="K92" s="626"/>
      <c r="L92" s="637"/>
      <c r="M92" s="32">
        <v>43808</v>
      </c>
      <c r="N92" s="625"/>
      <c r="O92" s="32"/>
      <c r="P92" s="624">
        <v>43822</v>
      </c>
      <c r="Q92" s="26">
        <v>43822</v>
      </c>
    </row>
    <row r="93" spans="2:17" ht="18" customHeight="1">
      <c r="B93" s="812">
        <f t="shared" si="10"/>
        <v>64</v>
      </c>
      <c r="C93" s="21" t="s">
        <v>531</v>
      </c>
      <c r="D93" s="21" t="s">
        <v>531</v>
      </c>
      <c r="E93" s="76" t="s">
        <v>864</v>
      </c>
      <c r="F93" s="44">
        <v>1</v>
      </c>
      <c r="G93" s="166">
        <v>4570</v>
      </c>
      <c r="H93" s="24">
        <f t="shared" si="9"/>
        <v>4570</v>
      </c>
      <c r="I93" s="36"/>
      <c r="J93" s="31" t="s">
        <v>1403</v>
      </c>
      <c r="K93" s="626"/>
      <c r="L93" s="637"/>
      <c r="M93" s="32">
        <v>43808</v>
      </c>
      <c r="N93" s="625"/>
      <c r="O93" s="32"/>
      <c r="P93" s="624">
        <v>43822</v>
      </c>
      <c r="Q93" s="26">
        <v>43822</v>
      </c>
    </row>
    <row r="94" spans="2:17" ht="18" customHeight="1">
      <c r="B94" s="812">
        <f t="shared" si="10"/>
        <v>65</v>
      </c>
      <c r="C94" s="21" t="s">
        <v>531</v>
      </c>
      <c r="D94" s="21" t="s">
        <v>531</v>
      </c>
      <c r="E94" s="76" t="s">
        <v>868</v>
      </c>
      <c r="F94" s="44">
        <v>1</v>
      </c>
      <c r="G94" s="166">
        <v>3853</v>
      </c>
      <c r="H94" s="24">
        <f t="shared" si="9"/>
        <v>3853</v>
      </c>
      <c r="I94" s="814"/>
      <c r="J94" s="31" t="s">
        <v>233</v>
      </c>
      <c r="K94" s="626"/>
      <c r="L94" s="637"/>
      <c r="M94" s="32">
        <v>43808</v>
      </c>
      <c r="N94" s="625"/>
      <c r="O94" s="32"/>
      <c r="P94" s="624">
        <v>43822</v>
      </c>
      <c r="Q94" s="26">
        <v>43822</v>
      </c>
    </row>
    <row r="95" spans="2:17" ht="18" customHeight="1">
      <c r="B95" s="812">
        <f t="shared" si="10"/>
        <v>66</v>
      </c>
      <c r="C95" s="21" t="s">
        <v>531</v>
      </c>
      <c r="D95" s="21" t="s">
        <v>531</v>
      </c>
      <c r="E95" s="76" t="s">
        <v>1404</v>
      </c>
      <c r="F95" s="44">
        <v>1</v>
      </c>
      <c r="G95" s="166">
        <v>977</v>
      </c>
      <c r="H95" s="24">
        <f t="shared" si="9"/>
        <v>977</v>
      </c>
      <c r="I95" s="188"/>
      <c r="J95" s="31" t="s">
        <v>898</v>
      </c>
      <c r="K95" s="626"/>
      <c r="L95" s="637"/>
      <c r="M95" s="32">
        <v>43808</v>
      </c>
      <c r="N95" s="625"/>
      <c r="O95" s="32"/>
      <c r="P95" s="624">
        <v>43822</v>
      </c>
      <c r="Q95" s="26">
        <v>43822</v>
      </c>
    </row>
    <row r="96" spans="2:17" ht="18" customHeight="1">
      <c r="B96" s="812">
        <f t="shared" si="10"/>
        <v>67</v>
      </c>
      <c r="C96" s="22" t="s">
        <v>577</v>
      </c>
      <c r="D96" s="22" t="s">
        <v>577</v>
      </c>
      <c r="E96" s="178" t="s">
        <v>1405</v>
      </c>
      <c r="F96" s="818">
        <v>1</v>
      </c>
      <c r="G96" s="818">
        <v>977</v>
      </c>
      <c r="H96" s="24">
        <f>F96*G96</f>
        <v>977</v>
      </c>
      <c r="I96" s="179"/>
      <c r="J96" s="175" t="s">
        <v>1265</v>
      </c>
      <c r="K96" s="626"/>
      <c r="L96" s="637"/>
      <c r="M96" s="32">
        <v>43808</v>
      </c>
      <c r="N96" s="625"/>
      <c r="O96" s="32"/>
      <c r="P96" s="624">
        <v>43822</v>
      </c>
      <c r="Q96" s="26">
        <v>43822</v>
      </c>
    </row>
    <row r="97" spans="2:17" ht="18" customHeight="1">
      <c r="B97" s="812">
        <f>+B96+1</f>
        <v>68</v>
      </c>
      <c r="C97" s="819" t="s">
        <v>531</v>
      </c>
      <c r="D97" s="819" t="s">
        <v>531</v>
      </c>
      <c r="E97" s="820" t="s">
        <v>929</v>
      </c>
      <c r="F97" s="821"/>
      <c r="G97" s="822">
        <v>1082</v>
      </c>
      <c r="H97" s="823">
        <f t="shared" si="9"/>
        <v>0</v>
      </c>
      <c r="I97" s="824"/>
      <c r="J97" s="825" t="s">
        <v>930</v>
      </c>
      <c r="K97" s="797" t="s">
        <v>1366</v>
      </c>
      <c r="L97" s="637"/>
      <c r="M97" s="624"/>
      <c r="N97" s="625"/>
      <c r="O97" s="32"/>
      <c r="P97" s="826"/>
      <c r="Q97" s="639"/>
    </row>
    <row r="98" spans="2:17" ht="18" customHeight="1">
      <c r="B98" s="812">
        <f t="shared" si="10"/>
        <v>69</v>
      </c>
      <c r="C98" s="819" t="s">
        <v>531</v>
      </c>
      <c r="D98" s="819" t="s">
        <v>531</v>
      </c>
      <c r="E98" s="827" t="s">
        <v>917</v>
      </c>
      <c r="F98" s="822"/>
      <c r="G98" s="828">
        <v>403</v>
      </c>
      <c r="H98" s="823">
        <f t="shared" si="9"/>
        <v>0</v>
      </c>
      <c r="I98" s="829"/>
      <c r="J98" s="825" t="s">
        <v>918</v>
      </c>
      <c r="K98" s="797" t="s">
        <v>1366</v>
      </c>
      <c r="L98" s="637"/>
      <c r="M98" s="624"/>
      <c r="N98" s="625"/>
      <c r="O98" s="32"/>
      <c r="P98" s="826"/>
      <c r="Q98" s="639"/>
    </row>
    <row r="99" spans="2:17" ht="18" customHeight="1">
      <c r="B99" s="812">
        <f t="shared" si="10"/>
        <v>70</v>
      </c>
      <c r="C99" s="819" t="s">
        <v>531</v>
      </c>
      <c r="D99" s="819" t="s">
        <v>531</v>
      </c>
      <c r="E99" s="827" t="s">
        <v>899</v>
      </c>
      <c r="F99" s="822"/>
      <c r="G99" s="822">
        <v>926</v>
      </c>
      <c r="H99" s="823">
        <f t="shared" si="9"/>
        <v>0</v>
      </c>
      <c r="I99" s="829"/>
      <c r="J99" s="825" t="s">
        <v>1406</v>
      </c>
      <c r="K99" s="797" t="s">
        <v>1366</v>
      </c>
      <c r="L99" s="637"/>
      <c r="M99" s="624"/>
      <c r="N99" s="625"/>
      <c r="O99" s="32"/>
      <c r="P99" s="826"/>
      <c r="Q99" s="639"/>
    </row>
    <row r="100" spans="2:17" ht="18" customHeight="1">
      <c r="B100" s="812">
        <f t="shared" si="10"/>
        <v>71</v>
      </c>
      <c r="C100" s="819" t="s">
        <v>531</v>
      </c>
      <c r="D100" s="819" t="s">
        <v>531</v>
      </c>
      <c r="E100" s="830" t="s">
        <v>1407</v>
      </c>
      <c r="F100" s="822"/>
      <c r="G100" s="823">
        <v>19</v>
      </c>
      <c r="H100" s="823">
        <f>F100*G100</f>
        <v>0</v>
      </c>
      <c r="I100" s="823"/>
      <c r="J100" s="825" t="s">
        <v>1408</v>
      </c>
      <c r="K100" s="797" t="s">
        <v>1366</v>
      </c>
      <c r="L100" s="637"/>
      <c r="M100" s="624"/>
      <c r="N100" s="625"/>
      <c r="O100" s="32"/>
      <c r="P100" s="826"/>
      <c r="Q100" s="639"/>
    </row>
    <row r="101" spans="2:17" ht="18" customHeight="1">
      <c r="B101" s="812">
        <f>+B100+1</f>
        <v>72</v>
      </c>
      <c r="C101" s="170" t="s">
        <v>531</v>
      </c>
      <c r="D101" s="170" t="s">
        <v>531</v>
      </c>
      <c r="E101" s="330" t="s">
        <v>1409</v>
      </c>
      <c r="F101" s="24">
        <v>1</v>
      </c>
      <c r="G101" s="24">
        <v>1789</v>
      </c>
      <c r="H101" s="24">
        <f t="shared" si="9"/>
        <v>1789</v>
      </c>
      <c r="I101" s="309"/>
      <c r="J101" s="175" t="s">
        <v>1410</v>
      </c>
      <c r="K101" s="626"/>
      <c r="L101" s="637"/>
      <c r="M101" s="32">
        <v>43808</v>
      </c>
      <c r="N101" s="625"/>
      <c r="O101" s="32"/>
      <c r="P101" s="624">
        <v>43822</v>
      </c>
      <c r="Q101" s="26">
        <v>43822</v>
      </c>
    </row>
    <row r="102" spans="2:17" ht="18" customHeight="1">
      <c r="B102" s="812">
        <f t="shared" si="10"/>
        <v>73</v>
      </c>
      <c r="C102" s="21" t="s">
        <v>531</v>
      </c>
      <c r="D102" s="21" t="s">
        <v>531</v>
      </c>
      <c r="E102" s="831" t="s">
        <v>1411</v>
      </c>
      <c r="F102" s="22">
        <v>1</v>
      </c>
      <c r="G102" s="24">
        <v>4225</v>
      </c>
      <c r="H102" s="24">
        <f t="shared" si="9"/>
        <v>4225</v>
      </c>
      <c r="I102" s="167"/>
      <c r="J102" s="30" t="s">
        <v>909</v>
      </c>
      <c r="K102" s="626"/>
      <c r="L102" s="637"/>
      <c r="M102" s="32">
        <v>43808</v>
      </c>
      <c r="N102" s="625"/>
      <c r="O102" s="32"/>
      <c r="P102" s="624">
        <v>43822</v>
      </c>
      <c r="Q102" s="26">
        <v>43822</v>
      </c>
    </row>
    <row r="103" spans="2:17" ht="18" customHeight="1">
      <c r="B103" s="812">
        <f>+B102+1</f>
        <v>74</v>
      </c>
      <c r="C103" s="832" t="s">
        <v>1412</v>
      </c>
      <c r="D103" s="832" t="s">
        <v>531</v>
      </c>
      <c r="E103" s="787" t="s">
        <v>1413</v>
      </c>
      <c r="F103" s="748"/>
      <c r="G103" s="833">
        <v>483</v>
      </c>
      <c r="H103" s="833">
        <f t="shared" si="9"/>
        <v>0</v>
      </c>
      <c r="I103" s="834"/>
      <c r="J103" s="835" t="s">
        <v>1414</v>
      </c>
      <c r="K103" s="797" t="s">
        <v>1366</v>
      </c>
      <c r="L103" s="637"/>
      <c r="M103" s="624"/>
      <c r="N103" s="625"/>
      <c r="O103" s="32"/>
      <c r="P103" s="826"/>
      <c r="Q103" s="639"/>
    </row>
    <row r="104" spans="2:17" ht="18" customHeight="1">
      <c r="B104" s="812">
        <f t="shared" si="10"/>
        <v>75</v>
      </c>
      <c r="C104" s="21" t="s">
        <v>531</v>
      </c>
      <c r="D104" s="21" t="s">
        <v>531</v>
      </c>
      <c r="E104" s="173" t="s">
        <v>913</v>
      </c>
      <c r="F104" s="22">
        <v>1</v>
      </c>
      <c r="G104" s="24">
        <v>550</v>
      </c>
      <c r="H104" s="24">
        <f t="shared" si="9"/>
        <v>550</v>
      </c>
      <c r="I104" s="167"/>
      <c r="J104" s="31" t="s">
        <v>914</v>
      </c>
      <c r="K104" s="626"/>
      <c r="L104" s="637"/>
      <c r="M104" s="32">
        <v>43808</v>
      </c>
      <c r="N104" s="625"/>
      <c r="O104" s="32"/>
      <c r="P104" s="624">
        <v>43822</v>
      </c>
      <c r="Q104" s="26">
        <v>43822</v>
      </c>
    </row>
    <row r="105" spans="2:17" ht="18" customHeight="1">
      <c r="B105" s="812">
        <f t="shared" si="10"/>
        <v>76</v>
      </c>
      <c r="C105" s="21" t="s">
        <v>531</v>
      </c>
      <c r="D105" s="21" t="s">
        <v>531</v>
      </c>
      <c r="E105" s="836" t="s">
        <v>1415</v>
      </c>
      <c r="F105" s="22">
        <v>1</v>
      </c>
      <c r="G105" s="24">
        <v>508</v>
      </c>
      <c r="H105" s="24">
        <f t="shared" si="9"/>
        <v>508</v>
      </c>
      <c r="I105" s="167"/>
      <c r="J105" s="30" t="s">
        <v>916</v>
      </c>
      <c r="K105" s="626"/>
      <c r="L105" s="637"/>
      <c r="M105" s="32">
        <v>43808</v>
      </c>
      <c r="N105" s="625"/>
      <c r="O105" s="32"/>
      <c r="P105" s="624">
        <v>43822</v>
      </c>
      <c r="Q105" s="26">
        <v>43822</v>
      </c>
    </row>
    <row r="106" spans="2:17" ht="18" customHeight="1">
      <c r="B106" s="812">
        <f t="shared" si="10"/>
        <v>77</v>
      </c>
      <c r="C106" s="21" t="s">
        <v>531</v>
      </c>
      <c r="D106" s="21" t="s">
        <v>531</v>
      </c>
      <c r="E106" s="814" t="s">
        <v>919</v>
      </c>
      <c r="F106" s="22">
        <v>1</v>
      </c>
      <c r="G106" s="24">
        <v>5104</v>
      </c>
      <c r="H106" s="24">
        <f t="shared" si="9"/>
        <v>5104</v>
      </c>
      <c r="I106" s="167"/>
      <c r="J106" s="30" t="s">
        <v>920</v>
      </c>
      <c r="K106" s="626"/>
      <c r="L106" s="637"/>
      <c r="M106" s="32">
        <v>43808</v>
      </c>
      <c r="N106" s="625"/>
      <c r="O106" s="32"/>
      <c r="P106" s="624">
        <v>43822</v>
      </c>
      <c r="Q106" s="26">
        <v>43822</v>
      </c>
    </row>
    <row r="107" spans="2:17" ht="18" customHeight="1">
      <c r="B107" s="812">
        <f t="shared" si="10"/>
        <v>78</v>
      </c>
      <c r="C107" s="21" t="s">
        <v>531</v>
      </c>
      <c r="D107" s="21" t="s">
        <v>531</v>
      </c>
      <c r="E107" s="814" t="s">
        <v>921</v>
      </c>
      <c r="F107" s="22">
        <v>1</v>
      </c>
      <c r="G107" s="24">
        <v>5400</v>
      </c>
      <c r="H107" s="24">
        <f t="shared" si="9"/>
        <v>5400</v>
      </c>
      <c r="I107" s="167"/>
      <c r="J107" s="30" t="s">
        <v>922</v>
      </c>
      <c r="K107" s="626"/>
      <c r="L107" s="637"/>
      <c r="M107" s="32">
        <v>43808</v>
      </c>
      <c r="N107" s="625"/>
      <c r="O107" s="32"/>
      <c r="P107" s="624">
        <v>43822</v>
      </c>
      <c r="Q107" s="26">
        <v>43822</v>
      </c>
    </row>
    <row r="108" spans="2:17" ht="18" customHeight="1">
      <c r="B108" s="812">
        <f t="shared" si="10"/>
        <v>79</v>
      </c>
      <c r="C108" s="21" t="s">
        <v>531</v>
      </c>
      <c r="D108" s="21" t="s">
        <v>531</v>
      </c>
      <c r="E108" s="814" t="s">
        <v>923</v>
      </c>
      <c r="F108" s="22">
        <v>1</v>
      </c>
      <c r="G108" s="24">
        <v>5560</v>
      </c>
      <c r="H108" s="24">
        <f t="shared" si="9"/>
        <v>5560</v>
      </c>
      <c r="I108" s="167"/>
      <c r="J108" s="30" t="s">
        <v>924</v>
      </c>
      <c r="K108" s="626"/>
      <c r="L108" s="637"/>
      <c r="M108" s="32">
        <v>43808</v>
      </c>
      <c r="N108" s="625"/>
      <c r="O108" s="32"/>
      <c r="P108" s="624">
        <v>43822</v>
      </c>
      <c r="Q108" s="26">
        <v>43822</v>
      </c>
    </row>
    <row r="109" spans="2:17" ht="18" customHeight="1">
      <c r="B109" s="812">
        <f t="shared" si="10"/>
        <v>80</v>
      </c>
      <c r="C109" s="819" t="s">
        <v>531</v>
      </c>
      <c r="D109" s="819" t="s">
        <v>531</v>
      </c>
      <c r="E109" s="837" t="s">
        <v>1416</v>
      </c>
      <c r="F109" s="822"/>
      <c r="G109" s="823">
        <v>1098</v>
      </c>
      <c r="H109" s="823">
        <f t="shared" si="9"/>
        <v>0</v>
      </c>
      <c r="I109" s="824"/>
      <c r="J109" s="827" t="s">
        <v>1417</v>
      </c>
      <c r="K109" s="797" t="s">
        <v>1366</v>
      </c>
      <c r="L109" s="637"/>
      <c r="M109" s="624"/>
      <c r="N109" s="625"/>
      <c r="O109" s="32"/>
      <c r="P109" s="826"/>
      <c r="Q109" s="639"/>
    </row>
    <row r="110" spans="2:17" ht="18" customHeight="1">
      <c r="B110" s="812">
        <f t="shared" si="10"/>
        <v>81</v>
      </c>
      <c r="C110" s="819" t="s">
        <v>531</v>
      </c>
      <c r="D110" s="819" t="s">
        <v>531</v>
      </c>
      <c r="E110" s="838" t="s">
        <v>1418</v>
      </c>
      <c r="F110" s="822"/>
      <c r="G110" s="823">
        <v>1098</v>
      </c>
      <c r="H110" s="823">
        <f t="shared" si="9"/>
        <v>0</v>
      </c>
      <c r="I110" s="824"/>
      <c r="J110" s="827" t="s">
        <v>1419</v>
      </c>
      <c r="K110" s="797" t="s">
        <v>1366</v>
      </c>
      <c r="L110" s="637"/>
      <c r="M110" s="624"/>
      <c r="N110" s="625"/>
      <c r="O110" s="32"/>
      <c r="P110" s="826"/>
      <c r="Q110" s="639"/>
    </row>
    <row r="111" spans="2:17" ht="18" customHeight="1">
      <c r="B111" s="812">
        <f t="shared" si="10"/>
        <v>82</v>
      </c>
      <c r="C111" s="790" t="s">
        <v>531</v>
      </c>
      <c r="D111" s="790" t="s">
        <v>531</v>
      </c>
      <c r="E111" s="157" t="s">
        <v>880</v>
      </c>
      <c r="F111" s="501">
        <v>2</v>
      </c>
      <c r="G111" s="737">
        <v>860</v>
      </c>
      <c r="H111" s="627">
        <f t="shared" si="9"/>
        <v>1720</v>
      </c>
      <c r="I111" s="412"/>
      <c r="J111" s="839" t="s">
        <v>1420</v>
      </c>
      <c r="K111" s="626"/>
      <c r="L111" s="637"/>
      <c r="M111" s="32">
        <v>43808</v>
      </c>
      <c r="N111" s="625"/>
      <c r="O111" s="32"/>
      <c r="P111" s="624">
        <v>43822</v>
      </c>
      <c r="Q111" s="26">
        <v>43822</v>
      </c>
    </row>
    <row r="112" spans="2:17" ht="18" customHeight="1">
      <c r="B112" s="812">
        <f t="shared" si="10"/>
        <v>83</v>
      </c>
      <c r="C112" s="582" t="s">
        <v>531</v>
      </c>
      <c r="D112" s="582" t="s">
        <v>531</v>
      </c>
      <c r="E112" s="330" t="s">
        <v>1035</v>
      </c>
      <c r="F112" s="257">
        <v>6</v>
      </c>
      <c r="G112" s="732">
        <v>270</v>
      </c>
      <c r="H112" s="782">
        <f t="shared" si="9"/>
        <v>1620</v>
      </c>
      <c r="I112" s="329"/>
      <c r="J112" s="330" t="s">
        <v>1421</v>
      </c>
      <c r="K112" s="626"/>
      <c r="L112" s="637"/>
      <c r="M112" s="32">
        <v>43808</v>
      </c>
      <c r="N112" s="625"/>
      <c r="O112" s="32"/>
      <c r="P112" s="624">
        <v>43822</v>
      </c>
      <c r="Q112" s="26">
        <v>43822</v>
      </c>
    </row>
    <row r="113" spans="2:17" ht="18" customHeight="1">
      <c r="B113" s="812">
        <f t="shared" si="10"/>
        <v>84</v>
      </c>
      <c r="C113" s="257" t="s">
        <v>292</v>
      </c>
      <c r="D113" s="236" t="s">
        <v>619</v>
      </c>
      <c r="E113" s="840" t="s">
        <v>1422</v>
      </c>
      <c r="F113" s="257">
        <v>1</v>
      </c>
      <c r="G113" s="257">
        <v>3040</v>
      </c>
      <c r="H113" s="732">
        <f t="shared" si="9"/>
        <v>3040</v>
      </c>
      <c r="I113" s="167"/>
      <c r="J113" s="175" t="s">
        <v>1423</v>
      </c>
      <c r="K113" s="626"/>
      <c r="L113" s="637"/>
      <c r="M113" s="624">
        <v>43808</v>
      </c>
      <c r="N113" s="625"/>
      <c r="O113" s="32">
        <v>43822</v>
      </c>
      <c r="P113" s="826">
        <v>43819</v>
      </c>
      <c r="Q113" s="639">
        <v>43819</v>
      </c>
    </row>
    <row r="114" spans="2:17" ht="18" customHeight="1">
      <c r="B114" s="812">
        <f t="shared" si="10"/>
        <v>85</v>
      </c>
      <c r="C114" s="57" t="s">
        <v>531</v>
      </c>
      <c r="D114" s="57" t="s">
        <v>531</v>
      </c>
      <c r="E114" s="31" t="s">
        <v>881</v>
      </c>
      <c r="F114" s="22">
        <v>1</v>
      </c>
      <c r="G114" s="57">
        <v>4300</v>
      </c>
      <c r="H114" s="57">
        <f t="shared" si="9"/>
        <v>4300</v>
      </c>
      <c r="I114" s="53"/>
      <c r="J114" s="59" t="s">
        <v>882</v>
      </c>
      <c r="K114" s="626"/>
      <c r="L114" s="637"/>
      <c r="M114" s="32">
        <v>43808</v>
      </c>
      <c r="N114" s="625"/>
      <c r="O114" s="32"/>
      <c r="P114" s="624">
        <v>43822</v>
      </c>
      <c r="Q114" s="26">
        <v>43822</v>
      </c>
    </row>
    <row r="115" spans="2:17" ht="18" customHeight="1">
      <c r="B115" s="812">
        <f t="shared" si="10"/>
        <v>86</v>
      </c>
      <c r="C115" s="57" t="s">
        <v>531</v>
      </c>
      <c r="D115" s="57" t="s">
        <v>531</v>
      </c>
      <c r="E115" s="31" t="s">
        <v>883</v>
      </c>
      <c r="F115" s="167">
        <v>4</v>
      </c>
      <c r="G115" s="57">
        <v>106</v>
      </c>
      <c r="H115" s="57">
        <f t="shared" si="9"/>
        <v>424</v>
      </c>
      <c r="I115" s="841"/>
      <c r="J115" s="59" t="s">
        <v>884</v>
      </c>
      <c r="K115" s="626"/>
      <c r="L115" s="637"/>
      <c r="M115" s="32">
        <v>43808</v>
      </c>
      <c r="N115" s="625"/>
      <c r="O115" s="32"/>
      <c r="P115" s="624">
        <v>43822</v>
      </c>
      <c r="Q115" s="26">
        <v>43822</v>
      </c>
    </row>
    <row r="116" spans="2:17" ht="18" customHeight="1">
      <c r="B116" s="812">
        <f t="shared" si="10"/>
        <v>87</v>
      </c>
      <c r="C116" s="21" t="s">
        <v>531</v>
      </c>
      <c r="D116" s="21" t="s">
        <v>531</v>
      </c>
      <c r="E116" s="31" t="s">
        <v>885</v>
      </c>
      <c r="F116" s="167">
        <v>4</v>
      </c>
      <c r="G116" s="42">
        <v>212</v>
      </c>
      <c r="H116" s="57">
        <f t="shared" si="9"/>
        <v>848</v>
      </c>
      <c r="I116" s="167"/>
      <c r="J116" s="31" t="s">
        <v>886</v>
      </c>
      <c r="K116" s="626"/>
      <c r="L116" s="637"/>
      <c r="M116" s="32">
        <v>43808</v>
      </c>
      <c r="N116" s="625"/>
      <c r="O116" s="32"/>
      <c r="P116" s="624">
        <v>43822</v>
      </c>
      <c r="Q116" s="26">
        <v>43822</v>
      </c>
    </row>
    <row r="117" spans="2:17" ht="18" customHeight="1">
      <c r="B117" s="812">
        <f t="shared" si="10"/>
        <v>88</v>
      </c>
      <c r="C117" s="21" t="s">
        <v>531</v>
      </c>
      <c r="D117" s="21" t="s">
        <v>531</v>
      </c>
      <c r="E117" s="245" t="s">
        <v>887</v>
      </c>
      <c r="F117" s="167">
        <v>2</v>
      </c>
      <c r="G117" s="42">
        <v>76</v>
      </c>
      <c r="H117" s="57">
        <f t="shared" si="9"/>
        <v>152</v>
      </c>
      <c r="I117" s="167"/>
      <c r="J117" s="31" t="s">
        <v>888</v>
      </c>
      <c r="K117" s="626"/>
      <c r="L117" s="637"/>
      <c r="M117" s="32">
        <v>43808</v>
      </c>
      <c r="N117" s="625"/>
      <c r="O117" s="32"/>
      <c r="P117" s="624">
        <v>43822</v>
      </c>
      <c r="Q117" s="26">
        <v>43822</v>
      </c>
    </row>
    <row r="118" spans="2:17" ht="18" customHeight="1">
      <c r="B118" s="812">
        <f t="shared" si="10"/>
        <v>89</v>
      </c>
      <c r="C118" s="170" t="s">
        <v>531</v>
      </c>
      <c r="D118" s="170" t="s">
        <v>531</v>
      </c>
      <c r="E118" s="183" t="s">
        <v>1424</v>
      </c>
      <c r="F118" s="166">
        <v>2</v>
      </c>
      <c r="G118" s="166">
        <v>250</v>
      </c>
      <c r="H118" s="24">
        <f t="shared" si="9"/>
        <v>500</v>
      </c>
      <c r="I118" s="179"/>
      <c r="J118" s="183" t="s">
        <v>637</v>
      </c>
      <c r="K118" s="626"/>
      <c r="L118" s="637"/>
      <c r="M118" s="32">
        <v>43808</v>
      </c>
      <c r="N118" s="625"/>
      <c r="O118" s="32"/>
      <c r="P118" s="624">
        <v>43822</v>
      </c>
      <c r="Q118" s="26">
        <v>43822</v>
      </c>
    </row>
    <row r="119" spans="2:17" ht="18" customHeight="1">
      <c r="B119" s="812">
        <f t="shared" si="10"/>
        <v>90</v>
      </c>
      <c r="C119" s="170" t="s">
        <v>531</v>
      </c>
      <c r="D119" s="170" t="s">
        <v>531</v>
      </c>
      <c r="E119" s="183" t="s">
        <v>1425</v>
      </c>
      <c r="F119" s="166">
        <v>2</v>
      </c>
      <c r="G119" s="166">
        <v>200</v>
      </c>
      <c r="H119" s="24">
        <f t="shared" si="9"/>
        <v>400</v>
      </c>
      <c r="I119" s="179"/>
      <c r="J119" s="183" t="s">
        <v>640</v>
      </c>
      <c r="K119" s="626"/>
      <c r="L119" s="637"/>
      <c r="M119" s="32">
        <v>43808</v>
      </c>
      <c r="N119" s="625"/>
      <c r="O119" s="32"/>
      <c r="P119" s="624">
        <v>43822</v>
      </c>
      <c r="Q119" s="26">
        <v>43822</v>
      </c>
    </row>
    <row r="120" spans="2:17" ht="18" customHeight="1">
      <c r="B120" s="812">
        <f t="shared" si="10"/>
        <v>91</v>
      </c>
      <c r="C120" s="819" t="s">
        <v>531</v>
      </c>
      <c r="D120" s="819" t="s">
        <v>531</v>
      </c>
      <c r="E120" s="827" t="s">
        <v>878</v>
      </c>
      <c r="F120" s="822"/>
      <c r="G120" s="823">
        <v>940</v>
      </c>
      <c r="H120" s="842">
        <f t="shared" si="9"/>
        <v>0</v>
      </c>
      <c r="I120" s="843"/>
      <c r="J120" s="837" t="s">
        <v>879</v>
      </c>
      <c r="K120" s="797" t="s">
        <v>1366</v>
      </c>
      <c r="L120" s="637"/>
      <c r="M120" s="624"/>
      <c r="N120" s="625"/>
      <c r="O120" s="32"/>
      <c r="P120" s="826"/>
      <c r="Q120" s="639"/>
    </row>
    <row r="121" spans="2:17" ht="18" customHeight="1">
      <c r="B121" s="812">
        <f t="shared" si="10"/>
        <v>92</v>
      </c>
      <c r="C121" s="844" t="s">
        <v>531</v>
      </c>
      <c r="D121" s="844" t="s">
        <v>531</v>
      </c>
      <c r="E121" s="792" t="s">
        <v>1426</v>
      </c>
      <c r="F121" s="845"/>
      <c r="G121" s="846">
        <v>570</v>
      </c>
      <c r="H121" s="846">
        <f t="shared" si="9"/>
        <v>0</v>
      </c>
      <c r="I121" s="847"/>
      <c r="J121" s="792" t="s">
        <v>1427</v>
      </c>
      <c r="K121" s="797" t="s">
        <v>1366</v>
      </c>
      <c r="L121" s="637"/>
      <c r="M121" s="624"/>
      <c r="N121" s="625"/>
      <c r="O121" s="32"/>
      <c r="P121" s="826"/>
      <c r="Q121" s="639"/>
    </row>
    <row r="122" spans="2:17" ht="18" customHeight="1">
      <c r="B122" s="812">
        <f t="shared" si="10"/>
        <v>93</v>
      </c>
      <c r="C122" s="208" t="s">
        <v>531</v>
      </c>
      <c r="D122" s="208" t="s">
        <v>531</v>
      </c>
      <c r="E122" s="245" t="s">
        <v>1428</v>
      </c>
      <c r="F122" s="44">
        <v>1</v>
      </c>
      <c r="G122" s="40">
        <v>2008</v>
      </c>
      <c r="H122" s="848">
        <f>F122*G122</f>
        <v>2008</v>
      </c>
      <c r="I122" s="167"/>
      <c r="J122" s="211" t="s">
        <v>1429</v>
      </c>
      <c r="K122" s="626"/>
      <c r="L122" s="637"/>
      <c r="M122" s="32">
        <v>43808</v>
      </c>
      <c r="N122" s="625"/>
      <c r="O122" s="32"/>
      <c r="P122" s="624">
        <v>43822</v>
      </c>
      <c r="Q122" s="26">
        <v>43822</v>
      </c>
    </row>
    <row r="123" spans="2:17" ht="18" customHeight="1">
      <c r="B123" s="812">
        <f t="shared" si="10"/>
        <v>94</v>
      </c>
      <c r="C123" s="21" t="s">
        <v>531</v>
      </c>
      <c r="D123" s="21" t="s">
        <v>531</v>
      </c>
      <c r="E123" s="211" t="s">
        <v>1430</v>
      </c>
      <c r="F123" s="44">
        <v>1</v>
      </c>
      <c r="G123" s="40">
        <v>3480</v>
      </c>
      <c r="H123" s="42">
        <f>F123*G123</f>
        <v>3480</v>
      </c>
      <c r="I123" s="167"/>
      <c r="J123" s="31" t="s">
        <v>1431</v>
      </c>
      <c r="K123" s="626"/>
      <c r="L123" s="637"/>
      <c r="M123" s="32">
        <v>43808</v>
      </c>
      <c r="N123" s="625"/>
      <c r="O123" s="32"/>
      <c r="P123" s="624">
        <v>43822</v>
      </c>
      <c r="Q123" s="26">
        <v>43822</v>
      </c>
    </row>
    <row r="124" spans="2:17" ht="18" customHeight="1">
      <c r="B124" s="812">
        <f t="shared" si="10"/>
        <v>95</v>
      </c>
      <c r="C124" s="508" t="s">
        <v>531</v>
      </c>
      <c r="D124" s="849" t="s">
        <v>531</v>
      </c>
      <c r="E124" s="75" t="s">
        <v>889</v>
      </c>
      <c r="F124" s="257">
        <v>7</v>
      </c>
      <c r="G124" s="732">
        <v>72</v>
      </c>
      <c r="H124" s="848">
        <f t="shared" ref="H124:H126" si="11">F124*G124</f>
        <v>504</v>
      </c>
      <c r="I124" s="329"/>
      <c r="J124" s="31" t="s">
        <v>890</v>
      </c>
      <c r="K124" s="626"/>
      <c r="L124" s="637"/>
      <c r="M124" s="32">
        <v>43808</v>
      </c>
      <c r="N124" s="625"/>
      <c r="O124" s="32"/>
      <c r="P124" s="624">
        <v>43822</v>
      </c>
      <c r="Q124" s="26">
        <v>43822</v>
      </c>
    </row>
    <row r="125" spans="2:17" ht="18" customHeight="1">
      <c r="B125" s="812">
        <f t="shared" si="10"/>
        <v>96</v>
      </c>
      <c r="C125" s="21" t="s">
        <v>531</v>
      </c>
      <c r="D125" s="21" t="s">
        <v>531</v>
      </c>
      <c r="E125" s="31" t="s">
        <v>893</v>
      </c>
      <c r="F125" s="22">
        <v>1</v>
      </c>
      <c r="G125" s="24">
        <v>860</v>
      </c>
      <c r="H125" s="24">
        <f t="shared" si="11"/>
        <v>860</v>
      </c>
      <c r="I125" s="167"/>
      <c r="J125" s="30" t="s">
        <v>894</v>
      </c>
      <c r="K125" s="626"/>
      <c r="L125" s="637"/>
      <c r="M125" s="32">
        <v>43808</v>
      </c>
      <c r="N125" s="625"/>
      <c r="O125" s="32"/>
      <c r="P125" s="624">
        <v>43822</v>
      </c>
      <c r="Q125" s="26">
        <v>43822</v>
      </c>
    </row>
    <row r="126" spans="2:17" ht="18" customHeight="1">
      <c r="B126" s="812">
        <f t="shared" si="10"/>
        <v>97</v>
      </c>
      <c r="C126" s="21" t="s">
        <v>531</v>
      </c>
      <c r="D126" s="21" t="s">
        <v>531</v>
      </c>
      <c r="E126" s="31" t="s">
        <v>895</v>
      </c>
      <c r="F126" s="22">
        <v>2</v>
      </c>
      <c r="G126" s="24">
        <v>443</v>
      </c>
      <c r="H126" s="24">
        <f t="shared" si="11"/>
        <v>886</v>
      </c>
      <c r="I126" s="167"/>
      <c r="J126" s="30" t="s">
        <v>896</v>
      </c>
      <c r="K126" s="626"/>
      <c r="L126" s="637"/>
      <c r="M126" s="32">
        <v>43808</v>
      </c>
      <c r="N126" s="625"/>
      <c r="O126" s="32"/>
      <c r="P126" s="624">
        <v>43822</v>
      </c>
      <c r="Q126" s="26">
        <v>43822</v>
      </c>
    </row>
    <row r="127" spans="2:17" ht="18" customHeight="1">
      <c r="B127" s="812">
        <f>+B126+1</f>
        <v>98</v>
      </c>
      <c r="C127" s="21" t="s">
        <v>531</v>
      </c>
      <c r="D127" s="21" t="s">
        <v>531</v>
      </c>
      <c r="E127" s="850" t="s">
        <v>910</v>
      </c>
      <c r="F127" s="44">
        <v>3</v>
      </c>
      <c r="G127" s="40">
        <v>229</v>
      </c>
      <c r="H127" s="42">
        <f>F127*G127</f>
        <v>687</v>
      </c>
      <c r="I127" s="167"/>
      <c r="J127" s="31" t="s">
        <v>1432</v>
      </c>
      <c r="K127" s="626"/>
      <c r="L127" s="637"/>
      <c r="M127" s="32">
        <v>43808</v>
      </c>
      <c r="N127" s="625"/>
      <c r="O127" s="32"/>
      <c r="P127" s="624">
        <v>43822</v>
      </c>
      <c r="Q127" s="26">
        <v>43822</v>
      </c>
    </row>
    <row r="128" spans="2:17" ht="15.6" customHeight="1">
      <c r="B128" s="812">
        <f t="shared" si="10"/>
        <v>99</v>
      </c>
      <c r="C128" s="665" t="s">
        <v>577</v>
      </c>
      <c r="D128" s="665" t="s">
        <v>577</v>
      </c>
      <c r="E128" s="635" t="s">
        <v>1433</v>
      </c>
      <c r="F128" s="634">
        <v>2</v>
      </c>
      <c r="G128" s="627">
        <v>455</v>
      </c>
      <c r="H128" s="627">
        <f t="shared" ref="H128:H133" si="12">F128*G128</f>
        <v>910</v>
      </c>
      <c r="I128" s="628"/>
      <c r="J128" s="651" t="s">
        <v>1434</v>
      </c>
      <c r="K128" s="626"/>
      <c r="L128" s="637"/>
      <c r="M128" s="32">
        <v>43808</v>
      </c>
      <c r="N128" s="625"/>
      <c r="O128" s="625"/>
      <c r="P128" s="624">
        <v>43822</v>
      </c>
      <c r="Q128" s="26">
        <v>43822</v>
      </c>
    </row>
    <row r="129" spans="2:17" ht="15.6" customHeight="1">
      <c r="B129" s="812">
        <f t="shared" si="10"/>
        <v>100</v>
      </c>
      <c r="C129" s="665" t="s">
        <v>577</v>
      </c>
      <c r="D129" s="665" t="s">
        <v>577</v>
      </c>
      <c r="E129" s="636" t="s">
        <v>1435</v>
      </c>
      <c r="F129" s="634">
        <v>2</v>
      </c>
      <c r="G129" s="634">
        <v>250</v>
      </c>
      <c r="H129" s="627">
        <f t="shared" si="12"/>
        <v>500</v>
      </c>
      <c r="I129" s="629"/>
      <c r="J129" s="636" t="s">
        <v>1436</v>
      </c>
      <c r="K129" s="626"/>
      <c r="L129" s="637"/>
      <c r="M129" s="32">
        <v>43808</v>
      </c>
      <c r="N129" s="625"/>
      <c r="O129" s="625"/>
      <c r="P129" s="624">
        <v>43822</v>
      </c>
      <c r="Q129" s="26">
        <v>43822</v>
      </c>
    </row>
    <row r="130" spans="2:17" ht="18" customHeight="1">
      <c r="B130" s="812">
        <f t="shared" si="10"/>
        <v>101</v>
      </c>
      <c r="C130" s="844" t="s">
        <v>531</v>
      </c>
      <c r="D130" s="844" t="s">
        <v>531</v>
      </c>
      <c r="E130" s="792" t="s">
        <v>929</v>
      </c>
      <c r="F130" s="845"/>
      <c r="G130" s="846">
        <v>830</v>
      </c>
      <c r="H130" s="842">
        <f t="shared" si="12"/>
        <v>0</v>
      </c>
      <c r="I130" s="847"/>
      <c r="J130" s="838" t="s">
        <v>1437</v>
      </c>
      <c r="K130" s="797" t="s">
        <v>1366</v>
      </c>
      <c r="L130" s="22"/>
      <c r="M130" s="32"/>
      <c r="N130" s="31"/>
      <c r="O130" s="22"/>
      <c r="P130" s="32"/>
      <c r="Q130" s="26"/>
    </row>
    <row r="131" spans="2:17" ht="18" customHeight="1">
      <c r="B131" s="812">
        <f t="shared" si="10"/>
        <v>102</v>
      </c>
      <c r="C131" s="582" t="s">
        <v>531</v>
      </c>
      <c r="D131" s="582" t="s">
        <v>531</v>
      </c>
      <c r="E131" s="330" t="s">
        <v>1035</v>
      </c>
      <c r="F131" s="257">
        <v>6</v>
      </c>
      <c r="G131" s="732">
        <v>270</v>
      </c>
      <c r="H131" s="782">
        <f t="shared" si="12"/>
        <v>1620</v>
      </c>
      <c r="I131" s="329"/>
      <c r="J131" s="330" t="s">
        <v>1421</v>
      </c>
      <c r="K131" s="31"/>
      <c r="L131" s="22"/>
      <c r="M131" s="32">
        <v>43808</v>
      </c>
      <c r="N131" s="31"/>
      <c r="O131" s="22"/>
      <c r="P131" s="624">
        <v>43822</v>
      </c>
      <c r="Q131" s="26">
        <v>43822</v>
      </c>
    </row>
    <row r="132" spans="2:17" ht="18" customHeight="1">
      <c r="B132" s="812">
        <f t="shared" si="10"/>
        <v>103</v>
      </c>
      <c r="C132" s="582" t="s">
        <v>531</v>
      </c>
      <c r="D132" s="582" t="s">
        <v>531</v>
      </c>
      <c r="E132" s="330" t="s">
        <v>1438</v>
      </c>
      <c r="F132" s="257">
        <v>2</v>
      </c>
      <c r="G132" s="732">
        <v>270</v>
      </c>
      <c r="H132" s="782">
        <f t="shared" si="12"/>
        <v>540</v>
      </c>
      <c r="I132" s="329"/>
      <c r="J132" s="330" t="s">
        <v>1439</v>
      </c>
      <c r="K132" s="31"/>
      <c r="L132" s="22"/>
      <c r="M132" s="32">
        <v>43808</v>
      </c>
      <c r="N132" s="31"/>
      <c r="O132" s="22"/>
      <c r="P132" s="624">
        <v>43822</v>
      </c>
      <c r="Q132" s="26">
        <v>43822</v>
      </c>
    </row>
    <row r="133" spans="2:17" ht="18" customHeight="1">
      <c r="B133" s="812">
        <f t="shared" si="10"/>
        <v>104</v>
      </c>
      <c r="C133" s="21" t="s">
        <v>531</v>
      </c>
      <c r="D133" s="21" t="s">
        <v>531</v>
      </c>
      <c r="E133" s="157" t="s">
        <v>788</v>
      </c>
      <c r="F133" s="158">
        <v>10</v>
      </c>
      <c r="G133" s="24">
        <v>23</v>
      </c>
      <c r="H133" s="24">
        <f t="shared" si="12"/>
        <v>230</v>
      </c>
      <c r="I133" s="36"/>
      <c r="J133" s="30" t="s">
        <v>789</v>
      </c>
      <c r="K133" s="31"/>
      <c r="L133" s="22"/>
      <c r="M133" s="32">
        <v>43808</v>
      </c>
      <c r="N133" s="31"/>
      <c r="O133" s="22"/>
      <c r="P133" s="624">
        <v>43822</v>
      </c>
      <c r="Q133" s="26">
        <v>43822</v>
      </c>
    </row>
    <row r="134" spans="2:17" ht="18" customHeight="1">
      <c r="B134" s="812">
        <f t="shared" si="10"/>
        <v>105</v>
      </c>
      <c r="C134" s="621" t="s">
        <v>577</v>
      </c>
      <c r="D134" s="621" t="s">
        <v>577</v>
      </c>
      <c r="E134" s="635" t="s">
        <v>1440</v>
      </c>
      <c r="F134" s="634">
        <v>10</v>
      </c>
      <c r="G134" s="627">
        <v>29</v>
      </c>
      <c r="H134" s="627">
        <f>F134*G134</f>
        <v>290</v>
      </c>
      <c r="I134" s="628"/>
      <c r="J134" s="651" t="s">
        <v>1441</v>
      </c>
      <c r="K134" s="31"/>
      <c r="L134" s="22"/>
      <c r="M134" s="32">
        <v>43808</v>
      </c>
      <c r="N134" s="31"/>
      <c r="O134" s="22"/>
      <c r="P134" s="624">
        <v>43822</v>
      </c>
      <c r="Q134" s="26">
        <v>43822</v>
      </c>
    </row>
    <row r="135" spans="2:17" ht="18" customHeight="1">
      <c r="B135" s="812">
        <f t="shared" si="10"/>
        <v>106</v>
      </c>
      <c r="C135" s="822" t="s">
        <v>577</v>
      </c>
      <c r="D135" s="822" t="s">
        <v>577</v>
      </c>
      <c r="E135" s="851" t="s">
        <v>1276</v>
      </c>
      <c r="F135" s="846"/>
      <c r="G135" s="828">
        <v>622</v>
      </c>
      <c r="H135" s="846">
        <v>622</v>
      </c>
      <c r="I135" s="852"/>
      <c r="J135" s="853" t="s">
        <v>1277</v>
      </c>
      <c r="K135" s="797" t="s">
        <v>1366</v>
      </c>
      <c r="L135" s="22"/>
      <c r="M135" s="32"/>
      <c r="N135" s="31"/>
      <c r="O135" s="22"/>
      <c r="P135" s="32"/>
      <c r="Q135" s="26"/>
    </row>
    <row r="136" spans="2:17" ht="18" customHeight="1">
      <c r="B136" s="812">
        <f t="shared" si="10"/>
        <v>107</v>
      </c>
      <c r="C136" s="621" t="s">
        <v>577</v>
      </c>
      <c r="D136" s="621" t="s">
        <v>577</v>
      </c>
      <c r="E136" s="250" t="s">
        <v>1442</v>
      </c>
      <c r="F136" s="727">
        <v>1</v>
      </c>
      <c r="G136" s="728">
        <v>2196</v>
      </c>
      <c r="H136" s="627">
        <f>F136*G136</f>
        <v>2196</v>
      </c>
      <c r="I136" s="730"/>
      <c r="J136" s="731" t="s">
        <v>1443</v>
      </c>
      <c r="K136" s="31"/>
      <c r="L136" s="22"/>
      <c r="M136" s="32">
        <v>43808</v>
      </c>
      <c r="N136" s="31"/>
      <c r="O136" s="22"/>
      <c r="P136" s="624">
        <v>43822</v>
      </c>
      <c r="Q136" s="26">
        <v>43822</v>
      </c>
    </row>
    <row r="137" spans="2:17" ht="18" customHeight="1">
      <c r="B137" s="812">
        <f t="shared" si="10"/>
        <v>108</v>
      </c>
      <c r="C137" s="22"/>
      <c r="D137" s="22"/>
      <c r="E137" s="726"/>
      <c r="F137" s="727"/>
      <c r="G137" s="728"/>
      <c r="H137" s="732"/>
      <c r="I137" s="730"/>
      <c r="J137" s="731"/>
      <c r="K137" s="31"/>
      <c r="L137" s="22"/>
      <c r="M137" s="32"/>
      <c r="N137" s="31"/>
      <c r="O137" s="22"/>
      <c r="P137" s="32"/>
      <c r="Q137" s="26"/>
    </row>
    <row r="138" spans="2:17" ht="18" customHeight="1">
      <c r="B138" s="634"/>
      <c r="C138" s="22"/>
      <c r="D138" s="22"/>
      <c r="E138" s="734"/>
      <c r="F138" s="735"/>
      <c r="G138" s="854"/>
      <c r="H138" s="24"/>
      <c r="I138" s="736"/>
      <c r="J138" s="734"/>
      <c r="K138" s="31"/>
      <c r="L138" s="22"/>
      <c r="M138" s="22"/>
      <c r="N138" s="31"/>
      <c r="O138" s="22"/>
      <c r="P138" s="106"/>
      <c r="Q138" s="106"/>
    </row>
    <row r="139" spans="2:17" ht="18" customHeight="1">
      <c r="B139" s="622"/>
      <c r="C139" s="621"/>
      <c r="D139" s="621"/>
      <c r="E139" s="771">
        <f>SUM(H89:H138)</f>
        <v>93919</v>
      </c>
      <c r="F139" s="772"/>
      <c r="G139" s="772"/>
      <c r="H139" s="773"/>
      <c r="I139" s="628"/>
      <c r="J139" s="651"/>
      <c r="K139" s="626"/>
      <c r="L139" s="637"/>
      <c r="M139" s="624"/>
      <c r="N139" s="625"/>
      <c r="O139" s="625"/>
      <c r="P139" s="624"/>
      <c r="Q139" s="639"/>
    </row>
    <row r="140" spans="2:17" ht="18" customHeight="1">
      <c r="B140" s="622"/>
      <c r="C140" s="621"/>
      <c r="D140" s="621"/>
      <c r="E140" s="636"/>
      <c r="F140" s="634"/>
      <c r="G140" s="634"/>
      <c r="H140" s="627"/>
      <c r="I140" s="623"/>
      <c r="J140" s="636"/>
      <c r="K140" s="626"/>
      <c r="L140" s="637"/>
      <c r="M140" s="624"/>
      <c r="N140" s="625"/>
      <c r="O140" s="625"/>
      <c r="P140" s="624"/>
      <c r="Q140" s="639"/>
    </row>
    <row r="141" spans="2:17" ht="18" customHeight="1">
      <c r="B141" s="622"/>
      <c r="C141" s="622"/>
      <c r="D141" s="622"/>
      <c r="E141" s="626" t="s">
        <v>1279</v>
      </c>
      <c r="F141" s="627"/>
      <c r="G141" s="627"/>
      <c r="H141" s="627">
        <f>F141*G141</f>
        <v>0</v>
      </c>
      <c r="I141" s="629"/>
      <c r="J141" s="636" t="s">
        <v>1280</v>
      </c>
      <c r="K141" s="655"/>
      <c r="L141" s="622"/>
      <c r="M141" s="624"/>
      <c r="N141" s="655"/>
      <c r="O141" s="622"/>
      <c r="P141" s="624"/>
      <c r="Q141" s="639"/>
    </row>
    <row r="142" spans="2:17" ht="18" customHeight="1">
      <c r="B142" s="622"/>
      <c r="C142" s="621"/>
      <c r="D142" s="621"/>
      <c r="E142" s="626" t="s">
        <v>1280</v>
      </c>
      <c r="F142" s="627"/>
      <c r="G142" s="627">
        <v>5000</v>
      </c>
      <c r="H142" s="627">
        <f>F142*G142</f>
        <v>0</v>
      </c>
      <c r="I142" s="629"/>
      <c r="J142" s="636" t="s">
        <v>1281</v>
      </c>
      <c r="K142" s="655"/>
      <c r="L142" s="622"/>
      <c r="M142" s="624"/>
      <c r="N142" s="655"/>
      <c r="O142" s="622"/>
      <c r="P142" s="624"/>
      <c r="Q142" s="625"/>
    </row>
    <row r="143" spans="2:17" ht="18" customHeight="1">
      <c r="B143" s="622"/>
      <c r="C143" s="621"/>
      <c r="D143" s="621"/>
      <c r="E143" s="626" t="s">
        <v>1281</v>
      </c>
      <c r="F143" s="627"/>
      <c r="G143" s="627"/>
      <c r="H143" s="627">
        <f>F143*G143</f>
        <v>0</v>
      </c>
      <c r="I143" s="629"/>
      <c r="J143" s="637"/>
      <c r="K143" s="655"/>
      <c r="L143" s="622"/>
      <c r="M143" s="622"/>
      <c r="N143" s="655"/>
      <c r="O143" s="622"/>
      <c r="P143" s="625"/>
      <c r="Q143" s="625"/>
    </row>
    <row r="144" spans="2:17" ht="18" customHeight="1">
      <c r="B144" s="622"/>
      <c r="C144" s="621"/>
      <c r="D144" s="621"/>
      <c r="E144" s="855"/>
      <c r="F144" s="856"/>
      <c r="G144" s="856"/>
      <c r="H144" s="857"/>
      <c r="I144" s="628"/>
      <c r="J144" s="651"/>
    </row>
    <row r="145" ht="18" customHeight="1"/>
    <row r="146" ht="18" customHeight="1"/>
    <row r="147" ht="18" customHeight="1"/>
  </sheetData>
  <autoFilter ref="B8:O147" xr:uid="{00000000-0009-0000-0000-000003000000}"/>
  <mergeCells count="15">
    <mergeCell ref="C88:E88"/>
    <mergeCell ref="E139:H139"/>
    <mergeCell ref="E144:H144"/>
    <mergeCell ref="B6:D6"/>
    <mergeCell ref="B10:E10"/>
    <mergeCell ref="E50:H50"/>
    <mergeCell ref="C53:E53"/>
    <mergeCell ref="E64:H64"/>
    <mergeCell ref="C69:E69"/>
    <mergeCell ref="B2:D2"/>
    <mergeCell ref="G2:I2"/>
    <mergeCell ref="B3:D3"/>
    <mergeCell ref="B4:D4"/>
    <mergeCell ref="G4:J5"/>
    <mergeCell ref="B5:D5"/>
  </mergeCells>
  <phoneticPr fontId="4"/>
  <dataValidations count="2">
    <dataValidation imeMode="hiragana" allowBlank="1" showInputMessage="1" showErrorMessage="1" sqref="J133 J73:J74 J138 J40 J46:J48" xr:uid="{0CF82A43-5DE8-446E-AE27-8B451DF863EE}"/>
    <dataValidation allowBlank="1" showInputMessage="1" showErrorMessage="1" sqref="J26:J27 J32:J35 J49:J51" xr:uid="{F899C963-CBA9-4ACD-AEAA-E3E6C01F2DFD}"/>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3E1B1-CDC6-4A0A-874C-9FED34B121F3}">
  <dimension ref="B2:Q34"/>
  <sheetViews>
    <sheetView zoomScale="85" zoomScaleNormal="85" workbookViewId="0">
      <pane xSplit="10" ySplit="8" topLeftCell="K9" activePane="bottomRight" state="frozen"/>
      <selection pane="topRight" activeCell="K1" sqref="K1"/>
      <selection pane="bottomLeft" activeCell="A9" sqref="A9"/>
      <selection pane="bottomRight" activeCell="C24" sqref="C24"/>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1444</v>
      </c>
      <c r="G2" s="4" t="s">
        <v>2</v>
      </c>
      <c r="H2" s="5"/>
      <c r="I2" s="6"/>
      <c r="J2" s="7">
        <f>SUM(H:H)</f>
        <v>60468</v>
      </c>
    </row>
    <row r="3" spans="2:17" ht="20.100000000000001" customHeight="1">
      <c r="B3" s="1" t="s">
        <v>3</v>
      </c>
      <c r="C3" s="1"/>
      <c r="D3" s="1"/>
      <c r="E3" s="98" t="s">
        <v>1445</v>
      </c>
    </row>
    <row r="4" spans="2:17" ht="20.100000000000001" customHeight="1">
      <c r="B4" s="1" t="s">
        <v>5</v>
      </c>
      <c r="C4" s="1"/>
      <c r="D4" s="1"/>
      <c r="E4" s="98">
        <v>173782</v>
      </c>
    </row>
    <row r="5" spans="2:17" ht="20.100000000000001" customHeight="1">
      <c r="B5" s="1" t="s">
        <v>6</v>
      </c>
      <c r="C5" s="1"/>
      <c r="D5" s="1"/>
      <c r="E5" s="102">
        <v>43817</v>
      </c>
    </row>
    <row r="6" spans="2:17" ht="20.100000000000001" customHeight="1">
      <c r="B6" s="1" t="s">
        <v>7</v>
      </c>
      <c r="C6" s="1"/>
      <c r="D6" s="1"/>
      <c r="E6" s="102">
        <v>43836</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F9*G9</f>
        <v>0</v>
      </c>
      <c r="I9" s="167"/>
      <c r="J9" s="30"/>
      <c r="K9" s="30"/>
      <c r="L9" s="22"/>
      <c r="M9" s="25"/>
      <c r="N9" s="21"/>
      <c r="O9" s="22"/>
      <c r="P9" s="25"/>
      <c r="Q9" s="26"/>
    </row>
    <row r="10" spans="2:17" s="9" customFormat="1" ht="19.7" customHeight="1">
      <c r="B10" s="21"/>
      <c r="C10" s="21"/>
      <c r="D10" s="21"/>
      <c r="E10" s="75"/>
      <c r="F10" s="22"/>
      <c r="G10" s="266">
        <v>0</v>
      </c>
      <c r="H10" s="266">
        <f t="shared" ref="H10:H33" si="0">F10*G10</f>
        <v>0</v>
      </c>
      <c r="I10" s="167"/>
      <c r="J10" s="31"/>
      <c r="K10" s="22"/>
      <c r="L10" s="22"/>
      <c r="M10" s="25"/>
      <c r="N10" s="21"/>
      <c r="O10" s="22"/>
      <c r="P10" s="25"/>
      <c r="Q10" s="26"/>
    </row>
    <row r="11" spans="2:17" s="9" customFormat="1" ht="19.7" customHeight="1">
      <c r="B11" s="21">
        <v>16</v>
      </c>
      <c r="C11" s="582" t="s">
        <v>531</v>
      </c>
      <c r="D11" s="582" t="s">
        <v>531</v>
      </c>
      <c r="E11" s="245" t="s">
        <v>1446</v>
      </c>
      <c r="F11" s="858">
        <v>1</v>
      </c>
      <c r="G11" s="215">
        <v>18970</v>
      </c>
      <c r="H11" s="859">
        <f>F11*G11</f>
        <v>18970</v>
      </c>
      <c r="I11" s="860"/>
      <c r="J11" s="76" t="s">
        <v>1447</v>
      </c>
      <c r="K11" s="22"/>
      <c r="L11" s="22"/>
      <c r="M11" s="25">
        <v>43809</v>
      </c>
      <c r="N11" s="21"/>
      <c r="O11" s="22"/>
      <c r="P11" s="25">
        <v>43817</v>
      </c>
      <c r="Q11" s="26">
        <v>43817</v>
      </c>
    </row>
    <row r="12" spans="2:17" s="9" customFormat="1" ht="19.7" customHeight="1">
      <c r="B12" s="21">
        <v>16</v>
      </c>
      <c r="C12" s="582" t="s">
        <v>531</v>
      </c>
      <c r="D12" s="582" t="s">
        <v>531</v>
      </c>
      <c r="E12" s="245" t="s">
        <v>1448</v>
      </c>
      <c r="F12" s="858">
        <v>1</v>
      </c>
      <c r="G12" s="215">
        <v>1540</v>
      </c>
      <c r="H12" s="859">
        <f t="shared" si="0"/>
        <v>1540</v>
      </c>
      <c r="I12" s="860"/>
      <c r="J12" s="76" t="s">
        <v>1449</v>
      </c>
      <c r="K12" s="22"/>
      <c r="L12" s="22"/>
      <c r="M12" s="25">
        <v>43809</v>
      </c>
      <c r="N12" s="21"/>
      <c r="O12" s="22"/>
      <c r="P12" s="25">
        <v>43817</v>
      </c>
      <c r="Q12" s="26">
        <v>43817</v>
      </c>
    </row>
    <row r="13" spans="2:17" s="9" customFormat="1" ht="19.7" customHeight="1">
      <c r="B13" s="21">
        <v>16</v>
      </c>
      <c r="C13" s="582" t="s">
        <v>531</v>
      </c>
      <c r="D13" s="582" t="s">
        <v>531</v>
      </c>
      <c r="E13" s="245" t="s">
        <v>1450</v>
      </c>
      <c r="F13" s="858">
        <v>2</v>
      </c>
      <c r="G13" s="215">
        <v>260</v>
      </c>
      <c r="H13" s="859">
        <f t="shared" si="0"/>
        <v>520</v>
      </c>
      <c r="I13" s="860"/>
      <c r="J13" s="76" t="s">
        <v>1451</v>
      </c>
      <c r="K13" s="22"/>
      <c r="L13" s="22"/>
      <c r="M13" s="25">
        <v>43809</v>
      </c>
      <c r="N13" s="21"/>
      <c r="O13" s="22"/>
      <c r="P13" s="25">
        <v>43817</v>
      </c>
      <c r="Q13" s="26">
        <v>43817</v>
      </c>
    </row>
    <row r="14" spans="2:17" s="9" customFormat="1" ht="19.7" customHeight="1">
      <c r="B14" s="21">
        <v>16</v>
      </c>
      <c r="C14" s="582" t="s">
        <v>531</v>
      </c>
      <c r="D14" s="582" t="s">
        <v>531</v>
      </c>
      <c r="E14" s="245" t="s">
        <v>671</v>
      </c>
      <c r="F14" s="858">
        <v>12</v>
      </c>
      <c r="G14" s="215">
        <v>147</v>
      </c>
      <c r="H14" s="859">
        <f t="shared" si="0"/>
        <v>1764</v>
      </c>
      <c r="I14" s="860"/>
      <c r="J14" s="76" t="s">
        <v>1452</v>
      </c>
      <c r="K14" s="22"/>
      <c r="L14" s="22"/>
      <c r="M14" s="25">
        <v>43809</v>
      </c>
      <c r="N14" s="21"/>
      <c r="O14" s="22"/>
      <c r="P14" s="25">
        <v>43817</v>
      </c>
      <c r="Q14" s="26">
        <v>43817</v>
      </c>
    </row>
    <row r="15" spans="2:17" s="9" customFormat="1" ht="19.7" customHeight="1">
      <c r="B15" s="21">
        <v>16</v>
      </c>
      <c r="C15" s="582" t="s">
        <v>531</v>
      </c>
      <c r="D15" s="582" t="s">
        <v>531</v>
      </c>
      <c r="E15" s="245" t="s">
        <v>1453</v>
      </c>
      <c r="F15" s="858">
        <v>2</v>
      </c>
      <c r="G15" s="215">
        <v>340</v>
      </c>
      <c r="H15" s="859">
        <f t="shared" si="0"/>
        <v>680</v>
      </c>
      <c r="I15" s="860"/>
      <c r="J15" s="76" t="s">
        <v>1454</v>
      </c>
      <c r="K15" s="22"/>
      <c r="L15" s="22"/>
      <c r="M15" s="25">
        <v>43809</v>
      </c>
      <c r="N15" s="21"/>
      <c r="O15" s="22"/>
      <c r="P15" s="25">
        <v>43817</v>
      </c>
      <c r="Q15" s="26">
        <v>43817</v>
      </c>
    </row>
    <row r="16" spans="2:17" s="9" customFormat="1" ht="19.7" customHeight="1">
      <c r="B16" s="21">
        <v>16</v>
      </c>
      <c r="C16" s="582" t="s">
        <v>531</v>
      </c>
      <c r="D16" s="582" t="s">
        <v>531</v>
      </c>
      <c r="E16" s="245" t="s">
        <v>1455</v>
      </c>
      <c r="F16" s="858">
        <v>10</v>
      </c>
      <c r="G16" s="215">
        <v>33</v>
      </c>
      <c r="H16" s="859">
        <f t="shared" si="0"/>
        <v>330</v>
      </c>
      <c r="I16" s="860"/>
      <c r="J16" s="76" t="s">
        <v>1456</v>
      </c>
      <c r="K16" s="22"/>
      <c r="L16" s="22"/>
      <c r="M16" s="25">
        <v>43809</v>
      </c>
      <c r="N16" s="21"/>
      <c r="O16" s="22"/>
      <c r="P16" s="25">
        <v>43817</v>
      </c>
      <c r="Q16" s="26">
        <v>43817</v>
      </c>
    </row>
    <row r="17" spans="2:17" s="9" customFormat="1" ht="19.7" customHeight="1">
      <c r="B17" s="21">
        <v>16</v>
      </c>
      <c r="C17" s="582" t="s">
        <v>531</v>
      </c>
      <c r="D17" s="582" t="s">
        <v>531</v>
      </c>
      <c r="E17" s="245" t="s">
        <v>1457</v>
      </c>
      <c r="F17" s="858">
        <v>4</v>
      </c>
      <c r="G17" s="215">
        <v>190</v>
      </c>
      <c r="H17" s="859">
        <f t="shared" si="0"/>
        <v>760</v>
      </c>
      <c r="I17" s="860"/>
      <c r="J17" s="76" t="s">
        <v>695</v>
      </c>
      <c r="K17" s="22"/>
      <c r="L17" s="22"/>
      <c r="M17" s="25">
        <v>43809</v>
      </c>
      <c r="N17" s="21"/>
      <c r="O17" s="22"/>
      <c r="P17" s="25">
        <v>43817</v>
      </c>
      <c r="Q17" s="26">
        <v>43817</v>
      </c>
    </row>
    <row r="18" spans="2:17" s="9" customFormat="1" ht="19.7" customHeight="1">
      <c r="B18" s="21">
        <v>16</v>
      </c>
      <c r="C18" s="582" t="s">
        <v>1458</v>
      </c>
      <c r="D18" s="582" t="s">
        <v>531</v>
      </c>
      <c r="E18" s="75" t="s">
        <v>1459</v>
      </c>
      <c r="F18" s="22">
        <v>4</v>
      </c>
      <c r="G18" s="266">
        <v>57</v>
      </c>
      <c r="H18" s="266">
        <f t="shared" si="0"/>
        <v>228</v>
      </c>
      <c r="I18" s="167"/>
      <c r="J18" s="76" t="s">
        <v>1460</v>
      </c>
      <c r="K18" s="22"/>
      <c r="L18" s="22"/>
      <c r="M18" s="25">
        <v>43809</v>
      </c>
      <c r="N18" s="21"/>
      <c r="O18" s="22"/>
      <c r="P18" s="25">
        <v>43817</v>
      </c>
      <c r="Q18" s="26">
        <v>43817</v>
      </c>
    </row>
    <row r="19" spans="2:17" s="9" customFormat="1" ht="19.7" customHeight="1">
      <c r="B19" s="21">
        <v>16</v>
      </c>
      <c r="C19" s="582" t="s">
        <v>531</v>
      </c>
      <c r="D19" s="582" t="s">
        <v>531</v>
      </c>
      <c r="E19" s="75" t="s">
        <v>1461</v>
      </c>
      <c r="F19" s="22">
        <v>1</v>
      </c>
      <c r="G19" s="266">
        <v>9822</v>
      </c>
      <c r="H19" s="266">
        <f t="shared" si="0"/>
        <v>9822</v>
      </c>
      <c r="I19" s="167"/>
      <c r="J19" s="31" t="s">
        <v>1462</v>
      </c>
      <c r="K19" s="22"/>
      <c r="L19" s="22"/>
      <c r="M19" s="25">
        <v>43809</v>
      </c>
      <c r="N19" s="21"/>
      <c r="O19" s="22"/>
      <c r="P19" s="861">
        <v>43816</v>
      </c>
      <c r="Q19" s="26">
        <v>43816</v>
      </c>
    </row>
    <row r="20" spans="2:17" s="9" customFormat="1" ht="19.7" customHeight="1">
      <c r="B20" s="21">
        <v>16</v>
      </c>
      <c r="C20" s="582" t="s">
        <v>531</v>
      </c>
      <c r="D20" s="582" t="s">
        <v>531</v>
      </c>
      <c r="E20" s="75" t="s">
        <v>1463</v>
      </c>
      <c r="F20" s="22">
        <v>1</v>
      </c>
      <c r="G20" s="266">
        <v>3642</v>
      </c>
      <c r="H20" s="266">
        <f t="shared" si="0"/>
        <v>3642</v>
      </c>
      <c r="I20" s="167"/>
      <c r="J20" s="31" t="s">
        <v>1464</v>
      </c>
      <c r="K20" s="22"/>
      <c r="L20" s="22"/>
      <c r="M20" s="25">
        <v>43809</v>
      </c>
      <c r="N20" s="21"/>
      <c r="O20" s="22"/>
      <c r="P20" s="25">
        <v>43817</v>
      </c>
      <c r="Q20" s="26">
        <v>43817</v>
      </c>
    </row>
    <row r="21" spans="2:17" s="9" customFormat="1" ht="19.7" customHeight="1">
      <c r="B21" s="21">
        <v>16</v>
      </c>
      <c r="C21" s="582" t="s">
        <v>531</v>
      </c>
      <c r="D21" s="582" t="s">
        <v>531</v>
      </c>
      <c r="E21" s="75" t="s">
        <v>1465</v>
      </c>
      <c r="F21" s="22">
        <v>1</v>
      </c>
      <c r="G21" s="266">
        <v>6057</v>
      </c>
      <c r="H21" s="266">
        <f t="shared" si="0"/>
        <v>6057</v>
      </c>
      <c r="I21" s="167"/>
      <c r="J21" s="31" t="s">
        <v>1466</v>
      </c>
      <c r="K21" s="22"/>
      <c r="L21" s="22"/>
      <c r="M21" s="25">
        <v>43809</v>
      </c>
      <c r="N21" s="21"/>
      <c r="O21" s="22"/>
      <c r="P21" s="25">
        <v>43817</v>
      </c>
      <c r="Q21" s="26">
        <v>43817</v>
      </c>
    </row>
    <row r="22" spans="2:17" s="9" customFormat="1" ht="19.7" customHeight="1">
      <c r="B22" s="21">
        <v>16</v>
      </c>
      <c r="C22" s="582" t="s">
        <v>531</v>
      </c>
      <c r="D22" s="582" t="s">
        <v>531</v>
      </c>
      <c r="E22" s="75" t="s">
        <v>1467</v>
      </c>
      <c r="F22" s="22">
        <v>1</v>
      </c>
      <c r="G22" s="266">
        <v>5973</v>
      </c>
      <c r="H22" s="266">
        <f t="shared" si="0"/>
        <v>5973</v>
      </c>
      <c r="I22" s="167"/>
      <c r="J22" s="31" t="s">
        <v>1468</v>
      </c>
      <c r="K22" s="22"/>
      <c r="L22" s="22"/>
      <c r="M22" s="25">
        <v>43809</v>
      </c>
      <c r="N22" s="21"/>
      <c r="O22" s="22"/>
      <c r="P22" s="25">
        <v>43817</v>
      </c>
      <c r="Q22" s="26">
        <v>43817</v>
      </c>
    </row>
    <row r="23" spans="2:17" s="9" customFormat="1" ht="19.7" customHeight="1">
      <c r="B23" s="21">
        <v>16</v>
      </c>
      <c r="C23" s="582" t="s">
        <v>531</v>
      </c>
      <c r="D23" s="582" t="s">
        <v>531</v>
      </c>
      <c r="E23" s="75" t="s">
        <v>1469</v>
      </c>
      <c r="F23" s="22">
        <v>1</v>
      </c>
      <c r="G23" s="266">
        <v>4626</v>
      </c>
      <c r="H23" s="266">
        <f t="shared" si="0"/>
        <v>4626</v>
      </c>
      <c r="I23" s="167"/>
      <c r="J23" s="31" t="s">
        <v>1470</v>
      </c>
      <c r="K23" s="22"/>
      <c r="L23" s="22"/>
      <c r="M23" s="25">
        <v>43809</v>
      </c>
      <c r="N23" s="21"/>
      <c r="O23" s="22"/>
      <c r="P23" s="25">
        <v>43817</v>
      </c>
      <c r="Q23" s="26">
        <v>43817</v>
      </c>
    </row>
    <row r="24" spans="2:17" s="9" customFormat="1" ht="19.7" customHeight="1">
      <c r="B24" s="21">
        <v>16</v>
      </c>
      <c r="C24" s="582" t="s">
        <v>531</v>
      </c>
      <c r="D24" s="582" t="s">
        <v>531</v>
      </c>
      <c r="E24" s="75" t="s">
        <v>1471</v>
      </c>
      <c r="F24" s="22">
        <v>1</v>
      </c>
      <c r="G24" s="266">
        <v>5556</v>
      </c>
      <c r="H24" s="266">
        <f t="shared" si="0"/>
        <v>5556</v>
      </c>
      <c r="I24" s="167"/>
      <c r="J24" s="31" t="s">
        <v>1472</v>
      </c>
      <c r="K24" s="22"/>
      <c r="L24" s="22"/>
      <c r="M24" s="25">
        <v>43809</v>
      </c>
      <c r="N24" s="21"/>
      <c r="O24" s="22"/>
      <c r="P24" s="25">
        <v>43817</v>
      </c>
      <c r="Q24" s="26">
        <v>43817</v>
      </c>
    </row>
    <row r="25" spans="2:17" s="9" customFormat="1" ht="19.7" customHeight="1">
      <c r="B25" s="21"/>
      <c r="C25" s="21"/>
      <c r="D25" s="21"/>
      <c r="E25" s="75"/>
      <c r="F25" s="22"/>
      <c r="G25" s="266">
        <v>0</v>
      </c>
      <c r="H25" s="266">
        <f t="shared" si="0"/>
        <v>0</v>
      </c>
      <c r="I25" s="167"/>
      <c r="J25" s="31"/>
      <c r="K25" s="22"/>
      <c r="L25" s="22"/>
      <c r="M25" s="25"/>
      <c r="N25" s="21"/>
      <c r="O25" s="22"/>
      <c r="P25" s="25"/>
      <c r="Q25" s="26"/>
    </row>
    <row r="26" spans="2:17" s="9" customFormat="1" ht="19.7" customHeight="1">
      <c r="B26" s="21"/>
      <c r="C26" s="21"/>
      <c r="D26" s="21"/>
      <c r="E26" s="75"/>
      <c r="F26" s="22"/>
      <c r="G26" s="266">
        <v>0</v>
      </c>
      <c r="H26" s="266">
        <f t="shared" si="0"/>
        <v>0</v>
      </c>
      <c r="I26" s="167"/>
      <c r="J26" s="31"/>
      <c r="K26" s="22"/>
      <c r="L26" s="22"/>
      <c r="M26" s="25"/>
      <c r="N26" s="21"/>
      <c r="O26" s="22"/>
      <c r="P26" s="25"/>
      <c r="Q26" s="26"/>
    </row>
    <row r="27" spans="2:17" s="9" customFormat="1" ht="19.7" customHeight="1">
      <c r="B27" s="21"/>
      <c r="C27" s="21"/>
      <c r="D27" s="21"/>
      <c r="E27" s="75"/>
      <c r="F27" s="22"/>
      <c r="G27" s="266">
        <v>0</v>
      </c>
      <c r="H27" s="266">
        <f t="shared" si="0"/>
        <v>0</v>
      </c>
      <c r="I27" s="167"/>
      <c r="J27" s="31"/>
      <c r="K27" s="22"/>
      <c r="L27" s="22"/>
      <c r="M27" s="25"/>
      <c r="N27" s="21"/>
      <c r="O27" s="22"/>
      <c r="P27" s="25"/>
      <c r="Q27" s="26"/>
    </row>
    <row r="28" spans="2:17" s="9" customFormat="1" ht="19.7" customHeight="1">
      <c r="B28" s="21"/>
      <c r="C28" s="21"/>
      <c r="D28" s="21"/>
      <c r="E28" s="75"/>
      <c r="F28" s="22"/>
      <c r="G28" s="266">
        <v>0</v>
      </c>
      <c r="H28" s="266">
        <f t="shared" si="0"/>
        <v>0</v>
      </c>
      <c r="I28" s="167"/>
      <c r="J28" s="31"/>
      <c r="K28" s="22"/>
      <c r="L28" s="22"/>
      <c r="M28" s="25"/>
      <c r="N28" s="21"/>
      <c r="O28" s="22"/>
      <c r="P28" s="25"/>
      <c r="Q28" s="26"/>
    </row>
    <row r="29" spans="2:17" s="9" customFormat="1" ht="19.7" customHeight="1">
      <c r="B29" s="21"/>
      <c r="C29" s="21"/>
      <c r="D29" s="21"/>
      <c r="E29" s="75"/>
      <c r="F29" s="22"/>
      <c r="G29" s="266">
        <v>0</v>
      </c>
      <c r="H29" s="266">
        <f t="shared" si="0"/>
        <v>0</v>
      </c>
      <c r="I29" s="167"/>
      <c r="J29" s="31"/>
      <c r="K29" s="22"/>
      <c r="L29" s="22"/>
      <c r="M29" s="25"/>
      <c r="N29" s="21"/>
      <c r="O29" s="22"/>
      <c r="P29" s="25"/>
      <c r="Q29" s="26"/>
    </row>
    <row r="30" spans="2:17" s="9" customFormat="1" ht="19.7" customHeight="1">
      <c r="B30" s="21"/>
      <c r="C30" s="21"/>
      <c r="D30" s="21"/>
      <c r="E30" s="75"/>
      <c r="F30" s="22"/>
      <c r="G30" s="266">
        <v>0</v>
      </c>
      <c r="H30" s="266">
        <f t="shared" si="0"/>
        <v>0</v>
      </c>
      <c r="I30" s="167"/>
      <c r="J30" s="31"/>
      <c r="K30" s="22"/>
      <c r="L30" s="22"/>
      <c r="M30" s="25"/>
      <c r="N30" s="21"/>
      <c r="O30" s="22"/>
      <c r="P30" s="25"/>
      <c r="Q30" s="26"/>
    </row>
    <row r="31" spans="2:17" s="9" customFormat="1" ht="19.7" customHeight="1">
      <c r="B31" s="21"/>
      <c r="C31" s="21"/>
      <c r="D31" s="21"/>
      <c r="E31" s="75"/>
      <c r="F31" s="22"/>
      <c r="G31" s="266">
        <v>0</v>
      </c>
      <c r="H31" s="266">
        <f t="shared" si="0"/>
        <v>0</v>
      </c>
      <c r="I31" s="167"/>
      <c r="J31" s="31"/>
      <c r="K31" s="22"/>
      <c r="L31" s="22"/>
      <c r="M31" s="25"/>
      <c r="N31" s="21"/>
      <c r="O31" s="22"/>
      <c r="P31" s="25"/>
      <c r="Q31" s="26"/>
    </row>
    <row r="32" spans="2:17" s="9" customFormat="1" ht="19.7" customHeight="1">
      <c r="B32" s="21"/>
      <c r="C32" s="21"/>
      <c r="D32" s="21"/>
      <c r="E32" s="75"/>
      <c r="F32" s="22"/>
      <c r="G32" s="266">
        <v>0</v>
      </c>
      <c r="H32" s="266">
        <f t="shared" si="0"/>
        <v>0</v>
      </c>
      <c r="I32" s="167"/>
      <c r="J32" s="31"/>
      <c r="K32" s="22"/>
      <c r="L32" s="22"/>
      <c r="M32" s="25"/>
      <c r="N32" s="21"/>
      <c r="O32" s="22"/>
      <c r="P32" s="25"/>
      <c r="Q32" s="26"/>
    </row>
    <row r="33" spans="2:17" s="9" customFormat="1" ht="19.7" customHeight="1">
      <c r="B33" s="21"/>
      <c r="C33" s="21"/>
      <c r="D33" s="21"/>
      <c r="E33" s="75"/>
      <c r="F33" s="22"/>
      <c r="G33" s="266">
        <v>0</v>
      </c>
      <c r="H33" s="266">
        <f t="shared" si="0"/>
        <v>0</v>
      </c>
      <c r="I33" s="167"/>
      <c r="J33" s="31"/>
      <c r="K33" s="22"/>
      <c r="L33" s="22"/>
      <c r="M33" s="25"/>
      <c r="N33" s="21"/>
      <c r="O33" s="22"/>
      <c r="P33" s="25"/>
      <c r="Q33" s="26"/>
    </row>
    <row r="34" spans="2:17">
      <c r="G34" s="3"/>
      <c r="H34" s="3"/>
    </row>
  </sheetData>
  <autoFilter ref="B8:O33" xr:uid="{943F980D-8C2B-4C8C-866B-725C550CA8C1}"/>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60A70-9556-48D9-874C-4B8F3FE1357B}">
  <dimension ref="B2:Q50"/>
  <sheetViews>
    <sheetView zoomScale="70" zoomScaleNormal="70" workbookViewId="0">
      <selection activeCell="E7" sqref="E7"/>
    </sheetView>
  </sheetViews>
  <sheetFormatPr defaultRowHeight="18.75"/>
  <cols>
    <col min="1" max="1" width="2.625" style="8" customWidth="1"/>
    <col min="2" max="2" width="5.125" style="9" customWidth="1"/>
    <col min="3" max="3" width="20.625" style="8" customWidth="1"/>
    <col min="4" max="4" width="20.75" style="8" customWidth="1"/>
    <col min="5" max="5" width="75.75" style="8" customWidth="1"/>
    <col min="6" max="6" width="6.25" style="200" customWidth="1"/>
    <col min="7" max="8" width="11.625" style="8" customWidth="1"/>
    <col min="9" max="9" width="5.75" style="3" customWidth="1"/>
    <col min="10" max="10" width="45.75" style="8" customWidth="1"/>
    <col min="11" max="11" width="35.75" style="8" customWidth="1"/>
    <col min="12" max="12" width="55.75" style="9" customWidth="1"/>
    <col min="13" max="13" width="13.75" style="9" customWidth="1"/>
    <col min="14" max="14" width="6.375" style="8" customWidth="1"/>
    <col min="15" max="15" width="13.25" style="3" customWidth="1"/>
    <col min="16" max="16" width="14.5" style="97" customWidth="1"/>
    <col min="17" max="17" width="15.625" style="194" customWidth="1"/>
    <col min="18" max="256" width="9" style="8"/>
    <col min="257" max="257" width="2.625" style="8" customWidth="1"/>
    <col min="258" max="258" width="5.125" style="8" customWidth="1"/>
    <col min="259" max="259" width="20.625" style="8" customWidth="1"/>
    <col min="260" max="260" width="20.75" style="8" customWidth="1"/>
    <col min="261" max="261" width="75.75" style="8" customWidth="1"/>
    <col min="262" max="262" width="6.25" style="8" customWidth="1"/>
    <col min="263" max="264" width="11.625" style="8" customWidth="1"/>
    <col min="265" max="265" width="5.75" style="8" customWidth="1"/>
    <col min="266" max="266" width="45.75" style="8" customWidth="1"/>
    <col min="267" max="267" width="35.75" style="8" customWidth="1"/>
    <col min="268" max="268" width="55.7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125" style="8" customWidth="1"/>
    <col min="515" max="515" width="20.625" style="8" customWidth="1"/>
    <col min="516" max="516" width="20.75" style="8" customWidth="1"/>
    <col min="517" max="517" width="75.75" style="8" customWidth="1"/>
    <col min="518" max="518" width="6.25" style="8" customWidth="1"/>
    <col min="519" max="520" width="11.625" style="8" customWidth="1"/>
    <col min="521" max="521" width="5.75" style="8" customWidth="1"/>
    <col min="522" max="522" width="45.75" style="8" customWidth="1"/>
    <col min="523" max="523" width="35.75" style="8" customWidth="1"/>
    <col min="524" max="524" width="55.7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125" style="8" customWidth="1"/>
    <col min="771" max="771" width="20.625" style="8" customWidth="1"/>
    <col min="772" max="772" width="20.75" style="8" customWidth="1"/>
    <col min="773" max="773" width="75.75" style="8" customWidth="1"/>
    <col min="774" max="774" width="6.25" style="8" customWidth="1"/>
    <col min="775" max="776" width="11.625" style="8" customWidth="1"/>
    <col min="777" max="777" width="5.75" style="8" customWidth="1"/>
    <col min="778" max="778" width="45.75" style="8" customWidth="1"/>
    <col min="779" max="779" width="35.75" style="8" customWidth="1"/>
    <col min="780" max="780" width="55.7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125" style="8" customWidth="1"/>
    <col min="1027" max="1027" width="20.625" style="8" customWidth="1"/>
    <col min="1028" max="1028" width="20.75" style="8" customWidth="1"/>
    <col min="1029" max="1029" width="75.75" style="8" customWidth="1"/>
    <col min="1030" max="1030" width="6.25" style="8" customWidth="1"/>
    <col min="1031" max="1032" width="11.625" style="8" customWidth="1"/>
    <col min="1033" max="1033" width="5.75" style="8" customWidth="1"/>
    <col min="1034" max="1034" width="45.75" style="8" customWidth="1"/>
    <col min="1035" max="1035" width="35.75" style="8" customWidth="1"/>
    <col min="1036" max="1036" width="55.7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125" style="8" customWidth="1"/>
    <col min="1283" max="1283" width="20.625" style="8" customWidth="1"/>
    <col min="1284" max="1284" width="20.75" style="8" customWidth="1"/>
    <col min="1285" max="1285" width="75.75" style="8" customWidth="1"/>
    <col min="1286" max="1286" width="6.25" style="8" customWidth="1"/>
    <col min="1287" max="1288" width="11.625" style="8" customWidth="1"/>
    <col min="1289" max="1289" width="5.75" style="8" customWidth="1"/>
    <col min="1290" max="1290" width="45.75" style="8" customWidth="1"/>
    <col min="1291" max="1291" width="35.75" style="8" customWidth="1"/>
    <col min="1292" max="1292" width="55.7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125" style="8" customWidth="1"/>
    <col min="1539" max="1539" width="20.625" style="8" customWidth="1"/>
    <col min="1540" max="1540" width="20.75" style="8" customWidth="1"/>
    <col min="1541" max="1541" width="75.75" style="8" customWidth="1"/>
    <col min="1542" max="1542" width="6.25" style="8" customWidth="1"/>
    <col min="1543" max="1544" width="11.625" style="8" customWidth="1"/>
    <col min="1545" max="1545" width="5.75" style="8" customWidth="1"/>
    <col min="1546" max="1546" width="45.75" style="8" customWidth="1"/>
    <col min="1547" max="1547" width="35.75" style="8" customWidth="1"/>
    <col min="1548" max="1548" width="55.7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125" style="8" customWidth="1"/>
    <col min="1795" max="1795" width="20.625" style="8" customWidth="1"/>
    <col min="1796" max="1796" width="20.75" style="8" customWidth="1"/>
    <col min="1797" max="1797" width="75.75" style="8" customWidth="1"/>
    <col min="1798" max="1798" width="6.25" style="8" customWidth="1"/>
    <col min="1799" max="1800" width="11.625" style="8" customWidth="1"/>
    <col min="1801" max="1801" width="5.75" style="8" customWidth="1"/>
    <col min="1802" max="1802" width="45.75" style="8" customWidth="1"/>
    <col min="1803" max="1803" width="35.75" style="8" customWidth="1"/>
    <col min="1804" max="1804" width="55.7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125" style="8" customWidth="1"/>
    <col min="2051" max="2051" width="20.625" style="8" customWidth="1"/>
    <col min="2052" max="2052" width="20.75" style="8" customWidth="1"/>
    <col min="2053" max="2053" width="75.75" style="8" customWidth="1"/>
    <col min="2054" max="2054" width="6.25" style="8" customWidth="1"/>
    <col min="2055" max="2056" width="11.625" style="8" customWidth="1"/>
    <col min="2057" max="2057" width="5.75" style="8" customWidth="1"/>
    <col min="2058" max="2058" width="45.75" style="8" customWidth="1"/>
    <col min="2059" max="2059" width="35.75" style="8" customWidth="1"/>
    <col min="2060" max="2060" width="55.7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125" style="8" customWidth="1"/>
    <col min="2307" max="2307" width="20.625" style="8" customWidth="1"/>
    <col min="2308" max="2308" width="20.75" style="8" customWidth="1"/>
    <col min="2309" max="2309" width="75.75" style="8" customWidth="1"/>
    <col min="2310" max="2310" width="6.25" style="8" customWidth="1"/>
    <col min="2311" max="2312" width="11.625" style="8" customWidth="1"/>
    <col min="2313" max="2313" width="5.75" style="8" customWidth="1"/>
    <col min="2314" max="2314" width="45.75" style="8" customWidth="1"/>
    <col min="2315" max="2315" width="35.75" style="8" customWidth="1"/>
    <col min="2316" max="2316" width="55.7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125" style="8" customWidth="1"/>
    <col min="2563" max="2563" width="20.625" style="8" customWidth="1"/>
    <col min="2564" max="2564" width="20.75" style="8" customWidth="1"/>
    <col min="2565" max="2565" width="75.75" style="8" customWidth="1"/>
    <col min="2566" max="2566" width="6.25" style="8" customWidth="1"/>
    <col min="2567" max="2568" width="11.625" style="8" customWidth="1"/>
    <col min="2569" max="2569" width="5.75" style="8" customWidth="1"/>
    <col min="2570" max="2570" width="45.75" style="8" customWidth="1"/>
    <col min="2571" max="2571" width="35.75" style="8" customWidth="1"/>
    <col min="2572" max="2572" width="55.7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125" style="8" customWidth="1"/>
    <col min="2819" max="2819" width="20.625" style="8" customWidth="1"/>
    <col min="2820" max="2820" width="20.75" style="8" customWidth="1"/>
    <col min="2821" max="2821" width="75.75" style="8" customWidth="1"/>
    <col min="2822" max="2822" width="6.25" style="8" customWidth="1"/>
    <col min="2823" max="2824" width="11.625" style="8" customWidth="1"/>
    <col min="2825" max="2825" width="5.75" style="8" customWidth="1"/>
    <col min="2826" max="2826" width="45.75" style="8" customWidth="1"/>
    <col min="2827" max="2827" width="35.75" style="8" customWidth="1"/>
    <col min="2828" max="2828" width="55.7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125" style="8" customWidth="1"/>
    <col min="3075" max="3075" width="20.625" style="8" customWidth="1"/>
    <col min="3076" max="3076" width="20.75" style="8" customWidth="1"/>
    <col min="3077" max="3077" width="75.75" style="8" customWidth="1"/>
    <col min="3078" max="3078" width="6.25" style="8" customWidth="1"/>
    <col min="3079" max="3080" width="11.625" style="8" customWidth="1"/>
    <col min="3081" max="3081" width="5.75" style="8" customWidth="1"/>
    <col min="3082" max="3082" width="45.75" style="8" customWidth="1"/>
    <col min="3083" max="3083" width="35.75" style="8" customWidth="1"/>
    <col min="3084" max="3084" width="55.7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125" style="8" customWidth="1"/>
    <col min="3331" max="3331" width="20.625" style="8" customWidth="1"/>
    <col min="3332" max="3332" width="20.75" style="8" customWidth="1"/>
    <col min="3333" max="3333" width="75.75" style="8" customWidth="1"/>
    <col min="3334" max="3334" width="6.25" style="8" customWidth="1"/>
    <col min="3335" max="3336" width="11.625" style="8" customWidth="1"/>
    <col min="3337" max="3337" width="5.75" style="8" customWidth="1"/>
    <col min="3338" max="3338" width="45.75" style="8" customWidth="1"/>
    <col min="3339" max="3339" width="35.75" style="8" customWidth="1"/>
    <col min="3340" max="3340" width="55.7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125" style="8" customWidth="1"/>
    <col min="3587" max="3587" width="20.625" style="8" customWidth="1"/>
    <col min="3588" max="3588" width="20.75" style="8" customWidth="1"/>
    <col min="3589" max="3589" width="75.75" style="8" customWidth="1"/>
    <col min="3590" max="3590" width="6.25" style="8" customWidth="1"/>
    <col min="3591" max="3592" width="11.625" style="8" customWidth="1"/>
    <col min="3593" max="3593" width="5.75" style="8" customWidth="1"/>
    <col min="3594" max="3594" width="45.75" style="8" customWidth="1"/>
    <col min="3595" max="3595" width="35.75" style="8" customWidth="1"/>
    <col min="3596" max="3596" width="55.7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125" style="8" customWidth="1"/>
    <col min="3843" max="3843" width="20.625" style="8" customWidth="1"/>
    <col min="3844" max="3844" width="20.75" style="8" customWidth="1"/>
    <col min="3845" max="3845" width="75.75" style="8" customWidth="1"/>
    <col min="3846" max="3846" width="6.25" style="8" customWidth="1"/>
    <col min="3847" max="3848" width="11.625" style="8" customWidth="1"/>
    <col min="3849" max="3849" width="5.75" style="8" customWidth="1"/>
    <col min="3850" max="3850" width="45.75" style="8" customWidth="1"/>
    <col min="3851" max="3851" width="35.75" style="8" customWidth="1"/>
    <col min="3852" max="3852" width="55.7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125" style="8" customWidth="1"/>
    <col min="4099" max="4099" width="20.625" style="8" customWidth="1"/>
    <col min="4100" max="4100" width="20.75" style="8" customWidth="1"/>
    <col min="4101" max="4101" width="75.75" style="8" customWidth="1"/>
    <col min="4102" max="4102" width="6.25" style="8" customWidth="1"/>
    <col min="4103" max="4104" width="11.625" style="8" customWidth="1"/>
    <col min="4105" max="4105" width="5.75" style="8" customWidth="1"/>
    <col min="4106" max="4106" width="45.75" style="8" customWidth="1"/>
    <col min="4107" max="4107" width="35.75" style="8" customWidth="1"/>
    <col min="4108" max="4108" width="55.7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125" style="8" customWidth="1"/>
    <col min="4355" max="4355" width="20.625" style="8" customWidth="1"/>
    <col min="4356" max="4356" width="20.75" style="8" customWidth="1"/>
    <col min="4357" max="4357" width="75.75" style="8" customWidth="1"/>
    <col min="4358" max="4358" width="6.25" style="8" customWidth="1"/>
    <col min="4359" max="4360" width="11.625" style="8" customWidth="1"/>
    <col min="4361" max="4361" width="5.75" style="8" customWidth="1"/>
    <col min="4362" max="4362" width="45.75" style="8" customWidth="1"/>
    <col min="4363" max="4363" width="35.75" style="8" customWidth="1"/>
    <col min="4364" max="4364" width="55.7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125" style="8" customWidth="1"/>
    <col min="4611" max="4611" width="20.625" style="8" customWidth="1"/>
    <col min="4612" max="4612" width="20.75" style="8" customWidth="1"/>
    <col min="4613" max="4613" width="75.75" style="8" customWidth="1"/>
    <col min="4614" max="4614" width="6.25" style="8" customWidth="1"/>
    <col min="4615" max="4616" width="11.625" style="8" customWidth="1"/>
    <col min="4617" max="4617" width="5.75" style="8" customWidth="1"/>
    <col min="4618" max="4618" width="45.75" style="8" customWidth="1"/>
    <col min="4619" max="4619" width="35.75" style="8" customWidth="1"/>
    <col min="4620" max="4620" width="55.7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125" style="8" customWidth="1"/>
    <col min="4867" max="4867" width="20.625" style="8" customWidth="1"/>
    <col min="4868" max="4868" width="20.75" style="8" customWidth="1"/>
    <col min="4869" max="4869" width="75.75" style="8" customWidth="1"/>
    <col min="4870" max="4870" width="6.25" style="8" customWidth="1"/>
    <col min="4871" max="4872" width="11.625" style="8" customWidth="1"/>
    <col min="4873" max="4873" width="5.75" style="8" customWidth="1"/>
    <col min="4874" max="4874" width="45.75" style="8" customWidth="1"/>
    <col min="4875" max="4875" width="35.75" style="8" customWidth="1"/>
    <col min="4876" max="4876" width="55.7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125" style="8" customWidth="1"/>
    <col min="5123" max="5123" width="20.625" style="8" customWidth="1"/>
    <col min="5124" max="5124" width="20.75" style="8" customWidth="1"/>
    <col min="5125" max="5125" width="75.75" style="8" customWidth="1"/>
    <col min="5126" max="5126" width="6.25" style="8" customWidth="1"/>
    <col min="5127" max="5128" width="11.625" style="8" customWidth="1"/>
    <col min="5129" max="5129" width="5.75" style="8" customWidth="1"/>
    <col min="5130" max="5130" width="45.75" style="8" customWidth="1"/>
    <col min="5131" max="5131" width="35.75" style="8" customWidth="1"/>
    <col min="5132" max="5132" width="55.7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125" style="8" customWidth="1"/>
    <col min="5379" max="5379" width="20.625" style="8" customWidth="1"/>
    <col min="5380" max="5380" width="20.75" style="8" customWidth="1"/>
    <col min="5381" max="5381" width="75.75" style="8" customWidth="1"/>
    <col min="5382" max="5382" width="6.25" style="8" customWidth="1"/>
    <col min="5383" max="5384" width="11.625" style="8" customWidth="1"/>
    <col min="5385" max="5385" width="5.75" style="8" customWidth="1"/>
    <col min="5386" max="5386" width="45.75" style="8" customWidth="1"/>
    <col min="5387" max="5387" width="35.75" style="8" customWidth="1"/>
    <col min="5388" max="5388" width="55.7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125" style="8" customWidth="1"/>
    <col min="5635" max="5635" width="20.625" style="8" customWidth="1"/>
    <col min="5636" max="5636" width="20.75" style="8" customWidth="1"/>
    <col min="5637" max="5637" width="75.75" style="8" customWidth="1"/>
    <col min="5638" max="5638" width="6.25" style="8" customWidth="1"/>
    <col min="5639" max="5640" width="11.625" style="8" customWidth="1"/>
    <col min="5641" max="5641" width="5.75" style="8" customWidth="1"/>
    <col min="5642" max="5642" width="45.75" style="8" customWidth="1"/>
    <col min="5643" max="5643" width="35.75" style="8" customWidth="1"/>
    <col min="5644" max="5644" width="55.7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125" style="8" customWidth="1"/>
    <col min="5891" max="5891" width="20.625" style="8" customWidth="1"/>
    <col min="5892" max="5892" width="20.75" style="8" customWidth="1"/>
    <col min="5893" max="5893" width="75.75" style="8" customWidth="1"/>
    <col min="5894" max="5894" width="6.25" style="8" customWidth="1"/>
    <col min="5895" max="5896" width="11.625" style="8" customWidth="1"/>
    <col min="5897" max="5897" width="5.75" style="8" customWidth="1"/>
    <col min="5898" max="5898" width="45.75" style="8" customWidth="1"/>
    <col min="5899" max="5899" width="35.75" style="8" customWidth="1"/>
    <col min="5900" max="5900" width="55.7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125" style="8" customWidth="1"/>
    <col min="6147" max="6147" width="20.625" style="8" customWidth="1"/>
    <col min="6148" max="6148" width="20.75" style="8" customWidth="1"/>
    <col min="6149" max="6149" width="75.75" style="8" customWidth="1"/>
    <col min="6150" max="6150" width="6.25" style="8" customWidth="1"/>
    <col min="6151" max="6152" width="11.625" style="8" customWidth="1"/>
    <col min="6153" max="6153" width="5.75" style="8" customWidth="1"/>
    <col min="6154" max="6154" width="45.75" style="8" customWidth="1"/>
    <col min="6155" max="6155" width="35.75" style="8" customWidth="1"/>
    <col min="6156" max="6156" width="55.7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125" style="8" customWidth="1"/>
    <col min="6403" max="6403" width="20.625" style="8" customWidth="1"/>
    <col min="6404" max="6404" width="20.75" style="8" customWidth="1"/>
    <col min="6405" max="6405" width="75.75" style="8" customWidth="1"/>
    <col min="6406" max="6406" width="6.25" style="8" customWidth="1"/>
    <col min="6407" max="6408" width="11.625" style="8" customWidth="1"/>
    <col min="6409" max="6409" width="5.75" style="8" customWidth="1"/>
    <col min="6410" max="6410" width="45.75" style="8" customWidth="1"/>
    <col min="6411" max="6411" width="35.75" style="8" customWidth="1"/>
    <col min="6412" max="6412" width="55.7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125" style="8" customWidth="1"/>
    <col min="6659" max="6659" width="20.625" style="8" customWidth="1"/>
    <col min="6660" max="6660" width="20.75" style="8" customWidth="1"/>
    <col min="6661" max="6661" width="75.75" style="8" customWidth="1"/>
    <col min="6662" max="6662" width="6.25" style="8" customWidth="1"/>
    <col min="6663" max="6664" width="11.625" style="8" customWidth="1"/>
    <col min="6665" max="6665" width="5.75" style="8" customWidth="1"/>
    <col min="6666" max="6666" width="45.75" style="8" customWidth="1"/>
    <col min="6667" max="6667" width="35.75" style="8" customWidth="1"/>
    <col min="6668" max="6668" width="55.7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125" style="8" customWidth="1"/>
    <col min="6915" max="6915" width="20.625" style="8" customWidth="1"/>
    <col min="6916" max="6916" width="20.75" style="8" customWidth="1"/>
    <col min="6917" max="6917" width="75.75" style="8" customWidth="1"/>
    <col min="6918" max="6918" width="6.25" style="8" customWidth="1"/>
    <col min="6919" max="6920" width="11.625" style="8" customWidth="1"/>
    <col min="6921" max="6921" width="5.75" style="8" customWidth="1"/>
    <col min="6922" max="6922" width="45.75" style="8" customWidth="1"/>
    <col min="6923" max="6923" width="35.75" style="8" customWidth="1"/>
    <col min="6924" max="6924" width="55.7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125" style="8" customWidth="1"/>
    <col min="7171" max="7171" width="20.625" style="8" customWidth="1"/>
    <col min="7172" max="7172" width="20.75" style="8" customWidth="1"/>
    <col min="7173" max="7173" width="75.75" style="8" customWidth="1"/>
    <col min="7174" max="7174" width="6.25" style="8" customWidth="1"/>
    <col min="7175" max="7176" width="11.625" style="8" customWidth="1"/>
    <col min="7177" max="7177" width="5.75" style="8" customWidth="1"/>
    <col min="7178" max="7178" width="45.75" style="8" customWidth="1"/>
    <col min="7179" max="7179" width="35.75" style="8" customWidth="1"/>
    <col min="7180" max="7180" width="55.7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125" style="8" customWidth="1"/>
    <col min="7427" max="7427" width="20.625" style="8" customWidth="1"/>
    <col min="7428" max="7428" width="20.75" style="8" customWidth="1"/>
    <col min="7429" max="7429" width="75.75" style="8" customWidth="1"/>
    <col min="7430" max="7430" width="6.25" style="8" customWidth="1"/>
    <col min="7431" max="7432" width="11.625" style="8" customWidth="1"/>
    <col min="7433" max="7433" width="5.75" style="8" customWidth="1"/>
    <col min="7434" max="7434" width="45.75" style="8" customWidth="1"/>
    <col min="7435" max="7435" width="35.75" style="8" customWidth="1"/>
    <col min="7436" max="7436" width="55.7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125" style="8" customWidth="1"/>
    <col min="7683" max="7683" width="20.625" style="8" customWidth="1"/>
    <col min="7684" max="7684" width="20.75" style="8" customWidth="1"/>
    <col min="7685" max="7685" width="75.75" style="8" customWidth="1"/>
    <col min="7686" max="7686" width="6.25" style="8" customWidth="1"/>
    <col min="7687" max="7688" width="11.625" style="8" customWidth="1"/>
    <col min="7689" max="7689" width="5.75" style="8" customWidth="1"/>
    <col min="7690" max="7690" width="45.75" style="8" customWidth="1"/>
    <col min="7691" max="7691" width="35.75" style="8" customWidth="1"/>
    <col min="7692" max="7692" width="55.7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125" style="8" customWidth="1"/>
    <col min="7939" max="7939" width="20.625" style="8" customWidth="1"/>
    <col min="7940" max="7940" width="20.75" style="8" customWidth="1"/>
    <col min="7941" max="7941" width="75.75" style="8" customWidth="1"/>
    <col min="7942" max="7942" width="6.25" style="8" customWidth="1"/>
    <col min="7943" max="7944" width="11.625" style="8" customWidth="1"/>
    <col min="7945" max="7945" width="5.75" style="8" customWidth="1"/>
    <col min="7946" max="7946" width="45.75" style="8" customWidth="1"/>
    <col min="7947" max="7947" width="35.75" style="8" customWidth="1"/>
    <col min="7948" max="7948" width="55.7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125" style="8" customWidth="1"/>
    <col min="8195" max="8195" width="20.625" style="8" customWidth="1"/>
    <col min="8196" max="8196" width="20.75" style="8" customWidth="1"/>
    <col min="8197" max="8197" width="75.75" style="8" customWidth="1"/>
    <col min="8198" max="8198" width="6.25" style="8" customWidth="1"/>
    <col min="8199" max="8200" width="11.625" style="8" customWidth="1"/>
    <col min="8201" max="8201" width="5.75" style="8" customWidth="1"/>
    <col min="8202" max="8202" width="45.75" style="8" customWidth="1"/>
    <col min="8203" max="8203" width="35.75" style="8" customWidth="1"/>
    <col min="8204" max="8204" width="55.7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125" style="8" customWidth="1"/>
    <col min="8451" max="8451" width="20.625" style="8" customWidth="1"/>
    <col min="8452" max="8452" width="20.75" style="8" customWidth="1"/>
    <col min="8453" max="8453" width="75.75" style="8" customWidth="1"/>
    <col min="8454" max="8454" width="6.25" style="8" customWidth="1"/>
    <col min="8455" max="8456" width="11.625" style="8" customWidth="1"/>
    <col min="8457" max="8457" width="5.75" style="8" customWidth="1"/>
    <col min="8458" max="8458" width="45.75" style="8" customWidth="1"/>
    <col min="8459" max="8459" width="35.75" style="8" customWidth="1"/>
    <col min="8460" max="8460" width="55.7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125" style="8" customWidth="1"/>
    <col min="8707" max="8707" width="20.625" style="8" customWidth="1"/>
    <col min="8708" max="8708" width="20.75" style="8" customWidth="1"/>
    <col min="8709" max="8709" width="75.75" style="8" customWidth="1"/>
    <col min="8710" max="8710" width="6.25" style="8" customWidth="1"/>
    <col min="8711" max="8712" width="11.625" style="8" customWidth="1"/>
    <col min="8713" max="8713" width="5.75" style="8" customWidth="1"/>
    <col min="8714" max="8714" width="45.75" style="8" customWidth="1"/>
    <col min="8715" max="8715" width="35.75" style="8" customWidth="1"/>
    <col min="8716" max="8716" width="55.7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125" style="8" customWidth="1"/>
    <col min="8963" max="8963" width="20.625" style="8" customWidth="1"/>
    <col min="8964" max="8964" width="20.75" style="8" customWidth="1"/>
    <col min="8965" max="8965" width="75.75" style="8" customWidth="1"/>
    <col min="8966" max="8966" width="6.25" style="8" customWidth="1"/>
    <col min="8967" max="8968" width="11.625" style="8" customWidth="1"/>
    <col min="8969" max="8969" width="5.75" style="8" customWidth="1"/>
    <col min="8970" max="8970" width="45.75" style="8" customWidth="1"/>
    <col min="8971" max="8971" width="35.75" style="8" customWidth="1"/>
    <col min="8972" max="8972" width="55.7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125" style="8" customWidth="1"/>
    <col min="9219" max="9219" width="20.625" style="8" customWidth="1"/>
    <col min="9220" max="9220" width="20.75" style="8" customWidth="1"/>
    <col min="9221" max="9221" width="75.75" style="8" customWidth="1"/>
    <col min="9222" max="9222" width="6.25" style="8" customWidth="1"/>
    <col min="9223" max="9224" width="11.625" style="8" customWidth="1"/>
    <col min="9225" max="9225" width="5.75" style="8" customWidth="1"/>
    <col min="9226" max="9226" width="45.75" style="8" customWidth="1"/>
    <col min="9227" max="9227" width="35.75" style="8" customWidth="1"/>
    <col min="9228" max="9228" width="55.7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125" style="8" customWidth="1"/>
    <col min="9475" max="9475" width="20.625" style="8" customWidth="1"/>
    <col min="9476" max="9476" width="20.75" style="8" customWidth="1"/>
    <col min="9477" max="9477" width="75.75" style="8" customWidth="1"/>
    <col min="9478" max="9478" width="6.25" style="8" customWidth="1"/>
    <col min="9479" max="9480" width="11.625" style="8" customWidth="1"/>
    <col min="9481" max="9481" width="5.75" style="8" customWidth="1"/>
    <col min="9482" max="9482" width="45.75" style="8" customWidth="1"/>
    <col min="9483" max="9483" width="35.75" style="8" customWidth="1"/>
    <col min="9484" max="9484" width="55.7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125" style="8" customWidth="1"/>
    <col min="9731" max="9731" width="20.625" style="8" customWidth="1"/>
    <col min="9732" max="9732" width="20.75" style="8" customWidth="1"/>
    <col min="9733" max="9733" width="75.75" style="8" customWidth="1"/>
    <col min="9734" max="9734" width="6.25" style="8" customWidth="1"/>
    <col min="9735" max="9736" width="11.625" style="8" customWidth="1"/>
    <col min="9737" max="9737" width="5.75" style="8" customWidth="1"/>
    <col min="9738" max="9738" width="45.75" style="8" customWidth="1"/>
    <col min="9739" max="9739" width="35.75" style="8" customWidth="1"/>
    <col min="9740" max="9740" width="55.7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125" style="8" customWidth="1"/>
    <col min="9987" max="9987" width="20.625" style="8" customWidth="1"/>
    <col min="9988" max="9988" width="20.75" style="8" customWidth="1"/>
    <col min="9989" max="9989" width="75.75" style="8" customWidth="1"/>
    <col min="9990" max="9990" width="6.25" style="8" customWidth="1"/>
    <col min="9991" max="9992" width="11.625" style="8" customWidth="1"/>
    <col min="9993" max="9993" width="5.75" style="8" customWidth="1"/>
    <col min="9994" max="9994" width="45.75" style="8" customWidth="1"/>
    <col min="9995" max="9995" width="35.75" style="8" customWidth="1"/>
    <col min="9996" max="9996" width="55.7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125" style="8" customWidth="1"/>
    <col min="10243" max="10243" width="20.625" style="8" customWidth="1"/>
    <col min="10244" max="10244" width="20.75" style="8" customWidth="1"/>
    <col min="10245" max="10245" width="75.75" style="8" customWidth="1"/>
    <col min="10246" max="10246" width="6.25" style="8" customWidth="1"/>
    <col min="10247" max="10248" width="11.625" style="8" customWidth="1"/>
    <col min="10249" max="10249" width="5.75" style="8" customWidth="1"/>
    <col min="10250" max="10250" width="45.75" style="8" customWidth="1"/>
    <col min="10251" max="10251" width="35.75" style="8" customWidth="1"/>
    <col min="10252" max="10252" width="55.7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125" style="8" customWidth="1"/>
    <col min="10499" max="10499" width="20.625" style="8" customWidth="1"/>
    <col min="10500" max="10500" width="20.75" style="8" customWidth="1"/>
    <col min="10501" max="10501" width="75.75" style="8" customWidth="1"/>
    <col min="10502" max="10502" width="6.25" style="8" customWidth="1"/>
    <col min="10503" max="10504" width="11.625" style="8" customWidth="1"/>
    <col min="10505" max="10505" width="5.75" style="8" customWidth="1"/>
    <col min="10506" max="10506" width="45.75" style="8" customWidth="1"/>
    <col min="10507" max="10507" width="35.75" style="8" customWidth="1"/>
    <col min="10508" max="10508" width="55.7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125" style="8" customWidth="1"/>
    <col min="10755" max="10755" width="20.625" style="8" customWidth="1"/>
    <col min="10756" max="10756" width="20.75" style="8" customWidth="1"/>
    <col min="10757" max="10757" width="75.75" style="8" customWidth="1"/>
    <col min="10758" max="10758" width="6.25" style="8" customWidth="1"/>
    <col min="10759" max="10760" width="11.625" style="8" customWidth="1"/>
    <col min="10761" max="10761" width="5.75" style="8" customWidth="1"/>
    <col min="10762" max="10762" width="45.75" style="8" customWidth="1"/>
    <col min="10763" max="10763" width="35.75" style="8" customWidth="1"/>
    <col min="10764" max="10764" width="55.7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125" style="8" customWidth="1"/>
    <col min="11011" max="11011" width="20.625" style="8" customWidth="1"/>
    <col min="11012" max="11012" width="20.75" style="8" customWidth="1"/>
    <col min="11013" max="11013" width="75.75" style="8" customWidth="1"/>
    <col min="11014" max="11014" width="6.25" style="8" customWidth="1"/>
    <col min="11015" max="11016" width="11.625" style="8" customWidth="1"/>
    <col min="11017" max="11017" width="5.75" style="8" customWidth="1"/>
    <col min="11018" max="11018" width="45.75" style="8" customWidth="1"/>
    <col min="11019" max="11019" width="35.75" style="8" customWidth="1"/>
    <col min="11020" max="11020" width="55.7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125" style="8" customWidth="1"/>
    <col min="11267" max="11267" width="20.625" style="8" customWidth="1"/>
    <col min="11268" max="11268" width="20.75" style="8" customWidth="1"/>
    <col min="11269" max="11269" width="75.75" style="8" customWidth="1"/>
    <col min="11270" max="11270" width="6.25" style="8" customWidth="1"/>
    <col min="11271" max="11272" width="11.625" style="8" customWidth="1"/>
    <col min="11273" max="11273" width="5.75" style="8" customWidth="1"/>
    <col min="11274" max="11274" width="45.75" style="8" customWidth="1"/>
    <col min="11275" max="11275" width="35.75" style="8" customWidth="1"/>
    <col min="11276" max="11276" width="55.7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125" style="8" customWidth="1"/>
    <col min="11523" max="11523" width="20.625" style="8" customWidth="1"/>
    <col min="11524" max="11524" width="20.75" style="8" customWidth="1"/>
    <col min="11525" max="11525" width="75.75" style="8" customWidth="1"/>
    <col min="11526" max="11526" width="6.25" style="8" customWidth="1"/>
    <col min="11527" max="11528" width="11.625" style="8" customWidth="1"/>
    <col min="11529" max="11529" width="5.75" style="8" customWidth="1"/>
    <col min="11530" max="11530" width="45.75" style="8" customWidth="1"/>
    <col min="11531" max="11531" width="35.75" style="8" customWidth="1"/>
    <col min="11532" max="11532" width="55.7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125" style="8" customWidth="1"/>
    <col min="11779" max="11779" width="20.625" style="8" customWidth="1"/>
    <col min="11780" max="11780" width="20.75" style="8" customWidth="1"/>
    <col min="11781" max="11781" width="75.75" style="8" customWidth="1"/>
    <col min="11782" max="11782" width="6.25" style="8" customWidth="1"/>
    <col min="11783" max="11784" width="11.625" style="8" customWidth="1"/>
    <col min="11785" max="11785" width="5.75" style="8" customWidth="1"/>
    <col min="11786" max="11786" width="45.75" style="8" customWidth="1"/>
    <col min="11787" max="11787" width="35.75" style="8" customWidth="1"/>
    <col min="11788" max="11788" width="55.7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125" style="8" customWidth="1"/>
    <col min="12035" max="12035" width="20.625" style="8" customWidth="1"/>
    <col min="12036" max="12036" width="20.75" style="8" customWidth="1"/>
    <col min="12037" max="12037" width="75.75" style="8" customWidth="1"/>
    <col min="12038" max="12038" width="6.25" style="8" customWidth="1"/>
    <col min="12039" max="12040" width="11.625" style="8" customWidth="1"/>
    <col min="12041" max="12041" width="5.75" style="8" customWidth="1"/>
    <col min="12042" max="12042" width="45.75" style="8" customWidth="1"/>
    <col min="12043" max="12043" width="35.75" style="8" customWidth="1"/>
    <col min="12044" max="12044" width="55.7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125" style="8" customWidth="1"/>
    <col min="12291" max="12291" width="20.625" style="8" customWidth="1"/>
    <col min="12292" max="12292" width="20.75" style="8" customWidth="1"/>
    <col min="12293" max="12293" width="75.75" style="8" customWidth="1"/>
    <col min="12294" max="12294" width="6.25" style="8" customWidth="1"/>
    <col min="12295" max="12296" width="11.625" style="8" customWidth="1"/>
    <col min="12297" max="12297" width="5.75" style="8" customWidth="1"/>
    <col min="12298" max="12298" width="45.75" style="8" customWidth="1"/>
    <col min="12299" max="12299" width="35.75" style="8" customWidth="1"/>
    <col min="12300" max="12300" width="55.7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125" style="8" customWidth="1"/>
    <col min="12547" max="12547" width="20.625" style="8" customWidth="1"/>
    <col min="12548" max="12548" width="20.75" style="8" customWidth="1"/>
    <col min="12549" max="12549" width="75.75" style="8" customWidth="1"/>
    <col min="12550" max="12550" width="6.25" style="8" customWidth="1"/>
    <col min="12551" max="12552" width="11.625" style="8" customWidth="1"/>
    <col min="12553" max="12553" width="5.75" style="8" customWidth="1"/>
    <col min="12554" max="12554" width="45.75" style="8" customWidth="1"/>
    <col min="12555" max="12555" width="35.75" style="8" customWidth="1"/>
    <col min="12556" max="12556" width="55.7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125" style="8" customWidth="1"/>
    <col min="12803" max="12803" width="20.625" style="8" customWidth="1"/>
    <col min="12804" max="12804" width="20.75" style="8" customWidth="1"/>
    <col min="12805" max="12805" width="75.75" style="8" customWidth="1"/>
    <col min="12806" max="12806" width="6.25" style="8" customWidth="1"/>
    <col min="12807" max="12808" width="11.625" style="8" customWidth="1"/>
    <col min="12809" max="12809" width="5.75" style="8" customWidth="1"/>
    <col min="12810" max="12810" width="45.75" style="8" customWidth="1"/>
    <col min="12811" max="12811" width="35.75" style="8" customWidth="1"/>
    <col min="12812" max="12812" width="55.7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125" style="8" customWidth="1"/>
    <col min="13059" max="13059" width="20.625" style="8" customWidth="1"/>
    <col min="13060" max="13060" width="20.75" style="8" customWidth="1"/>
    <col min="13061" max="13061" width="75.75" style="8" customWidth="1"/>
    <col min="13062" max="13062" width="6.25" style="8" customWidth="1"/>
    <col min="13063" max="13064" width="11.625" style="8" customWidth="1"/>
    <col min="13065" max="13065" width="5.75" style="8" customWidth="1"/>
    <col min="13066" max="13066" width="45.75" style="8" customWidth="1"/>
    <col min="13067" max="13067" width="35.75" style="8" customWidth="1"/>
    <col min="13068" max="13068" width="55.7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125" style="8" customWidth="1"/>
    <col min="13315" max="13315" width="20.625" style="8" customWidth="1"/>
    <col min="13316" max="13316" width="20.75" style="8" customWidth="1"/>
    <col min="13317" max="13317" width="75.75" style="8" customWidth="1"/>
    <col min="13318" max="13318" width="6.25" style="8" customWidth="1"/>
    <col min="13319" max="13320" width="11.625" style="8" customWidth="1"/>
    <col min="13321" max="13321" width="5.75" style="8" customWidth="1"/>
    <col min="13322" max="13322" width="45.75" style="8" customWidth="1"/>
    <col min="13323" max="13323" width="35.75" style="8" customWidth="1"/>
    <col min="13324" max="13324" width="55.7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125" style="8" customWidth="1"/>
    <col min="13571" max="13571" width="20.625" style="8" customWidth="1"/>
    <col min="13572" max="13572" width="20.75" style="8" customWidth="1"/>
    <col min="13573" max="13573" width="75.75" style="8" customWidth="1"/>
    <col min="13574" max="13574" width="6.25" style="8" customWidth="1"/>
    <col min="13575" max="13576" width="11.625" style="8" customWidth="1"/>
    <col min="13577" max="13577" width="5.75" style="8" customWidth="1"/>
    <col min="13578" max="13578" width="45.75" style="8" customWidth="1"/>
    <col min="13579" max="13579" width="35.75" style="8" customWidth="1"/>
    <col min="13580" max="13580" width="55.7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125" style="8" customWidth="1"/>
    <col min="13827" max="13827" width="20.625" style="8" customWidth="1"/>
    <col min="13828" max="13828" width="20.75" style="8" customWidth="1"/>
    <col min="13829" max="13829" width="75.75" style="8" customWidth="1"/>
    <col min="13830" max="13830" width="6.25" style="8" customWidth="1"/>
    <col min="13831" max="13832" width="11.625" style="8" customWidth="1"/>
    <col min="13833" max="13833" width="5.75" style="8" customWidth="1"/>
    <col min="13834" max="13834" width="45.75" style="8" customWidth="1"/>
    <col min="13835" max="13835" width="35.75" style="8" customWidth="1"/>
    <col min="13836" max="13836" width="55.7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125" style="8" customWidth="1"/>
    <col min="14083" max="14083" width="20.625" style="8" customWidth="1"/>
    <col min="14084" max="14084" width="20.75" style="8" customWidth="1"/>
    <col min="14085" max="14085" width="75.75" style="8" customWidth="1"/>
    <col min="14086" max="14086" width="6.25" style="8" customWidth="1"/>
    <col min="14087" max="14088" width="11.625" style="8" customWidth="1"/>
    <col min="14089" max="14089" width="5.75" style="8" customWidth="1"/>
    <col min="14090" max="14090" width="45.75" style="8" customWidth="1"/>
    <col min="14091" max="14091" width="35.75" style="8" customWidth="1"/>
    <col min="14092" max="14092" width="55.7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125" style="8" customWidth="1"/>
    <col min="14339" max="14339" width="20.625" style="8" customWidth="1"/>
    <col min="14340" max="14340" width="20.75" style="8" customWidth="1"/>
    <col min="14341" max="14341" width="75.75" style="8" customWidth="1"/>
    <col min="14342" max="14342" width="6.25" style="8" customWidth="1"/>
    <col min="14343" max="14344" width="11.625" style="8" customWidth="1"/>
    <col min="14345" max="14345" width="5.75" style="8" customWidth="1"/>
    <col min="14346" max="14346" width="45.75" style="8" customWidth="1"/>
    <col min="14347" max="14347" width="35.75" style="8" customWidth="1"/>
    <col min="14348" max="14348" width="55.7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125" style="8" customWidth="1"/>
    <col min="14595" max="14595" width="20.625" style="8" customWidth="1"/>
    <col min="14596" max="14596" width="20.75" style="8" customWidth="1"/>
    <col min="14597" max="14597" width="75.75" style="8" customWidth="1"/>
    <col min="14598" max="14598" width="6.25" style="8" customWidth="1"/>
    <col min="14599" max="14600" width="11.625" style="8" customWidth="1"/>
    <col min="14601" max="14601" width="5.75" style="8" customWidth="1"/>
    <col min="14602" max="14602" width="45.75" style="8" customWidth="1"/>
    <col min="14603" max="14603" width="35.75" style="8" customWidth="1"/>
    <col min="14604" max="14604" width="55.7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125" style="8" customWidth="1"/>
    <col min="14851" max="14851" width="20.625" style="8" customWidth="1"/>
    <col min="14852" max="14852" width="20.75" style="8" customWidth="1"/>
    <col min="14853" max="14853" width="75.75" style="8" customWidth="1"/>
    <col min="14854" max="14854" width="6.25" style="8" customWidth="1"/>
    <col min="14855" max="14856" width="11.625" style="8" customWidth="1"/>
    <col min="14857" max="14857" width="5.75" style="8" customWidth="1"/>
    <col min="14858" max="14858" width="45.75" style="8" customWidth="1"/>
    <col min="14859" max="14859" width="35.75" style="8" customWidth="1"/>
    <col min="14860" max="14860" width="55.7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125" style="8" customWidth="1"/>
    <col min="15107" max="15107" width="20.625" style="8" customWidth="1"/>
    <col min="15108" max="15108" width="20.75" style="8" customWidth="1"/>
    <col min="15109" max="15109" width="75.75" style="8" customWidth="1"/>
    <col min="15110" max="15110" width="6.25" style="8" customWidth="1"/>
    <col min="15111" max="15112" width="11.625" style="8" customWidth="1"/>
    <col min="15113" max="15113" width="5.75" style="8" customWidth="1"/>
    <col min="15114" max="15114" width="45.75" style="8" customWidth="1"/>
    <col min="15115" max="15115" width="35.75" style="8" customWidth="1"/>
    <col min="15116" max="15116" width="55.7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125" style="8" customWidth="1"/>
    <col min="15363" max="15363" width="20.625" style="8" customWidth="1"/>
    <col min="15364" max="15364" width="20.75" style="8" customWidth="1"/>
    <col min="15365" max="15365" width="75.75" style="8" customWidth="1"/>
    <col min="15366" max="15366" width="6.25" style="8" customWidth="1"/>
    <col min="15367" max="15368" width="11.625" style="8" customWidth="1"/>
    <col min="15369" max="15369" width="5.75" style="8" customWidth="1"/>
    <col min="15370" max="15370" width="45.75" style="8" customWidth="1"/>
    <col min="15371" max="15371" width="35.75" style="8" customWidth="1"/>
    <col min="15372" max="15372" width="55.7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125" style="8" customWidth="1"/>
    <col min="15619" max="15619" width="20.625" style="8" customWidth="1"/>
    <col min="15620" max="15620" width="20.75" style="8" customWidth="1"/>
    <col min="15621" max="15621" width="75.75" style="8" customWidth="1"/>
    <col min="15622" max="15622" width="6.25" style="8" customWidth="1"/>
    <col min="15623" max="15624" width="11.625" style="8" customWidth="1"/>
    <col min="15625" max="15625" width="5.75" style="8" customWidth="1"/>
    <col min="15626" max="15626" width="45.75" style="8" customWidth="1"/>
    <col min="15627" max="15627" width="35.75" style="8" customWidth="1"/>
    <col min="15628" max="15628" width="55.7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125" style="8" customWidth="1"/>
    <col min="15875" max="15875" width="20.625" style="8" customWidth="1"/>
    <col min="15876" max="15876" width="20.75" style="8" customWidth="1"/>
    <col min="15877" max="15877" width="75.75" style="8" customWidth="1"/>
    <col min="15878" max="15878" width="6.25" style="8" customWidth="1"/>
    <col min="15879" max="15880" width="11.625" style="8" customWidth="1"/>
    <col min="15881" max="15881" width="5.75" style="8" customWidth="1"/>
    <col min="15882" max="15882" width="45.75" style="8" customWidth="1"/>
    <col min="15883" max="15883" width="35.75" style="8" customWidth="1"/>
    <col min="15884" max="15884" width="55.7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125" style="8" customWidth="1"/>
    <col min="16131" max="16131" width="20.625" style="8" customWidth="1"/>
    <col min="16132" max="16132" width="20.75" style="8" customWidth="1"/>
    <col min="16133" max="16133" width="75.75" style="8" customWidth="1"/>
    <col min="16134" max="16134" width="6.25" style="8" customWidth="1"/>
    <col min="16135" max="16136" width="11.625" style="8" customWidth="1"/>
    <col min="16137" max="16137" width="5.75" style="8" customWidth="1"/>
    <col min="16138" max="16138" width="45.75" style="8" customWidth="1"/>
    <col min="16139" max="16139" width="35.75" style="8" customWidth="1"/>
    <col min="16140" max="16140" width="55.7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1473</v>
      </c>
      <c r="G2" s="4" t="s">
        <v>2</v>
      </c>
      <c r="H2" s="5"/>
      <c r="I2" s="6"/>
      <c r="J2" s="7">
        <f>SUM(H:H)</f>
        <v>29862</v>
      </c>
    </row>
    <row r="3" spans="2:17" ht="20.100000000000001" customHeight="1">
      <c r="B3" s="1" t="s">
        <v>3</v>
      </c>
      <c r="C3" s="1"/>
      <c r="D3" s="1"/>
      <c r="E3" s="98" t="s">
        <v>1474</v>
      </c>
    </row>
    <row r="4" spans="2:17" ht="20.100000000000001" customHeight="1">
      <c r="B4" s="1" t="s">
        <v>5</v>
      </c>
      <c r="C4" s="1"/>
      <c r="D4" s="1"/>
      <c r="E4" s="98">
        <v>174081</v>
      </c>
    </row>
    <row r="5" spans="2:17" ht="20.100000000000001" customHeight="1">
      <c r="B5" s="1" t="s">
        <v>6</v>
      </c>
      <c r="C5" s="1"/>
      <c r="D5" s="1"/>
      <c r="E5" s="102">
        <v>43480</v>
      </c>
    </row>
    <row r="6" spans="2:17" ht="20.100000000000001" customHeight="1">
      <c r="B6" s="1" t="s">
        <v>7</v>
      </c>
      <c r="C6" s="1"/>
      <c r="D6" s="1"/>
      <c r="E6" s="102">
        <v>43844</v>
      </c>
    </row>
    <row r="8" spans="2:17" s="9" customFormat="1" ht="19.7" customHeight="1">
      <c r="B8" s="21" t="s">
        <v>8</v>
      </c>
      <c r="C8" s="21" t="s">
        <v>9</v>
      </c>
      <c r="D8" s="21" t="s">
        <v>10</v>
      </c>
      <c r="E8" s="22" t="s">
        <v>11</v>
      </c>
      <c r="F8" s="201" t="s">
        <v>12</v>
      </c>
      <c r="G8" s="22" t="s">
        <v>13</v>
      </c>
      <c r="H8" s="167" t="s">
        <v>14</v>
      </c>
      <c r="I8" s="167" t="s">
        <v>15</v>
      </c>
      <c r="J8" s="22"/>
      <c r="K8" s="22" t="s">
        <v>17</v>
      </c>
      <c r="L8" s="22" t="s">
        <v>18</v>
      </c>
      <c r="M8" s="21" t="s">
        <v>19</v>
      </c>
      <c r="N8" s="21" t="s">
        <v>20</v>
      </c>
      <c r="O8" s="22" t="s">
        <v>21</v>
      </c>
      <c r="P8" s="106" t="s">
        <v>22</v>
      </c>
      <c r="Q8" s="26" t="s">
        <v>23</v>
      </c>
    </row>
    <row r="9" spans="2:17" s="9" customFormat="1" ht="19.7" customHeight="1">
      <c r="B9" s="21"/>
      <c r="C9" s="44" t="s">
        <v>531</v>
      </c>
      <c r="D9" s="44" t="s">
        <v>531</v>
      </c>
      <c r="E9" s="862" t="s">
        <v>1475</v>
      </c>
      <c r="F9" s="202">
        <v>2</v>
      </c>
      <c r="G9" s="203">
        <v>81</v>
      </c>
      <c r="H9" s="204">
        <f>F9*G9</f>
        <v>162</v>
      </c>
      <c r="I9" s="205"/>
      <c r="J9" s="31" t="s">
        <v>1476</v>
      </c>
      <c r="K9" s="206"/>
      <c r="L9" s="44" t="s">
        <v>1477</v>
      </c>
      <c r="M9" s="207">
        <v>43819</v>
      </c>
      <c r="N9" s="208"/>
      <c r="O9" s="209"/>
      <c r="P9" s="209">
        <v>43822</v>
      </c>
      <c r="Q9" s="210">
        <v>43822</v>
      </c>
    </row>
    <row r="10" spans="2:17" s="9" customFormat="1" ht="19.7" customHeight="1">
      <c r="B10" s="21"/>
      <c r="C10" s="44"/>
      <c r="D10" s="44"/>
      <c r="E10" s="862"/>
      <c r="F10" s="202"/>
      <c r="G10" s="203"/>
      <c r="H10" s="204">
        <f>F10*G10</f>
        <v>0</v>
      </c>
      <c r="I10" s="205"/>
      <c r="J10" s="31"/>
      <c r="K10" s="206"/>
      <c r="L10" s="44"/>
      <c r="M10" s="207"/>
      <c r="N10" s="208"/>
      <c r="O10" s="209"/>
      <c r="P10" s="209"/>
      <c r="Q10" s="210"/>
    </row>
    <row r="11" spans="2:17" s="9" customFormat="1" ht="19.7" customHeight="1">
      <c r="B11" s="21"/>
      <c r="C11" s="44"/>
      <c r="D11" s="44"/>
      <c r="E11" s="862"/>
      <c r="F11" s="202"/>
      <c r="G11" s="203"/>
      <c r="H11" s="204">
        <f>F11*G11</f>
        <v>0</v>
      </c>
      <c r="I11" s="205"/>
      <c r="J11" s="31"/>
      <c r="K11" s="206"/>
      <c r="L11" s="44"/>
      <c r="M11" s="207"/>
      <c r="N11" s="208"/>
      <c r="O11" s="209"/>
      <c r="P11" s="209"/>
      <c r="Q11" s="210"/>
    </row>
    <row r="12" spans="2:17" s="9" customFormat="1" ht="19.7" customHeight="1">
      <c r="B12" s="21">
        <v>1</v>
      </c>
      <c r="C12" s="44" t="s">
        <v>659</v>
      </c>
      <c r="D12" s="44" t="s">
        <v>659</v>
      </c>
      <c r="E12" s="862" t="s">
        <v>1478</v>
      </c>
      <c r="F12" s="202">
        <v>1</v>
      </c>
      <c r="G12" s="203">
        <v>4700</v>
      </c>
      <c r="H12" s="204">
        <f t="shared" ref="H12:H20" si="0">F12*G12</f>
        <v>4700</v>
      </c>
      <c r="I12" s="205"/>
      <c r="J12" s="31" t="s">
        <v>1479</v>
      </c>
      <c r="K12" s="44"/>
      <c r="L12" s="44" t="s">
        <v>1477</v>
      </c>
      <c r="M12" s="207"/>
      <c r="N12" s="208"/>
      <c r="O12" s="209"/>
      <c r="P12" s="209"/>
      <c r="Q12" s="210">
        <v>43838</v>
      </c>
    </row>
    <row r="13" spans="2:17" s="9" customFormat="1" ht="19.7" customHeight="1">
      <c r="B13" s="21">
        <v>2</v>
      </c>
      <c r="C13" s="44" t="s">
        <v>659</v>
      </c>
      <c r="D13" s="44" t="s">
        <v>659</v>
      </c>
      <c r="E13" s="862" t="s">
        <v>1480</v>
      </c>
      <c r="F13" s="202">
        <v>1</v>
      </c>
      <c r="G13" s="203">
        <v>5400</v>
      </c>
      <c r="H13" s="204">
        <f t="shared" si="0"/>
        <v>5400</v>
      </c>
      <c r="I13" s="205"/>
      <c r="J13" s="31" t="s">
        <v>1481</v>
      </c>
      <c r="K13" s="44"/>
      <c r="L13" s="44" t="s">
        <v>1477</v>
      </c>
      <c r="M13" s="207"/>
      <c r="N13" s="208"/>
      <c r="O13" s="209"/>
      <c r="P13" s="209"/>
      <c r="Q13" s="210">
        <v>43838</v>
      </c>
    </row>
    <row r="14" spans="2:17" s="9" customFormat="1" ht="19.7" customHeight="1">
      <c r="B14" s="21">
        <v>3</v>
      </c>
      <c r="C14" s="44" t="s">
        <v>659</v>
      </c>
      <c r="D14" s="44" t="s">
        <v>659</v>
      </c>
      <c r="E14" s="862" t="s">
        <v>1482</v>
      </c>
      <c r="F14" s="202">
        <v>2</v>
      </c>
      <c r="G14" s="203">
        <v>6800</v>
      </c>
      <c r="H14" s="204">
        <f t="shared" si="0"/>
        <v>13600</v>
      </c>
      <c r="I14" s="205"/>
      <c r="J14" s="31" t="s">
        <v>1483</v>
      </c>
      <c r="K14" s="44"/>
      <c r="L14" s="44" t="s">
        <v>1477</v>
      </c>
      <c r="M14" s="207"/>
      <c r="N14" s="208"/>
      <c r="O14" s="209"/>
      <c r="P14" s="209"/>
      <c r="Q14" s="210">
        <v>43838</v>
      </c>
    </row>
    <row r="15" spans="2:17" s="9" customFormat="1" ht="19.7" customHeight="1">
      <c r="B15" s="21">
        <v>4</v>
      </c>
      <c r="C15" s="44" t="s">
        <v>659</v>
      </c>
      <c r="D15" s="44" t="s">
        <v>659</v>
      </c>
      <c r="E15" s="862" t="s">
        <v>1484</v>
      </c>
      <c r="F15" s="202">
        <v>2</v>
      </c>
      <c r="G15" s="203">
        <v>3000</v>
      </c>
      <c r="H15" s="204">
        <f t="shared" si="0"/>
        <v>6000</v>
      </c>
      <c r="I15" s="205"/>
      <c r="J15" s="31" t="s">
        <v>1485</v>
      </c>
      <c r="K15" s="44"/>
      <c r="L15" s="44" t="s">
        <v>1477</v>
      </c>
      <c r="M15" s="207"/>
      <c r="N15" s="208"/>
      <c r="O15" s="209"/>
      <c r="P15" s="209"/>
      <c r="Q15" s="210">
        <v>43838</v>
      </c>
    </row>
    <row r="16" spans="2:17" s="9" customFormat="1" ht="19.7" customHeight="1">
      <c r="B16" s="21"/>
      <c r="C16" s="44"/>
      <c r="D16" s="44"/>
      <c r="E16" s="862"/>
      <c r="F16" s="202"/>
      <c r="G16" s="203"/>
      <c r="H16" s="204">
        <f t="shared" si="0"/>
        <v>0</v>
      </c>
      <c r="I16" s="205"/>
      <c r="J16" s="31"/>
      <c r="K16" s="44"/>
      <c r="L16" s="44"/>
      <c r="M16" s="207"/>
      <c r="N16" s="208"/>
      <c r="O16" s="209"/>
      <c r="P16" s="209"/>
      <c r="Q16" s="210"/>
    </row>
    <row r="17" spans="2:17" s="9" customFormat="1" ht="19.7" customHeight="1">
      <c r="B17" s="21"/>
      <c r="C17" s="44"/>
      <c r="D17" s="44"/>
      <c r="E17" s="862"/>
      <c r="F17" s="202"/>
      <c r="G17" s="203"/>
      <c r="H17" s="204">
        <f t="shared" si="0"/>
        <v>0</v>
      </c>
      <c r="I17" s="205"/>
      <c r="J17" s="31"/>
      <c r="K17" s="44"/>
      <c r="L17" s="44"/>
      <c r="M17" s="207"/>
      <c r="N17" s="208"/>
      <c r="O17" s="209"/>
      <c r="P17" s="209"/>
      <c r="Q17" s="210"/>
    </row>
    <row r="18" spans="2:17" s="9" customFormat="1" ht="19.7" customHeight="1">
      <c r="B18" s="21"/>
      <c r="C18" s="44"/>
      <c r="D18" s="44"/>
      <c r="E18" s="76"/>
      <c r="F18" s="202"/>
      <c r="G18" s="203"/>
      <c r="H18" s="204">
        <f t="shared" si="0"/>
        <v>0</v>
      </c>
      <c r="I18" s="205"/>
      <c r="J18" s="76"/>
      <c r="K18" s="44"/>
      <c r="L18" s="44"/>
      <c r="M18" s="207"/>
      <c r="N18" s="208"/>
      <c r="O18" s="209"/>
      <c r="P18" s="209"/>
      <c r="Q18" s="210"/>
    </row>
    <row r="19" spans="2:17" s="9" customFormat="1" ht="19.7" customHeight="1">
      <c r="B19" s="21"/>
      <c r="C19" s="44"/>
      <c r="D19" s="44"/>
      <c r="E19" s="76"/>
      <c r="F19" s="202"/>
      <c r="G19" s="203"/>
      <c r="H19" s="204">
        <f t="shared" si="0"/>
        <v>0</v>
      </c>
      <c r="I19" s="205"/>
      <c r="J19" s="76"/>
      <c r="K19" s="44"/>
      <c r="L19" s="44"/>
      <c r="M19" s="207"/>
      <c r="N19" s="208"/>
      <c r="O19" s="44"/>
      <c r="P19" s="207"/>
      <c r="Q19" s="210"/>
    </row>
    <row r="20" spans="2:17" s="9" customFormat="1" ht="19.7" customHeight="1">
      <c r="B20" s="21"/>
      <c r="C20" s="208"/>
      <c r="D20" s="208"/>
      <c r="E20" s="211"/>
      <c r="F20" s="214"/>
      <c r="G20" s="215"/>
      <c r="H20" s="204">
        <f t="shared" si="0"/>
        <v>0</v>
      </c>
      <c r="I20" s="216"/>
      <c r="J20" s="217"/>
      <c r="K20" s="44"/>
      <c r="L20" s="44"/>
      <c r="M20" s="207"/>
      <c r="N20" s="208"/>
      <c r="O20" s="44"/>
      <c r="P20" s="207"/>
      <c r="Q20" s="210"/>
    </row>
    <row r="24" spans="2:17">
      <c r="M24" s="195"/>
    </row>
    <row r="26" spans="2:17">
      <c r="M26" s="195"/>
    </row>
    <row r="28" spans="2:17">
      <c r="H28" s="272"/>
    </row>
    <row r="29" spans="2:17">
      <c r="H29" s="272"/>
    </row>
    <row r="30" spans="2:17">
      <c r="H30" s="272"/>
    </row>
    <row r="31" spans="2:17">
      <c r="H31" s="272"/>
    </row>
    <row r="32" spans="2:17">
      <c r="H32" s="272"/>
    </row>
    <row r="33" spans="8:8">
      <c r="H33" s="272"/>
    </row>
    <row r="34" spans="8:8">
      <c r="H34" s="272"/>
    </row>
    <row r="35" spans="8:8">
      <c r="H35" s="272"/>
    </row>
    <row r="36" spans="8:8">
      <c r="H36" s="272"/>
    </row>
    <row r="37" spans="8:8">
      <c r="H37" s="272"/>
    </row>
    <row r="38" spans="8:8">
      <c r="H38" s="272"/>
    </row>
    <row r="39" spans="8:8">
      <c r="H39" s="273"/>
    </row>
    <row r="40" spans="8:8">
      <c r="H40" s="272"/>
    </row>
    <row r="41" spans="8:8">
      <c r="H41" s="272"/>
    </row>
    <row r="42" spans="8:8">
      <c r="H42" s="272"/>
    </row>
    <row r="43" spans="8:8">
      <c r="H43" s="272"/>
    </row>
    <row r="44" spans="8:8">
      <c r="H44" s="272"/>
    </row>
    <row r="45" spans="8:8">
      <c r="H45" s="272"/>
    </row>
    <row r="46" spans="8:8">
      <c r="H46" s="272"/>
    </row>
    <row r="47" spans="8:8">
      <c r="H47" s="272"/>
    </row>
    <row r="48" spans="8:8">
      <c r="H48" s="272"/>
    </row>
    <row r="50" spans="8:8">
      <c r="H50" s="272"/>
    </row>
  </sheetData>
  <autoFilter ref="B8:O20" xr:uid="{02D62662-293B-4B62-BBCC-2ACE2AA1E74B}"/>
  <mergeCells count="6">
    <mergeCell ref="B2:D2"/>
    <mergeCell ref="G2:I2"/>
    <mergeCell ref="B3:D3"/>
    <mergeCell ref="B4:D4"/>
    <mergeCell ref="B5:D5"/>
    <mergeCell ref="B6:D6"/>
  </mergeCells>
  <phoneticPr fontId="4"/>
  <pageMargins left="0.2" right="0.2" top="0.75" bottom="0.75" header="0.3" footer="0.3"/>
  <pageSetup paperSize="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D89C1-8D44-48F2-9114-56F181E08583}">
  <dimension ref="B2:Q55"/>
  <sheetViews>
    <sheetView zoomScale="85" zoomScaleNormal="85" workbookViewId="0">
      <pane xSplit="10" ySplit="8" topLeftCell="K24" activePane="bottomRight" state="frozen"/>
      <selection pane="topRight" activeCell="K1" sqref="K1"/>
      <selection pane="bottomLeft" activeCell="A9" sqref="A9"/>
      <selection pane="bottomRight" activeCell="Q42" sqref="Q42"/>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1486</v>
      </c>
      <c r="G2" s="4" t="s">
        <v>2</v>
      </c>
      <c r="H2" s="5"/>
      <c r="I2" s="6"/>
      <c r="J2" s="7">
        <f>SUM(H:H)</f>
        <v>180865</v>
      </c>
    </row>
    <row r="3" spans="2:17" ht="20.100000000000001" customHeight="1">
      <c r="B3" s="1" t="s">
        <v>3</v>
      </c>
      <c r="C3" s="1"/>
      <c r="D3" s="1"/>
      <c r="E3" s="98" t="s">
        <v>1445</v>
      </c>
    </row>
    <row r="4" spans="2:17" ht="20.100000000000001" customHeight="1">
      <c r="B4" s="1" t="s">
        <v>5</v>
      </c>
      <c r="C4" s="1"/>
      <c r="D4" s="1"/>
      <c r="E4" s="98">
        <v>174336</v>
      </c>
    </row>
    <row r="5" spans="2:17" ht="20.100000000000001" customHeight="1">
      <c r="B5" s="1" t="s">
        <v>6</v>
      </c>
      <c r="C5" s="1"/>
      <c r="D5" s="1"/>
      <c r="E5" s="102">
        <v>43851</v>
      </c>
    </row>
    <row r="6" spans="2:17" ht="20.100000000000001" customHeight="1">
      <c r="B6" s="1" t="s">
        <v>7</v>
      </c>
      <c r="C6" s="1"/>
      <c r="D6" s="1"/>
      <c r="E6" s="102">
        <v>43858</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54" si="0">F9*G9</f>
        <v>0</v>
      </c>
      <c r="I9" s="167"/>
      <c r="J9" s="30"/>
      <c r="K9" s="30"/>
      <c r="L9" s="22"/>
      <c r="M9" s="25"/>
      <c r="N9" s="21"/>
      <c r="O9" s="22"/>
      <c r="P9" s="25"/>
      <c r="Q9" s="26"/>
    </row>
    <row r="10" spans="2:17" s="9" customFormat="1" ht="19.7" customHeight="1">
      <c r="B10" s="21">
        <v>3</v>
      </c>
      <c r="C10" s="21" t="s">
        <v>256</v>
      </c>
      <c r="D10" s="21" t="s">
        <v>177</v>
      </c>
      <c r="E10" s="75" t="s">
        <v>1487</v>
      </c>
      <c r="F10" s="22">
        <v>1</v>
      </c>
      <c r="G10" s="266">
        <v>1720</v>
      </c>
      <c r="H10" s="38">
        <f t="shared" si="0"/>
        <v>1720</v>
      </c>
      <c r="I10" s="167"/>
      <c r="J10" s="31" t="s">
        <v>1488</v>
      </c>
      <c r="K10" s="22"/>
      <c r="L10" s="22"/>
      <c r="M10" s="25">
        <v>43838</v>
      </c>
      <c r="N10" s="21"/>
      <c r="O10" s="32">
        <v>43851</v>
      </c>
      <c r="P10" s="25">
        <v>43850</v>
      </c>
      <c r="Q10" s="26">
        <v>43844</v>
      </c>
    </row>
    <row r="11" spans="2:17" s="9" customFormat="1" ht="19.7" customHeight="1">
      <c r="B11" s="21">
        <v>3</v>
      </c>
      <c r="C11" s="21" t="s">
        <v>1489</v>
      </c>
      <c r="D11" s="21" t="s">
        <v>144</v>
      </c>
      <c r="E11" s="75" t="s">
        <v>1490</v>
      </c>
      <c r="F11" s="22">
        <v>1</v>
      </c>
      <c r="G11" s="266">
        <v>8930</v>
      </c>
      <c r="H11" s="38">
        <f t="shared" si="0"/>
        <v>8930</v>
      </c>
      <c r="I11" s="167"/>
      <c r="J11" s="31" t="s">
        <v>1491</v>
      </c>
      <c r="K11" s="22"/>
      <c r="L11" s="22"/>
      <c r="M11" s="25">
        <v>43838</v>
      </c>
      <c r="N11" s="21"/>
      <c r="O11" s="32">
        <v>43851</v>
      </c>
      <c r="P11" s="25"/>
      <c r="Q11" s="26">
        <v>43847</v>
      </c>
    </row>
    <row r="12" spans="2:17" s="9" customFormat="1" ht="19.7" customHeight="1">
      <c r="B12" s="21">
        <v>3</v>
      </c>
      <c r="C12" s="21" t="s">
        <v>181</v>
      </c>
      <c r="D12" s="21" t="s">
        <v>144</v>
      </c>
      <c r="E12" s="75" t="s">
        <v>1492</v>
      </c>
      <c r="F12" s="22">
        <v>1</v>
      </c>
      <c r="G12" s="266">
        <v>3090</v>
      </c>
      <c r="H12" s="38">
        <f t="shared" si="0"/>
        <v>3090</v>
      </c>
      <c r="I12" s="167"/>
      <c r="J12" s="31" t="s">
        <v>1493</v>
      </c>
      <c r="K12" s="22"/>
      <c r="L12" s="22"/>
      <c r="M12" s="25">
        <v>43838</v>
      </c>
      <c r="N12" s="21"/>
      <c r="O12" s="32">
        <v>43851</v>
      </c>
      <c r="P12" s="25"/>
      <c r="Q12" s="26">
        <v>43847</v>
      </c>
    </row>
    <row r="13" spans="2:17" s="9" customFormat="1" ht="19.7" customHeight="1">
      <c r="B13" s="21">
        <v>3</v>
      </c>
      <c r="C13" s="21" t="s">
        <v>181</v>
      </c>
      <c r="D13" s="21" t="s">
        <v>144</v>
      </c>
      <c r="E13" s="75" t="s">
        <v>1494</v>
      </c>
      <c r="F13" s="22">
        <v>1</v>
      </c>
      <c r="G13" s="266">
        <v>3970</v>
      </c>
      <c r="H13" s="38">
        <f t="shared" si="0"/>
        <v>3970</v>
      </c>
      <c r="I13" s="167"/>
      <c r="J13" s="31" t="s">
        <v>1493</v>
      </c>
      <c r="K13" s="22"/>
      <c r="L13" s="22"/>
      <c r="M13" s="25">
        <v>43838</v>
      </c>
      <c r="N13" s="21"/>
      <c r="O13" s="32">
        <v>43851</v>
      </c>
      <c r="P13" s="25"/>
      <c r="Q13" s="26">
        <v>43847</v>
      </c>
    </row>
    <row r="14" spans="2:17" s="9" customFormat="1" ht="19.7" customHeight="1">
      <c r="B14" s="21">
        <v>3</v>
      </c>
      <c r="C14" s="21" t="s">
        <v>1489</v>
      </c>
      <c r="D14" s="21" t="s">
        <v>144</v>
      </c>
      <c r="E14" s="75" t="s">
        <v>1495</v>
      </c>
      <c r="F14" s="22">
        <v>20</v>
      </c>
      <c r="G14" s="266">
        <v>60</v>
      </c>
      <c r="H14" s="38">
        <f t="shared" si="0"/>
        <v>1200</v>
      </c>
      <c r="I14" s="167"/>
      <c r="J14" s="495" t="s">
        <v>1496</v>
      </c>
      <c r="K14" s="22"/>
      <c r="L14" s="22"/>
      <c r="M14" s="25">
        <v>43838</v>
      </c>
      <c r="N14" s="21"/>
      <c r="O14" s="32">
        <v>43851</v>
      </c>
      <c r="P14" s="25"/>
      <c r="Q14" s="26">
        <v>43847</v>
      </c>
    </row>
    <row r="15" spans="2:17" s="9" customFormat="1" ht="19.7" customHeight="1">
      <c r="B15" s="21">
        <v>3</v>
      </c>
      <c r="C15" s="21" t="s">
        <v>1489</v>
      </c>
      <c r="D15" s="21" t="s">
        <v>144</v>
      </c>
      <c r="E15" s="75" t="s">
        <v>1497</v>
      </c>
      <c r="F15" s="22">
        <v>4</v>
      </c>
      <c r="G15" s="266">
        <v>90</v>
      </c>
      <c r="H15" s="38">
        <f t="shared" si="0"/>
        <v>360</v>
      </c>
      <c r="I15" s="167"/>
      <c r="J15" s="31" t="s">
        <v>1498</v>
      </c>
      <c r="K15" s="22"/>
      <c r="L15" s="22"/>
      <c r="M15" s="25">
        <v>43838</v>
      </c>
      <c r="N15" s="21"/>
      <c r="O15" s="32">
        <v>43851</v>
      </c>
      <c r="P15" s="25"/>
      <c r="Q15" s="26">
        <v>43847</v>
      </c>
    </row>
    <row r="16" spans="2:17" s="9" customFormat="1" ht="19.7" customHeight="1">
      <c r="B16" s="21">
        <v>3</v>
      </c>
      <c r="C16" s="21" t="s">
        <v>1489</v>
      </c>
      <c r="D16" s="21" t="s">
        <v>144</v>
      </c>
      <c r="E16" s="75" t="s">
        <v>1499</v>
      </c>
      <c r="F16" s="22">
        <v>2</v>
      </c>
      <c r="G16" s="266">
        <v>30</v>
      </c>
      <c r="H16" s="38">
        <f t="shared" si="0"/>
        <v>60</v>
      </c>
      <c r="I16" s="167"/>
      <c r="J16" s="31" t="s">
        <v>1500</v>
      </c>
      <c r="K16" s="22"/>
      <c r="L16" s="22"/>
      <c r="M16" s="25">
        <v>43838</v>
      </c>
      <c r="N16" s="21"/>
      <c r="O16" s="32">
        <v>43851</v>
      </c>
      <c r="P16" s="25"/>
      <c r="Q16" s="26">
        <v>43847</v>
      </c>
    </row>
    <row r="17" spans="2:17" s="9" customFormat="1" ht="19.7" customHeight="1">
      <c r="B17" s="21">
        <v>3</v>
      </c>
      <c r="C17" s="21" t="s">
        <v>1489</v>
      </c>
      <c r="D17" s="21" t="s">
        <v>144</v>
      </c>
      <c r="E17" s="75" t="s">
        <v>1501</v>
      </c>
      <c r="F17" s="22">
        <v>4</v>
      </c>
      <c r="G17" s="266">
        <v>40</v>
      </c>
      <c r="H17" s="38">
        <f t="shared" si="0"/>
        <v>160</v>
      </c>
      <c r="I17" s="167"/>
      <c r="J17" s="31" t="s">
        <v>1502</v>
      </c>
      <c r="K17" s="22"/>
      <c r="L17" s="22"/>
      <c r="M17" s="25">
        <v>43838</v>
      </c>
      <c r="N17" s="21"/>
      <c r="O17" s="32">
        <v>43851</v>
      </c>
      <c r="P17" s="25"/>
      <c r="Q17" s="26">
        <v>43847</v>
      </c>
    </row>
    <row r="18" spans="2:17" s="249" customFormat="1" ht="19.7" customHeight="1">
      <c r="B18" s="208">
        <v>4</v>
      </c>
      <c r="C18" s="863" t="s">
        <v>1503</v>
      </c>
      <c r="D18" s="863" t="s">
        <v>1504</v>
      </c>
      <c r="E18" s="245" t="s">
        <v>1505</v>
      </c>
      <c r="F18" s="44">
        <v>1</v>
      </c>
      <c r="G18" s="215">
        <v>27200</v>
      </c>
      <c r="H18" s="221">
        <f t="shared" si="0"/>
        <v>27200</v>
      </c>
      <c r="I18" s="205"/>
      <c r="J18" s="211" t="s">
        <v>1506</v>
      </c>
      <c r="K18" s="44"/>
      <c r="L18" s="44"/>
      <c r="M18" s="207"/>
      <c r="N18" s="208"/>
      <c r="O18" s="209">
        <v>43851</v>
      </c>
      <c r="P18" s="207">
        <v>43847</v>
      </c>
      <c r="Q18" s="26">
        <v>43847</v>
      </c>
    </row>
    <row r="19" spans="2:17" s="249" customFormat="1" ht="19.7" customHeight="1">
      <c r="B19" s="208">
        <v>4</v>
      </c>
      <c r="C19" s="863" t="s">
        <v>1503</v>
      </c>
      <c r="D19" s="863" t="s">
        <v>1504</v>
      </c>
      <c r="E19" s="245" t="s">
        <v>1507</v>
      </c>
      <c r="F19" s="44">
        <v>1</v>
      </c>
      <c r="G19" s="215">
        <v>8080</v>
      </c>
      <c r="H19" s="215">
        <f t="shared" si="0"/>
        <v>8080</v>
      </c>
      <c r="I19" s="205"/>
      <c r="J19" s="211" t="s">
        <v>1508</v>
      </c>
      <c r="K19" s="44"/>
      <c r="L19" s="44"/>
      <c r="M19" s="207"/>
      <c r="N19" s="208"/>
      <c r="O19" s="209">
        <v>43851</v>
      </c>
      <c r="P19" s="207">
        <v>43847</v>
      </c>
      <c r="Q19" s="26">
        <v>43847</v>
      </c>
    </row>
    <row r="20" spans="2:17" s="249" customFormat="1" ht="19.7" customHeight="1">
      <c r="B20" s="208">
        <v>4</v>
      </c>
      <c r="C20" s="863" t="s">
        <v>1503</v>
      </c>
      <c r="D20" s="863" t="s">
        <v>1504</v>
      </c>
      <c r="E20" s="245" t="s">
        <v>1509</v>
      </c>
      <c r="F20" s="44">
        <v>1</v>
      </c>
      <c r="G20" s="215">
        <v>41360</v>
      </c>
      <c r="H20" s="221">
        <f t="shared" si="0"/>
        <v>41360</v>
      </c>
      <c r="I20" s="205"/>
      <c r="J20" s="211" t="s">
        <v>1510</v>
      </c>
      <c r="K20" s="44"/>
      <c r="L20" s="44"/>
      <c r="M20" s="207"/>
      <c r="N20" s="208"/>
      <c r="O20" s="209">
        <v>43851</v>
      </c>
      <c r="P20" s="207">
        <v>43847</v>
      </c>
      <c r="Q20" s="26">
        <v>43847</v>
      </c>
    </row>
    <row r="21" spans="2:17" s="9" customFormat="1" ht="19.7" customHeight="1">
      <c r="B21" s="21"/>
      <c r="C21" s="21"/>
      <c r="D21" s="21"/>
      <c r="E21" s="75"/>
      <c r="F21" s="22"/>
      <c r="G21" s="266">
        <v>0</v>
      </c>
      <c r="H21" s="266">
        <f t="shared" si="0"/>
        <v>0</v>
      </c>
      <c r="I21" s="167"/>
      <c r="J21" s="31"/>
      <c r="K21" s="22"/>
      <c r="L21" s="22"/>
      <c r="M21" s="25"/>
      <c r="N21" s="21"/>
      <c r="O21" s="22"/>
      <c r="P21" s="25"/>
      <c r="Q21" s="26"/>
    </row>
    <row r="22" spans="2:17" s="9" customFormat="1" ht="19.7" customHeight="1">
      <c r="B22" s="21">
        <v>1</v>
      </c>
      <c r="C22" s="21" t="s">
        <v>531</v>
      </c>
      <c r="D22" s="21" t="s">
        <v>531</v>
      </c>
      <c r="E22" s="75" t="s">
        <v>1511</v>
      </c>
      <c r="F22" s="22">
        <v>1</v>
      </c>
      <c r="G22" s="266">
        <v>9166</v>
      </c>
      <c r="H22" s="266">
        <f t="shared" si="0"/>
        <v>9166</v>
      </c>
      <c r="I22" s="167"/>
      <c r="J22" s="31" t="s">
        <v>668</v>
      </c>
      <c r="K22" s="30" t="s">
        <v>1512</v>
      </c>
      <c r="L22" s="22"/>
      <c r="M22" s="25">
        <v>43837</v>
      </c>
      <c r="N22" s="21"/>
      <c r="O22" s="22"/>
      <c r="P22" s="25">
        <v>43850</v>
      </c>
      <c r="Q22" s="26">
        <v>43850</v>
      </c>
    </row>
    <row r="23" spans="2:17" s="9" customFormat="1" ht="19.7" customHeight="1">
      <c r="B23" s="21">
        <v>4</v>
      </c>
      <c r="C23" s="21" t="s">
        <v>531</v>
      </c>
      <c r="D23" s="21" t="s">
        <v>531</v>
      </c>
      <c r="E23" s="75" t="s">
        <v>1513</v>
      </c>
      <c r="F23" s="864">
        <v>0</v>
      </c>
      <c r="G23" s="266">
        <v>51</v>
      </c>
      <c r="H23" s="266">
        <f t="shared" si="0"/>
        <v>0</v>
      </c>
      <c r="I23" s="167"/>
      <c r="J23" s="31" t="s">
        <v>1514</v>
      </c>
      <c r="K23" s="30" t="s">
        <v>845</v>
      </c>
      <c r="L23" s="22"/>
      <c r="M23" s="25"/>
      <c r="N23" s="21"/>
      <c r="O23" s="22"/>
      <c r="P23" s="25"/>
      <c r="Q23" s="26"/>
    </row>
    <row r="24" spans="2:17" s="9" customFormat="1" ht="19.7" customHeight="1">
      <c r="B24" s="21">
        <v>4</v>
      </c>
      <c r="C24" s="21" t="s">
        <v>531</v>
      </c>
      <c r="D24" s="21" t="s">
        <v>531</v>
      </c>
      <c r="E24" s="75" t="s">
        <v>1515</v>
      </c>
      <c r="F24" s="22">
        <v>1</v>
      </c>
      <c r="G24" s="266">
        <v>15260</v>
      </c>
      <c r="H24" s="266">
        <f t="shared" si="0"/>
        <v>15260</v>
      </c>
      <c r="I24" s="167"/>
      <c r="J24" s="31" t="s">
        <v>1516</v>
      </c>
      <c r="K24" s="30" t="s">
        <v>1517</v>
      </c>
      <c r="L24" s="22"/>
      <c r="M24" s="25">
        <v>43837</v>
      </c>
      <c r="N24" s="21"/>
      <c r="O24" s="22"/>
      <c r="P24" s="25">
        <v>43851</v>
      </c>
      <c r="Q24" s="26">
        <v>43851</v>
      </c>
    </row>
    <row r="25" spans="2:17" s="9" customFormat="1" ht="19.7" customHeight="1">
      <c r="B25" s="21">
        <v>4</v>
      </c>
      <c r="C25" s="21" t="s">
        <v>531</v>
      </c>
      <c r="D25" s="21" t="s">
        <v>531</v>
      </c>
      <c r="E25" s="75" t="s">
        <v>1518</v>
      </c>
      <c r="F25" s="22">
        <v>2</v>
      </c>
      <c r="G25" s="266">
        <v>140</v>
      </c>
      <c r="H25" s="266">
        <f t="shared" si="0"/>
        <v>280</v>
      </c>
      <c r="I25" s="167"/>
      <c r="J25" s="31" t="s">
        <v>1519</v>
      </c>
      <c r="K25" s="30" t="s">
        <v>1517</v>
      </c>
      <c r="L25" s="22"/>
      <c r="M25" s="25">
        <v>43837</v>
      </c>
      <c r="N25" s="21"/>
      <c r="O25" s="22"/>
      <c r="P25" s="25">
        <v>43851</v>
      </c>
      <c r="Q25" s="26">
        <v>43851</v>
      </c>
    </row>
    <row r="26" spans="2:17" s="9" customFormat="1" ht="19.7" customHeight="1">
      <c r="B26" s="21">
        <v>4</v>
      </c>
      <c r="C26" s="21" t="s">
        <v>531</v>
      </c>
      <c r="D26" s="21" t="s">
        <v>531</v>
      </c>
      <c r="E26" s="75" t="s">
        <v>1520</v>
      </c>
      <c r="F26" s="22">
        <v>4</v>
      </c>
      <c r="G26" s="266">
        <v>260</v>
      </c>
      <c r="H26" s="266">
        <f t="shared" si="0"/>
        <v>1040</v>
      </c>
      <c r="I26" s="167"/>
      <c r="J26" s="31" t="s">
        <v>1521</v>
      </c>
      <c r="K26" s="30" t="s">
        <v>1517</v>
      </c>
      <c r="L26" s="22"/>
      <c r="M26" s="25">
        <v>43837</v>
      </c>
      <c r="N26" s="21"/>
      <c r="O26" s="22"/>
      <c r="P26" s="25">
        <v>43851</v>
      </c>
      <c r="Q26" s="26">
        <v>43851</v>
      </c>
    </row>
    <row r="27" spans="2:17" s="9" customFormat="1" ht="19.7" customHeight="1">
      <c r="B27" s="21">
        <v>4</v>
      </c>
      <c r="C27" s="208" t="s">
        <v>531</v>
      </c>
      <c r="D27" s="208" t="s">
        <v>531</v>
      </c>
      <c r="E27" s="245" t="s">
        <v>1522</v>
      </c>
      <c r="F27" s="44">
        <v>1</v>
      </c>
      <c r="G27" s="215">
        <v>924</v>
      </c>
      <c r="H27" s="215">
        <f t="shared" si="0"/>
        <v>924</v>
      </c>
      <c r="I27" s="205"/>
      <c r="J27" s="211" t="s">
        <v>1523</v>
      </c>
      <c r="K27" s="30" t="s">
        <v>1517</v>
      </c>
      <c r="L27" s="22"/>
      <c r="M27" s="25">
        <v>43837</v>
      </c>
      <c r="N27" s="21"/>
      <c r="O27" s="22"/>
      <c r="P27" s="25">
        <v>43851</v>
      </c>
      <c r="Q27" s="26">
        <v>43851</v>
      </c>
    </row>
    <row r="28" spans="2:17" s="9" customFormat="1" ht="19.7" customHeight="1">
      <c r="B28" s="21">
        <v>2</v>
      </c>
      <c r="C28" s="21" t="s">
        <v>531</v>
      </c>
      <c r="D28" s="21" t="s">
        <v>531</v>
      </c>
      <c r="E28" s="865" t="s">
        <v>1524</v>
      </c>
      <c r="F28" s="22">
        <v>1</v>
      </c>
      <c r="G28" s="266">
        <v>6793</v>
      </c>
      <c r="H28" s="266">
        <f t="shared" si="0"/>
        <v>6793</v>
      </c>
      <c r="I28" s="167"/>
      <c r="J28" s="31" t="s">
        <v>1525</v>
      </c>
      <c r="K28" s="30" t="s">
        <v>1517</v>
      </c>
      <c r="L28" s="22"/>
      <c r="M28" s="25">
        <v>43837</v>
      </c>
      <c r="N28" s="21"/>
      <c r="O28" s="22"/>
      <c r="P28" s="25">
        <v>43851</v>
      </c>
      <c r="Q28" s="26">
        <v>43851</v>
      </c>
    </row>
    <row r="29" spans="2:17" s="9" customFormat="1" ht="19.7" customHeight="1">
      <c r="B29" s="21">
        <v>2</v>
      </c>
      <c r="C29" s="21" t="s">
        <v>531</v>
      </c>
      <c r="D29" s="21" t="s">
        <v>531</v>
      </c>
      <c r="E29" s="75" t="s">
        <v>1526</v>
      </c>
      <c r="F29" s="22">
        <v>1</v>
      </c>
      <c r="G29" s="266">
        <v>2433</v>
      </c>
      <c r="H29" s="266">
        <f t="shared" si="0"/>
        <v>2433</v>
      </c>
      <c r="I29" s="167"/>
      <c r="J29" s="31" t="s">
        <v>949</v>
      </c>
      <c r="K29" s="30" t="s">
        <v>1517</v>
      </c>
      <c r="L29" s="22"/>
      <c r="M29" s="25">
        <v>43837</v>
      </c>
      <c r="N29" s="21"/>
      <c r="O29" s="22"/>
      <c r="P29" s="25">
        <v>43851</v>
      </c>
      <c r="Q29" s="26">
        <v>43851</v>
      </c>
    </row>
    <row r="30" spans="2:17" s="9" customFormat="1" ht="19.7" customHeight="1">
      <c r="B30" s="21">
        <v>4</v>
      </c>
      <c r="C30" s="21" t="s">
        <v>531</v>
      </c>
      <c r="D30" s="21" t="s">
        <v>531</v>
      </c>
      <c r="E30" s="75" t="s">
        <v>1527</v>
      </c>
      <c r="F30" s="22">
        <v>1</v>
      </c>
      <c r="G30" s="266">
        <v>861</v>
      </c>
      <c r="H30" s="266">
        <f t="shared" si="0"/>
        <v>861</v>
      </c>
      <c r="I30" s="167"/>
      <c r="J30" s="31" t="s">
        <v>898</v>
      </c>
      <c r="K30" s="30" t="s">
        <v>1517</v>
      </c>
      <c r="L30" s="22"/>
      <c r="M30" s="25">
        <v>43837</v>
      </c>
      <c r="N30" s="21"/>
      <c r="O30" s="22"/>
      <c r="P30" s="25">
        <v>43851</v>
      </c>
      <c r="Q30" s="26">
        <v>43851</v>
      </c>
    </row>
    <row r="31" spans="2:17" s="9" customFormat="1" ht="19.7" customHeight="1">
      <c r="B31" s="21">
        <v>4</v>
      </c>
      <c r="C31" s="21" t="s">
        <v>531</v>
      </c>
      <c r="D31" s="21" t="s">
        <v>531</v>
      </c>
      <c r="E31" s="75" t="s">
        <v>1528</v>
      </c>
      <c r="F31" s="22">
        <v>1</v>
      </c>
      <c r="G31" s="266">
        <v>3548</v>
      </c>
      <c r="H31" s="266">
        <f t="shared" si="0"/>
        <v>3548</v>
      </c>
      <c r="I31" s="167"/>
      <c r="J31" s="31" t="s">
        <v>1529</v>
      </c>
      <c r="K31" s="30" t="s">
        <v>1517</v>
      </c>
      <c r="L31" s="22"/>
      <c r="M31" s="25">
        <v>43837</v>
      </c>
      <c r="N31" s="21"/>
      <c r="O31" s="22"/>
      <c r="P31" s="25">
        <v>43851</v>
      </c>
      <c r="Q31" s="26">
        <v>43851</v>
      </c>
    </row>
    <row r="32" spans="2:17" s="9" customFormat="1" ht="19.7" customHeight="1">
      <c r="B32" s="21">
        <v>4</v>
      </c>
      <c r="C32" s="21" t="s">
        <v>531</v>
      </c>
      <c r="D32" s="21" t="s">
        <v>531</v>
      </c>
      <c r="E32" s="75" t="s">
        <v>1530</v>
      </c>
      <c r="F32" s="22">
        <v>1</v>
      </c>
      <c r="G32" s="266">
        <v>2624</v>
      </c>
      <c r="H32" s="266">
        <f t="shared" si="0"/>
        <v>2624</v>
      </c>
      <c r="I32" s="167"/>
      <c r="J32" s="31" t="s">
        <v>1531</v>
      </c>
      <c r="K32" s="30" t="s">
        <v>1517</v>
      </c>
      <c r="L32" s="22"/>
      <c r="M32" s="25">
        <v>43837</v>
      </c>
      <c r="N32" s="21"/>
      <c r="O32" s="22"/>
      <c r="P32" s="25">
        <v>43851</v>
      </c>
      <c r="Q32" s="26">
        <v>43851</v>
      </c>
    </row>
    <row r="33" spans="2:17" s="9" customFormat="1" ht="19.7" customHeight="1">
      <c r="B33" s="21">
        <v>4</v>
      </c>
      <c r="C33" s="21" t="s">
        <v>531</v>
      </c>
      <c r="D33" s="21" t="s">
        <v>531</v>
      </c>
      <c r="E33" s="75" t="s">
        <v>1532</v>
      </c>
      <c r="F33" s="22">
        <v>1</v>
      </c>
      <c r="G33" s="266">
        <v>1830</v>
      </c>
      <c r="H33" s="266">
        <f t="shared" si="0"/>
        <v>1830</v>
      </c>
      <c r="I33" s="167"/>
      <c r="J33" s="31" t="s">
        <v>1531</v>
      </c>
      <c r="K33" s="30" t="s">
        <v>1517</v>
      </c>
      <c r="L33" s="22"/>
      <c r="M33" s="25">
        <v>43837</v>
      </c>
      <c r="N33" s="21"/>
      <c r="O33" s="22"/>
      <c r="P33" s="25">
        <v>43851</v>
      </c>
      <c r="Q33" s="26">
        <v>43851</v>
      </c>
    </row>
    <row r="34" spans="2:17" s="9" customFormat="1" ht="19.7" customHeight="1">
      <c r="B34" s="21">
        <v>4</v>
      </c>
      <c r="C34" s="21" t="s">
        <v>531</v>
      </c>
      <c r="D34" s="21" t="s">
        <v>531</v>
      </c>
      <c r="E34" s="75" t="s">
        <v>1533</v>
      </c>
      <c r="F34" s="22">
        <v>1</v>
      </c>
      <c r="G34" s="266">
        <v>1760</v>
      </c>
      <c r="H34" s="266">
        <f t="shared" si="0"/>
        <v>1760</v>
      </c>
      <c r="I34" s="167"/>
      <c r="J34" s="31" t="s">
        <v>1531</v>
      </c>
      <c r="K34" s="30" t="s">
        <v>1517</v>
      </c>
      <c r="L34" s="22"/>
      <c r="M34" s="25">
        <v>43837</v>
      </c>
      <c r="N34" s="21"/>
      <c r="O34" s="22"/>
      <c r="P34" s="25">
        <v>43851</v>
      </c>
      <c r="Q34" s="26">
        <v>43851</v>
      </c>
    </row>
    <row r="35" spans="2:17" s="9" customFormat="1" ht="19.7" customHeight="1">
      <c r="B35" s="21">
        <v>4</v>
      </c>
      <c r="C35" s="208" t="s">
        <v>531</v>
      </c>
      <c r="D35" s="208" t="s">
        <v>531</v>
      </c>
      <c r="E35" s="245" t="s">
        <v>1534</v>
      </c>
      <c r="F35" s="44">
        <v>1</v>
      </c>
      <c r="G35" s="215">
        <v>310</v>
      </c>
      <c r="H35" s="215">
        <f t="shared" si="0"/>
        <v>310</v>
      </c>
      <c r="I35" s="205"/>
      <c r="J35" s="211" t="s">
        <v>1535</v>
      </c>
      <c r="K35" s="30" t="s">
        <v>1517</v>
      </c>
      <c r="L35" s="22"/>
      <c r="M35" s="25">
        <v>43837</v>
      </c>
      <c r="N35" s="21"/>
      <c r="O35" s="22"/>
      <c r="P35" s="25">
        <v>43851</v>
      </c>
      <c r="Q35" s="26">
        <v>43851</v>
      </c>
    </row>
    <row r="36" spans="2:17" s="9" customFormat="1" ht="19.7" customHeight="1">
      <c r="B36" s="21">
        <v>5</v>
      </c>
      <c r="C36" s="21" t="s">
        <v>531</v>
      </c>
      <c r="D36" s="21" t="s">
        <v>531</v>
      </c>
      <c r="E36" s="75" t="s">
        <v>1536</v>
      </c>
      <c r="F36" s="22">
        <v>1</v>
      </c>
      <c r="G36" s="266">
        <v>1230</v>
      </c>
      <c r="H36" s="266">
        <f t="shared" si="0"/>
        <v>1230</v>
      </c>
      <c r="I36" s="167"/>
      <c r="J36" s="31" t="s">
        <v>1537</v>
      </c>
      <c r="K36" s="30" t="s">
        <v>1517</v>
      </c>
      <c r="L36" s="22"/>
      <c r="M36" s="25">
        <v>43837</v>
      </c>
      <c r="N36" s="21"/>
      <c r="O36" s="22"/>
      <c r="P36" s="25">
        <v>43851</v>
      </c>
      <c r="Q36" s="26">
        <v>43851</v>
      </c>
    </row>
    <row r="37" spans="2:17" s="9" customFormat="1" ht="19.7" customHeight="1">
      <c r="B37" s="21">
        <v>5</v>
      </c>
      <c r="C37" s="21" t="s">
        <v>531</v>
      </c>
      <c r="D37" s="21" t="s">
        <v>531</v>
      </c>
      <c r="E37" s="75" t="s">
        <v>1538</v>
      </c>
      <c r="F37" s="22">
        <v>1</v>
      </c>
      <c r="G37" s="266">
        <v>1860</v>
      </c>
      <c r="H37" s="266">
        <f t="shared" si="0"/>
        <v>1860</v>
      </c>
      <c r="I37" s="167"/>
      <c r="J37" s="31" t="s">
        <v>1539</v>
      </c>
      <c r="K37" s="30" t="s">
        <v>1517</v>
      </c>
      <c r="L37" s="22"/>
      <c r="M37" s="25">
        <v>43837</v>
      </c>
      <c r="N37" s="21"/>
      <c r="O37" s="22"/>
      <c r="P37" s="25">
        <v>43851</v>
      </c>
      <c r="Q37" s="26">
        <v>43851</v>
      </c>
    </row>
    <row r="38" spans="2:17" s="9" customFormat="1" ht="19.7" customHeight="1">
      <c r="B38" s="21">
        <v>5</v>
      </c>
      <c r="C38" s="21" t="s">
        <v>531</v>
      </c>
      <c r="D38" s="21" t="s">
        <v>531</v>
      </c>
      <c r="E38" s="75" t="s">
        <v>772</v>
      </c>
      <c r="F38" s="22">
        <v>10</v>
      </c>
      <c r="G38" s="266">
        <v>31</v>
      </c>
      <c r="H38" s="266">
        <f t="shared" si="0"/>
        <v>310</v>
      </c>
      <c r="I38" s="167"/>
      <c r="J38" s="31" t="s">
        <v>1540</v>
      </c>
      <c r="K38" s="30" t="s">
        <v>1517</v>
      </c>
      <c r="L38" s="22"/>
      <c r="M38" s="25">
        <v>43837</v>
      </c>
      <c r="N38" s="21"/>
      <c r="O38" s="22"/>
      <c r="P38" s="25">
        <v>43851</v>
      </c>
      <c r="Q38" s="26">
        <v>43851</v>
      </c>
    </row>
    <row r="39" spans="2:17" s="9" customFormat="1" ht="19.7" customHeight="1">
      <c r="B39" s="21">
        <v>5</v>
      </c>
      <c r="C39" s="21" t="s">
        <v>531</v>
      </c>
      <c r="D39" s="21" t="s">
        <v>531</v>
      </c>
      <c r="E39" s="245" t="s">
        <v>1541</v>
      </c>
      <c r="F39" s="858">
        <v>1</v>
      </c>
      <c r="G39" s="215">
        <v>680</v>
      </c>
      <c r="H39" s="859">
        <f t="shared" si="0"/>
        <v>680</v>
      </c>
      <c r="I39" s="860"/>
      <c r="J39" s="76" t="s">
        <v>1542</v>
      </c>
      <c r="K39" s="30" t="s">
        <v>1517</v>
      </c>
      <c r="L39" s="22"/>
      <c r="M39" s="25">
        <v>43837</v>
      </c>
      <c r="N39" s="21"/>
      <c r="O39" s="22"/>
      <c r="P39" s="25">
        <v>43851</v>
      </c>
      <c r="Q39" s="26">
        <v>43851</v>
      </c>
    </row>
    <row r="40" spans="2:17" s="9" customFormat="1" ht="19.7" customHeight="1">
      <c r="B40" s="21">
        <v>5</v>
      </c>
      <c r="C40" s="21" t="s">
        <v>531</v>
      </c>
      <c r="D40" s="21" t="s">
        <v>531</v>
      </c>
      <c r="E40" s="245" t="s">
        <v>671</v>
      </c>
      <c r="F40" s="858">
        <v>2</v>
      </c>
      <c r="G40" s="215">
        <v>147</v>
      </c>
      <c r="H40" s="859">
        <f>F40*G40</f>
        <v>294</v>
      </c>
      <c r="I40" s="860"/>
      <c r="J40" s="76" t="s">
        <v>1452</v>
      </c>
      <c r="K40" s="30" t="s">
        <v>1517</v>
      </c>
      <c r="L40" s="22"/>
      <c r="M40" s="25">
        <v>43837</v>
      </c>
      <c r="N40" s="21"/>
      <c r="O40" s="22"/>
      <c r="P40" s="25">
        <v>43851</v>
      </c>
      <c r="Q40" s="26">
        <v>43851</v>
      </c>
    </row>
    <row r="41" spans="2:17" s="9" customFormat="1" ht="19.7" customHeight="1">
      <c r="B41" s="21">
        <v>5</v>
      </c>
      <c r="C41" s="21" t="s">
        <v>531</v>
      </c>
      <c r="D41" s="21" t="s">
        <v>531</v>
      </c>
      <c r="E41" s="245" t="s">
        <v>1543</v>
      </c>
      <c r="F41" s="858">
        <v>1</v>
      </c>
      <c r="G41" s="215">
        <v>1360</v>
      </c>
      <c r="H41" s="859">
        <f t="shared" si="0"/>
        <v>1360</v>
      </c>
      <c r="I41" s="860"/>
      <c r="J41" s="76" t="s">
        <v>1544</v>
      </c>
      <c r="K41" s="30" t="s">
        <v>1517</v>
      </c>
      <c r="L41" s="22"/>
      <c r="M41" s="25">
        <v>43837</v>
      </c>
      <c r="N41" s="21"/>
      <c r="O41" s="22"/>
      <c r="P41" s="861">
        <v>43864</v>
      </c>
      <c r="Q41" s="26">
        <v>43864</v>
      </c>
    </row>
    <row r="42" spans="2:17" s="9" customFormat="1" ht="19.7" customHeight="1">
      <c r="B42" s="21">
        <v>5</v>
      </c>
      <c r="C42" s="21" t="s">
        <v>531</v>
      </c>
      <c r="D42" s="21" t="s">
        <v>531</v>
      </c>
      <c r="E42" s="75" t="s">
        <v>1545</v>
      </c>
      <c r="F42" s="22">
        <v>1</v>
      </c>
      <c r="G42" s="266">
        <v>5090</v>
      </c>
      <c r="H42" s="266">
        <f t="shared" si="0"/>
        <v>5090</v>
      </c>
      <c r="I42" s="167"/>
      <c r="J42" s="31" t="s">
        <v>718</v>
      </c>
      <c r="K42" s="30" t="s">
        <v>1517</v>
      </c>
      <c r="L42" s="22"/>
      <c r="M42" s="25">
        <v>43837</v>
      </c>
      <c r="N42" s="21"/>
      <c r="O42" s="22"/>
      <c r="P42" s="25">
        <v>43851</v>
      </c>
      <c r="Q42" s="26">
        <v>43851</v>
      </c>
    </row>
    <row r="43" spans="2:17" s="9" customFormat="1" ht="19.7" customHeight="1">
      <c r="B43" s="21">
        <v>5</v>
      </c>
      <c r="C43" s="21" t="s">
        <v>531</v>
      </c>
      <c r="D43" s="21" t="s">
        <v>531</v>
      </c>
      <c r="E43" s="75" t="s">
        <v>1546</v>
      </c>
      <c r="F43" s="22">
        <v>1</v>
      </c>
      <c r="G43" s="266">
        <v>5845</v>
      </c>
      <c r="H43" s="266">
        <f t="shared" si="0"/>
        <v>5845</v>
      </c>
      <c r="I43" s="167"/>
      <c r="J43" s="31" t="s">
        <v>714</v>
      </c>
      <c r="K43" s="30" t="s">
        <v>1517</v>
      </c>
      <c r="L43" s="22"/>
      <c r="M43" s="25">
        <v>43837</v>
      </c>
      <c r="N43" s="21"/>
      <c r="O43" s="22"/>
      <c r="P43" s="25">
        <v>43851</v>
      </c>
      <c r="Q43" s="26">
        <v>43851</v>
      </c>
    </row>
    <row r="44" spans="2:17" s="9" customFormat="1" ht="19.7" customHeight="1">
      <c r="B44" s="21">
        <v>5</v>
      </c>
      <c r="C44" s="21" t="s">
        <v>531</v>
      </c>
      <c r="D44" s="21" t="s">
        <v>531</v>
      </c>
      <c r="E44" s="75" t="s">
        <v>1547</v>
      </c>
      <c r="F44" s="22">
        <v>1</v>
      </c>
      <c r="G44" s="266">
        <v>3336</v>
      </c>
      <c r="H44" s="266">
        <f t="shared" si="0"/>
        <v>3336</v>
      </c>
      <c r="I44" s="167"/>
      <c r="J44" s="31" t="s">
        <v>1548</v>
      </c>
      <c r="K44" s="30" t="s">
        <v>1517</v>
      </c>
      <c r="L44" s="22"/>
      <c r="M44" s="25">
        <v>43837</v>
      </c>
      <c r="N44" s="21"/>
      <c r="O44" s="22"/>
      <c r="P44" s="25">
        <v>43851</v>
      </c>
      <c r="Q44" s="26">
        <v>43851</v>
      </c>
    </row>
    <row r="45" spans="2:17" s="9" customFormat="1" ht="19.7" customHeight="1">
      <c r="B45" s="21">
        <v>5</v>
      </c>
      <c r="C45" s="21" t="s">
        <v>531</v>
      </c>
      <c r="D45" s="21" t="s">
        <v>531</v>
      </c>
      <c r="E45" s="75" t="s">
        <v>1549</v>
      </c>
      <c r="F45" s="22">
        <v>1</v>
      </c>
      <c r="G45" s="266">
        <v>7031</v>
      </c>
      <c r="H45" s="266">
        <f t="shared" si="0"/>
        <v>7031</v>
      </c>
      <c r="I45" s="167"/>
      <c r="J45" s="31" t="s">
        <v>1550</v>
      </c>
      <c r="K45" s="30" t="s">
        <v>1517</v>
      </c>
      <c r="L45" s="22"/>
      <c r="M45" s="25">
        <v>43837</v>
      </c>
      <c r="N45" s="21"/>
      <c r="O45" s="22"/>
      <c r="P45" s="25">
        <v>43851</v>
      </c>
      <c r="Q45" s="26">
        <v>43851</v>
      </c>
    </row>
    <row r="46" spans="2:17" s="9" customFormat="1" ht="19.7" customHeight="1">
      <c r="B46" s="21">
        <v>4</v>
      </c>
      <c r="C46" s="21" t="s">
        <v>531</v>
      </c>
      <c r="D46" s="21" t="s">
        <v>531</v>
      </c>
      <c r="E46" s="75" t="s">
        <v>1551</v>
      </c>
      <c r="F46" s="22">
        <v>1</v>
      </c>
      <c r="G46" s="266">
        <v>1830</v>
      </c>
      <c r="H46" s="266">
        <f>F46*G46</f>
        <v>1830</v>
      </c>
      <c r="I46" s="167"/>
      <c r="J46" s="31" t="s">
        <v>1531</v>
      </c>
      <c r="K46" s="30" t="s">
        <v>1517</v>
      </c>
      <c r="L46" s="22"/>
      <c r="M46" s="25">
        <v>43839</v>
      </c>
      <c r="N46" s="21"/>
      <c r="O46" s="22"/>
      <c r="P46" s="25">
        <v>43851</v>
      </c>
      <c r="Q46" s="26">
        <v>43851</v>
      </c>
    </row>
    <row r="47" spans="2:17" s="9" customFormat="1" ht="19.7" customHeight="1">
      <c r="B47" s="21">
        <v>4</v>
      </c>
      <c r="C47" s="181" t="s">
        <v>1503</v>
      </c>
      <c r="D47" s="181" t="s">
        <v>1504</v>
      </c>
      <c r="E47" s="75" t="s">
        <v>1552</v>
      </c>
      <c r="F47" s="22">
        <v>1</v>
      </c>
      <c r="G47" s="266">
        <v>9040</v>
      </c>
      <c r="H47" s="266">
        <f>F47*G47</f>
        <v>9040</v>
      </c>
      <c r="I47" s="167"/>
      <c r="J47" s="31" t="s">
        <v>1553</v>
      </c>
      <c r="K47" s="22"/>
      <c r="L47" s="22"/>
      <c r="M47" s="25">
        <v>43851</v>
      </c>
      <c r="N47" s="21"/>
      <c r="O47" s="32">
        <v>43853</v>
      </c>
      <c r="P47" s="25">
        <v>43854</v>
      </c>
      <c r="Q47" s="26">
        <v>43854</v>
      </c>
    </row>
    <row r="48" spans="2:17" s="9" customFormat="1" ht="19.7" customHeight="1">
      <c r="B48" s="21"/>
      <c r="C48" s="21"/>
      <c r="D48" s="21"/>
      <c r="E48" s="75"/>
      <c r="F48" s="22"/>
      <c r="G48" s="266">
        <v>0</v>
      </c>
      <c r="H48" s="266">
        <f>F48*G48</f>
        <v>0</v>
      </c>
      <c r="I48" s="167"/>
      <c r="J48" s="31"/>
      <c r="K48" s="22"/>
      <c r="L48" s="22"/>
      <c r="M48" s="25"/>
      <c r="N48" s="21"/>
      <c r="O48" s="22"/>
      <c r="P48" s="25"/>
      <c r="Q48" s="26"/>
    </row>
    <row r="49" spans="2:17" s="9" customFormat="1" ht="19.7" customHeight="1">
      <c r="B49" s="21"/>
      <c r="C49" s="21"/>
      <c r="D49" s="21"/>
      <c r="E49" s="75"/>
      <c r="F49" s="22"/>
      <c r="G49" s="266">
        <v>0</v>
      </c>
      <c r="H49" s="266">
        <f t="shared" si="0"/>
        <v>0</v>
      </c>
      <c r="I49" s="167"/>
      <c r="J49" s="31"/>
      <c r="K49" s="22"/>
      <c r="L49" s="22"/>
      <c r="M49" s="25"/>
      <c r="N49" s="21"/>
      <c r="O49" s="22"/>
      <c r="P49" s="25"/>
      <c r="Q49" s="26"/>
    </row>
    <row r="50" spans="2:17" s="9" customFormat="1" ht="19.7" customHeight="1">
      <c r="B50" s="21"/>
      <c r="C50" s="21"/>
      <c r="D50" s="21"/>
      <c r="E50" s="75"/>
      <c r="F50" s="22"/>
      <c r="G50" s="266">
        <v>0</v>
      </c>
      <c r="H50" s="266">
        <f>F50*G50</f>
        <v>0</v>
      </c>
      <c r="I50" s="167"/>
      <c r="J50" s="31"/>
      <c r="K50" s="22"/>
      <c r="L50" s="22"/>
      <c r="M50" s="25"/>
      <c r="N50" s="21"/>
      <c r="O50" s="22"/>
      <c r="P50" s="25"/>
      <c r="Q50" s="26"/>
    </row>
    <row r="51" spans="2:17" s="9" customFormat="1" ht="19.7" customHeight="1">
      <c r="B51" s="21"/>
      <c r="C51" s="21"/>
      <c r="D51" s="21"/>
      <c r="E51" s="75"/>
      <c r="F51" s="22"/>
      <c r="G51" s="266">
        <v>0</v>
      </c>
      <c r="H51" s="266">
        <f t="shared" si="0"/>
        <v>0</v>
      </c>
      <c r="I51" s="167"/>
      <c r="J51" s="31"/>
      <c r="K51" s="22"/>
      <c r="L51" s="22"/>
      <c r="M51" s="25"/>
      <c r="N51" s="21"/>
      <c r="O51" s="22"/>
      <c r="P51" s="25"/>
      <c r="Q51" s="26"/>
    </row>
    <row r="52" spans="2:17" s="9" customFormat="1" ht="19.7" customHeight="1">
      <c r="B52" s="21"/>
      <c r="C52" s="21"/>
      <c r="D52" s="21"/>
      <c r="E52" s="75"/>
      <c r="F52" s="22"/>
      <c r="G52" s="266">
        <v>0</v>
      </c>
      <c r="H52" s="266">
        <f>F52*G52</f>
        <v>0</v>
      </c>
      <c r="I52" s="167"/>
      <c r="J52" s="31"/>
      <c r="K52" s="22"/>
      <c r="L52" s="22"/>
      <c r="M52" s="25"/>
      <c r="N52" s="21"/>
      <c r="O52" s="22"/>
      <c r="P52" s="25"/>
      <c r="Q52" s="26"/>
    </row>
    <row r="53" spans="2:17" s="9" customFormat="1" ht="19.7" customHeight="1">
      <c r="B53" s="21"/>
      <c r="C53" s="21"/>
      <c r="D53" s="21"/>
      <c r="E53" s="75"/>
      <c r="F53" s="22"/>
      <c r="G53" s="266">
        <v>0</v>
      </c>
      <c r="H53" s="266">
        <f t="shared" si="0"/>
        <v>0</v>
      </c>
      <c r="I53" s="167"/>
      <c r="J53" s="31"/>
      <c r="K53" s="22"/>
      <c r="L53" s="22"/>
      <c r="M53" s="25"/>
      <c r="N53" s="21"/>
      <c r="O53" s="22"/>
      <c r="P53" s="25"/>
      <c r="Q53" s="26"/>
    </row>
    <row r="54" spans="2:17" s="9" customFormat="1" ht="19.7" customHeight="1">
      <c r="B54" s="21"/>
      <c r="C54" s="21"/>
      <c r="D54" s="21"/>
      <c r="E54" s="75"/>
      <c r="F54" s="22"/>
      <c r="G54" s="266">
        <v>0</v>
      </c>
      <c r="H54" s="266">
        <f t="shared" si="0"/>
        <v>0</v>
      </c>
      <c r="I54" s="167"/>
      <c r="J54" s="31"/>
      <c r="K54" s="22"/>
      <c r="L54" s="22"/>
      <c r="M54" s="25"/>
      <c r="N54" s="21"/>
      <c r="O54" s="22"/>
      <c r="P54" s="25"/>
      <c r="Q54" s="26"/>
    </row>
    <row r="55" spans="2:17">
      <c r="G55" s="3"/>
      <c r="H55" s="3"/>
    </row>
  </sheetData>
  <autoFilter ref="B8:O54" xr:uid="{A0109EFC-47BD-47DD-B3D8-939347D223AF}"/>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F3FD2-5866-49B0-B85B-0D2D48A0B8B8}">
  <dimension ref="B2:Q38"/>
  <sheetViews>
    <sheetView zoomScale="70" zoomScaleNormal="70" workbookViewId="0">
      <pane xSplit="10" ySplit="8" topLeftCell="K27" activePane="bottomRight" state="frozen"/>
      <selection pane="topRight" activeCell="K1" sqref="K1"/>
      <selection pane="bottomLeft" activeCell="A9" sqref="A9"/>
      <selection pane="bottomRight" activeCell="B30" sqref="B30"/>
    </sheetView>
  </sheetViews>
  <sheetFormatPr defaultColWidth="12.75" defaultRowHeight="13.5"/>
  <cols>
    <col min="1" max="1" width="3.75" style="867" customWidth="1"/>
    <col min="2" max="2" width="14.5" style="869" bestFit="1" customWidth="1"/>
    <col min="3" max="4" width="9.625" style="867" bestFit="1" customWidth="1"/>
    <col min="5" max="5" width="64.25" style="869" customWidth="1"/>
    <col min="6" max="6" width="5.75" style="867" bestFit="1" customWidth="1"/>
    <col min="7" max="7" width="13.125" style="867" customWidth="1"/>
    <col min="8" max="8" width="13.125" style="867" bestFit="1" customWidth="1"/>
    <col min="9" max="9" width="15.625" style="870" customWidth="1"/>
    <col min="10" max="10" width="34.25" style="869" customWidth="1"/>
    <col min="11" max="11" width="24.5" style="869" customWidth="1"/>
    <col min="12" max="12" width="19.125" style="869" bestFit="1" customWidth="1"/>
    <col min="13" max="13" width="19.5" style="869" customWidth="1"/>
    <col min="14" max="14" width="5.75" style="867" bestFit="1" customWidth="1"/>
    <col min="15" max="15" width="18.875" style="870" customWidth="1"/>
    <col min="16" max="16" width="20.5" style="871" customWidth="1"/>
    <col min="17" max="17" width="22.375" style="872" customWidth="1"/>
    <col min="18" max="18" width="14.75" style="867" customWidth="1"/>
    <col min="19" max="256" width="12.75" style="867"/>
    <col min="257" max="257" width="3.75" style="867" customWidth="1"/>
    <col min="258" max="258" width="14.5" style="867" bestFit="1" customWidth="1"/>
    <col min="259" max="260" width="9.625" style="867" bestFit="1" customWidth="1"/>
    <col min="261" max="261" width="64.25" style="867" customWidth="1"/>
    <col min="262" max="262" width="5.75" style="867" bestFit="1" customWidth="1"/>
    <col min="263" max="263" width="13.125" style="867" customWidth="1"/>
    <col min="264" max="264" width="13.125" style="867" bestFit="1" customWidth="1"/>
    <col min="265" max="265" width="15.625" style="867" customWidth="1"/>
    <col min="266" max="266" width="34.25" style="867" customWidth="1"/>
    <col min="267" max="267" width="24.5" style="867" customWidth="1"/>
    <col min="268" max="268" width="19.125" style="867" bestFit="1" customWidth="1"/>
    <col min="269" max="269" width="19.5" style="867" customWidth="1"/>
    <col min="270" max="270" width="5.75" style="867" bestFit="1" customWidth="1"/>
    <col min="271" max="271" width="18.875" style="867" customWidth="1"/>
    <col min="272" max="272" width="20.5" style="867" customWidth="1"/>
    <col min="273" max="273" width="22.375" style="867" customWidth="1"/>
    <col min="274" max="274" width="14.75" style="867" customWidth="1"/>
    <col min="275" max="512" width="12.75" style="867"/>
    <col min="513" max="513" width="3.75" style="867" customWidth="1"/>
    <col min="514" max="514" width="14.5" style="867" bestFit="1" customWidth="1"/>
    <col min="515" max="516" width="9.625" style="867" bestFit="1" customWidth="1"/>
    <col min="517" max="517" width="64.25" style="867" customWidth="1"/>
    <col min="518" max="518" width="5.75" style="867" bestFit="1" customWidth="1"/>
    <col min="519" max="519" width="13.125" style="867" customWidth="1"/>
    <col min="520" max="520" width="13.125" style="867" bestFit="1" customWidth="1"/>
    <col min="521" max="521" width="15.625" style="867" customWidth="1"/>
    <col min="522" max="522" width="34.25" style="867" customWidth="1"/>
    <col min="523" max="523" width="24.5" style="867" customWidth="1"/>
    <col min="524" max="524" width="19.125" style="867" bestFit="1" customWidth="1"/>
    <col min="525" max="525" width="19.5" style="867" customWidth="1"/>
    <col min="526" max="526" width="5.75" style="867" bestFit="1" customWidth="1"/>
    <col min="527" max="527" width="18.875" style="867" customWidth="1"/>
    <col min="528" max="528" width="20.5" style="867" customWidth="1"/>
    <col min="529" max="529" width="22.375" style="867" customWidth="1"/>
    <col min="530" max="530" width="14.75" style="867" customWidth="1"/>
    <col min="531" max="768" width="12.75" style="867"/>
    <col min="769" max="769" width="3.75" style="867" customWidth="1"/>
    <col min="770" max="770" width="14.5" style="867" bestFit="1" customWidth="1"/>
    <col min="771" max="772" width="9.625" style="867" bestFit="1" customWidth="1"/>
    <col min="773" max="773" width="64.25" style="867" customWidth="1"/>
    <col min="774" max="774" width="5.75" style="867" bestFit="1" customWidth="1"/>
    <col min="775" max="775" width="13.125" style="867" customWidth="1"/>
    <col min="776" max="776" width="13.125" style="867" bestFit="1" customWidth="1"/>
    <col min="777" max="777" width="15.625" style="867" customWidth="1"/>
    <col min="778" max="778" width="34.25" style="867" customWidth="1"/>
    <col min="779" max="779" width="24.5" style="867" customWidth="1"/>
    <col min="780" max="780" width="19.125" style="867" bestFit="1" customWidth="1"/>
    <col min="781" max="781" width="19.5" style="867" customWidth="1"/>
    <col min="782" max="782" width="5.75" style="867" bestFit="1" customWidth="1"/>
    <col min="783" max="783" width="18.875" style="867" customWidth="1"/>
    <col min="784" max="784" width="20.5" style="867" customWidth="1"/>
    <col min="785" max="785" width="22.375" style="867" customWidth="1"/>
    <col min="786" max="786" width="14.75" style="867" customWidth="1"/>
    <col min="787" max="1024" width="12.75" style="867"/>
    <col min="1025" max="1025" width="3.75" style="867" customWidth="1"/>
    <col min="1026" max="1026" width="14.5" style="867" bestFit="1" customWidth="1"/>
    <col min="1027" max="1028" width="9.625" style="867" bestFit="1" customWidth="1"/>
    <col min="1029" max="1029" width="64.25" style="867" customWidth="1"/>
    <col min="1030" max="1030" width="5.75" style="867" bestFit="1" customWidth="1"/>
    <col min="1031" max="1031" width="13.125" style="867" customWidth="1"/>
    <col min="1032" max="1032" width="13.125" style="867" bestFit="1" customWidth="1"/>
    <col min="1033" max="1033" width="15.625" style="867" customWidth="1"/>
    <col min="1034" max="1034" width="34.25" style="867" customWidth="1"/>
    <col min="1035" max="1035" width="24.5" style="867" customWidth="1"/>
    <col min="1036" max="1036" width="19.125" style="867" bestFit="1" customWidth="1"/>
    <col min="1037" max="1037" width="19.5" style="867" customWidth="1"/>
    <col min="1038" max="1038" width="5.75" style="867" bestFit="1" customWidth="1"/>
    <col min="1039" max="1039" width="18.875" style="867" customWidth="1"/>
    <col min="1040" max="1040" width="20.5" style="867" customWidth="1"/>
    <col min="1041" max="1041" width="22.375" style="867" customWidth="1"/>
    <col min="1042" max="1042" width="14.75" style="867" customWidth="1"/>
    <col min="1043" max="1280" width="12.75" style="867"/>
    <col min="1281" max="1281" width="3.75" style="867" customWidth="1"/>
    <col min="1282" max="1282" width="14.5" style="867" bestFit="1" customWidth="1"/>
    <col min="1283" max="1284" width="9.625" style="867" bestFit="1" customWidth="1"/>
    <col min="1285" max="1285" width="64.25" style="867" customWidth="1"/>
    <col min="1286" max="1286" width="5.75" style="867" bestFit="1" customWidth="1"/>
    <col min="1287" max="1287" width="13.125" style="867" customWidth="1"/>
    <col min="1288" max="1288" width="13.125" style="867" bestFit="1" customWidth="1"/>
    <col min="1289" max="1289" width="15.625" style="867" customWidth="1"/>
    <col min="1290" max="1290" width="34.25" style="867" customWidth="1"/>
    <col min="1291" max="1291" width="24.5" style="867" customWidth="1"/>
    <col min="1292" max="1292" width="19.125" style="867" bestFit="1" customWidth="1"/>
    <col min="1293" max="1293" width="19.5" style="867" customWidth="1"/>
    <col min="1294" max="1294" width="5.75" style="867" bestFit="1" customWidth="1"/>
    <col min="1295" max="1295" width="18.875" style="867" customWidth="1"/>
    <col min="1296" max="1296" width="20.5" style="867" customWidth="1"/>
    <col min="1297" max="1297" width="22.375" style="867" customWidth="1"/>
    <col min="1298" max="1298" width="14.75" style="867" customWidth="1"/>
    <col min="1299" max="1536" width="12.75" style="867"/>
    <col min="1537" max="1537" width="3.75" style="867" customWidth="1"/>
    <col min="1538" max="1538" width="14.5" style="867" bestFit="1" customWidth="1"/>
    <col min="1539" max="1540" width="9.625" style="867" bestFit="1" customWidth="1"/>
    <col min="1541" max="1541" width="64.25" style="867" customWidth="1"/>
    <col min="1542" max="1542" width="5.75" style="867" bestFit="1" customWidth="1"/>
    <col min="1543" max="1543" width="13.125" style="867" customWidth="1"/>
    <col min="1544" max="1544" width="13.125" style="867" bestFit="1" customWidth="1"/>
    <col min="1545" max="1545" width="15.625" style="867" customWidth="1"/>
    <col min="1546" max="1546" width="34.25" style="867" customWidth="1"/>
    <col min="1547" max="1547" width="24.5" style="867" customWidth="1"/>
    <col min="1548" max="1548" width="19.125" style="867" bestFit="1" customWidth="1"/>
    <col min="1549" max="1549" width="19.5" style="867" customWidth="1"/>
    <col min="1550" max="1550" width="5.75" style="867" bestFit="1" customWidth="1"/>
    <col min="1551" max="1551" width="18.875" style="867" customWidth="1"/>
    <col min="1552" max="1552" width="20.5" style="867" customWidth="1"/>
    <col min="1553" max="1553" width="22.375" style="867" customWidth="1"/>
    <col min="1554" max="1554" width="14.75" style="867" customWidth="1"/>
    <col min="1555" max="1792" width="12.75" style="867"/>
    <col min="1793" max="1793" width="3.75" style="867" customWidth="1"/>
    <col min="1794" max="1794" width="14.5" style="867" bestFit="1" customWidth="1"/>
    <col min="1795" max="1796" width="9.625" style="867" bestFit="1" customWidth="1"/>
    <col min="1797" max="1797" width="64.25" style="867" customWidth="1"/>
    <col min="1798" max="1798" width="5.75" style="867" bestFit="1" customWidth="1"/>
    <col min="1799" max="1799" width="13.125" style="867" customWidth="1"/>
    <col min="1800" max="1800" width="13.125" style="867" bestFit="1" customWidth="1"/>
    <col min="1801" max="1801" width="15.625" style="867" customWidth="1"/>
    <col min="1802" max="1802" width="34.25" style="867" customWidth="1"/>
    <col min="1803" max="1803" width="24.5" style="867" customWidth="1"/>
    <col min="1804" max="1804" width="19.125" style="867" bestFit="1" customWidth="1"/>
    <col min="1805" max="1805" width="19.5" style="867" customWidth="1"/>
    <col min="1806" max="1806" width="5.75" style="867" bestFit="1" customWidth="1"/>
    <col min="1807" max="1807" width="18.875" style="867" customWidth="1"/>
    <col min="1808" max="1808" width="20.5" style="867" customWidth="1"/>
    <col min="1809" max="1809" width="22.375" style="867" customWidth="1"/>
    <col min="1810" max="1810" width="14.75" style="867" customWidth="1"/>
    <col min="1811" max="2048" width="12.75" style="867"/>
    <col min="2049" max="2049" width="3.75" style="867" customWidth="1"/>
    <col min="2050" max="2050" width="14.5" style="867" bestFit="1" customWidth="1"/>
    <col min="2051" max="2052" width="9.625" style="867" bestFit="1" customWidth="1"/>
    <col min="2053" max="2053" width="64.25" style="867" customWidth="1"/>
    <col min="2054" max="2054" width="5.75" style="867" bestFit="1" customWidth="1"/>
    <col min="2055" max="2055" width="13.125" style="867" customWidth="1"/>
    <col min="2056" max="2056" width="13.125" style="867" bestFit="1" customWidth="1"/>
    <col min="2057" max="2057" width="15.625" style="867" customWidth="1"/>
    <col min="2058" max="2058" width="34.25" style="867" customWidth="1"/>
    <col min="2059" max="2059" width="24.5" style="867" customWidth="1"/>
    <col min="2060" max="2060" width="19.125" style="867" bestFit="1" customWidth="1"/>
    <col min="2061" max="2061" width="19.5" style="867" customWidth="1"/>
    <col min="2062" max="2062" width="5.75" style="867" bestFit="1" customWidth="1"/>
    <col min="2063" max="2063" width="18.875" style="867" customWidth="1"/>
    <col min="2064" max="2064" width="20.5" style="867" customWidth="1"/>
    <col min="2065" max="2065" width="22.375" style="867" customWidth="1"/>
    <col min="2066" max="2066" width="14.75" style="867" customWidth="1"/>
    <col min="2067" max="2304" width="12.75" style="867"/>
    <col min="2305" max="2305" width="3.75" style="867" customWidth="1"/>
    <col min="2306" max="2306" width="14.5" style="867" bestFit="1" customWidth="1"/>
    <col min="2307" max="2308" width="9.625" style="867" bestFit="1" customWidth="1"/>
    <col min="2309" max="2309" width="64.25" style="867" customWidth="1"/>
    <col min="2310" max="2310" width="5.75" style="867" bestFit="1" customWidth="1"/>
    <col min="2311" max="2311" width="13.125" style="867" customWidth="1"/>
    <col min="2312" max="2312" width="13.125" style="867" bestFit="1" customWidth="1"/>
    <col min="2313" max="2313" width="15.625" style="867" customWidth="1"/>
    <col min="2314" max="2314" width="34.25" style="867" customWidth="1"/>
    <col min="2315" max="2315" width="24.5" style="867" customWidth="1"/>
    <col min="2316" max="2316" width="19.125" style="867" bestFit="1" customWidth="1"/>
    <col min="2317" max="2317" width="19.5" style="867" customWidth="1"/>
    <col min="2318" max="2318" width="5.75" style="867" bestFit="1" customWidth="1"/>
    <col min="2319" max="2319" width="18.875" style="867" customWidth="1"/>
    <col min="2320" max="2320" width="20.5" style="867" customWidth="1"/>
    <col min="2321" max="2321" width="22.375" style="867" customWidth="1"/>
    <col min="2322" max="2322" width="14.75" style="867" customWidth="1"/>
    <col min="2323" max="2560" width="12.75" style="867"/>
    <col min="2561" max="2561" width="3.75" style="867" customWidth="1"/>
    <col min="2562" max="2562" width="14.5" style="867" bestFit="1" customWidth="1"/>
    <col min="2563" max="2564" width="9.625" style="867" bestFit="1" customWidth="1"/>
    <col min="2565" max="2565" width="64.25" style="867" customWidth="1"/>
    <col min="2566" max="2566" width="5.75" style="867" bestFit="1" customWidth="1"/>
    <col min="2567" max="2567" width="13.125" style="867" customWidth="1"/>
    <col min="2568" max="2568" width="13.125" style="867" bestFit="1" customWidth="1"/>
    <col min="2569" max="2569" width="15.625" style="867" customWidth="1"/>
    <col min="2570" max="2570" width="34.25" style="867" customWidth="1"/>
    <col min="2571" max="2571" width="24.5" style="867" customWidth="1"/>
    <col min="2572" max="2572" width="19.125" style="867" bestFit="1" customWidth="1"/>
    <col min="2573" max="2573" width="19.5" style="867" customWidth="1"/>
    <col min="2574" max="2574" width="5.75" style="867" bestFit="1" customWidth="1"/>
    <col min="2575" max="2575" width="18.875" style="867" customWidth="1"/>
    <col min="2576" max="2576" width="20.5" style="867" customWidth="1"/>
    <col min="2577" max="2577" width="22.375" style="867" customWidth="1"/>
    <col min="2578" max="2578" width="14.75" style="867" customWidth="1"/>
    <col min="2579" max="2816" width="12.75" style="867"/>
    <col min="2817" max="2817" width="3.75" style="867" customWidth="1"/>
    <col min="2818" max="2818" width="14.5" style="867" bestFit="1" customWidth="1"/>
    <col min="2819" max="2820" width="9.625" style="867" bestFit="1" customWidth="1"/>
    <col min="2821" max="2821" width="64.25" style="867" customWidth="1"/>
    <col min="2822" max="2822" width="5.75" style="867" bestFit="1" customWidth="1"/>
    <col min="2823" max="2823" width="13.125" style="867" customWidth="1"/>
    <col min="2824" max="2824" width="13.125" style="867" bestFit="1" customWidth="1"/>
    <col min="2825" max="2825" width="15.625" style="867" customWidth="1"/>
    <col min="2826" max="2826" width="34.25" style="867" customWidth="1"/>
    <col min="2827" max="2827" width="24.5" style="867" customWidth="1"/>
    <col min="2828" max="2828" width="19.125" style="867" bestFit="1" customWidth="1"/>
    <col min="2829" max="2829" width="19.5" style="867" customWidth="1"/>
    <col min="2830" max="2830" width="5.75" style="867" bestFit="1" customWidth="1"/>
    <col min="2831" max="2831" width="18.875" style="867" customWidth="1"/>
    <col min="2832" max="2832" width="20.5" style="867" customWidth="1"/>
    <col min="2833" max="2833" width="22.375" style="867" customWidth="1"/>
    <col min="2834" max="2834" width="14.75" style="867" customWidth="1"/>
    <col min="2835" max="3072" width="12.75" style="867"/>
    <col min="3073" max="3073" width="3.75" style="867" customWidth="1"/>
    <col min="3074" max="3074" width="14.5" style="867" bestFit="1" customWidth="1"/>
    <col min="3075" max="3076" width="9.625" style="867" bestFit="1" customWidth="1"/>
    <col min="3077" max="3077" width="64.25" style="867" customWidth="1"/>
    <col min="3078" max="3078" width="5.75" style="867" bestFit="1" customWidth="1"/>
    <col min="3079" max="3079" width="13.125" style="867" customWidth="1"/>
    <col min="3080" max="3080" width="13.125" style="867" bestFit="1" customWidth="1"/>
    <col min="3081" max="3081" width="15.625" style="867" customWidth="1"/>
    <col min="3082" max="3082" width="34.25" style="867" customWidth="1"/>
    <col min="3083" max="3083" width="24.5" style="867" customWidth="1"/>
    <col min="3084" max="3084" width="19.125" style="867" bestFit="1" customWidth="1"/>
    <col min="3085" max="3085" width="19.5" style="867" customWidth="1"/>
    <col min="3086" max="3086" width="5.75" style="867" bestFit="1" customWidth="1"/>
    <col min="3087" max="3087" width="18.875" style="867" customWidth="1"/>
    <col min="3088" max="3088" width="20.5" style="867" customWidth="1"/>
    <col min="3089" max="3089" width="22.375" style="867" customWidth="1"/>
    <col min="3090" max="3090" width="14.75" style="867" customWidth="1"/>
    <col min="3091" max="3328" width="12.75" style="867"/>
    <col min="3329" max="3329" width="3.75" style="867" customWidth="1"/>
    <col min="3330" max="3330" width="14.5" style="867" bestFit="1" customWidth="1"/>
    <col min="3331" max="3332" width="9.625" style="867" bestFit="1" customWidth="1"/>
    <col min="3333" max="3333" width="64.25" style="867" customWidth="1"/>
    <col min="3334" max="3334" width="5.75" style="867" bestFit="1" customWidth="1"/>
    <col min="3335" max="3335" width="13.125" style="867" customWidth="1"/>
    <col min="3336" max="3336" width="13.125" style="867" bestFit="1" customWidth="1"/>
    <col min="3337" max="3337" width="15.625" style="867" customWidth="1"/>
    <col min="3338" max="3338" width="34.25" style="867" customWidth="1"/>
    <col min="3339" max="3339" width="24.5" style="867" customWidth="1"/>
    <col min="3340" max="3340" width="19.125" style="867" bestFit="1" customWidth="1"/>
    <col min="3341" max="3341" width="19.5" style="867" customWidth="1"/>
    <col min="3342" max="3342" width="5.75" style="867" bestFit="1" customWidth="1"/>
    <col min="3343" max="3343" width="18.875" style="867" customWidth="1"/>
    <col min="3344" max="3344" width="20.5" style="867" customWidth="1"/>
    <col min="3345" max="3345" width="22.375" style="867" customWidth="1"/>
    <col min="3346" max="3346" width="14.75" style="867" customWidth="1"/>
    <col min="3347" max="3584" width="12.75" style="867"/>
    <col min="3585" max="3585" width="3.75" style="867" customWidth="1"/>
    <col min="3586" max="3586" width="14.5" style="867" bestFit="1" customWidth="1"/>
    <col min="3587" max="3588" width="9.625" style="867" bestFit="1" customWidth="1"/>
    <col min="3589" max="3589" width="64.25" style="867" customWidth="1"/>
    <col min="3590" max="3590" width="5.75" style="867" bestFit="1" customWidth="1"/>
    <col min="3591" max="3591" width="13.125" style="867" customWidth="1"/>
    <col min="3592" max="3592" width="13.125" style="867" bestFit="1" customWidth="1"/>
    <col min="3593" max="3593" width="15.625" style="867" customWidth="1"/>
    <col min="3594" max="3594" width="34.25" style="867" customWidth="1"/>
    <col min="3595" max="3595" width="24.5" style="867" customWidth="1"/>
    <col min="3596" max="3596" width="19.125" style="867" bestFit="1" customWidth="1"/>
    <col min="3597" max="3597" width="19.5" style="867" customWidth="1"/>
    <col min="3598" max="3598" width="5.75" style="867" bestFit="1" customWidth="1"/>
    <col min="3599" max="3599" width="18.875" style="867" customWidth="1"/>
    <col min="3600" max="3600" width="20.5" style="867" customWidth="1"/>
    <col min="3601" max="3601" width="22.375" style="867" customWidth="1"/>
    <col min="3602" max="3602" width="14.75" style="867" customWidth="1"/>
    <col min="3603" max="3840" width="12.75" style="867"/>
    <col min="3841" max="3841" width="3.75" style="867" customWidth="1"/>
    <col min="3842" max="3842" width="14.5" style="867" bestFit="1" customWidth="1"/>
    <col min="3843" max="3844" width="9.625" style="867" bestFit="1" customWidth="1"/>
    <col min="3845" max="3845" width="64.25" style="867" customWidth="1"/>
    <col min="3846" max="3846" width="5.75" style="867" bestFit="1" customWidth="1"/>
    <col min="3847" max="3847" width="13.125" style="867" customWidth="1"/>
    <col min="3848" max="3848" width="13.125" style="867" bestFit="1" customWidth="1"/>
    <col min="3849" max="3849" width="15.625" style="867" customWidth="1"/>
    <col min="3850" max="3850" width="34.25" style="867" customWidth="1"/>
    <col min="3851" max="3851" width="24.5" style="867" customWidth="1"/>
    <col min="3852" max="3852" width="19.125" style="867" bestFit="1" customWidth="1"/>
    <col min="3853" max="3853" width="19.5" style="867" customWidth="1"/>
    <col min="3854" max="3854" width="5.75" style="867" bestFit="1" customWidth="1"/>
    <col min="3855" max="3855" width="18.875" style="867" customWidth="1"/>
    <col min="3856" max="3856" width="20.5" style="867" customWidth="1"/>
    <col min="3857" max="3857" width="22.375" style="867" customWidth="1"/>
    <col min="3858" max="3858" width="14.75" style="867" customWidth="1"/>
    <col min="3859" max="4096" width="12.75" style="867"/>
    <col min="4097" max="4097" width="3.75" style="867" customWidth="1"/>
    <col min="4098" max="4098" width="14.5" style="867" bestFit="1" customWidth="1"/>
    <col min="4099" max="4100" width="9.625" style="867" bestFit="1" customWidth="1"/>
    <col min="4101" max="4101" width="64.25" style="867" customWidth="1"/>
    <col min="4102" max="4102" width="5.75" style="867" bestFit="1" customWidth="1"/>
    <col min="4103" max="4103" width="13.125" style="867" customWidth="1"/>
    <col min="4104" max="4104" width="13.125" style="867" bestFit="1" customWidth="1"/>
    <col min="4105" max="4105" width="15.625" style="867" customWidth="1"/>
    <col min="4106" max="4106" width="34.25" style="867" customWidth="1"/>
    <col min="4107" max="4107" width="24.5" style="867" customWidth="1"/>
    <col min="4108" max="4108" width="19.125" style="867" bestFit="1" customWidth="1"/>
    <col min="4109" max="4109" width="19.5" style="867" customWidth="1"/>
    <col min="4110" max="4110" width="5.75" style="867" bestFit="1" customWidth="1"/>
    <col min="4111" max="4111" width="18.875" style="867" customWidth="1"/>
    <col min="4112" max="4112" width="20.5" style="867" customWidth="1"/>
    <col min="4113" max="4113" width="22.375" style="867" customWidth="1"/>
    <col min="4114" max="4114" width="14.75" style="867" customWidth="1"/>
    <col min="4115" max="4352" width="12.75" style="867"/>
    <col min="4353" max="4353" width="3.75" style="867" customWidth="1"/>
    <col min="4354" max="4354" width="14.5" style="867" bestFit="1" customWidth="1"/>
    <col min="4355" max="4356" width="9.625" style="867" bestFit="1" customWidth="1"/>
    <col min="4357" max="4357" width="64.25" style="867" customWidth="1"/>
    <col min="4358" max="4358" width="5.75" style="867" bestFit="1" customWidth="1"/>
    <col min="4359" max="4359" width="13.125" style="867" customWidth="1"/>
    <col min="4360" max="4360" width="13.125" style="867" bestFit="1" customWidth="1"/>
    <col min="4361" max="4361" width="15.625" style="867" customWidth="1"/>
    <col min="4362" max="4362" width="34.25" style="867" customWidth="1"/>
    <col min="4363" max="4363" width="24.5" style="867" customWidth="1"/>
    <col min="4364" max="4364" width="19.125" style="867" bestFit="1" customWidth="1"/>
    <col min="4365" max="4365" width="19.5" style="867" customWidth="1"/>
    <col min="4366" max="4366" width="5.75" style="867" bestFit="1" customWidth="1"/>
    <col min="4367" max="4367" width="18.875" style="867" customWidth="1"/>
    <col min="4368" max="4368" width="20.5" style="867" customWidth="1"/>
    <col min="4369" max="4369" width="22.375" style="867" customWidth="1"/>
    <col min="4370" max="4370" width="14.75" style="867" customWidth="1"/>
    <col min="4371" max="4608" width="12.75" style="867"/>
    <col min="4609" max="4609" width="3.75" style="867" customWidth="1"/>
    <col min="4610" max="4610" width="14.5" style="867" bestFit="1" customWidth="1"/>
    <col min="4611" max="4612" width="9.625" style="867" bestFit="1" customWidth="1"/>
    <col min="4613" max="4613" width="64.25" style="867" customWidth="1"/>
    <col min="4614" max="4614" width="5.75" style="867" bestFit="1" customWidth="1"/>
    <col min="4615" max="4615" width="13.125" style="867" customWidth="1"/>
    <col min="4616" max="4616" width="13.125" style="867" bestFit="1" customWidth="1"/>
    <col min="4617" max="4617" width="15.625" style="867" customWidth="1"/>
    <col min="4618" max="4618" width="34.25" style="867" customWidth="1"/>
    <col min="4619" max="4619" width="24.5" style="867" customWidth="1"/>
    <col min="4620" max="4620" width="19.125" style="867" bestFit="1" customWidth="1"/>
    <col min="4621" max="4621" width="19.5" style="867" customWidth="1"/>
    <col min="4622" max="4622" width="5.75" style="867" bestFit="1" customWidth="1"/>
    <col min="4623" max="4623" width="18.875" style="867" customWidth="1"/>
    <col min="4624" max="4624" width="20.5" style="867" customWidth="1"/>
    <col min="4625" max="4625" width="22.375" style="867" customWidth="1"/>
    <col min="4626" max="4626" width="14.75" style="867" customWidth="1"/>
    <col min="4627" max="4864" width="12.75" style="867"/>
    <col min="4865" max="4865" width="3.75" style="867" customWidth="1"/>
    <col min="4866" max="4866" width="14.5" style="867" bestFit="1" customWidth="1"/>
    <col min="4867" max="4868" width="9.625" style="867" bestFit="1" customWidth="1"/>
    <col min="4869" max="4869" width="64.25" style="867" customWidth="1"/>
    <col min="4870" max="4870" width="5.75" style="867" bestFit="1" customWidth="1"/>
    <col min="4871" max="4871" width="13.125" style="867" customWidth="1"/>
    <col min="4872" max="4872" width="13.125" style="867" bestFit="1" customWidth="1"/>
    <col min="4873" max="4873" width="15.625" style="867" customWidth="1"/>
    <col min="4874" max="4874" width="34.25" style="867" customWidth="1"/>
    <col min="4875" max="4875" width="24.5" style="867" customWidth="1"/>
    <col min="4876" max="4876" width="19.125" style="867" bestFit="1" customWidth="1"/>
    <col min="4877" max="4877" width="19.5" style="867" customWidth="1"/>
    <col min="4878" max="4878" width="5.75" style="867" bestFit="1" customWidth="1"/>
    <col min="4879" max="4879" width="18.875" style="867" customWidth="1"/>
    <col min="4880" max="4880" width="20.5" style="867" customWidth="1"/>
    <col min="4881" max="4881" width="22.375" style="867" customWidth="1"/>
    <col min="4882" max="4882" width="14.75" style="867" customWidth="1"/>
    <col min="4883" max="5120" width="12.75" style="867"/>
    <col min="5121" max="5121" width="3.75" style="867" customWidth="1"/>
    <col min="5122" max="5122" width="14.5" style="867" bestFit="1" customWidth="1"/>
    <col min="5123" max="5124" width="9.625" style="867" bestFit="1" customWidth="1"/>
    <col min="5125" max="5125" width="64.25" style="867" customWidth="1"/>
    <col min="5126" max="5126" width="5.75" style="867" bestFit="1" customWidth="1"/>
    <col min="5127" max="5127" width="13.125" style="867" customWidth="1"/>
    <col min="5128" max="5128" width="13.125" style="867" bestFit="1" customWidth="1"/>
    <col min="5129" max="5129" width="15.625" style="867" customWidth="1"/>
    <col min="5130" max="5130" width="34.25" style="867" customWidth="1"/>
    <col min="5131" max="5131" width="24.5" style="867" customWidth="1"/>
    <col min="5132" max="5132" width="19.125" style="867" bestFit="1" customWidth="1"/>
    <col min="5133" max="5133" width="19.5" style="867" customWidth="1"/>
    <col min="5134" max="5134" width="5.75" style="867" bestFit="1" customWidth="1"/>
    <col min="5135" max="5135" width="18.875" style="867" customWidth="1"/>
    <col min="5136" max="5136" width="20.5" style="867" customWidth="1"/>
    <col min="5137" max="5137" width="22.375" style="867" customWidth="1"/>
    <col min="5138" max="5138" width="14.75" style="867" customWidth="1"/>
    <col min="5139" max="5376" width="12.75" style="867"/>
    <col min="5377" max="5377" width="3.75" style="867" customWidth="1"/>
    <col min="5378" max="5378" width="14.5" style="867" bestFit="1" customWidth="1"/>
    <col min="5379" max="5380" width="9.625" style="867" bestFit="1" customWidth="1"/>
    <col min="5381" max="5381" width="64.25" style="867" customWidth="1"/>
    <col min="5382" max="5382" width="5.75" style="867" bestFit="1" customWidth="1"/>
    <col min="5383" max="5383" width="13.125" style="867" customWidth="1"/>
    <col min="5384" max="5384" width="13.125" style="867" bestFit="1" customWidth="1"/>
    <col min="5385" max="5385" width="15.625" style="867" customWidth="1"/>
    <col min="5386" max="5386" width="34.25" style="867" customWidth="1"/>
    <col min="5387" max="5387" width="24.5" style="867" customWidth="1"/>
    <col min="5388" max="5388" width="19.125" style="867" bestFit="1" customWidth="1"/>
    <col min="5389" max="5389" width="19.5" style="867" customWidth="1"/>
    <col min="5390" max="5390" width="5.75" style="867" bestFit="1" customWidth="1"/>
    <col min="5391" max="5391" width="18.875" style="867" customWidth="1"/>
    <col min="5392" max="5392" width="20.5" style="867" customWidth="1"/>
    <col min="5393" max="5393" width="22.375" style="867" customWidth="1"/>
    <col min="5394" max="5394" width="14.75" style="867" customWidth="1"/>
    <col min="5395" max="5632" width="12.75" style="867"/>
    <col min="5633" max="5633" width="3.75" style="867" customWidth="1"/>
    <col min="5634" max="5634" width="14.5" style="867" bestFit="1" customWidth="1"/>
    <col min="5635" max="5636" width="9.625" style="867" bestFit="1" customWidth="1"/>
    <col min="5637" max="5637" width="64.25" style="867" customWidth="1"/>
    <col min="5638" max="5638" width="5.75" style="867" bestFit="1" customWidth="1"/>
    <col min="5639" max="5639" width="13.125" style="867" customWidth="1"/>
    <col min="5640" max="5640" width="13.125" style="867" bestFit="1" customWidth="1"/>
    <col min="5641" max="5641" width="15.625" style="867" customWidth="1"/>
    <col min="5642" max="5642" width="34.25" style="867" customWidth="1"/>
    <col min="5643" max="5643" width="24.5" style="867" customWidth="1"/>
    <col min="5644" max="5644" width="19.125" style="867" bestFit="1" customWidth="1"/>
    <col min="5645" max="5645" width="19.5" style="867" customWidth="1"/>
    <col min="5646" max="5646" width="5.75" style="867" bestFit="1" customWidth="1"/>
    <col min="5647" max="5647" width="18.875" style="867" customWidth="1"/>
    <col min="5648" max="5648" width="20.5" style="867" customWidth="1"/>
    <col min="5649" max="5649" width="22.375" style="867" customWidth="1"/>
    <col min="5650" max="5650" width="14.75" style="867" customWidth="1"/>
    <col min="5651" max="5888" width="12.75" style="867"/>
    <col min="5889" max="5889" width="3.75" style="867" customWidth="1"/>
    <col min="5890" max="5890" width="14.5" style="867" bestFit="1" customWidth="1"/>
    <col min="5891" max="5892" width="9.625" style="867" bestFit="1" customWidth="1"/>
    <col min="5893" max="5893" width="64.25" style="867" customWidth="1"/>
    <col min="5894" max="5894" width="5.75" style="867" bestFit="1" customWidth="1"/>
    <col min="5895" max="5895" width="13.125" style="867" customWidth="1"/>
    <col min="5896" max="5896" width="13.125" style="867" bestFit="1" customWidth="1"/>
    <col min="5897" max="5897" width="15.625" style="867" customWidth="1"/>
    <col min="5898" max="5898" width="34.25" style="867" customWidth="1"/>
    <col min="5899" max="5899" width="24.5" style="867" customWidth="1"/>
    <col min="5900" max="5900" width="19.125" style="867" bestFit="1" customWidth="1"/>
    <col min="5901" max="5901" width="19.5" style="867" customWidth="1"/>
    <col min="5902" max="5902" width="5.75" style="867" bestFit="1" customWidth="1"/>
    <col min="5903" max="5903" width="18.875" style="867" customWidth="1"/>
    <col min="5904" max="5904" width="20.5" style="867" customWidth="1"/>
    <col min="5905" max="5905" width="22.375" style="867" customWidth="1"/>
    <col min="5906" max="5906" width="14.75" style="867" customWidth="1"/>
    <col min="5907" max="6144" width="12.75" style="867"/>
    <col min="6145" max="6145" width="3.75" style="867" customWidth="1"/>
    <col min="6146" max="6146" width="14.5" style="867" bestFit="1" customWidth="1"/>
    <col min="6147" max="6148" width="9.625" style="867" bestFit="1" customWidth="1"/>
    <col min="6149" max="6149" width="64.25" style="867" customWidth="1"/>
    <col min="6150" max="6150" width="5.75" style="867" bestFit="1" customWidth="1"/>
    <col min="6151" max="6151" width="13.125" style="867" customWidth="1"/>
    <col min="6152" max="6152" width="13.125" style="867" bestFit="1" customWidth="1"/>
    <col min="6153" max="6153" width="15.625" style="867" customWidth="1"/>
    <col min="6154" max="6154" width="34.25" style="867" customWidth="1"/>
    <col min="6155" max="6155" width="24.5" style="867" customWidth="1"/>
    <col min="6156" max="6156" width="19.125" style="867" bestFit="1" customWidth="1"/>
    <col min="6157" max="6157" width="19.5" style="867" customWidth="1"/>
    <col min="6158" max="6158" width="5.75" style="867" bestFit="1" customWidth="1"/>
    <col min="6159" max="6159" width="18.875" style="867" customWidth="1"/>
    <col min="6160" max="6160" width="20.5" style="867" customWidth="1"/>
    <col min="6161" max="6161" width="22.375" style="867" customWidth="1"/>
    <col min="6162" max="6162" width="14.75" style="867" customWidth="1"/>
    <col min="6163" max="6400" width="12.75" style="867"/>
    <col min="6401" max="6401" width="3.75" style="867" customWidth="1"/>
    <col min="6402" max="6402" width="14.5" style="867" bestFit="1" customWidth="1"/>
    <col min="6403" max="6404" width="9.625" style="867" bestFit="1" customWidth="1"/>
    <col min="6405" max="6405" width="64.25" style="867" customWidth="1"/>
    <col min="6406" max="6406" width="5.75" style="867" bestFit="1" customWidth="1"/>
    <col min="6407" max="6407" width="13.125" style="867" customWidth="1"/>
    <col min="6408" max="6408" width="13.125" style="867" bestFit="1" customWidth="1"/>
    <col min="6409" max="6409" width="15.625" style="867" customWidth="1"/>
    <col min="6410" max="6410" width="34.25" style="867" customWidth="1"/>
    <col min="6411" max="6411" width="24.5" style="867" customWidth="1"/>
    <col min="6412" max="6412" width="19.125" style="867" bestFit="1" customWidth="1"/>
    <col min="6413" max="6413" width="19.5" style="867" customWidth="1"/>
    <col min="6414" max="6414" width="5.75" style="867" bestFit="1" customWidth="1"/>
    <col min="6415" max="6415" width="18.875" style="867" customWidth="1"/>
    <col min="6416" max="6416" width="20.5" style="867" customWidth="1"/>
    <col min="6417" max="6417" width="22.375" style="867" customWidth="1"/>
    <col min="6418" max="6418" width="14.75" style="867" customWidth="1"/>
    <col min="6419" max="6656" width="12.75" style="867"/>
    <col min="6657" max="6657" width="3.75" style="867" customWidth="1"/>
    <col min="6658" max="6658" width="14.5" style="867" bestFit="1" customWidth="1"/>
    <col min="6659" max="6660" width="9.625" style="867" bestFit="1" customWidth="1"/>
    <col min="6661" max="6661" width="64.25" style="867" customWidth="1"/>
    <col min="6662" max="6662" width="5.75" style="867" bestFit="1" customWidth="1"/>
    <col min="6663" max="6663" width="13.125" style="867" customWidth="1"/>
    <col min="6664" max="6664" width="13.125" style="867" bestFit="1" customWidth="1"/>
    <col min="6665" max="6665" width="15.625" style="867" customWidth="1"/>
    <col min="6666" max="6666" width="34.25" style="867" customWidth="1"/>
    <col min="6667" max="6667" width="24.5" style="867" customWidth="1"/>
    <col min="6668" max="6668" width="19.125" style="867" bestFit="1" customWidth="1"/>
    <col min="6669" max="6669" width="19.5" style="867" customWidth="1"/>
    <col min="6670" max="6670" width="5.75" style="867" bestFit="1" customWidth="1"/>
    <col min="6671" max="6671" width="18.875" style="867" customWidth="1"/>
    <col min="6672" max="6672" width="20.5" style="867" customWidth="1"/>
    <col min="6673" max="6673" width="22.375" style="867" customWidth="1"/>
    <col min="6674" max="6674" width="14.75" style="867" customWidth="1"/>
    <col min="6675" max="6912" width="12.75" style="867"/>
    <col min="6913" max="6913" width="3.75" style="867" customWidth="1"/>
    <col min="6914" max="6914" width="14.5" style="867" bestFit="1" customWidth="1"/>
    <col min="6915" max="6916" width="9.625" style="867" bestFit="1" customWidth="1"/>
    <col min="6917" max="6917" width="64.25" style="867" customWidth="1"/>
    <col min="6918" max="6918" width="5.75" style="867" bestFit="1" customWidth="1"/>
    <col min="6919" max="6919" width="13.125" style="867" customWidth="1"/>
    <col min="6920" max="6920" width="13.125" style="867" bestFit="1" customWidth="1"/>
    <col min="6921" max="6921" width="15.625" style="867" customWidth="1"/>
    <col min="6922" max="6922" width="34.25" style="867" customWidth="1"/>
    <col min="6923" max="6923" width="24.5" style="867" customWidth="1"/>
    <col min="6924" max="6924" width="19.125" style="867" bestFit="1" customWidth="1"/>
    <col min="6925" max="6925" width="19.5" style="867" customWidth="1"/>
    <col min="6926" max="6926" width="5.75" style="867" bestFit="1" customWidth="1"/>
    <col min="6927" max="6927" width="18.875" style="867" customWidth="1"/>
    <col min="6928" max="6928" width="20.5" style="867" customWidth="1"/>
    <col min="6929" max="6929" width="22.375" style="867" customWidth="1"/>
    <col min="6930" max="6930" width="14.75" style="867" customWidth="1"/>
    <col min="6931" max="7168" width="12.75" style="867"/>
    <col min="7169" max="7169" width="3.75" style="867" customWidth="1"/>
    <col min="7170" max="7170" width="14.5" style="867" bestFit="1" customWidth="1"/>
    <col min="7171" max="7172" width="9.625" style="867" bestFit="1" customWidth="1"/>
    <col min="7173" max="7173" width="64.25" style="867" customWidth="1"/>
    <col min="7174" max="7174" width="5.75" style="867" bestFit="1" customWidth="1"/>
    <col min="7175" max="7175" width="13.125" style="867" customWidth="1"/>
    <col min="7176" max="7176" width="13.125" style="867" bestFit="1" customWidth="1"/>
    <col min="7177" max="7177" width="15.625" style="867" customWidth="1"/>
    <col min="7178" max="7178" width="34.25" style="867" customWidth="1"/>
    <col min="7179" max="7179" width="24.5" style="867" customWidth="1"/>
    <col min="7180" max="7180" width="19.125" style="867" bestFit="1" customWidth="1"/>
    <col min="7181" max="7181" width="19.5" style="867" customWidth="1"/>
    <col min="7182" max="7182" width="5.75" style="867" bestFit="1" customWidth="1"/>
    <col min="7183" max="7183" width="18.875" style="867" customWidth="1"/>
    <col min="7184" max="7184" width="20.5" style="867" customWidth="1"/>
    <col min="7185" max="7185" width="22.375" style="867" customWidth="1"/>
    <col min="7186" max="7186" width="14.75" style="867" customWidth="1"/>
    <col min="7187" max="7424" width="12.75" style="867"/>
    <col min="7425" max="7425" width="3.75" style="867" customWidth="1"/>
    <col min="7426" max="7426" width="14.5" style="867" bestFit="1" customWidth="1"/>
    <col min="7427" max="7428" width="9.625" style="867" bestFit="1" customWidth="1"/>
    <col min="7429" max="7429" width="64.25" style="867" customWidth="1"/>
    <col min="7430" max="7430" width="5.75" style="867" bestFit="1" customWidth="1"/>
    <col min="7431" max="7431" width="13.125" style="867" customWidth="1"/>
    <col min="7432" max="7432" width="13.125" style="867" bestFit="1" customWidth="1"/>
    <col min="7433" max="7433" width="15.625" style="867" customWidth="1"/>
    <col min="7434" max="7434" width="34.25" style="867" customWidth="1"/>
    <col min="7435" max="7435" width="24.5" style="867" customWidth="1"/>
    <col min="7436" max="7436" width="19.125" style="867" bestFit="1" customWidth="1"/>
    <col min="7437" max="7437" width="19.5" style="867" customWidth="1"/>
    <col min="7438" max="7438" width="5.75" style="867" bestFit="1" customWidth="1"/>
    <col min="7439" max="7439" width="18.875" style="867" customWidth="1"/>
    <col min="7440" max="7440" width="20.5" style="867" customWidth="1"/>
    <col min="7441" max="7441" width="22.375" style="867" customWidth="1"/>
    <col min="7442" max="7442" width="14.75" style="867" customWidth="1"/>
    <col min="7443" max="7680" width="12.75" style="867"/>
    <col min="7681" max="7681" width="3.75" style="867" customWidth="1"/>
    <col min="7682" max="7682" width="14.5" style="867" bestFit="1" customWidth="1"/>
    <col min="7683" max="7684" width="9.625" style="867" bestFit="1" customWidth="1"/>
    <col min="7685" max="7685" width="64.25" style="867" customWidth="1"/>
    <col min="7686" max="7686" width="5.75" style="867" bestFit="1" customWidth="1"/>
    <col min="7687" max="7687" width="13.125" style="867" customWidth="1"/>
    <col min="7688" max="7688" width="13.125" style="867" bestFit="1" customWidth="1"/>
    <col min="7689" max="7689" width="15.625" style="867" customWidth="1"/>
    <col min="7690" max="7690" width="34.25" style="867" customWidth="1"/>
    <col min="7691" max="7691" width="24.5" style="867" customWidth="1"/>
    <col min="7692" max="7692" width="19.125" style="867" bestFit="1" customWidth="1"/>
    <col min="7693" max="7693" width="19.5" style="867" customWidth="1"/>
    <col min="7694" max="7694" width="5.75" style="867" bestFit="1" customWidth="1"/>
    <col min="7695" max="7695" width="18.875" style="867" customWidth="1"/>
    <col min="7696" max="7696" width="20.5" style="867" customWidth="1"/>
    <col min="7697" max="7697" width="22.375" style="867" customWidth="1"/>
    <col min="7698" max="7698" width="14.75" style="867" customWidth="1"/>
    <col min="7699" max="7936" width="12.75" style="867"/>
    <col min="7937" max="7937" width="3.75" style="867" customWidth="1"/>
    <col min="7938" max="7938" width="14.5" style="867" bestFit="1" customWidth="1"/>
    <col min="7939" max="7940" width="9.625" style="867" bestFit="1" customWidth="1"/>
    <col min="7941" max="7941" width="64.25" style="867" customWidth="1"/>
    <col min="7942" max="7942" width="5.75" style="867" bestFit="1" customWidth="1"/>
    <col min="7943" max="7943" width="13.125" style="867" customWidth="1"/>
    <col min="7944" max="7944" width="13.125" style="867" bestFit="1" customWidth="1"/>
    <col min="7945" max="7945" width="15.625" style="867" customWidth="1"/>
    <col min="7946" max="7946" width="34.25" style="867" customWidth="1"/>
    <col min="7947" max="7947" width="24.5" style="867" customWidth="1"/>
    <col min="7948" max="7948" width="19.125" style="867" bestFit="1" customWidth="1"/>
    <col min="7949" max="7949" width="19.5" style="867" customWidth="1"/>
    <col min="7950" max="7950" width="5.75" style="867" bestFit="1" customWidth="1"/>
    <col min="7951" max="7951" width="18.875" style="867" customWidth="1"/>
    <col min="7952" max="7952" width="20.5" style="867" customWidth="1"/>
    <col min="7953" max="7953" width="22.375" style="867" customWidth="1"/>
    <col min="7954" max="7954" width="14.75" style="867" customWidth="1"/>
    <col min="7955" max="8192" width="12.75" style="867"/>
    <col min="8193" max="8193" width="3.75" style="867" customWidth="1"/>
    <col min="8194" max="8194" width="14.5" style="867" bestFit="1" customWidth="1"/>
    <col min="8195" max="8196" width="9.625" style="867" bestFit="1" customWidth="1"/>
    <col min="8197" max="8197" width="64.25" style="867" customWidth="1"/>
    <col min="8198" max="8198" width="5.75" style="867" bestFit="1" customWidth="1"/>
    <col min="8199" max="8199" width="13.125" style="867" customWidth="1"/>
    <col min="8200" max="8200" width="13.125" style="867" bestFit="1" customWidth="1"/>
    <col min="8201" max="8201" width="15.625" style="867" customWidth="1"/>
    <col min="8202" max="8202" width="34.25" style="867" customWidth="1"/>
    <col min="8203" max="8203" width="24.5" style="867" customWidth="1"/>
    <col min="8204" max="8204" width="19.125" style="867" bestFit="1" customWidth="1"/>
    <col min="8205" max="8205" width="19.5" style="867" customWidth="1"/>
    <col min="8206" max="8206" width="5.75" style="867" bestFit="1" customWidth="1"/>
    <col min="8207" max="8207" width="18.875" style="867" customWidth="1"/>
    <col min="8208" max="8208" width="20.5" style="867" customWidth="1"/>
    <col min="8209" max="8209" width="22.375" style="867" customWidth="1"/>
    <col min="8210" max="8210" width="14.75" style="867" customWidth="1"/>
    <col min="8211" max="8448" width="12.75" style="867"/>
    <col min="8449" max="8449" width="3.75" style="867" customWidth="1"/>
    <col min="8450" max="8450" width="14.5" style="867" bestFit="1" customWidth="1"/>
    <col min="8451" max="8452" width="9.625" style="867" bestFit="1" customWidth="1"/>
    <col min="8453" max="8453" width="64.25" style="867" customWidth="1"/>
    <col min="8454" max="8454" width="5.75" style="867" bestFit="1" customWidth="1"/>
    <col min="8455" max="8455" width="13.125" style="867" customWidth="1"/>
    <col min="8456" max="8456" width="13.125" style="867" bestFit="1" customWidth="1"/>
    <col min="8457" max="8457" width="15.625" style="867" customWidth="1"/>
    <col min="8458" max="8458" width="34.25" style="867" customWidth="1"/>
    <col min="8459" max="8459" width="24.5" style="867" customWidth="1"/>
    <col min="8460" max="8460" width="19.125" style="867" bestFit="1" customWidth="1"/>
    <col min="8461" max="8461" width="19.5" style="867" customWidth="1"/>
    <col min="8462" max="8462" width="5.75" style="867" bestFit="1" customWidth="1"/>
    <col min="8463" max="8463" width="18.875" style="867" customWidth="1"/>
    <col min="8464" max="8464" width="20.5" style="867" customWidth="1"/>
    <col min="8465" max="8465" width="22.375" style="867" customWidth="1"/>
    <col min="8466" max="8466" width="14.75" style="867" customWidth="1"/>
    <col min="8467" max="8704" width="12.75" style="867"/>
    <col min="8705" max="8705" width="3.75" style="867" customWidth="1"/>
    <col min="8706" max="8706" width="14.5" style="867" bestFit="1" customWidth="1"/>
    <col min="8707" max="8708" width="9.625" style="867" bestFit="1" customWidth="1"/>
    <col min="8709" max="8709" width="64.25" style="867" customWidth="1"/>
    <col min="8710" max="8710" width="5.75" style="867" bestFit="1" customWidth="1"/>
    <col min="8711" max="8711" width="13.125" style="867" customWidth="1"/>
    <col min="8712" max="8712" width="13.125" style="867" bestFit="1" customWidth="1"/>
    <col min="8713" max="8713" width="15.625" style="867" customWidth="1"/>
    <col min="8714" max="8714" width="34.25" style="867" customWidth="1"/>
    <col min="8715" max="8715" width="24.5" style="867" customWidth="1"/>
    <col min="8716" max="8716" width="19.125" style="867" bestFit="1" customWidth="1"/>
    <col min="8717" max="8717" width="19.5" style="867" customWidth="1"/>
    <col min="8718" max="8718" width="5.75" style="867" bestFit="1" customWidth="1"/>
    <col min="8719" max="8719" width="18.875" style="867" customWidth="1"/>
    <col min="8720" max="8720" width="20.5" style="867" customWidth="1"/>
    <col min="8721" max="8721" width="22.375" style="867" customWidth="1"/>
    <col min="8722" max="8722" width="14.75" style="867" customWidth="1"/>
    <col min="8723" max="8960" width="12.75" style="867"/>
    <col min="8961" max="8961" width="3.75" style="867" customWidth="1"/>
    <col min="8962" max="8962" width="14.5" style="867" bestFit="1" customWidth="1"/>
    <col min="8963" max="8964" width="9.625" style="867" bestFit="1" customWidth="1"/>
    <col min="8965" max="8965" width="64.25" style="867" customWidth="1"/>
    <col min="8966" max="8966" width="5.75" style="867" bestFit="1" customWidth="1"/>
    <col min="8967" max="8967" width="13.125" style="867" customWidth="1"/>
    <col min="8968" max="8968" width="13.125" style="867" bestFit="1" customWidth="1"/>
    <col min="8969" max="8969" width="15.625" style="867" customWidth="1"/>
    <col min="8970" max="8970" width="34.25" style="867" customWidth="1"/>
    <col min="8971" max="8971" width="24.5" style="867" customWidth="1"/>
    <col min="8972" max="8972" width="19.125" style="867" bestFit="1" customWidth="1"/>
    <col min="8973" max="8973" width="19.5" style="867" customWidth="1"/>
    <col min="8974" max="8974" width="5.75" style="867" bestFit="1" customWidth="1"/>
    <col min="8975" max="8975" width="18.875" style="867" customWidth="1"/>
    <col min="8976" max="8976" width="20.5" style="867" customWidth="1"/>
    <col min="8977" max="8977" width="22.375" style="867" customWidth="1"/>
    <col min="8978" max="8978" width="14.75" style="867" customWidth="1"/>
    <col min="8979" max="9216" width="12.75" style="867"/>
    <col min="9217" max="9217" width="3.75" style="867" customWidth="1"/>
    <col min="9218" max="9218" width="14.5" style="867" bestFit="1" customWidth="1"/>
    <col min="9219" max="9220" width="9.625" style="867" bestFit="1" customWidth="1"/>
    <col min="9221" max="9221" width="64.25" style="867" customWidth="1"/>
    <col min="9222" max="9222" width="5.75" style="867" bestFit="1" customWidth="1"/>
    <col min="9223" max="9223" width="13.125" style="867" customWidth="1"/>
    <col min="9224" max="9224" width="13.125" style="867" bestFit="1" customWidth="1"/>
    <col min="9225" max="9225" width="15.625" style="867" customWidth="1"/>
    <col min="9226" max="9226" width="34.25" style="867" customWidth="1"/>
    <col min="9227" max="9227" width="24.5" style="867" customWidth="1"/>
    <col min="9228" max="9228" width="19.125" style="867" bestFit="1" customWidth="1"/>
    <col min="9229" max="9229" width="19.5" style="867" customWidth="1"/>
    <col min="9230" max="9230" width="5.75" style="867" bestFit="1" customWidth="1"/>
    <col min="9231" max="9231" width="18.875" style="867" customWidth="1"/>
    <col min="9232" max="9232" width="20.5" style="867" customWidth="1"/>
    <col min="9233" max="9233" width="22.375" style="867" customWidth="1"/>
    <col min="9234" max="9234" width="14.75" style="867" customWidth="1"/>
    <col min="9235" max="9472" width="12.75" style="867"/>
    <col min="9473" max="9473" width="3.75" style="867" customWidth="1"/>
    <col min="9474" max="9474" width="14.5" style="867" bestFit="1" customWidth="1"/>
    <col min="9475" max="9476" width="9.625" style="867" bestFit="1" customWidth="1"/>
    <col min="9477" max="9477" width="64.25" style="867" customWidth="1"/>
    <col min="9478" max="9478" width="5.75" style="867" bestFit="1" customWidth="1"/>
    <col min="9479" max="9479" width="13.125" style="867" customWidth="1"/>
    <col min="9480" max="9480" width="13.125" style="867" bestFit="1" customWidth="1"/>
    <col min="9481" max="9481" width="15.625" style="867" customWidth="1"/>
    <col min="9482" max="9482" width="34.25" style="867" customWidth="1"/>
    <col min="9483" max="9483" width="24.5" style="867" customWidth="1"/>
    <col min="9484" max="9484" width="19.125" style="867" bestFit="1" customWidth="1"/>
    <col min="9485" max="9485" width="19.5" style="867" customWidth="1"/>
    <col min="9486" max="9486" width="5.75" style="867" bestFit="1" customWidth="1"/>
    <col min="9487" max="9487" width="18.875" style="867" customWidth="1"/>
    <col min="9488" max="9488" width="20.5" style="867" customWidth="1"/>
    <col min="9489" max="9489" width="22.375" style="867" customWidth="1"/>
    <col min="9490" max="9490" width="14.75" style="867" customWidth="1"/>
    <col min="9491" max="9728" width="12.75" style="867"/>
    <col min="9729" max="9729" width="3.75" style="867" customWidth="1"/>
    <col min="9730" max="9730" width="14.5" style="867" bestFit="1" customWidth="1"/>
    <col min="9731" max="9732" width="9.625" style="867" bestFit="1" customWidth="1"/>
    <col min="9733" max="9733" width="64.25" style="867" customWidth="1"/>
    <col min="9734" max="9734" width="5.75" style="867" bestFit="1" customWidth="1"/>
    <col min="9735" max="9735" width="13.125" style="867" customWidth="1"/>
    <col min="9736" max="9736" width="13.125" style="867" bestFit="1" customWidth="1"/>
    <col min="9737" max="9737" width="15.625" style="867" customWidth="1"/>
    <col min="9738" max="9738" width="34.25" style="867" customWidth="1"/>
    <col min="9739" max="9739" width="24.5" style="867" customWidth="1"/>
    <col min="9740" max="9740" width="19.125" style="867" bestFit="1" customWidth="1"/>
    <col min="9741" max="9741" width="19.5" style="867" customWidth="1"/>
    <col min="9742" max="9742" width="5.75" style="867" bestFit="1" customWidth="1"/>
    <col min="9743" max="9743" width="18.875" style="867" customWidth="1"/>
    <col min="9744" max="9744" width="20.5" style="867" customWidth="1"/>
    <col min="9745" max="9745" width="22.375" style="867" customWidth="1"/>
    <col min="9746" max="9746" width="14.75" style="867" customWidth="1"/>
    <col min="9747" max="9984" width="12.75" style="867"/>
    <col min="9985" max="9985" width="3.75" style="867" customWidth="1"/>
    <col min="9986" max="9986" width="14.5" style="867" bestFit="1" customWidth="1"/>
    <col min="9987" max="9988" width="9.625" style="867" bestFit="1" customWidth="1"/>
    <col min="9989" max="9989" width="64.25" style="867" customWidth="1"/>
    <col min="9990" max="9990" width="5.75" style="867" bestFit="1" customWidth="1"/>
    <col min="9991" max="9991" width="13.125" style="867" customWidth="1"/>
    <col min="9992" max="9992" width="13.125" style="867" bestFit="1" customWidth="1"/>
    <col min="9993" max="9993" width="15.625" style="867" customWidth="1"/>
    <col min="9994" max="9994" width="34.25" style="867" customWidth="1"/>
    <col min="9995" max="9995" width="24.5" style="867" customWidth="1"/>
    <col min="9996" max="9996" width="19.125" style="867" bestFit="1" customWidth="1"/>
    <col min="9997" max="9997" width="19.5" style="867" customWidth="1"/>
    <col min="9998" max="9998" width="5.75" style="867" bestFit="1" customWidth="1"/>
    <col min="9999" max="9999" width="18.875" style="867" customWidth="1"/>
    <col min="10000" max="10000" width="20.5" style="867" customWidth="1"/>
    <col min="10001" max="10001" width="22.375" style="867" customWidth="1"/>
    <col min="10002" max="10002" width="14.75" style="867" customWidth="1"/>
    <col min="10003" max="10240" width="12.75" style="867"/>
    <col min="10241" max="10241" width="3.75" style="867" customWidth="1"/>
    <col min="10242" max="10242" width="14.5" style="867" bestFit="1" customWidth="1"/>
    <col min="10243" max="10244" width="9.625" style="867" bestFit="1" customWidth="1"/>
    <col min="10245" max="10245" width="64.25" style="867" customWidth="1"/>
    <col min="10246" max="10246" width="5.75" style="867" bestFit="1" customWidth="1"/>
    <col min="10247" max="10247" width="13.125" style="867" customWidth="1"/>
    <col min="10248" max="10248" width="13.125" style="867" bestFit="1" customWidth="1"/>
    <col min="10249" max="10249" width="15.625" style="867" customWidth="1"/>
    <col min="10250" max="10250" width="34.25" style="867" customWidth="1"/>
    <col min="10251" max="10251" width="24.5" style="867" customWidth="1"/>
    <col min="10252" max="10252" width="19.125" style="867" bestFit="1" customWidth="1"/>
    <col min="10253" max="10253" width="19.5" style="867" customWidth="1"/>
    <col min="10254" max="10254" width="5.75" style="867" bestFit="1" customWidth="1"/>
    <col min="10255" max="10255" width="18.875" style="867" customWidth="1"/>
    <col min="10256" max="10256" width="20.5" style="867" customWidth="1"/>
    <col min="10257" max="10257" width="22.375" style="867" customWidth="1"/>
    <col min="10258" max="10258" width="14.75" style="867" customWidth="1"/>
    <col min="10259" max="10496" width="12.75" style="867"/>
    <col min="10497" max="10497" width="3.75" style="867" customWidth="1"/>
    <col min="10498" max="10498" width="14.5" style="867" bestFit="1" customWidth="1"/>
    <col min="10499" max="10500" width="9.625" style="867" bestFit="1" customWidth="1"/>
    <col min="10501" max="10501" width="64.25" style="867" customWidth="1"/>
    <col min="10502" max="10502" width="5.75" style="867" bestFit="1" customWidth="1"/>
    <col min="10503" max="10503" width="13.125" style="867" customWidth="1"/>
    <col min="10504" max="10504" width="13.125" style="867" bestFit="1" customWidth="1"/>
    <col min="10505" max="10505" width="15.625" style="867" customWidth="1"/>
    <col min="10506" max="10506" width="34.25" style="867" customWidth="1"/>
    <col min="10507" max="10507" width="24.5" style="867" customWidth="1"/>
    <col min="10508" max="10508" width="19.125" style="867" bestFit="1" customWidth="1"/>
    <col min="10509" max="10509" width="19.5" style="867" customWidth="1"/>
    <col min="10510" max="10510" width="5.75" style="867" bestFit="1" customWidth="1"/>
    <col min="10511" max="10511" width="18.875" style="867" customWidth="1"/>
    <col min="10512" max="10512" width="20.5" style="867" customWidth="1"/>
    <col min="10513" max="10513" width="22.375" style="867" customWidth="1"/>
    <col min="10514" max="10514" width="14.75" style="867" customWidth="1"/>
    <col min="10515" max="10752" width="12.75" style="867"/>
    <col min="10753" max="10753" width="3.75" style="867" customWidth="1"/>
    <col min="10754" max="10754" width="14.5" style="867" bestFit="1" customWidth="1"/>
    <col min="10755" max="10756" width="9.625" style="867" bestFit="1" customWidth="1"/>
    <col min="10757" max="10757" width="64.25" style="867" customWidth="1"/>
    <col min="10758" max="10758" width="5.75" style="867" bestFit="1" customWidth="1"/>
    <col min="10759" max="10759" width="13.125" style="867" customWidth="1"/>
    <col min="10760" max="10760" width="13.125" style="867" bestFit="1" customWidth="1"/>
    <col min="10761" max="10761" width="15.625" style="867" customWidth="1"/>
    <col min="10762" max="10762" width="34.25" style="867" customWidth="1"/>
    <col min="10763" max="10763" width="24.5" style="867" customWidth="1"/>
    <col min="10764" max="10764" width="19.125" style="867" bestFit="1" customWidth="1"/>
    <col min="10765" max="10765" width="19.5" style="867" customWidth="1"/>
    <col min="10766" max="10766" width="5.75" style="867" bestFit="1" customWidth="1"/>
    <col min="10767" max="10767" width="18.875" style="867" customWidth="1"/>
    <col min="10768" max="10768" width="20.5" style="867" customWidth="1"/>
    <col min="10769" max="10769" width="22.375" style="867" customWidth="1"/>
    <col min="10770" max="10770" width="14.75" style="867" customWidth="1"/>
    <col min="10771" max="11008" width="12.75" style="867"/>
    <col min="11009" max="11009" width="3.75" style="867" customWidth="1"/>
    <col min="11010" max="11010" width="14.5" style="867" bestFit="1" customWidth="1"/>
    <col min="11011" max="11012" width="9.625" style="867" bestFit="1" customWidth="1"/>
    <col min="11013" max="11013" width="64.25" style="867" customWidth="1"/>
    <col min="11014" max="11014" width="5.75" style="867" bestFit="1" customWidth="1"/>
    <col min="11015" max="11015" width="13.125" style="867" customWidth="1"/>
    <col min="11016" max="11016" width="13.125" style="867" bestFit="1" customWidth="1"/>
    <col min="11017" max="11017" width="15.625" style="867" customWidth="1"/>
    <col min="11018" max="11018" width="34.25" style="867" customWidth="1"/>
    <col min="11019" max="11019" width="24.5" style="867" customWidth="1"/>
    <col min="11020" max="11020" width="19.125" style="867" bestFit="1" customWidth="1"/>
    <col min="11021" max="11021" width="19.5" style="867" customWidth="1"/>
    <col min="11022" max="11022" width="5.75" style="867" bestFit="1" customWidth="1"/>
    <col min="11023" max="11023" width="18.875" style="867" customWidth="1"/>
    <col min="11024" max="11024" width="20.5" style="867" customWidth="1"/>
    <col min="11025" max="11025" width="22.375" style="867" customWidth="1"/>
    <col min="11026" max="11026" width="14.75" style="867" customWidth="1"/>
    <col min="11027" max="11264" width="12.75" style="867"/>
    <col min="11265" max="11265" width="3.75" style="867" customWidth="1"/>
    <col min="11266" max="11266" width="14.5" style="867" bestFit="1" customWidth="1"/>
    <col min="11267" max="11268" width="9.625" style="867" bestFit="1" customWidth="1"/>
    <col min="11269" max="11269" width="64.25" style="867" customWidth="1"/>
    <col min="11270" max="11270" width="5.75" style="867" bestFit="1" customWidth="1"/>
    <col min="11271" max="11271" width="13.125" style="867" customWidth="1"/>
    <col min="11272" max="11272" width="13.125" style="867" bestFit="1" customWidth="1"/>
    <col min="11273" max="11273" width="15.625" style="867" customWidth="1"/>
    <col min="11274" max="11274" width="34.25" style="867" customWidth="1"/>
    <col min="11275" max="11275" width="24.5" style="867" customWidth="1"/>
    <col min="11276" max="11276" width="19.125" style="867" bestFit="1" customWidth="1"/>
    <col min="11277" max="11277" width="19.5" style="867" customWidth="1"/>
    <col min="11278" max="11278" width="5.75" style="867" bestFit="1" customWidth="1"/>
    <col min="11279" max="11279" width="18.875" style="867" customWidth="1"/>
    <col min="11280" max="11280" width="20.5" style="867" customWidth="1"/>
    <col min="11281" max="11281" width="22.375" style="867" customWidth="1"/>
    <col min="11282" max="11282" width="14.75" style="867" customWidth="1"/>
    <col min="11283" max="11520" width="12.75" style="867"/>
    <col min="11521" max="11521" width="3.75" style="867" customWidth="1"/>
    <col min="11522" max="11522" width="14.5" style="867" bestFit="1" customWidth="1"/>
    <col min="11523" max="11524" width="9.625" style="867" bestFit="1" customWidth="1"/>
    <col min="11525" max="11525" width="64.25" style="867" customWidth="1"/>
    <col min="11526" max="11526" width="5.75" style="867" bestFit="1" customWidth="1"/>
    <col min="11527" max="11527" width="13.125" style="867" customWidth="1"/>
    <col min="11528" max="11528" width="13.125" style="867" bestFit="1" customWidth="1"/>
    <col min="11529" max="11529" width="15.625" style="867" customWidth="1"/>
    <col min="11530" max="11530" width="34.25" style="867" customWidth="1"/>
    <col min="11531" max="11531" width="24.5" style="867" customWidth="1"/>
    <col min="11532" max="11532" width="19.125" style="867" bestFit="1" customWidth="1"/>
    <col min="11533" max="11533" width="19.5" style="867" customWidth="1"/>
    <col min="11534" max="11534" width="5.75" style="867" bestFit="1" customWidth="1"/>
    <col min="11535" max="11535" width="18.875" style="867" customWidth="1"/>
    <col min="11536" max="11536" width="20.5" style="867" customWidth="1"/>
    <col min="11537" max="11537" width="22.375" style="867" customWidth="1"/>
    <col min="11538" max="11538" width="14.75" style="867" customWidth="1"/>
    <col min="11539" max="11776" width="12.75" style="867"/>
    <col min="11777" max="11777" width="3.75" style="867" customWidth="1"/>
    <col min="11778" max="11778" width="14.5" style="867" bestFit="1" customWidth="1"/>
    <col min="11779" max="11780" width="9.625" style="867" bestFit="1" customWidth="1"/>
    <col min="11781" max="11781" width="64.25" style="867" customWidth="1"/>
    <col min="11782" max="11782" width="5.75" style="867" bestFit="1" customWidth="1"/>
    <col min="11783" max="11783" width="13.125" style="867" customWidth="1"/>
    <col min="11784" max="11784" width="13.125" style="867" bestFit="1" customWidth="1"/>
    <col min="11785" max="11785" width="15.625" style="867" customWidth="1"/>
    <col min="11786" max="11786" width="34.25" style="867" customWidth="1"/>
    <col min="11787" max="11787" width="24.5" style="867" customWidth="1"/>
    <col min="11788" max="11788" width="19.125" style="867" bestFit="1" customWidth="1"/>
    <col min="11789" max="11789" width="19.5" style="867" customWidth="1"/>
    <col min="11790" max="11790" width="5.75" style="867" bestFit="1" customWidth="1"/>
    <col min="11791" max="11791" width="18.875" style="867" customWidth="1"/>
    <col min="11792" max="11792" width="20.5" style="867" customWidth="1"/>
    <col min="11793" max="11793" width="22.375" style="867" customWidth="1"/>
    <col min="11794" max="11794" width="14.75" style="867" customWidth="1"/>
    <col min="11795" max="12032" width="12.75" style="867"/>
    <col min="12033" max="12033" width="3.75" style="867" customWidth="1"/>
    <col min="12034" max="12034" width="14.5" style="867" bestFit="1" customWidth="1"/>
    <col min="12035" max="12036" width="9.625" style="867" bestFit="1" customWidth="1"/>
    <col min="12037" max="12037" width="64.25" style="867" customWidth="1"/>
    <col min="12038" max="12038" width="5.75" style="867" bestFit="1" customWidth="1"/>
    <col min="12039" max="12039" width="13.125" style="867" customWidth="1"/>
    <col min="12040" max="12040" width="13.125" style="867" bestFit="1" customWidth="1"/>
    <col min="12041" max="12041" width="15.625" style="867" customWidth="1"/>
    <col min="12042" max="12042" width="34.25" style="867" customWidth="1"/>
    <col min="12043" max="12043" width="24.5" style="867" customWidth="1"/>
    <col min="12044" max="12044" width="19.125" style="867" bestFit="1" customWidth="1"/>
    <col min="12045" max="12045" width="19.5" style="867" customWidth="1"/>
    <col min="12046" max="12046" width="5.75" style="867" bestFit="1" customWidth="1"/>
    <col min="12047" max="12047" width="18.875" style="867" customWidth="1"/>
    <col min="12048" max="12048" width="20.5" style="867" customWidth="1"/>
    <col min="12049" max="12049" width="22.375" style="867" customWidth="1"/>
    <col min="12050" max="12050" width="14.75" style="867" customWidth="1"/>
    <col min="12051" max="12288" width="12.75" style="867"/>
    <col min="12289" max="12289" width="3.75" style="867" customWidth="1"/>
    <col min="12290" max="12290" width="14.5" style="867" bestFit="1" customWidth="1"/>
    <col min="12291" max="12292" width="9.625" style="867" bestFit="1" customWidth="1"/>
    <col min="12293" max="12293" width="64.25" style="867" customWidth="1"/>
    <col min="12294" max="12294" width="5.75" style="867" bestFit="1" customWidth="1"/>
    <col min="12295" max="12295" width="13.125" style="867" customWidth="1"/>
    <col min="12296" max="12296" width="13.125" style="867" bestFit="1" customWidth="1"/>
    <col min="12297" max="12297" width="15.625" style="867" customWidth="1"/>
    <col min="12298" max="12298" width="34.25" style="867" customWidth="1"/>
    <col min="12299" max="12299" width="24.5" style="867" customWidth="1"/>
    <col min="12300" max="12300" width="19.125" style="867" bestFit="1" customWidth="1"/>
    <col min="12301" max="12301" width="19.5" style="867" customWidth="1"/>
    <col min="12302" max="12302" width="5.75" style="867" bestFit="1" customWidth="1"/>
    <col min="12303" max="12303" width="18.875" style="867" customWidth="1"/>
    <col min="12304" max="12304" width="20.5" style="867" customWidth="1"/>
    <col min="12305" max="12305" width="22.375" style="867" customWidth="1"/>
    <col min="12306" max="12306" width="14.75" style="867" customWidth="1"/>
    <col min="12307" max="12544" width="12.75" style="867"/>
    <col min="12545" max="12545" width="3.75" style="867" customWidth="1"/>
    <col min="12546" max="12546" width="14.5" style="867" bestFit="1" customWidth="1"/>
    <col min="12547" max="12548" width="9.625" style="867" bestFit="1" customWidth="1"/>
    <col min="12549" max="12549" width="64.25" style="867" customWidth="1"/>
    <col min="12550" max="12550" width="5.75" style="867" bestFit="1" customWidth="1"/>
    <col min="12551" max="12551" width="13.125" style="867" customWidth="1"/>
    <col min="12552" max="12552" width="13.125" style="867" bestFit="1" customWidth="1"/>
    <col min="12553" max="12553" width="15.625" style="867" customWidth="1"/>
    <col min="12554" max="12554" width="34.25" style="867" customWidth="1"/>
    <col min="12555" max="12555" width="24.5" style="867" customWidth="1"/>
    <col min="12556" max="12556" width="19.125" style="867" bestFit="1" customWidth="1"/>
    <col min="12557" max="12557" width="19.5" style="867" customWidth="1"/>
    <col min="12558" max="12558" width="5.75" style="867" bestFit="1" customWidth="1"/>
    <col min="12559" max="12559" width="18.875" style="867" customWidth="1"/>
    <col min="12560" max="12560" width="20.5" style="867" customWidth="1"/>
    <col min="12561" max="12561" width="22.375" style="867" customWidth="1"/>
    <col min="12562" max="12562" width="14.75" style="867" customWidth="1"/>
    <col min="12563" max="12800" width="12.75" style="867"/>
    <col min="12801" max="12801" width="3.75" style="867" customWidth="1"/>
    <col min="12802" max="12802" width="14.5" style="867" bestFit="1" customWidth="1"/>
    <col min="12803" max="12804" width="9.625" style="867" bestFit="1" customWidth="1"/>
    <col min="12805" max="12805" width="64.25" style="867" customWidth="1"/>
    <col min="12806" max="12806" width="5.75" style="867" bestFit="1" customWidth="1"/>
    <col min="12807" max="12807" width="13.125" style="867" customWidth="1"/>
    <col min="12808" max="12808" width="13.125" style="867" bestFit="1" customWidth="1"/>
    <col min="12809" max="12809" width="15.625" style="867" customWidth="1"/>
    <col min="12810" max="12810" width="34.25" style="867" customWidth="1"/>
    <col min="12811" max="12811" width="24.5" style="867" customWidth="1"/>
    <col min="12812" max="12812" width="19.125" style="867" bestFit="1" customWidth="1"/>
    <col min="12813" max="12813" width="19.5" style="867" customWidth="1"/>
    <col min="12814" max="12814" width="5.75" style="867" bestFit="1" customWidth="1"/>
    <col min="12815" max="12815" width="18.875" style="867" customWidth="1"/>
    <col min="12816" max="12816" width="20.5" style="867" customWidth="1"/>
    <col min="12817" max="12817" width="22.375" style="867" customWidth="1"/>
    <col min="12818" max="12818" width="14.75" style="867" customWidth="1"/>
    <col min="12819" max="13056" width="12.75" style="867"/>
    <col min="13057" max="13057" width="3.75" style="867" customWidth="1"/>
    <col min="13058" max="13058" width="14.5" style="867" bestFit="1" customWidth="1"/>
    <col min="13059" max="13060" width="9.625" style="867" bestFit="1" customWidth="1"/>
    <col min="13061" max="13061" width="64.25" style="867" customWidth="1"/>
    <col min="13062" max="13062" width="5.75" style="867" bestFit="1" customWidth="1"/>
    <col min="13063" max="13063" width="13.125" style="867" customWidth="1"/>
    <col min="13064" max="13064" width="13.125" style="867" bestFit="1" customWidth="1"/>
    <col min="13065" max="13065" width="15.625" style="867" customWidth="1"/>
    <col min="13066" max="13066" width="34.25" style="867" customWidth="1"/>
    <col min="13067" max="13067" width="24.5" style="867" customWidth="1"/>
    <col min="13068" max="13068" width="19.125" style="867" bestFit="1" customWidth="1"/>
    <col min="13069" max="13069" width="19.5" style="867" customWidth="1"/>
    <col min="13070" max="13070" width="5.75" style="867" bestFit="1" customWidth="1"/>
    <col min="13071" max="13071" width="18.875" style="867" customWidth="1"/>
    <col min="13072" max="13072" width="20.5" style="867" customWidth="1"/>
    <col min="13073" max="13073" width="22.375" style="867" customWidth="1"/>
    <col min="13074" max="13074" width="14.75" style="867" customWidth="1"/>
    <col min="13075" max="13312" width="12.75" style="867"/>
    <col min="13313" max="13313" width="3.75" style="867" customWidth="1"/>
    <col min="13314" max="13314" width="14.5" style="867" bestFit="1" customWidth="1"/>
    <col min="13315" max="13316" width="9.625" style="867" bestFit="1" customWidth="1"/>
    <col min="13317" max="13317" width="64.25" style="867" customWidth="1"/>
    <col min="13318" max="13318" width="5.75" style="867" bestFit="1" customWidth="1"/>
    <col min="13319" max="13319" width="13.125" style="867" customWidth="1"/>
    <col min="13320" max="13320" width="13.125" style="867" bestFit="1" customWidth="1"/>
    <col min="13321" max="13321" width="15.625" style="867" customWidth="1"/>
    <col min="13322" max="13322" width="34.25" style="867" customWidth="1"/>
    <col min="13323" max="13323" width="24.5" style="867" customWidth="1"/>
    <col min="13324" max="13324" width="19.125" style="867" bestFit="1" customWidth="1"/>
    <col min="13325" max="13325" width="19.5" style="867" customWidth="1"/>
    <col min="13326" max="13326" width="5.75" style="867" bestFit="1" customWidth="1"/>
    <col min="13327" max="13327" width="18.875" style="867" customWidth="1"/>
    <col min="13328" max="13328" width="20.5" style="867" customWidth="1"/>
    <col min="13329" max="13329" width="22.375" style="867" customWidth="1"/>
    <col min="13330" max="13330" width="14.75" style="867" customWidth="1"/>
    <col min="13331" max="13568" width="12.75" style="867"/>
    <col min="13569" max="13569" width="3.75" style="867" customWidth="1"/>
    <col min="13570" max="13570" width="14.5" style="867" bestFit="1" customWidth="1"/>
    <col min="13571" max="13572" width="9.625" style="867" bestFit="1" customWidth="1"/>
    <col min="13573" max="13573" width="64.25" style="867" customWidth="1"/>
    <col min="13574" max="13574" width="5.75" style="867" bestFit="1" customWidth="1"/>
    <col min="13575" max="13575" width="13.125" style="867" customWidth="1"/>
    <col min="13576" max="13576" width="13.125" style="867" bestFit="1" customWidth="1"/>
    <col min="13577" max="13577" width="15.625" style="867" customWidth="1"/>
    <col min="13578" max="13578" width="34.25" style="867" customWidth="1"/>
    <col min="13579" max="13579" width="24.5" style="867" customWidth="1"/>
    <col min="13580" max="13580" width="19.125" style="867" bestFit="1" customWidth="1"/>
    <col min="13581" max="13581" width="19.5" style="867" customWidth="1"/>
    <col min="13582" max="13582" width="5.75" style="867" bestFit="1" customWidth="1"/>
    <col min="13583" max="13583" width="18.875" style="867" customWidth="1"/>
    <col min="13584" max="13584" width="20.5" style="867" customWidth="1"/>
    <col min="13585" max="13585" width="22.375" style="867" customWidth="1"/>
    <col min="13586" max="13586" width="14.75" style="867" customWidth="1"/>
    <col min="13587" max="13824" width="12.75" style="867"/>
    <col min="13825" max="13825" width="3.75" style="867" customWidth="1"/>
    <col min="13826" max="13826" width="14.5" style="867" bestFit="1" customWidth="1"/>
    <col min="13827" max="13828" width="9.625" style="867" bestFit="1" customWidth="1"/>
    <col min="13829" max="13829" width="64.25" style="867" customWidth="1"/>
    <col min="13830" max="13830" width="5.75" style="867" bestFit="1" customWidth="1"/>
    <col min="13831" max="13831" width="13.125" style="867" customWidth="1"/>
    <col min="13832" max="13832" width="13.125" style="867" bestFit="1" customWidth="1"/>
    <col min="13833" max="13833" width="15.625" style="867" customWidth="1"/>
    <col min="13834" max="13834" width="34.25" style="867" customWidth="1"/>
    <col min="13835" max="13835" width="24.5" style="867" customWidth="1"/>
    <col min="13836" max="13836" width="19.125" style="867" bestFit="1" customWidth="1"/>
    <col min="13837" max="13837" width="19.5" style="867" customWidth="1"/>
    <col min="13838" max="13838" width="5.75" style="867" bestFit="1" customWidth="1"/>
    <col min="13839" max="13839" width="18.875" style="867" customWidth="1"/>
    <col min="13840" max="13840" width="20.5" style="867" customWidth="1"/>
    <col min="13841" max="13841" width="22.375" style="867" customWidth="1"/>
    <col min="13842" max="13842" width="14.75" style="867" customWidth="1"/>
    <col min="13843" max="14080" width="12.75" style="867"/>
    <col min="14081" max="14081" width="3.75" style="867" customWidth="1"/>
    <col min="14082" max="14082" width="14.5" style="867" bestFit="1" customWidth="1"/>
    <col min="14083" max="14084" width="9.625" style="867" bestFit="1" customWidth="1"/>
    <col min="14085" max="14085" width="64.25" style="867" customWidth="1"/>
    <col min="14086" max="14086" width="5.75" style="867" bestFit="1" customWidth="1"/>
    <col min="14087" max="14087" width="13.125" style="867" customWidth="1"/>
    <col min="14088" max="14088" width="13.125" style="867" bestFit="1" customWidth="1"/>
    <col min="14089" max="14089" width="15.625" style="867" customWidth="1"/>
    <col min="14090" max="14090" width="34.25" style="867" customWidth="1"/>
    <col min="14091" max="14091" width="24.5" style="867" customWidth="1"/>
    <col min="14092" max="14092" width="19.125" style="867" bestFit="1" customWidth="1"/>
    <col min="14093" max="14093" width="19.5" style="867" customWidth="1"/>
    <col min="14094" max="14094" width="5.75" style="867" bestFit="1" customWidth="1"/>
    <col min="14095" max="14095" width="18.875" style="867" customWidth="1"/>
    <col min="14096" max="14096" width="20.5" style="867" customWidth="1"/>
    <col min="14097" max="14097" width="22.375" style="867" customWidth="1"/>
    <col min="14098" max="14098" width="14.75" style="867" customWidth="1"/>
    <col min="14099" max="14336" width="12.75" style="867"/>
    <col min="14337" max="14337" width="3.75" style="867" customWidth="1"/>
    <col min="14338" max="14338" width="14.5" style="867" bestFit="1" customWidth="1"/>
    <col min="14339" max="14340" width="9.625" style="867" bestFit="1" customWidth="1"/>
    <col min="14341" max="14341" width="64.25" style="867" customWidth="1"/>
    <col min="14342" max="14342" width="5.75" style="867" bestFit="1" customWidth="1"/>
    <col min="14343" max="14343" width="13.125" style="867" customWidth="1"/>
    <col min="14344" max="14344" width="13.125" style="867" bestFit="1" customWidth="1"/>
    <col min="14345" max="14345" width="15.625" style="867" customWidth="1"/>
    <col min="14346" max="14346" width="34.25" style="867" customWidth="1"/>
    <col min="14347" max="14347" width="24.5" style="867" customWidth="1"/>
    <col min="14348" max="14348" width="19.125" style="867" bestFit="1" customWidth="1"/>
    <col min="14349" max="14349" width="19.5" style="867" customWidth="1"/>
    <col min="14350" max="14350" width="5.75" style="867" bestFit="1" customWidth="1"/>
    <col min="14351" max="14351" width="18.875" style="867" customWidth="1"/>
    <col min="14352" max="14352" width="20.5" style="867" customWidth="1"/>
    <col min="14353" max="14353" width="22.375" style="867" customWidth="1"/>
    <col min="14354" max="14354" width="14.75" style="867" customWidth="1"/>
    <col min="14355" max="14592" width="12.75" style="867"/>
    <col min="14593" max="14593" width="3.75" style="867" customWidth="1"/>
    <col min="14594" max="14594" width="14.5" style="867" bestFit="1" customWidth="1"/>
    <col min="14595" max="14596" width="9.625" style="867" bestFit="1" customWidth="1"/>
    <col min="14597" max="14597" width="64.25" style="867" customWidth="1"/>
    <col min="14598" max="14598" width="5.75" style="867" bestFit="1" customWidth="1"/>
    <col min="14599" max="14599" width="13.125" style="867" customWidth="1"/>
    <col min="14600" max="14600" width="13.125" style="867" bestFit="1" customWidth="1"/>
    <col min="14601" max="14601" width="15.625" style="867" customWidth="1"/>
    <col min="14602" max="14602" width="34.25" style="867" customWidth="1"/>
    <col min="14603" max="14603" width="24.5" style="867" customWidth="1"/>
    <col min="14604" max="14604" width="19.125" style="867" bestFit="1" customWidth="1"/>
    <col min="14605" max="14605" width="19.5" style="867" customWidth="1"/>
    <col min="14606" max="14606" width="5.75" style="867" bestFit="1" customWidth="1"/>
    <col min="14607" max="14607" width="18.875" style="867" customWidth="1"/>
    <col min="14608" max="14608" width="20.5" style="867" customWidth="1"/>
    <col min="14609" max="14609" width="22.375" style="867" customWidth="1"/>
    <col min="14610" max="14610" width="14.75" style="867" customWidth="1"/>
    <col min="14611" max="14848" width="12.75" style="867"/>
    <col min="14849" max="14849" width="3.75" style="867" customWidth="1"/>
    <col min="14850" max="14850" width="14.5" style="867" bestFit="1" customWidth="1"/>
    <col min="14851" max="14852" width="9.625" style="867" bestFit="1" customWidth="1"/>
    <col min="14853" max="14853" width="64.25" style="867" customWidth="1"/>
    <col min="14854" max="14854" width="5.75" style="867" bestFit="1" customWidth="1"/>
    <col min="14855" max="14855" width="13.125" style="867" customWidth="1"/>
    <col min="14856" max="14856" width="13.125" style="867" bestFit="1" customWidth="1"/>
    <col min="14857" max="14857" width="15.625" style="867" customWidth="1"/>
    <col min="14858" max="14858" width="34.25" style="867" customWidth="1"/>
    <col min="14859" max="14859" width="24.5" style="867" customWidth="1"/>
    <col min="14860" max="14860" width="19.125" style="867" bestFit="1" customWidth="1"/>
    <col min="14861" max="14861" width="19.5" style="867" customWidth="1"/>
    <col min="14862" max="14862" width="5.75" style="867" bestFit="1" customWidth="1"/>
    <col min="14863" max="14863" width="18.875" style="867" customWidth="1"/>
    <col min="14864" max="14864" width="20.5" style="867" customWidth="1"/>
    <col min="14865" max="14865" width="22.375" style="867" customWidth="1"/>
    <col min="14866" max="14866" width="14.75" style="867" customWidth="1"/>
    <col min="14867" max="15104" width="12.75" style="867"/>
    <col min="15105" max="15105" width="3.75" style="867" customWidth="1"/>
    <col min="15106" max="15106" width="14.5" style="867" bestFit="1" customWidth="1"/>
    <col min="15107" max="15108" width="9.625" style="867" bestFit="1" customWidth="1"/>
    <col min="15109" max="15109" width="64.25" style="867" customWidth="1"/>
    <col min="15110" max="15110" width="5.75" style="867" bestFit="1" customWidth="1"/>
    <col min="15111" max="15111" width="13.125" style="867" customWidth="1"/>
    <col min="15112" max="15112" width="13.125" style="867" bestFit="1" customWidth="1"/>
    <col min="15113" max="15113" width="15.625" style="867" customWidth="1"/>
    <col min="15114" max="15114" width="34.25" style="867" customWidth="1"/>
    <col min="15115" max="15115" width="24.5" style="867" customWidth="1"/>
    <col min="15116" max="15116" width="19.125" style="867" bestFit="1" customWidth="1"/>
    <col min="15117" max="15117" width="19.5" style="867" customWidth="1"/>
    <col min="15118" max="15118" width="5.75" style="867" bestFit="1" customWidth="1"/>
    <col min="15119" max="15119" width="18.875" style="867" customWidth="1"/>
    <col min="15120" max="15120" width="20.5" style="867" customWidth="1"/>
    <col min="15121" max="15121" width="22.375" style="867" customWidth="1"/>
    <col min="15122" max="15122" width="14.75" style="867" customWidth="1"/>
    <col min="15123" max="15360" width="12.75" style="867"/>
    <col min="15361" max="15361" width="3.75" style="867" customWidth="1"/>
    <col min="15362" max="15362" width="14.5" style="867" bestFit="1" customWidth="1"/>
    <col min="15363" max="15364" width="9.625" style="867" bestFit="1" customWidth="1"/>
    <col min="15365" max="15365" width="64.25" style="867" customWidth="1"/>
    <col min="15366" max="15366" width="5.75" style="867" bestFit="1" customWidth="1"/>
    <col min="15367" max="15367" width="13.125" style="867" customWidth="1"/>
    <col min="15368" max="15368" width="13.125" style="867" bestFit="1" customWidth="1"/>
    <col min="15369" max="15369" width="15.625" style="867" customWidth="1"/>
    <col min="15370" max="15370" width="34.25" style="867" customWidth="1"/>
    <col min="15371" max="15371" width="24.5" style="867" customWidth="1"/>
    <col min="15372" max="15372" width="19.125" style="867" bestFit="1" customWidth="1"/>
    <col min="15373" max="15373" width="19.5" style="867" customWidth="1"/>
    <col min="15374" max="15374" width="5.75" style="867" bestFit="1" customWidth="1"/>
    <col min="15375" max="15375" width="18.875" style="867" customWidth="1"/>
    <col min="15376" max="15376" width="20.5" style="867" customWidth="1"/>
    <col min="15377" max="15377" width="22.375" style="867" customWidth="1"/>
    <col min="15378" max="15378" width="14.75" style="867" customWidth="1"/>
    <col min="15379" max="15616" width="12.75" style="867"/>
    <col min="15617" max="15617" width="3.75" style="867" customWidth="1"/>
    <col min="15618" max="15618" width="14.5" style="867" bestFit="1" customWidth="1"/>
    <col min="15619" max="15620" width="9.625" style="867" bestFit="1" customWidth="1"/>
    <col min="15621" max="15621" width="64.25" style="867" customWidth="1"/>
    <col min="15622" max="15622" width="5.75" style="867" bestFit="1" customWidth="1"/>
    <col min="15623" max="15623" width="13.125" style="867" customWidth="1"/>
    <col min="15624" max="15624" width="13.125" style="867" bestFit="1" customWidth="1"/>
    <col min="15625" max="15625" width="15.625" style="867" customWidth="1"/>
    <col min="15626" max="15626" width="34.25" style="867" customWidth="1"/>
    <col min="15627" max="15627" width="24.5" style="867" customWidth="1"/>
    <col min="15628" max="15628" width="19.125" style="867" bestFit="1" customWidth="1"/>
    <col min="15629" max="15629" width="19.5" style="867" customWidth="1"/>
    <col min="15630" max="15630" width="5.75" style="867" bestFit="1" customWidth="1"/>
    <col min="15631" max="15631" width="18.875" style="867" customWidth="1"/>
    <col min="15632" max="15632" width="20.5" style="867" customWidth="1"/>
    <col min="15633" max="15633" width="22.375" style="867" customWidth="1"/>
    <col min="15634" max="15634" width="14.75" style="867" customWidth="1"/>
    <col min="15635" max="15872" width="12.75" style="867"/>
    <col min="15873" max="15873" width="3.75" style="867" customWidth="1"/>
    <col min="15874" max="15874" width="14.5" style="867" bestFit="1" customWidth="1"/>
    <col min="15875" max="15876" width="9.625" style="867" bestFit="1" customWidth="1"/>
    <col min="15877" max="15877" width="64.25" style="867" customWidth="1"/>
    <col min="15878" max="15878" width="5.75" style="867" bestFit="1" customWidth="1"/>
    <col min="15879" max="15879" width="13.125" style="867" customWidth="1"/>
    <col min="15880" max="15880" width="13.125" style="867" bestFit="1" customWidth="1"/>
    <col min="15881" max="15881" width="15.625" style="867" customWidth="1"/>
    <col min="15882" max="15882" width="34.25" style="867" customWidth="1"/>
    <col min="15883" max="15883" width="24.5" style="867" customWidth="1"/>
    <col min="15884" max="15884" width="19.125" style="867" bestFit="1" customWidth="1"/>
    <col min="15885" max="15885" width="19.5" style="867" customWidth="1"/>
    <col min="15886" max="15886" width="5.75" style="867" bestFit="1" customWidth="1"/>
    <col min="15887" max="15887" width="18.875" style="867" customWidth="1"/>
    <col min="15888" max="15888" width="20.5" style="867" customWidth="1"/>
    <col min="15889" max="15889" width="22.375" style="867" customWidth="1"/>
    <col min="15890" max="15890" width="14.75" style="867" customWidth="1"/>
    <col min="15891" max="16128" width="12.75" style="867"/>
    <col min="16129" max="16129" width="3.75" style="867" customWidth="1"/>
    <col min="16130" max="16130" width="14.5" style="867" bestFit="1" customWidth="1"/>
    <col min="16131" max="16132" width="9.625" style="867" bestFit="1" customWidth="1"/>
    <col min="16133" max="16133" width="64.25" style="867" customWidth="1"/>
    <col min="16134" max="16134" width="5.75" style="867" bestFit="1" customWidth="1"/>
    <col min="16135" max="16135" width="13.125" style="867" customWidth="1"/>
    <col min="16136" max="16136" width="13.125" style="867" bestFit="1" customWidth="1"/>
    <col min="16137" max="16137" width="15.625" style="867" customWidth="1"/>
    <col min="16138" max="16138" width="34.25" style="867" customWidth="1"/>
    <col min="16139" max="16139" width="24.5" style="867" customWidth="1"/>
    <col min="16140" max="16140" width="19.125" style="867" bestFit="1" customWidth="1"/>
    <col min="16141" max="16141" width="19.5" style="867" customWidth="1"/>
    <col min="16142" max="16142" width="5.75" style="867" bestFit="1" customWidth="1"/>
    <col min="16143" max="16143" width="18.875" style="867" customWidth="1"/>
    <col min="16144" max="16144" width="20.5" style="867" customWidth="1"/>
    <col min="16145" max="16145" width="22.375" style="867" customWidth="1"/>
    <col min="16146" max="16146" width="14.75" style="867" customWidth="1"/>
    <col min="16147" max="16384" width="12.75" style="867"/>
  </cols>
  <sheetData>
    <row r="2" spans="2:17" ht="20.100000000000001" customHeight="1">
      <c r="B2" s="866" t="s">
        <v>0</v>
      </c>
      <c r="C2" s="866"/>
      <c r="D2" s="866"/>
      <c r="E2" s="92" t="s">
        <v>1554</v>
      </c>
      <c r="G2" s="4" t="s">
        <v>2</v>
      </c>
      <c r="H2" s="5"/>
      <c r="I2" s="6"/>
      <c r="J2" s="868">
        <f>SUM(H:H)</f>
        <v>77452</v>
      </c>
    </row>
    <row r="3" spans="2:17" ht="20.100000000000001" customHeight="1">
      <c r="B3" s="866"/>
      <c r="C3" s="866"/>
      <c r="D3" s="866"/>
      <c r="E3" s="98" t="s">
        <v>1555</v>
      </c>
    </row>
    <row r="4" spans="2:17" ht="20.100000000000001" customHeight="1">
      <c r="B4" s="866" t="s">
        <v>5</v>
      </c>
      <c r="C4" s="866"/>
      <c r="D4" s="866"/>
      <c r="E4" s="98" t="s">
        <v>1556</v>
      </c>
      <c r="G4" s="866" t="s">
        <v>17</v>
      </c>
      <c r="H4" s="866"/>
      <c r="I4" s="866"/>
      <c r="J4" s="873"/>
      <c r="K4" s="874"/>
    </row>
    <row r="5" spans="2:17" ht="20.100000000000001" customHeight="1">
      <c r="B5" s="866" t="s">
        <v>6</v>
      </c>
      <c r="C5" s="866"/>
      <c r="D5" s="866"/>
      <c r="E5" s="102">
        <v>43823</v>
      </c>
      <c r="G5" s="866"/>
      <c r="H5" s="866"/>
      <c r="I5" s="866"/>
      <c r="J5" s="875"/>
      <c r="K5" s="876"/>
    </row>
    <row r="6" spans="2:17" ht="20.100000000000001" customHeight="1">
      <c r="B6" s="866" t="s">
        <v>7</v>
      </c>
      <c r="C6" s="866"/>
      <c r="D6" s="866"/>
      <c r="E6" s="102">
        <v>43840</v>
      </c>
      <c r="G6" s="866"/>
      <c r="H6" s="866"/>
      <c r="I6" s="866"/>
      <c r="J6" s="877"/>
      <c r="K6" s="878"/>
    </row>
    <row r="8" spans="2:17" s="869" customFormat="1" ht="19.7" customHeight="1">
      <c r="B8" s="582" t="s">
        <v>8</v>
      </c>
      <c r="C8" s="582" t="s">
        <v>9</v>
      </c>
      <c r="D8" s="582" t="s">
        <v>10</v>
      </c>
      <c r="E8" s="257" t="s">
        <v>11</v>
      </c>
      <c r="F8" s="257" t="s">
        <v>1557</v>
      </c>
      <c r="G8" s="257" t="s">
        <v>13</v>
      </c>
      <c r="H8" s="860" t="s">
        <v>14</v>
      </c>
      <c r="I8" s="860" t="s">
        <v>15</v>
      </c>
      <c r="J8" s="257" t="s">
        <v>16</v>
      </c>
      <c r="K8" s="257" t="s">
        <v>17</v>
      </c>
      <c r="L8" s="257" t="s">
        <v>18</v>
      </c>
      <c r="M8" s="582" t="s">
        <v>19</v>
      </c>
      <c r="N8" s="582" t="s">
        <v>20</v>
      </c>
      <c r="O8" s="257" t="s">
        <v>21</v>
      </c>
      <c r="P8" s="879" t="s">
        <v>22</v>
      </c>
      <c r="Q8" s="880" t="s">
        <v>23</v>
      </c>
    </row>
    <row r="9" spans="2:17" s="869" customFormat="1" ht="19.7" customHeight="1">
      <c r="B9" s="582"/>
      <c r="C9" s="582"/>
      <c r="D9" s="582"/>
      <c r="E9" s="741"/>
      <c r="F9" s="257"/>
      <c r="G9" s="881"/>
      <c r="H9" s="859">
        <f t="shared" ref="H9:H38" si="0">F9*G9</f>
        <v>0</v>
      </c>
      <c r="I9" s="860"/>
      <c r="J9" s="257"/>
      <c r="K9" s="257"/>
      <c r="L9" s="257"/>
      <c r="M9" s="582"/>
      <c r="N9" s="582"/>
      <c r="O9" s="257"/>
      <c r="P9" s="879"/>
      <c r="Q9" s="880"/>
    </row>
    <row r="10" spans="2:17" s="888" customFormat="1" ht="19.7" customHeight="1">
      <c r="B10" s="236"/>
      <c r="C10" s="508" t="s">
        <v>659</v>
      </c>
      <c r="D10" s="508" t="s">
        <v>659</v>
      </c>
      <c r="E10" s="238" t="s">
        <v>1558</v>
      </c>
      <c r="F10" s="236">
        <v>1</v>
      </c>
      <c r="G10" s="444">
        <v>5900</v>
      </c>
      <c r="H10" s="882">
        <f t="shared" si="0"/>
        <v>5900</v>
      </c>
      <c r="I10" s="883"/>
      <c r="J10" s="238" t="s">
        <v>1559</v>
      </c>
      <c r="K10" s="236"/>
      <c r="L10" s="236"/>
      <c r="M10" s="884">
        <v>43808</v>
      </c>
      <c r="N10" s="508" t="s">
        <v>1560</v>
      </c>
      <c r="O10" s="885">
        <v>43823</v>
      </c>
      <c r="P10" s="886"/>
      <c r="Q10" s="887">
        <v>43823</v>
      </c>
    </row>
    <row r="11" spans="2:17" s="888" customFormat="1" ht="19.7" customHeight="1">
      <c r="B11" s="236"/>
      <c r="C11" s="508" t="s">
        <v>659</v>
      </c>
      <c r="D11" s="508" t="s">
        <v>659</v>
      </c>
      <c r="E11" s="238" t="s">
        <v>1561</v>
      </c>
      <c r="F11" s="236">
        <v>1</v>
      </c>
      <c r="G11" s="444">
        <v>9100</v>
      </c>
      <c r="H11" s="882">
        <f t="shared" si="0"/>
        <v>9100</v>
      </c>
      <c r="I11" s="883"/>
      <c r="J11" s="238" t="s">
        <v>1562</v>
      </c>
      <c r="K11" s="236"/>
      <c r="L11" s="236"/>
      <c r="M11" s="884">
        <v>43808</v>
      </c>
      <c r="N11" s="508" t="s">
        <v>1560</v>
      </c>
      <c r="O11" s="885">
        <v>43823</v>
      </c>
      <c r="P11" s="886"/>
      <c r="Q11" s="887">
        <v>43823</v>
      </c>
    </row>
    <row r="12" spans="2:17" s="888" customFormat="1" ht="19.7" customHeight="1">
      <c r="B12" s="236"/>
      <c r="C12" s="508"/>
      <c r="D12" s="508"/>
      <c r="E12" s="238"/>
      <c r="F12" s="236"/>
      <c r="G12" s="444"/>
      <c r="H12" s="882">
        <f t="shared" si="0"/>
        <v>0</v>
      </c>
      <c r="I12" s="883"/>
      <c r="J12" s="238"/>
      <c r="K12" s="236"/>
      <c r="L12" s="236"/>
      <c r="M12" s="884"/>
      <c r="N12" s="508"/>
      <c r="O12" s="885"/>
      <c r="P12" s="886"/>
      <c r="Q12" s="887"/>
    </row>
    <row r="13" spans="2:17" s="888" customFormat="1" ht="19.7" customHeight="1">
      <c r="B13" s="236"/>
      <c r="C13" s="508" t="s">
        <v>531</v>
      </c>
      <c r="D13" s="508" t="s">
        <v>531</v>
      </c>
      <c r="E13" s="238" t="s">
        <v>1563</v>
      </c>
      <c r="F13" s="236">
        <v>4</v>
      </c>
      <c r="G13" s="444">
        <v>1120</v>
      </c>
      <c r="H13" s="882">
        <f t="shared" si="0"/>
        <v>4480</v>
      </c>
      <c r="I13" s="883"/>
      <c r="J13" s="238" t="s">
        <v>651</v>
      </c>
      <c r="K13" s="236"/>
      <c r="L13" s="236"/>
      <c r="M13" s="884">
        <v>43809</v>
      </c>
      <c r="N13" s="508" t="s">
        <v>1560</v>
      </c>
      <c r="O13" s="885">
        <v>43815</v>
      </c>
      <c r="P13" s="886"/>
      <c r="Q13" s="887">
        <v>43815</v>
      </c>
    </row>
    <row r="14" spans="2:17" s="888" customFormat="1" ht="19.7" customHeight="1">
      <c r="B14" s="508"/>
      <c r="C14" s="508"/>
      <c r="D14" s="508"/>
      <c r="E14" s="238"/>
      <c r="F14" s="236"/>
      <c r="G14" s="444"/>
      <c r="H14" s="882">
        <f t="shared" si="0"/>
        <v>0</v>
      </c>
      <c r="I14" s="883"/>
      <c r="J14" s="238"/>
      <c r="K14" s="236"/>
      <c r="L14" s="236"/>
      <c r="M14" s="884"/>
      <c r="N14" s="508"/>
      <c r="O14" s="885"/>
      <c r="P14" s="886"/>
      <c r="Q14" s="887"/>
    </row>
    <row r="15" spans="2:17" s="888" customFormat="1" ht="19.7" customHeight="1">
      <c r="B15" s="508"/>
      <c r="C15" s="508" t="s">
        <v>659</v>
      </c>
      <c r="D15" s="508" t="s">
        <v>659</v>
      </c>
      <c r="E15" s="238" t="s">
        <v>1564</v>
      </c>
      <c r="F15" s="236">
        <v>1</v>
      </c>
      <c r="G15" s="444">
        <v>9400</v>
      </c>
      <c r="H15" s="882">
        <f t="shared" si="0"/>
        <v>9400</v>
      </c>
      <c r="I15" s="883"/>
      <c r="J15" s="238" t="s">
        <v>1565</v>
      </c>
      <c r="K15" s="236"/>
      <c r="L15" s="236"/>
      <c r="M15" s="884">
        <v>43808</v>
      </c>
      <c r="N15" s="508" t="s">
        <v>1560</v>
      </c>
      <c r="O15" s="885">
        <v>43823</v>
      </c>
      <c r="P15" s="886"/>
      <c r="Q15" s="887">
        <v>43823</v>
      </c>
    </row>
    <row r="16" spans="2:17" s="888" customFormat="1" ht="19.7" customHeight="1">
      <c r="B16" s="508"/>
      <c r="C16" s="508" t="s">
        <v>659</v>
      </c>
      <c r="D16" s="508" t="s">
        <v>659</v>
      </c>
      <c r="E16" s="238" t="s">
        <v>1566</v>
      </c>
      <c r="F16" s="236">
        <v>1</v>
      </c>
      <c r="G16" s="444">
        <v>3800</v>
      </c>
      <c r="H16" s="882">
        <f t="shared" si="0"/>
        <v>3800</v>
      </c>
      <c r="I16" s="883"/>
      <c r="J16" s="238" t="s">
        <v>1567</v>
      </c>
      <c r="K16" s="236"/>
      <c r="L16" s="236"/>
      <c r="M16" s="884">
        <v>43808</v>
      </c>
      <c r="N16" s="508" t="s">
        <v>1560</v>
      </c>
      <c r="O16" s="885">
        <v>43823</v>
      </c>
      <c r="P16" s="886"/>
      <c r="Q16" s="887">
        <v>43823</v>
      </c>
    </row>
    <row r="17" spans="2:17" s="888" customFormat="1" ht="19.7" customHeight="1">
      <c r="B17" s="508"/>
      <c r="C17" s="21" t="s">
        <v>531</v>
      </c>
      <c r="D17" s="21" t="s">
        <v>531</v>
      </c>
      <c r="E17" s="31" t="s">
        <v>1568</v>
      </c>
      <c r="F17" s="889">
        <v>1</v>
      </c>
      <c r="G17" s="28">
        <v>5220</v>
      </c>
      <c r="H17" s="38">
        <f t="shared" si="0"/>
        <v>5220</v>
      </c>
      <c r="I17" s="890"/>
      <c r="J17" s="31" t="s">
        <v>1529</v>
      </c>
      <c r="K17" s="236"/>
      <c r="L17" s="236"/>
      <c r="M17" s="884">
        <v>43809</v>
      </c>
      <c r="N17" s="508" t="s">
        <v>1560</v>
      </c>
      <c r="O17" s="885">
        <v>43815</v>
      </c>
      <c r="P17" s="886"/>
      <c r="Q17" s="887">
        <v>43815</v>
      </c>
    </row>
    <row r="18" spans="2:17" s="888" customFormat="1" ht="19.7" customHeight="1">
      <c r="B18" s="508"/>
      <c r="C18" s="21" t="s">
        <v>531</v>
      </c>
      <c r="D18" s="21" t="s">
        <v>531</v>
      </c>
      <c r="E18" s="238" t="s">
        <v>1402</v>
      </c>
      <c r="F18" s="236">
        <v>1</v>
      </c>
      <c r="G18" s="444">
        <v>6005</v>
      </c>
      <c r="H18" s="221">
        <f t="shared" si="0"/>
        <v>6005</v>
      </c>
      <c r="I18" s="65"/>
      <c r="J18" s="238" t="s">
        <v>1569</v>
      </c>
      <c r="K18" s="236"/>
      <c r="L18" s="236"/>
      <c r="M18" s="884">
        <v>43809</v>
      </c>
      <c r="N18" s="508" t="s">
        <v>1560</v>
      </c>
      <c r="O18" s="885">
        <v>43815</v>
      </c>
      <c r="P18" s="886"/>
      <c r="Q18" s="887">
        <v>43815</v>
      </c>
    </row>
    <row r="19" spans="2:17" s="888" customFormat="1" ht="19.7" customHeight="1">
      <c r="B19" s="508"/>
      <c r="C19" s="21" t="s">
        <v>531</v>
      </c>
      <c r="D19" s="21" t="s">
        <v>531</v>
      </c>
      <c r="E19" s="238" t="s">
        <v>1527</v>
      </c>
      <c r="F19" s="236">
        <v>1</v>
      </c>
      <c r="G19" s="444">
        <v>861</v>
      </c>
      <c r="H19" s="221">
        <f t="shared" si="0"/>
        <v>861</v>
      </c>
      <c r="I19" s="65"/>
      <c r="J19" s="238" t="s">
        <v>1265</v>
      </c>
      <c r="K19" s="236"/>
      <c r="L19" s="236"/>
      <c r="M19" s="884">
        <v>43809</v>
      </c>
      <c r="N19" s="508" t="s">
        <v>1560</v>
      </c>
      <c r="O19" s="885">
        <v>43815</v>
      </c>
      <c r="P19" s="886"/>
      <c r="Q19" s="887">
        <v>43815</v>
      </c>
    </row>
    <row r="20" spans="2:17" s="888" customFormat="1" ht="19.7" customHeight="1">
      <c r="B20" s="508"/>
      <c r="C20" s="21" t="s">
        <v>531</v>
      </c>
      <c r="D20" s="21" t="s">
        <v>531</v>
      </c>
      <c r="E20" s="238" t="s">
        <v>864</v>
      </c>
      <c r="F20" s="236">
        <v>1</v>
      </c>
      <c r="G20" s="444">
        <v>4570</v>
      </c>
      <c r="H20" s="221">
        <f t="shared" si="0"/>
        <v>4570</v>
      </c>
      <c r="I20" s="65"/>
      <c r="J20" s="238" t="s">
        <v>1570</v>
      </c>
      <c r="K20" s="236"/>
      <c r="L20" s="236"/>
      <c r="M20" s="884">
        <v>43809</v>
      </c>
      <c r="N20" s="508" t="s">
        <v>1560</v>
      </c>
      <c r="O20" s="885">
        <v>43815</v>
      </c>
      <c r="P20" s="886"/>
      <c r="Q20" s="887">
        <v>43815</v>
      </c>
    </row>
    <row r="21" spans="2:17" s="888" customFormat="1" ht="19.7" customHeight="1">
      <c r="B21" s="508"/>
      <c r="C21" s="21" t="s">
        <v>531</v>
      </c>
      <c r="D21" s="21" t="s">
        <v>531</v>
      </c>
      <c r="E21" s="238" t="s">
        <v>868</v>
      </c>
      <c r="F21" s="236">
        <v>1</v>
      </c>
      <c r="G21" s="444">
        <v>3853</v>
      </c>
      <c r="H21" s="221">
        <f t="shared" si="0"/>
        <v>3853</v>
      </c>
      <c r="I21" s="65"/>
      <c r="J21" s="238" t="s">
        <v>1571</v>
      </c>
      <c r="K21" s="236"/>
      <c r="L21" s="236"/>
      <c r="M21" s="884">
        <v>43809</v>
      </c>
      <c r="N21" s="508" t="s">
        <v>1560</v>
      </c>
      <c r="O21" s="885">
        <v>43815</v>
      </c>
      <c r="P21" s="886"/>
      <c r="Q21" s="887">
        <v>43815</v>
      </c>
    </row>
    <row r="22" spans="2:17" s="888" customFormat="1" ht="19.7" customHeight="1">
      <c r="B22" s="508"/>
      <c r="C22" s="21" t="s">
        <v>531</v>
      </c>
      <c r="D22" s="21" t="s">
        <v>531</v>
      </c>
      <c r="E22" s="31" t="s">
        <v>1572</v>
      </c>
      <c r="F22" s="22">
        <v>1</v>
      </c>
      <c r="G22" s="28">
        <v>443</v>
      </c>
      <c r="H22" s="36">
        <f t="shared" si="0"/>
        <v>443</v>
      </c>
      <c r="I22" s="65"/>
      <c r="J22" s="30" t="s">
        <v>1573</v>
      </c>
      <c r="K22" s="236"/>
      <c r="L22" s="236"/>
      <c r="M22" s="884">
        <v>43809</v>
      </c>
      <c r="N22" s="508" t="s">
        <v>1560</v>
      </c>
      <c r="O22" s="885">
        <v>43815</v>
      </c>
      <c r="P22" s="886"/>
      <c r="Q22" s="887">
        <v>43815</v>
      </c>
    </row>
    <row r="23" spans="2:17" s="888" customFormat="1" ht="19.7" customHeight="1">
      <c r="B23" s="508"/>
      <c r="C23" s="21" t="s">
        <v>531</v>
      </c>
      <c r="D23" s="21" t="s">
        <v>531</v>
      </c>
      <c r="E23" s="31" t="s">
        <v>893</v>
      </c>
      <c r="F23" s="22">
        <v>1</v>
      </c>
      <c r="G23" s="28">
        <v>860</v>
      </c>
      <c r="H23" s="36">
        <f t="shared" si="0"/>
        <v>860</v>
      </c>
      <c r="I23" s="65"/>
      <c r="J23" s="30" t="s">
        <v>1574</v>
      </c>
      <c r="K23" s="236"/>
      <c r="L23" s="236"/>
      <c r="M23" s="884">
        <v>43809</v>
      </c>
      <c r="N23" s="508" t="s">
        <v>1560</v>
      </c>
      <c r="O23" s="885">
        <v>43815</v>
      </c>
      <c r="P23" s="886"/>
      <c r="Q23" s="887">
        <v>43815</v>
      </c>
    </row>
    <row r="24" spans="2:17" s="888" customFormat="1" ht="19.7" customHeight="1">
      <c r="B24" s="508"/>
      <c r="C24" s="508"/>
      <c r="D24" s="508"/>
      <c r="E24" s="238"/>
      <c r="F24" s="236"/>
      <c r="G24" s="444"/>
      <c r="H24" s="882"/>
      <c r="I24" s="883"/>
      <c r="J24" s="238"/>
      <c r="K24" s="236"/>
      <c r="L24" s="236"/>
      <c r="M24" s="884"/>
      <c r="N24" s="508"/>
      <c r="O24" s="885"/>
      <c r="P24" s="886"/>
      <c r="Q24" s="887"/>
    </row>
    <row r="25" spans="2:17" s="891" customFormat="1" ht="19.7" customHeight="1">
      <c r="B25" s="236"/>
      <c r="C25" s="508" t="s">
        <v>659</v>
      </c>
      <c r="D25" s="508" t="s">
        <v>659</v>
      </c>
      <c r="E25" s="75" t="s">
        <v>1575</v>
      </c>
      <c r="F25" s="22">
        <v>1</v>
      </c>
      <c r="G25" s="266">
        <v>2500</v>
      </c>
      <c r="H25" s="882">
        <f t="shared" si="0"/>
        <v>2500</v>
      </c>
      <c r="I25" s="883"/>
      <c r="J25" s="30" t="s">
        <v>1576</v>
      </c>
      <c r="K25" s="236"/>
      <c r="L25" s="236"/>
      <c r="M25" s="884">
        <v>43808</v>
      </c>
      <c r="N25" s="508" t="s">
        <v>1560</v>
      </c>
      <c r="O25" s="885">
        <v>43823</v>
      </c>
      <c r="P25" s="886"/>
      <c r="Q25" s="887">
        <v>43823</v>
      </c>
    </row>
    <row r="26" spans="2:17" s="891" customFormat="1" ht="19.7" customHeight="1">
      <c r="B26" s="892"/>
      <c r="C26" s="508" t="s">
        <v>292</v>
      </c>
      <c r="D26" s="508" t="s">
        <v>144</v>
      </c>
      <c r="E26" s="75" t="s">
        <v>1577</v>
      </c>
      <c r="F26" s="22">
        <v>1</v>
      </c>
      <c r="G26" s="266">
        <v>10000</v>
      </c>
      <c r="H26" s="882">
        <f t="shared" si="0"/>
        <v>10000</v>
      </c>
      <c r="I26" s="883"/>
      <c r="J26" s="30" t="s">
        <v>1578</v>
      </c>
      <c r="K26" s="236"/>
      <c r="L26" s="236"/>
      <c r="M26" s="886">
        <v>43811</v>
      </c>
      <c r="N26" s="508" t="s">
        <v>1560</v>
      </c>
      <c r="O26" s="893">
        <v>43818</v>
      </c>
      <c r="P26" s="894"/>
      <c r="Q26" s="887">
        <v>43819</v>
      </c>
    </row>
    <row r="27" spans="2:17" s="891" customFormat="1" ht="19.7" customHeight="1">
      <c r="B27" s="236"/>
      <c r="C27" s="508" t="s">
        <v>531</v>
      </c>
      <c r="D27" s="508" t="s">
        <v>531</v>
      </c>
      <c r="E27" s="75" t="s">
        <v>1045</v>
      </c>
      <c r="F27" s="22">
        <v>1</v>
      </c>
      <c r="G27" s="266">
        <v>990</v>
      </c>
      <c r="H27" s="882">
        <f t="shared" si="0"/>
        <v>990</v>
      </c>
      <c r="I27" s="883"/>
      <c r="J27" s="30" t="s">
        <v>1579</v>
      </c>
      <c r="K27" s="236"/>
      <c r="L27" s="236"/>
      <c r="M27" s="884">
        <v>43809</v>
      </c>
      <c r="N27" s="508" t="s">
        <v>1560</v>
      </c>
      <c r="O27" s="885">
        <v>43815</v>
      </c>
      <c r="P27" s="886"/>
      <c r="Q27" s="887">
        <v>43815</v>
      </c>
    </row>
    <row r="28" spans="2:17" s="891" customFormat="1" ht="19.5" customHeight="1">
      <c r="B28" s="236"/>
      <c r="C28" s="508" t="s">
        <v>531</v>
      </c>
      <c r="D28" s="508" t="s">
        <v>531</v>
      </c>
      <c r="E28" s="75" t="s">
        <v>1580</v>
      </c>
      <c r="F28" s="22">
        <v>1</v>
      </c>
      <c r="G28" s="266">
        <v>190</v>
      </c>
      <c r="H28" s="882">
        <f t="shared" si="0"/>
        <v>190</v>
      </c>
      <c r="I28" s="883"/>
      <c r="J28" s="30" t="s">
        <v>1544</v>
      </c>
      <c r="K28" s="236"/>
      <c r="L28" s="236"/>
      <c r="M28" s="884">
        <v>43809</v>
      </c>
      <c r="N28" s="508" t="s">
        <v>1560</v>
      </c>
      <c r="O28" s="885">
        <v>43815</v>
      </c>
      <c r="P28" s="886"/>
      <c r="Q28" s="887">
        <v>43815</v>
      </c>
    </row>
    <row r="29" spans="2:17" s="891" customFormat="1" ht="19.5" customHeight="1">
      <c r="B29" s="236"/>
      <c r="C29" s="508"/>
      <c r="D29" s="508"/>
      <c r="E29" s="75"/>
      <c r="F29" s="22"/>
      <c r="G29" s="266"/>
      <c r="H29" s="882"/>
      <c r="I29" s="883"/>
      <c r="J29" s="30"/>
      <c r="K29" s="236"/>
      <c r="L29" s="236"/>
      <c r="M29" s="884"/>
      <c r="N29" s="508"/>
      <c r="O29" s="885"/>
      <c r="P29" s="886"/>
      <c r="Q29" s="887"/>
    </row>
    <row r="30" spans="2:17" s="891" customFormat="1" ht="19.7" customHeight="1">
      <c r="B30" s="895" t="s">
        <v>1581</v>
      </c>
      <c r="C30" s="896" t="s">
        <v>531</v>
      </c>
      <c r="D30" s="896" t="s">
        <v>531</v>
      </c>
      <c r="E30" s="551" t="s">
        <v>1582</v>
      </c>
      <c r="F30" s="897">
        <v>10</v>
      </c>
      <c r="G30" s="898">
        <v>928</v>
      </c>
      <c r="H30" s="899">
        <f t="shared" si="0"/>
        <v>9280</v>
      </c>
      <c r="I30" s="897"/>
      <c r="J30" s="900" t="s">
        <v>1583</v>
      </c>
      <c r="K30" s="236"/>
      <c r="L30" s="236"/>
      <c r="M30" s="886">
        <v>43838</v>
      </c>
      <c r="N30" s="508" t="s">
        <v>1560</v>
      </c>
      <c r="O30" s="885">
        <v>43839</v>
      </c>
      <c r="P30" s="886"/>
      <c r="Q30" s="884"/>
    </row>
    <row r="31" spans="2:17" s="891" customFormat="1" ht="19.7" customHeight="1">
      <c r="B31" s="508"/>
      <c r="C31" s="508"/>
      <c r="D31" s="508"/>
      <c r="E31" s="75"/>
      <c r="F31" s="22"/>
      <c r="G31" s="266"/>
      <c r="H31" s="444">
        <f t="shared" si="0"/>
        <v>0</v>
      </c>
      <c r="I31" s="236"/>
      <c r="J31" s="30"/>
      <c r="K31" s="236"/>
      <c r="L31" s="236"/>
      <c r="M31" s="886"/>
      <c r="N31" s="508"/>
      <c r="O31" s="885"/>
      <c r="P31" s="886"/>
      <c r="Q31" s="884"/>
    </row>
    <row r="32" spans="2:17" s="891" customFormat="1" ht="19.7" customHeight="1">
      <c r="B32" s="508"/>
      <c r="C32" s="508"/>
      <c r="D32" s="508"/>
      <c r="E32" s="31"/>
      <c r="F32" s="236"/>
      <c r="G32" s="266"/>
      <c r="H32" s="444">
        <f t="shared" si="0"/>
        <v>0</v>
      </c>
      <c r="I32" s="236"/>
      <c r="J32" s="30"/>
      <c r="K32" s="236"/>
      <c r="L32" s="236"/>
      <c r="M32" s="886"/>
      <c r="N32" s="508"/>
      <c r="O32" s="885"/>
      <c r="P32" s="886"/>
      <c r="Q32" s="884"/>
    </row>
    <row r="33" spans="2:17" s="891" customFormat="1" ht="19.7" customHeight="1">
      <c r="B33" s="508"/>
      <c r="C33" s="508"/>
      <c r="D33" s="508"/>
      <c r="E33" s="75"/>
      <c r="F33" s="22"/>
      <c r="G33" s="266"/>
      <c r="H33" s="444">
        <f t="shared" si="0"/>
        <v>0</v>
      </c>
      <c r="I33" s="236"/>
      <c r="J33" s="30"/>
      <c r="K33" s="236"/>
      <c r="L33" s="236"/>
      <c r="M33" s="886"/>
      <c r="N33" s="508"/>
      <c r="O33" s="885"/>
      <c r="P33" s="886"/>
      <c r="Q33" s="884"/>
    </row>
    <row r="34" spans="2:17" ht="19.7" customHeight="1">
      <c r="B34" s="582"/>
      <c r="C34" s="582"/>
      <c r="D34" s="582"/>
      <c r="E34" s="31"/>
      <c r="F34" s="257"/>
      <c r="G34" s="215"/>
      <c r="H34" s="881">
        <f t="shared" si="0"/>
        <v>0</v>
      </c>
      <c r="I34" s="257"/>
      <c r="J34" s="76"/>
      <c r="K34" s="257"/>
      <c r="L34" s="257"/>
      <c r="M34" s="879"/>
      <c r="N34" s="582"/>
      <c r="O34" s="901"/>
      <c r="P34" s="902"/>
      <c r="Q34" s="903"/>
    </row>
    <row r="35" spans="2:17" ht="19.7" customHeight="1">
      <c r="B35" s="582"/>
      <c r="C35" s="582"/>
      <c r="D35" s="582"/>
      <c r="E35" s="245"/>
      <c r="F35" s="44"/>
      <c r="G35" s="215"/>
      <c r="H35" s="881">
        <f t="shared" si="0"/>
        <v>0</v>
      </c>
      <c r="I35" s="257"/>
      <c r="J35" s="76"/>
      <c r="K35" s="257"/>
      <c r="L35" s="257"/>
      <c r="M35" s="879"/>
      <c r="N35" s="582"/>
      <c r="O35" s="901"/>
      <c r="P35" s="902"/>
      <c r="Q35" s="903"/>
    </row>
    <row r="36" spans="2:17" ht="19.7" customHeight="1">
      <c r="B36" s="582"/>
      <c r="C36" s="582"/>
      <c r="D36" s="582"/>
      <c r="E36" s="31"/>
      <c r="F36" s="257"/>
      <c r="G36" s="215"/>
      <c r="H36" s="881">
        <f t="shared" si="0"/>
        <v>0</v>
      </c>
      <c r="I36" s="257"/>
      <c r="J36" s="76"/>
      <c r="K36" s="257"/>
      <c r="L36" s="257"/>
      <c r="M36" s="879"/>
      <c r="N36" s="582"/>
      <c r="O36" s="901"/>
      <c r="P36" s="902"/>
      <c r="Q36" s="903"/>
    </row>
    <row r="37" spans="2:17" ht="19.7" customHeight="1">
      <c r="B37" s="582"/>
      <c r="C37" s="582"/>
      <c r="D37" s="582"/>
      <c r="E37" s="245"/>
      <c r="F37" s="44"/>
      <c r="G37" s="215"/>
      <c r="H37" s="881">
        <f t="shared" si="0"/>
        <v>0</v>
      </c>
      <c r="I37" s="257"/>
      <c r="J37" s="76"/>
      <c r="K37" s="257"/>
      <c r="L37" s="257"/>
      <c r="M37" s="879"/>
      <c r="N37" s="582"/>
      <c r="O37" s="901"/>
      <c r="P37" s="902"/>
      <c r="Q37" s="903"/>
    </row>
    <row r="38" spans="2:17" ht="19.7" customHeight="1">
      <c r="B38" s="582"/>
      <c r="C38" s="582"/>
      <c r="D38" s="582"/>
      <c r="E38" s="31"/>
      <c r="F38" s="257"/>
      <c r="G38" s="215"/>
      <c r="H38" s="881">
        <f t="shared" si="0"/>
        <v>0</v>
      </c>
      <c r="I38" s="257"/>
      <c r="J38" s="76"/>
      <c r="K38" s="257"/>
      <c r="L38" s="257"/>
      <c r="M38" s="879"/>
      <c r="N38" s="582"/>
      <c r="O38" s="901"/>
      <c r="P38" s="902"/>
      <c r="Q38" s="903"/>
    </row>
  </sheetData>
  <mergeCells count="8">
    <mergeCell ref="B2:D2"/>
    <mergeCell ref="G2:I2"/>
    <mergeCell ref="B3:D3"/>
    <mergeCell ref="B4:D4"/>
    <mergeCell ref="G4:I6"/>
    <mergeCell ref="J4:K6"/>
    <mergeCell ref="B5:D5"/>
    <mergeCell ref="B6:D6"/>
  </mergeCells>
  <phoneticPr fontId="4"/>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68A58-B391-45CB-A8E0-A3DFACAB7331}">
  <dimension ref="B2:Q24"/>
  <sheetViews>
    <sheetView zoomScale="85" zoomScaleNormal="85" workbookViewId="0">
      <pane xSplit="10" ySplit="8" topLeftCell="M9" activePane="bottomRight" state="frozen"/>
      <selection pane="topRight" activeCell="K1" sqref="K1"/>
      <selection pane="bottomLeft" activeCell="A9" sqref="A9"/>
      <selection pane="bottomRight" activeCell="I26" sqref="I26"/>
    </sheetView>
  </sheetViews>
  <sheetFormatPr defaultColWidth="12.75" defaultRowHeight="13.5"/>
  <cols>
    <col min="1" max="1" width="3.75" style="867" customWidth="1"/>
    <col min="2" max="2" width="14.5" style="869" bestFit="1" customWidth="1"/>
    <col min="3" max="4" width="9.625" style="867" bestFit="1" customWidth="1"/>
    <col min="5" max="5" width="46.5" style="869" customWidth="1"/>
    <col min="6" max="6" width="5.75" style="867" bestFit="1" customWidth="1"/>
    <col min="7" max="7" width="13.125" style="867" customWidth="1"/>
    <col min="8" max="8" width="13.125" style="867" bestFit="1" customWidth="1"/>
    <col min="9" max="9" width="9" style="870" bestFit="1" customWidth="1"/>
    <col min="10" max="10" width="34.25" style="869" customWidth="1"/>
    <col min="11" max="11" width="16.125" style="869" customWidth="1"/>
    <col min="12" max="12" width="19.125" style="869" bestFit="1" customWidth="1"/>
    <col min="13" max="13" width="16.75" style="869" customWidth="1"/>
    <col min="14" max="14" width="5.375" style="867" bestFit="1" customWidth="1"/>
    <col min="15" max="15" width="18.875" style="870" customWidth="1"/>
    <col min="16" max="16" width="20.5" style="871" customWidth="1"/>
    <col min="17" max="17" width="22.375" style="872" customWidth="1"/>
    <col min="18" max="18" width="14.75" style="867" customWidth="1"/>
    <col min="19" max="256" width="12.75" style="867"/>
    <col min="257" max="257" width="3.75" style="867" customWidth="1"/>
    <col min="258" max="258" width="14.5" style="867" bestFit="1" customWidth="1"/>
    <col min="259" max="260" width="9.625" style="867" bestFit="1" customWidth="1"/>
    <col min="261" max="261" width="46.5" style="867" customWidth="1"/>
    <col min="262" max="262" width="5.75" style="867" bestFit="1" customWidth="1"/>
    <col min="263" max="263" width="13.125" style="867" customWidth="1"/>
    <col min="264" max="264" width="13.125" style="867" bestFit="1" customWidth="1"/>
    <col min="265" max="265" width="9" style="867" bestFit="1" customWidth="1"/>
    <col min="266" max="266" width="34.25" style="867" customWidth="1"/>
    <col min="267" max="267" width="16.125" style="867" customWidth="1"/>
    <col min="268" max="268" width="19.125" style="867" bestFit="1" customWidth="1"/>
    <col min="269" max="269" width="16.75" style="867" customWidth="1"/>
    <col min="270" max="270" width="5.375" style="867" bestFit="1" customWidth="1"/>
    <col min="271" max="271" width="18.875" style="867" customWidth="1"/>
    <col min="272" max="272" width="20.5" style="867" customWidth="1"/>
    <col min="273" max="273" width="22.375" style="867" customWidth="1"/>
    <col min="274" max="274" width="14.75" style="867" customWidth="1"/>
    <col min="275" max="512" width="12.75" style="867"/>
    <col min="513" max="513" width="3.75" style="867" customWidth="1"/>
    <col min="514" max="514" width="14.5" style="867" bestFit="1" customWidth="1"/>
    <col min="515" max="516" width="9.625" style="867" bestFit="1" customWidth="1"/>
    <col min="517" max="517" width="46.5" style="867" customWidth="1"/>
    <col min="518" max="518" width="5.75" style="867" bestFit="1" customWidth="1"/>
    <col min="519" max="519" width="13.125" style="867" customWidth="1"/>
    <col min="520" max="520" width="13.125" style="867" bestFit="1" customWidth="1"/>
    <col min="521" max="521" width="9" style="867" bestFit="1" customWidth="1"/>
    <col min="522" max="522" width="34.25" style="867" customWidth="1"/>
    <col min="523" max="523" width="16.125" style="867" customWidth="1"/>
    <col min="524" max="524" width="19.125" style="867" bestFit="1" customWidth="1"/>
    <col min="525" max="525" width="16.75" style="867" customWidth="1"/>
    <col min="526" max="526" width="5.375" style="867" bestFit="1" customWidth="1"/>
    <col min="527" max="527" width="18.875" style="867" customWidth="1"/>
    <col min="528" max="528" width="20.5" style="867" customWidth="1"/>
    <col min="529" max="529" width="22.375" style="867" customWidth="1"/>
    <col min="530" max="530" width="14.75" style="867" customWidth="1"/>
    <col min="531" max="768" width="12.75" style="867"/>
    <col min="769" max="769" width="3.75" style="867" customWidth="1"/>
    <col min="770" max="770" width="14.5" style="867" bestFit="1" customWidth="1"/>
    <col min="771" max="772" width="9.625" style="867" bestFit="1" customWidth="1"/>
    <col min="773" max="773" width="46.5" style="867" customWidth="1"/>
    <col min="774" max="774" width="5.75" style="867" bestFit="1" customWidth="1"/>
    <col min="775" max="775" width="13.125" style="867" customWidth="1"/>
    <col min="776" max="776" width="13.125" style="867" bestFit="1" customWidth="1"/>
    <col min="777" max="777" width="9" style="867" bestFit="1" customWidth="1"/>
    <col min="778" max="778" width="34.25" style="867" customWidth="1"/>
    <col min="779" max="779" width="16.125" style="867" customWidth="1"/>
    <col min="780" max="780" width="19.125" style="867" bestFit="1" customWidth="1"/>
    <col min="781" max="781" width="16.75" style="867" customWidth="1"/>
    <col min="782" max="782" width="5.375" style="867" bestFit="1" customWidth="1"/>
    <col min="783" max="783" width="18.875" style="867" customWidth="1"/>
    <col min="784" max="784" width="20.5" style="867" customWidth="1"/>
    <col min="785" max="785" width="22.375" style="867" customWidth="1"/>
    <col min="786" max="786" width="14.75" style="867" customWidth="1"/>
    <col min="787" max="1024" width="12.75" style="867"/>
    <col min="1025" max="1025" width="3.75" style="867" customWidth="1"/>
    <col min="1026" max="1026" width="14.5" style="867" bestFit="1" customWidth="1"/>
    <col min="1027" max="1028" width="9.625" style="867" bestFit="1" customWidth="1"/>
    <col min="1029" max="1029" width="46.5" style="867" customWidth="1"/>
    <col min="1030" max="1030" width="5.75" style="867" bestFit="1" customWidth="1"/>
    <col min="1031" max="1031" width="13.125" style="867" customWidth="1"/>
    <col min="1032" max="1032" width="13.125" style="867" bestFit="1" customWidth="1"/>
    <col min="1033" max="1033" width="9" style="867" bestFit="1" customWidth="1"/>
    <col min="1034" max="1034" width="34.25" style="867" customWidth="1"/>
    <col min="1035" max="1035" width="16.125" style="867" customWidth="1"/>
    <col min="1036" max="1036" width="19.125" style="867" bestFit="1" customWidth="1"/>
    <col min="1037" max="1037" width="16.75" style="867" customWidth="1"/>
    <col min="1038" max="1038" width="5.375" style="867" bestFit="1" customWidth="1"/>
    <col min="1039" max="1039" width="18.875" style="867" customWidth="1"/>
    <col min="1040" max="1040" width="20.5" style="867" customWidth="1"/>
    <col min="1041" max="1041" width="22.375" style="867" customWidth="1"/>
    <col min="1042" max="1042" width="14.75" style="867" customWidth="1"/>
    <col min="1043" max="1280" width="12.75" style="867"/>
    <col min="1281" max="1281" width="3.75" style="867" customWidth="1"/>
    <col min="1282" max="1282" width="14.5" style="867" bestFit="1" customWidth="1"/>
    <col min="1283" max="1284" width="9.625" style="867" bestFit="1" customWidth="1"/>
    <col min="1285" max="1285" width="46.5" style="867" customWidth="1"/>
    <col min="1286" max="1286" width="5.75" style="867" bestFit="1" customWidth="1"/>
    <col min="1287" max="1287" width="13.125" style="867" customWidth="1"/>
    <col min="1288" max="1288" width="13.125" style="867" bestFit="1" customWidth="1"/>
    <col min="1289" max="1289" width="9" style="867" bestFit="1" customWidth="1"/>
    <col min="1290" max="1290" width="34.25" style="867" customWidth="1"/>
    <col min="1291" max="1291" width="16.125" style="867" customWidth="1"/>
    <col min="1292" max="1292" width="19.125" style="867" bestFit="1" customWidth="1"/>
    <col min="1293" max="1293" width="16.75" style="867" customWidth="1"/>
    <col min="1294" max="1294" width="5.375" style="867" bestFit="1" customWidth="1"/>
    <col min="1295" max="1295" width="18.875" style="867" customWidth="1"/>
    <col min="1296" max="1296" width="20.5" style="867" customWidth="1"/>
    <col min="1297" max="1297" width="22.375" style="867" customWidth="1"/>
    <col min="1298" max="1298" width="14.75" style="867" customWidth="1"/>
    <col min="1299" max="1536" width="12.75" style="867"/>
    <col min="1537" max="1537" width="3.75" style="867" customWidth="1"/>
    <col min="1538" max="1538" width="14.5" style="867" bestFit="1" customWidth="1"/>
    <col min="1539" max="1540" width="9.625" style="867" bestFit="1" customWidth="1"/>
    <col min="1541" max="1541" width="46.5" style="867" customWidth="1"/>
    <col min="1542" max="1542" width="5.75" style="867" bestFit="1" customWidth="1"/>
    <col min="1543" max="1543" width="13.125" style="867" customWidth="1"/>
    <col min="1544" max="1544" width="13.125" style="867" bestFit="1" customWidth="1"/>
    <col min="1545" max="1545" width="9" style="867" bestFit="1" customWidth="1"/>
    <col min="1546" max="1546" width="34.25" style="867" customWidth="1"/>
    <col min="1547" max="1547" width="16.125" style="867" customWidth="1"/>
    <col min="1548" max="1548" width="19.125" style="867" bestFit="1" customWidth="1"/>
    <col min="1549" max="1549" width="16.75" style="867" customWidth="1"/>
    <col min="1550" max="1550" width="5.375" style="867" bestFit="1" customWidth="1"/>
    <col min="1551" max="1551" width="18.875" style="867" customWidth="1"/>
    <col min="1552" max="1552" width="20.5" style="867" customWidth="1"/>
    <col min="1553" max="1553" width="22.375" style="867" customWidth="1"/>
    <col min="1554" max="1554" width="14.75" style="867" customWidth="1"/>
    <col min="1555" max="1792" width="12.75" style="867"/>
    <col min="1793" max="1793" width="3.75" style="867" customWidth="1"/>
    <col min="1794" max="1794" width="14.5" style="867" bestFit="1" customWidth="1"/>
    <col min="1795" max="1796" width="9.625" style="867" bestFit="1" customWidth="1"/>
    <col min="1797" max="1797" width="46.5" style="867" customWidth="1"/>
    <col min="1798" max="1798" width="5.75" style="867" bestFit="1" customWidth="1"/>
    <col min="1799" max="1799" width="13.125" style="867" customWidth="1"/>
    <col min="1800" max="1800" width="13.125" style="867" bestFit="1" customWidth="1"/>
    <col min="1801" max="1801" width="9" style="867" bestFit="1" customWidth="1"/>
    <col min="1802" max="1802" width="34.25" style="867" customWidth="1"/>
    <col min="1803" max="1803" width="16.125" style="867" customWidth="1"/>
    <col min="1804" max="1804" width="19.125" style="867" bestFit="1" customWidth="1"/>
    <col min="1805" max="1805" width="16.75" style="867" customWidth="1"/>
    <col min="1806" max="1806" width="5.375" style="867" bestFit="1" customWidth="1"/>
    <col min="1807" max="1807" width="18.875" style="867" customWidth="1"/>
    <col min="1808" max="1808" width="20.5" style="867" customWidth="1"/>
    <col min="1809" max="1809" width="22.375" style="867" customWidth="1"/>
    <col min="1810" max="1810" width="14.75" style="867" customWidth="1"/>
    <col min="1811" max="2048" width="12.75" style="867"/>
    <col min="2049" max="2049" width="3.75" style="867" customWidth="1"/>
    <col min="2050" max="2050" width="14.5" style="867" bestFit="1" customWidth="1"/>
    <col min="2051" max="2052" width="9.625" style="867" bestFit="1" customWidth="1"/>
    <col min="2053" max="2053" width="46.5" style="867" customWidth="1"/>
    <col min="2054" max="2054" width="5.75" style="867" bestFit="1" customWidth="1"/>
    <col min="2055" max="2055" width="13.125" style="867" customWidth="1"/>
    <col min="2056" max="2056" width="13.125" style="867" bestFit="1" customWidth="1"/>
    <col min="2057" max="2057" width="9" style="867" bestFit="1" customWidth="1"/>
    <col min="2058" max="2058" width="34.25" style="867" customWidth="1"/>
    <col min="2059" max="2059" width="16.125" style="867" customWidth="1"/>
    <col min="2060" max="2060" width="19.125" style="867" bestFit="1" customWidth="1"/>
    <col min="2061" max="2061" width="16.75" style="867" customWidth="1"/>
    <col min="2062" max="2062" width="5.375" style="867" bestFit="1" customWidth="1"/>
    <col min="2063" max="2063" width="18.875" style="867" customWidth="1"/>
    <col min="2064" max="2064" width="20.5" style="867" customWidth="1"/>
    <col min="2065" max="2065" width="22.375" style="867" customWidth="1"/>
    <col min="2066" max="2066" width="14.75" style="867" customWidth="1"/>
    <col min="2067" max="2304" width="12.75" style="867"/>
    <col min="2305" max="2305" width="3.75" style="867" customWidth="1"/>
    <col min="2306" max="2306" width="14.5" style="867" bestFit="1" customWidth="1"/>
    <col min="2307" max="2308" width="9.625" style="867" bestFit="1" customWidth="1"/>
    <col min="2309" max="2309" width="46.5" style="867" customWidth="1"/>
    <col min="2310" max="2310" width="5.75" style="867" bestFit="1" customWidth="1"/>
    <col min="2311" max="2311" width="13.125" style="867" customWidth="1"/>
    <col min="2312" max="2312" width="13.125" style="867" bestFit="1" customWidth="1"/>
    <col min="2313" max="2313" width="9" style="867" bestFit="1" customWidth="1"/>
    <col min="2314" max="2314" width="34.25" style="867" customWidth="1"/>
    <col min="2315" max="2315" width="16.125" style="867" customWidth="1"/>
    <col min="2316" max="2316" width="19.125" style="867" bestFit="1" customWidth="1"/>
    <col min="2317" max="2317" width="16.75" style="867" customWidth="1"/>
    <col min="2318" max="2318" width="5.375" style="867" bestFit="1" customWidth="1"/>
    <col min="2319" max="2319" width="18.875" style="867" customWidth="1"/>
    <col min="2320" max="2320" width="20.5" style="867" customWidth="1"/>
    <col min="2321" max="2321" width="22.375" style="867" customWidth="1"/>
    <col min="2322" max="2322" width="14.75" style="867" customWidth="1"/>
    <col min="2323" max="2560" width="12.75" style="867"/>
    <col min="2561" max="2561" width="3.75" style="867" customWidth="1"/>
    <col min="2562" max="2562" width="14.5" style="867" bestFit="1" customWidth="1"/>
    <col min="2563" max="2564" width="9.625" style="867" bestFit="1" customWidth="1"/>
    <col min="2565" max="2565" width="46.5" style="867" customWidth="1"/>
    <col min="2566" max="2566" width="5.75" style="867" bestFit="1" customWidth="1"/>
    <col min="2567" max="2567" width="13.125" style="867" customWidth="1"/>
    <col min="2568" max="2568" width="13.125" style="867" bestFit="1" customWidth="1"/>
    <col min="2569" max="2569" width="9" style="867" bestFit="1" customWidth="1"/>
    <col min="2570" max="2570" width="34.25" style="867" customWidth="1"/>
    <col min="2571" max="2571" width="16.125" style="867" customWidth="1"/>
    <col min="2572" max="2572" width="19.125" style="867" bestFit="1" customWidth="1"/>
    <col min="2573" max="2573" width="16.75" style="867" customWidth="1"/>
    <col min="2574" max="2574" width="5.375" style="867" bestFit="1" customWidth="1"/>
    <col min="2575" max="2575" width="18.875" style="867" customWidth="1"/>
    <col min="2576" max="2576" width="20.5" style="867" customWidth="1"/>
    <col min="2577" max="2577" width="22.375" style="867" customWidth="1"/>
    <col min="2578" max="2578" width="14.75" style="867" customWidth="1"/>
    <col min="2579" max="2816" width="12.75" style="867"/>
    <col min="2817" max="2817" width="3.75" style="867" customWidth="1"/>
    <col min="2818" max="2818" width="14.5" style="867" bestFit="1" customWidth="1"/>
    <col min="2819" max="2820" width="9.625" style="867" bestFit="1" customWidth="1"/>
    <col min="2821" max="2821" width="46.5" style="867" customWidth="1"/>
    <col min="2822" max="2822" width="5.75" style="867" bestFit="1" customWidth="1"/>
    <col min="2823" max="2823" width="13.125" style="867" customWidth="1"/>
    <col min="2824" max="2824" width="13.125" style="867" bestFit="1" customWidth="1"/>
    <col min="2825" max="2825" width="9" style="867" bestFit="1" customWidth="1"/>
    <col min="2826" max="2826" width="34.25" style="867" customWidth="1"/>
    <col min="2827" max="2827" width="16.125" style="867" customWidth="1"/>
    <col min="2828" max="2828" width="19.125" style="867" bestFit="1" customWidth="1"/>
    <col min="2829" max="2829" width="16.75" style="867" customWidth="1"/>
    <col min="2830" max="2830" width="5.375" style="867" bestFit="1" customWidth="1"/>
    <col min="2831" max="2831" width="18.875" style="867" customWidth="1"/>
    <col min="2832" max="2832" width="20.5" style="867" customWidth="1"/>
    <col min="2833" max="2833" width="22.375" style="867" customWidth="1"/>
    <col min="2834" max="2834" width="14.75" style="867" customWidth="1"/>
    <col min="2835" max="3072" width="12.75" style="867"/>
    <col min="3073" max="3073" width="3.75" style="867" customWidth="1"/>
    <col min="3074" max="3074" width="14.5" style="867" bestFit="1" customWidth="1"/>
    <col min="3075" max="3076" width="9.625" style="867" bestFit="1" customWidth="1"/>
    <col min="3077" max="3077" width="46.5" style="867" customWidth="1"/>
    <col min="3078" max="3078" width="5.75" style="867" bestFit="1" customWidth="1"/>
    <col min="3079" max="3079" width="13.125" style="867" customWidth="1"/>
    <col min="3080" max="3080" width="13.125" style="867" bestFit="1" customWidth="1"/>
    <col min="3081" max="3081" width="9" style="867" bestFit="1" customWidth="1"/>
    <col min="3082" max="3082" width="34.25" style="867" customWidth="1"/>
    <col min="3083" max="3083" width="16.125" style="867" customWidth="1"/>
    <col min="3084" max="3084" width="19.125" style="867" bestFit="1" customWidth="1"/>
    <col min="3085" max="3085" width="16.75" style="867" customWidth="1"/>
    <col min="3086" max="3086" width="5.375" style="867" bestFit="1" customWidth="1"/>
    <col min="3087" max="3087" width="18.875" style="867" customWidth="1"/>
    <col min="3088" max="3088" width="20.5" style="867" customWidth="1"/>
    <col min="3089" max="3089" width="22.375" style="867" customWidth="1"/>
    <col min="3090" max="3090" width="14.75" style="867" customWidth="1"/>
    <col min="3091" max="3328" width="12.75" style="867"/>
    <col min="3329" max="3329" width="3.75" style="867" customWidth="1"/>
    <col min="3330" max="3330" width="14.5" style="867" bestFit="1" customWidth="1"/>
    <col min="3331" max="3332" width="9.625" style="867" bestFit="1" customWidth="1"/>
    <col min="3333" max="3333" width="46.5" style="867" customWidth="1"/>
    <col min="3334" max="3334" width="5.75" style="867" bestFit="1" customWidth="1"/>
    <col min="3335" max="3335" width="13.125" style="867" customWidth="1"/>
    <col min="3336" max="3336" width="13.125" style="867" bestFit="1" customWidth="1"/>
    <col min="3337" max="3337" width="9" style="867" bestFit="1" customWidth="1"/>
    <col min="3338" max="3338" width="34.25" style="867" customWidth="1"/>
    <col min="3339" max="3339" width="16.125" style="867" customWidth="1"/>
    <col min="3340" max="3340" width="19.125" style="867" bestFit="1" customWidth="1"/>
    <col min="3341" max="3341" width="16.75" style="867" customWidth="1"/>
    <col min="3342" max="3342" width="5.375" style="867" bestFit="1" customWidth="1"/>
    <col min="3343" max="3343" width="18.875" style="867" customWidth="1"/>
    <col min="3344" max="3344" width="20.5" style="867" customWidth="1"/>
    <col min="3345" max="3345" width="22.375" style="867" customWidth="1"/>
    <col min="3346" max="3346" width="14.75" style="867" customWidth="1"/>
    <col min="3347" max="3584" width="12.75" style="867"/>
    <col min="3585" max="3585" width="3.75" style="867" customWidth="1"/>
    <col min="3586" max="3586" width="14.5" style="867" bestFit="1" customWidth="1"/>
    <col min="3587" max="3588" width="9.625" style="867" bestFit="1" customWidth="1"/>
    <col min="3589" max="3589" width="46.5" style="867" customWidth="1"/>
    <col min="3590" max="3590" width="5.75" style="867" bestFit="1" customWidth="1"/>
    <col min="3591" max="3591" width="13.125" style="867" customWidth="1"/>
    <col min="3592" max="3592" width="13.125" style="867" bestFit="1" customWidth="1"/>
    <col min="3593" max="3593" width="9" style="867" bestFit="1" customWidth="1"/>
    <col min="3594" max="3594" width="34.25" style="867" customWidth="1"/>
    <col min="3595" max="3595" width="16.125" style="867" customWidth="1"/>
    <col min="3596" max="3596" width="19.125" style="867" bestFit="1" customWidth="1"/>
    <col min="3597" max="3597" width="16.75" style="867" customWidth="1"/>
    <col min="3598" max="3598" width="5.375" style="867" bestFit="1" customWidth="1"/>
    <col min="3599" max="3599" width="18.875" style="867" customWidth="1"/>
    <col min="3600" max="3600" width="20.5" style="867" customWidth="1"/>
    <col min="3601" max="3601" width="22.375" style="867" customWidth="1"/>
    <col min="3602" max="3602" width="14.75" style="867" customWidth="1"/>
    <col min="3603" max="3840" width="12.75" style="867"/>
    <col min="3841" max="3841" width="3.75" style="867" customWidth="1"/>
    <col min="3842" max="3842" width="14.5" style="867" bestFit="1" customWidth="1"/>
    <col min="3843" max="3844" width="9.625" style="867" bestFit="1" customWidth="1"/>
    <col min="3845" max="3845" width="46.5" style="867" customWidth="1"/>
    <col min="3846" max="3846" width="5.75" style="867" bestFit="1" customWidth="1"/>
    <col min="3847" max="3847" width="13.125" style="867" customWidth="1"/>
    <col min="3848" max="3848" width="13.125" style="867" bestFit="1" customWidth="1"/>
    <col min="3849" max="3849" width="9" style="867" bestFit="1" customWidth="1"/>
    <col min="3850" max="3850" width="34.25" style="867" customWidth="1"/>
    <col min="3851" max="3851" width="16.125" style="867" customWidth="1"/>
    <col min="3852" max="3852" width="19.125" style="867" bestFit="1" customWidth="1"/>
    <col min="3853" max="3853" width="16.75" style="867" customWidth="1"/>
    <col min="3854" max="3854" width="5.375" style="867" bestFit="1" customWidth="1"/>
    <col min="3855" max="3855" width="18.875" style="867" customWidth="1"/>
    <col min="3856" max="3856" width="20.5" style="867" customWidth="1"/>
    <col min="3857" max="3857" width="22.375" style="867" customWidth="1"/>
    <col min="3858" max="3858" width="14.75" style="867" customWidth="1"/>
    <col min="3859" max="4096" width="12.75" style="867"/>
    <col min="4097" max="4097" width="3.75" style="867" customWidth="1"/>
    <col min="4098" max="4098" width="14.5" style="867" bestFit="1" customWidth="1"/>
    <col min="4099" max="4100" width="9.625" style="867" bestFit="1" customWidth="1"/>
    <col min="4101" max="4101" width="46.5" style="867" customWidth="1"/>
    <col min="4102" max="4102" width="5.75" style="867" bestFit="1" customWidth="1"/>
    <col min="4103" max="4103" width="13.125" style="867" customWidth="1"/>
    <col min="4104" max="4104" width="13.125" style="867" bestFit="1" customWidth="1"/>
    <col min="4105" max="4105" width="9" style="867" bestFit="1" customWidth="1"/>
    <col min="4106" max="4106" width="34.25" style="867" customWidth="1"/>
    <col min="4107" max="4107" width="16.125" style="867" customWidth="1"/>
    <col min="4108" max="4108" width="19.125" style="867" bestFit="1" customWidth="1"/>
    <col min="4109" max="4109" width="16.75" style="867" customWidth="1"/>
    <col min="4110" max="4110" width="5.375" style="867" bestFit="1" customWidth="1"/>
    <col min="4111" max="4111" width="18.875" style="867" customWidth="1"/>
    <col min="4112" max="4112" width="20.5" style="867" customWidth="1"/>
    <col min="4113" max="4113" width="22.375" style="867" customWidth="1"/>
    <col min="4114" max="4114" width="14.75" style="867" customWidth="1"/>
    <col min="4115" max="4352" width="12.75" style="867"/>
    <col min="4353" max="4353" width="3.75" style="867" customWidth="1"/>
    <col min="4354" max="4354" width="14.5" style="867" bestFit="1" customWidth="1"/>
    <col min="4355" max="4356" width="9.625" style="867" bestFit="1" customWidth="1"/>
    <col min="4357" max="4357" width="46.5" style="867" customWidth="1"/>
    <col min="4358" max="4358" width="5.75" style="867" bestFit="1" customWidth="1"/>
    <col min="4359" max="4359" width="13.125" style="867" customWidth="1"/>
    <col min="4360" max="4360" width="13.125" style="867" bestFit="1" customWidth="1"/>
    <col min="4361" max="4361" width="9" style="867" bestFit="1" customWidth="1"/>
    <col min="4362" max="4362" width="34.25" style="867" customWidth="1"/>
    <col min="4363" max="4363" width="16.125" style="867" customWidth="1"/>
    <col min="4364" max="4364" width="19.125" style="867" bestFit="1" customWidth="1"/>
    <col min="4365" max="4365" width="16.75" style="867" customWidth="1"/>
    <col min="4366" max="4366" width="5.375" style="867" bestFit="1" customWidth="1"/>
    <col min="4367" max="4367" width="18.875" style="867" customWidth="1"/>
    <col min="4368" max="4368" width="20.5" style="867" customWidth="1"/>
    <col min="4369" max="4369" width="22.375" style="867" customWidth="1"/>
    <col min="4370" max="4370" width="14.75" style="867" customWidth="1"/>
    <col min="4371" max="4608" width="12.75" style="867"/>
    <col min="4609" max="4609" width="3.75" style="867" customWidth="1"/>
    <col min="4610" max="4610" width="14.5" style="867" bestFit="1" customWidth="1"/>
    <col min="4611" max="4612" width="9.625" style="867" bestFit="1" customWidth="1"/>
    <col min="4613" max="4613" width="46.5" style="867" customWidth="1"/>
    <col min="4614" max="4614" width="5.75" style="867" bestFit="1" customWidth="1"/>
    <col min="4615" max="4615" width="13.125" style="867" customWidth="1"/>
    <col min="4616" max="4616" width="13.125" style="867" bestFit="1" customWidth="1"/>
    <col min="4617" max="4617" width="9" style="867" bestFit="1" customWidth="1"/>
    <col min="4618" max="4618" width="34.25" style="867" customWidth="1"/>
    <col min="4619" max="4619" width="16.125" style="867" customWidth="1"/>
    <col min="4620" max="4620" width="19.125" style="867" bestFit="1" customWidth="1"/>
    <col min="4621" max="4621" width="16.75" style="867" customWidth="1"/>
    <col min="4622" max="4622" width="5.375" style="867" bestFit="1" customWidth="1"/>
    <col min="4623" max="4623" width="18.875" style="867" customWidth="1"/>
    <col min="4624" max="4624" width="20.5" style="867" customWidth="1"/>
    <col min="4625" max="4625" width="22.375" style="867" customWidth="1"/>
    <col min="4626" max="4626" width="14.75" style="867" customWidth="1"/>
    <col min="4627" max="4864" width="12.75" style="867"/>
    <col min="4865" max="4865" width="3.75" style="867" customWidth="1"/>
    <col min="4866" max="4866" width="14.5" style="867" bestFit="1" customWidth="1"/>
    <col min="4867" max="4868" width="9.625" style="867" bestFit="1" customWidth="1"/>
    <col min="4869" max="4869" width="46.5" style="867" customWidth="1"/>
    <col min="4870" max="4870" width="5.75" style="867" bestFit="1" customWidth="1"/>
    <col min="4871" max="4871" width="13.125" style="867" customWidth="1"/>
    <col min="4872" max="4872" width="13.125" style="867" bestFit="1" customWidth="1"/>
    <col min="4873" max="4873" width="9" style="867" bestFit="1" customWidth="1"/>
    <col min="4874" max="4874" width="34.25" style="867" customWidth="1"/>
    <col min="4875" max="4875" width="16.125" style="867" customWidth="1"/>
    <col min="4876" max="4876" width="19.125" style="867" bestFit="1" customWidth="1"/>
    <col min="4877" max="4877" width="16.75" style="867" customWidth="1"/>
    <col min="4878" max="4878" width="5.375" style="867" bestFit="1" customWidth="1"/>
    <col min="4879" max="4879" width="18.875" style="867" customWidth="1"/>
    <col min="4880" max="4880" width="20.5" style="867" customWidth="1"/>
    <col min="4881" max="4881" width="22.375" style="867" customWidth="1"/>
    <col min="4882" max="4882" width="14.75" style="867" customWidth="1"/>
    <col min="4883" max="5120" width="12.75" style="867"/>
    <col min="5121" max="5121" width="3.75" style="867" customWidth="1"/>
    <col min="5122" max="5122" width="14.5" style="867" bestFit="1" customWidth="1"/>
    <col min="5123" max="5124" width="9.625" style="867" bestFit="1" customWidth="1"/>
    <col min="5125" max="5125" width="46.5" style="867" customWidth="1"/>
    <col min="5126" max="5126" width="5.75" style="867" bestFit="1" customWidth="1"/>
    <col min="5127" max="5127" width="13.125" style="867" customWidth="1"/>
    <col min="5128" max="5128" width="13.125" style="867" bestFit="1" customWidth="1"/>
    <col min="5129" max="5129" width="9" style="867" bestFit="1" customWidth="1"/>
    <col min="5130" max="5130" width="34.25" style="867" customWidth="1"/>
    <col min="5131" max="5131" width="16.125" style="867" customWidth="1"/>
    <col min="5132" max="5132" width="19.125" style="867" bestFit="1" customWidth="1"/>
    <col min="5133" max="5133" width="16.75" style="867" customWidth="1"/>
    <col min="5134" max="5134" width="5.375" style="867" bestFit="1" customWidth="1"/>
    <col min="5135" max="5135" width="18.875" style="867" customWidth="1"/>
    <col min="5136" max="5136" width="20.5" style="867" customWidth="1"/>
    <col min="5137" max="5137" width="22.375" style="867" customWidth="1"/>
    <col min="5138" max="5138" width="14.75" style="867" customWidth="1"/>
    <col min="5139" max="5376" width="12.75" style="867"/>
    <col min="5377" max="5377" width="3.75" style="867" customWidth="1"/>
    <col min="5378" max="5378" width="14.5" style="867" bestFit="1" customWidth="1"/>
    <col min="5379" max="5380" width="9.625" style="867" bestFit="1" customWidth="1"/>
    <col min="5381" max="5381" width="46.5" style="867" customWidth="1"/>
    <col min="5382" max="5382" width="5.75" style="867" bestFit="1" customWidth="1"/>
    <col min="5383" max="5383" width="13.125" style="867" customWidth="1"/>
    <col min="5384" max="5384" width="13.125" style="867" bestFit="1" customWidth="1"/>
    <col min="5385" max="5385" width="9" style="867" bestFit="1" customWidth="1"/>
    <col min="5386" max="5386" width="34.25" style="867" customWidth="1"/>
    <col min="5387" max="5387" width="16.125" style="867" customWidth="1"/>
    <col min="5388" max="5388" width="19.125" style="867" bestFit="1" customWidth="1"/>
    <col min="5389" max="5389" width="16.75" style="867" customWidth="1"/>
    <col min="5390" max="5390" width="5.375" style="867" bestFit="1" customWidth="1"/>
    <col min="5391" max="5391" width="18.875" style="867" customWidth="1"/>
    <col min="5392" max="5392" width="20.5" style="867" customWidth="1"/>
    <col min="5393" max="5393" width="22.375" style="867" customWidth="1"/>
    <col min="5394" max="5394" width="14.75" style="867" customWidth="1"/>
    <col min="5395" max="5632" width="12.75" style="867"/>
    <col min="5633" max="5633" width="3.75" style="867" customWidth="1"/>
    <col min="5634" max="5634" width="14.5" style="867" bestFit="1" customWidth="1"/>
    <col min="5635" max="5636" width="9.625" style="867" bestFit="1" customWidth="1"/>
    <col min="5637" max="5637" width="46.5" style="867" customWidth="1"/>
    <col min="5638" max="5638" width="5.75" style="867" bestFit="1" customWidth="1"/>
    <col min="5639" max="5639" width="13.125" style="867" customWidth="1"/>
    <col min="5640" max="5640" width="13.125" style="867" bestFit="1" customWidth="1"/>
    <col min="5641" max="5641" width="9" style="867" bestFit="1" customWidth="1"/>
    <col min="5642" max="5642" width="34.25" style="867" customWidth="1"/>
    <col min="5643" max="5643" width="16.125" style="867" customWidth="1"/>
    <col min="5644" max="5644" width="19.125" style="867" bestFit="1" customWidth="1"/>
    <col min="5645" max="5645" width="16.75" style="867" customWidth="1"/>
    <col min="5646" max="5646" width="5.375" style="867" bestFit="1" customWidth="1"/>
    <col min="5647" max="5647" width="18.875" style="867" customWidth="1"/>
    <col min="5648" max="5648" width="20.5" style="867" customWidth="1"/>
    <col min="5649" max="5649" width="22.375" style="867" customWidth="1"/>
    <col min="5650" max="5650" width="14.75" style="867" customWidth="1"/>
    <col min="5651" max="5888" width="12.75" style="867"/>
    <col min="5889" max="5889" width="3.75" style="867" customWidth="1"/>
    <col min="5890" max="5890" width="14.5" style="867" bestFit="1" customWidth="1"/>
    <col min="5891" max="5892" width="9.625" style="867" bestFit="1" customWidth="1"/>
    <col min="5893" max="5893" width="46.5" style="867" customWidth="1"/>
    <col min="5894" max="5894" width="5.75" style="867" bestFit="1" customWidth="1"/>
    <col min="5895" max="5895" width="13.125" style="867" customWidth="1"/>
    <col min="5896" max="5896" width="13.125" style="867" bestFit="1" customWidth="1"/>
    <col min="5897" max="5897" width="9" style="867" bestFit="1" customWidth="1"/>
    <col min="5898" max="5898" width="34.25" style="867" customWidth="1"/>
    <col min="5899" max="5899" width="16.125" style="867" customWidth="1"/>
    <col min="5900" max="5900" width="19.125" style="867" bestFit="1" customWidth="1"/>
    <col min="5901" max="5901" width="16.75" style="867" customWidth="1"/>
    <col min="5902" max="5902" width="5.375" style="867" bestFit="1" customWidth="1"/>
    <col min="5903" max="5903" width="18.875" style="867" customWidth="1"/>
    <col min="5904" max="5904" width="20.5" style="867" customWidth="1"/>
    <col min="5905" max="5905" width="22.375" style="867" customWidth="1"/>
    <col min="5906" max="5906" width="14.75" style="867" customWidth="1"/>
    <col min="5907" max="6144" width="12.75" style="867"/>
    <col min="6145" max="6145" width="3.75" style="867" customWidth="1"/>
    <col min="6146" max="6146" width="14.5" style="867" bestFit="1" customWidth="1"/>
    <col min="6147" max="6148" width="9.625" style="867" bestFit="1" customWidth="1"/>
    <col min="6149" max="6149" width="46.5" style="867" customWidth="1"/>
    <col min="6150" max="6150" width="5.75" style="867" bestFit="1" customWidth="1"/>
    <col min="6151" max="6151" width="13.125" style="867" customWidth="1"/>
    <col min="6152" max="6152" width="13.125" style="867" bestFit="1" customWidth="1"/>
    <col min="6153" max="6153" width="9" style="867" bestFit="1" customWidth="1"/>
    <col min="6154" max="6154" width="34.25" style="867" customWidth="1"/>
    <col min="6155" max="6155" width="16.125" style="867" customWidth="1"/>
    <col min="6156" max="6156" width="19.125" style="867" bestFit="1" customWidth="1"/>
    <col min="6157" max="6157" width="16.75" style="867" customWidth="1"/>
    <col min="6158" max="6158" width="5.375" style="867" bestFit="1" customWidth="1"/>
    <col min="6159" max="6159" width="18.875" style="867" customWidth="1"/>
    <col min="6160" max="6160" width="20.5" style="867" customWidth="1"/>
    <col min="6161" max="6161" width="22.375" style="867" customWidth="1"/>
    <col min="6162" max="6162" width="14.75" style="867" customWidth="1"/>
    <col min="6163" max="6400" width="12.75" style="867"/>
    <col min="6401" max="6401" width="3.75" style="867" customWidth="1"/>
    <col min="6402" max="6402" width="14.5" style="867" bestFit="1" customWidth="1"/>
    <col min="6403" max="6404" width="9.625" style="867" bestFit="1" customWidth="1"/>
    <col min="6405" max="6405" width="46.5" style="867" customWidth="1"/>
    <col min="6406" max="6406" width="5.75" style="867" bestFit="1" customWidth="1"/>
    <col min="6407" max="6407" width="13.125" style="867" customWidth="1"/>
    <col min="6408" max="6408" width="13.125" style="867" bestFit="1" customWidth="1"/>
    <col min="6409" max="6409" width="9" style="867" bestFit="1" customWidth="1"/>
    <col min="6410" max="6410" width="34.25" style="867" customWidth="1"/>
    <col min="6411" max="6411" width="16.125" style="867" customWidth="1"/>
    <col min="6412" max="6412" width="19.125" style="867" bestFit="1" customWidth="1"/>
    <col min="6413" max="6413" width="16.75" style="867" customWidth="1"/>
    <col min="6414" max="6414" width="5.375" style="867" bestFit="1" customWidth="1"/>
    <col min="6415" max="6415" width="18.875" style="867" customWidth="1"/>
    <col min="6416" max="6416" width="20.5" style="867" customWidth="1"/>
    <col min="6417" max="6417" width="22.375" style="867" customWidth="1"/>
    <col min="6418" max="6418" width="14.75" style="867" customWidth="1"/>
    <col min="6419" max="6656" width="12.75" style="867"/>
    <col min="6657" max="6657" width="3.75" style="867" customWidth="1"/>
    <col min="6658" max="6658" width="14.5" style="867" bestFit="1" customWidth="1"/>
    <col min="6659" max="6660" width="9.625" style="867" bestFit="1" customWidth="1"/>
    <col min="6661" max="6661" width="46.5" style="867" customWidth="1"/>
    <col min="6662" max="6662" width="5.75" style="867" bestFit="1" customWidth="1"/>
    <col min="6663" max="6663" width="13.125" style="867" customWidth="1"/>
    <col min="6664" max="6664" width="13.125" style="867" bestFit="1" customWidth="1"/>
    <col min="6665" max="6665" width="9" style="867" bestFit="1" customWidth="1"/>
    <col min="6666" max="6666" width="34.25" style="867" customWidth="1"/>
    <col min="6667" max="6667" width="16.125" style="867" customWidth="1"/>
    <col min="6668" max="6668" width="19.125" style="867" bestFit="1" customWidth="1"/>
    <col min="6669" max="6669" width="16.75" style="867" customWidth="1"/>
    <col min="6670" max="6670" width="5.375" style="867" bestFit="1" customWidth="1"/>
    <col min="6671" max="6671" width="18.875" style="867" customWidth="1"/>
    <col min="6672" max="6672" width="20.5" style="867" customWidth="1"/>
    <col min="6673" max="6673" width="22.375" style="867" customWidth="1"/>
    <col min="6674" max="6674" width="14.75" style="867" customWidth="1"/>
    <col min="6675" max="6912" width="12.75" style="867"/>
    <col min="6913" max="6913" width="3.75" style="867" customWidth="1"/>
    <col min="6914" max="6914" width="14.5" style="867" bestFit="1" customWidth="1"/>
    <col min="6915" max="6916" width="9.625" style="867" bestFit="1" customWidth="1"/>
    <col min="6917" max="6917" width="46.5" style="867" customWidth="1"/>
    <col min="6918" max="6918" width="5.75" style="867" bestFit="1" customWidth="1"/>
    <col min="6919" max="6919" width="13.125" style="867" customWidth="1"/>
    <col min="6920" max="6920" width="13.125" style="867" bestFit="1" customWidth="1"/>
    <col min="6921" max="6921" width="9" style="867" bestFit="1" customWidth="1"/>
    <col min="6922" max="6922" width="34.25" style="867" customWidth="1"/>
    <col min="6923" max="6923" width="16.125" style="867" customWidth="1"/>
    <col min="6924" max="6924" width="19.125" style="867" bestFit="1" customWidth="1"/>
    <col min="6925" max="6925" width="16.75" style="867" customWidth="1"/>
    <col min="6926" max="6926" width="5.375" style="867" bestFit="1" customWidth="1"/>
    <col min="6927" max="6927" width="18.875" style="867" customWidth="1"/>
    <col min="6928" max="6928" width="20.5" style="867" customWidth="1"/>
    <col min="6929" max="6929" width="22.375" style="867" customWidth="1"/>
    <col min="6930" max="6930" width="14.75" style="867" customWidth="1"/>
    <col min="6931" max="7168" width="12.75" style="867"/>
    <col min="7169" max="7169" width="3.75" style="867" customWidth="1"/>
    <col min="7170" max="7170" width="14.5" style="867" bestFit="1" customWidth="1"/>
    <col min="7171" max="7172" width="9.625" style="867" bestFit="1" customWidth="1"/>
    <col min="7173" max="7173" width="46.5" style="867" customWidth="1"/>
    <col min="7174" max="7174" width="5.75" style="867" bestFit="1" customWidth="1"/>
    <col min="7175" max="7175" width="13.125" style="867" customWidth="1"/>
    <col min="7176" max="7176" width="13.125" style="867" bestFit="1" customWidth="1"/>
    <col min="7177" max="7177" width="9" style="867" bestFit="1" customWidth="1"/>
    <col min="7178" max="7178" width="34.25" style="867" customWidth="1"/>
    <col min="7179" max="7179" width="16.125" style="867" customWidth="1"/>
    <col min="7180" max="7180" width="19.125" style="867" bestFit="1" customWidth="1"/>
    <col min="7181" max="7181" width="16.75" style="867" customWidth="1"/>
    <col min="7182" max="7182" width="5.375" style="867" bestFit="1" customWidth="1"/>
    <col min="7183" max="7183" width="18.875" style="867" customWidth="1"/>
    <col min="7184" max="7184" width="20.5" style="867" customWidth="1"/>
    <col min="7185" max="7185" width="22.375" style="867" customWidth="1"/>
    <col min="7186" max="7186" width="14.75" style="867" customWidth="1"/>
    <col min="7187" max="7424" width="12.75" style="867"/>
    <col min="7425" max="7425" width="3.75" style="867" customWidth="1"/>
    <col min="7426" max="7426" width="14.5" style="867" bestFit="1" customWidth="1"/>
    <col min="7427" max="7428" width="9.625" style="867" bestFit="1" customWidth="1"/>
    <col min="7429" max="7429" width="46.5" style="867" customWidth="1"/>
    <col min="7430" max="7430" width="5.75" style="867" bestFit="1" customWidth="1"/>
    <col min="7431" max="7431" width="13.125" style="867" customWidth="1"/>
    <col min="7432" max="7432" width="13.125" style="867" bestFit="1" customWidth="1"/>
    <col min="7433" max="7433" width="9" style="867" bestFit="1" customWidth="1"/>
    <col min="7434" max="7434" width="34.25" style="867" customWidth="1"/>
    <col min="7435" max="7435" width="16.125" style="867" customWidth="1"/>
    <col min="7436" max="7436" width="19.125" style="867" bestFit="1" customWidth="1"/>
    <col min="7437" max="7437" width="16.75" style="867" customWidth="1"/>
    <col min="7438" max="7438" width="5.375" style="867" bestFit="1" customWidth="1"/>
    <col min="7439" max="7439" width="18.875" style="867" customWidth="1"/>
    <col min="7440" max="7440" width="20.5" style="867" customWidth="1"/>
    <col min="7441" max="7441" width="22.375" style="867" customWidth="1"/>
    <col min="7442" max="7442" width="14.75" style="867" customWidth="1"/>
    <col min="7443" max="7680" width="12.75" style="867"/>
    <col min="7681" max="7681" width="3.75" style="867" customWidth="1"/>
    <col min="7682" max="7682" width="14.5" style="867" bestFit="1" customWidth="1"/>
    <col min="7683" max="7684" width="9.625" style="867" bestFit="1" customWidth="1"/>
    <col min="7685" max="7685" width="46.5" style="867" customWidth="1"/>
    <col min="7686" max="7686" width="5.75" style="867" bestFit="1" customWidth="1"/>
    <col min="7687" max="7687" width="13.125" style="867" customWidth="1"/>
    <col min="7688" max="7688" width="13.125" style="867" bestFit="1" customWidth="1"/>
    <col min="7689" max="7689" width="9" style="867" bestFit="1" customWidth="1"/>
    <col min="7690" max="7690" width="34.25" style="867" customWidth="1"/>
    <col min="7691" max="7691" width="16.125" style="867" customWidth="1"/>
    <col min="7692" max="7692" width="19.125" style="867" bestFit="1" customWidth="1"/>
    <col min="7693" max="7693" width="16.75" style="867" customWidth="1"/>
    <col min="7694" max="7694" width="5.375" style="867" bestFit="1" customWidth="1"/>
    <col min="7695" max="7695" width="18.875" style="867" customWidth="1"/>
    <col min="7696" max="7696" width="20.5" style="867" customWidth="1"/>
    <col min="7697" max="7697" width="22.375" style="867" customWidth="1"/>
    <col min="7698" max="7698" width="14.75" style="867" customWidth="1"/>
    <col min="7699" max="7936" width="12.75" style="867"/>
    <col min="7937" max="7937" width="3.75" style="867" customWidth="1"/>
    <col min="7938" max="7938" width="14.5" style="867" bestFit="1" customWidth="1"/>
    <col min="7939" max="7940" width="9.625" style="867" bestFit="1" customWidth="1"/>
    <col min="7941" max="7941" width="46.5" style="867" customWidth="1"/>
    <col min="7942" max="7942" width="5.75" style="867" bestFit="1" customWidth="1"/>
    <col min="7943" max="7943" width="13.125" style="867" customWidth="1"/>
    <col min="7944" max="7944" width="13.125" style="867" bestFit="1" customWidth="1"/>
    <col min="7945" max="7945" width="9" style="867" bestFit="1" customWidth="1"/>
    <col min="7946" max="7946" width="34.25" style="867" customWidth="1"/>
    <col min="7947" max="7947" width="16.125" style="867" customWidth="1"/>
    <col min="7948" max="7948" width="19.125" style="867" bestFit="1" customWidth="1"/>
    <col min="7949" max="7949" width="16.75" style="867" customWidth="1"/>
    <col min="7950" max="7950" width="5.375" style="867" bestFit="1" customWidth="1"/>
    <col min="7951" max="7951" width="18.875" style="867" customWidth="1"/>
    <col min="7952" max="7952" width="20.5" style="867" customWidth="1"/>
    <col min="7953" max="7953" width="22.375" style="867" customWidth="1"/>
    <col min="7954" max="7954" width="14.75" style="867" customWidth="1"/>
    <col min="7955" max="8192" width="12.75" style="867"/>
    <col min="8193" max="8193" width="3.75" style="867" customWidth="1"/>
    <col min="8194" max="8194" width="14.5" style="867" bestFit="1" customWidth="1"/>
    <col min="8195" max="8196" width="9.625" style="867" bestFit="1" customWidth="1"/>
    <col min="8197" max="8197" width="46.5" style="867" customWidth="1"/>
    <col min="8198" max="8198" width="5.75" style="867" bestFit="1" customWidth="1"/>
    <col min="8199" max="8199" width="13.125" style="867" customWidth="1"/>
    <col min="8200" max="8200" width="13.125" style="867" bestFit="1" customWidth="1"/>
    <col min="8201" max="8201" width="9" style="867" bestFit="1" customWidth="1"/>
    <col min="8202" max="8202" width="34.25" style="867" customWidth="1"/>
    <col min="8203" max="8203" width="16.125" style="867" customWidth="1"/>
    <col min="8204" max="8204" width="19.125" style="867" bestFit="1" customWidth="1"/>
    <col min="8205" max="8205" width="16.75" style="867" customWidth="1"/>
    <col min="8206" max="8206" width="5.375" style="867" bestFit="1" customWidth="1"/>
    <col min="8207" max="8207" width="18.875" style="867" customWidth="1"/>
    <col min="8208" max="8208" width="20.5" style="867" customWidth="1"/>
    <col min="8209" max="8209" width="22.375" style="867" customWidth="1"/>
    <col min="8210" max="8210" width="14.75" style="867" customWidth="1"/>
    <col min="8211" max="8448" width="12.75" style="867"/>
    <col min="8449" max="8449" width="3.75" style="867" customWidth="1"/>
    <col min="8450" max="8450" width="14.5" style="867" bestFit="1" customWidth="1"/>
    <col min="8451" max="8452" width="9.625" style="867" bestFit="1" customWidth="1"/>
    <col min="8453" max="8453" width="46.5" style="867" customWidth="1"/>
    <col min="8454" max="8454" width="5.75" style="867" bestFit="1" customWidth="1"/>
    <col min="8455" max="8455" width="13.125" style="867" customWidth="1"/>
    <col min="8456" max="8456" width="13.125" style="867" bestFit="1" customWidth="1"/>
    <col min="8457" max="8457" width="9" style="867" bestFit="1" customWidth="1"/>
    <col min="8458" max="8458" width="34.25" style="867" customWidth="1"/>
    <col min="8459" max="8459" width="16.125" style="867" customWidth="1"/>
    <col min="8460" max="8460" width="19.125" style="867" bestFit="1" customWidth="1"/>
    <col min="8461" max="8461" width="16.75" style="867" customWidth="1"/>
    <col min="8462" max="8462" width="5.375" style="867" bestFit="1" customWidth="1"/>
    <col min="8463" max="8463" width="18.875" style="867" customWidth="1"/>
    <col min="8464" max="8464" width="20.5" style="867" customWidth="1"/>
    <col min="8465" max="8465" width="22.375" style="867" customWidth="1"/>
    <col min="8466" max="8466" width="14.75" style="867" customWidth="1"/>
    <col min="8467" max="8704" width="12.75" style="867"/>
    <col min="8705" max="8705" width="3.75" style="867" customWidth="1"/>
    <col min="8706" max="8706" width="14.5" style="867" bestFit="1" customWidth="1"/>
    <col min="8707" max="8708" width="9.625" style="867" bestFit="1" customWidth="1"/>
    <col min="8709" max="8709" width="46.5" style="867" customWidth="1"/>
    <col min="8710" max="8710" width="5.75" style="867" bestFit="1" customWidth="1"/>
    <col min="8711" max="8711" width="13.125" style="867" customWidth="1"/>
    <col min="8712" max="8712" width="13.125" style="867" bestFit="1" customWidth="1"/>
    <col min="8713" max="8713" width="9" style="867" bestFit="1" customWidth="1"/>
    <col min="8714" max="8714" width="34.25" style="867" customWidth="1"/>
    <col min="8715" max="8715" width="16.125" style="867" customWidth="1"/>
    <col min="8716" max="8716" width="19.125" style="867" bestFit="1" customWidth="1"/>
    <col min="8717" max="8717" width="16.75" style="867" customWidth="1"/>
    <col min="8718" max="8718" width="5.375" style="867" bestFit="1" customWidth="1"/>
    <col min="8719" max="8719" width="18.875" style="867" customWidth="1"/>
    <col min="8720" max="8720" width="20.5" style="867" customWidth="1"/>
    <col min="8721" max="8721" width="22.375" style="867" customWidth="1"/>
    <col min="8722" max="8722" width="14.75" style="867" customWidth="1"/>
    <col min="8723" max="8960" width="12.75" style="867"/>
    <col min="8961" max="8961" width="3.75" style="867" customWidth="1"/>
    <col min="8962" max="8962" width="14.5" style="867" bestFit="1" customWidth="1"/>
    <col min="8963" max="8964" width="9.625" style="867" bestFit="1" customWidth="1"/>
    <col min="8965" max="8965" width="46.5" style="867" customWidth="1"/>
    <col min="8966" max="8966" width="5.75" style="867" bestFit="1" customWidth="1"/>
    <col min="8967" max="8967" width="13.125" style="867" customWidth="1"/>
    <col min="8968" max="8968" width="13.125" style="867" bestFit="1" customWidth="1"/>
    <col min="8969" max="8969" width="9" style="867" bestFit="1" customWidth="1"/>
    <col min="8970" max="8970" width="34.25" style="867" customWidth="1"/>
    <col min="8971" max="8971" width="16.125" style="867" customWidth="1"/>
    <col min="8972" max="8972" width="19.125" style="867" bestFit="1" customWidth="1"/>
    <col min="8973" max="8973" width="16.75" style="867" customWidth="1"/>
    <col min="8974" max="8974" width="5.375" style="867" bestFit="1" customWidth="1"/>
    <col min="8975" max="8975" width="18.875" style="867" customWidth="1"/>
    <col min="8976" max="8976" width="20.5" style="867" customWidth="1"/>
    <col min="8977" max="8977" width="22.375" style="867" customWidth="1"/>
    <col min="8978" max="8978" width="14.75" style="867" customWidth="1"/>
    <col min="8979" max="9216" width="12.75" style="867"/>
    <col min="9217" max="9217" width="3.75" style="867" customWidth="1"/>
    <col min="9218" max="9218" width="14.5" style="867" bestFit="1" customWidth="1"/>
    <col min="9219" max="9220" width="9.625" style="867" bestFit="1" customWidth="1"/>
    <col min="9221" max="9221" width="46.5" style="867" customWidth="1"/>
    <col min="9222" max="9222" width="5.75" style="867" bestFit="1" customWidth="1"/>
    <col min="9223" max="9223" width="13.125" style="867" customWidth="1"/>
    <col min="9224" max="9224" width="13.125" style="867" bestFit="1" customWidth="1"/>
    <col min="9225" max="9225" width="9" style="867" bestFit="1" customWidth="1"/>
    <col min="9226" max="9226" width="34.25" style="867" customWidth="1"/>
    <col min="9227" max="9227" width="16.125" style="867" customWidth="1"/>
    <col min="9228" max="9228" width="19.125" style="867" bestFit="1" customWidth="1"/>
    <col min="9229" max="9229" width="16.75" style="867" customWidth="1"/>
    <col min="9230" max="9230" width="5.375" style="867" bestFit="1" customWidth="1"/>
    <col min="9231" max="9231" width="18.875" style="867" customWidth="1"/>
    <col min="9232" max="9232" width="20.5" style="867" customWidth="1"/>
    <col min="9233" max="9233" width="22.375" style="867" customWidth="1"/>
    <col min="9234" max="9234" width="14.75" style="867" customWidth="1"/>
    <col min="9235" max="9472" width="12.75" style="867"/>
    <col min="9473" max="9473" width="3.75" style="867" customWidth="1"/>
    <col min="9474" max="9474" width="14.5" style="867" bestFit="1" customWidth="1"/>
    <col min="9475" max="9476" width="9.625" style="867" bestFit="1" customWidth="1"/>
    <col min="9477" max="9477" width="46.5" style="867" customWidth="1"/>
    <col min="9478" max="9478" width="5.75" style="867" bestFit="1" customWidth="1"/>
    <col min="9479" max="9479" width="13.125" style="867" customWidth="1"/>
    <col min="9480" max="9480" width="13.125" style="867" bestFit="1" customWidth="1"/>
    <col min="9481" max="9481" width="9" style="867" bestFit="1" customWidth="1"/>
    <col min="9482" max="9482" width="34.25" style="867" customWidth="1"/>
    <col min="9483" max="9483" width="16.125" style="867" customWidth="1"/>
    <col min="9484" max="9484" width="19.125" style="867" bestFit="1" customWidth="1"/>
    <col min="9485" max="9485" width="16.75" style="867" customWidth="1"/>
    <col min="9486" max="9486" width="5.375" style="867" bestFit="1" customWidth="1"/>
    <col min="9487" max="9487" width="18.875" style="867" customWidth="1"/>
    <col min="9488" max="9488" width="20.5" style="867" customWidth="1"/>
    <col min="9489" max="9489" width="22.375" style="867" customWidth="1"/>
    <col min="9490" max="9490" width="14.75" style="867" customWidth="1"/>
    <col min="9491" max="9728" width="12.75" style="867"/>
    <col min="9729" max="9729" width="3.75" style="867" customWidth="1"/>
    <col min="9730" max="9730" width="14.5" style="867" bestFit="1" customWidth="1"/>
    <col min="9731" max="9732" width="9.625" style="867" bestFit="1" customWidth="1"/>
    <col min="9733" max="9733" width="46.5" style="867" customWidth="1"/>
    <col min="9734" max="9734" width="5.75" style="867" bestFit="1" customWidth="1"/>
    <col min="9735" max="9735" width="13.125" style="867" customWidth="1"/>
    <col min="9736" max="9736" width="13.125" style="867" bestFit="1" customWidth="1"/>
    <col min="9737" max="9737" width="9" style="867" bestFit="1" customWidth="1"/>
    <col min="9738" max="9738" width="34.25" style="867" customWidth="1"/>
    <col min="9739" max="9739" width="16.125" style="867" customWidth="1"/>
    <col min="9740" max="9740" width="19.125" style="867" bestFit="1" customWidth="1"/>
    <col min="9741" max="9741" width="16.75" style="867" customWidth="1"/>
    <col min="9742" max="9742" width="5.375" style="867" bestFit="1" customWidth="1"/>
    <col min="9743" max="9743" width="18.875" style="867" customWidth="1"/>
    <col min="9744" max="9744" width="20.5" style="867" customWidth="1"/>
    <col min="9745" max="9745" width="22.375" style="867" customWidth="1"/>
    <col min="9746" max="9746" width="14.75" style="867" customWidth="1"/>
    <col min="9747" max="9984" width="12.75" style="867"/>
    <col min="9985" max="9985" width="3.75" style="867" customWidth="1"/>
    <col min="9986" max="9986" width="14.5" style="867" bestFit="1" customWidth="1"/>
    <col min="9987" max="9988" width="9.625" style="867" bestFit="1" customWidth="1"/>
    <col min="9989" max="9989" width="46.5" style="867" customWidth="1"/>
    <col min="9990" max="9990" width="5.75" style="867" bestFit="1" customWidth="1"/>
    <col min="9991" max="9991" width="13.125" style="867" customWidth="1"/>
    <col min="9992" max="9992" width="13.125" style="867" bestFit="1" customWidth="1"/>
    <col min="9993" max="9993" width="9" style="867" bestFit="1" customWidth="1"/>
    <col min="9994" max="9994" width="34.25" style="867" customWidth="1"/>
    <col min="9995" max="9995" width="16.125" style="867" customWidth="1"/>
    <col min="9996" max="9996" width="19.125" style="867" bestFit="1" customWidth="1"/>
    <col min="9997" max="9997" width="16.75" style="867" customWidth="1"/>
    <col min="9998" max="9998" width="5.375" style="867" bestFit="1" customWidth="1"/>
    <col min="9999" max="9999" width="18.875" style="867" customWidth="1"/>
    <col min="10000" max="10000" width="20.5" style="867" customWidth="1"/>
    <col min="10001" max="10001" width="22.375" style="867" customWidth="1"/>
    <col min="10002" max="10002" width="14.75" style="867" customWidth="1"/>
    <col min="10003" max="10240" width="12.75" style="867"/>
    <col min="10241" max="10241" width="3.75" style="867" customWidth="1"/>
    <col min="10242" max="10242" width="14.5" style="867" bestFit="1" customWidth="1"/>
    <col min="10243" max="10244" width="9.625" style="867" bestFit="1" customWidth="1"/>
    <col min="10245" max="10245" width="46.5" style="867" customWidth="1"/>
    <col min="10246" max="10246" width="5.75" style="867" bestFit="1" customWidth="1"/>
    <col min="10247" max="10247" width="13.125" style="867" customWidth="1"/>
    <col min="10248" max="10248" width="13.125" style="867" bestFit="1" customWidth="1"/>
    <col min="10249" max="10249" width="9" style="867" bestFit="1" customWidth="1"/>
    <col min="10250" max="10250" width="34.25" style="867" customWidth="1"/>
    <col min="10251" max="10251" width="16.125" style="867" customWidth="1"/>
    <col min="10252" max="10252" width="19.125" style="867" bestFit="1" customWidth="1"/>
    <col min="10253" max="10253" width="16.75" style="867" customWidth="1"/>
    <col min="10254" max="10254" width="5.375" style="867" bestFit="1" customWidth="1"/>
    <col min="10255" max="10255" width="18.875" style="867" customWidth="1"/>
    <col min="10256" max="10256" width="20.5" style="867" customWidth="1"/>
    <col min="10257" max="10257" width="22.375" style="867" customWidth="1"/>
    <col min="10258" max="10258" width="14.75" style="867" customWidth="1"/>
    <col min="10259" max="10496" width="12.75" style="867"/>
    <col min="10497" max="10497" width="3.75" style="867" customWidth="1"/>
    <col min="10498" max="10498" width="14.5" style="867" bestFit="1" customWidth="1"/>
    <col min="10499" max="10500" width="9.625" style="867" bestFit="1" customWidth="1"/>
    <col min="10501" max="10501" width="46.5" style="867" customWidth="1"/>
    <col min="10502" max="10502" width="5.75" style="867" bestFit="1" customWidth="1"/>
    <col min="10503" max="10503" width="13.125" style="867" customWidth="1"/>
    <col min="10504" max="10504" width="13.125" style="867" bestFit="1" customWidth="1"/>
    <col min="10505" max="10505" width="9" style="867" bestFit="1" customWidth="1"/>
    <col min="10506" max="10506" width="34.25" style="867" customWidth="1"/>
    <col min="10507" max="10507" width="16.125" style="867" customWidth="1"/>
    <col min="10508" max="10508" width="19.125" style="867" bestFit="1" customWidth="1"/>
    <col min="10509" max="10509" width="16.75" style="867" customWidth="1"/>
    <col min="10510" max="10510" width="5.375" style="867" bestFit="1" customWidth="1"/>
    <col min="10511" max="10511" width="18.875" style="867" customWidth="1"/>
    <col min="10512" max="10512" width="20.5" style="867" customWidth="1"/>
    <col min="10513" max="10513" width="22.375" style="867" customWidth="1"/>
    <col min="10514" max="10514" width="14.75" style="867" customWidth="1"/>
    <col min="10515" max="10752" width="12.75" style="867"/>
    <col min="10753" max="10753" width="3.75" style="867" customWidth="1"/>
    <col min="10754" max="10754" width="14.5" style="867" bestFit="1" customWidth="1"/>
    <col min="10755" max="10756" width="9.625" style="867" bestFit="1" customWidth="1"/>
    <col min="10757" max="10757" width="46.5" style="867" customWidth="1"/>
    <col min="10758" max="10758" width="5.75" style="867" bestFit="1" customWidth="1"/>
    <col min="10759" max="10759" width="13.125" style="867" customWidth="1"/>
    <col min="10760" max="10760" width="13.125" style="867" bestFit="1" customWidth="1"/>
    <col min="10761" max="10761" width="9" style="867" bestFit="1" customWidth="1"/>
    <col min="10762" max="10762" width="34.25" style="867" customWidth="1"/>
    <col min="10763" max="10763" width="16.125" style="867" customWidth="1"/>
    <col min="10764" max="10764" width="19.125" style="867" bestFit="1" customWidth="1"/>
    <col min="10765" max="10765" width="16.75" style="867" customWidth="1"/>
    <col min="10766" max="10766" width="5.375" style="867" bestFit="1" customWidth="1"/>
    <col min="10767" max="10767" width="18.875" style="867" customWidth="1"/>
    <col min="10768" max="10768" width="20.5" style="867" customWidth="1"/>
    <col min="10769" max="10769" width="22.375" style="867" customWidth="1"/>
    <col min="10770" max="10770" width="14.75" style="867" customWidth="1"/>
    <col min="10771" max="11008" width="12.75" style="867"/>
    <col min="11009" max="11009" width="3.75" style="867" customWidth="1"/>
    <col min="11010" max="11010" width="14.5" style="867" bestFit="1" customWidth="1"/>
    <col min="11011" max="11012" width="9.625" style="867" bestFit="1" customWidth="1"/>
    <col min="11013" max="11013" width="46.5" style="867" customWidth="1"/>
    <col min="11014" max="11014" width="5.75" style="867" bestFit="1" customWidth="1"/>
    <col min="11015" max="11015" width="13.125" style="867" customWidth="1"/>
    <col min="11016" max="11016" width="13.125" style="867" bestFit="1" customWidth="1"/>
    <col min="11017" max="11017" width="9" style="867" bestFit="1" customWidth="1"/>
    <col min="11018" max="11018" width="34.25" style="867" customWidth="1"/>
    <col min="11019" max="11019" width="16.125" style="867" customWidth="1"/>
    <col min="11020" max="11020" width="19.125" style="867" bestFit="1" customWidth="1"/>
    <col min="11021" max="11021" width="16.75" style="867" customWidth="1"/>
    <col min="11022" max="11022" width="5.375" style="867" bestFit="1" customWidth="1"/>
    <col min="11023" max="11023" width="18.875" style="867" customWidth="1"/>
    <col min="11024" max="11024" width="20.5" style="867" customWidth="1"/>
    <col min="11025" max="11025" width="22.375" style="867" customWidth="1"/>
    <col min="11026" max="11026" width="14.75" style="867" customWidth="1"/>
    <col min="11027" max="11264" width="12.75" style="867"/>
    <col min="11265" max="11265" width="3.75" style="867" customWidth="1"/>
    <col min="11266" max="11266" width="14.5" style="867" bestFit="1" customWidth="1"/>
    <col min="11267" max="11268" width="9.625" style="867" bestFit="1" customWidth="1"/>
    <col min="11269" max="11269" width="46.5" style="867" customWidth="1"/>
    <col min="11270" max="11270" width="5.75" style="867" bestFit="1" customWidth="1"/>
    <col min="11271" max="11271" width="13.125" style="867" customWidth="1"/>
    <col min="11272" max="11272" width="13.125" style="867" bestFit="1" customWidth="1"/>
    <col min="11273" max="11273" width="9" style="867" bestFit="1" customWidth="1"/>
    <col min="11274" max="11274" width="34.25" style="867" customWidth="1"/>
    <col min="11275" max="11275" width="16.125" style="867" customWidth="1"/>
    <col min="11276" max="11276" width="19.125" style="867" bestFit="1" customWidth="1"/>
    <col min="11277" max="11277" width="16.75" style="867" customWidth="1"/>
    <col min="11278" max="11278" width="5.375" style="867" bestFit="1" customWidth="1"/>
    <col min="11279" max="11279" width="18.875" style="867" customWidth="1"/>
    <col min="11280" max="11280" width="20.5" style="867" customWidth="1"/>
    <col min="11281" max="11281" width="22.375" style="867" customWidth="1"/>
    <col min="11282" max="11282" width="14.75" style="867" customWidth="1"/>
    <col min="11283" max="11520" width="12.75" style="867"/>
    <col min="11521" max="11521" width="3.75" style="867" customWidth="1"/>
    <col min="11522" max="11522" width="14.5" style="867" bestFit="1" customWidth="1"/>
    <col min="11523" max="11524" width="9.625" style="867" bestFit="1" customWidth="1"/>
    <col min="11525" max="11525" width="46.5" style="867" customWidth="1"/>
    <col min="11526" max="11526" width="5.75" style="867" bestFit="1" customWidth="1"/>
    <col min="11527" max="11527" width="13.125" style="867" customWidth="1"/>
    <col min="11528" max="11528" width="13.125" style="867" bestFit="1" customWidth="1"/>
    <col min="11529" max="11529" width="9" style="867" bestFit="1" customWidth="1"/>
    <col min="11530" max="11530" width="34.25" style="867" customWidth="1"/>
    <col min="11531" max="11531" width="16.125" style="867" customWidth="1"/>
    <col min="11532" max="11532" width="19.125" style="867" bestFit="1" customWidth="1"/>
    <col min="11533" max="11533" width="16.75" style="867" customWidth="1"/>
    <col min="11534" max="11534" width="5.375" style="867" bestFit="1" customWidth="1"/>
    <col min="11535" max="11535" width="18.875" style="867" customWidth="1"/>
    <col min="11536" max="11536" width="20.5" style="867" customWidth="1"/>
    <col min="11537" max="11537" width="22.375" style="867" customWidth="1"/>
    <col min="11538" max="11538" width="14.75" style="867" customWidth="1"/>
    <col min="11539" max="11776" width="12.75" style="867"/>
    <col min="11777" max="11777" width="3.75" style="867" customWidth="1"/>
    <col min="11778" max="11778" width="14.5" style="867" bestFit="1" customWidth="1"/>
    <col min="11779" max="11780" width="9.625" style="867" bestFit="1" customWidth="1"/>
    <col min="11781" max="11781" width="46.5" style="867" customWidth="1"/>
    <col min="11782" max="11782" width="5.75" style="867" bestFit="1" customWidth="1"/>
    <col min="11783" max="11783" width="13.125" style="867" customWidth="1"/>
    <col min="11784" max="11784" width="13.125" style="867" bestFit="1" customWidth="1"/>
    <col min="11785" max="11785" width="9" style="867" bestFit="1" customWidth="1"/>
    <col min="11786" max="11786" width="34.25" style="867" customWidth="1"/>
    <col min="11787" max="11787" width="16.125" style="867" customWidth="1"/>
    <col min="11788" max="11788" width="19.125" style="867" bestFit="1" customWidth="1"/>
    <col min="11789" max="11789" width="16.75" style="867" customWidth="1"/>
    <col min="11790" max="11790" width="5.375" style="867" bestFit="1" customWidth="1"/>
    <col min="11791" max="11791" width="18.875" style="867" customWidth="1"/>
    <col min="11792" max="11792" width="20.5" style="867" customWidth="1"/>
    <col min="11793" max="11793" width="22.375" style="867" customWidth="1"/>
    <col min="11794" max="11794" width="14.75" style="867" customWidth="1"/>
    <col min="11795" max="12032" width="12.75" style="867"/>
    <col min="12033" max="12033" width="3.75" style="867" customWidth="1"/>
    <col min="12034" max="12034" width="14.5" style="867" bestFit="1" customWidth="1"/>
    <col min="12035" max="12036" width="9.625" style="867" bestFit="1" customWidth="1"/>
    <col min="12037" max="12037" width="46.5" style="867" customWidth="1"/>
    <col min="12038" max="12038" width="5.75" style="867" bestFit="1" customWidth="1"/>
    <col min="12039" max="12039" width="13.125" style="867" customWidth="1"/>
    <col min="12040" max="12040" width="13.125" style="867" bestFit="1" customWidth="1"/>
    <col min="12041" max="12041" width="9" style="867" bestFit="1" customWidth="1"/>
    <col min="12042" max="12042" width="34.25" style="867" customWidth="1"/>
    <col min="12043" max="12043" width="16.125" style="867" customWidth="1"/>
    <col min="12044" max="12044" width="19.125" style="867" bestFit="1" customWidth="1"/>
    <col min="12045" max="12045" width="16.75" style="867" customWidth="1"/>
    <col min="12046" max="12046" width="5.375" style="867" bestFit="1" customWidth="1"/>
    <col min="12047" max="12047" width="18.875" style="867" customWidth="1"/>
    <col min="12048" max="12048" width="20.5" style="867" customWidth="1"/>
    <col min="12049" max="12049" width="22.375" style="867" customWidth="1"/>
    <col min="12050" max="12050" width="14.75" style="867" customWidth="1"/>
    <col min="12051" max="12288" width="12.75" style="867"/>
    <col min="12289" max="12289" width="3.75" style="867" customWidth="1"/>
    <col min="12290" max="12290" width="14.5" style="867" bestFit="1" customWidth="1"/>
    <col min="12291" max="12292" width="9.625" style="867" bestFit="1" customWidth="1"/>
    <col min="12293" max="12293" width="46.5" style="867" customWidth="1"/>
    <col min="12294" max="12294" width="5.75" style="867" bestFit="1" customWidth="1"/>
    <col min="12295" max="12295" width="13.125" style="867" customWidth="1"/>
    <col min="12296" max="12296" width="13.125" style="867" bestFit="1" customWidth="1"/>
    <col min="12297" max="12297" width="9" style="867" bestFit="1" customWidth="1"/>
    <col min="12298" max="12298" width="34.25" style="867" customWidth="1"/>
    <col min="12299" max="12299" width="16.125" style="867" customWidth="1"/>
    <col min="12300" max="12300" width="19.125" style="867" bestFit="1" customWidth="1"/>
    <col min="12301" max="12301" width="16.75" style="867" customWidth="1"/>
    <col min="12302" max="12302" width="5.375" style="867" bestFit="1" customWidth="1"/>
    <col min="12303" max="12303" width="18.875" style="867" customWidth="1"/>
    <col min="12304" max="12304" width="20.5" style="867" customWidth="1"/>
    <col min="12305" max="12305" width="22.375" style="867" customWidth="1"/>
    <col min="12306" max="12306" width="14.75" style="867" customWidth="1"/>
    <col min="12307" max="12544" width="12.75" style="867"/>
    <col min="12545" max="12545" width="3.75" style="867" customWidth="1"/>
    <col min="12546" max="12546" width="14.5" style="867" bestFit="1" customWidth="1"/>
    <col min="12547" max="12548" width="9.625" style="867" bestFit="1" customWidth="1"/>
    <col min="12549" max="12549" width="46.5" style="867" customWidth="1"/>
    <col min="12550" max="12550" width="5.75" style="867" bestFit="1" customWidth="1"/>
    <col min="12551" max="12551" width="13.125" style="867" customWidth="1"/>
    <col min="12552" max="12552" width="13.125" style="867" bestFit="1" customWidth="1"/>
    <col min="12553" max="12553" width="9" style="867" bestFit="1" customWidth="1"/>
    <col min="12554" max="12554" width="34.25" style="867" customWidth="1"/>
    <col min="12555" max="12555" width="16.125" style="867" customWidth="1"/>
    <col min="12556" max="12556" width="19.125" style="867" bestFit="1" customWidth="1"/>
    <col min="12557" max="12557" width="16.75" style="867" customWidth="1"/>
    <col min="12558" max="12558" width="5.375" style="867" bestFit="1" customWidth="1"/>
    <col min="12559" max="12559" width="18.875" style="867" customWidth="1"/>
    <col min="12560" max="12560" width="20.5" style="867" customWidth="1"/>
    <col min="12561" max="12561" width="22.375" style="867" customWidth="1"/>
    <col min="12562" max="12562" width="14.75" style="867" customWidth="1"/>
    <col min="12563" max="12800" width="12.75" style="867"/>
    <col min="12801" max="12801" width="3.75" style="867" customWidth="1"/>
    <col min="12802" max="12802" width="14.5" style="867" bestFit="1" customWidth="1"/>
    <col min="12803" max="12804" width="9.625" style="867" bestFit="1" customWidth="1"/>
    <col min="12805" max="12805" width="46.5" style="867" customWidth="1"/>
    <col min="12806" max="12806" width="5.75" style="867" bestFit="1" customWidth="1"/>
    <col min="12807" max="12807" width="13.125" style="867" customWidth="1"/>
    <col min="12808" max="12808" width="13.125" style="867" bestFit="1" customWidth="1"/>
    <col min="12809" max="12809" width="9" style="867" bestFit="1" customWidth="1"/>
    <col min="12810" max="12810" width="34.25" style="867" customWidth="1"/>
    <col min="12811" max="12811" width="16.125" style="867" customWidth="1"/>
    <col min="12812" max="12812" width="19.125" style="867" bestFit="1" customWidth="1"/>
    <col min="12813" max="12813" width="16.75" style="867" customWidth="1"/>
    <col min="12814" max="12814" width="5.375" style="867" bestFit="1" customWidth="1"/>
    <col min="12815" max="12815" width="18.875" style="867" customWidth="1"/>
    <col min="12816" max="12816" width="20.5" style="867" customWidth="1"/>
    <col min="12817" max="12817" width="22.375" style="867" customWidth="1"/>
    <col min="12818" max="12818" width="14.75" style="867" customWidth="1"/>
    <col min="12819" max="13056" width="12.75" style="867"/>
    <col min="13057" max="13057" width="3.75" style="867" customWidth="1"/>
    <col min="13058" max="13058" width="14.5" style="867" bestFit="1" customWidth="1"/>
    <col min="13059" max="13060" width="9.625" style="867" bestFit="1" customWidth="1"/>
    <col min="13061" max="13061" width="46.5" style="867" customWidth="1"/>
    <col min="13062" max="13062" width="5.75" style="867" bestFit="1" customWidth="1"/>
    <col min="13063" max="13063" width="13.125" style="867" customWidth="1"/>
    <col min="13064" max="13064" width="13.125" style="867" bestFit="1" customWidth="1"/>
    <col min="13065" max="13065" width="9" style="867" bestFit="1" customWidth="1"/>
    <col min="13066" max="13066" width="34.25" style="867" customWidth="1"/>
    <col min="13067" max="13067" width="16.125" style="867" customWidth="1"/>
    <col min="13068" max="13068" width="19.125" style="867" bestFit="1" customWidth="1"/>
    <col min="13069" max="13069" width="16.75" style="867" customWidth="1"/>
    <col min="13070" max="13070" width="5.375" style="867" bestFit="1" customWidth="1"/>
    <col min="13071" max="13071" width="18.875" style="867" customWidth="1"/>
    <col min="13072" max="13072" width="20.5" style="867" customWidth="1"/>
    <col min="13073" max="13073" width="22.375" style="867" customWidth="1"/>
    <col min="13074" max="13074" width="14.75" style="867" customWidth="1"/>
    <col min="13075" max="13312" width="12.75" style="867"/>
    <col min="13313" max="13313" width="3.75" style="867" customWidth="1"/>
    <col min="13314" max="13314" width="14.5" style="867" bestFit="1" customWidth="1"/>
    <col min="13315" max="13316" width="9.625" style="867" bestFit="1" customWidth="1"/>
    <col min="13317" max="13317" width="46.5" style="867" customWidth="1"/>
    <col min="13318" max="13318" width="5.75" style="867" bestFit="1" customWidth="1"/>
    <col min="13319" max="13319" width="13.125" style="867" customWidth="1"/>
    <col min="13320" max="13320" width="13.125" style="867" bestFit="1" customWidth="1"/>
    <col min="13321" max="13321" width="9" style="867" bestFit="1" customWidth="1"/>
    <col min="13322" max="13322" width="34.25" style="867" customWidth="1"/>
    <col min="13323" max="13323" width="16.125" style="867" customWidth="1"/>
    <col min="13324" max="13324" width="19.125" style="867" bestFit="1" customWidth="1"/>
    <col min="13325" max="13325" width="16.75" style="867" customWidth="1"/>
    <col min="13326" max="13326" width="5.375" style="867" bestFit="1" customWidth="1"/>
    <col min="13327" max="13327" width="18.875" style="867" customWidth="1"/>
    <col min="13328" max="13328" width="20.5" style="867" customWidth="1"/>
    <col min="13329" max="13329" width="22.375" style="867" customWidth="1"/>
    <col min="13330" max="13330" width="14.75" style="867" customWidth="1"/>
    <col min="13331" max="13568" width="12.75" style="867"/>
    <col min="13569" max="13569" width="3.75" style="867" customWidth="1"/>
    <col min="13570" max="13570" width="14.5" style="867" bestFit="1" customWidth="1"/>
    <col min="13571" max="13572" width="9.625" style="867" bestFit="1" customWidth="1"/>
    <col min="13573" max="13573" width="46.5" style="867" customWidth="1"/>
    <col min="13574" max="13574" width="5.75" style="867" bestFit="1" customWidth="1"/>
    <col min="13575" max="13575" width="13.125" style="867" customWidth="1"/>
    <col min="13576" max="13576" width="13.125" style="867" bestFit="1" customWidth="1"/>
    <col min="13577" max="13577" width="9" style="867" bestFit="1" customWidth="1"/>
    <col min="13578" max="13578" width="34.25" style="867" customWidth="1"/>
    <col min="13579" max="13579" width="16.125" style="867" customWidth="1"/>
    <col min="13580" max="13580" width="19.125" style="867" bestFit="1" customWidth="1"/>
    <col min="13581" max="13581" width="16.75" style="867" customWidth="1"/>
    <col min="13582" max="13582" width="5.375" style="867" bestFit="1" customWidth="1"/>
    <col min="13583" max="13583" width="18.875" style="867" customWidth="1"/>
    <col min="13584" max="13584" width="20.5" style="867" customWidth="1"/>
    <col min="13585" max="13585" width="22.375" style="867" customWidth="1"/>
    <col min="13586" max="13586" width="14.75" style="867" customWidth="1"/>
    <col min="13587" max="13824" width="12.75" style="867"/>
    <col min="13825" max="13825" width="3.75" style="867" customWidth="1"/>
    <col min="13826" max="13826" width="14.5" style="867" bestFit="1" customWidth="1"/>
    <col min="13827" max="13828" width="9.625" style="867" bestFit="1" customWidth="1"/>
    <col min="13829" max="13829" width="46.5" style="867" customWidth="1"/>
    <col min="13830" max="13830" width="5.75" style="867" bestFit="1" customWidth="1"/>
    <col min="13831" max="13831" width="13.125" style="867" customWidth="1"/>
    <col min="13832" max="13832" width="13.125" style="867" bestFit="1" customWidth="1"/>
    <col min="13833" max="13833" width="9" style="867" bestFit="1" customWidth="1"/>
    <col min="13834" max="13834" width="34.25" style="867" customWidth="1"/>
    <col min="13835" max="13835" width="16.125" style="867" customWidth="1"/>
    <col min="13836" max="13836" width="19.125" style="867" bestFit="1" customWidth="1"/>
    <col min="13837" max="13837" width="16.75" style="867" customWidth="1"/>
    <col min="13838" max="13838" width="5.375" style="867" bestFit="1" customWidth="1"/>
    <col min="13839" max="13839" width="18.875" style="867" customWidth="1"/>
    <col min="13840" max="13840" width="20.5" style="867" customWidth="1"/>
    <col min="13841" max="13841" width="22.375" style="867" customWidth="1"/>
    <col min="13842" max="13842" width="14.75" style="867" customWidth="1"/>
    <col min="13843" max="14080" width="12.75" style="867"/>
    <col min="14081" max="14081" width="3.75" style="867" customWidth="1"/>
    <col min="14082" max="14082" width="14.5" style="867" bestFit="1" customWidth="1"/>
    <col min="14083" max="14084" width="9.625" style="867" bestFit="1" customWidth="1"/>
    <col min="14085" max="14085" width="46.5" style="867" customWidth="1"/>
    <col min="14086" max="14086" width="5.75" style="867" bestFit="1" customWidth="1"/>
    <col min="14087" max="14087" width="13.125" style="867" customWidth="1"/>
    <col min="14088" max="14088" width="13.125" style="867" bestFit="1" customWidth="1"/>
    <col min="14089" max="14089" width="9" style="867" bestFit="1" customWidth="1"/>
    <col min="14090" max="14090" width="34.25" style="867" customWidth="1"/>
    <col min="14091" max="14091" width="16.125" style="867" customWidth="1"/>
    <col min="14092" max="14092" width="19.125" style="867" bestFit="1" customWidth="1"/>
    <col min="14093" max="14093" width="16.75" style="867" customWidth="1"/>
    <col min="14094" max="14094" width="5.375" style="867" bestFit="1" customWidth="1"/>
    <col min="14095" max="14095" width="18.875" style="867" customWidth="1"/>
    <col min="14096" max="14096" width="20.5" style="867" customWidth="1"/>
    <col min="14097" max="14097" width="22.375" style="867" customWidth="1"/>
    <col min="14098" max="14098" width="14.75" style="867" customWidth="1"/>
    <col min="14099" max="14336" width="12.75" style="867"/>
    <col min="14337" max="14337" width="3.75" style="867" customWidth="1"/>
    <col min="14338" max="14338" width="14.5" style="867" bestFit="1" customWidth="1"/>
    <col min="14339" max="14340" width="9.625" style="867" bestFit="1" customWidth="1"/>
    <col min="14341" max="14341" width="46.5" style="867" customWidth="1"/>
    <col min="14342" max="14342" width="5.75" style="867" bestFit="1" customWidth="1"/>
    <col min="14343" max="14343" width="13.125" style="867" customWidth="1"/>
    <col min="14344" max="14344" width="13.125" style="867" bestFit="1" customWidth="1"/>
    <col min="14345" max="14345" width="9" style="867" bestFit="1" customWidth="1"/>
    <col min="14346" max="14346" width="34.25" style="867" customWidth="1"/>
    <col min="14347" max="14347" width="16.125" style="867" customWidth="1"/>
    <col min="14348" max="14348" width="19.125" style="867" bestFit="1" customWidth="1"/>
    <col min="14349" max="14349" width="16.75" style="867" customWidth="1"/>
    <col min="14350" max="14350" width="5.375" style="867" bestFit="1" customWidth="1"/>
    <col min="14351" max="14351" width="18.875" style="867" customWidth="1"/>
    <col min="14352" max="14352" width="20.5" style="867" customWidth="1"/>
    <col min="14353" max="14353" width="22.375" style="867" customWidth="1"/>
    <col min="14354" max="14354" width="14.75" style="867" customWidth="1"/>
    <col min="14355" max="14592" width="12.75" style="867"/>
    <col min="14593" max="14593" width="3.75" style="867" customWidth="1"/>
    <col min="14594" max="14594" width="14.5" style="867" bestFit="1" customWidth="1"/>
    <col min="14595" max="14596" width="9.625" style="867" bestFit="1" customWidth="1"/>
    <col min="14597" max="14597" width="46.5" style="867" customWidth="1"/>
    <col min="14598" max="14598" width="5.75" style="867" bestFit="1" customWidth="1"/>
    <col min="14599" max="14599" width="13.125" style="867" customWidth="1"/>
    <col min="14600" max="14600" width="13.125" style="867" bestFit="1" customWidth="1"/>
    <col min="14601" max="14601" width="9" style="867" bestFit="1" customWidth="1"/>
    <col min="14602" max="14602" width="34.25" style="867" customWidth="1"/>
    <col min="14603" max="14603" width="16.125" style="867" customWidth="1"/>
    <col min="14604" max="14604" width="19.125" style="867" bestFit="1" customWidth="1"/>
    <col min="14605" max="14605" width="16.75" style="867" customWidth="1"/>
    <col min="14606" max="14606" width="5.375" style="867" bestFit="1" customWidth="1"/>
    <col min="14607" max="14607" width="18.875" style="867" customWidth="1"/>
    <col min="14608" max="14608" width="20.5" style="867" customWidth="1"/>
    <col min="14609" max="14609" width="22.375" style="867" customWidth="1"/>
    <col min="14610" max="14610" width="14.75" style="867" customWidth="1"/>
    <col min="14611" max="14848" width="12.75" style="867"/>
    <col min="14849" max="14849" width="3.75" style="867" customWidth="1"/>
    <col min="14850" max="14850" width="14.5" style="867" bestFit="1" customWidth="1"/>
    <col min="14851" max="14852" width="9.625" style="867" bestFit="1" customWidth="1"/>
    <col min="14853" max="14853" width="46.5" style="867" customWidth="1"/>
    <col min="14854" max="14854" width="5.75" style="867" bestFit="1" customWidth="1"/>
    <col min="14855" max="14855" width="13.125" style="867" customWidth="1"/>
    <col min="14856" max="14856" width="13.125" style="867" bestFit="1" customWidth="1"/>
    <col min="14857" max="14857" width="9" style="867" bestFit="1" customWidth="1"/>
    <col min="14858" max="14858" width="34.25" style="867" customWidth="1"/>
    <col min="14859" max="14859" width="16.125" style="867" customWidth="1"/>
    <col min="14860" max="14860" width="19.125" style="867" bestFit="1" customWidth="1"/>
    <col min="14861" max="14861" width="16.75" style="867" customWidth="1"/>
    <col min="14862" max="14862" width="5.375" style="867" bestFit="1" customWidth="1"/>
    <col min="14863" max="14863" width="18.875" style="867" customWidth="1"/>
    <col min="14864" max="14864" width="20.5" style="867" customWidth="1"/>
    <col min="14865" max="14865" width="22.375" style="867" customWidth="1"/>
    <col min="14866" max="14866" width="14.75" style="867" customWidth="1"/>
    <col min="14867" max="15104" width="12.75" style="867"/>
    <col min="15105" max="15105" width="3.75" style="867" customWidth="1"/>
    <col min="15106" max="15106" width="14.5" style="867" bestFit="1" customWidth="1"/>
    <col min="15107" max="15108" width="9.625" style="867" bestFit="1" customWidth="1"/>
    <col min="15109" max="15109" width="46.5" style="867" customWidth="1"/>
    <col min="15110" max="15110" width="5.75" style="867" bestFit="1" customWidth="1"/>
    <col min="15111" max="15111" width="13.125" style="867" customWidth="1"/>
    <col min="15112" max="15112" width="13.125" style="867" bestFit="1" customWidth="1"/>
    <col min="15113" max="15113" width="9" style="867" bestFit="1" customWidth="1"/>
    <col min="15114" max="15114" width="34.25" style="867" customWidth="1"/>
    <col min="15115" max="15115" width="16.125" style="867" customWidth="1"/>
    <col min="15116" max="15116" width="19.125" style="867" bestFit="1" customWidth="1"/>
    <col min="15117" max="15117" width="16.75" style="867" customWidth="1"/>
    <col min="15118" max="15118" width="5.375" style="867" bestFit="1" customWidth="1"/>
    <col min="15119" max="15119" width="18.875" style="867" customWidth="1"/>
    <col min="15120" max="15120" width="20.5" style="867" customWidth="1"/>
    <col min="15121" max="15121" width="22.375" style="867" customWidth="1"/>
    <col min="15122" max="15122" width="14.75" style="867" customWidth="1"/>
    <col min="15123" max="15360" width="12.75" style="867"/>
    <col min="15361" max="15361" width="3.75" style="867" customWidth="1"/>
    <col min="15362" max="15362" width="14.5" style="867" bestFit="1" customWidth="1"/>
    <col min="15363" max="15364" width="9.625" style="867" bestFit="1" customWidth="1"/>
    <col min="15365" max="15365" width="46.5" style="867" customWidth="1"/>
    <col min="15366" max="15366" width="5.75" style="867" bestFit="1" customWidth="1"/>
    <col min="15367" max="15367" width="13.125" style="867" customWidth="1"/>
    <col min="15368" max="15368" width="13.125" style="867" bestFit="1" customWidth="1"/>
    <col min="15369" max="15369" width="9" style="867" bestFit="1" customWidth="1"/>
    <col min="15370" max="15370" width="34.25" style="867" customWidth="1"/>
    <col min="15371" max="15371" width="16.125" style="867" customWidth="1"/>
    <col min="15372" max="15372" width="19.125" style="867" bestFit="1" customWidth="1"/>
    <col min="15373" max="15373" width="16.75" style="867" customWidth="1"/>
    <col min="15374" max="15374" width="5.375" style="867" bestFit="1" customWidth="1"/>
    <col min="15375" max="15375" width="18.875" style="867" customWidth="1"/>
    <col min="15376" max="15376" width="20.5" style="867" customWidth="1"/>
    <col min="15377" max="15377" width="22.375" style="867" customWidth="1"/>
    <col min="15378" max="15378" width="14.75" style="867" customWidth="1"/>
    <col min="15379" max="15616" width="12.75" style="867"/>
    <col min="15617" max="15617" width="3.75" style="867" customWidth="1"/>
    <col min="15618" max="15618" width="14.5" style="867" bestFit="1" customWidth="1"/>
    <col min="15619" max="15620" width="9.625" style="867" bestFit="1" customWidth="1"/>
    <col min="15621" max="15621" width="46.5" style="867" customWidth="1"/>
    <col min="15622" max="15622" width="5.75" style="867" bestFit="1" customWidth="1"/>
    <col min="15623" max="15623" width="13.125" style="867" customWidth="1"/>
    <col min="15624" max="15624" width="13.125" style="867" bestFit="1" customWidth="1"/>
    <col min="15625" max="15625" width="9" style="867" bestFit="1" customWidth="1"/>
    <col min="15626" max="15626" width="34.25" style="867" customWidth="1"/>
    <col min="15627" max="15627" width="16.125" style="867" customWidth="1"/>
    <col min="15628" max="15628" width="19.125" style="867" bestFit="1" customWidth="1"/>
    <col min="15629" max="15629" width="16.75" style="867" customWidth="1"/>
    <col min="15630" max="15630" width="5.375" style="867" bestFit="1" customWidth="1"/>
    <col min="15631" max="15631" width="18.875" style="867" customWidth="1"/>
    <col min="15632" max="15632" width="20.5" style="867" customWidth="1"/>
    <col min="15633" max="15633" width="22.375" style="867" customWidth="1"/>
    <col min="15634" max="15634" width="14.75" style="867" customWidth="1"/>
    <col min="15635" max="15872" width="12.75" style="867"/>
    <col min="15873" max="15873" width="3.75" style="867" customWidth="1"/>
    <col min="15874" max="15874" width="14.5" style="867" bestFit="1" customWidth="1"/>
    <col min="15875" max="15876" width="9.625" style="867" bestFit="1" customWidth="1"/>
    <col min="15877" max="15877" width="46.5" style="867" customWidth="1"/>
    <col min="15878" max="15878" width="5.75" style="867" bestFit="1" customWidth="1"/>
    <col min="15879" max="15879" width="13.125" style="867" customWidth="1"/>
    <col min="15880" max="15880" width="13.125" style="867" bestFit="1" customWidth="1"/>
    <col min="15881" max="15881" width="9" style="867" bestFit="1" customWidth="1"/>
    <col min="15882" max="15882" width="34.25" style="867" customWidth="1"/>
    <col min="15883" max="15883" width="16.125" style="867" customWidth="1"/>
    <col min="15884" max="15884" width="19.125" style="867" bestFit="1" customWidth="1"/>
    <col min="15885" max="15885" width="16.75" style="867" customWidth="1"/>
    <col min="15886" max="15886" width="5.375" style="867" bestFit="1" customWidth="1"/>
    <col min="15887" max="15887" width="18.875" style="867" customWidth="1"/>
    <col min="15888" max="15888" width="20.5" style="867" customWidth="1"/>
    <col min="15889" max="15889" width="22.375" style="867" customWidth="1"/>
    <col min="15890" max="15890" width="14.75" style="867" customWidth="1"/>
    <col min="15891" max="16128" width="12.75" style="867"/>
    <col min="16129" max="16129" width="3.75" style="867" customWidth="1"/>
    <col min="16130" max="16130" width="14.5" style="867" bestFit="1" customWidth="1"/>
    <col min="16131" max="16132" width="9.625" style="867" bestFit="1" customWidth="1"/>
    <col min="16133" max="16133" width="46.5" style="867" customWidth="1"/>
    <col min="16134" max="16134" width="5.75" style="867" bestFit="1" customWidth="1"/>
    <col min="16135" max="16135" width="13.125" style="867" customWidth="1"/>
    <col min="16136" max="16136" width="13.125" style="867" bestFit="1" customWidth="1"/>
    <col min="16137" max="16137" width="9" style="867" bestFit="1" customWidth="1"/>
    <col min="16138" max="16138" width="34.25" style="867" customWidth="1"/>
    <col min="16139" max="16139" width="16.125" style="867" customWidth="1"/>
    <col min="16140" max="16140" width="19.125" style="867" bestFit="1" customWidth="1"/>
    <col min="16141" max="16141" width="16.75" style="867" customWidth="1"/>
    <col min="16142" max="16142" width="5.375" style="867" bestFit="1" customWidth="1"/>
    <col min="16143" max="16143" width="18.875" style="867" customWidth="1"/>
    <col min="16144" max="16144" width="20.5" style="867" customWidth="1"/>
    <col min="16145" max="16145" width="22.375" style="867" customWidth="1"/>
    <col min="16146" max="16146" width="14.75" style="867" customWidth="1"/>
    <col min="16147" max="16384" width="12.75" style="867"/>
  </cols>
  <sheetData>
    <row r="2" spans="2:17" ht="20.100000000000001" customHeight="1">
      <c r="B2" s="866" t="s">
        <v>0</v>
      </c>
      <c r="C2" s="866"/>
      <c r="D2" s="866"/>
      <c r="E2" s="92" t="s">
        <v>1584</v>
      </c>
      <c r="G2" s="4" t="s">
        <v>2</v>
      </c>
      <c r="H2" s="5"/>
      <c r="I2" s="6"/>
      <c r="J2" s="868">
        <f>SUM(H:H)</f>
        <v>90044</v>
      </c>
      <c r="K2" s="904"/>
    </row>
    <row r="3" spans="2:17" ht="20.100000000000001" customHeight="1">
      <c r="B3" s="866"/>
      <c r="C3" s="866"/>
      <c r="D3" s="866"/>
      <c r="E3" s="98" t="s">
        <v>1555</v>
      </c>
    </row>
    <row r="4" spans="2:17" ht="20.100000000000001" customHeight="1">
      <c r="B4" s="866" t="s">
        <v>5</v>
      </c>
      <c r="C4" s="866"/>
      <c r="D4" s="866"/>
      <c r="E4" s="98" t="s">
        <v>1585</v>
      </c>
      <c r="G4" s="905"/>
      <c r="H4" s="905"/>
      <c r="I4" s="888"/>
      <c r="J4" s="906"/>
      <c r="K4" s="907"/>
    </row>
    <row r="5" spans="2:17" ht="20.100000000000001" customHeight="1">
      <c r="B5" s="866" t="s">
        <v>6</v>
      </c>
      <c r="C5" s="866"/>
      <c r="D5" s="866"/>
      <c r="E5" s="102">
        <v>43823</v>
      </c>
      <c r="G5" s="905"/>
      <c r="H5" s="905"/>
      <c r="I5" s="888"/>
      <c r="J5" s="906"/>
      <c r="K5" s="907"/>
    </row>
    <row r="6" spans="2:17" ht="20.100000000000001" customHeight="1">
      <c r="B6" s="866" t="s">
        <v>7</v>
      </c>
      <c r="C6" s="866"/>
      <c r="D6" s="866"/>
      <c r="E6" s="102">
        <v>43840</v>
      </c>
      <c r="G6" s="905"/>
      <c r="H6" s="905"/>
      <c r="I6" s="905"/>
      <c r="J6" s="907"/>
      <c r="K6" s="907"/>
    </row>
    <row r="8" spans="2:17" s="869" customFormat="1" ht="19.7" customHeight="1">
      <c r="B8" s="582" t="s">
        <v>8</v>
      </c>
      <c r="C8" s="582" t="s">
        <v>9</v>
      </c>
      <c r="D8" s="582" t="s">
        <v>10</v>
      </c>
      <c r="E8" s="257" t="s">
        <v>11</v>
      </c>
      <c r="F8" s="257" t="s">
        <v>1557</v>
      </c>
      <c r="G8" s="257" t="s">
        <v>13</v>
      </c>
      <c r="H8" s="860" t="s">
        <v>14</v>
      </c>
      <c r="I8" s="860" t="s">
        <v>15</v>
      </c>
      <c r="J8" s="257" t="s">
        <v>16</v>
      </c>
      <c r="K8" s="257" t="s">
        <v>17</v>
      </c>
      <c r="L8" s="257" t="s">
        <v>18</v>
      </c>
      <c r="M8" s="582" t="s">
        <v>19</v>
      </c>
      <c r="N8" s="582" t="s">
        <v>20</v>
      </c>
      <c r="O8" s="257" t="s">
        <v>21</v>
      </c>
      <c r="P8" s="879" t="s">
        <v>22</v>
      </c>
      <c r="Q8" s="880" t="s">
        <v>23</v>
      </c>
    </row>
    <row r="9" spans="2:17" s="869" customFormat="1" ht="19.5" customHeight="1">
      <c r="B9" s="582"/>
      <c r="C9" s="582"/>
      <c r="D9" s="582"/>
      <c r="E9" s="257"/>
      <c r="F9" s="257"/>
      <c r="G9" s="257"/>
      <c r="H9" s="860"/>
      <c r="I9" s="860"/>
      <c r="J9" s="257"/>
      <c r="K9" s="257"/>
      <c r="L9" s="257"/>
      <c r="M9" s="582"/>
      <c r="N9" s="582"/>
      <c r="O9" s="257"/>
      <c r="P9" s="879"/>
      <c r="Q9" s="880"/>
    </row>
    <row r="10" spans="2:17" s="869" customFormat="1" ht="19.7" customHeight="1">
      <c r="B10" s="236"/>
      <c r="C10" s="582" t="s">
        <v>659</v>
      </c>
      <c r="D10" s="582" t="s">
        <v>659</v>
      </c>
      <c r="E10" s="741" t="s">
        <v>1586</v>
      </c>
      <c r="F10" s="257">
        <v>1</v>
      </c>
      <c r="G10" s="881">
        <v>5400</v>
      </c>
      <c r="H10" s="859">
        <f t="shared" ref="H10:H24" si="0">F10*G10</f>
        <v>5400</v>
      </c>
      <c r="I10" s="236"/>
      <c r="J10" s="741" t="s">
        <v>1587</v>
      </c>
      <c r="K10" s="236"/>
      <c r="L10" s="257"/>
      <c r="M10" s="901">
        <v>43808</v>
      </c>
      <c r="N10" s="582" t="s">
        <v>1560</v>
      </c>
      <c r="O10" s="901">
        <v>43823</v>
      </c>
      <c r="P10" s="879"/>
      <c r="Q10" s="880">
        <v>43823</v>
      </c>
    </row>
    <row r="11" spans="2:17" s="869" customFormat="1" ht="19.7" customHeight="1">
      <c r="B11" s="236"/>
      <c r="C11" s="582" t="s">
        <v>531</v>
      </c>
      <c r="D11" s="582" t="s">
        <v>531</v>
      </c>
      <c r="E11" s="741" t="s">
        <v>1588</v>
      </c>
      <c r="F11" s="257">
        <v>2</v>
      </c>
      <c r="G11" s="881">
        <v>960</v>
      </c>
      <c r="H11" s="859">
        <f t="shared" si="0"/>
        <v>1920</v>
      </c>
      <c r="I11" s="236"/>
      <c r="J11" s="741" t="s">
        <v>1544</v>
      </c>
      <c r="K11" s="236"/>
      <c r="L11" s="257"/>
      <c r="M11" s="901">
        <v>43809</v>
      </c>
      <c r="N11" s="582" t="s">
        <v>1560</v>
      </c>
      <c r="O11" s="901">
        <v>43815</v>
      </c>
      <c r="P11" s="879"/>
      <c r="Q11" s="880">
        <v>43815</v>
      </c>
    </row>
    <row r="12" spans="2:17" s="869" customFormat="1" ht="19.7" customHeight="1">
      <c r="B12" s="508"/>
      <c r="C12" s="582"/>
      <c r="D12" s="582"/>
      <c r="E12" s="741"/>
      <c r="F12" s="257"/>
      <c r="G12" s="881"/>
      <c r="H12" s="859">
        <f t="shared" si="0"/>
        <v>0</v>
      </c>
      <c r="I12" s="508"/>
      <c r="J12" s="741"/>
      <c r="K12" s="508"/>
      <c r="L12" s="257"/>
      <c r="M12" s="903"/>
      <c r="N12" s="582"/>
      <c r="O12" s="901"/>
      <c r="P12" s="879"/>
      <c r="Q12" s="880"/>
    </row>
    <row r="13" spans="2:17" ht="19.7" customHeight="1">
      <c r="B13" s="582"/>
      <c r="C13" s="21"/>
      <c r="D13" s="21"/>
      <c r="E13" s="31"/>
      <c r="F13" s="22"/>
      <c r="G13" s="28"/>
      <c r="H13" s="36">
        <f t="shared" si="0"/>
        <v>0</v>
      </c>
      <c r="I13" s="167"/>
      <c r="J13" s="30"/>
      <c r="K13" s="257"/>
      <c r="L13" s="257"/>
      <c r="M13" s="879"/>
      <c r="N13" s="582"/>
      <c r="O13" s="901"/>
      <c r="P13" s="902"/>
      <c r="Q13" s="903"/>
    </row>
    <row r="14" spans="2:17" ht="19.7" customHeight="1">
      <c r="B14" s="582"/>
      <c r="C14" s="21"/>
      <c r="D14" s="21"/>
      <c r="E14" s="31"/>
      <c r="F14" s="22"/>
      <c r="G14" s="28"/>
      <c r="H14" s="36">
        <f t="shared" si="0"/>
        <v>0</v>
      </c>
      <c r="I14" s="167"/>
      <c r="J14" s="30"/>
      <c r="K14" s="257"/>
      <c r="L14" s="257"/>
      <c r="M14" s="879"/>
      <c r="N14" s="582"/>
      <c r="O14" s="901"/>
      <c r="P14" s="902"/>
      <c r="Q14" s="903"/>
    </row>
    <row r="15" spans="2:17" s="916" customFormat="1" ht="19.7" customHeight="1">
      <c r="B15" s="908"/>
      <c r="C15" s="909" t="s">
        <v>531</v>
      </c>
      <c r="D15" s="909" t="s">
        <v>531</v>
      </c>
      <c r="E15" s="910" t="s">
        <v>812</v>
      </c>
      <c r="F15" s="57">
        <v>2</v>
      </c>
      <c r="G15" s="52">
        <v>1100</v>
      </c>
      <c r="H15" s="66">
        <f t="shared" si="0"/>
        <v>2200</v>
      </c>
      <c r="I15" s="283"/>
      <c r="J15" s="910" t="s">
        <v>1544</v>
      </c>
      <c r="K15" s="911"/>
      <c r="L15" s="911"/>
      <c r="M15" s="912">
        <v>43825</v>
      </c>
      <c r="N15" s="909" t="s">
        <v>1560</v>
      </c>
      <c r="O15" s="913">
        <v>43472</v>
      </c>
      <c r="P15" s="914"/>
      <c r="Q15" s="915">
        <v>43837</v>
      </c>
    </row>
    <row r="16" spans="2:17" s="916" customFormat="1" ht="19.7" customHeight="1">
      <c r="B16" s="908"/>
      <c r="C16" s="909" t="s">
        <v>531</v>
      </c>
      <c r="D16" s="909" t="s">
        <v>531</v>
      </c>
      <c r="E16" s="910" t="s">
        <v>1588</v>
      </c>
      <c r="F16" s="911">
        <v>1</v>
      </c>
      <c r="G16" s="917">
        <v>960</v>
      </c>
      <c r="H16" s="918">
        <f>F16*G16</f>
        <v>960</v>
      </c>
      <c r="I16" s="919"/>
      <c r="J16" s="910" t="s">
        <v>1544</v>
      </c>
      <c r="K16" s="911"/>
      <c r="L16" s="911"/>
      <c r="M16" s="912">
        <v>43825</v>
      </c>
      <c r="N16" s="909" t="s">
        <v>1560</v>
      </c>
      <c r="O16" s="913">
        <v>43472</v>
      </c>
      <c r="P16" s="914"/>
      <c r="Q16" s="915">
        <v>43837</v>
      </c>
    </row>
    <row r="17" spans="2:17" s="916" customFormat="1" ht="19.7" customHeight="1">
      <c r="B17" s="908"/>
      <c r="C17" s="909" t="s">
        <v>531</v>
      </c>
      <c r="D17" s="909" t="s">
        <v>531</v>
      </c>
      <c r="E17" s="59" t="s">
        <v>1589</v>
      </c>
      <c r="F17" s="57">
        <v>2</v>
      </c>
      <c r="G17" s="52">
        <v>330</v>
      </c>
      <c r="H17" s="66">
        <f t="shared" si="0"/>
        <v>660</v>
      </c>
      <c r="I17" s="283"/>
      <c r="J17" s="910" t="s">
        <v>1544</v>
      </c>
      <c r="K17" s="911"/>
      <c r="L17" s="911"/>
      <c r="M17" s="912">
        <v>43825</v>
      </c>
      <c r="N17" s="909" t="s">
        <v>1560</v>
      </c>
      <c r="O17" s="913">
        <v>43472</v>
      </c>
      <c r="P17" s="914"/>
      <c r="Q17" s="915">
        <v>43837</v>
      </c>
    </row>
    <row r="18" spans="2:17" ht="19.7" customHeight="1">
      <c r="B18" s="582"/>
      <c r="C18" s="21"/>
      <c r="D18" s="21"/>
      <c r="E18" s="31"/>
      <c r="F18" s="22"/>
      <c r="G18" s="28"/>
      <c r="H18" s="36">
        <f t="shared" si="0"/>
        <v>0</v>
      </c>
      <c r="I18" s="167"/>
      <c r="J18" s="30"/>
      <c r="K18" s="257"/>
      <c r="L18" s="257"/>
      <c r="M18" s="879"/>
      <c r="N18" s="582"/>
      <c r="O18" s="901"/>
      <c r="P18" s="902"/>
      <c r="Q18" s="903"/>
    </row>
    <row r="19" spans="2:17" s="916" customFormat="1" ht="19.7" customHeight="1">
      <c r="B19" s="908"/>
      <c r="C19" s="65" t="s">
        <v>531</v>
      </c>
      <c r="D19" s="65" t="s">
        <v>531</v>
      </c>
      <c r="E19" s="59" t="s">
        <v>1590</v>
      </c>
      <c r="F19" s="919">
        <v>8</v>
      </c>
      <c r="G19" s="920">
        <v>3592</v>
      </c>
      <c r="H19" s="921">
        <f>F19*G19</f>
        <v>28736</v>
      </c>
      <c r="I19" s="65"/>
      <c r="J19" s="922" t="s">
        <v>1569</v>
      </c>
      <c r="K19" s="911"/>
      <c r="L19" s="911"/>
      <c r="M19" s="912">
        <v>43839</v>
      </c>
      <c r="N19" s="909" t="s">
        <v>1560</v>
      </c>
      <c r="O19" s="913">
        <v>43844</v>
      </c>
      <c r="P19" s="914"/>
      <c r="Q19" s="915">
        <v>43844</v>
      </c>
    </row>
    <row r="20" spans="2:17" s="916" customFormat="1" ht="19.7" customHeight="1">
      <c r="B20" s="908"/>
      <c r="C20" s="65" t="s">
        <v>531</v>
      </c>
      <c r="D20" s="65" t="s">
        <v>531</v>
      </c>
      <c r="E20" s="922" t="s">
        <v>864</v>
      </c>
      <c r="F20" s="919">
        <v>8</v>
      </c>
      <c r="G20" s="920">
        <v>3100</v>
      </c>
      <c r="H20" s="921">
        <f>F20*G20</f>
        <v>24800</v>
      </c>
      <c r="I20" s="65"/>
      <c r="J20" s="922" t="s">
        <v>1570</v>
      </c>
      <c r="K20" s="911"/>
      <c r="L20" s="911"/>
      <c r="M20" s="912">
        <v>43839</v>
      </c>
      <c r="N20" s="909" t="s">
        <v>1560</v>
      </c>
      <c r="O20" s="913">
        <v>43844</v>
      </c>
      <c r="P20" s="914"/>
      <c r="Q20" s="915">
        <v>43844</v>
      </c>
    </row>
    <row r="21" spans="2:17" s="916" customFormat="1" ht="19.7" customHeight="1">
      <c r="B21" s="908"/>
      <c r="C21" s="65" t="s">
        <v>1489</v>
      </c>
      <c r="D21" s="65" t="s">
        <v>531</v>
      </c>
      <c r="E21" s="923" t="s">
        <v>1591</v>
      </c>
      <c r="F21" s="919">
        <v>8</v>
      </c>
      <c r="G21" s="281">
        <v>1389</v>
      </c>
      <c r="H21" s="920">
        <f>F21*G21</f>
        <v>11112</v>
      </c>
      <c r="I21" s="919"/>
      <c r="J21" s="285" t="s">
        <v>894</v>
      </c>
      <c r="K21" s="911"/>
      <c r="L21" s="911"/>
      <c r="M21" s="912">
        <v>43839</v>
      </c>
      <c r="N21" s="909" t="s">
        <v>1560</v>
      </c>
      <c r="O21" s="913">
        <v>43844</v>
      </c>
      <c r="P21" s="914"/>
      <c r="Q21" s="915">
        <v>43844</v>
      </c>
    </row>
    <row r="22" spans="2:17" s="916" customFormat="1" ht="19.7" customHeight="1">
      <c r="B22" s="908"/>
      <c r="C22" s="510" t="s">
        <v>1489</v>
      </c>
      <c r="D22" s="510" t="s">
        <v>531</v>
      </c>
      <c r="E22" s="78" t="s">
        <v>1592</v>
      </c>
      <c r="F22" s="57">
        <v>8</v>
      </c>
      <c r="G22" s="281">
        <v>1782</v>
      </c>
      <c r="H22" s="920">
        <f>F22*G22</f>
        <v>14256</v>
      </c>
      <c r="I22" s="919"/>
      <c r="J22" s="285" t="s">
        <v>195</v>
      </c>
      <c r="K22" s="911"/>
      <c r="L22" s="911"/>
      <c r="M22" s="912">
        <v>43839</v>
      </c>
      <c r="N22" s="909" t="s">
        <v>1560</v>
      </c>
      <c r="O22" s="913">
        <v>43844</v>
      </c>
      <c r="P22" s="914"/>
      <c r="Q22" s="915">
        <v>43845</v>
      </c>
    </row>
    <row r="23" spans="2:17" ht="19.7" customHeight="1">
      <c r="B23" s="582"/>
      <c r="C23" s="21"/>
      <c r="D23" s="21"/>
      <c r="E23" s="31"/>
      <c r="F23" s="22"/>
      <c r="G23" s="28"/>
      <c r="H23" s="36">
        <f t="shared" si="0"/>
        <v>0</v>
      </c>
      <c r="I23" s="167"/>
      <c r="J23" s="30"/>
      <c r="K23" s="257"/>
      <c r="L23" s="257"/>
      <c r="M23" s="879"/>
      <c r="N23" s="582"/>
      <c r="O23" s="901"/>
      <c r="P23" s="902"/>
      <c r="Q23" s="903"/>
    </row>
    <row r="24" spans="2:17" ht="19.7" customHeight="1">
      <c r="B24" s="582"/>
      <c r="C24" s="21"/>
      <c r="D24" s="21"/>
      <c r="E24" s="31"/>
      <c r="F24" s="22"/>
      <c r="G24" s="28"/>
      <c r="H24" s="36">
        <f t="shared" si="0"/>
        <v>0</v>
      </c>
      <c r="I24" s="167"/>
      <c r="J24" s="30"/>
      <c r="K24" s="257"/>
      <c r="L24" s="257"/>
      <c r="M24" s="879"/>
      <c r="N24" s="582"/>
      <c r="O24" s="901"/>
      <c r="P24" s="902"/>
      <c r="Q24" s="903"/>
    </row>
  </sheetData>
  <mergeCells count="6">
    <mergeCell ref="B2:D2"/>
    <mergeCell ref="G2:I2"/>
    <mergeCell ref="B3:D3"/>
    <mergeCell ref="B4:D4"/>
    <mergeCell ref="B5:D5"/>
    <mergeCell ref="B6:D6"/>
  </mergeCells>
  <phoneticPr fontId="4"/>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55207-A304-4478-BF2E-67E04BF10D09}">
  <dimension ref="A2:F6"/>
  <sheetViews>
    <sheetView workbookViewId="0">
      <selection activeCell="F3" sqref="F3"/>
    </sheetView>
  </sheetViews>
  <sheetFormatPr defaultRowHeight="18.75"/>
  <cols>
    <col min="1" max="1" width="8" style="8" customWidth="1"/>
    <col min="2" max="2" width="4.875" style="8" bestFit="1" customWidth="1"/>
    <col min="3" max="3" width="25.125" style="8" customWidth="1"/>
    <col min="4" max="4" width="36.75" style="8" bestFit="1" customWidth="1"/>
    <col min="5" max="5" width="8.375" style="8" bestFit="1" customWidth="1"/>
    <col min="6" max="6" width="22.375" style="8" customWidth="1"/>
    <col min="7" max="256" width="9" style="8"/>
    <col min="257" max="257" width="8" style="8" customWidth="1"/>
    <col min="258" max="258" width="4.875" style="8" bestFit="1" customWidth="1"/>
    <col min="259" max="259" width="25.125" style="8" customWidth="1"/>
    <col min="260" max="260" width="36.75" style="8" bestFit="1" customWidth="1"/>
    <col min="261" max="261" width="8.375" style="8" bestFit="1" customWidth="1"/>
    <col min="262" max="262" width="22.375" style="8" customWidth="1"/>
    <col min="263" max="512" width="9" style="8"/>
    <col min="513" max="513" width="8" style="8" customWidth="1"/>
    <col min="514" max="514" width="4.875" style="8" bestFit="1" customWidth="1"/>
    <col min="515" max="515" width="25.125" style="8" customWidth="1"/>
    <col min="516" max="516" width="36.75" style="8" bestFit="1" customWidth="1"/>
    <col min="517" max="517" width="8.375" style="8" bestFit="1" customWidth="1"/>
    <col min="518" max="518" width="22.375" style="8" customWidth="1"/>
    <col min="519" max="768" width="9" style="8"/>
    <col min="769" max="769" width="8" style="8" customWidth="1"/>
    <col min="770" max="770" width="4.875" style="8" bestFit="1" customWidth="1"/>
    <col min="771" max="771" width="25.125" style="8" customWidth="1"/>
    <col min="772" max="772" width="36.75" style="8" bestFit="1" customWidth="1"/>
    <col min="773" max="773" width="8.375" style="8" bestFit="1" customWidth="1"/>
    <col min="774" max="774" width="22.375" style="8" customWidth="1"/>
    <col min="775" max="1024" width="9" style="8"/>
    <col min="1025" max="1025" width="8" style="8" customWidth="1"/>
    <col min="1026" max="1026" width="4.875" style="8" bestFit="1" customWidth="1"/>
    <col min="1027" max="1027" width="25.125" style="8" customWidth="1"/>
    <col min="1028" max="1028" width="36.75" style="8" bestFit="1" customWidth="1"/>
    <col min="1029" max="1029" width="8.375" style="8" bestFit="1" customWidth="1"/>
    <col min="1030" max="1030" width="22.375" style="8" customWidth="1"/>
    <col min="1031" max="1280" width="9" style="8"/>
    <col min="1281" max="1281" width="8" style="8" customWidth="1"/>
    <col min="1282" max="1282" width="4.875" style="8" bestFit="1" customWidth="1"/>
    <col min="1283" max="1283" width="25.125" style="8" customWidth="1"/>
    <col min="1284" max="1284" width="36.75" style="8" bestFit="1" customWidth="1"/>
    <col min="1285" max="1285" width="8.375" style="8" bestFit="1" customWidth="1"/>
    <col min="1286" max="1286" width="22.375" style="8" customWidth="1"/>
    <col min="1287" max="1536" width="9" style="8"/>
    <col min="1537" max="1537" width="8" style="8" customWidth="1"/>
    <col min="1538" max="1538" width="4.875" style="8" bestFit="1" customWidth="1"/>
    <col min="1539" max="1539" width="25.125" style="8" customWidth="1"/>
    <col min="1540" max="1540" width="36.75" style="8" bestFit="1" customWidth="1"/>
    <col min="1541" max="1541" width="8.375" style="8" bestFit="1" customWidth="1"/>
    <col min="1542" max="1542" width="22.375" style="8" customWidth="1"/>
    <col min="1543" max="1792" width="9" style="8"/>
    <col min="1793" max="1793" width="8" style="8" customWidth="1"/>
    <col min="1794" max="1794" width="4.875" style="8" bestFit="1" customWidth="1"/>
    <col min="1795" max="1795" width="25.125" style="8" customWidth="1"/>
    <col min="1796" max="1796" width="36.75" style="8" bestFit="1" customWidth="1"/>
    <col min="1797" max="1797" width="8.375" style="8" bestFit="1" customWidth="1"/>
    <col min="1798" max="1798" width="22.375" style="8" customWidth="1"/>
    <col min="1799" max="2048" width="9" style="8"/>
    <col min="2049" max="2049" width="8" style="8" customWidth="1"/>
    <col min="2050" max="2050" width="4.875" style="8" bestFit="1" customWidth="1"/>
    <col min="2051" max="2051" width="25.125" style="8" customWidth="1"/>
    <col min="2052" max="2052" width="36.75" style="8" bestFit="1" customWidth="1"/>
    <col min="2053" max="2053" width="8.375" style="8" bestFit="1" customWidth="1"/>
    <col min="2054" max="2054" width="22.375" style="8" customWidth="1"/>
    <col min="2055" max="2304" width="9" style="8"/>
    <col min="2305" max="2305" width="8" style="8" customWidth="1"/>
    <col min="2306" max="2306" width="4.875" style="8" bestFit="1" customWidth="1"/>
    <col min="2307" max="2307" width="25.125" style="8" customWidth="1"/>
    <col min="2308" max="2308" width="36.75" style="8" bestFit="1" customWidth="1"/>
    <col min="2309" max="2309" width="8.375" style="8" bestFit="1" customWidth="1"/>
    <col min="2310" max="2310" width="22.375" style="8" customWidth="1"/>
    <col min="2311" max="2560" width="9" style="8"/>
    <col min="2561" max="2561" width="8" style="8" customWidth="1"/>
    <col min="2562" max="2562" width="4.875" style="8" bestFit="1" customWidth="1"/>
    <col min="2563" max="2563" width="25.125" style="8" customWidth="1"/>
    <col min="2564" max="2564" width="36.75" style="8" bestFit="1" customWidth="1"/>
    <col min="2565" max="2565" width="8.375" style="8" bestFit="1" customWidth="1"/>
    <col min="2566" max="2566" width="22.375" style="8" customWidth="1"/>
    <col min="2567" max="2816" width="9" style="8"/>
    <col min="2817" max="2817" width="8" style="8" customWidth="1"/>
    <col min="2818" max="2818" width="4.875" style="8" bestFit="1" customWidth="1"/>
    <col min="2819" max="2819" width="25.125" style="8" customWidth="1"/>
    <col min="2820" max="2820" width="36.75" style="8" bestFit="1" customWidth="1"/>
    <col min="2821" max="2821" width="8.375" style="8" bestFit="1" customWidth="1"/>
    <col min="2822" max="2822" width="22.375" style="8" customWidth="1"/>
    <col min="2823" max="3072" width="9" style="8"/>
    <col min="3073" max="3073" width="8" style="8" customWidth="1"/>
    <col min="3074" max="3074" width="4.875" style="8" bestFit="1" customWidth="1"/>
    <col min="3075" max="3075" width="25.125" style="8" customWidth="1"/>
    <col min="3076" max="3076" width="36.75" style="8" bestFit="1" customWidth="1"/>
    <col min="3077" max="3077" width="8.375" style="8" bestFit="1" customWidth="1"/>
    <col min="3078" max="3078" width="22.375" style="8" customWidth="1"/>
    <col min="3079" max="3328" width="9" style="8"/>
    <col min="3329" max="3329" width="8" style="8" customWidth="1"/>
    <col min="3330" max="3330" width="4.875" style="8" bestFit="1" customWidth="1"/>
    <col min="3331" max="3331" width="25.125" style="8" customWidth="1"/>
    <col min="3332" max="3332" width="36.75" style="8" bestFit="1" customWidth="1"/>
    <col min="3333" max="3333" width="8.375" style="8" bestFit="1" customWidth="1"/>
    <col min="3334" max="3334" width="22.375" style="8" customWidth="1"/>
    <col min="3335" max="3584" width="9" style="8"/>
    <col min="3585" max="3585" width="8" style="8" customWidth="1"/>
    <col min="3586" max="3586" width="4.875" style="8" bestFit="1" customWidth="1"/>
    <col min="3587" max="3587" width="25.125" style="8" customWidth="1"/>
    <col min="3588" max="3588" width="36.75" style="8" bestFit="1" customWidth="1"/>
    <col min="3589" max="3589" width="8.375" style="8" bestFit="1" customWidth="1"/>
    <col min="3590" max="3590" width="22.375" style="8" customWidth="1"/>
    <col min="3591" max="3840" width="9" style="8"/>
    <col min="3841" max="3841" width="8" style="8" customWidth="1"/>
    <col min="3842" max="3842" width="4.875" style="8" bestFit="1" customWidth="1"/>
    <col min="3843" max="3843" width="25.125" style="8" customWidth="1"/>
    <col min="3844" max="3844" width="36.75" style="8" bestFit="1" customWidth="1"/>
    <col min="3845" max="3845" width="8.375" style="8" bestFit="1" customWidth="1"/>
    <col min="3846" max="3846" width="22.375" style="8" customWidth="1"/>
    <col min="3847" max="4096" width="9" style="8"/>
    <col min="4097" max="4097" width="8" style="8" customWidth="1"/>
    <col min="4098" max="4098" width="4.875" style="8" bestFit="1" customWidth="1"/>
    <col min="4099" max="4099" width="25.125" style="8" customWidth="1"/>
    <col min="4100" max="4100" width="36.75" style="8" bestFit="1" customWidth="1"/>
    <col min="4101" max="4101" width="8.375" style="8" bestFit="1" customWidth="1"/>
    <col min="4102" max="4102" width="22.375" style="8" customWidth="1"/>
    <col min="4103" max="4352" width="9" style="8"/>
    <col min="4353" max="4353" width="8" style="8" customWidth="1"/>
    <col min="4354" max="4354" width="4.875" style="8" bestFit="1" customWidth="1"/>
    <col min="4355" max="4355" width="25.125" style="8" customWidth="1"/>
    <col min="4356" max="4356" width="36.75" style="8" bestFit="1" customWidth="1"/>
    <col min="4357" max="4357" width="8.375" style="8" bestFit="1" customWidth="1"/>
    <col min="4358" max="4358" width="22.375" style="8" customWidth="1"/>
    <col min="4359" max="4608" width="9" style="8"/>
    <col min="4609" max="4609" width="8" style="8" customWidth="1"/>
    <col min="4610" max="4610" width="4.875" style="8" bestFit="1" customWidth="1"/>
    <col min="4611" max="4611" width="25.125" style="8" customWidth="1"/>
    <col min="4612" max="4612" width="36.75" style="8" bestFit="1" customWidth="1"/>
    <col min="4613" max="4613" width="8.375" style="8" bestFit="1" customWidth="1"/>
    <col min="4614" max="4614" width="22.375" style="8" customWidth="1"/>
    <col min="4615" max="4864" width="9" style="8"/>
    <col min="4865" max="4865" width="8" style="8" customWidth="1"/>
    <col min="4866" max="4866" width="4.875" style="8" bestFit="1" customWidth="1"/>
    <col min="4867" max="4867" width="25.125" style="8" customWidth="1"/>
    <col min="4868" max="4868" width="36.75" style="8" bestFit="1" customWidth="1"/>
    <col min="4869" max="4869" width="8.375" style="8" bestFit="1" customWidth="1"/>
    <col min="4870" max="4870" width="22.375" style="8" customWidth="1"/>
    <col min="4871" max="5120" width="9" style="8"/>
    <col min="5121" max="5121" width="8" style="8" customWidth="1"/>
    <col min="5122" max="5122" width="4.875" style="8" bestFit="1" customWidth="1"/>
    <col min="5123" max="5123" width="25.125" style="8" customWidth="1"/>
    <col min="5124" max="5124" width="36.75" style="8" bestFit="1" customWidth="1"/>
    <col min="5125" max="5125" width="8.375" style="8" bestFit="1" customWidth="1"/>
    <col min="5126" max="5126" width="22.375" style="8" customWidth="1"/>
    <col min="5127" max="5376" width="9" style="8"/>
    <col min="5377" max="5377" width="8" style="8" customWidth="1"/>
    <col min="5378" max="5378" width="4.875" style="8" bestFit="1" customWidth="1"/>
    <col min="5379" max="5379" width="25.125" style="8" customWidth="1"/>
    <col min="5380" max="5380" width="36.75" style="8" bestFit="1" customWidth="1"/>
    <col min="5381" max="5381" width="8.375" style="8" bestFit="1" customWidth="1"/>
    <col min="5382" max="5382" width="22.375" style="8" customWidth="1"/>
    <col min="5383" max="5632" width="9" style="8"/>
    <col min="5633" max="5633" width="8" style="8" customWidth="1"/>
    <col min="5634" max="5634" width="4.875" style="8" bestFit="1" customWidth="1"/>
    <col min="5635" max="5635" width="25.125" style="8" customWidth="1"/>
    <col min="5636" max="5636" width="36.75" style="8" bestFit="1" customWidth="1"/>
    <col min="5637" max="5637" width="8.375" style="8" bestFit="1" customWidth="1"/>
    <col min="5638" max="5638" width="22.375" style="8" customWidth="1"/>
    <col min="5639" max="5888" width="9" style="8"/>
    <col min="5889" max="5889" width="8" style="8" customWidth="1"/>
    <col min="5890" max="5890" width="4.875" style="8" bestFit="1" customWidth="1"/>
    <col min="5891" max="5891" width="25.125" style="8" customWidth="1"/>
    <col min="5892" max="5892" width="36.75" style="8" bestFit="1" customWidth="1"/>
    <col min="5893" max="5893" width="8.375" style="8" bestFit="1" customWidth="1"/>
    <col min="5894" max="5894" width="22.375" style="8" customWidth="1"/>
    <col min="5895" max="6144" width="9" style="8"/>
    <col min="6145" max="6145" width="8" style="8" customWidth="1"/>
    <col min="6146" max="6146" width="4.875" style="8" bestFit="1" customWidth="1"/>
    <col min="6147" max="6147" width="25.125" style="8" customWidth="1"/>
    <col min="6148" max="6148" width="36.75" style="8" bestFit="1" customWidth="1"/>
    <col min="6149" max="6149" width="8.375" style="8" bestFit="1" customWidth="1"/>
    <col min="6150" max="6150" width="22.375" style="8" customWidth="1"/>
    <col min="6151" max="6400" width="9" style="8"/>
    <col min="6401" max="6401" width="8" style="8" customWidth="1"/>
    <col min="6402" max="6402" width="4.875" style="8" bestFit="1" customWidth="1"/>
    <col min="6403" max="6403" width="25.125" style="8" customWidth="1"/>
    <col min="6404" max="6404" width="36.75" style="8" bestFit="1" customWidth="1"/>
    <col min="6405" max="6405" width="8.375" style="8" bestFit="1" customWidth="1"/>
    <col min="6406" max="6406" width="22.375" style="8" customWidth="1"/>
    <col min="6407" max="6656" width="9" style="8"/>
    <col min="6657" max="6657" width="8" style="8" customWidth="1"/>
    <col min="6658" max="6658" width="4.875" style="8" bestFit="1" customWidth="1"/>
    <col min="6659" max="6659" width="25.125" style="8" customWidth="1"/>
    <col min="6660" max="6660" width="36.75" style="8" bestFit="1" customWidth="1"/>
    <col min="6661" max="6661" width="8.375" style="8" bestFit="1" customWidth="1"/>
    <col min="6662" max="6662" width="22.375" style="8" customWidth="1"/>
    <col min="6663" max="6912" width="9" style="8"/>
    <col min="6913" max="6913" width="8" style="8" customWidth="1"/>
    <col min="6914" max="6914" width="4.875" style="8" bestFit="1" customWidth="1"/>
    <col min="6915" max="6915" width="25.125" style="8" customWidth="1"/>
    <col min="6916" max="6916" width="36.75" style="8" bestFit="1" customWidth="1"/>
    <col min="6917" max="6917" width="8.375" style="8" bestFit="1" customWidth="1"/>
    <col min="6918" max="6918" width="22.375" style="8" customWidth="1"/>
    <col min="6919" max="7168" width="9" style="8"/>
    <col min="7169" max="7169" width="8" style="8" customWidth="1"/>
    <col min="7170" max="7170" width="4.875" style="8" bestFit="1" customWidth="1"/>
    <col min="7171" max="7171" width="25.125" style="8" customWidth="1"/>
    <col min="7172" max="7172" width="36.75" style="8" bestFit="1" customWidth="1"/>
    <col min="7173" max="7173" width="8.375" style="8" bestFit="1" customWidth="1"/>
    <col min="7174" max="7174" width="22.375" style="8" customWidth="1"/>
    <col min="7175" max="7424" width="9" style="8"/>
    <col min="7425" max="7425" width="8" style="8" customWidth="1"/>
    <col min="7426" max="7426" width="4.875" style="8" bestFit="1" customWidth="1"/>
    <col min="7427" max="7427" width="25.125" style="8" customWidth="1"/>
    <col min="7428" max="7428" width="36.75" style="8" bestFit="1" customWidth="1"/>
    <col min="7429" max="7429" width="8.375" style="8" bestFit="1" customWidth="1"/>
    <col min="7430" max="7430" width="22.375" style="8" customWidth="1"/>
    <col min="7431" max="7680" width="9" style="8"/>
    <col min="7681" max="7681" width="8" style="8" customWidth="1"/>
    <col min="7682" max="7682" width="4.875" style="8" bestFit="1" customWidth="1"/>
    <col min="7683" max="7683" width="25.125" style="8" customWidth="1"/>
    <col min="7684" max="7684" width="36.75" style="8" bestFit="1" customWidth="1"/>
    <col min="7685" max="7685" width="8.375" style="8" bestFit="1" customWidth="1"/>
    <col min="7686" max="7686" width="22.375" style="8" customWidth="1"/>
    <col min="7687" max="7936" width="9" style="8"/>
    <col min="7937" max="7937" width="8" style="8" customWidth="1"/>
    <col min="7938" max="7938" width="4.875" style="8" bestFit="1" customWidth="1"/>
    <col min="7939" max="7939" width="25.125" style="8" customWidth="1"/>
    <col min="7940" max="7940" width="36.75" style="8" bestFit="1" customWidth="1"/>
    <col min="7941" max="7941" width="8.375" style="8" bestFit="1" customWidth="1"/>
    <col min="7942" max="7942" width="22.375" style="8" customWidth="1"/>
    <col min="7943" max="8192" width="9" style="8"/>
    <col min="8193" max="8193" width="8" style="8" customWidth="1"/>
    <col min="8194" max="8194" width="4.875" style="8" bestFit="1" customWidth="1"/>
    <col min="8195" max="8195" width="25.125" style="8" customWidth="1"/>
    <col min="8196" max="8196" width="36.75" style="8" bestFit="1" customWidth="1"/>
    <col min="8197" max="8197" width="8.375" style="8" bestFit="1" customWidth="1"/>
    <col min="8198" max="8198" width="22.375" style="8" customWidth="1"/>
    <col min="8199" max="8448" width="9" style="8"/>
    <col min="8449" max="8449" width="8" style="8" customWidth="1"/>
    <col min="8450" max="8450" width="4.875" style="8" bestFit="1" customWidth="1"/>
    <col min="8451" max="8451" width="25.125" style="8" customWidth="1"/>
    <col min="8452" max="8452" width="36.75" style="8" bestFit="1" customWidth="1"/>
    <col min="8453" max="8453" width="8.375" style="8" bestFit="1" customWidth="1"/>
    <col min="8454" max="8454" width="22.375" style="8" customWidth="1"/>
    <col min="8455" max="8704" width="9" style="8"/>
    <col min="8705" max="8705" width="8" style="8" customWidth="1"/>
    <col min="8706" max="8706" width="4.875" style="8" bestFit="1" customWidth="1"/>
    <col min="8707" max="8707" width="25.125" style="8" customWidth="1"/>
    <col min="8708" max="8708" width="36.75" style="8" bestFit="1" customWidth="1"/>
    <col min="8709" max="8709" width="8.375" style="8" bestFit="1" customWidth="1"/>
    <col min="8710" max="8710" width="22.375" style="8" customWidth="1"/>
    <col min="8711" max="8960" width="9" style="8"/>
    <col min="8961" max="8961" width="8" style="8" customWidth="1"/>
    <col min="8962" max="8962" width="4.875" style="8" bestFit="1" customWidth="1"/>
    <col min="8963" max="8963" width="25.125" style="8" customWidth="1"/>
    <col min="8964" max="8964" width="36.75" style="8" bestFit="1" customWidth="1"/>
    <col min="8965" max="8965" width="8.375" style="8" bestFit="1" customWidth="1"/>
    <col min="8966" max="8966" width="22.375" style="8" customWidth="1"/>
    <col min="8967" max="9216" width="9" style="8"/>
    <col min="9217" max="9217" width="8" style="8" customWidth="1"/>
    <col min="9218" max="9218" width="4.875" style="8" bestFit="1" customWidth="1"/>
    <col min="9219" max="9219" width="25.125" style="8" customWidth="1"/>
    <col min="9220" max="9220" width="36.75" style="8" bestFit="1" customWidth="1"/>
    <col min="9221" max="9221" width="8.375" style="8" bestFit="1" customWidth="1"/>
    <col min="9222" max="9222" width="22.375" style="8" customWidth="1"/>
    <col min="9223" max="9472" width="9" style="8"/>
    <col min="9473" max="9473" width="8" style="8" customWidth="1"/>
    <col min="9474" max="9474" width="4.875" style="8" bestFit="1" customWidth="1"/>
    <col min="9475" max="9475" width="25.125" style="8" customWidth="1"/>
    <col min="9476" max="9476" width="36.75" style="8" bestFit="1" customWidth="1"/>
    <col min="9477" max="9477" width="8.375" style="8" bestFit="1" customWidth="1"/>
    <col min="9478" max="9478" width="22.375" style="8" customWidth="1"/>
    <col min="9479" max="9728" width="9" style="8"/>
    <col min="9729" max="9729" width="8" style="8" customWidth="1"/>
    <col min="9730" max="9730" width="4.875" style="8" bestFit="1" customWidth="1"/>
    <col min="9731" max="9731" width="25.125" style="8" customWidth="1"/>
    <col min="9732" max="9732" width="36.75" style="8" bestFit="1" customWidth="1"/>
    <col min="9733" max="9733" width="8.375" style="8" bestFit="1" customWidth="1"/>
    <col min="9734" max="9734" width="22.375" style="8" customWidth="1"/>
    <col min="9735" max="9984" width="9" style="8"/>
    <col min="9985" max="9985" width="8" style="8" customWidth="1"/>
    <col min="9986" max="9986" width="4.875" style="8" bestFit="1" customWidth="1"/>
    <col min="9987" max="9987" width="25.125" style="8" customWidth="1"/>
    <col min="9988" max="9988" width="36.75" style="8" bestFit="1" customWidth="1"/>
    <col min="9989" max="9989" width="8.375" style="8" bestFit="1" customWidth="1"/>
    <col min="9990" max="9990" width="22.375" style="8" customWidth="1"/>
    <col min="9991" max="10240" width="9" style="8"/>
    <col min="10241" max="10241" width="8" style="8" customWidth="1"/>
    <col min="10242" max="10242" width="4.875" style="8" bestFit="1" customWidth="1"/>
    <col min="10243" max="10243" width="25.125" style="8" customWidth="1"/>
    <col min="10244" max="10244" width="36.75" style="8" bestFit="1" customWidth="1"/>
    <col min="10245" max="10245" width="8.375" style="8" bestFit="1" customWidth="1"/>
    <col min="10246" max="10246" width="22.375" style="8" customWidth="1"/>
    <col min="10247" max="10496" width="9" style="8"/>
    <col min="10497" max="10497" width="8" style="8" customWidth="1"/>
    <col min="10498" max="10498" width="4.875" style="8" bestFit="1" customWidth="1"/>
    <col min="10499" max="10499" width="25.125" style="8" customWidth="1"/>
    <col min="10500" max="10500" width="36.75" style="8" bestFit="1" customWidth="1"/>
    <col min="10501" max="10501" width="8.375" style="8" bestFit="1" customWidth="1"/>
    <col min="10502" max="10502" width="22.375" style="8" customWidth="1"/>
    <col min="10503" max="10752" width="9" style="8"/>
    <col min="10753" max="10753" width="8" style="8" customWidth="1"/>
    <col min="10754" max="10754" width="4.875" style="8" bestFit="1" customWidth="1"/>
    <col min="10755" max="10755" width="25.125" style="8" customWidth="1"/>
    <col min="10756" max="10756" width="36.75" style="8" bestFit="1" customWidth="1"/>
    <col min="10757" max="10757" width="8.375" style="8" bestFit="1" customWidth="1"/>
    <col min="10758" max="10758" width="22.375" style="8" customWidth="1"/>
    <col min="10759" max="11008" width="9" style="8"/>
    <col min="11009" max="11009" width="8" style="8" customWidth="1"/>
    <col min="11010" max="11010" width="4.875" style="8" bestFit="1" customWidth="1"/>
    <col min="11011" max="11011" width="25.125" style="8" customWidth="1"/>
    <col min="11012" max="11012" width="36.75" style="8" bestFit="1" customWidth="1"/>
    <col min="11013" max="11013" width="8.375" style="8" bestFit="1" customWidth="1"/>
    <col min="11014" max="11014" width="22.375" style="8" customWidth="1"/>
    <col min="11015" max="11264" width="9" style="8"/>
    <col min="11265" max="11265" width="8" style="8" customWidth="1"/>
    <col min="11266" max="11266" width="4.875" style="8" bestFit="1" customWidth="1"/>
    <col min="11267" max="11267" width="25.125" style="8" customWidth="1"/>
    <col min="11268" max="11268" width="36.75" style="8" bestFit="1" customWidth="1"/>
    <col min="11269" max="11269" width="8.375" style="8" bestFit="1" customWidth="1"/>
    <col min="11270" max="11270" width="22.375" style="8" customWidth="1"/>
    <col min="11271" max="11520" width="9" style="8"/>
    <col min="11521" max="11521" width="8" style="8" customWidth="1"/>
    <col min="11522" max="11522" width="4.875" style="8" bestFit="1" customWidth="1"/>
    <col min="11523" max="11523" width="25.125" style="8" customWidth="1"/>
    <col min="11524" max="11524" width="36.75" style="8" bestFit="1" customWidth="1"/>
    <col min="11525" max="11525" width="8.375" style="8" bestFit="1" customWidth="1"/>
    <col min="11526" max="11526" width="22.375" style="8" customWidth="1"/>
    <col min="11527" max="11776" width="9" style="8"/>
    <col min="11777" max="11777" width="8" style="8" customWidth="1"/>
    <col min="11778" max="11778" width="4.875" style="8" bestFit="1" customWidth="1"/>
    <col min="11779" max="11779" width="25.125" style="8" customWidth="1"/>
    <col min="11780" max="11780" width="36.75" style="8" bestFit="1" customWidth="1"/>
    <col min="11781" max="11781" width="8.375" style="8" bestFit="1" customWidth="1"/>
    <col min="11782" max="11782" width="22.375" style="8" customWidth="1"/>
    <col min="11783" max="12032" width="9" style="8"/>
    <col min="12033" max="12033" width="8" style="8" customWidth="1"/>
    <col min="12034" max="12034" width="4.875" style="8" bestFit="1" customWidth="1"/>
    <col min="12035" max="12035" width="25.125" style="8" customWidth="1"/>
    <col min="12036" max="12036" width="36.75" style="8" bestFit="1" customWidth="1"/>
    <col min="12037" max="12037" width="8.375" style="8" bestFit="1" customWidth="1"/>
    <col min="12038" max="12038" width="22.375" style="8" customWidth="1"/>
    <col min="12039" max="12288" width="9" style="8"/>
    <col min="12289" max="12289" width="8" style="8" customWidth="1"/>
    <col min="12290" max="12290" width="4.875" style="8" bestFit="1" customWidth="1"/>
    <col min="12291" max="12291" width="25.125" style="8" customWidth="1"/>
    <col min="12292" max="12292" width="36.75" style="8" bestFit="1" customWidth="1"/>
    <col min="12293" max="12293" width="8.375" style="8" bestFit="1" customWidth="1"/>
    <col min="12294" max="12294" width="22.375" style="8" customWidth="1"/>
    <col min="12295" max="12544" width="9" style="8"/>
    <col min="12545" max="12545" width="8" style="8" customWidth="1"/>
    <col min="12546" max="12546" width="4.875" style="8" bestFit="1" customWidth="1"/>
    <col min="12547" max="12547" width="25.125" style="8" customWidth="1"/>
    <col min="12548" max="12548" width="36.75" style="8" bestFit="1" customWidth="1"/>
    <col min="12549" max="12549" width="8.375" style="8" bestFit="1" customWidth="1"/>
    <col min="12550" max="12550" width="22.375" style="8" customWidth="1"/>
    <col min="12551" max="12800" width="9" style="8"/>
    <col min="12801" max="12801" width="8" style="8" customWidth="1"/>
    <col min="12802" max="12802" width="4.875" style="8" bestFit="1" customWidth="1"/>
    <col min="12803" max="12803" width="25.125" style="8" customWidth="1"/>
    <col min="12804" max="12804" width="36.75" style="8" bestFit="1" customWidth="1"/>
    <col min="12805" max="12805" width="8.375" style="8" bestFit="1" customWidth="1"/>
    <col min="12806" max="12806" width="22.375" style="8" customWidth="1"/>
    <col min="12807" max="13056" width="9" style="8"/>
    <col min="13057" max="13057" width="8" style="8" customWidth="1"/>
    <col min="13058" max="13058" width="4.875" style="8" bestFit="1" customWidth="1"/>
    <col min="13059" max="13059" width="25.125" style="8" customWidth="1"/>
    <col min="13060" max="13060" width="36.75" style="8" bestFit="1" customWidth="1"/>
    <col min="13061" max="13061" width="8.375" style="8" bestFit="1" customWidth="1"/>
    <col min="13062" max="13062" width="22.375" style="8" customWidth="1"/>
    <col min="13063" max="13312" width="9" style="8"/>
    <col min="13313" max="13313" width="8" style="8" customWidth="1"/>
    <col min="13314" max="13314" width="4.875" style="8" bestFit="1" customWidth="1"/>
    <col min="13315" max="13315" width="25.125" style="8" customWidth="1"/>
    <col min="13316" max="13316" width="36.75" style="8" bestFit="1" customWidth="1"/>
    <col min="13317" max="13317" width="8.375" style="8" bestFit="1" customWidth="1"/>
    <col min="13318" max="13318" width="22.375" style="8" customWidth="1"/>
    <col min="13319" max="13568" width="9" style="8"/>
    <col min="13569" max="13569" width="8" style="8" customWidth="1"/>
    <col min="13570" max="13570" width="4.875" style="8" bestFit="1" customWidth="1"/>
    <col min="13571" max="13571" width="25.125" style="8" customWidth="1"/>
    <col min="13572" max="13572" width="36.75" style="8" bestFit="1" customWidth="1"/>
    <col min="13573" max="13573" width="8.375" style="8" bestFit="1" customWidth="1"/>
    <col min="13574" max="13574" width="22.375" style="8" customWidth="1"/>
    <col min="13575" max="13824" width="9" style="8"/>
    <col min="13825" max="13825" width="8" style="8" customWidth="1"/>
    <col min="13826" max="13826" width="4.875" style="8" bestFit="1" customWidth="1"/>
    <col min="13827" max="13827" width="25.125" style="8" customWidth="1"/>
    <col min="13828" max="13828" width="36.75" style="8" bestFit="1" customWidth="1"/>
    <col min="13829" max="13829" width="8.375" style="8" bestFit="1" customWidth="1"/>
    <col min="13830" max="13830" width="22.375" style="8" customWidth="1"/>
    <col min="13831" max="14080" width="9" style="8"/>
    <col min="14081" max="14081" width="8" style="8" customWidth="1"/>
    <col min="14082" max="14082" width="4.875" style="8" bestFit="1" customWidth="1"/>
    <col min="14083" max="14083" width="25.125" style="8" customWidth="1"/>
    <col min="14084" max="14084" width="36.75" style="8" bestFit="1" customWidth="1"/>
    <col min="14085" max="14085" width="8.375" style="8" bestFit="1" customWidth="1"/>
    <col min="14086" max="14086" width="22.375" style="8" customWidth="1"/>
    <col min="14087" max="14336" width="9" style="8"/>
    <col min="14337" max="14337" width="8" style="8" customWidth="1"/>
    <col min="14338" max="14338" width="4.875" style="8" bestFit="1" customWidth="1"/>
    <col min="14339" max="14339" width="25.125" style="8" customWidth="1"/>
    <col min="14340" max="14340" width="36.75" style="8" bestFit="1" customWidth="1"/>
    <col min="14341" max="14341" width="8.375" style="8" bestFit="1" customWidth="1"/>
    <col min="14342" max="14342" width="22.375" style="8" customWidth="1"/>
    <col min="14343" max="14592" width="9" style="8"/>
    <col min="14593" max="14593" width="8" style="8" customWidth="1"/>
    <col min="14594" max="14594" width="4.875" style="8" bestFit="1" customWidth="1"/>
    <col min="14595" max="14595" width="25.125" style="8" customWidth="1"/>
    <col min="14596" max="14596" width="36.75" style="8" bestFit="1" customWidth="1"/>
    <col min="14597" max="14597" width="8.375" style="8" bestFit="1" customWidth="1"/>
    <col min="14598" max="14598" width="22.375" style="8" customWidth="1"/>
    <col min="14599" max="14848" width="9" style="8"/>
    <col min="14849" max="14849" width="8" style="8" customWidth="1"/>
    <col min="14850" max="14850" width="4.875" style="8" bestFit="1" customWidth="1"/>
    <col min="14851" max="14851" width="25.125" style="8" customWidth="1"/>
    <col min="14852" max="14852" width="36.75" style="8" bestFit="1" customWidth="1"/>
    <col min="14853" max="14853" width="8.375" style="8" bestFit="1" customWidth="1"/>
    <col min="14854" max="14854" width="22.375" style="8" customWidth="1"/>
    <col min="14855" max="15104" width="9" style="8"/>
    <col min="15105" max="15105" width="8" style="8" customWidth="1"/>
    <col min="15106" max="15106" width="4.875" style="8" bestFit="1" customWidth="1"/>
    <col min="15107" max="15107" width="25.125" style="8" customWidth="1"/>
    <col min="15108" max="15108" width="36.75" style="8" bestFit="1" customWidth="1"/>
    <col min="15109" max="15109" width="8.375" style="8" bestFit="1" customWidth="1"/>
    <col min="15110" max="15110" width="22.375" style="8" customWidth="1"/>
    <col min="15111" max="15360" width="9" style="8"/>
    <col min="15361" max="15361" width="8" style="8" customWidth="1"/>
    <col min="15362" max="15362" width="4.875" style="8" bestFit="1" customWidth="1"/>
    <col min="15363" max="15363" width="25.125" style="8" customWidth="1"/>
    <col min="15364" max="15364" width="36.75" style="8" bestFit="1" customWidth="1"/>
    <col min="15365" max="15365" width="8.375" style="8" bestFit="1" customWidth="1"/>
    <col min="15366" max="15366" width="22.375" style="8" customWidth="1"/>
    <col min="15367" max="15616" width="9" style="8"/>
    <col min="15617" max="15617" width="8" style="8" customWidth="1"/>
    <col min="15618" max="15618" width="4.875" style="8" bestFit="1" customWidth="1"/>
    <col min="15619" max="15619" width="25.125" style="8" customWidth="1"/>
    <col min="15620" max="15620" width="36.75" style="8" bestFit="1" customWidth="1"/>
    <col min="15621" max="15621" width="8.375" style="8" bestFit="1" customWidth="1"/>
    <col min="15622" max="15622" width="22.375" style="8" customWidth="1"/>
    <col min="15623" max="15872" width="9" style="8"/>
    <col min="15873" max="15873" width="8" style="8" customWidth="1"/>
    <col min="15874" max="15874" width="4.875" style="8" bestFit="1" customWidth="1"/>
    <col min="15875" max="15875" width="25.125" style="8" customWidth="1"/>
    <col min="15876" max="15876" width="36.75" style="8" bestFit="1" customWidth="1"/>
    <col min="15877" max="15877" width="8.375" style="8" bestFit="1" customWidth="1"/>
    <col min="15878" max="15878" width="22.375" style="8" customWidth="1"/>
    <col min="15879" max="16128" width="9" style="8"/>
    <col min="16129" max="16129" width="8" style="8" customWidth="1"/>
    <col min="16130" max="16130" width="4.875" style="8" bestFit="1" customWidth="1"/>
    <col min="16131" max="16131" width="25.125" style="8" customWidth="1"/>
    <col min="16132" max="16132" width="36.75" style="8" bestFit="1" customWidth="1"/>
    <col min="16133" max="16133" width="8.375" style="8" bestFit="1" customWidth="1"/>
    <col min="16134" max="16134" width="22.375" style="8" customWidth="1"/>
    <col min="16135" max="16384" width="9" style="8"/>
  </cols>
  <sheetData>
    <row r="2" spans="1:6">
      <c r="D2" s="3"/>
      <c r="F2" s="3" t="s">
        <v>1593</v>
      </c>
    </row>
    <row r="3" spans="1:6">
      <c r="A3" s="924" t="s">
        <v>1594</v>
      </c>
    </row>
    <row r="5" spans="1:6">
      <c r="B5" s="85" t="s">
        <v>1090</v>
      </c>
      <c r="C5" s="85" t="s">
        <v>1091</v>
      </c>
      <c r="D5" s="85" t="s">
        <v>1092</v>
      </c>
      <c r="E5" s="85" t="s">
        <v>1093</v>
      </c>
      <c r="F5" s="85" t="s">
        <v>1094</v>
      </c>
    </row>
    <row r="6" spans="1:6" ht="20.100000000000001" customHeight="1">
      <c r="B6" s="22">
        <v>1</v>
      </c>
      <c r="C6" s="741" t="s">
        <v>1595</v>
      </c>
      <c r="D6" s="741" t="s">
        <v>1587</v>
      </c>
      <c r="E6" s="925">
        <v>1</v>
      </c>
      <c r="F6" s="31"/>
    </row>
  </sheetData>
  <phoneticPr fontId="4"/>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15F16-8E1B-4C8F-91F7-D8D1E72CFA18}">
  <dimension ref="B2:Q32"/>
  <sheetViews>
    <sheetView zoomScale="70" zoomScaleNormal="70" workbookViewId="0">
      <pane xSplit="10" ySplit="8" topLeftCell="M9" activePane="bottomRight" state="frozen"/>
      <selection pane="topRight" activeCell="K1" sqref="K1"/>
      <selection pane="bottomLeft" activeCell="A9" sqref="A9"/>
      <selection pane="bottomRight" activeCell="E25" sqref="E25"/>
    </sheetView>
  </sheetViews>
  <sheetFormatPr defaultColWidth="12.75" defaultRowHeight="13.5"/>
  <cols>
    <col min="1" max="1" width="3.75" style="867" customWidth="1"/>
    <col min="2" max="2" width="14.5" style="869" bestFit="1" customWidth="1"/>
    <col min="3" max="4" width="9.625" style="867" bestFit="1" customWidth="1"/>
    <col min="5" max="5" width="64.25" style="869" customWidth="1"/>
    <col min="6" max="6" width="5.75" style="867" bestFit="1" customWidth="1"/>
    <col min="7" max="7" width="13.125" style="867" customWidth="1"/>
    <col min="8" max="8" width="13.125" style="867" bestFit="1" customWidth="1"/>
    <col min="9" max="9" width="15.625" style="870" customWidth="1"/>
    <col min="10" max="10" width="34.25" style="869" customWidth="1"/>
    <col min="11" max="11" width="24.5" style="869" customWidth="1"/>
    <col min="12" max="12" width="19.125" style="869" bestFit="1" customWidth="1"/>
    <col min="13" max="13" width="19.5" style="869" customWidth="1"/>
    <col min="14" max="14" width="20.75" style="867" bestFit="1" customWidth="1"/>
    <col min="15" max="15" width="18.875" style="870" customWidth="1"/>
    <col min="16" max="16" width="20.5" style="871" customWidth="1"/>
    <col min="17" max="17" width="22.375" style="872" customWidth="1"/>
    <col min="18" max="18" width="14.75" style="867" customWidth="1"/>
    <col min="19" max="256" width="12.75" style="867"/>
    <col min="257" max="257" width="3.75" style="867" customWidth="1"/>
    <col min="258" max="258" width="14.5" style="867" bestFit="1" customWidth="1"/>
    <col min="259" max="260" width="9.625" style="867" bestFit="1" customWidth="1"/>
    <col min="261" max="261" width="64.25" style="867" customWidth="1"/>
    <col min="262" max="262" width="5.75" style="867" bestFit="1" customWidth="1"/>
    <col min="263" max="263" width="13.125" style="867" customWidth="1"/>
    <col min="264" max="264" width="13.125" style="867" bestFit="1" customWidth="1"/>
    <col min="265" max="265" width="15.625" style="867" customWidth="1"/>
    <col min="266" max="266" width="34.25" style="867" customWidth="1"/>
    <col min="267" max="267" width="24.5" style="867" customWidth="1"/>
    <col min="268" max="268" width="19.125" style="867" bestFit="1" customWidth="1"/>
    <col min="269" max="269" width="19.5" style="867" customWidth="1"/>
    <col min="270" max="270" width="20.75" style="867" bestFit="1" customWidth="1"/>
    <col min="271" max="271" width="18.875" style="867" customWidth="1"/>
    <col min="272" max="272" width="20.5" style="867" customWidth="1"/>
    <col min="273" max="273" width="22.375" style="867" customWidth="1"/>
    <col min="274" max="274" width="14.75" style="867" customWidth="1"/>
    <col min="275" max="512" width="12.75" style="867"/>
    <col min="513" max="513" width="3.75" style="867" customWidth="1"/>
    <col min="514" max="514" width="14.5" style="867" bestFit="1" customWidth="1"/>
    <col min="515" max="516" width="9.625" style="867" bestFit="1" customWidth="1"/>
    <col min="517" max="517" width="64.25" style="867" customWidth="1"/>
    <col min="518" max="518" width="5.75" style="867" bestFit="1" customWidth="1"/>
    <col min="519" max="519" width="13.125" style="867" customWidth="1"/>
    <col min="520" max="520" width="13.125" style="867" bestFit="1" customWidth="1"/>
    <col min="521" max="521" width="15.625" style="867" customWidth="1"/>
    <col min="522" max="522" width="34.25" style="867" customWidth="1"/>
    <col min="523" max="523" width="24.5" style="867" customWidth="1"/>
    <col min="524" max="524" width="19.125" style="867" bestFit="1" customWidth="1"/>
    <col min="525" max="525" width="19.5" style="867" customWidth="1"/>
    <col min="526" max="526" width="20.75" style="867" bestFit="1" customWidth="1"/>
    <col min="527" max="527" width="18.875" style="867" customWidth="1"/>
    <col min="528" max="528" width="20.5" style="867" customWidth="1"/>
    <col min="529" max="529" width="22.375" style="867" customWidth="1"/>
    <col min="530" max="530" width="14.75" style="867" customWidth="1"/>
    <col min="531" max="768" width="12.75" style="867"/>
    <col min="769" max="769" width="3.75" style="867" customWidth="1"/>
    <col min="770" max="770" width="14.5" style="867" bestFit="1" customWidth="1"/>
    <col min="771" max="772" width="9.625" style="867" bestFit="1" customWidth="1"/>
    <col min="773" max="773" width="64.25" style="867" customWidth="1"/>
    <col min="774" max="774" width="5.75" style="867" bestFit="1" customWidth="1"/>
    <col min="775" max="775" width="13.125" style="867" customWidth="1"/>
    <col min="776" max="776" width="13.125" style="867" bestFit="1" customWidth="1"/>
    <col min="777" max="777" width="15.625" style="867" customWidth="1"/>
    <col min="778" max="778" width="34.25" style="867" customWidth="1"/>
    <col min="779" max="779" width="24.5" style="867" customWidth="1"/>
    <col min="780" max="780" width="19.125" style="867" bestFit="1" customWidth="1"/>
    <col min="781" max="781" width="19.5" style="867" customWidth="1"/>
    <col min="782" max="782" width="20.75" style="867" bestFit="1" customWidth="1"/>
    <col min="783" max="783" width="18.875" style="867" customWidth="1"/>
    <col min="784" max="784" width="20.5" style="867" customWidth="1"/>
    <col min="785" max="785" width="22.375" style="867" customWidth="1"/>
    <col min="786" max="786" width="14.75" style="867" customWidth="1"/>
    <col min="787" max="1024" width="12.75" style="867"/>
    <col min="1025" max="1025" width="3.75" style="867" customWidth="1"/>
    <col min="1026" max="1026" width="14.5" style="867" bestFit="1" customWidth="1"/>
    <col min="1027" max="1028" width="9.625" style="867" bestFit="1" customWidth="1"/>
    <col min="1029" max="1029" width="64.25" style="867" customWidth="1"/>
    <col min="1030" max="1030" width="5.75" style="867" bestFit="1" customWidth="1"/>
    <col min="1031" max="1031" width="13.125" style="867" customWidth="1"/>
    <col min="1032" max="1032" width="13.125" style="867" bestFit="1" customWidth="1"/>
    <col min="1033" max="1033" width="15.625" style="867" customWidth="1"/>
    <col min="1034" max="1034" width="34.25" style="867" customWidth="1"/>
    <col min="1035" max="1035" width="24.5" style="867" customWidth="1"/>
    <col min="1036" max="1036" width="19.125" style="867" bestFit="1" customWidth="1"/>
    <col min="1037" max="1037" width="19.5" style="867" customWidth="1"/>
    <col min="1038" max="1038" width="20.75" style="867" bestFit="1" customWidth="1"/>
    <col min="1039" max="1039" width="18.875" style="867" customWidth="1"/>
    <col min="1040" max="1040" width="20.5" style="867" customWidth="1"/>
    <col min="1041" max="1041" width="22.375" style="867" customWidth="1"/>
    <col min="1042" max="1042" width="14.75" style="867" customWidth="1"/>
    <col min="1043" max="1280" width="12.75" style="867"/>
    <col min="1281" max="1281" width="3.75" style="867" customWidth="1"/>
    <col min="1282" max="1282" width="14.5" style="867" bestFit="1" customWidth="1"/>
    <col min="1283" max="1284" width="9.625" style="867" bestFit="1" customWidth="1"/>
    <col min="1285" max="1285" width="64.25" style="867" customWidth="1"/>
    <col min="1286" max="1286" width="5.75" style="867" bestFit="1" customWidth="1"/>
    <col min="1287" max="1287" width="13.125" style="867" customWidth="1"/>
    <col min="1288" max="1288" width="13.125" style="867" bestFit="1" customWidth="1"/>
    <col min="1289" max="1289" width="15.625" style="867" customWidth="1"/>
    <col min="1290" max="1290" width="34.25" style="867" customWidth="1"/>
    <col min="1291" max="1291" width="24.5" style="867" customWidth="1"/>
    <col min="1292" max="1292" width="19.125" style="867" bestFit="1" customWidth="1"/>
    <col min="1293" max="1293" width="19.5" style="867" customWidth="1"/>
    <col min="1294" max="1294" width="20.75" style="867" bestFit="1" customWidth="1"/>
    <col min="1295" max="1295" width="18.875" style="867" customWidth="1"/>
    <col min="1296" max="1296" width="20.5" style="867" customWidth="1"/>
    <col min="1297" max="1297" width="22.375" style="867" customWidth="1"/>
    <col min="1298" max="1298" width="14.75" style="867" customWidth="1"/>
    <col min="1299" max="1536" width="12.75" style="867"/>
    <col min="1537" max="1537" width="3.75" style="867" customWidth="1"/>
    <col min="1538" max="1538" width="14.5" style="867" bestFit="1" customWidth="1"/>
    <col min="1539" max="1540" width="9.625" style="867" bestFit="1" customWidth="1"/>
    <col min="1541" max="1541" width="64.25" style="867" customWidth="1"/>
    <col min="1542" max="1542" width="5.75" style="867" bestFit="1" customWidth="1"/>
    <col min="1543" max="1543" width="13.125" style="867" customWidth="1"/>
    <col min="1544" max="1544" width="13.125" style="867" bestFit="1" customWidth="1"/>
    <col min="1545" max="1545" width="15.625" style="867" customWidth="1"/>
    <col min="1546" max="1546" width="34.25" style="867" customWidth="1"/>
    <col min="1547" max="1547" width="24.5" style="867" customWidth="1"/>
    <col min="1548" max="1548" width="19.125" style="867" bestFit="1" customWidth="1"/>
    <col min="1549" max="1549" width="19.5" style="867" customWidth="1"/>
    <col min="1550" max="1550" width="20.75" style="867" bestFit="1" customWidth="1"/>
    <col min="1551" max="1551" width="18.875" style="867" customWidth="1"/>
    <col min="1552" max="1552" width="20.5" style="867" customWidth="1"/>
    <col min="1553" max="1553" width="22.375" style="867" customWidth="1"/>
    <col min="1554" max="1554" width="14.75" style="867" customWidth="1"/>
    <col min="1555" max="1792" width="12.75" style="867"/>
    <col min="1793" max="1793" width="3.75" style="867" customWidth="1"/>
    <col min="1794" max="1794" width="14.5" style="867" bestFit="1" customWidth="1"/>
    <col min="1795" max="1796" width="9.625" style="867" bestFit="1" customWidth="1"/>
    <col min="1797" max="1797" width="64.25" style="867" customWidth="1"/>
    <col min="1798" max="1798" width="5.75" style="867" bestFit="1" customWidth="1"/>
    <col min="1799" max="1799" width="13.125" style="867" customWidth="1"/>
    <col min="1800" max="1800" width="13.125" style="867" bestFit="1" customWidth="1"/>
    <col min="1801" max="1801" width="15.625" style="867" customWidth="1"/>
    <col min="1802" max="1802" width="34.25" style="867" customWidth="1"/>
    <col min="1803" max="1803" width="24.5" style="867" customWidth="1"/>
    <col min="1804" max="1804" width="19.125" style="867" bestFit="1" customWidth="1"/>
    <col min="1805" max="1805" width="19.5" style="867" customWidth="1"/>
    <col min="1806" max="1806" width="20.75" style="867" bestFit="1" customWidth="1"/>
    <col min="1807" max="1807" width="18.875" style="867" customWidth="1"/>
    <col min="1808" max="1808" width="20.5" style="867" customWidth="1"/>
    <col min="1809" max="1809" width="22.375" style="867" customWidth="1"/>
    <col min="1810" max="1810" width="14.75" style="867" customWidth="1"/>
    <col min="1811" max="2048" width="12.75" style="867"/>
    <col min="2049" max="2049" width="3.75" style="867" customWidth="1"/>
    <col min="2050" max="2050" width="14.5" style="867" bestFit="1" customWidth="1"/>
    <col min="2051" max="2052" width="9.625" style="867" bestFit="1" customWidth="1"/>
    <col min="2053" max="2053" width="64.25" style="867" customWidth="1"/>
    <col min="2054" max="2054" width="5.75" style="867" bestFit="1" customWidth="1"/>
    <col min="2055" max="2055" width="13.125" style="867" customWidth="1"/>
    <col min="2056" max="2056" width="13.125" style="867" bestFit="1" customWidth="1"/>
    <col min="2057" max="2057" width="15.625" style="867" customWidth="1"/>
    <col min="2058" max="2058" width="34.25" style="867" customWidth="1"/>
    <col min="2059" max="2059" width="24.5" style="867" customWidth="1"/>
    <col min="2060" max="2060" width="19.125" style="867" bestFit="1" customWidth="1"/>
    <col min="2061" max="2061" width="19.5" style="867" customWidth="1"/>
    <col min="2062" max="2062" width="20.75" style="867" bestFit="1" customWidth="1"/>
    <col min="2063" max="2063" width="18.875" style="867" customWidth="1"/>
    <col min="2064" max="2064" width="20.5" style="867" customWidth="1"/>
    <col min="2065" max="2065" width="22.375" style="867" customWidth="1"/>
    <col min="2066" max="2066" width="14.75" style="867" customWidth="1"/>
    <col min="2067" max="2304" width="12.75" style="867"/>
    <col min="2305" max="2305" width="3.75" style="867" customWidth="1"/>
    <col min="2306" max="2306" width="14.5" style="867" bestFit="1" customWidth="1"/>
    <col min="2307" max="2308" width="9.625" style="867" bestFit="1" customWidth="1"/>
    <col min="2309" max="2309" width="64.25" style="867" customWidth="1"/>
    <col min="2310" max="2310" width="5.75" style="867" bestFit="1" customWidth="1"/>
    <col min="2311" max="2311" width="13.125" style="867" customWidth="1"/>
    <col min="2312" max="2312" width="13.125" style="867" bestFit="1" customWidth="1"/>
    <col min="2313" max="2313" width="15.625" style="867" customWidth="1"/>
    <col min="2314" max="2314" width="34.25" style="867" customWidth="1"/>
    <col min="2315" max="2315" width="24.5" style="867" customWidth="1"/>
    <col min="2316" max="2316" width="19.125" style="867" bestFit="1" customWidth="1"/>
    <col min="2317" max="2317" width="19.5" style="867" customWidth="1"/>
    <col min="2318" max="2318" width="20.75" style="867" bestFit="1" customWidth="1"/>
    <col min="2319" max="2319" width="18.875" style="867" customWidth="1"/>
    <col min="2320" max="2320" width="20.5" style="867" customWidth="1"/>
    <col min="2321" max="2321" width="22.375" style="867" customWidth="1"/>
    <col min="2322" max="2322" width="14.75" style="867" customWidth="1"/>
    <col min="2323" max="2560" width="12.75" style="867"/>
    <col min="2561" max="2561" width="3.75" style="867" customWidth="1"/>
    <col min="2562" max="2562" width="14.5" style="867" bestFit="1" customWidth="1"/>
    <col min="2563" max="2564" width="9.625" style="867" bestFit="1" customWidth="1"/>
    <col min="2565" max="2565" width="64.25" style="867" customWidth="1"/>
    <col min="2566" max="2566" width="5.75" style="867" bestFit="1" customWidth="1"/>
    <col min="2567" max="2567" width="13.125" style="867" customWidth="1"/>
    <col min="2568" max="2568" width="13.125" style="867" bestFit="1" customWidth="1"/>
    <col min="2569" max="2569" width="15.625" style="867" customWidth="1"/>
    <col min="2570" max="2570" width="34.25" style="867" customWidth="1"/>
    <col min="2571" max="2571" width="24.5" style="867" customWidth="1"/>
    <col min="2572" max="2572" width="19.125" style="867" bestFit="1" customWidth="1"/>
    <col min="2573" max="2573" width="19.5" style="867" customWidth="1"/>
    <col min="2574" max="2574" width="20.75" style="867" bestFit="1" customWidth="1"/>
    <col min="2575" max="2575" width="18.875" style="867" customWidth="1"/>
    <col min="2576" max="2576" width="20.5" style="867" customWidth="1"/>
    <col min="2577" max="2577" width="22.375" style="867" customWidth="1"/>
    <col min="2578" max="2578" width="14.75" style="867" customWidth="1"/>
    <col min="2579" max="2816" width="12.75" style="867"/>
    <col min="2817" max="2817" width="3.75" style="867" customWidth="1"/>
    <col min="2818" max="2818" width="14.5" style="867" bestFit="1" customWidth="1"/>
    <col min="2819" max="2820" width="9.625" style="867" bestFit="1" customWidth="1"/>
    <col min="2821" max="2821" width="64.25" style="867" customWidth="1"/>
    <col min="2822" max="2822" width="5.75" style="867" bestFit="1" customWidth="1"/>
    <col min="2823" max="2823" width="13.125" style="867" customWidth="1"/>
    <col min="2824" max="2824" width="13.125" style="867" bestFit="1" customWidth="1"/>
    <col min="2825" max="2825" width="15.625" style="867" customWidth="1"/>
    <col min="2826" max="2826" width="34.25" style="867" customWidth="1"/>
    <col min="2827" max="2827" width="24.5" style="867" customWidth="1"/>
    <col min="2828" max="2828" width="19.125" style="867" bestFit="1" customWidth="1"/>
    <col min="2829" max="2829" width="19.5" style="867" customWidth="1"/>
    <col min="2830" max="2830" width="20.75" style="867" bestFit="1" customWidth="1"/>
    <col min="2831" max="2831" width="18.875" style="867" customWidth="1"/>
    <col min="2832" max="2832" width="20.5" style="867" customWidth="1"/>
    <col min="2833" max="2833" width="22.375" style="867" customWidth="1"/>
    <col min="2834" max="2834" width="14.75" style="867" customWidth="1"/>
    <col min="2835" max="3072" width="12.75" style="867"/>
    <col min="3073" max="3073" width="3.75" style="867" customWidth="1"/>
    <col min="3074" max="3074" width="14.5" style="867" bestFit="1" customWidth="1"/>
    <col min="3075" max="3076" width="9.625" style="867" bestFit="1" customWidth="1"/>
    <col min="3077" max="3077" width="64.25" style="867" customWidth="1"/>
    <col min="3078" max="3078" width="5.75" style="867" bestFit="1" customWidth="1"/>
    <col min="3079" max="3079" width="13.125" style="867" customWidth="1"/>
    <col min="3080" max="3080" width="13.125" style="867" bestFit="1" customWidth="1"/>
    <col min="3081" max="3081" width="15.625" style="867" customWidth="1"/>
    <col min="3082" max="3082" width="34.25" style="867" customWidth="1"/>
    <col min="3083" max="3083" width="24.5" style="867" customWidth="1"/>
    <col min="3084" max="3084" width="19.125" style="867" bestFit="1" customWidth="1"/>
    <col min="3085" max="3085" width="19.5" style="867" customWidth="1"/>
    <col min="3086" max="3086" width="20.75" style="867" bestFit="1" customWidth="1"/>
    <col min="3087" max="3087" width="18.875" style="867" customWidth="1"/>
    <col min="3088" max="3088" width="20.5" style="867" customWidth="1"/>
    <col min="3089" max="3089" width="22.375" style="867" customWidth="1"/>
    <col min="3090" max="3090" width="14.75" style="867" customWidth="1"/>
    <col min="3091" max="3328" width="12.75" style="867"/>
    <col min="3329" max="3329" width="3.75" style="867" customWidth="1"/>
    <col min="3330" max="3330" width="14.5" style="867" bestFit="1" customWidth="1"/>
    <col min="3331" max="3332" width="9.625" style="867" bestFit="1" customWidth="1"/>
    <col min="3333" max="3333" width="64.25" style="867" customWidth="1"/>
    <col min="3334" max="3334" width="5.75" style="867" bestFit="1" customWidth="1"/>
    <col min="3335" max="3335" width="13.125" style="867" customWidth="1"/>
    <col min="3336" max="3336" width="13.125" style="867" bestFit="1" customWidth="1"/>
    <col min="3337" max="3337" width="15.625" style="867" customWidth="1"/>
    <col min="3338" max="3338" width="34.25" style="867" customWidth="1"/>
    <col min="3339" max="3339" width="24.5" style="867" customWidth="1"/>
    <col min="3340" max="3340" width="19.125" style="867" bestFit="1" customWidth="1"/>
    <col min="3341" max="3341" width="19.5" style="867" customWidth="1"/>
    <col min="3342" max="3342" width="20.75" style="867" bestFit="1" customWidth="1"/>
    <col min="3343" max="3343" width="18.875" style="867" customWidth="1"/>
    <col min="3344" max="3344" width="20.5" style="867" customWidth="1"/>
    <col min="3345" max="3345" width="22.375" style="867" customWidth="1"/>
    <col min="3346" max="3346" width="14.75" style="867" customWidth="1"/>
    <col min="3347" max="3584" width="12.75" style="867"/>
    <col min="3585" max="3585" width="3.75" style="867" customWidth="1"/>
    <col min="3586" max="3586" width="14.5" style="867" bestFit="1" customWidth="1"/>
    <col min="3587" max="3588" width="9.625" style="867" bestFit="1" customWidth="1"/>
    <col min="3589" max="3589" width="64.25" style="867" customWidth="1"/>
    <col min="3590" max="3590" width="5.75" style="867" bestFit="1" customWidth="1"/>
    <col min="3591" max="3591" width="13.125" style="867" customWidth="1"/>
    <col min="3592" max="3592" width="13.125" style="867" bestFit="1" customWidth="1"/>
    <col min="3593" max="3593" width="15.625" style="867" customWidth="1"/>
    <col min="3594" max="3594" width="34.25" style="867" customWidth="1"/>
    <col min="3595" max="3595" width="24.5" style="867" customWidth="1"/>
    <col min="3596" max="3596" width="19.125" style="867" bestFit="1" customWidth="1"/>
    <col min="3597" max="3597" width="19.5" style="867" customWidth="1"/>
    <col min="3598" max="3598" width="20.75" style="867" bestFit="1" customWidth="1"/>
    <col min="3599" max="3599" width="18.875" style="867" customWidth="1"/>
    <col min="3600" max="3600" width="20.5" style="867" customWidth="1"/>
    <col min="3601" max="3601" width="22.375" style="867" customWidth="1"/>
    <col min="3602" max="3602" width="14.75" style="867" customWidth="1"/>
    <col min="3603" max="3840" width="12.75" style="867"/>
    <col min="3841" max="3841" width="3.75" style="867" customWidth="1"/>
    <col min="3842" max="3842" width="14.5" style="867" bestFit="1" customWidth="1"/>
    <col min="3843" max="3844" width="9.625" style="867" bestFit="1" customWidth="1"/>
    <col min="3845" max="3845" width="64.25" style="867" customWidth="1"/>
    <col min="3846" max="3846" width="5.75" style="867" bestFit="1" customWidth="1"/>
    <col min="3847" max="3847" width="13.125" style="867" customWidth="1"/>
    <col min="3848" max="3848" width="13.125" style="867" bestFit="1" customWidth="1"/>
    <col min="3849" max="3849" width="15.625" style="867" customWidth="1"/>
    <col min="3850" max="3850" width="34.25" style="867" customWidth="1"/>
    <col min="3851" max="3851" width="24.5" style="867" customWidth="1"/>
    <col min="3852" max="3852" width="19.125" style="867" bestFit="1" customWidth="1"/>
    <col min="3853" max="3853" width="19.5" style="867" customWidth="1"/>
    <col min="3854" max="3854" width="20.75" style="867" bestFit="1" customWidth="1"/>
    <col min="3855" max="3855" width="18.875" style="867" customWidth="1"/>
    <col min="3856" max="3856" width="20.5" style="867" customWidth="1"/>
    <col min="3857" max="3857" width="22.375" style="867" customWidth="1"/>
    <col min="3858" max="3858" width="14.75" style="867" customWidth="1"/>
    <col min="3859" max="4096" width="12.75" style="867"/>
    <col min="4097" max="4097" width="3.75" style="867" customWidth="1"/>
    <col min="4098" max="4098" width="14.5" style="867" bestFit="1" customWidth="1"/>
    <col min="4099" max="4100" width="9.625" style="867" bestFit="1" customWidth="1"/>
    <col min="4101" max="4101" width="64.25" style="867" customWidth="1"/>
    <col min="4102" max="4102" width="5.75" style="867" bestFit="1" customWidth="1"/>
    <col min="4103" max="4103" width="13.125" style="867" customWidth="1"/>
    <col min="4104" max="4104" width="13.125" style="867" bestFit="1" customWidth="1"/>
    <col min="4105" max="4105" width="15.625" style="867" customWidth="1"/>
    <col min="4106" max="4106" width="34.25" style="867" customWidth="1"/>
    <col min="4107" max="4107" width="24.5" style="867" customWidth="1"/>
    <col min="4108" max="4108" width="19.125" style="867" bestFit="1" customWidth="1"/>
    <col min="4109" max="4109" width="19.5" style="867" customWidth="1"/>
    <col min="4110" max="4110" width="20.75" style="867" bestFit="1" customWidth="1"/>
    <col min="4111" max="4111" width="18.875" style="867" customWidth="1"/>
    <col min="4112" max="4112" width="20.5" style="867" customWidth="1"/>
    <col min="4113" max="4113" width="22.375" style="867" customWidth="1"/>
    <col min="4114" max="4114" width="14.75" style="867" customWidth="1"/>
    <col min="4115" max="4352" width="12.75" style="867"/>
    <col min="4353" max="4353" width="3.75" style="867" customWidth="1"/>
    <col min="4354" max="4354" width="14.5" style="867" bestFit="1" customWidth="1"/>
    <col min="4355" max="4356" width="9.625" style="867" bestFit="1" customWidth="1"/>
    <col min="4357" max="4357" width="64.25" style="867" customWidth="1"/>
    <col min="4358" max="4358" width="5.75" style="867" bestFit="1" customWidth="1"/>
    <col min="4359" max="4359" width="13.125" style="867" customWidth="1"/>
    <col min="4360" max="4360" width="13.125" style="867" bestFit="1" customWidth="1"/>
    <col min="4361" max="4361" width="15.625" style="867" customWidth="1"/>
    <col min="4362" max="4362" width="34.25" style="867" customWidth="1"/>
    <col min="4363" max="4363" width="24.5" style="867" customWidth="1"/>
    <col min="4364" max="4364" width="19.125" style="867" bestFit="1" customWidth="1"/>
    <col min="4365" max="4365" width="19.5" style="867" customWidth="1"/>
    <col min="4366" max="4366" width="20.75" style="867" bestFit="1" customWidth="1"/>
    <col min="4367" max="4367" width="18.875" style="867" customWidth="1"/>
    <col min="4368" max="4368" width="20.5" style="867" customWidth="1"/>
    <col min="4369" max="4369" width="22.375" style="867" customWidth="1"/>
    <col min="4370" max="4370" width="14.75" style="867" customWidth="1"/>
    <col min="4371" max="4608" width="12.75" style="867"/>
    <col min="4609" max="4609" width="3.75" style="867" customWidth="1"/>
    <col min="4610" max="4610" width="14.5" style="867" bestFit="1" customWidth="1"/>
    <col min="4611" max="4612" width="9.625" style="867" bestFit="1" customWidth="1"/>
    <col min="4613" max="4613" width="64.25" style="867" customWidth="1"/>
    <col min="4614" max="4614" width="5.75" style="867" bestFit="1" customWidth="1"/>
    <col min="4615" max="4615" width="13.125" style="867" customWidth="1"/>
    <col min="4616" max="4616" width="13.125" style="867" bestFit="1" customWidth="1"/>
    <col min="4617" max="4617" width="15.625" style="867" customWidth="1"/>
    <col min="4618" max="4618" width="34.25" style="867" customWidth="1"/>
    <col min="4619" max="4619" width="24.5" style="867" customWidth="1"/>
    <col min="4620" max="4620" width="19.125" style="867" bestFit="1" customWidth="1"/>
    <col min="4621" max="4621" width="19.5" style="867" customWidth="1"/>
    <col min="4622" max="4622" width="20.75" style="867" bestFit="1" customWidth="1"/>
    <col min="4623" max="4623" width="18.875" style="867" customWidth="1"/>
    <col min="4624" max="4624" width="20.5" style="867" customWidth="1"/>
    <col min="4625" max="4625" width="22.375" style="867" customWidth="1"/>
    <col min="4626" max="4626" width="14.75" style="867" customWidth="1"/>
    <col min="4627" max="4864" width="12.75" style="867"/>
    <col min="4865" max="4865" width="3.75" style="867" customWidth="1"/>
    <col min="4866" max="4866" width="14.5" style="867" bestFit="1" customWidth="1"/>
    <col min="4867" max="4868" width="9.625" style="867" bestFit="1" customWidth="1"/>
    <col min="4869" max="4869" width="64.25" style="867" customWidth="1"/>
    <col min="4870" max="4870" width="5.75" style="867" bestFit="1" customWidth="1"/>
    <col min="4871" max="4871" width="13.125" style="867" customWidth="1"/>
    <col min="4872" max="4872" width="13.125" style="867" bestFit="1" customWidth="1"/>
    <col min="4873" max="4873" width="15.625" style="867" customWidth="1"/>
    <col min="4874" max="4874" width="34.25" style="867" customWidth="1"/>
    <col min="4875" max="4875" width="24.5" style="867" customWidth="1"/>
    <col min="4876" max="4876" width="19.125" style="867" bestFit="1" customWidth="1"/>
    <col min="4877" max="4877" width="19.5" style="867" customWidth="1"/>
    <col min="4878" max="4878" width="20.75" style="867" bestFit="1" customWidth="1"/>
    <col min="4879" max="4879" width="18.875" style="867" customWidth="1"/>
    <col min="4880" max="4880" width="20.5" style="867" customWidth="1"/>
    <col min="4881" max="4881" width="22.375" style="867" customWidth="1"/>
    <col min="4882" max="4882" width="14.75" style="867" customWidth="1"/>
    <col min="4883" max="5120" width="12.75" style="867"/>
    <col min="5121" max="5121" width="3.75" style="867" customWidth="1"/>
    <col min="5122" max="5122" width="14.5" style="867" bestFit="1" customWidth="1"/>
    <col min="5123" max="5124" width="9.625" style="867" bestFit="1" customWidth="1"/>
    <col min="5125" max="5125" width="64.25" style="867" customWidth="1"/>
    <col min="5126" max="5126" width="5.75" style="867" bestFit="1" customWidth="1"/>
    <col min="5127" max="5127" width="13.125" style="867" customWidth="1"/>
    <col min="5128" max="5128" width="13.125" style="867" bestFit="1" customWidth="1"/>
    <col min="5129" max="5129" width="15.625" style="867" customWidth="1"/>
    <col min="5130" max="5130" width="34.25" style="867" customWidth="1"/>
    <col min="5131" max="5131" width="24.5" style="867" customWidth="1"/>
    <col min="5132" max="5132" width="19.125" style="867" bestFit="1" customWidth="1"/>
    <col min="5133" max="5133" width="19.5" style="867" customWidth="1"/>
    <col min="5134" max="5134" width="20.75" style="867" bestFit="1" customWidth="1"/>
    <col min="5135" max="5135" width="18.875" style="867" customWidth="1"/>
    <col min="5136" max="5136" width="20.5" style="867" customWidth="1"/>
    <col min="5137" max="5137" width="22.375" style="867" customWidth="1"/>
    <col min="5138" max="5138" width="14.75" style="867" customWidth="1"/>
    <col min="5139" max="5376" width="12.75" style="867"/>
    <col min="5377" max="5377" width="3.75" style="867" customWidth="1"/>
    <col min="5378" max="5378" width="14.5" style="867" bestFit="1" customWidth="1"/>
    <col min="5379" max="5380" width="9.625" style="867" bestFit="1" customWidth="1"/>
    <col min="5381" max="5381" width="64.25" style="867" customWidth="1"/>
    <col min="5382" max="5382" width="5.75" style="867" bestFit="1" customWidth="1"/>
    <col min="5383" max="5383" width="13.125" style="867" customWidth="1"/>
    <col min="5384" max="5384" width="13.125" style="867" bestFit="1" customWidth="1"/>
    <col min="5385" max="5385" width="15.625" style="867" customWidth="1"/>
    <col min="5386" max="5386" width="34.25" style="867" customWidth="1"/>
    <col min="5387" max="5387" width="24.5" style="867" customWidth="1"/>
    <col min="5388" max="5388" width="19.125" style="867" bestFit="1" customWidth="1"/>
    <col min="5389" max="5389" width="19.5" style="867" customWidth="1"/>
    <col min="5390" max="5390" width="20.75" style="867" bestFit="1" customWidth="1"/>
    <col min="5391" max="5391" width="18.875" style="867" customWidth="1"/>
    <col min="5392" max="5392" width="20.5" style="867" customWidth="1"/>
    <col min="5393" max="5393" width="22.375" style="867" customWidth="1"/>
    <col min="5394" max="5394" width="14.75" style="867" customWidth="1"/>
    <col min="5395" max="5632" width="12.75" style="867"/>
    <col min="5633" max="5633" width="3.75" style="867" customWidth="1"/>
    <col min="5634" max="5634" width="14.5" style="867" bestFit="1" customWidth="1"/>
    <col min="5635" max="5636" width="9.625" style="867" bestFit="1" customWidth="1"/>
    <col min="5637" max="5637" width="64.25" style="867" customWidth="1"/>
    <col min="5638" max="5638" width="5.75" style="867" bestFit="1" customWidth="1"/>
    <col min="5639" max="5639" width="13.125" style="867" customWidth="1"/>
    <col min="5640" max="5640" width="13.125" style="867" bestFit="1" customWidth="1"/>
    <col min="5641" max="5641" width="15.625" style="867" customWidth="1"/>
    <col min="5642" max="5642" width="34.25" style="867" customWidth="1"/>
    <col min="5643" max="5643" width="24.5" style="867" customWidth="1"/>
    <col min="5644" max="5644" width="19.125" style="867" bestFit="1" customWidth="1"/>
    <col min="5645" max="5645" width="19.5" style="867" customWidth="1"/>
    <col min="5646" max="5646" width="20.75" style="867" bestFit="1" customWidth="1"/>
    <col min="5647" max="5647" width="18.875" style="867" customWidth="1"/>
    <col min="5648" max="5648" width="20.5" style="867" customWidth="1"/>
    <col min="5649" max="5649" width="22.375" style="867" customWidth="1"/>
    <col min="5650" max="5650" width="14.75" style="867" customWidth="1"/>
    <col min="5651" max="5888" width="12.75" style="867"/>
    <col min="5889" max="5889" width="3.75" style="867" customWidth="1"/>
    <col min="5890" max="5890" width="14.5" style="867" bestFit="1" customWidth="1"/>
    <col min="5891" max="5892" width="9.625" style="867" bestFit="1" customWidth="1"/>
    <col min="5893" max="5893" width="64.25" style="867" customWidth="1"/>
    <col min="5894" max="5894" width="5.75" style="867" bestFit="1" customWidth="1"/>
    <col min="5895" max="5895" width="13.125" style="867" customWidth="1"/>
    <col min="5896" max="5896" width="13.125" style="867" bestFit="1" customWidth="1"/>
    <col min="5897" max="5897" width="15.625" style="867" customWidth="1"/>
    <col min="5898" max="5898" width="34.25" style="867" customWidth="1"/>
    <col min="5899" max="5899" width="24.5" style="867" customWidth="1"/>
    <col min="5900" max="5900" width="19.125" style="867" bestFit="1" customWidth="1"/>
    <col min="5901" max="5901" width="19.5" style="867" customWidth="1"/>
    <col min="5902" max="5902" width="20.75" style="867" bestFit="1" customWidth="1"/>
    <col min="5903" max="5903" width="18.875" style="867" customWidth="1"/>
    <col min="5904" max="5904" width="20.5" style="867" customWidth="1"/>
    <col min="5905" max="5905" width="22.375" style="867" customWidth="1"/>
    <col min="5906" max="5906" width="14.75" style="867" customWidth="1"/>
    <col min="5907" max="6144" width="12.75" style="867"/>
    <col min="6145" max="6145" width="3.75" style="867" customWidth="1"/>
    <col min="6146" max="6146" width="14.5" style="867" bestFit="1" customWidth="1"/>
    <col min="6147" max="6148" width="9.625" style="867" bestFit="1" customWidth="1"/>
    <col min="6149" max="6149" width="64.25" style="867" customWidth="1"/>
    <col min="6150" max="6150" width="5.75" style="867" bestFit="1" customWidth="1"/>
    <col min="6151" max="6151" width="13.125" style="867" customWidth="1"/>
    <col min="6152" max="6152" width="13.125" style="867" bestFit="1" customWidth="1"/>
    <col min="6153" max="6153" width="15.625" style="867" customWidth="1"/>
    <col min="6154" max="6154" width="34.25" style="867" customWidth="1"/>
    <col min="6155" max="6155" width="24.5" style="867" customWidth="1"/>
    <col min="6156" max="6156" width="19.125" style="867" bestFit="1" customWidth="1"/>
    <col min="6157" max="6157" width="19.5" style="867" customWidth="1"/>
    <col min="6158" max="6158" width="20.75" style="867" bestFit="1" customWidth="1"/>
    <col min="6159" max="6159" width="18.875" style="867" customWidth="1"/>
    <col min="6160" max="6160" width="20.5" style="867" customWidth="1"/>
    <col min="6161" max="6161" width="22.375" style="867" customWidth="1"/>
    <col min="6162" max="6162" width="14.75" style="867" customWidth="1"/>
    <col min="6163" max="6400" width="12.75" style="867"/>
    <col min="6401" max="6401" width="3.75" style="867" customWidth="1"/>
    <col min="6402" max="6402" width="14.5" style="867" bestFit="1" customWidth="1"/>
    <col min="6403" max="6404" width="9.625" style="867" bestFit="1" customWidth="1"/>
    <col min="6405" max="6405" width="64.25" style="867" customWidth="1"/>
    <col min="6406" max="6406" width="5.75" style="867" bestFit="1" customWidth="1"/>
    <col min="6407" max="6407" width="13.125" style="867" customWidth="1"/>
    <col min="6408" max="6408" width="13.125" style="867" bestFit="1" customWidth="1"/>
    <col min="6409" max="6409" width="15.625" style="867" customWidth="1"/>
    <col min="6410" max="6410" width="34.25" style="867" customWidth="1"/>
    <col min="6411" max="6411" width="24.5" style="867" customWidth="1"/>
    <col min="6412" max="6412" width="19.125" style="867" bestFit="1" customWidth="1"/>
    <col min="6413" max="6413" width="19.5" style="867" customWidth="1"/>
    <col min="6414" max="6414" width="20.75" style="867" bestFit="1" customWidth="1"/>
    <col min="6415" max="6415" width="18.875" style="867" customWidth="1"/>
    <col min="6416" max="6416" width="20.5" style="867" customWidth="1"/>
    <col min="6417" max="6417" width="22.375" style="867" customWidth="1"/>
    <col min="6418" max="6418" width="14.75" style="867" customWidth="1"/>
    <col min="6419" max="6656" width="12.75" style="867"/>
    <col min="6657" max="6657" width="3.75" style="867" customWidth="1"/>
    <col min="6658" max="6658" width="14.5" style="867" bestFit="1" customWidth="1"/>
    <col min="6659" max="6660" width="9.625" style="867" bestFit="1" customWidth="1"/>
    <col min="6661" max="6661" width="64.25" style="867" customWidth="1"/>
    <col min="6662" max="6662" width="5.75" style="867" bestFit="1" customWidth="1"/>
    <col min="6663" max="6663" width="13.125" style="867" customWidth="1"/>
    <col min="6664" max="6664" width="13.125" style="867" bestFit="1" customWidth="1"/>
    <col min="6665" max="6665" width="15.625" style="867" customWidth="1"/>
    <col min="6666" max="6666" width="34.25" style="867" customWidth="1"/>
    <col min="6667" max="6667" width="24.5" style="867" customWidth="1"/>
    <col min="6668" max="6668" width="19.125" style="867" bestFit="1" customWidth="1"/>
    <col min="6669" max="6669" width="19.5" style="867" customWidth="1"/>
    <col min="6670" max="6670" width="20.75" style="867" bestFit="1" customWidth="1"/>
    <col min="6671" max="6671" width="18.875" style="867" customWidth="1"/>
    <col min="6672" max="6672" width="20.5" style="867" customWidth="1"/>
    <col min="6673" max="6673" width="22.375" style="867" customWidth="1"/>
    <col min="6674" max="6674" width="14.75" style="867" customWidth="1"/>
    <col min="6675" max="6912" width="12.75" style="867"/>
    <col min="6913" max="6913" width="3.75" style="867" customWidth="1"/>
    <col min="6914" max="6914" width="14.5" style="867" bestFit="1" customWidth="1"/>
    <col min="6915" max="6916" width="9.625" style="867" bestFit="1" customWidth="1"/>
    <col min="6917" max="6917" width="64.25" style="867" customWidth="1"/>
    <col min="6918" max="6918" width="5.75" style="867" bestFit="1" customWidth="1"/>
    <col min="6919" max="6919" width="13.125" style="867" customWidth="1"/>
    <col min="6920" max="6920" width="13.125" style="867" bestFit="1" customWidth="1"/>
    <col min="6921" max="6921" width="15.625" style="867" customWidth="1"/>
    <col min="6922" max="6922" width="34.25" style="867" customWidth="1"/>
    <col min="6923" max="6923" width="24.5" style="867" customWidth="1"/>
    <col min="6924" max="6924" width="19.125" style="867" bestFit="1" customWidth="1"/>
    <col min="6925" max="6925" width="19.5" style="867" customWidth="1"/>
    <col min="6926" max="6926" width="20.75" style="867" bestFit="1" customWidth="1"/>
    <col min="6927" max="6927" width="18.875" style="867" customWidth="1"/>
    <col min="6928" max="6928" width="20.5" style="867" customWidth="1"/>
    <col min="6929" max="6929" width="22.375" style="867" customWidth="1"/>
    <col min="6930" max="6930" width="14.75" style="867" customWidth="1"/>
    <col min="6931" max="7168" width="12.75" style="867"/>
    <col min="7169" max="7169" width="3.75" style="867" customWidth="1"/>
    <col min="7170" max="7170" width="14.5" style="867" bestFit="1" customWidth="1"/>
    <col min="7171" max="7172" width="9.625" style="867" bestFit="1" customWidth="1"/>
    <col min="7173" max="7173" width="64.25" style="867" customWidth="1"/>
    <col min="7174" max="7174" width="5.75" style="867" bestFit="1" customWidth="1"/>
    <col min="7175" max="7175" width="13.125" style="867" customWidth="1"/>
    <col min="7176" max="7176" width="13.125" style="867" bestFit="1" customWidth="1"/>
    <col min="7177" max="7177" width="15.625" style="867" customWidth="1"/>
    <col min="7178" max="7178" width="34.25" style="867" customWidth="1"/>
    <col min="7179" max="7179" width="24.5" style="867" customWidth="1"/>
    <col min="7180" max="7180" width="19.125" style="867" bestFit="1" customWidth="1"/>
    <col min="7181" max="7181" width="19.5" style="867" customWidth="1"/>
    <col min="7182" max="7182" width="20.75" style="867" bestFit="1" customWidth="1"/>
    <col min="7183" max="7183" width="18.875" style="867" customWidth="1"/>
    <col min="7184" max="7184" width="20.5" style="867" customWidth="1"/>
    <col min="7185" max="7185" width="22.375" style="867" customWidth="1"/>
    <col min="7186" max="7186" width="14.75" style="867" customWidth="1"/>
    <col min="7187" max="7424" width="12.75" style="867"/>
    <col min="7425" max="7425" width="3.75" style="867" customWidth="1"/>
    <col min="7426" max="7426" width="14.5" style="867" bestFit="1" customWidth="1"/>
    <col min="7427" max="7428" width="9.625" style="867" bestFit="1" customWidth="1"/>
    <col min="7429" max="7429" width="64.25" style="867" customWidth="1"/>
    <col min="7430" max="7430" width="5.75" style="867" bestFit="1" customWidth="1"/>
    <col min="7431" max="7431" width="13.125" style="867" customWidth="1"/>
    <col min="7432" max="7432" width="13.125" style="867" bestFit="1" customWidth="1"/>
    <col min="7433" max="7433" width="15.625" style="867" customWidth="1"/>
    <col min="7434" max="7434" width="34.25" style="867" customWidth="1"/>
    <col min="7435" max="7435" width="24.5" style="867" customWidth="1"/>
    <col min="7436" max="7436" width="19.125" style="867" bestFit="1" customWidth="1"/>
    <col min="7437" max="7437" width="19.5" style="867" customWidth="1"/>
    <col min="7438" max="7438" width="20.75" style="867" bestFit="1" customWidth="1"/>
    <col min="7439" max="7439" width="18.875" style="867" customWidth="1"/>
    <col min="7440" max="7440" width="20.5" style="867" customWidth="1"/>
    <col min="7441" max="7441" width="22.375" style="867" customWidth="1"/>
    <col min="7442" max="7442" width="14.75" style="867" customWidth="1"/>
    <col min="7443" max="7680" width="12.75" style="867"/>
    <col min="7681" max="7681" width="3.75" style="867" customWidth="1"/>
    <col min="7682" max="7682" width="14.5" style="867" bestFit="1" customWidth="1"/>
    <col min="7683" max="7684" width="9.625" style="867" bestFit="1" customWidth="1"/>
    <col min="7685" max="7685" width="64.25" style="867" customWidth="1"/>
    <col min="7686" max="7686" width="5.75" style="867" bestFit="1" customWidth="1"/>
    <col min="7687" max="7687" width="13.125" style="867" customWidth="1"/>
    <col min="7688" max="7688" width="13.125" style="867" bestFit="1" customWidth="1"/>
    <col min="7689" max="7689" width="15.625" style="867" customWidth="1"/>
    <col min="7690" max="7690" width="34.25" style="867" customWidth="1"/>
    <col min="7691" max="7691" width="24.5" style="867" customWidth="1"/>
    <col min="7692" max="7692" width="19.125" style="867" bestFit="1" customWidth="1"/>
    <col min="7693" max="7693" width="19.5" style="867" customWidth="1"/>
    <col min="7694" max="7694" width="20.75" style="867" bestFit="1" customWidth="1"/>
    <col min="7695" max="7695" width="18.875" style="867" customWidth="1"/>
    <col min="7696" max="7696" width="20.5" style="867" customWidth="1"/>
    <col min="7697" max="7697" width="22.375" style="867" customWidth="1"/>
    <col min="7698" max="7698" width="14.75" style="867" customWidth="1"/>
    <col min="7699" max="7936" width="12.75" style="867"/>
    <col min="7937" max="7937" width="3.75" style="867" customWidth="1"/>
    <col min="7938" max="7938" width="14.5" style="867" bestFit="1" customWidth="1"/>
    <col min="7939" max="7940" width="9.625" style="867" bestFit="1" customWidth="1"/>
    <col min="7941" max="7941" width="64.25" style="867" customWidth="1"/>
    <col min="7942" max="7942" width="5.75" style="867" bestFit="1" customWidth="1"/>
    <col min="7943" max="7943" width="13.125" style="867" customWidth="1"/>
    <col min="7944" max="7944" width="13.125" style="867" bestFit="1" customWidth="1"/>
    <col min="7945" max="7945" width="15.625" style="867" customWidth="1"/>
    <col min="7946" max="7946" width="34.25" style="867" customWidth="1"/>
    <col min="7947" max="7947" width="24.5" style="867" customWidth="1"/>
    <col min="7948" max="7948" width="19.125" style="867" bestFit="1" customWidth="1"/>
    <col min="7949" max="7949" width="19.5" style="867" customWidth="1"/>
    <col min="7950" max="7950" width="20.75" style="867" bestFit="1" customWidth="1"/>
    <col min="7951" max="7951" width="18.875" style="867" customWidth="1"/>
    <col min="7952" max="7952" width="20.5" style="867" customWidth="1"/>
    <col min="7953" max="7953" width="22.375" style="867" customWidth="1"/>
    <col min="7954" max="7954" width="14.75" style="867" customWidth="1"/>
    <col min="7955" max="8192" width="12.75" style="867"/>
    <col min="8193" max="8193" width="3.75" style="867" customWidth="1"/>
    <col min="8194" max="8194" width="14.5" style="867" bestFit="1" customWidth="1"/>
    <col min="8195" max="8196" width="9.625" style="867" bestFit="1" customWidth="1"/>
    <col min="8197" max="8197" width="64.25" style="867" customWidth="1"/>
    <col min="8198" max="8198" width="5.75" style="867" bestFit="1" customWidth="1"/>
    <col min="8199" max="8199" width="13.125" style="867" customWidth="1"/>
    <col min="8200" max="8200" width="13.125" style="867" bestFit="1" customWidth="1"/>
    <col min="8201" max="8201" width="15.625" style="867" customWidth="1"/>
    <col min="8202" max="8202" width="34.25" style="867" customWidth="1"/>
    <col min="8203" max="8203" width="24.5" style="867" customWidth="1"/>
    <col min="8204" max="8204" width="19.125" style="867" bestFit="1" customWidth="1"/>
    <col min="8205" max="8205" width="19.5" style="867" customWidth="1"/>
    <col min="8206" max="8206" width="20.75" style="867" bestFit="1" customWidth="1"/>
    <col min="8207" max="8207" width="18.875" style="867" customWidth="1"/>
    <col min="8208" max="8208" width="20.5" style="867" customWidth="1"/>
    <col min="8209" max="8209" width="22.375" style="867" customWidth="1"/>
    <col min="8210" max="8210" width="14.75" style="867" customWidth="1"/>
    <col min="8211" max="8448" width="12.75" style="867"/>
    <col min="8449" max="8449" width="3.75" style="867" customWidth="1"/>
    <col min="8450" max="8450" width="14.5" style="867" bestFit="1" customWidth="1"/>
    <col min="8451" max="8452" width="9.625" style="867" bestFit="1" customWidth="1"/>
    <col min="8453" max="8453" width="64.25" style="867" customWidth="1"/>
    <col min="8454" max="8454" width="5.75" style="867" bestFit="1" customWidth="1"/>
    <col min="8455" max="8455" width="13.125" style="867" customWidth="1"/>
    <col min="8456" max="8456" width="13.125" style="867" bestFit="1" customWidth="1"/>
    <col min="8457" max="8457" width="15.625" style="867" customWidth="1"/>
    <col min="8458" max="8458" width="34.25" style="867" customWidth="1"/>
    <col min="8459" max="8459" width="24.5" style="867" customWidth="1"/>
    <col min="8460" max="8460" width="19.125" style="867" bestFit="1" customWidth="1"/>
    <col min="8461" max="8461" width="19.5" style="867" customWidth="1"/>
    <col min="8462" max="8462" width="20.75" style="867" bestFit="1" customWidth="1"/>
    <col min="8463" max="8463" width="18.875" style="867" customWidth="1"/>
    <col min="8464" max="8464" width="20.5" style="867" customWidth="1"/>
    <col min="8465" max="8465" width="22.375" style="867" customWidth="1"/>
    <col min="8466" max="8466" width="14.75" style="867" customWidth="1"/>
    <col min="8467" max="8704" width="12.75" style="867"/>
    <col min="8705" max="8705" width="3.75" style="867" customWidth="1"/>
    <col min="8706" max="8706" width="14.5" style="867" bestFit="1" customWidth="1"/>
    <col min="8707" max="8708" width="9.625" style="867" bestFit="1" customWidth="1"/>
    <col min="8709" max="8709" width="64.25" style="867" customWidth="1"/>
    <col min="8710" max="8710" width="5.75" style="867" bestFit="1" customWidth="1"/>
    <col min="8711" max="8711" width="13.125" style="867" customWidth="1"/>
    <col min="8712" max="8712" width="13.125" style="867" bestFit="1" customWidth="1"/>
    <col min="8713" max="8713" width="15.625" style="867" customWidth="1"/>
    <col min="8714" max="8714" width="34.25" style="867" customWidth="1"/>
    <col min="8715" max="8715" width="24.5" style="867" customWidth="1"/>
    <col min="8716" max="8716" width="19.125" style="867" bestFit="1" customWidth="1"/>
    <col min="8717" max="8717" width="19.5" style="867" customWidth="1"/>
    <col min="8718" max="8718" width="20.75" style="867" bestFit="1" customWidth="1"/>
    <col min="8719" max="8719" width="18.875" style="867" customWidth="1"/>
    <col min="8720" max="8720" width="20.5" style="867" customWidth="1"/>
    <col min="8721" max="8721" width="22.375" style="867" customWidth="1"/>
    <col min="8722" max="8722" width="14.75" style="867" customWidth="1"/>
    <col min="8723" max="8960" width="12.75" style="867"/>
    <col min="8961" max="8961" width="3.75" style="867" customWidth="1"/>
    <col min="8962" max="8962" width="14.5" style="867" bestFit="1" customWidth="1"/>
    <col min="8963" max="8964" width="9.625" style="867" bestFit="1" customWidth="1"/>
    <col min="8965" max="8965" width="64.25" style="867" customWidth="1"/>
    <col min="8966" max="8966" width="5.75" style="867" bestFit="1" customWidth="1"/>
    <col min="8967" max="8967" width="13.125" style="867" customWidth="1"/>
    <col min="8968" max="8968" width="13.125" style="867" bestFit="1" customWidth="1"/>
    <col min="8969" max="8969" width="15.625" style="867" customWidth="1"/>
    <col min="8970" max="8970" width="34.25" style="867" customWidth="1"/>
    <col min="8971" max="8971" width="24.5" style="867" customWidth="1"/>
    <col min="8972" max="8972" width="19.125" style="867" bestFit="1" customWidth="1"/>
    <col min="8973" max="8973" width="19.5" style="867" customWidth="1"/>
    <col min="8974" max="8974" width="20.75" style="867" bestFit="1" customWidth="1"/>
    <col min="8975" max="8975" width="18.875" style="867" customWidth="1"/>
    <col min="8976" max="8976" width="20.5" style="867" customWidth="1"/>
    <col min="8977" max="8977" width="22.375" style="867" customWidth="1"/>
    <col min="8978" max="8978" width="14.75" style="867" customWidth="1"/>
    <col min="8979" max="9216" width="12.75" style="867"/>
    <col min="9217" max="9217" width="3.75" style="867" customWidth="1"/>
    <col min="9218" max="9218" width="14.5" style="867" bestFit="1" customWidth="1"/>
    <col min="9219" max="9220" width="9.625" style="867" bestFit="1" customWidth="1"/>
    <col min="9221" max="9221" width="64.25" style="867" customWidth="1"/>
    <col min="9222" max="9222" width="5.75" style="867" bestFit="1" customWidth="1"/>
    <col min="9223" max="9223" width="13.125" style="867" customWidth="1"/>
    <col min="9224" max="9224" width="13.125" style="867" bestFit="1" customWidth="1"/>
    <col min="9225" max="9225" width="15.625" style="867" customWidth="1"/>
    <col min="9226" max="9226" width="34.25" style="867" customWidth="1"/>
    <col min="9227" max="9227" width="24.5" style="867" customWidth="1"/>
    <col min="9228" max="9228" width="19.125" style="867" bestFit="1" customWidth="1"/>
    <col min="9229" max="9229" width="19.5" style="867" customWidth="1"/>
    <col min="9230" max="9230" width="20.75" style="867" bestFit="1" customWidth="1"/>
    <col min="9231" max="9231" width="18.875" style="867" customWidth="1"/>
    <col min="9232" max="9232" width="20.5" style="867" customWidth="1"/>
    <col min="9233" max="9233" width="22.375" style="867" customWidth="1"/>
    <col min="9234" max="9234" width="14.75" style="867" customWidth="1"/>
    <col min="9235" max="9472" width="12.75" style="867"/>
    <col min="9473" max="9473" width="3.75" style="867" customWidth="1"/>
    <col min="9474" max="9474" width="14.5" style="867" bestFit="1" customWidth="1"/>
    <col min="9475" max="9476" width="9.625" style="867" bestFit="1" customWidth="1"/>
    <col min="9477" max="9477" width="64.25" style="867" customWidth="1"/>
    <col min="9478" max="9478" width="5.75" style="867" bestFit="1" customWidth="1"/>
    <col min="9479" max="9479" width="13.125" style="867" customWidth="1"/>
    <col min="9480" max="9480" width="13.125" style="867" bestFit="1" customWidth="1"/>
    <col min="9481" max="9481" width="15.625" style="867" customWidth="1"/>
    <col min="9482" max="9482" width="34.25" style="867" customWidth="1"/>
    <col min="9483" max="9483" width="24.5" style="867" customWidth="1"/>
    <col min="9484" max="9484" width="19.125" style="867" bestFit="1" customWidth="1"/>
    <col min="9485" max="9485" width="19.5" style="867" customWidth="1"/>
    <col min="9486" max="9486" width="20.75" style="867" bestFit="1" customWidth="1"/>
    <col min="9487" max="9487" width="18.875" style="867" customWidth="1"/>
    <col min="9488" max="9488" width="20.5" style="867" customWidth="1"/>
    <col min="9489" max="9489" width="22.375" style="867" customWidth="1"/>
    <col min="9490" max="9490" width="14.75" style="867" customWidth="1"/>
    <col min="9491" max="9728" width="12.75" style="867"/>
    <col min="9729" max="9729" width="3.75" style="867" customWidth="1"/>
    <col min="9730" max="9730" width="14.5" style="867" bestFit="1" customWidth="1"/>
    <col min="9731" max="9732" width="9.625" style="867" bestFit="1" customWidth="1"/>
    <col min="9733" max="9733" width="64.25" style="867" customWidth="1"/>
    <col min="9734" max="9734" width="5.75" style="867" bestFit="1" customWidth="1"/>
    <col min="9735" max="9735" width="13.125" style="867" customWidth="1"/>
    <col min="9736" max="9736" width="13.125" style="867" bestFit="1" customWidth="1"/>
    <col min="9737" max="9737" width="15.625" style="867" customWidth="1"/>
    <col min="9738" max="9738" width="34.25" style="867" customWidth="1"/>
    <col min="9739" max="9739" width="24.5" style="867" customWidth="1"/>
    <col min="9740" max="9740" width="19.125" style="867" bestFit="1" customWidth="1"/>
    <col min="9741" max="9741" width="19.5" style="867" customWidth="1"/>
    <col min="9742" max="9742" width="20.75" style="867" bestFit="1" customWidth="1"/>
    <col min="9743" max="9743" width="18.875" style="867" customWidth="1"/>
    <col min="9744" max="9744" width="20.5" style="867" customWidth="1"/>
    <col min="9745" max="9745" width="22.375" style="867" customWidth="1"/>
    <col min="9746" max="9746" width="14.75" style="867" customWidth="1"/>
    <col min="9747" max="9984" width="12.75" style="867"/>
    <col min="9985" max="9985" width="3.75" style="867" customWidth="1"/>
    <col min="9986" max="9986" width="14.5" style="867" bestFit="1" customWidth="1"/>
    <col min="9987" max="9988" width="9.625" style="867" bestFit="1" customWidth="1"/>
    <col min="9989" max="9989" width="64.25" style="867" customWidth="1"/>
    <col min="9990" max="9990" width="5.75" style="867" bestFit="1" customWidth="1"/>
    <col min="9991" max="9991" width="13.125" style="867" customWidth="1"/>
    <col min="9992" max="9992" width="13.125" style="867" bestFit="1" customWidth="1"/>
    <col min="9993" max="9993" width="15.625" style="867" customWidth="1"/>
    <col min="9994" max="9994" width="34.25" style="867" customWidth="1"/>
    <col min="9995" max="9995" width="24.5" style="867" customWidth="1"/>
    <col min="9996" max="9996" width="19.125" style="867" bestFit="1" customWidth="1"/>
    <col min="9997" max="9997" width="19.5" style="867" customWidth="1"/>
    <col min="9998" max="9998" width="20.75" style="867" bestFit="1" customWidth="1"/>
    <col min="9999" max="9999" width="18.875" style="867" customWidth="1"/>
    <col min="10000" max="10000" width="20.5" style="867" customWidth="1"/>
    <col min="10001" max="10001" width="22.375" style="867" customWidth="1"/>
    <col min="10002" max="10002" width="14.75" style="867" customWidth="1"/>
    <col min="10003" max="10240" width="12.75" style="867"/>
    <col min="10241" max="10241" width="3.75" style="867" customWidth="1"/>
    <col min="10242" max="10242" width="14.5" style="867" bestFit="1" customWidth="1"/>
    <col min="10243" max="10244" width="9.625" style="867" bestFit="1" customWidth="1"/>
    <col min="10245" max="10245" width="64.25" style="867" customWidth="1"/>
    <col min="10246" max="10246" width="5.75" style="867" bestFit="1" customWidth="1"/>
    <col min="10247" max="10247" width="13.125" style="867" customWidth="1"/>
    <col min="10248" max="10248" width="13.125" style="867" bestFit="1" customWidth="1"/>
    <col min="10249" max="10249" width="15.625" style="867" customWidth="1"/>
    <col min="10250" max="10250" width="34.25" style="867" customWidth="1"/>
    <col min="10251" max="10251" width="24.5" style="867" customWidth="1"/>
    <col min="10252" max="10252" width="19.125" style="867" bestFit="1" customWidth="1"/>
    <col min="10253" max="10253" width="19.5" style="867" customWidth="1"/>
    <col min="10254" max="10254" width="20.75" style="867" bestFit="1" customWidth="1"/>
    <col min="10255" max="10255" width="18.875" style="867" customWidth="1"/>
    <col min="10256" max="10256" width="20.5" style="867" customWidth="1"/>
    <col min="10257" max="10257" width="22.375" style="867" customWidth="1"/>
    <col min="10258" max="10258" width="14.75" style="867" customWidth="1"/>
    <col min="10259" max="10496" width="12.75" style="867"/>
    <col min="10497" max="10497" width="3.75" style="867" customWidth="1"/>
    <col min="10498" max="10498" width="14.5" style="867" bestFit="1" customWidth="1"/>
    <col min="10499" max="10500" width="9.625" style="867" bestFit="1" customWidth="1"/>
    <col min="10501" max="10501" width="64.25" style="867" customWidth="1"/>
    <col min="10502" max="10502" width="5.75" style="867" bestFit="1" customWidth="1"/>
    <col min="10503" max="10503" width="13.125" style="867" customWidth="1"/>
    <col min="10504" max="10504" width="13.125" style="867" bestFit="1" customWidth="1"/>
    <col min="10505" max="10505" width="15.625" style="867" customWidth="1"/>
    <col min="10506" max="10506" width="34.25" style="867" customWidth="1"/>
    <col min="10507" max="10507" width="24.5" style="867" customWidth="1"/>
    <col min="10508" max="10508" width="19.125" style="867" bestFit="1" customWidth="1"/>
    <col min="10509" max="10509" width="19.5" style="867" customWidth="1"/>
    <col min="10510" max="10510" width="20.75" style="867" bestFit="1" customWidth="1"/>
    <col min="10511" max="10511" width="18.875" style="867" customWidth="1"/>
    <col min="10512" max="10512" width="20.5" style="867" customWidth="1"/>
    <col min="10513" max="10513" width="22.375" style="867" customWidth="1"/>
    <col min="10514" max="10514" width="14.75" style="867" customWidth="1"/>
    <col min="10515" max="10752" width="12.75" style="867"/>
    <col min="10753" max="10753" width="3.75" style="867" customWidth="1"/>
    <col min="10754" max="10754" width="14.5" style="867" bestFit="1" customWidth="1"/>
    <col min="10755" max="10756" width="9.625" style="867" bestFit="1" customWidth="1"/>
    <col min="10757" max="10757" width="64.25" style="867" customWidth="1"/>
    <col min="10758" max="10758" width="5.75" style="867" bestFit="1" customWidth="1"/>
    <col min="10759" max="10759" width="13.125" style="867" customWidth="1"/>
    <col min="10760" max="10760" width="13.125" style="867" bestFit="1" customWidth="1"/>
    <col min="10761" max="10761" width="15.625" style="867" customWidth="1"/>
    <col min="10762" max="10762" width="34.25" style="867" customWidth="1"/>
    <col min="10763" max="10763" width="24.5" style="867" customWidth="1"/>
    <col min="10764" max="10764" width="19.125" style="867" bestFit="1" customWidth="1"/>
    <col min="10765" max="10765" width="19.5" style="867" customWidth="1"/>
    <col min="10766" max="10766" width="20.75" style="867" bestFit="1" customWidth="1"/>
    <col min="10767" max="10767" width="18.875" style="867" customWidth="1"/>
    <col min="10768" max="10768" width="20.5" style="867" customWidth="1"/>
    <col min="10769" max="10769" width="22.375" style="867" customWidth="1"/>
    <col min="10770" max="10770" width="14.75" style="867" customWidth="1"/>
    <col min="10771" max="11008" width="12.75" style="867"/>
    <col min="11009" max="11009" width="3.75" style="867" customWidth="1"/>
    <col min="11010" max="11010" width="14.5" style="867" bestFit="1" customWidth="1"/>
    <col min="11011" max="11012" width="9.625" style="867" bestFit="1" customWidth="1"/>
    <col min="11013" max="11013" width="64.25" style="867" customWidth="1"/>
    <col min="11014" max="11014" width="5.75" style="867" bestFit="1" customWidth="1"/>
    <col min="11015" max="11015" width="13.125" style="867" customWidth="1"/>
    <col min="11016" max="11016" width="13.125" style="867" bestFit="1" customWidth="1"/>
    <col min="11017" max="11017" width="15.625" style="867" customWidth="1"/>
    <col min="11018" max="11018" width="34.25" style="867" customWidth="1"/>
    <col min="11019" max="11019" width="24.5" style="867" customWidth="1"/>
    <col min="11020" max="11020" width="19.125" style="867" bestFit="1" customWidth="1"/>
    <col min="11021" max="11021" width="19.5" style="867" customWidth="1"/>
    <col min="11022" max="11022" width="20.75" style="867" bestFit="1" customWidth="1"/>
    <col min="11023" max="11023" width="18.875" style="867" customWidth="1"/>
    <col min="11024" max="11024" width="20.5" style="867" customWidth="1"/>
    <col min="11025" max="11025" width="22.375" style="867" customWidth="1"/>
    <col min="11026" max="11026" width="14.75" style="867" customWidth="1"/>
    <col min="11027" max="11264" width="12.75" style="867"/>
    <col min="11265" max="11265" width="3.75" style="867" customWidth="1"/>
    <col min="11266" max="11266" width="14.5" style="867" bestFit="1" customWidth="1"/>
    <col min="11267" max="11268" width="9.625" style="867" bestFit="1" customWidth="1"/>
    <col min="11269" max="11269" width="64.25" style="867" customWidth="1"/>
    <col min="11270" max="11270" width="5.75" style="867" bestFit="1" customWidth="1"/>
    <col min="11271" max="11271" width="13.125" style="867" customWidth="1"/>
    <col min="11272" max="11272" width="13.125" style="867" bestFit="1" customWidth="1"/>
    <col min="11273" max="11273" width="15.625" style="867" customWidth="1"/>
    <col min="11274" max="11274" width="34.25" style="867" customWidth="1"/>
    <col min="11275" max="11275" width="24.5" style="867" customWidth="1"/>
    <col min="11276" max="11276" width="19.125" style="867" bestFit="1" customWidth="1"/>
    <col min="11277" max="11277" width="19.5" style="867" customWidth="1"/>
    <col min="11278" max="11278" width="20.75" style="867" bestFit="1" customWidth="1"/>
    <col min="11279" max="11279" width="18.875" style="867" customWidth="1"/>
    <col min="11280" max="11280" width="20.5" style="867" customWidth="1"/>
    <col min="11281" max="11281" width="22.375" style="867" customWidth="1"/>
    <col min="11282" max="11282" width="14.75" style="867" customWidth="1"/>
    <col min="11283" max="11520" width="12.75" style="867"/>
    <col min="11521" max="11521" width="3.75" style="867" customWidth="1"/>
    <col min="11522" max="11522" width="14.5" style="867" bestFit="1" customWidth="1"/>
    <col min="11523" max="11524" width="9.625" style="867" bestFit="1" customWidth="1"/>
    <col min="11525" max="11525" width="64.25" style="867" customWidth="1"/>
    <col min="11526" max="11526" width="5.75" style="867" bestFit="1" customWidth="1"/>
    <col min="11527" max="11527" width="13.125" style="867" customWidth="1"/>
    <col min="11528" max="11528" width="13.125" style="867" bestFit="1" customWidth="1"/>
    <col min="11529" max="11529" width="15.625" style="867" customWidth="1"/>
    <col min="11530" max="11530" width="34.25" style="867" customWidth="1"/>
    <col min="11531" max="11531" width="24.5" style="867" customWidth="1"/>
    <col min="11532" max="11532" width="19.125" style="867" bestFit="1" customWidth="1"/>
    <col min="11533" max="11533" width="19.5" style="867" customWidth="1"/>
    <col min="11534" max="11534" width="20.75" style="867" bestFit="1" customWidth="1"/>
    <col min="11535" max="11535" width="18.875" style="867" customWidth="1"/>
    <col min="11536" max="11536" width="20.5" style="867" customWidth="1"/>
    <col min="11537" max="11537" width="22.375" style="867" customWidth="1"/>
    <col min="11538" max="11538" width="14.75" style="867" customWidth="1"/>
    <col min="11539" max="11776" width="12.75" style="867"/>
    <col min="11777" max="11777" width="3.75" style="867" customWidth="1"/>
    <col min="11778" max="11778" width="14.5" style="867" bestFit="1" customWidth="1"/>
    <col min="11779" max="11780" width="9.625" style="867" bestFit="1" customWidth="1"/>
    <col min="11781" max="11781" width="64.25" style="867" customWidth="1"/>
    <col min="11782" max="11782" width="5.75" style="867" bestFit="1" customWidth="1"/>
    <col min="11783" max="11783" width="13.125" style="867" customWidth="1"/>
    <col min="11784" max="11784" width="13.125" style="867" bestFit="1" customWidth="1"/>
    <col min="11785" max="11785" width="15.625" style="867" customWidth="1"/>
    <col min="11786" max="11786" width="34.25" style="867" customWidth="1"/>
    <col min="11787" max="11787" width="24.5" style="867" customWidth="1"/>
    <col min="11788" max="11788" width="19.125" style="867" bestFit="1" customWidth="1"/>
    <col min="11789" max="11789" width="19.5" style="867" customWidth="1"/>
    <col min="11790" max="11790" width="20.75" style="867" bestFit="1" customWidth="1"/>
    <col min="11791" max="11791" width="18.875" style="867" customWidth="1"/>
    <col min="11792" max="11792" width="20.5" style="867" customWidth="1"/>
    <col min="11793" max="11793" width="22.375" style="867" customWidth="1"/>
    <col min="11794" max="11794" width="14.75" style="867" customWidth="1"/>
    <col min="11795" max="12032" width="12.75" style="867"/>
    <col min="12033" max="12033" width="3.75" style="867" customWidth="1"/>
    <col min="12034" max="12034" width="14.5" style="867" bestFit="1" customWidth="1"/>
    <col min="12035" max="12036" width="9.625" style="867" bestFit="1" customWidth="1"/>
    <col min="12037" max="12037" width="64.25" style="867" customWidth="1"/>
    <col min="12038" max="12038" width="5.75" style="867" bestFit="1" customWidth="1"/>
    <col min="12039" max="12039" width="13.125" style="867" customWidth="1"/>
    <col min="12040" max="12040" width="13.125" style="867" bestFit="1" customWidth="1"/>
    <col min="12041" max="12041" width="15.625" style="867" customWidth="1"/>
    <col min="12042" max="12042" width="34.25" style="867" customWidth="1"/>
    <col min="12043" max="12043" width="24.5" style="867" customWidth="1"/>
    <col min="12044" max="12044" width="19.125" style="867" bestFit="1" customWidth="1"/>
    <col min="12045" max="12045" width="19.5" style="867" customWidth="1"/>
    <col min="12046" max="12046" width="20.75" style="867" bestFit="1" customWidth="1"/>
    <col min="12047" max="12047" width="18.875" style="867" customWidth="1"/>
    <col min="12048" max="12048" width="20.5" style="867" customWidth="1"/>
    <col min="12049" max="12049" width="22.375" style="867" customWidth="1"/>
    <col min="12050" max="12050" width="14.75" style="867" customWidth="1"/>
    <col min="12051" max="12288" width="12.75" style="867"/>
    <col min="12289" max="12289" width="3.75" style="867" customWidth="1"/>
    <col min="12290" max="12290" width="14.5" style="867" bestFit="1" customWidth="1"/>
    <col min="12291" max="12292" width="9.625" style="867" bestFit="1" customWidth="1"/>
    <col min="12293" max="12293" width="64.25" style="867" customWidth="1"/>
    <col min="12294" max="12294" width="5.75" style="867" bestFit="1" customWidth="1"/>
    <col min="12295" max="12295" width="13.125" style="867" customWidth="1"/>
    <col min="12296" max="12296" width="13.125" style="867" bestFit="1" customWidth="1"/>
    <col min="12297" max="12297" width="15.625" style="867" customWidth="1"/>
    <col min="12298" max="12298" width="34.25" style="867" customWidth="1"/>
    <col min="12299" max="12299" width="24.5" style="867" customWidth="1"/>
    <col min="12300" max="12300" width="19.125" style="867" bestFit="1" customWidth="1"/>
    <col min="12301" max="12301" width="19.5" style="867" customWidth="1"/>
    <col min="12302" max="12302" width="20.75" style="867" bestFit="1" customWidth="1"/>
    <col min="12303" max="12303" width="18.875" style="867" customWidth="1"/>
    <col min="12304" max="12304" width="20.5" style="867" customWidth="1"/>
    <col min="12305" max="12305" width="22.375" style="867" customWidth="1"/>
    <col min="12306" max="12306" width="14.75" style="867" customWidth="1"/>
    <col min="12307" max="12544" width="12.75" style="867"/>
    <col min="12545" max="12545" width="3.75" style="867" customWidth="1"/>
    <col min="12546" max="12546" width="14.5" style="867" bestFit="1" customWidth="1"/>
    <col min="12547" max="12548" width="9.625" style="867" bestFit="1" customWidth="1"/>
    <col min="12549" max="12549" width="64.25" style="867" customWidth="1"/>
    <col min="12550" max="12550" width="5.75" style="867" bestFit="1" customWidth="1"/>
    <col min="12551" max="12551" width="13.125" style="867" customWidth="1"/>
    <col min="12552" max="12552" width="13.125" style="867" bestFit="1" customWidth="1"/>
    <col min="12553" max="12553" width="15.625" style="867" customWidth="1"/>
    <col min="12554" max="12554" width="34.25" style="867" customWidth="1"/>
    <col min="12555" max="12555" width="24.5" style="867" customWidth="1"/>
    <col min="12556" max="12556" width="19.125" style="867" bestFit="1" customWidth="1"/>
    <col min="12557" max="12557" width="19.5" style="867" customWidth="1"/>
    <col min="12558" max="12558" width="20.75" style="867" bestFit="1" customWidth="1"/>
    <col min="12559" max="12559" width="18.875" style="867" customWidth="1"/>
    <col min="12560" max="12560" width="20.5" style="867" customWidth="1"/>
    <col min="12561" max="12561" width="22.375" style="867" customWidth="1"/>
    <col min="12562" max="12562" width="14.75" style="867" customWidth="1"/>
    <col min="12563" max="12800" width="12.75" style="867"/>
    <col min="12801" max="12801" width="3.75" style="867" customWidth="1"/>
    <col min="12802" max="12802" width="14.5" style="867" bestFit="1" customWidth="1"/>
    <col min="12803" max="12804" width="9.625" style="867" bestFit="1" customWidth="1"/>
    <col min="12805" max="12805" width="64.25" style="867" customWidth="1"/>
    <col min="12806" max="12806" width="5.75" style="867" bestFit="1" customWidth="1"/>
    <col min="12807" max="12807" width="13.125" style="867" customWidth="1"/>
    <col min="12808" max="12808" width="13.125" style="867" bestFit="1" customWidth="1"/>
    <col min="12809" max="12809" width="15.625" style="867" customWidth="1"/>
    <col min="12810" max="12810" width="34.25" style="867" customWidth="1"/>
    <col min="12811" max="12811" width="24.5" style="867" customWidth="1"/>
    <col min="12812" max="12812" width="19.125" style="867" bestFit="1" customWidth="1"/>
    <col min="12813" max="12813" width="19.5" style="867" customWidth="1"/>
    <col min="12814" max="12814" width="20.75" style="867" bestFit="1" customWidth="1"/>
    <col min="12815" max="12815" width="18.875" style="867" customWidth="1"/>
    <col min="12816" max="12816" width="20.5" style="867" customWidth="1"/>
    <col min="12817" max="12817" width="22.375" style="867" customWidth="1"/>
    <col min="12818" max="12818" width="14.75" style="867" customWidth="1"/>
    <col min="12819" max="13056" width="12.75" style="867"/>
    <col min="13057" max="13057" width="3.75" style="867" customWidth="1"/>
    <col min="13058" max="13058" width="14.5" style="867" bestFit="1" customWidth="1"/>
    <col min="13059" max="13060" width="9.625" style="867" bestFit="1" customWidth="1"/>
    <col min="13061" max="13061" width="64.25" style="867" customWidth="1"/>
    <col min="13062" max="13062" width="5.75" style="867" bestFit="1" customWidth="1"/>
    <col min="13063" max="13063" width="13.125" style="867" customWidth="1"/>
    <col min="13064" max="13064" width="13.125" style="867" bestFit="1" customWidth="1"/>
    <col min="13065" max="13065" width="15.625" style="867" customWidth="1"/>
    <col min="13066" max="13066" width="34.25" style="867" customWidth="1"/>
    <col min="13067" max="13067" width="24.5" style="867" customWidth="1"/>
    <col min="13068" max="13068" width="19.125" style="867" bestFit="1" customWidth="1"/>
    <col min="13069" max="13069" width="19.5" style="867" customWidth="1"/>
    <col min="13070" max="13070" width="20.75" style="867" bestFit="1" customWidth="1"/>
    <col min="13071" max="13071" width="18.875" style="867" customWidth="1"/>
    <col min="13072" max="13072" width="20.5" style="867" customWidth="1"/>
    <col min="13073" max="13073" width="22.375" style="867" customWidth="1"/>
    <col min="13074" max="13074" width="14.75" style="867" customWidth="1"/>
    <col min="13075" max="13312" width="12.75" style="867"/>
    <col min="13313" max="13313" width="3.75" style="867" customWidth="1"/>
    <col min="13314" max="13314" width="14.5" style="867" bestFit="1" customWidth="1"/>
    <col min="13315" max="13316" width="9.625" style="867" bestFit="1" customWidth="1"/>
    <col min="13317" max="13317" width="64.25" style="867" customWidth="1"/>
    <col min="13318" max="13318" width="5.75" style="867" bestFit="1" customWidth="1"/>
    <col min="13319" max="13319" width="13.125" style="867" customWidth="1"/>
    <col min="13320" max="13320" width="13.125" style="867" bestFit="1" customWidth="1"/>
    <col min="13321" max="13321" width="15.625" style="867" customWidth="1"/>
    <col min="13322" max="13322" width="34.25" style="867" customWidth="1"/>
    <col min="13323" max="13323" width="24.5" style="867" customWidth="1"/>
    <col min="13324" max="13324" width="19.125" style="867" bestFit="1" customWidth="1"/>
    <col min="13325" max="13325" width="19.5" style="867" customWidth="1"/>
    <col min="13326" max="13326" width="20.75" style="867" bestFit="1" customWidth="1"/>
    <col min="13327" max="13327" width="18.875" style="867" customWidth="1"/>
    <col min="13328" max="13328" width="20.5" style="867" customWidth="1"/>
    <col min="13329" max="13329" width="22.375" style="867" customWidth="1"/>
    <col min="13330" max="13330" width="14.75" style="867" customWidth="1"/>
    <col min="13331" max="13568" width="12.75" style="867"/>
    <col min="13569" max="13569" width="3.75" style="867" customWidth="1"/>
    <col min="13570" max="13570" width="14.5" style="867" bestFit="1" customWidth="1"/>
    <col min="13571" max="13572" width="9.625" style="867" bestFit="1" customWidth="1"/>
    <col min="13573" max="13573" width="64.25" style="867" customWidth="1"/>
    <col min="13574" max="13574" width="5.75" style="867" bestFit="1" customWidth="1"/>
    <col min="13575" max="13575" width="13.125" style="867" customWidth="1"/>
    <col min="13576" max="13576" width="13.125" style="867" bestFit="1" customWidth="1"/>
    <col min="13577" max="13577" width="15.625" style="867" customWidth="1"/>
    <col min="13578" max="13578" width="34.25" style="867" customWidth="1"/>
    <col min="13579" max="13579" width="24.5" style="867" customWidth="1"/>
    <col min="13580" max="13580" width="19.125" style="867" bestFit="1" customWidth="1"/>
    <col min="13581" max="13581" width="19.5" style="867" customWidth="1"/>
    <col min="13582" max="13582" width="20.75" style="867" bestFit="1" customWidth="1"/>
    <col min="13583" max="13583" width="18.875" style="867" customWidth="1"/>
    <col min="13584" max="13584" width="20.5" style="867" customWidth="1"/>
    <col min="13585" max="13585" width="22.375" style="867" customWidth="1"/>
    <col min="13586" max="13586" width="14.75" style="867" customWidth="1"/>
    <col min="13587" max="13824" width="12.75" style="867"/>
    <col min="13825" max="13825" width="3.75" style="867" customWidth="1"/>
    <col min="13826" max="13826" width="14.5" style="867" bestFit="1" customWidth="1"/>
    <col min="13827" max="13828" width="9.625" style="867" bestFit="1" customWidth="1"/>
    <col min="13829" max="13829" width="64.25" style="867" customWidth="1"/>
    <col min="13830" max="13830" width="5.75" style="867" bestFit="1" customWidth="1"/>
    <col min="13831" max="13831" width="13.125" style="867" customWidth="1"/>
    <col min="13832" max="13832" width="13.125" style="867" bestFit="1" customWidth="1"/>
    <col min="13833" max="13833" width="15.625" style="867" customWidth="1"/>
    <col min="13834" max="13834" width="34.25" style="867" customWidth="1"/>
    <col min="13835" max="13835" width="24.5" style="867" customWidth="1"/>
    <col min="13836" max="13836" width="19.125" style="867" bestFit="1" customWidth="1"/>
    <col min="13837" max="13837" width="19.5" style="867" customWidth="1"/>
    <col min="13838" max="13838" width="20.75" style="867" bestFit="1" customWidth="1"/>
    <col min="13839" max="13839" width="18.875" style="867" customWidth="1"/>
    <col min="13840" max="13840" width="20.5" style="867" customWidth="1"/>
    <col min="13841" max="13841" width="22.375" style="867" customWidth="1"/>
    <col min="13842" max="13842" width="14.75" style="867" customWidth="1"/>
    <col min="13843" max="14080" width="12.75" style="867"/>
    <col min="14081" max="14081" width="3.75" style="867" customWidth="1"/>
    <col min="14082" max="14082" width="14.5" style="867" bestFit="1" customWidth="1"/>
    <col min="14083" max="14084" width="9.625" style="867" bestFit="1" customWidth="1"/>
    <col min="14085" max="14085" width="64.25" style="867" customWidth="1"/>
    <col min="14086" max="14086" width="5.75" style="867" bestFit="1" customWidth="1"/>
    <col min="14087" max="14087" width="13.125" style="867" customWidth="1"/>
    <col min="14088" max="14088" width="13.125" style="867" bestFit="1" customWidth="1"/>
    <col min="14089" max="14089" width="15.625" style="867" customWidth="1"/>
    <col min="14090" max="14090" width="34.25" style="867" customWidth="1"/>
    <col min="14091" max="14091" width="24.5" style="867" customWidth="1"/>
    <col min="14092" max="14092" width="19.125" style="867" bestFit="1" customWidth="1"/>
    <col min="14093" max="14093" width="19.5" style="867" customWidth="1"/>
    <col min="14094" max="14094" width="20.75" style="867" bestFit="1" customWidth="1"/>
    <col min="14095" max="14095" width="18.875" style="867" customWidth="1"/>
    <col min="14096" max="14096" width="20.5" style="867" customWidth="1"/>
    <col min="14097" max="14097" width="22.375" style="867" customWidth="1"/>
    <col min="14098" max="14098" width="14.75" style="867" customWidth="1"/>
    <col min="14099" max="14336" width="12.75" style="867"/>
    <col min="14337" max="14337" width="3.75" style="867" customWidth="1"/>
    <col min="14338" max="14338" width="14.5" style="867" bestFit="1" customWidth="1"/>
    <col min="14339" max="14340" width="9.625" style="867" bestFit="1" customWidth="1"/>
    <col min="14341" max="14341" width="64.25" style="867" customWidth="1"/>
    <col min="14342" max="14342" width="5.75" style="867" bestFit="1" customWidth="1"/>
    <col min="14343" max="14343" width="13.125" style="867" customWidth="1"/>
    <col min="14344" max="14344" width="13.125" style="867" bestFit="1" customWidth="1"/>
    <col min="14345" max="14345" width="15.625" style="867" customWidth="1"/>
    <col min="14346" max="14346" width="34.25" style="867" customWidth="1"/>
    <col min="14347" max="14347" width="24.5" style="867" customWidth="1"/>
    <col min="14348" max="14348" width="19.125" style="867" bestFit="1" customWidth="1"/>
    <col min="14349" max="14349" width="19.5" style="867" customWidth="1"/>
    <col min="14350" max="14350" width="20.75" style="867" bestFit="1" customWidth="1"/>
    <col min="14351" max="14351" width="18.875" style="867" customWidth="1"/>
    <col min="14352" max="14352" width="20.5" style="867" customWidth="1"/>
    <col min="14353" max="14353" width="22.375" style="867" customWidth="1"/>
    <col min="14354" max="14354" width="14.75" style="867" customWidth="1"/>
    <col min="14355" max="14592" width="12.75" style="867"/>
    <col min="14593" max="14593" width="3.75" style="867" customWidth="1"/>
    <col min="14594" max="14594" width="14.5" style="867" bestFit="1" customWidth="1"/>
    <col min="14595" max="14596" width="9.625" style="867" bestFit="1" customWidth="1"/>
    <col min="14597" max="14597" width="64.25" style="867" customWidth="1"/>
    <col min="14598" max="14598" width="5.75" style="867" bestFit="1" customWidth="1"/>
    <col min="14599" max="14599" width="13.125" style="867" customWidth="1"/>
    <col min="14600" max="14600" width="13.125" style="867" bestFit="1" customWidth="1"/>
    <col min="14601" max="14601" width="15.625" style="867" customWidth="1"/>
    <col min="14602" max="14602" width="34.25" style="867" customWidth="1"/>
    <col min="14603" max="14603" width="24.5" style="867" customWidth="1"/>
    <col min="14604" max="14604" width="19.125" style="867" bestFit="1" customWidth="1"/>
    <col min="14605" max="14605" width="19.5" style="867" customWidth="1"/>
    <col min="14606" max="14606" width="20.75" style="867" bestFit="1" customWidth="1"/>
    <col min="14607" max="14607" width="18.875" style="867" customWidth="1"/>
    <col min="14608" max="14608" width="20.5" style="867" customWidth="1"/>
    <col min="14609" max="14609" width="22.375" style="867" customWidth="1"/>
    <col min="14610" max="14610" width="14.75" style="867" customWidth="1"/>
    <col min="14611" max="14848" width="12.75" style="867"/>
    <col min="14849" max="14849" width="3.75" style="867" customWidth="1"/>
    <col min="14850" max="14850" width="14.5" style="867" bestFit="1" customWidth="1"/>
    <col min="14851" max="14852" width="9.625" style="867" bestFit="1" customWidth="1"/>
    <col min="14853" max="14853" width="64.25" style="867" customWidth="1"/>
    <col min="14854" max="14854" width="5.75" style="867" bestFit="1" customWidth="1"/>
    <col min="14855" max="14855" width="13.125" style="867" customWidth="1"/>
    <col min="14856" max="14856" width="13.125" style="867" bestFit="1" customWidth="1"/>
    <col min="14857" max="14857" width="15.625" style="867" customWidth="1"/>
    <col min="14858" max="14858" width="34.25" style="867" customWidth="1"/>
    <col min="14859" max="14859" width="24.5" style="867" customWidth="1"/>
    <col min="14860" max="14860" width="19.125" style="867" bestFit="1" customWidth="1"/>
    <col min="14861" max="14861" width="19.5" style="867" customWidth="1"/>
    <col min="14862" max="14862" width="20.75" style="867" bestFit="1" customWidth="1"/>
    <col min="14863" max="14863" width="18.875" style="867" customWidth="1"/>
    <col min="14864" max="14864" width="20.5" style="867" customWidth="1"/>
    <col min="14865" max="14865" width="22.375" style="867" customWidth="1"/>
    <col min="14866" max="14866" width="14.75" style="867" customWidth="1"/>
    <col min="14867" max="15104" width="12.75" style="867"/>
    <col min="15105" max="15105" width="3.75" style="867" customWidth="1"/>
    <col min="15106" max="15106" width="14.5" style="867" bestFit="1" customWidth="1"/>
    <col min="15107" max="15108" width="9.625" style="867" bestFit="1" customWidth="1"/>
    <col min="15109" max="15109" width="64.25" style="867" customWidth="1"/>
    <col min="15110" max="15110" width="5.75" style="867" bestFit="1" customWidth="1"/>
    <col min="15111" max="15111" width="13.125" style="867" customWidth="1"/>
    <col min="15112" max="15112" width="13.125" style="867" bestFit="1" customWidth="1"/>
    <col min="15113" max="15113" width="15.625" style="867" customWidth="1"/>
    <col min="15114" max="15114" width="34.25" style="867" customWidth="1"/>
    <col min="15115" max="15115" width="24.5" style="867" customWidth="1"/>
    <col min="15116" max="15116" width="19.125" style="867" bestFit="1" customWidth="1"/>
    <col min="15117" max="15117" width="19.5" style="867" customWidth="1"/>
    <col min="15118" max="15118" width="20.75" style="867" bestFit="1" customWidth="1"/>
    <col min="15119" max="15119" width="18.875" style="867" customWidth="1"/>
    <col min="15120" max="15120" width="20.5" style="867" customWidth="1"/>
    <col min="15121" max="15121" width="22.375" style="867" customWidth="1"/>
    <col min="15122" max="15122" width="14.75" style="867" customWidth="1"/>
    <col min="15123" max="15360" width="12.75" style="867"/>
    <col min="15361" max="15361" width="3.75" style="867" customWidth="1"/>
    <col min="15362" max="15362" width="14.5" style="867" bestFit="1" customWidth="1"/>
    <col min="15363" max="15364" width="9.625" style="867" bestFit="1" customWidth="1"/>
    <col min="15365" max="15365" width="64.25" style="867" customWidth="1"/>
    <col min="15366" max="15366" width="5.75" style="867" bestFit="1" customWidth="1"/>
    <col min="15367" max="15367" width="13.125" style="867" customWidth="1"/>
    <col min="15368" max="15368" width="13.125" style="867" bestFit="1" customWidth="1"/>
    <col min="15369" max="15369" width="15.625" style="867" customWidth="1"/>
    <col min="15370" max="15370" width="34.25" style="867" customWidth="1"/>
    <col min="15371" max="15371" width="24.5" style="867" customWidth="1"/>
    <col min="15372" max="15372" width="19.125" style="867" bestFit="1" customWidth="1"/>
    <col min="15373" max="15373" width="19.5" style="867" customWidth="1"/>
    <col min="15374" max="15374" width="20.75" style="867" bestFit="1" customWidth="1"/>
    <col min="15375" max="15375" width="18.875" style="867" customWidth="1"/>
    <col min="15376" max="15376" width="20.5" style="867" customWidth="1"/>
    <col min="15377" max="15377" width="22.375" style="867" customWidth="1"/>
    <col min="15378" max="15378" width="14.75" style="867" customWidth="1"/>
    <col min="15379" max="15616" width="12.75" style="867"/>
    <col min="15617" max="15617" width="3.75" style="867" customWidth="1"/>
    <col min="15618" max="15618" width="14.5" style="867" bestFit="1" customWidth="1"/>
    <col min="15619" max="15620" width="9.625" style="867" bestFit="1" customWidth="1"/>
    <col min="15621" max="15621" width="64.25" style="867" customWidth="1"/>
    <col min="15622" max="15622" width="5.75" style="867" bestFit="1" customWidth="1"/>
    <col min="15623" max="15623" width="13.125" style="867" customWidth="1"/>
    <col min="15624" max="15624" width="13.125" style="867" bestFit="1" customWidth="1"/>
    <col min="15625" max="15625" width="15.625" style="867" customWidth="1"/>
    <col min="15626" max="15626" width="34.25" style="867" customWidth="1"/>
    <col min="15627" max="15627" width="24.5" style="867" customWidth="1"/>
    <col min="15628" max="15628" width="19.125" style="867" bestFit="1" customWidth="1"/>
    <col min="15629" max="15629" width="19.5" style="867" customWidth="1"/>
    <col min="15630" max="15630" width="20.75" style="867" bestFit="1" customWidth="1"/>
    <col min="15631" max="15631" width="18.875" style="867" customWidth="1"/>
    <col min="15632" max="15632" width="20.5" style="867" customWidth="1"/>
    <col min="15633" max="15633" width="22.375" style="867" customWidth="1"/>
    <col min="15634" max="15634" width="14.75" style="867" customWidth="1"/>
    <col min="15635" max="15872" width="12.75" style="867"/>
    <col min="15873" max="15873" width="3.75" style="867" customWidth="1"/>
    <col min="15874" max="15874" width="14.5" style="867" bestFit="1" customWidth="1"/>
    <col min="15875" max="15876" width="9.625" style="867" bestFit="1" customWidth="1"/>
    <col min="15877" max="15877" width="64.25" style="867" customWidth="1"/>
    <col min="15878" max="15878" width="5.75" style="867" bestFit="1" customWidth="1"/>
    <col min="15879" max="15879" width="13.125" style="867" customWidth="1"/>
    <col min="15880" max="15880" width="13.125" style="867" bestFit="1" customWidth="1"/>
    <col min="15881" max="15881" width="15.625" style="867" customWidth="1"/>
    <col min="15882" max="15882" width="34.25" style="867" customWidth="1"/>
    <col min="15883" max="15883" width="24.5" style="867" customWidth="1"/>
    <col min="15884" max="15884" width="19.125" style="867" bestFit="1" customWidth="1"/>
    <col min="15885" max="15885" width="19.5" style="867" customWidth="1"/>
    <col min="15886" max="15886" width="20.75" style="867" bestFit="1" customWidth="1"/>
    <col min="15887" max="15887" width="18.875" style="867" customWidth="1"/>
    <col min="15888" max="15888" width="20.5" style="867" customWidth="1"/>
    <col min="15889" max="15889" width="22.375" style="867" customWidth="1"/>
    <col min="15890" max="15890" width="14.75" style="867" customWidth="1"/>
    <col min="15891" max="16128" width="12.75" style="867"/>
    <col min="16129" max="16129" width="3.75" style="867" customWidth="1"/>
    <col min="16130" max="16130" width="14.5" style="867" bestFit="1" customWidth="1"/>
    <col min="16131" max="16132" width="9.625" style="867" bestFit="1" customWidth="1"/>
    <col min="16133" max="16133" width="64.25" style="867" customWidth="1"/>
    <col min="16134" max="16134" width="5.75" style="867" bestFit="1" customWidth="1"/>
    <col min="16135" max="16135" width="13.125" style="867" customWidth="1"/>
    <col min="16136" max="16136" width="13.125" style="867" bestFit="1" customWidth="1"/>
    <col min="16137" max="16137" width="15.625" style="867" customWidth="1"/>
    <col min="16138" max="16138" width="34.25" style="867" customWidth="1"/>
    <col min="16139" max="16139" width="24.5" style="867" customWidth="1"/>
    <col min="16140" max="16140" width="19.125" style="867" bestFit="1" customWidth="1"/>
    <col min="16141" max="16141" width="19.5" style="867" customWidth="1"/>
    <col min="16142" max="16142" width="20.75" style="867" bestFit="1" customWidth="1"/>
    <col min="16143" max="16143" width="18.875" style="867" customWidth="1"/>
    <col min="16144" max="16144" width="20.5" style="867" customWidth="1"/>
    <col min="16145" max="16145" width="22.375" style="867" customWidth="1"/>
    <col min="16146" max="16146" width="14.75" style="867" customWidth="1"/>
    <col min="16147" max="16384" width="12.75" style="867"/>
  </cols>
  <sheetData>
    <row r="2" spans="2:17" ht="20.100000000000001" customHeight="1">
      <c r="B2" s="866" t="s">
        <v>0</v>
      </c>
      <c r="C2" s="866"/>
      <c r="D2" s="866"/>
      <c r="E2" s="92" t="s">
        <v>1596</v>
      </c>
      <c r="G2" s="4" t="s">
        <v>2</v>
      </c>
      <c r="H2" s="5"/>
      <c r="I2" s="6"/>
      <c r="J2" s="868">
        <f>SUM(H:H)</f>
        <v>42205</v>
      </c>
    </row>
    <row r="3" spans="2:17" ht="20.100000000000001" customHeight="1">
      <c r="B3" s="866"/>
      <c r="C3" s="866"/>
      <c r="D3" s="866"/>
      <c r="E3" s="98" t="s">
        <v>1555</v>
      </c>
    </row>
    <row r="4" spans="2:17" ht="20.100000000000001" customHeight="1">
      <c r="B4" s="866" t="s">
        <v>5</v>
      </c>
      <c r="C4" s="866"/>
      <c r="D4" s="866"/>
      <c r="E4" s="98" t="s">
        <v>1597</v>
      </c>
      <c r="G4" s="866" t="s">
        <v>17</v>
      </c>
      <c r="H4" s="866"/>
      <c r="I4" s="866"/>
      <c r="J4" s="873"/>
      <c r="K4" s="874"/>
    </row>
    <row r="5" spans="2:17" ht="20.100000000000001" customHeight="1">
      <c r="B5" s="866" t="s">
        <v>6</v>
      </c>
      <c r="C5" s="866"/>
      <c r="D5" s="866"/>
      <c r="E5" s="102">
        <v>43823</v>
      </c>
      <c r="G5" s="866"/>
      <c r="H5" s="866"/>
      <c r="I5" s="866"/>
      <c r="J5" s="875"/>
      <c r="K5" s="876"/>
    </row>
    <row r="6" spans="2:17" ht="20.100000000000001" customHeight="1">
      <c r="B6" s="866" t="s">
        <v>7</v>
      </c>
      <c r="C6" s="866"/>
      <c r="D6" s="866"/>
      <c r="E6" s="102">
        <v>43840</v>
      </c>
      <c r="G6" s="866"/>
      <c r="H6" s="866"/>
      <c r="I6" s="866"/>
      <c r="J6" s="877"/>
      <c r="K6" s="878"/>
    </row>
    <row r="8" spans="2:17" s="869" customFormat="1" ht="19.7" customHeight="1">
      <c r="B8" s="582" t="s">
        <v>8</v>
      </c>
      <c r="C8" s="582" t="s">
        <v>9</v>
      </c>
      <c r="D8" s="582" t="s">
        <v>10</v>
      </c>
      <c r="E8" s="257" t="s">
        <v>11</v>
      </c>
      <c r="F8" s="257" t="s">
        <v>1557</v>
      </c>
      <c r="G8" s="257" t="s">
        <v>13</v>
      </c>
      <c r="H8" s="860" t="s">
        <v>14</v>
      </c>
      <c r="I8" s="860" t="s">
        <v>15</v>
      </c>
      <c r="J8" s="257" t="s">
        <v>16</v>
      </c>
      <c r="K8" s="257" t="s">
        <v>17</v>
      </c>
      <c r="L8" s="257" t="s">
        <v>18</v>
      </c>
      <c r="M8" s="582" t="s">
        <v>19</v>
      </c>
      <c r="N8" s="582" t="s">
        <v>20</v>
      </c>
      <c r="O8" s="257" t="s">
        <v>21</v>
      </c>
      <c r="P8" s="879" t="s">
        <v>22</v>
      </c>
      <c r="Q8" s="880" t="s">
        <v>23</v>
      </c>
    </row>
    <row r="9" spans="2:17" s="869" customFormat="1" ht="19.7" customHeight="1">
      <c r="B9" s="582"/>
      <c r="C9" s="582"/>
      <c r="D9" s="582"/>
      <c r="E9" s="741"/>
      <c r="F9" s="257"/>
      <c r="G9" s="881"/>
      <c r="H9" s="859">
        <f t="shared" ref="H9:H32" si="0">F9*G9</f>
        <v>0</v>
      </c>
      <c r="I9" s="860"/>
      <c r="J9" s="257"/>
      <c r="K9" s="257"/>
      <c r="L9" s="257"/>
      <c r="M9" s="582"/>
      <c r="N9" s="582"/>
      <c r="O9" s="257"/>
      <c r="P9" s="879"/>
      <c r="Q9" s="880"/>
    </row>
    <row r="10" spans="2:17" s="888" customFormat="1" ht="19.7" customHeight="1">
      <c r="B10" s="236"/>
      <c r="C10" s="508" t="s">
        <v>659</v>
      </c>
      <c r="D10" s="508" t="s">
        <v>659</v>
      </c>
      <c r="E10" s="238" t="s">
        <v>1598</v>
      </c>
      <c r="F10" s="236">
        <v>1</v>
      </c>
      <c r="G10" s="444">
        <v>12000</v>
      </c>
      <c r="H10" s="882">
        <f t="shared" si="0"/>
        <v>12000</v>
      </c>
      <c r="I10" s="883"/>
      <c r="J10" s="238" t="s">
        <v>1599</v>
      </c>
      <c r="K10" s="236"/>
      <c r="L10" s="236"/>
      <c r="M10" s="884">
        <v>43808</v>
      </c>
      <c r="N10" s="508" t="s">
        <v>1560</v>
      </c>
      <c r="O10" s="885">
        <v>43823</v>
      </c>
      <c r="P10" s="886"/>
      <c r="Q10" s="887">
        <v>43823</v>
      </c>
    </row>
    <row r="11" spans="2:17" s="888" customFormat="1" ht="19.7" customHeight="1">
      <c r="B11" s="236"/>
      <c r="C11" s="508" t="s">
        <v>531</v>
      </c>
      <c r="D11" s="508" t="s">
        <v>531</v>
      </c>
      <c r="E11" s="238" t="s">
        <v>1600</v>
      </c>
      <c r="F11" s="236">
        <v>10</v>
      </c>
      <c r="G11" s="444">
        <v>23</v>
      </c>
      <c r="H11" s="882">
        <f t="shared" si="0"/>
        <v>230</v>
      </c>
      <c r="I11" s="883"/>
      <c r="J11" s="238"/>
      <c r="K11" s="236"/>
      <c r="L11" s="236"/>
      <c r="M11" s="884">
        <v>43809</v>
      </c>
      <c r="N11" s="508" t="s">
        <v>1560</v>
      </c>
      <c r="O11" s="885">
        <v>43815</v>
      </c>
      <c r="P11" s="886"/>
      <c r="Q11" s="887"/>
    </row>
    <row r="12" spans="2:17" s="888" customFormat="1" ht="19.7" customHeight="1">
      <c r="B12" s="236"/>
      <c r="C12" s="508"/>
      <c r="D12" s="508"/>
      <c r="E12" s="238"/>
      <c r="F12" s="236"/>
      <c r="G12" s="444"/>
      <c r="H12" s="882">
        <f t="shared" si="0"/>
        <v>0</v>
      </c>
      <c r="I12" s="883"/>
      <c r="J12" s="238"/>
      <c r="K12" s="236"/>
      <c r="L12" s="236"/>
      <c r="M12" s="884"/>
      <c r="N12" s="508"/>
      <c r="O12" s="885"/>
      <c r="P12" s="886"/>
      <c r="Q12" s="887"/>
    </row>
    <row r="13" spans="2:17" s="888" customFormat="1" ht="19.7" customHeight="1">
      <c r="B13" s="236"/>
      <c r="C13" s="508" t="s">
        <v>531</v>
      </c>
      <c r="D13" s="508" t="s">
        <v>531</v>
      </c>
      <c r="E13" s="238" t="s">
        <v>1601</v>
      </c>
      <c r="F13" s="236">
        <v>4</v>
      </c>
      <c r="G13" s="444">
        <v>540</v>
      </c>
      <c r="H13" s="882">
        <f t="shared" si="0"/>
        <v>2160</v>
      </c>
      <c r="I13" s="883"/>
      <c r="J13" s="238" t="s">
        <v>1602</v>
      </c>
      <c r="K13" s="236"/>
      <c r="L13" s="236"/>
      <c r="M13" s="884">
        <v>43809</v>
      </c>
      <c r="N13" s="508" t="s">
        <v>1560</v>
      </c>
      <c r="O13" s="885">
        <v>43815</v>
      </c>
      <c r="P13" s="886"/>
      <c r="Q13" s="887"/>
    </row>
    <row r="14" spans="2:17" s="891" customFormat="1" ht="19.5" customHeight="1">
      <c r="B14" s="236"/>
      <c r="C14" s="508"/>
      <c r="D14" s="508"/>
      <c r="E14" s="75"/>
      <c r="F14" s="22"/>
      <c r="G14" s="266"/>
      <c r="H14" s="882">
        <f t="shared" si="0"/>
        <v>0</v>
      </c>
      <c r="I14" s="883"/>
      <c r="J14" s="30"/>
      <c r="K14" s="236"/>
      <c r="L14" s="236"/>
      <c r="M14" s="884"/>
      <c r="N14" s="508"/>
      <c r="O14" s="885"/>
      <c r="P14" s="886"/>
      <c r="Q14" s="887"/>
    </row>
    <row r="15" spans="2:17" s="891" customFormat="1" ht="20.25" customHeight="1">
      <c r="B15" s="236"/>
      <c r="C15" s="508" t="s">
        <v>659</v>
      </c>
      <c r="D15" s="508" t="s">
        <v>659</v>
      </c>
      <c r="E15" s="75" t="s">
        <v>1603</v>
      </c>
      <c r="F15" s="22">
        <v>1</v>
      </c>
      <c r="G15" s="266">
        <v>9700</v>
      </c>
      <c r="H15" s="882">
        <f t="shared" si="0"/>
        <v>9700</v>
      </c>
      <c r="I15" s="883"/>
      <c r="J15" s="30" t="s">
        <v>1604</v>
      </c>
      <c r="K15" s="236"/>
      <c r="L15" s="236"/>
      <c r="M15" s="884">
        <v>43808</v>
      </c>
      <c r="N15" s="508" t="s">
        <v>1560</v>
      </c>
      <c r="O15" s="885">
        <v>43823</v>
      </c>
      <c r="P15" s="886"/>
      <c r="Q15" s="887">
        <v>43823</v>
      </c>
    </row>
    <row r="16" spans="2:17" s="888" customFormat="1" ht="19.7" customHeight="1">
      <c r="B16" s="236"/>
      <c r="C16" s="508" t="s">
        <v>531</v>
      </c>
      <c r="D16" s="508" t="s">
        <v>531</v>
      </c>
      <c r="E16" s="235" t="s">
        <v>1402</v>
      </c>
      <c r="F16" s="236">
        <v>1</v>
      </c>
      <c r="G16" s="444">
        <v>6005</v>
      </c>
      <c r="H16" s="882">
        <f t="shared" si="0"/>
        <v>6005</v>
      </c>
      <c r="I16" s="883"/>
      <c r="J16" s="238" t="s">
        <v>949</v>
      </c>
      <c r="K16" s="236"/>
      <c r="L16" s="236"/>
      <c r="M16" s="884">
        <v>43809</v>
      </c>
      <c r="N16" s="508" t="s">
        <v>1560</v>
      </c>
      <c r="O16" s="885">
        <v>43815</v>
      </c>
      <c r="P16" s="886"/>
      <c r="Q16" s="887"/>
    </row>
    <row r="17" spans="2:17" s="891" customFormat="1" ht="19.7" customHeight="1">
      <c r="B17" s="236"/>
      <c r="C17" s="508" t="s">
        <v>531</v>
      </c>
      <c r="D17" s="508" t="s">
        <v>531</v>
      </c>
      <c r="E17" s="238" t="s">
        <v>864</v>
      </c>
      <c r="F17" s="236">
        <v>1</v>
      </c>
      <c r="G17" s="444">
        <v>4570</v>
      </c>
      <c r="H17" s="882">
        <f t="shared" si="0"/>
        <v>4570</v>
      </c>
      <c r="I17" s="883"/>
      <c r="J17" s="238" t="s">
        <v>1605</v>
      </c>
      <c r="K17" s="236"/>
      <c r="L17" s="236"/>
      <c r="M17" s="884">
        <v>43809</v>
      </c>
      <c r="N17" s="508" t="s">
        <v>1560</v>
      </c>
      <c r="O17" s="885">
        <v>43815</v>
      </c>
      <c r="P17" s="886"/>
      <c r="Q17" s="887"/>
    </row>
    <row r="18" spans="2:17" s="891" customFormat="1" ht="19.7" customHeight="1">
      <c r="B18" s="236"/>
      <c r="C18" s="508" t="s">
        <v>531</v>
      </c>
      <c r="D18" s="508" t="s">
        <v>531</v>
      </c>
      <c r="E18" s="238" t="s">
        <v>1606</v>
      </c>
      <c r="F18" s="236">
        <v>1</v>
      </c>
      <c r="G18" s="444">
        <v>3853</v>
      </c>
      <c r="H18" s="882">
        <f t="shared" si="0"/>
        <v>3853</v>
      </c>
      <c r="I18" s="883"/>
      <c r="J18" s="238" t="s">
        <v>1607</v>
      </c>
      <c r="K18" s="236"/>
      <c r="L18" s="236"/>
      <c r="M18" s="884">
        <v>43809</v>
      </c>
      <c r="N18" s="508" t="s">
        <v>1560</v>
      </c>
      <c r="O18" s="885">
        <v>43815</v>
      </c>
      <c r="P18" s="886"/>
      <c r="Q18" s="887"/>
    </row>
    <row r="19" spans="2:17" s="891" customFormat="1" ht="19.7" customHeight="1">
      <c r="B19" s="236"/>
      <c r="C19" s="508" t="s">
        <v>531</v>
      </c>
      <c r="D19" s="508" t="s">
        <v>531</v>
      </c>
      <c r="E19" s="75" t="s">
        <v>893</v>
      </c>
      <c r="F19" s="236">
        <v>2</v>
      </c>
      <c r="G19" s="266">
        <v>860</v>
      </c>
      <c r="H19" s="882">
        <f t="shared" si="0"/>
        <v>1720</v>
      </c>
      <c r="I19" s="883"/>
      <c r="J19" s="30" t="s">
        <v>1608</v>
      </c>
      <c r="K19" s="236"/>
      <c r="L19" s="236"/>
      <c r="M19" s="884">
        <v>43809</v>
      </c>
      <c r="N19" s="508" t="s">
        <v>1560</v>
      </c>
      <c r="O19" s="885">
        <v>43815</v>
      </c>
      <c r="P19" s="886"/>
      <c r="Q19" s="887"/>
    </row>
    <row r="20" spans="2:17" s="888" customFormat="1" ht="19.7" customHeight="1">
      <c r="B20" s="236"/>
      <c r="C20" s="508" t="s">
        <v>531</v>
      </c>
      <c r="D20" s="508" t="s">
        <v>531</v>
      </c>
      <c r="E20" s="75" t="s">
        <v>895</v>
      </c>
      <c r="F20" s="236">
        <v>2</v>
      </c>
      <c r="G20" s="266">
        <v>443</v>
      </c>
      <c r="H20" s="882">
        <f t="shared" si="0"/>
        <v>886</v>
      </c>
      <c r="I20" s="883"/>
      <c r="J20" s="30" t="s">
        <v>896</v>
      </c>
      <c r="K20" s="236"/>
      <c r="L20" s="236"/>
      <c r="M20" s="884">
        <v>43809</v>
      </c>
      <c r="N20" s="508" t="s">
        <v>1560</v>
      </c>
      <c r="O20" s="885">
        <v>43815</v>
      </c>
      <c r="P20" s="886"/>
      <c r="Q20" s="887"/>
    </row>
    <row r="21" spans="2:17" s="891" customFormat="1" ht="19.7" customHeight="1">
      <c r="B21" s="236"/>
      <c r="C21" s="508" t="s">
        <v>531</v>
      </c>
      <c r="D21" s="508" t="s">
        <v>531</v>
      </c>
      <c r="E21" s="75" t="s">
        <v>1609</v>
      </c>
      <c r="F21" s="236">
        <v>1</v>
      </c>
      <c r="G21" s="266">
        <v>977</v>
      </c>
      <c r="H21" s="882">
        <f t="shared" si="0"/>
        <v>977</v>
      </c>
      <c r="I21" s="883"/>
      <c r="J21" s="30" t="s">
        <v>898</v>
      </c>
      <c r="K21" s="236"/>
      <c r="L21" s="236"/>
      <c r="M21" s="884">
        <v>43809</v>
      </c>
      <c r="N21" s="508" t="s">
        <v>1560</v>
      </c>
      <c r="O21" s="885">
        <v>43815</v>
      </c>
      <c r="P21" s="886"/>
      <c r="Q21" s="887"/>
    </row>
    <row r="22" spans="2:17" s="891" customFormat="1" ht="19.7" customHeight="1">
      <c r="B22" s="236"/>
      <c r="C22" s="508" t="s">
        <v>531</v>
      </c>
      <c r="D22" s="508" t="s">
        <v>531</v>
      </c>
      <c r="E22" s="75" t="s">
        <v>1610</v>
      </c>
      <c r="F22" s="236">
        <v>2</v>
      </c>
      <c r="G22" s="266">
        <v>52</v>
      </c>
      <c r="H22" s="882">
        <f t="shared" si="0"/>
        <v>104</v>
      </c>
      <c r="I22" s="883"/>
      <c r="J22" s="30" t="s">
        <v>1611</v>
      </c>
      <c r="K22" s="236"/>
      <c r="L22" s="236"/>
      <c r="M22" s="884">
        <v>43809</v>
      </c>
      <c r="N22" s="508" t="s">
        <v>1560</v>
      </c>
      <c r="O22" s="885">
        <v>43815</v>
      </c>
      <c r="P22" s="886"/>
      <c r="Q22" s="887"/>
    </row>
    <row r="23" spans="2:17" s="891" customFormat="1" ht="19.7" customHeight="1">
      <c r="B23" s="236"/>
      <c r="C23" s="508"/>
      <c r="D23" s="508"/>
      <c r="E23" s="75"/>
      <c r="F23" s="236"/>
      <c r="G23" s="266"/>
      <c r="H23" s="882"/>
      <c r="I23" s="883"/>
      <c r="J23" s="30"/>
      <c r="K23" s="236"/>
      <c r="L23" s="236"/>
      <c r="M23" s="884"/>
      <c r="N23" s="508"/>
      <c r="O23" s="885"/>
      <c r="P23" s="886"/>
      <c r="Q23" s="887"/>
    </row>
    <row r="24" spans="2:17" s="891" customFormat="1" ht="19.7" customHeight="1">
      <c r="B24" s="508"/>
      <c r="C24" s="508"/>
      <c r="D24" s="508"/>
      <c r="E24" s="31"/>
      <c r="F24" s="236"/>
      <c r="G24" s="266"/>
      <c r="H24" s="444">
        <f t="shared" si="0"/>
        <v>0</v>
      </c>
      <c r="I24" s="236"/>
      <c r="J24" s="30"/>
      <c r="K24" s="236"/>
      <c r="L24" s="236"/>
      <c r="M24" s="886"/>
      <c r="N24" s="508"/>
      <c r="O24" s="885"/>
      <c r="P24" s="886"/>
      <c r="Q24" s="884"/>
    </row>
    <row r="25" spans="2:17" s="891" customFormat="1" ht="19.7" customHeight="1">
      <c r="B25" s="508"/>
      <c r="C25" s="508"/>
      <c r="D25" s="508"/>
      <c r="E25" s="75"/>
      <c r="F25" s="22"/>
      <c r="G25" s="266"/>
      <c r="H25" s="444">
        <f t="shared" si="0"/>
        <v>0</v>
      </c>
      <c r="I25" s="236"/>
      <c r="J25" s="30"/>
      <c r="K25" s="236"/>
      <c r="L25" s="236"/>
      <c r="M25" s="886"/>
      <c r="N25" s="508"/>
      <c r="O25" s="885"/>
      <c r="P25" s="886"/>
      <c r="Q25" s="884"/>
    </row>
    <row r="26" spans="2:17" s="891" customFormat="1" ht="19.7" customHeight="1">
      <c r="B26" s="508"/>
      <c r="C26" s="508"/>
      <c r="D26" s="508"/>
      <c r="E26" s="31"/>
      <c r="F26" s="236"/>
      <c r="G26" s="266"/>
      <c r="H26" s="444">
        <f t="shared" si="0"/>
        <v>0</v>
      </c>
      <c r="I26" s="236"/>
      <c r="J26" s="30"/>
      <c r="K26" s="236"/>
      <c r="L26" s="236"/>
      <c r="M26" s="886"/>
      <c r="N26" s="508"/>
      <c r="O26" s="885"/>
      <c r="P26" s="886"/>
      <c r="Q26" s="884"/>
    </row>
    <row r="27" spans="2:17" s="891" customFormat="1" ht="19.7" customHeight="1">
      <c r="B27" s="508"/>
      <c r="C27" s="508"/>
      <c r="D27" s="508"/>
      <c r="E27" s="75"/>
      <c r="F27" s="22"/>
      <c r="G27" s="266"/>
      <c r="H27" s="444">
        <f t="shared" si="0"/>
        <v>0</v>
      </c>
      <c r="I27" s="236"/>
      <c r="J27" s="30"/>
      <c r="K27" s="236"/>
      <c r="L27" s="236"/>
      <c r="M27" s="886"/>
      <c r="N27" s="508"/>
      <c r="O27" s="885"/>
      <c r="P27" s="886"/>
      <c r="Q27" s="884"/>
    </row>
    <row r="28" spans="2:17" ht="19.7" customHeight="1">
      <c r="B28" s="582"/>
      <c r="C28" s="582"/>
      <c r="D28" s="582"/>
      <c r="E28" s="31"/>
      <c r="F28" s="257"/>
      <c r="G28" s="215"/>
      <c r="H28" s="881">
        <f t="shared" si="0"/>
        <v>0</v>
      </c>
      <c r="I28" s="257"/>
      <c r="J28" s="76"/>
      <c r="K28" s="257"/>
      <c r="L28" s="257"/>
      <c r="M28" s="879"/>
      <c r="N28" s="582"/>
      <c r="O28" s="901"/>
      <c r="P28" s="902"/>
      <c r="Q28" s="903"/>
    </row>
    <row r="29" spans="2:17" ht="19.7" customHeight="1">
      <c r="B29" s="582"/>
      <c r="C29" s="582"/>
      <c r="D29" s="582"/>
      <c r="E29" s="245"/>
      <c r="F29" s="44"/>
      <c r="G29" s="215"/>
      <c r="H29" s="881">
        <f t="shared" si="0"/>
        <v>0</v>
      </c>
      <c r="I29" s="257"/>
      <c r="J29" s="76"/>
      <c r="K29" s="257"/>
      <c r="L29" s="257"/>
      <c r="M29" s="879"/>
      <c r="N29" s="582"/>
      <c r="O29" s="901"/>
      <c r="P29" s="902"/>
      <c r="Q29" s="903"/>
    </row>
    <row r="30" spans="2:17" ht="19.7" customHeight="1">
      <c r="B30" s="582"/>
      <c r="C30" s="582"/>
      <c r="D30" s="582"/>
      <c r="E30" s="31"/>
      <c r="F30" s="257"/>
      <c r="G30" s="215"/>
      <c r="H30" s="881">
        <f t="shared" si="0"/>
        <v>0</v>
      </c>
      <c r="I30" s="257"/>
      <c r="J30" s="76"/>
      <c r="K30" s="257"/>
      <c r="L30" s="257"/>
      <c r="M30" s="879"/>
      <c r="N30" s="582"/>
      <c r="O30" s="901"/>
      <c r="P30" s="902"/>
      <c r="Q30" s="903"/>
    </row>
    <row r="31" spans="2:17" ht="19.7" customHeight="1">
      <c r="B31" s="582"/>
      <c r="C31" s="582"/>
      <c r="D31" s="582"/>
      <c r="E31" s="245"/>
      <c r="F31" s="44"/>
      <c r="G31" s="215"/>
      <c r="H31" s="881">
        <f t="shared" si="0"/>
        <v>0</v>
      </c>
      <c r="I31" s="257"/>
      <c r="J31" s="76"/>
      <c r="K31" s="257"/>
      <c r="L31" s="257"/>
      <c r="M31" s="879"/>
      <c r="N31" s="582"/>
      <c r="O31" s="901"/>
      <c r="P31" s="902"/>
      <c r="Q31" s="903"/>
    </row>
    <row r="32" spans="2:17" ht="19.7" customHeight="1">
      <c r="B32" s="582"/>
      <c r="C32" s="582"/>
      <c r="D32" s="582"/>
      <c r="E32" s="31"/>
      <c r="F32" s="257"/>
      <c r="G32" s="215"/>
      <c r="H32" s="881">
        <f t="shared" si="0"/>
        <v>0</v>
      </c>
      <c r="I32" s="257"/>
      <c r="J32" s="76"/>
      <c r="K32" s="257"/>
      <c r="L32" s="257"/>
      <c r="M32" s="879"/>
      <c r="N32" s="582"/>
      <c r="O32" s="901"/>
      <c r="P32" s="902"/>
      <c r="Q32" s="903"/>
    </row>
  </sheetData>
  <mergeCells count="8">
    <mergeCell ref="B2:D2"/>
    <mergeCell ref="G2:I2"/>
    <mergeCell ref="B3:D3"/>
    <mergeCell ref="B4:D4"/>
    <mergeCell ref="G4:I6"/>
    <mergeCell ref="J4:K6"/>
    <mergeCell ref="B5:D5"/>
    <mergeCell ref="B6:D6"/>
  </mergeCells>
  <phoneticPr fontId="4"/>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394E2-B3C1-4E6E-9952-1D5D7210B6C8}">
  <dimension ref="A2:F9"/>
  <sheetViews>
    <sheetView workbookViewId="0">
      <selection activeCell="D11" sqref="D11"/>
    </sheetView>
  </sheetViews>
  <sheetFormatPr defaultRowHeight="18.75"/>
  <cols>
    <col min="1" max="1" width="8" style="8" customWidth="1"/>
    <col min="2" max="2" width="4.875" style="8" bestFit="1" customWidth="1"/>
    <col min="3" max="3" width="25.125" style="8" customWidth="1"/>
    <col min="4" max="4" width="36.75" style="8" bestFit="1" customWidth="1"/>
    <col min="5" max="5" width="8.375" style="8" bestFit="1" customWidth="1"/>
    <col min="6" max="6" width="22.375" style="8" customWidth="1"/>
    <col min="7" max="256" width="9" style="8"/>
    <col min="257" max="257" width="8" style="8" customWidth="1"/>
    <col min="258" max="258" width="4.875" style="8" bestFit="1" customWidth="1"/>
    <col min="259" max="259" width="25.125" style="8" customWidth="1"/>
    <col min="260" max="260" width="36.75" style="8" bestFit="1" customWidth="1"/>
    <col min="261" max="261" width="8.375" style="8" bestFit="1" customWidth="1"/>
    <col min="262" max="262" width="22.375" style="8" customWidth="1"/>
    <col min="263" max="512" width="9" style="8"/>
    <col min="513" max="513" width="8" style="8" customWidth="1"/>
    <col min="514" max="514" width="4.875" style="8" bestFit="1" customWidth="1"/>
    <col min="515" max="515" width="25.125" style="8" customWidth="1"/>
    <col min="516" max="516" width="36.75" style="8" bestFit="1" customWidth="1"/>
    <col min="517" max="517" width="8.375" style="8" bestFit="1" customWidth="1"/>
    <col min="518" max="518" width="22.375" style="8" customWidth="1"/>
    <col min="519" max="768" width="9" style="8"/>
    <col min="769" max="769" width="8" style="8" customWidth="1"/>
    <col min="770" max="770" width="4.875" style="8" bestFit="1" customWidth="1"/>
    <col min="771" max="771" width="25.125" style="8" customWidth="1"/>
    <col min="772" max="772" width="36.75" style="8" bestFit="1" customWidth="1"/>
    <col min="773" max="773" width="8.375" style="8" bestFit="1" customWidth="1"/>
    <col min="774" max="774" width="22.375" style="8" customWidth="1"/>
    <col min="775" max="1024" width="9" style="8"/>
    <col min="1025" max="1025" width="8" style="8" customWidth="1"/>
    <col min="1026" max="1026" width="4.875" style="8" bestFit="1" customWidth="1"/>
    <col min="1027" max="1027" width="25.125" style="8" customWidth="1"/>
    <col min="1028" max="1028" width="36.75" style="8" bestFit="1" customWidth="1"/>
    <col min="1029" max="1029" width="8.375" style="8" bestFit="1" customWidth="1"/>
    <col min="1030" max="1030" width="22.375" style="8" customWidth="1"/>
    <col min="1031" max="1280" width="9" style="8"/>
    <col min="1281" max="1281" width="8" style="8" customWidth="1"/>
    <col min="1282" max="1282" width="4.875" style="8" bestFit="1" customWidth="1"/>
    <col min="1283" max="1283" width="25.125" style="8" customWidth="1"/>
    <col min="1284" max="1284" width="36.75" style="8" bestFit="1" customWidth="1"/>
    <col min="1285" max="1285" width="8.375" style="8" bestFit="1" customWidth="1"/>
    <col min="1286" max="1286" width="22.375" style="8" customWidth="1"/>
    <col min="1287" max="1536" width="9" style="8"/>
    <col min="1537" max="1537" width="8" style="8" customWidth="1"/>
    <col min="1538" max="1538" width="4.875" style="8" bestFit="1" customWidth="1"/>
    <col min="1539" max="1539" width="25.125" style="8" customWidth="1"/>
    <col min="1540" max="1540" width="36.75" style="8" bestFit="1" customWidth="1"/>
    <col min="1541" max="1541" width="8.375" style="8" bestFit="1" customWidth="1"/>
    <col min="1542" max="1542" width="22.375" style="8" customWidth="1"/>
    <col min="1543" max="1792" width="9" style="8"/>
    <col min="1793" max="1793" width="8" style="8" customWidth="1"/>
    <col min="1794" max="1794" width="4.875" style="8" bestFit="1" customWidth="1"/>
    <col min="1795" max="1795" width="25.125" style="8" customWidth="1"/>
    <col min="1796" max="1796" width="36.75" style="8" bestFit="1" customWidth="1"/>
    <col min="1797" max="1797" width="8.375" style="8" bestFit="1" customWidth="1"/>
    <col min="1798" max="1798" width="22.375" style="8" customWidth="1"/>
    <col min="1799" max="2048" width="9" style="8"/>
    <col min="2049" max="2049" width="8" style="8" customWidth="1"/>
    <col min="2050" max="2050" width="4.875" style="8" bestFit="1" customWidth="1"/>
    <col min="2051" max="2051" width="25.125" style="8" customWidth="1"/>
    <col min="2052" max="2052" width="36.75" style="8" bestFit="1" customWidth="1"/>
    <col min="2053" max="2053" width="8.375" style="8" bestFit="1" customWidth="1"/>
    <col min="2054" max="2054" width="22.375" style="8" customWidth="1"/>
    <col min="2055" max="2304" width="9" style="8"/>
    <col min="2305" max="2305" width="8" style="8" customWidth="1"/>
    <col min="2306" max="2306" width="4.875" style="8" bestFit="1" customWidth="1"/>
    <col min="2307" max="2307" width="25.125" style="8" customWidth="1"/>
    <col min="2308" max="2308" width="36.75" style="8" bestFit="1" customWidth="1"/>
    <col min="2309" max="2309" width="8.375" style="8" bestFit="1" customWidth="1"/>
    <col min="2310" max="2310" width="22.375" style="8" customWidth="1"/>
    <col min="2311" max="2560" width="9" style="8"/>
    <col min="2561" max="2561" width="8" style="8" customWidth="1"/>
    <col min="2562" max="2562" width="4.875" style="8" bestFit="1" customWidth="1"/>
    <col min="2563" max="2563" width="25.125" style="8" customWidth="1"/>
    <col min="2564" max="2564" width="36.75" style="8" bestFit="1" customWidth="1"/>
    <col min="2565" max="2565" width="8.375" style="8" bestFit="1" customWidth="1"/>
    <col min="2566" max="2566" width="22.375" style="8" customWidth="1"/>
    <col min="2567" max="2816" width="9" style="8"/>
    <col min="2817" max="2817" width="8" style="8" customWidth="1"/>
    <col min="2818" max="2818" width="4.875" style="8" bestFit="1" customWidth="1"/>
    <col min="2819" max="2819" width="25.125" style="8" customWidth="1"/>
    <col min="2820" max="2820" width="36.75" style="8" bestFit="1" customWidth="1"/>
    <col min="2821" max="2821" width="8.375" style="8" bestFit="1" customWidth="1"/>
    <col min="2822" max="2822" width="22.375" style="8" customWidth="1"/>
    <col min="2823" max="3072" width="9" style="8"/>
    <col min="3073" max="3073" width="8" style="8" customWidth="1"/>
    <col min="3074" max="3074" width="4.875" style="8" bestFit="1" customWidth="1"/>
    <col min="3075" max="3075" width="25.125" style="8" customWidth="1"/>
    <col min="3076" max="3076" width="36.75" style="8" bestFit="1" customWidth="1"/>
    <col min="3077" max="3077" width="8.375" style="8" bestFit="1" customWidth="1"/>
    <col min="3078" max="3078" width="22.375" style="8" customWidth="1"/>
    <col min="3079" max="3328" width="9" style="8"/>
    <col min="3329" max="3329" width="8" style="8" customWidth="1"/>
    <col min="3330" max="3330" width="4.875" style="8" bestFit="1" customWidth="1"/>
    <col min="3331" max="3331" width="25.125" style="8" customWidth="1"/>
    <col min="3332" max="3332" width="36.75" style="8" bestFit="1" customWidth="1"/>
    <col min="3333" max="3333" width="8.375" style="8" bestFit="1" customWidth="1"/>
    <col min="3334" max="3334" width="22.375" style="8" customWidth="1"/>
    <col min="3335" max="3584" width="9" style="8"/>
    <col min="3585" max="3585" width="8" style="8" customWidth="1"/>
    <col min="3586" max="3586" width="4.875" style="8" bestFit="1" customWidth="1"/>
    <col min="3587" max="3587" width="25.125" style="8" customWidth="1"/>
    <col min="3588" max="3588" width="36.75" style="8" bestFit="1" customWidth="1"/>
    <col min="3589" max="3589" width="8.375" style="8" bestFit="1" customWidth="1"/>
    <col min="3590" max="3590" width="22.375" style="8" customWidth="1"/>
    <col min="3591" max="3840" width="9" style="8"/>
    <col min="3841" max="3841" width="8" style="8" customWidth="1"/>
    <col min="3842" max="3842" width="4.875" style="8" bestFit="1" customWidth="1"/>
    <col min="3843" max="3843" width="25.125" style="8" customWidth="1"/>
    <col min="3844" max="3844" width="36.75" style="8" bestFit="1" customWidth="1"/>
    <col min="3845" max="3845" width="8.375" style="8" bestFit="1" customWidth="1"/>
    <col min="3846" max="3846" width="22.375" style="8" customWidth="1"/>
    <col min="3847" max="4096" width="9" style="8"/>
    <col min="4097" max="4097" width="8" style="8" customWidth="1"/>
    <col min="4098" max="4098" width="4.875" style="8" bestFit="1" customWidth="1"/>
    <col min="4099" max="4099" width="25.125" style="8" customWidth="1"/>
    <col min="4100" max="4100" width="36.75" style="8" bestFit="1" customWidth="1"/>
    <col min="4101" max="4101" width="8.375" style="8" bestFit="1" customWidth="1"/>
    <col min="4102" max="4102" width="22.375" style="8" customWidth="1"/>
    <col min="4103" max="4352" width="9" style="8"/>
    <col min="4353" max="4353" width="8" style="8" customWidth="1"/>
    <col min="4354" max="4354" width="4.875" style="8" bestFit="1" customWidth="1"/>
    <col min="4355" max="4355" width="25.125" style="8" customWidth="1"/>
    <col min="4356" max="4356" width="36.75" style="8" bestFit="1" customWidth="1"/>
    <col min="4357" max="4357" width="8.375" style="8" bestFit="1" customWidth="1"/>
    <col min="4358" max="4358" width="22.375" style="8" customWidth="1"/>
    <col min="4359" max="4608" width="9" style="8"/>
    <col min="4609" max="4609" width="8" style="8" customWidth="1"/>
    <col min="4610" max="4610" width="4.875" style="8" bestFit="1" customWidth="1"/>
    <col min="4611" max="4611" width="25.125" style="8" customWidth="1"/>
    <col min="4612" max="4612" width="36.75" style="8" bestFit="1" customWidth="1"/>
    <col min="4613" max="4613" width="8.375" style="8" bestFit="1" customWidth="1"/>
    <col min="4614" max="4614" width="22.375" style="8" customWidth="1"/>
    <col min="4615" max="4864" width="9" style="8"/>
    <col min="4865" max="4865" width="8" style="8" customWidth="1"/>
    <col min="4866" max="4866" width="4.875" style="8" bestFit="1" customWidth="1"/>
    <col min="4867" max="4867" width="25.125" style="8" customWidth="1"/>
    <col min="4868" max="4868" width="36.75" style="8" bestFit="1" customWidth="1"/>
    <col min="4869" max="4869" width="8.375" style="8" bestFit="1" customWidth="1"/>
    <col min="4870" max="4870" width="22.375" style="8" customWidth="1"/>
    <col min="4871" max="5120" width="9" style="8"/>
    <col min="5121" max="5121" width="8" style="8" customWidth="1"/>
    <col min="5122" max="5122" width="4.875" style="8" bestFit="1" customWidth="1"/>
    <col min="5123" max="5123" width="25.125" style="8" customWidth="1"/>
    <col min="5124" max="5124" width="36.75" style="8" bestFit="1" customWidth="1"/>
    <col min="5125" max="5125" width="8.375" style="8" bestFit="1" customWidth="1"/>
    <col min="5126" max="5126" width="22.375" style="8" customWidth="1"/>
    <col min="5127" max="5376" width="9" style="8"/>
    <col min="5377" max="5377" width="8" style="8" customWidth="1"/>
    <col min="5378" max="5378" width="4.875" style="8" bestFit="1" customWidth="1"/>
    <col min="5379" max="5379" width="25.125" style="8" customWidth="1"/>
    <col min="5380" max="5380" width="36.75" style="8" bestFit="1" customWidth="1"/>
    <col min="5381" max="5381" width="8.375" style="8" bestFit="1" customWidth="1"/>
    <col min="5382" max="5382" width="22.375" style="8" customWidth="1"/>
    <col min="5383" max="5632" width="9" style="8"/>
    <col min="5633" max="5633" width="8" style="8" customWidth="1"/>
    <col min="5634" max="5634" width="4.875" style="8" bestFit="1" customWidth="1"/>
    <col min="5635" max="5635" width="25.125" style="8" customWidth="1"/>
    <col min="5636" max="5636" width="36.75" style="8" bestFit="1" customWidth="1"/>
    <col min="5637" max="5637" width="8.375" style="8" bestFit="1" customWidth="1"/>
    <col min="5638" max="5638" width="22.375" style="8" customWidth="1"/>
    <col min="5639" max="5888" width="9" style="8"/>
    <col min="5889" max="5889" width="8" style="8" customWidth="1"/>
    <col min="5890" max="5890" width="4.875" style="8" bestFit="1" customWidth="1"/>
    <col min="5891" max="5891" width="25.125" style="8" customWidth="1"/>
    <col min="5892" max="5892" width="36.75" style="8" bestFit="1" customWidth="1"/>
    <col min="5893" max="5893" width="8.375" style="8" bestFit="1" customWidth="1"/>
    <col min="5894" max="5894" width="22.375" style="8" customWidth="1"/>
    <col min="5895" max="6144" width="9" style="8"/>
    <col min="6145" max="6145" width="8" style="8" customWidth="1"/>
    <col min="6146" max="6146" width="4.875" style="8" bestFit="1" customWidth="1"/>
    <col min="6147" max="6147" width="25.125" style="8" customWidth="1"/>
    <col min="6148" max="6148" width="36.75" style="8" bestFit="1" customWidth="1"/>
    <col min="6149" max="6149" width="8.375" style="8" bestFit="1" customWidth="1"/>
    <col min="6150" max="6150" width="22.375" style="8" customWidth="1"/>
    <col min="6151" max="6400" width="9" style="8"/>
    <col min="6401" max="6401" width="8" style="8" customWidth="1"/>
    <col min="6402" max="6402" width="4.875" style="8" bestFit="1" customWidth="1"/>
    <col min="6403" max="6403" width="25.125" style="8" customWidth="1"/>
    <col min="6404" max="6404" width="36.75" style="8" bestFit="1" customWidth="1"/>
    <col min="6405" max="6405" width="8.375" style="8" bestFit="1" customWidth="1"/>
    <col min="6406" max="6406" width="22.375" style="8" customWidth="1"/>
    <col min="6407" max="6656" width="9" style="8"/>
    <col min="6657" max="6657" width="8" style="8" customWidth="1"/>
    <col min="6658" max="6658" width="4.875" style="8" bestFit="1" customWidth="1"/>
    <col min="6659" max="6659" width="25.125" style="8" customWidth="1"/>
    <col min="6660" max="6660" width="36.75" style="8" bestFit="1" customWidth="1"/>
    <col min="6661" max="6661" width="8.375" style="8" bestFit="1" customWidth="1"/>
    <col min="6662" max="6662" width="22.375" style="8" customWidth="1"/>
    <col min="6663" max="6912" width="9" style="8"/>
    <col min="6913" max="6913" width="8" style="8" customWidth="1"/>
    <col min="6914" max="6914" width="4.875" style="8" bestFit="1" customWidth="1"/>
    <col min="6915" max="6915" width="25.125" style="8" customWidth="1"/>
    <col min="6916" max="6916" width="36.75" style="8" bestFit="1" customWidth="1"/>
    <col min="6917" max="6917" width="8.375" style="8" bestFit="1" customWidth="1"/>
    <col min="6918" max="6918" width="22.375" style="8" customWidth="1"/>
    <col min="6919" max="7168" width="9" style="8"/>
    <col min="7169" max="7169" width="8" style="8" customWidth="1"/>
    <col min="7170" max="7170" width="4.875" style="8" bestFit="1" customWidth="1"/>
    <col min="7171" max="7171" width="25.125" style="8" customWidth="1"/>
    <col min="7172" max="7172" width="36.75" style="8" bestFit="1" customWidth="1"/>
    <col min="7173" max="7173" width="8.375" style="8" bestFit="1" customWidth="1"/>
    <col min="7174" max="7174" width="22.375" style="8" customWidth="1"/>
    <col min="7175" max="7424" width="9" style="8"/>
    <col min="7425" max="7425" width="8" style="8" customWidth="1"/>
    <col min="7426" max="7426" width="4.875" style="8" bestFit="1" customWidth="1"/>
    <col min="7427" max="7427" width="25.125" style="8" customWidth="1"/>
    <col min="7428" max="7428" width="36.75" style="8" bestFit="1" customWidth="1"/>
    <col min="7429" max="7429" width="8.375" style="8" bestFit="1" customWidth="1"/>
    <col min="7430" max="7430" width="22.375" style="8" customWidth="1"/>
    <col min="7431" max="7680" width="9" style="8"/>
    <col min="7681" max="7681" width="8" style="8" customWidth="1"/>
    <col min="7682" max="7682" width="4.875" style="8" bestFit="1" customWidth="1"/>
    <col min="7683" max="7683" width="25.125" style="8" customWidth="1"/>
    <col min="7684" max="7684" width="36.75" style="8" bestFit="1" customWidth="1"/>
    <col min="7685" max="7685" width="8.375" style="8" bestFit="1" customWidth="1"/>
    <col min="7686" max="7686" width="22.375" style="8" customWidth="1"/>
    <col min="7687" max="7936" width="9" style="8"/>
    <col min="7937" max="7937" width="8" style="8" customWidth="1"/>
    <col min="7938" max="7938" width="4.875" style="8" bestFit="1" customWidth="1"/>
    <col min="7939" max="7939" width="25.125" style="8" customWidth="1"/>
    <col min="7940" max="7940" width="36.75" style="8" bestFit="1" customWidth="1"/>
    <col min="7941" max="7941" width="8.375" style="8" bestFit="1" customWidth="1"/>
    <col min="7942" max="7942" width="22.375" style="8" customWidth="1"/>
    <col min="7943" max="8192" width="9" style="8"/>
    <col min="8193" max="8193" width="8" style="8" customWidth="1"/>
    <col min="8194" max="8194" width="4.875" style="8" bestFit="1" customWidth="1"/>
    <col min="8195" max="8195" width="25.125" style="8" customWidth="1"/>
    <col min="8196" max="8196" width="36.75" style="8" bestFit="1" customWidth="1"/>
    <col min="8197" max="8197" width="8.375" style="8" bestFit="1" customWidth="1"/>
    <col min="8198" max="8198" width="22.375" style="8" customWidth="1"/>
    <col min="8199" max="8448" width="9" style="8"/>
    <col min="8449" max="8449" width="8" style="8" customWidth="1"/>
    <col min="8450" max="8450" width="4.875" style="8" bestFit="1" customWidth="1"/>
    <col min="8451" max="8451" width="25.125" style="8" customWidth="1"/>
    <col min="8452" max="8452" width="36.75" style="8" bestFit="1" customWidth="1"/>
    <col min="8453" max="8453" width="8.375" style="8" bestFit="1" customWidth="1"/>
    <col min="8454" max="8454" width="22.375" style="8" customWidth="1"/>
    <col min="8455" max="8704" width="9" style="8"/>
    <col min="8705" max="8705" width="8" style="8" customWidth="1"/>
    <col min="8706" max="8706" width="4.875" style="8" bestFit="1" customWidth="1"/>
    <col min="8707" max="8707" width="25.125" style="8" customWidth="1"/>
    <col min="8708" max="8708" width="36.75" style="8" bestFit="1" customWidth="1"/>
    <col min="8709" max="8709" width="8.375" style="8" bestFit="1" customWidth="1"/>
    <col min="8710" max="8710" width="22.375" style="8" customWidth="1"/>
    <col min="8711" max="8960" width="9" style="8"/>
    <col min="8961" max="8961" width="8" style="8" customWidth="1"/>
    <col min="8962" max="8962" width="4.875" style="8" bestFit="1" customWidth="1"/>
    <col min="8963" max="8963" width="25.125" style="8" customWidth="1"/>
    <col min="8964" max="8964" width="36.75" style="8" bestFit="1" customWidth="1"/>
    <col min="8965" max="8965" width="8.375" style="8" bestFit="1" customWidth="1"/>
    <col min="8966" max="8966" width="22.375" style="8" customWidth="1"/>
    <col min="8967" max="9216" width="9" style="8"/>
    <col min="9217" max="9217" width="8" style="8" customWidth="1"/>
    <col min="9218" max="9218" width="4.875" style="8" bestFit="1" customWidth="1"/>
    <col min="9219" max="9219" width="25.125" style="8" customWidth="1"/>
    <col min="9220" max="9220" width="36.75" style="8" bestFit="1" customWidth="1"/>
    <col min="9221" max="9221" width="8.375" style="8" bestFit="1" customWidth="1"/>
    <col min="9222" max="9222" width="22.375" style="8" customWidth="1"/>
    <col min="9223" max="9472" width="9" style="8"/>
    <col min="9473" max="9473" width="8" style="8" customWidth="1"/>
    <col min="9474" max="9474" width="4.875" style="8" bestFit="1" customWidth="1"/>
    <col min="9475" max="9475" width="25.125" style="8" customWidth="1"/>
    <col min="9476" max="9476" width="36.75" style="8" bestFit="1" customWidth="1"/>
    <col min="9477" max="9477" width="8.375" style="8" bestFit="1" customWidth="1"/>
    <col min="9478" max="9478" width="22.375" style="8" customWidth="1"/>
    <col min="9479" max="9728" width="9" style="8"/>
    <col min="9729" max="9729" width="8" style="8" customWidth="1"/>
    <col min="9730" max="9730" width="4.875" style="8" bestFit="1" customWidth="1"/>
    <col min="9731" max="9731" width="25.125" style="8" customWidth="1"/>
    <col min="9732" max="9732" width="36.75" style="8" bestFit="1" customWidth="1"/>
    <col min="9733" max="9733" width="8.375" style="8" bestFit="1" customWidth="1"/>
    <col min="9734" max="9734" width="22.375" style="8" customWidth="1"/>
    <col min="9735" max="9984" width="9" style="8"/>
    <col min="9985" max="9985" width="8" style="8" customWidth="1"/>
    <col min="9986" max="9986" width="4.875" style="8" bestFit="1" customWidth="1"/>
    <col min="9987" max="9987" width="25.125" style="8" customWidth="1"/>
    <col min="9988" max="9988" width="36.75" style="8" bestFit="1" customWidth="1"/>
    <col min="9989" max="9989" width="8.375" style="8" bestFit="1" customWidth="1"/>
    <col min="9990" max="9990" width="22.375" style="8" customWidth="1"/>
    <col min="9991" max="10240" width="9" style="8"/>
    <col min="10241" max="10241" width="8" style="8" customWidth="1"/>
    <col min="10242" max="10242" width="4.875" style="8" bestFit="1" customWidth="1"/>
    <col min="10243" max="10243" width="25.125" style="8" customWidth="1"/>
    <col min="10244" max="10244" width="36.75" style="8" bestFit="1" customWidth="1"/>
    <col min="10245" max="10245" width="8.375" style="8" bestFit="1" customWidth="1"/>
    <col min="10246" max="10246" width="22.375" style="8" customWidth="1"/>
    <col min="10247" max="10496" width="9" style="8"/>
    <col min="10497" max="10497" width="8" style="8" customWidth="1"/>
    <col min="10498" max="10498" width="4.875" style="8" bestFit="1" customWidth="1"/>
    <col min="10499" max="10499" width="25.125" style="8" customWidth="1"/>
    <col min="10500" max="10500" width="36.75" style="8" bestFit="1" customWidth="1"/>
    <col min="10501" max="10501" width="8.375" style="8" bestFit="1" customWidth="1"/>
    <col min="10502" max="10502" width="22.375" style="8" customWidth="1"/>
    <col min="10503" max="10752" width="9" style="8"/>
    <col min="10753" max="10753" width="8" style="8" customWidth="1"/>
    <col min="10754" max="10754" width="4.875" style="8" bestFit="1" customWidth="1"/>
    <col min="10755" max="10755" width="25.125" style="8" customWidth="1"/>
    <col min="10756" max="10756" width="36.75" style="8" bestFit="1" customWidth="1"/>
    <col min="10757" max="10757" width="8.375" style="8" bestFit="1" customWidth="1"/>
    <col min="10758" max="10758" width="22.375" style="8" customWidth="1"/>
    <col min="10759" max="11008" width="9" style="8"/>
    <col min="11009" max="11009" width="8" style="8" customWidth="1"/>
    <col min="11010" max="11010" width="4.875" style="8" bestFit="1" customWidth="1"/>
    <col min="11011" max="11011" width="25.125" style="8" customWidth="1"/>
    <col min="11012" max="11012" width="36.75" style="8" bestFit="1" customWidth="1"/>
    <col min="11013" max="11013" width="8.375" style="8" bestFit="1" customWidth="1"/>
    <col min="11014" max="11014" width="22.375" style="8" customWidth="1"/>
    <col min="11015" max="11264" width="9" style="8"/>
    <col min="11265" max="11265" width="8" style="8" customWidth="1"/>
    <col min="11266" max="11266" width="4.875" style="8" bestFit="1" customWidth="1"/>
    <col min="11267" max="11267" width="25.125" style="8" customWidth="1"/>
    <col min="11268" max="11268" width="36.75" style="8" bestFit="1" customWidth="1"/>
    <col min="11269" max="11269" width="8.375" style="8" bestFit="1" customWidth="1"/>
    <col min="11270" max="11270" width="22.375" style="8" customWidth="1"/>
    <col min="11271" max="11520" width="9" style="8"/>
    <col min="11521" max="11521" width="8" style="8" customWidth="1"/>
    <col min="11522" max="11522" width="4.875" style="8" bestFit="1" customWidth="1"/>
    <col min="11523" max="11523" width="25.125" style="8" customWidth="1"/>
    <col min="11524" max="11524" width="36.75" style="8" bestFit="1" customWidth="1"/>
    <col min="11525" max="11525" width="8.375" style="8" bestFit="1" customWidth="1"/>
    <col min="11526" max="11526" width="22.375" style="8" customWidth="1"/>
    <col min="11527" max="11776" width="9" style="8"/>
    <col min="11777" max="11777" width="8" style="8" customWidth="1"/>
    <col min="11778" max="11778" width="4.875" style="8" bestFit="1" customWidth="1"/>
    <col min="11779" max="11779" width="25.125" style="8" customWidth="1"/>
    <col min="11780" max="11780" width="36.75" style="8" bestFit="1" customWidth="1"/>
    <col min="11781" max="11781" width="8.375" style="8" bestFit="1" customWidth="1"/>
    <col min="11782" max="11782" width="22.375" style="8" customWidth="1"/>
    <col min="11783" max="12032" width="9" style="8"/>
    <col min="12033" max="12033" width="8" style="8" customWidth="1"/>
    <col min="12034" max="12034" width="4.875" style="8" bestFit="1" customWidth="1"/>
    <col min="12035" max="12035" width="25.125" style="8" customWidth="1"/>
    <col min="12036" max="12036" width="36.75" style="8" bestFit="1" customWidth="1"/>
    <col min="12037" max="12037" width="8.375" style="8" bestFit="1" customWidth="1"/>
    <col min="12038" max="12038" width="22.375" style="8" customWidth="1"/>
    <col min="12039" max="12288" width="9" style="8"/>
    <col min="12289" max="12289" width="8" style="8" customWidth="1"/>
    <col min="12290" max="12290" width="4.875" style="8" bestFit="1" customWidth="1"/>
    <col min="12291" max="12291" width="25.125" style="8" customWidth="1"/>
    <col min="12292" max="12292" width="36.75" style="8" bestFit="1" customWidth="1"/>
    <col min="12293" max="12293" width="8.375" style="8" bestFit="1" customWidth="1"/>
    <col min="12294" max="12294" width="22.375" style="8" customWidth="1"/>
    <col min="12295" max="12544" width="9" style="8"/>
    <col min="12545" max="12545" width="8" style="8" customWidth="1"/>
    <col min="12546" max="12546" width="4.875" style="8" bestFit="1" customWidth="1"/>
    <col min="12547" max="12547" width="25.125" style="8" customWidth="1"/>
    <col min="12548" max="12548" width="36.75" style="8" bestFit="1" customWidth="1"/>
    <col min="12549" max="12549" width="8.375" style="8" bestFit="1" customWidth="1"/>
    <col min="12550" max="12550" width="22.375" style="8" customWidth="1"/>
    <col min="12551" max="12800" width="9" style="8"/>
    <col min="12801" max="12801" width="8" style="8" customWidth="1"/>
    <col min="12802" max="12802" width="4.875" style="8" bestFit="1" customWidth="1"/>
    <col min="12803" max="12803" width="25.125" style="8" customWidth="1"/>
    <col min="12804" max="12804" width="36.75" style="8" bestFit="1" customWidth="1"/>
    <col min="12805" max="12805" width="8.375" style="8" bestFit="1" customWidth="1"/>
    <col min="12806" max="12806" width="22.375" style="8" customWidth="1"/>
    <col min="12807" max="13056" width="9" style="8"/>
    <col min="13057" max="13057" width="8" style="8" customWidth="1"/>
    <col min="13058" max="13058" width="4.875" style="8" bestFit="1" customWidth="1"/>
    <col min="13059" max="13059" width="25.125" style="8" customWidth="1"/>
    <col min="13060" max="13060" width="36.75" style="8" bestFit="1" customWidth="1"/>
    <col min="13061" max="13061" width="8.375" style="8" bestFit="1" customWidth="1"/>
    <col min="13062" max="13062" width="22.375" style="8" customWidth="1"/>
    <col min="13063" max="13312" width="9" style="8"/>
    <col min="13313" max="13313" width="8" style="8" customWidth="1"/>
    <col min="13314" max="13314" width="4.875" style="8" bestFit="1" customWidth="1"/>
    <col min="13315" max="13315" width="25.125" style="8" customWidth="1"/>
    <col min="13316" max="13316" width="36.75" style="8" bestFit="1" customWidth="1"/>
    <col min="13317" max="13317" width="8.375" style="8" bestFit="1" customWidth="1"/>
    <col min="13318" max="13318" width="22.375" style="8" customWidth="1"/>
    <col min="13319" max="13568" width="9" style="8"/>
    <col min="13569" max="13569" width="8" style="8" customWidth="1"/>
    <col min="13570" max="13570" width="4.875" style="8" bestFit="1" customWidth="1"/>
    <col min="13571" max="13571" width="25.125" style="8" customWidth="1"/>
    <col min="13572" max="13572" width="36.75" style="8" bestFit="1" customWidth="1"/>
    <col min="13573" max="13573" width="8.375" style="8" bestFit="1" customWidth="1"/>
    <col min="13574" max="13574" width="22.375" style="8" customWidth="1"/>
    <col min="13575" max="13824" width="9" style="8"/>
    <col min="13825" max="13825" width="8" style="8" customWidth="1"/>
    <col min="13826" max="13826" width="4.875" style="8" bestFit="1" customWidth="1"/>
    <col min="13827" max="13827" width="25.125" style="8" customWidth="1"/>
    <col min="13828" max="13828" width="36.75" style="8" bestFit="1" customWidth="1"/>
    <col min="13829" max="13829" width="8.375" style="8" bestFit="1" customWidth="1"/>
    <col min="13830" max="13830" width="22.375" style="8" customWidth="1"/>
    <col min="13831" max="14080" width="9" style="8"/>
    <col min="14081" max="14081" width="8" style="8" customWidth="1"/>
    <col min="14082" max="14082" width="4.875" style="8" bestFit="1" customWidth="1"/>
    <col min="14083" max="14083" width="25.125" style="8" customWidth="1"/>
    <col min="14084" max="14084" width="36.75" style="8" bestFit="1" customWidth="1"/>
    <col min="14085" max="14085" width="8.375" style="8" bestFit="1" customWidth="1"/>
    <col min="14086" max="14086" width="22.375" style="8" customWidth="1"/>
    <col min="14087" max="14336" width="9" style="8"/>
    <col min="14337" max="14337" width="8" style="8" customWidth="1"/>
    <col min="14338" max="14338" width="4.875" style="8" bestFit="1" customWidth="1"/>
    <col min="14339" max="14339" width="25.125" style="8" customWidth="1"/>
    <col min="14340" max="14340" width="36.75" style="8" bestFit="1" customWidth="1"/>
    <col min="14341" max="14341" width="8.375" style="8" bestFit="1" customWidth="1"/>
    <col min="14342" max="14342" width="22.375" style="8" customWidth="1"/>
    <col min="14343" max="14592" width="9" style="8"/>
    <col min="14593" max="14593" width="8" style="8" customWidth="1"/>
    <col min="14594" max="14594" width="4.875" style="8" bestFit="1" customWidth="1"/>
    <col min="14595" max="14595" width="25.125" style="8" customWidth="1"/>
    <col min="14596" max="14596" width="36.75" style="8" bestFit="1" customWidth="1"/>
    <col min="14597" max="14597" width="8.375" style="8" bestFit="1" customWidth="1"/>
    <col min="14598" max="14598" width="22.375" style="8" customWidth="1"/>
    <col min="14599" max="14848" width="9" style="8"/>
    <col min="14849" max="14849" width="8" style="8" customWidth="1"/>
    <col min="14850" max="14850" width="4.875" style="8" bestFit="1" customWidth="1"/>
    <col min="14851" max="14851" width="25.125" style="8" customWidth="1"/>
    <col min="14852" max="14852" width="36.75" style="8" bestFit="1" customWidth="1"/>
    <col min="14853" max="14853" width="8.375" style="8" bestFit="1" customWidth="1"/>
    <col min="14854" max="14854" width="22.375" style="8" customWidth="1"/>
    <col min="14855" max="15104" width="9" style="8"/>
    <col min="15105" max="15105" width="8" style="8" customWidth="1"/>
    <col min="15106" max="15106" width="4.875" style="8" bestFit="1" customWidth="1"/>
    <col min="15107" max="15107" width="25.125" style="8" customWidth="1"/>
    <col min="15108" max="15108" width="36.75" style="8" bestFit="1" customWidth="1"/>
    <col min="15109" max="15109" width="8.375" style="8" bestFit="1" customWidth="1"/>
    <col min="15110" max="15110" width="22.375" style="8" customWidth="1"/>
    <col min="15111" max="15360" width="9" style="8"/>
    <col min="15361" max="15361" width="8" style="8" customWidth="1"/>
    <col min="15362" max="15362" width="4.875" style="8" bestFit="1" customWidth="1"/>
    <col min="15363" max="15363" width="25.125" style="8" customWidth="1"/>
    <col min="15364" max="15364" width="36.75" style="8" bestFit="1" customWidth="1"/>
    <col min="15365" max="15365" width="8.375" style="8" bestFit="1" customWidth="1"/>
    <col min="15366" max="15366" width="22.375" style="8" customWidth="1"/>
    <col min="15367" max="15616" width="9" style="8"/>
    <col min="15617" max="15617" width="8" style="8" customWidth="1"/>
    <col min="15618" max="15618" width="4.875" style="8" bestFit="1" customWidth="1"/>
    <col min="15619" max="15619" width="25.125" style="8" customWidth="1"/>
    <col min="15620" max="15620" width="36.75" style="8" bestFit="1" customWidth="1"/>
    <col min="15621" max="15621" width="8.375" style="8" bestFit="1" customWidth="1"/>
    <col min="15622" max="15622" width="22.375" style="8" customWidth="1"/>
    <col min="15623" max="15872" width="9" style="8"/>
    <col min="15873" max="15873" width="8" style="8" customWidth="1"/>
    <col min="15874" max="15874" width="4.875" style="8" bestFit="1" customWidth="1"/>
    <col min="15875" max="15875" width="25.125" style="8" customWidth="1"/>
    <col min="15876" max="15876" width="36.75" style="8" bestFit="1" customWidth="1"/>
    <col min="15877" max="15877" width="8.375" style="8" bestFit="1" customWidth="1"/>
    <col min="15878" max="15878" width="22.375" style="8" customWidth="1"/>
    <col min="15879" max="16128" width="9" style="8"/>
    <col min="16129" max="16129" width="8" style="8" customWidth="1"/>
    <col min="16130" max="16130" width="4.875" style="8" bestFit="1" customWidth="1"/>
    <col min="16131" max="16131" width="25.125" style="8" customWidth="1"/>
    <col min="16132" max="16132" width="36.75" style="8" bestFit="1" customWidth="1"/>
    <col min="16133" max="16133" width="8.375" style="8" bestFit="1" customWidth="1"/>
    <col min="16134" max="16134" width="22.375" style="8" customWidth="1"/>
    <col min="16135" max="16384" width="9" style="8"/>
  </cols>
  <sheetData>
    <row r="2" spans="1:6">
      <c r="D2" s="3"/>
      <c r="F2" s="3" t="s">
        <v>1612</v>
      </c>
    </row>
    <row r="3" spans="1:6">
      <c r="A3" s="924" t="s">
        <v>1613</v>
      </c>
    </row>
    <row r="5" spans="1:6">
      <c r="B5" s="85" t="s">
        <v>1090</v>
      </c>
      <c r="C5" s="85" t="s">
        <v>1091</v>
      </c>
      <c r="D5" s="85" t="s">
        <v>1092</v>
      </c>
      <c r="E5" s="85" t="s">
        <v>1093</v>
      </c>
      <c r="F5" s="85" t="s">
        <v>1094</v>
      </c>
    </row>
    <row r="6" spans="1:6" ht="20.100000000000001" customHeight="1">
      <c r="B6" s="22">
        <v>1</v>
      </c>
      <c r="C6" s="741" t="s">
        <v>1614</v>
      </c>
      <c r="D6" s="741" t="s">
        <v>1615</v>
      </c>
      <c r="E6" s="925">
        <v>1</v>
      </c>
      <c r="F6" s="31"/>
    </row>
    <row r="7" spans="1:6" ht="20.100000000000001" customHeight="1">
      <c r="B7" s="22">
        <v>2</v>
      </c>
      <c r="C7" s="741" t="s">
        <v>1616</v>
      </c>
      <c r="D7" s="741" t="s">
        <v>1617</v>
      </c>
      <c r="E7" s="925">
        <v>1</v>
      </c>
      <c r="F7" s="31"/>
    </row>
    <row r="8" spans="1:6" ht="20.100000000000001" customHeight="1">
      <c r="B8" s="22">
        <v>3</v>
      </c>
      <c r="C8" s="245" t="s">
        <v>1575</v>
      </c>
      <c r="D8" s="76" t="s">
        <v>1576</v>
      </c>
      <c r="E8" s="925">
        <v>1</v>
      </c>
      <c r="F8" s="31"/>
    </row>
    <row r="9" spans="1:6" ht="20.100000000000001" customHeight="1">
      <c r="B9" s="22">
        <v>4</v>
      </c>
      <c r="C9" s="741" t="s">
        <v>1618</v>
      </c>
      <c r="D9" s="741" t="s">
        <v>1619</v>
      </c>
      <c r="E9" s="926">
        <v>1</v>
      </c>
      <c r="F9" s="31"/>
    </row>
  </sheetData>
  <phoneticPr fontId="4"/>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793BA-C7E3-4A10-A5E4-4A7847F8B749}">
  <dimension ref="B2:Q30"/>
  <sheetViews>
    <sheetView zoomScale="85" zoomScaleNormal="85" workbookViewId="0">
      <pane xSplit="10" ySplit="8" topLeftCell="O9" activePane="bottomRight" state="frozen"/>
      <selection pane="topRight" activeCell="K1" sqref="K1"/>
      <selection pane="bottomLeft" activeCell="A9" sqref="A9"/>
      <selection pane="bottomRight" activeCell="O29" sqref="O29"/>
    </sheetView>
  </sheetViews>
  <sheetFormatPr defaultColWidth="12.75" defaultRowHeight="13.5"/>
  <cols>
    <col min="1" max="1" width="3.75" style="867" customWidth="1"/>
    <col min="2" max="2" width="22.875" style="869" bestFit="1" customWidth="1"/>
    <col min="3" max="4" width="9.625" style="867" bestFit="1" customWidth="1"/>
    <col min="5" max="5" width="64.25" style="869" customWidth="1"/>
    <col min="6" max="6" width="5.75" style="867" bestFit="1" customWidth="1"/>
    <col min="7" max="7" width="13.125" style="867" customWidth="1"/>
    <col min="8" max="8" width="13.125" style="867" bestFit="1" customWidth="1"/>
    <col min="9" max="9" width="15.625" style="870" customWidth="1"/>
    <col min="10" max="10" width="34.25" style="869" customWidth="1"/>
    <col min="11" max="11" width="5.625" style="869" bestFit="1" customWidth="1"/>
    <col min="12" max="12" width="19.125" style="869" bestFit="1" customWidth="1"/>
    <col min="13" max="13" width="19.5" style="869" customWidth="1"/>
    <col min="14" max="14" width="20.75" style="867" bestFit="1" customWidth="1"/>
    <col min="15" max="15" width="18.875" style="870" customWidth="1"/>
    <col min="16" max="16" width="20.5" style="871" customWidth="1"/>
    <col min="17" max="17" width="22.375" style="872" customWidth="1"/>
    <col min="18" max="18" width="14.75" style="867" customWidth="1"/>
    <col min="19" max="256" width="12.75" style="867"/>
    <col min="257" max="257" width="3.75" style="867" customWidth="1"/>
    <col min="258" max="258" width="22.875" style="867" bestFit="1" customWidth="1"/>
    <col min="259" max="260" width="9.625" style="867" bestFit="1" customWidth="1"/>
    <col min="261" max="261" width="64.25" style="867" customWidth="1"/>
    <col min="262" max="262" width="5.75" style="867" bestFit="1" customWidth="1"/>
    <col min="263" max="263" width="13.125" style="867" customWidth="1"/>
    <col min="264" max="264" width="13.125" style="867" bestFit="1" customWidth="1"/>
    <col min="265" max="265" width="15.625" style="867" customWidth="1"/>
    <col min="266" max="266" width="34.25" style="867" customWidth="1"/>
    <col min="267" max="267" width="5.625" style="867" bestFit="1" customWidth="1"/>
    <col min="268" max="268" width="19.125" style="867" bestFit="1" customWidth="1"/>
    <col min="269" max="269" width="19.5" style="867" customWidth="1"/>
    <col min="270" max="270" width="20.75" style="867" bestFit="1" customWidth="1"/>
    <col min="271" max="271" width="18.875" style="867" customWidth="1"/>
    <col min="272" max="272" width="20.5" style="867" customWidth="1"/>
    <col min="273" max="273" width="22.375" style="867" customWidth="1"/>
    <col min="274" max="274" width="14.75" style="867" customWidth="1"/>
    <col min="275" max="512" width="12.75" style="867"/>
    <col min="513" max="513" width="3.75" style="867" customWidth="1"/>
    <col min="514" max="514" width="22.875" style="867" bestFit="1" customWidth="1"/>
    <col min="515" max="516" width="9.625" style="867" bestFit="1" customWidth="1"/>
    <col min="517" max="517" width="64.25" style="867" customWidth="1"/>
    <col min="518" max="518" width="5.75" style="867" bestFit="1" customWidth="1"/>
    <col min="519" max="519" width="13.125" style="867" customWidth="1"/>
    <col min="520" max="520" width="13.125" style="867" bestFit="1" customWidth="1"/>
    <col min="521" max="521" width="15.625" style="867" customWidth="1"/>
    <col min="522" max="522" width="34.25" style="867" customWidth="1"/>
    <col min="523" max="523" width="5.625" style="867" bestFit="1" customWidth="1"/>
    <col min="524" max="524" width="19.125" style="867" bestFit="1" customWidth="1"/>
    <col min="525" max="525" width="19.5" style="867" customWidth="1"/>
    <col min="526" max="526" width="20.75" style="867" bestFit="1" customWidth="1"/>
    <col min="527" max="527" width="18.875" style="867" customWidth="1"/>
    <col min="528" max="528" width="20.5" style="867" customWidth="1"/>
    <col min="529" max="529" width="22.375" style="867" customWidth="1"/>
    <col min="530" max="530" width="14.75" style="867" customWidth="1"/>
    <col min="531" max="768" width="12.75" style="867"/>
    <col min="769" max="769" width="3.75" style="867" customWidth="1"/>
    <col min="770" max="770" width="22.875" style="867" bestFit="1" customWidth="1"/>
    <col min="771" max="772" width="9.625" style="867" bestFit="1" customWidth="1"/>
    <col min="773" max="773" width="64.25" style="867" customWidth="1"/>
    <col min="774" max="774" width="5.75" style="867" bestFit="1" customWidth="1"/>
    <col min="775" max="775" width="13.125" style="867" customWidth="1"/>
    <col min="776" max="776" width="13.125" style="867" bestFit="1" customWidth="1"/>
    <col min="777" max="777" width="15.625" style="867" customWidth="1"/>
    <col min="778" max="778" width="34.25" style="867" customWidth="1"/>
    <col min="779" max="779" width="5.625" style="867" bestFit="1" customWidth="1"/>
    <col min="780" max="780" width="19.125" style="867" bestFit="1" customWidth="1"/>
    <col min="781" max="781" width="19.5" style="867" customWidth="1"/>
    <col min="782" max="782" width="20.75" style="867" bestFit="1" customWidth="1"/>
    <col min="783" max="783" width="18.875" style="867" customWidth="1"/>
    <col min="784" max="784" width="20.5" style="867" customWidth="1"/>
    <col min="785" max="785" width="22.375" style="867" customWidth="1"/>
    <col min="786" max="786" width="14.75" style="867" customWidth="1"/>
    <col min="787" max="1024" width="12.75" style="867"/>
    <col min="1025" max="1025" width="3.75" style="867" customWidth="1"/>
    <col min="1026" max="1026" width="22.875" style="867" bestFit="1" customWidth="1"/>
    <col min="1027" max="1028" width="9.625" style="867" bestFit="1" customWidth="1"/>
    <col min="1029" max="1029" width="64.25" style="867" customWidth="1"/>
    <col min="1030" max="1030" width="5.75" style="867" bestFit="1" customWidth="1"/>
    <col min="1031" max="1031" width="13.125" style="867" customWidth="1"/>
    <col min="1032" max="1032" width="13.125" style="867" bestFit="1" customWidth="1"/>
    <col min="1033" max="1033" width="15.625" style="867" customWidth="1"/>
    <col min="1034" max="1034" width="34.25" style="867" customWidth="1"/>
    <col min="1035" max="1035" width="5.625" style="867" bestFit="1" customWidth="1"/>
    <col min="1036" max="1036" width="19.125" style="867" bestFit="1" customWidth="1"/>
    <col min="1037" max="1037" width="19.5" style="867" customWidth="1"/>
    <col min="1038" max="1038" width="20.75" style="867" bestFit="1" customWidth="1"/>
    <col min="1039" max="1039" width="18.875" style="867" customWidth="1"/>
    <col min="1040" max="1040" width="20.5" style="867" customWidth="1"/>
    <col min="1041" max="1041" width="22.375" style="867" customWidth="1"/>
    <col min="1042" max="1042" width="14.75" style="867" customWidth="1"/>
    <col min="1043" max="1280" width="12.75" style="867"/>
    <col min="1281" max="1281" width="3.75" style="867" customWidth="1"/>
    <col min="1282" max="1282" width="22.875" style="867" bestFit="1" customWidth="1"/>
    <col min="1283" max="1284" width="9.625" style="867" bestFit="1" customWidth="1"/>
    <col min="1285" max="1285" width="64.25" style="867" customWidth="1"/>
    <col min="1286" max="1286" width="5.75" style="867" bestFit="1" customWidth="1"/>
    <col min="1287" max="1287" width="13.125" style="867" customWidth="1"/>
    <col min="1288" max="1288" width="13.125" style="867" bestFit="1" customWidth="1"/>
    <col min="1289" max="1289" width="15.625" style="867" customWidth="1"/>
    <col min="1290" max="1290" width="34.25" style="867" customWidth="1"/>
    <col min="1291" max="1291" width="5.625" style="867" bestFit="1" customWidth="1"/>
    <col min="1292" max="1292" width="19.125" style="867" bestFit="1" customWidth="1"/>
    <col min="1293" max="1293" width="19.5" style="867" customWidth="1"/>
    <col min="1294" max="1294" width="20.75" style="867" bestFit="1" customWidth="1"/>
    <col min="1295" max="1295" width="18.875" style="867" customWidth="1"/>
    <col min="1296" max="1296" width="20.5" style="867" customWidth="1"/>
    <col min="1297" max="1297" width="22.375" style="867" customWidth="1"/>
    <col min="1298" max="1298" width="14.75" style="867" customWidth="1"/>
    <col min="1299" max="1536" width="12.75" style="867"/>
    <col min="1537" max="1537" width="3.75" style="867" customWidth="1"/>
    <col min="1538" max="1538" width="22.875" style="867" bestFit="1" customWidth="1"/>
    <col min="1539" max="1540" width="9.625" style="867" bestFit="1" customWidth="1"/>
    <col min="1541" max="1541" width="64.25" style="867" customWidth="1"/>
    <col min="1542" max="1542" width="5.75" style="867" bestFit="1" customWidth="1"/>
    <col min="1543" max="1543" width="13.125" style="867" customWidth="1"/>
    <col min="1544" max="1544" width="13.125" style="867" bestFit="1" customWidth="1"/>
    <col min="1545" max="1545" width="15.625" style="867" customWidth="1"/>
    <col min="1546" max="1546" width="34.25" style="867" customWidth="1"/>
    <col min="1547" max="1547" width="5.625" style="867" bestFit="1" customWidth="1"/>
    <col min="1548" max="1548" width="19.125" style="867" bestFit="1" customWidth="1"/>
    <col min="1549" max="1549" width="19.5" style="867" customWidth="1"/>
    <col min="1550" max="1550" width="20.75" style="867" bestFit="1" customWidth="1"/>
    <col min="1551" max="1551" width="18.875" style="867" customWidth="1"/>
    <col min="1552" max="1552" width="20.5" style="867" customWidth="1"/>
    <col min="1553" max="1553" width="22.375" style="867" customWidth="1"/>
    <col min="1554" max="1554" width="14.75" style="867" customWidth="1"/>
    <col min="1555" max="1792" width="12.75" style="867"/>
    <col min="1793" max="1793" width="3.75" style="867" customWidth="1"/>
    <col min="1794" max="1794" width="22.875" style="867" bestFit="1" customWidth="1"/>
    <col min="1795" max="1796" width="9.625" style="867" bestFit="1" customWidth="1"/>
    <col min="1797" max="1797" width="64.25" style="867" customWidth="1"/>
    <col min="1798" max="1798" width="5.75" style="867" bestFit="1" customWidth="1"/>
    <col min="1799" max="1799" width="13.125" style="867" customWidth="1"/>
    <col min="1800" max="1800" width="13.125" style="867" bestFit="1" customWidth="1"/>
    <col min="1801" max="1801" width="15.625" style="867" customWidth="1"/>
    <col min="1802" max="1802" width="34.25" style="867" customWidth="1"/>
    <col min="1803" max="1803" width="5.625" style="867" bestFit="1" customWidth="1"/>
    <col min="1804" max="1804" width="19.125" style="867" bestFit="1" customWidth="1"/>
    <col min="1805" max="1805" width="19.5" style="867" customWidth="1"/>
    <col min="1806" max="1806" width="20.75" style="867" bestFit="1" customWidth="1"/>
    <col min="1807" max="1807" width="18.875" style="867" customWidth="1"/>
    <col min="1808" max="1808" width="20.5" style="867" customWidth="1"/>
    <col min="1809" max="1809" width="22.375" style="867" customWidth="1"/>
    <col min="1810" max="1810" width="14.75" style="867" customWidth="1"/>
    <col min="1811" max="2048" width="12.75" style="867"/>
    <col min="2049" max="2049" width="3.75" style="867" customWidth="1"/>
    <col min="2050" max="2050" width="22.875" style="867" bestFit="1" customWidth="1"/>
    <col min="2051" max="2052" width="9.625" style="867" bestFit="1" customWidth="1"/>
    <col min="2053" max="2053" width="64.25" style="867" customWidth="1"/>
    <col min="2054" max="2054" width="5.75" style="867" bestFit="1" customWidth="1"/>
    <col min="2055" max="2055" width="13.125" style="867" customWidth="1"/>
    <col min="2056" max="2056" width="13.125" style="867" bestFit="1" customWidth="1"/>
    <col min="2057" max="2057" width="15.625" style="867" customWidth="1"/>
    <col min="2058" max="2058" width="34.25" style="867" customWidth="1"/>
    <col min="2059" max="2059" width="5.625" style="867" bestFit="1" customWidth="1"/>
    <col min="2060" max="2060" width="19.125" style="867" bestFit="1" customWidth="1"/>
    <col min="2061" max="2061" width="19.5" style="867" customWidth="1"/>
    <col min="2062" max="2062" width="20.75" style="867" bestFit="1" customWidth="1"/>
    <col min="2063" max="2063" width="18.875" style="867" customWidth="1"/>
    <col min="2064" max="2064" width="20.5" style="867" customWidth="1"/>
    <col min="2065" max="2065" width="22.375" style="867" customWidth="1"/>
    <col min="2066" max="2066" width="14.75" style="867" customWidth="1"/>
    <col min="2067" max="2304" width="12.75" style="867"/>
    <col min="2305" max="2305" width="3.75" style="867" customWidth="1"/>
    <col min="2306" max="2306" width="22.875" style="867" bestFit="1" customWidth="1"/>
    <col min="2307" max="2308" width="9.625" style="867" bestFit="1" customWidth="1"/>
    <col min="2309" max="2309" width="64.25" style="867" customWidth="1"/>
    <col min="2310" max="2310" width="5.75" style="867" bestFit="1" customWidth="1"/>
    <col min="2311" max="2311" width="13.125" style="867" customWidth="1"/>
    <col min="2312" max="2312" width="13.125" style="867" bestFit="1" customWidth="1"/>
    <col min="2313" max="2313" width="15.625" style="867" customWidth="1"/>
    <col min="2314" max="2314" width="34.25" style="867" customWidth="1"/>
    <col min="2315" max="2315" width="5.625" style="867" bestFit="1" customWidth="1"/>
    <col min="2316" max="2316" width="19.125" style="867" bestFit="1" customWidth="1"/>
    <col min="2317" max="2317" width="19.5" style="867" customWidth="1"/>
    <col min="2318" max="2318" width="20.75" style="867" bestFit="1" customWidth="1"/>
    <col min="2319" max="2319" width="18.875" style="867" customWidth="1"/>
    <col min="2320" max="2320" width="20.5" style="867" customWidth="1"/>
    <col min="2321" max="2321" width="22.375" style="867" customWidth="1"/>
    <col min="2322" max="2322" width="14.75" style="867" customWidth="1"/>
    <col min="2323" max="2560" width="12.75" style="867"/>
    <col min="2561" max="2561" width="3.75" style="867" customWidth="1"/>
    <col min="2562" max="2562" width="22.875" style="867" bestFit="1" customWidth="1"/>
    <col min="2563" max="2564" width="9.625" style="867" bestFit="1" customWidth="1"/>
    <col min="2565" max="2565" width="64.25" style="867" customWidth="1"/>
    <col min="2566" max="2566" width="5.75" style="867" bestFit="1" customWidth="1"/>
    <col min="2567" max="2567" width="13.125" style="867" customWidth="1"/>
    <col min="2568" max="2568" width="13.125" style="867" bestFit="1" customWidth="1"/>
    <col min="2569" max="2569" width="15.625" style="867" customWidth="1"/>
    <col min="2570" max="2570" width="34.25" style="867" customWidth="1"/>
    <col min="2571" max="2571" width="5.625" style="867" bestFit="1" customWidth="1"/>
    <col min="2572" max="2572" width="19.125" style="867" bestFit="1" customWidth="1"/>
    <col min="2573" max="2573" width="19.5" style="867" customWidth="1"/>
    <col min="2574" max="2574" width="20.75" style="867" bestFit="1" customWidth="1"/>
    <col min="2575" max="2575" width="18.875" style="867" customWidth="1"/>
    <col min="2576" max="2576" width="20.5" style="867" customWidth="1"/>
    <col min="2577" max="2577" width="22.375" style="867" customWidth="1"/>
    <col min="2578" max="2578" width="14.75" style="867" customWidth="1"/>
    <col min="2579" max="2816" width="12.75" style="867"/>
    <col min="2817" max="2817" width="3.75" style="867" customWidth="1"/>
    <col min="2818" max="2818" width="22.875" style="867" bestFit="1" customWidth="1"/>
    <col min="2819" max="2820" width="9.625" style="867" bestFit="1" customWidth="1"/>
    <col min="2821" max="2821" width="64.25" style="867" customWidth="1"/>
    <col min="2822" max="2822" width="5.75" style="867" bestFit="1" customWidth="1"/>
    <col min="2823" max="2823" width="13.125" style="867" customWidth="1"/>
    <col min="2824" max="2824" width="13.125" style="867" bestFit="1" customWidth="1"/>
    <col min="2825" max="2825" width="15.625" style="867" customWidth="1"/>
    <col min="2826" max="2826" width="34.25" style="867" customWidth="1"/>
    <col min="2827" max="2827" width="5.625" style="867" bestFit="1" customWidth="1"/>
    <col min="2828" max="2828" width="19.125" style="867" bestFit="1" customWidth="1"/>
    <col min="2829" max="2829" width="19.5" style="867" customWidth="1"/>
    <col min="2830" max="2830" width="20.75" style="867" bestFit="1" customWidth="1"/>
    <col min="2831" max="2831" width="18.875" style="867" customWidth="1"/>
    <col min="2832" max="2832" width="20.5" style="867" customWidth="1"/>
    <col min="2833" max="2833" width="22.375" style="867" customWidth="1"/>
    <col min="2834" max="2834" width="14.75" style="867" customWidth="1"/>
    <col min="2835" max="3072" width="12.75" style="867"/>
    <col min="3073" max="3073" width="3.75" style="867" customWidth="1"/>
    <col min="3074" max="3074" width="22.875" style="867" bestFit="1" customWidth="1"/>
    <col min="3075" max="3076" width="9.625" style="867" bestFit="1" customWidth="1"/>
    <col min="3077" max="3077" width="64.25" style="867" customWidth="1"/>
    <col min="3078" max="3078" width="5.75" style="867" bestFit="1" customWidth="1"/>
    <col min="3079" max="3079" width="13.125" style="867" customWidth="1"/>
    <col min="3080" max="3080" width="13.125" style="867" bestFit="1" customWidth="1"/>
    <col min="3081" max="3081" width="15.625" style="867" customWidth="1"/>
    <col min="3082" max="3082" width="34.25" style="867" customWidth="1"/>
    <col min="3083" max="3083" width="5.625" style="867" bestFit="1" customWidth="1"/>
    <col min="3084" max="3084" width="19.125" style="867" bestFit="1" customWidth="1"/>
    <col min="3085" max="3085" width="19.5" style="867" customWidth="1"/>
    <col min="3086" max="3086" width="20.75" style="867" bestFit="1" customWidth="1"/>
    <col min="3087" max="3087" width="18.875" style="867" customWidth="1"/>
    <col min="3088" max="3088" width="20.5" style="867" customWidth="1"/>
    <col min="3089" max="3089" width="22.375" style="867" customWidth="1"/>
    <col min="3090" max="3090" width="14.75" style="867" customWidth="1"/>
    <col min="3091" max="3328" width="12.75" style="867"/>
    <col min="3329" max="3329" width="3.75" style="867" customWidth="1"/>
    <col min="3330" max="3330" width="22.875" style="867" bestFit="1" customWidth="1"/>
    <col min="3331" max="3332" width="9.625" style="867" bestFit="1" customWidth="1"/>
    <col min="3333" max="3333" width="64.25" style="867" customWidth="1"/>
    <col min="3334" max="3334" width="5.75" style="867" bestFit="1" customWidth="1"/>
    <col min="3335" max="3335" width="13.125" style="867" customWidth="1"/>
    <col min="3336" max="3336" width="13.125" style="867" bestFit="1" customWidth="1"/>
    <col min="3337" max="3337" width="15.625" style="867" customWidth="1"/>
    <col min="3338" max="3338" width="34.25" style="867" customWidth="1"/>
    <col min="3339" max="3339" width="5.625" style="867" bestFit="1" customWidth="1"/>
    <col min="3340" max="3340" width="19.125" style="867" bestFit="1" customWidth="1"/>
    <col min="3341" max="3341" width="19.5" style="867" customWidth="1"/>
    <col min="3342" max="3342" width="20.75" style="867" bestFit="1" customWidth="1"/>
    <col min="3343" max="3343" width="18.875" style="867" customWidth="1"/>
    <col min="3344" max="3344" width="20.5" style="867" customWidth="1"/>
    <col min="3345" max="3345" width="22.375" style="867" customWidth="1"/>
    <col min="3346" max="3346" width="14.75" style="867" customWidth="1"/>
    <col min="3347" max="3584" width="12.75" style="867"/>
    <col min="3585" max="3585" width="3.75" style="867" customWidth="1"/>
    <col min="3586" max="3586" width="22.875" style="867" bestFit="1" customWidth="1"/>
    <col min="3587" max="3588" width="9.625" style="867" bestFit="1" customWidth="1"/>
    <col min="3589" max="3589" width="64.25" style="867" customWidth="1"/>
    <col min="3590" max="3590" width="5.75" style="867" bestFit="1" customWidth="1"/>
    <col min="3591" max="3591" width="13.125" style="867" customWidth="1"/>
    <col min="3592" max="3592" width="13.125" style="867" bestFit="1" customWidth="1"/>
    <col min="3593" max="3593" width="15.625" style="867" customWidth="1"/>
    <col min="3594" max="3594" width="34.25" style="867" customWidth="1"/>
    <col min="3595" max="3595" width="5.625" style="867" bestFit="1" customWidth="1"/>
    <col min="3596" max="3596" width="19.125" style="867" bestFit="1" customWidth="1"/>
    <col min="3597" max="3597" width="19.5" style="867" customWidth="1"/>
    <col min="3598" max="3598" width="20.75" style="867" bestFit="1" customWidth="1"/>
    <col min="3599" max="3599" width="18.875" style="867" customWidth="1"/>
    <col min="3600" max="3600" width="20.5" style="867" customWidth="1"/>
    <col min="3601" max="3601" width="22.375" style="867" customWidth="1"/>
    <col min="3602" max="3602" width="14.75" style="867" customWidth="1"/>
    <col min="3603" max="3840" width="12.75" style="867"/>
    <col min="3841" max="3841" width="3.75" style="867" customWidth="1"/>
    <col min="3842" max="3842" width="22.875" style="867" bestFit="1" customWidth="1"/>
    <col min="3843" max="3844" width="9.625" style="867" bestFit="1" customWidth="1"/>
    <col min="3845" max="3845" width="64.25" style="867" customWidth="1"/>
    <col min="3846" max="3846" width="5.75" style="867" bestFit="1" customWidth="1"/>
    <col min="3847" max="3847" width="13.125" style="867" customWidth="1"/>
    <col min="3848" max="3848" width="13.125" style="867" bestFit="1" customWidth="1"/>
    <col min="3849" max="3849" width="15.625" style="867" customWidth="1"/>
    <col min="3850" max="3850" width="34.25" style="867" customWidth="1"/>
    <col min="3851" max="3851" width="5.625" style="867" bestFit="1" customWidth="1"/>
    <col min="3852" max="3852" width="19.125" style="867" bestFit="1" customWidth="1"/>
    <col min="3853" max="3853" width="19.5" style="867" customWidth="1"/>
    <col min="3854" max="3854" width="20.75" style="867" bestFit="1" customWidth="1"/>
    <col min="3855" max="3855" width="18.875" style="867" customWidth="1"/>
    <col min="3856" max="3856" width="20.5" style="867" customWidth="1"/>
    <col min="3857" max="3857" width="22.375" style="867" customWidth="1"/>
    <col min="3858" max="3858" width="14.75" style="867" customWidth="1"/>
    <col min="3859" max="4096" width="12.75" style="867"/>
    <col min="4097" max="4097" width="3.75" style="867" customWidth="1"/>
    <col min="4098" max="4098" width="22.875" style="867" bestFit="1" customWidth="1"/>
    <col min="4099" max="4100" width="9.625" style="867" bestFit="1" customWidth="1"/>
    <col min="4101" max="4101" width="64.25" style="867" customWidth="1"/>
    <col min="4102" max="4102" width="5.75" style="867" bestFit="1" customWidth="1"/>
    <col min="4103" max="4103" width="13.125" style="867" customWidth="1"/>
    <col min="4104" max="4104" width="13.125" style="867" bestFit="1" customWidth="1"/>
    <col min="4105" max="4105" width="15.625" style="867" customWidth="1"/>
    <col min="4106" max="4106" width="34.25" style="867" customWidth="1"/>
    <col min="4107" max="4107" width="5.625" style="867" bestFit="1" customWidth="1"/>
    <col min="4108" max="4108" width="19.125" style="867" bestFit="1" customWidth="1"/>
    <col min="4109" max="4109" width="19.5" style="867" customWidth="1"/>
    <col min="4110" max="4110" width="20.75" style="867" bestFit="1" customWidth="1"/>
    <col min="4111" max="4111" width="18.875" style="867" customWidth="1"/>
    <col min="4112" max="4112" width="20.5" style="867" customWidth="1"/>
    <col min="4113" max="4113" width="22.375" style="867" customWidth="1"/>
    <col min="4114" max="4114" width="14.75" style="867" customWidth="1"/>
    <col min="4115" max="4352" width="12.75" style="867"/>
    <col min="4353" max="4353" width="3.75" style="867" customWidth="1"/>
    <col min="4354" max="4354" width="22.875" style="867" bestFit="1" customWidth="1"/>
    <col min="4355" max="4356" width="9.625" style="867" bestFit="1" customWidth="1"/>
    <col min="4357" max="4357" width="64.25" style="867" customWidth="1"/>
    <col min="4358" max="4358" width="5.75" style="867" bestFit="1" customWidth="1"/>
    <col min="4359" max="4359" width="13.125" style="867" customWidth="1"/>
    <col min="4360" max="4360" width="13.125" style="867" bestFit="1" customWidth="1"/>
    <col min="4361" max="4361" width="15.625" style="867" customWidth="1"/>
    <col min="4362" max="4362" width="34.25" style="867" customWidth="1"/>
    <col min="4363" max="4363" width="5.625" style="867" bestFit="1" customWidth="1"/>
    <col min="4364" max="4364" width="19.125" style="867" bestFit="1" customWidth="1"/>
    <col min="4365" max="4365" width="19.5" style="867" customWidth="1"/>
    <col min="4366" max="4366" width="20.75" style="867" bestFit="1" customWidth="1"/>
    <col min="4367" max="4367" width="18.875" style="867" customWidth="1"/>
    <col min="4368" max="4368" width="20.5" style="867" customWidth="1"/>
    <col min="4369" max="4369" width="22.375" style="867" customWidth="1"/>
    <col min="4370" max="4370" width="14.75" style="867" customWidth="1"/>
    <col min="4371" max="4608" width="12.75" style="867"/>
    <col min="4609" max="4609" width="3.75" style="867" customWidth="1"/>
    <col min="4610" max="4610" width="22.875" style="867" bestFit="1" customWidth="1"/>
    <col min="4611" max="4612" width="9.625" style="867" bestFit="1" customWidth="1"/>
    <col min="4613" max="4613" width="64.25" style="867" customWidth="1"/>
    <col min="4614" max="4614" width="5.75" style="867" bestFit="1" customWidth="1"/>
    <col min="4615" max="4615" width="13.125" style="867" customWidth="1"/>
    <col min="4616" max="4616" width="13.125" style="867" bestFit="1" customWidth="1"/>
    <col min="4617" max="4617" width="15.625" style="867" customWidth="1"/>
    <col min="4618" max="4618" width="34.25" style="867" customWidth="1"/>
    <col min="4619" max="4619" width="5.625" style="867" bestFit="1" customWidth="1"/>
    <col min="4620" max="4620" width="19.125" style="867" bestFit="1" customWidth="1"/>
    <col min="4621" max="4621" width="19.5" style="867" customWidth="1"/>
    <col min="4622" max="4622" width="20.75" style="867" bestFit="1" customWidth="1"/>
    <col min="4623" max="4623" width="18.875" style="867" customWidth="1"/>
    <col min="4624" max="4624" width="20.5" style="867" customWidth="1"/>
    <col min="4625" max="4625" width="22.375" style="867" customWidth="1"/>
    <col min="4626" max="4626" width="14.75" style="867" customWidth="1"/>
    <col min="4627" max="4864" width="12.75" style="867"/>
    <col min="4865" max="4865" width="3.75" style="867" customWidth="1"/>
    <col min="4866" max="4866" width="22.875" style="867" bestFit="1" customWidth="1"/>
    <col min="4867" max="4868" width="9.625" style="867" bestFit="1" customWidth="1"/>
    <col min="4869" max="4869" width="64.25" style="867" customWidth="1"/>
    <col min="4870" max="4870" width="5.75" style="867" bestFit="1" customWidth="1"/>
    <col min="4871" max="4871" width="13.125" style="867" customWidth="1"/>
    <col min="4872" max="4872" width="13.125" style="867" bestFit="1" customWidth="1"/>
    <col min="4873" max="4873" width="15.625" style="867" customWidth="1"/>
    <col min="4874" max="4874" width="34.25" style="867" customWidth="1"/>
    <col min="4875" max="4875" width="5.625" style="867" bestFit="1" customWidth="1"/>
    <col min="4876" max="4876" width="19.125" style="867" bestFit="1" customWidth="1"/>
    <col min="4877" max="4877" width="19.5" style="867" customWidth="1"/>
    <col min="4878" max="4878" width="20.75" style="867" bestFit="1" customWidth="1"/>
    <col min="4879" max="4879" width="18.875" style="867" customWidth="1"/>
    <col min="4880" max="4880" width="20.5" style="867" customWidth="1"/>
    <col min="4881" max="4881" width="22.375" style="867" customWidth="1"/>
    <col min="4882" max="4882" width="14.75" style="867" customWidth="1"/>
    <col min="4883" max="5120" width="12.75" style="867"/>
    <col min="5121" max="5121" width="3.75" style="867" customWidth="1"/>
    <col min="5122" max="5122" width="22.875" style="867" bestFit="1" customWidth="1"/>
    <col min="5123" max="5124" width="9.625" style="867" bestFit="1" customWidth="1"/>
    <col min="5125" max="5125" width="64.25" style="867" customWidth="1"/>
    <col min="5126" max="5126" width="5.75" style="867" bestFit="1" customWidth="1"/>
    <col min="5127" max="5127" width="13.125" style="867" customWidth="1"/>
    <col min="5128" max="5128" width="13.125" style="867" bestFit="1" customWidth="1"/>
    <col min="5129" max="5129" width="15.625" style="867" customWidth="1"/>
    <col min="5130" max="5130" width="34.25" style="867" customWidth="1"/>
    <col min="5131" max="5131" width="5.625" style="867" bestFit="1" customWidth="1"/>
    <col min="5132" max="5132" width="19.125" style="867" bestFit="1" customWidth="1"/>
    <col min="5133" max="5133" width="19.5" style="867" customWidth="1"/>
    <col min="5134" max="5134" width="20.75" style="867" bestFit="1" customWidth="1"/>
    <col min="5135" max="5135" width="18.875" style="867" customWidth="1"/>
    <col min="5136" max="5136" width="20.5" style="867" customWidth="1"/>
    <col min="5137" max="5137" width="22.375" style="867" customWidth="1"/>
    <col min="5138" max="5138" width="14.75" style="867" customWidth="1"/>
    <col min="5139" max="5376" width="12.75" style="867"/>
    <col min="5377" max="5377" width="3.75" style="867" customWidth="1"/>
    <col min="5378" max="5378" width="22.875" style="867" bestFit="1" customWidth="1"/>
    <col min="5379" max="5380" width="9.625" style="867" bestFit="1" customWidth="1"/>
    <col min="5381" max="5381" width="64.25" style="867" customWidth="1"/>
    <col min="5382" max="5382" width="5.75" style="867" bestFit="1" customWidth="1"/>
    <col min="5383" max="5383" width="13.125" style="867" customWidth="1"/>
    <col min="5384" max="5384" width="13.125" style="867" bestFit="1" customWidth="1"/>
    <col min="5385" max="5385" width="15.625" style="867" customWidth="1"/>
    <col min="5386" max="5386" width="34.25" style="867" customWidth="1"/>
    <col min="5387" max="5387" width="5.625" style="867" bestFit="1" customWidth="1"/>
    <col min="5388" max="5388" width="19.125" style="867" bestFit="1" customWidth="1"/>
    <col min="5389" max="5389" width="19.5" style="867" customWidth="1"/>
    <col min="5390" max="5390" width="20.75" style="867" bestFit="1" customWidth="1"/>
    <col min="5391" max="5391" width="18.875" style="867" customWidth="1"/>
    <col min="5392" max="5392" width="20.5" style="867" customWidth="1"/>
    <col min="5393" max="5393" width="22.375" style="867" customWidth="1"/>
    <col min="5394" max="5394" width="14.75" style="867" customWidth="1"/>
    <col min="5395" max="5632" width="12.75" style="867"/>
    <col min="5633" max="5633" width="3.75" style="867" customWidth="1"/>
    <col min="5634" max="5634" width="22.875" style="867" bestFit="1" customWidth="1"/>
    <col min="5635" max="5636" width="9.625" style="867" bestFit="1" customWidth="1"/>
    <col min="5637" max="5637" width="64.25" style="867" customWidth="1"/>
    <col min="5638" max="5638" width="5.75" style="867" bestFit="1" customWidth="1"/>
    <col min="5639" max="5639" width="13.125" style="867" customWidth="1"/>
    <col min="5640" max="5640" width="13.125" style="867" bestFit="1" customWidth="1"/>
    <col min="5641" max="5641" width="15.625" style="867" customWidth="1"/>
    <col min="5642" max="5642" width="34.25" style="867" customWidth="1"/>
    <col min="5643" max="5643" width="5.625" style="867" bestFit="1" customWidth="1"/>
    <col min="5644" max="5644" width="19.125" style="867" bestFit="1" customWidth="1"/>
    <col min="5645" max="5645" width="19.5" style="867" customWidth="1"/>
    <col min="5646" max="5646" width="20.75" style="867" bestFit="1" customWidth="1"/>
    <col min="5647" max="5647" width="18.875" style="867" customWidth="1"/>
    <col min="5648" max="5648" width="20.5" style="867" customWidth="1"/>
    <col min="5649" max="5649" width="22.375" style="867" customWidth="1"/>
    <col min="5650" max="5650" width="14.75" style="867" customWidth="1"/>
    <col min="5651" max="5888" width="12.75" style="867"/>
    <col min="5889" max="5889" width="3.75" style="867" customWidth="1"/>
    <col min="5890" max="5890" width="22.875" style="867" bestFit="1" customWidth="1"/>
    <col min="5891" max="5892" width="9.625" style="867" bestFit="1" customWidth="1"/>
    <col min="5893" max="5893" width="64.25" style="867" customWidth="1"/>
    <col min="5894" max="5894" width="5.75" style="867" bestFit="1" customWidth="1"/>
    <col min="5895" max="5895" width="13.125" style="867" customWidth="1"/>
    <col min="5896" max="5896" width="13.125" style="867" bestFit="1" customWidth="1"/>
    <col min="5897" max="5897" width="15.625" style="867" customWidth="1"/>
    <col min="5898" max="5898" width="34.25" style="867" customWidth="1"/>
    <col min="5899" max="5899" width="5.625" style="867" bestFit="1" customWidth="1"/>
    <col min="5900" max="5900" width="19.125" style="867" bestFit="1" customWidth="1"/>
    <col min="5901" max="5901" width="19.5" style="867" customWidth="1"/>
    <col min="5902" max="5902" width="20.75" style="867" bestFit="1" customWidth="1"/>
    <col min="5903" max="5903" width="18.875" style="867" customWidth="1"/>
    <col min="5904" max="5904" width="20.5" style="867" customWidth="1"/>
    <col min="5905" max="5905" width="22.375" style="867" customWidth="1"/>
    <col min="5906" max="5906" width="14.75" style="867" customWidth="1"/>
    <col min="5907" max="6144" width="12.75" style="867"/>
    <col min="6145" max="6145" width="3.75" style="867" customWidth="1"/>
    <col min="6146" max="6146" width="22.875" style="867" bestFit="1" customWidth="1"/>
    <col min="6147" max="6148" width="9.625" style="867" bestFit="1" customWidth="1"/>
    <col min="6149" max="6149" width="64.25" style="867" customWidth="1"/>
    <col min="6150" max="6150" width="5.75" style="867" bestFit="1" customWidth="1"/>
    <col min="6151" max="6151" width="13.125" style="867" customWidth="1"/>
    <col min="6152" max="6152" width="13.125" style="867" bestFit="1" customWidth="1"/>
    <col min="6153" max="6153" width="15.625" style="867" customWidth="1"/>
    <col min="6154" max="6154" width="34.25" style="867" customWidth="1"/>
    <col min="6155" max="6155" width="5.625" style="867" bestFit="1" customWidth="1"/>
    <col min="6156" max="6156" width="19.125" style="867" bestFit="1" customWidth="1"/>
    <col min="6157" max="6157" width="19.5" style="867" customWidth="1"/>
    <col min="6158" max="6158" width="20.75" style="867" bestFit="1" customWidth="1"/>
    <col min="6159" max="6159" width="18.875" style="867" customWidth="1"/>
    <col min="6160" max="6160" width="20.5" style="867" customWidth="1"/>
    <col min="6161" max="6161" width="22.375" style="867" customWidth="1"/>
    <col min="6162" max="6162" width="14.75" style="867" customWidth="1"/>
    <col min="6163" max="6400" width="12.75" style="867"/>
    <col min="6401" max="6401" width="3.75" style="867" customWidth="1"/>
    <col min="6402" max="6402" width="22.875" style="867" bestFit="1" customWidth="1"/>
    <col min="6403" max="6404" width="9.625" style="867" bestFit="1" customWidth="1"/>
    <col min="6405" max="6405" width="64.25" style="867" customWidth="1"/>
    <col min="6406" max="6406" width="5.75" style="867" bestFit="1" customWidth="1"/>
    <col min="6407" max="6407" width="13.125" style="867" customWidth="1"/>
    <col min="6408" max="6408" width="13.125" style="867" bestFit="1" customWidth="1"/>
    <col min="6409" max="6409" width="15.625" style="867" customWidth="1"/>
    <col min="6410" max="6410" width="34.25" style="867" customWidth="1"/>
    <col min="6411" max="6411" width="5.625" style="867" bestFit="1" customWidth="1"/>
    <col min="6412" max="6412" width="19.125" style="867" bestFit="1" customWidth="1"/>
    <col min="6413" max="6413" width="19.5" style="867" customWidth="1"/>
    <col min="6414" max="6414" width="20.75" style="867" bestFit="1" customWidth="1"/>
    <col min="6415" max="6415" width="18.875" style="867" customWidth="1"/>
    <col min="6416" max="6416" width="20.5" style="867" customWidth="1"/>
    <col min="6417" max="6417" width="22.375" style="867" customWidth="1"/>
    <col min="6418" max="6418" width="14.75" style="867" customWidth="1"/>
    <col min="6419" max="6656" width="12.75" style="867"/>
    <col min="6657" max="6657" width="3.75" style="867" customWidth="1"/>
    <col min="6658" max="6658" width="22.875" style="867" bestFit="1" customWidth="1"/>
    <col min="6659" max="6660" width="9.625" style="867" bestFit="1" customWidth="1"/>
    <col min="6661" max="6661" width="64.25" style="867" customWidth="1"/>
    <col min="6662" max="6662" width="5.75" style="867" bestFit="1" customWidth="1"/>
    <col min="6663" max="6663" width="13.125" style="867" customWidth="1"/>
    <col min="6664" max="6664" width="13.125" style="867" bestFit="1" customWidth="1"/>
    <col min="6665" max="6665" width="15.625" style="867" customWidth="1"/>
    <col min="6666" max="6666" width="34.25" style="867" customWidth="1"/>
    <col min="6667" max="6667" width="5.625" style="867" bestFit="1" customWidth="1"/>
    <col min="6668" max="6668" width="19.125" style="867" bestFit="1" customWidth="1"/>
    <col min="6669" max="6669" width="19.5" style="867" customWidth="1"/>
    <col min="6670" max="6670" width="20.75" style="867" bestFit="1" customWidth="1"/>
    <col min="6671" max="6671" width="18.875" style="867" customWidth="1"/>
    <col min="6672" max="6672" width="20.5" style="867" customWidth="1"/>
    <col min="6673" max="6673" width="22.375" style="867" customWidth="1"/>
    <col min="6674" max="6674" width="14.75" style="867" customWidth="1"/>
    <col min="6675" max="6912" width="12.75" style="867"/>
    <col min="6913" max="6913" width="3.75" style="867" customWidth="1"/>
    <col min="6914" max="6914" width="22.875" style="867" bestFit="1" customWidth="1"/>
    <col min="6915" max="6916" width="9.625" style="867" bestFit="1" customWidth="1"/>
    <col min="6917" max="6917" width="64.25" style="867" customWidth="1"/>
    <col min="6918" max="6918" width="5.75" style="867" bestFit="1" customWidth="1"/>
    <col min="6919" max="6919" width="13.125" style="867" customWidth="1"/>
    <col min="6920" max="6920" width="13.125" style="867" bestFit="1" customWidth="1"/>
    <col min="6921" max="6921" width="15.625" style="867" customWidth="1"/>
    <col min="6922" max="6922" width="34.25" style="867" customWidth="1"/>
    <col min="6923" max="6923" width="5.625" style="867" bestFit="1" customWidth="1"/>
    <col min="6924" max="6924" width="19.125" style="867" bestFit="1" customWidth="1"/>
    <col min="6925" max="6925" width="19.5" style="867" customWidth="1"/>
    <col min="6926" max="6926" width="20.75" style="867" bestFit="1" customWidth="1"/>
    <col min="6927" max="6927" width="18.875" style="867" customWidth="1"/>
    <col min="6928" max="6928" width="20.5" style="867" customWidth="1"/>
    <col min="6929" max="6929" width="22.375" style="867" customWidth="1"/>
    <col min="6930" max="6930" width="14.75" style="867" customWidth="1"/>
    <col min="6931" max="7168" width="12.75" style="867"/>
    <col min="7169" max="7169" width="3.75" style="867" customWidth="1"/>
    <col min="7170" max="7170" width="22.875" style="867" bestFit="1" customWidth="1"/>
    <col min="7171" max="7172" width="9.625" style="867" bestFit="1" customWidth="1"/>
    <col min="7173" max="7173" width="64.25" style="867" customWidth="1"/>
    <col min="7174" max="7174" width="5.75" style="867" bestFit="1" customWidth="1"/>
    <col min="7175" max="7175" width="13.125" style="867" customWidth="1"/>
    <col min="7176" max="7176" width="13.125" style="867" bestFit="1" customWidth="1"/>
    <col min="7177" max="7177" width="15.625" style="867" customWidth="1"/>
    <col min="7178" max="7178" width="34.25" style="867" customWidth="1"/>
    <col min="7179" max="7179" width="5.625" style="867" bestFit="1" customWidth="1"/>
    <col min="7180" max="7180" width="19.125" style="867" bestFit="1" customWidth="1"/>
    <col min="7181" max="7181" width="19.5" style="867" customWidth="1"/>
    <col min="7182" max="7182" width="20.75" style="867" bestFit="1" customWidth="1"/>
    <col min="7183" max="7183" width="18.875" style="867" customWidth="1"/>
    <col min="7184" max="7184" width="20.5" style="867" customWidth="1"/>
    <col min="7185" max="7185" width="22.375" style="867" customWidth="1"/>
    <col min="7186" max="7186" width="14.75" style="867" customWidth="1"/>
    <col min="7187" max="7424" width="12.75" style="867"/>
    <col min="7425" max="7425" width="3.75" style="867" customWidth="1"/>
    <col min="7426" max="7426" width="22.875" style="867" bestFit="1" customWidth="1"/>
    <col min="7427" max="7428" width="9.625" style="867" bestFit="1" customWidth="1"/>
    <col min="7429" max="7429" width="64.25" style="867" customWidth="1"/>
    <col min="7430" max="7430" width="5.75" style="867" bestFit="1" customWidth="1"/>
    <col min="7431" max="7431" width="13.125" style="867" customWidth="1"/>
    <col min="7432" max="7432" width="13.125" style="867" bestFit="1" customWidth="1"/>
    <col min="7433" max="7433" width="15.625" style="867" customWidth="1"/>
    <col min="7434" max="7434" width="34.25" style="867" customWidth="1"/>
    <col min="7435" max="7435" width="5.625" style="867" bestFit="1" customWidth="1"/>
    <col min="7436" max="7436" width="19.125" style="867" bestFit="1" customWidth="1"/>
    <col min="7437" max="7437" width="19.5" style="867" customWidth="1"/>
    <col min="7438" max="7438" width="20.75" style="867" bestFit="1" customWidth="1"/>
    <col min="7439" max="7439" width="18.875" style="867" customWidth="1"/>
    <col min="7440" max="7440" width="20.5" style="867" customWidth="1"/>
    <col min="7441" max="7441" width="22.375" style="867" customWidth="1"/>
    <col min="7442" max="7442" width="14.75" style="867" customWidth="1"/>
    <col min="7443" max="7680" width="12.75" style="867"/>
    <col min="7681" max="7681" width="3.75" style="867" customWidth="1"/>
    <col min="7682" max="7682" width="22.875" style="867" bestFit="1" customWidth="1"/>
    <col min="7683" max="7684" width="9.625" style="867" bestFit="1" customWidth="1"/>
    <col min="7685" max="7685" width="64.25" style="867" customWidth="1"/>
    <col min="7686" max="7686" width="5.75" style="867" bestFit="1" customWidth="1"/>
    <col min="7687" max="7687" width="13.125" style="867" customWidth="1"/>
    <col min="7688" max="7688" width="13.125" style="867" bestFit="1" customWidth="1"/>
    <col min="7689" max="7689" width="15.625" style="867" customWidth="1"/>
    <col min="7690" max="7690" width="34.25" style="867" customWidth="1"/>
    <col min="7691" max="7691" width="5.625" style="867" bestFit="1" customWidth="1"/>
    <col min="7692" max="7692" width="19.125" style="867" bestFit="1" customWidth="1"/>
    <col min="7693" max="7693" width="19.5" style="867" customWidth="1"/>
    <col min="7694" max="7694" width="20.75" style="867" bestFit="1" customWidth="1"/>
    <col min="7695" max="7695" width="18.875" style="867" customWidth="1"/>
    <col min="7696" max="7696" width="20.5" style="867" customWidth="1"/>
    <col min="7697" max="7697" width="22.375" style="867" customWidth="1"/>
    <col min="7698" max="7698" width="14.75" style="867" customWidth="1"/>
    <col min="7699" max="7936" width="12.75" style="867"/>
    <col min="7937" max="7937" width="3.75" style="867" customWidth="1"/>
    <col min="7938" max="7938" width="22.875" style="867" bestFit="1" customWidth="1"/>
    <col min="7939" max="7940" width="9.625" style="867" bestFit="1" customWidth="1"/>
    <col min="7941" max="7941" width="64.25" style="867" customWidth="1"/>
    <col min="7942" max="7942" width="5.75" style="867" bestFit="1" customWidth="1"/>
    <col min="7943" max="7943" width="13.125" style="867" customWidth="1"/>
    <col min="7944" max="7944" width="13.125" style="867" bestFit="1" customWidth="1"/>
    <col min="7945" max="7945" width="15.625" style="867" customWidth="1"/>
    <col min="7946" max="7946" width="34.25" style="867" customWidth="1"/>
    <col min="7947" max="7947" width="5.625" style="867" bestFit="1" customWidth="1"/>
    <col min="7948" max="7948" width="19.125" style="867" bestFit="1" customWidth="1"/>
    <col min="7949" max="7949" width="19.5" style="867" customWidth="1"/>
    <col min="7950" max="7950" width="20.75" style="867" bestFit="1" customWidth="1"/>
    <col min="7951" max="7951" width="18.875" style="867" customWidth="1"/>
    <col min="7952" max="7952" width="20.5" style="867" customWidth="1"/>
    <col min="7953" max="7953" width="22.375" style="867" customWidth="1"/>
    <col min="7954" max="7954" width="14.75" style="867" customWidth="1"/>
    <col min="7955" max="8192" width="12.75" style="867"/>
    <col min="8193" max="8193" width="3.75" style="867" customWidth="1"/>
    <col min="8194" max="8194" width="22.875" style="867" bestFit="1" customWidth="1"/>
    <col min="8195" max="8196" width="9.625" style="867" bestFit="1" customWidth="1"/>
    <col min="8197" max="8197" width="64.25" style="867" customWidth="1"/>
    <col min="8198" max="8198" width="5.75" style="867" bestFit="1" customWidth="1"/>
    <col min="8199" max="8199" width="13.125" style="867" customWidth="1"/>
    <col min="8200" max="8200" width="13.125" style="867" bestFit="1" customWidth="1"/>
    <col min="8201" max="8201" width="15.625" style="867" customWidth="1"/>
    <col min="8202" max="8202" width="34.25" style="867" customWidth="1"/>
    <col min="8203" max="8203" width="5.625" style="867" bestFit="1" customWidth="1"/>
    <col min="8204" max="8204" width="19.125" style="867" bestFit="1" customWidth="1"/>
    <col min="8205" max="8205" width="19.5" style="867" customWidth="1"/>
    <col min="8206" max="8206" width="20.75" style="867" bestFit="1" customWidth="1"/>
    <col min="8207" max="8207" width="18.875" style="867" customWidth="1"/>
    <col min="8208" max="8208" width="20.5" style="867" customWidth="1"/>
    <col min="8209" max="8209" width="22.375" style="867" customWidth="1"/>
    <col min="8210" max="8210" width="14.75" style="867" customWidth="1"/>
    <col min="8211" max="8448" width="12.75" style="867"/>
    <col min="8449" max="8449" width="3.75" style="867" customWidth="1"/>
    <col min="8450" max="8450" width="22.875" style="867" bestFit="1" customWidth="1"/>
    <col min="8451" max="8452" width="9.625" style="867" bestFit="1" customWidth="1"/>
    <col min="8453" max="8453" width="64.25" style="867" customWidth="1"/>
    <col min="8454" max="8454" width="5.75" style="867" bestFit="1" customWidth="1"/>
    <col min="8455" max="8455" width="13.125" style="867" customWidth="1"/>
    <col min="8456" max="8456" width="13.125" style="867" bestFit="1" customWidth="1"/>
    <col min="8457" max="8457" width="15.625" style="867" customWidth="1"/>
    <col min="8458" max="8458" width="34.25" style="867" customWidth="1"/>
    <col min="8459" max="8459" width="5.625" style="867" bestFit="1" customWidth="1"/>
    <col min="8460" max="8460" width="19.125" style="867" bestFit="1" customWidth="1"/>
    <col min="8461" max="8461" width="19.5" style="867" customWidth="1"/>
    <col min="8462" max="8462" width="20.75" style="867" bestFit="1" customWidth="1"/>
    <col min="8463" max="8463" width="18.875" style="867" customWidth="1"/>
    <col min="8464" max="8464" width="20.5" style="867" customWidth="1"/>
    <col min="8465" max="8465" width="22.375" style="867" customWidth="1"/>
    <col min="8466" max="8466" width="14.75" style="867" customWidth="1"/>
    <col min="8467" max="8704" width="12.75" style="867"/>
    <col min="8705" max="8705" width="3.75" style="867" customWidth="1"/>
    <col min="8706" max="8706" width="22.875" style="867" bestFit="1" customWidth="1"/>
    <col min="8707" max="8708" width="9.625" style="867" bestFit="1" customWidth="1"/>
    <col min="8709" max="8709" width="64.25" style="867" customWidth="1"/>
    <col min="8710" max="8710" width="5.75" style="867" bestFit="1" customWidth="1"/>
    <col min="8711" max="8711" width="13.125" style="867" customWidth="1"/>
    <col min="8712" max="8712" width="13.125" style="867" bestFit="1" customWidth="1"/>
    <col min="8713" max="8713" width="15.625" style="867" customWidth="1"/>
    <col min="8714" max="8714" width="34.25" style="867" customWidth="1"/>
    <col min="8715" max="8715" width="5.625" style="867" bestFit="1" customWidth="1"/>
    <col min="8716" max="8716" width="19.125" style="867" bestFit="1" customWidth="1"/>
    <col min="8717" max="8717" width="19.5" style="867" customWidth="1"/>
    <col min="8718" max="8718" width="20.75" style="867" bestFit="1" customWidth="1"/>
    <col min="8719" max="8719" width="18.875" style="867" customWidth="1"/>
    <col min="8720" max="8720" width="20.5" style="867" customWidth="1"/>
    <col min="8721" max="8721" width="22.375" style="867" customWidth="1"/>
    <col min="8722" max="8722" width="14.75" style="867" customWidth="1"/>
    <col min="8723" max="8960" width="12.75" style="867"/>
    <col min="8961" max="8961" width="3.75" style="867" customWidth="1"/>
    <col min="8962" max="8962" width="22.875" style="867" bestFit="1" customWidth="1"/>
    <col min="8963" max="8964" width="9.625" style="867" bestFit="1" customWidth="1"/>
    <col min="8965" max="8965" width="64.25" style="867" customWidth="1"/>
    <col min="8966" max="8966" width="5.75" style="867" bestFit="1" customWidth="1"/>
    <col min="8967" max="8967" width="13.125" style="867" customWidth="1"/>
    <col min="8968" max="8968" width="13.125" style="867" bestFit="1" customWidth="1"/>
    <col min="8969" max="8969" width="15.625" style="867" customWidth="1"/>
    <col min="8970" max="8970" width="34.25" style="867" customWidth="1"/>
    <col min="8971" max="8971" width="5.625" style="867" bestFit="1" customWidth="1"/>
    <col min="8972" max="8972" width="19.125" style="867" bestFit="1" customWidth="1"/>
    <col min="8973" max="8973" width="19.5" style="867" customWidth="1"/>
    <col min="8974" max="8974" width="20.75" style="867" bestFit="1" customWidth="1"/>
    <col min="8975" max="8975" width="18.875" style="867" customWidth="1"/>
    <col min="8976" max="8976" width="20.5" style="867" customWidth="1"/>
    <col min="8977" max="8977" width="22.375" style="867" customWidth="1"/>
    <col min="8978" max="8978" width="14.75" style="867" customWidth="1"/>
    <col min="8979" max="9216" width="12.75" style="867"/>
    <col min="9217" max="9217" width="3.75" style="867" customWidth="1"/>
    <col min="9218" max="9218" width="22.875" style="867" bestFit="1" customWidth="1"/>
    <col min="9219" max="9220" width="9.625" style="867" bestFit="1" customWidth="1"/>
    <col min="9221" max="9221" width="64.25" style="867" customWidth="1"/>
    <col min="9222" max="9222" width="5.75" style="867" bestFit="1" customWidth="1"/>
    <col min="9223" max="9223" width="13.125" style="867" customWidth="1"/>
    <col min="9224" max="9224" width="13.125" style="867" bestFit="1" customWidth="1"/>
    <col min="9225" max="9225" width="15.625" style="867" customWidth="1"/>
    <col min="9226" max="9226" width="34.25" style="867" customWidth="1"/>
    <col min="9227" max="9227" width="5.625" style="867" bestFit="1" customWidth="1"/>
    <col min="9228" max="9228" width="19.125" style="867" bestFit="1" customWidth="1"/>
    <col min="9229" max="9229" width="19.5" style="867" customWidth="1"/>
    <col min="9230" max="9230" width="20.75" style="867" bestFit="1" customWidth="1"/>
    <col min="9231" max="9231" width="18.875" style="867" customWidth="1"/>
    <col min="9232" max="9232" width="20.5" style="867" customWidth="1"/>
    <col min="9233" max="9233" width="22.375" style="867" customWidth="1"/>
    <col min="9234" max="9234" width="14.75" style="867" customWidth="1"/>
    <col min="9235" max="9472" width="12.75" style="867"/>
    <col min="9473" max="9473" width="3.75" style="867" customWidth="1"/>
    <col min="9474" max="9474" width="22.875" style="867" bestFit="1" customWidth="1"/>
    <col min="9475" max="9476" width="9.625" style="867" bestFit="1" customWidth="1"/>
    <col min="9477" max="9477" width="64.25" style="867" customWidth="1"/>
    <col min="9478" max="9478" width="5.75" style="867" bestFit="1" customWidth="1"/>
    <col min="9479" max="9479" width="13.125" style="867" customWidth="1"/>
    <col min="9480" max="9480" width="13.125" style="867" bestFit="1" customWidth="1"/>
    <col min="9481" max="9481" width="15.625" style="867" customWidth="1"/>
    <col min="9482" max="9482" width="34.25" style="867" customWidth="1"/>
    <col min="9483" max="9483" width="5.625" style="867" bestFit="1" customWidth="1"/>
    <col min="9484" max="9484" width="19.125" style="867" bestFit="1" customWidth="1"/>
    <col min="9485" max="9485" width="19.5" style="867" customWidth="1"/>
    <col min="9486" max="9486" width="20.75" style="867" bestFit="1" customWidth="1"/>
    <col min="9487" max="9487" width="18.875" style="867" customWidth="1"/>
    <col min="9488" max="9488" width="20.5" style="867" customWidth="1"/>
    <col min="9489" max="9489" width="22.375" style="867" customWidth="1"/>
    <col min="9490" max="9490" width="14.75" style="867" customWidth="1"/>
    <col min="9491" max="9728" width="12.75" style="867"/>
    <col min="9729" max="9729" width="3.75" style="867" customWidth="1"/>
    <col min="9730" max="9730" width="22.875" style="867" bestFit="1" customWidth="1"/>
    <col min="9731" max="9732" width="9.625" style="867" bestFit="1" customWidth="1"/>
    <col min="9733" max="9733" width="64.25" style="867" customWidth="1"/>
    <col min="9734" max="9734" width="5.75" style="867" bestFit="1" customWidth="1"/>
    <col min="9735" max="9735" width="13.125" style="867" customWidth="1"/>
    <col min="9736" max="9736" width="13.125" style="867" bestFit="1" customWidth="1"/>
    <col min="9737" max="9737" width="15.625" style="867" customWidth="1"/>
    <col min="9738" max="9738" width="34.25" style="867" customWidth="1"/>
    <col min="9739" max="9739" width="5.625" style="867" bestFit="1" customWidth="1"/>
    <col min="9740" max="9740" width="19.125" style="867" bestFit="1" customWidth="1"/>
    <col min="9741" max="9741" width="19.5" style="867" customWidth="1"/>
    <col min="9742" max="9742" width="20.75" style="867" bestFit="1" customWidth="1"/>
    <col min="9743" max="9743" width="18.875" style="867" customWidth="1"/>
    <col min="9744" max="9744" width="20.5" style="867" customWidth="1"/>
    <col min="9745" max="9745" width="22.375" style="867" customWidth="1"/>
    <col min="9746" max="9746" width="14.75" style="867" customWidth="1"/>
    <col min="9747" max="9984" width="12.75" style="867"/>
    <col min="9985" max="9985" width="3.75" style="867" customWidth="1"/>
    <col min="9986" max="9986" width="22.875" style="867" bestFit="1" customWidth="1"/>
    <col min="9987" max="9988" width="9.625" style="867" bestFit="1" customWidth="1"/>
    <col min="9989" max="9989" width="64.25" style="867" customWidth="1"/>
    <col min="9990" max="9990" width="5.75" style="867" bestFit="1" customWidth="1"/>
    <col min="9991" max="9991" width="13.125" style="867" customWidth="1"/>
    <col min="9992" max="9992" width="13.125" style="867" bestFit="1" customWidth="1"/>
    <col min="9993" max="9993" width="15.625" style="867" customWidth="1"/>
    <col min="9994" max="9994" width="34.25" style="867" customWidth="1"/>
    <col min="9995" max="9995" width="5.625" style="867" bestFit="1" customWidth="1"/>
    <col min="9996" max="9996" width="19.125" style="867" bestFit="1" customWidth="1"/>
    <col min="9997" max="9997" width="19.5" style="867" customWidth="1"/>
    <col min="9998" max="9998" width="20.75" style="867" bestFit="1" customWidth="1"/>
    <col min="9999" max="9999" width="18.875" style="867" customWidth="1"/>
    <col min="10000" max="10000" width="20.5" style="867" customWidth="1"/>
    <col min="10001" max="10001" width="22.375" style="867" customWidth="1"/>
    <col min="10002" max="10002" width="14.75" style="867" customWidth="1"/>
    <col min="10003" max="10240" width="12.75" style="867"/>
    <col min="10241" max="10241" width="3.75" style="867" customWidth="1"/>
    <col min="10242" max="10242" width="22.875" style="867" bestFit="1" customWidth="1"/>
    <col min="10243" max="10244" width="9.625" style="867" bestFit="1" customWidth="1"/>
    <col min="10245" max="10245" width="64.25" style="867" customWidth="1"/>
    <col min="10246" max="10246" width="5.75" style="867" bestFit="1" customWidth="1"/>
    <col min="10247" max="10247" width="13.125" style="867" customWidth="1"/>
    <col min="10248" max="10248" width="13.125" style="867" bestFit="1" customWidth="1"/>
    <col min="10249" max="10249" width="15.625" style="867" customWidth="1"/>
    <col min="10250" max="10250" width="34.25" style="867" customWidth="1"/>
    <col min="10251" max="10251" width="5.625" style="867" bestFit="1" customWidth="1"/>
    <col min="10252" max="10252" width="19.125" style="867" bestFit="1" customWidth="1"/>
    <col min="10253" max="10253" width="19.5" style="867" customWidth="1"/>
    <col min="10254" max="10254" width="20.75" style="867" bestFit="1" customWidth="1"/>
    <col min="10255" max="10255" width="18.875" style="867" customWidth="1"/>
    <col min="10256" max="10256" width="20.5" style="867" customWidth="1"/>
    <col min="10257" max="10257" width="22.375" style="867" customWidth="1"/>
    <col min="10258" max="10258" width="14.75" style="867" customWidth="1"/>
    <col min="10259" max="10496" width="12.75" style="867"/>
    <col min="10497" max="10497" width="3.75" style="867" customWidth="1"/>
    <col min="10498" max="10498" width="22.875" style="867" bestFit="1" customWidth="1"/>
    <col min="10499" max="10500" width="9.625" style="867" bestFit="1" customWidth="1"/>
    <col min="10501" max="10501" width="64.25" style="867" customWidth="1"/>
    <col min="10502" max="10502" width="5.75" style="867" bestFit="1" customWidth="1"/>
    <col min="10503" max="10503" width="13.125" style="867" customWidth="1"/>
    <col min="10504" max="10504" width="13.125" style="867" bestFit="1" customWidth="1"/>
    <col min="10505" max="10505" width="15.625" style="867" customWidth="1"/>
    <col min="10506" max="10506" width="34.25" style="867" customWidth="1"/>
    <col min="10507" max="10507" width="5.625" style="867" bestFit="1" customWidth="1"/>
    <col min="10508" max="10508" width="19.125" style="867" bestFit="1" customWidth="1"/>
    <col min="10509" max="10509" width="19.5" style="867" customWidth="1"/>
    <col min="10510" max="10510" width="20.75" style="867" bestFit="1" customWidth="1"/>
    <col min="10511" max="10511" width="18.875" style="867" customWidth="1"/>
    <col min="10512" max="10512" width="20.5" style="867" customWidth="1"/>
    <col min="10513" max="10513" width="22.375" style="867" customWidth="1"/>
    <col min="10514" max="10514" width="14.75" style="867" customWidth="1"/>
    <col min="10515" max="10752" width="12.75" style="867"/>
    <col min="10753" max="10753" width="3.75" style="867" customWidth="1"/>
    <col min="10754" max="10754" width="22.875" style="867" bestFit="1" customWidth="1"/>
    <col min="10755" max="10756" width="9.625" style="867" bestFit="1" customWidth="1"/>
    <col min="10757" max="10757" width="64.25" style="867" customWidth="1"/>
    <col min="10758" max="10758" width="5.75" style="867" bestFit="1" customWidth="1"/>
    <col min="10759" max="10759" width="13.125" style="867" customWidth="1"/>
    <col min="10760" max="10760" width="13.125" style="867" bestFit="1" customWidth="1"/>
    <col min="10761" max="10761" width="15.625" style="867" customWidth="1"/>
    <col min="10762" max="10762" width="34.25" style="867" customWidth="1"/>
    <col min="10763" max="10763" width="5.625" style="867" bestFit="1" customWidth="1"/>
    <col min="10764" max="10764" width="19.125" style="867" bestFit="1" customWidth="1"/>
    <col min="10765" max="10765" width="19.5" style="867" customWidth="1"/>
    <col min="10766" max="10766" width="20.75" style="867" bestFit="1" customWidth="1"/>
    <col min="10767" max="10767" width="18.875" style="867" customWidth="1"/>
    <col min="10768" max="10768" width="20.5" style="867" customWidth="1"/>
    <col min="10769" max="10769" width="22.375" style="867" customWidth="1"/>
    <col min="10770" max="10770" width="14.75" style="867" customWidth="1"/>
    <col min="10771" max="11008" width="12.75" style="867"/>
    <col min="11009" max="11009" width="3.75" style="867" customWidth="1"/>
    <col min="11010" max="11010" width="22.875" style="867" bestFit="1" customWidth="1"/>
    <col min="11011" max="11012" width="9.625" style="867" bestFit="1" customWidth="1"/>
    <col min="11013" max="11013" width="64.25" style="867" customWidth="1"/>
    <col min="11014" max="11014" width="5.75" style="867" bestFit="1" customWidth="1"/>
    <col min="11015" max="11015" width="13.125" style="867" customWidth="1"/>
    <col min="11016" max="11016" width="13.125" style="867" bestFit="1" customWidth="1"/>
    <col min="11017" max="11017" width="15.625" style="867" customWidth="1"/>
    <col min="11018" max="11018" width="34.25" style="867" customWidth="1"/>
    <col min="11019" max="11019" width="5.625" style="867" bestFit="1" customWidth="1"/>
    <col min="11020" max="11020" width="19.125" style="867" bestFit="1" customWidth="1"/>
    <col min="11021" max="11021" width="19.5" style="867" customWidth="1"/>
    <col min="11022" max="11022" width="20.75" style="867" bestFit="1" customWidth="1"/>
    <col min="11023" max="11023" width="18.875" style="867" customWidth="1"/>
    <col min="11024" max="11024" width="20.5" style="867" customWidth="1"/>
    <col min="11025" max="11025" width="22.375" style="867" customWidth="1"/>
    <col min="11026" max="11026" width="14.75" style="867" customWidth="1"/>
    <col min="11027" max="11264" width="12.75" style="867"/>
    <col min="11265" max="11265" width="3.75" style="867" customWidth="1"/>
    <col min="11266" max="11266" width="22.875" style="867" bestFit="1" customWidth="1"/>
    <col min="11267" max="11268" width="9.625" style="867" bestFit="1" customWidth="1"/>
    <col min="11269" max="11269" width="64.25" style="867" customWidth="1"/>
    <col min="11270" max="11270" width="5.75" style="867" bestFit="1" customWidth="1"/>
    <col min="11271" max="11271" width="13.125" style="867" customWidth="1"/>
    <col min="11272" max="11272" width="13.125" style="867" bestFit="1" customWidth="1"/>
    <col min="11273" max="11273" width="15.625" style="867" customWidth="1"/>
    <col min="11274" max="11274" width="34.25" style="867" customWidth="1"/>
    <col min="11275" max="11275" width="5.625" style="867" bestFit="1" customWidth="1"/>
    <col min="11276" max="11276" width="19.125" style="867" bestFit="1" customWidth="1"/>
    <col min="11277" max="11277" width="19.5" style="867" customWidth="1"/>
    <col min="11278" max="11278" width="20.75" style="867" bestFit="1" customWidth="1"/>
    <col min="11279" max="11279" width="18.875" style="867" customWidth="1"/>
    <col min="11280" max="11280" width="20.5" style="867" customWidth="1"/>
    <col min="11281" max="11281" width="22.375" style="867" customWidth="1"/>
    <col min="11282" max="11282" width="14.75" style="867" customWidth="1"/>
    <col min="11283" max="11520" width="12.75" style="867"/>
    <col min="11521" max="11521" width="3.75" style="867" customWidth="1"/>
    <col min="11522" max="11522" width="22.875" style="867" bestFit="1" customWidth="1"/>
    <col min="11523" max="11524" width="9.625" style="867" bestFit="1" customWidth="1"/>
    <col min="11525" max="11525" width="64.25" style="867" customWidth="1"/>
    <col min="11526" max="11526" width="5.75" style="867" bestFit="1" customWidth="1"/>
    <col min="11527" max="11527" width="13.125" style="867" customWidth="1"/>
    <col min="11528" max="11528" width="13.125" style="867" bestFit="1" customWidth="1"/>
    <col min="11529" max="11529" width="15.625" style="867" customWidth="1"/>
    <col min="11530" max="11530" width="34.25" style="867" customWidth="1"/>
    <col min="11531" max="11531" width="5.625" style="867" bestFit="1" customWidth="1"/>
    <col min="11532" max="11532" width="19.125" style="867" bestFit="1" customWidth="1"/>
    <col min="11533" max="11533" width="19.5" style="867" customWidth="1"/>
    <col min="11534" max="11534" width="20.75" style="867" bestFit="1" customWidth="1"/>
    <col min="11535" max="11535" width="18.875" style="867" customWidth="1"/>
    <col min="11536" max="11536" width="20.5" style="867" customWidth="1"/>
    <col min="11537" max="11537" width="22.375" style="867" customWidth="1"/>
    <col min="11538" max="11538" width="14.75" style="867" customWidth="1"/>
    <col min="11539" max="11776" width="12.75" style="867"/>
    <col min="11777" max="11777" width="3.75" style="867" customWidth="1"/>
    <col min="11778" max="11778" width="22.875" style="867" bestFit="1" customWidth="1"/>
    <col min="11779" max="11780" width="9.625" style="867" bestFit="1" customWidth="1"/>
    <col min="11781" max="11781" width="64.25" style="867" customWidth="1"/>
    <col min="11782" max="11782" width="5.75" style="867" bestFit="1" customWidth="1"/>
    <col min="11783" max="11783" width="13.125" style="867" customWidth="1"/>
    <col min="11784" max="11784" width="13.125" style="867" bestFit="1" customWidth="1"/>
    <col min="11785" max="11785" width="15.625" style="867" customWidth="1"/>
    <col min="11786" max="11786" width="34.25" style="867" customWidth="1"/>
    <col min="11787" max="11787" width="5.625" style="867" bestFit="1" customWidth="1"/>
    <col min="11788" max="11788" width="19.125" style="867" bestFit="1" customWidth="1"/>
    <col min="11789" max="11789" width="19.5" style="867" customWidth="1"/>
    <col min="11790" max="11790" width="20.75" style="867" bestFit="1" customWidth="1"/>
    <col min="11791" max="11791" width="18.875" style="867" customWidth="1"/>
    <col min="11792" max="11792" width="20.5" style="867" customWidth="1"/>
    <col min="11793" max="11793" width="22.375" style="867" customWidth="1"/>
    <col min="11794" max="11794" width="14.75" style="867" customWidth="1"/>
    <col min="11795" max="12032" width="12.75" style="867"/>
    <col min="12033" max="12033" width="3.75" style="867" customWidth="1"/>
    <col min="12034" max="12034" width="22.875" style="867" bestFit="1" customWidth="1"/>
    <col min="12035" max="12036" width="9.625" style="867" bestFit="1" customWidth="1"/>
    <col min="12037" max="12037" width="64.25" style="867" customWidth="1"/>
    <col min="12038" max="12038" width="5.75" style="867" bestFit="1" customWidth="1"/>
    <col min="12039" max="12039" width="13.125" style="867" customWidth="1"/>
    <col min="12040" max="12040" width="13.125" style="867" bestFit="1" customWidth="1"/>
    <col min="12041" max="12041" width="15.625" style="867" customWidth="1"/>
    <col min="12042" max="12042" width="34.25" style="867" customWidth="1"/>
    <col min="12043" max="12043" width="5.625" style="867" bestFit="1" customWidth="1"/>
    <col min="12044" max="12044" width="19.125" style="867" bestFit="1" customWidth="1"/>
    <col min="12045" max="12045" width="19.5" style="867" customWidth="1"/>
    <col min="12046" max="12046" width="20.75" style="867" bestFit="1" customWidth="1"/>
    <col min="12047" max="12047" width="18.875" style="867" customWidth="1"/>
    <col min="12048" max="12048" width="20.5" style="867" customWidth="1"/>
    <col min="12049" max="12049" width="22.375" style="867" customWidth="1"/>
    <col min="12050" max="12050" width="14.75" style="867" customWidth="1"/>
    <col min="12051" max="12288" width="12.75" style="867"/>
    <col min="12289" max="12289" width="3.75" style="867" customWidth="1"/>
    <col min="12290" max="12290" width="22.875" style="867" bestFit="1" customWidth="1"/>
    <col min="12291" max="12292" width="9.625" style="867" bestFit="1" customWidth="1"/>
    <col min="12293" max="12293" width="64.25" style="867" customWidth="1"/>
    <col min="12294" max="12294" width="5.75" style="867" bestFit="1" customWidth="1"/>
    <col min="12295" max="12295" width="13.125" style="867" customWidth="1"/>
    <col min="12296" max="12296" width="13.125" style="867" bestFit="1" customWidth="1"/>
    <col min="12297" max="12297" width="15.625" style="867" customWidth="1"/>
    <col min="12298" max="12298" width="34.25" style="867" customWidth="1"/>
    <col min="12299" max="12299" width="5.625" style="867" bestFit="1" customWidth="1"/>
    <col min="12300" max="12300" width="19.125" style="867" bestFit="1" customWidth="1"/>
    <col min="12301" max="12301" width="19.5" style="867" customWidth="1"/>
    <col min="12302" max="12302" width="20.75" style="867" bestFit="1" customWidth="1"/>
    <col min="12303" max="12303" width="18.875" style="867" customWidth="1"/>
    <col min="12304" max="12304" width="20.5" style="867" customWidth="1"/>
    <col min="12305" max="12305" width="22.375" style="867" customWidth="1"/>
    <col min="12306" max="12306" width="14.75" style="867" customWidth="1"/>
    <col min="12307" max="12544" width="12.75" style="867"/>
    <col min="12545" max="12545" width="3.75" style="867" customWidth="1"/>
    <col min="12546" max="12546" width="22.875" style="867" bestFit="1" customWidth="1"/>
    <col min="12547" max="12548" width="9.625" style="867" bestFit="1" customWidth="1"/>
    <col min="12549" max="12549" width="64.25" style="867" customWidth="1"/>
    <col min="12550" max="12550" width="5.75" style="867" bestFit="1" customWidth="1"/>
    <col min="12551" max="12551" width="13.125" style="867" customWidth="1"/>
    <col min="12552" max="12552" width="13.125" style="867" bestFit="1" customWidth="1"/>
    <col min="12553" max="12553" width="15.625" style="867" customWidth="1"/>
    <col min="12554" max="12554" width="34.25" style="867" customWidth="1"/>
    <col min="12555" max="12555" width="5.625" style="867" bestFit="1" customWidth="1"/>
    <col min="12556" max="12556" width="19.125" style="867" bestFit="1" customWidth="1"/>
    <col min="12557" max="12557" width="19.5" style="867" customWidth="1"/>
    <col min="12558" max="12558" width="20.75" style="867" bestFit="1" customWidth="1"/>
    <col min="12559" max="12559" width="18.875" style="867" customWidth="1"/>
    <col min="12560" max="12560" width="20.5" style="867" customWidth="1"/>
    <col min="12561" max="12561" width="22.375" style="867" customWidth="1"/>
    <col min="12562" max="12562" width="14.75" style="867" customWidth="1"/>
    <col min="12563" max="12800" width="12.75" style="867"/>
    <col min="12801" max="12801" width="3.75" style="867" customWidth="1"/>
    <col min="12802" max="12802" width="22.875" style="867" bestFit="1" customWidth="1"/>
    <col min="12803" max="12804" width="9.625" style="867" bestFit="1" customWidth="1"/>
    <col min="12805" max="12805" width="64.25" style="867" customWidth="1"/>
    <col min="12806" max="12806" width="5.75" style="867" bestFit="1" customWidth="1"/>
    <col min="12807" max="12807" width="13.125" style="867" customWidth="1"/>
    <col min="12808" max="12808" width="13.125" style="867" bestFit="1" customWidth="1"/>
    <col min="12809" max="12809" width="15.625" style="867" customWidth="1"/>
    <col min="12810" max="12810" width="34.25" style="867" customWidth="1"/>
    <col min="12811" max="12811" width="5.625" style="867" bestFit="1" customWidth="1"/>
    <col min="12812" max="12812" width="19.125" style="867" bestFit="1" customWidth="1"/>
    <col min="12813" max="12813" width="19.5" style="867" customWidth="1"/>
    <col min="12814" max="12814" width="20.75" style="867" bestFit="1" customWidth="1"/>
    <col min="12815" max="12815" width="18.875" style="867" customWidth="1"/>
    <col min="12816" max="12816" width="20.5" style="867" customWidth="1"/>
    <col min="12817" max="12817" width="22.375" style="867" customWidth="1"/>
    <col min="12818" max="12818" width="14.75" style="867" customWidth="1"/>
    <col min="12819" max="13056" width="12.75" style="867"/>
    <col min="13057" max="13057" width="3.75" style="867" customWidth="1"/>
    <col min="13058" max="13058" width="22.875" style="867" bestFit="1" customWidth="1"/>
    <col min="13059" max="13060" width="9.625" style="867" bestFit="1" customWidth="1"/>
    <col min="13061" max="13061" width="64.25" style="867" customWidth="1"/>
    <col min="13062" max="13062" width="5.75" style="867" bestFit="1" customWidth="1"/>
    <col min="13063" max="13063" width="13.125" style="867" customWidth="1"/>
    <col min="13064" max="13064" width="13.125" style="867" bestFit="1" customWidth="1"/>
    <col min="13065" max="13065" width="15.625" style="867" customWidth="1"/>
    <col min="13066" max="13066" width="34.25" style="867" customWidth="1"/>
    <col min="13067" max="13067" width="5.625" style="867" bestFit="1" customWidth="1"/>
    <col min="13068" max="13068" width="19.125" style="867" bestFit="1" customWidth="1"/>
    <col min="13069" max="13069" width="19.5" style="867" customWidth="1"/>
    <col min="13070" max="13070" width="20.75" style="867" bestFit="1" customWidth="1"/>
    <col min="13071" max="13071" width="18.875" style="867" customWidth="1"/>
    <col min="13072" max="13072" width="20.5" style="867" customWidth="1"/>
    <col min="13073" max="13073" width="22.375" style="867" customWidth="1"/>
    <col min="13074" max="13074" width="14.75" style="867" customWidth="1"/>
    <col min="13075" max="13312" width="12.75" style="867"/>
    <col min="13313" max="13313" width="3.75" style="867" customWidth="1"/>
    <col min="13314" max="13314" width="22.875" style="867" bestFit="1" customWidth="1"/>
    <col min="13315" max="13316" width="9.625" style="867" bestFit="1" customWidth="1"/>
    <col min="13317" max="13317" width="64.25" style="867" customWidth="1"/>
    <col min="13318" max="13318" width="5.75" style="867" bestFit="1" customWidth="1"/>
    <col min="13319" max="13319" width="13.125" style="867" customWidth="1"/>
    <col min="13320" max="13320" width="13.125" style="867" bestFit="1" customWidth="1"/>
    <col min="13321" max="13321" width="15.625" style="867" customWidth="1"/>
    <col min="13322" max="13322" width="34.25" style="867" customWidth="1"/>
    <col min="13323" max="13323" width="5.625" style="867" bestFit="1" customWidth="1"/>
    <col min="13324" max="13324" width="19.125" style="867" bestFit="1" customWidth="1"/>
    <col min="13325" max="13325" width="19.5" style="867" customWidth="1"/>
    <col min="13326" max="13326" width="20.75" style="867" bestFit="1" customWidth="1"/>
    <col min="13327" max="13327" width="18.875" style="867" customWidth="1"/>
    <col min="13328" max="13328" width="20.5" style="867" customWidth="1"/>
    <col min="13329" max="13329" width="22.375" style="867" customWidth="1"/>
    <col min="13330" max="13330" width="14.75" style="867" customWidth="1"/>
    <col min="13331" max="13568" width="12.75" style="867"/>
    <col min="13569" max="13569" width="3.75" style="867" customWidth="1"/>
    <col min="13570" max="13570" width="22.875" style="867" bestFit="1" customWidth="1"/>
    <col min="13571" max="13572" width="9.625" style="867" bestFit="1" customWidth="1"/>
    <col min="13573" max="13573" width="64.25" style="867" customWidth="1"/>
    <col min="13574" max="13574" width="5.75" style="867" bestFit="1" customWidth="1"/>
    <col min="13575" max="13575" width="13.125" style="867" customWidth="1"/>
    <col min="13576" max="13576" width="13.125" style="867" bestFit="1" customWidth="1"/>
    <col min="13577" max="13577" width="15.625" style="867" customWidth="1"/>
    <col min="13578" max="13578" width="34.25" style="867" customWidth="1"/>
    <col min="13579" max="13579" width="5.625" style="867" bestFit="1" customWidth="1"/>
    <col min="13580" max="13580" width="19.125" style="867" bestFit="1" customWidth="1"/>
    <col min="13581" max="13581" width="19.5" style="867" customWidth="1"/>
    <col min="13582" max="13582" width="20.75" style="867" bestFit="1" customWidth="1"/>
    <col min="13583" max="13583" width="18.875" style="867" customWidth="1"/>
    <col min="13584" max="13584" width="20.5" style="867" customWidth="1"/>
    <col min="13585" max="13585" width="22.375" style="867" customWidth="1"/>
    <col min="13586" max="13586" width="14.75" style="867" customWidth="1"/>
    <col min="13587" max="13824" width="12.75" style="867"/>
    <col min="13825" max="13825" width="3.75" style="867" customWidth="1"/>
    <col min="13826" max="13826" width="22.875" style="867" bestFit="1" customWidth="1"/>
    <col min="13827" max="13828" width="9.625" style="867" bestFit="1" customWidth="1"/>
    <col min="13829" max="13829" width="64.25" style="867" customWidth="1"/>
    <col min="13830" max="13830" width="5.75" style="867" bestFit="1" customWidth="1"/>
    <col min="13831" max="13831" width="13.125" style="867" customWidth="1"/>
    <col min="13832" max="13832" width="13.125" style="867" bestFit="1" customWidth="1"/>
    <col min="13833" max="13833" width="15.625" style="867" customWidth="1"/>
    <col min="13834" max="13834" width="34.25" style="867" customWidth="1"/>
    <col min="13835" max="13835" width="5.625" style="867" bestFit="1" customWidth="1"/>
    <col min="13836" max="13836" width="19.125" style="867" bestFit="1" customWidth="1"/>
    <col min="13837" max="13837" width="19.5" style="867" customWidth="1"/>
    <col min="13838" max="13838" width="20.75" style="867" bestFit="1" customWidth="1"/>
    <col min="13839" max="13839" width="18.875" style="867" customWidth="1"/>
    <col min="13840" max="13840" width="20.5" style="867" customWidth="1"/>
    <col min="13841" max="13841" width="22.375" style="867" customWidth="1"/>
    <col min="13842" max="13842" width="14.75" style="867" customWidth="1"/>
    <col min="13843" max="14080" width="12.75" style="867"/>
    <col min="14081" max="14081" width="3.75" style="867" customWidth="1"/>
    <col min="14082" max="14082" width="22.875" style="867" bestFit="1" customWidth="1"/>
    <col min="14083" max="14084" width="9.625" style="867" bestFit="1" customWidth="1"/>
    <col min="14085" max="14085" width="64.25" style="867" customWidth="1"/>
    <col min="14086" max="14086" width="5.75" style="867" bestFit="1" customWidth="1"/>
    <col min="14087" max="14087" width="13.125" style="867" customWidth="1"/>
    <col min="14088" max="14088" width="13.125" style="867" bestFit="1" customWidth="1"/>
    <col min="14089" max="14089" width="15.625" style="867" customWidth="1"/>
    <col min="14090" max="14090" width="34.25" style="867" customWidth="1"/>
    <col min="14091" max="14091" width="5.625" style="867" bestFit="1" customWidth="1"/>
    <col min="14092" max="14092" width="19.125" style="867" bestFit="1" customWidth="1"/>
    <col min="14093" max="14093" width="19.5" style="867" customWidth="1"/>
    <col min="14094" max="14094" width="20.75" style="867" bestFit="1" customWidth="1"/>
    <col min="14095" max="14095" width="18.875" style="867" customWidth="1"/>
    <col min="14096" max="14096" width="20.5" style="867" customWidth="1"/>
    <col min="14097" max="14097" width="22.375" style="867" customWidth="1"/>
    <col min="14098" max="14098" width="14.75" style="867" customWidth="1"/>
    <col min="14099" max="14336" width="12.75" style="867"/>
    <col min="14337" max="14337" width="3.75" style="867" customWidth="1"/>
    <col min="14338" max="14338" width="22.875" style="867" bestFit="1" customWidth="1"/>
    <col min="14339" max="14340" width="9.625" style="867" bestFit="1" customWidth="1"/>
    <col min="14341" max="14341" width="64.25" style="867" customWidth="1"/>
    <col min="14342" max="14342" width="5.75" style="867" bestFit="1" customWidth="1"/>
    <col min="14343" max="14343" width="13.125" style="867" customWidth="1"/>
    <col min="14344" max="14344" width="13.125" style="867" bestFit="1" customWidth="1"/>
    <col min="14345" max="14345" width="15.625" style="867" customWidth="1"/>
    <col min="14346" max="14346" width="34.25" style="867" customWidth="1"/>
    <col min="14347" max="14347" width="5.625" style="867" bestFit="1" customWidth="1"/>
    <col min="14348" max="14348" width="19.125" style="867" bestFit="1" customWidth="1"/>
    <col min="14349" max="14349" width="19.5" style="867" customWidth="1"/>
    <col min="14350" max="14350" width="20.75" style="867" bestFit="1" customWidth="1"/>
    <col min="14351" max="14351" width="18.875" style="867" customWidth="1"/>
    <col min="14352" max="14352" width="20.5" style="867" customWidth="1"/>
    <col min="14353" max="14353" width="22.375" style="867" customWidth="1"/>
    <col min="14354" max="14354" width="14.75" style="867" customWidth="1"/>
    <col min="14355" max="14592" width="12.75" style="867"/>
    <col min="14593" max="14593" width="3.75" style="867" customWidth="1"/>
    <col min="14594" max="14594" width="22.875" style="867" bestFit="1" customWidth="1"/>
    <col min="14595" max="14596" width="9.625" style="867" bestFit="1" customWidth="1"/>
    <col min="14597" max="14597" width="64.25" style="867" customWidth="1"/>
    <col min="14598" max="14598" width="5.75" style="867" bestFit="1" customWidth="1"/>
    <col min="14599" max="14599" width="13.125" style="867" customWidth="1"/>
    <col min="14600" max="14600" width="13.125" style="867" bestFit="1" customWidth="1"/>
    <col min="14601" max="14601" width="15.625" style="867" customWidth="1"/>
    <col min="14602" max="14602" width="34.25" style="867" customWidth="1"/>
    <col min="14603" max="14603" width="5.625" style="867" bestFit="1" customWidth="1"/>
    <col min="14604" max="14604" width="19.125" style="867" bestFit="1" customWidth="1"/>
    <col min="14605" max="14605" width="19.5" style="867" customWidth="1"/>
    <col min="14606" max="14606" width="20.75" style="867" bestFit="1" customWidth="1"/>
    <col min="14607" max="14607" width="18.875" style="867" customWidth="1"/>
    <col min="14608" max="14608" width="20.5" style="867" customWidth="1"/>
    <col min="14609" max="14609" width="22.375" style="867" customWidth="1"/>
    <col min="14610" max="14610" width="14.75" style="867" customWidth="1"/>
    <col min="14611" max="14848" width="12.75" style="867"/>
    <col min="14849" max="14849" width="3.75" style="867" customWidth="1"/>
    <col min="14850" max="14850" width="22.875" style="867" bestFit="1" customWidth="1"/>
    <col min="14851" max="14852" width="9.625" style="867" bestFit="1" customWidth="1"/>
    <col min="14853" max="14853" width="64.25" style="867" customWidth="1"/>
    <col min="14854" max="14854" width="5.75" style="867" bestFit="1" customWidth="1"/>
    <col min="14855" max="14855" width="13.125" style="867" customWidth="1"/>
    <col min="14856" max="14856" width="13.125" style="867" bestFit="1" customWidth="1"/>
    <col min="14857" max="14857" width="15.625" style="867" customWidth="1"/>
    <col min="14858" max="14858" width="34.25" style="867" customWidth="1"/>
    <col min="14859" max="14859" width="5.625" style="867" bestFit="1" customWidth="1"/>
    <col min="14860" max="14860" width="19.125" style="867" bestFit="1" customWidth="1"/>
    <col min="14861" max="14861" width="19.5" style="867" customWidth="1"/>
    <col min="14862" max="14862" width="20.75" style="867" bestFit="1" customWidth="1"/>
    <col min="14863" max="14863" width="18.875" style="867" customWidth="1"/>
    <col min="14864" max="14864" width="20.5" style="867" customWidth="1"/>
    <col min="14865" max="14865" width="22.375" style="867" customWidth="1"/>
    <col min="14866" max="14866" width="14.75" style="867" customWidth="1"/>
    <col min="14867" max="15104" width="12.75" style="867"/>
    <col min="15105" max="15105" width="3.75" style="867" customWidth="1"/>
    <col min="15106" max="15106" width="22.875" style="867" bestFit="1" customWidth="1"/>
    <col min="15107" max="15108" width="9.625" style="867" bestFit="1" customWidth="1"/>
    <col min="15109" max="15109" width="64.25" style="867" customWidth="1"/>
    <col min="15110" max="15110" width="5.75" style="867" bestFit="1" customWidth="1"/>
    <col min="15111" max="15111" width="13.125" style="867" customWidth="1"/>
    <col min="15112" max="15112" width="13.125" style="867" bestFit="1" customWidth="1"/>
    <col min="15113" max="15113" width="15.625" style="867" customWidth="1"/>
    <col min="15114" max="15114" width="34.25" style="867" customWidth="1"/>
    <col min="15115" max="15115" width="5.625" style="867" bestFit="1" customWidth="1"/>
    <col min="15116" max="15116" width="19.125" style="867" bestFit="1" customWidth="1"/>
    <col min="15117" max="15117" width="19.5" style="867" customWidth="1"/>
    <col min="15118" max="15118" width="20.75" style="867" bestFit="1" customWidth="1"/>
    <col min="15119" max="15119" width="18.875" style="867" customWidth="1"/>
    <col min="15120" max="15120" width="20.5" style="867" customWidth="1"/>
    <col min="15121" max="15121" width="22.375" style="867" customWidth="1"/>
    <col min="15122" max="15122" width="14.75" style="867" customWidth="1"/>
    <col min="15123" max="15360" width="12.75" style="867"/>
    <col min="15361" max="15361" width="3.75" style="867" customWidth="1"/>
    <col min="15362" max="15362" width="22.875" style="867" bestFit="1" customWidth="1"/>
    <col min="15363" max="15364" width="9.625" style="867" bestFit="1" customWidth="1"/>
    <col min="15365" max="15365" width="64.25" style="867" customWidth="1"/>
    <col min="15366" max="15366" width="5.75" style="867" bestFit="1" customWidth="1"/>
    <col min="15367" max="15367" width="13.125" style="867" customWidth="1"/>
    <col min="15368" max="15368" width="13.125" style="867" bestFit="1" customWidth="1"/>
    <col min="15369" max="15369" width="15.625" style="867" customWidth="1"/>
    <col min="15370" max="15370" width="34.25" style="867" customWidth="1"/>
    <col min="15371" max="15371" width="5.625" style="867" bestFit="1" customWidth="1"/>
    <col min="15372" max="15372" width="19.125" style="867" bestFit="1" customWidth="1"/>
    <col min="15373" max="15373" width="19.5" style="867" customWidth="1"/>
    <col min="15374" max="15374" width="20.75" style="867" bestFit="1" customWidth="1"/>
    <col min="15375" max="15375" width="18.875" style="867" customWidth="1"/>
    <col min="15376" max="15376" width="20.5" style="867" customWidth="1"/>
    <col min="15377" max="15377" width="22.375" style="867" customWidth="1"/>
    <col min="15378" max="15378" width="14.75" style="867" customWidth="1"/>
    <col min="15379" max="15616" width="12.75" style="867"/>
    <col min="15617" max="15617" width="3.75" style="867" customWidth="1"/>
    <col min="15618" max="15618" width="22.875" style="867" bestFit="1" customWidth="1"/>
    <col min="15619" max="15620" width="9.625" style="867" bestFit="1" customWidth="1"/>
    <col min="15621" max="15621" width="64.25" style="867" customWidth="1"/>
    <col min="15622" max="15622" width="5.75" style="867" bestFit="1" customWidth="1"/>
    <col min="15623" max="15623" width="13.125" style="867" customWidth="1"/>
    <col min="15624" max="15624" width="13.125" style="867" bestFit="1" customWidth="1"/>
    <col min="15625" max="15625" width="15.625" style="867" customWidth="1"/>
    <col min="15626" max="15626" width="34.25" style="867" customWidth="1"/>
    <col min="15627" max="15627" width="5.625" style="867" bestFit="1" customWidth="1"/>
    <col min="15628" max="15628" width="19.125" style="867" bestFit="1" customWidth="1"/>
    <col min="15629" max="15629" width="19.5" style="867" customWidth="1"/>
    <col min="15630" max="15630" width="20.75" style="867" bestFit="1" customWidth="1"/>
    <col min="15631" max="15631" width="18.875" style="867" customWidth="1"/>
    <col min="15632" max="15632" width="20.5" style="867" customWidth="1"/>
    <col min="15633" max="15633" width="22.375" style="867" customWidth="1"/>
    <col min="15634" max="15634" width="14.75" style="867" customWidth="1"/>
    <col min="15635" max="15872" width="12.75" style="867"/>
    <col min="15873" max="15873" width="3.75" style="867" customWidth="1"/>
    <col min="15874" max="15874" width="22.875" style="867" bestFit="1" customWidth="1"/>
    <col min="15875" max="15876" width="9.625" style="867" bestFit="1" customWidth="1"/>
    <col min="15877" max="15877" width="64.25" style="867" customWidth="1"/>
    <col min="15878" max="15878" width="5.75" style="867" bestFit="1" customWidth="1"/>
    <col min="15879" max="15879" width="13.125" style="867" customWidth="1"/>
    <col min="15880" max="15880" width="13.125" style="867" bestFit="1" customWidth="1"/>
    <col min="15881" max="15881" width="15.625" style="867" customWidth="1"/>
    <col min="15882" max="15882" width="34.25" style="867" customWidth="1"/>
    <col min="15883" max="15883" width="5.625" style="867" bestFit="1" customWidth="1"/>
    <col min="15884" max="15884" width="19.125" style="867" bestFit="1" customWidth="1"/>
    <col min="15885" max="15885" width="19.5" style="867" customWidth="1"/>
    <col min="15886" max="15886" width="20.75" style="867" bestFit="1" customWidth="1"/>
    <col min="15887" max="15887" width="18.875" style="867" customWidth="1"/>
    <col min="15888" max="15888" width="20.5" style="867" customWidth="1"/>
    <col min="15889" max="15889" width="22.375" style="867" customWidth="1"/>
    <col min="15890" max="15890" width="14.75" style="867" customWidth="1"/>
    <col min="15891" max="16128" width="12.75" style="867"/>
    <col min="16129" max="16129" width="3.75" style="867" customWidth="1"/>
    <col min="16130" max="16130" width="22.875" style="867" bestFit="1" customWidth="1"/>
    <col min="16131" max="16132" width="9.625" style="867" bestFit="1" customWidth="1"/>
    <col min="16133" max="16133" width="64.25" style="867" customWidth="1"/>
    <col min="16134" max="16134" width="5.75" style="867" bestFit="1" customWidth="1"/>
    <col min="16135" max="16135" width="13.125" style="867" customWidth="1"/>
    <col min="16136" max="16136" width="13.125" style="867" bestFit="1" customWidth="1"/>
    <col min="16137" max="16137" width="15.625" style="867" customWidth="1"/>
    <col min="16138" max="16138" width="34.25" style="867" customWidth="1"/>
    <col min="16139" max="16139" width="5.625" style="867" bestFit="1" customWidth="1"/>
    <col min="16140" max="16140" width="19.125" style="867" bestFit="1" customWidth="1"/>
    <col min="16141" max="16141" width="19.5" style="867" customWidth="1"/>
    <col min="16142" max="16142" width="20.75" style="867" bestFit="1" customWidth="1"/>
    <col min="16143" max="16143" width="18.875" style="867" customWidth="1"/>
    <col min="16144" max="16144" width="20.5" style="867" customWidth="1"/>
    <col min="16145" max="16145" width="22.375" style="867" customWidth="1"/>
    <col min="16146" max="16146" width="14.75" style="867" customWidth="1"/>
    <col min="16147" max="16384" width="12.75" style="867"/>
  </cols>
  <sheetData>
    <row r="2" spans="2:17" ht="20.100000000000001" customHeight="1">
      <c r="B2" s="866" t="s">
        <v>0</v>
      </c>
      <c r="C2" s="866"/>
      <c r="D2" s="866"/>
      <c r="E2" s="92" t="s">
        <v>1620</v>
      </c>
      <c r="G2" s="4" t="s">
        <v>2</v>
      </c>
      <c r="H2" s="5"/>
      <c r="I2" s="6"/>
      <c r="J2" s="868">
        <f>SUM(H:H)</f>
        <v>221960</v>
      </c>
    </row>
    <row r="3" spans="2:17" ht="20.100000000000001" customHeight="1">
      <c r="B3" s="866"/>
      <c r="C3" s="866"/>
      <c r="D3" s="866"/>
      <c r="E3" s="98" t="s">
        <v>1555</v>
      </c>
    </row>
    <row r="4" spans="2:17" ht="20.100000000000001" customHeight="1">
      <c r="B4" s="866" t="s">
        <v>5</v>
      </c>
      <c r="C4" s="866"/>
      <c r="D4" s="866"/>
      <c r="E4" s="98" t="s">
        <v>1621</v>
      </c>
      <c r="G4" s="866" t="s">
        <v>17</v>
      </c>
      <c r="H4" s="866"/>
      <c r="I4" s="866"/>
      <c r="J4" s="873"/>
      <c r="K4" s="874"/>
    </row>
    <row r="5" spans="2:17" ht="20.100000000000001" customHeight="1">
      <c r="B5" s="866" t="s">
        <v>6</v>
      </c>
      <c r="C5" s="866"/>
      <c r="D5" s="866"/>
      <c r="E5" s="102">
        <v>43823</v>
      </c>
      <c r="G5" s="866"/>
      <c r="H5" s="866"/>
      <c r="I5" s="866"/>
      <c r="J5" s="875"/>
      <c r="K5" s="876"/>
    </row>
    <row r="6" spans="2:17" ht="20.100000000000001" customHeight="1">
      <c r="B6" s="866" t="s">
        <v>7</v>
      </c>
      <c r="C6" s="866"/>
      <c r="D6" s="866"/>
      <c r="E6" s="102">
        <v>43840</v>
      </c>
      <c r="G6" s="866"/>
      <c r="H6" s="866"/>
      <c r="I6" s="866"/>
      <c r="J6" s="877"/>
      <c r="K6" s="878"/>
    </row>
    <row r="8" spans="2:17" s="869" customFormat="1" ht="19.7" customHeight="1">
      <c r="B8" s="582" t="s">
        <v>8</v>
      </c>
      <c r="C8" s="582" t="s">
        <v>9</v>
      </c>
      <c r="D8" s="582" t="s">
        <v>10</v>
      </c>
      <c r="E8" s="257" t="s">
        <v>11</v>
      </c>
      <c r="F8" s="257" t="s">
        <v>1557</v>
      </c>
      <c r="G8" s="257" t="s">
        <v>13</v>
      </c>
      <c r="H8" s="860" t="s">
        <v>14</v>
      </c>
      <c r="I8" s="860" t="s">
        <v>15</v>
      </c>
      <c r="J8" s="257" t="s">
        <v>16</v>
      </c>
      <c r="K8" s="257" t="s">
        <v>17</v>
      </c>
      <c r="L8" s="257" t="s">
        <v>18</v>
      </c>
      <c r="M8" s="582" t="s">
        <v>19</v>
      </c>
      <c r="N8" s="582" t="s">
        <v>20</v>
      </c>
      <c r="O8" s="257" t="s">
        <v>21</v>
      </c>
      <c r="P8" s="879" t="s">
        <v>22</v>
      </c>
      <c r="Q8" s="880" t="s">
        <v>23</v>
      </c>
    </row>
    <row r="9" spans="2:17" s="869" customFormat="1" ht="19.7" customHeight="1">
      <c r="B9" s="582"/>
      <c r="C9" s="582"/>
      <c r="D9" s="582"/>
      <c r="E9" s="741"/>
      <c r="F9" s="257"/>
      <c r="G9" s="881"/>
      <c r="H9" s="859">
        <f t="shared" ref="H9:H30" si="0">F9*G9</f>
        <v>0</v>
      </c>
      <c r="I9" s="860"/>
      <c r="J9" s="257"/>
      <c r="K9" s="257"/>
      <c r="L9" s="257"/>
      <c r="M9" s="582"/>
      <c r="N9" s="879"/>
      <c r="O9" s="257"/>
      <c r="P9" s="879"/>
      <c r="Q9" s="880"/>
    </row>
    <row r="10" spans="2:17" s="888" customFormat="1" ht="19.7" customHeight="1">
      <c r="B10" s="236"/>
      <c r="C10" s="508" t="s">
        <v>659</v>
      </c>
      <c r="D10" s="508" t="s">
        <v>659</v>
      </c>
      <c r="E10" s="238" t="s">
        <v>1622</v>
      </c>
      <c r="F10" s="236">
        <v>3</v>
      </c>
      <c r="G10" s="444">
        <v>11500</v>
      </c>
      <c r="H10" s="882">
        <f t="shared" si="0"/>
        <v>34500</v>
      </c>
      <c r="I10" s="883"/>
      <c r="J10" s="238" t="s">
        <v>1623</v>
      </c>
      <c r="K10" s="236"/>
      <c r="L10" s="236"/>
      <c r="M10" s="884">
        <v>43808</v>
      </c>
      <c r="N10" s="886" t="s">
        <v>1560</v>
      </c>
      <c r="O10" s="885">
        <v>43823</v>
      </c>
      <c r="P10" s="886"/>
      <c r="Q10" s="887">
        <v>43823</v>
      </c>
    </row>
    <row r="11" spans="2:17" s="888" customFormat="1" ht="19.7" customHeight="1">
      <c r="B11" s="236"/>
      <c r="C11" s="508" t="s">
        <v>659</v>
      </c>
      <c r="D11" s="508" t="s">
        <v>659</v>
      </c>
      <c r="E11" s="238" t="s">
        <v>1624</v>
      </c>
      <c r="F11" s="236">
        <v>2</v>
      </c>
      <c r="G11" s="444">
        <v>6100</v>
      </c>
      <c r="H11" s="882">
        <f t="shared" si="0"/>
        <v>12200</v>
      </c>
      <c r="I11" s="883"/>
      <c r="J11" s="238" t="s">
        <v>1625</v>
      </c>
      <c r="K11" s="236"/>
      <c r="L11" s="236"/>
      <c r="M11" s="884">
        <v>43808</v>
      </c>
      <c r="N11" s="886" t="s">
        <v>1560</v>
      </c>
      <c r="O11" s="885">
        <v>43823</v>
      </c>
      <c r="P11" s="886"/>
      <c r="Q11" s="887">
        <v>43823</v>
      </c>
    </row>
    <row r="12" spans="2:17" s="888" customFormat="1" ht="19.7" customHeight="1">
      <c r="B12" s="236"/>
      <c r="C12" s="508" t="s">
        <v>659</v>
      </c>
      <c r="D12" s="508" t="s">
        <v>659</v>
      </c>
      <c r="E12" s="238" t="s">
        <v>1626</v>
      </c>
      <c r="F12" s="236">
        <v>1</v>
      </c>
      <c r="G12" s="444">
        <v>6100</v>
      </c>
      <c r="H12" s="882">
        <f t="shared" si="0"/>
        <v>6100</v>
      </c>
      <c r="I12" s="883"/>
      <c r="J12" s="238" t="s">
        <v>1627</v>
      </c>
      <c r="K12" s="236"/>
      <c r="L12" s="236"/>
      <c r="M12" s="884">
        <v>43808</v>
      </c>
      <c r="N12" s="886" t="s">
        <v>1560</v>
      </c>
      <c r="O12" s="885">
        <v>43823</v>
      </c>
      <c r="P12" s="886"/>
      <c r="Q12" s="887">
        <v>43823</v>
      </c>
    </row>
    <row r="13" spans="2:17" s="888" customFormat="1" ht="19.7" customHeight="1">
      <c r="B13" s="236"/>
      <c r="C13" s="508"/>
      <c r="D13" s="508"/>
      <c r="E13" s="238"/>
      <c r="F13" s="236"/>
      <c r="G13" s="444"/>
      <c r="H13" s="882"/>
      <c r="I13" s="883"/>
      <c r="J13" s="238"/>
      <c r="K13" s="236"/>
      <c r="L13" s="236"/>
      <c r="M13" s="884"/>
      <c r="N13" s="886"/>
      <c r="O13" s="885"/>
      <c r="P13" s="886"/>
      <c r="Q13" s="887"/>
    </row>
    <row r="14" spans="2:17" s="888" customFormat="1" ht="19.7" customHeight="1">
      <c r="B14" s="236"/>
      <c r="C14" s="508" t="s">
        <v>531</v>
      </c>
      <c r="D14" s="508" t="s">
        <v>531</v>
      </c>
      <c r="E14" s="238" t="s">
        <v>1628</v>
      </c>
      <c r="F14" s="236">
        <v>6</v>
      </c>
      <c r="G14" s="444">
        <v>212</v>
      </c>
      <c r="H14" s="882">
        <f t="shared" si="0"/>
        <v>1272</v>
      </c>
      <c r="I14" s="883"/>
      <c r="J14" s="238"/>
      <c r="K14" s="236"/>
      <c r="L14" s="236"/>
      <c r="M14" s="884">
        <v>43809</v>
      </c>
      <c r="N14" s="886" t="s">
        <v>1560</v>
      </c>
      <c r="O14" s="885">
        <v>43815</v>
      </c>
      <c r="P14" s="886"/>
      <c r="Q14" s="887"/>
    </row>
    <row r="15" spans="2:17" s="891" customFormat="1" ht="19.7" customHeight="1">
      <c r="B15" s="236"/>
      <c r="C15" s="508" t="s">
        <v>531</v>
      </c>
      <c r="D15" s="508" t="s">
        <v>531</v>
      </c>
      <c r="E15" s="75" t="s">
        <v>1629</v>
      </c>
      <c r="F15" s="236">
        <v>3</v>
      </c>
      <c r="G15" s="266">
        <v>4320</v>
      </c>
      <c r="H15" s="882">
        <f t="shared" si="0"/>
        <v>12960</v>
      </c>
      <c r="I15" s="883"/>
      <c r="J15" s="30"/>
      <c r="K15" s="236"/>
      <c r="L15" s="236"/>
      <c r="M15" s="884">
        <v>43809</v>
      </c>
      <c r="N15" s="886" t="s">
        <v>1560</v>
      </c>
      <c r="O15" s="885">
        <v>43815</v>
      </c>
      <c r="P15" s="886"/>
      <c r="Q15" s="887"/>
    </row>
    <row r="16" spans="2:17" s="888" customFormat="1" ht="19.7" customHeight="1">
      <c r="B16" s="236"/>
      <c r="C16" s="508" t="s">
        <v>531</v>
      </c>
      <c r="D16" s="508" t="s">
        <v>531</v>
      </c>
      <c r="E16" s="235" t="s">
        <v>1630</v>
      </c>
      <c r="F16" s="236">
        <v>3</v>
      </c>
      <c r="G16" s="444">
        <v>2560</v>
      </c>
      <c r="H16" s="882">
        <f t="shared" si="0"/>
        <v>7680</v>
      </c>
      <c r="I16" s="883"/>
      <c r="J16" s="238"/>
      <c r="K16" s="236"/>
      <c r="L16" s="236"/>
      <c r="M16" s="884">
        <v>43809</v>
      </c>
      <c r="N16" s="886" t="s">
        <v>1560</v>
      </c>
      <c r="O16" s="885">
        <v>43815</v>
      </c>
      <c r="P16" s="886"/>
      <c r="Q16" s="887"/>
    </row>
    <row r="17" spans="2:17" s="891" customFormat="1" ht="19.7" customHeight="1">
      <c r="B17" s="236"/>
      <c r="C17" s="508" t="s">
        <v>531</v>
      </c>
      <c r="D17" s="508" t="s">
        <v>531</v>
      </c>
      <c r="E17" s="238" t="s">
        <v>1631</v>
      </c>
      <c r="F17" s="236">
        <v>3</v>
      </c>
      <c r="G17" s="444">
        <v>3740</v>
      </c>
      <c r="H17" s="882">
        <f t="shared" si="0"/>
        <v>11220</v>
      </c>
      <c r="I17" s="883"/>
      <c r="J17" s="238"/>
      <c r="K17" s="236"/>
      <c r="L17" s="236"/>
      <c r="M17" s="884">
        <v>43809</v>
      </c>
      <c r="N17" s="886" t="s">
        <v>1560</v>
      </c>
      <c r="O17" s="885">
        <v>43815</v>
      </c>
      <c r="P17" s="886"/>
      <c r="Q17" s="887"/>
    </row>
    <row r="18" spans="2:17" s="891" customFormat="1" ht="19.7" customHeight="1">
      <c r="B18" s="508"/>
      <c r="C18" s="508" t="s">
        <v>531</v>
      </c>
      <c r="D18" s="508" t="s">
        <v>531</v>
      </c>
      <c r="E18" s="31" t="s">
        <v>1632</v>
      </c>
      <c r="F18" s="236">
        <v>12</v>
      </c>
      <c r="G18" s="266">
        <v>164</v>
      </c>
      <c r="H18" s="444">
        <f t="shared" si="0"/>
        <v>1968</v>
      </c>
      <c r="I18" s="236"/>
      <c r="J18" s="30"/>
      <c r="K18" s="236"/>
      <c r="L18" s="236"/>
      <c r="M18" s="884">
        <v>43809</v>
      </c>
      <c r="N18" s="886" t="s">
        <v>1560</v>
      </c>
      <c r="O18" s="885">
        <v>43815</v>
      </c>
      <c r="P18" s="886"/>
      <c r="Q18" s="884"/>
    </row>
    <row r="19" spans="2:17" s="891" customFormat="1" ht="19.7" customHeight="1">
      <c r="B19" s="508"/>
      <c r="C19" s="508"/>
      <c r="D19" s="508"/>
      <c r="E19" s="75"/>
      <c r="F19" s="22"/>
      <c r="G19" s="266"/>
      <c r="H19" s="444">
        <f t="shared" si="0"/>
        <v>0</v>
      </c>
      <c r="I19" s="236"/>
      <c r="J19" s="30"/>
      <c r="K19" s="236"/>
      <c r="L19" s="236"/>
      <c r="M19" s="886"/>
      <c r="N19" s="886"/>
      <c r="O19" s="885"/>
      <c r="P19" s="886"/>
      <c r="Q19" s="884"/>
    </row>
    <row r="20" spans="2:17" s="891" customFormat="1" ht="19.7" customHeight="1">
      <c r="B20" s="508"/>
      <c r="C20" s="508"/>
      <c r="D20" s="508"/>
      <c r="E20" s="31"/>
      <c r="F20" s="236"/>
      <c r="G20" s="266"/>
      <c r="H20" s="444">
        <f t="shared" si="0"/>
        <v>0</v>
      </c>
      <c r="I20" s="236"/>
      <c r="J20" s="30"/>
      <c r="K20" s="236"/>
      <c r="L20" s="236"/>
      <c r="M20" s="886"/>
      <c r="N20" s="886"/>
      <c r="O20" s="885"/>
      <c r="P20" s="886"/>
      <c r="Q20" s="884"/>
    </row>
    <row r="21" spans="2:17" s="930" customFormat="1" ht="19.7" customHeight="1">
      <c r="B21" s="510" t="s">
        <v>1633</v>
      </c>
      <c r="C21" s="510" t="s">
        <v>1634</v>
      </c>
      <c r="D21" s="510" t="s">
        <v>1634</v>
      </c>
      <c r="E21" s="78" t="s">
        <v>1635</v>
      </c>
      <c r="F21" s="57">
        <v>4</v>
      </c>
      <c r="G21" s="281">
        <v>3530</v>
      </c>
      <c r="H21" s="920">
        <f t="shared" si="0"/>
        <v>14120</v>
      </c>
      <c r="I21" s="919"/>
      <c r="J21" s="285" t="s">
        <v>1636</v>
      </c>
      <c r="K21" s="919"/>
      <c r="L21" s="919"/>
      <c r="M21" s="927">
        <v>43840</v>
      </c>
      <c r="N21" s="927"/>
      <c r="O21" s="928">
        <v>43854</v>
      </c>
      <c r="P21" s="928">
        <v>43854</v>
      </c>
      <c r="Q21" s="929">
        <v>43854</v>
      </c>
    </row>
    <row r="22" spans="2:17" s="916" customFormat="1" ht="19.7" customHeight="1">
      <c r="B22" s="510" t="s">
        <v>1633</v>
      </c>
      <c r="C22" s="510" t="s">
        <v>1634</v>
      </c>
      <c r="D22" s="510" t="s">
        <v>1634</v>
      </c>
      <c r="E22" s="78" t="s">
        <v>1637</v>
      </c>
      <c r="F22" s="911">
        <v>8</v>
      </c>
      <c r="G22" s="931">
        <v>2800</v>
      </c>
      <c r="H22" s="917">
        <f t="shared" si="0"/>
        <v>22400</v>
      </c>
      <c r="I22" s="911"/>
      <c r="J22" s="932" t="s">
        <v>1638</v>
      </c>
      <c r="K22" s="911"/>
      <c r="L22" s="911"/>
      <c r="M22" s="927">
        <v>43840</v>
      </c>
      <c r="N22" s="909"/>
      <c r="O22" s="928">
        <v>43854</v>
      </c>
      <c r="P22" s="928">
        <v>43854</v>
      </c>
      <c r="Q22" s="929">
        <v>43854</v>
      </c>
    </row>
    <row r="23" spans="2:17" s="916" customFormat="1" ht="19.7" customHeight="1">
      <c r="B23" s="510" t="s">
        <v>1633</v>
      </c>
      <c r="C23" s="510" t="s">
        <v>1634</v>
      </c>
      <c r="D23" s="510" t="s">
        <v>1634</v>
      </c>
      <c r="E23" s="78" t="s">
        <v>1639</v>
      </c>
      <c r="F23" s="933">
        <v>4</v>
      </c>
      <c r="G23" s="931">
        <v>3530</v>
      </c>
      <c r="H23" s="917">
        <f t="shared" si="0"/>
        <v>14120</v>
      </c>
      <c r="I23" s="911"/>
      <c r="J23" s="285" t="s">
        <v>1640</v>
      </c>
      <c r="K23" s="911"/>
      <c r="L23" s="911"/>
      <c r="M23" s="927">
        <v>43840</v>
      </c>
      <c r="N23" s="909"/>
      <c r="O23" s="928">
        <v>43854</v>
      </c>
      <c r="P23" s="928">
        <v>43854</v>
      </c>
      <c r="Q23" s="929">
        <v>43854</v>
      </c>
    </row>
    <row r="24" spans="2:17" s="916" customFormat="1" ht="19.7" customHeight="1">
      <c r="B24" s="510" t="s">
        <v>1633</v>
      </c>
      <c r="C24" s="510" t="s">
        <v>1634</v>
      </c>
      <c r="D24" s="510" t="s">
        <v>1634</v>
      </c>
      <c r="E24" s="78" t="s">
        <v>1641</v>
      </c>
      <c r="F24" s="911">
        <v>8</v>
      </c>
      <c r="G24" s="931">
        <v>6330</v>
      </c>
      <c r="H24" s="917">
        <f t="shared" si="0"/>
        <v>50640</v>
      </c>
      <c r="I24" s="911"/>
      <c r="J24" s="932" t="s">
        <v>1642</v>
      </c>
      <c r="K24" s="911"/>
      <c r="L24" s="911"/>
      <c r="M24" s="927">
        <v>43840</v>
      </c>
      <c r="N24" s="909"/>
      <c r="O24" s="928">
        <v>43854</v>
      </c>
      <c r="P24" s="928">
        <v>43854</v>
      </c>
      <c r="Q24" s="929">
        <v>43854</v>
      </c>
    </row>
    <row r="25" spans="2:17" s="916" customFormat="1" ht="19.7" customHeight="1">
      <c r="B25" s="510" t="s">
        <v>1633</v>
      </c>
      <c r="C25" s="510" t="s">
        <v>1634</v>
      </c>
      <c r="D25" s="510" t="s">
        <v>1634</v>
      </c>
      <c r="E25" s="78" t="s">
        <v>1643</v>
      </c>
      <c r="F25" s="933">
        <v>4</v>
      </c>
      <c r="G25" s="931">
        <v>4860</v>
      </c>
      <c r="H25" s="917">
        <f t="shared" si="0"/>
        <v>19440</v>
      </c>
      <c r="I25" s="911"/>
      <c r="J25" s="932" t="s">
        <v>1644</v>
      </c>
      <c r="K25" s="911"/>
      <c r="L25" s="911"/>
      <c r="M25" s="927">
        <v>43840</v>
      </c>
      <c r="N25" s="909"/>
      <c r="O25" s="928">
        <v>43854</v>
      </c>
      <c r="P25" s="928">
        <v>43854</v>
      </c>
      <c r="Q25" s="929">
        <v>43854</v>
      </c>
    </row>
    <row r="26" spans="2:17" s="916" customFormat="1" ht="19.7" customHeight="1">
      <c r="B26" s="510" t="s">
        <v>1633</v>
      </c>
      <c r="C26" s="510" t="s">
        <v>1634</v>
      </c>
      <c r="D26" s="510" t="s">
        <v>1634</v>
      </c>
      <c r="E26" s="78" t="s">
        <v>447</v>
      </c>
      <c r="F26" s="933">
        <v>1</v>
      </c>
      <c r="G26" s="931">
        <v>13340</v>
      </c>
      <c r="H26" s="917">
        <f t="shared" si="0"/>
        <v>13340</v>
      </c>
      <c r="I26" s="911"/>
      <c r="J26" s="932" t="s">
        <v>447</v>
      </c>
      <c r="K26" s="911"/>
      <c r="L26" s="911"/>
      <c r="M26" s="927">
        <v>43840</v>
      </c>
      <c r="N26" s="909"/>
      <c r="O26" s="928">
        <v>43854</v>
      </c>
      <c r="P26" s="928">
        <v>43854</v>
      </c>
      <c r="Q26" s="929"/>
    </row>
    <row r="27" spans="2:17" ht="19.7" customHeight="1">
      <c r="B27" s="582"/>
      <c r="C27" s="508"/>
      <c r="D27" s="508"/>
      <c r="E27" s="75"/>
      <c r="F27" s="44"/>
      <c r="G27" s="215"/>
      <c r="H27" s="881"/>
      <c r="I27" s="257"/>
      <c r="J27" s="76"/>
      <c r="K27" s="257"/>
      <c r="L27" s="257"/>
      <c r="M27" s="879"/>
      <c r="N27" s="582"/>
      <c r="O27" s="901"/>
      <c r="P27" s="902"/>
      <c r="Q27" s="903"/>
    </row>
    <row r="28" spans="2:17" ht="19.7" customHeight="1">
      <c r="B28" s="582"/>
      <c r="C28" s="508"/>
      <c r="D28" s="508"/>
      <c r="E28" s="75"/>
      <c r="F28" s="44"/>
      <c r="G28" s="215"/>
      <c r="H28" s="881"/>
      <c r="I28" s="257"/>
      <c r="J28" s="76"/>
      <c r="K28" s="257"/>
      <c r="L28" s="257"/>
      <c r="M28" s="879"/>
      <c r="N28" s="582"/>
      <c r="O28" s="901"/>
      <c r="P28" s="902"/>
      <c r="Q28" s="903"/>
    </row>
    <row r="29" spans="2:17" ht="19.7" customHeight="1">
      <c r="B29" s="582"/>
      <c r="C29" s="508"/>
      <c r="D29" s="508"/>
      <c r="E29" s="75"/>
      <c r="F29" s="44"/>
      <c r="G29" s="215"/>
      <c r="H29" s="881"/>
      <c r="I29" s="257"/>
      <c r="J29" s="76"/>
      <c r="K29" s="257"/>
      <c r="L29" s="257"/>
      <c r="M29" s="879"/>
      <c r="N29" s="582"/>
      <c r="O29" s="901"/>
      <c r="P29" s="902"/>
      <c r="Q29" s="903"/>
    </row>
    <row r="30" spans="2:17" ht="19.7" customHeight="1">
      <c r="B30" s="582"/>
      <c r="C30" s="582"/>
      <c r="D30" s="582"/>
      <c r="E30" s="31"/>
      <c r="F30" s="257"/>
      <c r="G30" s="215"/>
      <c r="H30" s="881">
        <f t="shared" si="0"/>
        <v>0</v>
      </c>
      <c r="I30" s="257"/>
      <c r="J30" s="76"/>
      <c r="K30" s="257"/>
      <c r="L30" s="257"/>
      <c r="M30" s="879"/>
      <c r="N30" s="582"/>
      <c r="O30" s="901"/>
      <c r="P30" s="902"/>
      <c r="Q30" s="903"/>
    </row>
  </sheetData>
  <mergeCells count="8">
    <mergeCell ref="B2:D2"/>
    <mergeCell ref="G2:I2"/>
    <mergeCell ref="B3:D3"/>
    <mergeCell ref="B4:D4"/>
    <mergeCell ref="G4:I6"/>
    <mergeCell ref="J4:K6"/>
    <mergeCell ref="B5:D5"/>
    <mergeCell ref="B6:D6"/>
  </mergeCells>
  <phoneticPr fontId="4"/>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90152-D417-4F7E-94F1-D431FD74DA12}">
  <dimension ref="A2:F9"/>
  <sheetViews>
    <sheetView workbookViewId="0">
      <selection activeCell="D11" sqref="D11"/>
    </sheetView>
  </sheetViews>
  <sheetFormatPr defaultRowHeight="18.75"/>
  <cols>
    <col min="1" max="1" width="8" style="8" customWidth="1"/>
    <col min="2" max="2" width="4.875" style="8" bestFit="1" customWidth="1"/>
    <col min="3" max="3" width="25.125" style="8" customWidth="1"/>
    <col min="4" max="4" width="36.75" style="8" bestFit="1" customWidth="1"/>
    <col min="5" max="5" width="8.375" style="8" bestFit="1" customWidth="1"/>
    <col min="6" max="6" width="22.375" style="8" customWidth="1"/>
    <col min="7" max="256" width="9" style="8"/>
    <col min="257" max="257" width="8" style="8" customWidth="1"/>
    <col min="258" max="258" width="4.875" style="8" bestFit="1" customWidth="1"/>
    <col min="259" max="259" width="25.125" style="8" customWidth="1"/>
    <col min="260" max="260" width="36.75" style="8" bestFit="1" customWidth="1"/>
    <col min="261" max="261" width="8.375" style="8" bestFit="1" customWidth="1"/>
    <col min="262" max="262" width="22.375" style="8" customWidth="1"/>
    <col min="263" max="512" width="9" style="8"/>
    <col min="513" max="513" width="8" style="8" customWidth="1"/>
    <col min="514" max="514" width="4.875" style="8" bestFit="1" customWidth="1"/>
    <col min="515" max="515" width="25.125" style="8" customWidth="1"/>
    <col min="516" max="516" width="36.75" style="8" bestFit="1" customWidth="1"/>
    <col min="517" max="517" width="8.375" style="8" bestFit="1" customWidth="1"/>
    <col min="518" max="518" width="22.375" style="8" customWidth="1"/>
    <col min="519" max="768" width="9" style="8"/>
    <col min="769" max="769" width="8" style="8" customWidth="1"/>
    <col min="770" max="770" width="4.875" style="8" bestFit="1" customWidth="1"/>
    <col min="771" max="771" width="25.125" style="8" customWidth="1"/>
    <col min="772" max="772" width="36.75" style="8" bestFit="1" customWidth="1"/>
    <col min="773" max="773" width="8.375" style="8" bestFit="1" customWidth="1"/>
    <col min="774" max="774" width="22.375" style="8" customWidth="1"/>
    <col min="775" max="1024" width="9" style="8"/>
    <col min="1025" max="1025" width="8" style="8" customWidth="1"/>
    <col min="1026" max="1026" width="4.875" style="8" bestFit="1" customWidth="1"/>
    <col min="1027" max="1027" width="25.125" style="8" customWidth="1"/>
    <col min="1028" max="1028" width="36.75" style="8" bestFit="1" customWidth="1"/>
    <col min="1029" max="1029" width="8.375" style="8" bestFit="1" customWidth="1"/>
    <col min="1030" max="1030" width="22.375" style="8" customWidth="1"/>
    <col min="1031" max="1280" width="9" style="8"/>
    <col min="1281" max="1281" width="8" style="8" customWidth="1"/>
    <col min="1282" max="1282" width="4.875" style="8" bestFit="1" customWidth="1"/>
    <col min="1283" max="1283" width="25.125" style="8" customWidth="1"/>
    <col min="1284" max="1284" width="36.75" style="8" bestFit="1" customWidth="1"/>
    <col min="1285" max="1285" width="8.375" style="8" bestFit="1" customWidth="1"/>
    <col min="1286" max="1286" width="22.375" style="8" customWidth="1"/>
    <col min="1287" max="1536" width="9" style="8"/>
    <col min="1537" max="1537" width="8" style="8" customWidth="1"/>
    <col min="1538" max="1538" width="4.875" style="8" bestFit="1" customWidth="1"/>
    <col min="1539" max="1539" width="25.125" style="8" customWidth="1"/>
    <col min="1540" max="1540" width="36.75" style="8" bestFit="1" customWidth="1"/>
    <col min="1541" max="1541" width="8.375" style="8" bestFit="1" customWidth="1"/>
    <col min="1542" max="1542" width="22.375" style="8" customWidth="1"/>
    <col min="1543" max="1792" width="9" style="8"/>
    <col min="1793" max="1793" width="8" style="8" customWidth="1"/>
    <col min="1794" max="1794" width="4.875" style="8" bestFit="1" customWidth="1"/>
    <col min="1795" max="1795" width="25.125" style="8" customWidth="1"/>
    <col min="1796" max="1796" width="36.75" style="8" bestFit="1" customWidth="1"/>
    <col min="1797" max="1797" width="8.375" style="8" bestFit="1" customWidth="1"/>
    <col min="1798" max="1798" width="22.375" style="8" customWidth="1"/>
    <col min="1799" max="2048" width="9" style="8"/>
    <col min="2049" max="2049" width="8" style="8" customWidth="1"/>
    <col min="2050" max="2050" width="4.875" style="8" bestFit="1" customWidth="1"/>
    <col min="2051" max="2051" width="25.125" style="8" customWidth="1"/>
    <col min="2052" max="2052" width="36.75" style="8" bestFit="1" customWidth="1"/>
    <col min="2053" max="2053" width="8.375" style="8" bestFit="1" customWidth="1"/>
    <col min="2054" max="2054" width="22.375" style="8" customWidth="1"/>
    <col min="2055" max="2304" width="9" style="8"/>
    <col min="2305" max="2305" width="8" style="8" customWidth="1"/>
    <col min="2306" max="2306" width="4.875" style="8" bestFit="1" customWidth="1"/>
    <col min="2307" max="2307" width="25.125" style="8" customWidth="1"/>
    <col min="2308" max="2308" width="36.75" style="8" bestFit="1" customWidth="1"/>
    <col min="2309" max="2309" width="8.375" style="8" bestFit="1" customWidth="1"/>
    <col min="2310" max="2310" width="22.375" style="8" customWidth="1"/>
    <col min="2311" max="2560" width="9" style="8"/>
    <col min="2561" max="2561" width="8" style="8" customWidth="1"/>
    <col min="2562" max="2562" width="4.875" style="8" bestFit="1" customWidth="1"/>
    <col min="2563" max="2563" width="25.125" style="8" customWidth="1"/>
    <col min="2564" max="2564" width="36.75" style="8" bestFit="1" customWidth="1"/>
    <col min="2565" max="2565" width="8.375" style="8" bestFit="1" customWidth="1"/>
    <col min="2566" max="2566" width="22.375" style="8" customWidth="1"/>
    <col min="2567" max="2816" width="9" style="8"/>
    <col min="2817" max="2817" width="8" style="8" customWidth="1"/>
    <col min="2818" max="2818" width="4.875" style="8" bestFit="1" customWidth="1"/>
    <col min="2819" max="2819" width="25.125" style="8" customWidth="1"/>
    <col min="2820" max="2820" width="36.75" style="8" bestFit="1" customWidth="1"/>
    <col min="2821" max="2821" width="8.375" style="8" bestFit="1" customWidth="1"/>
    <col min="2822" max="2822" width="22.375" style="8" customWidth="1"/>
    <col min="2823" max="3072" width="9" style="8"/>
    <col min="3073" max="3073" width="8" style="8" customWidth="1"/>
    <col min="3074" max="3074" width="4.875" style="8" bestFit="1" customWidth="1"/>
    <col min="3075" max="3075" width="25.125" style="8" customWidth="1"/>
    <col min="3076" max="3076" width="36.75" style="8" bestFit="1" customWidth="1"/>
    <col min="3077" max="3077" width="8.375" style="8" bestFit="1" customWidth="1"/>
    <col min="3078" max="3078" width="22.375" style="8" customWidth="1"/>
    <col min="3079" max="3328" width="9" style="8"/>
    <col min="3329" max="3329" width="8" style="8" customWidth="1"/>
    <col min="3330" max="3330" width="4.875" style="8" bestFit="1" customWidth="1"/>
    <col min="3331" max="3331" width="25.125" style="8" customWidth="1"/>
    <col min="3332" max="3332" width="36.75" style="8" bestFit="1" customWidth="1"/>
    <col min="3333" max="3333" width="8.375" style="8" bestFit="1" customWidth="1"/>
    <col min="3334" max="3334" width="22.375" style="8" customWidth="1"/>
    <col min="3335" max="3584" width="9" style="8"/>
    <col min="3585" max="3585" width="8" style="8" customWidth="1"/>
    <col min="3586" max="3586" width="4.875" style="8" bestFit="1" customWidth="1"/>
    <col min="3587" max="3587" width="25.125" style="8" customWidth="1"/>
    <col min="3588" max="3588" width="36.75" style="8" bestFit="1" customWidth="1"/>
    <col min="3589" max="3589" width="8.375" style="8" bestFit="1" customWidth="1"/>
    <col min="3590" max="3590" width="22.375" style="8" customWidth="1"/>
    <col min="3591" max="3840" width="9" style="8"/>
    <col min="3841" max="3841" width="8" style="8" customWidth="1"/>
    <col min="3842" max="3842" width="4.875" style="8" bestFit="1" customWidth="1"/>
    <col min="3843" max="3843" width="25.125" style="8" customWidth="1"/>
    <col min="3844" max="3844" width="36.75" style="8" bestFit="1" customWidth="1"/>
    <col min="3845" max="3845" width="8.375" style="8" bestFit="1" customWidth="1"/>
    <col min="3846" max="3846" width="22.375" style="8" customWidth="1"/>
    <col min="3847" max="4096" width="9" style="8"/>
    <col min="4097" max="4097" width="8" style="8" customWidth="1"/>
    <col min="4098" max="4098" width="4.875" style="8" bestFit="1" customWidth="1"/>
    <col min="4099" max="4099" width="25.125" style="8" customWidth="1"/>
    <col min="4100" max="4100" width="36.75" style="8" bestFit="1" customWidth="1"/>
    <col min="4101" max="4101" width="8.375" style="8" bestFit="1" customWidth="1"/>
    <col min="4102" max="4102" width="22.375" style="8" customWidth="1"/>
    <col min="4103" max="4352" width="9" style="8"/>
    <col min="4353" max="4353" width="8" style="8" customWidth="1"/>
    <col min="4354" max="4354" width="4.875" style="8" bestFit="1" customWidth="1"/>
    <col min="4355" max="4355" width="25.125" style="8" customWidth="1"/>
    <col min="4356" max="4356" width="36.75" style="8" bestFit="1" customWidth="1"/>
    <col min="4357" max="4357" width="8.375" style="8" bestFit="1" customWidth="1"/>
    <col min="4358" max="4358" width="22.375" style="8" customWidth="1"/>
    <col min="4359" max="4608" width="9" style="8"/>
    <col min="4609" max="4609" width="8" style="8" customWidth="1"/>
    <col min="4610" max="4610" width="4.875" style="8" bestFit="1" customWidth="1"/>
    <col min="4611" max="4611" width="25.125" style="8" customWidth="1"/>
    <col min="4612" max="4612" width="36.75" style="8" bestFit="1" customWidth="1"/>
    <col min="4613" max="4613" width="8.375" style="8" bestFit="1" customWidth="1"/>
    <col min="4614" max="4614" width="22.375" style="8" customWidth="1"/>
    <col min="4615" max="4864" width="9" style="8"/>
    <col min="4865" max="4865" width="8" style="8" customWidth="1"/>
    <col min="4866" max="4866" width="4.875" style="8" bestFit="1" customWidth="1"/>
    <col min="4867" max="4867" width="25.125" style="8" customWidth="1"/>
    <col min="4868" max="4868" width="36.75" style="8" bestFit="1" customWidth="1"/>
    <col min="4869" max="4869" width="8.375" style="8" bestFit="1" customWidth="1"/>
    <col min="4870" max="4870" width="22.375" style="8" customWidth="1"/>
    <col min="4871" max="5120" width="9" style="8"/>
    <col min="5121" max="5121" width="8" style="8" customWidth="1"/>
    <col min="5122" max="5122" width="4.875" style="8" bestFit="1" customWidth="1"/>
    <col min="5123" max="5123" width="25.125" style="8" customWidth="1"/>
    <col min="5124" max="5124" width="36.75" style="8" bestFit="1" customWidth="1"/>
    <col min="5125" max="5125" width="8.375" style="8" bestFit="1" customWidth="1"/>
    <col min="5126" max="5126" width="22.375" style="8" customWidth="1"/>
    <col min="5127" max="5376" width="9" style="8"/>
    <col min="5377" max="5377" width="8" style="8" customWidth="1"/>
    <col min="5378" max="5378" width="4.875" style="8" bestFit="1" customWidth="1"/>
    <col min="5379" max="5379" width="25.125" style="8" customWidth="1"/>
    <col min="5380" max="5380" width="36.75" style="8" bestFit="1" customWidth="1"/>
    <col min="5381" max="5381" width="8.375" style="8" bestFit="1" customWidth="1"/>
    <col min="5382" max="5382" width="22.375" style="8" customWidth="1"/>
    <col min="5383" max="5632" width="9" style="8"/>
    <col min="5633" max="5633" width="8" style="8" customWidth="1"/>
    <col min="5634" max="5634" width="4.875" style="8" bestFit="1" customWidth="1"/>
    <col min="5635" max="5635" width="25.125" style="8" customWidth="1"/>
    <col min="5636" max="5636" width="36.75" style="8" bestFit="1" customWidth="1"/>
    <col min="5637" max="5637" width="8.375" style="8" bestFit="1" customWidth="1"/>
    <col min="5638" max="5638" width="22.375" style="8" customWidth="1"/>
    <col min="5639" max="5888" width="9" style="8"/>
    <col min="5889" max="5889" width="8" style="8" customWidth="1"/>
    <col min="5890" max="5890" width="4.875" style="8" bestFit="1" customWidth="1"/>
    <col min="5891" max="5891" width="25.125" style="8" customWidth="1"/>
    <col min="5892" max="5892" width="36.75" style="8" bestFit="1" customWidth="1"/>
    <col min="5893" max="5893" width="8.375" style="8" bestFit="1" customWidth="1"/>
    <col min="5894" max="5894" width="22.375" style="8" customWidth="1"/>
    <col min="5895" max="6144" width="9" style="8"/>
    <col min="6145" max="6145" width="8" style="8" customWidth="1"/>
    <col min="6146" max="6146" width="4.875" style="8" bestFit="1" customWidth="1"/>
    <col min="6147" max="6147" width="25.125" style="8" customWidth="1"/>
    <col min="6148" max="6148" width="36.75" style="8" bestFit="1" customWidth="1"/>
    <col min="6149" max="6149" width="8.375" style="8" bestFit="1" customWidth="1"/>
    <col min="6150" max="6150" width="22.375" style="8" customWidth="1"/>
    <col min="6151" max="6400" width="9" style="8"/>
    <col min="6401" max="6401" width="8" style="8" customWidth="1"/>
    <col min="6402" max="6402" width="4.875" style="8" bestFit="1" customWidth="1"/>
    <col min="6403" max="6403" width="25.125" style="8" customWidth="1"/>
    <col min="6404" max="6404" width="36.75" style="8" bestFit="1" customWidth="1"/>
    <col min="6405" max="6405" width="8.375" style="8" bestFit="1" customWidth="1"/>
    <col min="6406" max="6406" width="22.375" style="8" customWidth="1"/>
    <col min="6407" max="6656" width="9" style="8"/>
    <col min="6657" max="6657" width="8" style="8" customWidth="1"/>
    <col min="6658" max="6658" width="4.875" style="8" bestFit="1" customWidth="1"/>
    <col min="6659" max="6659" width="25.125" style="8" customWidth="1"/>
    <col min="6660" max="6660" width="36.75" style="8" bestFit="1" customWidth="1"/>
    <col min="6661" max="6661" width="8.375" style="8" bestFit="1" customWidth="1"/>
    <col min="6662" max="6662" width="22.375" style="8" customWidth="1"/>
    <col min="6663" max="6912" width="9" style="8"/>
    <col min="6913" max="6913" width="8" style="8" customWidth="1"/>
    <col min="6914" max="6914" width="4.875" style="8" bestFit="1" customWidth="1"/>
    <col min="6915" max="6915" width="25.125" style="8" customWidth="1"/>
    <col min="6916" max="6916" width="36.75" style="8" bestFit="1" customWidth="1"/>
    <col min="6917" max="6917" width="8.375" style="8" bestFit="1" customWidth="1"/>
    <col min="6918" max="6918" width="22.375" style="8" customWidth="1"/>
    <col min="6919" max="7168" width="9" style="8"/>
    <col min="7169" max="7169" width="8" style="8" customWidth="1"/>
    <col min="7170" max="7170" width="4.875" style="8" bestFit="1" customWidth="1"/>
    <col min="7171" max="7171" width="25.125" style="8" customWidth="1"/>
    <col min="7172" max="7172" width="36.75" style="8" bestFit="1" customWidth="1"/>
    <col min="7173" max="7173" width="8.375" style="8" bestFit="1" customWidth="1"/>
    <col min="7174" max="7174" width="22.375" style="8" customWidth="1"/>
    <col min="7175" max="7424" width="9" style="8"/>
    <col min="7425" max="7425" width="8" style="8" customWidth="1"/>
    <col min="7426" max="7426" width="4.875" style="8" bestFit="1" customWidth="1"/>
    <col min="7427" max="7427" width="25.125" style="8" customWidth="1"/>
    <col min="7428" max="7428" width="36.75" style="8" bestFit="1" customWidth="1"/>
    <col min="7429" max="7429" width="8.375" style="8" bestFit="1" customWidth="1"/>
    <col min="7430" max="7430" width="22.375" style="8" customWidth="1"/>
    <col min="7431" max="7680" width="9" style="8"/>
    <col min="7681" max="7681" width="8" style="8" customWidth="1"/>
    <col min="7682" max="7682" width="4.875" style="8" bestFit="1" customWidth="1"/>
    <col min="7683" max="7683" width="25.125" style="8" customWidth="1"/>
    <col min="7684" max="7684" width="36.75" style="8" bestFit="1" customWidth="1"/>
    <col min="7685" max="7685" width="8.375" style="8" bestFit="1" customWidth="1"/>
    <col min="7686" max="7686" width="22.375" style="8" customWidth="1"/>
    <col min="7687" max="7936" width="9" style="8"/>
    <col min="7937" max="7937" width="8" style="8" customWidth="1"/>
    <col min="7938" max="7938" width="4.875" style="8" bestFit="1" customWidth="1"/>
    <col min="7939" max="7939" width="25.125" style="8" customWidth="1"/>
    <col min="7940" max="7940" width="36.75" style="8" bestFit="1" customWidth="1"/>
    <col min="7941" max="7941" width="8.375" style="8" bestFit="1" customWidth="1"/>
    <col min="7942" max="7942" width="22.375" style="8" customWidth="1"/>
    <col min="7943" max="8192" width="9" style="8"/>
    <col min="8193" max="8193" width="8" style="8" customWidth="1"/>
    <col min="8194" max="8194" width="4.875" style="8" bestFit="1" customWidth="1"/>
    <col min="8195" max="8195" width="25.125" style="8" customWidth="1"/>
    <col min="8196" max="8196" width="36.75" style="8" bestFit="1" customWidth="1"/>
    <col min="8197" max="8197" width="8.375" style="8" bestFit="1" customWidth="1"/>
    <col min="8198" max="8198" width="22.375" style="8" customWidth="1"/>
    <col min="8199" max="8448" width="9" style="8"/>
    <col min="8449" max="8449" width="8" style="8" customWidth="1"/>
    <col min="8450" max="8450" width="4.875" style="8" bestFit="1" customWidth="1"/>
    <col min="8451" max="8451" width="25.125" style="8" customWidth="1"/>
    <col min="8452" max="8452" width="36.75" style="8" bestFit="1" customWidth="1"/>
    <col min="8453" max="8453" width="8.375" style="8" bestFit="1" customWidth="1"/>
    <col min="8454" max="8454" width="22.375" style="8" customWidth="1"/>
    <col min="8455" max="8704" width="9" style="8"/>
    <col min="8705" max="8705" width="8" style="8" customWidth="1"/>
    <col min="8706" max="8706" width="4.875" style="8" bestFit="1" customWidth="1"/>
    <col min="8707" max="8707" width="25.125" style="8" customWidth="1"/>
    <col min="8708" max="8708" width="36.75" style="8" bestFit="1" customWidth="1"/>
    <col min="8709" max="8709" width="8.375" style="8" bestFit="1" customWidth="1"/>
    <col min="8710" max="8710" width="22.375" style="8" customWidth="1"/>
    <col min="8711" max="8960" width="9" style="8"/>
    <col min="8961" max="8961" width="8" style="8" customWidth="1"/>
    <col min="8962" max="8962" width="4.875" style="8" bestFit="1" customWidth="1"/>
    <col min="8963" max="8963" width="25.125" style="8" customWidth="1"/>
    <col min="8964" max="8964" width="36.75" style="8" bestFit="1" customWidth="1"/>
    <col min="8965" max="8965" width="8.375" style="8" bestFit="1" customWidth="1"/>
    <col min="8966" max="8966" width="22.375" style="8" customWidth="1"/>
    <col min="8967" max="9216" width="9" style="8"/>
    <col min="9217" max="9217" width="8" style="8" customWidth="1"/>
    <col min="9218" max="9218" width="4.875" style="8" bestFit="1" customWidth="1"/>
    <col min="9219" max="9219" width="25.125" style="8" customWidth="1"/>
    <col min="9220" max="9220" width="36.75" style="8" bestFit="1" customWidth="1"/>
    <col min="9221" max="9221" width="8.375" style="8" bestFit="1" customWidth="1"/>
    <col min="9222" max="9222" width="22.375" style="8" customWidth="1"/>
    <col min="9223" max="9472" width="9" style="8"/>
    <col min="9473" max="9473" width="8" style="8" customWidth="1"/>
    <col min="9474" max="9474" width="4.875" style="8" bestFit="1" customWidth="1"/>
    <col min="9475" max="9475" width="25.125" style="8" customWidth="1"/>
    <col min="9476" max="9476" width="36.75" style="8" bestFit="1" customWidth="1"/>
    <col min="9477" max="9477" width="8.375" style="8" bestFit="1" customWidth="1"/>
    <col min="9478" max="9478" width="22.375" style="8" customWidth="1"/>
    <col min="9479" max="9728" width="9" style="8"/>
    <col min="9729" max="9729" width="8" style="8" customWidth="1"/>
    <col min="9730" max="9730" width="4.875" style="8" bestFit="1" customWidth="1"/>
    <col min="9731" max="9731" width="25.125" style="8" customWidth="1"/>
    <col min="9732" max="9732" width="36.75" style="8" bestFit="1" customWidth="1"/>
    <col min="9733" max="9733" width="8.375" style="8" bestFit="1" customWidth="1"/>
    <col min="9734" max="9734" width="22.375" style="8" customWidth="1"/>
    <col min="9735" max="9984" width="9" style="8"/>
    <col min="9985" max="9985" width="8" style="8" customWidth="1"/>
    <col min="9986" max="9986" width="4.875" style="8" bestFit="1" customWidth="1"/>
    <col min="9987" max="9987" width="25.125" style="8" customWidth="1"/>
    <col min="9988" max="9988" width="36.75" style="8" bestFit="1" customWidth="1"/>
    <col min="9989" max="9989" width="8.375" style="8" bestFit="1" customWidth="1"/>
    <col min="9990" max="9990" width="22.375" style="8" customWidth="1"/>
    <col min="9991" max="10240" width="9" style="8"/>
    <col min="10241" max="10241" width="8" style="8" customWidth="1"/>
    <col min="10242" max="10242" width="4.875" style="8" bestFit="1" customWidth="1"/>
    <col min="10243" max="10243" width="25.125" style="8" customWidth="1"/>
    <col min="10244" max="10244" width="36.75" style="8" bestFit="1" customWidth="1"/>
    <col min="10245" max="10245" width="8.375" style="8" bestFit="1" customWidth="1"/>
    <col min="10246" max="10246" width="22.375" style="8" customWidth="1"/>
    <col min="10247" max="10496" width="9" style="8"/>
    <col min="10497" max="10497" width="8" style="8" customWidth="1"/>
    <col min="10498" max="10498" width="4.875" style="8" bestFit="1" customWidth="1"/>
    <col min="10499" max="10499" width="25.125" style="8" customWidth="1"/>
    <col min="10500" max="10500" width="36.75" style="8" bestFit="1" customWidth="1"/>
    <col min="10501" max="10501" width="8.375" style="8" bestFit="1" customWidth="1"/>
    <col min="10502" max="10502" width="22.375" style="8" customWidth="1"/>
    <col min="10503" max="10752" width="9" style="8"/>
    <col min="10753" max="10753" width="8" style="8" customWidth="1"/>
    <col min="10754" max="10754" width="4.875" style="8" bestFit="1" customWidth="1"/>
    <col min="10755" max="10755" width="25.125" style="8" customWidth="1"/>
    <col min="10756" max="10756" width="36.75" style="8" bestFit="1" customWidth="1"/>
    <col min="10757" max="10757" width="8.375" style="8" bestFit="1" customWidth="1"/>
    <col min="10758" max="10758" width="22.375" style="8" customWidth="1"/>
    <col min="10759" max="11008" width="9" style="8"/>
    <col min="11009" max="11009" width="8" style="8" customWidth="1"/>
    <col min="11010" max="11010" width="4.875" style="8" bestFit="1" customWidth="1"/>
    <col min="11011" max="11011" width="25.125" style="8" customWidth="1"/>
    <col min="11012" max="11012" width="36.75" style="8" bestFit="1" customWidth="1"/>
    <col min="11013" max="11013" width="8.375" style="8" bestFit="1" customWidth="1"/>
    <col min="11014" max="11014" width="22.375" style="8" customWidth="1"/>
    <col min="11015" max="11264" width="9" style="8"/>
    <col min="11265" max="11265" width="8" style="8" customWidth="1"/>
    <col min="11266" max="11266" width="4.875" style="8" bestFit="1" customWidth="1"/>
    <col min="11267" max="11267" width="25.125" style="8" customWidth="1"/>
    <col min="11268" max="11268" width="36.75" style="8" bestFit="1" customWidth="1"/>
    <col min="11269" max="11269" width="8.375" style="8" bestFit="1" customWidth="1"/>
    <col min="11270" max="11270" width="22.375" style="8" customWidth="1"/>
    <col min="11271" max="11520" width="9" style="8"/>
    <col min="11521" max="11521" width="8" style="8" customWidth="1"/>
    <col min="11522" max="11522" width="4.875" style="8" bestFit="1" customWidth="1"/>
    <col min="11523" max="11523" width="25.125" style="8" customWidth="1"/>
    <col min="11524" max="11524" width="36.75" style="8" bestFit="1" customWidth="1"/>
    <col min="11525" max="11525" width="8.375" style="8" bestFit="1" customWidth="1"/>
    <col min="11526" max="11526" width="22.375" style="8" customWidth="1"/>
    <col min="11527" max="11776" width="9" style="8"/>
    <col min="11777" max="11777" width="8" style="8" customWidth="1"/>
    <col min="11778" max="11778" width="4.875" style="8" bestFit="1" customWidth="1"/>
    <col min="11779" max="11779" width="25.125" style="8" customWidth="1"/>
    <col min="11780" max="11780" width="36.75" style="8" bestFit="1" customWidth="1"/>
    <col min="11781" max="11781" width="8.375" style="8" bestFit="1" customWidth="1"/>
    <col min="11782" max="11782" width="22.375" style="8" customWidth="1"/>
    <col min="11783" max="12032" width="9" style="8"/>
    <col min="12033" max="12033" width="8" style="8" customWidth="1"/>
    <col min="12034" max="12034" width="4.875" style="8" bestFit="1" customWidth="1"/>
    <col min="12035" max="12035" width="25.125" style="8" customWidth="1"/>
    <col min="12036" max="12036" width="36.75" style="8" bestFit="1" customWidth="1"/>
    <col min="12037" max="12037" width="8.375" style="8" bestFit="1" customWidth="1"/>
    <col min="12038" max="12038" width="22.375" style="8" customWidth="1"/>
    <col min="12039" max="12288" width="9" style="8"/>
    <col min="12289" max="12289" width="8" style="8" customWidth="1"/>
    <col min="12290" max="12290" width="4.875" style="8" bestFit="1" customWidth="1"/>
    <col min="12291" max="12291" width="25.125" style="8" customWidth="1"/>
    <col min="12292" max="12292" width="36.75" style="8" bestFit="1" customWidth="1"/>
    <col min="12293" max="12293" width="8.375" style="8" bestFit="1" customWidth="1"/>
    <col min="12294" max="12294" width="22.375" style="8" customWidth="1"/>
    <col min="12295" max="12544" width="9" style="8"/>
    <col min="12545" max="12545" width="8" style="8" customWidth="1"/>
    <col min="12546" max="12546" width="4.875" style="8" bestFit="1" customWidth="1"/>
    <col min="12547" max="12547" width="25.125" style="8" customWidth="1"/>
    <col min="12548" max="12548" width="36.75" style="8" bestFit="1" customWidth="1"/>
    <col min="12549" max="12549" width="8.375" style="8" bestFit="1" customWidth="1"/>
    <col min="12550" max="12550" width="22.375" style="8" customWidth="1"/>
    <col min="12551" max="12800" width="9" style="8"/>
    <col min="12801" max="12801" width="8" style="8" customWidth="1"/>
    <col min="12802" max="12802" width="4.875" style="8" bestFit="1" customWidth="1"/>
    <col min="12803" max="12803" width="25.125" style="8" customWidth="1"/>
    <col min="12804" max="12804" width="36.75" style="8" bestFit="1" customWidth="1"/>
    <col min="12805" max="12805" width="8.375" style="8" bestFit="1" customWidth="1"/>
    <col min="12806" max="12806" width="22.375" style="8" customWidth="1"/>
    <col min="12807" max="13056" width="9" style="8"/>
    <col min="13057" max="13057" width="8" style="8" customWidth="1"/>
    <col min="13058" max="13058" width="4.875" style="8" bestFit="1" customWidth="1"/>
    <col min="13059" max="13059" width="25.125" style="8" customWidth="1"/>
    <col min="13060" max="13060" width="36.75" style="8" bestFit="1" customWidth="1"/>
    <col min="13061" max="13061" width="8.375" style="8" bestFit="1" customWidth="1"/>
    <col min="13062" max="13062" width="22.375" style="8" customWidth="1"/>
    <col min="13063" max="13312" width="9" style="8"/>
    <col min="13313" max="13313" width="8" style="8" customWidth="1"/>
    <col min="13314" max="13314" width="4.875" style="8" bestFit="1" customWidth="1"/>
    <col min="13315" max="13315" width="25.125" style="8" customWidth="1"/>
    <col min="13316" max="13316" width="36.75" style="8" bestFit="1" customWidth="1"/>
    <col min="13317" max="13317" width="8.375" style="8" bestFit="1" customWidth="1"/>
    <col min="13318" max="13318" width="22.375" style="8" customWidth="1"/>
    <col min="13319" max="13568" width="9" style="8"/>
    <col min="13569" max="13569" width="8" style="8" customWidth="1"/>
    <col min="13570" max="13570" width="4.875" style="8" bestFit="1" customWidth="1"/>
    <col min="13571" max="13571" width="25.125" style="8" customWidth="1"/>
    <col min="13572" max="13572" width="36.75" style="8" bestFit="1" customWidth="1"/>
    <col min="13573" max="13573" width="8.375" style="8" bestFit="1" customWidth="1"/>
    <col min="13574" max="13574" width="22.375" style="8" customWidth="1"/>
    <col min="13575" max="13824" width="9" style="8"/>
    <col min="13825" max="13825" width="8" style="8" customWidth="1"/>
    <col min="13826" max="13826" width="4.875" style="8" bestFit="1" customWidth="1"/>
    <col min="13827" max="13827" width="25.125" style="8" customWidth="1"/>
    <col min="13828" max="13828" width="36.75" style="8" bestFit="1" customWidth="1"/>
    <col min="13829" max="13829" width="8.375" style="8" bestFit="1" customWidth="1"/>
    <col min="13830" max="13830" width="22.375" style="8" customWidth="1"/>
    <col min="13831" max="14080" width="9" style="8"/>
    <col min="14081" max="14081" width="8" style="8" customWidth="1"/>
    <col min="14082" max="14082" width="4.875" style="8" bestFit="1" customWidth="1"/>
    <col min="14083" max="14083" width="25.125" style="8" customWidth="1"/>
    <col min="14084" max="14084" width="36.75" style="8" bestFit="1" customWidth="1"/>
    <col min="14085" max="14085" width="8.375" style="8" bestFit="1" customWidth="1"/>
    <col min="14086" max="14086" width="22.375" style="8" customWidth="1"/>
    <col min="14087" max="14336" width="9" style="8"/>
    <col min="14337" max="14337" width="8" style="8" customWidth="1"/>
    <col min="14338" max="14338" width="4.875" style="8" bestFit="1" customWidth="1"/>
    <col min="14339" max="14339" width="25.125" style="8" customWidth="1"/>
    <col min="14340" max="14340" width="36.75" style="8" bestFit="1" customWidth="1"/>
    <col min="14341" max="14341" width="8.375" style="8" bestFit="1" customWidth="1"/>
    <col min="14342" max="14342" width="22.375" style="8" customWidth="1"/>
    <col min="14343" max="14592" width="9" style="8"/>
    <col min="14593" max="14593" width="8" style="8" customWidth="1"/>
    <col min="14594" max="14594" width="4.875" style="8" bestFit="1" customWidth="1"/>
    <col min="14595" max="14595" width="25.125" style="8" customWidth="1"/>
    <col min="14596" max="14596" width="36.75" style="8" bestFit="1" customWidth="1"/>
    <col min="14597" max="14597" width="8.375" style="8" bestFit="1" customWidth="1"/>
    <col min="14598" max="14598" width="22.375" style="8" customWidth="1"/>
    <col min="14599" max="14848" width="9" style="8"/>
    <col min="14849" max="14849" width="8" style="8" customWidth="1"/>
    <col min="14850" max="14850" width="4.875" style="8" bestFit="1" customWidth="1"/>
    <col min="14851" max="14851" width="25.125" style="8" customWidth="1"/>
    <col min="14852" max="14852" width="36.75" style="8" bestFit="1" customWidth="1"/>
    <col min="14853" max="14853" width="8.375" style="8" bestFit="1" customWidth="1"/>
    <col min="14854" max="14854" width="22.375" style="8" customWidth="1"/>
    <col min="14855" max="15104" width="9" style="8"/>
    <col min="15105" max="15105" width="8" style="8" customWidth="1"/>
    <col min="15106" max="15106" width="4.875" style="8" bestFit="1" customWidth="1"/>
    <col min="15107" max="15107" width="25.125" style="8" customWidth="1"/>
    <col min="15108" max="15108" width="36.75" style="8" bestFit="1" customWidth="1"/>
    <col min="15109" max="15109" width="8.375" style="8" bestFit="1" customWidth="1"/>
    <col min="15110" max="15110" width="22.375" style="8" customWidth="1"/>
    <col min="15111" max="15360" width="9" style="8"/>
    <col min="15361" max="15361" width="8" style="8" customWidth="1"/>
    <col min="15362" max="15362" width="4.875" style="8" bestFit="1" customWidth="1"/>
    <col min="15363" max="15363" width="25.125" style="8" customWidth="1"/>
    <col min="15364" max="15364" width="36.75" style="8" bestFit="1" customWidth="1"/>
    <col min="15365" max="15365" width="8.375" style="8" bestFit="1" customWidth="1"/>
    <col min="15366" max="15366" width="22.375" style="8" customWidth="1"/>
    <col min="15367" max="15616" width="9" style="8"/>
    <col min="15617" max="15617" width="8" style="8" customWidth="1"/>
    <col min="15618" max="15618" width="4.875" style="8" bestFit="1" customWidth="1"/>
    <col min="15619" max="15619" width="25.125" style="8" customWidth="1"/>
    <col min="15620" max="15620" width="36.75" style="8" bestFit="1" customWidth="1"/>
    <col min="15621" max="15621" width="8.375" style="8" bestFit="1" customWidth="1"/>
    <col min="15622" max="15622" width="22.375" style="8" customWidth="1"/>
    <col min="15623" max="15872" width="9" style="8"/>
    <col min="15873" max="15873" width="8" style="8" customWidth="1"/>
    <col min="15874" max="15874" width="4.875" style="8" bestFit="1" customWidth="1"/>
    <col min="15875" max="15875" width="25.125" style="8" customWidth="1"/>
    <col min="15876" max="15876" width="36.75" style="8" bestFit="1" customWidth="1"/>
    <col min="15877" max="15877" width="8.375" style="8" bestFit="1" customWidth="1"/>
    <col min="15878" max="15878" width="22.375" style="8" customWidth="1"/>
    <col min="15879" max="16128" width="9" style="8"/>
    <col min="16129" max="16129" width="8" style="8" customWidth="1"/>
    <col min="16130" max="16130" width="4.875" style="8" bestFit="1" customWidth="1"/>
    <col min="16131" max="16131" width="25.125" style="8" customWidth="1"/>
    <col min="16132" max="16132" width="36.75" style="8" bestFit="1" customWidth="1"/>
    <col min="16133" max="16133" width="8.375" style="8" bestFit="1" customWidth="1"/>
    <col min="16134" max="16134" width="22.375" style="8" customWidth="1"/>
    <col min="16135" max="16384" width="9" style="8"/>
  </cols>
  <sheetData>
    <row r="2" spans="1:6">
      <c r="D2" s="3"/>
      <c r="F2" s="3" t="s">
        <v>1612</v>
      </c>
    </row>
    <row r="3" spans="1:6">
      <c r="A3" s="924" t="s">
        <v>1613</v>
      </c>
    </row>
    <row r="5" spans="1:6">
      <c r="B5" s="85" t="s">
        <v>1090</v>
      </c>
      <c r="C5" s="85" t="s">
        <v>1091</v>
      </c>
      <c r="D5" s="85" t="s">
        <v>1092</v>
      </c>
      <c r="E5" s="85" t="s">
        <v>1093</v>
      </c>
      <c r="F5" s="85" t="s">
        <v>1094</v>
      </c>
    </row>
    <row r="6" spans="1:6" ht="20.100000000000001" customHeight="1">
      <c r="B6" s="22">
        <v>1</v>
      </c>
      <c r="C6" s="741" t="s">
        <v>1614</v>
      </c>
      <c r="D6" s="741" t="s">
        <v>1615</v>
      </c>
      <c r="E6" s="925">
        <v>1</v>
      </c>
      <c r="F6" s="31"/>
    </row>
    <row r="7" spans="1:6" ht="20.100000000000001" customHeight="1">
      <c r="B7" s="22">
        <v>2</v>
      </c>
      <c r="C7" s="741" t="s">
        <v>1616</v>
      </c>
      <c r="D7" s="741" t="s">
        <v>1617</v>
      </c>
      <c r="E7" s="925">
        <v>1</v>
      </c>
      <c r="F7" s="31"/>
    </row>
    <row r="8" spans="1:6" ht="20.100000000000001" customHeight="1">
      <c r="B8" s="22">
        <v>3</v>
      </c>
      <c r="C8" s="245" t="s">
        <v>1575</v>
      </c>
      <c r="D8" s="76" t="s">
        <v>1576</v>
      </c>
      <c r="E8" s="925">
        <v>1</v>
      </c>
      <c r="F8" s="31"/>
    </row>
    <row r="9" spans="1:6" ht="20.100000000000001" customHeight="1">
      <c r="B9" s="22">
        <v>4</v>
      </c>
      <c r="C9" s="741" t="s">
        <v>1618</v>
      </c>
      <c r="D9" s="741" t="s">
        <v>1619</v>
      </c>
      <c r="E9" s="926">
        <v>1</v>
      </c>
      <c r="F9" s="31"/>
    </row>
  </sheetData>
  <phoneticPr fontId="4"/>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6B96C-258A-45E4-91D6-6D8CB5BBB76A}">
  <dimension ref="B2:Q29"/>
  <sheetViews>
    <sheetView zoomScale="70" zoomScaleNormal="70" workbookViewId="0">
      <pane xSplit="10" ySplit="8" topLeftCell="Q9" activePane="bottomRight" state="frozen"/>
      <selection pane="topRight" activeCell="K1" sqref="K1"/>
      <selection pane="bottomLeft" activeCell="A9" sqref="A9"/>
      <selection pane="bottomRight" activeCell="T11" sqref="T11"/>
    </sheetView>
  </sheetViews>
  <sheetFormatPr defaultColWidth="12.75" defaultRowHeight="13.5"/>
  <cols>
    <col min="1" max="1" width="3.75" style="867" customWidth="1"/>
    <col min="2" max="2" width="14.5" style="869" bestFit="1" customWidth="1"/>
    <col min="3" max="4" width="9.625" style="867" bestFit="1" customWidth="1"/>
    <col min="5" max="5" width="64.25" style="869" customWidth="1"/>
    <col min="6" max="6" width="5.75" style="867" bestFit="1" customWidth="1"/>
    <col min="7" max="7" width="13.125" style="867" customWidth="1"/>
    <col min="8" max="8" width="13.125" style="867" bestFit="1" customWidth="1"/>
    <col min="9" max="9" width="15.625" style="870" customWidth="1"/>
    <col min="10" max="10" width="34.25" style="869" customWidth="1"/>
    <col min="11" max="11" width="24.5" style="869" customWidth="1"/>
    <col min="12" max="12" width="19.125" style="869" bestFit="1" customWidth="1"/>
    <col min="13" max="13" width="19.5" style="869" customWidth="1"/>
    <col min="14" max="14" width="20.75" style="867" bestFit="1" customWidth="1"/>
    <col min="15" max="15" width="18.875" style="870" customWidth="1"/>
    <col min="16" max="16" width="20.5" style="871" customWidth="1"/>
    <col min="17" max="17" width="22.375" style="872" customWidth="1"/>
    <col min="18" max="18" width="14.75" style="867" customWidth="1"/>
    <col min="19" max="256" width="12.75" style="867"/>
    <col min="257" max="257" width="3.75" style="867" customWidth="1"/>
    <col min="258" max="258" width="14.5" style="867" bestFit="1" customWidth="1"/>
    <col min="259" max="260" width="9.625" style="867" bestFit="1" customWidth="1"/>
    <col min="261" max="261" width="64.25" style="867" customWidth="1"/>
    <col min="262" max="262" width="5.75" style="867" bestFit="1" customWidth="1"/>
    <col min="263" max="263" width="13.125" style="867" customWidth="1"/>
    <col min="264" max="264" width="13.125" style="867" bestFit="1" customWidth="1"/>
    <col min="265" max="265" width="15.625" style="867" customWidth="1"/>
    <col min="266" max="266" width="34.25" style="867" customWidth="1"/>
    <col min="267" max="267" width="24.5" style="867" customWidth="1"/>
    <col min="268" max="268" width="19.125" style="867" bestFit="1" customWidth="1"/>
    <col min="269" max="269" width="19.5" style="867" customWidth="1"/>
    <col min="270" max="270" width="20.75" style="867" bestFit="1" customWidth="1"/>
    <col min="271" max="271" width="18.875" style="867" customWidth="1"/>
    <col min="272" max="272" width="20.5" style="867" customWidth="1"/>
    <col min="273" max="273" width="22.375" style="867" customWidth="1"/>
    <col min="274" max="274" width="14.75" style="867" customWidth="1"/>
    <col min="275" max="512" width="12.75" style="867"/>
    <col min="513" max="513" width="3.75" style="867" customWidth="1"/>
    <col min="514" max="514" width="14.5" style="867" bestFit="1" customWidth="1"/>
    <col min="515" max="516" width="9.625" style="867" bestFit="1" customWidth="1"/>
    <col min="517" max="517" width="64.25" style="867" customWidth="1"/>
    <col min="518" max="518" width="5.75" style="867" bestFit="1" customWidth="1"/>
    <col min="519" max="519" width="13.125" style="867" customWidth="1"/>
    <col min="520" max="520" width="13.125" style="867" bestFit="1" customWidth="1"/>
    <col min="521" max="521" width="15.625" style="867" customWidth="1"/>
    <col min="522" max="522" width="34.25" style="867" customWidth="1"/>
    <col min="523" max="523" width="24.5" style="867" customWidth="1"/>
    <col min="524" max="524" width="19.125" style="867" bestFit="1" customWidth="1"/>
    <col min="525" max="525" width="19.5" style="867" customWidth="1"/>
    <col min="526" max="526" width="20.75" style="867" bestFit="1" customWidth="1"/>
    <col min="527" max="527" width="18.875" style="867" customWidth="1"/>
    <col min="528" max="528" width="20.5" style="867" customWidth="1"/>
    <col min="529" max="529" width="22.375" style="867" customWidth="1"/>
    <col min="530" max="530" width="14.75" style="867" customWidth="1"/>
    <col min="531" max="768" width="12.75" style="867"/>
    <col min="769" max="769" width="3.75" style="867" customWidth="1"/>
    <col min="770" max="770" width="14.5" style="867" bestFit="1" customWidth="1"/>
    <col min="771" max="772" width="9.625" style="867" bestFit="1" customWidth="1"/>
    <col min="773" max="773" width="64.25" style="867" customWidth="1"/>
    <col min="774" max="774" width="5.75" style="867" bestFit="1" customWidth="1"/>
    <col min="775" max="775" width="13.125" style="867" customWidth="1"/>
    <col min="776" max="776" width="13.125" style="867" bestFit="1" customWidth="1"/>
    <col min="777" max="777" width="15.625" style="867" customWidth="1"/>
    <col min="778" max="778" width="34.25" style="867" customWidth="1"/>
    <col min="779" max="779" width="24.5" style="867" customWidth="1"/>
    <col min="780" max="780" width="19.125" style="867" bestFit="1" customWidth="1"/>
    <col min="781" max="781" width="19.5" style="867" customWidth="1"/>
    <col min="782" max="782" width="20.75" style="867" bestFit="1" customWidth="1"/>
    <col min="783" max="783" width="18.875" style="867" customWidth="1"/>
    <col min="784" max="784" width="20.5" style="867" customWidth="1"/>
    <col min="785" max="785" width="22.375" style="867" customWidth="1"/>
    <col min="786" max="786" width="14.75" style="867" customWidth="1"/>
    <col min="787" max="1024" width="12.75" style="867"/>
    <col min="1025" max="1025" width="3.75" style="867" customWidth="1"/>
    <col min="1026" max="1026" width="14.5" style="867" bestFit="1" customWidth="1"/>
    <col min="1027" max="1028" width="9.625" style="867" bestFit="1" customWidth="1"/>
    <col min="1029" max="1029" width="64.25" style="867" customWidth="1"/>
    <col min="1030" max="1030" width="5.75" style="867" bestFit="1" customWidth="1"/>
    <col min="1031" max="1031" width="13.125" style="867" customWidth="1"/>
    <col min="1032" max="1032" width="13.125" style="867" bestFit="1" customWidth="1"/>
    <col min="1033" max="1033" width="15.625" style="867" customWidth="1"/>
    <col min="1034" max="1034" width="34.25" style="867" customWidth="1"/>
    <col min="1035" max="1035" width="24.5" style="867" customWidth="1"/>
    <col min="1036" max="1036" width="19.125" style="867" bestFit="1" customWidth="1"/>
    <col min="1037" max="1037" width="19.5" style="867" customWidth="1"/>
    <col min="1038" max="1038" width="20.75" style="867" bestFit="1" customWidth="1"/>
    <col min="1039" max="1039" width="18.875" style="867" customWidth="1"/>
    <col min="1040" max="1040" width="20.5" style="867" customWidth="1"/>
    <col min="1041" max="1041" width="22.375" style="867" customWidth="1"/>
    <col min="1042" max="1042" width="14.75" style="867" customWidth="1"/>
    <col min="1043" max="1280" width="12.75" style="867"/>
    <col min="1281" max="1281" width="3.75" style="867" customWidth="1"/>
    <col min="1282" max="1282" width="14.5" style="867" bestFit="1" customWidth="1"/>
    <col min="1283" max="1284" width="9.625" style="867" bestFit="1" customWidth="1"/>
    <col min="1285" max="1285" width="64.25" style="867" customWidth="1"/>
    <col min="1286" max="1286" width="5.75" style="867" bestFit="1" customWidth="1"/>
    <col min="1287" max="1287" width="13.125" style="867" customWidth="1"/>
    <col min="1288" max="1288" width="13.125" style="867" bestFit="1" customWidth="1"/>
    <col min="1289" max="1289" width="15.625" style="867" customWidth="1"/>
    <col min="1290" max="1290" width="34.25" style="867" customWidth="1"/>
    <col min="1291" max="1291" width="24.5" style="867" customWidth="1"/>
    <col min="1292" max="1292" width="19.125" style="867" bestFit="1" customWidth="1"/>
    <col min="1293" max="1293" width="19.5" style="867" customWidth="1"/>
    <col min="1294" max="1294" width="20.75" style="867" bestFit="1" customWidth="1"/>
    <col min="1295" max="1295" width="18.875" style="867" customWidth="1"/>
    <col min="1296" max="1296" width="20.5" style="867" customWidth="1"/>
    <col min="1297" max="1297" width="22.375" style="867" customWidth="1"/>
    <col min="1298" max="1298" width="14.75" style="867" customWidth="1"/>
    <col min="1299" max="1536" width="12.75" style="867"/>
    <col min="1537" max="1537" width="3.75" style="867" customWidth="1"/>
    <col min="1538" max="1538" width="14.5" style="867" bestFit="1" customWidth="1"/>
    <col min="1539" max="1540" width="9.625" style="867" bestFit="1" customWidth="1"/>
    <col min="1541" max="1541" width="64.25" style="867" customWidth="1"/>
    <col min="1542" max="1542" width="5.75" style="867" bestFit="1" customWidth="1"/>
    <col min="1543" max="1543" width="13.125" style="867" customWidth="1"/>
    <col min="1544" max="1544" width="13.125" style="867" bestFit="1" customWidth="1"/>
    <col min="1545" max="1545" width="15.625" style="867" customWidth="1"/>
    <col min="1546" max="1546" width="34.25" style="867" customWidth="1"/>
    <col min="1547" max="1547" width="24.5" style="867" customWidth="1"/>
    <col min="1548" max="1548" width="19.125" style="867" bestFit="1" customWidth="1"/>
    <col min="1549" max="1549" width="19.5" style="867" customWidth="1"/>
    <col min="1550" max="1550" width="20.75" style="867" bestFit="1" customWidth="1"/>
    <col min="1551" max="1551" width="18.875" style="867" customWidth="1"/>
    <col min="1552" max="1552" width="20.5" style="867" customWidth="1"/>
    <col min="1553" max="1553" width="22.375" style="867" customWidth="1"/>
    <col min="1554" max="1554" width="14.75" style="867" customWidth="1"/>
    <col min="1555" max="1792" width="12.75" style="867"/>
    <col min="1793" max="1793" width="3.75" style="867" customWidth="1"/>
    <col min="1794" max="1794" width="14.5" style="867" bestFit="1" customWidth="1"/>
    <col min="1795" max="1796" width="9.625" style="867" bestFit="1" customWidth="1"/>
    <col min="1797" max="1797" width="64.25" style="867" customWidth="1"/>
    <col min="1798" max="1798" width="5.75" style="867" bestFit="1" customWidth="1"/>
    <col min="1799" max="1799" width="13.125" style="867" customWidth="1"/>
    <col min="1800" max="1800" width="13.125" style="867" bestFit="1" customWidth="1"/>
    <col min="1801" max="1801" width="15.625" style="867" customWidth="1"/>
    <col min="1802" max="1802" width="34.25" style="867" customWidth="1"/>
    <col min="1803" max="1803" width="24.5" style="867" customWidth="1"/>
    <col min="1804" max="1804" width="19.125" style="867" bestFit="1" customWidth="1"/>
    <col min="1805" max="1805" width="19.5" style="867" customWidth="1"/>
    <col min="1806" max="1806" width="20.75" style="867" bestFit="1" customWidth="1"/>
    <col min="1807" max="1807" width="18.875" style="867" customWidth="1"/>
    <col min="1808" max="1808" width="20.5" style="867" customWidth="1"/>
    <col min="1809" max="1809" width="22.375" style="867" customWidth="1"/>
    <col min="1810" max="1810" width="14.75" style="867" customWidth="1"/>
    <col min="1811" max="2048" width="12.75" style="867"/>
    <col min="2049" max="2049" width="3.75" style="867" customWidth="1"/>
    <col min="2050" max="2050" width="14.5" style="867" bestFit="1" customWidth="1"/>
    <col min="2051" max="2052" width="9.625" style="867" bestFit="1" customWidth="1"/>
    <col min="2053" max="2053" width="64.25" style="867" customWidth="1"/>
    <col min="2054" max="2054" width="5.75" style="867" bestFit="1" customWidth="1"/>
    <col min="2055" max="2055" width="13.125" style="867" customWidth="1"/>
    <col min="2056" max="2056" width="13.125" style="867" bestFit="1" customWidth="1"/>
    <col min="2057" max="2057" width="15.625" style="867" customWidth="1"/>
    <col min="2058" max="2058" width="34.25" style="867" customWidth="1"/>
    <col min="2059" max="2059" width="24.5" style="867" customWidth="1"/>
    <col min="2060" max="2060" width="19.125" style="867" bestFit="1" customWidth="1"/>
    <col min="2061" max="2061" width="19.5" style="867" customWidth="1"/>
    <col min="2062" max="2062" width="20.75" style="867" bestFit="1" customWidth="1"/>
    <col min="2063" max="2063" width="18.875" style="867" customWidth="1"/>
    <col min="2064" max="2064" width="20.5" style="867" customWidth="1"/>
    <col min="2065" max="2065" width="22.375" style="867" customWidth="1"/>
    <col min="2066" max="2066" width="14.75" style="867" customWidth="1"/>
    <col min="2067" max="2304" width="12.75" style="867"/>
    <col min="2305" max="2305" width="3.75" style="867" customWidth="1"/>
    <col min="2306" max="2306" width="14.5" style="867" bestFit="1" customWidth="1"/>
    <col min="2307" max="2308" width="9.625" style="867" bestFit="1" customWidth="1"/>
    <col min="2309" max="2309" width="64.25" style="867" customWidth="1"/>
    <col min="2310" max="2310" width="5.75" style="867" bestFit="1" customWidth="1"/>
    <col min="2311" max="2311" width="13.125" style="867" customWidth="1"/>
    <col min="2312" max="2312" width="13.125" style="867" bestFit="1" customWidth="1"/>
    <col min="2313" max="2313" width="15.625" style="867" customWidth="1"/>
    <col min="2314" max="2314" width="34.25" style="867" customWidth="1"/>
    <col min="2315" max="2315" width="24.5" style="867" customWidth="1"/>
    <col min="2316" max="2316" width="19.125" style="867" bestFit="1" customWidth="1"/>
    <col min="2317" max="2317" width="19.5" style="867" customWidth="1"/>
    <col min="2318" max="2318" width="20.75" style="867" bestFit="1" customWidth="1"/>
    <col min="2319" max="2319" width="18.875" style="867" customWidth="1"/>
    <col min="2320" max="2320" width="20.5" style="867" customWidth="1"/>
    <col min="2321" max="2321" width="22.375" style="867" customWidth="1"/>
    <col min="2322" max="2322" width="14.75" style="867" customWidth="1"/>
    <col min="2323" max="2560" width="12.75" style="867"/>
    <col min="2561" max="2561" width="3.75" style="867" customWidth="1"/>
    <col min="2562" max="2562" width="14.5" style="867" bestFit="1" customWidth="1"/>
    <col min="2563" max="2564" width="9.625" style="867" bestFit="1" customWidth="1"/>
    <col min="2565" max="2565" width="64.25" style="867" customWidth="1"/>
    <col min="2566" max="2566" width="5.75" style="867" bestFit="1" customWidth="1"/>
    <col min="2567" max="2567" width="13.125" style="867" customWidth="1"/>
    <col min="2568" max="2568" width="13.125" style="867" bestFit="1" customWidth="1"/>
    <col min="2569" max="2569" width="15.625" style="867" customWidth="1"/>
    <col min="2570" max="2570" width="34.25" style="867" customWidth="1"/>
    <col min="2571" max="2571" width="24.5" style="867" customWidth="1"/>
    <col min="2572" max="2572" width="19.125" style="867" bestFit="1" customWidth="1"/>
    <col min="2573" max="2573" width="19.5" style="867" customWidth="1"/>
    <col min="2574" max="2574" width="20.75" style="867" bestFit="1" customWidth="1"/>
    <col min="2575" max="2575" width="18.875" style="867" customWidth="1"/>
    <col min="2576" max="2576" width="20.5" style="867" customWidth="1"/>
    <col min="2577" max="2577" width="22.375" style="867" customWidth="1"/>
    <col min="2578" max="2578" width="14.75" style="867" customWidth="1"/>
    <col min="2579" max="2816" width="12.75" style="867"/>
    <col min="2817" max="2817" width="3.75" style="867" customWidth="1"/>
    <col min="2818" max="2818" width="14.5" style="867" bestFit="1" customWidth="1"/>
    <col min="2819" max="2820" width="9.625" style="867" bestFit="1" customWidth="1"/>
    <col min="2821" max="2821" width="64.25" style="867" customWidth="1"/>
    <col min="2822" max="2822" width="5.75" style="867" bestFit="1" customWidth="1"/>
    <col min="2823" max="2823" width="13.125" style="867" customWidth="1"/>
    <col min="2824" max="2824" width="13.125" style="867" bestFit="1" customWidth="1"/>
    <col min="2825" max="2825" width="15.625" style="867" customWidth="1"/>
    <col min="2826" max="2826" width="34.25" style="867" customWidth="1"/>
    <col min="2827" max="2827" width="24.5" style="867" customWidth="1"/>
    <col min="2828" max="2828" width="19.125" style="867" bestFit="1" customWidth="1"/>
    <col min="2829" max="2829" width="19.5" style="867" customWidth="1"/>
    <col min="2830" max="2830" width="20.75" style="867" bestFit="1" customWidth="1"/>
    <col min="2831" max="2831" width="18.875" style="867" customWidth="1"/>
    <col min="2832" max="2832" width="20.5" style="867" customWidth="1"/>
    <col min="2833" max="2833" width="22.375" style="867" customWidth="1"/>
    <col min="2834" max="2834" width="14.75" style="867" customWidth="1"/>
    <col min="2835" max="3072" width="12.75" style="867"/>
    <col min="3073" max="3073" width="3.75" style="867" customWidth="1"/>
    <col min="3074" max="3074" width="14.5" style="867" bestFit="1" customWidth="1"/>
    <col min="3075" max="3076" width="9.625" style="867" bestFit="1" customWidth="1"/>
    <col min="3077" max="3077" width="64.25" style="867" customWidth="1"/>
    <col min="3078" max="3078" width="5.75" style="867" bestFit="1" customWidth="1"/>
    <col min="3079" max="3079" width="13.125" style="867" customWidth="1"/>
    <col min="3080" max="3080" width="13.125" style="867" bestFit="1" customWidth="1"/>
    <col min="3081" max="3081" width="15.625" style="867" customWidth="1"/>
    <col min="3082" max="3082" width="34.25" style="867" customWidth="1"/>
    <col min="3083" max="3083" width="24.5" style="867" customWidth="1"/>
    <col min="3084" max="3084" width="19.125" style="867" bestFit="1" customWidth="1"/>
    <col min="3085" max="3085" width="19.5" style="867" customWidth="1"/>
    <col min="3086" max="3086" width="20.75" style="867" bestFit="1" customWidth="1"/>
    <col min="3087" max="3087" width="18.875" style="867" customWidth="1"/>
    <col min="3088" max="3088" width="20.5" style="867" customWidth="1"/>
    <col min="3089" max="3089" width="22.375" style="867" customWidth="1"/>
    <col min="3090" max="3090" width="14.75" style="867" customWidth="1"/>
    <col min="3091" max="3328" width="12.75" style="867"/>
    <col min="3329" max="3329" width="3.75" style="867" customWidth="1"/>
    <col min="3330" max="3330" width="14.5" style="867" bestFit="1" customWidth="1"/>
    <col min="3331" max="3332" width="9.625" style="867" bestFit="1" customWidth="1"/>
    <col min="3333" max="3333" width="64.25" style="867" customWidth="1"/>
    <col min="3334" max="3334" width="5.75" style="867" bestFit="1" customWidth="1"/>
    <col min="3335" max="3335" width="13.125" style="867" customWidth="1"/>
    <col min="3336" max="3336" width="13.125" style="867" bestFit="1" customWidth="1"/>
    <col min="3337" max="3337" width="15.625" style="867" customWidth="1"/>
    <col min="3338" max="3338" width="34.25" style="867" customWidth="1"/>
    <col min="3339" max="3339" width="24.5" style="867" customWidth="1"/>
    <col min="3340" max="3340" width="19.125" style="867" bestFit="1" customWidth="1"/>
    <col min="3341" max="3341" width="19.5" style="867" customWidth="1"/>
    <col min="3342" max="3342" width="20.75" style="867" bestFit="1" customWidth="1"/>
    <col min="3343" max="3343" width="18.875" style="867" customWidth="1"/>
    <col min="3344" max="3344" width="20.5" style="867" customWidth="1"/>
    <col min="3345" max="3345" width="22.375" style="867" customWidth="1"/>
    <col min="3346" max="3346" width="14.75" style="867" customWidth="1"/>
    <col min="3347" max="3584" width="12.75" style="867"/>
    <col min="3585" max="3585" width="3.75" style="867" customWidth="1"/>
    <col min="3586" max="3586" width="14.5" style="867" bestFit="1" customWidth="1"/>
    <col min="3587" max="3588" width="9.625" style="867" bestFit="1" customWidth="1"/>
    <col min="3589" max="3589" width="64.25" style="867" customWidth="1"/>
    <col min="3590" max="3590" width="5.75" style="867" bestFit="1" customWidth="1"/>
    <col min="3591" max="3591" width="13.125" style="867" customWidth="1"/>
    <col min="3592" max="3592" width="13.125" style="867" bestFit="1" customWidth="1"/>
    <col min="3593" max="3593" width="15.625" style="867" customWidth="1"/>
    <col min="3594" max="3594" width="34.25" style="867" customWidth="1"/>
    <col min="3595" max="3595" width="24.5" style="867" customWidth="1"/>
    <col min="3596" max="3596" width="19.125" style="867" bestFit="1" customWidth="1"/>
    <col min="3597" max="3597" width="19.5" style="867" customWidth="1"/>
    <col min="3598" max="3598" width="20.75" style="867" bestFit="1" customWidth="1"/>
    <col min="3599" max="3599" width="18.875" style="867" customWidth="1"/>
    <col min="3600" max="3600" width="20.5" style="867" customWidth="1"/>
    <col min="3601" max="3601" width="22.375" style="867" customWidth="1"/>
    <col min="3602" max="3602" width="14.75" style="867" customWidth="1"/>
    <col min="3603" max="3840" width="12.75" style="867"/>
    <col min="3841" max="3841" width="3.75" style="867" customWidth="1"/>
    <col min="3842" max="3842" width="14.5" style="867" bestFit="1" customWidth="1"/>
    <col min="3843" max="3844" width="9.625" style="867" bestFit="1" customWidth="1"/>
    <col min="3845" max="3845" width="64.25" style="867" customWidth="1"/>
    <col min="3846" max="3846" width="5.75" style="867" bestFit="1" customWidth="1"/>
    <col min="3847" max="3847" width="13.125" style="867" customWidth="1"/>
    <col min="3848" max="3848" width="13.125" style="867" bestFit="1" customWidth="1"/>
    <col min="3849" max="3849" width="15.625" style="867" customWidth="1"/>
    <col min="3850" max="3850" width="34.25" style="867" customWidth="1"/>
    <col min="3851" max="3851" width="24.5" style="867" customWidth="1"/>
    <col min="3852" max="3852" width="19.125" style="867" bestFit="1" customWidth="1"/>
    <col min="3853" max="3853" width="19.5" style="867" customWidth="1"/>
    <col min="3854" max="3854" width="20.75" style="867" bestFit="1" customWidth="1"/>
    <col min="3855" max="3855" width="18.875" style="867" customWidth="1"/>
    <col min="3856" max="3856" width="20.5" style="867" customWidth="1"/>
    <col min="3857" max="3857" width="22.375" style="867" customWidth="1"/>
    <col min="3858" max="3858" width="14.75" style="867" customWidth="1"/>
    <col min="3859" max="4096" width="12.75" style="867"/>
    <col min="4097" max="4097" width="3.75" style="867" customWidth="1"/>
    <col min="4098" max="4098" width="14.5" style="867" bestFit="1" customWidth="1"/>
    <col min="4099" max="4100" width="9.625" style="867" bestFit="1" customWidth="1"/>
    <col min="4101" max="4101" width="64.25" style="867" customWidth="1"/>
    <col min="4102" max="4102" width="5.75" style="867" bestFit="1" customWidth="1"/>
    <col min="4103" max="4103" width="13.125" style="867" customWidth="1"/>
    <col min="4104" max="4104" width="13.125" style="867" bestFit="1" customWidth="1"/>
    <col min="4105" max="4105" width="15.625" style="867" customWidth="1"/>
    <col min="4106" max="4106" width="34.25" style="867" customWidth="1"/>
    <col min="4107" max="4107" width="24.5" style="867" customWidth="1"/>
    <col min="4108" max="4108" width="19.125" style="867" bestFit="1" customWidth="1"/>
    <col min="4109" max="4109" width="19.5" style="867" customWidth="1"/>
    <col min="4110" max="4110" width="20.75" style="867" bestFit="1" customWidth="1"/>
    <col min="4111" max="4111" width="18.875" style="867" customWidth="1"/>
    <col min="4112" max="4112" width="20.5" style="867" customWidth="1"/>
    <col min="4113" max="4113" width="22.375" style="867" customWidth="1"/>
    <col min="4114" max="4114" width="14.75" style="867" customWidth="1"/>
    <col min="4115" max="4352" width="12.75" style="867"/>
    <col min="4353" max="4353" width="3.75" style="867" customWidth="1"/>
    <col min="4354" max="4354" width="14.5" style="867" bestFit="1" customWidth="1"/>
    <col min="4355" max="4356" width="9.625" style="867" bestFit="1" customWidth="1"/>
    <col min="4357" max="4357" width="64.25" style="867" customWidth="1"/>
    <col min="4358" max="4358" width="5.75" style="867" bestFit="1" customWidth="1"/>
    <col min="4359" max="4359" width="13.125" style="867" customWidth="1"/>
    <col min="4360" max="4360" width="13.125" style="867" bestFit="1" customWidth="1"/>
    <col min="4361" max="4361" width="15.625" style="867" customWidth="1"/>
    <col min="4362" max="4362" width="34.25" style="867" customWidth="1"/>
    <col min="4363" max="4363" width="24.5" style="867" customWidth="1"/>
    <col min="4364" max="4364" width="19.125" style="867" bestFit="1" customWidth="1"/>
    <col min="4365" max="4365" width="19.5" style="867" customWidth="1"/>
    <col min="4366" max="4366" width="20.75" style="867" bestFit="1" customWidth="1"/>
    <col min="4367" max="4367" width="18.875" style="867" customWidth="1"/>
    <col min="4368" max="4368" width="20.5" style="867" customWidth="1"/>
    <col min="4369" max="4369" width="22.375" style="867" customWidth="1"/>
    <col min="4370" max="4370" width="14.75" style="867" customWidth="1"/>
    <col min="4371" max="4608" width="12.75" style="867"/>
    <col min="4609" max="4609" width="3.75" style="867" customWidth="1"/>
    <col min="4610" max="4610" width="14.5" style="867" bestFit="1" customWidth="1"/>
    <col min="4611" max="4612" width="9.625" style="867" bestFit="1" customWidth="1"/>
    <col min="4613" max="4613" width="64.25" style="867" customWidth="1"/>
    <col min="4614" max="4614" width="5.75" style="867" bestFit="1" customWidth="1"/>
    <col min="4615" max="4615" width="13.125" style="867" customWidth="1"/>
    <col min="4616" max="4616" width="13.125" style="867" bestFit="1" customWidth="1"/>
    <col min="4617" max="4617" width="15.625" style="867" customWidth="1"/>
    <col min="4618" max="4618" width="34.25" style="867" customWidth="1"/>
    <col min="4619" max="4619" width="24.5" style="867" customWidth="1"/>
    <col min="4620" max="4620" width="19.125" style="867" bestFit="1" customWidth="1"/>
    <col min="4621" max="4621" width="19.5" style="867" customWidth="1"/>
    <col min="4622" max="4622" width="20.75" style="867" bestFit="1" customWidth="1"/>
    <col min="4623" max="4623" width="18.875" style="867" customWidth="1"/>
    <col min="4624" max="4624" width="20.5" style="867" customWidth="1"/>
    <col min="4625" max="4625" width="22.375" style="867" customWidth="1"/>
    <col min="4626" max="4626" width="14.75" style="867" customWidth="1"/>
    <col min="4627" max="4864" width="12.75" style="867"/>
    <col min="4865" max="4865" width="3.75" style="867" customWidth="1"/>
    <col min="4866" max="4866" width="14.5" style="867" bestFit="1" customWidth="1"/>
    <col min="4867" max="4868" width="9.625" style="867" bestFit="1" customWidth="1"/>
    <col min="4869" max="4869" width="64.25" style="867" customWidth="1"/>
    <col min="4870" max="4870" width="5.75" style="867" bestFit="1" customWidth="1"/>
    <col min="4871" max="4871" width="13.125" style="867" customWidth="1"/>
    <col min="4872" max="4872" width="13.125" style="867" bestFit="1" customWidth="1"/>
    <col min="4873" max="4873" width="15.625" style="867" customWidth="1"/>
    <col min="4874" max="4874" width="34.25" style="867" customWidth="1"/>
    <col min="4875" max="4875" width="24.5" style="867" customWidth="1"/>
    <col min="4876" max="4876" width="19.125" style="867" bestFit="1" customWidth="1"/>
    <col min="4877" max="4877" width="19.5" style="867" customWidth="1"/>
    <col min="4878" max="4878" width="20.75" style="867" bestFit="1" customWidth="1"/>
    <col min="4879" max="4879" width="18.875" style="867" customWidth="1"/>
    <col min="4880" max="4880" width="20.5" style="867" customWidth="1"/>
    <col min="4881" max="4881" width="22.375" style="867" customWidth="1"/>
    <col min="4882" max="4882" width="14.75" style="867" customWidth="1"/>
    <col min="4883" max="5120" width="12.75" style="867"/>
    <col min="5121" max="5121" width="3.75" style="867" customWidth="1"/>
    <col min="5122" max="5122" width="14.5" style="867" bestFit="1" customWidth="1"/>
    <col min="5123" max="5124" width="9.625" style="867" bestFit="1" customWidth="1"/>
    <col min="5125" max="5125" width="64.25" style="867" customWidth="1"/>
    <col min="5126" max="5126" width="5.75" style="867" bestFit="1" customWidth="1"/>
    <col min="5127" max="5127" width="13.125" style="867" customWidth="1"/>
    <col min="5128" max="5128" width="13.125" style="867" bestFit="1" customWidth="1"/>
    <col min="5129" max="5129" width="15.625" style="867" customWidth="1"/>
    <col min="5130" max="5130" width="34.25" style="867" customWidth="1"/>
    <col min="5131" max="5131" width="24.5" style="867" customWidth="1"/>
    <col min="5132" max="5132" width="19.125" style="867" bestFit="1" customWidth="1"/>
    <col min="5133" max="5133" width="19.5" style="867" customWidth="1"/>
    <col min="5134" max="5134" width="20.75" style="867" bestFit="1" customWidth="1"/>
    <col min="5135" max="5135" width="18.875" style="867" customWidth="1"/>
    <col min="5136" max="5136" width="20.5" style="867" customWidth="1"/>
    <col min="5137" max="5137" width="22.375" style="867" customWidth="1"/>
    <col min="5138" max="5138" width="14.75" style="867" customWidth="1"/>
    <col min="5139" max="5376" width="12.75" style="867"/>
    <col min="5377" max="5377" width="3.75" style="867" customWidth="1"/>
    <col min="5378" max="5378" width="14.5" style="867" bestFit="1" customWidth="1"/>
    <col min="5379" max="5380" width="9.625" style="867" bestFit="1" customWidth="1"/>
    <col min="5381" max="5381" width="64.25" style="867" customWidth="1"/>
    <col min="5382" max="5382" width="5.75" style="867" bestFit="1" customWidth="1"/>
    <col min="5383" max="5383" width="13.125" style="867" customWidth="1"/>
    <col min="5384" max="5384" width="13.125" style="867" bestFit="1" customWidth="1"/>
    <col min="5385" max="5385" width="15.625" style="867" customWidth="1"/>
    <col min="5386" max="5386" width="34.25" style="867" customWidth="1"/>
    <col min="5387" max="5387" width="24.5" style="867" customWidth="1"/>
    <col min="5388" max="5388" width="19.125" style="867" bestFit="1" customWidth="1"/>
    <col min="5389" max="5389" width="19.5" style="867" customWidth="1"/>
    <col min="5390" max="5390" width="20.75" style="867" bestFit="1" customWidth="1"/>
    <col min="5391" max="5391" width="18.875" style="867" customWidth="1"/>
    <col min="5392" max="5392" width="20.5" style="867" customWidth="1"/>
    <col min="5393" max="5393" width="22.375" style="867" customWidth="1"/>
    <col min="5394" max="5394" width="14.75" style="867" customWidth="1"/>
    <col min="5395" max="5632" width="12.75" style="867"/>
    <col min="5633" max="5633" width="3.75" style="867" customWidth="1"/>
    <col min="5634" max="5634" width="14.5" style="867" bestFit="1" customWidth="1"/>
    <col min="5635" max="5636" width="9.625" style="867" bestFit="1" customWidth="1"/>
    <col min="5637" max="5637" width="64.25" style="867" customWidth="1"/>
    <col min="5638" max="5638" width="5.75" style="867" bestFit="1" customWidth="1"/>
    <col min="5639" max="5639" width="13.125" style="867" customWidth="1"/>
    <col min="5640" max="5640" width="13.125" style="867" bestFit="1" customWidth="1"/>
    <col min="5641" max="5641" width="15.625" style="867" customWidth="1"/>
    <col min="5642" max="5642" width="34.25" style="867" customWidth="1"/>
    <col min="5643" max="5643" width="24.5" style="867" customWidth="1"/>
    <col min="5644" max="5644" width="19.125" style="867" bestFit="1" customWidth="1"/>
    <col min="5645" max="5645" width="19.5" style="867" customWidth="1"/>
    <col min="5646" max="5646" width="20.75" style="867" bestFit="1" customWidth="1"/>
    <col min="5647" max="5647" width="18.875" style="867" customWidth="1"/>
    <col min="5648" max="5648" width="20.5" style="867" customWidth="1"/>
    <col min="5649" max="5649" width="22.375" style="867" customWidth="1"/>
    <col min="5650" max="5650" width="14.75" style="867" customWidth="1"/>
    <col min="5651" max="5888" width="12.75" style="867"/>
    <col min="5889" max="5889" width="3.75" style="867" customWidth="1"/>
    <col min="5890" max="5890" width="14.5" style="867" bestFit="1" customWidth="1"/>
    <col min="5891" max="5892" width="9.625" style="867" bestFit="1" customWidth="1"/>
    <col min="5893" max="5893" width="64.25" style="867" customWidth="1"/>
    <col min="5894" max="5894" width="5.75" style="867" bestFit="1" customWidth="1"/>
    <col min="5895" max="5895" width="13.125" style="867" customWidth="1"/>
    <col min="5896" max="5896" width="13.125" style="867" bestFit="1" customWidth="1"/>
    <col min="5897" max="5897" width="15.625" style="867" customWidth="1"/>
    <col min="5898" max="5898" width="34.25" style="867" customWidth="1"/>
    <col min="5899" max="5899" width="24.5" style="867" customWidth="1"/>
    <col min="5900" max="5900" width="19.125" style="867" bestFit="1" customWidth="1"/>
    <col min="5901" max="5901" width="19.5" style="867" customWidth="1"/>
    <col min="5902" max="5902" width="20.75" style="867" bestFit="1" customWidth="1"/>
    <col min="5903" max="5903" width="18.875" style="867" customWidth="1"/>
    <col min="5904" max="5904" width="20.5" style="867" customWidth="1"/>
    <col min="5905" max="5905" width="22.375" style="867" customWidth="1"/>
    <col min="5906" max="5906" width="14.75" style="867" customWidth="1"/>
    <col min="5907" max="6144" width="12.75" style="867"/>
    <col min="6145" max="6145" width="3.75" style="867" customWidth="1"/>
    <col min="6146" max="6146" width="14.5" style="867" bestFit="1" customWidth="1"/>
    <col min="6147" max="6148" width="9.625" style="867" bestFit="1" customWidth="1"/>
    <col min="6149" max="6149" width="64.25" style="867" customWidth="1"/>
    <col min="6150" max="6150" width="5.75" style="867" bestFit="1" customWidth="1"/>
    <col min="6151" max="6151" width="13.125" style="867" customWidth="1"/>
    <col min="6152" max="6152" width="13.125" style="867" bestFit="1" customWidth="1"/>
    <col min="6153" max="6153" width="15.625" style="867" customWidth="1"/>
    <col min="6154" max="6154" width="34.25" style="867" customWidth="1"/>
    <col min="6155" max="6155" width="24.5" style="867" customWidth="1"/>
    <col min="6156" max="6156" width="19.125" style="867" bestFit="1" customWidth="1"/>
    <col min="6157" max="6157" width="19.5" style="867" customWidth="1"/>
    <col min="6158" max="6158" width="20.75" style="867" bestFit="1" customWidth="1"/>
    <col min="6159" max="6159" width="18.875" style="867" customWidth="1"/>
    <col min="6160" max="6160" width="20.5" style="867" customWidth="1"/>
    <col min="6161" max="6161" width="22.375" style="867" customWidth="1"/>
    <col min="6162" max="6162" width="14.75" style="867" customWidth="1"/>
    <col min="6163" max="6400" width="12.75" style="867"/>
    <col min="6401" max="6401" width="3.75" style="867" customWidth="1"/>
    <col min="6402" max="6402" width="14.5" style="867" bestFit="1" customWidth="1"/>
    <col min="6403" max="6404" width="9.625" style="867" bestFit="1" customWidth="1"/>
    <col min="6405" max="6405" width="64.25" style="867" customWidth="1"/>
    <col min="6406" max="6406" width="5.75" style="867" bestFit="1" customWidth="1"/>
    <col min="6407" max="6407" width="13.125" style="867" customWidth="1"/>
    <col min="6408" max="6408" width="13.125" style="867" bestFit="1" customWidth="1"/>
    <col min="6409" max="6409" width="15.625" style="867" customWidth="1"/>
    <col min="6410" max="6410" width="34.25" style="867" customWidth="1"/>
    <col min="6411" max="6411" width="24.5" style="867" customWidth="1"/>
    <col min="6412" max="6412" width="19.125" style="867" bestFit="1" customWidth="1"/>
    <col min="6413" max="6413" width="19.5" style="867" customWidth="1"/>
    <col min="6414" max="6414" width="20.75" style="867" bestFit="1" customWidth="1"/>
    <col min="6415" max="6415" width="18.875" style="867" customWidth="1"/>
    <col min="6416" max="6416" width="20.5" style="867" customWidth="1"/>
    <col min="6417" max="6417" width="22.375" style="867" customWidth="1"/>
    <col min="6418" max="6418" width="14.75" style="867" customWidth="1"/>
    <col min="6419" max="6656" width="12.75" style="867"/>
    <col min="6657" max="6657" width="3.75" style="867" customWidth="1"/>
    <col min="6658" max="6658" width="14.5" style="867" bestFit="1" customWidth="1"/>
    <col min="6659" max="6660" width="9.625" style="867" bestFit="1" customWidth="1"/>
    <col min="6661" max="6661" width="64.25" style="867" customWidth="1"/>
    <col min="6662" max="6662" width="5.75" style="867" bestFit="1" customWidth="1"/>
    <col min="6663" max="6663" width="13.125" style="867" customWidth="1"/>
    <col min="6664" max="6664" width="13.125" style="867" bestFit="1" customWidth="1"/>
    <col min="6665" max="6665" width="15.625" style="867" customWidth="1"/>
    <col min="6666" max="6666" width="34.25" style="867" customWidth="1"/>
    <col min="6667" max="6667" width="24.5" style="867" customWidth="1"/>
    <col min="6668" max="6668" width="19.125" style="867" bestFit="1" customWidth="1"/>
    <col min="6669" max="6669" width="19.5" style="867" customWidth="1"/>
    <col min="6670" max="6670" width="20.75" style="867" bestFit="1" customWidth="1"/>
    <col min="6671" max="6671" width="18.875" style="867" customWidth="1"/>
    <col min="6672" max="6672" width="20.5" style="867" customWidth="1"/>
    <col min="6673" max="6673" width="22.375" style="867" customWidth="1"/>
    <col min="6674" max="6674" width="14.75" style="867" customWidth="1"/>
    <col min="6675" max="6912" width="12.75" style="867"/>
    <col min="6913" max="6913" width="3.75" style="867" customWidth="1"/>
    <col min="6914" max="6914" width="14.5" style="867" bestFit="1" customWidth="1"/>
    <col min="6915" max="6916" width="9.625" style="867" bestFit="1" customWidth="1"/>
    <col min="6917" max="6917" width="64.25" style="867" customWidth="1"/>
    <col min="6918" max="6918" width="5.75" style="867" bestFit="1" customWidth="1"/>
    <col min="6919" max="6919" width="13.125" style="867" customWidth="1"/>
    <col min="6920" max="6920" width="13.125" style="867" bestFit="1" customWidth="1"/>
    <col min="6921" max="6921" width="15.625" style="867" customWidth="1"/>
    <col min="6922" max="6922" width="34.25" style="867" customWidth="1"/>
    <col min="6923" max="6923" width="24.5" style="867" customWidth="1"/>
    <col min="6924" max="6924" width="19.125" style="867" bestFit="1" customWidth="1"/>
    <col min="6925" max="6925" width="19.5" style="867" customWidth="1"/>
    <col min="6926" max="6926" width="20.75" style="867" bestFit="1" customWidth="1"/>
    <col min="6927" max="6927" width="18.875" style="867" customWidth="1"/>
    <col min="6928" max="6928" width="20.5" style="867" customWidth="1"/>
    <col min="6929" max="6929" width="22.375" style="867" customWidth="1"/>
    <col min="6930" max="6930" width="14.75" style="867" customWidth="1"/>
    <col min="6931" max="7168" width="12.75" style="867"/>
    <col min="7169" max="7169" width="3.75" style="867" customWidth="1"/>
    <col min="7170" max="7170" width="14.5" style="867" bestFit="1" customWidth="1"/>
    <col min="7171" max="7172" width="9.625" style="867" bestFit="1" customWidth="1"/>
    <col min="7173" max="7173" width="64.25" style="867" customWidth="1"/>
    <col min="7174" max="7174" width="5.75" style="867" bestFit="1" customWidth="1"/>
    <col min="7175" max="7175" width="13.125" style="867" customWidth="1"/>
    <col min="7176" max="7176" width="13.125" style="867" bestFit="1" customWidth="1"/>
    <col min="7177" max="7177" width="15.625" style="867" customWidth="1"/>
    <col min="7178" max="7178" width="34.25" style="867" customWidth="1"/>
    <col min="7179" max="7179" width="24.5" style="867" customWidth="1"/>
    <col min="7180" max="7180" width="19.125" style="867" bestFit="1" customWidth="1"/>
    <col min="7181" max="7181" width="19.5" style="867" customWidth="1"/>
    <col min="7182" max="7182" width="20.75" style="867" bestFit="1" customWidth="1"/>
    <col min="7183" max="7183" width="18.875" style="867" customWidth="1"/>
    <col min="7184" max="7184" width="20.5" style="867" customWidth="1"/>
    <col min="7185" max="7185" width="22.375" style="867" customWidth="1"/>
    <col min="7186" max="7186" width="14.75" style="867" customWidth="1"/>
    <col min="7187" max="7424" width="12.75" style="867"/>
    <col min="7425" max="7425" width="3.75" style="867" customWidth="1"/>
    <col min="7426" max="7426" width="14.5" style="867" bestFit="1" customWidth="1"/>
    <col min="7427" max="7428" width="9.625" style="867" bestFit="1" customWidth="1"/>
    <col min="7429" max="7429" width="64.25" style="867" customWidth="1"/>
    <col min="7430" max="7430" width="5.75" style="867" bestFit="1" customWidth="1"/>
    <col min="7431" max="7431" width="13.125" style="867" customWidth="1"/>
    <col min="7432" max="7432" width="13.125" style="867" bestFit="1" customWidth="1"/>
    <col min="7433" max="7433" width="15.625" style="867" customWidth="1"/>
    <col min="7434" max="7434" width="34.25" style="867" customWidth="1"/>
    <col min="7435" max="7435" width="24.5" style="867" customWidth="1"/>
    <col min="7436" max="7436" width="19.125" style="867" bestFit="1" customWidth="1"/>
    <col min="7437" max="7437" width="19.5" style="867" customWidth="1"/>
    <col min="7438" max="7438" width="20.75" style="867" bestFit="1" customWidth="1"/>
    <col min="7439" max="7439" width="18.875" style="867" customWidth="1"/>
    <col min="7440" max="7440" width="20.5" style="867" customWidth="1"/>
    <col min="7441" max="7441" width="22.375" style="867" customWidth="1"/>
    <col min="7442" max="7442" width="14.75" style="867" customWidth="1"/>
    <col min="7443" max="7680" width="12.75" style="867"/>
    <col min="7681" max="7681" width="3.75" style="867" customWidth="1"/>
    <col min="7682" max="7682" width="14.5" style="867" bestFit="1" customWidth="1"/>
    <col min="7683" max="7684" width="9.625" style="867" bestFit="1" customWidth="1"/>
    <col min="7685" max="7685" width="64.25" style="867" customWidth="1"/>
    <col min="7686" max="7686" width="5.75" style="867" bestFit="1" customWidth="1"/>
    <col min="7687" max="7687" width="13.125" style="867" customWidth="1"/>
    <col min="7688" max="7688" width="13.125" style="867" bestFit="1" customWidth="1"/>
    <col min="7689" max="7689" width="15.625" style="867" customWidth="1"/>
    <col min="7690" max="7690" width="34.25" style="867" customWidth="1"/>
    <col min="7691" max="7691" width="24.5" style="867" customWidth="1"/>
    <col min="7692" max="7692" width="19.125" style="867" bestFit="1" customWidth="1"/>
    <col min="7693" max="7693" width="19.5" style="867" customWidth="1"/>
    <col min="7694" max="7694" width="20.75" style="867" bestFit="1" customWidth="1"/>
    <col min="7695" max="7695" width="18.875" style="867" customWidth="1"/>
    <col min="7696" max="7696" width="20.5" style="867" customWidth="1"/>
    <col min="7697" max="7697" width="22.375" style="867" customWidth="1"/>
    <col min="7698" max="7698" width="14.75" style="867" customWidth="1"/>
    <col min="7699" max="7936" width="12.75" style="867"/>
    <col min="7937" max="7937" width="3.75" style="867" customWidth="1"/>
    <col min="7938" max="7938" width="14.5" style="867" bestFit="1" customWidth="1"/>
    <col min="7939" max="7940" width="9.625" style="867" bestFit="1" customWidth="1"/>
    <col min="7941" max="7941" width="64.25" style="867" customWidth="1"/>
    <col min="7942" max="7942" width="5.75" style="867" bestFit="1" customWidth="1"/>
    <col min="7943" max="7943" width="13.125" style="867" customWidth="1"/>
    <col min="7944" max="7944" width="13.125" style="867" bestFit="1" customWidth="1"/>
    <col min="7945" max="7945" width="15.625" style="867" customWidth="1"/>
    <col min="7946" max="7946" width="34.25" style="867" customWidth="1"/>
    <col min="7947" max="7947" width="24.5" style="867" customWidth="1"/>
    <col min="7948" max="7948" width="19.125" style="867" bestFit="1" customWidth="1"/>
    <col min="7949" max="7949" width="19.5" style="867" customWidth="1"/>
    <col min="7950" max="7950" width="20.75" style="867" bestFit="1" customWidth="1"/>
    <col min="7951" max="7951" width="18.875" style="867" customWidth="1"/>
    <col min="7952" max="7952" width="20.5" style="867" customWidth="1"/>
    <col min="7953" max="7953" width="22.375" style="867" customWidth="1"/>
    <col min="7954" max="7954" width="14.75" style="867" customWidth="1"/>
    <col min="7955" max="8192" width="12.75" style="867"/>
    <col min="8193" max="8193" width="3.75" style="867" customWidth="1"/>
    <col min="8194" max="8194" width="14.5" style="867" bestFit="1" customWidth="1"/>
    <col min="8195" max="8196" width="9.625" style="867" bestFit="1" customWidth="1"/>
    <col min="8197" max="8197" width="64.25" style="867" customWidth="1"/>
    <col min="8198" max="8198" width="5.75" style="867" bestFit="1" customWidth="1"/>
    <col min="8199" max="8199" width="13.125" style="867" customWidth="1"/>
    <col min="8200" max="8200" width="13.125" style="867" bestFit="1" customWidth="1"/>
    <col min="8201" max="8201" width="15.625" style="867" customWidth="1"/>
    <col min="8202" max="8202" width="34.25" style="867" customWidth="1"/>
    <col min="8203" max="8203" width="24.5" style="867" customWidth="1"/>
    <col min="8204" max="8204" width="19.125" style="867" bestFit="1" customWidth="1"/>
    <col min="8205" max="8205" width="19.5" style="867" customWidth="1"/>
    <col min="8206" max="8206" width="20.75" style="867" bestFit="1" customWidth="1"/>
    <col min="8207" max="8207" width="18.875" style="867" customWidth="1"/>
    <col min="8208" max="8208" width="20.5" style="867" customWidth="1"/>
    <col min="8209" max="8209" width="22.375" style="867" customWidth="1"/>
    <col min="8210" max="8210" width="14.75" style="867" customWidth="1"/>
    <col min="8211" max="8448" width="12.75" style="867"/>
    <col min="8449" max="8449" width="3.75" style="867" customWidth="1"/>
    <col min="8450" max="8450" width="14.5" style="867" bestFit="1" customWidth="1"/>
    <col min="8451" max="8452" width="9.625" style="867" bestFit="1" customWidth="1"/>
    <col min="8453" max="8453" width="64.25" style="867" customWidth="1"/>
    <col min="8454" max="8454" width="5.75" style="867" bestFit="1" customWidth="1"/>
    <col min="8455" max="8455" width="13.125" style="867" customWidth="1"/>
    <col min="8456" max="8456" width="13.125" style="867" bestFit="1" customWidth="1"/>
    <col min="8457" max="8457" width="15.625" style="867" customWidth="1"/>
    <col min="8458" max="8458" width="34.25" style="867" customWidth="1"/>
    <col min="8459" max="8459" width="24.5" style="867" customWidth="1"/>
    <col min="8460" max="8460" width="19.125" style="867" bestFit="1" customWidth="1"/>
    <col min="8461" max="8461" width="19.5" style="867" customWidth="1"/>
    <col min="8462" max="8462" width="20.75" style="867" bestFit="1" customWidth="1"/>
    <col min="8463" max="8463" width="18.875" style="867" customWidth="1"/>
    <col min="8464" max="8464" width="20.5" style="867" customWidth="1"/>
    <col min="8465" max="8465" width="22.375" style="867" customWidth="1"/>
    <col min="8466" max="8466" width="14.75" style="867" customWidth="1"/>
    <col min="8467" max="8704" width="12.75" style="867"/>
    <col min="8705" max="8705" width="3.75" style="867" customWidth="1"/>
    <col min="8706" max="8706" width="14.5" style="867" bestFit="1" customWidth="1"/>
    <col min="8707" max="8708" width="9.625" style="867" bestFit="1" customWidth="1"/>
    <col min="8709" max="8709" width="64.25" style="867" customWidth="1"/>
    <col min="8710" max="8710" width="5.75" style="867" bestFit="1" customWidth="1"/>
    <col min="8711" max="8711" width="13.125" style="867" customWidth="1"/>
    <col min="8712" max="8712" width="13.125" style="867" bestFit="1" customWidth="1"/>
    <col min="8713" max="8713" width="15.625" style="867" customWidth="1"/>
    <col min="8714" max="8714" width="34.25" style="867" customWidth="1"/>
    <col min="8715" max="8715" width="24.5" style="867" customWidth="1"/>
    <col min="8716" max="8716" width="19.125" style="867" bestFit="1" customWidth="1"/>
    <col min="8717" max="8717" width="19.5" style="867" customWidth="1"/>
    <col min="8718" max="8718" width="20.75" style="867" bestFit="1" customWidth="1"/>
    <col min="8719" max="8719" width="18.875" style="867" customWidth="1"/>
    <col min="8720" max="8720" width="20.5" style="867" customWidth="1"/>
    <col min="8721" max="8721" width="22.375" style="867" customWidth="1"/>
    <col min="8722" max="8722" width="14.75" style="867" customWidth="1"/>
    <col min="8723" max="8960" width="12.75" style="867"/>
    <col min="8961" max="8961" width="3.75" style="867" customWidth="1"/>
    <col min="8962" max="8962" width="14.5" style="867" bestFit="1" customWidth="1"/>
    <col min="8963" max="8964" width="9.625" style="867" bestFit="1" customWidth="1"/>
    <col min="8965" max="8965" width="64.25" style="867" customWidth="1"/>
    <col min="8966" max="8966" width="5.75" style="867" bestFit="1" customWidth="1"/>
    <col min="8967" max="8967" width="13.125" style="867" customWidth="1"/>
    <col min="8968" max="8968" width="13.125" style="867" bestFit="1" customWidth="1"/>
    <col min="8969" max="8969" width="15.625" style="867" customWidth="1"/>
    <col min="8970" max="8970" width="34.25" style="867" customWidth="1"/>
    <col min="8971" max="8971" width="24.5" style="867" customWidth="1"/>
    <col min="8972" max="8972" width="19.125" style="867" bestFit="1" customWidth="1"/>
    <col min="8973" max="8973" width="19.5" style="867" customWidth="1"/>
    <col min="8974" max="8974" width="20.75" style="867" bestFit="1" customWidth="1"/>
    <col min="8975" max="8975" width="18.875" style="867" customWidth="1"/>
    <col min="8976" max="8976" width="20.5" style="867" customWidth="1"/>
    <col min="8977" max="8977" width="22.375" style="867" customWidth="1"/>
    <col min="8978" max="8978" width="14.75" style="867" customWidth="1"/>
    <col min="8979" max="9216" width="12.75" style="867"/>
    <col min="9217" max="9217" width="3.75" style="867" customWidth="1"/>
    <col min="9218" max="9218" width="14.5" style="867" bestFit="1" customWidth="1"/>
    <col min="9219" max="9220" width="9.625" style="867" bestFit="1" customWidth="1"/>
    <col min="9221" max="9221" width="64.25" style="867" customWidth="1"/>
    <col min="9222" max="9222" width="5.75" style="867" bestFit="1" customWidth="1"/>
    <col min="9223" max="9223" width="13.125" style="867" customWidth="1"/>
    <col min="9224" max="9224" width="13.125" style="867" bestFit="1" customWidth="1"/>
    <col min="9225" max="9225" width="15.625" style="867" customWidth="1"/>
    <col min="9226" max="9226" width="34.25" style="867" customWidth="1"/>
    <col min="9227" max="9227" width="24.5" style="867" customWidth="1"/>
    <col min="9228" max="9228" width="19.125" style="867" bestFit="1" customWidth="1"/>
    <col min="9229" max="9229" width="19.5" style="867" customWidth="1"/>
    <col min="9230" max="9230" width="20.75" style="867" bestFit="1" customWidth="1"/>
    <col min="9231" max="9231" width="18.875" style="867" customWidth="1"/>
    <col min="9232" max="9232" width="20.5" style="867" customWidth="1"/>
    <col min="9233" max="9233" width="22.375" style="867" customWidth="1"/>
    <col min="9234" max="9234" width="14.75" style="867" customWidth="1"/>
    <col min="9235" max="9472" width="12.75" style="867"/>
    <col min="9473" max="9473" width="3.75" style="867" customWidth="1"/>
    <col min="9474" max="9474" width="14.5" style="867" bestFit="1" customWidth="1"/>
    <col min="9475" max="9476" width="9.625" style="867" bestFit="1" customWidth="1"/>
    <col min="9477" max="9477" width="64.25" style="867" customWidth="1"/>
    <col min="9478" max="9478" width="5.75" style="867" bestFit="1" customWidth="1"/>
    <col min="9479" max="9479" width="13.125" style="867" customWidth="1"/>
    <col min="9480" max="9480" width="13.125" style="867" bestFit="1" customWidth="1"/>
    <col min="9481" max="9481" width="15.625" style="867" customWidth="1"/>
    <col min="9482" max="9482" width="34.25" style="867" customWidth="1"/>
    <col min="9483" max="9483" width="24.5" style="867" customWidth="1"/>
    <col min="9484" max="9484" width="19.125" style="867" bestFit="1" customWidth="1"/>
    <col min="9485" max="9485" width="19.5" style="867" customWidth="1"/>
    <col min="9486" max="9486" width="20.75" style="867" bestFit="1" customWidth="1"/>
    <col min="9487" max="9487" width="18.875" style="867" customWidth="1"/>
    <col min="9488" max="9488" width="20.5" style="867" customWidth="1"/>
    <col min="9489" max="9489" width="22.375" style="867" customWidth="1"/>
    <col min="9490" max="9490" width="14.75" style="867" customWidth="1"/>
    <col min="9491" max="9728" width="12.75" style="867"/>
    <col min="9729" max="9729" width="3.75" style="867" customWidth="1"/>
    <col min="9730" max="9730" width="14.5" style="867" bestFit="1" customWidth="1"/>
    <col min="9731" max="9732" width="9.625" style="867" bestFit="1" customWidth="1"/>
    <col min="9733" max="9733" width="64.25" style="867" customWidth="1"/>
    <col min="9734" max="9734" width="5.75" style="867" bestFit="1" customWidth="1"/>
    <col min="9735" max="9735" width="13.125" style="867" customWidth="1"/>
    <col min="9736" max="9736" width="13.125" style="867" bestFit="1" customWidth="1"/>
    <col min="9737" max="9737" width="15.625" style="867" customWidth="1"/>
    <col min="9738" max="9738" width="34.25" style="867" customWidth="1"/>
    <col min="9739" max="9739" width="24.5" style="867" customWidth="1"/>
    <col min="9740" max="9740" width="19.125" style="867" bestFit="1" customWidth="1"/>
    <col min="9741" max="9741" width="19.5" style="867" customWidth="1"/>
    <col min="9742" max="9742" width="20.75" style="867" bestFit="1" customWidth="1"/>
    <col min="9743" max="9743" width="18.875" style="867" customWidth="1"/>
    <col min="9744" max="9744" width="20.5" style="867" customWidth="1"/>
    <col min="9745" max="9745" width="22.375" style="867" customWidth="1"/>
    <col min="9746" max="9746" width="14.75" style="867" customWidth="1"/>
    <col min="9747" max="9984" width="12.75" style="867"/>
    <col min="9985" max="9985" width="3.75" style="867" customWidth="1"/>
    <col min="9986" max="9986" width="14.5" style="867" bestFit="1" customWidth="1"/>
    <col min="9987" max="9988" width="9.625" style="867" bestFit="1" customWidth="1"/>
    <col min="9989" max="9989" width="64.25" style="867" customWidth="1"/>
    <col min="9990" max="9990" width="5.75" style="867" bestFit="1" customWidth="1"/>
    <col min="9991" max="9991" width="13.125" style="867" customWidth="1"/>
    <col min="9992" max="9992" width="13.125" style="867" bestFit="1" customWidth="1"/>
    <col min="9993" max="9993" width="15.625" style="867" customWidth="1"/>
    <col min="9994" max="9994" width="34.25" style="867" customWidth="1"/>
    <col min="9995" max="9995" width="24.5" style="867" customWidth="1"/>
    <col min="9996" max="9996" width="19.125" style="867" bestFit="1" customWidth="1"/>
    <col min="9997" max="9997" width="19.5" style="867" customWidth="1"/>
    <col min="9998" max="9998" width="20.75" style="867" bestFit="1" customWidth="1"/>
    <col min="9999" max="9999" width="18.875" style="867" customWidth="1"/>
    <col min="10000" max="10000" width="20.5" style="867" customWidth="1"/>
    <col min="10001" max="10001" width="22.375" style="867" customWidth="1"/>
    <col min="10002" max="10002" width="14.75" style="867" customWidth="1"/>
    <col min="10003" max="10240" width="12.75" style="867"/>
    <col min="10241" max="10241" width="3.75" style="867" customWidth="1"/>
    <col min="10242" max="10242" width="14.5" style="867" bestFit="1" customWidth="1"/>
    <col min="10243" max="10244" width="9.625" style="867" bestFit="1" customWidth="1"/>
    <col min="10245" max="10245" width="64.25" style="867" customWidth="1"/>
    <col min="10246" max="10246" width="5.75" style="867" bestFit="1" customWidth="1"/>
    <col min="10247" max="10247" width="13.125" style="867" customWidth="1"/>
    <col min="10248" max="10248" width="13.125" style="867" bestFit="1" customWidth="1"/>
    <col min="10249" max="10249" width="15.625" style="867" customWidth="1"/>
    <col min="10250" max="10250" width="34.25" style="867" customWidth="1"/>
    <col min="10251" max="10251" width="24.5" style="867" customWidth="1"/>
    <col min="10252" max="10252" width="19.125" style="867" bestFit="1" customWidth="1"/>
    <col min="10253" max="10253" width="19.5" style="867" customWidth="1"/>
    <col min="10254" max="10254" width="20.75" style="867" bestFit="1" customWidth="1"/>
    <col min="10255" max="10255" width="18.875" style="867" customWidth="1"/>
    <col min="10256" max="10256" width="20.5" style="867" customWidth="1"/>
    <col min="10257" max="10257" width="22.375" style="867" customWidth="1"/>
    <col min="10258" max="10258" width="14.75" style="867" customWidth="1"/>
    <col min="10259" max="10496" width="12.75" style="867"/>
    <col min="10497" max="10497" width="3.75" style="867" customWidth="1"/>
    <col min="10498" max="10498" width="14.5" style="867" bestFit="1" customWidth="1"/>
    <col min="10499" max="10500" width="9.625" style="867" bestFit="1" customWidth="1"/>
    <col min="10501" max="10501" width="64.25" style="867" customWidth="1"/>
    <col min="10502" max="10502" width="5.75" style="867" bestFit="1" customWidth="1"/>
    <col min="10503" max="10503" width="13.125" style="867" customWidth="1"/>
    <col min="10504" max="10504" width="13.125" style="867" bestFit="1" customWidth="1"/>
    <col min="10505" max="10505" width="15.625" style="867" customWidth="1"/>
    <col min="10506" max="10506" width="34.25" style="867" customWidth="1"/>
    <col min="10507" max="10507" width="24.5" style="867" customWidth="1"/>
    <col min="10508" max="10508" width="19.125" style="867" bestFit="1" customWidth="1"/>
    <col min="10509" max="10509" width="19.5" style="867" customWidth="1"/>
    <col min="10510" max="10510" width="20.75" style="867" bestFit="1" customWidth="1"/>
    <col min="10511" max="10511" width="18.875" style="867" customWidth="1"/>
    <col min="10512" max="10512" width="20.5" style="867" customWidth="1"/>
    <col min="10513" max="10513" width="22.375" style="867" customWidth="1"/>
    <col min="10514" max="10514" width="14.75" style="867" customWidth="1"/>
    <col min="10515" max="10752" width="12.75" style="867"/>
    <col min="10753" max="10753" width="3.75" style="867" customWidth="1"/>
    <col min="10754" max="10754" width="14.5" style="867" bestFit="1" customWidth="1"/>
    <col min="10755" max="10756" width="9.625" style="867" bestFit="1" customWidth="1"/>
    <col min="10757" max="10757" width="64.25" style="867" customWidth="1"/>
    <col min="10758" max="10758" width="5.75" style="867" bestFit="1" customWidth="1"/>
    <col min="10759" max="10759" width="13.125" style="867" customWidth="1"/>
    <col min="10760" max="10760" width="13.125" style="867" bestFit="1" customWidth="1"/>
    <col min="10761" max="10761" width="15.625" style="867" customWidth="1"/>
    <col min="10762" max="10762" width="34.25" style="867" customWidth="1"/>
    <col min="10763" max="10763" width="24.5" style="867" customWidth="1"/>
    <col min="10764" max="10764" width="19.125" style="867" bestFit="1" customWidth="1"/>
    <col min="10765" max="10765" width="19.5" style="867" customWidth="1"/>
    <col min="10766" max="10766" width="20.75" style="867" bestFit="1" customWidth="1"/>
    <col min="10767" max="10767" width="18.875" style="867" customWidth="1"/>
    <col min="10768" max="10768" width="20.5" style="867" customWidth="1"/>
    <col min="10769" max="10769" width="22.375" style="867" customWidth="1"/>
    <col min="10770" max="10770" width="14.75" style="867" customWidth="1"/>
    <col min="10771" max="11008" width="12.75" style="867"/>
    <col min="11009" max="11009" width="3.75" style="867" customWidth="1"/>
    <col min="11010" max="11010" width="14.5" style="867" bestFit="1" customWidth="1"/>
    <col min="11011" max="11012" width="9.625" style="867" bestFit="1" customWidth="1"/>
    <col min="11013" max="11013" width="64.25" style="867" customWidth="1"/>
    <col min="11014" max="11014" width="5.75" style="867" bestFit="1" customWidth="1"/>
    <col min="11015" max="11015" width="13.125" style="867" customWidth="1"/>
    <col min="11016" max="11016" width="13.125" style="867" bestFit="1" customWidth="1"/>
    <col min="11017" max="11017" width="15.625" style="867" customWidth="1"/>
    <col min="11018" max="11018" width="34.25" style="867" customWidth="1"/>
    <col min="11019" max="11019" width="24.5" style="867" customWidth="1"/>
    <col min="11020" max="11020" width="19.125" style="867" bestFit="1" customWidth="1"/>
    <col min="11021" max="11021" width="19.5" style="867" customWidth="1"/>
    <col min="11022" max="11022" width="20.75" style="867" bestFit="1" customWidth="1"/>
    <col min="11023" max="11023" width="18.875" style="867" customWidth="1"/>
    <col min="11024" max="11024" width="20.5" style="867" customWidth="1"/>
    <col min="11025" max="11025" width="22.375" style="867" customWidth="1"/>
    <col min="11026" max="11026" width="14.75" style="867" customWidth="1"/>
    <col min="11027" max="11264" width="12.75" style="867"/>
    <col min="11265" max="11265" width="3.75" style="867" customWidth="1"/>
    <col min="11266" max="11266" width="14.5" style="867" bestFit="1" customWidth="1"/>
    <col min="11267" max="11268" width="9.625" style="867" bestFit="1" customWidth="1"/>
    <col min="11269" max="11269" width="64.25" style="867" customWidth="1"/>
    <col min="11270" max="11270" width="5.75" style="867" bestFit="1" customWidth="1"/>
    <col min="11271" max="11271" width="13.125" style="867" customWidth="1"/>
    <col min="11272" max="11272" width="13.125" style="867" bestFit="1" customWidth="1"/>
    <col min="11273" max="11273" width="15.625" style="867" customWidth="1"/>
    <col min="11274" max="11274" width="34.25" style="867" customWidth="1"/>
    <col min="11275" max="11275" width="24.5" style="867" customWidth="1"/>
    <col min="11276" max="11276" width="19.125" style="867" bestFit="1" customWidth="1"/>
    <col min="11277" max="11277" width="19.5" style="867" customWidth="1"/>
    <col min="11278" max="11278" width="20.75" style="867" bestFit="1" customWidth="1"/>
    <col min="11279" max="11279" width="18.875" style="867" customWidth="1"/>
    <col min="11280" max="11280" width="20.5" style="867" customWidth="1"/>
    <col min="11281" max="11281" width="22.375" style="867" customWidth="1"/>
    <col min="11282" max="11282" width="14.75" style="867" customWidth="1"/>
    <col min="11283" max="11520" width="12.75" style="867"/>
    <col min="11521" max="11521" width="3.75" style="867" customWidth="1"/>
    <col min="11522" max="11522" width="14.5" style="867" bestFit="1" customWidth="1"/>
    <col min="11523" max="11524" width="9.625" style="867" bestFit="1" customWidth="1"/>
    <col min="11525" max="11525" width="64.25" style="867" customWidth="1"/>
    <col min="11526" max="11526" width="5.75" style="867" bestFit="1" customWidth="1"/>
    <col min="11527" max="11527" width="13.125" style="867" customWidth="1"/>
    <col min="11528" max="11528" width="13.125" style="867" bestFit="1" customWidth="1"/>
    <col min="11529" max="11529" width="15.625" style="867" customWidth="1"/>
    <col min="11530" max="11530" width="34.25" style="867" customWidth="1"/>
    <col min="11531" max="11531" width="24.5" style="867" customWidth="1"/>
    <col min="11532" max="11532" width="19.125" style="867" bestFit="1" customWidth="1"/>
    <col min="11533" max="11533" width="19.5" style="867" customWidth="1"/>
    <col min="11534" max="11534" width="20.75" style="867" bestFit="1" customWidth="1"/>
    <col min="11535" max="11535" width="18.875" style="867" customWidth="1"/>
    <col min="11536" max="11536" width="20.5" style="867" customWidth="1"/>
    <col min="11537" max="11537" width="22.375" style="867" customWidth="1"/>
    <col min="11538" max="11538" width="14.75" style="867" customWidth="1"/>
    <col min="11539" max="11776" width="12.75" style="867"/>
    <col min="11777" max="11777" width="3.75" style="867" customWidth="1"/>
    <col min="11778" max="11778" width="14.5" style="867" bestFit="1" customWidth="1"/>
    <col min="11779" max="11780" width="9.625" style="867" bestFit="1" customWidth="1"/>
    <col min="11781" max="11781" width="64.25" style="867" customWidth="1"/>
    <col min="11782" max="11782" width="5.75" style="867" bestFit="1" customWidth="1"/>
    <col min="11783" max="11783" width="13.125" style="867" customWidth="1"/>
    <col min="11784" max="11784" width="13.125" style="867" bestFit="1" customWidth="1"/>
    <col min="11785" max="11785" width="15.625" style="867" customWidth="1"/>
    <col min="11786" max="11786" width="34.25" style="867" customWidth="1"/>
    <col min="11787" max="11787" width="24.5" style="867" customWidth="1"/>
    <col min="11788" max="11788" width="19.125" style="867" bestFit="1" customWidth="1"/>
    <col min="11789" max="11789" width="19.5" style="867" customWidth="1"/>
    <col min="11790" max="11790" width="20.75" style="867" bestFit="1" customWidth="1"/>
    <col min="11791" max="11791" width="18.875" style="867" customWidth="1"/>
    <col min="11792" max="11792" width="20.5" style="867" customWidth="1"/>
    <col min="11793" max="11793" width="22.375" style="867" customWidth="1"/>
    <col min="11794" max="11794" width="14.75" style="867" customWidth="1"/>
    <col min="11795" max="12032" width="12.75" style="867"/>
    <col min="12033" max="12033" width="3.75" style="867" customWidth="1"/>
    <col min="12034" max="12034" width="14.5" style="867" bestFit="1" customWidth="1"/>
    <col min="12035" max="12036" width="9.625" style="867" bestFit="1" customWidth="1"/>
    <col min="12037" max="12037" width="64.25" style="867" customWidth="1"/>
    <col min="12038" max="12038" width="5.75" style="867" bestFit="1" customWidth="1"/>
    <col min="12039" max="12039" width="13.125" style="867" customWidth="1"/>
    <col min="12040" max="12040" width="13.125" style="867" bestFit="1" customWidth="1"/>
    <col min="12041" max="12041" width="15.625" style="867" customWidth="1"/>
    <col min="12042" max="12042" width="34.25" style="867" customWidth="1"/>
    <col min="12043" max="12043" width="24.5" style="867" customWidth="1"/>
    <col min="12044" max="12044" width="19.125" style="867" bestFit="1" customWidth="1"/>
    <col min="12045" max="12045" width="19.5" style="867" customWidth="1"/>
    <col min="12046" max="12046" width="20.75" style="867" bestFit="1" customWidth="1"/>
    <col min="12047" max="12047" width="18.875" style="867" customWidth="1"/>
    <col min="12048" max="12048" width="20.5" style="867" customWidth="1"/>
    <col min="12049" max="12049" width="22.375" style="867" customWidth="1"/>
    <col min="12050" max="12050" width="14.75" style="867" customWidth="1"/>
    <col min="12051" max="12288" width="12.75" style="867"/>
    <col min="12289" max="12289" width="3.75" style="867" customWidth="1"/>
    <col min="12290" max="12290" width="14.5" style="867" bestFit="1" customWidth="1"/>
    <col min="12291" max="12292" width="9.625" style="867" bestFit="1" customWidth="1"/>
    <col min="12293" max="12293" width="64.25" style="867" customWidth="1"/>
    <col min="12294" max="12294" width="5.75" style="867" bestFit="1" customWidth="1"/>
    <col min="12295" max="12295" width="13.125" style="867" customWidth="1"/>
    <col min="12296" max="12296" width="13.125" style="867" bestFit="1" customWidth="1"/>
    <col min="12297" max="12297" width="15.625" style="867" customWidth="1"/>
    <col min="12298" max="12298" width="34.25" style="867" customWidth="1"/>
    <col min="12299" max="12299" width="24.5" style="867" customWidth="1"/>
    <col min="12300" max="12300" width="19.125" style="867" bestFit="1" customWidth="1"/>
    <col min="12301" max="12301" width="19.5" style="867" customWidth="1"/>
    <col min="12302" max="12302" width="20.75" style="867" bestFit="1" customWidth="1"/>
    <col min="12303" max="12303" width="18.875" style="867" customWidth="1"/>
    <col min="12304" max="12304" width="20.5" style="867" customWidth="1"/>
    <col min="12305" max="12305" width="22.375" style="867" customWidth="1"/>
    <col min="12306" max="12306" width="14.75" style="867" customWidth="1"/>
    <col min="12307" max="12544" width="12.75" style="867"/>
    <col min="12545" max="12545" width="3.75" style="867" customWidth="1"/>
    <col min="12546" max="12546" width="14.5" style="867" bestFit="1" customWidth="1"/>
    <col min="12547" max="12548" width="9.625" style="867" bestFit="1" customWidth="1"/>
    <col min="12549" max="12549" width="64.25" style="867" customWidth="1"/>
    <col min="12550" max="12550" width="5.75" style="867" bestFit="1" customWidth="1"/>
    <col min="12551" max="12551" width="13.125" style="867" customWidth="1"/>
    <col min="12552" max="12552" width="13.125" style="867" bestFit="1" customWidth="1"/>
    <col min="12553" max="12553" width="15.625" style="867" customWidth="1"/>
    <col min="12554" max="12554" width="34.25" style="867" customWidth="1"/>
    <col min="12555" max="12555" width="24.5" style="867" customWidth="1"/>
    <col min="12556" max="12556" width="19.125" style="867" bestFit="1" customWidth="1"/>
    <col min="12557" max="12557" width="19.5" style="867" customWidth="1"/>
    <col min="12558" max="12558" width="20.75" style="867" bestFit="1" customWidth="1"/>
    <col min="12559" max="12559" width="18.875" style="867" customWidth="1"/>
    <col min="12560" max="12560" width="20.5" style="867" customWidth="1"/>
    <col min="12561" max="12561" width="22.375" style="867" customWidth="1"/>
    <col min="12562" max="12562" width="14.75" style="867" customWidth="1"/>
    <col min="12563" max="12800" width="12.75" style="867"/>
    <col min="12801" max="12801" width="3.75" style="867" customWidth="1"/>
    <col min="12802" max="12802" width="14.5" style="867" bestFit="1" customWidth="1"/>
    <col min="12803" max="12804" width="9.625" style="867" bestFit="1" customWidth="1"/>
    <col min="12805" max="12805" width="64.25" style="867" customWidth="1"/>
    <col min="12806" max="12806" width="5.75" style="867" bestFit="1" customWidth="1"/>
    <col min="12807" max="12807" width="13.125" style="867" customWidth="1"/>
    <col min="12808" max="12808" width="13.125" style="867" bestFit="1" customWidth="1"/>
    <col min="12809" max="12809" width="15.625" style="867" customWidth="1"/>
    <col min="12810" max="12810" width="34.25" style="867" customWidth="1"/>
    <col min="12811" max="12811" width="24.5" style="867" customWidth="1"/>
    <col min="12812" max="12812" width="19.125" style="867" bestFit="1" customWidth="1"/>
    <col min="12813" max="12813" width="19.5" style="867" customWidth="1"/>
    <col min="12814" max="12814" width="20.75" style="867" bestFit="1" customWidth="1"/>
    <col min="12815" max="12815" width="18.875" style="867" customWidth="1"/>
    <col min="12816" max="12816" width="20.5" style="867" customWidth="1"/>
    <col min="12817" max="12817" width="22.375" style="867" customWidth="1"/>
    <col min="12818" max="12818" width="14.75" style="867" customWidth="1"/>
    <col min="12819" max="13056" width="12.75" style="867"/>
    <col min="13057" max="13057" width="3.75" style="867" customWidth="1"/>
    <col min="13058" max="13058" width="14.5" style="867" bestFit="1" customWidth="1"/>
    <col min="13059" max="13060" width="9.625" style="867" bestFit="1" customWidth="1"/>
    <col min="13061" max="13061" width="64.25" style="867" customWidth="1"/>
    <col min="13062" max="13062" width="5.75" style="867" bestFit="1" customWidth="1"/>
    <col min="13063" max="13063" width="13.125" style="867" customWidth="1"/>
    <col min="13064" max="13064" width="13.125" style="867" bestFit="1" customWidth="1"/>
    <col min="13065" max="13065" width="15.625" style="867" customWidth="1"/>
    <col min="13066" max="13066" width="34.25" style="867" customWidth="1"/>
    <col min="13067" max="13067" width="24.5" style="867" customWidth="1"/>
    <col min="13068" max="13068" width="19.125" style="867" bestFit="1" customWidth="1"/>
    <col min="13069" max="13069" width="19.5" style="867" customWidth="1"/>
    <col min="13070" max="13070" width="20.75" style="867" bestFit="1" customWidth="1"/>
    <col min="13071" max="13071" width="18.875" style="867" customWidth="1"/>
    <col min="13072" max="13072" width="20.5" style="867" customWidth="1"/>
    <col min="13073" max="13073" width="22.375" style="867" customWidth="1"/>
    <col min="13074" max="13074" width="14.75" style="867" customWidth="1"/>
    <col min="13075" max="13312" width="12.75" style="867"/>
    <col min="13313" max="13313" width="3.75" style="867" customWidth="1"/>
    <col min="13314" max="13314" width="14.5" style="867" bestFit="1" customWidth="1"/>
    <col min="13315" max="13316" width="9.625" style="867" bestFit="1" customWidth="1"/>
    <col min="13317" max="13317" width="64.25" style="867" customWidth="1"/>
    <col min="13318" max="13318" width="5.75" style="867" bestFit="1" customWidth="1"/>
    <col min="13319" max="13319" width="13.125" style="867" customWidth="1"/>
    <col min="13320" max="13320" width="13.125" style="867" bestFit="1" customWidth="1"/>
    <col min="13321" max="13321" width="15.625" style="867" customWidth="1"/>
    <col min="13322" max="13322" width="34.25" style="867" customWidth="1"/>
    <col min="13323" max="13323" width="24.5" style="867" customWidth="1"/>
    <col min="13324" max="13324" width="19.125" style="867" bestFit="1" customWidth="1"/>
    <col min="13325" max="13325" width="19.5" style="867" customWidth="1"/>
    <col min="13326" max="13326" width="20.75" style="867" bestFit="1" customWidth="1"/>
    <col min="13327" max="13327" width="18.875" style="867" customWidth="1"/>
    <col min="13328" max="13328" width="20.5" style="867" customWidth="1"/>
    <col min="13329" max="13329" width="22.375" style="867" customWidth="1"/>
    <col min="13330" max="13330" width="14.75" style="867" customWidth="1"/>
    <col min="13331" max="13568" width="12.75" style="867"/>
    <col min="13569" max="13569" width="3.75" style="867" customWidth="1"/>
    <col min="13570" max="13570" width="14.5" style="867" bestFit="1" customWidth="1"/>
    <col min="13571" max="13572" width="9.625" style="867" bestFit="1" customWidth="1"/>
    <col min="13573" max="13573" width="64.25" style="867" customWidth="1"/>
    <col min="13574" max="13574" width="5.75" style="867" bestFit="1" customWidth="1"/>
    <col min="13575" max="13575" width="13.125" style="867" customWidth="1"/>
    <col min="13576" max="13576" width="13.125" style="867" bestFit="1" customWidth="1"/>
    <col min="13577" max="13577" width="15.625" style="867" customWidth="1"/>
    <col min="13578" max="13578" width="34.25" style="867" customWidth="1"/>
    <col min="13579" max="13579" width="24.5" style="867" customWidth="1"/>
    <col min="13580" max="13580" width="19.125" style="867" bestFit="1" customWidth="1"/>
    <col min="13581" max="13581" width="19.5" style="867" customWidth="1"/>
    <col min="13582" max="13582" width="20.75" style="867" bestFit="1" customWidth="1"/>
    <col min="13583" max="13583" width="18.875" style="867" customWidth="1"/>
    <col min="13584" max="13584" width="20.5" style="867" customWidth="1"/>
    <col min="13585" max="13585" width="22.375" style="867" customWidth="1"/>
    <col min="13586" max="13586" width="14.75" style="867" customWidth="1"/>
    <col min="13587" max="13824" width="12.75" style="867"/>
    <col min="13825" max="13825" width="3.75" style="867" customWidth="1"/>
    <col min="13826" max="13826" width="14.5" style="867" bestFit="1" customWidth="1"/>
    <col min="13827" max="13828" width="9.625" style="867" bestFit="1" customWidth="1"/>
    <col min="13829" max="13829" width="64.25" style="867" customWidth="1"/>
    <col min="13830" max="13830" width="5.75" style="867" bestFit="1" customWidth="1"/>
    <col min="13831" max="13831" width="13.125" style="867" customWidth="1"/>
    <col min="13832" max="13832" width="13.125" style="867" bestFit="1" customWidth="1"/>
    <col min="13833" max="13833" width="15.625" style="867" customWidth="1"/>
    <col min="13834" max="13834" width="34.25" style="867" customWidth="1"/>
    <col min="13835" max="13835" width="24.5" style="867" customWidth="1"/>
    <col min="13836" max="13836" width="19.125" style="867" bestFit="1" customWidth="1"/>
    <col min="13837" max="13837" width="19.5" style="867" customWidth="1"/>
    <col min="13838" max="13838" width="20.75" style="867" bestFit="1" customWidth="1"/>
    <col min="13839" max="13839" width="18.875" style="867" customWidth="1"/>
    <col min="13840" max="13840" width="20.5" style="867" customWidth="1"/>
    <col min="13841" max="13841" width="22.375" style="867" customWidth="1"/>
    <col min="13842" max="13842" width="14.75" style="867" customWidth="1"/>
    <col min="13843" max="14080" width="12.75" style="867"/>
    <col min="14081" max="14081" width="3.75" style="867" customWidth="1"/>
    <col min="14082" max="14082" width="14.5" style="867" bestFit="1" customWidth="1"/>
    <col min="14083" max="14084" width="9.625" style="867" bestFit="1" customWidth="1"/>
    <col min="14085" max="14085" width="64.25" style="867" customWidth="1"/>
    <col min="14086" max="14086" width="5.75" style="867" bestFit="1" customWidth="1"/>
    <col min="14087" max="14087" width="13.125" style="867" customWidth="1"/>
    <col min="14088" max="14088" width="13.125" style="867" bestFit="1" customWidth="1"/>
    <col min="14089" max="14089" width="15.625" style="867" customWidth="1"/>
    <col min="14090" max="14090" width="34.25" style="867" customWidth="1"/>
    <col min="14091" max="14091" width="24.5" style="867" customWidth="1"/>
    <col min="14092" max="14092" width="19.125" style="867" bestFit="1" customWidth="1"/>
    <col min="14093" max="14093" width="19.5" style="867" customWidth="1"/>
    <col min="14094" max="14094" width="20.75" style="867" bestFit="1" customWidth="1"/>
    <col min="14095" max="14095" width="18.875" style="867" customWidth="1"/>
    <col min="14096" max="14096" width="20.5" style="867" customWidth="1"/>
    <col min="14097" max="14097" width="22.375" style="867" customWidth="1"/>
    <col min="14098" max="14098" width="14.75" style="867" customWidth="1"/>
    <col min="14099" max="14336" width="12.75" style="867"/>
    <col min="14337" max="14337" width="3.75" style="867" customWidth="1"/>
    <col min="14338" max="14338" width="14.5" style="867" bestFit="1" customWidth="1"/>
    <col min="14339" max="14340" width="9.625" style="867" bestFit="1" customWidth="1"/>
    <col min="14341" max="14341" width="64.25" style="867" customWidth="1"/>
    <col min="14342" max="14342" width="5.75" style="867" bestFit="1" customWidth="1"/>
    <col min="14343" max="14343" width="13.125" style="867" customWidth="1"/>
    <col min="14344" max="14344" width="13.125" style="867" bestFit="1" customWidth="1"/>
    <col min="14345" max="14345" width="15.625" style="867" customWidth="1"/>
    <col min="14346" max="14346" width="34.25" style="867" customWidth="1"/>
    <col min="14347" max="14347" width="24.5" style="867" customWidth="1"/>
    <col min="14348" max="14348" width="19.125" style="867" bestFit="1" customWidth="1"/>
    <col min="14349" max="14349" width="19.5" style="867" customWidth="1"/>
    <col min="14350" max="14350" width="20.75" style="867" bestFit="1" customWidth="1"/>
    <col min="14351" max="14351" width="18.875" style="867" customWidth="1"/>
    <col min="14352" max="14352" width="20.5" style="867" customWidth="1"/>
    <col min="14353" max="14353" width="22.375" style="867" customWidth="1"/>
    <col min="14354" max="14354" width="14.75" style="867" customWidth="1"/>
    <col min="14355" max="14592" width="12.75" style="867"/>
    <col min="14593" max="14593" width="3.75" style="867" customWidth="1"/>
    <col min="14594" max="14594" width="14.5" style="867" bestFit="1" customWidth="1"/>
    <col min="14595" max="14596" width="9.625" style="867" bestFit="1" customWidth="1"/>
    <col min="14597" max="14597" width="64.25" style="867" customWidth="1"/>
    <col min="14598" max="14598" width="5.75" style="867" bestFit="1" customWidth="1"/>
    <col min="14599" max="14599" width="13.125" style="867" customWidth="1"/>
    <col min="14600" max="14600" width="13.125" style="867" bestFit="1" customWidth="1"/>
    <col min="14601" max="14601" width="15.625" style="867" customWidth="1"/>
    <col min="14602" max="14602" width="34.25" style="867" customWidth="1"/>
    <col min="14603" max="14603" width="24.5" style="867" customWidth="1"/>
    <col min="14604" max="14604" width="19.125" style="867" bestFit="1" customWidth="1"/>
    <col min="14605" max="14605" width="19.5" style="867" customWidth="1"/>
    <col min="14606" max="14606" width="20.75" style="867" bestFit="1" customWidth="1"/>
    <col min="14607" max="14607" width="18.875" style="867" customWidth="1"/>
    <col min="14608" max="14608" width="20.5" style="867" customWidth="1"/>
    <col min="14609" max="14609" width="22.375" style="867" customWidth="1"/>
    <col min="14610" max="14610" width="14.75" style="867" customWidth="1"/>
    <col min="14611" max="14848" width="12.75" style="867"/>
    <col min="14849" max="14849" width="3.75" style="867" customWidth="1"/>
    <col min="14850" max="14850" width="14.5" style="867" bestFit="1" customWidth="1"/>
    <col min="14851" max="14852" width="9.625" style="867" bestFit="1" customWidth="1"/>
    <col min="14853" max="14853" width="64.25" style="867" customWidth="1"/>
    <col min="14854" max="14854" width="5.75" style="867" bestFit="1" customWidth="1"/>
    <col min="14855" max="14855" width="13.125" style="867" customWidth="1"/>
    <col min="14856" max="14856" width="13.125" style="867" bestFit="1" customWidth="1"/>
    <col min="14857" max="14857" width="15.625" style="867" customWidth="1"/>
    <col min="14858" max="14858" width="34.25" style="867" customWidth="1"/>
    <col min="14859" max="14859" width="24.5" style="867" customWidth="1"/>
    <col min="14860" max="14860" width="19.125" style="867" bestFit="1" customWidth="1"/>
    <col min="14861" max="14861" width="19.5" style="867" customWidth="1"/>
    <col min="14862" max="14862" width="20.75" style="867" bestFit="1" customWidth="1"/>
    <col min="14863" max="14863" width="18.875" style="867" customWidth="1"/>
    <col min="14864" max="14864" width="20.5" style="867" customWidth="1"/>
    <col min="14865" max="14865" width="22.375" style="867" customWidth="1"/>
    <col min="14866" max="14866" width="14.75" style="867" customWidth="1"/>
    <col min="14867" max="15104" width="12.75" style="867"/>
    <col min="15105" max="15105" width="3.75" style="867" customWidth="1"/>
    <col min="15106" max="15106" width="14.5" style="867" bestFit="1" customWidth="1"/>
    <col min="15107" max="15108" width="9.625" style="867" bestFit="1" customWidth="1"/>
    <col min="15109" max="15109" width="64.25" style="867" customWidth="1"/>
    <col min="15110" max="15110" width="5.75" style="867" bestFit="1" customWidth="1"/>
    <col min="15111" max="15111" width="13.125" style="867" customWidth="1"/>
    <col min="15112" max="15112" width="13.125" style="867" bestFit="1" customWidth="1"/>
    <col min="15113" max="15113" width="15.625" style="867" customWidth="1"/>
    <col min="15114" max="15114" width="34.25" style="867" customWidth="1"/>
    <col min="15115" max="15115" width="24.5" style="867" customWidth="1"/>
    <col min="15116" max="15116" width="19.125" style="867" bestFit="1" customWidth="1"/>
    <col min="15117" max="15117" width="19.5" style="867" customWidth="1"/>
    <col min="15118" max="15118" width="20.75" style="867" bestFit="1" customWidth="1"/>
    <col min="15119" max="15119" width="18.875" style="867" customWidth="1"/>
    <col min="15120" max="15120" width="20.5" style="867" customWidth="1"/>
    <col min="15121" max="15121" width="22.375" style="867" customWidth="1"/>
    <col min="15122" max="15122" width="14.75" style="867" customWidth="1"/>
    <col min="15123" max="15360" width="12.75" style="867"/>
    <col min="15361" max="15361" width="3.75" style="867" customWidth="1"/>
    <col min="15362" max="15362" width="14.5" style="867" bestFit="1" customWidth="1"/>
    <col min="15363" max="15364" width="9.625" style="867" bestFit="1" customWidth="1"/>
    <col min="15365" max="15365" width="64.25" style="867" customWidth="1"/>
    <col min="15366" max="15366" width="5.75" style="867" bestFit="1" customWidth="1"/>
    <col min="15367" max="15367" width="13.125" style="867" customWidth="1"/>
    <col min="15368" max="15368" width="13.125" style="867" bestFit="1" customWidth="1"/>
    <col min="15369" max="15369" width="15.625" style="867" customWidth="1"/>
    <col min="15370" max="15370" width="34.25" style="867" customWidth="1"/>
    <col min="15371" max="15371" width="24.5" style="867" customWidth="1"/>
    <col min="15372" max="15372" width="19.125" style="867" bestFit="1" customWidth="1"/>
    <col min="15373" max="15373" width="19.5" style="867" customWidth="1"/>
    <col min="15374" max="15374" width="20.75" style="867" bestFit="1" customWidth="1"/>
    <col min="15375" max="15375" width="18.875" style="867" customWidth="1"/>
    <col min="15376" max="15376" width="20.5" style="867" customWidth="1"/>
    <col min="15377" max="15377" width="22.375" style="867" customWidth="1"/>
    <col min="15378" max="15378" width="14.75" style="867" customWidth="1"/>
    <col min="15379" max="15616" width="12.75" style="867"/>
    <col min="15617" max="15617" width="3.75" style="867" customWidth="1"/>
    <col min="15618" max="15618" width="14.5" style="867" bestFit="1" customWidth="1"/>
    <col min="15619" max="15620" width="9.625" style="867" bestFit="1" customWidth="1"/>
    <col min="15621" max="15621" width="64.25" style="867" customWidth="1"/>
    <col min="15622" max="15622" width="5.75" style="867" bestFit="1" customWidth="1"/>
    <col min="15623" max="15623" width="13.125" style="867" customWidth="1"/>
    <col min="15624" max="15624" width="13.125" style="867" bestFit="1" customWidth="1"/>
    <col min="15625" max="15625" width="15.625" style="867" customWidth="1"/>
    <col min="15626" max="15626" width="34.25" style="867" customWidth="1"/>
    <col min="15627" max="15627" width="24.5" style="867" customWidth="1"/>
    <col min="15628" max="15628" width="19.125" style="867" bestFit="1" customWidth="1"/>
    <col min="15629" max="15629" width="19.5" style="867" customWidth="1"/>
    <col min="15630" max="15630" width="20.75" style="867" bestFit="1" customWidth="1"/>
    <col min="15631" max="15631" width="18.875" style="867" customWidth="1"/>
    <col min="15632" max="15632" width="20.5" style="867" customWidth="1"/>
    <col min="15633" max="15633" width="22.375" style="867" customWidth="1"/>
    <col min="15634" max="15634" width="14.75" style="867" customWidth="1"/>
    <col min="15635" max="15872" width="12.75" style="867"/>
    <col min="15873" max="15873" width="3.75" style="867" customWidth="1"/>
    <col min="15874" max="15874" width="14.5" style="867" bestFit="1" customWidth="1"/>
    <col min="15875" max="15876" width="9.625" style="867" bestFit="1" customWidth="1"/>
    <col min="15877" max="15877" width="64.25" style="867" customWidth="1"/>
    <col min="15878" max="15878" width="5.75" style="867" bestFit="1" customWidth="1"/>
    <col min="15879" max="15879" width="13.125" style="867" customWidth="1"/>
    <col min="15880" max="15880" width="13.125" style="867" bestFit="1" customWidth="1"/>
    <col min="15881" max="15881" width="15.625" style="867" customWidth="1"/>
    <col min="15882" max="15882" width="34.25" style="867" customWidth="1"/>
    <col min="15883" max="15883" width="24.5" style="867" customWidth="1"/>
    <col min="15884" max="15884" width="19.125" style="867" bestFit="1" customWidth="1"/>
    <col min="15885" max="15885" width="19.5" style="867" customWidth="1"/>
    <col min="15886" max="15886" width="20.75" style="867" bestFit="1" customWidth="1"/>
    <col min="15887" max="15887" width="18.875" style="867" customWidth="1"/>
    <col min="15888" max="15888" width="20.5" style="867" customWidth="1"/>
    <col min="15889" max="15889" width="22.375" style="867" customWidth="1"/>
    <col min="15890" max="15890" width="14.75" style="867" customWidth="1"/>
    <col min="15891" max="16128" width="12.75" style="867"/>
    <col min="16129" max="16129" width="3.75" style="867" customWidth="1"/>
    <col min="16130" max="16130" width="14.5" style="867" bestFit="1" customWidth="1"/>
    <col min="16131" max="16132" width="9.625" style="867" bestFit="1" customWidth="1"/>
    <col min="16133" max="16133" width="64.25" style="867" customWidth="1"/>
    <col min="16134" max="16134" width="5.75" style="867" bestFit="1" customWidth="1"/>
    <col min="16135" max="16135" width="13.125" style="867" customWidth="1"/>
    <col min="16136" max="16136" width="13.125" style="867" bestFit="1" customWidth="1"/>
    <col min="16137" max="16137" width="15.625" style="867" customWidth="1"/>
    <col min="16138" max="16138" width="34.25" style="867" customWidth="1"/>
    <col min="16139" max="16139" width="24.5" style="867" customWidth="1"/>
    <col min="16140" max="16140" width="19.125" style="867" bestFit="1" customWidth="1"/>
    <col min="16141" max="16141" width="19.5" style="867" customWidth="1"/>
    <col min="16142" max="16142" width="20.75" style="867" bestFit="1" customWidth="1"/>
    <col min="16143" max="16143" width="18.875" style="867" customWidth="1"/>
    <col min="16144" max="16144" width="20.5" style="867" customWidth="1"/>
    <col min="16145" max="16145" width="22.375" style="867" customWidth="1"/>
    <col min="16146" max="16146" width="14.75" style="867" customWidth="1"/>
    <col min="16147" max="16384" width="12.75" style="867"/>
  </cols>
  <sheetData>
    <row r="2" spans="2:17" ht="20.100000000000001" customHeight="1">
      <c r="B2" s="866" t="s">
        <v>0</v>
      </c>
      <c r="C2" s="866"/>
      <c r="D2" s="866"/>
      <c r="E2" s="92" t="s">
        <v>1645</v>
      </c>
      <c r="G2" s="4" t="s">
        <v>2</v>
      </c>
      <c r="H2" s="5"/>
      <c r="I2" s="6"/>
      <c r="J2" s="868">
        <f>SUM(H:H)</f>
        <v>46358</v>
      </c>
    </row>
    <row r="3" spans="2:17" ht="20.100000000000001" customHeight="1">
      <c r="B3" s="866"/>
      <c r="C3" s="866"/>
      <c r="D3" s="866"/>
      <c r="E3" s="98" t="s">
        <v>1555</v>
      </c>
    </row>
    <row r="4" spans="2:17" ht="20.100000000000001" customHeight="1">
      <c r="B4" s="866" t="s">
        <v>5</v>
      </c>
      <c r="C4" s="866"/>
      <c r="D4" s="866"/>
      <c r="E4" s="98" t="s">
        <v>1646</v>
      </c>
      <c r="G4" s="866" t="s">
        <v>17</v>
      </c>
      <c r="H4" s="866"/>
      <c r="I4" s="866"/>
      <c r="J4" s="873"/>
      <c r="K4" s="874"/>
    </row>
    <row r="5" spans="2:17" ht="20.100000000000001" customHeight="1">
      <c r="B5" s="866" t="s">
        <v>6</v>
      </c>
      <c r="C5" s="866"/>
      <c r="D5" s="866"/>
      <c r="E5" s="102">
        <v>43823</v>
      </c>
      <c r="G5" s="866"/>
      <c r="H5" s="866"/>
      <c r="I5" s="866"/>
      <c r="J5" s="875"/>
      <c r="K5" s="876"/>
    </row>
    <row r="6" spans="2:17" ht="20.100000000000001" customHeight="1">
      <c r="B6" s="866" t="s">
        <v>7</v>
      </c>
      <c r="C6" s="866"/>
      <c r="D6" s="866"/>
      <c r="E6" s="102">
        <v>43840</v>
      </c>
      <c r="G6" s="866"/>
      <c r="H6" s="866"/>
      <c r="I6" s="866"/>
      <c r="J6" s="877"/>
      <c r="K6" s="878"/>
    </row>
    <row r="8" spans="2:17" s="869" customFormat="1" ht="19.7" customHeight="1">
      <c r="B8" s="582" t="s">
        <v>8</v>
      </c>
      <c r="C8" s="582" t="s">
        <v>9</v>
      </c>
      <c r="D8" s="582" t="s">
        <v>10</v>
      </c>
      <c r="E8" s="257" t="s">
        <v>11</v>
      </c>
      <c r="F8" s="257" t="s">
        <v>1557</v>
      </c>
      <c r="G8" s="257" t="s">
        <v>13</v>
      </c>
      <c r="H8" s="860" t="s">
        <v>14</v>
      </c>
      <c r="I8" s="860" t="s">
        <v>15</v>
      </c>
      <c r="J8" s="257" t="s">
        <v>16</v>
      </c>
      <c r="K8" s="257" t="s">
        <v>17</v>
      </c>
      <c r="L8" s="257" t="s">
        <v>18</v>
      </c>
      <c r="M8" s="582" t="s">
        <v>19</v>
      </c>
      <c r="N8" s="582" t="s">
        <v>20</v>
      </c>
      <c r="O8" s="257" t="s">
        <v>21</v>
      </c>
      <c r="P8" s="879" t="s">
        <v>22</v>
      </c>
      <c r="Q8" s="880" t="s">
        <v>23</v>
      </c>
    </row>
    <row r="9" spans="2:17" s="869" customFormat="1" ht="19.7" customHeight="1">
      <c r="B9" s="582"/>
      <c r="C9" s="582"/>
      <c r="D9" s="582"/>
      <c r="E9" s="741"/>
      <c r="F9" s="257"/>
      <c r="G9" s="881"/>
      <c r="H9" s="859">
        <f t="shared" ref="H9:H29" si="0">F9*G9</f>
        <v>0</v>
      </c>
      <c r="I9" s="860"/>
      <c r="J9" s="257"/>
      <c r="K9" s="257"/>
      <c r="L9" s="257"/>
      <c r="M9" s="582"/>
      <c r="N9" s="582"/>
      <c r="O9" s="257"/>
      <c r="P9" s="879"/>
      <c r="Q9" s="880"/>
    </row>
    <row r="10" spans="2:17" s="888" customFormat="1" ht="19.7" customHeight="1">
      <c r="B10" s="236"/>
      <c r="C10" s="508" t="s">
        <v>659</v>
      </c>
      <c r="D10" s="508" t="s">
        <v>659</v>
      </c>
      <c r="E10" s="238" t="s">
        <v>1647</v>
      </c>
      <c r="F10" s="236">
        <v>1</v>
      </c>
      <c r="G10" s="444">
        <v>8200</v>
      </c>
      <c r="H10" s="882">
        <f t="shared" si="0"/>
        <v>8200</v>
      </c>
      <c r="I10" s="883"/>
      <c r="J10" s="238" t="s">
        <v>1648</v>
      </c>
      <c r="K10" s="236"/>
      <c r="L10" s="236"/>
      <c r="M10" s="884">
        <v>43808</v>
      </c>
      <c r="N10" s="508" t="s">
        <v>1560</v>
      </c>
      <c r="O10" s="885">
        <v>43823</v>
      </c>
      <c r="P10" s="886"/>
      <c r="Q10" s="887">
        <v>43823</v>
      </c>
    </row>
    <row r="11" spans="2:17" s="888" customFormat="1" ht="19.7" customHeight="1">
      <c r="B11" s="236"/>
      <c r="C11" s="508" t="s">
        <v>659</v>
      </c>
      <c r="D11" s="508" t="s">
        <v>659</v>
      </c>
      <c r="E11" s="238" t="s">
        <v>1649</v>
      </c>
      <c r="F11" s="236">
        <v>1</v>
      </c>
      <c r="G11" s="444">
        <v>5500</v>
      </c>
      <c r="H11" s="882">
        <f t="shared" si="0"/>
        <v>5500</v>
      </c>
      <c r="I11" s="883"/>
      <c r="J11" s="238" t="s">
        <v>1650</v>
      </c>
      <c r="K11" s="236"/>
      <c r="L11" s="236"/>
      <c r="M11" s="884">
        <v>43808</v>
      </c>
      <c r="N11" s="508" t="s">
        <v>1560</v>
      </c>
      <c r="O11" s="885">
        <v>43823</v>
      </c>
      <c r="P11" s="886"/>
      <c r="Q11" s="887">
        <v>43823</v>
      </c>
    </row>
    <row r="12" spans="2:17" s="888" customFormat="1" ht="19.7" customHeight="1">
      <c r="B12" s="236"/>
      <c r="C12" s="508"/>
      <c r="D12" s="508"/>
      <c r="E12" s="238"/>
      <c r="F12" s="236"/>
      <c r="G12" s="444"/>
      <c r="H12" s="882">
        <f t="shared" si="0"/>
        <v>0</v>
      </c>
      <c r="I12" s="883"/>
      <c r="J12" s="238"/>
      <c r="K12" s="236"/>
      <c r="L12" s="236"/>
      <c r="M12" s="884"/>
      <c r="N12" s="508"/>
      <c r="O12" s="885"/>
      <c r="P12" s="886"/>
      <c r="Q12" s="887"/>
    </row>
    <row r="13" spans="2:17" s="888" customFormat="1" ht="19.7" customHeight="1">
      <c r="B13" s="508"/>
      <c r="C13" s="508" t="s">
        <v>659</v>
      </c>
      <c r="D13" s="508" t="s">
        <v>659</v>
      </c>
      <c r="E13" s="238" t="s">
        <v>1564</v>
      </c>
      <c r="F13" s="236">
        <v>1</v>
      </c>
      <c r="G13" s="444">
        <v>9400</v>
      </c>
      <c r="H13" s="882">
        <f t="shared" si="0"/>
        <v>9400</v>
      </c>
      <c r="I13" s="883"/>
      <c r="J13" s="238" t="s">
        <v>1565</v>
      </c>
      <c r="K13" s="236"/>
      <c r="L13" s="236"/>
      <c r="M13" s="884">
        <v>43808</v>
      </c>
      <c r="N13" s="508" t="s">
        <v>1560</v>
      </c>
      <c r="O13" s="885">
        <v>43823</v>
      </c>
      <c r="P13" s="886"/>
      <c r="Q13" s="887">
        <v>43823</v>
      </c>
    </row>
    <row r="14" spans="2:17" s="888" customFormat="1" ht="19.7" customHeight="1">
      <c r="B14" s="508"/>
      <c r="C14" s="508" t="s">
        <v>659</v>
      </c>
      <c r="D14" s="508" t="s">
        <v>659</v>
      </c>
      <c r="E14" s="238" t="s">
        <v>1566</v>
      </c>
      <c r="F14" s="236">
        <v>1</v>
      </c>
      <c r="G14" s="444">
        <v>3800</v>
      </c>
      <c r="H14" s="882">
        <f t="shared" si="0"/>
        <v>3800</v>
      </c>
      <c r="I14" s="883"/>
      <c r="J14" s="238" t="s">
        <v>1567</v>
      </c>
      <c r="K14" s="236"/>
      <c r="L14" s="236"/>
      <c r="M14" s="884">
        <v>43808</v>
      </c>
      <c r="N14" s="508" t="s">
        <v>1560</v>
      </c>
      <c r="O14" s="885">
        <v>43823</v>
      </c>
      <c r="P14" s="886"/>
      <c r="Q14" s="887">
        <v>43823</v>
      </c>
    </row>
    <row r="15" spans="2:17" s="888" customFormat="1" ht="19.7" customHeight="1">
      <c r="B15" s="508"/>
      <c r="C15" s="508"/>
      <c r="D15" s="508"/>
      <c r="E15" s="238"/>
      <c r="F15" s="236"/>
      <c r="G15" s="444"/>
      <c r="H15" s="882"/>
      <c r="I15" s="883"/>
      <c r="J15" s="238"/>
      <c r="K15" s="236"/>
      <c r="L15" s="236"/>
      <c r="M15" s="884"/>
      <c r="N15" s="508"/>
      <c r="O15" s="885"/>
      <c r="P15" s="886"/>
      <c r="Q15" s="887"/>
    </row>
    <row r="16" spans="2:17" s="891" customFormat="1" ht="19.7" customHeight="1">
      <c r="B16" s="236"/>
      <c r="C16" s="508" t="s">
        <v>659</v>
      </c>
      <c r="D16" s="508" t="s">
        <v>659</v>
      </c>
      <c r="E16" s="75" t="s">
        <v>1575</v>
      </c>
      <c r="F16" s="22">
        <v>1</v>
      </c>
      <c r="G16" s="266">
        <v>2500</v>
      </c>
      <c r="H16" s="882">
        <f t="shared" si="0"/>
        <v>2500</v>
      </c>
      <c r="I16" s="883"/>
      <c r="J16" s="30" t="s">
        <v>1576</v>
      </c>
      <c r="K16" s="236"/>
      <c r="L16" s="236"/>
      <c r="M16" s="884">
        <v>43808</v>
      </c>
      <c r="N16" s="508" t="s">
        <v>1560</v>
      </c>
      <c r="O16" s="885">
        <v>43823</v>
      </c>
      <c r="P16" s="886"/>
      <c r="Q16" s="887">
        <v>43823</v>
      </c>
    </row>
    <row r="17" spans="2:17" s="891" customFormat="1" ht="19.7" customHeight="1">
      <c r="B17" s="892"/>
      <c r="C17" s="508" t="s">
        <v>292</v>
      </c>
      <c r="D17" s="508" t="s">
        <v>144</v>
      </c>
      <c r="E17" s="75" t="s">
        <v>1577</v>
      </c>
      <c r="F17" s="22">
        <v>1</v>
      </c>
      <c r="G17" s="266">
        <v>10000</v>
      </c>
      <c r="H17" s="882">
        <f t="shared" si="0"/>
        <v>10000</v>
      </c>
      <c r="I17" s="883"/>
      <c r="J17" s="30" t="s">
        <v>1578</v>
      </c>
      <c r="K17" s="236"/>
      <c r="L17" s="236"/>
      <c r="M17" s="886">
        <v>43811</v>
      </c>
      <c r="N17" s="508"/>
      <c r="O17" s="893">
        <v>43818</v>
      </c>
      <c r="P17" s="894"/>
      <c r="Q17" s="887">
        <v>43819</v>
      </c>
    </row>
    <row r="18" spans="2:17" s="891" customFormat="1" ht="19.7" customHeight="1">
      <c r="B18" s="236"/>
      <c r="C18" s="508" t="s">
        <v>531</v>
      </c>
      <c r="D18" s="508" t="s">
        <v>531</v>
      </c>
      <c r="E18" s="75" t="s">
        <v>1045</v>
      </c>
      <c r="F18" s="22">
        <v>1</v>
      </c>
      <c r="G18" s="266">
        <v>990</v>
      </c>
      <c r="H18" s="882">
        <f t="shared" si="0"/>
        <v>990</v>
      </c>
      <c r="I18" s="883"/>
      <c r="J18" s="30" t="s">
        <v>1579</v>
      </c>
      <c r="K18" s="236"/>
      <c r="L18" s="236"/>
      <c r="M18" s="884">
        <v>43809</v>
      </c>
      <c r="N18" s="508" t="s">
        <v>1560</v>
      </c>
      <c r="O18" s="885">
        <v>43815</v>
      </c>
      <c r="P18" s="886"/>
      <c r="Q18" s="887"/>
    </row>
    <row r="19" spans="2:17" s="891" customFormat="1" ht="19.5" customHeight="1">
      <c r="B19" s="236"/>
      <c r="C19" s="508" t="s">
        <v>531</v>
      </c>
      <c r="D19" s="508" t="s">
        <v>531</v>
      </c>
      <c r="E19" s="75" t="s">
        <v>1580</v>
      </c>
      <c r="F19" s="22">
        <v>1</v>
      </c>
      <c r="G19" s="266">
        <v>190</v>
      </c>
      <c r="H19" s="882">
        <f t="shared" si="0"/>
        <v>190</v>
      </c>
      <c r="I19" s="883"/>
      <c r="J19" s="30" t="s">
        <v>1544</v>
      </c>
      <c r="K19" s="236"/>
      <c r="L19" s="236"/>
      <c r="M19" s="884">
        <v>43809</v>
      </c>
      <c r="N19" s="508" t="s">
        <v>1560</v>
      </c>
      <c r="O19" s="885">
        <v>43815</v>
      </c>
      <c r="P19" s="886"/>
      <c r="Q19" s="887"/>
    </row>
    <row r="20" spans="2:17" s="891" customFormat="1" ht="19.5" customHeight="1">
      <c r="B20" s="236"/>
      <c r="C20" s="508"/>
      <c r="D20" s="508"/>
      <c r="E20" s="75"/>
      <c r="F20" s="22"/>
      <c r="G20" s="266"/>
      <c r="H20" s="882"/>
      <c r="I20" s="883"/>
      <c r="J20" s="30"/>
      <c r="K20" s="236"/>
      <c r="L20" s="236"/>
      <c r="M20" s="884"/>
      <c r="N20" s="508"/>
      <c r="O20" s="885"/>
      <c r="P20" s="886"/>
      <c r="Q20" s="887"/>
    </row>
    <row r="21" spans="2:17" s="891" customFormat="1" ht="19.7" customHeight="1">
      <c r="B21" s="508" t="s">
        <v>1651</v>
      </c>
      <c r="C21" s="508" t="s">
        <v>531</v>
      </c>
      <c r="D21" s="508" t="s">
        <v>531</v>
      </c>
      <c r="E21" s="31" t="s">
        <v>1652</v>
      </c>
      <c r="F21" s="236">
        <v>6</v>
      </c>
      <c r="G21" s="266">
        <v>963</v>
      </c>
      <c r="H21" s="444">
        <f t="shared" si="0"/>
        <v>5778</v>
      </c>
      <c r="I21" s="236"/>
      <c r="J21" s="30" t="s">
        <v>1437</v>
      </c>
      <c r="K21" s="236"/>
      <c r="L21" s="236"/>
      <c r="M21" s="886">
        <v>43819</v>
      </c>
      <c r="N21" s="508" t="s">
        <v>1560</v>
      </c>
      <c r="O21" s="885">
        <v>43822</v>
      </c>
      <c r="P21" s="886"/>
      <c r="Q21" s="884">
        <v>43822</v>
      </c>
    </row>
    <row r="22" spans="2:17" s="891" customFormat="1" ht="19.7" customHeight="1">
      <c r="B22" s="508"/>
      <c r="C22" s="508"/>
      <c r="D22" s="508"/>
      <c r="E22" s="75"/>
      <c r="F22" s="22"/>
      <c r="G22" s="266"/>
      <c r="H22" s="444">
        <f t="shared" si="0"/>
        <v>0</v>
      </c>
      <c r="I22" s="236"/>
      <c r="J22" s="30"/>
      <c r="K22" s="236"/>
      <c r="L22" s="236"/>
      <c r="M22" s="886"/>
      <c r="N22" s="508"/>
      <c r="O22" s="885"/>
      <c r="P22" s="886"/>
      <c r="Q22" s="884"/>
    </row>
    <row r="23" spans="2:17" s="891" customFormat="1" ht="19.7" customHeight="1">
      <c r="B23" s="508"/>
      <c r="C23" s="508"/>
      <c r="D23" s="508"/>
      <c r="E23" s="31"/>
      <c r="F23" s="236"/>
      <c r="G23" s="266"/>
      <c r="H23" s="444">
        <f t="shared" si="0"/>
        <v>0</v>
      </c>
      <c r="I23" s="236"/>
      <c r="J23" s="30"/>
      <c r="K23" s="236"/>
      <c r="L23" s="236"/>
      <c r="M23" s="886"/>
      <c r="N23" s="508"/>
      <c r="O23" s="885"/>
      <c r="P23" s="886"/>
      <c r="Q23" s="884"/>
    </row>
    <row r="24" spans="2:17" s="891" customFormat="1" ht="19.7" customHeight="1">
      <c r="B24" s="508"/>
      <c r="C24" s="508"/>
      <c r="D24" s="508"/>
      <c r="E24" s="75"/>
      <c r="F24" s="22"/>
      <c r="G24" s="266"/>
      <c r="H24" s="444">
        <f t="shared" si="0"/>
        <v>0</v>
      </c>
      <c r="I24" s="236"/>
      <c r="J24" s="30"/>
      <c r="K24" s="236"/>
      <c r="L24" s="236"/>
      <c r="M24" s="886"/>
      <c r="N24" s="508"/>
      <c r="O24" s="885"/>
      <c r="P24" s="886"/>
      <c r="Q24" s="884"/>
    </row>
    <row r="25" spans="2:17" ht="19.7" customHeight="1">
      <c r="B25" s="582"/>
      <c r="C25" s="582"/>
      <c r="D25" s="582"/>
      <c r="E25" s="31"/>
      <c r="F25" s="257"/>
      <c r="G25" s="215"/>
      <c r="H25" s="881">
        <f t="shared" si="0"/>
        <v>0</v>
      </c>
      <c r="I25" s="257"/>
      <c r="J25" s="76"/>
      <c r="K25" s="257"/>
      <c r="L25" s="257"/>
      <c r="M25" s="879"/>
      <c r="N25" s="582"/>
      <c r="O25" s="901"/>
      <c r="P25" s="902"/>
      <c r="Q25" s="903"/>
    </row>
    <row r="26" spans="2:17" ht="19.7" customHeight="1">
      <c r="B26" s="582"/>
      <c r="C26" s="582"/>
      <c r="D26" s="582"/>
      <c r="E26" s="245"/>
      <c r="F26" s="44"/>
      <c r="G26" s="215"/>
      <c r="H26" s="881">
        <f t="shared" si="0"/>
        <v>0</v>
      </c>
      <c r="I26" s="257"/>
      <c r="J26" s="76"/>
      <c r="K26" s="257"/>
      <c r="L26" s="257"/>
      <c r="M26" s="879"/>
      <c r="N26" s="582"/>
      <c r="O26" s="901"/>
      <c r="P26" s="902"/>
      <c r="Q26" s="903"/>
    </row>
    <row r="27" spans="2:17" ht="19.7" customHeight="1">
      <c r="B27" s="582"/>
      <c r="C27" s="582"/>
      <c r="D27" s="582"/>
      <c r="E27" s="31"/>
      <c r="F27" s="257"/>
      <c r="G27" s="215"/>
      <c r="H27" s="881">
        <f t="shared" si="0"/>
        <v>0</v>
      </c>
      <c r="I27" s="257"/>
      <c r="J27" s="76"/>
      <c r="K27" s="257"/>
      <c r="L27" s="257"/>
      <c r="M27" s="879"/>
      <c r="N27" s="582"/>
      <c r="O27" s="901"/>
      <c r="P27" s="902"/>
      <c r="Q27" s="903"/>
    </row>
    <row r="28" spans="2:17" ht="19.7" customHeight="1">
      <c r="B28" s="582"/>
      <c r="C28" s="582"/>
      <c r="D28" s="582"/>
      <c r="E28" s="245"/>
      <c r="F28" s="44"/>
      <c r="G28" s="215"/>
      <c r="H28" s="881">
        <f t="shared" si="0"/>
        <v>0</v>
      </c>
      <c r="I28" s="257"/>
      <c r="J28" s="76"/>
      <c r="K28" s="257"/>
      <c r="L28" s="257"/>
      <c r="M28" s="879"/>
      <c r="N28" s="582"/>
      <c r="O28" s="901"/>
      <c r="P28" s="902"/>
      <c r="Q28" s="903"/>
    </row>
    <row r="29" spans="2:17" ht="19.7" customHeight="1">
      <c r="B29" s="582"/>
      <c r="C29" s="582"/>
      <c r="D29" s="582"/>
      <c r="E29" s="31"/>
      <c r="F29" s="257"/>
      <c r="G29" s="215"/>
      <c r="H29" s="881">
        <f t="shared" si="0"/>
        <v>0</v>
      </c>
      <c r="I29" s="257"/>
      <c r="J29" s="76"/>
      <c r="K29" s="257"/>
      <c r="L29" s="257"/>
      <c r="M29" s="879"/>
      <c r="N29" s="582"/>
      <c r="O29" s="901"/>
      <c r="P29" s="902"/>
      <c r="Q29" s="903"/>
    </row>
  </sheetData>
  <mergeCells count="8">
    <mergeCell ref="B2:D2"/>
    <mergeCell ref="G2:I2"/>
    <mergeCell ref="B3:D3"/>
    <mergeCell ref="B4:D4"/>
    <mergeCell ref="G4:I6"/>
    <mergeCell ref="J4:K6"/>
    <mergeCell ref="B5:D5"/>
    <mergeCell ref="B6:D6"/>
  </mergeCells>
  <phoneticPr fontId="4"/>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FA21F-49CD-4406-BB08-A76ADA5198C3}">
  <dimension ref="A2:F9"/>
  <sheetViews>
    <sheetView workbookViewId="0">
      <selection activeCell="D11" sqref="D11"/>
    </sheetView>
  </sheetViews>
  <sheetFormatPr defaultRowHeight="18.75"/>
  <cols>
    <col min="1" max="1" width="8" style="8" customWidth="1"/>
    <col min="2" max="2" width="4.875" style="8" bestFit="1" customWidth="1"/>
    <col min="3" max="3" width="25.125" style="8" customWidth="1"/>
    <col min="4" max="4" width="36.75" style="8" bestFit="1" customWidth="1"/>
    <col min="5" max="5" width="8.375" style="8" bestFit="1" customWidth="1"/>
    <col min="6" max="6" width="22.375" style="8" customWidth="1"/>
    <col min="7" max="256" width="9" style="8"/>
    <col min="257" max="257" width="8" style="8" customWidth="1"/>
    <col min="258" max="258" width="4.875" style="8" bestFit="1" customWidth="1"/>
    <col min="259" max="259" width="25.125" style="8" customWidth="1"/>
    <col min="260" max="260" width="36.75" style="8" bestFit="1" customWidth="1"/>
    <col min="261" max="261" width="8.375" style="8" bestFit="1" customWidth="1"/>
    <col min="262" max="262" width="22.375" style="8" customWidth="1"/>
    <col min="263" max="512" width="9" style="8"/>
    <col min="513" max="513" width="8" style="8" customWidth="1"/>
    <col min="514" max="514" width="4.875" style="8" bestFit="1" customWidth="1"/>
    <col min="515" max="515" width="25.125" style="8" customWidth="1"/>
    <col min="516" max="516" width="36.75" style="8" bestFit="1" customWidth="1"/>
    <col min="517" max="517" width="8.375" style="8" bestFit="1" customWidth="1"/>
    <col min="518" max="518" width="22.375" style="8" customWidth="1"/>
    <col min="519" max="768" width="9" style="8"/>
    <col min="769" max="769" width="8" style="8" customWidth="1"/>
    <col min="770" max="770" width="4.875" style="8" bestFit="1" customWidth="1"/>
    <col min="771" max="771" width="25.125" style="8" customWidth="1"/>
    <col min="772" max="772" width="36.75" style="8" bestFit="1" customWidth="1"/>
    <col min="773" max="773" width="8.375" style="8" bestFit="1" customWidth="1"/>
    <col min="774" max="774" width="22.375" style="8" customWidth="1"/>
    <col min="775" max="1024" width="9" style="8"/>
    <col min="1025" max="1025" width="8" style="8" customWidth="1"/>
    <col min="1026" max="1026" width="4.875" style="8" bestFit="1" customWidth="1"/>
    <col min="1027" max="1027" width="25.125" style="8" customWidth="1"/>
    <col min="1028" max="1028" width="36.75" style="8" bestFit="1" customWidth="1"/>
    <col min="1029" max="1029" width="8.375" style="8" bestFit="1" customWidth="1"/>
    <col min="1030" max="1030" width="22.375" style="8" customWidth="1"/>
    <col min="1031" max="1280" width="9" style="8"/>
    <col min="1281" max="1281" width="8" style="8" customWidth="1"/>
    <col min="1282" max="1282" width="4.875" style="8" bestFit="1" customWidth="1"/>
    <col min="1283" max="1283" width="25.125" style="8" customWidth="1"/>
    <col min="1284" max="1284" width="36.75" style="8" bestFit="1" customWidth="1"/>
    <col min="1285" max="1285" width="8.375" style="8" bestFit="1" customWidth="1"/>
    <col min="1286" max="1286" width="22.375" style="8" customWidth="1"/>
    <col min="1287" max="1536" width="9" style="8"/>
    <col min="1537" max="1537" width="8" style="8" customWidth="1"/>
    <col min="1538" max="1538" width="4.875" style="8" bestFit="1" customWidth="1"/>
    <col min="1539" max="1539" width="25.125" style="8" customWidth="1"/>
    <col min="1540" max="1540" width="36.75" style="8" bestFit="1" customWidth="1"/>
    <col min="1541" max="1541" width="8.375" style="8" bestFit="1" customWidth="1"/>
    <col min="1542" max="1542" width="22.375" style="8" customWidth="1"/>
    <col min="1543" max="1792" width="9" style="8"/>
    <col min="1793" max="1793" width="8" style="8" customWidth="1"/>
    <col min="1794" max="1794" width="4.875" style="8" bestFit="1" customWidth="1"/>
    <col min="1795" max="1795" width="25.125" style="8" customWidth="1"/>
    <col min="1796" max="1796" width="36.75" style="8" bestFit="1" customWidth="1"/>
    <col min="1797" max="1797" width="8.375" style="8" bestFit="1" customWidth="1"/>
    <col min="1798" max="1798" width="22.375" style="8" customWidth="1"/>
    <col min="1799" max="2048" width="9" style="8"/>
    <col min="2049" max="2049" width="8" style="8" customWidth="1"/>
    <col min="2050" max="2050" width="4.875" style="8" bestFit="1" customWidth="1"/>
    <col min="2051" max="2051" width="25.125" style="8" customWidth="1"/>
    <col min="2052" max="2052" width="36.75" style="8" bestFit="1" customWidth="1"/>
    <col min="2053" max="2053" width="8.375" style="8" bestFit="1" customWidth="1"/>
    <col min="2054" max="2054" width="22.375" style="8" customWidth="1"/>
    <col min="2055" max="2304" width="9" style="8"/>
    <col min="2305" max="2305" width="8" style="8" customWidth="1"/>
    <col min="2306" max="2306" width="4.875" style="8" bestFit="1" customWidth="1"/>
    <col min="2307" max="2307" width="25.125" style="8" customWidth="1"/>
    <col min="2308" max="2308" width="36.75" style="8" bestFit="1" customWidth="1"/>
    <col min="2309" max="2309" width="8.375" style="8" bestFit="1" customWidth="1"/>
    <col min="2310" max="2310" width="22.375" style="8" customWidth="1"/>
    <col min="2311" max="2560" width="9" style="8"/>
    <col min="2561" max="2561" width="8" style="8" customWidth="1"/>
    <col min="2562" max="2562" width="4.875" style="8" bestFit="1" customWidth="1"/>
    <col min="2563" max="2563" width="25.125" style="8" customWidth="1"/>
    <col min="2564" max="2564" width="36.75" style="8" bestFit="1" customWidth="1"/>
    <col min="2565" max="2565" width="8.375" style="8" bestFit="1" customWidth="1"/>
    <col min="2566" max="2566" width="22.375" style="8" customWidth="1"/>
    <col min="2567" max="2816" width="9" style="8"/>
    <col min="2817" max="2817" width="8" style="8" customWidth="1"/>
    <col min="2818" max="2818" width="4.875" style="8" bestFit="1" customWidth="1"/>
    <col min="2819" max="2819" width="25.125" style="8" customWidth="1"/>
    <col min="2820" max="2820" width="36.75" style="8" bestFit="1" customWidth="1"/>
    <col min="2821" max="2821" width="8.375" style="8" bestFit="1" customWidth="1"/>
    <col min="2822" max="2822" width="22.375" style="8" customWidth="1"/>
    <col min="2823" max="3072" width="9" style="8"/>
    <col min="3073" max="3073" width="8" style="8" customWidth="1"/>
    <col min="3074" max="3074" width="4.875" style="8" bestFit="1" customWidth="1"/>
    <col min="3075" max="3075" width="25.125" style="8" customWidth="1"/>
    <col min="3076" max="3076" width="36.75" style="8" bestFit="1" customWidth="1"/>
    <col min="3077" max="3077" width="8.375" style="8" bestFit="1" customWidth="1"/>
    <col min="3078" max="3078" width="22.375" style="8" customWidth="1"/>
    <col min="3079" max="3328" width="9" style="8"/>
    <col min="3329" max="3329" width="8" style="8" customWidth="1"/>
    <col min="3330" max="3330" width="4.875" style="8" bestFit="1" customWidth="1"/>
    <col min="3331" max="3331" width="25.125" style="8" customWidth="1"/>
    <col min="3332" max="3332" width="36.75" style="8" bestFit="1" customWidth="1"/>
    <col min="3333" max="3333" width="8.375" style="8" bestFit="1" customWidth="1"/>
    <col min="3334" max="3334" width="22.375" style="8" customWidth="1"/>
    <col min="3335" max="3584" width="9" style="8"/>
    <col min="3585" max="3585" width="8" style="8" customWidth="1"/>
    <col min="3586" max="3586" width="4.875" style="8" bestFit="1" customWidth="1"/>
    <col min="3587" max="3587" width="25.125" style="8" customWidth="1"/>
    <col min="3588" max="3588" width="36.75" style="8" bestFit="1" customWidth="1"/>
    <col min="3589" max="3589" width="8.375" style="8" bestFit="1" customWidth="1"/>
    <col min="3590" max="3590" width="22.375" style="8" customWidth="1"/>
    <col min="3591" max="3840" width="9" style="8"/>
    <col min="3841" max="3841" width="8" style="8" customWidth="1"/>
    <col min="3842" max="3842" width="4.875" style="8" bestFit="1" customWidth="1"/>
    <col min="3843" max="3843" width="25.125" style="8" customWidth="1"/>
    <col min="3844" max="3844" width="36.75" style="8" bestFit="1" customWidth="1"/>
    <col min="3845" max="3845" width="8.375" style="8" bestFit="1" customWidth="1"/>
    <col min="3846" max="3846" width="22.375" style="8" customWidth="1"/>
    <col min="3847" max="4096" width="9" style="8"/>
    <col min="4097" max="4097" width="8" style="8" customWidth="1"/>
    <col min="4098" max="4098" width="4.875" style="8" bestFit="1" customWidth="1"/>
    <col min="4099" max="4099" width="25.125" style="8" customWidth="1"/>
    <col min="4100" max="4100" width="36.75" style="8" bestFit="1" customWidth="1"/>
    <col min="4101" max="4101" width="8.375" style="8" bestFit="1" customWidth="1"/>
    <col min="4102" max="4102" width="22.375" style="8" customWidth="1"/>
    <col min="4103" max="4352" width="9" style="8"/>
    <col min="4353" max="4353" width="8" style="8" customWidth="1"/>
    <col min="4354" max="4354" width="4.875" style="8" bestFit="1" customWidth="1"/>
    <col min="4355" max="4355" width="25.125" style="8" customWidth="1"/>
    <col min="4356" max="4356" width="36.75" style="8" bestFit="1" customWidth="1"/>
    <col min="4357" max="4357" width="8.375" style="8" bestFit="1" customWidth="1"/>
    <col min="4358" max="4358" width="22.375" style="8" customWidth="1"/>
    <col min="4359" max="4608" width="9" style="8"/>
    <col min="4609" max="4609" width="8" style="8" customWidth="1"/>
    <col min="4610" max="4610" width="4.875" style="8" bestFit="1" customWidth="1"/>
    <col min="4611" max="4611" width="25.125" style="8" customWidth="1"/>
    <col min="4612" max="4612" width="36.75" style="8" bestFit="1" customWidth="1"/>
    <col min="4613" max="4613" width="8.375" style="8" bestFit="1" customWidth="1"/>
    <col min="4614" max="4614" width="22.375" style="8" customWidth="1"/>
    <col min="4615" max="4864" width="9" style="8"/>
    <col min="4865" max="4865" width="8" style="8" customWidth="1"/>
    <col min="4866" max="4866" width="4.875" style="8" bestFit="1" customWidth="1"/>
    <col min="4867" max="4867" width="25.125" style="8" customWidth="1"/>
    <col min="4868" max="4868" width="36.75" style="8" bestFit="1" customWidth="1"/>
    <col min="4869" max="4869" width="8.375" style="8" bestFit="1" customWidth="1"/>
    <col min="4870" max="4870" width="22.375" style="8" customWidth="1"/>
    <col min="4871" max="5120" width="9" style="8"/>
    <col min="5121" max="5121" width="8" style="8" customWidth="1"/>
    <col min="5122" max="5122" width="4.875" style="8" bestFit="1" customWidth="1"/>
    <col min="5123" max="5123" width="25.125" style="8" customWidth="1"/>
    <col min="5124" max="5124" width="36.75" style="8" bestFit="1" customWidth="1"/>
    <col min="5125" max="5125" width="8.375" style="8" bestFit="1" customWidth="1"/>
    <col min="5126" max="5126" width="22.375" style="8" customWidth="1"/>
    <col min="5127" max="5376" width="9" style="8"/>
    <col min="5377" max="5377" width="8" style="8" customWidth="1"/>
    <col min="5378" max="5378" width="4.875" style="8" bestFit="1" customWidth="1"/>
    <col min="5379" max="5379" width="25.125" style="8" customWidth="1"/>
    <col min="5380" max="5380" width="36.75" style="8" bestFit="1" customWidth="1"/>
    <col min="5381" max="5381" width="8.375" style="8" bestFit="1" customWidth="1"/>
    <col min="5382" max="5382" width="22.375" style="8" customWidth="1"/>
    <col min="5383" max="5632" width="9" style="8"/>
    <col min="5633" max="5633" width="8" style="8" customWidth="1"/>
    <col min="5634" max="5634" width="4.875" style="8" bestFit="1" customWidth="1"/>
    <col min="5635" max="5635" width="25.125" style="8" customWidth="1"/>
    <col min="5636" max="5636" width="36.75" style="8" bestFit="1" customWidth="1"/>
    <col min="5637" max="5637" width="8.375" style="8" bestFit="1" customWidth="1"/>
    <col min="5638" max="5638" width="22.375" style="8" customWidth="1"/>
    <col min="5639" max="5888" width="9" style="8"/>
    <col min="5889" max="5889" width="8" style="8" customWidth="1"/>
    <col min="5890" max="5890" width="4.875" style="8" bestFit="1" customWidth="1"/>
    <col min="5891" max="5891" width="25.125" style="8" customWidth="1"/>
    <col min="5892" max="5892" width="36.75" style="8" bestFit="1" customWidth="1"/>
    <col min="5893" max="5893" width="8.375" style="8" bestFit="1" customWidth="1"/>
    <col min="5894" max="5894" width="22.375" style="8" customWidth="1"/>
    <col min="5895" max="6144" width="9" style="8"/>
    <col min="6145" max="6145" width="8" style="8" customWidth="1"/>
    <col min="6146" max="6146" width="4.875" style="8" bestFit="1" customWidth="1"/>
    <col min="6147" max="6147" width="25.125" style="8" customWidth="1"/>
    <col min="6148" max="6148" width="36.75" style="8" bestFit="1" customWidth="1"/>
    <col min="6149" max="6149" width="8.375" style="8" bestFit="1" customWidth="1"/>
    <col min="6150" max="6150" width="22.375" style="8" customWidth="1"/>
    <col min="6151" max="6400" width="9" style="8"/>
    <col min="6401" max="6401" width="8" style="8" customWidth="1"/>
    <col min="6402" max="6402" width="4.875" style="8" bestFit="1" customWidth="1"/>
    <col min="6403" max="6403" width="25.125" style="8" customWidth="1"/>
    <col min="6404" max="6404" width="36.75" style="8" bestFit="1" customWidth="1"/>
    <col min="6405" max="6405" width="8.375" style="8" bestFit="1" customWidth="1"/>
    <col min="6406" max="6406" width="22.375" style="8" customWidth="1"/>
    <col min="6407" max="6656" width="9" style="8"/>
    <col min="6657" max="6657" width="8" style="8" customWidth="1"/>
    <col min="6658" max="6658" width="4.875" style="8" bestFit="1" customWidth="1"/>
    <col min="6659" max="6659" width="25.125" style="8" customWidth="1"/>
    <col min="6660" max="6660" width="36.75" style="8" bestFit="1" customWidth="1"/>
    <col min="6661" max="6661" width="8.375" style="8" bestFit="1" customWidth="1"/>
    <col min="6662" max="6662" width="22.375" style="8" customWidth="1"/>
    <col min="6663" max="6912" width="9" style="8"/>
    <col min="6913" max="6913" width="8" style="8" customWidth="1"/>
    <col min="6914" max="6914" width="4.875" style="8" bestFit="1" customWidth="1"/>
    <col min="6915" max="6915" width="25.125" style="8" customWidth="1"/>
    <col min="6916" max="6916" width="36.75" style="8" bestFit="1" customWidth="1"/>
    <col min="6917" max="6917" width="8.375" style="8" bestFit="1" customWidth="1"/>
    <col min="6918" max="6918" width="22.375" style="8" customWidth="1"/>
    <col min="6919" max="7168" width="9" style="8"/>
    <col min="7169" max="7169" width="8" style="8" customWidth="1"/>
    <col min="7170" max="7170" width="4.875" style="8" bestFit="1" customWidth="1"/>
    <col min="7171" max="7171" width="25.125" style="8" customWidth="1"/>
    <col min="7172" max="7172" width="36.75" style="8" bestFit="1" customWidth="1"/>
    <col min="7173" max="7173" width="8.375" style="8" bestFit="1" customWidth="1"/>
    <col min="7174" max="7174" width="22.375" style="8" customWidth="1"/>
    <col min="7175" max="7424" width="9" style="8"/>
    <col min="7425" max="7425" width="8" style="8" customWidth="1"/>
    <col min="7426" max="7426" width="4.875" style="8" bestFit="1" customWidth="1"/>
    <col min="7427" max="7427" width="25.125" style="8" customWidth="1"/>
    <col min="7428" max="7428" width="36.75" style="8" bestFit="1" customWidth="1"/>
    <col min="7429" max="7429" width="8.375" style="8" bestFit="1" customWidth="1"/>
    <col min="7430" max="7430" width="22.375" style="8" customWidth="1"/>
    <col min="7431" max="7680" width="9" style="8"/>
    <col min="7681" max="7681" width="8" style="8" customWidth="1"/>
    <col min="7682" max="7682" width="4.875" style="8" bestFit="1" customWidth="1"/>
    <col min="7683" max="7683" width="25.125" style="8" customWidth="1"/>
    <col min="7684" max="7684" width="36.75" style="8" bestFit="1" customWidth="1"/>
    <col min="7685" max="7685" width="8.375" style="8" bestFit="1" customWidth="1"/>
    <col min="7686" max="7686" width="22.375" style="8" customWidth="1"/>
    <col min="7687" max="7936" width="9" style="8"/>
    <col min="7937" max="7937" width="8" style="8" customWidth="1"/>
    <col min="7938" max="7938" width="4.875" style="8" bestFit="1" customWidth="1"/>
    <col min="7939" max="7939" width="25.125" style="8" customWidth="1"/>
    <col min="7940" max="7940" width="36.75" style="8" bestFit="1" customWidth="1"/>
    <col min="7941" max="7941" width="8.375" style="8" bestFit="1" customWidth="1"/>
    <col min="7942" max="7942" width="22.375" style="8" customWidth="1"/>
    <col min="7943" max="8192" width="9" style="8"/>
    <col min="8193" max="8193" width="8" style="8" customWidth="1"/>
    <col min="8194" max="8194" width="4.875" style="8" bestFit="1" customWidth="1"/>
    <col min="8195" max="8195" width="25.125" style="8" customWidth="1"/>
    <col min="8196" max="8196" width="36.75" style="8" bestFit="1" customWidth="1"/>
    <col min="8197" max="8197" width="8.375" style="8" bestFit="1" customWidth="1"/>
    <col min="8198" max="8198" width="22.375" style="8" customWidth="1"/>
    <col min="8199" max="8448" width="9" style="8"/>
    <col min="8449" max="8449" width="8" style="8" customWidth="1"/>
    <col min="8450" max="8450" width="4.875" style="8" bestFit="1" customWidth="1"/>
    <col min="8451" max="8451" width="25.125" style="8" customWidth="1"/>
    <col min="8452" max="8452" width="36.75" style="8" bestFit="1" customWidth="1"/>
    <col min="8453" max="8453" width="8.375" style="8" bestFit="1" customWidth="1"/>
    <col min="8454" max="8454" width="22.375" style="8" customWidth="1"/>
    <col min="8455" max="8704" width="9" style="8"/>
    <col min="8705" max="8705" width="8" style="8" customWidth="1"/>
    <col min="8706" max="8706" width="4.875" style="8" bestFit="1" customWidth="1"/>
    <col min="8707" max="8707" width="25.125" style="8" customWidth="1"/>
    <col min="8708" max="8708" width="36.75" style="8" bestFit="1" customWidth="1"/>
    <col min="8709" max="8709" width="8.375" style="8" bestFit="1" customWidth="1"/>
    <col min="8710" max="8710" width="22.375" style="8" customWidth="1"/>
    <col min="8711" max="8960" width="9" style="8"/>
    <col min="8961" max="8961" width="8" style="8" customWidth="1"/>
    <col min="8962" max="8962" width="4.875" style="8" bestFit="1" customWidth="1"/>
    <col min="8963" max="8963" width="25.125" style="8" customWidth="1"/>
    <col min="8964" max="8964" width="36.75" style="8" bestFit="1" customWidth="1"/>
    <col min="8965" max="8965" width="8.375" style="8" bestFit="1" customWidth="1"/>
    <col min="8966" max="8966" width="22.375" style="8" customWidth="1"/>
    <col min="8967" max="9216" width="9" style="8"/>
    <col min="9217" max="9217" width="8" style="8" customWidth="1"/>
    <col min="9218" max="9218" width="4.875" style="8" bestFit="1" customWidth="1"/>
    <col min="9219" max="9219" width="25.125" style="8" customWidth="1"/>
    <col min="9220" max="9220" width="36.75" style="8" bestFit="1" customWidth="1"/>
    <col min="9221" max="9221" width="8.375" style="8" bestFit="1" customWidth="1"/>
    <col min="9222" max="9222" width="22.375" style="8" customWidth="1"/>
    <col min="9223" max="9472" width="9" style="8"/>
    <col min="9473" max="9473" width="8" style="8" customWidth="1"/>
    <col min="9474" max="9474" width="4.875" style="8" bestFit="1" customWidth="1"/>
    <col min="9475" max="9475" width="25.125" style="8" customWidth="1"/>
    <col min="9476" max="9476" width="36.75" style="8" bestFit="1" customWidth="1"/>
    <col min="9477" max="9477" width="8.375" style="8" bestFit="1" customWidth="1"/>
    <col min="9478" max="9478" width="22.375" style="8" customWidth="1"/>
    <col min="9479" max="9728" width="9" style="8"/>
    <col min="9729" max="9729" width="8" style="8" customWidth="1"/>
    <col min="9730" max="9730" width="4.875" style="8" bestFit="1" customWidth="1"/>
    <col min="9731" max="9731" width="25.125" style="8" customWidth="1"/>
    <col min="9732" max="9732" width="36.75" style="8" bestFit="1" customWidth="1"/>
    <col min="9733" max="9733" width="8.375" style="8" bestFit="1" customWidth="1"/>
    <col min="9734" max="9734" width="22.375" style="8" customWidth="1"/>
    <col min="9735" max="9984" width="9" style="8"/>
    <col min="9985" max="9985" width="8" style="8" customWidth="1"/>
    <col min="9986" max="9986" width="4.875" style="8" bestFit="1" customWidth="1"/>
    <col min="9987" max="9987" width="25.125" style="8" customWidth="1"/>
    <col min="9988" max="9988" width="36.75" style="8" bestFit="1" customWidth="1"/>
    <col min="9989" max="9989" width="8.375" style="8" bestFit="1" customWidth="1"/>
    <col min="9990" max="9990" width="22.375" style="8" customWidth="1"/>
    <col min="9991" max="10240" width="9" style="8"/>
    <col min="10241" max="10241" width="8" style="8" customWidth="1"/>
    <col min="10242" max="10242" width="4.875" style="8" bestFit="1" customWidth="1"/>
    <col min="10243" max="10243" width="25.125" style="8" customWidth="1"/>
    <col min="10244" max="10244" width="36.75" style="8" bestFit="1" customWidth="1"/>
    <col min="10245" max="10245" width="8.375" style="8" bestFit="1" customWidth="1"/>
    <col min="10246" max="10246" width="22.375" style="8" customWidth="1"/>
    <col min="10247" max="10496" width="9" style="8"/>
    <col min="10497" max="10497" width="8" style="8" customWidth="1"/>
    <col min="10498" max="10498" width="4.875" style="8" bestFit="1" customWidth="1"/>
    <col min="10499" max="10499" width="25.125" style="8" customWidth="1"/>
    <col min="10500" max="10500" width="36.75" style="8" bestFit="1" customWidth="1"/>
    <col min="10501" max="10501" width="8.375" style="8" bestFit="1" customWidth="1"/>
    <col min="10502" max="10502" width="22.375" style="8" customWidth="1"/>
    <col min="10503" max="10752" width="9" style="8"/>
    <col min="10753" max="10753" width="8" style="8" customWidth="1"/>
    <col min="10754" max="10754" width="4.875" style="8" bestFit="1" customWidth="1"/>
    <col min="10755" max="10755" width="25.125" style="8" customWidth="1"/>
    <col min="10756" max="10756" width="36.75" style="8" bestFit="1" customWidth="1"/>
    <col min="10757" max="10757" width="8.375" style="8" bestFit="1" customWidth="1"/>
    <col min="10758" max="10758" width="22.375" style="8" customWidth="1"/>
    <col min="10759" max="11008" width="9" style="8"/>
    <col min="11009" max="11009" width="8" style="8" customWidth="1"/>
    <col min="11010" max="11010" width="4.875" style="8" bestFit="1" customWidth="1"/>
    <col min="11011" max="11011" width="25.125" style="8" customWidth="1"/>
    <col min="11012" max="11012" width="36.75" style="8" bestFit="1" customWidth="1"/>
    <col min="11013" max="11013" width="8.375" style="8" bestFit="1" customWidth="1"/>
    <col min="11014" max="11014" width="22.375" style="8" customWidth="1"/>
    <col min="11015" max="11264" width="9" style="8"/>
    <col min="11265" max="11265" width="8" style="8" customWidth="1"/>
    <col min="11266" max="11266" width="4.875" style="8" bestFit="1" customWidth="1"/>
    <col min="11267" max="11267" width="25.125" style="8" customWidth="1"/>
    <col min="11268" max="11268" width="36.75" style="8" bestFit="1" customWidth="1"/>
    <col min="11269" max="11269" width="8.375" style="8" bestFit="1" customWidth="1"/>
    <col min="11270" max="11270" width="22.375" style="8" customWidth="1"/>
    <col min="11271" max="11520" width="9" style="8"/>
    <col min="11521" max="11521" width="8" style="8" customWidth="1"/>
    <col min="11522" max="11522" width="4.875" style="8" bestFit="1" customWidth="1"/>
    <col min="11523" max="11523" width="25.125" style="8" customWidth="1"/>
    <col min="11524" max="11524" width="36.75" style="8" bestFit="1" customWidth="1"/>
    <col min="11525" max="11525" width="8.375" style="8" bestFit="1" customWidth="1"/>
    <col min="11526" max="11526" width="22.375" style="8" customWidth="1"/>
    <col min="11527" max="11776" width="9" style="8"/>
    <col min="11777" max="11777" width="8" style="8" customWidth="1"/>
    <col min="11778" max="11778" width="4.875" style="8" bestFit="1" customWidth="1"/>
    <col min="11779" max="11779" width="25.125" style="8" customWidth="1"/>
    <col min="11780" max="11780" width="36.75" style="8" bestFit="1" customWidth="1"/>
    <col min="11781" max="11781" width="8.375" style="8" bestFit="1" customWidth="1"/>
    <col min="11782" max="11782" width="22.375" style="8" customWidth="1"/>
    <col min="11783" max="12032" width="9" style="8"/>
    <col min="12033" max="12033" width="8" style="8" customWidth="1"/>
    <col min="12034" max="12034" width="4.875" style="8" bestFit="1" customWidth="1"/>
    <col min="12035" max="12035" width="25.125" style="8" customWidth="1"/>
    <col min="12036" max="12036" width="36.75" style="8" bestFit="1" customWidth="1"/>
    <col min="12037" max="12037" width="8.375" style="8" bestFit="1" customWidth="1"/>
    <col min="12038" max="12038" width="22.375" style="8" customWidth="1"/>
    <col min="12039" max="12288" width="9" style="8"/>
    <col min="12289" max="12289" width="8" style="8" customWidth="1"/>
    <col min="12290" max="12290" width="4.875" style="8" bestFit="1" customWidth="1"/>
    <col min="12291" max="12291" width="25.125" style="8" customWidth="1"/>
    <col min="12292" max="12292" width="36.75" style="8" bestFit="1" customWidth="1"/>
    <col min="12293" max="12293" width="8.375" style="8" bestFit="1" customWidth="1"/>
    <col min="12294" max="12294" width="22.375" style="8" customWidth="1"/>
    <col min="12295" max="12544" width="9" style="8"/>
    <col min="12545" max="12545" width="8" style="8" customWidth="1"/>
    <col min="12546" max="12546" width="4.875" style="8" bestFit="1" customWidth="1"/>
    <col min="12547" max="12547" width="25.125" style="8" customWidth="1"/>
    <col min="12548" max="12548" width="36.75" style="8" bestFit="1" customWidth="1"/>
    <col min="12549" max="12549" width="8.375" style="8" bestFit="1" customWidth="1"/>
    <col min="12550" max="12550" width="22.375" style="8" customWidth="1"/>
    <col min="12551" max="12800" width="9" style="8"/>
    <col min="12801" max="12801" width="8" style="8" customWidth="1"/>
    <col min="12802" max="12802" width="4.875" style="8" bestFit="1" customWidth="1"/>
    <col min="12803" max="12803" width="25.125" style="8" customWidth="1"/>
    <col min="12804" max="12804" width="36.75" style="8" bestFit="1" customWidth="1"/>
    <col min="12805" max="12805" width="8.375" style="8" bestFit="1" customWidth="1"/>
    <col min="12806" max="12806" width="22.375" style="8" customWidth="1"/>
    <col min="12807" max="13056" width="9" style="8"/>
    <col min="13057" max="13057" width="8" style="8" customWidth="1"/>
    <col min="13058" max="13058" width="4.875" style="8" bestFit="1" customWidth="1"/>
    <col min="13059" max="13059" width="25.125" style="8" customWidth="1"/>
    <col min="13060" max="13060" width="36.75" style="8" bestFit="1" customWidth="1"/>
    <col min="13061" max="13061" width="8.375" style="8" bestFit="1" customWidth="1"/>
    <col min="13062" max="13062" width="22.375" style="8" customWidth="1"/>
    <col min="13063" max="13312" width="9" style="8"/>
    <col min="13313" max="13313" width="8" style="8" customWidth="1"/>
    <col min="13314" max="13314" width="4.875" style="8" bestFit="1" customWidth="1"/>
    <col min="13315" max="13315" width="25.125" style="8" customWidth="1"/>
    <col min="13316" max="13316" width="36.75" style="8" bestFit="1" customWidth="1"/>
    <col min="13317" max="13317" width="8.375" style="8" bestFit="1" customWidth="1"/>
    <col min="13318" max="13318" width="22.375" style="8" customWidth="1"/>
    <col min="13319" max="13568" width="9" style="8"/>
    <col min="13569" max="13569" width="8" style="8" customWidth="1"/>
    <col min="13570" max="13570" width="4.875" style="8" bestFit="1" customWidth="1"/>
    <col min="13571" max="13571" width="25.125" style="8" customWidth="1"/>
    <col min="13572" max="13572" width="36.75" style="8" bestFit="1" customWidth="1"/>
    <col min="13573" max="13573" width="8.375" style="8" bestFit="1" customWidth="1"/>
    <col min="13574" max="13574" width="22.375" style="8" customWidth="1"/>
    <col min="13575" max="13824" width="9" style="8"/>
    <col min="13825" max="13825" width="8" style="8" customWidth="1"/>
    <col min="13826" max="13826" width="4.875" style="8" bestFit="1" customWidth="1"/>
    <col min="13827" max="13827" width="25.125" style="8" customWidth="1"/>
    <col min="13828" max="13828" width="36.75" style="8" bestFit="1" customWidth="1"/>
    <col min="13829" max="13829" width="8.375" style="8" bestFit="1" customWidth="1"/>
    <col min="13830" max="13830" width="22.375" style="8" customWidth="1"/>
    <col min="13831" max="14080" width="9" style="8"/>
    <col min="14081" max="14081" width="8" style="8" customWidth="1"/>
    <col min="14082" max="14082" width="4.875" style="8" bestFit="1" customWidth="1"/>
    <col min="14083" max="14083" width="25.125" style="8" customWidth="1"/>
    <col min="14084" max="14084" width="36.75" style="8" bestFit="1" customWidth="1"/>
    <col min="14085" max="14085" width="8.375" style="8" bestFit="1" customWidth="1"/>
    <col min="14086" max="14086" width="22.375" style="8" customWidth="1"/>
    <col min="14087" max="14336" width="9" style="8"/>
    <col min="14337" max="14337" width="8" style="8" customWidth="1"/>
    <col min="14338" max="14338" width="4.875" style="8" bestFit="1" customWidth="1"/>
    <col min="14339" max="14339" width="25.125" style="8" customWidth="1"/>
    <col min="14340" max="14340" width="36.75" style="8" bestFit="1" customWidth="1"/>
    <col min="14341" max="14341" width="8.375" style="8" bestFit="1" customWidth="1"/>
    <col min="14342" max="14342" width="22.375" style="8" customWidth="1"/>
    <col min="14343" max="14592" width="9" style="8"/>
    <col min="14593" max="14593" width="8" style="8" customWidth="1"/>
    <col min="14594" max="14594" width="4.875" style="8" bestFit="1" customWidth="1"/>
    <col min="14595" max="14595" width="25.125" style="8" customWidth="1"/>
    <col min="14596" max="14596" width="36.75" style="8" bestFit="1" customWidth="1"/>
    <col min="14597" max="14597" width="8.375" style="8" bestFit="1" customWidth="1"/>
    <col min="14598" max="14598" width="22.375" style="8" customWidth="1"/>
    <col min="14599" max="14848" width="9" style="8"/>
    <col min="14849" max="14849" width="8" style="8" customWidth="1"/>
    <col min="14850" max="14850" width="4.875" style="8" bestFit="1" customWidth="1"/>
    <col min="14851" max="14851" width="25.125" style="8" customWidth="1"/>
    <col min="14852" max="14852" width="36.75" style="8" bestFit="1" customWidth="1"/>
    <col min="14853" max="14853" width="8.375" style="8" bestFit="1" customWidth="1"/>
    <col min="14854" max="14854" width="22.375" style="8" customWidth="1"/>
    <col min="14855" max="15104" width="9" style="8"/>
    <col min="15105" max="15105" width="8" style="8" customWidth="1"/>
    <col min="15106" max="15106" width="4.875" style="8" bestFit="1" customWidth="1"/>
    <col min="15107" max="15107" width="25.125" style="8" customWidth="1"/>
    <col min="15108" max="15108" width="36.75" style="8" bestFit="1" customWidth="1"/>
    <col min="15109" max="15109" width="8.375" style="8" bestFit="1" customWidth="1"/>
    <col min="15110" max="15110" width="22.375" style="8" customWidth="1"/>
    <col min="15111" max="15360" width="9" style="8"/>
    <col min="15361" max="15361" width="8" style="8" customWidth="1"/>
    <col min="15362" max="15362" width="4.875" style="8" bestFit="1" customWidth="1"/>
    <col min="15363" max="15363" width="25.125" style="8" customWidth="1"/>
    <col min="15364" max="15364" width="36.75" style="8" bestFit="1" customWidth="1"/>
    <col min="15365" max="15365" width="8.375" style="8" bestFit="1" customWidth="1"/>
    <col min="15366" max="15366" width="22.375" style="8" customWidth="1"/>
    <col min="15367" max="15616" width="9" style="8"/>
    <col min="15617" max="15617" width="8" style="8" customWidth="1"/>
    <col min="15618" max="15618" width="4.875" style="8" bestFit="1" customWidth="1"/>
    <col min="15619" max="15619" width="25.125" style="8" customWidth="1"/>
    <col min="15620" max="15620" width="36.75" style="8" bestFit="1" customWidth="1"/>
    <col min="15621" max="15621" width="8.375" style="8" bestFit="1" customWidth="1"/>
    <col min="15622" max="15622" width="22.375" style="8" customWidth="1"/>
    <col min="15623" max="15872" width="9" style="8"/>
    <col min="15873" max="15873" width="8" style="8" customWidth="1"/>
    <col min="15874" max="15874" width="4.875" style="8" bestFit="1" customWidth="1"/>
    <col min="15875" max="15875" width="25.125" style="8" customWidth="1"/>
    <col min="15876" max="15876" width="36.75" style="8" bestFit="1" customWidth="1"/>
    <col min="15877" max="15877" width="8.375" style="8" bestFit="1" customWidth="1"/>
    <col min="15878" max="15878" width="22.375" style="8" customWidth="1"/>
    <col min="15879" max="16128" width="9" style="8"/>
    <col min="16129" max="16129" width="8" style="8" customWidth="1"/>
    <col min="16130" max="16130" width="4.875" style="8" bestFit="1" customWidth="1"/>
    <col min="16131" max="16131" width="25.125" style="8" customWidth="1"/>
    <col min="16132" max="16132" width="36.75" style="8" bestFit="1" customWidth="1"/>
    <col min="16133" max="16133" width="8.375" style="8" bestFit="1" customWidth="1"/>
    <col min="16134" max="16134" width="22.375" style="8" customWidth="1"/>
    <col min="16135" max="16384" width="9" style="8"/>
  </cols>
  <sheetData>
    <row r="2" spans="1:6">
      <c r="D2" s="3"/>
      <c r="F2" s="3" t="s">
        <v>1612</v>
      </c>
    </row>
    <row r="3" spans="1:6">
      <c r="A3" s="924" t="s">
        <v>1613</v>
      </c>
    </row>
    <row r="5" spans="1:6">
      <c r="B5" s="85" t="s">
        <v>1090</v>
      </c>
      <c r="C5" s="85" t="s">
        <v>1091</v>
      </c>
      <c r="D5" s="85" t="s">
        <v>1092</v>
      </c>
      <c r="E5" s="85" t="s">
        <v>1093</v>
      </c>
      <c r="F5" s="85" t="s">
        <v>1094</v>
      </c>
    </row>
    <row r="6" spans="1:6" ht="20.100000000000001" customHeight="1">
      <c r="B6" s="22">
        <v>1</v>
      </c>
      <c r="C6" s="741" t="s">
        <v>1614</v>
      </c>
      <c r="D6" s="741" t="s">
        <v>1615</v>
      </c>
      <c r="E6" s="925">
        <v>1</v>
      </c>
      <c r="F6" s="31"/>
    </row>
    <row r="7" spans="1:6" ht="20.100000000000001" customHeight="1">
      <c r="B7" s="22">
        <v>2</v>
      </c>
      <c r="C7" s="741" t="s">
        <v>1616</v>
      </c>
      <c r="D7" s="741" t="s">
        <v>1617</v>
      </c>
      <c r="E7" s="925">
        <v>1</v>
      </c>
      <c r="F7" s="31"/>
    </row>
    <row r="8" spans="1:6" ht="20.100000000000001" customHeight="1">
      <c r="B8" s="22">
        <v>3</v>
      </c>
      <c r="C8" s="245" t="s">
        <v>1575</v>
      </c>
      <c r="D8" s="76" t="s">
        <v>1576</v>
      </c>
      <c r="E8" s="925">
        <v>1</v>
      </c>
      <c r="F8" s="31"/>
    </row>
    <row r="9" spans="1:6" ht="20.100000000000001" customHeight="1">
      <c r="B9" s="22">
        <v>4</v>
      </c>
      <c r="C9" s="741" t="s">
        <v>1618</v>
      </c>
      <c r="D9" s="741" t="s">
        <v>1619</v>
      </c>
      <c r="E9" s="926">
        <v>1</v>
      </c>
      <c r="F9" s="31"/>
    </row>
  </sheetData>
  <phoneticPr fontId="4"/>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168E3-752C-4EB6-B51A-D370EF70F6CA}">
  <sheetPr>
    <pageSetUpPr fitToPage="1"/>
  </sheetPr>
  <dimension ref="B2:Q61"/>
  <sheetViews>
    <sheetView topLeftCell="B40" zoomScale="80" zoomScaleNormal="80" workbookViewId="0">
      <selection activeCell="Q58" sqref="Q58"/>
    </sheetView>
  </sheetViews>
  <sheetFormatPr defaultRowHeight="18.75"/>
  <cols>
    <col min="1" max="1" width="3.75" style="8" customWidth="1"/>
    <col min="2" max="2" width="14.625" style="9" bestFit="1" customWidth="1"/>
    <col min="3" max="3" width="14.375" style="8" bestFit="1" customWidth="1"/>
    <col min="4" max="4" width="10.125" style="8" bestFit="1" customWidth="1"/>
    <col min="5" max="5" width="57.875" style="8" customWidth="1"/>
    <col min="6" max="6" width="8.875" style="9" customWidth="1"/>
    <col min="7" max="8" width="14" style="8" bestFit="1" customWidth="1"/>
    <col min="9" max="9" width="9.25" style="3" bestFit="1" customWidth="1"/>
    <col min="10" max="10" width="29.75" style="8" bestFit="1" customWidth="1"/>
    <col min="11" max="11" width="12.875" style="8" customWidth="1"/>
    <col min="12" max="12" width="15.625" style="9" customWidth="1"/>
    <col min="13" max="13" width="19.5" style="10" customWidth="1"/>
    <col min="14" max="14" width="9" style="8" customWidth="1"/>
    <col min="15" max="15" width="18.875" style="3" customWidth="1"/>
    <col min="16" max="16" width="20.5" style="11" customWidth="1"/>
    <col min="17" max="17" width="22.375" style="194" customWidth="1"/>
    <col min="18" max="256" width="9" style="8"/>
    <col min="257" max="257" width="3.75" style="8" customWidth="1"/>
    <col min="258" max="258" width="14.625" style="8" bestFit="1" customWidth="1"/>
    <col min="259" max="259" width="14.375" style="8" bestFit="1" customWidth="1"/>
    <col min="260" max="260" width="10.125" style="8" bestFit="1" customWidth="1"/>
    <col min="261" max="261" width="57.875" style="8" customWidth="1"/>
    <col min="262" max="262" width="8.875" style="8" customWidth="1"/>
    <col min="263" max="264" width="14" style="8" bestFit="1" customWidth="1"/>
    <col min="265" max="265" width="9.25" style="8" bestFit="1" customWidth="1"/>
    <col min="266" max="266" width="29.75" style="8" bestFit="1" customWidth="1"/>
    <col min="267" max="267" width="12.875" style="8" customWidth="1"/>
    <col min="268" max="268" width="15.625" style="8" customWidth="1"/>
    <col min="269" max="269" width="19.5" style="8" customWidth="1"/>
    <col min="270" max="270" width="9" style="8"/>
    <col min="271" max="271" width="18.875" style="8" customWidth="1"/>
    <col min="272" max="272" width="20.5" style="8" customWidth="1"/>
    <col min="273" max="273" width="22.375" style="8" customWidth="1"/>
    <col min="274" max="512" width="9" style="8"/>
    <col min="513" max="513" width="3.75" style="8" customWidth="1"/>
    <col min="514" max="514" width="14.625" style="8" bestFit="1" customWidth="1"/>
    <col min="515" max="515" width="14.375" style="8" bestFit="1" customWidth="1"/>
    <col min="516" max="516" width="10.125" style="8" bestFit="1" customWidth="1"/>
    <col min="517" max="517" width="57.875" style="8" customWidth="1"/>
    <col min="518" max="518" width="8.875" style="8" customWidth="1"/>
    <col min="519" max="520" width="14" style="8" bestFit="1" customWidth="1"/>
    <col min="521" max="521" width="9.25" style="8" bestFit="1" customWidth="1"/>
    <col min="522" max="522" width="29.75" style="8" bestFit="1" customWidth="1"/>
    <col min="523" max="523" width="12.875" style="8" customWidth="1"/>
    <col min="524" max="524" width="15.625" style="8" customWidth="1"/>
    <col min="525" max="525" width="19.5" style="8" customWidth="1"/>
    <col min="526" max="526" width="9" style="8"/>
    <col min="527" max="527" width="18.875" style="8" customWidth="1"/>
    <col min="528" max="528" width="20.5" style="8" customWidth="1"/>
    <col min="529" max="529" width="22.375" style="8" customWidth="1"/>
    <col min="530" max="768" width="9" style="8"/>
    <col min="769" max="769" width="3.75" style="8" customWidth="1"/>
    <col min="770" max="770" width="14.625" style="8" bestFit="1" customWidth="1"/>
    <col min="771" max="771" width="14.375" style="8" bestFit="1" customWidth="1"/>
    <col min="772" max="772" width="10.125" style="8" bestFit="1" customWidth="1"/>
    <col min="773" max="773" width="57.875" style="8" customWidth="1"/>
    <col min="774" max="774" width="8.875" style="8" customWidth="1"/>
    <col min="775" max="776" width="14" style="8" bestFit="1" customWidth="1"/>
    <col min="777" max="777" width="9.25" style="8" bestFit="1" customWidth="1"/>
    <col min="778" max="778" width="29.75" style="8" bestFit="1" customWidth="1"/>
    <col min="779" max="779" width="12.875" style="8" customWidth="1"/>
    <col min="780" max="780" width="15.625" style="8" customWidth="1"/>
    <col min="781" max="781" width="19.5" style="8" customWidth="1"/>
    <col min="782" max="782" width="9" style="8"/>
    <col min="783" max="783" width="18.875" style="8" customWidth="1"/>
    <col min="784" max="784" width="20.5" style="8" customWidth="1"/>
    <col min="785" max="785" width="22.375" style="8" customWidth="1"/>
    <col min="786" max="1024" width="9" style="8"/>
    <col min="1025" max="1025" width="3.75" style="8" customWidth="1"/>
    <col min="1026" max="1026" width="14.625" style="8" bestFit="1" customWidth="1"/>
    <col min="1027" max="1027" width="14.375" style="8" bestFit="1" customWidth="1"/>
    <col min="1028" max="1028" width="10.125" style="8" bestFit="1" customWidth="1"/>
    <col min="1029" max="1029" width="57.875" style="8" customWidth="1"/>
    <col min="1030" max="1030" width="8.875" style="8" customWidth="1"/>
    <col min="1031" max="1032" width="14" style="8" bestFit="1" customWidth="1"/>
    <col min="1033" max="1033" width="9.25" style="8" bestFit="1" customWidth="1"/>
    <col min="1034" max="1034" width="29.75" style="8" bestFit="1" customWidth="1"/>
    <col min="1035" max="1035" width="12.875" style="8" customWidth="1"/>
    <col min="1036" max="1036" width="15.625" style="8" customWidth="1"/>
    <col min="1037" max="1037" width="19.5" style="8" customWidth="1"/>
    <col min="1038" max="1038" width="9" style="8"/>
    <col min="1039" max="1039" width="18.875" style="8" customWidth="1"/>
    <col min="1040" max="1040" width="20.5" style="8" customWidth="1"/>
    <col min="1041" max="1041" width="22.375" style="8" customWidth="1"/>
    <col min="1042" max="1280" width="9" style="8"/>
    <col min="1281" max="1281" width="3.75" style="8" customWidth="1"/>
    <col min="1282" max="1282" width="14.625" style="8" bestFit="1" customWidth="1"/>
    <col min="1283" max="1283" width="14.375" style="8" bestFit="1" customWidth="1"/>
    <col min="1284" max="1284" width="10.125" style="8" bestFit="1" customWidth="1"/>
    <col min="1285" max="1285" width="57.875" style="8" customWidth="1"/>
    <col min="1286" max="1286" width="8.875" style="8" customWidth="1"/>
    <col min="1287" max="1288" width="14" style="8" bestFit="1" customWidth="1"/>
    <col min="1289" max="1289" width="9.25" style="8" bestFit="1" customWidth="1"/>
    <col min="1290" max="1290" width="29.75" style="8" bestFit="1" customWidth="1"/>
    <col min="1291" max="1291" width="12.875" style="8" customWidth="1"/>
    <col min="1292" max="1292" width="15.625" style="8" customWidth="1"/>
    <col min="1293" max="1293" width="19.5" style="8" customWidth="1"/>
    <col min="1294" max="1294" width="9" style="8"/>
    <col min="1295" max="1295" width="18.875" style="8" customWidth="1"/>
    <col min="1296" max="1296" width="20.5" style="8" customWidth="1"/>
    <col min="1297" max="1297" width="22.375" style="8" customWidth="1"/>
    <col min="1298" max="1536" width="9" style="8"/>
    <col min="1537" max="1537" width="3.75" style="8" customWidth="1"/>
    <col min="1538" max="1538" width="14.625" style="8" bestFit="1" customWidth="1"/>
    <col min="1539" max="1539" width="14.375" style="8" bestFit="1" customWidth="1"/>
    <col min="1540" max="1540" width="10.125" style="8" bestFit="1" customWidth="1"/>
    <col min="1541" max="1541" width="57.875" style="8" customWidth="1"/>
    <col min="1542" max="1542" width="8.875" style="8" customWidth="1"/>
    <col min="1543" max="1544" width="14" style="8" bestFit="1" customWidth="1"/>
    <col min="1545" max="1545" width="9.25" style="8" bestFit="1" customWidth="1"/>
    <col min="1546" max="1546" width="29.75" style="8" bestFit="1" customWidth="1"/>
    <col min="1547" max="1547" width="12.875" style="8" customWidth="1"/>
    <col min="1548" max="1548" width="15.625" style="8" customWidth="1"/>
    <col min="1549" max="1549" width="19.5" style="8" customWidth="1"/>
    <col min="1550" max="1550" width="9" style="8"/>
    <col min="1551" max="1551" width="18.875" style="8" customWidth="1"/>
    <col min="1552" max="1552" width="20.5" style="8" customWidth="1"/>
    <col min="1553" max="1553" width="22.375" style="8" customWidth="1"/>
    <col min="1554" max="1792" width="9" style="8"/>
    <col min="1793" max="1793" width="3.75" style="8" customWidth="1"/>
    <col min="1794" max="1794" width="14.625" style="8" bestFit="1" customWidth="1"/>
    <col min="1795" max="1795" width="14.375" style="8" bestFit="1" customWidth="1"/>
    <col min="1796" max="1796" width="10.125" style="8" bestFit="1" customWidth="1"/>
    <col min="1797" max="1797" width="57.875" style="8" customWidth="1"/>
    <col min="1798" max="1798" width="8.875" style="8" customWidth="1"/>
    <col min="1799" max="1800" width="14" style="8" bestFit="1" customWidth="1"/>
    <col min="1801" max="1801" width="9.25" style="8" bestFit="1" customWidth="1"/>
    <col min="1802" max="1802" width="29.75" style="8" bestFit="1" customWidth="1"/>
    <col min="1803" max="1803" width="12.875" style="8" customWidth="1"/>
    <col min="1804" max="1804" width="15.625" style="8" customWidth="1"/>
    <col min="1805" max="1805" width="19.5" style="8" customWidth="1"/>
    <col min="1806" max="1806" width="9" style="8"/>
    <col min="1807" max="1807" width="18.875" style="8" customWidth="1"/>
    <col min="1808" max="1808" width="20.5" style="8" customWidth="1"/>
    <col min="1809" max="1809" width="22.375" style="8" customWidth="1"/>
    <col min="1810" max="2048" width="9" style="8"/>
    <col min="2049" max="2049" width="3.75" style="8" customWidth="1"/>
    <col min="2050" max="2050" width="14.625" style="8" bestFit="1" customWidth="1"/>
    <col min="2051" max="2051" width="14.375" style="8" bestFit="1" customWidth="1"/>
    <col min="2052" max="2052" width="10.125" style="8" bestFit="1" customWidth="1"/>
    <col min="2053" max="2053" width="57.875" style="8" customWidth="1"/>
    <col min="2054" max="2054" width="8.875" style="8" customWidth="1"/>
    <col min="2055" max="2056" width="14" style="8" bestFit="1" customWidth="1"/>
    <col min="2057" max="2057" width="9.25" style="8" bestFit="1" customWidth="1"/>
    <col min="2058" max="2058" width="29.75" style="8" bestFit="1" customWidth="1"/>
    <col min="2059" max="2059" width="12.875" style="8" customWidth="1"/>
    <col min="2060" max="2060" width="15.625" style="8" customWidth="1"/>
    <col min="2061" max="2061" width="19.5" style="8" customWidth="1"/>
    <col min="2062" max="2062" width="9" style="8"/>
    <col min="2063" max="2063" width="18.875" style="8" customWidth="1"/>
    <col min="2064" max="2064" width="20.5" style="8" customWidth="1"/>
    <col min="2065" max="2065" width="22.375" style="8" customWidth="1"/>
    <col min="2066" max="2304" width="9" style="8"/>
    <col min="2305" max="2305" width="3.75" style="8" customWidth="1"/>
    <col min="2306" max="2306" width="14.625" style="8" bestFit="1" customWidth="1"/>
    <col min="2307" max="2307" width="14.375" style="8" bestFit="1" customWidth="1"/>
    <col min="2308" max="2308" width="10.125" style="8" bestFit="1" customWidth="1"/>
    <col min="2309" max="2309" width="57.875" style="8" customWidth="1"/>
    <col min="2310" max="2310" width="8.875" style="8" customWidth="1"/>
    <col min="2311" max="2312" width="14" style="8" bestFit="1" customWidth="1"/>
    <col min="2313" max="2313" width="9.25" style="8" bestFit="1" customWidth="1"/>
    <col min="2314" max="2314" width="29.75" style="8" bestFit="1" customWidth="1"/>
    <col min="2315" max="2315" width="12.875" style="8" customWidth="1"/>
    <col min="2316" max="2316" width="15.625" style="8" customWidth="1"/>
    <col min="2317" max="2317" width="19.5" style="8" customWidth="1"/>
    <col min="2318" max="2318" width="9" style="8"/>
    <col min="2319" max="2319" width="18.875" style="8" customWidth="1"/>
    <col min="2320" max="2320" width="20.5" style="8" customWidth="1"/>
    <col min="2321" max="2321" width="22.375" style="8" customWidth="1"/>
    <col min="2322" max="2560" width="9" style="8"/>
    <col min="2561" max="2561" width="3.75" style="8" customWidth="1"/>
    <col min="2562" max="2562" width="14.625" style="8" bestFit="1" customWidth="1"/>
    <col min="2563" max="2563" width="14.375" style="8" bestFit="1" customWidth="1"/>
    <col min="2564" max="2564" width="10.125" style="8" bestFit="1" customWidth="1"/>
    <col min="2565" max="2565" width="57.875" style="8" customWidth="1"/>
    <col min="2566" max="2566" width="8.875" style="8" customWidth="1"/>
    <col min="2567" max="2568" width="14" style="8" bestFit="1" customWidth="1"/>
    <col min="2569" max="2569" width="9.25" style="8" bestFit="1" customWidth="1"/>
    <col min="2570" max="2570" width="29.75" style="8" bestFit="1" customWidth="1"/>
    <col min="2571" max="2571" width="12.875" style="8" customWidth="1"/>
    <col min="2572" max="2572" width="15.625" style="8" customWidth="1"/>
    <col min="2573" max="2573" width="19.5" style="8" customWidth="1"/>
    <col min="2574" max="2574" width="9" style="8"/>
    <col min="2575" max="2575" width="18.875" style="8" customWidth="1"/>
    <col min="2576" max="2576" width="20.5" style="8" customWidth="1"/>
    <col min="2577" max="2577" width="22.375" style="8" customWidth="1"/>
    <col min="2578" max="2816" width="9" style="8"/>
    <col min="2817" max="2817" width="3.75" style="8" customWidth="1"/>
    <col min="2818" max="2818" width="14.625" style="8" bestFit="1" customWidth="1"/>
    <col min="2819" max="2819" width="14.375" style="8" bestFit="1" customWidth="1"/>
    <col min="2820" max="2820" width="10.125" style="8" bestFit="1" customWidth="1"/>
    <col min="2821" max="2821" width="57.875" style="8" customWidth="1"/>
    <col min="2822" max="2822" width="8.875" style="8" customWidth="1"/>
    <col min="2823" max="2824" width="14" style="8" bestFit="1" customWidth="1"/>
    <col min="2825" max="2825" width="9.25" style="8" bestFit="1" customWidth="1"/>
    <col min="2826" max="2826" width="29.75" style="8" bestFit="1" customWidth="1"/>
    <col min="2827" max="2827" width="12.875" style="8" customWidth="1"/>
    <col min="2828" max="2828" width="15.625" style="8" customWidth="1"/>
    <col min="2829" max="2829" width="19.5" style="8" customWidth="1"/>
    <col min="2830" max="2830" width="9" style="8"/>
    <col min="2831" max="2831" width="18.875" style="8" customWidth="1"/>
    <col min="2832" max="2832" width="20.5" style="8" customWidth="1"/>
    <col min="2833" max="2833" width="22.375" style="8" customWidth="1"/>
    <col min="2834" max="3072" width="9" style="8"/>
    <col min="3073" max="3073" width="3.75" style="8" customWidth="1"/>
    <col min="3074" max="3074" width="14.625" style="8" bestFit="1" customWidth="1"/>
    <col min="3075" max="3075" width="14.375" style="8" bestFit="1" customWidth="1"/>
    <col min="3076" max="3076" width="10.125" style="8" bestFit="1" customWidth="1"/>
    <col min="3077" max="3077" width="57.875" style="8" customWidth="1"/>
    <col min="3078" max="3078" width="8.875" style="8" customWidth="1"/>
    <col min="3079" max="3080" width="14" style="8" bestFit="1" customWidth="1"/>
    <col min="3081" max="3081" width="9.25" style="8" bestFit="1" customWidth="1"/>
    <col min="3082" max="3082" width="29.75" style="8" bestFit="1" customWidth="1"/>
    <col min="3083" max="3083" width="12.875" style="8" customWidth="1"/>
    <col min="3084" max="3084" width="15.625" style="8" customWidth="1"/>
    <col min="3085" max="3085" width="19.5" style="8" customWidth="1"/>
    <col min="3086" max="3086" width="9" style="8"/>
    <col min="3087" max="3087" width="18.875" style="8" customWidth="1"/>
    <col min="3088" max="3088" width="20.5" style="8" customWidth="1"/>
    <col min="3089" max="3089" width="22.375" style="8" customWidth="1"/>
    <col min="3090" max="3328" width="9" style="8"/>
    <col min="3329" max="3329" width="3.75" style="8" customWidth="1"/>
    <col min="3330" max="3330" width="14.625" style="8" bestFit="1" customWidth="1"/>
    <col min="3331" max="3331" width="14.375" style="8" bestFit="1" customWidth="1"/>
    <col min="3332" max="3332" width="10.125" style="8" bestFit="1" customWidth="1"/>
    <col min="3333" max="3333" width="57.875" style="8" customWidth="1"/>
    <col min="3334" max="3334" width="8.875" style="8" customWidth="1"/>
    <col min="3335" max="3336" width="14" style="8" bestFit="1" customWidth="1"/>
    <col min="3337" max="3337" width="9.25" style="8" bestFit="1" customWidth="1"/>
    <col min="3338" max="3338" width="29.75" style="8" bestFit="1" customWidth="1"/>
    <col min="3339" max="3339" width="12.875" style="8" customWidth="1"/>
    <col min="3340" max="3340" width="15.625" style="8" customWidth="1"/>
    <col min="3341" max="3341" width="19.5" style="8" customWidth="1"/>
    <col min="3342" max="3342" width="9" style="8"/>
    <col min="3343" max="3343" width="18.875" style="8" customWidth="1"/>
    <col min="3344" max="3344" width="20.5" style="8" customWidth="1"/>
    <col min="3345" max="3345" width="22.375" style="8" customWidth="1"/>
    <col min="3346" max="3584" width="9" style="8"/>
    <col min="3585" max="3585" width="3.75" style="8" customWidth="1"/>
    <col min="3586" max="3586" width="14.625" style="8" bestFit="1" customWidth="1"/>
    <col min="3587" max="3587" width="14.375" style="8" bestFit="1" customWidth="1"/>
    <col min="3588" max="3588" width="10.125" style="8" bestFit="1" customWidth="1"/>
    <col min="3589" max="3589" width="57.875" style="8" customWidth="1"/>
    <col min="3590" max="3590" width="8.875" style="8" customWidth="1"/>
    <col min="3591" max="3592" width="14" style="8" bestFit="1" customWidth="1"/>
    <col min="3593" max="3593" width="9.25" style="8" bestFit="1" customWidth="1"/>
    <col min="3594" max="3594" width="29.75" style="8" bestFit="1" customWidth="1"/>
    <col min="3595" max="3595" width="12.875" style="8" customWidth="1"/>
    <col min="3596" max="3596" width="15.625" style="8" customWidth="1"/>
    <col min="3597" max="3597" width="19.5" style="8" customWidth="1"/>
    <col min="3598" max="3598" width="9" style="8"/>
    <col min="3599" max="3599" width="18.875" style="8" customWidth="1"/>
    <col min="3600" max="3600" width="20.5" style="8" customWidth="1"/>
    <col min="3601" max="3601" width="22.375" style="8" customWidth="1"/>
    <col min="3602" max="3840" width="9" style="8"/>
    <col min="3841" max="3841" width="3.75" style="8" customWidth="1"/>
    <col min="3842" max="3842" width="14.625" style="8" bestFit="1" customWidth="1"/>
    <col min="3843" max="3843" width="14.375" style="8" bestFit="1" customWidth="1"/>
    <col min="3844" max="3844" width="10.125" style="8" bestFit="1" customWidth="1"/>
    <col min="3845" max="3845" width="57.875" style="8" customWidth="1"/>
    <col min="3846" max="3846" width="8.875" style="8" customWidth="1"/>
    <col min="3847" max="3848" width="14" style="8" bestFit="1" customWidth="1"/>
    <col min="3849" max="3849" width="9.25" style="8" bestFit="1" customWidth="1"/>
    <col min="3850" max="3850" width="29.75" style="8" bestFit="1" customWidth="1"/>
    <col min="3851" max="3851" width="12.875" style="8" customWidth="1"/>
    <col min="3852" max="3852" width="15.625" style="8" customWidth="1"/>
    <col min="3853" max="3853" width="19.5" style="8" customWidth="1"/>
    <col min="3854" max="3854" width="9" style="8"/>
    <col min="3855" max="3855" width="18.875" style="8" customWidth="1"/>
    <col min="3856" max="3856" width="20.5" style="8" customWidth="1"/>
    <col min="3857" max="3857" width="22.375" style="8" customWidth="1"/>
    <col min="3858" max="4096" width="9" style="8"/>
    <col min="4097" max="4097" width="3.75" style="8" customWidth="1"/>
    <col min="4098" max="4098" width="14.625" style="8" bestFit="1" customWidth="1"/>
    <col min="4099" max="4099" width="14.375" style="8" bestFit="1" customWidth="1"/>
    <col min="4100" max="4100" width="10.125" style="8" bestFit="1" customWidth="1"/>
    <col min="4101" max="4101" width="57.875" style="8" customWidth="1"/>
    <col min="4102" max="4102" width="8.875" style="8" customWidth="1"/>
    <col min="4103" max="4104" width="14" style="8" bestFit="1" customWidth="1"/>
    <col min="4105" max="4105" width="9.25" style="8" bestFit="1" customWidth="1"/>
    <col min="4106" max="4106" width="29.75" style="8" bestFit="1" customWidth="1"/>
    <col min="4107" max="4107" width="12.875" style="8" customWidth="1"/>
    <col min="4108" max="4108" width="15.625" style="8" customWidth="1"/>
    <col min="4109" max="4109" width="19.5" style="8" customWidth="1"/>
    <col min="4110" max="4110" width="9" style="8"/>
    <col min="4111" max="4111" width="18.875" style="8" customWidth="1"/>
    <col min="4112" max="4112" width="20.5" style="8" customWidth="1"/>
    <col min="4113" max="4113" width="22.375" style="8" customWidth="1"/>
    <col min="4114" max="4352" width="9" style="8"/>
    <col min="4353" max="4353" width="3.75" style="8" customWidth="1"/>
    <col min="4354" max="4354" width="14.625" style="8" bestFit="1" customWidth="1"/>
    <col min="4355" max="4355" width="14.375" style="8" bestFit="1" customWidth="1"/>
    <col min="4356" max="4356" width="10.125" style="8" bestFit="1" customWidth="1"/>
    <col min="4357" max="4357" width="57.875" style="8" customWidth="1"/>
    <col min="4358" max="4358" width="8.875" style="8" customWidth="1"/>
    <col min="4359" max="4360" width="14" style="8" bestFit="1" customWidth="1"/>
    <col min="4361" max="4361" width="9.25" style="8" bestFit="1" customWidth="1"/>
    <col min="4362" max="4362" width="29.75" style="8" bestFit="1" customWidth="1"/>
    <col min="4363" max="4363" width="12.875" style="8" customWidth="1"/>
    <col min="4364" max="4364" width="15.625" style="8" customWidth="1"/>
    <col min="4365" max="4365" width="19.5" style="8" customWidth="1"/>
    <col min="4366" max="4366" width="9" style="8"/>
    <col min="4367" max="4367" width="18.875" style="8" customWidth="1"/>
    <col min="4368" max="4368" width="20.5" style="8" customWidth="1"/>
    <col min="4369" max="4369" width="22.375" style="8" customWidth="1"/>
    <col min="4370" max="4608" width="9" style="8"/>
    <col min="4609" max="4609" width="3.75" style="8" customWidth="1"/>
    <col min="4610" max="4610" width="14.625" style="8" bestFit="1" customWidth="1"/>
    <col min="4611" max="4611" width="14.375" style="8" bestFit="1" customWidth="1"/>
    <col min="4612" max="4612" width="10.125" style="8" bestFit="1" customWidth="1"/>
    <col min="4613" max="4613" width="57.875" style="8" customWidth="1"/>
    <col min="4614" max="4614" width="8.875" style="8" customWidth="1"/>
    <col min="4615" max="4616" width="14" style="8" bestFit="1" customWidth="1"/>
    <col min="4617" max="4617" width="9.25" style="8" bestFit="1" customWidth="1"/>
    <col min="4618" max="4618" width="29.75" style="8" bestFit="1" customWidth="1"/>
    <col min="4619" max="4619" width="12.875" style="8" customWidth="1"/>
    <col min="4620" max="4620" width="15.625" style="8" customWidth="1"/>
    <col min="4621" max="4621" width="19.5" style="8" customWidth="1"/>
    <col min="4622" max="4622" width="9" style="8"/>
    <col min="4623" max="4623" width="18.875" style="8" customWidth="1"/>
    <col min="4624" max="4624" width="20.5" style="8" customWidth="1"/>
    <col min="4625" max="4625" width="22.375" style="8" customWidth="1"/>
    <col min="4626" max="4864" width="9" style="8"/>
    <col min="4865" max="4865" width="3.75" style="8" customWidth="1"/>
    <col min="4866" max="4866" width="14.625" style="8" bestFit="1" customWidth="1"/>
    <col min="4867" max="4867" width="14.375" style="8" bestFit="1" customWidth="1"/>
    <col min="4868" max="4868" width="10.125" style="8" bestFit="1" customWidth="1"/>
    <col min="4869" max="4869" width="57.875" style="8" customWidth="1"/>
    <col min="4870" max="4870" width="8.875" style="8" customWidth="1"/>
    <col min="4871" max="4872" width="14" style="8" bestFit="1" customWidth="1"/>
    <col min="4873" max="4873" width="9.25" style="8" bestFit="1" customWidth="1"/>
    <col min="4874" max="4874" width="29.75" style="8" bestFit="1" customWidth="1"/>
    <col min="4875" max="4875" width="12.875" style="8" customWidth="1"/>
    <col min="4876" max="4876" width="15.625" style="8" customWidth="1"/>
    <col min="4877" max="4877" width="19.5" style="8" customWidth="1"/>
    <col min="4878" max="4878" width="9" style="8"/>
    <col min="4879" max="4879" width="18.875" style="8" customWidth="1"/>
    <col min="4880" max="4880" width="20.5" style="8" customWidth="1"/>
    <col min="4881" max="4881" width="22.375" style="8" customWidth="1"/>
    <col min="4882" max="5120" width="9" style="8"/>
    <col min="5121" max="5121" width="3.75" style="8" customWidth="1"/>
    <col min="5122" max="5122" width="14.625" style="8" bestFit="1" customWidth="1"/>
    <col min="5123" max="5123" width="14.375" style="8" bestFit="1" customWidth="1"/>
    <col min="5124" max="5124" width="10.125" style="8" bestFit="1" customWidth="1"/>
    <col min="5125" max="5125" width="57.875" style="8" customWidth="1"/>
    <col min="5126" max="5126" width="8.875" style="8" customWidth="1"/>
    <col min="5127" max="5128" width="14" style="8" bestFit="1" customWidth="1"/>
    <col min="5129" max="5129" width="9.25" style="8" bestFit="1" customWidth="1"/>
    <col min="5130" max="5130" width="29.75" style="8" bestFit="1" customWidth="1"/>
    <col min="5131" max="5131" width="12.875" style="8" customWidth="1"/>
    <col min="5132" max="5132" width="15.625" style="8" customWidth="1"/>
    <col min="5133" max="5133" width="19.5" style="8" customWidth="1"/>
    <col min="5134" max="5134" width="9" style="8"/>
    <col min="5135" max="5135" width="18.875" style="8" customWidth="1"/>
    <col min="5136" max="5136" width="20.5" style="8" customWidth="1"/>
    <col min="5137" max="5137" width="22.375" style="8" customWidth="1"/>
    <col min="5138" max="5376" width="9" style="8"/>
    <col min="5377" max="5377" width="3.75" style="8" customWidth="1"/>
    <col min="5378" max="5378" width="14.625" style="8" bestFit="1" customWidth="1"/>
    <col min="5379" max="5379" width="14.375" style="8" bestFit="1" customWidth="1"/>
    <col min="5380" max="5380" width="10.125" style="8" bestFit="1" customWidth="1"/>
    <col min="5381" max="5381" width="57.875" style="8" customWidth="1"/>
    <col min="5382" max="5382" width="8.875" style="8" customWidth="1"/>
    <col min="5383" max="5384" width="14" style="8" bestFit="1" customWidth="1"/>
    <col min="5385" max="5385" width="9.25" style="8" bestFit="1" customWidth="1"/>
    <col min="5386" max="5386" width="29.75" style="8" bestFit="1" customWidth="1"/>
    <col min="5387" max="5387" width="12.875" style="8" customWidth="1"/>
    <col min="5388" max="5388" width="15.625" style="8" customWidth="1"/>
    <col min="5389" max="5389" width="19.5" style="8" customWidth="1"/>
    <col min="5390" max="5390" width="9" style="8"/>
    <col min="5391" max="5391" width="18.875" style="8" customWidth="1"/>
    <col min="5392" max="5392" width="20.5" style="8" customWidth="1"/>
    <col min="5393" max="5393" width="22.375" style="8" customWidth="1"/>
    <col min="5394" max="5632" width="9" style="8"/>
    <col min="5633" max="5633" width="3.75" style="8" customWidth="1"/>
    <col min="5634" max="5634" width="14.625" style="8" bestFit="1" customWidth="1"/>
    <col min="5635" max="5635" width="14.375" style="8" bestFit="1" customWidth="1"/>
    <col min="5636" max="5636" width="10.125" style="8" bestFit="1" customWidth="1"/>
    <col min="5637" max="5637" width="57.875" style="8" customWidth="1"/>
    <col min="5638" max="5638" width="8.875" style="8" customWidth="1"/>
    <col min="5639" max="5640" width="14" style="8" bestFit="1" customWidth="1"/>
    <col min="5641" max="5641" width="9.25" style="8" bestFit="1" customWidth="1"/>
    <col min="5642" max="5642" width="29.75" style="8" bestFit="1" customWidth="1"/>
    <col min="5643" max="5643" width="12.875" style="8" customWidth="1"/>
    <col min="5644" max="5644" width="15.625" style="8" customWidth="1"/>
    <col min="5645" max="5645" width="19.5" style="8" customWidth="1"/>
    <col min="5646" max="5646" width="9" style="8"/>
    <col min="5647" max="5647" width="18.875" style="8" customWidth="1"/>
    <col min="5648" max="5648" width="20.5" style="8" customWidth="1"/>
    <col min="5649" max="5649" width="22.375" style="8" customWidth="1"/>
    <col min="5650" max="5888" width="9" style="8"/>
    <col min="5889" max="5889" width="3.75" style="8" customWidth="1"/>
    <col min="5890" max="5890" width="14.625" style="8" bestFit="1" customWidth="1"/>
    <col min="5891" max="5891" width="14.375" style="8" bestFit="1" customWidth="1"/>
    <col min="5892" max="5892" width="10.125" style="8" bestFit="1" customWidth="1"/>
    <col min="5893" max="5893" width="57.875" style="8" customWidth="1"/>
    <col min="5894" max="5894" width="8.875" style="8" customWidth="1"/>
    <col min="5895" max="5896" width="14" style="8" bestFit="1" customWidth="1"/>
    <col min="5897" max="5897" width="9.25" style="8" bestFit="1" customWidth="1"/>
    <col min="5898" max="5898" width="29.75" style="8" bestFit="1" customWidth="1"/>
    <col min="5899" max="5899" width="12.875" style="8" customWidth="1"/>
    <col min="5900" max="5900" width="15.625" style="8" customWidth="1"/>
    <col min="5901" max="5901" width="19.5" style="8" customWidth="1"/>
    <col min="5902" max="5902" width="9" style="8"/>
    <col min="5903" max="5903" width="18.875" style="8" customWidth="1"/>
    <col min="5904" max="5904" width="20.5" style="8" customWidth="1"/>
    <col min="5905" max="5905" width="22.375" style="8" customWidth="1"/>
    <col min="5906" max="6144" width="9" style="8"/>
    <col min="6145" max="6145" width="3.75" style="8" customWidth="1"/>
    <col min="6146" max="6146" width="14.625" style="8" bestFit="1" customWidth="1"/>
    <col min="6147" max="6147" width="14.375" style="8" bestFit="1" customWidth="1"/>
    <col min="6148" max="6148" width="10.125" style="8" bestFit="1" customWidth="1"/>
    <col min="6149" max="6149" width="57.875" style="8" customWidth="1"/>
    <col min="6150" max="6150" width="8.875" style="8" customWidth="1"/>
    <col min="6151" max="6152" width="14" style="8" bestFit="1" customWidth="1"/>
    <col min="6153" max="6153" width="9.25" style="8" bestFit="1" customWidth="1"/>
    <col min="6154" max="6154" width="29.75" style="8" bestFit="1" customWidth="1"/>
    <col min="6155" max="6155" width="12.875" style="8" customWidth="1"/>
    <col min="6156" max="6156" width="15.625" style="8" customWidth="1"/>
    <col min="6157" max="6157" width="19.5" style="8" customWidth="1"/>
    <col min="6158" max="6158" width="9" style="8"/>
    <col min="6159" max="6159" width="18.875" style="8" customWidth="1"/>
    <col min="6160" max="6160" width="20.5" style="8" customWidth="1"/>
    <col min="6161" max="6161" width="22.375" style="8" customWidth="1"/>
    <col min="6162" max="6400" width="9" style="8"/>
    <col min="6401" max="6401" width="3.75" style="8" customWidth="1"/>
    <col min="6402" max="6402" width="14.625" style="8" bestFit="1" customWidth="1"/>
    <col min="6403" max="6403" width="14.375" style="8" bestFit="1" customWidth="1"/>
    <col min="6404" max="6404" width="10.125" style="8" bestFit="1" customWidth="1"/>
    <col min="6405" max="6405" width="57.875" style="8" customWidth="1"/>
    <col min="6406" max="6406" width="8.875" style="8" customWidth="1"/>
    <col min="6407" max="6408" width="14" style="8" bestFit="1" customWidth="1"/>
    <col min="6409" max="6409" width="9.25" style="8" bestFit="1" customWidth="1"/>
    <col min="6410" max="6410" width="29.75" style="8" bestFit="1" customWidth="1"/>
    <col min="6411" max="6411" width="12.875" style="8" customWidth="1"/>
    <col min="6412" max="6412" width="15.625" style="8" customWidth="1"/>
    <col min="6413" max="6413" width="19.5" style="8" customWidth="1"/>
    <col min="6414" max="6414" width="9" style="8"/>
    <col min="6415" max="6415" width="18.875" style="8" customWidth="1"/>
    <col min="6416" max="6416" width="20.5" style="8" customWidth="1"/>
    <col min="6417" max="6417" width="22.375" style="8" customWidth="1"/>
    <col min="6418" max="6656" width="9" style="8"/>
    <col min="6657" max="6657" width="3.75" style="8" customWidth="1"/>
    <col min="6658" max="6658" width="14.625" style="8" bestFit="1" customWidth="1"/>
    <col min="6659" max="6659" width="14.375" style="8" bestFit="1" customWidth="1"/>
    <col min="6660" max="6660" width="10.125" style="8" bestFit="1" customWidth="1"/>
    <col min="6661" max="6661" width="57.875" style="8" customWidth="1"/>
    <col min="6662" max="6662" width="8.875" style="8" customWidth="1"/>
    <col min="6663" max="6664" width="14" style="8" bestFit="1" customWidth="1"/>
    <col min="6665" max="6665" width="9.25" style="8" bestFit="1" customWidth="1"/>
    <col min="6666" max="6666" width="29.75" style="8" bestFit="1" customWidth="1"/>
    <col min="6667" max="6667" width="12.875" style="8" customWidth="1"/>
    <col min="6668" max="6668" width="15.625" style="8" customWidth="1"/>
    <col min="6669" max="6669" width="19.5" style="8" customWidth="1"/>
    <col min="6670" max="6670" width="9" style="8"/>
    <col min="6671" max="6671" width="18.875" style="8" customWidth="1"/>
    <col min="6672" max="6672" width="20.5" style="8" customWidth="1"/>
    <col min="6673" max="6673" width="22.375" style="8" customWidth="1"/>
    <col min="6674" max="6912" width="9" style="8"/>
    <col min="6913" max="6913" width="3.75" style="8" customWidth="1"/>
    <col min="6914" max="6914" width="14.625" style="8" bestFit="1" customWidth="1"/>
    <col min="6915" max="6915" width="14.375" style="8" bestFit="1" customWidth="1"/>
    <col min="6916" max="6916" width="10.125" style="8" bestFit="1" customWidth="1"/>
    <col min="6917" max="6917" width="57.875" style="8" customWidth="1"/>
    <col min="6918" max="6918" width="8.875" style="8" customWidth="1"/>
    <col min="6919" max="6920" width="14" style="8" bestFit="1" customWidth="1"/>
    <col min="6921" max="6921" width="9.25" style="8" bestFit="1" customWidth="1"/>
    <col min="6922" max="6922" width="29.75" style="8" bestFit="1" customWidth="1"/>
    <col min="6923" max="6923" width="12.875" style="8" customWidth="1"/>
    <col min="6924" max="6924" width="15.625" style="8" customWidth="1"/>
    <col min="6925" max="6925" width="19.5" style="8" customWidth="1"/>
    <col min="6926" max="6926" width="9" style="8"/>
    <col min="6927" max="6927" width="18.875" style="8" customWidth="1"/>
    <col min="6928" max="6928" width="20.5" style="8" customWidth="1"/>
    <col min="6929" max="6929" width="22.375" style="8" customWidth="1"/>
    <col min="6930" max="7168" width="9" style="8"/>
    <col min="7169" max="7169" width="3.75" style="8" customWidth="1"/>
    <col min="7170" max="7170" width="14.625" style="8" bestFit="1" customWidth="1"/>
    <col min="7171" max="7171" width="14.375" style="8" bestFit="1" customWidth="1"/>
    <col min="7172" max="7172" width="10.125" style="8" bestFit="1" customWidth="1"/>
    <col min="7173" max="7173" width="57.875" style="8" customWidth="1"/>
    <col min="7174" max="7174" width="8.875" style="8" customWidth="1"/>
    <col min="7175" max="7176" width="14" style="8" bestFit="1" customWidth="1"/>
    <col min="7177" max="7177" width="9.25" style="8" bestFit="1" customWidth="1"/>
    <col min="7178" max="7178" width="29.75" style="8" bestFit="1" customWidth="1"/>
    <col min="7179" max="7179" width="12.875" style="8" customWidth="1"/>
    <col min="7180" max="7180" width="15.625" style="8" customWidth="1"/>
    <col min="7181" max="7181" width="19.5" style="8" customWidth="1"/>
    <col min="7182" max="7182" width="9" style="8"/>
    <col min="7183" max="7183" width="18.875" style="8" customWidth="1"/>
    <col min="7184" max="7184" width="20.5" style="8" customWidth="1"/>
    <col min="7185" max="7185" width="22.375" style="8" customWidth="1"/>
    <col min="7186" max="7424" width="9" style="8"/>
    <col min="7425" max="7425" width="3.75" style="8" customWidth="1"/>
    <col min="7426" max="7426" width="14.625" style="8" bestFit="1" customWidth="1"/>
    <col min="7427" max="7427" width="14.375" style="8" bestFit="1" customWidth="1"/>
    <col min="7428" max="7428" width="10.125" style="8" bestFit="1" customWidth="1"/>
    <col min="7429" max="7429" width="57.875" style="8" customWidth="1"/>
    <col min="7430" max="7430" width="8.875" style="8" customWidth="1"/>
    <col min="7431" max="7432" width="14" style="8" bestFit="1" customWidth="1"/>
    <col min="7433" max="7433" width="9.25" style="8" bestFit="1" customWidth="1"/>
    <col min="7434" max="7434" width="29.75" style="8" bestFit="1" customWidth="1"/>
    <col min="7435" max="7435" width="12.875" style="8" customWidth="1"/>
    <col min="7436" max="7436" width="15.625" style="8" customWidth="1"/>
    <col min="7437" max="7437" width="19.5" style="8" customWidth="1"/>
    <col min="7438" max="7438" width="9" style="8"/>
    <col min="7439" max="7439" width="18.875" style="8" customWidth="1"/>
    <col min="7440" max="7440" width="20.5" style="8" customWidth="1"/>
    <col min="7441" max="7441" width="22.375" style="8" customWidth="1"/>
    <col min="7442" max="7680" width="9" style="8"/>
    <col min="7681" max="7681" width="3.75" style="8" customWidth="1"/>
    <col min="7682" max="7682" width="14.625" style="8" bestFit="1" customWidth="1"/>
    <col min="7683" max="7683" width="14.375" style="8" bestFit="1" customWidth="1"/>
    <col min="7684" max="7684" width="10.125" style="8" bestFit="1" customWidth="1"/>
    <col min="7685" max="7685" width="57.875" style="8" customWidth="1"/>
    <col min="7686" max="7686" width="8.875" style="8" customWidth="1"/>
    <col min="7687" max="7688" width="14" style="8" bestFit="1" customWidth="1"/>
    <col min="7689" max="7689" width="9.25" style="8" bestFit="1" customWidth="1"/>
    <col min="7690" max="7690" width="29.75" style="8" bestFit="1" customWidth="1"/>
    <col min="7691" max="7691" width="12.875" style="8" customWidth="1"/>
    <col min="7692" max="7692" width="15.625" style="8" customWidth="1"/>
    <col min="7693" max="7693" width="19.5" style="8" customWidth="1"/>
    <col min="7694" max="7694" width="9" style="8"/>
    <col min="7695" max="7695" width="18.875" style="8" customWidth="1"/>
    <col min="7696" max="7696" width="20.5" style="8" customWidth="1"/>
    <col min="7697" max="7697" width="22.375" style="8" customWidth="1"/>
    <col min="7698" max="7936" width="9" style="8"/>
    <col min="7937" max="7937" width="3.75" style="8" customWidth="1"/>
    <col min="7938" max="7938" width="14.625" style="8" bestFit="1" customWidth="1"/>
    <col min="7939" max="7939" width="14.375" style="8" bestFit="1" customWidth="1"/>
    <col min="7940" max="7940" width="10.125" style="8" bestFit="1" customWidth="1"/>
    <col min="7941" max="7941" width="57.875" style="8" customWidth="1"/>
    <col min="7942" max="7942" width="8.875" style="8" customWidth="1"/>
    <col min="7943" max="7944" width="14" style="8" bestFit="1" customWidth="1"/>
    <col min="7945" max="7945" width="9.25" style="8" bestFit="1" customWidth="1"/>
    <col min="7946" max="7946" width="29.75" style="8" bestFit="1" customWidth="1"/>
    <col min="7947" max="7947" width="12.875" style="8" customWidth="1"/>
    <col min="7948" max="7948" width="15.625" style="8" customWidth="1"/>
    <col min="7949" max="7949" width="19.5" style="8" customWidth="1"/>
    <col min="7950" max="7950" width="9" style="8"/>
    <col min="7951" max="7951" width="18.875" style="8" customWidth="1"/>
    <col min="7952" max="7952" width="20.5" style="8" customWidth="1"/>
    <col min="7953" max="7953" width="22.375" style="8" customWidth="1"/>
    <col min="7954" max="8192" width="9" style="8"/>
    <col min="8193" max="8193" width="3.75" style="8" customWidth="1"/>
    <col min="8194" max="8194" width="14.625" style="8" bestFit="1" customWidth="1"/>
    <col min="8195" max="8195" width="14.375" style="8" bestFit="1" customWidth="1"/>
    <col min="8196" max="8196" width="10.125" style="8" bestFit="1" customWidth="1"/>
    <col min="8197" max="8197" width="57.875" style="8" customWidth="1"/>
    <col min="8198" max="8198" width="8.875" style="8" customWidth="1"/>
    <col min="8199" max="8200" width="14" style="8" bestFit="1" customWidth="1"/>
    <col min="8201" max="8201" width="9.25" style="8" bestFit="1" customWidth="1"/>
    <col min="8202" max="8202" width="29.75" style="8" bestFit="1" customWidth="1"/>
    <col min="8203" max="8203" width="12.875" style="8" customWidth="1"/>
    <col min="8204" max="8204" width="15.625" style="8" customWidth="1"/>
    <col min="8205" max="8205" width="19.5" style="8" customWidth="1"/>
    <col min="8206" max="8206" width="9" style="8"/>
    <col min="8207" max="8207" width="18.875" style="8" customWidth="1"/>
    <col min="8208" max="8208" width="20.5" style="8" customWidth="1"/>
    <col min="8209" max="8209" width="22.375" style="8" customWidth="1"/>
    <col min="8210" max="8448" width="9" style="8"/>
    <col min="8449" max="8449" width="3.75" style="8" customWidth="1"/>
    <col min="8450" max="8450" width="14.625" style="8" bestFit="1" customWidth="1"/>
    <col min="8451" max="8451" width="14.375" style="8" bestFit="1" customWidth="1"/>
    <col min="8452" max="8452" width="10.125" style="8" bestFit="1" customWidth="1"/>
    <col min="8453" max="8453" width="57.875" style="8" customWidth="1"/>
    <col min="8454" max="8454" width="8.875" style="8" customWidth="1"/>
    <col min="8455" max="8456" width="14" style="8" bestFit="1" customWidth="1"/>
    <col min="8457" max="8457" width="9.25" style="8" bestFit="1" customWidth="1"/>
    <col min="8458" max="8458" width="29.75" style="8" bestFit="1" customWidth="1"/>
    <col min="8459" max="8459" width="12.875" style="8" customWidth="1"/>
    <col min="8460" max="8460" width="15.625" style="8" customWidth="1"/>
    <col min="8461" max="8461" width="19.5" style="8" customWidth="1"/>
    <col min="8462" max="8462" width="9" style="8"/>
    <col min="8463" max="8463" width="18.875" style="8" customWidth="1"/>
    <col min="8464" max="8464" width="20.5" style="8" customWidth="1"/>
    <col min="8465" max="8465" width="22.375" style="8" customWidth="1"/>
    <col min="8466" max="8704" width="9" style="8"/>
    <col min="8705" max="8705" width="3.75" style="8" customWidth="1"/>
    <col min="8706" max="8706" width="14.625" style="8" bestFit="1" customWidth="1"/>
    <col min="8707" max="8707" width="14.375" style="8" bestFit="1" customWidth="1"/>
    <col min="8708" max="8708" width="10.125" style="8" bestFit="1" customWidth="1"/>
    <col min="8709" max="8709" width="57.875" style="8" customWidth="1"/>
    <col min="8710" max="8710" width="8.875" style="8" customWidth="1"/>
    <col min="8711" max="8712" width="14" style="8" bestFit="1" customWidth="1"/>
    <col min="8713" max="8713" width="9.25" style="8" bestFit="1" customWidth="1"/>
    <col min="8714" max="8714" width="29.75" style="8" bestFit="1" customWidth="1"/>
    <col min="8715" max="8715" width="12.875" style="8" customWidth="1"/>
    <col min="8716" max="8716" width="15.625" style="8" customWidth="1"/>
    <col min="8717" max="8717" width="19.5" style="8" customWidth="1"/>
    <col min="8718" max="8718" width="9" style="8"/>
    <col min="8719" max="8719" width="18.875" style="8" customWidth="1"/>
    <col min="8720" max="8720" width="20.5" style="8" customWidth="1"/>
    <col min="8721" max="8721" width="22.375" style="8" customWidth="1"/>
    <col min="8722" max="8960" width="9" style="8"/>
    <col min="8961" max="8961" width="3.75" style="8" customWidth="1"/>
    <col min="8962" max="8962" width="14.625" style="8" bestFit="1" customWidth="1"/>
    <col min="8963" max="8963" width="14.375" style="8" bestFit="1" customWidth="1"/>
    <col min="8964" max="8964" width="10.125" style="8" bestFit="1" customWidth="1"/>
    <col min="8965" max="8965" width="57.875" style="8" customWidth="1"/>
    <col min="8966" max="8966" width="8.875" style="8" customWidth="1"/>
    <col min="8967" max="8968" width="14" style="8" bestFit="1" customWidth="1"/>
    <col min="8969" max="8969" width="9.25" style="8" bestFit="1" customWidth="1"/>
    <col min="8970" max="8970" width="29.75" style="8" bestFit="1" customWidth="1"/>
    <col min="8971" max="8971" width="12.875" style="8" customWidth="1"/>
    <col min="8972" max="8972" width="15.625" style="8" customWidth="1"/>
    <col min="8973" max="8973" width="19.5" style="8" customWidth="1"/>
    <col min="8974" max="8974" width="9" style="8"/>
    <col min="8975" max="8975" width="18.875" style="8" customWidth="1"/>
    <col min="8976" max="8976" width="20.5" style="8" customWidth="1"/>
    <col min="8977" max="8977" width="22.375" style="8" customWidth="1"/>
    <col min="8978" max="9216" width="9" style="8"/>
    <col min="9217" max="9217" width="3.75" style="8" customWidth="1"/>
    <col min="9218" max="9218" width="14.625" style="8" bestFit="1" customWidth="1"/>
    <col min="9219" max="9219" width="14.375" style="8" bestFit="1" customWidth="1"/>
    <col min="9220" max="9220" width="10.125" style="8" bestFit="1" customWidth="1"/>
    <col min="9221" max="9221" width="57.875" style="8" customWidth="1"/>
    <col min="9222" max="9222" width="8.875" style="8" customWidth="1"/>
    <col min="9223" max="9224" width="14" style="8" bestFit="1" customWidth="1"/>
    <col min="9225" max="9225" width="9.25" style="8" bestFit="1" customWidth="1"/>
    <col min="9226" max="9226" width="29.75" style="8" bestFit="1" customWidth="1"/>
    <col min="9227" max="9227" width="12.875" style="8" customWidth="1"/>
    <col min="9228" max="9228" width="15.625" style="8" customWidth="1"/>
    <col min="9229" max="9229" width="19.5" style="8" customWidth="1"/>
    <col min="9230" max="9230" width="9" style="8"/>
    <col min="9231" max="9231" width="18.875" style="8" customWidth="1"/>
    <col min="9232" max="9232" width="20.5" style="8" customWidth="1"/>
    <col min="9233" max="9233" width="22.375" style="8" customWidth="1"/>
    <col min="9234" max="9472" width="9" style="8"/>
    <col min="9473" max="9473" width="3.75" style="8" customWidth="1"/>
    <col min="9474" max="9474" width="14.625" style="8" bestFit="1" customWidth="1"/>
    <col min="9475" max="9475" width="14.375" style="8" bestFit="1" customWidth="1"/>
    <col min="9476" max="9476" width="10.125" style="8" bestFit="1" customWidth="1"/>
    <col min="9477" max="9477" width="57.875" style="8" customWidth="1"/>
    <col min="9478" max="9478" width="8.875" style="8" customWidth="1"/>
    <col min="9479" max="9480" width="14" style="8" bestFit="1" customWidth="1"/>
    <col min="9481" max="9481" width="9.25" style="8" bestFit="1" customWidth="1"/>
    <col min="9482" max="9482" width="29.75" style="8" bestFit="1" customWidth="1"/>
    <col min="9483" max="9483" width="12.875" style="8" customWidth="1"/>
    <col min="9484" max="9484" width="15.625" style="8" customWidth="1"/>
    <col min="9485" max="9485" width="19.5" style="8" customWidth="1"/>
    <col min="9486" max="9486" width="9" style="8"/>
    <col min="9487" max="9487" width="18.875" style="8" customWidth="1"/>
    <col min="9488" max="9488" width="20.5" style="8" customWidth="1"/>
    <col min="9489" max="9489" width="22.375" style="8" customWidth="1"/>
    <col min="9490" max="9728" width="9" style="8"/>
    <col min="9729" max="9729" width="3.75" style="8" customWidth="1"/>
    <col min="9730" max="9730" width="14.625" style="8" bestFit="1" customWidth="1"/>
    <col min="9731" max="9731" width="14.375" style="8" bestFit="1" customWidth="1"/>
    <col min="9732" max="9732" width="10.125" style="8" bestFit="1" customWidth="1"/>
    <col min="9733" max="9733" width="57.875" style="8" customWidth="1"/>
    <col min="9734" max="9734" width="8.875" style="8" customWidth="1"/>
    <col min="9735" max="9736" width="14" style="8" bestFit="1" customWidth="1"/>
    <col min="9737" max="9737" width="9.25" style="8" bestFit="1" customWidth="1"/>
    <col min="9738" max="9738" width="29.75" style="8" bestFit="1" customWidth="1"/>
    <col min="9739" max="9739" width="12.875" style="8" customWidth="1"/>
    <col min="9740" max="9740" width="15.625" style="8" customWidth="1"/>
    <col min="9741" max="9741" width="19.5" style="8" customWidth="1"/>
    <col min="9742" max="9742" width="9" style="8"/>
    <col min="9743" max="9743" width="18.875" style="8" customWidth="1"/>
    <col min="9744" max="9744" width="20.5" style="8" customWidth="1"/>
    <col min="9745" max="9745" width="22.375" style="8" customWidth="1"/>
    <col min="9746" max="9984" width="9" style="8"/>
    <col min="9985" max="9985" width="3.75" style="8" customWidth="1"/>
    <col min="9986" max="9986" width="14.625" style="8" bestFit="1" customWidth="1"/>
    <col min="9987" max="9987" width="14.375" style="8" bestFit="1" customWidth="1"/>
    <col min="9988" max="9988" width="10.125" style="8" bestFit="1" customWidth="1"/>
    <col min="9989" max="9989" width="57.875" style="8" customWidth="1"/>
    <col min="9990" max="9990" width="8.875" style="8" customWidth="1"/>
    <col min="9991" max="9992" width="14" style="8" bestFit="1" customWidth="1"/>
    <col min="9993" max="9993" width="9.25" style="8" bestFit="1" customWidth="1"/>
    <col min="9994" max="9994" width="29.75" style="8" bestFit="1" customWidth="1"/>
    <col min="9995" max="9995" width="12.875" style="8" customWidth="1"/>
    <col min="9996" max="9996" width="15.625" style="8" customWidth="1"/>
    <col min="9997" max="9997" width="19.5" style="8" customWidth="1"/>
    <col min="9998" max="9998" width="9" style="8"/>
    <col min="9999" max="9999" width="18.875" style="8" customWidth="1"/>
    <col min="10000" max="10000" width="20.5" style="8" customWidth="1"/>
    <col min="10001" max="10001" width="22.375" style="8" customWidth="1"/>
    <col min="10002" max="10240" width="9" style="8"/>
    <col min="10241" max="10241" width="3.75" style="8" customWidth="1"/>
    <col min="10242" max="10242" width="14.625" style="8" bestFit="1" customWidth="1"/>
    <col min="10243" max="10243" width="14.375" style="8" bestFit="1" customWidth="1"/>
    <col min="10244" max="10244" width="10.125" style="8" bestFit="1" customWidth="1"/>
    <col min="10245" max="10245" width="57.875" style="8" customWidth="1"/>
    <col min="10246" max="10246" width="8.875" style="8" customWidth="1"/>
    <col min="10247" max="10248" width="14" style="8" bestFit="1" customWidth="1"/>
    <col min="10249" max="10249" width="9.25" style="8" bestFit="1" customWidth="1"/>
    <col min="10250" max="10250" width="29.75" style="8" bestFit="1" customWidth="1"/>
    <col min="10251" max="10251" width="12.875" style="8" customWidth="1"/>
    <col min="10252" max="10252" width="15.625" style="8" customWidth="1"/>
    <col min="10253" max="10253" width="19.5" style="8" customWidth="1"/>
    <col min="10254" max="10254" width="9" style="8"/>
    <col min="10255" max="10255" width="18.875" style="8" customWidth="1"/>
    <col min="10256" max="10256" width="20.5" style="8" customWidth="1"/>
    <col min="10257" max="10257" width="22.375" style="8" customWidth="1"/>
    <col min="10258" max="10496" width="9" style="8"/>
    <col min="10497" max="10497" width="3.75" style="8" customWidth="1"/>
    <col min="10498" max="10498" width="14.625" style="8" bestFit="1" customWidth="1"/>
    <col min="10499" max="10499" width="14.375" style="8" bestFit="1" customWidth="1"/>
    <col min="10500" max="10500" width="10.125" style="8" bestFit="1" customWidth="1"/>
    <col min="10501" max="10501" width="57.875" style="8" customWidth="1"/>
    <col min="10502" max="10502" width="8.875" style="8" customWidth="1"/>
    <col min="10503" max="10504" width="14" style="8" bestFit="1" customWidth="1"/>
    <col min="10505" max="10505" width="9.25" style="8" bestFit="1" customWidth="1"/>
    <col min="10506" max="10506" width="29.75" style="8" bestFit="1" customWidth="1"/>
    <col min="10507" max="10507" width="12.875" style="8" customWidth="1"/>
    <col min="10508" max="10508" width="15.625" style="8" customWidth="1"/>
    <col min="10509" max="10509" width="19.5" style="8" customWidth="1"/>
    <col min="10510" max="10510" width="9" style="8"/>
    <col min="10511" max="10511" width="18.875" style="8" customWidth="1"/>
    <col min="10512" max="10512" width="20.5" style="8" customWidth="1"/>
    <col min="10513" max="10513" width="22.375" style="8" customWidth="1"/>
    <col min="10514" max="10752" width="9" style="8"/>
    <col min="10753" max="10753" width="3.75" style="8" customWidth="1"/>
    <col min="10754" max="10754" width="14.625" style="8" bestFit="1" customWidth="1"/>
    <col min="10755" max="10755" width="14.375" style="8" bestFit="1" customWidth="1"/>
    <col min="10756" max="10756" width="10.125" style="8" bestFit="1" customWidth="1"/>
    <col min="10757" max="10757" width="57.875" style="8" customWidth="1"/>
    <col min="10758" max="10758" width="8.875" style="8" customWidth="1"/>
    <col min="10759" max="10760" width="14" style="8" bestFit="1" customWidth="1"/>
    <col min="10761" max="10761" width="9.25" style="8" bestFit="1" customWidth="1"/>
    <col min="10762" max="10762" width="29.75" style="8" bestFit="1" customWidth="1"/>
    <col min="10763" max="10763" width="12.875" style="8" customWidth="1"/>
    <col min="10764" max="10764" width="15.625" style="8" customWidth="1"/>
    <col min="10765" max="10765" width="19.5" style="8" customWidth="1"/>
    <col min="10766" max="10766" width="9" style="8"/>
    <col min="10767" max="10767" width="18.875" style="8" customWidth="1"/>
    <col min="10768" max="10768" width="20.5" style="8" customWidth="1"/>
    <col min="10769" max="10769" width="22.375" style="8" customWidth="1"/>
    <col min="10770" max="11008" width="9" style="8"/>
    <col min="11009" max="11009" width="3.75" style="8" customWidth="1"/>
    <col min="11010" max="11010" width="14.625" style="8" bestFit="1" customWidth="1"/>
    <col min="11011" max="11011" width="14.375" style="8" bestFit="1" customWidth="1"/>
    <col min="11012" max="11012" width="10.125" style="8" bestFit="1" customWidth="1"/>
    <col min="11013" max="11013" width="57.875" style="8" customWidth="1"/>
    <col min="11014" max="11014" width="8.875" style="8" customWidth="1"/>
    <col min="11015" max="11016" width="14" style="8" bestFit="1" customWidth="1"/>
    <col min="11017" max="11017" width="9.25" style="8" bestFit="1" customWidth="1"/>
    <col min="11018" max="11018" width="29.75" style="8" bestFit="1" customWidth="1"/>
    <col min="11019" max="11019" width="12.875" style="8" customWidth="1"/>
    <col min="11020" max="11020" width="15.625" style="8" customWidth="1"/>
    <col min="11021" max="11021" width="19.5" style="8" customWidth="1"/>
    <col min="11022" max="11022" width="9" style="8"/>
    <col min="11023" max="11023" width="18.875" style="8" customWidth="1"/>
    <col min="11024" max="11024" width="20.5" style="8" customWidth="1"/>
    <col min="11025" max="11025" width="22.375" style="8" customWidth="1"/>
    <col min="11026" max="11264" width="9" style="8"/>
    <col min="11265" max="11265" width="3.75" style="8" customWidth="1"/>
    <col min="11266" max="11266" width="14.625" style="8" bestFit="1" customWidth="1"/>
    <col min="11267" max="11267" width="14.375" style="8" bestFit="1" customWidth="1"/>
    <col min="11268" max="11268" width="10.125" style="8" bestFit="1" customWidth="1"/>
    <col min="11269" max="11269" width="57.875" style="8" customWidth="1"/>
    <col min="11270" max="11270" width="8.875" style="8" customWidth="1"/>
    <col min="11271" max="11272" width="14" style="8" bestFit="1" customWidth="1"/>
    <col min="11273" max="11273" width="9.25" style="8" bestFit="1" customWidth="1"/>
    <col min="11274" max="11274" width="29.75" style="8" bestFit="1" customWidth="1"/>
    <col min="11275" max="11275" width="12.875" style="8" customWidth="1"/>
    <col min="11276" max="11276" width="15.625" style="8" customWidth="1"/>
    <col min="11277" max="11277" width="19.5" style="8" customWidth="1"/>
    <col min="11278" max="11278" width="9" style="8"/>
    <col min="11279" max="11279" width="18.875" style="8" customWidth="1"/>
    <col min="11280" max="11280" width="20.5" style="8" customWidth="1"/>
    <col min="11281" max="11281" width="22.375" style="8" customWidth="1"/>
    <col min="11282" max="11520" width="9" style="8"/>
    <col min="11521" max="11521" width="3.75" style="8" customWidth="1"/>
    <col min="11522" max="11522" width="14.625" style="8" bestFit="1" customWidth="1"/>
    <col min="11523" max="11523" width="14.375" style="8" bestFit="1" customWidth="1"/>
    <col min="11524" max="11524" width="10.125" style="8" bestFit="1" customWidth="1"/>
    <col min="11525" max="11525" width="57.875" style="8" customWidth="1"/>
    <col min="11526" max="11526" width="8.875" style="8" customWidth="1"/>
    <col min="11527" max="11528" width="14" style="8" bestFit="1" customWidth="1"/>
    <col min="11529" max="11529" width="9.25" style="8" bestFit="1" customWidth="1"/>
    <col min="11530" max="11530" width="29.75" style="8" bestFit="1" customWidth="1"/>
    <col min="11531" max="11531" width="12.875" style="8" customWidth="1"/>
    <col min="11532" max="11532" width="15.625" style="8" customWidth="1"/>
    <col min="11533" max="11533" width="19.5" style="8" customWidth="1"/>
    <col min="11534" max="11534" width="9" style="8"/>
    <col min="11535" max="11535" width="18.875" style="8" customWidth="1"/>
    <col min="11536" max="11536" width="20.5" style="8" customWidth="1"/>
    <col min="11537" max="11537" width="22.375" style="8" customWidth="1"/>
    <col min="11538" max="11776" width="9" style="8"/>
    <col min="11777" max="11777" width="3.75" style="8" customWidth="1"/>
    <col min="11778" max="11778" width="14.625" style="8" bestFit="1" customWidth="1"/>
    <col min="11779" max="11779" width="14.375" style="8" bestFit="1" customWidth="1"/>
    <col min="11780" max="11780" width="10.125" style="8" bestFit="1" customWidth="1"/>
    <col min="11781" max="11781" width="57.875" style="8" customWidth="1"/>
    <col min="11782" max="11782" width="8.875" style="8" customWidth="1"/>
    <col min="11783" max="11784" width="14" style="8" bestFit="1" customWidth="1"/>
    <col min="11785" max="11785" width="9.25" style="8" bestFit="1" customWidth="1"/>
    <col min="11786" max="11786" width="29.75" style="8" bestFit="1" customWidth="1"/>
    <col min="11787" max="11787" width="12.875" style="8" customWidth="1"/>
    <col min="11788" max="11788" width="15.625" style="8" customWidth="1"/>
    <col min="11789" max="11789" width="19.5" style="8" customWidth="1"/>
    <col min="11790" max="11790" width="9" style="8"/>
    <col min="11791" max="11791" width="18.875" style="8" customWidth="1"/>
    <col min="11792" max="11792" width="20.5" style="8" customWidth="1"/>
    <col min="11793" max="11793" width="22.375" style="8" customWidth="1"/>
    <col min="11794" max="12032" width="9" style="8"/>
    <col min="12033" max="12033" width="3.75" style="8" customWidth="1"/>
    <col min="12034" max="12034" width="14.625" style="8" bestFit="1" customWidth="1"/>
    <col min="12035" max="12035" width="14.375" style="8" bestFit="1" customWidth="1"/>
    <col min="12036" max="12036" width="10.125" style="8" bestFit="1" customWidth="1"/>
    <col min="12037" max="12037" width="57.875" style="8" customWidth="1"/>
    <col min="12038" max="12038" width="8.875" style="8" customWidth="1"/>
    <col min="12039" max="12040" width="14" style="8" bestFit="1" customWidth="1"/>
    <col min="12041" max="12041" width="9.25" style="8" bestFit="1" customWidth="1"/>
    <col min="12042" max="12042" width="29.75" style="8" bestFit="1" customWidth="1"/>
    <col min="12043" max="12043" width="12.875" style="8" customWidth="1"/>
    <col min="12044" max="12044" width="15.625" style="8" customWidth="1"/>
    <col min="12045" max="12045" width="19.5" style="8" customWidth="1"/>
    <col min="12046" max="12046" width="9" style="8"/>
    <col min="12047" max="12047" width="18.875" style="8" customWidth="1"/>
    <col min="12048" max="12048" width="20.5" style="8" customWidth="1"/>
    <col min="12049" max="12049" width="22.375" style="8" customWidth="1"/>
    <col min="12050" max="12288" width="9" style="8"/>
    <col min="12289" max="12289" width="3.75" style="8" customWidth="1"/>
    <col min="12290" max="12290" width="14.625" style="8" bestFit="1" customWidth="1"/>
    <col min="12291" max="12291" width="14.375" style="8" bestFit="1" customWidth="1"/>
    <col min="12292" max="12292" width="10.125" style="8" bestFit="1" customWidth="1"/>
    <col min="12293" max="12293" width="57.875" style="8" customWidth="1"/>
    <col min="12294" max="12294" width="8.875" style="8" customWidth="1"/>
    <col min="12295" max="12296" width="14" style="8" bestFit="1" customWidth="1"/>
    <col min="12297" max="12297" width="9.25" style="8" bestFit="1" customWidth="1"/>
    <col min="12298" max="12298" width="29.75" style="8" bestFit="1" customWidth="1"/>
    <col min="12299" max="12299" width="12.875" style="8" customWidth="1"/>
    <col min="12300" max="12300" width="15.625" style="8" customWidth="1"/>
    <col min="12301" max="12301" width="19.5" style="8" customWidth="1"/>
    <col min="12302" max="12302" width="9" style="8"/>
    <col min="12303" max="12303" width="18.875" style="8" customWidth="1"/>
    <col min="12304" max="12304" width="20.5" style="8" customWidth="1"/>
    <col min="12305" max="12305" width="22.375" style="8" customWidth="1"/>
    <col min="12306" max="12544" width="9" style="8"/>
    <col min="12545" max="12545" width="3.75" style="8" customWidth="1"/>
    <col min="12546" max="12546" width="14.625" style="8" bestFit="1" customWidth="1"/>
    <col min="12547" max="12547" width="14.375" style="8" bestFit="1" customWidth="1"/>
    <col min="12548" max="12548" width="10.125" style="8" bestFit="1" customWidth="1"/>
    <col min="12549" max="12549" width="57.875" style="8" customWidth="1"/>
    <col min="12550" max="12550" width="8.875" style="8" customWidth="1"/>
    <col min="12551" max="12552" width="14" style="8" bestFit="1" customWidth="1"/>
    <col min="12553" max="12553" width="9.25" style="8" bestFit="1" customWidth="1"/>
    <col min="12554" max="12554" width="29.75" style="8" bestFit="1" customWidth="1"/>
    <col min="12555" max="12555" width="12.875" style="8" customWidth="1"/>
    <col min="12556" max="12556" width="15.625" style="8" customWidth="1"/>
    <col min="12557" max="12557" width="19.5" style="8" customWidth="1"/>
    <col min="12558" max="12558" width="9" style="8"/>
    <col min="12559" max="12559" width="18.875" style="8" customWidth="1"/>
    <col min="12560" max="12560" width="20.5" style="8" customWidth="1"/>
    <col min="12561" max="12561" width="22.375" style="8" customWidth="1"/>
    <col min="12562" max="12800" width="9" style="8"/>
    <col min="12801" max="12801" width="3.75" style="8" customWidth="1"/>
    <col min="12802" max="12802" width="14.625" style="8" bestFit="1" customWidth="1"/>
    <col min="12803" max="12803" width="14.375" style="8" bestFit="1" customWidth="1"/>
    <col min="12804" max="12804" width="10.125" style="8" bestFit="1" customWidth="1"/>
    <col min="12805" max="12805" width="57.875" style="8" customWidth="1"/>
    <col min="12806" max="12806" width="8.875" style="8" customWidth="1"/>
    <col min="12807" max="12808" width="14" style="8" bestFit="1" customWidth="1"/>
    <col min="12809" max="12809" width="9.25" style="8" bestFit="1" customWidth="1"/>
    <col min="12810" max="12810" width="29.75" style="8" bestFit="1" customWidth="1"/>
    <col min="12811" max="12811" width="12.875" style="8" customWidth="1"/>
    <col min="12812" max="12812" width="15.625" style="8" customWidth="1"/>
    <col min="12813" max="12813" width="19.5" style="8" customWidth="1"/>
    <col min="12814" max="12814" width="9" style="8"/>
    <col min="12815" max="12815" width="18.875" style="8" customWidth="1"/>
    <col min="12816" max="12816" width="20.5" style="8" customWidth="1"/>
    <col min="12817" max="12817" width="22.375" style="8" customWidth="1"/>
    <col min="12818" max="13056" width="9" style="8"/>
    <col min="13057" max="13057" width="3.75" style="8" customWidth="1"/>
    <col min="13058" max="13058" width="14.625" style="8" bestFit="1" customWidth="1"/>
    <col min="13059" max="13059" width="14.375" style="8" bestFit="1" customWidth="1"/>
    <col min="13060" max="13060" width="10.125" style="8" bestFit="1" customWidth="1"/>
    <col min="13061" max="13061" width="57.875" style="8" customWidth="1"/>
    <col min="13062" max="13062" width="8.875" style="8" customWidth="1"/>
    <col min="13063" max="13064" width="14" style="8" bestFit="1" customWidth="1"/>
    <col min="13065" max="13065" width="9.25" style="8" bestFit="1" customWidth="1"/>
    <col min="13066" max="13066" width="29.75" style="8" bestFit="1" customWidth="1"/>
    <col min="13067" max="13067" width="12.875" style="8" customWidth="1"/>
    <col min="13068" max="13068" width="15.625" style="8" customWidth="1"/>
    <col min="13069" max="13069" width="19.5" style="8" customWidth="1"/>
    <col min="13070" max="13070" width="9" style="8"/>
    <col min="13071" max="13071" width="18.875" style="8" customWidth="1"/>
    <col min="13072" max="13072" width="20.5" style="8" customWidth="1"/>
    <col min="13073" max="13073" width="22.375" style="8" customWidth="1"/>
    <col min="13074" max="13312" width="9" style="8"/>
    <col min="13313" max="13313" width="3.75" style="8" customWidth="1"/>
    <col min="13314" max="13314" width="14.625" style="8" bestFit="1" customWidth="1"/>
    <col min="13315" max="13315" width="14.375" style="8" bestFit="1" customWidth="1"/>
    <col min="13316" max="13316" width="10.125" style="8" bestFit="1" customWidth="1"/>
    <col min="13317" max="13317" width="57.875" style="8" customWidth="1"/>
    <col min="13318" max="13318" width="8.875" style="8" customWidth="1"/>
    <col min="13319" max="13320" width="14" style="8" bestFit="1" customWidth="1"/>
    <col min="13321" max="13321" width="9.25" style="8" bestFit="1" customWidth="1"/>
    <col min="13322" max="13322" width="29.75" style="8" bestFit="1" customWidth="1"/>
    <col min="13323" max="13323" width="12.875" style="8" customWidth="1"/>
    <col min="13324" max="13324" width="15.625" style="8" customWidth="1"/>
    <col min="13325" max="13325" width="19.5" style="8" customWidth="1"/>
    <col min="13326" max="13326" width="9" style="8"/>
    <col min="13327" max="13327" width="18.875" style="8" customWidth="1"/>
    <col min="13328" max="13328" width="20.5" style="8" customWidth="1"/>
    <col min="13329" max="13329" width="22.375" style="8" customWidth="1"/>
    <col min="13330" max="13568" width="9" style="8"/>
    <col min="13569" max="13569" width="3.75" style="8" customWidth="1"/>
    <col min="13570" max="13570" width="14.625" style="8" bestFit="1" customWidth="1"/>
    <col min="13571" max="13571" width="14.375" style="8" bestFit="1" customWidth="1"/>
    <col min="13572" max="13572" width="10.125" style="8" bestFit="1" customWidth="1"/>
    <col min="13573" max="13573" width="57.875" style="8" customWidth="1"/>
    <col min="13574" max="13574" width="8.875" style="8" customWidth="1"/>
    <col min="13575" max="13576" width="14" style="8" bestFit="1" customWidth="1"/>
    <col min="13577" max="13577" width="9.25" style="8" bestFit="1" customWidth="1"/>
    <col min="13578" max="13578" width="29.75" style="8" bestFit="1" customWidth="1"/>
    <col min="13579" max="13579" width="12.875" style="8" customWidth="1"/>
    <col min="13580" max="13580" width="15.625" style="8" customWidth="1"/>
    <col min="13581" max="13581" width="19.5" style="8" customWidth="1"/>
    <col min="13582" max="13582" width="9" style="8"/>
    <col min="13583" max="13583" width="18.875" style="8" customWidth="1"/>
    <col min="13584" max="13584" width="20.5" style="8" customWidth="1"/>
    <col min="13585" max="13585" width="22.375" style="8" customWidth="1"/>
    <col min="13586" max="13824" width="9" style="8"/>
    <col min="13825" max="13825" width="3.75" style="8" customWidth="1"/>
    <col min="13826" max="13826" width="14.625" style="8" bestFit="1" customWidth="1"/>
    <col min="13827" max="13827" width="14.375" style="8" bestFit="1" customWidth="1"/>
    <col min="13828" max="13828" width="10.125" style="8" bestFit="1" customWidth="1"/>
    <col min="13829" max="13829" width="57.875" style="8" customWidth="1"/>
    <col min="13830" max="13830" width="8.875" style="8" customWidth="1"/>
    <col min="13831" max="13832" width="14" style="8" bestFit="1" customWidth="1"/>
    <col min="13833" max="13833" width="9.25" style="8" bestFit="1" customWidth="1"/>
    <col min="13834" max="13834" width="29.75" style="8" bestFit="1" customWidth="1"/>
    <col min="13835" max="13835" width="12.875" style="8" customWidth="1"/>
    <col min="13836" max="13836" width="15.625" style="8" customWidth="1"/>
    <col min="13837" max="13837" width="19.5" style="8" customWidth="1"/>
    <col min="13838" max="13838" width="9" style="8"/>
    <col min="13839" max="13839" width="18.875" style="8" customWidth="1"/>
    <col min="13840" max="13840" width="20.5" style="8" customWidth="1"/>
    <col min="13841" max="13841" width="22.375" style="8" customWidth="1"/>
    <col min="13842" max="14080" width="9" style="8"/>
    <col min="14081" max="14081" width="3.75" style="8" customWidth="1"/>
    <col min="14082" max="14082" width="14.625" style="8" bestFit="1" customWidth="1"/>
    <col min="14083" max="14083" width="14.375" style="8" bestFit="1" customWidth="1"/>
    <col min="14084" max="14084" width="10.125" style="8" bestFit="1" customWidth="1"/>
    <col min="14085" max="14085" width="57.875" style="8" customWidth="1"/>
    <col min="14086" max="14086" width="8.875" style="8" customWidth="1"/>
    <col min="14087" max="14088" width="14" style="8" bestFit="1" customWidth="1"/>
    <col min="14089" max="14089" width="9.25" style="8" bestFit="1" customWidth="1"/>
    <col min="14090" max="14090" width="29.75" style="8" bestFit="1" customWidth="1"/>
    <col min="14091" max="14091" width="12.875" style="8" customWidth="1"/>
    <col min="14092" max="14092" width="15.625" style="8" customWidth="1"/>
    <col min="14093" max="14093" width="19.5" style="8" customWidth="1"/>
    <col min="14094" max="14094" width="9" style="8"/>
    <col min="14095" max="14095" width="18.875" style="8" customWidth="1"/>
    <col min="14096" max="14096" width="20.5" style="8" customWidth="1"/>
    <col min="14097" max="14097" width="22.375" style="8" customWidth="1"/>
    <col min="14098" max="14336" width="9" style="8"/>
    <col min="14337" max="14337" width="3.75" style="8" customWidth="1"/>
    <col min="14338" max="14338" width="14.625" style="8" bestFit="1" customWidth="1"/>
    <col min="14339" max="14339" width="14.375" style="8" bestFit="1" customWidth="1"/>
    <col min="14340" max="14340" width="10.125" style="8" bestFit="1" customWidth="1"/>
    <col min="14341" max="14341" width="57.875" style="8" customWidth="1"/>
    <col min="14342" max="14342" width="8.875" style="8" customWidth="1"/>
    <col min="14343" max="14344" width="14" style="8" bestFit="1" customWidth="1"/>
    <col min="14345" max="14345" width="9.25" style="8" bestFit="1" customWidth="1"/>
    <col min="14346" max="14346" width="29.75" style="8" bestFit="1" customWidth="1"/>
    <col min="14347" max="14347" width="12.875" style="8" customWidth="1"/>
    <col min="14348" max="14348" width="15.625" style="8" customWidth="1"/>
    <col min="14349" max="14349" width="19.5" style="8" customWidth="1"/>
    <col min="14350" max="14350" width="9" style="8"/>
    <col min="14351" max="14351" width="18.875" style="8" customWidth="1"/>
    <col min="14352" max="14352" width="20.5" style="8" customWidth="1"/>
    <col min="14353" max="14353" width="22.375" style="8" customWidth="1"/>
    <col min="14354" max="14592" width="9" style="8"/>
    <col min="14593" max="14593" width="3.75" style="8" customWidth="1"/>
    <col min="14594" max="14594" width="14.625" style="8" bestFit="1" customWidth="1"/>
    <col min="14595" max="14595" width="14.375" style="8" bestFit="1" customWidth="1"/>
    <col min="14596" max="14596" width="10.125" style="8" bestFit="1" customWidth="1"/>
    <col min="14597" max="14597" width="57.875" style="8" customWidth="1"/>
    <col min="14598" max="14598" width="8.875" style="8" customWidth="1"/>
    <col min="14599" max="14600" width="14" style="8" bestFit="1" customWidth="1"/>
    <col min="14601" max="14601" width="9.25" style="8" bestFit="1" customWidth="1"/>
    <col min="14602" max="14602" width="29.75" style="8" bestFit="1" customWidth="1"/>
    <col min="14603" max="14603" width="12.875" style="8" customWidth="1"/>
    <col min="14604" max="14604" width="15.625" style="8" customWidth="1"/>
    <col min="14605" max="14605" width="19.5" style="8" customWidth="1"/>
    <col min="14606" max="14606" width="9" style="8"/>
    <col min="14607" max="14607" width="18.875" style="8" customWidth="1"/>
    <col min="14608" max="14608" width="20.5" style="8" customWidth="1"/>
    <col min="14609" max="14609" width="22.375" style="8" customWidth="1"/>
    <col min="14610" max="14848" width="9" style="8"/>
    <col min="14849" max="14849" width="3.75" style="8" customWidth="1"/>
    <col min="14850" max="14850" width="14.625" style="8" bestFit="1" customWidth="1"/>
    <col min="14851" max="14851" width="14.375" style="8" bestFit="1" customWidth="1"/>
    <col min="14852" max="14852" width="10.125" style="8" bestFit="1" customWidth="1"/>
    <col min="14853" max="14853" width="57.875" style="8" customWidth="1"/>
    <col min="14854" max="14854" width="8.875" style="8" customWidth="1"/>
    <col min="14855" max="14856" width="14" style="8" bestFit="1" customWidth="1"/>
    <col min="14857" max="14857" width="9.25" style="8" bestFit="1" customWidth="1"/>
    <col min="14858" max="14858" width="29.75" style="8" bestFit="1" customWidth="1"/>
    <col min="14859" max="14859" width="12.875" style="8" customWidth="1"/>
    <col min="14860" max="14860" width="15.625" style="8" customWidth="1"/>
    <col min="14861" max="14861" width="19.5" style="8" customWidth="1"/>
    <col min="14862" max="14862" width="9" style="8"/>
    <col min="14863" max="14863" width="18.875" style="8" customWidth="1"/>
    <col min="14864" max="14864" width="20.5" style="8" customWidth="1"/>
    <col min="14865" max="14865" width="22.375" style="8" customWidth="1"/>
    <col min="14866" max="15104" width="9" style="8"/>
    <col min="15105" max="15105" width="3.75" style="8" customWidth="1"/>
    <col min="15106" max="15106" width="14.625" style="8" bestFit="1" customWidth="1"/>
    <col min="15107" max="15107" width="14.375" style="8" bestFit="1" customWidth="1"/>
    <col min="15108" max="15108" width="10.125" style="8" bestFit="1" customWidth="1"/>
    <col min="15109" max="15109" width="57.875" style="8" customWidth="1"/>
    <col min="15110" max="15110" width="8.875" style="8" customWidth="1"/>
    <col min="15111" max="15112" width="14" style="8" bestFit="1" customWidth="1"/>
    <col min="15113" max="15113" width="9.25" style="8" bestFit="1" customWidth="1"/>
    <col min="15114" max="15114" width="29.75" style="8" bestFit="1" customWidth="1"/>
    <col min="15115" max="15115" width="12.875" style="8" customWidth="1"/>
    <col min="15116" max="15116" width="15.625" style="8" customWidth="1"/>
    <col min="15117" max="15117" width="19.5" style="8" customWidth="1"/>
    <col min="15118" max="15118" width="9" style="8"/>
    <col min="15119" max="15119" width="18.875" style="8" customWidth="1"/>
    <col min="15120" max="15120" width="20.5" style="8" customWidth="1"/>
    <col min="15121" max="15121" width="22.375" style="8" customWidth="1"/>
    <col min="15122" max="15360" width="9" style="8"/>
    <col min="15361" max="15361" width="3.75" style="8" customWidth="1"/>
    <col min="15362" max="15362" width="14.625" style="8" bestFit="1" customWidth="1"/>
    <col min="15363" max="15363" width="14.375" style="8" bestFit="1" customWidth="1"/>
    <col min="15364" max="15364" width="10.125" style="8" bestFit="1" customWidth="1"/>
    <col min="15365" max="15365" width="57.875" style="8" customWidth="1"/>
    <col min="15366" max="15366" width="8.875" style="8" customWidth="1"/>
    <col min="15367" max="15368" width="14" style="8" bestFit="1" customWidth="1"/>
    <col min="15369" max="15369" width="9.25" style="8" bestFit="1" customWidth="1"/>
    <col min="15370" max="15370" width="29.75" style="8" bestFit="1" customWidth="1"/>
    <col min="15371" max="15371" width="12.875" style="8" customWidth="1"/>
    <col min="15372" max="15372" width="15.625" style="8" customWidth="1"/>
    <col min="15373" max="15373" width="19.5" style="8" customWidth="1"/>
    <col min="15374" max="15374" width="9" style="8"/>
    <col min="15375" max="15375" width="18.875" style="8" customWidth="1"/>
    <col min="15376" max="15376" width="20.5" style="8" customWidth="1"/>
    <col min="15377" max="15377" width="22.375" style="8" customWidth="1"/>
    <col min="15378" max="15616" width="9" style="8"/>
    <col min="15617" max="15617" width="3.75" style="8" customWidth="1"/>
    <col min="15618" max="15618" width="14.625" style="8" bestFit="1" customWidth="1"/>
    <col min="15619" max="15619" width="14.375" style="8" bestFit="1" customWidth="1"/>
    <col min="15620" max="15620" width="10.125" style="8" bestFit="1" customWidth="1"/>
    <col min="15621" max="15621" width="57.875" style="8" customWidth="1"/>
    <col min="15622" max="15622" width="8.875" style="8" customWidth="1"/>
    <col min="15623" max="15624" width="14" style="8" bestFit="1" customWidth="1"/>
    <col min="15625" max="15625" width="9.25" style="8" bestFit="1" customWidth="1"/>
    <col min="15626" max="15626" width="29.75" style="8" bestFit="1" customWidth="1"/>
    <col min="15627" max="15627" width="12.875" style="8" customWidth="1"/>
    <col min="15628" max="15628" width="15.625" style="8" customWidth="1"/>
    <col min="15629" max="15629" width="19.5" style="8" customWidth="1"/>
    <col min="15630" max="15630" width="9" style="8"/>
    <col min="15631" max="15631" width="18.875" style="8" customWidth="1"/>
    <col min="15632" max="15632" width="20.5" style="8" customWidth="1"/>
    <col min="15633" max="15633" width="22.375" style="8" customWidth="1"/>
    <col min="15634" max="15872" width="9" style="8"/>
    <col min="15873" max="15873" width="3.75" style="8" customWidth="1"/>
    <col min="15874" max="15874" width="14.625" style="8" bestFit="1" customWidth="1"/>
    <col min="15875" max="15875" width="14.375" style="8" bestFit="1" customWidth="1"/>
    <col min="15876" max="15876" width="10.125" style="8" bestFit="1" customWidth="1"/>
    <col min="15877" max="15877" width="57.875" style="8" customWidth="1"/>
    <col min="15878" max="15878" width="8.875" style="8" customWidth="1"/>
    <col min="15879" max="15880" width="14" style="8" bestFit="1" customWidth="1"/>
    <col min="15881" max="15881" width="9.25" style="8" bestFit="1" customWidth="1"/>
    <col min="15882" max="15882" width="29.75" style="8" bestFit="1" customWidth="1"/>
    <col min="15883" max="15883" width="12.875" style="8" customWidth="1"/>
    <col min="15884" max="15884" width="15.625" style="8" customWidth="1"/>
    <col min="15885" max="15885" width="19.5" style="8" customWidth="1"/>
    <col min="15886" max="15886" width="9" style="8"/>
    <col min="15887" max="15887" width="18.875" style="8" customWidth="1"/>
    <col min="15888" max="15888" width="20.5" style="8" customWidth="1"/>
    <col min="15889" max="15889" width="22.375" style="8" customWidth="1"/>
    <col min="15890" max="16128" width="9" style="8"/>
    <col min="16129" max="16129" width="3.75" style="8" customWidth="1"/>
    <col min="16130" max="16130" width="14.625" style="8" bestFit="1" customWidth="1"/>
    <col min="16131" max="16131" width="14.375" style="8" bestFit="1" customWidth="1"/>
    <col min="16132" max="16132" width="10.125" style="8" bestFit="1" customWidth="1"/>
    <col min="16133" max="16133" width="57.875" style="8" customWidth="1"/>
    <col min="16134" max="16134" width="8.875" style="8" customWidth="1"/>
    <col min="16135" max="16136" width="14" style="8" bestFit="1" customWidth="1"/>
    <col min="16137" max="16137" width="9.25" style="8" bestFit="1" customWidth="1"/>
    <col min="16138" max="16138" width="29.75" style="8" bestFit="1" customWidth="1"/>
    <col min="16139" max="16139" width="12.875" style="8" customWidth="1"/>
    <col min="16140" max="16140" width="15.625" style="8" customWidth="1"/>
    <col min="16141" max="16141" width="19.5" style="8" customWidth="1"/>
    <col min="16142" max="16142" width="9" style="8"/>
    <col min="16143" max="16143" width="18.875" style="8" customWidth="1"/>
    <col min="16144" max="16144" width="20.5" style="8" customWidth="1"/>
    <col min="16145" max="16145" width="22.375" style="8" customWidth="1"/>
    <col min="16146" max="16384" width="9" style="8"/>
  </cols>
  <sheetData>
    <row r="2" spans="2:17" ht="20.100000000000001" customHeight="1">
      <c r="B2" s="1" t="s">
        <v>0</v>
      </c>
      <c r="C2" s="1"/>
      <c r="D2" s="1"/>
      <c r="E2" s="92" t="s">
        <v>1653</v>
      </c>
      <c r="G2" s="4" t="s">
        <v>2</v>
      </c>
      <c r="H2" s="5"/>
      <c r="I2" s="6"/>
      <c r="J2" s="7">
        <f>SUM(H:H)</f>
        <v>149587</v>
      </c>
    </row>
    <row r="3" spans="2:17" ht="20.100000000000001" customHeight="1">
      <c r="B3" s="1"/>
      <c r="C3" s="1"/>
      <c r="D3" s="1"/>
      <c r="E3" s="98" t="s">
        <v>1555</v>
      </c>
    </row>
    <row r="4" spans="2:17" ht="20.100000000000001" customHeight="1">
      <c r="B4" s="1" t="s">
        <v>5</v>
      </c>
      <c r="C4" s="1"/>
      <c r="D4" s="1"/>
      <c r="E4" s="98" t="s">
        <v>1654</v>
      </c>
      <c r="G4" s="9"/>
      <c r="I4" s="934"/>
      <c r="J4" s="15"/>
    </row>
    <row r="5" spans="2:17" ht="20.100000000000001" customHeight="1">
      <c r="B5" s="1" t="s">
        <v>6</v>
      </c>
      <c r="C5" s="1"/>
      <c r="D5" s="1"/>
      <c r="E5" s="102">
        <v>43823</v>
      </c>
      <c r="G5" s="935"/>
      <c r="I5" s="934"/>
      <c r="J5" s="15"/>
    </row>
    <row r="6" spans="2:17" ht="20.100000000000001" customHeight="1">
      <c r="B6" s="1" t="s">
        <v>7</v>
      </c>
      <c r="C6" s="1"/>
      <c r="D6" s="1"/>
      <c r="E6" s="102">
        <v>43840</v>
      </c>
      <c r="G6" s="935"/>
      <c r="I6" s="934"/>
      <c r="J6" s="15"/>
    </row>
    <row r="7" spans="2:17" ht="20.100000000000001" customHeight="1">
      <c r="B7" s="936"/>
      <c r="C7" s="18"/>
      <c r="D7" s="18"/>
      <c r="E7" s="294"/>
      <c r="G7" s="935"/>
      <c r="I7" s="934"/>
      <c r="J7" s="15"/>
    </row>
    <row r="8" spans="2:17" ht="20.100000000000001" customHeight="1">
      <c r="B8" s="936"/>
      <c r="C8" s="18"/>
      <c r="D8" s="18"/>
      <c r="E8" s="294"/>
      <c r="G8" s="937"/>
      <c r="J8" s="3"/>
      <c r="L8" s="20"/>
    </row>
    <row r="10" spans="2:17" s="9" customFormat="1" ht="19.7" customHeight="1">
      <c r="B10" s="21" t="s">
        <v>8</v>
      </c>
      <c r="C10" s="21" t="s">
        <v>9</v>
      </c>
      <c r="D10" s="21" t="s">
        <v>10</v>
      </c>
      <c r="E10" s="22" t="s">
        <v>11</v>
      </c>
      <c r="F10" s="22" t="s">
        <v>12</v>
      </c>
      <c r="G10" s="22" t="s">
        <v>13</v>
      </c>
      <c r="H10" s="167" t="s">
        <v>14</v>
      </c>
      <c r="I10" s="167" t="s">
        <v>15</v>
      </c>
      <c r="J10" s="22" t="s">
        <v>16</v>
      </c>
      <c r="K10" s="22" t="s">
        <v>17</v>
      </c>
      <c r="L10" s="22" t="s">
        <v>18</v>
      </c>
      <c r="M10" s="25" t="s">
        <v>19</v>
      </c>
      <c r="N10" s="21" t="s">
        <v>20</v>
      </c>
      <c r="O10" s="22" t="s">
        <v>21</v>
      </c>
      <c r="P10" s="25" t="s">
        <v>22</v>
      </c>
      <c r="Q10" s="26" t="s">
        <v>23</v>
      </c>
    </row>
    <row r="11" spans="2:17" s="9" customFormat="1" ht="19.7" customHeight="1">
      <c r="B11" s="21"/>
      <c r="C11" s="21"/>
      <c r="D11" s="21"/>
      <c r="E11" s="22"/>
      <c r="F11" s="22"/>
      <c r="G11" s="22"/>
      <c r="H11" s="167"/>
      <c r="I11" s="167"/>
      <c r="J11" s="22"/>
      <c r="K11" s="22"/>
      <c r="L11" s="22"/>
      <c r="M11" s="25"/>
      <c r="N11" s="21"/>
      <c r="O11" s="22"/>
      <c r="P11" s="25"/>
      <c r="Q11" s="26"/>
    </row>
    <row r="12" spans="2:17" s="9" customFormat="1" ht="19.7" customHeight="1">
      <c r="B12" s="938"/>
      <c r="C12" s="21" t="s">
        <v>659</v>
      </c>
      <c r="D12" s="21" t="s">
        <v>659</v>
      </c>
      <c r="E12" s="250" t="s">
        <v>1655</v>
      </c>
      <c r="F12" s="925">
        <v>1</v>
      </c>
      <c r="G12" s="59">
        <v>10400</v>
      </c>
      <c r="H12" s="221">
        <f>F12*G12</f>
        <v>10400</v>
      </c>
      <c r="I12" s="938"/>
      <c r="J12" s="840" t="s">
        <v>1656</v>
      </c>
      <c r="K12" s="938"/>
      <c r="L12" s="21"/>
      <c r="M12" s="25">
        <v>43808</v>
      </c>
      <c r="N12" s="21" t="s">
        <v>1560</v>
      </c>
      <c r="O12" s="32">
        <v>43823</v>
      </c>
      <c r="P12" s="32"/>
      <c r="Q12" s="26">
        <v>43823</v>
      </c>
    </row>
    <row r="13" spans="2:17" s="9" customFormat="1" ht="19.7" customHeight="1">
      <c r="B13" s="938"/>
      <c r="C13" s="21" t="s">
        <v>659</v>
      </c>
      <c r="D13" s="21" t="s">
        <v>659</v>
      </c>
      <c r="E13" s="250" t="s">
        <v>1657</v>
      </c>
      <c r="F13" s="925">
        <v>1</v>
      </c>
      <c r="G13" s="59">
        <v>9500</v>
      </c>
      <c r="H13" s="221">
        <f>F13*G13</f>
        <v>9500</v>
      </c>
      <c r="I13" s="938"/>
      <c r="J13" s="840" t="s">
        <v>1658</v>
      </c>
      <c r="K13" s="938"/>
      <c r="L13" s="21"/>
      <c r="M13" s="25">
        <v>43808</v>
      </c>
      <c r="N13" s="21" t="s">
        <v>1560</v>
      </c>
      <c r="O13" s="32">
        <v>43823</v>
      </c>
      <c r="P13" s="32"/>
      <c r="Q13" s="26">
        <v>43823</v>
      </c>
    </row>
    <row r="14" spans="2:17" s="9" customFormat="1" ht="19.7" customHeight="1">
      <c r="B14" s="938"/>
      <c r="C14" s="21" t="s">
        <v>659</v>
      </c>
      <c r="D14" s="21" t="s">
        <v>659</v>
      </c>
      <c r="E14" s="250" t="s">
        <v>1659</v>
      </c>
      <c r="F14" s="925">
        <v>1</v>
      </c>
      <c r="G14" s="31">
        <v>6100</v>
      </c>
      <c r="H14" s="221">
        <f>F14*G14</f>
        <v>6100</v>
      </c>
      <c r="I14" s="938"/>
      <c r="J14" s="840" t="s">
        <v>1660</v>
      </c>
      <c r="K14" s="938"/>
      <c r="L14" s="21"/>
      <c r="M14" s="25">
        <v>43808</v>
      </c>
      <c r="N14" s="21" t="s">
        <v>1560</v>
      </c>
      <c r="O14" s="209">
        <v>43823</v>
      </c>
      <c r="P14" s="32"/>
      <c r="Q14" s="26">
        <v>43823</v>
      </c>
    </row>
    <row r="15" spans="2:17" s="9" customFormat="1" ht="19.7" customHeight="1">
      <c r="B15" s="938"/>
      <c r="C15" s="21" t="s">
        <v>659</v>
      </c>
      <c r="D15" s="21" t="s">
        <v>659</v>
      </c>
      <c r="E15" s="250" t="s">
        <v>1661</v>
      </c>
      <c r="F15" s="22">
        <v>1</v>
      </c>
      <c r="G15" s="31">
        <v>6400</v>
      </c>
      <c r="H15" s="221">
        <f>F15*G15</f>
        <v>6400</v>
      </c>
      <c r="I15" s="938"/>
      <c r="J15" s="840" t="s">
        <v>1662</v>
      </c>
      <c r="K15" s="938"/>
      <c r="L15" s="21"/>
      <c r="M15" s="25">
        <v>43808</v>
      </c>
      <c r="N15" s="21" t="s">
        <v>1560</v>
      </c>
      <c r="O15" s="209">
        <v>43823</v>
      </c>
      <c r="P15" s="32"/>
      <c r="Q15" s="26">
        <v>43823</v>
      </c>
    </row>
    <row r="16" spans="2:17" s="9" customFormat="1" ht="19.7" customHeight="1">
      <c r="B16" s="939"/>
      <c r="C16" s="21" t="s">
        <v>292</v>
      </c>
      <c r="D16" s="940" t="s">
        <v>144</v>
      </c>
      <c r="E16" s="235" t="s">
        <v>1663</v>
      </c>
      <c r="F16" s="236">
        <v>1</v>
      </c>
      <c r="G16" s="444">
        <v>38690</v>
      </c>
      <c r="H16" s="38">
        <f t="shared" ref="H16:H58" si="0">F16*G16</f>
        <v>38690</v>
      </c>
      <c r="I16" s="938"/>
      <c r="J16" s="238" t="s">
        <v>1664</v>
      </c>
      <c r="K16" s="938"/>
      <c r="L16" s="21"/>
      <c r="M16" s="25"/>
      <c r="N16" s="21"/>
      <c r="O16" s="209">
        <v>43818</v>
      </c>
      <c r="P16" s="32"/>
      <c r="Q16" s="26">
        <v>43819</v>
      </c>
    </row>
    <row r="17" spans="2:17" s="9" customFormat="1" ht="19.7" customHeight="1">
      <c r="B17" s="939"/>
      <c r="C17" s="508" t="s">
        <v>292</v>
      </c>
      <c r="D17" s="508" t="s">
        <v>144</v>
      </c>
      <c r="E17" s="31" t="s">
        <v>1665</v>
      </c>
      <c r="F17" s="22">
        <v>2</v>
      </c>
      <c r="G17" s="31">
        <v>600</v>
      </c>
      <c r="H17" s="38">
        <f t="shared" si="0"/>
        <v>1200</v>
      </c>
      <c r="I17" s="21"/>
      <c r="J17" s="301" t="s">
        <v>1666</v>
      </c>
      <c r="K17" s="938"/>
      <c r="L17" s="21"/>
      <c r="M17" s="25"/>
      <c r="N17" s="21"/>
      <c r="O17" s="209">
        <v>43818</v>
      </c>
      <c r="P17" s="32"/>
      <c r="Q17" s="26">
        <v>43819</v>
      </c>
    </row>
    <row r="18" spans="2:17" s="9" customFormat="1" ht="19.7" customHeight="1">
      <c r="B18" s="939"/>
      <c r="C18" s="508" t="s">
        <v>292</v>
      </c>
      <c r="D18" s="508" t="s">
        <v>144</v>
      </c>
      <c r="E18" s="31" t="s">
        <v>1667</v>
      </c>
      <c r="F18" s="22">
        <v>2</v>
      </c>
      <c r="G18" s="31">
        <v>600</v>
      </c>
      <c r="H18" s="38">
        <f t="shared" si="0"/>
        <v>1200</v>
      </c>
      <c r="I18" s="21"/>
      <c r="J18" s="301" t="s">
        <v>1668</v>
      </c>
      <c r="K18" s="938"/>
      <c r="L18" s="21"/>
      <c r="M18" s="25"/>
      <c r="N18" s="21"/>
      <c r="O18" s="209">
        <v>43818</v>
      </c>
      <c r="P18" s="32"/>
      <c r="Q18" s="26">
        <v>43819</v>
      </c>
    </row>
    <row r="19" spans="2:17" s="9" customFormat="1" ht="19.7" customHeight="1">
      <c r="B19" s="938"/>
      <c r="C19" s="21" t="s">
        <v>531</v>
      </c>
      <c r="D19" s="21" t="s">
        <v>531</v>
      </c>
      <c r="E19" s="250" t="s">
        <v>1669</v>
      </c>
      <c r="F19" s="158">
        <v>1</v>
      </c>
      <c r="G19" s="941">
        <v>300</v>
      </c>
      <c r="H19" s="221">
        <f t="shared" si="0"/>
        <v>300</v>
      </c>
      <c r="I19" s="938"/>
      <c r="J19" s="250" t="s">
        <v>1670</v>
      </c>
      <c r="K19" s="938"/>
      <c r="L19" s="21"/>
      <c r="M19" s="25">
        <v>43809</v>
      </c>
      <c r="N19" s="21" t="s">
        <v>1560</v>
      </c>
      <c r="O19" s="209">
        <v>43815</v>
      </c>
      <c r="P19" s="32"/>
      <c r="Q19" s="26">
        <v>43815</v>
      </c>
    </row>
    <row r="20" spans="2:17" s="9" customFormat="1" ht="19.7" customHeight="1">
      <c r="B20" s="938"/>
      <c r="C20" s="21" t="s">
        <v>531</v>
      </c>
      <c r="D20" s="21" t="s">
        <v>531</v>
      </c>
      <c r="E20" s="31" t="s">
        <v>1671</v>
      </c>
      <c r="F20" s="22">
        <v>2</v>
      </c>
      <c r="G20" s="31"/>
      <c r="H20" s="221">
        <f t="shared" si="0"/>
        <v>0</v>
      </c>
      <c r="I20" s="938"/>
      <c r="J20" s="840" t="s">
        <v>1672</v>
      </c>
      <c r="K20" s="938"/>
      <c r="L20" s="21"/>
      <c r="M20" s="25">
        <v>43809</v>
      </c>
      <c r="N20" s="21" t="s">
        <v>1560</v>
      </c>
      <c r="O20" s="209">
        <v>43815</v>
      </c>
      <c r="P20" s="32"/>
      <c r="Q20" s="26">
        <v>43815</v>
      </c>
    </row>
    <row r="21" spans="2:17" s="9" customFormat="1" ht="19.7" customHeight="1">
      <c r="B21" s="938"/>
      <c r="C21" s="21"/>
      <c r="D21" s="21"/>
      <c r="E21" s="8"/>
      <c r="F21" s="22"/>
      <c r="G21" s="31"/>
      <c r="H21" s="221"/>
      <c r="I21" s="938"/>
      <c r="J21" s="840"/>
      <c r="K21" s="938"/>
      <c r="L21" s="21"/>
      <c r="M21" s="25"/>
      <c r="N21" s="21"/>
      <c r="O21" s="209"/>
      <c r="P21" s="32"/>
      <c r="Q21" s="26"/>
    </row>
    <row r="22" spans="2:17" s="9" customFormat="1" ht="19.7" customHeight="1">
      <c r="B22" s="938"/>
      <c r="C22" s="21" t="s">
        <v>659</v>
      </c>
      <c r="D22" s="21" t="s">
        <v>659</v>
      </c>
      <c r="E22" s="250" t="s">
        <v>1673</v>
      </c>
      <c r="F22" s="22">
        <v>1</v>
      </c>
      <c r="G22" s="31">
        <v>2300</v>
      </c>
      <c r="H22" s="221">
        <f t="shared" si="0"/>
        <v>2300</v>
      </c>
      <c r="I22" s="938"/>
      <c r="J22" s="840" t="s">
        <v>1674</v>
      </c>
      <c r="K22" s="938"/>
      <c r="L22" s="21"/>
      <c r="M22" s="25">
        <v>43808</v>
      </c>
      <c r="N22" s="21" t="s">
        <v>1560</v>
      </c>
      <c r="O22" s="209">
        <v>43823</v>
      </c>
      <c r="P22" s="32"/>
      <c r="Q22" s="26">
        <v>43823</v>
      </c>
    </row>
    <row r="23" spans="2:17" s="9" customFormat="1" ht="19.7" customHeight="1">
      <c r="B23" s="938"/>
      <c r="C23" s="21"/>
      <c r="D23" s="21"/>
      <c r="E23" s="250"/>
      <c r="F23" s="22"/>
      <c r="G23" s="31"/>
      <c r="H23" s="221">
        <f t="shared" si="0"/>
        <v>0</v>
      </c>
      <c r="I23" s="938"/>
      <c r="J23" s="840"/>
      <c r="K23" s="938"/>
      <c r="L23" s="21"/>
      <c r="M23" s="25"/>
      <c r="N23" s="21"/>
      <c r="O23" s="209"/>
      <c r="P23" s="32"/>
      <c r="Q23" s="26"/>
    </row>
    <row r="24" spans="2:17" s="9" customFormat="1" ht="19.7" customHeight="1">
      <c r="B24" s="938"/>
      <c r="C24" s="21" t="s">
        <v>659</v>
      </c>
      <c r="D24" s="21" t="s">
        <v>659</v>
      </c>
      <c r="E24" s="30" t="s">
        <v>1675</v>
      </c>
      <c r="F24" s="22">
        <v>1</v>
      </c>
      <c r="G24" s="31">
        <v>3900</v>
      </c>
      <c r="H24" s="221">
        <f t="shared" si="0"/>
        <v>3900</v>
      </c>
      <c r="I24" s="890"/>
      <c r="J24" s="31" t="s">
        <v>1676</v>
      </c>
      <c r="K24" s="938"/>
      <c r="L24" s="21"/>
      <c r="M24" s="25">
        <v>43808</v>
      </c>
      <c r="N24" s="21" t="s">
        <v>1560</v>
      </c>
      <c r="O24" s="209">
        <v>43823</v>
      </c>
      <c r="P24" s="32"/>
      <c r="Q24" s="26">
        <v>43823</v>
      </c>
    </row>
    <row r="25" spans="2:17" s="9" customFormat="1" ht="19.7" customHeight="1">
      <c r="B25" s="938"/>
      <c r="C25" s="21" t="s">
        <v>531</v>
      </c>
      <c r="D25" s="21" t="s">
        <v>531</v>
      </c>
      <c r="E25" s="75" t="s">
        <v>1677</v>
      </c>
      <c r="F25" s="22">
        <v>1</v>
      </c>
      <c r="G25" s="31">
        <v>4670</v>
      </c>
      <c r="H25" s="221">
        <f t="shared" si="0"/>
        <v>4670</v>
      </c>
      <c r="I25" s="938"/>
      <c r="J25" s="31" t="s">
        <v>1529</v>
      </c>
      <c r="K25" s="938"/>
      <c r="L25" s="21"/>
      <c r="M25" s="25">
        <v>43809</v>
      </c>
      <c r="N25" s="21" t="s">
        <v>1560</v>
      </c>
      <c r="O25" s="209">
        <v>43815</v>
      </c>
      <c r="P25" s="32"/>
      <c r="Q25" s="26">
        <v>43815</v>
      </c>
    </row>
    <row r="26" spans="2:17" s="9" customFormat="1" ht="19.7" customHeight="1">
      <c r="B26" s="938"/>
      <c r="C26" s="21" t="s">
        <v>531</v>
      </c>
      <c r="D26" s="21" t="s">
        <v>531</v>
      </c>
      <c r="E26" s="238" t="s">
        <v>1678</v>
      </c>
      <c r="F26" s="236">
        <v>2</v>
      </c>
      <c r="G26" s="444">
        <v>280</v>
      </c>
      <c r="H26" s="221">
        <f t="shared" si="0"/>
        <v>560</v>
      </c>
      <c r="I26" s="938"/>
      <c r="J26" s="238" t="s">
        <v>1679</v>
      </c>
      <c r="K26" s="938"/>
      <c r="L26" s="21"/>
      <c r="M26" s="25">
        <v>43809</v>
      </c>
      <c r="N26" s="21" t="s">
        <v>1560</v>
      </c>
      <c r="O26" s="209">
        <v>43815</v>
      </c>
      <c r="P26" s="32"/>
      <c r="Q26" s="26">
        <v>43815</v>
      </c>
    </row>
    <row r="27" spans="2:17" s="9" customFormat="1" ht="19.7" customHeight="1">
      <c r="B27" s="938"/>
      <c r="C27" s="21"/>
      <c r="D27" s="21"/>
      <c r="E27" s="238"/>
      <c r="F27" s="236"/>
      <c r="G27" s="444"/>
      <c r="H27" s="221">
        <f t="shared" si="0"/>
        <v>0</v>
      </c>
      <c r="I27" s="938"/>
      <c r="J27" s="238"/>
      <c r="K27" s="938"/>
      <c r="L27" s="21"/>
      <c r="M27" s="25"/>
      <c r="N27" s="21"/>
      <c r="O27" s="209"/>
      <c r="P27" s="32"/>
      <c r="Q27" s="26"/>
    </row>
    <row r="28" spans="2:17" s="9" customFormat="1" ht="19.7" customHeight="1">
      <c r="B28" s="938"/>
      <c r="C28" s="21" t="s">
        <v>659</v>
      </c>
      <c r="D28" s="21" t="s">
        <v>659</v>
      </c>
      <c r="E28" s="238" t="s">
        <v>1123</v>
      </c>
      <c r="F28" s="236">
        <v>1</v>
      </c>
      <c r="G28" s="444">
        <v>5500</v>
      </c>
      <c r="H28" s="221">
        <f t="shared" si="0"/>
        <v>5500</v>
      </c>
      <c r="I28" s="938"/>
      <c r="J28" s="238" t="s">
        <v>1680</v>
      </c>
      <c r="K28" s="938"/>
      <c r="L28" s="21"/>
      <c r="M28" s="25">
        <v>43808</v>
      </c>
      <c r="N28" s="21" t="s">
        <v>1560</v>
      </c>
      <c r="O28" s="209">
        <v>43823</v>
      </c>
      <c r="P28" s="32"/>
      <c r="Q28" s="26">
        <v>43823</v>
      </c>
    </row>
    <row r="29" spans="2:17" s="9" customFormat="1" ht="19.7" customHeight="1">
      <c r="B29" s="938"/>
      <c r="C29" s="21" t="s">
        <v>659</v>
      </c>
      <c r="D29" s="21" t="s">
        <v>659</v>
      </c>
      <c r="E29" s="238" t="s">
        <v>1125</v>
      </c>
      <c r="F29" s="236">
        <v>1</v>
      </c>
      <c r="G29" s="444">
        <v>4700</v>
      </c>
      <c r="H29" s="221">
        <f t="shared" si="0"/>
        <v>4700</v>
      </c>
      <c r="I29" s="938"/>
      <c r="J29" s="238" t="s">
        <v>1681</v>
      </c>
      <c r="K29" s="938"/>
      <c r="L29" s="21"/>
      <c r="M29" s="25">
        <v>43808</v>
      </c>
      <c r="N29" s="21" t="s">
        <v>1560</v>
      </c>
      <c r="O29" s="209">
        <v>43823</v>
      </c>
      <c r="P29" s="32"/>
      <c r="Q29" s="26">
        <v>43823</v>
      </c>
    </row>
    <row r="30" spans="2:17" s="9" customFormat="1" ht="19.7" customHeight="1">
      <c r="B30" s="938"/>
      <c r="C30" s="21" t="s">
        <v>531</v>
      </c>
      <c r="D30" s="21" t="s">
        <v>531</v>
      </c>
      <c r="E30" s="75" t="s">
        <v>839</v>
      </c>
      <c r="F30" s="22">
        <v>2</v>
      </c>
      <c r="G30" s="942">
        <v>71</v>
      </c>
      <c r="H30" s="38">
        <f t="shared" si="0"/>
        <v>142</v>
      </c>
      <c r="I30" s="167"/>
      <c r="J30" s="31" t="s">
        <v>1682</v>
      </c>
      <c r="K30" s="938"/>
      <c r="L30" s="21"/>
      <c r="M30" s="25">
        <v>43809</v>
      </c>
      <c r="N30" s="21" t="s">
        <v>1560</v>
      </c>
      <c r="O30" s="209">
        <v>43815</v>
      </c>
      <c r="P30" s="32"/>
      <c r="Q30" s="26">
        <v>43815</v>
      </c>
    </row>
    <row r="31" spans="2:17" s="9" customFormat="1" ht="19.7" customHeight="1">
      <c r="B31" s="938"/>
      <c r="C31" s="21" t="s">
        <v>531</v>
      </c>
      <c r="D31" s="21" t="s">
        <v>531</v>
      </c>
      <c r="E31" s="75" t="s">
        <v>841</v>
      </c>
      <c r="F31" s="22">
        <v>2</v>
      </c>
      <c r="G31" s="942">
        <v>30</v>
      </c>
      <c r="H31" s="38">
        <f t="shared" si="0"/>
        <v>60</v>
      </c>
      <c r="I31" s="167"/>
      <c r="J31" s="31" t="s">
        <v>1683</v>
      </c>
      <c r="K31" s="938"/>
      <c r="L31" s="21"/>
      <c r="M31" s="25">
        <v>43809</v>
      </c>
      <c r="N31" s="21" t="s">
        <v>1560</v>
      </c>
      <c r="O31" s="209">
        <v>43815</v>
      </c>
      <c r="P31" s="32"/>
      <c r="Q31" s="26">
        <v>43815</v>
      </c>
    </row>
    <row r="32" spans="2:17" s="9" customFormat="1" ht="19.7" customHeight="1">
      <c r="B32" s="938"/>
      <c r="C32" s="21" t="s">
        <v>531</v>
      </c>
      <c r="D32" s="21" t="s">
        <v>531</v>
      </c>
      <c r="E32" s="943" t="s">
        <v>1684</v>
      </c>
      <c r="F32" s="85">
        <v>1</v>
      </c>
      <c r="G32" s="942">
        <v>200</v>
      </c>
      <c r="H32" s="38">
        <f t="shared" si="0"/>
        <v>200</v>
      </c>
      <c r="I32" s="167"/>
      <c r="J32" s="31" t="s">
        <v>1685</v>
      </c>
      <c r="K32" s="938"/>
      <c r="L32" s="21"/>
      <c r="M32" s="25">
        <v>43809</v>
      </c>
      <c r="N32" s="21" t="s">
        <v>1560</v>
      </c>
      <c r="O32" s="209">
        <v>43815</v>
      </c>
      <c r="P32" s="32"/>
      <c r="Q32" s="26">
        <v>43815</v>
      </c>
    </row>
    <row r="33" spans="2:17" s="9" customFormat="1" ht="19.7" customHeight="1">
      <c r="B33" s="938"/>
      <c r="C33" s="21"/>
      <c r="D33" s="21"/>
      <c r="E33" s="238"/>
      <c r="F33" s="236"/>
      <c r="G33" s="444"/>
      <c r="H33" s="221">
        <f t="shared" si="0"/>
        <v>0</v>
      </c>
      <c r="I33" s="938"/>
      <c r="J33" s="238"/>
      <c r="K33" s="938"/>
      <c r="L33" s="21"/>
      <c r="M33" s="25"/>
      <c r="N33" s="21"/>
      <c r="O33" s="209"/>
      <c r="P33" s="32"/>
      <c r="Q33" s="26"/>
    </row>
    <row r="34" spans="2:17" s="9" customFormat="1" ht="19.7" customHeight="1">
      <c r="B34" s="938"/>
      <c r="C34" s="21" t="s">
        <v>659</v>
      </c>
      <c r="D34" s="21" t="s">
        <v>659</v>
      </c>
      <c r="E34" s="250" t="s">
        <v>1686</v>
      </c>
      <c r="F34" s="158">
        <v>1</v>
      </c>
      <c r="G34" s="941">
        <v>10200</v>
      </c>
      <c r="H34" s="221">
        <f t="shared" si="0"/>
        <v>10200</v>
      </c>
      <c r="I34" s="890"/>
      <c r="J34" s="250" t="s">
        <v>1687</v>
      </c>
      <c r="K34" s="938"/>
      <c r="L34" s="21"/>
      <c r="M34" s="25">
        <v>43808</v>
      </c>
      <c r="N34" s="21" t="s">
        <v>1560</v>
      </c>
      <c r="O34" s="209">
        <v>43823</v>
      </c>
      <c r="P34" s="32"/>
      <c r="Q34" s="26">
        <v>43823</v>
      </c>
    </row>
    <row r="35" spans="2:17" s="9" customFormat="1" ht="19.7" customHeight="1">
      <c r="B35" s="938"/>
      <c r="C35" s="21"/>
      <c r="D35" s="21"/>
      <c r="E35" s="250"/>
      <c r="F35" s="158"/>
      <c r="G35" s="941"/>
      <c r="H35" s="221"/>
      <c r="I35" s="890"/>
      <c r="J35" s="944"/>
      <c r="K35" s="938"/>
      <c r="L35" s="21"/>
      <c r="M35" s="25"/>
      <c r="N35" s="21"/>
      <c r="O35" s="209"/>
      <c r="P35" s="32"/>
      <c r="Q35" s="26"/>
    </row>
    <row r="36" spans="2:17" s="9" customFormat="1" ht="19.7" customHeight="1">
      <c r="B36" s="939"/>
      <c r="C36" s="21" t="s">
        <v>292</v>
      </c>
      <c r="D36" s="21" t="s">
        <v>144</v>
      </c>
      <c r="E36" s="30" t="s">
        <v>1688</v>
      </c>
      <c r="F36" s="22">
        <v>1</v>
      </c>
      <c r="G36" s="36">
        <v>3040</v>
      </c>
      <c r="H36" s="299">
        <f t="shared" si="0"/>
        <v>3040</v>
      </c>
      <c r="I36" s="21"/>
      <c r="J36" s="544" t="s">
        <v>1689</v>
      </c>
      <c r="K36" s="938"/>
      <c r="L36" s="21"/>
      <c r="M36" s="25">
        <v>43811</v>
      </c>
      <c r="N36" s="21"/>
      <c r="O36" s="209">
        <v>43818</v>
      </c>
      <c r="P36" s="32"/>
      <c r="Q36" s="26">
        <v>43819</v>
      </c>
    </row>
    <row r="37" spans="2:17" s="9" customFormat="1" ht="19.7" customHeight="1">
      <c r="B37" s="939"/>
      <c r="C37" s="508" t="s">
        <v>292</v>
      </c>
      <c r="D37" s="508" t="s">
        <v>144</v>
      </c>
      <c r="E37" s="184" t="s">
        <v>1690</v>
      </c>
      <c r="F37" s="22">
        <v>1</v>
      </c>
      <c r="G37" s="36">
        <v>6280</v>
      </c>
      <c r="H37" s="299">
        <f t="shared" si="0"/>
        <v>6280</v>
      </c>
      <c r="I37" s="21"/>
      <c r="J37" s="31" t="s">
        <v>1691</v>
      </c>
      <c r="K37" s="938"/>
      <c r="L37" s="21"/>
      <c r="M37" s="25">
        <v>43811</v>
      </c>
      <c r="N37" s="21"/>
      <c r="O37" s="209">
        <v>43818</v>
      </c>
      <c r="P37" s="32"/>
      <c r="Q37" s="26">
        <v>43819</v>
      </c>
    </row>
    <row r="38" spans="2:17" s="9" customFormat="1" ht="19.7" customHeight="1">
      <c r="B38" s="939"/>
      <c r="C38" s="508" t="s">
        <v>292</v>
      </c>
      <c r="D38" s="508" t="s">
        <v>144</v>
      </c>
      <c r="E38" s="184" t="s">
        <v>1692</v>
      </c>
      <c r="F38" s="22">
        <v>2</v>
      </c>
      <c r="G38" s="36">
        <v>180</v>
      </c>
      <c r="H38" s="299">
        <f t="shared" si="0"/>
        <v>360</v>
      </c>
      <c r="I38" s="21"/>
      <c r="J38" s="41" t="s">
        <v>1693</v>
      </c>
      <c r="K38" s="938"/>
      <c r="L38" s="21"/>
      <c r="M38" s="25">
        <v>43811</v>
      </c>
      <c r="N38" s="21"/>
      <c r="O38" s="209">
        <v>43818</v>
      </c>
      <c r="P38" s="32"/>
      <c r="Q38" s="26">
        <v>43819</v>
      </c>
    </row>
    <row r="39" spans="2:17" s="9" customFormat="1" ht="19.7" customHeight="1">
      <c r="B39" s="938"/>
      <c r="C39" s="21" t="s">
        <v>531</v>
      </c>
      <c r="D39" s="21" t="s">
        <v>531</v>
      </c>
      <c r="E39" s="30" t="s">
        <v>1438</v>
      </c>
      <c r="F39" s="22">
        <v>5</v>
      </c>
      <c r="G39" s="36">
        <v>230</v>
      </c>
      <c r="H39" s="299">
        <f t="shared" si="0"/>
        <v>1150</v>
      </c>
      <c r="I39" s="65"/>
      <c r="J39" s="544" t="s">
        <v>1694</v>
      </c>
      <c r="K39" s="938"/>
      <c r="L39" s="21"/>
      <c r="M39" s="25">
        <v>43809</v>
      </c>
      <c r="N39" s="21" t="s">
        <v>1560</v>
      </c>
      <c r="O39" s="209">
        <v>43815</v>
      </c>
      <c r="P39" s="32"/>
      <c r="Q39" s="26">
        <v>43815</v>
      </c>
    </row>
    <row r="40" spans="2:17" s="9" customFormat="1" ht="19.7" customHeight="1">
      <c r="B40" s="938"/>
      <c r="C40" s="21"/>
      <c r="D40" s="21"/>
      <c r="E40" s="30"/>
      <c r="F40" s="22"/>
      <c r="G40" s="36"/>
      <c r="H40" s="299"/>
      <c r="I40" s="65"/>
      <c r="J40" s="544"/>
      <c r="K40" s="938"/>
      <c r="L40" s="21"/>
      <c r="M40" s="25"/>
      <c r="N40" s="21"/>
      <c r="O40" s="32"/>
      <c r="P40" s="32"/>
      <c r="Q40" s="26"/>
    </row>
    <row r="41" spans="2:17" s="9" customFormat="1" ht="19.7" customHeight="1">
      <c r="B41" s="938"/>
      <c r="C41" s="21" t="s">
        <v>531</v>
      </c>
      <c r="D41" s="21" t="s">
        <v>531</v>
      </c>
      <c r="E41" s="238" t="s">
        <v>1402</v>
      </c>
      <c r="F41" s="236">
        <v>1</v>
      </c>
      <c r="G41" s="444">
        <v>6005</v>
      </c>
      <c r="H41" s="221">
        <f t="shared" si="0"/>
        <v>6005</v>
      </c>
      <c r="I41" s="938"/>
      <c r="J41" s="238" t="s">
        <v>1569</v>
      </c>
      <c r="K41" s="938"/>
      <c r="L41" s="21"/>
      <c r="M41" s="25">
        <v>43809</v>
      </c>
      <c r="N41" s="21" t="s">
        <v>1560</v>
      </c>
      <c r="O41" s="32">
        <v>43815</v>
      </c>
      <c r="P41" s="32"/>
      <c r="Q41" s="26">
        <v>43815</v>
      </c>
    </row>
    <row r="42" spans="2:17" ht="19.7" customHeight="1">
      <c r="B42" s="938"/>
      <c r="C42" s="21" t="s">
        <v>531</v>
      </c>
      <c r="D42" s="21" t="s">
        <v>531</v>
      </c>
      <c r="E42" s="238" t="s">
        <v>1695</v>
      </c>
      <c r="F42" s="236">
        <v>1</v>
      </c>
      <c r="G42" s="444">
        <v>2319</v>
      </c>
      <c r="H42" s="221">
        <f t="shared" si="0"/>
        <v>2319</v>
      </c>
      <c r="I42" s="938"/>
      <c r="J42" s="238" t="s">
        <v>1696</v>
      </c>
      <c r="K42" s="938"/>
      <c r="L42" s="21"/>
      <c r="M42" s="25">
        <v>43809</v>
      </c>
      <c r="N42" s="21" t="s">
        <v>1560</v>
      </c>
      <c r="O42" s="32">
        <v>43815</v>
      </c>
      <c r="P42" s="32"/>
      <c r="Q42" s="26">
        <v>43815</v>
      </c>
    </row>
    <row r="43" spans="2:17" ht="19.7" customHeight="1">
      <c r="B43" s="938"/>
      <c r="C43" s="21" t="s">
        <v>531</v>
      </c>
      <c r="D43" s="21" t="s">
        <v>531</v>
      </c>
      <c r="E43" s="238" t="s">
        <v>1527</v>
      </c>
      <c r="F43" s="236">
        <v>1</v>
      </c>
      <c r="G43" s="444">
        <v>704</v>
      </c>
      <c r="H43" s="221">
        <f t="shared" si="0"/>
        <v>704</v>
      </c>
      <c r="I43" s="938"/>
      <c r="J43" s="238" t="s">
        <v>1265</v>
      </c>
      <c r="K43" s="938"/>
      <c r="L43" s="21"/>
      <c r="M43" s="25">
        <v>43809</v>
      </c>
      <c r="N43" s="21" t="s">
        <v>1560</v>
      </c>
      <c r="O43" s="32">
        <v>43815</v>
      </c>
      <c r="P43" s="32"/>
      <c r="Q43" s="26">
        <v>43815</v>
      </c>
    </row>
    <row r="44" spans="2:17" ht="19.7" customHeight="1">
      <c r="B44" s="938"/>
      <c r="C44" s="21" t="s">
        <v>531</v>
      </c>
      <c r="D44" s="21" t="s">
        <v>531</v>
      </c>
      <c r="E44" s="238" t="s">
        <v>864</v>
      </c>
      <c r="F44" s="236">
        <v>1</v>
      </c>
      <c r="G44" s="444">
        <v>4570</v>
      </c>
      <c r="H44" s="221">
        <f t="shared" si="0"/>
        <v>4570</v>
      </c>
      <c r="I44" s="938"/>
      <c r="J44" s="238" t="s">
        <v>1570</v>
      </c>
      <c r="K44" s="938"/>
      <c r="L44" s="21"/>
      <c r="M44" s="25">
        <v>43809</v>
      </c>
      <c r="N44" s="21" t="s">
        <v>1560</v>
      </c>
      <c r="O44" s="32">
        <v>43815</v>
      </c>
      <c r="P44" s="32"/>
      <c r="Q44" s="26">
        <v>43815</v>
      </c>
    </row>
    <row r="45" spans="2:17" ht="19.7" customHeight="1">
      <c r="B45" s="938"/>
      <c r="C45" s="21" t="s">
        <v>531</v>
      </c>
      <c r="D45" s="21" t="s">
        <v>531</v>
      </c>
      <c r="E45" s="238" t="s">
        <v>1697</v>
      </c>
      <c r="F45" s="236">
        <v>2</v>
      </c>
      <c r="G45" s="444">
        <v>1232</v>
      </c>
      <c r="H45" s="221">
        <f t="shared" si="0"/>
        <v>2464</v>
      </c>
      <c r="I45" s="938"/>
      <c r="J45" s="238" t="s">
        <v>1698</v>
      </c>
      <c r="K45" s="938"/>
      <c r="L45" s="21"/>
      <c r="M45" s="25">
        <v>43809</v>
      </c>
      <c r="N45" s="21" t="s">
        <v>1560</v>
      </c>
      <c r="O45" s="32">
        <v>43815</v>
      </c>
      <c r="P45" s="32"/>
      <c r="Q45" s="26">
        <v>43815</v>
      </c>
    </row>
    <row r="46" spans="2:17" ht="19.7" customHeight="1">
      <c r="B46" s="938"/>
      <c r="C46" s="21" t="s">
        <v>531</v>
      </c>
      <c r="D46" s="21" t="s">
        <v>531</v>
      </c>
      <c r="E46" s="238" t="s">
        <v>868</v>
      </c>
      <c r="F46" s="236">
        <v>1</v>
      </c>
      <c r="G46" s="444">
        <v>3853</v>
      </c>
      <c r="H46" s="221">
        <f t="shared" si="0"/>
        <v>3853</v>
      </c>
      <c r="I46" s="938"/>
      <c r="J46" s="238" t="s">
        <v>1571</v>
      </c>
      <c r="K46" s="938"/>
      <c r="L46" s="21"/>
      <c r="M46" s="25">
        <v>43809</v>
      </c>
      <c r="N46" s="21" t="s">
        <v>1560</v>
      </c>
      <c r="O46" s="32">
        <v>43815</v>
      </c>
      <c r="P46" s="32"/>
      <c r="Q46" s="26">
        <v>43815</v>
      </c>
    </row>
    <row r="47" spans="2:17" ht="19.7" customHeight="1">
      <c r="B47" s="938"/>
      <c r="C47" s="21" t="s">
        <v>531</v>
      </c>
      <c r="D47" s="21" t="s">
        <v>531</v>
      </c>
      <c r="E47" s="250" t="s">
        <v>1699</v>
      </c>
      <c r="F47" s="158">
        <v>1</v>
      </c>
      <c r="G47" s="941">
        <v>2814</v>
      </c>
      <c r="H47" s="221">
        <f t="shared" si="0"/>
        <v>2814</v>
      </c>
      <c r="I47" s="938"/>
      <c r="J47" s="945" t="s">
        <v>669</v>
      </c>
      <c r="K47" s="938"/>
      <c r="L47" s="21"/>
      <c r="M47" s="25">
        <v>43809</v>
      </c>
      <c r="N47" s="21" t="s">
        <v>1560</v>
      </c>
      <c r="O47" s="261" t="s">
        <v>1700</v>
      </c>
      <c r="P47" s="25"/>
      <c r="Q47" s="26"/>
    </row>
    <row r="48" spans="2:17" ht="19.7" customHeight="1">
      <c r="B48" s="938"/>
      <c r="C48" s="21"/>
      <c r="D48" s="21"/>
      <c r="E48" s="250"/>
      <c r="F48" s="158"/>
      <c r="G48" s="941"/>
      <c r="H48" s="221">
        <f t="shared" si="0"/>
        <v>0</v>
      </c>
      <c r="I48" s="946"/>
      <c r="J48" s="945"/>
      <c r="K48" s="938"/>
      <c r="L48" s="21"/>
      <c r="M48" s="25"/>
      <c r="N48" s="21"/>
      <c r="O48" s="261"/>
      <c r="P48" s="25"/>
      <c r="Q48" s="26"/>
    </row>
    <row r="49" spans="2:17" ht="19.7" customHeight="1">
      <c r="B49" s="938"/>
      <c r="C49" s="21"/>
      <c r="D49" s="21"/>
      <c r="E49" s="250"/>
      <c r="F49" s="158"/>
      <c r="G49" s="941"/>
      <c r="H49" s="221">
        <f t="shared" si="0"/>
        <v>0</v>
      </c>
      <c r="I49" s="946"/>
      <c r="J49" s="945"/>
      <c r="K49" s="938"/>
      <c r="L49" s="21"/>
      <c r="M49" s="25"/>
      <c r="N49" s="21"/>
      <c r="O49" s="261"/>
      <c r="P49" s="25"/>
      <c r="Q49" s="26"/>
    </row>
    <row r="50" spans="2:17" ht="19.7" customHeight="1">
      <c r="B50" s="938" t="s">
        <v>1701</v>
      </c>
      <c r="C50" s="21" t="s">
        <v>531</v>
      </c>
      <c r="D50" s="21" t="s">
        <v>531</v>
      </c>
      <c r="E50" s="250" t="s">
        <v>1702</v>
      </c>
      <c r="F50" s="158">
        <v>2</v>
      </c>
      <c r="G50" s="941">
        <v>123</v>
      </c>
      <c r="H50" s="221">
        <f t="shared" si="0"/>
        <v>246</v>
      </c>
      <c r="I50" s="946"/>
      <c r="J50" s="945" t="s">
        <v>1672</v>
      </c>
      <c r="K50" s="938"/>
      <c r="L50" s="21"/>
      <c r="M50" s="25">
        <v>43823</v>
      </c>
      <c r="N50" s="21" t="s">
        <v>1560</v>
      </c>
      <c r="O50" s="261">
        <v>43824</v>
      </c>
      <c r="P50" s="25"/>
      <c r="Q50" s="26">
        <v>43824</v>
      </c>
    </row>
    <row r="51" spans="2:17" ht="19.7" customHeight="1">
      <c r="B51" s="938" t="s">
        <v>1701</v>
      </c>
      <c r="C51" s="21" t="s">
        <v>531</v>
      </c>
      <c r="D51" s="21" t="s">
        <v>531</v>
      </c>
      <c r="E51" s="250" t="s">
        <v>1703</v>
      </c>
      <c r="F51" s="158">
        <v>2</v>
      </c>
      <c r="G51" s="941">
        <v>330</v>
      </c>
      <c r="H51" s="221">
        <f t="shared" si="0"/>
        <v>660</v>
      </c>
      <c r="I51" s="946"/>
      <c r="J51" s="945" t="s">
        <v>1544</v>
      </c>
      <c r="K51" s="938"/>
      <c r="L51" s="21"/>
      <c r="M51" s="25">
        <v>43823</v>
      </c>
      <c r="N51" s="21" t="s">
        <v>1560</v>
      </c>
      <c r="O51" s="261">
        <v>43824</v>
      </c>
      <c r="P51" s="25"/>
      <c r="Q51" s="26">
        <v>43824</v>
      </c>
    </row>
    <row r="52" spans="2:17" ht="19.7" customHeight="1">
      <c r="B52" s="938" t="s">
        <v>1701</v>
      </c>
      <c r="C52" s="21" t="s">
        <v>531</v>
      </c>
      <c r="D52" s="21" t="s">
        <v>531</v>
      </c>
      <c r="E52" s="250" t="s">
        <v>1704</v>
      </c>
      <c r="F52" s="158">
        <v>2</v>
      </c>
      <c r="G52" s="941">
        <v>270</v>
      </c>
      <c r="H52" s="221">
        <f t="shared" si="0"/>
        <v>540</v>
      </c>
      <c r="I52" s="946"/>
      <c r="J52" s="945" t="s">
        <v>1544</v>
      </c>
      <c r="K52" s="938"/>
      <c r="L52" s="21"/>
      <c r="M52" s="25">
        <v>43823</v>
      </c>
      <c r="N52" s="21" t="s">
        <v>1560</v>
      </c>
      <c r="O52" s="261">
        <v>43824</v>
      </c>
      <c r="P52" s="25"/>
      <c r="Q52" s="26">
        <v>43824</v>
      </c>
    </row>
    <row r="53" spans="2:17" ht="19.7" customHeight="1">
      <c r="B53" s="938"/>
      <c r="C53" s="21"/>
      <c r="D53" s="21"/>
      <c r="E53" s="250"/>
      <c r="F53" s="158"/>
      <c r="G53" s="941"/>
      <c r="H53" s="221">
        <f t="shared" si="0"/>
        <v>0</v>
      </c>
      <c r="I53" s="946"/>
      <c r="J53" s="945"/>
      <c r="K53" s="938"/>
      <c r="L53" s="21"/>
      <c r="M53" s="25"/>
      <c r="N53" s="21"/>
      <c r="O53" s="261"/>
      <c r="P53" s="25"/>
      <c r="Q53" s="26"/>
    </row>
    <row r="54" spans="2:17" s="62" customFormat="1" ht="19.7" customHeight="1">
      <c r="B54" s="57"/>
      <c r="C54" s="65" t="s">
        <v>659</v>
      </c>
      <c r="D54" s="65" t="s">
        <v>659</v>
      </c>
      <c r="E54" s="59" t="s">
        <v>1705</v>
      </c>
      <c r="F54" s="57">
        <v>1</v>
      </c>
      <c r="G54" s="947">
        <v>3000</v>
      </c>
      <c r="H54" s="921">
        <f t="shared" si="0"/>
        <v>3000</v>
      </c>
      <c r="I54" s="283"/>
      <c r="J54" s="948" t="s">
        <v>1706</v>
      </c>
      <c r="K54" s="57"/>
      <c r="L54" s="65"/>
      <c r="M54" s="60">
        <v>43823</v>
      </c>
      <c r="N54" s="65" t="s">
        <v>1560</v>
      </c>
      <c r="O54" s="58">
        <v>43825</v>
      </c>
      <c r="P54" s="60"/>
      <c r="Q54" s="61">
        <v>43825</v>
      </c>
    </row>
    <row r="55" spans="2:17" ht="19.7" customHeight="1">
      <c r="B55" s="22"/>
      <c r="C55" s="21"/>
      <c r="D55" s="21"/>
      <c r="E55" s="31"/>
      <c r="F55" s="22"/>
      <c r="G55" s="941"/>
      <c r="H55" s="221">
        <f t="shared" si="0"/>
        <v>0</v>
      </c>
      <c r="I55" s="167"/>
      <c r="J55" s="945"/>
      <c r="K55" s="22"/>
      <c r="L55" s="21"/>
      <c r="M55" s="25"/>
      <c r="N55" s="21"/>
      <c r="O55" s="32"/>
      <c r="P55" s="25"/>
      <c r="Q55" s="26"/>
    </row>
    <row r="56" spans="2:17" ht="19.7" customHeight="1">
      <c r="B56" s="22" t="s">
        <v>1581</v>
      </c>
      <c r="C56" s="21" t="s">
        <v>531</v>
      </c>
      <c r="D56" s="21" t="s">
        <v>531</v>
      </c>
      <c r="E56" s="31" t="s">
        <v>1707</v>
      </c>
      <c r="F56" s="22">
        <v>1</v>
      </c>
      <c r="G56" s="941">
        <v>1650</v>
      </c>
      <c r="H56" s="221">
        <f t="shared" si="0"/>
        <v>1650</v>
      </c>
      <c r="I56" s="167"/>
      <c r="J56" s="945" t="s">
        <v>1544</v>
      </c>
      <c r="K56" s="22"/>
      <c r="L56" s="21"/>
      <c r="M56" s="25">
        <v>43838</v>
      </c>
      <c r="N56" s="21" t="s">
        <v>1560</v>
      </c>
      <c r="O56" s="32">
        <v>43839</v>
      </c>
      <c r="P56" s="25"/>
      <c r="Q56" s="26">
        <v>43839</v>
      </c>
    </row>
    <row r="57" spans="2:17" ht="19.7" customHeight="1">
      <c r="B57" s="22" t="s">
        <v>1581</v>
      </c>
      <c r="C57" s="21" t="s">
        <v>531</v>
      </c>
      <c r="D57" s="21" t="s">
        <v>531</v>
      </c>
      <c r="E57" s="31" t="s">
        <v>1708</v>
      </c>
      <c r="F57" s="22">
        <v>10</v>
      </c>
      <c r="G57" s="941">
        <v>391</v>
      </c>
      <c r="H57" s="221">
        <f t="shared" si="0"/>
        <v>3910</v>
      </c>
      <c r="I57" s="167"/>
      <c r="J57" s="945" t="s">
        <v>1709</v>
      </c>
      <c r="K57" s="22"/>
      <c r="L57" s="21"/>
      <c r="M57" s="25">
        <v>43838</v>
      </c>
      <c r="N57" s="21" t="s">
        <v>1560</v>
      </c>
      <c r="O57" s="32">
        <v>43839</v>
      </c>
      <c r="P57" s="25"/>
      <c r="Q57" s="26">
        <v>43839</v>
      </c>
    </row>
    <row r="58" spans="2:17" ht="19.7" customHeight="1">
      <c r="B58" s="22"/>
      <c r="C58" s="21"/>
      <c r="D58" s="21"/>
      <c r="E58" s="31"/>
      <c r="F58" s="22"/>
      <c r="G58" s="941"/>
      <c r="H58" s="221">
        <f t="shared" si="0"/>
        <v>0</v>
      </c>
      <c r="I58" s="167"/>
      <c r="J58" s="945"/>
      <c r="K58" s="22"/>
      <c r="L58" s="21"/>
      <c r="M58" s="25"/>
      <c r="N58" s="21"/>
      <c r="O58" s="32"/>
      <c r="P58" s="25"/>
      <c r="Q58" s="26"/>
    </row>
    <row r="59" spans="2:17" ht="19.7" customHeight="1">
      <c r="B59" s="22"/>
      <c r="C59" s="21"/>
      <c r="D59" s="21"/>
      <c r="E59" s="31"/>
      <c r="F59" s="22"/>
      <c r="G59" s="941"/>
      <c r="H59" s="221">
        <f>F59*G59</f>
        <v>0</v>
      </c>
      <c r="I59" s="167"/>
      <c r="J59" s="945"/>
      <c r="K59" s="22"/>
      <c r="L59" s="21"/>
      <c r="M59" s="25"/>
      <c r="N59" s="21"/>
      <c r="O59" s="32"/>
      <c r="P59" s="25"/>
      <c r="Q59" s="26"/>
    </row>
    <row r="60" spans="2:17" ht="19.7" customHeight="1">
      <c r="B60" s="22"/>
      <c r="C60" s="21"/>
      <c r="D60" s="21"/>
      <c r="E60" s="31"/>
      <c r="F60" s="22"/>
      <c r="G60" s="941"/>
      <c r="H60" s="221">
        <f>F60*G60</f>
        <v>0</v>
      </c>
      <c r="I60" s="167"/>
      <c r="J60" s="945"/>
      <c r="K60" s="22"/>
      <c r="L60" s="21"/>
      <c r="M60" s="25"/>
      <c r="N60" s="21"/>
      <c r="O60" s="32"/>
      <c r="P60" s="25"/>
      <c r="Q60" s="26"/>
    </row>
    <row r="61" spans="2:17" ht="19.7" customHeight="1">
      <c r="B61" s="22"/>
      <c r="C61" s="21"/>
      <c r="D61" s="21"/>
      <c r="E61" s="31"/>
      <c r="F61" s="22"/>
      <c r="G61" s="941"/>
      <c r="H61" s="221">
        <f>F61*G61</f>
        <v>0</v>
      </c>
      <c r="I61" s="167"/>
      <c r="J61" s="945"/>
      <c r="K61" s="22"/>
      <c r="L61" s="21"/>
      <c r="M61" s="25"/>
      <c r="N61" s="21"/>
      <c r="O61" s="32"/>
      <c r="P61" s="25"/>
      <c r="Q61" s="26"/>
    </row>
  </sheetData>
  <mergeCells count="6">
    <mergeCell ref="B2:D2"/>
    <mergeCell ref="G2:I2"/>
    <mergeCell ref="B3:D3"/>
    <mergeCell ref="B4:D4"/>
    <mergeCell ref="B5:D5"/>
    <mergeCell ref="B6:D6"/>
  </mergeCells>
  <phoneticPr fontId="4"/>
  <dataValidations count="1">
    <dataValidation imeMode="hiragana" allowBlank="1" showInputMessage="1" showErrorMessage="1" sqref="J30:J31 JF30:JF31 TB30:TB31 ACX30:ACX31 AMT30:AMT31 AWP30:AWP31 BGL30:BGL31 BQH30:BQH31 CAD30:CAD31 CJZ30:CJZ31 CTV30:CTV31 DDR30:DDR31 DNN30:DNN31 DXJ30:DXJ31 EHF30:EHF31 ERB30:ERB31 FAX30:FAX31 FKT30:FKT31 FUP30:FUP31 GEL30:GEL31 GOH30:GOH31 GYD30:GYD31 HHZ30:HHZ31 HRV30:HRV31 IBR30:IBR31 ILN30:ILN31 IVJ30:IVJ31 JFF30:JFF31 JPB30:JPB31 JYX30:JYX31 KIT30:KIT31 KSP30:KSP31 LCL30:LCL31 LMH30:LMH31 LWD30:LWD31 MFZ30:MFZ31 MPV30:MPV31 MZR30:MZR31 NJN30:NJN31 NTJ30:NTJ31 ODF30:ODF31 ONB30:ONB31 OWX30:OWX31 PGT30:PGT31 PQP30:PQP31 QAL30:QAL31 QKH30:QKH31 QUD30:QUD31 RDZ30:RDZ31 RNV30:RNV31 RXR30:RXR31 SHN30:SHN31 SRJ30:SRJ31 TBF30:TBF31 TLB30:TLB31 TUX30:TUX31 UET30:UET31 UOP30:UOP31 UYL30:UYL31 VIH30:VIH31 VSD30:VSD31 WBZ30:WBZ31 WLV30:WLV31 WVR30:WVR31 J65566:J65567 JF65566:JF65567 TB65566:TB65567 ACX65566:ACX65567 AMT65566:AMT65567 AWP65566:AWP65567 BGL65566:BGL65567 BQH65566:BQH65567 CAD65566:CAD65567 CJZ65566:CJZ65567 CTV65566:CTV65567 DDR65566:DDR65567 DNN65566:DNN65567 DXJ65566:DXJ65567 EHF65566:EHF65567 ERB65566:ERB65567 FAX65566:FAX65567 FKT65566:FKT65567 FUP65566:FUP65567 GEL65566:GEL65567 GOH65566:GOH65567 GYD65566:GYD65567 HHZ65566:HHZ65567 HRV65566:HRV65567 IBR65566:IBR65567 ILN65566:ILN65567 IVJ65566:IVJ65567 JFF65566:JFF65567 JPB65566:JPB65567 JYX65566:JYX65567 KIT65566:KIT65567 KSP65566:KSP65567 LCL65566:LCL65567 LMH65566:LMH65567 LWD65566:LWD65567 MFZ65566:MFZ65567 MPV65566:MPV65567 MZR65566:MZR65567 NJN65566:NJN65567 NTJ65566:NTJ65567 ODF65566:ODF65567 ONB65566:ONB65567 OWX65566:OWX65567 PGT65566:PGT65567 PQP65566:PQP65567 QAL65566:QAL65567 QKH65566:QKH65567 QUD65566:QUD65567 RDZ65566:RDZ65567 RNV65566:RNV65567 RXR65566:RXR65567 SHN65566:SHN65567 SRJ65566:SRJ65567 TBF65566:TBF65567 TLB65566:TLB65567 TUX65566:TUX65567 UET65566:UET65567 UOP65566:UOP65567 UYL65566:UYL65567 VIH65566:VIH65567 VSD65566:VSD65567 WBZ65566:WBZ65567 WLV65566:WLV65567 WVR65566:WVR65567 J131102:J131103 JF131102:JF131103 TB131102:TB131103 ACX131102:ACX131103 AMT131102:AMT131103 AWP131102:AWP131103 BGL131102:BGL131103 BQH131102:BQH131103 CAD131102:CAD131103 CJZ131102:CJZ131103 CTV131102:CTV131103 DDR131102:DDR131103 DNN131102:DNN131103 DXJ131102:DXJ131103 EHF131102:EHF131103 ERB131102:ERB131103 FAX131102:FAX131103 FKT131102:FKT131103 FUP131102:FUP131103 GEL131102:GEL131103 GOH131102:GOH131103 GYD131102:GYD131103 HHZ131102:HHZ131103 HRV131102:HRV131103 IBR131102:IBR131103 ILN131102:ILN131103 IVJ131102:IVJ131103 JFF131102:JFF131103 JPB131102:JPB131103 JYX131102:JYX131103 KIT131102:KIT131103 KSP131102:KSP131103 LCL131102:LCL131103 LMH131102:LMH131103 LWD131102:LWD131103 MFZ131102:MFZ131103 MPV131102:MPV131103 MZR131102:MZR131103 NJN131102:NJN131103 NTJ131102:NTJ131103 ODF131102:ODF131103 ONB131102:ONB131103 OWX131102:OWX131103 PGT131102:PGT131103 PQP131102:PQP131103 QAL131102:QAL131103 QKH131102:QKH131103 QUD131102:QUD131103 RDZ131102:RDZ131103 RNV131102:RNV131103 RXR131102:RXR131103 SHN131102:SHN131103 SRJ131102:SRJ131103 TBF131102:TBF131103 TLB131102:TLB131103 TUX131102:TUX131103 UET131102:UET131103 UOP131102:UOP131103 UYL131102:UYL131103 VIH131102:VIH131103 VSD131102:VSD131103 WBZ131102:WBZ131103 WLV131102:WLV131103 WVR131102:WVR131103 J196638:J196639 JF196638:JF196639 TB196638:TB196639 ACX196638:ACX196639 AMT196638:AMT196639 AWP196638:AWP196639 BGL196638:BGL196639 BQH196638:BQH196639 CAD196638:CAD196639 CJZ196638:CJZ196639 CTV196638:CTV196639 DDR196638:DDR196639 DNN196638:DNN196639 DXJ196638:DXJ196639 EHF196638:EHF196639 ERB196638:ERB196639 FAX196638:FAX196639 FKT196638:FKT196639 FUP196638:FUP196639 GEL196638:GEL196639 GOH196638:GOH196639 GYD196638:GYD196639 HHZ196638:HHZ196639 HRV196638:HRV196639 IBR196638:IBR196639 ILN196638:ILN196639 IVJ196638:IVJ196639 JFF196638:JFF196639 JPB196638:JPB196639 JYX196638:JYX196639 KIT196638:KIT196639 KSP196638:KSP196639 LCL196638:LCL196639 LMH196638:LMH196639 LWD196638:LWD196639 MFZ196638:MFZ196639 MPV196638:MPV196639 MZR196638:MZR196639 NJN196638:NJN196639 NTJ196638:NTJ196639 ODF196638:ODF196639 ONB196638:ONB196639 OWX196638:OWX196639 PGT196638:PGT196639 PQP196638:PQP196639 QAL196638:QAL196639 QKH196638:QKH196639 QUD196638:QUD196639 RDZ196638:RDZ196639 RNV196638:RNV196639 RXR196638:RXR196639 SHN196638:SHN196639 SRJ196638:SRJ196639 TBF196638:TBF196639 TLB196638:TLB196639 TUX196638:TUX196639 UET196638:UET196639 UOP196638:UOP196639 UYL196638:UYL196639 VIH196638:VIH196639 VSD196638:VSD196639 WBZ196638:WBZ196639 WLV196638:WLV196639 WVR196638:WVR196639 J262174:J262175 JF262174:JF262175 TB262174:TB262175 ACX262174:ACX262175 AMT262174:AMT262175 AWP262174:AWP262175 BGL262174:BGL262175 BQH262174:BQH262175 CAD262174:CAD262175 CJZ262174:CJZ262175 CTV262174:CTV262175 DDR262174:DDR262175 DNN262174:DNN262175 DXJ262174:DXJ262175 EHF262174:EHF262175 ERB262174:ERB262175 FAX262174:FAX262175 FKT262174:FKT262175 FUP262174:FUP262175 GEL262174:GEL262175 GOH262174:GOH262175 GYD262174:GYD262175 HHZ262174:HHZ262175 HRV262174:HRV262175 IBR262174:IBR262175 ILN262174:ILN262175 IVJ262174:IVJ262175 JFF262174:JFF262175 JPB262174:JPB262175 JYX262174:JYX262175 KIT262174:KIT262175 KSP262174:KSP262175 LCL262174:LCL262175 LMH262174:LMH262175 LWD262174:LWD262175 MFZ262174:MFZ262175 MPV262174:MPV262175 MZR262174:MZR262175 NJN262174:NJN262175 NTJ262174:NTJ262175 ODF262174:ODF262175 ONB262174:ONB262175 OWX262174:OWX262175 PGT262174:PGT262175 PQP262174:PQP262175 QAL262174:QAL262175 QKH262174:QKH262175 QUD262174:QUD262175 RDZ262174:RDZ262175 RNV262174:RNV262175 RXR262174:RXR262175 SHN262174:SHN262175 SRJ262174:SRJ262175 TBF262174:TBF262175 TLB262174:TLB262175 TUX262174:TUX262175 UET262174:UET262175 UOP262174:UOP262175 UYL262174:UYL262175 VIH262174:VIH262175 VSD262174:VSD262175 WBZ262174:WBZ262175 WLV262174:WLV262175 WVR262174:WVR262175 J327710:J327711 JF327710:JF327711 TB327710:TB327711 ACX327710:ACX327711 AMT327710:AMT327711 AWP327710:AWP327711 BGL327710:BGL327711 BQH327710:BQH327711 CAD327710:CAD327711 CJZ327710:CJZ327711 CTV327710:CTV327711 DDR327710:DDR327711 DNN327710:DNN327711 DXJ327710:DXJ327711 EHF327710:EHF327711 ERB327710:ERB327711 FAX327710:FAX327711 FKT327710:FKT327711 FUP327710:FUP327711 GEL327710:GEL327711 GOH327710:GOH327711 GYD327710:GYD327711 HHZ327710:HHZ327711 HRV327710:HRV327711 IBR327710:IBR327711 ILN327710:ILN327711 IVJ327710:IVJ327711 JFF327710:JFF327711 JPB327710:JPB327711 JYX327710:JYX327711 KIT327710:KIT327711 KSP327710:KSP327711 LCL327710:LCL327711 LMH327710:LMH327711 LWD327710:LWD327711 MFZ327710:MFZ327711 MPV327710:MPV327711 MZR327710:MZR327711 NJN327710:NJN327711 NTJ327710:NTJ327711 ODF327710:ODF327711 ONB327710:ONB327711 OWX327710:OWX327711 PGT327710:PGT327711 PQP327710:PQP327711 QAL327710:QAL327711 QKH327710:QKH327711 QUD327710:QUD327711 RDZ327710:RDZ327711 RNV327710:RNV327711 RXR327710:RXR327711 SHN327710:SHN327711 SRJ327710:SRJ327711 TBF327710:TBF327711 TLB327710:TLB327711 TUX327710:TUX327711 UET327710:UET327711 UOP327710:UOP327711 UYL327710:UYL327711 VIH327710:VIH327711 VSD327710:VSD327711 WBZ327710:WBZ327711 WLV327710:WLV327711 WVR327710:WVR327711 J393246:J393247 JF393246:JF393247 TB393246:TB393247 ACX393246:ACX393247 AMT393246:AMT393247 AWP393246:AWP393247 BGL393246:BGL393247 BQH393246:BQH393247 CAD393246:CAD393247 CJZ393246:CJZ393247 CTV393246:CTV393247 DDR393246:DDR393247 DNN393246:DNN393247 DXJ393246:DXJ393247 EHF393246:EHF393247 ERB393246:ERB393247 FAX393246:FAX393247 FKT393246:FKT393247 FUP393246:FUP393247 GEL393246:GEL393247 GOH393246:GOH393247 GYD393246:GYD393247 HHZ393246:HHZ393247 HRV393246:HRV393247 IBR393246:IBR393247 ILN393246:ILN393247 IVJ393246:IVJ393247 JFF393246:JFF393247 JPB393246:JPB393247 JYX393246:JYX393247 KIT393246:KIT393247 KSP393246:KSP393247 LCL393246:LCL393247 LMH393246:LMH393247 LWD393246:LWD393247 MFZ393246:MFZ393247 MPV393246:MPV393247 MZR393246:MZR393247 NJN393246:NJN393247 NTJ393246:NTJ393247 ODF393246:ODF393247 ONB393246:ONB393247 OWX393246:OWX393247 PGT393246:PGT393247 PQP393246:PQP393247 QAL393246:QAL393247 QKH393246:QKH393247 QUD393246:QUD393247 RDZ393246:RDZ393247 RNV393246:RNV393247 RXR393246:RXR393247 SHN393246:SHN393247 SRJ393246:SRJ393247 TBF393246:TBF393247 TLB393246:TLB393247 TUX393246:TUX393247 UET393246:UET393247 UOP393246:UOP393247 UYL393246:UYL393247 VIH393246:VIH393247 VSD393246:VSD393247 WBZ393246:WBZ393247 WLV393246:WLV393247 WVR393246:WVR393247 J458782:J458783 JF458782:JF458783 TB458782:TB458783 ACX458782:ACX458783 AMT458782:AMT458783 AWP458782:AWP458783 BGL458782:BGL458783 BQH458782:BQH458783 CAD458782:CAD458783 CJZ458782:CJZ458783 CTV458782:CTV458783 DDR458782:DDR458783 DNN458782:DNN458783 DXJ458782:DXJ458783 EHF458782:EHF458783 ERB458782:ERB458783 FAX458782:FAX458783 FKT458782:FKT458783 FUP458782:FUP458783 GEL458782:GEL458783 GOH458782:GOH458783 GYD458782:GYD458783 HHZ458782:HHZ458783 HRV458782:HRV458783 IBR458782:IBR458783 ILN458782:ILN458783 IVJ458782:IVJ458783 JFF458782:JFF458783 JPB458782:JPB458783 JYX458782:JYX458783 KIT458782:KIT458783 KSP458782:KSP458783 LCL458782:LCL458783 LMH458782:LMH458783 LWD458782:LWD458783 MFZ458782:MFZ458783 MPV458782:MPV458783 MZR458782:MZR458783 NJN458782:NJN458783 NTJ458782:NTJ458783 ODF458782:ODF458783 ONB458782:ONB458783 OWX458782:OWX458783 PGT458782:PGT458783 PQP458782:PQP458783 QAL458782:QAL458783 QKH458782:QKH458783 QUD458782:QUD458783 RDZ458782:RDZ458783 RNV458782:RNV458783 RXR458782:RXR458783 SHN458782:SHN458783 SRJ458782:SRJ458783 TBF458782:TBF458783 TLB458782:TLB458783 TUX458782:TUX458783 UET458782:UET458783 UOP458782:UOP458783 UYL458782:UYL458783 VIH458782:VIH458783 VSD458782:VSD458783 WBZ458782:WBZ458783 WLV458782:WLV458783 WVR458782:WVR458783 J524318:J524319 JF524318:JF524319 TB524318:TB524319 ACX524318:ACX524319 AMT524318:AMT524319 AWP524318:AWP524319 BGL524318:BGL524319 BQH524318:BQH524319 CAD524318:CAD524319 CJZ524318:CJZ524319 CTV524318:CTV524319 DDR524318:DDR524319 DNN524318:DNN524319 DXJ524318:DXJ524319 EHF524318:EHF524319 ERB524318:ERB524319 FAX524318:FAX524319 FKT524318:FKT524319 FUP524318:FUP524319 GEL524318:GEL524319 GOH524318:GOH524319 GYD524318:GYD524319 HHZ524318:HHZ524319 HRV524318:HRV524319 IBR524318:IBR524319 ILN524318:ILN524319 IVJ524318:IVJ524319 JFF524318:JFF524319 JPB524318:JPB524319 JYX524318:JYX524319 KIT524318:KIT524319 KSP524318:KSP524319 LCL524318:LCL524319 LMH524318:LMH524319 LWD524318:LWD524319 MFZ524318:MFZ524319 MPV524318:MPV524319 MZR524318:MZR524319 NJN524318:NJN524319 NTJ524318:NTJ524319 ODF524318:ODF524319 ONB524318:ONB524319 OWX524318:OWX524319 PGT524318:PGT524319 PQP524318:PQP524319 QAL524318:QAL524319 QKH524318:QKH524319 QUD524318:QUD524319 RDZ524318:RDZ524319 RNV524318:RNV524319 RXR524318:RXR524319 SHN524318:SHN524319 SRJ524318:SRJ524319 TBF524318:TBF524319 TLB524318:TLB524319 TUX524318:TUX524319 UET524318:UET524319 UOP524318:UOP524319 UYL524318:UYL524319 VIH524318:VIH524319 VSD524318:VSD524319 WBZ524318:WBZ524319 WLV524318:WLV524319 WVR524318:WVR524319 J589854:J589855 JF589854:JF589855 TB589854:TB589855 ACX589854:ACX589855 AMT589854:AMT589855 AWP589854:AWP589855 BGL589854:BGL589855 BQH589854:BQH589855 CAD589854:CAD589855 CJZ589854:CJZ589855 CTV589854:CTV589855 DDR589854:DDR589855 DNN589854:DNN589855 DXJ589854:DXJ589855 EHF589854:EHF589855 ERB589854:ERB589855 FAX589854:FAX589855 FKT589854:FKT589855 FUP589854:FUP589855 GEL589854:GEL589855 GOH589854:GOH589855 GYD589854:GYD589855 HHZ589854:HHZ589855 HRV589854:HRV589855 IBR589854:IBR589855 ILN589854:ILN589855 IVJ589854:IVJ589855 JFF589854:JFF589855 JPB589854:JPB589855 JYX589854:JYX589855 KIT589854:KIT589855 KSP589854:KSP589855 LCL589854:LCL589855 LMH589854:LMH589855 LWD589854:LWD589855 MFZ589854:MFZ589855 MPV589854:MPV589855 MZR589854:MZR589855 NJN589854:NJN589855 NTJ589854:NTJ589855 ODF589854:ODF589855 ONB589854:ONB589855 OWX589854:OWX589855 PGT589854:PGT589855 PQP589854:PQP589855 QAL589854:QAL589855 QKH589854:QKH589855 QUD589854:QUD589855 RDZ589854:RDZ589855 RNV589854:RNV589855 RXR589854:RXR589855 SHN589854:SHN589855 SRJ589854:SRJ589855 TBF589854:TBF589855 TLB589854:TLB589855 TUX589854:TUX589855 UET589854:UET589855 UOP589854:UOP589855 UYL589854:UYL589855 VIH589854:VIH589855 VSD589854:VSD589855 WBZ589854:WBZ589855 WLV589854:WLV589855 WVR589854:WVR589855 J655390:J655391 JF655390:JF655391 TB655390:TB655391 ACX655390:ACX655391 AMT655390:AMT655391 AWP655390:AWP655391 BGL655390:BGL655391 BQH655390:BQH655391 CAD655390:CAD655391 CJZ655390:CJZ655391 CTV655390:CTV655391 DDR655390:DDR655391 DNN655390:DNN655391 DXJ655390:DXJ655391 EHF655390:EHF655391 ERB655390:ERB655391 FAX655390:FAX655391 FKT655390:FKT655391 FUP655390:FUP655391 GEL655390:GEL655391 GOH655390:GOH655391 GYD655390:GYD655391 HHZ655390:HHZ655391 HRV655390:HRV655391 IBR655390:IBR655391 ILN655390:ILN655391 IVJ655390:IVJ655391 JFF655390:JFF655391 JPB655390:JPB655391 JYX655390:JYX655391 KIT655390:KIT655391 KSP655390:KSP655391 LCL655390:LCL655391 LMH655390:LMH655391 LWD655390:LWD655391 MFZ655390:MFZ655391 MPV655390:MPV655391 MZR655390:MZR655391 NJN655390:NJN655391 NTJ655390:NTJ655391 ODF655390:ODF655391 ONB655390:ONB655391 OWX655390:OWX655391 PGT655390:PGT655391 PQP655390:PQP655391 QAL655390:QAL655391 QKH655390:QKH655391 QUD655390:QUD655391 RDZ655390:RDZ655391 RNV655390:RNV655391 RXR655390:RXR655391 SHN655390:SHN655391 SRJ655390:SRJ655391 TBF655390:TBF655391 TLB655390:TLB655391 TUX655390:TUX655391 UET655390:UET655391 UOP655390:UOP655391 UYL655390:UYL655391 VIH655390:VIH655391 VSD655390:VSD655391 WBZ655390:WBZ655391 WLV655390:WLV655391 WVR655390:WVR655391 J720926:J720927 JF720926:JF720927 TB720926:TB720927 ACX720926:ACX720927 AMT720926:AMT720927 AWP720926:AWP720927 BGL720926:BGL720927 BQH720926:BQH720927 CAD720926:CAD720927 CJZ720926:CJZ720927 CTV720926:CTV720927 DDR720926:DDR720927 DNN720926:DNN720927 DXJ720926:DXJ720927 EHF720926:EHF720927 ERB720926:ERB720927 FAX720926:FAX720927 FKT720926:FKT720927 FUP720926:FUP720927 GEL720926:GEL720927 GOH720926:GOH720927 GYD720926:GYD720927 HHZ720926:HHZ720927 HRV720926:HRV720927 IBR720926:IBR720927 ILN720926:ILN720927 IVJ720926:IVJ720927 JFF720926:JFF720927 JPB720926:JPB720927 JYX720926:JYX720927 KIT720926:KIT720927 KSP720926:KSP720927 LCL720926:LCL720927 LMH720926:LMH720927 LWD720926:LWD720927 MFZ720926:MFZ720927 MPV720926:MPV720927 MZR720926:MZR720927 NJN720926:NJN720927 NTJ720926:NTJ720927 ODF720926:ODF720927 ONB720926:ONB720927 OWX720926:OWX720927 PGT720926:PGT720927 PQP720926:PQP720927 QAL720926:QAL720927 QKH720926:QKH720927 QUD720926:QUD720927 RDZ720926:RDZ720927 RNV720926:RNV720927 RXR720926:RXR720927 SHN720926:SHN720927 SRJ720926:SRJ720927 TBF720926:TBF720927 TLB720926:TLB720927 TUX720926:TUX720927 UET720926:UET720927 UOP720926:UOP720927 UYL720926:UYL720927 VIH720926:VIH720927 VSD720926:VSD720927 WBZ720926:WBZ720927 WLV720926:WLV720927 WVR720926:WVR720927 J786462:J786463 JF786462:JF786463 TB786462:TB786463 ACX786462:ACX786463 AMT786462:AMT786463 AWP786462:AWP786463 BGL786462:BGL786463 BQH786462:BQH786463 CAD786462:CAD786463 CJZ786462:CJZ786463 CTV786462:CTV786463 DDR786462:DDR786463 DNN786462:DNN786463 DXJ786462:DXJ786463 EHF786462:EHF786463 ERB786462:ERB786463 FAX786462:FAX786463 FKT786462:FKT786463 FUP786462:FUP786463 GEL786462:GEL786463 GOH786462:GOH786463 GYD786462:GYD786463 HHZ786462:HHZ786463 HRV786462:HRV786463 IBR786462:IBR786463 ILN786462:ILN786463 IVJ786462:IVJ786463 JFF786462:JFF786463 JPB786462:JPB786463 JYX786462:JYX786463 KIT786462:KIT786463 KSP786462:KSP786463 LCL786462:LCL786463 LMH786462:LMH786463 LWD786462:LWD786463 MFZ786462:MFZ786463 MPV786462:MPV786463 MZR786462:MZR786463 NJN786462:NJN786463 NTJ786462:NTJ786463 ODF786462:ODF786463 ONB786462:ONB786463 OWX786462:OWX786463 PGT786462:PGT786463 PQP786462:PQP786463 QAL786462:QAL786463 QKH786462:QKH786463 QUD786462:QUD786463 RDZ786462:RDZ786463 RNV786462:RNV786463 RXR786462:RXR786463 SHN786462:SHN786463 SRJ786462:SRJ786463 TBF786462:TBF786463 TLB786462:TLB786463 TUX786462:TUX786463 UET786462:UET786463 UOP786462:UOP786463 UYL786462:UYL786463 VIH786462:VIH786463 VSD786462:VSD786463 WBZ786462:WBZ786463 WLV786462:WLV786463 WVR786462:WVR786463 J851998:J851999 JF851998:JF851999 TB851998:TB851999 ACX851998:ACX851999 AMT851998:AMT851999 AWP851998:AWP851999 BGL851998:BGL851999 BQH851998:BQH851999 CAD851998:CAD851999 CJZ851998:CJZ851999 CTV851998:CTV851999 DDR851998:DDR851999 DNN851998:DNN851999 DXJ851998:DXJ851999 EHF851998:EHF851999 ERB851998:ERB851999 FAX851998:FAX851999 FKT851998:FKT851999 FUP851998:FUP851999 GEL851998:GEL851999 GOH851998:GOH851999 GYD851998:GYD851999 HHZ851998:HHZ851999 HRV851998:HRV851999 IBR851998:IBR851999 ILN851998:ILN851999 IVJ851998:IVJ851999 JFF851998:JFF851999 JPB851998:JPB851999 JYX851998:JYX851999 KIT851998:KIT851999 KSP851998:KSP851999 LCL851998:LCL851999 LMH851998:LMH851999 LWD851998:LWD851999 MFZ851998:MFZ851999 MPV851998:MPV851999 MZR851998:MZR851999 NJN851998:NJN851999 NTJ851998:NTJ851999 ODF851998:ODF851999 ONB851998:ONB851999 OWX851998:OWX851999 PGT851998:PGT851999 PQP851998:PQP851999 QAL851998:QAL851999 QKH851998:QKH851999 QUD851998:QUD851999 RDZ851998:RDZ851999 RNV851998:RNV851999 RXR851998:RXR851999 SHN851998:SHN851999 SRJ851998:SRJ851999 TBF851998:TBF851999 TLB851998:TLB851999 TUX851998:TUX851999 UET851998:UET851999 UOP851998:UOP851999 UYL851998:UYL851999 VIH851998:VIH851999 VSD851998:VSD851999 WBZ851998:WBZ851999 WLV851998:WLV851999 WVR851998:WVR851999 J917534:J917535 JF917534:JF917535 TB917534:TB917535 ACX917534:ACX917535 AMT917534:AMT917535 AWP917534:AWP917535 BGL917534:BGL917535 BQH917534:BQH917535 CAD917534:CAD917535 CJZ917534:CJZ917535 CTV917534:CTV917535 DDR917534:DDR917535 DNN917534:DNN917535 DXJ917534:DXJ917535 EHF917534:EHF917535 ERB917534:ERB917535 FAX917534:FAX917535 FKT917534:FKT917535 FUP917534:FUP917535 GEL917534:GEL917535 GOH917534:GOH917535 GYD917534:GYD917535 HHZ917534:HHZ917535 HRV917534:HRV917535 IBR917534:IBR917535 ILN917534:ILN917535 IVJ917534:IVJ917535 JFF917534:JFF917535 JPB917534:JPB917535 JYX917534:JYX917535 KIT917534:KIT917535 KSP917534:KSP917535 LCL917534:LCL917535 LMH917534:LMH917535 LWD917534:LWD917535 MFZ917534:MFZ917535 MPV917534:MPV917535 MZR917534:MZR917535 NJN917534:NJN917535 NTJ917534:NTJ917535 ODF917534:ODF917535 ONB917534:ONB917535 OWX917534:OWX917535 PGT917534:PGT917535 PQP917534:PQP917535 QAL917534:QAL917535 QKH917534:QKH917535 QUD917534:QUD917535 RDZ917534:RDZ917535 RNV917534:RNV917535 RXR917534:RXR917535 SHN917534:SHN917535 SRJ917534:SRJ917535 TBF917534:TBF917535 TLB917534:TLB917535 TUX917534:TUX917535 UET917534:UET917535 UOP917534:UOP917535 UYL917534:UYL917535 VIH917534:VIH917535 VSD917534:VSD917535 WBZ917534:WBZ917535 WLV917534:WLV917535 WVR917534:WVR917535 J983070:J983071 JF983070:JF983071 TB983070:TB983071 ACX983070:ACX983071 AMT983070:AMT983071 AWP983070:AWP983071 BGL983070:BGL983071 BQH983070:BQH983071 CAD983070:CAD983071 CJZ983070:CJZ983071 CTV983070:CTV983071 DDR983070:DDR983071 DNN983070:DNN983071 DXJ983070:DXJ983071 EHF983070:EHF983071 ERB983070:ERB983071 FAX983070:FAX983071 FKT983070:FKT983071 FUP983070:FUP983071 GEL983070:GEL983071 GOH983070:GOH983071 GYD983070:GYD983071 HHZ983070:HHZ983071 HRV983070:HRV983071 IBR983070:IBR983071 ILN983070:ILN983071 IVJ983070:IVJ983071 JFF983070:JFF983071 JPB983070:JPB983071 JYX983070:JYX983071 KIT983070:KIT983071 KSP983070:KSP983071 LCL983070:LCL983071 LMH983070:LMH983071 LWD983070:LWD983071 MFZ983070:MFZ983071 MPV983070:MPV983071 MZR983070:MZR983071 NJN983070:NJN983071 NTJ983070:NTJ983071 ODF983070:ODF983071 ONB983070:ONB983071 OWX983070:OWX983071 PGT983070:PGT983071 PQP983070:PQP983071 QAL983070:QAL983071 QKH983070:QKH983071 QUD983070:QUD983071 RDZ983070:RDZ983071 RNV983070:RNV983071 RXR983070:RXR983071 SHN983070:SHN983071 SRJ983070:SRJ983071 TBF983070:TBF983071 TLB983070:TLB983071 TUX983070:TUX983071 UET983070:UET983071 UOP983070:UOP983071 UYL983070:UYL983071 VIH983070:VIH983071 VSD983070:VSD983071 WBZ983070:WBZ983071 WLV983070:WLV983071 WVR983070:WVR983071" xr:uid="{8F5CE6FE-8689-4659-AA85-A89561CDA6FD}"/>
  </dataValidations>
  <pageMargins left="0.70866141732283472" right="0.70866141732283472" top="0.74803149606299213" bottom="0.74803149606299213" header="0.31496062992125984" footer="0.31496062992125984"/>
  <pageSetup paperSize="9" scale="38"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4AC13-0CD7-478A-B9D5-4D8E8E96B167}">
  <dimension ref="B2:Q23"/>
  <sheetViews>
    <sheetView zoomScale="70" zoomScaleNormal="70" workbookViewId="0">
      <pane xSplit="10" ySplit="8" topLeftCell="L9" activePane="bottomRight" state="frozen"/>
      <selection pane="topRight" activeCell="K1" sqref="K1"/>
      <selection pane="bottomLeft" activeCell="A9" sqref="A9"/>
      <selection pane="bottomRight" activeCell="Q23" sqref="Q23"/>
    </sheetView>
  </sheetViews>
  <sheetFormatPr defaultColWidth="12.75" defaultRowHeight="13.5"/>
  <cols>
    <col min="1" max="1" width="3.75" style="867" customWidth="1"/>
    <col min="2" max="2" width="15" style="869" bestFit="1" customWidth="1"/>
    <col min="3" max="4" width="15.625" style="867" customWidth="1"/>
    <col min="5" max="5" width="51.5" style="869" customWidth="1"/>
    <col min="6" max="6" width="5.75" style="867" bestFit="1" customWidth="1"/>
    <col min="7" max="7" width="13.125" style="867" customWidth="1"/>
    <col min="8" max="8" width="13.125" style="867" bestFit="1" customWidth="1"/>
    <col min="9" max="9" width="21.25" style="870" customWidth="1"/>
    <col min="10" max="10" width="23.5" style="869" bestFit="1" customWidth="1"/>
    <col min="11" max="11" width="24.5" style="869" customWidth="1"/>
    <col min="12" max="12" width="9.5" style="869" bestFit="1" customWidth="1"/>
    <col min="13" max="13" width="18.875" style="869" customWidth="1"/>
    <col min="14" max="14" width="5.25" style="867" bestFit="1" customWidth="1"/>
    <col min="15" max="15" width="18.875" style="870" customWidth="1"/>
    <col min="16" max="16" width="20.5" style="871" customWidth="1"/>
    <col min="17" max="17" width="22.375" style="872" customWidth="1"/>
    <col min="18" max="18" width="14.75" style="867" customWidth="1"/>
    <col min="19" max="256" width="12.75" style="867"/>
    <col min="257" max="257" width="3.75" style="867" customWidth="1"/>
    <col min="258" max="258" width="15" style="867" bestFit="1" customWidth="1"/>
    <col min="259" max="260" width="15.625" style="867" customWidth="1"/>
    <col min="261" max="261" width="51.5" style="867" customWidth="1"/>
    <col min="262" max="262" width="5.75" style="867" bestFit="1" customWidth="1"/>
    <col min="263" max="263" width="13.125" style="867" customWidth="1"/>
    <col min="264" max="264" width="13.125" style="867" bestFit="1" customWidth="1"/>
    <col min="265" max="265" width="21.25" style="867" customWidth="1"/>
    <col min="266" max="266" width="23.5" style="867" bestFit="1" customWidth="1"/>
    <col min="267" max="267" width="24.5" style="867" customWidth="1"/>
    <col min="268" max="268" width="9.5" style="867" bestFit="1" customWidth="1"/>
    <col min="269" max="269" width="18.875" style="867" customWidth="1"/>
    <col min="270" max="270" width="5.25" style="867" bestFit="1" customWidth="1"/>
    <col min="271" max="271" width="18.875" style="867" customWidth="1"/>
    <col min="272" max="272" width="20.5" style="867" customWidth="1"/>
    <col min="273" max="273" width="22.375" style="867" customWidth="1"/>
    <col min="274" max="274" width="14.75" style="867" customWidth="1"/>
    <col min="275" max="512" width="12.75" style="867"/>
    <col min="513" max="513" width="3.75" style="867" customWidth="1"/>
    <col min="514" max="514" width="15" style="867" bestFit="1" customWidth="1"/>
    <col min="515" max="516" width="15.625" style="867" customWidth="1"/>
    <col min="517" max="517" width="51.5" style="867" customWidth="1"/>
    <col min="518" max="518" width="5.75" style="867" bestFit="1" customWidth="1"/>
    <col min="519" max="519" width="13.125" style="867" customWidth="1"/>
    <col min="520" max="520" width="13.125" style="867" bestFit="1" customWidth="1"/>
    <col min="521" max="521" width="21.25" style="867" customWidth="1"/>
    <col min="522" max="522" width="23.5" style="867" bestFit="1" customWidth="1"/>
    <col min="523" max="523" width="24.5" style="867" customWidth="1"/>
    <col min="524" max="524" width="9.5" style="867" bestFit="1" customWidth="1"/>
    <col min="525" max="525" width="18.875" style="867" customWidth="1"/>
    <col min="526" max="526" width="5.25" style="867" bestFit="1" customWidth="1"/>
    <col min="527" max="527" width="18.875" style="867" customWidth="1"/>
    <col min="528" max="528" width="20.5" style="867" customWidth="1"/>
    <col min="529" max="529" width="22.375" style="867" customWidth="1"/>
    <col min="530" max="530" width="14.75" style="867" customWidth="1"/>
    <col min="531" max="768" width="12.75" style="867"/>
    <col min="769" max="769" width="3.75" style="867" customWidth="1"/>
    <col min="770" max="770" width="15" style="867" bestFit="1" customWidth="1"/>
    <col min="771" max="772" width="15.625" style="867" customWidth="1"/>
    <col min="773" max="773" width="51.5" style="867" customWidth="1"/>
    <col min="774" max="774" width="5.75" style="867" bestFit="1" customWidth="1"/>
    <col min="775" max="775" width="13.125" style="867" customWidth="1"/>
    <col min="776" max="776" width="13.125" style="867" bestFit="1" customWidth="1"/>
    <col min="777" max="777" width="21.25" style="867" customWidth="1"/>
    <col min="778" max="778" width="23.5" style="867" bestFit="1" customWidth="1"/>
    <col min="779" max="779" width="24.5" style="867" customWidth="1"/>
    <col min="780" max="780" width="9.5" style="867" bestFit="1" customWidth="1"/>
    <col min="781" max="781" width="18.875" style="867" customWidth="1"/>
    <col min="782" max="782" width="5.25" style="867" bestFit="1" customWidth="1"/>
    <col min="783" max="783" width="18.875" style="867" customWidth="1"/>
    <col min="784" max="784" width="20.5" style="867" customWidth="1"/>
    <col min="785" max="785" width="22.375" style="867" customWidth="1"/>
    <col min="786" max="786" width="14.75" style="867" customWidth="1"/>
    <col min="787" max="1024" width="12.75" style="867"/>
    <col min="1025" max="1025" width="3.75" style="867" customWidth="1"/>
    <col min="1026" max="1026" width="15" style="867" bestFit="1" customWidth="1"/>
    <col min="1027" max="1028" width="15.625" style="867" customWidth="1"/>
    <col min="1029" max="1029" width="51.5" style="867" customWidth="1"/>
    <col min="1030" max="1030" width="5.75" style="867" bestFit="1" customWidth="1"/>
    <col min="1031" max="1031" width="13.125" style="867" customWidth="1"/>
    <col min="1032" max="1032" width="13.125" style="867" bestFit="1" customWidth="1"/>
    <col min="1033" max="1033" width="21.25" style="867" customWidth="1"/>
    <col min="1034" max="1034" width="23.5" style="867" bestFit="1" customWidth="1"/>
    <col min="1035" max="1035" width="24.5" style="867" customWidth="1"/>
    <col min="1036" max="1036" width="9.5" style="867" bestFit="1" customWidth="1"/>
    <col min="1037" max="1037" width="18.875" style="867" customWidth="1"/>
    <col min="1038" max="1038" width="5.25" style="867" bestFit="1" customWidth="1"/>
    <col min="1039" max="1039" width="18.875" style="867" customWidth="1"/>
    <col min="1040" max="1040" width="20.5" style="867" customWidth="1"/>
    <col min="1041" max="1041" width="22.375" style="867" customWidth="1"/>
    <col min="1042" max="1042" width="14.75" style="867" customWidth="1"/>
    <col min="1043" max="1280" width="12.75" style="867"/>
    <col min="1281" max="1281" width="3.75" style="867" customWidth="1"/>
    <col min="1282" max="1282" width="15" style="867" bestFit="1" customWidth="1"/>
    <col min="1283" max="1284" width="15.625" style="867" customWidth="1"/>
    <col min="1285" max="1285" width="51.5" style="867" customWidth="1"/>
    <col min="1286" max="1286" width="5.75" style="867" bestFit="1" customWidth="1"/>
    <col min="1287" max="1287" width="13.125" style="867" customWidth="1"/>
    <col min="1288" max="1288" width="13.125" style="867" bestFit="1" customWidth="1"/>
    <col min="1289" max="1289" width="21.25" style="867" customWidth="1"/>
    <col min="1290" max="1290" width="23.5" style="867" bestFit="1" customWidth="1"/>
    <col min="1291" max="1291" width="24.5" style="867" customWidth="1"/>
    <col min="1292" max="1292" width="9.5" style="867" bestFit="1" customWidth="1"/>
    <col min="1293" max="1293" width="18.875" style="867" customWidth="1"/>
    <col min="1294" max="1294" width="5.25" style="867" bestFit="1" customWidth="1"/>
    <col min="1295" max="1295" width="18.875" style="867" customWidth="1"/>
    <col min="1296" max="1296" width="20.5" style="867" customWidth="1"/>
    <col min="1297" max="1297" width="22.375" style="867" customWidth="1"/>
    <col min="1298" max="1298" width="14.75" style="867" customWidth="1"/>
    <col min="1299" max="1536" width="12.75" style="867"/>
    <col min="1537" max="1537" width="3.75" style="867" customWidth="1"/>
    <col min="1538" max="1538" width="15" style="867" bestFit="1" customWidth="1"/>
    <col min="1539" max="1540" width="15.625" style="867" customWidth="1"/>
    <col min="1541" max="1541" width="51.5" style="867" customWidth="1"/>
    <col min="1542" max="1542" width="5.75" style="867" bestFit="1" customWidth="1"/>
    <col min="1543" max="1543" width="13.125" style="867" customWidth="1"/>
    <col min="1544" max="1544" width="13.125" style="867" bestFit="1" customWidth="1"/>
    <col min="1545" max="1545" width="21.25" style="867" customWidth="1"/>
    <col min="1546" max="1546" width="23.5" style="867" bestFit="1" customWidth="1"/>
    <col min="1547" max="1547" width="24.5" style="867" customWidth="1"/>
    <col min="1548" max="1548" width="9.5" style="867" bestFit="1" customWidth="1"/>
    <col min="1549" max="1549" width="18.875" style="867" customWidth="1"/>
    <col min="1550" max="1550" width="5.25" style="867" bestFit="1" customWidth="1"/>
    <col min="1551" max="1551" width="18.875" style="867" customWidth="1"/>
    <col min="1552" max="1552" width="20.5" style="867" customWidth="1"/>
    <col min="1553" max="1553" width="22.375" style="867" customWidth="1"/>
    <col min="1554" max="1554" width="14.75" style="867" customWidth="1"/>
    <col min="1555" max="1792" width="12.75" style="867"/>
    <col min="1793" max="1793" width="3.75" style="867" customWidth="1"/>
    <col min="1794" max="1794" width="15" style="867" bestFit="1" customWidth="1"/>
    <col min="1795" max="1796" width="15.625" style="867" customWidth="1"/>
    <col min="1797" max="1797" width="51.5" style="867" customWidth="1"/>
    <col min="1798" max="1798" width="5.75" style="867" bestFit="1" customWidth="1"/>
    <col min="1799" max="1799" width="13.125" style="867" customWidth="1"/>
    <col min="1800" max="1800" width="13.125" style="867" bestFit="1" customWidth="1"/>
    <col min="1801" max="1801" width="21.25" style="867" customWidth="1"/>
    <col min="1802" max="1802" width="23.5" style="867" bestFit="1" customWidth="1"/>
    <col min="1803" max="1803" width="24.5" style="867" customWidth="1"/>
    <col min="1804" max="1804" width="9.5" style="867" bestFit="1" customWidth="1"/>
    <col min="1805" max="1805" width="18.875" style="867" customWidth="1"/>
    <col min="1806" max="1806" width="5.25" style="867" bestFit="1" customWidth="1"/>
    <col min="1807" max="1807" width="18.875" style="867" customWidth="1"/>
    <col min="1808" max="1808" width="20.5" style="867" customWidth="1"/>
    <col min="1809" max="1809" width="22.375" style="867" customWidth="1"/>
    <col min="1810" max="1810" width="14.75" style="867" customWidth="1"/>
    <col min="1811" max="2048" width="12.75" style="867"/>
    <col min="2049" max="2049" width="3.75" style="867" customWidth="1"/>
    <col min="2050" max="2050" width="15" style="867" bestFit="1" customWidth="1"/>
    <col min="2051" max="2052" width="15.625" style="867" customWidth="1"/>
    <col min="2053" max="2053" width="51.5" style="867" customWidth="1"/>
    <col min="2054" max="2054" width="5.75" style="867" bestFit="1" customWidth="1"/>
    <col min="2055" max="2055" width="13.125" style="867" customWidth="1"/>
    <col min="2056" max="2056" width="13.125" style="867" bestFit="1" customWidth="1"/>
    <col min="2057" max="2057" width="21.25" style="867" customWidth="1"/>
    <col min="2058" max="2058" width="23.5" style="867" bestFit="1" customWidth="1"/>
    <col min="2059" max="2059" width="24.5" style="867" customWidth="1"/>
    <col min="2060" max="2060" width="9.5" style="867" bestFit="1" customWidth="1"/>
    <col min="2061" max="2061" width="18.875" style="867" customWidth="1"/>
    <col min="2062" max="2062" width="5.25" style="867" bestFit="1" customWidth="1"/>
    <col min="2063" max="2063" width="18.875" style="867" customWidth="1"/>
    <col min="2064" max="2064" width="20.5" style="867" customWidth="1"/>
    <col min="2065" max="2065" width="22.375" style="867" customWidth="1"/>
    <col min="2066" max="2066" width="14.75" style="867" customWidth="1"/>
    <col min="2067" max="2304" width="12.75" style="867"/>
    <col min="2305" max="2305" width="3.75" style="867" customWidth="1"/>
    <col min="2306" max="2306" width="15" style="867" bestFit="1" customWidth="1"/>
    <col min="2307" max="2308" width="15.625" style="867" customWidth="1"/>
    <col min="2309" max="2309" width="51.5" style="867" customWidth="1"/>
    <col min="2310" max="2310" width="5.75" style="867" bestFit="1" customWidth="1"/>
    <col min="2311" max="2311" width="13.125" style="867" customWidth="1"/>
    <col min="2312" max="2312" width="13.125" style="867" bestFit="1" customWidth="1"/>
    <col min="2313" max="2313" width="21.25" style="867" customWidth="1"/>
    <col min="2314" max="2314" width="23.5" style="867" bestFit="1" customWidth="1"/>
    <col min="2315" max="2315" width="24.5" style="867" customWidth="1"/>
    <col min="2316" max="2316" width="9.5" style="867" bestFit="1" customWidth="1"/>
    <col min="2317" max="2317" width="18.875" style="867" customWidth="1"/>
    <col min="2318" max="2318" width="5.25" style="867" bestFit="1" customWidth="1"/>
    <col min="2319" max="2319" width="18.875" style="867" customWidth="1"/>
    <col min="2320" max="2320" width="20.5" style="867" customWidth="1"/>
    <col min="2321" max="2321" width="22.375" style="867" customWidth="1"/>
    <col min="2322" max="2322" width="14.75" style="867" customWidth="1"/>
    <col min="2323" max="2560" width="12.75" style="867"/>
    <col min="2561" max="2561" width="3.75" style="867" customWidth="1"/>
    <col min="2562" max="2562" width="15" style="867" bestFit="1" customWidth="1"/>
    <col min="2563" max="2564" width="15.625" style="867" customWidth="1"/>
    <col min="2565" max="2565" width="51.5" style="867" customWidth="1"/>
    <col min="2566" max="2566" width="5.75" style="867" bestFit="1" customWidth="1"/>
    <col min="2567" max="2567" width="13.125" style="867" customWidth="1"/>
    <col min="2568" max="2568" width="13.125" style="867" bestFit="1" customWidth="1"/>
    <col min="2569" max="2569" width="21.25" style="867" customWidth="1"/>
    <col min="2570" max="2570" width="23.5" style="867" bestFit="1" customWidth="1"/>
    <col min="2571" max="2571" width="24.5" style="867" customWidth="1"/>
    <col min="2572" max="2572" width="9.5" style="867" bestFit="1" customWidth="1"/>
    <col min="2573" max="2573" width="18.875" style="867" customWidth="1"/>
    <col min="2574" max="2574" width="5.25" style="867" bestFit="1" customWidth="1"/>
    <col min="2575" max="2575" width="18.875" style="867" customWidth="1"/>
    <col min="2576" max="2576" width="20.5" style="867" customWidth="1"/>
    <col min="2577" max="2577" width="22.375" style="867" customWidth="1"/>
    <col min="2578" max="2578" width="14.75" style="867" customWidth="1"/>
    <col min="2579" max="2816" width="12.75" style="867"/>
    <col min="2817" max="2817" width="3.75" style="867" customWidth="1"/>
    <col min="2818" max="2818" width="15" style="867" bestFit="1" customWidth="1"/>
    <col min="2819" max="2820" width="15.625" style="867" customWidth="1"/>
    <col min="2821" max="2821" width="51.5" style="867" customWidth="1"/>
    <col min="2822" max="2822" width="5.75" style="867" bestFit="1" customWidth="1"/>
    <col min="2823" max="2823" width="13.125" style="867" customWidth="1"/>
    <col min="2824" max="2824" width="13.125" style="867" bestFit="1" customWidth="1"/>
    <col min="2825" max="2825" width="21.25" style="867" customWidth="1"/>
    <col min="2826" max="2826" width="23.5" style="867" bestFit="1" customWidth="1"/>
    <col min="2827" max="2827" width="24.5" style="867" customWidth="1"/>
    <col min="2828" max="2828" width="9.5" style="867" bestFit="1" customWidth="1"/>
    <col min="2829" max="2829" width="18.875" style="867" customWidth="1"/>
    <col min="2830" max="2830" width="5.25" style="867" bestFit="1" customWidth="1"/>
    <col min="2831" max="2831" width="18.875" style="867" customWidth="1"/>
    <col min="2832" max="2832" width="20.5" style="867" customWidth="1"/>
    <col min="2833" max="2833" width="22.375" style="867" customWidth="1"/>
    <col min="2834" max="2834" width="14.75" style="867" customWidth="1"/>
    <col min="2835" max="3072" width="12.75" style="867"/>
    <col min="3073" max="3073" width="3.75" style="867" customWidth="1"/>
    <col min="3074" max="3074" width="15" style="867" bestFit="1" customWidth="1"/>
    <col min="3075" max="3076" width="15.625" style="867" customWidth="1"/>
    <col min="3077" max="3077" width="51.5" style="867" customWidth="1"/>
    <col min="3078" max="3078" width="5.75" style="867" bestFit="1" customWidth="1"/>
    <col min="3079" max="3079" width="13.125" style="867" customWidth="1"/>
    <col min="3080" max="3080" width="13.125" style="867" bestFit="1" customWidth="1"/>
    <col min="3081" max="3081" width="21.25" style="867" customWidth="1"/>
    <col min="3082" max="3082" width="23.5" style="867" bestFit="1" customWidth="1"/>
    <col min="3083" max="3083" width="24.5" style="867" customWidth="1"/>
    <col min="3084" max="3084" width="9.5" style="867" bestFit="1" customWidth="1"/>
    <col min="3085" max="3085" width="18.875" style="867" customWidth="1"/>
    <col min="3086" max="3086" width="5.25" style="867" bestFit="1" customWidth="1"/>
    <col min="3087" max="3087" width="18.875" style="867" customWidth="1"/>
    <col min="3088" max="3088" width="20.5" style="867" customWidth="1"/>
    <col min="3089" max="3089" width="22.375" style="867" customWidth="1"/>
    <col min="3090" max="3090" width="14.75" style="867" customWidth="1"/>
    <col min="3091" max="3328" width="12.75" style="867"/>
    <col min="3329" max="3329" width="3.75" style="867" customWidth="1"/>
    <col min="3330" max="3330" width="15" style="867" bestFit="1" customWidth="1"/>
    <col min="3331" max="3332" width="15.625" style="867" customWidth="1"/>
    <col min="3333" max="3333" width="51.5" style="867" customWidth="1"/>
    <col min="3334" max="3334" width="5.75" style="867" bestFit="1" customWidth="1"/>
    <col min="3335" max="3335" width="13.125" style="867" customWidth="1"/>
    <col min="3336" max="3336" width="13.125" style="867" bestFit="1" customWidth="1"/>
    <col min="3337" max="3337" width="21.25" style="867" customWidth="1"/>
    <col min="3338" max="3338" width="23.5" style="867" bestFit="1" customWidth="1"/>
    <col min="3339" max="3339" width="24.5" style="867" customWidth="1"/>
    <col min="3340" max="3340" width="9.5" style="867" bestFit="1" customWidth="1"/>
    <col min="3341" max="3341" width="18.875" style="867" customWidth="1"/>
    <col min="3342" max="3342" width="5.25" style="867" bestFit="1" customWidth="1"/>
    <col min="3343" max="3343" width="18.875" style="867" customWidth="1"/>
    <col min="3344" max="3344" width="20.5" style="867" customWidth="1"/>
    <col min="3345" max="3345" width="22.375" style="867" customWidth="1"/>
    <col min="3346" max="3346" width="14.75" style="867" customWidth="1"/>
    <col min="3347" max="3584" width="12.75" style="867"/>
    <col min="3585" max="3585" width="3.75" style="867" customWidth="1"/>
    <col min="3586" max="3586" width="15" style="867" bestFit="1" customWidth="1"/>
    <col min="3587" max="3588" width="15.625" style="867" customWidth="1"/>
    <col min="3589" max="3589" width="51.5" style="867" customWidth="1"/>
    <col min="3590" max="3590" width="5.75" style="867" bestFit="1" customWidth="1"/>
    <col min="3591" max="3591" width="13.125" style="867" customWidth="1"/>
    <col min="3592" max="3592" width="13.125" style="867" bestFit="1" customWidth="1"/>
    <col min="3593" max="3593" width="21.25" style="867" customWidth="1"/>
    <col min="3594" max="3594" width="23.5" style="867" bestFit="1" customWidth="1"/>
    <col min="3595" max="3595" width="24.5" style="867" customWidth="1"/>
    <col min="3596" max="3596" width="9.5" style="867" bestFit="1" customWidth="1"/>
    <col min="3597" max="3597" width="18.875" style="867" customWidth="1"/>
    <col min="3598" max="3598" width="5.25" style="867" bestFit="1" customWidth="1"/>
    <col min="3599" max="3599" width="18.875" style="867" customWidth="1"/>
    <col min="3600" max="3600" width="20.5" style="867" customWidth="1"/>
    <col min="3601" max="3601" width="22.375" style="867" customWidth="1"/>
    <col min="3602" max="3602" width="14.75" style="867" customWidth="1"/>
    <col min="3603" max="3840" width="12.75" style="867"/>
    <col min="3841" max="3841" width="3.75" style="867" customWidth="1"/>
    <col min="3842" max="3842" width="15" style="867" bestFit="1" customWidth="1"/>
    <col min="3843" max="3844" width="15.625" style="867" customWidth="1"/>
    <col min="3845" max="3845" width="51.5" style="867" customWidth="1"/>
    <col min="3846" max="3846" width="5.75" style="867" bestFit="1" customWidth="1"/>
    <col min="3847" max="3847" width="13.125" style="867" customWidth="1"/>
    <col min="3848" max="3848" width="13.125" style="867" bestFit="1" customWidth="1"/>
    <col min="3849" max="3849" width="21.25" style="867" customWidth="1"/>
    <col min="3850" max="3850" width="23.5" style="867" bestFit="1" customWidth="1"/>
    <col min="3851" max="3851" width="24.5" style="867" customWidth="1"/>
    <col min="3852" max="3852" width="9.5" style="867" bestFit="1" customWidth="1"/>
    <col min="3853" max="3853" width="18.875" style="867" customWidth="1"/>
    <col min="3854" max="3854" width="5.25" style="867" bestFit="1" customWidth="1"/>
    <col min="3855" max="3855" width="18.875" style="867" customWidth="1"/>
    <col min="3856" max="3856" width="20.5" style="867" customWidth="1"/>
    <col min="3857" max="3857" width="22.375" style="867" customWidth="1"/>
    <col min="3858" max="3858" width="14.75" style="867" customWidth="1"/>
    <col min="3859" max="4096" width="12.75" style="867"/>
    <col min="4097" max="4097" width="3.75" style="867" customWidth="1"/>
    <col min="4098" max="4098" width="15" style="867" bestFit="1" customWidth="1"/>
    <col min="4099" max="4100" width="15.625" style="867" customWidth="1"/>
    <col min="4101" max="4101" width="51.5" style="867" customWidth="1"/>
    <col min="4102" max="4102" width="5.75" style="867" bestFit="1" customWidth="1"/>
    <col min="4103" max="4103" width="13.125" style="867" customWidth="1"/>
    <col min="4104" max="4104" width="13.125" style="867" bestFit="1" customWidth="1"/>
    <col min="4105" max="4105" width="21.25" style="867" customWidth="1"/>
    <col min="4106" max="4106" width="23.5" style="867" bestFit="1" customWidth="1"/>
    <col min="4107" max="4107" width="24.5" style="867" customWidth="1"/>
    <col min="4108" max="4108" width="9.5" style="867" bestFit="1" customWidth="1"/>
    <col min="4109" max="4109" width="18.875" style="867" customWidth="1"/>
    <col min="4110" max="4110" width="5.25" style="867" bestFit="1" customWidth="1"/>
    <col min="4111" max="4111" width="18.875" style="867" customWidth="1"/>
    <col min="4112" max="4112" width="20.5" style="867" customWidth="1"/>
    <col min="4113" max="4113" width="22.375" style="867" customWidth="1"/>
    <col min="4114" max="4114" width="14.75" style="867" customWidth="1"/>
    <col min="4115" max="4352" width="12.75" style="867"/>
    <col min="4353" max="4353" width="3.75" style="867" customWidth="1"/>
    <col min="4354" max="4354" width="15" style="867" bestFit="1" customWidth="1"/>
    <col min="4355" max="4356" width="15.625" style="867" customWidth="1"/>
    <col min="4357" max="4357" width="51.5" style="867" customWidth="1"/>
    <col min="4358" max="4358" width="5.75" style="867" bestFit="1" customWidth="1"/>
    <col min="4359" max="4359" width="13.125" style="867" customWidth="1"/>
    <col min="4360" max="4360" width="13.125" style="867" bestFit="1" customWidth="1"/>
    <col min="4361" max="4361" width="21.25" style="867" customWidth="1"/>
    <col min="4362" max="4362" width="23.5" style="867" bestFit="1" customWidth="1"/>
    <col min="4363" max="4363" width="24.5" style="867" customWidth="1"/>
    <col min="4364" max="4364" width="9.5" style="867" bestFit="1" customWidth="1"/>
    <col min="4365" max="4365" width="18.875" style="867" customWidth="1"/>
    <col min="4366" max="4366" width="5.25" style="867" bestFit="1" customWidth="1"/>
    <col min="4367" max="4367" width="18.875" style="867" customWidth="1"/>
    <col min="4368" max="4368" width="20.5" style="867" customWidth="1"/>
    <col min="4369" max="4369" width="22.375" style="867" customWidth="1"/>
    <col min="4370" max="4370" width="14.75" style="867" customWidth="1"/>
    <col min="4371" max="4608" width="12.75" style="867"/>
    <col min="4609" max="4609" width="3.75" style="867" customWidth="1"/>
    <col min="4610" max="4610" width="15" style="867" bestFit="1" customWidth="1"/>
    <col min="4611" max="4612" width="15.625" style="867" customWidth="1"/>
    <col min="4613" max="4613" width="51.5" style="867" customWidth="1"/>
    <col min="4614" max="4614" width="5.75" style="867" bestFit="1" customWidth="1"/>
    <col min="4615" max="4615" width="13.125" style="867" customWidth="1"/>
    <col min="4616" max="4616" width="13.125" style="867" bestFit="1" customWidth="1"/>
    <col min="4617" max="4617" width="21.25" style="867" customWidth="1"/>
    <col min="4618" max="4618" width="23.5" style="867" bestFit="1" customWidth="1"/>
    <col min="4619" max="4619" width="24.5" style="867" customWidth="1"/>
    <col min="4620" max="4620" width="9.5" style="867" bestFit="1" customWidth="1"/>
    <col min="4621" max="4621" width="18.875" style="867" customWidth="1"/>
    <col min="4622" max="4622" width="5.25" style="867" bestFit="1" customWidth="1"/>
    <col min="4623" max="4623" width="18.875" style="867" customWidth="1"/>
    <col min="4624" max="4624" width="20.5" style="867" customWidth="1"/>
    <col min="4625" max="4625" width="22.375" style="867" customWidth="1"/>
    <col min="4626" max="4626" width="14.75" style="867" customWidth="1"/>
    <col min="4627" max="4864" width="12.75" style="867"/>
    <col min="4865" max="4865" width="3.75" style="867" customWidth="1"/>
    <col min="4866" max="4866" width="15" style="867" bestFit="1" customWidth="1"/>
    <col min="4867" max="4868" width="15.625" style="867" customWidth="1"/>
    <col min="4869" max="4869" width="51.5" style="867" customWidth="1"/>
    <col min="4870" max="4870" width="5.75" style="867" bestFit="1" customWidth="1"/>
    <col min="4871" max="4871" width="13.125" style="867" customWidth="1"/>
    <col min="4872" max="4872" width="13.125" style="867" bestFit="1" customWidth="1"/>
    <col min="4873" max="4873" width="21.25" style="867" customWidth="1"/>
    <col min="4874" max="4874" width="23.5" style="867" bestFit="1" customWidth="1"/>
    <col min="4875" max="4875" width="24.5" style="867" customWidth="1"/>
    <col min="4876" max="4876" width="9.5" style="867" bestFit="1" customWidth="1"/>
    <col min="4877" max="4877" width="18.875" style="867" customWidth="1"/>
    <col min="4878" max="4878" width="5.25" style="867" bestFit="1" customWidth="1"/>
    <col min="4879" max="4879" width="18.875" style="867" customWidth="1"/>
    <col min="4880" max="4880" width="20.5" style="867" customWidth="1"/>
    <col min="4881" max="4881" width="22.375" style="867" customWidth="1"/>
    <col min="4882" max="4882" width="14.75" style="867" customWidth="1"/>
    <col min="4883" max="5120" width="12.75" style="867"/>
    <col min="5121" max="5121" width="3.75" style="867" customWidth="1"/>
    <col min="5122" max="5122" width="15" style="867" bestFit="1" customWidth="1"/>
    <col min="5123" max="5124" width="15.625" style="867" customWidth="1"/>
    <col min="5125" max="5125" width="51.5" style="867" customWidth="1"/>
    <col min="5126" max="5126" width="5.75" style="867" bestFit="1" customWidth="1"/>
    <col min="5127" max="5127" width="13.125" style="867" customWidth="1"/>
    <col min="5128" max="5128" width="13.125" style="867" bestFit="1" customWidth="1"/>
    <col min="5129" max="5129" width="21.25" style="867" customWidth="1"/>
    <col min="5130" max="5130" width="23.5" style="867" bestFit="1" customWidth="1"/>
    <col min="5131" max="5131" width="24.5" style="867" customWidth="1"/>
    <col min="5132" max="5132" width="9.5" style="867" bestFit="1" customWidth="1"/>
    <col min="5133" max="5133" width="18.875" style="867" customWidth="1"/>
    <col min="5134" max="5134" width="5.25" style="867" bestFit="1" customWidth="1"/>
    <col min="5135" max="5135" width="18.875" style="867" customWidth="1"/>
    <col min="5136" max="5136" width="20.5" style="867" customWidth="1"/>
    <col min="5137" max="5137" width="22.375" style="867" customWidth="1"/>
    <col min="5138" max="5138" width="14.75" style="867" customWidth="1"/>
    <col min="5139" max="5376" width="12.75" style="867"/>
    <col min="5377" max="5377" width="3.75" style="867" customWidth="1"/>
    <col min="5378" max="5378" width="15" style="867" bestFit="1" customWidth="1"/>
    <col min="5379" max="5380" width="15.625" style="867" customWidth="1"/>
    <col min="5381" max="5381" width="51.5" style="867" customWidth="1"/>
    <col min="5382" max="5382" width="5.75" style="867" bestFit="1" customWidth="1"/>
    <col min="5383" max="5383" width="13.125" style="867" customWidth="1"/>
    <col min="5384" max="5384" width="13.125" style="867" bestFit="1" customWidth="1"/>
    <col min="5385" max="5385" width="21.25" style="867" customWidth="1"/>
    <col min="5386" max="5386" width="23.5" style="867" bestFit="1" customWidth="1"/>
    <col min="5387" max="5387" width="24.5" style="867" customWidth="1"/>
    <col min="5388" max="5388" width="9.5" style="867" bestFit="1" customWidth="1"/>
    <col min="5389" max="5389" width="18.875" style="867" customWidth="1"/>
    <col min="5390" max="5390" width="5.25" style="867" bestFit="1" customWidth="1"/>
    <col min="5391" max="5391" width="18.875" style="867" customWidth="1"/>
    <col min="5392" max="5392" width="20.5" style="867" customWidth="1"/>
    <col min="5393" max="5393" width="22.375" style="867" customWidth="1"/>
    <col min="5394" max="5394" width="14.75" style="867" customWidth="1"/>
    <col min="5395" max="5632" width="12.75" style="867"/>
    <col min="5633" max="5633" width="3.75" style="867" customWidth="1"/>
    <col min="5634" max="5634" width="15" style="867" bestFit="1" customWidth="1"/>
    <col min="5635" max="5636" width="15.625" style="867" customWidth="1"/>
    <col min="5637" max="5637" width="51.5" style="867" customWidth="1"/>
    <col min="5638" max="5638" width="5.75" style="867" bestFit="1" customWidth="1"/>
    <col min="5639" max="5639" width="13.125" style="867" customWidth="1"/>
    <col min="5640" max="5640" width="13.125" style="867" bestFit="1" customWidth="1"/>
    <col min="5641" max="5641" width="21.25" style="867" customWidth="1"/>
    <col min="5642" max="5642" width="23.5" style="867" bestFit="1" customWidth="1"/>
    <col min="5643" max="5643" width="24.5" style="867" customWidth="1"/>
    <col min="5644" max="5644" width="9.5" style="867" bestFit="1" customWidth="1"/>
    <col min="5645" max="5645" width="18.875" style="867" customWidth="1"/>
    <col min="5646" max="5646" width="5.25" style="867" bestFit="1" customWidth="1"/>
    <col min="5647" max="5647" width="18.875" style="867" customWidth="1"/>
    <col min="5648" max="5648" width="20.5" style="867" customWidth="1"/>
    <col min="5649" max="5649" width="22.375" style="867" customWidth="1"/>
    <col min="5650" max="5650" width="14.75" style="867" customWidth="1"/>
    <col min="5651" max="5888" width="12.75" style="867"/>
    <col min="5889" max="5889" width="3.75" style="867" customWidth="1"/>
    <col min="5890" max="5890" width="15" style="867" bestFit="1" customWidth="1"/>
    <col min="5891" max="5892" width="15.625" style="867" customWidth="1"/>
    <col min="5893" max="5893" width="51.5" style="867" customWidth="1"/>
    <col min="5894" max="5894" width="5.75" style="867" bestFit="1" customWidth="1"/>
    <col min="5895" max="5895" width="13.125" style="867" customWidth="1"/>
    <col min="5896" max="5896" width="13.125" style="867" bestFit="1" customWidth="1"/>
    <col min="5897" max="5897" width="21.25" style="867" customWidth="1"/>
    <col min="5898" max="5898" width="23.5" style="867" bestFit="1" customWidth="1"/>
    <col min="5899" max="5899" width="24.5" style="867" customWidth="1"/>
    <col min="5900" max="5900" width="9.5" style="867" bestFit="1" customWidth="1"/>
    <col min="5901" max="5901" width="18.875" style="867" customWidth="1"/>
    <col min="5902" max="5902" width="5.25" style="867" bestFit="1" customWidth="1"/>
    <col min="5903" max="5903" width="18.875" style="867" customWidth="1"/>
    <col min="5904" max="5904" width="20.5" style="867" customWidth="1"/>
    <col min="5905" max="5905" width="22.375" style="867" customWidth="1"/>
    <col min="5906" max="5906" width="14.75" style="867" customWidth="1"/>
    <col min="5907" max="6144" width="12.75" style="867"/>
    <col min="6145" max="6145" width="3.75" style="867" customWidth="1"/>
    <col min="6146" max="6146" width="15" style="867" bestFit="1" customWidth="1"/>
    <col min="6147" max="6148" width="15.625" style="867" customWidth="1"/>
    <col min="6149" max="6149" width="51.5" style="867" customWidth="1"/>
    <col min="6150" max="6150" width="5.75" style="867" bestFit="1" customWidth="1"/>
    <col min="6151" max="6151" width="13.125" style="867" customWidth="1"/>
    <col min="6152" max="6152" width="13.125" style="867" bestFit="1" customWidth="1"/>
    <col min="6153" max="6153" width="21.25" style="867" customWidth="1"/>
    <col min="6154" max="6154" width="23.5" style="867" bestFit="1" customWidth="1"/>
    <col min="6155" max="6155" width="24.5" style="867" customWidth="1"/>
    <col min="6156" max="6156" width="9.5" style="867" bestFit="1" customWidth="1"/>
    <col min="6157" max="6157" width="18.875" style="867" customWidth="1"/>
    <col min="6158" max="6158" width="5.25" style="867" bestFit="1" customWidth="1"/>
    <col min="6159" max="6159" width="18.875" style="867" customWidth="1"/>
    <col min="6160" max="6160" width="20.5" style="867" customWidth="1"/>
    <col min="6161" max="6161" width="22.375" style="867" customWidth="1"/>
    <col min="6162" max="6162" width="14.75" style="867" customWidth="1"/>
    <col min="6163" max="6400" width="12.75" style="867"/>
    <col min="6401" max="6401" width="3.75" style="867" customWidth="1"/>
    <col min="6402" max="6402" width="15" style="867" bestFit="1" customWidth="1"/>
    <col min="6403" max="6404" width="15.625" style="867" customWidth="1"/>
    <col min="6405" max="6405" width="51.5" style="867" customWidth="1"/>
    <col min="6406" max="6406" width="5.75" style="867" bestFit="1" customWidth="1"/>
    <col min="6407" max="6407" width="13.125" style="867" customWidth="1"/>
    <col min="6408" max="6408" width="13.125" style="867" bestFit="1" customWidth="1"/>
    <col min="6409" max="6409" width="21.25" style="867" customWidth="1"/>
    <col min="6410" max="6410" width="23.5" style="867" bestFit="1" customWidth="1"/>
    <col min="6411" max="6411" width="24.5" style="867" customWidth="1"/>
    <col min="6412" max="6412" width="9.5" style="867" bestFit="1" customWidth="1"/>
    <col min="6413" max="6413" width="18.875" style="867" customWidth="1"/>
    <col min="6414" max="6414" width="5.25" style="867" bestFit="1" customWidth="1"/>
    <col min="6415" max="6415" width="18.875" style="867" customWidth="1"/>
    <col min="6416" max="6416" width="20.5" style="867" customWidth="1"/>
    <col min="6417" max="6417" width="22.375" style="867" customWidth="1"/>
    <col min="6418" max="6418" width="14.75" style="867" customWidth="1"/>
    <col min="6419" max="6656" width="12.75" style="867"/>
    <col min="6657" max="6657" width="3.75" style="867" customWidth="1"/>
    <col min="6658" max="6658" width="15" style="867" bestFit="1" customWidth="1"/>
    <col min="6659" max="6660" width="15.625" style="867" customWidth="1"/>
    <col min="6661" max="6661" width="51.5" style="867" customWidth="1"/>
    <col min="6662" max="6662" width="5.75" style="867" bestFit="1" customWidth="1"/>
    <col min="6663" max="6663" width="13.125" style="867" customWidth="1"/>
    <col min="6664" max="6664" width="13.125" style="867" bestFit="1" customWidth="1"/>
    <col min="6665" max="6665" width="21.25" style="867" customWidth="1"/>
    <col min="6666" max="6666" width="23.5" style="867" bestFit="1" customWidth="1"/>
    <col min="6667" max="6667" width="24.5" style="867" customWidth="1"/>
    <col min="6668" max="6668" width="9.5" style="867" bestFit="1" customWidth="1"/>
    <col min="6669" max="6669" width="18.875" style="867" customWidth="1"/>
    <col min="6670" max="6670" width="5.25" style="867" bestFit="1" customWidth="1"/>
    <col min="6671" max="6671" width="18.875" style="867" customWidth="1"/>
    <col min="6672" max="6672" width="20.5" style="867" customWidth="1"/>
    <col min="6673" max="6673" width="22.375" style="867" customWidth="1"/>
    <col min="6674" max="6674" width="14.75" style="867" customWidth="1"/>
    <col min="6675" max="6912" width="12.75" style="867"/>
    <col min="6913" max="6913" width="3.75" style="867" customWidth="1"/>
    <col min="6914" max="6914" width="15" style="867" bestFit="1" customWidth="1"/>
    <col min="6915" max="6916" width="15.625" style="867" customWidth="1"/>
    <col min="6917" max="6917" width="51.5" style="867" customWidth="1"/>
    <col min="6918" max="6918" width="5.75" style="867" bestFit="1" customWidth="1"/>
    <col min="6919" max="6919" width="13.125" style="867" customWidth="1"/>
    <col min="6920" max="6920" width="13.125" style="867" bestFit="1" customWidth="1"/>
    <col min="6921" max="6921" width="21.25" style="867" customWidth="1"/>
    <col min="6922" max="6922" width="23.5" style="867" bestFit="1" customWidth="1"/>
    <col min="6923" max="6923" width="24.5" style="867" customWidth="1"/>
    <col min="6924" max="6924" width="9.5" style="867" bestFit="1" customWidth="1"/>
    <col min="6925" max="6925" width="18.875" style="867" customWidth="1"/>
    <col min="6926" max="6926" width="5.25" style="867" bestFit="1" customWidth="1"/>
    <col min="6927" max="6927" width="18.875" style="867" customWidth="1"/>
    <col min="6928" max="6928" width="20.5" style="867" customWidth="1"/>
    <col min="6929" max="6929" width="22.375" style="867" customWidth="1"/>
    <col min="6930" max="6930" width="14.75" style="867" customWidth="1"/>
    <col min="6931" max="7168" width="12.75" style="867"/>
    <col min="7169" max="7169" width="3.75" style="867" customWidth="1"/>
    <col min="7170" max="7170" width="15" style="867" bestFit="1" customWidth="1"/>
    <col min="7171" max="7172" width="15.625" style="867" customWidth="1"/>
    <col min="7173" max="7173" width="51.5" style="867" customWidth="1"/>
    <col min="7174" max="7174" width="5.75" style="867" bestFit="1" customWidth="1"/>
    <col min="7175" max="7175" width="13.125" style="867" customWidth="1"/>
    <col min="7176" max="7176" width="13.125" style="867" bestFit="1" customWidth="1"/>
    <col min="7177" max="7177" width="21.25" style="867" customWidth="1"/>
    <col min="7178" max="7178" width="23.5" style="867" bestFit="1" customWidth="1"/>
    <col min="7179" max="7179" width="24.5" style="867" customWidth="1"/>
    <col min="7180" max="7180" width="9.5" style="867" bestFit="1" customWidth="1"/>
    <col min="7181" max="7181" width="18.875" style="867" customWidth="1"/>
    <col min="7182" max="7182" width="5.25" style="867" bestFit="1" customWidth="1"/>
    <col min="7183" max="7183" width="18.875" style="867" customWidth="1"/>
    <col min="7184" max="7184" width="20.5" style="867" customWidth="1"/>
    <col min="7185" max="7185" width="22.375" style="867" customWidth="1"/>
    <col min="7186" max="7186" width="14.75" style="867" customWidth="1"/>
    <col min="7187" max="7424" width="12.75" style="867"/>
    <col min="7425" max="7425" width="3.75" style="867" customWidth="1"/>
    <col min="7426" max="7426" width="15" style="867" bestFit="1" customWidth="1"/>
    <col min="7427" max="7428" width="15.625" style="867" customWidth="1"/>
    <col min="7429" max="7429" width="51.5" style="867" customWidth="1"/>
    <col min="7430" max="7430" width="5.75" style="867" bestFit="1" customWidth="1"/>
    <col min="7431" max="7431" width="13.125" style="867" customWidth="1"/>
    <col min="7432" max="7432" width="13.125" style="867" bestFit="1" customWidth="1"/>
    <col min="7433" max="7433" width="21.25" style="867" customWidth="1"/>
    <col min="7434" max="7434" width="23.5" style="867" bestFit="1" customWidth="1"/>
    <col min="7435" max="7435" width="24.5" style="867" customWidth="1"/>
    <col min="7436" max="7436" width="9.5" style="867" bestFit="1" customWidth="1"/>
    <col min="7437" max="7437" width="18.875" style="867" customWidth="1"/>
    <col min="7438" max="7438" width="5.25" style="867" bestFit="1" customWidth="1"/>
    <col min="7439" max="7439" width="18.875" style="867" customWidth="1"/>
    <col min="7440" max="7440" width="20.5" style="867" customWidth="1"/>
    <col min="7441" max="7441" width="22.375" style="867" customWidth="1"/>
    <col min="7442" max="7442" width="14.75" style="867" customWidth="1"/>
    <col min="7443" max="7680" width="12.75" style="867"/>
    <col min="7681" max="7681" width="3.75" style="867" customWidth="1"/>
    <col min="7682" max="7682" width="15" style="867" bestFit="1" customWidth="1"/>
    <col min="7683" max="7684" width="15.625" style="867" customWidth="1"/>
    <col min="7685" max="7685" width="51.5" style="867" customWidth="1"/>
    <col min="7686" max="7686" width="5.75" style="867" bestFit="1" customWidth="1"/>
    <col min="7687" max="7687" width="13.125" style="867" customWidth="1"/>
    <col min="7688" max="7688" width="13.125" style="867" bestFit="1" customWidth="1"/>
    <col min="7689" max="7689" width="21.25" style="867" customWidth="1"/>
    <col min="7690" max="7690" width="23.5" style="867" bestFit="1" customWidth="1"/>
    <col min="7691" max="7691" width="24.5" style="867" customWidth="1"/>
    <col min="7692" max="7692" width="9.5" style="867" bestFit="1" customWidth="1"/>
    <col min="7693" max="7693" width="18.875" style="867" customWidth="1"/>
    <col min="7694" max="7694" width="5.25" style="867" bestFit="1" customWidth="1"/>
    <col min="7695" max="7695" width="18.875" style="867" customWidth="1"/>
    <col min="7696" max="7696" width="20.5" style="867" customWidth="1"/>
    <col min="7697" max="7697" width="22.375" style="867" customWidth="1"/>
    <col min="7698" max="7698" width="14.75" style="867" customWidth="1"/>
    <col min="7699" max="7936" width="12.75" style="867"/>
    <col min="7937" max="7937" width="3.75" style="867" customWidth="1"/>
    <col min="7938" max="7938" width="15" style="867" bestFit="1" customWidth="1"/>
    <col min="7939" max="7940" width="15.625" style="867" customWidth="1"/>
    <col min="7941" max="7941" width="51.5" style="867" customWidth="1"/>
    <col min="7942" max="7942" width="5.75" style="867" bestFit="1" customWidth="1"/>
    <col min="7943" max="7943" width="13.125" style="867" customWidth="1"/>
    <col min="7944" max="7944" width="13.125" style="867" bestFit="1" customWidth="1"/>
    <col min="7945" max="7945" width="21.25" style="867" customWidth="1"/>
    <col min="7946" max="7946" width="23.5" style="867" bestFit="1" customWidth="1"/>
    <col min="7947" max="7947" width="24.5" style="867" customWidth="1"/>
    <col min="7948" max="7948" width="9.5" style="867" bestFit="1" customWidth="1"/>
    <col min="7949" max="7949" width="18.875" style="867" customWidth="1"/>
    <col min="7950" max="7950" width="5.25" style="867" bestFit="1" customWidth="1"/>
    <col min="7951" max="7951" width="18.875" style="867" customWidth="1"/>
    <col min="7952" max="7952" width="20.5" style="867" customWidth="1"/>
    <col min="7953" max="7953" width="22.375" style="867" customWidth="1"/>
    <col min="7954" max="7954" width="14.75" style="867" customWidth="1"/>
    <col min="7955" max="8192" width="12.75" style="867"/>
    <col min="8193" max="8193" width="3.75" style="867" customWidth="1"/>
    <col min="8194" max="8194" width="15" style="867" bestFit="1" customWidth="1"/>
    <col min="8195" max="8196" width="15.625" style="867" customWidth="1"/>
    <col min="8197" max="8197" width="51.5" style="867" customWidth="1"/>
    <col min="8198" max="8198" width="5.75" style="867" bestFit="1" customWidth="1"/>
    <col min="8199" max="8199" width="13.125" style="867" customWidth="1"/>
    <col min="8200" max="8200" width="13.125" style="867" bestFit="1" customWidth="1"/>
    <col min="8201" max="8201" width="21.25" style="867" customWidth="1"/>
    <col min="8202" max="8202" width="23.5" style="867" bestFit="1" customWidth="1"/>
    <col min="8203" max="8203" width="24.5" style="867" customWidth="1"/>
    <col min="8204" max="8204" width="9.5" style="867" bestFit="1" customWidth="1"/>
    <col min="8205" max="8205" width="18.875" style="867" customWidth="1"/>
    <col min="8206" max="8206" width="5.25" style="867" bestFit="1" customWidth="1"/>
    <col min="8207" max="8207" width="18.875" style="867" customWidth="1"/>
    <col min="8208" max="8208" width="20.5" style="867" customWidth="1"/>
    <col min="8209" max="8209" width="22.375" style="867" customWidth="1"/>
    <col min="8210" max="8210" width="14.75" style="867" customWidth="1"/>
    <col min="8211" max="8448" width="12.75" style="867"/>
    <col min="8449" max="8449" width="3.75" style="867" customWidth="1"/>
    <col min="8450" max="8450" width="15" style="867" bestFit="1" customWidth="1"/>
    <col min="8451" max="8452" width="15.625" style="867" customWidth="1"/>
    <col min="8453" max="8453" width="51.5" style="867" customWidth="1"/>
    <col min="8454" max="8454" width="5.75" style="867" bestFit="1" customWidth="1"/>
    <col min="8455" max="8455" width="13.125" style="867" customWidth="1"/>
    <col min="8456" max="8456" width="13.125" style="867" bestFit="1" customWidth="1"/>
    <col min="8457" max="8457" width="21.25" style="867" customWidth="1"/>
    <col min="8458" max="8458" width="23.5" style="867" bestFit="1" customWidth="1"/>
    <col min="8459" max="8459" width="24.5" style="867" customWidth="1"/>
    <col min="8460" max="8460" width="9.5" style="867" bestFit="1" customWidth="1"/>
    <col min="8461" max="8461" width="18.875" style="867" customWidth="1"/>
    <col min="8462" max="8462" width="5.25" style="867" bestFit="1" customWidth="1"/>
    <col min="8463" max="8463" width="18.875" style="867" customWidth="1"/>
    <col min="8464" max="8464" width="20.5" style="867" customWidth="1"/>
    <col min="8465" max="8465" width="22.375" style="867" customWidth="1"/>
    <col min="8466" max="8466" width="14.75" style="867" customWidth="1"/>
    <col min="8467" max="8704" width="12.75" style="867"/>
    <col min="8705" max="8705" width="3.75" style="867" customWidth="1"/>
    <col min="8706" max="8706" width="15" style="867" bestFit="1" customWidth="1"/>
    <col min="8707" max="8708" width="15.625" style="867" customWidth="1"/>
    <col min="8709" max="8709" width="51.5" style="867" customWidth="1"/>
    <col min="8710" max="8710" width="5.75" style="867" bestFit="1" customWidth="1"/>
    <col min="8711" max="8711" width="13.125" style="867" customWidth="1"/>
    <col min="8712" max="8712" width="13.125" style="867" bestFit="1" customWidth="1"/>
    <col min="8713" max="8713" width="21.25" style="867" customWidth="1"/>
    <col min="8714" max="8714" width="23.5" style="867" bestFit="1" customWidth="1"/>
    <col min="8715" max="8715" width="24.5" style="867" customWidth="1"/>
    <col min="8716" max="8716" width="9.5" style="867" bestFit="1" customWidth="1"/>
    <col min="8717" max="8717" width="18.875" style="867" customWidth="1"/>
    <col min="8718" max="8718" width="5.25" style="867" bestFit="1" customWidth="1"/>
    <col min="8719" max="8719" width="18.875" style="867" customWidth="1"/>
    <col min="8720" max="8720" width="20.5" style="867" customWidth="1"/>
    <col min="8721" max="8721" width="22.375" style="867" customWidth="1"/>
    <col min="8722" max="8722" width="14.75" style="867" customWidth="1"/>
    <col min="8723" max="8960" width="12.75" style="867"/>
    <col min="8961" max="8961" width="3.75" style="867" customWidth="1"/>
    <col min="8962" max="8962" width="15" style="867" bestFit="1" customWidth="1"/>
    <col min="8963" max="8964" width="15.625" style="867" customWidth="1"/>
    <col min="8965" max="8965" width="51.5" style="867" customWidth="1"/>
    <col min="8966" max="8966" width="5.75" style="867" bestFit="1" customWidth="1"/>
    <col min="8967" max="8967" width="13.125" style="867" customWidth="1"/>
    <col min="8968" max="8968" width="13.125" style="867" bestFit="1" customWidth="1"/>
    <col min="8969" max="8969" width="21.25" style="867" customWidth="1"/>
    <col min="8970" max="8970" width="23.5" style="867" bestFit="1" customWidth="1"/>
    <col min="8971" max="8971" width="24.5" style="867" customWidth="1"/>
    <col min="8972" max="8972" width="9.5" style="867" bestFit="1" customWidth="1"/>
    <col min="8973" max="8973" width="18.875" style="867" customWidth="1"/>
    <col min="8974" max="8974" width="5.25" style="867" bestFit="1" customWidth="1"/>
    <col min="8975" max="8975" width="18.875" style="867" customWidth="1"/>
    <col min="8976" max="8976" width="20.5" style="867" customWidth="1"/>
    <col min="8977" max="8977" width="22.375" style="867" customWidth="1"/>
    <col min="8978" max="8978" width="14.75" style="867" customWidth="1"/>
    <col min="8979" max="9216" width="12.75" style="867"/>
    <col min="9217" max="9217" width="3.75" style="867" customWidth="1"/>
    <col min="9218" max="9218" width="15" style="867" bestFit="1" customWidth="1"/>
    <col min="9219" max="9220" width="15.625" style="867" customWidth="1"/>
    <col min="9221" max="9221" width="51.5" style="867" customWidth="1"/>
    <col min="9222" max="9222" width="5.75" style="867" bestFit="1" customWidth="1"/>
    <col min="9223" max="9223" width="13.125" style="867" customWidth="1"/>
    <col min="9224" max="9224" width="13.125" style="867" bestFit="1" customWidth="1"/>
    <col min="9225" max="9225" width="21.25" style="867" customWidth="1"/>
    <col min="9226" max="9226" width="23.5" style="867" bestFit="1" customWidth="1"/>
    <col min="9227" max="9227" width="24.5" style="867" customWidth="1"/>
    <col min="9228" max="9228" width="9.5" style="867" bestFit="1" customWidth="1"/>
    <col min="9229" max="9229" width="18.875" style="867" customWidth="1"/>
    <col min="9230" max="9230" width="5.25" style="867" bestFit="1" customWidth="1"/>
    <col min="9231" max="9231" width="18.875" style="867" customWidth="1"/>
    <col min="9232" max="9232" width="20.5" style="867" customWidth="1"/>
    <col min="9233" max="9233" width="22.375" style="867" customWidth="1"/>
    <col min="9234" max="9234" width="14.75" style="867" customWidth="1"/>
    <col min="9235" max="9472" width="12.75" style="867"/>
    <col min="9473" max="9473" width="3.75" style="867" customWidth="1"/>
    <col min="9474" max="9474" width="15" style="867" bestFit="1" customWidth="1"/>
    <col min="9475" max="9476" width="15.625" style="867" customWidth="1"/>
    <col min="9477" max="9477" width="51.5" style="867" customWidth="1"/>
    <col min="9478" max="9478" width="5.75" style="867" bestFit="1" customWidth="1"/>
    <col min="9479" max="9479" width="13.125" style="867" customWidth="1"/>
    <col min="9480" max="9480" width="13.125" style="867" bestFit="1" customWidth="1"/>
    <col min="9481" max="9481" width="21.25" style="867" customWidth="1"/>
    <col min="9482" max="9482" width="23.5" style="867" bestFit="1" customWidth="1"/>
    <col min="9483" max="9483" width="24.5" style="867" customWidth="1"/>
    <col min="9484" max="9484" width="9.5" style="867" bestFit="1" customWidth="1"/>
    <col min="9485" max="9485" width="18.875" style="867" customWidth="1"/>
    <col min="9486" max="9486" width="5.25" style="867" bestFit="1" customWidth="1"/>
    <col min="9487" max="9487" width="18.875" style="867" customWidth="1"/>
    <col min="9488" max="9488" width="20.5" style="867" customWidth="1"/>
    <col min="9489" max="9489" width="22.375" style="867" customWidth="1"/>
    <col min="9490" max="9490" width="14.75" style="867" customWidth="1"/>
    <col min="9491" max="9728" width="12.75" style="867"/>
    <col min="9729" max="9729" width="3.75" style="867" customWidth="1"/>
    <col min="9730" max="9730" width="15" style="867" bestFit="1" customWidth="1"/>
    <col min="9731" max="9732" width="15.625" style="867" customWidth="1"/>
    <col min="9733" max="9733" width="51.5" style="867" customWidth="1"/>
    <col min="9734" max="9734" width="5.75" style="867" bestFit="1" customWidth="1"/>
    <col min="9735" max="9735" width="13.125" style="867" customWidth="1"/>
    <col min="9736" max="9736" width="13.125" style="867" bestFit="1" customWidth="1"/>
    <col min="9737" max="9737" width="21.25" style="867" customWidth="1"/>
    <col min="9738" max="9738" width="23.5" style="867" bestFit="1" customWidth="1"/>
    <col min="9739" max="9739" width="24.5" style="867" customWidth="1"/>
    <col min="9740" max="9740" width="9.5" style="867" bestFit="1" customWidth="1"/>
    <col min="9741" max="9741" width="18.875" style="867" customWidth="1"/>
    <col min="9742" max="9742" width="5.25" style="867" bestFit="1" customWidth="1"/>
    <col min="9743" max="9743" width="18.875" style="867" customWidth="1"/>
    <col min="9744" max="9744" width="20.5" style="867" customWidth="1"/>
    <col min="9745" max="9745" width="22.375" style="867" customWidth="1"/>
    <col min="9746" max="9746" width="14.75" style="867" customWidth="1"/>
    <col min="9747" max="9984" width="12.75" style="867"/>
    <col min="9985" max="9985" width="3.75" style="867" customWidth="1"/>
    <col min="9986" max="9986" width="15" style="867" bestFit="1" customWidth="1"/>
    <col min="9987" max="9988" width="15.625" style="867" customWidth="1"/>
    <col min="9989" max="9989" width="51.5" style="867" customWidth="1"/>
    <col min="9990" max="9990" width="5.75" style="867" bestFit="1" customWidth="1"/>
    <col min="9991" max="9991" width="13.125" style="867" customWidth="1"/>
    <col min="9992" max="9992" width="13.125" style="867" bestFit="1" customWidth="1"/>
    <col min="9993" max="9993" width="21.25" style="867" customWidth="1"/>
    <col min="9994" max="9994" width="23.5" style="867" bestFit="1" customWidth="1"/>
    <col min="9995" max="9995" width="24.5" style="867" customWidth="1"/>
    <col min="9996" max="9996" width="9.5" style="867" bestFit="1" customWidth="1"/>
    <col min="9997" max="9997" width="18.875" style="867" customWidth="1"/>
    <col min="9998" max="9998" width="5.25" style="867" bestFit="1" customWidth="1"/>
    <col min="9999" max="9999" width="18.875" style="867" customWidth="1"/>
    <col min="10000" max="10000" width="20.5" style="867" customWidth="1"/>
    <col min="10001" max="10001" width="22.375" style="867" customWidth="1"/>
    <col min="10002" max="10002" width="14.75" style="867" customWidth="1"/>
    <col min="10003" max="10240" width="12.75" style="867"/>
    <col min="10241" max="10241" width="3.75" style="867" customWidth="1"/>
    <col min="10242" max="10242" width="15" style="867" bestFit="1" customWidth="1"/>
    <col min="10243" max="10244" width="15.625" style="867" customWidth="1"/>
    <col min="10245" max="10245" width="51.5" style="867" customWidth="1"/>
    <col min="10246" max="10246" width="5.75" style="867" bestFit="1" customWidth="1"/>
    <col min="10247" max="10247" width="13.125" style="867" customWidth="1"/>
    <col min="10248" max="10248" width="13.125" style="867" bestFit="1" customWidth="1"/>
    <col min="10249" max="10249" width="21.25" style="867" customWidth="1"/>
    <col min="10250" max="10250" width="23.5" style="867" bestFit="1" customWidth="1"/>
    <col min="10251" max="10251" width="24.5" style="867" customWidth="1"/>
    <col min="10252" max="10252" width="9.5" style="867" bestFit="1" customWidth="1"/>
    <col min="10253" max="10253" width="18.875" style="867" customWidth="1"/>
    <col min="10254" max="10254" width="5.25" style="867" bestFit="1" customWidth="1"/>
    <col min="10255" max="10255" width="18.875" style="867" customWidth="1"/>
    <col min="10256" max="10256" width="20.5" style="867" customWidth="1"/>
    <col min="10257" max="10257" width="22.375" style="867" customWidth="1"/>
    <col min="10258" max="10258" width="14.75" style="867" customWidth="1"/>
    <col min="10259" max="10496" width="12.75" style="867"/>
    <col min="10497" max="10497" width="3.75" style="867" customWidth="1"/>
    <col min="10498" max="10498" width="15" style="867" bestFit="1" customWidth="1"/>
    <col min="10499" max="10500" width="15.625" style="867" customWidth="1"/>
    <col min="10501" max="10501" width="51.5" style="867" customWidth="1"/>
    <col min="10502" max="10502" width="5.75" style="867" bestFit="1" customWidth="1"/>
    <col min="10503" max="10503" width="13.125" style="867" customWidth="1"/>
    <col min="10504" max="10504" width="13.125" style="867" bestFit="1" customWidth="1"/>
    <col min="10505" max="10505" width="21.25" style="867" customWidth="1"/>
    <col min="10506" max="10506" width="23.5" style="867" bestFit="1" customWidth="1"/>
    <col min="10507" max="10507" width="24.5" style="867" customWidth="1"/>
    <col min="10508" max="10508" width="9.5" style="867" bestFit="1" customWidth="1"/>
    <col min="10509" max="10509" width="18.875" style="867" customWidth="1"/>
    <col min="10510" max="10510" width="5.25" style="867" bestFit="1" customWidth="1"/>
    <col min="10511" max="10511" width="18.875" style="867" customWidth="1"/>
    <col min="10512" max="10512" width="20.5" style="867" customWidth="1"/>
    <col min="10513" max="10513" width="22.375" style="867" customWidth="1"/>
    <col min="10514" max="10514" width="14.75" style="867" customWidth="1"/>
    <col min="10515" max="10752" width="12.75" style="867"/>
    <col min="10753" max="10753" width="3.75" style="867" customWidth="1"/>
    <col min="10754" max="10754" width="15" style="867" bestFit="1" customWidth="1"/>
    <col min="10755" max="10756" width="15.625" style="867" customWidth="1"/>
    <col min="10757" max="10757" width="51.5" style="867" customWidth="1"/>
    <col min="10758" max="10758" width="5.75" style="867" bestFit="1" customWidth="1"/>
    <col min="10759" max="10759" width="13.125" style="867" customWidth="1"/>
    <col min="10760" max="10760" width="13.125" style="867" bestFit="1" customWidth="1"/>
    <col min="10761" max="10761" width="21.25" style="867" customWidth="1"/>
    <col min="10762" max="10762" width="23.5" style="867" bestFit="1" customWidth="1"/>
    <col min="10763" max="10763" width="24.5" style="867" customWidth="1"/>
    <col min="10764" max="10764" width="9.5" style="867" bestFit="1" customWidth="1"/>
    <col min="10765" max="10765" width="18.875" style="867" customWidth="1"/>
    <col min="10766" max="10766" width="5.25" style="867" bestFit="1" customWidth="1"/>
    <col min="10767" max="10767" width="18.875" style="867" customWidth="1"/>
    <col min="10768" max="10768" width="20.5" style="867" customWidth="1"/>
    <col min="10769" max="10769" width="22.375" style="867" customWidth="1"/>
    <col min="10770" max="10770" width="14.75" style="867" customWidth="1"/>
    <col min="10771" max="11008" width="12.75" style="867"/>
    <col min="11009" max="11009" width="3.75" style="867" customWidth="1"/>
    <col min="11010" max="11010" width="15" style="867" bestFit="1" customWidth="1"/>
    <col min="11011" max="11012" width="15.625" style="867" customWidth="1"/>
    <col min="11013" max="11013" width="51.5" style="867" customWidth="1"/>
    <col min="11014" max="11014" width="5.75" style="867" bestFit="1" customWidth="1"/>
    <col min="11015" max="11015" width="13.125" style="867" customWidth="1"/>
    <col min="11016" max="11016" width="13.125" style="867" bestFit="1" customWidth="1"/>
    <col min="11017" max="11017" width="21.25" style="867" customWidth="1"/>
    <col min="11018" max="11018" width="23.5" style="867" bestFit="1" customWidth="1"/>
    <col min="11019" max="11019" width="24.5" style="867" customWidth="1"/>
    <col min="11020" max="11020" width="9.5" style="867" bestFit="1" customWidth="1"/>
    <col min="11021" max="11021" width="18.875" style="867" customWidth="1"/>
    <col min="11022" max="11022" width="5.25" style="867" bestFit="1" customWidth="1"/>
    <col min="11023" max="11023" width="18.875" style="867" customWidth="1"/>
    <col min="11024" max="11024" width="20.5" style="867" customWidth="1"/>
    <col min="11025" max="11025" width="22.375" style="867" customWidth="1"/>
    <col min="11026" max="11026" width="14.75" style="867" customWidth="1"/>
    <col min="11027" max="11264" width="12.75" style="867"/>
    <col min="11265" max="11265" width="3.75" style="867" customWidth="1"/>
    <col min="11266" max="11266" width="15" style="867" bestFit="1" customWidth="1"/>
    <col min="11267" max="11268" width="15.625" style="867" customWidth="1"/>
    <col min="11269" max="11269" width="51.5" style="867" customWidth="1"/>
    <col min="11270" max="11270" width="5.75" style="867" bestFit="1" customWidth="1"/>
    <col min="11271" max="11271" width="13.125" style="867" customWidth="1"/>
    <col min="11272" max="11272" width="13.125" style="867" bestFit="1" customWidth="1"/>
    <col min="11273" max="11273" width="21.25" style="867" customWidth="1"/>
    <col min="11274" max="11274" width="23.5" style="867" bestFit="1" customWidth="1"/>
    <col min="11275" max="11275" width="24.5" style="867" customWidth="1"/>
    <col min="11276" max="11276" width="9.5" style="867" bestFit="1" customWidth="1"/>
    <col min="11277" max="11277" width="18.875" style="867" customWidth="1"/>
    <col min="11278" max="11278" width="5.25" style="867" bestFit="1" customWidth="1"/>
    <col min="11279" max="11279" width="18.875" style="867" customWidth="1"/>
    <col min="11280" max="11280" width="20.5" style="867" customWidth="1"/>
    <col min="11281" max="11281" width="22.375" style="867" customWidth="1"/>
    <col min="11282" max="11282" width="14.75" style="867" customWidth="1"/>
    <col min="11283" max="11520" width="12.75" style="867"/>
    <col min="11521" max="11521" width="3.75" style="867" customWidth="1"/>
    <col min="11522" max="11522" width="15" style="867" bestFit="1" customWidth="1"/>
    <col min="11523" max="11524" width="15.625" style="867" customWidth="1"/>
    <col min="11525" max="11525" width="51.5" style="867" customWidth="1"/>
    <col min="11526" max="11526" width="5.75" style="867" bestFit="1" customWidth="1"/>
    <col min="11527" max="11527" width="13.125" style="867" customWidth="1"/>
    <col min="11528" max="11528" width="13.125" style="867" bestFit="1" customWidth="1"/>
    <col min="11529" max="11529" width="21.25" style="867" customWidth="1"/>
    <col min="11530" max="11530" width="23.5" style="867" bestFit="1" customWidth="1"/>
    <col min="11531" max="11531" width="24.5" style="867" customWidth="1"/>
    <col min="11532" max="11532" width="9.5" style="867" bestFit="1" customWidth="1"/>
    <col min="11533" max="11533" width="18.875" style="867" customWidth="1"/>
    <col min="11534" max="11534" width="5.25" style="867" bestFit="1" customWidth="1"/>
    <col min="11535" max="11535" width="18.875" style="867" customWidth="1"/>
    <col min="11536" max="11536" width="20.5" style="867" customWidth="1"/>
    <col min="11537" max="11537" width="22.375" style="867" customWidth="1"/>
    <col min="11538" max="11538" width="14.75" style="867" customWidth="1"/>
    <col min="11539" max="11776" width="12.75" style="867"/>
    <col min="11777" max="11777" width="3.75" style="867" customWidth="1"/>
    <col min="11778" max="11778" width="15" style="867" bestFit="1" customWidth="1"/>
    <col min="11779" max="11780" width="15.625" style="867" customWidth="1"/>
    <col min="11781" max="11781" width="51.5" style="867" customWidth="1"/>
    <col min="11782" max="11782" width="5.75" style="867" bestFit="1" customWidth="1"/>
    <col min="11783" max="11783" width="13.125" style="867" customWidth="1"/>
    <col min="11784" max="11784" width="13.125" style="867" bestFit="1" customWidth="1"/>
    <col min="11785" max="11785" width="21.25" style="867" customWidth="1"/>
    <col min="11786" max="11786" width="23.5" style="867" bestFit="1" customWidth="1"/>
    <col min="11787" max="11787" width="24.5" style="867" customWidth="1"/>
    <col min="11788" max="11788" width="9.5" style="867" bestFit="1" customWidth="1"/>
    <col min="11789" max="11789" width="18.875" style="867" customWidth="1"/>
    <col min="11790" max="11790" width="5.25" style="867" bestFit="1" customWidth="1"/>
    <col min="11791" max="11791" width="18.875" style="867" customWidth="1"/>
    <col min="11792" max="11792" width="20.5" style="867" customWidth="1"/>
    <col min="11793" max="11793" width="22.375" style="867" customWidth="1"/>
    <col min="11794" max="11794" width="14.75" style="867" customWidth="1"/>
    <col min="11795" max="12032" width="12.75" style="867"/>
    <col min="12033" max="12033" width="3.75" style="867" customWidth="1"/>
    <col min="12034" max="12034" width="15" style="867" bestFit="1" customWidth="1"/>
    <col min="12035" max="12036" width="15.625" style="867" customWidth="1"/>
    <col min="12037" max="12037" width="51.5" style="867" customWidth="1"/>
    <col min="12038" max="12038" width="5.75" style="867" bestFit="1" customWidth="1"/>
    <col min="12039" max="12039" width="13.125" style="867" customWidth="1"/>
    <col min="12040" max="12040" width="13.125" style="867" bestFit="1" customWidth="1"/>
    <col min="12041" max="12041" width="21.25" style="867" customWidth="1"/>
    <col min="12042" max="12042" width="23.5" style="867" bestFit="1" customWidth="1"/>
    <col min="12043" max="12043" width="24.5" style="867" customWidth="1"/>
    <col min="12044" max="12044" width="9.5" style="867" bestFit="1" customWidth="1"/>
    <col min="12045" max="12045" width="18.875" style="867" customWidth="1"/>
    <col min="12046" max="12046" width="5.25" style="867" bestFit="1" customWidth="1"/>
    <col min="12047" max="12047" width="18.875" style="867" customWidth="1"/>
    <col min="12048" max="12048" width="20.5" style="867" customWidth="1"/>
    <col min="12049" max="12049" width="22.375" style="867" customWidth="1"/>
    <col min="12050" max="12050" width="14.75" style="867" customWidth="1"/>
    <col min="12051" max="12288" width="12.75" style="867"/>
    <col min="12289" max="12289" width="3.75" style="867" customWidth="1"/>
    <col min="12290" max="12290" width="15" style="867" bestFit="1" customWidth="1"/>
    <col min="12291" max="12292" width="15.625" style="867" customWidth="1"/>
    <col min="12293" max="12293" width="51.5" style="867" customWidth="1"/>
    <col min="12294" max="12294" width="5.75" style="867" bestFit="1" customWidth="1"/>
    <col min="12295" max="12295" width="13.125" style="867" customWidth="1"/>
    <col min="12296" max="12296" width="13.125" style="867" bestFit="1" customWidth="1"/>
    <col min="12297" max="12297" width="21.25" style="867" customWidth="1"/>
    <col min="12298" max="12298" width="23.5" style="867" bestFit="1" customWidth="1"/>
    <col min="12299" max="12299" width="24.5" style="867" customWidth="1"/>
    <col min="12300" max="12300" width="9.5" style="867" bestFit="1" customWidth="1"/>
    <col min="12301" max="12301" width="18.875" style="867" customWidth="1"/>
    <col min="12302" max="12302" width="5.25" style="867" bestFit="1" customWidth="1"/>
    <col min="12303" max="12303" width="18.875" style="867" customWidth="1"/>
    <col min="12304" max="12304" width="20.5" style="867" customWidth="1"/>
    <col min="12305" max="12305" width="22.375" style="867" customWidth="1"/>
    <col min="12306" max="12306" width="14.75" style="867" customWidth="1"/>
    <col min="12307" max="12544" width="12.75" style="867"/>
    <col min="12545" max="12545" width="3.75" style="867" customWidth="1"/>
    <col min="12546" max="12546" width="15" style="867" bestFit="1" customWidth="1"/>
    <col min="12547" max="12548" width="15.625" style="867" customWidth="1"/>
    <col min="12549" max="12549" width="51.5" style="867" customWidth="1"/>
    <col min="12550" max="12550" width="5.75" style="867" bestFit="1" customWidth="1"/>
    <col min="12551" max="12551" width="13.125" style="867" customWidth="1"/>
    <col min="12552" max="12552" width="13.125" style="867" bestFit="1" customWidth="1"/>
    <col min="12553" max="12553" width="21.25" style="867" customWidth="1"/>
    <col min="12554" max="12554" width="23.5" style="867" bestFit="1" customWidth="1"/>
    <col min="12555" max="12555" width="24.5" style="867" customWidth="1"/>
    <col min="12556" max="12556" width="9.5" style="867" bestFit="1" customWidth="1"/>
    <col min="12557" max="12557" width="18.875" style="867" customWidth="1"/>
    <col min="12558" max="12558" width="5.25" style="867" bestFit="1" customWidth="1"/>
    <col min="12559" max="12559" width="18.875" style="867" customWidth="1"/>
    <col min="12560" max="12560" width="20.5" style="867" customWidth="1"/>
    <col min="12561" max="12561" width="22.375" style="867" customWidth="1"/>
    <col min="12562" max="12562" width="14.75" style="867" customWidth="1"/>
    <col min="12563" max="12800" width="12.75" style="867"/>
    <col min="12801" max="12801" width="3.75" style="867" customWidth="1"/>
    <col min="12802" max="12802" width="15" style="867" bestFit="1" customWidth="1"/>
    <col min="12803" max="12804" width="15.625" style="867" customWidth="1"/>
    <col min="12805" max="12805" width="51.5" style="867" customWidth="1"/>
    <col min="12806" max="12806" width="5.75" style="867" bestFit="1" customWidth="1"/>
    <col min="12807" max="12807" width="13.125" style="867" customWidth="1"/>
    <col min="12808" max="12808" width="13.125" style="867" bestFit="1" customWidth="1"/>
    <col min="12809" max="12809" width="21.25" style="867" customWidth="1"/>
    <col min="12810" max="12810" width="23.5" style="867" bestFit="1" customWidth="1"/>
    <col min="12811" max="12811" width="24.5" style="867" customWidth="1"/>
    <col min="12812" max="12812" width="9.5" style="867" bestFit="1" customWidth="1"/>
    <col min="12813" max="12813" width="18.875" style="867" customWidth="1"/>
    <col min="12814" max="12814" width="5.25" style="867" bestFit="1" customWidth="1"/>
    <col min="12815" max="12815" width="18.875" style="867" customWidth="1"/>
    <col min="12816" max="12816" width="20.5" style="867" customWidth="1"/>
    <col min="12817" max="12817" width="22.375" style="867" customWidth="1"/>
    <col min="12818" max="12818" width="14.75" style="867" customWidth="1"/>
    <col min="12819" max="13056" width="12.75" style="867"/>
    <col min="13057" max="13057" width="3.75" style="867" customWidth="1"/>
    <col min="13058" max="13058" width="15" style="867" bestFit="1" customWidth="1"/>
    <col min="13059" max="13060" width="15.625" style="867" customWidth="1"/>
    <col min="13061" max="13061" width="51.5" style="867" customWidth="1"/>
    <col min="13062" max="13062" width="5.75" style="867" bestFit="1" customWidth="1"/>
    <col min="13063" max="13063" width="13.125" style="867" customWidth="1"/>
    <col min="13064" max="13064" width="13.125" style="867" bestFit="1" customWidth="1"/>
    <col min="13065" max="13065" width="21.25" style="867" customWidth="1"/>
    <col min="13066" max="13066" width="23.5" style="867" bestFit="1" customWidth="1"/>
    <col min="13067" max="13067" width="24.5" style="867" customWidth="1"/>
    <col min="13068" max="13068" width="9.5" style="867" bestFit="1" customWidth="1"/>
    <col min="13069" max="13069" width="18.875" style="867" customWidth="1"/>
    <col min="13070" max="13070" width="5.25" style="867" bestFit="1" customWidth="1"/>
    <col min="13071" max="13071" width="18.875" style="867" customWidth="1"/>
    <col min="13072" max="13072" width="20.5" style="867" customWidth="1"/>
    <col min="13073" max="13073" width="22.375" style="867" customWidth="1"/>
    <col min="13074" max="13074" width="14.75" style="867" customWidth="1"/>
    <col min="13075" max="13312" width="12.75" style="867"/>
    <col min="13313" max="13313" width="3.75" style="867" customWidth="1"/>
    <col min="13314" max="13314" width="15" style="867" bestFit="1" customWidth="1"/>
    <col min="13315" max="13316" width="15.625" style="867" customWidth="1"/>
    <col min="13317" max="13317" width="51.5" style="867" customWidth="1"/>
    <col min="13318" max="13318" width="5.75" style="867" bestFit="1" customWidth="1"/>
    <col min="13319" max="13319" width="13.125" style="867" customWidth="1"/>
    <col min="13320" max="13320" width="13.125" style="867" bestFit="1" customWidth="1"/>
    <col min="13321" max="13321" width="21.25" style="867" customWidth="1"/>
    <col min="13322" max="13322" width="23.5" style="867" bestFit="1" customWidth="1"/>
    <col min="13323" max="13323" width="24.5" style="867" customWidth="1"/>
    <col min="13324" max="13324" width="9.5" style="867" bestFit="1" customWidth="1"/>
    <col min="13325" max="13325" width="18.875" style="867" customWidth="1"/>
    <col min="13326" max="13326" width="5.25" style="867" bestFit="1" customWidth="1"/>
    <col min="13327" max="13327" width="18.875" style="867" customWidth="1"/>
    <col min="13328" max="13328" width="20.5" style="867" customWidth="1"/>
    <col min="13329" max="13329" width="22.375" style="867" customWidth="1"/>
    <col min="13330" max="13330" width="14.75" style="867" customWidth="1"/>
    <col min="13331" max="13568" width="12.75" style="867"/>
    <col min="13569" max="13569" width="3.75" style="867" customWidth="1"/>
    <col min="13570" max="13570" width="15" style="867" bestFit="1" customWidth="1"/>
    <col min="13571" max="13572" width="15.625" style="867" customWidth="1"/>
    <col min="13573" max="13573" width="51.5" style="867" customWidth="1"/>
    <col min="13574" max="13574" width="5.75" style="867" bestFit="1" customWidth="1"/>
    <col min="13575" max="13575" width="13.125" style="867" customWidth="1"/>
    <col min="13576" max="13576" width="13.125" style="867" bestFit="1" customWidth="1"/>
    <col min="13577" max="13577" width="21.25" style="867" customWidth="1"/>
    <col min="13578" max="13578" width="23.5" style="867" bestFit="1" customWidth="1"/>
    <col min="13579" max="13579" width="24.5" style="867" customWidth="1"/>
    <col min="13580" max="13580" width="9.5" style="867" bestFit="1" customWidth="1"/>
    <col min="13581" max="13581" width="18.875" style="867" customWidth="1"/>
    <col min="13582" max="13582" width="5.25" style="867" bestFit="1" customWidth="1"/>
    <col min="13583" max="13583" width="18.875" style="867" customWidth="1"/>
    <col min="13584" max="13584" width="20.5" style="867" customWidth="1"/>
    <col min="13585" max="13585" width="22.375" style="867" customWidth="1"/>
    <col min="13586" max="13586" width="14.75" style="867" customWidth="1"/>
    <col min="13587" max="13824" width="12.75" style="867"/>
    <col min="13825" max="13825" width="3.75" style="867" customWidth="1"/>
    <col min="13826" max="13826" width="15" style="867" bestFit="1" customWidth="1"/>
    <col min="13827" max="13828" width="15.625" style="867" customWidth="1"/>
    <col min="13829" max="13829" width="51.5" style="867" customWidth="1"/>
    <col min="13830" max="13830" width="5.75" style="867" bestFit="1" customWidth="1"/>
    <col min="13831" max="13831" width="13.125" style="867" customWidth="1"/>
    <col min="13832" max="13832" width="13.125" style="867" bestFit="1" customWidth="1"/>
    <col min="13833" max="13833" width="21.25" style="867" customWidth="1"/>
    <col min="13834" max="13834" width="23.5" style="867" bestFit="1" customWidth="1"/>
    <col min="13835" max="13835" width="24.5" style="867" customWidth="1"/>
    <col min="13836" max="13836" width="9.5" style="867" bestFit="1" customWidth="1"/>
    <col min="13837" max="13837" width="18.875" style="867" customWidth="1"/>
    <col min="13838" max="13838" width="5.25" style="867" bestFit="1" customWidth="1"/>
    <col min="13839" max="13839" width="18.875" style="867" customWidth="1"/>
    <col min="13840" max="13840" width="20.5" style="867" customWidth="1"/>
    <col min="13841" max="13841" width="22.375" style="867" customWidth="1"/>
    <col min="13842" max="13842" width="14.75" style="867" customWidth="1"/>
    <col min="13843" max="14080" width="12.75" style="867"/>
    <col min="14081" max="14081" width="3.75" style="867" customWidth="1"/>
    <col min="14082" max="14082" width="15" style="867" bestFit="1" customWidth="1"/>
    <col min="14083" max="14084" width="15.625" style="867" customWidth="1"/>
    <col min="14085" max="14085" width="51.5" style="867" customWidth="1"/>
    <col min="14086" max="14086" width="5.75" style="867" bestFit="1" customWidth="1"/>
    <col min="14087" max="14087" width="13.125" style="867" customWidth="1"/>
    <col min="14088" max="14088" width="13.125" style="867" bestFit="1" customWidth="1"/>
    <col min="14089" max="14089" width="21.25" style="867" customWidth="1"/>
    <col min="14090" max="14090" width="23.5" style="867" bestFit="1" customWidth="1"/>
    <col min="14091" max="14091" width="24.5" style="867" customWidth="1"/>
    <col min="14092" max="14092" width="9.5" style="867" bestFit="1" customWidth="1"/>
    <col min="14093" max="14093" width="18.875" style="867" customWidth="1"/>
    <col min="14094" max="14094" width="5.25" style="867" bestFit="1" customWidth="1"/>
    <col min="14095" max="14095" width="18.875" style="867" customWidth="1"/>
    <col min="14096" max="14096" width="20.5" style="867" customWidth="1"/>
    <col min="14097" max="14097" width="22.375" style="867" customWidth="1"/>
    <col min="14098" max="14098" width="14.75" style="867" customWidth="1"/>
    <col min="14099" max="14336" width="12.75" style="867"/>
    <col min="14337" max="14337" width="3.75" style="867" customWidth="1"/>
    <col min="14338" max="14338" width="15" style="867" bestFit="1" customWidth="1"/>
    <col min="14339" max="14340" width="15.625" style="867" customWidth="1"/>
    <col min="14341" max="14341" width="51.5" style="867" customWidth="1"/>
    <col min="14342" max="14342" width="5.75" style="867" bestFit="1" customWidth="1"/>
    <col min="14343" max="14343" width="13.125" style="867" customWidth="1"/>
    <col min="14344" max="14344" width="13.125" style="867" bestFit="1" customWidth="1"/>
    <col min="14345" max="14345" width="21.25" style="867" customWidth="1"/>
    <col min="14346" max="14346" width="23.5" style="867" bestFit="1" customWidth="1"/>
    <col min="14347" max="14347" width="24.5" style="867" customWidth="1"/>
    <col min="14348" max="14348" width="9.5" style="867" bestFit="1" customWidth="1"/>
    <col min="14349" max="14349" width="18.875" style="867" customWidth="1"/>
    <col min="14350" max="14350" width="5.25" style="867" bestFit="1" customWidth="1"/>
    <col min="14351" max="14351" width="18.875" style="867" customWidth="1"/>
    <col min="14352" max="14352" width="20.5" style="867" customWidth="1"/>
    <col min="14353" max="14353" width="22.375" style="867" customWidth="1"/>
    <col min="14354" max="14354" width="14.75" style="867" customWidth="1"/>
    <col min="14355" max="14592" width="12.75" style="867"/>
    <col min="14593" max="14593" width="3.75" style="867" customWidth="1"/>
    <col min="14594" max="14594" width="15" style="867" bestFit="1" customWidth="1"/>
    <col min="14595" max="14596" width="15.625" style="867" customWidth="1"/>
    <col min="14597" max="14597" width="51.5" style="867" customWidth="1"/>
    <col min="14598" max="14598" width="5.75" style="867" bestFit="1" customWidth="1"/>
    <col min="14599" max="14599" width="13.125" style="867" customWidth="1"/>
    <col min="14600" max="14600" width="13.125" style="867" bestFit="1" customWidth="1"/>
    <col min="14601" max="14601" width="21.25" style="867" customWidth="1"/>
    <col min="14602" max="14602" width="23.5" style="867" bestFit="1" customWidth="1"/>
    <col min="14603" max="14603" width="24.5" style="867" customWidth="1"/>
    <col min="14604" max="14604" width="9.5" style="867" bestFit="1" customWidth="1"/>
    <col min="14605" max="14605" width="18.875" style="867" customWidth="1"/>
    <col min="14606" max="14606" width="5.25" style="867" bestFit="1" customWidth="1"/>
    <col min="14607" max="14607" width="18.875" style="867" customWidth="1"/>
    <col min="14608" max="14608" width="20.5" style="867" customWidth="1"/>
    <col min="14609" max="14609" width="22.375" style="867" customWidth="1"/>
    <col min="14610" max="14610" width="14.75" style="867" customWidth="1"/>
    <col min="14611" max="14848" width="12.75" style="867"/>
    <col min="14849" max="14849" width="3.75" style="867" customWidth="1"/>
    <col min="14850" max="14850" width="15" style="867" bestFit="1" customWidth="1"/>
    <col min="14851" max="14852" width="15.625" style="867" customWidth="1"/>
    <col min="14853" max="14853" width="51.5" style="867" customWidth="1"/>
    <col min="14854" max="14854" width="5.75" style="867" bestFit="1" customWidth="1"/>
    <col min="14855" max="14855" width="13.125" style="867" customWidth="1"/>
    <col min="14856" max="14856" width="13.125" style="867" bestFit="1" customWidth="1"/>
    <col min="14857" max="14857" width="21.25" style="867" customWidth="1"/>
    <col min="14858" max="14858" width="23.5" style="867" bestFit="1" customWidth="1"/>
    <col min="14859" max="14859" width="24.5" style="867" customWidth="1"/>
    <col min="14860" max="14860" width="9.5" style="867" bestFit="1" customWidth="1"/>
    <col min="14861" max="14861" width="18.875" style="867" customWidth="1"/>
    <col min="14862" max="14862" width="5.25" style="867" bestFit="1" customWidth="1"/>
    <col min="14863" max="14863" width="18.875" style="867" customWidth="1"/>
    <col min="14864" max="14864" width="20.5" style="867" customWidth="1"/>
    <col min="14865" max="14865" width="22.375" style="867" customWidth="1"/>
    <col min="14866" max="14866" width="14.75" style="867" customWidth="1"/>
    <col min="14867" max="15104" width="12.75" style="867"/>
    <col min="15105" max="15105" width="3.75" style="867" customWidth="1"/>
    <col min="15106" max="15106" width="15" style="867" bestFit="1" customWidth="1"/>
    <col min="15107" max="15108" width="15.625" style="867" customWidth="1"/>
    <col min="15109" max="15109" width="51.5" style="867" customWidth="1"/>
    <col min="15110" max="15110" width="5.75" style="867" bestFit="1" customWidth="1"/>
    <col min="15111" max="15111" width="13.125" style="867" customWidth="1"/>
    <col min="15112" max="15112" width="13.125" style="867" bestFit="1" customWidth="1"/>
    <col min="15113" max="15113" width="21.25" style="867" customWidth="1"/>
    <col min="15114" max="15114" width="23.5" style="867" bestFit="1" customWidth="1"/>
    <col min="15115" max="15115" width="24.5" style="867" customWidth="1"/>
    <col min="15116" max="15116" width="9.5" style="867" bestFit="1" customWidth="1"/>
    <col min="15117" max="15117" width="18.875" style="867" customWidth="1"/>
    <col min="15118" max="15118" width="5.25" style="867" bestFit="1" customWidth="1"/>
    <col min="15119" max="15119" width="18.875" style="867" customWidth="1"/>
    <col min="15120" max="15120" width="20.5" style="867" customWidth="1"/>
    <col min="15121" max="15121" width="22.375" style="867" customWidth="1"/>
    <col min="15122" max="15122" width="14.75" style="867" customWidth="1"/>
    <col min="15123" max="15360" width="12.75" style="867"/>
    <col min="15361" max="15361" width="3.75" style="867" customWidth="1"/>
    <col min="15362" max="15362" width="15" style="867" bestFit="1" customWidth="1"/>
    <col min="15363" max="15364" width="15.625" style="867" customWidth="1"/>
    <col min="15365" max="15365" width="51.5" style="867" customWidth="1"/>
    <col min="15366" max="15366" width="5.75" style="867" bestFit="1" customWidth="1"/>
    <col min="15367" max="15367" width="13.125" style="867" customWidth="1"/>
    <col min="15368" max="15368" width="13.125" style="867" bestFit="1" customWidth="1"/>
    <col min="15369" max="15369" width="21.25" style="867" customWidth="1"/>
    <col min="15370" max="15370" width="23.5" style="867" bestFit="1" customWidth="1"/>
    <col min="15371" max="15371" width="24.5" style="867" customWidth="1"/>
    <col min="15372" max="15372" width="9.5" style="867" bestFit="1" customWidth="1"/>
    <col min="15373" max="15373" width="18.875" style="867" customWidth="1"/>
    <col min="15374" max="15374" width="5.25" style="867" bestFit="1" customWidth="1"/>
    <col min="15375" max="15375" width="18.875" style="867" customWidth="1"/>
    <col min="15376" max="15376" width="20.5" style="867" customWidth="1"/>
    <col min="15377" max="15377" width="22.375" style="867" customWidth="1"/>
    <col min="15378" max="15378" width="14.75" style="867" customWidth="1"/>
    <col min="15379" max="15616" width="12.75" style="867"/>
    <col min="15617" max="15617" width="3.75" style="867" customWidth="1"/>
    <col min="15618" max="15618" width="15" style="867" bestFit="1" customWidth="1"/>
    <col min="15619" max="15620" width="15.625" style="867" customWidth="1"/>
    <col min="15621" max="15621" width="51.5" style="867" customWidth="1"/>
    <col min="15622" max="15622" width="5.75" style="867" bestFit="1" customWidth="1"/>
    <col min="15623" max="15623" width="13.125" style="867" customWidth="1"/>
    <col min="15624" max="15624" width="13.125" style="867" bestFit="1" customWidth="1"/>
    <col min="15625" max="15625" width="21.25" style="867" customWidth="1"/>
    <col min="15626" max="15626" width="23.5" style="867" bestFit="1" customWidth="1"/>
    <col min="15627" max="15627" width="24.5" style="867" customWidth="1"/>
    <col min="15628" max="15628" width="9.5" style="867" bestFit="1" customWidth="1"/>
    <col min="15629" max="15629" width="18.875" style="867" customWidth="1"/>
    <col min="15630" max="15630" width="5.25" style="867" bestFit="1" customWidth="1"/>
    <col min="15631" max="15631" width="18.875" style="867" customWidth="1"/>
    <col min="15632" max="15632" width="20.5" style="867" customWidth="1"/>
    <col min="15633" max="15633" width="22.375" style="867" customWidth="1"/>
    <col min="15634" max="15634" width="14.75" style="867" customWidth="1"/>
    <col min="15635" max="15872" width="12.75" style="867"/>
    <col min="15873" max="15873" width="3.75" style="867" customWidth="1"/>
    <col min="15874" max="15874" width="15" style="867" bestFit="1" customWidth="1"/>
    <col min="15875" max="15876" width="15.625" style="867" customWidth="1"/>
    <col min="15877" max="15877" width="51.5" style="867" customWidth="1"/>
    <col min="15878" max="15878" width="5.75" style="867" bestFit="1" customWidth="1"/>
    <col min="15879" max="15879" width="13.125" style="867" customWidth="1"/>
    <col min="15880" max="15880" width="13.125" style="867" bestFit="1" customWidth="1"/>
    <col min="15881" max="15881" width="21.25" style="867" customWidth="1"/>
    <col min="15882" max="15882" width="23.5" style="867" bestFit="1" customWidth="1"/>
    <col min="15883" max="15883" width="24.5" style="867" customWidth="1"/>
    <col min="15884" max="15884" width="9.5" style="867" bestFit="1" customWidth="1"/>
    <col min="15885" max="15885" width="18.875" style="867" customWidth="1"/>
    <col min="15886" max="15886" width="5.25" style="867" bestFit="1" customWidth="1"/>
    <col min="15887" max="15887" width="18.875" style="867" customWidth="1"/>
    <col min="15888" max="15888" width="20.5" style="867" customWidth="1"/>
    <col min="15889" max="15889" width="22.375" style="867" customWidth="1"/>
    <col min="15890" max="15890" width="14.75" style="867" customWidth="1"/>
    <col min="15891" max="16128" width="12.75" style="867"/>
    <col min="16129" max="16129" width="3.75" style="867" customWidth="1"/>
    <col min="16130" max="16130" width="15" style="867" bestFit="1" customWidth="1"/>
    <col min="16131" max="16132" width="15.625" style="867" customWidth="1"/>
    <col min="16133" max="16133" width="51.5" style="867" customWidth="1"/>
    <col min="16134" max="16134" width="5.75" style="867" bestFit="1" customWidth="1"/>
    <col min="16135" max="16135" width="13.125" style="867" customWidth="1"/>
    <col min="16136" max="16136" width="13.125" style="867" bestFit="1" customWidth="1"/>
    <col min="16137" max="16137" width="21.25" style="867" customWidth="1"/>
    <col min="16138" max="16138" width="23.5" style="867" bestFit="1" customWidth="1"/>
    <col min="16139" max="16139" width="24.5" style="867" customWidth="1"/>
    <col min="16140" max="16140" width="9.5" style="867" bestFit="1" customWidth="1"/>
    <col min="16141" max="16141" width="18.875" style="867" customWidth="1"/>
    <col min="16142" max="16142" width="5.25" style="867" bestFit="1" customWidth="1"/>
    <col min="16143" max="16143" width="18.875" style="867" customWidth="1"/>
    <col min="16144" max="16144" width="20.5" style="867" customWidth="1"/>
    <col min="16145" max="16145" width="22.375" style="867" customWidth="1"/>
    <col min="16146" max="16146" width="14.75" style="867" customWidth="1"/>
    <col min="16147" max="16384" width="12.75" style="867"/>
  </cols>
  <sheetData>
    <row r="2" spans="2:17" ht="20.100000000000001" customHeight="1">
      <c r="B2" s="866" t="s">
        <v>0</v>
      </c>
      <c r="C2" s="866"/>
      <c r="D2" s="866"/>
      <c r="E2" s="92" t="s">
        <v>1710</v>
      </c>
      <c r="G2" s="4" t="s">
        <v>2</v>
      </c>
      <c r="H2" s="5"/>
      <c r="I2" s="6"/>
      <c r="J2" s="868">
        <f>SUM(H:H)</f>
        <v>64237</v>
      </c>
    </row>
    <row r="3" spans="2:17" ht="20.100000000000001" customHeight="1">
      <c r="B3" s="866"/>
      <c r="C3" s="866"/>
      <c r="D3" s="866"/>
      <c r="E3" s="98" t="s">
        <v>1555</v>
      </c>
    </row>
    <row r="4" spans="2:17" ht="20.100000000000001" customHeight="1">
      <c r="B4" s="866" t="s">
        <v>5</v>
      </c>
      <c r="C4" s="866"/>
      <c r="D4" s="866"/>
      <c r="E4" s="98" t="s">
        <v>1711</v>
      </c>
      <c r="G4" s="905"/>
      <c r="H4" s="905"/>
      <c r="I4" s="934"/>
      <c r="J4" s="949"/>
      <c r="K4" s="907"/>
    </row>
    <row r="5" spans="2:17" ht="20.100000000000001" customHeight="1">
      <c r="B5" s="866" t="s">
        <v>6</v>
      </c>
      <c r="C5" s="866"/>
      <c r="D5" s="866"/>
      <c r="E5" s="102">
        <v>43823</v>
      </c>
      <c r="G5" s="905"/>
      <c r="H5" s="905"/>
      <c r="I5" s="950"/>
      <c r="J5" s="949"/>
      <c r="K5" s="907"/>
    </row>
    <row r="6" spans="2:17" ht="20.100000000000001" customHeight="1">
      <c r="B6" s="866" t="s">
        <v>7</v>
      </c>
      <c r="C6" s="866"/>
      <c r="D6" s="866"/>
      <c r="E6" s="102">
        <v>43840</v>
      </c>
      <c r="G6" s="905"/>
      <c r="H6" s="905"/>
      <c r="I6" s="950"/>
      <c r="J6" s="949"/>
      <c r="K6" s="907"/>
    </row>
    <row r="8" spans="2:17" s="869" customFormat="1" ht="19.7" customHeight="1">
      <c r="B8" s="582" t="s">
        <v>8</v>
      </c>
      <c r="C8" s="582" t="s">
        <v>9</v>
      </c>
      <c r="D8" s="582" t="s">
        <v>10</v>
      </c>
      <c r="E8" s="257" t="s">
        <v>11</v>
      </c>
      <c r="F8" s="257" t="s">
        <v>1557</v>
      </c>
      <c r="G8" s="257" t="s">
        <v>13</v>
      </c>
      <c r="H8" s="860" t="s">
        <v>14</v>
      </c>
      <c r="I8" s="860" t="s">
        <v>15</v>
      </c>
      <c r="J8" s="257" t="s">
        <v>16</v>
      </c>
      <c r="K8" s="257" t="s">
        <v>17</v>
      </c>
      <c r="L8" s="257" t="s">
        <v>18</v>
      </c>
      <c r="M8" s="582" t="s">
        <v>19</v>
      </c>
      <c r="N8" s="582" t="s">
        <v>20</v>
      </c>
      <c r="O8" s="257" t="s">
        <v>21</v>
      </c>
      <c r="P8" s="879" t="s">
        <v>22</v>
      </c>
      <c r="Q8" s="880" t="s">
        <v>23</v>
      </c>
    </row>
    <row r="9" spans="2:17" s="869" customFormat="1" ht="19.7" customHeight="1">
      <c r="B9" s="582"/>
      <c r="C9" s="582" t="s">
        <v>659</v>
      </c>
      <c r="D9" s="582" t="s">
        <v>659</v>
      </c>
      <c r="E9" s="741" t="s">
        <v>1712</v>
      </c>
      <c r="F9" s="257">
        <v>1</v>
      </c>
      <c r="G9" s="881">
        <v>11900</v>
      </c>
      <c r="H9" s="859">
        <f>F9*G9</f>
        <v>11900</v>
      </c>
      <c r="I9" s="938"/>
      <c r="J9" s="741" t="s">
        <v>1713</v>
      </c>
      <c r="K9" s="582"/>
      <c r="L9" s="257"/>
      <c r="M9" s="901">
        <v>43808</v>
      </c>
      <c r="N9" s="582" t="s">
        <v>1560</v>
      </c>
      <c r="O9" s="901">
        <v>43823</v>
      </c>
      <c r="P9" s="879"/>
      <c r="Q9" s="880">
        <v>43823</v>
      </c>
    </row>
    <row r="10" spans="2:17" s="869" customFormat="1" ht="19.7" customHeight="1">
      <c r="B10" s="582"/>
      <c r="C10" s="582" t="s">
        <v>659</v>
      </c>
      <c r="D10" s="582" t="s">
        <v>659</v>
      </c>
      <c r="E10" s="741" t="s">
        <v>1714</v>
      </c>
      <c r="F10" s="257">
        <v>1</v>
      </c>
      <c r="G10" s="881">
        <v>9100</v>
      </c>
      <c r="H10" s="859">
        <f>F10*G10</f>
        <v>9100</v>
      </c>
      <c r="I10" s="938"/>
      <c r="J10" s="741" t="s">
        <v>1715</v>
      </c>
      <c r="K10" s="582"/>
      <c r="L10" s="257"/>
      <c r="M10" s="901">
        <v>43808</v>
      </c>
      <c r="N10" s="582" t="s">
        <v>1560</v>
      </c>
      <c r="O10" s="901">
        <v>43823</v>
      </c>
      <c r="P10" s="879"/>
      <c r="Q10" s="880">
        <v>43823</v>
      </c>
    </row>
    <row r="11" spans="2:17" s="869" customFormat="1" ht="19.7" customHeight="1">
      <c r="B11" s="582"/>
      <c r="C11" s="582" t="s">
        <v>659</v>
      </c>
      <c r="D11" s="582" t="s">
        <v>659</v>
      </c>
      <c r="E11" s="741" t="s">
        <v>1716</v>
      </c>
      <c r="F11" s="257">
        <v>1</v>
      </c>
      <c r="G11" s="881">
        <v>5500</v>
      </c>
      <c r="H11" s="859">
        <f>F11*G11</f>
        <v>5500</v>
      </c>
      <c r="I11" s="938"/>
      <c r="J11" s="741" t="s">
        <v>1717</v>
      </c>
      <c r="K11" s="582"/>
      <c r="L11" s="257"/>
      <c r="M11" s="901">
        <v>43808</v>
      </c>
      <c r="N11" s="582" t="s">
        <v>1560</v>
      </c>
      <c r="O11" s="901">
        <v>43823</v>
      </c>
      <c r="P11" s="879"/>
      <c r="Q11" s="880">
        <v>43823</v>
      </c>
    </row>
    <row r="12" spans="2:17" s="869" customFormat="1" ht="19.7" customHeight="1">
      <c r="B12" s="582"/>
      <c r="C12" s="22"/>
      <c r="D12" s="22"/>
      <c r="E12" s="31"/>
      <c r="F12" s="22"/>
      <c r="G12" s="31"/>
      <c r="H12" s="859">
        <f>F12*G12</f>
        <v>0</v>
      </c>
      <c r="I12" s="582"/>
      <c r="J12" s="31"/>
      <c r="K12" s="582"/>
      <c r="L12" s="257"/>
      <c r="M12" s="582"/>
      <c r="N12" s="582"/>
      <c r="O12" s="257"/>
      <c r="P12" s="879"/>
      <c r="Q12" s="880"/>
    </row>
    <row r="13" spans="2:17" s="869" customFormat="1" ht="19.7" customHeight="1">
      <c r="B13" s="582"/>
      <c r="C13" s="508" t="s">
        <v>659</v>
      </c>
      <c r="D13" s="508" t="s">
        <v>659</v>
      </c>
      <c r="E13" s="238" t="s">
        <v>1564</v>
      </c>
      <c r="F13" s="236">
        <v>1</v>
      </c>
      <c r="G13" s="444">
        <v>9400</v>
      </c>
      <c r="H13" s="882">
        <f t="shared" ref="H13:H20" si="0">F13*G13</f>
        <v>9400</v>
      </c>
      <c r="I13" s="883"/>
      <c r="J13" s="238" t="s">
        <v>1565</v>
      </c>
      <c r="K13" s="582"/>
      <c r="L13" s="257"/>
      <c r="M13" s="901">
        <v>43808</v>
      </c>
      <c r="N13" s="582" t="s">
        <v>1560</v>
      </c>
      <c r="O13" s="901">
        <v>43823</v>
      </c>
      <c r="P13" s="879"/>
      <c r="Q13" s="880">
        <v>43823</v>
      </c>
    </row>
    <row r="14" spans="2:17" s="869" customFormat="1" ht="19.7" customHeight="1">
      <c r="B14" s="582"/>
      <c r="C14" s="508" t="s">
        <v>659</v>
      </c>
      <c r="D14" s="508" t="s">
        <v>659</v>
      </c>
      <c r="E14" s="238" t="s">
        <v>1566</v>
      </c>
      <c r="F14" s="236">
        <v>1</v>
      </c>
      <c r="G14" s="444">
        <v>3800</v>
      </c>
      <c r="H14" s="882">
        <f t="shared" si="0"/>
        <v>3800</v>
      </c>
      <c r="I14" s="883"/>
      <c r="J14" s="238" t="s">
        <v>1567</v>
      </c>
      <c r="K14" s="582"/>
      <c r="L14" s="257"/>
      <c r="M14" s="901">
        <v>43808</v>
      </c>
      <c r="N14" s="582" t="s">
        <v>1560</v>
      </c>
      <c r="O14" s="901">
        <v>43823</v>
      </c>
      <c r="P14" s="879"/>
      <c r="Q14" s="880">
        <v>43823</v>
      </c>
    </row>
    <row r="15" spans="2:17" s="869" customFormat="1" ht="19.7" customHeight="1">
      <c r="B15" s="582"/>
      <c r="C15" s="21" t="s">
        <v>531</v>
      </c>
      <c r="D15" s="21" t="s">
        <v>531</v>
      </c>
      <c r="E15" s="238" t="s">
        <v>1402</v>
      </c>
      <c r="F15" s="236">
        <v>1</v>
      </c>
      <c r="G15" s="444">
        <v>6005</v>
      </c>
      <c r="H15" s="221">
        <f t="shared" si="0"/>
        <v>6005</v>
      </c>
      <c r="I15" s="938"/>
      <c r="J15" s="238" t="s">
        <v>1569</v>
      </c>
      <c r="K15" s="582"/>
      <c r="L15" s="257"/>
      <c r="M15" s="901">
        <v>43809</v>
      </c>
      <c r="N15" s="582" t="s">
        <v>1560</v>
      </c>
      <c r="O15" s="901">
        <v>43815</v>
      </c>
      <c r="P15" s="879"/>
      <c r="Q15" s="880"/>
    </row>
    <row r="16" spans="2:17" s="869" customFormat="1" ht="19.7" customHeight="1">
      <c r="B16" s="582"/>
      <c r="C16" s="21" t="s">
        <v>531</v>
      </c>
      <c r="D16" s="21" t="s">
        <v>531</v>
      </c>
      <c r="E16" s="238" t="s">
        <v>1718</v>
      </c>
      <c r="F16" s="236">
        <v>1</v>
      </c>
      <c r="G16" s="444">
        <v>2319</v>
      </c>
      <c r="H16" s="221">
        <f t="shared" si="0"/>
        <v>2319</v>
      </c>
      <c r="I16" s="938"/>
      <c r="J16" s="238" t="s">
        <v>1696</v>
      </c>
      <c r="K16" s="582"/>
      <c r="L16" s="257"/>
      <c r="M16" s="901">
        <v>43809</v>
      </c>
      <c r="N16" s="582" t="s">
        <v>1560</v>
      </c>
      <c r="O16" s="901">
        <v>43815</v>
      </c>
      <c r="P16" s="879"/>
      <c r="Q16" s="880"/>
    </row>
    <row r="17" spans="2:17" s="869" customFormat="1" ht="19.7" customHeight="1">
      <c r="B17" s="582"/>
      <c r="C17" s="21" t="s">
        <v>531</v>
      </c>
      <c r="D17" s="21" t="s">
        <v>531</v>
      </c>
      <c r="E17" s="238" t="s">
        <v>1719</v>
      </c>
      <c r="F17" s="236">
        <v>1</v>
      </c>
      <c r="G17" s="444">
        <v>3089</v>
      </c>
      <c r="H17" s="221">
        <f t="shared" si="0"/>
        <v>3089</v>
      </c>
      <c r="I17" s="938"/>
      <c r="J17" s="238" t="s">
        <v>1720</v>
      </c>
      <c r="K17" s="582"/>
      <c r="L17" s="257"/>
      <c r="M17" s="901">
        <v>43809</v>
      </c>
      <c r="N17" s="582" t="s">
        <v>1560</v>
      </c>
      <c r="O17" s="901">
        <v>43815</v>
      </c>
      <c r="P17" s="879"/>
      <c r="Q17" s="880"/>
    </row>
    <row r="18" spans="2:17" s="869" customFormat="1" ht="19.7" customHeight="1">
      <c r="B18" s="582"/>
      <c r="C18" s="21" t="s">
        <v>531</v>
      </c>
      <c r="D18" s="21" t="s">
        <v>531</v>
      </c>
      <c r="E18" s="238" t="s">
        <v>1527</v>
      </c>
      <c r="F18" s="236">
        <v>1</v>
      </c>
      <c r="G18" s="444">
        <v>861</v>
      </c>
      <c r="H18" s="221">
        <f t="shared" si="0"/>
        <v>861</v>
      </c>
      <c r="I18" s="938"/>
      <c r="J18" s="238" t="s">
        <v>1265</v>
      </c>
      <c r="K18" s="582"/>
      <c r="L18" s="257"/>
      <c r="M18" s="901">
        <v>43809</v>
      </c>
      <c r="N18" s="582" t="s">
        <v>1560</v>
      </c>
      <c r="O18" s="901">
        <v>43815</v>
      </c>
      <c r="P18" s="879"/>
      <c r="Q18" s="880"/>
    </row>
    <row r="19" spans="2:17" s="869" customFormat="1" ht="19.7" customHeight="1">
      <c r="B19" s="582"/>
      <c r="C19" s="21" t="s">
        <v>531</v>
      </c>
      <c r="D19" s="21" t="s">
        <v>531</v>
      </c>
      <c r="E19" s="238" t="s">
        <v>864</v>
      </c>
      <c r="F19" s="236">
        <v>1</v>
      </c>
      <c r="G19" s="444">
        <v>4570</v>
      </c>
      <c r="H19" s="221">
        <f t="shared" si="0"/>
        <v>4570</v>
      </c>
      <c r="I19" s="938"/>
      <c r="J19" s="238" t="s">
        <v>1570</v>
      </c>
      <c r="K19" s="582"/>
      <c r="L19" s="257"/>
      <c r="M19" s="901">
        <v>43809</v>
      </c>
      <c r="N19" s="582" t="s">
        <v>1560</v>
      </c>
      <c r="O19" s="901">
        <v>43815</v>
      </c>
      <c r="P19" s="879"/>
      <c r="Q19" s="880"/>
    </row>
    <row r="20" spans="2:17" ht="19.7" customHeight="1">
      <c r="B20" s="582"/>
      <c r="C20" s="21" t="s">
        <v>531</v>
      </c>
      <c r="D20" s="21" t="s">
        <v>531</v>
      </c>
      <c r="E20" s="238" t="s">
        <v>868</v>
      </c>
      <c r="F20" s="236">
        <v>1</v>
      </c>
      <c r="G20" s="444">
        <v>3853</v>
      </c>
      <c r="H20" s="221">
        <f t="shared" si="0"/>
        <v>3853</v>
      </c>
      <c r="I20" s="938"/>
      <c r="J20" s="238" t="s">
        <v>1571</v>
      </c>
      <c r="K20" s="582"/>
      <c r="L20" s="257"/>
      <c r="M20" s="901">
        <v>43809</v>
      </c>
      <c r="N20" s="582" t="s">
        <v>1560</v>
      </c>
      <c r="O20" s="901">
        <v>43815</v>
      </c>
      <c r="P20" s="902"/>
      <c r="Q20" s="903"/>
    </row>
    <row r="21" spans="2:17" ht="19.7" customHeight="1">
      <c r="B21" s="582"/>
      <c r="C21" s="582"/>
      <c r="D21" s="582"/>
      <c r="E21" s="951"/>
      <c r="F21" s="257"/>
      <c r="G21" s="215"/>
      <c r="H21" s="881">
        <f>F21*G21</f>
        <v>0</v>
      </c>
      <c r="I21" s="257"/>
      <c r="J21" s="76"/>
      <c r="K21" s="257"/>
      <c r="L21" s="257"/>
      <c r="M21" s="879"/>
      <c r="N21" s="582"/>
      <c r="O21" s="901"/>
      <c r="P21" s="902"/>
      <c r="Q21" s="903"/>
    </row>
    <row r="22" spans="2:17" s="930" customFormat="1" ht="19.7" customHeight="1">
      <c r="B22" s="510" t="s">
        <v>1721</v>
      </c>
      <c r="C22" s="65" t="s">
        <v>531</v>
      </c>
      <c r="D22" s="65" t="s">
        <v>531</v>
      </c>
      <c r="E22" s="78" t="s">
        <v>1722</v>
      </c>
      <c r="F22" s="57">
        <v>1</v>
      </c>
      <c r="G22" s="281">
        <v>3840</v>
      </c>
      <c r="H22" s="920">
        <f>F22*G22</f>
        <v>3840</v>
      </c>
      <c r="I22" s="919"/>
      <c r="J22" s="285" t="s">
        <v>1723</v>
      </c>
      <c r="K22" s="919"/>
      <c r="L22" s="919"/>
      <c r="M22" s="927">
        <v>43826</v>
      </c>
      <c r="N22" s="510" t="s">
        <v>1560</v>
      </c>
      <c r="O22" s="928">
        <v>43474</v>
      </c>
      <c r="P22" s="927"/>
      <c r="Q22" s="929">
        <v>43839</v>
      </c>
    </row>
    <row r="23" spans="2:17" ht="19.7" customHeight="1">
      <c r="B23" s="582"/>
      <c r="C23" s="582"/>
      <c r="D23" s="582"/>
      <c r="E23" s="31"/>
      <c r="F23" s="257"/>
      <c r="G23" s="215"/>
      <c r="H23" s="881">
        <f>F23*G23</f>
        <v>0</v>
      </c>
      <c r="I23" s="257"/>
      <c r="J23" s="76"/>
      <c r="K23" s="257"/>
      <c r="L23" s="257"/>
      <c r="M23" s="879"/>
      <c r="N23" s="582"/>
      <c r="O23" s="901"/>
      <c r="P23" s="902"/>
      <c r="Q23" s="903"/>
    </row>
  </sheetData>
  <mergeCells count="6">
    <mergeCell ref="B2:D2"/>
    <mergeCell ref="G2:I2"/>
    <mergeCell ref="B3:D3"/>
    <mergeCell ref="B4:D4"/>
    <mergeCell ref="B5:D5"/>
    <mergeCell ref="B6:D6"/>
  </mergeCells>
  <phoneticPr fontId="4"/>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DE1DE-582A-4913-BCA1-43D5844AB368}">
  <dimension ref="B2:Q142"/>
  <sheetViews>
    <sheetView zoomScale="90" zoomScaleNormal="90" zoomScaleSheetLayoutView="90" workbookViewId="0">
      <pane xSplit="10" ySplit="9" topLeftCell="K118"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875" style="9" customWidth="1"/>
    <col min="3" max="3" width="16.625" style="8" customWidth="1"/>
    <col min="4" max="4" width="16.875" style="8" customWidth="1"/>
    <col min="5" max="5" width="39.75" style="8" bestFit="1" customWidth="1"/>
    <col min="6" max="6" width="7" style="9" customWidth="1"/>
    <col min="7" max="8" width="9.75" style="8" bestFit="1" customWidth="1"/>
    <col min="9" max="9" width="6.125" style="3" customWidth="1"/>
    <col min="10" max="10" width="24.125" style="8" customWidth="1"/>
    <col min="11" max="11" width="21.375" style="8" customWidth="1"/>
    <col min="12" max="12" width="12.5" style="9" customWidth="1"/>
    <col min="13" max="13" width="13.625" style="10" customWidth="1"/>
    <col min="14" max="14" width="8.75" style="8" customWidth="1"/>
    <col min="15" max="15" width="11.75" style="3" customWidth="1"/>
    <col min="16" max="16" width="13.375" style="11" customWidth="1"/>
    <col min="17" max="17" width="10.625" style="194" customWidth="1"/>
    <col min="18" max="256" width="9" style="8"/>
    <col min="257" max="257" width="2.625" style="8" customWidth="1"/>
    <col min="258" max="258" width="5.875" style="8" customWidth="1"/>
    <col min="259" max="259" width="16.625" style="8" customWidth="1"/>
    <col min="260" max="260" width="16.875" style="8" customWidth="1"/>
    <col min="261" max="261" width="39.75" style="8" bestFit="1" customWidth="1"/>
    <col min="262" max="262" width="7" style="8" customWidth="1"/>
    <col min="263" max="264" width="9.75" style="8" bestFit="1" customWidth="1"/>
    <col min="265" max="265" width="6.125" style="8" customWidth="1"/>
    <col min="266" max="266" width="24.125" style="8" customWidth="1"/>
    <col min="267" max="267" width="21.375" style="8" customWidth="1"/>
    <col min="268" max="268" width="12.5" style="8" customWidth="1"/>
    <col min="269" max="269" width="13.625" style="8" customWidth="1"/>
    <col min="270" max="270" width="8.75" style="8" customWidth="1"/>
    <col min="271" max="271" width="11.75" style="8" customWidth="1"/>
    <col min="272" max="272" width="13.375" style="8" customWidth="1"/>
    <col min="273" max="273" width="10.625" style="8" customWidth="1"/>
    <col min="274" max="512" width="9" style="8"/>
    <col min="513" max="513" width="2.625" style="8" customWidth="1"/>
    <col min="514" max="514" width="5.875" style="8" customWidth="1"/>
    <col min="515" max="515" width="16.625" style="8" customWidth="1"/>
    <col min="516" max="516" width="16.875" style="8" customWidth="1"/>
    <col min="517" max="517" width="39.75" style="8" bestFit="1" customWidth="1"/>
    <col min="518" max="518" width="7" style="8" customWidth="1"/>
    <col min="519" max="520" width="9.75" style="8" bestFit="1" customWidth="1"/>
    <col min="521" max="521" width="6.125" style="8" customWidth="1"/>
    <col min="522" max="522" width="24.125" style="8" customWidth="1"/>
    <col min="523" max="523" width="21.375" style="8" customWidth="1"/>
    <col min="524" max="524" width="12.5" style="8" customWidth="1"/>
    <col min="525" max="525" width="13.625" style="8" customWidth="1"/>
    <col min="526" max="526" width="8.75" style="8" customWidth="1"/>
    <col min="527" max="527" width="11.75" style="8" customWidth="1"/>
    <col min="528" max="528" width="13.375" style="8" customWidth="1"/>
    <col min="529" max="529" width="10.625" style="8" customWidth="1"/>
    <col min="530" max="768" width="9" style="8"/>
    <col min="769" max="769" width="2.625" style="8" customWidth="1"/>
    <col min="770" max="770" width="5.875" style="8" customWidth="1"/>
    <col min="771" max="771" width="16.625" style="8" customWidth="1"/>
    <col min="772" max="772" width="16.875" style="8" customWidth="1"/>
    <col min="773" max="773" width="39.75" style="8" bestFit="1" customWidth="1"/>
    <col min="774" max="774" width="7" style="8" customWidth="1"/>
    <col min="775" max="776" width="9.75" style="8" bestFit="1" customWidth="1"/>
    <col min="777" max="777" width="6.125" style="8" customWidth="1"/>
    <col min="778" max="778" width="24.125" style="8" customWidth="1"/>
    <col min="779" max="779" width="21.375" style="8" customWidth="1"/>
    <col min="780" max="780" width="12.5" style="8" customWidth="1"/>
    <col min="781" max="781" width="13.625" style="8" customWidth="1"/>
    <col min="782" max="782" width="8.75" style="8" customWidth="1"/>
    <col min="783" max="783" width="11.75" style="8" customWidth="1"/>
    <col min="784" max="784" width="13.375" style="8" customWidth="1"/>
    <col min="785" max="785" width="10.625" style="8" customWidth="1"/>
    <col min="786" max="1024" width="9" style="8"/>
    <col min="1025" max="1025" width="2.625" style="8" customWidth="1"/>
    <col min="1026" max="1026" width="5.875" style="8" customWidth="1"/>
    <col min="1027" max="1027" width="16.625" style="8" customWidth="1"/>
    <col min="1028" max="1028" width="16.875" style="8" customWidth="1"/>
    <col min="1029" max="1029" width="39.75" style="8" bestFit="1" customWidth="1"/>
    <col min="1030" max="1030" width="7" style="8" customWidth="1"/>
    <col min="1031" max="1032" width="9.75" style="8" bestFit="1" customWidth="1"/>
    <col min="1033" max="1033" width="6.125" style="8" customWidth="1"/>
    <col min="1034" max="1034" width="24.125" style="8" customWidth="1"/>
    <col min="1035" max="1035" width="21.375" style="8" customWidth="1"/>
    <col min="1036" max="1036" width="12.5" style="8" customWidth="1"/>
    <col min="1037" max="1037" width="13.625" style="8" customWidth="1"/>
    <col min="1038" max="1038" width="8.75" style="8" customWidth="1"/>
    <col min="1039" max="1039" width="11.75" style="8" customWidth="1"/>
    <col min="1040" max="1040" width="13.375" style="8" customWidth="1"/>
    <col min="1041" max="1041" width="10.625" style="8" customWidth="1"/>
    <col min="1042" max="1280" width="9" style="8"/>
    <col min="1281" max="1281" width="2.625" style="8" customWidth="1"/>
    <col min="1282" max="1282" width="5.875" style="8" customWidth="1"/>
    <col min="1283" max="1283" width="16.625" style="8" customWidth="1"/>
    <col min="1284" max="1284" width="16.875" style="8" customWidth="1"/>
    <col min="1285" max="1285" width="39.75" style="8" bestFit="1" customWidth="1"/>
    <col min="1286" max="1286" width="7" style="8" customWidth="1"/>
    <col min="1287" max="1288" width="9.75" style="8" bestFit="1" customWidth="1"/>
    <col min="1289" max="1289" width="6.125" style="8" customWidth="1"/>
    <col min="1290" max="1290" width="24.125" style="8" customWidth="1"/>
    <col min="1291" max="1291" width="21.375" style="8" customWidth="1"/>
    <col min="1292" max="1292" width="12.5" style="8" customWidth="1"/>
    <col min="1293" max="1293" width="13.625" style="8" customWidth="1"/>
    <col min="1294" max="1294" width="8.75" style="8" customWidth="1"/>
    <col min="1295" max="1295" width="11.75" style="8" customWidth="1"/>
    <col min="1296" max="1296" width="13.375" style="8" customWidth="1"/>
    <col min="1297" max="1297" width="10.625" style="8" customWidth="1"/>
    <col min="1298" max="1536" width="9" style="8"/>
    <col min="1537" max="1537" width="2.625" style="8" customWidth="1"/>
    <col min="1538" max="1538" width="5.875" style="8" customWidth="1"/>
    <col min="1539" max="1539" width="16.625" style="8" customWidth="1"/>
    <col min="1540" max="1540" width="16.875" style="8" customWidth="1"/>
    <col min="1541" max="1541" width="39.75" style="8" bestFit="1" customWidth="1"/>
    <col min="1542" max="1542" width="7" style="8" customWidth="1"/>
    <col min="1543" max="1544" width="9.75" style="8" bestFit="1" customWidth="1"/>
    <col min="1545" max="1545" width="6.125" style="8" customWidth="1"/>
    <col min="1546" max="1546" width="24.125" style="8" customWidth="1"/>
    <col min="1547" max="1547" width="21.375" style="8" customWidth="1"/>
    <col min="1548" max="1548" width="12.5" style="8" customWidth="1"/>
    <col min="1549" max="1549" width="13.625" style="8" customWidth="1"/>
    <col min="1550" max="1550" width="8.75" style="8" customWidth="1"/>
    <col min="1551" max="1551" width="11.75" style="8" customWidth="1"/>
    <col min="1552" max="1552" width="13.375" style="8" customWidth="1"/>
    <col min="1553" max="1553" width="10.625" style="8" customWidth="1"/>
    <col min="1554" max="1792" width="9" style="8"/>
    <col min="1793" max="1793" width="2.625" style="8" customWidth="1"/>
    <col min="1794" max="1794" width="5.875" style="8" customWidth="1"/>
    <col min="1795" max="1795" width="16.625" style="8" customWidth="1"/>
    <col min="1796" max="1796" width="16.875" style="8" customWidth="1"/>
    <col min="1797" max="1797" width="39.75" style="8" bestFit="1" customWidth="1"/>
    <col min="1798" max="1798" width="7" style="8" customWidth="1"/>
    <col min="1799" max="1800" width="9.75" style="8" bestFit="1" customWidth="1"/>
    <col min="1801" max="1801" width="6.125" style="8" customWidth="1"/>
    <col min="1802" max="1802" width="24.125" style="8" customWidth="1"/>
    <col min="1803" max="1803" width="21.375" style="8" customWidth="1"/>
    <col min="1804" max="1804" width="12.5" style="8" customWidth="1"/>
    <col min="1805" max="1805" width="13.625" style="8" customWidth="1"/>
    <col min="1806" max="1806" width="8.75" style="8" customWidth="1"/>
    <col min="1807" max="1807" width="11.75" style="8" customWidth="1"/>
    <col min="1808" max="1808" width="13.375" style="8" customWidth="1"/>
    <col min="1809" max="1809" width="10.625" style="8" customWidth="1"/>
    <col min="1810" max="2048" width="9" style="8"/>
    <col min="2049" max="2049" width="2.625" style="8" customWidth="1"/>
    <col min="2050" max="2050" width="5.875" style="8" customWidth="1"/>
    <col min="2051" max="2051" width="16.625" style="8" customWidth="1"/>
    <col min="2052" max="2052" width="16.875" style="8" customWidth="1"/>
    <col min="2053" max="2053" width="39.75" style="8" bestFit="1" customWidth="1"/>
    <col min="2054" max="2054" width="7" style="8" customWidth="1"/>
    <col min="2055" max="2056" width="9.75" style="8" bestFit="1" customWidth="1"/>
    <col min="2057" max="2057" width="6.125" style="8" customWidth="1"/>
    <col min="2058" max="2058" width="24.125" style="8" customWidth="1"/>
    <col min="2059" max="2059" width="21.375" style="8" customWidth="1"/>
    <col min="2060" max="2060" width="12.5" style="8" customWidth="1"/>
    <col min="2061" max="2061" width="13.625" style="8" customWidth="1"/>
    <col min="2062" max="2062" width="8.75" style="8" customWidth="1"/>
    <col min="2063" max="2063" width="11.75" style="8" customWidth="1"/>
    <col min="2064" max="2064" width="13.375" style="8" customWidth="1"/>
    <col min="2065" max="2065" width="10.625" style="8" customWidth="1"/>
    <col min="2066" max="2304" width="9" style="8"/>
    <col min="2305" max="2305" width="2.625" style="8" customWidth="1"/>
    <col min="2306" max="2306" width="5.875" style="8" customWidth="1"/>
    <col min="2307" max="2307" width="16.625" style="8" customWidth="1"/>
    <col min="2308" max="2308" width="16.875" style="8" customWidth="1"/>
    <col min="2309" max="2309" width="39.75" style="8" bestFit="1" customWidth="1"/>
    <col min="2310" max="2310" width="7" style="8" customWidth="1"/>
    <col min="2311" max="2312" width="9.75" style="8" bestFit="1" customWidth="1"/>
    <col min="2313" max="2313" width="6.125" style="8" customWidth="1"/>
    <col min="2314" max="2314" width="24.125" style="8" customWidth="1"/>
    <col min="2315" max="2315" width="21.375" style="8" customWidth="1"/>
    <col min="2316" max="2316" width="12.5" style="8" customWidth="1"/>
    <col min="2317" max="2317" width="13.625" style="8" customWidth="1"/>
    <col min="2318" max="2318" width="8.75" style="8" customWidth="1"/>
    <col min="2319" max="2319" width="11.75" style="8" customWidth="1"/>
    <col min="2320" max="2320" width="13.375" style="8" customWidth="1"/>
    <col min="2321" max="2321" width="10.625" style="8" customWidth="1"/>
    <col min="2322" max="2560" width="9" style="8"/>
    <col min="2561" max="2561" width="2.625" style="8" customWidth="1"/>
    <col min="2562" max="2562" width="5.875" style="8" customWidth="1"/>
    <col min="2563" max="2563" width="16.625" style="8" customWidth="1"/>
    <col min="2564" max="2564" width="16.875" style="8" customWidth="1"/>
    <col min="2565" max="2565" width="39.75" style="8" bestFit="1" customWidth="1"/>
    <col min="2566" max="2566" width="7" style="8" customWidth="1"/>
    <col min="2567" max="2568" width="9.75" style="8" bestFit="1" customWidth="1"/>
    <col min="2569" max="2569" width="6.125" style="8" customWidth="1"/>
    <col min="2570" max="2570" width="24.125" style="8" customWidth="1"/>
    <col min="2571" max="2571" width="21.375" style="8" customWidth="1"/>
    <col min="2572" max="2572" width="12.5" style="8" customWidth="1"/>
    <col min="2573" max="2573" width="13.625" style="8" customWidth="1"/>
    <col min="2574" max="2574" width="8.75" style="8" customWidth="1"/>
    <col min="2575" max="2575" width="11.75" style="8" customWidth="1"/>
    <col min="2576" max="2576" width="13.375" style="8" customWidth="1"/>
    <col min="2577" max="2577" width="10.625" style="8" customWidth="1"/>
    <col min="2578" max="2816" width="9" style="8"/>
    <col min="2817" max="2817" width="2.625" style="8" customWidth="1"/>
    <col min="2818" max="2818" width="5.875" style="8" customWidth="1"/>
    <col min="2819" max="2819" width="16.625" style="8" customWidth="1"/>
    <col min="2820" max="2820" width="16.875" style="8" customWidth="1"/>
    <col min="2821" max="2821" width="39.75" style="8" bestFit="1" customWidth="1"/>
    <col min="2822" max="2822" width="7" style="8" customWidth="1"/>
    <col min="2823" max="2824" width="9.75" style="8" bestFit="1" customWidth="1"/>
    <col min="2825" max="2825" width="6.125" style="8" customWidth="1"/>
    <col min="2826" max="2826" width="24.125" style="8" customWidth="1"/>
    <col min="2827" max="2827" width="21.375" style="8" customWidth="1"/>
    <col min="2828" max="2828" width="12.5" style="8" customWidth="1"/>
    <col min="2829" max="2829" width="13.625" style="8" customWidth="1"/>
    <col min="2830" max="2830" width="8.75" style="8" customWidth="1"/>
    <col min="2831" max="2831" width="11.75" style="8" customWidth="1"/>
    <col min="2832" max="2832" width="13.375" style="8" customWidth="1"/>
    <col min="2833" max="2833" width="10.625" style="8" customWidth="1"/>
    <col min="2834" max="3072" width="9" style="8"/>
    <col min="3073" max="3073" width="2.625" style="8" customWidth="1"/>
    <col min="3074" max="3074" width="5.875" style="8" customWidth="1"/>
    <col min="3075" max="3075" width="16.625" style="8" customWidth="1"/>
    <col min="3076" max="3076" width="16.875" style="8" customWidth="1"/>
    <col min="3077" max="3077" width="39.75" style="8" bestFit="1" customWidth="1"/>
    <col min="3078" max="3078" width="7" style="8" customWidth="1"/>
    <col min="3079" max="3080" width="9.75" style="8" bestFit="1" customWidth="1"/>
    <col min="3081" max="3081" width="6.125" style="8" customWidth="1"/>
    <col min="3082" max="3082" width="24.125" style="8" customWidth="1"/>
    <col min="3083" max="3083" width="21.375" style="8" customWidth="1"/>
    <col min="3084" max="3084" width="12.5" style="8" customWidth="1"/>
    <col min="3085" max="3085" width="13.625" style="8" customWidth="1"/>
    <col min="3086" max="3086" width="8.75" style="8" customWidth="1"/>
    <col min="3087" max="3087" width="11.75" style="8" customWidth="1"/>
    <col min="3088" max="3088" width="13.375" style="8" customWidth="1"/>
    <col min="3089" max="3089" width="10.625" style="8" customWidth="1"/>
    <col min="3090" max="3328" width="9" style="8"/>
    <col min="3329" max="3329" width="2.625" style="8" customWidth="1"/>
    <col min="3330" max="3330" width="5.875" style="8" customWidth="1"/>
    <col min="3331" max="3331" width="16.625" style="8" customWidth="1"/>
    <col min="3332" max="3332" width="16.875" style="8" customWidth="1"/>
    <col min="3333" max="3333" width="39.75" style="8" bestFit="1" customWidth="1"/>
    <col min="3334" max="3334" width="7" style="8" customWidth="1"/>
    <col min="3335" max="3336" width="9.75" style="8" bestFit="1" customWidth="1"/>
    <col min="3337" max="3337" width="6.125" style="8" customWidth="1"/>
    <col min="3338" max="3338" width="24.125" style="8" customWidth="1"/>
    <col min="3339" max="3339" width="21.375" style="8" customWidth="1"/>
    <col min="3340" max="3340" width="12.5" style="8" customWidth="1"/>
    <col min="3341" max="3341" width="13.625" style="8" customWidth="1"/>
    <col min="3342" max="3342" width="8.75" style="8" customWidth="1"/>
    <col min="3343" max="3343" width="11.75" style="8" customWidth="1"/>
    <col min="3344" max="3344" width="13.375" style="8" customWidth="1"/>
    <col min="3345" max="3345" width="10.625" style="8" customWidth="1"/>
    <col min="3346" max="3584" width="9" style="8"/>
    <col min="3585" max="3585" width="2.625" style="8" customWidth="1"/>
    <col min="3586" max="3586" width="5.875" style="8" customWidth="1"/>
    <col min="3587" max="3587" width="16.625" style="8" customWidth="1"/>
    <col min="3588" max="3588" width="16.875" style="8" customWidth="1"/>
    <col min="3589" max="3589" width="39.75" style="8" bestFit="1" customWidth="1"/>
    <col min="3590" max="3590" width="7" style="8" customWidth="1"/>
    <col min="3591" max="3592" width="9.75" style="8" bestFit="1" customWidth="1"/>
    <col min="3593" max="3593" width="6.125" style="8" customWidth="1"/>
    <col min="3594" max="3594" width="24.125" style="8" customWidth="1"/>
    <col min="3595" max="3595" width="21.375" style="8" customWidth="1"/>
    <col min="3596" max="3596" width="12.5" style="8" customWidth="1"/>
    <col min="3597" max="3597" width="13.625" style="8" customWidth="1"/>
    <col min="3598" max="3598" width="8.75" style="8" customWidth="1"/>
    <col min="3599" max="3599" width="11.75" style="8" customWidth="1"/>
    <col min="3600" max="3600" width="13.375" style="8" customWidth="1"/>
    <col min="3601" max="3601" width="10.625" style="8" customWidth="1"/>
    <col min="3602" max="3840" width="9" style="8"/>
    <col min="3841" max="3841" width="2.625" style="8" customWidth="1"/>
    <col min="3842" max="3842" width="5.875" style="8" customWidth="1"/>
    <col min="3843" max="3843" width="16.625" style="8" customWidth="1"/>
    <col min="3844" max="3844" width="16.875" style="8" customWidth="1"/>
    <col min="3845" max="3845" width="39.75" style="8" bestFit="1" customWidth="1"/>
    <col min="3846" max="3846" width="7" style="8" customWidth="1"/>
    <col min="3847" max="3848" width="9.75" style="8" bestFit="1" customWidth="1"/>
    <col min="3849" max="3849" width="6.125" style="8" customWidth="1"/>
    <col min="3850" max="3850" width="24.125" style="8" customWidth="1"/>
    <col min="3851" max="3851" width="21.375" style="8" customWidth="1"/>
    <col min="3852" max="3852" width="12.5" style="8" customWidth="1"/>
    <col min="3853" max="3853" width="13.625" style="8" customWidth="1"/>
    <col min="3854" max="3854" width="8.75" style="8" customWidth="1"/>
    <col min="3855" max="3855" width="11.75" style="8" customWidth="1"/>
    <col min="3856" max="3856" width="13.375" style="8" customWidth="1"/>
    <col min="3857" max="3857" width="10.625" style="8" customWidth="1"/>
    <col min="3858" max="4096" width="9" style="8"/>
    <col min="4097" max="4097" width="2.625" style="8" customWidth="1"/>
    <col min="4098" max="4098" width="5.875" style="8" customWidth="1"/>
    <col min="4099" max="4099" width="16.625" style="8" customWidth="1"/>
    <col min="4100" max="4100" width="16.875" style="8" customWidth="1"/>
    <col min="4101" max="4101" width="39.75" style="8" bestFit="1" customWidth="1"/>
    <col min="4102" max="4102" width="7" style="8" customWidth="1"/>
    <col min="4103" max="4104" width="9.75" style="8" bestFit="1" customWidth="1"/>
    <col min="4105" max="4105" width="6.125" style="8" customWidth="1"/>
    <col min="4106" max="4106" width="24.125" style="8" customWidth="1"/>
    <col min="4107" max="4107" width="21.375" style="8" customWidth="1"/>
    <col min="4108" max="4108" width="12.5" style="8" customWidth="1"/>
    <col min="4109" max="4109" width="13.625" style="8" customWidth="1"/>
    <col min="4110" max="4110" width="8.75" style="8" customWidth="1"/>
    <col min="4111" max="4111" width="11.75" style="8" customWidth="1"/>
    <col min="4112" max="4112" width="13.375" style="8" customWidth="1"/>
    <col min="4113" max="4113" width="10.625" style="8" customWidth="1"/>
    <col min="4114" max="4352" width="9" style="8"/>
    <col min="4353" max="4353" width="2.625" style="8" customWidth="1"/>
    <col min="4354" max="4354" width="5.875" style="8" customWidth="1"/>
    <col min="4355" max="4355" width="16.625" style="8" customWidth="1"/>
    <col min="4356" max="4356" width="16.875" style="8" customWidth="1"/>
    <col min="4357" max="4357" width="39.75" style="8" bestFit="1" customWidth="1"/>
    <col min="4358" max="4358" width="7" style="8" customWidth="1"/>
    <col min="4359" max="4360" width="9.75" style="8" bestFit="1" customWidth="1"/>
    <col min="4361" max="4361" width="6.125" style="8" customWidth="1"/>
    <col min="4362" max="4362" width="24.125" style="8" customWidth="1"/>
    <col min="4363" max="4363" width="21.375" style="8" customWidth="1"/>
    <col min="4364" max="4364" width="12.5" style="8" customWidth="1"/>
    <col min="4365" max="4365" width="13.625" style="8" customWidth="1"/>
    <col min="4366" max="4366" width="8.75" style="8" customWidth="1"/>
    <col min="4367" max="4367" width="11.75" style="8" customWidth="1"/>
    <col min="4368" max="4368" width="13.375" style="8" customWidth="1"/>
    <col min="4369" max="4369" width="10.625" style="8" customWidth="1"/>
    <col min="4370" max="4608" width="9" style="8"/>
    <col min="4609" max="4609" width="2.625" style="8" customWidth="1"/>
    <col min="4610" max="4610" width="5.875" style="8" customWidth="1"/>
    <col min="4611" max="4611" width="16.625" style="8" customWidth="1"/>
    <col min="4612" max="4612" width="16.875" style="8" customWidth="1"/>
    <col min="4613" max="4613" width="39.75" style="8" bestFit="1" customWidth="1"/>
    <col min="4614" max="4614" width="7" style="8" customWidth="1"/>
    <col min="4615" max="4616" width="9.75" style="8" bestFit="1" customWidth="1"/>
    <col min="4617" max="4617" width="6.125" style="8" customWidth="1"/>
    <col min="4618" max="4618" width="24.125" style="8" customWidth="1"/>
    <col min="4619" max="4619" width="21.375" style="8" customWidth="1"/>
    <col min="4620" max="4620" width="12.5" style="8" customWidth="1"/>
    <col min="4621" max="4621" width="13.625" style="8" customWidth="1"/>
    <col min="4622" max="4622" width="8.75" style="8" customWidth="1"/>
    <col min="4623" max="4623" width="11.75" style="8" customWidth="1"/>
    <col min="4624" max="4624" width="13.375" style="8" customWidth="1"/>
    <col min="4625" max="4625" width="10.625" style="8" customWidth="1"/>
    <col min="4626" max="4864" width="9" style="8"/>
    <col min="4865" max="4865" width="2.625" style="8" customWidth="1"/>
    <col min="4866" max="4866" width="5.875" style="8" customWidth="1"/>
    <col min="4867" max="4867" width="16.625" style="8" customWidth="1"/>
    <col min="4868" max="4868" width="16.875" style="8" customWidth="1"/>
    <col min="4869" max="4869" width="39.75" style="8" bestFit="1" customWidth="1"/>
    <col min="4870" max="4870" width="7" style="8" customWidth="1"/>
    <col min="4871" max="4872" width="9.75" style="8" bestFit="1" customWidth="1"/>
    <col min="4873" max="4873" width="6.125" style="8" customWidth="1"/>
    <col min="4874" max="4874" width="24.125" style="8" customWidth="1"/>
    <col min="4875" max="4875" width="21.375" style="8" customWidth="1"/>
    <col min="4876" max="4876" width="12.5" style="8" customWidth="1"/>
    <col min="4877" max="4877" width="13.625" style="8" customWidth="1"/>
    <col min="4878" max="4878" width="8.75" style="8" customWidth="1"/>
    <col min="4879" max="4879" width="11.75" style="8" customWidth="1"/>
    <col min="4880" max="4880" width="13.375" style="8" customWidth="1"/>
    <col min="4881" max="4881" width="10.625" style="8" customWidth="1"/>
    <col min="4882" max="5120" width="9" style="8"/>
    <col min="5121" max="5121" width="2.625" style="8" customWidth="1"/>
    <col min="5122" max="5122" width="5.875" style="8" customWidth="1"/>
    <col min="5123" max="5123" width="16.625" style="8" customWidth="1"/>
    <col min="5124" max="5124" width="16.875" style="8" customWidth="1"/>
    <col min="5125" max="5125" width="39.75" style="8" bestFit="1" customWidth="1"/>
    <col min="5126" max="5126" width="7" style="8" customWidth="1"/>
    <col min="5127" max="5128" width="9.75" style="8" bestFit="1" customWidth="1"/>
    <col min="5129" max="5129" width="6.125" style="8" customWidth="1"/>
    <col min="5130" max="5130" width="24.125" style="8" customWidth="1"/>
    <col min="5131" max="5131" width="21.375" style="8" customWidth="1"/>
    <col min="5132" max="5132" width="12.5" style="8" customWidth="1"/>
    <col min="5133" max="5133" width="13.625" style="8" customWidth="1"/>
    <col min="5134" max="5134" width="8.75" style="8" customWidth="1"/>
    <col min="5135" max="5135" width="11.75" style="8" customWidth="1"/>
    <col min="5136" max="5136" width="13.375" style="8" customWidth="1"/>
    <col min="5137" max="5137" width="10.625" style="8" customWidth="1"/>
    <col min="5138" max="5376" width="9" style="8"/>
    <col min="5377" max="5377" width="2.625" style="8" customWidth="1"/>
    <col min="5378" max="5378" width="5.875" style="8" customWidth="1"/>
    <col min="5379" max="5379" width="16.625" style="8" customWidth="1"/>
    <col min="5380" max="5380" width="16.875" style="8" customWidth="1"/>
    <col min="5381" max="5381" width="39.75" style="8" bestFit="1" customWidth="1"/>
    <col min="5382" max="5382" width="7" style="8" customWidth="1"/>
    <col min="5383" max="5384" width="9.75" style="8" bestFit="1" customWidth="1"/>
    <col min="5385" max="5385" width="6.125" style="8" customWidth="1"/>
    <col min="5386" max="5386" width="24.125" style="8" customWidth="1"/>
    <col min="5387" max="5387" width="21.375" style="8" customWidth="1"/>
    <col min="5388" max="5388" width="12.5" style="8" customWidth="1"/>
    <col min="5389" max="5389" width="13.625" style="8" customWidth="1"/>
    <col min="5390" max="5390" width="8.75" style="8" customWidth="1"/>
    <col min="5391" max="5391" width="11.75" style="8" customWidth="1"/>
    <col min="5392" max="5392" width="13.375" style="8" customWidth="1"/>
    <col min="5393" max="5393" width="10.625" style="8" customWidth="1"/>
    <col min="5394" max="5632" width="9" style="8"/>
    <col min="5633" max="5633" width="2.625" style="8" customWidth="1"/>
    <col min="5634" max="5634" width="5.875" style="8" customWidth="1"/>
    <col min="5635" max="5635" width="16.625" style="8" customWidth="1"/>
    <col min="5636" max="5636" width="16.875" style="8" customWidth="1"/>
    <col min="5637" max="5637" width="39.75" style="8" bestFit="1" customWidth="1"/>
    <col min="5638" max="5638" width="7" style="8" customWidth="1"/>
    <col min="5639" max="5640" width="9.75" style="8" bestFit="1" customWidth="1"/>
    <col min="5641" max="5641" width="6.125" style="8" customWidth="1"/>
    <col min="5642" max="5642" width="24.125" style="8" customWidth="1"/>
    <col min="5643" max="5643" width="21.375" style="8" customWidth="1"/>
    <col min="5644" max="5644" width="12.5" style="8" customWidth="1"/>
    <col min="5645" max="5645" width="13.625" style="8" customWidth="1"/>
    <col min="5646" max="5646" width="8.75" style="8" customWidth="1"/>
    <col min="5647" max="5647" width="11.75" style="8" customWidth="1"/>
    <col min="5648" max="5648" width="13.375" style="8" customWidth="1"/>
    <col min="5649" max="5649" width="10.625" style="8" customWidth="1"/>
    <col min="5650" max="5888" width="9" style="8"/>
    <col min="5889" max="5889" width="2.625" style="8" customWidth="1"/>
    <col min="5890" max="5890" width="5.875" style="8" customWidth="1"/>
    <col min="5891" max="5891" width="16.625" style="8" customWidth="1"/>
    <col min="5892" max="5892" width="16.875" style="8" customWidth="1"/>
    <col min="5893" max="5893" width="39.75" style="8" bestFit="1" customWidth="1"/>
    <col min="5894" max="5894" width="7" style="8" customWidth="1"/>
    <col min="5895" max="5896" width="9.75" style="8" bestFit="1" customWidth="1"/>
    <col min="5897" max="5897" width="6.125" style="8" customWidth="1"/>
    <col min="5898" max="5898" width="24.125" style="8" customWidth="1"/>
    <col min="5899" max="5899" width="21.375" style="8" customWidth="1"/>
    <col min="5900" max="5900" width="12.5" style="8" customWidth="1"/>
    <col min="5901" max="5901" width="13.625" style="8" customWidth="1"/>
    <col min="5902" max="5902" width="8.75" style="8" customWidth="1"/>
    <col min="5903" max="5903" width="11.75" style="8" customWidth="1"/>
    <col min="5904" max="5904" width="13.375" style="8" customWidth="1"/>
    <col min="5905" max="5905" width="10.625" style="8" customWidth="1"/>
    <col min="5906" max="6144" width="9" style="8"/>
    <col min="6145" max="6145" width="2.625" style="8" customWidth="1"/>
    <col min="6146" max="6146" width="5.875" style="8" customWidth="1"/>
    <col min="6147" max="6147" width="16.625" style="8" customWidth="1"/>
    <col min="6148" max="6148" width="16.875" style="8" customWidth="1"/>
    <col min="6149" max="6149" width="39.75" style="8" bestFit="1" customWidth="1"/>
    <col min="6150" max="6150" width="7" style="8" customWidth="1"/>
    <col min="6151" max="6152" width="9.75" style="8" bestFit="1" customWidth="1"/>
    <col min="6153" max="6153" width="6.125" style="8" customWidth="1"/>
    <col min="6154" max="6154" width="24.125" style="8" customWidth="1"/>
    <col min="6155" max="6155" width="21.375" style="8" customWidth="1"/>
    <col min="6156" max="6156" width="12.5" style="8" customWidth="1"/>
    <col min="6157" max="6157" width="13.625" style="8" customWidth="1"/>
    <col min="6158" max="6158" width="8.75" style="8" customWidth="1"/>
    <col min="6159" max="6159" width="11.75" style="8" customWidth="1"/>
    <col min="6160" max="6160" width="13.375" style="8" customWidth="1"/>
    <col min="6161" max="6161" width="10.625" style="8" customWidth="1"/>
    <col min="6162" max="6400" width="9" style="8"/>
    <col min="6401" max="6401" width="2.625" style="8" customWidth="1"/>
    <col min="6402" max="6402" width="5.875" style="8" customWidth="1"/>
    <col min="6403" max="6403" width="16.625" style="8" customWidth="1"/>
    <col min="6404" max="6404" width="16.875" style="8" customWidth="1"/>
    <col min="6405" max="6405" width="39.75" style="8" bestFit="1" customWidth="1"/>
    <col min="6406" max="6406" width="7" style="8" customWidth="1"/>
    <col min="6407" max="6408" width="9.75" style="8" bestFit="1" customWidth="1"/>
    <col min="6409" max="6409" width="6.125" style="8" customWidth="1"/>
    <col min="6410" max="6410" width="24.125" style="8" customWidth="1"/>
    <col min="6411" max="6411" width="21.375" style="8" customWidth="1"/>
    <col min="6412" max="6412" width="12.5" style="8" customWidth="1"/>
    <col min="6413" max="6413" width="13.625" style="8" customWidth="1"/>
    <col min="6414" max="6414" width="8.75" style="8" customWidth="1"/>
    <col min="6415" max="6415" width="11.75" style="8" customWidth="1"/>
    <col min="6416" max="6416" width="13.375" style="8" customWidth="1"/>
    <col min="6417" max="6417" width="10.625" style="8" customWidth="1"/>
    <col min="6418" max="6656" width="9" style="8"/>
    <col min="6657" max="6657" width="2.625" style="8" customWidth="1"/>
    <col min="6658" max="6658" width="5.875" style="8" customWidth="1"/>
    <col min="6659" max="6659" width="16.625" style="8" customWidth="1"/>
    <col min="6660" max="6660" width="16.875" style="8" customWidth="1"/>
    <col min="6661" max="6661" width="39.75" style="8" bestFit="1" customWidth="1"/>
    <col min="6662" max="6662" width="7" style="8" customWidth="1"/>
    <col min="6663" max="6664" width="9.75" style="8" bestFit="1" customWidth="1"/>
    <col min="6665" max="6665" width="6.125" style="8" customWidth="1"/>
    <col min="6666" max="6666" width="24.125" style="8" customWidth="1"/>
    <col min="6667" max="6667" width="21.375" style="8" customWidth="1"/>
    <col min="6668" max="6668" width="12.5" style="8" customWidth="1"/>
    <col min="6669" max="6669" width="13.625" style="8" customWidth="1"/>
    <col min="6670" max="6670" width="8.75" style="8" customWidth="1"/>
    <col min="6671" max="6671" width="11.75" style="8" customWidth="1"/>
    <col min="6672" max="6672" width="13.375" style="8" customWidth="1"/>
    <col min="6673" max="6673" width="10.625" style="8" customWidth="1"/>
    <col min="6674" max="6912" width="9" style="8"/>
    <col min="6913" max="6913" width="2.625" style="8" customWidth="1"/>
    <col min="6914" max="6914" width="5.875" style="8" customWidth="1"/>
    <col min="6915" max="6915" width="16.625" style="8" customWidth="1"/>
    <col min="6916" max="6916" width="16.875" style="8" customWidth="1"/>
    <col min="6917" max="6917" width="39.75" style="8" bestFit="1" customWidth="1"/>
    <col min="6918" max="6918" width="7" style="8" customWidth="1"/>
    <col min="6919" max="6920" width="9.75" style="8" bestFit="1" customWidth="1"/>
    <col min="6921" max="6921" width="6.125" style="8" customWidth="1"/>
    <col min="6922" max="6922" width="24.125" style="8" customWidth="1"/>
    <col min="6923" max="6923" width="21.375" style="8" customWidth="1"/>
    <col min="6924" max="6924" width="12.5" style="8" customWidth="1"/>
    <col min="6925" max="6925" width="13.625" style="8" customWidth="1"/>
    <col min="6926" max="6926" width="8.75" style="8" customWidth="1"/>
    <col min="6927" max="6927" width="11.75" style="8" customWidth="1"/>
    <col min="6928" max="6928" width="13.375" style="8" customWidth="1"/>
    <col min="6929" max="6929" width="10.625" style="8" customWidth="1"/>
    <col min="6930" max="7168" width="9" style="8"/>
    <col min="7169" max="7169" width="2.625" style="8" customWidth="1"/>
    <col min="7170" max="7170" width="5.875" style="8" customWidth="1"/>
    <col min="7171" max="7171" width="16.625" style="8" customWidth="1"/>
    <col min="7172" max="7172" width="16.875" style="8" customWidth="1"/>
    <col min="7173" max="7173" width="39.75" style="8" bestFit="1" customWidth="1"/>
    <col min="7174" max="7174" width="7" style="8" customWidth="1"/>
    <col min="7175" max="7176" width="9.75" style="8" bestFit="1" customWidth="1"/>
    <col min="7177" max="7177" width="6.125" style="8" customWidth="1"/>
    <col min="7178" max="7178" width="24.125" style="8" customWidth="1"/>
    <col min="7179" max="7179" width="21.375" style="8" customWidth="1"/>
    <col min="7180" max="7180" width="12.5" style="8" customWidth="1"/>
    <col min="7181" max="7181" width="13.625" style="8" customWidth="1"/>
    <col min="7182" max="7182" width="8.75" style="8" customWidth="1"/>
    <col min="7183" max="7183" width="11.75" style="8" customWidth="1"/>
    <col min="7184" max="7184" width="13.375" style="8" customWidth="1"/>
    <col min="7185" max="7185" width="10.625" style="8" customWidth="1"/>
    <col min="7186" max="7424" width="9" style="8"/>
    <col min="7425" max="7425" width="2.625" style="8" customWidth="1"/>
    <col min="7426" max="7426" width="5.875" style="8" customWidth="1"/>
    <col min="7427" max="7427" width="16.625" style="8" customWidth="1"/>
    <col min="7428" max="7428" width="16.875" style="8" customWidth="1"/>
    <col min="7429" max="7429" width="39.75" style="8" bestFit="1" customWidth="1"/>
    <col min="7430" max="7430" width="7" style="8" customWidth="1"/>
    <col min="7431" max="7432" width="9.75" style="8" bestFit="1" customWidth="1"/>
    <col min="7433" max="7433" width="6.125" style="8" customWidth="1"/>
    <col min="7434" max="7434" width="24.125" style="8" customWidth="1"/>
    <col min="7435" max="7435" width="21.375" style="8" customWidth="1"/>
    <col min="7436" max="7436" width="12.5" style="8" customWidth="1"/>
    <col min="7437" max="7437" width="13.625" style="8" customWidth="1"/>
    <col min="7438" max="7438" width="8.75" style="8" customWidth="1"/>
    <col min="7439" max="7439" width="11.75" style="8" customWidth="1"/>
    <col min="7440" max="7440" width="13.375" style="8" customWidth="1"/>
    <col min="7441" max="7441" width="10.625" style="8" customWidth="1"/>
    <col min="7442" max="7680" width="9" style="8"/>
    <col min="7681" max="7681" width="2.625" style="8" customWidth="1"/>
    <col min="7682" max="7682" width="5.875" style="8" customWidth="1"/>
    <col min="7683" max="7683" width="16.625" style="8" customWidth="1"/>
    <col min="7684" max="7684" width="16.875" style="8" customWidth="1"/>
    <col min="7685" max="7685" width="39.75" style="8" bestFit="1" customWidth="1"/>
    <col min="7686" max="7686" width="7" style="8" customWidth="1"/>
    <col min="7687" max="7688" width="9.75" style="8" bestFit="1" customWidth="1"/>
    <col min="7689" max="7689" width="6.125" style="8" customWidth="1"/>
    <col min="7690" max="7690" width="24.125" style="8" customWidth="1"/>
    <col min="7691" max="7691" width="21.375" style="8" customWidth="1"/>
    <col min="7692" max="7692" width="12.5" style="8" customWidth="1"/>
    <col min="7693" max="7693" width="13.625" style="8" customWidth="1"/>
    <col min="7694" max="7694" width="8.75" style="8" customWidth="1"/>
    <col min="7695" max="7695" width="11.75" style="8" customWidth="1"/>
    <col min="7696" max="7696" width="13.375" style="8" customWidth="1"/>
    <col min="7697" max="7697" width="10.625" style="8" customWidth="1"/>
    <col min="7698" max="7936" width="9" style="8"/>
    <col min="7937" max="7937" width="2.625" style="8" customWidth="1"/>
    <col min="7938" max="7938" width="5.875" style="8" customWidth="1"/>
    <col min="7939" max="7939" width="16.625" style="8" customWidth="1"/>
    <col min="7940" max="7940" width="16.875" style="8" customWidth="1"/>
    <col min="7941" max="7941" width="39.75" style="8" bestFit="1" customWidth="1"/>
    <col min="7942" max="7942" width="7" style="8" customWidth="1"/>
    <col min="7943" max="7944" width="9.75" style="8" bestFit="1" customWidth="1"/>
    <col min="7945" max="7945" width="6.125" style="8" customWidth="1"/>
    <col min="7946" max="7946" width="24.125" style="8" customWidth="1"/>
    <col min="7947" max="7947" width="21.375" style="8" customWidth="1"/>
    <col min="7948" max="7948" width="12.5" style="8" customWidth="1"/>
    <col min="7949" max="7949" width="13.625" style="8" customWidth="1"/>
    <col min="7950" max="7950" width="8.75" style="8" customWidth="1"/>
    <col min="7951" max="7951" width="11.75" style="8" customWidth="1"/>
    <col min="7952" max="7952" width="13.375" style="8" customWidth="1"/>
    <col min="7953" max="7953" width="10.625" style="8" customWidth="1"/>
    <col min="7954" max="8192" width="9" style="8"/>
    <col min="8193" max="8193" width="2.625" style="8" customWidth="1"/>
    <col min="8194" max="8194" width="5.875" style="8" customWidth="1"/>
    <col min="8195" max="8195" width="16.625" style="8" customWidth="1"/>
    <col min="8196" max="8196" width="16.875" style="8" customWidth="1"/>
    <col min="8197" max="8197" width="39.75" style="8" bestFit="1" customWidth="1"/>
    <col min="8198" max="8198" width="7" style="8" customWidth="1"/>
    <col min="8199" max="8200" width="9.75" style="8" bestFit="1" customWidth="1"/>
    <col min="8201" max="8201" width="6.125" style="8" customWidth="1"/>
    <col min="8202" max="8202" width="24.125" style="8" customWidth="1"/>
    <col min="8203" max="8203" width="21.375" style="8" customWidth="1"/>
    <col min="8204" max="8204" width="12.5" style="8" customWidth="1"/>
    <col min="8205" max="8205" width="13.625" style="8" customWidth="1"/>
    <col min="8206" max="8206" width="8.75" style="8" customWidth="1"/>
    <col min="8207" max="8207" width="11.75" style="8" customWidth="1"/>
    <col min="8208" max="8208" width="13.375" style="8" customWidth="1"/>
    <col min="8209" max="8209" width="10.625" style="8" customWidth="1"/>
    <col min="8210" max="8448" width="9" style="8"/>
    <col min="8449" max="8449" width="2.625" style="8" customWidth="1"/>
    <col min="8450" max="8450" width="5.875" style="8" customWidth="1"/>
    <col min="8451" max="8451" width="16.625" style="8" customWidth="1"/>
    <col min="8452" max="8452" width="16.875" style="8" customWidth="1"/>
    <col min="8453" max="8453" width="39.75" style="8" bestFit="1" customWidth="1"/>
    <col min="8454" max="8454" width="7" style="8" customWidth="1"/>
    <col min="8455" max="8456" width="9.75" style="8" bestFit="1" customWidth="1"/>
    <col min="8457" max="8457" width="6.125" style="8" customWidth="1"/>
    <col min="8458" max="8458" width="24.125" style="8" customWidth="1"/>
    <col min="8459" max="8459" width="21.375" style="8" customWidth="1"/>
    <col min="8460" max="8460" width="12.5" style="8" customWidth="1"/>
    <col min="8461" max="8461" width="13.625" style="8" customWidth="1"/>
    <col min="8462" max="8462" width="8.75" style="8" customWidth="1"/>
    <col min="8463" max="8463" width="11.75" style="8" customWidth="1"/>
    <col min="8464" max="8464" width="13.375" style="8" customWidth="1"/>
    <col min="8465" max="8465" width="10.625" style="8" customWidth="1"/>
    <col min="8466" max="8704" width="9" style="8"/>
    <col min="8705" max="8705" width="2.625" style="8" customWidth="1"/>
    <col min="8706" max="8706" width="5.875" style="8" customWidth="1"/>
    <col min="8707" max="8707" width="16.625" style="8" customWidth="1"/>
    <col min="8708" max="8708" width="16.875" style="8" customWidth="1"/>
    <col min="8709" max="8709" width="39.75" style="8" bestFit="1" customWidth="1"/>
    <col min="8710" max="8710" width="7" style="8" customWidth="1"/>
    <col min="8711" max="8712" width="9.75" style="8" bestFit="1" customWidth="1"/>
    <col min="8713" max="8713" width="6.125" style="8" customWidth="1"/>
    <col min="8714" max="8714" width="24.125" style="8" customWidth="1"/>
    <col min="8715" max="8715" width="21.375" style="8" customWidth="1"/>
    <col min="8716" max="8716" width="12.5" style="8" customWidth="1"/>
    <col min="8717" max="8717" width="13.625" style="8" customWidth="1"/>
    <col min="8718" max="8718" width="8.75" style="8" customWidth="1"/>
    <col min="8719" max="8719" width="11.75" style="8" customWidth="1"/>
    <col min="8720" max="8720" width="13.375" style="8" customWidth="1"/>
    <col min="8721" max="8721" width="10.625" style="8" customWidth="1"/>
    <col min="8722" max="8960" width="9" style="8"/>
    <col min="8961" max="8961" width="2.625" style="8" customWidth="1"/>
    <col min="8962" max="8962" width="5.875" style="8" customWidth="1"/>
    <col min="8963" max="8963" width="16.625" style="8" customWidth="1"/>
    <col min="8964" max="8964" width="16.875" style="8" customWidth="1"/>
    <col min="8965" max="8965" width="39.75" style="8" bestFit="1" customWidth="1"/>
    <col min="8966" max="8966" width="7" style="8" customWidth="1"/>
    <col min="8967" max="8968" width="9.75" style="8" bestFit="1" customWidth="1"/>
    <col min="8969" max="8969" width="6.125" style="8" customWidth="1"/>
    <col min="8970" max="8970" width="24.125" style="8" customWidth="1"/>
    <col min="8971" max="8971" width="21.375" style="8" customWidth="1"/>
    <col min="8972" max="8972" width="12.5" style="8" customWidth="1"/>
    <col min="8973" max="8973" width="13.625" style="8" customWidth="1"/>
    <col min="8974" max="8974" width="8.75" style="8" customWidth="1"/>
    <col min="8975" max="8975" width="11.75" style="8" customWidth="1"/>
    <col min="8976" max="8976" width="13.375" style="8" customWidth="1"/>
    <col min="8977" max="8977" width="10.625" style="8" customWidth="1"/>
    <col min="8978" max="9216" width="9" style="8"/>
    <col min="9217" max="9217" width="2.625" style="8" customWidth="1"/>
    <col min="9218" max="9218" width="5.875" style="8" customWidth="1"/>
    <col min="9219" max="9219" width="16.625" style="8" customWidth="1"/>
    <col min="9220" max="9220" width="16.875" style="8" customWidth="1"/>
    <col min="9221" max="9221" width="39.75" style="8" bestFit="1" customWidth="1"/>
    <col min="9222" max="9222" width="7" style="8" customWidth="1"/>
    <col min="9223" max="9224" width="9.75" style="8" bestFit="1" customWidth="1"/>
    <col min="9225" max="9225" width="6.125" style="8" customWidth="1"/>
    <col min="9226" max="9226" width="24.125" style="8" customWidth="1"/>
    <col min="9227" max="9227" width="21.375" style="8" customWidth="1"/>
    <col min="9228" max="9228" width="12.5" style="8" customWidth="1"/>
    <col min="9229" max="9229" width="13.625" style="8" customWidth="1"/>
    <col min="9230" max="9230" width="8.75" style="8" customWidth="1"/>
    <col min="9231" max="9231" width="11.75" style="8" customWidth="1"/>
    <col min="9232" max="9232" width="13.375" style="8" customWidth="1"/>
    <col min="9233" max="9233" width="10.625" style="8" customWidth="1"/>
    <col min="9234" max="9472" width="9" style="8"/>
    <col min="9473" max="9473" width="2.625" style="8" customWidth="1"/>
    <col min="9474" max="9474" width="5.875" style="8" customWidth="1"/>
    <col min="9475" max="9475" width="16.625" style="8" customWidth="1"/>
    <col min="9476" max="9476" width="16.875" style="8" customWidth="1"/>
    <col min="9477" max="9477" width="39.75" style="8" bestFit="1" customWidth="1"/>
    <col min="9478" max="9478" width="7" style="8" customWidth="1"/>
    <col min="9479" max="9480" width="9.75" style="8" bestFit="1" customWidth="1"/>
    <col min="9481" max="9481" width="6.125" style="8" customWidth="1"/>
    <col min="9482" max="9482" width="24.125" style="8" customWidth="1"/>
    <col min="9483" max="9483" width="21.375" style="8" customWidth="1"/>
    <col min="9484" max="9484" width="12.5" style="8" customWidth="1"/>
    <col min="9485" max="9485" width="13.625" style="8" customWidth="1"/>
    <col min="9486" max="9486" width="8.75" style="8" customWidth="1"/>
    <col min="9487" max="9487" width="11.75" style="8" customWidth="1"/>
    <col min="9488" max="9488" width="13.375" style="8" customWidth="1"/>
    <col min="9489" max="9489" width="10.625" style="8" customWidth="1"/>
    <col min="9490" max="9728" width="9" style="8"/>
    <col min="9729" max="9729" width="2.625" style="8" customWidth="1"/>
    <col min="9730" max="9730" width="5.875" style="8" customWidth="1"/>
    <col min="9731" max="9731" width="16.625" style="8" customWidth="1"/>
    <col min="9732" max="9732" width="16.875" style="8" customWidth="1"/>
    <col min="9733" max="9733" width="39.75" style="8" bestFit="1" customWidth="1"/>
    <col min="9734" max="9734" width="7" style="8" customWidth="1"/>
    <col min="9735" max="9736" width="9.75" style="8" bestFit="1" customWidth="1"/>
    <col min="9737" max="9737" width="6.125" style="8" customWidth="1"/>
    <col min="9738" max="9738" width="24.125" style="8" customWidth="1"/>
    <col min="9739" max="9739" width="21.375" style="8" customWidth="1"/>
    <col min="9740" max="9740" width="12.5" style="8" customWidth="1"/>
    <col min="9741" max="9741" width="13.625" style="8" customWidth="1"/>
    <col min="9742" max="9742" width="8.75" style="8" customWidth="1"/>
    <col min="9743" max="9743" width="11.75" style="8" customWidth="1"/>
    <col min="9744" max="9744" width="13.375" style="8" customWidth="1"/>
    <col min="9745" max="9745" width="10.625" style="8" customWidth="1"/>
    <col min="9746" max="9984" width="9" style="8"/>
    <col min="9985" max="9985" width="2.625" style="8" customWidth="1"/>
    <col min="9986" max="9986" width="5.875" style="8" customWidth="1"/>
    <col min="9987" max="9987" width="16.625" style="8" customWidth="1"/>
    <col min="9988" max="9988" width="16.875" style="8" customWidth="1"/>
    <col min="9989" max="9989" width="39.75" style="8" bestFit="1" customWidth="1"/>
    <col min="9990" max="9990" width="7" style="8" customWidth="1"/>
    <col min="9991" max="9992" width="9.75" style="8" bestFit="1" customWidth="1"/>
    <col min="9993" max="9993" width="6.125" style="8" customWidth="1"/>
    <col min="9994" max="9994" width="24.125" style="8" customWidth="1"/>
    <col min="9995" max="9995" width="21.375" style="8" customWidth="1"/>
    <col min="9996" max="9996" width="12.5" style="8" customWidth="1"/>
    <col min="9997" max="9997" width="13.625" style="8" customWidth="1"/>
    <col min="9998" max="9998" width="8.75" style="8" customWidth="1"/>
    <col min="9999" max="9999" width="11.75" style="8" customWidth="1"/>
    <col min="10000" max="10000" width="13.375" style="8" customWidth="1"/>
    <col min="10001" max="10001" width="10.625" style="8" customWidth="1"/>
    <col min="10002" max="10240" width="9" style="8"/>
    <col min="10241" max="10241" width="2.625" style="8" customWidth="1"/>
    <col min="10242" max="10242" width="5.875" style="8" customWidth="1"/>
    <col min="10243" max="10243" width="16.625" style="8" customWidth="1"/>
    <col min="10244" max="10244" width="16.875" style="8" customWidth="1"/>
    <col min="10245" max="10245" width="39.75" style="8" bestFit="1" customWidth="1"/>
    <col min="10246" max="10246" width="7" style="8" customWidth="1"/>
    <col min="10247" max="10248" width="9.75" style="8" bestFit="1" customWidth="1"/>
    <col min="10249" max="10249" width="6.125" style="8" customWidth="1"/>
    <col min="10250" max="10250" width="24.125" style="8" customWidth="1"/>
    <col min="10251" max="10251" width="21.375" style="8" customWidth="1"/>
    <col min="10252" max="10252" width="12.5" style="8" customWidth="1"/>
    <col min="10253" max="10253" width="13.625" style="8" customWidth="1"/>
    <col min="10254" max="10254" width="8.75" style="8" customWidth="1"/>
    <col min="10255" max="10255" width="11.75" style="8" customWidth="1"/>
    <col min="10256" max="10256" width="13.375" style="8" customWidth="1"/>
    <col min="10257" max="10257" width="10.625" style="8" customWidth="1"/>
    <col min="10258" max="10496" width="9" style="8"/>
    <col min="10497" max="10497" width="2.625" style="8" customWidth="1"/>
    <col min="10498" max="10498" width="5.875" style="8" customWidth="1"/>
    <col min="10499" max="10499" width="16.625" style="8" customWidth="1"/>
    <col min="10500" max="10500" width="16.875" style="8" customWidth="1"/>
    <col min="10501" max="10501" width="39.75" style="8" bestFit="1" customWidth="1"/>
    <col min="10502" max="10502" width="7" style="8" customWidth="1"/>
    <col min="10503" max="10504" width="9.75" style="8" bestFit="1" customWidth="1"/>
    <col min="10505" max="10505" width="6.125" style="8" customWidth="1"/>
    <col min="10506" max="10506" width="24.125" style="8" customWidth="1"/>
    <col min="10507" max="10507" width="21.375" style="8" customWidth="1"/>
    <col min="10508" max="10508" width="12.5" style="8" customWidth="1"/>
    <col min="10509" max="10509" width="13.625" style="8" customWidth="1"/>
    <col min="10510" max="10510" width="8.75" style="8" customWidth="1"/>
    <col min="10511" max="10511" width="11.75" style="8" customWidth="1"/>
    <col min="10512" max="10512" width="13.375" style="8" customWidth="1"/>
    <col min="10513" max="10513" width="10.625" style="8" customWidth="1"/>
    <col min="10514" max="10752" width="9" style="8"/>
    <col min="10753" max="10753" width="2.625" style="8" customWidth="1"/>
    <col min="10754" max="10754" width="5.875" style="8" customWidth="1"/>
    <col min="10755" max="10755" width="16.625" style="8" customWidth="1"/>
    <col min="10756" max="10756" width="16.875" style="8" customWidth="1"/>
    <col min="10757" max="10757" width="39.75" style="8" bestFit="1" customWidth="1"/>
    <col min="10758" max="10758" width="7" style="8" customWidth="1"/>
    <col min="10759" max="10760" width="9.75" style="8" bestFit="1" customWidth="1"/>
    <col min="10761" max="10761" width="6.125" style="8" customWidth="1"/>
    <col min="10762" max="10762" width="24.125" style="8" customWidth="1"/>
    <col min="10763" max="10763" width="21.375" style="8" customWidth="1"/>
    <col min="10764" max="10764" width="12.5" style="8" customWidth="1"/>
    <col min="10765" max="10765" width="13.625" style="8" customWidth="1"/>
    <col min="10766" max="10766" width="8.75" style="8" customWidth="1"/>
    <col min="10767" max="10767" width="11.75" style="8" customWidth="1"/>
    <col min="10768" max="10768" width="13.375" style="8" customWidth="1"/>
    <col min="10769" max="10769" width="10.625" style="8" customWidth="1"/>
    <col min="10770" max="11008" width="9" style="8"/>
    <col min="11009" max="11009" width="2.625" style="8" customWidth="1"/>
    <col min="11010" max="11010" width="5.875" style="8" customWidth="1"/>
    <col min="11011" max="11011" width="16.625" style="8" customWidth="1"/>
    <col min="11012" max="11012" width="16.875" style="8" customWidth="1"/>
    <col min="11013" max="11013" width="39.75" style="8" bestFit="1" customWidth="1"/>
    <col min="11014" max="11014" width="7" style="8" customWidth="1"/>
    <col min="11015" max="11016" width="9.75" style="8" bestFit="1" customWidth="1"/>
    <col min="11017" max="11017" width="6.125" style="8" customWidth="1"/>
    <col min="11018" max="11018" width="24.125" style="8" customWidth="1"/>
    <col min="11019" max="11019" width="21.375" style="8" customWidth="1"/>
    <col min="11020" max="11020" width="12.5" style="8" customWidth="1"/>
    <col min="11021" max="11021" width="13.625" style="8" customWidth="1"/>
    <col min="11022" max="11022" width="8.75" style="8" customWidth="1"/>
    <col min="11023" max="11023" width="11.75" style="8" customWidth="1"/>
    <col min="11024" max="11024" width="13.375" style="8" customWidth="1"/>
    <col min="11025" max="11025" width="10.625" style="8" customWidth="1"/>
    <col min="11026" max="11264" width="9" style="8"/>
    <col min="11265" max="11265" width="2.625" style="8" customWidth="1"/>
    <col min="11266" max="11266" width="5.875" style="8" customWidth="1"/>
    <col min="11267" max="11267" width="16.625" style="8" customWidth="1"/>
    <col min="11268" max="11268" width="16.875" style="8" customWidth="1"/>
    <col min="11269" max="11269" width="39.75" style="8" bestFit="1" customWidth="1"/>
    <col min="11270" max="11270" width="7" style="8" customWidth="1"/>
    <col min="11271" max="11272" width="9.75" style="8" bestFit="1" customWidth="1"/>
    <col min="11273" max="11273" width="6.125" style="8" customWidth="1"/>
    <col min="11274" max="11274" width="24.125" style="8" customWidth="1"/>
    <col min="11275" max="11275" width="21.375" style="8" customWidth="1"/>
    <col min="11276" max="11276" width="12.5" style="8" customWidth="1"/>
    <col min="11277" max="11277" width="13.625" style="8" customWidth="1"/>
    <col min="11278" max="11278" width="8.75" style="8" customWidth="1"/>
    <col min="11279" max="11279" width="11.75" style="8" customWidth="1"/>
    <col min="11280" max="11280" width="13.375" style="8" customWidth="1"/>
    <col min="11281" max="11281" width="10.625" style="8" customWidth="1"/>
    <col min="11282" max="11520" width="9" style="8"/>
    <col min="11521" max="11521" width="2.625" style="8" customWidth="1"/>
    <col min="11522" max="11522" width="5.875" style="8" customWidth="1"/>
    <col min="11523" max="11523" width="16.625" style="8" customWidth="1"/>
    <col min="11524" max="11524" width="16.875" style="8" customWidth="1"/>
    <col min="11525" max="11525" width="39.75" style="8" bestFit="1" customWidth="1"/>
    <col min="11526" max="11526" width="7" style="8" customWidth="1"/>
    <col min="11527" max="11528" width="9.75" style="8" bestFit="1" customWidth="1"/>
    <col min="11529" max="11529" width="6.125" style="8" customWidth="1"/>
    <col min="11530" max="11530" width="24.125" style="8" customWidth="1"/>
    <col min="11531" max="11531" width="21.375" style="8" customWidth="1"/>
    <col min="11532" max="11532" width="12.5" style="8" customWidth="1"/>
    <col min="11533" max="11533" width="13.625" style="8" customWidth="1"/>
    <col min="11534" max="11534" width="8.75" style="8" customWidth="1"/>
    <col min="11535" max="11535" width="11.75" style="8" customWidth="1"/>
    <col min="11536" max="11536" width="13.375" style="8" customWidth="1"/>
    <col min="11537" max="11537" width="10.625" style="8" customWidth="1"/>
    <col min="11538" max="11776" width="9" style="8"/>
    <col min="11777" max="11777" width="2.625" style="8" customWidth="1"/>
    <col min="11778" max="11778" width="5.875" style="8" customWidth="1"/>
    <col min="11779" max="11779" width="16.625" style="8" customWidth="1"/>
    <col min="11780" max="11780" width="16.875" style="8" customWidth="1"/>
    <col min="11781" max="11781" width="39.75" style="8" bestFit="1" customWidth="1"/>
    <col min="11782" max="11782" width="7" style="8" customWidth="1"/>
    <col min="11783" max="11784" width="9.75" style="8" bestFit="1" customWidth="1"/>
    <col min="11785" max="11785" width="6.125" style="8" customWidth="1"/>
    <col min="11786" max="11786" width="24.125" style="8" customWidth="1"/>
    <col min="11787" max="11787" width="21.375" style="8" customWidth="1"/>
    <col min="11788" max="11788" width="12.5" style="8" customWidth="1"/>
    <col min="11789" max="11789" width="13.625" style="8" customWidth="1"/>
    <col min="11790" max="11790" width="8.75" style="8" customWidth="1"/>
    <col min="11791" max="11791" width="11.75" style="8" customWidth="1"/>
    <col min="11792" max="11792" width="13.375" style="8" customWidth="1"/>
    <col min="11793" max="11793" width="10.625" style="8" customWidth="1"/>
    <col min="11794" max="12032" width="9" style="8"/>
    <col min="12033" max="12033" width="2.625" style="8" customWidth="1"/>
    <col min="12034" max="12034" width="5.875" style="8" customWidth="1"/>
    <col min="12035" max="12035" width="16.625" style="8" customWidth="1"/>
    <col min="12036" max="12036" width="16.875" style="8" customWidth="1"/>
    <col min="12037" max="12037" width="39.75" style="8" bestFit="1" customWidth="1"/>
    <col min="12038" max="12038" width="7" style="8" customWidth="1"/>
    <col min="12039" max="12040" width="9.75" style="8" bestFit="1" customWidth="1"/>
    <col min="12041" max="12041" width="6.125" style="8" customWidth="1"/>
    <col min="12042" max="12042" width="24.125" style="8" customWidth="1"/>
    <col min="12043" max="12043" width="21.375" style="8" customWidth="1"/>
    <col min="12044" max="12044" width="12.5" style="8" customWidth="1"/>
    <col min="12045" max="12045" width="13.625" style="8" customWidth="1"/>
    <col min="12046" max="12046" width="8.75" style="8" customWidth="1"/>
    <col min="12047" max="12047" width="11.75" style="8" customWidth="1"/>
    <col min="12048" max="12048" width="13.375" style="8" customWidth="1"/>
    <col min="12049" max="12049" width="10.625" style="8" customWidth="1"/>
    <col min="12050" max="12288" width="9" style="8"/>
    <col min="12289" max="12289" width="2.625" style="8" customWidth="1"/>
    <col min="12290" max="12290" width="5.875" style="8" customWidth="1"/>
    <col min="12291" max="12291" width="16.625" style="8" customWidth="1"/>
    <col min="12292" max="12292" width="16.875" style="8" customWidth="1"/>
    <col min="12293" max="12293" width="39.75" style="8" bestFit="1" customWidth="1"/>
    <col min="12294" max="12294" width="7" style="8" customWidth="1"/>
    <col min="12295" max="12296" width="9.75" style="8" bestFit="1" customWidth="1"/>
    <col min="12297" max="12297" width="6.125" style="8" customWidth="1"/>
    <col min="12298" max="12298" width="24.125" style="8" customWidth="1"/>
    <col min="12299" max="12299" width="21.375" style="8" customWidth="1"/>
    <col min="12300" max="12300" width="12.5" style="8" customWidth="1"/>
    <col min="12301" max="12301" width="13.625" style="8" customWidth="1"/>
    <col min="12302" max="12302" width="8.75" style="8" customWidth="1"/>
    <col min="12303" max="12303" width="11.75" style="8" customWidth="1"/>
    <col min="12304" max="12304" width="13.375" style="8" customWidth="1"/>
    <col min="12305" max="12305" width="10.625" style="8" customWidth="1"/>
    <col min="12306" max="12544" width="9" style="8"/>
    <col min="12545" max="12545" width="2.625" style="8" customWidth="1"/>
    <col min="12546" max="12546" width="5.875" style="8" customWidth="1"/>
    <col min="12547" max="12547" width="16.625" style="8" customWidth="1"/>
    <col min="12548" max="12548" width="16.875" style="8" customWidth="1"/>
    <col min="12549" max="12549" width="39.75" style="8" bestFit="1" customWidth="1"/>
    <col min="12550" max="12550" width="7" style="8" customWidth="1"/>
    <col min="12551" max="12552" width="9.75" style="8" bestFit="1" customWidth="1"/>
    <col min="12553" max="12553" width="6.125" style="8" customWidth="1"/>
    <col min="12554" max="12554" width="24.125" style="8" customWidth="1"/>
    <col min="12555" max="12555" width="21.375" style="8" customWidth="1"/>
    <col min="12556" max="12556" width="12.5" style="8" customWidth="1"/>
    <col min="12557" max="12557" width="13.625" style="8" customWidth="1"/>
    <col min="12558" max="12558" width="8.75" style="8" customWidth="1"/>
    <col min="12559" max="12559" width="11.75" style="8" customWidth="1"/>
    <col min="12560" max="12560" width="13.375" style="8" customWidth="1"/>
    <col min="12561" max="12561" width="10.625" style="8" customWidth="1"/>
    <col min="12562" max="12800" width="9" style="8"/>
    <col min="12801" max="12801" width="2.625" style="8" customWidth="1"/>
    <col min="12802" max="12802" width="5.875" style="8" customWidth="1"/>
    <col min="12803" max="12803" width="16.625" style="8" customWidth="1"/>
    <col min="12804" max="12804" width="16.875" style="8" customWidth="1"/>
    <col min="12805" max="12805" width="39.75" style="8" bestFit="1" customWidth="1"/>
    <col min="12806" max="12806" width="7" style="8" customWidth="1"/>
    <col min="12807" max="12808" width="9.75" style="8" bestFit="1" customWidth="1"/>
    <col min="12809" max="12809" width="6.125" style="8" customWidth="1"/>
    <col min="12810" max="12810" width="24.125" style="8" customWidth="1"/>
    <col min="12811" max="12811" width="21.375" style="8" customWidth="1"/>
    <col min="12812" max="12812" width="12.5" style="8" customWidth="1"/>
    <col min="12813" max="12813" width="13.625" style="8" customWidth="1"/>
    <col min="12814" max="12814" width="8.75" style="8" customWidth="1"/>
    <col min="12815" max="12815" width="11.75" style="8" customWidth="1"/>
    <col min="12816" max="12816" width="13.375" style="8" customWidth="1"/>
    <col min="12817" max="12817" width="10.625" style="8" customWidth="1"/>
    <col min="12818" max="13056" width="9" style="8"/>
    <col min="13057" max="13057" width="2.625" style="8" customWidth="1"/>
    <col min="13058" max="13058" width="5.875" style="8" customWidth="1"/>
    <col min="13059" max="13059" width="16.625" style="8" customWidth="1"/>
    <col min="13060" max="13060" width="16.875" style="8" customWidth="1"/>
    <col min="13061" max="13061" width="39.75" style="8" bestFit="1" customWidth="1"/>
    <col min="13062" max="13062" width="7" style="8" customWidth="1"/>
    <col min="13063" max="13064" width="9.75" style="8" bestFit="1" customWidth="1"/>
    <col min="13065" max="13065" width="6.125" style="8" customWidth="1"/>
    <col min="13066" max="13066" width="24.125" style="8" customWidth="1"/>
    <col min="13067" max="13067" width="21.375" style="8" customWidth="1"/>
    <col min="13068" max="13068" width="12.5" style="8" customWidth="1"/>
    <col min="13069" max="13069" width="13.625" style="8" customWidth="1"/>
    <col min="13070" max="13070" width="8.75" style="8" customWidth="1"/>
    <col min="13071" max="13071" width="11.75" style="8" customWidth="1"/>
    <col min="13072" max="13072" width="13.375" style="8" customWidth="1"/>
    <col min="13073" max="13073" width="10.625" style="8" customWidth="1"/>
    <col min="13074" max="13312" width="9" style="8"/>
    <col min="13313" max="13313" width="2.625" style="8" customWidth="1"/>
    <col min="13314" max="13314" width="5.875" style="8" customWidth="1"/>
    <col min="13315" max="13315" width="16.625" style="8" customWidth="1"/>
    <col min="13316" max="13316" width="16.875" style="8" customWidth="1"/>
    <col min="13317" max="13317" width="39.75" style="8" bestFit="1" customWidth="1"/>
    <col min="13318" max="13318" width="7" style="8" customWidth="1"/>
    <col min="13319" max="13320" width="9.75" style="8" bestFit="1" customWidth="1"/>
    <col min="13321" max="13321" width="6.125" style="8" customWidth="1"/>
    <col min="13322" max="13322" width="24.125" style="8" customWidth="1"/>
    <col min="13323" max="13323" width="21.375" style="8" customWidth="1"/>
    <col min="13324" max="13324" width="12.5" style="8" customWidth="1"/>
    <col min="13325" max="13325" width="13.625" style="8" customWidth="1"/>
    <col min="13326" max="13326" width="8.75" style="8" customWidth="1"/>
    <col min="13327" max="13327" width="11.75" style="8" customWidth="1"/>
    <col min="13328" max="13328" width="13.375" style="8" customWidth="1"/>
    <col min="13329" max="13329" width="10.625" style="8" customWidth="1"/>
    <col min="13330" max="13568" width="9" style="8"/>
    <col min="13569" max="13569" width="2.625" style="8" customWidth="1"/>
    <col min="13570" max="13570" width="5.875" style="8" customWidth="1"/>
    <col min="13571" max="13571" width="16.625" style="8" customWidth="1"/>
    <col min="13572" max="13572" width="16.875" style="8" customWidth="1"/>
    <col min="13573" max="13573" width="39.75" style="8" bestFit="1" customWidth="1"/>
    <col min="13574" max="13574" width="7" style="8" customWidth="1"/>
    <col min="13575" max="13576" width="9.75" style="8" bestFit="1" customWidth="1"/>
    <col min="13577" max="13577" width="6.125" style="8" customWidth="1"/>
    <col min="13578" max="13578" width="24.125" style="8" customWidth="1"/>
    <col min="13579" max="13579" width="21.375" style="8" customWidth="1"/>
    <col min="13580" max="13580" width="12.5" style="8" customWidth="1"/>
    <col min="13581" max="13581" width="13.625" style="8" customWidth="1"/>
    <col min="13582" max="13582" width="8.75" style="8" customWidth="1"/>
    <col min="13583" max="13583" width="11.75" style="8" customWidth="1"/>
    <col min="13584" max="13584" width="13.375" style="8" customWidth="1"/>
    <col min="13585" max="13585" width="10.625" style="8" customWidth="1"/>
    <col min="13586" max="13824" width="9" style="8"/>
    <col min="13825" max="13825" width="2.625" style="8" customWidth="1"/>
    <col min="13826" max="13826" width="5.875" style="8" customWidth="1"/>
    <col min="13827" max="13827" width="16.625" style="8" customWidth="1"/>
    <col min="13828" max="13828" width="16.875" style="8" customWidth="1"/>
    <col min="13829" max="13829" width="39.75" style="8" bestFit="1" customWidth="1"/>
    <col min="13830" max="13830" width="7" style="8" customWidth="1"/>
    <col min="13831" max="13832" width="9.75" style="8" bestFit="1" customWidth="1"/>
    <col min="13833" max="13833" width="6.125" style="8" customWidth="1"/>
    <col min="13834" max="13834" width="24.125" style="8" customWidth="1"/>
    <col min="13835" max="13835" width="21.375" style="8" customWidth="1"/>
    <col min="13836" max="13836" width="12.5" style="8" customWidth="1"/>
    <col min="13837" max="13837" width="13.625" style="8" customWidth="1"/>
    <col min="13838" max="13838" width="8.75" style="8" customWidth="1"/>
    <col min="13839" max="13839" width="11.75" style="8" customWidth="1"/>
    <col min="13840" max="13840" width="13.375" style="8" customWidth="1"/>
    <col min="13841" max="13841" width="10.625" style="8" customWidth="1"/>
    <col min="13842" max="14080" width="9" style="8"/>
    <col min="14081" max="14081" width="2.625" style="8" customWidth="1"/>
    <col min="14082" max="14082" width="5.875" style="8" customWidth="1"/>
    <col min="14083" max="14083" width="16.625" style="8" customWidth="1"/>
    <col min="14084" max="14084" width="16.875" style="8" customWidth="1"/>
    <col min="14085" max="14085" width="39.75" style="8" bestFit="1" customWidth="1"/>
    <col min="14086" max="14086" width="7" style="8" customWidth="1"/>
    <col min="14087" max="14088" width="9.75" style="8" bestFit="1" customWidth="1"/>
    <col min="14089" max="14089" width="6.125" style="8" customWidth="1"/>
    <col min="14090" max="14090" width="24.125" style="8" customWidth="1"/>
    <col min="14091" max="14091" width="21.375" style="8" customWidth="1"/>
    <col min="14092" max="14092" width="12.5" style="8" customWidth="1"/>
    <col min="14093" max="14093" width="13.625" style="8" customWidth="1"/>
    <col min="14094" max="14094" width="8.75" style="8" customWidth="1"/>
    <col min="14095" max="14095" width="11.75" style="8" customWidth="1"/>
    <col min="14096" max="14096" width="13.375" style="8" customWidth="1"/>
    <col min="14097" max="14097" width="10.625" style="8" customWidth="1"/>
    <col min="14098" max="14336" width="9" style="8"/>
    <col min="14337" max="14337" width="2.625" style="8" customWidth="1"/>
    <col min="14338" max="14338" width="5.875" style="8" customWidth="1"/>
    <col min="14339" max="14339" width="16.625" style="8" customWidth="1"/>
    <col min="14340" max="14340" width="16.875" style="8" customWidth="1"/>
    <col min="14341" max="14341" width="39.75" style="8" bestFit="1" customWidth="1"/>
    <col min="14342" max="14342" width="7" style="8" customWidth="1"/>
    <col min="14343" max="14344" width="9.75" style="8" bestFit="1" customWidth="1"/>
    <col min="14345" max="14345" width="6.125" style="8" customWidth="1"/>
    <col min="14346" max="14346" width="24.125" style="8" customWidth="1"/>
    <col min="14347" max="14347" width="21.375" style="8" customWidth="1"/>
    <col min="14348" max="14348" width="12.5" style="8" customWidth="1"/>
    <col min="14349" max="14349" width="13.625" style="8" customWidth="1"/>
    <col min="14350" max="14350" width="8.75" style="8" customWidth="1"/>
    <col min="14351" max="14351" width="11.75" style="8" customWidth="1"/>
    <col min="14352" max="14352" width="13.375" style="8" customWidth="1"/>
    <col min="14353" max="14353" width="10.625" style="8" customWidth="1"/>
    <col min="14354" max="14592" width="9" style="8"/>
    <col min="14593" max="14593" width="2.625" style="8" customWidth="1"/>
    <col min="14594" max="14594" width="5.875" style="8" customWidth="1"/>
    <col min="14595" max="14595" width="16.625" style="8" customWidth="1"/>
    <col min="14596" max="14596" width="16.875" style="8" customWidth="1"/>
    <col min="14597" max="14597" width="39.75" style="8" bestFit="1" customWidth="1"/>
    <col min="14598" max="14598" width="7" style="8" customWidth="1"/>
    <col min="14599" max="14600" width="9.75" style="8" bestFit="1" customWidth="1"/>
    <col min="14601" max="14601" width="6.125" style="8" customWidth="1"/>
    <col min="14602" max="14602" width="24.125" style="8" customWidth="1"/>
    <col min="14603" max="14603" width="21.375" style="8" customWidth="1"/>
    <col min="14604" max="14604" width="12.5" style="8" customWidth="1"/>
    <col min="14605" max="14605" width="13.625" style="8" customWidth="1"/>
    <col min="14606" max="14606" width="8.75" style="8" customWidth="1"/>
    <col min="14607" max="14607" width="11.75" style="8" customWidth="1"/>
    <col min="14608" max="14608" width="13.375" style="8" customWidth="1"/>
    <col min="14609" max="14609" width="10.625" style="8" customWidth="1"/>
    <col min="14610" max="14848" width="9" style="8"/>
    <col min="14849" max="14849" width="2.625" style="8" customWidth="1"/>
    <col min="14850" max="14850" width="5.875" style="8" customWidth="1"/>
    <col min="14851" max="14851" width="16.625" style="8" customWidth="1"/>
    <col min="14852" max="14852" width="16.875" style="8" customWidth="1"/>
    <col min="14853" max="14853" width="39.75" style="8" bestFit="1" customWidth="1"/>
    <col min="14854" max="14854" width="7" style="8" customWidth="1"/>
    <col min="14855" max="14856" width="9.75" style="8" bestFit="1" customWidth="1"/>
    <col min="14857" max="14857" width="6.125" style="8" customWidth="1"/>
    <col min="14858" max="14858" width="24.125" style="8" customWidth="1"/>
    <col min="14859" max="14859" width="21.375" style="8" customWidth="1"/>
    <col min="14860" max="14860" width="12.5" style="8" customWidth="1"/>
    <col min="14861" max="14861" width="13.625" style="8" customWidth="1"/>
    <col min="14862" max="14862" width="8.75" style="8" customWidth="1"/>
    <col min="14863" max="14863" width="11.75" style="8" customWidth="1"/>
    <col min="14864" max="14864" width="13.375" style="8" customWidth="1"/>
    <col min="14865" max="14865" width="10.625" style="8" customWidth="1"/>
    <col min="14866" max="15104" width="9" style="8"/>
    <col min="15105" max="15105" width="2.625" style="8" customWidth="1"/>
    <col min="15106" max="15106" width="5.875" style="8" customWidth="1"/>
    <col min="15107" max="15107" width="16.625" style="8" customWidth="1"/>
    <col min="15108" max="15108" width="16.875" style="8" customWidth="1"/>
    <col min="15109" max="15109" width="39.75" style="8" bestFit="1" customWidth="1"/>
    <col min="15110" max="15110" width="7" style="8" customWidth="1"/>
    <col min="15111" max="15112" width="9.75" style="8" bestFit="1" customWidth="1"/>
    <col min="15113" max="15113" width="6.125" style="8" customWidth="1"/>
    <col min="15114" max="15114" width="24.125" style="8" customWidth="1"/>
    <col min="15115" max="15115" width="21.375" style="8" customWidth="1"/>
    <col min="15116" max="15116" width="12.5" style="8" customWidth="1"/>
    <col min="15117" max="15117" width="13.625" style="8" customWidth="1"/>
    <col min="15118" max="15118" width="8.75" style="8" customWidth="1"/>
    <col min="15119" max="15119" width="11.75" style="8" customWidth="1"/>
    <col min="15120" max="15120" width="13.375" style="8" customWidth="1"/>
    <col min="15121" max="15121" width="10.625" style="8" customWidth="1"/>
    <col min="15122" max="15360" width="9" style="8"/>
    <col min="15361" max="15361" width="2.625" style="8" customWidth="1"/>
    <col min="15362" max="15362" width="5.875" style="8" customWidth="1"/>
    <col min="15363" max="15363" width="16.625" style="8" customWidth="1"/>
    <col min="15364" max="15364" width="16.875" style="8" customWidth="1"/>
    <col min="15365" max="15365" width="39.75" style="8" bestFit="1" customWidth="1"/>
    <col min="15366" max="15366" width="7" style="8" customWidth="1"/>
    <col min="15367" max="15368" width="9.75" style="8" bestFit="1" customWidth="1"/>
    <col min="15369" max="15369" width="6.125" style="8" customWidth="1"/>
    <col min="15370" max="15370" width="24.125" style="8" customWidth="1"/>
    <col min="15371" max="15371" width="21.375" style="8" customWidth="1"/>
    <col min="15372" max="15372" width="12.5" style="8" customWidth="1"/>
    <col min="15373" max="15373" width="13.625" style="8" customWidth="1"/>
    <col min="15374" max="15374" width="8.75" style="8" customWidth="1"/>
    <col min="15375" max="15375" width="11.75" style="8" customWidth="1"/>
    <col min="15376" max="15376" width="13.375" style="8" customWidth="1"/>
    <col min="15377" max="15377" width="10.625" style="8" customWidth="1"/>
    <col min="15378" max="15616" width="9" style="8"/>
    <col min="15617" max="15617" width="2.625" style="8" customWidth="1"/>
    <col min="15618" max="15618" width="5.875" style="8" customWidth="1"/>
    <col min="15619" max="15619" width="16.625" style="8" customWidth="1"/>
    <col min="15620" max="15620" width="16.875" style="8" customWidth="1"/>
    <col min="15621" max="15621" width="39.75" style="8" bestFit="1" customWidth="1"/>
    <col min="15622" max="15622" width="7" style="8" customWidth="1"/>
    <col min="15623" max="15624" width="9.75" style="8" bestFit="1" customWidth="1"/>
    <col min="15625" max="15625" width="6.125" style="8" customWidth="1"/>
    <col min="15626" max="15626" width="24.125" style="8" customWidth="1"/>
    <col min="15627" max="15627" width="21.375" style="8" customWidth="1"/>
    <col min="15628" max="15628" width="12.5" style="8" customWidth="1"/>
    <col min="15629" max="15629" width="13.625" style="8" customWidth="1"/>
    <col min="15630" max="15630" width="8.75" style="8" customWidth="1"/>
    <col min="15631" max="15631" width="11.75" style="8" customWidth="1"/>
    <col min="15632" max="15632" width="13.375" style="8" customWidth="1"/>
    <col min="15633" max="15633" width="10.625" style="8" customWidth="1"/>
    <col min="15634" max="15872" width="9" style="8"/>
    <col min="15873" max="15873" width="2.625" style="8" customWidth="1"/>
    <col min="15874" max="15874" width="5.875" style="8" customWidth="1"/>
    <col min="15875" max="15875" width="16.625" style="8" customWidth="1"/>
    <col min="15876" max="15876" width="16.875" style="8" customWidth="1"/>
    <col min="15877" max="15877" width="39.75" style="8" bestFit="1" customWidth="1"/>
    <col min="15878" max="15878" width="7" style="8" customWidth="1"/>
    <col min="15879" max="15880" width="9.75" style="8" bestFit="1" customWidth="1"/>
    <col min="15881" max="15881" width="6.125" style="8" customWidth="1"/>
    <col min="15882" max="15882" width="24.125" style="8" customWidth="1"/>
    <col min="15883" max="15883" width="21.375" style="8" customWidth="1"/>
    <col min="15884" max="15884" width="12.5" style="8" customWidth="1"/>
    <col min="15885" max="15885" width="13.625" style="8" customWidth="1"/>
    <col min="15886" max="15886" width="8.75" style="8" customWidth="1"/>
    <col min="15887" max="15887" width="11.75" style="8" customWidth="1"/>
    <col min="15888" max="15888" width="13.375" style="8" customWidth="1"/>
    <col min="15889" max="15889" width="10.625" style="8" customWidth="1"/>
    <col min="15890" max="16128" width="9" style="8"/>
    <col min="16129" max="16129" width="2.625" style="8" customWidth="1"/>
    <col min="16130" max="16130" width="5.875" style="8" customWidth="1"/>
    <col min="16131" max="16131" width="16.625" style="8" customWidth="1"/>
    <col min="16132" max="16132" width="16.875" style="8" customWidth="1"/>
    <col min="16133" max="16133" width="39.75" style="8" bestFit="1" customWidth="1"/>
    <col min="16134" max="16134" width="7" style="8" customWidth="1"/>
    <col min="16135" max="16136" width="9.75" style="8" bestFit="1" customWidth="1"/>
    <col min="16137" max="16137" width="6.125" style="8" customWidth="1"/>
    <col min="16138" max="16138" width="24.125" style="8" customWidth="1"/>
    <col min="16139" max="16139" width="21.375" style="8" customWidth="1"/>
    <col min="16140" max="16140" width="12.5" style="8" customWidth="1"/>
    <col min="16141" max="16141" width="13.625" style="8" customWidth="1"/>
    <col min="16142" max="16142" width="8.75" style="8" customWidth="1"/>
    <col min="16143" max="16143" width="11.75" style="8" customWidth="1"/>
    <col min="16144" max="16144" width="13.375" style="8" customWidth="1"/>
    <col min="16145" max="16145" width="10.625" style="8" customWidth="1"/>
    <col min="16146" max="16384" width="9" style="8"/>
  </cols>
  <sheetData>
    <row r="2" spans="2:17" ht="20.100000000000001" customHeight="1">
      <c r="B2" s="1" t="s">
        <v>0</v>
      </c>
      <c r="C2" s="1"/>
      <c r="D2" s="1"/>
      <c r="E2" s="92" t="s">
        <v>1724</v>
      </c>
      <c r="G2" s="4" t="s">
        <v>2</v>
      </c>
      <c r="H2" s="5"/>
      <c r="I2" s="6"/>
      <c r="J2" s="7">
        <f>SUM(H:H)</f>
        <v>2833088</v>
      </c>
    </row>
    <row r="3" spans="2:17" ht="20.100000000000001" customHeight="1">
      <c r="B3" s="1" t="s">
        <v>3</v>
      </c>
      <c r="C3" s="1"/>
      <c r="D3" s="1"/>
      <c r="E3" s="98" t="s">
        <v>1725</v>
      </c>
    </row>
    <row r="4" spans="2:17" ht="20.100000000000001" customHeight="1">
      <c r="B4" s="1" t="s">
        <v>5</v>
      </c>
      <c r="C4" s="1"/>
      <c r="D4" s="1"/>
      <c r="E4" s="98">
        <v>173691</v>
      </c>
      <c r="J4" s="15"/>
      <c r="K4" s="16"/>
    </row>
    <row r="5" spans="2:17" ht="20.100000000000001" customHeight="1">
      <c r="B5" s="1" t="s">
        <v>6</v>
      </c>
      <c r="C5" s="1"/>
      <c r="D5" s="1"/>
      <c r="E5" s="102">
        <v>43844</v>
      </c>
      <c r="J5" s="15"/>
      <c r="K5" s="16"/>
    </row>
    <row r="6" spans="2:17" ht="20.100000000000001" customHeight="1">
      <c r="B6" s="1" t="s">
        <v>7</v>
      </c>
      <c r="C6" s="1"/>
      <c r="D6" s="1"/>
      <c r="E6" s="102">
        <v>43875</v>
      </c>
      <c r="J6" s="15"/>
      <c r="K6" s="16"/>
    </row>
    <row r="7" spans="2:17" ht="20.100000000000001" customHeight="1">
      <c r="B7" s="18"/>
      <c r="C7" s="18"/>
      <c r="D7" s="18"/>
      <c r="E7" s="294"/>
      <c r="J7" s="15"/>
      <c r="K7" s="16"/>
      <c r="L7" s="20"/>
    </row>
    <row r="9" spans="2:17" s="9" customFormat="1" ht="19.7" customHeight="1">
      <c r="B9" s="21" t="s">
        <v>1090</v>
      </c>
      <c r="C9" s="21" t="s">
        <v>9</v>
      </c>
      <c r="D9" s="21" t="s">
        <v>10</v>
      </c>
      <c r="E9" s="22" t="s">
        <v>11</v>
      </c>
      <c r="F9" s="22" t="s">
        <v>12</v>
      </c>
      <c r="G9" s="22" t="s">
        <v>13</v>
      </c>
      <c r="H9" s="22" t="s">
        <v>14</v>
      </c>
      <c r="I9" s="22" t="s">
        <v>15</v>
      </c>
      <c r="J9" s="22" t="s">
        <v>16</v>
      </c>
      <c r="K9" s="22" t="s">
        <v>17</v>
      </c>
      <c r="L9" s="22" t="s">
        <v>18</v>
      </c>
      <c r="M9" s="25" t="s">
        <v>19</v>
      </c>
      <c r="N9" s="21" t="s">
        <v>20</v>
      </c>
      <c r="O9" s="22" t="s">
        <v>21</v>
      </c>
      <c r="P9" s="25" t="s">
        <v>22</v>
      </c>
      <c r="Q9" s="26" t="s">
        <v>23</v>
      </c>
    </row>
    <row r="10" spans="2:17" s="9" customFormat="1" ht="19.7" customHeight="1">
      <c r="B10" s="208"/>
      <c r="C10" s="65"/>
      <c r="D10" s="65"/>
      <c r="E10" s="75"/>
      <c r="F10" s="22"/>
      <c r="G10" s="266">
        <v>0</v>
      </c>
      <c r="H10" s="38">
        <f t="shared" ref="H10:H76" si="0">F10*G10</f>
        <v>0</v>
      </c>
      <c r="I10" s="167"/>
      <c r="J10" s="31"/>
      <c r="K10" s="30"/>
      <c r="L10" s="21"/>
      <c r="M10" s="25"/>
      <c r="N10" s="21"/>
      <c r="O10" s="32"/>
      <c r="P10" s="32"/>
      <c r="Q10" s="26"/>
    </row>
    <row r="11" spans="2:17" s="73" customFormat="1" ht="19.7" customHeight="1">
      <c r="B11" s="952">
        <v>5</v>
      </c>
      <c r="C11" s="65" t="s">
        <v>550</v>
      </c>
      <c r="D11" s="65" t="s">
        <v>550</v>
      </c>
      <c r="E11" s="59" t="s">
        <v>1726</v>
      </c>
      <c r="F11" s="57">
        <v>3</v>
      </c>
      <c r="G11" s="281">
        <v>400000</v>
      </c>
      <c r="H11" s="69">
        <f t="shared" si="0"/>
        <v>1200000</v>
      </c>
      <c r="I11" s="283"/>
      <c r="J11" s="519" t="s">
        <v>1727</v>
      </c>
      <c r="K11" s="932" t="s">
        <v>1728</v>
      </c>
      <c r="L11" s="57"/>
      <c r="M11" s="60">
        <v>43805</v>
      </c>
      <c r="N11" s="65"/>
      <c r="O11" s="953">
        <v>43844</v>
      </c>
      <c r="P11" s="60">
        <v>43475</v>
      </c>
      <c r="Q11" s="61">
        <v>43840</v>
      </c>
    </row>
    <row r="12" spans="2:17" s="73" customFormat="1" ht="19.7" customHeight="1">
      <c r="B12" s="208">
        <v>6</v>
      </c>
      <c r="C12" s="65" t="s">
        <v>1729</v>
      </c>
      <c r="D12" s="65" t="s">
        <v>1729</v>
      </c>
      <c r="E12" s="954" t="s">
        <v>1730</v>
      </c>
      <c r="F12" s="919">
        <v>3</v>
      </c>
      <c r="G12" s="920">
        <v>14000</v>
      </c>
      <c r="H12" s="69">
        <f t="shared" si="0"/>
        <v>42000</v>
      </c>
      <c r="I12" s="283"/>
      <c r="J12" s="519"/>
      <c r="K12" s="932" t="s">
        <v>1728</v>
      </c>
      <c r="L12" s="57"/>
      <c r="M12" s="60">
        <v>43805</v>
      </c>
      <c r="N12" s="65"/>
      <c r="O12" s="953">
        <v>43844</v>
      </c>
      <c r="P12" s="60">
        <v>43475</v>
      </c>
      <c r="Q12" s="61">
        <v>43840</v>
      </c>
    </row>
    <row r="13" spans="2:17" s="73" customFormat="1" ht="19.7" customHeight="1">
      <c r="B13" s="208">
        <v>7</v>
      </c>
      <c r="C13" s="65" t="s">
        <v>1729</v>
      </c>
      <c r="D13" s="65" t="s">
        <v>1729</v>
      </c>
      <c r="E13" s="954" t="s">
        <v>557</v>
      </c>
      <c r="F13" s="919">
        <v>3</v>
      </c>
      <c r="G13" s="920">
        <v>38000</v>
      </c>
      <c r="H13" s="69">
        <f t="shared" si="0"/>
        <v>114000</v>
      </c>
      <c r="I13" s="283"/>
      <c r="J13" s="955" t="s">
        <v>1731</v>
      </c>
      <c r="K13" s="932" t="s">
        <v>1728</v>
      </c>
      <c r="L13" s="57"/>
      <c r="M13" s="60"/>
      <c r="N13" s="65"/>
      <c r="O13" s="953"/>
      <c r="P13" s="60">
        <v>43475</v>
      </c>
      <c r="Q13" s="61">
        <v>43840</v>
      </c>
    </row>
    <row r="14" spans="2:17" s="73" customFormat="1" ht="19.7" customHeight="1">
      <c r="B14" s="208">
        <v>8</v>
      </c>
      <c r="C14" s="65" t="s">
        <v>550</v>
      </c>
      <c r="D14" s="65" t="s">
        <v>550</v>
      </c>
      <c r="E14" s="59" t="s">
        <v>1732</v>
      </c>
      <c r="F14" s="57">
        <v>3</v>
      </c>
      <c r="G14" s="281">
        <v>25000</v>
      </c>
      <c r="H14" s="69">
        <f t="shared" si="0"/>
        <v>75000</v>
      </c>
      <c r="I14" s="283"/>
      <c r="J14" s="956"/>
      <c r="K14" s="932" t="s">
        <v>1728</v>
      </c>
      <c r="L14" s="57"/>
      <c r="M14" s="60">
        <v>43805</v>
      </c>
      <c r="N14" s="65"/>
      <c r="O14" s="953">
        <v>43844</v>
      </c>
      <c r="P14" s="60">
        <v>43475</v>
      </c>
      <c r="Q14" s="61">
        <v>43840</v>
      </c>
    </row>
    <row r="15" spans="2:17" s="249" customFormat="1" ht="19.7" customHeight="1">
      <c r="B15" s="952">
        <v>5</v>
      </c>
      <c r="C15" s="952" t="s">
        <v>550</v>
      </c>
      <c r="D15" s="952" t="s">
        <v>550</v>
      </c>
      <c r="E15" s="245" t="s">
        <v>1733</v>
      </c>
      <c r="F15" s="44">
        <v>3</v>
      </c>
      <c r="G15" s="215">
        <v>1200</v>
      </c>
      <c r="H15" s="221">
        <f t="shared" si="0"/>
        <v>3600</v>
      </c>
      <c r="I15" s="205"/>
      <c r="J15" s="245" t="s">
        <v>1734</v>
      </c>
      <c r="K15" s="932" t="s">
        <v>1728</v>
      </c>
      <c r="L15" s="208"/>
      <c r="M15" s="207">
        <v>43805</v>
      </c>
      <c r="N15" s="208"/>
      <c r="O15" s="953">
        <v>43844</v>
      </c>
      <c r="P15" s="209">
        <v>43475</v>
      </c>
      <c r="Q15" s="61">
        <v>43840</v>
      </c>
    </row>
    <row r="16" spans="2:17" s="9" customFormat="1" ht="19.7" customHeight="1">
      <c r="B16" s="208">
        <v>5</v>
      </c>
      <c r="C16" s="65" t="s">
        <v>550</v>
      </c>
      <c r="D16" s="65" t="s">
        <v>550</v>
      </c>
      <c r="E16" s="75" t="s">
        <v>741</v>
      </c>
      <c r="F16" s="22">
        <v>1</v>
      </c>
      <c r="G16" s="266">
        <v>28500</v>
      </c>
      <c r="H16" s="38">
        <f t="shared" si="0"/>
        <v>28500</v>
      </c>
      <c r="I16" s="167"/>
      <c r="J16" s="31"/>
      <c r="K16" s="30" t="s">
        <v>1136</v>
      </c>
      <c r="L16" s="21"/>
      <c r="M16" s="60">
        <v>43805</v>
      </c>
      <c r="N16" s="21"/>
      <c r="O16" s="953">
        <v>43844</v>
      </c>
      <c r="P16" s="60">
        <v>43475</v>
      </c>
      <c r="Q16" s="26"/>
    </row>
    <row r="17" spans="2:17" s="9" customFormat="1" ht="19.7" customHeight="1">
      <c r="B17" s="208"/>
      <c r="C17" s="65" t="s">
        <v>550</v>
      </c>
      <c r="D17" s="65" t="s">
        <v>550</v>
      </c>
      <c r="E17" s="75" t="s">
        <v>1735</v>
      </c>
      <c r="F17" s="22">
        <v>1</v>
      </c>
      <c r="G17" s="266">
        <v>-80600</v>
      </c>
      <c r="H17" s="38">
        <f>F17*G17</f>
        <v>-80600</v>
      </c>
      <c r="I17" s="167"/>
      <c r="J17" s="31"/>
      <c r="K17" s="30" t="s">
        <v>1728</v>
      </c>
      <c r="L17" s="21"/>
      <c r="M17" s="25"/>
      <c r="N17" s="21"/>
      <c r="O17" s="32"/>
      <c r="P17" s="32">
        <v>43475</v>
      </c>
      <c r="Q17" s="26"/>
    </row>
    <row r="18" spans="2:17" s="9" customFormat="1" ht="18.75" customHeight="1">
      <c r="B18" s="208"/>
      <c r="C18" s="65"/>
      <c r="D18" s="65"/>
      <c r="E18" s="75"/>
      <c r="F18" s="22"/>
      <c r="G18" s="266">
        <v>0</v>
      </c>
      <c r="H18" s="38">
        <f t="shared" si="0"/>
        <v>0</v>
      </c>
      <c r="I18" s="167"/>
      <c r="J18" s="31"/>
      <c r="K18" s="30"/>
      <c r="L18" s="21"/>
      <c r="M18" s="25"/>
      <c r="N18" s="21"/>
      <c r="O18" s="32"/>
      <c r="P18" s="32"/>
      <c r="Q18" s="26"/>
    </row>
    <row r="19" spans="2:17" s="9" customFormat="1" ht="19.7" customHeight="1">
      <c r="B19" s="208">
        <v>10</v>
      </c>
      <c r="C19" s="208" t="s">
        <v>659</v>
      </c>
      <c r="D19" s="208" t="s">
        <v>659</v>
      </c>
      <c r="E19" s="245" t="s">
        <v>1736</v>
      </c>
      <c r="F19" s="44">
        <v>3</v>
      </c>
      <c r="G19" s="266">
        <v>7000</v>
      </c>
      <c r="H19" s="221">
        <f t="shared" si="0"/>
        <v>21000</v>
      </c>
      <c r="I19" s="205"/>
      <c r="J19" s="76" t="s">
        <v>1468</v>
      </c>
      <c r="K19" s="211" t="s">
        <v>1737</v>
      </c>
      <c r="L19" s="21"/>
      <c r="M19" s="25">
        <v>43804</v>
      </c>
      <c r="N19" s="21"/>
      <c r="O19" s="32"/>
      <c r="P19" s="32">
        <v>43823</v>
      </c>
      <c r="Q19" s="26">
        <v>43823</v>
      </c>
    </row>
    <row r="20" spans="2:17" s="9" customFormat="1" ht="19.7" customHeight="1">
      <c r="B20" s="208">
        <v>10</v>
      </c>
      <c r="C20" s="208" t="s">
        <v>659</v>
      </c>
      <c r="D20" s="208" t="s">
        <v>659</v>
      </c>
      <c r="E20" s="245" t="s">
        <v>1738</v>
      </c>
      <c r="F20" s="44">
        <v>3</v>
      </c>
      <c r="G20" s="266">
        <v>9000</v>
      </c>
      <c r="H20" s="221">
        <f t="shared" si="0"/>
        <v>27000</v>
      </c>
      <c r="I20" s="205"/>
      <c r="J20" s="76" t="s">
        <v>1470</v>
      </c>
      <c r="K20" s="211" t="s">
        <v>1737</v>
      </c>
      <c r="L20" s="21"/>
      <c r="M20" s="25">
        <v>43804</v>
      </c>
      <c r="N20" s="21"/>
      <c r="O20" s="32"/>
      <c r="P20" s="32">
        <v>43823</v>
      </c>
      <c r="Q20" s="26">
        <v>43823</v>
      </c>
    </row>
    <row r="21" spans="2:17" s="9" customFormat="1" ht="19.7" customHeight="1">
      <c r="B21" s="208">
        <v>10</v>
      </c>
      <c r="C21" s="208" t="s">
        <v>659</v>
      </c>
      <c r="D21" s="208" t="s">
        <v>659</v>
      </c>
      <c r="E21" s="245" t="s">
        <v>1739</v>
      </c>
      <c r="F21" s="44">
        <v>3</v>
      </c>
      <c r="G21" s="266">
        <v>9000</v>
      </c>
      <c r="H21" s="221">
        <f t="shared" si="0"/>
        <v>27000</v>
      </c>
      <c r="I21" s="205"/>
      <c r="J21" s="76" t="s">
        <v>1472</v>
      </c>
      <c r="K21" s="211" t="s">
        <v>1737</v>
      </c>
      <c r="L21" s="21"/>
      <c r="M21" s="25">
        <v>43804</v>
      </c>
      <c r="N21" s="21"/>
      <c r="O21" s="32"/>
      <c r="P21" s="32">
        <v>43823</v>
      </c>
      <c r="Q21" s="26">
        <v>43823</v>
      </c>
    </row>
    <row r="22" spans="2:17" s="9" customFormat="1" ht="19.7" customHeight="1">
      <c r="B22" s="208">
        <v>10</v>
      </c>
      <c r="C22" s="208" t="s">
        <v>659</v>
      </c>
      <c r="D22" s="208" t="s">
        <v>659</v>
      </c>
      <c r="E22" s="245" t="s">
        <v>1740</v>
      </c>
      <c r="F22" s="44">
        <v>3</v>
      </c>
      <c r="G22" s="266">
        <v>7000</v>
      </c>
      <c r="H22" s="221">
        <f t="shared" si="0"/>
        <v>21000</v>
      </c>
      <c r="I22" s="205"/>
      <c r="J22" s="76" t="s">
        <v>1741</v>
      </c>
      <c r="K22" s="211" t="s">
        <v>1737</v>
      </c>
      <c r="L22" s="21"/>
      <c r="M22" s="25">
        <v>43804</v>
      </c>
      <c r="N22" s="21"/>
      <c r="O22" s="32"/>
      <c r="P22" s="32">
        <v>43823</v>
      </c>
      <c r="Q22" s="26">
        <v>43823</v>
      </c>
    </row>
    <row r="23" spans="2:17" s="9" customFormat="1" ht="19.7" customHeight="1">
      <c r="B23" s="208">
        <v>10</v>
      </c>
      <c r="C23" s="208" t="s">
        <v>659</v>
      </c>
      <c r="D23" s="208" t="s">
        <v>659</v>
      </c>
      <c r="E23" s="245" t="s">
        <v>1742</v>
      </c>
      <c r="F23" s="44">
        <v>3</v>
      </c>
      <c r="G23" s="266">
        <v>10000</v>
      </c>
      <c r="H23" s="221">
        <f t="shared" si="0"/>
        <v>30000</v>
      </c>
      <c r="I23" s="205"/>
      <c r="J23" s="76" t="s">
        <v>1743</v>
      </c>
      <c r="K23" s="211" t="s">
        <v>1737</v>
      </c>
      <c r="L23" s="21"/>
      <c r="M23" s="25">
        <v>43804</v>
      </c>
      <c r="N23" s="21"/>
      <c r="O23" s="32"/>
      <c r="P23" s="32">
        <v>43823</v>
      </c>
      <c r="Q23" s="26">
        <v>43823</v>
      </c>
    </row>
    <row r="24" spans="2:17" s="9" customFormat="1" ht="19.7" customHeight="1">
      <c r="B24" s="208">
        <v>10</v>
      </c>
      <c r="C24" s="208" t="s">
        <v>659</v>
      </c>
      <c r="D24" s="208" t="s">
        <v>659</v>
      </c>
      <c r="E24" s="245" t="s">
        <v>1744</v>
      </c>
      <c r="F24" s="44">
        <v>3</v>
      </c>
      <c r="G24" s="266">
        <v>8000</v>
      </c>
      <c r="H24" s="221">
        <f t="shared" si="0"/>
        <v>24000</v>
      </c>
      <c r="I24" s="205"/>
      <c r="J24" s="76" t="s">
        <v>1745</v>
      </c>
      <c r="K24" s="211" t="s">
        <v>1737</v>
      </c>
      <c r="L24" s="21"/>
      <c r="M24" s="25">
        <v>43804</v>
      </c>
      <c r="N24" s="21"/>
      <c r="O24" s="32"/>
      <c r="P24" s="32">
        <v>43823</v>
      </c>
      <c r="Q24" s="26">
        <v>43823</v>
      </c>
    </row>
    <row r="25" spans="2:17" s="9" customFormat="1" ht="19.7" customHeight="1">
      <c r="B25" s="208">
        <v>10</v>
      </c>
      <c r="C25" s="208" t="s">
        <v>659</v>
      </c>
      <c r="D25" s="208" t="s">
        <v>659</v>
      </c>
      <c r="E25" s="245" t="s">
        <v>1746</v>
      </c>
      <c r="F25" s="44">
        <v>3</v>
      </c>
      <c r="G25" s="266">
        <v>8000</v>
      </c>
      <c r="H25" s="221">
        <f t="shared" si="0"/>
        <v>24000</v>
      </c>
      <c r="I25" s="205"/>
      <c r="J25" s="76" t="s">
        <v>1747</v>
      </c>
      <c r="K25" s="211" t="s">
        <v>1737</v>
      </c>
      <c r="L25" s="21"/>
      <c r="M25" s="25">
        <v>43804</v>
      </c>
      <c r="N25" s="21"/>
      <c r="O25" s="32"/>
      <c r="P25" s="32">
        <v>43823</v>
      </c>
      <c r="Q25" s="26">
        <v>43823</v>
      </c>
    </row>
    <row r="26" spans="2:17" s="9" customFormat="1" ht="19.7" customHeight="1">
      <c r="B26" s="208">
        <v>10</v>
      </c>
      <c r="C26" s="208" t="s">
        <v>659</v>
      </c>
      <c r="D26" s="208" t="s">
        <v>659</v>
      </c>
      <c r="E26" s="245" t="s">
        <v>1748</v>
      </c>
      <c r="F26" s="44">
        <v>3</v>
      </c>
      <c r="G26" s="266">
        <v>4000</v>
      </c>
      <c r="H26" s="221">
        <f t="shared" si="0"/>
        <v>12000</v>
      </c>
      <c r="I26" s="205"/>
      <c r="J26" s="76" t="s">
        <v>1749</v>
      </c>
      <c r="K26" s="211" t="s">
        <v>1737</v>
      </c>
      <c r="L26" s="21"/>
      <c r="M26" s="25">
        <v>43804</v>
      </c>
      <c r="N26" s="21"/>
      <c r="O26" s="32"/>
      <c r="P26" s="32">
        <v>43823</v>
      </c>
      <c r="Q26" s="26">
        <v>43823</v>
      </c>
    </row>
    <row r="27" spans="2:17" s="9" customFormat="1" ht="19.7" customHeight="1">
      <c r="B27" s="208">
        <v>10</v>
      </c>
      <c r="C27" s="208" t="s">
        <v>659</v>
      </c>
      <c r="D27" s="208" t="s">
        <v>659</v>
      </c>
      <c r="E27" s="245" t="s">
        <v>1750</v>
      </c>
      <c r="F27" s="44">
        <v>3</v>
      </c>
      <c r="G27" s="266">
        <v>7000</v>
      </c>
      <c r="H27" s="221">
        <f t="shared" si="0"/>
        <v>21000</v>
      </c>
      <c r="I27" s="205"/>
      <c r="J27" s="76" t="s">
        <v>1751</v>
      </c>
      <c r="K27" s="211" t="s">
        <v>1737</v>
      </c>
      <c r="L27" s="21"/>
      <c r="M27" s="25">
        <v>43804</v>
      </c>
      <c r="N27" s="21"/>
      <c r="O27" s="32"/>
      <c r="P27" s="32">
        <v>43823</v>
      </c>
      <c r="Q27" s="26">
        <v>43823</v>
      </c>
    </row>
    <row r="28" spans="2:17" s="9" customFormat="1" ht="19.7" customHeight="1">
      <c r="B28" s="208">
        <v>10</v>
      </c>
      <c r="C28" s="208" t="s">
        <v>659</v>
      </c>
      <c r="D28" s="208" t="s">
        <v>659</v>
      </c>
      <c r="E28" s="245" t="s">
        <v>1752</v>
      </c>
      <c r="F28" s="44">
        <v>3</v>
      </c>
      <c r="G28" s="266">
        <v>2000</v>
      </c>
      <c r="H28" s="221">
        <f t="shared" si="0"/>
        <v>6000</v>
      </c>
      <c r="I28" s="205"/>
      <c r="J28" s="211" t="s">
        <v>1753</v>
      </c>
      <c r="K28" s="211" t="s">
        <v>1737</v>
      </c>
      <c r="L28" s="21"/>
      <c r="M28" s="25">
        <v>43804</v>
      </c>
      <c r="N28" s="21"/>
      <c r="O28" s="32"/>
      <c r="P28" s="32">
        <v>43823</v>
      </c>
      <c r="Q28" s="26">
        <v>43823</v>
      </c>
    </row>
    <row r="29" spans="2:17" s="9" customFormat="1" ht="19.7" customHeight="1">
      <c r="B29" s="208"/>
      <c r="C29" s="65"/>
      <c r="D29" s="65"/>
      <c r="E29" s="75"/>
      <c r="F29" s="22"/>
      <c r="G29" s="266">
        <v>0</v>
      </c>
      <c r="H29" s="38">
        <f t="shared" si="0"/>
        <v>0</v>
      </c>
      <c r="I29" s="167"/>
      <c r="J29" s="31"/>
      <c r="K29" s="30"/>
      <c r="L29" s="21"/>
      <c r="M29" s="25"/>
      <c r="N29" s="21"/>
      <c r="O29" s="32"/>
      <c r="P29" s="32"/>
      <c r="Q29" s="26"/>
    </row>
    <row r="30" spans="2:17" s="249" customFormat="1" ht="19.7" customHeight="1">
      <c r="B30" s="208">
        <v>9</v>
      </c>
      <c r="C30" s="208" t="s">
        <v>1754</v>
      </c>
      <c r="D30" s="208" t="s">
        <v>144</v>
      </c>
      <c r="E30" s="245" t="s">
        <v>1755</v>
      </c>
      <c r="F30" s="44">
        <v>3</v>
      </c>
      <c r="G30" s="215">
        <v>4200</v>
      </c>
      <c r="H30" s="221">
        <f t="shared" si="0"/>
        <v>12600</v>
      </c>
      <c r="I30" s="205"/>
      <c r="J30" s="211" t="s">
        <v>1756</v>
      </c>
      <c r="K30" s="76" t="s">
        <v>1757</v>
      </c>
      <c r="L30" s="208"/>
      <c r="M30" s="207">
        <v>43810</v>
      </c>
      <c r="N30" s="208"/>
      <c r="O30" s="209">
        <v>43814</v>
      </c>
      <c r="P30" s="261">
        <v>43480</v>
      </c>
      <c r="Q30" s="210">
        <v>43845</v>
      </c>
    </row>
    <row r="31" spans="2:17" s="249" customFormat="1" ht="19.7" customHeight="1">
      <c r="B31" s="208">
        <v>9</v>
      </c>
      <c r="C31" s="208" t="s">
        <v>1754</v>
      </c>
      <c r="D31" s="208" t="s">
        <v>144</v>
      </c>
      <c r="E31" s="245" t="s">
        <v>1758</v>
      </c>
      <c r="F31" s="44">
        <v>3</v>
      </c>
      <c r="G31" s="215">
        <v>13000</v>
      </c>
      <c r="H31" s="221">
        <f t="shared" si="0"/>
        <v>39000</v>
      </c>
      <c r="I31" s="205"/>
      <c r="J31" s="211" t="s">
        <v>1759</v>
      </c>
      <c r="K31" s="76" t="s">
        <v>1757</v>
      </c>
      <c r="L31" s="208"/>
      <c r="M31" s="207">
        <v>43810</v>
      </c>
      <c r="N31" s="208"/>
      <c r="O31" s="209">
        <v>43814</v>
      </c>
      <c r="P31" s="261">
        <v>43480</v>
      </c>
      <c r="Q31" s="210">
        <v>43845</v>
      </c>
    </row>
    <row r="32" spans="2:17" s="9" customFormat="1" ht="19.7" customHeight="1">
      <c r="B32" s="890"/>
      <c r="C32" s="957"/>
      <c r="D32" s="957"/>
      <c r="E32" s="958"/>
      <c r="F32" s="864"/>
      <c r="G32" s="266">
        <v>0</v>
      </c>
      <c r="H32" s="38">
        <f t="shared" si="0"/>
        <v>0</v>
      </c>
      <c r="I32" s="167"/>
      <c r="J32" s="79"/>
      <c r="K32" s="30"/>
      <c r="L32" s="21"/>
      <c r="M32" s="25"/>
      <c r="N32" s="21"/>
      <c r="O32" s="32"/>
      <c r="P32" s="32"/>
      <c r="Q32" s="26"/>
    </row>
    <row r="33" spans="2:17" s="9" customFormat="1" ht="19.7" customHeight="1">
      <c r="B33" s="21">
        <v>9</v>
      </c>
      <c r="C33" s="65" t="s">
        <v>1760</v>
      </c>
      <c r="D33" s="65" t="s">
        <v>1761</v>
      </c>
      <c r="E33" s="75" t="s">
        <v>1762</v>
      </c>
      <c r="F33" s="22">
        <v>3</v>
      </c>
      <c r="G33" s="266">
        <v>476</v>
      </c>
      <c r="H33" s="38">
        <f>F33*G33</f>
        <v>1428</v>
      </c>
      <c r="I33" s="167"/>
      <c r="J33" s="31" t="s">
        <v>1763</v>
      </c>
      <c r="K33" s="30"/>
      <c r="L33" s="21"/>
      <c r="M33" s="25">
        <v>43808</v>
      </c>
      <c r="N33" s="21"/>
      <c r="O33" s="32"/>
      <c r="P33" s="32"/>
      <c r="Q33" s="26">
        <v>43809</v>
      </c>
    </row>
    <row r="34" spans="2:17" s="9" customFormat="1" ht="19.7" customHeight="1">
      <c r="B34" s="21">
        <v>9</v>
      </c>
      <c r="C34" s="65" t="s">
        <v>1760</v>
      </c>
      <c r="D34" s="65" t="s">
        <v>1761</v>
      </c>
      <c r="E34" s="75" t="s">
        <v>447</v>
      </c>
      <c r="F34" s="22">
        <v>1</v>
      </c>
      <c r="G34" s="266">
        <v>450</v>
      </c>
      <c r="H34" s="38">
        <f>F34*G34</f>
        <v>450</v>
      </c>
      <c r="I34" s="167"/>
      <c r="J34" s="31"/>
      <c r="K34" s="30"/>
      <c r="L34" s="21"/>
      <c r="M34" s="25">
        <v>43808</v>
      </c>
      <c r="N34" s="21"/>
      <c r="O34" s="32"/>
      <c r="P34" s="32"/>
      <c r="Q34" s="26"/>
    </row>
    <row r="35" spans="2:17" s="9" customFormat="1" ht="19.7" customHeight="1">
      <c r="B35" s="890"/>
      <c r="C35" s="957"/>
      <c r="D35" s="957"/>
      <c r="E35" s="958"/>
      <c r="F35" s="864"/>
      <c r="G35" s="266">
        <v>0</v>
      </c>
      <c r="H35" s="38">
        <f>F35*G35</f>
        <v>0</v>
      </c>
      <c r="I35" s="167"/>
      <c r="J35" s="79"/>
      <c r="K35" s="30"/>
      <c r="L35" s="21"/>
      <c r="M35" s="25"/>
      <c r="N35" s="21"/>
      <c r="O35" s="32"/>
      <c r="P35" s="32"/>
      <c r="Q35" s="26"/>
    </row>
    <row r="36" spans="2:17" s="249" customFormat="1" ht="19.7" customHeight="1">
      <c r="B36" s="21">
        <v>9</v>
      </c>
      <c r="C36" s="952" t="s">
        <v>1764</v>
      </c>
      <c r="D36" s="208" t="s">
        <v>144</v>
      </c>
      <c r="E36" s="245" t="s">
        <v>1765</v>
      </c>
      <c r="F36" s="44">
        <v>3</v>
      </c>
      <c r="G36" s="215">
        <v>8710</v>
      </c>
      <c r="H36" s="221">
        <f t="shared" si="0"/>
        <v>26130</v>
      </c>
      <c r="I36" s="205"/>
      <c r="J36" s="211" t="s">
        <v>1766</v>
      </c>
      <c r="K36" s="76" t="s">
        <v>1767</v>
      </c>
      <c r="L36" s="208"/>
      <c r="M36" s="207">
        <v>43809</v>
      </c>
      <c r="N36" s="208"/>
      <c r="O36" s="209">
        <v>43473</v>
      </c>
      <c r="P36" s="209"/>
      <c r="Q36" s="210">
        <v>43837</v>
      </c>
    </row>
    <row r="37" spans="2:17" s="249" customFormat="1" ht="19.7" customHeight="1">
      <c r="B37" s="21">
        <v>9</v>
      </c>
      <c r="C37" s="952" t="s">
        <v>1764</v>
      </c>
      <c r="D37" s="208" t="s">
        <v>144</v>
      </c>
      <c r="E37" s="245" t="s">
        <v>1768</v>
      </c>
      <c r="F37" s="44">
        <v>3</v>
      </c>
      <c r="G37" s="215">
        <v>1440</v>
      </c>
      <c r="H37" s="221">
        <f>F37*G37</f>
        <v>4320</v>
      </c>
      <c r="I37" s="205"/>
      <c r="J37" s="211" t="s">
        <v>1766</v>
      </c>
      <c r="K37" s="76" t="s">
        <v>1767</v>
      </c>
      <c r="L37" s="208"/>
      <c r="M37" s="207">
        <v>43809</v>
      </c>
      <c r="N37" s="208"/>
      <c r="O37" s="209">
        <v>43473</v>
      </c>
      <c r="P37" s="209"/>
      <c r="Q37" s="210">
        <v>43837</v>
      </c>
    </row>
    <row r="38" spans="2:17" s="9" customFormat="1" ht="18.75" customHeight="1">
      <c r="B38" s="21">
        <v>9</v>
      </c>
      <c r="C38" s="208" t="s">
        <v>181</v>
      </c>
      <c r="D38" s="208" t="s">
        <v>144</v>
      </c>
      <c r="E38" s="245" t="s">
        <v>1494</v>
      </c>
      <c r="F38" s="44">
        <v>3</v>
      </c>
      <c r="G38" s="215">
        <v>3970</v>
      </c>
      <c r="H38" s="221">
        <f t="shared" si="0"/>
        <v>11910</v>
      </c>
      <c r="I38" s="205"/>
      <c r="J38" s="211" t="s">
        <v>1493</v>
      </c>
      <c r="K38" s="76" t="s">
        <v>1767</v>
      </c>
      <c r="L38" s="21"/>
      <c r="M38" s="207">
        <v>43809</v>
      </c>
      <c r="N38" s="21"/>
      <c r="O38" s="209">
        <v>43473</v>
      </c>
      <c r="P38" s="209"/>
      <c r="Q38" s="61">
        <v>43838</v>
      </c>
    </row>
    <row r="39" spans="2:17" s="9" customFormat="1" ht="19.7" customHeight="1">
      <c r="B39" s="21">
        <v>9</v>
      </c>
      <c r="C39" s="208" t="s">
        <v>1489</v>
      </c>
      <c r="D39" s="208" t="s">
        <v>144</v>
      </c>
      <c r="E39" s="245" t="s">
        <v>1495</v>
      </c>
      <c r="F39" s="44">
        <v>60</v>
      </c>
      <c r="G39" s="215">
        <v>60</v>
      </c>
      <c r="H39" s="221">
        <f t="shared" si="0"/>
        <v>3600</v>
      </c>
      <c r="I39" s="205"/>
      <c r="J39" s="959" t="s">
        <v>1496</v>
      </c>
      <c r="K39" s="76" t="s">
        <v>1767</v>
      </c>
      <c r="L39" s="21"/>
      <c r="M39" s="207">
        <v>43809</v>
      </c>
      <c r="N39" s="21"/>
      <c r="O39" s="209">
        <v>43473</v>
      </c>
      <c r="P39" s="209"/>
      <c r="Q39" s="210">
        <v>43837</v>
      </c>
    </row>
    <row r="40" spans="2:17" s="9" customFormat="1" ht="19.7" customHeight="1">
      <c r="B40" s="21">
        <v>9</v>
      </c>
      <c r="C40" s="208" t="s">
        <v>1489</v>
      </c>
      <c r="D40" s="208" t="s">
        <v>144</v>
      </c>
      <c r="E40" s="245" t="s">
        <v>1769</v>
      </c>
      <c r="F40" s="44">
        <v>12</v>
      </c>
      <c r="G40" s="215">
        <v>150</v>
      </c>
      <c r="H40" s="221">
        <f t="shared" si="0"/>
        <v>1800</v>
      </c>
      <c r="I40" s="205"/>
      <c r="J40" s="211" t="s">
        <v>1498</v>
      </c>
      <c r="K40" s="76" t="s">
        <v>1767</v>
      </c>
      <c r="L40" s="21"/>
      <c r="M40" s="207">
        <v>43809</v>
      </c>
      <c r="N40" s="21"/>
      <c r="O40" s="209">
        <v>43473</v>
      </c>
      <c r="P40" s="209"/>
      <c r="Q40" s="210">
        <v>43837</v>
      </c>
    </row>
    <row r="41" spans="2:17" s="9" customFormat="1" ht="19.7" customHeight="1">
      <c r="B41" s="21">
        <v>9</v>
      </c>
      <c r="C41" s="208" t="s">
        <v>1489</v>
      </c>
      <c r="D41" s="208" t="s">
        <v>144</v>
      </c>
      <c r="E41" s="245" t="s">
        <v>1499</v>
      </c>
      <c r="F41" s="44">
        <v>3</v>
      </c>
      <c r="G41" s="215">
        <v>30</v>
      </c>
      <c r="H41" s="221">
        <f t="shared" si="0"/>
        <v>90</v>
      </c>
      <c r="I41" s="205"/>
      <c r="J41" s="211" t="s">
        <v>1500</v>
      </c>
      <c r="K41" s="76" t="s">
        <v>1767</v>
      </c>
      <c r="L41" s="21"/>
      <c r="M41" s="207">
        <v>43809</v>
      </c>
      <c r="N41" s="21"/>
      <c r="O41" s="209">
        <v>43473</v>
      </c>
      <c r="P41" s="209"/>
      <c r="Q41" s="210">
        <v>43837</v>
      </c>
    </row>
    <row r="42" spans="2:17" s="9" customFormat="1" ht="19.7" customHeight="1">
      <c r="B42" s="21">
        <v>9</v>
      </c>
      <c r="C42" s="208" t="s">
        <v>1489</v>
      </c>
      <c r="D42" s="208" t="s">
        <v>144</v>
      </c>
      <c r="E42" s="245" t="s">
        <v>1501</v>
      </c>
      <c r="F42" s="44">
        <v>6</v>
      </c>
      <c r="G42" s="215">
        <v>40</v>
      </c>
      <c r="H42" s="221">
        <f t="shared" si="0"/>
        <v>240</v>
      </c>
      <c r="I42" s="205"/>
      <c r="J42" s="211" t="s">
        <v>1502</v>
      </c>
      <c r="K42" s="76" t="s">
        <v>1767</v>
      </c>
      <c r="L42" s="21"/>
      <c r="M42" s="207">
        <v>43809</v>
      </c>
      <c r="N42" s="21"/>
      <c r="O42" s="209">
        <v>43473</v>
      </c>
      <c r="P42" s="209"/>
      <c r="Q42" s="210">
        <v>43837</v>
      </c>
    </row>
    <row r="43" spans="2:17" s="9" customFormat="1" ht="19.7" customHeight="1">
      <c r="B43" s="21">
        <v>9</v>
      </c>
      <c r="C43" s="208" t="s">
        <v>1489</v>
      </c>
      <c r="D43" s="208" t="s">
        <v>144</v>
      </c>
      <c r="E43" s="245" t="s">
        <v>1770</v>
      </c>
      <c r="F43" s="44">
        <v>6</v>
      </c>
      <c r="G43" s="215">
        <v>970</v>
      </c>
      <c r="H43" s="221">
        <f t="shared" si="0"/>
        <v>5820</v>
      </c>
      <c r="I43" s="205"/>
      <c r="J43" s="211" t="s">
        <v>1771</v>
      </c>
      <c r="K43" s="76" t="s">
        <v>1767</v>
      </c>
      <c r="L43" s="21"/>
      <c r="M43" s="207">
        <v>43809</v>
      </c>
      <c r="N43" s="21"/>
      <c r="O43" s="209">
        <v>43473</v>
      </c>
      <c r="P43" s="209"/>
      <c r="Q43" s="210">
        <v>43837</v>
      </c>
    </row>
    <row r="44" spans="2:17" s="9" customFormat="1" ht="19.7" customHeight="1">
      <c r="B44" s="21">
        <v>9</v>
      </c>
      <c r="C44" s="208" t="s">
        <v>1489</v>
      </c>
      <c r="D44" s="208" t="s">
        <v>144</v>
      </c>
      <c r="E44" s="245" t="s">
        <v>1772</v>
      </c>
      <c r="F44" s="44">
        <v>6</v>
      </c>
      <c r="G44" s="215">
        <v>270</v>
      </c>
      <c r="H44" s="221">
        <f t="shared" si="0"/>
        <v>1620</v>
      </c>
      <c r="I44" s="205"/>
      <c r="J44" s="211" t="s">
        <v>195</v>
      </c>
      <c r="K44" s="76" t="s">
        <v>1767</v>
      </c>
      <c r="L44" s="21"/>
      <c r="M44" s="207">
        <v>43809</v>
      </c>
      <c r="N44" s="21"/>
      <c r="O44" s="209">
        <v>43473</v>
      </c>
      <c r="P44" s="209"/>
      <c r="Q44" s="210">
        <v>43837</v>
      </c>
    </row>
    <row r="45" spans="2:17" s="9" customFormat="1" ht="19.7" customHeight="1">
      <c r="B45" s="21">
        <v>9</v>
      </c>
      <c r="C45" s="208" t="s">
        <v>1489</v>
      </c>
      <c r="D45" s="208" t="s">
        <v>144</v>
      </c>
      <c r="E45" s="245" t="s">
        <v>1773</v>
      </c>
      <c r="F45" s="44">
        <v>6</v>
      </c>
      <c r="G45" s="215">
        <v>30</v>
      </c>
      <c r="H45" s="221">
        <f t="shared" si="0"/>
        <v>180</v>
      </c>
      <c r="I45" s="205"/>
      <c r="J45" s="211" t="s">
        <v>1774</v>
      </c>
      <c r="K45" s="76" t="s">
        <v>1767</v>
      </c>
      <c r="L45" s="21"/>
      <c r="M45" s="207">
        <v>43809</v>
      </c>
      <c r="N45" s="21"/>
      <c r="O45" s="209">
        <v>43473</v>
      </c>
      <c r="P45" s="209"/>
      <c r="Q45" s="210">
        <v>43837</v>
      </c>
    </row>
    <row r="46" spans="2:17" s="9" customFormat="1" ht="19.7" customHeight="1">
      <c r="B46" s="21">
        <v>9</v>
      </c>
      <c r="C46" s="21" t="s">
        <v>1489</v>
      </c>
      <c r="D46" s="21" t="s">
        <v>144</v>
      </c>
      <c r="E46" s="75" t="s">
        <v>1775</v>
      </c>
      <c r="F46" s="22">
        <v>3</v>
      </c>
      <c r="G46" s="266">
        <v>5300</v>
      </c>
      <c r="H46" s="38">
        <f>F46*G46</f>
        <v>15900</v>
      </c>
      <c r="I46" s="167"/>
      <c r="J46" s="31" t="s">
        <v>1776</v>
      </c>
      <c r="K46" s="76" t="s">
        <v>1767</v>
      </c>
      <c r="L46" s="21"/>
      <c r="M46" s="207">
        <v>43809</v>
      </c>
      <c r="N46" s="21"/>
      <c r="O46" s="209">
        <v>43473</v>
      </c>
      <c r="P46" s="32"/>
      <c r="Q46" s="210">
        <v>43837</v>
      </c>
    </row>
    <row r="47" spans="2:17" s="9" customFormat="1" ht="19.7" customHeight="1">
      <c r="B47" s="21">
        <v>9</v>
      </c>
      <c r="C47" s="21" t="s">
        <v>1777</v>
      </c>
      <c r="D47" s="21" t="s">
        <v>144</v>
      </c>
      <c r="E47" s="75" t="s">
        <v>1778</v>
      </c>
      <c r="F47" s="22">
        <v>4</v>
      </c>
      <c r="G47" s="266">
        <v>350</v>
      </c>
      <c r="H47" s="38">
        <f>F47*G47</f>
        <v>1400</v>
      </c>
      <c r="I47" s="167"/>
      <c r="J47" s="31" t="s">
        <v>1779</v>
      </c>
      <c r="K47" s="76" t="s">
        <v>1767</v>
      </c>
      <c r="L47" s="21"/>
      <c r="M47" s="207">
        <v>43809</v>
      </c>
      <c r="N47" s="21"/>
      <c r="O47" s="209">
        <v>43473</v>
      </c>
      <c r="P47" s="32"/>
      <c r="Q47" s="210">
        <v>43837</v>
      </c>
    </row>
    <row r="48" spans="2:17" s="9" customFormat="1" ht="19.7" customHeight="1">
      <c r="B48" s="21">
        <v>9</v>
      </c>
      <c r="C48" s="21" t="s">
        <v>1777</v>
      </c>
      <c r="D48" s="21" t="s">
        <v>144</v>
      </c>
      <c r="E48" s="75" t="s">
        <v>1780</v>
      </c>
      <c r="F48" s="22">
        <v>4</v>
      </c>
      <c r="G48" s="266">
        <v>300</v>
      </c>
      <c r="H48" s="38">
        <f>F48*G48</f>
        <v>1200</v>
      </c>
      <c r="I48" s="167"/>
      <c r="J48" s="31" t="s">
        <v>1779</v>
      </c>
      <c r="K48" s="76" t="s">
        <v>1767</v>
      </c>
      <c r="L48" s="21"/>
      <c r="M48" s="207">
        <v>43809</v>
      </c>
      <c r="N48" s="21"/>
      <c r="O48" s="209">
        <v>43473</v>
      </c>
      <c r="P48" s="32"/>
      <c r="Q48" s="210">
        <v>43837</v>
      </c>
    </row>
    <row r="49" spans="2:17" s="9" customFormat="1" ht="19.7" customHeight="1">
      <c r="B49" s="21">
        <v>9</v>
      </c>
      <c r="C49" s="208" t="s">
        <v>292</v>
      </c>
      <c r="D49" s="208" t="s">
        <v>144</v>
      </c>
      <c r="E49" s="245" t="s">
        <v>1781</v>
      </c>
      <c r="F49" s="44">
        <v>3</v>
      </c>
      <c r="G49" s="215">
        <v>1670</v>
      </c>
      <c r="H49" s="221">
        <f t="shared" si="0"/>
        <v>5010</v>
      </c>
      <c r="I49" s="205"/>
      <c r="J49" s="211" t="s">
        <v>1782</v>
      </c>
      <c r="K49" s="76" t="s">
        <v>1767</v>
      </c>
      <c r="L49" s="21"/>
      <c r="M49" s="207">
        <v>43809</v>
      </c>
      <c r="N49" s="21"/>
      <c r="O49" s="209">
        <v>43473</v>
      </c>
      <c r="P49" s="209"/>
      <c r="Q49" s="210">
        <v>43837</v>
      </c>
    </row>
    <row r="50" spans="2:17" s="9" customFormat="1" ht="19.7" customHeight="1">
      <c r="B50" s="21">
        <v>9</v>
      </c>
      <c r="C50" s="208" t="s">
        <v>292</v>
      </c>
      <c r="D50" s="208" t="s">
        <v>144</v>
      </c>
      <c r="E50" s="245" t="s">
        <v>1783</v>
      </c>
      <c r="F50" s="44">
        <v>3</v>
      </c>
      <c r="G50" s="215">
        <v>2190</v>
      </c>
      <c r="H50" s="221">
        <f t="shared" si="0"/>
        <v>6570</v>
      </c>
      <c r="I50" s="205"/>
      <c r="J50" s="211" t="s">
        <v>1784</v>
      </c>
      <c r="K50" s="76" t="s">
        <v>1767</v>
      </c>
      <c r="L50" s="21"/>
      <c r="M50" s="207">
        <v>43809</v>
      </c>
      <c r="N50" s="21"/>
      <c r="O50" s="209">
        <v>43473</v>
      </c>
      <c r="P50" s="209"/>
      <c r="Q50" s="210">
        <v>43837</v>
      </c>
    </row>
    <row r="51" spans="2:17" s="9" customFormat="1" ht="19.7" customHeight="1">
      <c r="B51" s="21">
        <v>9</v>
      </c>
      <c r="C51" s="208" t="s">
        <v>292</v>
      </c>
      <c r="D51" s="208" t="s">
        <v>144</v>
      </c>
      <c r="E51" s="245" t="s">
        <v>297</v>
      </c>
      <c r="F51" s="44">
        <v>3</v>
      </c>
      <c r="G51" s="215">
        <v>2660</v>
      </c>
      <c r="H51" s="221">
        <f t="shared" si="0"/>
        <v>7980</v>
      </c>
      <c r="I51" s="205"/>
      <c r="J51" s="211" t="s">
        <v>1785</v>
      </c>
      <c r="K51" s="76" t="s">
        <v>1767</v>
      </c>
      <c r="L51" s="21"/>
      <c r="M51" s="207">
        <v>43809</v>
      </c>
      <c r="N51" s="21"/>
      <c r="O51" s="209">
        <v>43473</v>
      </c>
      <c r="P51" s="209"/>
      <c r="Q51" s="210">
        <v>43837</v>
      </c>
    </row>
    <row r="52" spans="2:17" s="9" customFormat="1" ht="19.7" customHeight="1">
      <c r="B52" s="21">
        <v>9</v>
      </c>
      <c r="C52" s="208" t="s">
        <v>292</v>
      </c>
      <c r="D52" s="208" t="s">
        <v>144</v>
      </c>
      <c r="E52" s="245" t="s">
        <v>298</v>
      </c>
      <c r="F52" s="44">
        <v>6</v>
      </c>
      <c r="G52" s="215">
        <v>420</v>
      </c>
      <c r="H52" s="221">
        <f t="shared" si="0"/>
        <v>2520</v>
      </c>
      <c r="I52" s="205"/>
      <c r="J52" s="211" t="s">
        <v>1786</v>
      </c>
      <c r="K52" s="76" t="s">
        <v>1767</v>
      </c>
      <c r="L52" s="21"/>
      <c r="M52" s="207">
        <v>43809</v>
      </c>
      <c r="N52" s="21"/>
      <c r="O52" s="209">
        <v>43473</v>
      </c>
      <c r="P52" s="209"/>
      <c r="Q52" s="210">
        <v>43837</v>
      </c>
    </row>
    <row r="53" spans="2:17" s="9" customFormat="1" ht="19.7" customHeight="1">
      <c r="B53" s="21">
        <v>9</v>
      </c>
      <c r="C53" s="208" t="s">
        <v>292</v>
      </c>
      <c r="D53" s="208" t="s">
        <v>144</v>
      </c>
      <c r="E53" s="245" t="s">
        <v>1787</v>
      </c>
      <c r="F53" s="44">
        <v>3</v>
      </c>
      <c r="G53" s="215">
        <v>6710</v>
      </c>
      <c r="H53" s="221">
        <f t="shared" si="0"/>
        <v>20130</v>
      </c>
      <c r="I53" s="205"/>
      <c r="J53" s="211" t="s">
        <v>1788</v>
      </c>
      <c r="K53" s="76" t="s">
        <v>1767</v>
      </c>
      <c r="L53" s="21"/>
      <c r="M53" s="207">
        <v>43809</v>
      </c>
      <c r="N53" s="21"/>
      <c r="O53" s="209">
        <v>43473</v>
      </c>
      <c r="P53" s="209"/>
      <c r="Q53" s="210">
        <v>43837</v>
      </c>
    </row>
    <row r="54" spans="2:17" s="9" customFormat="1" ht="19.7" customHeight="1">
      <c r="B54" s="21">
        <v>9</v>
      </c>
      <c r="C54" s="208" t="s">
        <v>292</v>
      </c>
      <c r="D54" s="208" t="s">
        <v>144</v>
      </c>
      <c r="E54" s="245" t="s">
        <v>1789</v>
      </c>
      <c r="F54" s="44">
        <v>3</v>
      </c>
      <c r="G54" s="215">
        <v>2910</v>
      </c>
      <c r="H54" s="221">
        <f t="shared" si="0"/>
        <v>8730</v>
      </c>
      <c r="I54" s="205"/>
      <c r="J54" s="211" t="s">
        <v>1790</v>
      </c>
      <c r="K54" s="76" t="s">
        <v>1767</v>
      </c>
      <c r="L54" s="21"/>
      <c r="M54" s="207">
        <v>43809</v>
      </c>
      <c r="N54" s="21"/>
      <c r="O54" s="209">
        <v>43473</v>
      </c>
      <c r="P54" s="209"/>
      <c r="Q54" s="210">
        <v>43837</v>
      </c>
    </row>
    <row r="55" spans="2:17" s="9" customFormat="1" ht="19.7" customHeight="1">
      <c r="B55" s="21">
        <v>9</v>
      </c>
      <c r="C55" s="208" t="s">
        <v>292</v>
      </c>
      <c r="D55" s="208" t="s">
        <v>144</v>
      </c>
      <c r="E55" s="245" t="s">
        <v>1791</v>
      </c>
      <c r="F55" s="44">
        <v>3</v>
      </c>
      <c r="G55" s="215">
        <v>4840</v>
      </c>
      <c r="H55" s="221">
        <f>F55*G55</f>
        <v>14520</v>
      </c>
      <c r="I55" s="205"/>
      <c r="J55" s="211" t="s">
        <v>1792</v>
      </c>
      <c r="K55" s="76" t="s">
        <v>1767</v>
      </c>
      <c r="L55" s="21"/>
      <c r="M55" s="207">
        <v>43809</v>
      </c>
      <c r="N55" s="21"/>
      <c r="O55" s="209">
        <v>43473</v>
      </c>
      <c r="P55" s="209"/>
      <c r="Q55" s="210">
        <v>43837</v>
      </c>
    </row>
    <row r="56" spans="2:17" s="9" customFormat="1" ht="19.7" customHeight="1">
      <c r="B56" s="21"/>
      <c r="C56" s="957"/>
      <c r="D56" s="957"/>
      <c r="E56" s="958"/>
      <c r="F56" s="864"/>
      <c r="G56" s="266">
        <v>0</v>
      </c>
      <c r="H56" s="38">
        <f t="shared" si="0"/>
        <v>0</v>
      </c>
      <c r="I56" s="167"/>
      <c r="J56" s="79"/>
      <c r="K56" s="30"/>
      <c r="L56" s="21"/>
      <c r="M56" s="25"/>
      <c r="N56" s="21"/>
      <c r="O56" s="32"/>
      <c r="P56" s="32"/>
      <c r="Q56" s="26"/>
    </row>
    <row r="57" spans="2:17" s="249" customFormat="1" ht="19.7" customHeight="1">
      <c r="B57" s="21">
        <v>9</v>
      </c>
      <c r="C57" s="208" t="s">
        <v>963</v>
      </c>
      <c r="D57" s="208" t="s">
        <v>963</v>
      </c>
      <c r="E57" s="245" t="s">
        <v>1793</v>
      </c>
      <c r="F57" s="44">
        <v>3</v>
      </c>
      <c r="G57" s="215">
        <v>103000</v>
      </c>
      <c r="H57" s="221">
        <f t="shared" si="0"/>
        <v>309000</v>
      </c>
      <c r="I57" s="205"/>
      <c r="J57" s="211" t="s">
        <v>1794</v>
      </c>
      <c r="K57" s="76" t="s">
        <v>1795</v>
      </c>
      <c r="L57" s="208"/>
      <c r="M57" s="207">
        <v>43809</v>
      </c>
      <c r="N57" s="208"/>
      <c r="O57" s="209"/>
      <c r="P57" s="209">
        <v>43816</v>
      </c>
      <c r="Q57" s="210">
        <v>43816</v>
      </c>
    </row>
    <row r="58" spans="2:17" s="249" customFormat="1" ht="19.7" customHeight="1">
      <c r="B58" s="21">
        <v>9</v>
      </c>
      <c r="C58" s="208" t="s">
        <v>963</v>
      </c>
      <c r="D58" s="208" t="s">
        <v>963</v>
      </c>
      <c r="E58" s="245" t="s">
        <v>1796</v>
      </c>
      <c r="F58" s="44">
        <v>3</v>
      </c>
      <c r="G58" s="215">
        <v>12000</v>
      </c>
      <c r="H58" s="221">
        <f>F58*G58</f>
        <v>36000</v>
      </c>
      <c r="I58" s="205"/>
      <c r="J58" s="211" t="s">
        <v>1797</v>
      </c>
      <c r="K58" s="76" t="s">
        <v>1795</v>
      </c>
      <c r="L58" s="208"/>
      <c r="M58" s="207">
        <v>43809</v>
      </c>
      <c r="N58" s="208"/>
      <c r="O58" s="209"/>
      <c r="P58" s="209">
        <v>43816</v>
      </c>
      <c r="Q58" s="210">
        <v>43816</v>
      </c>
    </row>
    <row r="59" spans="2:17" s="249" customFormat="1" ht="19.7" customHeight="1">
      <c r="B59" s="21">
        <v>9</v>
      </c>
      <c r="C59" s="208" t="s">
        <v>963</v>
      </c>
      <c r="D59" s="208" t="s">
        <v>963</v>
      </c>
      <c r="E59" s="245" t="s">
        <v>1798</v>
      </c>
      <c r="F59" s="44">
        <v>3</v>
      </c>
      <c r="G59" s="215">
        <v>10000</v>
      </c>
      <c r="H59" s="221">
        <f>F59*G59</f>
        <v>30000</v>
      </c>
      <c r="I59" s="205"/>
      <c r="J59" s="211" t="s">
        <v>1797</v>
      </c>
      <c r="K59" s="76" t="s">
        <v>1795</v>
      </c>
      <c r="L59" s="208"/>
      <c r="M59" s="207">
        <v>43809</v>
      </c>
      <c r="N59" s="208"/>
      <c r="O59" s="209"/>
      <c r="P59" s="209">
        <v>43816</v>
      </c>
      <c r="Q59" s="210">
        <v>43816</v>
      </c>
    </row>
    <row r="60" spans="2:17" s="249" customFormat="1" ht="19.7" customHeight="1">
      <c r="B60" s="21">
        <v>9</v>
      </c>
      <c r="C60" s="208" t="s">
        <v>963</v>
      </c>
      <c r="D60" s="208" t="s">
        <v>963</v>
      </c>
      <c r="E60" s="245" t="s">
        <v>319</v>
      </c>
      <c r="F60" s="44">
        <v>6</v>
      </c>
      <c r="G60" s="215">
        <v>1400</v>
      </c>
      <c r="H60" s="221">
        <f t="shared" si="0"/>
        <v>8400</v>
      </c>
      <c r="I60" s="205"/>
      <c r="J60" s="211" t="s">
        <v>1786</v>
      </c>
      <c r="K60" s="76" t="s">
        <v>1795</v>
      </c>
      <c r="L60" s="208"/>
      <c r="M60" s="207">
        <v>43809</v>
      </c>
      <c r="N60" s="208"/>
      <c r="O60" s="209"/>
      <c r="P60" s="209">
        <v>43816</v>
      </c>
      <c r="Q60" s="210">
        <v>43816</v>
      </c>
    </row>
    <row r="61" spans="2:17" s="249" customFormat="1" ht="19.7" customHeight="1">
      <c r="B61" s="21">
        <v>9</v>
      </c>
      <c r="C61" s="208" t="s">
        <v>963</v>
      </c>
      <c r="D61" s="208" t="s">
        <v>963</v>
      </c>
      <c r="E61" s="245" t="s">
        <v>1799</v>
      </c>
      <c r="F61" s="44">
        <v>3</v>
      </c>
      <c r="G61" s="215">
        <v>14800</v>
      </c>
      <c r="H61" s="221">
        <f t="shared" si="0"/>
        <v>44400</v>
      </c>
      <c r="I61" s="205"/>
      <c r="J61" s="211" t="s">
        <v>1800</v>
      </c>
      <c r="K61" s="76" t="s">
        <v>1795</v>
      </c>
      <c r="L61" s="208"/>
      <c r="M61" s="207">
        <v>43809</v>
      </c>
      <c r="N61" s="208"/>
      <c r="O61" s="209"/>
      <c r="P61" s="209">
        <v>43816</v>
      </c>
      <c r="Q61" s="210">
        <v>43816</v>
      </c>
    </row>
    <row r="62" spans="2:17" s="249" customFormat="1" ht="19.7" customHeight="1">
      <c r="B62" s="21">
        <v>9</v>
      </c>
      <c r="C62" s="208" t="s">
        <v>963</v>
      </c>
      <c r="D62" s="208" t="s">
        <v>963</v>
      </c>
      <c r="E62" s="245" t="s">
        <v>1801</v>
      </c>
      <c r="F62" s="44">
        <v>3</v>
      </c>
      <c r="G62" s="215">
        <v>360</v>
      </c>
      <c r="H62" s="221">
        <f t="shared" si="0"/>
        <v>1080</v>
      </c>
      <c r="I62" s="205"/>
      <c r="J62" s="211" t="s">
        <v>1802</v>
      </c>
      <c r="K62" s="76" t="s">
        <v>1795</v>
      </c>
      <c r="L62" s="208"/>
      <c r="M62" s="207">
        <v>43809</v>
      </c>
      <c r="N62" s="208"/>
      <c r="O62" s="209"/>
      <c r="P62" s="209">
        <v>43816</v>
      </c>
      <c r="Q62" s="210">
        <v>43816</v>
      </c>
    </row>
    <row r="63" spans="2:17" s="249" customFormat="1" ht="19.7" customHeight="1">
      <c r="B63" s="21"/>
      <c r="C63" s="208" t="s">
        <v>963</v>
      </c>
      <c r="D63" s="208" t="s">
        <v>963</v>
      </c>
      <c r="E63" s="245" t="s">
        <v>1735</v>
      </c>
      <c r="F63" s="44">
        <v>1</v>
      </c>
      <c r="G63" s="215"/>
      <c r="H63" s="221">
        <v>-75900</v>
      </c>
      <c r="I63" s="205"/>
      <c r="J63" s="211"/>
      <c r="K63" s="76" t="s">
        <v>1795</v>
      </c>
      <c r="L63" s="208"/>
      <c r="M63" s="207">
        <v>43809</v>
      </c>
      <c r="N63" s="208"/>
      <c r="O63" s="209"/>
      <c r="P63" s="209">
        <v>43816</v>
      </c>
      <c r="Q63" s="210"/>
    </row>
    <row r="64" spans="2:17" s="249" customFormat="1" ht="19.7" customHeight="1">
      <c r="B64" s="208"/>
      <c r="C64" s="952"/>
      <c r="D64" s="952"/>
      <c r="E64" s="245"/>
      <c r="F64" s="44"/>
      <c r="G64" s="215">
        <v>0</v>
      </c>
      <c r="H64" s="221">
        <f t="shared" si="0"/>
        <v>0</v>
      </c>
      <c r="I64" s="205"/>
      <c r="J64" s="211"/>
      <c r="K64" s="76"/>
      <c r="L64" s="208"/>
      <c r="M64" s="207"/>
      <c r="N64" s="208"/>
      <c r="O64" s="209"/>
      <c r="P64" s="209"/>
      <c r="Q64" s="210"/>
    </row>
    <row r="65" spans="2:17" s="249" customFormat="1" ht="19.7" customHeight="1">
      <c r="B65" s="21">
        <v>9</v>
      </c>
      <c r="C65" s="208" t="s">
        <v>531</v>
      </c>
      <c r="D65" s="208" t="s">
        <v>531</v>
      </c>
      <c r="E65" s="245" t="s">
        <v>1803</v>
      </c>
      <c r="F65" s="44">
        <v>6</v>
      </c>
      <c r="G65" s="215">
        <v>9095</v>
      </c>
      <c r="H65" s="221">
        <f>F65*G65</f>
        <v>54570</v>
      </c>
      <c r="I65" s="205"/>
      <c r="J65" s="211" t="s">
        <v>1804</v>
      </c>
      <c r="K65" s="76"/>
      <c r="L65" s="208"/>
      <c r="M65" s="207">
        <v>43811</v>
      </c>
      <c r="N65" s="208"/>
      <c r="O65" s="209"/>
      <c r="P65" s="209">
        <v>43472</v>
      </c>
      <c r="Q65" s="210">
        <v>43837</v>
      </c>
    </row>
    <row r="66" spans="2:17" s="9" customFormat="1" ht="19.7" customHeight="1">
      <c r="B66" s="21">
        <v>9</v>
      </c>
      <c r="C66" s="21" t="s">
        <v>531</v>
      </c>
      <c r="D66" s="21" t="s">
        <v>531</v>
      </c>
      <c r="E66" s="75" t="s">
        <v>1805</v>
      </c>
      <c r="F66" s="22">
        <v>6</v>
      </c>
      <c r="G66" s="266">
        <v>1080</v>
      </c>
      <c r="H66" s="38">
        <f t="shared" si="0"/>
        <v>6480</v>
      </c>
      <c r="I66" s="167"/>
      <c r="J66" s="31" t="s">
        <v>1449</v>
      </c>
      <c r="K66" s="30"/>
      <c r="L66" s="21"/>
      <c r="M66" s="25">
        <v>43811</v>
      </c>
      <c r="N66" s="21"/>
      <c r="O66" s="32"/>
      <c r="P66" s="32">
        <v>43472</v>
      </c>
      <c r="Q66" s="210">
        <v>43837</v>
      </c>
    </row>
    <row r="67" spans="2:17" s="9" customFormat="1" ht="19.7" customHeight="1">
      <c r="B67" s="21">
        <v>9</v>
      </c>
      <c r="C67" s="21" t="s">
        <v>531</v>
      </c>
      <c r="D67" s="21" t="s">
        <v>531</v>
      </c>
      <c r="E67" s="75" t="s">
        <v>1806</v>
      </c>
      <c r="F67" s="22">
        <v>6</v>
      </c>
      <c r="G67" s="266">
        <v>560</v>
      </c>
      <c r="H67" s="38">
        <f t="shared" si="0"/>
        <v>3360</v>
      </c>
      <c r="I67" s="167"/>
      <c r="J67" s="31" t="s">
        <v>1449</v>
      </c>
      <c r="K67" s="30"/>
      <c r="L67" s="21"/>
      <c r="M67" s="25">
        <v>43811</v>
      </c>
      <c r="N67" s="21"/>
      <c r="O67" s="32"/>
      <c r="P67" s="32">
        <v>43472</v>
      </c>
      <c r="Q67" s="210">
        <v>43837</v>
      </c>
    </row>
    <row r="68" spans="2:17" s="9" customFormat="1" ht="19.7" customHeight="1">
      <c r="B68" s="21">
        <v>9</v>
      </c>
      <c r="C68" s="21" t="s">
        <v>531</v>
      </c>
      <c r="D68" s="21" t="s">
        <v>531</v>
      </c>
      <c r="E68" s="75" t="s">
        <v>1807</v>
      </c>
      <c r="F68" s="22">
        <v>12</v>
      </c>
      <c r="G68" s="266">
        <v>250</v>
      </c>
      <c r="H68" s="38">
        <f t="shared" si="0"/>
        <v>3000</v>
      </c>
      <c r="I68" s="167"/>
      <c r="J68" s="31" t="s">
        <v>1449</v>
      </c>
      <c r="K68" s="30"/>
      <c r="L68" s="21"/>
      <c r="M68" s="25">
        <v>43811</v>
      </c>
      <c r="N68" s="21"/>
      <c r="O68" s="32"/>
      <c r="P68" s="32">
        <v>43472</v>
      </c>
      <c r="Q68" s="210">
        <v>43837</v>
      </c>
    </row>
    <row r="69" spans="2:17" s="9" customFormat="1" ht="19.7" customHeight="1">
      <c r="B69" s="21">
        <v>9</v>
      </c>
      <c r="C69" s="21" t="s">
        <v>531</v>
      </c>
      <c r="D69" s="21" t="s">
        <v>531</v>
      </c>
      <c r="E69" s="75" t="s">
        <v>1808</v>
      </c>
      <c r="F69" s="22">
        <v>9</v>
      </c>
      <c r="G69" s="266">
        <v>360</v>
      </c>
      <c r="H69" s="38">
        <f t="shared" si="0"/>
        <v>3240</v>
      </c>
      <c r="I69" s="167"/>
      <c r="J69" s="31" t="s">
        <v>1449</v>
      </c>
      <c r="K69" s="30"/>
      <c r="L69" s="21"/>
      <c r="M69" s="25">
        <v>43811</v>
      </c>
      <c r="N69" s="21"/>
      <c r="O69" s="32"/>
      <c r="P69" s="32">
        <v>43472</v>
      </c>
      <c r="Q69" s="210">
        <v>43837</v>
      </c>
    </row>
    <row r="70" spans="2:17" s="9" customFormat="1" ht="19.7" customHeight="1">
      <c r="B70" s="21">
        <v>9</v>
      </c>
      <c r="C70" s="21" t="s">
        <v>531</v>
      </c>
      <c r="D70" s="21" t="s">
        <v>531</v>
      </c>
      <c r="E70" s="75" t="s">
        <v>1809</v>
      </c>
      <c r="F70" s="22">
        <v>12</v>
      </c>
      <c r="G70" s="266">
        <v>180</v>
      </c>
      <c r="H70" s="38">
        <f t="shared" si="0"/>
        <v>2160</v>
      </c>
      <c r="I70" s="167"/>
      <c r="J70" s="31" t="s">
        <v>1449</v>
      </c>
      <c r="K70" s="30"/>
      <c r="L70" s="21"/>
      <c r="M70" s="25">
        <v>43811</v>
      </c>
      <c r="N70" s="21"/>
      <c r="O70" s="32"/>
      <c r="P70" s="32">
        <v>43472</v>
      </c>
      <c r="Q70" s="210">
        <v>43837</v>
      </c>
    </row>
    <row r="71" spans="2:17" s="9" customFormat="1" ht="19.7" customHeight="1">
      <c r="B71" s="21">
        <v>9</v>
      </c>
      <c r="C71" s="21" t="s">
        <v>531</v>
      </c>
      <c r="D71" s="21" t="s">
        <v>531</v>
      </c>
      <c r="E71" s="75" t="s">
        <v>1810</v>
      </c>
      <c r="F71" s="22">
        <v>3</v>
      </c>
      <c r="G71" s="266">
        <v>250</v>
      </c>
      <c r="H71" s="38">
        <f t="shared" si="0"/>
        <v>750</v>
      </c>
      <c r="I71" s="167"/>
      <c r="J71" s="31" t="s">
        <v>1449</v>
      </c>
      <c r="K71" s="30"/>
      <c r="L71" s="21"/>
      <c r="M71" s="25">
        <v>43811</v>
      </c>
      <c r="N71" s="21"/>
      <c r="O71" s="32"/>
      <c r="P71" s="32">
        <v>43472</v>
      </c>
      <c r="Q71" s="210">
        <v>43837</v>
      </c>
    </row>
    <row r="72" spans="2:17" s="9" customFormat="1" ht="19.7" customHeight="1">
      <c r="B72" s="21">
        <v>9</v>
      </c>
      <c r="C72" s="21" t="s">
        <v>531</v>
      </c>
      <c r="D72" s="21" t="s">
        <v>531</v>
      </c>
      <c r="E72" s="75" t="s">
        <v>1811</v>
      </c>
      <c r="F72" s="22">
        <v>3</v>
      </c>
      <c r="G72" s="266">
        <v>250</v>
      </c>
      <c r="H72" s="38">
        <f t="shared" si="0"/>
        <v>750</v>
      </c>
      <c r="I72" s="167"/>
      <c r="J72" s="31" t="s">
        <v>1449</v>
      </c>
      <c r="K72" s="30"/>
      <c r="L72" s="21"/>
      <c r="M72" s="25">
        <v>43811</v>
      </c>
      <c r="N72" s="21"/>
      <c r="O72" s="32"/>
      <c r="P72" s="32">
        <v>43472</v>
      </c>
      <c r="Q72" s="210">
        <v>43837</v>
      </c>
    </row>
    <row r="73" spans="2:17" s="9" customFormat="1" ht="19.7" customHeight="1">
      <c r="B73" s="21">
        <v>9</v>
      </c>
      <c r="C73" s="21" t="s">
        <v>531</v>
      </c>
      <c r="D73" s="21" t="s">
        <v>531</v>
      </c>
      <c r="E73" s="75" t="s">
        <v>1812</v>
      </c>
      <c r="F73" s="22">
        <v>6</v>
      </c>
      <c r="G73" s="266">
        <v>250</v>
      </c>
      <c r="H73" s="38">
        <f t="shared" si="0"/>
        <v>1500</v>
      </c>
      <c r="I73" s="167"/>
      <c r="J73" s="31" t="s">
        <v>1451</v>
      </c>
      <c r="K73" s="30"/>
      <c r="L73" s="21"/>
      <c r="M73" s="25">
        <v>43811</v>
      </c>
      <c r="N73" s="21"/>
      <c r="O73" s="32"/>
      <c r="P73" s="32">
        <v>43472</v>
      </c>
      <c r="Q73" s="210">
        <v>43837</v>
      </c>
    </row>
    <row r="74" spans="2:17" s="9" customFormat="1" ht="19.7" customHeight="1">
      <c r="B74" s="21">
        <v>9</v>
      </c>
      <c r="C74" s="21" t="s">
        <v>531</v>
      </c>
      <c r="D74" s="21" t="s">
        <v>531</v>
      </c>
      <c r="E74" s="75" t="s">
        <v>1813</v>
      </c>
      <c r="F74" s="22">
        <v>9</v>
      </c>
      <c r="G74" s="266">
        <v>220</v>
      </c>
      <c r="H74" s="38">
        <f t="shared" si="0"/>
        <v>1980</v>
      </c>
      <c r="I74" s="167"/>
      <c r="J74" s="31" t="s">
        <v>1451</v>
      </c>
      <c r="K74" s="30"/>
      <c r="L74" s="21"/>
      <c r="M74" s="25">
        <v>43811</v>
      </c>
      <c r="N74" s="21"/>
      <c r="O74" s="32"/>
      <c r="P74" s="32">
        <v>43472</v>
      </c>
      <c r="Q74" s="210">
        <v>43837</v>
      </c>
    </row>
    <row r="75" spans="2:17" s="9" customFormat="1" ht="19.7" customHeight="1">
      <c r="B75" s="21">
        <v>9</v>
      </c>
      <c r="C75" s="21" t="s">
        <v>531</v>
      </c>
      <c r="D75" s="21" t="s">
        <v>531</v>
      </c>
      <c r="E75" s="75" t="s">
        <v>1814</v>
      </c>
      <c r="F75" s="22">
        <v>6</v>
      </c>
      <c r="G75" s="266">
        <v>6210</v>
      </c>
      <c r="H75" s="38">
        <f t="shared" si="0"/>
        <v>37260</v>
      </c>
      <c r="I75" s="167"/>
      <c r="J75" s="31" t="s">
        <v>1815</v>
      </c>
      <c r="K75" s="30"/>
      <c r="L75" s="21"/>
      <c r="M75" s="25">
        <v>43811</v>
      </c>
      <c r="N75" s="21"/>
      <c r="O75" s="32"/>
      <c r="P75" s="32">
        <v>43472</v>
      </c>
      <c r="Q75" s="210">
        <v>43837</v>
      </c>
    </row>
    <row r="76" spans="2:17" s="9" customFormat="1" ht="19.7" customHeight="1">
      <c r="B76" s="21">
        <v>9</v>
      </c>
      <c r="C76" s="21" t="s">
        <v>531</v>
      </c>
      <c r="D76" s="21" t="s">
        <v>531</v>
      </c>
      <c r="E76" s="75" t="s">
        <v>1816</v>
      </c>
      <c r="F76" s="22">
        <v>150</v>
      </c>
      <c r="G76" s="266">
        <v>52</v>
      </c>
      <c r="H76" s="38">
        <f t="shared" si="0"/>
        <v>7800</v>
      </c>
      <c r="I76" s="167"/>
      <c r="J76" s="31" t="s">
        <v>1817</v>
      </c>
      <c r="K76" s="30"/>
      <c r="L76" s="21"/>
      <c r="M76" s="25">
        <v>43811</v>
      </c>
      <c r="N76" s="21"/>
      <c r="O76" s="32"/>
      <c r="P76" s="32">
        <v>43472</v>
      </c>
      <c r="Q76" s="210">
        <v>43837</v>
      </c>
    </row>
    <row r="77" spans="2:17" s="249" customFormat="1" ht="19.7" customHeight="1">
      <c r="B77" s="21">
        <v>9</v>
      </c>
      <c r="C77" s="208" t="s">
        <v>531</v>
      </c>
      <c r="D77" s="208" t="s">
        <v>531</v>
      </c>
      <c r="E77" s="245" t="s">
        <v>1818</v>
      </c>
      <c r="F77" s="44">
        <v>90</v>
      </c>
      <c r="G77" s="215">
        <v>46</v>
      </c>
      <c r="H77" s="221">
        <f>F77*G77</f>
        <v>4140</v>
      </c>
      <c r="I77" s="205"/>
      <c r="J77" s="211" t="s">
        <v>1817</v>
      </c>
      <c r="K77" s="76"/>
      <c r="L77" s="208"/>
      <c r="M77" s="207">
        <v>43811</v>
      </c>
      <c r="N77" s="208"/>
      <c r="O77" s="209"/>
      <c r="P77" s="209">
        <v>43472</v>
      </c>
      <c r="Q77" s="210">
        <v>43837</v>
      </c>
    </row>
    <row r="78" spans="2:17" s="9" customFormat="1" ht="19.7" customHeight="1">
      <c r="B78" s="21">
        <v>9</v>
      </c>
      <c r="C78" s="21" t="s">
        <v>531</v>
      </c>
      <c r="D78" s="21" t="s">
        <v>531</v>
      </c>
      <c r="E78" s="75" t="s">
        <v>1819</v>
      </c>
      <c r="F78" s="22">
        <v>12</v>
      </c>
      <c r="G78" s="266">
        <v>48</v>
      </c>
      <c r="H78" s="38">
        <f>F78*G78</f>
        <v>576</v>
      </c>
      <c r="I78" s="167"/>
      <c r="J78" s="31" t="s">
        <v>1820</v>
      </c>
      <c r="K78" s="30"/>
      <c r="L78" s="21"/>
      <c r="M78" s="25">
        <v>43811</v>
      </c>
      <c r="N78" s="21"/>
      <c r="O78" s="32"/>
      <c r="P78" s="32">
        <v>43472</v>
      </c>
      <c r="Q78" s="210">
        <v>43837</v>
      </c>
    </row>
    <row r="79" spans="2:17" s="9" customFormat="1" ht="19.7" customHeight="1">
      <c r="B79" s="21">
        <v>9</v>
      </c>
      <c r="C79" s="21" t="s">
        <v>531</v>
      </c>
      <c r="D79" s="21" t="s">
        <v>531</v>
      </c>
      <c r="E79" s="75" t="s">
        <v>1821</v>
      </c>
      <c r="F79" s="22">
        <v>180</v>
      </c>
      <c r="G79" s="266">
        <v>80</v>
      </c>
      <c r="H79" s="38">
        <f t="shared" ref="H79:H141" si="1">F79*G79</f>
        <v>14400</v>
      </c>
      <c r="I79" s="167"/>
      <c r="J79" s="31" t="s">
        <v>1822</v>
      </c>
      <c r="K79" s="30"/>
      <c r="L79" s="21"/>
      <c r="M79" s="25">
        <v>43811</v>
      </c>
      <c r="N79" s="21"/>
      <c r="O79" s="32"/>
      <c r="P79" s="32">
        <v>43472</v>
      </c>
      <c r="Q79" s="210">
        <v>43837</v>
      </c>
    </row>
    <row r="80" spans="2:17" s="9" customFormat="1" ht="19.7" customHeight="1">
      <c r="B80" s="21">
        <v>9</v>
      </c>
      <c r="C80" s="21" t="s">
        <v>531</v>
      </c>
      <c r="D80" s="21" t="s">
        <v>531</v>
      </c>
      <c r="E80" s="75" t="s">
        <v>1823</v>
      </c>
      <c r="F80" s="22">
        <v>12</v>
      </c>
      <c r="G80" s="266">
        <v>409</v>
      </c>
      <c r="H80" s="38">
        <f t="shared" si="1"/>
        <v>4908</v>
      </c>
      <c r="I80" s="167"/>
      <c r="J80" s="31" t="s">
        <v>1824</v>
      </c>
      <c r="K80" s="30"/>
      <c r="L80" s="21"/>
      <c r="M80" s="25">
        <v>43811</v>
      </c>
      <c r="N80" s="21"/>
      <c r="O80" s="32"/>
      <c r="P80" s="32">
        <v>43472</v>
      </c>
      <c r="Q80" s="210">
        <v>43837</v>
      </c>
    </row>
    <row r="81" spans="2:17" s="9" customFormat="1" ht="19.7" customHeight="1">
      <c r="B81" s="21">
        <v>9</v>
      </c>
      <c r="C81" s="21" t="s">
        <v>531</v>
      </c>
      <c r="D81" s="21" t="s">
        <v>531</v>
      </c>
      <c r="E81" s="75" t="s">
        <v>1825</v>
      </c>
      <c r="F81" s="22">
        <v>12</v>
      </c>
      <c r="G81" s="266">
        <v>656</v>
      </c>
      <c r="H81" s="38">
        <f>F81*G81</f>
        <v>7872</v>
      </c>
      <c r="I81" s="167"/>
      <c r="J81" s="31" t="s">
        <v>1786</v>
      </c>
      <c r="K81" s="30"/>
      <c r="L81" s="21"/>
      <c r="M81" s="25">
        <v>43811</v>
      </c>
      <c r="N81" s="21"/>
      <c r="O81" s="32"/>
      <c r="P81" s="32">
        <v>43472</v>
      </c>
      <c r="Q81" s="210">
        <v>43837</v>
      </c>
    </row>
    <row r="82" spans="2:17" s="9" customFormat="1" ht="19.7" customHeight="1">
      <c r="B82" s="21">
        <v>9</v>
      </c>
      <c r="C82" s="21" t="s">
        <v>531</v>
      </c>
      <c r="D82" s="21" t="s">
        <v>531</v>
      </c>
      <c r="E82" s="75" t="s">
        <v>1826</v>
      </c>
      <c r="F82" s="22">
        <v>90</v>
      </c>
      <c r="G82" s="266">
        <v>93</v>
      </c>
      <c r="H82" s="38">
        <f t="shared" si="1"/>
        <v>8370</v>
      </c>
      <c r="I82" s="167"/>
      <c r="J82" s="31" t="s">
        <v>1827</v>
      </c>
      <c r="K82" s="30"/>
      <c r="L82" s="21"/>
      <c r="M82" s="25">
        <v>43811</v>
      </c>
      <c r="N82" s="21"/>
      <c r="O82" s="32"/>
      <c r="P82" s="32">
        <v>43472</v>
      </c>
      <c r="Q82" s="210">
        <v>43837</v>
      </c>
    </row>
    <row r="83" spans="2:17" s="9" customFormat="1" ht="19.7" customHeight="1">
      <c r="B83" s="21">
        <v>9</v>
      </c>
      <c r="C83" s="21" t="s">
        <v>531</v>
      </c>
      <c r="D83" s="21" t="s">
        <v>531</v>
      </c>
      <c r="E83" s="75" t="s">
        <v>1828</v>
      </c>
      <c r="F83" s="22">
        <v>24</v>
      </c>
      <c r="G83" s="266">
        <v>123</v>
      </c>
      <c r="H83" s="38">
        <f t="shared" si="1"/>
        <v>2952</v>
      </c>
      <c r="I83" s="167"/>
      <c r="J83" s="31" t="s">
        <v>1786</v>
      </c>
      <c r="K83" s="30"/>
      <c r="L83" s="21"/>
      <c r="M83" s="25">
        <v>43811</v>
      </c>
      <c r="N83" s="21"/>
      <c r="O83" s="32"/>
      <c r="P83" s="32">
        <v>43472</v>
      </c>
      <c r="Q83" s="210">
        <v>43837</v>
      </c>
    </row>
    <row r="84" spans="2:17" s="9" customFormat="1" ht="19.7" customHeight="1">
      <c r="B84" s="21">
        <v>9</v>
      </c>
      <c r="C84" s="21" t="s">
        <v>531</v>
      </c>
      <c r="D84" s="21" t="s">
        <v>531</v>
      </c>
      <c r="E84" s="75" t="s">
        <v>1829</v>
      </c>
      <c r="F84" s="22">
        <v>12</v>
      </c>
      <c r="G84" s="266">
        <v>120</v>
      </c>
      <c r="H84" s="38">
        <f t="shared" si="1"/>
        <v>1440</v>
      </c>
      <c r="I84" s="167"/>
      <c r="J84" s="31" t="s">
        <v>1830</v>
      </c>
      <c r="K84" s="30"/>
      <c r="L84" s="21"/>
      <c r="M84" s="25">
        <v>43811</v>
      </c>
      <c r="N84" s="21"/>
      <c r="O84" s="32"/>
      <c r="P84" s="32">
        <v>43472</v>
      </c>
      <c r="Q84" s="210">
        <v>43837</v>
      </c>
    </row>
    <row r="85" spans="2:17" s="9" customFormat="1" ht="19.7" customHeight="1">
      <c r="B85" s="21">
        <v>9</v>
      </c>
      <c r="C85" s="21" t="s">
        <v>531</v>
      </c>
      <c r="D85" s="21" t="s">
        <v>531</v>
      </c>
      <c r="E85" s="75" t="s">
        <v>1831</v>
      </c>
      <c r="F85" s="22">
        <v>6</v>
      </c>
      <c r="G85" s="266">
        <v>276</v>
      </c>
      <c r="H85" s="38">
        <f t="shared" si="1"/>
        <v>1656</v>
      </c>
      <c r="I85" s="167"/>
      <c r="J85" s="31" t="s">
        <v>1832</v>
      </c>
      <c r="K85" s="30"/>
      <c r="L85" s="21"/>
      <c r="M85" s="25">
        <v>43811</v>
      </c>
      <c r="N85" s="21"/>
      <c r="O85" s="32"/>
      <c r="P85" s="32">
        <v>43472</v>
      </c>
      <c r="Q85" s="210">
        <v>43837</v>
      </c>
    </row>
    <row r="86" spans="2:17" s="9" customFormat="1" ht="19.7" customHeight="1">
      <c r="B86" s="21">
        <v>9</v>
      </c>
      <c r="C86" s="21" t="s">
        <v>531</v>
      </c>
      <c r="D86" s="21" t="s">
        <v>531</v>
      </c>
      <c r="E86" s="75" t="s">
        <v>1833</v>
      </c>
      <c r="F86" s="22">
        <v>6</v>
      </c>
      <c r="G86" s="266">
        <v>702</v>
      </c>
      <c r="H86" s="38">
        <f t="shared" si="1"/>
        <v>4212</v>
      </c>
      <c r="I86" s="167"/>
      <c r="J86" s="31" t="s">
        <v>1830</v>
      </c>
      <c r="K86" s="30"/>
      <c r="L86" s="21"/>
      <c r="M86" s="25">
        <v>43811</v>
      </c>
      <c r="N86" s="21"/>
      <c r="O86" s="32"/>
      <c r="P86" s="32">
        <v>43472</v>
      </c>
      <c r="Q86" s="210">
        <v>43837</v>
      </c>
    </row>
    <row r="87" spans="2:17" s="9" customFormat="1" ht="19.7" customHeight="1">
      <c r="B87" s="21">
        <v>9</v>
      </c>
      <c r="C87" s="21" t="s">
        <v>531</v>
      </c>
      <c r="D87" s="21" t="s">
        <v>531</v>
      </c>
      <c r="E87" s="75" t="s">
        <v>1834</v>
      </c>
      <c r="F87" s="22">
        <v>2</v>
      </c>
      <c r="G87" s="266">
        <v>2300</v>
      </c>
      <c r="H87" s="38">
        <f t="shared" si="1"/>
        <v>4600</v>
      </c>
      <c r="I87" s="167"/>
      <c r="J87" s="31" t="s">
        <v>1835</v>
      </c>
      <c r="K87" s="30"/>
      <c r="L87" s="21"/>
      <c r="M87" s="25">
        <v>43811</v>
      </c>
      <c r="N87" s="21"/>
      <c r="O87" s="32"/>
      <c r="P87" s="32">
        <v>43472</v>
      </c>
      <c r="Q87" s="210">
        <v>43837</v>
      </c>
    </row>
    <row r="88" spans="2:17" s="9" customFormat="1" ht="19.7" customHeight="1">
      <c r="B88" s="21">
        <v>9</v>
      </c>
      <c r="C88" s="21" t="s">
        <v>531</v>
      </c>
      <c r="D88" s="21" t="s">
        <v>531</v>
      </c>
      <c r="E88" s="75" t="s">
        <v>1836</v>
      </c>
      <c r="F88" s="22">
        <v>12</v>
      </c>
      <c r="G88" s="266">
        <v>210</v>
      </c>
      <c r="H88" s="38">
        <f t="shared" si="1"/>
        <v>2520</v>
      </c>
      <c r="I88" s="167"/>
      <c r="J88" s="31" t="s">
        <v>1837</v>
      </c>
      <c r="K88" s="30"/>
      <c r="L88" s="21"/>
      <c r="M88" s="25">
        <v>43811</v>
      </c>
      <c r="N88" s="21"/>
      <c r="O88" s="32"/>
      <c r="P88" s="32">
        <v>43472</v>
      </c>
      <c r="Q88" s="210">
        <v>43837</v>
      </c>
    </row>
    <row r="89" spans="2:17" s="9" customFormat="1" ht="19.7" customHeight="1">
      <c r="B89" s="21">
        <v>9</v>
      </c>
      <c r="C89" s="21" t="s">
        <v>531</v>
      </c>
      <c r="D89" s="21" t="s">
        <v>531</v>
      </c>
      <c r="E89" s="75" t="s">
        <v>1838</v>
      </c>
      <c r="F89" s="22">
        <v>12</v>
      </c>
      <c r="G89" s="266">
        <v>52</v>
      </c>
      <c r="H89" s="38">
        <f t="shared" si="1"/>
        <v>624</v>
      </c>
      <c r="I89" s="167"/>
      <c r="J89" s="31" t="s">
        <v>1460</v>
      </c>
      <c r="K89" s="30"/>
      <c r="L89" s="21"/>
      <c r="M89" s="25">
        <v>43811</v>
      </c>
      <c r="N89" s="21"/>
      <c r="O89" s="32"/>
      <c r="P89" s="32">
        <v>43472</v>
      </c>
      <c r="Q89" s="210">
        <v>43837</v>
      </c>
    </row>
    <row r="90" spans="2:17" s="9" customFormat="1" ht="19.7" customHeight="1">
      <c r="B90" s="21">
        <v>9</v>
      </c>
      <c r="C90" s="21" t="s">
        <v>531</v>
      </c>
      <c r="D90" s="21" t="s">
        <v>531</v>
      </c>
      <c r="E90" s="75" t="s">
        <v>1839</v>
      </c>
      <c r="F90" s="22">
        <v>12</v>
      </c>
      <c r="G90" s="266">
        <v>72</v>
      </c>
      <c r="H90" s="38">
        <f t="shared" si="1"/>
        <v>864</v>
      </c>
      <c r="I90" s="167"/>
      <c r="J90" s="31" t="s">
        <v>1840</v>
      </c>
      <c r="K90" s="30"/>
      <c r="L90" s="21"/>
      <c r="M90" s="25">
        <v>43811</v>
      </c>
      <c r="N90" s="21"/>
      <c r="O90" s="32"/>
      <c r="P90" s="32">
        <v>43472</v>
      </c>
      <c r="Q90" s="210">
        <v>43837</v>
      </c>
    </row>
    <row r="91" spans="2:17" s="9" customFormat="1" ht="19.5" customHeight="1">
      <c r="B91" s="21">
        <v>9</v>
      </c>
      <c r="C91" s="21" t="s">
        <v>531</v>
      </c>
      <c r="D91" s="21" t="s">
        <v>531</v>
      </c>
      <c r="E91" s="75" t="s">
        <v>1841</v>
      </c>
      <c r="F91" s="22">
        <v>12</v>
      </c>
      <c r="G91" s="266">
        <v>180</v>
      </c>
      <c r="H91" s="38">
        <f t="shared" si="1"/>
        <v>2160</v>
      </c>
      <c r="I91" s="167"/>
      <c r="J91" s="31" t="s">
        <v>1842</v>
      </c>
      <c r="K91" s="30"/>
      <c r="L91" s="21"/>
      <c r="M91" s="25">
        <v>43811</v>
      </c>
      <c r="N91" s="21"/>
      <c r="O91" s="32"/>
      <c r="P91" s="32">
        <v>43472</v>
      </c>
      <c r="Q91" s="210">
        <v>43837</v>
      </c>
    </row>
    <row r="92" spans="2:17" s="9" customFormat="1" ht="19.7" customHeight="1">
      <c r="B92" s="21">
        <v>9</v>
      </c>
      <c r="C92" s="21" t="s">
        <v>531</v>
      </c>
      <c r="D92" s="21" t="s">
        <v>531</v>
      </c>
      <c r="E92" s="75" t="s">
        <v>1843</v>
      </c>
      <c r="F92" s="22">
        <v>12</v>
      </c>
      <c r="G92" s="266">
        <v>1565</v>
      </c>
      <c r="H92" s="38">
        <f t="shared" si="1"/>
        <v>18780</v>
      </c>
      <c r="I92" s="167"/>
      <c r="J92" s="31" t="s">
        <v>1844</v>
      </c>
      <c r="K92" s="30"/>
      <c r="L92" s="21"/>
      <c r="M92" s="25">
        <v>43811</v>
      </c>
      <c r="N92" s="21"/>
      <c r="O92" s="32"/>
      <c r="P92" s="32">
        <v>43472</v>
      </c>
      <c r="Q92" s="210">
        <v>43837</v>
      </c>
    </row>
    <row r="93" spans="2:17" s="9" customFormat="1" ht="19.7" customHeight="1">
      <c r="B93" s="21">
        <v>9</v>
      </c>
      <c r="C93" s="21" t="s">
        <v>531</v>
      </c>
      <c r="D93" s="21" t="s">
        <v>531</v>
      </c>
      <c r="E93" s="75" t="s">
        <v>1845</v>
      </c>
      <c r="F93" s="22">
        <v>6</v>
      </c>
      <c r="G93" s="266">
        <v>1451</v>
      </c>
      <c r="H93" s="38">
        <f t="shared" si="1"/>
        <v>8706</v>
      </c>
      <c r="I93" s="167"/>
      <c r="J93" s="31" t="s">
        <v>1846</v>
      </c>
      <c r="K93" s="30"/>
      <c r="L93" s="21"/>
      <c r="M93" s="25">
        <v>43811</v>
      </c>
      <c r="N93" s="21"/>
      <c r="O93" s="32"/>
      <c r="P93" s="32">
        <v>43472</v>
      </c>
      <c r="Q93" s="210">
        <v>43837</v>
      </c>
    </row>
    <row r="94" spans="2:17" s="249" customFormat="1" ht="19.7" customHeight="1">
      <c r="B94" s="21">
        <v>9</v>
      </c>
      <c r="C94" s="208" t="s">
        <v>531</v>
      </c>
      <c r="D94" s="208" t="s">
        <v>531</v>
      </c>
      <c r="E94" s="245" t="s">
        <v>1847</v>
      </c>
      <c r="F94" s="44">
        <v>2</v>
      </c>
      <c r="G94" s="215">
        <v>8564</v>
      </c>
      <c r="H94" s="221">
        <f>F94*G94</f>
        <v>17128</v>
      </c>
      <c r="I94" s="205"/>
      <c r="J94" s="211" t="s">
        <v>1848</v>
      </c>
      <c r="K94" s="76"/>
      <c r="L94" s="208"/>
      <c r="M94" s="207">
        <v>43811</v>
      </c>
      <c r="N94" s="208"/>
      <c r="O94" s="209"/>
      <c r="P94" s="209">
        <v>43472</v>
      </c>
      <c r="Q94" s="210">
        <v>43837</v>
      </c>
    </row>
    <row r="95" spans="2:17" s="9" customFormat="1" ht="19.7" customHeight="1">
      <c r="B95" s="21">
        <v>9</v>
      </c>
      <c r="C95" s="21" t="s">
        <v>531</v>
      </c>
      <c r="D95" s="21" t="s">
        <v>531</v>
      </c>
      <c r="E95" s="75" t="s">
        <v>1849</v>
      </c>
      <c r="F95" s="22">
        <v>3</v>
      </c>
      <c r="G95" s="266">
        <v>25462</v>
      </c>
      <c r="H95" s="38">
        <f t="shared" si="1"/>
        <v>76386</v>
      </c>
      <c r="I95" s="167"/>
      <c r="J95" s="31" t="s">
        <v>1850</v>
      </c>
      <c r="K95" s="30"/>
      <c r="L95" s="21"/>
      <c r="M95" s="25">
        <v>43811</v>
      </c>
      <c r="N95" s="21"/>
      <c r="O95" s="32"/>
      <c r="P95" s="32">
        <v>43472</v>
      </c>
      <c r="Q95" s="210">
        <v>43837</v>
      </c>
    </row>
    <row r="96" spans="2:17" s="9" customFormat="1" ht="19.7" customHeight="1">
      <c r="B96" s="21">
        <v>9</v>
      </c>
      <c r="C96" s="21" t="s">
        <v>531</v>
      </c>
      <c r="D96" s="21" t="s">
        <v>531</v>
      </c>
      <c r="E96" s="75" t="s">
        <v>1851</v>
      </c>
      <c r="F96" s="22">
        <v>6</v>
      </c>
      <c r="G96" s="266">
        <v>4326</v>
      </c>
      <c r="H96" s="38">
        <f t="shared" si="1"/>
        <v>25956</v>
      </c>
      <c r="I96" s="167"/>
      <c r="J96" s="31" t="s">
        <v>1852</v>
      </c>
      <c r="K96" s="30"/>
      <c r="L96" s="21"/>
      <c r="M96" s="25">
        <v>43811</v>
      </c>
      <c r="N96" s="21"/>
      <c r="O96" s="32"/>
      <c r="P96" s="32">
        <v>43472</v>
      </c>
      <c r="Q96" s="210">
        <v>43837</v>
      </c>
    </row>
    <row r="97" spans="2:17" s="9" customFormat="1" ht="19.7" customHeight="1">
      <c r="B97" s="21">
        <v>9</v>
      </c>
      <c r="C97" s="21" t="s">
        <v>531</v>
      </c>
      <c r="D97" s="21" t="s">
        <v>531</v>
      </c>
      <c r="E97" s="75" t="s">
        <v>1853</v>
      </c>
      <c r="F97" s="22">
        <v>6</v>
      </c>
      <c r="G97" s="266">
        <v>14957</v>
      </c>
      <c r="H97" s="38">
        <f t="shared" si="1"/>
        <v>89742</v>
      </c>
      <c r="I97" s="167"/>
      <c r="J97" s="31" t="s">
        <v>1854</v>
      </c>
      <c r="K97" s="30"/>
      <c r="L97" s="21"/>
      <c r="M97" s="25">
        <v>43811</v>
      </c>
      <c r="N97" s="21"/>
      <c r="O97" s="32"/>
      <c r="P97" s="32">
        <v>43472</v>
      </c>
      <c r="Q97" s="210">
        <v>43837</v>
      </c>
    </row>
    <row r="98" spans="2:17" s="9" customFormat="1" ht="19.7" customHeight="1">
      <c r="B98" s="21">
        <v>9</v>
      </c>
      <c r="C98" s="21" t="s">
        <v>531</v>
      </c>
      <c r="D98" s="21" t="s">
        <v>531</v>
      </c>
      <c r="E98" s="75" t="s">
        <v>1855</v>
      </c>
      <c r="F98" s="22">
        <v>3</v>
      </c>
      <c r="G98" s="266">
        <v>1740</v>
      </c>
      <c r="H98" s="38">
        <f t="shared" si="1"/>
        <v>5220</v>
      </c>
      <c r="I98" s="167"/>
      <c r="J98" s="31" t="s">
        <v>1856</v>
      </c>
      <c r="K98" s="30"/>
      <c r="L98" s="21"/>
      <c r="M98" s="25">
        <v>43811</v>
      </c>
      <c r="N98" s="21"/>
      <c r="O98" s="32"/>
      <c r="P98" s="32">
        <v>43472</v>
      </c>
      <c r="Q98" s="210">
        <v>43837</v>
      </c>
    </row>
    <row r="99" spans="2:17" s="9" customFormat="1" ht="19.5" customHeight="1">
      <c r="B99" s="21">
        <v>9</v>
      </c>
      <c r="C99" s="21" t="s">
        <v>531</v>
      </c>
      <c r="D99" s="21" t="s">
        <v>531</v>
      </c>
      <c r="E99" s="75" t="s">
        <v>1857</v>
      </c>
      <c r="F99" s="22">
        <v>6</v>
      </c>
      <c r="G99" s="266">
        <v>440</v>
      </c>
      <c r="H99" s="38">
        <f t="shared" si="1"/>
        <v>2640</v>
      </c>
      <c r="I99" s="167"/>
      <c r="J99" s="31" t="s">
        <v>1519</v>
      </c>
      <c r="K99" s="30"/>
      <c r="L99" s="21"/>
      <c r="M99" s="25">
        <v>43811</v>
      </c>
      <c r="N99" s="21"/>
      <c r="O99" s="32"/>
      <c r="P99" s="32">
        <v>43472</v>
      </c>
      <c r="Q99" s="210">
        <v>43837</v>
      </c>
    </row>
    <row r="100" spans="2:17" s="9" customFormat="1" ht="19.7" customHeight="1">
      <c r="B100" s="21">
        <v>9</v>
      </c>
      <c r="C100" s="21" t="s">
        <v>531</v>
      </c>
      <c r="D100" s="21" t="s">
        <v>531</v>
      </c>
      <c r="E100" s="75" t="s">
        <v>1858</v>
      </c>
      <c r="F100" s="22">
        <v>6</v>
      </c>
      <c r="G100" s="266">
        <v>23</v>
      </c>
      <c r="H100" s="38">
        <f t="shared" si="1"/>
        <v>138</v>
      </c>
      <c r="I100" s="167"/>
      <c r="J100" s="31" t="s">
        <v>1519</v>
      </c>
      <c r="K100" s="30"/>
      <c r="L100" s="21"/>
      <c r="M100" s="25">
        <v>43811</v>
      </c>
      <c r="N100" s="21"/>
      <c r="O100" s="32"/>
      <c r="P100" s="32">
        <v>43472</v>
      </c>
      <c r="Q100" s="210">
        <v>43837</v>
      </c>
    </row>
    <row r="101" spans="2:17" s="9" customFormat="1" ht="19.7" customHeight="1">
      <c r="B101" s="21">
        <v>9</v>
      </c>
      <c r="C101" s="21" t="s">
        <v>531</v>
      </c>
      <c r="D101" s="21" t="s">
        <v>531</v>
      </c>
      <c r="E101" s="75" t="s">
        <v>1859</v>
      </c>
      <c r="F101" s="22">
        <v>6</v>
      </c>
      <c r="G101" s="266">
        <v>240</v>
      </c>
      <c r="H101" s="38">
        <f t="shared" si="1"/>
        <v>1440</v>
      </c>
      <c r="I101" s="167"/>
      <c r="J101" s="31" t="s">
        <v>695</v>
      </c>
      <c r="K101" s="30"/>
      <c r="L101" s="21"/>
      <c r="M101" s="25">
        <v>43811</v>
      </c>
      <c r="N101" s="21"/>
      <c r="O101" s="32"/>
      <c r="P101" s="32">
        <v>43472</v>
      </c>
      <c r="Q101" s="210">
        <v>43837</v>
      </c>
    </row>
    <row r="102" spans="2:17" s="9" customFormat="1" ht="19.7" customHeight="1">
      <c r="B102" s="21">
        <v>9</v>
      </c>
      <c r="C102" s="21" t="s">
        <v>531</v>
      </c>
      <c r="D102" s="21" t="s">
        <v>531</v>
      </c>
      <c r="E102" s="75" t="s">
        <v>1860</v>
      </c>
      <c r="F102" s="22">
        <v>3</v>
      </c>
      <c r="G102" s="266">
        <v>4050</v>
      </c>
      <c r="H102" s="38">
        <f t="shared" si="1"/>
        <v>12150</v>
      </c>
      <c r="I102" s="167"/>
      <c r="J102" s="31" t="s">
        <v>1861</v>
      </c>
      <c r="K102" s="30"/>
      <c r="L102" s="21"/>
      <c r="M102" s="25">
        <v>43811</v>
      </c>
      <c r="N102" s="21"/>
      <c r="O102" s="32"/>
      <c r="P102" s="32">
        <v>43472</v>
      </c>
      <c r="Q102" s="210">
        <v>43837</v>
      </c>
    </row>
    <row r="103" spans="2:17" s="9" customFormat="1" ht="19.7" customHeight="1">
      <c r="B103" s="21">
        <v>9</v>
      </c>
      <c r="C103" s="21" t="s">
        <v>531</v>
      </c>
      <c r="D103" s="21" t="s">
        <v>531</v>
      </c>
      <c r="E103" s="75" t="s">
        <v>1862</v>
      </c>
      <c r="F103" s="22">
        <v>3</v>
      </c>
      <c r="G103" s="266">
        <v>2940</v>
      </c>
      <c r="H103" s="38">
        <f t="shared" si="1"/>
        <v>8820</v>
      </c>
      <c r="I103" s="167"/>
      <c r="J103" s="31" t="s">
        <v>1863</v>
      </c>
      <c r="K103" s="30"/>
      <c r="L103" s="21"/>
      <c r="M103" s="25">
        <v>43811</v>
      </c>
      <c r="N103" s="21"/>
      <c r="O103" s="32"/>
      <c r="P103" s="32">
        <v>43472</v>
      </c>
      <c r="Q103" s="210">
        <v>43837</v>
      </c>
    </row>
    <row r="104" spans="2:17" s="9" customFormat="1" ht="19.7" customHeight="1">
      <c r="B104" s="21">
        <v>9</v>
      </c>
      <c r="C104" s="21" t="s">
        <v>531</v>
      </c>
      <c r="D104" s="21" t="s">
        <v>531</v>
      </c>
      <c r="E104" s="75" t="s">
        <v>1864</v>
      </c>
      <c r="F104" s="22">
        <v>6</v>
      </c>
      <c r="G104" s="266">
        <v>42</v>
      </c>
      <c r="H104" s="38">
        <f t="shared" si="1"/>
        <v>252</v>
      </c>
      <c r="I104" s="167"/>
      <c r="J104" s="31" t="s">
        <v>1519</v>
      </c>
      <c r="K104" s="30"/>
      <c r="L104" s="21"/>
      <c r="M104" s="25">
        <v>43811</v>
      </c>
      <c r="N104" s="21"/>
      <c r="O104" s="32"/>
      <c r="P104" s="32">
        <v>43472</v>
      </c>
      <c r="Q104" s="210">
        <v>43837</v>
      </c>
    </row>
    <row r="105" spans="2:17" s="9" customFormat="1" ht="19.7" customHeight="1">
      <c r="B105" s="21">
        <v>9</v>
      </c>
      <c r="C105" s="21" t="s">
        <v>531</v>
      </c>
      <c r="D105" s="21" t="s">
        <v>531</v>
      </c>
      <c r="E105" s="75" t="s">
        <v>1865</v>
      </c>
      <c r="F105" s="22">
        <v>3</v>
      </c>
      <c r="G105" s="266">
        <v>140</v>
      </c>
      <c r="H105" s="38">
        <f>F105*G105</f>
        <v>420</v>
      </c>
      <c r="I105" s="167"/>
      <c r="J105" s="31" t="s">
        <v>1519</v>
      </c>
      <c r="K105" s="30"/>
      <c r="L105" s="21"/>
      <c r="M105" s="25">
        <v>43811</v>
      </c>
      <c r="N105" s="21"/>
      <c r="O105" s="32"/>
      <c r="P105" s="32">
        <v>43472</v>
      </c>
      <c r="Q105" s="210">
        <v>43837</v>
      </c>
    </row>
    <row r="106" spans="2:17" s="9" customFormat="1" ht="19.7" customHeight="1">
      <c r="B106" s="21">
        <v>9</v>
      </c>
      <c r="C106" s="21" t="s">
        <v>531</v>
      </c>
      <c r="D106" s="21" t="s">
        <v>531</v>
      </c>
      <c r="E106" s="75" t="s">
        <v>1866</v>
      </c>
      <c r="F106" s="22">
        <v>3</v>
      </c>
      <c r="G106" s="266">
        <v>1620</v>
      </c>
      <c r="H106" s="38">
        <f t="shared" si="1"/>
        <v>4860</v>
      </c>
      <c r="I106" s="167"/>
      <c r="J106" s="31" t="s">
        <v>1867</v>
      </c>
      <c r="K106" s="30"/>
      <c r="L106" s="21"/>
      <c r="M106" s="25">
        <v>43811</v>
      </c>
      <c r="N106" s="21"/>
      <c r="O106" s="32"/>
      <c r="P106" s="32">
        <v>43472</v>
      </c>
      <c r="Q106" s="210">
        <v>43837</v>
      </c>
    </row>
    <row r="107" spans="2:17" s="249" customFormat="1" ht="19.7" customHeight="1">
      <c r="B107" s="21">
        <v>9</v>
      </c>
      <c r="C107" s="208" t="s">
        <v>531</v>
      </c>
      <c r="D107" s="208" t="s">
        <v>531</v>
      </c>
      <c r="E107" s="245" t="s">
        <v>1868</v>
      </c>
      <c r="F107" s="44">
        <v>1</v>
      </c>
      <c r="G107" s="215">
        <v>2690</v>
      </c>
      <c r="H107" s="221">
        <f>F107*G107</f>
        <v>2690</v>
      </c>
      <c r="I107" s="205"/>
      <c r="J107" s="211" t="s">
        <v>1869</v>
      </c>
      <c r="K107" s="76"/>
      <c r="L107" s="208"/>
      <c r="M107" s="207">
        <v>43811</v>
      </c>
      <c r="N107" s="208"/>
      <c r="O107" s="209"/>
      <c r="P107" s="209">
        <v>43472</v>
      </c>
      <c r="Q107" s="210">
        <v>43837</v>
      </c>
    </row>
    <row r="108" spans="2:17" s="9" customFormat="1" ht="19.7" customHeight="1">
      <c r="B108" s="208"/>
      <c r="C108" s="65"/>
      <c r="D108" s="65"/>
      <c r="E108" s="75"/>
      <c r="F108" s="22"/>
      <c r="G108" s="266">
        <v>0</v>
      </c>
      <c r="H108" s="38">
        <f t="shared" si="1"/>
        <v>0</v>
      </c>
      <c r="I108" s="167"/>
      <c r="J108" s="31"/>
      <c r="K108" s="30"/>
      <c r="L108" s="21"/>
      <c r="M108" s="25"/>
      <c r="N108" s="21"/>
      <c r="O108" s="32"/>
      <c r="P108" s="32"/>
      <c r="Q108" s="26"/>
    </row>
    <row r="109" spans="2:17" s="9" customFormat="1" ht="19.7" customHeight="1">
      <c r="B109" s="21">
        <v>9</v>
      </c>
      <c r="C109" s="65" t="s">
        <v>531</v>
      </c>
      <c r="D109" s="65" t="s">
        <v>577</v>
      </c>
      <c r="E109" s="75" t="s">
        <v>1870</v>
      </c>
      <c r="F109" s="22">
        <v>3</v>
      </c>
      <c r="G109" s="266">
        <v>4750</v>
      </c>
      <c r="H109" s="38">
        <f>F109*G109</f>
        <v>14250</v>
      </c>
      <c r="I109" s="167"/>
      <c r="J109" s="31" t="s">
        <v>1871</v>
      </c>
      <c r="K109" s="30"/>
      <c r="L109" s="21"/>
      <c r="M109" s="25">
        <v>43811</v>
      </c>
      <c r="N109" s="21"/>
      <c r="O109" s="32"/>
      <c r="P109" s="32">
        <v>43472</v>
      </c>
      <c r="Q109" s="210">
        <v>43837</v>
      </c>
    </row>
    <row r="110" spans="2:17" s="9" customFormat="1" ht="19.7" customHeight="1">
      <c r="B110" s="21">
        <v>9</v>
      </c>
      <c r="C110" s="65" t="s">
        <v>1872</v>
      </c>
      <c r="D110" s="65" t="s">
        <v>577</v>
      </c>
      <c r="E110" s="75" t="s">
        <v>1873</v>
      </c>
      <c r="F110" s="22">
        <v>6</v>
      </c>
      <c r="G110" s="266">
        <v>252</v>
      </c>
      <c r="H110" s="38">
        <f>F110*G110</f>
        <v>1512</v>
      </c>
      <c r="I110" s="167"/>
      <c r="J110" s="31" t="s">
        <v>1874</v>
      </c>
      <c r="K110" s="212"/>
      <c r="L110" s="21"/>
      <c r="M110" s="25">
        <v>43811</v>
      </c>
      <c r="N110" s="21"/>
      <c r="O110" s="32"/>
      <c r="P110" s="32">
        <v>43472</v>
      </c>
      <c r="Q110" s="210">
        <v>43837</v>
      </c>
    </row>
    <row r="111" spans="2:17" s="9" customFormat="1" ht="19.7" customHeight="1">
      <c r="B111" s="21">
        <v>9</v>
      </c>
      <c r="C111" s="65" t="s">
        <v>531</v>
      </c>
      <c r="D111" s="65" t="s">
        <v>577</v>
      </c>
      <c r="E111" s="75" t="s">
        <v>1875</v>
      </c>
      <c r="F111" s="22">
        <v>3</v>
      </c>
      <c r="G111" s="266">
        <v>2940</v>
      </c>
      <c r="H111" s="38">
        <f>F111*G111</f>
        <v>8820</v>
      </c>
      <c r="I111" s="167"/>
      <c r="J111" s="31" t="s">
        <v>1874</v>
      </c>
      <c r="K111" s="30"/>
      <c r="L111" s="21"/>
      <c r="M111" s="25">
        <v>43811</v>
      </c>
      <c r="N111" s="21"/>
      <c r="O111" s="32"/>
      <c r="P111" s="32">
        <v>43472</v>
      </c>
      <c r="Q111" s="210">
        <v>43837</v>
      </c>
    </row>
    <row r="112" spans="2:17" s="9" customFormat="1" ht="19.7" customHeight="1">
      <c r="B112" s="21">
        <v>9</v>
      </c>
      <c r="C112" s="21" t="s">
        <v>531</v>
      </c>
      <c r="D112" s="21" t="s">
        <v>531</v>
      </c>
      <c r="E112" s="75" t="s">
        <v>1876</v>
      </c>
      <c r="F112" s="22">
        <v>3</v>
      </c>
      <c r="G112" s="266">
        <v>5848</v>
      </c>
      <c r="H112" s="38">
        <f t="shared" si="1"/>
        <v>17544</v>
      </c>
      <c r="I112" s="167"/>
      <c r="J112" s="31" t="s">
        <v>1525</v>
      </c>
      <c r="K112" s="30"/>
      <c r="L112" s="21"/>
      <c r="M112" s="25">
        <v>43811</v>
      </c>
      <c r="N112" s="21"/>
      <c r="O112" s="32"/>
      <c r="P112" s="32">
        <v>43472</v>
      </c>
      <c r="Q112" s="210">
        <v>43837</v>
      </c>
    </row>
    <row r="113" spans="2:17" s="9" customFormat="1" ht="19.7" customHeight="1">
      <c r="B113" s="21">
        <v>9</v>
      </c>
      <c r="C113" s="21" t="s">
        <v>531</v>
      </c>
      <c r="D113" s="21" t="s">
        <v>531</v>
      </c>
      <c r="E113" s="30" t="s">
        <v>1877</v>
      </c>
      <c r="F113" s="22">
        <v>4</v>
      </c>
      <c r="G113" s="266">
        <v>199</v>
      </c>
      <c r="H113" s="38">
        <f t="shared" si="1"/>
        <v>796</v>
      </c>
      <c r="I113" s="167"/>
      <c r="J113" s="31" t="s">
        <v>1878</v>
      </c>
      <c r="K113" s="30"/>
      <c r="L113" s="21"/>
      <c r="M113" s="25">
        <v>43811</v>
      </c>
      <c r="N113" s="21"/>
      <c r="O113" s="32"/>
      <c r="P113" s="32">
        <v>43472</v>
      </c>
      <c r="Q113" s="210">
        <v>43837</v>
      </c>
    </row>
    <row r="114" spans="2:17" s="9" customFormat="1" ht="19.7" customHeight="1">
      <c r="B114" s="21">
        <v>9</v>
      </c>
      <c r="C114" s="21" t="s">
        <v>531</v>
      </c>
      <c r="D114" s="21" t="s">
        <v>531</v>
      </c>
      <c r="E114" s="30" t="s">
        <v>1879</v>
      </c>
      <c r="F114" s="22">
        <v>3</v>
      </c>
      <c r="G114" s="266">
        <v>708</v>
      </c>
      <c r="H114" s="38">
        <f t="shared" si="1"/>
        <v>2124</v>
      </c>
      <c r="I114" s="167"/>
      <c r="J114" s="31" t="s">
        <v>1880</v>
      </c>
      <c r="K114" s="30"/>
      <c r="L114" s="21"/>
      <c r="M114" s="25">
        <v>43811</v>
      </c>
      <c r="N114" s="21"/>
      <c r="O114" s="32"/>
      <c r="P114" s="32">
        <v>43472</v>
      </c>
      <c r="Q114" s="210">
        <v>43837</v>
      </c>
    </row>
    <row r="115" spans="2:17" s="9" customFormat="1" ht="19.7" customHeight="1">
      <c r="B115" s="21">
        <v>9</v>
      </c>
      <c r="C115" s="21" t="s">
        <v>531</v>
      </c>
      <c r="D115" s="21" t="s">
        <v>531</v>
      </c>
      <c r="E115" s="75" t="s">
        <v>1881</v>
      </c>
      <c r="F115" s="22">
        <v>6</v>
      </c>
      <c r="G115" s="266">
        <v>950</v>
      </c>
      <c r="H115" s="38">
        <f t="shared" si="1"/>
        <v>5700</v>
      </c>
      <c r="I115" s="167"/>
      <c r="J115" s="31" t="s">
        <v>1437</v>
      </c>
      <c r="K115" s="30"/>
      <c r="L115" s="21"/>
      <c r="M115" s="25">
        <v>43811</v>
      </c>
      <c r="N115" s="21"/>
      <c r="O115" s="32"/>
      <c r="P115" s="32">
        <v>43472</v>
      </c>
      <c r="Q115" s="210">
        <v>43837</v>
      </c>
    </row>
    <row r="116" spans="2:17" s="9" customFormat="1" ht="19.7" customHeight="1">
      <c r="B116" s="21">
        <v>9</v>
      </c>
      <c r="C116" s="21" t="s">
        <v>531</v>
      </c>
      <c r="D116" s="21" t="s">
        <v>531</v>
      </c>
      <c r="E116" s="75" t="s">
        <v>1882</v>
      </c>
      <c r="F116" s="22">
        <v>12</v>
      </c>
      <c r="G116" s="266">
        <v>180</v>
      </c>
      <c r="H116" s="38">
        <f t="shared" si="1"/>
        <v>2160</v>
      </c>
      <c r="I116" s="167"/>
      <c r="J116" s="31" t="s">
        <v>1049</v>
      </c>
      <c r="K116" s="30"/>
      <c r="L116" s="21"/>
      <c r="M116" s="25">
        <v>43811</v>
      </c>
      <c r="N116" s="21"/>
      <c r="O116" s="32"/>
      <c r="P116" s="32">
        <v>43472</v>
      </c>
      <c r="Q116" s="210">
        <v>43837</v>
      </c>
    </row>
    <row r="117" spans="2:17" s="9" customFormat="1" ht="19.7" customHeight="1">
      <c r="B117" s="21">
        <v>9</v>
      </c>
      <c r="C117" s="21" t="s">
        <v>531</v>
      </c>
      <c r="D117" s="21" t="s">
        <v>531</v>
      </c>
      <c r="E117" s="75" t="s">
        <v>1883</v>
      </c>
      <c r="F117" s="22">
        <v>6</v>
      </c>
      <c r="G117" s="266">
        <v>294</v>
      </c>
      <c r="H117" s="38">
        <f t="shared" si="1"/>
        <v>1764</v>
      </c>
      <c r="I117" s="167"/>
      <c r="J117" s="31" t="s">
        <v>1884</v>
      </c>
      <c r="K117" s="30"/>
      <c r="L117" s="21"/>
      <c r="M117" s="25">
        <v>43811</v>
      </c>
      <c r="N117" s="21"/>
      <c r="O117" s="32"/>
      <c r="P117" s="32">
        <v>43472</v>
      </c>
      <c r="Q117" s="210">
        <v>43837</v>
      </c>
    </row>
    <row r="118" spans="2:17" s="9" customFormat="1" ht="19.7" customHeight="1">
      <c r="B118" s="21">
        <v>9</v>
      </c>
      <c r="C118" s="21" t="s">
        <v>531</v>
      </c>
      <c r="D118" s="21" t="s">
        <v>531</v>
      </c>
      <c r="E118" s="75" t="s">
        <v>1885</v>
      </c>
      <c r="F118" s="22">
        <v>3</v>
      </c>
      <c r="G118" s="266">
        <v>1890</v>
      </c>
      <c r="H118" s="38">
        <f t="shared" si="1"/>
        <v>5670</v>
      </c>
      <c r="I118" s="167"/>
      <c r="J118" s="31" t="s">
        <v>1531</v>
      </c>
      <c r="K118" s="30"/>
      <c r="L118" s="21"/>
      <c r="M118" s="25">
        <v>43811</v>
      </c>
      <c r="N118" s="21"/>
      <c r="O118" s="32"/>
      <c r="P118" s="32">
        <v>43472</v>
      </c>
      <c r="Q118" s="210">
        <v>43837</v>
      </c>
    </row>
    <row r="119" spans="2:17" s="9" customFormat="1" ht="19.7" customHeight="1">
      <c r="B119" s="21">
        <v>9</v>
      </c>
      <c r="C119" s="21" t="s">
        <v>531</v>
      </c>
      <c r="D119" s="21" t="s">
        <v>531</v>
      </c>
      <c r="E119" s="75" t="s">
        <v>1886</v>
      </c>
      <c r="F119" s="22">
        <v>3</v>
      </c>
      <c r="G119" s="266">
        <v>200</v>
      </c>
      <c r="H119" s="38">
        <f t="shared" si="1"/>
        <v>600</v>
      </c>
      <c r="I119" s="167"/>
      <c r="J119" s="31" t="s">
        <v>1887</v>
      </c>
      <c r="K119" s="30"/>
      <c r="L119" s="21"/>
      <c r="M119" s="25">
        <v>43811</v>
      </c>
      <c r="N119" s="21"/>
      <c r="O119" s="32"/>
      <c r="P119" s="32">
        <v>43472</v>
      </c>
      <c r="Q119" s="210">
        <v>43837</v>
      </c>
    </row>
    <row r="120" spans="2:17" s="9" customFormat="1" ht="19.7" customHeight="1">
      <c r="B120" s="21">
        <v>9</v>
      </c>
      <c r="C120" s="21" t="s">
        <v>531</v>
      </c>
      <c r="D120" s="21" t="s">
        <v>531</v>
      </c>
      <c r="E120" s="75" t="s">
        <v>1888</v>
      </c>
      <c r="F120" s="22">
        <v>9</v>
      </c>
      <c r="G120" s="266">
        <v>170</v>
      </c>
      <c r="H120" s="38">
        <f t="shared" si="1"/>
        <v>1530</v>
      </c>
      <c r="I120" s="167"/>
      <c r="J120" s="31" t="s">
        <v>1889</v>
      </c>
      <c r="K120" s="30"/>
      <c r="L120" s="21"/>
      <c r="M120" s="25">
        <v>43811</v>
      </c>
      <c r="N120" s="21"/>
      <c r="O120" s="32"/>
      <c r="P120" s="32">
        <v>43472</v>
      </c>
      <c r="Q120" s="210">
        <v>43837</v>
      </c>
    </row>
    <row r="121" spans="2:17" s="9" customFormat="1" ht="19.7" customHeight="1">
      <c r="B121" s="21">
        <v>9</v>
      </c>
      <c r="C121" s="21" t="s">
        <v>531</v>
      </c>
      <c r="D121" s="21" t="s">
        <v>531</v>
      </c>
      <c r="E121" s="75" t="s">
        <v>1043</v>
      </c>
      <c r="F121" s="22">
        <v>9</v>
      </c>
      <c r="G121" s="266">
        <v>230</v>
      </c>
      <c r="H121" s="38">
        <f t="shared" si="1"/>
        <v>2070</v>
      </c>
      <c r="I121" s="167"/>
      <c r="J121" s="31" t="s">
        <v>1049</v>
      </c>
      <c r="K121" s="30"/>
      <c r="L121" s="21"/>
      <c r="M121" s="25">
        <v>43811</v>
      </c>
      <c r="N121" s="21"/>
      <c r="O121" s="32"/>
      <c r="P121" s="32">
        <v>43472</v>
      </c>
      <c r="Q121" s="210">
        <v>43837</v>
      </c>
    </row>
    <row r="122" spans="2:17" s="9" customFormat="1" ht="19.7" customHeight="1">
      <c r="B122" s="21">
        <v>9</v>
      </c>
      <c r="C122" s="21" t="s">
        <v>531</v>
      </c>
      <c r="D122" s="21" t="s">
        <v>531</v>
      </c>
      <c r="E122" s="75" t="s">
        <v>1890</v>
      </c>
      <c r="F122" s="22">
        <v>3</v>
      </c>
      <c r="G122" s="266">
        <v>559</v>
      </c>
      <c r="H122" s="38">
        <f t="shared" si="1"/>
        <v>1677</v>
      </c>
      <c r="I122" s="167"/>
      <c r="J122" s="31" t="s">
        <v>1891</v>
      </c>
      <c r="K122" s="30"/>
      <c r="L122" s="21"/>
      <c r="M122" s="25">
        <v>43811</v>
      </c>
      <c r="N122" s="21"/>
      <c r="O122" s="32"/>
      <c r="P122" s="32">
        <v>43472</v>
      </c>
      <c r="Q122" s="210">
        <v>43837</v>
      </c>
    </row>
    <row r="123" spans="2:17" s="9" customFormat="1" ht="19.7" customHeight="1">
      <c r="B123" s="21">
        <v>9</v>
      </c>
      <c r="C123" s="208" t="s">
        <v>531</v>
      </c>
      <c r="D123" s="208" t="s">
        <v>531</v>
      </c>
      <c r="E123" s="245" t="s">
        <v>1892</v>
      </c>
      <c r="F123" s="44">
        <v>3</v>
      </c>
      <c r="G123" s="215">
        <v>1989</v>
      </c>
      <c r="H123" s="221">
        <f>F123*G123</f>
        <v>5967</v>
      </c>
      <c r="I123" s="205"/>
      <c r="J123" s="211" t="s">
        <v>1893</v>
      </c>
      <c r="K123" s="76"/>
      <c r="L123" s="21"/>
      <c r="M123" s="25">
        <v>43811</v>
      </c>
      <c r="N123" s="21"/>
      <c r="O123" s="32"/>
      <c r="P123" s="32">
        <v>43472</v>
      </c>
      <c r="Q123" s="210">
        <v>43837</v>
      </c>
    </row>
    <row r="124" spans="2:17" s="9" customFormat="1" ht="19.7" customHeight="1">
      <c r="B124" s="21">
        <v>9</v>
      </c>
      <c r="C124" s="208" t="s">
        <v>1894</v>
      </c>
      <c r="D124" s="208" t="s">
        <v>531</v>
      </c>
      <c r="E124" s="75" t="s">
        <v>1895</v>
      </c>
      <c r="F124" s="22">
        <v>3</v>
      </c>
      <c r="G124" s="266">
        <v>62</v>
      </c>
      <c r="H124" s="38">
        <f>F124*G124</f>
        <v>186</v>
      </c>
      <c r="I124" s="167"/>
      <c r="J124" s="31" t="s">
        <v>1896</v>
      </c>
      <c r="K124" s="212"/>
      <c r="L124" s="21"/>
      <c r="M124" s="25">
        <v>43811</v>
      </c>
      <c r="N124" s="21"/>
      <c r="O124" s="32"/>
      <c r="P124" s="32">
        <v>43472</v>
      </c>
      <c r="Q124" s="210">
        <v>43837</v>
      </c>
    </row>
    <row r="125" spans="2:17" s="9" customFormat="1" ht="19.7" customHeight="1">
      <c r="B125" s="21">
        <v>9</v>
      </c>
      <c r="C125" s="21" t="s">
        <v>531</v>
      </c>
      <c r="D125" s="21" t="s">
        <v>531</v>
      </c>
      <c r="E125" s="75" t="s">
        <v>1897</v>
      </c>
      <c r="F125" s="22">
        <v>1</v>
      </c>
      <c r="G125" s="266">
        <v>1652</v>
      </c>
      <c r="H125" s="38">
        <f t="shared" si="1"/>
        <v>1652</v>
      </c>
      <c r="I125" s="167"/>
      <c r="J125" s="31" t="s">
        <v>1779</v>
      </c>
      <c r="K125" s="30"/>
      <c r="L125" s="21"/>
      <c r="M125" s="25">
        <v>43811</v>
      </c>
      <c r="N125" s="21"/>
      <c r="O125" s="32"/>
      <c r="P125" s="32">
        <v>43472</v>
      </c>
      <c r="Q125" s="210">
        <v>43837</v>
      </c>
    </row>
    <row r="126" spans="2:17" s="9" customFormat="1" ht="19.7" customHeight="1">
      <c r="B126" s="21">
        <v>9</v>
      </c>
      <c r="C126" s="21" t="s">
        <v>531</v>
      </c>
      <c r="D126" s="21" t="s">
        <v>531</v>
      </c>
      <c r="E126" s="75" t="s">
        <v>1898</v>
      </c>
      <c r="F126" s="22">
        <v>1</v>
      </c>
      <c r="G126" s="266">
        <v>1757</v>
      </c>
      <c r="H126" s="38">
        <f t="shared" si="1"/>
        <v>1757</v>
      </c>
      <c r="I126" s="167"/>
      <c r="J126" s="31" t="s">
        <v>1779</v>
      </c>
      <c r="K126" s="30"/>
      <c r="L126" s="21"/>
      <c r="M126" s="25">
        <v>43811</v>
      </c>
      <c r="N126" s="21"/>
      <c r="O126" s="32"/>
      <c r="P126" s="32">
        <v>43472</v>
      </c>
      <c r="Q126" s="210">
        <v>43837</v>
      </c>
    </row>
    <row r="127" spans="2:17" s="9" customFormat="1" ht="19.5" customHeight="1">
      <c r="B127" s="21">
        <v>9</v>
      </c>
      <c r="C127" s="21" t="s">
        <v>531</v>
      </c>
      <c r="D127" s="21" t="s">
        <v>531</v>
      </c>
      <c r="E127" s="75" t="s">
        <v>1899</v>
      </c>
      <c r="F127" s="22">
        <v>1</v>
      </c>
      <c r="G127" s="266">
        <v>1005</v>
      </c>
      <c r="H127" s="38">
        <f t="shared" si="1"/>
        <v>1005</v>
      </c>
      <c r="I127" s="167"/>
      <c r="J127" s="31" t="s">
        <v>1797</v>
      </c>
      <c r="K127" s="30"/>
      <c r="L127" s="21"/>
      <c r="M127" s="25">
        <v>43811</v>
      </c>
      <c r="N127" s="21"/>
      <c r="O127" s="32"/>
      <c r="P127" s="32">
        <v>43472</v>
      </c>
      <c r="Q127" s="210">
        <v>43837</v>
      </c>
    </row>
    <row r="128" spans="2:17" s="249" customFormat="1" ht="19.7" customHeight="1">
      <c r="B128" s="208">
        <v>9</v>
      </c>
      <c r="C128" s="952" t="s">
        <v>1489</v>
      </c>
      <c r="D128" s="952" t="s">
        <v>577</v>
      </c>
      <c r="E128" s="245" t="s">
        <v>1900</v>
      </c>
      <c r="F128" s="44">
        <v>10</v>
      </c>
      <c r="G128" s="215">
        <v>138</v>
      </c>
      <c r="H128" s="221">
        <f>F128*G128</f>
        <v>1380</v>
      </c>
      <c r="I128" s="205"/>
      <c r="J128" s="211" t="s">
        <v>1901</v>
      </c>
      <c r="K128" s="76"/>
      <c r="L128" s="208"/>
      <c r="M128" s="207">
        <v>43816</v>
      </c>
      <c r="N128" s="208"/>
      <c r="O128" s="209"/>
      <c r="P128" s="209">
        <v>43472</v>
      </c>
      <c r="Q128" s="210">
        <v>43837</v>
      </c>
    </row>
    <row r="129" spans="2:17" s="9" customFormat="1" ht="19.7" customHeight="1">
      <c r="B129" s="21">
        <v>9</v>
      </c>
      <c r="C129" s="65" t="s">
        <v>1902</v>
      </c>
      <c r="D129" s="65" t="s">
        <v>577</v>
      </c>
      <c r="E129" s="75" t="s">
        <v>1903</v>
      </c>
      <c r="F129" s="22">
        <v>1</v>
      </c>
      <c r="G129" s="266">
        <v>490</v>
      </c>
      <c r="H129" s="38">
        <f>F129*G129</f>
        <v>490</v>
      </c>
      <c r="I129" s="167"/>
      <c r="J129" s="31" t="s">
        <v>1901</v>
      </c>
      <c r="K129" s="30" t="s">
        <v>1904</v>
      </c>
      <c r="L129" s="21"/>
      <c r="M129" s="25">
        <v>43844</v>
      </c>
      <c r="N129" s="21"/>
      <c r="O129" s="32"/>
      <c r="P129" s="32">
        <v>43853</v>
      </c>
      <c r="Q129" s="26"/>
    </row>
    <row r="130" spans="2:17" s="9" customFormat="1" ht="19.7" customHeight="1">
      <c r="B130" s="21"/>
      <c r="C130" s="65"/>
      <c r="D130" s="65"/>
      <c r="E130" s="75"/>
      <c r="F130" s="22"/>
      <c r="G130" s="266">
        <v>0</v>
      </c>
      <c r="H130" s="38">
        <f t="shared" si="1"/>
        <v>0</v>
      </c>
      <c r="I130" s="167"/>
      <c r="J130" s="31"/>
      <c r="K130" s="30"/>
      <c r="L130" s="21"/>
      <c r="M130" s="25"/>
      <c r="N130" s="21"/>
      <c r="O130" s="32"/>
      <c r="P130" s="32"/>
      <c r="Q130" s="26"/>
    </row>
    <row r="131" spans="2:17" s="9" customFormat="1" ht="19.7" customHeight="1">
      <c r="B131" s="21">
        <v>10</v>
      </c>
      <c r="C131" s="65" t="s">
        <v>531</v>
      </c>
      <c r="D131" s="65" t="s">
        <v>577</v>
      </c>
      <c r="E131" s="75" t="s">
        <v>1905</v>
      </c>
      <c r="F131" s="22">
        <v>3</v>
      </c>
      <c r="G131" s="266">
        <v>32908</v>
      </c>
      <c r="H131" s="38">
        <f>F131*G131</f>
        <v>98724</v>
      </c>
      <c r="I131" s="167"/>
      <c r="J131" s="31" t="s">
        <v>1906</v>
      </c>
      <c r="K131" s="30"/>
      <c r="L131" s="21"/>
      <c r="M131" s="25">
        <v>43811</v>
      </c>
      <c r="N131" s="21"/>
      <c r="O131" s="32"/>
      <c r="P131" s="32">
        <v>43472</v>
      </c>
      <c r="Q131" s="210">
        <v>43837</v>
      </c>
    </row>
    <row r="132" spans="2:17" s="9" customFormat="1" ht="19.7" customHeight="1">
      <c r="B132" s="21">
        <v>10</v>
      </c>
      <c r="C132" s="65" t="s">
        <v>531</v>
      </c>
      <c r="D132" s="65" t="s">
        <v>577</v>
      </c>
      <c r="E132" s="75" t="s">
        <v>1907</v>
      </c>
      <c r="F132" s="22">
        <v>3</v>
      </c>
      <c r="G132" s="266">
        <v>16454</v>
      </c>
      <c r="H132" s="38">
        <f>F132*G132</f>
        <v>49362</v>
      </c>
      <c r="I132" s="167"/>
      <c r="J132" s="31" t="s">
        <v>1908</v>
      </c>
      <c r="K132" s="30"/>
      <c r="L132" s="21"/>
      <c r="M132" s="25">
        <v>43811</v>
      </c>
      <c r="N132" s="21"/>
      <c r="O132" s="32"/>
      <c r="P132" s="32">
        <v>43472</v>
      </c>
      <c r="Q132" s="210">
        <v>43837</v>
      </c>
    </row>
    <row r="133" spans="2:17" s="9" customFormat="1" ht="19.7" customHeight="1">
      <c r="B133" s="21">
        <v>10</v>
      </c>
      <c r="C133" s="65" t="s">
        <v>531</v>
      </c>
      <c r="D133" s="65" t="s">
        <v>577</v>
      </c>
      <c r="E133" s="75" t="s">
        <v>1909</v>
      </c>
      <c r="F133" s="22">
        <v>12</v>
      </c>
      <c r="G133" s="266">
        <v>340</v>
      </c>
      <c r="H133" s="38">
        <f>F133*G133</f>
        <v>4080</v>
      </c>
      <c r="I133" s="167"/>
      <c r="J133" s="31" t="s">
        <v>1454</v>
      </c>
      <c r="K133" s="30"/>
      <c r="L133" s="21"/>
      <c r="M133" s="25">
        <v>43811</v>
      </c>
      <c r="N133" s="21"/>
      <c r="O133" s="32"/>
      <c r="P133" s="32">
        <v>43472</v>
      </c>
      <c r="Q133" s="210">
        <v>43837</v>
      </c>
    </row>
    <row r="134" spans="2:17" s="9" customFormat="1" ht="19.7" customHeight="1">
      <c r="B134" s="21">
        <v>10</v>
      </c>
      <c r="C134" s="65" t="s">
        <v>1910</v>
      </c>
      <c r="D134" s="65" t="s">
        <v>577</v>
      </c>
      <c r="E134" s="75" t="s">
        <v>1911</v>
      </c>
      <c r="F134" s="22">
        <v>2</v>
      </c>
      <c r="G134" s="266">
        <v>584</v>
      </c>
      <c r="H134" s="38">
        <f>F134*G134</f>
        <v>1168</v>
      </c>
      <c r="I134" s="167"/>
      <c r="J134" s="31" t="s">
        <v>1912</v>
      </c>
      <c r="K134" s="212"/>
      <c r="L134" s="21"/>
      <c r="M134" s="25">
        <v>43811</v>
      </c>
      <c r="N134" s="21"/>
      <c r="O134" s="32"/>
      <c r="P134" s="32">
        <v>43472</v>
      </c>
      <c r="Q134" s="210">
        <v>43837</v>
      </c>
    </row>
    <row r="135" spans="2:17" s="9" customFormat="1" ht="19.7" customHeight="1">
      <c r="B135" s="21"/>
      <c r="C135" s="65"/>
      <c r="D135" s="65"/>
      <c r="E135" s="75"/>
      <c r="F135" s="22"/>
      <c r="G135" s="266">
        <v>0</v>
      </c>
      <c r="H135" s="38">
        <f t="shared" si="1"/>
        <v>0</v>
      </c>
      <c r="I135" s="167"/>
      <c r="J135" s="31"/>
      <c r="K135" s="30"/>
      <c r="L135" s="21"/>
      <c r="M135" s="25"/>
      <c r="N135" s="21"/>
      <c r="O135" s="32"/>
      <c r="P135" s="32"/>
      <c r="Q135" s="26"/>
    </row>
    <row r="136" spans="2:17" s="9" customFormat="1" ht="19.7" customHeight="1">
      <c r="B136" s="208"/>
      <c r="C136" s="65"/>
      <c r="D136" s="65"/>
      <c r="E136" s="75"/>
      <c r="F136" s="22"/>
      <c r="G136" s="266">
        <v>0</v>
      </c>
      <c r="H136" s="38">
        <f t="shared" si="1"/>
        <v>0</v>
      </c>
      <c r="I136" s="167"/>
      <c r="J136" s="31"/>
      <c r="K136" s="30"/>
      <c r="L136" s="21"/>
      <c r="M136" s="25"/>
      <c r="N136" s="21"/>
      <c r="O136" s="32"/>
      <c r="P136" s="32"/>
      <c r="Q136" s="26"/>
    </row>
    <row r="137" spans="2:17" s="9" customFormat="1" ht="19.7" customHeight="1">
      <c r="B137" s="21"/>
      <c r="C137" s="65"/>
      <c r="D137" s="65"/>
      <c r="E137" s="75"/>
      <c r="F137" s="22"/>
      <c r="G137" s="266">
        <v>0</v>
      </c>
      <c r="H137" s="38">
        <f>F137*G137</f>
        <v>0</v>
      </c>
      <c r="I137" s="167"/>
      <c r="J137" s="31"/>
      <c r="K137" s="30"/>
      <c r="L137" s="21"/>
      <c r="M137" s="25"/>
      <c r="N137" s="21"/>
      <c r="O137" s="32"/>
      <c r="P137" s="32"/>
      <c r="Q137" s="26"/>
    </row>
    <row r="138" spans="2:17" s="9" customFormat="1" ht="19.7" customHeight="1">
      <c r="B138" s="208"/>
      <c r="C138" s="65"/>
      <c r="D138" s="65"/>
      <c r="E138" s="75"/>
      <c r="F138" s="22"/>
      <c r="G138" s="266">
        <v>0</v>
      </c>
      <c r="H138" s="38">
        <f>F138*G138</f>
        <v>0</v>
      </c>
      <c r="I138" s="167"/>
      <c r="J138" s="31"/>
      <c r="K138" s="30"/>
      <c r="L138" s="21"/>
      <c r="M138" s="25"/>
      <c r="N138" s="21"/>
      <c r="O138" s="32"/>
      <c r="P138" s="32"/>
      <c r="Q138" s="26"/>
    </row>
    <row r="139" spans="2:17" s="9" customFormat="1" ht="19.7" customHeight="1">
      <c r="B139" s="208"/>
      <c r="C139" s="65"/>
      <c r="D139" s="65"/>
      <c r="E139" s="75"/>
      <c r="F139" s="22"/>
      <c r="G139" s="266">
        <v>0</v>
      </c>
      <c r="H139" s="38">
        <f>F139*G139</f>
        <v>0</v>
      </c>
      <c r="I139" s="167"/>
      <c r="J139" s="31"/>
      <c r="K139" s="30"/>
      <c r="L139" s="21"/>
      <c r="M139" s="25"/>
      <c r="N139" s="21"/>
      <c r="O139" s="32"/>
      <c r="P139" s="32"/>
      <c r="Q139" s="26"/>
    </row>
    <row r="140" spans="2:17" s="9" customFormat="1" ht="19.7" customHeight="1">
      <c r="B140" s="21"/>
      <c r="C140" s="65"/>
      <c r="D140" s="65"/>
      <c r="E140" s="75"/>
      <c r="F140" s="22"/>
      <c r="G140" s="266">
        <v>0</v>
      </c>
      <c r="H140" s="38">
        <f t="shared" si="1"/>
        <v>0</v>
      </c>
      <c r="I140" s="167"/>
      <c r="J140" s="31"/>
      <c r="K140" s="30"/>
      <c r="L140" s="21"/>
      <c r="M140" s="25"/>
      <c r="N140" s="21"/>
      <c r="O140" s="32"/>
      <c r="P140" s="32"/>
      <c r="Q140" s="26"/>
    </row>
    <row r="141" spans="2:17" s="9" customFormat="1" ht="19.7" customHeight="1">
      <c r="B141" s="208"/>
      <c r="C141" s="65"/>
      <c r="D141" s="65"/>
      <c r="E141" s="75"/>
      <c r="F141" s="22"/>
      <c r="G141" s="266">
        <v>0</v>
      </c>
      <c r="H141" s="38">
        <f t="shared" si="1"/>
        <v>0</v>
      </c>
      <c r="I141" s="167"/>
      <c r="J141" s="31"/>
      <c r="K141" s="30"/>
      <c r="L141" s="21"/>
      <c r="M141" s="25"/>
      <c r="N141" s="21"/>
      <c r="O141" s="32"/>
      <c r="P141" s="32"/>
      <c r="Q141" s="26"/>
    </row>
    <row r="142" spans="2:17">
      <c r="B142" s="249"/>
    </row>
  </sheetData>
  <autoFilter ref="B9:O141" xr:uid="{3EDF4861-E86D-4931-8C28-E9B7E93C5DC2}"/>
  <mergeCells count="6">
    <mergeCell ref="B2:D2"/>
    <mergeCell ref="G2:I2"/>
    <mergeCell ref="B3:D3"/>
    <mergeCell ref="B4:D4"/>
    <mergeCell ref="B5:D5"/>
    <mergeCell ref="B6:D6"/>
  </mergeCells>
  <phoneticPr fontId="4"/>
  <pageMargins left="0.2" right="0.2" top="0.36" bottom="0.41" header="0.3" footer="0.3"/>
  <pageSetup paperSize="9" scale="58"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24F7D-A4D9-4682-BF96-A24FCBBC3548}">
  <dimension ref="B2:Q134"/>
  <sheetViews>
    <sheetView zoomScale="80" zoomScaleNormal="80" workbookViewId="0">
      <pane xSplit="10" ySplit="8" topLeftCell="L69" activePane="bottomRight" state="frozen"/>
      <selection pane="topRight" activeCell="K1" sqref="K1"/>
      <selection pane="bottomLeft" activeCell="A9" sqref="A9"/>
      <selection pane="bottomRight" activeCell="Q71" sqref="Q71"/>
    </sheetView>
  </sheetViews>
  <sheetFormatPr defaultColWidth="8.875" defaultRowHeight="18.75"/>
  <cols>
    <col min="1" max="1" width="2.625" style="8" customWidth="1"/>
    <col min="2" max="2" width="5.75" style="9" customWidth="1"/>
    <col min="3" max="4" width="15.75" style="8" customWidth="1"/>
    <col min="5" max="5" width="49.125" style="8" customWidth="1"/>
    <col min="6" max="6" width="6.25" style="9" customWidth="1"/>
    <col min="7" max="8" width="9.875" style="9" bestFit="1" customWidth="1"/>
    <col min="9" max="9" width="5.75" style="3" customWidth="1"/>
    <col min="10" max="10" width="40.75" style="8" customWidth="1"/>
    <col min="11" max="11" width="54" style="8" customWidth="1"/>
    <col min="12" max="12" width="30.75" style="9" customWidth="1"/>
    <col min="13" max="13" width="13.75" style="10" customWidth="1"/>
    <col min="14" max="14" width="6.375" style="8" customWidth="1"/>
    <col min="15" max="15" width="13.25" style="3" customWidth="1"/>
    <col min="16" max="16" width="18.25" style="11" customWidth="1"/>
    <col min="17" max="17" width="15.625" style="194" customWidth="1"/>
    <col min="18" max="256" width="8.875" style="8"/>
    <col min="257" max="257" width="2.625" style="8" customWidth="1"/>
    <col min="258" max="258" width="5.75" style="8" customWidth="1"/>
    <col min="259" max="260" width="15.75" style="8" customWidth="1"/>
    <col min="261" max="261" width="49.125" style="8" customWidth="1"/>
    <col min="262" max="262" width="6.25" style="8" customWidth="1"/>
    <col min="263" max="264" width="9.875" style="8" bestFit="1" customWidth="1"/>
    <col min="265" max="265" width="5.75" style="8" customWidth="1"/>
    <col min="266" max="266" width="40.75" style="8" customWidth="1"/>
    <col min="267" max="267" width="54" style="8" customWidth="1"/>
    <col min="268" max="268" width="30.75" style="8" customWidth="1"/>
    <col min="269" max="269" width="13.75" style="8" customWidth="1"/>
    <col min="270" max="270" width="6.375" style="8" customWidth="1"/>
    <col min="271" max="271" width="13.25" style="8" customWidth="1"/>
    <col min="272" max="272" width="18.25" style="8" customWidth="1"/>
    <col min="273" max="273" width="15.625" style="8" customWidth="1"/>
    <col min="274" max="512" width="8.875" style="8"/>
    <col min="513" max="513" width="2.625" style="8" customWidth="1"/>
    <col min="514" max="514" width="5.75" style="8" customWidth="1"/>
    <col min="515" max="516" width="15.75" style="8" customWidth="1"/>
    <col min="517" max="517" width="49.125" style="8" customWidth="1"/>
    <col min="518" max="518" width="6.25" style="8" customWidth="1"/>
    <col min="519" max="520" width="9.875" style="8" bestFit="1" customWidth="1"/>
    <col min="521" max="521" width="5.75" style="8" customWidth="1"/>
    <col min="522" max="522" width="40.75" style="8" customWidth="1"/>
    <col min="523" max="523" width="54" style="8" customWidth="1"/>
    <col min="524" max="524" width="30.75" style="8" customWidth="1"/>
    <col min="525" max="525" width="13.75" style="8" customWidth="1"/>
    <col min="526" max="526" width="6.375" style="8" customWidth="1"/>
    <col min="527" max="527" width="13.25" style="8" customWidth="1"/>
    <col min="528" max="528" width="18.25" style="8" customWidth="1"/>
    <col min="529" max="529" width="15.625" style="8" customWidth="1"/>
    <col min="530" max="768" width="8.875" style="8"/>
    <col min="769" max="769" width="2.625" style="8" customWidth="1"/>
    <col min="770" max="770" width="5.75" style="8" customWidth="1"/>
    <col min="771" max="772" width="15.75" style="8" customWidth="1"/>
    <col min="773" max="773" width="49.125" style="8" customWidth="1"/>
    <col min="774" max="774" width="6.25" style="8" customWidth="1"/>
    <col min="775" max="776" width="9.875" style="8" bestFit="1" customWidth="1"/>
    <col min="777" max="777" width="5.75" style="8" customWidth="1"/>
    <col min="778" max="778" width="40.75" style="8" customWidth="1"/>
    <col min="779" max="779" width="54" style="8" customWidth="1"/>
    <col min="780" max="780" width="30.75" style="8" customWidth="1"/>
    <col min="781" max="781" width="13.75" style="8" customWidth="1"/>
    <col min="782" max="782" width="6.375" style="8" customWidth="1"/>
    <col min="783" max="783" width="13.25" style="8" customWidth="1"/>
    <col min="784" max="784" width="18.25" style="8" customWidth="1"/>
    <col min="785" max="785" width="15.625" style="8" customWidth="1"/>
    <col min="786" max="1024" width="8.875" style="8"/>
    <col min="1025" max="1025" width="2.625" style="8" customWidth="1"/>
    <col min="1026" max="1026" width="5.75" style="8" customWidth="1"/>
    <col min="1027" max="1028" width="15.75" style="8" customWidth="1"/>
    <col min="1029" max="1029" width="49.125" style="8" customWidth="1"/>
    <col min="1030" max="1030" width="6.25" style="8" customWidth="1"/>
    <col min="1031" max="1032" width="9.875" style="8" bestFit="1" customWidth="1"/>
    <col min="1033" max="1033" width="5.75" style="8" customWidth="1"/>
    <col min="1034" max="1034" width="40.75" style="8" customWidth="1"/>
    <col min="1035" max="1035" width="54" style="8" customWidth="1"/>
    <col min="1036" max="1036" width="30.75" style="8" customWidth="1"/>
    <col min="1037" max="1037" width="13.75" style="8" customWidth="1"/>
    <col min="1038" max="1038" width="6.375" style="8" customWidth="1"/>
    <col min="1039" max="1039" width="13.25" style="8" customWidth="1"/>
    <col min="1040" max="1040" width="18.25" style="8" customWidth="1"/>
    <col min="1041" max="1041" width="15.625" style="8" customWidth="1"/>
    <col min="1042" max="1280" width="8.875" style="8"/>
    <col min="1281" max="1281" width="2.625" style="8" customWidth="1"/>
    <col min="1282" max="1282" width="5.75" style="8" customWidth="1"/>
    <col min="1283" max="1284" width="15.75" style="8" customWidth="1"/>
    <col min="1285" max="1285" width="49.125" style="8" customWidth="1"/>
    <col min="1286" max="1286" width="6.25" style="8" customWidth="1"/>
    <col min="1287" max="1288" width="9.875" style="8" bestFit="1" customWidth="1"/>
    <col min="1289" max="1289" width="5.75" style="8" customWidth="1"/>
    <col min="1290" max="1290" width="40.75" style="8" customWidth="1"/>
    <col min="1291" max="1291" width="54" style="8" customWidth="1"/>
    <col min="1292" max="1292" width="30.75" style="8" customWidth="1"/>
    <col min="1293" max="1293" width="13.75" style="8" customWidth="1"/>
    <col min="1294" max="1294" width="6.375" style="8" customWidth="1"/>
    <col min="1295" max="1295" width="13.25" style="8" customWidth="1"/>
    <col min="1296" max="1296" width="18.25" style="8" customWidth="1"/>
    <col min="1297" max="1297" width="15.625" style="8" customWidth="1"/>
    <col min="1298" max="1536" width="8.875" style="8"/>
    <col min="1537" max="1537" width="2.625" style="8" customWidth="1"/>
    <col min="1538" max="1538" width="5.75" style="8" customWidth="1"/>
    <col min="1539" max="1540" width="15.75" style="8" customWidth="1"/>
    <col min="1541" max="1541" width="49.125" style="8" customWidth="1"/>
    <col min="1542" max="1542" width="6.25" style="8" customWidth="1"/>
    <col min="1543" max="1544" width="9.875" style="8" bestFit="1" customWidth="1"/>
    <col min="1545" max="1545" width="5.75" style="8" customWidth="1"/>
    <col min="1546" max="1546" width="40.75" style="8" customWidth="1"/>
    <col min="1547" max="1547" width="54" style="8" customWidth="1"/>
    <col min="1548" max="1548" width="30.75" style="8" customWidth="1"/>
    <col min="1549" max="1549" width="13.75" style="8" customWidth="1"/>
    <col min="1550" max="1550" width="6.375" style="8" customWidth="1"/>
    <col min="1551" max="1551" width="13.25" style="8" customWidth="1"/>
    <col min="1552" max="1552" width="18.25" style="8" customWidth="1"/>
    <col min="1553" max="1553" width="15.625" style="8" customWidth="1"/>
    <col min="1554" max="1792" width="8.875" style="8"/>
    <col min="1793" max="1793" width="2.625" style="8" customWidth="1"/>
    <col min="1794" max="1794" width="5.75" style="8" customWidth="1"/>
    <col min="1795" max="1796" width="15.75" style="8" customWidth="1"/>
    <col min="1797" max="1797" width="49.125" style="8" customWidth="1"/>
    <col min="1798" max="1798" width="6.25" style="8" customWidth="1"/>
    <col min="1799" max="1800" width="9.875" style="8" bestFit="1" customWidth="1"/>
    <col min="1801" max="1801" width="5.75" style="8" customWidth="1"/>
    <col min="1802" max="1802" width="40.75" style="8" customWidth="1"/>
    <col min="1803" max="1803" width="54" style="8" customWidth="1"/>
    <col min="1804" max="1804" width="30.75" style="8" customWidth="1"/>
    <col min="1805" max="1805" width="13.75" style="8" customWidth="1"/>
    <col min="1806" max="1806" width="6.375" style="8" customWidth="1"/>
    <col min="1807" max="1807" width="13.25" style="8" customWidth="1"/>
    <col min="1808" max="1808" width="18.25" style="8" customWidth="1"/>
    <col min="1809" max="1809" width="15.625" style="8" customWidth="1"/>
    <col min="1810" max="2048" width="8.875" style="8"/>
    <col min="2049" max="2049" width="2.625" style="8" customWidth="1"/>
    <col min="2050" max="2050" width="5.75" style="8" customWidth="1"/>
    <col min="2051" max="2052" width="15.75" style="8" customWidth="1"/>
    <col min="2053" max="2053" width="49.125" style="8" customWidth="1"/>
    <col min="2054" max="2054" width="6.25" style="8" customWidth="1"/>
    <col min="2055" max="2056" width="9.875" style="8" bestFit="1" customWidth="1"/>
    <col min="2057" max="2057" width="5.75" style="8" customWidth="1"/>
    <col min="2058" max="2058" width="40.75" style="8" customWidth="1"/>
    <col min="2059" max="2059" width="54" style="8" customWidth="1"/>
    <col min="2060" max="2060" width="30.75" style="8" customWidth="1"/>
    <col min="2061" max="2061" width="13.75" style="8" customWidth="1"/>
    <col min="2062" max="2062" width="6.375" style="8" customWidth="1"/>
    <col min="2063" max="2063" width="13.25" style="8" customWidth="1"/>
    <col min="2064" max="2064" width="18.25" style="8" customWidth="1"/>
    <col min="2065" max="2065" width="15.625" style="8" customWidth="1"/>
    <col min="2066" max="2304" width="8.875" style="8"/>
    <col min="2305" max="2305" width="2.625" style="8" customWidth="1"/>
    <col min="2306" max="2306" width="5.75" style="8" customWidth="1"/>
    <col min="2307" max="2308" width="15.75" style="8" customWidth="1"/>
    <col min="2309" max="2309" width="49.125" style="8" customWidth="1"/>
    <col min="2310" max="2310" width="6.25" style="8" customWidth="1"/>
    <col min="2311" max="2312" width="9.875" style="8" bestFit="1" customWidth="1"/>
    <col min="2313" max="2313" width="5.75" style="8" customWidth="1"/>
    <col min="2314" max="2314" width="40.75" style="8" customWidth="1"/>
    <col min="2315" max="2315" width="54" style="8" customWidth="1"/>
    <col min="2316" max="2316" width="30.75" style="8" customWidth="1"/>
    <col min="2317" max="2317" width="13.75" style="8" customWidth="1"/>
    <col min="2318" max="2318" width="6.375" style="8" customWidth="1"/>
    <col min="2319" max="2319" width="13.25" style="8" customWidth="1"/>
    <col min="2320" max="2320" width="18.25" style="8" customWidth="1"/>
    <col min="2321" max="2321" width="15.625" style="8" customWidth="1"/>
    <col min="2322" max="2560" width="8.875" style="8"/>
    <col min="2561" max="2561" width="2.625" style="8" customWidth="1"/>
    <col min="2562" max="2562" width="5.75" style="8" customWidth="1"/>
    <col min="2563" max="2564" width="15.75" style="8" customWidth="1"/>
    <col min="2565" max="2565" width="49.125" style="8" customWidth="1"/>
    <col min="2566" max="2566" width="6.25" style="8" customWidth="1"/>
    <col min="2567" max="2568" width="9.875" style="8" bestFit="1" customWidth="1"/>
    <col min="2569" max="2569" width="5.75" style="8" customWidth="1"/>
    <col min="2570" max="2570" width="40.75" style="8" customWidth="1"/>
    <col min="2571" max="2571" width="54" style="8" customWidth="1"/>
    <col min="2572" max="2572" width="30.75" style="8" customWidth="1"/>
    <col min="2573" max="2573" width="13.75" style="8" customWidth="1"/>
    <col min="2574" max="2574" width="6.375" style="8" customWidth="1"/>
    <col min="2575" max="2575" width="13.25" style="8" customWidth="1"/>
    <col min="2576" max="2576" width="18.25" style="8" customWidth="1"/>
    <col min="2577" max="2577" width="15.625" style="8" customWidth="1"/>
    <col min="2578" max="2816" width="8.875" style="8"/>
    <col min="2817" max="2817" width="2.625" style="8" customWidth="1"/>
    <col min="2818" max="2818" width="5.75" style="8" customWidth="1"/>
    <col min="2819" max="2820" width="15.75" style="8" customWidth="1"/>
    <col min="2821" max="2821" width="49.125" style="8" customWidth="1"/>
    <col min="2822" max="2822" width="6.25" style="8" customWidth="1"/>
    <col min="2823" max="2824" width="9.875" style="8" bestFit="1" customWidth="1"/>
    <col min="2825" max="2825" width="5.75" style="8" customWidth="1"/>
    <col min="2826" max="2826" width="40.75" style="8" customWidth="1"/>
    <col min="2827" max="2827" width="54" style="8" customWidth="1"/>
    <col min="2828" max="2828" width="30.75" style="8" customWidth="1"/>
    <col min="2829" max="2829" width="13.75" style="8" customWidth="1"/>
    <col min="2830" max="2830" width="6.375" style="8" customWidth="1"/>
    <col min="2831" max="2831" width="13.25" style="8" customWidth="1"/>
    <col min="2832" max="2832" width="18.25" style="8" customWidth="1"/>
    <col min="2833" max="2833" width="15.625" style="8" customWidth="1"/>
    <col min="2834" max="3072" width="8.875" style="8"/>
    <col min="3073" max="3073" width="2.625" style="8" customWidth="1"/>
    <col min="3074" max="3074" width="5.75" style="8" customWidth="1"/>
    <col min="3075" max="3076" width="15.75" style="8" customWidth="1"/>
    <col min="3077" max="3077" width="49.125" style="8" customWidth="1"/>
    <col min="3078" max="3078" width="6.25" style="8" customWidth="1"/>
    <col min="3079" max="3080" width="9.875" style="8" bestFit="1" customWidth="1"/>
    <col min="3081" max="3081" width="5.75" style="8" customWidth="1"/>
    <col min="3082" max="3082" width="40.75" style="8" customWidth="1"/>
    <col min="3083" max="3083" width="54" style="8" customWidth="1"/>
    <col min="3084" max="3084" width="30.75" style="8" customWidth="1"/>
    <col min="3085" max="3085" width="13.75" style="8" customWidth="1"/>
    <col min="3086" max="3086" width="6.375" style="8" customWidth="1"/>
    <col min="3087" max="3087" width="13.25" style="8" customWidth="1"/>
    <col min="3088" max="3088" width="18.25" style="8" customWidth="1"/>
    <col min="3089" max="3089" width="15.625" style="8" customWidth="1"/>
    <col min="3090" max="3328" width="8.875" style="8"/>
    <col min="3329" max="3329" width="2.625" style="8" customWidth="1"/>
    <col min="3330" max="3330" width="5.75" style="8" customWidth="1"/>
    <col min="3331" max="3332" width="15.75" style="8" customWidth="1"/>
    <col min="3333" max="3333" width="49.125" style="8" customWidth="1"/>
    <col min="3334" max="3334" width="6.25" style="8" customWidth="1"/>
    <col min="3335" max="3336" width="9.875" style="8" bestFit="1" customWidth="1"/>
    <col min="3337" max="3337" width="5.75" style="8" customWidth="1"/>
    <col min="3338" max="3338" width="40.75" style="8" customWidth="1"/>
    <col min="3339" max="3339" width="54" style="8" customWidth="1"/>
    <col min="3340" max="3340" width="30.75" style="8" customWidth="1"/>
    <col min="3341" max="3341" width="13.75" style="8" customWidth="1"/>
    <col min="3342" max="3342" width="6.375" style="8" customWidth="1"/>
    <col min="3343" max="3343" width="13.25" style="8" customWidth="1"/>
    <col min="3344" max="3344" width="18.25" style="8" customWidth="1"/>
    <col min="3345" max="3345" width="15.625" style="8" customWidth="1"/>
    <col min="3346" max="3584" width="8.875" style="8"/>
    <col min="3585" max="3585" width="2.625" style="8" customWidth="1"/>
    <col min="3586" max="3586" width="5.75" style="8" customWidth="1"/>
    <col min="3587" max="3588" width="15.75" style="8" customWidth="1"/>
    <col min="3589" max="3589" width="49.125" style="8" customWidth="1"/>
    <col min="3590" max="3590" width="6.25" style="8" customWidth="1"/>
    <col min="3591" max="3592" width="9.875" style="8" bestFit="1" customWidth="1"/>
    <col min="3593" max="3593" width="5.75" style="8" customWidth="1"/>
    <col min="3594" max="3594" width="40.75" style="8" customWidth="1"/>
    <col min="3595" max="3595" width="54" style="8" customWidth="1"/>
    <col min="3596" max="3596" width="30.75" style="8" customWidth="1"/>
    <col min="3597" max="3597" width="13.75" style="8" customWidth="1"/>
    <col min="3598" max="3598" width="6.375" style="8" customWidth="1"/>
    <col min="3599" max="3599" width="13.25" style="8" customWidth="1"/>
    <col min="3600" max="3600" width="18.25" style="8" customWidth="1"/>
    <col min="3601" max="3601" width="15.625" style="8" customWidth="1"/>
    <col min="3602" max="3840" width="8.875" style="8"/>
    <col min="3841" max="3841" width="2.625" style="8" customWidth="1"/>
    <col min="3842" max="3842" width="5.75" style="8" customWidth="1"/>
    <col min="3843" max="3844" width="15.75" style="8" customWidth="1"/>
    <col min="3845" max="3845" width="49.125" style="8" customWidth="1"/>
    <col min="3846" max="3846" width="6.25" style="8" customWidth="1"/>
    <col min="3847" max="3848" width="9.875" style="8" bestFit="1" customWidth="1"/>
    <col min="3849" max="3849" width="5.75" style="8" customWidth="1"/>
    <col min="3850" max="3850" width="40.75" style="8" customWidth="1"/>
    <col min="3851" max="3851" width="54" style="8" customWidth="1"/>
    <col min="3852" max="3852" width="30.75" style="8" customWidth="1"/>
    <col min="3853" max="3853" width="13.75" style="8" customWidth="1"/>
    <col min="3854" max="3854" width="6.375" style="8" customWidth="1"/>
    <col min="3855" max="3855" width="13.25" style="8" customWidth="1"/>
    <col min="3856" max="3856" width="18.25" style="8" customWidth="1"/>
    <col min="3857" max="3857" width="15.625" style="8" customWidth="1"/>
    <col min="3858" max="4096" width="8.875" style="8"/>
    <col min="4097" max="4097" width="2.625" style="8" customWidth="1"/>
    <col min="4098" max="4098" width="5.75" style="8" customWidth="1"/>
    <col min="4099" max="4100" width="15.75" style="8" customWidth="1"/>
    <col min="4101" max="4101" width="49.125" style="8" customWidth="1"/>
    <col min="4102" max="4102" width="6.25" style="8" customWidth="1"/>
    <col min="4103" max="4104" width="9.875" style="8" bestFit="1" customWidth="1"/>
    <col min="4105" max="4105" width="5.75" style="8" customWidth="1"/>
    <col min="4106" max="4106" width="40.75" style="8" customWidth="1"/>
    <col min="4107" max="4107" width="54" style="8" customWidth="1"/>
    <col min="4108" max="4108" width="30.75" style="8" customWidth="1"/>
    <col min="4109" max="4109" width="13.75" style="8" customWidth="1"/>
    <col min="4110" max="4110" width="6.375" style="8" customWidth="1"/>
    <col min="4111" max="4111" width="13.25" style="8" customWidth="1"/>
    <col min="4112" max="4112" width="18.25" style="8" customWidth="1"/>
    <col min="4113" max="4113" width="15.625" style="8" customWidth="1"/>
    <col min="4114" max="4352" width="8.875" style="8"/>
    <col min="4353" max="4353" width="2.625" style="8" customWidth="1"/>
    <col min="4354" max="4354" width="5.75" style="8" customWidth="1"/>
    <col min="4355" max="4356" width="15.75" style="8" customWidth="1"/>
    <col min="4357" max="4357" width="49.125" style="8" customWidth="1"/>
    <col min="4358" max="4358" width="6.25" style="8" customWidth="1"/>
    <col min="4359" max="4360" width="9.875" style="8" bestFit="1" customWidth="1"/>
    <col min="4361" max="4361" width="5.75" style="8" customWidth="1"/>
    <col min="4362" max="4362" width="40.75" style="8" customWidth="1"/>
    <col min="4363" max="4363" width="54" style="8" customWidth="1"/>
    <col min="4364" max="4364" width="30.75" style="8" customWidth="1"/>
    <col min="4365" max="4365" width="13.75" style="8" customWidth="1"/>
    <col min="4366" max="4366" width="6.375" style="8" customWidth="1"/>
    <col min="4367" max="4367" width="13.25" style="8" customWidth="1"/>
    <col min="4368" max="4368" width="18.25" style="8" customWidth="1"/>
    <col min="4369" max="4369" width="15.625" style="8" customWidth="1"/>
    <col min="4370" max="4608" width="8.875" style="8"/>
    <col min="4609" max="4609" width="2.625" style="8" customWidth="1"/>
    <col min="4610" max="4610" width="5.75" style="8" customWidth="1"/>
    <col min="4611" max="4612" width="15.75" style="8" customWidth="1"/>
    <col min="4613" max="4613" width="49.125" style="8" customWidth="1"/>
    <col min="4614" max="4614" width="6.25" style="8" customWidth="1"/>
    <col min="4615" max="4616" width="9.875" style="8" bestFit="1" customWidth="1"/>
    <col min="4617" max="4617" width="5.75" style="8" customWidth="1"/>
    <col min="4618" max="4618" width="40.75" style="8" customWidth="1"/>
    <col min="4619" max="4619" width="54" style="8" customWidth="1"/>
    <col min="4620" max="4620" width="30.75" style="8" customWidth="1"/>
    <col min="4621" max="4621" width="13.75" style="8" customWidth="1"/>
    <col min="4622" max="4622" width="6.375" style="8" customWidth="1"/>
    <col min="4623" max="4623" width="13.25" style="8" customWidth="1"/>
    <col min="4624" max="4624" width="18.25" style="8" customWidth="1"/>
    <col min="4625" max="4625" width="15.625" style="8" customWidth="1"/>
    <col min="4626" max="4864" width="8.875" style="8"/>
    <col min="4865" max="4865" width="2.625" style="8" customWidth="1"/>
    <col min="4866" max="4866" width="5.75" style="8" customWidth="1"/>
    <col min="4867" max="4868" width="15.75" style="8" customWidth="1"/>
    <col min="4869" max="4869" width="49.125" style="8" customWidth="1"/>
    <col min="4870" max="4870" width="6.25" style="8" customWidth="1"/>
    <col min="4871" max="4872" width="9.875" style="8" bestFit="1" customWidth="1"/>
    <col min="4873" max="4873" width="5.75" style="8" customWidth="1"/>
    <col min="4874" max="4874" width="40.75" style="8" customWidth="1"/>
    <col min="4875" max="4875" width="54" style="8" customWidth="1"/>
    <col min="4876" max="4876" width="30.75" style="8" customWidth="1"/>
    <col min="4877" max="4877" width="13.75" style="8" customWidth="1"/>
    <col min="4878" max="4878" width="6.375" style="8" customWidth="1"/>
    <col min="4879" max="4879" width="13.25" style="8" customWidth="1"/>
    <col min="4880" max="4880" width="18.25" style="8" customWidth="1"/>
    <col min="4881" max="4881" width="15.625" style="8" customWidth="1"/>
    <col min="4882" max="5120" width="8.875" style="8"/>
    <col min="5121" max="5121" width="2.625" style="8" customWidth="1"/>
    <col min="5122" max="5122" width="5.75" style="8" customWidth="1"/>
    <col min="5123" max="5124" width="15.75" style="8" customWidth="1"/>
    <col min="5125" max="5125" width="49.125" style="8" customWidth="1"/>
    <col min="5126" max="5126" width="6.25" style="8" customWidth="1"/>
    <col min="5127" max="5128" width="9.875" style="8" bestFit="1" customWidth="1"/>
    <col min="5129" max="5129" width="5.75" style="8" customWidth="1"/>
    <col min="5130" max="5130" width="40.75" style="8" customWidth="1"/>
    <col min="5131" max="5131" width="54" style="8" customWidth="1"/>
    <col min="5132" max="5132" width="30.75" style="8" customWidth="1"/>
    <col min="5133" max="5133" width="13.75" style="8" customWidth="1"/>
    <col min="5134" max="5134" width="6.375" style="8" customWidth="1"/>
    <col min="5135" max="5135" width="13.25" style="8" customWidth="1"/>
    <col min="5136" max="5136" width="18.25" style="8" customWidth="1"/>
    <col min="5137" max="5137" width="15.625" style="8" customWidth="1"/>
    <col min="5138" max="5376" width="8.875" style="8"/>
    <col min="5377" max="5377" width="2.625" style="8" customWidth="1"/>
    <col min="5378" max="5378" width="5.75" style="8" customWidth="1"/>
    <col min="5379" max="5380" width="15.75" style="8" customWidth="1"/>
    <col min="5381" max="5381" width="49.125" style="8" customWidth="1"/>
    <col min="5382" max="5382" width="6.25" style="8" customWidth="1"/>
    <col min="5383" max="5384" width="9.875" style="8" bestFit="1" customWidth="1"/>
    <col min="5385" max="5385" width="5.75" style="8" customWidth="1"/>
    <col min="5386" max="5386" width="40.75" style="8" customWidth="1"/>
    <col min="5387" max="5387" width="54" style="8" customWidth="1"/>
    <col min="5388" max="5388" width="30.75" style="8" customWidth="1"/>
    <col min="5389" max="5389" width="13.75" style="8" customWidth="1"/>
    <col min="5390" max="5390" width="6.375" style="8" customWidth="1"/>
    <col min="5391" max="5391" width="13.25" style="8" customWidth="1"/>
    <col min="5392" max="5392" width="18.25" style="8" customWidth="1"/>
    <col min="5393" max="5393" width="15.625" style="8" customWidth="1"/>
    <col min="5394" max="5632" width="8.875" style="8"/>
    <col min="5633" max="5633" width="2.625" style="8" customWidth="1"/>
    <col min="5634" max="5634" width="5.75" style="8" customWidth="1"/>
    <col min="5635" max="5636" width="15.75" style="8" customWidth="1"/>
    <col min="5637" max="5637" width="49.125" style="8" customWidth="1"/>
    <col min="5638" max="5638" width="6.25" style="8" customWidth="1"/>
    <col min="5639" max="5640" width="9.875" style="8" bestFit="1" customWidth="1"/>
    <col min="5641" max="5641" width="5.75" style="8" customWidth="1"/>
    <col min="5642" max="5642" width="40.75" style="8" customWidth="1"/>
    <col min="5643" max="5643" width="54" style="8" customWidth="1"/>
    <col min="5644" max="5644" width="30.75" style="8" customWidth="1"/>
    <col min="5645" max="5645" width="13.75" style="8" customWidth="1"/>
    <col min="5646" max="5646" width="6.375" style="8" customWidth="1"/>
    <col min="5647" max="5647" width="13.25" style="8" customWidth="1"/>
    <col min="5648" max="5648" width="18.25" style="8" customWidth="1"/>
    <col min="5649" max="5649" width="15.625" style="8" customWidth="1"/>
    <col min="5650" max="5888" width="8.875" style="8"/>
    <col min="5889" max="5889" width="2.625" style="8" customWidth="1"/>
    <col min="5890" max="5890" width="5.75" style="8" customWidth="1"/>
    <col min="5891" max="5892" width="15.75" style="8" customWidth="1"/>
    <col min="5893" max="5893" width="49.125" style="8" customWidth="1"/>
    <col min="5894" max="5894" width="6.25" style="8" customWidth="1"/>
    <col min="5895" max="5896" width="9.875" style="8" bestFit="1" customWidth="1"/>
    <col min="5897" max="5897" width="5.75" style="8" customWidth="1"/>
    <col min="5898" max="5898" width="40.75" style="8" customWidth="1"/>
    <col min="5899" max="5899" width="54" style="8" customWidth="1"/>
    <col min="5900" max="5900" width="30.75" style="8" customWidth="1"/>
    <col min="5901" max="5901" width="13.75" style="8" customWidth="1"/>
    <col min="5902" max="5902" width="6.375" style="8" customWidth="1"/>
    <col min="5903" max="5903" width="13.25" style="8" customWidth="1"/>
    <col min="5904" max="5904" width="18.25" style="8" customWidth="1"/>
    <col min="5905" max="5905" width="15.625" style="8" customWidth="1"/>
    <col min="5906" max="6144" width="8.875" style="8"/>
    <col min="6145" max="6145" width="2.625" style="8" customWidth="1"/>
    <col min="6146" max="6146" width="5.75" style="8" customWidth="1"/>
    <col min="6147" max="6148" width="15.75" style="8" customWidth="1"/>
    <col min="6149" max="6149" width="49.125" style="8" customWidth="1"/>
    <col min="6150" max="6150" width="6.25" style="8" customWidth="1"/>
    <col min="6151" max="6152" width="9.875" style="8" bestFit="1" customWidth="1"/>
    <col min="6153" max="6153" width="5.75" style="8" customWidth="1"/>
    <col min="6154" max="6154" width="40.75" style="8" customWidth="1"/>
    <col min="6155" max="6155" width="54" style="8" customWidth="1"/>
    <col min="6156" max="6156" width="30.75" style="8" customWidth="1"/>
    <col min="6157" max="6157" width="13.75" style="8" customWidth="1"/>
    <col min="6158" max="6158" width="6.375" style="8" customWidth="1"/>
    <col min="6159" max="6159" width="13.25" style="8" customWidth="1"/>
    <col min="6160" max="6160" width="18.25" style="8" customWidth="1"/>
    <col min="6161" max="6161" width="15.625" style="8" customWidth="1"/>
    <col min="6162" max="6400" width="8.875" style="8"/>
    <col min="6401" max="6401" width="2.625" style="8" customWidth="1"/>
    <col min="6402" max="6402" width="5.75" style="8" customWidth="1"/>
    <col min="6403" max="6404" width="15.75" style="8" customWidth="1"/>
    <col min="6405" max="6405" width="49.125" style="8" customWidth="1"/>
    <col min="6406" max="6406" width="6.25" style="8" customWidth="1"/>
    <col min="6407" max="6408" width="9.875" style="8" bestFit="1" customWidth="1"/>
    <col min="6409" max="6409" width="5.75" style="8" customWidth="1"/>
    <col min="6410" max="6410" width="40.75" style="8" customWidth="1"/>
    <col min="6411" max="6411" width="54" style="8" customWidth="1"/>
    <col min="6412" max="6412" width="30.75" style="8" customWidth="1"/>
    <col min="6413" max="6413" width="13.75" style="8" customWidth="1"/>
    <col min="6414" max="6414" width="6.375" style="8" customWidth="1"/>
    <col min="6415" max="6415" width="13.25" style="8" customWidth="1"/>
    <col min="6416" max="6416" width="18.25" style="8" customWidth="1"/>
    <col min="6417" max="6417" width="15.625" style="8" customWidth="1"/>
    <col min="6418" max="6656" width="8.875" style="8"/>
    <col min="6657" max="6657" width="2.625" style="8" customWidth="1"/>
    <col min="6658" max="6658" width="5.75" style="8" customWidth="1"/>
    <col min="6659" max="6660" width="15.75" style="8" customWidth="1"/>
    <col min="6661" max="6661" width="49.125" style="8" customWidth="1"/>
    <col min="6662" max="6662" width="6.25" style="8" customWidth="1"/>
    <col min="6663" max="6664" width="9.875" style="8" bestFit="1" customWidth="1"/>
    <col min="6665" max="6665" width="5.75" style="8" customWidth="1"/>
    <col min="6666" max="6666" width="40.75" style="8" customWidth="1"/>
    <col min="6667" max="6667" width="54" style="8" customWidth="1"/>
    <col min="6668" max="6668" width="30.75" style="8" customWidth="1"/>
    <col min="6669" max="6669" width="13.75" style="8" customWidth="1"/>
    <col min="6670" max="6670" width="6.375" style="8" customWidth="1"/>
    <col min="6671" max="6671" width="13.25" style="8" customWidth="1"/>
    <col min="6672" max="6672" width="18.25" style="8" customWidth="1"/>
    <col min="6673" max="6673" width="15.625" style="8" customWidth="1"/>
    <col min="6674" max="6912" width="8.875" style="8"/>
    <col min="6913" max="6913" width="2.625" style="8" customWidth="1"/>
    <col min="6914" max="6914" width="5.75" style="8" customWidth="1"/>
    <col min="6915" max="6916" width="15.75" style="8" customWidth="1"/>
    <col min="6917" max="6917" width="49.125" style="8" customWidth="1"/>
    <col min="6918" max="6918" width="6.25" style="8" customWidth="1"/>
    <col min="6919" max="6920" width="9.875" style="8" bestFit="1" customWidth="1"/>
    <col min="6921" max="6921" width="5.75" style="8" customWidth="1"/>
    <col min="6922" max="6922" width="40.75" style="8" customWidth="1"/>
    <col min="6923" max="6923" width="54" style="8" customWidth="1"/>
    <col min="6924" max="6924" width="30.75" style="8" customWidth="1"/>
    <col min="6925" max="6925" width="13.75" style="8" customWidth="1"/>
    <col min="6926" max="6926" width="6.375" style="8" customWidth="1"/>
    <col min="6927" max="6927" width="13.25" style="8" customWidth="1"/>
    <col min="6928" max="6928" width="18.25" style="8" customWidth="1"/>
    <col min="6929" max="6929" width="15.625" style="8" customWidth="1"/>
    <col min="6930" max="7168" width="8.875" style="8"/>
    <col min="7169" max="7169" width="2.625" style="8" customWidth="1"/>
    <col min="7170" max="7170" width="5.75" style="8" customWidth="1"/>
    <col min="7171" max="7172" width="15.75" style="8" customWidth="1"/>
    <col min="7173" max="7173" width="49.125" style="8" customWidth="1"/>
    <col min="7174" max="7174" width="6.25" style="8" customWidth="1"/>
    <col min="7175" max="7176" width="9.875" style="8" bestFit="1" customWidth="1"/>
    <col min="7177" max="7177" width="5.75" style="8" customWidth="1"/>
    <col min="7178" max="7178" width="40.75" style="8" customWidth="1"/>
    <col min="7179" max="7179" width="54" style="8" customWidth="1"/>
    <col min="7180" max="7180" width="30.75" style="8" customWidth="1"/>
    <col min="7181" max="7181" width="13.75" style="8" customWidth="1"/>
    <col min="7182" max="7182" width="6.375" style="8" customWidth="1"/>
    <col min="7183" max="7183" width="13.25" style="8" customWidth="1"/>
    <col min="7184" max="7184" width="18.25" style="8" customWidth="1"/>
    <col min="7185" max="7185" width="15.625" style="8" customWidth="1"/>
    <col min="7186" max="7424" width="8.875" style="8"/>
    <col min="7425" max="7425" width="2.625" style="8" customWidth="1"/>
    <col min="7426" max="7426" width="5.75" style="8" customWidth="1"/>
    <col min="7427" max="7428" width="15.75" style="8" customWidth="1"/>
    <col min="7429" max="7429" width="49.125" style="8" customWidth="1"/>
    <col min="7430" max="7430" width="6.25" style="8" customWidth="1"/>
    <col min="7431" max="7432" width="9.875" style="8" bestFit="1" customWidth="1"/>
    <col min="7433" max="7433" width="5.75" style="8" customWidth="1"/>
    <col min="7434" max="7434" width="40.75" style="8" customWidth="1"/>
    <col min="7435" max="7435" width="54" style="8" customWidth="1"/>
    <col min="7436" max="7436" width="30.75" style="8" customWidth="1"/>
    <col min="7437" max="7437" width="13.75" style="8" customWidth="1"/>
    <col min="7438" max="7438" width="6.375" style="8" customWidth="1"/>
    <col min="7439" max="7439" width="13.25" style="8" customWidth="1"/>
    <col min="7440" max="7440" width="18.25" style="8" customWidth="1"/>
    <col min="7441" max="7441" width="15.625" style="8" customWidth="1"/>
    <col min="7442" max="7680" width="8.875" style="8"/>
    <col min="7681" max="7681" width="2.625" style="8" customWidth="1"/>
    <col min="7682" max="7682" width="5.75" style="8" customWidth="1"/>
    <col min="7683" max="7684" width="15.75" style="8" customWidth="1"/>
    <col min="7685" max="7685" width="49.125" style="8" customWidth="1"/>
    <col min="7686" max="7686" width="6.25" style="8" customWidth="1"/>
    <col min="7687" max="7688" width="9.875" style="8" bestFit="1" customWidth="1"/>
    <col min="7689" max="7689" width="5.75" style="8" customWidth="1"/>
    <col min="7690" max="7690" width="40.75" style="8" customWidth="1"/>
    <col min="7691" max="7691" width="54" style="8" customWidth="1"/>
    <col min="7692" max="7692" width="30.75" style="8" customWidth="1"/>
    <col min="7693" max="7693" width="13.75" style="8" customWidth="1"/>
    <col min="7694" max="7694" width="6.375" style="8" customWidth="1"/>
    <col min="7695" max="7695" width="13.25" style="8" customWidth="1"/>
    <col min="7696" max="7696" width="18.25" style="8" customWidth="1"/>
    <col min="7697" max="7697" width="15.625" style="8" customWidth="1"/>
    <col min="7698" max="7936" width="8.875" style="8"/>
    <col min="7937" max="7937" width="2.625" style="8" customWidth="1"/>
    <col min="7938" max="7938" width="5.75" style="8" customWidth="1"/>
    <col min="7939" max="7940" width="15.75" style="8" customWidth="1"/>
    <col min="7941" max="7941" width="49.125" style="8" customWidth="1"/>
    <col min="7942" max="7942" width="6.25" style="8" customWidth="1"/>
    <col min="7943" max="7944" width="9.875" style="8" bestFit="1" customWidth="1"/>
    <col min="7945" max="7945" width="5.75" style="8" customWidth="1"/>
    <col min="7946" max="7946" width="40.75" style="8" customWidth="1"/>
    <col min="7947" max="7947" width="54" style="8" customWidth="1"/>
    <col min="7948" max="7948" width="30.75" style="8" customWidth="1"/>
    <col min="7949" max="7949" width="13.75" style="8" customWidth="1"/>
    <col min="7950" max="7950" width="6.375" style="8" customWidth="1"/>
    <col min="7951" max="7951" width="13.25" style="8" customWidth="1"/>
    <col min="7952" max="7952" width="18.25" style="8" customWidth="1"/>
    <col min="7953" max="7953" width="15.625" style="8" customWidth="1"/>
    <col min="7954" max="8192" width="8.875" style="8"/>
    <col min="8193" max="8193" width="2.625" style="8" customWidth="1"/>
    <col min="8194" max="8194" width="5.75" style="8" customWidth="1"/>
    <col min="8195" max="8196" width="15.75" style="8" customWidth="1"/>
    <col min="8197" max="8197" width="49.125" style="8" customWidth="1"/>
    <col min="8198" max="8198" width="6.25" style="8" customWidth="1"/>
    <col min="8199" max="8200" width="9.875" style="8" bestFit="1" customWidth="1"/>
    <col min="8201" max="8201" width="5.75" style="8" customWidth="1"/>
    <col min="8202" max="8202" width="40.75" style="8" customWidth="1"/>
    <col min="8203" max="8203" width="54" style="8" customWidth="1"/>
    <col min="8204" max="8204" width="30.75" style="8" customWidth="1"/>
    <col min="8205" max="8205" width="13.75" style="8" customWidth="1"/>
    <col min="8206" max="8206" width="6.375" style="8" customWidth="1"/>
    <col min="8207" max="8207" width="13.25" style="8" customWidth="1"/>
    <col min="8208" max="8208" width="18.25" style="8" customWidth="1"/>
    <col min="8209" max="8209" width="15.625" style="8" customWidth="1"/>
    <col min="8210" max="8448" width="8.875" style="8"/>
    <col min="8449" max="8449" width="2.625" style="8" customWidth="1"/>
    <col min="8450" max="8450" width="5.75" style="8" customWidth="1"/>
    <col min="8451" max="8452" width="15.75" style="8" customWidth="1"/>
    <col min="8453" max="8453" width="49.125" style="8" customWidth="1"/>
    <col min="8454" max="8454" width="6.25" style="8" customWidth="1"/>
    <col min="8455" max="8456" width="9.875" style="8" bestFit="1" customWidth="1"/>
    <col min="8457" max="8457" width="5.75" style="8" customWidth="1"/>
    <col min="8458" max="8458" width="40.75" style="8" customWidth="1"/>
    <col min="8459" max="8459" width="54" style="8" customWidth="1"/>
    <col min="8460" max="8460" width="30.75" style="8" customWidth="1"/>
    <col min="8461" max="8461" width="13.75" style="8" customWidth="1"/>
    <col min="8462" max="8462" width="6.375" style="8" customWidth="1"/>
    <col min="8463" max="8463" width="13.25" style="8" customWidth="1"/>
    <col min="8464" max="8464" width="18.25" style="8" customWidth="1"/>
    <col min="8465" max="8465" width="15.625" style="8" customWidth="1"/>
    <col min="8466" max="8704" width="8.875" style="8"/>
    <col min="8705" max="8705" width="2.625" style="8" customWidth="1"/>
    <col min="8706" max="8706" width="5.75" style="8" customWidth="1"/>
    <col min="8707" max="8708" width="15.75" style="8" customWidth="1"/>
    <col min="8709" max="8709" width="49.125" style="8" customWidth="1"/>
    <col min="8710" max="8710" width="6.25" style="8" customWidth="1"/>
    <col min="8711" max="8712" width="9.875" style="8" bestFit="1" customWidth="1"/>
    <col min="8713" max="8713" width="5.75" style="8" customWidth="1"/>
    <col min="8714" max="8714" width="40.75" style="8" customWidth="1"/>
    <col min="8715" max="8715" width="54" style="8" customWidth="1"/>
    <col min="8716" max="8716" width="30.75" style="8" customWidth="1"/>
    <col min="8717" max="8717" width="13.75" style="8" customWidth="1"/>
    <col min="8718" max="8718" width="6.375" style="8" customWidth="1"/>
    <col min="8719" max="8719" width="13.25" style="8" customWidth="1"/>
    <col min="8720" max="8720" width="18.25" style="8" customWidth="1"/>
    <col min="8721" max="8721" width="15.625" style="8" customWidth="1"/>
    <col min="8722" max="8960" width="8.875" style="8"/>
    <col min="8961" max="8961" width="2.625" style="8" customWidth="1"/>
    <col min="8962" max="8962" width="5.75" style="8" customWidth="1"/>
    <col min="8963" max="8964" width="15.75" style="8" customWidth="1"/>
    <col min="8965" max="8965" width="49.125" style="8" customWidth="1"/>
    <col min="8966" max="8966" width="6.25" style="8" customWidth="1"/>
    <col min="8967" max="8968" width="9.875" style="8" bestFit="1" customWidth="1"/>
    <col min="8969" max="8969" width="5.75" style="8" customWidth="1"/>
    <col min="8970" max="8970" width="40.75" style="8" customWidth="1"/>
    <col min="8971" max="8971" width="54" style="8" customWidth="1"/>
    <col min="8972" max="8972" width="30.75" style="8" customWidth="1"/>
    <col min="8973" max="8973" width="13.75" style="8" customWidth="1"/>
    <col min="8974" max="8974" width="6.375" style="8" customWidth="1"/>
    <col min="8975" max="8975" width="13.25" style="8" customWidth="1"/>
    <col min="8976" max="8976" width="18.25" style="8" customWidth="1"/>
    <col min="8977" max="8977" width="15.625" style="8" customWidth="1"/>
    <col min="8978" max="9216" width="8.875" style="8"/>
    <col min="9217" max="9217" width="2.625" style="8" customWidth="1"/>
    <col min="9218" max="9218" width="5.75" style="8" customWidth="1"/>
    <col min="9219" max="9220" width="15.75" style="8" customWidth="1"/>
    <col min="9221" max="9221" width="49.125" style="8" customWidth="1"/>
    <col min="9222" max="9222" width="6.25" style="8" customWidth="1"/>
    <col min="9223" max="9224" width="9.875" style="8" bestFit="1" customWidth="1"/>
    <col min="9225" max="9225" width="5.75" style="8" customWidth="1"/>
    <col min="9226" max="9226" width="40.75" style="8" customWidth="1"/>
    <col min="9227" max="9227" width="54" style="8" customWidth="1"/>
    <col min="9228" max="9228" width="30.75" style="8" customWidth="1"/>
    <col min="9229" max="9229" width="13.75" style="8" customWidth="1"/>
    <col min="9230" max="9230" width="6.375" style="8" customWidth="1"/>
    <col min="9231" max="9231" width="13.25" style="8" customWidth="1"/>
    <col min="9232" max="9232" width="18.25" style="8" customWidth="1"/>
    <col min="9233" max="9233" width="15.625" style="8" customWidth="1"/>
    <col min="9234" max="9472" width="8.875" style="8"/>
    <col min="9473" max="9473" width="2.625" style="8" customWidth="1"/>
    <col min="9474" max="9474" width="5.75" style="8" customWidth="1"/>
    <col min="9475" max="9476" width="15.75" style="8" customWidth="1"/>
    <col min="9477" max="9477" width="49.125" style="8" customWidth="1"/>
    <col min="9478" max="9478" width="6.25" style="8" customWidth="1"/>
    <col min="9479" max="9480" width="9.875" style="8" bestFit="1" customWidth="1"/>
    <col min="9481" max="9481" width="5.75" style="8" customWidth="1"/>
    <col min="9482" max="9482" width="40.75" style="8" customWidth="1"/>
    <col min="9483" max="9483" width="54" style="8" customWidth="1"/>
    <col min="9484" max="9484" width="30.75" style="8" customWidth="1"/>
    <col min="9485" max="9485" width="13.75" style="8" customWidth="1"/>
    <col min="9486" max="9486" width="6.375" style="8" customWidth="1"/>
    <col min="9487" max="9487" width="13.25" style="8" customWidth="1"/>
    <col min="9488" max="9488" width="18.25" style="8" customWidth="1"/>
    <col min="9489" max="9489" width="15.625" style="8" customWidth="1"/>
    <col min="9490" max="9728" width="8.875" style="8"/>
    <col min="9729" max="9729" width="2.625" style="8" customWidth="1"/>
    <col min="9730" max="9730" width="5.75" style="8" customWidth="1"/>
    <col min="9731" max="9732" width="15.75" style="8" customWidth="1"/>
    <col min="9733" max="9733" width="49.125" style="8" customWidth="1"/>
    <col min="9734" max="9734" width="6.25" style="8" customWidth="1"/>
    <col min="9735" max="9736" width="9.875" style="8" bestFit="1" customWidth="1"/>
    <col min="9737" max="9737" width="5.75" style="8" customWidth="1"/>
    <col min="9738" max="9738" width="40.75" style="8" customWidth="1"/>
    <col min="9739" max="9739" width="54" style="8" customWidth="1"/>
    <col min="9740" max="9740" width="30.75" style="8" customWidth="1"/>
    <col min="9741" max="9741" width="13.75" style="8" customWidth="1"/>
    <col min="9742" max="9742" width="6.375" style="8" customWidth="1"/>
    <col min="9743" max="9743" width="13.25" style="8" customWidth="1"/>
    <col min="9744" max="9744" width="18.25" style="8" customWidth="1"/>
    <col min="9745" max="9745" width="15.625" style="8" customWidth="1"/>
    <col min="9746" max="9984" width="8.875" style="8"/>
    <col min="9985" max="9985" width="2.625" style="8" customWidth="1"/>
    <col min="9986" max="9986" width="5.75" style="8" customWidth="1"/>
    <col min="9987" max="9988" width="15.75" style="8" customWidth="1"/>
    <col min="9989" max="9989" width="49.125" style="8" customWidth="1"/>
    <col min="9990" max="9990" width="6.25" style="8" customWidth="1"/>
    <col min="9991" max="9992" width="9.875" style="8" bestFit="1" customWidth="1"/>
    <col min="9993" max="9993" width="5.75" style="8" customWidth="1"/>
    <col min="9994" max="9994" width="40.75" style="8" customWidth="1"/>
    <col min="9995" max="9995" width="54" style="8" customWidth="1"/>
    <col min="9996" max="9996" width="30.75" style="8" customWidth="1"/>
    <col min="9997" max="9997" width="13.75" style="8" customWidth="1"/>
    <col min="9998" max="9998" width="6.375" style="8" customWidth="1"/>
    <col min="9999" max="9999" width="13.25" style="8" customWidth="1"/>
    <col min="10000" max="10000" width="18.25" style="8" customWidth="1"/>
    <col min="10001" max="10001" width="15.625" style="8" customWidth="1"/>
    <col min="10002" max="10240" width="8.875" style="8"/>
    <col min="10241" max="10241" width="2.625" style="8" customWidth="1"/>
    <col min="10242" max="10242" width="5.75" style="8" customWidth="1"/>
    <col min="10243" max="10244" width="15.75" style="8" customWidth="1"/>
    <col min="10245" max="10245" width="49.125" style="8" customWidth="1"/>
    <col min="10246" max="10246" width="6.25" style="8" customWidth="1"/>
    <col min="10247" max="10248" width="9.875" style="8" bestFit="1" customWidth="1"/>
    <col min="10249" max="10249" width="5.75" style="8" customWidth="1"/>
    <col min="10250" max="10250" width="40.75" style="8" customWidth="1"/>
    <col min="10251" max="10251" width="54" style="8" customWidth="1"/>
    <col min="10252" max="10252" width="30.75" style="8" customWidth="1"/>
    <col min="10253" max="10253" width="13.75" style="8" customWidth="1"/>
    <col min="10254" max="10254" width="6.375" style="8" customWidth="1"/>
    <col min="10255" max="10255" width="13.25" style="8" customWidth="1"/>
    <col min="10256" max="10256" width="18.25" style="8" customWidth="1"/>
    <col min="10257" max="10257" width="15.625" style="8" customWidth="1"/>
    <col min="10258" max="10496" width="8.875" style="8"/>
    <col min="10497" max="10497" width="2.625" style="8" customWidth="1"/>
    <col min="10498" max="10498" width="5.75" style="8" customWidth="1"/>
    <col min="10499" max="10500" width="15.75" style="8" customWidth="1"/>
    <col min="10501" max="10501" width="49.125" style="8" customWidth="1"/>
    <col min="10502" max="10502" width="6.25" style="8" customWidth="1"/>
    <col min="10503" max="10504" width="9.875" style="8" bestFit="1" customWidth="1"/>
    <col min="10505" max="10505" width="5.75" style="8" customWidth="1"/>
    <col min="10506" max="10506" width="40.75" style="8" customWidth="1"/>
    <col min="10507" max="10507" width="54" style="8" customWidth="1"/>
    <col min="10508" max="10508" width="30.75" style="8" customWidth="1"/>
    <col min="10509" max="10509" width="13.75" style="8" customWidth="1"/>
    <col min="10510" max="10510" width="6.375" style="8" customWidth="1"/>
    <col min="10511" max="10511" width="13.25" style="8" customWidth="1"/>
    <col min="10512" max="10512" width="18.25" style="8" customWidth="1"/>
    <col min="10513" max="10513" width="15.625" style="8" customWidth="1"/>
    <col min="10514" max="10752" width="8.875" style="8"/>
    <col min="10753" max="10753" width="2.625" style="8" customWidth="1"/>
    <col min="10754" max="10754" width="5.75" style="8" customWidth="1"/>
    <col min="10755" max="10756" width="15.75" style="8" customWidth="1"/>
    <col min="10757" max="10757" width="49.125" style="8" customWidth="1"/>
    <col min="10758" max="10758" width="6.25" style="8" customWidth="1"/>
    <col min="10759" max="10760" width="9.875" style="8" bestFit="1" customWidth="1"/>
    <col min="10761" max="10761" width="5.75" style="8" customWidth="1"/>
    <col min="10762" max="10762" width="40.75" style="8" customWidth="1"/>
    <col min="10763" max="10763" width="54" style="8" customWidth="1"/>
    <col min="10764" max="10764" width="30.75" style="8" customWidth="1"/>
    <col min="10765" max="10765" width="13.75" style="8" customWidth="1"/>
    <col min="10766" max="10766" width="6.375" style="8" customWidth="1"/>
    <col min="10767" max="10767" width="13.25" style="8" customWidth="1"/>
    <col min="10768" max="10768" width="18.25" style="8" customWidth="1"/>
    <col min="10769" max="10769" width="15.625" style="8" customWidth="1"/>
    <col min="10770" max="11008" width="8.875" style="8"/>
    <col min="11009" max="11009" width="2.625" style="8" customWidth="1"/>
    <col min="11010" max="11010" width="5.75" style="8" customWidth="1"/>
    <col min="11011" max="11012" width="15.75" style="8" customWidth="1"/>
    <col min="11013" max="11013" width="49.125" style="8" customWidth="1"/>
    <col min="11014" max="11014" width="6.25" style="8" customWidth="1"/>
    <col min="11015" max="11016" width="9.875" style="8" bestFit="1" customWidth="1"/>
    <col min="11017" max="11017" width="5.75" style="8" customWidth="1"/>
    <col min="11018" max="11018" width="40.75" style="8" customWidth="1"/>
    <col min="11019" max="11019" width="54" style="8" customWidth="1"/>
    <col min="11020" max="11020" width="30.75" style="8" customWidth="1"/>
    <col min="11021" max="11021" width="13.75" style="8" customWidth="1"/>
    <col min="11022" max="11022" width="6.375" style="8" customWidth="1"/>
    <col min="11023" max="11023" width="13.25" style="8" customWidth="1"/>
    <col min="11024" max="11024" width="18.25" style="8" customWidth="1"/>
    <col min="11025" max="11025" width="15.625" style="8" customWidth="1"/>
    <col min="11026" max="11264" width="8.875" style="8"/>
    <col min="11265" max="11265" width="2.625" style="8" customWidth="1"/>
    <col min="11266" max="11266" width="5.75" style="8" customWidth="1"/>
    <col min="11267" max="11268" width="15.75" style="8" customWidth="1"/>
    <col min="11269" max="11269" width="49.125" style="8" customWidth="1"/>
    <col min="11270" max="11270" width="6.25" style="8" customWidth="1"/>
    <col min="11271" max="11272" width="9.875" style="8" bestFit="1" customWidth="1"/>
    <col min="11273" max="11273" width="5.75" style="8" customWidth="1"/>
    <col min="11274" max="11274" width="40.75" style="8" customWidth="1"/>
    <col min="11275" max="11275" width="54" style="8" customWidth="1"/>
    <col min="11276" max="11276" width="30.75" style="8" customWidth="1"/>
    <col min="11277" max="11277" width="13.75" style="8" customWidth="1"/>
    <col min="11278" max="11278" width="6.375" style="8" customWidth="1"/>
    <col min="11279" max="11279" width="13.25" style="8" customWidth="1"/>
    <col min="11280" max="11280" width="18.25" style="8" customWidth="1"/>
    <col min="11281" max="11281" width="15.625" style="8" customWidth="1"/>
    <col min="11282" max="11520" width="8.875" style="8"/>
    <col min="11521" max="11521" width="2.625" style="8" customWidth="1"/>
    <col min="11522" max="11522" width="5.75" style="8" customWidth="1"/>
    <col min="11523" max="11524" width="15.75" style="8" customWidth="1"/>
    <col min="11525" max="11525" width="49.125" style="8" customWidth="1"/>
    <col min="11526" max="11526" width="6.25" style="8" customWidth="1"/>
    <col min="11527" max="11528" width="9.875" style="8" bestFit="1" customWidth="1"/>
    <col min="11529" max="11529" width="5.75" style="8" customWidth="1"/>
    <col min="11530" max="11530" width="40.75" style="8" customWidth="1"/>
    <col min="11531" max="11531" width="54" style="8" customWidth="1"/>
    <col min="11532" max="11532" width="30.75" style="8" customWidth="1"/>
    <col min="11533" max="11533" width="13.75" style="8" customWidth="1"/>
    <col min="11534" max="11534" width="6.375" style="8" customWidth="1"/>
    <col min="11535" max="11535" width="13.25" style="8" customWidth="1"/>
    <col min="11536" max="11536" width="18.25" style="8" customWidth="1"/>
    <col min="11537" max="11537" width="15.625" style="8" customWidth="1"/>
    <col min="11538" max="11776" width="8.875" style="8"/>
    <col min="11777" max="11777" width="2.625" style="8" customWidth="1"/>
    <col min="11778" max="11778" width="5.75" style="8" customWidth="1"/>
    <col min="11779" max="11780" width="15.75" style="8" customWidth="1"/>
    <col min="11781" max="11781" width="49.125" style="8" customWidth="1"/>
    <col min="11782" max="11782" width="6.25" style="8" customWidth="1"/>
    <col min="11783" max="11784" width="9.875" style="8" bestFit="1" customWidth="1"/>
    <col min="11785" max="11785" width="5.75" style="8" customWidth="1"/>
    <col min="11786" max="11786" width="40.75" style="8" customWidth="1"/>
    <col min="11787" max="11787" width="54" style="8" customWidth="1"/>
    <col min="11788" max="11788" width="30.75" style="8" customWidth="1"/>
    <col min="11789" max="11789" width="13.75" style="8" customWidth="1"/>
    <col min="11790" max="11790" width="6.375" style="8" customWidth="1"/>
    <col min="11791" max="11791" width="13.25" style="8" customWidth="1"/>
    <col min="11792" max="11792" width="18.25" style="8" customWidth="1"/>
    <col min="11793" max="11793" width="15.625" style="8" customWidth="1"/>
    <col min="11794" max="12032" width="8.875" style="8"/>
    <col min="12033" max="12033" width="2.625" style="8" customWidth="1"/>
    <col min="12034" max="12034" width="5.75" style="8" customWidth="1"/>
    <col min="12035" max="12036" width="15.75" style="8" customWidth="1"/>
    <col min="12037" max="12037" width="49.125" style="8" customWidth="1"/>
    <col min="12038" max="12038" width="6.25" style="8" customWidth="1"/>
    <col min="12039" max="12040" width="9.875" style="8" bestFit="1" customWidth="1"/>
    <col min="12041" max="12041" width="5.75" style="8" customWidth="1"/>
    <col min="12042" max="12042" width="40.75" style="8" customWidth="1"/>
    <col min="12043" max="12043" width="54" style="8" customWidth="1"/>
    <col min="12044" max="12044" width="30.75" style="8" customWidth="1"/>
    <col min="12045" max="12045" width="13.75" style="8" customWidth="1"/>
    <col min="12046" max="12046" width="6.375" style="8" customWidth="1"/>
    <col min="12047" max="12047" width="13.25" style="8" customWidth="1"/>
    <col min="12048" max="12048" width="18.25" style="8" customWidth="1"/>
    <col min="12049" max="12049" width="15.625" style="8" customWidth="1"/>
    <col min="12050" max="12288" width="8.875" style="8"/>
    <col min="12289" max="12289" width="2.625" style="8" customWidth="1"/>
    <col min="12290" max="12290" width="5.75" style="8" customWidth="1"/>
    <col min="12291" max="12292" width="15.75" style="8" customWidth="1"/>
    <col min="12293" max="12293" width="49.125" style="8" customWidth="1"/>
    <col min="12294" max="12294" width="6.25" style="8" customWidth="1"/>
    <col min="12295" max="12296" width="9.875" style="8" bestFit="1" customWidth="1"/>
    <col min="12297" max="12297" width="5.75" style="8" customWidth="1"/>
    <col min="12298" max="12298" width="40.75" style="8" customWidth="1"/>
    <col min="12299" max="12299" width="54" style="8" customWidth="1"/>
    <col min="12300" max="12300" width="30.75" style="8" customWidth="1"/>
    <col min="12301" max="12301" width="13.75" style="8" customWidth="1"/>
    <col min="12302" max="12302" width="6.375" style="8" customWidth="1"/>
    <col min="12303" max="12303" width="13.25" style="8" customWidth="1"/>
    <col min="12304" max="12304" width="18.25" style="8" customWidth="1"/>
    <col min="12305" max="12305" width="15.625" style="8" customWidth="1"/>
    <col min="12306" max="12544" width="8.875" style="8"/>
    <col min="12545" max="12545" width="2.625" style="8" customWidth="1"/>
    <col min="12546" max="12546" width="5.75" style="8" customWidth="1"/>
    <col min="12547" max="12548" width="15.75" style="8" customWidth="1"/>
    <col min="12549" max="12549" width="49.125" style="8" customWidth="1"/>
    <col min="12550" max="12550" width="6.25" style="8" customWidth="1"/>
    <col min="12551" max="12552" width="9.875" style="8" bestFit="1" customWidth="1"/>
    <col min="12553" max="12553" width="5.75" style="8" customWidth="1"/>
    <col min="12554" max="12554" width="40.75" style="8" customWidth="1"/>
    <col min="12555" max="12555" width="54" style="8" customWidth="1"/>
    <col min="12556" max="12556" width="30.75" style="8" customWidth="1"/>
    <col min="12557" max="12557" width="13.75" style="8" customWidth="1"/>
    <col min="12558" max="12558" width="6.375" style="8" customWidth="1"/>
    <col min="12559" max="12559" width="13.25" style="8" customWidth="1"/>
    <col min="12560" max="12560" width="18.25" style="8" customWidth="1"/>
    <col min="12561" max="12561" width="15.625" style="8" customWidth="1"/>
    <col min="12562" max="12800" width="8.875" style="8"/>
    <col min="12801" max="12801" width="2.625" style="8" customWidth="1"/>
    <col min="12802" max="12802" width="5.75" style="8" customWidth="1"/>
    <col min="12803" max="12804" width="15.75" style="8" customWidth="1"/>
    <col min="12805" max="12805" width="49.125" style="8" customWidth="1"/>
    <col min="12806" max="12806" width="6.25" style="8" customWidth="1"/>
    <col min="12807" max="12808" width="9.875" style="8" bestFit="1" customWidth="1"/>
    <col min="12809" max="12809" width="5.75" style="8" customWidth="1"/>
    <col min="12810" max="12810" width="40.75" style="8" customWidth="1"/>
    <col min="12811" max="12811" width="54" style="8" customWidth="1"/>
    <col min="12812" max="12812" width="30.75" style="8" customWidth="1"/>
    <col min="12813" max="12813" width="13.75" style="8" customWidth="1"/>
    <col min="12814" max="12814" width="6.375" style="8" customWidth="1"/>
    <col min="12815" max="12815" width="13.25" style="8" customWidth="1"/>
    <col min="12816" max="12816" width="18.25" style="8" customWidth="1"/>
    <col min="12817" max="12817" width="15.625" style="8" customWidth="1"/>
    <col min="12818" max="13056" width="8.875" style="8"/>
    <col min="13057" max="13057" width="2.625" style="8" customWidth="1"/>
    <col min="13058" max="13058" width="5.75" style="8" customWidth="1"/>
    <col min="13059" max="13060" width="15.75" style="8" customWidth="1"/>
    <col min="13061" max="13061" width="49.125" style="8" customWidth="1"/>
    <col min="13062" max="13062" width="6.25" style="8" customWidth="1"/>
    <col min="13063" max="13064" width="9.875" style="8" bestFit="1" customWidth="1"/>
    <col min="13065" max="13065" width="5.75" style="8" customWidth="1"/>
    <col min="13066" max="13066" width="40.75" style="8" customWidth="1"/>
    <col min="13067" max="13067" width="54" style="8" customWidth="1"/>
    <col min="13068" max="13068" width="30.75" style="8" customWidth="1"/>
    <col min="13069" max="13069" width="13.75" style="8" customWidth="1"/>
    <col min="13070" max="13070" width="6.375" style="8" customWidth="1"/>
    <col min="13071" max="13071" width="13.25" style="8" customWidth="1"/>
    <col min="13072" max="13072" width="18.25" style="8" customWidth="1"/>
    <col min="13073" max="13073" width="15.625" style="8" customWidth="1"/>
    <col min="13074" max="13312" width="8.875" style="8"/>
    <col min="13313" max="13313" width="2.625" style="8" customWidth="1"/>
    <col min="13314" max="13314" width="5.75" style="8" customWidth="1"/>
    <col min="13315" max="13316" width="15.75" style="8" customWidth="1"/>
    <col min="13317" max="13317" width="49.125" style="8" customWidth="1"/>
    <col min="13318" max="13318" width="6.25" style="8" customWidth="1"/>
    <col min="13319" max="13320" width="9.875" style="8" bestFit="1" customWidth="1"/>
    <col min="13321" max="13321" width="5.75" style="8" customWidth="1"/>
    <col min="13322" max="13322" width="40.75" style="8" customWidth="1"/>
    <col min="13323" max="13323" width="54" style="8" customWidth="1"/>
    <col min="13324" max="13324" width="30.75" style="8" customWidth="1"/>
    <col min="13325" max="13325" width="13.75" style="8" customWidth="1"/>
    <col min="13326" max="13326" width="6.375" style="8" customWidth="1"/>
    <col min="13327" max="13327" width="13.25" style="8" customWidth="1"/>
    <col min="13328" max="13328" width="18.25" style="8" customWidth="1"/>
    <col min="13329" max="13329" width="15.625" style="8" customWidth="1"/>
    <col min="13330" max="13568" width="8.875" style="8"/>
    <col min="13569" max="13569" width="2.625" style="8" customWidth="1"/>
    <col min="13570" max="13570" width="5.75" style="8" customWidth="1"/>
    <col min="13571" max="13572" width="15.75" style="8" customWidth="1"/>
    <col min="13573" max="13573" width="49.125" style="8" customWidth="1"/>
    <col min="13574" max="13574" width="6.25" style="8" customWidth="1"/>
    <col min="13575" max="13576" width="9.875" style="8" bestFit="1" customWidth="1"/>
    <col min="13577" max="13577" width="5.75" style="8" customWidth="1"/>
    <col min="13578" max="13578" width="40.75" style="8" customWidth="1"/>
    <col min="13579" max="13579" width="54" style="8" customWidth="1"/>
    <col min="13580" max="13580" width="30.75" style="8" customWidth="1"/>
    <col min="13581" max="13581" width="13.75" style="8" customWidth="1"/>
    <col min="13582" max="13582" width="6.375" style="8" customWidth="1"/>
    <col min="13583" max="13583" width="13.25" style="8" customWidth="1"/>
    <col min="13584" max="13584" width="18.25" style="8" customWidth="1"/>
    <col min="13585" max="13585" width="15.625" style="8" customWidth="1"/>
    <col min="13586" max="13824" width="8.875" style="8"/>
    <col min="13825" max="13825" width="2.625" style="8" customWidth="1"/>
    <col min="13826" max="13826" width="5.75" style="8" customWidth="1"/>
    <col min="13827" max="13828" width="15.75" style="8" customWidth="1"/>
    <col min="13829" max="13829" width="49.125" style="8" customWidth="1"/>
    <col min="13830" max="13830" width="6.25" style="8" customWidth="1"/>
    <col min="13831" max="13832" width="9.875" style="8" bestFit="1" customWidth="1"/>
    <col min="13833" max="13833" width="5.75" style="8" customWidth="1"/>
    <col min="13834" max="13834" width="40.75" style="8" customWidth="1"/>
    <col min="13835" max="13835" width="54" style="8" customWidth="1"/>
    <col min="13836" max="13836" width="30.75" style="8" customWidth="1"/>
    <col min="13837" max="13837" width="13.75" style="8" customWidth="1"/>
    <col min="13838" max="13838" width="6.375" style="8" customWidth="1"/>
    <col min="13839" max="13839" width="13.25" style="8" customWidth="1"/>
    <col min="13840" max="13840" width="18.25" style="8" customWidth="1"/>
    <col min="13841" max="13841" width="15.625" style="8" customWidth="1"/>
    <col min="13842" max="14080" width="8.875" style="8"/>
    <col min="14081" max="14081" width="2.625" style="8" customWidth="1"/>
    <col min="14082" max="14082" width="5.75" style="8" customWidth="1"/>
    <col min="14083" max="14084" width="15.75" style="8" customWidth="1"/>
    <col min="14085" max="14085" width="49.125" style="8" customWidth="1"/>
    <col min="14086" max="14086" width="6.25" style="8" customWidth="1"/>
    <col min="14087" max="14088" width="9.875" style="8" bestFit="1" customWidth="1"/>
    <col min="14089" max="14089" width="5.75" style="8" customWidth="1"/>
    <col min="14090" max="14090" width="40.75" style="8" customWidth="1"/>
    <col min="14091" max="14091" width="54" style="8" customWidth="1"/>
    <col min="14092" max="14092" width="30.75" style="8" customWidth="1"/>
    <col min="14093" max="14093" width="13.75" style="8" customWidth="1"/>
    <col min="14094" max="14094" width="6.375" style="8" customWidth="1"/>
    <col min="14095" max="14095" width="13.25" style="8" customWidth="1"/>
    <col min="14096" max="14096" width="18.25" style="8" customWidth="1"/>
    <col min="14097" max="14097" width="15.625" style="8" customWidth="1"/>
    <col min="14098" max="14336" width="8.875" style="8"/>
    <col min="14337" max="14337" width="2.625" style="8" customWidth="1"/>
    <col min="14338" max="14338" width="5.75" style="8" customWidth="1"/>
    <col min="14339" max="14340" width="15.75" style="8" customWidth="1"/>
    <col min="14341" max="14341" width="49.125" style="8" customWidth="1"/>
    <col min="14342" max="14342" width="6.25" style="8" customWidth="1"/>
    <col min="14343" max="14344" width="9.875" style="8" bestFit="1" customWidth="1"/>
    <col min="14345" max="14345" width="5.75" style="8" customWidth="1"/>
    <col min="14346" max="14346" width="40.75" style="8" customWidth="1"/>
    <col min="14347" max="14347" width="54" style="8" customWidth="1"/>
    <col min="14348" max="14348" width="30.75" style="8" customWidth="1"/>
    <col min="14349" max="14349" width="13.75" style="8" customWidth="1"/>
    <col min="14350" max="14350" width="6.375" style="8" customWidth="1"/>
    <col min="14351" max="14351" width="13.25" style="8" customWidth="1"/>
    <col min="14352" max="14352" width="18.25" style="8" customWidth="1"/>
    <col min="14353" max="14353" width="15.625" style="8" customWidth="1"/>
    <col min="14354" max="14592" width="8.875" style="8"/>
    <col min="14593" max="14593" width="2.625" style="8" customWidth="1"/>
    <col min="14594" max="14594" width="5.75" style="8" customWidth="1"/>
    <col min="14595" max="14596" width="15.75" style="8" customWidth="1"/>
    <col min="14597" max="14597" width="49.125" style="8" customWidth="1"/>
    <col min="14598" max="14598" width="6.25" style="8" customWidth="1"/>
    <col min="14599" max="14600" width="9.875" style="8" bestFit="1" customWidth="1"/>
    <col min="14601" max="14601" width="5.75" style="8" customWidth="1"/>
    <col min="14602" max="14602" width="40.75" style="8" customWidth="1"/>
    <col min="14603" max="14603" width="54" style="8" customWidth="1"/>
    <col min="14604" max="14604" width="30.75" style="8" customWidth="1"/>
    <col min="14605" max="14605" width="13.75" style="8" customWidth="1"/>
    <col min="14606" max="14606" width="6.375" style="8" customWidth="1"/>
    <col min="14607" max="14607" width="13.25" style="8" customWidth="1"/>
    <col min="14608" max="14608" width="18.25" style="8" customWidth="1"/>
    <col min="14609" max="14609" width="15.625" style="8" customWidth="1"/>
    <col min="14610" max="14848" width="8.875" style="8"/>
    <col min="14849" max="14849" width="2.625" style="8" customWidth="1"/>
    <col min="14850" max="14850" width="5.75" style="8" customWidth="1"/>
    <col min="14851" max="14852" width="15.75" style="8" customWidth="1"/>
    <col min="14853" max="14853" width="49.125" style="8" customWidth="1"/>
    <col min="14854" max="14854" width="6.25" style="8" customWidth="1"/>
    <col min="14855" max="14856" width="9.875" style="8" bestFit="1" customWidth="1"/>
    <col min="14857" max="14857" width="5.75" style="8" customWidth="1"/>
    <col min="14858" max="14858" width="40.75" style="8" customWidth="1"/>
    <col min="14859" max="14859" width="54" style="8" customWidth="1"/>
    <col min="14860" max="14860" width="30.75" style="8" customWidth="1"/>
    <col min="14861" max="14861" width="13.75" style="8" customWidth="1"/>
    <col min="14862" max="14862" width="6.375" style="8" customWidth="1"/>
    <col min="14863" max="14863" width="13.25" style="8" customWidth="1"/>
    <col min="14864" max="14864" width="18.25" style="8" customWidth="1"/>
    <col min="14865" max="14865" width="15.625" style="8" customWidth="1"/>
    <col min="14866" max="15104" width="8.875" style="8"/>
    <col min="15105" max="15105" width="2.625" style="8" customWidth="1"/>
    <col min="15106" max="15106" width="5.75" style="8" customWidth="1"/>
    <col min="15107" max="15108" width="15.75" style="8" customWidth="1"/>
    <col min="15109" max="15109" width="49.125" style="8" customWidth="1"/>
    <col min="15110" max="15110" width="6.25" style="8" customWidth="1"/>
    <col min="15111" max="15112" width="9.875" style="8" bestFit="1" customWidth="1"/>
    <col min="15113" max="15113" width="5.75" style="8" customWidth="1"/>
    <col min="15114" max="15114" width="40.75" style="8" customWidth="1"/>
    <col min="15115" max="15115" width="54" style="8" customWidth="1"/>
    <col min="15116" max="15116" width="30.75" style="8" customWidth="1"/>
    <col min="15117" max="15117" width="13.75" style="8" customWidth="1"/>
    <col min="15118" max="15118" width="6.375" style="8" customWidth="1"/>
    <col min="15119" max="15119" width="13.25" style="8" customWidth="1"/>
    <col min="15120" max="15120" width="18.25" style="8" customWidth="1"/>
    <col min="15121" max="15121" width="15.625" style="8" customWidth="1"/>
    <col min="15122" max="15360" width="8.875" style="8"/>
    <col min="15361" max="15361" width="2.625" style="8" customWidth="1"/>
    <col min="15362" max="15362" width="5.75" style="8" customWidth="1"/>
    <col min="15363" max="15364" width="15.75" style="8" customWidth="1"/>
    <col min="15365" max="15365" width="49.125" style="8" customWidth="1"/>
    <col min="15366" max="15366" width="6.25" style="8" customWidth="1"/>
    <col min="15367" max="15368" width="9.875" style="8" bestFit="1" customWidth="1"/>
    <col min="15369" max="15369" width="5.75" style="8" customWidth="1"/>
    <col min="15370" max="15370" width="40.75" style="8" customWidth="1"/>
    <col min="15371" max="15371" width="54" style="8" customWidth="1"/>
    <col min="15372" max="15372" width="30.75" style="8" customWidth="1"/>
    <col min="15373" max="15373" width="13.75" style="8" customWidth="1"/>
    <col min="15374" max="15374" width="6.375" style="8" customWidth="1"/>
    <col min="15375" max="15375" width="13.25" style="8" customWidth="1"/>
    <col min="15376" max="15376" width="18.25" style="8" customWidth="1"/>
    <col min="15377" max="15377" width="15.625" style="8" customWidth="1"/>
    <col min="15378" max="15616" width="8.875" style="8"/>
    <col min="15617" max="15617" width="2.625" style="8" customWidth="1"/>
    <col min="15618" max="15618" width="5.75" style="8" customWidth="1"/>
    <col min="15619" max="15620" width="15.75" style="8" customWidth="1"/>
    <col min="15621" max="15621" width="49.125" style="8" customWidth="1"/>
    <col min="15622" max="15622" width="6.25" style="8" customWidth="1"/>
    <col min="15623" max="15624" width="9.875" style="8" bestFit="1" customWidth="1"/>
    <col min="15625" max="15625" width="5.75" style="8" customWidth="1"/>
    <col min="15626" max="15626" width="40.75" style="8" customWidth="1"/>
    <col min="15627" max="15627" width="54" style="8" customWidth="1"/>
    <col min="15628" max="15628" width="30.75" style="8" customWidth="1"/>
    <col min="15629" max="15629" width="13.75" style="8" customWidth="1"/>
    <col min="15630" max="15630" width="6.375" style="8" customWidth="1"/>
    <col min="15631" max="15631" width="13.25" style="8" customWidth="1"/>
    <col min="15632" max="15632" width="18.25" style="8" customWidth="1"/>
    <col min="15633" max="15633" width="15.625" style="8" customWidth="1"/>
    <col min="15634" max="15872" width="8.875" style="8"/>
    <col min="15873" max="15873" width="2.625" style="8" customWidth="1"/>
    <col min="15874" max="15874" width="5.75" style="8" customWidth="1"/>
    <col min="15875" max="15876" width="15.75" style="8" customWidth="1"/>
    <col min="15877" max="15877" width="49.125" style="8" customWidth="1"/>
    <col min="15878" max="15878" width="6.25" style="8" customWidth="1"/>
    <col min="15879" max="15880" width="9.875" style="8" bestFit="1" customWidth="1"/>
    <col min="15881" max="15881" width="5.75" style="8" customWidth="1"/>
    <col min="15882" max="15882" width="40.75" style="8" customWidth="1"/>
    <col min="15883" max="15883" width="54" style="8" customWidth="1"/>
    <col min="15884" max="15884" width="30.75" style="8" customWidth="1"/>
    <col min="15885" max="15885" width="13.75" style="8" customWidth="1"/>
    <col min="15886" max="15886" width="6.375" style="8" customWidth="1"/>
    <col min="15887" max="15887" width="13.25" style="8" customWidth="1"/>
    <col min="15888" max="15888" width="18.25" style="8" customWidth="1"/>
    <col min="15889" max="15889" width="15.625" style="8" customWidth="1"/>
    <col min="15890" max="16128" width="8.875" style="8"/>
    <col min="16129" max="16129" width="2.625" style="8" customWidth="1"/>
    <col min="16130" max="16130" width="5.75" style="8" customWidth="1"/>
    <col min="16131" max="16132" width="15.75" style="8" customWidth="1"/>
    <col min="16133" max="16133" width="49.125" style="8" customWidth="1"/>
    <col min="16134" max="16134" width="6.25" style="8" customWidth="1"/>
    <col min="16135" max="16136" width="9.875" style="8" bestFit="1" customWidth="1"/>
    <col min="16137" max="16137" width="5.75" style="8" customWidth="1"/>
    <col min="16138" max="16138" width="40.75" style="8" customWidth="1"/>
    <col min="16139" max="16139" width="54" style="8" customWidth="1"/>
    <col min="16140" max="16140" width="30.75" style="8" customWidth="1"/>
    <col min="16141" max="16141" width="13.75" style="8" customWidth="1"/>
    <col min="16142" max="16142" width="6.375" style="8" customWidth="1"/>
    <col min="16143" max="16143" width="13.25" style="8" customWidth="1"/>
    <col min="16144" max="16144" width="18.25" style="8" customWidth="1"/>
    <col min="16145" max="16145" width="15.625" style="8" customWidth="1"/>
    <col min="16146" max="16384" width="8.875" style="8"/>
  </cols>
  <sheetData>
    <row r="2" spans="2:17" ht="20.100000000000001" customHeight="1">
      <c r="B2" s="1" t="s">
        <v>0</v>
      </c>
      <c r="C2" s="1"/>
      <c r="D2" s="1"/>
      <c r="E2" s="92" t="s">
        <v>1913</v>
      </c>
      <c r="G2" s="4" t="s">
        <v>2</v>
      </c>
      <c r="H2" s="5"/>
      <c r="I2" s="6"/>
      <c r="J2" s="7">
        <f>SUM(H:H)</f>
        <v>960725</v>
      </c>
    </row>
    <row r="3" spans="2:17" ht="20.100000000000001" customHeight="1">
      <c r="B3" s="1" t="s">
        <v>3</v>
      </c>
      <c r="C3" s="1"/>
      <c r="D3" s="1"/>
      <c r="E3" s="98" t="s">
        <v>1914</v>
      </c>
    </row>
    <row r="4" spans="2:17" ht="20.100000000000001" customHeight="1">
      <c r="B4" s="1" t="s">
        <v>1915</v>
      </c>
      <c r="C4" s="1"/>
      <c r="D4" s="1"/>
      <c r="E4" s="98" t="s">
        <v>1916</v>
      </c>
    </row>
    <row r="5" spans="2:17" ht="20.100000000000001" customHeight="1">
      <c r="B5" s="1" t="s">
        <v>6</v>
      </c>
      <c r="C5" s="1"/>
      <c r="D5" s="1"/>
      <c r="E5" s="102">
        <v>43852</v>
      </c>
      <c r="H5" s="960" t="s">
        <v>1917</v>
      </c>
    </row>
    <row r="6" spans="2:17" ht="20.100000000000001" customHeight="1">
      <c r="B6" s="1" t="s">
        <v>7</v>
      </c>
      <c r="C6" s="1"/>
      <c r="D6" s="1"/>
      <c r="E6" s="102">
        <v>43489</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8" t="s">
        <v>550</v>
      </c>
      <c r="D9" s="219"/>
      <c r="E9" s="220"/>
      <c r="F9" s="22"/>
      <c r="G9" s="22"/>
      <c r="H9" s="167"/>
      <c r="I9" s="167"/>
      <c r="J9" s="22"/>
      <c r="K9" s="22"/>
      <c r="L9" s="22"/>
      <c r="M9" s="25"/>
      <c r="N9" s="21"/>
      <c r="O9" s="22"/>
      <c r="P9" s="25"/>
      <c r="Q9" s="26"/>
    </row>
    <row r="10" spans="2:17" s="9" customFormat="1" ht="19.7" customHeight="1">
      <c r="B10" s="21"/>
      <c r="C10" s="21" t="s">
        <v>550</v>
      </c>
      <c r="D10" s="21" t="s">
        <v>550</v>
      </c>
      <c r="E10" s="30" t="s">
        <v>1918</v>
      </c>
      <c r="F10" s="22">
        <v>1</v>
      </c>
      <c r="G10" s="21">
        <v>755000</v>
      </c>
      <c r="H10" s="27">
        <f>F10*G10</f>
        <v>755000</v>
      </c>
      <c r="I10" s="167"/>
      <c r="J10" s="30" t="s">
        <v>1919</v>
      </c>
      <c r="K10" s="22"/>
      <c r="L10" s="22"/>
      <c r="M10" s="25">
        <v>43826</v>
      </c>
      <c r="N10" s="21"/>
      <c r="O10" s="32">
        <v>43852</v>
      </c>
      <c r="P10" s="25">
        <v>43852</v>
      </c>
      <c r="Q10" s="26">
        <v>43852</v>
      </c>
    </row>
    <row r="11" spans="2:17" s="9" customFormat="1" ht="19.7" customHeight="1">
      <c r="B11" s="21"/>
      <c r="C11" s="21" t="s">
        <v>550</v>
      </c>
      <c r="D11" s="21" t="s">
        <v>550</v>
      </c>
      <c r="E11" s="30" t="s">
        <v>1920</v>
      </c>
      <c r="F11" s="22">
        <v>1</v>
      </c>
      <c r="G11" s="21">
        <v>38000</v>
      </c>
      <c r="H11" s="27">
        <f>F11*G11</f>
        <v>38000</v>
      </c>
      <c r="I11" s="167"/>
      <c r="J11" s="30" t="s">
        <v>557</v>
      </c>
      <c r="K11" s="22"/>
      <c r="L11" s="22"/>
      <c r="M11" s="25"/>
      <c r="N11" s="21"/>
      <c r="O11" s="32"/>
      <c r="P11" s="25"/>
      <c r="Q11" s="26"/>
    </row>
    <row r="12" spans="2:17" s="9" customFormat="1" ht="19.7" customHeight="1">
      <c r="B12" s="21"/>
      <c r="C12" s="21" t="s">
        <v>550</v>
      </c>
      <c r="D12" s="21" t="s">
        <v>550</v>
      </c>
      <c r="E12" s="30" t="s">
        <v>1921</v>
      </c>
      <c r="F12" s="22">
        <v>1</v>
      </c>
      <c r="G12" s="21">
        <v>30000</v>
      </c>
      <c r="H12" s="27">
        <f>F12*G12</f>
        <v>30000</v>
      </c>
      <c r="I12" s="167"/>
      <c r="J12" s="30" t="s">
        <v>559</v>
      </c>
      <c r="K12" s="22"/>
      <c r="L12" s="22"/>
      <c r="M12" s="25">
        <v>43826</v>
      </c>
      <c r="N12" s="21"/>
      <c r="O12" s="32">
        <v>43852</v>
      </c>
      <c r="P12" s="25">
        <v>43852</v>
      </c>
      <c r="Q12" s="26">
        <v>43852</v>
      </c>
    </row>
    <row r="13" spans="2:17" s="969" customFormat="1" ht="19.7" customHeight="1">
      <c r="B13" s="961"/>
      <c r="C13" s="961" t="s">
        <v>550</v>
      </c>
      <c r="D13" s="961" t="s">
        <v>550</v>
      </c>
      <c r="E13" s="962" t="s">
        <v>1922</v>
      </c>
      <c r="F13" s="963">
        <v>1</v>
      </c>
      <c r="G13" s="961">
        <v>14000</v>
      </c>
      <c r="H13" s="964">
        <f>F13*G13</f>
        <v>14000</v>
      </c>
      <c r="I13" s="965"/>
      <c r="J13" s="966"/>
      <c r="K13" s="963"/>
      <c r="L13" s="963"/>
      <c r="M13" s="25">
        <v>43826</v>
      </c>
      <c r="N13" s="961"/>
      <c r="O13" s="32">
        <v>43852</v>
      </c>
      <c r="P13" s="967">
        <v>43852</v>
      </c>
      <c r="Q13" s="968"/>
    </row>
    <row r="14" spans="2:17" s="9" customFormat="1" ht="19.7" customHeight="1">
      <c r="B14" s="21"/>
      <c r="C14" s="970" t="s">
        <v>550</v>
      </c>
      <c r="D14" s="970" t="s">
        <v>550</v>
      </c>
      <c r="E14" s="971" t="s">
        <v>563</v>
      </c>
      <c r="F14" s="972">
        <v>1</v>
      </c>
      <c r="G14" s="972">
        <v>12000</v>
      </c>
      <c r="H14" s="973">
        <f>F14*G14</f>
        <v>12000</v>
      </c>
      <c r="I14" s="167"/>
      <c r="J14" s="30"/>
      <c r="K14" s="22"/>
      <c r="L14" s="22"/>
      <c r="M14" s="25">
        <v>43826</v>
      </c>
      <c r="N14" s="21"/>
      <c r="O14" s="32">
        <v>43852</v>
      </c>
      <c r="P14" s="25">
        <v>43852</v>
      </c>
      <c r="Q14" s="26"/>
    </row>
    <row r="15" spans="2:17" s="9" customFormat="1" ht="19.7" customHeight="1">
      <c r="B15" s="21"/>
      <c r="C15" s="21"/>
      <c r="D15" s="21"/>
      <c r="E15" s="974"/>
      <c r="F15" s="166"/>
      <c r="G15" s="166"/>
      <c r="H15" s="975"/>
      <c r="I15" s="167"/>
      <c r="J15" s="30"/>
      <c r="K15" s="22"/>
      <c r="L15" s="22"/>
      <c r="M15" s="25"/>
      <c r="N15" s="21"/>
      <c r="O15" s="22"/>
      <c r="P15" s="25"/>
      <c r="Q15" s="26"/>
    </row>
    <row r="16" spans="2:17" s="9" customFormat="1" ht="19.7" customHeight="1">
      <c r="B16" s="21"/>
      <c r="C16" s="21"/>
      <c r="D16" s="21"/>
      <c r="E16" s="976">
        <f>SUM(H10:H14)</f>
        <v>849000</v>
      </c>
      <c r="F16" s="166"/>
      <c r="G16" s="166"/>
      <c r="H16" s="975"/>
      <c r="I16" s="167"/>
      <c r="J16" s="30"/>
      <c r="K16" s="22"/>
      <c r="L16" s="22"/>
      <c r="M16" s="25"/>
      <c r="N16" s="21"/>
      <c r="O16" s="22"/>
      <c r="P16" s="25"/>
      <c r="Q16" s="26"/>
    </row>
    <row r="17" spans="2:17" s="9" customFormat="1" ht="19.7" customHeight="1">
      <c r="B17" s="21"/>
      <c r="C17" s="169"/>
      <c r="D17" s="169"/>
      <c r="E17" s="974"/>
      <c r="F17" s="166"/>
      <c r="G17" s="166"/>
      <c r="H17" s="975"/>
      <c r="I17" s="167"/>
      <c r="J17" s="30"/>
      <c r="K17" s="22"/>
      <c r="L17" s="22"/>
      <c r="M17" s="25"/>
      <c r="N17" s="21"/>
      <c r="O17" s="22"/>
      <c r="P17" s="25"/>
      <c r="Q17" s="26"/>
    </row>
    <row r="18" spans="2:17" s="9" customFormat="1" ht="19.7" customHeight="1">
      <c r="B18" s="21"/>
      <c r="C18" s="21"/>
      <c r="D18" s="21"/>
      <c r="E18" s="168"/>
      <c r="F18" s="22"/>
      <c r="G18" s="22"/>
      <c r="H18" s="167"/>
      <c r="I18" s="167"/>
      <c r="J18" s="22"/>
      <c r="K18" s="22"/>
      <c r="L18" s="22"/>
      <c r="M18" s="25"/>
      <c r="N18" s="21"/>
      <c r="O18" s="22"/>
      <c r="P18" s="25"/>
      <c r="Q18" s="26"/>
    </row>
    <row r="19" spans="2:17" s="9" customFormat="1" ht="19.7" customHeight="1">
      <c r="B19" s="21"/>
      <c r="C19" s="218" t="s">
        <v>564</v>
      </c>
      <c r="D19" s="219"/>
      <c r="E19" s="220"/>
      <c r="F19" s="22"/>
      <c r="G19" s="22"/>
      <c r="H19" s="167"/>
      <c r="I19" s="167"/>
      <c r="J19" s="22"/>
      <c r="K19" s="22"/>
      <c r="L19" s="22"/>
      <c r="M19" s="25"/>
      <c r="N19" s="21"/>
      <c r="O19" s="22"/>
      <c r="P19" s="25"/>
      <c r="Q19" s="26"/>
    </row>
    <row r="20" spans="2:17" s="9" customFormat="1" ht="19.7" customHeight="1">
      <c r="B20" s="21"/>
      <c r="C20" s="977" t="s">
        <v>565</v>
      </c>
      <c r="D20" s="977" t="s">
        <v>565</v>
      </c>
      <c r="E20" s="564" t="s">
        <v>1923</v>
      </c>
      <c r="F20" s="978">
        <v>1</v>
      </c>
      <c r="G20" s="979">
        <v>6000</v>
      </c>
      <c r="H20" s="980">
        <f t="shared" ref="H20:H35" si="0">F20*G20</f>
        <v>6000</v>
      </c>
      <c r="I20" s="566"/>
      <c r="J20" s="565" t="s">
        <v>1924</v>
      </c>
      <c r="K20" s="22"/>
      <c r="L20" s="22"/>
      <c r="M20" s="25">
        <v>43826</v>
      </c>
      <c r="N20" s="21"/>
      <c r="O20" s="32">
        <v>43852</v>
      </c>
      <c r="P20" s="25">
        <v>43854</v>
      </c>
      <c r="Q20" s="26">
        <v>43854</v>
      </c>
    </row>
    <row r="21" spans="2:17" s="9" customFormat="1" ht="19.7" customHeight="1">
      <c r="B21" s="21"/>
      <c r="C21" s="977" t="s">
        <v>565</v>
      </c>
      <c r="D21" s="977" t="s">
        <v>565</v>
      </c>
      <c r="E21" s="564" t="s">
        <v>1925</v>
      </c>
      <c r="F21" s="978">
        <v>1</v>
      </c>
      <c r="G21" s="979">
        <v>6000</v>
      </c>
      <c r="H21" s="980">
        <f t="shared" si="0"/>
        <v>6000</v>
      </c>
      <c r="I21" s="566"/>
      <c r="J21" s="565" t="s">
        <v>1926</v>
      </c>
      <c r="K21" s="22"/>
      <c r="L21" s="22"/>
      <c r="M21" s="25">
        <v>43826</v>
      </c>
      <c r="N21" s="21"/>
      <c r="O21" s="32">
        <v>43852</v>
      </c>
      <c r="P21" s="25">
        <v>43854</v>
      </c>
      <c r="Q21" s="26">
        <v>43854</v>
      </c>
    </row>
    <row r="22" spans="2:17" s="9" customFormat="1" ht="19.7" customHeight="1">
      <c r="B22" s="21"/>
      <c r="C22" s="977" t="s">
        <v>565</v>
      </c>
      <c r="D22" s="977" t="s">
        <v>565</v>
      </c>
      <c r="E22" s="564" t="s">
        <v>1927</v>
      </c>
      <c r="F22" s="978">
        <v>1</v>
      </c>
      <c r="G22" s="979">
        <v>6400</v>
      </c>
      <c r="H22" s="980">
        <f t="shared" si="0"/>
        <v>6400</v>
      </c>
      <c r="I22" s="566"/>
      <c r="J22" s="565" t="s">
        <v>1928</v>
      </c>
      <c r="K22" s="22"/>
      <c r="L22" s="22"/>
      <c r="M22" s="25">
        <v>43826</v>
      </c>
      <c r="N22" s="21"/>
      <c r="O22" s="32">
        <v>43852</v>
      </c>
      <c r="P22" s="25">
        <v>43854</v>
      </c>
      <c r="Q22" s="26">
        <v>43854</v>
      </c>
    </row>
    <row r="23" spans="2:17" s="9" customFormat="1" ht="19.7" customHeight="1">
      <c r="B23" s="21"/>
      <c r="C23" s="21" t="s">
        <v>531</v>
      </c>
      <c r="D23" s="21" t="s">
        <v>531</v>
      </c>
      <c r="E23" s="41" t="s">
        <v>1929</v>
      </c>
      <c r="F23" s="236">
        <v>10</v>
      </c>
      <c r="G23" s="24">
        <v>79</v>
      </c>
      <c r="H23" s="782">
        <f t="shared" si="0"/>
        <v>790</v>
      </c>
      <c r="I23" s="363"/>
      <c r="J23" s="41" t="s">
        <v>1930</v>
      </c>
      <c r="K23" s="22"/>
      <c r="L23" s="22"/>
      <c r="M23" s="25">
        <v>43826</v>
      </c>
      <c r="N23" s="21"/>
      <c r="O23" s="32"/>
      <c r="P23" s="32">
        <v>43852</v>
      </c>
      <c r="Q23" s="26">
        <v>43852</v>
      </c>
    </row>
    <row r="24" spans="2:17" s="9" customFormat="1" ht="19.7" customHeight="1">
      <c r="B24" s="21"/>
      <c r="C24" s="622" t="s">
        <v>577</v>
      </c>
      <c r="D24" s="622" t="s">
        <v>577</v>
      </c>
      <c r="E24" s="635" t="s">
        <v>1931</v>
      </c>
      <c r="F24" s="640">
        <v>10</v>
      </c>
      <c r="G24" s="981">
        <v>79</v>
      </c>
      <c r="H24" s="647">
        <f t="shared" si="0"/>
        <v>790</v>
      </c>
      <c r="I24" s="623"/>
      <c r="J24" s="635" t="s">
        <v>1932</v>
      </c>
      <c r="K24" s="22"/>
      <c r="L24" s="22"/>
      <c r="M24" s="25">
        <v>43826</v>
      </c>
      <c r="N24" s="21"/>
      <c r="O24" s="32"/>
      <c r="P24" s="32">
        <v>43852</v>
      </c>
      <c r="Q24" s="26">
        <v>43852</v>
      </c>
    </row>
    <row r="25" spans="2:17" s="9" customFormat="1" ht="19.7" customHeight="1">
      <c r="B25" s="21"/>
      <c r="C25" s="21" t="s">
        <v>531</v>
      </c>
      <c r="D25" s="21" t="s">
        <v>531</v>
      </c>
      <c r="E25" s="75" t="s">
        <v>1933</v>
      </c>
      <c r="F25" s="22">
        <v>1</v>
      </c>
      <c r="G25" s="783">
        <v>223</v>
      </c>
      <c r="H25" s="42">
        <f t="shared" si="0"/>
        <v>223</v>
      </c>
      <c r="I25" s="167"/>
      <c r="J25" s="31" t="s">
        <v>1934</v>
      </c>
      <c r="K25" s="22"/>
      <c r="L25" s="22"/>
      <c r="M25" s="25">
        <v>43826</v>
      </c>
      <c r="N25" s="21"/>
      <c r="O25" s="32"/>
      <c r="P25" s="32">
        <v>43852</v>
      </c>
      <c r="Q25" s="26">
        <v>43852</v>
      </c>
    </row>
    <row r="26" spans="2:17" s="9" customFormat="1" ht="19.7" customHeight="1">
      <c r="B26" s="21"/>
      <c r="C26" s="21" t="s">
        <v>531</v>
      </c>
      <c r="D26" s="21" t="s">
        <v>531</v>
      </c>
      <c r="E26" s="235" t="s">
        <v>1935</v>
      </c>
      <c r="F26" s="236">
        <v>1</v>
      </c>
      <c r="G26" s="982">
        <v>240</v>
      </c>
      <c r="H26" s="42">
        <f t="shared" si="0"/>
        <v>240</v>
      </c>
      <c r="I26" s="167"/>
      <c r="J26" s="238" t="s">
        <v>1936</v>
      </c>
      <c r="K26" s="22"/>
      <c r="L26" s="22"/>
      <c r="M26" s="25">
        <v>43826</v>
      </c>
      <c r="N26" s="21"/>
      <c r="O26" s="32"/>
      <c r="P26" s="32">
        <v>43852</v>
      </c>
      <c r="Q26" s="26">
        <v>43852</v>
      </c>
    </row>
    <row r="27" spans="2:17" s="9" customFormat="1" ht="19.7" customHeight="1">
      <c r="B27" s="21"/>
      <c r="C27" s="21" t="s">
        <v>531</v>
      </c>
      <c r="D27" s="21" t="s">
        <v>531</v>
      </c>
      <c r="E27" s="182" t="s">
        <v>1937</v>
      </c>
      <c r="F27" s="170">
        <v>2</v>
      </c>
      <c r="G27" s="347">
        <v>109</v>
      </c>
      <c r="H27" s="42">
        <f>F27*G27</f>
        <v>218</v>
      </c>
      <c r="I27" s="167"/>
      <c r="J27" s="164" t="s">
        <v>827</v>
      </c>
      <c r="K27" s="22"/>
      <c r="L27" s="22"/>
      <c r="M27" s="25">
        <v>43826</v>
      </c>
      <c r="N27" s="21"/>
      <c r="O27" s="32"/>
      <c r="P27" s="32">
        <v>43852</v>
      </c>
      <c r="Q27" s="26">
        <v>43852</v>
      </c>
    </row>
    <row r="28" spans="2:17" s="9" customFormat="1" ht="19.7" customHeight="1">
      <c r="B28" s="21"/>
      <c r="C28" s="21" t="s">
        <v>531</v>
      </c>
      <c r="D28" s="21" t="s">
        <v>531</v>
      </c>
      <c r="E28" s="157" t="s">
        <v>778</v>
      </c>
      <c r="F28" s="158">
        <v>10</v>
      </c>
      <c r="G28" s="24">
        <v>27</v>
      </c>
      <c r="H28" s="24">
        <f>F28*G28</f>
        <v>270</v>
      </c>
      <c r="I28" s="36"/>
      <c r="J28" s="30" t="s">
        <v>1938</v>
      </c>
      <c r="K28" s="22"/>
      <c r="L28" s="22"/>
      <c r="M28" s="25">
        <v>43826</v>
      </c>
      <c r="N28" s="21"/>
      <c r="O28" s="32"/>
      <c r="P28" s="32">
        <v>43852</v>
      </c>
      <c r="Q28" s="26">
        <v>43852</v>
      </c>
    </row>
    <row r="29" spans="2:17" s="9" customFormat="1" ht="19.7" customHeight="1">
      <c r="B29" s="21"/>
      <c r="C29" s="21" t="s">
        <v>531</v>
      </c>
      <c r="D29" s="21" t="s">
        <v>531</v>
      </c>
      <c r="E29" s="76" t="s">
        <v>1939</v>
      </c>
      <c r="F29" s="44">
        <v>3</v>
      </c>
      <c r="G29" s="44">
        <v>960</v>
      </c>
      <c r="H29" s="205">
        <f>F29*G29</f>
        <v>2880</v>
      </c>
      <c r="I29" s="205"/>
      <c r="J29" s="76" t="s">
        <v>809</v>
      </c>
      <c r="K29" s="22"/>
      <c r="L29" s="22"/>
      <c r="M29" s="25">
        <v>43826</v>
      </c>
      <c r="N29" s="21"/>
      <c r="O29" s="32"/>
      <c r="P29" s="32">
        <v>43852</v>
      </c>
      <c r="Q29" s="26">
        <v>43852</v>
      </c>
    </row>
    <row r="30" spans="2:17" s="9" customFormat="1" ht="19.7" customHeight="1">
      <c r="B30" s="21"/>
      <c r="C30" s="21" t="s">
        <v>531</v>
      </c>
      <c r="D30" s="21" t="s">
        <v>531</v>
      </c>
      <c r="E30" s="76" t="s">
        <v>1940</v>
      </c>
      <c r="F30" s="44">
        <v>1</v>
      </c>
      <c r="G30" s="44">
        <v>1360</v>
      </c>
      <c r="H30" s="205">
        <f>F30*G30</f>
        <v>1360</v>
      </c>
      <c r="I30" s="205"/>
      <c r="J30" s="983" t="s">
        <v>816</v>
      </c>
      <c r="K30" s="22"/>
      <c r="L30" s="22"/>
      <c r="M30" s="25">
        <v>43826</v>
      </c>
      <c r="N30" s="21"/>
      <c r="O30" s="32"/>
      <c r="P30" s="261">
        <v>43864</v>
      </c>
      <c r="Q30" s="26">
        <v>43864</v>
      </c>
    </row>
    <row r="31" spans="2:17" s="9" customFormat="1" ht="19.7" customHeight="1">
      <c r="B31" s="21"/>
      <c r="C31" s="832" t="s">
        <v>531</v>
      </c>
      <c r="D31" s="832" t="s">
        <v>531</v>
      </c>
      <c r="E31" s="408" t="s">
        <v>885</v>
      </c>
      <c r="F31" s="748"/>
      <c r="G31" s="748">
        <v>75</v>
      </c>
      <c r="H31" s="984">
        <f t="shared" si="0"/>
        <v>0</v>
      </c>
      <c r="I31" s="985"/>
      <c r="J31" s="408" t="s">
        <v>886</v>
      </c>
      <c r="K31" s="835" t="s">
        <v>1941</v>
      </c>
      <c r="L31" s="22"/>
      <c r="M31" s="25"/>
      <c r="N31" s="21"/>
      <c r="O31" s="32"/>
      <c r="P31" s="32"/>
      <c r="Q31" s="26"/>
    </row>
    <row r="32" spans="2:17" s="9" customFormat="1" ht="19.7" customHeight="1">
      <c r="B32" s="21"/>
      <c r="C32" s="832" t="s">
        <v>531</v>
      </c>
      <c r="D32" s="832" t="s">
        <v>531</v>
      </c>
      <c r="E32" s="986" t="s">
        <v>788</v>
      </c>
      <c r="F32" s="987"/>
      <c r="G32" s="833">
        <v>20</v>
      </c>
      <c r="H32" s="833">
        <f t="shared" si="0"/>
        <v>0</v>
      </c>
      <c r="I32" s="988"/>
      <c r="J32" s="835" t="s">
        <v>789</v>
      </c>
      <c r="K32" s="835" t="s">
        <v>1942</v>
      </c>
      <c r="L32" s="989"/>
      <c r="M32" s="25"/>
      <c r="N32" s="21"/>
      <c r="O32" s="32"/>
      <c r="P32" s="32"/>
      <c r="Q32" s="26"/>
    </row>
    <row r="33" spans="2:17" s="9" customFormat="1" ht="19.7" customHeight="1">
      <c r="B33" s="21"/>
      <c r="C33" s="832" t="s">
        <v>531</v>
      </c>
      <c r="D33" s="832" t="s">
        <v>531</v>
      </c>
      <c r="E33" s="986" t="s">
        <v>538</v>
      </c>
      <c r="F33" s="987"/>
      <c r="G33" s="833">
        <v>75</v>
      </c>
      <c r="H33" s="833">
        <f t="shared" si="0"/>
        <v>0</v>
      </c>
      <c r="I33" s="988"/>
      <c r="J33" s="835" t="s">
        <v>791</v>
      </c>
      <c r="K33" s="835" t="s">
        <v>1943</v>
      </c>
      <c r="L33" s="989"/>
      <c r="M33" s="25"/>
      <c r="N33" s="21"/>
      <c r="O33" s="32"/>
      <c r="P33" s="32"/>
      <c r="Q33" s="26"/>
    </row>
    <row r="34" spans="2:17" s="9" customFormat="1" ht="19.7" customHeight="1">
      <c r="B34" s="21"/>
      <c r="C34" s="832" t="s">
        <v>531</v>
      </c>
      <c r="D34" s="832" t="s">
        <v>531</v>
      </c>
      <c r="E34" s="986" t="s">
        <v>793</v>
      </c>
      <c r="F34" s="987"/>
      <c r="G34" s="833">
        <v>80</v>
      </c>
      <c r="H34" s="833">
        <f t="shared" si="0"/>
        <v>0</v>
      </c>
      <c r="I34" s="988"/>
      <c r="J34" s="835" t="s">
        <v>1944</v>
      </c>
      <c r="K34" s="835" t="s">
        <v>1945</v>
      </c>
      <c r="L34" s="989"/>
      <c r="M34" s="25"/>
      <c r="N34" s="21"/>
      <c r="O34" s="32"/>
      <c r="P34" s="32"/>
      <c r="Q34" s="26"/>
    </row>
    <row r="35" spans="2:17" s="9" customFormat="1" ht="19.7" customHeight="1">
      <c r="B35" s="21"/>
      <c r="C35" s="832" t="s">
        <v>531</v>
      </c>
      <c r="D35" s="832" t="s">
        <v>531</v>
      </c>
      <c r="E35" s="986" t="s">
        <v>775</v>
      </c>
      <c r="F35" s="987"/>
      <c r="G35" s="833">
        <v>80</v>
      </c>
      <c r="H35" s="833">
        <f t="shared" si="0"/>
        <v>0</v>
      </c>
      <c r="I35" s="988"/>
      <c r="J35" s="835" t="s">
        <v>1946</v>
      </c>
      <c r="K35" s="835" t="s">
        <v>1943</v>
      </c>
      <c r="L35" s="989"/>
      <c r="M35" s="25"/>
      <c r="N35" s="21"/>
      <c r="O35" s="32"/>
      <c r="P35" s="32"/>
      <c r="Q35" s="26"/>
    </row>
    <row r="36" spans="2:17" s="9" customFormat="1" ht="19.7" customHeight="1">
      <c r="B36" s="21"/>
      <c r="C36" s="21"/>
      <c r="D36" s="21"/>
      <c r="E36" s="22"/>
      <c r="F36" s="22"/>
      <c r="G36" s="22"/>
      <c r="H36" s="167"/>
      <c r="I36" s="167"/>
      <c r="J36" s="22"/>
      <c r="K36" s="22"/>
      <c r="L36" s="22"/>
      <c r="M36" s="25"/>
      <c r="N36" s="21"/>
      <c r="O36" s="22"/>
      <c r="P36" s="25"/>
      <c r="Q36" s="26"/>
    </row>
    <row r="37" spans="2:17" s="9" customFormat="1" ht="19.7" customHeight="1">
      <c r="B37" s="21"/>
      <c r="C37" s="21"/>
      <c r="D37" s="21"/>
      <c r="E37" s="976">
        <f>SUM(H20:H36)</f>
        <v>25171</v>
      </c>
      <c r="F37" s="22"/>
      <c r="G37" s="22"/>
      <c r="H37" s="167"/>
      <c r="I37" s="167"/>
      <c r="J37" s="22"/>
      <c r="K37" s="22"/>
      <c r="L37" s="22"/>
      <c r="M37" s="25"/>
      <c r="N37" s="21"/>
      <c r="O37" s="22"/>
      <c r="P37" s="25"/>
      <c r="Q37" s="26"/>
    </row>
    <row r="38" spans="2:17" s="9" customFormat="1" ht="19.149999999999999" customHeight="1">
      <c r="B38" s="21"/>
      <c r="C38" s="21"/>
      <c r="D38" s="21"/>
      <c r="E38" s="22"/>
      <c r="F38" s="22"/>
      <c r="G38" s="22"/>
      <c r="H38" s="167"/>
      <c r="I38" s="167"/>
      <c r="J38" s="22"/>
      <c r="K38" s="22"/>
      <c r="L38" s="22"/>
      <c r="M38" s="25"/>
      <c r="N38" s="21"/>
      <c r="O38" s="22"/>
      <c r="P38" s="25"/>
      <c r="Q38" s="26"/>
    </row>
    <row r="39" spans="2:17" s="9" customFormat="1" ht="19.149999999999999" customHeight="1">
      <c r="B39" s="21"/>
      <c r="C39" s="27"/>
      <c r="D39" s="990"/>
      <c r="E39" s="168"/>
      <c r="F39" s="22"/>
      <c r="G39" s="22"/>
      <c r="H39" s="167"/>
      <c r="I39" s="167"/>
      <c r="J39" s="22"/>
      <c r="K39" s="22"/>
      <c r="L39" s="22"/>
      <c r="M39" s="25"/>
      <c r="N39" s="21"/>
      <c r="O39" s="22"/>
      <c r="P39" s="25"/>
      <c r="Q39" s="26"/>
    </row>
    <row r="40" spans="2:17" s="9" customFormat="1" ht="19.149999999999999" customHeight="1">
      <c r="B40" s="21"/>
      <c r="C40" s="27"/>
      <c r="D40" s="990"/>
      <c r="E40" s="168"/>
      <c r="F40" s="22"/>
      <c r="G40" s="22"/>
      <c r="H40" s="167"/>
      <c r="I40" s="167"/>
      <c r="J40" s="22"/>
      <c r="K40" s="22"/>
      <c r="L40" s="22"/>
      <c r="M40" s="25"/>
      <c r="N40" s="21"/>
      <c r="O40" s="22"/>
      <c r="P40" s="25"/>
      <c r="Q40" s="26"/>
    </row>
    <row r="41" spans="2:17" s="9" customFormat="1" ht="19.149999999999999" customHeight="1">
      <c r="B41" s="21"/>
      <c r="C41" s="218" t="s">
        <v>1947</v>
      </c>
      <c r="D41" s="219"/>
      <c r="E41" s="220"/>
      <c r="F41" s="22"/>
      <c r="G41" s="22"/>
      <c r="H41" s="167"/>
      <c r="I41" s="167"/>
      <c r="J41" s="22"/>
      <c r="K41" s="22"/>
      <c r="L41" s="22"/>
      <c r="M41" s="25"/>
      <c r="N41" s="21"/>
      <c r="O41" s="22"/>
      <c r="P41" s="25"/>
      <c r="Q41" s="26"/>
    </row>
    <row r="42" spans="2:17" s="9" customFormat="1" ht="19.149999999999999" customHeight="1">
      <c r="B42" s="21"/>
      <c r="C42" s="239" t="s">
        <v>522</v>
      </c>
      <c r="D42" s="239" t="s">
        <v>522</v>
      </c>
      <c r="E42" s="991" t="s">
        <v>1368</v>
      </c>
      <c r="F42" s="239">
        <v>1</v>
      </c>
      <c r="G42" s="229">
        <v>5000</v>
      </c>
      <c r="H42" s="42">
        <f>F42*G42</f>
        <v>5000</v>
      </c>
      <c r="I42" s="167"/>
      <c r="J42" s="31" t="s">
        <v>1369</v>
      </c>
      <c r="K42" s="626"/>
      <c r="L42" s="22"/>
      <c r="M42" s="25">
        <v>43826</v>
      </c>
      <c r="N42" s="21"/>
      <c r="O42" s="32">
        <v>43852</v>
      </c>
      <c r="P42" s="25">
        <v>43854</v>
      </c>
      <c r="Q42" s="26">
        <v>43854</v>
      </c>
    </row>
    <row r="43" spans="2:17" s="9" customFormat="1" ht="19.149999999999999" customHeight="1">
      <c r="B43" s="21"/>
      <c r="C43" s="239" t="s">
        <v>522</v>
      </c>
      <c r="D43" s="239" t="s">
        <v>522</v>
      </c>
      <c r="E43" s="991" t="s">
        <v>1370</v>
      </c>
      <c r="F43" s="239">
        <v>1</v>
      </c>
      <c r="G43" s="229">
        <v>4200</v>
      </c>
      <c r="H43" s="42">
        <f>F43*G43</f>
        <v>4200</v>
      </c>
      <c r="I43" s="167"/>
      <c r="J43" s="31" t="s">
        <v>1371</v>
      </c>
      <c r="K43" s="626"/>
      <c r="L43" s="22"/>
      <c r="M43" s="25">
        <v>43826</v>
      </c>
      <c r="N43" s="21"/>
      <c r="O43" s="32">
        <v>43852</v>
      </c>
      <c r="P43" s="25">
        <v>43854</v>
      </c>
      <c r="Q43" s="26">
        <v>43854</v>
      </c>
    </row>
    <row r="44" spans="2:17" s="9" customFormat="1" ht="19.149999999999999" customHeight="1">
      <c r="B44" s="21"/>
      <c r="C44" s="239" t="s">
        <v>522</v>
      </c>
      <c r="D44" s="239" t="s">
        <v>522</v>
      </c>
      <c r="E44" s="991" t="s">
        <v>1372</v>
      </c>
      <c r="F44" s="239">
        <v>1</v>
      </c>
      <c r="G44" s="229">
        <v>1300</v>
      </c>
      <c r="H44" s="42">
        <f>F44*G44</f>
        <v>1300</v>
      </c>
      <c r="I44" s="167"/>
      <c r="J44" s="31" t="s">
        <v>1373</v>
      </c>
      <c r="K44" s="626"/>
      <c r="L44" s="22"/>
      <c r="M44" s="25">
        <v>43826</v>
      </c>
      <c r="N44" s="21"/>
      <c r="O44" s="32">
        <v>43852</v>
      </c>
      <c r="P44" s="25">
        <v>43854</v>
      </c>
      <c r="Q44" s="26">
        <v>43854</v>
      </c>
    </row>
    <row r="45" spans="2:17" s="9" customFormat="1" ht="19.149999999999999" customHeight="1">
      <c r="B45" s="21"/>
      <c r="C45" s="21" t="s">
        <v>531</v>
      </c>
      <c r="D45" s="21" t="s">
        <v>531</v>
      </c>
      <c r="E45" s="75" t="s">
        <v>1374</v>
      </c>
      <c r="F45" s="22">
        <v>1</v>
      </c>
      <c r="G45" s="42">
        <v>750</v>
      </c>
      <c r="H45" s="42">
        <f>F45*G45</f>
        <v>750</v>
      </c>
      <c r="I45" s="167"/>
      <c r="J45" s="31" t="s">
        <v>1375</v>
      </c>
      <c r="K45" s="626"/>
      <c r="L45" s="22"/>
      <c r="M45" s="25">
        <v>43826</v>
      </c>
      <c r="N45" s="21"/>
      <c r="O45" s="25"/>
      <c r="P45" s="32">
        <v>43852</v>
      </c>
      <c r="Q45" s="26">
        <v>43852</v>
      </c>
    </row>
    <row r="46" spans="2:17" s="9" customFormat="1" ht="19.149999999999999" customHeight="1">
      <c r="B46" s="21"/>
      <c r="C46" s="832" t="s">
        <v>531</v>
      </c>
      <c r="D46" s="832" t="s">
        <v>531</v>
      </c>
      <c r="E46" s="408" t="s">
        <v>1376</v>
      </c>
      <c r="F46" s="834"/>
      <c r="G46" s="984">
        <v>32</v>
      </c>
      <c r="H46" s="984">
        <f>F46*G46</f>
        <v>0</v>
      </c>
      <c r="I46" s="834"/>
      <c r="J46" s="408" t="s">
        <v>1377</v>
      </c>
      <c r="K46" s="797" t="s">
        <v>1948</v>
      </c>
      <c r="L46" s="22"/>
      <c r="M46" s="25"/>
      <c r="N46" s="21"/>
      <c r="O46" s="25"/>
      <c r="P46" s="32"/>
      <c r="Q46" s="26"/>
    </row>
    <row r="47" spans="2:17" s="9" customFormat="1" ht="19.149999999999999" customHeight="1">
      <c r="B47" s="21"/>
      <c r="C47" s="992"/>
      <c r="D47" s="993"/>
      <c r="E47" s="168"/>
      <c r="F47" s="22"/>
      <c r="G47" s="22"/>
      <c r="H47" s="167"/>
      <c r="I47" s="167"/>
      <c r="J47" s="22"/>
      <c r="K47" s="22"/>
      <c r="L47" s="22"/>
      <c r="M47" s="25"/>
      <c r="N47" s="21"/>
      <c r="O47" s="22"/>
      <c r="P47" s="25"/>
      <c r="Q47" s="26"/>
    </row>
    <row r="48" spans="2:17" s="9" customFormat="1" ht="19.149999999999999" customHeight="1">
      <c r="B48" s="21"/>
      <c r="C48" s="27"/>
      <c r="D48" s="990"/>
      <c r="E48" s="976">
        <f>SUM(H42:H47)</f>
        <v>11250</v>
      </c>
      <c r="F48" s="22"/>
      <c r="G48" s="22"/>
      <c r="H48" s="167"/>
      <c r="I48" s="167"/>
      <c r="J48" s="22"/>
      <c r="K48" s="22"/>
      <c r="L48" s="22"/>
      <c r="M48" s="25"/>
      <c r="N48" s="21"/>
      <c r="O48" s="22"/>
      <c r="P48" s="25"/>
      <c r="Q48" s="26"/>
    </row>
    <row r="49" spans="2:17" s="9" customFormat="1" ht="19.149999999999999" customHeight="1">
      <c r="B49" s="21"/>
      <c r="C49" s="27"/>
      <c r="D49" s="990"/>
      <c r="E49" s="168"/>
      <c r="F49" s="22"/>
      <c r="G49" s="22"/>
      <c r="H49" s="167"/>
      <c r="I49" s="167"/>
      <c r="J49" s="22"/>
      <c r="K49" s="22"/>
      <c r="L49" s="22"/>
      <c r="M49" s="25"/>
      <c r="N49" s="21"/>
      <c r="O49" s="22"/>
      <c r="P49" s="25"/>
      <c r="Q49" s="26"/>
    </row>
    <row r="50" spans="2:17" s="9" customFormat="1" ht="19.149999999999999" customHeight="1">
      <c r="B50" s="21"/>
      <c r="C50" s="27"/>
      <c r="D50" s="990"/>
      <c r="E50" s="168"/>
      <c r="F50" s="22"/>
      <c r="G50" s="22"/>
      <c r="H50" s="167"/>
      <c r="I50" s="167"/>
      <c r="J50" s="22"/>
      <c r="K50" s="22"/>
      <c r="L50" s="22"/>
      <c r="M50" s="25"/>
      <c r="N50" s="21"/>
      <c r="O50" s="22"/>
      <c r="P50" s="25"/>
      <c r="Q50" s="26"/>
    </row>
    <row r="51" spans="2:17" s="9" customFormat="1" ht="19.149999999999999" customHeight="1">
      <c r="B51" s="21"/>
      <c r="C51" s="27"/>
      <c r="D51" s="990"/>
      <c r="E51" s="168"/>
      <c r="F51" s="22"/>
      <c r="G51" s="22"/>
      <c r="H51" s="167"/>
      <c r="I51" s="167"/>
      <c r="J51" s="22"/>
      <c r="K51" s="22"/>
      <c r="L51" s="22"/>
      <c r="M51" s="25"/>
      <c r="N51" s="21"/>
      <c r="O51" s="22"/>
      <c r="P51" s="25"/>
      <c r="Q51" s="26"/>
    </row>
    <row r="52" spans="2:17" s="9" customFormat="1" ht="19.7" customHeight="1">
      <c r="B52" s="21"/>
      <c r="C52" s="218" t="s">
        <v>1384</v>
      </c>
      <c r="D52" s="219"/>
      <c r="E52" s="220"/>
      <c r="F52" s="22"/>
      <c r="G52" s="22"/>
      <c r="H52" s="167"/>
      <c r="I52" s="167"/>
      <c r="J52" s="22"/>
      <c r="K52" s="22"/>
      <c r="L52" s="22"/>
      <c r="M52" s="25"/>
      <c r="N52" s="21"/>
      <c r="O52" s="22"/>
      <c r="P52" s="25"/>
      <c r="Q52" s="26"/>
    </row>
    <row r="53" spans="2:17" s="9" customFormat="1" ht="19.7" customHeight="1">
      <c r="B53" s="21"/>
      <c r="C53" s="351" t="s">
        <v>531</v>
      </c>
      <c r="D53" s="351" t="s">
        <v>531</v>
      </c>
      <c r="E53" s="352" t="s">
        <v>1385</v>
      </c>
      <c r="F53" s="353">
        <v>1</v>
      </c>
      <c r="G53" s="780">
        <v>2420</v>
      </c>
      <c r="H53" s="780">
        <f t="shared" ref="H53:H61" si="1">F53*G53</f>
        <v>2420</v>
      </c>
      <c r="I53" s="994"/>
      <c r="J53" s="995" t="s">
        <v>1386</v>
      </c>
      <c r="K53" s="22"/>
      <c r="L53" s="22"/>
      <c r="M53" s="25">
        <v>43826</v>
      </c>
      <c r="N53" s="21"/>
      <c r="O53" s="25"/>
      <c r="P53" s="32">
        <v>43852</v>
      </c>
      <c r="Q53" s="26">
        <v>43852</v>
      </c>
    </row>
    <row r="54" spans="2:17" s="9" customFormat="1" ht="19.7" customHeight="1">
      <c r="B54" s="21"/>
      <c r="C54" s="351" t="s">
        <v>531</v>
      </c>
      <c r="D54" s="351" t="s">
        <v>531</v>
      </c>
      <c r="E54" s="352" t="s">
        <v>1949</v>
      </c>
      <c r="F54" s="353">
        <v>1</v>
      </c>
      <c r="G54" s="780">
        <v>2310</v>
      </c>
      <c r="H54" s="780">
        <f t="shared" si="1"/>
        <v>2310</v>
      </c>
      <c r="I54" s="994"/>
      <c r="J54" s="995" t="s">
        <v>1388</v>
      </c>
      <c r="K54" s="22"/>
      <c r="L54" s="30"/>
      <c r="M54" s="25">
        <v>43826</v>
      </c>
      <c r="N54" s="21"/>
      <c r="O54" s="25"/>
      <c r="P54" s="32">
        <v>43852</v>
      </c>
      <c r="Q54" s="26">
        <v>43852</v>
      </c>
    </row>
    <row r="55" spans="2:17" s="73" customFormat="1" ht="19.7" customHeight="1">
      <c r="B55" s="65"/>
      <c r="C55" s="351" t="s">
        <v>531</v>
      </c>
      <c r="D55" s="351" t="s">
        <v>531</v>
      </c>
      <c r="E55" s="352" t="s">
        <v>1950</v>
      </c>
      <c r="F55" s="353">
        <v>1</v>
      </c>
      <c r="G55" s="780">
        <v>4500</v>
      </c>
      <c r="H55" s="780">
        <f t="shared" si="1"/>
        <v>4500</v>
      </c>
      <c r="I55" s="994"/>
      <c r="J55" s="995" t="s">
        <v>1390</v>
      </c>
      <c r="K55" s="22"/>
      <c r="L55" s="30"/>
      <c r="M55" s="25">
        <v>43826</v>
      </c>
      <c r="N55" s="65"/>
      <c r="O55" s="60"/>
      <c r="P55" s="32">
        <v>43852</v>
      </c>
      <c r="Q55" s="26">
        <v>43852</v>
      </c>
    </row>
    <row r="56" spans="2:17" s="73" customFormat="1" ht="19.7" customHeight="1">
      <c r="B56" s="65"/>
      <c r="C56" s="22" t="s">
        <v>531</v>
      </c>
      <c r="D56" s="22" t="s">
        <v>531</v>
      </c>
      <c r="E56" s="182" t="s">
        <v>835</v>
      </c>
      <c r="F56" s="170">
        <v>2</v>
      </c>
      <c r="G56" s="347">
        <v>70</v>
      </c>
      <c r="H56" s="781">
        <f t="shared" si="1"/>
        <v>140</v>
      </c>
      <c r="I56" s="167"/>
      <c r="J56" s="182" t="s">
        <v>836</v>
      </c>
      <c r="K56" s="22"/>
      <c r="L56" s="30"/>
      <c r="M56" s="25">
        <v>43826</v>
      </c>
      <c r="N56" s="65"/>
      <c r="O56" s="60"/>
      <c r="P56" s="32">
        <v>43852</v>
      </c>
      <c r="Q56" s="26">
        <v>43852</v>
      </c>
    </row>
    <row r="57" spans="2:17" s="73" customFormat="1" ht="19.7" customHeight="1">
      <c r="B57" s="65"/>
      <c r="C57" s="22" t="s">
        <v>531</v>
      </c>
      <c r="D57" s="22" t="s">
        <v>531</v>
      </c>
      <c r="E57" s="182" t="s">
        <v>541</v>
      </c>
      <c r="F57" s="170">
        <v>2</v>
      </c>
      <c r="G57" s="347">
        <v>78</v>
      </c>
      <c r="H57" s="781">
        <f t="shared" si="1"/>
        <v>156</v>
      </c>
      <c r="I57" s="167"/>
      <c r="J57" s="182" t="s">
        <v>836</v>
      </c>
      <c r="K57" s="22"/>
      <c r="L57" s="285"/>
      <c r="M57" s="25">
        <v>43826</v>
      </c>
      <c r="N57" s="65"/>
      <c r="O57" s="60"/>
      <c r="P57" s="32">
        <v>43852</v>
      </c>
      <c r="Q57" s="26">
        <v>43852</v>
      </c>
    </row>
    <row r="58" spans="2:17" s="73" customFormat="1" ht="19.7" customHeight="1">
      <c r="B58" s="65"/>
      <c r="C58" s="21" t="s">
        <v>531</v>
      </c>
      <c r="D58" s="21" t="s">
        <v>531</v>
      </c>
      <c r="E58" s="41" t="s">
        <v>837</v>
      </c>
      <c r="F58" s="236">
        <v>10</v>
      </c>
      <c r="G58" s="24">
        <v>79</v>
      </c>
      <c r="H58" s="782">
        <f t="shared" si="1"/>
        <v>790</v>
      </c>
      <c r="I58" s="363"/>
      <c r="J58" s="41" t="s">
        <v>838</v>
      </c>
      <c r="K58" s="22"/>
      <c r="L58" s="285"/>
      <c r="M58" s="25">
        <v>43826</v>
      </c>
      <c r="N58" s="65"/>
      <c r="O58" s="60"/>
      <c r="P58" s="32">
        <v>43852</v>
      </c>
      <c r="Q58" s="26">
        <v>43852</v>
      </c>
    </row>
    <row r="59" spans="2:17" s="73" customFormat="1" ht="19.7" customHeight="1">
      <c r="B59" s="65"/>
      <c r="C59" s="21" t="s">
        <v>531</v>
      </c>
      <c r="D59" s="21" t="s">
        <v>531</v>
      </c>
      <c r="E59" s="75" t="s">
        <v>839</v>
      </c>
      <c r="F59" s="22">
        <v>2</v>
      </c>
      <c r="G59" s="783">
        <v>71</v>
      </c>
      <c r="H59" s="42">
        <f t="shared" si="1"/>
        <v>142</v>
      </c>
      <c r="I59" s="167"/>
      <c r="J59" s="31" t="s">
        <v>840</v>
      </c>
      <c r="K59" s="57"/>
      <c r="L59" s="285"/>
      <c r="M59" s="25">
        <v>43826</v>
      </c>
      <c r="N59" s="65"/>
      <c r="O59" s="60"/>
      <c r="P59" s="32">
        <v>43852</v>
      </c>
      <c r="Q59" s="26">
        <v>43852</v>
      </c>
    </row>
    <row r="60" spans="2:17" s="73" customFormat="1" ht="19.7" customHeight="1">
      <c r="B60" s="65"/>
      <c r="C60" s="21" t="s">
        <v>531</v>
      </c>
      <c r="D60" s="21" t="s">
        <v>531</v>
      </c>
      <c r="E60" s="75" t="s">
        <v>841</v>
      </c>
      <c r="F60" s="22">
        <v>2</v>
      </c>
      <c r="G60" s="783">
        <v>30</v>
      </c>
      <c r="H60" s="42">
        <f t="shared" si="1"/>
        <v>60</v>
      </c>
      <c r="I60" s="167"/>
      <c r="J60" s="31" t="s">
        <v>842</v>
      </c>
      <c r="K60" s="57"/>
      <c r="L60" s="285"/>
      <c r="M60" s="25">
        <v>43826</v>
      </c>
      <c r="N60" s="65"/>
      <c r="O60" s="60"/>
      <c r="P60" s="32">
        <v>43852</v>
      </c>
      <c r="Q60" s="26">
        <v>43852</v>
      </c>
    </row>
    <row r="61" spans="2:17" s="73" customFormat="1" ht="19.7" customHeight="1">
      <c r="B61" s="65"/>
      <c r="C61" s="137" t="s">
        <v>686</v>
      </c>
      <c r="D61" s="137" t="s">
        <v>531</v>
      </c>
      <c r="E61" s="527" t="s">
        <v>1391</v>
      </c>
      <c r="F61" s="528"/>
      <c r="G61" s="784">
        <v>1800</v>
      </c>
      <c r="H61" s="785">
        <f t="shared" si="1"/>
        <v>0</v>
      </c>
      <c r="I61" s="531"/>
      <c r="J61" s="527" t="s">
        <v>844</v>
      </c>
      <c r="K61" s="797" t="s">
        <v>1951</v>
      </c>
      <c r="L61" s="285"/>
      <c r="M61" s="60"/>
      <c r="N61" s="65"/>
      <c r="O61" s="60"/>
      <c r="P61" s="32"/>
      <c r="Q61" s="26"/>
    </row>
    <row r="62" spans="2:17" s="73" customFormat="1" ht="19.7" customHeight="1">
      <c r="B62" s="65"/>
      <c r="C62" s="791" t="s">
        <v>531</v>
      </c>
      <c r="D62" s="791" t="s">
        <v>531</v>
      </c>
      <c r="E62" s="792" t="s">
        <v>1394</v>
      </c>
      <c r="F62" s="793"/>
      <c r="G62" s="794">
        <v>690</v>
      </c>
      <c r="H62" s="794">
        <f>F62*G62</f>
        <v>0</v>
      </c>
      <c r="I62" s="795"/>
      <c r="J62" s="796" t="s">
        <v>1395</v>
      </c>
      <c r="K62" s="797" t="s">
        <v>1952</v>
      </c>
      <c r="L62" s="285"/>
      <c r="M62" s="60"/>
      <c r="N62" s="65"/>
      <c r="O62" s="60"/>
      <c r="P62" s="32"/>
      <c r="Q62" s="26"/>
    </row>
    <row r="63" spans="2:17" s="73" customFormat="1" ht="19.7" customHeight="1">
      <c r="B63" s="65"/>
      <c r="C63" s="791" t="s">
        <v>531</v>
      </c>
      <c r="D63" s="791" t="s">
        <v>531</v>
      </c>
      <c r="E63" s="792" t="s">
        <v>878</v>
      </c>
      <c r="F63" s="793"/>
      <c r="G63" s="794">
        <v>990</v>
      </c>
      <c r="H63" s="794">
        <f>F63*G63</f>
        <v>0</v>
      </c>
      <c r="I63" s="795"/>
      <c r="J63" s="796" t="s">
        <v>1395</v>
      </c>
      <c r="K63" s="797" t="s">
        <v>1952</v>
      </c>
      <c r="L63" s="285"/>
      <c r="M63" s="60"/>
      <c r="N63" s="65"/>
      <c r="O63" s="60"/>
      <c r="P63" s="32"/>
      <c r="Q63" s="26"/>
    </row>
    <row r="64" spans="2:17" s="73" customFormat="1" ht="19.7" customHeight="1">
      <c r="B64" s="65"/>
      <c r="C64" s="790"/>
      <c r="D64" s="790"/>
      <c r="E64" s="30"/>
      <c r="F64" s="22"/>
      <c r="G64" s="24"/>
      <c r="H64" s="24"/>
      <c r="I64" s="167"/>
      <c r="J64" s="741"/>
      <c r="K64" s="57"/>
      <c r="L64" s="285"/>
      <c r="M64" s="60"/>
      <c r="N64" s="65"/>
      <c r="O64" s="57"/>
      <c r="P64" s="60"/>
      <c r="Q64" s="61"/>
    </row>
    <row r="65" spans="2:17" s="73" customFormat="1" ht="19.7" customHeight="1">
      <c r="B65" s="65"/>
      <c r="C65" s="65"/>
      <c r="D65" s="65"/>
      <c r="E65" s="976">
        <f>SUM(H53:H64)</f>
        <v>10518</v>
      </c>
      <c r="F65" s="996"/>
      <c r="G65" s="57"/>
      <c r="H65" s="24"/>
      <c r="I65" s="283"/>
      <c r="J65" s="443"/>
      <c r="K65" s="57"/>
      <c r="L65" s="285"/>
      <c r="M65" s="60"/>
      <c r="N65" s="65"/>
      <c r="O65" s="57"/>
      <c r="P65" s="60"/>
      <c r="Q65" s="61"/>
    </row>
    <row r="66" spans="2:17" s="9" customFormat="1" ht="19.7" customHeight="1">
      <c r="B66" s="21"/>
      <c r="C66" s="21"/>
      <c r="D66" s="21"/>
      <c r="E66" s="997"/>
      <c r="F66" s="858"/>
      <c r="G66" s="22"/>
      <c r="H66" s="24"/>
      <c r="I66" s="167"/>
      <c r="J66" s="211"/>
      <c r="K66" s="22"/>
      <c r="L66" s="30"/>
      <c r="M66" s="25"/>
      <c r="N66" s="21"/>
      <c r="O66" s="22"/>
      <c r="P66" s="25"/>
      <c r="Q66" s="26"/>
    </row>
    <row r="67" spans="2:17" s="73" customFormat="1" ht="19.7" customHeight="1">
      <c r="B67" s="65"/>
      <c r="C67" s="65"/>
      <c r="D67" s="65"/>
      <c r="E67" s="30"/>
      <c r="F67" s="996"/>
      <c r="G67" s="57"/>
      <c r="H67" s="24"/>
      <c r="I67" s="283"/>
      <c r="J67" s="443"/>
      <c r="K67" s="57"/>
      <c r="L67" s="285"/>
      <c r="M67" s="60"/>
      <c r="N67" s="65"/>
      <c r="O67" s="57"/>
      <c r="P67" s="60"/>
      <c r="Q67" s="61"/>
    </row>
    <row r="68" spans="2:17" s="73" customFormat="1" ht="19.7" customHeight="1">
      <c r="B68" s="65"/>
      <c r="C68" s="254" t="s">
        <v>1953</v>
      </c>
      <c r="D68" s="255"/>
      <c r="E68" s="256"/>
      <c r="F68" s="166"/>
      <c r="G68" s="166"/>
      <c r="H68" s="24"/>
      <c r="I68" s="167"/>
      <c r="J68" s="183"/>
      <c r="K68" s="57"/>
      <c r="L68" s="285"/>
      <c r="M68" s="60"/>
      <c r="N68" s="65"/>
      <c r="O68" s="57"/>
      <c r="P68" s="60"/>
      <c r="Q68" s="61"/>
    </row>
    <row r="69" spans="2:17" s="73" customFormat="1" ht="19.149999999999999" customHeight="1">
      <c r="B69" s="65"/>
      <c r="C69" s="351" t="s">
        <v>531</v>
      </c>
      <c r="D69" s="351" t="s">
        <v>531</v>
      </c>
      <c r="E69" s="375" t="s">
        <v>1954</v>
      </c>
      <c r="F69" s="357">
        <v>1</v>
      </c>
      <c r="G69" s="357">
        <v>2000</v>
      </c>
      <c r="H69" s="357">
        <f>F69*G69</f>
        <v>2000</v>
      </c>
      <c r="I69" s="998"/>
      <c r="J69" s="376" t="s">
        <v>1955</v>
      </c>
      <c r="K69" s="57"/>
      <c r="L69" s="285"/>
      <c r="M69" s="25">
        <v>43826</v>
      </c>
      <c r="N69" s="65"/>
      <c r="O69" s="60"/>
      <c r="P69" s="32">
        <v>43852</v>
      </c>
      <c r="Q69" s="26">
        <v>43852</v>
      </c>
    </row>
    <row r="70" spans="2:17" s="73" customFormat="1" ht="19.149999999999999" customHeight="1">
      <c r="B70" s="65"/>
      <c r="C70" s="999" t="s">
        <v>531</v>
      </c>
      <c r="D70" s="999" t="s">
        <v>531</v>
      </c>
      <c r="E70" s="1000" t="s">
        <v>1956</v>
      </c>
      <c r="F70" s="1001">
        <v>1</v>
      </c>
      <c r="G70" s="1001">
        <v>2000</v>
      </c>
      <c r="H70" s="1001">
        <v>2000</v>
      </c>
      <c r="I70" s="1002"/>
      <c r="J70" s="1003" t="s">
        <v>1957</v>
      </c>
      <c r="K70" s="57"/>
      <c r="L70" s="285"/>
      <c r="M70" s="25">
        <v>43858</v>
      </c>
      <c r="N70" s="65"/>
      <c r="O70" s="60"/>
      <c r="P70" s="32">
        <v>43861</v>
      </c>
      <c r="Q70" s="26">
        <v>43864</v>
      </c>
    </row>
    <row r="71" spans="2:17" s="73" customFormat="1" ht="19.149999999999999" customHeight="1">
      <c r="B71" s="65"/>
      <c r="C71" s="351" t="s">
        <v>531</v>
      </c>
      <c r="D71" s="351" t="s">
        <v>531</v>
      </c>
      <c r="E71" s="375" t="s">
        <v>1958</v>
      </c>
      <c r="F71" s="357">
        <v>1</v>
      </c>
      <c r="G71" s="357">
        <v>7104</v>
      </c>
      <c r="H71" s="357">
        <f>F71*G71</f>
        <v>7104</v>
      </c>
      <c r="I71" s="998"/>
      <c r="J71" s="376" t="s">
        <v>1959</v>
      </c>
      <c r="K71" s="57"/>
      <c r="L71" s="285"/>
      <c r="M71" s="25">
        <v>43826</v>
      </c>
      <c r="N71" s="65"/>
      <c r="O71" s="60"/>
      <c r="P71" s="32">
        <v>43852</v>
      </c>
      <c r="Q71" s="26">
        <v>43852</v>
      </c>
    </row>
    <row r="72" spans="2:17" s="73" customFormat="1" ht="19.149999999999999" customHeight="1">
      <c r="B72" s="65"/>
      <c r="C72" s="351" t="s">
        <v>531</v>
      </c>
      <c r="D72" s="351" t="s">
        <v>531</v>
      </c>
      <c r="E72" s="375" t="s">
        <v>1960</v>
      </c>
      <c r="F72" s="357">
        <v>1</v>
      </c>
      <c r="G72" s="357">
        <v>1904</v>
      </c>
      <c r="H72" s="357">
        <f>F72*G72</f>
        <v>1904</v>
      </c>
      <c r="I72" s="998"/>
      <c r="J72" s="376" t="s">
        <v>1961</v>
      </c>
      <c r="K72" s="57"/>
      <c r="L72" s="285"/>
      <c r="M72" s="25">
        <v>43826</v>
      </c>
      <c r="N72" s="65"/>
      <c r="O72" s="60"/>
      <c r="P72" s="32">
        <v>43852</v>
      </c>
      <c r="Q72" s="26">
        <v>43852</v>
      </c>
    </row>
    <row r="73" spans="2:17" s="73" customFormat="1" ht="19.7" customHeight="1">
      <c r="B73" s="65"/>
      <c r="C73" s="351" t="s">
        <v>531</v>
      </c>
      <c r="D73" s="351" t="s">
        <v>531</v>
      </c>
      <c r="E73" s="1004" t="s">
        <v>1962</v>
      </c>
      <c r="F73" s="1005">
        <v>1</v>
      </c>
      <c r="G73" s="357">
        <v>11950</v>
      </c>
      <c r="H73" s="1006">
        <f>F73*G73</f>
        <v>11950</v>
      </c>
      <c r="I73" s="1007"/>
      <c r="J73" s="1008" t="s">
        <v>1400</v>
      </c>
      <c r="K73" s="57"/>
      <c r="L73" s="285"/>
      <c r="M73" s="25">
        <v>43826</v>
      </c>
      <c r="N73" s="65"/>
      <c r="O73" s="60"/>
      <c r="P73" s="32">
        <v>43852</v>
      </c>
      <c r="Q73" s="26">
        <v>43852</v>
      </c>
    </row>
    <row r="74" spans="2:17" s="73" customFormat="1" ht="19.7" customHeight="1">
      <c r="B74" s="65"/>
      <c r="C74" s="999" t="s">
        <v>531</v>
      </c>
      <c r="D74" s="999" t="s">
        <v>531</v>
      </c>
      <c r="E74" s="1009" t="s">
        <v>1963</v>
      </c>
      <c r="F74" s="1010">
        <v>1</v>
      </c>
      <c r="G74" s="1001">
        <v>2150</v>
      </c>
      <c r="H74" s="1011">
        <f>F74*G74</f>
        <v>2150</v>
      </c>
      <c r="I74" s="1012"/>
      <c r="J74" s="1013" t="s">
        <v>1964</v>
      </c>
      <c r="K74" s="57"/>
      <c r="L74" s="285"/>
      <c r="M74" s="25">
        <v>43847</v>
      </c>
      <c r="N74" s="65"/>
      <c r="O74" s="60"/>
      <c r="P74" s="32">
        <v>43852</v>
      </c>
      <c r="Q74" s="26">
        <v>43852</v>
      </c>
    </row>
    <row r="75" spans="2:17" s="73" customFormat="1" ht="19.7" customHeight="1">
      <c r="B75" s="65"/>
      <c r="C75" s="21" t="s">
        <v>531</v>
      </c>
      <c r="D75" s="21" t="s">
        <v>531</v>
      </c>
      <c r="E75" s="30" t="s">
        <v>1965</v>
      </c>
      <c r="F75" s="22">
        <v>1</v>
      </c>
      <c r="G75" s="166">
        <v>2148</v>
      </c>
      <c r="H75" s="24">
        <f t="shared" ref="H75:H108" si="2">F75*G75</f>
        <v>2148</v>
      </c>
      <c r="I75" s="36"/>
      <c r="J75" s="31" t="s">
        <v>949</v>
      </c>
      <c r="K75" s="57"/>
      <c r="L75" s="285"/>
      <c r="M75" s="25">
        <v>43826</v>
      </c>
      <c r="N75" s="65"/>
      <c r="O75" s="60"/>
      <c r="P75" s="32">
        <v>43852</v>
      </c>
      <c r="Q75" s="26">
        <v>43852</v>
      </c>
    </row>
    <row r="76" spans="2:17" s="73" customFormat="1" ht="19.7" customHeight="1">
      <c r="B76" s="65"/>
      <c r="C76" s="21" t="s">
        <v>531</v>
      </c>
      <c r="D76" s="21" t="s">
        <v>531</v>
      </c>
      <c r="E76" s="30" t="s">
        <v>1402</v>
      </c>
      <c r="F76" s="22">
        <v>1</v>
      </c>
      <c r="G76" s="166">
        <v>6005</v>
      </c>
      <c r="H76" s="24">
        <f t="shared" si="2"/>
        <v>6005</v>
      </c>
      <c r="I76" s="36"/>
      <c r="J76" s="31" t="s">
        <v>949</v>
      </c>
      <c r="K76" s="57"/>
      <c r="L76" s="285"/>
      <c r="M76" s="25">
        <v>43826</v>
      </c>
      <c r="N76" s="65"/>
      <c r="O76" s="60"/>
      <c r="P76" s="32">
        <v>43852</v>
      </c>
      <c r="Q76" s="26">
        <v>43852</v>
      </c>
    </row>
    <row r="77" spans="2:17" s="73" customFormat="1" ht="19.7" customHeight="1">
      <c r="B77" s="65"/>
      <c r="C77" s="21" t="s">
        <v>531</v>
      </c>
      <c r="D77" s="21" t="s">
        <v>531</v>
      </c>
      <c r="E77" s="30" t="s">
        <v>864</v>
      </c>
      <c r="F77" s="22">
        <v>1</v>
      </c>
      <c r="G77" s="166">
        <v>4570</v>
      </c>
      <c r="H77" s="24">
        <f t="shared" si="2"/>
        <v>4570</v>
      </c>
      <c r="I77" s="36"/>
      <c r="J77" s="31" t="s">
        <v>1403</v>
      </c>
      <c r="K77" s="57"/>
      <c r="L77" s="285"/>
      <c r="M77" s="25">
        <v>43826</v>
      </c>
      <c r="N77" s="65"/>
      <c r="O77" s="60"/>
      <c r="P77" s="32">
        <v>43852</v>
      </c>
      <c r="Q77" s="26">
        <v>43852</v>
      </c>
    </row>
    <row r="78" spans="2:17" s="73" customFormat="1" ht="19.7" customHeight="1">
      <c r="B78" s="65"/>
      <c r="C78" s="21" t="s">
        <v>531</v>
      </c>
      <c r="D78" s="21" t="s">
        <v>531</v>
      </c>
      <c r="E78" s="30" t="s">
        <v>868</v>
      </c>
      <c r="F78" s="22">
        <v>1</v>
      </c>
      <c r="G78" s="166">
        <v>3853</v>
      </c>
      <c r="H78" s="24">
        <f t="shared" si="2"/>
        <v>3853</v>
      </c>
      <c r="I78" s="814"/>
      <c r="J78" s="31" t="s">
        <v>233</v>
      </c>
      <c r="K78" s="57"/>
      <c r="L78" s="285"/>
      <c r="M78" s="25">
        <v>43826</v>
      </c>
      <c r="N78" s="65"/>
      <c r="O78" s="60"/>
      <c r="P78" s="32">
        <v>43852</v>
      </c>
      <c r="Q78" s="26">
        <v>43852</v>
      </c>
    </row>
    <row r="79" spans="2:17" s="73" customFormat="1" ht="19.7" customHeight="1">
      <c r="B79" s="65"/>
      <c r="C79" s="21" t="s">
        <v>531</v>
      </c>
      <c r="D79" s="21" t="s">
        <v>531</v>
      </c>
      <c r="E79" s="76" t="s">
        <v>1966</v>
      </c>
      <c r="F79" s="22">
        <v>1</v>
      </c>
      <c r="G79" s="166">
        <v>977</v>
      </c>
      <c r="H79" s="24">
        <f t="shared" si="2"/>
        <v>977</v>
      </c>
      <c r="I79" s="188"/>
      <c r="J79" s="31" t="s">
        <v>898</v>
      </c>
      <c r="K79" s="57"/>
      <c r="L79" s="285"/>
      <c r="M79" s="25">
        <v>43826</v>
      </c>
      <c r="N79" s="65"/>
      <c r="O79" s="60"/>
      <c r="P79" s="32">
        <v>43852</v>
      </c>
      <c r="Q79" s="26">
        <v>43852</v>
      </c>
    </row>
    <row r="80" spans="2:17" s="73" customFormat="1" ht="19.7" customHeight="1">
      <c r="B80" s="65"/>
      <c r="C80" s="21" t="s">
        <v>531</v>
      </c>
      <c r="D80" s="21" t="s">
        <v>531</v>
      </c>
      <c r="E80" s="76" t="s">
        <v>1404</v>
      </c>
      <c r="F80" s="22">
        <v>1</v>
      </c>
      <c r="G80" s="166">
        <v>977</v>
      </c>
      <c r="H80" s="24">
        <f>F80*G80</f>
        <v>977</v>
      </c>
      <c r="I80" s="188"/>
      <c r="J80" s="31" t="s">
        <v>898</v>
      </c>
      <c r="K80" s="57"/>
      <c r="L80" s="285"/>
      <c r="M80" s="25">
        <v>43826</v>
      </c>
      <c r="N80" s="65"/>
      <c r="O80" s="60"/>
      <c r="P80" s="32">
        <v>43852</v>
      </c>
      <c r="Q80" s="26">
        <v>43852</v>
      </c>
    </row>
    <row r="81" spans="2:17" s="73" customFormat="1" ht="19.7" customHeight="1">
      <c r="B81" s="65"/>
      <c r="C81" s="257" t="s">
        <v>531</v>
      </c>
      <c r="D81" s="257" t="s">
        <v>531</v>
      </c>
      <c r="E81" s="164" t="s">
        <v>1967</v>
      </c>
      <c r="F81" s="732">
        <v>1</v>
      </c>
      <c r="G81" s="166">
        <v>270</v>
      </c>
      <c r="H81" s="732">
        <f t="shared" ref="H81:H94" si="3">F81*G81</f>
        <v>270</v>
      </c>
      <c r="I81" s="396"/>
      <c r="J81" s="164" t="s">
        <v>1968</v>
      </c>
      <c r="K81" s="626" t="s">
        <v>1969</v>
      </c>
      <c r="L81" s="285"/>
      <c r="M81" s="25">
        <v>43826</v>
      </c>
      <c r="N81" s="65"/>
      <c r="O81" s="60"/>
      <c r="P81" s="32">
        <v>43852</v>
      </c>
      <c r="Q81" s="26">
        <v>43852</v>
      </c>
    </row>
    <row r="82" spans="2:17" s="73" customFormat="1" ht="19.7" customHeight="1">
      <c r="B82" s="65"/>
      <c r="C82" s="57" t="s">
        <v>531</v>
      </c>
      <c r="D82" s="57" t="s">
        <v>531</v>
      </c>
      <c r="E82" s="31" t="s">
        <v>881</v>
      </c>
      <c r="F82" s="22">
        <v>1</v>
      </c>
      <c r="G82" s="22">
        <v>4300</v>
      </c>
      <c r="H82" s="22">
        <f t="shared" si="3"/>
        <v>4300</v>
      </c>
      <c r="I82" s="53"/>
      <c r="J82" s="59" t="s">
        <v>882</v>
      </c>
      <c r="K82" s="57"/>
      <c r="L82" s="285"/>
      <c r="M82" s="25">
        <v>43826</v>
      </c>
      <c r="N82" s="65"/>
      <c r="O82" s="60"/>
      <c r="P82" s="32">
        <v>43852</v>
      </c>
      <c r="Q82" s="26">
        <v>43852</v>
      </c>
    </row>
    <row r="83" spans="2:17" s="73" customFormat="1" ht="19.7" customHeight="1">
      <c r="B83" s="65"/>
      <c r="C83" s="57" t="s">
        <v>531</v>
      </c>
      <c r="D83" s="57" t="s">
        <v>531</v>
      </c>
      <c r="E83" s="59" t="s">
        <v>883</v>
      </c>
      <c r="F83" s="283">
        <v>4</v>
      </c>
      <c r="G83" s="57">
        <v>106</v>
      </c>
      <c r="H83" s="57">
        <f t="shared" si="3"/>
        <v>424</v>
      </c>
      <c r="I83" s="841"/>
      <c r="J83" s="59" t="s">
        <v>884</v>
      </c>
      <c r="K83" s="57"/>
      <c r="L83" s="285"/>
      <c r="M83" s="25">
        <v>43826</v>
      </c>
      <c r="N83" s="65"/>
      <c r="O83" s="60"/>
      <c r="P83" s="32">
        <v>43852</v>
      </c>
      <c r="Q83" s="26">
        <v>43852</v>
      </c>
    </row>
    <row r="84" spans="2:17" s="73" customFormat="1" ht="19.7" customHeight="1">
      <c r="B84" s="65"/>
      <c r="C84" s="21" t="s">
        <v>531</v>
      </c>
      <c r="D84" s="21" t="s">
        <v>531</v>
      </c>
      <c r="E84" s="31" t="s">
        <v>885</v>
      </c>
      <c r="F84" s="167">
        <v>4</v>
      </c>
      <c r="G84" s="42">
        <v>212</v>
      </c>
      <c r="H84" s="57">
        <f t="shared" si="3"/>
        <v>848</v>
      </c>
      <c r="I84" s="167"/>
      <c r="J84" s="31" t="s">
        <v>886</v>
      </c>
      <c r="K84" s="57"/>
      <c r="L84" s="285"/>
      <c r="M84" s="25">
        <v>43826</v>
      </c>
      <c r="N84" s="65"/>
      <c r="O84" s="60"/>
      <c r="P84" s="32">
        <v>43852</v>
      </c>
      <c r="Q84" s="26">
        <v>43852</v>
      </c>
    </row>
    <row r="85" spans="2:17" s="73" customFormat="1" ht="19.7" customHeight="1">
      <c r="B85" s="65"/>
      <c r="C85" s="21" t="s">
        <v>531</v>
      </c>
      <c r="D85" s="21" t="s">
        <v>531</v>
      </c>
      <c r="E85" s="245" t="s">
        <v>887</v>
      </c>
      <c r="F85" s="167">
        <v>2</v>
      </c>
      <c r="G85" s="42">
        <v>76</v>
      </c>
      <c r="H85" s="57">
        <f t="shared" si="3"/>
        <v>152</v>
      </c>
      <c r="I85" s="167"/>
      <c r="J85" s="31" t="s">
        <v>888</v>
      </c>
      <c r="K85" s="57"/>
      <c r="L85" s="285"/>
      <c r="M85" s="25">
        <v>43826</v>
      </c>
      <c r="N85" s="65"/>
      <c r="O85" s="60"/>
      <c r="P85" s="32">
        <v>43852</v>
      </c>
      <c r="Q85" s="26">
        <v>43852</v>
      </c>
    </row>
    <row r="86" spans="2:17" s="73" customFormat="1" ht="19.7" customHeight="1">
      <c r="B86" s="65"/>
      <c r="C86" s="170" t="s">
        <v>531</v>
      </c>
      <c r="D86" s="170" t="s">
        <v>531</v>
      </c>
      <c r="E86" s="183" t="s">
        <v>1424</v>
      </c>
      <c r="F86" s="166">
        <v>2</v>
      </c>
      <c r="G86" s="166">
        <v>250</v>
      </c>
      <c r="H86" s="24">
        <f t="shared" si="3"/>
        <v>500</v>
      </c>
      <c r="I86" s="179"/>
      <c r="J86" s="183" t="s">
        <v>637</v>
      </c>
      <c r="K86" s="57"/>
      <c r="L86" s="285"/>
      <c r="M86" s="25">
        <v>43826</v>
      </c>
      <c r="N86" s="65"/>
      <c r="O86" s="60"/>
      <c r="P86" s="32">
        <v>43852</v>
      </c>
      <c r="Q86" s="26">
        <v>43852</v>
      </c>
    </row>
    <row r="87" spans="2:17" s="73" customFormat="1" ht="19.7" customHeight="1">
      <c r="B87" s="65"/>
      <c r="C87" s="170" t="s">
        <v>531</v>
      </c>
      <c r="D87" s="170" t="s">
        <v>531</v>
      </c>
      <c r="E87" s="183" t="s">
        <v>1425</v>
      </c>
      <c r="F87" s="166">
        <v>2</v>
      </c>
      <c r="G87" s="166">
        <v>200</v>
      </c>
      <c r="H87" s="24">
        <f t="shared" si="3"/>
        <v>400</v>
      </c>
      <c r="I87" s="179"/>
      <c r="J87" s="183" t="s">
        <v>640</v>
      </c>
      <c r="K87" s="57"/>
      <c r="L87" s="285"/>
      <c r="M87" s="25">
        <v>43826</v>
      </c>
      <c r="N87" s="65"/>
      <c r="O87" s="60"/>
      <c r="P87" s="32">
        <v>43852</v>
      </c>
      <c r="Q87" s="26">
        <v>43852</v>
      </c>
    </row>
    <row r="88" spans="2:17" s="73" customFormat="1" ht="19.7" customHeight="1">
      <c r="B88" s="65"/>
      <c r="C88" s="21" t="s">
        <v>531</v>
      </c>
      <c r="D88" s="21" t="s">
        <v>531</v>
      </c>
      <c r="E88" s="173" t="s">
        <v>913</v>
      </c>
      <c r="F88" s="22">
        <v>1</v>
      </c>
      <c r="G88" s="24">
        <v>550</v>
      </c>
      <c r="H88" s="24">
        <f t="shared" si="3"/>
        <v>550</v>
      </c>
      <c r="I88" s="167"/>
      <c r="J88" s="31" t="s">
        <v>914</v>
      </c>
      <c r="L88" s="285"/>
      <c r="M88" s="25">
        <v>43826</v>
      </c>
      <c r="N88" s="65"/>
      <c r="O88" s="60"/>
      <c r="P88" s="32">
        <v>43852</v>
      </c>
      <c r="Q88" s="26">
        <v>43852</v>
      </c>
    </row>
    <row r="89" spans="2:17" s="73" customFormat="1" ht="19.7" customHeight="1">
      <c r="B89" s="65"/>
      <c r="C89" s="170" t="s">
        <v>531</v>
      </c>
      <c r="D89" s="170" t="s">
        <v>531</v>
      </c>
      <c r="E89" s="330" t="s">
        <v>1409</v>
      </c>
      <c r="F89" s="24">
        <v>1</v>
      </c>
      <c r="G89" s="24">
        <v>1789</v>
      </c>
      <c r="H89" s="24">
        <f t="shared" si="3"/>
        <v>1789</v>
      </c>
      <c r="I89" s="309"/>
      <c r="J89" s="175" t="s">
        <v>1410</v>
      </c>
      <c r="L89" s="285"/>
      <c r="M89" s="25">
        <v>43826</v>
      </c>
      <c r="N89" s="65"/>
      <c r="O89" s="60"/>
      <c r="P89" s="32">
        <v>43852</v>
      </c>
      <c r="Q89" s="26">
        <v>43852</v>
      </c>
    </row>
    <row r="90" spans="2:17" s="73" customFormat="1" ht="19.7" customHeight="1">
      <c r="B90" s="65"/>
      <c r="C90" s="21" t="s">
        <v>531</v>
      </c>
      <c r="D90" s="21" t="s">
        <v>531</v>
      </c>
      <c r="E90" s="831" t="s">
        <v>908</v>
      </c>
      <c r="F90" s="22">
        <v>1</v>
      </c>
      <c r="G90" s="24">
        <v>4225</v>
      </c>
      <c r="H90" s="24">
        <f t="shared" si="3"/>
        <v>4225</v>
      </c>
      <c r="I90" s="167"/>
      <c r="J90" s="30" t="s">
        <v>909</v>
      </c>
      <c r="L90" s="285"/>
      <c r="M90" s="25">
        <v>43826</v>
      </c>
      <c r="N90" s="65"/>
      <c r="O90" s="60"/>
      <c r="P90" s="32">
        <v>43852</v>
      </c>
      <c r="Q90" s="26">
        <v>43852</v>
      </c>
    </row>
    <row r="91" spans="2:17" s="73" customFormat="1" ht="19.7" customHeight="1">
      <c r="B91" s="65"/>
      <c r="C91" s="21" t="s">
        <v>531</v>
      </c>
      <c r="D91" s="21" t="s">
        <v>531</v>
      </c>
      <c r="E91" s="75" t="s">
        <v>839</v>
      </c>
      <c r="F91" s="22">
        <v>2</v>
      </c>
      <c r="G91" s="783">
        <v>71</v>
      </c>
      <c r="H91" s="42">
        <f t="shared" si="3"/>
        <v>142</v>
      </c>
      <c r="I91" s="167"/>
      <c r="J91" s="31" t="s">
        <v>840</v>
      </c>
      <c r="K91" s="30" t="s">
        <v>1970</v>
      </c>
      <c r="L91" s="285"/>
      <c r="M91" s="25">
        <v>43826</v>
      </c>
      <c r="N91" s="65"/>
      <c r="O91" s="60"/>
      <c r="P91" s="32">
        <v>43852</v>
      </c>
      <c r="Q91" s="26">
        <v>43852</v>
      </c>
    </row>
    <row r="92" spans="2:17" s="73" customFormat="1" ht="19.7" customHeight="1">
      <c r="B92" s="65"/>
      <c r="C92" s="21" t="s">
        <v>531</v>
      </c>
      <c r="D92" s="21" t="s">
        <v>531</v>
      </c>
      <c r="E92" s="75" t="s">
        <v>841</v>
      </c>
      <c r="F92" s="22">
        <v>2</v>
      </c>
      <c r="G92" s="783">
        <v>30</v>
      </c>
      <c r="H92" s="42">
        <f t="shared" si="3"/>
        <v>60</v>
      </c>
      <c r="I92" s="167"/>
      <c r="J92" s="31" t="s">
        <v>842</v>
      </c>
      <c r="K92" s="30" t="s">
        <v>1970</v>
      </c>
      <c r="L92" s="285"/>
      <c r="M92" s="25">
        <v>43826</v>
      </c>
      <c r="N92" s="65"/>
      <c r="O92" s="60"/>
      <c r="P92" s="32">
        <v>43852</v>
      </c>
      <c r="Q92" s="26">
        <v>43852</v>
      </c>
    </row>
    <row r="93" spans="2:17" s="73" customFormat="1" ht="19.7" customHeight="1">
      <c r="B93" s="65"/>
      <c r="C93" s="137" t="s">
        <v>531</v>
      </c>
      <c r="D93" s="137" t="s">
        <v>531</v>
      </c>
      <c r="E93" s="787" t="s">
        <v>788</v>
      </c>
      <c r="F93" s="1014"/>
      <c r="G93" s="1014">
        <v>23</v>
      </c>
      <c r="H93" s="833">
        <f t="shared" si="3"/>
        <v>0</v>
      </c>
      <c r="I93" s="834"/>
      <c r="J93" s="1015" t="s">
        <v>1392</v>
      </c>
      <c r="K93" s="786" t="s">
        <v>1971</v>
      </c>
      <c r="L93" s="285"/>
      <c r="M93" s="60"/>
      <c r="N93" s="65"/>
      <c r="O93" s="60"/>
      <c r="P93" s="32"/>
      <c r="Q93" s="26"/>
    </row>
    <row r="94" spans="2:17" s="73" customFormat="1" ht="19.7" customHeight="1">
      <c r="B94" s="65"/>
      <c r="C94" s="832" t="s">
        <v>531</v>
      </c>
      <c r="D94" s="832" t="s">
        <v>531</v>
      </c>
      <c r="E94" s="1016" t="s">
        <v>1972</v>
      </c>
      <c r="F94" s="748"/>
      <c r="G94" s="833">
        <v>479</v>
      </c>
      <c r="H94" s="833">
        <f t="shared" si="3"/>
        <v>0</v>
      </c>
      <c r="I94" s="834"/>
      <c r="J94" s="835" t="s">
        <v>916</v>
      </c>
      <c r="K94" s="797" t="s">
        <v>1973</v>
      </c>
      <c r="L94" s="285"/>
      <c r="M94" s="60"/>
      <c r="N94" s="65"/>
      <c r="O94" s="60"/>
      <c r="P94" s="32"/>
      <c r="Q94" s="26"/>
    </row>
    <row r="95" spans="2:17" s="73" customFormat="1" ht="19.7" customHeight="1">
      <c r="B95" s="65"/>
      <c r="C95" s="832" t="s">
        <v>531</v>
      </c>
      <c r="D95" s="832" t="s">
        <v>531</v>
      </c>
      <c r="E95" s="835" t="s">
        <v>917</v>
      </c>
      <c r="F95" s="748"/>
      <c r="G95" s="1014">
        <v>403</v>
      </c>
      <c r="H95" s="833">
        <f t="shared" si="2"/>
        <v>0</v>
      </c>
      <c r="I95" s="1017"/>
      <c r="J95" s="408" t="s">
        <v>918</v>
      </c>
      <c r="K95" s="797" t="s">
        <v>1974</v>
      </c>
      <c r="L95" s="285"/>
      <c r="M95" s="60"/>
      <c r="N95" s="65"/>
      <c r="O95" s="60"/>
      <c r="P95" s="32"/>
      <c r="Q95" s="26"/>
    </row>
    <row r="96" spans="2:17" s="73" customFormat="1" ht="19.7" customHeight="1">
      <c r="B96" s="65"/>
      <c r="C96" s="832" t="s">
        <v>531</v>
      </c>
      <c r="D96" s="832" t="s">
        <v>531</v>
      </c>
      <c r="E96" s="835" t="s">
        <v>899</v>
      </c>
      <c r="F96" s="748"/>
      <c r="G96" s="748">
        <v>926</v>
      </c>
      <c r="H96" s="833">
        <f t="shared" si="2"/>
        <v>0</v>
      </c>
      <c r="I96" s="1017"/>
      <c r="J96" s="408" t="s">
        <v>1406</v>
      </c>
      <c r="K96" s="797" t="s">
        <v>1974</v>
      </c>
      <c r="L96" s="285"/>
      <c r="M96" s="60"/>
      <c r="N96" s="65"/>
      <c r="O96" s="60"/>
      <c r="P96" s="32"/>
      <c r="Q96" s="26"/>
    </row>
    <row r="97" spans="2:17" s="73" customFormat="1" ht="19.7" customHeight="1">
      <c r="B97" s="65"/>
      <c r="C97" s="832" t="s">
        <v>531</v>
      </c>
      <c r="D97" s="832" t="s">
        <v>531</v>
      </c>
      <c r="E97" s="1018" t="s">
        <v>1407</v>
      </c>
      <c r="F97" s="748"/>
      <c r="G97" s="833">
        <v>19</v>
      </c>
      <c r="H97" s="833">
        <f>F97*G97</f>
        <v>0</v>
      </c>
      <c r="I97" s="833"/>
      <c r="J97" s="408" t="s">
        <v>1408</v>
      </c>
      <c r="K97" s="797" t="s">
        <v>1975</v>
      </c>
      <c r="L97" s="285"/>
      <c r="M97" s="60"/>
      <c r="N97" s="65"/>
      <c r="O97" s="60"/>
      <c r="P97" s="32"/>
      <c r="Q97" s="26"/>
    </row>
    <row r="98" spans="2:17" s="73" customFormat="1" ht="19.7" customHeight="1">
      <c r="B98" s="65"/>
      <c r="C98" s="1019" t="s">
        <v>531</v>
      </c>
      <c r="D98" s="1020" t="s">
        <v>531</v>
      </c>
      <c r="E98" s="1021" t="s">
        <v>889</v>
      </c>
      <c r="F98" s="987"/>
      <c r="G98" s="751">
        <v>72</v>
      </c>
      <c r="H98" s="1022">
        <f t="shared" si="2"/>
        <v>0</v>
      </c>
      <c r="I98" s="1023"/>
      <c r="J98" s="408" t="s">
        <v>890</v>
      </c>
      <c r="K98" s="797" t="s">
        <v>1976</v>
      </c>
      <c r="L98" s="285"/>
      <c r="M98" s="60"/>
      <c r="N98" s="65"/>
      <c r="O98" s="60"/>
      <c r="P98" s="32"/>
      <c r="Q98" s="26"/>
    </row>
    <row r="99" spans="2:17" s="73" customFormat="1" ht="19.7" customHeight="1">
      <c r="B99" s="65"/>
      <c r="C99" s="832" t="s">
        <v>531</v>
      </c>
      <c r="D99" s="832" t="s">
        <v>531</v>
      </c>
      <c r="E99" s="1024" t="s">
        <v>919</v>
      </c>
      <c r="F99" s="748"/>
      <c r="G99" s="833">
        <v>5104</v>
      </c>
      <c r="H99" s="833">
        <f t="shared" si="2"/>
        <v>0</v>
      </c>
      <c r="I99" s="834"/>
      <c r="J99" s="835" t="s">
        <v>920</v>
      </c>
      <c r="K99" s="797" t="s">
        <v>1952</v>
      </c>
      <c r="L99" s="285"/>
      <c r="M99" s="60"/>
      <c r="N99" s="65"/>
      <c r="O99" s="60"/>
      <c r="P99" s="32"/>
      <c r="Q99" s="26"/>
    </row>
    <row r="100" spans="2:17" s="73" customFormat="1" ht="19.7" customHeight="1">
      <c r="B100" s="65"/>
      <c r="C100" s="832" t="s">
        <v>531</v>
      </c>
      <c r="D100" s="832" t="s">
        <v>531</v>
      </c>
      <c r="E100" s="1024" t="s">
        <v>921</v>
      </c>
      <c r="F100" s="748"/>
      <c r="G100" s="833">
        <v>5400</v>
      </c>
      <c r="H100" s="833">
        <f t="shared" si="2"/>
        <v>0</v>
      </c>
      <c r="I100" s="834"/>
      <c r="J100" s="835" t="s">
        <v>922</v>
      </c>
      <c r="K100" s="797" t="s">
        <v>1952</v>
      </c>
      <c r="L100" s="285"/>
      <c r="M100" s="60"/>
      <c r="N100" s="65"/>
      <c r="O100" s="60"/>
      <c r="P100" s="32"/>
      <c r="Q100" s="26"/>
    </row>
    <row r="101" spans="2:17" s="73" customFormat="1" ht="19.7" customHeight="1">
      <c r="B101" s="65"/>
      <c r="C101" s="832" t="s">
        <v>531</v>
      </c>
      <c r="D101" s="832" t="s">
        <v>531</v>
      </c>
      <c r="E101" s="1024" t="s">
        <v>923</v>
      </c>
      <c r="F101" s="748"/>
      <c r="G101" s="833">
        <v>5560</v>
      </c>
      <c r="H101" s="833">
        <f t="shared" si="2"/>
        <v>0</v>
      </c>
      <c r="I101" s="834"/>
      <c r="J101" s="835" t="s">
        <v>924</v>
      </c>
      <c r="K101" s="797" t="s">
        <v>1952</v>
      </c>
      <c r="L101" s="285"/>
      <c r="M101" s="60"/>
      <c r="N101" s="65"/>
      <c r="O101" s="60"/>
      <c r="P101" s="32"/>
      <c r="Q101" s="26"/>
    </row>
    <row r="102" spans="2:17" s="73" customFormat="1" ht="19.7" customHeight="1">
      <c r="B102" s="65"/>
      <c r="C102" s="832" t="s">
        <v>531</v>
      </c>
      <c r="D102" s="832" t="s">
        <v>531</v>
      </c>
      <c r="E102" s="1024" t="s">
        <v>1416</v>
      </c>
      <c r="F102" s="748"/>
      <c r="G102" s="833">
        <v>1098</v>
      </c>
      <c r="H102" s="833">
        <f t="shared" si="2"/>
        <v>0</v>
      </c>
      <c r="I102" s="834"/>
      <c r="J102" s="835" t="s">
        <v>1417</v>
      </c>
      <c r="K102" s="797" t="s">
        <v>1952</v>
      </c>
      <c r="L102" s="285"/>
      <c r="M102" s="60"/>
      <c r="N102" s="65"/>
      <c r="O102" s="60"/>
      <c r="P102" s="32"/>
      <c r="Q102" s="26"/>
    </row>
    <row r="103" spans="2:17" s="73" customFormat="1" ht="19.7" customHeight="1">
      <c r="B103" s="65"/>
      <c r="C103" s="832" t="s">
        <v>531</v>
      </c>
      <c r="D103" s="832" t="s">
        <v>531</v>
      </c>
      <c r="E103" s="1025" t="s">
        <v>1418</v>
      </c>
      <c r="F103" s="748"/>
      <c r="G103" s="833">
        <v>1098</v>
      </c>
      <c r="H103" s="833">
        <f t="shared" si="2"/>
        <v>0</v>
      </c>
      <c r="I103" s="834"/>
      <c r="J103" s="835" t="s">
        <v>1419</v>
      </c>
      <c r="K103" s="797" t="s">
        <v>1952</v>
      </c>
      <c r="L103" s="285"/>
      <c r="M103" s="60"/>
      <c r="N103" s="65"/>
      <c r="O103" s="60"/>
      <c r="P103" s="32"/>
      <c r="Q103" s="26"/>
    </row>
    <row r="104" spans="2:17" s="73" customFormat="1" ht="19.7" customHeight="1">
      <c r="B104" s="65"/>
      <c r="C104" s="1019" t="s">
        <v>531</v>
      </c>
      <c r="D104" s="1019" t="s">
        <v>531</v>
      </c>
      <c r="E104" s="986" t="s">
        <v>880</v>
      </c>
      <c r="F104" s="1026"/>
      <c r="G104" s="751">
        <v>860</v>
      </c>
      <c r="H104" s="1027">
        <f t="shared" si="2"/>
        <v>0</v>
      </c>
      <c r="I104" s="1028"/>
      <c r="J104" s="1029" t="s">
        <v>1420</v>
      </c>
      <c r="K104" s="797" t="s">
        <v>1977</v>
      </c>
      <c r="L104" s="285"/>
      <c r="M104" s="60"/>
      <c r="N104" s="65"/>
      <c r="O104" s="60"/>
      <c r="P104" s="32"/>
      <c r="Q104" s="26"/>
    </row>
    <row r="105" spans="2:17" s="73" customFormat="1" ht="19.7" customHeight="1">
      <c r="B105" s="65"/>
      <c r="C105" s="987" t="s">
        <v>531</v>
      </c>
      <c r="D105" s="987" t="s">
        <v>531</v>
      </c>
      <c r="E105" s="1030" t="s">
        <v>1978</v>
      </c>
      <c r="F105" s="751"/>
      <c r="G105" s="1014">
        <v>181</v>
      </c>
      <c r="H105" s="751">
        <f t="shared" si="2"/>
        <v>0</v>
      </c>
      <c r="I105" s="1031"/>
      <c r="J105" s="1032" t="s">
        <v>1979</v>
      </c>
      <c r="K105" s="797" t="s">
        <v>1977</v>
      </c>
      <c r="L105" s="285"/>
      <c r="M105" s="60"/>
      <c r="N105" s="65"/>
      <c r="O105" s="60"/>
      <c r="P105" s="32"/>
      <c r="Q105" s="26"/>
    </row>
    <row r="106" spans="2:17" s="73" customFormat="1" ht="19.7" customHeight="1">
      <c r="B106" s="65"/>
      <c r="C106" s="987" t="s">
        <v>292</v>
      </c>
      <c r="D106" s="987" t="s">
        <v>619</v>
      </c>
      <c r="E106" s="1033" t="s">
        <v>1422</v>
      </c>
      <c r="F106" s="987"/>
      <c r="G106" s="987">
        <v>3040</v>
      </c>
      <c r="H106" s="751">
        <f t="shared" si="2"/>
        <v>0</v>
      </c>
      <c r="I106" s="834"/>
      <c r="J106" s="1034" t="s">
        <v>1423</v>
      </c>
      <c r="K106" s="797" t="s">
        <v>1952</v>
      </c>
      <c r="L106" s="285"/>
      <c r="M106" s="60"/>
      <c r="N106" s="65"/>
      <c r="O106" s="60"/>
      <c r="P106" s="60"/>
      <c r="Q106" s="61"/>
    </row>
    <row r="107" spans="2:17" s="73" customFormat="1" ht="19.7" customHeight="1">
      <c r="B107" s="65"/>
      <c r="C107" s="832" t="s">
        <v>531</v>
      </c>
      <c r="D107" s="832" t="s">
        <v>531</v>
      </c>
      <c r="E107" s="835" t="s">
        <v>878</v>
      </c>
      <c r="F107" s="748"/>
      <c r="G107" s="833">
        <v>940</v>
      </c>
      <c r="H107" s="1027">
        <f t="shared" si="2"/>
        <v>0</v>
      </c>
      <c r="I107" s="1035"/>
      <c r="J107" s="1024" t="s">
        <v>879</v>
      </c>
      <c r="K107" s="797" t="s">
        <v>1952</v>
      </c>
      <c r="L107" s="285"/>
      <c r="M107" s="60"/>
      <c r="N107" s="65"/>
      <c r="O107" s="60"/>
      <c r="P107" s="32"/>
      <c r="Q107" s="26"/>
    </row>
    <row r="108" spans="2:17" s="73" customFormat="1" ht="19.7" customHeight="1">
      <c r="B108" s="65"/>
      <c r="C108" s="1019" t="s">
        <v>531</v>
      </c>
      <c r="D108" s="1019" t="s">
        <v>531</v>
      </c>
      <c r="E108" s="986" t="s">
        <v>1426</v>
      </c>
      <c r="F108" s="987"/>
      <c r="G108" s="751">
        <v>570</v>
      </c>
      <c r="H108" s="751">
        <f t="shared" si="2"/>
        <v>0</v>
      </c>
      <c r="I108" s="1023"/>
      <c r="J108" s="986" t="s">
        <v>1427</v>
      </c>
      <c r="K108" s="797" t="s">
        <v>1952</v>
      </c>
      <c r="L108" s="285"/>
      <c r="M108" s="60"/>
      <c r="N108" s="65"/>
      <c r="O108" s="60"/>
      <c r="P108" s="32"/>
      <c r="Q108" s="26"/>
    </row>
    <row r="109" spans="2:17" s="73" customFormat="1" ht="19.7" customHeight="1">
      <c r="B109" s="65"/>
      <c r="C109" s="832" t="s">
        <v>531</v>
      </c>
      <c r="D109" s="832" t="s">
        <v>531</v>
      </c>
      <c r="E109" s="1024" t="s">
        <v>910</v>
      </c>
      <c r="F109" s="748"/>
      <c r="G109" s="984">
        <v>66</v>
      </c>
      <c r="H109" s="984">
        <f>F109*G109</f>
        <v>0</v>
      </c>
      <c r="I109" s="834"/>
      <c r="J109" s="408" t="s">
        <v>1432</v>
      </c>
      <c r="K109" s="797" t="s">
        <v>1980</v>
      </c>
      <c r="L109" s="285"/>
      <c r="M109" s="60"/>
      <c r="N109" s="65"/>
      <c r="O109" s="60"/>
      <c r="P109" s="32"/>
      <c r="Q109" s="61"/>
    </row>
    <row r="110" spans="2:17" s="73" customFormat="1" ht="19.7" customHeight="1">
      <c r="B110" s="65"/>
      <c r="C110" s="21"/>
      <c r="D110" s="21"/>
      <c r="E110" s="1036">
        <f>SUM(H69:H109)</f>
        <v>59298</v>
      </c>
      <c r="F110" s="1037"/>
      <c r="G110" s="1037"/>
      <c r="H110" s="1037"/>
      <c r="I110" s="24"/>
      <c r="J110" s="31"/>
      <c r="K110" s="57"/>
      <c r="L110" s="285"/>
      <c r="M110" s="60"/>
      <c r="N110" s="65"/>
      <c r="O110" s="57"/>
      <c r="P110" s="60"/>
      <c r="Q110" s="61"/>
    </row>
    <row r="111" spans="2:17" s="73" customFormat="1" ht="19.7" customHeight="1">
      <c r="B111" s="65"/>
      <c r="C111" s="65"/>
      <c r="D111" s="65"/>
      <c r="E111" s="30"/>
      <c r="F111" s="996"/>
      <c r="G111" s="57"/>
      <c r="H111" s="24"/>
      <c r="I111" s="283"/>
      <c r="J111" s="443"/>
      <c r="K111" s="57"/>
      <c r="L111" s="285"/>
      <c r="M111" s="60"/>
      <c r="N111" s="65"/>
      <c r="O111" s="57"/>
      <c r="P111" s="60"/>
      <c r="Q111" s="61"/>
    </row>
    <row r="112" spans="2:17" s="73" customFormat="1" ht="19.7" customHeight="1">
      <c r="B112" s="65"/>
      <c r="C112" s="65"/>
      <c r="D112" s="65"/>
      <c r="E112" s="30"/>
      <c r="F112" s="996"/>
      <c r="G112" s="57"/>
      <c r="H112" s="24"/>
      <c r="I112" s="283"/>
      <c r="J112" s="443"/>
      <c r="K112" s="57"/>
      <c r="L112" s="285"/>
      <c r="M112" s="60"/>
      <c r="N112" s="65"/>
      <c r="O112" s="57"/>
      <c r="P112" s="60"/>
      <c r="Q112" s="61"/>
    </row>
    <row r="113" spans="2:17" s="73" customFormat="1" ht="19.7" customHeight="1">
      <c r="B113" s="65"/>
      <c r="C113" s="218" t="s">
        <v>1981</v>
      </c>
      <c r="D113" s="219"/>
      <c r="E113" s="220"/>
      <c r="F113" s="996"/>
      <c r="G113" s="57"/>
      <c r="H113" s="24"/>
      <c r="I113" s="283"/>
      <c r="J113" s="443"/>
      <c r="K113" s="57"/>
      <c r="L113" s="285"/>
      <c r="M113" s="60"/>
      <c r="N113" s="65"/>
      <c r="O113" s="57"/>
      <c r="P113" s="60"/>
      <c r="Q113" s="61"/>
    </row>
    <row r="114" spans="2:17" s="73" customFormat="1" ht="19.7" customHeight="1">
      <c r="B114" s="65"/>
      <c r="C114" s="208" t="s">
        <v>531</v>
      </c>
      <c r="D114" s="208" t="s">
        <v>531</v>
      </c>
      <c r="E114" s="245" t="s">
        <v>1428</v>
      </c>
      <c r="F114" s="44">
        <v>1</v>
      </c>
      <c r="G114" s="40">
        <v>2008</v>
      </c>
      <c r="H114" s="848">
        <f>F114*G114</f>
        <v>2008</v>
      </c>
      <c r="I114" s="167"/>
      <c r="J114" s="211" t="s">
        <v>1429</v>
      </c>
      <c r="K114" s="57"/>
      <c r="L114" s="285"/>
      <c r="M114" s="60">
        <v>43826</v>
      </c>
      <c r="N114" s="65"/>
      <c r="O114" s="60"/>
      <c r="P114" s="32">
        <v>43852</v>
      </c>
      <c r="Q114" s="26">
        <v>43852</v>
      </c>
    </row>
    <row r="115" spans="2:17" s="73" customFormat="1" ht="19.7" customHeight="1">
      <c r="B115" s="65"/>
      <c r="C115" s="21" t="s">
        <v>531</v>
      </c>
      <c r="D115" s="21" t="s">
        <v>531</v>
      </c>
      <c r="E115" s="211" t="s">
        <v>1430</v>
      </c>
      <c r="F115" s="44">
        <v>1</v>
      </c>
      <c r="G115" s="40">
        <v>3480</v>
      </c>
      <c r="H115" s="42">
        <f>F115*G115</f>
        <v>3480</v>
      </c>
      <c r="I115" s="167"/>
      <c r="J115" s="31" t="s">
        <v>1431</v>
      </c>
      <c r="K115" s="57"/>
      <c r="L115" s="285"/>
      <c r="M115" s="60">
        <v>43826</v>
      </c>
      <c r="N115" s="65"/>
      <c r="O115" s="60"/>
      <c r="P115" s="32">
        <v>43852</v>
      </c>
      <c r="Q115" s="26">
        <v>43852</v>
      </c>
    </row>
    <row r="116" spans="2:17" s="73" customFormat="1" ht="19.7" customHeight="1">
      <c r="B116" s="65"/>
      <c r="C116" s="65"/>
      <c r="D116" s="65"/>
      <c r="E116" s="976">
        <f>SUM(H114:H115)</f>
        <v>5488</v>
      </c>
      <c r="F116" s="996"/>
      <c r="G116" s="57"/>
      <c r="H116" s="24"/>
      <c r="I116" s="283"/>
      <c r="J116" s="443"/>
      <c r="K116" s="57"/>
      <c r="L116" s="285"/>
      <c r="M116" s="60"/>
      <c r="N116" s="65"/>
      <c r="O116" s="57"/>
      <c r="P116" s="60"/>
      <c r="Q116" s="61"/>
    </row>
    <row r="117" spans="2:17" s="73" customFormat="1" ht="19.7" customHeight="1">
      <c r="B117" s="65"/>
      <c r="C117" s="65"/>
      <c r="D117" s="65"/>
      <c r="E117" s="30"/>
      <c r="F117" s="996"/>
      <c r="G117" s="57"/>
      <c r="H117" s="24"/>
      <c r="I117" s="283"/>
      <c r="J117" s="443"/>
      <c r="K117" s="57"/>
      <c r="L117" s="285"/>
      <c r="M117" s="60"/>
      <c r="N117" s="65"/>
      <c r="O117" s="57"/>
      <c r="P117" s="60"/>
      <c r="Q117" s="61"/>
    </row>
    <row r="118" spans="2:17" s="73" customFormat="1" ht="19.7" customHeight="1">
      <c r="B118" s="65"/>
      <c r="C118" s="65"/>
      <c r="D118" s="65"/>
      <c r="E118" s="30"/>
      <c r="F118" s="996"/>
      <c r="G118" s="57"/>
      <c r="H118" s="24"/>
      <c r="I118" s="283"/>
      <c r="J118" s="443"/>
      <c r="K118" s="57"/>
      <c r="L118" s="285"/>
      <c r="M118" s="60"/>
      <c r="N118" s="65"/>
      <c r="O118" s="57"/>
      <c r="P118" s="60"/>
      <c r="Q118" s="61"/>
    </row>
    <row r="119" spans="2:17" s="73" customFormat="1" ht="19.7" customHeight="1">
      <c r="B119" s="65"/>
      <c r="C119" s="65"/>
      <c r="D119" s="65"/>
      <c r="E119" s="30"/>
      <c r="F119" s="996"/>
      <c r="G119" s="57"/>
      <c r="H119" s="24"/>
      <c r="I119" s="283"/>
      <c r="J119" s="443"/>
      <c r="K119" s="57"/>
      <c r="L119" s="285"/>
      <c r="M119" s="60"/>
      <c r="N119" s="65"/>
      <c r="O119" s="57"/>
      <c r="P119" s="60"/>
      <c r="Q119" s="61"/>
    </row>
    <row r="120" spans="2:17" s="73" customFormat="1" ht="19.7" customHeight="1">
      <c r="B120" s="65"/>
      <c r="C120" s="65"/>
      <c r="D120" s="65"/>
      <c r="E120" s="30"/>
      <c r="F120" s="996"/>
      <c r="G120" s="57"/>
      <c r="H120" s="24"/>
      <c r="I120" s="283"/>
      <c r="J120" s="443"/>
      <c r="K120" s="57"/>
      <c r="L120" s="285"/>
      <c r="M120" s="60"/>
      <c r="N120" s="65"/>
      <c r="O120" s="57"/>
      <c r="P120" s="60"/>
      <c r="Q120" s="61"/>
    </row>
    <row r="121" spans="2:17" s="73" customFormat="1" ht="19.7" customHeight="1">
      <c r="B121" s="65"/>
      <c r="C121" s="65"/>
      <c r="D121" s="65"/>
      <c r="E121" s="30"/>
      <c r="F121" s="996"/>
      <c r="G121" s="57"/>
      <c r="H121" s="24"/>
      <c r="I121" s="283"/>
      <c r="J121" s="443"/>
      <c r="K121" s="57"/>
      <c r="L121" s="285"/>
      <c r="M121" s="60"/>
      <c r="N121" s="65"/>
      <c r="O121" s="57"/>
      <c r="P121" s="60"/>
      <c r="Q121" s="61"/>
    </row>
    <row r="122" spans="2:17" s="73" customFormat="1" ht="19.7" customHeight="1">
      <c r="B122" s="65"/>
      <c r="C122" s="65"/>
      <c r="D122" s="65"/>
      <c r="E122" s="30"/>
      <c r="F122" s="996"/>
      <c r="G122" s="57"/>
      <c r="H122" s="24"/>
      <c r="I122" s="283"/>
      <c r="J122" s="443"/>
      <c r="K122" s="57"/>
      <c r="L122" s="285"/>
      <c r="M122" s="60"/>
      <c r="N122" s="65"/>
      <c r="O122" s="57"/>
      <c r="P122" s="60"/>
      <c r="Q122" s="61"/>
    </row>
    <row r="123" spans="2:17" s="73" customFormat="1" ht="19.7" customHeight="1">
      <c r="B123" s="65"/>
      <c r="C123" s="65"/>
      <c r="D123" s="65"/>
      <c r="E123" s="30"/>
      <c r="F123" s="996"/>
      <c r="G123" s="57"/>
      <c r="H123" s="24"/>
      <c r="I123" s="283"/>
      <c r="J123" s="443"/>
      <c r="K123" s="57"/>
      <c r="L123" s="285"/>
      <c r="M123" s="60"/>
      <c r="N123" s="65"/>
      <c r="O123" s="57"/>
      <c r="P123" s="60"/>
      <c r="Q123" s="61"/>
    </row>
    <row r="124" spans="2:17" s="73" customFormat="1" ht="19.7" customHeight="1">
      <c r="B124" s="65"/>
      <c r="C124" s="65"/>
      <c r="D124" s="65"/>
      <c r="E124" s="30"/>
      <c r="F124" s="996"/>
      <c r="G124" s="57"/>
      <c r="H124" s="24"/>
      <c r="I124" s="283"/>
      <c r="J124" s="443"/>
      <c r="K124" s="57"/>
      <c r="L124" s="285"/>
      <c r="M124" s="60"/>
      <c r="N124" s="65"/>
      <c r="O124" s="57"/>
      <c r="P124" s="60"/>
      <c r="Q124" s="61"/>
    </row>
    <row r="125" spans="2:17" s="73" customFormat="1" ht="19.7" customHeight="1">
      <c r="B125" s="65"/>
      <c r="C125" s="65"/>
      <c r="D125" s="65"/>
      <c r="E125" s="30"/>
      <c r="F125" s="996"/>
      <c r="G125" s="57"/>
      <c r="H125" s="24"/>
      <c r="I125" s="283"/>
      <c r="J125" s="443"/>
      <c r="K125" s="57"/>
      <c r="L125" s="285"/>
      <c r="M125" s="60"/>
      <c r="N125" s="65"/>
      <c r="O125" s="57"/>
      <c r="P125" s="60"/>
      <c r="Q125" s="61"/>
    </row>
    <row r="126" spans="2:17" s="73" customFormat="1" ht="19.7" customHeight="1">
      <c r="B126" s="65"/>
      <c r="C126" s="65"/>
      <c r="D126" s="65"/>
      <c r="E126" s="30"/>
      <c r="F126" s="996"/>
      <c r="G126" s="57"/>
      <c r="H126" s="24"/>
      <c r="I126" s="283"/>
      <c r="J126" s="443"/>
      <c r="K126" s="57"/>
      <c r="L126" s="285"/>
      <c r="M126" s="60"/>
      <c r="N126" s="65"/>
      <c r="O126" s="57"/>
      <c r="P126" s="60"/>
      <c r="Q126" s="61"/>
    </row>
    <row r="127" spans="2:17" s="73" customFormat="1" ht="19.7" customHeight="1">
      <c r="B127" s="65"/>
      <c r="C127" s="65"/>
      <c r="D127" s="65"/>
      <c r="E127" s="30"/>
      <c r="F127" s="996"/>
      <c r="G127" s="57"/>
      <c r="H127" s="24"/>
      <c r="I127" s="283"/>
      <c r="J127" s="443"/>
      <c r="K127" s="57"/>
      <c r="L127" s="285"/>
      <c r="M127" s="60"/>
      <c r="N127" s="65"/>
      <c r="O127" s="57"/>
      <c r="P127" s="60"/>
      <c r="Q127" s="61"/>
    </row>
    <row r="128" spans="2:17" s="73" customFormat="1" ht="19.7" customHeight="1">
      <c r="B128" s="65"/>
      <c r="C128" s="65"/>
      <c r="D128" s="65"/>
      <c r="E128" s="932"/>
      <c r="F128" s="996"/>
      <c r="G128" s="57"/>
      <c r="H128" s="24"/>
      <c r="I128" s="283"/>
      <c r="J128" s="443"/>
      <c r="K128" s="57"/>
      <c r="L128" s="285"/>
      <c r="M128" s="60"/>
      <c r="N128" s="65"/>
      <c r="O128" s="57"/>
      <c r="P128" s="60"/>
      <c r="Q128" s="61"/>
    </row>
    <row r="129" spans="2:17" s="73" customFormat="1" ht="19.7" customHeight="1">
      <c r="B129" s="65"/>
      <c r="C129" s="65"/>
      <c r="D129" s="65"/>
      <c r="E129" s="1038"/>
      <c r="F129" s="996"/>
      <c r="G129" s="57"/>
      <c r="H129" s="24"/>
      <c r="I129" s="283"/>
      <c r="J129" s="443"/>
      <c r="K129" s="57"/>
      <c r="L129" s="285"/>
      <c r="M129" s="60"/>
      <c r="N129" s="65"/>
      <c r="O129" s="57"/>
      <c r="P129" s="60"/>
      <c r="Q129" s="61"/>
    </row>
    <row r="130" spans="2:17" s="9" customFormat="1" ht="19.7" customHeight="1">
      <c r="B130" s="21"/>
      <c r="C130" s="21"/>
      <c r="D130" s="21"/>
      <c r="E130" s="157"/>
      <c r="F130" s="1039"/>
      <c r="G130" s="22"/>
      <c r="H130" s="24"/>
      <c r="I130" s="167"/>
      <c r="J130" s="330"/>
      <c r="K130" s="22"/>
      <c r="L130" s="22"/>
      <c r="M130" s="25"/>
      <c r="N130" s="21"/>
      <c r="O130" s="22"/>
      <c r="P130" s="25"/>
      <c r="Q130" s="26"/>
    </row>
    <row r="131" spans="2:17" s="9" customFormat="1" ht="19.7" customHeight="1">
      <c r="B131" s="21"/>
      <c r="C131" s="21"/>
      <c r="D131" s="21"/>
      <c r="E131" s="30"/>
      <c r="F131" s="1039"/>
      <c r="G131" s="22"/>
      <c r="H131" s="24"/>
      <c r="I131" s="167"/>
      <c r="J131" s="30"/>
      <c r="K131" s="22"/>
      <c r="L131" s="22"/>
      <c r="M131" s="25"/>
      <c r="N131" s="21"/>
      <c r="O131" s="22"/>
      <c r="P131" s="25"/>
      <c r="Q131" s="26"/>
    </row>
    <row r="132" spans="2:17" s="9" customFormat="1" ht="19.7" customHeight="1">
      <c r="B132" s="21"/>
      <c r="C132" s="21"/>
      <c r="D132" s="21"/>
      <c r="E132" s="30"/>
      <c r="F132" s="1039"/>
      <c r="G132" s="22"/>
      <c r="H132" s="24"/>
      <c r="I132" s="167"/>
      <c r="J132" s="30"/>
      <c r="K132" s="22"/>
      <c r="L132" s="22"/>
      <c r="M132" s="25"/>
      <c r="N132" s="21"/>
      <c r="O132" s="22"/>
      <c r="P132" s="25"/>
      <c r="Q132" s="26"/>
    </row>
    <row r="133" spans="2:17" s="9" customFormat="1" ht="19.7" customHeight="1">
      <c r="B133" s="21"/>
      <c r="C133" s="21"/>
      <c r="D133" s="21"/>
      <c r="E133" s="30"/>
      <c r="F133" s="1039"/>
      <c r="G133" s="22"/>
      <c r="H133" s="24"/>
      <c r="I133" s="167"/>
      <c r="J133" s="30"/>
      <c r="K133" s="30"/>
      <c r="L133" s="22"/>
      <c r="M133" s="25"/>
      <c r="N133" s="21"/>
      <c r="O133" s="22"/>
      <c r="P133" s="25"/>
      <c r="Q133" s="26"/>
    </row>
    <row r="134" spans="2:17" s="9" customFormat="1" ht="19.7" customHeight="1">
      <c r="B134" s="21"/>
      <c r="C134" s="21"/>
      <c r="D134" s="21"/>
      <c r="E134" s="30"/>
      <c r="F134" s="1039"/>
      <c r="G134" s="22"/>
      <c r="H134" s="24"/>
      <c r="I134" s="167"/>
      <c r="J134" s="30"/>
      <c r="K134" s="22"/>
      <c r="L134" s="22"/>
      <c r="M134" s="25"/>
      <c r="N134" s="21"/>
      <c r="O134" s="22"/>
      <c r="P134" s="25"/>
      <c r="Q134" s="26"/>
    </row>
  </sheetData>
  <autoFilter ref="B8:O134" xr:uid="{F6BE870E-8BEE-473B-A914-97FC020304BF}"/>
  <mergeCells count="12">
    <mergeCell ref="C9:E9"/>
    <mergeCell ref="C19:E19"/>
    <mergeCell ref="C41:E41"/>
    <mergeCell ref="C52:E52"/>
    <mergeCell ref="C68:E68"/>
    <mergeCell ref="C113:E113"/>
    <mergeCell ref="B2:D2"/>
    <mergeCell ref="G2:I2"/>
    <mergeCell ref="B3:D3"/>
    <mergeCell ref="B4:D4"/>
    <mergeCell ref="B5:D5"/>
    <mergeCell ref="B6:D6"/>
  </mergeCells>
  <phoneticPr fontId="4"/>
  <dataValidations count="2">
    <dataValidation imeMode="hiragana" allowBlank="1" showInputMessage="1" showErrorMessage="1" sqref="J56:J57 JF56:JF57 TB56:TB57 ACX56:ACX57 AMT56:AMT57 AWP56:AWP57 BGL56:BGL57 BQH56:BQH57 CAD56:CAD57 CJZ56:CJZ57 CTV56:CTV57 DDR56:DDR57 DNN56:DNN57 DXJ56:DXJ57 EHF56:EHF57 ERB56:ERB57 FAX56:FAX57 FKT56:FKT57 FUP56:FUP57 GEL56:GEL57 GOH56:GOH57 GYD56:GYD57 HHZ56:HHZ57 HRV56:HRV57 IBR56:IBR57 ILN56:ILN57 IVJ56:IVJ57 JFF56:JFF57 JPB56:JPB57 JYX56:JYX57 KIT56:KIT57 KSP56:KSP57 LCL56:LCL57 LMH56:LMH57 LWD56:LWD57 MFZ56:MFZ57 MPV56:MPV57 MZR56:MZR57 NJN56:NJN57 NTJ56:NTJ57 ODF56:ODF57 ONB56:ONB57 OWX56:OWX57 PGT56:PGT57 PQP56:PQP57 QAL56:QAL57 QKH56:QKH57 QUD56:QUD57 RDZ56:RDZ57 RNV56:RNV57 RXR56:RXR57 SHN56:SHN57 SRJ56:SRJ57 TBF56:TBF57 TLB56:TLB57 TUX56:TUX57 UET56:UET57 UOP56:UOP57 UYL56:UYL57 VIH56:VIH57 VSD56:VSD57 WBZ56:WBZ57 WLV56:WLV57 WVR56:WVR57 J65592:J65593 JF65592:JF65593 TB65592:TB65593 ACX65592:ACX65593 AMT65592:AMT65593 AWP65592:AWP65593 BGL65592:BGL65593 BQH65592:BQH65593 CAD65592:CAD65593 CJZ65592:CJZ65593 CTV65592:CTV65593 DDR65592:DDR65593 DNN65592:DNN65593 DXJ65592:DXJ65593 EHF65592:EHF65593 ERB65592:ERB65593 FAX65592:FAX65593 FKT65592:FKT65593 FUP65592:FUP65593 GEL65592:GEL65593 GOH65592:GOH65593 GYD65592:GYD65593 HHZ65592:HHZ65593 HRV65592:HRV65593 IBR65592:IBR65593 ILN65592:ILN65593 IVJ65592:IVJ65593 JFF65592:JFF65593 JPB65592:JPB65593 JYX65592:JYX65593 KIT65592:KIT65593 KSP65592:KSP65593 LCL65592:LCL65593 LMH65592:LMH65593 LWD65592:LWD65593 MFZ65592:MFZ65593 MPV65592:MPV65593 MZR65592:MZR65593 NJN65592:NJN65593 NTJ65592:NTJ65593 ODF65592:ODF65593 ONB65592:ONB65593 OWX65592:OWX65593 PGT65592:PGT65593 PQP65592:PQP65593 QAL65592:QAL65593 QKH65592:QKH65593 QUD65592:QUD65593 RDZ65592:RDZ65593 RNV65592:RNV65593 RXR65592:RXR65593 SHN65592:SHN65593 SRJ65592:SRJ65593 TBF65592:TBF65593 TLB65592:TLB65593 TUX65592:TUX65593 UET65592:UET65593 UOP65592:UOP65593 UYL65592:UYL65593 VIH65592:VIH65593 VSD65592:VSD65593 WBZ65592:WBZ65593 WLV65592:WLV65593 WVR65592:WVR65593 J131128:J131129 JF131128:JF131129 TB131128:TB131129 ACX131128:ACX131129 AMT131128:AMT131129 AWP131128:AWP131129 BGL131128:BGL131129 BQH131128:BQH131129 CAD131128:CAD131129 CJZ131128:CJZ131129 CTV131128:CTV131129 DDR131128:DDR131129 DNN131128:DNN131129 DXJ131128:DXJ131129 EHF131128:EHF131129 ERB131128:ERB131129 FAX131128:FAX131129 FKT131128:FKT131129 FUP131128:FUP131129 GEL131128:GEL131129 GOH131128:GOH131129 GYD131128:GYD131129 HHZ131128:HHZ131129 HRV131128:HRV131129 IBR131128:IBR131129 ILN131128:ILN131129 IVJ131128:IVJ131129 JFF131128:JFF131129 JPB131128:JPB131129 JYX131128:JYX131129 KIT131128:KIT131129 KSP131128:KSP131129 LCL131128:LCL131129 LMH131128:LMH131129 LWD131128:LWD131129 MFZ131128:MFZ131129 MPV131128:MPV131129 MZR131128:MZR131129 NJN131128:NJN131129 NTJ131128:NTJ131129 ODF131128:ODF131129 ONB131128:ONB131129 OWX131128:OWX131129 PGT131128:PGT131129 PQP131128:PQP131129 QAL131128:QAL131129 QKH131128:QKH131129 QUD131128:QUD131129 RDZ131128:RDZ131129 RNV131128:RNV131129 RXR131128:RXR131129 SHN131128:SHN131129 SRJ131128:SRJ131129 TBF131128:TBF131129 TLB131128:TLB131129 TUX131128:TUX131129 UET131128:UET131129 UOP131128:UOP131129 UYL131128:UYL131129 VIH131128:VIH131129 VSD131128:VSD131129 WBZ131128:WBZ131129 WLV131128:WLV131129 WVR131128:WVR131129 J196664:J196665 JF196664:JF196665 TB196664:TB196665 ACX196664:ACX196665 AMT196664:AMT196665 AWP196664:AWP196665 BGL196664:BGL196665 BQH196664:BQH196665 CAD196664:CAD196665 CJZ196664:CJZ196665 CTV196664:CTV196665 DDR196664:DDR196665 DNN196664:DNN196665 DXJ196664:DXJ196665 EHF196664:EHF196665 ERB196664:ERB196665 FAX196664:FAX196665 FKT196664:FKT196665 FUP196664:FUP196665 GEL196664:GEL196665 GOH196664:GOH196665 GYD196664:GYD196665 HHZ196664:HHZ196665 HRV196664:HRV196665 IBR196664:IBR196665 ILN196664:ILN196665 IVJ196664:IVJ196665 JFF196664:JFF196665 JPB196664:JPB196665 JYX196664:JYX196665 KIT196664:KIT196665 KSP196664:KSP196665 LCL196664:LCL196665 LMH196664:LMH196665 LWD196664:LWD196665 MFZ196664:MFZ196665 MPV196664:MPV196665 MZR196664:MZR196665 NJN196664:NJN196665 NTJ196664:NTJ196665 ODF196664:ODF196665 ONB196664:ONB196665 OWX196664:OWX196665 PGT196664:PGT196665 PQP196664:PQP196665 QAL196664:QAL196665 QKH196664:QKH196665 QUD196664:QUD196665 RDZ196664:RDZ196665 RNV196664:RNV196665 RXR196664:RXR196665 SHN196664:SHN196665 SRJ196664:SRJ196665 TBF196664:TBF196665 TLB196664:TLB196665 TUX196664:TUX196665 UET196664:UET196665 UOP196664:UOP196665 UYL196664:UYL196665 VIH196664:VIH196665 VSD196664:VSD196665 WBZ196664:WBZ196665 WLV196664:WLV196665 WVR196664:WVR196665 J262200:J262201 JF262200:JF262201 TB262200:TB262201 ACX262200:ACX262201 AMT262200:AMT262201 AWP262200:AWP262201 BGL262200:BGL262201 BQH262200:BQH262201 CAD262200:CAD262201 CJZ262200:CJZ262201 CTV262200:CTV262201 DDR262200:DDR262201 DNN262200:DNN262201 DXJ262200:DXJ262201 EHF262200:EHF262201 ERB262200:ERB262201 FAX262200:FAX262201 FKT262200:FKT262201 FUP262200:FUP262201 GEL262200:GEL262201 GOH262200:GOH262201 GYD262200:GYD262201 HHZ262200:HHZ262201 HRV262200:HRV262201 IBR262200:IBR262201 ILN262200:ILN262201 IVJ262200:IVJ262201 JFF262200:JFF262201 JPB262200:JPB262201 JYX262200:JYX262201 KIT262200:KIT262201 KSP262200:KSP262201 LCL262200:LCL262201 LMH262200:LMH262201 LWD262200:LWD262201 MFZ262200:MFZ262201 MPV262200:MPV262201 MZR262200:MZR262201 NJN262200:NJN262201 NTJ262200:NTJ262201 ODF262200:ODF262201 ONB262200:ONB262201 OWX262200:OWX262201 PGT262200:PGT262201 PQP262200:PQP262201 QAL262200:QAL262201 QKH262200:QKH262201 QUD262200:QUD262201 RDZ262200:RDZ262201 RNV262200:RNV262201 RXR262200:RXR262201 SHN262200:SHN262201 SRJ262200:SRJ262201 TBF262200:TBF262201 TLB262200:TLB262201 TUX262200:TUX262201 UET262200:UET262201 UOP262200:UOP262201 UYL262200:UYL262201 VIH262200:VIH262201 VSD262200:VSD262201 WBZ262200:WBZ262201 WLV262200:WLV262201 WVR262200:WVR262201 J327736:J327737 JF327736:JF327737 TB327736:TB327737 ACX327736:ACX327737 AMT327736:AMT327737 AWP327736:AWP327737 BGL327736:BGL327737 BQH327736:BQH327737 CAD327736:CAD327737 CJZ327736:CJZ327737 CTV327736:CTV327737 DDR327736:DDR327737 DNN327736:DNN327737 DXJ327736:DXJ327737 EHF327736:EHF327737 ERB327736:ERB327737 FAX327736:FAX327737 FKT327736:FKT327737 FUP327736:FUP327737 GEL327736:GEL327737 GOH327736:GOH327737 GYD327736:GYD327737 HHZ327736:HHZ327737 HRV327736:HRV327737 IBR327736:IBR327737 ILN327736:ILN327737 IVJ327736:IVJ327737 JFF327736:JFF327737 JPB327736:JPB327737 JYX327736:JYX327737 KIT327736:KIT327737 KSP327736:KSP327737 LCL327736:LCL327737 LMH327736:LMH327737 LWD327736:LWD327737 MFZ327736:MFZ327737 MPV327736:MPV327737 MZR327736:MZR327737 NJN327736:NJN327737 NTJ327736:NTJ327737 ODF327736:ODF327737 ONB327736:ONB327737 OWX327736:OWX327737 PGT327736:PGT327737 PQP327736:PQP327737 QAL327736:QAL327737 QKH327736:QKH327737 QUD327736:QUD327737 RDZ327736:RDZ327737 RNV327736:RNV327737 RXR327736:RXR327737 SHN327736:SHN327737 SRJ327736:SRJ327737 TBF327736:TBF327737 TLB327736:TLB327737 TUX327736:TUX327737 UET327736:UET327737 UOP327736:UOP327737 UYL327736:UYL327737 VIH327736:VIH327737 VSD327736:VSD327737 WBZ327736:WBZ327737 WLV327736:WLV327737 WVR327736:WVR327737 J393272:J393273 JF393272:JF393273 TB393272:TB393273 ACX393272:ACX393273 AMT393272:AMT393273 AWP393272:AWP393273 BGL393272:BGL393273 BQH393272:BQH393273 CAD393272:CAD393273 CJZ393272:CJZ393273 CTV393272:CTV393273 DDR393272:DDR393273 DNN393272:DNN393273 DXJ393272:DXJ393273 EHF393272:EHF393273 ERB393272:ERB393273 FAX393272:FAX393273 FKT393272:FKT393273 FUP393272:FUP393273 GEL393272:GEL393273 GOH393272:GOH393273 GYD393272:GYD393273 HHZ393272:HHZ393273 HRV393272:HRV393273 IBR393272:IBR393273 ILN393272:ILN393273 IVJ393272:IVJ393273 JFF393272:JFF393273 JPB393272:JPB393273 JYX393272:JYX393273 KIT393272:KIT393273 KSP393272:KSP393273 LCL393272:LCL393273 LMH393272:LMH393273 LWD393272:LWD393273 MFZ393272:MFZ393273 MPV393272:MPV393273 MZR393272:MZR393273 NJN393272:NJN393273 NTJ393272:NTJ393273 ODF393272:ODF393273 ONB393272:ONB393273 OWX393272:OWX393273 PGT393272:PGT393273 PQP393272:PQP393273 QAL393272:QAL393273 QKH393272:QKH393273 QUD393272:QUD393273 RDZ393272:RDZ393273 RNV393272:RNV393273 RXR393272:RXR393273 SHN393272:SHN393273 SRJ393272:SRJ393273 TBF393272:TBF393273 TLB393272:TLB393273 TUX393272:TUX393273 UET393272:UET393273 UOP393272:UOP393273 UYL393272:UYL393273 VIH393272:VIH393273 VSD393272:VSD393273 WBZ393272:WBZ393273 WLV393272:WLV393273 WVR393272:WVR393273 J458808:J458809 JF458808:JF458809 TB458808:TB458809 ACX458808:ACX458809 AMT458808:AMT458809 AWP458808:AWP458809 BGL458808:BGL458809 BQH458808:BQH458809 CAD458808:CAD458809 CJZ458808:CJZ458809 CTV458808:CTV458809 DDR458808:DDR458809 DNN458808:DNN458809 DXJ458808:DXJ458809 EHF458808:EHF458809 ERB458808:ERB458809 FAX458808:FAX458809 FKT458808:FKT458809 FUP458808:FUP458809 GEL458808:GEL458809 GOH458808:GOH458809 GYD458808:GYD458809 HHZ458808:HHZ458809 HRV458808:HRV458809 IBR458808:IBR458809 ILN458808:ILN458809 IVJ458808:IVJ458809 JFF458808:JFF458809 JPB458808:JPB458809 JYX458808:JYX458809 KIT458808:KIT458809 KSP458808:KSP458809 LCL458808:LCL458809 LMH458808:LMH458809 LWD458808:LWD458809 MFZ458808:MFZ458809 MPV458808:MPV458809 MZR458808:MZR458809 NJN458808:NJN458809 NTJ458808:NTJ458809 ODF458808:ODF458809 ONB458808:ONB458809 OWX458808:OWX458809 PGT458808:PGT458809 PQP458808:PQP458809 QAL458808:QAL458809 QKH458808:QKH458809 QUD458808:QUD458809 RDZ458808:RDZ458809 RNV458808:RNV458809 RXR458808:RXR458809 SHN458808:SHN458809 SRJ458808:SRJ458809 TBF458808:TBF458809 TLB458808:TLB458809 TUX458808:TUX458809 UET458808:UET458809 UOP458808:UOP458809 UYL458808:UYL458809 VIH458808:VIH458809 VSD458808:VSD458809 WBZ458808:WBZ458809 WLV458808:WLV458809 WVR458808:WVR458809 J524344:J524345 JF524344:JF524345 TB524344:TB524345 ACX524344:ACX524345 AMT524344:AMT524345 AWP524344:AWP524345 BGL524344:BGL524345 BQH524344:BQH524345 CAD524344:CAD524345 CJZ524344:CJZ524345 CTV524344:CTV524345 DDR524344:DDR524345 DNN524344:DNN524345 DXJ524344:DXJ524345 EHF524344:EHF524345 ERB524344:ERB524345 FAX524344:FAX524345 FKT524344:FKT524345 FUP524344:FUP524345 GEL524344:GEL524345 GOH524344:GOH524345 GYD524344:GYD524345 HHZ524344:HHZ524345 HRV524344:HRV524345 IBR524344:IBR524345 ILN524344:ILN524345 IVJ524344:IVJ524345 JFF524344:JFF524345 JPB524344:JPB524345 JYX524344:JYX524345 KIT524344:KIT524345 KSP524344:KSP524345 LCL524344:LCL524345 LMH524344:LMH524345 LWD524344:LWD524345 MFZ524344:MFZ524345 MPV524344:MPV524345 MZR524344:MZR524345 NJN524344:NJN524345 NTJ524344:NTJ524345 ODF524344:ODF524345 ONB524344:ONB524345 OWX524344:OWX524345 PGT524344:PGT524345 PQP524344:PQP524345 QAL524344:QAL524345 QKH524344:QKH524345 QUD524344:QUD524345 RDZ524344:RDZ524345 RNV524344:RNV524345 RXR524344:RXR524345 SHN524344:SHN524345 SRJ524344:SRJ524345 TBF524344:TBF524345 TLB524344:TLB524345 TUX524344:TUX524345 UET524344:UET524345 UOP524344:UOP524345 UYL524344:UYL524345 VIH524344:VIH524345 VSD524344:VSD524345 WBZ524344:WBZ524345 WLV524344:WLV524345 WVR524344:WVR524345 J589880:J589881 JF589880:JF589881 TB589880:TB589881 ACX589880:ACX589881 AMT589880:AMT589881 AWP589880:AWP589881 BGL589880:BGL589881 BQH589880:BQH589881 CAD589880:CAD589881 CJZ589880:CJZ589881 CTV589880:CTV589881 DDR589880:DDR589881 DNN589880:DNN589881 DXJ589880:DXJ589881 EHF589880:EHF589881 ERB589880:ERB589881 FAX589880:FAX589881 FKT589880:FKT589881 FUP589880:FUP589881 GEL589880:GEL589881 GOH589880:GOH589881 GYD589880:GYD589881 HHZ589880:HHZ589881 HRV589880:HRV589881 IBR589880:IBR589881 ILN589880:ILN589881 IVJ589880:IVJ589881 JFF589880:JFF589881 JPB589880:JPB589881 JYX589880:JYX589881 KIT589880:KIT589881 KSP589880:KSP589881 LCL589880:LCL589881 LMH589880:LMH589881 LWD589880:LWD589881 MFZ589880:MFZ589881 MPV589880:MPV589881 MZR589880:MZR589881 NJN589880:NJN589881 NTJ589880:NTJ589881 ODF589880:ODF589881 ONB589880:ONB589881 OWX589880:OWX589881 PGT589880:PGT589881 PQP589880:PQP589881 QAL589880:QAL589881 QKH589880:QKH589881 QUD589880:QUD589881 RDZ589880:RDZ589881 RNV589880:RNV589881 RXR589880:RXR589881 SHN589880:SHN589881 SRJ589880:SRJ589881 TBF589880:TBF589881 TLB589880:TLB589881 TUX589880:TUX589881 UET589880:UET589881 UOP589880:UOP589881 UYL589880:UYL589881 VIH589880:VIH589881 VSD589880:VSD589881 WBZ589880:WBZ589881 WLV589880:WLV589881 WVR589880:WVR589881 J655416:J655417 JF655416:JF655417 TB655416:TB655417 ACX655416:ACX655417 AMT655416:AMT655417 AWP655416:AWP655417 BGL655416:BGL655417 BQH655416:BQH655417 CAD655416:CAD655417 CJZ655416:CJZ655417 CTV655416:CTV655417 DDR655416:DDR655417 DNN655416:DNN655417 DXJ655416:DXJ655417 EHF655416:EHF655417 ERB655416:ERB655417 FAX655416:FAX655417 FKT655416:FKT655417 FUP655416:FUP655417 GEL655416:GEL655417 GOH655416:GOH655417 GYD655416:GYD655417 HHZ655416:HHZ655417 HRV655416:HRV655417 IBR655416:IBR655417 ILN655416:ILN655417 IVJ655416:IVJ655417 JFF655416:JFF655417 JPB655416:JPB655417 JYX655416:JYX655417 KIT655416:KIT655417 KSP655416:KSP655417 LCL655416:LCL655417 LMH655416:LMH655417 LWD655416:LWD655417 MFZ655416:MFZ655417 MPV655416:MPV655417 MZR655416:MZR655417 NJN655416:NJN655417 NTJ655416:NTJ655417 ODF655416:ODF655417 ONB655416:ONB655417 OWX655416:OWX655417 PGT655416:PGT655417 PQP655416:PQP655417 QAL655416:QAL655417 QKH655416:QKH655417 QUD655416:QUD655417 RDZ655416:RDZ655417 RNV655416:RNV655417 RXR655416:RXR655417 SHN655416:SHN655417 SRJ655416:SRJ655417 TBF655416:TBF655417 TLB655416:TLB655417 TUX655416:TUX655417 UET655416:UET655417 UOP655416:UOP655417 UYL655416:UYL655417 VIH655416:VIH655417 VSD655416:VSD655417 WBZ655416:WBZ655417 WLV655416:WLV655417 WVR655416:WVR655417 J720952:J720953 JF720952:JF720953 TB720952:TB720953 ACX720952:ACX720953 AMT720952:AMT720953 AWP720952:AWP720953 BGL720952:BGL720953 BQH720952:BQH720953 CAD720952:CAD720953 CJZ720952:CJZ720953 CTV720952:CTV720953 DDR720952:DDR720953 DNN720952:DNN720953 DXJ720952:DXJ720953 EHF720952:EHF720953 ERB720952:ERB720953 FAX720952:FAX720953 FKT720952:FKT720953 FUP720952:FUP720953 GEL720952:GEL720953 GOH720952:GOH720953 GYD720952:GYD720953 HHZ720952:HHZ720953 HRV720952:HRV720953 IBR720952:IBR720953 ILN720952:ILN720953 IVJ720952:IVJ720953 JFF720952:JFF720953 JPB720952:JPB720953 JYX720952:JYX720953 KIT720952:KIT720953 KSP720952:KSP720953 LCL720952:LCL720953 LMH720952:LMH720953 LWD720952:LWD720953 MFZ720952:MFZ720953 MPV720952:MPV720953 MZR720952:MZR720953 NJN720952:NJN720953 NTJ720952:NTJ720953 ODF720952:ODF720953 ONB720952:ONB720953 OWX720952:OWX720953 PGT720952:PGT720953 PQP720952:PQP720953 QAL720952:QAL720953 QKH720952:QKH720953 QUD720952:QUD720953 RDZ720952:RDZ720953 RNV720952:RNV720953 RXR720952:RXR720953 SHN720952:SHN720953 SRJ720952:SRJ720953 TBF720952:TBF720953 TLB720952:TLB720953 TUX720952:TUX720953 UET720952:UET720953 UOP720952:UOP720953 UYL720952:UYL720953 VIH720952:VIH720953 VSD720952:VSD720953 WBZ720952:WBZ720953 WLV720952:WLV720953 WVR720952:WVR720953 J786488:J786489 JF786488:JF786489 TB786488:TB786489 ACX786488:ACX786489 AMT786488:AMT786489 AWP786488:AWP786489 BGL786488:BGL786489 BQH786488:BQH786489 CAD786488:CAD786489 CJZ786488:CJZ786489 CTV786488:CTV786489 DDR786488:DDR786489 DNN786488:DNN786489 DXJ786488:DXJ786489 EHF786488:EHF786489 ERB786488:ERB786489 FAX786488:FAX786489 FKT786488:FKT786489 FUP786488:FUP786489 GEL786488:GEL786489 GOH786488:GOH786489 GYD786488:GYD786489 HHZ786488:HHZ786489 HRV786488:HRV786489 IBR786488:IBR786489 ILN786488:ILN786489 IVJ786488:IVJ786489 JFF786488:JFF786489 JPB786488:JPB786489 JYX786488:JYX786489 KIT786488:KIT786489 KSP786488:KSP786489 LCL786488:LCL786489 LMH786488:LMH786489 LWD786488:LWD786489 MFZ786488:MFZ786489 MPV786488:MPV786489 MZR786488:MZR786489 NJN786488:NJN786489 NTJ786488:NTJ786489 ODF786488:ODF786489 ONB786488:ONB786489 OWX786488:OWX786489 PGT786488:PGT786489 PQP786488:PQP786489 QAL786488:QAL786489 QKH786488:QKH786489 QUD786488:QUD786489 RDZ786488:RDZ786489 RNV786488:RNV786489 RXR786488:RXR786489 SHN786488:SHN786489 SRJ786488:SRJ786489 TBF786488:TBF786489 TLB786488:TLB786489 TUX786488:TUX786489 UET786488:UET786489 UOP786488:UOP786489 UYL786488:UYL786489 VIH786488:VIH786489 VSD786488:VSD786489 WBZ786488:WBZ786489 WLV786488:WLV786489 WVR786488:WVR786489 J852024:J852025 JF852024:JF852025 TB852024:TB852025 ACX852024:ACX852025 AMT852024:AMT852025 AWP852024:AWP852025 BGL852024:BGL852025 BQH852024:BQH852025 CAD852024:CAD852025 CJZ852024:CJZ852025 CTV852024:CTV852025 DDR852024:DDR852025 DNN852024:DNN852025 DXJ852024:DXJ852025 EHF852024:EHF852025 ERB852024:ERB852025 FAX852024:FAX852025 FKT852024:FKT852025 FUP852024:FUP852025 GEL852024:GEL852025 GOH852024:GOH852025 GYD852024:GYD852025 HHZ852024:HHZ852025 HRV852024:HRV852025 IBR852024:IBR852025 ILN852024:ILN852025 IVJ852024:IVJ852025 JFF852024:JFF852025 JPB852024:JPB852025 JYX852024:JYX852025 KIT852024:KIT852025 KSP852024:KSP852025 LCL852024:LCL852025 LMH852024:LMH852025 LWD852024:LWD852025 MFZ852024:MFZ852025 MPV852024:MPV852025 MZR852024:MZR852025 NJN852024:NJN852025 NTJ852024:NTJ852025 ODF852024:ODF852025 ONB852024:ONB852025 OWX852024:OWX852025 PGT852024:PGT852025 PQP852024:PQP852025 QAL852024:QAL852025 QKH852024:QKH852025 QUD852024:QUD852025 RDZ852024:RDZ852025 RNV852024:RNV852025 RXR852024:RXR852025 SHN852024:SHN852025 SRJ852024:SRJ852025 TBF852024:TBF852025 TLB852024:TLB852025 TUX852024:TUX852025 UET852024:UET852025 UOP852024:UOP852025 UYL852024:UYL852025 VIH852024:VIH852025 VSD852024:VSD852025 WBZ852024:WBZ852025 WLV852024:WLV852025 WVR852024:WVR852025 J917560:J917561 JF917560:JF917561 TB917560:TB917561 ACX917560:ACX917561 AMT917560:AMT917561 AWP917560:AWP917561 BGL917560:BGL917561 BQH917560:BQH917561 CAD917560:CAD917561 CJZ917560:CJZ917561 CTV917560:CTV917561 DDR917560:DDR917561 DNN917560:DNN917561 DXJ917560:DXJ917561 EHF917560:EHF917561 ERB917560:ERB917561 FAX917560:FAX917561 FKT917560:FKT917561 FUP917560:FUP917561 GEL917560:GEL917561 GOH917560:GOH917561 GYD917560:GYD917561 HHZ917560:HHZ917561 HRV917560:HRV917561 IBR917560:IBR917561 ILN917560:ILN917561 IVJ917560:IVJ917561 JFF917560:JFF917561 JPB917560:JPB917561 JYX917560:JYX917561 KIT917560:KIT917561 KSP917560:KSP917561 LCL917560:LCL917561 LMH917560:LMH917561 LWD917560:LWD917561 MFZ917560:MFZ917561 MPV917560:MPV917561 MZR917560:MZR917561 NJN917560:NJN917561 NTJ917560:NTJ917561 ODF917560:ODF917561 ONB917560:ONB917561 OWX917560:OWX917561 PGT917560:PGT917561 PQP917560:PQP917561 QAL917560:QAL917561 QKH917560:QKH917561 QUD917560:QUD917561 RDZ917560:RDZ917561 RNV917560:RNV917561 RXR917560:RXR917561 SHN917560:SHN917561 SRJ917560:SRJ917561 TBF917560:TBF917561 TLB917560:TLB917561 TUX917560:TUX917561 UET917560:UET917561 UOP917560:UOP917561 UYL917560:UYL917561 VIH917560:VIH917561 VSD917560:VSD917561 WBZ917560:WBZ917561 WLV917560:WLV917561 WVR917560:WVR917561 J983096:J983097 JF983096:JF983097 TB983096:TB983097 ACX983096:ACX983097 AMT983096:AMT983097 AWP983096:AWP983097 BGL983096:BGL983097 BQH983096:BQH983097 CAD983096:CAD983097 CJZ983096:CJZ983097 CTV983096:CTV983097 DDR983096:DDR983097 DNN983096:DNN983097 DXJ983096:DXJ983097 EHF983096:EHF983097 ERB983096:ERB983097 FAX983096:FAX983097 FKT983096:FKT983097 FUP983096:FUP983097 GEL983096:GEL983097 GOH983096:GOH983097 GYD983096:GYD983097 HHZ983096:HHZ983097 HRV983096:HRV983097 IBR983096:IBR983097 ILN983096:ILN983097 IVJ983096:IVJ983097 JFF983096:JFF983097 JPB983096:JPB983097 JYX983096:JYX983097 KIT983096:KIT983097 KSP983096:KSP983097 LCL983096:LCL983097 LMH983096:LMH983097 LWD983096:LWD983097 MFZ983096:MFZ983097 MPV983096:MPV983097 MZR983096:MZR983097 NJN983096:NJN983097 NTJ983096:NTJ983097 ODF983096:ODF983097 ONB983096:ONB983097 OWX983096:OWX983097 PGT983096:PGT983097 PQP983096:PQP983097 QAL983096:QAL983097 QKH983096:QKH983097 QUD983096:QUD983097 RDZ983096:RDZ983097 RNV983096:RNV983097 RXR983096:RXR983097 SHN983096:SHN983097 SRJ983096:SRJ983097 TBF983096:TBF983097 TLB983096:TLB983097 TUX983096:TUX983097 UET983096:UET983097 UOP983096:UOP983097 UYL983096:UYL983097 VIH983096:VIH983097 VSD983096:VSD983097 WBZ983096:WBZ983097 WLV983096:WLV983097 WVR983096:WVR983097 J27:J28 JF27:JF28 TB27:TB28 ACX27:ACX28 AMT27:AMT28 AWP27:AWP28 BGL27:BGL28 BQH27:BQH28 CAD27:CAD28 CJZ27:CJZ28 CTV27:CTV28 DDR27:DDR28 DNN27:DNN28 DXJ27:DXJ28 EHF27:EHF28 ERB27:ERB28 FAX27:FAX28 FKT27:FKT28 FUP27:FUP28 GEL27:GEL28 GOH27:GOH28 GYD27:GYD28 HHZ27:HHZ28 HRV27:HRV28 IBR27:IBR28 ILN27:ILN28 IVJ27:IVJ28 JFF27:JFF28 JPB27:JPB28 JYX27:JYX28 KIT27:KIT28 KSP27:KSP28 LCL27:LCL28 LMH27:LMH28 LWD27:LWD28 MFZ27:MFZ28 MPV27:MPV28 MZR27:MZR28 NJN27:NJN28 NTJ27:NTJ28 ODF27:ODF28 ONB27:ONB28 OWX27:OWX28 PGT27:PGT28 PQP27:PQP28 QAL27:QAL28 QKH27:QKH28 QUD27:QUD28 RDZ27:RDZ28 RNV27:RNV28 RXR27:RXR28 SHN27:SHN28 SRJ27:SRJ28 TBF27:TBF28 TLB27:TLB28 TUX27:TUX28 UET27:UET28 UOP27:UOP28 UYL27:UYL28 VIH27:VIH28 VSD27:VSD28 WBZ27:WBZ28 WLV27:WLV28 WVR27:WVR28 J65563:J65564 JF65563:JF65564 TB65563:TB65564 ACX65563:ACX65564 AMT65563:AMT65564 AWP65563:AWP65564 BGL65563:BGL65564 BQH65563:BQH65564 CAD65563:CAD65564 CJZ65563:CJZ65564 CTV65563:CTV65564 DDR65563:DDR65564 DNN65563:DNN65564 DXJ65563:DXJ65564 EHF65563:EHF65564 ERB65563:ERB65564 FAX65563:FAX65564 FKT65563:FKT65564 FUP65563:FUP65564 GEL65563:GEL65564 GOH65563:GOH65564 GYD65563:GYD65564 HHZ65563:HHZ65564 HRV65563:HRV65564 IBR65563:IBR65564 ILN65563:ILN65564 IVJ65563:IVJ65564 JFF65563:JFF65564 JPB65563:JPB65564 JYX65563:JYX65564 KIT65563:KIT65564 KSP65563:KSP65564 LCL65563:LCL65564 LMH65563:LMH65564 LWD65563:LWD65564 MFZ65563:MFZ65564 MPV65563:MPV65564 MZR65563:MZR65564 NJN65563:NJN65564 NTJ65563:NTJ65564 ODF65563:ODF65564 ONB65563:ONB65564 OWX65563:OWX65564 PGT65563:PGT65564 PQP65563:PQP65564 QAL65563:QAL65564 QKH65563:QKH65564 QUD65563:QUD65564 RDZ65563:RDZ65564 RNV65563:RNV65564 RXR65563:RXR65564 SHN65563:SHN65564 SRJ65563:SRJ65564 TBF65563:TBF65564 TLB65563:TLB65564 TUX65563:TUX65564 UET65563:UET65564 UOP65563:UOP65564 UYL65563:UYL65564 VIH65563:VIH65564 VSD65563:VSD65564 WBZ65563:WBZ65564 WLV65563:WLV65564 WVR65563:WVR65564 J131099:J131100 JF131099:JF131100 TB131099:TB131100 ACX131099:ACX131100 AMT131099:AMT131100 AWP131099:AWP131100 BGL131099:BGL131100 BQH131099:BQH131100 CAD131099:CAD131100 CJZ131099:CJZ131100 CTV131099:CTV131100 DDR131099:DDR131100 DNN131099:DNN131100 DXJ131099:DXJ131100 EHF131099:EHF131100 ERB131099:ERB131100 FAX131099:FAX131100 FKT131099:FKT131100 FUP131099:FUP131100 GEL131099:GEL131100 GOH131099:GOH131100 GYD131099:GYD131100 HHZ131099:HHZ131100 HRV131099:HRV131100 IBR131099:IBR131100 ILN131099:ILN131100 IVJ131099:IVJ131100 JFF131099:JFF131100 JPB131099:JPB131100 JYX131099:JYX131100 KIT131099:KIT131100 KSP131099:KSP131100 LCL131099:LCL131100 LMH131099:LMH131100 LWD131099:LWD131100 MFZ131099:MFZ131100 MPV131099:MPV131100 MZR131099:MZR131100 NJN131099:NJN131100 NTJ131099:NTJ131100 ODF131099:ODF131100 ONB131099:ONB131100 OWX131099:OWX131100 PGT131099:PGT131100 PQP131099:PQP131100 QAL131099:QAL131100 QKH131099:QKH131100 QUD131099:QUD131100 RDZ131099:RDZ131100 RNV131099:RNV131100 RXR131099:RXR131100 SHN131099:SHN131100 SRJ131099:SRJ131100 TBF131099:TBF131100 TLB131099:TLB131100 TUX131099:TUX131100 UET131099:UET131100 UOP131099:UOP131100 UYL131099:UYL131100 VIH131099:VIH131100 VSD131099:VSD131100 WBZ131099:WBZ131100 WLV131099:WLV131100 WVR131099:WVR131100 J196635:J196636 JF196635:JF196636 TB196635:TB196636 ACX196635:ACX196636 AMT196635:AMT196636 AWP196635:AWP196636 BGL196635:BGL196636 BQH196635:BQH196636 CAD196635:CAD196636 CJZ196635:CJZ196636 CTV196635:CTV196636 DDR196635:DDR196636 DNN196635:DNN196636 DXJ196635:DXJ196636 EHF196635:EHF196636 ERB196635:ERB196636 FAX196635:FAX196636 FKT196635:FKT196636 FUP196635:FUP196636 GEL196635:GEL196636 GOH196635:GOH196636 GYD196635:GYD196636 HHZ196635:HHZ196636 HRV196635:HRV196636 IBR196635:IBR196636 ILN196635:ILN196636 IVJ196635:IVJ196636 JFF196635:JFF196636 JPB196635:JPB196636 JYX196635:JYX196636 KIT196635:KIT196636 KSP196635:KSP196636 LCL196635:LCL196636 LMH196635:LMH196636 LWD196635:LWD196636 MFZ196635:MFZ196636 MPV196635:MPV196636 MZR196635:MZR196636 NJN196635:NJN196636 NTJ196635:NTJ196636 ODF196635:ODF196636 ONB196635:ONB196636 OWX196635:OWX196636 PGT196635:PGT196636 PQP196635:PQP196636 QAL196635:QAL196636 QKH196635:QKH196636 QUD196635:QUD196636 RDZ196635:RDZ196636 RNV196635:RNV196636 RXR196635:RXR196636 SHN196635:SHN196636 SRJ196635:SRJ196636 TBF196635:TBF196636 TLB196635:TLB196636 TUX196635:TUX196636 UET196635:UET196636 UOP196635:UOP196636 UYL196635:UYL196636 VIH196635:VIH196636 VSD196635:VSD196636 WBZ196635:WBZ196636 WLV196635:WLV196636 WVR196635:WVR196636 J262171:J262172 JF262171:JF262172 TB262171:TB262172 ACX262171:ACX262172 AMT262171:AMT262172 AWP262171:AWP262172 BGL262171:BGL262172 BQH262171:BQH262172 CAD262171:CAD262172 CJZ262171:CJZ262172 CTV262171:CTV262172 DDR262171:DDR262172 DNN262171:DNN262172 DXJ262171:DXJ262172 EHF262171:EHF262172 ERB262171:ERB262172 FAX262171:FAX262172 FKT262171:FKT262172 FUP262171:FUP262172 GEL262171:GEL262172 GOH262171:GOH262172 GYD262171:GYD262172 HHZ262171:HHZ262172 HRV262171:HRV262172 IBR262171:IBR262172 ILN262171:ILN262172 IVJ262171:IVJ262172 JFF262171:JFF262172 JPB262171:JPB262172 JYX262171:JYX262172 KIT262171:KIT262172 KSP262171:KSP262172 LCL262171:LCL262172 LMH262171:LMH262172 LWD262171:LWD262172 MFZ262171:MFZ262172 MPV262171:MPV262172 MZR262171:MZR262172 NJN262171:NJN262172 NTJ262171:NTJ262172 ODF262171:ODF262172 ONB262171:ONB262172 OWX262171:OWX262172 PGT262171:PGT262172 PQP262171:PQP262172 QAL262171:QAL262172 QKH262171:QKH262172 QUD262171:QUD262172 RDZ262171:RDZ262172 RNV262171:RNV262172 RXR262171:RXR262172 SHN262171:SHN262172 SRJ262171:SRJ262172 TBF262171:TBF262172 TLB262171:TLB262172 TUX262171:TUX262172 UET262171:UET262172 UOP262171:UOP262172 UYL262171:UYL262172 VIH262171:VIH262172 VSD262171:VSD262172 WBZ262171:WBZ262172 WLV262171:WLV262172 WVR262171:WVR262172 J327707:J327708 JF327707:JF327708 TB327707:TB327708 ACX327707:ACX327708 AMT327707:AMT327708 AWP327707:AWP327708 BGL327707:BGL327708 BQH327707:BQH327708 CAD327707:CAD327708 CJZ327707:CJZ327708 CTV327707:CTV327708 DDR327707:DDR327708 DNN327707:DNN327708 DXJ327707:DXJ327708 EHF327707:EHF327708 ERB327707:ERB327708 FAX327707:FAX327708 FKT327707:FKT327708 FUP327707:FUP327708 GEL327707:GEL327708 GOH327707:GOH327708 GYD327707:GYD327708 HHZ327707:HHZ327708 HRV327707:HRV327708 IBR327707:IBR327708 ILN327707:ILN327708 IVJ327707:IVJ327708 JFF327707:JFF327708 JPB327707:JPB327708 JYX327707:JYX327708 KIT327707:KIT327708 KSP327707:KSP327708 LCL327707:LCL327708 LMH327707:LMH327708 LWD327707:LWD327708 MFZ327707:MFZ327708 MPV327707:MPV327708 MZR327707:MZR327708 NJN327707:NJN327708 NTJ327707:NTJ327708 ODF327707:ODF327708 ONB327707:ONB327708 OWX327707:OWX327708 PGT327707:PGT327708 PQP327707:PQP327708 QAL327707:QAL327708 QKH327707:QKH327708 QUD327707:QUD327708 RDZ327707:RDZ327708 RNV327707:RNV327708 RXR327707:RXR327708 SHN327707:SHN327708 SRJ327707:SRJ327708 TBF327707:TBF327708 TLB327707:TLB327708 TUX327707:TUX327708 UET327707:UET327708 UOP327707:UOP327708 UYL327707:UYL327708 VIH327707:VIH327708 VSD327707:VSD327708 WBZ327707:WBZ327708 WLV327707:WLV327708 WVR327707:WVR327708 J393243:J393244 JF393243:JF393244 TB393243:TB393244 ACX393243:ACX393244 AMT393243:AMT393244 AWP393243:AWP393244 BGL393243:BGL393244 BQH393243:BQH393244 CAD393243:CAD393244 CJZ393243:CJZ393244 CTV393243:CTV393244 DDR393243:DDR393244 DNN393243:DNN393244 DXJ393243:DXJ393244 EHF393243:EHF393244 ERB393243:ERB393244 FAX393243:FAX393244 FKT393243:FKT393244 FUP393243:FUP393244 GEL393243:GEL393244 GOH393243:GOH393244 GYD393243:GYD393244 HHZ393243:HHZ393244 HRV393243:HRV393244 IBR393243:IBR393244 ILN393243:ILN393244 IVJ393243:IVJ393244 JFF393243:JFF393244 JPB393243:JPB393244 JYX393243:JYX393244 KIT393243:KIT393244 KSP393243:KSP393244 LCL393243:LCL393244 LMH393243:LMH393244 LWD393243:LWD393244 MFZ393243:MFZ393244 MPV393243:MPV393244 MZR393243:MZR393244 NJN393243:NJN393244 NTJ393243:NTJ393244 ODF393243:ODF393244 ONB393243:ONB393244 OWX393243:OWX393244 PGT393243:PGT393244 PQP393243:PQP393244 QAL393243:QAL393244 QKH393243:QKH393244 QUD393243:QUD393244 RDZ393243:RDZ393244 RNV393243:RNV393244 RXR393243:RXR393244 SHN393243:SHN393244 SRJ393243:SRJ393244 TBF393243:TBF393244 TLB393243:TLB393244 TUX393243:TUX393244 UET393243:UET393244 UOP393243:UOP393244 UYL393243:UYL393244 VIH393243:VIH393244 VSD393243:VSD393244 WBZ393243:WBZ393244 WLV393243:WLV393244 WVR393243:WVR393244 J458779:J458780 JF458779:JF458780 TB458779:TB458780 ACX458779:ACX458780 AMT458779:AMT458780 AWP458779:AWP458780 BGL458779:BGL458780 BQH458779:BQH458780 CAD458779:CAD458780 CJZ458779:CJZ458780 CTV458779:CTV458780 DDR458779:DDR458780 DNN458779:DNN458780 DXJ458779:DXJ458780 EHF458779:EHF458780 ERB458779:ERB458780 FAX458779:FAX458780 FKT458779:FKT458780 FUP458779:FUP458780 GEL458779:GEL458780 GOH458779:GOH458780 GYD458779:GYD458780 HHZ458779:HHZ458780 HRV458779:HRV458780 IBR458779:IBR458780 ILN458779:ILN458780 IVJ458779:IVJ458780 JFF458779:JFF458780 JPB458779:JPB458780 JYX458779:JYX458780 KIT458779:KIT458780 KSP458779:KSP458780 LCL458779:LCL458780 LMH458779:LMH458780 LWD458779:LWD458780 MFZ458779:MFZ458780 MPV458779:MPV458780 MZR458779:MZR458780 NJN458779:NJN458780 NTJ458779:NTJ458780 ODF458779:ODF458780 ONB458779:ONB458780 OWX458779:OWX458780 PGT458779:PGT458780 PQP458779:PQP458780 QAL458779:QAL458780 QKH458779:QKH458780 QUD458779:QUD458780 RDZ458779:RDZ458780 RNV458779:RNV458780 RXR458779:RXR458780 SHN458779:SHN458780 SRJ458779:SRJ458780 TBF458779:TBF458780 TLB458779:TLB458780 TUX458779:TUX458780 UET458779:UET458780 UOP458779:UOP458780 UYL458779:UYL458780 VIH458779:VIH458780 VSD458779:VSD458780 WBZ458779:WBZ458780 WLV458779:WLV458780 WVR458779:WVR458780 J524315:J524316 JF524315:JF524316 TB524315:TB524316 ACX524315:ACX524316 AMT524315:AMT524316 AWP524315:AWP524316 BGL524315:BGL524316 BQH524315:BQH524316 CAD524315:CAD524316 CJZ524315:CJZ524316 CTV524315:CTV524316 DDR524315:DDR524316 DNN524315:DNN524316 DXJ524315:DXJ524316 EHF524315:EHF524316 ERB524315:ERB524316 FAX524315:FAX524316 FKT524315:FKT524316 FUP524315:FUP524316 GEL524315:GEL524316 GOH524315:GOH524316 GYD524315:GYD524316 HHZ524315:HHZ524316 HRV524315:HRV524316 IBR524315:IBR524316 ILN524315:ILN524316 IVJ524315:IVJ524316 JFF524315:JFF524316 JPB524315:JPB524316 JYX524315:JYX524316 KIT524315:KIT524316 KSP524315:KSP524316 LCL524315:LCL524316 LMH524315:LMH524316 LWD524315:LWD524316 MFZ524315:MFZ524316 MPV524315:MPV524316 MZR524315:MZR524316 NJN524315:NJN524316 NTJ524315:NTJ524316 ODF524315:ODF524316 ONB524315:ONB524316 OWX524315:OWX524316 PGT524315:PGT524316 PQP524315:PQP524316 QAL524315:QAL524316 QKH524315:QKH524316 QUD524315:QUD524316 RDZ524315:RDZ524316 RNV524315:RNV524316 RXR524315:RXR524316 SHN524315:SHN524316 SRJ524315:SRJ524316 TBF524315:TBF524316 TLB524315:TLB524316 TUX524315:TUX524316 UET524315:UET524316 UOP524315:UOP524316 UYL524315:UYL524316 VIH524315:VIH524316 VSD524315:VSD524316 WBZ524315:WBZ524316 WLV524315:WLV524316 WVR524315:WVR524316 J589851:J589852 JF589851:JF589852 TB589851:TB589852 ACX589851:ACX589852 AMT589851:AMT589852 AWP589851:AWP589852 BGL589851:BGL589852 BQH589851:BQH589852 CAD589851:CAD589852 CJZ589851:CJZ589852 CTV589851:CTV589852 DDR589851:DDR589852 DNN589851:DNN589852 DXJ589851:DXJ589852 EHF589851:EHF589852 ERB589851:ERB589852 FAX589851:FAX589852 FKT589851:FKT589852 FUP589851:FUP589852 GEL589851:GEL589852 GOH589851:GOH589852 GYD589851:GYD589852 HHZ589851:HHZ589852 HRV589851:HRV589852 IBR589851:IBR589852 ILN589851:ILN589852 IVJ589851:IVJ589852 JFF589851:JFF589852 JPB589851:JPB589852 JYX589851:JYX589852 KIT589851:KIT589852 KSP589851:KSP589852 LCL589851:LCL589852 LMH589851:LMH589852 LWD589851:LWD589852 MFZ589851:MFZ589852 MPV589851:MPV589852 MZR589851:MZR589852 NJN589851:NJN589852 NTJ589851:NTJ589852 ODF589851:ODF589852 ONB589851:ONB589852 OWX589851:OWX589852 PGT589851:PGT589852 PQP589851:PQP589852 QAL589851:QAL589852 QKH589851:QKH589852 QUD589851:QUD589852 RDZ589851:RDZ589852 RNV589851:RNV589852 RXR589851:RXR589852 SHN589851:SHN589852 SRJ589851:SRJ589852 TBF589851:TBF589852 TLB589851:TLB589852 TUX589851:TUX589852 UET589851:UET589852 UOP589851:UOP589852 UYL589851:UYL589852 VIH589851:VIH589852 VSD589851:VSD589852 WBZ589851:WBZ589852 WLV589851:WLV589852 WVR589851:WVR589852 J655387:J655388 JF655387:JF655388 TB655387:TB655388 ACX655387:ACX655388 AMT655387:AMT655388 AWP655387:AWP655388 BGL655387:BGL655388 BQH655387:BQH655388 CAD655387:CAD655388 CJZ655387:CJZ655388 CTV655387:CTV655388 DDR655387:DDR655388 DNN655387:DNN655388 DXJ655387:DXJ655388 EHF655387:EHF655388 ERB655387:ERB655388 FAX655387:FAX655388 FKT655387:FKT655388 FUP655387:FUP655388 GEL655387:GEL655388 GOH655387:GOH655388 GYD655387:GYD655388 HHZ655387:HHZ655388 HRV655387:HRV655388 IBR655387:IBR655388 ILN655387:ILN655388 IVJ655387:IVJ655388 JFF655387:JFF655388 JPB655387:JPB655388 JYX655387:JYX655388 KIT655387:KIT655388 KSP655387:KSP655388 LCL655387:LCL655388 LMH655387:LMH655388 LWD655387:LWD655388 MFZ655387:MFZ655388 MPV655387:MPV655388 MZR655387:MZR655388 NJN655387:NJN655388 NTJ655387:NTJ655388 ODF655387:ODF655388 ONB655387:ONB655388 OWX655387:OWX655388 PGT655387:PGT655388 PQP655387:PQP655388 QAL655387:QAL655388 QKH655387:QKH655388 QUD655387:QUD655388 RDZ655387:RDZ655388 RNV655387:RNV655388 RXR655387:RXR655388 SHN655387:SHN655388 SRJ655387:SRJ655388 TBF655387:TBF655388 TLB655387:TLB655388 TUX655387:TUX655388 UET655387:UET655388 UOP655387:UOP655388 UYL655387:UYL655388 VIH655387:VIH655388 VSD655387:VSD655388 WBZ655387:WBZ655388 WLV655387:WLV655388 WVR655387:WVR655388 J720923:J720924 JF720923:JF720924 TB720923:TB720924 ACX720923:ACX720924 AMT720923:AMT720924 AWP720923:AWP720924 BGL720923:BGL720924 BQH720923:BQH720924 CAD720923:CAD720924 CJZ720923:CJZ720924 CTV720923:CTV720924 DDR720923:DDR720924 DNN720923:DNN720924 DXJ720923:DXJ720924 EHF720923:EHF720924 ERB720923:ERB720924 FAX720923:FAX720924 FKT720923:FKT720924 FUP720923:FUP720924 GEL720923:GEL720924 GOH720923:GOH720924 GYD720923:GYD720924 HHZ720923:HHZ720924 HRV720923:HRV720924 IBR720923:IBR720924 ILN720923:ILN720924 IVJ720923:IVJ720924 JFF720923:JFF720924 JPB720923:JPB720924 JYX720923:JYX720924 KIT720923:KIT720924 KSP720923:KSP720924 LCL720923:LCL720924 LMH720923:LMH720924 LWD720923:LWD720924 MFZ720923:MFZ720924 MPV720923:MPV720924 MZR720923:MZR720924 NJN720923:NJN720924 NTJ720923:NTJ720924 ODF720923:ODF720924 ONB720923:ONB720924 OWX720923:OWX720924 PGT720923:PGT720924 PQP720923:PQP720924 QAL720923:QAL720924 QKH720923:QKH720924 QUD720923:QUD720924 RDZ720923:RDZ720924 RNV720923:RNV720924 RXR720923:RXR720924 SHN720923:SHN720924 SRJ720923:SRJ720924 TBF720923:TBF720924 TLB720923:TLB720924 TUX720923:TUX720924 UET720923:UET720924 UOP720923:UOP720924 UYL720923:UYL720924 VIH720923:VIH720924 VSD720923:VSD720924 WBZ720923:WBZ720924 WLV720923:WLV720924 WVR720923:WVR720924 J786459:J786460 JF786459:JF786460 TB786459:TB786460 ACX786459:ACX786460 AMT786459:AMT786460 AWP786459:AWP786460 BGL786459:BGL786460 BQH786459:BQH786460 CAD786459:CAD786460 CJZ786459:CJZ786460 CTV786459:CTV786460 DDR786459:DDR786460 DNN786459:DNN786460 DXJ786459:DXJ786460 EHF786459:EHF786460 ERB786459:ERB786460 FAX786459:FAX786460 FKT786459:FKT786460 FUP786459:FUP786460 GEL786459:GEL786460 GOH786459:GOH786460 GYD786459:GYD786460 HHZ786459:HHZ786460 HRV786459:HRV786460 IBR786459:IBR786460 ILN786459:ILN786460 IVJ786459:IVJ786460 JFF786459:JFF786460 JPB786459:JPB786460 JYX786459:JYX786460 KIT786459:KIT786460 KSP786459:KSP786460 LCL786459:LCL786460 LMH786459:LMH786460 LWD786459:LWD786460 MFZ786459:MFZ786460 MPV786459:MPV786460 MZR786459:MZR786460 NJN786459:NJN786460 NTJ786459:NTJ786460 ODF786459:ODF786460 ONB786459:ONB786460 OWX786459:OWX786460 PGT786459:PGT786460 PQP786459:PQP786460 QAL786459:QAL786460 QKH786459:QKH786460 QUD786459:QUD786460 RDZ786459:RDZ786460 RNV786459:RNV786460 RXR786459:RXR786460 SHN786459:SHN786460 SRJ786459:SRJ786460 TBF786459:TBF786460 TLB786459:TLB786460 TUX786459:TUX786460 UET786459:UET786460 UOP786459:UOP786460 UYL786459:UYL786460 VIH786459:VIH786460 VSD786459:VSD786460 WBZ786459:WBZ786460 WLV786459:WLV786460 WVR786459:WVR786460 J851995:J851996 JF851995:JF851996 TB851995:TB851996 ACX851995:ACX851996 AMT851995:AMT851996 AWP851995:AWP851996 BGL851995:BGL851996 BQH851995:BQH851996 CAD851995:CAD851996 CJZ851995:CJZ851996 CTV851995:CTV851996 DDR851995:DDR851996 DNN851995:DNN851996 DXJ851995:DXJ851996 EHF851995:EHF851996 ERB851995:ERB851996 FAX851995:FAX851996 FKT851995:FKT851996 FUP851995:FUP851996 GEL851995:GEL851996 GOH851995:GOH851996 GYD851995:GYD851996 HHZ851995:HHZ851996 HRV851995:HRV851996 IBR851995:IBR851996 ILN851995:ILN851996 IVJ851995:IVJ851996 JFF851995:JFF851996 JPB851995:JPB851996 JYX851995:JYX851996 KIT851995:KIT851996 KSP851995:KSP851996 LCL851995:LCL851996 LMH851995:LMH851996 LWD851995:LWD851996 MFZ851995:MFZ851996 MPV851995:MPV851996 MZR851995:MZR851996 NJN851995:NJN851996 NTJ851995:NTJ851996 ODF851995:ODF851996 ONB851995:ONB851996 OWX851995:OWX851996 PGT851995:PGT851996 PQP851995:PQP851996 QAL851995:QAL851996 QKH851995:QKH851996 QUD851995:QUD851996 RDZ851995:RDZ851996 RNV851995:RNV851996 RXR851995:RXR851996 SHN851995:SHN851996 SRJ851995:SRJ851996 TBF851995:TBF851996 TLB851995:TLB851996 TUX851995:TUX851996 UET851995:UET851996 UOP851995:UOP851996 UYL851995:UYL851996 VIH851995:VIH851996 VSD851995:VSD851996 WBZ851995:WBZ851996 WLV851995:WLV851996 WVR851995:WVR851996 J917531:J917532 JF917531:JF917532 TB917531:TB917532 ACX917531:ACX917532 AMT917531:AMT917532 AWP917531:AWP917532 BGL917531:BGL917532 BQH917531:BQH917532 CAD917531:CAD917532 CJZ917531:CJZ917532 CTV917531:CTV917532 DDR917531:DDR917532 DNN917531:DNN917532 DXJ917531:DXJ917532 EHF917531:EHF917532 ERB917531:ERB917532 FAX917531:FAX917532 FKT917531:FKT917532 FUP917531:FUP917532 GEL917531:GEL917532 GOH917531:GOH917532 GYD917531:GYD917532 HHZ917531:HHZ917532 HRV917531:HRV917532 IBR917531:IBR917532 ILN917531:ILN917532 IVJ917531:IVJ917532 JFF917531:JFF917532 JPB917531:JPB917532 JYX917531:JYX917532 KIT917531:KIT917532 KSP917531:KSP917532 LCL917531:LCL917532 LMH917531:LMH917532 LWD917531:LWD917532 MFZ917531:MFZ917532 MPV917531:MPV917532 MZR917531:MZR917532 NJN917531:NJN917532 NTJ917531:NTJ917532 ODF917531:ODF917532 ONB917531:ONB917532 OWX917531:OWX917532 PGT917531:PGT917532 PQP917531:PQP917532 QAL917531:QAL917532 QKH917531:QKH917532 QUD917531:QUD917532 RDZ917531:RDZ917532 RNV917531:RNV917532 RXR917531:RXR917532 SHN917531:SHN917532 SRJ917531:SRJ917532 TBF917531:TBF917532 TLB917531:TLB917532 TUX917531:TUX917532 UET917531:UET917532 UOP917531:UOP917532 UYL917531:UYL917532 VIH917531:VIH917532 VSD917531:VSD917532 WBZ917531:WBZ917532 WLV917531:WLV917532 WVR917531:WVR917532 J983067:J983068 JF983067:JF983068 TB983067:TB983068 ACX983067:ACX983068 AMT983067:AMT983068 AWP983067:AWP983068 BGL983067:BGL983068 BQH983067:BQH983068 CAD983067:CAD983068 CJZ983067:CJZ983068 CTV983067:CTV983068 DDR983067:DDR983068 DNN983067:DNN983068 DXJ983067:DXJ983068 EHF983067:EHF983068 ERB983067:ERB983068 FAX983067:FAX983068 FKT983067:FKT983068 FUP983067:FUP983068 GEL983067:GEL983068 GOH983067:GOH983068 GYD983067:GYD983068 HHZ983067:HHZ983068 HRV983067:HRV983068 IBR983067:IBR983068 ILN983067:ILN983068 IVJ983067:IVJ983068 JFF983067:JFF983068 JPB983067:JPB983068 JYX983067:JYX983068 KIT983067:KIT983068 KSP983067:KSP983068 LCL983067:LCL983068 LMH983067:LMH983068 LWD983067:LWD983068 MFZ983067:MFZ983068 MPV983067:MPV983068 MZR983067:MZR983068 NJN983067:NJN983068 NTJ983067:NTJ983068 ODF983067:ODF983068 ONB983067:ONB983068 OWX983067:OWX983068 PGT983067:PGT983068 PQP983067:PQP983068 QAL983067:QAL983068 QKH983067:QKH983068 QUD983067:QUD983068 RDZ983067:RDZ983068 RNV983067:RNV983068 RXR983067:RXR983068 SHN983067:SHN983068 SRJ983067:SRJ983068 TBF983067:TBF983068 TLB983067:TLB983068 TUX983067:TUX983068 UET983067:UET983068 UOP983067:UOP983068 UYL983067:UYL983068 VIH983067:VIH983068 VSD983067:VSD983068 WBZ983067:WBZ983068 WLV983067:WLV983068 WVR983067:WVR983068 J32:J35 JF32:JF35 TB32:TB35 ACX32:ACX35 AMT32:AMT35 AWP32:AWP35 BGL32:BGL35 BQH32:BQH35 CAD32:CAD35 CJZ32:CJZ35 CTV32:CTV35 DDR32:DDR35 DNN32:DNN35 DXJ32:DXJ35 EHF32:EHF35 ERB32:ERB35 FAX32:FAX35 FKT32:FKT35 FUP32:FUP35 GEL32:GEL35 GOH32:GOH35 GYD32:GYD35 HHZ32:HHZ35 HRV32:HRV35 IBR32:IBR35 ILN32:ILN35 IVJ32:IVJ35 JFF32:JFF35 JPB32:JPB35 JYX32:JYX35 KIT32:KIT35 KSP32:KSP35 LCL32:LCL35 LMH32:LMH35 LWD32:LWD35 MFZ32:MFZ35 MPV32:MPV35 MZR32:MZR35 NJN32:NJN35 NTJ32:NTJ35 ODF32:ODF35 ONB32:ONB35 OWX32:OWX35 PGT32:PGT35 PQP32:PQP35 QAL32:QAL35 QKH32:QKH35 QUD32:QUD35 RDZ32:RDZ35 RNV32:RNV35 RXR32:RXR35 SHN32:SHN35 SRJ32:SRJ35 TBF32:TBF35 TLB32:TLB35 TUX32:TUX35 UET32:UET35 UOP32:UOP35 UYL32:UYL35 VIH32:VIH35 VSD32:VSD35 WBZ32:WBZ35 WLV32:WLV35 WVR32:WVR35 J65568:J65571 JF65568:JF65571 TB65568:TB65571 ACX65568:ACX65571 AMT65568:AMT65571 AWP65568:AWP65571 BGL65568:BGL65571 BQH65568:BQH65571 CAD65568:CAD65571 CJZ65568:CJZ65571 CTV65568:CTV65571 DDR65568:DDR65571 DNN65568:DNN65571 DXJ65568:DXJ65571 EHF65568:EHF65571 ERB65568:ERB65571 FAX65568:FAX65571 FKT65568:FKT65571 FUP65568:FUP65571 GEL65568:GEL65571 GOH65568:GOH65571 GYD65568:GYD65571 HHZ65568:HHZ65571 HRV65568:HRV65571 IBR65568:IBR65571 ILN65568:ILN65571 IVJ65568:IVJ65571 JFF65568:JFF65571 JPB65568:JPB65571 JYX65568:JYX65571 KIT65568:KIT65571 KSP65568:KSP65571 LCL65568:LCL65571 LMH65568:LMH65571 LWD65568:LWD65571 MFZ65568:MFZ65571 MPV65568:MPV65571 MZR65568:MZR65571 NJN65568:NJN65571 NTJ65568:NTJ65571 ODF65568:ODF65571 ONB65568:ONB65571 OWX65568:OWX65571 PGT65568:PGT65571 PQP65568:PQP65571 QAL65568:QAL65571 QKH65568:QKH65571 QUD65568:QUD65571 RDZ65568:RDZ65571 RNV65568:RNV65571 RXR65568:RXR65571 SHN65568:SHN65571 SRJ65568:SRJ65571 TBF65568:TBF65571 TLB65568:TLB65571 TUX65568:TUX65571 UET65568:UET65571 UOP65568:UOP65571 UYL65568:UYL65571 VIH65568:VIH65571 VSD65568:VSD65571 WBZ65568:WBZ65571 WLV65568:WLV65571 WVR65568:WVR65571 J131104:J131107 JF131104:JF131107 TB131104:TB131107 ACX131104:ACX131107 AMT131104:AMT131107 AWP131104:AWP131107 BGL131104:BGL131107 BQH131104:BQH131107 CAD131104:CAD131107 CJZ131104:CJZ131107 CTV131104:CTV131107 DDR131104:DDR131107 DNN131104:DNN131107 DXJ131104:DXJ131107 EHF131104:EHF131107 ERB131104:ERB131107 FAX131104:FAX131107 FKT131104:FKT131107 FUP131104:FUP131107 GEL131104:GEL131107 GOH131104:GOH131107 GYD131104:GYD131107 HHZ131104:HHZ131107 HRV131104:HRV131107 IBR131104:IBR131107 ILN131104:ILN131107 IVJ131104:IVJ131107 JFF131104:JFF131107 JPB131104:JPB131107 JYX131104:JYX131107 KIT131104:KIT131107 KSP131104:KSP131107 LCL131104:LCL131107 LMH131104:LMH131107 LWD131104:LWD131107 MFZ131104:MFZ131107 MPV131104:MPV131107 MZR131104:MZR131107 NJN131104:NJN131107 NTJ131104:NTJ131107 ODF131104:ODF131107 ONB131104:ONB131107 OWX131104:OWX131107 PGT131104:PGT131107 PQP131104:PQP131107 QAL131104:QAL131107 QKH131104:QKH131107 QUD131104:QUD131107 RDZ131104:RDZ131107 RNV131104:RNV131107 RXR131104:RXR131107 SHN131104:SHN131107 SRJ131104:SRJ131107 TBF131104:TBF131107 TLB131104:TLB131107 TUX131104:TUX131107 UET131104:UET131107 UOP131104:UOP131107 UYL131104:UYL131107 VIH131104:VIH131107 VSD131104:VSD131107 WBZ131104:WBZ131107 WLV131104:WLV131107 WVR131104:WVR131107 J196640:J196643 JF196640:JF196643 TB196640:TB196643 ACX196640:ACX196643 AMT196640:AMT196643 AWP196640:AWP196643 BGL196640:BGL196643 BQH196640:BQH196643 CAD196640:CAD196643 CJZ196640:CJZ196643 CTV196640:CTV196643 DDR196640:DDR196643 DNN196640:DNN196643 DXJ196640:DXJ196643 EHF196640:EHF196643 ERB196640:ERB196643 FAX196640:FAX196643 FKT196640:FKT196643 FUP196640:FUP196643 GEL196640:GEL196643 GOH196640:GOH196643 GYD196640:GYD196643 HHZ196640:HHZ196643 HRV196640:HRV196643 IBR196640:IBR196643 ILN196640:ILN196643 IVJ196640:IVJ196643 JFF196640:JFF196643 JPB196640:JPB196643 JYX196640:JYX196643 KIT196640:KIT196643 KSP196640:KSP196643 LCL196640:LCL196643 LMH196640:LMH196643 LWD196640:LWD196643 MFZ196640:MFZ196643 MPV196640:MPV196643 MZR196640:MZR196643 NJN196640:NJN196643 NTJ196640:NTJ196643 ODF196640:ODF196643 ONB196640:ONB196643 OWX196640:OWX196643 PGT196640:PGT196643 PQP196640:PQP196643 QAL196640:QAL196643 QKH196640:QKH196643 QUD196640:QUD196643 RDZ196640:RDZ196643 RNV196640:RNV196643 RXR196640:RXR196643 SHN196640:SHN196643 SRJ196640:SRJ196643 TBF196640:TBF196643 TLB196640:TLB196643 TUX196640:TUX196643 UET196640:UET196643 UOP196640:UOP196643 UYL196640:UYL196643 VIH196640:VIH196643 VSD196640:VSD196643 WBZ196640:WBZ196643 WLV196640:WLV196643 WVR196640:WVR196643 J262176:J262179 JF262176:JF262179 TB262176:TB262179 ACX262176:ACX262179 AMT262176:AMT262179 AWP262176:AWP262179 BGL262176:BGL262179 BQH262176:BQH262179 CAD262176:CAD262179 CJZ262176:CJZ262179 CTV262176:CTV262179 DDR262176:DDR262179 DNN262176:DNN262179 DXJ262176:DXJ262179 EHF262176:EHF262179 ERB262176:ERB262179 FAX262176:FAX262179 FKT262176:FKT262179 FUP262176:FUP262179 GEL262176:GEL262179 GOH262176:GOH262179 GYD262176:GYD262179 HHZ262176:HHZ262179 HRV262176:HRV262179 IBR262176:IBR262179 ILN262176:ILN262179 IVJ262176:IVJ262179 JFF262176:JFF262179 JPB262176:JPB262179 JYX262176:JYX262179 KIT262176:KIT262179 KSP262176:KSP262179 LCL262176:LCL262179 LMH262176:LMH262179 LWD262176:LWD262179 MFZ262176:MFZ262179 MPV262176:MPV262179 MZR262176:MZR262179 NJN262176:NJN262179 NTJ262176:NTJ262179 ODF262176:ODF262179 ONB262176:ONB262179 OWX262176:OWX262179 PGT262176:PGT262179 PQP262176:PQP262179 QAL262176:QAL262179 QKH262176:QKH262179 QUD262176:QUD262179 RDZ262176:RDZ262179 RNV262176:RNV262179 RXR262176:RXR262179 SHN262176:SHN262179 SRJ262176:SRJ262179 TBF262176:TBF262179 TLB262176:TLB262179 TUX262176:TUX262179 UET262176:UET262179 UOP262176:UOP262179 UYL262176:UYL262179 VIH262176:VIH262179 VSD262176:VSD262179 WBZ262176:WBZ262179 WLV262176:WLV262179 WVR262176:WVR262179 J327712:J327715 JF327712:JF327715 TB327712:TB327715 ACX327712:ACX327715 AMT327712:AMT327715 AWP327712:AWP327715 BGL327712:BGL327715 BQH327712:BQH327715 CAD327712:CAD327715 CJZ327712:CJZ327715 CTV327712:CTV327715 DDR327712:DDR327715 DNN327712:DNN327715 DXJ327712:DXJ327715 EHF327712:EHF327715 ERB327712:ERB327715 FAX327712:FAX327715 FKT327712:FKT327715 FUP327712:FUP327715 GEL327712:GEL327715 GOH327712:GOH327715 GYD327712:GYD327715 HHZ327712:HHZ327715 HRV327712:HRV327715 IBR327712:IBR327715 ILN327712:ILN327715 IVJ327712:IVJ327715 JFF327712:JFF327715 JPB327712:JPB327715 JYX327712:JYX327715 KIT327712:KIT327715 KSP327712:KSP327715 LCL327712:LCL327715 LMH327712:LMH327715 LWD327712:LWD327715 MFZ327712:MFZ327715 MPV327712:MPV327715 MZR327712:MZR327715 NJN327712:NJN327715 NTJ327712:NTJ327715 ODF327712:ODF327715 ONB327712:ONB327715 OWX327712:OWX327715 PGT327712:PGT327715 PQP327712:PQP327715 QAL327712:QAL327715 QKH327712:QKH327715 QUD327712:QUD327715 RDZ327712:RDZ327715 RNV327712:RNV327715 RXR327712:RXR327715 SHN327712:SHN327715 SRJ327712:SRJ327715 TBF327712:TBF327715 TLB327712:TLB327715 TUX327712:TUX327715 UET327712:UET327715 UOP327712:UOP327715 UYL327712:UYL327715 VIH327712:VIH327715 VSD327712:VSD327715 WBZ327712:WBZ327715 WLV327712:WLV327715 WVR327712:WVR327715 J393248:J393251 JF393248:JF393251 TB393248:TB393251 ACX393248:ACX393251 AMT393248:AMT393251 AWP393248:AWP393251 BGL393248:BGL393251 BQH393248:BQH393251 CAD393248:CAD393251 CJZ393248:CJZ393251 CTV393248:CTV393251 DDR393248:DDR393251 DNN393248:DNN393251 DXJ393248:DXJ393251 EHF393248:EHF393251 ERB393248:ERB393251 FAX393248:FAX393251 FKT393248:FKT393251 FUP393248:FUP393251 GEL393248:GEL393251 GOH393248:GOH393251 GYD393248:GYD393251 HHZ393248:HHZ393251 HRV393248:HRV393251 IBR393248:IBR393251 ILN393248:ILN393251 IVJ393248:IVJ393251 JFF393248:JFF393251 JPB393248:JPB393251 JYX393248:JYX393251 KIT393248:KIT393251 KSP393248:KSP393251 LCL393248:LCL393251 LMH393248:LMH393251 LWD393248:LWD393251 MFZ393248:MFZ393251 MPV393248:MPV393251 MZR393248:MZR393251 NJN393248:NJN393251 NTJ393248:NTJ393251 ODF393248:ODF393251 ONB393248:ONB393251 OWX393248:OWX393251 PGT393248:PGT393251 PQP393248:PQP393251 QAL393248:QAL393251 QKH393248:QKH393251 QUD393248:QUD393251 RDZ393248:RDZ393251 RNV393248:RNV393251 RXR393248:RXR393251 SHN393248:SHN393251 SRJ393248:SRJ393251 TBF393248:TBF393251 TLB393248:TLB393251 TUX393248:TUX393251 UET393248:UET393251 UOP393248:UOP393251 UYL393248:UYL393251 VIH393248:VIH393251 VSD393248:VSD393251 WBZ393248:WBZ393251 WLV393248:WLV393251 WVR393248:WVR393251 J458784:J458787 JF458784:JF458787 TB458784:TB458787 ACX458784:ACX458787 AMT458784:AMT458787 AWP458784:AWP458787 BGL458784:BGL458787 BQH458784:BQH458787 CAD458784:CAD458787 CJZ458784:CJZ458787 CTV458784:CTV458787 DDR458784:DDR458787 DNN458784:DNN458787 DXJ458784:DXJ458787 EHF458784:EHF458787 ERB458784:ERB458787 FAX458784:FAX458787 FKT458784:FKT458787 FUP458784:FUP458787 GEL458784:GEL458787 GOH458784:GOH458787 GYD458784:GYD458787 HHZ458784:HHZ458787 HRV458784:HRV458787 IBR458784:IBR458787 ILN458784:ILN458787 IVJ458784:IVJ458787 JFF458784:JFF458787 JPB458784:JPB458787 JYX458784:JYX458787 KIT458784:KIT458787 KSP458784:KSP458787 LCL458784:LCL458787 LMH458784:LMH458787 LWD458784:LWD458787 MFZ458784:MFZ458787 MPV458784:MPV458787 MZR458784:MZR458787 NJN458784:NJN458787 NTJ458784:NTJ458787 ODF458784:ODF458787 ONB458784:ONB458787 OWX458784:OWX458787 PGT458784:PGT458787 PQP458784:PQP458787 QAL458784:QAL458787 QKH458784:QKH458787 QUD458784:QUD458787 RDZ458784:RDZ458787 RNV458784:RNV458787 RXR458784:RXR458787 SHN458784:SHN458787 SRJ458784:SRJ458787 TBF458784:TBF458787 TLB458784:TLB458787 TUX458784:TUX458787 UET458784:UET458787 UOP458784:UOP458787 UYL458784:UYL458787 VIH458784:VIH458787 VSD458784:VSD458787 WBZ458784:WBZ458787 WLV458784:WLV458787 WVR458784:WVR458787 J524320:J524323 JF524320:JF524323 TB524320:TB524323 ACX524320:ACX524323 AMT524320:AMT524323 AWP524320:AWP524323 BGL524320:BGL524323 BQH524320:BQH524323 CAD524320:CAD524323 CJZ524320:CJZ524323 CTV524320:CTV524323 DDR524320:DDR524323 DNN524320:DNN524323 DXJ524320:DXJ524323 EHF524320:EHF524323 ERB524320:ERB524323 FAX524320:FAX524323 FKT524320:FKT524323 FUP524320:FUP524323 GEL524320:GEL524323 GOH524320:GOH524323 GYD524320:GYD524323 HHZ524320:HHZ524323 HRV524320:HRV524323 IBR524320:IBR524323 ILN524320:ILN524323 IVJ524320:IVJ524323 JFF524320:JFF524323 JPB524320:JPB524323 JYX524320:JYX524323 KIT524320:KIT524323 KSP524320:KSP524323 LCL524320:LCL524323 LMH524320:LMH524323 LWD524320:LWD524323 MFZ524320:MFZ524323 MPV524320:MPV524323 MZR524320:MZR524323 NJN524320:NJN524323 NTJ524320:NTJ524323 ODF524320:ODF524323 ONB524320:ONB524323 OWX524320:OWX524323 PGT524320:PGT524323 PQP524320:PQP524323 QAL524320:QAL524323 QKH524320:QKH524323 QUD524320:QUD524323 RDZ524320:RDZ524323 RNV524320:RNV524323 RXR524320:RXR524323 SHN524320:SHN524323 SRJ524320:SRJ524323 TBF524320:TBF524323 TLB524320:TLB524323 TUX524320:TUX524323 UET524320:UET524323 UOP524320:UOP524323 UYL524320:UYL524323 VIH524320:VIH524323 VSD524320:VSD524323 WBZ524320:WBZ524323 WLV524320:WLV524323 WVR524320:WVR524323 J589856:J589859 JF589856:JF589859 TB589856:TB589859 ACX589856:ACX589859 AMT589856:AMT589859 AWP589856:AWP589859 BGL589856:BGL589859 BQH589856:BQH589859 CAD589856:CAD589859 CJZ589856:CJZ589859 CTV589856:CTV589859 DDR589856:DDR589859 DNN589856:DNN589859 DXJ589856:DXJ589859 EHF589856:EHF589859 ERB589856:ERB589859 FAX589856:FAX589859 FKT589856:FKT589859 FUP589856:FUP589859 GEL589856:GEL589859 GOH589856:GOH589859 GYD589856:GYD589859 HHZ589856:HHZ589859 HRV589856:HRV589859 IBR589856:IBR589859 ILN589856:ILN589859 IVJ589856:IVJ589859 JFF589856:JFF589859 JPB589856:JPB589859 JYX589856:JYX589859 KIT589856:KIT589859 KSP589856:KSP589859 LCL589856:LCL589859 LMH589856:LMH589859 LWD589856:LWD589859 MFZ589856:MFZ589859 MPV589856:MPV589859 MZR589856:MZR589859 NJN589856:NJN589859 NTJ589856:NTJ589859 ODF589856:ODF589859 ONB589856:ONB589859 OWX589856:OWX589859 PGT589856:PGT589859 PQP589856:PQP589859 QAL589856:QAL589859 QKH589856:QKH589859 QUD589856:QUD589859 RDZ589856:RDZ589859 RNV589856:RNV589859 RXR589856:RXR589859 SHN589856:SHN589859 SRJ589856:SRJ589859 TBF589856:TBF589859 TLB589856:TLB589859 TUX589856:TUX589859 UET589856:UET589859 UOP589856:UOP589859 UYL589856:UYL589859 VIH589856:VIH589859 VSD589856:VSD589859 WBZ589856:WBZ589859 WLV589856:WLV589859 WVR589856:WVR589859 J655392:J655395 JF655392:JF655395 TB655392:TB655395 ACX655392:ACX655395 AMT655392:AMT655395 AWP655392:AWP655395 BGL655392:BGL655395 BQH655392:BQH655395 CAD655392:CAD655395 CJZ655392:CJZ655395 CTV655392:CTV655395 DDR655392:DDR655395 DNN655392:DNN655395 DXJ655392:DXJ655395 EHF655392:EHF655395 ERB655392:ERB655395 FAX655392:FAX655395 FKT655392:FKT655395 FUP655392:FUP655395 GEL655392:GEL655395 GOH655392:GOH655395 GYD655392:GYD655395 HHZ655392:HHZ655395 HRV655392:HRV655395 IBR655392:IBR655395 ILN655392:ILN655395 IVJ655392:IVJ655395 JFF655392:JFF655395 JPB655392:JPB655395 JYX655392:JYX655395 KIT655392:KIT655395 KSP655392:KSP655395 LCL655392:LCL655395 LMH655392:LMH655395 LWD655392:LWD655395 MFZ655392:MFZ655395 MPV655392:MPV655395 MZR655392:MZR655395 NJN655392:NJN655395 NTJ655392:NTJ655395 ODF655392:ODF655395 ONB655392:ONB655395 OWX655392:OWX655395 PGT655392:PGT655395 PQP655392:PQP655395 QAL655392:QAL655395 QKH655392:QKH655395 QUD655392:QUD655395 RDZ655392:RDZ655395 RNV655392:RNV655395 RXR655392:RXR655395 SHN655392:SHN655395 SRJ655392:SRJ655395 TBF655392:TBF655395 TLB655392:TLB655395 TUX655392:TUX655395 UET655392:UET655395 UOP655392:UOP655395 UYL655392:UYL655395 VIH655392:VIH655395 VSD655392:VSD655395 WBZ655392:WBZ655395 WLV655392:WLV655395 WVR655392:WVR655395 J720928:J720931 JF720928:JF720931 TB720928:TB720931 ACX720928:ACX720931 AMT720928:AMT720931 AWP720928:AWP720931 BGL720928:BGL720931 BQH720928:BQH720931 CAD720928:CAD720931 CJZ720928:CJZ720931 CTV720928:CTV720931 DDR720928:DDR720931 DNN720928:DNN720931 DXJ720928:DXJ720931 EHF720928:EHF720931 ERB720928:ERB720931 FAX720928:FAX720931 FKT720928:FKT720931 FUP720928:FUP720931 GEL720928:GEL720931 GOH720928:GOH720931 GYD720928:GYD720931 HHZ720928:HHZ720931 HRV720928:HRV720931 IBR720928:IBR720931 ILN720928:ILN720931 IVJ720928:IVJ720931 JFF720928:JFF720931 JPB720928:JPB720931 JYX720928:JYX720931 KIT720928:KIT720931 KSP720928:KSP720931 LCL720928:LCL720931 LMH720928:LMH720931 LWD720928:LWD720931 MFZ720928:MFZ720931 MPV720928:MPV720931 MZR720928:MZR720931 NJN720928:NJN720931 NTJ720928:NTJ720931 ODF720928:ODF720931 ONB720928:ONB720931 OWX720928:OWX720931 PGT720928:PGT720931 PQP720928:PQP720931 QAL720928:QAL720931 QKH720928:QKH720931 QUD720928:QUD720931 RDZ720928:RDZ720931 RNV720928:RNV720931 RXR720928:RXR720931 SHN720928:SHN720931 SRJ720928:SRJ720931 TBF720928:TBF720931 TLB720928:TLB720931 TUX720928:TUX720931 UET720928:UET720931 UOP720928:UOP720931 UYL720928:UYL720931 VIH720928:VIH720931 VSD720928:VSD720931 WBZ720928:WBZ720931 WLV720928:WLV720931 WVR720928:WVR720931 J786464:J786467 JF786464:JF786467 TB786464:TB786467 ACX786464:ACX786467 AMT786464:AMT786467 AWP786464:AWP786467 BGL786464:BGL786467 BQH786464:BQH786467 CAD786464:CAD786467 CJZ786464:CJZ786467 CTV786464:CTV786467 DDR786464:DDR786467 DNN786464:DNN786467 DXJ786464:DXJ786467 EHF786464:EHF786467 ERB786464:ERB786467 FAX786464:FAX786467 FKT786464:FKT786467 FUP786464:FUP786467 GEL786464:GEL786467 GOH786464:GOH786467 GYD786464:GYD786467 HHZ786464:HHZ786467 HRV786464:HRV786467 IBR786464:IBR786467 ILN786464:ILN786467 IVJ786464:IVJ786467 JFF786464:JFF786467 JPB786464:JPB786467 JYX786464:JYX786467 KIT786464:KIT786467 KSP786464:KSP786467 LCL786464:LCL786467 LMH786464:LMH786467 LWD786464:LWD786467 MFZ786464:MFZ786467 MPV786464:MPV786467 MZR786464:MZR786467 NJN786464:NJN786467 NTJ786464:NTJ786467 ODF786464:ODF786467 ONB786464:ONB786467 OWX786464:OWX786467 PGT786464:PGT786467 PQP786464:PQP786467 QAL786464:QAL786467 QKH786464:QKH786467 QUD786464:QUD786467 RDZ786464:RDZ786467 RNV786464:RNV786467 RXR786464:RXR786467 SHN786464:SHN786467 SRJ786464:SRJ786467 TBF786464:TBF786467 TLB786464:TLB786467 TUX786464:TUX786467 UET786464:UET786467 UOP786464:UOP786467 UYL786464:UYL786467 VIH786464:VIH786467 VSD786464:VSD786467 WBZ786464:WBZ786467 WLV786464:WLV786467 WVR786464:WVR786467 J852000:J852003 JF852000:JF852003 TB852000:TB852003 ACX852000:ACX852003 AMT852000:AMT852003 AWP852000:AWP852003 BGL852000:BGL852003 BQH852000:BQH852003 CAD852000:CAD852003 CJZ852000:CJZ852003 CTV852000:CTV852003 DDR852000:DDR852003 DNN852000:DNN852003 DXJ852000:DXJ852003 EHF852000:EHF852003 ERB852000:ERB852003 FAX852000:FAX852003 FKT852000:FKT852003 FUP852000:FUP852003 GEL852000:GEL852003 GOH852000:GOH852003 GYD852000:GYD852003 HHZ852000:HHZ852003 HRV852000:HRV852003 IBR852000:IBR852003 ILN852000:ILN852003 IVJ852000:IVJ852003 JFF852000:JFF852003 JPB852000:JPB852003 JYX852000:JYX852003 KIT852000:KIT852003 KSP852000:KSP852003 LCL852000:LCL852003 LMH852000:LMH852003 LWD852000:LWD852003 MFZ852000:MFZ852003 MPV852000:MPV852003 MZR852000:MZR852003 NJN852000:NJN852003 NTJ852000:NTJ852003 ODF852000:ODF852003 ONB852000:ONB852003 OWX852000:OWX852003 PGT852000:PGT852003 PQP852000:PQP852003 QAL852000:QAL852003 QKH852000:QKH852003 QUD852000:QUD852003 RDZ852000:RDZ852003 RNV852000:RNV852003 RXR852000:RXR852003 SHN852000:SHN852003 SRJ852000:SRJ852003 TBF852000:TBF852003 TLB852000:TLB852003 TUX852000:TUX852003 UET852000:UET852003 UOP852000:UOP852003 UYL852000:UYL852003 VIH852000:VIH852003 VSD852000:VSD852003 WBZ852000:WBZ852003 WLV852000:WLV852003 WVR852000:WVR852003 J917536:J917539 JF917536:JF917539 TB917536:TB917539 ACX917536:ACX917539 AMT917536:AMT917539 AWP917536:AWP917539 BGL917536:BGL917539 BQH917536:BQH917539 CAD917536:CAD917539 CJZ917536:CJZ917539 CTV917536:CTV917539 DDR917536:DDR917539 DNN917536:DNN917539 DXJ917536:DXJ917539 EHF917536:EHF917539 ERB917536:ERB917539 FAX917536:FAX917539 FKT917536:FKT917539 FUP917536:FUP917539 GEL917536:GEL917539 GOH917536:GOH917539 GYD917536:GYD917539 HHZ917536:HHZ917539 HRV917536:HRV917539 IBR917536:IBR917539 ILN917536:ILN917539 IVJ917536:IVJ917539 JFF917536:JFF917539 JPB917536:JPB917539 JYX917536:JYX917539 KIT917536:KIT917539 KSP917536:KSP917539 LCL917536:LCL917539 LMH917536:LMH917539 LWD917536:LWD917539 MFZ917536:MFZ917539 MPV917536:MPV917539 MZR917536:MZR917539 NJN917536:NJN917539 NTJ917536:NTJ917539 ODF917536:ODF917539 ONB917536:ONB917539 OWX917536:OWX917539 PGT917536:PGT917539 PQP917536:PQP917539 QAL917536:QAL917539 QKH917536:QKH917539 QUD917536:QUD917539 RDZ917536:RDZ917539 RNV917536:RNV917539 RXR917536:RXR917539 SHN917536:SHN917539 SRJ917536:SRJ917539 TBF917536:TBF917539 TLB917536:TLB917539 TUX917536:TUX917539 UET917536:UET917539 UOP917536:UOP917539 UYL917536:UYL917539 VIH917536:VIH917539 VSD917536:VSD917539 WBZ917536:WBZ917539 WLV917536:WLV917539 WVR917536:WVR917539 J983072:J983075 JF983072:JF983075 TB983072:TB983075 ACX983072:ACX983075 AMT983072:AMT983075 AWP983072:AWP983075 BGL983072:BGL983075 BQH983072:BQH983075 CAD983072:CAD983075 CJZ983072:CJZ983075 CTV983072:CTV983075 DDR983072:DDR983075 DNN983072:DNN983075 DXJ983072:DXJ983075 EHF983072:EHF983075 ERB983072:ERB983075 FAX983072:FAX983075 FKT983072:FKT983075 FUP983072:FUP983075 GEL983072:GEL983075 GOH983072:GOH983075 GYD983072:GYD983075 HHZ983072:HHZ983075 HRV983072:HRV983075 IBR983072:IBR983075 ILN983072:ILN983075 IVJ983072:IVJ983075 JFF983072:JFF983075 JPB983072:JPB983075 JYX983072:JYX983075 KIT983072:KIT983075 KSP983072:KSP983075 LCL983072:LCL983075 LMH983072:LMH983075 LWD983072:LWD983075 MFZ983072:MFZ983075 MPV983072:MPV983075 MZR983072:MZR983075 NJN983072:NJN983075 NTJ983072:NTJ983075 ODF983072:ODF983075 ONB983072:ONB983075 OWX983072:OWX983075 PGT983072:PGT983075 PQP983072:PQP983075 QAL983072:QAL983075 QKH983072:QKH983075 QUD983072:QUD983075 RDZ983072:RDZ983075 RNV983072:RNV983075 RXR983072:RXR983075 SHN983072:SHN983075 SRJ983072:SRJ983075 TBF983072:TBF983075 TLB983072:TLB983075 TUX983072:TUX983075 UET983072:UET983075 UOP983072:UOP983075 UYL983072:UYL983075 VIH983072:VIH983075 VSD983072:VSD983075 WBZ983072:WBZ983075 WLV983072:WLV983075 WVR983072:WVR983075" xr:uid="{072504EC-59B7-4721-B79D-28539A115A8F}"/>
    <dataValidation allowBlank="1" showInputMessage="1" showErrorMessage="1" sqref="J24 JF24 TB24 ACX24 AMT24 AWP24 BGL24 BQH24 CAD24 CJZ24 CTV24 DDR24 DNN24 DXJ24 EHF24 ERB24 FAX24 FKT24 FUP24 GEL24 GOH24 GYD24 HHZ24 HRV24 IBR24 ILN24 IVJ24 JFF24 JPB24 JYX24 KIT24 KSP24 LCL24 LMH24 LWD24 MFZ24 MPV24 MZR24 NJN24 NTJ24 ODF24 ONB24 OWX24 PGT24 PQP24 QAL24 QKH24 QUD24 RDZ24 RNV24 RXR24 SHN24 SRJ24 TBF24 TLB24 TUX24 UET24 UOP24 UYL24 VIH24 VSD24 WBZ24 WLV24 WVR24 J65560 JF65560 TB65560 ACX65560 AMT65560 AWP65560 BGL65560 BQH65560 CAD65560 CJZ65560 CTV65560 DDR65560 DNN65560 DXJ65560 EHF65560 ERB65560 FAX65560 FKT65560 FUP65560 GEL65560 GOH65560 GYD65560 HHZ65560 HRV65560 IBR65560 ILN65560 IVJ65560 JFF65560 JPB65560 JYX65560 KIT65560 KSP65560 LCL65560 LMH65560 LWD65560 MFZ65560 MPV65560 MZR65560 NJN65560 NTJ65560 ODF65560 ONB65560 OWX65560 PGT65560 PQP65560 QAL65560 QKH65560 QUD65560 RDZ65560 RNV65560 RXR65560 SHN65560 SRJ65560 TBF65560 TLB65560 TUX65560 UET65560 UOP65560 UYL65560 VIH65560 VSD65560 WBZ65560 WLV65560 WVR65560 J131096 JF131096 TB131096 ACX131096 AMT131096 AWP131096 BGL131096 BQH131096 CAD131096 CJZ131096 CTV131096 DDR131096 DNN131096 DXJ131096 EHF131096 ERB131096 FAX131096 FKT131096 FUP131096 GEL131096 GOH131096 GYD131096 HHZ131096 HRV131096 IBR131096 ILN131096 IVJ131096 JFF131096 JPB131096 JYX131096 KIT131096 KSP131096 LCL131096 LMH131096 LWD131096 MFZ131096 MPV131096 MZR131096 NJN131096 NTJ131096 ODF131096 ONB131096 OWX131096 PGT131096 PQP131096 QAL131096 QKH131096 QUD131096 RDZ131096 RNV131096 RXR131096 SHN131096 SRJ131096 TBF131096 TLB131096 TUX131096 UET131096 UOP131096 UYL131096 VIH131096 VSD131096 WBZ131096 WLV131096 WVR131096 J196632 JF196632 TB196632 ACX196632 AMT196632 AWP196632 BGL196632 BQH196632 CAD196632 CJZ196632 CTV196632 DDR196632 DNN196632 DXJ196632 EHF196632 ERB196632 FAX196632 FKT196632 FUP196632 GEL196632 GOH196632 GYD196632 HHZ196632 HRV196632 IBR196632 ILN196632 IVJ196632 JFF196632 JPB196632 JYX196632 KIT196632 KSP196632 LCL196632 LMH196632 LWD196632 MFZ196632 MPV196632 MZR196632 NJN196632 NTJ196632 ODF196632 ONB196632 OWX196632 PGT196632 PQP196632 QAL196632 QKH196632 QUD196632 RDZ196632 RNV196632 RXR196632 SHN196632 SRJ196632 TBF196632 TLB196632 TUX196632 UET196632 UOP196632 UYL196632 VIH196632 VSD196632 WBZ196632 WLV196632 WVR196632 J262168 JF262168 TB262168 ACX262168 AMT262168 AWP262168 BGL262168 BQH262168 CAD262168 CJZ262168 CTV262168 DDR262168 DNN262168 DXJ262168 EHF262168 ERB262168 FAX262168 FKT262168 FUP262168 GEL262168 GOH262168 GYD262168 HHZ262168 HRV262168 IBR262168 ILN262168 IVJ262168 JFF262168 JPB262168 JYX262168 KIT262168 KSP262168 LCL262168 LMH262168 LWD262168 MFZ262168 MPV262168 MZR262168 NJN262168 NTJ262168 ODF262168 ONB262168 OWX262168 PGT262168 PQP262168 QAL262168 QKH262168 QUD262168 RDZ262168 RNV262168 RXR262168 SHN262168 SRJ262168 TBF262168 TLB262168 TUX262168 UET262168 UOP262168 UYL262168 VIH262168 VSD262168 WBZ262168 WLV262168 WVR262168 J327704 JF327704 TB327704 ACX327704 AMT327704 AWP327704 BGL327704 BQH327704 CAD327704 CJZ327704 CTV327704 DDR327704 DNN327704 DXJ327704 EHF327704 ERB327704 FAX327704 FKT327704 FUP327704 GEL327704 GOH327704 GYD327704 HHZ327704 HRV327704 IBR327704 ILN327704 IVJ327704 JFF327704 JPB327704 JYX327704 KIT327704 KSP327704 LCL327704 LMH327704 LWD327704 MFZ327704 MPV327704 MZR327704 NJN327704 NTJ327704 ODF327704 ONB327704 OWX327704 PGT327704 PQP327704 QAL327704 QKH327704 QUD327704 RDZ327704 RNV327704 RXR327704 SHN327704 SRJ327704 TBF327704 TLB327704 TUX327704 UET327704 UOP327704 UYL327704 VIH327704 VSD327704 WBZ327704 WLV327704 WVR327704 J393240 JF393240 TB393240 ACX393240 AMT393240 AWP393240 BGL393240 BQH393240 CAD393240 CJZ393240 CTV393240 DDR393240 DNN393240 DXJ393240 EHF393240 ERB393240 FAX393240 FKT393240 FUP393240 GEL393240 GOH393240 GYD393240 HHZ393240 HRV393240 IBR393240 ILN393240 IVJ393240 JFF393240 JPB393240 JYX393240 KIT393240 KSP393240 LCL393240 LMH393240 LWD393240 MFZ393240 MPV393240 MZR393240 NJN393240 NTJ393240 ODF393240 ONB393240 OWX393240 PGT393240 PQP393240 QAL393240 QKH393240 QUD393240 RDZ393240 RNV393240 RXR393240 SHN393240 SRJ393240 TBF393240 TLB393240 TUX393240 UET393240 UOP393240 UYL393240 VIH393240 VSD393240 WBZ393240 WLV393240 WVR393240 J458776 JF458776 TB458776 ACX458776 AMT458776 AWP458776 BGL458776 BQH458776 CAD458776 CJZ458776 CTV458776 DDR458776 DNN458776 DXJ458776 EHF458776 ERB458776 FAX458776 FKT458776 FUP458776 GEL458776 GOH458776 GYD458776 HHZ458776 HRV458776 IBR458776 ILN458776 IVJ458776 JFF458776 JPB458776 JYX458776 KIT458776 KSP458776 LCL458776 LMH458776 LWD458776 MFZ458776 MPV458776 MZR458776 NJN458776 NTJ458776 ODF458776 ONB458776 OWX458776 PGT458776 PQP458776 QAL458776 QKH458776 QUD458776 RDZ458776 RNV458776 RXR458776 SHN458776 SRJ458776 TBF458776 TLB458776 TUX458776 UET458776 UOP458776 UYL458776 VIH458776 VSD458776 WBZ458776 WLV458776 WVR458776 J524312 JF524312 TB524312 ACX524312 AMT524312 AWP524312 BGL524312 BQH524312 CAD524312 CJZ524312 CTV524312 DDR524312 DNN524312 DXJ524312 EHF524312 ERB524312 FAX524312 FKT524312 FUP524312 GEL524312 GOH524312 GYD524312 HHZ524312 HRV524312 IBR524312 ILN524312 IVJ524312 JFF524312 JPB524312 JYX524312 KIT524312 KSP524312 LCL524312 LMH524312 LWD524312 MFZ524312 MPV524312 MZR524312 NJN524312 NTJ524312 ODF524312 ONB524312 OWX524312 PGT524312 PQP524312 QAL524312 QKH524312 QUD524312 RDZ524312 RNV524312 RXR524312 SHN524312 SRJ524312 TBF524312 TLB524312 TUX524312 UET524312 UOP524312 UYL524312 VIH524312 VSD524312 WBZ524312 WLV524312 WVR524312 J589848 JF589848 TB589848 ACX589848 AMT589848 AWP589848 BGL589848 BQH589848 CAD589848 CJZ589848 CTV589848 DDR589848 DNN589848 DXJ589848 EHF589848 ERB589848 FAX589848 FKT589848 FUP589848 GEL589848 GOH589848 GYD589848 HHZ589848 HRV589848 IBR589848 ILN589848 IVJ589848 JFF589848 JPB589848 JYX589848 KIT589848 KSP589848 LCL589848 LMH589848 LWD589848 MFZ589848 MPV589848 MZR589848 NJN589848 NTJ589848 ODF589848 ONB589848 OWX589848 PGT589848 PQP589848 QAL589848 QKH589848 QUD589848 RDZ589848 RNV589848 RXR589848 SHN589848 SRJ589848 TBF589848 TLB589848 TUX589848 UET589848 UOP589848 UYL589848 VIH589848 VSD589848 WBZ589848 WLV589848 WVR589848 J655384 JF655384 TB655384 ACX655384 AMT655384 AWP655384 BGL655384 BQH655384 CAD655384 CJZ655384 CTV655384 DDR655384 DNN655384 DXJ655384 EHF655384 ERB655384 FAX655384 FKT655384 FUP655384 GEL655384 GOH655384 GYD655384 HHZ655384 HRV655384 IBR655384 ILN655384 IVJ655384 JFF655384 JPB655384 JYX655384 KIT655384 KSP655384 LCL655384 LMH655384 LWD655384 MFZ655384 MPV655384 MZR655384 NJN655384 NTJ655384 ODF655384 ONB655384 OWX655384 PGT655384 PQP655384 QAL655384 QKH655384 QUD655384 RDZ655384 RNV655384 RXR655384 SHN655384 SRJ655384 TBF655384 TLB655384 TUX655384 UET655384 UOP655384 UYL655384 VIH655384 VSD655384 WBZ655384 WLV655384 WVR655384 J720920 JF720920 TB720920 ACX720920 AMT720920 AWP720920 BGL720920 BQH720920 CAD720920 CJZ720920 CTV720920 DDR720920 DNN720920 DXJ720920 EHF720920 ERB720920 FAX720920 FKT720920 FUP720920 GEL720920 GOH720920 GYD720920 HHZ720920 HRV720920 IBR720920 ILN720920 IVJ720920 JFF720920 JPB720920 JYX720920 KIT720920 KSP720920 LCL720920 LMH720920 LWD720920 MFZ720920 MPV720920 MZR720920 NJN720920 NTJ720920 ODF720920 ONB720920 OWX720920 PGT720920 PQP720920 QAL720920 QKH720920 QUD720920 RDZ720920 RNV720920 RXR720920 SHN720920 SRJ720920 TBF720920 TLB720920 TUX720920 UET720920 UOP720920 UYL720920 VIH720920 VSD720920 WBZ720920 WLV720920 WVR720920 J786456 JF786456 TB786456 ACX786456 AMT786456 AWP786456 BGL786456 BQH786456 CAD786456 CJZ786456 CTV786456 DDR786456 DNN786456 DXJ786456 EHF786456 ERB786456 FAX786456 FKT786456 FUP786456 GEL786456 GOH786456 GYD786456 HHZ786456 HRV786456 IBR786456 ILN786456 IVJ786456 JFF786456 JPB786456 JYX786456 KIT786456 KSP786456 LCL786456 LMH786456 LWD786456 MFZ786456 MPV786456 MZR786456 NJN786456 NTJ786456 ODF786456 ONB786456 OWX786456 PGT786456 PQP786456 QAL786456 QKH786456 QUD786456 RDZ786456 RNV786456 RXR786456 SHN786456 SRJ786456 TBF786456 TLB786456 TUX786456 UET786456 UOP786456 UYL786456 VIH786456 VSD786456 WBZ786456 WLV786456 WVR786456 J851992 JF851992 TB851992 ACX851992 AMT851992 AWP851992 BGL851992 BQH851992 CAD851992 CJZ851992 CTV851992 DDR851992 DNN851992 DXJ851992 EHF851992 ERB851992 FAX851992 FKT851992 FUP851992 GEL851992 GOH851992 GYD851992 HHZ851992 HRV851992 IBR851992 ILN851992 IVJ851992 JFF851992 JPB851992 JYX851992 KIT851992 KSP851992 LCL851992 LMH851992 LWD851992 MFZ851992 MPV851992 MZR851992 NJN851992 NTJ851992 ODF851992 ONB851992 OWX851992 PGT851992 PQP851992 QAL851992 QKH851992 QUD851992 RDZ851992 RNV851992 RXR851992 SHN851992 SRJ851992 TBF851992 TLB851992 TUX851992 UET851992 UOP851992 UYL851992 VIH851992 VSD851992 WBZ851992 WLV851992 WVR851992 J917528 JF917528 TB917528 ACX917528 AMT917528 AWP917528 BGL917528 BQH917528 CAD917528 CJZ917528 CTV917528 DDR917528 DNN917528 DXJ917528 EHF917528 ERB917528 FAX917528 FKT917528 FUP917528 GEL917528 GOH917528 GYD917528 HHZ917528 HRV917528 IBR917528 ILN917528 IVJ917528 JFF917528 JPB917528 JYX917528 KIT917528 KSP917528 LCL917528 LMH917528 LWD917528 MFZ917528 MPV917528 MZR917528 NJN917528 NTJ917528 ODF917528 ONB917528 OWX917528 PGT917528 PQP917528 QAL917528 QKH917528 QUD917528 RDZ917528 RNV917528 RXR917528 SHN917528 SRJ917528 TBF917528 TLB917528 TUX917528 UET917528 UOP917528 UYL917528 VIH917528 VSD917528 WBZ917528 WLV917528 WVR917528 J983064 JF983064 TB983064 ACX983064 AMT983064 AWP983064 BGL983064 BQH983064 CAD983064 CJZ983064 CTV983064 DDR983064 DNN983064 DXJ983064 EHF983064 ERB983064 FAX983064 FKT983064 FUP983064 GEL983064 GOH983064 GYD983064 HHZ983064 HRV983064 IBR983064 ILN983064 IVJ983064 JFF983064 JPB983064 JYX983064 KIT983064 KSP983064 LCL983064 LMH983064 LWD983064 MFZ983064 MPV983064 MZR983064 NJN983064 NTJ983064 ODF983064 ONB983064 OWX983064 PGT983064 PQP983064 QAL983064 QKH983064 QUD983064 RDZ983064 RNV983064 RXR983064 SHN983064 SRJ983064 TBF983064 TLB983064 TUX983064 UET983064 UOP983064 UYL983064 VIH983064 VSD983064 WBZ983064 WLV983064 WVR983064" xr:uid="{7E2DA01D-45B0-4B1D-A1F7-6A55D8B6C4B1}"/>
  </dataValidations>
  <pageMargins left="0" right="0" top="0" bottom="0" header="0" footer="0"/>
  <pageSetup paperSize="8" scale="65"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CD52A-CC5F-45FD-B4D8-06C984A12549}">
  <dimension ref="B2:Q274"/>
  <sheetViews>
    <sheetView zoomScale="80" zoomScaleNormal="80" workbookViewId="0">
      <pane xSplit="10" ySplit="8" topLeftCell="K125" activePane="bottomRight" state="frozen"/>
      <selection pane="topRight" activeCell="K1" sqref="K1"/>
      <selection pane="bottomLeft" activeCell="A9" sqref="A9"/>
      <selection pane="bottomRight" activeCell="A133" sqref="A133:IV133"/>
    </sheetView>
  </sheetViews>
  <sheetFormatPr defaultRowHeight="18.75"/>
  <cols>
    <col min="1" max="1" width="2.625" style="8" customWidth="1"/>
    <col min="2" max="2" width="5.75" style="9" customWidth="1"/>
    <col min="3" max="4" width="15.75" style="8" customWidth="1"/>
    <col min="5" max="5" width="49.125" style="8" customWidth="1"/>
    <col min="6" max="6" width="6.25" style="8" customWidth="1"/>
    <col min="7" max="8" width="9.875" style="8" bestFit="1" customWidth="1"/>
    <col min="9" max="9" width="5.75" style="3" customWidth="1"/>
    <col min="10" max="10" width="40.75" style="8" customWidth="1"/>
    <col min="11" max="11" width="30.75" style="8" customWidth="1"/>
    <col min="12" max="12" width="30.75" style="9" customWidth="1"/>
    <col min="13" max="13" width="13.75" style="10" customWidth="1"/>
    <col min="14" max="14" width="6.375" style="8" customWidth="1"/>
    <col min="15" max="15" width="13.25" style="3" customWidth="1"/>
    <col min="16" max="16" width="18.25" style="11" customWidth="1"/>
    <col min="17" max="17" width="15.625" style="194" customWidth="1"/>
    <col min="18" max="256" width="9" style="8"/>
    <col min="257" max="257" width="2.625" style="8" customWidth="1"/>
    <col min="258" max="258" width="5.75" style="8" customWidth="1"/>
    <col min="259" max="260" width="15.75" style="8" customWidth="1"/>
    <col min="261" max="261" width="49.125" style="8" customWidth="1"/>
    <col min="262" max="262" width="6.25" style="8" customWidth="1"/>
    <col min="263" max="264" width="9.875" style="8" bestFit="1" customWidth="1"/>
    <col min="265" max="265" width="5.75" style="8" customWidth="1"/>
    <col min="266" max="266" width="40.75" style="8" customWidth="1"/>
    <col min="267" max="268" width="30.75" style="8" customWidth="1"/>
    <col min="269" max="269" width="13.75" style="8" customWidth="1"/>
    <col min="270" max="270" width="6.375" style="8" customWidth="1"/>
    <col min="271" max="271" width="13.25" style="8" customWidth="1"/>
    <col min="272" max="272" width="18.25" style="8" customWidth="1"/>
    <col min="273" max="273" width="15.625" style="8" customWidth="1"/>
    <col min="274" max="512" width="9" style="8"/>
    <col min="513" max="513" width="2.625" style="8" customWidth="1"/>
    <col min="514" max="514" width="5.75" style="8" customWidth="1"/>
    <col min="515" max="516" width="15.75" style="8" customWidth="1"/>
    <col min="517" max="517" width="49.125" style="8" customWidth="1"/>
    <col min="518" max="518" width="6.25" style="8" customWidth="1"/>
    <col min="519" max="520" width="9.875" style="8" bestFit="1" customWidth="1"/>
    <col min="521" max="521" width="5.75" style="8" customWidth="1"/>
    <col min="522" max="522" width="40.75" style="8" customWidth="1"/>
    <col min="523" max="524" width="30.75" style="8" customWidth="1"/>
    <col min="525" max="525" width="13.75" style="8" customWidth="1"/>
    <col min="526" max="526" width="6.375" style="8" customWidth="1"/>
    <col min="527" max="527" width="13.25" style="8" customWidth="1"/>
    <col min="528" max="528" width="18.25" style="8" customWidth="1"/>
    <col min="529" max="529" width="15.625" style="8" customWidth="1"/>
    <col min="530" max="768" width="9" style="8"/>
    <col min="769" max="769" width="2.625" style="8" customWidth="1"/>
    <col min="770" max="770" width="5.75" style="8" customWidth="1"/>
    <col min="771" max="772" width="15.75" style="8" customWidth="1"/>
    <col min="773" max="773" width="49.125" style="8" customWidth="1"/>
    <col min="774" max="774" width="6.25" style="8" customWidth="1"/>
    <col min="775" max="776" width="9.875" style="8" bestFit="1" customWidth="1"/>
    <col min="777" max="777" width="5.75" style="8" customWidth="1"/>
    <col min="778" max="778" width="40.75" style="8" customWidth="1"/>
    <col min="779" max="780" width="30.75" style="8" customWidth="1"/>
    <col min="781" max="781" width="13.75" style="8" customWidth="1"/>
    <col min="782" max="782" width="6.375" style="8" customWidth="1"/>
    <col min="783" max="783" width="13.25" style="8" customWidth="1"/>
    <col min="784" max="784" width="18.25" style="8" customWidth="1"/>
    <col min="785" max="785" width="15.625" style="8" customWidth="1"/>
    <col min="786" max="1024" width="9" style="8"/>
    <col min="1025" max="1025" width="2.625" style="8" customWidth="1"/>
    <col min="1026" max="1026" width="5.75" style="8" customWidth="1"/>
    <col min="1027" max="1028" width="15.75" style="8" customWidth="1"/>
    <col min="1029" max="1029" width="49.125" style="8" customWidth="1"/>
    <col min="1030" max="1030" width="6.25" style="8" customWidth="1"/>
    <col min="1031" max="1032" width="9.875" style="8" bestFit="1" customWidth="1"/>
    <col min="1033" max="1033" width="5.75" style="8" customWidth="1"/>
    <col min="1034" max="1034" width="40.75" style="8" customWidth="1"/>
    <col min="1035" max="1036" width="30.75" style="8" customWidth="1"/>
    <col min="1037" max="1037" width="13.75" style="8" customWidth="1"/>
    <col min="1038" max="1038" width="6.375" style="8" customWidth="1"/>
    <col min="1039" max="1039" width="13.25" style="8" customWidth="1"/>
    <col min="1040" max="1040" width="18.25" style="8" customWidth="1"/>
    <col min="1041" max="1041" width="15.625" style="8" customWidth="1"/>
    <col min="1042" max="1280" width="9" style="8"/>
    <col min="1281" max="1281" width="2.625" style="8" customWidth="1"/>
    <col min="1282" max="1282" width="5.75" style="8" customWidth="1"/>
    <col min="1283" max="1284" width="15.75" style="8" customWidth="1"/>
    <col min="1285" max="1285" width="49.125" style="8" customWidth="1"/>
    <col min="1286" max="1286" width="6.25" style="8" customWidth="1"/>
    <col min="1287" max="1288" width="9.875" style="8" bestFit="1" customWidth="1"/>
    <col min="1289" max="1289" width="5.75" style="8" customWidth="1"/>
    <col min="1290" max="1290" width="40.75" style="8" customWidth="1"/>
    <col min="1291" max="1292" width="30.75" style="8" customWidth="1"/>
    <col min="1293" max="1293" width="13.75" style="8" customWidth="1"/>
    <col min="1294" max="1294" width="6.375" style="8" customWidth="1"/>
    <col min="1295" max="1295" width="13.25" style="8" customWidth="1"/>
    <col min="1296" max="1296" width="18.25" style="8" customWidth="1"/>
    <col min="1297" max="1297" width="15.625" style="8" customWidth="1"/>
    <col min="1298" max="1536" width="9" style="8"/>
    <col min="1537" max="1537" width="2.625" style="8" customWidth="1"/>
    <col min="1538" max="1538" width="5.75" style="8" customWidth="1"/>
    <col min="1539" max="1540" width="15.75" style="8" customWidth="1"/>
    <col min="1541" max="1541" width="49.125" style="8" customWidth="1"/>
    <col min="1542" max="1542" width="6.25" style="8" customWidth="1"/>
    <col min="1543" max="1544" width="9.875" style="8" bestFit="1" customWidth="1"/>
    <col min="1545" max="1545" width="5.75" style="8" customWidth="1"/>
    <col min="1546" max="1546" width="40.75" style="8" customWidth="1"/>
    <col min="1547" max="1548" width="30.75" style="8" customWidth="1"/>
    <col min="1549" max="1549" width="13.75" style="8" customWidth="1"/>
    <col min="1550" max="1550" width="6.375" style="8" customWidth="1"/>
    <col min="1551" max="1551" width="13.25" style="8" customWidth="1"/>
    <col min="1552" max="1552" width="18.25" style="8" customWidth="1"/>
    <col min="1553" max="1553" width="15.625" style="8" customWidth="1"/>
    <col min="1554" max="1792" width="9" style="8"/>
    <col min="1793" max="1793" width="2.625" style="8" customWidth="1"/>
    <col min="1794" max="1794" width="5.75" style="8" customWidth="1"/>
    <col min="1795" max="1796" width="15.75" style="8" customWidth="1"/>
    <col min="1797" max="1797" width="49.125" style="8" customWidth="1"/>
    <col min="1798" max="1798" width="6.25" style="8" customWidth="1"/>
    <col min="1799" max="1800" width="9.875" style="8" bestFit="1" customWidth="1"/>
    <col min="1801" max="1801" width="5.75" style="8" customWidth="1"/>
    <col min="1802" max="1802" width="40.75" style="8" customWidth="1"/>
    <col min="1803" max="1804" width="30.75" style="8" customWidth="1"/>
    <col min="1805" max="1805" width="13.75" style="8" customWidth="1"/>
    <col min="1806" max="1806" width="6.375" style="8" customWidth="1"/>
    <col min="1807" max="1807" width="13.25" style="8" customWidth="1"/>
    <col min="1808" max="1808" width="18.25" style="8" customWidth="1"/>
    <col min="1809" max="1809" width="15.625" style="8" customWidth="1"/>
    <col min="1810" max="2048" width="9" style="8"/>
    <col min="2049" max="2049" width="2.625" style="8" customWidth="1"/>
    <col min="2050" max="2050" width="5.75" style="8" customWidth="1"/>
    <col min="2051" max="2052" width="15.75" style="8" customWidth="1"/>
    <col min="2053" max="2053" width="49.125" style="8" customWidth="1"/>
    <col min="2054" max="2054" width="6.25" style="8" customWidth="1"/>
    <col min="2055" max="2056" width="9.875" style="8" bestFit="1" customWidth="1"/>
    <col min="2057" max="2057" width="5.75" style="8" customWidth="1"/>
    <col min="2058" max="2058" width="40.75" style="8" customWidth="1"/>
    <col min="2059" max="2060" width="30.75" style="8" customWidth="1"/>
    <col min="2061" max="2061" width="13.75" style="8" customWidth="1"/>
    <col min="2062" max="2062" width="6.375" style="8" customWidth="1"/>
    <col min="2063" max="2063" width="13.25" style="8" customWidth="1"/>
    <col min="2064" max="2064" width="18.25" style="8" customWidth="1"/>
    <col min="2065" max="2065" width="15.625" style="8" customWidth="1"/>
    <col min="2066" max="2304" width="9" style="8"/>
    <col min="2305" max="2305" width="2.625" style="8" customWidth="1"/>
    <col min="2306" max="2306" width="5.75" style="8" customWidth="1"/>
    <col min="2307" max="2308" width="15.75" style="8" customWidth="1"/>
    <col min="2309" max="2309" width="49.125" style="8" customWidth="1"/>
    <col min="2310" max="2310" width="6.25" style="8" customWidth="1"/>
    <col min="2311" max="2312" width="9.875" style="8" bestFit="1" customWidth="1"/>
    <col min="2313" max="2313" width="5.75" style="8" customWidth="1"/>
    <col min="2314" max="2314" width="40.75" style="8" customWidth="1"/>
    <col min="2315" max="2316" width="30.75" style="8" customWidth="1"/>
    <col min="2317" max="2317" width="13.75" style="8" customWidth="1"/>
    <col min="2318" max="2318" width="6.375" style="8" customWidth="1"/>
    <col min="2319" max="2319" width="13.25" style="8" customWidth="1"/>
    <col min="2320" max="2320" width="18.25" style="8" customWidth="1"/>
    <col min="2321" max="2321" width="15.625" style="8" customWidth="1"/>
    <col min="2322" max="2560" width="9" style="8"/>
    <col min="2561" max="2561" width="2.625" style="8" customWidth="1"/>
    <col min="2562" max="2562" width="5.75" style="8" customWidth="1"/>
    <col min="2563" max="2564" width="15.75" style="8" customWidth="1"/>
    <col min="2565" max="2565" width="49.125" style="8" customWidth="1"/>
    <col min="2566" max="2566" width="6.25" style="8" customWidth="1"/>
    <col min="2567" max="2568" width="9.875" style="8" bestFit="1" customWidth="1"/>
    <col min="2569" max="2569" width="5.75" style="8" customWidth="1"/>
    <col min="2570" max="2570" width="40.75" style="8" customWidth="1"/>
    <col min="2571" max="2572" width="30.75" style="8" customWidth="1"/>
    <col min="2573" max="2573" width="13.75" style="8" customWidth="1"/>
    <col min="2574" max="2574" width="6.375" style="8" customWidth="1"/>
    <col min="2575" max="2575" width="13.25" style="8" customWidth="1"/>
    <col min="2576" max="2576" width="18.25" style="8" customWidth="1"/>
    <col min="2577" max="2577" width="15.625" style="8" customWidth="1"/>
    <col min="2578" max="2816" width="9" style="8"/>
    <col min="2817" max="2817" width="2.625" style="8" customWidth="1"/>
    <col min="2818" max="2818" width="5.75" style="8" customWidth="1"/>
    <col min="2819" max="2820" width="15.75" style="8" customWidth="1"/>
    <col min="2821" max="2821" width="49.125" style="8" customWidth="1"/>
    <col min="2822" max="2822" width="6.25" style="8" customWidth="1"/>
    <col min="2823" max="2824" width="9.875" style="8" bestFit="1" customWidth="1"/>
    <col min="2825" max="2825" width="5.75" style="8" customWidth="1"/>
    <col min="2826" max="2826" width="40.75" style="8" customWidth="1"/>
    <col min="2827" max="2828" width="30.75" style="8" customWidth="1"/>
    <col min="2829" max="2829" width="13.75" style="8" customWidth="1"/>
    <col min="2830" max="2830" width="6.375" style="8" customWidth="1"/>
    <col min="2831" max="2831" width="13.25" style="8" customWidth="1"/>
    <col min="2832" max="2832" width="18.25" style="8" customWidth="1"/>
    <col min="2833" max="2833" width="15.625" style="8" customWidth="1"/>
    <col min="2834" max="3072" width="9" style="8"/>
    <col min="3073" max="3073" width="2.625" style="8" customWidth="1"/>
    <col min="3074" max="3074" width="5.75" style="8" customWidth="1"/>
    <col min="3075" max="3076" width="15.75" style="8" customWidth="1"/>
    <col min="3077" max="3077" width="49.125" style="8" customWidth="1"/>
    <col min="3078" max="3078" width="6.25" style="8" customWidth="1"/>
    <col min="3079" max="3080" width="9.875" style="8" bestFit="1" customWidth="1"/>
    <col min="3081" max="3081" width="5.75" style="8" customWidth="1"/>
    <col min="3082" max="3082" width="40.75" style="8" customWidth="1"/>
    <col min="3083" max="3084" width="30.75" style="8" customWidth="1"/>
    <col min="3085" max="3085" width="13.75" style="8" customWidth="1"/>
    <col min="3086" max="3086" width="6.375" style="8" customWidth="1"/>
    <col min="3087" max="3087" width="13.25" style="8" customWidth="1"/>
    <col min="3088" max="3088" width="18.25" style="8" customWidth="1"/>
    <col min="3089" max="3089" width="15.625" style="8" customWidth="1"/>
    <col min="3090" max="3328" width="9" style="8"/>
    <col min="3329" max="3329" width="2.625" style="8" customWidth="1"/>
    <col min="3330" max="3330" width="5.75" style="8" customWidth="1"/>
    <col min="3331" max="3332" width="15.75" style="8" customWidth="1"/>
    <col min="3333" max="3333" width="49.125" style="8" customWidth="1"/>
    <col min="3334" max="3334" width="6.25" style="8" customWidth="1"/>
    <col min="3335" max="3336" width="9.875" style="8" bestFit="1" customWidth="1"/>
    <col min="3337" max="3337" width="5.75" style="8" customWidth="1"/>
    <col min="3338" max="3338" width="40.75" style="8" customWidth="1"/>
    <col min="3339" max="3340" width="30.75" style="8" customWidth="1"/>
    <col min="3341" max="3341" width="13.75" style="8" customWidth="1"/>
    <col min="3342" max="3342" width="6.375" style="8" customWidth="1"/>
    <col min="3343" max="3343" width="13.25" style="8" customWidth="1"/>
    <col min="3344" max="3344" width="18.25" style="8" customWidth="1"/>
    <col min="3345" max="3345" width="15.625" style="8" customWidth="1"/>
    <col min="3346" max="3584" width="9" style="8"/>
    <col min="3585" max="3585" width="2.625" style="8" customWidth="1"/>
    <col min="3586" max="3586" width="5.75" style="8" customWidth="1"/>
    <col min="3587" max="3588" width="15.75" style="8" customWidth="1"/>
    <col min="3589" max="3589" width="49.125" style="8" customWidth="1"/>
    <col min="3590" max="3590" width="6.25" style="8" customWidth="1"/>
    <col min="3591" max="3592" width="9.875" style="8" bestFit="1" customWidth="1"/>
    <col min="3593" max="3593" width="5.75" style="8" customWidth="1"/>
    <col min="3594" max="3594" width="40.75" style="8" customWidth="1"/>
    <col min="3595" max="3596" width="30.75" style="8" customWidth="1"/>
    <col min="3597" max="3597" width="13.75" style="8" customWidth="1"/>
    <col min="3598" max="3598" width="6.375" style="8" customWidth="1"/>
    <col min="3599" max="3599" width="13.25" style="8" customWidth="1"/>
    <col min="3600" max="3600" width="18.25" style="8" customWidth="1"/>
    <col min="3601" max="3601" width="15.625" style="8" customWidth="1"/>
    <col min="3602" max="3840" width="9" style="8"/>
    <col min="3841" max="3841" width="2.625" style="8" customWidth="1"/>
    <col min="3842" max="3842" width="5.75" style="8" customWidth="1"/>
    <col min="3843" max="3844" width="15.75" style="8" customWidth="1"/>
    <col min="3845" max="3845" width="49.125" style="8" customWidth="1"/>
    <col min="3846" max="3846" width="6.25" style="8" customWidth="1"/>
    <col min="3847" max="3848" width="9.875" style="8" bestFit="1" customWidth="1"/>
    <col min="3849" max="3849" width="5.75" style="8" customWidth="1"/>
    <col min="3850" max="3850" width="40.75" style="8" customWidth="1"/>
    <col min="3851" max="3852" width="30.75" style="8" customWidth="1"/>
    <col min="3853" max="3853" width="13.75" style="8" customWidth="1"/>
    <col min="3854" max="3854" width="6.375" style="8" customWidth="1"/>
    <col min="3855" max="3855" width="13.25" style="8" customWidth="1"/>
    <col min="3856" max="3856" width="18.25" style="8" customWidth="1"/>
    <col min="3857" max="3857" width="15.625" style="8" customWidth="1"/>
    <col min="3858" max="4096" width="9" style="8"/>
    <col min="4097" max="4097" width="2.625" style="8" customWidth="1"/>
    <col min="4098" max="4098" width="5.75" style="8" customWidth="1"/>
    <col min="4099" max="4100" width="15.75" style="8" customWidth="1"/>
    <col min="4101" max="4101" width="49.125" style="8" customWidth="1"/>
    <col min="4102" max="4102" width="6.25" style="8" customWidth="1"/>
    <col min="4103" max="4104" width="9.875" style="8" bestFit="1" customWidth="1"/>
    <col min="4105" max="4105" width="5.75" style="8" customWidth="1"/>
    <col min="4106" max="4106" width="40.75" style="8" customWidth="1"/>
    <col min="4107" max="4108" width="30.75" style="8" customWidth="1"/>
    <col min="4109" max="4109" width="13.75" style="8" customWidth="1"/>
    <col min="4110" max="4110" width="6.375" style="8" customWidth="1"/>
    <col min="4111" max="4111" width="13.25" style="8" customWidth="1"/>
    <col min="4112" max="4112" width="18.25" style="8" customWidth="1"/>
    <col min="4113" max="4113" width="15.625" style="8" customWidth="1"/>
    <col min="4114" max="4352" width="9" style="8"/>
    <col min="4353" max="4353" width="2.625" style="8" customWidth="1"/>
    <col min="4354" max="4354" width="5.75" style="8" customWidth="1"/>
    <col min="4355" max="4356" width="15.75" style="8" customWidth="1"/>
    <col min="4357" max="4357" width="49.125" style="8" customWidth="1"/>
    <col min="4358" max="4358" width="6.25" style="8" customWidth="1"/>
    <col min="4359" max="4360" width="9.875" style="8" bestFit="1" customWidth="1"/>
    <col min="4361" max="4361" width="5.75" style="8" customWidth="1"/>
    <col min="4362" max="4362" width="40.75" style="8" customWidth="1"/>
    <col min="4363" max="4364" width="30.75" style="8" customWidth="1"/>
    <col min="4365" max="4365" width="13.75" style="8" customWidth="1"/>
    <col min="4366" max="4366" width="6.375" style="8" customWidth="1"/>
    <col min="4367" max="4367" width="13.25" style="8" customWidth="1"/>
    <col min="4368" max="4368" width="18.25" style="8" customWidth="1"/>
    <col min="4369" max="4369" width="15.625" style="8" customWidth="1"/>
    <col min="4370" max="4608" width="9" style="8"/>
    <col min="4609" max="4609" width="2.625" style="8" customWidth="1"/>
    <col min="4610" max="4610" width="5.75" style="8" customWidth="1"/>
    <col min="4611" max="4612" width="15.75" style="8" customWidth="1"/>
    <col min="4613" max="4613" width="49.125" style="8" customWidth="1"/>
    <col min="4614" max="4614" width="6.25" style="8" customWidth="1"/>
    <col min="4615" max="4616" width="9.875" style="8" bestFit="1" customWidth="1"/>
    <col min="4617" max="4617" width="5.75" style="8" customWidth="1"/>
    <col min="4618" max="4618" width="40.75" style="8" customWidth="1"/>
    <col min="4619" max="4620" width="30.75" style="8" customWidth="1"/>
    <col min="4621" max="4621" width="13.75" style="8" customWidth="1"/>
    <col min="4622" max="4622" width="6.375" style="8" customWidth="1"/>
    <col min="4623" max="4623" width="13.25" style="8" customWidth="1"/>
    <col min="4624" max="4624" width="18.25" style="8" customWidth="1"/>
    <col min="4625" max="4625" width="15.625" style="8" customWidth="1"/>
    <col min="4626" max="4864" width="9" style="8"/>
    <col min="4865" max="4865" width="2.625" style="8" customWidth="1"/>
    <col min="4866" max="4866" width="5.75" style="8" customWidth="1"/>
    <col min="4867" max="4868" width="15.75" style="8" customWidth="1"/>
    <col min="4869" max="4869" width="49.125" style="8" customWidth="1"/>
    <col min="4870" max="4870" width="6.25" style="8" customWidth="1"/>
    <col min="4871" max="4872" width="9.875" style="8" bestFit="1" customWidth="1"/>
    <col min="4873" max="4873" width="5.75" style="8" customWidth="1"/>
    <col min="4874" max="4874" width="40.75" style="8" customWidth="1"/>
    <col min="4875" max="4876" width="30.75" style="8" customWidth="1"/>
    <col min="4877" max="4877" width="13.75" style="8" customWidth="1"/>
    <col min="4878" max="4878" width="6.375" style="8" customWidth="1"/>
    <col min="4879" max="4879" width="13.25" style="8" customWidth="1"/>
    <col min="4880" max="4880" width="18.25" style="8" customWidth="1"/>
    <col min="4881" max="4881" width="15.625" style="8" customWidth="1"/>
    <col min="4882" max="5120" width="9" style="8"/>
    <col min="5121" max="5121" width="2.625" style="8" customWidth="1"/>
    <col min="5122" max="5122" width="5.75" style="8" customWidth="1"/>
    <col min="5123" max="5124" width="15.75" style="8" customWidth="1"/>
    <col min="5125" max="5125" width="49.125" style="8" customWidth="1"/>
    <col min="5126" max="5126" width="6.25" style="8" customWidth="1"/>
    <col min="5127" max="5128" width="9.875" style="8" bestFit="1" customWidth="1"/>
    <col min="5129" max="5129" width="5.75" style="8" customWidth="1"/>
    <col min="5130" max="5130" width="40.75" style="8" customWidth="1"/>
    <col min="5131" max="5132" width="30.75" style="8" customWidth="1"/>
    <col min="5133" max="5133" width="13.75" style="8" customWidth="1"/>
    <col min="5134" max="5134" width="6.375" style="8" customWidth="1"/>
    <col min="5135" max="5135" width="13.25" style="8" customWidth="1"/>
    <col min="5136" max="5136" width="18.25" style="8" customWidth="1"/>
    <col min="5137" max="5137" width="15.625" style="8" customWidth="1"/>
    <col min="5138" max="5376" width="9" style="8"/>
    <col min="5377" max="5377" width="2.625" style="8" customWidth="1"/>
    <col min="5378" max="5378" width="5.75" style="8" customWidth="1"/>
    <col min="5379" max="5380" width="15.75" style="8" customWidth="1"/>
    <col min="5381" max="5381" width="49.125" style="8" customWidth="1"/>
    <col min="5382" max="5382" width="6.25" style="8" customWidth="1"/>
    <col min="5383" max="5384" width="9.875" style="8" bestFit="1" customWidth="1"/>
    <col min="5385" max="5385" width="5.75" style="8" customWidth="1"/>
    <col min="5386" max="5386" width="40.75" style="8" customWidth="1"/>
    <col min="5387" max="5388" width="30.75" style="8" customWidth="1"/>
    <col min="5389" max="5389" width="13.75" style="8" customWidth="1"/>
    <col min="5390" max="5390" width="6.375" style="8" customWidth="1"/>
    <col min="5391" max="5391" width="13.25" style="8" customWidth="1"/>
    <col min="5392" max="5392" width="18.25" style="8" customWidth="1"/>
    <col min="5393" max="5393" width="15.625" style="8" customWidth="1"/>
    <col min="5394" max="5632" width="9" style="8"/>
    <col min="5633" max="5633" width="2.625" style="8" customWidth="1"/>
    <col min="5634" max="5634" width="5.75" style="8" customWidth="1"/>
    <col min="5635" max="5636" width="15.75" style="8" customWidth="1"/>
    <col min="5637" max="5637" width="49.125" style="8" customWidth="1"/>
    <col min="5638" max="5638" width="6.25" style="8" customWidth="1"/>
    <col min="5639" max="5640" width="9.875" style="8" bestFit="1" customWidth="1"/>
    <col min="5641" max="5641" width="5.75" style="8" customWidth="1"/>
    <col min="5642" max="5642" width="40.75" style="8" customWidth="1"/>
    <col min="5643" max="5644" width="30.75" style="8" customWidth="1"/>
    <col min="5645" max="5645" width="13.75" style="8" customWidth="1"/>
    <col min="5646" max="5646" width="6.375" style="8" customWidth="1"/>
    <col min="5647" max="5647" width="13.25" style="8" customWidth="1"/>
    <col min="5648" max="5648" width="18.25" style="8" customWidth="1"/>
    <col min="5649" max="5649" width="15.625" style="8" customWidth="1"/>
    <col min="5650" max="5888" width="9" style="8"/>
    <col min="5889" max="5889" width="2.625" style="8" customWidth="1"/>
    <col min="5890" max="5890" width="5.75" style="8" customWidth="1"/>
    <col min="5891" max="5892" width="15.75" style="8" customWidth="1"/>
    <col min="5893" max="5893" width="49.125" style="8" customWidth="1"/>
    <col min="5894" max="5894" width="6.25" style="8" customWidth="1"/>
    <col min="5895" max="5896" width="9.875" style="8" bestFit="1" customWidth="1"/>
    <col min="5897" max="5897" width="5.75" style="8" customWidth="1"/>
    <col min="5898" max="5898" width="40.75" style="8" customWidth="1"/>
    <col min="5899" max="5900" width="30.75" style="8" customWidth="1"/>
    <col min="5901" max="5901" width="13.75" style="8" customWidth="1"/>
    <col min="5902" max="5902" width="6.375" style="8" customWidth="1"/>
    <col min="5903" max="5903" width="13.25" style="8" customWidth="1"/>
    <col min="5904" max="5904" width="18.25" style="8" customWidth="1"/>
    <col min="5905" max="5905" width="15.625" style="8" customWidth="1"/>
    <col min="5906" max="6144" width="9" style="8"/>
    <col min="6145" max="6145" width="2.625" style="8" customWidth="1"/>
    <col min="6146" max="6146" width="5.75" style="8" customWidth="1"/>
    <col min="6147" max="6148" width="15.75" style="8" customWidth="1"/>
    <col min="6149" max="6149" width="49.125" style="8" customWidth="1"/>
    <col min="6150" max="6150" width="6.25" style="8" customWidth="1"/>
    <col min="6151" max="6152" width="9.875" style="8" bestFit="1" customWidth="1"/>
    <col min="6153" max="6153" width="5.75" style="8" customWidth="1"/>
    <col min="6154" max="6154" width="40.75" style="8" customWidth="1"/>
    <col min="6155" max="6156" width="30.75" style="8" customWidth="1"/>
    <col min="6157" max="6157" width="13.75" style="8" customWidth="1"/>
    <col min="6158" max="6158" width="6.375" style="8" customWidth="1"/>
    <col min="6159" max="6159" width="13.25" style="8" customWidth="1"/>
    <col min="6160" max="6160" width="18.25" style="8" customWidth="1"/>
    <col min="6161" max="6161" width="15.625" style="8" customWidth="1"/>
    <col min="6162" max="6400" width="9" style="8"/>
    <col min="6401" max="6401" width="2.625" style="8" customWidth="1"/>
    <col min="6402" max="6402" width="5.75" style="8" customWidth="1"/>
    <col min="6403" max="6404" width="15.75" style="8" customWidth="1"/>
    <col min="6405" max="6405" width="49.125" style="8" customWidth="1"/>
    <col min="6406" max="6406" width="6.25" style="8" customWidth="1"/>
    <col min="6407" max="6408" width="9.875" style="8" bestFit="1" customWidth="1"/>
    <col min="6409" max="6409" width="5.75" style="8" customWidth="1"/>
    <col min="6410" max="6410" width="40.75" style="8" customWidth="1"/>
    <col min="6411" max="6412" width="30.75" style="8" customWidth="1"/>
    <col min="6413" max="6413" width="13.75" style="8" customWidth="1"/>
    <col min="6414" max="6414" width="6.375" style="8" customWidth="1"/>
    <col min="6415" max="6415" width="13.25" style="8" customWidth="1"/>
    <col min="6416" max="6416" width="18.25" style="8" customWidth="1"/>
    <col min="6417" max="6417" width="15.625" style="8" customWidth="1"/>
    <col min="6418" max="6656" width="9" style="8"/>
    <col min="6657" max="6657" width="2.625" style="8" customWidth="1"/>
    <col min="6658" max="6658" width="5.75" style="8" customWidth="1"/>
    <col min="6659" max="6660" width="15.75" style="8" customWidth="1"/>
    <col min="6661" max="6661" width="49.125" style="8" customWidth="1"/>
    <col min="6662" max="6662" width="6.25" style="8" customWidth="1"/>
    <col min="6663" max="6664" width="9.875" style="8" bestFit="1" customWidth="1"/>
    <col min="6665" max="6665" width="5.75" style="8" customWidth="1"/>
    <col min="6666" max="6666" width="40.75" style="8" customWidth="1"/>
    <col min="6667" max="6668" width="30.75" style="8" customWidth="1"/>
    <col min="6669" max="6669" width="13.75" style="8" customWidth="1"/>
    <col min="6670" max="6670" width="6.375" style="8" customWidth="1"/>
    <col min="6671" max="6671" width="13.25" style="8" customWidth="1"/>
    <col min="6672" max="6672" width="18.25" style="8" customWidth="1"/>
    <col min="6673" max="6673" width="15.625" style="8" customWidth="1"/>
    <col min="6674" max="6912" width="9" style="8"/>
    <col min="6913" max="6913" width="2.625" style="8" customWidth="1"/>
    <col min="6914" max="6914" width="5.75" style="8" customWidth="1"/>
    <col min="6915" max="6916" width="15.75" style="8" customWidth="1"/>
    <col min="6917" max="6917" width="49.125" style="8" customWidth="1"/>
    <col min="6918" max="6918" width="6.25" style="8" customWidth="1"/>
    <col min="6919" max="6920" width="9.875" style="8" bestFit="1" customWidth="1"/>
    <col min="6921" max="6921" width="5.75" style="8" customWidth="1"/>
    <col min="6922" max="6922" width="40.75" style="8" customWidth="1"/>
    <col min="6923" max="6924" width="30.75" style="8" customWidth="1"/>
    <col min="6925" max="6925" width="13.75" style="8" customWidth="1"/>
    <col min="6926" max="6926" width="6.375" style="8" customWidth="1"/>
    <col min="6927" max="6927" width="13.25" style="8" customWidth="1"/>
    <col min="6928" max="6928" width="18.25" style="8" customWidth="1"/>
    <col min="6929" max="6929" width="15.625" style="8" customWidth="1"/>
    <col min="6930" max="7168" width="9" style="8"/>
    <col min="7169" max="7169" width="2.625" style="8" customWidth="1"/>
    <col min="7170" max="7170" width="5.75" style="8" customWidth="1"/>
    <col min="7171" max="7172" width="15.75" style="8" customWidth="1"/>
    <col min="7173" max="7173" width="49.125" style="8" customWidth="1"/>
    <col min="7174" max="7174" width="6.25" style="8" customWidth="1"/>
    <col min="7175" max="7176" width="9.875" style="8" bestFit="1" customWidth="1"/>
    <col min="7177" max="7177" width="5.75" style="8" customWidth="1"/>
    <col min="7178" max="7178" width="40.75" style="8" customWidth="1"/>
    <col min="7179" max="7180" width="30.75" style="8" customWidth="1"/>
    <col min="7181" max="7181" width="13.75" style="8" customWidth="1"/>
    <col min="7182" max="7182" width="6.375" style="8" customWidth="1"/>
    <col min="7183" max="7183" width="13.25" style="8" customWidth="1"/>
    <col min="7184" max="7184" width="18.25" style="8" customWidth="1"/>
    <col min="7185" max="7185" width="15.625" style="8" customWidth="1"/>
    <col min="7186" max="7424" width="9" style="8"/>
    <col min="7425" max="7425" width="2.625" style="8" customWidth="1"/>
    <col min="7426" max="7426" width="5.75" style="8" customWidth="1"/>
    <col min="7427" max="7428" width="15.75" style="8" customWidth="1"/>
    <col min="7429" max="7429" width="49.125" style="8" customWidth="1"/>
    <col min="7430" max="7430" width="6.25" style="8" customWidth="1"/>
    <col min="7431" max="7432" width="9.875" style="8" bestFit="1" customWidth="1"/>
    <col min="7433" max="7433" width="5.75" style="8" customWidth="1"/>
    <col min="7434" max="7434" width="40.75" style="8" customWidth="1"/>
    <col min="7435" max="7436" width="30.75" style="8" customWidth="1"/>
    <col min="7437" max="7437" width="13.75" style="8" customWidth="1"/>
    <col min="7438" max="7438" width="6.375" style="8" customWidth="1"/>
    <col min="7439" max="7439" width="13.25" style="8" customWidth="1"/>
    <col min="7440" max="7440" width="18.25" style="8" customWidth="1"/>
    <col min="7441" max="7441" width="15.625" style="8" customWidth="1"/>
    <col min="7442" max="7680" width="9" style="8"/>
    <col min="7681" max="7681" width="2.625" style="8" customWidth="1"/>
    <col min="7682" max="7682" width="5.75" style="8" customWidth="1"/>
    <col min="7683" max="7684" width="15.75" style="8" customWidth="1"/>
    <col min="7685" max="7685" width="49.125" style="8" customWidth="1"/>
    <col min="7686" max="7686" width="6.25" style="8" customWidth="1"/>
    <col min="7687" max="7688" width="9.875" style="8" bestFit="1" customWidth="1"/>
    <col min="7689" max="7689" width="5.75" style="8" customWidth="1"/>
    <col min="7690" max="7690" width="40.75" style="8" customWidth="1"/>
    <col min="7691" max="7692" width="30.75" style="8" customWidth="1"/>
    <col min="7693" max="7693" width="13.75" style="8" customWidth="1"/>
    <col min="7694" max="7694" width="6.375" style="8" customWidth="1"/>
    <col min="7695" max="7695" width="13.25" style="8" customWidth="1"/>
    <col min="7696" max="7696" width="18.25" style="8" customWidth="1"/>
    <col min="7697" max="7697" width="15.625" style="8" customWidth="1"/>
    <col min="7698" max="7936" width="9" style="8"/>
    <col min="7937" max="7937" width="2.625" style="8" customWidth="1"/>
    <col min="7938" max="7938" width="5.75" style="8" customWidth="1"/>
    <col min="7939" max="7940" width="15.75" style="8" customWidth="1"/>
    <col min="7941" max="7941" width="49.125" style="8" customWidth="1"/>
    <col min="7942" max="7942" width="6.25" style="8" customWidth="1"/>
    <col min="7943" max="7944" width="9.875" style="8" bestFit="1" customWidth="1"/>
    <col min="7945" max="7945" width="5.75" style="8" customWidth="1"/>
    <col min="7946" max="7946" width="40.75" style="8" customWidth="1"/>
    <col min="7947" max="7948" width="30.75" style="8" customWidth="1"/>
    <col min="7949" max="7949" width="13.75" style="8" customWidth="1"/>
    <col min="7950" max="7950" width="6.375" style="8" customWidth="1"/>
    <col min="7951" max="7951" width="13.25" style="8" customWidth="1"/>
    <col min="7952" max="7952" width="18.25" style="8" customWidth="1"/>
    <col min="7953" max="7953" width="15.625" style="8" customWidth="1"/>
    <col min="7954" max="8192" width="9" style="8"/>
    <col min="8193" max="8193" width="2.625" style="8" customWidth="1"/>
    <col min="8194" max="8194" width="5.75" style="8" customWidth="1"/>
    <col min="8195" max="8196" width="15.75" style="8" customWidth="1"/>
    <col min="8197" max="8197" width="49.125" style="8" customWidth="1"/>
    <col min="8198" max="8198" width="6.25" style="8" customWidth="1"/>
    <col min="8199" max="8200" width="9.875" style="8" bestFit="1" customWidth="1"/>
    <col min="8201" max="8201" width="5.75" style="8" customWidth="1"/>
    <col min="8202" max="8202" width="40.75" style="8" customWidth="1"/>
    <col min="8203" max="8204" width="30.75" style="8" customWidth="1"/>
    <col min="8205" max="8205" width="13.75" style="8" customWidth="1"/>
    <col min="8206" max="8206" width="6.375" style="8" customWidth="1"/>
    <col min="8207" max="8207" width="13.25" style="8" customWidth="1"/>
    <col min="8208" max="8208" width="18.25" style="8" customWidth="1"/>
    <col min="8209" max="8209" width="15.625" style="8" customWidth="1"/>
    <col min="8210" max="8448" width="9" style="8"/>
    <col min="8449" max="8449" width="2.625" style="8" customWidth="1"/>
    <col min="8450" max="8450" width="5.75" style="8" customWidth="1"/>
    <col min="8451" max="8452" width="15.75" style="8" customWidth="1"/>
    <col min="8453" max="8453" width="49.125" style="8" customWidth="1"/>
    <col min="8454" max="8454" width="6.25" style="8" customWidth="1"/>
    <col min="8455" max="8456" width="9.875" style="8" bestFit="1" customWidth="1"/>
    <col min="8457" max="8457" width="5.75" style="8" customWidth="1"/>
    <col min="8458" max="8458" width="40.75" style="8" customWidth="1"/>
    <col min="8459" max="8460" width="30.75" style="8" customWidth="1"/>
    <col min="8461" max="8461" width="13.75" style="8" customWidth="1"/>
    <col min="8462" max="8462" width="6.375" style="8" customWidth="1"/>
    <col min="8463" max="8463" width="13.25" style="8" customWidth="1"/>
    <col min="8464" max="8464" width="18.25" style="8" customWidth="1"/>
    <col min="8465" max="8465" width="15.625" style="8" customWidth="1"/>
    <col min="8466" max="8704" width="9" style="8"/>
    <col min="8705" max="8705" width="2.625" style="8" customWidth="1"/>
    <col min="8706" max="8706" width="5.75" style="8" customWidth="1"/>
    <col min="8707" max="8708" width="15.75" style="8" customWidth="1"/>
    <col min="8709" max="8709" width="49.125" style="8" customWidth="1"/>
    <col min="8710" max="8710" width="6.25" style="8" customWidth="1"/>
    <col min="8711" max="8712" width="9.875" style="8" bestFit="1" customWidth="1"/>
    <col min="8713" max="8713" width="5.75" style="8" customWidth="1"/>
    <col min="8714" max="8714" width="40.75" style="8" customWidth="1"/>
    <col min="8715" max="8716" width="30.75" style="8" customWidth="1"/>
    <col min="8717" max="8717" width="13.75" style="8" customWidth="1"/>
    <col min="8718" max="8718" width="6.375" style="8" customWidth="1"/>
    <col min="8719" max="8719" width="13.25" style="8" customWidth="1"/>
    <col min="8720" max="8720" width="18.25" style="8" customWidth="1"/>
    <col min="8721" max="8721" width="15.625" style="8" customWidth="1"/>
    <col min="8722" max="8960" width="9" style="8"/>
    <col min="8961" max="8961" width="2.625" style="8" customWidth="1"/>
    <col min="8962" max="8962" width="5.75" style="8" customWidth="1"/>
    <col min="8963" max="8964" width="15.75" style="8" customWidth="1"/>
    <col min="8965" max="8965" width="49.125" style="8" customWidth="1"/>
    <col min="8966" max="8966" width="6.25" style="8" customWidth="1"/>
    <col min="8967" max="8968" width="9.875" style="8" bestFit="1" customWidth="1"/>
    <col min="8969" max="8969" width="5.75" style="8" customWidth="1"/>
    <col min="8970" max="8970" width="40.75" style="8" customWidth="1"/>
    <col min="8971" max="8972" width="30.75" style="8" customWidth="1"/>
    <col min="8973" max="8973" width="13.75" style="8" customWidth="1"/>
    <col min="8974" max="8974" width="6.375" style="8" customWidth="1"/>
    <col min="8975" max="8975" width="13.25" style="8" customWidth="1"/>
    <col min="8976" max="8976" width="18.25" style="8" customWidth="1"/>
    <col min="8977" max="8977" width="15.625" style="8" customWidth="1"/>
    <col min="8978" max="9216" width="9" style="8"/>
    <col min="9217" max="9217" width="2.625" style="8" customWidth="1"/>
    <col min="9218" max="9218" width="5.75" style="8" customWidth="1"/>
    <col min="9219" max="9220" width="15.75" style="8" customWidth="1"/>
    <col min="9221" max="9221" width="49.125" style="8" customWidth="1"/>
    <col min="9222" max="9222" width="6.25" style="8" customWidth="1"/>
    <col min="9223" max="9224" width="9.875" style="8" bestFit="1" customWidth="1"/>
    <col min="9225" max="9225" width="5.75" style="8" customWidth="1"/>
    <col min="9226" max="9226" width="40.75" style="8" customWidth="1"/>
    <col min="9227" max="9228" width="30.75" style="8" customWidth="1"/>
    <col min="9229" max="9229" width="13.75" style="8" customWidth="1"/>
    <col min="9230" max="9230" width="6.375" style="8" customWidth="1"/>
    <col min="9231" max="9231" width="13.25" style="8" customWidth="1"/>
    <col min="9232" max="9232" width="18.25" style="8" customWidth="1"/>
    <col min="9233" max="9233" width="15.625" style="8" customWidth="1"/>
    <col min="9234" max="9472" width="9" style="8"/>
    <col min="9473" max="9473" width="2.625" style="8" customWidth="1"/>
    <col min="9474" max="9474" width="5.75" style="8" customWidth="1"/>
    <col min="9475" max="9476" width="15.75" style="8" customWidth="1"/>
    <col min="9477" max="9477" width="49.125" style="8" customWidth="1"/>
    <col min="9478" max="9478" width="6.25" style="8" customWidth="1"/>
    <col min="9479" max="9480" width="9.875" style="8" bestFit="1" customWidth="1"/>
    <col min="9481" max="9481" width="5.75" style="8" customWidth="1"/>
    <col min="9482" max="9482" width="40.75" style="8" customWidth="1"/>
    <col min="9483" max="9484" width="30.75" style="8" customWidth="1"/>
    <col min="9485" max="9485" width="13.75" style="8" customWidth="1"/>
    <col min="9486" max="9486" width="6.375" style="8" customWidth="1"/>
    <col min="9487" max="9487" width="13.25" style="8" customWidth="1"/>
    <col min="9488" max="9488" width="18.25" style="8" customWidth="1"/>
    <col min="9489" max="9489" width="15.625" style="8" customWidth="1"/>
    <col min="9490" max="9728" width="9" style="8"/>
    <col min="9729" max="9729" width="2.625" style="8" customWidth="1"/>
    <col min="9730" max="9730" width="5.75" style="8" customWidth="1"/>
    <col min="9731" max="9732" width="15.75" style="8" customWidth="1"/>
    <col min="9733" max="9733" width="49.125" style="8" customWidth="1"/>
    <col min="9734" max="9734" width="6.25" style="8" customWidth="1"/>
    <col min="9735" max="9736" width="9.875" style="8" bestFit="1" customWidth="1"/>
    <col min="9737" max="9737" width="5.75" style="8" customWidth="1"/>
    <col min="9738" max="9738" width="40.75" style="8" customWidth="1"/>
    <col min="9739" max="9740" width="30.75" style="8" customWidth="1"/>
    <col min="9741" max="9741" width="13.75" style="8" customWidth="1"/>
    <col min="9742" max="9742" width="6.375" style="8" customWidth="1"/>
    <col min="9743" max="9743" width="13.25" style="8" customWidth="1"/>
    <col min="9744" max="9744" width="18.25" style="8" customWidth="1"/>
    <col min="9745" max="9745" width="15.625" style="8" customWidth="1"/>
    <col min="9746" max="9984" width="9" style="8"/>
    <col min="9985" max="9985" width="2.625" style="8" customWidth="1"/>
    <col min="9986" max="9986" width="5.75" style="8" customWidth="1"/>
    <col min="9987" max="9988" width="15.75" style="8" customWidth="1"/>
    <col min="9989" max="9989" width="49.125" style="8" customWidth="1"/>
    <col min="9990" max="9990" width="6.25" style="8" customWidth="1"/>
    <col min="9991" max="9992" width="9.875" style="8" bestFit="1" customWidth="1"/>
    <col min="9993" max="9993" width="5.75" style="8" customWidth="1"/>
    <col min="9994" max="9994" width="40.75" style="8" customWidth="1"/>
    <col min="9995" max="9996" width="30.75" style="8" customWidth="1"/>
    <col min="9997" max="9997" width="13.75" style="8" customWidth="1"/>
    <col min="9998" max="9998" width="6.375" style="8" customWidth="1"/>
    <col min="9999" max="9999" width="13.25" style="8" customWidth="1"/>
    <col min="10000" max="10000" width="18.25" style="8" customWidth="1"/>
    <col min="10001" max="10001" width="15.625" style="8" customWidth="1"/>
    <col min="10002" max="10240" width="9" style="8"/>
    <col min="10241" max="10241" width="2.625" style="8" customWidth="1"/>
    <col min="10242" max="10242" width="5.75" style="8" customWidth="1"/>
    <col min="10243" max="10244" width="15.75" style="8" customWidth="1"/>
    <col min="10245" max="10245" width="49.125" style="8" customWidth="1"/>
    <col min="10246" max="10246" width="6.25" style="8" customWidth="1"/>
    <col min="10247" max="10248" width="9.875" style="8" bestFit="1" customWidth="1"/>
    <col min="10249" max="10249" width="5.75" style="8" customWidth="1"/>
    <col min="10250" max="10250" width="40.75" style="8" customWidth="1"/>
    <col min="10251" max="10252" width="30.75" style="8" customWidth="1"/>
    <col min="10253" max="10253" width="13.75" style="8" customWidth="1"/>
    <col min="10254" max="10254" width="6.375" style="8" customWidth="1"/>
    <col min="10255" max="10255" width="13.25" style="8" customWidth="1"/>
    <col min="10256" max="10256" width="18.25" style="8" customWidth="1"/>
    <col min="10257" max="10257" width="15.625" style="8" customWidth="1"/>
    <col min="10258" max="10496" width="9" style="8"/>
    <col min="10497" max="10497" width="2.625" style="8" customWidth="1"/>
    <col min="10498" max="10498" width="5.75" style="8" customWidth="1"/>
    <col min="10499" max="10500" width="15.75" style="8" customWidth="1"/>
    <col min="10501" max="10501" width="49.125" style="8" customWidth="1"/>
    <col min="10502" max="10502" width="6.25" style="8" customWidth="1"/>
    <col min="10503" max="10504" width="9.875" style="8" bestFit="1" customWidth="1"/>
    <col min="10505" max="10505" width="5.75" style="8" customWidth="1"/>
    <col min="10506" max="10506" width="40.75" style="8" customWidth="1"/>
    <col min="10507" max="10508" width="30.75" style="8" customWidth="1"/>
    <col min="10509" max="10509" width="13.75" style="8" customWidth="1"/>
    <col min="10510" max="10510" width="6.375" style="8" customWidth="1"/>
    <col min="10511" max="10511" width="13.25" style="8" customWidth="1"/>
    <col min="10512" max="10512" width="18.25" style="8" customWidth="1"/>
    <col min="10513" max="10513" width="15.625" style="8" customWidth="1"/>
    <col min="10514" max="10752" width="9" style="8"/>
    <col min="10753" max="10753" width="2.625" style="8" customWidth="1"/>
    <col min="10754" max="10754" width="5.75" style="8" customWidth="1"/>
    <col min="10755" max="10756" width="15.75" style="8" customWidth="1"/>
    <col min="10757" max="10757" width="49.125" style="8" customWidth="1"/>
    <col min="10758" max="10758" width="6.25" style="8" customWidth="1"/>
    <col min="10759" max="10760" width="9.875" style="8" bestFit="1" customWidth="1"/>
    <col min="10761" max="10761" width="5.75" style="8" customWidth="1"/>
    <col min="10762" max="10762" width="40.75" style="8" customWidth="1"/>
    <col min="10763" max="10764" width="30.75" style="8" customWidth="1"/>
    <col min="10765" max="10765" width="13.75" style="8" customWidth="1"/>
    <col min="10766" max="10766" width="6.375" style="8" customWidth="1"/>
    <col min="10767" max="10767" width="13.25" style="8" customWidth="1"/>
    <col min="10768" max="10768" width="18.25" style="8" customWidth="1"/>
    <col min="10769" max="10769" width="15.625" style="8" customWidth="1"/>
    <col min="10770" max="11008" width="9" style="8"/>
    <col min="11009" max="11009" width="2.625" style="8" customWidth="1"/>
    <col min="11010" max="11010" width="5.75" style="8" customWidth="1"/>
    <col min="11011" max="11012" width="15.75" style="8" customWidth="1"/>
    <col min="11013" max="11013" width="49.125" style="8" customWidth="1"/>
    <col min="11014" max="11014" width="6.25" style="8" customWidth="1"/>
    <col min="11015" max="11016" width="9.875" style="8" bestFit="1" customWidth="1"/>
    <col min="11017" max="11017" width="5.75" style="8" customWidth="1"/>
    <col min="11018" max="11018" width="40.75" style="8" customWidth="1"/>
    <col min="11019" max="11020" width="30.75" style="8" customWidth="1"/>
    <col min="11021" max="11021" width="13.75" style="8" customWidth="1"/>
    <col min="11022" max="11022" width="6.375" style="8" customWidth="1"/>
    <col min="11023" max="11023" width="13.25" style="8" customWidth="1"/>
    <col min="11024" max="11024" width="18.25" style="8" customWidth="1"/>
    <col min="11025" max="11025" width="15.625" style="8" customWidth="1"/>
    <col min="11026" max="11264" width="9" style="8"/>
    <col min="11265" max="11265" width="2.625" style="8" customWidth="1"/>
    <col min="11266" max="11266" width="5.75" style="8" customWidth="1"/>
    <col min="11267" max="11268" width="15.75" style="8" customWidth="1"/>
    <col min="11269" max="11269" width="49.125" style="8" customWidth="1"/>
    <col min="11270" max="11270" width="6.25" style="8" customWidth="1"/>
    <col min="11271" max="11272" width="9.875" style="8" bestFit="1" customWidth="1"/>
    <col min="11273" max="11273" width="5.75" style="8" customWidth="1"/>
    <col min="11274" max="11274" width="40.75" style="8" customWidth="1"/>
    <col min="11275" max="11276" width="30.75" style="8" customWidth="1"/>
    <col min="11277" max="11277" width="13.75" style="8" customWidth="1"/>
    <col min="11278" max="11278" width="6.375" style="8" customWidth="1"/>
    <col min="11279" max="11279" width="13.25" style="8" customWidth="1"/>
    <col min="11280" max="11280" width="18.25" style="8" customWidth="1"/>
    <col min="11281" max="11281" width="15.625" style="8" customWidth="1"/>
    <col min="11282" max="11520" width="9" style="8"/>
    <col min="11521" max="11521" width="2.625" style="8" customWidth="1"/>
    <col min="11522" max="11522" width="5.75" style="8" customWidth="1"/>
    <col min="11523" max="11524" width="15.75" style="8" customWidth="1"/>
    <col min="11525" max="11525" width="49.125" style="8" customWidth="1"/>
    <col min="11526" max="11526" width="6.25" style="8" customWidth="1"/>
    <col min="11527" max="11528" width="9.875" style="8" bestFit="1" customWidth="1"/>
    <col min="11529" max="11529" width="5.75" style="8" customWidth="1"/>
    <col min="11530" max="11530" width="40.75" style="8" customWidth="1"/>
    <col min="11531" max="11532" width="30.75" style="8" customWidth="1"/>
    <col min="11533" max="11533" width="13.75" style="8" customWidth="1"/>
    <col min="11534" max="11534" width="6.375" style="8" customWidth="1"/>
    <col min="11535" max="11535" width="13.25" style="8" customWidth="1"/>
    <col min="11536" max="11536" width="18.25" style="8" customWidth="1"/>
    <col min="11537" max="11537" width="15.625" style="8" customWidth="1"/>
    <col min="11538" max="11776" width="9" style="8"/>
    <col min="11777" max="11777" width="2.625" style="8" customWidth="1"/>
    <col min="11778" max="11778" width="5.75" style="8" customWidth="1"/>
    <col min="11779" max="11780" width="15.75" style="8" customWidth="1"/>
    <col min="11781" max="11781" width="49.125" style="8" customWidth="1"/>
    <col min="11782" max="11782" width="6.25" style="8" customWidth="1"/>
    <col min="11783" max="11784" width="9.875" style="8" bestFit="1" customWidth="1"/>
    <col min="11785" max="11785" width="5.75" style="8" customWidth="1"/>
    <col min="11786" max="11786" width="40.75" style="8" customWidth="1"/>
    <col min="11787" max="11788" width="30.75" style="8" customWidth="1"/>
    <col min="11789" max="11789" width="13.75" style="8" customWidth="1"/>
    <col min="11790" max="11790" width="6.375" style="8" customWidth="1"/>
    <col min="11791" max="11791" width="13.25" style="8" customWidth="1"/>
    <col min="11792" max="11792" width="18.25" style="8" customWidth="1"/>
    <col min="11793" max="11793" width="15.625" style="8" customWidth="1"/>
    <col min="11794" max="12032" width="9" style="8"/>
    <col min="12033" max="12033" width="2.625" style="8" customWidth="1"/>
    <col min="12034" max="12034" width="5.75" style="8" customWidth="1"/>
    <col min="12035" max="12036" width="15.75" style="8" customWidth="1"/>
    <col min="12037" max="12037" width="49.125" style="8" customWidth="1"/>
    <col min="12038" max="12038" width="6.25" style="8" customWidth="1"/>
    <col min="12039" max="12040" width="9.875" style="8" bestFit="1" customWidth="1"/>
    <col min="12041" max="12041" width="5.75" style="8" customWidth="1"/>
    <col min="12042" max="12042" width="40.75" style="8" customWidth="1"/>
    <col min="12043" max="12044" width="30.75" style="8" customWidth="1"/>
    <col min="12045" max="12045" width="13.75" style="8" customWidth="1"/>
    <col min="12046" max="12046" width="6.375" style="8" customWidth="1"/>
    <col min="12047" max="12047" width="13.25" style="8" customWidth="1"/>
    <col min="12048" max="12048" width="18.25" style="8" customWidth="1"/>
    <col min="12049" max="12049" width="15.625" style="8" customWidth="1"/>
    <col min="12050" max="12288" width="9" style="8"/>
    <col min="12289" max="12289" width="2.625" style="8" customWidth="1"/>
    <col min="12290" max="12290" width="5.75" style="8" customWidth="1"/>
    <col min="12291" max="12292" width="15.75" style="8" customWidth="1"/>
    <col min="12293" max="12293" width="49.125" style="8" customWidth="1"/>
    <col min="12294" max="12294" width="6.25" style="8" customWidth="1"/>
    <col min="12295" max="12296" width="9.875" style="8" bestFit="1" customWidth="1"/>
    <col min="12297" max="12297" width="5.75" style="8" customWidth="1"/>
    <col min="12298" max="12298" width="40.75" style="8" customWidth="1"/>
    <col min="12299" max="12300" width="30.75" style="8" customWidth="1"/>
    <col min="12301" max="12301" width="13.75" style="8" customWidth="1"/>
    <col min="12302" max="12302" width="6.375" style="8" customWidth="1"/>
    <col min="12303" max="12303" width="13.25" style="8" customWidth="1"/>
    <col min="12304" max="12304" width="18.25" style="8" customWidth="1"/>
    <col min="12305" max="12305" width="15.625" style="8" customWidth="1"/>
    <col min="12306" max="12544" width="9" style="8"/>
    <col min="12545" max="12545" width="2.625" style="8" customWidth="1"/>
    <col min="12546" max="12546" width="5.75" style="8" customWidth="1"/>
    <col min="12547" max="12548" width="15.75" style="8" customWidth="1"/>
    <col min="12549" max="12549" width="49.125" style="8" customWidth="1"/>
    <col min="12550" max="12550" width="6.25" style="8" customWidth="1"/>
    <col min="12551" max="12552" width="9.875" style="8" bestFit="1" customWidth="1"/>
    <col min="12553" max="12553" width="5.75" style="8" customWidth="1"/>
    <col min="12554" max="12554" width="40.75" style="8" customWidth="1"/>
    <col min="12555" max="12556" width="30.75" style="8" customWidth="1"/>
    <col min="12557" max="12557" width="13.75" style="8" customWidth="1"/>
    <col min="12558" max="12558" width="6.375" style="8" customWidth="1"/>
    <col min="12559" max="12559" width="13.25" style="8" customWidth="1"/>
    <col min="12560" max="12560" width="18.25" style="8" customWidth="1"/>
    <col min="12561" max="12561" width="15.625" style="8" customWidth="1"/>
    <col min="12562" max="12800" width="9" style="8"/>
    <col min="12801" max="12801" width="2.625" style="8" customWidth="1"/>
    <col min="12802" max="12802" width="5.75" style="8" customWidth="1"/>
    <col min="12803" max="12804" width="15.75" style="8" customWidth="1"/>
    <col min="12805" max="12805" width="49.125" style="8" customWidth="1"/>
    <col min="12806" max="12806" width="6.25" style="8" customWidth="1"/>
    <col min="12807" max="12808" width="9.875" style="8" bestFit="1" customWidth="1"/>
    <col min="12809" max="12809" width="5.75" style="8" customWidth="1"/>
    <col min="12810" max="12810" width="40.75" style="8" customWidth="1"/>
    <col min="12811" max="12812" width="30.75" style="8" customWidth="1"/>
    <col min="12813" max="12813" width="13.75" style="8" customWidth="1"/>
    <col min="12814" max="12814" width="6.375" style="8" customWidth="1"/>
    <col min="12815" max="12815" width="13.25" style="8" customWidth="1"/>
    <col min="12816" max="12816" width="18.25" style="8" customWidth="1"/>
    <col min="12817" max="12817" width="15.625" style="8" customWidth="1"/>
    <col min="12818" max="13056" width="9" style="8"/>
    <col min="13057" max="13057" width="2.625" style="8" customWidth="1"/>
    <col min="13058" max="13058" width="5.75" style="8" customWidth="1"/>
    <col min="13059" max="13060" width="15.75" style="8" customWidth="1"/>
    <col min="13061" max="13061" width="49.125" style="8" customWidth="1"/>
    <col min="13062" max="13062" width="6.25" style="8" customWidth="1"/>
    <col min="13063" max="13064" width="9.875" style="8" bestFit="1" customWidth="1"/>
    <col min="13065" max="13065" width="5.75" style="8" customWidth="1"/>
    <col min="13066" max="13066" width="40.75" style="8" customWidth="1"/>
    <col min="13067" max="13068" width="30.75" style="8" customWidth="1"/>
    <col min="13069" max="13069" width="13.75" style="8" customWidth="1"/>
    <col min="13070" max="13070" width="6.375" style="8" customWidth="1"/>
    <col min="13071" max="13071" width="13.25" style="8" customWidth="1"/>
    <col min="13072" max="13072" width="18.25" style="8" customWidth="1"/>
    <col min="13073" max="13073" width="15.625" style="8" customWidth="1"/>
    <col min="13074" max="13312" width="9" style="8"/>
    <col min="13313" max="13313" width="2.625" style="8" customWidth="1"/>
    <col min="13314" max="13314" width="5.75" style="8" customWidth="1"/>
    <col min="13315" max="13316" width="15.75" style="8" customWidth="1"/>
    <col min="13317" max="13317" width="49.125" style="8" customWidth="1"/>
    <col min="13318" max="13318" width="6.25" style="8" customWidth="1"/>
    <col min="13319" max="13320" width="9.875" style="8" bestFit="1" customWidth="1"/>
    <col min="13321" max="13321" width="5.75" style="8" customWidth="1"/>
    <col min="13322" max="13322" width="40.75" style="8" customWidth="1"/>
    <col min="13323" max="13324" width="30.75" style="8" customWidth="1"/>
    <col min="13325" max="13325" width="13.75" style="8" customWidth="1"/>
    <col min="13326" max="13326" width="6.375" style="8" customWidth="1"/>
    <col min="13327" max="13327" width="13.25" style="8" customWidth="1"/>
    <col min="13328" max="13328" width="18.25" style="8" customWidth="1"/>
    <col min="13329" max="13329" width="15.625" style="8" customWidth="1"/>
    <col min="13330" max="13568" width="9" style="8"/>
    <col min="13569" max="13569" width="2.625" style="8" customWidth="1"/>
    <col min="13570" max="13570" width="5.75" style="8" customWidth="1"/>
    <col min="13571" max="13572" width="15.75" style="8" customWidth="1"/>
    <col min="13573" max="13573" width="49.125" style="8" customWidth="1"/>
    <col min="13574" max="13574" width="6.25" style="8" customWidth="1"/>
    <col min="13575" max="13576" width="9.875" style="8" bestFit="1" customWidth="1"/>
    <col min="13577" max="13577" width="5.75" style="8" customWidth="1"/>
    <col min="13578" max="13578" width="40.75" style="8" customWidth="1"/>
    <col min="13579" max="13580" width="30.75" style="8" customWidth="1"/>
    <col min="13581" max="13581" width="13.75" style="8" customWidth="1"/>
    <col min="13582" max="13582" width="6.375" style="8" customWidth="1"/>
    <col min="13583" max="13583" width="13.25" style="8" customWidth="1"/>
    <col min="13584" max="13584" width="18.25" style="8" customWidth="1"/>
    <col min="13585" max="13585" width="15.625" style="8" customWidth="1"/>
    <col min="13586" max="13824" width="9" style="8"/>
    <col min="13825" max="13825" width="2.625" style="8" customWidth="1"/>
    <col min="13826" max="13826" width="5.75" style="8" customWidth="1"/>
    <col min="13827" max="13828" width="15.75" style="8" customWidth="1"/>
    <col min="13829" max="13829" width="49.125" style="8" customWidth="1"/>
    <col min="13830" max="13830" width="6.25" style="8" customWidth="1"/>
    <col min="13831" max="13832" width="9.875" style="8" bestFit="1" customWidth="1"/>
    <col min="13833" max="13833" width="5.75" style="8" customWidth="1"/>
    <col min="13834" max="13834" width="40.75" style="8" customWidth="1"/>
    <col min="13835" max="13836" width="30.75" style="8" customWidth="1"/>
    <col min="13837" max="13837" width="13.75" style="8" customWidth="1"/>
    <col min="13838" max="13838" width="6.375" style="8" customWidth="1"/>
    <col min="13839" max="13839" width="13.25" style="8" customWidth="1"/>
    <col min="13840" max="13840" width="18.25" style="8" customWidth="1"/>
    <col min="13841" max="13841" width="15.625" style="8" customWidth="1"/>
    <col min="13842" max="14080" width="9" style="8"/>
    <col min="14081" max="14081" width="2.625" style="8" customWidth="1"/>
    <col min="14082" max="14082" width="5.75" style="8" customWidth="1"/>
    <col min="14083" max="14084" width="15.75" style="8" customWidth="1"/>
    <col min="14085" max="14085" width="49.125" style="8" customWidth="1"/>
    <col min="14086" max="14086" width="6.25" style="8" customWidth="1"/>
    <col min="14087" max="14088" width="9.875" style="8" bestFit="1" customWidth="1"/>
    <col min="14089" max="14089" width="5.75" style="8" customWidth="1"/>
    <col min="14090" max="14090" width="40.75" style="8" customWidth="1"/>
    <col min="14091" max="14092" width="30.75" style="8" customWidth="1"/>
    <col min="14093" max="14093" width="13.75" style="8" customWidth="1"/>
    <col min="14094" max="14094" width="6.375" style="8" customWidth="1"/>
    <col min="14095" max="14095" width="13.25" style="8" customWidth="1"/>
    <col min="14096" max="14096" width="18.25" style="8" customWidth="1"/>
    <col min="14097" max="14097" width="15.625" style="8" customWidth="1"/>
    <col min="14098" max="14336" width="9" style="8"/>
    <col min="14337" max="14337" width="2.625" style="8" customWidth="1"/>
    <col min="14338" max="14338" width="5.75" style="8" customWidth="1"/>
    <col min="14339" max="14340" width="15.75" style="8" customWidth="1"/>
    <col min="14341" max="14341" width="49.125" style="8" customWidth="1"/>
    <col min="14342" max="14342" width="6.25" style="8" customWidth="1"/>
    <col min="14343" max="14344" width="9.875" style="8" bestFit="1" customWidth="1"/>
    <col min="14345" max="14345" width="5.75" style="8" customWidth="1"/>
    <col min="14346" max="14346" width="40.75" style="8" customWidth="1"/>
    <col min="14347" max="14348" width="30.75" style="8" customWidth="1"/>
    <col min="14349" max="14349" width="13.75" style="8" customWidth="1"/>
    <col min="14350" max="14350" width="6.375" style="8" customWidth="1"/>
    <col min="14351" max="14351" width="13.25" style="8" customWidth="1"/>
    <col min="14352" max="14352" width="18.25" style="8" customWidth="1"/>
    <col min="14353" max="14353" width="15.625" style="8" customWidth="1"/>
    <col min="14354" max="14592" width="9" style="8"/>
    <col min="14593" max="14593" width="2.625" style="8" customWidth="1"/>
    <col min="14594" max="14594" width="5.75" style="8" customWidth="1"/>
    <col min="14595" max="14596" width="15.75" style="8" customWidth="1"/>
    <col min="14597" max="14597" width="49.125" style="8" customWidth="1"/>
    <col min="14598" max="14598" width="6.25" style="8" customWidth="1"/>
    <col min="14599" max="14600" width="9.875" style="8" bestFit="1" customWidth="1"/>
    <col min="14601" max="14601" width="5.75" style="8" customWidth="1"/>
    <col min="14602" max="14602" width="40.75" style="8" customWidth="1"/>
    <col min="14603" max="14604" width="30.75" style="8" customWidth="1"/>
    <col min="14605" max="14605" width="13.75" style="8" customWidth="1"/>
    <col min="14606" max="14606" width="6.375" style="8" customWidth="1"/>
    <col min="14607" max="14607" width="13.25" style="8" customWidth="1"/>
    <col min="14608" max="14608" width="18.25" style="8" customWidth="1"/>
    <col min="14609" max="14609" width="15.625" style="8" customWidth="1"/>
    <col min="14610" max="14848" width="9" style="8"/>
    <col min="14849" max="14849" width="2.625" style="8" customWidth="1"/>
    <col min="14850" max="14850" width="5.75" style="8" customWidth="1"/>
    <col min="14851" max="14852" width="15.75" style="8" customWidth="1"/>
    <col min="14853" max="14853" width="49.125" style="8" customWidth="1"/>
    <col min="14854" max="14854" width="6.25" style="8" customWidth="1"/>
    <col min="14855" max="14856" width="9.875" style="8" bestFit="1" customWidth="1"/>
    <col min="14857" max="14857" width="5.75" style="8" customWidth="1"/>
    <col min="14858" max="14858" width="40.75" style="8" customWidth="1"/>
    <col min="14859" max="14860" width="30.75" style="8" customWidth="1"/>
    <col min="14861" max="14861" width="13.75" style="8" customWidth="1"/>
    <col min="14862" max="14862" width="6.375" style="8" customWidth="1"/>
    <col min="14863" max="14863" width="13.25" style="8" customWidth="1"/>
    <col min="14864" max="14864" width="18.25" style="8" customWidth="1"/>
    <col min="14865" max="14865" width="15.625" style="8" customWidth="1"/>
    <col min="14866" max="15104" width="9" style="8"/>
    <col min="15105" max="15105" width="2.625" style="8" customWidth="1"/>
    <col min="15106" max="15106" width="5.75" style="8" customWidth="1"/>
    <col min="15107" max="15108" width="15.75" style="8" customWidth="1"/>
    <col min="15109" max="15109" width="49.125" style="8" customWidth="1"/>
    <col min="15110" max="15110" width="6.25" style="8" customWidth="1"/>
    <col min="15111" max="15112" width="9.875" style="8" bestFit="1" customWidth="1"/>
    <col min="15113" max="15113" width="5.75" style="8" customWidth="1"/>
    <col min="15114" max="15114" width="40.75" style="8" customWidth="1"/>
    <col min="15115" max="15116" width="30.75" style="8" customWidth="1"/>
    <col min="15117" max="15117" width="13.75" style="8" customWidth="1"/>
    <col min="15118" max="15118" width="6.375" style="8" customWidth="1"/>
    <col min="15119" max="15119" width="13.25" style="8" customWidth="1"/>
    <col min="15120" max="15120" width="18.25" style="8" customWidth="1"/>
    <col min="15121" max="15121" width="15.625" style="8" customWidth="1"/>
    <col min="15122" max="15360" width="9" style="8"/>
    <col min="15361" max="15361" width="2.625" style="8" customWidth="1"/>
    <col min="15362" max="15362" width="5.75" style="8" customWidth="1"/>
    <col min="15363" max="15364" width="15.75" style="8" customWidth="1"/>
    <col min="15365" max="15365" width="49.125" style="8" customWidth="1"/>
    <col min="15366" max="15366" width="6.25" style="8" customWidth="1"/>
    <col min="15367" max="15368" width="9.875" style="8" bestFit="1" customWidth="1"/>
    <col min="15369" max="15369" width="5.75" style="8" customWidth="1"/>
    <col min="15370" max="15370" width="40.75" style="8" customWidth="1"/>
    <col min="15371" max="15372" width="30.75" style="8" customWidth="1"/>
    <col min="15373" max="15373" width="13.75" style="8" customWidth="1"/>
    <col min="15374" max="15374" width="6.375" style="8" customWidth="1"/>
    <col min="15375" max="15375" width="13.25" style="8" customWidth="1"/>
    <col min="15376" max="15376" width="18.25" style="8" customWidth="1"/>
    <col min="15377" max="15377" width="15.625" style="8" customWidth="1"/>
    <col min="15378" max="15616" width="9" style="8"/>
    <col min="15617" max="15617" width="2.625" style="8" customWidth="1"/>
    <col min="15618" max="15618" width="5.75" style="8" customWidth="1"/>
    <col min="15619" max="15620" width="15.75" style="8" customWidth="1"/>
    <col min="15621" max="15621" width="49.125" style="8" customWidth="1"/>
    <col min="15622" max="15622" width="6.25" style="8" customWidth="1"/>
    <col min="15623" max="15624" width="9.875" style="8" bestFit="1" customWidth="1"/>
    <col min="15625" max="15625" width="5.75" style="8" customWidth="1"/>
    <col min="15626" max="15626" width="40.75" style="8" customWidth="1"/>
    <col min="15627" max="15628" width="30.75" style="8" customWidth="1"/>
    <col min="15629" max="15629" width="13.75" style="8" customWidth="1"/>
    <col min="15630" max="15630" width="6.375" style="8" customWidth="1"/>
    <col min="15631" max="15631" width="13.25" style="8" customWidth="1"/>
    <col min="15632" max="15632" width="18.25" style="8" customWidth="1"/>
    <col min="15633" max="15633" width="15.625" style="8" customWidth="1"/>
    <col min="15634" max="15872" width="9" style="8"/>
    <col min="15873" max="15873" width="2.625" style="8" customWidth="1"/>
    <col min="15874" max="15874" width="5.75" style="8" customWidth="1"/>
    <col min="15875" max="15876" width="15.75" style="8" customWidth="1"/>
    <col min="15877" max="15877" width="49.125" style="8" customWidth="1"/>
    <col min="15878" max="15878" width="6.25" style="8" customWidth="1"/>
    <col min="15879" max="15880" width="9.875" style="8" bestFit="1" customWidth="1"/>
    <col min="15881" max="15881" width="5.75" style="8" customWidth="1"/>
    <col min="15882" max="15882" width="40.75" style="8" customWidth="1"/>
    <col min="15883" max="15884" width="30.75" style="8" customWidth="1"/>
    <col min="15885" max="15885" width="13.75" style="8" customWidth="1"/>
    <col min="15886" max="15886" width="6.375" style="8" customWidth="1"/>
    <col min="15887" max="15887" width="13.25" style="8" customWidth="1"/>
    <col min="15888" max="15888" width="18.25" style="8" customWidth="1"/>
    <col min="15889" max="15889" width="15.625" style="8" customWidth="1"/>
    <col min="15890" max="16128" width="9" style="8"/>
    <col min="16129" max="16129" width="2.625" style="8" customWidth="1"/>
    <col min="16130" max="16130" width="5.75" style="8" customWidth="1"/>
    <col min="16131" max="16132" width="15.75" style="8" customWidth="1"/>
    <col min="16133" max="16133" width="49.125" style="8" customWidth="1"/>
    <col min="16134" max="16134" width="6.25" style="8" customWidth="1"/>
    <col min="16135" max="16136" width="9.875" style="8" bestFit="1" customWidth="1"/>
    <col min="16137" max="16137" width="5.75" style="8" customWidth="1"/>
    <col min="16138" max="16138" width="40.75" style="8" customWidth="1"/>
    <col min="16139" max="16140" width="30.75" style="8" customWidth="1"/>
    <col min="16141" max="16141" width="13.75" style="8" customWidth="1"/>
    <col min="16142" max="16142" width="6.375" style="8" customWidth="1"/>
    <col min="16143" max="16143" width="13.25" style="8" customWidth="1"/>
    <col min="16144" max="16144" width="18.25" style="8" customWidth="1"/>
    <col min="16145" max="16145" width="15.625" style="8" customWidth="1"/>
    <col min="16146" max="16384" width="9" style="8"/>
  </cols>
  <sheetData>
    <row r="2" spans="2:17" ht="20.100000000000001" customHeight="1">
      <c r="B2" s="1" t="s">
        <v>0</v>
      </c>
      <c r="C2" s="1"/>
      <c r="D2" s="1"/>
      <c r="E2" s="92" t="s">
        <v>1982</v>
      </c>
      <c r="G2" s="4" t="s">
        <v>2</v>
      </c>
      <c r="H2" s="5"/>
      <c r="I2" s="6"/>
      <c r="J2" s="7">
        <f>SUM(H:H)</f>
        <v>1447074</v>
      </c>
    </row>
    <row r="3" spans="2:17" ht="20.100000000000001" customHeight="1">
      <c r="B3" s="1" t="s">
        <v>3</v>
      </c>
      <c r="C3" s="1"/>
      <c r="D3" s="1"/>
      <c r="E3" s="98" t="s">
        <v>1914</v>
      </c>
    </row>
    <row r="4" spans="2:17" ht="20.100000000000001" customHeight="1">
      <c r="B4" s="1" t="s">
        <v>1915</v>
      </c>
      <c r="C4" s="1"/>
      <c r="D4" s="1"/>
      <c r="E4" s="98" t="s">
        <v>1983</v>
      </c>
    </row>
    <row r="5" spans="2:17" ht="20.100000000000001" customHeight="1">
      <c r="B5" s="1" t="s">
        <v>6</v>
      </c>
      <c r="C5" s="1"/>
      <c r="D5" s="1"/>
      <c r="E5" s="102">
        <v>43809</v>
      </c>
      <c r="H5" s="1040" t="s">
        <v>1917</v>
      </c>
    </row>
    <row r="6" spans="2:17" ht="20.100000000000001" customHeight="1">
      <c r="B6" s="1" t="s">
        <v>7</v>
      </c>
      <c r="C6" s="1"/>
      <c r="D6" s="1"/>
      <c r="E6" s="102">
        <v>43814</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8" t="s">
        <v>550</v>
      </c>
      <c r="D9" s="219"/>
      <c r="E9" s="220"/>
      <c r="F9" s="22"/>
      <c r="G9" s="22"/>
      <c r="H9" s="167"/>
      <c r="I9" s="167"/>
      <c r="J9" s="22"/>
      <c r="K9" s="22"/>
      <c r="L9" s="22"/>
      <c r="M9" s="25"/>
      <c r="N9" s="21"/>
      <c r="O9" s="22"/>
      <c r="P9" s="25"/>
      <c r="Q9" s="26"/>
    </row>
    <row r="10" spans="2:17" s="9" customFormat="1" ht="19.7" customHeight="1">
      <c r="B10" s="21"/>
      <c r="C10" s="21" t="s">
        <v>550</v>
      </c>
      <c r="D10" s="21" t="s">
        <v>550</v>
      </c>
      <c r="E10" s="30" t="s">
        <v>1984</v>
      </c>
      <c r="F10" s="22">
        <v>1</v>
      </c>
      <c r="G10" s="21">
        <v>755000</v>
      </c>
      <c r="H10" s="27">
        <f t="shared" ref="H10:H16" si="0">F10*G10</f>
        <v>755000</v>
      </c>
      <c r="I10" s="167"/>
      <c r="J10" s="30" t="s">
        <v>1985</v>
      </c>
      <c r="K10" s="22"/>
      <c r="L10" s="22"/>
      <c r="M10" s="25"/>
      <c r="N10" s="21"/>
      <c r="O10" s="32"/>
      <c r="P10" s="25"/>
      <c r="Q10" s="26"/>
    </row>
    <row r="11" spans="2:17" s="9" customFormat="1" ht="19.7" customHeight="1">
      <c r="B11" s="21"/>
      <c r="C11" s="21" t="s">
        <v>550</v>
      </c>
      <c r="D11" s="21" t="s">
        <v>550</v>
      </c>
      <c r="E11" s="30" t="s">
        <v>1986</v>
      </c>
      <c r="F11" s="22">
        <v>1</v>
      </c>
      <c r="G11" s="21">
        <v>31500</v>
      </c>
      <c r="H11" s="27">
        <f t="shared" si="0"/>
        <v>31500</v>
      </c>
      <c r="I11" s="167"/>
      <c r="J11" s="30" t="s">
        <v>1987</v>
      </c>
      <c r="K11" s="22"/>
      <c r="L11" s="22"/>
      <c r="M11" s="25"/>
      <c r="N11" s="21"/>
      <c r="O11" s="32"/>
      <c r="P11" s="25"/>
      <c r="Q11" s="26"/>
    </row>
    <row r="12" spans="2:17" s="9" customFormat="1" ht="19.7" customHeight="1">
      <c r="B12" s="21"/>
      <c r="C12" s="21" t="s">
        <v>550</v>
      </c>
      <c r="D12" s="21" t="s">
        <v>550</v>
      </c>
      <c r="E12" s="30" t="s">
        <v>1988</v>
      </c>
      <c r="F12" s="22">
        <v>1</v>
      </c>
      <c r="G12" s="21">
        <v>14000</v>
      </c>
      <c r="H12" s="27">
        <f t="shared" si="0"/>
        <v>14000</v>
      </c>
      <c r="I12" s="167"/>
      <c r="J12" s="30" t="s">
        <v>1989</v>
      </c>
      <c r="K12" s="22"/>
      <c r="L12" s="22"/>
      <c r="M12" s="25"/>
      <c r="N12" s="21"/>
      <c r="O12" s="32"/>
      <c r="P12" s="25"/>
      <c r="Q12" s="26"/>
    </row>
    <row r="13" spans="2:17" s="9" customFormat="1" ht="19.7" customHeight="1">
      <c r="B13" s="21"/>
      <c r="C13" s="21" t="s">
        <v>550</v>
      </c>
      <c r="D13" s="21" t="s">
        <v>550</v>
      </c>
      <c r="E13" s="30" t="s">
        <v>735</v>
      </c>
      <c r="F13" s="22">
        <v>1</v>
      </c>
      <c r="G13" s="21">
        <v>14000</v>
      </c>
      <c r="H13" s="27">
        <f t="shared" si="0"/>
        <v>14000</v>
      </c>
      <c r="I13" s="167"/>
      <c r="J13" s="30" t="s">
        <v>1990</v>
      </c>
      <c r="K13" s="22"/>
      <c r="L13" s="22"/>
      <c r="M13" s="25"/>
      <c r="N13" s="21"/>
      <c r="O13" s="32"/>
      <c r="P13" s="25"/>
      <c r="Q13" s="26"/>
    </row>
    <row r="14" spans="2:17" s="9" customFormat="1" ht="19.7" customHeight="1">
      <c r="B14" s="21"/>
      <c r="C14" s="21" t="s">
        <v>550</v>
      </c>
      <c r="D14" s="21" t="s">
        <v>550</v>
      </c>
      <c r="E14" s="30" t="s">
        <v>1920</v>
      </c>
      <c r="F14" s="22">
        <v>1</v>
      </c>
      <c r="G14" s="21">
        <v>38000</v>
      </c>
      <c r="H14" s="27">
        <f t="shared" si="0"/>
        <v>38000</v>
      </c>
      <c r="I14" s="167"/>
      <c r="J14" s="30" t="s">
        <v>1991</v>
      </c>
      <c r="K14" s="22"/>
      <c r="L14" s="22"/>
      <c r="M14" s="25"/>
      <c r="N14" s="21"/>
      <c r="O14" s="32"/>
      <c r="P14" s="25"/>
      <c r="Q14" s="26"/>
    </row>
    <row r="15" spans="2:17" s="9" customFormat="1" ht="19.7" customHeight="1">
      <c r="B15" s="21"/>
      <c r="C15" s="21" t="s">
        <v>550</v>
      </c>
      <c r="D15" s="21" t="s">
        <v>550</v>
      </c>
      <c r="E15" s="30" t="s">
        <v>1921</v>
      </c>
      <c r="F15" s="22">
        <v>1</v>
      </c>
      <c r="G15" s="21">
        <v>30000</v>
      </c>
      <c r="H15" s="27">
        <f t="shared" si="0"/>
        <v>30000</v>
      </c>
      <c r="I15" s="167"/>
      <c r="J15" s="30" t="s">
        <v>1992</v>
      </c>
      <c r="K15" s="22"/>
      <c r="L15" s="22"/>
      <c r="M15" s="25"/>
      <c r="N15" s="21"/>
      <c r="O15" s="32"/>
      <c r="P15" s="25"/>
      <c r="Q15" s="26"/>
    </row>
    <row r="16" spans="2:17" s="9" customFormat="1" ht="19.7" customHeight="1">
      <c r="B16" s="21"/>
      <c r="C16" s="970" t="s">
        <v>550</v>
      </c>
      <c r="D16" s="970" t="s">
        <v>550</v>
      </c>
      <c r="E16" s="971" t="s">
        <v>1993</v>
      </c>
      <c r="F16" s="1041">
        <v>1</v>
      </c>
      <c r="G16" s="1042">
        <v>12000</v>
      </c>
      <c r="H16" s="1043">
        <f t="shared" si="0"/>
        <v>12000</v>
      </c>
      <c r="I16" s="167"/>
      <c r="J16" s="30"/>
      <c r="K16" s="22"/>
      <c r="L16" s="22"/>
      <c r="M16" s="25"/>
      <c r="N16" s="21"/>
      <c r="O16" s="32"/>
      <c r="P16" s="25"/>
      <c r="Q16" s="26"/>
    </row>
    <row r="17" spans="2:17" s="9" customFormat="1" ht="19.7" customHeight="1">
      <c r="B17" s="21"/>
      <c r="C17" s="21"/>
      <c r="D17" s="21"/>
      <c r="E17" s="974"/>
      <c r="F17" s="171"/>
      <c r="G17" s="182"/>
      <c r="H17" s="1044"/>
      <c r="I17" s="167"/>
      <c r="J17" s="30"/>
      <c r="K17" s="22"/>
      <c r="L17" s="22"/>
      <c r="M17" s="25"/>
      <c r="N17" s="21"/>
      <c r="O17" s="22"/>
      <c r="P17" s="25"/>
      <c r="Q17" s="26"/>
    </row>
    <row r="18" spans="2:17" s="9" customFormat="1" ht="19.7" customHeight="1">
      <c r="B18" s="21"/>
      <c r="C18" s="21"/>
      <c r="D18" s="21"/>
      <c r="E18" s="976">
        <f>SUM(H10:H16)</f>
        <v>894500</v>
      </c>
      <c r="F18" s="171"/>
      <c r="G18" s="182"/>
      <c r="H18" s="1044"/>
      <c r="I18" s="167"/>
      <c r="J18" s="30"/>
      <c r="K18" s="22"/>
      <c r="L18" s="22"/>
      <c r="M18" s="25"/>
      <c r="N18" s="21"/>
      <c r="O18" s="22"/>
      <c r="P18" s="25"/>
      <c r="Q18" s="26"/>
    </row>
    <row r="19" spans="2:17" s="9" customFormat="1" ht="19.7" customHeight="1">
      <c r="B19" s="21"/>
      <c r="C19" s="169"/>
      <c r="D19" s="169"/>
      <c r="E19" s="974"/>
      <c r="F19" s="171"/>
      <c r="G19" s="182"/>
      <c r="H19" s="1044"/>
      <c r="I19" s="167"/>
      <c r="J19" s="30"/>
      <c r="K19" s="22"/>
      <c r="L19" s="22"/>
      <c r="M19" s="25"/>
      <c r="N19" s="21"/>
      <c r="O19" s="22"/>
      <c r="P19" s="25"/>
      <c r="Q19" s="26"/>
    </row>
    <row r="20" spans="2:17" s="9" customFormat="1" ht="19.7" customHeight="1">
      <c r="B20" s="21"/>
      <c r="C20" s="21"/>
      <c r="D20" s="21"/>
      <c r="E20" s="168"/>
      <c r="F20" s="22"/>
      <c r="G20" s="22"/>
      <c r="H20" s="167"/>
      <c r="I20" s="167"/>
      <c r="J20" s="22"/>
      <c r="K20" s="22"/>
      <c r="L20" s="22"/>
      <c r="M20" s="25"/>
      <c r="N20" s="21"/>
      <c r="O20" s="22"/>
      <c r="P20" s="25"/>
      <c r="Q20" s="26"/>
    </row>
    <row r="21" spans="2:17" s="9" customFormat="1" ht="19.7" customHeight="1">
      <c r="B21" s="21"/>
      <c r="C21" s="218" t="s">
        <v>564</v>
      </c>
      <c r="D21" s="219"/>
      <c r="E21" s="220"/>
      <c r="F21" s="22"/>
      <c r="G21" s="22"/>
      <c r="H21" s="167"/>
      <c r="I21" s="167"/>
      <c r="J21" s="22"/>
      <c r="K21" s="22"/>
      <c r="L21" s="22"/>
      <c r="M21" s="25"/>
      <c r="N21" s="21"/>
      <c r="O21" s="22"/>
      <c r="P21" s="25"/>
      <c r="Q21" s="26"/>
    </row>
    <row r="22" spans="2:17" s="9" customFormat="1" ht="19.7" customHeight="1">
      <c r="B22" s="21"/>
      <c r="C22" s="977" t="s">
        <v>565</v>
      </c>
      <c r="D22" s="977" t="s">
        <v>565</v>
      </c>
      <c r="E22" s="564" t="s">
        <v>1923</v>
      </c>
      <c r="F22" s="22">
        <v>1</v>
      </c>
      <c r="G22" s="44">
        <v>6000</v>
      </c>
      <c r="H22" s="1045">
        <f t="shared" ref="H22:H45" si="1">F22*G22</f>
        <v>6000</v>
      </c>
      <c r="I22" s="167"/>
      <c r="J22" s="31" t="s">
        <v>1924</v>
      </c>
      <c r="K22" s="22"/>
      <c r="L22" s="22"/>
      <c r="M22" s="25"/>
      <c r="N22" s="21"/>
      <c r="O22" s="32"/>
      <c r="P22" s="25"/>
      <c r="Q22" s="26"/>
    </row>
    <row r="23" spans="2:17" s="9" customFormat="1" ht="19.7" customHeight="1">
      <c r="B23" s="21"/>
      <c r="C23" s="977" t="s">
        <v>565</v>
      </c>
      <c r="D23" s="977" t="s">
        <v>565</v>
      </c>
      <c r="E23" s="564" t="s">
        <v>1925</v>
      </c>
      <c r="F23" s="22">
        <v>1</v>
      </c>
      <c r="G23" s="44">
        <v>6000</v>
      </c>
      <c r="H23" s="1045">
        <f t="shared" si="1"/>
        <v>6000</v>
      </c>
      <c r="I23" s="167"/>
      <c r="J23" s="31" t="s">
        <v>1926</v>
      </c>
      <c r="K23" s="22"/>
      <c r="L23" s="22"/>
      <c r="M23" s="25"/>
      <c r="N23" s="21"/>
      <c r="O23" s="32"/>
      <c r="P23" s="25"/>
      <c r="Q23" s="26"/>
    </row>
    <row r="24" spans="2:17" s="9" customFormat="1" ht="19.7" customHeight="1">
      <c r="B24" s="21"/>
      <c r="C24" s="977" t="s">
        <v>565</v>
      </c>
      <c r="D24" s="977" t="s">
        <v>565</v>
      </c>
      <c r="E24" s="564" t="s">
        <v>1927</v>
      </c>
      <c r="F24" s="22">
        <v>1</v>
      </c>
      <c r="G24" s="44">
        <v>6400</v>
      </c>
      <c r="H24" s="1045">
        <f t="shared" si="1"/>
        <v>6400</v>
      </c>
      <c r="I24" s="167"/>
      <c r="J24" s="31" t="s">
        <v>1928</v>
      </c>
      <c r="K24" s="22"/>
      <c r="L24" s="22"/>
      <c r="M24" s="25"/>
      <c r="N24" s="21"/>
      <c r="O24" s="32"/>
      <c r="P24" s="25"/>
      <c r="Q24" s="26"/>
    </row>
    <row r="25" spans="2:17" s="9" customFormat="1" ht="19.7" customHeight="1">
      <c r="B25" s="21"/>
      <c r="C25" s="21" t="s">
        <v>531</v>
      </c>
      <c r="D25" s="21" t="s">
        <v>531</v>
      </c>
      <c r="E25" s="41" t="s">
        <v>1929</v>
      </c>
      <c r="F25" s="236">
        <v>10</v>
      </c>
      <c r="G25" s="36">
        <v>69</v>
      </c>
      <c r="H25" s="362">
        <f t="shared" si="1"/>
        <v>690</v>
      </c>
      <c r="I25" s="363"/>
      <c r="J25" s="41" t="s">
        <v>1930</v>
      </c>
      <c r="K25" s="22"/>
      <c r="L25" s="22"/>
      <c r="M25" s="25"/>
      <c r="N25" s="21"/>
      <c r="O25" s="32"/>
      <c r="P25" s="32"/>
      <c r="Q25" s="26"/>
    </row>
    <row r="26" spans="2:17" s="9" customFormat="1" ht="19.7" customHeight="1">
      <c r="B26" s="21"/>
      <c r="C26" s="622" t="s">
        <v>577</v>
      </c>
      <c r="D26" s="622" t="s">
        <v>577</v>
      </c>
      <c r="E26" s="635" t="s">
        <v>1931</v>
      </c>
      <c r="F26" s="640">
        <v>10</v>
      </c>
      <c r="G26" s="1046">
        <v>69</v>
      </c>
      <c r="H26" s="1047">
        <f t="shared" si="1"/>
        <v>690</v>
      </c>
      <c r="I26" s="623"/>
      <c r="J26" s="635" t="s">
        <v>1932</v>
      </c>
      <c r="K26" s="22"/>
      <c r="L26" s="22"/>
      <c r="M26" s="25"/>
      <c r="N26" s="21"/>
      <c r="O26" s="32"/>
      <c r="P26" s="32"/>
      <c r="Q26" s="26"/>
    </row>
    <row r="27" spans="2:17" s="9" customFormat="1" ht="19.7" customHeight="1">
      <c r="B27" s="21"/>
      <c r="C27" s="21" t="s">
        <v>531</v>
      </c>
      <c r="D27" s="21" t="s">
        <v>531</v>
      </c>
      <c r="E27" s="75" t="s">
        <v>1994</v>
      </c>
      <c r="F27" s="22">
        <v>2</v>
      </c>
      <c r="G27" s="942">
        <v>123</v>
      </c>
      <c r="H27" s="38">
        <f t="shared" si="1"/>
        <v>246</v>
      </c>
      <c r="I27" s="167"/>
      <c r="J27" s="31" t="s">
        <v>1934</v>
      </c>
      <c r="K27" s="22"/>
      <c r="L27" s="22"/>
      <c r="M27" s="25"/>
      <c r="N27" s="21"/>
      <c r="O27" s="32"/>
      <c r="P27" s="32"/>
      <c r="Q27" s="26"/>
    </row>
    <row r="28" spans="2:17" s="9" customFormat="1" ht="19.7" customHeight="1">
      <c r="B28" s="21"/>
      <c r="C28" s="21" t="s">
        <v>531</v>
      </c>
      <c r="D28" s="21" t="s">
        <v>531</v>
      </c>
      <c r="E28" s="235" t="s">
        <v>1935</v>
      </c>
      <c r="F28" s="236">
        <v>1</v>
      </c>
      <c r="G28" s="444">
        <v>230</v>
      </c>
      <c r="H28" s="38">
        <f t="shared" si="1"/>
        <v>230</v>
      </c>
      <c r="I28" s="167"/>
      <c r="J28" s="238" t="s">
        <v>1936</v>
      </c>
      <c r="K28" s="22"/>
      <c r="L28" s="22"/>
      <c r="M28" s="25"/>
      <c r="N28" s="21"/>
      <c r="O28" s="32"/>
      <c r="P28" s="32"/>
      <c r="Q28" s="26"/>
    </row>
    <row r="29" spans="2:17" s="9" customFormat="1" ht="19.7" customHeight="1">
      <c r="B29" s="21"/>
      <c r="C29" s="21" t="s">
        <v>531</v>
      </c>
      <c r="D29" s="21" t="s">
        <v>531</v>
      </c>
      <c r="E29" s="31" t="s">
        <v>885</v>
      </c>
      <c r="F29" s="22">
        <v>1</v>
      </c>
      <c r="G29" s="31">
        <v>75</v>
      </c>
      <c r="H29" s="38">
        <f t="shared" si="1"/>
        <v>75</v>
      </c>
      <c r="I29" s="23"/>
      <c r="J29" s="31" t="s">
        <v>886</v>
      </c>
      <c r="K29" s="22"/>
      <c r="L29" s="22"/>
      <c r="M29" s="25"/>
      <c r="N29" s="21"/>
      <c r="O29" s="32"/>
      <c r="P29" s="32"/>
      <c r="Q29" s="26"/>
    </row>
    <row r="30" spans="2:17" s="9" customFormat="1" ht="19.7" customHeight="1">
      <c r="B30" s="21"/>
      <c r="C30" s="21" t="s">
        <v>531</v>
      </c>
      <c r="D30" s="21" t="s">
        <v>531</v>
      </c>
      <c r="E30" s="1048" t="s">
        <v>1937</v>
      </c>
      <c r="F30" s="170">
        <v>2</v>
      </c>
      <c r="G30" s="347">
        <v>109</v>
      </c>
      <c r="H30" s="38">
        <f t="shared" si="1"/>
        <v>218</v>
      </c>
      <c r="I30" s="167"/>
      <c r="J30" s="164" t="s">
        <v>827</v>
      </c>
      <c r="K30" s="22"/>
      <c r="L30" s="22"/>
      <c r="M30" s="25"/>
      <c r="N30" s="21"/>
      <c r="O30" s="32"/>
      <c r="P30" s="32"/>
      <c r="Q30" s="26"/>
    </row>
    <row r="31" spans="2:17" s="9" customFormat="1" ht="19.7" customHeight="1">
      <c r="B31" s="21"/>
      <c r="C31" s="21" t="s">
        <v>531</v>
      </c>
      <c r="D31" s="21" t="s">
        <v>531</v>
      </c>
      <c r="E31" s="157" t="s">
        <v>796</v>
      </c>
      <c r="F31" s="158">
        <v>10</v>
      </c>
      <c r="G31" s="24">
        <v>20</v>
      </c>
      <c r="H31" s="24">
        <f t="shared" si="1"/>
        <v>200</v>
      </c>
      <c r="I31" s="36"/>
      <c r="J31" s="30" t="s">
        <v>789</v>
      </c>
      <c r="K31" s="22"/>
      <c r="L31" s="22"/>
      <c r="M31" s="25"/>
      <c r="N31" s="21"/>
      <c r="O31" s="32"/>
      <c r="P31" s="32"/>
      <c r="Q31" s="26"/>
    </row>
    <row r="32" spans="2:17" s="9" customFormat="1" ht="19.7" customHeight="1">
      <c r="B32" s="21"/>
      <c r="C32" s="21" t="s">
        <v>531</v>
      </c>
      <c r="D32" s="21" t="s">
        <v>531</v>
      </c>
      <c r="E32" s="157" t="s">
        <v>538</v>
      </c>
      <c r="F32" s="158">
        <v>2</v>
      </c>
      <c r="G32" s="24">
        <v>75</v>
      </c>
      <c r="H32" s="24">
        <f t="shared" si="1"/>
        <v>150</v>
      </c>
      <c r="I32" s="36"/>
      <c r="J32" s="30" t="s">
        <v>791</v>
      </c>
      <c r="K32" s="22"/>
      <c r="L32" s="22"/>
      <c r="M32" s="25"/>
      <c r="N32" s="21"/>
      <c r="O32" s="32"/>
      <c r="P32" s="32"/>
      <c r="Q32" s="26"/>
    </row>
    <row r="33" spans="2:17" s="9" customFormat="1" ht="19.7" customHeight="1">
      <c r="B33" s="21"/>
      <c r="C33" s="21" t="s">
        <v>531</v>
      </c>
      <c r="D33" s="21" t="s">
        <v>531</v>
      </c>
      <c r="E33" s="1049" t="s">
        <v>793</v>
      </c>
      <c r="F33" s="158">
        <v>4</v>
      </c>
      <c r="G33" s="24">
        <v>80</v>
      </c>
      <c r="H33" s="24">
        <f t="shared" si="1"/>
        <v>320</v>
      </c>
      <c r="I33" s="36"/>
      <c r="J33" s="30" t="s">
        <v>1944</v>
      </c>
      <c r="K33" s="22"/>
      <c r="L33" s="22"/>
      <c r="M33" s="25"/>
      <c r="N33" s="21"/>
      <c r="O33" s="32"/>
      <c r="P33" s="32"/>
      <c r="Q33" s="26"/>
    </row>
    <row r="34" spans="2:17" s="9" customFormat="1" ht="19.7" customHeight="1">
      <c r="B34" s="21"/>
      <c r="C34" s="21" t="s">
        <v>531</v>
      </c>
      <c r="D34" s="21" t="s">
        <v>531</v>
      </c>
      <c r="E34" s="1049" t="s">
        <v>775</v>
      </c>
      <c r="F34" s="158">
        <v>2</v>
      </c>
      <c r="G34" s="24">
        <v>80</v>
      </c>
      <c r="H34" s="24">
        <f t="shared" si="1"/>
        <v>160</v>
      </c>
      <c r="I34" s="36"/>
      <c r="J34" s="30" t="s">
        <v>1995</v>
      </c>
      <c r="K34" s="22"/>
      <c r="L34" s="22"/>
      <c r="M34" s="25"/>
      <c r="N34" s="21"/>
      <c r="O34" s="32"/>
      <c r="P34" s="32"/>
      <c r="Q34" s="26"/>
    </row>
    <row r="35" spans="2:17" s="9" customFormat="1" ht="19.7" customHeight="1">
      <c r="B35" s="21"/>
      <c r="C35" s="21" t="s">
        <v>531</v>
      </c>
      <c r="D35" s="21" t="s">
        <v>531</v>
      </c>
      <c r="E35" s="1050" t="s">
        <v>778</v>
      </c>
      <c r="F35" s="158">
        <v>2</v>
      </c>
      <c r="G35" s="24">
        <v>80</v>
      </c>
      <c r="H35" s="24">
        <f t="shared" si="1"/>
        <v>160</v>
      </c>
      <c r="I35" s="36"/>
      <c r="J35" s="30" t="s">
        <v>1996</v>
      </c>
      <c r="K35" s="22"/>
      <c r="L35" s="22"/>
      <c r="M35" s="25"/>
      <c r="N35" s="21"/>
      <c r="O35" s="32"/>
      <c r="P35" s="32"/>
      <c r="Q35" s="26"/>
    </row>
    <row r="36" spans="2:17" s="9" customFormat="1" ht="19.7" customHeight="1">
      <c r="B36" s="21"/>
      <c r="C36" s="137" t="s">
        <v>531</v>
      </c>
      <c r="D36" s="137" t="s">
        <v>531</v>
      </c>
      <c r="E36" s="827" t="s">
        <v>1939</v>
      </c>
      <c r="F36" s="748">
        <v>3</v>
      </c>
      <c r="G36" s="748">
        <v>960</v>
      </c>
      <c r="H36" s="834">
        <f t="shared" si="1"/>
        <v>2880</v>
      </c>
      <c r="I36" s="834"/>
      <c r="J36" s="835" t="s">
        <v>809</v>
      </c>
      <c r="K36" s="22" t="s">
        <v>1997</v>
      </c>
      <c r="L36" s="22"/>
      <c r="M36" s="25"/>
      <c r="N36" s="21"/>
      <c r="O36" s="32"/>
      <c r="P36" s="32"/>
      <c r="Q36" s="26"/>
    </row>
    <row r="37" spans="2:17" s="9" customFormat="1" ht="19.7" customHeight="1">
      <c r="B37" s="21"/>
      <c r="C37" s="137" t="s">
        <v>531</v>
      </c>
      <c r="D37" s="137" t="s">
        <v>531</v>
      </c>
      <c r="E37" s="827" t="s">
        <v>1940</v>
      </c>
      <c r="F37" s="748">
        <v>1</v>
      </c>
      <c r="G37" s="748">
        <v>1360</v>
      </c>
      <c r="H37" s="834">
        <f t="shared" si="1"/>
        <v>1360</v>
      </c>
      <c r="I37" s="834"/>
      <c r="J37" s="1051" t="s">
        <v>816</v>
      </c>
      <c r="K37" s="1052" t="s">
        <v>1998</v>
      </c>
      <c r="L37" s="22"/>
      <c r="M37" s="25"/>
      <c r="N37" s="21"/>
      <c r="O37" s="32"/>
      <c r="P37" s="32"/>
      <c r="Q37" s="26"/>
    </row>
    <row r="38" spans="2:17" s="9" customFormat="1" ht="19.7" customHeight="1">
      <c r="B38" s="21"/>
      <c r="C38" s="137" t="s">
        <v>531</v>
      </c>
      <c r="D38" s="137" t="s">
        <v>531</v>
      </c>
      <c r="E38" s="827" t="s">
        <v>1999</v>
      </c>
      <c r="F38" s="748">
        <v>1</v>
      </c>
      <c r="G38" s="748">
        <v>780</v>
      </c>
      <c r="H38" s="834">
        <f t="shared" si="1"/>
        <v>780</v>
      </c>
      <c r="I38" s="834"/>
      <c r="J38" s="1051" t="s">
        <v>814</v>
      </c>
      <c r="K38" s="1052" t="s">
        <v>1998</v>
      </c>
      <c r="L38" s="22"/>
      <c r="M38" s="25"/>
      <c r="N38" s="21"/>
      <c r="O38" s="32"/>
      <c r="P38" s="32"/>
      <c r="Q38" s="26"/>
    </row>
    <row r="39" spans="2:17" s="9" customFormat="1" ht="19.7" customHeight="1">
      <c r="B39" s="21"/>
      <c r="C39" s="137" t="s">
        <v>531</v>
      </c>
      <c r="D39" s="137" t="s">
        <v>531</v>
      </c>
      <c r="E39" s="827" t="s">
        <v>2000</v>
      </c>
      <c r="F39" s="748">
        <v>1</v>
      </c>
      <c r="G39" s="748">
        <v>1590</v>
      </c>
      <c r="H39" s="834">
        <f t="shared" si="1"/>
        <v>1590</v>
      </c>
      <c r="I39" s="834"/>
      <c r="J39" s="1051" t="s">
        <v>816</v>
      </c>
      <c r="K39" s="1052" t="s">
        <v>1998</v>
      </c>
      <c r="L39" s="22"/>
      <c r="M39" s="25"/>
      <c r="N39" s="21"/>
      <c r="O39" s="32"/>
      <c r="P39" s="32"/>
      <c r="Q39" s="26"/>
    </row>
    <row r="40" spans="2:17" s="9" customFormat="1" ht="19.7" customHeight="1">
      <c r="B40" s="21"/>
      <c r="C40" s="137" t="s">
        <v>531</v>
      </c>
      <c r="D40" s="137" t="s">
        <v>531</v>
      </c>
      <c r="E40" s="827" t="s">
        <v>2001</v>
      </c>
      <c r="F40" s="748">
        <v>1</v>
      </c>
      <c r="G40" s="748">
        <v>960</v>
      </c>
      <c r="H40" s="834">
        <f t="shared" si="1"/>
        <v>960</v>
      </c>
      <c r="I40" s="834"/>
      <c r="J40" s="1051" t="s">
        <v>814</v>
      </c>
      <c r="K40" s="1052" t="s">
        <v>1998</v>
      </c>
      <c r="L40" s="22"/>
      <c r="M40" s="25"/>
      <c r="N40" s="21"/>
      <c r="O40" s="32"/>
      <c r="P40" s="32"/>
      <c r="Q40" s="26"/>
    </row>
    <row r="41" spans="2:17" s="9" customFormat="1" ht="19.7" customHeight="1">
      <c r="B41" s="21"/>
      <c r="C41" s="137" t="s">
        <v>531</v>
      </c>
      <c r="D41" s="137" t="s">
        <v>531</v>
      </c>
      <c r="E41" s="827" t="s">
        <v>2002</v>
      </c>
      <c r="F41" s="748">
        <v>2</v>
      </c>
      <c r="G41" s="748">
        <v>1200</v>
      </c>
      <c r="H41" s="834">
        <f t="shared" si="1"/>
        <v>2400</v>
      </c>
      <c r="I41" s="834"/>
      <c r="J41" s="835" t="s">
        <v>809</v>
      </c>
      <c r="K41" s="1052" t="s">
        <v>1998</v>
      </c>
      <c r="L41" s="22"/>
      <c r="M41" s="25"/>
      <c r="N41" s="21"/>
      <c r="O41" s="32"/>
      <c r="P41" s="32"/>
      <c r="Q41" s="26"/>
    </row>
    <row r="42" spans="2:17" s="9" customFormat="1" ht="19.7" customHeight="1">
      <c r="B42" s="21"/>
      <c r="C42" s="137" t="s">
        <v>531</v>
      </c>
      <c r="D42" s="137" t="s">
        <v>531</v>
      </c>
      <c r="E42" s="827" t="s">
        <v>2003</v>
      </c>
      <c r="F42" s="748">
        <v>1</v>
      </c>
      <c r="G42" s="748">
        <v>1410</v>
      </c>
      <c r="H42" s="834">
        <f t="shared" si="1"/>
        <v>1410</v>
      </c>
      <c r="I42" s="834"/>
      <c r="J42" s="1051" t="s">
        <v>816</v>
      </c>
      <c r="K42" s="1052" t="s">
        <v>1998</v>
      </c>
      <c r="L42" s="22"/>
      <c r="M42" s="25"/>
      <c r="N42" s="21"/>
      <c r="O42" s="32"/>
      <c r="P42" s="32"/>
      <c r="Q42" s="26"/>
    </row>
    <row r="43" spans="2:17" s="9" customFormat="1" ht="19.7" customHeight="1">
      <c r="B43" s="21"/>
      <c r="C43" s="137" t="s">
        <v>531</v>
      </c>
      <c r="D43" s="137" t="s">
        <v>531</v>
      </c>
      <c r="E43" s="827" t="s">
        <v>2004</v>
      </c>
      <c r="F43" s="748">
        <v>1</v>
      </c>
      <c r="G43" s="748">
        <v>790</v>
      </c>
      <c r="H43" s="834">
        <f t="shared" si="1"/>
        <v>790</v>
      </c>
      <c r="I43" s="834"/>
      <c r="J43" s="1051" t="s">
        <v>814</v>
      </c>
      <c r="K43" s="1052" t="s">
        <v>1998</v>
      </c>
      <c r="L43" s="22"/>
      <c r="M43" s="25"/>
      <c r="N43" s="21"/>
      <c r="O43" s="32"/>
      <c r="P43" s="32"/>
      <c r="Q43" s="26"/>
    </row>
    <row r="44" spans="2:17" s="9" customFormat="1" ht="19.7" customHeight="1">
      <c r="B44" s="21"/>
      <c r="C44" s="137" t="s">
        <v>531</v>
      </c>
      <c r="D44" s="137" t="s">
        <v>531</v>
      </c>
      <c r="E44" s="827" t="s">
        <v>2005</v>
      </c>
      <c r="F44" s="748">
        <v>1</v>
      </c>
      <c r="G44" s="748">
        <v>1550</v>
      </c>
      <c r="H44" s="834">
        <f t="shared" si="1"/>
        <v>1550</v>
      </c>
      <c r="I44" s="834"/>
      <c r="J44" s="1051" t="s">
        <v>816</v>
      </c>
      <c r="K44" s="1052" t="s">
        <v>1998</v>
      </c>
      <c r="L44" s="22"/>
      <c r="M44" s="25"/>
      <c r="N44" s="21"/>
      <c r="O44" s="32"/>
      <c r="P44" s="32"/>
      <c r="Q44" s="26"/>
    </row>
    <row r="45" spans="2:17" s="9" customFormat="1" ht="19.7" customHeight="1">
      <c r="B45" s="21"/>
      <c r="C45" s="137" t="s">
        <v>531</v>
      </c>
      <c r="D45" s="137" t="s">
        <v>531</v>
      </c>
      <c r="E45" s="827" t="s">
        <v>2006</v>
      </c>
      <c r="F45" s="748">
        <v>1</v>
      </c>
      <c r="G45" s="748">
        <v>960</v>
      </c>
      <c r="H45" s="834">
        <f t="shared" si="1"/>
        <v>960</v>
      </c>
      <c r="I45" s="834"/>
      <c r="J45" s="1051" t="s">
        <v>814</v>
      </c>
      <c r="K45" s="1052" t="s">
        <v>1998</v>
      </c>
      <c r="L45" s="22"/>
      <c r="M45" s="25"/>
      <c r="N45" s="21"/>
      <c r="O45" s="32"/>
      <c r="P45" s="32"/>
      <c r="Q45" s="26"/>
    </row>
    <row r="46" spans="2:17" s="9" customFormat="1" ht="19.7" customHeight="1">
      <c r="B46" s="21"/>
      <c r="C46" s="21"/>
      <c r="D46" s="21"/>
      <c r="E46" s="22"/>
      <c r="F46" s="22"/>
      <c r="G46" s="22"/>
      <c r="H46" s="167"/>
      <c r="I46" s="167"/>
      <c r="J46" s="22"/>
      <c r="K46" s="22"/>
      <c r="L46" s="22"/>
      <c r="M46" s="25"/>
      <c r="N46" s="21"/>
      <c r="O46" s="22"/>
      <c r="P46" s="25"/>
      <c r="Q46" s="26"/>
    </row>
    <row r="47" spans="2:17" s="9" customFormat="1" ht="19.7" customHeight="1">
      <c r="B47" s="21"/>
      <c r="C47" s="21"/>
      <c r="D47" s="21"/>
      <c r="E47" s="976">
        <f>SUM(H22:H46)</f>
        <v>36219</v>
      </c>
      <c r="F47" s="22"/>
      <c r="G47" s="22"/>
      <c r="H47" s="167"/>
      <c r="I47" s="167"/>
      <c r="J47" s="22"/>
      <c r="K47" s="22"/>
      <c r="L47" s="22"/>
      <c r="M47" s="25"/>
      <c r="N47" s="21"/>
      <c r="O47" s="22"/>
      <c r="P47" s="25"/>
      <c r="Q47" s="26"/>
    </row>
    <row r="48" spans="2:17" s="9" customFormat="1" ht="19.149999999999999" customHeight="1">
      <c r="B48" s="21"/>
      <c r="C48" s="21"/>
      <c r="D48" s="21"/>
      <c r="E48" s="22"/>
      <c r="F48" s="22"/>
      <c r="G48" s="22"/>
      <c r="H48" s="167"/>
      <c r="I48" s="167"/>
      <c r="J48" s="22"/>
      <c r="K48" s="22"/>
      <c r="L48" s="22"/>
      <c r="M48" s="25"/>
      <c r="N48" s="21"/>
      <c r="O48" s="22"/>
      <c r="P48" s="25"/>
      <c r="Q48" s="26"/>
    </row>
    <row r="49" spans="2:17" s="9" customFormat="1" ht="19.149999999999999" customHeight="1">
      <c r="B49" s="21"/>
      <c r="C49" s="27"/>
      <c r="D49" s="990"/>
      <c r="E49" s="168"/>
      <c r="F49" s="22"/>
      <c r="G49" s="22"/>
      <c r="H49" s="167"/>
      <c r="I49" s="167"/>
      <c r="J49" s="22"/>
      <c r="K49" s="22"/>
      <c r="L49" s="22"/>
      <c r="M49" s="25"/>
      <c r="N49" s="21"/>
      <c r="O49" s="22"/>
      <c r="P49" s="25"/>
      <c r="Q49" s="26"/>
    </row>
    <row r="50" spans="2:17" s="9" customFormat="1" ht="19.149999999999999" customHeight="1">
      <c r="B50" s="21"/>
      <c r="C50" s="218" t="s">
        <v>1947</v>
      </c>
      <c r="D50" s="219"/>
      <c r="E50" s="220"/>
      <c r="F50" s="22"/>
      <c r="G50" s="22"/>
      <c r="H50" s="167"/>
      <c r="I50" s="167"/>
      <c r="J50" s="22"/>
      <c r="K50" s="22"/>
      <c r="L50" s="22"/>
      <c r="M50" s="25"/>
      <c r="N50" s="21"/>
      <c r="O50" s="22"/>
      <c r="P50" s="25"/>
      <c r="Q50" s="26"/>
    </row>
    <row r="51" spans="2:17" s="9" customFormat="1" ht="19.149999999999999" customHeight="1">
      <c r="B51" s="21"/>
      <c r="C51" s="22" t="s">
        <v>522</v>
      </c>
      <c r="D51" s="22" t="s">
        <v>522</v>
      </c>
      <c r="E51" s="75" t="s">
        <v>1368</v>
      </c>
      <c r="F51" s="22">
        <v>1</v>
      </c>
      <c r="G51" s="266">
        <v>5000</v>
      </c>
      <c r="H51" s="38">
        <f t="shared" ref="H51:H59" si="2">F51*G51</f>
        <v>5000</v>
      </c>
      <c r="I51" s="167"/>
      <c r="J51" s="31" t="s">
        <v>1369</v>
      </c>
      <c r="K51" s="22"/>
      <c r="L51" s="22"/>
      <c r="M51" s="25"/>
      <c r="N51" s="21"/>
      <c r="O51" s="25"/>
      <c r="P51" s="25"/>
      <c r="Q51" s="26"/>
    </row>
    <row r="52" spans="2:17" s="9" customFormat="1" ht="19.149999999999999" customHeight="1">
      <c r="B52" s="21"/>
      <c r="C52" s="22" t="s">
        <v>522</v>
      </c>
      <c r="D52" s="22" t="s">
        <v>522</v>
      </c>
      <c r="E52" s="75" t="s">
        <v>1370</v>
      </c>
      <c r="F52" s="22">
        <v>1</v>
      </c>
      <c r="G52" s="266">
        <v>4200</v>
      </c>
      <c r="H52" s="38">
        <f t="shared" si="2"/>
        <v>4200</v>
      </c>
      <c r="I52" s="167"/>
      <c r="J52" s="31" t="s">
        <v>1371</v>
      </c>
      <c r="K52" s="22"/>
      <c r="L52" s="22"/>
      <c r="M52" s="25"/>
      <c r="N52" s="21"/>
      <c r="O52" s="25"/>
      <c r="P52" s="25"/>
      <c r="Q52" s="26"/>
    </row>
    <row r="53" spans="2:17" s="9" customFormat="1" ht="19.149999999999999" customHeight="1">
      <c r="B53" s="21"/>
      <c r="C53" s="22" t="s">
        <v>522</v>
      </c>
      <c r="D53" s="22" t="s">
        <v>522</v>
      </c>
      <c r="E53" s="75" t="s">
        <v>1372</v>
      </c>
      <c r="F53" s="22">
        <v>1</v>
      </c>
      <c r="G53" s="266">
        <v>1300</v>
      </c>
      <c r="H53" s="38">
        <f t="shared" si="2"/>
        <v>1300</v>
      </c>
      <c r="I53" s="167"/>
      <c r="J53" s="31" t="s">
        <v>1373</v>
      </c>
      <c r="K53" s="22"/>
      <c r="L53" s="22"/>
      <c r="M53" s="25"/>
      <c r="N53" s="21"/>
      <c r="O53" s="25"/>
      <c r="P53" s="25"/>
      <c r="Q53" s="26"/>
    </row>
    <row r="54" spans="2:17" s="9" customFormat="1" ht="19.149999999999999" customHeight="1">
      <c r="B54" s="21"/>
      <c r="C54" s="21" t="s">
        <v>531</v>
      </c>
      <c r="D54" s="21" t="s">
        <v>531</v>
      </c>
      <c r="E54" s="75" t="s">
        <v>1374</v>
      </c>
      <c r="F54" s="22">
        <v>1</v>
      </c>
      <c r="G54" s="266">
        <v>750</v>
      </c>
      <c r="H54" s="38">
        <f t="shared" si="2"/>
        <v>750</v>
      </c>
      <c r="I54" s="167"/>
      <c r="J54" s="31" t="s">
        <v>1375</v>
      </c>
      <c r="K54" s="22"/>
      <c r="L54" s="22"/>
      <c r="M54" s="25"/>
      <c r="N54" s="21"/>
      <c r="O54" s="25"/>
      <c r="P54" s="32"/>
      <c r="Q54" s="26"/>
    </row>
    <row r="55" spans="2:17" s="9" customFormat="1" ht="19.149999999999999" customHeight="1">
      <c r="B55" s="21"/>
      <c r="C55" s="21" t="s">
        <v>531</v>
      </c>
      <c r="D55" s="21" t="s">
        <v>531</v>
      </c>
      <c r="E55" s="31" t="s">
        <v>1376</v>
      </c>
      <c r="F55" s="167">
        <v>4</v>
      </c>
      <c r="G55" s="266">
        <v>85</v>
      </c>
      <c r="H55" s="38">
        <f t="shared" si="2"/>
        <v>340</v>
      </c>
      <c r="I55" s="167"/>
      <c r="J55" s="31" t="s">
        <v>1377</v>
      </c>
      <c r="K55" s="22"/>
      <c r="L55" s="22"/>
      <c r="M55" s="25"/>
      <c r="N55" s="21"/>
      <c r="O55" s="25"/>
      <c r="P55" s="32"/>
      <c r="Q55" s="26"/>
    </row>
    <row r="56" spans="2:17" s="9" customFormat="1" ht="19.149999999999999" customHeight="1">
      <c r="B56" s="21"/>
      <c r="C56" s="21" t="s">
        <v>531</v>
      </c>
      <c r="D56" s="21" t="s">
        <v>531</v>
      </c>
      <c r="E56" s="31" t="s">
        <v>793</v>
      </c>
      <c r="F56" s="167">
        <v>4</v>
      </c>
      <c r="G56" s="266">
        <v>80</v>
      </c>
      <c r="H56" s="1053">
        <f t="shared" si="2"/>
        <v>320</v>
      </c>
      <c r="I56" s="167"/>
      <c r="J56" s="31" t="s">
        <v>1378</v>
      </c>
      <c r="K56" s="22"/>
      <c r="L56" s="22"/>
      <c r="M56" s="25"/>
      <c r="N56" s="21"/>
      <c r="O56" s="25"/>
      <c r="P56" s="32"/>
      <c r="Q56" s="26"/>
    </row>
    <row r="57" spans="2:17" s="9" customFormat="1" ht="19.149999999999999" customHeight="1">
      <c r="B57" s="21"/>
      <c r="C57" s="21" t="s">
        <v>531</v>
      </c>
      <c r="D57" s="21" t="s">
        <v>531</v>
      </c>
      <c r="E57" s="31" t="s">
        <v>775</v>
      </c>
      <c r="F57" s="167">
        <v>2</v>
      </c>
      <c r="G57" s="266">
        <v>80</v>
      </c>
      <c r="H57" s="1053">
        <f t="shared" si="2"/>
        <v>160</v>
      </c>
      <c r="I57" s="167"/>
      <c r="J57" s="31" t="s">
        <v>1379</v>
      </c>
      <c r="K57" s="22"/>
      <c r="L57" s="22"/>
      <c r="M57" s="25"/>
      <c r="N57" s="21"/>
      <c r="O57" s="25"/>
      <c r="P57" s="32"/>
      <c r="Q57" s="26"/>
    </row>
    <row r="58" spans="2:17" s="9" customFormat="1" ht="19.149999999999999" customHeight="1">
      <c r="B58" s="21"/>
      <c r="C58" s="21" t="s">
        <v>531</v>
      </c>
      <c r="D58" s="21" t="s">
        <v>531</v>
      </c>
      <c r="E58" s="31" t="s">
        <v>1380</v>
      </c>
      <c r="F58" s="167">
        <v>2</v>
      </c>
      <c r="G58" s="266">
        <v>80</v>
      </c>
      <c r="H58" s="1053">
        <f t="shared" si="2"/>
        <v>160</v>
      </c>
      <c r="I58" s="167"/>
      <c r="J58" s="31" t="s">
        <v>1381</v>
      </c>
      <c r="K58" s="22"/>
      <c r="L58" s="22"/>
      <c r="M58" s="25"/>
      <c r="N58" s="21"/>
      <c r="O58" s="25"/>
      <c r="P58" s="32"/>
      <c r="Q58" s="26"/>
    </row>
    <row r="59" spans="2:17" s="9" customFormat="1" ht="19.149999999999999" customHeight="1">
      <c r="B59" s="21"/>
      <c r="C59" s="21" t="s">
        <v>531</v>
      </c>
      <c r="D59" s="21" t="s">
        <v>531</v>
      </c>
      <c r="E59" s="75" t="s">
        <v>1382</v>
      </c>
      <c r="F59" s="167">
        <v>2</v>
      </c>
      <c r="G59" s="266">
        <v>109</v>
      </c>
      <c r="H59" s="38">
        <f t="shared" si="2"/>
        <v>218</v>
      </c>
      <c r="I59" s="167"/>
      <c r="J59" s="31" t="s">
        <v>1383</v>
      </c>
      <c r="K59" s="22"/>
      <c r="L59" s="22"/>
      <c r="M59" s="25"/>
      <c r="N59" s="21"/>
      <c r="O59" s="25"/>
      <c r="P59" s="32"/>
      <c r="Q59" s="26"/>
    </row>
    <row r="60" spans="2:17" s="9" customFormat="1" ht="19.149999999999999" customHeight="1">
      <c r="B60" s="21"/>
      <c r="C60" s="27"/>
      <c r="D60" s="990"/>
      <c r="E60" s="168"/>
      <c r="F60" s="22"/>
      <c r="G60" s="22"/>
      <c r="H60" s="167"/>
      <c r="I60" s="167"/>
      <c r="J60" s="22"/>
      <c r="K60" s="22"/>
      <c r="L60" s="22"/>
      <c r="M60" s="25"/>
      <c r="N60" s="21"/>
      <c r="O60" s="22"/>
      <c r="P60" s="25"/>
      <c r="Q60" s="26"/>
    </row>
    <row r="61" spans="2:17" s="9" customFormat="1" ht="19.149999999999999" customHeight="1">
      <c r="B61" s="21"/>
      <c r="C61" s="27"/>
      <c r="D61" s="990"/>
      <c r="E61" s="976">
        <f>SUM(H51:H60)</f>
        <v>12448</v>
      </c>
      <c r="F61" s="22"/>
      <c r="G61" s="22"/>
      <c r="H61" s="167"/>
      <c r="I61" s="167"/>
      <c r="J61" s="22"/>
      <c r="K61" s="22"/>
      <c r="L61" s="22"/>
      <c r="M61" s="25"/>
      <c r="N61" s="21"/>
      <c r="O61" s="22"/>
      <c r="P61" s="25"/>
      <c r="Q61" s="26"/>
    </row>
    <row r="62" spans="2:17" s="9" customFormat="1" ht="19.149999999999999" customHeight="1">
      <c r="B62" s="21"/>
      <c r="C62" s="27"/>
      <c r="D62" s="990"/>
      <c r="E62" s="168"/>
      <c r="F62" s="22"/>
      <c r="G62" s="22"/>
      <c r="H62" s="167"/>
      <c r="I62" s="167"/>
      <c r="J62" s="22"/>
      <c r="K62" s="22"/>
      <c r="L62" s="22"/>
      <c r="M62" s="25"/>
      <c r="N62" s="21"/>
      <c r="O62" s="22"/>
      <c r="P62" s="25"/>
      <c r="Q62" s="26"/>
    </row>
    <row r="63" spans="2:17" s="9" customFormat="1" ht="19.149999999999999" customHeight="1">
      <c r="B63" s="21"/>
      <c r="C63" s="27"/>
      <c r="D63" s="990"/>
      <c r="E63" s="168"/>
      <c r="F63" s="22"/>
      <c r="G63" s="22"/>
      <c r="H63" s="167"/>
      <c r="I63" s="167"/>
      <c r="J63" s="22"/>
      <c r="K63" s="22"/>
      <c r="L63" s="22"/>
      <c r="M63" s="25"/>
      <c r="N63" s="21"/>
      <c r="O63" s="22"/>
      <c r="P63" s="25"/>
      <c r="Q63" s="26"/>
    </row>
    <row r="64" spans="2:17" s="9" customFormat="1" ht="19.149999999999999" customHeight="1">
      <c r="B64" s="21"/>
      <c r="C64" s="27"/>
      <c r="D64" s="990"/>
      <c r="E64" s="168"/>
      <c r="F64" s="22"/>
      <c r="G64" s="22"/>
      <c r="H64" s="167"/>
      <c r="I64" s="167"/>
      <c r="J64" s="22"/>
      <c r="K64" s="22"/>
      <c r="L64" s="22"/>
      <c r="M64" s="25"/>
      <c r="N64" s="21"/>
      <c r="O64" s="22"/>
      <c r="P64" s="25"/>
      <c r="Q64" s="26"/>
    </row>
    <row r="65" spans="2:17" s="9" customFormat="1" ht="19.7" customHeight="1">
      <c r="B65" s="21"/>
      <c r="C65" s="218" t="s">
        <v>1384</v>
      </c>
      <c r="D65" s="219"/>
      <c r="E65" s="220"/>
      <c r="F65" s="22"/>
      <c r="G65" s="22"/>
      <c r="H65" s="167"/>
      <c r="I65" s="167"/>
      <c r="J65" s="22"/>
      <c r="K65" s="22"/>
      <c r="L65" s="22"/>
      <c r="M65" s="25"/>
      <c r="N65" s="21"/>
      <c r="O65" s="22"/>
      <c r="P65" s="25"/>
      <c r="Q65" s="26"/>
    </row>
    <row r="66" spans="2:17" s="9" customFormat="1" ht="19.7" customHeight="1">
      <c r="B66" s="21"/>
      <c r="C66" s="977" t="s">
        <v>565</v>
      </c>
      <c r="D66" s="977" t="s">
        <v>565</v>
      </c>
      <c r="E66" s="1054" t="s">
        <v>2007</v>
      </c>
      <c r="F66" s="166">
        <v>1</v>
      </c>
      <c r="G66" s="36">
        <v>10500</v>
      </c>
      <c r="H66" s="36">
        <f t="shared" ref="H66:H76" si="3">F66*G66</f>
        <v>10500</v>
      </c>
      <c r="I66" s="188"/>
      <c r="J66" s="175" t="s">
        <v>2008</v>
      </c>
      <c r="K66" s="22"/>
      <c r="L66" s="22"/>
      <c r="M66" s="25"/>
      <c r="N66" s="21"/>
      <c r="O66" s="25"/>
      <c r="P66" s="25"/>
      <c r="Q66" s="26"/>
    </row>
    <row r="67" spans="2:17" s="9" customFormat="1" ht="19.7" customHeight="1">
      <c r="B67" s="21"/>
      <c r="C67" s="977" t="s">
        <v>565</v>
      </c>
      <c r="D67" s="977" t="s">
        <v>565</v>
      </c>
      <c r="E67" s="1054" t="s">
        <v>2009</v>
      </c>
      <c r="F67" s="166">
        <v>1</v>
      </c>
      <c r="G67" s="36">
        <v>7500</v>
      </c>
      <c r="H67" s="36">
        <f t="shared" si="3"/>
        <v>7500</v>
      </c>
      <c r="I67" s="188"/>
      <c r="J67" s="175" t="s">
        <v>2010</v>
      </c>
      <c r="K67" s="22"/>
      <c r="L67" s="30"/>
      <c r="M67" s="25"/>
      <c r="N67" s="21"/>
      <c r="O67" s="25"/>
      <c r="P67" s="25"/>
      <c r="Q67" s="26"/>
    </row>
    <row r="68" spans="2:17" s="73" customFormat="1" ht="19.7" customHeight="1">
      <c r="B68" s="65"/>
      <c r="C68" s="977" t="s">
        <v>565</v>
      </c>
      <c r="D68" s="977" t="s">
        <v>565</v>
      </c>
      <c r="E68" s="1054" t="s">
        <v>2011</v>
      </c>
      <c r="F68" s="166">
        <v>1</v>
      </c>
      <c r="G68" s="36">
        <v>9100</v>
      </c>
      <c r="H68" s="36">
        <f t="shared" si="3"/>
        <v>9100</v>
      </c>
      <c r="I68" s="188"/>
      <c r="J68" s="175" t="s">
        <v>2012</v>
      </c>
      <c r="K68" s="22"/>
      <c r="L68" s="30"/>
      <c r="M68" s="25"/>
      <c r="N68" s="65"/>
      <c r="O68" s="60"/>
      <c r="P68" s="32"/>
      <c r="Q68" s="61"/>
    </row>
    <row r="69" spans="2:17" s="73" customFormat="1" ht="19.7" customHeight="1">
      <c r="B69" s="65"/>
      <c r="C69" s="22" t="s">
        <v>531</v>
      </c>
      <c r="D69" s="22" t="s">
        <v>531</v>
      </c>
      <c r="E69" s="182" t="s">
        <v>835</v>
      </c>
      <c r="F69" s="170">
        <v>4</v>
      </c>
      <c r="G69" s="348">
        <v>70</v>
      </c>
      <c r="H69" s="342">
        <f t="shared" si="3"/>
        <v>280</v>
      </c>
      <c r="I69" s="167"/>
      <c r="J69" s="182" t="s">
        <v>836</v>
      </c>
      <c r="K69" s="22"/>
      <c r="L69" s="30"/>
      <c r="M69" s="25"/>
      <c r="N69" s="65"/>
      <c r="O69" s="60"/>
      <c r="P69" s="32"/>
      <c r="Q69" s="26"/>
    </row>
    <row r="70" spans="2:17" s="73" customFormat="1" ht="19.7" customHeight="1">
      <c r="B70" s="65"/>
      <c r="C70" s="22" t="s">
        <v>531</v>
      </c>
      <c r="D70" s="22" t="s">
        <v>531</v>
      </c>
      <c r="E70" s="182" t="s">
        <v>541</v>
      </c>
      <c r="F70" s="170">
        <v>4</v>
      </c>
      <c r="G70" s="348">
        <v>78</v>
      </c>
      <c r="H70" s="342">
        <f t="shared" si="3"/>
        <v>312</v>
      </c>
      <c r="I70" s="167"/>
      <c r="J70" s="182" t="s">
        <v>836</v>
      </c>
      <c r="K70" s="22"/>
      <c r="L70" s="285"/>
      <c r="M70" s="25"/>
      <c r="N70" s="65"/>
      <c r="O70" s="60"/>
      <c r="P70" s="32"/>
      <c r="Q70" s="26"/>
    </row>
    <row r="71" spans="2:17" s="73" customFormat="1" ht="19.7" customHeight="1">
      <c r="B71" s="65"/>
      <c r="C71" s="21" t="s">
        <v>531</v>
      </c>
      <c r="D71" s="21" t="s">
        <v>531</v>
      </c>
      <c r="E71" s="41" t="s">
        <v>837</v>
      </c>
      <c r="F71" s="236">
        <v>10</v>
      </c>
      <c r="G71" s="36">
        <v>69</v>
      </c>
      <c r="H71" s="362">
        <f t="shared" si="3"/>
        <v>690</v>
      </c>
      <c r="I71" s="363"/>
      <c r="J71" s="41" t="s">
        <v>838</v>
      </c>
      <c r="K71" s="22"/>
      <c r="L71" s="285"/>
      <c r="M71" s="25"/>
      <c r="N71" s="65"/>
      <c r="O71" s="60"/>
      <c r="P71" s="32"/>
      <c r="Q71" s="26"/>
    </row>
    <row r="72" spans="2:17" s="73" customFormat="1" ht="19.7" customHeight="1">
      <c r="B72" s="65"/>
      <c r="C72" s="21" t="s">
        <v>531</v>
      </c>
      <c r="D72" s="21" t="s">
        <v>531</v>
      </c>
      <c r="E72" s="75" t="s">
        <v>839</v>
      </c>
      <c r="F72" s="22">
        <v>4</v>
      </c>
      <c r="G72" s="942">
        <v>71</v>
      </c>
      <c r="H72" s="38">
        <f t="shared" si="3"/>
        <v>284</v>
      </c>
      <c r="I72" s="167"/>
      <c r="J72" s="31" t="s">
        <v>840</v>
      </c>
      <c r="K72" s="57"/>
      <c r="L72" s="285"/>
      <c r="M72" s="60"/>
      <c r="N72" s="65"/>
      <c r="O72" s="60"/>
      <c r="P72" s="32"/>
      <c r="Q72" s="26"/>
    </row>
    <row r="73" spans="2:17" s="73" customFormat="1" ht="19.7" customHeight="1">
      <c r="B73" s="65"/>
      <c r="C73" s="21" t="s">
        <v>531</v>
      </c>
      <c r="D73" s="21" t="s">
        <v>531</v>
      </c>
      <c r="E73" s="75" t="s">
        <v>841</v>
      </c>
      <c r="F73" s="22">
        <v>2</v>
      </c>
      <c r="G73" s="942">
        <v>30</v>
      </c>
      <c r="H73" s="38">
        <f t="shared" si="3"/>
        <v>60</v>
      </c>
      <c r="I73" s="167"/>
      <c r="J73" s="31" t="s">
        <v>842</v>
      </c>
      <c r="K73" s="57"/>
      <c r="L73" s="285"/>
      <c r="M73" s="60"/>
      <c r="N73" s="65"/>
      <c r="O73" s="60"/>
      <c r="P73" s="32"/>
      <c r="Q73" s="26"/>
    </row>
    <row r="74" spans="2:17" s="73" customFormat="1" ht="19.7" customHeight="1">
      <c r="B74" s="65"/>
      <c r="C74" s="21" t="s">
        <v>686</v>
      </c>
      <c r="D74" s="21" t="s">
        <v>531</v>
      </c>
      <c r="E74" s="75" t="s">
        <v>1391</v>
      </c>
      <c r="F74" s="44"/>
      <c r="G74" s="1055">
        <v>1800</v>
      </c>
      <c r="H74" s="221">
        <f t="shared" si="3"/>
        <v>0</v>
      </c>
      <c r="I74" s="205"/>
      <c r="J74" s="75" t="s">
        <v>844</v>
      </c>
      <c r="K74" s="57"/>
      <c r="L74" s="285"/>
      <c r="M74" s="60"/>
      <c r="N74" s="65"/>
      <c r="O74" s="60"/>
      <c r="P74" s="32"/>
      <c r="Q74" s="26"/>
    </row>
    <row r="75" spans="2:17" s="73" customFormat="1" ht="19.7" customHeight="1">
      <c r="B75" s="65"/>
      <c r="C75" s="21" t="s">
        <v>531</v>
      </c>
      <c r="D75" s="21" t="s">
        <v>531</v>
      </c>
      <c r="E75" s="183" t="s">
        <v>788</v>
      </c>
      <c r="F75" s="166">
        <v>4</v>
      </c>
      <c r="G75" s="182">
        <v>75</v>
      </c>
      <c r="H75" s="36">
        <f t="shared" si="3"/>
        <v>300</v>
      </c>
      <c r="I75" s="167"/>
      <c r="J75" s="183" t="s">
        <v>1392</v>
      </c>
      <c r="K75" s="57"/>
      <c r="L75" s="285"/>
      <c r="M75" s="60"/>
      <c r="N75" s="65"/>
      <c r="O75" s="60"/>
      <c r="P75" s="32"/>
      <c r="Q75" s="26"/>
    </row>
    <row r="76" spans="2:17" s="73" customFormat="1" ht="19.7" customHeight="1">
      <c r="B76" s="65"/>
      <c r="C76" s="21" t="s">
        <v>531</v>
      </c>
      <c r="D76" s="21" t="s">
        <v>531</v>
      </c>
      <c r="E76" s="183" t="s">
        <v>538</v>
      </c>
      <c r="F76" s="166">
        <v>4</v>
      </c>
      <c r="G76" s="182">
        <v>75</v>
      </c>
      <c r="H76" s="36">
        <f t="shared" si="3"/>
        <v>300</v>
      </c>
      <c r="I76" s="167"/>
      <c r="J76" s="183" t="s">
        <v>1393</v>
      </c>
      <c r="K76" s="57"/>
      <c r="L76" s="285"/>
      <c r="M76" s="60"/>
      <c r="N76" s="65"/>
      <c r="O76" s="60"/>
      <c r="P76" s="32"/>
      <c r="Q76" s="26"/>
    </row>
    <row r="77" spans="2:17" s="73" customFormat="1" ht="19.7" customHeight="1">
      <c r="B77" s="65"/>
      <c r="C77" s="790" t="s">
        <v>531</v>
      </c>
      <c r="D77" s="790" t="s">
        <v>531</v>
      </c>
      <c r="E77" s="157" t="s">
        <v>880</v>
      </c>
      <c r="F77" s="501">
        <v>4</v>
      </c>
      <c r="G77" s="204">
        <v>780</v>
      </c>
      <c r="H77" s="204">
        <f>F77*G77</f>
        <v>3120</v>
      </c>
      <c r="I77" s="412"/>
      <c r="J77" s="413" t="s">
        <v>860</v>
      </c>
      <c r="K77" s="57"/>
      <c r="L77" s="285"/>
      <c r="M77" s="60"/>
      <c r="N77" s="65"/>
      <c r="O77" s="60"/>
      <c r="P77" s="32"/>
      <c r="Q77" s="26"/>
    </row>
    <row r="78" spans="2:17" s="73" customFormat="1" ht="19.7" customHeight="1">
      <c r="B78" s="65"/>
      <c r="C78" s="790" t="s">
        <v>531</v>
      </c>
      <c r="D78" s="790" t="s">
        <v>531</v>
      </c>
      <c r="E78" s="157" t="s">
        <v>1394</v>
      </c>
      <c r="F78" s="501">
        <v>2</v>
      </c>
      <c r="G78" s="204">
        <v>570</v>
      </c>
      <c r="H78" s="204">
        <f>F78*G78</f>
        <v>1140</v>
      </c>
      <c r="I78" s="412"/>
      <c r="J78" s="413" t="s">
        <v>1395</v>
      </c>
      <c r="K78" s="57"/>
      <c r="L78" s="285"/>
      <c r="M78" s="60"/>
      <c r="N78" s="65"/>
      <c r="O78" s="60"/>
      <c r="P78" s="32"/>
      <c r="Q78" s="26"/>
    </row>
    <row r="79" spans="2:17" s="73" customFormat="1" ht="19.7" customHeight="1">
      <c r="B79" s="65"/>
      <c r="C79" s="790" t="s">
        <v>531</v>
      </c>
      <c r="D79" s="790" t="s">
        <v>531</v>
      </c>
      <c r="E79" s="157" t="s">
        <v>878</v>
      </c>
      <c r="F79" s="501">
        <v>2</v>
      </c>
      <c r="G79" s="204">
        <v>940</v>
      </c>
      <c r="H79" s="204">
        <f>F79*G79</f>
        <v>1880</v>
      </c>
      <c r="I79" s="412"/>
      <c r="J79" s="413" t="s">
        <v>1395</v>
      </c>
      <c r="K79" s="57"/>
      <c r="L79" s="285"/>
      <c r="M79" s="60"/>
      <c r="N79" s="65"/>
      <c r="O79" s="60"/>
      <c r="P79" s="32"/>
      <c r="Q79" s="26"/>
    </row>
    <row r="80" spans="2:17" s="73" customFormat="1" ht="19.7" customHeight="1">
      <c r="B80" s="65"/>
      <c r="C80" s="790"/>
      <c r="D80" s="790"/>
      <c r="E80" s="30"/>
      <c r="F80" s="22"/>
      <c r="G80" s="24"/>
      <c r="H80" s="36"/>
      <c r="I80" s="167"/>
      <c r="J80" s="741"/>
      <c r="K80" s="57"/>
      <c r="L80" s="285"/>
      <c r="M80" s="60"/>
      <c r="N80" s="65"/>
      <c r="O80" s="57"/>
      <c r="P80" s="60"/>
      <c r="Q80" s="61"/>
    </row>
    <row r="81" spans="2:17" s="73" customFormat="1" ht="19.7" customHeight="1">
      <c r="B81" s="65"/>
      <c r="C81" s="65"/>
      <c r="D81" s="65"/>
      <c r="E81" s="976">
        <f>SUM(H66:H80)</f>
        <v>35466</v>
      </c>
      <c r="F81" s="442"/>
      <c r="G81" s="53"/>
      <c r="H81" s="36">
        <f>F81*G81</f>
        <v>0</v>
      </c>
      <c r="I81" s="283"/>
      <c r="J81" s="443"/>
      <c r="K81" s="57"/>
      <c r="L81" s="285"/>
      <c r="M81" s="60"/>
      <c r="N81" s="65"/>
      <c r="O81" s="57"/>
      <c r="P81" s="60"/>
      <c r="Q81" s="61"/>
    </row>
    <row r="82" spans="2:17" s="73" customFormat="1" ht="19.7" customHeight="1">
      <c r="B82" s="65"/>
      <c r="C82" s="65"/>
      <c r="D82" s="65"/>
      <c r="E82" s="30"/>
      <c r="F82" s="442"/>
      <c r="G82" s="53"/>
      <c r="H82" s="36">
        <f>F82*G82</f>
        <v>0</v>
      </c>
      <c r="I82" s="283"/>
      <c r="J82" s="443"/>
      <c r="K82" s="57"/>
      <c r="L82" s="285"/>
      <c r="M82" s="60"/>
      <c r="N82" s="65"/>
      <c r="O82" s="57"/>
      <c r="P82" s="60"/>
      <c r="Q82" s="61"/>
    </row>
    <row r="83" spans="2:17" s="73" customFormat="1" ht="19.7" customHeight="1">
      <c r="B83" s="65"/>
      <c r="C83" s="254" t="s">
        <v>1953</v>
      </c>
      <c r="D83" s="255"/>
      <c r="E83" s="256"/>
      <c r="F83" s="166"/>
      <c r="G83" s="166"/>
      <c r="H83" s="24"/>
      <c r="I83" s="167"/>
      <c r="J83" s="183"/>
      <c r="K83" s="57"/>
      <c r="L83" s="285"/>
      <c r="M83" s="60"/>
      <c r="N83" s="65"/>
      <c r="O83" s="57"/>
      <c r="P83" s="60"/>
      <c r="Q83" s="61"/>
    </row>
    <row r="84" spans="2:17" s="73" customFormat="1" ht="19.149999999999999" customHeight="1">
      <c r="B84" s="65"/>
      <c r="C84" s="1056" t="s">
        <v>2013</v>
      </c>
      <c r="D84" s="1056" t="s">
        <v>2013</v>
      </c>
      <c r="E84" s="1057" t="s">
        <v>2014</v>
      </c>
      <c r="F84" s="22">
        <v>1</v>
      </c>
      <c r="G84" s="31">
        <v>4300</v>
      </c>
      <c r="H84" s="31">
        <f>F84*G84</f>
        <v>4300</v>
      </c>
      <c r="I84" s="377"/>
      <c r="J84" s="31" t="s">
        <v>848</v>
      </c>
      <c r="K84" s="57"/>
      <c r="L84" s="285"/>
      <c r="M84" s="60"/>
      <c r="N84" s="65"/>
      <c r="O84" s="60"/>
      <c r="P84" s="25"/>
      <c r="Q84" s="61"/>
    </row>
    <row r="85" spans="2:17" s="73" customFormat="1" ht="19.149999999999999" customHeight="1">
      <c r="B85" s="65"/>
      <c r="C85" s="1056" t="s">
        <v>2013</v>
      </c>
      <c r="D85" s="1056" t="s">
        <v>2013</v>
      </c>
      <c r="E85" s="1057" t="s">
        <v>2015</v>
      </c>
      <c r="F85" s="22">
        <v>1</v>
      </c>
      <c r="G85" s="31">
        <v>5000</v>
      </c>
      <c r="H85" s="31">
        <f>F85*G85</f>
        <v>5000</v>
      </c>
      <c r="I85" s="377"/>
      <c r="J85" s="31" t="s">
        <v>850</v>
      </c>
      <c r="K85" s="57"/>
      <c r="L85" s="285"/>
      <c r="M85" s="60"/>
      <c r="N85" s="65"/>
      <c r="O85" s="60"/>
      <c r="P85" s="32"/>
      <c r="Q85" s="61"/>
    </row>
    <row r="86" spans="2:17" s="73" customFormat="1" ht="19.7" customHeight="1">
      <c r="B86" s="65"/>
      <c r="C86" s="21" t="s">
        <v>531</v>
      </c>
      <c r="D86" s="21" t="s">
        <v>531</v>
      </c>
      <c r="E86" s="1058" t="s">
        <v>2016</v>
      </c>
      <c r="F86" s="858">
        <v>1</v>
      </c>
      <c r="G86" s="22">
        <v>13620</v>
      </c>
      <c r="H86" s="38">
        <f t="shared" ref="H86:H122" si="4">F86*G86</f>
        <v>13620</v>
      </c>
      <c r="I86" s="167"/>
      <c r="J86" s="211" t="s">
        <v>1400</v>
      </c>
      <c r="K86" s="57"/>
      <c r="L86" s="285"/>
      <c r="M86" s="60"/>
      <c r="N86" s="65"/>
      <c r="O86" s="60"/>
      <c r="P86" s="32"/>
      <c r="Q86" s="26"/>
    </row>
    <row r="87" spans="2:17" s="73" customFormat="1" ht="19.7" customHeight="1">
      <c r="B87" s="65"/>
      <c r="C87" s="21" t="s">
        <v>531</v>
      </c>
      <c r="D87" s="21" t="s">
        <v>531</v>
      </c>
      <c r="E87" s="30" t="s">
        <v>1401</v>
      </c>
      <c r="F87" s="22">
        <v>1</v>
      </c>
      <c r="G87" s="166">
        <v>2148</v>
      </c>
      <c r="H87" s="24">
        <f t="shared" si="4"/>
        <v>2148</v>
      </c>
      <c r="I87" s="36"/>
      <c r="J87" s="31" t="s">
        <v>949</v>
      </c>
      <c r="K87" s="57"/>
      <c r="L87" s="285"/>
      <c r="M87" s="60"/>
      <c r="N87" s="65"/>
      <c r="O87" s="60"/>
      <c r="P87" s="32"/>
      <c r="Q87" s="26"/>
    </row>
    <row r="88" spans="2:17" s="73" customFormat="1" ht="19.7" customHeight="1">
      <c r="B88" s="65"/>
      <c r="C88" s="21" t="s">
        <v>531</v>
      </c>
      <c r="D88" s="21" t="s">
        <v>531</v>
      </c>
      <c r="E88" s="30" t="s">
        <v>1402</v>
      </c>
      <c r="F88" s="22">
        <v>1</v>
      </c>
      <c r="G88" s="166">
        <v>6005</v>
      </c>
      <c r="H88" s="24">
        <f t="shared" si="4"/>
        <v>6005</v>
      </c>
      <c r="I88" s="36"/>
      <c r="J88" s="31" t="s">
        <v>949</v>
      </c>
      <c r="K88" s="57"/>
      <c r="L88" s="285"/>
      <c r="M88" s="60"/>
      <c r="N88" s="65"/>
      <c r="O88" s="60"/>
      <c r="P88" s="32"/>
      <c r="Q88" s="26"/>
    </row>
    <row r="89" spans="2:17" s="73" customFormat="1" ht="19.7" customHeight="1">
      <c r="B89" s="65"/>
      <c r="C89" s="21" t="s">
        <v>531</v>
      </c>
      <c r="D89" s="21" t="s">
        <v>531</v>
      </c>
      <c r="E89" s="30" t="s">
        <v>864</v>
      </c>
      <c r="F89" s="22">
        <v>1</v>
      </c>
      <c r="G89" s="166">
        <v>3518</v>
      </c>
      <c r="H89" s="24">
        <f t="shared" si="4"/>
        <v>3518</v>
      </c>
      <c r="I89" s="36"/>
      <c r="J89" s="31" t="s">
        <v>1403</v>
      </c>
      <c r="K89" s="57"/>
      <c r="L89" s="285"/>
      <c r="M89" s="60"/>
      <c r="N89" s="65"/>
      <c r="O89" s="60"/>
      <c r="P89" s="32"/>
      <c r="Q89" s="26"/>
    </row>
    <row r="90" spans="2:17" s="73" customFormat="1" ht="19.7" customHeight="1">
      <c r="B90" s="65"/>
      <c r="C90" s="21" t="s">
        <v>531</v>
      </c>
      <c r="D90" s="21" t="s">
        <v>531</v>
      </c>
      <c r="E90" s="30" t="s">
        <v>868</v>
      </c>
      <c r="F90" s="22">
        <v>1</v>
      </c>
      <c r="G90" s="166">
        <v>2329</v>
      </c>
      <c r="H90" s="24">
        <f t="shared" si="4"/>
        <v>2329</v>
      </c>
      <c r="I90" s="814"/>
      <c r="J90" s="31" t="s">
        <v>233</v>
      </c>
      <c r="K90" s="57"/>
      <c r="L90" s="285"/>
      <c r="M90" s="60"/>
      <c r="N90" s="65"/>
      <c r="O90" s="60"/>
      <c r="P90" s="32"/>
      <c r="Q90" s="26"/>
    </row>
    <row r="91" spans="2:17" s="73" customFormat="1" ht="19.7" customHeight="1">
      <c r="B91" s="65"/>
      <c r="C91" s="21" t="s">
        <v>531</v>
      </c>
      <c r="D91" s="21" t="s">
        <v>531</v>
      </c>
      <c r="E91" s="1058" t="s">
        <v>897</v>
      </c>
      <c r="F91" s="22">
        <v>2</v>
      </c>
      <c r="G91" s="166">
        <v>977</v>
      </c>
      <c r="H91" s="24">
        <f t="shared" si="4"/>
        <v>1954</v>
      </c>
      <c r="I91" s="188"/>
      <c r="J91" s="31" t="s">
        <v>898</v>
      </c>
      <c r="K91" s="57"/>
      <c r="L91" s="285"/>
      <c r="M91" s="60"/>
      <c r="N91" s="65"/>
      <c r="O91" s="60"/>
      <c r="P91" s="32"/>
      <c r="Q91" s="26"/>
    </row>
    <row r="92" spans="2:17" s="73" customFormat="1" ht="19.7" customHeight="1">
      <c r="B92" s="65"/>
      <c r="C92" s="208" t="s">
        <v>531</v>
      </c>
      <c r="D92" s="208" t="s">
        <v>531</v>
      </c>
      <c r="E92" s="441" t="s">
        <v>929</v>
      </c>
      <c r="F92" s="442">
        <v>1</v>
      </c>
      <c r="G92" s="53">
        <v>872</v>
      </c>
      <c r="H92" s="36">
        <f t="shared" si="4"/>
        <v>872</v>
      </c>
      <c r="I92" s="283"/>
      <c r="J92" s="443" t="s">
        <v>930</v>
      </c>
      <c r="K92" s="57"/>
      <c r="L92" s="285"/>
      <c r="M92" s="60"/>
      <c r="N92" s="65"/>
      <c r="O92" s="60"/>
      <c r="P92" s="32"/>
      <c r="Q92" s="26"/>
    </row>
    <row r="93" spans="2:17" s="73" customFormat="1" ht="19.7" customHeight="1">
      <c r="B93" s="65"/>
      <c r="C93" s="21" t="s">
        <v>531</v>
      </c>
      <c r="D93" s="21" t="s">
        <v>531</v>
      </c>
      <c r="E93" s="30" t="s">
        <v>917</v>
      </c>
      <c r="F93" s="22">
        <v>1</v>
      </c>
      <c r="G93" s="166">
        <v>403</v>
      </c>
      <c r="H93" s="24">
        <f t="shared" si="4"/>
        <v>403</v>
      </c>
      <c r="I93" s="188"/>
      <c r="J93" s="31" t="s">
        <v>918</v>
      </c>
      <c r="K93" s="57"/>
      <c r="L93" s="285"/>
      <c r="M93" s="60"/>
      <c r="N93" s="65"/>
      <c r="O93" s="60"/>
      <c r="P93" s="32"/>
      <c r="Q93" s="26"/>
    </row>
    <row r="94" spans="2:17" s="73" customFormat="1" ht="19.7" customHeight="1">
      <c r="B94" s="65"/>
      <c r="C94" s="21" t="s">
        <v>531</v>
      </c>
      <c r="D94" s="21" t="s">
        <v>531</v>
      </c>
      <c r="E94" s="30" t="s">
        <v>899</v>
      </c>
      <c r="F94" s="22">
        <v>1</v>
      </c>
      <c r="G94" s="22">
        <v>926</v>
      </c>
      <c r="H94" s="24">
        <f t="shared" si="4"/>
        <v>926</v>
      </c>
      <c r="I94" s="188"/>
      <c r="J94" s="31" t="s">
        <v>1406</v>
      </c>
      <c r="K94" s="57"/>
      <c r="L94" s="285"/>
      <c r="M94" s="60"/>
      <c r="N94" s="65"/>
      <c r="O94" s="60"/>
      <c r="P94" s="32"/>
      <c r="Q94" s="26"/>
    </row>
    <row r="95" spans="2:17" s="73" customFormat="1" ht="19.7" customHeight="1">
      <c r="B95" s="65"/>
      <c r="C95" s="21" t="s">
        <v>531</v>
      </c>
      <c r="D95" s="21" t="s">
        <v>531</v>
      </c>
      <c r="E95" s="184" t="s">
        <v>1407</v>
      </c>
      <c r="F95" s="22">
        <v>50</v>
      </c>
      <c r="G95" s="24">
        <v>19</v>
      </c>
      <c r="H95" s="24">
        <f>F95*G95</f>
        <v>950</v>
      </c>
      <c r="I95" s="24"/>
      <c r="J95" s="31" t="s">
        <v>1408</v>
      </c>
      <c r="K95" s="57"/>
      <c r="L95" s="285"/>
      <c r="M95" s="60"/>
      <c r="N95" s="65"/>
      <c r="O95" s="60"/>
      <c r="P95" s="32"/>
      <c r="Q95" s="26"/>
    </row>
    <row r="96" spans="2:17" s="73" customFormat="1" ht="19.7" customHeight="1">
      <c r="B96" s="65"/>
      <c r="C96" s="170" t="s">
        <v>531</v>
      </c>
      <c r="D96" s="170" t="s">
        <v>531</v>
      </c>
      <c r="E96" s="330" t="s">
        <v>2017</v>
      </c>
      <c r="F96" s="24">
        <v>1</v>
      </c>
      <c r="G96" s="24">
        <v>1700</v>
      </c>
      <c r="H96" s="24">
        <f t="shared" si="4"/>
        <v>1700</v>
      </c>
      <c r="I96" s="309"/>
      <c r="J96" s="175" t="s">
        <v>2018</v>
      </c>
      <c r="K96" s="57"/>
      <c r="L96" s="285"/>
      <c r="M96" s="60"/>
      <c r="N96" s="65"/>
      <c r="O96" s="60"/>
      <c r="P96" s="32"/>
      <c r="Q96" s="26"/>
    </row>
    <row r="97" spans="2:17" s="73" customFormat="1" ht="19.7" customHeight="1">
      <c r="B97" s="65"/>
      <c r="C97" s="170" t="s">
        <v>531</v>
      </c>
      <c r="D97" s="170" t="s">
        <v>531</v>
      </c>
      <c r="E97" s="330" t="s">
        <v>1409</v>
      </c>
      <c r="F97" s="24">
        <v>1</v>
      </c>
      <c r="G97" s="24">
        <v>1420</v>
      </c>
      <c r="H97" s="24">
        <f t="shared" si="4"/>
        <v>1420</v>
      </c>
      <c r="I97" s="309"/>
      <c r="J97" s="175" t="s">
        <v>1410</v>
      </c>
      <c r="K97" s="57"/>
      <c r="L97" s="285"/>
      <c r="M97" s="60"/>
      <c r="N97" s="65"/>
      <c r="O97" s="60"/>
      <c r="P97" s="32"/>
      <c r="Q97" s="26"/>
    </row>
    <row r="98" spans="2:17" s="73" customFormat="1" ht="19.7" customHeight="1">
      <c r="B98" s="65"/>
      <c r="C98" s="21" t="s">
        <v>531</v>
      </c>
      <c r="D98" s="21" t="s">
        <v>531</v>
      </c>
      <c r="E98" s="831" t="s">
        <v>908</v>
      </c>
      <c r="F98" s="22">
        <v>1</v>
      </c>
      <c r="G98" s="24">
        <v>1980</v>
      </c>
      <c r="H98" s="24">
        <f t="shared" si="4"/>
        <v>1980</v>
      </c>
      <c r="I98" s="167"/>
      <c r="J98" s="30" t="s">
        <v>909</v>
      </c>
      <c r="K98" s="57"/>
      <c r="L98" s="285"/>
      <c r="M98" s="60"/>
      <c r="N98" s="65"/>
      <c r="O98" s="60"/>
      <c r="P98" s="32"/>
      <c r="Q98" s="26"/>
    </row>
    <row r="99" spans="2:17" s="73" customFormat="1" ht="19.7" customHeight="1">
      <c r="B99" s="65"/>
      <c r="C99" s="21" t="s">
        <v>531</v>
      </c>
      <c r="D99" s="21" t="s">
        <v>531</v>
      </c>
      <c r="E99" s="1059" t="s">
        <v>2019</v>
      </c>
      <c r="F99" s="22">
        <v>2</v>
      </c>
      <c r="G99" s="24">
        <v>98</v>
      </c>
      <c r="H99" s="24">
        <f t="shared" si="4"/>
        <v>196</v>
      </c>
      <c r="I99" s="167"/>
      <c r="J99" s="30" t="s">
        <v>911</v>
      </c>
      <c r="K99" s="57"/>
      <c r="L99" s="285"/>
      <c r="M99" s="60"/>
      <c r="N99" s="65"/>
      <c r="O99" s="60"/>
      <c r="P99" s="32"/>
      <c r="Q99" s="26"/>
    </row>
    <row r="100" spans="2:17" s="73" customFormat="1" ht="19.7" customHeight="1">
      <c r="B100" s="65"/>
      <c r="C100" s="1060" t="s">
        <v>2020</v>
      </c>
      <c r="D100" s="21" t="s">
        <v>531</v>
      </c>
      <c r="E100" s="1059" t="s">
        <v>2021</v>
      </c>
      <c r="F100" s="22">
        <v>1</v>
      </c>
      <c r="G100" s="24">
        <v>874</v>
      </c>
      <c r="H100" s="24">
        <f t="shared" si="4"/>
        <v>874</v>
      </c>
      <c r="I100" s="167"/>
      <c r="J100" s="30" t="s">
        <v>2022</v>
      </c>
      <c r="K100" s="57"/>
      <c r="L100" s="285"/>
      <c r="M100" s="60"/>
      <c r="N100" s="65"/>
      <c r="O100" s="60"/>
      <c r="P100" s="32"/>
      <c r="Q100" s="26"/>
    </row>
    <row r="101" spans="2:17" s="73" customFormat="1" ht="19.7" customHeight="1">
      <c r="B101" s="65"/>
      <c r="C101" s="1061" t="s">
        <v>2020</v>
      </c>
      <c r="D101" s="137" t="s">
        <v>531</v>
      </c>
      <c r="E101" s="1062" t="s">
        <v>2023</v>
      </c>
      <c r="F101" s="748">
        <v>1</v>
      </c>
      <c r="G101" s="833">
        <v>1245</v>
      </c>
      <c r="H101" s="833">
        <f t="shared" si="4"/>
        <v>1245</v>
      </c>
      <c r="I101" s="834"/>
      <c r="J101" s="835" t="s">
        <v>2022</v>
      </c>
      <c r="K101" s="128"/>
      <c r="L101" s="142"/>
      <c r="M101" s="60"/>
      <c r="N101" s="65"/>
      <c r="O101" s="60"/>
      <c r="P101" s="60"/>
      <c r="Q101" s="26"/>
    </row>
    <row r="102" spans="2:17" s="73" customFormat="1" ht="19.7" customHeight="1">
      <c r="B102" s="65"/>
      <c r="C102" s="21" t="s">
        <v>531</v>
      </c>
      <c r="D102" s="21" t="s">
        <v>531</v>
      </c>
      <c r="E102" s="1059" t="s">
        <v>2024</v>
      </c>
      <c r="F102" s="22">
        <v>1</v>
      </c>
      <c r="G102" s="24">
        <v>510</v>
      </c>
      <c r="H102" s="24">
        <f t="shared" si="4"/>
        <v>510</v>
      </c>
      <c r="I102" s="167"/>
      <c r="J102" s="30" t="s">
        <v>2025</v>
      </c>
      <c r="K102" s="57"/>
      <c r="L102" s="285"/>
      <c r="M102" s="60"/>
      <c r="N102" s="65"/>
      <c r="O102" s="60"/>
      <c r="P102" s="32"/>
      <c r="Q102" s="26"/>
    </row>
    <row r="103" spans="2:17" s="73" customFormat="1" ht="19.7" customHeight="1">
      <c r="B103" s="65"/>
      <c r="C103" s="21" t="s">
        <v>531</v>
      </c>
      <c r="D103" s="21" t="s">
        <v>531</v>
      </c>
      <c r="E103" s="1059" t="s">
        <v>2026</v>
      </c>
      <c r="F103" s="22">
        <v>1</v>
      </c>
      <c r="G103" s="24">
        <v>4710</v>
      </c>
      <c r="H103" s="24">
        <f t="shared" si="4"/>
        <v>4710</v>
      </c>
      <c r="I103" s="167"/>
      <c r="J103" s="30" t="s">
        <v>2027</v>
      </c>
      <c r="K103" s="57"/>
      <c r="L103" s="285"/>
      <c r="M103" s="60"/>
      <c r="N103" s="65"/>
      <c r="O103" s="60"/>
      <c r="P103" s="32"/>
      <c r="Q103" s="26"/>
    </row>
    <row r="104" spans="2:17" s="73" customFormat="1" ht="19.7" customHeight="1">
      <c r="B104" s="65"/>
      <c r="C104" s="1063" t="s">
        <v>1412</v>
      </c>
      <c r="D104" s="1063" t="s">
        <v>531</v>
      </c>
      <c r="E104" s="1064" t="s">
        <v>1413</v>
      </c>
      <c r="F104" s="1065">
        <v>1</v>
      </c>
      <c r="G104" s="1066">
        <v>483</v>
      </c>
      <c r="H104" s="1066">
        <f t="shared" si="4"/>
        <v>483</v>
      </c>
      <c r="I104" s="1067"/>
      <c r="J104" s="1068" t="s">
        <v>1414</v>
      </c>
      <c r="K104" s="57"/>
      <c r="L104" s="285"/>
      <c r="M104" s="60"/>
      <c r="N104" s="65"/>
      <c r="O104" s="60"/>
      <c r="P104" s="32"/>
      <c r="Q104" s="26"/>
    </row>
    <row r="105" spans="2:17" s="73" customFormat="1" ht="19.7" customHeight="1">
      <c r="B105" s="65"/>
      <c r="C105" s="21" t="s">
        <v>531</v>
      </c>
      <c r="D105" s="21" t="s">
        <v>531</v>
      </c>
      <c r="E105" s="173" t="s">
        <v>913</v>
      </c>
      <c r="F105" s="22">
        <v>1</v>
      </c>
      <c r="G105" s="24">
        <v>550</v>
      </c>
      <c r="H105" s="24">
        <f t="shared" si="4"/>
        <v>550</v>
      </c>
      <c r="I105" s="167"/>
      <c r="J105" s="31" t="s">
        <v>914</v>
      </c>
      <c r="K105" s="57"/>
      <c r="L105" s="285"/>
      <c r="M105" s="60"/>
      <c r="N105" s="65"/>
      <c r="O105" s="60"/>
      <c r="P105" s="32"/>
      <c r="Q105" s="26"/>
    </row>
    <row r="106" spans="2:17" s="73" customFormat="1" ht="19.7" customHeight="1">
      <c r="B106" s="65"/>
      <c r="C106" s="21" t="s">
        <v>531</v>
      </c>
      <c r="D106" s="21" t="s">
        <v>531</v>
      </c>
      <c r="E106" s="836" t="s">
        <v>915</v>
      </c>
      <c r="F106" s="22">
        <v>1</v>
      </c>
      <c r="G106" s="24">
        <v>479</v>
      </c>
      <c r="H106" s="24">
        <f t="shared" si="4"/>
        <v>479</v>
      </c>
      <c r="I106" s="167"/>
      <c r="J106" s="30" t="s">
        <v>916</v>
      </c>
      <c r="K106" s="57"/>
      <c r="L106" s="285"/>
      <c r="M106" s="60"/>
      <c r="N106" s="65"/>
      <c r="O106" s="60"/>
      <c r="P106" s="32"/>
      <c r="Q106" s="26"/>
    </row>
    <row r="107" spans="2:17" s="73" customFormat="1" ht="19.7" customHeight="1">
      <c r="B107" s="65"/>
      <c r="C107" s="21" t="s">
        <v>531</v>
      </c>
      <c r="D107" s="21" t="s">
        <v>531</v>
      </c>
      <c r="E107" s="814" t="s">
        <v>919</v>
      </c>
      <c r="F107" s="22">
        <v>1</v>
      </c>
      <c r="G107" s="24">
        <v>5104</v>
      </c>
      <c r="H107" s="24">
        <f t="shared" si="4"/>
        <v>5104</v>
      </c>
      <c r="I107" s="167"/>
      <c r="J107" s="30" t="s">
        <v>920</v>
      </c>
      <c r="K107" s="57"/>
      <c r="L107" s="285"/>
      <c r="M107" s="60"/>
      <c r="N107" s="65"/>
      <c r="O107" s="60"/>
      <c r="P107" s="32"/>
      <c r="Q107" s="26"/>
    </row>
    <row r="108" spans="2:17" s="73" customFormat="1" ht="19.7" customHeight="1">
      <c r="B108" s="65"/>
      <c r="C108" s="21" t="s">
        <v>531</v>
      </c>
      <c r="D108" s="21" t="s">
        <v>531</v>
      </c>
      <c r="E108" s="814" t="s">
        <v>921</v>
      </c>
      <c r="F108" s="22">
        <v>1</v>
      </c>
      <c r="G108" s="24">
        <v>5400</v>
      </c>
      <c r="H108" s="24">
        <f t="shared" si="4"/>
        <v>5400</v>
      </c>
      <c r="I108" s="167"/>
      <c r="J108" s="30" t="s">
        <v>922</v>
      </c>
      <c r="K108" s="57"/>
      <c r="L108" s="285"/>
      <c r="M108" s="60"/>
      <c r="N108" s="65"/>
      <c r="O108" s="60"/>
      <c r="P108" s="32"/>
      <c r="Q108" s="26"/>
    </row>
    <row r="109" spans="2:17" s="73" customFormat="1" ht="19.7" customHeight="1">
      <c r="B109" s="65"/>
      <c r="C109" s="21" t="s">
        <v>531</v>
      </c>
      <c r="D109" s="21" t="s">
        <v>531</v>
      </c>
      <c r="E109" s="814" t="s">
        <v>923</v>
      </c>
      <c r="F109" s="22">
        <v>1</v>
      </c>
      <c r="G109" s="24">
        <v>5560</v>
      </c>
      <c r="H109" s="24">
        <f t="shared" si="4"/>
        <v>5560</v>
      </c>
      <c r="I109" s="167"/>
      <c r="J109" s="30" t="s">
        <v>924</v>
      </c>
      <c r="K109" s="57"/>
      <c r="L109" s="285"/>
      <c r="M109" s="60"/>
      <c r="N109" s="65"/>
      <c r="O109" s="60"/>
      <c r="P109" s="32"/>
      <c r="Q109" s="26"/>
    </row>
    <row r="110" spans="2:17" s="73" customFormat="1" ht="19.7" customHeight="1">
      <c r="B110" s="65"/>
      <c r="C110" s="21" t="s">
        <v>531</v>
      </c>
      <c r="D110" s="21" t="s">
        <v>531</v>
      </c>
      <c r="E110" s="814" t="s">
        <v>1416</v>
      </c>
      <c r="F110" s="22">
        <v>1</v>
      </c>
      <c r="G110" s="24">
        <v>1098</v>
      </c>
      <c r="H110" s="24">
        <f t="shared" si="4"/>
        <v>1098</v>
      </c>
      <c r="I110" s="167"/>
      <c r="J110" s="30" t="s">
        <v>1417</v>
      </c>
      <c r="K110" s="57"/>
      <c r="L110" s="285"/>
      <c r="M110" s="60"/>
      <c r="N110" s="65"/>
      <c r="O110" s="60"/>
      <c r="P110" s="32"/>
      <c r="Q110" s="26"/>
    </row>
    <row r="111" spans="2:17" s="73" customFormat="1" ht="19.7" customHeight="1">
      <c r="B111" s="65"/>
      <c r="C111" s="21" t="s">
        <v>531</v>
      </c>
      <c r="D111" s="21" t="s">
        <v>531</v>
      </c>
      <c r="E111" s="258" t="s">
        <v>1418</v>
      </c>
      <c r="F111" s="22">
        <v>1</v>
      </c>
      <c r="G111" s="24">
        <v>1098</v>
      </c>
      <c r="H111" s="24">
        <f t="shared" si="4"/>
        <v>1098</v>
      </c>
      <c r="I111" s="167"/>
      <c r="J111" s="30" t="s">
        <v>1419</v>
      </c>
      <c r="K111" s="57"/>
      <c r="L111" s="285"/>
      <c r="M111" s="60"/>
      <c r="N111" s="65"/>
      <c r="O111" s="60"/>
      <c r="P111" s="32"/>
      <c r="Q111" s="26"/>
    </row>
    <row r="112" spans="2:17" s="73" customFormat="1" ht="19.7" customHeight="1">
      <c r="B112" s="65"/>
      <c r="C112" s="790" t="s">
        <v>531</v>
      </c>
      <c r="D112" s="790" t="s">
        <v>531</v>
      </c>
      <c r="E112" s="157" t="s">
        <v>880</v>
      </c>
      <c r="F112" s="501">
        <v>1</v>
      </c>
      <c r="G112" s="204">
        <v>780</v>
      </c>
      <c r="H112" s="628">
        <f t="shared" si="4"/>
        <v>780</v>
      </c>
      <c r="I112" s="412"/>
      <c r="J112" s="839" t="s">
        <v>1420</v>
      </c>
      <c r="K112" s="57"/>
      <c r="L112" s="285"/>
      <c r="M112" s="60"/>
      <c r="N112" s="65"/>
      <c r="O112" s="60"/>
      <c r="P112" s="32"/>
      <c r="Q112" s="26"/>
    </row>
    <row r="113" spans="2:17" s="73" customFormat="1" ht="19.7" customHeight="1">
      <c r="B113" s="65"/>
      <c r="C113" s="257" t="s">
        <v>531</v>
      </c>
      <c r="D113" s="257" t="s">
        <v>531</v>
      </c>
      <c r="E113" s="182" t="s">
        <v>1978</v>
      </c>
      <c r="F113" s="732">
        <v>2</v>
      </c>
      <c r="G113" s="182">
        <v>181</v>
      </c>
      <c r="H113" s="328">
        <f t="shared" si="4"/>
        <v>362</v>
      </c>
      <c r="I113" s="396"/>
      <c r="J113" s="164" t="s">
        <v>1979</v>
      </c>
      <c r="K113" s="57"/>
      <c r="L113" s="285"/>
      <c r="M113" s="60"/>
      <c r="N113" s="65"/>
      <c r="O113" s="60"/>
      <c r="P113" s="32"/>
      <c r="Q113" s="26"/>
    </row>
    <row r="114" spans="2:17" s="73" customFormat="1" ht="19.7" customHeight="1">
      <c r="B114" s="65"/>
      <c r="C114" s="257" t="s">
        <v>292</v>
      </c>
      <c r="D114" s="236" t="s">
        <v>619</v>
      </c>
      <c r="E114" s="840" t="s">
        <v>1422</v>
      </c>
      <c r="F114" s="257">
        <v>1</v>
      </c>
      <c r="G114" s="330">
        <v>3040</v>
      </c>
      <c r="H114" s="328">
        <f t="shared" si="4"/>
        <v>3040</v>
      </c>
      <c r="I114" s="167"/>
      <c r="J114" s="175" t="s">
        <v>1423</v>
      </c>
      <c r="K114" s="57"/>
      <c r="L114" s="285"/>
      <c r="M114" s="60"/>
      <c r="N114" s="65"/>
      <c r="O114" s="60"/>
      <c r="P114" s="60"/>
      <c r="Q114" s="61"/>
    </row>
    <row r="115" spans="2:17" s="73" customFormat="1" ht="19.7" customHeight="1">
      <c r="B115" s="65"/>
      <c r="C115" s="57" t="s">
        <v>531</v>
      </c>
      <c r="D115" s="57" t="s">
        <v>531</v>
      </c>
      <c r="E115" s="59" t="s">
        <v>881</v>
      </c>
      <c r="F115" s="57">
        <v>1</v>
      </c>
      <c r="G115" s="59">
        <v>4300</v>
      </c>
      <c r="H115" s="59">
        <f t="shared" si="4"/>
        <v>4300</v>
      </c>
      <c r="I115" s="53"/>
      <c r="J115" s="59" t="s">
        <v>882</v>
      </c>
      <c r="K115" s="57"/>
      <c r="L115" s="285"/>
      <c r="M115" s="60"/>
      <c r="N115" s="65"/>
      <c r="O115" s="60"/>
      <c r="P115" s="32"/>
      <c r="Q115" s="26"/>
    </row>
    <row r="116" spans="2:17" s="73" customFormat="1" ht="19.7" customHeight="1">
      <c r="B116" s="65"/>
      <c r="C116" s="57" t="s">
        <v>531</v>
      </c>
      <c r="D116" s="57" t="s">
        <v>531</v>
      </c>
      <c r="E116" s="59" t="s">
        <v>883</v>
      </c>
      <c r="F116" s="283">
        <v>4</v>
      </c>
      <c r="G116" s="59">
        <v>106</v>
      </c>
      <c r="H116" s="59">
        <f t="shared" si="4"/>
        <v>424</v>
      </c>
      <c r="I116" s="841"/>
      <c r="J116" s="59" t="s">
        <v>884</v>
      </c>
      <c r="K116" s="57"/>
      <c r="L116" s="285"/>
      <c r="M116" s="60"/>
      <c r="N116" s="65"/>
      <c r="O116" s="60"/>
      <c r="P116" s="32"/>
      <c r="Q116" s="26"/>
    </row>
    <row r="117" spans="2:17" s="73" customFormat="1" ht="19.7" customHeight="1">
      <c r="B117" s="65"/>
      <c r="C117" s="21" t="s">
        <v>531</v>
      </c>
      <c r="D117" s="21" t="s">
        <v>531</v>
      </c>
      <c r="E117" s="31" t="s">
        <v>885</v>
      </c>
      <c r="F117" s="167">
        <v>4</v>
      </c>
      <c r="G117" s="38">
        <v>75</v>
      </c>
      <c r="H117" s="59">
        <f t="shared" si="4"/>
        <v>300</v>
      </c>
      <c r="I117" s="167"/>
      <c r="J117" s="31" t="s">
        <v>886</v>
      </c>
      <c r="K117" s="57"/>
      <c r="L117" s="285"/>
      <c r="M117" s="60"/>
      <c r="N117" s="65"/>
      <c r="O117" s="60"/>
      <c r="P117" s="32"/>
      <c r="Q117" s="26"/>
    </row>
    <row r="118" spans="2:17" s="73" customFormat="1" ht="19.7" customHeight="1">
      <c r="B118" s="65"/>
      <c r="C118" s="21" t="s">
        <v>531</v>
      </c>
      <c r="D118" s="21" t="s">
        <v>531</v>
      </c>
      <c r="E118" s="245" t="s">
        <v>887</v>
      </c>
      <c r="F118" s="167">
        <v>2</v>
      </c>
      <c r="G118" s="38">
        <v>43</v>
      </c>
      <c r="H118" s="59">
        <f t="shared" si="4"/>
        <v>86</v>
      </c>
      <c r="I118" s="167"/>
      <c r="J118" s="31" t="s">
        <v>888</v>
      </c>
      <c r="K118" s="57"/>
      <c r="L118" s="285"/>
      <c r="M118" s="60"/>
      <c r="N118" s="65"/>
      <c r="O118" s="60"/>
      <c r="P118" s="32"/>
      <c r="Q118" s="26"/>
    </row>
    <row r="119" spans="2:17" s="73" customFormat="1" ht="19.7" customHeight="1">
      <c r="B119" s="65"/>
      <c r="C119" s="170" t="s">
        <v>531</v>
      </c>
      <c r="D119" s="170" t="s">
        <v>531</v>
      </c>
      <c r="E119" s="183" t="s">
        <v>1424</v>
      </c>
      <c r="F119" s="166">
        <v>2</v>
      </c>
      <c r="G119" s="182">
        <v>220</v>
      </c>
      <c r="H119" s="36">
        <f t="shared" si="4"/>
        <v>440</v>
      </c>
      <c r="I119" s="179"/>
      <c r="J119" s="183" t="s">
        <v>637</v>
      </c>
      <c r="K119" s="57"/>
      <c r="L119" s="285"/>
      <c r="M119" s="60"/>
      <c r="N119" s="65"/>
      <c r="O119" s="60"/>
      <c r="P119" s="32"/>
      <c r="Q119" s="26"/>
    </row>
    <row r="120" spans="2:17" s="73" customFormat="1" ht="19.7" customHeight="1">
      <c r="B120" s="65"/>
      <c r="C120" s="170" t="s">
        <v>531</v>
      </c>
      <c r="D120" s="170" t="s">
        <v>531</v>
      </c>
      <c r="E120" s="183" t="s">
        <v>1425</v>
      </c>
      <c r="F120" s="166">
        <v>2</v>
      </c>
      <c r="G120" s="182">
        <v>200</v>
      </c>
      <c r="H120" s="36">
        <f t="shared" si="4"/>
        <v>400</v>
      </c>
      <c r="I120" s="179"/>
      <c r="J120" s="183" t="s">
        <v>640</v>
      </c>
      <c r="K120" s="57"/>
      <c r="L120" s="285"/>
      <c r="M120" s="60"/>
      <c r="N120" s="65"/>
      <c r="O120" s="60"/>
      <c r="P120" s="32"/>
      <c r="Q120" s="26"/>
    </row>
    <row r="121" spans="2:17" s="73" customFormat="1" ht="19.7" customHeight="1">
      <c r="B121" s="65"/>
      <c r="C121" s="21" t="s">
        <v>531</v>
      </c>
      <c r="D121" s="21" t="s">
        <v>531</v>
      </c>
      <c r="E121" s="30" t="s">
        <v>878</v>
      </c>
      <c r="F121" s="22">
        <v>1</v>
      </c>
      <c r="G121" s="36">
        <v>940</v>
      </c>
      <c r="H121" s="628">
        <f t="shared" si="4"/>
        <v>940</v>
      </c>
      <c r="I121" s="28"/>
      <c r="J121" s="814" t="s">
        <v>879</v>
      </c>
      <c r="K121" s="57"/>
      <c r="L121" s="285"/>
      <c r="M121" s="60"/>
      <c r="N121" s="65"/>
      <c r="O121" s="60"/>
      <c r="P121" s="32"/>
      <c r="Q121" s="26"/>
    </row>
    <row r="122" spans="2:17" s="73" customFormat="1" ht="19.7" customHeight="1">
      <c r="B122" s="65"/>
      <c r="C122" s="582" t="s">
        <v>531</v>
      </c>
      <c r="D122" s="582" t="s">
        <v>531</v>
      </c>
      <c r="E122" s="330" t="s">
        <v>1426</v>
      </c>
      <c r="F122" s="257">
        <v>1</v>
      </c>
      <c r="G122" s="328">
        <v>570</v>
      </c>
      <c r="H122" s="362">
        <f t="shared" si="4"/>
        <v>570</v>
      </c>
      <c r="I122" s="329"/>
      <c r="J122" s="330" t="s">
        <v>1427</v>
      </c>
      <c r="K122" s="57"/>
      <c r="L122" s="285"/>
      <c r="M122" s="60"/>
      <c r="N122" s="65"/>
      <c r="O122" s="60"/>
      <c r="P122" s="32"/>
      <c r="Q122" s="26"/>
    </row>
    <row r="123" spans="2:17" s="73" customFormat="1" ht="19.7" customHeight="1">
      <c r="B123" s="65"/>
      <c r="C123" s="208" t="s">
        <v>531</v>
      </c>
      <c r="D123" s="208" t="s">
        <v>531</v>
      </c>
      <c r="E123" s="245" t="s">
        <v>1428</v>
      </c>
      <c r="F123" s="44">
        <v>1</v>
      </c>
      <c r="G123" s="215">
        <v>2008</v>
      </c>
      <c r="H123" s="311">
        <f>F123*G123</f>
        <v>2008</v>
      </c>
      <c r="I123" s="167"/>
      <c r="J123" s="211" t="s">
        <v>1429</v>
      </c>
      <c r="K123" s="57"/>
      <c r="L123" s="285"/>
      <c r="M123" s="60"/>
      <c r="N123" s="65"/>
      <c r="O123" s="60"/>
      <c r="P123" s="261"/>
      <c r="Q123" s="61"/>
    </row>
    <row r="124" spans="2:17" s="73" customFormat="1" ht="19.7" customHeight="1">
      <c r="B124" s="65"/>
      <c r="C124" s="21" t="s">
        <v>531</v>
      </c>
      <c r="D124" s="21" t="s">
        <v>531</v>
      </c>
      <c r="E124" s="211" t="s">
        <v>1430</v>
      </c>
      <c r="F124" s="1069">
        <v>1</v>
      </c>
      <c r="G124" s="221">
        <v>3480</v>
      </c>
      <c r="H124" s="38">
        <f>F124*G124</f>
        <v>3480</v>
      </c>
      <c r="I124" s="167"/>
      <c r="J124" s="31" t="s">
        <v>1431</v>
      </c>
      <c r="K124" s="57"/>
      <c r="L124" s="285"/>
      <c r="M124" s="60"/>
      <c r="N124" s="65"/>
      <c r="O124" s="60"/>
      <c r="P124" s="32"/>
      <c r="Q124" s="61"/>
    </row>
    <row r="125" spans="2:17" s="73" customFormat="1" ht="19.7" customHeight="1">
      <c r="B125" s="65"/>
      <c r="C125" s="1070" t="s">
        <v>531</v>
      </c>
      <c r="D125" s="1070" t="s">
        <v>531</v>
      </c>
      <c r="E125" s="1071" t="s">
        <v>910</v>
      </c>
      <c r="F125" s="1072">
        <v>1</v>
      </c>
      <c r="G125" s="1073">
        <v>66</v>
      </c>
      <c r="H125" s="1074">
        <f>F125*G125</f>
        <v>66</v>
      </c>
      <c r="I125" s="156"/>
      <c r="J125" s="551" t="s">
        <v>1432</v>
      </c>
      <c r="K125" s="57"/>
      <c r="L125" s="285"/>
      <c r="M125" s="60"/>
      <c r="N125" s="65"/>
      <c r="O125" s="60"/>
      <c r="P125" s="32"/>
      <c r="Q125" s="61"/>
    </row>
    <row r="126" spans="2:17" s="73" customFormat="1" ht="19.7" customHeight="1">
      <c r="B126" s="65"/>
      <c r="C126" s="21"/>
      <c r="D126" s="21"/>
      <c r="E126" s="1036">
        <f>SUM(H84:H124)</f>
        <v>91562</v>
      </c>
      <c r="F126" s="1075"/>
      <c r="G126" s="1075"/>
      <c r="H126" s="1075"/>
      <c r="I126" s="24"/>
      <c r="J126" s="31"/>
      <c r="K126" s="57"/>
      <c r="L126" s="285"/>
      <c r="M126" s="60"/>
      <c r="N126" s="65"/>
      <c r="O126" s="57"/>
      <c r="P126" s="60"/>
      <c r="Q126" s="61"/>
    </row>
    <row r="127" spans="2:17" s="73" customFormat="1" ht="19.7" customHeight="1">
      <c r="B127" s="65"/>
      <c r="C127" s="65"/>
      <c r="D127" s="65"/>
      <c r="E127" s="30"/>
      <c r="F127" s="442"/>
      <c r="G127" s="53"/>
      <c r="H127" s="36"/>
      <c r="I127" s="283"/>
      <c r="J127" s="443"/>
      <c r="K127" s="57"/>
      <c r="L127" s="285"/>
      <c r="M127" s="60"/>
      <c r="N127" s="65"/>
      <c r="O127" s="57"/>
      <c r="P127" s="60"/>
      <c r="Q127" s="61"/>
    </row>
    <row r="128" spans="2:17" s="73" customFormat="1" ht="19.7" customHeight="1">
      <c r="B128" s="65"/>
      <c r="C128" s="65"/>
      <c r="D128" s="65"/>
      <c r="E128" s="30"/>
      <c r="F128" s="442"/>
      <c r="G128" s="53"/>
      <c r="H128" s="36"/>
      <c r="I128" s="283"/>
      <c r="J128" s="443"/>
      <c r="K128" s="57"/>
      <c r="L128" s="285"/>
      <c r="M128" s="60"/>
      <c r="N128" s="65"/>
      <c r="O128" s="57"/>
      <c r="P128" s="60"/>
      <c r="Q128" s="61"/>
    </row>
    <row r="129" spans="2:17" s="73" customFormat="1" ht="19.7" customHeight="1">
      <c r="B129" s="65"/>
      <c r="C129" s="218" t="s">
        <v>1981</v>
      </c>
      <c r="D129" s="219"/>
      <c r="E129" s="220"/>
      <c r="F129" s="442"/>
      <c r="G129" s="53"/>
      <c r="H129" s="36"/>
      <c r="I129" s="283"/>
      <c r="J129" s="443"/>
      <c r="K129" s="57"/>
      <c r="L129" s="285"/>
      <c r="M129" s="60"/>
      <c r="N129" s="65"/>
      <c r="O129" s="57"/>
      <c r="P129" s="60"/>
      <c r="Q129" s="61"/>
    </row>
    <row r="130" spans="2:17" s="73" customFormat="1" ht="19.7" customHeight="1">
      <c r="B130" s="65"/>
      <c r="C130" s="347" t="s">
        <v>577</v>
      </c>
      <c r="D130" s="347" t="s">
        <v>577</v>
      </c>
      <c r="E130" s="180" t="s">
        <v>2028</v>
      </c>
      <c r="F130" s="24">
        <v>1</v>
      </c>
      <c r="G130" s="36">
        <v>2343</v>
      </c>
      <c r="H130" s="36">
        <f>F130*G130</f>
        <v>2343</v>
      </c>
      <c r="I130" s="309"/>
      <c r="J130" s="175" t="s">
        <v>2029</v>
      </c>
      <c r="K130" s="57"/>
      <c r="L130" s="285"/>
      <c r="M130" s="60"/>
      <c r="N130" s="65"/>
      <c r="O130" s="60"/>
      <c r="P130" s="32"/>
      <c r="Q130" s="26"/>
    </row>
    <row r="131" spans="2:17" s="73" customFormat="1" ht="19.7" customHeight="1">
      <c r="B131" s="65"/>
      <c r="C131" s="65"/>
      <c r="D131" s="65"/>
      <c r="E131" s="1076">
        <f>SUM(H130)</f>
        <v>2343</v>
      </c>
      <c r="F131" s="442"/>
      <c r="G131" s="53"/>
      <c r="H131" s="36"/>
      <c r="I131" s="283"/>
      <c r="J131" s="443"/>
      <c r="K131" s="57"/>
      <c r="L131" s="285"/>
      <c r="M131" s="60"/>
      <c r="N131" s="65"/>
      <c r="O131" s="57"/>
      <c r="P131" s="60"/>
      <c r="Q131" s="61"/>
    </row>
    <row r="132" spans="2:17" s="73" customFormat="1" ht="19.7" customHeight="1">
      <c r="B132" s="65"/>
      <c r="C132" s="65"/>
      <c r="D132" s="65"/>
      <c r="E132" s="30"/>
      <c r="F132" s="442"/>
      <c r="G132" s="53"/>
      <c r="H132" s="36"/>
      <c r="I132" s="283"/>
      <c r="J132" s="443"/>
      <c r="K132" s="57"/>
      <c r="L132" s="285"/>
      <c r="M132" s="60"/>
      <c r="N132" s="65"/>
      <c r="O132" s="57"/>
      <c r="P132" s="60"/>
      <c r="Q132" s="61"/>
    </row>
    <row r="133" spans="2:17" s="73" customFormat="1" ht="19.7" customHeight="1">
      <c r="B133" s="65"/>
      <c r="C133" s="218" t="s">
        <v>2030</v>
      </c>
      <c r="D133" s="219"/>
      <c r="E133" s="220"/>
      <c r="F133" s="442"/>
      <c r="G133" s="53"/>
      <c r="H133" s="36"/>
      <c r="I133" s="283"/>
      <c r="J133" s="443"/>
      <c r="K133" s="57"/>
      <c r="L133" s="285"/>
      <c r="M133" s="60"/>
      <c r="N133" s="65"/>
      <c r="O133" s="57"/>
      <c r="P133" s="60"/>
      <c r="Q133" s="61"/>
    </row>
    <row r="134" spans="2:17" s="73" customFormat="1" ht="22.15" customHeight="1">
      <c r="B134" s="65"/>
      <c r="C134" s="208" t="s">
        <v>531</v>
      </c>
      <c r="D134" s="208" t="s">
        <v>531</v>
      </c>
      <c r="E134" s="900" t="s">
        <v>2031</v>
      </c>
      <c r="F134" s="442">
        <v>3</v>
      </c>
      <c r="G134" s="53">
        <v>4780</v>
      </c>
      <c r="H134" s="36">
        <f t="shared" ref="H134:H197" si="5">F134*G134</f>
        <v>14340</v>
      </c>
      <c r="I134" s="283"/>
      <c r="J134" s="443" t="s">
        <v>2032</v>
      </c>
      <c r="K134" s="57" t="s">
        <v>2033</v>
      </c>
      <c r="L134" s="285"/>
      <c r="M134" s="60"/>
      <c r="N134" s="65"/>
      <c r="O134" s="60"/>
      <c r="P134" s="32"/>
      <c r="Q134" s="26"/>
    </row>
    <row r="135" spans="2:17" s="73" customFormat="1" ht="19.7" customHeight="1">
      <c r="B135" s="65"/>
      <c r="C135" s="208" t="s">
        <v>531</v>
      </c>
      <c r="D135" s="208" t="s">
        <v>531</v>
      </c>
      <c r="E135" s="900" t="s">
        <v>2034</v>
      </c>
      <c r="F135" s="442">
        <v>2</v>
      </c>
      <c r="G135" s="53">
        <v>4780</v>
      </c>
      <c r="H135" s="36">
        <f t="shared" si="5"/>
        <v>9560</v>
      </c>
      <c r="I135" s="283"/>
      <c r="J135" s="443" t="s">
        <v>2035</v>
      </c>
      <c r="K135" s="57" t="s">
        <v>2033</v>
      </c>
      <c r="L135" s="285"/>
      <c r="M135" s="60"/>
      <c r="N135" s="65"/>
      <c r="O135" s="60"/>
      <c r="P135" s="32"/>
      <c r="Q135" s="26"/>
    </row>
    <row r="136" spans="2:17" s="73" customFormat="1" ht="19.7" customHeight="1">
      <c r="B136" s="65"/>
      <c r="C136" s="208" t="s">
        <v>531</v>
      </c>
      <c r="D136" s="208" t="s">
        <v>531</v>
      </c>
      <c r="E136" s="900" t="s">
        <v>2036</v>
      </c>
      <c r="F136" s="442">
        <v>2</v>
      </c>
      <c r="G136" s="53">
        <v>4780</v>
      </c>
      <c r="H136" s="36">
        <f t="shared" si="5"/>
        <v>9560</v>
      </c>
      <c r="I136" s="283"/>
      <c r="J136" s="443" t="s">
        <v>2037</v>
      </c>
      <c r="K136" s="57" t="s">
        <v>2033</v>
      </c>
      <c r="L136" s="285"/>
      <c r="M136" s="60"/>
      <c r="N136" s="65"/>
      <c r="O136" s="60"/>
      <c r="P136" s="32"/>
      <c r="Q136" s="26"/>
    </row>
    <row r="137" spans="2:17" s="73" customFormat="1" ht="19.7" customHeight="1">
      <c r="B137" s="65"/>
      <c r="C137" s="208" t="s">
        <v>531</v>
      </c>
      <c r="D137" s="208" t="s">
        <v>531</v>
      </c>
      <c r="E137" s="900" t="s">
        <v>2038</v>
      </c>
      <c r="F137" s="442">
        <v>2</v>
      </c>
      <c r="G137" s="53">
        <v>4780</v>
      </c>
      <c r="H137" s="36">
        <f t="shared" si="5"/>
        <v>9560</v>
      </c>
      <c r="I137" s="283"/>
      <c r="J137" s="443" t="s">
        <v>2039</v>
      </c>
      <c r="K137" s="57" t="s">
        <v>2033</v>
      </c>
      <c r="L137" s="285"/>
      <c r="M137" s="60"/>
      <c r="N137" s="65"/>
      <c r="O137" s="60"/>
      <c r="P137" s="32"/>
      <c r="Q137" s="26"/>
    </row>
    <row r="138" spans="2:17" s="73" customFormat="1" ht="19.7" customHeight="1">
      <c r="B138" s="65"/>
      <c r="C138" s="208" t="s">
        <v>531</v>
      </c>
      <c r="D138" s="208" t="s">
        <v>531</v>
      </c>
      <c r="E138" s="900" t="s">
        <v>2040</v>
      </c>
      <c r="F138" s="442">
        <v>2</v>
      </c>
      <c r="G138" s="53">
        <v>4780</v>
      </c>
      <c r="H138" s="36">
        <f t="shared" si="5"/>
        <v>9560</v>
      </c>
      <c r="I138" s="283"/>
      <c r="J138" s="443" t="s">
        <v>2041</v>
      </c>
      <c r="K138" s="57" t="s">
        <v>2033</v>
      </c>
      <c r="L138" s="285"/>
      <c r="M138" s="60"/>
      <c r="N138" s="65"/>
      <c r="O138" s="60"/>
      <c r="P138" s="32"/>
      <c r="Q138" s="26"/>
    </row>
    <row r="139" spans="2:17" s="73" customFormat="1" ht="19.7" customHeight="1">
      <c r="B139" s="65"/>
      <c r="C139" s="208" t="s">
        <v>531</v>
      </c>
      <c r="D139" s="208" t="s">
        <v>531</v>
      </c>
      <c r="E139" s="900" t="s">
        <v>2042</v>
      </c>
      <c r="F139" s="442">
        <v>20</v>
      </c>
      <c r="G139" s="53">
        <v>33</v>
      </c>
      <c r="H139" s="36">
        <f t="shared" si="5"/>
        <v>660</v>
      </c>
      <c r="I139" s="283"/>
      <c r="J139" s="443" t="s">
        <v>2043</v>
      </c>
      <c r="K139" s="57" t="s">
        <v>2033</v>
      </c>
      <c r="L139" s="285"/>
      <c r="M139" s="60"/>
      <c r="N139" s="65"/>
      <c r="O139" s="60"/>
      <c r="P139" s="32"/>
      <c r="Q139" s="26"/>
    </row>
    <row r="140" spans="2:17" s="73" customFormat="1" ht="19.7" customHeight="1">
      <c r="B140" s="65"/>
      <c r="C140" s="208" t="s">
        <v>531</v>
      </c>
      <c r="D140" s="208" t="s">
        <v>531</v>
      </c>
      <c r="E140" s="900" t="s">
        <v>2044</v>
      </c>
      <c r="F140" s="248">
        <v>2</v>
      </c>
      <c r="G140" s="53">
        <v>550</v>
      </c>
      <c r="H140" s="36">
        <f t="shared" si="5"/>
        <v>1100</v>
      </c>
      <c r="I140" s="283"/>
      <c r="J140" s="1077" t="s">
        <v>2045</v>
      </c>
      <c r="K140" s="57" t="s">
        <v>2033</v>
      </c>
      <c r="L140" s="285"/>
      <c r="M140" s="60"/>
      <c r="N140" s="65"/>
      <c r="O140" s="60"/>
      <c r="P140" s="32"/>
      <c r="Q140" s="26"/>
    </row>
    <row r="141" spans="2:17" s="73" customFormat="1" ht="19.7" customHeight="1">
      <c r="B141" s="65"/>
      <c r="C141" s="208" t="s">
        <v>531</v>
      </c>
      <c r="D141" s="208" t="s">
        <v>531</v>
      </c>
      <c r="E141" s="1078" t="s">
        <v>2046</v>
      </c>
      <c r="F141" s="248">
        <v>4</v>
      </c>
      <c r="G141" s="23">
        <v>850</v>
      </c>
      <c r="H141" s="36">
        <f t="shared" si="5"/>
        <v>3400</v>
      </c>
      <c r="I141" s="283"/>
      <c r="J141" s="1077" t="s">
        <v>2045</v>
      </c>
      <c r="K141" s="57" t="s">
        <v>2033</v>
      </c>
      <c r="L141" s="285"/>
      <c r="M141" s="60"/>
      <c r="N141" s="65"/>
      <c r="O141" s="60"/>
      <c r="P141" s="32"/>
      <c r="Q141" s="26"/>
    </row>
    <row r="142" spans="2:17" s="73" customFormat="1" ht="19.7" customHeight="1">
      <c r="B142" s="65"/>
      <c r="C142" s="208" t="s">
        <v>531</v>
      </c>
      <c r="D142" s="208" t="s">
        <v>531</v>
      </c>
      <c r="E142" s="900" t="s">
        <v>2047</v>
      </c>
      <c r="F142" s="248">
        <v>7</v>
      </c>
      <c r="G142" s="53">
        <v>1010</v>
      </c>
      <c r="H142" s="36">
        <f t="shared" si="5"/>
        <v>7070</v>
      </c>
      <c r="I142" s="283"/>
      <c r="J142" s="1077" t="s">
        <v>2045</v>
      </c>
      <c r="K142" s="57" t="s">
        <v>2033</v>
      </c>
      <c r="L142" s="285"/>
      <c r="M142" s="60"/>
      <c r="N142" s="65"/>
      <c r="O142" s="60"/>
      <c r="P142" s="32"/>
      <c r="Q142" s="26"/>
    </row>
    <row r="143" spans="2:17" s="73" customFormat="1" ht="19.7" customHeight="1">
      <c r="B143" s="65"/>
      <c r="C143" s="208" t="s">
        <v>531</v>
      </c>
      <c r="D143" s="208" t="s">
        <v>531</v>
      </c>
      <c r="E143" s="900" t="s">
        <v>2048</v>
      </c>
      <c r="F143" s="248">
        <v>3</v>
      </c>
      <c r="G143" s="53">
        <v>1160</v>
      </c>
      <c r="H143" s="36">
        <f t="shared" si="5"/>
        <v>3480</v>
      </c>
      <c r="I143" s="283"/>
      <c r="J143" s="1077" t="s">
        <v>2045</v>
      </c>
      <c r="K143" s="57" t="s">
        <v>2033</v>
      </c>
      <c r="L143" s="285"/>
      <c r="M143" s="60"/>
      <c r="N143" s="65"/>
      <c r="O143" s="60"/>
      <c r="P143" s="32"/>
      <c r="Q143" s="26"/>
    </row>
    <row r="144" spans="2:17" s="73" customFormat="1" ht="19.7" customHeight="1">
      <c r="B144" s="65"/>
      <c r="C144" s="208" t="s">
        <v>531</v>
      </c>
      <c r="D144" s="208" t="s">
        <v>531</v>
      </c>
      <c r="E144" s="900" t="s">
        <v>2049</v>
      </c>
      <c r="F144" s="248">
        <v>4</v>
      </c>
      <c r="G144" s="53">
        <v>1270</v>
      </c>
      <c r="H144" s="36">
        <f t="shared" si="5"/>
        <v>5080</v>
      </c>
      <c r="I144" s="283"/>
      <c r="J144" s="1077" t="s">
        <v>2045</v>
      </c>
      <c r="K144" s="57" t="s">
        <v>2033</v>
      </c>
      <c r="L144" s="285"/>
      <c r="M144" s="60"/>
      <c r="N144" s="65"/>
      <c r="O144" s="60"/>
      <c r="P144" s="32"/>
      <c r="Q144" s="26"/>
    </row>
    <row r="145" spans="2:17" s="73" customFormat="1" ht="19.7" customHeight="1">
      <c r="B145" s="65"/>
      <c r="C145" s="208" t="s">
        <v>531</v>
      </c>
      <c r="D145" s="208" t="s">
        <v>531</v>
      </c>
      <c r="E145" s="900" t="s">
        <v>2050</v>
      </c>
      <c r="F145" s="248">
        <v>1</v>
      </c>
      <c r="G145" s="53">
        <v>600</v>
      </c>
      <c r="H145" s="36">
        <f t="shared" si="5"/>
        <v>600</v>
      </c>
      <c r="I145" s="283"/>
      <c r="J145" s="1077" t="s">
        <v>2051</v>
      </c>
      <c r="K145" s="57" t="s">
        <v>2033</v>
      </c>
      <c r="L145" s="285"/>
      <c r="M145" s="60"/>
      <c r="N145" s="65"/>
      <c r="O145" s="60"/>
      <c r="P145" s="32"/>
      <c r="Q145" s="26"/>
    </row>
    <row r="146" spans="2:17" s="73" customFormat="1" ht="19.7" customHeight="1">
      <c r="B146" s="65"/>
      <c r="C146" s="208" t="s">
        <v>531</v>
      </c>
      <c r="D146" s="208" t="s">
        <v>531</v>
      </c>
      <c r="E146" s="900" t="s">
        <v>2052</v>
      </c>
      <c r="F146" s="248">
        <v>2</v>
      </c>
      <c r="G146" s="53">
        <v>470</v>
      </c>
      <c r="H146" s="36">
        <f t="shared" si="5"/>
        <v>940</v>
      </c>
      <c r="I146" s="283"/>
      <c r="J146" s="443" t="s">
        <v>2053</v>
      </c>
      <c r="K146" s="57" t="s">
        <v>2033</v>
      </c>
      <c r="L146" s="285"/>
      <c r="M146" s="60"/>
      <c r="N146" s="65"/>
      <c r="O146" s="60"/>
      <c r="P146" s="32"/>
      <c r="Q146" s="26"/>
    </row>
    <row r="147" spans="2:17" s="73" customFormat="1" ht="19.7" customHeight="1">
      <c r="B147" s="65"/>
      <c r="C147" s="208" t="s">
        <v>531</v>
      </c>
      <c r="D147" s="208" t="s">
        <v>531</v>
      </c>
      <c r="E147" s="900" t="s">
        <v>2054</v>
      </c>
      <c r="F147" s="442">
        <v>64</v>
      </c>
      <c r="G147" s="53">
        <v>233</v>
      </c>
      <c r="H147" s="36">
        <f t="shared" si="5"/>
        <v>14912</v>
      </c>
      <c r="I147" s="283"/>
      <c r="J147" s="443" t="s">
        <v>2055</v>
      </c>
      <c r="K147" s="57" t="s">
        <v>2033</v>
      </c>
      <c r="L147" s="285"/>
      <c r="M147" s="60"/>
      <c r="N147" s="65"/>
      <c r="O147" s="60"/>
      <c r="P147" s="32"/>
      <c r="Q147" s="26"/>
    </row>
    <row r="148" spans="2:17" s="73" customFormat="1" ht="19.7" customHeight="1">
      <c r="B148" s="65"/>
      <c r="C148" s="208" t="s">
        <v>531</v>
      </c>
      <c r="D148" s="208" t="s">
        <v>531</v>
      </c>
      <c r="E148" s="900" t="s">
        <v>2056</v>
      </c>
      <c r="F148" s="442">
        <v>8</v>
      </c>
      <c r="G148" s="53">
        <v>217</v>
      </c>
      <c r="H148" s="36">
        <f t="shared" si="5"/>
        <v>1736</v>
      </c>
      <c r="I148" s="283"/>
      <c r="J148" s="443" t="s">
        <v>2057</v>
      </c>
      <c r="K148" s="57" t="s">
        <v>2033</v>
      </c>
      <c r="L148" s="285"/>
      <c r="M148" s="60"/>
      <c r="N148" s="65"/>
      <c r="O148" s="60"/>
      <c r="P148" s="32"/>
      <c r="Q148" s="26"/>
    </row>
    <row r="149" spans="2:17" s="73" customFormat="1" ht="19.7" customHeight="1">
      <c r="B149" s="65"/>
      <c r="C149" s="208" t="s">
        <v>531</v>
      </c>
      <c r="D149" s="208" t="s">
        <v>531</v>
      </c>
      <c r="E149" s="900" t="s">
        <v>2058</v>
      </c>
      <c r="F149" s="442">
        <v>4</v>
      </c>
      <c r="G149" s="53">
        <v>4340</v>
      </c>
      <c r="H149" s="36">
        <f t="shared" si="5"/>
        <v>17360</v>
      </c>
      <c r="I149" s="283"/>
      <c r="J149" s="443" t="s">
        <v>2059</v>
      </c>
      <c r="K149" s="57" t="s">
        <v>2033</v>
      </c>
      <c r="L149" s="285"/>
      <c r="M149" s="60"/>
      <c r="N149" s="65"/>
      <c r="O149" s="60"/>
      <c r="P149" s="32"/>
      <c r="Q149" s="26"/>
    </row>
    <row r="150" spans="2:17" s="73" customFormat="1" ht="19.7" customHeight="1">
      <c r="B150" s="65"/>
      <c r="C150" s="208" t="s">
        <v>531</v>
      </c>
      <c r="D150" s="208" t="s">
        <v>531</v>
      </c>
      <c r="E150" s="900" t="s">
        <v>2060</v>
      </c>
      <c r="F150" s="442">
        <v>10</v>
      </c>
      <c r="G150" s="53">
        <v>180</v>
      </c>
      <c r="H150" s="36">
        <f t="shared" si="5"/>
        <v>1800</v>
      </c>
      <c r="I150" s="283"/>
      <c r="J150" s="443" t="s">
        <v>2061</v>
      </c>
      <c r="K150" s="57" t="s">
        <v>2033</v>
      </c>
      <c r="L150" s="285"/>
      <c r="M150" s="60"/>
      <c r="N150" s="65"/>
      <c r="O150" s="60"/>
      <c r="P150" s="32"/>
      <c r="Q150" s="26"/>
    </row>
    <row r="151" spans="2:17" s="73" customFormat="1" ht="19.7" customHeight="1">
      <c r="B151" s="65"/>
      <c r="C151" s="208" t="s">
        <v>531</v>
      </c>
      <c r="D151" s="208" t="s">
        <v>531</v>
      </c>
      <c r="E151" s="1079" t="s">
        <v>2062</v>
      </c>
      <c r="F151" s="442">
        <v>10</v>
      </c>
      <c r="G151" s="53">
        <v>54</v>
      </c>
      <c r="H151" s="36">
        <f>F151*G151</f>
        <v>540</v>
      </c>
      <c r="I151" s="283"/>
      <c r="J151" s="443" t="s">
        <v>1817</v>
      </c>
      <c r="K151" s="57" t="s">
        <v>2063</v>
      </c>
      <c r="L151" s="285"/>
      <c r="M151" s="60"/>
      <c r="N151" s="65"/>
      <c r="O151" s="60"/>
      <c r="P151" s="32"/>
      <c r="Q151" s="26"/>
    </row>
    <row r="152" spans="2:17" s="73" customFormat="1" ht="19.7" customHeight="1">
      <c r="B152" s="65"/>
      <c r="C152" s="208" t="s">
        <v>531</v>
      </c>
      <c r="D152" s="208" t="s">
        <v>531</v>
      </c>
      <c r="E152" s="1080" t="s">
        <v>2064</v>
      </c>
      <c r="F152" s="1081">
        <v>30</v>
      </c>
      <c r="G152" s="23">
        <v>54</v>
      </c>
      <c r="H152" s="36">
        <f>F152*G152</f>
        <v>1620</v>
      </c>
      <c r="I152" s="283"/>
      <c r="J152" s="443" t="s">
        <v>1817</v>
      </c>
      <c r="K152" s="57"/>
      <c r="L152" s="285"/>
      <c r="M152" s="60"/>
      <c r="N152" s="65"/>
      <c r="O152" s="60"/>
      <c r="P152" s="32"/>
      <c r="Q152" s="26"/>
    </row>
    <row r="153" spans="2:17" s="73" customFormat="1" ht="19.7" customHeight="1">
      <c r="B153" s="65"/>
      <c r="C153" s="208" t="s">
        <v>531</v>
      </c>
      <c r="D153" s="208" t="s">
        <v>531</v>
      </c>
      <c r="E153" s="1079" t="s">
        <v>2065</v>
      </c>
      <c r="F153" s="442">
        <v>20</v>
      </c>
      <c r="G153" s="53">
        <v>54</v>
      </c>
      <c r="H153" s="36">
        <f t="shared" si="5"/>
        <v>1080</v>
      </c>
      <c r="I153" s="283"/>
      <c r="J153" s="443" t="s">
        <v>1817</v>
      </c>
      <c r="K153" s="57" t="s">
        <v>2066</v>
      </c>
      <c r="L153" s="285"/>
      <c r="M153" s="60"/>
      <c r="N153" s="65"/>
      <c r="O153" s="60"/>
      <c r="P153" s="32"/>
      <c r="Q153" s="26"/>
    </row>
    <row r="154" spans="2:17" s="73" customFormat="1" ht="19.7" customHeight="1">
      <c r="B154" s="65"/>
      <c r="C154" s="208" t="s">
        <v>531</v>
      </c>
      <c r="D154" s="208" t="s">
        <v>531</v>
      </c>
      <c r="E154" s="1080" t="s">
        <v>2065</v>
      </c>
      <c r="F154" s="442">
        <v>10</v>
      </c>
      <c r="G154" s="53">
        <v>54</v>
      </c>
      <c r="H154" s="36">
        <f>F154*G154</f>
        <v>540</v>
      </c>
      <c r="I154" s="283"/>
      <c r="J154" s="443" t="s">
        <v>1817</v>
      </c>
      <c r="K154" s="57" t="s">
        <v>2067</v>
      </c>
      <c r="L154" s="285"/>
      <c r="M154" s="60"/>
      <c r="N154" s="65"/>
      <c r="O154" s="60"/>
      <c r="P154" s="32"/>
      <c r="Q154" s="26"/>
    </row>
    <row r="155" spans="2:17" s="73" customFormat="1" ht="19.7" customHeight="1">
      <c r="B155" s="65"/>
      <c r="C155" s="1082" t="s">
        <v>531</v>
      </c>
      <c r="D155" s="1082" t="s">
        <v>531</v>
      </c>
      <c r="E155" s="1083" t="s">
        <v>2068</v>
      </c>
      <c r="F155" s="442">
        <v>30</v>
      </c>
      <c r="G155" s="53">
        <v>93</v>
      </c>
      <c r="H155" s="36">
        <f t="shared" si="5"/>
        <v>2790</v>
      </c>
      <c r="I155" s="283"/>
      <c r="J155" s="443" t="s">
        <v>2069</v>
      </c>
      <c r="K155" s="57" t="s">
        <v>2033</v>
      </c>
      <c r="L155" s="285"/>
      <c r="M155" s="60"/>
      <c r="N155" s="65"/>
      <c r="O155" s="60"/>
      <c r="P155" s="32"/>
      <c r="Q155" s="26"/>
    </row>
    <row r="156" spans="2:17" s="73" customFormat="1" ht="19.7" customHeight="1">
      <c r="B156" s="65"/>
      <c r="C156" s="208" t="s">
        <v>531</v>
      </c>
      <c r="D156" s="208" t="s">
        <v>531</v>
      </c>
      <c r="E156" s="1084" t="s">
        <v>2070</v>
      </c>
      <c r="F156" s="442">
        <v>1</v>
      </c>
      <c r="G156" s="53">
        <v>2300</v>
      </c>
      <c r="H156" s="36">
        <f t="shared" si="5"/>
        <v>2300</v>
      </c>
      <c r="I156" s="283"/>
      <c r="J156" s="443" t="s">
        <v>2071</v>
      </c>
      <c r="K156" s="57" t="s">
        <v>2072</v>
      </c>
      <c r="L156" s="285"/>
      <c r="M156" s="60"/>
      <c r="N156" s="65"/>
      <c r="O156" s="60"/>
      <c r="P156" s="32"/>
      <c r="Q156" s="26"/>
    </row>
    <row r="157" spans="2:17" s="73" customFormat="1" ht="19.7" customHeight="1">
      <c r="B157" s="65"/>
      <c r="C157" s="208" t="s">
        <v>531</v>
      </c>
      <c r="D157" s="208" t="s">
        <v>531</v>
      </c>
      <c r="E157" s="1084" t="s">
        <v>2073</v>
      </c>
      <c r="F157" s="442"/>
      <c r="G157" s="53">
        <v>3600</v>
      </c>
      <c r="H157" s="36">
        <f t="shared" si="5"/>
        <v>0</v>
      </c>
      <c r="I157" s="283"/>
      <c r="J157" s="443" t="s">
        <v>2074</v>
      </c>
      <c r="K157" s="57" t="s">
        <v>2033</v>
      </c>
      <c r="L157" s="285"/>
      <c r="M157" s="60"/>
      <c r="N157" s="65"/>
      <c r="O157" s="60"/>
      <c r="P157" s="32"/>
      <c r="Q157" s="26"/>
    </row>
    <row r="158" spans="2:17" s="73" customFormat="1" ht="19.7" customHeight="1">
      <c r="B158" s="65"/>
      <c r="C158" s="208" t="s">
        <v>531</v>
      </c>
      <c r="D158" s="208" t="s">
        <v>531</v>
      </c>
      <c r="E158" s="31" t="s">
        <v>2075</v>
      </c>
      <c r="F158" s="1085">
        <v>4</v>
      </c>
      <c r="G158" s="59">
        <v>113</v>
      </c>
      <c r="H158" s="36">
        <f t="shared" si="5"/>
        <v>452</v>
      </c>
      <c r="I158" s="1086"/>
      <c r="J158" s="443" t="s">
        <v>2076</v>
      </c>
      <c r="K158" s="57"/>
      <c r="L158" s="285"/>
      <c r="M158" s="60"/>
      <c r="N158" s="65"/>
      <c r="O158" s="60"/>
      <c r="P158" s="32"/>
      <c r="Q158" s="26"/>
    </row>
    <row r="159" spans="2:17" s="73" customFormat="1" ht="19.7" customHeight="1">
      <c r="B159" s="65"/>
      <c r="C159" s="208" t="s">
        <v>531</v>
      </c>
      <c r="D159" s="208" t="s">
        <v>531</v>
      </c>
      <c r="E159" s="31" t="s">
        <v>2077</v>
      </c>
      <c r="F159" s="1085">
        <v>4</v>
      </c>
      <c r="G159" s="59">
        <v>670</v>
      </c>
      <c r="H159" s="36">
        <f t="shared" si="5"/>
        <v>2680</v>
      </c>
      <c r="I159" s="1086"/>
      <c r="J159" s="443" t="s">
        <v>2078</v>
      </c>
      <c r="K159" s="57"/>
      <c r="L159" s="285"/>
      <c r="M159" s="60"/>
      <c r="N159" s="65"/>
      <c r="O159" s="60"/>
      <c r="P159" s="32"/>
      <c r="Q159" s="26"/>
    </row>
    <row r="160" spans="2:17" s="73" customFormat="1" ht="19.7" customHeight="1">
      <c r="B160" s="65"/>
      <c r="C160" s="208" t="s">
        <v>531</v>
      </c>
      <c r="D160" s="208" t="s">
        <v>531</v>
      </c>
      <c r="E160" s="1087" t="s">
        <v>2079</v>
      </c>
      <c r="F160" s="1085">
        <v>1</v>
      </c>
      <c r="G160" s="59">
        <v>3120</v>
      </c>
      <c r="H160" s="36">
        <f t="shared" si="5"/>
        <v>3120</v>
      </c>
      <c r="I160" s="1086"/>
      <c r="J160" s="443" t="s">
        <v>2080</v>
      </c>
      <c r="K160" s="57"/>
      <c r="L160" s="285"/>
      <c r="M160" s="60"/>
      <c r="N160" s="65"/>
      <c r="O160" s="60"/>
      <c r="P160" s="32"/>
      <c r="Q160" s="26"/>
    </row>
    <row r="161" spans="2:17" s="73" customFormat="1" ht="19.7" customHeight="1">
      <c r="B161" s="65"/>
      <c r="C161" s="208" t="s">
        <v>531</v>
      </c>
      <c r="D161" s="208" t="s">
        <v>531</v>
      </c>
      <c r="E161" s="31" t="s">
        <v>2081</v>
      </c>
      <c r="F161" s="1088">
        <v>15</v>
      </c>
      <c r="G161" s="59">
        <v>49</v>
      </c>
      <c r="H161" s="36">
        <f t="shared" si="5"/>
        <v>735</v>
      </c>
      <c r="I161" s="1086"/>
      <c r="J161" s="1089" t="s">
        <v>2082</v>
      </c>
      <c r="K161" s="285" t="s">
        <v>2083</v>
      </c>
      <c r="L161" s="285"/>
      <c r="M161" s="60"/>
      <c r="N161" s="65"/>
      <c r="O161" s="60"/>
      <c r="P161" s="32"/>
      <c r="Q161" s="26"/>
    </row>
    <row r="162" spans="2:17" s="73" customFormat="1" ht="19.7" customHeight="1">
      <c r="B162" s="65"/>
      <c r="C162" s="208" t="s">
        <v>531</v>
      </c>
      <c r="D162" s="208" t="s">
        <v>531</v>
      </c>
      <c r="E162" s="157" t="s">
        <v>2084</v>
      </c>
      <c r="F162" s="157">
        <v>10</v>
      </c>
      <c r="G162" s="36">
        <v>29</v>
      </c>
      <c r="H162" s="36">
        <f t="shared" si="5"/>
        <v>290</v>
      </c>
      <c r="I162" s="36"/>
      <c r="J162" s="31" t="s">
        <v>2085</v>
      </c>
      <c r="K162" s="57"/>
      <c r="L162" s="285"/>
      <c r="M162" s="60"/>
      <c r="N162" s="65"/>
      <c r="O162" s="60"/>
      <c r="P162" s="32"/>
      <c r="Q162" s="26"/>
    </row>
    <row r="163" spans="2:17" s="73" customFormat="1" ht="19.7" customHeight="1">
      <c r="B163" s="65"/>
      <c r="C163" s="208" t="s">
        <v>531</v>
      </c>
      <c r="D163" s="208" t="s">
        <v>531</v>
      </c>
      <c r="E163" s="31" t="s">
        <v>2086</v>
      </c>
      <c r="F163" s="1085">
        <v>4</v>
      </c>
      <c r="G163" s="59">
        <v>2080</v>
      </c>
      <c r="H163" s="36">
        <f t="shared" si="5"/>
        <v>8320</v>
      </c>
      <c r="I163" s="1086"/>
      <c r="J163" s="443" t="s">
        <v>2087</v>
      </c>
      <c r="K163" s="57"/>
      <c r="L163" s="285"/>
      <c r="M163" s="60"/>
      <c r="N163" s="65"/>
      <c r="O163" s="60"/>
      <c r="P163" s="32"/>
      <c r="Q163" s="26"/>
    </row>
    <row r="164" spans="2:17" s="73" customFormat="1" ht="19.7" customHeight="1">
      <c r="B164" s="65"/>
      <c r="C164" s="208" t="s">
        <v>531</v>
      </c>
      <c r="D164" s="208" t="s">
        <v>531</v>
      </c>
      <c r="E164" s="441" t="s">
        <v>2088</v>
      </c>
      <c r="F164" s="442">
        <v>1</v>
      </c>
      <c r="G164" s="53">
        <v>2690</v>
      </c>
      <c r="H164" s="36">
        <f t="shared" si="5"/>
        <v>2690</v>
      </c>
      <c r="I164" s="283"/>
      <c r="J164" s="443" t="s">
        <v>932</v>
      </c>
      <c r="K164" s="57"/>
      <c r="L164" s="285"/>
      <c r="M164" s="60"/>
      <c r="N164" s="65"/>
      <c r="O164" s="60"/>
      <c r="P164" s="32"/>
      <c r="Q164" s="61"/>
    </row>
    <row r="165" spans="2:17" s="73" customFormat="1" ht="19.7" customHeight="1">
      <c r="B165" s="65"/>
      <c r="C165" s="208" t="s">
        <v>531</v>
      </c>
      <c r="D165" s="208" t="s">
        <v>531</v>
      </c>
      <c r="E165" s="1090" t="s">
        <v>2089</v>
      </c>
      <c r="F165" s="442">
        <v>3</v>
      </c>
      <c r="G165" s="53">
        <v>945</v>
      </c>
      <c r="H165" s="36">
        <f t="shared" si="5"/>
        <v>2835</v>
      </c>
      <c r="I165" s="283"/>
      <c r="J165" s="443" t="s">
        <v>930</v>
      </c>
      <c r="K165" s="57"/>
      <c r="L165" s="285"/>
      <c r="M165" s="60"/>
      <c r="N165" s="65"/>
      <c r="O165" s="60"/>
      <c r="P165" s="32"/>
      <c r="Q165" s="61"/>
    </row>
    <row r="166" spans="2:17" s="73" customFormat="1" ht="19.7" customHeight="1">
      <c r="B166" s="65"/>
      <c r="C166" s="535" t="s">
        <v>531</v>
      </c>
      <c r="D166" s="208" t="s">
        <v>531</v>
      </c>
      <c r="E166" s="820" t="s">
        <v>2090</v>
      </c>
      <c r="F166" s="1091">
        <v>2</v>
      </c>
      <c r="G166" s="985">
        <v>810</v>
      </c>
      <c r="H166" s="988">
        <f t="shared" si="5"/>
        <v>1620</v>
      </c>
      <c r="I166" s="283"/>
      <c r="J166" s="443"/>
      <c r="K166" s="57" t="s">
        <v>2091</v>
      </c>
      <c r="L166" s="285"/>
      <c r="M166" s="60"/>
      <c r="N166" s="65"/>
      <c r="O166" s="60"/>
      <c r="P166" s="60"/>
      <c r="Q166" s="61"/>
    </row>
    <row r="167" spans="2:17" s="73" customFormat="1" ht="19.7" customHeight="1">
      <c r="B167" s="65"/>
      <c r="C167" s="535" t="s">
        <v>531</v>
      </c>
      <c r="D167" s="208" t="s">
        <v>531</v>
      </c>
      <c r="E167" s="820" t="s">
        <v>2092</v>
      </c>
      <c r="F167" s="1091">
        <v>1</v>
      </c>
      <c r="G167" s="985">
        <v>1290</v>
      </c>
      <c r="H167" s="988">
        <f t="shared" si="5"/>
        <v>1290</v>
      </c>
      <c r="I167" s="283"/>
      <c r="J167" s="443"/>
      <c r="K167" s="57" t="s">
        <v>2091</v>
      </c>
      <c r="L167" s="285"/>
      <c r="M167" s="60"/>
      <c r="N167" s="65"/>
      <c r="O167" s="60"/>
      <c r="P167" s="60"/>
      <c r="Q167" s="61"/>
    </row>
    <row r="168" spans="2:17" s="73" customFormat="1" ht="19.7" customHeight="1">
      <c r="B168" s="65"/>
      <c r="C168" s="535" t="s">
        <v>531</v>
      </c>
      <c r="D168" s="208" t="s">
        <v>531</v>
      </c>
      <c r="E168" s="1092" t="s">
        <v>2093</v>
      </c>
      <c r="F168" s="1091">
        <v>4</v>
      </c>
      <c r="G168" s="985">
        <v>273</v>
      </c>
      <c r="H168" s="988">
        <f t="shared" si="5"/>
        <v>1092</v>
      </c>
      <c r="I168" s="283"/>
      <c r="J168" s="443"/>
      <c r="K168" s="57" t="s">
        <v>2091</v>
      </c>
      <c r="L168" s="285"/>
      <c r="M168" s="60"/>
      <c r="N168" s="65"/>
      <c r="O168" s="60"/>
      <c r="P168" s="60"/>
      <c r="Q168" s="61"/>
    </row>
    <row r="169" spans="2:17" s="73" customFormat="1" ht="19.7" customHeight="1">
      <c r="B169" s="65"/>
      <c r="C169" s="535" t="s">
        <v>531</v>
      </c>
      <c r="D169" s="208" t="s">
        <v>531</v>
      </c>
      <c r="E169" s="820" t="s">
        <v>2094</v>
      </c>
      <c r="F169" s="1091">
        <v>2</v>
      </c>
      <c r="G169" s="985">
        <v>220</v>
      </c>
      <c r="H169" s="988">
        <f t="shared" si="5"/>
        <v>440</v>
      </c>
      <c r="I169" s="283"/>
      <c r="J169" s="443"/>
      <c r="K169" s="57" t="s">
        <v>2091</v>
      </c>
      <c r="L169" s="285"/>
      <c r="M169" s="60"/>
      <c r="N169" s="65"/>
      <c r="O169" s="60"/>
      <c r="P169" s="60"/>
      <c r="Q169" s="61"/>
    </row>
    <row r="170" spans="2:17" s="73" customFormat="1" ht="19.7" customHeight="1">
      <c r="B170" s="65"/>
      <c r="C170" s="535" t="s">
        <v>531</v>
      </c>
      <c r="D170" s="208" t="s">
        <v>531</v>
      </c>
      <c r="E170" s="820" t="s">
        <v>2060</v>
      </c>
      <c r="F170" s="1091">
        <v>2</v>
      </c>
      <c r="G170" s="985">
        <v>180</v>
      </c>
      <c r="H170" s="988">
        <f>F170*G170</f>
        <v>360</v>
      </c>
      <c r="I170" s="283"/>
      <c r="J170" s="443"/>
      <c r="K170" s="57" t="s">
        <v>2091</v>
      </c>
      <c r="L170" s="285"/>
      <c r="M170" s="60"/>
      <c r="N170" s="65"/>
      <c r="O170" s="60"/>
      <c r="P170" s="60"/>
      <c r="Q170" s="61"/>
    </row>
    <row r="171" spans="2:17" s="73" customFormat="1" ht="19.7" customHeight="1">
      <c r="B171" s="65"/>
      <c r="C171" s="535" t="s">
        <v>531</v>
      </c>
      <c r="D171" s="208" t="s">
        <v>531</v>
      </c>
      <c r="E171" s="820" t="s">
        <v>2095</v>
      </c>
      <c r="F171" s="1091">
        <v>4</v>
      </c>
      <c r="G171" s="985">
        <v>700</v>
      </c>
      <c r="H171" s="988">
        <f t="shared" si="5"/>
        <v>2800</v>
      </c>
      <c r="I171" s="283"/>
      <c r="J171" s="443"/>
      <c r="K171" s="57" t="s">
        <v>2091</v>
      </c>
      <c r="L171" s="285"/>
      <c r="M171" s="60"/>
      <c r="N171" s="65"/>
      <c r="O171" s="60"/>
      <c r="P171" s="60"/>
      <c r="Q171" s="61"/>
    </row>
    <row r="172" spans="2:17" s="73" customFormat="1" ht="19.7" customHeight="1">
      <c r="B172" s="65"/>
      <c r="C172" s="1082"/>
      <c r="D172" s="1082"/>
      <c r="E172" s="1093"/>
      <c r="F172" s="442"/>
      <c r="G172" s="53"/>
      <c r="H172" s="36"/>
      <c r="I172" s="283"/>
      <c r="J172" s="443"/>
      <c r="K172" s="57"/>
      <c r="L172" s="285"/>
      <c r="M172" s="60"/>
      <c r="N172" s="65"/>
      <c r="O172" s="60"/>
      <c r="P172" s="32"/>
      <c r="Q172" s="61"/>
    </row>
    <row r="173" spans="2:17" s="73" customFormat="1" ht="19.7" customHeight="1">
      <c r="B173" s="65"/>
      <c r="C173" s="1082"/>
      <c r="D173" s="1082"/>
      <c r="E173" s="1084"/>
      <c r="F173" s="442"/>
      <c r="G173" s="53"/>
      <c r="H173" s="36"/>
      <c r="I173" s="283"/>
      <c r="J173" s="443"/>
      <c r="K173" s="57"/>
      <c r="L173" s="285"/>
      <c r="M173" s="60"/>
      <c r="N173" s="65"/>
      <c r="O173" s="60"/>
      <c r="P173" s="60"/>
      <c r="Q173" s="61"/>
    </row>
    <row r="174" spans="2:17" s="73" customFormat="1" ht="19.7" customHeight="1">
      <c r="B174" s="65"/>
      <c r="C174" s="1082"/>
      <c r="D174" s="1082"/>
      <c r="E174" s="1076">
        <f>SUM(H134:H173)</f>
        <v>148312</v>
      </c>
      <c r="F174" s="442"/>
      <c r="G174" s="53"/>
      <c r="H174" s="36"/>
      <c r="I174" s="283"/>
      <c r="J174" s="443"/>
      <c r="K174" s="57"/>
      <c r="L174" s="285"/>
      <c r="M174" s="60"/>
      <c r="N174" s="65"/>
      <c r="O174" s="60"/>
      <c r="P174" s="60"/>
      <c r="Q174" s="61"/>
    </row>
    <row r="175" spans="2:17" s="73" customFormat="1" ht="19.7" customHeight="1">
      <c r="B175" s="65"/>
      <c r="C175" s="1082"/>
      <c r="D175" s="1082"/>
      <c r="E175" s="1094"/>
      <c r="F175" s="442"/>
      <c r="G175" s="53"/>
      <c r="H175" s="36"/>
      <c r="I175" s="283"/>
      <c r="J175" s="443"/>
      <c r="K175" s="57"/>
      <c r="L175" s="285"/>
      <c r="M175" s="60"/>
      <c r="N175" s="65"/>
      <c r="O175" s="60"/>
      <c r="P175" s="60"/>
      <c r="Q175" s="61"/>
    </row>
    <row r="176" spans="2:17" s="73" customFormat="1" ht="19.7" customHeight="1">
      <c r="B176" s="65"/>
      <c r="C176" s="65"/>
      <c r="D176" s="65"/>
      <c r="E176" s="30"/>
      <c r="F176" s="442"/>
      <c r="G176" s="53"/>
      <c r="H176" s="36"/>
      <c r="I176" s="283"/>
      <c r="J176" s="443"/>
      <c r="K176" s="57"/>
      <c r="L176" s="285"/>
      <c r="M176" s="60"/>
      <c r="N176" s="65"/>
      <c r="O176" s="60"/>
      <c r="P176" s="60"/>
      <c r="Q176" s="61"/>
    </row>
    <row r="177" spans="2:17" s="73" customFormat="1" ht="19.7" customHeight="1">
      <c r="B177" s="65"/>
      <c r="C177" s="218" t="s">
        <v>2096</v>
      </c>
      <c r="D177" s="219"/>
      <c r="E177" s="220"/>
      <c r="F177" s="442"/>
      <c r="G177" s="53"/>
      <c r="H177" s="36"/>
      <c r="I177" s="283"/>
      <c r="J177" s="443"/>
      <c r="K177" s="57"/>
      <c r="L177" s="285"/>
      <c r="M177" s="60"/>
      <c r="N177" s="65"/>
      <c r="O177" s="60"/>
      <c r="P177" s="60"/>
      <c r="Q177" s="61"/>
    </row>
    <row r="178" spans="2:17" s="73" customFormat="1" ht="19.7" customHeight="1">
      <c r="B178" s="65"/>
      <c r="C178" s="208" t="s">
        <v>531</v>
      </c>
      <c r="D178" s="208" t="s">
        <v>531</v>
      </c>
      <c r="E178" s="900" t="s">
        <v>2097</v>
      </c>
      <c r="F178" s="442">
        <v>2</v>
      </c>
      <c r="G178" s="53">
        <v>640</v>
      </c>
      <c r="H178" s="36">
        <f t="shared" si="5"/>
        <v>1280</v>
      </c>
      <c r="I178" s="283"/>
      <c r="J178" s="1077" t="s">
        <v>2098</v>
      </c>
      <c r="K178" s="57" t="s">
        <v>2099</v>
      </c>
      <c r="L178" s="285"/>
      <c r="M178" s="60"/>
      <c r="N178" s="65"/>
      <c r="O178" s="60"/>
      <c r="P178" s="32"/>
      <c r="Q178" s="26"/>
    </row>
    <row r="179" spans="2:17" s="73" customFormat="1" ht="19.7" customHeight="1">
      <c r="B179" s="65"/>
      <c r="C179" s="208" t="s">
        <v>531</v>
      </c>
      <c r="D179" s="208" t="s">
        <v>531</v>
      </c>
      <c r="E179" s="30" t="s">
        <v>2100</v>
      </c>
      <c r="F179" s="442">
        <v>2</v>
      </c>
      <c r="G179" s="53">
        <v>700</v>
      </c>
      <c r="H179" s="36">
        <f t="shared" si="5"/>
        <v>1400</v>
      </c>
      <c r="I179" s="283"/>
      <c r="J179" s="1077" t="s">
        <v>2098</v>
      </c>
      <c r="K179" s="57" t="s">
        <v>2099</v>
      </c>
      <c r="L179" s="285"/>
      <c r="M179" s="60"/>
      <c r="N179" s="65"/>
      <c r="O179" s="60"/>
      <c r="P179" s="32"/>
      <c r="Q179" s="26"/>
    </row>
    <row r="180" spans="2:17" s="73" customFormat="1" ht="19.7" customHeight="1">
      <c r="B180" s="65"/>
      <c r="C180" s="208" t="s">
        <v>531</v>
      </c>
      <c r="D180" s="208" t="s">
        <v>531</v>
      </c>
      <c r="E180" s="30" t="s">
        <v>2101</v>
      </c>
      <c r="F180" s="442">
        <v>2</v>
      </c>
      <c r="G180" s="53">
        <v>370</v>
      </c>
      <c r="H180" s="36">
        <f t="shared" si="5"/>
        <v>740</v>
      </c>
      <c r="I180" s="283"/>
      <c r="J180" s="1077" t="s">
        <v>2102</v>
      </c>
      <c r="K180" s="57" t="s">
        <v>2099</v>
      </c>
      <c r="L180" s="285"/>
      <c r="M180" s="60"/>
      <c r="N180" s="65"/>
      <c r="O180" s="60"/>
      <c r="P180" s="32"/>
      <c r="Q180" s="26"/>
    </row>
    <row r="181" spans="2:17" s="73" customFormat="1" ht="19.7" customHeight="1">
      <c r="B181" s="65"/>
      <c r="C181" s="208" t="s">
        <v>531</v>
      </c>
      <c r="D181" s="208" t="s">
        <v>531</v>
      </c>
      <c r="E181" s="30" t="s">
        <v>2103</v>
      </c>
      <c r="F181" s="442">
        <v>6</v>
      </c>
      <c r="G181" s="53">
        <v>570</v>
      </c>
      <c r="H181" s="36">
        <f t="shared" si="5"/>
        <v>3420</v>
      </c>
      <c r="I181" s="283"/>
      <c r="J181" s="1077" t="s">
        <v>2102</v>
      </c>
      <c r="K181" s="57" t="s">
        <v>2099</v>
      </c>
      <c r="L181" s="285"/>
      <c r="M181" s="60"/>
      <c r="N181" s="65"/>
      <c r="O181" s="60"/>
      <c r="P181" s="32"/>
      <c r="Q181" s="26"/>
    </row>
    <row r="182" spans="2:17" s="73" customFormat="1" ht="19.7" customHeight="1">
      <c r="B182" s="65"/>
      <c r="C182" s="208" t="s">
        <v>531</v>
      </c>
      <c r="D182" s="208" t="s">
        <v>531</v>
      </c>
      <c r="E182" s="30" t="s">
        <v>2104</v>
      </c>
      <c r="F182" s="442">
        <v>6</v>
      </c>
      <c r="G182" s="53">
        <v>650</v>
      </c>
      <c r="H182" s="36">
        <f t="shared" si="5"/>
        <v>3900</v>
      </c>
      <c r="I182" s="283"/>
      <c r="J182" s="1077" t="s">
        <v>2102</v>
      </c>
      <c r="K182" s="57" t="s">
        <v>2099</v>
      </c>
      <c r="L182" s="285"/>
      <c r="M182" s="60"/>
      <c r="N182" s="65"/>
      <c r="O182" s="60"/>
      <c r="P182" s="32"/>
      <c r="Q182" s="26"/>
    </row>
    <row r="183" spans="2:17" s="73" customFormat="1" ht="19.7" customHeight="1">
      <c r="B183" s="65"/>
      <c r="C183" s="208" t="s">
        <v>531</v>
      </c>
      <c r="D183" s="208" t="s">
        <v>531</v>
      </c>
      <c r="E183" s="30" t="s">
        <v>2105</v>
      </c>
      <c r="F183" s="248">
        <v>1</v>
      </c>
      <c r="G183" s="53">
        <v>890</v>
      </c>
      <c r="H183" s="36">
        <f t="shared" si="5"/>
        <v>890</v>
      </c>
      <c r="I183" s="283"/>
      <c r="J183" s="1077" t="s">
        <v>2102</v>
      </c>
      <c r="K183" s="57" t="s">
        <v>2099</v>
      </c>
      <c r="L183" s="285"/>
      <c r="M183" s="60"/>
      <c r="N183" s="65"/>
      <c r="O183" s="60"/>
      <c r="P183" s="32"/>
      <c r="Q183" s="26"/>
    </row>
    <row r="184" spans="2:17" s="73" customFormat="1" ht="19.7" customHeight="1">
      <c r="B184" s="65"/>
      <c r="C184" s="208" t="s">
        <v>531</v>
      </c>
      <c r="D184" s="208" t="s">
        <v>531</v>
      </c>
      <c r="E184" s="900" t="s">
        <v>2106</v>
      </c>
      <c r="F184" s="442">
        <v>2</v>
      </c>
      <c r="G184" s="53">
        <v>830</v>
      </c>
      <c r="H184" s="36">
        <f t="shared" si="5"/>
        <v>1660</v>
      </c>
      <c r="I184" s="283"/>
      <c r="J184" s="1077" t="s">
        <v>2102</v>
      </c>
      <c r="K184" s="57" t="s">
        <v>2099</v>
      </c>
      <c r="L184" s="285"/>
      <c r="M184" s="60"/>
      <c r="N184" s="65"/>
      <c r="O184" s="60"/>
      <c r="P184" s="32"/>
      <c r="Q184" s="26"/>
    </row>
    <row r="185" spans="2:17" s="73" customFormat="1" ht="19.7" customHeight="1">
      <c r="B185" s="65"/>
      <c r="C185" s="208" t="s">
        <v>531</v>
      </c>
      <c r="D185" s="208" t="s">
        <v>531</v>
      </c>
      <c r="E185" s="900" t="s">
        <v>2107</v>
      </c>
      <c r="F185" s="248">
        <v>2</v>
      </c>
      <c r="G185" s="23">
        <v>950</v>
      </c>
      <c r="H185" s="36">
        <f t="shared" si="5"/>
        <v>1900</v>
      </c>
      <c r="I185" s="283"/>
      <c r="J185" s="1077" t="s">
        <v>2102</v>
      </c>
      <c r="K185" s="57" t="s">
        <v>2099</v>
      </c>
      <c r="L185" s="285"/>
      <c r="M185" s="60"/>
      <c r="N185" s="65"/>
      <c r="O185" s="60"/>
      <c r="P185" s="32"/>
      <c r="Q185" s="26"/>
    </row>
    <row r="186" spans="2:17" s="73" customFormat="1" ht="19.7" customHeight="1">
      <c r="B186" s="65"/>
      <c r="C186" s="208" t="s">
        <v>531</v>
      </c>
      <c r="D186" s="208" t="s">
        <v>531</v>
      </c>
      <c r="E186" s="30" t="s">
        <v>2108</v>
      </c>
      <c r="F186" s="442">
        <v>44</v>
      </c>
      <c r="G186" s="53">
        <v>176</v>
      </c>
      <c r="H186" s="36">
        <f t="shared" si="5"/>
        <v>7744</v>
      </c>
      <c r="I186" s="283"/>
      <c r="J186" s="443" t="s">
        <v>2055</v>
      </c>
      <c r="K186" s="57" t="s">
        <v>2099</v>
      </c>
      <c r="L186" s="285"/>
      <c r="M186" s="60"/>
      <c r="N186" s="65"/>
      <c r="O186" s="60"/>
      <c r="P186" s="32"/>
      <c r="Q186" s="26"/>
    </row>
    <row r="187" spans="2:17" s="73" customFormat="1" ht="19.7" customHeight="1">
      <c r="B187" s="65"/>
      <c r="C187" s="208" t="s">
        <v>531</v>
      </c>
      <c r="D187" s="208" t="s">
        <v>531</v>
      </c>
      <c r="E187" s="30" t="s">
        <v>2109</v>
      </c>
      <c r="F187" s="442">
        <v>4</v>
      </c>
      <c r="G187" s="53">
        <v>156</v>
      </c>
      <c r="H187" s="36">
        <f t="shared" si="5"/>
        <v>624</v>
      </c>
      <c r="I187" s="283"/>
      <c r="J187" s="443" t="s">
        <v>2057</v>
      </c>
      <c r="K187" s="57" t="s">
        <v>2099</v>
      </c>
      <c r="L187" s="285"/>
      <c r="M187" s="60"/>
      <c r="N187" s="65"/>
      <c r="O187" s="60"/>
      <c r="P187" s="32"/>
      <c r="Q187" s="26"/>
    </row>
    <row r="188" spans="2:17" s="73" customFormat="1" ht="19.7" customHeight="1">
      <c r="B188" s="65"/>
      <c r="C188" s="208" t="s">
        <v>531</v>
      </c>
      <c r="D188" s="208" t="s">
        <v>531</v>
      </c>
      <c r="E188" s="30" t="s">
        <v>2110</v>
      </c>
      <c r="F188" s="442">
        <v>4</v>
      </c>
      <c r="G188" s="53">
        <v>150</v>
      </c>
      <c r="H188" s="36">
        <f t="shared" si="5"/>
        <v>600</v>
      </c>
      <c r="I188" s="283"/>
      <c r="J188" s="443" t="s">
        <v>2111</v>
      </c>
      <c r="K188" s="57" t="s">
        <v>2099</v>
      </c>
      <c r="L188" s="285"/>
      <c r="M188" s="60"/>
      <c r="N188" s="65"/>
      <c r="O188" s="60"/>
      <c r="P188" s="32"/>
      <c r="Q188" s="26"/>
    </row>
    <row r="189" spans="2:17" s="73" customFormat="1" ht="19.7" customHeight="1">
      <c r="B189" s="65"/>
      <c r="C189" s="208" t="s">
        <v>531</v>
      </c>
      <c r="D189" s="208" t="s">
        <v>531</v>
      </c>
      <c r="E189" s="30" t="s">
        <v>2112</v>
      </c>
      <c r="F189" s="442">
        <v>4</v>
      </c>
      <c r="G189" s="53">
        <v>145</v>
      </c>
      <c r="H189" s="36">
        <f t="shared" si="5"/>
        <v>580</v>
      </c>
      <c r="I189" s="283"/>
      <c r="J189" s="443" t="s">
        <v>2113</v>
      </c>
      <c r="K189" s="57" t="s">
        <v>2099</v>
      </c>
      <c r="L189" s="285"/>
      <c r="M189" s="60"/>
      <c r="N189" s="65"/>
      <c r="O189" s="60"/>
      <c r="P189" s="32"/>
      <c r="Q189" s="26"/>
    </row>
    <row r="190" spans="2:17" s="73" customFormat="1" ht="19.7" customHeight="1">
      <c r="B190" s="65"/>
      <c r="C190" s="208" t="s">
        <v>531</v>
      </c>
      <c r="D190" s="208" t="s">
        <v>531</v>
      </c>
      <c r="E190" s="30" t="s">
        <v>2114</v>
      </c>
      <c r="F190" s="442">
        <v>1</v>
      </c>
      <c r="G190" s="53">
        <v>740</v>
      </c>
      <c r="H190" s="36">
        <f t="shared" si="5"/>
        <v>740</v>
      </c>
      <c r="I190" s="283"/>
      <c r="J190" s="443" t="s">
        <v>2115</v>
      </c>
      <c r="K190" s="57" t="s">
        <v>2099</v>
      </c>
      <c r="L190" s="1093"/>
      <c r="M190" s="60"/>
      <c r="N190" s="65"/>
      <c r="O190" s="60"/>
      <c r="P190" s="32"/>
      <c r="Q190" s="26"/>
    </row>
    <row r="191" spans="2:17" s="73" customFormat="1" ht="19.7" customHeight="1">
      <c r="B191" s="65"/>
      <c r="C191" s="208" t="s">
        <v>531</v>
      </c>
      <c r="D191" s="208" t="s">
        <v>531</v>
      </c>
      <c r="E191" s="30" t="s">
        <v>2116</v>
      </c>
      <c r="F191" s="442">
        <v>1</v>
      </c>
      <c r="G191" s="53">
        <v>800</v>
      </c>
      <c r="H191" s="36">
        <f t="shared" si="5"/>
        <v>800</v>
      </c>
      <c r="I191" s="283"/>
      <c r="J191" s="443" t="s">
        <v>2117</v>
      </c>
      <c r="K191" s="57" t="s">
        <v>2099</v>
      </c>
      <c r="L191" s="1095"/>
      <c r="M191" s="60"/>
      <c r="N191" s="65"/>
      <c r="O191" s="60"/>
      <c r="P191" s="32"/>
      <c r="Q191" s="26"/>
    </row>
    <row r="192" spans="2:17" s="73" customFormat="1" ht="19.7" customHeight="1">
      <c r="B192" s="65"/>
      <c r="C192" s="208" t="s">
        <v>531</v>
      </c>
      <c r="D192" s="208" t="s">
        <v>531</v>
      </c>
      <c r="E192" s="30" t="s">
        <v>2118</v>
      </c>
      <c r="F192" s="442">
        <v>1</v>
      </c>
      <c r="G192" s="53">
        <v>850</v>
      </c>
      <c r="H192" s="36">
        <f t="shared" si="5"/>
        <v>850</v>
      </c>
      <c r="I192" s="283"/>
      <c r="J192" s="443" t="s">
        <v>2119</v>
      </c>
      <c r="K192" s="57" t="s">
        <v>2099</v>
      </c>
      <c r="L192" s="1093"/>
      <c r="M192" s="60"/>
      <c r="N192" s="65"/>
      <c r="O192" s="60"/>
      <c r="P192" s="32"/>
      <c r="Q192" s="26"/>
    </row>
    <row r="193" spans="2:17" s="73" customFormat="1" ht="19.7" customHeight="1">
      <c r="B193" s="65"/>
      <c r="C193" s="208" t="s">
        <v>531</v>
      </c>
      <c r="D193" s="208" t="s">
        <v>531</v>
      </c>
      <c r="E193" s="1058" t="s">
        <v>2120</v>
      </c>
      <c r="F193" s="442">
        <v>4</v>
      </c>
      <c r="G193" s="53">
        <v>3040</v>
      </c>
      <c r="H193" s="36">
        <f t="shared" si="5"/>
        <v>12160</v>
      </c>
      <c r="I193" s="283"/>
      <c r="J193" s="443" t="s">
        <v>2121</v>
      </c>
      <c r="K193" s="57" t="s">
        <v>2099</v>
      </c>
      <c r="L193" s="1093"/>
      <c r="M193" s="60"/>
      <c r="N193" s="65"/>
      <c r="O193" s="60"/>
      <c r="P193" s="32"/>
      <c r="Q193" s="26"/>
    </row>
    <row r="194" spans="2:17" s="73" customFormat="1" ht="19.7" customHeight="1">
      <c r="B194" s="65"/>
      <c r="C194" s="208" t="s">
        <v>531</v>
      </c>
      <c r="D194" s="208" t="s">
        <v>531</v>
      </c>
      <c r="E194" s="30" t="s">
        <v>2122</v>
      </c>
      <c r="F194" s="442">
        <v>2</v>
      </c>
      <c r="G194" s="53">
        <v>2820</v>
      </c>
      <c r="H194" s="36">
        <f t="shared" si="5"/>
        <v>5640</v>
      </c>
      <c r="I194" s="283"/>
      <c r="J194" s="443" t="s">
        <v>2123</v>
      </c>
      <c r="K194" s="57" t="s">
        <v>2099</v>
      </c>
      <c r="L194" s="1093"/>
      <c r="M194" s="60"/>
      <c r="N194" s="65"/>
      <c r="O194" s="60"/>
      <c r="P194" s="32"/>
      <c r="Q194" s="26"/>
    </row>
    <row r="195" spans="2:17" s="73" customFormat="1" ht="19.7" customHeight="1">
      <c r="B195" s="65"/>
      <c r="C195" s="208" t="s">
        <v>531</v>
      </c>
      <c r="D195" s="208" t="s">
        <v>531</v>
      </c>
      <c r="E195" s="1058" t="s">
        <v>2124</v>
      </c>
      <c r="F195" s="442">
        <v>2</v>
      </c>
      <c r="G195" s="53">
        <v>3230</v>
      </c>
      <c r="H195" s="36">
        <f t="shared" si="5"/>
        <v>6460</v>
      </c>
      <c r="I195" s="283"/>
      <c r="J195" s="443" t="s">
        <v>2125</v>
      </c>
      <c r="K195" s="57" t="s">
        <v>2099</v>
      </c>
      <c r="L195" s="1093"/>
      <c r="M195" s="60"/>
      <c r="N195" s="65"/>
      <c r="O195" s="60"/>
      <c r="P195" s="32"/>
      <c r="Q195" s="26"/>
    </row>
    <row r="196" spans="2:17" s="73" customFormat="1" ht="19.7" customHeight="1">
      <c r="B196" s="65"/>
      <c r="C196" s="208" t="s">
        <v>531</v>
      </c>
      <c r="D196" s="208" t="s">
        <v>531</v>
      </c>
      <c r="E196" s="1078" t="s">
        <v>2126</v>
      </c>
      <c r="F196" s="442">
        <v>1</v>
      </c>
      <c r="G196" s="53">
        <v>1540</v>
      </c>
      <c r="H196" s="36">
        <f t="shared" si="5"/>
        <v>1540</v>
      </c>
      <c r="I196" s="283"/>
      <c r="J196" s="443" t="s">
        <v>2127</v>
      </c>
      <c r="K196" s="57" t="s">
        <v>2099</v>
      </c>
      <c r="L196" s="1090"/>
      <c r="M196" s="60"/>
      <c r="N196" s="65"/>
      <c r="O196" s="60"/>
      <c r="P196" s="32"/>
      <c r="Q196" s="26"/>
    </row>
    <row r="197" spans="2:17" s="73" customFormat="1" ht="19.7" customHeight="1">
      <c r="B197" s="65"/>
      <c r="C197" s="208" t="s">
        <v>531</v>
      </c>
      <c r="D197" s="208" t="s">
        <v>531</v>
      </c>
      <c r="E197" s="30" t="s">
        <v>2128</v>
      </c>
      <c r="F197" s="442">
        <v>16</v>
      </c>
      <c r="G197" s="53">
        <v>93</v>
      </c>
      <c r="H197" s="36">
        <f t="shared" si="5"/>
        <v>1488</v>
      </c>
      <c r="I197" s="283"/>
      <c r="J197" s="443" t="s">
        <v>2069</v>
      </c>
      <c r="K197" s="57" t="s">
        <v>2099</v>
      </c>
      <c r="L197" s="285"/>
      <c r="M197" s="60"/>
      <c r="N197" s="65"/>
      <c r="O197" s="60"/>
      <c r="P197" s="32"/>
      <c r="Q197" s="26"/>
    </row>
    <row r="198" spans="2:17" s="73" customFormat="1" ht="19.7" customHeight="1">
      <c r="B198" s="65"/>
      <c r="C198" s="208" t="s">
        <v>531</v>
      </c>
      <c r="D198" s="208" t="s">
        <v>531</v>
      </c>
      <c r="E198" s="30" t="s">
        <v>2129</v>
      </c>
      <c r="F198" s="442">
        <v>2</v>
      </c>
      <c r="G198" s="53">
        <v>181</v>
      </c>
      <c r="H198" s="36">
        <f t="shared" ref="H198:H273" si="6">F198*G198</f>
        <v>362</v>
      </c>
      <c r="I198" s="283"/>
      <c r="J198" s="443" t="s">
        <v>2130</v>
      </c>
      <c r="K198" s="57" t="s">
        <v>2099</v>
      </c>
      <c r="L198" s="285"/>
      <c r="M198" s="60"/>
      <c r="N198" s="65"/>
      <c r="O198" s="60"/>
      <c r="P198" s="32"/>
      <c r="Q198" s="26"/>
    </row>
    <row r="199" spans="2:17" s="73" customFormat="1" ht="19.7" customHeight="1">
      <c r="B199" s="65"/>
      <c r="C199" s="208" t="s">
        <v>531</v>
      </c>
      <c r="D199" s="208" t="s">
        <v>531</v>
      </c>
      <c r="E199" s="30" t="s">
        <v>2131</v>
      </c>
      <c r="F199" s="442">
        <v>2</v>
      </c>
      <c r="G199" s="53">
        <v>566</v>
      </c>
      <c r="H199" s="36">
        <f t="shared" si="6"/>
        <v>1132</v>
      </c>
      <c r="I199" s="283"/>
      <c r="J199" s="443" t="s">
        <v>2132</v>
      </c>
      <c r="K199" s="57" t="s">
        <v>2099</v>
      </c>
      <c r="L199" s="285"/>
      <c r="M199" s="60"/>
      <c r="N199" s="65"/>
      <c r="O199" s="60"/>
      <c r="P199" s="32"/>
      <c r="Q199" s="26"/>
    </row>
    <row r="200" spans="2:17" s="73" customFormat="1" ht="19.7" customHeight="1">
      <c r="B200" s="65"/>
      <c r="C200" s="208" t="s">
        <v>531</v>
      </c>
      <c r="D200" s="208" t="s">
        <v>531</v>
      </c>
      <c r="E200" s="30" t="s">
        <v>2133</v>
      </c>
      <c r="F200" s="442">
        <v>1</v>
      </c>
      <c r="G200" s="53">
        <v>1360</v>
      </c>
      <c r="H200" s="36">
        <f t="shared" si="6"/>
        <v>1360</v>
      </c>
      <c r="I200" s="283"/>
      <c r="J200" s="443" t="s">
        <v>2134</v>
      </c>
      <c r="K200" s="57" t="s">
        <v>2099</v>
      </c>
      <c r="L200" s="285"/>
      <c r="M200" s="60"/>
      <c r="N200" s="65"/>
      <c r="O200" s="60"/>
      <c r="P200" s="32"/>
      <c r="Q200" s="26"/>
    </row>
    <row r="201" spans="2:17" s="73" customFormat="1" ht="19.7" customHeight="1">
      <c r="B201" s="65"/>
      <c r="C201" s="208" t="s">
        <v>531</v>
      </c>
      <c r="D201" s="208" t="s">
        <v>531</v>
      </c>
      <c r="E201" s="30" t="s">
        <v>2135</v>
      </c>
      <c r="F201" s="248">
        <v>2</v>
      </c>
      <c r="G201" s="53">
        <v>695</v>
      </c>
      <c r="H201" s="36">
        <f t="shared" si="6"/>
        <v>1390</v>
      </c>
      <c r="I201" s="283"/>
      <c r="J201" s="443" t="s">
        <v>2136</v>
      </c>
      <c r="K201" s="57" t="s">
        <v>2099</v>
      </c>
      <c r="L201" s="285"/>
      <c r="M201" s="60"/>
      <c r="N201" s="65"/>
      <c r="O201" s="60"/>
      <c r="P201" s="32"/>
      <c r="Q201" s="26"/>
    </row>
    <row r="202" spans="2:17" s="73" customFormat="1" ht="19.7" customHeight="1">
      <c r="B202" s="65"/>
      <c r="C202" s="208" t="s">
        <v>531</v>
      </c>
      <c r="D202" s="208" t="s">
        <v>531</v>
      </c>
      <c r="E202" s="30" t="s">
        <v>2137</v>
      </c>
      <c r="F202" s="442">
        <v>1</v>
      </c>
      <c r="G202" s="53">
        <v>1625</v>
      </c>
      <c r="H202" s="36">
        <f t="shared" si="6"/>
        <v>1625</v>
      </c>
      <c r="I202" s="283"/>
      <c r="J202" s="443" t="s">
        <v>2138</v>
      </c>
      <c r="K202" s="57" t="s">
        <v>2099</v>
      </c>
      <c r="L202" s="285"/>
      <c r="M202" s="60"/>
      <c r="N202" s="65"/>
      <c r="O202" s="60"/>
      <c r="P202" s="32"/>
      <c r="Q202" s="26"/>
    </row>
    <row r="203" spans="2:17" s="73" customFormat="1" ht="19.7" customHeight="1">
      <c r="B203" s="65"/>
      <c r="C203" s="208" t="s">
        <v>531</v>
      </c>
      <c r="D203" s="208" t="s">
        <v>531</v>
      </c>
      <c r="E203" s="30" t="s">
        <v>2139</v>
      </c>
      <c r="F203" s="442">
        <v>4</v>
      </c>
      <c r="G203" s="53">
        <v>140</v>
      </c>
      <c r="H203" s="36">
        <f t="shared" si="6"/>
        <v>560</v>
      </c>
      <c r="I203" s="283"/>
      <c r="J203" s="443" t="s">
        <v>2140</v>
      </c>
      <c r="K203" s="57" t="s">
        <v>2099</v>
      </c>
      <c r="L203" s="285"/>
      <c r="M203" s="60"/>
      <c r="N203" s="65"/>
      <c r="O203" s="60"/>
      <c r="P203" s="32"/>
      <c r="Q203" s="26"/>
    </row>
    <row r="204" spans="2:17" s="73" customFormat="1" ht="19.7" customHeight="1">
      <c r="B204" s="65"/>
      <c r="C204" s="208" t="s">
        <v>531</v>
      </c>
      <c r="D204" s="208" t="s">
        <v>531</v>
      </c>
      <c r="E204" s="30" t="s">
        <v>2141</v>
      </c>
      <c r="F204" s="442">
        <v>4</v>
      </c>
      <c r="G204" s="53">
        <v>160</v>
      </c>
      <c r="H204" s="36">
        <f t="shared" si="6"/>
        <v>640</v>
      </c>
      <c r="I204" s="283"/>
      <c r="J204" s="443" t="s">
        <v>2142</v>
      </c>
      <c r="K204" s="57" t="s">
        <v>2099</v>
      </c>
      <c r="L204" s="285"/>
      <c r="M204" s="60"/>
      <c r="N204" s="65"/>
      <c r="O204" s="60"/>
      <c r="P204" s="32"/>
      <c r="Q204" s="26"/>
    </row>
    <row r="205" spans="2:17" s="73" customFormat="1" ht="19.7" customHeight="1">
      <c r="B205" s="65"/>
      <c r="C205" s="208" t="s">
        <v>531</v>
      </c>
      <c r="D205" s="208" t="s">
        <v>531</v>
      </c>
      <c r="E205" s="30" t="s">
        <v>2143</v>
      </c>
      <c r="F205" s="442">
        <v>2</v>
      </c>
      <c r="G205" s="53">
        <v>119</v>
      </c>
      <c r="H205" s="36">
        <f t="shared" si="6"/>
        <v>238</v>
      </c>
      <c r="I205" s="283"/>
      <c r="J205" s="443" t="s">
        <v>2144</v>
      </c>
      <c r="K205" s="57" t="s">
        <v>2099</v>
      </c>
      <c r="L205" s="285"/>
      <c r="M205" s="60"/>
      <c r="N205" s="65"/>
      <c r="O205" s="60"/>
      <c r="P205" s="32"/>
      <c r="Q205" s="26"/>
    </row>
    <row r="206" spans="2:17" s="73" customFormat="1" ht="19.7" customHeight="1">
      <c r="B206" s="65"/>
      <c r="C206" s="208" t="s">
        <v>531</v>
      </c>
      <c r="D206" s="208" t="s">
        <v>531</v>
      </c>
      <c r="E206" s="30" t="s">
        <v>2145</v>
      </c>
      <c r="F206" s="442">
        <v>4</v>
      </c>
      <c r="G206" s="53">
        <v>75</v>
      </c>
      <c r="H206" s="36">
        <f t="shared" si="6"/>
        <v>300</v>
      </c>
      <c r="I206" s="283"/>
      <c r="J206" s="443" t="s">
        <v>2146</v>
      </c>
      <c r="K206" s="57" t="s">
        <v>2099</v>
      </c>
      <c r="L206" s="285"/>
      <c r="M206" s="60"/>
      <c r="N206" s="65"/>
      <c r="O206" s="60"/>
      <c r="P206" s="32"/>
      <c r="Q206" s="26"/>
    </row>
    <row r="207" spans="2:17" s="73" customFormat="1" ht="19.7" customHeight="1">
      <c r="B207" s="65"/>
      <c r="C207" s="208" t="s">
        <v>531</v>
      </c>
      <c r="D207" s="208" t="s">
        <v>531</v>
      </c>
      <c r="E207" s="30" t="s">
        <v>2147</v>
      </c>
      <c r="F207" s="442">
        <v>44</v>
      </c>
      <c r="G207" s="53">
        <v>25</v>
      </c>
      <c r="H207" s="36">
        <f t="shared" si="6"/>
        <v>1100</v>
      </c>
      <c r="I207" s="283"/>
      <c r="J207" s="443" t="s">
        <v>2148</v>
      </c>
      <c r="K207" s="57" t="s">
        <v>2099</v>
      </c>
      <c r="L207" s="285"/>
      <c r="M207" s="60"/>
      <c r="N207" s="65"/>
      <c r="O207" s="60"/>
      <c r="P207" s="32"/>
      <c r="Q207" s="26"/>
    </row>
    <row r="208" spans="2:17" s="73" customFormat="1" ht="19.7" customHeight="1">
      <c r="B208" s="65"/>
      <c r="C208" s="208" t="s">
        <v>531</v>
      </c>
      <c r="D208" s="208" t="s">
        <v>531</v>
      </c>
      <c r="E208" s="30" t="s">
        <v>2149</v>
      </c>
      <c r="F208" s="442">
        <v>16</v>
      </c>
      <c r="G208" s="53">
        <v>25</v>
      </c>
      <c r="H208" s="36">
        <f t="shared" si="6"/>
        <v>400</v>
      </c>
      <c r="I208" s="283"/>
      <c r="J208" s="443" t="s">
        <v>2150</v>
      </c>
      <c r="K208" s="57" t="s">
        <v>2099</v>
      </c>
      <c r="L208" s="285"/>
      <c r="M208" s="60"/>
      <c r="N208" s="65"/>
      <c r="O208" s="60"/>
      <c r="P208" s="32"/>
      <c r="Q208" s="26"/>
    </row>
    <row r="209" spans="2:17" s="73" customFormat="1" ht="19.7" customHeight="1">
      <c r="B209" s="65"/>
      <c r="C209" s="208" t="s">
        <v>531</v>
      </c>
      <c r="D209" s="208" t="s">
        <v>531</v>
      </c>
      <c r="E209" s="30" t="s">
        <v>2151</v>
      </c>
      <c r="F209" s="442">
        <v>5</v>
      </c>
      <c r="G209" s="53">
        <v>32</v>
      </c>
      <c r="H209" s="36">
        <f t="shared" si="6"/>
        <v>160</v>
      </c>
      <c r="I209" s="283"/>
      <c r="J209" s="443" t="s">
        <v>2152</v>
      </c>
      <c r="K209" s="57" t="s">
        <v>2099</v>
      </c>
      <c r="L209" s="285"/>
      <c r="M209" s="60"/>
      <c r="N209" s="65"/>
      <c r="O209" s="60"/>
      <c r="P209" s="32"/>
      <c r="Q209" s="26"/>
    </row>
    <row r="210" spans="2:17" s="73" customFormat="1" ht="19.7" customHeight="1">
      <c r="B210" s="65"/>
      <c r="C210" s="208" t="s">
        <v>531</v>
      </c>
      <c r="D210" s="208" t="s">
        <v>531</v>
      </c>
      <c r="E210" s="30" t="s">
        <v>2153</v>
      </c>
      <c r="F210" s="248">
        <v>12</v>
      </c>
      <c r="G210" s="23">
        <v>880</v>
      </c>
      <c r="H210" s="36">
        <f t="shared" si="6"/>
        <v>10560</v>
      </c>
      <c r="I210" s="167"/>
      <c r="J210" s="211" t="s">
        <v>2154</v>
      </c>
      <c r="K210" s="57" t="s">
        <v>2155</v>
      </c>
      <c r="L210" s="285"/>
      <c r="M210" s="60"/>
      <c r="N210" s="65"/>
      <c r="O210" s="60"/>
      <c r="P210" s="32"/>
      <c r="Q210" s="26"/>
    </row>
    <row r="211" spans="2:17" s="73" customFormat="1" ht="19.7" customHeight="1">
      <c r="B211" s="65"/>
      <c r="C211" s="208" t="s">
        <v>531</v>
      </c>
      <c r="D211" s="208" t="s">
        <v>531</v>
      </c>
      <c r="E211" s="30" t="s">
        <v>2156</v>
      </c>
      <c r="F211" s="248">
        <v>12</v>
      </c>
      <c r="G211" s="23">
        <v>410</v>
      </c>
      <c r="H211" s="36">
        <f t="shared" si="6"/>
        <v>4920</v>
      </c>
      <c r="I211" s="167"/>
      <c r="J211" s="211" t="s">
        <v>2157</v>
      </c>
      <c r="K211" s="57" t="s">
        <v>2155</v>
      </c>
      <c r="L211" s="285"/>
      <c r="M211" s="60"/>
      <c r="N211" s="65"/>
      <c r="O211" s="60"/>
      <c r="P211" s="32"/>
      <c r="Q211" s="26"/>
    </row>
    <row r="212" spans="2:17" s="73" customFormat="1" ht="19.7" customHeight="1">
      <c r="B212" s="65"/>
      <c r="C212" s="208" t="s">
        <v>531</v>
      </c>
      <c r="D212" s="208" t="s">
        <v>531</v>
      </c>
      <c r="E212" s="30" t="s">
        <v>2158</v>
      </c>
      <c r="F212" s="248">
        <v>25</v>
      </c>
      <c r="G212" s="23">
        <v>49</v>
      </c>
      <c r="H212" s="36">
        <f t="shared" si="6"/>
        <v>1225</v>
      </c>
      <c r="I212" s="167"/>
      <c r="J212" s="211" t="s">
        <v>2159</v>
      </c>
      <c r="K212" s="57" t="s">
        <v>2155</v>
      </c>
      <c r="L212" s="285"/>
      <c r="M212" s="60"/>
      <c r="N212" s="65"/>
      <c r="O212" s="60"/>
      <c r="P212" s="32"/>
      <c r="Q212" s="26"/>
    </row>
    <row r="213" spans="2:17" s="73" customFormat="1" ht="19.7" customHeight="1">
      <c r="B213" s="65"/>
      <c r="C213" s="208" t="s">
        <v>531</v>
      </c>
      <c r="D213" s="208" t="s">
        <v>531</v>
      </c>
      <c r="E213" s="30" t="s">
        <v>2160</v>
      </c>
      <c r="F213" s="248">
        <v>15</v>
      </c>
      <c r="G213" s="23">
        <v>49</v>
      </c>
      <c r="H213" s="36">
        <f>F213*G213</f>
        <v>735</v>
      </c>
      <c r="I213" s="167"/>
      <c r="J213" s="211" t="s">
        <v>2159</v>
      </c>
      <c r="K213" s="57" t="s">
        <v>2161</v>
      </c>
      <c r="L213" s="285"/>
      <c r="M213" s="60"/>
      <c r="N213" s="65"/>
      <c r="O213" s="60"/>
      <c r="P213" s="32"/>
      <c r="Q213" s="26"/>
    </row>
    <row r="214" spans="2:17" s="73" customFormat="1" ht="19.7" customHeight="1">
      <c r="B214" s="65"/>
      <c r="C214" s="208" t="s">
        <v>531</v>
      </c>
      <c r="D214" s="208" t="s">
        <v>531</v>
      </c>
      <c r="E214" s="30" t="s">
        <v>2162</v>
      </c>
      <c r="F214" s="442">
        <v>5</v>
      </c>
      <c r="G214" s="53">
        <v>57</v>
      </c>
      <c r="H214" s="36">
        <f>F214*G214</f>
        <v>285</v>
      </c>
      <c r="I214" s="283"/>
      <c r="J214" s="443" t="s">
        <v>2163</v>
      </c>
      <c r="K214" s="57" t="s">
        <v>2161</v>
      </c>
      <c r="L214" s="285"/>
      <c r="M214" s="60"/>
      <c r="N214" s="65"/>
      <c r="O214" s="60"/>
      <c r="P214" s="32"/>
      <c r="Q214" s="26"/>
    </row>
    <row r="215" spans="2:17" s="73" customFormat="1" ht="19.7" customHeight="1">
      <c r="B215" s="65"/>
      <c r="C215" s="208" t="s">
        <v>531</v>
      </c>
      <c r="D215" s="208" t="s">
        <v>531</v>
      </c>
      <c r="E215" s="1083" t="s">
        <v>2164</v>
      </c>
      <c r="F215" s="442">
        <v>1</v>
      </c>
      <c r="G215" s="53">
        <v>2300</v>
      </c>
      <c r="H215" s="36">
        <f t="shared" si="6"/>
        <v>2300</v>
      </c>
      <c r="I215" s="283"/>
      <c r="J215" s="443" t="s">
        <v>2071</v>
      </c>
      <c r="K215" s="57" t="s">
        <v>2072</v>
      </c>
      <c r="L215" s="285"/>
      <c r="M215" s="60"/>
      <c r="N215" s="65"/>
      <c r="O215" s="60"/>
      <c r="P215" s="32"/>
      <c r="Q215" s="26"/>
    </row>
    <row r="216" spans="2:17" s="73" customFormat="1" ht="19.7" customHeight="1">
      <c r="B216" s="65"/>
      <c r="C216" s="952" t="s">
        <v>531</v>
      </c>
      <c r="D216" s="952" t="s">
        <v>531</v>
      </c>
      <c r="E216" s="1096" t="s">
        <v>2165</v>
      </c>
      <c r="F216" s="442">
        <v>1</v>
      </c>
      <c r="G216" s="53">
        <v>7150</v>
      </c>
      <c r="H216" s="66">
        <f t="shared" si="6"/>
        <v>7150</v>
      </c>
      <c r="I216" s="283"/>
      <c r="J216" s="443" t="s">
        <v>2166</v>
      </c>
      <c r="K216" s="57"/>
      <c r="L216" s="285"/>
      <c r="M216" s="60"/>
      <c r="N216" s="65"/>
      <c r="O216" s="60"/>
      <c r="P216" s="32"/>
      <c r="Q216" s="26"/>
    </row>
    <row r="217" spans="2:17" s="73" customFormat="1" ht="19.7" customHeight="1">
      <c r="B217" s="65"/>
      <c r="C217" s="952" t="s">
        <v>531</v>
      </c>
      <c r="D217" s="952" t="s">
        <v>531</v>
      </c>
      <c r="E217" s="1096" t="s">
        <v>2167</v>
      </c>
      <c r="F217" s="442">
        <v>4</v>
      </c>
      <c r="G217" s="53">
        <v>51</v>
      </c>
      <c r="H217" s="66">
        <f t="shared" si="6"/>
        <v>204</v>
      </c>
      <c r="I217" s="283"/>
      <c r="J217" s="443" t="s">
        <v>2168</v>
      </c>
      <c r="K217" s="57" t="s">
        <v>2169</v>
      </c>
      <c r="L217" s="285"/>
      <c r="M217" s="60"/>
      <c r="N217" s="65"/>
      <c r="O217" s="60"/>
      <c r="P217" s="32"/>
      <c r="Q217" s="26"/>
    </row>
    <row r="218" spans="2:17" s="73" customFormat="1" ht="19.7" customHeight="1">
      <c r="B218" s="65"/>
      <c r="C218" s="952" t="s">
        <v>531</v>
      </c>
      <c r="D218" s="952" t="s">
        <v>531</v>
      </c>
      <c r="E218" s="1096" t="s">
        <v>2170</v>
      </c>
      <c r="F218" s="442">
        <v>10</v>
      </c>
      <c r="G218" s="53">
        <v>154</v>
      </c>
      <c r="H218" s="66">
        <f t="shared" si="6"/>
        <v>1540</v>
      </c>
      <c r="I218" s="283"/>
      <c r="J218" s="443" t="s">
        <v>2171</v>
      </c>
      <c r="K218" s="57" t="s">
        <v>2169</v>
      </c>
      <c r="L218" s="285"/>
      <c r="M218" s="60"/>
      <c r="N218" s="65"/>
      <c r="O218" s="60"/>
      <c r="P218" s="32"/>
      <c r="Q218" s="26"/>
    </row>
    <row r="219" spans="2:17" s="73" customFormat="1" ht="19.7" customHeight="1">
      <c r="B219" s="65"/>
      <c r="C219" s="1097" t="s">
        <v>2172</v>
      </c>
      <c r="D219" s="952" t="s">
        <v>531</v>
      </c>
      <c r="E219" s="1096" t="s">
        <v>2173</v>
      </c>
      <c r="F219" s="442">
        <v>10</v>
      </c>
      <c r="G219" s="53">
        <v>6</v>
      </c>
      <c r="H219" s="66">
        <f t="shared" si="6"/>
        <v>60</v>
      </c>
      <c r="I219" s="283"/>
      <c r="J219" s="443" t="s">
        <v>2174</v>
      </c>
      <c r="K219" s="57" t="s">
        <v>2169</v>
      </c>
      <c r="L219" s="285"/>
      <c r="M219" s="60"/>
      <c r="N219" s="65"/>
      <c r="O219" s="60"/>
      <c r="P219" s="32"/>
      <c r="Q219" s="26"/>
    </row>
    <row r="220" spans="2:17" s="73" customFormat="1" ht="19.7" customHeight="1">
      <c r="B220" s="65"/>
      <c r="C220" s="952" t="s">
        <v>531</v>
      </c>
      <c r="D220" s="952" t="s">
        <v>531</v>
      </c>
      <c r="E220" s="1096" t="s">
        <v>2175</v>
      </c>
      <c r="F220" s="442">
        <v>4</v>
      </c>
      <c r="G220" s="53">
        <v>75</v>
      </c>
      <c r="H220" s="66">
        <f t="shared" si="6"/>
        <v>300</v>
      </c>
      <c r="I220" s="283"/>
      <c r="J220" s="443" t="s">
        <v>2176</v>
      </c>
      <c r="K220" s="57" t="s">
        <v>2169</v>
      </c>
      <c r="L220" s="285"/>
      <c r="M220" s="60"/>
      <c r="N220" s="65"/>
      <c r="O220" s="60"/>
      <c r="P220" s="32"/>
      <c r="Q220" s="26"/>
    </row>
    <row r="221" spans="2:17" s="9" customFormat="1" ht="19.7" customHeight="1">
      <c r="B221" s="21"/>
      <c r="C221" s="208" t="s">
        <v>565</v>
      </c>
      <c r="D221" s="208" t="s">
        <v>565</v>
      </c>
      <c r="E221" s="1084" t="s">
        <v>2177</v>
      </c>
      <c r="F221" s="248">
        <v>1</v>
      </c>
      <c r="G221" s="1098">
        <v>8000</v>
      </c>
      <c r="H221" s="36">
        <f t="shared" si="6"/>
        <v>8000</v>
      </c>
      <c r="I221" s="167"/>
      <c r="J221" s="211" t="s">
        <v>2178</v>
      </c>
      <c r="K221" s="864"/>
      <c r="L221" s="30"/>
      <c r="M221" s="25"/>
      <c r="N221" s="21"/>
      <c r="O221" s="25"/>
      <c r="P221" s="25"/>
      <c r="Q221" s="26"/>
    </row>
    <row r="222" spans="2:17" s="73" customFormat="1" ht="19.7" customHeight="1">
      <c r="B222" s="65"/>
      <c r="C222" s="65"/>
      <c r="D222" s="65"/>
      <c r="E222" s="1076">
        <f>SUM(H178:H221)</f>
        <v>100962</v>
      </c>
      <c r="F222" s="442"/>
      <c r="G222" s="53"/>
      <c r="H222" s="36"/>
      <c r="I222" s="283"/>
      <c r="J222" s="443"/>
      <c r="K222" s="57"/>
      <c r="L222" s="285"/>
      <c r="M222" s="60"/>
      <c r="N222" s="65"/>
      <c r="O222" s="60"/>
      <c r="P222" s="60"/>
      <c r="Q222" s="61"/>
    </row>
    <row r="223" spans="2:17" s="73" customFormat="1" ht="19.7" customHeight="1">
      <c r="B223" s="65"/>
      <c r="C223" s="65"/>
      <c r="D223" s="65"/>
      <c r="E223" s="30"/>
      <c r="F223" s="442"/>
      <c r="G223" s="53"/>
      <c r="H223" s="36"/>
      <c r="I223" s="283"/>
      <c r="J223" s="443"/>
      <c r="K223" s="57"/>
      <c r="L223" s="285"/>
      <c r="M223" s="60"/>
      <c r="N223" s="65"/>
      <c r="O223" s="60"/>
      <c r="P223" s="60"/>
      <c r="Q223" s="61"/>
    </row>
    <row r="224" spans="2:17" s="73" customFormat="1" ht="19.7" customHeight="1">
      <c r="B224" s="65"/>
      <c r="C224" s="65"/>
      <c r="D224" s="65"/>
      <c r="E224" s="30"/>
      <c r="F224" s="442"/>
      <c r="G224" s="53"/>
      <c r="H224" s="36"/>
      <c r="I224" s="283"/>
      <c r="J224" s="443"/>
      <c r="K224" s="57"/>
      <c r="L224" s="285"/>
      <c r="M224" s="60"/>
      <c r="N224" s="65"/>
      <c r="O224" s="60"/>
      <c r="P224" s="60"/>
      <c r="Q224" s="61"/>
    </row>
    <row r="225" spans="2:17" s="73" customFormat="1" ht="19.7" customHeight="1">
      <c r="B225" s="65"/>
      <c r="C225" s="218" t="s">
        <v>2179</v>
      </c>
      <c r="D225" s="219"/>
      <c r="E225" s="220"/>
      <c r="F225" s="442"/>
      <c r="G225" s="53"/>
      <c r="H225" s="36"/>
      <c r="I225" s="283"/>
      <c r="J225" s="443"/>
      <c r="K225" s="57"/>
      <c r="L225" s="285"/>
      <c r="M225" s="60"/>
      <c r="N225" s="65"/>
      <c r="O225" s="60"/>
      <c r="P225" s="60"/>
      <c r="Q225" s="61"/>
    </row>
    <row r="226" spans="2:17" s="73" customFormat="1" ht="19.7" customHeight="1">
      <c r="B226" s="65"/>
      <c r="C226" s="21" t="s">
        <v>311</v>
      </c>
      <c r="D226" s="21" t="s">
        <v>311</v>
      </c>
      <c r="E226" s="245" t="s">
        <v>2180</v>
      </c>
      <c r="F226" s="167">
        <v>1</v>
      </c>
      <c r="G226" s="215">
        <v>133000</v>
      </c>
      <c r="H226" s="38">
        <f>F226*G226</f>
        <v>133000</v>
      </c>
      <c r="I226" s="167"/>
      <c r="J226" s="31" t="s">
        <v>2181</v>
      </c>
      <c r="K226" s="1099"/>
      <c r="L226" s="285"/>
      <c r="M226" s="60"/>
      <c r="N226" s="65"/>
      <c r="O226" s="60"/>
      <c r="P226" s="60"/>
      <c r="Q226" s="61"/>
    </row>
    <row r="227" spans="2:17" s="73" customFormat="1" ht="19.7" customHeight="1">
      <c r="B227" s="65"/>
      <c r="C227" s="21" t="s">
        <v>311</v>
      </c>
      <c r="D227" s="21" t="s">
        <v>311</v>
      </c>
      <c r="E227" s="245" t="s">
        <v>2182</v>
      </c>
      <c r="F227" s="167">
        <v>2</v>
      </c>
      <c r="G227" s="1069">
        <v>1400</v>
      </c>
      <c r="H227" s="38">
        <f>F227*G227</f>
        <v>2800</v>
      </c>
      <c r="I227" s="167"/>
      <c r="J227" s="31" t="s">
        <v>2183</v>
      </c>
      <c r="K227" s="1099"/>
      <c r="L227" s="285"/>
      <c r="M227" s="60"/>
      <c r="N227" s="65"/>
      <c r="O227" s="60"/>
      <c r="P227" s="60"/>
      <c r="Q227" s="61"/>
    </row>
    <row r="228" spans="2:17" s="73" customFormat="1" ht="19.7" customHeight="1">
      <c r="B228" s="65"/>
      <c r="C228" s="21" t="s">
        <v>311</v>
      </c>
      <c r="D228" s="21" t="s">
        <v>311</v>
      </c>
      <c r="E228" s="245" t="s">
        <v>2184</v>
      </c>
      <c r="F228" s="167">
        <v>1</v>
      </c>
      <c r="G228" s="1069">
        <v>9000</v>
      </c>
      <c r="H228" s="38">
        <f>F228*G228</f>
        <v>9000</v>
      </c>
      <c r="I228" s="167"/>
      <c r="J228" s="31" t="s">
        <v>2185</v>
      </c>
      <c r="K228" s="1099"/>
      <c r="L228" s="285"/>
      <c r="M228" s="60"/>
      <c r="N228" s="65"/>
      <c r="O228" s="60"/>
      <c r="P228" s="60"/>
      <c r="Q228" s="61"/>
    </row>
    <row r="229" spans="2:17" s="73" customFormat="1" ht="19.7" customHeight="1">
      <c r="B229" s="65"/>
      <c r="C229" s="21" t="s">
        <v>311</v>
      </c>
      <c r="D229" s="21" t="s">
        <v>311</v>
      </c>
      <c r="E229" s="245" t="s">
        <v>1735</v>
      </c>
      <c r="F229" s="167">
        <v>1</v>
      </c>
      <c r="G229" s="42"/>
      <c r="H229" s="34">
        <v>-43500</v>
      </c>
      <c r="I229" s="167"/>
      <c r="J229" s="31" t="s">
        <v>2186</v>
      </c>
      <c r="K229" s="1099"/>
      <c r="L229" s="285"/>
      <c r="M229" s="60"/>
      <c r="N229" s="65"/>
      <c r="O229" s="60"/>
      <c r="P229" s="60"/>
      <c r="Q229" s="61"/>
    </row>
    <row r="230" spans="2:17" s="73" customFormat="1" ht="19.7" customHeight="1">
      <c r="B230" s="65"/>
      <c r="C230" s="208" t="s">
        <v>531</v>
      </c>
      <c r="D230" s="208" t="s">
        <v>531</v>
      </c>
      <c r="E230" s="1058" t="s">
        <v>2187</v>
      </c>
      <c r="F230" s="442">
        <v>4</v>
      </c>
      <c r="G230" s="1100">
        <v>42</v>
      </c>
      <c r="H230" s="213">
        <f>F230*G230</f>
        <v>168</v>
      </c>
      <c r="I230" s="283"/>
      <c r="J230" s="443" t="s">
        <v>940</v>
      </c>
      <c r="K230" s="1099"/>
      <c r="L230" s="285"/>
      <c r="M230" s="60"/>
      <c r="N230" s="65"/>
      <c r="O230" s="60"/>
      <c r="P230" s="60"/>
      <c r="Q230" s="61"/>
    </row>
    <row r="231" spans="2:17" s="73" customFormat="1" ht="19.7" customHeight="1">
      <c r="B231" s="65"/>
      <c r="C231" s="208" t="s">
        <v>531</v>
      </c>
      <c r="D231" s="208" t="s">
        <v>531</v>
      </c>
      <c r="E231" s="1058" t="s">
        <v>677</v>
      </c>
      <c r="F231" s="442">
        <v>4</v>
      </c>
      <c r="G231" s="1100">
        <v>42</v>
      </c>
      <c r="H231" s="213">
        <f>F231*G231</f>
        <v>168</v>
      </c>
      <c r="I231" s="283"/>
      <c r="J231" s="443" t="s">
        <v>940</v>
      </c>
      <c r="K231" s="1099"/>
      <c r="L231" s="285"/>
      <c r="M231" s="60"/>
      <c r="N231" s="65"/>
      <c r="O231" s="60"/>
      <c r="P231" s="60"/>
      <c r="Q231" s="61"/>
    </row>
    <row r="232" spans="2:17" s="73" customFormat="1" ht="19.7" customHeight="1">
      <c r="B232" s="65"/>
      <c r="C232" s="535" t="s">
        <v>531</v>
      </c>
      <c r="D232" s="535" t="s">
        <v>531</v>
      </c>
      <c r="E232" s="142" t="s">
        <v>2188</v>
      </c>
      <c r="F232" s="537">
        <v>1</v>
      </c>
      <c r="G232" s="421">
        <v>600</v>
      </c>
      <c r="H232" s="141">
        <f>F232*G232</f>
        <v>600</v>
      </c>
      <c r="I232" s="133"/>
      <c r="J232" s="538" t="s">
        <v>2189</v>
      </c>
      <c r="K232" s="1099"/>
      <c r="L232" s="285"/>
      <c r="M232" s="60"/>
      <c r="N232" s="65"/>
      <c r="O232" s="60"/>
      <c r="P232" s="60"/>
      <c r="Q232" s="61"/>
    </row>
    <row r="233" spans="2:17" s="73" customFormat="1" ht="19.7" customHeight="1">
      <c r="B233" s="65"/>
      <c r="C233" s="535" t="s">
        <v>531</v>
      </c>
      <c r="D233" s="535" t="s">
        <v>531</v>
      </c>
      <c r="E233" s="142" t="s">
        <v>895</v>
      </c>
      <c r="F233" s="537">
        <v>1</v>
      </c>
      <c r="G233" s="421">
        <v>210</v>
      </c>
      <c r="H233" s="141">
        <f>F233*G233</f>
        <v>210</v>
      </c>
      <c r="I233" s="133"/>
      <c r="J233" s="538" t="s">
        <v>2190</v>
      </c>
      <c r="K233" s="1099"/>
      <c r="L233" s="285"/>
      <c r="M233" s="60"/>
      <c r="N233" s="65"/>
      <c r="O233" s="60"/>
      <c r="P233" s="60"/>
      <c r="Q233" s="61"/>
    </row>
    <row r="234" spans="2:17" s="73" customFormat="1" ht="19.7" customHeight="1">
      <c r="B234" s="65"/>
      <c r="C234" s="65"/>
      <c r="D234" s="65"/>
      <c r="E234" s="30"/>
      <c r="F234" s="442"/>
      <c r="G234" s="53"/>
      <c r="H234" s="36">
        <f>F234*G234</f>
        <v>0</v>
      </c>
      <c r="I234" s="283"/>
      <c r="J234" s="443"/>
      <c r="K234" s="57"/>
      <c r="L234" s="285"/>
      <c r="M234" s="60"/>
      <c r="N234" s="65"/>
      <c r="O234" s="60"/>
      <c r="P234" s="60"/>
      <c r="Q234" s="61"/>
    </row>
    <row r="235" spans="2:17" s="73" customFormat="1" ht="19.7" customHeight="1">
      <c r="B235" s="65"/>
      <c r="C235" s="65"/>
      <c r="D235" s="65"/>
      <c r="E235" s="1076">
        <f>SUM(H226:H234)</f>
        <v>102446</v>
      </c>
      <c r="F235" s="442"/>
      <c r="G235" s="53"/>
      <c r="H235" s="36"/>
      <c r="I235" s="283"/>
      <c r="J235" s="443"/>
      <c r="K235" s="57"/>
      <c r="L235" s="285"/>
      <c r="M235" s="60"/>
      <c r="N235" s="65"/>
      <c r="O235" s="60"/>
      <c r="P235" s="60"/>
      <c r="Q235" s="61"/>
    </row>
    <row r="236" spans="2:17" s="73" customFormat="1" ht="19.7" customHeight="1">
      <c r="B236" s="65"/>
      <c r="C236" s="65"/>
      <c r="D236" s="65"/>
      <c r="E236" s="30"/>
      <c r="F236" s="442"/>
      <c r="G236" s="53"/>
      <c r="H236" s="36"/>
      <c r="I236" s="283"/>
      <c r="J236" s="443"/>
      <c r="K236" s="57"/>
      <c r="L236" s="285"/>
      <c r="M236" s="60"/>
      <c r="N236" s="65"/>
      <c r="O236" s="60"/>
      <c r="P236" s="60"/>
      <c r="Q236" s="61"/>
    </row>
    <row r="237" spans="2:17" s="73" customFormat="1" ht="19.7" customHeight="1">
      <c r="B237" s="65"/>
      <c r="C237" s="65"/>
      <c r="D237" s="65"/>
      <c r="E237" s="30"/>
      <c r="F237" s="442"/>
      <c r="G237" s="53"/>
      <c r="H237" s="36"/>
      <c r="I237" s="283"/>
      <c r="J237" s="443"/>
      <c r="K237" s="57"/>
      <c r="L237" s="285"/>
      <c r="M237" s="60"/>
      <c r="N237" s="65"/>
      <c r="O237" s="60"/>
      <c r="P237" s="60"/>
      <c r="Q237" s="61"/>
    </row>
    <row r="238" spans="2:17" s="73" customFormat="1" ht="19.7" customHeight="1">
      <c r="B238" s="65"/>
      <c r="C238" s="65"/>
      <c r="D238" s="65"/>
      <c r="E238" s="30"/>
      <c r="F238" s="442"/>
      <c r="G238" s="53"/>
      <c r="H238" s="36"/>
      <c r="I238" s="283"/>
      <c r="J238" s="443"/>
      <c r="K238" s="57"/>
      <c r="L238" s="285"/>
      <c r="M238" s="60"/>
      <c r="N238" s="65"/>
      <c r="O238" s="60"/>
      <c r="P238" s="60"/>
      <c r="Q238" s="61"/>
    </row>
    <row r="239" spans="2:17" s="73" customFormat="1" ht="19.7" customHeight="1">
      <c r="B239" s="65"/>
      <c r="C239" s="218" t="s">
        <v>2191</v>
      </c>
      <c r="D239" s="219"/>
      <c r="E239" s="220"/>
      <c r="F239" s="442"/>
      <c r="G239" s="53"/>
      <c r="H239" s="36"/>
      <c r="I239" s="283"/>
      <c r="J239" s="443"/>
      <c r="K239" s="57"/>
      <c r="L239" s="285"/>
      <c r="M239" s="60"/>
      <c r="N239" s="65"/>
      <c r="O239" s="60"/>
      <c r="P239" s="60"/>
      <c r="Q239" s="61"/>
    </row>
    <row r="240" spans="2:17" s="73" customFormat="1" ht="19.7" customHeight="1">
      <c r="B240" s="65"/>
      <c r="C240" s="208" t="s">
        <v>531</v>
      </c>
      <c r="D240" s="208" t="s">
        <v>531</v>
      </c>
      <c r="E240" s="30" t="s">
        <v>2188</v>
      </c>
      <c r="F240" s="537">
        <v>1</v>
      </c>
      <c r="G240" s="53">
        <v>600</v>
      </c>
      <c r="H240" s="36">
        <f t="shared" ref="H240:H246" si="7">F240*G240</f>
        <v>600</v>
      </c>
      <c r="I240" s="283"/>
      <c r="J240" s="443" t="s">
        <v>2189</v>
      </c>
      <c r="K240" s="57"/>
      <c r="L240" s="285"/>
      <c r="M240" s="60"/>
      <c r="N240" s="65"/>
      <c r="O240" s="60"/>
      <c r="P240" s="60"/>
      <c r="Q240" s="26"/>
    </row>
    <row r="241" spans="2:17" s="73" customFormat="1" ht="19.7" customHeight="1">
      <c r="B241" s="65"/>
      <c r="C241" s="208" t="s">
        <v>531</v>
      </c>
      <c r="D241" s="208" t="s">
        <v>531</v>
      </c>
      <c r="E241" s="30" t="s">
        <v>895</v>
      </c>
      <c r="F241" s="537">
        <v>1</v>
      </c>
      <c r="G241" s="53">
        <v>210</v>
      </c>
      <c r="H241" s="36">
        <f t="shared" si="7"/>
        <v>210</v>
      </c>
      <c r="I241" s="283"/>
      <c r="J241" s="443" t="s">
        <v>2190</v>
      </c>
      <c r="K241" s="57"/>
      <c r="L241" s="285"/>
      <c r="M241" s="60"/>
      <c r="N241" s="65"/>
      <c r="O241" s="60"/>
      <c r="P241" s="60"/>
      <c r="Q241" s="26"/>
    </row>
    <row r="242" spans="2:17" s="73" customFormat="1" ht="19.7" customHeight="1">
      <c r="B242" s="65"/>
      <c r="C242" s="65" t="s">
        <v>618</v>
      </c>
      <c r="D242" s="65" t="s">
        <v>144</v>
      </c>
      <c r="E242" s="30" t="s">
        <v>2192</v>
      </c>
      <c r="F242" s="442">
        <v>1</v>
      </c>
      <c r="G242" s="53">
        <v>3840</v>
      </c>
      <c r="H242" s="36">
        <f t="shared" si="7"/>
        <v>3840</v>
      </c>
      <c r="I242" s="283"/>
      <c r="J242" s="443" t="s">
        <v>2193</v>
      </c>
      <c r="K242" s="57"/>
      <c r="L242" s="285"/>
      <c r="M242" s="60"/>
      <c r="N242" s="65"/>
      <c r="O242" s="60"/>
      <c r="P242" s="60"/>
      <c r="Q242" s="61"/>
    </row>
    <row r="243" spans="2:17" s="73" customFormat="1" ht="19.7" customHeight="1">
      <c r="B243" s="65"/>
      <c r="C243" s="65" t="s">
        <v>2194</v>
      </c>
      <c r="D243" s="65" t="s">
        <v>144</v>
      </c>
      <c r="E243" s="30" t="s">
        <v>1765</v>
      </c>
      <c r="F243" s="442">
        <v>1</v>
      </c>
      <c r="G243" s="1100">
        <v>8710</v>
      </c>
      <c r="H243" s="213">
        <f t="shared" si="7"/>
        <v>8710</v>
      </c>
      <c r="I243" s="283"/>
      <c r="J243" s="443" t="s">
        <v>2195</v>
      </c>
      <c r="K243" s="57"/>
      <c r="L243" s="285"/>
      <c r="M243" s="60"/>
      <c r="N243" s="65"/>
      <c r="O243" s="60"/>
      <c r="P243" s="60"/>
      <c r="Q243" s="61"/>
    </row>
    <row r="244" spans="2:17" s="73" customFormat="1" ht="19.7" customHeight="1">
      <c r="B244" s="65"/>
      <c r="C244" s="208" t="s">
        <v>531</v>
      </c>
      <c r="D244" s="208" t="s">
        <v>531</v>
      </c>
      <c r="E244" s="1058" t="s">
        <v>2187</v>
      </c>
      <c r="F244" s="442">
        <v>2</v>
      </c>
      <c r="G244" s="1100">
        <v>42</v>
      </c>
      <c r="H244" s="213">
        <f t="shared" si="7"/>
        <v>84</v>
      </c>
      <c r="I244" s="283"/>
      <c r="J244" s="443" t="s">
        <v>940</v>
      </c>
      <c r="K244" s="57"/>
      <c r="L244" s="285"/>
      <c r="M244" s="60"/>
      <c r="N244" s="65"/>
      <c r="O244" s="60"/>
      <c r="P244" s="60"/>
      <c r="Q244" s="61"/>
    </row>
    <row r="245" spans="2:17" s="73" customFormat="1" ht="19.7" customHeight="1">
      <c r="B245" s="65"/>
      <c r="C245" s="208" t="s">
        <v>531</v>
      </c>
      <c r="D245" s="208" t="s">
        <v>531</v>
      </c>
      <c r="E245" s="1058" t="s">
        <v>677</v>
      </c>
      <c r="F245" s="442">
        <v>2</v>
      </c>
      <c r="G245" s="1100">
        <v>42</v>
      </c>
      <c r="H245" s="213">
        <f t="shared" si="7"/>
        <v>84</v>
      </c>
      <c r="I245" s="283"/>
      <c r="J245" s="443" t="s">
        <v>940</v>
      </c>
      <c r="K245" s="57"/>
      <c r="L245" s="285"/>
      <c r="M245" s="60"/>
      <c r="N245" s="65"/>
      <c r="O245" s="60"/>
      <c r="P245" s="60"/>
      <c r="Q245" s="61"/>
    </row>
    <row r="246" spans="2:17" s="73" customFormat="1" ht="19.7" customHeight="1">
      <c r="B246" s="65"/>
      <c r="C246" s="1101" t="s">
        <v>531</v>
      </c>
      <c r="D246" s="1101" t="s">
        <v>531</v>
      </c>
      <c r="E246" s="1068" t="s">
        <v>2196</v>
      </c>
      <c r="F246" s="1102">
        <v>1</v>
      </c>
      <c r="G246" s="1103">
        <v>4442</v>
      </c>
      <c r="H246" s="1104">
        <f t="shared" si="7"/>
        <v>4442</v>
      </c>
      <c r="I246" s="1067"/>
      <c r="J246" s="1105" t="s">
        <v>2197</v>
      </c>
      <c r="K246" s="57"/>
      <c r="L246" s="285"/>
      <c r="M246" s="60"/>
      <c r="N246" s="65"/>
      <c r="O246" s="60"/>
      <c r="P246" s="60"/>
      <c r="Q246" s="61"/>
    </row>
    <row r="247" spans="2:17" s="73" customFormat="1" ht="19.7" customHeight="1">
      <c r="B247" s="65"/>
      <c r="C247" s="65"/>
      <c r="D247" s="65"/>
      <c r="E247" s="1076">
        <f>SUM(H240:H246)</f>
        <v>17970</v>
      </c>
      <c r="F247" s="442"/>
      <c r="G247" s="53"/>
      <c r="H247" s="36"/>
      <c r="I247" s="283"/>
      <c r="J247" s="443"/>
      <c r="K247" s="57"/>
      <c r="L247" s="285"/>
      <c r="M247" s="60"/>
      <c r="N247" s="65"/>
      <c r="O247" s="57"/>
      <c r="P247" s="60"/>
      <c r="Q247" s="61"/>
    </row>
    <row r="248" spans="2:17" s="73" customFormat="1" ht="19.7" customHeight="1">
      <c r="B248" s="65"/>
      <c r="C248" s="65"/>
      <c r="D248" s="65"/>
      <c r="E248" s="30"/>
      <c r="F248" s="442"/>
      <c r="G248" s="53"/>
      <c r="H248" s="36"/>
      <c r="I248" s="283"/>
      <c r="J248" s="443"/>
      <c r="K248" s="57"/>
      <c r="L248" s="285"/>
      <c r="M248" s="60"/>
      <c r="N248" s="65"/>
      <c r="O248" s="57"/>
      <c r="P248" s="60"/>
      <c r="Q248" s="61"/>
    </row>
    <row r="249" spans="2:17" s="73" customFormat="1" ht="19.7" customHeight="1">
      <c r="B249" s="65"/>
      <c r="C249" s="137" t="s">
        <v>686</v>
      </c>
      <c r="D249" s="535" t="s">
        <v>531</v>
      </c>
      <c r="E249" s="827" t="s">
        <v>2198</v>
      </c>
      <c r="F249" s="1091">
        <v>1</v>
      </c>
      <c r="G249" s="985">
        <v>956</v>
      </c>
      <c r="H249" s="988">
        <f>F249*G249</f>
        <v>956</v>
      </c>
      <c r="I249" s="133"/>
      <c r="J249" s="538" t="s">
        <v>2199</v>
      </c>
      <c r="K249" s="57"/>
      <c r="L249" s="285"/>
      <c r="M249" s="60"/>
      <c r="N249" s="65"/>
      <c r="O249" s="58"/>
      <c r="P249" s="58"/>
      <c r="Q249" s="61"/>
    </row>
    <row r="250" spans="2:17" s="73" customFormat="1" ht="19.7" customHeight="1">
      <c r="B250" s="65"/>
      <c r="C250" s="137" t="s">
        <v>686</v>
      </c>
      <c r="D250" s="535" t="s">
        <v>531</v>
      </c>
      <c r="E250" s="827" t="s">
        <v>2200</v>
      </c>
      <c r="F250" s="1091">
        <v>1</v>
      </c>
      <c r="G250" s="985">
        <v>956</v>
      </c>
      <c r="H250" s="988">
        <f>F250*G250</f>
        <v>956</v>
      </c>
      <c r="I250" s="133"/>
      <c r="J250" s="538" t="s">
        <v>2201</v>
      </c>
      <c r="K250" s="57"/>
      <c r="L250" s="285"/>
      <c r="M250" s="60"/>
      <c r="N250" s="65"/>
      <c r="O250" s="58"/>
      <c r="P250" s="58"/>
      <c r="Q250" s="61"/>
    </row>
    <row r="251" spans="2:17" s="73" customFormat="1" ht="19.7" customHeight="1">
      <c r="B251" s="65"/>
      <c r="C251" s="137" t="s">
        <v>686</v>
      </c>
      <c r="D251" s="535" t="s">
        <v>531</v>
      </c>
      <c r="E251" s="827" t="s">
        <v>2202</v>
      </c>
      <c r="F251" s="1091">
        <v>1</v>
      </c>
      <c r="G251" s="985">
        <v>956</v>
      </c>
      <c r="H251" s="988">
        <f>F251*G251</f>
        <v>956</v>
      </c>
      <c r="I251" s="133"/>
      <c r="J251" s="538" t="s">
        <v>2203</v>
      </c>
      <c r="K251" s="57"/>
      <c r="L251" s="285"/>
      <c r="M251" s="60"/>
      <c r="N251" s="65"/>
      <c r="O251" s="58"/>
      <c r="P251" s="58"/>
      <c r="Q251" s="61"/>
    </row>
    <row r="252" spans="2:17" s="73" customFormat="1" ht="19.7" customHeight="1">
      <c r="B252" s="65"/>
      <c r="C252" s="137" t="s">
        <v>686</v>
      </c>
      <c r="D252" s="535" t="s">
        <v>531</v>
      </c>
      <c r="E252" s="827" t="s">
        <v>2204</v>
      </c>
      <c r="F252" s="1091">
        <v>1</v>
      </c>
      <c r="G252" s="985">
        <v>956</v>
      </c>
      <c r="H252" s="988">
        <f>F252*G252</f>
        <v>956</v>
      </c>
      <c r="I252" s="133"/>
      <c r="J252" s="538" t="s">
        <v>2205</v>
      </c>
      <c r="K252" s="57"/>
      <c r="L252" s="285"/>
      <c r="M252" s="60"/>
      <c r="N252" s="65"/>
      <c r="O252" s="58"/>
      <c r="P252" s="58"/>
      <c r="Q252" s="61"/>
    </row>
    <row r="253" spans="2:17" s="73" customFormat="1" ht="19.7" customHeight="1">
      <c r="B253" s="65"/>
      <c r="C253" s="137" t="s">
        <v>686</v>
      </c>
      <c r="D253" s="535" t="s">
        <v>531</v>
      </c>
      <c r="E253" s="827" t="s">
        <v>2206</v>
      </c>
      <c r="F253" s="1091">
        <v>1</v>
      </c>
      <c r="G253" s="985">
        <v>956</v>
      </c>
      <c r="H253" s="988">
        <f>F253*G253</f>
        <v>956</v>
      </c>
      <c r="I253" s="133"/>
      <c r="J253" s="538" t="s">
        <v>2207</v>
      </c>
      <c r="K253" s="57"/>
      <c r="L253" s="285"/>
      <c r="M253" s="60"/>
      <c r="N253" s="65"/>
      <c r="O253" s="58"/>
      <c r="P253" s="58"/>
      <c r="Q253" s="61"/>
    </row>
    <row r="254" spans="2:17" s="73" customFormat="1" ht="19.7" customHeight="1">
      <c r="B254" s="65"/>
      <c r="C254" s="65"/>
      <c r="D254" s="65"/>
      <c r="E254" s="30"/>
      <c r="F254" s="442"/>
      <c r="G254" s="53"/>
      <c r="H254" s="36"/>
      <c r="I254" s="283"/>
      <c r="J254" s="443"/>
      <c r="K254" s="57"/>
      <c r="L254" s="285"/>
      <c r="M254" s="60"/>
      <c r="N254" s="65"/>
      <c r="O254" s="57"/>
      <c r="P254" s="60"/>
      <c r="Q254" s="61"/>
    </row>
    <row r="255" spans="2:17" s="73" customFormat="1" ht="19.7" customHeight="1">
      <c r="B255" s="65"/>
      <c r="C255" s="65"/>
      <c r="D255" s="65"/>
      <c r="E255" s="1076">
        <f>SUM(H248:H254)</f>
        <v>4780</v>
      </c>
      <c r="F255" s="442"/>
      <c r="G255" s="53"/>
      <c r="H255" s="36"/>
      <c r="I255" s="283"/>
      <c r="J255" s="443"/>
      <c r="K255" s="57"/>
      <c r="L255" s="285"/>
      <c r="M255" s="60"/>
      <c r="N255" s="65"/>
      <c r="O255" s="57"/>
      <c r="P255" s="60"/>
      <c r="Q255" s="61"/>
    </row>
    <row r="256" spans="2:17" s="73" customFormat="1" ht="19.7" customHeight="1">
      <c r="B256" s="65"/>
      <c r="C256" s="65"/>
      <c r="D256" s="65"/>
      <c r="E256" s="30"/>
      <c r="F256" s="442"/>
      <c r="G256" s="53"/>
      <c r="H256" s="36"/>
      <c r="I256" s="283"/>
      <c r="J256" s="443"/>
      <c r="K256" s="57"/>
      <c r="L256" s="285"/>
      <c r="M256" s="60"/>
      <c r="N256" s="65"/>
      <c r="O256" s="57"/>
      <c r="P256" s="60"/>
      <c r="Q256" s="61"/>
    </row>
    <row r="257" spans="2:17" s="73" customFormat="1" ht="19.7" customHeight="1">
      <c r="B257" s="65"/>
      <c r="C257" s="65"/>
      <c r="D257" s="65"/>
      <c r="E257" s="30"/>
      <c r="F257" s="442"/>
      <c r="G257" s="53"/>
      <c r="H257" s="36"/>
      <c r="I257" s="283"/>
      <c r="J257" s="443"/>
      <c r="K257" s="57"/>
      <c r="L257" s="285"/>
      <c r="M257" s="60"/>
      <c r="N257" s="65"/>
      <c r="O257" s="57"/>
      <c r="P257" s="60"/>
      <c r="Q257" s="61"/>
    </row>
    <row r="258" spans="2:17" s="73" customFormat="1" ht="19.7" customHeight="1">
      <c r="B258" s="65"/>
      <c r="C258" s="65"/>
      <c r="D258" s="65"/>
      <c r="E258" s="30"/>
      <c r="F258" s="442"/>
      <c r="G258" s="53"/>
      <c r="H258" s="36"/>
      <c r="I258" s="283"/>
      <c r="J258" s="443"/>
      <c r="K258" s="57"/>
      <c r="L258" s="285"/>
      <c r="M258" s="60"/>
      <c r="N258" s="65"/>
      <c r="O258" s="57"/>
      <c r="P258" s="60"/>
      <c r="Q258" s="61"/>
    </row>
    <row r="259" spans="2:17" s="73" customFormat="1" ht="19.7" customHeight="1">
      <c r="B259" s="65"/>
      <c r="C259" s="65"/>
      <c r="D259" s="65"/>
      <c r="E259" s="30"/>
      <c r="F259" s="442"/>
      <c r="G259" s="53"/>
      <c r="H259" s="36"/>
      <c r="I259" s="283"/>
      <c r="J259" s="443"/>
      <c r="K259" s="57"/>
      <c r="L259" s="285"/>
      <c r="M259" s="60"/>
      <c r="N259" s="65"/>
      <c r="O259" s="57"/>
      <c r="P259" s="60"/>
      <c r="Q259" s="61"/>
    </row>
    <row r="260" spans="2:17" s="73" customFormat="1" ht="19.7" customHeight="1">
      <c r="B260" s="65"/>
      <c r="C260" s="65"/>
      <c r="D260" s="65"/>
      <c r="E260" s="30"/>
      <c r="F260" s="442"/>
      <c r="G260" s="53"/>
      <c r="H260" s="36"/>
      <c r="I260" s="283"/>
      <c r="J260" s="443"/>
      <c r="K260" s="57"/>
      <c r="L260" s="285"/>
      <c r="M260" s="60"/>
      <c r="N260" s="65"/>
      <c r="O260" s="57"/>
      <c r="P260" s="60"/>
      <c r="Q260" s="61"/>
    </row>
    <row r="261" spans="2:17" s="73" customFormat="1" ht="19.7" customHeight="1">
      <c r="B261" s="65"/>
      <c r="C261" s="65"/>
      <c r="D261" s="65"/>
      <c r="E261" s="30"/>
      <c r="F261" s="442"/>
      <c r="G261" s="53"/>
      <c r="H261" s="36"/>
      <c r="I261" s="283"/>
      <c r="J261" s="443"/>
      <c r="K261" s="57"/>
      <c r="L261" s="285"/>
      <c r="M261" s="60"/>
      <c r="N261" s="65"/>
      <c r="O261" s="57"/>
      <c r="P261" s="60"/>
      <c r="Q261" s="61"/>
    </row>
    <row r="262" spans="2:17" s="73" customFormat="1" ht="19.7" customHeight="1">
      <c r="B262" s="65"/>
      <c r="C262" s="65"/>
      <c r="D262" s="65"/>
      <c r="E262" s="30"/>
      <c r="F262" s="442"/>
      <c r="G262" s="53"/>
      <c r="H262" s="36"/>
      <c r="I262" s="283"/>
      <c r="J262" s="443"/>
      <c r="K262" s="57"/>
      <c r="L262" s="285"/>
      <c r="M262" s="60"/>
      <c r="N262" s="65"/>
      <c r="O262" s="57"/>
      <c r="P262" s="60"/>
      <c r="Q262" s="61"/>
    </row>
    <row r="263" spans="2:17" s="73" customFormat="1" ht="19.7" customHeight="1">
      <c r="B263" s="65"/>
      <c r="C263" s="65"/>
      <c r="D263" s="65"/>
      <c r="E263" s="30"/>
      <c r="F263" s="442"/>
      <c r="G263" s="53"/>
      <c r="H263" s="36"/>
      <c r="I263" s="283"/>
      <c r="J263" s="443"/>
      <c r="K263" s="57"/>
      <c r="L263" s="285"/>
      <c r="M263" s="60"/>
      <c r="N263" s="65"/>
      <c r="O263" s="57"/>
      <c r="P263" s="60"/>
      <c r="Q263" s="61"/>
    </row>
    <row r="264" spans="2:17" s="73" customFormat="1" ht="19.7" customHeight="1">
      <c r="B264" s="65"/>
      <c r="C264" s="65"/>
      <c r="D264" s="65"/>
      <c r="E264" s="30"/>
      <c r="F264" s="442"/>
      <c r="G264" s="53"/>
      <c r="H264" s="36"/>
      <c r="I264" s="283"/>
      <c r="J264" s="443"/>
      <c r="K264" s="57"/>
      <c r="L264" s="285"/>
      <c r="M264" s="60"/>
      <c r="N264" s="65"/>
      <c r="O264" s="57"/>
      <c r="P264" s="60"/>
      <c r="Q264" s="61"/>
    </row>
    <row r="265" spans="2:17" s="73" customFormat="1" ht="19.7" customHeight="1">
      <c r="B265" s="65"/>
      <c r="C265" s="65"/>
      <c r="D265" s="65"/>
      <c r="E265" s="30"/>
      <c r="F265" s="442"/>
      <c r="G265" s="53"/>
      <c r="H265" s="36"/>
      <c r="I265" s="283"/>
      <c r="J265" s="443"/>
      <c r="K265" s="57"/>
      <c r="L265" s="285"/>
      <c r="M265" s="60"/>
      <c r="N265" s="65"/>
      <c r="O265" s="57"/>
      <c r="P265" s="60"/>
      <c r="Q265" s="61"/>
    </row>
    <row r="266" spans="2:17" s="73" customFormat="1" ht="19.7" customHeight="1">
      <c r="B266" s="65"/>
      <c r="C266" s="65"/>
      <c r="D266" s="65"/>
      <c r="E266" s="30"/>
      <c r="F266" s="442"/>
      <c r="G266" s="53"/>
      <c r="H266" s="36"/>
      <c r="I266" s="283"/>
      <c r="J266" s="443"/>
      <c r="K266" s="57"/>
      <c r="L266" s="285"/>
      <c r="M266" s="60"/>
      <c r="N266" s="65"/>
      <c r="O266" s="57"/>
      <c r="P266" s="60"/>
      <c r="Q266" s="61"/>
    </row>
    <row r="267" spans="2:17" s="73" customFormat="1" ht="19.7" customHeight="1">
      <c r="B267" s="65"/>
      <c r="C267" s="65"/>
      <c r="D267" s="65"/>
      <c r="E267" s="30"/>
      <c r="F267" s="442"/>
      <c r="G267" s="53"/>
      <c r="H267" s="36"/>
      <c r="I267" s="283"/>
      <c r="J267" s="443"/>
      <c r="K267" s="57"/>
      <c r="L267" s="285"/>
      <c r="M267" s="60"/>
      <c r="N267" s="65"/>
      <c r="O267" s="57"/>
      <c r="P267" s="60"/>
      <c r="Q267" s="61"/>
    </row>
    <row r="268" spans="2:17" s="73" customFormat="1" ht="19.7" customHeight="1">
      <c r="B268" s="65"/>
      <c r="C268" s="65"/>
      <c r="D268" s="65"/>
      <c r="E268" s="932"/>
      <c r="F268" s="442"/>
      <c r="G268" s="53"/>
      <c r="H268" s="36"/>
      <c r="I268" s="283"/>
      <c r="J268" s="443"/>
      <c r="K268" s="57"/>
      <c r="L268" s="285"/>
      <c r="M268" s="60"/>
      <c r="N268" s="65"/>
      <c r="O268" s="57"/>
      <c r="P268" s="60"/>
      <c r="Q268" s="61"/>
    </row>
    <row r="269" spans="2:17" s="73" customFormat="1" ht="19.7" customHeight="1">
      <c r="B269" s="65"/>
      <c r="C269" s="65"/>
      <c r="D269" s="65"/>
      <c r="E269" s="1038"/>
      <c r="F269" s="442"/>
      <c r="G269" s="53"/>
      <c r="H269" s="36"/>
      <c r="I269" s="283"/>
      <c r="J269" s="443"/>
      <c r="K269" s="57"/>
      <c r="L269" s="285"/>
      <c r="M269" s="60"/>
      <c r="N269" s="65"/>
      <c r="O269" s="57"/>
      <c r="P269" s="60"/>
      <c r="Q269" s="61"/>
    </row>
    <row r="270" spans="2:17" s="9" customFormat="1" ht="19.7" customHeight="1">
      <c r="B270" s="21"/>
      <c r="C270" s="21"/>
      <c r="D270" s="21"/>
      <c r="E270" s="157"/>
      <c r="F270" s="269"/>
      <c r="G270" s="23"/>
      <c r="H270" s="36"/>
      <c r="I270" s="167"/>
      <c r="J270" s="330"/>
      <c r="K270" s="22"/>
      <c r="L270" s="22"/>
      <c r="M270" s="25"/>
      <c r="N270" s="21"/>
      <c r="O270" s="22"/>
      <c r="P270" s="25"/>
      <c r="Q270" s="26"/>
    </row>
    <row r="271" spans="2:17" s="9" customFormat="1" ht="19.7" customHeight="1">
      <c r="B271" s="21"/>
      <c r="C271" s="21"/>
      <c r="D271" s="21"/>
      <c r="E271" s="30"/>
      <c r="F271" s="269"/>
      <c r="G271" s="23"/>
      <c r="H271" s="36"/>
      <c r="I271" s="167"/>
      <c r="J271" s="30"/>
      <c r="K271" s="22"/>
      <c r="L271" s="22"/>
      <c r="M271" s="25"/>
      <c r="N271" s="21"/>
      <c r="O271" s="22"/>
      <c r="P271" s="25"/>
      <c r="Q271" s="26"/>
    </row>
    <row r="272" spans="2:17" s="9" customFormat="1" ht="19.7" customHeight="1">
      <c r="B272" s="21"/>
      <c r="C272" s="21"/>
      <c r="D272" s="21"/>
      <c r="E272" s="30"/>
      <c r="F272" s="269"/>
      <c r="G272" s="23"/>
      <c r="H272" s="36"/>
      <c r="I272" s="167"/>
      <c r="J272" s="30"/>
      <c r="K272" s="22"/>
      <c r="L272" s="22"/>
      <c r="M272" s="25"/>
      <c r="N272" s="21"/>
      <c r="O272" s="22"/>
      <c r="P272" s="25"/>
      <c r="Q272" s="26"/>
    </row>
    <row r="273" spans="2:17" s="9" customFormat="1" ht="19.7" customHeight="1">
      <c r="B273" s="21"/>
      <c r="C273" s="21"/>
      <c r="D273" s="21"/>
      <c r="E273" s="30"/>
      <c r="F273" s="269"/>
      <c r="G273" s="23"/>
      <c r="H273" s="36"/>
      <c r="I273" s="167"/>
      <c r="J273" s="30"/>
      <c r="K273" s="30"/>
      <c r="L273" s="22"/>
      <c r="M273" s="25"/>
      <c r="N273" s="21"/>
      <c r="O273" s="22"/>
      <c r="P273" s="25"/>
      <c r="Q273" s="26"/>
    </row>
    <row r="274" spans="2:17" s="9" customFormat="1" ht="19.7" customHeight="1">
      <c r="B274" s="21"/>
      <c r="C274" s="21"/>
      <c r="D274" s="21"/>
      <c r="E274" s="30"/>
      <c r="F274" s="269"/>
      <c r="G274" s="23"/>
      <c r="H274" s="36"/>
      <c r="I274" s="167"/>
      <c r="J274" s="30"/>
      <c r="K274" s="22"/>
      <c r="L274" s="22"/>
      <c r="M274" s="25"/>
      <c r="N274" s="21"/>
      <c r="O274" s="22"/>
      <c r="P274" s="25"/>
      <c r="Q274" s="26"/>
    </row>
  </sheetData>
  <autoFilter ref="B8:O274" xr:uid="{87649629-2F2D-4877-A468-D350685FC4D3}"/>
  <mergeCells count="16">
    <mergeCell ref="C133:E133"/>
    <mergeCell ref="C177:E177"/>
    <mergeCell ref="C225:E225"/>
    <mergeCell ref="C239:E239"/>
    <mergeCell ref="C9:E9"/>
    <mergeCell ref="C21:E21"/>
    <mergeCell ref="C50:E50"/>
    <mergeCell ref="C65:E65"/>
    <mergeCell ref="C83:E83"/>
    <mergeCell ref="C129:E129"/>
    <mergeCell ref="B2:D2"/>
    <mergeCell ref="G2:I2"/>
    <mergeCell ref="B3:D3"/>
    <mergeCell ref="B4:D4"/>
    <mergeCell ref="B5:D5"/>
    <mergeCell ref="B6:D6"/>
  </mergeCells>
  <phoneticPr fontId="4"/>
  <dataValidations count="2">
    <dataValidation allowBlank="1" showInputMessage="1" showErrorMessage="1" sqref="J26 JF26 TB26 ACX26 AMT26 AWP26 BGL26 BQH26 CAD26 CJZ26 CTV26 DDR26 DNN26 DXJ26 EHF26 ERB26 FAX26 FKT26 FUP26 GEL26 GOH26 GYD26 HHZ26 HRV26 IBR26 ILN26 IVJ26 JFF26 JPB26 JYX26 KIT26 KSP26 LCL26 LMH26 LWD26 MFZ26 MPV26 MZR26 NJN26 NTJ26 ODF26 ONB26 OWX26 PGT26 PQP26 QAL26 QKH26 QUD26 RDZ26 RNV26 RXR26 SHN26 SRJ26 TBF26 TLB26 TUX26 UET26 UOP26 UYL26 VIH26 VSD26 WBZ26 WLV26 WVR26 J65562 JF65562 TB65562 ACX65562 AMT65562 AWP65562 BGL65562 BQH65562 CAD65562 CJZ65562 CTV65562 DDR65562 DNN65562 DXJ65562 EHF65562 ERB65562 FAX65562 FKT65562 FUP65562 GEL65562 GOH65562 GYD65562 HHZ65562 HRV65562 IBR65562 ILN65562 IVJ65562 JFF65562 JPB65562 JYX65562 KIT65562 KSP65562 LCL65562 LMH65562 LWD65562 MFZ65562 MPV65562 MZR65562 NJN65562 NTJ65562 ODF65562 ONB65562 OWX65562 PGT65562 PQP65562 QAL65562 QKH65562 QUD65562 RDZ65562 RNV65562 RXR65562 SHN65562 SRJ65562 TBF65562 TLB65562 TUX65562 UET65562 UOP65562 UYL65562 VIH65562 VSD65562 WBZ65562 WLV65562 WVR65562 J131098 JF131098 TB131098 ACX131098 AMT131098 AWP131098 BGL131098 BQH131098 CAD131098 CJZ131098 CTV131098 DDR131098 DNN131098 DXJ131098 EHF131098 ERB131098 FAX131098 FKT131098 FUP131098 GEL131098 GOH131098 GYD131098 HHZ131098 HRV131098 IBR131098 ILN131098 IVJ131098 JFF131098 JPB131098 JYX131098 KIT131098 KSP131098 LCL131098 LMH131098 LWD131098 MFZ131098 MPV131098 MZR131098 NJN131098 NTJ131098 ODF131098 ONB131098 OWX131098 PGT131098 PQP131098 QAL131098 QKH131098 QUD131098 RDZ131098 RNV131098 RXR131098 SHN131098 SRJ131098 TBF131098 TLB131098 TUX131098 UET131098 UOP131098 UYL131098 VIH131098 VSD131098 WBZ131098 WLV131098 WVR131098 J196634 JF196634 TB196634 ACX196634 AMT196634 AWP196634 BGL196634 BQH196634 CAD196634 CJZ196634 CTV196634 DDR196634 DNN196634 DXJ196634 EHF196634 ERB196634 FAX196634 FKT196634 FUP196634 GEL196634 GOH196634 GYD196634 HHZ196634 HRV196634 IBR196634 ILN196634 IVJ196634 JFF196634 JPB196634 JYX196634 KIT196634 KSP196634 LCL196634 LMH196634 LWD196634 MFZ196634 MPV196634 MZR196634 NJN196634 NTJ196634 ODF196634 ONB196634 OWX196634 PGT196634 PQP196634 QAL196634 QKH196634 QUD196634 RDZ196634 RNV196634 RXR196634 SHN196634 SRJ196634 TBF196634 TLB196634 TUX196634 UET196634 UOP196634 UYL196634 VIH196634 VSD196634 WBZ196634 WLV196634 WVR196634 J262170 JF262170 TB262170 ACX262170 AMT262170 AWP262170 BGL262170 BQH262170 CAD262170 CJZ262170 CTV262170 DDR262170 DNN262170 DXJ262170 EHF262170 ERB262170 FAX262170 FKT262170 FUP262170 GEL262170 GOH262170 GYD262170 HHZ262170 HRV262170 IBR262170 ILN262170 IVJ262170 JFF262170 JPB262170 JYX262170 KIT262170 KSP262170 LCL262170 LMH262170 LWD262170 MFZ262170 MPV262170 MZR262170 NJN262170 NTJ262170 ODF262170 ONB262170 OWX262170 PGT262170 PQP262170 QAL262170 QKH262170 QUD262170 RDZ262170 RNV262170 RXR262170 SHN262170 SRJ262170 TBF262170 TLB262170 TUX262170 UET262170 UOP262170 UYL262170 VIH262170 VSD262170 WBZ262170 WLV262170 WVR262170 J327706 JF327706 TB327706 ACX327706 AMT327706 AWP327706 BGL327706 BQH327706 CAD327706 CJZ327706 CTV327706 DDR327706 DNN327706 DXJ327706 EHF327706 ERB327706 FAX327706 FKT327706 FUP327706 GEL327706 GOH327706 GYD327706 HHZ327706 HRV327706 IBR327706 ILN327706 IVJ327706 JFF327706 JPB327706 JYX327706 KIT327706 KSP327706 LCL327706 LMH327706 LWD327706 MFZ327706 MPV327706 MZR327706 NJN327706 NTJ327706 ODF327706 ONB327706 OWX327706 PGT327706 PQP327706 QAL327706 QKH327706 QUD327706 RDZ327706 RNV327706 RXR327706 SHN327706 SRJ327706 TBF327706 TLB327706 TUX327706 UET327706 UOP327706 UYL327706 VIH327706 VSD327706 WBZ327706 WLV327706 WVR327706 J393242 JF393242 TB393242 ACX393242 AMT393242 AWP393242 BGL393242 BQH393242 CAD393242 CJZ393242 CTV393242 DDR393242 DNN393242 DXJ393242 EHF393242 ERB393242 FAX393242 FKT393242 FUP393242 GEL393242 GOH393242 GYD393242 HHZ393242 HRV393242 IBR393242 ILN393242 IVJ393242 JFF393242 JPB393242 JYX393242 KIT393242 KSP393242 LCL393242 LMH393242 LWD393242 MFZ393242 MPV393242 MZR393242 NJN393242 NTJ393242 ODF393242 ONB393242 OWX393242 PGT393242 PQP393242 QAL393242 QKH393242 QUD393242 RDZ393242 RNV393242 RXR393242 SHN393242 SRJ393242 TBF393242 TLB393242 TUX393242 UET393242 UOP393242 UYL393242 VIH393242 VSD393242 WBZ393242 WLV393242 WVR393242 J458778 JF458778 TB458778 ACX458778 AMT458778 AWP458778 BGL458778 BQH458778 CAD458778 CJZ458778 CTV458778 DDR458778 DNN458778 DXJ458778 EHF458778 ERB458778 FAX458778 FKT458778 FUP458778 GEL458778 GOH458778 GYD458778 HHZ458778 HRV458778 IBR458778 ILN458778 IVJ458778 JFF458778 JPB458778 JYX458778 KIT458778 KSP458778 LCL458778 LMH458778 LWD458778 MFZ458778 MPV458778 MZR458778 NJN458778 NTJ458778 ODF458778 ONB458778 OWX458778 PGT458778 PQP458778 QAL458778 QKH458778 QUD458778 RDZ458778 RNV458778 RXR458778 SHN458778 SRJ458778 TBF458778 TLB458778 TUX458778 UET458778 UOP458778 UYL458778 VIH458778 VSD458778 WBZ458778 WLV458778 WVR458778 J524314 JF524314 TB524314 ACX524314 AMT524314 AWP524314 BGL524314 BQH524314 CAD524314 CJZ524314 CTV524314 DDR524314 DNN524314 DXJ524314 EHF524314 ERB524314 FAX524314 FKT524314 FUP524314 GEL524314 GOH524314 GYD524314 HHZ524314 HRV524314 IBR524314 ILN524314 IVJ524314 JFF524314 JPB524314 JYX524314 KIT524314 KSP524314 LCL524314 LMH524314 LWD524314 MFZ524314 MPV524314 MZR524314 NJN524314 NTJ524314 ODF524314 ONB524314 OWX524314 PGT524314 PQP524314 QAL524314 QKH524314 QUD524314 RDZ524314 RNV524314 RXR524314 SHN524314 SRJ524314 TBF524314 TLB524314 TUX524314 UET524314 UOP524314 UYL524314 VIH524314 VSD524314 WBZ524314 WLV524314 WVR524314 J589850 JF589850 TB589850 ACX589850 AMT589850 AWP589850 BGL589850 BQH589850 CAD589850 CJZ589850 CTV589850 DDR589850 DNN589850 DXJ589850 EHF589850 ERB589850 FAX589850 FKT589850 FUP589850 GEL589850 GOH589850 GYD589850 HHZ589850 HRV589850 IBR589850 ILN589850 IVJ589850 JFF589850 JPB589850 JYX589850 KIT589850 KSP589850 LCL589850 LMH589850 LWD589850 MFZ589850 MPV589850 MZR589850 NJN589850 NTJ589850 ODF589850 ONB589850 OWX589850 PGT589850 PQP589850 QAL589850 QKH589850 QUD589850 RDZ589850 RNV589850 RXR589850 SHN589850 SRJ589850 TBF589850 TLB589850 TUX589850 UET589850 UOP589850 UYL589850 VIH589850 VSD589850 WBZ589850 WLV589850 WVR589850 J655386 JF655386 TB655386 ACX655386 AMT655386 AWP655386 BGL655386 BQH655386 CAD655386 CJZ655386 CTV655386 DDR655386 DNN655386 DXJ655386 EHF655386 ERB655386 FAX655386 FKT655386 FUP655386 GEL655386 GOH655386 GYD655386 HHZ655386 HRV655386 IBR655386 ILN655386 IVJ655386 JFF655386 JPB655386 JYX655386 KIT655386 KSP655386 LCL655386 LMH655386 LWD655386 MFZ655386 MPV655386 MZR655386 NJN655386 NTJ655386 ODF655386 ONB655386 OWX655386 PGT655386 PQP655386 QAL655386 QKH655386 QUD655386 RDZ655386 RNV655386 RXR655386 SHN655386 SRJ655386 TBF655386 TLB655386 TUX655386 UET655386 UOP655386 UYL655386 VIH655386 VSD655386 WBZ655386 WLV655386 WVR655386 J720922 JF720922 TB720922 ACX720922 AMT720922 AWP720922 BGL720922 BQH720922 CAD720922 CJZ720922 CTV720922 DDR720922 DNN720922 DXJ720922 EHF720922 ERB720922 FAX720922 FKT720922 FUP720922 GEL720922 GOH720922 GYD720922 HHZ720922 HRV720922 IBR720922 ILN720922 IVJ720922 JFF720922 JPB720922 JYX720922 KIT720922 KSP720922 LCL720922 LMH720922 LWD720922 MFZ720922 MPV720922 MZR720922 NJN720922 NTJ720922 ODF720922 ONB720922 OWX720922 PGT720922 PQP720922 QAL720922 QKH720922 QUD720922 RDZ720922 RNV720922 RXR720922 SHN720922 SRJ720922 TBF720922 TLB720922 TUX720922 UET720922 UOP720922 UYL720922 VIH720922 VSD720922 WBZ720922 WLV720922 WVR720922 J786458 JF786458 TB786458 ACX786458 AMT786458 AWP786458 BGL786458 BQH786458 CAD786458 CJZ786458 CTV786458 DDR786458 DNN786458 DXJ786458 EHF786458 ERB786458 FAX786458 FKT786458 FUP786458 GEL786458 GOH786458 GYD786458 HHZ786458 HRV786458 IBR786458 ILN786458 IVJ786458 JFF786458 JPB786458 JYX786458 KIT786458 KSP786458 LCL786458 LMH786458 LWD786458 MFZ786458 MPV786458 MZR786458 NJN786458 NTJ786458 ODF786458 ONB786458 OWX786458 PGT786458 PQP786458 QAL786458 QKH786458 QUD786458 RDZ786458 RNV786458 RXR786458 SHN786458 SRJ786458 TBF786458 TLB786458 TUX786458 UET786458 UOP786458 UYL786458 VIH786458 VSD786458 WBZ786458 WLV786458 WVR786458 J851994 JF851994 TB851994 ACX851994 AMT851994 AWP851994 BGL851994 BQH851994 CAD851994 CJZ851994 CTV851994 DDR851994 DNN851994 DXJ851994 EHF851994 ERB851994 FAX851994 FKT851994 FUP851994 GEL851994 GOH851994 GYD851994 HHZ851994 HRV851994 IBR851994 ILN851994 IVJ851994 JFF851994 JPB851994 JYX851994 KIT851994 KSP851994 LCL851994 LMH851994 LWD851994 MFZ851994 MPV851994 MZR851994 NJN851994 NTJ851994 ODF851994 ONB851994 OWX851994 PGT851994 PQP851994 QAL851994 QKH851994 QUD851994 RDZ851994 RNV851994 RXR851994 SHN851994 SRJ851994 TBF851994 TLB851994 TUX851994 UET851994 UOP851994 UYL851994 VIH851994 VSD851994 WBZ851994 WLV851994 WVR851994 J917530 JF917530 TB917530 ACX917530 AMT917530 AWP917530 BGL917530 BQH917530 CAD917530 CJZ917530 CTV917530 DDR917530 DNN917530 DXJ917530 EHF917530 ERB917530 FAX917530 FKT917530 FUP917530 GEL917530 GOH917530 GYD917530 HHZ917530 HRV917530 IBR917530 ILN917530 IVJ917530 JFF917530 JPB917530 JYX917530 KIT917530 KSP917530 LCL917530 LMH917530 LWD917530 MFZ917530 MPV917530 MZR917530 NJN917530 NTJ917530 ODF917530 ONB917530 OWX917530 PGT917530 PQP917530 QAL917530 QKH917530 QUD917530 RDZ917530 RNV917530 RXR917530 SHN917530 SRJ917530 TBF917530 TLB917530 TUX917530 UET917530 UOP917530 UYL917530 VIH917530 VSD917530 WBZ917530 WLV917530 WVR917530 J983066 JF983066 TB983066 ACX983066 AMT983066 AWP983066 BGL983066 BQH983066 CAD983066 CJZ983066 CTV983066 DDR983066 DNN983066 DXJ983066 EHF983066 ERB983066 FAX983066 FKT983066 FUP983066 GEL983066 GOH983066 GYD983066 HHZ983066 HRV983066 IBR983066 ILN983066 IVJ983066 JFF983066 JPB983066 JYX983066 KIT983066 KSP983066 LCL983066 LMH983066 LWD983066 MFZ983066 MPV983066 MZR983066 NJN983066 NTJ983066 ODF983066 ONB983066 OWX983066 PGT983066 PQP983066 QAL983066 QKH983066 QUD983066 RDZ983066 RNV983066 RXR983066 SHN983066 SRJ983066 TBF983066 TLB983066 TUX983066 UET983066 UOP983066 UYL983066 VIH983066 VSD983066 WBZ983066 WLV983066 WVR983066" xr:uid="{1245F5E9-F217-4959-A71F-348523AC2B3E}"/>
    <dataValidation imeMode="hiragana" allowBlank="1" showInputMessage="1" showErrorMessage="1" sqref="J69:J70 JF69:JF70 TB69:TB70 ACX69:ACX70 AMT69:AMT70 AWP69:AWP70 BGL69:BGL70 BQH69:BQH70 CAD69:CAD70 CJZ69:CJZ70 CTV69:CTV70 DDR69:DDR70 DNN69:DNN70 DXJ69:DXJ70 EHF69:EHF70 ERB69:ERB70 FAX69:FAX70 FKT69:FKT70 FUP69:FUP70 GEL69:GEL70 GOH69:GOH70 GYD69:GYD70 HHZ69:HHZ70 HRV69:HRV70 IBR69:IBR70 ILN69:ILN70 IVJ69:IVJ70 JFF69:JFF70 JPB69:JPB70 JYX69:JYX70 KIT69:KIT70 KSP69:KSP70 LCL69:LCL70 LMH69:LMH70 LWD69:LWD70 MFZ69:MFZ70 MPV69:MPV70 MZR69:MZR70 NJN69:NJN70 NTJ69:NTJ70 ODF69:ODF70 ONB69:ONB70 OWX69:OWX70 PGT69:PGT70 PQP69:PQP70 QAL69:QAL70 QKH69:QKH70 QUD69:QUD70 RDZ69:RDZ70 RNV69:RNV70 RXR69:RXR70 SHN69:SHN70 SRJ69:SRJ70 TBF69:TBF70 TLB69:TLB70 TUX69:TUX70 UET69:UET70 UOP69:UOP70 UYL69:UYL70 VIH69:VIH70 VSD69:VSD70 WBZ69:WBZ70 WLV69:WLV70 WVR69:WVR70 J65605:J65606 JF65605:JF65606 TB65605:TB65606 ACX65605:ACX65606 AMT65605:AMT65606 AWP65605:AWP65606 BGL65605:BGL65606 BQH65605:BQH65606 CAD65605:CAD65606 CJZ65605:CJZ65606 CTV65605:CTV65606 DDR65605:DDR65606 DNN65605:DNN65606 DXJ65605:DXJ65606 EHF65605:EHF65606 ERB65605:ERB65606 FAX65605:FAX65606 FKT65605:FKT65606 FUP65605:FUP65606 GEL65605:GEL65606 GOH65605:GOH65606 GYD65605:GYD65606 HHZ65605:HHZ65606 HRV65605:HRV65606 IBR65605:IBR65606 ILN65605:ILN65606 IVJ65605:IVJ65606 JFF65605:JFF65606 JPB65605:JPB65606 JYX65605:JYX65606 KIT65605:KIT65606 KSP65605:KSP65606 LCL65605:LCL65606 LMH65605:LMH65606 LWD65605:LWD65606 MFZ65605:MFZ65606 MPV65605:MPV65606 MZR65605:MZR65606 NJN65605:NJN65606 NTJ65605:NTJ65606 ODF65605:ODF65606 ONB65605:ONB65606 OWX65605:OWX65606 PGT65605:PGT65606 PQP65605:PQP65606 QAL65605:QAL65606 QKH65605:QKH65606 QUD65605:QUD65606 RDZ65605:RDZ65606 RNV65605:RNV65606 RXR65605:RXR65606 SHN65605:SHN65606 SRJ65605:SRJ65606 TBF65605:TBF65606 TLB65605:TLB65606 TUX65605:TUX65606 UET65605:UET65606 UOP65605:UOP65606 UYL65605:UYL65606 VIH65605:VIH65606 VSD65605:VSD65606 WBZ65605:WBZ65606 WLV65605:WLV65606 WVR65605:WVR65606 J131141:J131142 JF131141:JF131142 TB131141:TB131142 ACX131141:ACX131142 AMT131141:AMT131142 AWP131141:AWP131142 BGL131141:BGL131142 BQH131141:BQH131142 CAD131141:CAD131142 CJZ131141:CJZ131142 CTV131141:CTV131142 DDR131141:DDR131142 DNN131141:DNN131142 DXJ131141:DXJ131142 EHF131141:EHF131142 ERB131141:ERB131142 FAX131141:FAX131142 FKT131141:FKT131142 FUP131141:FUP131142 GEL131141:GEL131142 GOH131141:GOH131142 GYD131141:GYD131142 HHZ131141:HHZ131142 HRV131141:HRV131142 IBR131141:IBR131142 ILN131141:ILN131142 IVJ131141:IVJ131142 JFF131141:JFF131142 JPB131141:JPB131142 JYX131141:JYX131142 KIT131141:KIT131142 KSP131141:KSP131142 LCL131141:LCL131142 LMH131141:LMH131142 LWD131141:LWD131142 MFZ131141:MFZ131142 MPV131141:MPV131142 MZR131141:MZR131142 NJN131141:NJN131142 NTJ131141:NTJ131142 ODF131141:ODF131142 ONB131141:ONB131142 OWX131141:OWX131142 PGT131141:PGT131142 PQP131141:PQP131142 QAL131141:QAL131142 QKH131141:QKH131142 QUD131141:QUD131142 RDZ131141:RDZ131142 RNV131141:RNV131142 RXR131141:RXR131142 SHN131141:SHN131142 SRJ131141:SRJ131142 TBF131141:TBF131142 TLB131141:TLB131142 TUX131141:TUX131142 UET131141:UET131142 UOP131141:UOP131142 UYL131141:UYL131142 VIH131141:VIH131142 VSD131141:VSD131142 WBZ131141:WBZ131142 WLV131141:WLV131142 WVR131141:WVR131142 J196677:J196678 JF196677:JF196678 TB196677:TB196678 ACX196677:ACX196678 AMT196677:AMT196678 AWP196677:AWP196678 BGL196677:BGL196678 BQH196677:BQH196678 CAD196677:CAD196678 CJZ196677:CJZ196678 CTV196677:CTV196678 DDR196677:DDR196678 DNN196677:DNN196678 DXJ196677:DXJ196678 EHF196677:EHF196678 ERB196677:ERB196678 FAX196677:FAX196678 FKT196677:FKT196678 FUP196677:FUP196678 GEL196677:GEL196678 GOH196677:GOH196678 GYD196677:GYD196678 HHZ196677:HHZ196678 HRV196677:HRV196678 IBR196677:IBR196678 ILN196677:ILN196678 IVJ196677:IVJ196678 JFF196677:JFF196678 JPB196677:JPB196678 JYX196677:JYX196678 KIT196677:KIT196678 KSP196677:KSP196678 LCL196677:LCL196678 LMH196677:LMH196678 LWD196677:LWD196678 MFZ196677:MFZ196678 MPV196677:MPV196678 MZR196677:MZR196678 NJN196677:NJN196678 NTJ196677:NTJ196678 ODF196677:ODF196678 ONB196677:ONB196678 OWX196677:OWX196678 PGT196677:PGT196678 PQP196677:PQP196678 QAL196677:QAL196678 QKH196677:QKH196678 QUD196677:QUD196678 RDZ196677:RDZ196678 RNV196677:RNV196678 RXR196677:RXR196678 SHN196677:SHN196678 SRJ196677:SRJ196678 TBF196677:TBF196678 TLB196677:TLB196678 TUX196677:TUX196678 UET196677:UET196678 UOP196677:UOP196678 UYL196677:UYL196678 VIH196677:VIH196678 VSD196677:VSD196678 WBZ196677:WBZ196678 WLV196677:WLV196678 WVR196677:WVR196678 J262213:J262214 JF262213:JF262214 TB262213:TB262214 ACX262213:ACX262214 AMT262213:AMT262214 AWP262213:AWP262214 BGL262213:BGL262214 BQH262213:BQH262214 CAD262213:CAD262214 CJZ262213:CJZ262214 CTV262213:CTV262214 DDR262213:DDR262214 DNN262213:DNN262214 DXJ262213:DXJ262214 EHF262213:EHF262214 ERB262213:ERB262214 FAX262213:FAX262214 FKT262213:FKT262214 FUP262213:FUP262214 GEL262213:GEL262214 GOH262213:GOH262214 GYD262213:GYD262214 HHZ262213:HHZ262214 HRV262213:HRV262214 IBR262213:IBR262214 ILN262213:ILN262214 IVJ262213:IVJ262214 JFF262213:JFF262214 JPB262213:JPB262214 JYX262213:JYX262214 KIT262213:KIT262214 KSP262213:KSP262214 LCL262213:LCL262214 LMH262213:LMH262214 LWD262213:LWD262214 MFZ262213:MFZ262214 MPV262213:MPV262214 MZR262213:MZR262214 NJN262213:NJN262214 NTJ262213:NTJ262214 ODF262213:ODF262214 ONB262213:ONB262214 OWX262213:OWX262214 PGT262213:PGT262214 PQP262213:PQP262214 QAL262213:QAL262214 QKH262213:QKH262214 QUD262213:QUD262214 RDZ262213:RDZ262214 RNV262213:RNV262214 RXR262213:RXR262214 SHN262213:SHN262214 SRJ262213:SRJ262214 TBF262213:TBF262214 TLB262213:TLB262214 TUX262213:TUX262214 UET262213:UET262214 UOP262213:UOP262214 UYL262213:UYL262214 VIH262213:VIH262214 VSD262213:VSD262214 WBZ262213:WBZ262214 WLV262213:WLV262214 WVR262213:WVR262214 J327749:J327750 JF327749:JF327750 TB327749:TB327750 ACX327749:ACX327750 AMT327749:AMT327750 AWP327749:AWP327750 BGL327749:BGL327750 BQH327749:BQH327750 CAD327749:CAD327750 CJZ327749:CJZ327750 CTV327749:CTV327750 DDR327749:DDR327750 DNN327749:DNN327750 DXJ327749:DXJ327750 EHF327749:EHF327750 ERB327749:ERB327750 FAX327749:FAX327750 FKT327749:FKT327750 FUP327749:FUP327750 GEL327749:GEL327750 GOH327749:GOH327750 GYD327749:GYD327750 HHZ327749:HHZ327750 HRV327749:HRV327750 IBR327749:IBR327750 ILN327749:ILN327750 IVJ327749:IVJ327750 JFF327749:JFF327750 JPB327749:JPB327750 JYX327749:JYX327750 KIT327749:KIT327750 KSP327749:KSP327750 LCL327749:LCL327750 LMH327749:LMH327750 LWD327749:LWD327750 MFZ327749:MFZ327750 MPV327749:MPV327750 MZR327749:MZR327750 NJN327749:NJN327750 NTJ327749:NTJ327750 ODF327749:ODF327750 ONB327749:ONB327750 OWX327749:OWX327750 PGT327749:PGT327750 PQP327749:PQP327750 QAL327749:QAL327750 QKH327749:QKH327750 QUD327749:QUD327750 RDZ327749:RDZ327750 RNV327749:RNV327750 RXR327749:RXR327750 SHN327749:SHN327750 SRJ327749:SRJ327750 TBF327749:TBF327750 TLB327749:TLB327750 TUX327749:TUX327750 UET327749:UET327750 UOP327749:UOP327750 UYL327749:UYL327750 VIH327749:VIH327750 VSD327749:VSD327750 WBZ327749:WBZ327750 WLV327749:WLV327750 WVR327749:WVR327750 J393285:J393286 JF393285:JF393286 TB393285:TB393286 ACX393285:ACX393286 AMT393285:AMT393286 AWP393285:AWP393286 BGL393285:BGL393286 BQH393285:BQH393286 CAD393285:CAD393286 CJZ393285:CJZ393286 CTV393285:CTV393286 DDR393285:DDR393286 DNN393285:DNN393286 DXJ393285:DXJ393286 EHF393285:EHF393286 ERB393285:ERB393286 FAX393285:FAX393286 FKT393285:FKT393286 FUP393285:FUP393286 GEL393285:GEL393286 GOH393285:GOH393286 GYD393285:GYD393286 HHZ393285:HHZ393286 HRV393285:HRV393286 IBR393285:IBR393286 ILN393285:ILN393286 IVJ393285:IVJ393286 JFF393285:JFF393286 JPB393285:JPB393286 JYX393285:JYX393286 KIT393285:KIT393286 KSP393285:KSP393286 LCL393285:LCL393286 LMH393285:LMH393286 LWD393285:LWD393286 MFZ393285:MFZ393286 MPV393285:MPV393286 MZR393285:MZR393286 NJN393285:NJN393286 NTJ393285:NTJ393286 ODF393285:ODF393286 ONB393285:ONB393286 OWX393285:OWX393286 PGT393285:PGT393286 PQP393285:PQP393286 QAL393285:QAL393286 QKH393285:QKH393286 QUD393285:QUD393286 RDZ393285:RDZ393286 RNV393285:RNV393286 RXR393285:RXR393286 SHN393285:SHN393286 SRJ393285:SRJ393286 TBF393285:TBF393286 TLB393285:TLB393286 TUX393285:TUX393286 UET393285:UET393286 UOP393285:UOP393286 UYL393285:UYL393286 VIH393285:VIH393286 VSD393285:VSD393286 WBZ393285:WBZ393286 WLV393285:WLV393286 WVR393285:WVR393286 J458821:J458822 JF458821:JF458822 TB458821:TB458822 ACX458821:ACX458822 AMT458821:AMT458822 AWP458821:AWP458822 BGL458821:BGL458822 BQH458821:BQH458822 CAD458821:CAD458822 CJZ458821:CJZ458822 CTV458821:CTV458822 DDR458821:DDR458822 DNN458821:DNN458822 DXJ458821:DXJ458822 EHF458821:EHF458822 ERB458821:ERB458822 FAX458821:FAX458822 FKT458821:FKT458822 FUP458821:FUP458822 GEL458821:GEL458822 GOH458821:GOH458822 GYD458821:GYD458822 HHZ458821:HHZ458822 HRV458821:HRV458822 IBR458821:IBR458822 ILN458821:ILN458822 IVJ458821:IVJ458822 JFF458821:JFF458822 JPB458821:JPB458822 JYX458821:JYX458822 KIT458821:KIT458822 KSP458821:KSP458822 LCL458821:LCL458822 LMH458821:LMH458822 LWD458821:LWD458822 MFZ458821:MFZ458822 MPV458821:MPV458822 MZR458821:MZR458822 NJN458821:NJN458822 NTJ458821:NTJ458822 ODF458821:ODF458822 ONB458821:ONB458822 OWX458821:OWX458822 PGT458821:PGT458822 PQP458821:PQP458822 QAL458821:QAL458822 QKH458821:QKH458822 QUD458821:QUD458822 RDZ458821:RDZ458822 RNV458821:RNV458822 RXR458821:RXR458822 SHN458821:SHN458822 SRJ458821:SRJ458822 TBF458821:TBF458822 TLB458821:TLB458822 TUX458821:TUX458822 UET458821:UET458822 UOP458821:UOP458822 UYL458821:UYL458822 VIH458821:VIH458822 VSD458821:VSD458822 WBZ458821:WBZ458822 WLV458821:WLV458822 WVR458821:WVR458822 J524357:J524358 JF524357:JF524358 TB524357:TB524358 ACX524357:ACX524358 AMT524357:AMT524358 AWP524357:AWP524358 BGL524357:BGL524358 BQH524357:BQH524358 CAD524357:CAD524358 CJZ524357:CJZ524358 CTV524357:CTV524358 DDR524357:DDR524358 DNN524357:DNN524358 DXJ524357:DXJ524358 EHF524357:EHF524358 ERB524357:ERB524358 FAX524357:FAX524358 FKT524357:FKT524358 FUP524357:FUP524358 GEL524357:GEL524358 GOH524357:GOH524358 GYD524357:GYD524358 HHZ524357:HHZ524358 HRV524357:HRV524358 IBR524357:IBR524358 ILN524357:ILN524358 IVJ524357:IVJ524358 JFF524357:JFF524358 JPB524357:JPB524358 JYX524357:JYX524358 KIT524357:KIT524358 KSP524357:KSP524358 LCL524357:LCL524358 LMH524357:LMH524358 LWD524357:LWD524358 MFZ524357:MFZ524358 MPV524357:MPV524358 MZR524357:MZR524358 NJN524357:NJN524358 NTJ524357:NTJ524358 ODF524357:ODF524358 ONB524357:ONB524358 OWX524357:OWX524358 PGT524357:PGT524358 PQP524357:PQP524358 QAL524357:QAL524358 QKH524357:QKH524358 QUD524357:QUD524358 RDZ524357:RDZ524358 RNV524357:RNV524358 RXR524357:RXR524358 SHN524357:SHN524358 SRJ524357:SRJ524358 TBF524357:TBF524358 TLB524357:TLB524358 TUX524357:TUX524358 UET524357:UET524358 UOP524357:UOP524358 UYL524357:UYL524358 VIH524357:VIH524358 VSD524357:VSD524358 WBZ524357:WBZ524358 WLV524357:WLV524358 WVR524357:WVR524358 J589893:J589894 JF589893:JF589894 TB589893:TB589894 ACX589893:ACX589894 AMT589893:AMT589894 AWP589893:AWP589894 BGL589893:BGL589894 BQH589893:BQH589894 CAD589893:CAD589894 CJZ589893:CJZ589894 CTV589893:CTV589894 DDR589893:DDR589894 DNN589893:DNN589894 DXJ589893:DXJ589894 EHF589893:EHF589894 ERB589893:ERB589894 FAX589893:FAX589894 FKT589893:FKT589894 FUP589893:FUP589894 GEL589893:GEL589894 GOH589893:GOH589894 GYD589893:GYD589894 HHZ589893:HHZ589894 HRV589893:HRV589894 IBR589893:IBR589894 ILN589893:ILN589894 IVJ589893:IVJ589894 JFF589893:JFF589894 JPB589893:JPB589894 JYX589893:JYX589894 KIT589893:KIT589894 KSP589893:KSP589894 LCL589893:LCL589894 LMH589893:LMH589894 LWD589893:LWD589894 MFZ589893:MFZ589894 MPV589893:MPV589894 MZR589893:MZR589894 NJN589893:NJN589894 NTJ589893:NTJ589894 ODF589893:ODF589894 ONB589893:ONB589894 OWX589893:OWX589894 PGT589893:PGT589894 PQP589893:PQP589894 QAL589893:QAL589894 QKH589893:QKH589894 QUD589893:QUD589894 RDZ589893:RDZ589894 RNV589893:RNV589894 RXR589893:RXR589894 SHN589893:SHN589894 SRJ589893:SRJ589894 TBF589893:TBF589894 TLB589893:TLB589894 TUX589893:TUX589894 UET589893:UET589894 UOP589893:UOP589894 UYL589893:UYL589894 VIH589893:VIH589894 VSD589893:VSD589894 WBZ589893:WBZ589894 WLV589893:WLV589894 WVR589893:WVR589894 J655429:J655430 JF655429:JF655430 TB655429:TB655430 ACX655429:ACX655430 AMT655429:AMT655430 AWP655429:AWP655430 BGL655429:BGL655430 BQH655429:BQH655430 CAD655429:CAD655430 CJZ655429:CJZ655430 CTV655429:CTV655430 DDR655429:DDR655430 DNN655429:DNN655430 DXJ655429:DXJ655430 EHF655429:EHF655430 ERB655429:ERB655430 FAX655429:FAX655430 FKT655429:FKT655430 FUP655429:FUP655430 GEL655429:GEL655430 GOH655429:GOH655430 GYD655429:GYD655430 HHZ655429:HHZ655430 HRV655429:HRV655430 IBR655429:IBR655430 ILN655429:ILN655430 IVJ655429:IVJ655430 JFF655429:JFF655430 JPB655429:JPB655430 JYX655429:JYX655430 KIT655429:KIT655430 KSP655429:KSP655430 LCL655429:LCL655430 LMH655429:LMH655430 LWD655429:LWD655430 MFZ655429:MFZ655430 MPV655429:MPV655430 MZR655429:MZR655430 NJN655429:NJN655430 NTJ655429:NTJ655430 ODF655429:ODF655430 ONB655429:ONB655430 OWX655429:OWX655430 PGT655429:PGT655430 PQP655429:PQP655430 QAL655429:QAL655430 QKH655429:QKH655430 QUD655429:QUD655430 RDZ655429:RDZ655430 RNV655429:RNV655430 RXR655429:RXR655430 SHN655429:SHN655430 SRJ655429:SRJ655430 TBF655429:TBF655430 TLB655429:TLB655430 TUX655429:TUX655430 UET655429:UET655430 UOP655429:UOP655430 UYL655429:UYL655430 VIH655429:VIH655430 VSD655429:VSD655430 WBZ655429:WBZ655430 WLV655429:WLV655430 WVR655429:WVR655430 J720965:J720966 JF720965:JF720966 TB720965:TB720966 ACX720965:ACX720966 AMT720965:AMT720966 AWP720965:AWP720966 BGL720965:BGL720966 BQH720965:BQH720966 CAD720965:CAD720966 CJZ720965:CJZ720966 CTV720965:CTV720966 DDR720965:DDR720966 DNN720965:DNN720966 DXJ720965:DXJ720966 EHF720965:EHF720966 ERB720965:ERB720966 FAX720965:FAX720966 FKT720965:FKT720966 FUP720965:FUP720966 GEL720965:GEL720966 GOH720965:GOH720966 GYD720965:GYD720966 HHZ720965:HHZ720966 HRV720965:HRV720966 IBR720965:IBR720966 ILN720965:ILN720966 IVJ720965:IVJ720966 JFF720965:JFF720966 JPB720965:JPB720966 JYX720965:JYX720966 KIT720965:KIT720966 KSP720965:KSP720966 LCL720965:LCL720966 LMH720965:LMH720966 LWD720965:LWD720966 MFZ720965:MFZ720966 MPV720965:MPV720966 MZR720965:MZR720966 NJN720965:NJN720966 NTJ720965:NTJ720966 ODF720965:ODF720966 ONB720965:ONB720966 OWX720965:OWX720966 PGT720965:PGT720966 PQP720965:PQP720966 QAL720965:QAL720966 QKH720965:QKH720966 QUD720965:QUD720966 RDZ720965:RDZ720966 RNV720965:RNV720966 RXR720965:RXR720966 SHN720965:SHN720966 SRJ720965:SRJ720966 TBF720965:TBF720966 TLB720965:TLB720966 TUX720965:TUX720966 UET720965:UET720966 UOP720965:UOP720966 UYL720965:UYL720966 VIH720965:VIH720966 VSD720965:VSD720966 WBZ720965:WBZ720966 WLV720965:WLV720966 WVR720965:WVR720966 J786501:J786502 JF786501:JF786502 TB786501:TB786502 ACX786501:ACX786502 AMT786501:AMT786502 AWP786501:AWP786502 BGL786501:BGL786502 BQH786501:BQH786502 CAD786501:CAD786502 CJZ786501:CJZ786502 CTV786501:CTV786502 DDR786501:DDR786502 DNN786501:DNN786502 DXJ786501:DXJ786502 EHF786501:EHF786502 ERB786501:ERB786502 FAX786501:FAX786502 FKT786501:FKT786502 FUP786501:FUP786502 GEL786501:GEL786502 GOH786501:GOH786502 GYD786501:GYD786502 HHZ786501:HHZ786502 HRV786501:HRV786502 IBR786501:IBR786502 ILN786501:ILN786502 IVJ786501:IVJ786502 JFF786501:JFF786502 JPB786501:JPB786502 JYX786501:JYX786502 KIT786501:KIT786502 KSP786501:KSP786502 LCL786501:LCL786502 LMH786501:LMH786502 LWD786501:LWD786502 MFZ786501:MFZ786502 MPV786501:MPV786502 MZR786501:MZR786502 NJN786501:NJN786502 NTJ786501:NTJ786502 ODF786501:ODF786502 ONB786501:ONB786502 OWX786501:OWX786502 PGT786501:PGT786502 PQP786501:PQP786502 QAL786501:QAL786502 QKH786501:QKH786502 QUD786501:QUD786502 RDZ786501:RDZ786502 RNV786501:RNV786502 RXR786501:RXR786502 SHN786501:SHN786502 SRJ786501:SRJ786502 TBF786501:TBF786502 TLB786501:TLB786502 TUX786501:TUX786502 UET786501:UET786502 UOP786501:UOP786502 UYL786501:UYL786502 VIH786501:VIH786502 VSD786501:VSD786502 WBZ786501:WBZ786502 WLV786501:WLV786502 WVR786501:WVR786502 J852037:J852038 JF852037:JF852038 TB852037:TB852038 ACX852037:ACX852038 AMT852037:AMT852038 AWP852037:AWP852038 BGL852037:BGL852038 BQH852037:BQH852038 CAD852037:CAD852038 CJZ852037:CJZ852038 CTV852037:CTV852038 DDR852037:DDR852038 DNN852037:DNN852038 DXJ852037:DXJ852038 EHF852037:EHF852038 ERB852037:ERB852038 FAX852037:FAX852038 FKT852037:FKT852038 FUP852037:FUP852038 GEL852037:GEL852038 GOH852037:GOH852038 GYD852037:GYD852038 HHZ852037:HHZ852038 HRV852037:HRV852038 IBR852037:IBR852038 ILN852037:ILN852038 IVJ852037:IVJ852038 JFF852037:JFF852038 JPB852037:JPB852038 JYX852037:JYX852038 KIT852037:KIT852038 KSP852037:KSP852038 LCL852037:LCL852038 LMH852037:LMH852038 LWD852037:LWD852038 MFZ852037:MFZ852038 MPV852037:MPV852038 MZR852037:MZR852038 NJN852037:NJN852038 NTJ852037:NTJ852038 ODF852037:ODF852038 ONB852037:ONB852038 OWX852037:OWX852038 PGT852037:PGT852038 PQP852037:PQP852038 QAL852037:QAL852038 QKH852037:QKH852038 QUD852037:QUD852038 RDZ852037:RDZ852038 RNV852037:RNV852038 RXR852037:RXR852038 SHN852037:SHN852038 SRJ852037:SRJ852038 TBF852037:TBF852038 TLB852037:TLB852038 TUX852037:TUX852038 UET852037:UET852038 UOP852037:UOP852038 UYL852037:UYL852038 VIH852037:VIH852038 VSD852037:VSD852038 WBZ852037:WBZ852038 WLV852037:WLV852038 WVR852037:WVR852038 J917573:J917574 JF917573:JF917574 TB917573:TB917574 ACX917573:ACX917574 AMT917573:AMT917574 AWP917573:AWP917574 BGL917573:BGL917574 BQH917573:BQH917574 CAD917573:CAD917574 CJZ917573:CJZ917574 CTV917573:CTV917574 DDR917573:DDR917574 DNN917573:DNN917574 DXJ917573:DXJ917574 EHF917573:EHF917574 ERB917573:ERB917574 FAX917573:FAX917574 FKT917573:FKT917574 FUP917573:FUP917574 GEL917573:GEL917574 GOH917573:GOH917574 GYD917573:GYD917574 HHZ917573:HHZ917574 HRV917573:HRV917574 IBR917573:IBR917574 ILN917573:ILN917574 IVJ917573:IVJ917574 JFF917573:JFF917574 JPB917573:JPB917574 JYX917573:JYX917574 KIT917573:KIT917574 KSP917573:KSP917574 LCL917573:LCL917574 LMH917573:LMH917574 LWD917573:LWD917574 MFZ917573:MFZ917574 MPV917573:MPV917574 MZR917573:MZR917574 NJN917573:NJN917574 NTJ917573:NTJ917574 ODF917573:ODF917574 ONB917573:ONB917574 OWX917573:OWX917574 PGT917573:PGT917574 PQP917573:PQP917574 QAL917573:QAL917574 QKH917573:QKH917574 QUD917573:QUD917574 RDZ917573:RDZ917574 RNV917573:RNV917574 RXR917573:RXR917574 SHN917573:SHN917574 SRJ917573:SRJ917574 TBF917573:TBF917574 TLB917573:TLB917574 TUX917573:TUX917574 UET917573:UET917574 UOP917573:UOP917574 UYL917573:UYL917574 VIH917573:VIH917574 VSD917573:VSD917574 WBZ917573:WBZ917574 WLV917573:WLV917574 WVR917573:WVR917574 J983109:J983110 JF983109:JF983110 TB983109:TB983110 ACX983109:ACX983110 AMT983109:AMT983110 AWP983109:AWP983110 BGL983109:BGL983110 BQH983109:BQH983110 CAD983109:CAD983110 CJZ983109:CJZ983110 CTV983109:CTV983110 DDR983109:DDR983110 DNN983109:DNN983110 DXJ983109:DXJ983110 EHF983109:EHF983110 ERB983109:ERB983110 FAX983109:FAX983110 FKT983109:FKT983110 FUP983109:FUP983110 GEL983109:GEL983110 GOH983109:GOH983110 GYD983109:GYD983110 HHZ983109:HHZ983110 HRV983109:HRV983110 IBR983109:IBR983110 ILN983109:ILN983110 IVJ983109:IVJ983110 JFF983109:JFF983110 JPB983109:JPB983110 JYX983109:JYX983110 KIT983109:KIT983110 KSP983109:KSP983110 LCL983109:LCL983110 LMH983109:LMH983110 LWD983109:LWD983110 MFZ983109:MFZ983110 MPV983109:MPV983110 MZR983109:MZR983110 NJN983109:NJN983110 NTJ983109:NTJ983110 ODF983109:ODF983110 ONB983109:ONB983110 OWX983109:OWX983110 PGT983109:PGT983110 PQP983109:PQP983110 QAL983109:QAL983110 QKH983109:QKH983110 QUD983109:QUD983110 RDZ983109:RDZ983110 RNV983109:RNV983110 RXR983109:RXR983110 SHN983109:SHN983110 SRJ983109:SRJ983110 TBF983109:TBF983110 TLB983109:TLB983110 TUX983109:TUX983110 UET983109:UET983110 UOP983109:UOP983110 UYL983109:UYL983110 VIH983109:VIH983110 VSD983109:VSD983110 WBZ983109:WBZ983110 WLV983109:WLV983110 WVR983109:WVR983110 J30:J35 JF30:JF35 TB30:TB35 ACX30:ACX35 AMT30:AMT35 AWP30:AWP35 BGL30:BGL35 BQH30:BQH35 CAD30:CAD35 CJZ30:CJZ35 CTV30:CTV35 DDR30:DDR35 DNN30:DNN35 DXJ30:DXJ35 EHF30:EHF35 ERB30:ERB35 FAX30:FAX35 FKT30:FKT35 FUP30:FUP35 GEL30:GEL35 GOH30:GOH35 GYD30:GYD35 HHZ30:HHZ35 HRV30:HRV35 IBR30:IBR35 ILN30:ILN35 IVJ30:IVJ35 JFF30:JFF35 JPB30:JPB35 JYX30:JYX35 KIT30:KIT35 KSP30:KSP35 LCL30:LCL35 LMH30:LMH35 LWD30:LWD35 MFZ30:MFZ35 MPV30:MPV35 MZR30:MZR35 NJN30:NJN35 NTJ30:NTJ35 ODF30:ODF35 ONB30:ONB35 OWX30:OWX35 PGT30:PGT35 PQP30:PQP35 QAL30:QAL35 QKH30:QKH35 QUD30:QUD35 RDZ30:RDZ35 RNV30:RNV35 RXR30:RXR35 SHN30:SHN35 SRJ30:SRJ35 TBF30:TBF35 TLB30:TLB35 TUX30:TUX35 UET30:UET35 UOP30:UOP35 UYL30:UYL35 VIH30:VIH35 VSD30:VSD35 WBZ30:WBZ35 WLV30:WLV35 WVR30:WVR35 J65566:J65571 JF65566:JF65571 TB65566:TB65571 ACX65566:ACX65571 AMT65566:AMT65571 AWP65566:AWP65571 BGL65566:BGL65571 BQH65566:BQH65571 CAD65566:CAD65571 CJZ65566:CJZ65571 CTV65566:CTV65571 DDR65566:DDR65571 DNN65566:DNN65571 DXJ65566:DXJ65571 EHF65566:EHF65571 ERB65566:ERB65571 FAX65566:FAX65571 FKT65566:FKT65571 FUP65566:FUP65571 GEL65566:GEL65571 GOH65566:GOH65571 GYD65566:GYD65571 HHZ65566:HHZ65571 HRV65566:HRV65571 IBR65566:IBR65571 ILN65566:ILN65571 IVJ65566:IVJ65571 JFF65566:JFF65571 JPB65566:JPB65571 JYX65566:JYX65571 KIT65566:KIT65571 KSP65566:KSP65571 LCL65566:LCL65571 LMH65566:LMH65571 LWD65566:LWD65571 MFZ65566:MFZ65571 MPV65566:MPV65571 MZR65566:MZR65571 NJN65566:NJN65571 NTJ65566:NTJ65571 ODF65566:ODF65571 ONB65566:ONB65571 OWX65566:OWX65571 PGT65566:PGT65571 PQP65566:PQP65571 QAL65566:QAL65571 QKH65566:QKH65571 QUD65566:QUD65571 RDZ65566:RDZ65571 RNV65566:RNV65571 RXR65566:RXR65571 SHN65566:SHN65571 SRJ65566:SRJ65571 TBF65566:TBF65571 TLB65566:TLB65571 TUX65566:TUX65571 UET65566:UET65571 UOP65566:UOP65571 UYL65566:UYL65571 VIH65566:VIH65571 VSD65566:VSD65571 WBZ65566:WBZ65571 WLV65566:WLV65571 WVR65566:WVR65571 J131102:J131107 JF131102:JF131107 TB131102:TB131107 ACX131102:ACX131107 AMT131102:AMT131107 AWP131102:AWP131107 BGL131102:BGL131107 BQH131102:BQH131107 CAD131102:CAD131107 CJZ131102:CJZ131107 CTV131102:CTV131107 DDR131102:DDR131107 DNN131102:DNN131107 DXJ131102:DXJ131107 EHF131102:EHF131107 ERB131102:ERB131107 FAX131102:FAX131107 FKT131102:FKT131107 FUP131102:FUP131107 GEL131102:GEL131107 GOH131102:GOH131107 GYD131102:GYD131107 HHZ131102:HHZ131107 HRV131102:HRV131107 IBR131102:IBR131107 ILN131102:ILN131107 IVJ131102:IVJ131107 JFF131102:JFF131107 JPB131102:JPB131107 JYX131102:JYX131107 KIT131102:KIT131107 KSP131102:KSP131107 LCL131102:LCL131107 LMH131102:LMH131107 LWD131102:LWD131107 MFZ131102:MFZ131107 MPV131102:MPV131107 MZR131102:MZR131107 NJN131102:NJN131107 NTJ131102:NTJ131107 ODF131102:ODF131107 ONB131102:ONB131107 OWX131102:OWX131107 PGT131102:PGT131107 PQP131102:PQP131107 QAL131102:QAL131107 QKH131102:QKH131107 QUD131102:QUD131107 RDZ131102:RDZ131107 RNV131102:RNV131107 RXR131102:RXR131107 SHN131102:SHN131107 SRJ131102:SRJ131107 TBF131102:TBF131107 TLB131102:TLB131107 TUX131102:TUX131107 UET131102:UET131107 UOP131102:UOP131107 UYL131102:UYL131107 VIH131102:VIH131107 VSD131102:VSD131107 WBZ131102:WBZ131107 WLV131102:WLV131107 WVR131102:WVR131107 J196638:J196643 JF196638:JF196643 TB196638:TB196643 ACX196638:ACX196643 AMT196638:AMT196643 AWP196638:AWP196643 BGL196638:BGL196643 BQH196638:BQH196643 CAD196638:CAD196643 CJZ196638:CJZ196643 CTV196638:CTV196643 DDR196638:DDR196643 DNN196638:DNN196643 DXJ196638:DXJ196643 EHF196638:EHF196643 ERB196638:ERB196643 FAX196638:FAX196643 FKT196638:FKT196643 FUP196638:FUP196643 GEL196638:GEL196643 GOH196638:GOH196643 GYD196638:GYD196643 HHZ196638:HHZ196643 HRV196638:HRV196643 IBR196638:IBR196643 ILN196638:ILN196643 IVJ196638:IVJ196643 JFF196638:JFF196643 JPB196638:JPB196643 JYX196638:JYX196643 KIT196638:KIT196643 KSP196638:KSP196643 LCL196638:LCL196643 LMH196638:LMH196643 LWD196638:LWD196643 MFZ196638:MFZ196643 MPV196638:MPV196643 MZR196638:MZR196643 NJN196638:NJN196643 NTJ196638:NTJ196643 ODF196638:ODF196643 ONB196638:ONB196643 OWX196638:OWX196643 PGT196638:PGT196643 PQP196638:PQP196643 QAL196638:QAL196643 QKH196638:QKH196643 QUD196638:QUD196643 RDZ196638:RDZ196643 RNV196638:RNV196643 RXR196638:RXR196643 SHN196638:SHN196643 SRJ196638:SRJ196643 TBF196638:TBF196643 TLB196638:TLB196643 TUX196638:TUX196643 UET196638:UET196643 UOP196638:UOP196643 UYL196638:UYL196643 VIH196638:VIH196643 VSD196638:VSD196643 WBZ196638:WBZ196643 WLV196638:WLV196643 WVR196638:WVR196643 J262174:J262179 JF262174:JF262179 TB262174:TB262179 ACX262174:ACX262179 AMT262174:AMT262179 AWP262174:AWP262179 BGL262174:BGL262179 BQH262174:BQH262179 CAD262174:CAD262179 CJZ262174:CJZ262179 CTV262174:CTV262179 DDR262174:DDR262179 DNN262174:DNN262179 DXJ262174:DXJ262179 EHF262174:EHF262179 ERB262174:ERB262179 FAX262174:FAX262179 FKT262174:FKT262179 FUP262174:FUP262179 GEL262174:GEL262179 GOH262174:GOH262179 GYD262174:GYD262179 HHZ262174:HHZ262179 HRV262174:HRV262179 IBR262174:IBR262179 ILN262174:ILN262179 IVJ262174:IVJ262179 JFF262174:JFF262179 JPB262174:JPB262179 JYX262174:JYX262179 KIT262174:KIT262179 KSP262174:KSP262179 LCL262174:LCL262179 LMH262174:LMH262179 LWD262174:LWD262179 MFZ262174:MFZ262179 MPV262174:MPV262179 MZR262174:MZR262179 NJN262174:NJN262179 NTJ262174:NTJ262179 ODF262174:ODF262179 ONB262174:ONB262179 OWX262174:OWX262179 PGT262174:PGT262179 PQP262174:PQP262179 QAL262174:QAL262179 QKH262174:QKH262179 QUD262174:QUD262179 RDZ262174:RDZ262179 RNV262174:RNV262179 RXR262174:RXR262179 SHN262174:SHN262179 SRJ262174:SRJ262179 TBF262174:TBF262179 TLB262174:TLB262179 TUX262174:TUX262179 UET262174:UET262179 UOP262174:UOP262179 UYL262174:UYL262179 VIH262174:VIH262179 VSD262174:VSD262179 WBZ262174:WBZ262179 WLV262174:WLV262179 WVR262174:WVR262179 J327710:J327715 JF327710:JF327715 TB327710:TB327715 ACX327710:ACX327715 AMT327710:AMT327715 AWP327710:AWP327715 BGL327710:BGL327715 BQH327710:BQH327715 CAD327710:CAD327715 CJZ327710:CJZ327715 CTV327710:CTV327715 DDR327710:DDR327715 DNN327710:DNN327715 DXJ327710:DXJ327715 EHF327710:EHF327715 ERB327710:ERB327715 FAX327710:FAX327715 FKT327710:FKT327715 FUP327710:FUP327715 GEL327710:GEL327715 GOH327710:GOH327715 GYD327710:GYD327715 HHZ327710:HHZ327715 HRV327710:HRV327715 IBR327710:IBR327715 ILN327710:ILN327715 IVJ327710:IVJ327715 JFF327710:JFF327715 JPB327710:JPB327715 JYX327710:JYX327715 KIT327710:KIT327715 KSP327710:KSP327715 LCL327710:LCL327715 LMH327710:LMH327715 LWD327710:LWD327715 MFZ327710:MFZ327715 MPV327710:MPV327715 MZR327710:MZR327715 NJN327710:NJN327715 NTJ327710:NTJ327715 ODF327710:ODF327715 ONB327710:ONB327715 OWX327710:OWX327715 PGT327710:PGT327715 PQP327710:PQP327715 QAL327710:QAL327715 QKH327710:QKH327715 QUD327710:QUD327715 RDZ327710:RDZ327715 RNV327710:RNV327715 RXR327710:RXR327715 SHN327710:SHN327715 SRJ327710:SRJ327715 TBF327710:TBF327715 TLB327710:TLB327715 TUX327710:TUX327715 UET327710:UET327715 UOP327710:UOP327715 UYL327710:UYL327715 VIH327710:VIH327715 VSD327710:VSD327715 WBZ327710:WBZ327715 WLV327710:WLV327715 WVR327710:WVR327715 J393246:J393251 JF393246:JF393251 TB393246:TB393251 ACX393246:ACX393251 AMT393246:AMT393251 AWP393246:AWP393251 BGL393246:BGL393251 BQH393246:BQH393251 CAD393246:CAD393251 CJZ393246:CJZ393251 CTV393246:CTV393251 DDR393246:DDR393251 DNN393246:DNN393251 DXJ393246:DXJ393251 EHF393246:EHF393251 ERB393246:ERB393251 FAX393246:FAX393251 FKT393246:FKT393251 FUP393246:FUP393251 GEL393246:GEL393251 GOH393246:GOH393251 GYD393246:GYD393251 HHZ393246:HHZ393251 HRV393246:HRV393251 IBR393246:IBR393251 ILN393246:ILN393251 IVJ393246:IVJ393251 JFF393246:JFF393251 JPB393246:JPB393251 JYX393246:JYX393251 KIT393246:KIT393251 KSP393246:KSP393251 LCL393246:LCL393251 LMH393246:LMH393251 LWD393246:LWD393251 MFZ393246:MFZ393251 MPV393246:MPV393251 MZR393246:MZR393251 NJN393246:NJN393251 NTJ393246:NTJ393251 ODF393246:ODF393251 ONB393246:ONB393251 OWX393246:OWX393251 PGT393246:PGT393251 PQP393246:PQP393251 QAL393246:QAL393251 QKH393246:QKH393251 QUD393246:QUD393251 RDZ393246:RDZ393251 RNV393246:RNV393251 RXR393246:RXR393251 SHN393246:SHN393251 SRJ393246:SRJ393251 TBF393246:TBF393251 TLB393246:TLB393251 TUX393246:TUX393251 UET393246:UET393251 UOP393246:UOP393251 UYL393246:UYL393251 VIH393246:VIH393251 VSD393246:VSD393251 WBZ393246:WBZ393251 WLV393246:WLV393251 WVR393246:WVR393251 J458782:J458787 JF458782:JF458787 TB458782:TB458787 ACX458782:ACX458787 AMT458782:AMT458787 AWP458782:AWP458787 BGL458782:BGL458787 BQH458782:BQH458787 CAD458782:CAD458787 CJZ458782:CJZ458787 CTV458782:CTV458787 DDR458782:DDR458787 DNN458782:DNN458787 DXJ458782:DXJ458787 EHF458782:EHF458787 ERB458782:ERB458787 FAX458782:FAX458787 FKT458782:FKT458787 FUP458782:FUP458787 GEL458782:GEL458787 GOH458782:GOH458787 GYD458782:GYD458787 HHZ458782:HHZ458787 HRV458782:HRV458787 IBR458782:IBR458787 ILN458782:ILN458787 IVJ458782:IVJ458787 JFF458782:JFF458787 JPB458782:JPB458787 JYX458782:JYX458787 KIT458782:KIT458787 KSP458782:KSP458787 LCL458782:LCL458787 LMH458782:LMH458787 LWD458782:LWD458787 MFZ458782:MFZ458787 MPV458782:MPV458787 MZR458782:MZR458787 NJN458782:NJN458787 NTJ458782:NTJ458787 ODF458782:ODF458787 ONB458782:ONB458787 OWX458782:OWX458787 PGT458782:PGT458787 PQP458782:PQP458787 QAL458782:QAL458787 QKH458782:QKH458787 QUD458782:QUD458787 RDZ458782:RDZ458787 RNV458782:RNV458787 RXR458782:RXR458787 SHN458782:SHN458787 SRJ458782:SRJ458787 TBF458782:TBF458787 TLB458782:TLB458787 TUX458782:TUX458787 UET458782:UET458787 UOP458782:UOP458787 UYL458782:UYL458787 VIH458782:VIH458787 VSD458782:VSD458787 WBZ458782:WBZ458787 WLV458782:WLV458787 WVR458782:WVR458787 J524318:J524323 JF524318:JF524323 TB524318:TB524323 ACX524318:ACX524323 AMT524318:AMT524323 AWP524318:AWP524323 BGL524318:BGL524323 BQH524318:BQH524323 CAD524318:CAD524323 CJZ524318:CJZ524323 CTV524318:CTV524323 DDR524318:DDR524323 DNN524318:DNN524323 DXJ524318:DXJ524323 EHF524318:EHF524323 ERB524318:ERB524323 FAX524318:FAX524323 FKT524318:FKT524323 FUP524318:FUP524323 GEL524318:GEL524323 GOH524318:GOH524323 GYD524318:GYD524323 HHZ524318:HHZ524323 HRV524318:HRV524323 IBR524318:IBR524323 ILN524318:ILN524323 IVJ524318:IVJ524323 JFF524318:JFF524323 JPB524318:JPB524323 JYX524318:JYX524323 KIT524318:KIT524323 KSP524318:KSP524323 LCL524318:LCL524323 LMH524318:LMH524323 LWD524318:LWD524323 MFZ524318:MFZ524323 MPV524318:MPV524323 MZR524318:MZR524323 NJN524318:NJN524323 NTJ524318:NTJ524323 ODF524318:ODF524323 ONB524318:ONB524323 OWX524318:OWX524323 PGT524318:PGT524323 PQP524318:PQP524323 QAL524318:QAL524323 QKH524318:QKH524323 QUD524318:QUD524323 RDZ524318:RDZ524323 RNV524318:RNV524323 RXR524318:RXR524323 SHN524318:SHN524323 SRJ524318:SRJ524323 TBF524318:TBF524323 TLB524318:TLB524323 TUX524318:TUX524323 UET524318:UET524323 UOP524318:UOP524323 UYL524318:UYL524323 VIH524318:VIH524323 VSD524318:VSD524323 WBZ524318:WBZ524323 WLV524318:WLV524323 WVR524318:WVR524323 J589854:J589859 JF589854:JF589859 TB589854:TB589859 ACX589854:ACX589859 AMT589854:AMT589859 AWP589854:AWP589859 BGL589854:BGL589859 BQH589854:BQH589859 CAD589854:CAD589859 CJZ589854:CJZ589859 CTV589854:CTV589859 DDR589854:DDR589859 DNN589854:DNN589859 DXJ589854:DXJ589859 EHF589854:EHF589859 ERB589854:ERB589859 FAX589854:FAX589859 FKT589854:FKT589859 FUP589854:FUP589859 GEL589854:GEL589859 GOH589854:GOH589859 GYD589854:GYD589859 HHZ589854:HHZ589859 HRV589854:HRV589859 IBR589854:IBR589859 ILN589854:ILN589859 IVJ589854:IVJ589859 JFF589854:JFF589859 JPB589854:JPB589859 JYX589854:JYX589859 KIT589854:KIT589859 KSP589854:KSP589859 LCL589854:LCL589859 LMH589854:LMH589859 LWD589854:LWD589859 MFZ589854:MFZ589859 MPV589854:MPV589859 MZR589854:MZR589859 NJN589854:NJN589859 NTJ589854:NTJ589859 ODF589854:ODF589859 ONB589854:ONB589859 OWX589854:OWX589859 PGT589854:PGT589859 PQP589854:PQP589859 QAL589854:QAL589859 QKH589854:QKH589859 QUD589854:QUD589859 RDZ589854:RDZ589859 RNV589854:RNV589859 RXR589854:RXR589859 SHN589854:SHN589859 SRJ589854:SRJ589859 TBF589854:TBF589859 TLB589854:TLB589859 TUX589854:TUX589859 UET589854:UET589859 UOP589854:UOP589859 UYL589854:UYL589859 VIH589854:VIH589859 VSD589854:VSD589859 WBZ589854:WBZ589859 WLV589854:WLV589859 WVR589854:WVR589859 J655390:J655395 JF655390:JF655395 TB655390:TB655395 ACX655390:ACX655395 AMT655390:AMT655395 AWP655390:AWP655395 BGL655390:BGL655395 BQH655390:BQH655395 CAD655390:CAD655395 CJZ655390:CJZ655395 CTV655390:CTV655395 DDR655390:DDR655395 DNN655390:DNN655395 DXJ655390:DXJ655395 EHF655390:EHF655395 ERB655390:ERB655395 FAX655390:FAX655395 FKT655390:FKT655395 FUP655390:FUP655395 GEL655390:GEL655395 GOH655390:GOH655395 GYD655390:GYD655395 HHZ655390:HHZ655395 HRV655390:HRV655395 IBR655390:IBR655395 ILN655390:ILN655395 IVJ655390:IVJ655395 JFF655390:JFF655395 JPB655390:JPB655395 JYX655390:JYX655395 KIT655390:KIT655395 KSP655390:KSP655395 LCL655390:LCL655395 LMH655390:LMH655395 LWD655390:LWD655395 MFZ655390:MFZ655395 MPV655390:MPV655395 MZR655390:MZR655395 NJN655390:NJN655395 NTJ655390:NTJ655395 ODF655390:ODF655395 ONB655390:ONB655395 OWX655390:OWX655395 PGT655390:PGT655395 PQP655390:PQP655395 QAL655390:QAL655395 QKH655390:QKH655395 QUD655390:QUD655395 RDZ655390:RDZ655395 RNV655390:RNV655395 RXR655390:RXR655395 SHN655390:SHN655395 SRJ655390:SRJ655395 TBF655390:TBF655395 TLB655390:TLB655395 TUX655390:TUX655395 UET655390:UET655395 UOP655390:UOP655395 UYL655390:UYL655395 VIH655390:VIH655395 VSD655390:VSD655395 WBZ655390:WBZ655395 WLV655390:WLV655395 WVR655390:WVR655395 J720926:J720931 JF720926:JF720931 TB720926:TB720931 ACX720926:ACX720931 AMT720926:AMT720931 AWP720926:AWP720931 BGL720926:BGL720931 BQH720926:BQH720931 CAD720926:CAD720931 CJZ720926:CJZ720931 CTV720926:CTV720931 DDR720926:DDR720931 DNN720926:DNN720931 DXJ720926:DXJ720931 EHF720926:EHF720931 ERB720926:ERB720931 FAX720926:FAX720931 FKT720926:FKT720931 FUP720926:FUP720931 GEL720926:GEL720931 GOH720926:GOH720931 GYD720926:GYD720931 HHZ720926:HHZ720931 HRV720926:HRV720931 IBR720926:IBR720931 ILN720926:ILN720931 IVJ720926:IVJ720931 JFF720926:JFF720931 JPB720926:JPB720931 JYX720926:JYX720931 KIT720926:KIT720931 KSP720926:KSP720931 LCL720926:LCL720931 LMH720926:LMH720931 LWD720926:LWD720931 MFZ720926:MFZ720931 MPV720926:MPV720931 MZR720926:MZR720931 NJN720926:NJN720931 NTJ720926:NTJ720931 ODF720926:ODF720931 ONB720926:ONB720931 OWX720926:OWX720931 PGT720926:PGT720931 PQP720926:PQP720931 QAL720926:QAL720931 QKH720926:QKH720931 QUD720926:QUD720931 RDZ720926:RDZ720931 RNV720926:RNV720931 RXR720926:RXR720931 SHN720926:SHN720931 SRJ720926:SRJ720931 TBF720926:TBF720931 TLB720926:TLB720931 TUX720926:TUX720931 UET720926:UET720931 UOP720926:UOP720931 UYL720926:UYL720931 VIH720926:VIH720931 VSD720926:VSD720931 WBZ720926:WBZ720931 WLV720926:WLV720931 WVR720926:WVR720931 J786462:J786467 JF786462:JF786467 TB786462:TB786467 ACX786462:ACX786467 AMT786462:AMT786467 AWP786462:AWP786467 BGL786462:BGL786467 BQH786462:BQH786467 CAD786462:CAD786467 CJZ786462:CJZ786467 CTV786462:CTV786467 DDR786462:DDR786467 DNN786462:DNN786467 DXJ786462:DXJ786467 EHF786462:EHF786467 ERB786462:ERB786467 FAX786462:FAX786467 FKT786462:FKT786467 FUP786462:FUP786467 GEL786462:GEL786467 GOH786462:GOH786467 GYD786462:GYD786467 HHZ786462:HHZ786467 HRV786462:HRV786467 IBR786462:IBR786467 ILN786462:ILN786467 IVJ786462:IVJ786467 JFF786462:JFF786467 JPB786462:JPB786467 JYX786462:JYX786467 KIT786462:KIT786467 KSP786462:KSP786467 LCL786462:LCL786467 LMH786462:LMH786467 LWD786462:LWD786467 MFZ786462:MFZ786467 MPV786462:MPV786467 MZR786462:MZR786467 NJN786462:NJN786467 NTJ786462:NTJ786467 ODF786462:ODF786467 ONB786462:ONB786467 OWX786462:OWX786467 PGT786462:PGT786467 PQP786462:PQP786467 QAL786462:QAL786467 QKH786462:QKH786467 QUD786462:QUD786467 RDZ786462:RDZ786467 RNV786462:RNV786467 RXR786462:RXR786467 SHN786462:SHN786467 SRJ786462:SRJ786467 TBF786462:TBF786467 TLB786462:TLB786467 TUX786462:TUX786467 UET786462:UET786467 UOP786462:UOP786467 UYL786462:UYL786467 VIH786462:VIH786467 VSD786462:VSD786467 WBZ786462:WBZ786467 WLV786462:WLV786467 WVR786462:WVR786467 J851998:J852003 JF851998:JF852003 TB851998:TB852003 ACX851998:ACX852003 AMT851998:AMT852003 AWP851998:AWP852003 BGL851998:BGL852003 BQH851998:BQH852003 CAD851998:CAD852003 CJZ851998:CJZ852003 CTV851998:CTV852003 DDR851998:DDR852003 DNN851998:DNN852003 DXJ851998:DXJ852003 EHF851998:EHF852003 ERB851998:ERB852003 FAX851998:FAX852003 FKT851998:FKT852003 FUP851998:FUP852003 GEL851998:GEL852003 GOH851998:GOH852003 GYD851998:GYD852003 HHZ851998:HHZ852003 HRV851998:HRV852003 IBR851998:IBR852003 ILN851998:ILN852003 IVJ851998:IVJ852003 JFF851998:JFF852003 JPB851998:JPB852003 JYX851998:JYX852003 KIT851998:KIT852003 KSP851998:KSP852003 LCL851998:LCL852003 LMH851998:LMH852003 LWD851998:LWD852003 MFZ851998:MFZ852003 MPV851998:MPV852003 MZR851998:MZR852003 NJN851998:NJN852003 NTJ851998:NTJ852003 ODF851998:ODF852003 ONB851998:ONB852003 OWX851998:OWX852003 PGT851998:PGT852003 PQP851998:PQP852003 QAL851998:QAL852003 QKH851998:QKH852003 QUD851998:QUD852003 RDZ851998:RDZ852003 RNV851998:RNV852003 RXR851998:RXR852003 SHN851998:SHN852003 SRJ851998:SRJ852003 TBF851998:TBF852003 TLB851998:TLB852003 TUX851998:TUX852003 UET851998:UET852003 UOP851998:UOP852003 UYL851998:UYL852003 VIH851998:VIH852003 VSD851998:VSD852003 WBZ851998:WBZ852003 WLV851998:WLV852003 WVR851998:WVR852003 J917534:J917539 JF917534:JF917539 TB917534:TB917539 ACX917534:ACX917539 AMT917534:AMT917539 AWP917534:AWP917539 BGL917534:BGL917539 BQH917534:BQH917539 CAD917534:CAD917539 CJZ917534:CJZ917539 CTV917534:CTV917539 DDR917534:DDR917539 DNN917534:DNN917539 DXJ917534:DXJ917539 EHF917534:EHF917539 ERB917534:ERB917539 FAX917534:FAX917539 FKT917534:FKT917539 FUP917534:FUP917539 GEL917534:GEL917539 GOH917534:GOH917539 GYD917534:GYD917539 HHZ917534:HHZ917539 HRV917534:HRV917539 IBR917534:IBR917539 ILN917534:ILN917539 IVJ917534:IVJ917539 JFF917534:JFF917539 JPB917534:JPB917539 JYX917534:JYX917539 KIT917534:KIT917539 KSP917534:KSP917539 LCL917534:LCL917539 LMH917534:LMH917539 LWD917534:LWD917539 MFZ917534:MFZ917539 MPV917534:MPV917539 MZR917534:MZR917539 NJN917534:NJN917539 NTJ917534:NTJ917539 ODF917534:ODF917539 ONB917534:ONB917539 OWX917534:OWX917539 PGT917534:PGT917539 PQP917534:PQP917539 QAL917534:QAL917539 QKH917534:QKH917539 QUD917534:QUD917539 RDZ917534:RDZ917539 RNV917534:RNV917539 RXR917534:RXR917539 SHN917534:SHN917539 SRJ917534:SRJ917539 TBF917534:TBF917539 TLB917534:TLB917539 TUX917534:TUX917539 UET917534:UET917539 UOP917534:UOP917539 UYL917534:UYL917539 VIH917534:VIH917539 VSD917534:VSD917539 WBZ917534:WBZ917539 WLV917534:WLV917539 WVR917534:WVR917539 J983070:J983075 JF983070:JF983075 TB983070:TB983075 ACX983070:ACX983075 AMT983070:AMT983075 AWP983070:AWP983075 BGL983070:BGL983075 BQH983070:BQH983075 CAD983070:CAD983075 CJZ983070:CJZ983075 CTV983070:CTV983075 DDR983070:DDR983075 DNN983070:DNN983075 DXJ983070:DXJ983075 EHF983070:EHF983075 ERB983070:ERB983075 FAX983070:FAX983075 FKT983070:FKT983075 FUP983070:FUP983075 GEL983070:GEL983075 GOH983070:GOH983075 GYD983070:GYD983075 HHZ983070:HHZ983075 HRV983070:HRV983075 IBR983070:IBR983075 ILN983070:ILN983075 IVJ983070:IVJ983075 JFF983070:JFF983075 JPB983070:JPB983075 JYX983070:JYX983075 KIT983070:KIT983075 KSP983070:KSP983075 LCL983070:LCL983075 LMH983070:LMH983075 LWD983070:LWD983075 MFZ983070:MFZ983075 MPV983070:MPV983075 MZR983070:MZR983075 NJN983070:NJN983075 NTJ983070:NTJ983075 ODF983070:ODF983075 ONB983070:ONB983075 OWX983070:OWX983075 PGT983070:PGT983075 PQP983070:PQP983075 QAL983070:QAL983075 QKH983070:QKH983075 QUD983070:QUD983075 RDZ983070:RDZ983075 RNV983070:RNV983075 RXR983070:RXR983075 SHN983070:SHN983075 SRJ983070:SRJ983075 TBF983070:TBF983075 TLB983070:TLB983075 TUX983070:TUX983075 UET983070:UET983075 UOP983070:UOP983075 UYL983070:UYL983075 VIH983070:VIH983075 VSD983070:VSD983075 WBZ983070:WBZ983075 WLV983070:WLV983075 WVR983070:WVR983075" xr:uid="{98281749-E400-4B46-A574-3D9E51E3CE66}"/>
  </dataValidations>
  <pageMargins left="0" right="0" top="0" bottom="0" header="0" footer="0"/>
  <pageSetup paperSize="8" scale="65"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DDDC1-FD8B-411F-B9D5-A12CEE4F3D7A}">
  <dimension ref="B2:Q16"/>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2208</v>
      </c>
      <c r="G2" s="4" t="s">
        <v>2</v>
      </c>
      <c r="H2" s="5"/>
      <c r="I2" s="6"/>
      <c r="J2" s="7">
        <f>SUM(H:H)</f>
        <v>16900</v>
      </c>
    </row>
    <row r="3" spans="2:17" ht="20.100000000000001" customHeight="1">
      <c r="B3" s="1" t="s">
        <v>3</v>
      </c>
      <c r="C3" s="1"/>
      <c r="D3" s="1"/>
      <c r="E3" s="98" t="s">
        <v>2209</v>
      </c>
    </row>
    <row r="4" spans="2:17" ht="20.100000000000001" customHeight="1">
      <c r="B4" s="1" t="s">
        <v>5</v>
      </c>
      <c r="C4" s="1"/>
      <c r="D4" s="1"/>
      <c r="E4" s="98">
        <v>174378</v>
      </c>
    </row>
    <row r="5" spans="2:17" ht="20.100000000000001" customHeight="1">
      <c r="B5" s="1" t="s">
        <v>6</v>
      </c>
      <c r="C5" s="1"/>
      <c r="D5" s="1"/>
      <c r="E5" s="102">
        <v>43865</v>
      </c>
    </row>
    <row r="6" spans="2:17" ht="20.100000000000001" customHeight="1">
      <c r="B6" s="1" t="s">
        <v>7</v>
      </c>
      <c r="C6" s="1"/>
      <c r="D6" s="1"/>
      <c r="E6" s="102">
        <v>43868</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15" si="0">F9*G9</f>
        <v>0</v>
      </c>
      <c r="I9" s="167"/>
      <c r="J9" s="30"/>
      <c r="K9" s="30"/>
      <c r="L9" s="22"/>
      <c r="M9" s="25"/>
      <c r="N9" s="21"/>
      <c r="O9" s="22"/>
      <c r="P9" s="25"/>
      <c r="Q9" s="26"/>
    </row>
    <row r="10" spans="2:17" s="9" customFormat="1" ht="19.7" customHeight="1">
      <c r="B10" s="21"/>
      <c r="C10" s="21"/>
      <c r="D10" s="21"/>
      <c r="E10" s="75"/>
      <c r="F10" s="22"/>
      <c r="G10" s="266">
        <v>0</v>
      </c>
      <c r="H10" s="266">
        <f t="shared" si="0"/>
        <v>0</v>
      </c>
      <c r="I10" s="167"/>
      <c r="J10" s="31"/>
      <c r="K10" s="22"/>
      <c r="L10" s="22"/>
      <c r="M10" s="25"/>
      <c r="N10" s="21"/>
      <c r="O10" s="22"/>
      <c r="P10" s="25"/>
      <c r="Q10" s="26"/>
    </row>
    <row r="11" spans="2:17" s="9" customFormat="1" ht="19.7" customHeight="1">
      <c r="B11" s="21">
        <v>2</v>
      </c>
      <c r="C11" s="21" t="s">
        <v>2210</v>
      </c>
      <c r="D11" s="21" t="s">
        <v>2210</v>
      </c>
      <c r="E11" s="31" t="s">
        <v>2211</v>
      </c>
      <c r="F11" s="22">
        <v>1</v>
      </c>
      <c r="G11" s="266">
        <v>16900</v>
      </c>
      <c r="H11" s="266">
        <f t="shared" si="0"/>
        <v>16900</v>
      </c>
      <c r="I11" s="167"/>
      <c r="J11" s="30" t="s">
        <v>2212</v>
      </c>
      <c r="K11" s="22"/>
      <c r="L11" s="22"/>
      <c r="M11" s="25">
        <v>43852</v>
      </c>
      <c r="N11" s="21"/>
      <c r="O11" s="22"/>
      <c r="P11" s="25">
        <v>43867</v>
      </c>
      <c r="Q11" s="26">
        <v>43867</v>
      </c>
    </row>
    <row r="12" spans="2:17" s="9" customFormat="1" ht="19.7" customHeight="1">
      <c r="B12" s="21"/>
      <c r="C12" s="21"/>
      <c r="D12" s="21"/>
      <c r="E12" s="75"/>
      <c r="F12" s="22"/>
      <c r="G12" s="266">
        <v>0</v>
      </c>
      <c r="H12" s="266">
        <f t="shared" si="0"/>
        <v>0</v>
      </c>
      <c r="I12" s="167"/>
      <c r="J12" s="31"/>
      <c r="K12" s="22"/>
      <c r="L12" s="22"/>
      <c r="M12" s="25"/>
      <c r="N12" s="21"/>
      <c r="O12" s="22"/>
      <c r="P12" s="25"/>
      <c r="Q12" s="26"/>
    </row>
    <row r="13" spans="2:17" s="9" customFormat="1" ht="19.5" customHeight="1">
      <c r="B13" s="21"/>
      <c r="C13" s="21"/>
      <c r="D13" s="21"/>
      <c r="E13" s="75"/>
      <c r="F13" s="22"/>
      <c r="G13" s="266">
        <v>0</v>
      </c>
      <c r="H13" s="266">
        <f t="shared" si="0"/>
        <v>0</v>
      </c>
      <c r="I13" s="167"/>
      <c r="J13" s="31"/>
      <c r="K13" s="22"/>
      <c r="L13" s="22"/>
      <c r="M13" s="25"/>
      <c r="N13" s="21"/>
      <c r="O13" s="22"/>
      <c r="P13" s="25"/>
      <c r="Q13" s="26"/>
    </row>
    <row r="14" spans="2:17" s="9" customFormat="1" ht="19.7" customHeight="1">
      <c r="B14" s="21"/>
      <c r="C14" s="21"/>
      <c r="D14" s="21"/>
      <c r="E14" s="75"/>
      <c r="F14" s="22"/>
      <c r="G14" s="266">
        <v>0</v>
      </c>
      <c r="H14" s="266">
        <f t="shared" si="0"/>
        <v>0</v>
      </c>
      <c r="I14" s="167"/>
      <c r="J14" s="31"/>
      <c r="K14" s="22"/>
      <c r="L14" s="22"/>
      <c r="M14" s="25"/>
      <c r="N14" s="21"/>
      <c r="O14" s="22"/>
      <c r="P14" s="25"/>
      <c r="Q14" s="26"/>
    </row>
    <row r="15" spans="2:17" s="9" customFormat="1" ht="19.7" customHeight="1">
      <c r="B15" s="21"/>
      <c r="C15" s="21"/>
      <c r="D15" s="21"/>
      <c r="E15" s="75"/>
      <c r="F15" s="22"/>
      <c r="G15" s="266">
        <v>0</v>
      </c>
      <c r="H15" s="266">
        <f t="shared" si="0"/>
        <v>0</v>
      </c>
      <c r="I15" s="167"/>
      <c r="J15" s="31"/>
      <c r="K15" s="22"/>
      <c r="L15" s="22"/>
      <c r="M15" s="25"/>
      <c r="N15" s="21"/>
      <c r="O15" s="22"/>
      <c r="P15" s="25"/>
      <c r="Q15" s="26"/>
    </row>
    <row r="16" spans="2:17">
      <c r="G16" s="3"/>
      <c r="H16" s="3"/>
    </row>
  </sheetData>
  <autoFilter ref="B8:O15" xr:uid="{7963F78C-7B9D-4B50-A301-8237F42955B1}"/>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9B9AF-FF03-430A-B89C-6211FDDE1115}">
  <dimension ref="B2:Q71"/>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2213</v>
      </c>
      <c r="G2" s="4" t="s">
        <v>2</v>
      </c>
      <c r="H2" s="5"/>
      <c r="I2" s="6"/>
      <c r="J2" s="7">
        <f>SUM(H:H)</f>
        <v>166763</v>
      </c>
    </row>
    <row r="3" spans="2:17" ht="20.100000000000001" customHeight="1">
      <c r="B3" s="1" t="s">
        <v>3</v>
      </c>
      <c r="C3" s="1"/>
      <c r="D3" s="1"/>
      <c r="E3" s="98" t="s">
        <v>2214</v>
      </c>
    </row>
    <row r="4" spans="2:17" ht="20.100000000000001" customHeight="1">
      <c r="B4" s="1" t="s">
        <v>5</v>
      </c>
      <c r="C4" s="1"/>
      <c r="D4" s="1"/>
      <c r="E4" s="98">
        <v>174507</v>
      </c>
    </row>
    <row r="5" spans="2:17" ht="20.100000000000001" customHeight="1">
      <c r="B5" s="1" t="s">
        <v>6</v>
      </c>
      <c r="C5" s="1"/>
      <c r="D5" s="1"/>
      <c r="E5" s="102">
        <v>43873</v>
      </c>
    </row>
    <row r="6" spans="2:17" ht="20.100000000000001" customHeight="1">
      <c r="B6" s="1" t="s">
        <v>7</v>
      </c>
      <c r="C6" s="1"/>
      <c r="D6" s="1"/>
      <c r="E6" s="102">
        <v>43888</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F9*G9</f>
        <v>0</v>
      </c>
      <c r="I9" s="167"/>
      <c r="J9" s="30"/>
      <c r="K9" s="30"/>
      <c r="L9" s="22"/>
      <c r="M9" s="25"/>
      <c r="N9" s="21"/>
      <c r="O9" s="22"/>
      <c r="P9" s="25"/>
      <c r="Q9" s="26"/>
    </row>
    <row r="10" spans="2:17" s="9" customFormat="1" ht="19.7" customHeight="1">
      <c r="B10" s="21">
        <v>3</v>
      </c>
      <c r="C10" s="21" t="s">
        <v>550</v>
      </c>
      <c r="D10" s="21" t="s">
        <v>550</v>
      </c>
      <c r="E10" s="954" t="s">
        <v>2215</v>
      </c>
      <c r="F10" s="919">
        <v>1</v>
      </c>
      <c r="G10" s="920">
        <v>40000</v>
      </c>
      <c r="H10" s="266">
        <f>F10*G10</f>
        <v>40000</v>
      </c>
      <c r="I10" s="167"/>
      <c r="J10" s="31"/>
      <c r="K10" s="22"/>
      <c r="L10" s="22"/>
      <c r="M10" s="25">
        <v>43851</v>
      </c>
      <c r="N10" s="21"/>
      <c r="O10" s="32">
        <v>43873</v>
      </c>
      <c r="P10" s="25">
        <v>43873</v>
      </c>
      <c r="Q10" s="26">
        <v>43873</v>
      </c>
    </row>
    <row r="11" spans="2:17" s="9" customFormat="1" ht="19.7" customHeight="1">
      <c r="B11" s="21">
        <v>3</v>
      </c>
      <c r="C11" s="21" t="s">
        <v>550</v>
      </c>
      <c r="D11" s="21" t="s">
        <v>550</v>
      </c>
      <c r="E11" s="75" t="s">
        <v>447</v>
      </c>
      <c r="F11" s="22">
        <v>1</v>
      </c>
      <c r="G11" s="266">
        <v>1300</v>
      </c>
      <c r="H11" s="266">
        <f>F11*G11</f>
        <v>1300</v>
      </c>
      <c r="I11" s="167"/>
      <c r="J11" s="31"/>
      <c r="K11" s="22"/>
      <c r="L11" s="22"/>
      <c r="M11" s="25">
        <v>43851</v>
      </c>
      <c r="N11" s="21"/>
      <c r="O11" s="32">
        <v>43873</v>
      </c>
      <c r="P11" s="25"/>
      <c r="Q11" s="26"/>
    </row>
    <row r="12" spans="2:17" s="9" customFormat="1" ht="19.7" customHeight="1">
      <c r="B12" s="21"/>
      <c r="C12" s="21"/>
      <c r="D12" s="21"/>
      <c r="E12" s="75"/>
      <c r="F12" s="22"/>
      <c r="G12" s="266">
        <v>0</v>
      </c>
      <c r="H12" s="266">
        <f t="shared" ref="H12:H66" si="0">F12*G12</f>
        <v>0</v>
      </c>
      <c r="I12" s="167"/>
      <c r="J12" s="31"/>
      <c r="K12" s="22"/>
      <c r="L12" s="22"/>
      <c r="M12" s="25"/>
      <c r="N12" s="21"/>
      <c r="O12" s="22"/>
      <c r="P12" s="25"/>
      <c r="Q12" s="26"/>
    </row>
    <row r="13" spans="2:17" s="9" customFormat="1" ht="19.7" customHeight="1">
      <c r="B13" s="21">
        <v>7</v>
      </c>
      <c r="C13" s="21" t="s">
        <v>292</v>
      </c>
      <c r="D13" s="21" t="s">
        <v>144</v>
      </c>
      <c r="E13" s="75" t="s">
        <v>2216</v>
      </c>
      <c r="F13" s="22">
        <v>1</v>
      </c>
      <c r="G13" s="942">
        <v>3480</v>
      </c>
      <c r="H13" s="1106">
        <f t="shared" si="0"/>
        <v>3480</v>
      </c>
      <c r="I13" s="167"/>
      <c r="J13" s="31" t="s">
        <v>2217</v>
      </c>
      <c r="K13" s="22"/>
      <c r="L13" s="22"/>
      <c r="M13" s="25">
        <v>43851</v>
      </c>
      <c r="N13" s="21"/>
      <c r="O13" s="32">
        <v>43873</v>
      </c>
      <c r="P13" s="25">
        <v>43868</v>
      </c>
      <c r="Q13" s="26">
        <v>43868</v>
      </c>
    </row>
    <row r="14" spans="2:17" s="9" customFormat="1" ht="19.7" customHeight="1">
      <c r="B14" s="21">
        <v>7</v>
      </c>
      <c r="C14" s="21" t="s">
        <v>292</v>
      </c>
      <c r="D14" s="21" t="s">
        <v>144</v>
      </c>
      <c r="E14" s="75" t="s">
        <v>2218</v>
      </c>
      <c r="F14" s="22">
        <v>1</v>
      </c>
      <c r="G14" s="942">
        <v>2290</v>
      </c>
      <c r="H14" s="1106">
        <f t="shared" si="0"/>
        <v>2290</v>
      </c>
      <c r="I14" s="167"/>
      <c r="J14" s="31" t="s">
        <v>1790</v>
      </c>
      <c r="K14" s="22"/>
      <c r="L14" s="22"/>
      <c r="M14" s="25">
        <v>43851</v>
      </c>
      <c r="N14" s="21"/>
      <c r="O14" s="32">
        <v>43873</v>
      </c>
      <c r="P14" s="25">
        <v>43868</v>
      </c>
      <c r="Q14" s="26">
        <v>43868</v>
      </c>
    </row>
    <row r="15" spans="2:17" s="9" customFormat="1" ht="19.7" customHeight="1">
      <c r="B15" s="21">
        <v>7</v>
      </c>
      <c r="C15" s="21" t="s">
        <v>292</v>
      </c>
      <c r="D15" s="21" t="s">
        <v>144</v>
      </c>
      <c r="E15" s="75" t="s">
        <v>2219</v>
      </c>
      <c r="F15" s="22">
        <v>1</v>
      </c>
      <c r="G15" s="942">
        <v>19870</v>
      </c>
      <c r="H15" s="1106">
        <f t="shared" si="0"/>
        <v>19870</v>
      </c>
      <c r="I15" s="167"/>
      <c r="J15" s="1107" t="s">
        <v>2220</v>
      </c>
      <c r="K15" s="22"/>
      <c r="L15" s="22"/>
      <c r="M15" s="25">
        <v>43851</v>
      </c>
      <c r="N15" s="21"/>
      <c r="O15" s="32">
        <v>43873</v>
      </c>
      <c r="P15" s="25">
        <v>43868</v>
      </c>
      <c r="Q15" s="26">
        <v>43868</v>
      </c>
    </row>
    <row r="16" spans="2:17" s="9" customFormat="1" ht="19.7" customHeight="1">
      <c r="B16" s="21">
        <v>7</v>
      </c>
      <c r="C16" s="21" t="s">
        <v>292</v>
      </c>
      <c r="D16" s="21" t="s">
        <v>144</v>
      </c>
      <c r="E16" s="75" t="s">
        <v>2221</v>
      </c>
      <c r="F16" s="22">
        <v>1</v>
      </c>
      <c r="G16" s="942">
        <v>1980</v>
      </c>
      <c r="H16" s="1106">
        <f t="shared" si="0"/>
        <v>1980</v>
      </c>
      <c r="I16" s="167"/>
      <c r="J16" s="31" t="s">
        <v>2222</v>
      </c>
      <c r="K16" s="22"/>
      <c r="L16" s="22"/>
      <c r="M16" s="25">
        <v>43851</v>
      </c>
      <c r="N16" s="21"/>
      <c r="O16" s="32">
        <v>43873</v>
      </c>
      <c r="P16" s="25">
        <v>43868</v>
      </c>
      <c r="Q16" s="26">
        <v>43868</v>
      </c>
    </row>
    <row r="17" spans="2:17" s="9" customFormat="1" ht="19.7" customHeight="1">
      <c r="B17" s="21">
        <v>7</v>
      </c>
      <c r="C17" s="21" t="s">
        <v>292</v>
      </c>
      <c r="D17" s="21" t="s">
        <v>144</v>
      </c>
      <c r="E17" s="75" t="s">
        <v>2223</v>
      </c>
      <c r="F17" s="22">
        <v>1</v>
      </c>
      <c r="G17" s="942">
        <v>4680</v>
      </c>
      <c r="H17" s="1106">
        <f t="shared" si="0"/>
        <v>4680</v>
      </c>
      <c r="I17" s="167"/>
      <c r="J17" s="31" t="s">
        <v>2224</v>
      </c>
      <c r="K17" s="22"/>
      <c r="L17" s="22"/>
      <c r="M17" s="25">
        <v>43851</v>
      </c>
      <c r="N17" s="21"/>
      <c r="O17" s="32">
        <v>43873</v>
      </c>
      <c r="P17" s="25">
        <v>43868</v>
      </c>
      <c r="Q17" s="26">
        <v>43868</v>
      </c>
    </row>
    <row r="18" spans="2:17" s="9" customFormat="1" ht="19.7" customHeight="1">
      <c r="B18" s="21">
        <v>7</v>
      </c>
      <c r="C18" s="21" t="s">
        <v>292</v>
      </c>
      <c r="D18" s="21" t="s">
        <v>144</v>
      </c>
      <c r="E18" s="75" t="s">
        <v>2225</v>
      </c>
      <c r="F18" s="22">
        <v>1</v>
      </c>
      <c r="G18" s="942">
        <v>210</v>
      </c>
      <c r="H18" s="1106">
        <f t="shared" si="0"/>
        <v>210</v>
      </c>
      <c r="I18" s="167"/>
      <c r="J18" s="31" t="s">
        <v>2226</v>
      </c>
      <c r="K18" s="22"/>
      <c r="L18" s="22"/>
      <c r="M18" s="25">
        <v>43851</v>
      </c>
      <c r="N18" s="21"/>
      <c r="O18" s="32">
        <v>43873</v>
      </c>
      <c r="P18" s="25">
        <v>43868</v>
      </c>
      <c r="Q18" s="26">
        <v>43868</v>
      </c>
    </row>
    <row r="19" spans="2:17" s="9" customFormat="1" ht="19.7" customHeight="1">
      <c r="B19" s="21">
        <v>5</v>
      </c>
      <c r="C19" s="21" t="s">
        <v>292</v>
      </c>
      <c r="D19" s="21" t="s">
        <v>144</v>
      </c>
      <c r="E19" s="75" t="s">
        <v>2227</v>
      </c>
      <c r="F19" s="22">
        <v>1</v>
      </c>
      <c r="G19" s="942">
        <v>16900</v>
      </c>
      <c r="H19" s="1106">
        <f t="shared" si="0"/>
        <v>16900</v>
      </c>
      <c r="I19" s="167"/>
      <c r="J19" s="31" t="s">
        <v>2228</v>
      </c>
      <c r="K19" s="22"/>
      <c r="L19" s="22"/>
      <c r="M19" s="25">
        <v>43851</v>
      </c>
      <c r="N19" s="21"/>
      <c r="O19" s="32">
        <v>43873</v>
      </c>
      <c r="P19" s="252">
        <v>43871</v>
      </c>
      <c r="Q19" s="26">
        <v>43868</v>
      </c>
    </row>
    <row r="20" spans="2:17" s="9" customFormat="1" ht="19.7" customHeight="1">
      <c r="B20" s="21">
        <v>5</v>
      </c>
      <c r="C20" s="21" t="s">
        <v>292</v>
      </c>
      <c r="D20" s="21" t="s">
        <v>144</v>
      </c>
      <c r="E20" s="75" t="s">
        <v>2229</v>
      </c>
      <c r="F20" s="22">
        <v>2</v>
      </c>
      <c r="G20" s="942">
        <v>600</v>
      </c>
      <c r="H20" s="1106">
        <f t="shared" si="0"/>
        <v>1200</v>
      </c>
      <c r="I20" s="167"/>
      <c r="J20" s="31" t="s">
        <v>2230</v>
      </c>
      <c r="K20" s="22"/>
      <c r="L20" s="22"/>
      <c r="M20" s="25">
        <v>43851</v>
      </c>
      <c r="N20" s="21"/>
      <c r="O20" s="32">
        <v>43873</v>
      </c>
      <c r="P20" s="25">
        <v>43868</v>
      </c>
      <c r="Q20" s="26">
        <v>43868</v>
      </c>
    </row>
    <row r="21" spans="2:17" s="9" customFormat="1" ht="19.7" customHeight="1">
      <c r="B21" s="21">
        <v>5</v>
      </c>
      <c r="C21" s="208" t="s">
        <v>292</v>
      </c>
      <c r="D21" s="21" t="s">
        <v>144</v>
      </c>
      <c r="E21" s="245" t="s">
        <v>2231</v>
      </c>
      <c r="F21" s="44">
        <v>1</v>
      </c>
      <c r="G21" s="266">
        <v>6280</v>
      </c>
      <c r="H21" s="38">
        <f t="shared" si="0"/>
        <v>6280</v>
      </c>
      <c r="I21" s="167"/>
      <c r="J21" s="31" t="s">
        <v>2232</v>
      </c>
      <c r="K21" s="22"/>
      <c r="L21" s="22"/>
      <c r="M21" s="25">
        <v>43851</v>
      </c>
      <c r="N21" s="21"/>
      <c r="O21" s="32">
        <v>43873</v>
      </c>
      <c r="P21" s="25">
        <v>43868</v>
      </c>
      <c r="Q21" s="26">
        <v>43868</v>
      </c>
    </row>
    <row r="22" spans="2:17" s="9" customFormat="1" ht="19.7" customHeight="1">
      <c r="B22" s="21"/>
      <c r="C22" s="21"/>
      <c r="D22" s="21"/>
      <c r="E22" s="75"/>
      <c r="F22" s="22"/>
      <c r="G22" s="266">
        <v>0</v>
      </c>
      <c r="H22" s="266">
        <f t="shared" si="0"/>
        <v>0</v>
      </c>
      <c r="I22" s="167"/>
      <c r="J22" s="31"/>
      <c r="K22" s="22"/>
      <c r="L22" s="22"/>
      <c r="M22" s="25"/>
      <c r="N22" s="21"/>
      <c r="O22" s="22"/>
      <c r="P22" s="25"/>
      <c r="Q22" s="26"/>
    </row>
    <row r="23" spans="2:17" s="9" customFormat="1" ht="19.7" customHeight="1">
      <c r="B23" s="21"/>
      <c r="C23" s="21"/>
      <c r="D23" s="21"/>
      <c r="E23" s="75"/>
      <c r="F23" s="22"/>
      <c r="G23" s="266">
        <v>0</v>
      </c>
      <c r="H23" s="266">
        <f t="shared" si="0"/>
        <v>0</v>
      </c>
      <c r="I23" s="167"/>
      <c r="J23" s="31"/>
      <c r="K23" s="22"/>
      <c r="L23" s="22"/>
      <c r="M23" s="25"/>
      <c r="N23" s="21"/>
      <c r="O23" s="22"/>
      <c r="P23" s="25"/>
      <c r="Q23" s="26"/>
    </row>
    <row r="24" spans="2:17" s="9" customFormat="1" ht="19.7" customHeight="1">
      <c r="B24" s="21">
        <v>4</v>
      </c>
      <c r="C24" s="21" t="s">
        <v>2233</v>
      </c>
      <c r="D24" s="21" t="s">
        <v>531</v>
      </c>
      <c r="E24" s="75" t="s">
        <v>2234</v>
      </c>
      <c r="F24" s="22">
        <v>1</v>
      </c>
      <c r="G24" s="266">
        <v>2249</v>
      </c>
      <c r="H24" s="38">
        <f t="shared" si="0"/>
        <v>2249</v>
      </c>
      <c r="I24" s="167"/>
      <c r="J24" s="31" t="s">
        <v>1529</v>
      </c>
      <c r="K24" s="30" t="s">
        <v>2235</v>
      </c>
      <c r="L24" s="22"/>
      <c r="M24" s="25">
        <v>43852</v>
      </c>
      <c r="N24" s="21"/>
      <c r="O24" s="22"/>
      <c r="P24" s="25">
        <v>43865</v>
      </c>
      <c r="Q24" s="26">
        <v>43865</v>
      </c>
    </row>
    <row r="25" spans="2:17" s="9" customFormat="1" ht="19.7" customHeight="1">
      <c r="B25" s="21">
        <v>4</v>
      </c>
      <c r="C25" s="21" t="s">
        <v>531</v>
      </c>
      <c r="D25" s="21" t="s">
        <v>531</v>
      </c>
      <c r="E25" s="75" t="s">
        <v>2236</v>
      </c>
      <c r="F25" s="22">
        <v>1</v>
      </c>
      <c r="G25" s="266">
        <v>1847</v>
      </c>
      <c r="H25" s="266">
        <f t="shared" si="0"/>
        <v>1847</v>
      </c>
      <c r="I25" s="167"/>
      <c r="J25" s="31" t="s">
        <v>1786</v>
      </c>
      <c r="K25" s="30" t="s">
        <v>2235</v>
      </c>
      <c r="L25" s="22"/>
      <c r="M25" s="25">
        <v>43852</v>
      </c>
      <c r="N25" s="21"/>
      <c r="O25" s="22"/>
      <c r="P25" s="25">
        <v>43865</v>
      </c>
      <c r="Q25" s="26">
        <v>43865</v>
      </c>
    </row>
    <row r="26" spans="2:17" s="9" customFormat="1" ht="19.7" customHeight="1">
      <c r="B26" s="21">
        <v>4</v>
      </c>
      <c r="C26" s="21" t="s">
        <v>531</v>
      </c>
      <c r="D26" s="21" t="s">
        <v>531</v>
      </c>
      <c r="E26" s="75" t="s">
        <v>2237</v>
      </c>
      <c r="F26" s="22">
        <v>1</v>
      </c>
      <c r="G26" s="266">
        <v>1830</v>
      </c>
      <c r="H26" s="266">
        <f t="shared" si="0"/>
        <v>1830</v>
      </c>
      <c r="I26" s="167"/>
      <c r="J26" s="31" t="s">
        <v>1786</v>
      </c>
      <c r="K26" s="30" t="s">
        <v>2235</v>
      </c>
      <c r="L26" s="22"/>
      <c r="M26" s="25">
        <v>43852</v>
      </c>
      <c r="N26" s="21"/>
      <c r="O26" s="22"/>
      <c r="P26" s="25">
        <v>43865</v>
      </c>
      <c r="Q26" s="26">
        <v>43865</v>
      </c>
    </row>
    <row r="27" spans="2:17" s="9" customFormat="1" ht="19.7" customHeight="1">
      <c r="B27" s="21">
        <v>4</v>
      </c>
      <c r="C27" s="21" t="s">
        <v>531</v>
      </c>
      <c r="D27" s="21" t="s">
        <v>531</v>
      </c>
      <c r="E27" s="75" t="s">
        <v>2238</v>
      </c>
      <c r="F27" s="22">
        <v>1</v>
      </c>
      <c r="G27" s="266">
        <v>5911</v>
      </c>
      <c r="H27" s="38">
        <f t="shared" si="0"/>
        <v>5911</v>
      </c>
      <c r="I27" s="167"/>
      <c r="J27" s="31" t="s">
        <v>2239</v>
      </c>
      <c r="K27" s="30" t="s">
        <v>2235</v>
      </c>
      <c r="L27" s="22"/>
      <c r="M27" s="25">
        <v>43852</v>
      </c>
      <c r="N27" s="21"/>
      <c r="O27" s="22"/>
      <c r="P27" s="25">
        <v>43865</v>
      </c>
      <c r="Q27" s="26">
        <v>43865</v>
      </c>
    </row>
    <row r="28" spans="2:17" s="9" customFormat="1" ht="19.7" customHeight="1">
      <c r="B28" s="21">
        <v>4</v>
      </c>
      <c r="C28" s="21" t="s">
        <v>531</v>
      </c>
      <c r="D28" s="21" t="s">
        <v>531</v>
      </c>
      <c r="E28" s="75" t="s">
        <v>2240</v>
      </c>
      <c r="F28" s="22">
        <v>1</v>
      </c>
      <c r="G28" s="266">
        <v>2148</v>
      </c>
      <c r="H28" s="38">
        <f t="shared" si="0"/>
        <v>2148</v>
      </c>
      <c r="I28" s="167"/>
      <c r="J28" s="31" t="s">
        <v>2239</v>
      </c>
      <c r="K28" s="30" t="s">
        <v>2235</v>
      </c>
      <c r="L28" s="22"/>
      <c r="M28" s="25">
        <v>43852</v>
      </c>
      <c r="N28" s="21"/>
      <c r="O28" s="22"/>
      <c r="P28" s="25">
        <v>43865</v>
      </c>
      <c r="Q28" s="26">
        <v>43865</v>
      </c>
    </row>
    <row r="29" spans="2:17" s="9" customFormat="1" ht="19.7" customHeight="1">
      <c r="B29" s="21">
        <v>4</v>
      </c>
      <c r="C29" s="21" t="s">
        <v>531</v>
      </c>
      <c r="D29" s="21" t="s">
        <v>531</v>
      </c>
      <c r="E29" s="75" t="s">
        <v>2241</v>
      </c>
      <c r="F29" s="22">
        <v>1</v>
      </c>
      <c r="G29" s="266">
        <v>1652</v>
      </c>
      <c r="H29" s="38">
        <f t="shared" si="0"/>
        <v>1652</v>
      </c>
      <c r="I29" s="167"/>
      <c r="J29" s="31" t="s">
        <v>2242</v>
      </c>
      <c r="K29" s="30" t="s">
        <v>2235</v>
      </c>
      <c r="L29" s="22"/>
      <c r="M29" s="25">
        <v>43852</v>
      </c>
      <c r="N29" s="21"/>
      <c r="O29" s="22"/>
      <c r="P29" s="25">
        <v>43865</v>
      </c>
      <c r="Q29" s="26">
        <v>43865</v>
      </c>
    </row>
    <row r="30" spans="2:17" s="9" customFormat="1" ht="19.7" customHeight="1">
      <c r="B30" s="21">
        <v>4</v>
      </c>
      <c r="C30" s="21" t="s">
        <v>531</v>
      </c>
      <c r="D30" s="21" t="s">
        <v>531</v>
      </c>
      <c r="E30" s="75" t="s">
        <v>2243</v>
      </c>
      <c r="F30" s="22">
        <v>1</v>
      </c>
      <c r="G30" s="266">
        <v>1757</v>
      </c>
      <c r="H30" s="38">
        <f t="shared" si="0"/>
        <v>1757</v>
      </c>
      <c r="I30" s="167"/>
      <c r="J30" s="31" t="s">
        <v>2244</v>
      </c>
      <c r="K30" s="30" t="s">
        <v>2235</v>
      </c>
      <c r="L30" s="22"/>
      <c r="M30" s="25">
        <v>43852</v>
      </c>
      <c r="N30" s="21"/>
      <c r="O30" s="22"/>
      <c r="P30" s="25">
        <v>43865</v>
      </c>
      <c r="Q30" s="26">
        <v>43865</v>
      </c>
    </row>
    <row r="31" spans="2:17" s="9" customFormat="1" ht="19.7" customHeight="1">
      <c r="B31" s="21">
        <v>4</v>
      </c>
      <c r="C31" s="21" t="s">
        <v>531</v>
      </c>
      <c r="D31" s="21" t="s">
        <v>531</v>
      </c>
      <c r="E31" s="75" t="s">
        <v>864</v>
      </c>
      <c r="F31" s="22">
        <v>1</v>
      </c>
      <c r="G31" s="266">
        <v>4570</v>
      </c>
      <c r="H31" s="38">
        <f t="shared" si="0"/>
        <v>4570</v>
      </c>
      <c r="I31" s="167"/>
      <c r="J31" s="31" t="s">
        <v>1403</v>
      </c>
      <c r="K31" s="30" t="s">
        <v>2235</v>
      </c>
      <c r="L31" s="22"/>
      <c r="M31" s="25">
        <v>43852</v>
      </c>
      <c r="N31" s="21"/>
      <c r="O31" s="22"/>
      <c r="P31" s="25">
        <v>43865</v>
      </c>
      <c r="Q31" s="26">
        <v>43865</v>
      </c>
    </row>
    <row r="32" spans="2:17" s="9" customFormat="1" ht="19.7" customHeight="1">
      <c r="B32" s="21">
        <v>4</v>
      </c>
      <c r="C32" s="21" t="s">
        <v>531</v>
      </c>
      <c r="D32" s="21" t="s">
        <v>531</v>
      </c>
      <c r="E32" s="75" t="s">
        <v>2245</v>
      </c>
      <c r="F32" s="22">
        <v>0</v>
      </c>
      <c r="G32" s="266">
        <v>3022</v>
      </c>
      <c r="H32" s="38">
        <f t="shared" si="0"/>
        <v>0</v>
      </c>
      <c r="I32" s="167"/>
      <c r="J32" s="31" t="s">
        <v>2246</v>
      </c>
      <c r="K32" s="22" t="s">
        <v>2247</v>
      </c>
      <c r="L32" s="22"/>
      <c r="M32" s="25"/>
      <c r="N32" s="21"/>
      <c r="O32" s="22"/>
      <c r="P32" s="25"/>
      <c r="Q32" s="26"/>
    </row>
    <row r="33" spans="2:17" s="9" customFormat="1" ht="19.7" customHeight="1">
      <c r="B33" s="21">
        <v>4</v>
      </c>
      <c r="C33" s="21" t="s">
        <v>531</v>
      </c>
      <c r="D33" s="21" t="s">
        <v>531</v>
      </c>
      <c r="E33" s="75" t="s">
        <v>2248</v>
      </c>
      <c r="F33" s="22">
        <v>1</v>
      </c>
      <c r="G33" s="266">
        <v>1047</v>
      </c>
      <c r="H33" s="38">
        <f t="shared" si="0"/>
        <v>1047</v>
      </c>
      <c r="I33" s="167"/>
      <c r="J33" s="31" t="s">
        <v>1437</v>
      </c>
      <c r="K33" s="30" t="s">
        <v>2235</v>
      </c>
      <c r="L33" s="22"/>
      <c r="M33" s="25">
        <v>43852</v>
      </c>
      <c r="N33" s="21"/>
      <c r="O33" s="22"/>
      <c r="P33" s="25">
        <v>43865</v>
      </c>
      <c r="Q33" s="26">
        <v>43865</v>
      </c>
    </row>
    <row r="34" spans="2:17" s="9" customFormat="1" ht="19.7" customHeight="1">
      <c r="B34" s="21">
        <v>7</v>
      </c>
      <c r="C34" s="21" t="s">
        <v>531</v>
      </c>
      <c r="D34" s="21" t="s">
        <v>531</v>
      </c>
      <c r="E34" s="75" t="s">
        <v>1043</v>
      </c>
      <c r="F34" s="22">
        <v>3</v>
      </c>
      <c r="G34" s="266">
        <v>230</v>
      </c>
      <c r="H34" s="38">
        <f t="shared" si="0"/>
        <v>690</v>
      </c>
      <c r="I34" s="167"/>
      <c r="J34" s="31" t="s">
        <v>2249</v>
      </c>
      <c r="K34" s="30" t="s">
        <v>2235</v>
      </c>
      <c r="L34" s="22"/>
      <c r="M34" s="25">
        <v>43852</v>
      </c>
      <c r="N34" s="21"/>
      <c r="O34" s="22"/>
      <c r="P34" s="25">
        <v>43865</v>
      </c>
      <c r="Q34" s="26">
        <v>43865</v>
      </c>
    </row>
    <row r="35" spans="2:17" s="9" customFormat="1" ht="19.7" customHeight="1">
      <c r="B35" s="21">
        <v>7</v>
      </c>
      <c r="C35" s="21" t="s">
        <v>531</v>
      </c>
      <c r="D35" s="21" t="s">
        <v>531</v>
      </c>
      <c r="E35" s="75" t="s">
        <v>1035</v>
      </c>
      <c r="F35" s="22">
        <v>2</v>
      </c>
      <c r="G35" s="266">
        <v>270</v>
      </c>
      <c r="H35" s="38">
        <f t="shared" si="0"/>
        <v>540</v>
      </c>
      <c r="I35" s="167"/>
      <c r="J35" s="31" t="s">
        <v>2249</v>
      </c>
      <c r="K35" s="30" t="s">
        <v>2235</v>
      </c>
      <c r="L35" s="22"/>
      <c r="M35" s="25">
        <v>43852</v>
      </c>
      <c r="N35" s="21"/>
      <c r="O35" s="22"/>
      <c r="P35" s="25">
        <v>43865</v>
      </c>
      <c r="Q35" s="26">
        <v>43865</v>
      </c>
    </row>
    <row r="36" spans="2:17" s="9" customFormat="1" ht="19.7" customHeight="1">
      <c r="B36" s="21">
        <v>7</v>
      </c>
      <c r="C36" s="21" t="s">
        <v>531</v>
      </c>
      <c r="D36" s="21" t="s">
        <v>531</v>
      </c>
      <c r="E36" s="75" t="s">
        <v>2250</v>
      </c>
      <c r="F36" s="22">
        <v>2</v>
      </c>
      <c r="G36" s="266">
        <v>210</v>
      </c>
      <c r="H36" s="38">
        <f t="shared" si="0"/>
        <v>420</v>
      </c>
      <c r="I36" s="167"/>
      <c r="J36" s="31" t="s">
        <v>1884</v>
      </c>
      <c r="K36" s="30" t="s">
        <v>2235</v>
      </c>
      <c r="L36" s="22"/>
      <c r="M36" s="25">
        <v>43852</v>
      </c>
      <c r="N36" s="21"/>
      <c r="O36" s="22"/>
      <c r="P36" s="25">
        <v>43865</v>
      </c>
      <c r="Q36" s="26">
        <v>43865</v>
      </c>
    </row>
    <row r="37" spans="2:17" s="9" customFormat="1" ht="19.7" customHeight="1">
      <c r="B37" s="21">
        <v>7</v>
      </c>
      <c r="C37" s="21" t="s">
        <v>531</v>
      </c>
      <c r="D37" s="21" t="s">
        <v>531</v>
      </c>
      <c r="E37" s="75" t="s">
        <v>2251</v>
      </c>
      <c r="F37" s="22">
        <v>3</v>
      </c>
      <c r="G37" s="266">
        <v>330</v>
      </c>
      <c r="H37" s="38">
        <f t="shared" si="0"/>
        <v>990</v>
      </c>
      <c r="I37" s="167"/>
      <c r="J37" s="31" t="s">
        <v>1896</v>
      </c>
      <c r="K37" s="30" t="s">
        <v>2235</v>
      </c>
      <c r="L37" s="22"/>
      <c r="M37" s="25">
        <v>43852</v>
      </c>
      <c r="N37" s="21"/>
      <c r="O37" s="22"/>
      <c r="P37" s="25">
        <v>43865</v>
      </c>
      <c r="Q37" s="26">
        <v>43865</v>
      </c>
    </row>
    <row r="38" spans="2:17" s="9" customFormat="1" ht="19.7" customHeight="1">
      <c r="B38" s="21">
        <v>4</v>
      </c>
      <c r="C38" s="21" t="s">
        <v>531</v>
      </c>
      <c r="D38" s="21" t="s">
        <v>531</v>
      </c>
      <c r="E38" s="75" t="s">
        <v>2252</v>
      </c>
      <c r="F38" s="22">
        <v>1</v>
      </c>
      <c r="G38" s="266">
        <v>4750</v>
      </c>
      <c r="H38" s="266">
        <f t="shared" si="0"/>
        <v>4750</v>
      </c>
      <c r="I38" s="167"/>
      <c r="J38" s="31" t="s">
        <v>1871</v>
      </c>
      <c r="K38" s="30" t="s">
        <v>2235</v>
      </c>
      <c r="L38" s="22"/>
      <c r="M38" s="25">
        <v>43852</v>
      </c>
      <c r="N38" s="21"/>
      <c r="O38" s="22"/>
      <c r="P38" s="25">
        <v>43865</v>
      </c>
      <c r="Q38" s="26">
        <v>43865</v>
      </c>
    </row>
    <row r="39" spans="2:17" s="9" customFormat="1" ht="19.5" customHeight="1">
      <c r="B39" s="21">
        <v>4</v>
      </c>
      <c r="C39" s="21" t="s">
        <v>531</v>
      </c>
      <c r="D39" s="21" t="s">
        <v>531</v>
      </c>
      <c r="E39" s="75" t="s">
        <v>2253</v>
      </c>
      <c r="F39" s="22">
        <v>1</v>
      </c>
      <c r="G39" s="266">
        <v>140</v>
      </c>
      <c r="H39" s="266">
        <f t="shared" si="0"/>
        <v>140</v>
      </c>
      <c r="I39" s="167"/>
      <c r="J39" s="31" t="s">
        <v>1449</v>
      </c>
      <c r="K39" s="30" t="s">
        <v>2235</v>
      </c>
      <c r="L39" s="22"/>
      <c r="M39" s="25">
        <v>43852</v>
      </c>
      <c r="N39" s="21"/>
      <c r="O39" s="22"/>
      <c r="P39" s="25">
        <v>43865</v>
      </c>
      <c r="Q39" s="26">
        <v>43865</v>
      </c>
    </row>
    <row r="40" spans="2:17" s="9" customFormat="1" ht="19.7" customHeight="1">
      <c r="B40" s="21">
        <v>4</v>
      </c>
      <c r="C40" s="21" t="s">
        <v>531</v>
      </c>
      <c r="D40" s="21" t="s">
        <v>531</v>
      </c>
      <c r="E40" s="75" t="s">
        <v>2254</v>
      </c>
      <c r="F40" s="22">
        <v>2</v>
      </c>
      <c r="G40" s="266">
        <v>220</v>
      </c>
      <c r="H40" s="266">
        <f t="shared" si="0"/>
        <v>440</v>
      </c>
      <c r="I40" s="167"/>
      <c r="J40" s="31" t="s">
        <v>1451</v>
      </c>
      <c r="K40" s="30" t="s">
        <v>2235</v>
      </c>
      <c r="L40" s="22"/>
      <c r="M40" s="25">
        <v>43852</v>
      </c>
      <c r="N40" s="21"/>
      <c r="O40" s="22"/>
      <c r="P40" s="25">
        <v>43865</v>
      </c>
      <c r="Q40" s="26">
        <v>43865</v>
      </c>
    </row>
    <row r="41" spans="2:17" s="9" customFormat="1" ht="19.7" customHeight="1">
      <c r="B41" s="21">
        <v>4</v>
      </c>
      <c r="C41" s="21" t="s">
        <v>531</v>
      </c>
      <c r="D41" s="21" t="s">
        <v>531</v>
      </c>
      <c r="E41" s="75" t="s">
        <v>2255</v>
      </c>
      <c r="F41" s="22">
        <v>2</v>
      </c>
      <c r="G41" s="266">
        <v>59</v>
      </c>
      <c r="H41" s="266">
        <f>F41*G41</f>
        <v>118</v>
      </c>
      <c r="I41" s="167"/>
      <c r="J41" s="31" t="s">
        <v>1786</v>
      </c>
      <c r="K41" s="30" t="s">
        <v>2235</v>
      </c>
      <c r="L41" s="22"/>
      <c r="M41" s="25">
        <v>43852</v>
      </c>
      <c r="N41" s="21"/>
      <c r="O41" s="22"/>
      <c r="P41" s="25">
        <v>43865</v>
      </c>
      <c r="Q41" s="26">
        <v>43865</v>
      </c>
    </row>
    <row r="42" spans="2:17" s="9" customFormat="1" ht="19.7" customHeight="1">
      <c r="B42" s="21">
        <v>4</v>
      </c>
      <c r="C42" s="21" t="s">
        <v>531</v>
      </c>
      <c r="D42" s="21" t="s">
        <v>531</v>
      </c>
      <c r="E42" s="75" t="s">
        <v>2256</v>
      </c>
      <c r="F42" s="22">
        <v>4</v>
      </c>
      <c r="G42" s="266">
        <v>68</v>
      </c>
      <c r="H42" s="266">
        <f>F42*G42</f>
        <v>272</v>
      </c>
      <c r="I42" s="167"/>
      <c r="J42" s="31" t="s">
        <v>1456</v>
      </c>
      <c r="K42" s="30" t="s">
        <v>2235</v>
      </c>
      <c r="L42" s="22"/>
      <c r="M42" s="25">
        <v>43852</v>
      </c>
      <c r="N42" s="21"/>
      <c r="O42" s="22"/>
      <c r="P42" s="25">
        <v>43865</v>
      </c>
      <c r="Q42" s="26">
        <v>43865</v>
      </c>
    </row>
    <row r="43" spans="2:17" s="9" customFormat="1" ht="19.7" customHeight="1">
      <c r="B43" s="21">
        <v>4</v>
      </c>
      <c r="C43" s="21" t="s">
        <v>531</v>
      </c>
      <c r="D43" s="21" t="s">
        <v>531</v>
      </c>
      <c r="E43" s="75" t="s">
        <v>1527</v>
      </c>
      <c r="F43" s="22">
        <v>1</v>
      </c>
      <c r="G43" s="266">
        <v>861</v>
      </c>
      <c r="H43" s="266">
        <f t="shared" si="0"/>
        <v>861</v>
      </c>
      <c r="I43" s="167"/>
      <c r="J43" s="31" t="s">
        <v>898</v>
      </c>
      <c r="K43" s="30" t="s">
        <v>2235</v>
      </c>
      <c r="L43" s="22"/>
      <c r="M43" s="25">
        <v>43852</v>
      </c>
      <c r="N43" s="21"/>
      <c r="O43" s="22"/>
      <c r="P43" s="25">
        <v>43865</v>
      </c>
      <c r="Q43" s="26">
        <v>43865</v>
      </c>
    </row>
    <row r="44" spans="2:17" s="9" customFormat="1" ht="19.7" customHeight="1">
      <c r="B44" s="21">
        <v>7</v>
      </c>
      <c r="C44" s="21" t="s">
        <v>531</v>
      </c>
      <c r="D44" s="21" t="s">
        <v>531</v>
      </c>
      <c r="E44" s="75" t="s">
        <v>2257</v>
      </c>
      <c r="F44" s="22">
        <v>1</v>
      </c>
      <c r="G44" s="266">
        <v>1400</v>
      </c>
      <c r="H44" s="266">
        <f t="shared" si="0"/>
        <v>1400</v>
      </c>
      <c r="I44" s="167"/>
      <c r="J44" s="31" t="s">
        <v>1863</v>
      </c>
      <c r="K44" s="30" t="s">
        <v>2235</v>
      </c>
      <c r="L44" s="22"/>
      <c r="M44" s="25">
        <v>43852</v>
      </c>
      <c r="N44" s="21"/>
      <c r="O44" s="22"/>
      <c r="P44" s="25">
        <v>43865</v>
      </c>
      <c r="Q44" s="26">
        <v>43865</v>
      </c>
    </row>
    <row r="45" spans="2:17" s="9" customFormat="1" ht="19.7" customHeight="1">
      <c r="B45" s="21">
        <v>7</v>
      </c>
      <c r="C45" s="21" t="s">
        <v>531</v>
      </c>
      <c r="D45" s="21" t="s">
        <v>531</v>
      </c>
      <c r="E45" s="75" t="s">
        <v>1882</v>
      </c>
      <c r="F45" s="22">
        <v>2</v>
      </c>
      <c r="G45" s="266">
        <v>190</v>
      </c>
      <c r="H45" s="38">
        <f t="shared" si="0"/>
        <v>380</v>
      </c>
      <c r="I45" s="167"/>
      <c r="J45" s="31" t="s">
        <v>2258</v>
      </c>
      <c r="K45" s="30" t="s">
        <v>2235</v>
      </c>
      <c r="L45" s="22"/>
      <c r="M45" s="25">
        <v>43852</v>
      </c>
      <c r="N45" s="21"/>
      <c r="O45" s="22"/>
      <c r="P45" s="25">
        <v>43865</v>
      </c>
      <c r="Q45" s="26">
        <v>43865</v>
      </c>
    </row>
    <row r="46" spans="2:17" s="9" customFormat="1" ht="19.7" customHeight="1">
      <c r="B46" s="21">
        <v>7</v>
      </c>
      <c r="C46" s="21" t="s">
        <v>531</v>
      </c>
      <c r="D46" s="21" t="s">
        <v>531</v>
      </c>
      <c r="E46" s="75" t="s">
        <v>1534</v>
      </c>
      <c r="F46" s="22">
        <v>3</v>
      </c>
      <c r="G46" s="266">
        <v>310</v>
      </c>
      <c r="H46" s="38">
        <f t="shared" si="0"/>
        <v>930</v>
      </c>
      <c r="I46" s="167"/>
      <c r="J46" s="31" t="s">
        <v>2249</v>
      </c>
      <c r="K46" s="30" t="s">
        <v>2235</v>
      </c>
      <c r="L46" s="22"/>
      <c r="M46" s="25">
        <v>43852</v>
      </c>
      <c r="N46" s="21"/>
      <c r="O46" s="22"/>
      <c r="P46" s="25">
        <v>43865</v>
      </c>
      <c r="Q46" s="26">
        <v>43865</v>
      </c>
    </row>
    <row r="47" spans="2:17" s="9" customFormat="1" ht="19.7" customHeight="1">
      <c r="B47" s="21">
        <v>7</v>
      </c>
      <c r="C47" s="21" t="s">
        <v>531</v>
      </c>
      <c r="D47" s="21" t="s">
        <v>531</v>
      </c>
      <c r="E47" s="75" t="s">
        <v>1046</v>
      </c>
      <c r="F47" s="22">
        <v>1</v>
      </c>
      <c r="G47" s="266">
        <v>370</v>
      </c>
      <c r="H47" s="38">
        <f t="shared" si="0"/>
        <v>370</v>
      </c>
      <c r="I47" s="167"/>
      <c r="J47" s="31" t="s">
        <v>2249</v>
      </c>
      <c r="K47" s="30" t="s">
        <v>2235</v>
      </c>
      <c r="L47" s="22"/>
      <c r="M47" s="25">
        <v>43852</v>
      </c>
      <c r="N47" s="21"/>
      <c r="O47" s="22"/>
      <c r="P47" s="25">
        <v>43865</v>
      </c>
      <c r="Q47" s="26">
        <v>43865</v>
      </c>
    </row>
    <row r="48" spans="2:17" s="9" customFormat="1" ht="19.7" customHeight="1">
      <c r="B48" s="21">
        <v>7</v>
      </c>
      <c r="C48" s="21" t="s">
        <v>531</v>
      </c>
      <c r="D48" s="21" t="s">
        <v>531</v>
      </c>
      <c r="E48" s="75" t="s">
        <v>2259</v>
      </c>
      <c r="F48" s="22">
        <v>1</v>
      </c>
      <c r="G48" s="266">
        <v>260</v>
      </c>
      <c r="H48" s="38">
        <f t="shared" si="0"/>
        <v>260</v>
      </c>
      <c r="I48" s="167"/>
      <c r="J48" s="31" t="s">
        <v>2249</v>
      </c>
      <c r="K48" s="30" t="s">
        <v>2235</v>
      </c>
      <c r="L48" s="22"/>
      <c r="M48" s="25">
        <v>43852</v>
      </c>
      <c r="N48" s="21"/>
      <c r="O48" s="22"/>
      <c r="P48" s="25">
        <v>43865</v>
      </c>
      <c r="Q48" s="26">
        <v>43865</v>
      </c>
    </row>
    <row r="49" spans="2:17" s="9" customFormat="1" ht="19.7" customHeight="1">
      <c r="B49" s="21">
        <v>7</v>
      </c>
      <c r="C49" s="21" t="s">
        <v>531</v>
      </c>
      <c r="D49" s="21" t="s">
        <v>531</v>
      </c>
      <c r="E49" s="75" t="s">
        <v>2260</v>
      </c>
      <c r="F49" s="22">
        <v>1</v>
      </c>
      <c r="G49" s="266">
        <v>2030</v>
      </c>
      <c r="H49" s="38">
        <f t="shared" si="0"/>
        <v>2030</v>
      </c>
      <c r="I49" s="167"/>
      <c r="J49" s="31" t="s">
        <v>1531</v>
      </c>
      <c r="K49" s="30" t="s">
        <v>2235</v>
      </c>
      <c r="L49" s="22"/>
      <c r="M49" s="25">
        <v>43852</v>
      </c>
      <c r="N49" s="21"/>
      <c r="O49" s="22"/>
      <c r="P49" s="25">
        <v>43865</v>
      </c>
      <c r="Q49" s="26">
        <v>43865</v>
      </c>
    </row>
    <row r="50" spans="2:17" s="9" customFormat="1" ht="19.7" customHeight="1">
      <c r="B50" s="21">
        <v>7</v>
      </c>
      <c r="C50" s="21" t="s">
        <v>531</v>
      </c>
      <c r="D50" s="21" t="s">
        <v>531</v>
      </c>
      <c r="E50" s="75" t="s">
        <v>1045</v>
      </c>
      <c r="F50" s="22">
        <v>1</v>
      </c>
      <c r="G50" s="266">
        <v>990</v>
      </c>
      <c r="H50" s="38">
        <f t="shared" si="0"/>
        <v>990</v>
      </c>
      <c r="I50" s="167"/>
      <c r="J50" s="31" t="s">
        <v>860</v>
      </c>
      <c r="K50" s="30" t="s">
        <v>2235</v>
      </c>
      <c r="L50" s="22"/>
      <c r="M50" s="25">
        <v>43852</v>
      </c>
      <c r="N50" s="21"/>
      <c r="O50" s="22"/>
      <c r="P50" s="25">
        <v>43865</v>
      </c>
      <c r="Q50" s="26">
        <v>43865</v>
      </c>
    </row>
    <row r="51" spans="2:17" s="9" customFormat="1" ht="19.7" customHeight="1">
      <c r="B51" s="21">
        <v>7</v>
      </c>
      <c r="C51" s="21" t="s">
        <v>531</v>
      </c>
      <c r="D51" s="21" t="s">
        <v>531</v>
      </c>
      <c r="E51" s="75" t="s">
        <v>2261</v>
      </c>
      <c r="F51" s="22">
        <v>1</v>
      </c>
      <c r="G51" s="266">
        <v>240</v>
      </c>
      <c r="H51" s="38">
        <f t="shared" si="0"/>
        <v>240</v>
      </c>
      <c r="I51" s="167"/>
      <c r="J51" s="31" t="s">
        <v>2249</v>
      </c>
      <c r="K51" s="30" t="s">
        <v>2235</v>
      </c>
      <c r="L51" s="22"/>
      <c r="M51" s="25">
        <v>43852</v>
      </c>
      <c r="N51" s="21"/>
      <c r="O51" s="22"/>
      <c r="P51" s="25">
        <v>43865</v>
      </c>
      <c r="Q51" s="26">
        <v>43865</v>
      </c>
    </row>
    <row r="52" spans="2:17" s="9" customFormat="1" ht="19.7" customHeight="1">
      <c r="B52" s="21">
        <v>7</v>
      </c>
      <c r="C52" s="21" t="s">
        <v>531</v>
      </c>
      <c r="D52" s="21" t="s">
        <v>531</v>
      </c>
      <c r="E52" s="75" t="s">
        <v>2262</v>
      </c>
      <c r="F52" s="22">
        <v>100</v>
      </c>
      <c r="G52" s="266">
        <v>19</v>
      </c>
      <c r="H52" s="38">
        <f t="shared" si="0"/>
        <v>1900</v>
      </c>
      <c r="I52" s="167"/>
      <c r="J52" s="31" t="s">
        <v>2263</v>
      </c>
      <c r="K52" s="30" t="s">
        <v>2235</v>
      </c>
      <c r="L52" s="22"/>
      <c r="M52" s="25">
        <v>43852</v>
      </c>
      <c r="N52" s="21"/>
      <c r="O52" s="22"/>
      <c r="P52" s="25">
        <v>43865</v>
      </c>
      <c r="Q52" s="26">
        <v>43865</v>
      </c>
    </row>
    <row r="53" spans="2:17" s="9" customFormat="1" ht="19.7" customHeight="1">
      <c r="B53" s="21">
        <v>5</v>
      </c>
      <c r="C53" s="21" t="s">
        <v>1894</v>
      </c>
      <c r="D53" s="21" t="s">
        <v>531</v>
      </c>
      <c r="E53" s="75" t="s">
        <v>2264</v>
      </c>
      <c r="F53" s="22">
        <v>1</v>
      </c>
      <c r="G53" s="266">
        <v>2363</v>
      </c>
      <c r="H53" s="38">
        <f t="shared" si="0"/>
        <v>2363</v>
      </c>
      <c r="I53" s="167"/>
      <c r="J53" s="31" t="s">
        <v>2265</v>
      </c>
      <c r="K53" s="30" t="s">
        <v>2235</v>
      </c>
      <c r="L53" s="22"/>
      <c r="M53" s="25">
        <v>43852</v>
      </c>
      <c r="N53" s="21"/>
      <c r="O53" s="22"/>
      <c r="P53" s="25">
        <v>43865</v>
      </c>
      <c r="Q53" s="26">
        <v>43865</v>
      </c>
    </row>
    <row r="54" spans="2:17" s="9" customFormat="1" ht="19.7" customHeight="1">
      <c r="B54" s="21">
        <v>5</v>
      </c>
      <c r="C54" s="21" t="s">
        <v>1894</v>
      </c>
      <c r="D54" s="21" t="s">
        <v>531</v>
      </c>
      <c r="E54" s="75" t="s">
        <v>2266</v>
      </c>
      <c r="F54" s="22">
        <v>1</v>
      </c>
      <c r="G54" s="266">
        <v>748</v>
      </c>
      <c r="H54" s="38">
        <f t="shared" si="0"/>
        <v>748</v>
      </c>
      <c r="I54" s="167"/>
      <c r="J54" s="31" t="s">
        <v>2267</v>
      </c>
      <c r="K54" s="30" t="s">
        <v>2235</v>
      </c>
      <c r="L54" s="22"/>
      <c r="M54" s="25">
        <v>43852</v>
      </c>
      <c r="N54" s="21"/>
      <c r="O54" s="22"/>
      <c r="P54" s="861">
        <v>43871</v>
      </c>
      <c r="Q54" s="26">
        <v>43871</v>
      </c>
    </row>
    <row r="55" spans="2:17" s="9" customFormat="1" ht="19.7" customHeight="1">
      <c r="B55" s="21">
        <v>5</v>
      </c>
      <c r="C55" s="21" t="s">
        <v>1894</v>
      </c>
      <c r="D55" s="21" t="s">
        <v>531</v>
      </c>
      <c r="E55" s="75" t="s">
        <v>2268</v>
      </c>
      <c r="F55" s="22">
        <v>2</v>
      </c>
      <c r="G55" s="266">
        <v>788</v>
      </c>
      <c r="H55" s="38">
        <f t="shared" si="0"/>
        <v>1576</v>
      </c>
      <c r="I55" s="167"/>
      <c r="J55" s="31" t="s">
        <v>2267</v>
      </c>
      <c r="K55" s="30" t="s">
        <v>2235</v>
      </c>
      <c r="L55" s="22"/>
      <c r="M55" s="25">
        <v>43852</v>
      </c>
      <c r="N55" s="21"/>
      <c r="O55" s="22"/>
      <c r="P55" s="25">
        <v>43865</v>
      </c>
      <c r="Q55" s="26">
        <v>43865</v>
      </c>
    </row>
    <row r="56" spans="2:17" s="9" customFormat="1" ht="19.7" customHeight="1">
      <c r="B56" s="21">
        <v>5</v>
      </c>
      <c r="C56" s="21" t="s">
        <v>2269</v>
      </c>
      <c r="D56" s="21" t="s">
        <v>531</v>
      </c>
      <c r="E56" s="75" t="s">
        <v>671</v>
      </c>
      <c r="F56" s="22">
        <v>2</v>
      </c>
      <c r="G56" s="266">
        <v>147</v>
      </c>
      <c r="H56" s="38">
        <f t="shared" si="0"/>
        <v>294</v>
      </c>
      <c r="I56" s="167"/>
      <c r="J56" s="31" t="s">
        <v>2270</v>
      </c>
      <c r="K56" s="30" t="s">
        <v>2235</v>
      </c>
      <c r="L56" s="22"/>
      <c r="M56" s="25">
        <v>43852</v>
      </c>
      <c r="N56" s="21"/>
      <c r="O56" s="22"/>
      <c r="P56" s="25">
        <v>43865</v>
      </c>
      <c r="Q56" s="26">
        <v>43865</v>
      </c>
    </row>
    <row r="57" spans="2:17" s="9" customFormat="1" ht="19.7" customHeight="1">
      <c r="B57" s="21">
        <v>5</v>
      </c>
      <c r="C57" s="21" t="s">
        <v>531</v>
      </c>
      <c r="D57" s="21" t="s">
        <v>531</v>
      </c>
      <c r="E57" s="75" t="s">
        <v>2271</v>
      </c>
      <c r="F57" s="22">
        <v>5</v>
      </c>
      <c r="G57" s="266">
        <v>160</v>
      </c>
      <c r="H57" s="38">
        <f t="shared" si="0"/>
        <v>800</v>
      </c>
      <c r="I57" s="167"/>
      <c r="J57" s="31" t="s">
        <v>2272</v>
      </c>
      <c r="K57" s="30" t="s">
        <v>2235</v>
      </c>
      <c r="L57" s="22"/>
      <c r="M57" s="25">
        <v>43852</v>
      </c>
      <c r="N57" s="21"/>
      <c r="O57" s="22"/>
      <c r="P57" s="25">
        <v>43865</v>
      </c>
      <c r="Q57" s="26">
        <v>43865</v>
      </c>
    </row>
    <row r="58" spans="2:17" s="9" customFormat="1" ht="19.7" customHeight="1">
      <c r="B58" s="21">
        <v>5</v>
      </c>
      <c r="C58" s="21" t="s">
        <v>531</v>
      </c>
      <c r="D58" s="21" t="s">
        <v>531</v>
      </c>
      <c r="E58" s="75" t="s">
        <v>2273</v>
      </c>
      <c r="F58" s="22">
        <v>1</v>
      </c>
      <c r="G58" s="266">
        <v>5460</v>
      </c>
      <c r="H58" s="38">
        <f t="shared" si="0"/>
        <v>5460</v>
      </c>
      <c r="I58" s="167"/>
      <c r="J58" s="31" t="s">
        <v>2274</v>
      </c>
      <c r="K58" s="30" t="s">
        <v>2235</v>
      </c>
      <c r="L58" s="22"/>
      <c r="M58" s="25">
        <v>43852</v>
      </c>
      <c r="N58" s="21"/>
      <c r="O58" s="22"/>
      <c r="P58" s="25">
        <v>43865</v>
      </c>
      <c r="Q58" s="26">
        <v>43865</v>
      </c>
    </row>
    <row r="59" spans="2:17" s="9" customFormat="1" ht="19.7" customHeight="1">
      <c r="B59" s="21">
        <v>5</v>
      </c>
      <c r="C59" s="21" t="s">
        <v>531</v>
      </c>
      <c r="D59" s="21" t="s">
        <v>531</v>
      </c>
      <c r="E59" s="75" t="s">
        <v>2275</v>
      </c>
      <c r="F59" s="22">
        <v>1</v>
      </c>
      <c r="G59" s="266">
        <v>2541</v>
      </c>
      <c r="H59" s="38">
        <f t="shared" si="0"/>
        <v>2541</v>
      </c>
      <c r="I59" s="167"/>
      <c r="J59" s="31" t="s">
        <v>2276</v>
      </c>
      <c r="K59" s="30" t="s">
        <v>2235</v>
      </c>
      <c r="L59" s="22"/>
      <c r="M59" s="25">
        <v>43852</v>
      </c>
      <c r="N59" s="21"/>
      <c r="O59" s="22"/>
      <c r="P59" s="25">
        <v>43865</v>
      </c>
      <c r="Q59" s="26">
        <v>43865</v>
      </c>
    </row>
    <row r="60" spans="2:17" s="9" customFormat="1" ht="19.7" customHeight="1">
      <c r="B60" s="21">
        <v>5</v>
      </c>
      <c r="C60" s="21" t="s">
        <v>531</v>
      </c>
      <c r="D60" s="21" t="s">
        <v>531</v>
      </c>
      <c r="E60" s="75" t="s">
        <v>2277</v>
      </c>
      <c r="F60" s="22">
        <v>1</v>
      </c>
      <c r="G60" s="266">
        <v>5966</v>
      </c>
      <c r="H60" s="38">
        <f t="shared" si="0"/>
        <v>5966</v>
      </c>
      <c r="I60" s="167"/>
      <c r="J60" s="31" t="s">
        <v>2278</v>
      </c>
      <c r="K60" s="30" t="s">
        <v>2235</v>
      </c>
      <c r="L60" s="22"/>
      <c r="M60" s="25">
        <v>43852</v>
      </c>
      <c r="N60" s="21"/>
      <c r="O60" s="22"/>
      <c r="P60" s="25">
        <v>43865</v>
      </c>
      <c r="Q60" s="26">
        <v>43865</v>
      </c>
    </row>
    <row r="61" spans="2:17" s="9" customFormat="1" ht="19.7" customHeight="1">
      <c r="B61" s="21">
        <v>5</v>
      </c>
      <c r="C61" s="21" t="s">
        <v>531</v>
      </c>
      <c r="D61" s="21" t="s">
        <v>531</v>
      </c>
      <c r="E61" s="75" t="s">
        <v>2279</v>
      </c>
      <c r="F61" s="22">
        <v>1</v>
      </c>
      <c r="G61" s="266">
        <v>1023</v>
      </c>
      <c r="H61" s="38">
        <f t="shared" si="0"/>
        <v>1023</v>
      </c>
      <c r="I61" s="167"/>
      <c r="J61" s="31" t="s">
        <v>2280</v>
      </c>
      <c r="K61" s="30" t="s">
        <v>2235</v>
      </c>
      <c r="L61" s="22"/>
      <c r="M61" s="25">
        <v>43852</v>
      </c>
      <c r="N61" s="21"/>
      <c r="O61" s="22"/>
      <c r="P61" s="25">
        <v>43865</v>
      </c>
      <c r="Q61" s="26">
        <v>43865</v>
      </c>
    </row>
    <row r="62" spans="2:17" s="9" customFormat="1" ht="19.7" customHeight="1">
      <c r="B62" s="21">
        <v>5</v>
      </c>
      <c r="C62" s="21" t="s">
        <v>531</v>
      </c>
      <c r="D62" s="21" t="s">
        <v>531</v>
      </c>
      <c r="E62" s="75" t="s">
        <v>2281</v>
      </c>
      <c r="F62" s="22">
        <v>1</v>
      </c>
      <c r="G62" s="266">
        <v>1710</v>
      </c>
      <c r="H62" s="266">
        <f t="shared" si="0"/>
        <v>1710</v>
      </c>
      <c r="I62" s="167"/>
      <c r="J62" s="31" t="s">
        <v>1531</v>
      </c>
      <c r="K62" s="30" t="s">
        <v>2235</v>
      </c>
      <c r="L62" s="22"/>
      <c r="M62" s="25">
        <v>43852</v>
      </c>
      <c r="N62" s="21"/>
      <c r="O62" s="22"/>
      <c r="P62" s="25">
        <v>43865</v>
      </c>
      <c r="Q62" s="26">
        <v>43865</v>
      </c>
    </row>
    <row r="63" spans="2:17" s="9" customFormat="1" ht="19.7" customHeight="1">
      <c r="B63" s="21"/>
      <c r="C63" s="208"/>
      <c r="D63" s="208"/>
      <c r="E63" s="75"/>
      <c r="F63" s="22"/>
      <c r="G63" s="266">
        <v>0</v>
      </c>
      <c r="H63" s="266">
        <f t="shared" si="0"/>
        <v>0</v>
      </c>
      <c r="I63" s="167"/>
      <c r="J63" s="31"/>
      <c r="K63" s="22"/>
      <c r="L63" s="22"/>
      <c r="M63" s="25"/>
      <c r="N63" s="21"/>
      <c r="O63" s="22"/>
      <c r="P63" s="25"/>
      <c r="Q63" s="26"/>
    </row>
    <row r="64" spans="2:17" s="9" customFormat="1" ht="19.7" customHeight="1">
      <c r="B64" s="21"/>
      <c r="C64" s="21"/>
      <c r="D64" s="21"/>
      <c r="E64" s="75"/>
      <c r="F64" s="22"/>
      <c r="G64" s="266">
        <v>0</v>
      </c>
      <c r="H64" s="266">
        <f t="shared" si="0"/>
        <v>0</v>
      </c>
      <c r="I64" s="167"/>
      <c r="J64" s="31"/>
      <c r="K64" s="22"/>
      <c r="L64" s="22"/>
      <c r="M64" s="25"/>
      <c r="N64" s="21"/>
      <c r="O64" s="22"/>
      <c r="P64" s="25"/>
      <c r="Q64" s="26"/>
    </row>
    <row r="65" spans="2:17" s="9" customFormat="1" ht="19.7" customHeight="1">
      <c r="B65" s="21">
        <v>7</v>
      </c>
      <c r="C65" s="21" t="s">
        <v>292</v>
      </c>
      <c r="D65" s="21" t="s">
        <v>531</v>
      </c>
      <c r="E65" s="75" t="s">
        <v>2282</v>
      </c>
      <c r="F65" s="22">
        <v>3</v>
      </c>
      <c r="G65" s="266">
        <v>158</v>
      </c>
      <c r="H65" s="266">
        <f t="shared" si="0"/>
        <v>474</v>
      </c>
      <c r="I65" s="167"/>
      <c r="J65" s="31" t="s">
        <v>2283</v>
      </c>
      <c r="K65" s="30" t="s">
        <v>2235</v>
      </c>
      <c r="L65" s="22"/>
      <c r="M65" s="25">
        <v>43853</v>
      </c>
      <c r="N65" s="21"/>
      <c r="O65" s="22"/>
      <c r="P65" s="25">
        <v>43865</v>
      </c>
      <c r="Q65" s="26">
        <v>43865</v>
      </c>
    </row>
    <row r="66" spans="2:17" s="9" customFormat="1" ht="19.7" customHeight="1">
      <c r="B66" s="21">
        <v>4</v>
      </c>
      <c r="C66" s="21" t="s">
        <v>531</v>
      </c>
      <c r="D66" s="21" t="s">
        <v>531</v>
      </c>
      <c r="E66" s="75" t="s">
        <v>2284</v>
      </c>
      <c r="F66" s="22">
        <v>1</v>
      </c>
      <c r="G66" s="266">
        <v>4886</v>
      </c>
      <c r="H66" s="266">
        <f t="shared" si="0"/>
        <v>4886</v>
      </c>
      <c r="I66" s="167"/>
      <c r="J66" s="31" t="s">
        <v>1797</v>
      </c>
      <c r="K66" s="30" t="s">
        <v>2235</v>
      </c>
      <c r="L66" s="22"/>
      <c r="M66" s="25">
        <v>43853</v>
      </c>
      <c r="N66" s="21"/>
      <c r="O66" s="22"/>
      <c r="P66" s="25">
        <v>43865</v>
      </c>
      <c r="Q66" s="26">
        <v>43865</v>
      </c>
    </row>
    <row r="67" spans="2:17" s="9" customFormat="1" ht="19.7" customHeight="1">
      <c r="B67" s="21"/>
      <c r="C67" s="21"/>
      <c r="D67" s="21"/>
      <c r="E67" s="75"/>
      <c r="F67" s="22"/>
      <c r="G67" s="266">
        <v>0</v>
      </c>
      <c r="H67" s="266">
        <f>F67*G67</f>
        <v>0</v>
      </c>
      <c r="I67" s="167"/>
      <c r="J67" s="31"/>
      <c r="K67" s="22"/>
      <c r="L67" s="22"/>
      <c r="M67" s="25"/>
      <c r="N67" s="21"/>
      <c r="O67" s="22"/>
      <c r="P67" s="25"/>
      <c r="Q67" s="26"/>
    </row>
    <row r="68" spans="2:17" s="9" customFormat="1" ht="19.7" customHeight="1">
      <c r="B68" s="21"/>
      <c r="C68" s="21"/>
      <c r="D68" s="21"/>
      <c r="E68" s="75"/>
      <c r="F68" s="22"/>
      <c r="G68" s="266">
        <v>0</v>
      </c>
      <c r="H68" s="266">
        <f>F68*G68</f>
        <v>0</v>
      </c>
      <c r="I68" s="167"/>
      <c r="J68" s="31"/>
      <c r="K68" s="22"/>
      <c r="L68" s="22"/>
      <c r="M68" s="25"/>
      <c r="N68" s="21"/>
      <c r="O68" s="22"/>
      <c r="P68" s="25"/>
      <c r="Q68" s="26"/>
    </row>
    <row r="69" spans="2:17" s="9" customFormat="1" ht="19.7" customHeight="1">
      <c r="B69" s="21"/>
      <c r="C69" s="21"/>
      <c r="D69" s="21"/>
      <c r="E69" s="75"/>
      <c r="F69" s="22"/>
      <c r="G69" s="266">
        <v>0</v>
      </c>
      <c r="H69" s="266">
        <f>F69*G69</f>
        <v>0</v>
      </c>
      <c r="I69" s="167"/>
      <c r="J69" s="31"/>
      <c r="K69" s="22"/>
      <c r="L69" s="22"/>
      <c r="M69" s="25"/>
      <c r="N69" s="21"/>
      <c r="O69" s="22"/>
      <c r="P69" s="25"/>
      <c r="Q69" s="26"/>
    </row>
    <row r="70" spans="2:17" s="9" customFormat="1" ht="19.7" customHeight="1">
      <c r="B70" s="21"/>
      <c r="C70" s="21"/>
      <c r="D70" s="21"/>
      <c r="E70" s="75"/>
      <c r="F70" s="22"/>
      <c r="G70" s="266">
        <v>0</v>
      </c>
      <c r="H70" s="266">
        <f>F70*G70</f>
        <v>0</v>
      </c>
      <c r="I70" s="167"/>
      <c r="J70" s="31"/>
      <c r="K70" s="22"/>
      <c r="L70" s="22"/>
      <c r="M70" s="25"/>
      <c r="N70" s="21"/>
      <c r="O70" s="22"/>
      <c r="P70" s="25"/>
      <c r="Q70" s="26"/>
    </row>
    <row r="71" spans="2:17">
      <c r="G71" s="3"/>
      <c r="H71" s="3"/>
    </row>
  </sheetData>
  <autoFilter ref="B8:O70" xr:uid="{BF74EB91-E9CE-4308-A855-3921FC16FCB6}"/>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C6320-516C-45A1-89CF-B7BCFB419FD9}">
  <dimension ref="B2:Q59"/>
  <sheetViews>
    <sheetView zoomScale="68" zoomScaleNormal="68" workbookViewId="0">
      <pane xSplit="10" ySplit="9" topLeftCell="K31" activePane="bottomRight" state="frozen"/>
      <selection pane="topRight" activeCell="K1" sqref="K1"/>
      <selection pane="bottomLeft" activeCell="A9" sqref="A9"/>
      <selection pane="bottomRight" activeCell="Q53" sqref="Q53:Q54"/>
    </sheetView>
  </sheetViews>
  <sheetFormatPr defaultRowHeight="18.75"/>
  <cols>
    <col min="1" max="1" width="2.625" style="8" customWidth="1"/>
    <col min="2" max="2" width="15" style="9" bestFit="1" customWidth="1"/>
    <col min="3" max="3" width="14.375" style="8" bestFit="1" customWidth="1"/>
    <col min="4" max="4" width="13.125" style="8" bestFit="1" customWidth="1"/>
    <col min="5" max="5" width="53.125" style="8" bestFit="1" customWidth="1"/>
    <col min="6" max="6" width="6.25" style="3" customWidth="1"/>
    <col min="7" max="8" width="9.875" style="8" bestFit="1" customWidth="1"/>
    <col min="9" max="9" width="5.75" style="3" customWidth="1"/>
    <col min="10" max="10" width="54.25" style="8" bestFit="1" customWidth="1"/>
    <col min="11" max="11" width="37.25" style="8" bestFit="1" customWidth="1"/>
    <col min="12" max="12" width="11" style="9" customWidth="1"/>
    <col min="13" max="13" width="13.75" style="10" customWidth="1"/>
    <col min="14" max="14" width="6.375" style="8" customWidth="1"/>
    <col min="15" max="15" width="13.25" style="3" customWidth="1"/>
    <col min="16" max="16" width="14.5" style="11" customWidth="1"/>
    <col min="17" max="17" width="15.625" style="12" customWidth="1"/>
    <col min="18" max="256" width="9" style="8"/>
    <col min="257" max="257" width="2.625" style="8" customWidth="1"/>
    <col min="258" max="258" width="15" style="8" bestFit="1" customWidth="1"/>
    <col min="259" max="259" width="14.375" style="8" bestFit="1" customWidth="1"/>
    <col min="260" max="260" width="13.125" style="8" bestFit="1" customWidth="1"/>
    <col min="261" max="261" width="53.125" style="8" bestFit="1" customWidth="1"/>
    <col min="262" max="262" width="6.25" style="8" customWidth="1"/>
    <col min="263" max="264" width="9.875" style="8" bestFit="1" customWidth="1"/>
    <col min="265" max="265" width="5.75" style="8" customWidth="1"/>
    <col min="266" max="266" width="54.25" style="8" bestFit="1" customWidth="1"/>
    <col min="267" max="267" width="37.25" style="8" bestFit="1" customWidth="1"/>
    <col min="268" max="268" width="11"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15" style="8" bestFit="1" customWidth="1"/>
    <col min="515" max="515" width="14.375" style="8" bestFit="1" customWidth="1"/>
    <col min="516" max="516" width="13.125" style="8" bestFit="1" customWidth="1"/>
    <col min="517" max="517" width="53.125" style="8" bestFit="1" customWidth="1"/>
    <col min="518" max="518" width="6.25" style="8" customWidth="1"/>
    <col min="519" max="520" width="9.875" style="8" bestFit="1" customWidth="1"/>
    <col min="521" max="521" width="5.75" style="8" customWidth="1"/>
    <col min="522" max="522" width="54.25" style="8" bestFit="1" customWidth="1"/>
    <col min="523" max="523" width="37.25" style="8" bestFit="1" customWidth="1"/>
    <col min="524" max="524" width="11"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15" style="8" bestFit="1" customWidth="1"/>
    <col min="771" max="771" width="14.375" style="8" bestFit="1" customWidth="1"/>
    <col min="772" max="772" width="13.125" style="8" bestFit="1" customWidth="1"/>
    <col min="773" max="773" width="53.125" style="8" bestFit="1" customWidth="1"/>
    <col min="774" max="774" width="6.25" style="8" customWidth="1"/>
    <col min="775" max="776" width="9.875" style="8" bestFit="1" customWidth="1"/>
    <col min="777" max="777" width="5.75" style="8" customWidth="1"/>
    <col min="778" max="778" width="54.25" style="8" bestFit="1" customWidth="1"/>
    <col min="779" max="779" width="37.25" style="8" bestFit="1" customWidth="1"/>
    <col min="780" max="780" width="11"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15" style="8" bestFit="1" customWidth="1"/>
    <col min="1027" max="1027" width="14.375" style="8" bestFit="1" customWidth="1"/>
    <col min="1028" max="1028" width="13.125" style="8" bestFit="1" customWidth="1"/>
    <col min="1029" max="1029" width="53.125" style="8" bestFit="1" customWidth="1"/>
    <col min="1030" max="1030" width="6.25" style="8" customWidth="1"/>
    <col min="1031" max="1032" width="9.875" style="8" bestFit="1" customWidth="1"/>
    <col min="1033" max="1033" width="5.75" style="8" customWidth="1"/>
    <col min="1034" max="1034" width="54.25" style="8" bestFit="1" customWidth="1"/>
    <col min="1035" max="1035" width="37.25" style="8" bestFit="1" customWidth="1"/>
    <col min="1036" max="1036" width="11"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15" style="8" bestFit="1" customWidth="1"/>
    <col min="1283" max="1283" width="14.375" style="8" bestFit="1" customWidth="1"/>
    <col min="1284" max="1284" width="13.125" style="8" bestFit="1" customWidth="1"/>
    <col min="1285" max="1285" width="53.125" style="8" bestFit="1" customWidth="1"/>
    <col min="1286" max="1286" width="6.25" style="8" customWidth="1"/>
    <col min="1287" max="1288" width="9.875" style="8" bestFit="1" customWidth="1"/>
    <col min="1289" max="1289" width="5.75" style="8" customWidth="1"/>
    <col min="1290" max="1290" width="54.25" style="8" bestFit="1" customWidth="1"/>
    <col min="1291" max="1291" width="37.25" style="8" bestFit="1" customWidth="1"/>
    <col min="1292" max="1292" width="11"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15" style="8" bestFit="1" customWidth="1"/>
    <col min="1539" max="1539" width="14.375" style="8" bestFit="1" customWidth="1"/>
    <col min="1540" max="1540" width="13.125" style="8" bestFit="1" customWidth="1"/>
    <col min="1541" max="1541" width="53.125" style="8" bestFit="1" customWidth="1"/>
    <col min="1542" max="1542" width="6.25" style="8" customWidth="1"/>
    <col min="1543" max="1544" width="9.875" style="8" bestFit="1" customWidth="1"/>
    <col min="1545" max="1545" width="5.75" style="8" customWidth="1"/>
    <col min="1546" max="1546" width="54.25" style="8" bestFit="1" customWidth="1"/>
    <col min="1547" max="1547" width="37.25" style="8" bestFit="1" customWidth="1"/>
    <col min="1548" max="1548" width="11"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15" style="8" bestFit="1" customWidth="1"/>
    <col min="1795" max="1795" width="14.375" style="8" bestFit="1" customWidth="1"/>
    <col min="1796" max="1796" width="13.125" style="8" bestFit="1" customWidth="1"/>
    <col min="1797" max="1797" width="53.125" style="8" bestFit="1" customWidth="1"/>
    <col min="1798" max="1798" width="6.25" style="8" customWidth="1"/>
    <col min="1799" max="1800" width="9.875" style="8" bestFit="1" customWidth="1"/>
    <col min="1801" max="1801" width="5.75" style="8" customWidth="1"/>
    <col min="1802" max="1802" width="54.25" style="8" bestFit="1" customWidth="1"/>
    <col min="1803" max="1803" width="37.25" style="8" bestFit="1" customWidth="1"/>
    <col min="1804" max="1804" width="11"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15" style="8" bestFit="1" customWidth="1"/>
    <col min="2051" max="2051" width="14.375" style="8" bestFit="1" customWidth="1"/>
    <col min="2052" max="2052" width="13.125" style="8" bestFit="1" customWidth="1"/>
    <col min="2053" max="2053" width="53.125" style="8" bestFit="1" customWidth="1"/>
    <col min="2054" max="2054" width="6.25" style="8" customWidth="1"/>
    <col min="2055" max="2056" width="9.875" style="8" bestFit="1" customWidth="1"/>
    <col min="2057" max="2057" width="5.75" style="8" customWidth="1"/>
    <col min="2058" max="2058" width="54.25" style="8" bestFit="1" customWidth="1"/>
    <col min="2059" max="2059" width="37.25" style="8" bestFit="1" customWidth="1"/>
    <col min="2060" max="2060" width="11"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15" style="8" bestFit="1" customWidth="1"/>
    <col min="2307" max="2307" width="14.375" style="8" bestFit="1" customWidth="1"/>
    <col min="2308" max="2308" width="13.125" style="8" bestFit="1" customWidth="1"/>
    <col min="2309" max="2309" width="53.125" style="8" bestFit="1" customWidth="1"/>
    <col min="2310" max="2310" width="6.25" style="8" customWidth="1"/>
    <col min="2311" max="2312" width="9.875" style="8" bestFit="1" customWidth="1"/>
    <col min="2313" max="2313" width="5.75" style="8" customWidth="1"/>
    <col min="2314" max="2314" width="54.25" style="8" bestFit="1" customWidth="1"/>
    <col min="2315" max="2315" width="37.25" style="8" bestFit="1" customWidth="1"/>
    <col min="2316" max="2316" width="11"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15" style="8" bestFit="1" customWidth="1"/>
    <col min="2563" max="2563" width="14.375" style="8" bestFit="1" customWidth="1"/>
    <col min="2564" max="2564" width="13.125" style="8" bestFit="1" customWidth="1"/>
    <col min="2565" max="2565" width="53.125" style="8" bestFit="1" customWidth="1"/>
    <col min="2566" max="2566" width="6.25" style="8" customWidth="1"/>
    <col min="2567" max="2568" width="9.875" style="8" bestFit="1" customWidth="1"/>
    <col min="2569" max="2569" width="5.75" style="8" customWidth="1"/>
    <col min="2570" max="2570" width="54.25" style="8" bestFit="1" customWidth="1"/>
    <col min="2571" max="2571" width="37.25" style="8" bestFit="1" customWidth="1"/>
    <col min="2572" max="2572" width="11"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15" style="8" bestFit="1" customWidth="1"/>
    <col min="2819" max="2819" width="14.375" style="8" bestFit="1" customWidth="1"/>
    <col min="2820" max="2820" width="13.125" style="8" bestFit="1" customWidth="1"/>
    <col min="2821" max="2821" width="53.125" style="8" bestFit="1" customWidth="1"/>
    <col min="2822" max="2822" width="6.25" style="8" customWidth="1"/>
    <col min="2823" max="2824" width="9.875" style="8" bestFit="1" customWidth="1"/>
    <col min="2825" max="2825" width="5.75" style="8" customWidth="1"/>
    <col min="2826" max="2826" width="54.25" style="8" bestFit="1" customWidth="1"/>
    <col min="2827" max="2827" width="37.25" style="8" bestFit="1" customWidth="1"/>
    <col min="2828" max="2828" width="11"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15" style="8" bestFit="1" customWidth="1"/>
    <col min="3075" max="3075" width="14.375" style="8" bestFit="1" customWidth="1"/>
    <col min="3076" max="3076" width="13.125" style="8" bestFit="1" customWidth="1"/>
    <col min="3077" max="3077" width="53.125" style="8" bestFit="1" customWidth="1"/>
    <col min="3078" max="3078" width="6.25" style="8" customWidth="1"/>
    <col min="3079" max="3080" width="9.875" style="8" bestFit="1" customWidth="1"/>
    <col min="3081" max="3081" width="5.75" style="8" customWidth="1"/>
    <col min="3082" max="3082" width="54.25" style="8" bestFit="1" customWidth="1"/>
    <col min="3083" max="3083" width="37.25" style="8" bestFit="1" customWidth="1"/>
    <col min="3084" max="3084" width="11"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15" style="8" bestFit="1" customWidth="1"/>
    <col min="3331" max="3331" width="14.375" style="8" bestFit="1" customWidth="1"/>
    <col min="3332" max="3332" width="13.125" style="8" bestFit="1" customWidth="1"/>
    <col min="3333" max="3333" width="53.125" style="8" bestFit="1" customWidth="1"/>
    <col min="3334" max="3334" width="6.25" style="8" customWidth="1"/>
    <col min="3335" max="3336" width="9.875" style="8" bestFit="1" customWidth="1"/>
    <col min="3337" max="3337" width="5.75" style="8" customWidth="1"/>
    <col min="3338" max="3338" width="54.25" style="8" bestFit="1" customWidth="1"/>
    <col min="3339" max="3339" width="37.25" style="8" bestFit="1" customWidth="1"/>
    <col min="3340" max="3340" width="11"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15" style="8" bestFit="1" customWidth="1"/>
    <col min="3587" max="3587" width="14.375" style="8" bestFit="1" customWidth="1"/>
    <col min="3588" max="3588" width="13.125" style="8" bestFit="1" customWidth="1"/>
    <col min="3589" max="3589" width="53.125" style="8" bestFit="1" customWidth="1"/>
    <col min="3590" max="3590" width="6.25" style="8" customWidth="1"/>
    <col min="3591" max="3592" width="9.875" style="8" bestFit="1" customWidth="1"/>
    <col min="3593" max="3593" width="5.75" style="8" customWidth="1"/>
    <col min="3594" max="3594" width="54.25" style="8" bestFit="1" customWidth="1"/>
    <col min="3595" max="3595" width="37.25" style="8" bestFit="1" customWidth="1"/>
    <col min="3596" max="3596" width="11"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15" style="8" bestFit="1" customWidth="1"/>
    <col min="3843" max="3843" width="14.375" style="8" bestFit="1" customWidth="1"/>
    <col min="3844" max="3844" width="13.125" style="8" bestFit="1" customWidth="1"/>
    <col min="3845" max="3845" width="53.125" style="8" bestFit="1" customWidth="1"/>
    <col min="3846" max="3846" width="6.25" style="8" customWidth="1"/>
    <col min="3847" max="3848" width="9.875" style="8" bestFit="1" customWidth="1"/>
    <col min="3849" max="3849" width="5.75" style="8" customWidth="1"/>
    <col min="3850" max="3850" width="54.25" style="8" bestFit="1" customWidth="1"/>
    <col min="3851" max="3851" width="37.25" style="8" bestFit="1" customWidth="1"/>
    <col min="3852" max="3852" width="11"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15" style="8" bestFit="1" customWidth="1"/>
    <col min="4099" max="4099" width="14.375" style="8" bestFit="1" customWidth="1"/>
    <col min="4100" max="4100" width="13.125" style="8" bestFit="1" customWidth="1"/>
    <col min="4101" max="4101" width="53.125" style="8" bestFit="1" customWidth="1"/>
    <col min="4102" max="4102" width="6.25" style="8" customWidth="1"/>
    <col min="4103" max="4104" width="9.875" style="8" bestFit="1" customWidth="1"/>
    <col min="4105" max="4105" width="5.75" style="8" customWidth="1"/>
    <col min="4106" max="4106" width="54.25" style="8" bestFit="1" customWidth="1"/>
    <col min="4107" max="4107" width="37.25" style="8" bestFit="1" customWidth="1"/>
    <col min="4108" max="4108" width="11"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15" style="8" bestFit="1" customWidth="1"/>
    <col min="4355" max="4355" width="14.375" style="8" bestFit="1" customWidth="1"/>
    <col min="4356" max="4356" width="13.125" style="8" bestFit="1" customWidth="1"/>
    <col min="4357" max="4357" width="53.125" style="8" bestFit="1" customWidth="1"/>
    <col min="4358" max="4358" width="6.25" style="8" customWidth="1"/>
    <col min="4359" max="4360" width="9.875" style="8" bestFit="1" customWidth="1"/>
    <col min="4361" max="4361" width="5.75" style="8" customWidth="1"/>
    <col min="4362" max="4362" width="54.25" style="8" bestFit="1" customWidth="1"/>
    <col min="4363" max="4363" width="37.25" style="8" bestFit="1" customWidth="1"/>
    <col min="4364" max="4364" width="11"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15" style="8" bestFit="1" customWidth="1"/>
    <col min="4611" max="4611" width="14.375" style="8" bestFit="1" customWidth="1"/>
    <col min="4612" max="4612" width="13.125" style="8" bestFit="1" customWidth="1"/>
    <col min="4613" max="4613" width="53.125" style="8" bestFit="1" customWidth="1"/>
    <col min="4614" max="4614" width="6.25" style="8" customWidth="1"/>
    <col min="4615" max="4616" width="9.875" style="8" bestFit="1" customWidth="1"/>
    <col min="4617" max="4617" width="5.75" style="8" customWidth="1"/>
    <col min="4618" max="4618" width="54.25" style="8" bestFit="1" customWidth="1"/>
    <col min="4619" max="4619" width="37.25" style="8" bestFit="1" customWidth="1"/>
    <col min="4620" max="4620" width="11"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15" style="8" bestFit="1" customWidth="1"/>
    <col min="4867" max="4867" width="14.375" style="8" bestFit="1" customWidth="1"/>
    <col min="4868" max="4868" width="13.125" style="8" bestFit="1" customWidth="1"/>
    <col min="4869" max="4869" width="53.125" style="8" bestFit="1" customWidth="1"/>
    <col min="4870" max="4870" width="6.25" style="8" customWidth="1"/>
    <col min="4871" max="4872" width="9.875" style="8" bestFit="1" customWidth="1"/>
    <col min="4873" max="4873" width="5.75" style="8" customWidth="1"/>
    <col min="4874" max="4874" width="54.25" style="8" bestFit="1" customWidth="1"/>
    <col min="4875" max="4875" width="37.25" style="8" bestFit="1" customWidth="1"/>
    <col min="4876" max="4876" width="11"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15" style="8" bestFit="1" customWidth="1"/>
    <col min="5123" max="5123" width="14.375" style="8" bestFit="1" customWidth="1"/>
    <col min="5124" max="5124" width="13.125" style="8" bestFit="1" customWidth="1"/>
    <col min="5125" max="5125" width="53.125" style="8" bestFit="1" customWidth="1"/>
    <col min="5126" max="5126" width="6.25" style="8" customWidth="1"/>
    <col min="5127" max="5128" width="9.875" style="8" bestFit="1" customWidth="1"/>
    <col min="5129" max="5129" width="5.75" style="8" customWidth="1"/>
    <col min="5130" max="5130" width="54.25" style="8" bestFit="1" customWidth="1"/>
    <col min="5131" max="5131" width="37.25" style="8" bestFit="1" customWidth="1"/>
    <col min="5132" max="5132" width="11"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15" style="8" bestFit="1" customWidth="1"/>
    <col min="5379" max="5379" width="14.375" style="8" bestFit="1" customWidth="1"/>
    <col min="5380" max="5380" width="13.125" style="8" bestFit="1" customWidth="1"/>
    <col min="5381" max="5381" width="53.125" style="8" bestFit="1" customWidth="1"/>
    <col min="5382" max="5382" width="6.25" style="8" customWidth="1"/>
    <col min="5383" max="5384" width="9.875" style="8" bestFit="1" customWidth="1"/>
    <col min="5385" max="5385" width="5.75" style="8" customWidth="1"/>
    <col min="5386" max="5386" width="54.25" style="8" bestFit="1" customWidth="1"/>
    <col min="5387" max="5387" width="37.25" style="8" bestFit="1" customWidth="1"/>
    <col min="5388" max="5388" width="11"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15" style="8" bestFit="1" customWidth="1"/>
    <col min="5635" max="5635" width="14.375" style="8" bestFit="1" customWidth="1"/>
    <col min="5636" max="5636" width="13.125" style="8" bestFit="1" customWidth="1"/>
    <col min="5637" max="5637" width="53.125" style="8" bestFit="1" customWidth="1"/>
    <col min="5638" max="5638" width="6.25" style="8" customWidth="1"/>
    <col min="5639" max="5640" width="9.875" style="8" bestFit="1" customWidth="1"/>
    <col min="5641" max="5641" width="5.75" style="8" customWidth="1"/>
    <col min="5642" max="5642" width="54.25" style="8" bestFit="1" customWidth="1"/>
    <col min="5643" max="5643" width="37.25" style="8" bestFit="1" customWidth="1"/>
    <col min="5644" max="5644" width="11"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15" style="8" bestFit="1" customWidth="1"/>
    <col min="5891" max="5891" width="14.375" style="8" bestFit="1" customWidth="1"/>
    <col min="5892" max="5892" width="13.125" style="8" bestFit="1" customWidth="1"/>
    <col min="5893" max="5893" width="53.125" style="8" bestFit="1" customWidth="1"/>
    <col min="5894" max="5894" width="6.25" style="8" customWidth="1"/>
    <col min="5895" max="5896" width="9.875" style="8" bestFit="1" customWidth="1"/>
    <col min="5897" max="5897" width="5.75" style="8" customWidth="1"/>
    <col min="5898" max="5898" width="54.25" style="8" bestFit="1" customWidth="1"/>
    <col min="5899" max="5899" width="37.25" style="8" bestFit="1" customWidth="1"/>
    <col min="5900" max="5900" width="11"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15" style="8" bestFit="1" customWidth="1"/>
    <col min="6147" max="6147" width="14.375" style="8" bestFit="1" customWidth="1"/>
    <col min="6148" max="6148" width="13.125" style="8" bestFit="1" customWidth="1"/>
    <col min="6149" max="6149" width="53.125" style="8" bestFit="1" customWidth="1"/>
    <col min="6150" max="6150" width="6.25" style="8" customWidth="1"/>
    <col min="6151" max="6152" width="9.875" style="8" bestFit="1" customWidth="1"/>
    <col min="6153" max="6153" width="5.75" style="8" customWidth="1"/>
    <col min="6154" max="6154" width="54.25" style="8" bestFit="1" customWidth="1"/>
    <col min="6155" max="6155" width="37.25" style="8" bestFit="1" customWidth="1"/>
    <col min="6156" max="6156" width="11"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15" style="8" bestFit="1" customWidth="1"/>
    <col min="6403" max="6403" width="14.375" style="8" bestFit="1" customWidth="1"/>
    <col min="6404" max="6404" width="13.125" style="8" bestFit="1" customWidth="1"/>
    <col min="6405" max="6405" width="53.125" style="8" bestFit="1" customWidth="1"/>
    <col min="6406" max="6406" width="6.25" style="8" customWidth="1"/>
    <col min="6407" max="6408" width="9.875" style="8" bestFit="1" customWidth="1"/>
    <col min="6409" max="6409" width="5.75" style="8" customWidth="1"/>
    <col min="6410" max="6410" width="54.25" style="8" bestFit="1" customWidth="1"/>
    <col min="6411" max="6411" width="37.25" style="8" bestFit="1" customWidth="1"/>
    <col min="6412" max="6412" width="11"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15" style="8" bestFit="1" customWidth="1"/>
    <col min="6659" max="6659" width="14.375" style="8" bestFit="1" customWidth="1"/>
    <col min="6660" max="6660" width="13.125" style="8" bestFit="1" customWidth="1"/>
    <col min="6661" max="6661" width="53.125" style="8" bestFit="1" customWidth="1"/>
    <col min="6662" max="6662" width="6.25" style="8" customWidth="1"/>
    <col min="6663" max="6664" width="9.875" style="8" bestFit="1" customWidth="1"/>
    <col min="6665" max="6665" width="5.75" style="8" customWidth="1"/>
    <col min="6666" max="6666" width="54.25" style="8" bestFit="1" customWidth="1"/>
    <col min="6667" max="6667" width="37.25" style="8" bestFit="1" customWidth="1"/>
    <col min="6668" max="6668" width="11"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15" style="8" bestFit="1" customWidth="1"/>
    <col min="6915" max="6915" width="14.375" style="8" bestFit="1" customWidth="1"/>
    <col min="6916" max="6916" width="13.125" style="8" bestFit="1" customWidth="1"/>
    <col min="6917" max="6917" width="53.125" style="8" bestFit="1" customWidth="1"/>
    <col min="6918" max="6918" width="6.25" style="8" customWidth="1"/>
    <col min="6919" max="6920" width="9.875" style="8" bestFit="1" customWidth="1"/>
    <col min="6921" max="6921" width="5.75" style="8" customWidth="1"/>
    <col min="6922" max="6922" width="54.25" style="8" bestFit="1" customWidth="1"/>
    <col min="6923" max="6923" width="37.25" style="8" bestFit="1" customWidth="1"/>
    <col min="6924" max="6924" width="11"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15" style="8" bestFit="1" customWidth="1"/>
    <col min="7171" max="7171" width="14.375" style="8" bestFit="1" customWidth="1"/>
    <col min="7172" max="7172" width="13.125" style="8" bestFit="1" customWidth="1"/>
    <col min="7173" max="7173" width="53.125" style="8" bestFit="1" customWidth="1"/>
    <col min="7174" max="7174" width="6.25" style="8" customWidth="1"/>
    <col min="7175" max="7176" width="9.875" style="8" bestFit="1" customWidth="1"/>
    <col min="7177" max="7177" width="5.75" style="8" customWidth="1"/>
    <col min="7178" max="7178" width="54.25" style="8" bestFit="1" customWidth="1"/>
    <col min="7179" max="7179" width="37.25" style="8" bestFit="1" customWidth="1"/>
    <col min="7180" max="7180" width="11"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15" style="8" bestFit="1" customWidth="1"/>
    <col min="7427" max="7427" width="14.375" style="8" bestFit="1" customWidth="1"/>
    <col min="7428" max="7428" width="13.125" style="8" bestFit="1" customWidth="1"/>
    <col min="7429" max="7429" width="53.125" style="8" bestFit="1" customWidth="1"/>
    <col min="7430" max="7430" width="6.25" style="8" customWidth="1"/>
    <col min="7431" max="7432" width="9.875" style="8" bestFit="1" customWidth="1"/>
    <col min="7433" max="7433" width="5.75" style="8" customWidth="1"/>
    <col min="7434" max="7434" width="54.25" style="8" bestFit="1" customWidth="1"/>
    <col min="7435" max="7435" width="37.25" style="8" bestFit="1" customWidth="1"/>
    <col min="7436" max="7436" width="11"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15" style="8" bestFit="1" customWidth="1"/>
    <col min="7683" max="7683" width="14.375" style="8" bestFit="1" customWidth="1"/>
    <col min="7684" max="7684" width="13.125" style="8" bestFit="1" customWidth="1"/>
    <col min="7685" max="7685" width="53.125" style="8" bestFit="1" customWidth="1"/>
    <col min="7686" max="7686" width="6.25" style="8" customWidth="1"/>
    <col min="7687" max="7688" width="9.875" style="8" bestFit="1" customWidth="1"/>
    <col min="7689" max="7689" width="5.75" style="8" customWidth="1"/>
    <col min="7690" max="7690" width="54.25" style="8" bestFit="1" customWidth="1"/>
    <col min="7691" max="7691" width="37.25" style="8" bestFit="1" customWidth="1"/>
    <col min="7692" max="7692" width="11"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15" style="8" bestFit="1" customWidth="1"/>
    <col min="7939" max="7939" width="14.375" style="8" bestFit="1" customWidth="1"/>
    <col min="7940" max="7940" width="13.125" style="8" bestFit="1" customWidth="1"/>
    <col min="7941" max="7941" width="53.125" style="8" bestFit="1" customWidth="1"/>
    <col min="7942" max="7942" width="6.25" style="8" customWidth="1"/>
    <col min="7943" max="7944" width="9.875" style="8" bestFit="1" customWidth="1"/>
    <col min="7945" max="7945" width="5.75" style="8" customWidth="1"/>
    <col min="7946" max="7946" width="54.25" style="8" bestFit="1" customWidth="1"/>
    <col min="7947" max="7947" width="37.25" style="8" bestFit="1" customWidth="1"/>
    <col min="7948" max="7948" width="11"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15" style="8" bestFit="1" customWidth="1"/>
    <col min="8195" max="8195" width="14.375" style="8" bestFit="1" customWidth="1"/>
    <col min="8196" max="8196" width="13.125" style="8" bestFit="1" customWidth="1"/>
    <col min="8197" max="8197" width="53.125" style="8" bestFit="1" customWidth="1"/>
    <col min="8198" max="8198" width="6.25" style="8" customWidth="1"/>
    <col min="8199" max="8200" width="9.875" style="8" bestFit="1" customWidth="1"/>
    <col min="8201" max="8201" width="5.75" style="8" customWidth="1"/>
    <col min="8202" max="8202" width="54.25" style="8" bestFit="1" customWidth="1"/>
    <col min="8203" max="8203" width="37.25" style="8" bestFit="1" customWidth="1"/>
    <col min="8204" max="8204" width="11"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15" style="8" bestFit="1" customWidth="1"/>
    <col min="8451" max="8451" width="14.375" style="8" bestFit="1" customWidth="1"/>
    <col min="8452" max="8452" width="13.125" style="8" bestFit="1" customWidth="1"/>
    <col min="8453" max="8453" width="53.125" style="8" bestFit="1" customWidth="1"/>
    <col min="8454" max="8454" width="6.25" style="8" customWidth="1"/>
    <col min="8455" max="8456" width="9.875" style="8" bestFit="1" customWidth="1"/>
    <col min="8457" max="8457" width="5.75" style="8" customWidth="1"/>
    <col min="8458" max="8458" width="54.25" style="8" bestFit="1" customWidth="1"/>
    <col min="8459" max="8459" width="37.25" style="8" bestFit="1" customWidth="1"/>
    <col min="8460" max="8460" width="11"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15" style="8" bestFit="1" customWidth="1"/>
    <col min="8707" max="8707" width="14.375" style="8" bestFit="1" customWidth="1"/>
    <col min="8708" max="8708" width="13.125" style="8" bestFit="1" customWidth="1"/>
    <col min="8709" max="8709" width="53.125" style="8" bestFit="1" customWidth="1"/>
    <col min="8710" max="8710" width="6.25" style="8" customWidth="1"/>
    <col min="8711" max="8712" width="9.875" style="8" bestFit="1" customWidth="1"/>
    <col min="8713" max="8713" width="5.75" style="8" customWidth="1"/>
    <col min="8714" max="8714" width="54.25" style="8" bestFit="1" customWidth="1"/>
    <col min="8715" max="8715" width="37.25" style="8" bestFit="1" customWidth="1"/>
    <col min="8716" max="8716" width="11"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15" style="8" bestFit="1" customWidth="1"/>
    <col min="8963" max="8963" width="14.375" style="8" bestFit="1" customWidth="1"/>
    <col min="8964" max="8964" width="13.125" style="8" bestFit="1" customWidth="1"/>
    <col min="8965" max="8965" width="53.125" style="8" bestFit="1" customWidth="1"/>
    <col min="8966" max="8966" width="6.25" style="8" customWidth="1"/>
    <col min="8967" max="8968" width="9.875" style="8" bestFit="1" customWidth="1"/>
    <col min="8969" max="8969" width="5.75" style="8" customWidth="1"/>
    <col min="8970" max="8970" width="54.25" style="8" bestFit="1" customWidth="1"/>
    <col min="8971" max="8971" width="37.25" style="8" bestFit="1" customWidth="1"/>
    <col min="8972" max="8972" width="11"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15" style="8" bestFit="1" customWidth="1"/>
    <col min="9219" max="9219" width="14.375" style="8" bestFit="1" customWidth="1"/>
    <col min="9220" max="9220" width="13.125" style="8" bestFit="1" customWidth="1"/>
    <col min="9221" max="9221" width="53.125" style="8" bestFit="1" customWidth="1"/>
    <col min="9222" max="9222" width="6.25" style="8" customWidth="1"/>
    <col min="9223" max="9224" width="9.875" style="8" bestFit="1" customWidth="1"/>
    <col min="9225" max="9225" width="5.75" style="8" customWidth="1"/>
    <col min="9226" max="9226" width="54.25" style="8" bestFit="1" customWidth="1"/>
    <col min="9227" max="9227" width="37.25" style="8" bestFit="1" customWidth="1"/>
    <col min="9228" max="9228" width="11"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15" style="8" bestFit="1" customWidth="1"/>
    <col min="9475" max="9475" width="14.375" style="8" bestFit="1" customWidth="1"/>
    <col min="9476" max="9476" width="13.125" style="8" bestFit="1" customWidth="1"/>
    <col min="9477" max="9477" width="53.125" style="8" bestFit="1" customWidth="1"/>
    <col min="9478" max="9478" width="6.25" style="8" customWidth="1"/>
    <col min="9479" max="9480" width="9.875" style="8" bestFit="1" customWidth="1"/>
    <col min="9481" max="9481" width="5.75" style="8" customWidth="1"/>
    <col min="9482" max="9482" width="54.25" style="8" bestFit="1" customWidth="1"/>
    <col min="9483" max="9483" width="37.25" style="8" bestFit="1" customWidth="1"/>
    <col min="9484" max="9484" width="11"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15" style="8" bestFit="1" customWidth="1"/>
    <col min="9731" max="9731" width="14.375" style="8" bestFit="1" customWidth="1"/>
    <col min="9732" max="9732" width="13.125" style="8" bestFit="1" customWidth="1"/>
    <col min="9733" max="9733" width="53.125" style="8" bestFit="1" customWidth="1"/>
    <col min="9734" max="9734" width="6.25" style="8" customWidth="1"/>
    <col min="9735" max="9736" width="9.875" style="8" bestFit="1" customWidth="1"/>
    <col min="9737" max="9737" width="5.75" style="8" customWidth="1"/>
    <col min="9738" max="9738" width="54.25" style="8" bestFit="1" customWidth="1"/>
    <col min="9739" max="9739" width="37.25" style="8" bestFit="1" customWidth="1"/>
    <col min="9740" max="9740" width="11"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15" style="8" bestFit="1" customWidth="1"/>
    <col min="9987" max="9987" width="14.375" style="8" bestFit="1" customWidth="1"/>
    <col min="9988" max="9988" width="13.125" style="8" bestFit="1" customWidth="1"/>
    <col min="9989" max="9989" width="53.125" style="8" bestFit="1" customWidth="1"/>
    <col min="9990" max="9990" width="6.25" style="8" customWidth="1"/>
    <col min="9991" max="9992" width="9.875" style="8" bestFit="1" customWidth="1"/>
    <col min="9993" max="9993" width="5.75" style="8" customWidth="1"/>
    <col min="9994" max="9994" width="54.25" style="8" bestFit="1" customWidth="1"/>
    <col min="9995" max="9995" width="37.25" style="8" bestFit="1" customWidth="1"/>
    <col min="9996" max="9996" width="11"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15" style="8" bestFit="1" customWidth="1"/>
    <col min="10243" max="10243" width="14.375" style="8" bestFit="1" customWidth="1"/>
    <col min="10244" max="10244" width="13.125" style="8" bestFit="1" customWidth="1"/>
    <col min="10245" max="10245" width="53.125" style="8" bestFit="1" customWidth="1"/>
    <col min="10246" max="10246" width="6.25" style="8" customWidth="1"/>
    <col min="10247" max="10248" width="9.875" style="8" bestFit="1" customWidth="1"/>
    <col min="10249" max="10249" width="5.75" style="8" customWidth="1"/>
    <col min="10250" max="10250" width="54.25" style="8" bestFit="1" customWidth="1"/>
    <col min="10251" max="10251" width="37.25" style="8" bestFit="1" customWidth="1"/>
    <col min="10252" max="10252" width="11"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15" style="8" bestFit="1" customWidth="1"/>
    <col min="10499" max="10499" width="14.375" style="8" bestFit="1" customWidth="1"/>
    <col min="10500" max="10500" width="13.125" style="8" bestFit="1" customWidth="1"/>
    <col min="10501" max="10501" width="53.125" style="8" bestFit="1" customWidth="1"/>
    <col min="10502" max="10502" width="6.25" style="8" customWidth="1"/>
    <col min="10503" max="10504" width="9.875" style="8" bestFit="1" customWidth="1"/>
    <col min="10505" max="10505" width="5.75" style="8" customWidth="1"/>
    <col min="10506" max="10506" width="54.25" style="8" bestFit="1" customWidth="1"/>
    <col min="10507" max="10507" width="37.25" style="8" bestFit="1" customWidth="1"/>
    <col min="10508" max="10508" width="11"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15" style="8" bestFit="1" customWidth="1"/>
    <col min="10755" max="10755" width="14.375" style="8" bestFit="1" customWidth="1"/>
    <col min="10756" max="10756" width="13.125" style="8" bestFit="1" customWidth="1"/>
    <col min="10757" max="10757" width="53.125" style="8" bestFit="1" customWidth="1"/>
    <col min="10758" max="10758" width="6.25" style="8" customWidth="1"/>
    <col min="10759" max="10760" width="9.875" style="8" bestFit="1" customWidth="1"/>
    <col min="10761" max="10761" width="5.75" style="8" customWidth="1"/>
    <col min="10762" max="10762" width="54.25" style="8" bestFit="1" customWidth="1"/>
    <col min="10763" max="10763" width="37.25" style="8" bestFit="1" customWidth="1"/>
    <col min="10764" max="10764" width="11"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15" style="8" bestFit="1" customWidth="1"/>
    <col min="11011" max="11011" width="14.375" style="8" bestFit="1" customWidth="1"/>
    <col min="11012" max="11012" width="13.125" style="8" bestFit="1" customWidth="1"/>
    <col min="11013" max="11013" width="53.125" style="8" bestFit="1" customWidth="1"/>
    <col min="11014" max="11014" width="6.25" style="8" customWidth="1"/>
    <col min="11015" max="11016" width="9.875" style="8" bestFit="1" customWidth="1"/>
    <col min="11017" max="11017" width="5.75" style="8" customWidth="1"/>
    <col min="11018" max="11018" width="54.25" style="8" bestFit="1" customWidth="1"/>
    <col min="11019" max="11019" width="37.25" style="8" bestFit="1" customWidth="1"/>
    <col min="11020" max="11020" width="11"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15" style="8" bestFit="1" customWidth="1"/>
    <col min="11267" max="11267" width="14.375" style="8" bestFit="1" customWidth="1"/>
    <col min="11268" max="11268" width="13.125" style="8" bestFit="1" customWidth="1"/>
    <col min="11269" max="11269" width="53.125" style="8" bestFit="1" customWidth="1"/>
    <col min="11270" max="11270" width="6.25" style="8" customWidth="1"/>
    <col min="11271" max="11272" width="9.875" style="8" bestFit="1" customWidth="1"/>
    <col min="11273" max="11273" width="5.75" style="8" customWidth="1"/>
    <col min="11274" max="11274" width="54.25" style="8" bestFit="1" customWidth="1"/>
    <col min="11275" max="11275" width="37.25" style="8" bestFit="1" customWidth="1"/>
    <col min="11276" max="11276" width="11"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15" style="8" bestFit="1" customWidth="1"/>
    <col min="11523" max="11523" width="14.375" style="8" bestFit="1" customWidth="1"/>
    <col min="11524" max="11524" width="13.125" style="8" bestFit="1" customWidth="1"/>
    <col min="11525" max="11525" width="53.125" style="8" bestFit="1" customWidth="1"/>
    <col min="11526" max="11526" width="6.25" style="8" customWidth="1"/>
    <col min="11527" max="11528" width="9.875" style="8" bestFit="1" customWidth="1"/>
    <col min="11529" max="11529" width="5.75" style="8" customWidth="1"/>
    <col min="11530" max="11530" width="54.25" style="8" bestFit="1" customWidth="1"/>
    <col min="11531" max="11531" width="37.25" style="8" bestFit="1" customWidth="1"/>
    <col min="11532" max="11532" width="11"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15" style="8" bestFit="1" customWidth="1"/>
    <col min="11779" max="11779" width="14.375" style="8" bestFit="1" customWidth="1"/>
    <col min="11780" max="11780" width="13.125" style="8" bestFit="1" customWidth="1"/>
    <col min="11781" max="11781" width="53.125" style="8" bestFit="1" customWidth="1"/>
    <col min="11782" max="11782" width="6.25" style="8" customWidth="1"/>
    <col min="11783" max="11784" width="9.875" style="8" bestFit="1" customWidth="1"/>
    <col min="11785" max="11785" width="5.75" style="8" customWidth="1"/>
    <col min="11786" max="11786" width="54.25" style="8" bestFit="1" customWidth="1"/>
    <col min="11787" max="11787" width="37.25" style="8" bestFit="1" customWidth="1"/>
    <col min="11788" max="11788" width="11"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15" style="8" bestFit="1" customWidth="1"/>
    <col min="12035" max="12035" width="14.375" style="8" bestFit="1" customWidth="1"/>
    <col min="12036" max="12036" width="13.125" style="8" bestFit="1" customWidth="1"/>
    <col min="12037" max="12037" width="53.125" style="8" bestFit="1" customWidth="1"/>
    <col min="12038" max="12038" width="6.25" style="8" customWidth="1"/>
    <col min="12039" max="12040" width="9.875" style="8" bestFit="1" customWidth="1"/>
    <col min="12041" max="12041" width="5.75" style="8" customWidth="1"/>
    <col min="12042" max="12042" width="54.25" style="8" bestFit="1" customWidth="1"/>
    <col min="12043" max="12043" width="37.25" style="8" bestFit="1" customWidth="1"/>
    <col min="12044" max="12044" width="11"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15" style="8" bestFit="1" customWidth="1"/>
    <col min="12291" max="12291" width="14.375" style="8" bestFit="1" customWidth="1"/>
    <col min="12292" max="12292" width="13.125" style="8" bestFit="1" customWidth="1"/>
    <col min="12293" max="12293" width="53.125" style="8" bestFit="1" customWidth="1"/>
    <col min="12294" max="12294" width="6.25" style="8" customWidth="1"/>
    <col min="12295" max="12296" width="9.875" style="8" bestFit="1" customWidth="1"/>
    <col min="12297" max="12297" width="5.75" style="8" customWidth="1"/>
    <col min="12298" max="12298" width="54.25" style="8" bestFit="1" customWidth="1"/>
    <col min="12299" max="12299" width="37.25" style="8" bestFit="1" customWidth="1"/>
    <col min="12300" max="12300" width="11"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15" style="8" bestFit="1" customWidth="1"/>
    <col min="12547" max="12547" width="14.375" style="8" bestFit="1" customWidth="1"/>
    <col min="12548" max="12548" width="13.125" style="8" bestFit="1" customWidth="1"/>
    <col min="12549" max="12549" width="53.125" style="8" bestFit="1" customWidth="1"/>
    <col min="12550" max="12550" width="6.25" style="8" customWidth="1"/>
    <col min="12551" max="12552" width="9.875" style="8" bestFit="1" customWidth="1"/>
    <col min="12553" max="12553" width="5.75" style="8" customWidth="1"/>
    <col min="12554" max="12554" width="54.25" style="8" bestFit="1" customWidth="1"/>
    <col min="12555" max="12555" width="37.25" style="8" bestFit="1" customWidth="1"/>
    <col min="12556" max="12556" width="11"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15" style="8" bestFit="1" customWidth="1"/>
    <col min="12803" max="12803" width="14.375" style="8" bestFit="1" customWidth="1"/>
    <col min="12804" max="12804" width="13.125" style="8" bestFit="1" customWidth="1"/>
    <col min="12805" max="12805" width="53.125" style="8" bestFit="1" customWidth="1"/>
    <col min="12806" max="12806" width="6.25" style="8" customWidth="1"/>
    <col min="12807" max="12808" width="9.875" style="8" bestFit="1" customWidth="1"/>
    <col min="12809" max="12809" width="5.75" style="8" customWidth="1"/>
    <col min="12810" max="12810" width="54.25" style="8" bestFit="1" customWidth="1"/>
    <col min="12811" max="12811" width="37.25" style="8" bestFit="1" customWidth="1"/>
    <col min="12812" max="12812" width="11"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15" style="8" bestFit="1" customWidth="1"/>
    <col min="13059" max="13059" width="14.375" style="8" bestFit="1" customWidth="1"/>
    <col min="13060" max="13060" width="13.125" style="8" bestFit="1" customWidth="1"/>
    <col min="13061" max="13061" width="53.125" style="8" bestFit="1" customWidth="1"/>
    <col min="13062" max="13062" width="6.25" style="8" customWidth="1"/>
    <col min="13063" max="13064" width="9.875" style="8" bestFit="1" customWidth="1"/>
    <col min="13065" max="13065" width="5.75" style="8" customWidth="1"/>
    <col min="13066" max="13066" width="54.25" style="8" bestFit="1" customWidth="1"/>
    <col min="13067" max="13067" width="37.25" style="8" bestFit="1" customWidth="1"/>
    <col min="13068" max="13068" width="11"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15" style="8" bestFit="1" customWidth="1"/>
    <col min="13315" max="13315" width="14.375" style="8" bestFit="1" customWidth="1"/>
    <col min="13316" max="13316" width="13.125" style="8" bestFit="1" customWidth="1"/>
    <col min="13317" max="13317" width="53.125" style="8" bestFit="1" customWidth="1"/>
    <col min="13318" max="13318" width="6.25" style="8" customWidth="1"/>
    <col min="13319" max="13320" width="9.875" style="8" bestFit="1" customWidth="1"/>
    <col min="13321" max="13321" width="5.75" style="8" customWidth="1"/>
    <col min="13322" max="13322" width="54.25" style="8" bestFit="1" customWidth="1"/>
    <col min="13323" max="13323" width="37.25" style="8" bestFit="1" customWidth="1"/>
    <col min="13324" max="13324" width="11"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15" style="8" bestFit="1" customWidth="1"/>
    <col min="13571" max="13571" width="14.375" style="8" bestFit="1" customWidth="1"/>
    <col min="13572" max="13572" width="13.125" style="8" bestFit="1" customWidth="1"/>
    <col min="13573" max="13573" width="53.125" style="8" bestFit="1" customWidth="1"/>
    <col min="13574" max="13574" width="6.25" style="8" customWidth="1"/>
    <col min="13575" max="13576" width="9.875" style="8" bestFit="1" customWidth="1"/>
    <col min="13577" max="13577" width="5.75" style="8" customWidth="1"/>
    <col min="13578" max="13578" width="54.25" style="8" bestFit="1" customWidth="1"/>
    <col min="13579" max="13579" width="37.25" style="8" bestFit="1" customWidth="1"/>
    <col min="13580" max="13580" width="11"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15" style="8" bestFit="1" customWidth="1"/>
    <col min="13827" max="13827" width="14.375" style="8" bestFit="1" customWidth="1"/>
    <col min="13828" max="13828" width="13.125" style="8" bestFit="1" customWidth="1"/>
    <col min="13829" max="13829" width="53.125" style="8" bestFit="1" customWidth="1"/>
    <col min="13830" max="13830" width="6.25" style="8" customWidth="1"/>
    <col min="13831" max="13832" width="9.875" style="8" bestFit="1" customWidth="1"/>
    <col min="13833" max="13833" width="5.75" style="8" customWidth="1"/>
    <col min="13834" max="13834" width="54.25" style="8" bestFit="1" customWidth="1"/>
    <col min="13835" max="13835" width="37.25" style="8" bestFit="1" customWidth="1"/>
    <col min="13836" max="13836" width="11"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15" style="8" bestFit="1" customWidth="1"/>
    <col min="14083" max="14083" width="14.375" style="8" bestFit="1" customWidth="1"/>
    <col min="14084" max="14084" width="13.125" style="8" bestFit="1" customWidth="1"/>
    <col min="14085" max="14085" width="53.125" style="8" bestFit="1" customWidth="1"/>
    <col min="14086" max="14086" width="6.25" style="8" customWidth="1"/>
    <col min="14087" max="14088" width="9.875" style="8" bestFit="1" customWidth="1"/>
    <col min="14089" max="14089" width="5.75" style="8" customWidth="1"/>
    <col min="14090" max="14090" width="54.25" style="8" bestFit="1" customWidth="1"/>
    <col min="14091" max="14091" width="37.25" style="8" bestFit="1" customWidth="1"/>
    <col min="14092" max="14092" width="11"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15" style="8" bestFit="1" customWidth="1"/>
    <col min="14339" max="14339" width="14.375" style="8" bestFit="1" customWidth="1"/>
    <col min="14340" max="14340" width="13.125" style="8" bestFit="1" customWidth="1"/>
    <col min="14341" max="14341" width="53.125" style="8" bestFit="1" customWidth="1"/>
    <col min="14342" max="14342" width="6.25" style="8" customWidth="1"/>
    <col min="14343" max="14344" width="9.875" style="8" bestFit="1" customWidth="1"/>
    <col min="14345" max="14345" width="5.75" style="8" customWidth="1"/>
    <col min="14346" max="14346" width="54.25" style="8" bestFit="1" customWidth="1"/>
    <col min="14347" max="14347" width="37.25" style="8" bestFit="1" customWidth="1"/>
    <col min="14348" max="14348" width="11"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15" style="8" bestFit="1" customWidth="1"/>
    <col min="14595" max="14595" width="14.375" style="8" bestFit="1" customWidth="1"/>
    <col min="14596" max="14596" width="13.125" style="8" bestFit="1" customWidth="1"/>
    <col min="14597" max="14597" width="53.125" style="8" bestFit="1" customWidth="1"/>
    <col min="14598" max="14598" width="6.25" style="8" customWidth="1"/>
    <col min="14599" max="14600" width="9.875" style="8" bestFit="1" customWidth="1"/>
    <col min="14601" max="14601" width="5.75" style="8" customWidth="1"/>
    <col min="14602" max="14602" width="54.25" style="8" bestFit="1" customWidth="1"/>
    <col min="14603" max="14603" width="37.25" style="8" bestFit="1" customWidth="1"/>
    <col min="14604" max="14604" width="11"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15" style="8" bestFit="1" customWidth="1"/>
    <col min="14851" max="14851" width="14.375" style="8" bestFit="1" customWidth="1"/>
    <col min="14852" max="14852" width="13.125" style="8" bestFit="1" customWidth="1"/>
    <col min="14853" max="14853" width="53.125" style="8" bestFit="1" customWidth="1"/>
    <col min="14854" max="14854" width="6.25" style="8" customWidth="1"/>
    <col min="14855" max="14856" width="9.875" style="8" bestFit="1" customWidth="1"/>
    <col min="14857" max="14857" width="5.75" style="8" customWidth="1"/>
    <col min="14858" max="14858" width="54.25" style="8" bestFit="1" customWidth="1"/>
    <col min="14859" max="14859" width="37.25" style="8" bestFit="1" customWidth="1"/>
    <col min="14860" max="14860" width="11"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15" style="8" bestFit="1" customWidth="1"/>
    <col min="15107" max="15107" width="14.375" style="8" bestFit="1" customWidth="1"/>
    <col min="15108" max="15108" width="13.125" style="8" bestFit="1" customWidth="1"/>
    <col min="15109" max="15109" width="53.125" style="8" bestFit="1" customWidth="1"/>
    <col min="15110" max="15110" width="6.25" style="8" customWidth="1"/>
    <col min="15111" max="15112" width="9.875" style="8" bestFit="1" customWidth="1"/>
    <col min="15113" max="15113" width="5.75" style="8" customWidth="1"/>
    <col min="15114" max="15114" width="54.25" style="8" bestFit="1" customWidth="1"/>
    <col min="15115" max="15115" width="37.25" style="8" bestFit="1" customWidth="1"/>
    <col min="15116" max="15116" width="11"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15" style="8" bestFit="1" customWidth="1"/>
    <col min="15363" max="15363" width="14.375" style="8" bestFit="1" customWidth="1"/>
    <col min="15364" max="15364" width="13.125" style="8" bestFit="1" customWidth="1"/>
    <col min="15365" max="15365" width="53.125" style="8" bestFit="1" customWidth="1"/>
    <col min="15366" max="15366" width="6.25" style="8" customWidth="1"/>
    <col min="15367" max="15368" width="9.875" style="8" bestFit="1" customWidth="1"/>
    <col min="15369" max="15369" width="5.75" style="8" customWidth="1"/>
    <col min="15370" max="15370" width="54.25" style="8" bestFit="1" customWidth="1"/>
    <col min="15371" max="15371" width="37.25" style="8" bestFit="1" customWidth="1"/>
    <col min="15372" max="15372" width="11"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15" style="8" bestFit="1" customWidth="1"/>
    <col min="15619" max="15619" width="14.375" style="8" bestFit="1" customWidth="1"/>
    <col min="15620" max="15620" width="13.125" style="8" bestFit="1" customWidth="1"/>
    <col min="15621" max="15621" width="53.125" style="8" bestFit="1" customWidth="1"/>
    <col min="15622" max="15622" width="6.25" style="8" customWidth="1"/>
    <col min="15623" max="15624" width="9.875" style="8" bestFit="1" customWidth="1"/>
    <col min="15625" max="15625" width="5.75" style="8" customWidth="1"/>
    <col min="15626" max="15626" width="54.25" style="8" bestFit="1" customWidth="1"/>
    <col min="15627" max="15627" width="37.25" style="8" bestFit="1" customWidth="1"/>
    <col min="15628" max="15628" width="11"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15" style="8" bestFit="1" customWidth="1"/>
    <col min="15875" max="15875" width="14.375" style="8" bestFit="1" customWidth="1"/>
    <col min="15876" max="15876" width="13.125" style="8" bestFit="1" customWidth="1"/>
    <col min="15877" max="15877" width="53.125" style="8" bestFit="1" customWidth="1"/>
    <col min="15878" max="15878" width="6.25" style="8" customWidth="1"/>
    <col min="15879" max="15880" width="9.875" style="8" bestFit="1" customWidth="1"/>
    <col min="15881" max="15881" width="5.75" style="8" customWidth="1"/>
    <col min="15882" max="15882" width="54.25" style="8" bestFit="1" customWidth="1"/>
    <col min="15883" max="15883" width="37.25" style="8" bestFit="1" customWidth="1"/>
    <col min="15884" max="15884" width="11"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15" style="8" bestFit="1" customWidth="1"/>
    <col min="16131" max="16131" width="14.375" style="8" bestFit="1" customWidth="1"/>
    <col min="16132" max="16132" width="13.125" style="8" bestFit="1" customWidth="1"/>
    <col min="16133" max="16133" width="53.125" style="8" bestFit="1" customWidth="1"/>
    <col min="16134" max="16134" width="6.25" style="8" customWidth="1"/>
    <col min="16135" max="16136" width="9.875" style="8" bestFit="1" customWidth="1"/>
    <col min="16137" max="16137" width="5.75" style="8" customWidth="1"/>
    <col min="16138" max="16138" width="54.25" style="8" bestFit="1" customWidth="1"/>
    <col min="16139" max="16139" width="37.25" style="8" bestFit="1" customWidth="1"/>
    <col min="16140" max="16140" width="11"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2285</v>
      </c>
      <c r="G2" s="4" t="s">
        <v>2</v>
      </c>
      <c r="H2" s="5"/>
      <c r="I2" s="6"/>
      <c r="J2" s="7">
        <f>SUM(H:H)</f>
        <v>1348096</v>
      </c>
    </row>
    <row r="3" spans="2:17" ht="20.100000000000001" customHeight="1">
      <c r="B3" s="1" t="s">
        <v>3</v>
      </c>
      <c r="C3" s="1"/>
      <c r="D3" s="1"/>
      <c r="E3" s="98" t="s">
        <v>1474</v>
      </c>
    </row>
    <row r="4" spans="2:17" ht="20.100000000000001" customHeight="1">
      <c r="B4" s="1" t="s">
        <v>5</v>
      </c>
      <c r="C4" s="1"/>
      <c r="D4" s="1"/>
      <c r="E4" s="98">
        <v>174542</v>
      </c>
      <c r="J4" s="15"/>
      <c r="K4" s="16"/>
    </row>
    <row r="5" spans="2:17" ht="20.100000000000001" customHeight="1">
      <c r="B5" s="1" t="s">
        <v>6</v>
      </c>
      <c r="C5" s="1"/>
      <c r="D5" s="1"/>
      <c r="E5" s="102">
        <v>43878</v>
      </c>
      <c r="J5" s="15"/>
      <c r="K5" s="16"/>
    </row>
    <row r="6" spans="2:17" ht="20.100000000000001" customHeight="1">
      <c r="B6" s="1" t="s">
        <v>7</v>
      </c>
      <c r="C6" s="1"/>
      <c r="D6" s="1"/>
      <c r="E6" s="102">
        <v>43881</v>
      </c>
      <c r="J6" s="15"/>
      <c r="K6" s="16"/>
    </row>
    <row r="7" spans="2:17" ht="19.5" customHeight="1">
      <c r="B7" s="18"/>
      <c r="C7" s="18"/>
      <c r="D7" s="18"/>
      <c r="E7" s="294"/>
      <c r="J7" s="15"/>
      <c r="K7" s="16"/>
      <c r="L7" s="20"/>
    </row>
    <row r="8" spans="2:17" ht="19.5" customHeight="1"/>
    <row r="9" spans="2:17" s="9" customFormat="1" ht="19.5" customHeight="1">
      <c r="B9" s="21" t="s">
        <v>8</v>
      </c>
      <c r="C9" s="21" t="s">
        <v>9</v>
      </c>
      <c r="D9" s="21" t="s">
        <v>10</v>
      </c>
      <c r="E9" s="22" t="s">
        <v>11</v>
      </c>
      <c r="F9" s="22" t="s">
        <v>12</v>
      </c>
      <c r="G9" s="22" t="s">
        <v>13</v>
      </c>
      <c r="H9" s="22" t="s">
        <v>14</v>
      </c>
      <c r="I9" s="22" t="s">
        <v>15</v>
      </c>
      <c r="J9" s="22" t="s">
        <v>16</v>
      </c>
      <c r="K9" s="22" t="s">
        <v>17</v>
      </c>
      <c r="L9" s="22" t="s">
        <v>18</v>
      </c>
      <c r="M9" s="25" t="s">
        <v>19</v>
      </c>
      <c r="N9" s="21" t="s">
        <v>20</v>
      </c>
      <c r="O9" s="22" t="s">
        <v>21</v>
      </c>
      <c r="P9" s="25" t="s">
        <v>22</v>
      </c>
      <c r="Q9" s="26" t="s">
        <v>23</v>
      </c>
    </row>
    <row r="10" spans="2:17" s="73" customFormat="1" ht="19.5" customHeight="1">
      <c r="B10" s="1108"/>
      <c r="C10" s="65" t="s">
        <v>550</v>
      </c>
      <c r="D10" s="65" t="s">
        <v>550</v>
      </c>
      <c r="E10" s="77" t="s">
        <v>2286</v>
      </c>
      <c r="F10" s="53">
        <v>1</v>
      </c>
      <c r="G10" s="53">
        <v>700000</v>
      </c>
      <c r="H10" s="38">
        <f t="shared" ref="H10:H24" si="0">F10*G10</f>
        <v>700000</v>
      </c>
      <c r="I10" s="283"/>
      <c r="J10" s="31"/>
      <c r="K10" s="519" t="s">
        <v>2287</v>
      </c>
      <c r="L10" s="57"/>
      <c r="M10" s="60">
        <v>43846</v>
      </c>
      <c r="N10" s="65"/>
      <c r="O10" s="58">
        <v>43865</v>
      </c>
      <c r="P10" s="60"/>
      <c r="Q10" s="61">
        <v>43865</v>
      </c>
    </row>
    <row r="11" spans="2:17" s="73" customFormat="1" ht="19.5" customHeight="1">
      <c r="B11" s="1109"/>
      <c r="C11" s="65" t="s">
        <v>1729</v>
      </c>
      <c r="D11" s="65" t="s">
        <v>1729</v>
      </c>
      <c r="E11" s="1110" t="s">
        <v>2288</v>
      </c>
      <c r="F11" s="1111">
        <v>1</v>
      </c>
      <c r="G11" s="920">
        <v>31500</v>
      </c>
      <c r="H11" s="38">
        <f t="shared" si="0"/>
        <v>31500</v>
      </c>
      <c r="I11" s="283"/>
      <c r="J11" s="31"/>
      <c r="K11" s="285" t="s">
        <v>2289</v>
      </c>
      <c r="L11" s="57"/>
      <c r="M11" s="60">
        <v>43846</v>
      </c>
      <c r="N11" s="65"/>
      <c r="O11" s="58">
        <v>43865</v>
      </c>
      <c r="P11" s="60"/>
      <c r="Q11" s="61">
        <v>43865</v>
      </c>
    </row>
    <row r="12" spans="2:17" s="73" customFormat="1" ht="19.5" customHeight="1">
      <c r="B12" s="1109"/>
      <c r="C12" s="65" t="s">
        <v>550</v>
      </c>
      <c r="D12" s="65" t="s">
        <v>550</v>
      </c>
      <c r="E12" s="77" t="s">
        <v>2290</v>
      </c>
      <c r="F12" s="53">
        <v>1</v>
      </c>
      <c r="G12" s="53">
        <v>14000</v>
      </c>
      <c r="H12" s="38">
        <f t="shared" si="0"/>
        <v>14000</v>
      </c>
      <c r="I12" s="283"/>
      <c r="J12" s="31"/>
      <c r="K12" s="285" t="s">
        <v>2291</v>
      </c>
      <c r="L12" s="57"/>
      <c r="M12" s="60">
        <v>43846</v>
      </c>
      <c r="N12" s="65"/>
      <c r="O12" s="58">
        <v>43865</v>
      </c>
      <c r="P12" s="60"/>
      <c r="Q12" s="61">
        <v>43865</v>
      </c>
    </row>
    <row r="13" spans="2:17" s="73" customFormat="1" ht="19.5" customHeight="1">
      <c r="B13" s="1109"/>
      <c r="C13" s="65" t="s">
        <v>550</v>
      </c>
      <c r="D13" s="65" t="s">
        <v>550</v>
      </c>
      <c r="E13" s="59" t="s">
        <v>2292</v>
      </c>
      <c r="F13" s="53">
        <v>1</v>
      </c>
      <c r="G13" s="53">
        <v>30000</v>
      </c>
      <c r="H13" s="38">
        <f t="shared" si="0"/>
        <v>30000</v>
      </c>
      <c r="I13" s="283"/>
      <c r="J13" s="519"/>
      <c r="K13" s="285" t="s">
        <v>2293</v>
      </c>
      <c r="L13" s="57"/>
      <c r="M13" s="60">
        <v>43846</v>
      </c>
      <c r="N13" s="65"/>
      <c r="O13" s="58">
        <v>43865</v>
      </c>
      <c r="P13" s="60"/>
      <c r="Q13" s="61">
        <v>43865</v>
      </c>
    </row>
    <row r="14" spans="2:17" s="73" customFormat="1" ht="19.5" customHeight="1">
      <c r="B14" s="1109"/>
      <c r="C14" s="957" t="s">
        <v>550</v>
      </c>
      <c r="D14" s="957" t="s">
        <v>550</v>
      </c>
      <c r="E14" s="77" t="s">
        <v>447</v>
      </c>
      <c r="F14" s="53">
        <v>1</v>
      </c>
      <c r="G14" s="53">
        <v>12000</v>
      </c>
      <c r="H14" s="38">
        <f t="shared" si="0"/>
        <v>12000</v>
      </c>
      <c r="I14" s="283"/>
      <c r="J14" s="519"/>
      <c r="K14" s="77"/>
      <c r="L14" s="57"/>
      <c r="M14" s="60">
        <v>43846</v>
      </c>
      <c r="N14" s="65"/>
      <c r="O14" s="58">
        <v>43865</v>
      </c>
      <c r="P14" s="60"/>
      <c r="Q14" s="61"/>
    </row>
    <row r="15" spans="2:17" s="73" customFormat="1" ht="19.5" customHeight="1">
      <c r="B15" s="1109"/>
      <c r="C15" s="65" t="s">
        <v>550</v>
      </c>
      <c r="D15" s="65" t="s">
        <v>550</v>
      </c>
      <c r="E15" s="59" t="s">
        <v>557</v>
      </c>
      <c r="F15" s="53">
        <v>1</v>
      </c>
      <c r="G15" s="53">
        <v>38000</v>
      </c>
      <c r="H15" s="38">
        <f t="shared" si="0"/>
        <v>38000</v>
      </c>
      <c r="I15" s="283"/>
      <c r="J15" s="79" t="s">
        <v>2294</v>
      </c>
      <c r="K15" s="77"/>
      <c r="L15" s="57"/>
      <c r="M15" s="60">
        <v>43846</v>
      </c>
      <c r="N15" s="65"/>
      <c r="O15" s="58">
        <v>43865</v>
      </c>
      <c r="P15" s="60"/>
      <c r="Q15" s="61"/>
    </row>
    <row r="16" spans="2:17" s="73" customFormat="1" ht="19.5" customHeight="1">
      <c r="B16" s="1109"/>
      <c r="C16" s="21" t="s">
        <v>128</v>
      </c>
      <c r="D16" s="21" t="s">
        <v>129</v>
      </c>
      <c r="E16" s="30" t="s">
        <v>130</v>
      </c>
      <c r="F16" s="23">
        <v>1</v>
      </c>
      <c r="G16" s="38">
        <v>140000</v>
      </c>
      <c r="H16" s="38">
        <f t="shared" si="0"/>
        <v>140000</v>
      </c>
      <c r="I16" s="38"/>
      <c r="J16" s="31" t="s">
        <v>131</v>
      </c>
      <c r="K16" s="57" t="s">
        <v>2295</v>
      </c>
      <c r="L16" s="57"/>
      <c r="M16" s="60">
        <v>43860</v>
      </c>
      <c r="N16" s="65"/>
      <c r="O16" s="58">
        <v>43878</v>
      </c>
      <c r="P16" s="60">
        <v>43875</v>
      </c>
      <c r="Q16" s="61">
        <v>43875</v>
      </c>
    </row>
    <row r="17" spans="2:17" s="73" customFormat="1" ht="19.5" customHeight="1">
      <c r="B17" s="1109"/>
      <c r="C17" s="21" t="s">
        <v>128</v>
      </c>
      <c r="D17" s="21" t="s">
        <v>129</v>
      </c>
      <c r="E17" s="41" t="s">
        <v>2296</v>
      </c>
      <c r="F17" s="23">
        <v>1</v>
      </c>
      <c r="G17" s="38">
        <v>135000</v>
      </c>
      <c r="H17" s="38">
        <f t="shared" si="0"/>
        <v>135000</v>
      </c>
      <c r="I17" s="38"/>
      <c r="J17" s="31" t="s">
        <v>134</v>
      </c>
      <c r="K17" s="57" t="s">
        <v>2295</v>
      </c>
      <c r="L17" s="57"/>
      <c r="M17" s="60">
        <v>43860</v>
      </c>
      <c r="N17" s="65"/>
      <c r="O17" s="58">
        <v>43878</v>
      </c>
      <c r="P17" s="60">
        <v>43875</v>
      </c>
      <c r="Q17" s="61">
        <v>43875</v>
      </c>
    </row>
    <row r="18" spans="2:17" s="9" customFormat="1" ht="19.5" customHeight="1">
      <c r="B18" s="21"/>
      <c r="C18" s="21" t="s">
        <v>128</v>
      </c>
      <c r="D18" s="21" t="s">
        <v>129</v>
      </c>
      <c r="E18" s="41" t="s">
        <v>1074</v>
      </c>
      <c r="F18" s="23">
        <v>1</v>
      </c>
      <c r="G18" s="38">
        <v>12500</v>
      </c>
      <c r="H18" s="38">
        <f t="shared" si="0"/>
        <v>12500</v>
      </c>
      <c r="I18" s="38"/>
      <c r="J18" s="31" t="s">
        <v>136</v>
      </c>
      <c r="K18" s="57" t="s">
        <v>2295</v>
      </c>
      <c r="L18" s="21"/>
      <c r="M18" s="60">
        <v>43860</v>
      </c>
      <c r="N18" s="21"/>
      <c r="O18" s="58">
        <v>43878</v>
      </c>
      <c r="P18" s="60">
        <v>43875</v>
      </c>
      <c r="Q18" s="26">
        <v>43875</v>
      </c>
    </row>
    <row r="19" spans="2:17" ht="19.5" customHeight="1">
      <c r="B19" s="22"/>
      <c r="C19" s="21" t="s">
        <v>128</v>
      </c>
      <c r="D19" s="21" t="s">
        <v>129</v>
      </c>
      <c r="E19" s="41" t="s">
        <v>2297</v>
      </c>
      <c r="F19" s="23">
        <v>1</v>
      </c>
      <c r="G19" s="38">
        <v>12500</v>
      </c>
      <c r="H19" s="38">
        <f t="shared" si="0"/>
        <v>12500</v>
      </c>
      <c r="I19" s="38"/>
      <c r="J19" s="31" t="s">
        <v>138</v>
      </c>
      <c r="K19" s="57" t="s">
        <v>2295</v>
      </c>
      <c r="L19" s="22"/>
      <c r="M19" s="60">
        <v>43860</v>
      </c>
      <c r="N19" s="31"/>
      <c r="O19" s="58">
        <v>43878</v>
      </c>
      <c r="P19" s="60">
        <v>43875</v>
      </c>
      <c r="Q19" s="26">
        <v>43875</v>
      </c>
    </row>
    <row r="20" spans="2:17" ht="19.5" customHeight="1">
      <c r="B20" s="22"/>
      <c r="C20" s="21" t="s">
        <v>306</v>
      </c>
      <c r="D20" s="21" t="s">
        <v>129</v>
      </c>
      <c r="E20" s="30" t="s">
        <v>2298</v>
      </c>
      <c r="F20" s="23">
        <v>1</v>
      </c>
      <c r="G20" s="36">
        <v>25590</v>
      </c>
      <c r="H20" s="38">
        <f t="shared" si="0"/>
        <v>25590</v>
      </c>
      <c r="I20" s="36"/>
      <c r="J20" s="31" t="s">
        <v>2299</v>
      </c>
      <c r="K20" s="57" t="s">
        <v>2295</v>
      </c>
      <c r="L20" s="22"/>
      <c r="M20" s="60">
        <v>43860</v>
      </c>
      <c r="N20" s="31"/>
      <c r="O20" s="58">
        <v>43878</v>
      </c>
      <c r="P20" s="60">
        <v>43875</v>
      </c>
      <c r="Q20" s="26">
        <v>43875</v>
      </c>
    </row>
    <row r="21" spans="2:17" ht="19.5" customHeight="1">
      <c r="B21" s="22"/>
      <c r="C21" s="21" t="s">
        <v>128</v>
      </c>
      <c r="D21" s="21" t="s">
        <v>129</v>
      </c>
      <c r="E21" s="31" t="s">
        <v>2300</v>
      </c>
      <c r="F21" s="23">
        <v>1</v>
      </c>
      <c r="G21" s="31">
        <v>25350</v>
      </c>
      <c r="H21" s="31">
        <f t="shared" si="0"/>
        <v>25350</v>
      </c>
      <c r="I21" s="23"/>
      <c r="J21" s="31" t="s">
        <v>2301</v>
      </c>
      <c r="K21" s="57" t="s">
        <v>2295</v>
      </c>
      <c r="L21" s="22"/>
      <c r="M21" s="60">
        <v>43860</v>
      </c>
      <c r="N21" s="31"/>
      <c r="O21" s="58">
        <v>43878</v>
      </c>
      <c r="P21" s="60">
        <v>43875</v>
      </c>
      <c r="Q21" s="26">
        <v>43875</v>
      </c>
    </row>
    <row r="22" spans="2:17" ht="19.5" customHeight="1">
      <c r="B22" s="22"/>
      <c r="C22" s="21" t="s">
        <v>306</v>
      </c>
      <c r="D22" s="21" t="s">
        <v>129</v>
      </c>
      <c r="E22" s="30" t="s">
        <v>2302</v>
      </c>
      <c r="F22" s="23">
        <v>1</v>
      </c>
      <c r="G22" s="36">
        <v>2760</v>
      </c>
      <c r="H22" s="38">
        <f t="shared" si="0"/>
        <v>2760</v>
      </c>
      <c r="I22" s="36"/>
      <c r="J22" s="31" t="s">
        <v>2303</v>
      </c>
      <c r="K22" s="57" t="s">
        <v>2295</v>
      </c>
      <c r="L22" s="22"/>
      <c r="M22" s="60">
        <v>43860</v>
      </c>
      <c r="N22" s="31"/>
      <c r="O22" s="58">
        <v>43878</v>
      </c>
      <c r="P22" s="60">
        <v>43875</v>
      </c>
      <c r="Q22" s="26">
        <v>43875</v>
      </c>
    </row>
    <row r="23" spans="2:17" ht="19.5" customHeight="1">
      <c r="B23" s="22"/>
      <c r="C23" s="21" t="s">
        <v>2304</v>
      </c>
      <c r="D23" s="21" t="s">
        <v>2304</v>
      </c>
      <c r="E23" s="41" t="s">
        <v>140</v>
      </c>
      <c r="F23" s="23">
        <v>1</v>
      </c>
      <c r="G23" s="38">
        <v>13800</v>
      </c>
      <c r="H23" s="38">
        <f t="shared" si="0"/>
        <v>13800</v>
      </c>
      <c r="I23" s="38"/>
      <c r="J23" s="31" t="s">
        <v>2305</v>
      </c>
      <c r="K23" s="57" t="s">
        <v>2295</v>
      </c>
      <c r="L23" s="22"/>
      <c r="M23" s="60">
        <v>43860</v>
      </c>
      <c r="N23" s="31"/>
      <c r="O23" s="58">
        <v>43878</v>
      </c>
      <c r="P23" s="37">
        <v>43878</v>
      </c>
      <c r="Q23" s="26">
        <v>43878</v>
      </c>
    </row>
    <row r="24" spans="2:17" ht="19.5" customHeight="1">
      <c r="B24" s="22"/>
      <c r="C24" s="21" t="s">
        <v>2304</v>
      </c>
      <c r="D24" s="21" t="s">
        <v>2304</v>
      </c>
      <c r="E24" s="41" t="s">
        <v>2306</v>
      </c>
      <c r="F24" s="23">
        <v>1</v>
      </c>
      <c r="G24" s="38">
        <v>600</v>
      </c>
      <c r="H24" s="38">
        <f t="shared" si="0"/>
        <v>600</v>
      </c>
      <c r="I24" s="38"/>
      <c r="J24" s="31" t="s">
        <v>2307</v>
      </c>
      <c r="K24" s="57" t="s">
        <v>2295</v>
      </c>
      <c r="L24" s="22"/>
      <c r="M24" s="60">
        <v>43860</v>
      </c>
      <c r="N24" s="31"/>
      <c r="O24" s="58">
        <v>43878</v>
      </c>
      <c r="P24" s="37">
        <v>43878</v>
      </c>
      <c r="Q24" s="26">
        <v>43878</v>
      </c>
    </row>
    <row r="25" spans="2:17" ht="19.5" customHeight="1">
      <c r="B25" s="22"/>
      <c r="C25" s="22" t="s">
        <v>292</v>
      </c>
      <c r="D25" s="22" t="s">
        <v>293</v>
      </c>
      <c r="E25" s="31" t="s">
        <v>2308</v>
      </c>
      <c r="F25" s="23">
        <v>1</v>
      </c>
      <c r="G25" s="31">
        <v>9570</v>
      </c>
      <c r="H25" s="38">
        <f>F25*G25</f>
        <v>9570</v>
      </c>
      <c r="I25" s="23"/>
      <c r="J25" s="31" t="s">
        <v>2309</v>
      </c>
      <c r="K25" s="57" t="s">
        <v>2295</v>
      </c>
      <c r="L25" s="22"/>
      <c r="M25" s="60">
        <v>43860</v>
      </c>
      <c r="N25" s="31"/>
      <c r="O25" s="58">
        <v>43878</v>
      </c>
      <c r="P25" s="37">
        <v>43875</v>
      </c>
      <c r="Q25" s="26">
        <v>43875</v>
      </c>
    </row>
    <row r="26" spans="2:17" ht="19.5" customHeight="1">
      <c r="B26" s="22"/>
      <c r="C26" s="22" t="s">
        <v>35</v>
      </c>
      <c r="D26" s="22" t="s">
        <v>35</v>
      </c>
      <c r="E26" s="31" t="s">
        <v>2310</v>
      </c>
      <c r="F26" s="31">
        <v>1</v>
      </c>
      <c r="G26" s="31">
        <v>620</v>
      </c>
      <c r="H26" s="31">
        <v>620</v>
      </c>
      <c r="I26" s="23"/>
      <c r="J26" s="31" t="s">
        <v>2311</v>
      </c>
      <c r="K26" s="22" t="s">
        <v>2312</v>
      </c>
      <c r="L26" s="22"/>
      <c r="M26" s="25"/>
      <c r="N26" s="31"/>
      <c r="O26" s="23"/>
      <c r="P26" s="37"/>
      <c r="Q26" s="26">
        <v>43864</v>
      </c>
    </row>
    <row r="27" spans="2:17" ht="19.5" customHeight="1">
      <c r="B27" s="22"/>
      <c r="C27" s="22" t="s">
        <v>35</v>
      </c>
      <c r="D27" s="22" t="s">
        <v>35</v>
      </c>
      <c r="E27" s="31" t="s">
        <v>2313</v>
      </c>
      <c r="F27" s="31">
        <v>2</v>
      </c>
      <c r="G27" s="31">
        <v>1390</v>
      </c>
      <c r="H27" s="31">
        <v>2780</v>
      </c>
      <c r="I27" s="23"/>
      <c r="J27" s="31" t="s">
        <v>2314</v>
      </c>
      <c r="K27" s="22" t="s">
        <v>2312</v>
      </c>
      <c r="L27" s="22"/>
      <c r="M27" s="25"/>
      <c r="N27" s="31"/>
      <c r="O27" s="23"/>
      <c r="P27" s="37"/>
      <c r="Q27" s="26">
        <v>43864</v>
      </c>
    </row>
    <row r="28" spans="2:17" ht="19.5" customHeight="1">
      <c r="B28" s="22"/>
      <c r="C28" s="22" t="s">
        <v>35</v>
      </c>
      <c r="D28" s="22" t="s">
        <v>35</v>
      </c>
      <c r="E28" s="31" t="s">
        <v>2315</v>
      </c>
      <c r="F28" s="31">
        <v>2</v>
      </c>
      <c r="G28" s="31">
        <v>70</v>
      </c>
      <c r="H28" s="31">
        <v>140</v>
      </c>
      <c r="I28" s="23"/>
      <c r="J28" s="31" t="s">
        <v>400</v>
      </c>
      <c r="K28" s="22" t="s">
        <v>2312</v>
      </c>
      <c r="L28" s="22"/>
      <c r="M28" s="25"/>
      <c r="N28" s="31"/>
      <c r="O28" s="23"/>
      <c r="P28" s="37"/>
      <c r="Q28" s="26">
        <v>43864</v>
      </c>
    </row>
    <row r="29" spans="2:17" ht="19.5" customHeight="1">
      <c r="B29" s="22"/>
      <c r="C29" s="22" t="s">
        <v>35</v>
      </c>
      <c r="D29" s="22" t="s">
        <v>35</v>
      </c>
      <c r="E29" s="31" t="s">
        <v>2316</v>
      </c>
      <c r="F29" s="31">
        <v>1</v>
      </c>
      <c r="G29" s="31">
        <v>480</v>
      </c>
      <c r="H29" s="31">
        <v>480</v>
      </c>
      <c r="I29" s="23"/>
      <c r="J29" s="31" t="s">
        <v>383</v>
      </c>
      <c r="K29" s="22" t="s">
        <v>2312</v>
      </c>
      <c r="L29" s="22"/>
      <c r="M29" s="25"/>
      <c r="N29" s="31"/>
      <c r="O29" s="23"/>
      <c r="P29" s="37"/>
      <c r="Q29" s="26">
        <v>43864</v>
      </c>
    </row>
    <row r="30" spans="2:17" ht="19.5" customHeight="1">
      <c r="B30" s="22"/>
      <c r="C30" s="22" t="s">
        <v>35</v>
      </c>
      <c r="D30" s="22" t="s">
        <v>35</v>
      </c>
      <c r="E30" s="31" t="s">
        <v>2317</v>
      </c>
      <c r="F30" s="31">
        <v>4</v>
      </c>
      <c r="G30" s="31">
        <v>510</v>
      </c>
      <c r="H30" s="31">
        <v>2040</v>
      </c>
      <c r="I30" s="23"/>
      <c r="J30" s="31" t="s">
        <v>383</v>
      </c>
      <c r="K30" s="22" t="s">
        <v>2312</v>
      </c>
      <c r="L30" s="22"/>
      <c r="M30" s="25"/>
      <c r="N30" s="31"/>
      <c r="O30" s="23"/>
      <c r="P30" s="37"/>
      <c r="Q30" s="26">
        <v>43864</v>
      </c>
    </row>
    <row r="31" spans="2:17" ht="19.5" customHeight="1">
      <c r="B31" s="22"/>
      <c r="C31" s="22" t="s">
        <v>35</v>
      </c>
      <c r="D31" s="22" t="s">
        <v>35</v>
      </c>
      <c r="E31" s="31" t="s">
        <v>2318</v>
      </c>
      <c r="F31" s="31">
        <v>5</v>
      </c>
      <c r="G31" s="31">
        <v>140</v>
      </c>
      <c r="H31" s="31">
        <v>700</v>
      </c>
      <c r="I31" s="23"/>
      <c r="J31" s="31" t="s">
        <v>2319</v>
      </c>
      <c r="K31" s="22" t="s">
        <v>2312</v>
      </c>
      <c r="L31" s="22"/>
      <c r="M31" s="25"/>
      <c r="N31" s="31"/>
      <c r="O31" s="23"/>
      <c r="P31" s="37"/>
      <c r="Q31" s="26">
        <v>43864</v>
      </c>
    </row>
    <row r="32" spans="2:17" ht="19.5" customHeight="1">
      <c r="B32" s="22"/>
      <c r="C32" s="22" t="s">
        <v>35</v>
      </c>
      <c r="D32" s="22" t="s">
        <v>35</v>
      </c>
      <c r="E32" s="31" t="s">
        <v>2320</v>
      </c>
      <c r="F32" s="31">
        <v>4</v>
      </c>
      <c r="G32" s="31">
        <v>480</v>
      </c>
      <c r="H32" s="31">
        <v>1920</v>
      </c>
      <c r="I32" s="23"/>
      <c r="J32" s="31" t="s">
        <v>383</v>
      </c>
      <c r="K32" s="22" t="s">
        <v>2312</v>
      </c>
      <c r="L32" s="22"/>
      <c r="M32" s="25"/>
      <c r="N32" s="31"/>
      <c r="O32" s="23"/>
      <c r="P32" s="37"/>
      <c r="Q32" s="26">
        <v>43864</v>
      </c>
    </row>
    <row r="33" spans="2:17" ht="19.5" customHeight="1">
      <c r="B33" s="22"/>
      <c r="C33" s="22" t="s">
        <v>35</v>
      </c>
      <c r="D33" s="22" t="s">
        <v>35</v>
      </c>
      <c r="E33" s="31" t="s">
        <v>2321</v>
      </c>
      <c r="F33" s="31">
        <v>4</v>
      </c>
      <c r="G33" s="31">
        <v>205</v>
      </c>
      <c r="H33" s="31">
        <v>820</v>
      </c>
      <c r="I33" s="23"/>
      <c r="J33" s="31" t="s">
        <v>2319</v>
      </c>
      <c r="K33" s="22" t="s">
        <v>2312</v>
      </c>
      <c r="L33" s="22"/>
      <c r="M33" s="25"/>
      <c r="N33" s="31"/>
      <c r="O33" s="23"/>
      <c r="P33" s="37"/>
      <c r="Q33" s="26">
        <v>43864</v>
      </c>
    </row>
    <row r="34" spans="2:17" ht="19.5" customHeight="1">
      <c r="B34" s="22"/>
      <c r="C34" s="22" t="s">
        <v>35</v>
      </c>
      <c r="D34" s="22" t="s">
        <v>35</v>
      </c>
      <c r="E34" s="31" t="s">
        <v>2322</v>
      </c>
      <c r="F34" s="31">
        <v>1</v>
      </c>
      <c r="G34" s="31">
        <v>900</v>
      </c>
      <c r="H34" s="31">
        <v>900</v>
      </c>
      <c r="I34" s="23"/>
      <c r="J34" s="31" t="s">
        <v>402</v>
      </c>
      <c r="K34" s="22" t="s">
        <v>2312</v>
      </c>
      <c r="L34" s="22"/>
      <c r="M34" s="25"/>
      <c r="N34" s="31"/>
      <c r="O34" s="23"/>
      <c r="P34" s="37"/>
      <c r="Q34" s="26">
        <v>43864</v>
      </c>
    </row>
    <row r="35" spans="2:17" ht="19.5" customHeight="1">
      <c r="B35" s="22"/>
      <c r="C35" s="22" t="s">
        <v>35</v>
      </c>
      <c r="D35" s="22" t="s">
        <v>35</v>
      </c>
      <c r="E35" s="31" t="s">
        <v>1266</v>
      </c>
      <c r="F35" s="31">
        <v>1</v>
      </c>
      <c r="G35" s="31">
        <v>4570</v>
      </c>
      <c r="H35" s="31">
        <v>4570</v>
      </c>
      <c r="I35" s="23"/>
      <c r="J35" s="31" t="s">
        <v>2323</v>
      </c>
      <c r="K35" s="22" t="s">
        <v>2312</v>
      </c>
      <c r="L35" s="22"/>
      <c r="M35" s="25"/>
      <c r="N35" s="31"/>
      <c r="O35" s="23"/>
      <c r="P35" s="37"/>
      <c r="Q35" s="26">
        <v>43864</v>
      </c>
    </row>
    <row r="36" spans="2:17" ht="19.5" customHeight="1">
      <c r="B36" s="22"/>
      <c r="C36" s="22" t="s">
        <v>35</v>
      </c>
      <c r="D36" s="22" t="s">
        <v>35</v>
      </c>
      <c r="E36" s="31" t="s">
        <v>2324</v>
      </c>
      <c r="F36" s="31">
        <v>1</v>
      </c>
      <c r="G36" s="31">
        <v>1649</v>
      </c>
      <c r="H36" s="31">
        <v>1649</v>
      </c>
      <c r="I36" s="23"/>
      <c r="J36" s="31" t="s">
        <v>287</v>
      </c>
      <c r="K36" s="22" t="s">
        <v>2312</v>
      </c>
      <c r="L36" s="22"/>
      <c r="M36" s="25"/>
      <c r="N36" s="31"/>
      <c r="O36" s="23"/>
      <c r="P36" s="37"/>
      <c r="Q36" s="26">
        <v>43864</v>
      </c>
    </row>
    <row r="37" spans="2:17" ht="19.5" customHeight="1">
      <c r="B37" s="22"/>
      <c r="C37" s="22" t="s">
        <v>35</v>
      </c>
      <c r="D37" s="22" t="s">
        <v>35</v>
      </c>
      <c r="E37" s="31" t="s">
        <v>2325</v>
      </c>
      <c r="F37" s="31">
        <v>1</v>
      </c>
      <c r="G37" s="31">
        <v>14899</v>
      </c>
      <c r="H37" s="31">
        <v>14899</v>
      </c>
      <c r="I37" s="23"/>
      <c r="J37" s="31" t="s">
        <v>2326</v>
      </c>
      <c r="K37" s="22" t="s">
        <v>2312</v>
      </c>
      <c r="L37" s="22"/>
      <c r="M37" s="25"/>
      <c r="N37" s="31"/>
      <c r="O37" s="23"/>
      <c r="P37" s="37"/>
      <c r="Q37" s="26">
        <v>43864</v>
      </c>
    </row>
    <row r="38" spans="2:17" ht="19.5" customHeight="1">
      <c r="B38" s="22"/>
      <c r="C38" s="22" t="s">
        <v>35</v>
      </c>
      <c r="D38" s="22" t="s">
        <v>35</v>
      </c>
      <c r="E38" s="31" t="s">
        <v>2327</v>
      </c>
      <c r="F38" s="31">
        <v>3</v>
      </c>
      <c r="G38" s="31">
        <v>190</v>
      </c>
      <c r="H38" s="31">
        <v>570</v>
      </c>
      <c r="I38" s="23"/>
      <c r="J38" s="31" t="s">
        <v>385</v>
      </c>
      <c r="K38" s="22" t="s">
        <v>2312</v>
      </c>
      <c r="L38" s="22"/>
      <c r="M38" s="25"/>
      <c r="N38" s="31"/>
      <c r="O38" s="23"/>
      <c r="P38" s="37"/>
      <c r="Q38" s="26">
        <v>43864</v>
      </c>
    </row>
    <row r="39" spans="2:17" ht="19.5" customHeight="1">
      <c r="B39" s="22"/>
      <c r="C39" s="22" t="s">
        <v>35</v>
      </c>
      <c r="D39" s="22" t="s">
        <v>35</v>
      </c>
      <c r="E39" s="31" t="s">
        <v>2328</v>
      </c>
      <c r="F39" s="31">
        <v>1</v>
      </c>
      <c r="G39" s="31">
        <v>4560</v>
      </c>
      <c r="H39" s="31">
        <v>4560</v>
      </c>
      <c r="I39" s="23"/>
      <c r="J39" s="31" t="s">
        <v>2329</v>
      </c>
      <c r="K39" s="22" t="s">
        <v>2312</v>
      </c>
      <c r="L39" s="22"/>
      <c r="M39" s="25"/>
      <c r="N39" s="31"/>
      <c r="O39" s="23"/>
      <c r="P39" s="37"/>
      <c r="Q39" s="26">
        <v>43864</v>
      </c>
    </row>
    <row r="40" spans="2:17" ht="19.5" customHeight="1">
      <c r="B40" s="22"/>
      <c r="C40" s="22" t="s">
        <v>35</v>
      </c>
      <c r="D40" s="22" t="s">
        <v>35</v>
      </c>
      <c r="E40" s="31" t="s">
        <v>2330</v>
      </c>
      <c r="F40" s="31">
        <v>4</v>
      </c>
      <c r="G40" s="31">
        <v>65</v>
      </c>
      <c r="H40" s="31">
        <v>260</v>
      </c>
      <c r="I40" s="23"/>
      <c r="J40" s="31" t="s">
        <v>2331</v>
      </c>
      <c r="K40" s="22" t="s">
        <v>2312</v>
      </c>
      <c r="L40" s="22"/>
      <c r="M40" s="25"/>
      <c r="N40" s="31"/>
      <c r="O40" s="23"/>
      <c r="P40" s="37"/>
      <c r="Q40" s="26">
        <v>43864</v>
      </c>
    </row>
    <row r="41" spans="2:17" ht="19.5" customHeight="1">
      <c r="B41" s="22"/>
      <c r="C41" s="22" t="s">
        <v>659</v>
      </c>
      <c r="D41" s="22" t="s">
        <v>659</v>
      </c>
      <c r="E41" s="31" t="s">
        <v>2332</v>
      </c>
      <c r="F41" s="23">
        <v>1</v>
      </c>
      <c r="G41" s="31">
        <v>10300</v>
      </c>
      <c r="H41" s="31">
        <f t="shared" ref="H41:H49" si="1">F41*G41</f>
        <v>10300</v>
      </c>
      <c r="I41" s="23"/>
      <c r="J41" s="31" t="s">
        <v>2333</v>
      </c>
      <c r="K41" s="22" t="s">
        <v>2334</v>
      </c>
      <c r="L41" s="22"/>
      <c r="M41" s="25">
        <v>43868</v>
      </c>
      <c r="N41" s="31"/>
      <c r="O41" s="23"/>
      <c r="P41" s="37"/>
      <c r="Q41" s="26">
        <v>43873</v>
      </c>
    </row>
    <row r="42" spans="2:17" ht="19.5" customHeight="1">
      <c r="B42" s="22"/>
      <c r="C42" s="22" t="s">
        <v>659</v>
      </c>
      <c r="D42" s="22" t="s">
        <v>659</v>
      </c>
      <c r="E42" s="31" t="s">
        <v>2335</v>
      </c>
      <c r="F42" s="23">
        <v>1</v>
      </c>
      <c r="G42" s="31">
        <v>4400</v>
      </c>
      <c r="H42" s="31">
        <f t="shared" si="1"/>
        <v>4400</v>
      </c>
      <c r="I42" s="23"/>
      <c r="J42" s="31" t="s">
        <v>2336</v>
      </c>
      <c r="K42" s="22" t="s">
        <v>2334</v>
      </c>
      <c r="L42" s="22"/>
      <c r="M42" s="25">
        <v>43868</v>
      </c>
      <c r="N42" s="31"/>
      <c r="O42" s="23"/>
      <c r="P42" s="37"/>
      <c r="Q42" s="26">
        <v>43873</v>
      </c>
    </row>
    <row r="43" spans="2:17" ht="19.5" customHeight="1">
      <c r="B43" s="22"/>
      <c r="C43" s="22" t="s">
        <v>659</v>
      </c>
      <c r="D43" s="22" t="s">
        <v>659</v>
      </c>
      <c r="E43" s="31" t="s">
        <v>2337</v>
      </c>
      <c r="F43" s="23">
        <v>1</v>
      </c>
      <c r="G43" s="31">
        <v>3100</v>
      </c>
      <c r="H43" s="31">
        <f t="shared" si="1"/>
        <v>3100</v>
      </c>
      <c r="I43" s="23"/>
      <c r="J43" s="31" t="s">
        <v>2338</v>
      </c>
      <c r="K43" s="22" t="s">
        <v>2334</v>
      </c>
      <c r="L43" s="22"/>
      <c r="M43" s="25">
        <v>43868</v>
      </c>
      <c r="N43" s="31"/>
      <c r="O43" s="23"/>
      <c r="P43" s="37"/>
      <c r="Q43" s="26">
        <v>43873</v>
      </c>
    </row>
    <row r="44" spans="2:17" ht="19.5" customHeight="1">
      <c r="B44" s="22"/>
      <c r="C44" s="22" t="s">
        <v>659</v>
      </c>
      <c r="D44" s="22" t="s">
        <v>659</v>
      </c>
      <c r="E44" s="31" t="s">
        <v>2339</v>
      </c>
      <c r="F44" s="23">
        <v>1</v>
      </c>
      <c r="G44" s="31">
        <v>17200</v>
      </c>
      <c r="H44" s="31">
        <f t="shared" si="1"/>
        <v>17200</v>
      </c>
      <c r="I44" s="23"/>
      <c r="J44" s="31" t="s">
        <v>2340</v>
      </c>
      <c r="K44" s="22" t="s">
        <v>2334</v>
      </c>
      <c r="L44" s="22"/>
      <c r="M44" s="25">
        <v>43868</v>
      </c>
      <c r="N44" s="31"/>
      <c r="O44" s="23"/>
      <c r="P44" s="37"/>
      <c r="Q44" s="26">
        <v>43873</v>
      </c>
    </row>
    <row r="45" spans="2:17" ht="19.5" customHeight="1">
      <c r="B45" s="22"/>
      <c r="C45" s="22" t="s">
        <v>659</v>
      </c>
      <c r="D45" s="22" t="s">
        <v>659</v>
      </c>
      <c r="E45" s="31" t="s">
        <v>2341</v>
      </c>
      <c r="F45" s="23">
        <v>1</v>
      </c>
      <c r="G45" s="31">
        <v>6700</v>
      </c>
      <c r="H45" s="31">
        <f t="shared" si="1"/>
        <v>6700</v>
      </c>
      <c r="I45" s="23"/>
      <c r="J45" s="31" t="s">
        <v>2342</v>
      </c>
      <c r="K45" s="22" t="s">
        <v>2334</v>
      </c>
      <c r="L45" s="22"/>
      <c r="M45" s="25">
        <v>43868</v>
      </c>
      <c r="N45" s="31"/>
      <c r="O45" s="23"/>
      <c r="P45" s="37"/>
      <c r="Q45" s="26">
        <v>43873</v>
      </c>
    </row>
    <row r="46" spans="2:17" ht="19.5" customHeight="1">
      <c r="B46" s="22"/>
      <c r="C46" s="22" t="s">
        <v>659</v>
      </c>
      <c r="D46" s="22" t="s">
        <v>659</v>
      </c>
      <c r="E46" s="31" t="s">
        <v>2343</v>
      </c>
      <c r="F46" s="23">
        <v>1</v>
      </c>
      <c r="G46" s="31">
        <v>3400</v>
      </c>
      <c r="H46" s="31">
        <f t="shared" si="1"/>
        <v>3400</v>
      </c>
      <c r="I46" s="23"/>
      <c r="J46" s="31" t="s">
        <v>2344</v>
      </c>
      <c r="K46" s="22" t="s">
        <v>2334</v>
      </c>
      <c r="L46" s="22"/>
      <c r="M46" s="25">
        <v>43868</v>
      </c>
      <c r="N46" s="31"/>
      <c r="O46" s="23"/>
      <c r="P46" s="37"/>
      <c r="Q46" s="26">
        <v>43873</v>
      </c>
    </row>
    <row r="47" spans="2:17" ht="19.5" customHeight="1">
      <c r="B47" s="22"/>
      <c r="C47" s="22" t="s">
        <v>659</v>
      </c>
      <c r="D47" s="22" t="s">
        <v>659</v>
      </c>
      <c r="E47" s="31" t="s">
        <v>2345</v>
      </c>
      <c r="F47" s="23">
        <v>1</v>
      </c>
      <c r="G47" s="31">
        <v>8100</v>
      </c>
      <c r="H47" s="31">
        <f t="shared" si="1"/>
        <v>8100</v>
      </c>
      <c r="I47" s="23"/>
      <c r="J47" s="31" t="s">
        <v>2346</v>
      </c>
      <c r="K47" s="22" t="s">
        <v>2334</v>
      </c>
      <c r="L47" s="22"/>
      <c r="M47" s="25">
        <v>43868</v>
      </c>
      <c r="N47" s="31"/>
      <c r="O47" s="23"/>
      <c r="P47" s="37"/>
      <c r="Q47" s="26">
        <v>43873</v>
      </c>
    </row>
    <row r="48" spans="2:17" ht="19.5" customHeight="1">
      <c r="B48" s="22"/>
      <c r="C48" s="22" t="s">
        <v>659</v>
      </c>
      <c r="D48" s="22" t="s">
        <v>659</v>
      </c>
      <c r="E48" s="31" t="s">
        <v>2347</v>
      </c>
      <c r="F48" s="23">
        <v>1</v>
      </c>
      <c r="G48" s="31">
        <v>4500</v>
      </c>
      <c r="H48" s="31">
        <f t="shared" si="1"/>
        <v>4500</v>
      </c>
      <c r="I48" s="23"/>
      <c r="J48" s="31" t="s">
        <v>2348</v>
      </c>
      <c r="K48" s="22" t="s">
        <v>2334</v>
      </c>
      <c r="L48" s="22"/>
      <c r="M48" s="25">
        <v>43868</v>
      </c>
      <c r="N48" s="31"/>
      <c r="O48" s="23"/>
      <c r="P48" s="37"/>
      <c r="Q48" s="26">
        <v>43873</v>
      </c>
    </row>
    <row r="49" spans="2:17" ht="19.5" customHeight="1">
      <c r="B49" s="22"/>
      <c r="C49" s="22" t="s">
        <v>659</v>
      </c>
      <c r="D49" s="22" t="s">
        <v>659</v>
      </c>
      <c r="E49" s="31" t="s">
        <v>2349</v>
      </c>
      <c r="F49" s="23">
        <v>1</v>
      </c>
      <c r="G49" s="31">
        <v>5900</v>
      </c>
      <c r="H49" s="31">
        <f t="shared" si="1"/>
        <v>5900</v>
      </c>
      <c r="I49" s="23"/>
      <c r="J49" s="31" t="s">
        <v>2350</v>
      </c>
      <c r="K49" s="22" t="s">
        <v>2334</v>
      </c>
      <c r="L49" s="22"/>
      <c r="M49" s="25">
        <v>43868</v>
      </c>
      <c r="N49" s="31"/>
      <c r="O49" s="23"/>
      <c r="P49" s="37"/>
      <c r="Q49" s="26">
        <v>43873</v>
      </c>
    </row>
    <row r="50" spans="2:17" ht="19.5" customHeight="1">
      <c r="B50" s="22"/>
      <c r="C50" s="31"/>
      <c r="D50" s="31"/>
      <c r="E50" s="31"/>
      <c r="F50" s="23"/>
      <c r="G50" s="31"/>
      <c r="H50" s="31"/>
      <c r="I50" s="23"/>
      <c r="J50" s="31"/>
      <c r="K50" s="31"/>
      <c r="L50" s="22"/>
      <c r="M50" s="25"/>
      <c r="N50" s="31"/>
      <c r="O50" s="23"/>
      <c r="P50" s="37"/>
      <c r="Q50" s="26"/>
    </row>
    <row r="51" spans="2:17" ht="19.5" customHeight="1">
      <c r="B51" s="22"/>
      <c r="C51" s="22" t="s">
        <v>35</v>
      </c>
      <c r="D51" s="22" t="s">
        <v>35</v>
      </c>
      <c r="E51" s="31" t="s">
        <v>2351</v>
      </c>
      <c r="F51" s="31">
        <v>1</v>
      </c>
      <c r="G51" s="31">
        <v>1389</v>
      </c>
      <c r="H51" s="31">
        <v>1389</v>
      </c>
      <c r="I51" s="23"/>
      <c r="J51" s="31" t="s">
        <v>2352</v>
      </c>
      <c r="K51" s="22" t="s">
        <v>2312</v>
      </c>
      <c r="L51" s="22"/>
      <c r="M51" s="25">
        <v>43879</v>
      </c>
      <c r="N51" s="31"/>
      <c r="O51" s="23"/>
      <c r="P51" s="37"/>
      <c r="Q51" s="26">
        <v>43880</v>
      </c>
    </row>
    <row r="52" spans="2:17" ht="19.5" customHeight="1">
      <c r="B52" s="22"/>
      <c r="C52" s="22" t="s">
        <v>35</v>
      </c>
      <c r="D52" s="22" t="s">
        <v>35</v>
      </c>
      <c r="E52" s="31" t="s">
        <v>2353</v>
      </c>
      <c r="F52" s="31">
        <v>2</v>
      </c>
      <c r="G52" s="31">
        <v>780</v>
      </c>
      <c r="H52" s="31">
        <v>1560</v>
      </c>
      <c r="I52" s="23"/>
      <c r="J52" s="31" t="s">
        <v>44</v>
      </c>
      <c r="K52" s="22" t="s">
        <v>2312</v>
      </c>
      <c r="L52" s="22"/>
      <c r="M52" s="25">
        <v>43879</v>
      </c>
      <c r="N52" s="31"/>
      <c r="O52" s="23"/>
      <c r="P52" s="37">
        <v>43886</v>
      </c>
      <c r="Q52" s="26">
        <v>43886</v>
      </c>
    </row>
    <row r="53" spans="2:17" ht="19.5" customHeight="1">
      <c r="B53" s="22"/>
      <c r="C53" s="22" t="s">
        <v>35</v>
      </c>
      <c r="D53" s="22" t="s">
        <v>35</v>
      </c>
      <c r="E53" s="31" t="s">
        <v>2354</v>
      </c>
      <c r="F53" s="31">
        <v>1</v>
      </c>
      <c r="G53" s="31">
        <v>500</v>
      </c>
      <c r="H53" s="31">
        <v>500</v>
      </c>
      <c r="I53" s="23"/>
      <c r="J53" s="31" t="s">
        <v>44</v>
      </c>
      <c r="K53" s="22" t="s">
        <v>2312</v>
      </c>
      <c r="L53" s="22"/>
      <c r="M53" s="25">
        <v>43879</v>
      </c>
      <c r="N53" s="31"/>
      <c r="O53" s="23"/>
      <c r="P53" s="37">
        <v>43886</v>
      </c>
      <c r="Q53" s="26">
        <v>43886</v>
      </c>
    </row>
    <row r="54" spans="2:17" ht="19.5" customHeight="1">
      <c r="B54" s="22"/>
      <c r="C54" s="22" t="s">
        <v>35</v>
      </c>
      <c r="D54" s="22" t="s">
        <v>35</v>
      </c>
      <c r="E54" s="31" t="s">
        <v>2355</v>
      </c>
      <c r="F54" s="31">
        <v>1</v>
      </c>
      <c r="G54" s="31">
        <v>500</v>
      </c>
      <c r="H54" s="31">
        <v>500</v>
      </c>
      <c r="I54" s="23"/>
      <c r="J54" s="31" t="s">
        <v>44</v>
      </c>
      <c r="K54" s="22" t="s">
        <v>2312</v>
      </c>
      <c r="L54" s="22"/>
      <c r="M54" s="25">
        <v>43879</v>
      </c>
      <c r="N54" s="31"/>
      <c r="O54" s="23"/>
      <c r="P54" s="37">
        <v>43886</v>
      </c>
      <c r="Q54" s="26">
        <v>43886</v>
      </c>
    </row>
    <row r="55" spans="2:17" ht="19.5" customHeight="1">
      <c r="B55" s="22"/>
      <c r="C55" s="22" t="s">
        <v>35</v>
      </c>
      <c r="D55" s="22" t="s">
        <v>35</v>
      </c>
      <c r="E55" s="31" t="s">
        <v>2356</v>
      </c>
      <c r="F55" s="31">
        <v>1</v>
      </c>
      <c r="G55" s="31">
        <v>394</v>
      </c>
      <c r="H55" s="31">
        <v>394</v>
      </c>
      <c r="I55" s="23"/>
      <c r="J55" s="31" t="s">
        <v>2357</v>
      </c>
      <c r="K55" s="22" t="s">
        <v>2312</v>
      </c>
      <c r="L55" s="22"/>
      <c r="M55" s="25">
        <v>43879</v>
      </c>
      <c r="N55" s="31"/>
      <c r="O55" s="23"/>
      <c r="P55" s="37"/>
      <c r="Q55" s="26">
        <v>43880</v>
      </c>
    </row>
    <row r="56" spans="2:17">
      <c r="B56" s="22"/>
      <c r="C56" s="22" t="s">
        <v>35</v>
      </c>
      <c r="D56" s="22" t="s">
        <v>35</v>
      </c>
      <c r="E56" s="31" t="s">
        <v>2358</v>
      </c>
      <c r="F56" s="31">
        <v>1</v>
      </c>
      <c r="G56" s="31">
        <v>35175</v>
      </c>
      <c r="H56" s="31">
        <v>35175</v>
      </c>
      <c r="I56" s="23"/>
      <c r="J56" s="31" t="s">
        <v>275</v>
      </c>
      <c r="K56" s="22" t="s">
        <v>2312</v>
      </c>
      <c r="L56" s="22"/>
      <c r="M56" s="25">
        <v>43879</v>
      </c>
      <c r="N56" s="31"/>
      <c r="O56" s="23"/>
      <c r="P56" s="37"/>
      <c r="Q56" s="26">
        <v>43880</v>
      </c>
    </row>
    <row r="57" spans="2:17">
      <c r="B57" s="22"/>
      <c r="C57" s="22"/>
      <c r="D57" s="22"/>
      <c r="E57" s="31"/>
      <c r="F57" s="31"/>
      <c r="G57" s="31"/>
      <c r="H57" s="31"/>
      <c r="I57" s="23"/>
      <c r="J57" s="31"/>
      <c r="K57" s="22"/>
      <c r="L57" s="22"/>
      <c r="M57" s="25"/>
      <c r="N57" s="31"/>
      <c r="O57" s="23"/>
      <c r="P57" s="37"/>
      <c r="Q57" s="26"/>
    </row>
    <row r="58" spans="2:17">
      <c r="B58" s="22"/>
      <c r="C58" s="22" t="s">
        <v>659</v>
      </c>
      <c r="D58" s="22" t="s">
        <v>659</v>
      </c>
      <c r="E58" s="31" t="s">
        <v>2359</v>
      </c>
      <c r="F58" s="23">
        <v>1</v>
      </c>
      <c r="G58" s="31">
        <v>4900</v>
      </c>
      <c r="H58" s="31">
        <f>F58*G58</f>
        <v>4900</v>
      </c>
      <c r="I58" s="23"/>
      <c r="J58" s="31" t="s">
        <v>2360</v>
      </c>
      <c r="K58" s="22"/>
      <c r="L58" s="22"/>
      <c r="M58" s="25">
        <v>43882</v>
      </c>
      <c r="N58" s="31"/>
      <c r="O58" s="23"/>
      <c r="P58" s="37"/>
      <c r="Q58" s="26">
        <v>43886</v>
      </c>
    </row>
    <row r="59" spans="2:17">
      <c r="B59" s="22"/>
      <c r="C59" s="31"/>
      <c r="D59" s="31"/>
      <c r="E59" s="31"/>
      <c r="F59" s="23"/>
      <c r="G59" s="31"/>
      <c r="H59" s="31"/>
      <c r="I59" s="23"/>
      <c r="J59" s="31"/>
      <c r="K59" s="31"/>
      <c r="L59" s="22"/>
      <c r="M59" s="25"/>
      <c r="N59" s="31"/>
      <c r="O59" s="23"/>
      <c r="P59" s="37"/>
      <c r="Q59" s="26"/>
    </row>
  </sheetData>
  <autoFilter ref="B9:O12" xr:uid="{181A3A77-C2DC-4335-9108-9F6CC31AD488}"/>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5F8EA-66AA-4214-ACAD-C644BB6E3C6D}">
  <dimension ref="B2:Q15"/>
  <sheetViews>
    <sheetView zoomScale="85" zoomScaleNormal="85" workbookViewId="0">
      <pane xSplit="10" ySplit="8" topLeftCell="L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3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3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3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3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3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3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3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3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3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3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3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3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3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3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3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3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3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3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3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3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3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3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3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3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3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3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3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3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3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3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3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3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3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3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3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3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3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3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3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3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3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3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3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3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3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3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3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3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3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3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3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3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3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3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3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3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3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3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3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3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3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3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3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3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2361</v>
      </c>
      <c r="G2" s="4" t="s">
        <v>2</v>
      </c>
      <c r="H2" s="5"/>
      <c r="I2" s="6"/>
      <c r="J2" s="7">
        <f>SUM(H:H)</f>
        <v>14968</v>
      </c>
    </row>
    <row r="3" spans="2:17" ht="20.100000000000001" customHeight="1">
      <c r="B3" s="1" t="s">
        <v>3</v>
      </c>
      <c r="C3" s="1"/>
      <c r="D3" s="1"/>
      <c r="E3" s="98" t="s">
        <v>2362</v>
      </c>
    </row>
    <row r="4" spans="2:17" ht="20.100000000000001" customHeight="1">
      <c r="B4" s="1" t="s">
        <v>5</v>
      </c>
      <c r="C4" s="1"/>
      <c r="D4" s="1"/>
      <c r="E4" s="98">
        <v>174663</v>
      </c>
    </row>
    <row r="5" spans="2:17" ht="20.100000000000001" customHeight="1">
      <c r="B5" s="1" t="s">
        <v>6</v>
      </c>
      <c r="C5" s="1"/>
      <c r="D5" s="1"/>
      <c r="E5" s="102">
        <v>43861</v>
      </c>
    </row>
    <row r="6" spans="2:17" ht="20.100000000000001" customHeight="1">
      <c r="B6" s="1" t="s">
        <v>7</v>
      </c>
      <c r="C6" s="1"/>
      <c r="D6" s="1"/>
      <c r="E6" s="102">
        <v>43865</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v>5</v>
      </c>
      <c r="C9" s="21" t="s">
        <v>531</v>
      </c>
      <c r="D9" s="21" t="s">
        <v>531</v>
      </c>
      <c r="E9" s="75" t="s">
        <v>983</v>
      </c>
      <c r="F9" s="269">
        <v>1</v>
      </c>
      <c r="G9" s="266">
        <v>268</v>
      </c>
      <c r="H9" s="266">
        <f t="shared" ref="H9:H14" si="0">F9*G9</f>
        <v>268</v>
      </c>
      <c r="I9" s="167"/>
      <c r="J9" s="31" t="s">
        <v>1460</v>
      </c>
      <c r="K9" s="30"/>
      <c r="L9" s="22"/>
      <c r="M9" s="25">
        <v>43850</v>
      </c>
      <c r="N9" s="21"/>
      <c r="O9" s="22"/>
      <c r="P9" s="25">
        <v>43851</v>
      </c>
      <c r="Q9" s="26">
        <v>43851</v>
      </c>
    </row>
    <row r="10" spans="2:17" s="9" customFormat="1" ht="19.7" customHeight="1">
      <c r="B10" s="21"/>
      <c r="C10" s="21"/>
      <c r="D10" s="21"/>
      <c r="E10" s="75"/>
      <c r="F10" s="269"/>
      <c r="G10" s="266">
        <v>0</v>
      </c>
      <c r="H10" s="266">
        <f t="shared" si="0"/>
        <v>0</v>
      </c>
      <c r="I10" s="167"/>
      <c r="J10" s="31"/>
      <c r="K10" s="22"/>
      <c r="L10" s="22"/>
      <c r="M10" s="25"/>
      <c r="N10" s="21"/>
      <c r="O10" s="22"/>
      <c r="P10" s="25"/>
      <c r="Q10" s="26"/>
    </row>
    <row r="11" spans="2:17" s="9" customFormat="1" ht="19.7" customHeight="1">
      <c r="B11" s="21"/>
      <c r="C11" s="21"/>
      <c r="D11" s="21"/>
      <c r="E11" s="75"/>
      <c r="F11" s="269"/>
      <c r="G11" s="266">
        <v>0</v>
      </c>
      <c r="H11" s="266">
        <f t="shared" si="0"/>
        <v>0</v>
      </c>
      <c r="I11" s="167"/>
      <c r="J11" s="31"/>
      <c r="K11" s="22"/>
      <c r="L11" s="22"/>
      <c r="M11" s="25"/>
      <c r="N11" s="21"/>
      <c r="O11" s="22"/>
      <c r="P11" s="25"/>
      <c r="Q11" s="26"/>
    </row>
    <row r="12" spans="2:17" s="9" customFormat="1" ht="19.7" customHeight="1">
      <c r="B12" s="21">
        <v>5</v>
      </c>
      <c r="C12" s="21" t="s">
        <v>659</v>
      </c>
      <c r="D12" s="21" t="s">
        <v>659</v>
      </c>
      <c r="E12" s="75" t="s">
        <v>2363</v>
      </c>
      <c r="F12" s="269">
        <v>1</v>
      </c>
      <c r="G12" s="266">
        <v>14700</v>
      </c>
      <c r="H12" s="266">
        <f>F12*G12</f>
        <v>14700</v>
      </c>
      <c r="I12" s="167"/>
      <c r="J12" s="31" t="s">
        <v>2364</v>
      </c>
      <c r="K12" s="22"/>
      <c r="L12" s="22"/>
      <c r="M12" s="25">
        <v>43850</v>
      </c>
      <c r="N12" s="21"/>
      <c r="O12" s="22"/>
      <c r="P12" s="25">
        <v>43861</v>
      </c>
      <c r="Q12" s="26">
        <v>43860</v>
      </c>
    </row>
    <row r="13" spans="2:17" s="9" customFormat="1" ht="19.7" customHeight="1">
      <c r="B13" s="21"/>
      <c r="C13" s="21"/>
      <c r="D13" s="21"/>
      <c r="E13" s="75"/>
      <c r="F13" s="269"/>
      <c r="G13" s="266">
        <v>0</v>
      </c>
      <c r="H13" s="266">
        <f t="shared" si="0"/>
        <v>0</v>
      </c>
      <c r="I13" s="167"/>
      <c r="J13" s="31"/>
      <c r="K13" s="22"/>
      <c r="L13" s="22"/>
      <c r="M13" s="25"/>
      <c r="N13" s="21"/>
      <c r="O13" s="22"/>
      <c r="P13" s="25"/>
      <c r="Q13" s="26"/>
    </row>
    <row r="14" spans="2:17" s="9" customFormat="1" ht="19.7" customHeight="1">
      <c r="B14" s="21"/>
      <c r="C14" s="21"/>
      <c r="D14" s="21"/>
      <c r="E14" s="75"/>
      <c r="F14" s="269"/>
      <c r="G14" s="266">
        <v>0</v>
      </c>
      <c r="H14" s="266">
        <f t="shared" si="0"/>
        <v>0</v>
      </c>
      <c r="I14" s="167"/>
      <c r="J14" s="31"/>
      <c r="K14" s="22"/>
      <c r="L14" s="22"/>
      <c r="M14" s="25"/>
      <c r="N14" s="21"/>
      <c r="O14" s="22"/>
      <c r="P14" s="25"/>
      <c r="Q14" s="26"/>
    </row>
    <row r="15" spans="2:17">
      <c r="G15" s="3"/>
      <c r="H15" s="3"/>
    </row>
  </sheetData>
  <autoFilter ref="B8:O14" xr:uid="{F1D334DF-84AD-4C08-84A2-80F331D77878}"/>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53516-2D05-46DD-9150-B178576975AC}">
  <dimension ref="B2:Q20"/>
  <sheetViews>
    <sheetView zoomScale="85" zoomScaleNormal="85" workbookViewId="0">
      <pane xSplit="10" ySplit="8" topLeftCell="K9" activePane="bottomRight" state="frozen"/>
      <selection pane="topRight" activeCell="K1" sqref="K1"/>
      <selection pane="bottomLeft" activeCell="A9" sqref="A9"/>
      <selection pane="bottomRight"/>
    </sheetView>
  </sheetViews>
  <sheetFormatPr defaultRowHeight="18.75"/>
  <cols>
    <col min="1" max="1" width="2.625" style="8" customWidth="1"/>
    <col min="2" max="2" width="16.875" style="9" bestFit="1" customWidth="1"/>
    <col min="3" max="3" width="21.75" style="8" bestFit="1" customWidth="1"/>
    <col min="4" max="4" width="12.625" style="8" customWidth="1"/>
    <col min="5" max="5" width="35.625" style="8" customWidth="1"/>
    <col min="6" max="6" width="6.25" style="8" customWidth="1"/>
    <col min="7" max="7" width="9.875" style="274" bestFit="1" customWidth="1"/>
    <col min="8" max="8" width="9.875" style="8" bestFit="1" customWidth="1"/>
    <col min="9" max="9" width="5.75" style="3" customWidth="1"/>
    <col min="10" max="10" width="30.625" style="8" customWidth="1"/>
    <col min="11" max="11" width="11.375" style="8" customWidth="1"/>
    <col min="12" max="12" width="6.625" style="9" customWidth="1"/>
    <col min="13" max="13" width="22.75" style="9" bestFit="1" customWidth="1"/>
    <col min="14" max="14" width="6.375" style="8" customWidth="1"/>
    <col min="15" max="15" width="13.25" style="3" customWidth="1"/>
    <col min="16" max="16" width="14.5" style="97" customWidth="1"/>
    <col min="17" max="17" width="15.625" style="97" customWidth="1"/>
    <col min="18" max="256" width="9" style="8"/>
    <col min="257" max="257" width="2.625" style="8" customWidth="1"/>
    <col min="258" max="258" width="16.875" style="8" bestFit="1" customWidth="1"/>
    <col min="259" max="259" width="21.75" style="8" bestFit="1" customWidth="1"/>
    <col min="260" max="260" width="12.625" style="8" customWidth="1"/>
    <col min="261" max="261" width="35.625" style="8" customWidth="1"/>
    <col min="262" max="262" width="6.25" style="8" customWidth="1"/>
    <col min="263" max="264" width="9.875" style="8" bestFit="1" customWidth="1"/>
    <col min="265" max="265" width="5.75" style="8" customWidth="1"/>
    <col min="266" max="266" width="30.625" style="8" customWidth="1"/>
    <col min="267" max="267" width="11.375" style="8" customWidth="1"/>
    <col min="268" max="268" width="6.625" style="8" customWidth="1"/>
    <col min="269" max="269" width="22.75" style="8" bestFit="1"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16.875" style="8" bestFit="1" customWidth="1"/>
    <col min="515" max="515" width="21.75" style="8" bestFit="1" customWidth="1"/>
    <col min="516" max="516" width="12.625" style="8" customWidth="1"/>
    <col min="517" max="517" width="35.625" style="8" customWidth="1"/>
    <col min="518" max="518" width="6.25" style="8" customWidth="1"/>
    <col min="519" max="520" width="9.875" style="8" bestFit="1" customWidth="1"/>
    <col min="521" max="521" width="5.75" style="8" customWidth="1"/>
    <col min="522" max="522" width="30.625" style="8" customWidth="1"/>
    <col min="523" max="523" width="11.375" style="8" customWidth="1"/>
    <col min="524" max="524" width="6.625" style="8" customWidth="1"/>
    <col min="525" max="525" width="22.75" style="8" bestFit="1"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16.875" style="8" bestFit="1" customWidth="1"/>
    <col min="771" max="771" width="21.75" style="8" bestFit="1" customWidth="1"/>
    <col min="772" max="772" width="12.625" style="8" customWidth="1"/>
    <col min="773" max="773" width="35.625" style="8" customWidth="1"/>
    <col min="774" max="774" width="6.25" style="8" customWidth="1"/>
    <col min="775" max="776" width="9.875" style="8" bestFit="1" customWidth="1"/>
    <col min="777" max="777" width="5.75" style="8" customWidth="1"/>
    <col min="778" max="778" width="30.625" style="8" customWidth="1"/>
    <col min="779" max="779" width="11.375" style="8" customWidth="1"/>
    <col min="780" max="780" width="6.625" style="8" customWidth="1"/>
    <col min="781" max="781" width="22.75" style="8" bestFit="1"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16.875" style="8" bestFit="1" customWidth="1"/>
    <col min="1027" max="1027" width="21.75" style="8" bestFit="1" customWidth="1"/>
    <col min="1028" max="1028" width="12.625" style="8" customWidth="1"/>
    <col min="1029" max="1029" width="35.625" style="8" customWidth="1"/>
    <col min="1030" max="1030" width="6.25" style="8" customWidth="1"/>
    <col min="1031" max="1032" width="9.875" style="8" bestFit="1" customWidth="1"/>
    <col min="1033" max="1033" width="5.75" style="8" customWidth="1"/>
    <col min="1034" max="1034" width="30.625" style="8" customWidth="1"/>
    <col min="1035" max="1035" width="11.375" style="8" customWidth="1"/>
    <col min="1036" max="1036" width="6.625" style="8" customWidth="1"/>
    <col min="1037" max="1037" width="22.75" style="8" bestFit="1"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16.875" style="8" bestFit="1" customWidth="1"/>
    <col min="1283" max="1283" width="21.75" style="8" bestFit="1" customWidth="1"/>
    <col min="1284" max="1284" width="12.625" style="8" customWidth="1"/>
    <col min="1285" max="1285" width="35.625" style="8" customWidth="1"/>
    <col min="1286" max="1286" width="6.25" style="8" customWidth="1"/>
    <col min="1287" max="1288" width="9.875" style="8" bestFit="1" customWidth="1"/>
    <col min="1289" max="1289" width="5.75" style="8" customWidth="1"/>
    <col min="1290" max="1290" width="30.625" style="8" customWidth="1"/>
    <col min="1291" max="1291" width="11.375" style="8" customWidth="1"/>
    <col min="1292" max="1292" width="6.625" style="8" customWidth="1"/>
    <col min="1293" max="1293" width="22.75" style="8" bestFit="1"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16.875" style="8" bestFit="1" customWidth="1"/>
    <col min="1539" max="1539" width="21.75" style="8" bestFit="1" customWidth="1"/>
    <col min="1540" max="1540" width="12.625" style="8" customWidth="1"/>
    <col min="1541" max="1541" width="35.625" style="8" customWidth="1"/>
    <col min="1542" max="1542" width="6.25" style="8" customWidth="1"/>
    <col min="1543" max="1544" width="9.875" style="8" bestFit="1" customWidth="1"/>
    <col min="1545" max="1545" width="5.75" style="8" customWidth="1"/>
    <col min="1546" max="1546" width="30.625" style="8" customWidth="1"/>
    <col min="1547" max="1547" width="11.375" style="8" customWidth="1"/>
    <col min="1548" max="1548" width="6.625" style="8" customWidth="1"/>
    <col min="1549" max="1549" width="22.75" style="8" bestFit="1"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16.875" style="8" bestFit="1" customWidth="1"/>
    <col min="1795" max="1795" width="21.75" style="8" bestFit="1" customWidth="1"/>
    <col min="1796" max="1796" width="12.625" style="8" customWidth="1"/>
    <col min="1797" max="1797" width="35.625" style="8" customWidth="1"/>
    <col min="1798" max="1798" width="6.25" style="8" customWidth="1"/>
    <col min="1799" max="1800" width="9.875" style="8" bestFit="1" customWidth="1"/>
    <col min="1801" max="1801" width="5.75" style="8" customWidth="1"/>
    <col min="1802" max="1802" width="30.625" style="8" customWidth="1"/>
    <col min="1803" max="1803" width="11.375" style="8" customWidth="1"/>
    <col min="1804" max="1804" width="6.625" style="8" customWidth="1"/>
    <col min="1805" max="1805" width="22.75" style="8" bestFit="1"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16.875" style="8" bestFit="1" customWidth="1"/>
    <col min="2051" max="2051" width="21.75" style="8" bestFit="1" customWidth="1"/>
    <col min="2052" max="2052" width="12.625" style="8" customWidth="1"/>
    <col min="2053" max="2053" width="35.625" style="8" customWidth="1"/>
    <col min="2054" max="2054" width="6.25" style="8" customWidth="1"/>
    <col min="2055" max="2056" width="9.875" style="8" bestFit="1" customWidth="1"/>
    <col min="2057" max="2057" width="5.75" style="8" customWidth="1"/>
    <col min="2058" max="2058" width="30.625" style="8" customWidth="1"/>
    <col min="2059" max="2059" width="11.375" style="8" customWidth="1"/>
    <col min="2060" max="2060" width="6.625" style="8" customWidth="1"/>
    <col min="2061" max="2061" width="22.75" style="8" bestFit="1"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16.875" style="8" bestFit="1" customWidth="1"/>
    <col min="2307" max="2307" width="21.75" style="8" bestFit="1" customWidth="1"/>
    <col min="2308" max="2308" width="12.625" style="8" customWidth="1"/>
    <col min="2309" max="2309" width="35.625" style="8" customWidth="1"/>
    <col min="2310" max="2310" width="6.25" style="8" customWidth="1"/>
    <col min="2311" max="2312" width="9.875" style="8" bestFit="1" customWidth="1"/>
    <col min="2313" max="2313" width="5.75" style="8" customWidth="1"/>
    <col min="2314" max="2314" width="30.625" style="8" customWidth="1"/>
    <col min="2315" max="2315" width="11.375" style="8" customWidth="1"/>
    <col min="2316" max="2316" width="6.625" style="8" customWidth="1"/>
    <col min="2317" max="2317" width="22.75" style="8" bestFit="1"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16.875" style="8" bestFit="1" customWidth="1"/>
    <col min="2563" max="2563" width="21.75" style="8" bestFit="1" customWidth="1"/>
    <col min="2564" max="2564" width="12.625" style="8" customWidth="1"/>
    <col min="2565" max="2565" width="35.625" style="8" customWidth="1"/>
    <col min="2566" max="2566" width="6.25" style="8" customWidth="1"/>
    <col min="2567" max="2568" width="9.875" style="8" bestFit="1" customWidth="1"/>
    <col min="2569" max="2569" width="5.75" style="8" customWidth="1"/>
    <col min="2570" max="2570" width="30.625" style="8" customWidth="1"/>
    <col min="2571" max="2571" width="11.375" style="8" customWidth="1"/>
    <col min="2572" max="2572" width="6.625" style="8" customWidth="1"/>
    <col min="2573" max="2573" width="22.75" style="8" bestFit="1"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16.875" style="8" bestFit="1" customWidth="1"/>
    <col min="2819" max="2819" width="21.75" style="8" bestFit="1" customWidth="1"/>
    <col min="2820" max="2820" width="12.625" style="8" customWidth="1"/>
    <col min="2821" max="2821" width="35.625" style="8" customWidth="1"/>
    <col min="2822" max="2822" width="6.25" style="8" customWidth="1"/>
    <col min="2823" max="2824" width="9.875" style="8" bestFit="1" customWidth="1"/>
    <col min="2825" max="2825" width="5.75" style="8" customWidth="1"/>
    <col min="2826" max="2826" width="30.625" style="8" customWidth="1"/>
    <col min="2827" max="2827" width="11.375" style="8" customWidth="1"/>
    <col min="2828" max="2828" width="6.625" style="8" customWidth="1"/>
    <col min="2829" max="2829" width="22.75" style="8" bestFit="1"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16.875" style="8" bestFit="1" customWidth="1"/>
    <col min="3075" max="3075" width="21.75" style="8" bestFit="1" customWidth="1"/>
    <col min="3076" max="3076" width="12.625" style="8" customWidth="1"/>
    <col min="3077" max="3077" width="35.625" style="8" customWidth="1"/>
    <col min="3078" max="3078" width="6.25" style="8" customWidth="1"/>
    <col min="3079" max="3080" width="9.875" style="8" bestFit="1" customWidth="1"/>
    <col min="3081" max="3081" width="5.75" style="8" customWidth="1"/>
    <col min="3082" max="3082" width="30.625" style="8" customWidth="1"/>
    <col min="3083" max="3083" width="11.375" style="8" customWidth="1"/>
    <col min="3084" max="3084" width="6.625" style="8" customWidth="1"/>
    <col min="3085" max="3085" width="22.75" style="8" bestFit="1"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16.875" style="8" bestFit="1" customWidth="1"/>
    <col min="3331" max="3331" width="21.75" style="8" bestFit="1" customWidth="1"/>
    <col min="3332" max="3332" width="12.625" style="8" customWidth="1"/>
    <col min="3333" max="3333" width="35.625" style="8" customWidth="1"/>
    <col min="3334" max="3334" width="6.25" style="8" customWidth="1"/>
    <col min="3335" max="3336" width="9.875" style="8" bestFit="1" customWidth="1"/>
    <col min="3337" max="3337" width="5.75" style="8" customWidth="1"/>
    <col min="3338" max="3338" width="30.625" style="8" customWidth="1"/>
    <col min="3339" max="3339" width="11.375" style="8" customWidth="1"/>
    <col min="3340" max="3340" width="6.625" style="8" customWidth="1"/>
    <col min="3341" max="3341" width="22.75" style="8" bestFit="1"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16.875" style="8" bestFit="1" customWidth="1"/>
    <col min="3587" max="3587" width="21.75" style="8" bestFit="1" customWidth="1"/>
    <col min="3588" max="3588" width="12.625" style="8" customWidth="1"/>
    <col min="3589" max="3589" width="35.625" style="8" customWidth="1"/>
    <col min="3590" max="3590" width="6.25" style="8" customWidth="1"/>
    <col min="3591" max="3592" width="9.875" style="8" bestFit="1" customWidth="1"/>
    <col min="3593" max="3593" width="5.75" style="8" customWidth="1"/>
    <col min="3594" max="3594" width="30.625" style="8" customWidth="1"/>
    <col min="3595" max="3595" width="11.375" style="8" customWidth="1"/>
    <col min="3596" max="3596" width="6.625" style="8" customWidth="1"/>
    <col min="3597" max="3597" width="22.75" style="8" bestFit="1"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16.875" style="8" bestFit="1" customWidth="1"/>
    <col min="3843" max="3843" width="21.75" style="8" bestFit="1" customWidth="1"/>
    <col min="3844" max="3844" width="12.625" style="8" customWidth="1"/>
    <col min="3845" max="3845" width="35.625" style="8" customWidth="1"/>
    <col min="3846" max="3846" width="6.25" style="8" customWidth="1"/>
    <col min="3847" max="3848" width="9.875" style="8" bestFit="1" customWidth="1"/>
    <col min="3849" max="3849" width="5.75" style="8" customWidth="1"/>
    <col min="3850" max="3850" width="30.625" style="8" customWidth="1"/>
    <col min="3851" max="3851" width="11.375" style="8" customWidth="1"/>
    <col min="3852" max="3852" width="6.625" style="8" customWidth="1"/>
    <col min="3853" max="3853" width="22.75" style="8" bestFit="1"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16.875" style="8" bestFit="1" customWidth="1"/>
    <col min="4099" max="4099" width="21.75" style="8" bestFit="1" customWidth="1"/>
    <col min="4100" max="4100" width="12.625" style="8" customWidth="1"/>
    <col min="4101" max="4101" width="35.625" style="8" customWidth="1"/>
    <col min="4102" max="4102" width="6.25" style="8" customWidth="1"/>
    <col min="4103" max="4104" width="9.875" style="8" bestFit="1" customWidth="1"/>
    <col min="4105" max="4105" width="5.75" style="8" customWidth="1"/>
    <col min="4106" max="4106" width="30.625" style="8" customWidth="1"/>
    <col min="4107" max="4107" width="11.375" style="8" customWidth="1"/>
    <col min="4108" max="4108" width="6.625" style="8" customWidth="1"/>
    <col min="4109" max="4109" width="22.75" style="8" bestFit="1"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16.875" style="8" bestFit="1" customWidth="1"/>
    <col min="4355" max="4355" width="21.75" style="8" bestFit="1" customWidth="1"/>
    <col min="4356" max="4356" width="12.625" style="8" customWidth="1"/>
    <col min="4357" max="4357" width="35.625" style="8" customWidth="1"/>
    <col min="4358" max="4358" width="6.25" style="8" customWidth="1"/>
    <col min="4359" max="4360" width="9.875" style="8" bestFit="1" customWidth="1"/>
    <col min="4361" max="4361" width="5.75" style="8" customWidth="1"/>
    <col min="4362" max="4362" width="30.625" style="8" customWidth="1"/>
    <col min="4363" max="4363" width="11.375" style="8" customWidth="1"/>
    <col min="4364" max="4364" width="6.625" style="8" customWidth="1"/>
    <col min="4365" max="4365" width="22.75" style="8" bestFit="1"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16.875" style="8" bestFit="1" customWidth="1"/>
    <col min="4611" max="4611" width="21.75" style="8" bestFit="1" customWidth="1"/>
    <col min="4612" max="4612" width="12.625" style="8" customWidth="1"/>
    <col min="4613" max="4613" width="35.625" style="8" customWidth="1"/>
    <col min="4614" max="4614" width="6.25" style="8" customWidth="1"/>
    <col min="4615" max="4616" width="9.875" style="8" bestFit="1" customWidth="1"/>
    <col min="4617" max="4617" width="5.75" style="8" customWidth="1"/>
    <col min="4618" max="4618" width="30.625" style="8" customWidth="1"/>
    <col min="4619" max="4619" width="11.375" style="8" customWidth="1"/>
    <col min="4620" max="4620" width="6.625" style="8" customWidth="1"/>
    <col min="4621" max="4621" width="22.75" style="8" bestFit="1"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16.875" style="8" bestFit="1" customWidth="1"/>
    <col min="4867" max="4867" width="21.75" style="8" bestFit="1" customWidth="1"/>
    <col min="4868" max="4868" width="12.625" style="8" customWidth="1"/>
    <col min="4869" max="4869" width="35.625" style="8" customWidth="1"/>
    <col min="4870" max="4870" width="6.25" style="8" customWidth="1"/>
    <col min="4871" max="4872" width="9.875" style="8" bestFit="1" customWidth="1"/>
    <col min="4873" max="4873" width="5.75" style="8" customWidth="1"/>
    <col min="4874" max="4874" width="30.625" style="8" customWidth="1"/>
    <col min="4875" max="4875" width="11.375" style="8" customWidth="1"/>
    <col min="4876" max="4876" width="6.625" style="8" customWidth="1"/>
    <col min="4877" max="4877" width="22.75" style="8" bestFit="1"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16.875" style="8" bestFit="1" customWidth="1"/>
    <col min="5123" max="5123" width="21.75" style="8" bestFit="1" customWidth="1"/>
    <col min="5124" max="5124" width="12.625" style="8" customWidth="1"/>
    <col min="5125" max="5125" width="35.625" style="8" customWidth="1"/>
    <col min="5126" max="5126" width="6.25" style="8" customWidth="1"/>
    <col min="5127" max="5128" width="9.875" style="8" bestFit="1" customWidth="1"/>
    <col min="5129" max="5129" width="5.75" style="8" customWidth="1"/>
    <col min="5130" max="5130" width="30.625" style="8" customWidth="1"/>
    <col min="5131" max="5131" width="11.375" style="8" customWidth="1"/>
    <col min="5132" max="5132" width="6.625" style="8" customWidth="1"/>
    <col min="5133" max="5133" width="22.75" style="8" bestFit="1"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16.875" style="8" bestFit="1" customWidth="1"/>
    <col min="5379" max="5379" width="21.75" style="8" bestFit="1" customWidth="1"/>
    <col min="5380" max="5380" width="12.625" style="8" customWidth="1"/>
    <col min="5381" max="5381" width="35.625" style="8" customWidth="1"/>
    <col min="5382" max="5382" width="6.25" style="8" customWidth="1"/>
    <col min="5383" max="5384" width="9.875" style="8" bestFit="1" customWidth="1"/>
    <col min="5385" max="5385" width="5.75" style="8" customWidth="1"/>
    <col min="5386" max="5386" width="30.625" style="8" customWidth="1"/>
    <col min="5387" max="5387" width="11.375" style="8" customWidth="1"/>
    <col min="5388" max="5388" width="6.625" style="8" customWidth="1"/>
    <col min="5389" max="5389" width="22.75" style="8" bestFit="1"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16.875" style="8" bestFit="1" customWidth="1"/>
    <col min="5635" max="5635" width="21.75" style="8" bestFit="1" customWidth="1"/>
    <col min="5636" max="5636" width="12.625" style="8" customWidth="1"/>
    <col min="5637" max="5637" width="35.625" style="8" customWidth="1"/>
    <col min="5638" max="5638" width="6.25" style="8" customWidth="1"/>
    <col min="5639" max="5640" width="9.875" style="8" bestFit="1" customWidth="1"/>
    <col min="5641" max="5641" width="5.75" style="8" customWidth="1"/>
    <col min="5642" max="5642" width="30.625" style="8" customWidth="1"/>
    <col min="5643" max="5643" width="11.375" style="8" customWidth="1"/>
    <col min="5644" max="5644" width="6.625" style="8" customWidth="1"/>
    <col min="5645" max="5645" width="22.75" style="8" bestFit="1"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16.875" style="8" bestFit="1" customWidth="1"/>
    <col min="5891" max="5891" width="21.75" style="8" bestFit="1" customWidth="1"/>
    <col min="5892" max="5892" width="12.625" style="8" customWidth="1"/>
    <col min="5893" max="5893" width="35.625" style="8" customWidth="1"/>
    <col min="5894" max="5894" width="6.25" style="8" customWidth="1"/>
    <col min="5895" max="5896" width="9.875" style="8" bestFit="1" customWidth="1"/>
    <col min="5897" max="5897" width="5.75" style="8" customWidth="1"/>
    <col min="5898" max="5898" width="30.625" style="8" customWidth="1"/>
    <col min="5899" max="5899" width="11.375" style="8" customWidth="1"/>
    <col min="5900" max="5900" width="6.625" style="8" customWidth="1"/>
    <col min="5901" max="5901" width="22.75" style="8" bestFit="1"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16.875" style="8" bestFit="1" customWidth="1"/>
    <col min="6147" max="6147" width="21.75" style="8" bestFit="1" customWidth="1"/>
    <col min="6148" max="6148" width="12.625" style="8" customWidth="1"/>
    <col min="6149" max="6149" width="35.625" style="8" customWidth="1"/>
    <col min="6150" max="6150" width="6.25" style="8" customWidth="1"/>
    <col min="6151" max="6152" width="9.875" style="8" bestFit="1" customWidth="1"/>
    <col min="6153" max="6153" width="5.75" style="8" customWidth="1"/>
    <col min="6154" max="6154" width="30.625" style="8" customWidth="1"/>
    <col min="6155" max="6155" width="11.375" style="8" customWidth="1"/>
    <col min="6156" max="6156" width="6.625" style="8" customWidth="1"/>
    <col min="6157" max="6157" width="22.75" style="8" bestFit="1"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16.875" style="8" bestFit="1" customWidth="1"/>
    <col min="6403" max="6403" width="21.75" style="8" bestFit="1" customWidth="1"/>
    <col min="6404" max="6404" width="12.625" style="8" customWidth="1"/>
    <col min="6405" max="6405" width="35.625" style="8" customWidth="1"/>
    <col min="6406" max="6406" width="6.25" style="8" customWidth="1"/>
    <col min="6407" max="6408" width="9.875" style="8" bestFit="1" customWidth="1"/>
    <col min="6409" max="6409" width="5.75" style="8" customWidth="1"/>
    <col min="6410" max="6410" width="30.625" style="8" customWidth="1"/>
    <col min="6411" max="6411" width="11.375" style="8" customWidth="1"/>
    <col min="6412" max="6412" width="6.625" style="8" customWidth="1"/>
    <col min="6413" max="6413" width="22.75" style="8" bestFit="1"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16.875" style="8" bestFit="1" customWidth="1"/>
    <col min="6659" max="6659" width="21.75" style="8" bestFit="1" customWidth="1"/>
    <col min="6660" max="6660" width="12.625" style="8" customWidth="1"/>
    <col min="6661" max="6661" width="35.625" style="8" customWidth="1"/>
    <col min="6662" max="6662" width="6.25" style="8" customWidth="1"/>
    <col min="6663" max="6664" width="9.875" style="8" bestFit="1" customWidth="1"/>
    <col min="6665" max="6665" width="5.75" style="8" customWidth="1"/>
    <col min="6666" max="6666" width="30.625" style="8" customWidth="1"/>
    <col min="6667" max="6667" width="11.375" style="8" customWidth="1"/>
    <col min="6668" max="6668" width="6.625" style="8" customWidth="1"/>
    <col min="6669" max="6669" width="22.75" style="8" bestFit="1"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16.875" style="8" bestFit="1" customWidth="1"/>
    <col min="6915" max="6915" width="21.75" style="8" bestFit="1" customWidth="1"/>
    <col min="6916" max="6916" width="12.625" style="8" customWidth="1"/>
    <col min="6917" max="6917" width="35.625" style="8" customWidth="1"/>
    <col min="6918" max="6918" width="6.25" style="8" customWidth="1"/>
    <col min="6919" max="6920" width="9.875" style="8" bestFit="1" customWidth="1"/>
    <col min="6921" max="6921" width="5.75" style="8" customWidth="1"/>
    <col min="6922" max="6922" width="30.625" style="8" customWidth="1"/>
    <col min="6923" max="6923" width="11.375" style="8" customWidth="1"/>
    <col min="6924" max="6924" width="6.625" style="8" customWidth="1"/>
    <col min="6925" max="6925" width="22.75" style="8" bestFit="1"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16.875" style="8" bestFit="1" customWidth="1"/>
    <col min="7171" max="7171" width="21.75" style="8" bestFit="1" customWidth="1"/>
    <col min="7172" max="7172" width="12.625" style="8" customWidth="1"/>
    <col min="7173" max="7173" width="35.625" style="8" customWidth="1"/>
    <col min="7174" max="7174" width="6.25" style="8" customWidth="1"/>
    <col min="7175" max="7176" width="9.875" style="8" bestFit="1" customWidth="1"/>
    <col min="7177" max="7177" width="5.75" style="8" customWidth="1"/>
    <col min="7178" max="7178" width="30.625" style="8" customWidth="1"/>
    <col min="7179" max="7179" width="11.375" style="8" customWidth="1"/>
    <col min="7180" max="7180" width="6.625" style="8" customWidth="1"/>
    <col min="7181" max="7181" width="22.75" style="8" bestFit="1"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16.875" style="8" bestFit="1" customWidth="1"/>
    <col min="7427" max="7427" width="21.75" style="8" bestFit="1" customWidth="1"/>
    <col min="7428" max="7428" width="12.625" style="8" customWidth="1"/>
    <col min="7429" max="7429" width="35.625" style="8" customWidth="1"/>
    <col min="7430" max="7430" width="6.25" style="8" customWidth="1"/>
    <col min="7431" max="7432" width="9.875" style="8" bestFit="1" customWidth="1"/>
    <col min="7433" max="7433" width="5.75" style="8" customWidth="1"/>
    <col min="7434" max="7434" width="30.625" style="8" customWidth="1"/>
    <col min="7435" max="7435" width="11.375" style="8" customWidth="1"/>
    <col min="7436" max="7436" width="6.625" style="8" customWidth="1"/>
    <col min="7437" max="7437" width="22.75" style="8" bestFit="1"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16.875" style="8" bestFit="1" customWidth="1"/>
    <col min="7683" max="7683" width="21.75" style="8" bestFit="1" customWidth="1"/>
    <col min="7684" max="7684" width="12.625" style="8" customWidth="1"/>
    <col min="7685" max="7685" width="35.625" style="8" customWidth="1"/>
    <col min="7686" max="7686" width="6.25" style="8" customWidth="1"/>
    <col min="7687" max="7688" width="9.875" style="8" bestFit="1" customWidth="1"/>
    <col min="7689" max="7689" width="5.75" style="8" customWidth="1"/>
    <col min="7690" max="7690" width="30.625" style="8" customWidth="1"/>
    <col min="7691" max="7691" width="11.375" style="8" customWidth="1"/>
    <col min="7692" max="7692" width="6.625" style="8" customWidth="1"/>
    <col min="7693" max="7693" width="22.75" style="8" bestFit="1"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16.875" style="8" bestFit="1" customWidth="1"/>
    <col min="7939" max="7939" width="21.75" style="8" bestFit="1" customWidth="1"/>
    <col min="7940" max="7940" width="12.625" style="8" customWidth="1"/>
    <col min="7941" max="7941" width="35.625" style="8" customWidth="1"/>
    <col min="7942" max="7942" width="6.25" style="8" customWidth="1"/>
    <col min="7943" max="7944" width="9.875" style="8" bestFit="1" customWidth="1"/>
    <col min="7945" max="7945" width="5.75" style="8" customWidth="1"/>
    <col min="7946" max="7946" width="30.625" style="8" customWidth="1"/>
    <col min="7947" max="7947" width="11.375" style="8" customWidth="1"/>
    <col min="7948" max="7948" width="6.625" style="8" customWidth="1"/>
    <col min="7949" max="7949" width="22.75" style="8" bestFit="1"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16.875" style="8" bestFit="1" customWidth="1"/>
    <col min="8195" max="8195" width="21.75" style="8" bestFit="1" customWidth="1"/>
    <col min="8196" max="8196" width="12.625" style="8" customWidth="1"/>
    <col min="8197" max="8197" width="35.625" style="8" customWidth="1"/>
    <col min="8198" max="8198" width="6.25" style="8" customWidth="1"/>
    <col min="8199" max="8200" width="9.875" style="8" bestFit="1" customWidth="1"/>
    <col min="8201" max="8201" width="5.75" style="8" customWidth="1"/>
    <col min="8202" max="8202" width="30.625" style="8" customWidth="1"/>
    <col min="8203" max="8203" width="11.375" style="8" customWidth="1"/>
    <col min="8204" max="8204" width="6.625" style="8" customWidth="1"/>
    <col min="8205" max="8205" width="22.75" style="8" bestFit="1"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16.875" style="8" bestFit="1" customWidth="1"/>
    <col min="8451" max="8451" width="21.75" style="8" bestFit="1" customWidth="1"/>
    <col min="8452" max="8452" width="12.625" style="8" customWidth="1"/>
    <col min="8453" max="8453" width="35.625" style="8" customWidth="1"/>
    <col min="8454" max="8454" width="6.25" style="8" customWidth="1"/>
    <col min="8455" max="8456" width="9.875" style="8" bestFit="1" customWidth="1"/>
    <col min="8457" max="8457" width="5.75" style="8" customWidth="1"/>
    <col min="8458" max="8458" width="30.625" style="8" customWidth="1"/>
    <col min="8459" max="8459" width="11.375" style="8" customWidth="1"/>
    <col min="8460" max="8460" width="6.625" style="8" customWidth="1"/>
    <col min="8461" max="8461" width="22.75" style="8" bestFit="1"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16.875" style="8" bestFit="1" customWidth="1"/>
    <col min="8707" max="8707" width="21.75" style="8" bestFit="1" customWidth="1"/>
    <col min="8708" max="8708" width="12.625" style="8" customWidth="1"/>
    <col min="8709" max="8709" width="35.625" style="8" customWidth="1"/>
    <col min="8710" max="8710" width="6.25" style="8" customWidth="1"/>
    <col min="8711" max="8712" width="9.875" style="8" bestFit="1" customWidth="1"/>
    <col min="8713" max="8713" width="5.75" style="8" customWidth="1"/>
    <col min="8714" max="8714" width="30.625" style="8" customWidth="1"/>
    <col min="8715" max="8715" width="11.375" style="8" customWidth="1"/>
    <col min="8716" max="8716" width="6.625" style="8" customWidth="1"/>
    <col min="8717" max="8717" width="22.75" style="8" bestFit="1"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16.875" style="8" bestFit="1" customWidth="1"/>
    <col min="8963" max="8963" width="21.75" style="8" bestFit="1" customWidth="1"/>
    <col min="8964" max="8964" width="12.625" style="8" customWidth="1"/>
    <col min="8965" max="8965" width="35.625" style="8" customWidth="1"/>
    <col min="8966" max="8966" width="6.25" style="8" customWidth="1"/>
    <col min="8967" max="8968" width="9.875" style="8" bestFit="1" customWidth="1"/>
    <col min="8969" max="8969" width="5.75" style="8" customWidth="1"/>
    <col min="8970" max="8970" width="30.625" style="8" customWidth="1"/>
    <col min="8971" max="8971" width="11.375" style="8" customWidth="1"/>
    <col min="8972" max="8972" width="6.625" style="8" customWidth="1"/>
    <col min="8973" max="8973" width="22.75" style="8" bestFit="1"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16.875" style="8" bestFit="1" customWidth="1"/>
    <col min="9219" max="9219" width="21.75" style="8" bestFit="1" customWidth="1"/>
    <col min="9220" max="9220" width="12.625" style="8" customWidth="1"/>
    <col min="9221" max="9221" width="35.625" style="8" customWidth="1"/>
    <col min="9222" max="9222" width="6.25" style="8" customWidth="1"/>
    <col min="9223" max="9224" width="9.875" style="8" bestFit="1" customWidth="1"/>
    <col min="9225" max="9225" width="5.75" style="8" customWidth="1"/>
    <col min="9226" max="9226" width="30.625" style="8" customWidth="1"/>
    <col min="9227" max="9227" width="11.375" style="8" customWidth="1"/>
    <col min="9228" max="9228" width="6.625" style="8" customWidth="1"/>
    <col min="9229" max="9229" width="22.75" style="8" bestFit="1"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16.875" style="8" bestFit="1" customWidth="1"/>
    <col min="9475" max="9475" width="21.75" style="8" bestFit="1" customWidth="1"/>
    <col min="9476" max="9476" width="12.625" style="8" customWidth="1"/>
    <col min="9477" max="9477" width="35.625" style="8" customWidth="1"/>
    <col min="9478" max="9478" width="6.25" style="8" customWidth="1"/>
    <col min="9479" max="9480" width="9.875" style="8" bestFit="1" customWidth="1"/>
    <col min="9481" max="9481" width="5.75" style="8" customWidth="1"/>
    <col min="9482" max="9482" width="30.625" style="8" customWidth="1"/>
    <col min="9483" max="9483" width="11.375" style="8" customWidth="1"/>
    <col min="9484" max="9484" width="6.625" style="8" customWidth="1"/>
    <col min="9485" max="9485" width="22.75" style="8" bestFit="1"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16.875" style="8" bestFit="1" customWidth="1"/>
    <col min="9731" max="9731" width="21.75" style="8" bestFit="1" customWidth="1"/>
    <col min="9732" max="9732" width="12.625" style="8" customWidth="1"/>
    <col min="9733" max="9733" width="35.625" style="8" customWidth="1"/>
    <col min="9734" max="9734" width="6.25" style="8" customWidth="1"/>
    <col min="9735" max="9736" width="9.875" style="8" bestFit="1" customWidth="1"/>
    <col min="9737" max="9737" width="5.75" style="8" customWidth="1"/>
    <col min="9738" max="9738" width="30.625" style="8" customWidth="1"/>
    <col min="9739" max="9739" width="11.375" style="8" customWidth="1"/>
    <col min="9740" max="9740" width="6.625" style="8" customWidth="1"/>
    <col min="9741" max="9741" width="22.75" style="8" bestFit="1"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16.875" style="8" bestFit="1" customWidth="1"/>
    <col min="9987" max="9987" width="21.75" style="8" bestFit="1" customWidth="1"/>
    <col min="9988" max="9988" width="12.625" style="8" customWidth="1"/>
    <col min="9989" max="9989" width="35.625" style="8" customWidth="1"/>
    <col min="9990" max="9990" width="6.25" style="8" customWidth="1"/>
    <col min="9991" max="9992" width="9.875" style="8" bestFit="1" customWidth="1"/>
    <col min="9993" max="9993" width="5.75" style="8" customWidth="1"/>
    <col min="9994" max="9994" width="30.625" style="8" customWidth="1"/>
    <col min="9995" max="9995" width="11.375" style="8" customWidth="1"/>
    <col min="9996" max="9996" width="6.625" style="8" customWidth="1"/>
    <col min="9997" max="9997" width="22.75" style="8" bestFit="1"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16.875" style="8" bestFit="1" customWidth="1"/>
    <col min="10243" max="10243" width="21.75" style="8" bestFit="1" customWidth="1"/>
    <col min="10244" max="10244" width="12.625" style="8" customWidth="1"/>
    <col min="10245" max="10245" width="35.625" style="8" customWidth="1"/>
    <col min="10246" max="10246" width="6.25" style="8" customWidth="1"/>
    <col min="10247" max="10248" width="9.875" style="8" bestFit="1" customWidth="1"/>
    <col min="10249" max="10249" width="5.75" style="8" customWidth="1"/>
    <col min="10250" max="10250" width="30.625" style="8" customWidth="1"/>
    <col min="10251" max="10251" width="11.375" style="8" customWidth="1"/>
    <col min="10252" max="10252" width="6.625" style="8" customWidth="1"/>
    <col min="10253" max="10253" width="22.75" style="8" bestFit="1"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16.875" style="8" bestFit="1" customWidth="1"/>
    <col min="10499" max="10499" width="21.75" style="8" bestFit="1" customWidth="1"/>
    <col min="10500" max="10500" width="12.625" style="8" customWidth="1"/>
    <col min="10501" max="10501" width="35.625" style="8" customWidth="1"/>
    <col min="10502" max="10502" width="6.25" style="8" customWidth="1"/>
    <col min="10503" max="10504" width="9.875" style="8" bestFit="1" customWidth="1"/>
    <col min="10505" max="10505" width="5.75" style="8" customWidth="1"/>
    <col min="10506" max="10506" width="30.625" style="8" customWidth="1"/>
    <col min="10507" max="10507" width="11.375" style="8" customWidth="1"/>
    <col min="10508" max="10508" width="6.625" style="8" customWidth="1"/>
    <col min="10509" max="10509" width="22.75" style="8" bestFit="1"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16.875" style="8" bestFit="1" customWidth="1"/>
    <col min="10755" max="10755" width="21.75" style="8" bestFit="1" customWidth="1"/>
    <col min="10756" max="10756" width="12.625" style="8" customWidth="1"/>
    <col min="10757" max="10757" width="35.625" style="8" customWidth="1"/>
    <col min="10758" max="10758" width="6.25" style="8" customWidth="1"/>
    <col min="10759" max="10760" width="9.875" style="8" bestFit="1" customWidth="1"/>
    <col min="10761" max="10761" width="5.75" style="8" customWidth="1"/>
    <col min="10762" max="10762" width="30.625" style="8" customWidth="1"/>
    <col min="10763" max="10763" width="11.375" style="8" customWidth="1"/>
    <col min="10764" max="10764" width="6.625" style="8" customWidth="1"/>
    <col min="10765" max="10765" width="22.75" style="8" bestFit="1"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16.875" style="8" bestFit="1" customWidth="1"/>
    <col min="11011" max="11011" width="21.75" style="8" bestFit="1" customWidth="1"/>
    <col min="11012" max="11012" width="12.625" style="8" customWidth="1"/>
    <col min="11013" max="11013" width="35.625" style="8" customWidth="1"/>
    <col min="11014" max="11014" width="6.25" style="8" customWidth="1"/>
    <col min="11015" max="11016" width="9.875" style="8" bestFit="1" customWidth="1"/>
    <col min="11017" max="11017" width="5.75" style="8" customWidth="1"/>
    <col min="11018" max="11018" width="30.625" style="8" customWidth="1"/>
    <col min="11019" max="11019" width="11.375" style="8" customWidth="1"/>
    <col min="11020" max="11020" width="6.625" style="8" customWidth="1"/>
    <col min="11021" max="11021" width="22.75" style="8" bestFit="1"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16.875" style="8" bestFit="1" customWidth="1"/>
    <col min="11267" max="11267" width="21.75" style="8" bestFit="1" customWidth="1"/>
    <col min="11268" max="11268" width="12.625" style="8" customWidth="1"/>
    <col min="11269" max="11269" width="35.625" style="8" customWidth="1"/>
    <col min="11270" max="11270" width="6.25" style="8" customWidth="1"/>
    <col min="11271" max="11272" width="9.875" style="8" bestFit="1" customWidth="1"/>
    <col min="11273" max="11273" width="5.75" style="8" customWidth="1"/>
    <col min="11274" max="11274" width="30.625" style="8" customWidth="1"/>
    <col min="11275" max="11275" width="11.375" style="8" customWidth="1"/>
    <col min="11276" max="11276" width="6.625" style="8" customWidth="1"/>
    <col min="11277" max="11277" width="22.75" style="8" bestFit="1"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16.875" style="8" bestFit="1" customWidth="1"/>
    <col min="11523" max="11523" width="21.75" style="8" bestFit="1" customWidth="1"/>
    <col min="11524" max="11524" width="12.625" style="8" customWidth="1"/>
    <col min="11525" max="11525" width="35.625" style="8" customWidth="1"/>
    <col min="11526" max="11526" width="6.25" style="8" customWidth="1"/>
    <col min="11527" max="11528" width="9.875" style="8" bestFit="1" customWidth="1"/>
    <col min="11529" max="11529" width="5.75" style="8" customWidth="1"/>
    <col min="11530" max="11530" width="30.625" style="8" customWidth="1"/>
    <col min="11531" max="11531" width="11.375" style="8" customWidth="1"/>
    <col min="11532" max="11532" width="6.625" style="8" customWidth="1"/>
    <col min="11533" max="11533" width="22.75" style="8" bestFit="1"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16.875" style="8" bestFit="1" customWidth="1"/>
    <col min="11779" max="11779" width="21.75" style="8" bestFit="1" customWidth="1"/>
    <col min="11780" max="11780" width="12.625" style="8" customWidth="1"/>
    <col min="11781" max="11781" width="35.625" style="8" customWidth="1"/>
    <col min="11782" max="11782" width="6.25" style="8" customWidth="1"/>
    <col min="11783" max="11784" width="9.875" style="8" bestFit="1" customWidth="1"/>
    <col min="11785" max="11785" width="5.75" style="8" customWidth="1"/>
    <col min="11786" max="11786" width="30.625" style="8" customWidth="1"/>
    <col min="11787" max="11787" width="11.375" style="8" customWidth="1"/>
    <col min="11788" max="11788" width="6.625" style="8" customWidth="1"/>
    <col min="11789" max="11789" width="22.75" style="8" bestFit="1"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16.875" style="8" bestFit="1" customWidth="1"/>
    <col min="12035" max="12035" width="21.75" style="8" bestFit="1" customWidth="1"/>
    <col min="12036" max="12036" width="12.625" style="8" customWidth="1"/>
    <col min="12037" max="12037" width="35.625" style="8" customWidth="1"/>
    <col min="12038" max="12038" width="6.25" style="8" customWidth="1"/>
    <col min="12039" max="12040" width="9.875" style="8" bestFit="1" customWidth="1"/>
    <col min="12041" max="12041" width="5.75" style="8" customWidth="1"/>
    <col min="12042" max="12042" width="30.625" style="8" customWidth="1"/>
    <col min="12043" max="12043" width="11.375" style="8" customWidth="1"/>
    <col min="12044" max="12044" width="6.625" style="8" customWidth="1"/>
    <col min="12045" max="12045" width="22.75" style="8" bestFit="1"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16.875" style="8" bestFit="1" customWidth="1"/>
    <col min="12291" max="12291" width="21.75" style="8" bestFit="1" customWidth="1"/>
    <col min="12292" max="12292" width="12.625" style="8" customWidth="1"/>
    <col min="12293" max="12293" width="35.625" style="8" customWidth="1"/>
    <col min="12294" max="12294" width="6.25" style="8" customWidth="1"/>
    <col min="12295" max="12296" width="9.875" style="8" bestFit="1" customWidth="1"/>
    <col min="12297" max="12297" width="5.75" style="8" customWidth="1"/>
    <col min="12298" max="12298" width="30.625" style="8" customWidth="1"/>
    <col min="12299" max="12299" width="11.375" style="8" customWidth="1"/>
    <col min="12300" max="12300" width="6.625" style="8" customWidth="1"/>
    <col min="12301" max="12301" width="22.75" style="8" bestFit="1"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16.875" style="8" bestFit="1" customWidth="1"/>
    <col min="12547" max="12547" width="21.75" style="8" bestFit="1" customWidth="1"/>
    <col min="12548" max="12548" width="12.625" style="8" customWidth="1"/>
    <col min="12549" max="12549" width="35.625" style="8" customWidth="1"/>
    <col min="12550" max="12550" width="6.25" style="8" customWidth="1"/>
    <col min="12551" max="12552" width="9.875" style="8" bestFit="1" customWidth="1"/>
    <col min="12553" max="12553" width="5.75" style="8" customWidth="1"/>
    <col min="12554" max="12554" width="30.625" style="8" customWidth="1"/>
    <col min="12555" max="12555" width="11.375" style="8" customWidth="1"/>
    <col min="12556" max="12556" width="6.625" style="8" customWidth="1"/>
    <col min="12557" max="12557" width="22.75" style="8" bestFit="1"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16.875" style="8" bestFit="1" customWidth="1"/>
    <col min="12803" max="12803" width="21.75" style="8" bestFit="1" customWidth="1"/>
    <col min="12804" max="12804" width="12.625" style="8" customWidth="1"/>
    <col min="12805" max="12805" width="35.625" style="8" customWidth="1"/>
    <col min="12806" max="12806" width="6.25" style="8" customWidth="1"/>
    <col min="12807" max="12808" width="9.875" style="8" bestFit="1" customWidth="1"/>
    <col min="12809" max="12809" width="5.75" style="8" customWidth="1"/>
    <col min="12810" max="12810" width="30.625" style="8" customWidth="1"/>
    <col min="12811" max="12811" width="11.375" style="8" customWidth="1"/>
    <col min="12812" max="12812" width="6.625" style="8" customWidth="1"/>
    <col min="12813" max="12813" width="22.75" style="8" bestFit="1"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16.875" style="8" bestFit="1" customWidth="1"/>
    <col min="13059" max="13059" width="21.75" style="8" bestFit="1" customWidth="1"/>
    <col min="13060" max="13060" width="12.625" style="8" customWidth="1"/>
    <col min="13061" max="13061" width="35.625" style="8" customWidth="1"/>
    <col min="13062" max="13062" width="6.25" style="8" customWidth="1"/>
    <col min="13063" max="13064" width="9.875" style="8" bestFit="1" customWidth="1"/>
    <col min="13065" max="13065" width="5.75" style="8" customWidth="1"/>
    <col min="13066" max="13066" width="30.625" style="8" customWidth="1"/>
    <col min="13067" max="13067" width="11.375" style="8" customWidth="1"/>
    <col min="13068" max="13068" width="6.625" style="8" customWidth="1"/>
    <col min="13069" max="13069" width="22.75" style="8" bestFit="1"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16.875" style="8" bestFit="1" customWidth="1"/>
    <col min="13315" max="13315" width="21.75" style="8" bestFit="1" customWidth="1"/>
    <col min="13316" max="13316" width="12.625" style="8" customWidth="1"/>
    <col min="13317" max="13317" width="35.625" style="8" customWidth="1"/>
    <col min="13318" max="13318" width="6.25" style="8" customWidth="1"/>
    <col min="13319" max="13320" width="9.875" style="8" bestFit="1" customWidth="1"/>
    <col min="13321" max="13321" width="5.75" style="8" customWidth="1"/>
    <col min="13322" max="13322" width="30.625" style="8" customWidth="1"/>
    <col min="13323" max="13323" width="11.375" style="8" customWidth="1"/>
    <col min="13324" max="13324" width="6.625" style="8" customWidth="1"/>
    <col min="13325" max="13325" width="22.75" style="8" bestFit="1"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16.875" style="8" bestFit="1" customWidth="1"/>
    <col min="13571" max="13571" width="21.75" style="8" bestFit="1" customWidth="1"/>
    <col min="13572" max="13572" width="12.625" style="8" customWidth="1"/>
    <col min="13573" max="13573" width="35.625" style="8" customWidth="1"/>
    <col min="13574" max="13574" width="6.25" style="8" customWidth="1"/>
    <col min="13575" max="13576" width="9.875" style="8" bestFit="1" customWidth="1"/>
    <col min="13577" max="13577" width="5.75" style="8" customWidth="1"/>
    <col min="13578" max="13578" width="30.625" style="8" customWidth="1"/>
    <col min="13579" max="13579" width="11.375" style="8" customWidth="1"/>
    <col min="13580" max="13580" width="6.625" style="8" customWidth="1"/>
    <col min="13581" max="13581" width="22.75" style="8" bestFit="1"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16.875" style="8" bestFit="1" customWidth="1"/>
    <col min="13827" max="13827" width="21.75" style="8" bestFit="1" customWidth="1"/>
    <col min="13828" max="13828" width="12.625" style="8" customWidth="1"/>
    <col min="13829" max="13829" width="35.625" style="8" customWidth="1"/>
    <col min="13830" max="13830" width="6.25" style="8" customWidth="1"/>
    <col min="13831" max="13832" width="9.875" style="8" bestFit="1" customWidth="1"/>
    <col min="13833" max="13833" width="5.75" style="8" customWidth="1"/>
    <col min="13834" max="13834" width="30.625" style="8" customWidth="1"/>
    <col min="13835" max="13835" width="11.375" style="8" customWidth="1"/>
    <col min="13836" max="13836" width="6.625" style="8" customWidth="1"/>
    <col min="13837" max="13837" width="22.75" style="8" bestFit="1"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16.875" style="8" bestFit="1" customWidth="1"/>
    <col min="14083" max="14083" width="21.75" style="8" bestFit="1" customWidth="1"/>
    <col min="14084" max="14084" width="12.625" style="8" customWidth="1"/>
    <col min="14085" max="14085" width="35.625" style="8" customWidth="1"/>
    <col min="14086" max="14086" width="6.25" style="8" customWidth="1"/>
    <col min="14087" max="14088" width="9.875" style="8" bestFit="1" customWidth="1"/>
    <col min="14089" max="14089" width="5.75" style="8" customWidth="1"/>
    <col min="14090" max="14090" width="30.625" style="8" customWidth="1"/>
    <col min="14091" max="14091" width="11.375" style="8" customWidth="1"/>
    <col min="14092" max="14092" width="6.625" style="8" customWidth="1"/>
    <col min="14093" max="14093" width="22.75" style="8" bestFit="1"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16.875" style="8" bestFit="1" customWidth="1"/>
    <col min="14339" max="14339" width="21.75" style="8" bestFit="1" customWidth="1"/>
    <col min="14340" max="14340" width="12.625" style="8" customWidth="1"/>
    <col min="14341" max="14341" width="35.625" style="8" customWidth="1"/>
    <col min="14342" max="14342" width="6.25" style="8" customWidth="1"/>
    <col min="14343" max="14344" width="9.875" style="8" bestFit="1" customWidth="1"/>
    <col min="14345" max="14345" width="5.75" style="8" customWidth="1"/>
    <col min="14346" max="14346" width="30.625" style="8" customWidth="1"/>
    <col min="14347" max="14347" width="11.375" style="8" customWidth="1"/>
    <col min="14348" max="14348" width="6.625" style="8" customWidth="1"/>
    <col min="14349" max="14349" width="22.75" style="8" bestFit="1"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16.875" style="8" bestFit="1" customWidth="1"/>
    <col min="14595" max="14595" width="21.75" style="8" bestFit="1" customWidth="1"/>
    <col min="14596" max="14596" width="12.625" style="8" customWidth="1"/>
    <col min="14597" max="14597" width="35.625" style="8" customWidth="1"/>
    <col min="14598" max="14598" width="6.25" style="8" customWidth="1"/>
    <col min="14599" max="14600" width="9.875" style="8" bestFit="1" customWidth="1"/>
    <col min="14601" max="14601" width="5.75" style="8" customWidth="1"/>
    <col min="14602" max="14602" width="30.625" style="8" customWidth="1"/>
    <col min="14603" max="14603" width="11.375" style="8" customWidth="1"/>
    <col min="14604" max="14604" width="6.625" style="8" customWidth="1"/>
    <col min="14605" max="14605" width="22.75" style="8" bestFit="1"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16.875" style="8" bestFit="1" customWidth="1"/>
    <col min="14851" max="14851" width="21.75" style="8" bestFit="1" customWidth="1"/>
    <col min="14852" max="14852" width="12.625" style="8" customWidth="1"/>
    <col min="14853" max="14853" width="35.625" style="8" customWidth="1"/>
    <col min="14854" max="14854" width="6.25" style="8" customWidth="1"/>
    <col min="14855" max="14856" width="9.875" style="8" bestFit="1" customWidth="1"/>
    <col min="14857" max="14857" width="5.75" style="8" customWidth="1"/>
    <col min="14858" max="14858" width="30.625" style="8" customWidth="1"/>
    <col min="14859" max="14859" width="11.375" style="8" customWidth="1"/>
    <col min="14860" max="14860" width="6.625" style="8" customWidth="1"/>
    <col min="14861" max="14861" width="22.75" style="8" bestFit="1"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16.875" style="8" bestFit="1" customWidth="1"/>
    <col min="15107" max="15107" width="21.75" style="8" bestFit="1" customWidth="1"/>
    <col min="15108" max="15108" width="12.625" style="8" customWidth="1"/>
    <col min="15109" max="15109" width="35.625" style="8" customWidth="1"/>
    <col min="15110" max="15110" width="6.25" style="8" customWidth="1"/>
    <col min="15111" max="15112" width="9.875" style="8" bestFit="1" customWidth="1"/>
    <col min="15113" max="15113" width="5.75" style="8" customWidth="1"/>
    <col min="15114" max="15114" width="30.625" style="8" customWidth="1"/>
    <col min="15115" max="15115" width="11.375" style="8" customWidth="1"/>
    <col min="15116" max="15116" width="6.625" style="8" customWidth="1"/>
    <col min="15117" max="15117" width="22.75" style="8" bestFit="1"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16.875" style="8" bestFit="1" customWidth="1"/>
    <col min="15363" max="15363" width="21.75" style="8" bestFit="1" customWidth="1"/>
    <col min="15364" max="15364" width="12.625" style="8" customWidth="1"/>
    <col min="15365" max="15365" width="35.625" style="8" customWidth="1"/>
    <col min="15366" max="15366" width="6.25" style="8" customWidth="1"/>
    <col min="15367" max="15368" width="9.875" style="8" bestFit="1" customWidth="1"/>
    <col min="15369" max="15369" width="5.75" style="8" customWidth="1"/>
    <col min="15370" max="15370" width="30.625" style="8" customWidth="1"/>
    <col min="15371" max="15371" width="11.375" style="8" customWidth="1"/>
    <col min="15372" max="15372" width="6.625" style="8" customWidth="1"/>
    <col min="15373" max="15373" width="22.75" style="8" bestFit="1"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16.875" style="8" bestFit="1" customWidth="1"/>
    <col min="15619" max="15619" width="21.75" style="8" bestFit="1" customWidth="1"/>
    <col min="15620" max="15620" width="12.625" style="8" customWidth="1"/>
    <col min="15621" max="15621" width="35.625" style="8" customWidth="1"/>
    <col min="15622" max="15622" width="6.25" style="8" customWidth="1"/>
    <col min="15623" max="15624" width="9.875" style="8" bestFit="1" customWidth="1"/>
    <col min="15625" max="15625" width="5.75" style="8" customWidth="1"/>
    <col min="15626" max="15626" width="30.625" style="8" customWidth="1"/>
    <col min="15627" max="15627" width="11.375" style="8" customWidth="1"/>
    <col min="15628" max="15628" width="6.625" style="8" customWidth="1"/>
    <col min="15629" max="15629" width="22.75" style="8" bestFit="1"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16.875" style="8" bestFit="1" customWidth="1"/>
    <col min="15875" max="15875" width="21.75" style="8" bestFit="1" customWidth="1"/>
    <col min="15876" max="15876" width="12.625" style="8" customWidth="1"/>
    <col min="15877" max="15877" width="35.625" style="8" customWidth="1"/>
    <col min="15878" max="15878" width="6.25" style="8" customWidth="1"/>
    <col min="15879" max="15880" width="9.875" style="8" bestFit="1" customWidth="1"/>
    <col min="15881" max="15881" width="5.75" style="8" customWidth="1"/>
    <col min="15882" max="15882" width="30.625" style="8" customWidth="1"/>
    <col min="15883" max="15883" width="11.375" style="8" customWidth="1"/>
    <col min="15884" max="15884" width="6.625" style="8" customWidth="1"/>
    <col min="15885" max="15885" width="22.75" style="8" bestFit="1"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16.875" style="8" bestFit="1" customWidth="1"/>
    <col min="16131" max="16131" width="21.75" style="8" bestFit="1" customWidth="1"/>
    <col min="16132" max="16132" width="12.625" style="8" customWidth="1"/>
    <col min="16133" max="16133" width="35.625" style="8" customWidth="1"/>
    <col min="16134" max="16134" width="6.25" style="8" customWidth="1"/>
    <col min="16135" max="16136" width="9.875" style="8" bestFit="1" customWidth="1"/>
    <col min="16137" max="16137" width="5.75" style="8" customWidth="1"/>
    <col min="16138" max="16138" width="30.625" style="8" customWidth="1"/>
    <col min="16139" max="16139" width="11.375" style="8" customWidth="1"/>
    <col min="16140" max="16140" width="6.625" style="8" customWidth="1"/>
    <col min="16141" max="16141" width="22.75" style="8" bestFit="1"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2365</v>
      </c>
      <c r="G2" s="4" t="s">
        <v>2</v>
      </c>
      <c r="H2" s="5"/>
      <c r="I2" s="6"/>
      <c r="J2" s="7">
        <f>SUM(H:H)</f>
        <v>6049</v>
      </c>
    </row>
    <row r="3" spans="2:17" ht="20.100000000000001" customHeight="1">
      <c r="B3" s="1" t="s">
        <v>3</v>
      </c>
      <c r="C3" s="1"/>
      <c r="D3" s="1"/>
      <c r="E3" s="98" t="s">
        <v>2366</v>
      </c>
    </row>
    <row r="4" spans="2:17" ht="20.100000000000001" customHeight="1">
      <c r="B4" s="1" t="s">
        <v>5</v>
      </c>
      <c r="C4" s="1"/>
      <c r="D4" s="1"/>
      <c r="E4" s="98">
        <v>174720</v>
      </c>
    </row>
    <row r="5" spans="2:17" ht="20.100000000000001" customHeight="1">
      <c r="B5" s="1" t="s">
        <v>6</v>
      </c>
      <c r="C5" s="1"/>
      <c r="D5" s="1"/>
      <c r="E5" s="102"/>
    </row>
    <row r="6" spans="2:17" ht="20.100000000000001" customHeight="1">
      <c r="B6" s="1" t="s">
        <v>7</v>
      </c>
      <c r="C6" s="1"/>
      <c r="D6" s="1"/>
      <c r="E6" s="102"/>
    </row>
    <row r="8" spans="2:17" s="9" customFormat="1" ht="19.5" customHeight="1">
      <c r="B8" s="21" t="s">
        <v>8</v>
      </c>
      <c r="C8" s="21" t="s">
        <v>9</v>
      </c>
      <c r="D8" s="21" t="s">
        <v>10</v>
      </c>
      <c r="E8" s="22" t="s">
        <v>11</v>
      </c>
      <c r="F8" s="22" t="s">
        <v>12</v>
      </c>
      <c r="G8" s="22" t="s">
        <v>13</v>
      </c>
      <c r="H8" s="167" t="s">
        <v>14</v>
      </c>
      <c r="I8" s="167" t="s">
        <v>15</v>
      </c>
      <c r="J8" s="22" t="s">
        <v>16</v>
      </c>
      <c r="K8" s="22" t="s">
        <v>17</v>
      </c>
      <c r="L8" s="22" t="s">
        <v>18</v>
      </c>
      <c r="M8" s="21" t="s">
        <v>19</v>
      </c>
      <c r="N8" s="21" t="s">
        <v>20</v>
      </c>
      <c r="O8" s="22" t="s">
        <v>21</v>
      </c>
      <c r="P8" s="106" t="s">
        <v>22</v>
      </c>
      <c r="Q8" s="106" t="s">
        <v>23</v>
      </c>
    </row>
    <row r="9" spans="2:17" s="9" customFormat="1" ht="19.5" customHeight="1">
      <c r="B9" s="21"/>
      <c r="C9" s="22" t="s">
        <v>35</v>
      </c>
      <c r="D9" s="22" t="s">
        <v>35</v>
      </c>
      <c r="E9" s="31" t="s">
        <v>2367</v>
      </c>
      <c r="F9" s="31">
        <v>1</v>
      </c>
      <c r="G9" s="31">
        <v>168</v>
      </c>
      <c r="H9" s="31">
        <v>168</v>
      </c>
      <c r="I9" s="167"/>
      <c r="J9" s="31" t="s">
        <v>2368</v>
      </c>
      <c r="K9" s="22"/>
      <c r="L9" s="22"/>
      <c r="M9" s="21"/>
      <c r="N9" s="21"/>
      <c r="O9" s="22"/>
      <c r="P9" s="106"/>
      <c r="Q9" s="106"/>
    </row>
    <row r="10" spans="2:17" s="9" customFormat="1" ht="19.5" customHeight="1">
      <c r="B10" s="21"/>
      <c r="C10" s="22" t="s">
        <v>35</v>
      </c>
      <c r="D10" s="22" t="s">
        <v>35</v>
      </c>
      <c r="E10" s="31" t="s">
        <v>2369</v>
      </c>
      <c r="F10" s="31">
        <v>1</v>
      </c>
      <c r="G10" s="31">
        <v>348</v>
      </c>
      <c r="H10" s="31">
        <v>348</v>
      </c>
      <c r="I10" s="167"/>
      <c r="J10" s="31" t="s">
        <v>2370</v>
      </c>
      <c r="K10" s="22"/>
      <c r="L10" s="22"/>
      <c r="M10" s="25"/>
      <c r="N10" s="21"/>
      <c r="O10" s="32"/>
      <c r="P10" s="25"/>
      <c r="Q10" s="26"/>
    </row>
    <row r="11" spans="2:17" s="9" customFormat="1" ht="19.5" customHeight="1">
      <c r="B11" s="21"/>
      <c r="C11" s="22" t="s">
        <v>35</v>
      </c>
      <c r="D11" s="22" t="s">
        <v>35</v>
      </c>
      <c r="E11" s="31" t="s">
        <v>2371</v>
      </c>
      <c r="F11" s="31">
        <v>1</v>
      </c>
      <c r="G11" s="31">
        <v>1544</v>
      </c>
      <c r="H11" s="31">
        <v>1544</v>
      </c>
      <c r="I11" s="167"/>
      <c r="J11" s="31" t="s">
        <v>457</v>
      </c>
      <c r="K11" s="22"/>
      <c r="L11" s="22"/>
      <c r="M11" s="25"/>
      <c r="N11" s="21"/>
      <c r="O11" s="32"/>
      <c r="P11" s="25"/>
      <c r="Q11" s="26"/>
    </row>
    <row r="12" spans="2:17" s="9" customFormat="1" ht="19.5" customHeight="1">
      <c r="B12" s="21"/>
      <c r="C12" s="22" t="s">
        <v>35</v>
      </c>
      <c r="D12" s="22" t="s">
        <v>35</v>
      </c>
      <c r="E12" s="31" t="s">
        <v>2372</v>
      </c>
      <c r="F12" s="31">
        <v>1</v>
      </c>
      <c r="G12" s="31">
        <v>3989</v>
      </c>
      <c r="H12" s="31">
        <v>3989</v>
      </c>
      <c r="I12" s="167"/>
      <c r="J12" s="31" t="s">
        <v>2373</v>
      </c>
      <c r="K12" s="22"/>
      <c r="L12" s="22"/>
      <c r="M12" s="25"/>
      <c r="N12" s="21"/>
      <c r="O12" s="32"/>
      <c r="P12" s="25"/>
      <c r="Q12" s="26"/>
    </row>
    <row r="13" spans="2:17" s="9" customFormat="1" ht="19.5" customHeight="1">
      <c r="B13" s="21"/>
      <c r="C13" s="22"/>
      <c r="D13" s="22"/>
      <c r="E13" s="22"/>
      <c r="F13" s="22"/>
      <c r="G13" s="22"/>
      <c r="H13" s="23"/>
      <c r="I13" s="22"/>
      <c r="J13" s="25"/>
      <c r="K13" s="22"/>
      <c r="L13" s="22"/>
      <c r="M13" s="25"/>
      <c r="N13" s="21"/>
      <c r="O13" s="32"/>
      <c r="P13" s="25"/>
      <c r="Q13" s="26"/>
    </row>
    <row r="14" spans="2:17" s="9" customFormat="1" ht="19.5" customHeight="1">
      <c r="B14" s="21"/>
      <c r="C14" s="21"/>
      <c r="D14" s="21"/>
      <c r="E14" s="30"/>
      <c r="F14" s="31"/>
      <c r="G14" s="182"/>
      <c r="H14" s="36"/>
      <c r="I14" s="814"/>
      <c r="J14" s="31"/>
      <c r="K14" s="185"/>
      <c r="L14" s="22"/>
      <c r="M14" s="25"/>
      <c r="N14" s="21"/>
      <c r="O14" s="22"/>
      <c r="P14" s="25"/>
      <c r="Q14" s="26"/>
    </row>
    <row r="15" spans="2:17">
      <c r="Q15" s="194"/>
    </row>
    <row r="16" spans="2:17">
      <c r="Q16" s="194"/>
    </row>
    <row r="17" spans="13:17">
      <c r="Q17" s="194"/>
    </row>
    <row r="18" spans="13:17">
      <c r="M18" s="195"/>
      <c r="Q18" s="194"/>
    </row>
    <row r="19" spans="13:17">
      <c r="Q19" s="194"/>
    </row>
    <row r="20" spans="13:17">
      <c r="M20" s="195"/>
      <c r="Q20" s="194"/>
    </row>
  </sheetData>
  <autoFilter ref="B8:O14" xr:uid="{45A7CAD3-53AF-4E09-B5F9-E4D730E8367D}"/>
  <mergeCells count="6">
    <mergeCell ref="B2:D2"/>
    <mergeCell ref="G2:I2"/>
    <mergeCell ref="B3:D3"/>
    <mergeCell ref="B4:D4"/>
    <mergeCell ref="B5:D5"/>
    <mergeCell ref="B6:D6"/>
  </mergeCells>
  <phoneticPr fontId="4"/>
  <pageMargins left="0.2" right="0.2" top="0.75" bottom="0.75" header="0.3" footer="0.3"/>
  <pageSetup paperSize="9"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35380-ACCC-4288-8E64-DF4DD6D5B577}">
  <dimension ref="B2:Q60"/>
  <sheetViews>
    <sheetView zoomScale="70" zoomScaleNormal="70"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50.625" style="8" customWidth="1"/>
    <col min="6" max="6" width="6.25" style="8" customWidth="1"/>
    <col min="7" max="8" width="9.875" style="8" bestFit="1" customWidth="1"/>
    <col min="9" max="9" width="5.75" style="3" customWidth="1"/>
    <col min="10" max="11" width="35.625" style="8" customWidth="1"/>
    <col min="12" max="12" width="3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50.625" style="8" customWidth="1"/>
    <col min="262" max="262" width="6.25" style="8" customWidth="1"/>
    <col min="263" max="264" width="9.875" style="8" bestFit="1" customWidth="1"/>
    <col min="265" max="265" width="5.75" style="8" customWidth="1"/>
    <col min="266" max="267" width="35.625" style="8" customWidth="1"/>
    <col min="268" max="268" width="3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50.625" style="8" customWidth="1"/>
    <col min="518" max="518" width="6.25" style="8" customWidth="1"/>
    <col min="519" max="520" width="9.875" style="8" bestFit="1" customWidth="1"/>
    <col min="521" max="521" width="5.75" style="8" customWidth="1"/>
    <col min="522" max="523" width="35.625" style="8" customWidth="1"/>
    <col min="524" max="524" width="3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50.625" style="8" customWidth="1"/>
    <col min="774" max="774" width="6.25" style="8" customWidth="1"/>
    <col min="775" max="776" width="9.875" style="8" bestFit="1" customWidth="1"/>
    <col min="777" max="777" width="5.75" style="8" customWidth="1"/>
    <col min="778" max="779" width="35.625" style="8" customWidth="1"/>
    <col min="780" max="780" width="3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50.625" style="8" customWidth="1"/>
    <col min="1030" max="1030" width="6.25" style="8" customWidth="1"/>
    <col min="1031" max="1032" width="9.875" style="8" bestFit="1" customWidth="1"/>
    <col min="1033" max="1033" width="5.75" style="8" customWidth="1"/>
    <col min="1034" max="1035" width="35.625" style="8" customWidth="1"/>
    <col min="1036" max="1036" width="3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50.625" style="8" customWidth="1"/>
    <col min="1286" max="1286" width="6.25" style="8" customWidth="1"/>
    <col min="1287" max="1288" width="9.875" style="8" bestFit="1" customWidth="1"/>
    <col min="1289" max="1289" width="5.75" style="8" customWidth="1"/>
    <col min="1290" max="1291" width="35.625" style="8" customWidth="1"/>
    <col min="1292" max="1292" width="3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50.625" style="8" customWidth="1"/>
    <col min="1542" max="1542" width="6.25" style="8" customWidth="1"/>
    <col min="1543" max="1544" width="9.875" style="8" bestFit="1" customWidth="1"/>
    <col min="1545" max="1545" width="5.75" style="8" customWidth="1"/>
    <col min="1546" max="1547" width="35.625" style="8" customWidth="1"/>
    <col min="1548" max="1548" width="3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50.625" style="8" customWidth="1"/>
    <col min="1798" max="1798" width="6.25" style="8" customWidth="1"/>
    <col min="1799" max="1800" width="9.875" style="8" bestFit="1" customWidth="1"/>
    <col min="1801" max="1801" width="5.75" style="8" customWidth="1"/>
    <col min="1802" max="1803" width="35.625" style="8" customWidth="1"/>
    <col min="1804" max="1804" width="3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50.625" style="8" customWidth="1"/>
    <col min="2054" max="2054" width="6.25" style="8" customWidth="1"/>
    <col min="2055" max="2056" width="9.875" style="8" bestFit="1" customWidth="1"/>
    <col min="2057" max="2057" width="5.75" style="8" customWidth="1"/>
    <col min="2058" max="2059" width="35.625" style="8" customWidth="1"/>
    <col min="2060" max="2060" width="3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50.625" style="8" customWidth="1"/>
    <col min="2310" max="2310" width="6.25" style="8" customWidth="1"/>
    <col min="2311" max="2312" width="9.875" style="8" bestFit="1" customWidth="1"/>
    <col min="2313" max="2313" width="5.75" style="8" customWidth="1"/>
    <col min="2314" max="2315" width="35.625" style="8" customWidth="1"/>
    <col min="2316" max="2316" width="3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50.625" style="8" customWidth="1"/>
    <col min="2566" max="2566" width="6.25" style="8" customWidth="1"/>
    <col min="2567" max="2568" width="9.875" style="8" bestFit="1" customWidth="1"/>
    <col min="2569" max="2569" width="5.75" style="8" customWidth="1"/>
    <col min="2570" max="2571" width="35.625" style="8" customWidth="1"/>
    <col min="2572" max="2572" width="3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50.625" style="8" customWidth="1"/>
    <col min="2822" max="2822" width="6.25" style="8" customWidth="1"/>
    <col min="2823" max="2824" width="9.875" style="8" bestFit="1" customWidth="1"/>
    <col min="2825" max="2825" width="5.75" style="8" customWidth="1"/>
    <col min="2826" max="2827" width="35.625" style="8" customWidth="1"/>
    <col min="2828" max="2828" width="3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50.625" style="8" customWidth="1"/>
    <col min="3078" max="3078" width="6.25" style="8" customWidth="1"/>
    <col min="3079" max="3080" width="9.875" style="8" bestFit="1" customWidth="1"/>
    <col min="3081" max="3081" width="5.75" style="8" customWidth="1"/>
    <col min="3082" max="3083" width="35.625" style="8" customWidth="1"/>
    <col min="3084" max="3084" width="3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50.625" style="8" customWidth="1"/>
    <col min="3334" max="3334" width="6.25" style="8" customWidth="1"/>
    <col min="3335" max="3336" width="9.875" style="8" bestFit="1" customWidth="1"/>
    <col min="3337" max="3337" width="5.75" style="8" customWidth="1"/>
    <col min="3338" max="3339" width="35.625" style="8" customWidth="1"/>
    <col min="3340" max="3340" width="3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50.625" style="8" customWidth="1"/>
    <col min="3590" max="3590" width="6.25" style="8" customWidth="1"/>
    <col min="3591" max="3592" width="9.875" style="8" bestFit="1" customWidth="1"/>
    <col min="3593" max="3593" width="5.75" style="8" customWidth="1"/>
    <col min="3594" max="3595" width="35.625" style="8" customWidth="1"/>
    <col min="3596" max="3596" width="3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50.625" style="8" customWidth="1"/>
    <col min="3846" max="3846" width="6.25" style="8" customWidth="1"/>
    <col min="3847" max="3848" width="9.875" style="8" bestFit="1" customWidth="1"/>
    <col min="3849" max="3849" width="5.75" style="8" customWidth="1"/>
    <col min="3850" max="3851" width="35.625" style="8" customWidth="1"/>
    <col min="3852" max="3852" width="3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50.625" style="8" customWidth="1"/>
    <col min="4102" max="4102" width="6.25" style="8" customWidth="1"/>
    <col min="4103" max="4104" width="9.875" style="8" bestFit="1" customWidth="1"/>
    <col min="4105" max="4105" width="5.75" style="8" customWidth="1"/>
    <col min="4106" max="4107" width="35.625" style="8" customWidth="1"/>
    <col min="4108" max="4108" width="3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50.625" style="8" customWidth="1"/>
    <col min="4358" max="4358" width="6.25" style="8" customWidth="1"/>
    <col min="4359" max="4360" width="9.875" style="8" bestFit="1" customWidth="1"/>
    <col min="4361" max="4361" width="5.75" style="8" customWidth="1"/>
    <col min="4362" max="4363" width="35.625" style="8" customWidth="1"/>
    <col min="4364" max="4364" width="3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50.625" style="8" customWidth="1"/>
    <col min="4614" max="4614" width="6.25" style="8" customWidth="1"/>
    <col min="4615" max="4616" width="9.875" style="8" bestFit="1" customWidth="1"/>
    <col min="4617" max="4617" width="5.75" style="8" customWidth="1"/>
    <col min="4618" max="4619" width="35.625" style="8" customWidth="1"/>
    <col min="4620" max="4620" width="3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50.625" style="8" customWidth="1"/>
    <col min="4870" max="4870" width="6.25" style="8" customWidth="1"/>
    <col min="4871" max="4872" width="9.875" style="8" bestFit="1" customWidth="1"/>
    <col min="4873" max="4873" width="5.75" style="8" customWidth="1"/>
    <col min="4874" max="4875" width="35.625" style="8" customWidth="1"/>
    <col min="4876" max="4876" width="3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50.625" style="8" customWidth="1"/>
    <col min="5126" max="5126" width="6.25" style="8" customWidth="1"/>
    <col min="5127" max="5128" width="9.875" style="8" bestFit="1" customWidth="1"/>
    <col min="5129" max="5129" width="5.75" style="8" customWidth="1"/>
    <col min="5130" max="5131" width="35.625" style="8" customWidth="1"/>
    <col min="5132" max="5132" width="3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50.625" style="8" customWidth="1"/>
    <col min="5382" max="5382" width="6.25" style="8" customWidth="1"/>
    <col min="5383" max="5384" width="9.875" style="8" bestFit="1" customWidth="1"/>
    <col min="5385" max="5385" width="5.75" style="8" customWidth="1"/>
    <col min="5386" max="5387" width="35.625" style="8" customWidth="1"/>
    <col min="5388" max="5388" width="3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50.625" style="8" customWidth="1"/>
    <col min="5638" max="5638" width="6.25" style="8" customWidth="1"/>
    <col min="5639" max="5640" width="9.875" style="8" bestFit="1" customWidth="1"/>
    <col min="5641" max="5641" width="5.75" style="8" customWidth="1"/>
    <col min="5642" max="5643" width="35.625" style="8" customWidth="1"/>
    <col min="5644" max="5644" width="3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50.625" style="8" customWidth="1"/>
    <col min="5894" max="5894" width="6.25" style="8" customWidth="1"/>
    <col min="5895" max="5896" width="9.875" style="8" bestFit="1" customWidth="1"/>
    <col min="5897" max="5897" width="5.75" style="8" customWidth="1"/>
    <col min="5898" max="5899" width="35.625" style="8" customWidth="1"/>
    <col min="5900" max="5900" width="3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50.625" style="8" customWidth="1"/>
    <col min="6150" max="6150" width="6.25" style="8" customWidth="1"/>
    <col min="6151" max="6152" width="9.875" style="8" bestFit="1" customWidth="1"/>
    <col min="6153" max="6153" width="5.75" style="8" customWidth="1"/>
    <col min="6154" max="6155" width="35.625" style="8" customWidth="1"/>
    <col min="6156" max="6156" width="3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50.625" style="8" customWidth="1"/>
    <col min="6406" max="6406" width="6.25" style="8" customWidth="1"/>
    <col min="6407" max="6408" width="9.875" style="8" bestFit="1" customWidth="1"/>
    <col min="6409" max="6409" width="5.75" style="8" customWidth="1"/>
    <col min="6410" max="6411" width="35.625" style="8" customWidth="1"/>
    <col min="6412" max="6412" width="3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50.625" style="8" customWidth="1"/>
    <col min="6662" max="6662" width="6.25" style="8" customWidth="1"/>
    <col min="6663" max="6664" width="9.875" style="8" bestFit="1" customWidth="1"/>
    <col min="6665" max="6665" width="5.75" style="8" customWidth="1"/>
    <col min="6666" max="6667" width="35.625" style="8" customWidth="1"/>
    <col min="6668" max="6668" width="3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50.625" style="8" customWidth="1"/>
    <col min="6918" max="6918" width="6.25" style="8" customWidth="1"/>
    <col min="6919" max="6920" width="9.875" style="8" bestFit="1" customWidth="1"/>
    <col min="6921" max="6921" width="5.75" style="8" customWidth="1"/>
    <col min="6922" max="6923" width="35.625" style="8" customWidth="1"/>
    <col min="6924" max="6924" width="3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50.625" style="8" customWidth="1"/>
    <col min="7174" max="7174" width="6.25" style="8" customWidth="1"/>
    <col min="7175" max="7176" width="9.875" style="8" bestFit="1" customWidth="1"/>
    <col min="7177" max="7177" width="5.75" style="8" customWidth="1"/>
    <col min="7178" max="7179" width="35.625" style="8" customWidth="1"/>
    <col min="7180" max="7180" width="3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50.625" style="8" customWidth="1"/>
    <col min="7430" max="7430" width="6.25" style="8" customWidth="1"/>
    <col min="7431" max="7432" width="9.875" style="8" bestFit="1" customWidth="1"/>
    <col min="7433" max="7433" width="5.75" style="8" customWidth="1"/>
    <col min="7434" max="7435" width="35.625" style="8" customWidth="1"/>
    <col min="7436" max="7436" width="3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50.625" style="8" customWidth="1"/>
    <col min="7686" max="7686" width="6.25" style="8" customWidth="1"/>
    <col min="7687" max="7688" width="9.875" style="8" bestFit="1" customWidth="1"/>
    <col min="7689" max="7689" width="5.75" style="8" customWidth="1"/>
    <col min="7690" max="7691" width="35.625" style="8" customWidth="1"/>
    <col min="7692" max="7692" width="3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50.625" style="8" customWidth="1"/>
    <col min="7942" max="7942" width="6.25" style="8" customWidth="1"/>
    <col min="7943" max="7944" width="9.875" style="8" bestFit="1" customWidth="1"/>
    <col min="7945" max="7945" width="5.75" style="8" customWidth="1"/>
    <col min="7946" max="7947" width="35.625" style="8" customWidth="1"/>
    <col min="7948" max="7948" width="3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50.625" style="8" customWidth="1"/>
    <col min="8198" max="8198" width="6.25" style="8" customWidth="1"/>
    <col min="8199" max="8200" width="9.875" style="8" bestFit="1" customWidth="1"/>
    <col min="8201" max="8201" width="5.75" style="8" customWidth="1"/>
    <col min="8202" max="8203" width="35.625" style="8" customWidth="1"/>
    <col min="8204" max="8204" width="3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50.625" style="8" customWidth="1"/>
    <col min="8454" max="8454" width="6.25" style="8" customWidth="1"/>
    <col min="8455" max="8456" width="9.875" style="8" bestFit="1" customWidth="1"/>
    <col min="8457" max="8457" width="5.75" style="8" customWidth="1"/>
    <col min="8458" max="8459" width="35.625" style="8" customWidth="1"/>
    <col min="8460" max="8460" width="3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50.625" style="8" customWidth="1"/>
    <col min="8710" max="8710" width="6.25" style="8" customWidth="1"/>
    <col min="8711" max="8712" width="9.875" style="8" bestFit="1" customWidth="1"/>
    <col min="8713" max="8713" width="5.75" style="8" customWidth="1"/>
    <col min="8714" max="8715" width="35.625" style="8" customWidth="1"/>
    <col min="8716" max="8716" width="3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50.625" style="8" customWidth="1"/>
    <col min="8966" max="8966" width="6.25" style="8" customWidth="1"/>
    <col min="8967" max="8968" width="9.875" style="8" bestFit="1" customWidth="1"/>
    <col min="8969" max="8969" width="5.75" style="8" customWidth="1"/>
    <col min="8970" max="8971" width="35.625" style="8" customWidth="1"/>
    <col min="8972" max="8972" width="3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50.625" style="8" customWidth="1"/>
    <col min="9222" max="9222" width="6.25" style="8" customWidth="1"/>
    <col min="9223" max="9224" width="9.875" style="8" bestFit="1" customWidth="1"/>
    <col min="9225" max="9225" width="5.75" style="8" customWidth="1"/>
    <col min="9226" max="9227" width="35.625" style="8" customWidth="1"/>
    <col min="9228" max="9228" width="3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50.625" style="8" customWidth="1"/>
    <col min="9478" max="9478" width="6.25" style="8" customWidth="1"/>
    <col min="9479" max="9480" width="9.875" style="8" bestFit="1" customWidth="1"/>
    <col min="9481" max="9481" width="5.75" style="8" customWidth="1"/>
    <col min="9482" max="9483" width="35.625" style="8" customWidth="1"/>
    <col min="9484" max="9484" width="3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50.625" style="8" customWidth="1"/>
    <col min="9734" max="9734" width="6.25" style="8" customWidth="1"/>
    <col min="9735" max="9736" width="9.875" style="8" bestFit="1" customWidth="1"/>
    <col min="9737" max="9737" width="5.75" style="8" customWidth="1"/>
    <col min="9738" max="9739" width="35.625" style="8" customWidth="1"/>
    <col min="9740" max="9740" width="3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50.625" style="8" customWidth="1"/>
    <col min="9990" max="9990" width="6.25" style="8" customWidth="1"/>
    <col min="9991" max="9992" width="9.875" style="8" bestFit="1" customWidth="1"/>
    <col min="9993" max="9993" width="5.75" style="8" customWidth="1"/>
    <col min="9994" max="9995" width="35.625" style="8" customWidth="1"/>
    <col min="9996" max="9996" width="3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50.625" style="8" customWidth="1"/>
    <col min="10246" max="10246" width="6.25" style="8" customWidth="1"/>
    <col min="10247" max="10248" width="9.875" style="8" bestFit="1" customWidth="1"/>
    <col min="10249" max="10249" width="5.75" style="8" customWidth="1"/>
    <col min="10250" max="10251" width="35.625" style="8" customWidth="1"/>
    <col min="10252" max="10252" width="3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50.625" style="8" customWidth="1"/>
    <col min="10502" max="10502" width="6.25" style="8" customWidth="1"/>
    <col min="10503" max="10504" width="9.875" style="8" bestFit="1" customWidth="1"/>
    <col min="10505" max="10505" width="5.75" style="8" customWidth="1"/>
    <col min="10506" max="10507" width="35.625" style="8" customWidth="1"/>
    <col min="10508" max="10508" width="3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50.625" style="8" customWidth="1"/>
    <col min="10758" max="10758" width="6.25" style="8" customWidth="1"/>
    <col min="10759" max="10760" width="9.875" style="8" bestFit="1" customWidth="1"/>
    <col min="10761" max="10761" width="5.75" style="8" customWidth="1"/>
    <col min="10762" max="10763" width="35.625" style="8" customWidth="1"/>
    <col min="10764" max="10764" width="3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50.625" style="8" customWidth="1"/>
    <col min="11014" max="11014" width="6.25" style="8" customWidth="1"/>
    <col min="11015" max="11016" width="9.875" style="8" bestFit="1" customWidth="1"/>
    <col min="11017" max="11017" width="5.75" style="8" customWidth="1"/>
    <col min="11018" max="11019" width="35.625" style="8" customWidth="1"/>
    <col min="11020" max="11020" width="3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50.625" style="8" customWidth="1"/>
    <col min="11270" max="11270" width="6.25" style="8" customWidth="1"/>
    <col min="11271" max="11272" width="9.875" style="8" bestFit="1" customWidth="1"/>
    <col min="11273" max="11273" width="5.75" style="8" customWidth="1"/>
    <col min="11274" max="11275" width="35.625" style="8" customWidth="1"/>
    <col min="11276" max="11276" width="3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50.625" style="8" customWidth="1"/>
    <col min="11526" max="11526" width="6.25" style="8" customWidth="1"/>
    <col min="11527" max="11528" width="9.875" style="8" bestFit="1" customWidth="1"/>
    <col min="11529" max="11529" width="5.75" style="8" customWidth="1"/>
    <col min="11530" max="11531" width="35.625" style="8" customWidth="1"/>
    <col min="11532" max="11532" width="3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50.625" style="8" customWidth="1"/>
    <col min="11782" max="11782" width="6.25" style="8" customWidth="1"/>
    <col min="11783" max="11784" width="9.875" style="8" bestFit="1" customWidth="1"/>
    <col min="11785" max="11785" width="5.75" style="8" customWidth="1"/>
    <col min="11786" max="11787" width="35.625" style="8" customWidth="1"/>
    <col min="11788" max="11788" width="3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50.625" style="8" customWidth="1"/>
    <col min="12038" max="12038" width="6.25" style="8" customWidth="1"/>
    <col min="12039" max="12040" width="9.875" style="8" bestFit="1" customWidth="1"/>
    <col min="12041" max="12041" width="5.75" style="8" customWidth="1"/>
    <col min="12042" max="12043" width="35.625" style="8" customWidth="1"/>
    <col min="12044" max="12044" width="3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50.625" style="8" customWidth="1"/>
    <col min="12294" max="12294" width="6.25" style="8" customWidth="1"/>
    <col min="12295" max="12296" width="9.875" style="8" bestFit="1" customWidth="1"/>
    <col min="12297" max="12297" width="5.75" style="8" customWidth="1"/>
    <col min="12298" max="12299" width="35.625" style="8" customWidth="1"/>
    <col min="12300" max="12300" width="3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50.625" style="8" customWidth="1"/>
    <col min="12550" max="12550" width="6.25" style="8" customWidth="1"/>
    <col min="12551" max="12552" width="9.875" style="8" bestFit="1" customWidth="1"/>
    <col min="12553" max="12553" width="5.75" style="8" customWidth="1"/>
    <col min="12554" max="12555" width="35.625" style="8" customWidth="1"/>
    <col min="12556" max="12556" width="3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50.625" style="8" customWidth="1"/>
    <col min="12806" max="12806" width="6.25" style="8" customWidth="1"/>
    <col min="12807" max="12808" width="9.875" style="8" bestFit="1" customWidth="1"/>
    <col min="12809" max="12809" width="5.75" style="8" customWidth="1"/>
    <col min="12810" max="12811" width="35.625" style="8" customWidth="1"/>
    <col min="12812" max="12812" width="3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50.625" style="8" customWidth="1"/>
    <col min="13062" max="13062" width="6.25" style="8" customWidth="1"/>
    <col min="13063" max="13064" width="9.875" style="8" bestFit="1" customWidth="1"/>
    <col min="13065" max="13065" width="5.75" style="8" customWidth="1"/>
    <col min="13066" max="13067" width="35.625" style="8" customWidth="1"/>
    <col min="13068" max="13068" width="3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50.625" style="8" customWidth="1"/>
    <col min="13318" max="13318" width="6.25" style="8" customWidth="1"/>
    <col min="13319" max="13320" width="9.875" style="8" bestFit="1" customWidth="1"/>
    <col min="13321" max="13321" width="5.75" style="8" customWidth="1"/>
    <col min="13322" max="13323" width="35.625" style="8" customWidth="1"/>
    <col min="13324" max="13324" width="3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50.625" style="8" customWidth="1"/>
    <col min="13574" max="13574" width="6.25" style="8" customWidth="1"/>
    <col min="13575" max="13576" width="9.875" style="8" bestFit="1" customWidth="1"/>
    <col min="13577" max="13577" width="5.75" style="8" customWidth="1"/>
    <col min="13578" max="13579" width="35.625" style="8" customWidth="1"/>
    <col min="13580" max="13580" width="3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50.625" style="8" customWidth="1"/>
    <col min="13830" max="13830" width="6.25" style="8" customWidth="1"/>
    <col min="13831" max="13832" width="9.875" style="8" bestFit="1" customWidth="1"/>
    <col min="13833" max="13833" width="5.75" style="8" customWidth="1"/>
    <col min="13834" max="13835" width="35.625" style="8" customWidth="1"/>
    <col min="13836" max="13836" width="3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50.625" style="8" customWidth="1"/>
    <col min="14086" max="14086" width="6.25" style="8" customWidth="1"/>
    <col min="14087" max="14088" width="9.875" style="8" bestFit="1" customWidth="1"/>
    <col min="14089" max="14089" width="5.75" style="8" customWidth="1"/>
    <col min="14090" max="14091" width="35.625" style="8" customWidth="1"/>
    <col min="14092" max="14092" width="3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50.625" style="8" customWidth="1"/>
    <col min="14342" max="14342" width="6.25" style="8" customWidth="1"/>
    <col min="14343" max="14344" width="9.875" style="8" bestFit="1" customWidth="1"/>
    <col min="14345" max="14345" width="5.75" style="8" customWidth="1"/>
    <col min="14346" max="14347" width="35.625" style="8" customWidth="1"/>
    <col min="14348" max="14348" width="3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50.625" style="8" customWidth="1"/>
    <col min="14598" max="14598" width="6.25" style="8" customWidth="1"/>
    <col min="14599" max="14600" width="9.875" style="8" bestFit="1" customWidth="1"/>
    <col min="14601" max="14601" width="5.75" style="8" customWidth="1"/>
    <col min="14602" max="14603" width="35.625" style="8" customWidth="1"/>
    <col min="14604" max="14604" width="3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50.625" style="8" customWidth="1"/>
    <col min="14854" max="14854" width="6.25" style="8" customWidth="1"/>
    <col min="14855" max="14856" width="9.875" style="8" bestFit="1" customWidth="1"/>
    <col min="14857" max="14857" width="5.75" style="8" customWidth="1"/>
    <col min="14858" max="14859" width="35.625" style="8" customWidth="1"/>
    <col min="14860" max="14860" width="3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50.625" style="8" customWidth="1"/>
    <col min="15110" max="15110" width="6.25" style="8" customWidth="1"/>
    <col min="15111" max="15112" width="9.875" style="8" bestFit="1" customWidth="1"/>
    <col min="15113" max="15113" width="5.75" style="8" customWidth="1"/>
    <col min="15114" max="15115" width="35.625" style="8" customWidth="1"/>
    <col min="15116" max="15116" width="3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50.625" style="8" customWidth="1"/>
    <col min="15366" max="15366" width="6.25" style="8" customWidth="1"/>
    <col min="15367" max="15368" width="9.875" style="8" bestFit="1" customWidth="1"/>
    <col min="15369" max="15369" width="5.75" style="8" customWidth="1"/>
    <col min="15370" max="15371" width="35.625" style="8" customWidth="1"/>
    <col min="15372" max="15372" width="3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50.625" style="8" customWidth="1"/>
    <col min="15622" max="15622" width="6.25" style="8" customWidth="1"/>
    <col min="15623" max="15624" width="9.875" style="8" bestFit="1" customWidth="1"/>
    <col min="15625" max="15625" width="5.75" style="8" customWidth="1"/>
    <col min="15626" max="15627" width="35.625" style="8" customWidth="1"/>
    <col min="15628" max="15628" width="3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50.625" style="8" customWidth="1"/>
    <col min="15878" max="15878" width="6.25" style="8" customWidth="1"/>
    <col min="15879" max="15880" width="9.875" style="8" bestFit="1" customWidth="1"/>
    <col min="15881" max="15881" width="5.75" style="8" customWidth="1"/>
    <col min="15882" max="15883" width="35.625" style="8" customWidth="1"/>
    <col min="15884" max="15884" width="3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50.625" style="8" customWidth="1"/>
    <col min="16134" max="16134" width="6.25" style="8" customWidth="1"/>
    <col min="16135" max="16136" width="9.875" style="8" bestFit="1" customWidth="1"/>
    <col min="16137" max="16137" width="5.75" style="8" customWidth="1"/>
    <col min="16138" max="16139" width="35.625" style="8" customWidth="1"/>
    <col min="16140" max="16140" width="3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2374</v>
      </c>
      <c r="G2" s="4" t="s">
        <v>2</v>
      </c>
      <c r="H2" s="5"/>
      <c r="I2" s="6"/>
      <c r="J2" s="7">
        <f>SUM(H:H)</f>
        <v>977908</v>
      </c>
    </row>
    <row r="3" spans="2:17" ht="20.100000000000001" customHeight="1">
      <c r="B3" s="1" t="s">
        <v>3</v>
      </c>
      <c r="C3" s="1"/>
      <c r="D3" s="1"/>
      <c r="E3" s="98" t="s">
        <v>654</v>
      </c>
    </row>
    <row r="4" spans="2:17" ht="20.100000000000001" customHeight="1">
      <c r="B4" s="1" t="s">
        <v>5</v>
      </c>
      <c r="C4" s="1"/>
      <c r="D4" s="1"/>
      <c r="E4" s="98">
        <v>175134</v>
      </c>
    </row>
    <row r="5" spans="2:17" ht="20.100000000000001" customHeight="1">
      <c r="B5" s="1" t="s">
        <v>6</v>
      </c>
      <c r="C5" s="1"/>
      <c r="D5" s="1"/>
      <c r="E5" s="102">
        <v>43875</v>
      </c>
    </row>
    <row r="6" spans="2:17" ht="20.100000000000001" customHeight="1">
      <c r="B6" s="1" t="s">
        <v>7</v>
      </c>
      <c r="C6" s="1"/>
      <c r="D6" s="1"/>
      <c r="E6" s="102">
        <v>43887</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v>1</v>
      </c>
      <c r="C9" s="21" t="s">
        <v>550</v>
      </c>
      <c r="D9" s="21" t="s">
        <v>550</v>
      </c>
      <c r="E9" s="76" t="s">
        <v>2375</v>
      </c>
      <c r="F9" s="1112">
        <v>1</v>
      </c>
      <c r="G9" s="23">
        <v>755000</v>
      </c>
      <c r="H9" s="38">
        <f t="shared" ref="H9:H15" si="0">F9*G9</f>
        <v>755000</v>
      </c>
      <c r="I9" s="167"/>
      <c r="J9" s="31" t="s">
        <v>2376</v>
      </c>
      <c r="K9" s="31" t="s">
        <v>2377</v>
      </c>
      <c r="L9" s="22" t="s">
        <v>553</v>
      </c>
      <c r="M9" s="25">
        <v>43864</v>
      </c>
      <c r="N9" s="21"/>
      <c r="O9" s="32"/>
      <c r="P9" s="25">
        <v>43881</v>
      </c>
      <c r="Q9" s="26">
        <v>43881</v>
      </c>
    </row>
    <row r="10" spans="2:17" s="9" customFormat="1" ht="19.7" customHeight="1">
      <c r="B10" s="21">
        <v>4</v>
      </c>
      <c r="C10" s="21" t="s">
        <v>550</v>
      </c>
      <c r="D10" s="21" t="s">
        <v>550</v>
      </c>
      <c r="E10" s="211" t="s">
        <v>554</v>
      </c>
      <c r="F10" s="1112">
        <v>1</v>
      </c>
      <c r="G10" s="23">
        <v>31500</v>
      </c>
      <c r="H10" s="38">
        <f t="shared" si="0"/>
        <v>31500</v>
      </c>
      <c r="I10" s="167"/>
      <c r="J10" s="31"/>
      <c r="K10" s="31" t="s">
        <v>2377</v>
      </c>
      <c r="L10" s="22" t="s">
        <v>553</v>
      </c>
      <c r="M10" s="25">
        <v>43864</v>
      </c>
      <c r="N10" s="21"/>
      <c r="O10" s="32"/>
      <c r="P10" s="25">
        <v>43881</v>
      </c>
      <c r="Q10" s="26">
        <v>43881</v>
      </c>
    </row>
    <row r="11" spans="2:17" s="9" customFormat="1" ht="19.7" customHeight="1">
      <c r="B11" s="21">
        <v>9</v>
      </c>
      <c r="C11" s="21" t="s">
        <v>550</v>
      </c>
      <c r="D11" s="21" t="s">
        <v>550</v>
      </c>
      <c r="E11" s="211" t="s">
        <v>556</v>
      </c>
      <c r="F11" s="1112">
        <v>1</v>
      </c>
      <c r="G11" s="23">
        <v>14000</v>
      </c>
      <c r="H11" s="38">
        <f t="shared" si="0"/>
        <v>14000</v>
      </c>
      <c r="I11" s="167"/>
      <c r="J11" s="31"/>
      <c r="K11" s="31" t="s">
        <v>2377</v>
      </c>
      <c r="L11" s="22" t="s">
        <v>553</v>
      </c>
      <c r="M11" s="25">
        <v>43864</v>
      </c>
      <c r="N11" s="21"/>
      <c r="O11" s="32"/>
      <c r="P11" s="25">
        <v>43881</v>
      </c>
      <c r="Q11" s="26">
        <v>43881</v>
      </c>
    </row>
    <row r="12" spans="2:17" s="9" customFormat="1" ht="19.7" customHeight="1">
      <c r="B12" s="21">
        <v>6</v>
      </c>
      <c r="C12" s="21" t="s">
        <v>550</v>
      </c>
      <c r="D12" s="21" t="s">
        <v>550</v>
      </c>
      <c r="E12" s="211" t="s">
        <v>2378</v>
      </c>
      <c r="F12" s="1113">
        <v>1</v>
      </c>
      <c r="G12" s="215">
        <v>30000</v>
      </c>
      <c r="H12" s="1114">
        <v>30000</v>
      </c>
      <c r="I12" s="205"/>
      <c r="J12" s="76" t="s">
        <v>560</v>
      </c>
      <c r="K12" s="31" t="s">
        <v>2377</v>
      </c>
      <c r="L12" s="22" t="s">
        <v>553</v>
      </c>
      <c r="M12" s="25">
        <v>43864</v>
      </c>
      <c r="N12" s="21"/>
      <c r="O12" s="32"/>
      <c r="P12" s="25">
        <v>43881</v>
      </c>
      <c r="Q12" s="26">
        <v>43881</v>
      </c>
    </row>
    <row r="13" spans="2:17" s="9" customFormat="1" ht="19.7" customHeight="1">
      <c r="B13" s="21">
        <v>1</v>
      </c>
      <c r="C13" s="21" t="s">
        <v>1729</v>
      </c>
      <c r="D13" s="21" t="s">
        <v>1729</v>
      </c>
      <c r="E13" s="235" t="s">
        <v>2379</v>
      </c>
      <c r="F13" s="265">
        <v>1</v>
      </c>
      <c r="G13" s="444">
        <v>12000</v>
      </c>
      <c r="H13" s="38">
        <f t="shared" si="0"/>
        <v>12000</v>
      </c>
      <c r="I13" s="167"/>
      <c r="J13" s="31"/>
      <c r="K13" s="31" t="s">
        <v>2377</v>
      </c>
      <c r="L13" s="22" t="s">
        <v>553</v>
      </c>
      <c r="M13" s="25">
        <v>43864</v>
      </c>
      <c r="N13" s="21"/>
      <c r="O13" s="32"/>
      <c r="P13" s="25">
        <v>43881</v>
      </c>
      <c r="Q13" s="26"/>
    </row>
    <row r="14" spans="2:17" s="9" customFormat="1" ht="19.7" customHeight="1">
      <c r="B14" s="21"/>
      <c r="C14" s="21"/>
      <c r="D14" s="21"/>
      <c r="E14" s="75"/>
      <c r="F14" s="1112"/>
      <c r="G14" s="266">
        <v>0</v>
      </c>
      <c r="H14" s="38">
        <f t="shared" si="0"/>
        <v>0</v>
      </c>
      <c r="I14" s="167"/>
      <c r="J14" s="31"/>
      <c r="K14" s="22"/>
      <c r="L14" s="22"/>
      <c r="M14" s="25"/>
      <c r="N14" s="21"/>
      <c r="O14" s="22"/>
      <c r="P14" s="25"/>
      <c r="Q14" s="26"/>
    </row>
    <row r="15" spans="2:17" s="9" customFormat="1" ht="19.7" customHeight="1">
      <c r="B15" s="21"/>
      <c r="C15" s="65"/>
      <c r="D15" s="65"/>
      <c r="E15" s="279"/>
      <c r="F15" s="280"/>
      <c r="G15" s="266"/>
      <c r="H15" s="282">
        <f t="shared" si="0"/>
        <v>0</v>
      </c>
      <c r="I15" s="283"/>
      <c r="J15" s="284"/>
      <c r="K15" s="285"/>
      <c r="L15" s="57"/>
      <c r="M15" s="25"/>
      <c r="N15" s="21"/>
      <c r="O15" s="22"/>
      <c r="P15" s="25"/>
      <c r="Q15" s="26"/>
    </row>
    <row r="16" spans="2:17" s="9" customFormat="1" ht="19.7" customHeight="1">
      <c r="B16" s="21">
        <v>7</v>
      </c>
      <c r="C16" s="21" t="s">
        <v>664</v>
      </c>
      <c r="D16" s="21" t="s">
        <v>531</v>
      </c>
      <c r="E16" s="278" t="s">
        <v>665</v>
      </c>
      <c r="F16" s="1115">
        <v>1</v>
      </c>
      <c r="G16" s="266">
        <v>898</v>
      </c>
      <c r="H16" s="277">
        <f>F16*G16</f>
        <v>898</v>
      </c>
      <c r="I16" s="167"/>
      <c r="J16" s="268" t="s">
        <v>666</v>
      </c>
      <c r="K16" s="30"/>
      <c r="L16" s="22" t="s">
        <v>667</v>
      </c>
      <c r="M16" s="25">
        <v>43866</v>
      </c>
      <c r="N16" s="21"/>
      <c r="O16" s="22"/>
      <c r="P16" s="207">
        <v>43868</v>
      </c>
      <c r="Q16" s="26">
        <v>43868</v>
      </c>
    </row>
    <row r="17" spans="2:17" s="73" customFormat="1" ht="19.7" customHeight="1">
      <c r="B17" s="65">
        <v>5</v>
      </c>
      <c r="C17" s="65" t="s">
        <v>531</v>
      </c>
      <c r="D17" s="65" t="s">
        <v>531</v>
      </c>
      <c r="E17" s="1116" t="s">
        <v>2380</v>
      </c>
      <c r="F17" s="1117">
        <v>1</v>
      </c>
      <c r="G17" s="281">
        <v>2559</v>
      </c>
      <c r="H17" s="1118">
        <f t="shared" ref="H17:H55" si="1">F17*G17</f>
        <v>2559</v>
      </c>
      <c r="I17" s="1119"/>
      <c r="J17" s="922" t="s">
        <v>2381</v>
      </c>
      <c r="K17" s="57"/>
      <c r="L17" s="57" t="s">
        <v>2382</v>
      </c>
      <c r="M17" s="60">
        <v>43864</v>
      </c>
      <c r="N17" s="65"/>
      <c r="O17" s="57"/>
      <c r="P17" s="60">
        <v>43871</v>
      </c>
      <c r="Q17" s="61">
        <v>43871</v>
      </c>
    </row>
    <row r="18" spans="2:17" s="73" customFormat="1" ht="19.7" customHeight="1">
      <c r="B18" s="65">
        <v>5</v>
      </c>
      <c r="C18" s="65" t="s">
        <v>531</v>
      </c>
      <c r="D18" s="65" t="s">
        <v>531</v>
      </c>
      <c r="E18" s="78" t="s">
        <v>2383</v>
      </c>
      <c r="F18" s="1120">
        <v>1</v>
      </c>
      <c r="G18" s="281">
        <v>2030</v>
      </c>
      <c r="H18" s="69">
        <f t="shared" si="1"/>
        <v>2030</v>
      </c>
      <c r="I18" s="283"/>
      <c r="J18" s="59" t="s">
        <v>2384</v>
      </c>
      <c r="K18" s="285"/>
      <c r="L18" s="57" t="s">
        <v>2382</v>
      </c>
      <c r="M18" s="60">
        <v>43864</v>
      </c>
      <c r="N18" s="65"/>
      <c r="O18" s="57"/>
      <c r="P18" s="60">
        <v>43871</v>
      </c>
      <c r="Q18" s="61">
        <v>43871</v>
      </c>
    </row>
    <row r="19" spans="2:17" s="73" customFormat="1" ht="18.75" customHeight="1">
      <c r="B19" s="65">
        <v>5</v>
      </c>
      <c r="C19" s="65" t="s">
        <v>531</v>
      </c>
      <c r="D19" s="65" t="s">
        <v>531</v>
      </c>
      <c r="E19" s="78" t="s">
        <v>2385</v>
      </c>
      <c r="F19" s="1120">
        <v>1</v>
      </c>
      <c r="G19" s="281">
        <v>4820</v>
      </c>
      <c r="H19" s="69">
        <f t="shared" si="1"/>
        <v>4820</v>
      </c>
      <c r="I19" s="283"/>
      <c r="J19" s="59" t="s">
        <v>1529</v>
      </c>
      <c r="K19" s="285"/>
      <c r="L19" s="57" t="s">
        <v>2382</v>
      </c>
      <c r="M19" s="60">
        <v>43864</v>
      </c>
      <c r="N19" s="65"/>
      <c r="O19" s="57"/>
      <c r="P19" s="60">
        <v>43871</v>
      </c>
      <c r="Q19" s="61">
        <v>43871</v>
      </c>
    </row>
    <row r="20" spans="2:17" s="9" customFormat="1" ht="19.7" customHeight="1">
      <c r="B20" s="21">
        <v>5</v>
      </c>
      <c r="C20" s="508" t="s">
        <v>1458</v>
      </c>
      <c r="D20" s="21" t="s">
        <v>144</v>
      </c>
      <c r="E20" s="75" t="s">
        <v>2386</v>
      </c>
      <c r="F20" s="1112">
        <v>10</v>
      </c>
      <c r="G20" s="266">
        <v>10</v>
      </c>
      <c r="H20" s="38">
        <f t="shared" si="1"/>
        <v>100</v>
      </c>
      <c r="I20" s="167"/>
      <c r="J20" s="31" t="s">
        <v>2387</v>
      </c>
      <c r="K20" s="30"/>
      <c r="L20" s="22" t="s">
        <v>2382</v>
      </c>
      <c r="M20" s="25">
        <v>43866</v>
      </c>
      <c r="N20" s="21"/>
      <c r="O20" s="22"/>
      <c r="P20" s="25">
        <v>43871</v>
      </c>
      <c r="Q20" s="26">
        <v>43871</v>
      </c>
    </row>
    <row r="21" spans="2:17" s="73" customFormat="1" ht="19.7" customHeight="1">
      <c r="B21" s="65">
        <v>5</v>
      </c>
      <c r="C21" s="65" t="s">
        <v>531</v>
      </c>
      <c r="D21" s="65" t="s">
        <v>531</v>
      </c>
      <c r="E21" s="78" t="s">
        <v>2388</v>
      </c>
      <c r="F21" s="1120">
        <v>2</v>
      </c>
      <c r="G21" s="281">
        <v>280</v>
      </c>
      <c r="H21" s="69">
        <f t="shared" si="1"/>
        <v>560</v>
      </c>
      <c r="I21" s="283"/>
      <c r="J21" s="59" t="s">
        <v>2389</v>
      </c>
      <c r="K21" s="285"/>
      <c r="L21" s="57" t="s">
        <v>2390</v>
      </c>
      <c r="M21" s="60">
        <v>43864</v>
      </c>
      <c r="N21" s="65"/>
      <c r="O21" s="57"/>
      <c r="P21" s="60">
        <v>43871</v>
      </c>
      <c r="Q21" s="61">
        <v>43871</v>
      </c>
    </row>
    <row r="22" spans="2:17" s="73" customFormat="1" ht="19.7" customHeight="1">
      <c r="B22" s="65">
        <v>5</v>
      </c>
      <c r="C22" s="65" t="s">
        <v>531</v>
      </c>
      <c r="D22" s="65" t="s">
        <v>531</v>
      </c>
      <c r="E22" s="78" t="s">
        <v>2391</v>
      </c>
      <c r="F22" s="1120">
        <v>3</v>
      </c>
      <c r="G22" s="281">
        <v>336</v>
      </c>
      <c r="H22" s="69">
        <f t="shared" si="1"/>
        <v>1008</v>
      </c>
      <c r="I22" s="283"/>
      <c r="J22" s="59" t="s">
        <v>2392</v>
      </c>
      <c r="K22" s="57"/>
      <c r="L22" s="57" t="s">
        <v>2390</v>
      </c>
      <c r="M22" s="60">
        <v>43864</v>
      </c>
      <c r="N22" s="65"/>
      <c r="O22" s="57"/>
      <c r="P22" s="60">
        <v>43871</v>
      </c>
      <c r="Q22" s="61">
        <v>43871</v>
      </c>
    </row>
    <row r="23" spans="2:17" s="73" customFormat="1" ht="19.7" customHeight="1">
      <c r="B23" s="65">
        <v>5</v>
      </c>
      <c r="C23" s="65" t="s">
        <v>531</v>
      </c>
      <c r="D23" s="65" t="s">
        <v>531</v>
      </c>
      <c r="E23" s="78" t="s">
        <v>2393</v>
      </c>
      <c r="F23" s="1120">
        <v>1</v>
      </c>
      <c r="G23" s="281">
        <v>810</v>
      </c>
      <c r="H23" s="69">
        <f t="shared" si="1"/>
        <v>810</v>
      </c>
      <c r="I23" s="283"/>
      <c r="J23" s="59" t="s">
        <v>2394</v>
      </c>
      <c r="K23" s="285"/>
      <c r="L23" s="57" t="s">
        <v>2395</v>
      </c>
      <c r="M23" s="60">
        <v>43864</v>
      </c>
      <c r="N23" s="65"/>
      <c r="O23" s="57"/>
      <c r="P23" s="60">
        <v>43871</v>
      </c>
      <c r="Q23" s="61">
        <v>43871</v>
      </c>
    </row>
    <row r="24" spans="2:17" s="73" customFormat="1" ht="19.7" customHeight="1">
      <c r="B24" s="65">
        <v>5</v>
      </c>
      <c r="C24" s="65" t="s">
        <v>531</v>
      </c>
      <c r="D24" s="65" t="s">
        <v>531</v>
      </c>
      <c r="E24" s="78" t="s">
        <v>2396</v>
      </c>
      <c r="F24" s="1120">
        <v>1</v>
      </c>
      <c r="G24" s="281">
        <v>1550</v>
      </c>
      <c r="H24" s="69">
        <f>F24*G24</f>
        <v>1550</v>
      </c>
      <c r="I24" s="283"/>
      <c r="J24" s="59" t="s">
        <v>2397</v>
      </c>
      <c r="K24" s="285"/>
      <c r="L24" s="57" t="s">
        <v>2395</v>
      </c>
      <c r="M24" s="60">
        <v>43864</v>
      </c>
      <c r="N24" s="65"/>
      <c r="O24" s="57"/>
      <c r="P24" s="60">
        <v>43871</v>
      </c>
      <c r="Q24" s="61">
        <v>43871</v>
      </c>
    </row>
    <row r="25" spans="2:17" s="9" customFormat="1" ht="19.7" customHeight="1">
      <c r="B25" s="21">
        <v>10</v>
      </c>
      <c r="C25" s="508" t="s">
        <v>171</v>
      </c>
      <c r="D25" s="21" t="s">
        <v>144</v>
      </c>
      <c r="E25" s="75" t="s">
        <v>2398</v>
      </c>
      <c r="F25" s="1112">
        <v>1</v>
      </c>
      <c r="G25" s="266">
        <v>6470</v>
      </c>
      <c r="H25" s="38">
        <f t="shared" si="1"/>
        <v>6470</v>
      </c>
      <c r="I25" s="167"/>
      <c r="J25" s="31" t="s">
        <v>2399</v>
      </c>
      <c r="K25" s="30"/>
      <c r="L25" s="22" t="s">
        <v>2400</v>
      </c>
      <c r="M25" s="25">
        <v>43866</v>
      </c>
      <c r="N25" s="21"/>
      <c r="O25" s="22"/>
      <c r="P25" s="25"/>
      <c r="Q25" s="26">
        <v>43868</v>
      </c>
    </row>
    <row r="26" spans="2:17" s="9" customFormat="1" ht="19.7" customHeight="1">
      <c r="B26" s="21">
        <v>10</v>
      </c>
      <c r="C26" s="508" t="s">
        <v>2401</v>
      </c>
      <c r="D26" s="21" t="s">
        <v>531</v>
      </c>
      <c r="E26" s="75" t="s">
        <v>2402</v>
      </c>
      <c r="F26" s="1112">
        <v>1</v>
      </c>
      <c r="G26" s="266">
        <v>886</v>
      </c>
      <c r="H26" s="38">
        <f t="shared" si="1"/>
        <v>886</v>
      </c>
      <c r="I26" s="167"/>
      <c r="J26" s="31" t="s">
        <v>2403</v>
      </c>
      <c r="K26" s="30"/>
      <c r="L26" s="22" t="s">
        <v>2400</v>
      </c>
      <c r="M26" s="25">
        <v>43866</v>
      </c>
      <c r="N26" s="21"/>
      <c r="O26" s="22"/>
      <c r="P26" s="25">
        <v>43868</v>
      </c>
      <c r="Q26" s="26">
        <v>43868</v>
      </c>
    </row>
    <row r="27" spans="2:17" s="9" customFormat="1" ht="19.7" customHeight="1">
      <c r="B27" s="21">
        <v>10</v>
      </c>
      <c r="C27" s="21" t="s">
        <v>531</v>
      </c>
      <c r="D27" s="21" t="s">
        <v>531</v>
      </c>
      <c r="E27" s="75" t="s">
        <v>2404</v>
      </c>
      <c r="F27" s="1112">
        <v>1</v>
      </c>
      <c r="G27" s="266">
        <v>473</v>
      </c>
      <c r="H27" s="38">
        <f t="shared" si="1"/>
        <v>473</v>
      </c>
      <c r="I27" s="167"/>
      <c r="J27" s="31" t="s">
        <v>2405</v>
      </c>
      <c r="K27" s="30"/>
      <c r="L27" s="22" t="s">
        <v>2400</v>
      </c>
      <c r="M27" s="25">
        <v>43864</v>
      </c>
      <c r="N27" s="21"/>
      <c r="O27" s="22"/>
      <c r="P27" s="25">
        <v>43871</v>
      </c>
      <c r="Q27" s="61">
        <v>43871</v>
      </c>
    </row>
    <row r="28" spans="2:17" s="73" customFormat="1" ht="19.7" customHeight="1">
      <c r="B28" s="65">
        <v>3</v>
      </c>
      <c r="C28" s="65" t="s">
        <v>531</v>
      </c>
      <c r="D28" s="65" t="s">
        <v>531</v>
      </c>
      <c r="E28" s="78" t="s">
        <v>2406</v>
      </c>
      <c r="F28" s="1120">
        <v>1</v>
      </c>
      <c r="G28" s="281">
        <v>1195</v>
      </c>
      <c r="H28" s="69">
        <f t="shared" si="1"/>
        <v>1195</v>
      </c>
      <c r="I28" s="283"/>
      <c r="J28" s="59" t="s">
        <v>1531</v>
      </c>
      <c r="K28" s="285"/>
      <c r="L28" s="57" t="s">
        <v>2407</v>
      </c>
      <c r="M28" s="60">
        <v>43864</v>
      </c>
      <c r="N28" s="65"/>
      <c r="O28" s="57"/>
      <c r="P28" s="60">
        <v>43871</v>
      </c>
      <c r="Q28" s="61">
        <v>43871</v>
      </c>
    </row>
    <row r="29" spans="2:17" s="73" customFormat="1" ht="19.7" customHeight="1">
      <c r="B29" s="65">
        <v>3</v>
      </c>
      <c r="C29" s="65" t="s">
        <v>531</v>
      </c>
      <c r="D29" s="65" t="s">
        <v>531</v>
      </c>
      <c r="E29" s="78" t="s">
        <v>1430</v>
      </c>
      <c r="F29" s="1120">
        <v>1</v>
      </c>
      <c r="G29" s="281">
        <v>3480</v>
      </c>
      <c r="H29" s="69">
        <f t="shared" si="1"/>
        <v>3480</v>
      </c>
      <c r="I29" s="283"/>
      <c r="J29" s="59" t="s">
        <v>2408</v>
      </c>
      <c r="K29" s="285"/>
      <c r="L29" s="57" t="s">
        <v>2407</v>
      </c>
      <c r="M29" s="60">
        <v>43864</v>
      </c>
      <c r="N29" s="65"/>
      <c r="O29" s="57"/>
      <c r="P29" s="60">
        <v>43871</v>
      </c>
      <c r="Q29" s="61">
        <v>43871</v>
      </c>
    </row>
    <row r="30" spans="2:17" s="73" customFormat="1" ht="19.7" customHeight="1">
      <c r="B30" s="65">
        <v>5</v>
      </c>
      <c r="C30" s="65" t="s">
        <v>531</v>
      </c>
      <c r="D30" s="65" t="s">
        <v>531</v>
      </c>
      <c r="E30" s="78" t="s">
        <v>1543</v>
      </c>
      <c r="F30" s="1120">
        <v>1</v>
      </c>
      <c r="G30" s="281">
        <v>1360</v>
      </c>
      <c r="H30" s="69">
        <f t="shared" si="1"/>
        <v>1360</v>
      </c>
      <c r="I30" s="283"/>
      <c r="J30" s="59" t="s">
        <v>2397</v>
      </c>
      <c r="K30" s="285"/>
      <c r="L30" s="57" t="s">
        <v>2409</v>
      </c>
      <c r="M30" s="60">
        <v>43864</v>
      </c>
      <c r="N30" s="65"/>
      <c r="O30" s="57"/>
      <c r="P30" s="1121">
        <v>43886</v>
      </c>
      <c r="Q30" s="61">
        <v>43886</v>
      </c>
    </row>
    <row r="31" spans="2:17" s="73" customFormat="1" ht="19.7" customHeight="1">
      <c r="B31" s="65">
        <v>5</v>
      </c>
      <c r="C31" s="65" t="s">
        <v>531</v>
      </c>
      <c r="D31" s="65" t="s">
        <v>531</v>
      </c>
      <c r="E31" s="78" t="s">
        <v>2410</v>
      </c>
      <c r="F31" s="1120">
        <v>1</v>
      </c>
      <c r="G31" s="281">
        <v>3030</v>
      </c>
      <c r="H31" s="69">
        <f t="shared" si="1"/>
        <v>3030</v>
      </c>
      <c r="I31" s="283"/>
      <c r="J31" s="59" t="s">
        <v>2411</v>
      </c>
      <c r="K31" s="285"/>
      <c r="L31" s="57" t="s">
        <v>1477</v>
      </c>
      <c r="M31" s="60">
        <v>43864</v>
      </c>
      <c r="N31" s="65"/>
      <c r="O31" s="57"/>
      <c r="P31" s="60">
        <v>43871</v>
      </c>
      <c r="Q31" s="61">
        <v>43871</v>
      </c>
    </row>
    <row r="32" spans="2:17" s="73" customFormat="1" ht="19.7" customHeight="1">
      <c r="B32" s="65">
        <v>5</v>
      </c>
      <c r="C32" s="65" t="s">
        <v>531</v>
      </c>
      <c r="D32" s="65" t="s">
        <v>531</v>
      </c>
      <c r="E32" s="78" t="s">
        <v>1935</v>
      </c>
      <c r="F32" s="1120">
        <v>1</v>
      </c>
      <c r="G32" s="281">
        <v>240</v>
      </c>
      <c r="H32" s="69">
        <f t="shared" si="1"/>
        <v>240</v>
      </c>
      <c r="I32" s="283"/>
      <c r="J32" s="59" t="s">
        <v>695</v>
      </c>
      <c r="K32" s="285"/>
      <c r="L32" s="57" t="s">
        <v>1477</v>
      </c>
      <c r="M32" s="60">
        <v>43864</v>
      </c>
      <c r="N32" s="65"/>
      <c r="O32" s="57"/>
      <c r="P32" s="60">
        <v>43871</v>
      </c>
      <c r="Q32" s="61">
        <v>43871</v>
      </c>
    </row>
    <row r="33" spans="2:17" s="73" customFormat="1" ht="19.7" customHeight="1">
      <c r="B33" s="65">
        <v>8</v>
      </c>
      <c r="C33" s="65" t="s">
        <v>531</v>
      </c>
      <c r="D33" s="65" t="s">
        <v>531</v>
      </c>
      <c r="E33" s="78" t="s">
        <v>2412</v>
      </c>
      <c r="F33" s="1120">
        <v>1</v>
      </c>
      <c r="G33" s="281">
        <v>7953</v>
      </c>
      <c r="H33" s="69">
        <f t="shared" si="1"/>
        <v>7953</v>
      </c>
      <c r="I33" s="283"/>
      <c r="J33" s="59" t="s">
        <v>2413</v>
      </c>
      <c r="K33" s="285"/>
      <c r="L33" s="57" t="s">
        <v>2414</v>
      </c>
      <c r="M33" s="60">
        <v>43864</v>
      </c>
      <c r="N33" s="65"/>
      <c r="O33" s="57"/>
      <c r="P33" s="1121">
        <v>43873</v>
      </c>
      <c r="Q33" s="61">
        <v>43873</v>
      </c>
    </row>
    <row r="34" spans="2:17" s="73" customFormat="1" ht="19.7" customHeight="1">
      <c r="B34" s="65">
        <v>8</v>
      </c>
      <c r="C34" s="65" t="s">
        <v>531</v>
      </c>
      <c r="D34" s="65" t="s">
        <v>531</v>
      </c>
      <c r="E34" s="78" t="s">
        <v>2415</v>
      </c>
      <c r="F34" s="1120">
        <v>2</v>
      </c>
      <c r="G34" s="281">
        <v>977</v>
      </c>
      <c r="H34" s="69">
        <f t="shared" si="1"/>
        <v>1954</v>
      </c>
      <c r="I34" s="283"/>
      <c r="J34" s="59" t="s">
        <v>898</v>
      </c>
      <c r="K34" s="285"/>
      <c r="L34" s="57" t="s">
        <v>2414</v>
      </c>
      <c r="M34" s="60">
        <v>43864</v>
      </c>
      <c r="N34" s="65"/>
      <c r="O34" s="57"/>
      <c r="P34" s="60">
        <v>43871</v>
      </c>
      <c r="Q34" s="61">
        <v>43871</v>
      </c>
    </row>
    <row r="35" spans="2:17" s="73" customFormat="1" ht="19.7" customHeight="1">
      <c r="B35" s="65">
        <v>8</v>
      </c>
      <c r="C35" s="65" t="s">
        <v>531</v>
      </c>
      <c r="D35" s="65" t="s">
        <v>531</v>
      </c>
      <c r="E35" s="78" t="s">
        <v>864</v>
      </c>
      <c r="F35" s="1120">
        <v>1</v>
      </c>
      <c r="G35" s="281">
        <v>4570</v>
      </c>
      <c r="H35" s="69">
        <f t="shared" si="1"/>
        <v>4570</v>
      </c>
      <c r="I35" s="283"/>
      <c r="J35" s="59" t="s">
        <v>1605</v>
      </c>
      <c r="K35" s="285"/>
      <c r="L35" s="57" t="s">
        <v>2414</v>
      </c>
      <c r="M35" s="60">
        <v>43864</v>
      </c>
      <c r="N35" s="65"/>
      <c r="O35" s="57"/>
      <c r="P35" s="60">
        <v>43871</v>
      </c>
      <c r="Q35" s="61">
        <v>43871</v>
      </c>
    </row>
    <row r="36" spans="2:17" s="73" customFormat="1" ht="19.7" customHeight="1">
      <c r="B36" s="65">
        <v>8</v>
      </c>
      <c r="C36" s="65" t="s">
        <v>531</v>
      </c>
      <c r="D36" s="65" t="s">
        <v>531</v>
      </c>
      <c r="E36" s="78" t="s">
        <v>868</v>
      </c>
      <c r="F36" s="1120">
        <v>1</v>
      </c>
      <c r="G36" s="281">
        <v>3853</v>
      </c>
      <c r="H36" s="69">
        <f t="shared" si="1"/>
        <v>3853</v>
      </c>
      <c r="I36" s="283"/>
      <c r="J36" s="59" t="s">
        <v>2416</v>
      </c>
      <c r="K36" s="285"/>
      <c r="L36" s="57" t="s">
        <v>2414</v>
      </c>
      <c r="M36" s="60">
        <v>43864</v>
      </c>
      <c r="N36" s="65"/>
      <c r="O36" s="57"/>
      <c r="P36" s="60">
        <v>43871</v>
      </c>
      <c r="Q36" s="61">
        <v>43871</v>
      </c>
    </row>
    <row r="37" spans="2:17" s="9" customFormat="1" ht="19.7" customHeight="1">
      <c r="B37" s="21">
        <v>8</v>
      </c>
      <c r="C37" s="21" t="s">
        <v>2417</v>
      </c>
      <c r="D37" s="21" t="s">
        <v>531</v>
      </c>
      <c r="E37" s="75" t="s">
        <v>2418</v>
      </c>
      <c r="F37" s="1112">
        <v>1</v>
      </c>
      <c r="G37" s="266">
        <v>1098</v>
      </c>
      <c r="H37" s="38">
        <f t="shared" si="1"/>
        <v>1098</v>
      </c>
      <c r="I37" s="167"/>
      <c r="J37" s="31" t="s">
        <v>2419</v>
      </c>
      <c r="K37" s="30"/>
      <c r="L37" s="22" t="s">
        <v>2414</v>
      </c>
      <c r="M37" s="25">
        <v>43866</v>
      </c>
      <c r="N37" s="21"/>
      <c r="O37" s="22"/>
      <c r="P37" s="25">
        <v>43868</v>
      </c>
      <c r="Q37" s="26">
        <v>43868</v>
      </c>
    </row>
    <row r="38" spans="2:17" s="9" customFormat="1" ht="19.7" customHeight="1">
      <c r="B38" s="21">
        <v>8</v>
      </c>
      <c r="C38" s="21" t="s">
        <v>2420</v>
      </c>
      <c r="D38" s="21" t="s">
        <v>144</v>
      </c>
      <c r="E38" s="75" t="s">
        <v>2421</v>
      </c>
      <c r="F38" s="1112">
        <v>1</v>
      </c>
      <c r="G38" s="266">
        <v>160</v>
      </c>
      <c r="H38" s="38">
        <f t="shared" si="1"/>
        <v>160</v>
      </c>
      <c r="I38" s="167"/>
      <c r="J38" s="31" t="s">
        <v>2422</v>
      </c>
      <c r="K38" s="30"/>
      <c r="L38" s="22" t="s">
        <v>2414</v>
      </c>
      <c r="M38" s="25">
        <v>43866</v>
      </c>
      <c r="N38" s="21"/>
      <c r="O38" s="22"/>
      <c r="P38" s="25">
        <v>43873</v>
      </c>
      <c r="Q38" s="26">
        <v>43873</v>
      </c>
    </row>
    <row r="39" spans="2:17" s="9" customFormat="1" ht="19.7" customHeight="1">
      <c r="B39" s="21">
        <v>8</v>
      </c>
      <c r="C39" s="21" t="s">
        <v>2423</v>
      </c>
      <c r="D39" s="21" t="s">
        <v>531</v>
      </c>
      <c r="E39" s="75" t="s">
        <v>1518</v>
      </c>
      <c r="F39" s="1112">
        <v>4</v>
      </c>
      <c r="G39" s="266">
        <v>140</v>
      </c>
      <c r="H39" s="38">
        <f t="shared" si="1"/>
        <v>560</v>
      </c>
      <c r="I39" s="167"/>
      <c r="J39" s="31" t="s">
        <v>2424</v>
      </c>
      <c r="K39" s="30"/>
      <c r="L39" s="22" t="s">
        <v>2414</v>
      </c>
      <c r="M39" s="25">
        <v>43866</v>
      </c>
      <c r="N39" s="21"/>
      <c r="O39" s="22"/>
      <c r="P39" s="25">
        <v>43868</v>
      </c>
      <c r="Q39" s="26">
        <v>43868</v>
      </c>
    </row>
    <row r="40" spans="2:17" s="9" customFormat="1" ht="19.7" customHeight="1">
      <c r="B40" s="21">
        <v>8</v>
      </c>
      <c r="C40" s="21" t="s">
        <v>531</v>
      </c>
      <c r="D40" s="21" t="s">
        <v>531</v>
      </c>
      <c r="E40" s="75" t="s">
        <v>2425</v>
      </c>
      <c r="F40" s="1112">
        <v>1</v>
      </c>
      <c r="G40" s="266">
        <v>739</v>
      </c>
      <c r="H40" s="38">
        <f t="shared" si="1"/>
        <v>739</v>
      </c>
      <c r="I40" s="167"/>
      <c r="J40" s="31" t="s">
        <v>2426</v>
      </c>
      <c r="K40" s="30"/>
      <c r="L40" s="22" t="s">
        <v>2414</v>
      </c>
      <c r="M40" s="25">
        <v>43864</v>
      </c>
      <c r="N40" s="21"/>
      <c r="O40" s="22"/>
      <c r="P40" s="25">
        <v>43871</v>
      </c>
      <c r="Q40" s="61">
        <v>43871</v>
      </c>
    </row>
    <row r="41" spans="2:17" s="9" customFormat="1" ht="19.7" customHeight="1">
      <c r="B41" s="21">
        <v>8</v>
      </c>
      <c r="C41" s="21" t="s">
        <v>2427</v>
      </c>
      <c r="D41" s="21" t="s">
        <v>531</v>
      </c>
      <c r="E41" s="75" t="s">
        <v>917</v>
      </c>
      <c r="F41" s="1112">
        <v>1</v>
      </c>
      <c r="G41" s="266">
        <v>398</v>
      </c>
      <c r="H41" s="38">
        <f t="shared" si="1"/>
        <v>398</v>
      </c>
      <c r="I41" s="167"/>
      <c r="J41" s="31" t="s">
        <v>2428</v>
      </c>
      <c r="K41" s="30"/>
      <c r="L41" s="22" t="s">
        <v>2414</v>
      </c>
      <c r="M41" s="25">
        <v>43866</v>
      </c>
      <c r="N41" s="21"/>
      <c r="O41" s="22"/>
      <c r="P41" s="25">
        <v>43868</v>
      </c>
      <c r="Q41" s="61">
        <v>43871</v>
      </c>
    </row>
    <row r="42" spans="2:17" s="73" customFormat="1" ht="19.7" customHeight="1">
      <c r="B42" s="65">
        <v>3</v>
      </c>
      <c r="C42" s="65" t="s">
        <v>531</v>
      </c>
      <c r="D42" s="65" t="s">
        <v>531</v>
      </c>
      <c r="E42" s="78" t="s">
        <v>1402</v>
      </c>
      <c r="F42" s="1120">
        <v>1</v>
      </c>
      <c r="G42" s="281">
        <v>6005</v>
      </c>
      <c r="H42" s="69">
        <f t="shared" si="1"/>
        <v>6005</v>
      </c>
      <c r="I42" s="283"/>
      <c r="J42" s="59" t="s">
        <v>949</v>
      </c>
      <c r="K42" s="285"/>
      <c r="L42" s="57" t="s">
        <v>2429</v>
      </c>
      <c r="M42" s="60">
        <v>43864</v>
      </c>
      <c r="N42" s="65"/>
      <c r="O42" s="57"/>
      <c r="P42" s="60">
        <v>43871</v>
      </c>
      <c r="Q42" s="61">
        <v>43871</v>
      </c>
    </row>
    <row r="43" spans="2:17" s="73" customFormat="1" ht="19.7" customHeight="1">
      <c r="B43" s="65">
        <v>3</v>
      </c>
      <c r="C43" s="65" t="s">
        <v>531</v>
      </c>
      <c r="D43" s="65" t="s">
        <v>531</v>
      </c>
      <c r="E43" s="78" t="s">
        <v>2430</v>
      </c>
      <c r="F43" s="1120">
        <v>1</v>
      </c>
      <c r="G43" s="281">
        <v>2433</v>
      </c>
      <c r="H43" s="69">
        <f t="shared" si="1"/>
        <v>2433</v>
      </c>
      <c r="I43" s="283"/>
      <c r="J43" s="59" t="s">
        <v>949</v>
      </c>
      <c r="K43" s="285"/>
      <c r="L43" s="57" t="s">
        <v>2431</v>
      </c>
      <c r="M43" s="60">
        <v>43864</v>
      </c>
      <c r="N43" s="65"/>
      <c r="O43" s="57"/>
      <c r="P43" s="60">
        <v>43871</v>
      </c>
      <c r="Q43" s="61">
        <v>43871</v>
      </c>
    </row>
    <row r="44" spans="2:17" s="73" customFormat="1" ht="19.7" customHeight="1">
      <c r="B44" s="65">
        <v>5</v>
      </c>
      <c r="C44" s="65" t="s">
        <v>531</v>
      </c>
      <c r="D44" s="65" t="s">
        <v>531</v>
      </c>
      <c r="E44" s="78" t="s">
        <v>2432</v>
      </c>
      <c r="F44" s="1120">
        <v>1</v>
      </c>
      <c r="G44" s="281">
        <v>1536</v>
      </c>
      <c r="H44" s="69">
        <f t="shared" si="1"/>
        <v>1536</v>
      </c>
      <c r="I44" s="283"/>
      <c r="J44" s="59" t="s">
        <v>2433</v>
      </c>
      <c r="K44" s="285"/>
      <c r="L44" s="57" t="s">
        <v>2434</v>
      </c>
      <c r="M44" s="60">
        <v>43864</v>
      </c>
      <c r="N44" s="65"/>
      <c r="O44" s="57"/>
      <c r="P44" s="60">
        <v>43871</v>
      </c>
      <c r="Q44" s="61">
        <v>43871</v>
      </c>
    </row>
    <row r="45" spans="2:17" s="73" customFormat="1" ht="19.7" customHeight="1">
      <c r="B45" s="65">
        <v>5</v>
      </c>
      <c r="C45" s="65" t="s">
        <v>531</v>
      </c>
      <c r="D45" s="65" t="s">
        <v>531</v>
      </c>
      <c r="E45" s="78" t="s">
        <v>2435</v>
      </c>
      <c r="F45" s="1120">
        <v>1</v>
      </c>
      <c r="G45" s="281">
        <v>1488</v>
      </c>
      <c r="H45" s="69">
        <f t="shared" si="1"/>
        <v>1488</v>
      </c>
      <c r="I45" s="283"/>
      <c r="J45" s="59" t="s">
        <v>2436</v>
      </c>
      <c r="K45" s="285"/>
      <c r="L45" s="57" t="s">
        <v>2434</v>
      </c>
      <c r="M45" s="60">
        <v>43864</v>
      </c>
      <c r="N45" s="65"/>
      <c r="O45" s="57"/>
      <c r="P45" s="60">
        <v>43871</v>
      </c>
      <c r="Q45" s="61">
        <v>43871</v>
      </c>
    </row>
    <row r="46" spans="2:17" s="73" customFormat="1" ht="19.7" customHeight="1">
      <c r="B46" s="65">
        <v>5</v>
      </c>
      <c r="C46" s="65" t="s">
        <v>531</v>
      </c>
      <c r="D46" s="65" t="s">
        <v>531</v>
      </c>
      <c r="E46" s="78" t="s">
        <v>2437</v>
      </c>
      <c r="F46" s="1120">
        <v>1</v>
      </c>
      <c r="G46" s="281">
        <v>1312</v>
      </c>
      <c r="H46" s="69">
        <f t="shared" si="1"/>
        <v>1312</v>
      </c>
      <c r="I46" s="283"/>
      <c r="J46" s="59" t="s">
        <v>2438</v>
      </c>
      <c r="K46" s="285"/>
      <c r="L46" s="57" t="s">
        <v>2434</v>
      </c>
      <c r="M46" s="60">
        <v>43864</v>
      </c>
      <c r="N46" s="65"/>
      <c r="O46" s="57"/>
      <c r="P46" s="60">
        <v>43871</v>
      </c>
      <c r="Q46" s="61">
        <v>43871</v>
      </c>
    </row>
    <row r="47" spans="2:17" s="73" customFormat="1" ht="19.7" customHeight="1">
      <c r="B47" s="65">
        <v>5</v>
      </c>
      <c r="C47" s="65" t="s">
        <v>531</v>
      </c>
      <c r="D47" s="65" t="s">
        <v>531</v>
      </c>
      <c r="E47" s="78" t="s">
        <v>1374</v>
      </c>
      <c r="F47" s="1120">
        <v>1</v>
      </c>
      <c r="G47" s="281">
        <v>750</v>
      </c>
      <c r="H47" s="69">
        <f t="shared" si="1"/>
        <v>750</v>
      </c>
      <c r="I47" s="283"/>
      <c r="J47" s="59" t="s">
        <v>2439</v>
      </c>
      <c r="K47" s="285"/>
      <c r="L47" s="57" t="s">
        <v>2434</v>
      </c>
      <c r="M47" s="60">
        <v>43864</v>
      </c>
      <c r="N47" s="65"/>
      <c r="O47" s="57"/>
      <c r="P47" s="60">
        <v>43871</v>
      </c>
      <c r="Q47" s="61">
        <v>43871</v>
      </c>
    </row>
    <row r="48" spans="2:17" s="73" customFormat="1" ht="19.7" customHeight="1">
      <c r="B48" s="65">
        <v>5</v>
      </c>
      <c r="C48" s="65" t="s">
        <v>531</v>
      </c>
      <c r="D48" s="65" t="s">
        <v>531</v>
      </c>
      <c r="E48" s="78" t="s">
        <v>2440</v>
      </c>
      <c r="F48" s="1120">
        <v>1</v>
      </c>
      <c r="G48" s="281">
        <v>930</v>
      </c>
      <c r="H48" s="69">
        <f t="shared" si="1"/>
        <v>930</v>
      </c>
      <c r="I48" s="283"/>
      <c r="J48" s="59" t="s">
        <v>2441</v>
      </c>
      <c r="K48" s="285"/>
      <c r="L48" s="57" t="s">
        <v>2434</v>
      </c>
      <c r="M48" s="60">
        <v>43864</v>
      </c>
      <c r="N48" s="65"/>
      <c r="O48" s="57"/>
      <c r="P48" s="60">
        <v>43871</v>
      </c>
      <c r="Q48" s="61">
        <v>43871</v>
      </c>
    </row>
    <row r="49" spans="2:17" s="73" customFormat="1" ht="19.7" customHeight="1">
      <c r="B49" s="65"/>
      <c r="C49" s="65"/>
      <c r="D49" s="65"/>
      <c r="E49" s="78"/>
      <c r="F49" s="1120"/>
      <c r="G49" s="281"/>
      <c r="H49" s="69">
        <f t="shared" si="1"/>
        <v>0</v>
      </c>
      <c r="I49" s="283"/>
      <c r="J49" s="59"/>
      <c r="K49" s="285"/>
      <c r="L49" s="57"/>
      <c r="M49" s="60"/>
      <c r="N49" s="65"/>
      <c r="O49" s="57"/>
      <c r="P49" s="60"/>
      <c r="Q49" s="61"/>
    </row>
    <row r="50" spans="2:17" s="73" customFormat="1" ht="19.7" customHeight="1">
      <c r="B50" s="65"/>
      <c r="C50" s="65"/>
      <c r="D50" s="65"/>
      <c r="E50" s="78"/>
      <c r="F50" s="1120"/>
      <c r="G50" s="281">
        <v>0</v>
      </c>
      <c r="H50" s="69">
        <f t="shared" si="1"/>
        <v>0</v>
      </c>
      <c r="I50" s="283"/>
      <c r="J50" s="59"/>
      <c r="K50" s="285"/>
      <c r="L50" s="57"/>
      <c r="M50" s="60"/>
      <c r="N50" s="65"/>
      <c r="O50" s="57"/>
      <c r="P50" s="60"/>
      <c r="Q50" s="61"/>
    </row>
    <row r="51" spans="2:17" s="73" customFormat="1" ht="19.7" customHeight="1">
      <c r="B51" s="65"/>
      <c r="C51" s="65"/>
      <c r="D51" s="65"/>
      <c r="E51" s="78"/>
      <c r="F51" s="1120"/>
      <c r="G51" s="281">
        <v>0</v>
      </c>
      <c r="H51" s="69">
        <f t="shared" si="1"/>
        <v>0</v>
      </c>
      <c r="I51" s="283"/>
      <c r="J51" s="59"/>
      <c r="K51" s="57"/>
      <c r="L51" s="57"/>
      <c r="M51" s="60"/>
      <c r="N51" s="65"/>
      <c r="O51" s="57"/>
      <c r="P51" s="60"/>
      <c r="Q51" s="61"/>
    </row>
    <row r="52" spans="2:17" s="73" customFormat="1" ht="19.7" customHeight="1">
      <c r="B52" s="65">
        <v>8</v>
      </c>
      <c r="C52" s="933" t="s">
        <v>2442</v>
      </c>
      <c r="D52" s="933" t="s">
        <v>144</v>
      </c>
      <c r="E52" s="443" t="s">
        <v>2443</v>
      </c>
      <c r="F52" s="1122">
        <v>1</v>
      </c>
      <c r="G52" s="931">
        <v>24200</v>
      </c>
      <c r="H52" s="921">
        <f t="shared" si="1"/>
        <v>24200</v>
      </c>
      <c r="I52" s="1123"/>
      <c r="J52" s="932" t="s">
        <v>2444</v>
      </c>
      <c r="K52" s="932" t="s">
        <v>2445</v>
      </c>
      <c r="L52" s="57" t="s">
        <v>2414</v>
      </c>
      <c r="M52" s="60">
        <v>43864</v>
      </c>
      <c r="N52" s="65"/>
      <c r="O52" s="57" t="s">
        <v>142</v>
      </c>
      <c r="P52" s="60">
        <v>43881</v>
      </c>
      <c r="Q52" s="61">
        <v>43880</v>
      </c>
    </row>
    <row r="53" spans="2:17" s="73" customFormat="1" ht="19.7" customHeight="1">
      <c r="B53" s="65">
        <v>8</v>
      </c>
      <c r="C53" s="933" t="s">
        <v>2442</v>
      </c>
      <c r="D53" s="933" t="s">
        <v>144</v>
      </c>
      <c r="E53" s="443" t="s">
        <v>2446</v>
      </c>
      <c r="F53" s="1122">
        <v>1</v>
      </c>
      <c r="G53" s="931">
        <v>9000</v>
      </c>
      <c r="H53" s="921">
        <f t="shared" si="1"/>
        <v>9000</v>
      </c>
      <c r="I53" s="1123"/>
      <c r="J53" s="932" t="s">
        <v>2447</v>
      </c>
      <c r="K53" s="932" t="s">
        <v>2445</v>
      </c>
      <c r="L53" s="57" t="s">
        <v>2414</v>
      </c>
      <c r="M53" s="60">
        <v>43864</v>
      </c>
      <c r="N53" s="65"/>
      <c r="O53" s="57" t="s">
        <v>142</v>
      </c>
      <c r="P53" s="60">
        <v>43881</v>
      </c>
      <c r="Q53" s="61">
        <v>43880</v>
      </c>
    </row>
    <row r="54" spans="2:17" s="73" customFormat="1" ht="19.7" customHeight="1">
      <c r="B54" s="65"/>
      <c r="C54" s="65"/>
      <c r="D54" s="65"/>
      <c r="E54" s="78"/>
      <c r="F54" s="1120"/>
      <c r="G54" s="281">
        <v>0</v>
      </c>
      <c r="H54" s="69">
        <f t="shared" si="1"/>
        <v>0</v>
      </c>
      <c r="I54" s="283"/>
      <c r="J54" s="922"/>
      <c r="K54" s="59"/>
      <c r="L54" s="57"/>
      <c r="M54" s="60"/>
      <c r="N54" s="65"/>
      <c r="O54" s="57"/>
      <c r="P54" s="60"/>
      <c r="Q54" s="61"/>
    </row>
    <row r="55" spans="2:17" s="73" customFormat="1" ht="19.7" customHeight="1">
      <c r="B55" s="65"/>
      <c r="C55" s="65"/>
      <c r="D55" s="65"/>
      <c r="E55" s="78"/>
      <c r="F55" s="1120"/>
      <c r="G55" s="281">
        <v>0</v>
      </c>
      <c r="H55" s="69">
        <f t="shared" si="1"/>
        <v>0</v>
      </c>
      <c r="I55" s="283"/>
      <c r="J55" s="922"/>
      <c r="K55" s="59"/>
      <c r="L55" s="57"/>
      <c r="M55" s="60"/>
      <c r="N55" s="65"/>
      <c r="O55" s="57"/>
      <c r="P55" s="60"/>
      <c r="Q55" s="61"/>
    </row>
    <row r="56" spans="2:17" s="9" customFormat="1" ht="19.7" customHeight="1">
      <c r="B56" s="21">
        <v>5</v>
      </c>
      <c r="C56" s="21" t="s">
        <v>2448</v>
      </c>
      <c r="D56" s="21" t="s">
        <v>2448</v>
      </c>
      <c r="E56" s="75" t="s">
        <v>2449</v>
      </c>
      <c r="F56" s="1112">
        <v>1</v>
      </c>
      <c r="G56" s="266">
        <v>9800</v>
      </c>
      <c r="H56" s="38">
        <f>F56*G56</f>
        <v>9800</v>
      </c>
      <c r="I56" s="167"/>
      <c r="J56" s="31" t="s">
        <v>714</v>
      </c>
      <c r="K56" s="22"/>
      <c r="L56" s="22" t="s">
        <v>1477</v>
      </c>
      <c r="M56" s="25">
        <v>43866</v>
      </c>
      <c r="N56" s="21"/>
      <c r="O56" s="25">
        <v>43878</v>
      </c>
      <c r="P56" s="25">
        <v>43875</v>
      </c>
      <c r="Q56" s="26">
        <v>43875</v>
      </c>
    </row>
    <row r="57" spans="2:17" s="9" customFormat="1" ht="19.7" customHeight="1">
      <c r="B57" s="21">
        <v>5</v>
      </c>
      <c r="C57" s="21" t="s">
        <v>2448</v>
      </c>
      <c r="D57" s="21" t="s">
        <v>2448</v>
      </c>
      <c r="E57" s="75" t="s">
        <v>2450</v>
      </c>
      <c r="F57" s="1112">
        <v>1</v>
      </c>
      <c r="G57" s="266">
        <v>15000</v>
      </c>
      <c r="H57" s="38">
        <f>F57*G57</f>
        <v>15000</v>
      </c>
      <c r="I57" s="167"/>
      <c r="J57" s="31" t="s">
        <v>718</v>
      </c>
      <c r="K57" s="22"/>
      <c r="L57" s="22" t="s">
        <v>1477</v>
      </c>
      <c r="M57" s="25">
        <v>43866</v>
      </c>
      <c r="N57" s="21"/>
      <c r="O57" s="25">
        <v>43878</v>
      </c>
      <c r="P57" s="25">
        <v>43875</v>
      </c>
      <c r="Q57" s="26">
        <v>43875</v>
      </c>
    </row>
    <row r="58" spans="2:17" s="9" customFormat="1" ht="19.7" customHeight="1">
      <c r="B58" s="21">
        <v>5</v>
      </c>
      <c r="C58" s="21" t="s">
        <v>2448</v>
      </c>
      <c r="D58" s="21" t="s">
        <v>2448</v>
      </c>
      <c r="E58" s="75" t="s">
        <v>2451</v>
      </c>
      <c r="F58" s="1112">
        <v>1</v>
      </c>
      <c r="G58" s="266">
        <v>9000</v>
      </c>
      <c r="H58" s="38">
        <f>F58*G58</f>
        <v>9000</v>
      </c>
      <c r="I58" s="167"/>
      <c r="J58" s="31" t="s">
        <v>2452</v>
      </c>
      <c r="K58" s="31"/>
      <c r="L58" s="22" t="s">
        <v>2390</v>
      </c>
      <c r="M58" s="25">
        <v>43866</v>
      </c>
      <c r="N58" s="21"/>
      <c r="O58" s="25">
        <v>43878</v>
      </c>
      <c r="P58" s="25">
        <v>43875</v>
      </c>
      <c r="Q58" s="26">
        <v>43875</v>
      </c>
    </row>
    <row r="59" spans="2:17" s="9" customFormat="1" ht="19.7" customHeight="1">
      <c r="B59" s="21">
        <v>5</v>
      </c>
      <c r="C59" s="21" t="s">
        <v>2448</v>
      </c>
      <c r="D59" s="21" t="s">
        <v>2448</v>
      </c>
      <c r="E59" s="75" t="s">
        <v>2453</v>
      </c>
      <c r="F59" s="1112">
        <v>1</v>
      </c>
      <c r="G59" s="266">
        <v>1200</v>
      </c>
      <c r="H59" s="38">
        <f>F59*G59</f>
        <v>1200</v>
      </c>
      <c r="I59" s="167"/>
      <c r="J59" s="31"/>
      <c r="K59" s="30" t="s">
        <v>2454</v>
      </c>
      <c r="L59" s="22"/>
      <c r="M59" s="25">
        <v>43866</v>
      </c>
      <c r="N59" s="21"/>
      <c r="O59" s="32">
        <v>43878</v>
      </c>
      <c r="P59" s="25">
        <v>43875</v>
      </c>
      <c r="Q59" s="26"/>
    </row>
    <row r="60" spans="2:17" s="9" customFormat="1" ht="19.7" customHeight="1">
      <c r="B60" s="21"/>
      <c r="C60" s="21"/>
      <c r="D60" s="21"/>
      <c r="E60" s="75"/>
      <c r="F60" s="1112"/>
      <c r="G60" s="266"/>
      <c r="H60" s="38">
        <f>F60*G60</f>
        <v>0</v>
      </c>
      <c r="I60" s="167"/>
      <c r="J60" s="31"/>
      <c r="K60" s="22"/>
      <c r="L60" s="22"/>
      <c r="M60" s="25"/>
      <c r="N60" s="21"/>
      <c r="O60" s="22"/>
      <c r="P60" s="25"/>
      <c r="Q60" s="26"/>
    </row>
  </sheetData>
  <autoFilter ref="B8:O60" xr:uid="{ABE34D31-4BC1-44F6-BD40-C959738C12D3}"/>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7BD53-436F-42B7-B20F-9572C197CC76}">
  <dimension ref="B2:Q25"/>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2455</v>
      </c>
      <c r="G2" s="4" t="s">
        <v>2</v>
      </c>
      <c r="H2" s="5"/>
      <c r="I2" s="6"/>
      <c r="J2" s="7">
        <f>SUM(H:H)</f>
        <v>71012</v>
      </c>
    </row>
    <row r="3" spans="2:17" ht="20.100000000000001" customHeight="1">
      <c r="B3" s="1" t="s">
        <v>3</v>
      </c>
      <c r="C3" s="1"/>
      <c r="D3" s="1"/>
      <c r="E3" s="98" t="s">
        <v>2209</v>
      </c>
    </row>
    <row r="4" spans="2:17" ht="20.100000000000001" customHeight="1">
      <c r="B4" s="1" t="s">
        <v>5</v>
      </c>
      <c r="C4" s="1"/>
      <c r="D4" s="1"/>
      <c r="E4" s="98">
        <v>175162</v>
      </c>
    </row>
    <row r="5" spans="2:17" ht="20.100000000000001" customHeight="1">
      <c r="B5" s="1" t="s">
        <v>6</v>
      </c>
      <c r="C5" s="1"/>
      <c r="D5" s="1"/>
      <c r="E5" s="102">
        <v>43873</v>
      </c>
    </row>
    <row r="6" spans="2:17" ht="20.100000000000001" customHeight="1">
      <c r="B6" s="1" t="s">
        <v>7</v>
      </c>
      <c r="C6" s="1"/>
      <c r="D6" s="1"/>
      <c r="E6" s="102">
        <v>43880</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24" si="0">F9*G9</f>
        <v>0</v>
      </c>
      <c r="I9" s="167"/>
      <c r="J9" s="30"/>
      <c r="K9" s="30"/>
      <c r="L9" s="22"/>
      <c r="M9" s="25"/>
      <c r="N9" s="21"/>
      <c r="O9" s="22"/>
      <c r="P9" s="25"/>
      <c r="Q9" s="26"/>
    </row>
    <row r="10" spans="2:17" s="9" customFormat="1" ht="19.7" customHeight="1">
      <c r="B10" s="21">
        <v>1</v>
      </c>
      <c r="C10" s="21" t="s">
        <v>2456</v>
      </c>
      <c r="D10" s="21" t="s">
        <v>783</v>
      </c>
      <c r="E10" s="75" t="s">
        <v>2457</v>
      </c>
      <c r="F10" s="22">
        <v>1</v>
      </c>
      <c r="G10" s="266">
        <v>62400</v>
      </c>
      <c r="H10" s="266">
        <f t="shared" si="0"/>
        <v>62400</v>
      </c>
      <c r="I10" s="167"/>
      <c r="J10" s="31" t="s">
        <v>2458</v>
      </c>
      <c r="K10" s="30" t="s">
        <v>2459</v>
      </c>
      <c r="L10" s="22"/>
      <c r="M10" s="25">
        <v>43864</v>
      </c>
      <c r="N10" s="21"/>
      <c r="O10" s="32">
        <v>43873</v>
      </c>
      <c r="P10" s="25">
        <v>43873</v>
      </c>
      <c r="Q10" s="26"/>
    </row>
    <row r="11" spans="2:17" s="9" customFormat="1" ht="19.7" customHeight="1">
      <c r="B11" s="21"/>
      <c r="C11" s="21"/>
      <c r="D11" s="21"/>
      <c r="E11" s="75"/>
      <c r="F11" s="22"/>
      <c r="G11" s="266">
        <v>0</v>
      </c>
      <c r="H11" s="266">
        <f t="shared" si="0"/>
        <v>0</v>
      </c>
      <c r="I11" s="167"/>
      <c r="J11" s="31"/>
      <c r="K11" s="30"/>
      <c r="L11" s="22"/>
      <c r="M11" s="25"/>
      <c r="N11" s="21"/>
      <c r="O11" s="22"/>
      <c r="P11" s="25"/>
      <c r="Q11" s="26"/>
    </row>
    <row r="12" spans="2:17" s="9" customFormat="1" ht="19.7" customHeight="1">
      <c r="B12" s="21">
        <v>1</v>
      </c>
      <c r="C12" s="21" t="s">
        <v>531</v>
      </c>
      <c r="D12" s="21" t="s">
        <v>531</v>
      </c>
      <c r="E12" s="75" t="s">
        <v>2460</v>
      </c>
      <c r="F12" s="22">
        <v>2</v>
      </c>
      <c r="G12" s="266">
        <v>270</v>
      </c>
      <c r="H12" s="266">
        <f>F12*G12</f>
        <v>540</v>
      </c>
      <c r="I12" s="167"/>
      <c r="J12" s="31" t="s">
        <v>1449</v>
      </c>
      <c r="K12" s="30"/>
      <c r="L12" s="22"/>
      <c r="M12" s="25">
        <v>43864</v>
      </c>
      <c r="N12" s="21"/>
      <c r="O12" s="22"/>
      <c r="P12" s="25">
        <v>43871</v>
      </c>
      <c r="Q12" s="26">
        <v>43871</v>
      </c>
    </row>
    <row r="13" spans="2:17" s="9" customFormat="1" ht="19.7" customHeight="1">
      <c r="B13" s="21">
        <v>1</v>
      </c>
      <c r="C13" s="21" t="s">
        <v>531</v>
      </c>
      <c r="D13" s="21" t="s">
        <v>531</v>
      </c>
      <c r="E13" s="75" t="s">
        <v>2461</v>
      </c>
      <c r="F13" s="22">
        <v>1</v>
      </c>
      <c r="G13" s="266">
        <v>490</v>
      </c>
      <c r="H13" s="266">
        <f>F13*G13</f>
        <v>490</v>
      </c>
      <c r="I13" s="167"/>
      <c r="J13" s="31" t="s">
        <v>1449</v>
      </c>
      <c r="K13" s="30"/>
      <c r="L13" s="22"/>
      <c r="M13" s="25">
        <v>43864</v>
      </c>
      <c r="N13" s="21"/>
      <c r="O13" s="22"/>
      <c r="P13" s="25">
        <v>43871</v>
      </c>
      <c r="Q13" s="26">
        <v>43871</v>
      </c>
    </row>
    <row r="14" spans="2:17" s="9" customFormat="1" ht="19.7" customHeight="1">
      <c r="B14" s="21">
        <v>1</v>
      </c>
      <c r="C14" s="21" t="s">
        <v>531</v>
      </c>
      <c r="D14" s="21" t="s">
        <v>531</v>
      </c>
      <c r="E14" s="75" t="s">
        <v>2462</v>
      </c>
      <c r="F14" s="22">
        <v>3</v>
      </c>
      <c r="G14" s="266">
        <v>400</v>
      </c>
      <c r="H14" s="266">
        <f>F14*G14</f>
        <v>1200</v>
      </c>
      <c r="I14" s="167"/>
      <c r="J14" s="31" t="s">
        <v>1449</v>
      </c>
      <c r="K14" s="30"/>
      <c r="L14" s="22"/>
      <c r="M14" s="25">
        <v>43864</v>
      </c>
      <c r="N14" s="21"/>
      <c r="O14" s="22"/>
      <c r="P14" s="25">
        <v>43871</v>
      </c>
      <c r="Q14" s="26">
        <v>43871</v>
      </c>
    </row>
    <row r="15" spans="2:17" s="9" customFormat="1" ht="19.7" customHeight="1">
      <c r="B15" s="21">
        <v>1</v>
      </c>
      <c r="C15" s="21" t="s">
        <v>531</v>
      </c>
      <c r="D15" s="21" t="s">
        <v>531</v>
      </c>
      <c r="E15" s="75" t="s">
        <v>2463</v>
      </c>
      <c r="F15" s="22">
        <v>1</v>
      </c>
      <c r="G15" s="266">
        <v>490</v>
      </c>
      <c r="H15" s="266">
        <f>F15*G15</f>
        <v>490</v>
      </c>
      <c r="I15" s="167"/>
      <c r="J15" s="31" t="s">
        <v>1449</v>
      </c>
      <c r="K15" s="30"/>
      <c r="L15" s="22"/>
      <c r="M15" s="25">
        <v>43864</v>
      </c>
      <c r="N15" s="21"/>
      <c r="O15" s="22"/>
      <c r="P15" s="25">
        <v>43871</v>
      </c>
      <c r="Q15" s="26">
        <v>43871</v>
      </c>
    </row>
    <row r="16" spans="2:17" s="9" customFormat="1" ht="19.7" customHeight="1">
      <c r="B16" s="21">
        <v>1</v>
      </c>
      <c r="C16" s="21" t="s">
        <v>531</v>
      </c>
      <c r="D16" s="21" t="s">
        <v>531</v>
      </c>
      <c r="E16" s="75" t="s">
        <v>2464</v>
      </c>
      <c r="F16" s="22">
        <v>2</v>
      </c>
      <c r="G16" s="266">
        <v>150</v>
      </c>
      <c r="H16" s="266">
        <f>F16*G16</f>
        <v>300</v>
      </c>
      <c r="I16" s="167"/>
      <c r="J16" s="31" t="s">
        <v>1449</v>
      </c>
      <c r="K16" s="30"/>
      <c r="L16" s="22"/>
      <c r="M16" s="25">
        <v>43864</v>
      </c>
      <c r="N16" s="21"/>
      <c r="O16" s="22"/>
      <c r="P16" s="25">
        <v>43871</v>
      </c>
      <c r="Q16" s="26">
        <v>43871</v>
      </c>
    </row>
    <row r="17" spans="2:17" s="9" customFormat="1" ht="19.7" customHeight="1">
      <c r="B17" s="21">
        <v>1</v>
      </c>
      <c r="C17" s="21" t="s">
        <v>531</v>
      </c>
      <c r="D17" s="21" t="s">
        <v>531</v>
      </c>
      <c r="E17" s="75" t="s">
        <v>1813</v>
      </c>
      <c r="F17" s="22">
        <v>6</v>
      </c>
      <c r="G17" s="266">
        <v>220</v>
      </c>
      <c r="H17" s="266">
        <f t="shared" si="0"/>
        <v>1320</v>
      </c>
      <c r="I17" s="167"/>
      <c r="J17" s="31" t="s">
        <v>1451</v>
      </c>
      <c r="K17" s="30"/>
      <c r="L17" s="22"/>
      <c r="M17" s="25">
        <v>43864</v>
      </c>
      <c r="N17" s="21"/>
      <c r="O17" s="22"/>
      <c r="P17" s="25">
        <v>43871</v>
      </c>
      <c r="Q17" s="26">
        <v>43871</v>
      </c>
    </row>
    <row r="18" spans="2:17" s="9" customFormat="1" ht="19.7" customHeight="1">
      <c r="B18" s="21">
        <v>1</v>
      </c>
      <c r="C18" s="21" t="s">
        <v>531</v>
      </c>
      <c r="D18" s="21" t="s">
        <v>531</v>
      </c>
      <c r="E18" s="75" t="s">
        <v>2465</v>
      </c>
      <c r="F18" s="22">
        <v>12</v>
      </c>
      <c r="G18" s="266">
        <v>310</v>
      </c>
      <c r="H18" s="266">
        <f t="shared" si="0"/>
        <v>3720</v>
      </c>
      <c r="I18" s="167"/>
      <c r="J18" s="31" t="s">
        <v>2466</v>
      </c>
      <c r="K18" s="30"/>
      <c r="L18" s="22"/>
      <c r="M18" s="25">
        <v>43864</v>
      </c>
      <c r="N18" s="21"/>
      <c r="O18" s="22"/>
      <c r="P18" s="25">
        <v>43871</v>
      </c>
      <c r="Q18" s="26">
        <v>43871</v>
      </c>
    </row>
    <row r="19" spans="2:17" s="9" customFormat="1" ht="19.7" customHeight="1">
      <c r="B19" s="21">
        <v>1</v>
      </c>
      <c r="C19" s="21" t="s">
        <v>531</v>
      </c>
      <c r="D19" s="21" t="s">
        <v>531</v>
      </c>
      <c r="E19" s="75" t="s">
        <v>2467</v>
      </c>
      <c r="F19" s="22">
        <v>1</v>
      </c>
      <c r="G19" s="266">
        <v>488</v>
      </c>
      <c r="H19" s="266">
        <f t="shared" si="0"/>
        <v>488</v>
      </c>
      <c r="I19" s="167"/>
      <c r="J19" s="31" t="s">
        <v>2468</v>
      </c>
      <c r="K19" s="30"/>
      <c r="L19" s="22"/>
      <c r="M19" s="25">
        <v>43864</v>
      </c>
      <c r="N19" s="21"/>
      <c r="O19" s="22"/>
      <c r="P19" s="25">
        <v>43871</v>
      </c>
      <c r="Q19" s="26">
        <v>43871</v>
      </c>
    </row>
    <row r="20" spans="2:17" s="9" customFormat="1" ht="19.7" customHeight="1">
      <c r="B20" s="21">
        <v>1</v>
      </c>
      <c r="C20" s="21" t="s">
        <v>531</v>
      </c>
      <c r="D20" s="21" t="s">
        <v>531</v>
      </c>
      <c r="E20" s="75" t="s">
        <v>2151</v>
      </c>
      <c r="F20" s="22">
        <v>2</v>
      </c>
      <c r="G20" s="266">
        <v>32</v>
      </c>
      <c r="H20" s="266">
        <f t="shared" si="0"/>
        <v>64</v>
      </c>
      <c r="I20" s="167"/>
      <c r="J20" s="31" t="s">
        <v>1456</v>
      </c>
      <c r="K20" s="30"/>
      <c r="L20" s="22"/>
      <c r="M20" s="25">
        <v>43864</v>
      </c>
      <c r="N20" s="21"/>
      <c r="O20" s="22"/>
      <c r="P20" s="25">
        <v>43871</v>
      </c>
      <c r="Q20" s="26">
        <v>43871</v>
      </c>
    </row>
    <row r="21" spans="2:17" s="9" customFormat="1" ht="19.7" customHeight="1">
      <c r="B21" s="21"/>
      <c r="C21" s="21"/>
      <c r="D21" s="21"/>
      <c r="E21" s="75"/>
      <c r="F21" s="22"/>
      <c r="G21" s="266">
        <v>0</v>
      </c>
      <c r="H21" s="266">
        <f t="shared" si="0"/>
        <v>0</v>
      </c>
      <c r="I21" s="167"/>
      <c r="J21" s="31"/>
      <c r="K21" s="30"/>
      <c r="L21" s="22"/>
      <c r="M21" s="25"/>
      <c r="N21" s="21"/>
      <c r="O21" s="22"/>
      <c r="P21" s="25"/>
      <c r="Q21" s="26"/>
    </row>
    <row r="22" spans="2:17" s="9" customFormat="1" ht="19.7" customHeight="1">
      <c r="B22" s="21"/>
      <c r="C22" s="21"/>
      <c r="D22" s="21"/>
      <c r="E22" s="75"/>
      <c r="F22" s="22"/>
      <c r="G22" s="266">
        <v>0</v>
      </c>
      <c r="H22" s="266">
        <f t="shared" si="0"/>
        <v>0</v>
      </c>
      <c r="I22" s="167"/>
      <c r="J22" s="31"/>
      <c r="K22" s="30"/>
      <c r="L22" s="22"/>
      <c r="M22" s="25"/>
      <c r="N22" s="21"/>
      <c r="O22" s="22"/>
      <c r="P22" s="25"/>
      <c r="Q22" s="26"/>
    </row>
    <row r="23" spans="2:17" s="9" customFormat="1" ht="19.7" customHeight="1">
      <c r="B23" s="21"/>
      <c r="C23" s="21"/>
      <c r="D23" s="21"/>
      <c r="E23" s="75"/>
      <c r="F23" s="22"/>
      <c r="G23" s="266">
        <v>0</v>
      </c>
      <c r="H23" s="266">
        <f t="shared" si="0"/>
        <v>0</v>
      </c>
      <c r="I23" s="167"/>
      <c r="J23" s="31"/>
      <c r="K23" s="30"/>
      <c r="L23" s="22"/>
      <c r="M23" s="25"/>
      <c r="N23" s="21"/>
      <c r="O23" s="22"/>
      <c r="P23" s="25"/>
      <c r="Q23" s="26"/>
    </row>
    <row r="24" spans="2:17" s="9" customFormat="1" ht="19.7" customHeight="1">
      <c r="B24" s="21"/>
      <c r="C24" s="21"/>
      <c r="D24" s="21"/>
      <c r="E24" s="75"/>
      <c r="F24" s="22"/>
      <c r="G24" s="266">
        <v>0</v>
      </c>
      <c r="H24" s="266">
        <f t="shared" si="0"/>
        <v>0</v>
      </c>
      <c r="I24" s="167"/>
      <c r="J24" s="31"/>
      <c r="K24" s="30"/>
      <c r="L24" s="22"/>
      <c r="M24" s="25"/>
      <c r="N24" s="21"/>
      <c r="O24" s="22"/>
      <c r="P24" s="25"/>
      <c r="Q24" s="26"/>
    </row>
    <row r="25" spans="2:17">
      <c r="G25" s="3"/>
      <c r="H25" s="3"/>
    </row>
  </sheetData>
  <autoFilter ref="B8:O24" xr:uid="{048B1F67-320D-4690-B662-1FC444728405}"/>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B8A81-0964-471F-B10E-49656622F312}">
  <dimension ref="A2:Q65"/>
  <sheetViews>
    <sheetView zoomScale="85" zoomScaleNormal="85" workbookViewId="0">
      <pane xSplit="10" ySplit="9" topLeftCell="K10" activePane="bottomRight" state="frozen"/>
      <selection pane="topRight" activeCell="K1" sqref="K1"/>
      <selection pane="bottomLeft" activeCell="A9" sqref="A9"/>
      <selection pane="bottomRight" activeCell="M13" sqref="M13"/>
    </sheetView>
  </sheetViews>
  <sheetFormatPr defaultRowHeight="18.75"/>
  <cols>
    <col min="1" max="1" width="3.625" style="8" customWidth="1"/>
    <col min="2" max="2" width="18.125" style="9" customWidth="1"/>
    <col min="3" max="3" width="14.375" style="8" bestFit="1" customWidth="1"/>
    <col min="4" max="4" width="13.125" style="8" bestFit="1" customWidth="1"/>
    <col min="5" max="5" width="40.625" style="8" customWidth="1"/>
    <col min="6" max="6" width="6.25" style="9" customWidth="1"/>
    <col min="7" max="8" width="9.875" style="8" bestFit="1" customWidth="1"/>
    <col min="9" max="9" width="5.75" style="3" customWidth="1"/>
    <col min="10" max="10" width="45.125" style="8" bestFit="1" customWidth="1"/>
    <col min="11" max="11" width="38.75" style="8" customWidth="1"/>
    <col min="12" max="12" width="11" style="9" customWidth="1"/>
    <col min="13" max="13" width="13.75" style="10" customWidth="1"/>
    <col min="14" max="14" width="6.375" style="8" customWidth="1"/>
    <col min="15" max="15" width="17.5" style="3" customWidth="1"/>
    <col min="16" max="16" width="19.625" style="11" customWidth="1"/>
    <col min="17" max="17" width="15.625" style="194" customWidth="1"/>
    <col min="18" max="256" width="9" style="8"/>
    <col min="257" max="257" width="3.625" style="8" customWidth="1"/>
    <col min="258" max="258" width="18.125" style="8" customWidth="1"/>
    <col min="259" max="259" width="14.375" style="8" bestFit="1" customWidth="1"/>
    <col min="260" max="260" width="13.125" style="8" bestFit="1" customWidth="1"/>
    <col min="261" max="261" width="40.625" style="8" customWidth="1"/>
    <col min="262" max="262" width="6.25" style="8" customWidth="1"/>
    <col min="263" max="264" width="9.875" style="8" bestFit="1" customWidth="1"/>
    <col min="265" max="265" width="5.75" style="8" customWidth="1"/>
    <col min="266" max="266" width="45.125" style="8" bestFit="1" customWidth="1"/>
    <col min="267" max="267" width="38.75" style="8" customWidth="1"/>
    <col min="268" max="268" width="11" style="8" customWidth="1"/>
    <col min="269" max="269" width="13.75" style="8" customWidth="1"/>
    <col min="270" max="270" width="6.375" style="8" customWidth="1"/>
    <col min="271" max="271" width="17.5" style="8" customWidth="1"/>
    <col min="272" max="272" width="19.625" style="8" customWidth="1"/>
    <col min="273" max="273" width="15.625" style="8" customWidth="1"/>
    <col min="274" max="512" width="9" style="8"/>
    <col min="513" max="513" width="3.625" style="8" customWidth="1"/>
    <col min="514" max="514" width="18.125" style="8" customWidth="1"/>
    <col min="515" max="515" width="14.375" style="8" bestFit="1" customWidth="1"/>
    <col min="516" max="516" width="13.125" style="8" bestFit="1" customWidth="1"/>
    <col min="517" max="517" width="40.625" style="8" customWidth="1"/>
    <col min="518" max="518" width="6.25" style="8" customWidth="1"/>
    <col min="519" max="520" width="9.875" style="8" bestFit="1" customWidth="1"/>
    <col min="521" max="521" width="5.75" style="8" customWidth="1"/>
    <col min="522" max="522" width="45.125" style="8" bestFit="1" customWidth="1"/>
    <col min="523" max="523" width="38.75" style="8" customWidth="1"/>
    <col min="524" max="524" width="11" style="8" customWidth="1"/>
    <col min="525" max="525" width="13.75" style="8" customWidth="1"/>
    <col min="526" max="526" width="6.375" style="8" customWidth="1"/>
    <col min="527" max="527" width="17.5" style="8" customWidth="1"/>
    <col min="528" max="528" width="19.625" style="8" customWidth="1"/>
    <col min="529" max="529" width="15.625" style="8" customWidth="1"/>
    <col min="530" max="768" width="9" style="8"/>
    <col min="769" max="769" width="3.625" style="8" customWidth="1"/>
    <col min="770" max="770" width="18.125" style="8" customWidth="1"/>
    <col min="771" max="771" width="14.375" style="8" bestFit="1" customWidth="1"/>
    <col min="772" max="772" width="13.125" style="8" bestFit="1" customWidth="1"/>
    <col min="773" max="773" width="40.625" style="8" customWidth="1"/>
    <col min="774" max="774" width="6.25" style="8" customWidth="1"/>
    <col min="775" max="776" width="9.875" style="8" bestFit="1" customWidth="1"/>
    <col min="777" max="777" width="5.75" style="8" customWidth="1"/>
    <col min="778" max="778" width="45.125" style="8" bestFit="1" customWidth="1"/>
    <col min="779" max="779" width="38.75" style="8" customWidth="1"/>
    <col min="780" max="780" width="11" style="8" customWidth="1"/>
    <col min="781" max="781" width="13.75" style="8" customWidth="1"/>
    <col min="782" max="782" width="6.375" style="8" customWidth="1"/>
    <col min="783" max="783" width="17.5" style="8" customWidth="1"/>
    <col min="784" max="784" width="19.625" style="8" customWidth="1"/>
    <col min="785" max="785" width="15.625" style="8" customWidth="1"/>
    <col min="786" max="1024" width="9" style="8"/>
    <col min="1025" max="1025" width="3.625" style="8" customWidth="1"/>
    <col min="1026" max="1026" width="18.125" style="8" customWidth="1"/>
    <col min="1027" max="1027" width="14.375" style="8" bestFit="1" customWidth="1"/>
    <col min="1028" max="1028" width="13.125" style="8" bestFit="1" customWidth="1"/>
    <col min="1029" max="1029" width="40.625" style="8" customWidth="1"/>
    <col min="1030" max="1030" width="6.25" style="8" customWidth="1"/>
    <col min="1031" max="1032" width="9.875" style="8" bestFit="1" customWidth="1"/>
    <col min="1033" max="1033" width="5.75" style="8" customWidth="1"/>
    <col min="1034" max="1034" width="45.125" style="8" bestFit="1" customWidth="1"/>
    <col min="1035" max="1035" width="38.75" style="8" customWidth="1"/>
    <col min="1036" max="1036" width="11" style="8" customWidth="1"/>
    <col min="1037" max="1037" width="13.75" style="8" customWidth="1"/>
    <col min="1038" max="1038" width="6.375" style="8" customWidth="1"/>
    <col min="1039" max="1039" width="17.5" style="8" customWidth="1"/>
    <col min="1040" max="1040" width="19.625" style="8" customWidth="1"/>
    <col min="1041" max="1041" width="15.625" style="8" customWidth="1"/>
    <col min="1042" max="1280" width="9" style="8"/>
    <col min="1281" max="1281" width="3.625" style="8" customWidth="1"/>
    <col min="1282" max="1282" width="18.125" style="8" customWidth="1"/>
    <col min="1283" max="1283" width="14.375" style="8" bestFit="1" customWidth="1"/>
    <col min="1284" max="1284" width="13.125" style="8" bestFit="1" customWidth="1"/>
    <col min="1285" max="1285" width="40.625" style="8" customWidth="1"/>
    <col min="1286" max="1286" width="6.25" style="8" customWidth="1"/>
    <col min="1287" max="1288" width="9.875" style="8" bestFit="1" customWidth="1"/>
    <col min="1289" max="1289" width="5.75" style="8" customWidth="1"/>
    <col min="1290" max="1290" width="45.125" style="8" bestFit="1" customWidth="1"/>
    <col min="1291" max="1291" width="38.75" style="8" customWidth="1"/>
    <col min="1292" max="1292" width="11" style="8" customWidth="1"/>
    <col min="1293" max="1293" width="13.75" style="8" customWidth="1"/>
    <col min="1294" max="1294" width="6.375" style="8" customWidth="1"/>
    <col min="1295" max="1295" width="17.5" style="8" customWidth="1"/>
    <col min="1296" max="1296" width="19.625" style="8" customWidth="1"/>
    <col min="1297" max="1297" width="15.625" style="8" customWidth="1"/>
    <col min="1298" max="1536" width="9" style="8"/>
    <col min="1537" max="1537" width="3.625" style="8" customWidth="1"/>
    <col min="1538" max="1538" width="18.125" style="8" customWidth="1"/>
    <col min="1539" max="1539" width="14.375" style="8" bestFit="1" customWidth="1"/>
    <col min="1540" max="1540" width="13.125" style="8" bestFit="1" customWidth="1"/>
    <col min="1541" max="1541" width="40.625" style="8" customWidth="1"/>
    <col min="1542" max="1542" width="6.25" style="8" customWidth="1"/>
    <col min="1543" max="1544" width="9.875" style="8" bestFit="1" customWidth="1"/>
    <col min="1545" max="1545" width="5.75" style="8" customWidth="1"/>
    <col min="1546" max="1546" width="45.125" style="8" bestFit="1" customWidth="1"/>
    <col min="1547" max="1547" width="38.75" style="8" customWidth="1"/>
    <col min="1548" max="1548" width="11" style="8" customWidth="1"/>
    <col min="1549" max="1549" width="13.75" style="8" customWidth="1"/>
    <col min="1550" max="1550" width="6.375" style="8" customWidth="1"/>
    <col min="1551" max="1551" width="17.5" style="8" customWidth="1"/>
    <col min="1552" max="1552" width="19.625" style="8" customWidth="1"/>
    <col min="1553" max="1553" width="15.625" style="8" customWidth="1"/>
    <col min="1554" max="1792" width="9" style="8"/>
    <col min="1793" max="1793" width="3.625" style="8" customWidth="1"/>
    <col min="1794" max="1794" width="18.125" style="8" customWidth="1"/>
    <col min="1795" max="1795" width="14.375" style="8" bestFit="1" customWidth="1"/>
    <col min="1796" max="1796" width="13.125" style="8" bestFit="1" customWidth="1"/>
    <col min="1797" max="1797" width="40.625" style="8" customWidth="1"/>
    <col min="1798" max="1798" width="6.25" style="8" customWidth="1"/>
    <col min="1799" max="1800" width="9.875" style="8" bestFit="1" customWidth="1"/>
    <col min="1801" max="1801" width="5.75" style="8" customWidth="1"/>
    <col min="1802" max="1802" width="45.125" style="8" bestFit="1" customWidth="1"/>
    <col min="1803" max="1803" width="38.75" style="8" customWidth="1"/>
    <col min="1804" max="1804" width="11" style="8" customWidth="1"/>
    <col min="1805" max="1805" width="13.75" style="8" customWidth="1"/>
    <col min="1806" max="1806" width="6.375" style="8" customWidth="1"/>
    <col min="1807" max="1807" width="17.5" style="8" customWidth="1"/>
    <col min="1808" max="1808" width="19.625" style="8" customWidth="1"/>
    <col min="1809" max="1809" width="15.625" style="8" customWidth="1"/>
    <col min="1810" max="2048" width="9" style="8"/>
    <col min="2049" max="2049" width="3.625" style="8" customWidth="1"/>
    <col min="2050" max="2050" width="18.125" style="8" customWidth="1"/>
    <col min="2051" max="2051" width="14.375" style="8" bestFit="1" customWidth="1"/>
    <col min="2052" max="2052" width="13.125" style="8" bestFit="1" customWidth="1"/>
    <col min="2053" max="2053" width="40.625" style="8" customWidth="1"/>
    <col min="2054" max="2054" width="6.25" style="8" customWidth="1"/>
    <col min="2055" max="2056" width="9.875" style="8" bestFit="1" customWidth="1"/>
    <col min="2057" max="2057" width="5.75" style="8" customWidth="1"/>
    <col min="2058" max="2058" width="45.125" style="8" bestFit="1" customWidth="1"/>
    <col min="2059" max="2059" width="38.75" style="8" customWidth="1"/>
    <col min="2060" max="2060" width="11" style="8" customWidth="1"/>
    <col min="2061" max="2061" width="13.75" style="8" customWidth="1"/>
    <col min="2062" max="2062" width="6.375" style="8" customWidth="1"/>
    <col min="2063" max="2063" width="17.5" style="8" customWidth="1"/>
    <col min="2064" max="2064" width="19.625" style="8" customWidth="1"/>
    <col min="2065" max="2065" width="15.625" style="8" customWidth="1"/>
    <col min="2066" max="2304" width="9" style="8"/>
    <col min="2305" max="2305" width="3.625" style="8" customWidth="1"/>
    <col min="2306" max="2306" width="18.125" style="8" customWidth="1"/>
    <col min="2307" max="2307" width="14.375" style="8" bestFit="1" customWidth="1"/>
    <col min="2308" max="2308" width="13.125" style="8" bestFit="1" customWidth="1"/>
    <col min="2309" max="2309" width="40.625" style="8" customWidth="1"/>
    <col min="2310" max="2310" width="6.25" style="8" customWidth="1"/>
    <col min="2311" max="2312" width="9.875" style="8" bestFit="1" customWidth="1"/>
    <col min="2313" max="2313" width="5.75" style="8" customWidth="1"/>
    <col min="2314" max="2314" width="45.125" style="8" bestFit="1" customWidth="1"/>
    <col min="2315" max="2315" width="38.75" style="8" customWidth="1"/>
    <col min="2316" max="2316" width="11" style="8" customWidth="1"/>
    <col min="2317" max="2317" width="13.75" style="8" customWidth="1"/>
    <col min="2318" max="2318" width="6.375" style="8" customWidth="1"/>
    <col min="2319" max="2319" width="17.5" style="8" customWidth="1"/>
    <col min="2320" max="2320" width="19.625" style="8" customWidth="1"/>
    <col min="2321" max="2321" width="15.625" style="8" customWidth="1"/>
    <col min="2322" max="2560" width="9" style="8"/>
    <col min="2561" max="2561" width="3.625" style="8" customWidth="1"/>
    <col min="2562" max="2562" width="18.125" style="8" customWidth="1"/>
    <col min="2563" max="2563" width="14.375" style="8" bestFit="1" customWidth="1"/>
    <col min="2564" max="2564" width="13.125" style="8" bestFit="1" customWidth="1"/>
    <col min="2565" max="2565" width="40.625" style="8" customWidth="1"/>
    <col min="2566" max="2566" width="6.25" style="8" customWidth="1"/>
    <col min="2567" max="2568" width="9.875" style="8" bestFit="1" customWidth="1"/>
    <col min="2569" max="2569" width="5.75" style="8" customWidth="1"/>
    <col min="2570" max="2570" width="45.125" style="8" bestFit="1" customWidth="1"/>
    <col min="2571" max="2571" width="38.75" style="8" customWidth="1"/>
    <col min="2572" max="2572" width="11" style="8" customWidth="1"/>
    <col min="2573" max="2573" width="13.75" style="8" customWidth="1"/>
    <col min="2574" max="2574" width="6.375" style="8" customWidth="1"/>
    <col min="2575" max="2575" width="17.5" style="8" customWidth="1"/>
    <col min="2576" max="2576" width="19.625" style="8" customWidth="1"/>
    <col min="2577" max="2577" width="15.625" style="8" customWidth="1"/>
    <col min="2578" max="2816" width="9" style="8"/>
    <col min="2817" max="2817" width="3.625" style="8" customWidth="1"/>
    <col min="2818" max="2818" width="18.125" style="8" customWidth="1"/>
    <col min="2819" max="2819" width="14.375" style="8" bestFit="1" customWidth="1"/>
    <col min="2820" max="2820" width="13.125" style="8" bestFit="1" customWidth="1"/>
    <col min="2821" max="2821" width="40.625" style="8" customWidth="1"/>
    <col min="2822" max="2822" width="6.25" style="8" customWidth="1"/>
    <col min="2823" max="2824" width="9.875" style="8" bestFit="1" customWidth="1"/>
    <col min="2825" max="2825" width="5.75" style="8" customWidth="1"/>
    <col min="2826" max="2826" width="45.125" style="8" bestFit="1" customWidth="1"/>
    <col min="2827" max="2827" width="38.75" style="8" customWidth="1"/>
    <col min="2828" max="2828" width="11" style="8" customWidth="1"/>
    <col min="2829" max="2829" width="13.75" style="8" customWidth="1"/>
    <col min="2830" max="2830" width="6.375" style="8" customWidth="1"/>
    <col min="2831" max="2831" width="17.5" style="8" customWidth="1"/>
    <col min="2832" max="2832" width="19.625" style="8" customWidth="1"/>
    <col min="2833" max="2833" width="15.625" style="8" customWidth="1"/>
    <col min="2834" max="3072" width="9" style="8"/>
    <col min="3073" max="3073" width="3.625" style="8" customWidth="1"/>
    <col min="3074" max="3074" width="18.125" style="8" customWidth="1"/>
    <col min="3075" max="3075" width="14.375" style="8" bestFit="1" customWidth="1"/>
    <col min="3076" max="3076" width="13.125" style="8" bestFit="1" customWidth="1"/>
    <col min="3077" max="3077" width="40.625" style="8" customWidth="1"/>
    <col min="3078" max="3078" width="6.25" style="8" customWidth="1"/>
    <col min="3079" max="3080" width="9.875" style="8" bestFit="1" customWidth="1"/>
    <col min="3081" max="3081" width="5.75" style="8" customWidth="1"/>
    <col min="3082" max="3082" width="45.125" style="8" bestFit="1" customWidth="1"/>
    <col min="3083" max="3083" width="38.75" style="8" customWidth="1"/>
    <col min="3084" max="3084" width="11" style="8" customWidth="1"/>
    <col min="3085" max="3085" width="13.75" style="8" customWidth="1"/>
    <col min="3086" max="3086" width="6.375" style="8" customWidth="1"/>
    <col min="3087" max="3087" width="17.5" style="8" customWidth="1"/>
    <col min="3088" max="3088" width="19.625" style="8" customWidth="1"/>
    <col min="3089" max="3089" width="15.625" style="8" customWidth="1"/>
    <col min="3090" max="3328" width="9" style="8"/>
    <col min="3329" max="3329" width="3.625" style="8" customWidth="1"/>
    <col min="3330" max="3330" width="18.125" style="8" customWidth="1"/>
    <col min="3331" max="3331" width="14.375" style="8" bestFit="1" customWidth="1"/>
    <col min="3332" max="3332" width="13.125" style="8" bestFit="1" customWidth="1"/>
    <col min="3333" max="3333" width="40.625" style="8" customWidth="1"/>
    <col min="3334" max="3334" width="6.25" style="8" customWidth="1"/>
    <col min="3335" max="3336" width="9.875" style="8" bestFit="1" customWidth="1"/>
    <col min="3337" max="3337" width="5.75" style="8" customWidth="1"/>
    <col min="3338" max="3338" width="45.125" style="8" bestFit="1" customWidth="1"/>
    <col min="3339" max="3339" width="38.75" style="8" customWidth="1"/>
    <col min="3340" max="3340" width="11" style="8" customWidth="1"/>
    <col min="3341" max="3341" width="13.75" style="8" customWidth="1"/>
    <col min="3342" max="3342" width="6.375" style="8" customWidth="1"/>
    <col min="3343" max="3343" width="17.5" style="8" customWidth="1"/>
    <col min="3344" max="3344" width="19.625" style="8" customWidth="1"/>
    <col min="3345" max="3345" width="15.625" style="8" customWidth="1"/>
    <col min="3346" max="3584" width="9" style="8"/>
    <col min="3585" max="3585" width="3.625" style="8" customWidth="1"/>
    <col min="3586" max="3586" width="18.125" style="8" customWidth="1"/>
    <col min="3587" max="3587" width="14.375" style="8" bestFit="1" customWidth="1"/>
    <col min="3588" max="3588" width="13.125" style="8" bestFit="1" customWidth="1"/>
    <col min="3589" max="3589" width="40.625" style="8" customWidth="1"/>
    <col min="3590" max="3590" width="6.25" style="8" customWidth="1"/>
    <col min="3591" max="3592" width="9.875" style="8" bestFit="1" customWidth="1"/>
    <col min="3593" max="3593" width="5.75" style="8" customWidth="1"/>
    <col min="3594" max="3594" width="45.125" style="8" bestFit="1" customWidth="1"/>
    <col min="3595" max="3595" width="38.75" style="8" customWidth="1"/>
    <col min="3596" max="3596" width="11" style="8" customWidth="1"/>
    <col min="3597" max="3597" width="13.75" style="8" customWidth="1"/>
    <col min="3598" max="3598" width="6.375" style="8" customWidth="1"/>
    <col min="3599" max="3599" width="17.5" style="8" customWidth="1"/>
    <col min="3600" max="3600" width="19.625" style="8" customWidth="1"/>
    <col min="3601" max="3601" width="15.625" style="8" customWidth="1"/>
    <col min="3602" max="3840" width="9" style="8"/>
    <col min="3841" max="3841" width="3.625" style="8" customWidth="1"/>
    <col min="3842" max="3842" width="18.125" style="8" customWidth="1"/>
    <col min="3843" max="3843" width="14.375" style="8" bestFit="1" customWidth="1"/>
    <col min="3844" max="3844" width="13.125" style="8" bestFit="1" customWidth="1"/>
    <col min="3845" max="3845" width="40.625" style="8" customWidth="1"/>
    <col min="3846" max="3846" width="6.25" style="8" customWidth="1"/>
    <col min="3847" max="3848" width="9.875" style="8" bestFit="1" customWidth="1"/>
    <col min="3849" max="3849" width="5.75" style="8" customWidth="1"/>
    <col min="3850" max="3850" width="45.125" style="8" bestFit="1" customWidth="1"/>
    <col min="3851" max="3851" width="38.75" style="8" customWidth="1"/>
    <col min="3852" max="3852" width="11" style="8" customWidth="1"/>
    <col min="3853" max="3853" width="13.75" style="8" customWidth="1"/>
    <col min="3854" max="3854" width="6.375" style="8" customWidth="1"/>
    <col min="3855" max="3855" width="17.5" style="8" customWidth="1"/>
    <col min="3856" max="3856" width="19.625" style="8" customWidth="1"/>
    <col min="3857" max="3857" width="15.625" style="8" customWidth="1"/>
    <col min="3858" max="4096" width="9" style="8"/>
    <col min="4097" max="4097" width="3.625" style="8" customWidth="1"/>
    <col min="4098" max="4098" width="18.125" style="8" customWidth="1"/>
    <col min="4099" max="4099" width="14.375" style="8" bestFit="1" customWidth="1"/>
    <col min="4100" max="4100" width="13.125" style="8" bestFit="1" customWidth="1"/>
    <col min="4101" max="4101" width="40.625" style="8" customWidth="1"/>
    <col min="4102" max="4102" width="6.25" style="8" customWidth="1"/>
    <col min="4103" max="4104" width="9.875" style="8" bestFit="1" customWidth="1"/>
    <col min="4105" max="4105" width="5.75" style="8" customWidth="1"/>
    <col min="4106" max="4106" width="45.125" style="8" bestFit="1" customWidth="1"/>
    <col min="4107" max="4107" width="38.75" style="8" customWidth="1"/>
    <col min="4108" max="4108" width="11" style="8" customWidth="1"/>
    <col min="4109" max="4109" width="13.75" style="8" customWidth="1"/>
    <col min="4110" max="4110" width="6.375" style="8" customWidth="1"/>
    <col min="4111" max="4111" width="17.5" style="8" customWidth="1"/>
    <col min="4112" max="4112" width="19.625" style="8" customWidth="1"/>
    <col min="4113" max="4113" width="15.625" style="8" customWidth="1"/>
    <col min="4114" max="4352" width="9" style="8"/>
    <col min="4353" max="4353" width="3.625" style="8" customWidth="1"/>
    <col min="4354" max="4354" width="18.125" style="8" customWidth="1"/>
    <col min="4355" max="4355" width="14.375" style="8" bestFit="1" customWidth="1"/>
    <col min="4356" max="4356" width="13.125" style="8" bestFit="1" customWidth="1"/>
    <col min="4357" max="4357" width="40.625" style="8" customWidth="1"/>
    <col min="4358" max="4358" width="6.25" style="8" customWidth="1"/>
    <col min="4359" max="4360" width="9.875" style="8" bestFit="1" customWidth="1"/>
    <col min="4361" max="4361" width="5.75" style="8" customWidth="1"/>
    <col min="4362" max="4362" width="45.125" style="8" bestFit="1" customWidth="1"/>
    <col min="4363" max="4363" width="38.75" style="8" customWidth="1"/>
    <col min="4364" max="4364" width="11" style="8" customWidth="1"/>
    <col min="4365" max="4365" width="13.75" style="8" customWidth="1"/>
    <col min="4366" max="4366" width="6.375" style="8" customWidth="1"/>
    <col min="4367" max="4367" width="17.5" style="8" customWidth="1"/>
    <col min="4368" max="4368" width="19.625" style="8" customWidth="1"/>
    <col min="4369" max="4369" width="15.625" style="8" customWidth="1"/>
    <col min="4370" max="4608" width="9" style="8"/>
    <col min="4609" max="4609" width="3.625" style="8" customWidth="1"/>
    <col min="4610" max="4610" width="18.125" style="8" customWidth="1"/>
    <col min="4611" max="4611" width="14.375" style="8" bestFit="1" customWidth="1"/>
    <col min="4612" max="4612" width="13.125" style="8" bestFit="1" customWidth="1"/>
    <col min="4613" max="4613" width="40.625" style="8" customWidth="1"/>
    <col min="4614" max="4614" width="6.25" style="8" customWidth="1"/>
    <col min="4615" max="4616" width="9.875" style="8" bestFit="1" customWidth="1"/>
    <col min="4617" max="4617" width="5.75" style="8" customWidth="1"/>
    <col min="4618" max="4618" width="45.125" style="8" bestFit="1" customWidth="1"/>
    <col min="4619" max="4619" width="38.75" style="8" customWidth="1"/>
    <col min="4620" max="4620" width="11" style="8" customWidth="1"/>
    <col min="4621" max="4621" width="13.75" style="8" customWidth="1"/>
    <col min="4622" max="4622" width="6.375" style="8" customWidth="1"/>
    <col min="4623" max="4623" width="17.5" style="8" customWidth="1"/>
    <col min="4624" max="4624" width="19.625" style="8" customWidth="1"/>
    <col min="4625" max="4625" width="15.625" style="8" customWidth="1"/>
    <col min="4626" max="4864" width="9" style="8"/>
    <col min="4865" max="4865" width="3.625" style="8" customWidth="1"/>
    <col min="4866" max="4866" width="18.125" style="8" customWidth="1"/>
    <col min="4867" max="4867" width="14.375" style="8" bestFit="1" customWidth="1"/>
    <col min="4868" max="4868" width="13.125" style="8" bestFit="1" customWidth="1"/>
    <col min="4869" max="4869" width="40.625" style="8" customWidth="1"/>
    <col min="4870" max="4870" width="6.25" style="8" customWidth="1"/>
    <col min="4871" max="4872" width="9.875" style="8" bestFit="1" customWidth="1"/>
    <col min="4873" max="4873" width="5.75" style="8" customWidth="1"/>
    <col min="4874" max="4874" width="45.125" style="8" bestFit="1" customWidth="1"/>
    <col min="4875" max="4875" width="38.75" style="8" customWidth="1"/>
    <col min="4876" max="4876" width="11" style="8" customWidth="1"/>
    <col min="4877" max="4877" width="13.75" style="8" customWidth="1"/>
    <col min="4878" max="4878" width="6.375" style="8" customWidth="1"/>
    <col min="4879" max="4879" width="17.5" style="8" customWidth="1"/>
    <col min="4880" max="4880" width="19.625" style="8" customWidth="1"/>
    <col min="4881" max="4881" width="15.625" style="8" customWidth="1"/>
    <col min="4882" max="5120" width="9" style="8"/>
    <col min="5121" max="5121" width="3.625" style="8" customWidth="1"/>
    <col min="5122" max="5122" width="18.125" style="8" customWidth="1"/>
    <col min="5123" max="5123" width="14.375" style="8" bestFit="1" customWidth="1"/>
    <col min="5124" max="5124" width="13.125" style="8" bestFit="1" customWidth="1"/>
    <col min="5125" max="5125" width="40.625" style="8" customWidth="1"/>
    <col min="5126" max="5126" width="6.25" style="8" customWidth="1"/>
    <col min="5127" max="5128" width="9.875" style="8" bestFit="1" customWidth="1"/>
    <col min="5129" max="5129" width="5.75" style="8" customWidth="1"/>
    <col min="5130" max="5130" width="45.125" style="8" bestFit="1" customWidth="1"/>
    <col min="5131" max="5131" width="38.75" style="8" customWidth="1"/>
    <col min="5132" max="5132" width="11" style="8" customWidth="1"/>
    <col min="5133" max="5133" width="13.75" style="8" customWidth="1"/>
    <col min="5134" max="5134" width="6.375" style="8" customWidth="1"/>
    <col min="5135" max="5135" width="17.5" style="8" customWidth="1"/>
    <col min="5136" max="5136" width="19.625" style="8" customWidth="1"/>
    <col min="5137" max="5137" width="15.625" style="8" customWidth="1"/>
    <col min="5138" max="5376" width="9" style="8"/>
    <col min="5377" max="5377" width="3.625" style="8" customWidth="1"/>
    <col min="5378" max="5378" width="18.125" style="8" customWidth="1"/>
    <col min="5379" max="5379" width="14.375" style="8" bestFit="1" customWidth="1"/>
    <col min="5380" max="5380" width="13.125" style="8" bestFit="1" customWidth="1"/>
    <col min="5381" max="5381" width="40.625" style="8" customWidth="1"/>
    <col min="5382" max="5382" width="6.25" style="8" customWidth="1"/>
    <col min="5383" max="5384" width="9.875" style="8" bestFit="1" customWidth="1"/>
    <col min="5385" max="5385" width="5.75" style="8" customWidth="1"/>
    <col min="5386" max="5386" width="45.125" style="8" bestFit="1" customWidth="1"/>
    <col min="5387" max="5387" width="38.75" style="8" customWidth="1"/>
    <col min="5388" max="5388" width="11" style="8" customWidth="1"/>
    <col min="5389" max="5389" width="13.75" style="8" customWidth="1"/>
    <col min="5390" max="5390" width="6.375" style="8" customWidth="1"/>
    <col min="5391" max="5391" width="17.5" style="8" customWidth="1"/>
    <col min="5392" max="5392" width="19.625" style="8" customWidth="1"/>
    <col min="5393" max="5393" width="15.625" style="8" customWidth="1"/>
    <col min="5394" max="5632" width="9" style="8"/>
    <col min="5633" max="5633" width="3.625" style="8" customWidth="1"/>
    <col min="5634" max="5634" width="18.125" style="8" customWidth="1"/>
    <col min="5635" max="5635" width="14.375" style="8" bestFit="1" customWidth="1"/>
    <col min="5636" max="5636" width="13.125" style="8" bestFit="1" customWidth="1"/>
    <col min="5637" max="5637" width="40.625" style="8" customWidth="1"/>
    <col min="5638" max="5638" width="6.25" style="8" customWidth="1"/>
    <col min="5639" max="5640" width="9.875" style="8" bestFit="1" customWidth="1"/>
    <col min="5641" max="5641" width="5.75" style="8" customWidth="1"/>
    <col min="5642" max="5642" width="45.125" style="8" bestFit="1" customWidth="1"/>
    <col min="5643" max="5643" width="38.75" style="8" customWidth="1"/>
    <col min="5644" max="5644" width="11" style="8" customWidth="1"/>
    <col min="5645" max="5645" width="13.75" style="8" customWidth="1"/>
    <col min="5646" max="5646" width="6.375" style="8" customWidth="1"/>
    <col min="5647" max="5647" width="17.5" style="8" customWidth="1"/>
    <col min="5648" max="5648" width="19.625" style="8" customWidth="1"/>
    <col min="5649" max="5649" width="15.625" style="8" customWidth="1"/>
    <col min="5650" max="5888" width="9" style="8"/>
    <col min="5889" max="5889" width="3.625" style="8" customWidth="1"/>
    <col min="5890" max="5890" width="18.125" style="8" customWidth="1"/>
    <col min="5891" max="5891" width="14.375" style="8" bestFit="1" customWidth="1"/>
    <col min="5892" max="5892" width="13.125" style="8" bestFit="1" customWidth="1"/>
    <col min="5893" max="5893" width="40.625" style="8" customWidth="1"/>
    <col min="5894" max="5894" width="6.25" style="8" customWidth="1"/>
    <col min="5895" max="5896" width="9.875" style="8" bestFit="1" customWidth="1"/>
    <col min="5897" max="5897" width="5.75" style="8" customWidth="1"/>
    <col min="5898" max="5898" width="45.125" style="8" bestFit="1" customWidth="1"/>
    <col min="5899" max="5899" width="38.75" style="8" customWidth="1"/>
    <col min="5900" max="5900" width="11" style="8" customWidth="1"/>
    <col min="5901" max="5901" width="13.75" style="8" customWidth="1"/>
    <col min="5902" max="5902" width="6.375" style="8" customWidth="1"/>
    <col min="5903" max="5903" width="17.5" style="8" customWidth="1"/>
    <col min="5904" max="5904" width="19.625" style="8" customWidth="1"/>
    <col min="5905" max="5905" width="15.625" style="8" customWidth="1"/>
    <col min="5906" max="6144" width="9" style="8"/>
    <col min="6145" max="6145" width="3.625" style="8" customWidth="1"/>
    <col min="6146" max="6146" width="18.125" style="8" customWidth="1"/>
    <col min="6147" max="6147" width="14.375" style="8" bestFit="1" customWidth="1"/>
    <col min="6148" max="6148" width="13.125" style="8" bestFit="1" customWidth="1"/>
    <col min="6149" max="6149" width="40.625" style="8" customWidth="1"/>
    <col min="6150" max="6150" width="6.25" style="8" customWidth="1"/>
    <col min="6151" max="6152" width="9.875" style="8" bestFit="1" customWidth="1"/>
    <col min="6153" max="6153" width="5.75" style="8" customWidth="1"/>
    <col min="6154" max="6154" width="45.125" style="8" bestFit="1" customWidth="1"/>
    <col min="6155" max="6155" width="38.75" style="8" customWidth="1"/>
    <col min="6156" max="6156" width="11" style="8" customWidth="1"/>
    <col min="6157" max="6157" width="13.75" style="8" customWidth="1"/>
    <col min="6158" max="6158" width="6.375" style="8" customWidth="1"/>
    <col min="6159" max="6159" width="17.5" style="8" customWidth="1"/>
    <col min="6160" max="6160" width="19.625" style="8" customWidth="1"/>
    <col min="6161" max="6161" width="15.625" style="8" customWidth="1"/>
    <col min="6162" max="6400" width="9" style="8"/>
    <col min="6401" max="6401" width="3.625" style="8" customWidth="1"/>
    <col min="6402" max="6402" width="18.125" style="8" customWidth="1"/>
    <col min="6403" max="6403" width="14.375" style="8" bestFit="1" customWidth="1"/>
    <col min="6404" max="6404" width="13.125" style="8" bestFit="1" customWidth="1"/>
    <col min="6405" max="6405" width="40.625" style="8" customWidth="1"/>
    <col min="6406" max="6406" width="6.25" style="8" customWidth="1"/>
    <col min="6407" max="6408" width="9.875" style="8" bestFit="1" customWidth="1"/>
    <col min="6409" max="6409" width="5.75" style="8" customWidth="1"/>
    <col min="6410" max="6410" width="45.125" style="8" bestFit="1" customWidth="1"/>
    <col min="6411" max="6411" width="38.75" style="8" customWidth="1"/>
    <col min="6412" max="6412" width="11" style="8" customWidth="1"/>
    <col min="6413" max="6413" width="13.75" style="8" customWidth="1"/>
    <col min="6414" max="6414" width="6.375" style="8" customWidth="1"/>
    <col min="6415" max="6415" width="17.5" style="8" customWidth="1"/>
    <col min="6416" max="6416" width="19.625" style="8" customWidth="1"/>
    <col min="6417" max="6417" width="15.625" style="8" customWidth="1"/>
    <col min="6418" max="6656" width="9" style="8"/>
    <col min="6657" max="6657" width="3.625" style="8" customWidth="1"/>
    <col min="6658" max="6658" width="18.125" style="8" customWidth="1"/>
    <col min="6659" max="6659" width="14.375" style="8" bestFit="1" customWidth="1"/>
    <col min="6660" max="6660" width="13.125" style="8" bestFit="1" customWidth="1"/>
    <col min="6661" max="6661" width="40.625" style="8" customWidth="1"/>
    <col min="6662" max="6662" width="6.25" style="8" customWidth="1"/>
    <col min="6663" max="6664" width="9.875" style="8" bestFit="1" customWidth="1"/>
    <col min="6665" max="6665" width="5.75" style="8" customWidth="1"/>
    <col min="6666" max="6666" width="45.125" style="8" bestFit="1" customWidth="1"/>
    <col min="6667" max="6667" width="38.75" style="8" customWidth="1"/>
    <col min="6668" max="6668" width="11" style="8" customWidth="1"/>
    <col min="6669" max="6669" width="13.75" style="8" customWidth="1"/>
    <col min="6670" max="6670" width="6.375" style="8" customWidth="1"/>
    <col min="6671" max="6671" width="17.5" style="8" customWidth="1"/>
    <col min="6672" max="6672" width="19.625" style="8" customWidth="1"/>
    <col min="6673" max="6673" width="15.625" style="8" customWidth="1"/>
    <col min="6674" max="6912" width="9" style="8"/>
    <col min="6913" max="6913" width="3.625" style="8" customWidth="1"/>
    <col min="6914" max="6914" width="18.125" style="8" customWidth="1"/>
    <col min="6915" max="6915" width="14.375" style="8" bestFit="1" customWidth="1"/>
    <col min="6916" max="6916" width="13.125" style="8" bestFit="1" customWidth="1"/>
    <col min="6917" max="6917" width="40.625" style="8" customWidth="1"/>
    <col min="6918" max="6918" width="6.25" style="8" customWidth="1"/>
    <col min="6919" max="6920" width="9.875" style="8" bestFit="1" customWidth="1"/>
    <col min="6921" max="6921" width="5.75" style="8" customWidth="1"/>
    <col min="6922" max="6922" width="45.125" style="8" bestFit="1" customWidth="1"/>
    <col min="6923" max="6923" width="38.75" style="8" customWidth="1"/>
    <col min="6924" max="6924" width="11" style="8" customWidth="1"/>
    <col min="6925" max="6925" width="13.75" style="8" customWidth="1"/>
    <col min="6926" max="6926" width="6.375" style="8" customWidth="1"/>
    <col min="6927" max="6927" width="17.5" style="8" customWidth="1"/>
    <col min="6928" max="6928" width="19.625" style="8" customWidth="1"/>
    <col min="6929" max="6929" width="15.625" style="8" customWidth="1"/>
    <col min="6930" max="7168" width="9" style="8"/>
    <col min="7169" max="7169" width="3.625" style="8" customWidth="1"/>
    <col min="7170" max="7170" width="18.125" style="8" customWidth="1"/>
    <col min="7171" max="7171" width="14.375" style="8" bestFit="1" customWidth="1"/>
    <col min="7172" max="7172" width="13.125" style="8" bestFit="1" customWidth="1"/>
    <col min="7173" max="7173" width="40.625" style="8" customWidth="1"/>
    <col min="7174" max="7174" width="6.25" style="8" customWidth="1"/>
    <col min="7175" max="7176" width="9.875" style="8" bestFit="1" customWidth="1"/>
    <col min="7177" max="7177" width="5.75" style="8" customWidth="1"/>
    <col min="7178" max="7178" width="45.125" style="8" bestFit="1" customWidth="1"/>
    <col min="7179" max="7179" width="38.75" style="8" customWidth="1"/>
    <col min="7180" max="7180" width="11" style="8" customWidth="1"/>
    <col min="7181" max="7181" width="13.75" style="8" customWidth="1"/>
    <col min="7182" max="7182" width="6.375" style="8" customWidth="1"/>
    <col min="7183" max="7183" width="17.5" style="8" customWidth="1"/>
    <col min="7184" max="7184" width="19.625" style="8" customWidth="1"/>
    <col min="7185" max="7185" width="15.625" style="8" customWidth="1"/>
    <col min="7186" max="7424" width="9" style="8"/>
    <col min="7425" max="7425" width="3.625" style="8" customWidth="1"/>
    <col min="7426" max="7426" width="18.125" style="8" customWidth="1"/>
    <col min="7427" max="7427" width="14.375" style="8" bestFit="1" customWidth="1"/>
    <col min="7428" max="7428" width="13.125" style="8" bestFit="1" customWidth="1"/>
    <col min="7429" max="7429" width="40.625" style="8" customWidth="1"/>
    <col min="7430" max="7430" width="6.25" style="8" customWidth="1"/>
    <col min="7431" max="7432" width="9.875" style="8" bestFit="1" customWidth="1"/>
    <col min="7433" max="7433" width="5.75" style="8" customWidth="1"/>
    <col min="7434" max="7434" width="45.125" style="8" bestFit="1" customWidth="1"/>
    <col min="7435" max="7435" width="38.75" style="8" customWidth="1"/>
    <col min="7436" max="7436" width="11" style="8" customWidth="1"/>
    <col min="7437" max="7437" width="13.75" style="8" customWidth="1"/>
    <col min="7438" max="7438" width="6.375" style="8" customWidth="1"/>
    <col min="7439" max="7439" width="17.5" style="8" customWidth="1"/>
    <col min="7440" max="7440" width="19.625" style="8" customWidth="1"/>
    <col min="7441" max="7441" width="15.625" style="8" customWidth="1"/>
    <col min="7442" max="7680" width="9" style="8"/>
    <col min="7681" max="7681" width="3.625" style="8" customWidth="1"/>
    <col min="7682" max="7682" width="18.125" style="8" customWidth="1"/>
    <col min="7683" max="7683" width="14.375" style="8" bestFit="1" customWidth="1"/>
    <col min="7684" max="7684" width="13.125" style="8" bestFit="1" customWidth="1"/>
    <col min="7685" max="7685" width="40.625" style="8" customWidth="1"/>
    <col min="7686" max="7686" width="6.25" style="8" customWidth="1"/>
    <col min="7687" max="7688" width="9.875" style="8" bestFit="1" customWidth="1"/>
    <col min="7689" max="7689" width="5.75" style="8" customWidth="1"/>
    <col min="7690" max="7690" width="45.125" style="8" bestFit="1" customWidth="1"/>
    <col min="7691" max="7691" width="38.75" style="8" customWidth="1"/>
    <col min="7692" max="7692" width="11" style="8" customWidth="1"/>
    <col min="7693" max="7693" width="13.75" style="8" customWidth="1"/>
    <col min="7694" max="7694" width="6.375" style="8" customWidth="1"/>
    <col min="7695" max="7695" width="17.5" style="8" customWidth="1"/>
    <col min="7696" max="7696" width="19.625" style="8" customWidth="1"/>
    <col min="7697" max="7697" width="15.625" style="8" customWidth="1"/>
    <col min="7698" max="7936" width="9" style="8"/>
    <col min="7937" max="7937" width="3.625" style="8" customWidth="1"/>
    <col min="7938" max="7938" width="18.125" style="8" customWidth="1"/>
    <col min="7939" max="7939" width="14.375" style="8" bestFit="1" customWidth="1"/>
    <col min="7940" max="7940" width="13.125" style="8" bestFit="1" customWidth="1"/>
    <col min="7941" max="7941" width="40.625" style="8" customWidth="1"/>
    <col min="7942" max="7942" width="6.25" style="8" customWidth="1"/>
    <col min="7943" max="7944" width="9.875" style="8" bestFit="1" customWidth="1"/>
    <col min="7945" max="7945" width="5.75" style="8" customWidth="1"/>
    <col min="7946" max="7946" width="45.125" style="8" bestFit="1" customWidth="1"/>
    <col min="7947" max="7947" width="38.75" style="8" customWidth="1"/>
    <col min="7948" max="7948" width="11" style="8" customWidth="1"/>
    <col min="7949" max="7949" width="13.75" style="8" customWidth="1"/>
    <col min="7950" max="7950" width="6.375" style="8" customWidth="1"/>
    <col min="7951" max="7951" width="17.5" style="8" customWidth="1"/>
    <col min="7952" max="7952" width="19.625" style="8" customWidth="1"/>
    <col min="7953" max="7953" width="15.625" style="8" customWidth="1"/>
    <col min="7954" max="8192" width="9" style="8"/>
    <col min="8193" max="8193" width="3.625" style="8" customWidth="1"/>
    <col min="8194" max="8194" width="18.125" style="8" customWidth="1"/>
    <col min="8195" max="8195" width="14.375" style="8" bestFit="1" customWidth="1"/>
    <col min="8196" max="8196" width="13.125" style="8" bestFit="1" customWidth="1"/>
    <col min="8197" max="8197" width="40.625" style="8" customWidth="1"/>
    <col min="8198" max="8198" width="6.25" style="8" customWidth="1"/>
    <col min="8199" max="8200" width="9.875" style="8" bestFit="1" customWidth="1"/>
    <col min="8201" max="8201" width="5.75" style="8" customWidth="1"/>
    <col min="8202" max="8202" width="45.125" style="8" bestFit="1" customWidth="1"/>
    <col min="8203" max="8203" width="38.75" style="8" customWidth="1"/>
    <col min="8204" max="8204" width="11" style="8" customWidth="1"/>
    <col min="8205" max="8205" width="13.75" style="8" customWidth="1"/>
    <col min="8206" max="8206" width="6.375" style="8" customWidth="1"/>
    <col min="8207" max="8207" width="17.5" style="8" customWidth="1"/>
    <col min="8208" max="8208" width="19.625" style="8" customWidth="1"/>
    <col min="8209" max="8209" width="15.625" style="8" customWidth="1"/>
    <col min="8210" max="8448" width="9" style="8"/>
    <col min="8449" max="8449" width="3.625" style="8" customWidth="1"/>
    <col min="8450" max="8450" width="18.125" style="8" customWidth="1"/>
    <col min="8451" max="8451" width="14.375" style="8" bestFit="1" customWidth="1"/>
    <col min="8452" max="8452" width="13.125" style="8" bestFit="1" customWidth="1"/>
    <col min="8453" max="8453" width="40.625" style="8" customWidth="1"/>
    <col min="8454" max="8454" width="6.25" style="8" customWidth="1"/>
    <col min="8455" max="8456" width="9.875" style="8" bestFit="1" customWidth="1"/>
    <col min="8457" max="8457" width="5.75" style="8" customWidth="1"/>
    <col min="8458" max="8458" width="45.125" style="8" bestFit="1" customWidth="1"/>
    <col min="8459" max="8459" width="38.75" style="8" customWidth="1"/>
    <col min="8460" max="8460" width="11" style="8" customWidth="1"/>
    <col min="8461" max="8461" width="13.75" style="8" customWidth="1"/>
    <col min="8462" max="8462" width="6.375" style="8" customWidth="1"/>
    <col min="8463" max="8463" width="17.5" style="8" customWidth="1"/>
    <col min="8464" max="8464" width="19.625" style="8" customWidth="1"/>
    <col min="8465" max="8465" width="15.625" style="8" customWidth="1"/>
    <col min="8466" max="8704" width="9" style="8"/>
    <col min="8705" max="8705" width="3.625" style="8" customWidth="1"/>
    <col min="8706" max="8706" width="18.125" style="8" customWidth="1"/>
    <col min="8707" max="8707" width="14.375" style="8" bestFit="1" customWidth="1"/>
    <col min="8708" max="8708" width="13.125" style="8" bestFit="1" customWidth="1"/>
    <col min="8709" max="8709" width="40.625" style="8" customWidth="1"/>
    <col min="8710" max="8710" width="6.25" style="8" customWidth="1"/>
    <col min="8711" max="8712" width="9.875" style="8" bestFit="1" customWidth="1"/>
    <col min="8713" max="8713" width="5.75" style="8" customWidth="1"/>
    <col min="8714" max="8714" width="45.125" style="8" bestFit="1" customWidth="1"/>
    <col min="8715" max="8715" width="38.75" style="8" customWidth="1"/>
    <col min="8716" max="8716" width="11" style="8" customWidth="1"/>
    <col min="8717" max="8717" width="13.75" style="8" customWidth="1"/>
    <col min="8718" max="8718" width="6.375" style="8" customWidth="1"/>
    <col min="8719" max="8719" width="17.5" style="8" customWidth="1"/>
    <col min="8720" max="8720" width="19.625" style="8" customWidth="1"/>
    <col min="8721" max="8721" width="15.625" style="8" customWidth="1"/>
    <col min="8722" max="8960" width="9" style="8"/>
    <col min="8961" max="8961" width="3.625" style="8" customWidth="1"/>
    <col min="8962" max="8962" width="18.125" style="8" customWidth="1"/>
    <col min="8963" max="8963" width="14.375" style="8" bestFit="1" customWidth="1"/>
    <col min="8964" max="8964" width="13.125" style="8" bestFit="1" customWidth="1"/>
    <col min="8965" max="8965" width="40.625" style="8" customWidth="1"/>
    <col min="8966" max="8966" width="6.25" style="8" customWidth="1"/>
    <col min="8967" max="8968" width="9.875" style="8" bestFit="1" customWidth="1"/>
    <col min="8969" max="8969" width="5.75" style="8" customWidth="1"/>
    <col min="8970" max="8970" width="45.125" style="8" bestFit="1" customWidth="1"/>
    <col min="8971" max="8971" width="38.75" style="8" customWidth="1"/>
    <col min="8972" max="8972" width="11" style="8" customWidth="1"/>
    <col min="8973" max="8973" width="13.75" style="8" customWidth="1"/>
    <col min="8974" max="8974" width="6.375" style="8" customWidth="1"/>
    <col min="8975" max="8975" width="17.5" style="8" customWidth="1"/>
    <col min="8976" max="8976" width="19.625" style="8" customWidth="1"/>
    <col min="8977" max="8977" width="15.625" style="8" customWidth="1"/>
    <col min="8978" max="9216" width="9" style="8"/>
    <col min="9217" max="9217" width="3.625" style="8" customWidth="1"/>
    <col min="9218" max="9218" width="18.125" style="8" customWidth="1"/>
    <col min="9219" max="9219" width="14.375" style="8" bestFit="1" customWidth="1"/>
    <col min="9220" max="9220" width="13.125" style="8" bestFit="1" customWidth="1"/>
    <col min="9221" max="9221" width="40.625" style="8" customWidth="1"/>
    <col min="9222" max="9222" width="6.25" style="8" customWidth="1"/>
    <col min="9223" max="9224" width="9.875" style="8" bestFit="1" customWidth="1"/>
    <col min="9225" max="9225" width="5.75" style="8" customWidth="1"/>
    <col min="9226" max="9226" width="45.125" style="8" bestFit="1" customWidth="1"/>
    <col min="9227" max="9227" width="38.75" style="8" customWidth="1"/>
    <col min="9228" max="9228" width="11" style="8" customWidth="1"/>
    <col min="9229" max="9229" width="13.75" style="8" customWidth="1"/>
    <col min="9230" max="9230" width="6.375" style="8" customWidth="1"/>
    <col min="9231" max="9231" width="17.5" style="8" customWidth="1"/>
    <col min="9232" max="9232" width="19.625" style="8" customWidth="1"/>
    <col min="9233" max="9233" width="15.625" style="8" customWidth="1"/>
    <col min="9234" max="9472" width="9" style="8"/>
    <col min="9473" max="9473" width="3.625" style="8" customWidth="1"/>
    <col min="9474" max="9474" width="18.125" style="8" customWidth="1"/>
    <col min="9475" max="9475" width="14.375" style="8" bestFit="1" customWidth="1"/>
    <col min="9476" max="9476" width="13.125" style="8" bestFit="1" customWidth="1"/>
    <col min="9477" max="9477" width="40.625" style="8" customWidth="1"/>
    <col min="9478" max="9478" width="6.25" style="8" customWidth="1"/>
    <col min="9479" max="9480" width="9.875" style="8" bestFit="1" customWidth="1"/>
    <col min="9481" max="9481" width="5.75" style="8" customWidth="1"/>
    <col min="9482" max="9482" width="45.125" style="8" bestFit="1" customWidth="1"/>
    <col min="9483" max="9483" width="38.75" style="8" customWidth="1"/>
    <col min="9484" max="9484" width="11" style="8" customWidth="1"/>
    <col min="9485" max="9485" width="13.75" style="8" customWidth="1"/>
    <col min="9486" max="9486" width="6.375" style="8" customWidth="1"/>
    <col min="9487" max="9487" width="17.5" style="8" customWidth="1"/>
    <col min="9488" max="9488" width="19.625" style="8" customWidth="1"/>
    <col min="9489" max="9489" width="15.625" style="8" customWidth="1"/>
    <col min="9490" max="9728" width="9" style="8"/>
    <col min="9729" max="9729" width="3.625" style="8" customWidth="1"/>
    <col min="9730" max="9730" width="18.125" style="8" customWidth="1"/>
    <col min="9731" max="9731" width="14.375" style="8" bestFit="1" customWidth="1"/>
    <col min="9732" max="9732" width="13.125" style="8" bestFit="1" customWidth="1"/>
    <col min="9733" max="9733" width="40.625" style="8" customWidth="1"/>
    <col min="9734" max="9734" width="6.25" style="8" customWidth="1"/>
    <col min="9735" max="9736" width="9.875" style="8" bestFit="1" customWidth="1"/>
    <col min="9737" max="9737" width="5.75" style="8" customWidth="1"/>
    <col min="9738" max="9738" width="45.125" style="8" bestFit="1" customWidth="1"/>
    <col min="9739" max="9739" width="38.75" style="8" customWidth="1"/>
    <col min="9740" max="9740" width="11" style="8" customWidth="1"/>
    <col min="9741" max="9741" width="13.75" style="8" customWidth="1"/>
    <col min="9742" max="9742" width="6.375" style="8" customWidth="1"/>
    <col min="9743" max="9743" width="17.5" style="8" customWidth="1"/>
    <col min="9744" max="9744" width="19.625" style="8" customWidth="1"/>
    <col min="9745" max="9745" width="15.625" style="8" customWidth="1"/>
    <col min="9746" max="9984" width="9" style="8"/>
    <col min="9985" max="9985" width="3.625" style="8" customWidth="1"/>
    <col min="9986" max="9986" width="18.125" style="8" customWidth="1"/>
    <col min="9987" max="9987" width="14.375" style="8" bestFit="1" customWidth="1"/>
    <col min="9988" max="9988" width="13.125" style="8" bestFit="1" customWidth="1"/>
    <col min="9989" max="9989" width="40.625" style="8" customWidth="1"/>
    <col min="9990" max="9990" width="6.25" style="8" customWidth="1"/>
    <col min="9991" max="9992" width="9.875" style="8" bestFit="1" customWidth="1"/>
    <col min="9993" max="9993" width="5.75" style="8" customWidth="1"/>
    <col min="9994" max="9994" width="45.125" style="8" bestFit="1" customWidth="1"/>
    <col min="9995" max="9995" width="38.75" style="8" customWidth="1"/>
    <col min="9996" max="9996" width="11" style="8" customWidth="1"/>
    <col min="9997" max="9997" width="13.75" style="8" customWidth="1"/>
    <col min="9998" max="9998" width="6.375" style="8" customWidth="1"/>
    <col min="9999" max="9999" width="17.5" style="8" customWidth="1"/>
    <col min="10000" max="10000" width="19.625" style="8" customWidth="1"/>
    <col min="10001" max="10001" width="15.625" style="8" customWidth="1"/>
    <col min="10002" max="10240" width="9" style="8"/>
    <col min="10241" max="10241" width="3.625" style="8" customWidth="1"/>
    <col min="10242" max="10242" width="18.125" style="8" customWidth="1"/>
    <col min="10243" max="10243" width="14.375" style="8" bestFit="1" customWidth="1"/>
    <col min="10244" max="10244" width="13.125" style="8" bestFit="1" customWidth="1"/>
    <col min="10245" max="10245" width="40.625" style="8" customWidth="1"/>
    <col min="10246" max="10246" width="6.25" style="8" customWidth="1"/>
    <col min="10247" max="10248" width="9.875" style="8" bestFit="1" customWidth="1"/>
    <col min="10249" max="10249" width="5.75" style="8" customWidth="1"/>
    <col min="10250" max="10250" width="45.125" style="8" bestFit="1" customWidth="1"/>
    <col min="10251" max="10251" width="38.75" style="8" customWidth="1"/>
    <col min="10252" max="10252" width="11" style="8" customWidth="1"/>
    <col min="10253" max="10253" width="13.75" style="8" customWidth="1"/>
    <col min="10254" max="10254" width="6.375" style="8" customWidth="1"/>
    <col min="10255" max="10255" width="17.5" style="8" customWidth="1"/>
    <col min="10256" max="10256" width="19.625" style="8" customWidth="1"/>
    <col min="10257" max="10257" width="15.625" style="8" customWidth="1"/>
    <col min="10258" max="10496" width="9" style="8"/>
    <col min="10497" max="10497" width="3.625" style="8" customWidth="1"/>
    <col min="10498" max="10498" width="18.125" style="8" customWidth="1"/>
    <col min="10499" max="10499" width="14.375" style="8" bestFit="1" customWidth="1"/>
    <col min="10500" max="10500" width="13.125" style="8" bestFit="1" customWidth="1"/>
    <col min="10501" max="10501" width="40.625" style="8" customWidth="1"/>
    <col min="10502" max="10502" width="6.25" style="8" customWidth="1"/>
    <col min="10503" max="10504" width="9.875" style="8" bestFit="1" customWidth="1"/>
    <col min="10505" max="10505" width="5.75" style="8" customWidth="1"/>
    <col min="10506" max="10506" width="45.125" style="8" bestFit="1" customWidth="1"/>
    <col min="10507" max="10507" width="38.75" style="8" customWidth="1"/>
    <col min="10508" max="10508" width="11" style="8" customWidth="1"/>
    <col min="10509" max="10509" width="13.75" style="8" customWidth="1"/>
    <col min="10510" max="10510" width="6.375" style="8" customWidth="1"/>
    <col min="10511" max="10511" width="17.5" style="8" customWidth="1"/>
    <col min="10512" max="10512" width="19.625" style="8" customWidth="1"/>
    <col min="10513" max="10513" width="15.625" style="8" customWidth="1"/>
    <col min="10514" max="10752" width="9" style="8"/>
    <col min="10753" max="10753" width="3.625" style="8" customWidth="1"/>
    <col min="10754" max="10754" width="18.125" style="8" customWidth="1"/>
    <col min="10755" max="10755" width="14.375" style="8" bestFit="1" customWidth="1"/>
    <col min="10756" max="10756" width="13.125" style="8" bestFit="1" customWidth="1"/>
    <col min="10757" max="10757" width="40.625" style="8" customWidth="1"/>
    <col min="10758" max="10758" width="6.25" style="8" customWidth="1"/>
    <col min="10759" max="10760" width="9.875" style="8" bestFit="1" customWidth="1"/>
    <col min="10761" max="10761" width="5.75" style="8" customWidth="1"/>
    <col min="10762" max="10762" width="45.125" style="8" bestFit="1" customWidth="1"/>
    <col min="10763" max="10763" width="38.75" style="8" customWidth="1"/>
    <col min="10764" max="10764" width="11" style="8" customWidth="1"/>
    <col min="10765" max="10765" width="13.75" style="8" customWidth="1"/>
    <col min="10766" max="10766" width="6.375" style="8" customWidth="1"/>
    <col min="10767" max="10767" width="17.5" style="8" customWidth="1"/>
    <col min="10768" max="10768" width="19.625" style="8" customWidth="1"/>
    <col min="10769" max="10769" width="15.625" style="8" customWidth="1"/>
    <col min="10770" max="11008" width="9" style="8"/>
    <col min="11009" max="11009" width="3.625" style="8" customWidth="1"/>
    <col min="11010" max="11010" width="18.125" style="8" customWidth="1"/>
    <col min="11011" max="11011" width="14.375" style="8" bestFit="1" customWidth="1"/>
    <col min="11012" max="11012" width="13.125" style="8" bestFit="1" customWidth="1"/>
    <col min="11013" max="11013" width="40.625" style="8" customWidth="1"/>
    <col min="11014" max="11014" width="6.25" style="8" customWidth="1"/>
    <col min="11015" max="11016" width="9.875" style="8" bestFit="1" customWidth="1"/>
    <col min="11017" max="11017" width="5.75" style="8" customWidth="1"/>
    <col min="11018" max="11018" width="45.125" style="8" bestFit="1" customWidth="1"/>
    <col min="11019" max="11019" width="38.75" style="8" customWidth="1"/>
    <col min="11020" max="11020" width="11" style="8" customWidth="1"/>
    <col min="11021" max="11021" width="13.75" style="8" customWidth="1"/>
    <col min="11022" max="11022" width="6.375" style="8" customWidth="1"/>
    <col min="11023" max="11023" width="17.5" style="8" customWidth="1"/>
    <col min="11024" max="11024" width="19.625" style="8" customWidth="1"/>
    <col min="11025" max="11025" width="15.625" style="8" customWidth="1"/>
    <col min="11026" max="11264" width="9" style="8"/>
    <col min="11265" max="11265" width="3.625" style="8" customWidth="1"/>
    <col min="11266" max="11266" width="18.125" style="8" customWidth="1"/>
    <col min="11267" max="11267" width="14.375" style="8" bestFit="1" customWidth="1"/>
    <col min="11268" max="11268" width="13.125" style="8" bestFit="1" customWidth="1"/>
    <col min="11269" max="11269" width="40.625" style="8" customWidth="1"/>
    <col min="11270" max="11270" width="6.25" style="8" customWidth="1"/>
    <col min="11271" max="11272" width="9.875" style="8" bestFit="1" customWidth="1"/>
    <col min="11273" max="11273" width="5.75" style="8" customWidth="1"/>
    <col min="11274" max="11274" width="45.125" style="8" bestFit="1" customWidth="1"/>
    <col min="11275" max="11275" width="38.75" style="8" customWidth="1"/>
    <col min="11276" max="11276" width="11" style="8" customWidth="1"/>
    <col min="11277" max="11277" width="13.75" style="8" customWidth="1"/>
    <col min="11278" max="11278" width="6.375" style="8" customWidth="1"/>
    <col min="11279" max="11279" width="17.5" style="8" customWidth="1"/>
    <col min="11280" max="11280" width="19.625" style="8" customWidth="1"/>
    <col min="11281" max="11281" width="15.625" style="8" customWidth="1"/>
    <col min="11282" max="11520" width="9" style="8"/>
    <col min="11521" max="11521" width="3.625" style="8" customWidth="1"/>
    <col min="11522" max="11522" width="18.125" style="8" customWidth="1"/>
    <col min="11523" max="11523" width="14.375" style="8" bestFit="1" customWidth="1"/>
    <col min="11524" max="11524" width="13.125" style="8" bestFit="1" customWidth="1"/>
    <col min="11525" max="11525" width="40.625" style="8" customWidth="1"/>
    <col min="11526" max="11526" width="6.25" style="8" customWidth="1"/>
    <col min="11527" max="11528" width="9.875" style="8" bestFit="1" customWidth="1"/>
    <col min="11529" max="11529" width="5.75" style="8" customWidth="1"/>
    <col min="11530" max="11530" width="45.125" style="8" bestFit="1" customWidth="1"/>
    <col min="11531" max="11531" width="38.75" style="8" customWidth="1"/>
    <col min="11532" max="11532" width="11" style="8" customWidth="1"/>
    <col min="11533" max="11533" width="13.75" style="8" customWidth="1"/>
    <col min="11534" max="11534" width="6.375" style="8" customWidth="1"/>
    <col min="11535" max="11535" width="17.5" style="8" customWidth="1"/>
    <col min="11536" max="11536" width="19.625" style="8" customWidth="1"/>
    <col min="11537" max="11537" width="15.625" style="8" customWidth="1"/>
    <col min="11538" max="11776" width="9" style="8"/>
    <col min="11777" max="11777" width="3.625" style="8" customWidth="1"/>
    <col min="11778" max="11778" width="18.125" style="8" customWidth="1"/>
    <col min="11779" max="11779" width="14.375" style="8" bestFit="1" customWidth="1"/>
    <col min="11780" max="11780" width="13.125" style="8" bestFit="1" customWidth="1"/>
    <col min="11781" max="11781" width="40.625" style="8" customWidth="1"/>
    <col min="11782" max="11782" width="6.25" style="8" customWidth="1"/>
    <col min="11783" max="11784" width="9.875" style="8" bestFit="1" customWidth="1"/>
    <col min="11785" max="11785" width="5.75" style="8" customWidth="1"/>
    <col min="11786" max="11786" width="45.125" style="8" bestFit="1" customWidth="1"/>
    <col min="11787" max="11787" width="38.75" style="8" customWidth="1"/>
    <col min="11788" max="11788" width="11" style="8" customWidth="1"/>
    <col min="11789" max="11789" width="13.75" style="8" customWidth="1"/>
    <col min="11790" max="11790" width="6.375" style="8" customWidth="1"/>
    <col min="11791" max="11791" width="17.5" style="8" customWidth="1"/>
    <col min="11792" max="11792" width="19.625" style="8" customWidth="1"/>
    <col min="11793" max="11793" width="15.625" style="8" customWidth="1"/>
    <col min="11794" max="12032" width="9" style="8"/>
    <col min="12033" max="12033" width="3.625" style="8" customWidth="1"/>
    <col min="12034" max="12034" width="18.125" style="8" customWidth="1"/>
    <col min="12035" max="12035" width="14.375" style="8" bestFit="1" customWidth="1"/>
    <col min="12036" max="12036" width="13.125" style="8" bestFit="1" customWidth="1"/>
    <col min="12037" max="12037" width="40.625" style="8" customWidth="1"/>
    <col min="12038" max="12038" width="6.25" style="8" customWidth="1"/>
    <col min="12039" max="12040" width="9.875" style="8" bestFit="1" customWidth="1"/>
    <col min="12041" max="12041" width="5.75" style="8" customWidth="1"/>
    <col min="12042" max="12042" width="45.125" style="8" bestFit="1" customWidth="1"/>
    <col min="12043" max="12043" width="38.75" style="8" customWidth="1"/>
    <col min="12044" max="12044" width="11" style="8" customWidth="1"/>
    <col min="12045" max="12045" width="13.75" style="8" customWidth="1"/>
    <col min="12046" max="12046" width="6.375" style="8" customWidth="1"/>
    <col min="12047" max="12047" width="17.5" style="8" customWidth="1"/>
    <col min="12048" max="12048" width="19.625" style="8" customWidth="1"/>
    <col min="12049" max="12049" width="15.625" style="8" customWidth="1"/>
    <col min="12050" max="12288" width="9" style="8"/>
    <col min="12289" max="12289" width="3.625" style="8" customWidth="1"/>
    <col min="12290" max="12290" width="18.125" style="8" customWidth="1"/>
    <col min="12291" max="12291" width="14.375" style="8" bestFit="1" customWidth="1"/>
    <col min="12292" max="12292" width="13.125" style="8" bestFit="1" customWidth="1"/>
    <col min="12293" max="12293" width="40.625" style="8" customWidth="1"/>
    <col min="12294" max="12294" width="6.25" style="8" customWidth="1"/>
    <col min="12295" max="12296" width="9.875" style="8" bestFit="1" customWidth="1"/>
    <col min="12297" max="12297" width="5.75" style="8" customWidth="1"/>
    <col min="12298" max="12298" width="45.125" style="8" bestFit="1" customWidth="1"/>
    <col min="12299" max="12299" width="38.75" style="8" customWidth="1"/>
    <col min="12300" max="12300" width="11" style="8" customWidth="1"/>
    <col min="12301" max="12301" width="13.75" style="8" customWidth="1"/>
    <col min="12302" max="12302" width="6.375" style="8" customWidth="1"/>
    <col min="12303" max="12303" width="17.5" style="8" customWidth="1"/>
    <col min="12304" max="12304" width="19.625" style="8" customWidth="1"/>
    <col min="12305" max="12305" width="15.625" style="8" customWidth="1"/>
    <col min="12306" max="12544" width="9" style="8"/>
    <col min="12545" max="12545" width="3.625" style="8" customWidth="1"/>
    <col min="12546" max="12546" width="18.125" style="8" customWidth="1"/>
    <col min="12547" max="12547" width="14.375" style="8" bestFit="1" customWidth="1"/>
    <col min="12548" max="12548" width="13.125" style="8" bestFit="1" customWidth="1"/>
    <col min="12549" max="12549" width="40.625" style="8" customWidth="1"/>
    <col min="12550" max="12550" width="6.25" style="8" customWidth="1"/>
    <col min="12551" max="12552" width="9.875" style="8" bestFit="1" customWidth="1"/>
    <col min="12553" max="12553" width="5.75" style="8" customWidth="1"/>
    <col min="12554" max="12554" width="45.125" style="8" bestFit="1" customWidth="1"/>
    <col min="12555" max="12555" width="38.75" style="8" customWidth="1"/>
    <col min="12556" max="12556" width="11" style="8" customWidth="1"/>
    <col min="12557" max="12557" width="13.75" style="8" customWidth="1"/>
    <col min="12558" max="12558" width="6.375" style="8" customWidth="1"/>
    <col min="12559" max="12559" width="17.5" style="8" customWidth="1"/>
    <col min="12560" max="12560" width="19.625" style="8" customWidth="1"/>
    <col min="12561" max="12561" width="15.625" style="8" customWidth="1"/>
    <col min="12562" max="12800" width="9" style="8"/>
    <col min="12801" max="12801" width="3.625" style="8" customWidth="1"/>
    <col min="12802" max="12802" width="18.125" style="8" customWidth="1"/>
    <col min="12803" max="12803" width="14.375" style="8" bestFit="1" customWidth="1"/>
    <col min="12804" max="12804" width="13.125" style="8" bestFit="1" customWidth="1"/>
    <col min="12805" max="12805" width="40.625" style="8" customWidth="1"/>
    <col min="12806" max="12806" width="6.25" style="8" customWidth="1"/>
    <col min="12807" max="12808" width="9.875" style="8" bestFit="1" customWidth="1"/>
    <col min="12809" max="12809" width="5.75" style="8" customWidth="1"/>
    <col min="12810" max="12810" width="45.125" style="8" bestFit="1" customWidth="1"/>
    <col min="12811" max="12811" width="38.75" style="8" customWidth="1"/>
    <col min="12812" max="12812" width="11" style="8" customWidth="1"/>
    <col min="12813" max="12813" width="13.75" style="8" customWidth="1"/>
    <col min="12814" max="12814" width="6.375" style="8" customWidth="1"/>
    <col min="12815" max="12815" width="17.5" style="8" customWidth="1"/>
    <col min="12816" max="12816" width="19.625" style="8" customWidth="1"/>
    <col min="12817" max="12817" width="15.625" style="8" customWidth="1"/>
    <col min="12818" max="13056" width="9" style="8"/>
    <col min="13057" max="13057" width="3.625" style="8" customWidth="1"/>
    <col min="13058" max="13058" width="18.125" style="8" customWidth="1"/>
    <col min="13059" max="13059" width="14.375" style="8" bestFit="1" customWidth="1"/>
    <col min="13060" max="13060" width="13.125" style="8" bestFit="1" customWidth="1"/>
    <col min="13061" max="13061" width="40.625" style="8" customWidth="1"/>
    <col min="13062" max="13062" width="6.25" style="8" customWidth="1"/>
    <col min="13063" max="13064" width="9.875" style="8" bestFit="1" customWidth="1"/>
    <col min="13065" max="13065" width="5.75" style="8" customWidth="1"/>
    <col min="13066" max="13066" width="45.125" style="8" bestFit="1" customWidth="1"/>
    <col min="13067" max="13067" width="38.75" style="8" customWidth="1"/>
    <col min="13068" max="13068" width="11" style="8" customWidth="1"/>
    <col min="13069" max="13069" width="13.75" style="8" customWidth="1"/>
    <col min="13070" max="13070" width="6.375" style="8" customWidth="1"/>
    <col min="13071" max="13071" width="17.5" style="8" customWidth="1"/>
    <col min="13072" max="13072" width="19.625" style="8" customWidth="1"/>
    <col min="13073" max="13073" width="15.625" style="8" customWidth="1"/>
    <col min="13074" max="13312" width="9" style="8"/>
    <col min="13313" max="13313" width="3.625" style="8" customWidth="1"/>
    <col min="13314" max="13314" width="18.125" style="8" customWidth="1"/>
    <col min="13315" max="13315" width="14.375" style="8" bestFit="1" customWidth="1"/>
    <col min="13316" max="13316" width="13.125" style="8" bestFit="1" customWidth="1"/>
    <col min="13317" max="13317" width="40.625" style="8" customWidth="1"/>
    <col min="13318" max="13318" width="6.25" style="8" customWidth="1"/>
    <col min="13319" max="13320" width="9.875" style="8" bestFit="1" customWidth="1"/>
    <col min="13321" max="13321" width="5.75" style="8" customWidth="1"/>
    <col min="13322" max="13322" width="45.125" style="8" bestFit="1" customWidth="1"/>
    <col min="13323" max="13323" width="38.75" style="8" customWidth="1"/>
    <col min="13324" max="13324" width="11" style="8" customWidth="1"/>
    <col min="13325" max="13325" width="13.75" style="8" customWidth="1"/>
    <col min="13326" max="13326" width="6.375" style="8" customWidth="1"/>
    <col min="13327" max="13327" width="17.5" style="8" customWidth="1"/>
    <col min="13328" max="13328" width="19.625" style="8" customWidth="1"/>
    <col min="13329" max="13329" width="15.625" style="8" customWidth="1"/>
    <col min="13330" max="13568" width="9" style="8"/>
    <col min="13569" max="13569" width="3.625" style="8" customWidth="1"/>
    <col min="13570" max="13570" width="18.125" style="8" customWidth="1"/>
    <col min="13571" max="13571" width="14.375" style="8" bestFit="1" customWidth="1"/>
    <col min="13572" max="13572" width="13.125" style="8" bestFit="1" customWidth="1"/>
    <col min="13573" max="13573" width="40.625" style="8" customWidth="1"/>
    <col min="13574" max="13574" width="6.25" style="8" customWidth="1"/>
    <col min="13575" max="13576" width="9.875" style="8" bestFit="1" customWidth="1"/>
    <col min="13577" max="13577" width="5.75" style="8" customWidth="1"/>
    <col min="13578" max="13578" width="45.125" style="8" bestFit="1" customWidth="1"/>
    <col min="13579" max="13579" width="38.75" style="8" customWidth="1"/>
    <col min="13580" max="13580" width="11" style="8" customWidth="1"/>
    <col min="13581" max="13581" width="13.75" style="8" customWidth="1"/>
    <col min="13582" max="13582" width="6.375" style="8" customWidth="1"/>
    <col min="13583" max="13583" width="17.5" style="8" customWidth="1"/>
    <col min="13584" max="13584" width="19.625" style="8" customWidth="1"/>
    <col min="13585" max="13585" width="15.625" style="8" customWidth="1"/>
    <col min="13586" max="13824" width="9" style="8"/>
    <col min="13825" max="13825" width="3.625" style="8" customWidth="1"/>
    <col min="13826" max="13826" width="18.125" style="8" customWidth="1"/>
    <col min="13827" max="13827" width="14.375" style="8" bestFit="1" customWidth="1"/>
    <col min="13828" max="13828" width="13.125" style="8" bestFit="1" customWidth="1"/>
    <col min="13829" max="13829" width="40.625" style="8" customWidth="1"/>
    <col min="13830" max="13830" width="6.25" style="8" customWidth="1"/>
    <col min="13831" max="13832" width="9.875" style="8" bestFit="1" customWidth="1"/>
    <col min="13833" max="13833" width="5.75" style="8" customWidth="1"/>
    <col min="13834" max="13834" width="45.125" style="8" bestFit="1" customWidth="1"/>
    <col min="13835" max="13835" width="38.75" style="8" customWidth="1"/>
    <col min="13836" max="13836" width="11" style="8" customWidth="1"/>
    <col min="13837" max="13837" width="13.75" style="8" customWidth="1"/>
    <col min="13838" max="13838" width="6.375" style="8" customWidth="1"/>
    <col min="13839" max="13839" width="17.5" style="8" customWidth="1"/>
    <col min="13840" max="13840" width="19.625" style="8" customWidth="1"/>
    <col min="13841" max="13841" width="15.625" style="8" customWidth="1"/>
    <col min="13842" max="14080" width="9" style="8"/>
    <col min="14081" max="14081" width="3.625" style="8" customWidth="1"/>
    <col min="14082" max="14082" width="18.125" style="8" customWidth="1"/>
    <col min="14083" max="14083" width="14.375" style="8" bestFit="1" customWidth="1"/>
    <col min="14084" max="14084" width="13.125" style="8" bestFit="1" customWidth="1"/>
    <col min="14085" max="14085" width="40.625" style="8" customWidth="1"/>
    <col min="14086" max="14086" width="6.25" style="8" customWidth="1"/>
    <col min="14087" max="14088" width="9.875" style="8" bestFit="1" customWidth="1"/>
    <col min="14089" max="14089" width="5.75" style="8" customWidth="1"/>
    <col min="14090" max="14090" width="45.125" style="8" bestFit="1" customWidth="1"/>
    <col min="14091" max="14091" width="38.75" style="8" customWidth="1"/>
    <col min="14092" max="14092" width="11" style="8" customWidth="1"/>
    <col min="14093" max="14093" width="13.75" style="8" customWidth="1"/>
    <col min="14094" max="14094" width="6.375" style="8" customWidth="1"/>
    <col min="14095" max="14095" width="17.5" style="8" customWidth="1"/>
    <col min="14096" max="14096" width="19.625" style="8" customWidth="1"/>
    <col min="14097" max="14097" width="15.625" style="8" customWidth="1"/>
    <col min="14098" max="14336" width="9" style="8"/>
    <col min="14337" max="14337" width="3.625" style="8" customWidth="1"/>
    <col min="14338" max="14338" width="18.125" style="8" customWidth="1"/>
    <col min="14339" max="14339" width="14.375" style="8" bestFit="1" customWidth="1"/>
    <col min="14340" max="14340" width="13.125" style="8" bestFit="1" customWidth="1"/>
    <col min="14341" max="14341" width="40.625" style="8" customWidth="1"/>
    <col min="14342" max="14342" width="6.25" style="8" customWidth="1"/>
    <col min="14343" max="14344" width="9.875" style="8" bestFit="1" customWidth="1"/>
    <col min="14345" max="14345" width="5.75" style="8" customWidth="1"/>
    <col min="14346" max="14346" width="45.125" style="8" bestFit="1" customWidth="1"/>
    <col min="14347" max="14347" width="38.75" style="8" customWidth="1"/>
    <col min="14348" max="14348" width="11" style="8" customWidth="1"/>
    <col min="14349" max="14349" width="13.75" style="8" customWidth="1"/>
    <col min="14350" max="14350" width="6.375" style="8" customWidth="1"/>
    <col min="14351" max="14351" width="17.5" style="8" customWidth="1"/>
    <col min="14352" max="14352" width="19.625" style="8" customWidth="1"/>
    <col min="14353" max="14353" width="15.625" style="8" customWidth="1"/>
    <col min="14354" max="14592" width="9" style="8"/>
    <col min="14593" max="14593" width="3.625" style="8" customWidth="1"/>
    <col min="14594" max="14594" width="18.125" style="8" customWidth="1"/>
    <col min="14595" max="14595" width="14.375" style="8" bestFit="1" customWidth="1"/>
    <col min="14596" max="14596" width="13.125" style="8" bestFit="1" customWidth="1"/>
    <col min="14597" max="14597" width="40.625" style="8" customWidth="1"/>
    <col min="14598" max="14598" width="6.25" style="8" customWidth="1"/>
    <col min="14599" max="14600" width="9.875" style="8" bestFit="1" customWidth="1"/>
    <col min="14601" max="14601" width="5.75" style="8" customWidth="1"/>
    <col min="14602" max="14602" width="45.125" style="8" bestFit="1" customWidth="1"/>
    <col min="14603" max="14603" width="38.75" style="8" customWidth="1"/>
    <col min="14604" max="14604" width="11" style="8" customWidth="1"/>
    <col min="14605" max="14605" width="13.75" style="8" customWidth="1"/>
    <col min="14606" max="14606" width="6.375" style="8" customWidth="1"/>
    <col min="14607" max="14607" width="17.5" style="8" customWidth="1"/>
    <col min="14608" max="14608" width="19.625" style="8" customWidth="1"/>
    <col min="14609" max="14609" width="15.625" style="8" customWidth="1"/>
    <col min="14610" max="14848" width="9" style="8"/>
    <col min="14849" max="14849" width="3.625" style="8" customWidth="1"/>
    <col min="14850" max="14850" width="18.125" style="8" customWidth="1"/>
    <col min="14851" max="14851" width="14.375" style="8" bestFit="1" customWidth="1"/>
    <col min="14852" max="14852" width="13.125" style="8" bestFit="1" customWidth="1"/>
    <col min="14853" max="14853" width="40.625" style="8" customWidth="1"/>
    <col min="14854" max="14854" width="6.25" style="8" customWidth="1"/>
    <col min="14855" max="14856" width="9.875" style="8" bestFit="1" customWidth="1"/>
    <col min="14857" max="14857" width="5.75" style="8" customWidth="1"/>
    <col min="14858" max="14858" width="45.125" style="8" bestFit="1" customWidth="1"/>
    <col min="14859" max="14859" width="38.75" style="8" customWidth="1"/>
    <col min="14860" max="14860" width="11" style="8" customWidth="1"/>
    <col min="14861" max="14861" width="13.75" style="8" customWidth="1"/>
    <col min="14862" max="14862" width="6.375" style="8" customWidth="1"/>
    <col min="14863" max="14863" width="17.5" style="8" customWidth="1"/>
    <col min="14864" max="14864" width="19.625" style="8" customWidth="1"/>
    <col min="14865" max="14865" width="15.625" style="8" customWidth="1"/>
    <col min="14866" max="15104" width="9" style="8"/>
    <col min="15105" max="15105" width="3.625" style="8" customWidth="1"/>
    <col min="15106" max="15106" width="18.125" style="8" customWidth="1"/>
    <col min="15107" max="15107" width="14.375" style="8" bestFit="1" customWidth="1"/>
    <col min="15108" max="15108" width="13.125" style="8" bestFit="1" customWidth="1"/>
    <col min="15109" max="15109" width="40.625" style="8" customWidth="1"/>
    <col min="15110" max="15110" width="6.25" style="8" customWidth="1"/>
    <col min="15111" max="15112" width="9.875" style="8" bestFit="1" customWidth="1"/>
    <col min="15113" max="15113" width="5.75" style="8" customWidth="1"/>
    <col min="15114" max="15114" width="45.125" style="8" bestFit="1" customWidth="1"/>
    <col min="15115" max="15115" width="38.75" style="8" customWidth="1"/>
    <col min="15116" max="15116" width="11" style="8" customWidth="1"/>
    <col min="15117" max="15117" width="13.75" style="8" customWidth="1"/>
    <col min="15118" max="15118" width="6.375" style="8" customWidth="1"/>
    <col min="15119" max="15119" width="17.5" style="8" customWidth="1"/>
    <col min="15120" max="15120" width="19.625" style="8" customWidth="1"/>
    <col min="15121" max="15121" width="15.625" style="8" customWidth="1"/>
    <col min="15122" max="15360" width="9" style="8"/>
    <col min="15361" max="15361" width="3.625" style="8" customWidth="1"/>
    <col min="15362" max="15362" width="18.125" style="8" customWidth="1"/>
    <col min="15363" max="15363" width="14.375" style="8" bestFit="1" customWidth="1"/>
    <col min="15364" max="15364" width="13.125" style="8" bestFit="1" customWidth="1"/>
    <col min="15365" max="15365" width="40.625" style="8" customWidth="1"/>
    <col min="15366" max="15366" width="6.25" style="8" customWidth="1"/>
    <col min="15367" max="15368" width="9.875" style="8" bestFit="1" customWidth="1"/>
    <col min="15369" max="15369" width="5.75" style="8" customWidth="1"/>
    <col min="15370" max="15370" width="45.125" style="8" bestFit="1" customWidth="1"/>
    <col min="15371" max="15371" width="38.75" style="8" customWidth="1"/>
    <col min="15372" max="15372" width="11" style="8" customWidth="1"/>
    <col min="15373" max="15373" width="13.75" style="8" customWidth="1"/>
    <col min="15374" max="15374" width="6.375" style="8" customWidth="1"/>
    <col min="15375" max="15375" width="17.5" style="8" customWidth="1"/>
    <col min="15376" max="15376" width="19.625" style="8" customWidth="1"/>
    <col min="15377" max="15377" width="15.625" style="8" customWidth="1"/>
    <col min="15378" max="15616" width="9" style="8"/>
    <col min="15617" max="15617" width="3.625" style="8" customWidth="1"/>
    <col min="15618" max="15618" width="18.125" style="8" customWidth="1"/>
    <col min="15619" max="15619" width="14.375" style="8" bestFit="1" customWidth="1"/>
    <col min="15620" max="15620" width="13.125" style="8" bestFit="1" customWidth="1"/>
    <col min="15621" max="15621" width="40.625" style="8" customWidth="1"/>
    <col min="15622" max="15622" width="6.25" style="8" customWidth="1"/>
    <col min="15623" max="15624" width="9.875" style="8" bestFit="1" customWidth="1"/>
    <col min="15625" max="15625" width="5.75" style="8" customWidth="1"/>
    <col min="15626" max="15626" width="45.125" style="8" bestFit="1" customWidth="1"/>
    <col min="15627" max="15627" width="38.75" style="8" customWidth="1"/>
    <col min="15628" max="15628" width="11" style="8" customWidth="1"/>
    <col min="15629" max="15629" width="13.75" style="8" customWidth="1"/>
    <col min="15630" max="15630" width="6.375" style="8" customWidth="1"/>
    <col min="15631" max="15631" width="17.5" style="8" customWidth="1"/>
    <col min="15632" max="15632" width="19.625" style="8" customWidth="1"/>
    <col min="15633" max="15633" width="15.625" style="8" customWidth="1"/>
    <col min="15634" max="15872" width="9" style="8"/>
    <col min="15873" max="15873" width="3.625" style="8" customWidth="1"/>
    <col min="15874" max="15874" width="18.125" style="8" customWidth="1"/>
    <col min="15875" max="15875" width="14.375" style="8" bestFit="1" customWidth="1"/>
    <col min="15876" max="15876" width="13.125" style="8" bestFit="1" customWidth="1"/>
    <col min="15877" max="15877" width="40.625" style="8" customWidth="1"/>
    <col min="15878" max="15878" width="6.25" style="8" customWidth="1"/>
    <col min="15879" max="15880" width="9.875" style="8" bestFit="1" customWidth="1"/>
    <col min="15881" max="15881" width="5.75" style="8" customWidth="1"/>
    <col min="15882" max="15882" width="45.125" style="8" bestFit="1" customWidth="1"/>
    <col min="15883" max="15883" width="38.75" style="8" customWidth="1"/>
    <col min="15884" max="15884" width="11" style="8" customWidth="1"/>
    <col min="15885" max="15885" width="13.75" style="8" customWidth="1"/>
    <col min="15886" max="15886" width="6.375" style="8" customWidth="1"/>
    <col min="15887" max="15887" width="17.5" style="8" customWidth="1"/>
    <col min="15888" max="15888" width="19.625" style="8" customWidth="1"/>
    <col min="15889" max="15889" width="15.625" style="8" customWidth="1"/>
    <col min="15890" max="16128" width="9" style="8"/>
    <col min="16129" max="16129" width="3.625" style="8" customWidth="1"/>
    <col min="16130" max="16130" width="18.125" style="8" customWidth="1"/>
    <col min="16131" max="16131" width="14.375" style="8" bestFit="1" customWidth="1"/>
    <col min="16132" max="16132" width="13.125" style="8" bestFit="1" customWidth="1"/>
    <col min="16133" max="16133" width="40.625" style="8" customWidth="1"/>
    <col min="16134" max="16134" width="6.25" style="8" customWidth="1"/>
    <col min="16135" max="16136" width="9.875" style="8" bestFit="1" customWidth="1"/>
    <col min="16137" max="16137" width="5.75" style="8" customWidth="1"/>
    <col min="16138" max="16138" width="45.125" style="8" bestFit="1" customWidth="1"/>
    <col min="16139" max="16139" width="38.75" style="8" customWidth="1"/>
    <col min="16140" max="16140" width="11" style="8" customWidth="1"/>
    <col min="16141" max="16141" width="13.75" style="8" customWidth="1"/>
    <col min="16142" max="16142" width="6.375" style="8" customWidth="1"/>
    <col min="16143" max="16143" width="17.5" style="8" customWidth="1"/>
    <col min="16144" max="16144" width="19.625" style="8" customWidth="1"/>
    <col min="16145" max="16145" width="15.625" style="8" customWidth="1"/>
    <col min="16146" max="16384" width="9" style="8"/>
  </cols>
  <sheetData>
    <row r="2" spans="1:17" ht="20.100000000000001" customHeight="1">
      <c r="B2" s="1" t="s">
        <v>0</v>
      </c>
      <c r="C2" s="1"/>
      <c r="D2" s="1"/>
      <c r="E2" s="92" t="s">
        <v>2469</v>
      </c>
      <c r="G2" s="4" t="s">
        <v>2</v>
      </c>
      <c r="H2" s="5"/>
      <c r="I2" s="6"/>
      <c r="J2" s="7">
        <f>SUM(H:H)</f>
        <v>15500</v>
      </c>
    </row>
    <row r="3" spans="1:17" ht="20.100000000000001" customHeight="1">
      <c r="B3" s="1" t="s">
        <v>3</v>
      </c>
      <c r="C3" s="1"/>
      <c r="D3" s="1"/>
      <c r="E3" s="98" t="s">
        <v>723</v>
      </c>
    </row>
    <row r="4" spans="1:17" ht="20.100000000000001" customHeight="1">
      <c r="B4" s="1" t="s">
        <v>5</v>
      </c>
      <c r="C4" s="1"/>
      <c r="D4" s="1"/>
      <c r="E4" s="98">
        <v>175372</v>
      </c>
      <c r="H4" s="288"/>
      <c r="J4" s="289"/>
      <c r="K4" s="290"/>
    </row>
    <row r="5" spans="1:17" ht="20.100000000000001" customHeight="1">
      <c r="B5" s="1" t="s">
        <v>6</v>
      </c>
      <c r="C5" s="1"/>
      <c r="D5" s="1"/>
      <c r="E5" s="102">
        <v>43878</v>
      </c>
      <c r="J5" s="291"/>
      <c r="K5" s="292"/>
    </row>
    <row r="6" spans="1:17" ht="20.100000000000001" customHeight="1">
      <c r="B6" s="1" t="s">
        <v>7</v>
      </c>
      <c r="C6" s="1"/>
      <c r="D6" s="1"/>
      <c r="E6" s="102">
        <v>43879</v>
      </c>
      <c r="J6" s="15"/>
      <c r="K6" s="16"/>
    </row>
    <row r="7" spans="1:17" ht="20.100000000000001" customHeight="1">
      <c r="B7" s="18"/>
      <c r="C7" s="18"/>
      <c r="D7" s="18"/>
      <c r="E7" s="294"/>
      <c r="G7" s="295"/>
      <c r="H7" s="8" t="s">
        <v>726</v>
      </c>
      <c r="J7" s="15"/>
      <c r="K7" s="16"/>
      <c r="L7" s="20"/>
    </row>
    <row r="9" spans="1:17" s="9" customFormat="1" ht="19.7" customHeight="1">
      <c r="B9" s="21" t="s">
        <v>8</v>
      </c>
      <c r="C9" s="21" t="s">
        <v>9</v>
      </c>
      <c r="D9" s="21" t="s">
        <v>10</v>
      </c>
      <c r="E9" s="22" t="s">
        <v>11</v>
      </c>
      <c r="F9" s="22" t="s">
        <v>12</v>
      </c>
      <c r="G9" s="22" t="s">
        <v>13</v>
      </c>
      <c r="H9" s="167" t="s">
        <v>14</v>
      </c>
      <c r="I9" s="167" t="s">
        <v>15</v>
      </c>
      <c r="J9" s="22" t="s">
        <v>16</v>
      </c>
      <c r="K9" s="22" t="s">
        <v>17</v>
      </c>
      <c r="L9" s="22" t="s">
        <v>18</v>
      </c>
      <c r="M9" s="25" t="s">
        <v>19</v>
      </c>
      <c r="N9" s="21" t="s">
        <v>20</v>
      </c>
      <c r="O9" s="22" t="s">
        <v>21</v>
      </c>
      <c r="P9" s="25" t="s">
        <v>22</v>
      </c>
      <c r="Q9" s="26" t="s">
        <v>23</v>
      </c>
    </row>
    <row r="10" spans="1:17" s="9" customFormat="1" ht="19.7" customHeight="1">
      <c r="B10" s="27"/>
      <c r="C10" s="990"/>
      <c r="D10" s="990"/>
      <c r="E10" s="168"/>
      <c r="F10" s="22"/>
      <c r="G10" s="22"/>
      <c r="H10" s="167"/>
      <c r="I10" s="167"/>
      <c r="J10" s="22"/>
      <c r="K10" s="22"/>
      <c r="L10" s="22"/>
      <c r="M10" s="25"/>
      <c r="N10" s="21"/>
      <c r="O10" s="22"/>
      <c r="P10" s="25"/>
      <c r="Q10" s="26"/>
    </row>
    <row r="11" spans="1:17" s="9" customFormat="1" ht="19.7" customHeight="1">
      <c r="B11" s="21"/>
      <c r="C11" s="21"/>
      <c r="D11" s="21"/>
      <c r="E11" s="41"/>
      <c r="F11" s="22"/>
      <c r="G11" s="36"/>
      <c r="H11" s="38"/>
      <c r="I11" s="188"/>
      <c r="J11" s="31"/>
      <c r="K11" s="31"/>
      <c r="L11" s="21"/>
      <c r="M11" s="25"/>
      <c r="N11" s="21"/>
      <c r="O11" s="32"/>
      <c r="P11" s="32"/>
      <c r="Q11" s="26"/>
    </row>
    <row r="12" spans="1:17" s="9" customFormat="1" ht="19.7" customHeight="1">
      <c r="A12" s="31"/>
      <c r="B12" s="344" t="s">
        <v>828</v>
      </c>
      <c r="C12" s="345"/>
      <c r="D12" s="345"/>
      <c r="E12" s="346"/>
      <c r="F12" s="347"/>
      <c r="G12" s="348"/>
      <c r="H12" s="342"/>
      <c r="I12" s="349"/>
      <c r="J12" s="350"/>
      <c r="K12" s="31"/>
      <c r="L12" s="21"/>
      <c r="M12" s="25"/>
      <c r="N12" s="21"/>
      <c r="O12" s="32"/>
      <c r="P12" s="32"/>
      <c r="Q12" s="26"/>
    </row>
    <row r="13" spans="1:17" s="9" customFormat="1" ht="19.7" customHeight="1">
      <c r="A13" s="22">
        <v>16</v>
      </c>
      <c r="B13" s="21">
        <v>1</v>
      </c>
      <c r="C13" s="357" t="s">
        <v>531</v>
      </c>
      <c r="D13" s="357" t="s">
        <v>531</v>
      </c>
      <c r="E13" s="352" t="s">
        <v>2470</v>
      </c>
      <c r="F13" s="353">
        <v>1</v>
      </c>
      <c r="G13" s="358">
        <v>1936</v>
      </c>
      <c r="H13" s="358">
        <f t="shared" ref="H13:H27" si="0">F13*G13</f>
        <v>1936</v>
      </c>
      <c r="I13" s="994"/>
      <c r="J13" s="995" t="s">
        <v>2471</v>
      </c>
      <c r="K13" s="31"/>
      <c r="L13" s="21"/>
      <c r="M13" s="25">
        <v>43874</v>
      </c>
      <c r="N13" s="21"/>
      <c r="O13" s="32" t="s">
        <v>2472</v>
      </c>
      <c r="P13" s="261" t="s">
        <v>2473</v>
      </c>
      <c r="Q13" s="26"/>
    </row>
    <row r="14" spans="1:17" s="9" customFormat="1" ht="19.7" customHeight="1">
      <c r="A14" s="22">
        <v>16</v>
      </c>
      <c r="B14" s="21">
        <f>+B13+1</f>
        <v>2</v>
      </c>
      <c r="C14" s="357" t="s">
        <v>531</v>
      </c>
      <c r="D14" s="357" t="s">
        <v>531</v>
      </c>
      <c r="E14" s="352" t="s">
        <v>2474</v>
      </c>
      <c r="F14" s="353">
        <v>1</v>
      </c>
      <c r="G14" s="358">
        <v>1888</v>
      </c>
      <c r="H14" s="358">
        <f t="shared" si="0"/>
        <v>1888</v>
      </c>
      <c r="I14" s="994"/>
      <c r="J14" s="995" t="s">
        <v>2475</v>
      </c>
      <c r="K14" s="31"/>
      <c r="L14" s="21"/>
      <c r="M14" s="25">
        <v>43874</v>
      </c>
      <c r="N14" s="21"/>
      <c r="O14" s="32" t="s">
        <v>2472</v>
      </c>
      <c r="P14" s="261" t="s">
        <v>2473</v>
      </c>
      <c r="Q14" s="26"/>
    </row>
    <row r="15" spans="1:17" s="9" customFormat="1" ht="19.7" customHeight="1">
      <c r="A15" s="22">
        <v>16</v>
      </c>
      <c r="B15" s="21">
        <f t="shared" ref="B15:B27" si="1">+B14+1</f>
        <v>3</v>
      </c>
      <c r="C15" s="321" t="s">
        <v>531</v>
      </c>
      <c r="D15" s="321" t="s">
        <v>531</v>
      </c>
      <c r="E15" s="338" t="s">
        <v>835</v>
      </c>
      <c r="F15" s="359">
        <v>4</v>
      </c>
      <c r="G15" s="341">
        <v>70</v>
      </c>
      <c r="H15" s="342">
        <f t="shared" si="0"/>
        <v>280</v>
      </c>
      <c r="I15" s="167"/>
      <c r="J15" s="182" t="s">
        <v>836</v>
      </c>
      <c r="K15" s="31"/>
      <c r="L15" s="21"/>
      <c r="M15" s="25">
        <v>43874</v>
      </c>
      <c r="N15" s="21"/>
      <c r="O15" s="32" t="s">
        <v>2472</v>
      </c>
      <c r="P15" s="32" t="s">
        <v>2472</v>
      </c>
      <c r="Q15" s="26"/>
    </row>
    <row r="16" spans="1:17" s="9" customFormat="1" ht="19.7" customHeight="1">
      <c r="A16" s="22">
        <v>16</v>
      </c>
      <c r="B16" s="21">
        <f t="shared" si="1"/>
        <v>4</v>
      </c>
      <c r="C16" s="331" t="s">
        <v>531</v>
      </c>
      <c r="D16" s="331" t="s">
        <v>531</v>
      </c>
      <c r="E16" s="360" t="s">
        <v>837</v>
      </c>
      <c r="F16" s="361">
        <v>4</v>
      </c>
      <c r="G16" s="334">
        <v>169</v>
      </c>
      <c r="H16" s="362">
        <f t="shared" si="0"/>
        <v>676</v>
      </c>
      <c r="I16" s="363"/>
      <c r="J16" s="41" t="s">
        <v>838</v>
      </c>
      <c r="K16" s="31"/>
      <c r="L16" s="21"/>
      <c r="M16" s="25">
        <v>43874</v>
      </c>
      <c r="N16" s="21"/>
      <c r="O16" s="32" t="s">
        <v>2472</v>
      </c>
      <c r="P16" s="32" t="s">
        <v>2472</v>
      </c>
      <c r="Q16" s="26"/>
    </row>
    <row r="17" spans="1:17" s="9" customFormat="1" ht="19.7" customHeight="1">
      <c r="A17" s="22">
        <v>16</v>
      </c>
      <c r="B17" s="21">
        <f t="shared" si="1"/>
        <v>5</v>
      </c>
      <c r="C17" s="331" t="s">
        <v>531</v>
      </c>
      <c r="D17" s="331" t="s">
        <v>531</v>
      </c>
      <c r="E17" s="364" t="s">
        <v>839</v>
      </c>
      <c r="F17" s="321">
        <v>2</v>
      </c>
      <c r="G17" s="365">
        <v>71</v>
      </c>
      <c r="H17" s="38">
        <f t="shared" si="0"/>
        <v>142</v>
      </c>
      <c r="I17" s="167"/>
      <c r="J17" s="31" t="s">
        <v>840</v>
      </c>
      <c r="K17" s="31"/>
      <c r="L17" s="21"/>
      <c r="M17" s="25">
        <v>43874</v>
      </c>
      <c r="N17" s="21"/>
      <c r="O17" s="32" t="s">
        <v>2472</v>
      </c>
      <c r="P17" s="32" t="s">
        <v>2472</v>
      </c>
      <c r="Q17" s="26"/>
    </row>
    <row r="18" spans="1:17" s="9" customFormat="1" ht="19.7" customHeight="1">
      <c r="A18" s="22">
        <v>16</v>
      </c>
      <c r="B18" s="21">
        <f t="shared" si="1"/>
        <v>6</v>
      </c>
      <c r="C18" s="331" t="s">
        <v>531</v>
      </c>
      <c r="D18" s="331" t="s">
        <v>531</v>
      </c>
      <c r="E18" s="364" t="s">
        <v>841</v>
      </c>
      <c r="F18" s="321">
        <v>2</v>
      </c>
      <c r="G18" s="365">
        <v>30</v>
      </c>
      <c r="H18" s="38">
        <f t="shared" si="0"/>
        <v>60</v>
      </c>
      <c r="I18" s="167"/>
      <c r="J18" s="31" t="s">
        <v>842</v>
      </c>
      <c r="K18" s="31"/>
      <c r="L18" s="21"/>
      <c r="M18" s="25">
        <v>43874</v>
      </c>
      <c r="N18" s="21"/>
      <c r="O18" s="32" t="s">
        <v>2472</v>
      </c>
      <c r="P18" s="32" t="s">
        <v>2472</v>
      </c>
      <c r="Q18" s="26"/>
    </row>
    <row r="19" spans="1:17" s="9" customFormat="1" ht="19.7" customHeight="1">
      <c r="A19" s="22">
        <v>16</v>
      </c>
      <c r="B19" s="21">
        <f t="shared" si="1"/>
        <v>7</v>
      </c>
      <c r="C19" s="366" t="s">
        <v>686</v>
      </c>
      <c r="D19" s="366" t="s">
        <v>531</v>
      </c>
      <c r="E19" s="367" t="s">
        <v>843</v>
      </c>
      <c r="F19" s="368"/>
      <c r="G19" s="369">
        <v>1800</v>
      </c>
      <c r="H19" s="370">
        <f t="shared" si="0"/>
        <v>0</v>
      </c>
      <c r="I19" s="371"/>
      <c r="J19" s="367" t="s">
        <v>844</v>
      </c>
      <c r="K19" s="372" t="s">
        <v>845</v>
      </c>
      <c r="L19" s="21"/>
      <c r="M19" s="25"/>
      <c r="N19" s="21"/>
      <c r="O19" s="32"/>
      <c r="P19" s="32"/>
      <c r="Q19" s="26"/>
    </row>
    <row r="20" spans="1:17" s="9" customFormat="1" ht="19.7" customHeight="1">
      <c r="A20" s="22">
        <v>16</v>
      </c>
      <c r="B20" s="21">
        <f t="shared" si="1"/>
        <v>8</v>
      </c>
      <c r="C20" s="351" t="s">
        <v>531</v>
      </c>
      <c r="D20" s="351" t="s">
        <v>531</v>
      </c>
      <c r="E20" s="352" t="s">
        <v>1385</v>
      </c>
      <c r="F20" s="353">
        <v>1</v>
      </c>
      <c r="G20" s="780">
        <v>2420</v>
      </c>
      <c r="H20" s="780">
        <f t="shared" si="0"/>
        <v>2420</v>
      </c>
      <c r="I20" s="994"/>
      <c r="J20" s="995" t="s">
        <v>1386</v>
      </c>
      <c r="K20" s="22"/>
      <c r="L20" s="22"/>
      <c r="M20" s="25">
        <v>43874</v>
      </c>
      <c r="N20" s="21"/>
      <c r="O20" s="32" t="s">
        <v>2472</v>
      </c>
      <c r="P20" s="261" t="s">
        <v>2473</v>
      </c>
      <c r="Q20" s="26"/>
    </row>
    <row r="21" spans="1:17" s="9" customFormat="1" ht="19.7" customHeight="1">
      <c r="A21" s="22">
        <v>16</v>
      </c>
      <c r="B21" s="21">
        <f t="shared" si="1"/>
        <v>9</v>
      </c>
      <c r="C21" s="351" t="s">
        <v>531</v>
      </c>
      <c r="D21" s="351" t="s">
        <v>531</v>
      </c>
      <c r="E21" s="352" t="s">
        <v>1949</v>
      </c>
      <c r="F21" s="353">
        <v>1</v>
      </c>
      <c r="G21" s="780">
        <v>2310</v>
      </c>
      <c r="H21" s="780">
        <f t="shared" si="0"/>
        <v>2310</v>
      </c>
      <c r="I21" s="994"/>
      <c r="J21" s="995" t="s">
        <v>1388</v>
      </c>
      <c r="K21" s="22"/>
      <c r="L21" s="30"/>
      <c r="M21" s="25">
        <v>43874</v>
      </c>
      <c r="N21" s="21"/>
      <c r="O21" s="32" t="s">
        <v>2472</v>
      </c>
      <c r="P21" s="261" t="s">
        <v>2473</v>
      </c>
      <c r="Q21" s="26"/>
    </row>
    <row r="22" spans="1:17" s="73" customFormat="1" ht="19.7" customHeight="1">
      <c r="A22" s="22">
        <v>16</v>
      </c>
      <c r="B22" s="21">
        <f t="shared" si="1"/>
        <v>10</v>
      </c>
      <c r="C22" s="351" t="s">
        <v>531</v>
      </c>
      <c r="D22" s="351" t="s">
        <v>531</v>
      </c>
      <c r="E22" s="352" t="s">
        <v>1950</v>
      </c>
      <c r="F22" s="353">
        <v>1</v>
      </c>
      <c r="G22" s="780">
        <v>4500</v>
      </c>
      <c r="H22" s="780">
        <f t="shared" si="0"/>
        <v>4500</v>
      </c>
      <c r="I22" s="994"/>
      <c r="J22" s="995" t="s">
        <v>1390</v>
      </c>
      <c r="K22" s="22"/>
      <c r="L22" s="30"/>
      <c r="M22" s="25">
        <v>43874</v>
      </c>
      <c r="N22" s="65"/>
      <c r="O22" s="32" t="s">
        <v>2472</v>
      </c>
      <c r="P22" s="1124" t="s">
        <v>2476</v>
      </c>
      <c r="Q22" s="61"/>
    </row>
    <row r="23" spans="1:17" s="73" customFormat="1" ht="19.7" customHeight="1">
      <c r="A23" s="22">
        <v>16</v>
      </c>
      <c r="B23" s="21">
        <f t="shared" si="1"/>
        <v>11</v>
      </c>
      <c r="C23" s="22" t="s">
        <v>531</v>
      </c>
      <c r="D23" s="22" t="s">
        <v>531</v>
      </c>
      <c r="E23" s="120" t="s">
        <v>835</v>
      </c>
      <c r="F23" s="170">
        <v>2</v>
      </c>
      <c r="G23" s="347">
        <v>70</v>
      </c>
      <c r="H23" s="781">
        <f t="shared" si="0"/>
        <v>140</v>
      </c>
      <c r="I23" s="167"/>
      <c r="J23" s="182" t="s">
        <v>836</v>
      </c>
      <c r="K23" s="30" t="s">
        <v>2477</v>
      </c>
      <c r="L23" s="30"/>
      <c r="M23" s="25">
        <v>43874</v>
      </c>
      <c r="N23" s="65"/>
      <c r="O23" s="32" t="s">
        <v>2472</v>
      </c>
      <c r="P23" s="32" t="s">
        <v>2472</v>
      </c>
      <c r="Q23" s="26"/>
    </row>
    <row r="24" spans="1:17" s="73" customFormat="1" ht="19.7" customHeight="1">
      <c r="A24" s="22">
        <v>16</v>
      </c>
      <c r="B24" s="21">
        <f t="shared" si="1"/>
        <v>12</v>
      </c>
      <c r="C24" s="22" t="s">
        <v>531</v>
      </c>
      <c r="D24" s="22" t="s">
        <v>531</v>
      </c>
      <c r="E24" s="120" t="s">
        <v>541</v>
      </c>
      <c r="F24" s="170">
        <v>2</v>
      </c>
      <c r="G24" s="347">
        <v>78</v>
      </c>
      <c r="H24" s="781">
        <f t="shared" si="0"/>
        <v>156</v>
      </c>
      <c r="I24" s="167"/>
      <c r="J24" s="182" t="s">
        <v>836</v>
      </c>
      <c r="K24" s="30" t="s">
        <v>2478</v>
      </c>
      <c r="L24" s="285"/>
      <c r="M24" s="25">
        <v>43874</v>
      </c>
      <c r="N24" s="65"/>
      <c r="O24" s="32" t="s">
        <v>2472</v>
      </c>
      <c r="P24" s="32" t="s">
        <v>2472</v>
      </c>
      <c r="Q24" s="26"/>
    </row>
    <row r="25" spans="1:17" s="73" customFormat="1" ht="19.7" customHeight="1">
      <c r="A25" s="22">
        <v>16</v>
      </c>
      <c r="B25" s="21">
        <f t="shared" si="1"/>
        <v>13</v>
      </c>
      <c r="C25" s="21" t="s">
        <v>531</v>
      </c>
      <c r="D25" s="21" t="s">
        <v>531</v>
      </c>
      <c r="E25" s="550" t="s">
        <v>837</v>
      </c>
      <c r="F25" s="236">
        <v>10</v>
      </c>
      <c r="G25" s="24">
        <v>79</v>
      </c>
      <c r="H25" s="782">
        <f t="shared" si="0"/>
        <v>790</v>
      </c>
      <c r="I25" s="363"/>
      <c r="J25" s="41" t="s">
        <v>838</v>
      </c>
      <c r="K25" s="285" t="s">
        <v>2479</v>
      </c>
      <c r="L25" s="285"/>
      <c r="M25" s="25">
        <v>43874</v>
      </c>
      <c r="N25" s="65"/>
      <c r="O25" s="32" t="s">
        <v>2472</v>
      </c>
      <c r="P25" s="32" t="s">
        <v>2472</v>
      </c>
      <c r="Q25" s="26"/>
    </row>
    <row r="26" spans="1:17" s="73" customFormat="1" ht="19.7" customHeight="1">
      <c r="A26" s="22">
        <v>16</v>
      </c>
      <c r="B26" s="21">
        <f t="shared" si="1"/>
        <v>14</v>
      </c>
      <c r="C26" s="21" t="s">
        <v>531</v>
      </c>
      <c r="D26" s="21" t="s">
        <v>531</v>
      </c>
      <c r="E26" s="991" t="s">
        <v>839</v>
      </c>
      <c r="F26" s="22">
        <v>2</v>
      </c>
      <c r="G26" s="783">
        <v>71</v>
      </c>
      <c r="H26" s="42">
        <f t="shared" si="0"/>
        <v>142</v>
      </c>
      <c r="I26" s="167"/>
      <c r="J26" s="31" t="s">
        <v>840</v>
      </c>
      <c r="K26" s="285" t="s">
        <v>2479</v>
      </c>
      <c r="L26" s="285"/>
      <c r="M26" s="25">
        <v>43874</v>
      </c>
      <c r="N26" s="65"/>
      <c r="O26" s="32" t="s">
        <v>2472</v>
      </c>
      <c r="P26" s="32" t="s">
        <v>2472</v>
      </c>
      <c r="Q26" s="26"/>
    </row>
    <row r="27" spans="1:17" s="73" customFormat="1" ht="19.7" customHeight="1">
      <c r="A27" s="22">
        <v>16</v>
      </c>
      <c r="B27" s="21">
        <f t="shared" si="1"/>
        <v>15</v>
      </c>
      <c r="C27" s="21" t="s">
        <v>531</v>
      </c>
      <c r="D27" s="21" t="s">
        <v>531</v>
      </c>
      <c r="E27" s="991" t="s">
        <v>841</v>
      </c>
      <c r="F27" s="22">
        <v>2</v>
      </c>
      <c r="G27" s="783">
        <v>30</v>
      </c>
      <c r="H27" s="42">
        <f t="shared" si="0"/>
        <v>60</v>
      </c>
      <c r="I27" s="167"/>
      <c r="J27" s="31" t="s">
        <v>842</v>
      </c>
      <c r="K27" s="285" t="s">
        <v>2479</v>
      </c>
      <c r="L27" s="285"/>
      <c r="M27" s="25">
        <v>43874</v>
      </c>
      <c r="N27" s="65"/>
      <c r="O27" s="32" t="s">
        <v>2472</v>
      </c>
      <c r="P27" s="32" t="s">
        <v>2472</v>
      </c>
      <c r="Q27" s="26"/>
    </row>
    <row r="28" spans="1:17" s="73" customFormat="1" ht="19.7" customHeight="1">
      <c r="B28" s="65"/>
      <c r="C28" s="790"/>
      <c r="D28" s="790"/>
      <c r="E28" s="30"/>
      <c r="F28" s="22"/>
      <c r="G28" s="24"/>
      <c r="H28" s="24"/>
      <c r="I28" s="167"/>
      <c r="J28" s="741"/>
      <c r="K28" s="57"/>
      <c r="L28" s="285"/>
      <c r="M28" s="60"/>
      <c r="N28" s="65"/>
      <c r="O28" s="57"/>
      <c r="P28" s="60"/>
      <c r="Q28" s="61"/>
    </row>
    <row r="29" spans="1:17" s="73" customFormat="1" ht="19.7" customHeight="1">
      <c r="B29" s="65"/>
      <c r="C29" s="65"/>
      <c r="D29" s="65"/>
      <c r="E29" s="976">
        <f>SUM(H13:H28)</f>
        <v>15500</v>
      </c>
      <c r="F29" s="996"/>
      <c r="G29" s="57"/>
      <c r="H29" s="24"/>
      <c r="I29" s="283"/>
      <c r="J29" s="443"/>
      <c r="K29" s="57"/>
      <c r="L29" s="285"/>
      <c r="M29" s="60"/>
      <c r="N29" s="65"/>
      <c r="O29" s="57"/>
      <c r="P29" s="60"/>
      <c r="Q29" s="61"/>
    </row>
    <row r="30" spans="1:17" s="9" customFormat="1" ht="19.7" customHeight="1">
      <c r="B30" s="21"/>
      <c r="C30" s="21"/>
      <c r="D30" s="21"/>
      <c r="E30" s="997"/>
      <c r="F30" s="858"/>
      <c r="G30" s="22"/>
      <c r="H30" s="24"/>
      <c r="I30" s="167"/>
      <c r="J30" s="211"/>
      <c r="K30" s="22"/>
      <c r="L30" s="30"/>
      <c r="M30" s="25"/>
      <c r="N30" s="21"/>
      <c r="O30" s="22"/>
      <c r="P30" s="25"/>
      <c r="Q30" s="26"/>
    </row>
    <row r="31" spans="1:17" s="9" customFormat="1" ht="19.7" customHeight="1">
      <c r="B31" s="21"/>
      <c r="C31" s="21"/>
      <c r="D31" s="21"/>
      <c r="E31" s="41"/>
      <c r="F31" s="22"/>
      <c r="G31" s="36"/>
      <c r="H31" s="38"/>
      <c r="I31" s="188"/>
      <c r="J31" s="31"/>
      <c r="K31" s="31"/>
      <c r="L31" s="21"/>
      <c r="M31" s="25"/>
      <c r="N31" s="21"/>
      <c r="O31" s="32"/>
      <c r="P31" s="32"/>
      <c r="Q31" s="26"/>
    </row>
    <row r="32" spans="1:17" s="9" customFormat="1" ht="19.7" customHeight="1">
      <c r="B32" s="21"/>
      <c r="C32" s="21"/>
      <c r="D32" s="21"/>
      <c r="E32" s="41"/>
      <c r="F32" s="22"/>
      <c r="G32" s="36"/>
      <c r="H32" s="38"/>
      <c r="I32" s="188"/>
      <c r="J32" s="31"/>
      <c r="K32" s="31"/>
      <c r="L32" s="21"/>
      <c r="M32" s="25"/>
      <c r="N32" s="21"/>
      <c r="O32" s="32"/>
      <c r="P32" s="32"/>
      <c r="Q32" s="26"/>
    </row>
    <row r="33" spans="2:17" s="9" customFormat="1" ht="19.7" customHeight="1">
      <c r="B33" s="21"/>
      <c r="C33" s="21"/>
      <c r="D33" s="21"/>
      <c r="E33" s="41"/>
      <c r="F33" s="22"/>
      <c r="G33" s="36"/>
      <c r="H33" s="38"/>
      <c r="I33" s="188"/>
      <c r="J33" s="31"/>
      <c r="K33" s="31"/>
      <c r="L33" s="21"/>
      <c r="M33" s="25"/>
      <c r="N33" s="21"/>
      <c r="O33" s="32"/>
      <c r="P33" s="32"/>
      <c r="Q33" s="26"/>
    </row>
    <row r="34" spans="2:17" s="9" customFormat="1" ht="19.7" customHeight="1">
      <c r="B34" s="21"/>
      <c r="C34" s="21"/>
      <c r="D34" s="21"/>
      <c r="E34" s="41"/>
      <c r="F34" s="22"/>
      <c r="G34" s="36"/>
      <c r="H34" s="38"/>
      <c r="I34" s="188"/>
      <c r="J34" s="31"/>
      <c r="K34" s="31"/>
      <c r="L34" s="21"/>
      <c r="M34" s="25"/>
      <c r="N34" s="21"/>
      <c r="O34" s="32"/>
      <c r="P34" s="32"/>
      <c r="Q34" s="26"/>
    </row>
    <row r="35" spans="2:17" s="9" customFormat="1" ht="19.7" customHeight="1">
      <c r="B35" s="21"/>
      <c r="C35" s="21"/>
      <c r="D35" s="21"/>
      <c r="E35" s="41"/>
      <c r="F35" s="22"/>
      <c r="G35" s="36"/>
      <c r="H35" s="38"/>
      <c r="I35" s="188"/>
      <c r="J35" s="31"/>
      <c r="K35" s="31"/>
      <c r="L35" s="21"/>
      <c r="M35" s="25"/>
      <c r="N35" s="21"/>
      <c r="O35" s="32"/>
      <c r="P35" s="32"/>
      <c r="Q35" s="26"/>
    </row>
    <row r="36" spans="2:17" s="9" customFormat="1" ht="19.7" customHeight="1">
      <c r="B36" s="21"/>
      <c r="C36" s="21"/>
      <c r="D36" s="21"/>
      <c r="E36" s="41"/>
      <c r="F36" s="22"/>
      <c r="G36" s="36"/>
      <c r="H36" s="38"/>
      <c r="I36" s="188"/>
      <c r="J36" s="31"/>
      <c r="K36" s="31"/>
      <c r="L36" s="21"/>
      <c r="M36" s="25"/>
      <c r="N36" s="21"/>
      <c r="O36" s="32"/>
      <c r="P36" s="32"/>
      <c r="Q36" s="26"/>
    </row>
    <row r="37" spans="2:17" s="9" customFormat="1" ht="19.7" customHeight="1">
      <c r="B37" s="21"/>
      <c r="C37" s="21"/>
      <c r="D37" s="21"/>
      <c r="E37" s="41"/>
      <c r="F37" s="22"/>
      <c r="G37" s="36"/>
      <c r="H37" s="38"/>
      <c r="I37" s="188"/>
      <c r="J37" s="31"/>
      <c r="K37" s="31"/>
      <c r="L37" s="21"/>
      <c r="M37" s="25"/>
      <c r="N37" s="21"/>
      <c r="O37" s="32"/>
      <c r="P37" s="32"/>
      <c r="Q37" s="26"/>
    </row>
    <row r="38" spans="2:17" s="9" customFormat="1" ht="19.7" customHeight="1">
      <c r="B38" s="21"/>
      <c r="C38" s="21"/>
      <c r="D38" s="21"/>
      <c r="E38" s="41"/>
      <c r="F38" s="22"/>
      <c r="G38" s="36"/>
      <c r="H38" s="38"/>
      <c r="I38" s="188"/>
      <c r="J38" s="31"/>
      <c r="K38" s="31"/>
      <c r="L38" s="21"/>
      <c r="M38" s="25"/>
      <c r="N38" s="21"/>
      <c r="O38" s="32"/>
      <c r="P38" s="32"/>
      <c r="Q38" s="26"/>
    </row>
    <row r="39" spans="2:17" s="9" customFormat="1" ht="19.7" customHeight="1">
      <c r="B39" s="21"/>
      <c r="C39" s="21"/>
      <c r="D39" s="21"/>
      <c r="E39" s="41"/>
      <c r="F39" s="22"/>
      <c r="G39" s="36"/>
      <c r="H39" s="38"/>
      <c r="I39" s="188"/>
      <c r="J39" s="31"/>
      <c r="K39" s="31"/>
      <c r="L39" s="21"/>
      <c r="M39" s="25"/>
      <c r="N39" s="21"/>
      <c r="O39" s="32"/>
      <c r="P39" s="32"/>
      <c r="Q39" s="26"/>
    </row>
    <row r="40" spans="2:17" s="9" customFormat="1" ht="19.7" customHeight="1">
      <c r="B40" s="21"/>
      <c r="C40" s="21"/>
      <c r="D40" s="21"/>
      <c r="E40" s="41"/>
      <c r="F40" s="22"/>
      <c r="G40" s="36"/>
      <c r="H40" s="38"/>
      <c r="I40" s="188"/>
      <c r="J40" s="31"/>
      <c r="K40" s="31"/>
      <c r="L40" s="21"/>
      <c r="M40" s="25"/>
      <c r="N40" s="21"/>
      <c r="O40" s="32"/>
      <c r="P40" s="32"/>
      <c r="Q40" s="26"/>
    </row>
    <row r="41" spans="2:17" s="9" customFormat="1" ht="19.7" customHeight="1">
      <c r="B41" s="21"/>
      <c r="C41" s="21"/>
      <c r="D41" s="21"/>
      <c r="E41" s="41"/>
      <c r="F41" s="22"/>
      <c r="G41" s="36"/>
      <c r="H41" s="38"/>
      <c r="I41" s="188"/>
      <c r="J41" s="31"/>
      <c r="K41" s="31"/>
      <c r="L41" s="21"/>
      <c r="M41" s="25"/>
      <c r="N41" s="21"/>
      <c r="O41" s="32"/>
      <c r="P41" s="32"/>
      <c r="Q41" s="26"/>
    </row>
    <row r="42" spans="2:17" s="9" customFormat="1" ht="19.7" customHeight="1">
      <c r="B42" s="21"/>
      <c r="C42" s="21"/>
      <c r="D42" s="21"/>
      <c r="E42" s="41"/>
      <c r="F42" s="22"/>
      <c r="G42" s="36"/>
      <c r="H42" s="38"/>
      <c r="I42" s="188"/>
      <c r="J42" s="31"/>
      <c r="K42" s="31"/>
      <c r="L42" s="21"/>
      <c r="M42" s="25"/>
      <c r="N42" s="21"/>
      <c r="O42" s="32"/>
      <c r="P42" s="32"/>
      <c r="Q42" s="26"/>
    </row>
    <row r="43" spans="2:17" s="9" customFormat="1" ht="19.7" customHeight="1">
      <c r="B43" s="21"/>
      <c r="C43" s="21"/>
      <c r="D43" s="21"/>
      <c r="E43" s="41"/>
      <c r="F43" s="22"/>
      <c r="G43" s="36"/>
      <c r="H43" s="38"/>
      <c r="I43" s="188"/>
      <c r="J43" s="31"/>
      <c r="K43" s="31"/>
      <c r="L43" s="21"/>
      <c r="M43" s="25"/>
      <c r="N43" s="21"/>
      <c r="O43" s="32"/>
      <c r="P43" s="32"/>
      <c r="Q43" s="26"/>
    </row>
    <row r="44" spans="2:17" s="9" customFormat="1" ht="19.7" customHeight="1">
      <c r="B44" s="21"/>
      <c r="C44" s="21"/>
      <c r="D44" s="21"/>
      <c r="E44" s="41"/>
      <c r="F44" s="22"/>
      <c r="G44" s="36"/>
      <c r="H44" s="38"/>
      <c r="I44" s="188"/>
      <c r="J44" s="31"/>
      <c r="K44" s="31"/>
      <c r="L44" s="21"/>
      <c r="M44" s="25"/>
      <c r="N44" s="21"/>
      <c r="O44" s="32"/>
      <c r="P44" s="32"/>
      <c r="Q44" s="26"/>
    </row>
    <row r="45" spans="2:17" s="9" customFormat="1" ht="19.7" customHeight="1">
      <c r="B45" s="21"/>
      <c r="C45" s="21"/>
      <c r="D45" s="21"/>
      <c r="E45" s="41"/>
      <c r="F45" s="22"/>
      <c r="G45" s="36"/>
      <c r="H45" s="38"/>
      <c r="I45" s="188"/>
      <c r="J45" s="31"/>
      <c r="K45" s="31"/>
      <c r="L45" s="21"/>
      <c r="M45" s="25"/>
      <c r="N45" s="21"/>
      <c r="O45" s="32"/>
      <c r="P45" s="32"/>
      <c r="Q45" s="26"/>
    </row>
    <row r="46" spans="2:17" s="9" customFormat="1" ht="19.7" customHeight="1">
      <c r="B46" s="21"/>
      <c r="C46" s="21"/>
      <c r="D46" s="21"/>
      <c r="E46" s="41"/>
      <c r="F46" s="22"/>
      <c r="G46" s="36"/>
      <c r="H46" s="38"/>
      <c r="I46" s="188"/>
      <c r="J46" s="31"/>
      <c r="K46" s="31"/>
      <c r="L46" s="21"/>
      <c r="M46" s="25"/>
      <c r="N46" s="21"/>
      <c r="O46" s="32"/>
      <c r="P46" s="32"/>
      <c r="Q46" s="26"/>
    </row>
    <row r="47" spans="2:17" s="9" customFormat="1" ht="19.7" customHeight="1">
      <c r="B47" s="21"/>
      <c r="C47" s="21"/>
      <c r="D47" s="21"/>
      <c r="E47" s="41"/>
      <c r="F47" s="22"/>
      <c r="G47" s="36"/>
      <c r="H47" s="38"/>
      <c r="I47" s="188"/>
      <c r="J47" s="31"/>
      <c r="K47" s="31"/>
      <c r="L47" s="21"/>
      <c r="M47" s="25"/>
      <c r="N47" s="21"/>
      <c r="O47" s="32"/>
      <c r="P47" s="32"/>
      <c r="Q47" s="26"/>
    </row>
    <row r="48" spans="2:17" s="9" customFormat="1" ht="19.7" customHeight="1">
      <c r="B48" s="21"/>
      <c r="C48" s="21"/>
      <c r="D48" s="21"/>
      <c r="E48" s="41"/>
      <c r="F48" s="22"/>
      <c r="G48" s="36"/>
      <c r="H48" s="38"/>
      <c r="I48" s="188"/>
      <c r="J48" s="31"/>
      <c r="K48" s="31"/>
      <c r="L48" s="21"/>
      <c r="M48" s="25"/>
      <c r="N48" s="21"/>
      <c r="O48" s="32"/>
      <c r="P48" s="32"/>
      <c r="Q48" s="26"/>
    </row>
    <row r="49" spans="2:17" s="9" customFormat="1" ht="19.7" customHeight="1">
      <c r="B49" s="21"/>
      <c r="C49" s="21"/>
      <c r="D49" s="21"/>
      <c r="E49" s="41"/>
      <c r="F49" s="22"/>
      <c r="G49" s="36"/>
      <c r="H49" s="38"/>
      <c r="I49" s="188"/>
      <c r="J49" s="31"/>
      <c r="K49" s="31"/>
      <c r="L49" s="21"/>
      <c r="M49" s="25"/>
      <c r="N49" s="21"/>
      <c r="O49" s="32"/>
      <c r="P49" s="32"/>
      <c r="Q49" s="26"/>
    </row>
    <row r="50" spans="2:17" s="9" customFormat="1" ht="19.7" customHeight="1">
      <c r="B50" s="21"/>
      <c r="C50" s="21"/>
      <c r="D50" s="21"/>
      <c r="E50" s="30"/>
      <c r="F50" s="22"/>
      <c r="G50" s="36"/>
      <c r="H50" s="311"/>
      <c r="I50" s="188"/>
      <c r="J50" s="31"/>
      <c r="K50" s="31"/>
      <c r="L50" s="21"/>
      <c r="M50" s="25"/>
      <c r="N50" s="21"/>
      <c r="O50" s="32"/>
      <c r="P50" s="32"/>
      <c r="Q50" s="26"/>
    </row>
    <row r="51" spans="2:17" s="9" customFormat="1" ht="19.7" customHeight="1">
      <c r="B51" s="21"/>
      <c r="C51" s="21"/>
      <c r="D51" s="21"/>
      <c r="E51" s="30"/>
      <c r="F51" s="22"/>
      <c r="G51" s="36"/>
      <c r="H51" s="311"/>
      <c r="I51" s="188"/>
      <c r="J51" s="31"/>
      <c r="K51" s="31"/>
      <c r="L51" s="21"/>
      <c r="M51" s="25"/>
      <c r="N51" s="21"/>
      <c r="O51" s="32"/>
      <c r="P51" s="32"/>
      <c r="Q51" s="26"/>
    </row>
    <row r="52" spans="2:17" s="9" customFormat="1" ht="19.7" customHeight="1">
      <c r="B52" s="21"/>
      <c r="C52" s="21"/>
      <c r="D52" s="21"/>
      <c r="E52" s="75"/>
      <c r="F52" s="22"/>
      <c r="G52" s="266"/>
      <c r="H52" s="311"/>
      <c r="I52" s="167"/>
      <c r="J52" s="31"/>
      <c r="K52" s="31"/>
      <c r="L52" s="21"/>
      <c r="M52" s="25"/>
      <c r="N52" s="21"/>
      <c r="O52" s="32"/>
      <c r="P52" s="32"/>
      <c r="Q52" s="26"/>
    </row>
    <row r="53" spans="2:17" s="9" customFormat="1" ht="19.7" customHeight="1">
      <c r="B53" s="21"/>
      <c r="C53" s="21"/>
      <c r="D53" s="21"/>
      <c r="E53" s="75"/>
      <c r="F53" s="22"/>
      <c r="G53" s="266"/>
      <c r="H53" s="311"/>
      <c r="I53" s="167"/>
      <c r="J53" s="31"/>
      <c r="K53" s="31"/>
      <c r="L53" s="21"/>
      <c r="M53" s="25"/>
      <c r="N53" s="21"/>
      <c r="O53" s="32"/>
      <c r="P53" s="32"/>
      <c r="Q53" s="26"/>
    </row>
    <row r="54" spans="2:17" ht="19.7" customHeight="1">
      <c r="B54" s="21"/>
      <c r="C54" s="22"/>
      <c r="D54" s="22"/>
      <c r="E54" s="75"/>
      <c r="F54" s="22"/>
      <c r="G54" s="266"/>
      <c r="H54" s="311"/>
      <c r="I54" s="167"/>
      <c r="J54" s="31"/>
      <c r="K54" s="30"/>
      <c r="L54" s="21"/>
      <c r="M54" s="25"/>
      <c r="N54" s="21"/>
      <c r="O54" s="32"/>
      <c r="P54" s="32"/>
      <c r="Q54" s="26"/>
    </row>
    <row r="55" spans="2:17" ht="19.7" customHeight="1">
      <c r="B55" s="21"/>
      <c r="C55" s="21"/>
      <c r="D55" s="21"/>
      <c r="E55" s="41"/>
      <c r="F55" s="22"/>
      <c r="G55" s="266"/>
      <c r="H55" s="36"/>
      <c r="I55" s="167"/>
      <c r="J55" s="31"/>
      <c r="K55" s="31"/>
      <c r="L55" s="21"/>
      <c r="M55" s="25"/>
      <c r="N55" s="21"/>
      <c r="O55" s="32"/>
      <c r="P55" s="32"/>
      <c r="Q55" s="26"/>
    </row>
    <row r="56" spans="2:17" ht="19.7" customHeight="1">
      <c r="B56" s="21"/>
      <c r="C56" s="21"/>
      <c r="D56" s="21"/>
      <c r="E56" s="75"/>
      <c r="F56" s="22"/>
      <c r="G56" s="266"/>
      <c r="H56" s="311"/>
      <c r="I56" s="167"/>
      <c r="J56" s="31"/>
      <c r="K56" s="30"/>
      <c r="L56" s="21"/>
      <c r="M56" s="25"/>
      <c r="N56" s="21"/>
      <c r="O56" s="32"/>
      <c r="P56" s="261"/>
      <c r="Q56" s="26"/>
    </row>
    <row r="57" spans="2:17" ht="19.7" customHeight="1">
      <c r="B57" s="21"/>
      <c r="C57" s="21"/>
      <c r="D57" s="21"/>
      <c r="E57" s="75"/>
      <c r="F57" s="22"/>
      <c r="G57" s="266"/>
      <c r="H57" s="311"/>
      <c r="I57" s="167"/>
      <c r="J57" s="31"/>
      <c r="K57" s="30"/>
      <c r="L57" s="21"/>
      <c r="M57" s="25"/>
      <c r="N57" s="21"/>
      <c r="O57" s="32"/>
      <c r="P57" s="32"/>
      <c r="Q57" s="26"/>
    </row>
    <row r="58" spans="2:17" ht="19.7" customHeight="1">
      <c r="B58" s="21"/>
      <c r="C58" s="21"/>
      <c r="D58" s="21"/>
      <c r="E58" s="75"/>
      <c r="F58" s="22"/>
      <c r="G58" s="266"/>
      <c r="H58" s="311"/>
      <c r="I58" s="167"/>
      <c r="J58" s="31"/>
      <c r="K58" s="30"/>
      <c r="L58" s="21"/>
      <c r="M58" s="25"/>
      <c r="N58" s="21"/>
      <c r="O58" s="32"/>
      <c r="P58" s="32"/>
      <c r="Q58" s="26"/>
    </row>
    <row r="59" spans="2:17" ht="19.7" customHeight="1">
      <c r="B59" s="21"/>
      <c r="C59" s="21"/>
      <c r="D59" s="21"/>
      <c r="E59" s="75"/>
      <c r="F59" s="22"/>
      <c r="G59" s="266"/>
      <c r="H59" s="311">
        <f t="shared" ref="H59:H64" si="2">F59*G59</f>
        <v>0</v>
      </c>
      <c r="I59" s="167"/>
      <c r="J59" s="31"/>
      <c r="K59" s="30"/>
      <c r="L59" s="21"/>
      <c r="M59" s="25"/>
      <c r="N59" s="21"/>
      <c r="O59" s="32"/>
      <c r="P59" s="32"/>
      <c r="Q59" s="26"/>
    </row>
    <row r="60" spans="2:17" ht="19.7" customHeight="1">
      <c r="B60" s="21"/>
      <c r="C60" s="21"/>
      <c r="D60" s="21"/>
      <c r="E60" s="75"/>
      <c r="F60" s="22"/>
      <c r="G60" s="266"/>
      <c r="H60" s="311">
        <f t="shared" si="2"/>
        <v>0</v>
      </c>
      <c r="I60" s="167"/>
      <c r="J60" s="31"/>
      <c r="K60" s="30"/>
      <c r="L60" s="21"/>
      <c r="M60" s="25"/>
      <c r="N60" s="21"/>
      <c r="O60" s="32"/>
      <c r="P60" s="32"/>
      <c r="Q60" s="26"/>
    </row>
    <row r="61" spans="2:17" ht="19.7" customHeight="1">
      <c r="B61" s="21"/>
      <c r="C61" s="21"/>
      <c r="D61" s="21"/>
      <c r="E61" s="75"/>
      <c r="F61" s="22"/>
      <c r="G61" s="266"/>
      <c r="H61" s="311">
        <f t="shared" si="2"/>
        <v>0</v>
      </c>
      <c r="I61" s="167"/>
      <c r="J61" s="31"/>
      <c r="K61" s="30"/>
      <c r="L61" s="21"/>
      <c r="M61" s="25"/>
      <c r="N61" s="21"/>
      <c r="O61" s="32"/>
      <c r="P61" s="32"/>
      <c r="Q61" s="26"/>
    </row>
    <row r="62" spans="2:17" ht="19.7" customHeight="1">
      <c r="B62" s="21"/>
      <c r="C62" s="21"/>
      <c r="D62" s="21"/>
      <c r="E62" s="75"/>
      <c r="F62" s="22"/>
      <c r="G62" s="266"/>
      <c r="H62" s="311">
        <f t="shared" si="2"/>
        <v>0</v>
      </c>
      <c r="I62" s="167"/>
      <c r="J62" s="31"/>
      <c r="K62" s="30"/>
      <c r="L62" s="21"/>
      <c r="M62" s="25"/>
      <c r="N62" s="21"/>
      <c r="O62" s="32"/>
      <c r="P62" s="32"/>
      <c r="Q62" s="26"/>
    </row>
    <row r="63" spans="2:17" ht="19.7" customHeight="1">
      <c r="B63" s="21"/>
      <c r="C63" s="21"/>
      <c r="D63" s="21"/>
      <c r="E63" s="75"/>
      <c r="F63" s="22"/>
      <c r="G63" s="266"/>
      <c r="H63" s="311">
        <f t="shared" si="2"/>
        <v>0</v>
      </c>
      <c r="I63" s="167"/>
      <c r="J63" s="31"/>
      <c r="K63" s="30"/>
      <c r="L63" s="21"/>
      <c r="M63" s="25"/>
      <c r="N63" s="21"/>
      <c r="O63" s="32"/>
      <c r="P63" s="32"/>
      <c r="Q63" s="26"/>
    </row>
    <row r="64" spans="2:17" ht="19.7" customHeight="1">
      <c r="B64" s="21"/>
      <c r="C64" s="21"/>
      <c r="D64" s="21"/>
      <c r="E64" s="75"/>
      <c r="F64" s="22"/>
      <c r="G64" s="266"/>
      <c r="H64" s="311">
        <f t="shared" si="2"/>
        <v>0</v>
      </c>
      <c r="I64" s="167"/>
      <c r="J64" s="31"/>
      <c r="K64" s="30"/>
      <c r="L64" s="21"/>
      <c r="M64" s="25"/>
      <c r="N64" s="21"/>
      <c r="O64" s="32"/>
      <c r="P64" s="32"/>
      <c r="Q64" s="26"/>
    </row>
    <row r="65" spans="8:8">
      <c r="H65" s="272"/>
    </row>
  </sheetData>
  <autoFilter ref="B9:O49" xr:uid="{63B1D917-CB25-4717-9220-E393B9EB06AA}"/>
  <mergeCells count="8">
    <mergeCell ref="B6:D6"/>
    <mergeCell ref="B12:E12"/>
    <mergeCell ref="B2:D2"/>
    <mergeCell ref="G2:I2"/>
    <mergeCell ref="B3:D3"/>
    <mergeCell ref="B4:D4"/>
    <mergeCell ref="J4:K5"/>
    <mergeCell ref="B5:D5"/>
  </mergeCells>
  <phoneticPr fontId="4"/>
  <dataValidations count="1">
    <dataValidation imeMode="hiragana" allowBlank="1" showInputMessage="1" showErrorMessage="1" sqref="J15 JF15 TB15 ACX15 AMT15 AWP15 BGL15 BQH15 CAD15 CJZ15 CTV15 DDR15 DNN15 DXJ15 EHF15 ERB15 FAX15 FKT15 FUP15 GEL15 GOH15 GYD15 HHZ15 HRV15 IBR15 ILN15 IVJ15 JFF15 JPB15 JYX15 KIT15 KSP15 LCL15 LMH15 LWD15 MFZ15 MPV15 MZR15 NJN15 NTJ15 ODF15 ONB15 OWX15 PGT15 PQP15 QAL15 QKH15 QUD15 RDZ15 RNV15 RXR15 SHN15 SRJ15 TBF15 TLB15 TUX15 UET15 UOP15 UYL15 VIH15 VSD15 WBZ15 WLV15 WVR15 J65551 JF65551 TB65551 ACX65551 AMT65551 AWP65551 BGL65551 BQH65551 CAD65551 CJZ65551 CTV65551 DDR65551 DNN65551 DXJ65551 EHF65551 ERB65551 FAX65551 FKT65551 FUP65551 GEL65551 GOH65551 GYD65551 HHZ65551 HRV65551 IBR65551 ILN65551 IVJ65551 JFF65551 JPB65551 JYX65551 KIT65551 KSP65551 LCL65551 LMH65551 LWD65551 MFZ65551 MPV65551 MZR65551 NJN65551 NTJ65551 ODF65551 ONB65551 OWX65551 PGT65551 PQP65551 QAL65551 QKH65551 QUD65551 RDZ65551 RNV65551 RXR65551 SHN65551 SRJ65551 TBF65551 TLB65551 TUX65551 UET65551 UOP65551 UYL65551 VIH65551 VSD65551 WBZ65551 WLV65551 WVR65551 J131087 JF131087 TB131087 ACX131087 AMT131087 AWP131087 BGL131087 BQH131087 CAD131087 CJZ131087 CTV131087 DDR131087 DNN131087 DXJ131087 EHF131087 ERB131087 FAX131087 FKT131087 FUP131087 GEL131087 GOH131087 GYD131087 HHZ131087 HRV131087 IBR131087 ILN131087 IVJ131087 JFF131087 JPB131087 JYX131087 KIT131087 KSP131087 LCL131087 LMH131087 LWD131087 MFZ131087 MPV131087 MZR131087 NJN131087 NTJ131087 ODF131087 ONB131087 OWX131087 PGT131087 PQP131087 QAL131087 QKH131087 QUD131087 RDZ131087 RNV131087 RXR131087 SHN131087 SRJ131087 TBF131087 TLB131087 TUX131087 UET131087 UOP131087 UYL131087 VIH131087 VSD131087 WBZ131087 WLV131087 WVR131087 J196623 JF196623 TB196623 ACX196623 AMT196623 AWP196623 BGL196623 BQH196623 CAD196623 CJZ196623 CTV196623 DDR196623 DNN196623 DXJ196623 EHF196623 ERB196623 FAX196623 FKT196623 FUP196623 GEL196623 GOH196623 GYD196623 HHZ196623 HRV196623 IBR196623 ILN196623 IVJ196623 JFF196623 JPB196623 JYX196623 KIT196623 KSP196623 LCL196623 LMH196623 LWD196623 MFZ196623 MPV196623 MZR196623 NJN196623 NTJ196623 ODF196623 ONB196623 OWX196623 PGT196623 PQP196623 QAL196623 QKH196623 QUD196623 RDZ196623 RNV196623 RXR196623 SHN196623 SRJ196623 TBF196623 TLB196623 TUX196623 UET196623 UOP196623 UYL196623 VIH196623 VSD196623 WBZ196623 WLV196623 WVR196623 J262159 JF262159 TB262159 ACX262159 AMT262159 AWP262159 BGL262159 BQH262159 CAD262159 CJZ262159 CTV262159 DDR262159 DNN262159 DXJ262159 EHF262159 ERB262159 FAX262159 FKT262159 FUP262159 GEL262159 GOH262159 GYD262159 HHZ262159 HRV262159 IBR262159 ILN262159 IVJ262159 JFF262159 JPB262159 JYX262159 KIT262159 KSP262159 LCL262159 LMH262159 LWD262159 MFZ262159 MPV262159 MZR262159 NJN262159 NTJ262159 ODF262159 ONB262159 OWX262159 PGT262159 PQP262159 QAL262159 QKH262159 QUD262159 RDZ262159 RNV262159 RXR262159 SHN262159 SRJ262159 TBF262159 TLB262159 TUX262159 UET262159 UOP262159 UYL262159 VIH262159 VSD262159 WBZ262159 WLV262159 WVR262159 J327695 JF327695 TB327695 ACX327695 AMT327695 AWP327695 BGL327695 BQH327695 CAD327695 CJZ327695 CTV327695 DDR327695 DNN327695 DXJ327695 EHF327695 ERB327695 FAX327695 FKT327695 FUP327695 GEL327695 GOH327695 GYD327695 HHZ327695 HRV327695 IBR327695 ILN327695 IVJ327695 JFF327695 JPB327695 JYX327695 KIT327695 KSP327695 LCL327695 LMH327695 LWD327695 MFZ327695 MPV327695 MZR327695 NJN327695 NTJ327695 ODF327695 ONB327695 OWX327695 PGT327695 PQP327695 QAL327695 QKH327695 QUD327695 RDZ327695 RNV327695 RXR327695 SHN327695 SRJ327695 TBF327695 TLB327695 TUX327695 UET327695 UOP327695 UYL327695 VIH327695 VSD327695 WBZ327695 WLV327695 WVR327695 J393231 JF393231 TB393231 ACX393231 AMT393231 AWP393231 BGL393231 BQH393231 CAD393231 CJZ393231 CTV393231 DDR393231 DNN393231 DXJ393231 EHF393231 ERB393231 FAX393231 FKT393231 FUP393231 GEL393231 GOH393231 GYD393231 HHZ393231 HRV393231 IBR393231 ILN393231 IVJ393231 JFF393231 JPB393231 JYX393231 KIT393231 KSP393231 LCL393231 LMH393231 LWD393231 MFZ393231 MPV393231 MZR393231 NJN393231 NTJ393231 ODF393231 ONB393231 OWX393231 PGT393231 PQP393231 QAL393231 QKH393231 QUD393231 RDZ393231 RNV393231 RXR393231 SHN393231 SRJ393231 TBF393231 TLB393231 TUX393231 UET393231 UOP393231 UYL393231 VIH393231 VSD393231 WBZ393231 WLV393231 WVR393231 J458767 JF458767 TB458767 ACX458767 AMT458767 AWP458767 BGL458767 BQH458767 CAD458767 CJZ458767 CTV458767 DDR458767 DNN458767 DXJ458767 EHF458767 ERB458767 FAX458767 FKT458767 FUP458767 GEL458767 GOH458767 GYD458767 HHZ458767 HRV458767 IBR458767 ILN458767 IVJ458767 JFF458767 JPB458767 JYX458767 KIT458767 KSP458767 LCL458767 LMH458767 LWD458767 MFZ458767 MPV458767 MZR458767 NJN458767 NTJ458767 ODF458767 ONB458767 OWX458767 PGT458767 PQP458767 QAL458767 QKH458767 QUD458767 RDZ458767 RNV458767 RXR458767 SHN458767 SRJ458767 TBF458767 TLB458767 TUX458767 UET458767 UOP458767 UYL458767 VIH458767 VSD458767 WBZ458767 WLV458767 WVR458767 J524303 JF524303 TB524303 ACX524303 AMT524303 AWP524303 BGL524303 BQH524303 CAD524303 CJZ524303 CTV524303 DDR524303 DNN524303 DXJ524303 EHF524303 ERB524303 FAX524303 FKT524303 FUP524303 GEL524303 GOH524303 GYD524303 HHZ524303 HRV524303 IBR524303 ILN524303 IVJ524303 JFF524303 JPB524303 JYX524303 KIT524303 KSP524303 LCL524303 LMH524303 LWD524303 MFZ524303 MPV524303 MZR524303 NJN524303 NTJ524303 ODF524303 ONB524303 OWX524303 PGT524303 PQP524303 QAL524303 QKH524303 QUD524303 RDZ524303 RNV524303 RXR524303 SHN524303 SRJ524303 TBF524303 TLB524303 TUX524303 UET524303 UOP524303 UYL524303 VIH524303 VSD524303 WBZ524303 WLV524303 WVR524303 J589839 JF589839 TB589839 ACX589839 AMT589839 AWP589839 BGL589839 BQH589839 CAD589839 CJZ589839 CTV589839 DDR589839 DNN589839 DXJ589839 EHF589839 ERB589839 FAX589839 FKT589839 FUP589839 GEL589839 GOH589839 GYD589839 HHZ589839 HRV589839 IBR589839 ILN589839 IVJ589839 JFF589839 JPB589839 JYX589839 KIT589839 KSP589839 LCL589839 LMH589839 LWD589839 MFZ589839 MPV589839 MZR589839 NJN589839 NTJ589839 ODF589839 ONB589839 OWX589839 PGT589839 PQP589839 QAL589839 QKH589839 QUD589839 RDZ589839 RNV589839 RXR589839 SHN589839 SRJ589839 TBF589839 TLB589839 TUX589839 UET589839 UOP589839 UYL589839 VIH589839 VSD589839 WBZ589839 WLV589839 WVR589839 J655375 JF655375 TB655375 ACX655375 AMT655375 AWP655375 BGL655375 BQH655375 CAD655375 CJZ655375 CTV655375 DDR655375 DNN655375 DXJ655375 EHF655375 ERB655375 FAX655375 FKT655375 FUP655375 GEL655375 GOH655375 GYD655375 HHZ655375 HRV655375 IBR655375 ILN655375 IVJ655375 JFF655375 JPB655375 JYX655375 KIT655375 KSP655375 LCL655375 LMH655375 LWD655375 MFZ655375 MPV655375 MZR655375 NJN655375 NTJ655375 ODF655375 ONB655375 OWX655375 PGT655375 PQP655375 QAL655375 QKH655375 QUD655375 RDZ655375 RNV655375 RXR655375 SHN655375 SRJ655375 TBF655375 TLB655375 TUX655375 UET655375 UOP655375 UYL655375 VIH655375 VSD655375 WBZ655375 WLV655375 WVR655375 J720911 JF720911 TB720911 ACX720911 AMT720911 AWP720911 BGL720911 BQH720911 CAD720911 CJZ720911 CTV720911 DDR720911 DNN720911 DXJ720911 EHF720911 ERB720911 FAX720911 FKT720911 FUP720911 GEL720911 GOH720911 GYD720911 HHZ720911 HRV720911 IBR720911 ILN720911 IVJ720911 JFF720911 JPB720911 JYX720911 KIT720911 KSP720911 LCL720911 LMH720911 LWD720911 MFZ720911 MPV720911 MZR720911 NJN720911 NTJ720911 ODF720911 ONB720911 OWX720911 PGT720911 PQP720911 QAL720911 QKH720911 QUD720911 RDZ720911 RNV720911 RXR720911 SHN720911 SRJ720911 TBF720911 TLB720911 TUX720911 UET720911 UOP720911 UYL720911 VIH720911 VSD720911 WBZ720911 WLV720911 WVR720911 J786447 JF786447 TB786447 ACX786447 AMT786447 AWP786447 BGL786447 BQH786447 CAD786447 CJZ786447 CTV786447 DDR786447 DNN786447 DXJ786447 EHF786447 ERB786447 FAX786447 FKT786447 FUP786447 GEL786447 GOH786447 GYD786447 HHZ786447 HRV786447 IBR786447 ILN786447 IVJ786447 JFF786447 JPB786447 JYX786447 KIT786447 KSP786447 LCL786447 LMH786447 LWD786447 MFZ786447 MPV786447 MZR786447 NJN786447 NTJ786447 ODF786447 ONB786447 OWX786447 PGT786447 PQP786447 QAL786447 QKH786447 QUD786447 RDZ786447 RNV786447 RXR786447 SHN786447 SRJ786447 TBF786447 TLB786447 TUX786447 UET786447 UOP786447 UYL786447 VIH786447 VSD786447 WBZ786447 WLV786447 WVR786447 J851983 JF851983 TB851983 ACX851983 AMT851983 AWP851983 BGL851983 BQH851983 CAD851983 CJZ851983 CTV851983 DDR851983 DNN851983 DXJ851983 EHF851983 ERB851983 FAX851983 FKT851983 FUP851983 GEL851983 GOH851983 GYD851983 HHZ851983 HRV851983 IBR851983 ILN851983 IVJ851983 JFF851983 JPB851983 JYX851983 KIT851983 KSP851983 LCL851983 LMH851983 LWD851983 MFZ851983 MPV851983 MZR851983 NJN851983 NTJ851983 ODF851983 ONB851983 OWX851983 PGT851983 PQP851983 QAL851983 QKH851983 QUD851983 RDZ851983 RNV851983 RXR851983 SHN851983 SRJ851983 TBF851983 TLB851983 TUX851983 UET851983 UOP851983 UYL851983 VIH851983 VSD851983 WBZ851983 WLV851983 WVR851983 J917519 JF917519 TB917519 ACX917519 AMT917519 AWP917519 BGL917519 BQH917519 CAD917519 CJZ917519 CTV917519 DDR917519 DNN917519 DXJ917519 EHF917519 ERB917519 FAX917519 FKT917519 FUP917519 GEL917519 GOH917519 GYD917519 HHZ917519 HRV917519 IBR917519 ILN917519 IVJ917519 JFF917519 JPB917519 JYX917519 KIT917519 KSP917519 LCL917519 LMH917519 LWD917519 MFZ917519 MPV917519 MZR917519 NJN917519 NTJ917519 ODF917519 ONB917519 OWX917519 PGT917519 PQP917519 QAL917519 QKH917519 QUD917519 RDZ917519 RNV917519 RXR917519 SHN917519 SRJ917519 TBF917519 TLB917519 TUX917519 UET917519 UOP917519 UYL917519 VIH917519 VSD917519 WBZ917519 WLV917519 WVR917519 J983055 JF983055 TB983055 ACX983055 AMT983055 AWP983055 BGL983055 BQH983055 CAD983055 CJZ983055 CTV983055 DDR983055 DNN983055 DXJ983055 EHF983055 ERB983055 FAX983055 FKT983055 FUP983055 GEL983055 GOH983055 GYD983055 HHZ983055 HRV983055 IBR983055 ILN983055 IVJ983055 JFF983055 JPB983055 JYX983055 KIT983055 KSP983055 LCL983055 LMH983055 LWD983055 MFZ983055 MPV983055 MZR983055 NJN983055 NTJ983055 ODF983055 ONB983055 OWX983055 PGT983055 PQP983055 QAL983055 QKH983055 QUD983055 RDZ983055 RNV983055 RXR983055 SHN983055 SRJ983055 TBF983055 TLB983055 TUX983055 UET983055 UOP983055 UYL983055 VIH983055 VSD983055 WBZ983055 WLV983055 WVR983055 J23:J24 JF23:JF24 TB23:TB24 ACX23:ACX24 AMT23:AMT24 AWP23:AWP24 BGL23:BGL24 BQH23:BQH24 CAD23:CAD24 CJZ23:CJZ24 CTV23:CTV24 DDR23:DDR24 DNN23:DNN24 DXJ23:DXJ24 EHF23:EHF24 ERB23:ERB24 FAX23:FAX24 FKT23:FKT24 FUP23:FUP24 GEL23:GEL24 GOH23:GOH24 GYD23:GYD24 HHZ23:HHZ24 HRV23:HRV24 IBR23:IBR24 ILN23:ILN24 IVJ23:IVJ24 JFF23:JFF24 JPB23:JPB24 JYX23:JYX24 KIT23:KIT24 KSP23:KSP24 LCL23:LCL24 LMH23:LMH24 LWD23:LWD24 MFZ23:MFZ24 MPV23:MPV24 MZR23:MZR24 NJN23:NJN24 NTJ23:NTJ24 ODF23:ODF24 ONB23:ONB24 OWX23:OWX24 PGT23:PGT24 PQP23:PQP24 QAL23:QAL24 QKH23:QKH24 QUD23:QUD24 RDZ23:RDZ24 RNV23:RNV24 RXR23:RXR24 SHN23:SHN24 SRJ23:SRJ24 TBF23:TBF24 TLB23:TLB24 TUX23:TUX24 UET23:UET24 UOP23:UOP24 UYL23:UYL24 VIH23:VIH24 VSD23:VSD24 WBZ23:WBZ24 WLV23:WLV24 WVR23:WVR24 J65559:J65560 JF65559:JF65560 TB65559:TB65560 ACX65559:ACX65560 AMT65559:AMT65560 AWP65559:AWP65560 BGL65559:BGL65560 BQH65559:BQH65560 CAD65559:CAD65560 CJZ65559:CJZ65560 CTV65559:CTV65560 DDR65559:DDR65560 DNN65559:DNN65560 DXJ65559:DXJ65560 EHF65559:EHF65560 ERB65559:ERB65560 FAX65559:FAX65560 FKT65559:FKT65560 FUP65559:FUP65560 GEL65559:GEL65560 GOH65559:GOH65560 GYD65559:GYD65560 HHZ65559:HHZ65560 HRV65559:HRV65560 IBR65559:IBR65560 ILN65559:ILN65560 IVJ65559:IVJ65560 JFF65559:JFF65560 JPB65559:JPB65560 JYX65559:JYX65560 KIT65559:KIT65560 KSP65559:KSP65560 LCL65559:LCL65560 LMH65559:LMH65560 LWD65559:LWD65560 MFZ65559:MFZ65560 MPV65559:MPV65560 MZR65559:MZR65560 NJN65559:NJN65560 NTJ65559:NTJ65560 ODF65559:ODF65560 ONB65559:ONB65560 OWX65559:OWX65560 PGT65559:PGT65560 PQP65559:PQP65560 QAL65559:QAL65560 QKH65559:QKH65560 QUD65559:QUD65560 RDZ65559:RDZ65560 RNV65559:RNV65560 RXR65559:RXR65560 SHN65559:SHN65560 SRJ65559:SRJ65560 TBF65559:TBF65560 TLB65559:TLB65560 TUX65559:TUX65560 UET65559:UET65560 UOP65559:UOP65560 UYL65559:UYL65560 VIH65559:VIH65560 VSD65559:VSD65560 WBZ65559:WBZ65560 WLV65559:WLV65560 WVR65559:WVR65560 J131095:J131096 JF131095:JF131096 TB131095:TB131096 ACX131095:ACX131096 AMT131095:AMT131096 AWP131095:AWP131096 BGL131095:BGL131096 BQH131095:BQH131096 CAD131095:CAD131096 CJZ131095:CJZ131096 CTV131095:CTV131096 DDR131095:DDR131096 DNN131095:DNN131096 DXJ131095:DXJ131096 EHF131095:EHF131096 ERB131095:ERB131096 FAX131095:FAX131096 FKT131095:FKT131096 FUP131095:FUP131096 GEL131095:GEL131096 GOH131095:GOH131096 GYD131095:GYD131096 HHZ131095:HHZ131096 HRV131095:HRV131096 IBR131095:IBR131096 ILN131095:ILN131096 IVJ131095:IVJ131096 JFF131095:JFF131096 JPB131095:JPB131096 JYX131095:JYX131096 KIT131095:KIT131096 KSP131095:KSP131096 LCL131095:LCL131096 LMH131095:LMH131096 LWD131095:LWD131096 MFZ131095:MFZ131096 MPV131095:MPV131096 MZR131095:MZR131096 NJN131095:NJN131096 NTJ131095:NTJ131096 ODF131095:ODF131096 ONB131095:ONB131096 OWX131095:OWX131096 PGT131095:PGT131096 PQP131095:PQP131096 QAL131095:QAL131096 QKH131095:QKH131096 QUD131095:QUD131096 RDZ131095:RDZ131096 RNV131095:RNV131096 RXR131095:RXR131096 SHN131095:SHN131096 SRJ131095:SRJ131096 TBF131095:TBF131096 TLB131095:TLB131096 TUX131095:TUX131096 UET131095:UET131096 UOP131095:UOP131096 UYL131095:UYL131096 VIH131095:VIH131096 VSD131095:VSD131096 WBZ131095:WBZ131096 WLV131095:WLV131096 WVR131095:WVR131096 J196631:J196632 JF196631:JF196632 TB196631:TB196632 ACX196631:ACX196632 AMT196631:AMT196632 AWP196631:AWP196632 BGL196631:BGL196632 BQH196631:BQH196632 CAD196631:CAD196632 CJZ196631:CJZ196632 CTV196631:CTV196632 DDR196631:DDR196632 DNN196631:DNN196632 DXJ196631:DXJ196632 EHF196631:EHF196632 ERB196631:ERB196632 FAX196631:FAX196632 FKT196631:FKT196632 FUP196631:FUP196632 GEL196631:GEL196632 GOH196631:GOH196632 GYD196631:GYD196632 HHZ196631:HHZ196632 HRV196631:HRV196632 IBR196631:IBR196632 ILN196631:ILN196632 IVJ196631:IVJ196632 JFF196631:JFF196632 JPB196631:JPB196632 JYX196631:JYX196632 KIT196631:KIT196632 KSP196631:KSP196632 LCL196631:LCL196632 LMH196631:LMH196632 LWD196631:LWD196632 MFZ196631:MFZ196632 MPV196631:MPV196632 MZR196631:MZR196632 NJN196631:NJN196632 NTJ196631:NTJ196632 ODF196631:ODF196632 ONB196631:ONB196632 OWX196631:OWX196632 PGT196631:PGT196632 PQP196631:PQP196632 QAL196631:QAL196632 QKH196631:QKH196632 QUD196631:QUD196632 RDZ196631:RDZ196632 RNV196631:RNV196632 RXR196631:RXR196632 SHN196631:SHN196632 SRJ196631:SRJ196632 TBF196631:TBF196632 TLB196631:TLB196632 TUX196631:TUX196632 UET196631:UET196632 UOP196631:UOP196632 UYL196631:UYL196632 VIH196631:VIH196632 VSD196631:VSD196632 WBZ196631:WBZ196632 WLV196631:WLV196632 WVR196631:WVR196632 J262167:J262168 JF262167:JF262168 TB262167:TB262168 ACX262167:ACX262168 AMT262167:AMT262168 AWP262167:AWP262168 BGL262167:BGL262168 BQH262167:BQH262168 CAD262167:CAD262168 CJZ262167:CJZ262168 CTV262167:CTV262168 DDR262167:DDR262168 DNN262167:DNN262168 DXJ262167:DXJ262168 EHF262167:EHF262168 ERB262167:ERB262168 FAX262167:FAX262168 FKT262167:FKT262168 FUP262167:FUP262168 GEL262167:GEL262168 GOH262167:GOH262168 GYD262167:GYD262168 HHZ262167:HHZ262168 HRV262167:HRV262168 IBR262167:IBR262168 ILN262167:ILN262168 IVJ262167:IVJ262168 JFF262167:JFF262168 JPB262167:JPB262168 JYX262167:JYX262168 KIT262167:KIT262168 KSP262167:KSP262168 LCL262167:LCL262168 LMH262167:LMH262168 LWD262167:LWD262168 MFZ262167:MFZ262168 MPV262167:MPV262168 MZR262167:MZR262168 NJN262167:NJN262168 NTJ262167:NTJ262168 ODF262167:ODF262168 ONB262167:ONB262168 OWX262167:OWX262168 PGT262167:PGT262168 PQP262167:PQP262168 QAL262167:QAL262168 QKH262167:QKH262168 QUD262167:QUD262168 RDZ262167:RDZ262168 RNV262167:RNV262168 RXR262167:RXR262168 SHN262167:SHN262168 SRJ262167:SRJ262168 TBF262167:TBF262168 TLB262167:TLB262168 TUX262167:TUX262168 UET262167:UET262168 UOP262167:UOP262168 UYL262167:UYL262168 VIH262167:VIH262168 VSD262167:VSD262168 WBZ262167:WBZ262168 WLV262167:WLV262168 WVR262167:WVR262168 J327703:J327704 JF327703:JF327704 TB327703:TB327704 ACX327703:ACX327704 AMT327703:AMT327704 AWP327703:AWP327704 BGL327703:BGL327704 BQH327703:BQH327704 CAD327703:CAD327704 CJZ327703:CJZ327704 CTV327703:CTV327704 DDR327703:DDR327704 DNN327703:DNN327704 DXJ327703:DXJ327704 EHF327703:EHF327704 ERB327703:ERB327704 FAX327703:FAX327704 FKT327703:FKT327704 FUP327703:FUP327704 GEL327703:GEL327704 GOH327703:GOH327704 GYD327703:GYD327704 HHZ327703:HHZ327704 HRV327703:HRV327704 IBR327703:IBR327704 ILN327703:ILN327704 IVJ327703:IVJ327704 JFF327703:JFF327704 JPB327703:JPB327704 JYX327703:JYX327704 KIT327703:KIT327704 KSP327703:KSP327704 LCL327703:LCL327704 LMH327703:LMH327704 LWD327703:LWD327704 MFZ327703:MFZ327704 MPV327703:MPV327704 MZR327703:MZR327704 NJN327703:NJN327704 NTJ327703:NTJ327704 ODF327703:ODF327704 ONB327703:ONB327704 OWX327703:OWX327704 PGT327703:PGT327704 PQP327703:PQP327704 QAL327703:QAL327704 QKH327703:QKH327704 QUD327703:QUD327704 RDZ327703:RDZ327704 RNV327703:RNV327704 RXR327703:RXR327704 SHN327703:SHN327704 SRJ327703:SRJ327704 TBF327703:TBF327704 TLB327703:TLB327704 TUX327703:TUX327704 UET327703:UET327704 UOP327703:UOP327704 UYL327703:UYL327704 VIH327703:VIH327704 VSD327703:VSD327704 WBZ327703:WBZ327704 WLV327703:WLV327704 WVR327703:WVR327704 J393239:J393240 JF393239:JF393240 TB393239:TB393240 ACX393239:ACX393240 AMT393239:AMT393240 AWP393239:AWP393240 BGL393239:BGL393240 BQH393239:BQH393240 CAD393239:CAD393240 CJZ393239:CJZ393240 CTV393239:CTV393240 DDR393239:DDR393240 DNN393239:DNN393240 DXJ393239:DXJ393240 EHF393239:EHF393240 ERB393239:ERB393240 FAX393239:FAX393240 FKT393239:FKT393240 FUP393239:FUP393240 GEL393239:GEL393240 GOH393239:GOH393240 GYD393239:GYD393240 HHZ393239:HHZ393240 HRV393239:HRV393240 IBR393239:IBR393240 ILN393239:ILN393240 IVJ393239:IVJ393240 JFF393239:JFF393240 JPB393239:JPB393240 JYX393239:JYX393240 KIT393239:KIT393240 KSP393239:KSP393240 LCL393239:LCL393240 LMH393239:LMH393240 LWD393239:LWD393240 MFZ393239:MFZ393240 MPV393239:MPV393240 MZR393239:MZR393240 NJN393239:NJN393240 NTJ393239:NTJ393240 ODF393239:ODF393240 ONB393239:ONB393240 OWX393239:OWX393240 PGT393239:PGT393240 PQP393239:PQP393240 QAL393239:QAL393240 QKH393239:QKH393240 QUD393239:QUD393240 RDZ393239:RDZ393240 RNV393239:RNV393240 RXR393239:RXR393240 SHN393239:SHN393240 SRJ393239:SRJ393240 TBF393239:TBF393240 TLB393239:TLB393240 TUX393239:TUX393240 UET393239:UET393240 UOP393239:UOP393240 UYL393239:UYL393240 VIH393239:VIH393240 VSD393239:VSD393240 WBZ393239:WBZ393240 WLV393239:WLV393240 WVR393239:WVR393240 J458775:J458776 JF458775:JF458776 TB458775:TB458776 ACX458775:ACX458776 AMT458775:AMT458776 AWP458775:AWP458776 BGL458775:BGL458776 BQH458775:BQH458776 CAD458775:CAD458776 CJZ458775:CJZ458776 CTV458775:CTV458776 DDR458775:DDR458776 DNN458775:DNN458776 DXJ458775:DXJ458776 EHF458775:EHF458776 ERB458775:ERB458776 FAX458775:FAX458776 FKT458775:FKT458776 FUP458775:FUP458776 GEL458775:GEL458776 GOH458775:GOH458776 GYD458775:GYD458776 HHZ458775:HHZ458776 HRV458775:HRV458776 IBR458775:IBR458776 ILN458775:ILN458776 IVJ458775:IVJ458776 JFF458775:JFF458776 JPB458775:JPB458776 JYX458775:JYX458776 KIT458775:KIT458776 KSP458775:KSP458776 LCL458775:LCL458776 LMH458775:LMH458776 LWD458775:LWD458776 MFZ458775:MFZ458776 MPV458775:MPV458776 MZR458775:MZR458776 NJN458775:NJN458776 NTJ458775:NTJ458776 ODF458775:ODF458776 ONB458775:ONB458776 OWX458775:OWX458776 PGT458775:PGT458776 PQP458775:PQP458776 QAL458775:QAL458776 QKH458775:QKH458776 QUD458775:QUD458776 RDZ458775:RDZ458776 RNV458775:RNV458776 RXR458775:RXR458776 SHN458775:SHN458776 SRJ458775:SRJ458776 TBF458775:TBF458776 TLB458775:TLB458776 TUX458775:TUX458776 UET458775:UET458776 UOP458775:UOP458776 UYL458775:UYL458776 VIH458775:VIH458776 VSD458775:VSD458776 WBZ458775:WBZ458776 WLV458775:WLV458776 WVR458775:WVR458776 J524311:J524312 JF524311:JF524312 TB524311:TB524312 ACX524311:ACX524312 AMT524311:AMT524312 AWP524311:AWP524312 BGL524311:BGL524312 BQH524311:BQH524312 CAD524311:CAD524312 CJZ524311:CJZ524312 CTV524311:CTV524312 DDR524311:DDR524312 DNN524311:DNN524312 DXJ524311:DXJ524312 EHF524311:EHF524312 ERB524311:ERB524312 FAX524311:FAX524312 FKT524311:FKT524312 FUP524311:FUP524312 GEL524311:GEL524312 GOH524311:GOH524312 GYD524311:GYD524312 HHZ524311:HHZ524312 HRV524311:HRV524312 IBR524311:IBR524312 ILN524311:ILN524312 IVJ524311:IVJ524312 JFF524311:JFF524312 JPB524311:JPB524312 JYX524311:JYX524312 KIT524311:KIT524312 KSP524311:KSP524312 LCL524311:LCL524312 LMH524311:LMH524312 LWD524311:LWD524312 MFZ524311:MFZ524312 MPV524311:MPV524312 MZR524311:MZR524312 NJN524311:NJN524312 NTJ524311:NTJ524312 ODF524311:ODF524312 ONB524311:ONB524312 OWX524311:OWX524312 PGT524311:PGT524312 PQP524311:PQP524312 QAL524311:QAL524312 QKH524311:QKH524312 QUD524311:QUD524312 RDZ524311:RDZ524312 RNV524311:RNV524312 RXR524311:RXR524312 SHN524311:SHN524312 SRJ524311:SRJ524312 TBF524311:TBF524312 TLB524311:TLB524312 TUX524311:TUX524312 UET524311:UET524312 UOP524311:UOP524312 UYL524311:UYL524312 VIH524311:VIH524312 VSD524311:VSD524312 WBZ524311:WBZ524312 WLV524311:WLV524312 WVR524311:WVR524312 J589847:J589848 JF589847:JF589848 TB589847:TB589848 ACX589847:ACX589848 AMT589847:AMT589848 AWP589847:AWP589848 BGL589847:BGL589848 BQH589847:BQH589848 CAD589847:CAD589848 CJZ589847:CJZ589848 CTV589847:CTV589848 DDR589847:DDR589848 DNN589847:DNN589848 DXJ589847:DXJ589848 EHF589847:EHF589848 ERB589847:ERB589848 FAX589847:FAX589848 FKT589847:FKT589848 FUP589847:FUP589848 GEL589847:GEL589848 GOH589847:GOH589848 GYD589847:GYD589848 HHZ589847:HHZ589848 HRV589847:HRV589848 IBR589847:IBR589848 ILN589847:ILN589848 IVJ589847:IVJ589848 JFF589847:JFF589848 JPB589847:JPB589848 JYX589847:JYX589848 KIT589847:KIT589848 KSP589847:KSP589848 LCL589847:LCL589848 LMH589847:LMH589848 LWD589847:LWD589848 MFZ589847:MFZ589848 MPV589847:MPV589848 MZR589847:MZR589848 NJN589847:NJN589848 NTJ589847:NTJ589848 ODF589847:ODF589848 ONB589847:ONB589848 OWX589847:OWX589848 PGT589847:PGT589848 PQP589847:PQP589848 QAL589847:QAL589848 QKH589847:QKH589848 QUD589847:QUD589848 RDZ589847:RDZ589848 RNV589847:RNV589848 RXR589847:RXR589848 SHN589847:SHN589848 SRJ589847:SRJ589848 TBF589847:TBF589848 TLB589847:TLB589848 TUX589847:TUX589848 UET589847:UET589848 UOP589847:UOP589848 UYL589847:UYL589848 VIH589847:VIH589848 VSD589847:VSD589848 WBZ589847:WBZ589848 WLV589847:WLV589848 WVR589847:WVR589848 J655383:J655384 JF655383:JF655384 TB655383:TB655384 ACX655383:ACX655384 AMT655383:AMT655384 AWP655383:AWP655384 BGL655383:BGL655384 BQH655383:BQH655384 CAD655383:CAD655384 CJZ655383:CJZ655384 CTV655383:CTV655384 DDR655383:DDR655384 DNN655383:DNN655384 DXJ655383:DXJ655384 EHF655383:EHF655384 ERB655383:ERB655384 FAX655383:FAX655384 FKT655383:FKT655384 FUP655383:FUP655384 GEL655383:GEL655384 GOH655383:GOH655384 GYD655383:GYD655384 HHZ655383:HHZ655384 HRV655383:HRV655384 IBR655383:IBR655384 ILN655383:ILN655384 IVJ655383:IVJ655384 JFF655383:JFF655384 JPB655383:JPB655384 JYX655383:JYX655384 KIT655383:KIT655384 KSP655383:KSP655384 LCL655383:LCL655384 LMH655383:LMH655384 LWD655383:LWD655384 MFZ655383:MFZ655384 MPV655383:MPV655384 MZR655383:MZR655384 NJN655383:NJN655384 NTJ655383:NTJ655384 ODF655383:ODF655384 ONB655383:ONB655384 OWX655383:OWX655384 PGT655383:PGT655384 PQP655383:PQP655384 QAL655383:QAL655384 QKH655383:QKH655384 QUD655383:QUD655384 RDZ655383:RDZ655384 RNV655383:RNV655384 RXR655383:RXR655384 SHN655383:SHN655384 SRJ655383:SRJ655384 TBF655383:TBF655384 TLB655383:TLB655384 TUX655383:TUX655384 UET655383:UET655384 UOP655383:UOP655384 UYL655383:UYL655384 VIH655383:VIH655384 VSD655383:VSD655384 WBZ655383:WBZ655384 WLV655383:WLV655384 WVR655383:WVR655384 J720919:J720920 JF720919:JF720920 TB720919:TB720920 ACX720919:ACX720920 AMT720919:AMT720920 AWP720919:AWP720920 BGL720919:BGL720920 BQH720919:BQH720920 CAD720919:CAD720920 CJZ720919:CJZ720920 CTV720919:CTV720920 DDR720919:DDR720920 DNN720919:DNN720920 DXJ720919:DXJ720920 EHF720919:EHF720920 ERB720919:ERB720920 FAX720919:FAX720920 FKT720919:FKT720920 FUP720919:FUP720920 GEL720919:GEL720920 GOH720919:GOH720920 GYD720919:GYD720920 HHZ720919:HHZ720920 HRV720919:HRV720920 IBR720919:IBR720920 ILN720919:ILN720920 IVJ720919:IVJ720920 JFF720919:JFF720920 JPB720919:JPB720920 JYX720919:JYX720920 KIT720919:KIT720920 KSP720919:KSP720920 LCL720919:LCL720920 LMH720919:LMH720920 LWD720919:LWD720920 MFZ720919:MFZ720920 MPV720919:MPV720920 MZR720919:MZR720920 NJN720919:NJN720920 NTJ720919:NTJ720920 ODF720919:ODF720920 ONB720919:ONB720920 OWX720919:OWX720920 PGT720919:PGT720920 PQP720919:PQP720920 QAL720919:QAL720920 QKH720919:QKH720920 QUD720919:QUD720920 RDZ720919:RDZ720920 RNV720919:RNV720920 RXR720919:RXR720920 SHN720919:SHN720920 SRJ720919:SRJ720920 TBF720919:TBF720920 TLB720919:TLB720920 TUX720919:TUX720920 UET720919:UET720920 UOP720919:UOP720920 UYL720919:UYL720920 VIH720919:VIH720920 VSD720919:VSD720920 WBZ720919:WBZ720920 WLV720919:WLV720920 WVR720919:WVR720920 J786455:J786456 JF786455:JF786456 TB786455:TB786456 ACX786455:ACX786456 AMT786455:AMT786456 AWP786455:AWP786456 BGL786455:BGL786456 BQH786455:BQH786456 CAD786455:CAD786456 CJZ786455:CJZ786456 CTV786455:CTV786456 DDR786455:DDR786456 DNN786455:DNN786456 DXJ786455:DXJ786456 EHF786455:EHF786456 ERB786455:ERB786456 FAX786455:FAX786456 FKT786455:FKT786456 FUP786455:FUP786456 GEL786455:GEL786456 GOH786455:GOH786456 GYD786455:GYD786456 HHZ786455:HHZ786456 HRV786455:HRV786456 IBR786455:IBR786456 ILN786455:ILN786456 IVJ786455:IVJ786456 JFF786455:JFF786456 JPB786455:JPB786456 JYX786455:JYX786456 KIT786455:KIT786456 KSP786455:KSP786456 LCL786455:LCL786456 LMH786455:LMH786456 LWD786455:LWD786456 MFZ786455:MFZ786456 MPV786455:MPV786456 MZR786455:MZR786456 NJN786455:NJN786456 NTJ786455:NTJ786456 ODF786455:ODF786456 ONB786455:ONB786456 OWX786455:OWX786456 PGT786455:PGT786456 PQP786455:PQP786456 QAL786455:QAL786456 QKH786455:QKH786456 QUD786455:QUD786456 RDZ786455:RDZ786456 RNV786455:RNV786456 RXR786455:RXR786456 SHN786455:SHN786456 SRJ786455:SRJ786456 TBF786455:TBF786456 TLB786455:TLB786456 TUX786455:TUX786456 UET786455:UET786456 UOP786455:UOP786456 UYL786455:UYL786456 VIH786455:VIH786456 VSD786455:VSD786456 WBZ786455:WBZ786456 WLV786455:WLV786456 WVR786455:WVR786456 J851991:J851992 JF851991:JF851992 TB851991:TB851992 ACX851991:ACX851992 AMT851991:AMT851992 AWP851991:AWP851992 BGL851991:BGL851992 BQH851991:BQH851992 CAD851991:CAD851992 CJZ851991:CJZ851992 CTV851991:CTV851992 DDR851991:DDR851992 DNN851991:DNN851992 DXJ851991:DXJ851992 EHF851991:EHF851992 ERB851991:ERB851992 FAX851991:FAX851992 FKT851991:FKT851992 FUP851991:FUP851992 GEL851991:GEL851992 GOH851991:GOH851992 GYD851991:GYD851992 HHZ851991:HHZ851992 HRV851991:HRV851992 IBR851991:IBR851992 ILN851991:ILN851992 IVJ851991:IVJ851992 JFF851991:JFF851992 JPB851991:JPB851992 JYX851991:JYX851992 KIT851991:KIT851992 KSP851991:KSP851992 LCL851991:LCL851992 LMH851991:LMH851992 LWD851991:LWD851992 MFZ851991:MFZ851992 MPV851991:MPV851992 MZR851991:MZR851992 NJN851991:NJN851992 NTJ851991:NTJ851992 ODF851991:ODF851992 ONB851991:ONB851992 OWX851991:OWX851992 PGT851991:PGT851992 PQP851991:PQP851992 QAL851991:QAL851992 QKH851991:QKH851992 QUD851991:QUD851992 RDZ851991:RDZ851992 RNV851991:RNV851992 RXR851991:RXR851992 SHN851991:SHN851992 SRJ851991:SRJ851992 TBF851991:TBF851992 TLB851991:TLB851992 TUX851991:TUX851992 UET851991:UET851992 UOP851991:UOP851992 UYL851991:UYL851992 VIH851991:VIH851992 VSD851991:VSD851992 WBZ851991:WBZ851992 WLV851991:WLV851992 WVR851991:WVR851992 J917527:J917528 JF917527:JF917528 TB917527:TB917528 ACX917527:ACX917528 AMT917527:AMT917528 AWP917527:AWP917528 BGL917527:BGL917528 BQH917527:BQH917528 CAD917527:CAD917528 CJZ917527:CJZ917528 CTV917527:CTV917528 DDR917527:DDR917528 DNN917527:DNN917528 DXJ917527:DXJ917528 EHF917527:EHF917528 ERB917527:ERB917528 FAX917527:FAX917528 FKT917527:FKT917528 FUP917527:FUP917528 GEL917527:GEL917528 GOH917527:GOH917528 GYD917527:GYD917528 HHZ917527:HHZ917528 HRV917527:HRV917528 IBR917527:IBR917528 ILN917527:ILN917528 IVJ917527:IVJ917528 JFF917527:JFF917528 JPB917527:JPB917528 JYX917527:JYX917528 KIT917527:KIT917528 KSP917527:KSP917528 LCL917527:LCL917528 LMH917527:LMH917528 LWD917527:LWD917528 MFZ917527:MFZ917528 MPV917527:MPV917528 MZR917527:MZR917528 NJN917527:NJN917528 NTJ917527:NTJ917528 ODF917527:ODF917528 ONB917527:ONB917528 OWX917527:OWX917528 PGT917527:PGT917528 PQP917527:PQP917528 QAL917527:QAL917528 QKH917527:QKH917528 QUD917527:QUD917528 RDZ917527:RDZ917528 RNV917527:RNV917528 RXR917527:RXR917528 SHN917527:SHN917528 SRJ917527:SRJ917528 TBF917527:TBF917528 TLB917527:TLB917528 TUX917527:TUX917528 UET917527:UET917528 UOP917527:UOP917528 UYL917527:UYL917528 VIH917527:VIH917528 VSD917527:VSD917528 WBZ917527:WBZ917528 WLV917527:WLV917528 WVR917527:WVR917528 J983063:J983064 JF983063:JF983064 TB983063:TB983064 ACX983063:ACX983064 AMT983063:AMT983064 AWP983063:AWP983064 BGL983063:BGL983064 BQH983063:BQH983064 CAD983063:CAD983064 CJZ983063:CJZ983064 CTV983063:CTV983064 DDR983063:DDR983064 DNN983063:DNN983064 DXJ983063:DXJ983064 EHF983063:EHF983064 ERB983063:ERB983064 FAX983063:FAX983064 FKT983063:FKT983064 FUP983063:FUP983064 GEL983063:GEL983064 GOH983063:GOH983064 GYD983063:GYD983064 HHZ983063:HHZ983064 HRV983063:HRV983064 IBR983063:IBR983064 ILN983063:ILN983064 IVJ983063:IVJ983064 JFF983063:JFF983064 JPB983063:JPB983064 JYX983063:JYX983064 KIT983063:KIT983064 KSP983063:KSP983064 LCL983063:LCL983064 LMH983063:LMH983064 LWD983063:LWD983064 MFZ983063:MFZ983064 MPV983063:MPV983064 MZR983063:MZR983064 NJN983063:NJN983064 NTJ983063:NTJ983064 ODF983063:ODF983064 ONB983063:ONB983064 OWX983063:OWX983064 PGT983063:PGT983064 PQP983063:PQP983064 QAL983063:QAL983064 QKH983063:QKH983064 QUD983063:QUD983064 RDZ983063:RDZ983064 RNV983063:RNV983064 RXR983063:RXR983064 SHN983063:SHN983064 SRJ983063:SRJ983064 TBF983063:TBF983064 TLB983063:TLB983064 TUX983063:TUX983064 UET983063:UET983064 UOP983063:UOP983064 UYL983063:UYL983064 VIH983063:VIH983064 VSD983063:VSD983064 WBZ983063:WBZ983064 WLV983063:WLV983064 WVR983063:WVR983064" xr:uid="{B2DB4C3C-E252-4085-895A-9B6B1D1637FB}"/>
  </dataValidations>
  <pageMargins left="0.2" right="0.2" top="0.36" bottom="0.41"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95347-4A82-474B-A48D-6CD9750AB320}">
  <dimension ref="B2:Q60"/>
  <sheetViews>
    <sheetView zoomScale="85" zoomScaleNormal="85" workbookViewId="0">
      <pane xSplit="10" ySplit="8" topLeftCell="L3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7" width="10.25" style="8" bestFit="1" customWidth="1"/>
    <col min="8"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3" width="10.25" style="8" bestFit="1" customWidth="1"/>
    <col min="264"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19" width="10.25" style="8" bestFit="1" customWidth="1"/>
    <col min="520"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5" width="10.25" style="8" bestFit="1" customWidth="1"/>
    <col min="776"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1" width="10.25" style="8" bestFit="1" customWidth="1"/>
    <col min="1032"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7" width="10.25" style="8" bestFit="1" customWidth="1"/>
    <col min="1288"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3" width="10.25" style="8" bestFit="1" customWidth="1"/>
    <col min="1544"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799" width="10.25" style="8" bestFit="1" customWidth="1"/>
    <col min="1800"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5" width="10.25" style="8" bestFit="1" customWidth="1"/>
    <col min="2056"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1" width="10.25" style="8" bestFit="1" customWidth="1"/>
    <col min="2312"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7" width="10.25" style="8" bestFit="1" customWidth="1"/>
    <col min="2568"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3" width="10.25" style="8" bestFit="1" customWidth="1"/>
    <col min="2824"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79" width="10.25" style="8" bestFit="1" customWidth="1"/>
    <col min="3080"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5" width="10.25" style="8" bestFit="1" customWidth="1"/>
    <col min="3336"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1" width="10.25" style="8" bestFit="1" customWidth="1"/>
    <col min="3592"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7" width="10.25" style="8" bestFit="1" customWidth="1"/>
    <col min="3848"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3" width="10.25" style="8" bestFit="1" customWidth="1"/>
    <col min="4104"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59" width="10.25" style="8" bestFit="1" customWidth="1"/>
    <col min="4360"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5" width="10.25" style="8" bestFit="1" customWidth="1"/>
    <col min="4616"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1" width="10.25" style="8" bestFit="1" customWidth="1"/>
    <col min="4872"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7" width="10.25" style="8" bestFit="1" customWidth="1"/>
    <col min="5128"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3" width="10.25" style="8" bestFit="1" customWidth="1"/>
    <col min="5384"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39" width="10.25" style="8" bestFit="1" customWidth="1"/>
    <col min="5640"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5" width="10.25" style="8" bestFit="1" customWidth="1"/>
    <col min="5896"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1" width="10.25" style="8" bestFit="1" customWidth="1"/>
    <col min="6152"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7" width="10.25" style="8" bestFit="1" customWidth="1"/>
    <col min="6408"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3" width="10.25" style="8" bestFit="1" customWidth="1"/>
    <col min="6664"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19" width="10.25" style="8" bestFit="1" customWidth="1"/>
    <col min="6920"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5" width="10.25" style="8" bestFit="1" customWidth="1"/>
    <col min="7176"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1" width="10.25" style="8" bestFit="1" customWidth="1"/>
    <col min="7432"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7" width="10.25" style="8" bestFit="1" customWidth="1"/>
    <col min="7688"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3" width="10.25" style="8" bestFit="1" customWidth="1"/>
    <col min="7944"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199" width="10.25" style="8" bestFit="1" customWidth="1"/>
    <col min="8200"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5" width="10.25" style="8" bestFit="1" customWidth="1"/>
    <col min="8456"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1" width="10.25" style="8" bestFit="1" customWidth="1"/>
    <col min="8712"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7" width="10.25" style="8" bestFit="1" customWidth="1"/>
    <col min="8968"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3" width="10.25" style="8" bestFit="1" customWidth="1"/>
    <col min="9224"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79" width="10.25" style="8" bestFit="1" customWidth="1"/>
    <col min="9480"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5" width="10.25" style="8" bestFit="1" customWidth="1"/>
    <col min="9736"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1" width="10.25" style="8" bestFit="1" customWidth="1"/>
    <col min="9992"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7" width="10.25" style="8" bestFit="1" customWidth="1"/>
    <col min="10248"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3" width="10.25" style="8" bestFit="1" customWidth="1"/>
    <col min="10504"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59" width="10.25" style="8" bestFit="1" customWidth="1"/>
    <col min="10760"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5" width="10.25" style="8" bestFit="1" customWidth="1"/>
    <col min="11016"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1" width="10.25" style="8" bestFit="1" customWidth="1"/>
    <col min="11272"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7" width="10.25" style="8" bestFit="1" customWidth="1"/>
    <col min="11528"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3" width="10.25" style="8" bestFit="1" customWidth="1"/>
    <col min="11784"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39" width="10.25" style="8" bestFit="1" customWidth="1"/>
    <col min="12040"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5" width="10.25" style="8" bestFit="1" customWidth="1"/>
    <col min="12296"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1" width="10.25" style="8" bestFit="1" customWidth="1"/>
    <col min="12552"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7" width="10.25" style="8" bestFit="1" customWidth="1"/>
    <col min="12808"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3" width="10.25" style="8" bestFit="1" customWidth="1"/>
    <col min="13064"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19" width="10.25" style="8" bestFit="1" customWidth="1"/>
    <col min="13320"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5" width="10.25" style="8" bestFit="1" customWidth="1"/>
    <col min="13576"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1" width="10.25" style="8" bestFit="1" customWidth="1"/>
    <col min="13832"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7" width="10.25" style="8" bestFit="1" customWidth="1"/>
    <col min="14088"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3" width="10.25" style="8" bestFit="1" customWidth="1"/>
    <col min="14344"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599" width="10.25" style="8" bestFit="1" customWidth="1"/>
    <col min="14600"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5" width="10.25" style="8" bestFit="1" customWidth="1"/>
    <col min="14856"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1" width="10.25" style="8" bestFit="1" customWidth="1"/>
    <col min="15112"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7" width="10.25" style="8" bestFit="1" customWidth="1"/>
    <col min="15368"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3" width="10.25" style="8" bestFit="1" customWidth="1"/>
    <col min="15624"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79" width="10.25" style="8" bestFit="1" customWidth="1"/>
    <col min="15880"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5" width="10.25" style="8" bestFit="1" customWidth="1"/>
    <col min="16136"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2480</v>
      </c>
      <c r="G2" s="4" t="s">
        <v>2</v>
      </c>
      <c r="H2" s="5"/>
      <c r="I2" s="6"/>
      <c r="J2" s="7">
        <f>SUM(H:H)</f>
        <v>206321</v>
      </c>
    </row>
    <row r="3" spans="2:17" ht="20.100000000000001" customHeight="1">
      <c r="B3" s="1" t="s">
        <v>3</v>
      </c>
      <c r="C3" s="1"/>
      <c r="D3" s="1"/>
      <c r="E3" s="98" t="s">
        <v>2481</v>
      </c>
    </row>
    <row r="4" spans="2:17" ht="20.100000000000001" customHeight="1">
      <c r="B4" s="1" t="s">
        <v>5</v>
      </c>
      <c r="C4" s="1"/>
      <c r="D4" s="1"/>
      <c r="E4" s="98">
        <v>175214</v>
      </c>
    </row>
    <row r="5" spans="2:17" ht="20.100000000000001" customHeight="1">
      <c r="B5" s="1" t="s">
        <v>6</v>
      </c>
      <c r="C5" s="1"/>
      <c r="D5" s="1"/>
      <c r="E5" s="102">
        <v>43880</v>
      </c>
    </row>
    <row r="6" spans="2:17" ht="20.100000000000001" customHeight="1">
      <c r="B6" s="1" t="s">
        <v>7</v>
      </c>
      <c r="C6" s="1"/>
      <c r="D6" s="1"/>
      <c r="E6" s="102">
        <v>43908</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01"/>
      <c r="G9" s="266">
        <v>0</v>
      </c>
      <c r="H9" s="266">
        <f>F9*G9</f>
        <v>0</v>
      </c>
      <c r="I9" s="167"/>
      <c r="J9" s="30"/>
      <c r="K9" s="30"/>
      <c r="L9" s="22"/>
      <c r="M9" s="25"/>
      <c r="N9" s="21"/>
      <c r="O9" s="22"/>
      <c r="P9" s="25"/>
      <c r="Q9" s="26"/>
    </row>
    <row r="10" spans="2:17" s="9" customFormat="1" ht="19.7" customHeight="1">
      <c r="B10" s="21">
        <v>6</v>
      </c>
      <c r="C10" s="22" t="s">
        <v>1029</v>
      </c>
      <c r="D10" s="22" t="s">
        <v>531</v>
      </c>
      <c r="E10" s="182" t="s">
        <v>1030</v>
      </c>
      <c r="F10" s="1125">
        <v>2</v>
      </c>
      <c r="G10" s="1126">
        <v>28</v>
      </c>
      <c r="H10" s="38">
        <f t="shared" ref="H10:H58" si="0">F10*G10</f>
        <v>56</v>
      </c>
      <c r="I10" s="309"/>
      <c r="J10" s="182" t="s">
        <v>1031</v>
      </c>
      <c r="K10" s="22"/>
      <c r="L10" s="22"/>
      <c r="M10" s="25">
        <v>43866</v>
      </c>
      <c r="N10" s="21"/>
      <c r="O10" s="22"/>
      <c r="P10" s="25">
        <v>43880</v>
      </c>
      <c r="Q10" s="26">
        <v>43880</v>
      </c>
    </row>
    <row r="11" spans="2:17" s="9" customFormat="1" ht="19.7" customHeight="1">
      <c r="B11" s="21">
        <v>6</v>
      </c>
      <c r="C11" s="22" t="s">
        <v>531</v>
      </c>
      <c r="D11" s="22" t="s">
        <v>531</v>
      </c>
      <c r="E11" s="285" t="s">
        <v>1032</v>
      </c>
      <c r="F11" s="1127">
        <v>2</v>
      </c>
      <c r="G11" s="266">
        <v>66</v>
      </c>
      <c r="H11" s="38">
        <f t="shared" si="0"/>
        <v>132</v>
      </c>
      <c r="I11" s="309"/>
      <c r="J11" s="175" t="s">
        <v>1033</v>
      </c>
      <c r="K11" s="22"/>
      <c r="L11" s="22"/>
      <c r="M11" s="25">
        <v>43866</v>
      </c>
      <c r="N11" s="21"/>
      <c r="O11" s="22"/>
      <c r="P11" s="25">
        <v>43880</v>
      </c>
      <c r="Q11" s="26">
        <v>43880</v>
      </c>
    </row>
    <row r="12" spans="2:17" s="9" customFormat="1" ht="19.7" customHeight="1">
      <c r="B12" s="21">
        <v>6</v>
      </c>
      <c r="C12" s="22" t="s">
        <v>531</v>
      </c>
      <c r="D12" s="22" t="s">
        <v>531</v>
      </c>
      <c r="E12" s="245" t="s">
        <v>2482</v>
      </c>
      <c r="F12" s="1127">
        <v>2</v>
      </c>
      <c r="G12" s="266">
        <v>790</v>
      </c>
      <c r="H12" s="38">
        <f>F12*G12</f>
        <v>1580</v>
      </c>
      <c r="I12" s="36"/>
      <c r="J12" s="175" t="s">
        <v>1042</v>
      </c>
      <c r="K12" s="22"/>
      <c r="L12" s="22"/>
      <c r="M12" s="25">
        <v>43866</v>
      </c>
      <c r="N12" s="21"/>
      <c r="O12" s="22"/>
      <c r="P12" s="25">
        <v>43880</v>
      </c>
      <c r="Q12" s="26">
        <v>43880</v>
      </c>
    </row>
    <row r="13" spans="2:17" s="9" customFormat="1" ht="19.7" customHeight="1">
      <c r="B13" s="21">
        <v>6</v>
      </c>
      <c r="C13" s="22" t="s">
        <v>531</v>
      </c>
      <c r="D13" s="22" t="s">
        <v>531</v>
      </c>
      <c r="E13" s="245" t="s">
        <v>2483</v>
      </c>
      <c r="F13" s="201">
        <v>2</v>
      </c>
      <c r="G13" s="266">
        <v>450</v>
      </c>
      <c r="H13" s="38">
        <f>F13*G13</f>
        <v>900</v>
      </c>
      <c r="I13" s="167"/>
      <c r="J13" s="175" t="s">
        <v>1042</v>
      </c>
      <c r="K13" s="22"/>
      <c r="L13" s="22"/>
      <c r="M13" s="25">
        <v>43866</v>
      </c>
      <c r="N13" s="21"/>
      <c r="O13" s="22"/>
      <c r="P13" s="25">
        <v>43880</v>
      </c>
      <c r="Q13" s="26">
        <v>43880</v>
      </c>
    </row>
    <row r="14" spans="2:17" s="9" customFormat="1" ht="19.7" customHeight="1">
      <c r="B14" s="21">
        <v>6</v>
      </c>
      <c r="C14" s="22" t="s">
        <v>531</v>
      </c>
      <c r="D14" s="22" t="s">
        <v>531</v>
      </c>
      <c r="E14" s="245" t="s">
        <v>2484</v>
      </c>
      <c r="F14" s="201">
        <v>2</v>
      </c>
      <c r="G14" s="266">
        <v>510</v>
      </c>
      <c r="H14" s="38">
        <f>F14*G14</f>
        <v>1020</v>
      </c>
      <c r="I14" s="167"/>
      <c r="J14" s="175" t="s">
        <v>1042</v>
      </c>
      <c r="K14" s="22"/>
      <c r="L14" s="22"/>
      <c r="M14" s="25">
        <v>43866</v>
      </c>
      <c r="N14" s="21"/>
      <c r="O14" s="22"/>
      <c r="P14" s="25">
        <v>43880</v>
      </c>
      <c r="Q14" s="26">
        <v>43880</v>
      </c>
    </row>
    <row r="15" spans="2:17" s="9" customFormat="1" ht="19.7" customHeight="1">
      <c r="B15" s="21">
        <v>6</v>
      </c>
      <c r="C15" s="22" t="s">
        <v>531</v>
      </c>
      <c r="D15" s="22" t="s">
        <v>531</v>
      </c>
      <c r="E15" s="285" t="s">
        <v>1034</v>
      </c>
      <c r="F15" s="1128">
        <v>2</v>
      </c>
      <c r="G15" s="266">
        <v>72</v>
      </c>
      <c r="H15" s="38">
        <f t="shared" si="0"/>
        <v>144</v>
      </c>
      <c r="I15" s="167"/>
      <c r="J15" s="175" t="s">
        <v>1033</v>
      </c>
      <c r="K15" s="22"/>
      <c r="L15" s="22"/>
      <c r="M15" s="25">
        <v>43866</v>
      </c>
      <c r="N15" s="21"/>
      <c r="O15" s="22"/>
      <c r="P15" s="25">
        <v>43880</v>
      </c>
      <c r="Q15" s="26">
        <v>43880</v>
      </c>
    </row>
    <row r="16" spans="2:17" s="9" customFormat="1" ht="19.7" customHeight="1">
      <c r="B16" s="21">
        <v>6</v>
      </c>
      <c r="C16" s="22" t="s">
        <v>531</v>
      </c>
      <c r="D16" s="22" t="s">
        <v>531</v>
      </c>
      <c r="E16" s="285" t="s">
        <v>1037</v>
      </c>
      <c r="F16" s="1128">
        <v>1</v>
      </c>
      <c r="G16" s="266">
        <v>130</v>
      </c>
      <c r="H16" s="38">
        <f t="shared" si="0"/>
        <v>130</v>
      </c>
      <c r="I16" s="36"/>
      <c r="J16" s="157" t="s">
        <v>2485</v>
      </c>
      <c r="K16" s="22"/>
      <c r="L16" s="22"/>
      <c r="M16" s="25">
        <v>43866</v>
      </c>
      <c r="N16" s="21"/>
      <c r="O16" s="22"/>
      <c r="P16" s="25">
        <v>43880</v>
      </c>
      <c r="Q16" s="26">
        <v>43880</v>
      </c>
    </row>
    <row r="17" spans="2:17" s="9" customFormat="1" ht="19.7" customHeight="1">
      <c r="B17" s="21">
        <v>6</v>
      </c>
      <c r="C17" s="22" t="s">
        <v>531</v>
      </c>
      <c r="D17" s="22" t="s">
        <v>531</v>
      </c>
      <c r="E17" s="285" t="s">
        <v>1039</v>
      </c>
      <c r="F17" s="1128">
        <v>1</v>
      </c>
      <c r="G17" s="1129">
        <v>280</v>
      </c>
      <c r="H17" s="38">
        <f t="shared" si="0"/>
        <v>280</v>
      </c>
      <c r="I17" s="36"/>
      <c r="J17" s="495" t="s">
        <v>1040</v>
      </c>
      <c r="K17" s="22"/>
      <c r="L17" s="22"/>
      <c r="M17" s="25">
        <v>43866</v>
      </c>
      <c r="N17" s="21"/>
      <c r="O17" s="22"/>
      <c r="P17" s="25">
        <v>43880</v>
      </c>
      <c r="Q17" s="26">
        <v>43880</v>
      </c>
    </row>
    <row r="18" spans="2:17" s="9" customFormat="1" ht="19.7" customHeight="1">
      <c r="B18" s="21">
        <v>6</v>
      </c>
      <c r="C18" s="22" t="s">
        <v>531</v>
      </c>
      <c r="D18" s="22" t="s">
        <v>531</v>
      </c>
      <c r="E18" s="285" t="s">
        <v>1035</v>
      </c>
      <c r="F18" s="1128">
        <v>2</v>
      </c>
      <c r="G18" s="266">
        <v>270</v>
      </c>
      <c r="H18" s="38">
        <f t="shared" si="0"/>
        <v>540</v>
      </c>
      <c r="I18" s="36"/>
      <c r="J18" s="175" t="s">
        <v>1036</v>
      </c>
      <c r="K18" s="22"/>
      <c r="L18" s="22"/>
      <c r="M18" s="25">
        <v>43866</v>
      </c>
      <c r="N18" s="21"/>
      <c r="O18" s="22"/>
      <c r="P18" s="25">
        <v>43880</v>
      </c>
      <c r="Q18" s="26">
        <v>43880</v>
      </c>
    </row>
    <row r="19" spans="2:17" s="9" customFormat="1" ht="19.7" customHeight="1">
      <c r="B19" s="21">
        <v>6</v>
      </c>
      <c r="C19" s="22" t="s">
        <v>531</v>
      </c>
      <c r="D19" s="22" t="s">
        <v>531</v>
      </c>
      <c r="E19" s="75" t="s">
        <v>1045</v>
      </c>
      <c r="F19" s="201">
        <v>2</v>
      </c>
      <c r="G19" s="266">
        <v>990</v>
      </c>
      <c r="H19" s="38">
        <f t="shared" si="0"/>
        <v>1980</v>
      </c>
      <c r="I19" s="167"/>
      <c r="J19" s="31" t="s">
        <v>2486</v>
      </c>
      <c r="K19" s="22"/>
      <c r="L19" s="22"/>
      <c r="M19" s="25">
        <v>43866</v>
      </c>
      <c r="N19" s="21"/>
      <c r="O19" s="22"/>
      <c r="P19" s="25">
        <v>43880</v>
      </c>
      <c r="Q19" s="26">
        <v>43880</v>
      </c>
    </row>
    <row r="20" spans="2:17" s="9" customFormat="1" ht="19.7" customHeight="1">
      <c r="B20" s="21">
        <v>6</v>
      </c>
      <c r="C20" s="22" t="s">
        <v>531</v>
      </c>
      <c r="D20" s="22" t="s">
        <v>531</v>
      </c>
      <c r="E20" s="75" t="s">
        <v>1043</v>
      </c>
      <c r="F20" s="201">
        <v>2</v>
      </c>
      <c r="G20" s="266">
        <v>230</v>
      </c>
      <c r="H20" s="38">
        <f t="shared" si="0"/>
        <v>460</v>
      </c>
      <c r="I20" s="167"/>
      <c r="J20" s="31" t="s">
        <v>2487</v>
      </c>
      <c r="K20" s="22"/>
      <c r="L20" s="22"/>
      <c r="M20" s="25">
        <v>43866</v>
      </c>
      <c r="N20" s="21"/>
      <c r="O20" s="22"/>
      <c r="P20" s="25">
        <v>43880</v>
      </c>
      <c r="Q20" s="26">
        <v>43880</v>
      </c>
    </row>
    <row r="21" spans="2:17" s="9" customFormat="1" ht="19.5" customHeight="1">
      <c r="B21" s="21">
        <v>6</v>
      </c>
      <c r="C21" s="22" t="s">
        <v>531</v>
      </c>
      <c r="D21" s="22" t="s">
        <v>531</v>
      </c>
      <c r="E21" s="75" t="s">
        <v>1534</v>
      </c>
      <c r="F21" s="201">
        <v>2</v>
      </c>
      <c r="G21" s="266">
        <v>310</v>
      </c>
      <c r="H21" s="38">
        <f t="shared" si="0"/>
        <v>620</v>
      </c>
      <c r="I21" s="167"/>
      <c r="J21" s="31" t="s">
        <v>2487</v>
      </c>
      <c r="K21" s="22"/>
      <c r="L21" s="22"/>
      <c r="M21" s="25">
        <v>43866</v>
      </c>
      <c r="N21" s="21"/>
      <c r="O21" s="22"/>
      <c r="P21" s="25">
        <v>43880</v>
      </c>
      <c r="Q21" s="26">
        <v>43880</v>
      </c>
    </row>
    <row r="22" spans="2:17" s="9" customFormat="1" ht="19.7" customHeight="1">
      <c r="B22" s="21">
        <v>6</v>
      </c>
      <c r="C22" s="1130" t="s">
        <v>292</v>
      </c>
      <c r="D22" s="1131" t="s">
        <v>619</v>
      </c>
      <c r="E22" s="1132" t="s">
        <v>1050</v>
      </c>
      <c r="F22" s="1133">
        <v>1</v>
      </c>
      <c r="G22" s="1126">
        <v>5000</v>
      </c>
      <c r="H22" s="38">
        <f t="shared" si="0"/>
        <v>5000</v>
      </c>
      <c r="I22" s="24"/>
      <c r="J22" s="183" t="s">
        <v>1051</v>
      </c>
      <c r="K22" s="22"/>
      <c r="L22" s="22"/>
      <c r="M22" s="25">
        <v>43866</v>
      </c>
      <c r="N22" s="21"/>
      <c r="O22" s="32">
        <v>43880</v>
      </c>
      <c r="P22" s="25">
        <v>43879</v>
      </c>
      <c r="Q22" s="26">
        <v>43879</v>
      </c>
    </row>
    <row r="23" spans="2:17" s="9" customFormat="1" ht="19.7" customHeight="1">
      <c r="B23" s="21">
        <v>6</v>
      </c>
      <c r="C23" s="1130" t="s">
        <v>292</v>
      </c>
      <c r="D23" s="1131" t="s">
        <v>619</v>
      </c>
      <c r="E23" s="75" t="s">
        <v>2488</v>
      </c>
      <c r="F23" s="201">
        <v>2</v>
      </c>
      <c r="G23" s="266">
        <v>2290</v>
      </c>
      <c r="H23" s="38">
        <f t="shared" si="0"/>
        <v>4580</v>
      </c>
      <c r="I23" s="167"/>
      <c r="J23" s="31" t="s">
        <v>1790</v>
      </c>
      <c r="K23" s="22"/>
      <c r="L23" s="22"/>
      <c r="M23" s="25">
        <v>43866</v>
      </c>
      <c r="N23" s="21"/>
      <c r="O23" s="32">
        <v>43880</v>
      </c>
      <c r="P23" s="25">
        <v>43879</v>
      </c>
      <c r="Q23" s="26">
        <v>43879</v>
      </c>
    </row>
    <row r="24" spans="2:17" s="9" customFormat="1" ht="19.7" customHeight="1">
      <c r="B24" s="21"/>
      <c r="C24" s="21"/>
      <c r="D24" s="21"/>
      <c r="E24" s="75"/>
      <c r="F24" s="201"/>
      <c r="G24" s="266">
        <v>0</v>
      </c>
      <c r="H24" s="38">
        <f t="shared" si="0"/>
        <v>0</v>
      </c>
      <c r="I24" s="167"/>
      <c r="J24" s="31"/>
      <c r="K24" s="22"/>
      <c r="L24" s="22"/>
      <c r="M24" s="25"/>
      <c r="N24" s="21"/>
      <c r="O24" s="22"/>
      <c r="P24" s="25">
        <v>43880</v>
      </c>
      <c r="Q24" s="26">
        <v>43880</v>
      </c>
    </row>
    <row r="25" spans="2:17" s="9" customFormat="1" ht="19.7" customHeight="1">
      <c r="B25" s="21">
        <v>7</v>
      </c>
      <c r="C25" s="22" t="s">
        <v>531</v>
      </c>
      <c r="D25" s="22" t="s">
        <v>531</v>
      </c>
      <c r="E25" s="75" t="s">
        <v>2489</v>
      </c>
      <c r="F25" s="201">
        <v>2</v>
      </c>
      <c r="G25" s="266">
        <v>330</v>
      </c>
      <c r="H25" s="38">
        <f t="shared" si="0"/>
        <v>660</v>
      </c>
      <c r="I25" s="167"/>
      <c r="J25" s="31" t="s">
        <v>2490</v>
      </c>
      <c r="K25" s="30"/>
      <c r="L25" s="22"/>
      <c r="M25" s="25">
        <v>43866</v>
      </c>
      <c r="N25" s="21"/>
      <c r="O25" s="22"/>
      <c r="P25" s="25">
        <v>43880</v>
      </c>
      <c r="Q25" s="26">
        <v>43880</v>
      </c>
    </row>
    <row r="26" spans="2:17" s="9" customFormat="1" ht="19.7" customHeight="1">
      <c r="B26" s="21">
        <v>7</v>
      </c>
      <c r="C26" s="22" t="s">
        <v>531</v>
      </c>
      <c r="D26" s="22" t="s">
        <v>531</v>
      </c>
      <c r="E26" s="75" t="s">
        <v>2491</v>
      </c>
      <c r="F26" s="201">
        <v>2</v>
      </c>
      <c r="G26" s="266">
        <v>16800</v>
      </c>
      <c r="H26" s="38">
        <f t="shared" si="0"/>
        <v>33600</v>
      </c>
      <c r="I26" s="167"/>
      <c r="J26" s="31" t="s">
        <v>2492</v>
      </c>
      <c r="K26" s="30"/>
      <c r="L26" s="22"/>
      <c r="M26" s="25">
        <v>43866</v>
      </c>
      <c r="N26" s="21"/>
      <c r="O26" s="22"/>
      <c r="P26" s="25">
        <v>43880</v>
      </c>
      <c r="Q26" s="26">
        <v>43880</v>
      </c>
    </row>
    <row r="27" spans="2:17" s="9" customFormat="1" ht="19.7" customHeight="1">
      <c r="B27" s="21">
        <v>7</v>
      </c>
      <c r="C27" s="22" t="s">
        <v>531</v>
      </c>
      <c r="D27" s="22" t="s">
        <v>531</v>
      </c>
      <c r="E27" s="75" t="s">
        <v>2493</v>
      </c>
      <c r="F27" s="201">
        <v>1</v>
      </c>
      <c r="G27" s="266">
        <v>6360</v>
      </c>
      <c r="H27" s="38">
        <f t="shared" si="0"/>
        <v>6360</v>
      </c>
      <c r="I27" s="167"/>
      <c r="J27" s="31" t="s">
        <v>2494</v>
      </c>
      <c r="K27" s="30"/>
      <c r="L27" s="22"/>
      <c r="M27" s="25">
        <v>43866</v>
      </c>
      <c r="N27" s="21"/>
      <c r="O27" s="22"/>
      <c r="P27" s="25">
        <v>43880</v>
      </c>
      <c r="Q27" s="26">
        <v>43880</v>
      </c>
    </row>
    <row r="28" spans="2:17" s="9" customFormat="1" ht="19.7" customHeight="1">
      <c r="B28" s="21">
        <v>7</v>
      </c>
      <c r="C28" s="22" t="s">
        <v>531</v>
      </c>
      <c r="D28" s="22" t="s">
        <v>531</v>
      </c>
      <c r="E28" s="75" t="s">
        <v>2495</v>
      </c>
      <c r="F28" s="201">
        <v>1</v>
      </c>
      <c r="G28" s="266">
        <v>1460</v>
      </c>
      <c r="H28" s="38">
        <f t="shared" si="0"/>
        <v>1460</v>
      </c>
      <c r="I28" s="167"/>
      <c r="J28" s="31" t="s">
        <v>1846</v>
      </c>
      <c r="K28" s="30"/>
      <c r="L28" s="22"/>
      <c r="M28" s="25">
        <v>43866</v>
      </c>
      <c r="N28" s="21"/>
      <c r="O28" s="22"/>
      <c r="P28" s="25">
        <v>43880</v>
      </c>
      <c r="Q28" s="26">
        <v>43880</v>
      </c>
    </row>
    <row r="29" spans="2:17" s="9" customFormat="1" ht="19.7" customHeight="1">
      <c r="B29" s="21">
        <v>7</v>
      </c>
      <c r="C29" s="22" t="s">
        <v>531</v>
      </c>
      <c r="D29" s="22" t="s">
        <v>531</v>
      </c>
      <c r="E29" s="75" t="s">
        <v>2496</v>
      </c>
      <c r="F29" s="201">
        <v>1</v>
      </c>
      <c r="G29" s="266">
        <v>620</v>
      </c>
      <c r="H29" s="38">
        <f t="shared" si="0"/>
        <v>620</v>
      </c>
      <c r="I29" s="167"/>
      <c r="J29" s="31" t="s">
        <v>2497</v>
      </c>
      <c r="K29" s="30"/>
      <c r="L29" s="22"/>
      <c r="M29" s="25">
        <v>43866</v>
      </c>
      <c r="N29" s="21"/>
      <c r="O29" s="22"/>
      <c r="P29" s="25">
        <v>43880</v>
      </c>
      <c r="Q29" s="26">
        <v>43880</v>
      </c>
    </row>
    <row r="30" spans="2:17" s="9" customFormat="1" ht="19.7" customHeight="1">
      <c r="B30" s="21">
        <v>7</v>
      </c>
      <c r="C30" s="22" t="s">
        <v>531</v>
      </c>
      <c r="D30" s="22" t="s">
        <v>531</v>
      </c>
      <c r="E30" s="75" t="s">
        <v>2498</v>
      </c>
      <c r="F30" s="201">
        <v>1</v>
      </c>
      <c r="G30" s="266">
        <v>1350</v>
      </c>
      <c r="H30" s="38">
        <f t="shared" si="0"/>
        <v>1350</v>
      </c>
      <c r="I30" s="167"/>
      <c r="J30" s="31" t="s">
        <v>1846</v>
      </c>
      <c r="K30" s="30"/>
      <c r="L30" s="22"/>
      <c r="M30" s="25">
        <v>43866</v>
      </c>
      <c r="N30" s="21"/>
      <c r="O30" s="22"/>
      <c r="P30" s="25">
        <v>43880</v>
      </c>
      <c r="Q30" s="26">
        <v>43880</v>
      </c>
    </row>
    <row r="31" spans="2:17" s="9" customFormat="1" ht="19.7" customHeight="1">
      <c r="B31" s="21">
        <v>7</v>
      </c>
      <c r="C31" s="22" t="s">
        <v>531</v>
      </c>
      <c r="D31" s="22" t="s">
        <v>531</v>
      </c>
      <c r="E31" s="75" t="s">
        <v>2499</v>
      </c>
      <c r="F31" s="201">
        <v>2</v>
      </c>
      <c r="G31" s="266">
        <v>136</v>
      </c>
      <c r="H31" s="38">
        <f t="shared" si="0"/>
        <v>272</v>
      </c>
      <c r="I31" s="167"/>
      <c r="J31" s="31" t="s">
        <v>2500</v>
      </c>
      <c r="K31" s="30"/>
      <c r="L31" s="22"/>
      <c r="M31" s="25">
        <v>43866</v>
      </c>
      <c r="N31" s="21"/>
      <c r="O31" s="22"/>
      <c r="P31" s="25">
        <v>43880</v>
      </c>
      <c r="Q31" s="26">
        <v>43880</v>
      </c>
    </row>
    <row r="32" spans="2:17" s="9" customFormat="1" ht="19.7" customHeight="1">
      <c r="B32" s="21">
        <v>7</v>
      </c>
      <c r="C32" s="22" t="s">
        <v>531</v>
      </c>
      <c r="D32" s="22" t="s">
        <v>531</v>
      </c>
      <c r="E32" s="75" t="s">
        <v>2501</v>
      </c>
      <c r="F32" s="201">
        <v>1</v>
      </c>
      <c r="G32" s="266">
        <v>175</v>
      </c>
      <c r="H32" s="38">
        <f t="shared" si="0"/>
        <v>175</v>
      </c>
      <c r="I32" s="167"/>
      <c r="J32" s="31" t="s">
        <v>2502</v>
      </c>
      <c r="K32" s="30"/>
      <c r="L32" s="22"/>
      <c r="M32" s="25">
        <v>43866</v>
      </c>
      <c r="N32" s="21"/>
      <c r="O32" s="22"/>
      <c r="P32" s="25">
        <v>43880</v>
      </c>
      <c r="Q32" s="26">
        <v>43880</v>
      </c>
    </row>
    <row r="33" spans="2:17" s="9" customFormat="1" ht="19.7" customHeight="1">
      <c r="B33" s="21">
        <v>7</v>
      </c>
      <c r="C33" s="44" t="s">
        <v>531</v>
      </c>
      <c r="D33" s="44" t="s">
        <v>531</v>
      </c>
      <c r="E33" s="245" t="s">
        <v>2503</v>
      </c>
      <c r="F33" s="1134">
        <v>10</v>
      </c>
      <c r="G33" s="215">
        <v>48</v>
      </c>
      <c r="H33" s="221">
        <f t="shared" si="0"/>
        <v>480</v>
      </c>
      <c r="I33" s="205"/>
      <c r="J33" s="211" t="s">
        <v>2504</v>
      </c>
      <c r="K33" s="76"/>
      <c r="L33" s="22"/>
      <c r="M33" s="25">
        <v>43866</v>
      </c>
      <c r="N33" s="21"/>
      <c r="O33" s="32"/>
      <c r="P33" s="25">
        <v>43880</v>
      </c>
      <c r="Q33" s="26">
        <v>43880</v>
      </c>
    </row>
    <row r="34" spans="2:17" s="9" customFormat="1" ht="19.7" customHeight="1">
      <c r="B34" s="21">
        <v>7</v>
      </c>
      <c r="C34" s="21" t="s">
        <v>2505</v>
      </c>
      <c r="D34" s="21" t="s">
        <v>531</v>
      </c>
      <c r="E34" s="75" t="s">
        <v>2506</v>
      </c>
      <c r="F34" s="201">
        <v>1</v>
      </c>
      <c r="G34" s="266">
        <v>3989</v>
      </c>
      <c r="H34" s="38">
        <f>F34*G34</f>
        <v>3989</v>
      </c>
      <c r="I34" s="167"/>
      <c r="J34" s="31" t="s">
        <v>2507</v>
      </c>
      <c r="K34" s="22"/>
      <c r="L34" s="22"/>
      <c r="M34" s="25">
        <v>43866</v>
      </c>
      <c r="N34" s="21"/>
      <c r="O34" s="22"/>
      <c r="P34" s="25">
        <v>43880</v>
      </c>
      <c r="Q34" s="26">
        <v>43880</v>
      </c>
    </row>
    <row r="35" spans="2:17" s="9" customFormat="1" ht="19.7" customHeight="1">
      <c r="B35" s="21"/>
      <c r="C35" s="21"/>
      <c r="D35" s="21"/>
      <c r="E35" s="75"/>
      <c r="F35" s="201"/>
      <c r="G35" s="266">
        <v>0</v>
      </c>
      <c r="H35" s="38">
        <f t="shared" si="0"/>
        <v>0</v>
      </c>
      <c r="I35" s="167"/>
      <c r="J35" s="31"/>
      <c r="K35" s="22"/>
      <c r="L35" s="22"/>
      <c r="M35" s="25"/>
      <c r="N35" s="21"/>
      <c r="O35" s="22"/>
      <c r="P35" s="25">
        <v>43880</v>
      </c>
      <c r="Q35" s="26"/>
    </row>
    <row r="36" spans="2:17" s="9" customFormat="1" ht="19.7" customHeight="1">
      <c r="B36" s="21">
        <v>8</v>
      </c>
      <c r="C36" s="208" t="s">
        <v>531</v>
      </c>
      <c r="D36" s="208" t="s">
        <v>531</v>
      </c>
      <c r="E36" s="245" t="s">
        <v>2508</v>
      </c>
      <c r="F36" s="1134">
        <v>1</v>
      </c>
      <c r="G36" s="266">
        <v>11002</v>
      </c>
      <c r="H36" s="38">
        <f t="shared" si="0"/>
        <v>11002</v>
      </c>
      <c r="I36" s="167"/>
      <c r="J36" s="31" t="s">
        <v>2509</v>
      </c>
      <c r="K36" s="22"/>
      <c r="L36" s="22"/>
      <c r="M36" s="25">
        <v>43866</v>
      </c>
      <c r="N36" s="21"/>
      <c r="O36" s="22"/>
      <c r="P36" s="25">
        <v>43880</v>
      </c>
      <c r="Q36" s="26">
        <v>43880</v>
      </c>
    </row>
    <row r="37" spans="2:17" s="9" customFormat="1" ht="19.7" customHeight="1">
      <c r="B37" s="21">
        <v>8</v>
      </c>
      <c r="C37" s="208" t="s">
        <v>531</v>
      </c>
      <c r="D37" s="208" t="s">
        <v>531</v>
      </c>
      <c r="E37" s="245" t="s">
        <v>2510</v>
      </c>
      <c r="F37" s="1134">
        <v>1</v>
      </c>
      <c r="G37" s="266">
        <v>2262</v>
      </c>
      <c r="H37" s="38">
        <f t="shared" si="0"/>
        <v>2262</v>
      </c>
      <c r="I37" s="167"/>
      <c r="J37" s="31" t="s">
        <v>2511</v>
      </c>
      <c r="K37" s="22"/>
      <c r="L37" s="22"/>
      <c r="M37" s="25">
        <v>43866</v>
      </c>
      <c r="N37" s="21"/>
      <c r="O37" s="22"/>
      <c r="P37" s="25">
        <v>43880</v>
      </c>
      <c r="Q37" s="26">
        <v>43880</v>
      </c>
    </row>
    <row r="38" spans="2:17" s="9" customFormat="1" ht="19.7" customHeight="1">
      <c r="B38" s="21">
        <v>8</v>
      </c>
      <c r="C38" s="208" t="s">
        <v>531</v>
      </c>
      <c r="D38" s="208" t="s">
        <v>531</v>
      </c>
      <c r="E38" s="245" t="s">
        <v>2512</v>
      </c>
      <c r="F38" s="1134">
        <v>1</v>
      </c>
      <c r="G38" s="266">
        <v>7309</v>
      </c>
      <c r="H38" s="38">
        <f t="shared" si="0"/>
        <v>7309</v>
      </c>
      <c r="I38" s="167"/>
      <c r="J38" s="31" t="s">
        <v>2511</v>
      </c>
      <c r="K38" s="22"/>
      <c r="L38" s="22"/>
      <c r="M38" s="25">
        <v>43866</v>
      </c>
      <c r="N38" s="21"/>
      <c r="O38" s="22"/>
      <c r="P38" s="25">
        <v>43880</v>
      </c>
      <c r="Q38" s="26">
        <v>43880</v>
      </c>
    </row>
    <row r="39" spans="2:17" s="9" customFormat="1" ht="19.7" customHeight="1">
      <c r="B39" s="21"/>
      <c r="C39" s="21"/>
      <c r="D39" s="21"/>
      <c r="E39" s="75"/>
      <c r="F39" s="201"/>
      <c r="G39" s="266">
        <v>0</v>
      </c>
      <c r="H39" s="38">
        <f t="shared" si="0"/>
        <v>0</v>
      </c>
      <c r="I39" s="167"/>
      <c r="J39" s="31"/>
      <c r="K39" s="22"/>
      <c r="L39" s="22"/>
      <c r="M39" s="25"/>
      <c r="N39" s="21"/>
      <c r="O39" s="22"/>
      <c r="P39" s="25"/>
      <c r="Q39" s="26"/>
    </row>
    <row r="40" spans="2:17" s="9" customFormat="1" ht="19.7" customHeight="1">
      <c r="B40" s="21">
        <v>7</v>
      </c>
      <c r="C40" s="21" t="s">
        <v>2513</v>
      </c>
      <c r="D40" s="21" t="s">
        <v>2513</v>
      </c>
      <c r="E40" s="31" t="s">
        <v>2514</v>
      </c>
      <c r="F40" s="201">
        <v>1</v>
      </c>
      <c r="G40" s="266">
        <v>9360</v>
      </c>
      <c r="H40" s="38">
        <f t="shared" si="0"/>
        <v>9360</v>
      </c>
      <c r="I40" s="167"/>
      <c r="J40" s="30" t="s">
        <v>2515</v>
      </c>
      <c r="K40" s="22"/>
      <c r="L40" s="22"/>
      <c r="M40" s="25">
        <v>43866</v>
      </c>
      <c r="N40" s="21"/>
      <c r="O40" s="32">
        <v>43880</v>
      </c>
      <c r="P40" s="25"/>
      <c r="Q40" s="1135">
        <v>43881</v>
      </c>
    </row>
    <row r="41" spans="2:17" s="9" customFormat="1" ht="19.7" customHeight="1">
      <c r="B41" s="21">
        <v>7</v>
      </c>
      <c r="C41" s="21" t="s">
        <v>2513</v>
      </c>
      <c r="D41" s="21" t="s">
        <v>2513</v>
      </c>
      <c r="E41" s="31" t="s">
        <v>2516</v>
      </c>
      <c r="F41" s="201">
        <v>1</v>
      </c>
      <c r="G41" s="266">
        <v>9630</v>
      </c>
      <c r="H41" s="38">
        <f t="shared" si="0"/>
        <v>9630</v>
      </c>
      <c r="I41" s="167"/>
      <c r="J41" s="30" t="s">
        <v>2517</v>
      </c>
      <c r="K41" s="22"/>
      <c r="L41" s="22"/>
      <c r="M41" s="25">
        <v>43866</v>
      </c>
      <c r="N41" s="21"/>
      <c r="O41" s="32">
        <v>43880</v>
      </c>
      <c r="P41" s="25"/>
      <c r="Q41" s="26">
        <v>43880</v>
      </c>
    </row>
    <row r="42" spans="2:17" s="9" customFormat="1" ht="19.7" customHeight="1">
      <c r="B42" s="21">
        <v>7</v>
      </c>
      <c r="C42" s="21" t="s">
        <v>2513</v>
      </c>
      <c r="D42" s="21" t="s">
        <v>2513</v>
      </c>
      <c r="E42" s="31" t="s">
        <v>2518</v>
      </c>
      <c r="F42" s="201">
        <v>1</v>
      </c>
      <c r="G42" s="266">
        <v>1960</v>
      </c>
      <c r="H42" s="38">
        <f t="shared" si="0"/>
        <v>1960</v>
      </c>
      <c r="I42" s="167"/>
      <c r="J42" s="30" t="s">
        <v>995</v>
      </c>
      <c r="K42" s="22"/>
      <c r="L42" s="22"/>
      <c r="M42" s="25">
        <v>43866</v>
      </c>
      <c r="N42" s="21"/>
      <c r="O42" s="32">
        <v>43880</v>
      </c>
      <c r="P42" s="25"/>
      <c r="Q42" s="26">
        <v>43880</v>
      </c>
    </row>
    <row r="43" spans="2:17" s="9" customFormat="1" ht="19.7" customHeight="1">
      <c r="B43" s="21">
        <v>7</v>
      </c>
      <c r="C43" s="21" t="s">
        <v>2513</v>
      </c>
      <c r="D43" s="21" t="s">
        <v>2513</v>
      </c>
      <c r="E43" s="31" t="s">
        <v>2519</v>
      </c>
      <c r="F43" s="201">
        <v>1</v>
      </c>
      <c r="G43" s="266">
        <v>11880</v>
      </c>
      <c r="H43" s="38">
        <f t="shared" si="0"/>
        <v>11880</v>
      </c>
      <c r="I43" s="167"/>
      <c r="J43" s="30" t="s">
        <v>1786</v>
      </c>
      <c r="K43" s="22"/>
      <c r="L43" s="22"/>
      <c r="M43" s="25">
        <v>43866</v>
      </c>
      <c r="N43" s="21"/>
      <c r="O43" s="32">
        <v>43880</v>
      </c>
      <c r="P43" s="25"/>
      <c r="Q43" s="26">
        <v>43880</v>
      </c>
    </row>
    <row r="44" spans="2:17" s="9" customFormat="1" ht="19.7" customHeight="1">
      <c r="B44" s="21">
        <v>7</v>
      </c>
      <c r="C44" s="21" t="s">
        <v>2513</v>
      </c>
      <c r="D44" s="21" t="s">
        <v>2513</v>
      </c>
      <c r="E44" s="31" t="s">
        <v>2520</v>
      </c>
      <c r="F44" s="201">
        <v>1</v>
      </c>
      <c r="G44" s="266">
        <v>5150</v>
      </c>
      <c r="H44" s="38">
        <f t="shared" si="0"/>
        <v>5150</v>
      </c>
      <c r="I44" s="167"/>
      <c r="J44" s="30" t="s">
        <v>1874</v>
      </c>
      <c r="K44" s="22"/>
      <c r="L44" s="22"/>
      <c r="M44" s="25">
        <v>43866</v>
      </c>
      <c r="N44" s="21"/>
      <c r="O44" s="32">
        <v>43880</v>
      </c>
      <c r="P44" s="25"/>
      <c r="Q44" s="26">
        <v>43880</v>
      </c>
    </row>
    <row r="45" spans="2:17" s="9" customFormat="1" ht="19.7" customHeight="1">
      <c r="B45" s="21">
        <v>7</v>
      </c>
      <c r="C45" s="21" t="s">
        <v>2513</v>
      </c>
      <c r="D45" s="21" t="s">
        <v>2513</v>
      </c>
      <c r="E45" s="31" t="s">
        <v>2521</v>
      </c>
      <c r="F45" s="201">
        <v>1</v>
      </c>
      <c r="G45" s="266">
        <v>11250</v>
      </c>
      <c r="H45" s="38">
        <f t="shared" si="0"/>
        <v>11250</v>
      </c>
      <c r="I45" s="167"/>
      <c r="J45" s="30" t="s">
        <v>2522</v>
      </c>
      <c r="K45" s="22"/>
      <c r="L45" s="22"/>
      <c r="M45" s="25">
        <v>43866</v>
      </c>
      <c r="N45" s="21"/>
      <c r="O45" s="32">
        <v>43880</v>
      </c>
      <c r="P45" s="25"/>
      <c r="Q45" s="26">
        <v>43880</v>
      </c>
    </row>
    <row r="46" spans="2:17" s="9" customFormat="1" ht="19.7" customHeight="1">
      <c r="B46" s="21">
        <v>7</v>
      </c>
      <c r="C46" s="21" t="s">
        <v>2513</v>
      </c>
      <c r="D46" s="21" t="s">
        <v>2513</v>
      </c>
      <c r="E46" s="31" t="s">
        <v>2523</v>
      </c>
      <c r="F46" s="201">
        <v>1</v>
      </c>
      <c r="G46" s="266">
        <v>4320</v>
      </c>
      <c r="H46" s="38">
        <f t="shared" si="0"/>
        <v>4320</v>
      </c>
      <c r="I46" s="167"/>
      <c r="J46" s="30" t="s">
        <v>2524</v>
      </c>
      <c r="K46" s="22"/>
      <c r="L46" s="22"/>
      <c r="M46" s="25">
        <v>43866</v>
      </c>
      <c r="N46" s="21"/>
      <c r="O46" s="32">
        <v>43880</v>
      </c>
      <c r="P46" s="25"/>
      <c r="Q46" s="26">
        <v>43880</v>
      </c>
    </row>
    <row r="47" spans="2:17" s="9" customFormat="1" ht="19.7" customHeight="1">
      <c r="B47" s="21">
        <v>7</v>
      </c>
      <c r="C47" s="21" t="s">
        <v>2513</v>
      </c>
      <c r="D47" s="21" t="s">
        <v>2513</v>
      </c>
      <c r="E47" s="31" t="s">
        <v>2525</v>
      </c>
      <c r="F47" s="201">
        <v>2</v>
      </c>
      <c r="G47" s="266">
        <v>6250</v>
      </c>
      <c r="H47" s="38">
        <f t="shared" si="0"/>
        <v>12500</v>
      </c>
      <c r="I47" s="167"/>
      <c r="J47" s="30" t="s">
        <v>2526</v>
      </c>
      <c r="K47" s="22"/>
      <c r="L47" s="22"/>
      <c r="M47" s="25">
        <v>43866</v>
      </c>
      <c r="N47" s="21"/>
      <c r="O47" s="32">
        <v>43880</v>
      </c>
      <c r="P47" s="25"/>
      <c r="Q47" s="26">
        <v>43880</v>
      </c>
    </row>
    <row r="48" spans="2:17" s="9" customFormat="1" ht="19.7" customHeight="1">
      <c r="B48" s="21">
        <v>7</v>
      </c>
      <c r="C48" s="21" t="s">
        <v>2513</v>
      </c>
      <c r="D48" s="21" t="s">
        <v>2513</v>
      </c>
      <c r="E48" s="31" t="s">
        <v>2527</v>
      </c>
      <c r="F48" s="201">
        <v>1</v>
      </c>
      <c r="G48" s="266">
        <v>8500</v>
      </c>
      <c r="H48" s="38">
        <f t="shared" si="0"/>
        <v>8500</v>
      </c>
      <c r="I48" s="167"/>
      <c r="J48" s="30" t="s">
        <v>2528</v>
      </c>
      <c r="K48" s="22"/>
      <c r="L48" s="22"/>
      <c r="M48" s="25">
        <v>43866</v>
      </c>
      <c r="N48" s="21"/>
      <c r="O48" s="32">
        <v>43880</v>
      </c>
      <c r="P48" s="25"/>
      <c r="Q48" s="26">
        <v>43880</v>
      </c>
    </row>
    <row r="49" spans="2:17" s="9" customFormat="1" ht="19.7" customHeight="1">
      <c r="B49" s="21">
        <v>7</v>
      </c>
      <c r="C49" s="21" t="s">
        <v>2513</v>
      </c>
      <c r="D49" s="21" t="s">
        <v>2513</v>
      </c>
      <c r="E49" s="31" t="s">
        <v>2529</v>
      </c>
      <c r="F49" s="201">
        <v>1</v>
      </c>
      <c r="G49" s="266">
        <v>8500</v>
      </c>
      <c r="H49" s="38">
        <f t="shared" si="0"/>
        <v>8500</v>
      </c>
      <c r="I49" s="167"/>
      <c r="J49" s="30" t="s">
        <v>2530</v>
      </c>
      <c r="K49" s="22"/>
      <c r="L49" s="22"/>
      <c r="M49" s="25">
        <v>43866</v>
      </c>
      <c r="N49" s="21"/>
      <c r="O49" s="32">
        <v>43880</v>
      </c>
      <c r="P49" s="25"/>
      <c r="Q49" s="26">
        <v>43880</v>
      </c>
    </row>
    <row r="50" spans="2:17" s="9" customFormat="1" ht="19.7" customHeight="1">
      <c r="B50" s="21">
        <v>7</v>
      </c>
      <c r="C50" s="21" t="s">
        <v>2513</v>
      </c>
      <c r="D50" s="21" t="s">
        <v>2513</v>
      </c>
      <c r="E50" s="31" t="s">
        <v>2531</v>
      </c>
      <c r="F50" s="201">
        <v>1</v>
      </c>
      <c r="G50" s="266">
        <v>6350</v>
      </c>
      <c r="H50" s="38">
        <f t="shared" si="0"/>
        <v>6350</v>
      </c>
      <c r="I50" s="167"/>
      <c r="J50" s="30" t="s">
        <v>2532</v>
      </c>
      <c r="K50" s="22"/>
      <c r="L50" s="22"/>
      <c r="M50" s="25">
        <v>43866</v>
      </c>
      <c r="N50" s="21"/>
      <c r="O50" s="32">
        <v>43880</v>
      </c>
      <c r="P50" s="25"/>
      <c r="Q50" s="26">
        <v>43880</v>
      </c>
    </row>
    <row r="51" spans="2:17" s="9" customFormat="1" ht="19.7" customHeight="1">
      <c r="B51" s="21">
        <v>7</v>
      </c>
      <c r="C51" s="21" t="s">
        <v>2513</v>
      </c>
      <c r="D51" s="21" t="s">
        <v>2513</v>
      </c>
      <c r="E51" s="31" t="s">
        <v>2533</v>
      </c>
      <c r="F51" s="201">
        <v>1</v>
      </c>
      <c r="G51" s="266">
        <v>6350</v>
      </c>
      <c r="H51" s="38">
        <f t="shared" si="0"/>
        <v>6350</v>
      </c>
      <c r="I51" s="167"/>
      <c r="J51" s="30" t="s">
        <v>2534</v>
      </c>
      <c r="K51" s="22"/>
      <c r="L51" s="22"/>
      <c r="M51" s="25">
        <v>43866</v>
      </c>
      <c r="N51" s="21"/>
      <c r="O51" s="32">
        <v>43880</v>
      </c>
      <c r="P51" s="25"/>
      <c r="Q51" s="26">
        <v>43880</v>
      </c>
    </row>
    <row r="52" spans="2:17" s="9" customFormat="1" ht="19.7" customHeight="1">
      <c r="B52" s="21">
        <v>6</v>
      </c>
      <c r="C52" s="21" t="s">
        <v>2513</v>
      </c>
      <c r="D52" s="21" t="s">
        <v>2513</v>
      </c>
      <c r="E52" s="30" t="s">
        <v>1014</v>
      </c>
      <c r="F52" s="201">
        <v>1</v>
      </c>
      <c r="G52" s="266">
        <v>6350</v>
      </c>
      <c r="H52" s="38">
        <f t="shared" si="0"/>
        <v>6350</v>
      </c>
      <c r="I52" s="167"/>
      <c r="J52" s="30" t="s">
        <v>1015</v>
      </c>
      <c r="K52" s="22"/>
      <c r="L52" s="22"/>
      <c r="M52" s="25">
        <v>43866</v>
      </c>
      <c r="N52" s="21"/>
      <c r="O52" s="32">
        <v>43880</v>
      </c>
      <c r="P52" s="25"/>
      <c r="Q52" s="26">
        <v>43880</v>
      </c>
    </row>
    <row r="53" spans="2:17" s="9" customFormat="1" ht="19.7" customHeight="1">
      <c r="B53" s="21">
        <v>6</v>
      </c>
      <c r="C53" s="21" t="s">
        <v>2513</v>
      </c>
      <c r="D53" s="21" t="s">
        <v>2513</v>
      </c>
      <c r="E53" s="1136" t="s">
        <v>1016</v>
      </c>
      <c r="F53" s="201">
        <v>1</v>
      </c>
      <c r="G53" s="266">
        <v>6230</v>
      </c>
      <c r="H53" s="38">
        <f t="shared" si="0"/>
        <v>6230</v>
      </c>
      <c r="I53" s="167"/>
      <c r="J53" s="30" t="s">
        <v>1017</v>
      </c>
      <c r="K53" s="22"/>
      <c r="L53" s="22"/>
      <c r="M53" s="25">
        <v>43866</v>
      </c>
      <c r="N53" s="21"/>
      <c r="O53" s="32">
        <v>43880</v>
      </c>
      <c r="P53" s="25"/>
      <c r="Q53" s="26">
        <v>43880</v>
      </c>
    </row>
    <row r="54" spans="2:17" s="9" customFormat="1" ht="19.7" customHeight="1">
      <c r="B54" s="21">
        <v>6</v>
      </c>
      <c r="C54" s="21" t="s">
        <v>2513</v>
      </c>
      <c r="D54" s="21" t="s">
        <v>2513</v>
      </c>
      <c r="E54" s="1136" t="s">
        <v>1018</v>
      </c>
      <c r="F54" s="201">
        <v>1</v>
      </c>
      <c r="G54" s="266">
        <v>6350</v>
      </c>
      <c r="H54" s="38">
        <f t="shared" si="0"/>
        <v>6350</v>
      </c>
      <c r="I54" s="167"/>
      <c r="J54" s="30" t="s">
        <v>1019</v>
      </c>
      <c r="K54" s="22"/>
      <c r="L54" s="22"/>
      <c r="M54" s="25">
        <v>43866</v>
      </c>
      <c r="N54" s="21"/>
      <c r="O54" s="32">
        <v>43880</v>
      </c>
      <c r="P54" s="25"/>
      <c r="Q54" s="26">
        <v>43880</v>
      </c>
    </row>
    <row r="55" spans="2:17" s="9" customFormat="1" ht="19.7" customHeight="1">
      <c r="B55" s="21">
        <v>6</v>
      </c>
      <c r="C55" s="21" t="s">
        <v>2513</v>
      </c>
      <c r="D55" s="21" t="s">
        <v>2513</v>
      </c>
      <c r="E55" s="1136" t="s">
        <v>1020</v>
      </c>
      <c r="F55" s="201">
        <v>1</v>
      </c>
      <c r="G55" s="266">
        <v>4680</v>
      </c>
      <c r="H55" s="38">
        <f t="shared" si="0"/>
        <v>4680</v>
      </c>
      <c r="I55" s="167"/>
      <c r="J55" s="30" t="s">
        <v>1021</v>
      </c>
      <c r="K55" s="22"/>
      <c r="L55" s="22"/>
      <c r="M55" s="25">
        <v>43866</v>
      </c>
      <c r="N55" s="21"/>
      <c r="O55" s="32">
        <v>43880</v>
      </c>
      <c r="P55" s="25"/>
      <c r="Q55" s="26">
        <v>43880</v>
      </c>
    </row>
    <row r="56" spans="2:17" s="9" customFormat="1" ht="19.7" customHeight="1">
      <c r="B56" s="21"/>
      <c r="C56" s="21"/>
      <c r="D56" s="21"/>
      <c r="E56" s="75"/>
      <c r="F56" s="201"/>
      <c r="G56" s="266">
        <v>0</v>
      </c>
      <c r="H56" s="38">
        <f>F56*G56</f>
        <v>0</v>
      </c>
      <c r="I56" s="167"/>
      <c r="J56" s="31"/>
      <c r="K56" s="22"/>
      <c r="L56" s="22"/>
      <c r="M56" s="25"/>
      <c r="N56" s="21"/>
      <c r="O56" s="22"/>
      <c r="P56" s="25"/>
      <c r="Q56" s="26"/>
    </row>
    <row r="57" spans="2:17" s="9" customFormat="1" ht="19.7" customHeight="1">
      <c r="B57" s="21"/>
      <c r="C57" s="21"/>
      <c r="D57" s="21"/>
      <c r="E57" s="75"/>
      <c r="F57" s="201"/>
      <c r="G57" s="266">
        <v>0</v>
      </c>
      <c r="H57" s="38">
        <f>F57*G57</f>
        <v>0</v>
      </c>
      <c r="I57" s="167"/>
      <c r="J57" s="31"/>
      <c r="K57" s="22"/>
      <c r="L57" s="22"/>
      <c r="M57" s="25"/>
      <c r="N57" s="21"/>
      <c r="O57" s="22"/>
      <c r="P57" s="25"/>
      <c r="Q57" s="26"/>
    </row>
    <row r="58" spans="2:17" s="9" customFormat="1" ht="19.7" customHeight="1">
      <c r="B58" s="21"/>
      <c r="C58" s="21"/>
      <c r="D58" s="21"/>
      <c r="E58" s="75"/>
      <c r="F58" s="201"/>
      <c r="G58" s="266">
        <v>0</v>
      </c>
      <c r="H58" s="38">
        <f t="shared" si="0"/>
        <v>0</v>
      </c>
      <c r="I58" s="167"/>
      <c r="J58" s="31"/>
      <c r="K58" s="22"/>
      <c r="L58" s="22"/>
      <c r="M58" s="25"/>
      <c r="N58" s="21"/>
      <c r="O58" s="22"/>
      <c r="P58" s="25"/>
      <c r="Q58" s="26"/>
    </row>
    <row r="59" spans="2:17" s="9" customFormat="1" ht="19.7" customHeight="1">
      <c r="B59" s="21"/>
      <c r="C59" s="21"/>
      <c r="D59" s="21"/>
      <c r="E59" s="75"/>
      <c r="F59" s="201"/>
      <c r="G59" s="266">
        <v>0</v>
      </c>
      <c r="H59" s="38">
        <f>F59*G59</f>
        <v>0</v>
      </c>
      <c r="I59" s="167"/>
      <c r="J59" s="31"/>
      <c r="K59" s="22"/>
      <c r="L59" s="22"/>
      <c r="M59" s="25"/>
      <c r="N59" s="21"/>
      <c r="O59" s="22"/>
      <c r="P59" s="25"/>
      <c r="Q59" s="26"/>
    </row>
    <row r="60" spans="2:17">
      <c r="G60" s="3"/>
      <c r="H60" s="3"/>
    </row>
  </sheetData>
  <autoFilter ref="B8:O55" xr:uid="{013D1216-99EA-4F34-98D0-B0FD072ABBEA}"/>
  <mergeCells count="6">
    <mergeCell ref="B2:D2"/>
    <mergeCell ref="G2:I2"/>
    <mergeCell ref="B3:D3"/>
    <mergeCell ref="B4:D4"/>
    <mergeCell ref="B5:D5"/>
    <mergeCell ref="B6:D6"/>
  </mergeCells>
  <phoneticPr fontId="4"/>
  <dataValidations count="1">
    <dataValidation imeMode="hiragana" allowBlank="1" showInputMessage="1" showErrorMessage="1" sqref="J17 JF17 TB17 ACX17 AMT17 AWP17 BGL17 BQH17 CAD17 CJZ17 CTV17 DDR17 DNN17 DXJ17 EHF17 ERB17 FAX17 FKT17 FUP17 GEL17 GOH17 GYD17 HHZ17 HRV17 IBR17 ILN17 IVJ17 JFF17 JPB17 JYX17 KIT17 KSP17 LCL17 LMH17 LWD17 MFZ17 MPV17 MZR17 NJN17 NTJ17 ODF17 ONB17 OWX17 PGT17 PQP17 QAL17 QKH17 QUD17 RDZ17 RNV17 RXR17 SHN17 SRJ17 TBF17 TLB17 TUX17 UET17 UOP17 UYL17 VIH17 VSD17 WBZ17 WLV17 WVR17 J65553 JF65553 TB65553 ACX65553 AMT65553 AWP65553 BGL65553 BQH65553 CAD65553 CJZ65553 CTV65553 DDR65553 DNN65553 DXJ65553 EHF65553 ERB65553 FAX65553 FKT65553 FUP65553 GEL65553 GOH65553 GYD65553 HHZ65553 HRV65553 IBR65553 ILN65553 IVJ65553 JFF65553 JPB65553 JYX65553 KIT65553 KSP65553 LCL65553 LMH65553 LWD65553 MFZ65553 MPV65553 MZR65553 NJN65553 NTJ65553 ODF65553 ONB65553 OWX65553 PGT65553 PQP65553 QAL65553 QKH65553 QUD65553 RDZ65553 RNV65553 RXR65553 SHN65553 SRJ65553 TBF65553 TLB65553 TUX65553 UET65553 UOP65553 UYL65553 VIH65553 VSD65553 WBZ65553 WLV65553 WVR65553 J131089 JF131089 TB131089 ACX131089 AMT131089 AWP131089 BGL131089 BQH131089 CAD131089 CJZ131089 CTV131089 DDR131089 DNN131089 DXJ131089 EHF131089 ERB131089 FAX131089 FKT131089 FUP131089 GEL131089 GOH131089 GYD131089 HHZ131089 HRV131089 IBR131089 ILN131089 IVJ131089 JFF131089 JPB131089 JYX131089 KIT131089 KSP131089 LCL131089 LMH131089 LWD131089 MFZ131089 MPV131089 MZR131089 NJN131089 NTJ131089 ODF131089 ONB131089 OWX131089 PGT131089 PQP131089 QAL131089 QKH131089 QUD131089 RDZ131089 RNV131089 RXR131089 SHN131089 SRJ131089 TBF131089 TLB131089 TUX131089 UET131089 UOP131089 UYL131089 VIH131089 VSD131089 WBZ131089 WLV131089 WVR131089 J196625 JF196625 TB196625 ACX196625 AMT196625 AWP196625 BGL196625 BQH196625 CAD196625 CJZ196625 CTV196625 DDR196625 DNN196625 DXJ196625 EHF196625 ERB196625 FAX196625 FKT196625 FUP196625 GEL196625 GOH196625 GYD196625 HHZ196625 HRV196625 IBR196625 ILN196625 IVJ196625 JFF196625 JPB196625 JYX196625 KIT196625 KSP196625 LCL196625 LMH196625 LWD196625 MFZ196625 MPV196625 MZR196625 NJN196625 NTJ196625 ODF196625 ONB196625 OWX196625 PGT196625 PQP196625 QAL196625 QKH196625 QUD196625 RDZ196625 RNV196625 RXR196625 SHN196625 SRJ196625 TBF196625 TLB196625 TUX196625 UET196625 UOP196625 UYL196625 VIH196625 VSD196625 WBZ196625 WLV196625 WVR196625 J262161 JF262161 TB262161 ACX262161 AMT262161 AWP262161 BGL262161 BQH262161 CAD262161 CJZ262161 CTV262161 DDR262161 DNN262161 DXJ262161 EHF262161 ERB262161 FAX262161 FKT262161 FUP262161 GEL262161 GOH262161 GYD262161 HHZ262161 HRV262161 IBR262161 ILN262161 IVJ262161 JFF262161 JPB262161 JYX262161 KIT262161 KSP262161 LCL262161 LMH262161 LWD262161 MFZ262161 MPV262161 MZR262161 NJN262161 NTJ262161 ODF262161 ONB262161 OWX262161 PGT262161 PQP262161 QAL262161 QKH262161 QUD262161 RDZ262161 RNV262161 RXR262161 SHN262161 SRJ262161 TBF262161 TLB262161 TUX262161 UET262161 UOP262161 UYL262161 VIH262161 VSD262161 WBZ262161 WLV262161 WVR262161 J327697 JF327697 TB327697 ACX327697 AMT327697 AWP327697 BGL327697 BQH327697 CAD327697 CJZ327697 CTV327697 DDR327697 DNN327697 DXJ327697 EHF327697 ERB327697 FAX327697 FKT327697 FUP327697 GEL327697 GOH327697 GYD327697 HHZ327697 HRV327697 IBR327697 ILN327697 IVJ327697 JFF327697 JPB327697 JYX327697 KIT327697 KSP327697 LCL327697 LMH327697 LWD327697 MFZ327697 MPV327697 MZR327697 NJN327697 NTJ327697 ODF327697 ONB327697 OWX327697 PGT327697 PQP327697 QAL327697 QKH327697 QUD327697 RDZ327697 RNV327697 RXR327697 SHN327697 SRJ327697 TBF327697 TLB327697 TUX327697 UET327697 UOP327697 UYL327697 VIH327697 VSD327697 WBZ327697 WLV327697 WVR327697 J393233 JF393233 TB393233 ACX393233 AMT393233 AWP393233 BGL393233 BQH393233 CAD393233 CJZ393233 CTV393233 DDR393233 DNN393233 DXJ393233 EHF393233 ERB393233 FAX393233 FKT393233 FUP393233 GEL393233 GOH393233 GYD393233 HHZ393233 HRV393233 IBR393233 ILN393233 IVJ393233 JFF393233 JPB393233 JYX393233 KIT393233 KSP393233 LCL393233 LMH393233 LWD393233 MFZ393233 MPV393233 MZR393233 NJN393233 NTJ393233 ODF393233 ONB393233 OWX393233 PGT393233 PQP393233 QAL393233 QKH393233 QUD393233 RDZ393233 RNV393233 RXR393233 SHN393233 SRJ393233 TBF393233 TLB393233 TUX393233 UET393233 UOP393233 UYL393233 VIH393233 VSD393233 WBZ393233 WLV393233 WVR393233 J458769 JF458769 TB458769 ACX458769 AMT458769 AWP458769 BGL458769 BQH458769 CAD458769 CJZ458769 CTV458769 DDR458769 DNN458769 DXJ458769 EHF458769 ERB458769 FAX458769 FKT458769 FUP458769 GEL458769 GOH458769 GYD458769 HHZ458769 HRV458769 IBR458769 ILN458769 IVJ458769 JFF458769 JPB458769 JYX458769 KIT458769 KSP458769 LCL458769 LMH458769 LWD458769 MFZ458769 MPV458769 MZR458769 NJN458769 NTJ458769 ODF458769 ONB458769 OWX458769 PGT458769 PQP458769 QAL458769 QKH458769 QUD458769 RDZ458769 RNV458769 RXR458769 SHN458769 SRJ458769 TBF458769 TLB458769 TUX458769 UET458769 UOP458769 UYL458769 VIH458769 VSD458769 WBZ458769 WLV458769 WVR458769 J524305 JF524305 TB524305 ACX524305 AMT524305 AWP524305 BGL524305 BQH524305 CAD524305 CJZ524305 CTV524305 DDR524305 DNN524305 DXJ524305 EHF524305 ERB524305 FAX524305 FKT524305 FUP524305 GEL524305 GOH524305 GYD524305 HHZ524305 HRV524305 IBR524305 ILN524305 IVJ524305 JFF524305 JPB524305 JYX524305 KIT524305 KSP524305 LCL524305 LMH524305 LWD524305 MFZ524305 MPV524305 MZR524305 NJN524305 NTJ524305 ODF524305 ONB524305 OWX524305 PGT524305 PQP524305 QAL524305 QKH524305 QUD524305 RDZ524305 RNV524305 RXR524305 SHN524305 SRJ524305 TBF524305 TLB524305 TUX524305 UET524305 UOP524305 UYL524305 VIH524305 VSD524305 WBZ524305 WLV524305 WVR524305 J589841 JF589841 TB589841 ACX589841 AMT589841 AWP589841 BGL589841 BQH589841 CAD589841 CJZ589841 CTV589841 DDR589841 DNN589841 DXJ589841 EHF589841 ERB589841 FAX589841 FKT589841 FUP589841 GEL589841 GOH589841 GYD589841 HHZ589841 HRV589841 IBR589841 ILN589841 IVJ589841 JFF589841 JPB589841 JYX589841 KIT589841 KSP589841 LCL589841 LMH589841 LWD589841 MFZ589841 MPV589841 MZR589841 NJN589841 NTJ589841 ODF589841 ONB589841 OWX589841 PGT589841 PQP589841 QAL589841 QKH589841 QUD589841 RDZ589841 RNV589841 RXR589841 SHN589841 SRJ589841 TBF589841 TLB589841 TUX589841 UET589841 UOP589841 UYL589841 VIH589841 VSD589841 WBZ589841 WLV589841 WVR589841 J655377 JF655377 TB655377 ACX655377 AMT655377 AWP655377 BGL655377 BQH655377 CAD655377 CJZ655377 CTV655377 DDR655377 DNN655377 DXJ655377 EHF655377 ERB655377 FAX655377 FKT655377 FUP655377 GEL655377 GOH655377 GYD655377 HHZ655377 HRV655377 IBR655377 ILN655377 IVJ655377 JFF655377 JPB655377 JYX655377 KIT655377 KSP655377 LCL655377 LMH655377 LWD655377 MFZ655377 MPV655377 MZR655377 NJN655377 NTJ655377 ODF655377 ONB655377 OWX655377 PGT655377 PQP655377 QAL655377 QKH655377 QUD655377 RDZ655377 RNV655377 RXR655377 SHN655377 SRJ655377 TBF655377 TLB655377 TUX655377 UET655377 UOP655377 UYL655377 VIH655377 VSD655377 WBZ655377 WLV655377 WVR655377 J720913 JF720913 TB720913 ACX720913 AMT720913 AWP720913 BGL720913 BQH720913 CAD720913 CJZ720913 CTV720913 DDR720913 DNN720913 DXJ720913 EHF720913 ERB720913 FAX720913 FKT720913 FUP720913 GEL720913 GOH720913 GYD720913 HHZ720913 HRV720913 IBR720913 ILN720913 IVJ720913 JFF720913 JPB720913 JYX720913 KIT720913 KSP720913 LCL720913 LMH720913 LWD720913 MFZ720913 MPV720913 MZR720913 NJN720913 NTJ720913 ODF720913 ONB720913 OWX720913 PGT720913 PQP720913 QAL720913 QKH720913 QUD720913 RDZ720913 RNV720913 RXR720913 SHN720913 SRJ720913 TBF720913 TLB720913 TUX720913 UET720913 UOP720913 UYL720913 VIH720913 VSD720913 WBZ720913 WLV720913 WVR720913 J786449 JF786449 TB786449 ACX786449 AMT786449 AWP786449 BGL786449 BQH786449 CAD786449 CJZ786449 CTV786449 DDR786449 DNN786449 DXJ786449 EHF786449 ERB786449 FAX786449 FKT786449 FUP786449 GEL786449 GOH786449 GYD786449 HHZ786449 HRV786449 IBR786449 ILN786449 IVJ786449 JFF786449 JPB786449 JYX786449 KIT786449 KSP786449 LCL786449 LMH786449 LWD786449 MFZ786449 MPV786449 MZR786449 NJN786449 NTJ786449 ODF786449 ONB786449 OWX786449 PGT786449 PQP786449 QAL786449 QKH786449 QUD786449 RDZ786449 RNV786449 RXR786449 SHN786449 SRJ786449 TBF786449 TLB786449 TUX786449 UET786449 UOP786449 UYL786449 VIH786449 VSD786449 WBZ786449 WLV786449 WVR786449 J851985 JF851985 TB851985 ACX851985 AMT851985 AWP851985 BGL851985 BQH851985 CAD851985 CJZ851985 CTV851985 DDR851985 DNN851985 DXJ851985 EHF851985 ERB851985 FAX851985 FKT851985 FUP851985 GEL851985 GOH851985 GYD851985 HHZ851985 HRV851985 IBR851985 ILN851985 IVJ851985 JFF851985 JPB851985 JYX851985 KIT851985 KSP851985 LCL851985 LMH851985 LWD851985 MFZ851985 MPV851985 MZR851985 NJN851985 NTJ851985 ODF851985 ONB851985 OWX851985 PGT851985 PQP851985 QAL851985 QKH851985 QUD851985 RDZ851985 RNV851985 RXR851985 SHN851985 SRJ851985 TBF851985 TLB851985 TUX851985 UET851985 UOP851985 UYL851985 VIH851985 VSD851985 WBZ851985 WLV851985 WVR851985 J917521 JF917521 TB917521 ACX917521 AMT917521 AWP917521 BGL917521 BQH917521 CAD917521 CJZ917521 CTV917521 DDR917521 DNN917521 DXJ917521 EHF917521 ERB917521 FAX917521 FKT917521 FUP917521 GEL917521 GOH917521 GYD917521 HHZ917521 HRV917521 IBR917521 ILN917521 IVJ917521 JFF917521 JPB917521 JYX917521 KIT917521 KSP917521 LCL917521 LMH917521 LWD917521 MFZ917521 MPV917521 MZR917521 NJN917521 NTJ917521 ODF917521 ONB917521 OWX917521 PGT917521 PQP917521 QAL917521 QKH917521 QUD917521 RDZ917521 RNV917521 RXR917521 SHN917521 SRJ917521 TBF917521 TLB917521 TUX917521 UET917521 UOP917521 UYL917521 VIH917521 VSD917521 WBZ917521 WLV917521 WVR917521 J983057 JF983057 TB983057 ACX983057 AMT983057 AWP983057 BGL983057 BQH983057 CAD983057 CJZ983057 CTV983057 DDR983057 DNN983057 DXJ983057 EHF983057 ERB983057 FAX983057 FKT983057 FUP983057 GEL983057 GOH983057 GYD983057 HHZ983057 HRV983057 IBR983057 ILN983057 IVJ983057 JFF983057 JPB983057 JYX983057 KIT983057 KSP983057 LCL983057 LMH983057 LWD983057 MFZ983057 MPV983057 MZR983057 NJN983057 NTJ983057 ODF983057 ONB983057 OWX983057 PGT983057 PQP983057 QAL983057 QKH983057 QUD983057 RDZ983057 RNV983057 RXR983057 SHN983057 SRJ983057 TBF983057 TLB983057 TUX983057 UET983057 UOP983057 UYL983057 VIH983057 VSD983057 WBZ983057 WLV983057 WVR983057 J11:J15 JF11:JF15 TB11:TB15 ACX11:ACX15 AMT11:AMT15 AWP11:AWP15 BGL11:BGL15 BQH11:BQH15 CAD11:CAD15 CJZ11:CJZ15 CTV11:CTV15 DDR11:DDR15 DNN11:DNN15 DXJ11:DXJ15 EHF11:EHF15 ERB11:ERB15 FAX11:FAX15 FKT11:FKT15 FUP11:FUP15 GEL11:GEL15 GOH11:GOH15 GYD11:GYD15 HHZ11:HHZ15 HRV11:HRV15 IBR11:IBR15 ILN11:ILN15 IVJ11:IVJ15 JFF11:JFF15 JPB11:JPB15 JYX11:JYX15 KIT11:KIT15 KSP11:KSP15 LCL11:LCL15 LMH11:LMH15 LWD11:LWD15 MFZ11:MFZ15 MPV11:MPV15 MZR11:MZR15 NJN11:NJN15 NTJ11:NTJ15 ODF11:ODF15 ONB11:ONB15 OWX11:OWX15 PGT11:PGT15 PQP11:PQP15 QAL11:QAL15 QKH11:QKH15 QUD11:QUD15 RDZ11:RDZ15 RNV11:RNV15 RXR11:RXR15 SHN11:SHN15 SRJ11:SRJ15 TBF11:TBF15 TLB11:TLB15 TUX11:TUX15 UET11:UET15 UOP11:UOP15 UYL11:UYL15 VIH11:VIH15 VSD11:VSD15 WBZ11:WBZ15 WLV11:WLV15 WVR11:WVR15 J65547:J65551 JF65547:JF65551 TB65547:TB65551 ACX65547:ACX65551 AMT65547:AMT65551 AWP65547:AWP65551 BGL65547:BGL65551 BQH65547:BQH65551 CAD65547:CAD65551 CJZ65547:CJZ65551 CTV65547:CTV65551 DDR65547:DDR65551 DNN65547:DNN65551 DXJ65547:DXJ65551 EHF65547:EHF65551 ERB65547:ERB65551 FAX65547:FAX65551 FKT65547:FKT65551 FUP65547:FUP65551 GEL65547:GEL65551 GOH65547:GOH65551 GYD65547:GYD65551 HHZ65547:HHZ65551 HRV65547:HRV65551 IBR65547:IBR65551 ILN65547:ILN65551 IVJ65547:IVJ65551 JFF65547:JFF65551 JPB65547:JPB65551 JYX65547:JYX65551 KIT65547:KIT65551 KSP65547:KSP65551 LCL65547:LCL65551 LMH65547:LMH65551 LWD65547:LWD65551 MFZ65547:MFZ65551 MPV65547:MPV65551 MZR65547:MZR65551 NJN65547:NJN65551 NTJ65547:NTJ65551 ODF65547:ODF65551 ONB65547:ONB65551 OWX65547:OWX65551 PGT65547:PGT65551 PQP65547:PQP65551 QAL65547:QAL65551 QKH65547:QKH65551 QUD65547:QUD65551 RDZ65547:RDZ65551 RNV65547:RNV65551 RXR65547:RXR65551 SHN65547:SHN65551 SRJ65547:SRJ65551 TBF65547:TBF65551 TLB65547:TLB65551 TUX65547:TUX65551 UET65547:UET65551 UOP65547:UOP65551 UYL65547:UYL65551 VIH65547:VIH65551 VSD65547:VSD65551 WBZ65547:WBZ65551 WLV65547:WLV65551 WVR65547:WVR65551 J131083:J131087 JF131083:JF131087 TB131083:TB131087 ACX131083:ACX131087 AMT131083:AMT131087 AWP131083:AWP131087 BGL131083:BGL131087 BQH131083:BQH131087 CAD131083:CAD131087 CJZ131083:CJZ131087 CTV131083:CTV131087 DDR131083:DDR131087 DNN131083:DNN131087 DXJ131083:DXJ131087 EHF131083:EHF131087 ERB131083:ERB131087 FAX131083:FAX131087 FKT131083:FKT131087 FUP131083:FUP131087 GEL131083:GEL131087 GOH131083:GOH131087 GYD131083:GYD131087 HHZ131083:HHZ131087 HRV131083:HRV131087 IBR131083:IBR131087 ILN131083:ILN131087 IVJ131083:IVJ131087 JFF131083:JFF131087 JPB131083:JPB131087 JYX131083:JYX131087 KIT131083:KIT131087 KSP131083:KSP131087 LCL131083:LCL131087 LMH131083:LMH131087 LWD131083:LWD131087 MFZ131083:MFZ131087 MPV131083:MPV131087 MZR131083:MZR131087 NJN131083:NJN131087 NTJ131083:NTJ131087 ODF131083:ODF131087 ONB131083:ONB131087 OWX131083:OWX131087 PGT131083:PGT131087 PQP131083:PQP131087 QAL131083:QAL131087 QKH131083:QKH131087 QUD131083:QUD131087 RDZ131083:RDZ131087 RNV131083:RNV131087 RXR131083:RXR131087 SHN131083:SHN131087 SRJ131083:SRJ131087 TBF131083:TBF131087 TLB131083:TLB131087 TUX131083:TUX131087 UET131083:UET131087 UOP131083:UOP131087 UYL131083:UYL131087 VIH131083:VIH131087 VSD131083:VSD131087 WBZ131083:WBZ131087 WLV131083:WLV131087 WVR131083:WVR131087 J196619:J196623 JF196619:JF196623 TB196619:TB196623 ACX196619:ACX196623 AMT196619:AMT196623 AWP196619:AWP196623 BGL196619:BGL196623 BQH196619:BQH196623 CAD196619:CAD196623 CJZ196619:CJZ196623 CTV196619:CTV196623 DDR196619:DDR196623 DNN196619:DNN196623 DXJ196619:DXJ196623 EHF196619:EHF196623 ERB196619:ERB196623 FAX196619:FAX196623 FKT196619:FKT196623 FUP196619:FUP196623 GEL196619:GEL196623 GOH196619:GOH196623 GYD196619:GYD196623 HHZ196619:HHZ196623 HRV196619:HRV196623 IBR196619:IBR196623 ILN196619:ILN196623 IVJ196619:IVJ196623 JFF196619:JFF196623 JPB196619:JPB196623 JYX196619:JYX196623 KIT196619:KIT196623 KSP196619:KSP196623 LCL196619:LCL196623 LMH196619:LMH196623 LWD196619:LWD196623 MFZ196619:MFZ196623 MPV196619:MPV196623 MZR196619:MZR196623 NJN196619:NJN196623 NTJ196619:NTJ196623 ODF196619:ODF196623 ONB196619:ONB196623 OWX196619:OWX196623 PGT196619:PGT196623 PQP196619:PQP196623 QAL196619:QAL196623 QKH196619:QKH196623 QUD196619:QUD196623 RDZ196619:RDZ196623 RNV196619:RNV196623 RXR196619:RXR196623 SHN196619:SHN196623 SRJ196619:SRJ196623 TBF196619:TBF196623 TLB196619:TLB196623 TUX196619:TUX196623 UET196619:UET196623 UOP196619:UOP196623 UYL196619:UYL196623 VIH196619:VIH196623 VSD196619:VSD196623 WBZ196619:WBZ196623 WLV196619:WLV196623 WVR196619:WVR196623 J262155:J262159 JF262155:JF262159 TB262155:TB262159 ACX262155:ACX262159 AMT262155:AMT262159 AWP262155:AWP262159 BGL262155:BGL262159 BQH262155:BQH262159 CAD262155:CAD262159 CJZ262155:CJZ262159 CTV262155:CTV262159 DDR262155:DDR262159 DNN262155:DNN262159 DXJ262155:DXJ262159 EHF262155:EHF262159 ERB262155:ERB262159 FAX262155:FAX262159 FKT262155:FKT262159 FUP262155:FUP262159 GEL262155:GEL262159 GOH262155:GOH262159 GYD262155:GYD262159 HHZ262155:HHZ262159 HRV262155:HRV262159 IBR262155:IBR262159 ILN262155:ILN262159 IVJ262155:IVJ262159 JFF262155:JFF262159 JPB262155:JPB262159 JYX262155:JYX262159 KIT262155:KIT262159 KSP262155:KSP262159 LCL262155:LCL262159 LMH262155:LMH262159 LWD262155:LWD262159 MFZ262155:MFZ262159 MPV262155:MPV262159 MZR262155:MZR262159 NJN262155:NJN262159 NTJ262155:NTJ262159 ODF262155:ODF262159 ONB262155:ONB262159 OWX262155:OWX262159 PGT262155:PGT262159 PQP262155:PQP262159 QAL262155:QAL262159 QKH262155:QKH262159 QUD262155:QUD262159 RDZ262155:RDZ262159 RNV262155:RNV262159 RXR262155:RXR262159 SHN262155:SHN262159 SRJ262155:SRJ262159 TBF262155:TBF262159 TLB262155:TLB262159 TUX262155:TUX262159 UET262155:UET262159 UOP262155:UOP262159 UYL262155:UYL262159 VIH262155:VIH262159 VSD262155:VSD262159 WBZ262155:WBZ262159 WLV262155:WLV262159 WVR262155:WVR262159 J327691:J327695 JF327691:JF327695 TB327691:TB327695 ACX327691:ACX327695 AMT327691:AMT327695 AWP327691:AWP327695 BGL327691:BGL327695 BQH327691:BQH327695 CAD327691:CAD327695 CJZ327691:CJZ327695 CTV327691:CTV327695 DDR327691:DDR327695 DNN327691:DNN327695 DXJ327691:DXJ327695 EHF327691:EHF327695 ERB327691:ERB327695 FAX327691:FAX327695 FKT327691:FKT327695 FUP327691:FUP327695 GEL327691:GEL327695 GOH327691:GOH327695 GYD327691:GYD327695 HHZ327691:HHZ327695 HRV327691:HRV327695 IBR327691:IBR327695 ILN327691:ILN327695 IVJ327691:IVJ327695 JFF327691:JFF327695 JPB327691:JPB327695 JYX327691:JYX327695 KIT327691:KIT327695 KSP327691:KSP327695 LCL327691:LCL327695 LMH327691:LMH327695 LWD327691:LWD327695 MFZ327691:MFZ327695 MPV327691:MPV327695 MZR327691:MZR327695 NJN327691:NJN327695 NTJ327691:NTJ327695 ODF327691:ODF327695 ONB327691:ONB327695 OWX327691:OWX327695 PGT327691:PGT327695 PQP327691:PQP327695 QAL327691:QAL327695 QKH327691:QKH327695 QUD327691:QUD327695 RDZ327691:RDZ327695 RNV327691:RNV327695 RXR327691:RXR327695 SHN327691:SHN327695 SRJ327691:SRJ327695 TBF327691:TBF327695 TLB327691:TLB327695 TUX327691:TUX327695 UET327691:UET327695 UOP327691:UOP327695 UYL327691:UYL327695 VIH327691:VIH327695 VSD327691:VSD327695 WBZ327691:WBZ327695 WLV327691:WLV327695 WVR327691:WVR327695 J393227:J393231 JF393227:JF393231 TB393227:TB393231 ACX393227:ACX393231 AMT393227:AMT393231 AWP393227:AWP393231 BGL393227:BGL393231 BQH393227:BQH393231 CAD393227:CAD393231 CJZ393227:CJZ393231 CTV393227:CTV393231 DDR393227:DDR393231 DNN393227:DNN393231 DXJ393227:DXJ393231 EHF393227:EHF393231 ERB393227:ERB393231 FAX393227:FAX393231 FKT393227:FKT393231 FUP393227:FUP393231 GEL393227:GEL393231 GOH393227:GOH393231 GYD393227:GYD393231 HHZ393227:HHZ393231 HRV393227:HRV393231 IBR393227:IBR393231 ILN393227:ILN393231 IVJ393227:IVJ393231 JFF393227:JFF393231 JPB393227:JPB393231 JYX393227:JYX393231 KIT393227:KIT393231 KSP393227:KSP393231 LCL393227:LCL393231 LMH393227:LMH393231 LWD393227:LWD393231 MFZ393227:MFZ393231 MPV393227:MPV393231 MZR393227:MZR393231 NJN393227:NJN393231 NTJ393227:NTJ393231 ODF393227:ODF393231 ONB393227:ONB393231 OWX393227:OWX393231 PGT393227:PGT393231 PQP393227:PQP393231 QAL393227:QAL393231 QKH393227:QKH393231 QUD393227:QUD393231 RDZ393227:RDZ393231 RNV393227:RNV393231 RXR393227:RXR393231 SHN393227:SHN393231 SRJ393227:SRJ393231 TBF393227:TBF393231 TLB393227:TLB393231 TUX393227:TUX393231 UET393227:UET393231 UOP393227:UOP393231 UYL393227:UYL393231 VIH393227:VIH393231 VSD393227:VSD393231 WBZ393227:WBZ393231 WLV393227:WLV393231 WVR393227:WVR393231 J458763:J458767 JF458763:JF458767 TB458763:TB458767 ACX458763:ACX458767 AMT458763:AMT458767 AWP458763:AWP458767 BGL458763:BGL458767 BQH458763:BQH458767 CAD458763:CAD458767 CJZ458763:CJZ458767 CTV458763:CTV458767 DDR458763:DDR458767 DNN458763:DNN458767 DXJ458763:DXJ458767 EHF458763:EHF458767 ERB458763:ERB458767 FAX458763:FAX458767 FKT458763:FKT458767 FUP458763:FUP458767 GEL458763:GEL458767 GOH458763:GOH458767 GYD458763:GYD458767 HHZ458763:HHZ458767 HRV458763:HRV458767 IBR458763:IBR458767 ILN458763:ILN458767 IVJ458763:IVJ458767 JFF458763:JFF458767 JPB458763:JPB458767 JYX458763:JYX458767 KIT458763:KIT458767 KSP458763:KSP458767 LCL458763:LCL458767 LMH458763:LMH458767 LWD458763:LWD458767 MFZ458763:MFZ458767 MPV458763:MPV458767 MZR458763:MZR458767 NJN458763:NJN458767 NTJ458763:NTJ458767 ODF458763:ODF458767 ONB458763:ONB458767 OWX458763:OWX458767 PGT458763:PGT458767 PQP458763:PQP458767 QAL458763:QAL458767 QKH458763:QKH458767 QUD458763:QUD458767 RDZ458763:RDZ458767 RNV458763:RNV458767 RXR458763:RXR458767 SHN458763:SHN458767 SRJ458763:SRJ458767 TBF458763:TBF458767 TLB458763:TLB458767 TUX458763:TUX458767 UET458763:UET458767 UOP458763:UOP458767 UYL458763:UYL458767 VIH458763:VIH458767 VSD458763:VSD458767 WBZ458763:WBZ458767 WLV458763:WLV458767 WVR458763:WVR458767 J524299:J524303 JF524299:JF524303 TB524299:TB524303 ACX524299:ACX524303 AMT524299:AMT524303 AWP524299:AWP524303 BGL524299:BGL524303 BQH524299:BQH524303 CAD524299:CAD524303 CJZ524299:CJZ524303 CTV524299:CTV524303 DDR524299:DDR524303 DNN524299:DNN524303 DXJ524299:DXJ524303 EHF524299:EHF524303 ERB524299:ERB524303 FAX524299:FAX524303 FKT524299:FKT524303 FUP524299:FUP524303 GEL524299:GEL524303 GOH524299:GOH524303 GYD524299:GYD524303 HHZ524299:HHZ524303 HRV524299:HRV524303 IBR524299:IBR524303 ILN524299:ILN524303 IVJ524299:IVJ524303 JFF524299:JFF524303 JPB524299:JPB524303 JYX524299:JYX524303 KIT524299:KIT524303 KSP524299:KSP524303 LCL524299:LCL524303 LMH524299:LMH524303 LWD524299:LWD524303 MFZ524299:MFZ524303 MPV524299:MPV524303 MZR524299:MZR524303 NJN524299:NJN524303 NTJ524299:NTJ524303 ODF524299:ODF524303 ONB524299:ONB524303 OWX524299:OWX524303 PGT524299:PGT524303 PQP524299:PQP524303 QAL524299:QAL524303 QKH524299:QKH524303 QUD524299:QUD524303 RDZ524299:RDZ524303 RNV524299:RNV524303 RXR524299:RXR524303 SHN524299:SHN524303 SRJ524299:SRJ524303 TBF524299:TBF524303 TLB524299:TLB524303 TUX524299:TUX524303 UET524299:UET524303 UOP524299:UOP524303 UYL524299:UYL524303 VIH524299:VIH524303 VSD524299:VSD524303 WBZ524299:WBZ524303 WLV524299:WLV524303 WVR524299:WVR524303 J589835:J589839 JF589835:JF589839 TB589835:TB589839 ACX589835:ACX589839 AMT589835:AMT589839 AWP589835:AWP589839 BGL589835:BGL589839 BQH589835:BQH589839 CAD589835:CAD589839 CJZ589835:CJZ589839 CTV589835:CTV589839 DDR589835:DDR589839 DNN589835:DNN589839 DXJ589835:DXJ589839 EHF589835:EHF589839 ERB589835:ERB589839 FAX589835:FAX589839 FKT589835:FKT589839 FUP589835:FUP589839 GEL589835:GEL589839 GOH589835:GOH589839 GYD589835:GYD589839 HHZ589835:HHZ589839 HRV589835:HRV589839 IBR589835:IBR589839 ILN589835:ILN589839 IVJ589835:IVJ589839 JFF589835:JFF589839 JPB589835:JPB589839 JYX589835:JYX589839 KIT589835:KIT589839 KSP589835:KSP589839 LCL589835:LCL589839 LMH589835:LMH589839 LWD589835:LWD589839 MFZ589835:MFZ589839 MPV589835:MPV589839 MZR589835:MZR589839 NJN589835:NJN589839 NTJ589835:NTJ589839 ODF589835:ODF589839 ONB589835:ONB589839 OWX589835:OWX589839 PGT589835:PGT589839 PQP589835:PQP589839 QAL589835:QAL589839 QKH589835:QKH589839 QUD589835:QUD589839 RDZ589835:RDZ589839 RNV589835:RNV589839 RXR589835:RXR589839 SHN589835:SHN589839 SRJ589835:SRJ589839 TBF589835:TBF589839 TLB589835:TLB589839 TUX589835:TUX589839 UET589835:UET589839 UOP589835:UOP589839 UYL589835:UYL589839 VIH589835:VIH589839 VSD589835:VSD589839 WBZ589835:WBZ589839 WLV589835:WLV589839 WVR589835:WVR589839 J655371:J655375 JF655371:JF655375 TB655371:TB655375 ACX655371:ACX655375 AMT655371:AMT655375 AWP655371:AWP655375 BGL655371:BGL655375 BQH655371:BQH655375 CAD655371:CAD655375 CJZ655371:CJZ655375 CTV655371:CTV655375 DDR655371:DDR655375 DNN655371:DNN655375 DXJ655371:DXJ655375 EHF655371:EHF655375 ERB655371:ERB655375 FAX655371:FAX655375 FKT655371:FKT655375 FUP655371:FUP655375 GEL655371:GEL655375 GOH655371:GOH655375 GYD655371:GYD655375 HHZ655371:HHZ655375 HRV655371:HRV655375 IBR655371:IBR655375 ILN655371:ILN655375 IVJ655371:IVJ655375 JFF655371:JFF655375 JPB655371:JPB655375 JYX655371:JYX655375 KIT655371:KIT655375 KSP655371:KSP655375 LCL655371:LCL655375 LMH655371:LMH655375 LWD655371:LWD655375 MFZ655371:MFZ655375 MPV655371:MPV655375 MZR655371:MZR655375 NJN655371:NJN655375 NTJ655371:NTJ655375 ODF655371:ODF655375 ONB655371:ONB655375 OWX655371:OWX655375 PGT655371:PGT655375 PQP655371:PQP655375 QAL655371:QAL655375 QKH655371:QKH655375 QUD655371:QUD655375 RDZ655371:RDZ655375 RNV655371:RNV655375 RXR655371:RXR655375 SHN655371:SHN655375 SRJ655371:SRJ655375 TBF655371:TBF655375 TLB655371:TLB655375 TUX655371:TUX655375 UET655371:UET655375 UOP655371:UOP655375 UYL655371:UYL655375 VIH655371:VIH655375 VSD655371:VSD655375 WBZ655371:WBZ655375 WLV655371:WLV655375 WVR655371:WVR655375 J720907:J720911 JF720907:JF720911 TB720907:TB720911 ACX720907:ACX720911 AMT720907:AMT720911 AWP720907:AWP720911 BGL720907:BGL720911 BQH720907:BQH720911 CAD720907:CAD720911 CJZ720907:CJZ720911 CTV720907:CTV720911 DDR720907:DDR720911 DNN720907:DNN720911 DXJ720907:DXJ720911 EHF720907:EHF720911 ERB720907:ERB720911 FAX720907:FAX720911 FKT720907:FKT720911 FUP720907:FUP720911 GEL720907:GEL720911 GOH720907:GOH720911 GYD720907:GYD720911 HHZ720907:HHZ720911 HRV720907:HRV720911 IBR720907:IBR720911 ILN720907:ILN720911 IVJ720907:IVJ720911 JFF720907:JFF720911 JPB720907:JPB720911 JYX720907:JYX720911 KIT720907:KIT720911 KSP720907:KSP720911 LCL720907:LCL720911 LMH720907:LMH720911 LWD720907:LWD720911 MFZ720907:MFZ720911 MPV720907:MPV720911 MZR720907:MZR720911 NJN720907:NJN720911 NTJ720907:NTJ720911 ODF720907:ODF720911 ONB720907:ONB720911 OWX720907:OWX720911 PGT720907:PGT720911 PQP720907:PQP720911 QAL720907:QAL720911 QKH720907:QKH720911 QUD720907:QUD720911 RDZ720907:RDZ720911 RNV720907:RNV720911 RXR720907:RXR720911 SHN720907:SHN720911 SRJ720907:SRJ720911 TBF720907:TBF720911 TLB720907:TLB720911 TUX720907:TUX720911 UET720907:UET720911 UOP720907:UOP720911 UYL720907:UYL720911 VIH720907:VIH720911 VSD720907:VSD720911 WBZ720907:WBZ720911 WLV720907:WLV720911 WVR720907:WVR720911 J786443:J786447 JF786443:JF786447 TB786443:TB786447 ACX786443:ACX786447 AMT786443:AMT786447 AWP786443:AWP786447 BGL786443:BGL786447 BQH786443:BQH786447 CAD786443:CAD786447 CJZ786443:CJZ786447 CTV786443:CTV786447 DDR786443:DDR786447 DNN786443:DNN786447 DXJ786443:DXJ786447 EHF786443:EHF786447 ERB786443:ERB786447 FAX786443:FAX786447 FKT786443:FKT786447 FUP786443:FUP786447 GEL786443:GEL786447 GOH786443:GOH786447 GYD786443:GYD786447 HHZ786443:HHZ786447 HRV786443:HRV786447 IBR786443:IBR786447 ILN786443:ILN786447 IVJ786443:IVJ786447 JFF786443:JFF786447 JPB786443:JPB786447 JYX786443:JYX786447 KIT786443:KIT786447 KSP786443:KSP786447 LCL786443:LCL786447 LMH786443:LMH786447 LWD786443:LWD786447 MFZ786443:MFZ786447 MPV786443:MPV786447 MZR786443:MZR786447 NJN786443:NJN786447 NTJ786443:NTJ786447 ODF786443:ODF786447 ONB786443:ONB786447 OWX786443:OWX786447 PGT786443:PGT786447 PQP786443:PQP786447 QAL786443:QAL786447 QKH786443:QKH786447 QUD786443:QUD786447 RDZ786443:RDZ786447 RNV786443:RNV786447 RXR786443:RXR786447 SHN786443:SHN786447 SRJ786443:SRJ786447 TBF786443:TBF786447 TLB786443:TLB786447 TUX786443:TUX786447 UET786443:UET786447 UOP786443:UOP786447 UYL786443:UYL786447 VIH786443:VIH786447 VSD786443:VSD786447 WBZ786443:WBZ786447 WLV786443:WLV786447 WVR786443:WVR786447 J851979:J851983 JF851979:JF851983 TB851979:TB851983 ACX851979:ACX851983 AMT851979:AMT851983 AWP851979:AWP851983 BGL851979:BGL851983 BQH851979:BQH851983 CAD851979:CAD851983 CJZ851979:CJZ851983 CTV851979:CTV851983 DDR851979:DDR851983 DNN851979:DNN851983 DXJ851979:DXJ851983 EHF851979:EHF851983 ERB851979:ERB851983 FAX851979:FAX851983 FKT851979:FKT851983 FUP851979:FUP851983 GEL851979:GEL851983 GOH851979:GOH851983 GYD851979:GYD851983 HHZ851979:HHZ851983 HRV851979:HRV851983 IBR851979:IBR851983 ILN851979:ILN851983 IVJ851979:IVJ851983 JFF851979:JFF851983 JPB851979:JPB851983 JYX851979:JYX851983 KIT851979:KIT851983 KSP851979:KSP851983 LCL851979:LCL851983 LMH851979:LMH851983 LWD851979:LWD851983 MFZ851979:MFZ851983 MPV851979:MPV851983 MZR851979:MZR851983 NJN851979:NJN851983 NTJ851979:NTJ851983 ODF851979:ODF851983 ONB851979:ONB851983 OWX851979:OWX851983 PGT851979:PGT851983 PQP851979:PQP851983 QAL851979:QAL851983 QKH851979:QKH851983 QUD851979:QUD851983 RDZ851979:RDZ851983 RNV851979:RNV851983 RXR851979:RXR851983 SHN851979:SHN851983 SRJ851979:SRJ851983 TBF851979:TBF851983 TLB851979:TLB851983 TUX851979:TUX851983 UET851979:UET851983 UOP851979:UOP851983 UYL851979:UYL851983 VIH851979:VIH851983 VSD851979:VSD851983 WBZ851979:WBZ851983 WLV851979:WLV851983 WVR851979:WVR851983 J917515:J917519 JF917515:JF917519 TB917515:TB917519 ACX917515:ACX917519 AMT917515:AMT917519 AWP917515:AWP917519 BGL917515:BGL917519 BQH917515:BQH917519 CAD917515:CAD917519 CJZ917515:CJZ917519 CTV917515:CTV917519 DDR917515:DDR917519 DNN917515:DNN917519 DXJ917515:DXJ917519 EHF917515:EHF917519 ERB917515:ERB917519 FAX917515:FAX917519 FKT917515:FKT917519 FUP917515:FUP917519 GEL917515:GEL917519 GOH917515:GOH917519 GYD917515:GYD917519 HHZ917515:HHZ917519 HRV917515:HRV917519 IBR917515:IBR917519 ILN917515:ILN917519 IVJ917515:IVJ917519 JFF917515:JFF917519 JPB917515:JPB917519 JYX917515:JYX917519 KIT917515:KIT917519 KSP917515:KSP917519 LCL917515:LCL917519 LMH917515:LMH917519 LWD917515:LWD917519 MFZ917515:MFZ917519 MPV917515:MPV917519 MZR917515:MZR917519 NJN917515:NJN917519 NTJ917515:NTJ917519 ODF917515:ODF917519 ONB917515:ONB917519 OWX917515:OWX917519 PGT917515:PGT917519 PQP917515:PQP917519 QAL917515:QAL917519 QKH917515:QKH917519 QUD917515:QUD917519 RDZ917515:RDZ917519 RNV917515:RNV917519 RXR917515:RXR917519 SHN917515:SHN917519 SRJ917515:SRJ917519 TBF917515:TBF917519 TLB917515:TLB917519 TUX917515:TUX917519 UET917515:UET917519 UOP917515:UOP917519 UYL917515:UYL917519 VIH917515:VIH917519 VSD917515:VSD917519 WBZ917515:WBZ917519 WLV917515:WLV917519 WVR917515:WVR917519 J983051:J983055 JF983051:JF983055 TB983051:TB983055 ACX983051:ACX983055 AMT983051:AMT983055 AWP983051:AWP983055 BGL983051:BGL983055 BQH983051:BQH983055 CAD983051:CAD983055 CJZ983051:CJZ983055 CTV983051:CTV983055 DDR983051:DDR983055 DNN983051:DNN983055 DXJ983051:DXJ983055 EHF983051:EHF983055 ERB983051:ERB983055 FAX983051:FAX983055 FKT983051:FKT983055 FUP983051:FUP983055 GEL983051:GEL983055 GOH983051:GOH983055 GYD983051:GYD983055 HHZ983051:HHZ983055 HRV983051:HRV983055 IBR983051:IBR983055 ILN983051:ILN983055 IVJ983051:IVJ983055 JFF983051:JFF983055 JPB983051:JPB983055 JYX983051:JYX983055 KIT983051:KIT983055 KSP983051:KSP983055 LCL983051:LCL983055 LMH983051:LMH983055 LWD983051:LWD983055 MFZ983051:MFZ983055 MPV983051:MPV983055 MZR983051:MZR983055 NJN983051:NJN983055 NTJ983051:NTJ983055 ODF983051:ODF983055 ONB983051:ONB983055 OWX983051:OWX983055 PGT983051:PGT983055 PQP983051:PQP983055 QAL983051:QAL983055 QKH983051:QKH983055 QUD983051:QUD983055 RDZ983051:RDZ983055 RNV983051:RNV983055 RXR983051:RXR983055 SHN983051:SHN983055 SRJ983051:SRJ983055 TBF983051:TBF983055 TLB983051:TLB983055 TUX983051:TUX983055 UET983051:UET983055 UOP983051:UOP983055 UYL983051:UYL983055 VIH983051:VIH983055 VSD983051:VSD983055 WBZ983051:WBZ983055 WLV983051:WLV983055 WVR983051:WVR983055" xr:uid="{B1178E53-FA21-4738-AAF6-93A8815D6B2F}"/>
  </dataValidations>
  <pageMargins left="0.2" right="0.2" top="0.36" bottom="0.41" header="0.3" footer="0.3"/>
  <pageSetup paperSize="9" scale="7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BBA0E-E774-4878-8C58-9A6375E54097}">
  <sheetPr>
    <tabColor rgb="FFFFC000"/>
  </sheetPr>
  <dimension ref="A2:Q112"/>
  <sheetViews>
    <sheetView zoomScale="85" zoomScaleNormal="85" workbookViewId="0">
      <pane xSplit="10" ySplit="8" topLeftCell="M9" activePane="bottomRight" state="frozen"/>
      <selection pane="topRight" activeCell="K1" sqref="K1"/>
      <selection pane="bottomLeft" activeCell="A9" sqref="A9"/>
      <selection pane="bottomRight" activeCell="Q17" sqref="Q17"/>
    </sheetView>
  </sheetViews>
  <sheetFormatPr defaultRowHeight="18.75"/>
  <cols>
    <col min="1" max="1" width="6.875" style="8" customWidth="1"/>
    <col min="2" max="2" width="10" style="9" customWidth="1"/>
    <col min="3" max="3" width="12.375" style="9" customWidth="1"/>
    <col min="4" max="4" width="12.625" style="9" customWidth="1"/>
    <col min="5" max="5" width="47.25" style="8" customWidth="1"/>
    <col min="6" max="6" width="8.75" style="8" customWidth="1"/>
    <col min="7" max="8" width="9.875" style="8" bestFit="1" customWidth="1"/>
    <col min="9" max="9" width="5.75" style="3" customWidth="1"/>
    <col min="10" max="10" width="75.5" style="8" customWidth="1"/>
    <col min="11" max="11" width="37.25" style="8" customWidth="1"/>
    <col min="12" max="12" width="24.5" style="9" customWidth="1"/>
    <col min="13" max="13" width="10.75" style="9" customWidth="1"/>
    <col min="14" max="14" width="6.375" style="8" customWidth="1"/>
    <col min="15" max="15" width="18.25" style="3" customWidth="1"/>
    <col min="16" max="16" width="22" style="97" customWidth="1"/>
    <col min="17" max="17" width="15.625" style="97" customWidth="1"/>
    <col min="18" max="256" width="9" style="8"/>
    <col min="257" max="257" width="6.875" style="8" customWidth="1"/>
    <col min="258" max="258" width="10" style="8" customWidth="1"/>
    <col min="259" max="259" width="12.375" style="8" customWidth="1"/>
    <col min="260" max="260" width="12.625" style="8" customWidth="1"/>
    <col min="261" max="261" width="47.25" style="8" customWidth="1"/>
    <col min="262" max="262" width="8.75" style="8" customWidth="1"/>
    <col min="263" max="264" width="9.875" style="8" bestFit="1" customWidth="1"/>
    <col min="265" max="265" width="5.75" style="8" customWidth="1"/>
    <col min="266" max="266" width="75.5" style="8" customWidth="1"/>
    <col min="267" max="267" width="37.25" style="8" customWidth="1"/>
    <col min="268" max="268" width="24.5" style="8" customWidth="1"/>
    <col min="269" max="269" width="10.75" style="8" customWidth="1"/>
    <col min="270" max="270" width="6.375" style="8" customWidth="1"/>
    <col min="271" max="271" width="18.25" style="8" customWidth="1"/>
    <col min="272" max="272" width="22" style="8" customWidth="1"/>
    <col min="273" max="273" width="15.625" style="8" customWidth="1"/>
    <col min="274" max="512" width="9" style="8"/>
    <col min="513" max="513" width="6.875" style="8" customWidth="1"/>
    <col min="514" max="514" width="10" style="8" customWidth="1"/>
    <col min="515" max="515" width="12.375" style="8" customWidth="1"/>
    <col min="516" max="516" width="12.625" style="8" customWidth="1"/>
    <col min="517" max="517" width="47.25" style="8" customWidth="1"/>
    <col min="518" max="518" width="8.75" style="8" customWidth="1"/>
    <col min="519" max="520" width="9.875" style="8" bestFit="1" customWidth="1"/>
    <col min="521" max="521" width="5.75" style="8" customWidth="1"/>
    <col min="522" max="522" width="75.5" style="8" customWidth="1"/>
    <col min="523" max="523" width="37.25" style="8" customWidth="1"/>
    <col min="524" max="524" width="24.5" style="8" customWidth="1"/>
    <col min="525" max="525" width="10.75" style="8" customWidth="1"/>
    <col min="526" max="526" width="6.375" style="8" customWidth="1"/>
    <col min="527" max="527" width="18.25" style="8" customWidth="1"/>
    <col min="528" max="528" width="22" style="8" customWidth="1"/>
    <col min="529" max="529" width="15.625" style="8" customWidth="1"/>
    <col min="530" max="768" width="9" style="8"/>
    <col min="769" max="769" width="6.875" style="8" customWidth="1"/>
    <col min="770" max="770" width="10" style="8" customWidth="1"/>
    <col min="771" max="771" width="12.375" style="8" customWidth="1"/>
    <col min="772" max="772" width="12.625" style="8" customWidth="1"/>
    <col min="773" max="773" width="47.25" style="8" customWidth="1"/>
    <col min="774" max="774" width="8.75" style="8" customWidth="1"/>
    <col min="775" max="776" width="9.875" style="8" bestFit="1" customWidth="1"/>
    <col min="777" max="777" width="5.75" style="8" customWidth="1"/>
    <col min="778" max="778" width="75.5" style="8" customWidth="1"/>
    <col min="779" max="779" width="37.25" style="8" customWidth="1"/>
    <col min="780" max="780" width="24.5" style="8" customWidth="1"/>
    <col min="781" max="781" width="10.75" style="8" customWidth="1"/>
    <col min="782" max="782" width="6.375" style="8" customWidth="1"/>
    <col min="783" max="783" width="18.25" style="8" customWidth="1"/>
    <col min="784" max="784" width="22" style="8" customWidth="1"/>
    <col min="785" max="785" width="15.625" style="8" customWidth="1"/>
    <col min="786" max="1024" width="9" style="8"/>
    <col min="1025" max="1025" width="6.875" style="8" customWidth="1"/>
    <col min="1026" max="1026" width="10" style="8" customWidth="1"/>
    <col min="1027" max="1027" width="12.375" style="8" customWidth="1"/>
    <col min="1028" max="1028" width="12.625" style="8" customWidth="1"/>
    <col min="1029" max="1029" width="47.25" style="8" customWidth="1"/>
    <col min="1030" max="1030" width="8.75" style="8" customWidth="1"/>
    <col min="1031" max="1032" width="9.875" style="8" bestFit="1" customWidth="1"/>
    <col min="1033" max="1033" width="5.75" style="8" customWidth="1"/>
    <col min="1034" max="1034" width="75.5" style="8" customWidth="1"/>
    <col min="1035" max="1035" width="37.25" style="8" customWidth="1"/>
    <col min="1036" max="1036" width="24.5" style="8" customWidth="1"/>
    <col min="1037" max="1037" width="10.75" style="8" customWidth="1"/>
    <col min="1038" max="1038" width="6.375" style="8" customWidth="1"/>
    <col min="1039" max="1039" width="18.25" style="8" customWidth="1"/>
    <col min="1040" max="1040" width="22" style="8" customWidth="1"/>
    <col min="1041" max="1041" width="15.625" style="8" customWidth="1"/>
    <col min="1042" max="1280" width="9" style="8"/>
    <col min="1281" max="1281" width="6.875" style="8" customWidth="1"/>
    <col min="1282" max="1282" width="10" style="8" customWidth="1"/>
    <col min="1283" max="1283" width="12.375" style="8" customWidth="1"/>
    <col min="1284" max="1284" width="12.625" style="8" customWidth="1"/>
    <col min="1285" max="1285" width="47.25" style="8" customWidth="1"/>
    <col min="1286" max="1286" width="8.75" style="8" customWidth="1"/>
    <col min="1287" max="1288" width="9.875" style="8" bestFit="1" customWidth="1"/>
    <col min="1289" max="1289" width="5.75" style="8" customWidth="1"/>
    <col min="1290" max="1290" width="75.5" style="8" customWidth="1"/>
    <col min="1291" max="1291" width="37.25" style="8" customWidth="1"/>
    <col min="1292" max="1292" width="24.5" style="8" customWidth="1"/>
    <col min="1293" max="1293" width="10.75" style="8" customWidth="1"/>
    <col min="1294" max="1294" width="6.375" style="8" customWidth="1"/>
    <col min="1295" max="1295" width="18.25" style="8" customWidth="1"/>
    <col min="1296" max="1296" width="22" style="8" customWidth="1"/>
    <col min="1297" max="1297" width="15.625" style="8" customWidth="1"/>
    <col min="1298" max="1536" width="9" style="8"/>
    <col min="1537" max="1537" width="6.875" style="8" customWidth="1"/>
    <col min="1538" max="1538" width="10" style="8" customWidth="1"/>
    <col min="1539" max="1539" width="12.375" style="8" customWidth="1"/>
    <col min="1540" max="1540" width="12.625" style="8" customWidth="1"/>
    <col min="1541" max="1541" width="47.25" style="8" customWidth="1"/>
    <col min="1542" max="1542" width="8.75" style="8" customWidth="1"/>
    <col min="1543" max="1544" width="9.875" style="8" bestFit="1" customWidth="1"/>
    <col min="1545" max="1545" width="5.75" style="8" customWidth="1"/>
    <col min="1546" max="1546" width="75.5" style="8" customWidth="1"/>
    <col min="1547" max="1547" width="37.25" style="8" customWidth="1"/>
    <col min="1548" max="1548" width="24.5" style="8" customWidth="1"/>
    <col min="1549" max="1549" width="10.75" style="8" customWidth="1"/>
    <col min="1550" max="1550" width="6.375" style="8" customWidth="1"/>
    <col min="1551" max="1551" width="18.25" style="8" customWidth="1"/>
    <col min="1552" max="1552" width="22" style="8" customWidth="1"/>
    <col min="1553" max="1553" width="15.625" style="8" customWidth="1"/>
    <col min="1554" max="1792" width="9" style="8"/>
    <col min="1793" max="1793" width="6.875" style="8" customWidth="1"/>
    <col min="1794" max="1794" width="10" style="8" customWidth="1"/>
    <col min="1795" max="1795" width="12.375" style="8" customWidth="1"/>
    <col min="1796" max="1796" width="12.625" style="8" customWidth="1"/>
    <col min="1797" max="1797" width="47.25" style="8" customWidth="1"/>
    <col min="1798" max="1798" width="8.75" style="8" customWidth="1"/>
    <col min="1799" max="1800" width="9.875" style="8" bestFit="1" customWidth="1"/>
    <col min="1801" max="1801" width="5.75" style="8" customWidth="1"/>
    <col min="1802" max="1802" width="75.5" style="8" customWidth="1"/>
    <col min="1803" max="1803" width="37.25" style="8" customWidth="1"/>
    <col min="1804" max="1804" width="24.5" style="8" customWidth="1"/>
    <col min="1805" max="1805" width="10.75" style="8" customWidth="1"/>
    <col min="1806" max="1806" width="6.375" style="8" customWidth="1"/>
    <col min="1807" max="1807" width="18.25" style="8" customWidth="1"/>
    <col min="1808" max="1808" width="22" style="8" customWidth="1"/>
    <col min="1809" max="1809" width="15.625" style="8" customWidth="1"/>
    <col min="1810" max="2048" width="9" style="8"/>
    <col min="2049" max="2049" width="6.875" style="8" customWidth="1"/>
    <col min="2050" max="2050" width="10" style="8" customWidth="1"/>
    <col min="2051" max="2051" width="12.375" style="8" customWidth="1"/>
    <col min="2052" max="2052" width="12.625" style="8" customWidth="1"/>
    <col min="2053" max="2053" width="47.25" style="8" customWidth="1"/>
    <col min="2054" max="2054" width="8.75" style="8" customWidth="1"/>
    <col min="2055" max="2056" width="9.875" style="8" bestFit="1" customWidth="1"/>
    <col min="2057" max="2057" width="5.75" style="8" customWidth="1"/>
    <col min="2058" max="2058" width="75.5" style="8" customWidth="1"/>
    <col min="2059" max="2059" width="37.25" style="8" customWidth="1"/>
    <col min="2060" max="2060" width="24.5" style="8" customWidth="1"/>
    <col min="2061" max="2061" width="10.75" style="8" customWidth="1"/>
    <col min="2062" max="2062" width="6.375" style="8" customWidth="1"/>
    <col min="2063" max="2063" width="18.25" style="8" customWidth="1"/>
    <col min="2064" max="2064" width="22" style="8" customWidth="1"/>
    <col min="2065" max="2065" width="15.625" style="8" customWidth="1"/>
    <col min="2066" max="2304" width="9" style="8"/>
    <col min="2305" max="2305" width="6.875" style="8" customWidth="1"/>
    <col min="2306" max="2306" width="10" style="8" customWidth="1"/>
    <col min="2307" max="2307" width="12.375" style="8" customWidth="1"/>
    <col min="2308" max="2308" width="12.625" style="8" customWidth="1"/>
    <col min="2309" max="2309" width="47.25" style="8" customWidth="1"/>
    <col min="2310" max="2310" width="8.75" style="8" customWidth="1"/>
    <col min="2311" max="2312" width="9.875" style="8" bestFit="1" customWidth="1"/>
    <col min="2313" max="2313" width="5.75" style="8" customWidth="1"/>
    <col min="2314" max="2314" width="75.5" style="8" customWidth="1"/>
    <col min="2315" max="2315" width="37.25" style="8" customWidth="1"/>
    <col min="2316" max="2316" width="24.5" style="8" customWidth="1"/>
    <col min="2317" max="2317" width="10.75" style="8" customWidth="1"/>
    <col min="2318" max="2318" width="6.375" style="8" customWidth="1"/>
    <col min="2319" max="2319" width="18.25" style="8" customWidth="1"/>
    <col min="2320" max="2320" width="22" style="8" customWidth="1"/>
    <col min="2321" max="2321" width="15.625" style="8" customWidth="1"/>
    <col min="2322" max="2560" width="9" style="8"/>
    <col min="2561" max="2561" width="6.875" style="8" customWidth="1"/>
    <col min="2562" max="2562" width="10" style="8" customWidth="1"/>
    <col min="2563" max="2563" width="12.375" style="8" customWidth="1"/>
    <col min="2564" max="2564" width="12.625" style="8" customWidth="1"/>
    <col min="2565" max="2565" width="47.25" style="8" customWidth="1"/>
    <col min="2566" max="2566" width="8.75" style="8" customWidth="1"/>
    <col min="2567" max="2568" width="9.875" style="8" bestFit="1" customWidth="1"/>
    <col min="2569" max="2569" width="5.75" style="8" customWidth="1"/>
    <col min="2570" max="2570" width="75.5" style="8" customWidth="1"/>
    <col min="2571" max="2571" width="37.25" style="8" customWidth="1"/>
    <col min="2572" max="2572" width="24.5" style="8" customWidth="1"/>
    <col min="2573" max="2573" width="10.75" style="8" customWidth="1"/>
    <col min="2574" max="2574" width="6.375" style="8" customWidth="1"/>
    <col min="2575" max="2575" width="18.25" style="8" customWidth="1"/>
    <col min="2576" max="2576" width="22" style="8" customWidth="1"/>
    <col min="2577" max="2577" width="15.625" style="8" customWidth="1"/>
    <col min="2578" max="2816" width="9" style="8"/>
    <col min="2817" max="2817" width="6.875" style="8" customWidth="1"/>
    <col min="2818" max="2818" width="10" style="8" customWidth="1"/>
    <col min="2819" max="2819" width="12.375" style="8" customWidth="1"/>
    <col min="2820" max="2820" width="12.625" style="8" customWidth="1"/>
    <col min="2821" max="2821" width="47.25" style="8" customWidth="1"/>
    <col min="2822" max="2822" width="8.75" style="8" customWidth="1"/>
    <col min="2823" max="2824" width="9.875" style="8" bestFit="1" customWidth="1"/>
    <col min="2825" max="2825" width="5.75" style="8" customWidth="1"/>
    <col min="2826" max="2826" width="75.5" style="8" customWidth="1"/>
    <col min="2827" max="2827" width="37.25" style="8" customWidth="1"/>
    <col min="2828" max="2828" width="24.5" style="8" customWidth="1"/>
    <col min="2829" max="2829" width="10.75" style="8" customWidth="1"/>
    <col min="2830" max="2830" width="6.375" style="8" customWidth="1"/>
    <col min="2831" max="2831" width="18.25" style="8" customWidth="1"/>
    <col min="2832" max="2832" width="22" style="8" customWidth="1"/>
    <col min="2833" max="2833" width="15.625" style="8" customWidth="1"/>
    <col min="2834" max="3072" width="9" style="8"/>
    <col min="3073" max="3073" width="6.875" style="8" customWidth="1"/>
    <col min="3074" max="3074" width="10" style="8" customWidth="1"/>
    <col min="3075" max="3075" width="12.375" style="8" customWidth="1"/>
    <col min="3076" max="3076" width="12.625" style="8" customWidth="1"/>
    <col min="3077" max="3077" width="47.25" style="8" customWidth="1"/>
    <col min="3078" max="3078" width="8.75" style="8" customWidth="1"/>
    <col min="3079" max="3080" width="9.875" style="8" bestFit="1" customWidth="1"/>
    <col min="3081" max="3081" width="5.75" style="8" customWidth="1"/>
    <col min="3082" max="3082" width="75.5" style="8" customWidth="1"/>
    <col min="3083" max="3083" width="37.25" style="8" customWidth="1"/>
    <col min="3084" max="3084" width="24.5" style="8" customWidth="1"/>
    <col min="3085" max="3085" width="10.75" style="8" customWidth="1"/>
    <col min="3086" max="3086" width="6.375" style="8" customWidth="1"/>
    <col min="3087" max="3087" width="18.25" style="8" customWidth="1"/>
    <col min="3088" max="3088" width="22" style="8" customWidth="1"/>
    <col min="3089" max="3089" width="15.625" style="8" customWidth="1"/>
    <col min="3090" max="3328" width="9" style="8"/>
    <col min="3329" max="3329" width="6.875" style="8" customWidth="1"/>
    <col min="3330" max="3330" width="10" style="8" customWidth="1"/>
    <col min="3331" max="3331" width="12.375" style="8" customWidth="1"/>
    <col min="3332" max="3332" width="12.625" style="8" customWidth="1"/>
    <col min="3333" max="3333" width="47.25" style="8" customWidth="1"/>
    <col min="3334" max="3334" width="8.75" style="8" customWidth="1"/>
    <col min="3335" max="3336" width="9.875" style="8" bestFit="1" customWidth="1"/>
    <col min="3337" max="3337" width="5.75" style="8" customWidth="1"/>
    <col min="3338" max="3338" width="75.5" style="8" customWidth="1"/>
    <col min="3339" max="3339" width="37.25" style="8" customWidth="1"/>
    <col min="3340" max="3340" width="24.5" style="8" customWidth="1"/>
    <col min="3341" max="3341" width="10.75" style="8" customWidth="1"/>
    <col min="3342" max="3342" width="6.375" style="8" customWidth="1"/>
    <col min="3343" max="3343" width="18.25" style="8" customWidth="1"/>
    <col min="3344" max="3344" width="22" style="8" customWidth="1"/>
    <col min="3345" max="3345" width="15.625" style="8" customWidth="1"/>
    <col min="3346" max="3584" width="9" style="8"/>
    <col min="3585" max="3585" width="6.875" style="8" customWidth="1"/>
    <col min="3586" max="3586" width="10" style="8" customWidth="1"/>
    <col min="3587" max="3587" width="12.375" style="8" customWidth="1"/>
    <col min="3588" max="3588" width="12.625" style="8" customWidth="1"/>
    <col min="3589" max="3589" width="47.25" style="8" customWidth="1"/>
    <col min="3590" max="3590" width="8.75" style="8" customWidth="1"/>
    <col min="3591" max="3592" width="9.875" style="8" bestFit="1" customWidth="1"/>
    <col min="3593" max="3593" width="5.75" style="8" customWidth="1"/>
    <col min="3594" max="3594" width="75.5" style="8" customWidth="1"/>
    <col min="3595" max="3595" width="37.25" style="8" customWidth="1"/>
    <col min="3596" max="3596" width="24.5" style="8" customWidth="1"/>
    <col min="3597" max="3597" width="10.75" style="8" customWidth="1"/>
    <col min="3598" max="3598" width="6.375" style="8" customWidth="1"/>
    <col min="3599" max="3599" width="18.25" style="8" customWidth="1"/>
    <col min="3600" max="3600" width="22" style="8" customWidth="1"/>
    <col min="3601" max="3601" width="15.625" style="8" customWidth="1"/>
    <col min="3602" max="3840" width="9" style="8"/>
    <col min="3841" max="3841" width="6.875" style="8" customWidth="1"/>
    <col min="3842" max="3842" width="10" style="8" customWidth="1"/>
    <col min="3843" max="3843" width="12.375" style="8" customWidth="1"/>
    <col min="3844" max="3844" width="12.625" style="8" customWidth="1"/>
    <col min="3845" max="3845" width="47.25" style="8" customWidth="1"/>
    <col min="3846" max="3846" width="8.75" style="8" customWidth="1"/>
    <col min="3847" max="3848" width="9.875" style="8" bestFit="1" customWidth="1"/>
    <col min="3849" max="3849" width="5.75" style="8" customWidth="1"/>
    <col min="3850" max="3850" width="75.5" style="8" customWidth="1"/>
    <col min="3851" max="3851" width="37.25" style="8" customWidth="1"/>
    <col min="3852" max="3852" width="24.5" style="8" customWidth="1"/>
    <col min="3853" max="3853" width="10.75" style="8" customWidth="1"/>
    <col min="3854" max="3854" width="6.375" style="8" customWidth="1"/>
    <col min="3855" max="3855" width="18.25" style="8" customWidth="1"/>
    <col min="3856" max="3856" width="22" style="8" customWidth="1"/>
    <col min="3857" max="3857" width="15.625" style="8" customWidth="1"/>
    <col min="3858" max="4096" width="9" style="8"/>
    <col min="4097" max="4097" width="6.875" style="8" customWidth="1"/>
    <col min="4098" max="4098" width="10" style="8" customWidth="1"/>
    <col min="4099" max="4099" width="12.375" style="8" customWidth="1"/>
    <col min="4100" max="4100" width="12.625" style="8" customWidth="1"/>
    <col min="4101" max="4101" width="47.25" style="8" customWidth="1"/>
    <col min="4102" max="4102" width="8.75" style="8" customWidth="1"/>
    <col min="4103" max="4104" width="9.875" style="8" bestFit="1" customWidth="1"/>
    <col min="4105" max="4105" width="5.75" style="8" customWidth="1"/>
    <col min="4106" max="4106" width="75.5" style="8" customWidth="1"/>
    <col min="4107" max="4107" width="37.25" style="8" customWidth="1"/>
    <col min="4108" max="4108" width="24.5" style="8" customWidth="1"/>
    <col min="4109" max="4109" width="10.75" style="8" customWidth="1"/>
    <col min="4110" max="4110" width="6.375" style="8" customWidth="1"/>
    <col min="4111" max="4111" width="18.25" style="8" customWidth="1"/>
    <col min="4112" max="4112" width="22" style="8" customWidth="1"/>
    <col min="4113" max="4113" width="15.625" style="8" customWidth="1"/>
    <col min="4114" max="4352" width="9" style="8"/>
    <col min="4353" max="4353" width="6.875" style="8" customWidth="1"/>
    <col min="4354" max="4354" width="10" style="8" customWidth="1"/>
    <col min="4355" max="4355" width="12.375" style="8" customWidth="1"/>
    <col min="4356" max="4356" width="12.625" style="8" customWidth="1"/>
    <col min="4357" max="4357" width="47.25" style="8" customWidth="1"/>
    <col min="4358" max="4358" width="8.75" style="8" customWidth="1"/>
    <col min="4359" max="4360" width="9.875" style="8" bestFit="1" customWidth="1"/>
    <col min="4361" max="4361" width="5.75" style="8" customWidth="1"/>
    <col min="4362" max="4362" width="75.5" style="8" customWidth="1"/>
    <col min="4363" max="4363" width="37.25" style="8" customWidth="1"/>
    <col min="4364" max="4364" width="24.5" style="8" customWidth="1"/>
    <col min="4365" max="4365" width="10.75" style="8" customWidth="1"/>
    <col min="4366" max="4366" width="6.375" style="8" customWidth="1"/>
    <col min="4367" max="4367" width="18.25" style="8" customWidth="1"/>
    <col min="4368" max="4368" width="22" style="8" customWidth="1"/>
    <col min="4369" max="4369" width="15.625" style="8" customWidth="1"/>
    <col min="4370" max="4608" width="9" style="8"/>
    <col min="4609" max="4609" width="6.875" style="8" customWidth="1"/>
    <col min="4610" max="4610" width="10" style="8" customWidth="1"/>
    <col min="4611" max="4611" width="12.375" style="8" customWidth="1"/>
    <col min="4612" max="4612" width="12.625" style="8" customWidth="1"/>
    <col min="4613" max="4613" width="47.25" style="8" customWidth="1"/>
    <col min="4614" max="4614" width="8.75" style="8" customWidth="1"/>
    <col min="4615" max="4616" width="9.875" style="8" bestFit="1" customWidth="1"/>
    <col min="4617" max="4617" width="5.75" style="8" customWidth="1"/>
    <col min="4618" max="4618" width="75.5" style="8" customWidth="1"/>
    <col min="4619" max="4619" width="37.25" style="8" customWidth="1"/>
    <col min="4620" max="4620" width="24.5" style="8" customWidth="1"/>
    <col min="4621" max="4621" width="10.75" style="8" customWidth="1"/>
    <col min="4622" max="4622" width="6.375" style="8" customWidth="1"/>
    <col min="4623" max="4623" width="18.25" style="8" customWidth="1"/>
    <col min="4624" max="4624" width="22" style="8" customWidth="1"/>
    <col min="4625" max="4625" width="15.625" style="8" customWidth="1"/>
    <col min="4626" max="4864" width="9" style="8"/>
    <col min="4865" max="4865" width="6.875" style="8" customWidth="1"/>
    <col min="4866" max="4866" width="10" style="8" customWidth="1"/>
    <col min="4867" max="4867" width="12.375" style="8" customWidth="1"/>
    <col min="4868" max="4868" width="12.625" style="8" customWidth="1"/>
    <col min="4869" max="4869" width="47.25" style="8" customWidth="1"/>
    <col min="4870" max="4870" width="8.75" style="8" customWidth="1"/>
    <col min="4871" max="4872" width="9.875" style="8" bestFit="1" customWidth="1"/>
    <col min="4873" max="4873" width="5.75" style="8" customWidth="1"/>
    <col min="4874" max="4874" width="75.5" style="8" customWidth="1"/>
    <col min="4875" max="4875" width="37.25" style="8" customWidth="1"/>
    <col min="4876" max="4876" width="24.5" style="8" customWidth="1"/>
    <col min="4877" max="4877" width="10.75" style="8" customWidth="1"/>
    <col min="4878" max="4878" width="6.375" style="8" customWidth="1"/>
    <col min="4879" max="4879" width="18.25" style="8" customWidth="1"/>
    <col min="4880" max="4880" width="22" style="8" customWidth="1"/>
    <col min="4881" max="4881" width="15.625" style="8" customWidth="1"/>
    <col min="4882" max="5120" width="9" style="8"/>
    <col min="5121" max="5121" width="6.875" style="8" customWidth="1"/>
    <col min="5122" max="5122" width="10" style="8" customWidth="1"/>
    <col min="5123" max="5123" width="12.375" style="8" customWidth="1"/>
    <col min="5124" max="5124" width="12.625" style="8" customWidth="1"/>
    <col min="5125" max="5125" width="47.25" style="8" customWidth="1"/>
    <col min="5126" max="5126" width="8.75" style="8" customWidth="1"/>
    <col min="5127" max="5128" width="9.875" style="8" bestFit="1" customWidth="1"/>
    <col min="5129" max="5129" width="5.75" style="8" customWidth="1"/>
    <col min="5130" max="5130" width="75.5" style="8" customWidth="1"/>
    <col min="5131" max="5131" width="37.25" style="8" customWidth="1"/>
    <col min="5132" max="5132" width="24.5" style="8" customWidth="1"/>
    <col min="5133" max="5133" width="10.75" style="8" customWidth="1"/>
    <col min="5134" max="5134" width="6.375" style="8" customWidth="1"/>
    <col min="5135" max="5135" width="18.25" style="8" customWidth="1"/>
    <col min="5136" max="5136" width="22" style="8" customWidth="1"/>
    <col min="5137" max="5137" width="15.625" style="8" customWidth="1"/>
    <col min="5138" max="5376" width="9" style="8"/>
    <col min="5377" max="5377" width="6.875" style="8" customWidth="1"/>
    <col min="5378" max="5378" width="10" style="8" customWidth="1"/>
    <col min="5379" max="5379" width="12.375" style="8" customWidth="1"/>
    <col min="5380" max="5380" width="12.625" style="8" customWidth="1"/>
    <col min="5381" max="5381" width="47.25" style="8" customWidth="1"/>
    <col min="5382" max="5382" width="8.75" style="8" customWidth="1"/>
    <col min="5383" max="5384" width="9.875" style="8" bestFit="1" customWidth="1"/>
    <col min="5385" max="5385" width="5.75" style="8" customWidth="1"/>
    <col min="5386" max="5386" width="75.5" style="8" customWidth="1"/>
    <col min="5387" max="5387" width="37.25" style="8" customWidth="1"/>
    <col min="5388" max="5388" width="24.5" style="8" customWidth="1"/>
    <col min="5389" max="5389" width="10.75" style="8" customWidth="1"/>
    <col min="5390" max="5390" width="6.375" style="8" customWidth="1"/>
    <col min="5391" max="5391" width="18.25" style="8" customWidth="1"/>
    <col min="5392" max="5392" width="22" style="8" customWidth="1"/>
    <col min="5393" max="5393" width="15.625" style="8" customWidth="1"/>
    <col min="5394" max="5632" width="9" style="8"/>
    <col min="5633" max="5633" width="6.875" style="8" customWidth="1"/>
    <col min="5634" max="5634" width="10" style="8" customWidth="1"/>
    <col min="5635" max="5635" width="12.375" style="8" customWidth="1"/>
    <col min="5636" max="5636" width="12.625" style="8" customWidth="1"/>
    <col min="5637" max="5637" width="47.25" style="8" customWidth="1"/>
    <col min="5638" max="5638" width="8.75" style="8" customWidth="1"/>
    <col min="5639" max="5640" width="9.875" style="8" bestFit="1" customWidth="1"/>
    <col min="5641" max="5641" width="5.75" style="8" customWidth="1"/>
    <col min="5642" max="5642" width="75.5" style="8" customWidth="1"/>
    <col min="5643" max="5643" width="37.25" style="8" customWidth="1"/>
    <col min="5644" max="5644" width="24.5" style="8" customWidth="1"/>
    <col min="5645" max="5645" width="10.75" style="8" customWidth="1"/>
    <col min="5646" max="5646" width="6.375" style="8" customWidth="1"/>
    <col min="5647" max="5647" width="18.25" style="8" customWidth="1"/>
    <col min="5648" max="5648" width="22" style="8" customWidth="1"/>
    <col min="5649" max="5649" width="15.625" style="8" customWidth="1"/>
    <col min="5650" max="5888" width="9" style="8"/>
    <col min="5889" max="5889" width="6.875" style="8" customWidth="1"/>
    <col min="5890" max="5890" width="10" style="8" customWidth="1"/>
    <col min="5891" max="5891" width="12.375" style="8" customWidth="1"/>
    <col min="5892" max="5892" width="12.625" style="8" customWidth="1"/>
    <col min="5893" max="5893" width="47.25" style="8" customWidth="1"/>
    <col min="5894" max="5894" width="8.75" style="8" customWidth="1"/>
    <col min="5895" max="5896" width="9.875" style="8" bestFit="1" customWidth="1"/>
    <col min="5897" max="5897" width="5.75" style="8" customWidth="1"/>
    <col min="5898" max="5898" width="75.5" style="8" customWidth="1"/>
    <col min="5899" max="5899" width="37.25" style="8" customWidth="1"/>
    <col min="5900" max="5900" width="24.5" style="8" customWidth="1"/>
    <col min="5901" max="5901" width="10.75" style="8" customWidth="1"/>
    <col min="5902" max="5902" width="6.375" style="8" customWidth="1"/>
    <col min="5903" max="5903" width="18.25" style="8" customWidth="1"/>
    <col min="5904" max="5904" width="22" style="8" customWidth="1"/>
    <col min="5905" max="5905" width="15.625" style="8" customWidth="1"/>
    <col min="5906" max="6144" width="9" style="8"/>
    <col min="6145" max="6145" width="6.875" style="8" customWidth="1"/>
    <col min="6146" max="6146" width="10" style="8" customWidth="1"/>
    <col min="6147" max="6147" width="12.375" style="8" customWidth="1"/>
    <col min="6148" max="6148" width="12.625" style="8" customWidth="1"/>
    <col min="6149" max="6149" width="47.25" style="8" customWidth="1"/>
    <col min="6150" max="6150" width="8.75" style="8" customWidth="1"/>
    <col min="6151" max="6152" width="9.875" style="8" bestFit="1" customWidth="1"/>
    <col min="6153" max="6153" width="5.75" style="8" customWidth="1"/>
    <col min="6154" max="6154" width="75.5" style="8" customWidth="1"/>
    <col min="6155" max="6155" width="37.25" style="8" customWidth="1"/>
    <col min="6156" max="6156" width="24.5" style="8" customWidth="1"/>
    <col min="6157" max="6157" width="10.75" style="8" customWidth="1"/>
    <col min="6158" max="6158" width="6.375" style="8" customWidth="1"/>
    <col min="6159" max="6159" width="18.25" style="8" customWidth="1"/>
    <col min="6160" max="6160" width="22" style="8" customWidth="1"/>
    <col min="6161" max="6161" width="15.625" style="8" customWidth="1"/>
    <col min="6162" max="6400" width="9" style="8"/>
    <col min="6401" max="6401" width="6.875" style="8" customWidth="1"/>
    <col min="6402" max="6402" width="10" style="8" customWidth="1"/>
    <col min="6403" max="6403" width="12.375" style="8" customWidth="1"/>
    <col min="6404" max="6404" width="12.625" style="8" customWidth="1"/>
    <col min="6405" max="6405" width="47.25" style="8" customWidth="1"/>
    <col min="6406" max="6406" width="8.75" style="8" customWidth="1"/>
    <col min="6407" max="6408" width="9.875" style="8" bestFit="1" customWidth="1"/>
    <col min="6409" max="6409" width="5.75" style="8" customWidth="1"/>
    <col min="6410" max="6410" width="75.5" style="8" customWidth="1"/>
    <col min="6411" max="6411" width="37.25" style="8" customWidth="1"/>
    <col min="6412" max="6412" width="24.5" style="8" customWidth="1"/>
    <col min="6413" max="6413" width="10.75" style="8" customWidth="1"/>
    <col min="6414" max="6414" width="6.375" style="8" customWidth="1"/>
    <col min="6415" max="6415" width="18.25" style="8" customWidth="1"/>
    <col min="6416" max="6416" width="22" style="8" customWidth="1"/>
    <col min="6417" max="6417" width="15.625" style="8" customWidth="1"/>
    <col min="6418" max="6656" width="9" style="8"/>
    <col min="6657" max="6657" width="6.875" style="8" customWidth="1"/>
    <col min="6658" max="6658" width="10" style="8" customWidth="1"/>
    <col min="6659" max="6659" width="12.375" style="8" customWidth="1"/>
    <col min="6660" max="6660" width="12.625" style="8" customWidth="1"/>
    <col min="6661" max="6661" width="47.25" style="8" customWidth="1"/>
    <col min="6662" max="6662" width="8.75" style="8" customWidth="1"/>
    <col min="6663" max="6664" width="9.875" style="8" bestFit="1" customWidth="1"/>
    <col min="6665" max="6665" width="5.75" style="8" customWidth="1"/>
    <col min="6666" max="6666" width="75.5" style="8" customWidth="1"/>
    <col min="6667" max="6667" width="37.25" style="8" customWidth="1"/>
    <col min="6668" max="6668" width="24.5" style="8" customWidth="1"/>
    <col min="6669" max="6669" width="10.75" style="8" customWidth="1"/>
    <col min="6670" max="6670" width="6.375" style="8" customWidth="1"/>
    <col min="6671" max="6671" width="18.25" style="8" customWidth="1"/>
    <col min="6672" max="6672" width="22" style="8" customWidth="1"/>
    <col min="6673" max="6673" width="15.625" style="8" customWidth="1"/>
    <col min="6674" max="6912" width="9" style="8"/>
    <col min="6913" max="6913" width="6.875" style="8" customWidth="1"/>
    <col min="6914" max="6914" width="10" style="8" customWidth="1"/>
    <col min="6915" max="6915" width="12.375" style="8" customWidth="1"/>
    <col min="6916" max="6916" width="12.625" style="8" customWidth="1"/>
    <col min="6917" max="6917" width="47.25" style="8" customWidth="1"/>
    <col min="6918" max="6918" width="8.75" style="8" customWidth="1"/>
    <col min="6919" max="6920" width="9.875" style="8" bestFit="1" customWidth="1"/>
    <col min="6921" max="6921" width="5.75" style="8" customWidth="1"/>
    <col min="6922" max="6922" width="75.5" style="8" customWidth="1"/>
    <col min="6923" max="6923" width="37.25" style="8" customWidth="1"/>
    <col min="6924" max="6924" width="24.5" style="8" customWidth="1"/>
    <col min="6925" max="6925" width="10.75" style="8" customWidth="1"/>
    <col min="6926" max="6926" width="6.375" style="8" customWidth="1"/>
    <col min="6927" max="6927" width="18.25" style="8" customWidth="1"/>
    <col min="6928" max="6928" width="22" style="8" customWidth="1"/>
    <col min="6929" max="6929" width="15.625" style="8" customWidth="1"/>
    <col min="6930" max="7168" width="9" style="8"/>
    <col min="7169" max="7169" width="6.875" style="8" customWidth="1"/>
    <col min="7170" max="7170" width="10" style="8" customWidth="1"/>
    <col min="7171" max="7171" width="12.375" style="8" customWidth="1"/>
    <col min="7172" max="7172" width="12.625" style="8" customWidth="1"/>
    <col min="7173" max="7173" width="47.25" style="8" customWidth="1"/>
    <col min="7174" max="7174" width="8.75" style="8" customWidth="1"/>
    <col min="7175" max="7176" width="9.875" style="8" bestFit="1" customWidth="1"/>
    <col min="7177" max="7177" width="5.75" style="8" customWidth="1"/>
    <col min="7178" max="7178" width="75.5" style="8" customWidth="1"/>
    <col min="7179" max="7179" width="37.25" style="8" customWidth="1"/>
    <col min="7180" max="7180" width="24.5" style="8" customWidth="1"/>
    <col min="7181" max="7181" width="10.75" style="8" customWidth="1"/>
    <col min="7182" max="7182" width="6.375" style="8" customWidth="1"/>
    <col min="7183" max="7183" width="18.25" style="8" customWidth="1"/>
    <col min="7184" max="7184" width="22" style="8" customWidth="1"/>
    <col min="7185" max="7185" width="15.625" style="8" customWidth="1"/>
    <col min="7186" max="7424" width="9" style="8"/>
    <col min="7425" max="7425" width="6.875" style="8" customWidth="1"/>
    <col min="7426" max="7426" width="10" style="8" customWidth="1"/>
    <col min="7427" max="7427" width="12.375" style="8" customWidth="1"/>
    <col min="7428" max="7428" width="12.625" style="8" customWidth="1"/>
    <col min="7429" max="7429" width="47.25" style="8" customWidth="1"/>
    <col min="7430" max="7430" width="8.75" style="8" customWidth="1"/>
    <col min="7431" max="7432" width="9.875" style="8" bestFit="1" customWidth="1"/>
    <col min="7433" max="7433" width="5.75" style="8" customWidth="1"/>
    <col min="7434" max="7434" width="75.5" style="8" customWidth="1"/>
    <col min="7435" max="7435" width="37.25" style="8" customWidth="1"/>
    <col min="7436" max="7436" width="24.5" style="8" customWidth="1"/>
    <col min="7437" max="7437" width="10.75" style="8" customWidth="1"/>
    <col min="7438" max="7438" width="6.375" style="8" customWidth="1"/>
    <col min="7439" max="7439" width="18.25" style="8" customWidth="1"/>
    <col min="7440" max="7440" width="22" style="8" customWidth="1"/>
    <col min="7441" max="7441" width="15.625" style="8" customWidth="1"/>
    <col min="7442" max="7680" width="9" style="8"/>
    <col min="7681" max="7681" width="6.875" style="8" customWidth="1"/>
    <col min="7682" max="7682" width="10" style="8" customWidth="1"/>
    <col min="7683" max="7683" width="12.375" style="8" customWidth="1"/>
    <col min="7684" max="7684" width="12.625" style="8" customWidth="1"/>
    <col min="7685" max="7685" width="47.25" style="8" customWidth="1"/>
    <col min="7686" max="7686" width="8.75" style="8" customWidth="1"/>
    <col min="7687" max="7688" width="9.875" style="8" bestFit="1" customWidth="1"/>
    <col min="7689" max="7689" width="5.75" style="8" customWidth="1"/>
    <col min="7690" max="7690" width="75.5" style="8" customWidth="1"/>
    <col min="7691" max="7691" width="37.25" style="8" customWidth="1"/>
    <col min="7692" max="7692" width="24.5" style="8" customWidth="1"/>
    <col min="7693" max="7693" width="10.75" style="8" customWidth="1"/>
    <col min="7694" max="7694" width="6.375" style="8" customWidth="1"/>
    <col min="7695" max="7695" width="18.25" style="8" customWidth="1"/>
    <col min="7696" max="7696" width="22" style="8" customWidth="1"/>
    <col min="7697" max="7697" width="15.625" style="8" customWidth="1"/>
    <col min="7698" max="7936" width="9" style="8"/>
    <col min="7937" max="7937" width="6.875" style="8" customWidth="1"/>
    <col min="7938" max="7938" width="10" style="8" customWidth="1"/>
    <col min="7939" max="7939" width="12.375" style="8" customWidth="1"/>
    <col min="7940" max="7940" width="12.625" style="8" customWidth="1"/>
    <col min="7941" max="7941" width="47.25" style="8" customWidth="1"/>
    <col min="7942" max="7942" width="8.75" style="8" customWidth="1"/>
    <col min="7943" max="7944" width="9.875" style="8" bestFit="1" customWidth="1"/>
    <col min="7945" max="7945" width="5.75" style="8" customWidth="1"/>
    <col min="7946" max="7946" width="75.5" style="8" customWidth="1"/>
    <col min="7947" max="7947" width="37.25" style="8" customWidth="1"/>
    <col min="7948" max="7948" width="24.5" style="8" customWidth="1"/>
    <col min="7949" max="7949" width="10.75" style="8" customWidth="1"/>
    <col min="7950" max="7950" width="6.375" style="8" customWidth="1"/>
    <col min="7951" max="7951" width="18.25" style="8" customWidth="1"/>
    <col min="7952" max="7952" width="22" style="8" customWidth="1"/>
    <col min="7953" max="7953" width="15.625" style="8" customWidth="1"/>
    <col min="7954" max="8192" width="9" style="8"/>
    <col min="8193" max="8193" width="6.875" style="8" customWidth="1"/>
    <col min="8194" max="8194" width="10" style="8" customWidth="1"/>
    <col min="8195" max="8195" width="12.375" style="8" customWidth="1"/>
    <col min="8196" max="8196" width="12.625" style="8" customWidth="1"/>
    <col min="8197" max="8197" width="47.25" style="8" customWidth="1"/>
    <col min="8198" max="8198" width="8.75" style="8" customWidth="1"/>
    <col min="8199" max="8200" width="9.875" style="8" bestFit="1" customWidth="1"/>
    <col min="8201" max="8201" width="5.75" style="8" customWidth="1"/>
    <col min="8202" max="8202" width="75.5" style="8" customWidth="1"/>
    <col min="8203" max="8203" width="37.25" style="8" customWidth="1"/>
    <col min="8204" max="8204" width="24.5" style="8" customWidth="1"/>
    <col min="8205" max="8205" width="10.75" style="8" customWidth="1"/>
    <col min="8206" max="8206" width="6.375" style="8" customWidth="1"/>
    <col min="8207" max="8207" width="18.25" style="8" customWidth="1"/>
    <col min="8208" max="8208" width="22" style="8" customWidth="1"/>
    <col min="8209" max="8209" width="15.625" style="8" customWidth="1"/>
    <col min="8210" max="8448" width="9" style="8"/>
    <col min="8449" max="8449" width="6.875" style="8" customWidth="1"/>
    <col min="8450" max="8450" width="10" style="8" customWidth="1"/>
    <col min="8451" max="8451" width="12.375" style="8" customWidth="1"/>
    <col min="8452" max="8452" width="12.625" style="8" customWidth="1"/>
    <col min="8453" max="8453" width="47.25" style="8" customWidth="1"/>
    <col min="8454" max="8454" width="8.75" style="8" customWidth="1"/>
    <col min="8455" max="8456" width="9.875" style="8" bestFit="1" customWidth="1"/>
    <col min="8457" max="8457" width="5.75" style="8" customWidth="1"/>
    <col min="8458" max="8458" width="75.5" style="8" customWidth="1"/>
    <col min="8459" max="8459" width="37.25" style="8" customWidth="1"/>
    <col min="8460" max="8460" width="24.5" style="8" customWidth="1"/>
    <col min="8461" max="8461" width="10.75" style="8" customWidth="1"/>
    <col min="8462" max="8462" width="6.375" style="8" customWidth="1"/>
    <col min="8463" max="8463" width="18.25" style="8" customWidth="1"/>
    <col min="8464" max="8464" width="22" style="8" customWidth="1"/>
    <col min="8465" max="8465" width="15.625" style="8" customWidth="1"/>
    <col min="8466" max="8704" width="9" style="8"/>
    <col min="8705" max="8705" width="6.875" style="8" customWidth="1"/>
    <col min="8706" max="8706" width="10" style="8" customWidth="1"/>
    <col min="8707" max="8707" width="12.375" style="8" customWidth="1"/>
    <col min="8708" max="8708" width="12.625" style="8" customWidth="1"/>
    <col min="8709" max="8709" width="47.25" style="8" customWidth="1"/>
    <col min="8710" max="8710" width="8.75" style="8" customWidth="1"/>
    <col min="8711" max="8712" width="9.875" style="8" bestFit="1" customWidth="1"/>
    <col min="8713" max="8713" width="5.75" style="8" customWidth="1"/>
    <col min="8714" max="8714" width="75.5" style="8" customWidth="1"/>
    <col min="8715" max="8715" width="37.25" style="8" customWidth="1"/>
    <col min="8716" max="8716" width="24.5" style="8" customWidth="1"/>
    <col min="8717" max="8717" width="10.75" style="8" customWidth="1"/>
    <col min="8718" max="8718" width="6.375" style="8" customWidth="1"/>
    <col min="8719" max="8719" width="18.25" style="8" customWidth="1"/>
    <col min="8720" max="8720" width="22" style="8" customWidth="1"/>
    <col min="8721" max="8721" width="15.625" style="8" customWidth="1"/>
    <col min="8722" max="8960" width="9" style="8"/>
    <col min="8961" max="8961" width="6.875" style="8" customWidth="1"/>
    <col min="8962" max="8962" width="10" style="8" customWidth="1"/>
    <col min="8963" max="8963" width="12.375" style="8" customWidth="1"/>
    <col min="8964" max="8964" width="12.625" style="8" customWidth="1"/>
    <col min="8965" max="8965" width="47.25" style="8" customWidth="1"/>
    <col min="8966" max="8966" width="8.75" style="8" customWidth="1"/>
    <col min="8967" max="8968" width="9.875" style="8" bestFit="1" customWidth="1"/>
    <col min="8969" max="8969" width="5.75" style="8" customWidth="1"/>
    <col min="8970" max="8970" width="75.5" style="8" customWidth="1"/>
    <col min="8971" max="8971" width="37.25" style="8" customWidth="1"/>
    <col min="8972" max="8972" width="24.5" style="8" customWidth="1"/>
    <col min="8973" max="8973" width="10.75" style="8" customWidth="1"/>
    <col min="8974" max="8974" width="6.375" style="8" customWidth="1"/>
    <col min="8975" max="8975" width="18.25" style="8" customWidth="1"/>
    <col min="8976" max="8976" width="22" style="8" customWidth="1"/>
    <col min="8977" max="8977" width="15.625" style="8" customWidth="1"/>
    <col min="8978" max="9216" width="9" style="8"/>
    <col min="9217" max="9217" width="6.875" style="8" customWidth="1"/>
    <col min="9218" max="9218" width="10" style="8" customWidth="1"/>
    <col min="9219" max="9219" width="12.375" style="8" customWidth="1"/>
    <col min="9220" max="9220" width="12.625" style="8" customWidth="1"/>
    <col min="9221" max="9221" width="47.25" style="8" customWidth="1"/>
    <col min="9222" max="9222" width="8.75" style="8" customWidth="1"/>
    <col min="9223" max="9224" width="9.875" style="8" bestFit="1" customWidth="1"/>
    <col min="9225" max="9225" width="5.75" style="8" customWidth="1"/>
    <col min="9226" max="9226" width="75.5" style="8" customWidth="1"/>
    <col min="9227" max="9227" width="37.25" style="8" customWidth="1"/>
    <col min="9228" max="9228" width="24.5" style="8" customWidth="1"/>
    <col min="9229" max="9229" width="10.75" style="8" customWidth="1"/>
    <col min="9230" max="9230" width="6.375" style="8" customWidth="1"/>
    <col min="9231" max="9231" width="18.25" style="8" customWidth="1"/>
    <col min="9232" max="9232" width="22" style="8" customWidth="1"/>
    <col min="9233" max="9233" width="15.625" style="8" customWidth="1"/>
    <col min="9234" max="9472" width="9" style="8"/>
    <col min="9473" max="9473" width="6.875" style="8" customWidth="1"/>
    <col min="9474" max="9474" width="10" style="8" customWidth="1"/>
    <col min="9475" max="9475" width="12.375" style="8" customWidth="1"/>
    <col min="9476" max="9476" width="12.625" style="8" customWidth="1"/>
    <col min="9477" max="9477" width="47.25" style="8" customWidth="1"/>
    <col min="9478" max="9478" width="8.75" style="8" customWidth="1"/>
    <col min="9479" max="9480" width="9.875" style="8" bestFit="1" customWidth="1"/>
    <col min="9481" max="9481" width="5.75" style="8" customWidth="1"/>
    <col min="9482" max="9482" width="75.5" style="8" customWidth="1"/>
    <col min="9483" max="9483" width="37.25" style="8" customWidth="1"/>
    <col min="9484" max="9484" width="24.5" style="8" customWidth="1"/>
    <col min="9485" max="9485" width="10.75" style="8" customWidth="1"/>
    <col min="9486" max="9486" width="6.375" style="8" customWidth="1"/>
    <col min="9487" max="9487" width="18.25" style="8" customWidth="1"/>
    <col min="9488" max="9488" width="22" style="8" customWidth="1"/>
    <col min="9489" max="9489" width="15.625" style="8" customWidth="1"/>
    <col min="9490" max="9728" width="9" style="8"/>
    <col min="9729" max="9729" width="6.875" style="8" customWidth="1"/>
    <col min="9730" max="9730" width="10" style="8" customWidth="1"/>
    <col min="9731" max="9731" width="12.375" style="8" customWidth="1"/>
    <col min="9732" max="9732" width="12.625" style="8" customWidth="1"/>
    <col min="9733" max="9733" width="47.25" style="8" customWidth="1"/>
    <col min="9734" max="9734" width="8.75" style="8" customWidth="1"/>
    <col min="9735" max="9736" width="9.875" style="8" bestFit="1" customWidth="1"/>
    <col min="9737" max="9737" width="5.75" style="8" customWidth="1"/>
    <col min="9738" max="9738" width="75.5" style="8" customWidth="1"/>
    <col min="9739" max="9739" width="37.25" style="8" customWidth="1"/>
    <col min="9740" max="9740" width="24.5" style="8" customWidth="1"/>
    <col min="9741" max="9741" width="10.75" style="8" customWidth="1"/>
    <col min="9742" max="9742" width="6.375" style="8" customWidth="1"/>
    <col min="9743" max="9743" width="18.25" style="8" customWidth="1"/>
    <col min="9744" max="9744" width="22" style="8" customWidth="1"/>
    <col min="9745" max="9745" width="15.625" style="8" customWidth="1"/>
    <col min="9746" max="9984" width="9" style="8"/>
    <col min="9985" max="9985" width="6.875" style="8" customWidth="1"/>
    <col min="9986" max="9986" width="10" style="8" customWidth="1"/>
    <col min="9987" max="9987" width="12.375" style="8" customWidth="1"/>
    <col min="9988" max="9988" width="12.625" style="8" customWidth="1"/>
    <col min="9989" max="9989" width="47.25" style="8" customWidth="1"/>
    <col min="9990" max="9990" width="8.75" style="8" customWidth="1"/>
    <col min="9991" max="9992" width="9.875" style="8" bestFit="1" customWidth="1"/>
    <col min="9993" max="9993" width="5.75" style="8" customWidth="1"/>
    <col min="9994" max="9994" width="75.5" style="8" customWidth="1"/>
    <col min="9995" max="9995" width="37.25" style="8" customWidth="1"/>
    <col min="9996" max="9996" width="24.5" style="8" customWidth="1"/>
    <col min="9997" max="9997" width="10.75" style="8" customWidth="1"/>
    <col min="9998" max="9998" width="6.375" style="8" customWidth="1"/>
    <col min="9999" max="9999" width="18.25" style="8" customWidth="1"/>
    <col min="10000" max="10000" width="22" style="8" customWidth="1"/>
    <col min="10001" max="10001" width="15.625" style="8" customWidth="1"/>
    <col min="10002" max="10240" width="9" style="8"/>
    <col min="10241" max="10241" width="6.875" style="8" customWidth="1"/>
    <col min="10242" max="10242" width="10" style="8" customWidth="1"/>
    <col min="10243" max="10243" width="12.375" style="8" customWidth="1"/>
    <col min="10244" max="10244" width="12.625" style="8" customWidth="1"/>
    <col min="10245" max="10245" width="47.25" style="8" customWidth="1"/>
    <col min="10246" max="10246" width="8.75" style="8" customWidth="1"/>
    <col min="10247" max="10248" width="9.875" style="8" bestFit="1" customWidth="1"/>
    <col min="10249" max="10249" width="5.75" style="8" customWidth="1"/>
    <col min="10250" max="10250" width="75.5" style="8" customWidth="1"/>
    <col min="10251" max="10251" width="37.25" style="8" customWidth="1"/>
    <col min="10252" max="10252" width="24.5" style="8" customWidth="1"/>
    <col min="10253" max="10253" width="10.75" style="8" customWidth="1"/>
    <col min="10254" max="10254" width="6.375" style="8" customWidth="1"/>
    <col min="10255" max="10255" width="18.25" style="8" customWidth="1"/>
    <col min="10256" max="10256" width="22" style="8" customWidth="1"/>
    <col min="10257" max="10257" width="15.625" style="8" customWidth="1"/>
    <col min="10258" max="10496" width="9" style="8"/>
    <col min="10497" max="10497" width="6.875" style="8" customWidth="1"/>
    <col min="10498" max="10498" width="10" style="8" customWidth="1"/>
    <col min="10499" max="10499" width="12.375" style="8" customWidth="1"/>
    <col min="10500" max="10500" width="12.625" style="8" customWidth="1"/>
    <col min="10501" max="10501" width="47.25" style="8" customWidth="1"/>
    <col min="10502" max="10502" width="8.75" style="8" customWidth="1"/>
    <col min="10503" max="10504" width="9.875" style="8" bestFit="1" customWidth="1"/>
    <col min="10505" max="10505" width="5.75" style="8" customWidth="1"/>
    <col min="10506" max="10506" width="75.5" style="8" customWidth="1"/>
    <col min="10507" max="10507" width="37.25" style="8" customWidth="1"/>
    <col min="10508" max="10508" width="24.5" style="8" customWidth="1"/>
    <col min="10509" max="10509" width="10.75" style="8" customWidth="1"/>
    <col min="10510" max="10510" width="6.375" style="8" customWidth="1"/>
    <col min="10511" max="10511" width="18.25" style="8" customWidth="1"/>
    <col min="10512" max="10512" width="22" style="8" customWidth="1"/>
    <col min="10513" max="10513" width="15.625" style="8" customWidth="1"/>
    <col min="10514" max="10752" width="9" style="8"/>
    <col min="10753" max="10753" width="6.875" style="8" customWidth="1"/>
    <col min="10754" max="10754" width="10" style="8" customWidth="1"/>
    <col min="10755" max="10755" width="12.375" style="8" customWidth="1"/>
    <col min="10756" max="10756" width="12.625" style="8" customWidth="1"/>
    <col min="10757" max="10757" width="47.25" style="8" customWidth="1"/>
    <col min="10758" max="10758" width="8.75" style="8" customWidth="1"/>
    <col min="10759" max="10760" width="9.875" style="8" bestFit="1" customWidth="1"/>
    <col min="10761" max="10761" width="5.75" style="8" customWidth="1"/>
    <col min="10762" max="10762" width="75.5" style="8" customWidth="1"/>
    <col min="10763" max="10763" width="37.25" style="8" customWidth="1"/>
    <col min="10764" max="10764" width="24.5" style="8" customWidth="1"/>
    <col min="10765" max="10765" width="10.75" style="8" customWidth="1"/>
    <col min="10766" max="10766" width="6.375" style="8" customWidth="1"/>
    <col min="10767" max="10767" width="18.25" style="8" customWidth="1"/>
    <col min="10768" max="10768" width="22" style="8" customWidth="1"/>
    <col min="10769" max="10769" width="15.625" style="8" customWidth="1"/>
    <col min="10770" max="11008" width="9" style="8"/>
    <col min="11009" max="11009" width="6.875" style="8" customWidth="1"/>
    <col min="11010" max="11010" width="10" style="8" customWidth="1"/>
    <col min="11011" max="11011" width="12.375" style="8" customWidth="1"/>
    <col min="11012" max="11012" width="12.625" style="8" customWidth="1"/>
    <col min="11013" max="11013" width="47.25" style="8" customWidth="1"/>
    <col min="11014" max="11014" width="8.75" style="8" customWidth="1"/>
    <col min="11015" max="11016" width="9.875" style="8" bestFit="1" customWidth="1"/>
    <col min="11017" max="11017" width="5.75" style="8" customWidth="1"/>
    <col min="11018" max="11018" width="75.5" style="8" customWidth="1"/>
    <col min="11019" max="11019" width="37.25" style="8" customWidth="1"/>
    <col min="11020" max="11020" width="24.5" style="8" customWidth="1"/>
    <col min="11021" max="11021" width="10.75" style="8" customWidth="1"/>
    <col min="11022" max="11022" width="6.375" style="8" customWidth="1"/>
    <col min="11023" max="11023" width="18.25" style="8" customWidth="1"/>
    <col min="11024" max="11024" width="22" style="8" customWidth="1"/>
    <col min="11025" max="11025" width="15.625" style="8" customWidth="1"/>
    <col min="11026" max="11264" width="9" style="8"/>
    <col min="11265" max="11265" width="6.875" style="8" customWidth="1"/>
    <col min="11266" max="11266" width="10" style="8" customWidth="1"/>
    <col min="11267" max="11267" width="12.375" style="8" customWidth="1"/>
    <col min="11268" max="11268" width="12.625" style="8" customWidth="1"/>
    <col min="11269" max="11269" width="47.25" style="8" customWidth="1"/>
    <col min="11270" max="11270" width="8.75" style="8" customWidth="1"/>
    <col min="11271" max="11272" width="9.875" style="8" bestFit="1" customWidth="1"/>
    <col min="11273" max="11273" width="5.75" style="8" customWidth="1"/>
    <col min="11274" max="11274" width="75.5" style="8" customWidth="1"/>
    <col min="11275" max="11275" width="37.25" style="8" customWidth="1"/>
    <col min="11276" max="11276" width="24.5" style="8" customWidth="1"/>
    <col min="11277" max="11277" width="10.75" style="8" customWidth="1"/>
    <col min="11278" max="11278" width="6.375" style="8" customWidth="1"/>
    <col min="11279" max="11279" width="18.25" style="8" customWidth="1"/>
    <col min="11280" max="11280" width="22" style="8" customWidth="1"/>
    <col min="11281" max="11281" width="15.625" style="8" customWidth="1"/>
    <col min="11282" max="11520" width="9" style="8"/>
    <col min="11521" max="11521" width="6.875" style="8" customWidth="1"/>
    <col min="11522" max="11522" width="10" style="8" customWidth="1"/>
    <col min="11523" max="11523" width="12.375" style="8" customWidth="1"/>
    <col min="11524" max="11524" width="12.625" style="8" customWidth="1"/>
    <col min="11525" max="11525" width="47.25" style="8" customWidth="1"/>
    <col min="11526" max="11526" width="8.75" style="8" customWidth="1"/>
    <col min="11527" max="11528" width="9.875" style="8" bestFit="1" customWidth="1"/>
    <col min="11529" max="11529" width="5.75" style="8" customWidth="1"/>
    <col min="11530" max="11530" width="75.5" style="8" customWidth="1"/>
    <col min="11531" max="11531" width="37.25" style="8" customWidth="1"/>
    <col min="11532" max="11532" width="24.5" style="8" customWidth="1"/>
    <col min="11533" max="11533" width="10.75" style="8" customWidth="1"/>
    <col min="11534" max="11534" width="6.375" style="8" customWidth="1"/>
    <col min="11535" max="11535" width="18.25" style="8" customWidth="1"/>
    <col min="11536" max="11536" width="22" style="8" customWidth="1"/>
    <col min="11537" max="11537" width="15.625" style="8" customWidth="1"/>
    <col min="11538" max="11776" width="9" style="8"/>
    <col min="11777" max="11777" width="6.875" style="8" customWidth="1"/>
    <col min="11778" max="11778" width="10" style="8" customWidth="1"/>
    <col min="11779" max="11779" width="12.375" style="8" customWidth="1"/>
    <col min="11780" max="11780" width="12.625" style="8" customWidth="1"/>
    <col min="11781" max="11781" width="47.25" style="8" customWidth="1"/>
    <col min="11782" max="11782" width="8.75" style="8" customWidth="1"/>
    <col min="11783" max="11784" width="9.875" style="8" bestFit="1" customWidth="1"/>
    <col min="11785" max="11785" width="5.75" style="8" customWidth="1"/>
    <col min="11786" max="11786" width="75.5" style="8" customWidth="1"/>
    <col min="11787" max="11787" width="37.25" style="8" customWidth="1"/>
    <col min="11788" max="11788" width="24.5" style="8" customWidth="1"/>
    <col min="11789" max="11789" width="10.75" style="8" customWidth="1"/>
    <col min="11790" max="11790" width="6.375" style="8" customWidth="1"/>
    <col min="11791" max="11791" width="18.25" style="8" customWidth="1"/>
    <col min="11792" max="11792" width="22" style="8" customWidth="1"/>
    <col min="11793" max="11793" width="15.625" style="8" customWidth="1"/>
    <col min="11794" max="12032" width="9" style="8"/>
    <col min="12033" max="12033" width="6.875" style="8" customWidth="1"/>
    <col min="12034" max="12034" width="10" style="8" customWidth="1"/>
    <col min="12035" max="12035" width="12.375" style="8" customWidth="1"/>
    <col min="12036" max="12036" width="12.625" style="8" customWidth="1"/>
    <col min="12037" max="12037" width="47.25" style="8" customWidth="1"/>
    <col min="12038" max="12038" width="8.75" style="8" customWidth="1"/>
    <col min="12039" max="12040" width="9.875" style="8" bestFit="1" customWidth="1"/>
    <col min="12041" max="12041" width="5.75" style="8" customWidth="1"/>
    <col min="12042" max="12042" width="75.5" style="8" customWidth="1"/>
    <col min="12043" max="12043" width="37.25" style="8" customWidth="1"/>
    <col min="12044" max="12044" width="24.5" style="8" customWidth="1"/>
    <col min="12045" max="12045" width="10.75" style="8" customWidth="1"/>
    <col min="12046" max="12046" width="6.375" style="8" customWidth="1"/>
    <col min="12047" max="12047" width="18.25" style="8" customWidth="1"/>
    <col min="12048" max="12048" width="22" style="8" customWidth="1"/>
    <col min="12049" max="12049" width="15.625" style="8" customWidth="1"/>
    <col min="12050" max="12288" width="9" style="8"/>
    <col min="12289" max="12289" width="6.875" style="8" customWidth="1"/>
    <col min="12290" max="12290" width="10" style="8" customWidth="1"/>
    <col min="12291" max="12291" width="12.375" style="8" customWidth="1"/>
    <col min="12292" max="12292" width="12.625" style="8" customWidth="1"/>
    <col min="12293" max="12293" width="47.25" style="8" customWidth="1"/>
    <col min="12294" max="12294" width="8.75" style="8" customWidth="1"/>
    <col min="12295" max="12296" width="9.875" style="8" bestFit="1" customWidth="1"/>
    <col min="12297" max="12297" width="5.75" style="8" customWidth="1"/>
    <col min="12298" max="12298" width="75.5" style="8" customWidth="1"/>
    <col min="12299" max="12299" width="37.25" style="8" customWidth="1"/>
    <col min="12300" max="12300" width="24.5" style="8" customWidth="1"/>
    <col min="12301" max="12301" width="10.75" style="8" customWidth="1"/>
    <col min="12302" max="12302" width="6.375" style="8" customWidth="1"/>
    <col min="12303" max="12303" width="18.25" style="8" customWidth="1"/>
    <col min="12304" max="12304" width="22" style="8" customWidth="1"/>
    <col min="12305" max="12305" width="15.625" style="8" customWidth="1"/>
    <col min="12306" max="12544" width="9" style="8"/>
    <col min="12545" max="12545" width="6.875" style="8" customWidth="1"/>
    <col min="12546" max="12546" width="10" style="8" customWidth="1"/>
    <col min="12547" max="12547" width="12.375" style="8" customWidth="1"/>
    <col min="12548" max="12548" width="12.625" style="8" customWidth="1"/>
    <col min="12549" max="12549" width="47.25" style="8" customWidth="1"/>
    <col min="12550" max="12550" width="8.75" style="8" customWidth="1"/>
    <col min="12551" max="12552" width="9.875" style="8" bestFit="1" customWidth="1"/>
    <col min="12553" max="12553" width="5.75" style="8" customWidth="1"/>
    <col min="12554" max="12554" width="75.5" style="8" customWidth="1"/>
    <col min="12555" max="12555" width="37.25" style="8" customWidth="1"/>
    <col min="12556" max="12556" width="24.5" style="8" customWidth="1"/>
    <col min="12557" max="12557" width="10.75" style="8" customWidth="1"/>
    <col min="12558" max="12558" width="6.375" style="8" customWidth="1"/>
    <col min="12559" max="12559" width="18.25" style="8" customWidth="1"/>
    <col min="12560" max="12560" width="22" style="8" customWidth="1"/>
    <col min="12561" max="12561" width="15.625" style="8" customWidth="1"/>
    <col min="12562" max="12800" width="9" style="8"/>
    <col min="12801" max="12801" width="6.875" style="8" customWidth="1"/>
    <col min="12802" max="12802" width="10" style="8" customWidth="1"/>
    <col min="12803" max="12803" width="12.375" style="8" customWidth="1"/>
    <col min="12804" max="12804" width="12.625" style="8" customWidth="1"/>
    <col min="12805" max="12805" width="47.25" style="8" customWidth="1"/>
    <col min="12806" max="12806" width="8.75" style="8" customWidth="1"/>
    <col min="12807" max="12808" width="9.875" style="8" bestFit="1" customWidth="1"/>
    <col min="12809" max="12809" width="5.75" style="8" customWidth="1"/>
    <col min="12810" max="12810" width="75.5" style="8" customWidth="1"/>
    <col min="12811" max="12811" width="37.25" style="8" customWidth="1"/>
    <col min="12812" max="12812" width="24.5" style="8" customWidth="1"/>
    <col min="12813" max="12813" width="10.75" style="8" customWidth="1"/>
    <col min="12814" max="12814" width="6.375" style="8" customWidth="1"/>
    <col min="12815" max="12815" width="18.25" style="8" customWidth="1"/>
    <col min="12816" max="12816" width="22" style="8" customWidth="1"/>
    <col min="12817" max="12817" width="15.625" style="8" customWidth="1"/>
    <col min="12818" max="13056" width="9" style="8"/>
    <col min="13057" max="13057" width="6.875" style="8" customWidth="1"/>
    <col min="13058" max="13058" width="10" style="8" customWidth="1"/>
    <col min="13059" max="13059" width="12.375" style="8" customWidth="1"/>
    <col min="13060" max="13060" width="12.625" style="8" customWidth="1"/>
    <col min="13061" max="13061" width="47.25" style="8" customWidth="1"/>
    <col min="13062" max="13062" width="8.75" style="8" customWidth="1"/>
    <col min="13063" max="13064" width="9.875" style="8" bestFit="1" customWidth="1"/>
    <col min="13065" max="13065" width="5.75" style="8" customWidth="1"/>
    <col min="13066" max="13066" width="75.5" style="8" customWidth="1"/>
    <col min="13067" max="13067" width="37.25" style="8" customWidth="1"/>
    <col min="13068" max="13068" width="24.5" style="8" customWidth="1"/>
    <col min="13069" max="13069" width="10.75" style="8" customWidth="1"/>
    <col min="13070" max="13070" width="6.375" style="8" customWidth="1"/>
    <col min="13071" max="13071" width="18.25" style="8" customWidth="1"/>
    <col min="13072" max="13072" width="22" style="8" customWidth="1"/>
    <col min="13073" max="13073" width="15.625" style="8" customWidth="1"/>
    <col min="13074" max="13312" width="9" style="8"/>
    <col min="13313" max="13313" width="6.875" style="8" customWidth="1"/>
    <col min="13314" max="13314" width="10" style="8" customWidth="1"/>
    <col min="13315" max="13315" width="12.375" style="8" customWidth="1"/>
    <col min="13316" max="13316" width="12.625" style="8" customWidth="1"/>
    <col min="13317" max="13317" width="47.25" style="8" customWidth="1"/>
    <col min="13318" max="13318" width="8.75" style="8" customWidth="1"/>
    <col min="13319" max="13320" width="9.875" style="8" bestFit="1" customWidth="1"/>
    <col min="13321" max="13321" width="5.75" style="8" customWidth="1"/>
    <col min="13322" max="13322" width="75.5" style="8" customWidth="1"/>
    <col min="13323" max="13323" width="37.25" style="8" customWidth="1"/>
    <col min="13324" max="13324" width="24.5" style="8" customWidth="1"/>
    <col min="13325" max="13325" width="10.75" style="8" customWidth="1"/>
    <col min="13326" max="13326" width="6.375" style="8" customWidth="1"/>
    <col min="13327" max="13327" width="18.25" style="8" customWidth="1"/>
    <col min="13328" max="13328" width="22" style="8" customWidth="1"/>
    <col min="13329" max="13329" width="15.625" style="8" customWidth="1"/>
    <col min="13330" max="13568" width="9" style="8"/>
    <col min="13569" max="13569" width="6.875" style="8" customWidth="1"/>
    <col min="13570" max="13570" width="10" style="8" customWidth="1"/>
    <col min="13571" max="13571" width="12.375" style="8" customWidth="1"/>
    <col min="13572" max="13572" width="12.625" style="8" customWidth="1"/>
    <col min="13573" max="13573" width="47.25" style="8" customWidth="1"/>
    <col min="13574" max="13574" width="8.75" style="8" customWidth="1"/>
    <col min="13575" max="13576" width="9.875" style="8" bestFit="1" customWidth="1"/>
    <col min="13577" max="13577" width="5.75" style="8" customWidth="1"/>
    <col min="13578" max="13578" width="75.5" style="8" customWidth="1"/>
    <col min="13579" max="13579" width="37.25" style="8" customWidth="1"/>
    <col min="13580" max="13580" width="24.5" style="8" customWidth="1"/>
    <col min="13581" max="13581" width="10.75" style="8" customWidth="1"/>
    <col min="13582" max="13582" width="6.375" style="8" customWidth="1"/>
    <col min="13583" max="13583" width="18.25" style="8" customWidth="1"/>
    <col min="13584" max="13584" width="22" style="8" customWidth="1"/>
    <col min="13585" max="13585" width="15.625" style="8" customWidth="1"/>
    <col min="13586" max="13824" width="9" style="8"/>
    <col min="13825" max="13825" width="6.875" style="8" customWidth="1"/>
    <col min="13826" max="13826" width="10" style="8" customWidth="1"/>
    <col min="13827" max="13827" width="12.375" style="8" customWidth="1"/>
    <col min="13828" max="13828" width="12.625" style="8" customWidth="1"/>
    <col min="13829" max="13829" width="47.25" style="8" customWidth="1"/>
    <col min="13830" max="13830" width="8.75" style="8" customWidth="1"/>
    <col min="13831" max="13832" width="9.875" style="8" bestFit="1" customWidth="1"/>
    <col min="13833" max="13833" width="5.75" style="8" customWidth="1"/>
    <col min="13834" max="13834" width="75.5" style="8" customWidth="1"/>
    <col min="13835" max="13835" width="37.25" style="8" customWidth="1"/>
    <col min="13836" max="13836" width="24.5" style="8" customWidth="1"/>
    <col min="13837" max="13837" width="10.75" style="8" customWidth="1"/>
    <col min="13838" max="13838" width="6.375" style="8" customWidth="1"/>
    <col min="13839" max="13839" width="18.25" style="8" customWidth="1"/>
    <col min="13840" max="13840" width="22" style="8" customWidth="1"/>
    <col min="13841" max="13841" width="15.625" style="8" customWidth="1"/>
    <col min="13842" max="14080" width="9" style="8"/>
    <col min="14081" max="14081" width="6.875" style="8" customWidth="1"/>
    <col min="14082" max="14082" width="10" style="8" customWidth="1"/>
    <col min="14083" max="14083" width="12.375" style="8" customWidth="1"/>
    <col min="14084" max="14084" width="12.625" style="8" customWidth="1"/>
    <col min="14085" max="14085" width="47.25" style="8" customWidth="1"/>
    <col min="14086" max="14086" width="8.75" style="8" customWidth="1"/>
    <col min="14087" max="14088" width="9.875" style="8" bestFit="1" customWidth="1"/>
    <col min="14089" max="14089" width="5.75" style="8" customWidth="1"/>
    <col min="14090" max="14090" width="75.5" style="8" customWidth="1"/>
    <col min="14091" max="14091" width="37.25" style="8" customWidth="1"/>
    <col min="14092" max="14092" width="24.5" style="8" customWidth="1"/>
    <col min="14093" max="14093" width="10.75" style="8" customWidth="1"/>
    <col min="14094" max="14094" width="6.375" style="8" customWidth="1"/>
    <col min="14095" max="14095" width="18.25" style="8" customWidth="1"/>
    <col min="14096" max="14096" width="22" style="8" customWidth="1"/>
    <col min="14097" max="14097" width="15.625" style="8" customWidth="1"/>
    <col min="14098" max="14336" width="9" style="8"/>
    <col min="14337" max="14337" width="6.875" style="8" customWidth="1"/>
    <col min="14338" max="14338" width="10" style="8" customWidth="1"/>
    <col min="14339" max="14339" width="12.375" style="8" customWidth="1"/>
    <col min="14340" max="14340" width="12.625" style="8" customWidth="1"/>
    <col min="14341" max="14341" width="47.25" style="8" customWidth="1"/>
    <col min="14342" max="14342" width="8.75" style="8" customWidth="1"/>
    <col min="14343" max="14344" width="9.875" style="8" bestFit="1" customWidth="1"/>
    <col min="14345" max="14345" width="5.75" style="8" customWidth="1"/>
    <col min="14346" max="14346" width="75.5" style="8" customWidth="1"/>
    <col min="14347" max="14347" width="37.25" style="8" customWidth="1"/>
    <col min="14348" max="14348" width="24.5" style="8" customWidth="1"/>
    <col min="14349" max="14349" width="10.75" style="8" customWidth="1"/>
    <col min="14350" max="14350" width="6.375" style="8" customWidth="1"/>
    <col min="14351" max="14351" width="18.25" style="8" customWidth="1"/>
    <col min="14352" max="14352" width="22" style="8" customWidth="1"/>
    <col min="14353" max="14353" width="15.625" style="8" customWidth="1"/>
    <col min="14354" max="14592" width="9" style="8"/>
    <col min="14593" max="14593" width="6.875" style="8" customWidth="1"/>
    <col min="14594" max="14594" width="10" style="8" customWidth="1"/>
    <col min="14595" max="14595" width="12.375" style="8" customWidth="1"/>
    <col min="14596" max="14596" width="12.625" style="8" customWidth="1"/>
    <col min="14597" max="14597" width="47.25" style="8" customWidth="1"/>
    <col min="14598" max="14598" width="8.75" style="8" customWidth="1"/>
    <col min="14599" max="14600" width="9.875" style="8" bestFit="1" customWidth="1"/>
    <col min="14601" max="14601" width="5.75" style="8" customWidth="1"/>
    <col min="14602" max="14602" width="75.5" style="8" customWidth="1"/>
    <col min="14603" max="14603" width="37.25" style="8" customWidth="1"/>
    <col min="14604" max="14604" width="24.5" style="8" customWidth="1"/>
    <col min="14605" max="14605" width="10.75" style="8" customWidth="1"/>
    <col min="14606" max="14606" width="6.375" style="8" customWidth="1"/>
    <col min="14607" max="14607" width="18.25" style="8" customWidth="1"/>
    <col min="14608" max="14608" width="22" style="8" customWidth="1"/>
    <col min="14609" max="14609" width="15.625" style="8" customWidth="1"/>
    <col min="14610" max="14848" width="9" style="8"/>
    <col min="14849" max="14849" width="6.875" style="8" customWidth="1"/>
    <col min="14850" max="14850" width="10" style="8" customWidth="1"/>
    <col min="14851" max="14851" width="12.375" style="8" customWidth="1"/>
    <col min="14852" max="14852" width="12.625" style="8" customWidth="1"/>
    <col min="14853" max="14853" width="47.25" style="8" customWidth="1"/>
    <col min="14854" max="14854" width="8.75" style="8" customWidth="1"/>
    <col min="14855" max="14856" width="9.875" style="8" bestFit="1" customWidth="1"/>
    <col min="14857" max="14857" width="5.75" style="8" customWidth="1"/>
    <col min="14858" max="14858" width="75.5" style="8" customWidth="1"/>
    <col min="14859" max="14859" width="37.25" style="8" customWidth="1"/>
    <col min="14860" max="14860" width="24.5" style="8" customWidth="1"/>
    <col min="14861" max="14861" width="10.75" style="8" customWidth="1"/>
    <col min="14862" max="14862" width="6.375" style="8" customWidth="1"/>
    <col min="14863" max="14863" width="18.25" style="8" customWidth="1"/>
    <col min="14864" max="14864" width="22" style="8" customWidth="1"/>
    <col min="14865" max="14865" width="15.625" style="8" customWidth="1"/>
    <col min="14866" max="15104" width="9" style="8"/>
    <col min="15105" max="15105" width="6.875" style="8" customWidth="1"/>
    <col min="15106" max="15106" width="10" style="8" customWidth="1"/>
    <col min="15107" max="15107" width="12.375" style="8" customWidth="1"/>
    <col min="15108" max="15108" width="12.625" style="8" customWidth="1"/>
    <col min="15109" max="15109" width="47.25" style="8" customWidth="1"/>
    <col min="15110" max="15110" width="8.75" style="8" customWidth="1"/>
    <col min="15111" max="15112" width="9.875" style="8" bestFit="1" customWidth="1"/>
    <col min="15113" max="15113" width="5.75" style="8" customWidth="1"/>
    <col min="15114" max="15114" width="75.5" style="8" customWidth="1"/>
    <col min="15115" max="15115" width="37.25" style="8" customWidth="1"/>
    <col min="15116" max="15116" width="24.5" style="8" customWidth="1"/>
    <col min="15117" max="15117" width="10.75" style="8" customWidth="1"/>
    <col min="15118" max="15118" width="6.375" style="8" customWidth="1"/>
    <col min="15119" max="15119" width="18.25" style="8" customWidth="1"/>
    <col min="15120" max="15120" width="22" style="8" customWidth="1"/>
    <col min="15121" max="15121" width="15.625" style="8" customWidth="1"/>
    <col min="15122" max="15360" width="9" style="8"/>
    <col min="15361" max="15361" width="6.875" style="8" customWidth="1"/>
    <col min="15362" max="15362" width="10" style="8" customWidth="1"/>
    <col min="15363" max="15363" width="12.375" style="8" customWidth="1"/>
    <col min="15364" max="15364" width="12.625" style="8" customWidth="1"/>
    <col min="15365" max="15365" width="47.25" style="8" customWidth="1"/>
    <col min="15366" max="15366" width="8.75" style="8" customWidth="1"/>
    <col min="15367" max="15368" width="9.875" style="8" bestFit="1" customWidth="1"/>
    <col min="15369" max="15369" width="5.75" style="8" customWidth="1"/>
    <col min="15370" max="15370" width="75.5" style="8" customWidth="1"/>
    <col min="15371" max="15371" width="37.25" style="8" customWidth="1"/>
    <col min="15372" max="15372" width="24.5" style="8" customWidth="1"/>
    <col min="15373" max="15373" width="10.75" style="8" customWidth="1"/>
    <col min="15374" max="15374" width="6.375" style="8" customWidth="1"/>
    <col min="15375" max="15375" width="18.25" style="8" customWidth="1"/>
    <col min="15376" max="15376" width="22" style="8" customWidth="1"/>
    <col min="15377" max="15377" width="15.625" style="8" customWidth="1"/>
    <col min="15378" max="15616" width="9" style="8"/>
    <col min="15617" max="15617" width="6.875" style="8" customWidth="1"/>
    <col min="15618" max="15618" width="10" style="8" customWidth="1"/>
    <col min="15619" max="15619" width="12.375" style="8" customWidth="1"/>
    <col min="15620" max="15620" width="12.625" style="8" customWidth="1"/>
    <col min="15621" max="15621" width="47.25" style="8" customWidth="1"/>
    <col min="15622" max="15622" width="8.75" style="8" customWidth="1"/>
    <col min="15623" max="15624" width="9.875" style="8" bestFit="1" customWidth="1"/>
    <col min="15625" max="15625" width="5.75" style="8" customWidth="1"/>
    <col min="15626" max="15626" width="75.5" style="8" customWidth="1"/>
    <col min="15627" max="15627" width="37.25" style="8" customWidth="1"/>
    <col min="15628" max="15628" width="24.5" style="8" customWidth="1"/>
    <col min="15629" max="15629" width="10.75" style="8" customWidth="1"/>
    <col min="15630" max="15630" width="6.375" style="8" customWidth="1"/>
    <col min="15631" max="15631" width="18.25" style="8" customWidth="1"/>
    <col min="15632" max="15632" width="22" style="8" customWidth="1"/>
    <col min="15633" max="15633" width="15.625" style="8" customWidth="1"/>
    <col min="15634" max="15872" width="9" style="8"/>
    <col min="15873" max="15873" width="6.875" style="8" customWidth="1"/>
    <col min="15874" max="15874" width="10" style="8" customWidth="1"/>
    <col min="15875" max="15875" width="12.375" style="8" customWidth="1"/>
    <col min="15876" max="15876" width="12.625" style="8" customWidth="1"/>
    <col min="15877" max="15877" width="47.25" style="8" customWidth="1"/>
    <col min="15878" max="15878" width="8.75" style="8" customWidth="1"/>
    <col min="15879" max="15880" width="9.875" style="8" bestFit="1" customWidth="1"/>
    <col min="15881" max="15881" width="5.75" style="8" customWidth="1"/>
    <col min="15882" max="15882" width="75.5" style="8" customWidth="1"/>
    <col min="15883" max="15883" width="37.25" style="8" customWidth="1"/>
    <col min="15884" max="15884" width="24.5" style="8" customWidth="1"/>
    <col min="15885" max="15885" width="10.75" style="8" customWidth="1"/>
    <col min="15886" max="15886" width="6.375" style="8" customWidth="1"/>
    <col min="15887" max="15887" width="18.25" style="8" customWidth="1"/>
    <col min="15888" max="15888" width="22" style="8" customWidth="1"/>
    <col min="15889" max="15889" width="15.625" style="8" customWidth="1"/>
    <col min="15890" max="16128" width="9" style="8"/>
    <col min="16129" max="16129" width="6.875" style="8" customWidth="1"/>
    <col min="16130" max="16130" width="10" style="8" customWidth="1"/>
    <col min="16131" max="16131" width="12.375" style="8" customWidth="1"/>
    <col min="16132" max="16132" width="12.625" style="8" customWidth="1"/>
    <col min="16133" max="16133" width="47.25" style="8" customWidth="1"/>
    <col min="16134" max="16134" width="8.75" style="8" customWidth="1"/>
    <col min="16135" max="16136" width="9.875" style="8" bestFit="1" customWidth="1"/>
    <col min="16137" max="16137" width="5.75" style="8" customWidth="1"/>
    <col min="16138" max="16138" width="75.5" style="8" customWidth="1"/>
    <col min="16139" max="16139" width="37.25" style="8" customWidth="1"/>
    <col min="16140" max="16140" width="24.5" style="8" customWidth="1"/>
    <col min="16141" max="16141" width="10.75" style="8" customWidth="1"/>
    <col min="16142" max="16142" width="6.375" style="8" customWidth="1"/>
    <col min="16143" max="16143" width="18.25" style="8" customWidth="1"/>
    <col min="16144" max="16144" width="22" style="8" customWidth="1"/>
    <col min="16145" max="16145" width="15.625" style="8" customWidth="1"/>
    <col min="16146" max="16384" width="9" style="8"/>
  </cols>
  <sheetData>
    <row r="2" spans="1:17" ht="20.100000000000001" customHeight="1">
      <c r="B2" s="1" t="s">
        <v>0</v>
      </c>
      <c r="C2" s="1"/>
      <c r="D2" s="1"/>
      <c r="E2" s="98" t="s">
        <v>2535</v>
      </c>
      <c r="G2" s="4" t="s">
        <v>2</v>
      </c>
      <c r="H2" s="5"/>
      <c r="I2" s="6"/>
      <c r="J2" s="7">
        <f>SUM(H:H)</f>
        <v>158301</v>
      </c>
    </row>
    <row r="3" spans="1:17" ht="20.100000000000001" customHeight="1">
      <c r="B3" s="1" t="s">
        <v>3</v>
      </c>
      <c r="C3" s="1"/>
      <c r="D3" s="1"/>
      <c r="E3" s="98" t="s">
        <v>2536</v>
      </c>
    </row>
    <row r="4" spans="1:17" ht="20.100000000000001" customHeight="1">
      <c r="B4" s="1" t="s">
        <v>5</v>
      </c>
      <c r="C4" s="1"/>
      <c r="D4" s="1"/>
      <c r="E4" s="98">
        <v>175534</v>
      </c>
      <c r="G4" s="1137" t="s">
        <v>2537</v>
      </c>
      <c r="H4" s="1138"/>
      <c r="I4" s="1138"/>
      <c r="J4" s="1138"/>
      <c r="K4" s="1139"/>
    </row>
    <row r="5" spans="1:17" ht="20.100000000000001" customHeight="1">
      <c r="B5" s="1" t="s">
        <v>6</v>
      </c>
      <c r="C5" s="1"/>
      <c r="D5" s="1"/>
      <c r="E5" s="102">
        <v>43893</v>
      </c>
      <c r="J5" s="1140"/>
    </row>
    <row r="6" spans="1:17" ht="20.100000000000001" customHeight="1">
      <c r="B6" s="1" t="s">
        <v>7</v>
      </c>
      <c r="C6" s="1"/>
      <c r="D6" s="1"/>
      <c r="E6" s="102">
        <v>43894</v>
      </c>
      <c r="H6" s="1141"/>
      <c r="J6" s="8" t="s">
        <v>1917</v>
      </c>
    </row>
    <row r="8" spans="1:17" s="9" customFormat="1" ht="19.5"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106" t="s">
        <v>23</v>
      </c>
    </row>
    <row r="9" spans="1:17" s="9" customFormat="1" ht="19.5" customHeight="1">
      <c r="B9" s="21"/>
      <c r="C9" s="21"/>
      <c r="D9" s="21"/>
      <c r="E9" s="173"/>
      <c r="F9" s="24"/>
      <c r="G9" s="36"/>
      <c r="H9" s="36"/>
      <c r="I9" s="309"/>
      <c r="J9" s="175"/>
      <c r="K9" s="22"/>
      <c r="L9" s="22"/>
      <c r="M9" s="25"/>
      <c r="N9" s="21"/>
      <c r="O9" s="22"/>
      <c r="P9" s="25"/>
      <c r="Q9" s="106"/>
    </row>
    <row r="10" spans="1:17" s="9" customFormat="1" ht="19.5" customHeight="1">
      <c r="B10" s="1142" t="s">
        <v>2538</v>
      </c>
      <c r="C10" s="1143"/>
      <c r="D10" s="1143"/>
      <c r="E10" s="1144"/>
      <c r="F10" s="725"/>
      <c r="G10" s="1145"/>
      <c r="H10" s="1146"/>
      <c r="I10" s="228"/>
      <c r="J10" s="268"/>
      <c r="K10" s="725"/>
      <c r="L10" s="725"/>
      <c r="M10" s="1147"/>
      <c r="N10" s="1148"/>
      <c r="O10" s="725"/>
      <c r="P10" s="1147"/>
      <c r="Q10" s="1149"/>
    </row>
    <row r="11" spans="1:17" s="9" customFormat="1" ht="19.5" customHeight="1">
      <c r="A11" s="170"/>
      <c r="B11" s="130">
        <v>1</v>
      </c>
      <c r="C11" s="128" t="s">
        <v>522</v>
      </c>
      <c r="D11" s="128" t="s">
        <v>522</v>
      </c>
      <c r="E11" s="427" t="s">
        <v>2539</v>
      </c>
      <c r="F11" s="128">
        <v>2</v>
      </c>
      <c r="G11" s="427">
        <v>6000</v>
      </c>
      <c r="H11" s="141">
        <f t="shared" ref="H11:H44" si="0">F11*G11</f>
        <v>12000</v>
      </c>
      <c r="I11" s="421"/>
      <c r="J11" s="427" t="s">
        <v>2540</v>
      </c>
      <c r="K11" s="22"/>
      <c r="L11" s="22"/>
      <c r="M11" s="25">
        <v>43879</v>
      </c>
      <c r="N11" s="21"/>
      <c r="O11" s="25" t="s">
        <v>2541</v>
      </c>
      <c r="P11" s="25" t="s">
        <v>2541</v>
      </c>
      <c r="Q11" s="26"/>
    </row>
    <row r="12" spans="1:17" s="9" customFormat="1" ht="19.5" customHeight="1">
      <c r="A12" s="170"/>
      <c r="B12" s="130">
        <f t="shared" ref="B12:B21" si="1">+B11+1</f>
        <v>2</v>
      </c>
      <c r="C12" s="128" t="s">
        <v>522</v>
      </c>
      <c r="D12" s="128" t="s">
        <v>522</v>
      </c>
      <c r="E12" s="427" t="s">
        <v>2542</v>
      </c>
      <c r="F12" s="128">
        <v>2</v>
      </c>
      <c r="G12" s="427">
        <v>11000</v>
      </c>
      <c r="H12" s="141">
        <f t="shared" si="0"/>
        <v>22000</v>
      </c>
      <c r="I12" s="421"/>
      <c r="J12" s="427" t="s">
        <v>2543</v>
      </c>
      <c r="K12" s="22"/>
      <c r="L12" s="22"/>
      <c r="M12" s="25">
        <v>43879</v>
      </c>
      <c r="N12" s="21"/>
      <c r="O12" s="25" t="s">
        <v>2541</v>
      </c>
      <c r="P12" s="25" t="s">
        <v>2541</v>
      </c>
      <c r="Q12" s="26"/>
    </row>
    <row r="13" spans="1:17" s="9" customFormat="1" ht="19.5" customHeight="1">
      <c r="A13" s="170"/>
      <c r="B13" s="130">
        <f t="shared" si="1"/>
        <v>3</v>
      </c>
      <c r="C13" s="128" t="s">
        <v>522</v>
      </c>
      <c r="D13" s="128" t="s">
        <v>522</v>
      </c>
      <c r="E13" s="427" t="s">
        <v>2544</v>
      </c>
      <c r="F13" s="128">
        <v>2</v>
      </c>
      <c r="G13" s="427">
        <v>5500</v>
      </c>
      <c r="H13" s="141">
        <f t="shared" si="0"/>
        <v>11000</v>
      </c>
      <c r="I13" s="421"/>
      <c r="J13" s="427" t="s">
        <v>2545</v>
      </c>
      <c r="K13" s="864"/>
      <c r="L13" s="22"/>
      <c r="M13" s="25">
        <v>43879</v>
      </c>
      <c r="N13" s="21"/>
      <c r="O13" s="25" t="s">
        <v>2541</v>
      </c>
      <c r="P13" s="25" t="s">
        <v>2541</v>
      </c>
      <c r="Q13" s="26"/>
    </row>
    <row r="14" spans="1:17" s="9" customFormat="1" ht="19.5" customHeight="1">
      <c r="A14" s="170"/>
      <c r="B14" s="378">
        <f t="shared" si="1"/>
        <v>4</v>
      </c>
      <c r="C14" s="357" t="s">
        <v>531</v>
      </c>
      <c r="D14" s="357" t="s">
        <v>531</v>
      </c>
      <c r="E14" s="376" t="s">
        <v>2546</v>
      </c>
      <c r="F14" s="357">
        <v>2</v>
      </c>
      <c r="G14" s="376">
        <v>4305</v>
      </c>
      <c r="H14" s="358">
        <f t="shared" si="0"/>
        <v>8610</v>
      </c>
      <c r="I14" s="1150"/>
      <c r="J14" s="376" t="s">
        <v>2547</v>
      </c>
      <c r="K14" s="864"/>
      <c r="L14" s="22"/>
      <c r="M14" s="25">
        <v>43879</v>
      </c>
      <c r="N14" s="21"/>
      <c r="O14" s="25"/>
      <c r="P14" s="252" t="s">
        <v>2541</v>
      </c>
      <c r="Q14" s="26"/>
    </row>
    <row r="15" spans="1:17" s="9" customFormat="1" ht="19.5" customHeight="1">
      <c r="A15" s="170"/>
      <c r="B15" s="378">
        <f t="shared" si="1"/>
        <v>5</v>
      </c>
      <c r="C15" s="357" t="s">
        <v>531</v>
      </c>
      <c r="D15" s="357" t="s">
        <v>531</v>
      </c>
      <c r="E15" s="375" t="s">
        <v>2548</v>
      </c>
      <c r="F15" s="1151">
        <v>1</v>
      </c>
      <c r="G15" s="1152">
        <v>1272</v>
      </c>
      <c r="H15" s="1153">
        <f t="shared" si="0"/>
        <v>1272</v>
      </c>
      <c r="I15" s="1154"/>
      <c r="J15" s="375" t="s">
        <v>2549</v>
      </c>
      <c r="K15" s="22"/>
      <c r="L15" s="22"/>
      <c r="M15" s="25">
        <v>43879</v>
      </c>
      <c r="N15" s="21"/>
      <c r="O15" s="25"/>
      <c r="P15" s="25" t="s">
        <v>2550</v>
      </c>
      <c r="Q15" s="26"/>
    </row>
    <row r="16" spans="1:17" s="9" customFormat="1" ht="19.5" customHeight="1">
      <c r="A16" s="170"/>
      <c r="B16" s="378">
        <f t="shared" si="1"/>
        <v>6</v>
      </c>
      <c r="C16" s="357" t="s">
        <v>531</v>
      </c>
      <c r="D16" s="357" t="s">
        <v>531</v>
      </c>
      <c r="E16" s="375" t="s">
        <v>2551</v>
      </c>
      <c r="F16" s="1155">
        <v>1</v>
      </c>
      <c r="G16" s="358">
        <v>1600</v>
      </c>
      <c r="H16" s="1153">
        <f t="shared" si="0"/>
        <v>1600</v>
      </c>
      <c r="I16" s="1154"/>
      <c r="J16" s="375" t="s">
        <v>2552</v>
      </c>
      <c r="K16" s="22"/>
      <c r="L16" s="22"/>
      <c r="M16" s="25">
        <v>43879</v>
      </c>
      <c r="N16" s="21"/>
      <c r="O16" s="25"/>
      <c r="P16" s="25" t="s">
        <v>2550</v>
      </c>
      <c r="Q16" s="26"/>
    </row>
    <row r="17" spans="1:17" s="9" customFormat="1" ht="19.5" customHeight="1">
      <c r="A17" s="170"/>
      <c r="B17" s="121">
        <f t="shared" si="1"/>
        <v>7</v>
      </c>
      <c r="C17" s="239" t="s">
        <v>531</v>
      </c>
      <c r="D17" s="239" t="s">
        <v>531</v>
      </c>
      <c r="E17" s="550" t="s">
        <v>2553</v>
      </c>
      <c r="F17" s="1156">
        <v>1</v>
      </c>
      <c r="G17" s="1157">
        <v>1970</v>
      </c>
      <c r="H17" s="1158">
        <f t="shared" si="0"/>
        <v>1970</v>
      </c>
      <c r="I17" s="1159"/>
      <c r="J17" s="550" t="s">
        <v>2554</v>
      </c>
      <c r="K17" s="22"/>
      <c r="L17" s="22"/>
      <c r="M17" s="25">
        <v>43879</v>
      </c>
      <c r="N17" s="21"/>
      <c r="O17" s="25"/>
      <c r="P17" s="25" t="s">
        <v>2550</v>
      </c>
      <c r="Q17" s="26"/>
    </row>
    <row r="18" spans="1:17" s="9" customFormat="1" ht="19.5" customHeight="1">
      <c r="A18" s="170"/>
      <c r="B18" s="121">
        <f t="shared" si="1"/>
        <v>8</v>
      </c>
      <c r="C18" s="1070" t="s">
        <v>2555</v>
      </c>
      <c r="D18" s="1160" t="s">
        <v>577</v>
      </c>
      <c r="E18" s="900" t="s">
        <v>2556</v>
      </c>
      <c r="F18" s="1161">
        <v>3</v>
      </c>
      <c r="G18" s="239">
        <v>4488</v>
      </c>
      <c r="H18" s="123">
        <f t="shared" si="0"/>
        <v>13464</v>
      </c>
      <c r="I18" s="156"/>
      <c r="J18" s="900" t="s">
        <v>2557</v>
      </c>
      <c r="K18" s="22"/>
      <c r="L18" s="22"/>
      <c r="M18" s="25">
        <v>43879</v>
      </c>
      <c r="N18" s="21"/>
      <c r="O18" s="25"/>
      <c r="P18" s="252" t="s">
        <v>2558</v>
      </c>
      <c r="Q18" s="26"/>
    </row>
    <row r="19" spans="1:17" s="9" customFormat="1" ht="19.5" customHeight="1">
      <c r="A19" s="170"/>
      <c r="B19" s="121">
        <f>+B18+1</f>
        <v>9</v>
      </c>
      <c r="C19" s="239" t="s">
        <v>2559</v>
      </c>
      <c r="D19" s="239" t="s">
        <v>531</v>
      </c>
      <c r="E19" s="550" t="s">
        <v>2560</v>
      </c>
      <c r="F19" s="1162">
        <v>2</v>
      </c>
      <c r="G19" s="1163">
        <v>1489</v>
      </c>
      <c r="H19" s="1158">
        <f t="shared" si="0"/>
        <v>2978</v>
      </c>
      <c r="I19" s="1159"/>
      <c r="J19" s="550" t="s">
        <v>2561</v>
      </c>
      <c r="K19" s="22"/>
      <c r="L19" s="22"/>
      <c r="M19" s="25">
        <v>43879</v>
      </c>
      <c r="N19" s="21"/>
      <c r="O19" s="25"/>
      <c r="P19" s="25" t="s">
        <v>2550</v>
      </c>
      <c r="Q19" s="26"/>
    </row>
    <row r="20" spans="1:17" s="9" customFormat="1" ht="19.5" customHeight="1">
      <c r="A20" s="170"/>
      <c r="B20" s="121">
        <f t="shared" si="1"/>
        <v>10</v>
      </c>
      <c r="C20" s="239" t="s">
        <v>531</v>
      </c>
      <c r="D20" s="239" t="s">
        <v>531</v>
      </c>
      <c r="E20" s="125" t="s">
        <v>2562</v>
      </c>
      <c r="F20" s="1162">
        <v>20</v>
      </c>
      <c r="G20" s="1163">
        <v>60</v>
      </c>
      <c r="H20" s="1164">
        <f t="shared" si="0"/>
        <v>1200</v>
      </c>
      <c r="I20" s="1159"/>
      <c r="J20" s="550" t="s">
        <v>2563</v>
      </c>
      <c r="K20" s="22"/>
      <c r="L20" s="22"/>
      <c r="M20" s="25">
        <v>43879</v>
      </c>
      <c r="N20" s="21"/>
      <c r="O20" s="25"/>
      <c r="P20" s="25" t="s">
        <v>2550</v>
      </c>
      <c r="Q20" s="26"/>
    </row>
    <row r="21" spans="1:17" s="9" customFormat="1" ht="19.5" customHeight="1">
      <c r="A21" s="170"/>
      <c r="B21" s="121">
        <f t="shared" si="1"/>
        <v>11</v>
      </c>
      <c r="C21" s="239" t="s">
        <v>531</v>
      </c>
      <c r="D21" s="239" t="s">
        <v>531</v>
      </c>
      <c r="E21" s="154" t="s">
        <v>2564</v>
      </c>
      <c r="F21" s="1162">
        <v>20</v>
      </c>
      <c r="G21" s="1163">
        <v>49</v>
      </c>
      <c r="H21" s="1164">
        <f t="shared" si="0"/>
        <v>980</v>
      </c>
      <c r="I21" s="1159"/>
      <c r="J21" s="154" t="s">
        <v>2565</v>
      </c>
      <c r="K21" s="22"/>
      <c r="L21" s="22"/>
      <c r="M21" s="25">
        <v>43879</v>
      </c>
      <c r="N21" s="21"/>
      <c r="O21" s="25"/>
      <c r="P21" s="25" t="s">
        <v>2550</v>
      </c>
      <c r="Q21" s="26"/>
    </row>
    <row r="22" spans="1:17" s="9" customFormat="1" ht="19.5" customHeight="1">
      <c r="A22" s="170"/>
      <c r="B22" s="121">
        <f>+B21+1</f>
        <v>12</v>
      </c>
      <c r="C22" s="239" t="s">
        <v>531</v>
      </c>
      <c r="D22" s="239" t="s">
        <v>531</v>
      </c>
      <c r="E22" s="154" t="s">
        <v>2566</v>
      </c>
      <c r="F22" s="1165">
        <v>20</v>
      </c>
      <c r="G22" s="1166">
        <v>49</v>
      </c>
      <c r="H22" s="1164">
        <f t="shared" si="0"/>
        <v>980</v>
      </c>
      <c r="I22" s="156"/>
      <c r="J22" s="154" t="s">
        <v>1004</v>
      </c>
      <c r="K22" s="22"/>
      <c r="L22" s="22"/>
      <c r="M22" s="25">
        <v>43879</v>
      </c>
      <c r="N22" s="21"/>
      <c r="O22" s="22"/>
      <c r="P22" s="25" t="s">
        <v>2550</v>
      </c>
      <c r="Q22" s="26"/>
    </row>
    <row r="23" spans="1:17" s="9" customFormat="1" ht="19.5" customHeight="1">
      <c r="A23" s="170"/>
      <c r="B23" s="121">
        <f>+B22+1</f>
        <v>13</v>
      </c>
      <c r="C23" s="239" t="s">
        <v>531</v>
      </c>
      <c r="D23" s="239" t="s">
        <v>531</v>
      </c>
      <c r="E23" s="154" t="s">
        <v>2567</v>
      </c>
      <c r="F23" s="1165">
        <v>15</v>
      </c>
      <c r="G23" s="1166">
        <v>59</v>
      </c>
      <c r="H23" s="1164">
        <f t="shared" si="0"/>
        <v>885</v>
      </c>
      <c r="I23" s="156"/>
      <c r="J23" s="154" t="s">
        <v>2568</v>
      </c>
      <c r="K23" s="22"/>
      <c r="L23" s="22"/>
      <c r="M23" s="25">
        <v>43879</v>
      </c>
      <c r="N23" s="21"/>
      <c r="O23" s="22"/>
      <c r="P23" s="25" t="s">
        <v>2550</v>
      </c>
      <c r="Q23" s="26"/>
    </row>
    <row r="24" spans="1:17" s="9" customFormat="1" ht="19.5" customHeight="1">
      <c r="A24" s="170"/>
      <c r="B24" s="121">
        <f t="shared" ref="B24:B44" si="2">+B23+1</f>
        <v>14</v>
      </c>
      <c r="C24" s="239" t="s">
        <v>531</v>
      </c>
      <c r="D24" s="239" t="s">
        <v>531</v>
      </c>
      <c r="E24" s="154" t="s">
        <v>2569</v>
      </c>
      <c r="F24" s="1165">
        <v>10</v>
      </c>
      <c r="G24" s="1166">
        <v>79</v>
      </c>
      <c r="H24" s="1164">
        <f t="shared" si="0"/>
        <v>790</v>
      </c>
      <c r="I24" s="156"/>
      <c r="J24" s="154" t="s">
        <v>2570</v>
      </c>
      <c r="K24" s="22"/>
      <c r="L24" s="22"/>
      <c r="M24" s="25">
        <v>43879</v>
      </c>
      <c r="N24" s="21"/>
      <c r="O24" s="22"/>
      <c r="P24" s="25" t="s">
        <v>2550</v>
      </c>
      <c r="Q24" s="26"/>
    </row>
    <row r="25" spans="1:17" s="9" customFormat="1" ht="19.5" customHeight="1">
      <c r="A25" s="170"/>
      <c r="B25" s="121">
        <f t="shared" si="2"/>
        <v>15</v>
      </c>
      <c r="C25" s="1070" t="s">
        <v>531</v>
      </c>
      <c r="D25" s="1070" t="s">
        <v>531</v>
      </c>
      <c r="E25" s="1049" t="s">
        <v>796</v>
      </c>
      <c r="F25" s="122">
        <v>10</v>
      </c>
      <c r="G25" s="123">
        <v>18</v>
      </c>
      <c r="H25" s="123">
        <f t="shared" si="0"/>
        <v>180</v>
      </c>
      <c r="I25" s="1167"/>
      <c r="J25" s="900" t="s">
        <v>2571</v>
      </c>
      <c r="K25" s="22"/>
      <c r="L25" s="22"/>
      <c r="M25" s="25">
        <v>43879</v>
      </c>
      <c r="N25" s="21"/>
      <c r="O25" s="22"/>
      <c r="P25" s="25" t="s">
        <v>2550</v>
      </c>
      <c r="Q25" s="26"/>
    </row>
    <row r="26" spans="1:17" s="9" customFormat="1" ht="19.5" customHeight="1">
      <c r="A26" s="170"/>
      <c r="B26" s="121">
        <f t="shared" si="2"/>
        <v>16</v>
      </c>
      <c r="C26" s="1070" t="s">
        <v>531</v>
      </c>
      <c r="D26" s="1070" t="s">
        <v>531</v>
      </c>
      <c r="E26" s="1049" t="s">
        <v>802</v>
      </c>
      <c r="F26" s="122">
        <v>10</v>
      </c>
      <c r="G26" s="123">
        <v>23</v>
      </c>
      <c r="H26" s="123">
        <f t="shared" si="0"/>
        <v>230</v>
      </c>
      <c r="I26" s="1167"/>
      <c r="J26" s="900" t="s">
        <v>2572</v>
      </c>
      <c r="K26" s="22"/>
      <c r="L26" s="22"/>
      <c r="M26" s="25">
        <v>43879</v>
      </c>
      <c r="N26" s="21"/>
      <c r="O26" s="22"/>
      <c r="P26" s="25" t="s">
        <v>2550</v>
      </c>
      <c r="Q26" s="26"/>
    </row>
    <row r="27" spans="1:17" s="9" customFormat="1" ht="19.5" customHeight="1">
      <c r="A27" s="170"/>
      <c r="B27" s="121">
        <f t="shared" si="2"/>
        <v>17</v>
      </c>
      <c r="C27" s="1070" t="s">
        <v>531</v>
      </c>
      <c r="D27" s="1070" t="s">
        <v>531</v>
      </c>
      <c r="E27" s="1049" t="s">
        <v>793</v>
      </c>
      <c r="F27" s="1168">
        <v>10</v>
      </c>
      <c r="G27" s="123">
        <v>27</v>
      </c>
      <c r="H27" s="123">
        <f t="shared" si="0"/>
        <v>270</v>
      </c>
      <c r="I27" s="123"/>
      <c r="J27" s="900" t="s">
        <v>2573</v>
      </c>
      <c r="K27" s="22"/>
      <c r="L27" s="22"/>
      <c r="M27" s="25">
        <v>43879</v>
      </c>
      <c r="N27" s="21"/>
      <c r="O27" s="22"/>
      <c r="P27" s="25" t="s">
        <v>2550</v>
      </c>
      <c r="Q27" s="26"/>
    </row>
    <row r="28" spans="1:17" s="9" customFormat="1" ht="19.5" customHeight="1">
      <c r="A28" s="170"/>
      <c r="B28" s="121">
        <f t="shared" si="2"/>
        <v>18</v>
      </c>
      <c r="C28" s="1070" t="s">
        <v>531</v>
      </c>
      <c r="D28" s="1070" t="s">
        <v>531</v>
      </c>
      <c r="E28" s="1049" t="s">
        <v>2574</v>
      </c>
      <c r="F28" s="1168">
        <v>10</v>
      </c>
      <c r="G28" s="123">
        <v>27</v>
      </c>
      <c r="H28" s="123">
        <f t="shared" si="0"/>
        <v>270</v>
      </c>
      <c r="I28" s="123"/>
      <c r="J28" s="900" t="s">
        <v>2575</v>
      </c>
      <c r="K28" s="22"/>
      <c r="L28" s="22"/>
      <c r="M28" s="25">
        <v>43879</v>
      </c>
      <c r="N28" s="21"/>
      <c r="O28" s="22"/>
      <c r="P28" s="25" t="s">
        <v>2550</v>
      </c>
      <c r="Q28" s="26"/>
    </row>
    <row r="29" spans="1:17" s="9" customFormat="1" ht="19.5" customHeight="1">
      <c r="A29" s="170"/>
      <c r="B29" s="121">
        <f t="shared" si="2"/>
        <v>19</v>
      </c>
      <c r="C29" s="1070" t="s">
        <v>2576</v>
      </c>
      <c r="D29" s="1070" t="s">
        <v>531</v>
      </c>
      <c r="E29" s="1049" t="s">
        <v>2577</v>
      </c>
      <c r="F29" s="122">
        <v>3</v>
      </c>
      <c r="G29" s="123">
        <v>73</v>
      </c>
      <c r="H29" s="123">
        <f t="shared" si="0"/>
        <v>219</v>
      </c>
      <c r="I29" s="1167"/>
      <c r="J29" s="900" t="s">
        <v>2578</v>
      </c>
      <c r="K29" s="22"/>
      <c r="L29" s="22"/>
      <c r="M29" s="25">
        <v>43879</v>
      </c>
      <c r="N29" s="21"/>
      <c r="O29" s="22"/>
      <c r="P29" s="25" t="s">
        <v>2550</v>
      </c>
      <c r="Q29" s="26"/>
    </row>
    <row r="30" spans="1:17" s="9" customFormat="1" ht="19.5" customHeight="1">
      <c r="A30" s="170"/>
      <c r="B30" s="121">
        <f t="shared" si="2"/>
        <v>20</v>
      </c>
      <c r="C30" s="1070" t="s">
        <v>577</v>
      </c>
      <c r="D30" s="1070" t="s">
        <v>577</v>
      </c>
      <c r="E30" s="1049" t="s">
        <v>2579</v>
      </c>
      <c r="F30" s="122">
        <v>3</v>
      </c>
      <c r="G30" s="123">
        <v>230</v>
      </c>
      <c r="H30" s="123">
        <f t="shared" si="0"/>
        <v>690</v>
      </c>
      <c r="I30" s="1167"/>
      <c r="J30" s="900" t="s">
        <v>2580</v>
      </c>
      <c r="K30" s="22"/>
      <c r="L30" s="22"/>
      <c r="M30" s="25">
        <v>43879</v>
      </c>
      <c r="N30" s="21"/>
      <c r="O30" s="22"/>
      <c r="P30" s="25" t="s">
        <v>2550</v>
      </c>
      <c r="Q30" s="26"/>
    </row>
    <row r="31" spans="1:17" s="9" customFormat="1" ht="19.5" customHeight="1">
      <c r="A31" s="170"/>
      <c r="B31" s="121">
        <f t="shared" si="2"/>
        <v>21</v>
      </c>
      <c r="C31" s="1070" t="s">
        <v>577</v>
      </c>
      <c r="D31" s="1070" t="s">
        <v>577</v>
      </c>
      <c r="E31" s="1049" t="s">
        <v>2581</v>
      </c>
      <c r="F31" s="122">
        <v>10</v>
      </c>
      <c r="G31" s="123">
        <v>60</v>
      </c>
      <c r="H31" s="123">
        <f t="shared" si="0"/>
        <v>600</v>
      </c>
      <c r="I31" s="1167"/>
      <c r="J31" s="900" t="s">
        <v>2582</v>
      </c>
      <c r="K31" s="22"/>
      <c r="L31" s="22"/>
      <c r="M31" s="25">
        <v>43879</v>
      </c>
      <c r="N31" s="21"/>
      <c r="O31" s="22"/>
      <c r="P31" s="25" t="s">
        <v>2550</v>
      </c>
      <c r="Q31" s="26"/>
    </row>
    <row r="32" spans="1:17" s="9" customFormat="1" ht="19.5" customHeight="1">
      <c r="A32" s="170"/>
      <c r="B32" s="121">
        <f t="shared" si="2"/>
        <v>22</v>
      </c>
      <c r="C32" s="1070" t="s">
        <v>577</v>
      </c>
      <c r="D32" s="1070" t="s">
        <v>577</v>
      </c>
      <c r="E32" s="1049" t="s">
        <v>2583</v>
      </c>
      <c r="F32" s="122">
        <v>15</v>
      </c>
      <c r="G32" s="123">
        <v>29</v>
      </c>
      <c r="H32" s="123">
        <f t="shared" si="0"/>
        <v>435</v>
      </c>
      <c r="I32" s="1167"/>
      <c r="J32" s="900" t="s">
        <v>2584</v>
      </c>
      <c r="K32" s="22"/>
      <c r="L32" s="22"/>
      <c r="M32" s="25">
        <v>43879</v>
      </c>
      <c r="N32" s="21"/>
      <c r="O32" s="22"/>
      <c r="P32" s="25" t="s">
        <v>2550</v>
      </c>
      <c r="Q32" s="26"/>
    </row>
    <row r="33" spans="1:17" s="9" customFormat="1" ht="19.5" customHeight="1">
      <c r="A33" s="170"/>
      <c r="B33" s="121">
        <f t="shared" si="2"/>
        <v>23</v>
      </c>
      <c r="C33" s="1070" t="s">
        <v>577</v>
      </c>
      <c r="D33" s="1070" t="s">
        <v>577</v>
      </c>
      <c r="E33" s="1049" t="s">
        <v>2585</v>
      </c>
      <c r="F33" s="122">
        <v>10</v>
      </c>
      <c r="G33" s="123">
        <v>23</v>
      </c>
      <c r="H33" s="123">
        <f t="shared" si="0"/>
        <v>230</v>
      </c>
      <c r="I33" s="1167"/>
      <c r="J33" s="900" t="s">
        <v>2586</v>
      </c>
      <c r="K33" s="22"/>
      <c r="L33" s="22"/>
      <c r="M33" s="25">
        <v>43879</v>
      </c>
      <c r="N33" s="21"/>
      <c r="O33" s="22"/>
      <c r="P33" s="25" t="s">
        <v>2550</v>
      </c>
      <c r="Q33" s="26"/>
    </row>
    <row r="34" spans="1:17" s="9" customFormat="1" ht="19.5" customHeight="1">
      <c r="A34" s="170"/>
      <c r="B34" s="121">
        <f t="shared" si="2"/>
        <v>24</v>
      </c>
      <c r="C34" s="1070" t="s">
        <v>577</v>
      </c>
      <c r="D34" s="1070" t="s">
        <v>577</v>
      </c>
      <c r="E34" s="125" t="s">
        <v>2587</v>
      </c>
      <c r="F34" s="122">
        <v>1</v>
      </c>
      <c r="G34" s="123">
        <v>600</v>
      </c>
      <c r="H34" s="123">
        <f t="shared" si="0"/>
        <v>600</v>
      </c>
      <c r="I34" s="1167"/>
      <c r="J34" s="900" t="s">
        <v>2588</v>
      </c>
      <c r="K34" s="22"/>
      <c r="L34" s="22"/>
      <c r="M34" s="25">
        <v>43879</v>
      </c>
      <c r="N34" s="21"/>
      <c r="O34" s="22"/>
      <c r="P34" s="25" t="s">
        <v>2550</v>
      </c>
      <c r="Q34" s="26"/>
    </row>
    <row r="35" spans="1:17" s="9" customFormat="1" ht="19.5" customHeight="1">
      <c r="A35" s="170"/>
      <c r="B35" s="121">
        <f t="shared" si="2"/>
        <v>25</v>
      </c>
      <c r="C35" s="1070" t="s">
        <v>531</v>
      </c>
      <c r="D35" s="1070" t="s">
        <v>531</v>
      </c>
      <c r="E35" s="1049" t="s">
        <v>2589</v>
      </c>
      <c r="F35" s="122">
        <v>20</v>
      </c>
      <c r="G35" s="123">
        <v>29</v>
      </c>
      <c r="H35" s="123">
        <f t="shared" si="0"/>
        <v>580</v>
      </c>
      <c r="I35" s="1167"/>
      <c r="J35" s="900" t="s">
        <v>2590</v>
      </c>
      <c r="K35" s="22"/>
      <c r="L35" s="22"/>
      <c r="M35" s="25">
        <v>43879</v>
      </c>
      <c r="N35" s="21"/>
      <c r="O35" s="22"/>
      <c r="P35" s="25" t="s">
        <v>2550</v>
      </c>
      <c r="Q35" s="26"/>
    </row>
    <row r="36" spans="1:17" s="9" customFormat="1" ht="19.5" customHeight="1">
      <c r="A36" s="170"/>
      <c r="B36" s="121">
        <f t="shared" si="2"/>
        <v>26</v>
      </c>
      <c r="C36" s="1070" t="s">
        <v>2576</v>
      </c>
      <c r="D36" s="1070" t="s">
        <v>531</v>
      </c>
      <c r="E36" s="1049" t="s">
        <v>2591</v>
      </c>
      <c r="F36" s="122">
        <v>10</v>
      </c>
      <c r="G36" s="123">
        <v>24</v>
      </c>
      <c r="H36" s="123">
        <f>F36*G36</f>
        <v>240</v>
      </c>
      <c r="I36" s="1167"/>
      <c r="J36" s="900" t="s">
        <v>2592</v>
      </c>
      <c r="K36" s="22"/>
      <c r="L36" s="22"/>
      <c r="M36" s="25">
        <v>43879</v>
      </c>
      <c r="N36" s="21"/>
      <c r="O36" s="22"/>
      <c r="P36" s="25" t="s">
        <v>2550</v>
      </c>
      <c r="Q36" s="26"/>
    </row>
    <row r="37" spans="1:17" s="9" customFormat="1" ht="19.5" customHeight="1">
      <c r="A37" s="170"/>
      <c r="B37" s="121">
        <f t="shared" si="2"/>
        <v>27</v>
      </c>
      <c r="C37" s="1070" t="s">
        <v>531</v>
      </c>
      <c r="D37" s="1070" t="s">
        <v>531</v>
      </c>
      <c r="E37" s="1049" t="s">
        <v>2593</v>
      </c>
      <c r="F37" s="122">
        <v>2</v>
      </c>
      <c r="G37" s="123">
        <v>960</v>
      </c>
      <c r="H37" s="123">
        <f t="shared" si="0"/>
        <v>1920</v>
      </c>
      <c r="I37" s="1167"/>
      <c r="J37" s="900" t="s">
        <v>2594</v>
      </c>
      <c r="K37" s="22"/>
      <c r="L37" s="22"/>
      <c r="M37" s="25">
        <v>43879</v>
      </c>
      <c r="N37" s="21"/>
      <c r="O37" s="22"/>
      <c r="P37" s="25" t="s">
        <v>2550</v>
      </c>
      <c r="Q37" s="26"/>
    </row>
    <row r="38" spans="1:17" s="9" customFormat="1" ht="19.5" customHeight="1">
      <c r="A38" s="170"/>
      <c r="B38" s="121">
        <f t="shared" si="2"/>
        <v>28</v>
      </c>
      <c r="C38" s="1070" t="s">
        <v>531</v>
      </c>
      <c r="D38" s="1070" t="s">
        <v>531</v>
      </c>
      <c r="E38" s="1049" t="s">
        <v>2595</v>
      </c>
      <c r="F38" s="122">
        <v>6</v>
      </c>
      <c r="G38" s="123">
        <v>92</v>
      </c>
      <c r="H38" s="123">
        <f t="shared" si="0"/>
        <v>552</v>
      </c>
      <c r="I38" s="1167"/>
      <c r="J38" s="900" t="s">
        <v>2596</v>
      </c>
      <c r="K38" s="22"/>
      <c r="L38" s="22"/>
      <c r="M38" s="25">
        <v>43879</v>
      </c>
      <c r="N38" s="21"/>
      <c r="O38" s="22"/>
      <c r="P38" s="25" t="s">
        <v>2550</v>
      </c>
      <c r="Q38" s="26"/>
    </row>
    <row r="39" spans="1:17" s="9" customFormat="1" ht="19.5" customHeight="1">
      <c r="A39" s="170"/>
      <c r="B39" s="121">
        <f t="shared" si="2"/>
        <v>29</v>
      </c>
      <c r="C39" s="1070" t="s">
        <v>531</v>
      </c>
      <c r="D39" s="1070" t="s">
        <v>531</v>
      </c>
      <c r="E39" s="1049" t="s">
        <v>2597</v>
      </c>
      <c r="F39" s="122">
        <v>12</v>
      </c>
      <c r="G39" s="123">
        <v>92</v>
      </c>
      <c r="H39" s="123">
        <f t="shared" si="0"/>
        <v>1104</v>
      </c>
      <c r="I39" s="1167"/>
      <c r="J39" s="900" t="s">
        <v>2598</v>
      </c>
      <c r="K39" s="22"/>
      <c r="L39" s="22"/>
      <c r="M39" s="25">
        <v>43879</v>
      </c>
      <c r="N39" s="21"/>
      <c r="O39" s="22"/>
      <c r="P39" s="25" t="s">
        <v>2550</v>
      </c>
      <c r="Q39" s="26"/>
    </row>
    <row r="40" spans="1:17" s="9" customFormat="1" ht="19.5" customHeight="1">
      <c r="A40" s="170"/>
      <c r="B40" s="121">
        <f t="shared" si="2"/>
        <v>30</v>
      </c>
      <c r="C40" s="1070" t="s">
        <v>531</v>
      </c>
      <c r="D40" s="1070" t="s">
        <v>531</v>
      </c>
      <c r="E40" s="1049" t="s">
        <v>942</v>
      </c>
      <c r="F40" s="122">
        <v>5</v>
      </c>
      <c r="G40" s="123">
        <v>92</v>
      </c>
      <c r="H40" s="123">
        <f>F40*G40</f>
        <v>460</v>
      </c>
      <c r="I40" s="1167"/>
      <c r="J40" s="900" t="s">
        <v>940</v>
      </c>
      <c r="K40" s="22"/>
      <c r="L40" s="22"/>
      <c r="M40" s="25">
        <v>43879</v>
      </c>
      <c r="N40" s="21"/>
      <c r="O40" s="22"/>
      <c r="P40" s="25" t="s">
        <v>2550</v>
      </c>
      <c r="Q40" s="26"/>
    </row>
    <row r="41" spans="1:17" s="9" customFormat="1" ht="19.5" customHeight="1">
      <c r="A41" s="170"/>
      <c r="B41" s="121">
        <f t="shared" si="2"/>
        <v>31</v>
      </c>
      <c r="C41" s="1070" t="s">
        <v>531</v>
      </c>
      <c r="D41" s="1070" t="s">
        <v>531</v>
      </c>
      <c r="E41" s="551" t="s">
        <v>2599</v>
      </c>
      <c r="F41" s="239">
        <v>2</v>
      </c>
      <c r="G41" s="551">
        <v>4170</v>
      </c>
      <c r="H41" s="123">
        <f t="shared" si="0"/>
        <v>8340</v>
      </c>
      <c r="I41" s="1169"/>
      <c r="J41" s="551" t="s">
        <v>2600</v>
      </c>
      <c r="K41" s="22"/>
      <c r="L41" s="22"/>
      <c r="M41" s="25">
        <v>43879</v>
      </c>
      <c r="N41" s="21"/>
      <c r="O41" s="22"/>
      <c r="P41" s="25" t="s">
        <v>2550</v>
      </c>
      <c r="Q41" s="26"/>
    </row>
    <row r="42" spans="1:17" s="9" customFormat="1" ht="19.5" customHeight="1">
      <c r="A42" s="170"/>
      <c r="B42" s="121">
        <f t="shared" si="2"/>
        <v>32</v>
      </c>
      <c r="C42" s="1070" t="s">
        <v>531</v>
      </c>
      <c r="D42" s="1070" t="s">
        <v>531</v>
      </c>
      <c r="E42" s="551" t="s">
        <v>2601</v>
      </c>
      <c r="F42" s="239">
        <v>2</v>
      </c>
      <c r="G42" s="551">
        <v>590</v>
      </c>
      <c r="H42" s="123">
        <f t="shared" si="0"/>
        <v>1180</v>
      </c>
      <c r="I42" s="1169"/>
      <c r="J42" s="551" t="s">
        <v>1936</v>
      </c>
      <c r="K42" s="22"/>
      <c r="L42" s="22"/>
      <c r="M42" s="25">
        <v>43879</v>
      </c>
      <c r="N42" s="21"/>
      <c r="O42" s="22"/>
      <c r="P42" s="25" t="s">
        <v>2550</v>
      </c>
      <c r="Q42" s="26"/>
    </row>
    <row r="43" spans="1:17" s="9" customFormat="1" ht="19.5" customHeight="1">
      <c r="A43" s="170"/>
      <c r="B43" s="121">
        <f t="shared" si="2"/>
        <v>33</v>
      </c>
      <c r="C43" s="1160" t="s">
        <v>531</v>
      </c>
      <c r="D43" s="1160" t="s">
        <v>531</v>
      </c>
      <c r="E43" s="900" t="s">
        <v>2602</v>
      </c>
      <c r="F43" s="239">
        <v>2</v>
      </c>
      <c r="G43" s="1170">
        <v>230</v>
      </c>
      <c r="H43" s="123">
        <f t="shared" si="0"/>
        <v>460</v>
      </c>
      <c r="I43" s="156"/>
      <c r="J43" s="1171" t="s">
        <v>2603</v>
      </c>
      <c r="K43" s="22"/>
      <c r="L43" s="22"/>
      <c r="M43" s="25">
        <v>43879</v>
      </c>
      <c r="N43" s="21"/>
      <c r="O43" s="22"/>
      <c r="P43" s="25" t="s">
        <v>2550</v>
      </c>
      <c r="Q43" s="26"/>
    </row>
    <row r="44" spans="1:17" s="9" customFormat="1" ht="19.5" customHeight="1">
      <c r="A44" s="170"/>
      <c r="B44" s="121">
        <f t="shared" si="2"/>
        <v>34</v>
      </c>
      <c r="C44" s="1160" t="s">
        <v>531</v>
      </c>
      <c r="D44" s="1160" t="s">
        <v>531</v>
      </c>
      <c r="E44" s="551" t="s">
        <v>2604</v>
      </c>
      <c r="F44" s="239">
        <v>8</v>
      </c>
      <c r="G44" s="551">
        <v>50</v>
      </c>
      <c r="H44" s="123">
        <f t="shared" si="0"/>
        <v>400</v>
      </c>
      <c r="I44" s="1169"/>
      <c r="J44" s="551" t="s">
        <v>2605</v>
      </c>
      <c r="K44" s="22"/>
      <c r="L44" s="22"/>
      <c r="M44" s="25">
        <v>43879</v>
      </c>
      <c r="N44" s="21"/>
      <c r="O44" s="22"/>
      <c r="P44" s="25" t="s">
        <v>2550</v>
      </c>
      <c r="Q44" s="26"/>
    </row>
    <row r="45" spans="1:17" ht="18" customHeight="1">
      <c r="B45" s="170"/>
      <c r="C45" s="166"/>
      <c r="D45" s="21"/>
      <c r="E45" s="182"/>
      <c r="F45" s="166"/>
      <c r="G45" s="182"/>
      <c r="H45" s="1172"/>
      <c r="I45" s="309"/>
      <c r="J45" s="183"/>
      <c r="K45" s="173"/>
      <c r="L45" s="185"/>
      <c r="M45" s="25"/>
      <c r="N45" s="106"/>
      <c r="O45" s="186"/>
      <c r="P45" s="25"/>
      <c r="Q45" s="26"/>
    </row>
    <row r="46" spans="1:17" ht="18" customHeight="1">
      <c r="B46" s="170"/>
      <c r="C46" s="181"/>
      <c r="D46" s="181"/>
      <c r="E46" s="182"/>
      <c r="F46" s="166"/>
      <c r="G46" s="182"/>
      <c r="H46" s="1172"/>
      <c r="I46" s="309"/>
      <c r="J46" s="183"/>
      <c r="K46" s="173"/>
      <c r="L46" s="185"/>
      <c r="M46" s="25"/>
      <c r="N46" s="106"/>
      <c r="O46" s="186"/>
      <c r="P46" s="25"/>
      <c r="Q46" s="26"/>
    </row>
    <row r="47" spans="1:17" ht="18" customHeight="1">
      <c r="B47" s="170"/>
      <c r="C47" s="347"/>
      <c r="D47" s="347"/>
      <c r="E47" s="1173">
        <f>SUM(H11:H45)</f>
        <v>98689</v>
      </c>
      <c r="F47" s="347"/>
      <c r="G47" s="348"/>
      <c r="H47" s="31"/>
      <c r="I47" s="349"/>
      <c r="J47" s="350"/>
      <c r="K47" s="173"/>
      <c r="L47" s="185"/>
      <c r="M47" s="25"/>
      <c r="N47" s="106"/>
      <c r="O47" s="186"/>
      <c r="P47" s="25"/>
      <c r="Q47" s="26"/>
    </row>
    <row r="48" spans="1:17" ht="18" customHeight="1">
      <c r="B48" s="170"/>
      <c r="C48" s="347"/>
      <c r="D48" s="347"/>
      <c r="E48" s="348"/>
      <c r="F48" s="347"/>
      <c r="G48" s="348"/>
      <c r="H48" s="342"/>
      <c r="I48" s="349"/>
      <c r="J48" s="350"/>
      <c r="K48" s="173"/>
      <c r="L48" s="185"/>
      <c r="M48" s="25"/>
      <c r="N48" s="106"/>
      <c r="O48" s="186"/>
      <c r="P48" s="25"/>
      <c r="Q48" s="26"/>
    </row>
    <row r="49" spans="1:17" ht="18" customHeight="1">
      <c r="B49" s="170"/>
      <c r="C49" s="21"/>
      <c r="D49" s="21"/>
      <c r="E49" s="157"/>
      <c r="F49" s="24"/>
      <c r="G49" s="36"/>
      <c r="H49" s="36"/>
      <c r="I49" s="179"/>
      <c r="J49" s="30"/>
      <c r="K49" s="173"/>
      <c r="L49" s="185"/>
      <c r="M49" s="25"/>
      <c r="N49" s="106"/>
      <c r="O49" s="186"/>
      <c r="P49" s="25"/>
      <c r="Q49" s="26"/>
    </row>
    <row r="50" spans="1:17" ht="18" customHeight="1">
      <c r="B50" s="170"/>
      <c r="C50" s="21"/>
      <c r="D50" s="21"/>
      <c r="E50" s="157"/>
      <c r="F50" s="24"/>
      <c r="G50" s="36"/>
      <c r="H50" s="36"/>
      <c r="I50" s="179"/>
      <c r="J50" s="30"/>
      <c r="K50" s="173"/>
      <c r="L50" s="185"/>
      <c r="M50" s="25"/>
      <c r="N50" s="106"/>
      <c r="O50" s="186"/>
      <c r="P50" s="25"/>
      <c r="Q50" s="26"/>
    </row>
    <row r="51" spans="1:17" ht="18" customHeight="1">
      <c r="B51" s="1174" t="s">
        <v>2606</v>
      </c>
      <c r="C51" s="1175"/>
      <c r="D51" s="1175"/>
      <c r="E51" s="1176"/>
      <c r="F51" s="725"/>
      <c r="G51" s="1145"/>
      <c r="H51" s="1146"/>
      <c r="I51" s="1146"/>
      <c r="J51" s="41"/>
      <c r="K51" s="173"/>
      <c r="L51" s="185"/>
      <c r="M51" s="25"/>
      <c r="N51" s="106"/>
      <c r="O51" s="186"/>
      <c r="P51" s="25"/>
      <c r="Q51" s="26"/>
    </row>
    <row r="52" spans="1:17" ht="18" customHeight="1">
      <c r="A52" s="166"/>
      <c r="B52" s="378">
        <f>+B44+1</f>
        <v>35</v>
      </c>
      <c r="C52" s="357" t="s">
        <v>531</v>
      </c>
      <c r="D52" s="357" t="s">
        <v>531</v>
      </c>
      <c r="E52" s="375" t="s">
        <v>2607</v>
      </c>
      <c r="F52" s="1155">
        <v>1</v>
      </c>
      <c r="G52" s="358">
        <v>1656</v>
      </c>
      <c r="H52" s="1153">
        <f t="shared" ref="H52:H83" si="3">F52*G52</f>
        <v>1656</v>
      </c>
      <c r="I52" s="1177"/>
      <c r="J52" s="375" t="s">
        <v>2608</v>
      </c>
      <c r="K52" s="173"/>
      <c r="L52" s="185"/>
      <c r="M52" s="25">
        <v>43879</v>
      </c>
      <c r="N52" s="106"/>
      <c r="O52" s="25"/>
      <c r="P52" s="25" t="s">
        <v>2550</v>
      </c>
      <c r="Q52" s="26"/>
    </row>
    <row r="53" spans="1:17" ht="18" customHeight="1">
      <c r="A53" s="166"/>
      <c r="B53" s="378">
        <f t="shared" ref="B53:B83" si="4">+B52+1</f>
        <v>36</v>
      </c>
      <c r="C53" s="357" t="s">
        <v>531</v>
      </c>
      <c r="D53" s="357" t="s">
        <v>531</v>
      </c>
      <c r="E53" s="375" t="s">
        <v>2609</v>
      </c>
      <c r="F53" s="1155">
        <v>1</v>
      </c>
      <c r="G53" s="1152">
        <v>1584</v>
      </c>
      <c r="H53" s="1153">
        <f t="shared" si="3"/>
        <v>1584</v>
      </c>
      <c r="I53" s="1154"/>
      <c r="J53" s="375" t="s">
        <v>2610</v>
      </c>
      <c r="K53" s="173"/>
      <c r="L53" s="185"/>
      <c r="M53" s="25">
        <v>43879</v>
      </c>
      <c r="N53" s="106"/>
      <c r="O53" s="25"/>
      <c r="P53" s="25" t="s">
        <v>2550</v>
      </c>
      <c r="Q53" s="26"/>
    </row>
    <row r="54" spans="1:17" ht="18" customHeight="1">
      <c r="A54" s="166"/>
      <c r="B54" s="378">
        <f t="shared" si="4"/>
        <v>37</v>
      </c>
      <c r="C54" s="357" t="s">
        <v>531</v>
      </c>
      <c r="D54" s="357" t="s">
        <v>531</v>
      </c>
      <c r="E54" s="375" t="s">
        <v>2611</v>
      </c>
      <c r="F54" s="1155">
        <v>1</v>
      </c>
      <c r="G54" s="1152">
        <v>2584</v>
      </c>
      <c r="H54" s="1153">
        <f t="shared" si="3"/>
        <v>2584</v>
      </c>
      <c r="I54" s="1154"/>
      <c r="J54" s="375" t="s">
        <v>2612</v>
      </c>
      <c r="K54" s="173"/>
      <c r="L54" s="185"/>
      <c r="M54" s="25">
        <v>43879</v>
      </c>
      <c r="N54" s="106"/>
      <c r="O54" s="25"/>
      <c r="P54" s="25" t="s">
        <v>2550</v>
      </c>
      <c r="Q54" s="26"/>
    </row>
    <row r="55" spans="1:17" ht="18" customHeight="1">
      <c r="A55" s="166"/>
      <c r="B55" s="378">
        <f t="shared" si="4"/>
        <v>38</v>
      </c>
      <c r="C55" s="357" t="s">
        <v>531</v>
      </c>
      <c r="D55" s="357" t="s">
        <v>531</v>
      </c>
      <c r="E55" s="375" t="s">
        <v>2613</v>
      </c>
      <c r="F55" s="1155">
        <v>1</v>
      </c>
      <c r="G55" s="1152">
        <v>2735</v>
      </c>
      <c r="H55" s="1153">
        <f t="shared" si="3"/>
        <v>2735</v>
      </c>
      <c r="I55" s="1154"/>
      <c r="J55" s="375" t="s">
        <v>2614</v>
      </c>
      <c r="K55" s="173"/>
      <c r="L55" s="185"/>
      <c r="M55" s="25">
        <v>43879</v>
      </c>
      <c r="N55" s="106"/>
      <c r="O55" s="25"/>
      <c r="P55" s="25" t="s">
        <v>2550</v>
      </c>
      <c r="Q55" s="26"/>
    </row>
    <row r="56" spans="1:17" ht="18" customHeight="1">
      <c r="A56" s="166"/>
      <c r="B56" s="378">
        <f t="shared" si="4"/>
        <v>39</v>
      </c>
      <c r="C56" s="357" t="s">
        <v>531</v>
      </c>
      <c r="D56" s="357" t="s">
        <v>531</v>
      </c>
      <c r="E56" s="375" t="s">
        <v>2615</v>
      </c>
      <c r="F56" s="1155">
        <v>1</v>
      </c>
      <c r="G56" s="1152">
        <v>2432</v>
      </c>
      <c r="H56" s="1153">
        <f t="shared" si="3"/>
        <v>2432</v>
      </c>
      <c r="I56" s="1154"/>
      <c r="J56" s="375" t="s">
        <v>2616</v>
      </c>
      <c r="K56" s="173"/>
      <c r="L56" s="185"/>
      <c r="M56" s="25">
        <v>43879</v>
      </c>
      <c r="N56" s="106"/>
      <c r="O56" s="25"/>
      <c r="P56" s="25" t="s">
        <v>2550</v>
      </c>
      <c r="Q56" s="26"/>
    </row>
    <row r="57" spans="1:17" ht="18" customHeight="1">
      <c r="A57" s="166"/>
      <c r="B57" s="378">
        <f t="shared" si="4"/>
        <v>40</v>
      </c>
      <c r="C57" s="357" t="s">
        <v>531</v>
      </c>
      <c r="D57" s="357" t="s">
        <v>531</v>
      </c>
      <c r="E57" s="375" t="s">
        <v>2617</v>
      </c>
      <c r="F57" s="1155">
        <v>1</v>
      </c>
      <c r="G57" s="1152">
        <v>2433</v>
      </c>
      <c r="H57" s="1153">
        <f t="shared" si="3"/>
        <v>2433</v>
      </c>
      <c r="I57" s="1154"/>
      <c r="J57" s="375" t="s">
        <v>2618</v>
      </c>
      <c r="K57" s="173"/>
      <c r="L57" s="185"/>
      <c r="M57" s="25">
        <v>43879</v>
      </c>
      <c r="N57" s="106"/>
      <c r="O57" s="25"/>
      <c r="P57" s="25" t="s">
        <v>2550</v>
      </c>
      <c r="Q57" s="26"/>
    </row>
    <row r="58" spans="1:17" ht="18" customHeight="1">
      <c r="A58" s="166"/>
      <c r="B58" s="378">
        <f t="shared" si="4"/>
        <v>41</v>
      </c>
      <c r="C58" s="357" t="s">
        <v>531</v>
      </c>
      <c r="D58" s="357" t="s">
        <v>531</v>
      </c>
      <c r="E58" s="375" t="s">
        <v>2619</v>
      </c>
      <c r="F58" s="1155">
        <v>1</v>
      </c>
      <c r="G58" s="1152">
        <v>2435</v>
      </c>
      <c r="H58" s="1153">
        <f t="shared" si="3"/>
        <v>2435</v>
      </c>
      <c r="I58" s="1154"/>
      <c r="J58" s="375" t="s">
        <v>2620</v>
      </c>
      <c r="K58" s="173"/>
      <c r="L58" s="185"/>
      <c r="M58" s="25">
        <v>43879</v>
      </c>
      <c r="N58" s="106"/>
      <c r="O58" s="25"/>
      <c r="P58" s="25" t="s">
        <v>2550</v>
      </c>
      <c r="Q58" s="26"/>
    </row>
    <row r="59" spans="1:17" ht="18" customHeight="1">
      <c r="A59" s="166"/>
      <c r="B59" s="378">
        <f t="shared" si="4"/>
        <v>42</v>
      </c>
      <c r="C59" s="357" t="s">
        <v>531</v>
      </c>
      <c r="D59" s="357" t="s">
        <v>531</v>
      </c>
      <c r="E59" s="375" t="s">
        <v>2621</v>
      </c>
      <c r="F59" s="1155">
        <v>1</v>
      </c>
      <c r="G59" s="1152">
        <v>2436</v>
      </c>
      <c r="H59" s="1153">
        <f t="shared" si="3"/>
        <v>2436</v>
      </c>
      <c r="I59" s="1154"/>
      <c r="J59" s="375" t="s">
        <v>2622</v>
      </c>
      <c r="K59" s="173"/>
      <c r="L59" s="185"/>
      <c r="M59" s="25">
        <v>43879</v>
      </c>
      <c r="N59" s="106"/>
      <c r="O59" s="25"/>
      <c r="P59" s="25" t="s">
        <v>2550</v>
      </c>
      <c r="Q59" s="26"/>
    </row>
    <row r="60" spans="1:17" ht="18" customHeight="1">
      <c r="A60" s="166"/>
      <c r="B60" s="378">
        <f t="shared" si="4"/>
        <v>43</v>
      </c>
      <c r="C60" s="357" t="s">
        <v>531</v>
      </c>
      <c r="D60" s="357" t="s">
        <v>531</v>
      </c>
      <c r="E60" s="375" t="s">
        <v>2623</v>
      </c>
      <c r="F60" s="1155">
        <v>1</v>
      </c>
      <c r="G60" s="1152">
        <v>3840</v>
      </c>
      <c r="H60" s="1153">
        <f t="shared" si="3"/>
        <v>3840</v>
      </c>
      <c r="I60" s="1154"/>
      <c r="J60" s="375" t="s">
        <v>2624</v>
      </c>
      <c r="K60" s="173"/>
      <c r="L60" s="185"/>
      <c r="M60" s="25">
        <v>43879</v>
      </c>
      <c r="N60" s="106"/>
      <c r="O60" s="25"/>
      <c r="P60" s="25" t="s">
        <v>2550</v>
      </c>
      <c r="Q60" s="26"/>
    </row>
    <row r="61" spans="1:17" ht="18" customHeight="1">
      <c r="A61" s="166"/>
      <c r="B61" s="378">
        <f t="shared" si="4"/>
        <v>44</v>
      </c>
      <c r="C61" s="357" t="s">
        <v>531</v>
      </c>
      <c r="D61" s="357" t="s">
        <v>531</v>
      </c>
      <c r="E61" s="375" t="s">
        <v>2625</v>
      </c>
      <c r="F61" s="1155">
        <v>1</v>
      </c>
      <c r="G61" s="1152">
        <v>1656</v>
      </c>
      <c r="H61" s="1153">
        <f t="shared" si="3"/>
        <v>1656</v>
      </c>
      <c r="I61" s="1154"/>
      <c r="J61" s="375" t="s">
        <v>2626</v>
      </c>
      <c r="K61" s="173"/>
      <c r="L61" s="185"/>
      <c r="M61" s="25">
        <v>43879</v>
      </c>
      <c r="N61" s="106"/>
      <c r="O61" s="25"/>
      <c r="P61" s="25" t="s">
        <v>2550</v>
      </c>
      <c r="Q61" s="26"/>
    </row>
    <row r="62" spans="1:17" ht="18" customHeight="1">
      <c r="A62" s="166"/>
      <c r="B62" s="378">
        <f t="shared" si="4"/>
        <v>45</v>
      </c>
      <c r="C62" s="357" t="s">
        <v>531</v>
      </c>
      <c r="D62" s="357" t="s">
        <v>531</v>
      </c>
      <c r="E62" s="375" t="s">
        <v>2627</v>
      </c>
      <c r="F62" s="1155">
        <v>1</v>
      </c>
      <c r="G62" s="1152">
        <v>1584</v>
      </c>
      <c r="H62" s="1153">
        <f t="shared" si="3"/>
        <v>1584</v>
      </c>
      <c r="I62" s="1154"/>
      <c r="J62" s="375" t="s">
        <v>2628</v>
      </c>
      <c r="K62" s="173"/>
      <c r="L62" s="185"/>
      <c r="M62" s="25">
        <v>43879</v>
      </c>
      <c r="N62" s="106"/>
      <c r="O62" s="25"/>
      <c r="P62" s="25" t="s">
        <v>2550</v>
      </c>
      <c r="Q62" s="26"/>
    </row>
    <row r="63" spans="1:17" ht="18" customHeight="1">
      <c r="A63" s="166"/>
      <c r="B63" s="378">
        <f t="shared" si="4"/>
        <v>46</v>
      </c>
      <c r="C63" s="357" t="s">
        <v>531</v>
      </c>
      <c r="D63" s="357" t="s">
        <v>531</v>
      </c>
      <c r="E63" s="375" t="s">
        <v>2629</v>
      </c>
      <c r="F63" s="1155">
        <v>1</v>
      </c>
      <c r="G63" s="1152">
        <v>2584</v>
      </c>
      <c r="H63" s="1153">
        <f t="shared" si="3"/>
        <v>2584</v>
      </c>
      <c r="I63" s="1154"/>
      <c r="J63" s="375" t="s">
        <v>2630</v>
      </c>
      <c r="K63" s="173"/>
      <c r="L63" s="185"/>
      <c r="M63" s="25">
        <v>43879</v>
      </c>
      <c r="N63" s="106"/>
      <c r="O63" s="25"/>
      <c r="P63" s="25" t="s">
        <v>2550</v>
      </c>
      <c r="Q63" s="26"/>
    </row>
    <row r="64" spans="1:17" ht="18" customHeight="1">
      <c r="A64" s="166"/>
      <c r="B64" s="378">
        <f t="shared" si="4"/>
        <v>47</v>
      </c>
      <c r="C64" s="357" t="s">
        <v>531</v>
      </c>
      <c r="D64" s="357" t="s">
        <v>531</v>
      </c>
      <c r="E64" s="375" t="s">
        <v>2631</v>
      </c>
      <c r="F64" s="1155">
        <v>1</v>
      </c>
      <c r="G64" s="1152">
        <v>2763</v>
      </c>
      <c r="H64" s="1153">
        <f t="shared" si="3"/>
        <v>2763</v>
      </c>
      <c r="I64" s="1154"/>
      <c r="J64" s="375" t="s">
        <v>2632</v>
      </c>
      <c r="K64" s="173"/>
      <c r="L64" s="185"/>
      <c r="M64" s="25">
        <v>43879</v>
      </c>
      <c r="N64" s="106"/>
      <c r="O64" s="25"/>
      <c r="P64" s="25" t="s">
        <v>2550</v>
      </c>
      <c r="Q64" s="26"/>
    </row>
    <row r="65" spans="1:17" ht="18" customHeight="1">
      <c r="A65" s="166"/>
      <c r="B65" s="378">
        <f t="shared" si="4"/>
        <v>48</v>
      </c>
      <c r="C65" s="357" t="s">
        <v>531</v>
      </c>
      <c r="D65" s="357" t="s">
        <v>531</v>
      </c>
      <c r="E65" s="375" t="s">
        <v>2633</v>
      </c>
      <c r="F65" s="1155">
        <v>1</v>
      </c>
      <c r="G65" s="1152">
        <v>2433</v>
      </c>
      <c r="H65" s="1153">
        <f t="shared" si="3"/>
        <v>2433</v>
      </c>
      <c r="I65" s="1154"/>
      <c r="J65" s="375" t="s">
        <v>2634</v>
      </c>
      <c r="K65" s="173"/>
      <c r="L65" s="185"/>
      <c r="M65" s="25">
        <v>43879</v>
      </c>
      <c r="N65" s="106"/>
      <c r="O65" s="25"/>
      <c r="P65" s="25" t="s">
        <v>2550</v>
      </c>
      <c r="Q65" s="26"/>
    </row>
    <row r="66" spans="1:17" ht="18" customHeight="1">
      <c r="A66" s="166"/>
      <c r="B66" s="378">
        <f t="shared" si="4"/>
        <v>49</v>
      </c>
      <c r="C66" s="357" t="s">
        <v>531</v>
      </c>
      <c r="D66" s="357" t="s">
        <v>531</v>
      </c>
      <c r="E66" s="375" t="s">
        <v>2635</v>
      </c>
      <c r="F66" s="1155">
        <v>1</v>
      </c>
      <c r="G66" s="1152">
        <v>2432</v>
      </c>
      <c r="H66" s="1153">
        <f t="shared" si="3"/>
        <v>2432</v>
      </c>
      <c r="I66" s="1154"/>
      <c r="J66" s="375" t="s">
        <v>2636</v>
      </c>
      <c r="K66" s="173"/>
      <c r="L66" s="185"/>
      <c r="M66" s="25">
        <v>43879</v>
      </c>
      <c r="N66" s="106"/>
      <c r="O66" s="25"/>
      <c r="P66" s="25" t="s">
        <v>2550</v>
      </c>
      <c r="Q66" s="26"/>
    </row>
    <row r="67" spans="1:17" ht="18" customHeight="1">
      <c r="A67" s="166"/>
      <c r="B67" s="378">
        <f t="shared" si="4"/>
        <v>50</v>
      </c>
      <c r="C67" s="357" t="s">
        <v>531</v>
      </c>
      <c r="D67" s="357" t="s">
        <v>531</v>
      </c>
      <c r="E67" s="375" t="s">
        <v>2637</v>
      </c>
      <c r="F67" s="1155">
        <v>1</v>
      </c>
      <c r="G67" s="1152">
        <v>2436</v>
      </c>
      <c r="H67" s="1153">
        <f t="shared" si="3"/>
        <v>2436</v>
      </c>
      <c r="I67" s="1154"/>
      <c r="J67" s="375" t="s">
        <v>2638</v>
      </c>
      <c r="K67" s="173"/>
      <c r="L67" s="185"/>
      <c r="M67" s="25">
        <v>43879</v>
      </c>
      <c r="N67" s="106"/>
      <c r="O67" s="25"/>
      <c r="P67" s="25" t="s">
        <v>2550</v>
      </c>
      <c r="Q67" s="26"/>
    </row>
    <row r="68" spans="1:17" ht="18" customHeight="1">
      <c r="A68" s="166"/>
      <c r="B68" s="378">
        <f t="shared" si="4"/>
        <v>51</v>
      </c>
      <c r="C68" s="357" t="s">
        <v>531</v>
      </c>
      <c r="D68" s="357" t="s">
        <v>531</v>
      </c>
      <c r="E68" s="375" t="s">
        <v>2639</v>
      </c>
      <c r="F68" s="1155">
        <v>1</v>
      </c>
      <c r="G68" s="1152">
        <v>2435</v>
      </c>
      <c r="H68" s="1153">
        <f t="shared" si="3"/>
        <v>2435</v>
      </c>
      <c r="I68" s="1154"/>
      <c r="J68" s="375" t="s">
        <v>2640</v>
      </c>
      <c r="K68" s="173"/>
      <c r="L68" s="185"/>
      <c r="M68" s="25">
        <v>43879</v>
      </c>
      <c r="N68" s="106"/>
      <c r="O68" s="25"/>
      <c r="P68" s="25" t="s">
        <v>2550</v>
      </c>
      <c r="Q68" s="26"/>
    </row>
    <row r="69" spans="1:17" ht="18" customHeight="1">
      <c r="A69" s="126"/>
      <c r="B69" s="121">
        <f t="shared" si="4"/>
        <v>52</v>
      </c>
      <c r="C69" s="239" t="s">
        <v>531</v>
      </c>
      <c r="D69" s="239" t="s">
        <v>531</v>
      </c>
      <c r="E69" s="154" t="s">
        <v>2641</v>
      </c>
      <c r="F69" s="1165">
        <v>25</v>
      </c>
      <c r="G69" s="1166">
        <v>43</v>
      </c>
      <c r="H69" s="1164">
        <f t="shared" si="3"/>
        <v>1075</v>
      </c>
      <c r="I69" s="156"/>
      <c r="J69" s="154" t="s">
        <v>2642</v>
      </c>
      <c r="K69" s="173"/>
      <c r="L69" s="185"/>
      <c r="M69" s="25">
        <v>43879</v>
      </c>
      <c r="N69" s="106"/>
      <c r="O69" s="186"/>
      <c r="P69" s="25" t="s">
        <v>2550</v>
      </c>
      <c r="Q69" s="26"/>
    </row>
    <row r="70" spans="1:17" ht="18" customHeight="1">
      <c r="A70" s="126"/>
      <c r="B70" s="121">
        <f t="shared" si="4"/>
        <v>53</v>
      </c>
      <c r="C70" s="239" t="s">
        <v>531</v>
      </c>
      <c r="D70" s="239" t="s">
        <v>531</v>
      </c>
      <c r="E70" s="154" t="s">
        <v>2643</v>
      </c>
      <c r="F70" s="1165">
        <v>25</v>
      </c>
      <c r="G70" s="1166">
        <v>43</v>
      </c>
      <c r="H70" s="1164">
        <f t="shared" si="3"/>
        <v>1075</v>
      </c>
      <c r="I70" s="156"/>
      <c r="J70" s="154" t="s">
        <v>2644</v>
      </c>
      <c r="K70" s="173"/>
      <c r="L70" s="185"/>
      <c r="M70" s="25">
        <v>43879</v>
      </c>
      <c r="N70" s="106"/>
      <c r="O70" s="186"/>
      <c r="P70" s="25" t="s">
        <v>2550</v>
      </c>
      <c r="Q70" s="26"/>
    </row>
    <row r="71" spans="1:17" ht="18" customHeight="1">
      <c r="A71" s="126"/>
      <c r="B71" s="121">
        <f t="shared" si="4"/>
        <v>54</v>
      </c>
      <c r="C71" s="1070" t="s">
        <v>577</v>
      </c>
      <c r="D71" s="1070" t="s">
        <v>577</v>
      </c>
      <c r="E71" s="1049" t="s">
        <v>2581</v>
      </c>
      <c r="F71" s="122">
        <v>10</v>
      </c>
      <c r="G71" s="123">
        <v>60</v>
      </c>
      <c r="H71" s="1164">
        <f t="shared" si="3"/>
        <v>600</v>
      </c>
      <c r="I71" s="1167"/>
      <c r="J71" s="900" t="s">
        <v>2645</v>
      </c>
      <c r="K71" s="173"/>
      <c r="L71" s="185"/>
      <c r="M71" s="25">
        <v>43879</v>
      </c>
      <c r="N71" s="106"/>
      <c r="O71" s="186"/>
      <c r="P71" s="25" t="s">
        <v>2550</v>
      </c>
      <c r="Q71" s="26"/>
    </row>
    <row r="72" spans="1:17" ht="18" customHeight="1">
      <c r="A72" s="126"/>
      <c r="B72" s="121">
        <f>+B71+1</f>
        <v>55</v>
      </c>
      <c r="C72" s="1070" t="s">
        <v>577</v>
      </c>
      <c r="D72" s="1070" t="s">
        <v>577</v>
      </c>
      <c r="E72" s="1049" t="s">
        <v>2646</v>
      </c>
      <c r="F72" s="122">
        <v>10</v>
      </c>
      <c r="G72" s="123">
        <v>29</v>
      </c>
      <c r="H72" s="1164">
        <f t="shared" si="3"/>
        <v>290</v>
      </c>
      <c r="I72" s="1167"/>
      <c r="J72" s="900" t="s">
        <v>2647</v>
      </c>
      <c r="K72" s="173"/>
      <c r="L72" s="185"/>
      <c r="M72" s="25">
        <v>43879</v>
      </c>
      <c r="N72" s="106"/>
      <c r="O72" s="186"/>
      <c r="P72" s="25" t="s">
        <v>2550</v>
      </c>
      <c r="Q72" s="26"/>
    </row>
    <row r="73" spans="1:17" ht="18" customHeight="1">
      <c r="A73" s="126"/>
      <c r="B73" s="121">
        <f>+B72+1</f>
        <v>56</v>
      </c>
      <c r="C73" s="1070" t="s">
        <v>531</v>
      </c>
      <c r="D73" s="1070" t="s">
        <v>531</v>
      </c>
      <c r="E73" s="1049" t="s">
        <v>796</v>
      </c>
      <c r="F73" s="122">
        <v>10</v>
      </c>
      <c r="G73" s="123">
        <v>18</v>
      </c>
      <c r="H73" s="1164">
        <f t="shared" si="3"/>
        <v>180</v>
      </c>
      <c r="I73" s="1167"/>
      <c r="J73" s="900" t="s">
        <v>2648</v>
      </c>
      <c r="K73" s="173"/>
      <c r="L73" s="185"/>
      <c r="M73" s="25">
        <v>43879</v>
      </c>
      <c r="N73" s="106"/>
      <c r="O73" s="186"/>
      <c r="P73" s="25" t="s">
        <v>2550</v>
      </c>
      <c r="Q73" s="26"/>
    </row>
    <row r="74" spans="1:17" ht="18" customHeight="1">
      <c r="A74" s="126"/>
      <c r="B74" s="121">
        <f>+B73+1</f>
        <v>57</v>
      </c>
      <c r="C74" s="1070" t="s">
        <v>531</v>
      </c>
      <c r="D74" s="1070" t="s">
        <v>531</v>
      </c>
      <c r="E74" s="1049" t="s">
        <v>802</v>
      </c>
      <c r="F74" s="122">
        <v>20</v>
      </c>
      <c r="G74" s="123">
        <v>23</v>
      </c>
      <c r="H74" s="1164">
        <f t="shared" si="3"/>
        <v>460</v>
      </c>
      <c r="I74" s="1167"/>
      <c r="J74" s="900" t="s">
        <v>2649</v>
      </c>
      <c r="K74" s="173"/>
      <c r="L74" s="185"/>
      <c r="M74" s="25">
        <v>43879</v>
      </c>
      <c r="N74" s="106"/>
      <c r="O74" s="186"/>
      <c r="P74" s="25" t="s">
        <v>2550</v>
      </c>
      <c r="Q74" s="26"/>
    </row>
    <row r="75" spans="1:17" ht="18" customHeight="1">
      <c r="A75" s="166"/>
      <c r="B75" s="121">
        <f t="shared" si="4"/>
        <v>58</v>
      </c>
      <c r="C75" s="897" t="s">
        <v>577</v>
      </c>
      <c r="D75" s="897" t="s">
        <v>577</v>
      </c>
      <c r="E75" s="1178" t="s">
        <v>2650</v>
      </c>
      <c r="F75" s="1074">
        <v>6</v>
      </c>
      <c r="G75" s="1074">
        <v>76</v>
      </c>
      <c r="H75" s="1164">
        <f t="shared" si="3"/>
        <v>456</v>
      </c>
      <c r="I75" s="1179"/>
      <c r="J75" s="1180" t="s">
        <v>2651</v>
      </c>
      <c r="K75" s="1181"/>
      <c r="L75" s="185"/>
      <c r="M75" s="25">
        <v>43879</v>
      </c>
      <c r="N75" s="106"/>
      <c r="O75" s="186"/>
      <c r="P75" s="25" t="s">
        <v>2550</v>
      </c>
      <c r="Q75" s="26"/>
    </row>
    <row r="76" spans="1:17" ht="18" customHeight="1">
      <c r="A76" s="166"/>
      <c r="B76" s="121">
        <f t="shared" si="4"/>
        <v>59</v>
      </c>
      <c r="C76" s="897" t="s">
        <v>577</v>
      </c>
      <c r="D76" s="897" t="s">
        <v>577</v>
      </c>
      <c r="E76" s="1178" t="s">
        <v>2652</v>
      </c>
      <c r="F76" s="1074">
        <v>1</v>
      </c>
      <c r="G76" s="1074">
        <v>2180</v>
      </c>
      <c r="H76" s="1164">
        <f t="shared" si="3"/>
        <v>2180</v>
      </c>
      <c r="I76" s="1182"/>
      <c r="J76" s="1180" t="s">
        <v>2653</v>
      </c>
      <c r="K76" s="1181"/>
      <c r="L76" s="185"/>
      <c r="M76" s="25">
        <v>43879</v>
      </c>
      <c r="N76" s="106"/>
      <c r="O76" s="186"/>
      <c r="P76" s="252" t="s">
        <v>2550</v>
      </c>
      <c r="Q76" s="26"/>
    </row>
    <row r="77" spans="1:17" ht="18" customHeight="1">
      <c r="A77" s="126"/>
      <c r="B77" s="121">
        <f t="shared" si="4"/>
        <v>60</v>
      </c>
      <c r="C77" s="897" t="s">
        <v>577</v>
      </c>
      <c r="D77" s="897" t="s">
        <v>577</v>
      </c>
      <c r="E77" s="1178" t="s">
        <v>2654</v>
      </c>
      <c r="F77" s="1074">
        <v>10</v>
      </c>
      <c r="G77" s="1074">
        <v>78</v>
      </c>
      <c r="H77" s="1164">
        <f t="shared" si="3"/>
        <v>780</v>
      </c>
      <c r="I77" s="1182"/>
      <c r="J77" s="1180" t="s">
        <v>2655</v>
      </c>
      <c r="K77" s="1181"/>
      <c r="L77" s="185"/>
      <c r="M77" s="25">
        <v>43879</v>
      </c>
      <c r="N77" s="106"/>
      <c r="O77" s="186"/>
      <c r="P77" s="252" t="s">
        <v>2550</v>
      </c>
      <c r="Q77" s="26"/>
    </row>
    <row r="78" spans="1:17" ht="18" customHeight="1">
      <c r="A78" s="1183"/>
      <c r="B78" s="121">
        <f t="shared" si="4"/>
        <v>61</v>
      </c>
      <c r="C78" s="897" t="s">
        <v>577</v>
      </c>
      <c r="D78" s="897" t="s">
        <v>577</v>
      </c>
      <c r="E78" s="1178" t="s">
        <v>2656</v>
      </c>
      <c r="F78" s="1074">
        <v>1</v>
      </c>
      <c r="G78" s="1074">
        <v>7200</v>
      </c>
      <c r="H78" s="1164">
        <f t="shared" si="3"/>
        <v>7200</v>
      </c>
      <c r="I78" s="1182"/>
      <c r="J78" s="1180" t="s">
        <v>2657</v>
      </c>
      <c r="K78" s="1181"/>
      <c r="L78" s="185"/>
      <c r="M78" s="25">
        <v>43879</v>
      </c>
      <c r="N78" s="106"/>
      <c r="O78" s="186"/>
      <c r="P78" s="252" t="s">
        <v>2550</v>
      </c>
      <c r="Q78" s="26"/>
    </row>
    <row r="79" spans="1:17" ht="18" customHeight="1">
      <c r="A79" s="1183"/>
      <c r="B79" s="121">
        <f t="shared" si="4"/>
        <v>62</v>
      </c>
      <c r="C79" s="897" t="s">
        <v>577</v>
      </c>
      <c r="D79" s="897" t="s">
        <v>577</v>
      </c>
      <c r="E79" s="1178" t="s">
        <v>2658</v>
      </c>
      <c r="F79" s="1074">
        <v>1</v>
      </c>
      <c r="G79" s="1074">
        <v>1890</v>
      </c>
      <c r="H79" s="1164">
        <f t="shared" si="3"/>
        <v>1890</v>
      </c>
      <c r="I79" s="1182"/>
      <c r="J79" s="1180" t="s">
        <v>2659</v>
      </c>
      <c r="K79" s="1181"/>
      <c r="L79" s="185"/>
      <c r="M79" s="25">
        <v>43879</v>
      </c>
      <c r="N79" s="106"/>
      <c r="O79" s="186"/>
      <c r="P79" s="252" t="s">
        <v>2550</v>
      </c>
      <c r="Q79" s="26"/>
    </row>
    <row r="80" spans="1:17" ht="18" customHeight="1">
      <c r="A80" s="1183"/>
      <c r="B80" s="121">
        <f t="shared" si="4"/>
        <v>63</v>
      </c>
      <c r="C80" s="897" t="s">
        <v>577</v>
      </c>
      <c r="D80" s="897" t="s">
        <v>577</v>
      </c>
      <c r="E80" s="1178" t="s">
        <v>2660</v>
      </c>
      <c r="F80" s="1074">
        <v>6</v>
      </c>
      <c r="G80" s="1074">
        <v>270</v>
      </c>
      <c r="H80" s="1164">
        <f t="shared" si="3"/>
        <v>1620</v>
      </c>
      <c r="I80" s="1182"/>
      <c r="J80" s="1180" t="s">
        <v>2661</v>
      </c>
      <c r="K80" s="1181"/>
      <c r="L80" s="185"/>
      <c r="M80" s="25">
        <v>43879</v>
      </c>
      <c r="N80" s="106"/>
      <c r="O80" s="186"/>
      <c r="P80" s="25" t="s">
        <v>2550</v>
      </c>
      <c r="Q80" s="26"/>
    </row>
    <row r="81" spans="1:17" ht="18" customHeight="1">
      <c r="A81" s="1183"/>
      <c r="B81" s="121">
        <f t="shared" si="4"/>
        <v>64</v>
      </c>
      <c r="C81" s="897" t="s">
        <v>2662</v>
      </c>
      <c r="D81" s="897" t="s">
        <v>577</v>
      </c>
      <c r="E81" s="1178" t="s">
        <v>2663</v>
      </c>
      <c r="F81" s="1074">
        <v>6</v>
      </c>
      <c r="G81" s="1074">
        <v>88</v>
      </c>
      <c r="H81" s="1164">
        <f t="shared" si="3"/>
        <v>528</v>
      </c>
      <c r="I81" s="1182"/>
      <c r="J81" s="1180" t="s">
        <v>2664</v>
      </c>
      <c r="K81" s="1181"/>
      <c r="L81" s="185"/>
      <c r="M81" s="25">
        <v>43879</v>
      </c>
      <c r="N81" s="106"/>
      <c r="O81" s="186"/>
      <c r="P81" s="25" t="s">
        <v>2550</v>
      </c>
      <c r="Q81" s="26"/>
    </row>
    <row r="82" spans="1:17" ht="18" customHeight="1">
      <c r="A82" s="1183"/>
      <c r="B82" s="121">
        <f t="shared" si="4"/>
        <v>65</v>
      </c>
      <c r="C82" s="1160" t="s">
        <v>2665</v>
      </c>
      <c r="D82" s="897" t="s">
        <v>577</v>
      </c>
      <c r="E82" s="550" t="s">
        <v>2666</v>
      </c>
      <c r="F82" s="122">
        <v>12</v>
      </c>
      <c r="G82" s="123">
        <v>25</v>
      </c>
      <c r="H82" s="1164">
        <f t="shared" si="3"/>
        <v>300</v>
      </c>
      <c r="I82" s="1167"/>
      <c r="J82" s="900" t="s">
        <v>2667</v>
      </c>
      <c r="K82" s="1181"/>
      <c r="L82" s="185"/>
      <c r="M82" s="25">
        <v>43879</v>
      </c>
      <c r="N82" s="106"/>
      <c r="O82" s="186"/>
      <c r="P82" s="25" t="s">
        <v>2550</v>
      </c>
      <c r="Q82" s="26"/>
    </row>
    <row r="83" spans="1:17" ht="18" customHeight="1">
      <c r="A83" s="1183"/>
      <c r="B83" s="121">
        <f t="shared" si="4"/>
        <v>66</v>
      </c>
      <c r="C83" s="897" t="s">
        <v>577</v>
      </c>
      <c r="D83" s="897" t="s">
        <v>577</v>
      </c>
      <c r="E83" s="1178" t="s">
        <v>2668</v>
      </c>
      <c r="F83" s="1074">
        <v>1</v>
      </c>
      <c r="G83" s="1074">
        <v>520</v>
      </c>
      <c r="H83" s="1164">
        <f t="shared" si="3"/>
        <v>520</v>
      </c>
      <c r="I83" s="1182"/>
      <c r="J83" s="1180" t="s">
        <v>2669</v>
      </c>
      <c r="K83" s="1181"/>
      <c r="L83" s="185"/>
      <c r="M83" s="25">
        <v>43879</v>
      </c>
      <c r="N83" s="106"/>
      <c r="O83" s="186"/>
      <c r="P83" s="25" t="s">
        <v>2550</v>
      </c>
      <c r="Q83" s="26"/>
    </row>
    <row r="84" spans="1:17" ht="18" customHeight="1">
      <c r="A84" s="1184"/>
      <c r="B84" s="121"/>
      <c r="C84" s="1160"/>
      <c r="D84" s="897"/>
      <c r="E84" s="550"/>
      <c r="F84" s="122"/>
      <c r="G84" s="123"/>
      <c r="H84" s="1164"/>
      <c r="I84" s="1167"/>
      <c r="J84" s="900"/>
      <c r="K84" s="173"/>
      <c r="L84" s="185"/>
      <c r="M84" s="25">
        <v>43879</v>
      </c>
      <c r="N84" s="106"/>
      <c r="O84" s="186"/>
      <c r="P84" s="25" t="s">
        <v>2550</v>
      </c>
      <c r="Q84" s="26"/>
    </row>
    <row r="85" spans="1:17" s="62" customFormat="1" ht="18" customHeight="1">
      <c r="A85" s="8"/>
      <c r="B85" s="1185"/>
      <c r="C85" s="790"/>
      <c r="D85" s="790"/>
      <c r="E85" s="1186"/>
      <c r="F85" s="1187"/>
      <c r="G85" s="66"/>
      <c r="H85" s="1164">
        <f>F85*G85</f>
        <v>0</v>
      </c>
      <c r="I85" s="1188"/>
      <c r="J85" s="285"/>
      <c r="K85" s="1189"/>
      <c r="L85" s="1190"/>
      <c r="M85" s="60"/>
      <c r="N85" s="1191"/>
      <c r="O85" s="1192"/>
      <c r="P85" s="25"/>
      <c r="Q85" s="61"/>
    </row>
    <row r="86" spans="1:17" ht="18" customHeight="1">
      <c r="B86" s="170"/>
      <c r="C86" s="21"/>
      <c r="D86" s="21"/>
      <c r="E86" s="356">
        <f>SUM(H52:H85)</f>
        <v>59612</v>
      </c>
      <c r="F86" s="24"/>
      <c r="G86" s="36"/>
      <c r="H86" s="36"/>
      <c r="I86" s="179"/>
      <c r="J86" s="30"/>
      <c r="K86" s="173"/>
      <c r="L86" s="185"/>
      <c r="M86" s="25"/>
      <c r="N86" s="106"/>
      <c r="O86" s="186"/>
      <c r="P86" s="25"/>
      <c r="Q86" s="26"/>
    </row>
    <row r="87" spans="1:17" ht="18" customHeight="1">
      <c r="B87" s="170"/>
      <c r="C87" s="21"/>
      <c r="D87" s="21"/>
      <c r="E87" s="157"/>
      <c r="F87" s="24"/>
      <c r="G87" s="36"/>
      <c r="H87" s="36"/>
      <c r="I87" s="179"/>
      <c r="J87" s="30"/>
      <c r="K87" s="173"/>
      <c r="L87" s="185"/>
      <c r="M87" s="25"/>
      <c r="N87" s="106"/>
      <c r="O87" s="186"/>
      <c r="P87" s="25"/>
      <c r="Q87" s="26"/>
    </row>
    <row r="88" spans="1:17" ht="18" customHeight="1">
      <c r="B88" s="170"/>
      <c r="C88" s="166"/>
      <c r="D88" s="166"/>
      <c r="E88" s="182"/>
      <c r="F88" s="166"/>
      <c r="G88" s="182"/>
      <c r="H88" s="36"/>
      <c r="I88" s="309"/>
      <c r="J88" s="183"/>
      <c r="K88" s="173"/>
      <c r="L88" s="185"/>
      <c r="M88" s="25"/>
      <c r="N88" s="106"/>
      <c r="O88" s="186"/>
      <c r="P88" s="25"/>
      <c r="Q88" s="26"/>
    </row>
    <row r="89" spans="1:17" ht="18" customHeight="1">
      <c r="B89" s="170"/>
      <c r="C89" s="166"/>
      <c r="D89" s="166"/>
      <c r="E89" s="1048" t="s">
        <v>2670</v>
      </c>
      <c r="F89" s="1193"/>
      <c r="G89" s="1048"/>
      <c r="H89" s="1194"/>
      <c r="I89" s="309"/>
      <c r="J89" s="183"/>
      <c r="K89" s="173"/>
      <c r="L89" s="185"/>
      <c r="M89" s="25"/>
      <c r="N89" s="106"/>
      <c r="O89" s="186"/>
      <c r="P89" s="25"/>
      <c r="Q89" s="26"/>
    </row>
    <row r="90" spans="1:17" ht="18" customHeight="1">
      <c r="B90" s="170"/>
      <c r="C90" s="582"/>
      <c r="D90" s="582"/>
      <c r="E90" s="1195" t="s">
        <v>2671</v>
      </c>
      <c r="F90" s="1196">
        <v>24</v>
      </c>
      <c r="G90" s="1048">
        <v>5000</v>
      </c>
      <c r="H90" s="1194"/>
      <c r="I90" s="28"/>
      <c r="J90" s="31"/>
      <c r="K90" s="173"/>
      <c r="L90" s="185"/>
      <c r="M90" s="25"/>
      <c r="N90" s="106"/>
      <c r="O90" s="186"/>
      <c r="P90" s="25"/>
      <c r="Q90" s="26"/>
    </row>
    <row r="91" spans="1:17" ht="18" customHeight="1">
      <c r="B91" s="170"/>
      <c r="C91" s="582"/>
      <c r="D91" s="582"/>
      <c r="E91" s="1197" t="s">
        <v>2672</v>
      </c>
      <c r="F91" s="1193">
        <v>16</v>
      </c>
      <c r="G91" s="1048">
        <v>5000</v>
      </c>
      <c r="H91" s="1194"/>
      <c r="I91" s="205"/>
      <c r="J91" s="164"/>
      <c r="K91" s="173"/>
      <c r="L91" s="185"/>
      <c r="M91" s="25"/>
      <c r="N91" s="106"/>
      <c r="O91" s="186"/>
      <c r="P91" s="25"/>
      <c r="Q91" s="26"/>
    </row>
    <row r="92" spans="1:17" ht="18" customHeight="1">
      <c r="B92" s="170"/>
      <c r="C92" s="582"/>
      <c r="D92" s="582"/>
      <c r="E92" s="1197" t="s">
        <v>2673</v>
      </c>
      <c r="F92" s="1193">
        <v>10</v>
      </c>
      <c r="G92" s="1048">
        <v>5000</v>
      </c>
      <c r="H92" s="1194"/>
      <c r="I92" s="205"/>
      <c r="J92" s="164"/>
      <c r="K92" s="173"/>
      <c r="L92" s="185"/>
      <c r="M92" s="25"/>
      <c r="N92" s="106"/>
      <c r="O92" s="186"/>
      <c r="P92" s="25"/>
      <c r="Q92" s="26"/>
    </row>
    <row r="93" spans="1:17" ht="18" customHeight="1">
      <c r="B93" s="22"/>
      <c r="C93" s="582"/>
      <c r="D93" s="582"/>
      <c r="E93" s="356">
        <f>SUM(H88:H92)</f>
        <v>0</v>
      </c>
      <c r="F93" s="166"/>
      <c r="G93" s="182"/>
      <c r="H93" s="213"/>
      <c r="I93" s="205"/>
      <c r="J93" s="164"/>
      <c r="K93" s="173"/>
      <c r="L93" s="185"/>
      <c r="M93" s="25"/>
      <c r="N93" s="106"/>
      <c r="O93" s="186"/>
      <c r="P93" s="25"/>
      <c r="Q93" s="26"/>
    </row>
    <row r="94" spans="1:17" ht="18" customHeight="1">
      <c r="B94" s="22"/>
      <c r="C94" s="582"/>
      <c r="D94" s="582"/>
      <c r="E94" s="164"/>
      <c r="F94" s="166"/>
      <c r="G94" s="182"/>
      <c r="H94" s="213"/>
      <c r="I94" s="205"/>
      <c r="J94" s="183"/>
      <c r="K94" s="173"/>
      <c r="L94" s="185"/>
      <c r="M94" s="25"/>
      <c r="N94" s="106"/>
      <c r="O94" s="186"/>
      <c r="P94" s="25"/>
      <c r="Q94" s="26"/>
    </row>
    <row r="95" spans="1:17" ht="18" customHeight="1">
      <c r="B95" s="22"/>
      <c r="C95" s="21"/>
      <c r="D95" s="21"/>
      <c r="E95" s="31"/>
      <c r="F95" s="166"/>
      <c r="G95" s="182"/>
      <c r="H95" s="213"/>
      <c r="I95" s="205"/>
      <c r="J95" s="31"/>
      <c r="K95" s="173"/>
      <c r="L95" s="185"/>
      <c r="M95" s="25"/>
      <c r="N95" s="106"/>
      <c r="O95" s="186"/>
      <c r="P95" s="25"/>
      <c r="Q95" s="26"/>
    </row>
    <row r="96" spans="1:17" ht="18" customHeight="1">
      <c r="B96" s="22"/>
      <c r="C96" s="21"/>
      <c r="D96" s="21"/>
      <c r="E96" s="31"/>
      <c r="F96" s="1198"/>
      <c r="G96" s="182"/>
      <c r="H96" s="213"/>
      <c r="I96" s="205"/>
      <c r="J96" s="31"/>
      <c r="K96" s="173"/>
      <c r="L96" s="185"/>
      <c r="M96" s="25"/>
      <c r="N96" s="106"/>
      <c r="O96" s="186"/>
      <c r="P96" s="25"/>
      <c r="Q96" s="26"/>
    </row>
    <row r="97" spans="2:17" ht="18" customHeight="1">
      <c r="B97" s="22"/>
      <c r="C97" s="21"/>
      <c r="D97" s="21"/>
      <c r="E97" s="31"/>
      <c r="F97" s="166"/>
      <c r="G97" s="182"/>
      <c r="H97" s="213"/>
      <c r="I97" s="205"/>
      <c r="J97" s="31"/>
      <c r="K97" s="173"/>
      <c r="L97" s="185"/>
      <c r="M97" s="25"/>
      <c r="N97" s="106"/>
      <c r="O97" s="186"/>
      <c r="P97" s="25"/>
      <c r="Q97" s="26"/>
    </row>
    <row r="98" spans="2:17" ht="18" customHeight="1">
      <c r="B98" s="22"/>
      <c r="C98" s="790"/>
      <c r="D98" s="790"/>
      <c r="E98" s="157"/>
      <c r="F98" s="501"/>
      <c r="G98" s="204"/>
      <c r="H98" s="204"/>
      <c r="I98" s="412"/>
      <c r="J98" s="413"/>
      <c r="K98" s="173"/>
      <c r="L98" s="185"/>
      <c r="M98" s="25"/>
      <c r="N98" s="106"/>
      <c r="O98" s="186"/>
      <c r="P98" s="25"/>
      <c r="Q98" s="26"/>
    </row>
    <row r="99" spans="2:17" ht="18" customHeight="1">
      <c r="B99" s="22"/>
      <c r="C99" s="790"/>
      <c r="D99" s="790"/>
      <c r="E99" s="157"/>
      <c r="F99" s="501"/>
      <c r="G99" s="204"/>
      <c r="H99" s="204"/>
      <c r="I99" s="412"/>
      <c r="J99" s="413"/>
      <c r="K99" s="173"/>
      <c r="L99" s="185"/>
      <c r="M99" s="25"/>
      <c r="N99" s="106"/>
      <c r="O99" s="186"/>
      <c r="P99" s="25"/>
      <c r="Q99" s="26"/>
    </row>
    <row r="100" spans="2:17" ht="18" customHeight="1">
      <c r="B100" s="22"/>
      <c r="C100" s="790"/>
      <c r="D100" s="790"/>
      <c r="E100" s="157"/>
      <c r="F100" s="501"/>
      <c r="G100" s="204"/>
      <c r="H100" s="204"/>
      <c r="I100" s="412"/>
      <c r="J100" s="413"/>
      <c r="K100" s="173"/>
      <c r="L100" s="185"/>
      <c r="M100" s="25"/>
      <c r="N100" s="106"/>
      <c r="O100" s="186"/>
      <c r="P100" s="25"/>
      <c r="Q100" s="26"/>
    </row>
    <row r="101" spans="2:17" ht="18" customHeight="1">
      <c r="B101" s="22"/>
      <c r="C101" s="790"/>
      <c r="D101" s="790"/>
      <c r="E101" s="157"/>
      <c r="F101" s="501"/>
      <c r="G101" s="204"/>
      <c r="H101" s="204"/>
      <c r="I101" s="412"/>
      <c r="J101" s="413"/>
      <c r="K101" s="173"/>
      <c r="L101" s="185"/>
      <c r="M101" s="25"/>
      <c r="N101" s="106"/>
      <c r="O101" s="186"/>
      <c r="P101" s="25"/>
      <c r="Q101" s="26"/>
    </row>
    <row r="102" spans="2:17" ht="18" customHeight="1">
      <c r="B102" s="22"/>
      <c r="C102" s="790"/>
      <c r="D102" s="790"/>
      <c r="E102" s="182"/>
      <c r="F102" s="44"/>
      <c r="G102" s="203"/>
      <c r="H102" s="213"/>
      <c r="I102" s="205"/>
      <c r="J102" s="31"/>
      <c r="K102" s="173"/>
      <c r="L102" s="185"/>
      <c r="M102" s="25"/>
      <c r="N102" s="106"/>
      <c r="O102" s="186"/>
      <c r="P102" s="25"/>
      <c r="Q102" s="26"/>
    </row>
    <row r="103" spans="2:17" ht="18" customHeight="1">
      <c r="B103" s="22"/>
      <c r="C103" s="166"/>
      <c r="D103" s="21"/>
      <c r="E103" s="164"/>
      <c r="F103" s="166"/>
      <c r="G103" s="182"/>
      <c r="H103" s="213"/>
      <c r="I103" s="205"/>
      <c r="J103" s="164"/>
      <c r="K103" s="173"/>
      <c r="L103" s="185"/>
      <c r="M103" s="25"/>
      <c r="N103" s="106"/>
      <c r="O103" s="186"/>
      <c r="P103" s="25"/>
      <c r="Q103" s="26"/>
    </row>
    <row r="104" spans="2:17" ht="18" customHeight="1">
      <c r="B104" s="22"/>
      <c r="C104" s="166"/>
      <c r="D104" s="21"/>
      <c r="E104" s="182"/>
      <c r="F104" s="166"/>
      <c r="G104" s="182"/>
      <c r="H104" s="213"/>
      <c r="I104" s="205"/>
      <c r="J104" s="183"/>
      <c r="K104" s="173"/>
      <c r="L104" s="185"/>
      <c r="M104" s="25"/>
      <c r="N104" s="106"/>
      <c r="O104" s="186"/>
      <c r="P104" s="25"/>
      <c r="Q104" s="26"/>
    </row>
    <row r="105" spans="2:17" ht="18" customHeight="1">
      <c r="B105" s="22"/>
      <c r="C105" s="21"/>
      <c r="D105" s="21"/>
      <c r="E105" s="173"/>
      <c r="F105" s="31"/>
      <c r="G105" s="36"/>
      <c r="H105" s="36"/>
      <c r="I105" s="36"/>
      <c r="J105" s="31"/>
      <c r="K105" s="31"/>
      <c r="L105" s="22"/>
      <c r="M105" s="25"/>
      <c r="N105" s="31"/>
      <c r="O105" s="23"/>
      <c r="P105" s="25"/>
      <c r="Q105" s="26"/>
    </row>
    <row r="106" spans="2:17" ht="18" customHeight="1">
      <c r="B106" s="22"/>
      <c r="C106" s="22"/>
      <c r="D106" s="22"/>
      <c r="E106" s="31"/>
      <c r="F106" s="31"/>
      <c r="G106" s="31"/>
      <c r="H106" s="31"/>
      <c r="I106" s="23"/>
      <c r="J106" s="31"/>
      <c r="K106" s="31"/>
      <c r="L106" s="22"/>
      <c r="M106" s="25"/>
      <c r="N106" s="31"/>
      <c r="O106" s="23"/>
      <c r="P106" s="25"/>
      <c r="Q106" s="192"/>
    </row>
    <row r="107" spans="2:17" ht="18" customHeight="1">
      <c r="B107" s="22"/>
      <c r="C107" s="22"/>
      <c r="D107" s="22"/>
      <c r="E107" s="31"/>
      <c r="F107" s="31"/>
      <c r="G107" s="31"/>
      <c r="H107" s="31"/>
      <c r="I107" s="23"/>
      <c r="J107" s="31"/>
      <c r="K107" s="31"/>
      <c r="L107" s="22"/>
      <c r="M107" s="22"/>
      <c r="N107" s="31"/>
      <c r="O107" s="23"/>
      <c r="P107" s="192"/>
      <c r="Q107" s="192"/>
    </row>
    <row r="108" spans="2:17" ht="18" customHeight="1"/>
    <row r="109" spans="2:17" ht="18" customHeight="1"/>
    <row r="110" spans="2:17" ht="18" customHeight="1"/>
    <row r="111" spans="2:17" ht="18" customHeight="1"/>
    <row r="112" spans="2:17" ht="18" customHeight="1"/>
  </sheetData>
  <autoFilter ref="B8:O8" xr:uid="{33C0ADF6-0B11-4177-8BDE-322986B2229A}"/>
  <mergeCells count="9">
    <mergeCell ref="B6:D6"/>
    <mergeCell ref="B10:E10"/>
    <mergeCell ref="B51:E51"/>
    <mergeCell ref="B2:D2"/>
    <mergeCell ref="G2:I2"/>
    <mergeCell ref="B3:D3"/>
    <mergeCell ref="B4:D4"/>
    <mergeCell ref="G4:J4"/>
    <mergeCell ref="B5:D5"/>
  </mergeCells>
  <phoneticPr fontId="4"/>
  <dataValidations count="1">
    <dataValidation imeMode="hiragana" allowBlank="1" showInputMessage="1" showErrorMessage="1" sqref="J49:J50 JF49:JF50 TB49:TB50 ACX49:ACX50 AMT49:AMT50 AWP49:AWP50 BGL49:BGL50 BQH49:BQH50 CAD49:CAD50 CJZ49:CJZ50 CTV49:CTV50 DDR49:DDR50 DNN49:DNN50 DXJ49:DXJ50 EHF49:EHF50 ERB49:ERB50 FAX49:FAX50 FKT49:FKT50 FUP49:FUP50 GEL49:GEL50 GOH49:GOH50 GYD49:GYD50 HHZ49:HHZ50 HRV49:HRV50 IBR49:IBR50 ILN49:ILN50 IVJ49:IVJ50 JFF49:JFF50 JPB49:JPB50 JYX49:JYX50 KIT49:KIT50 KSP49:KSP50 LCL49:LCL50 LMH49:LMH50 LWD49:LWD50 MFZ49:MFZ50 MPV49:MPV50 MZR49:MZR50 NJN49:NJN50 NTJ49:NTJ50 ODF49:ODF50 ONB49:ONB50 OWX49:OWX50 PGT49:PGT50 PQP49:PQP50 QAL49:QAL50 QKH49:QKH50 QUD49:QUD50 RDZ49:RDZ50 RNV49:RNV50 RXR49:RXR50 SHN49:SHN50 SRJ49:SRJ50 TBF49:TBF50 TLB49:TLB50 TUX49:TUX50 UET49:UET50 UOP49:UOP50 UYL49:UYL50 VIH49:VIH50 VSD49:VSD50 WBZ49:WBZ50 WLV49:WLV50 WVR49:WVR50 J65585:J65586 JF65585:JF65586 TB65585:TB65586 ACX65585:ACX65586 AMT65585:AMT65586 AWP65585:AWP65586 BGL65585:BGL65586 BQH65585:BQH65586 CAD65585:CAD65586 CJZ65585:CJZ65586 CTV65585:CTV65586 DDR65585:DDR65586 DNN65585:DNN65586 DXJ65585:DXJ65586 EHF65585:EHF65586 ERB65585:ERB65586 FAX65585:FAX65586 FKT65585:FKT65586 FUP65585:FUP65586 GEL65585:GEL65586 GOH65585:GOH65586 GYD65585:GYD65586 HHZ65585:HHZ65586 HRV65585:HRV65586 IBR65585:IBR65586 ILN65585:ILN65586 IVJ65585:IVJ65586 JFF65585:JFF65586 JPB65585:JPB65586 JYX65585:JYX65586 KIT65585:KIT65586 KSP65585:KSP65586 LCL65585:LCL65586 LMH65585:LMH65586 LWD65585:LWD65586 MFZ65585:MFZ65586 MPV65585:MPV65586 MZR65585:MZR65586 NJN65585:NJN65586 NTJ65585:NTJ65586 ODF65585:ODF65586 ONB65585:ONB65586 OWX65585:OWX65586 PGT65585:PGT65586 PQP65585:PQP65586 QAL65585:QAL65586 QKH65585:QKH65586 QUD65585:QUD65586 RDZ65585:RDZ65586 RNV65585:RNV65586 RXR65585:RXR65586 SHN65585:SHN65586 SRJ65585:SRJ65586 TBF65585:TBF65586 TLB65585:TLB65586 TUX65585:TUX65586 UET65585:UET65586 UOP65585:UOP65586 UYL65585:UYL65586 VIH65585:VIH65586 VSD65585:VSD65586 WBZ65585:WBZ65586 WLV65585:WLV65586 WVR65585:WVR65586 J131121:J131122 JF131121:JF131122 TB131121:TB131122 ACX131121:ACX131122 AMT131121:AMT131122 AWP131121:AWP131122 BGL131121:BGL131122 BQH131121:BQH131122 CAD131121:CAD131122 CJZ131121:CJZ131122 CTV131121:CTV131122 DDR131121:DDR131122 DNN131121:DNN131122 DXJ131121:DXJ131122 EHF131121:EHF131122 ERB131121:ERB131122 FAX131121:FAX131122 FKT131121:FKT131122 FUP131121:FUP131122 GEL131121:GEL131122 GOH131121:GOH131122 GYD131121:GYD131122 HHZ131121:HHZ131122 HRV131121:HRV131122 IBR131121:IBR131122 ILN131121:ILN131122 IVJ131121:IVJ131122 JFF131121:JFF131122 JPB131121:JPB131122 JYX131121:JYX131122 KIT131121:KIT131122 KSP131121:KSP131122 LCL131121:LCL131122 LMH131121:LMH131122 LWD131121:LWD131122 MFZ131121:MFZ131122 MPV131121:MPV131122 MZR131121:MZR131122 NJN131121:NJN131122 NTJ131121:NTJ131122 ODF131121:ODF131122 ONB131121:ONB131122 OWX131121:OWX131122 PGT131121:PGT131122 PQP131121:PQP131122 QAL131121:QAL131122 QKH131121:QKH131122 QUD131121:QUD131122 RDZ131121:RDZ131122 RNV131121:RNV131122 RXR131121:RXR131122 SHN131121:SHN131122 SRJ131121:SRJ131122 TBF131121:TBF131122 TLB131121:TLB131122 TUX131121:TUX131122 UET131121:UET131122 UOP131121:UOP131122 UYL131121:UYL131122 VIH131121:VIH131122 VSD131121:VSD131122 WBZ131121:WBZ131122 WLV131121:WLV131122 WVR131121:WVR131122 J196657:J196658 JF196657:JF196658 TB196657:TB196658 ACX196657:ACX196658 AMT196657:AMT196658 AWP196657:AWP196658 BGL196657:BGL196658 BQH196657:BQH196658 CAD196657:CAD196658 CJZ196657:CJZ196658 CTV196657:CTV196658 DDR196657:DDR196658 DNN196657:DNN196658 DXJ196657:DXJ196658 EHF196657:EHF196658 ERB196657:ERB196658 FAX196657:FAX196658 FKT196657:FKT196658 FUP196657:FUP196658 GEL196657:GEL196658 GOH196657:GOH196658 GYD196657:GYD196658 HHZ196657:HHZ196658 HRV196657:HRV196658 IBR196657:IBR196658 ILN196657:ILN196658 IVJ196657:IVJ196658 JFF196657:JFF196658 JPB196657:JPB196658 JYX196657:JYX196658 KIT196657:KIT196658 KSP196657:KSP196658 LCL196657:LCL196658 LMH196657:LMH196658 LWD196657:LWD196658 MFZ196657:MFZ196658 MPV196657:MPV196658 MZR196657:MZR196658 NJN196657:NJN196658 NTJ196657:NTJ196658 ODF196657:ODF196658 ONB196657:ONB196658 OWX196657:OWX196658 PGT196657:PGT196658 PQP196657:PQP196658 QAL196657:QAL196658 QKH196657:QKH196658 QUD196657:QUD196658 RDZ196657:RDZ196658 RNV196657:RNV196658 RXR196657:RXR196658 SHN196657:SHN196658 SRJ196657:SRJ196658 TBF196657:TBF196658 TLB196657:TLB196658 TUX196657:TUX196658 UET196657:UET196658 UOP196657:UOP196658 UYL196657:UYL196658 VIH196657:VIH196658 VSD196657:VSD196658 WBZ196657:WBZ196658 WLV196657:WLV196658 WVR196657:WVR196658 J262193:J262194 JF262193:JF262194 TB262193:TB262194 ACX262193:ACX262194 AMT262193:AMT262194 AWP262193:AWP262194 BGL262193:BGL262194 BQH262193:BQH262194 CAD262193:CAD262194 CJZ262193:CJZ262194 CTV262193:CTV262194 DDR262193:DDR262194 DNN262193:DNN262194 DXJ262193:DXJ262194 EHF262193:EHF262194 ERB262193:ERB262194 FAX262193:FAX262194 FKT262193:FKT262194 FUP262193:FUP262194 GEL262193:GEL262194 GOH262193:GOH262194 GYD262193:GYD262194 HHZ262193:HHZ262194 HRV262193:HRV262194 IBR262193:IBR262194 ILN262193:ILN262194 IVJ262193:IVJ262194 JFF262193:JFF262194 JPB262193:JPB262194 JYX262193:JYX262194 KIT262193:KIT262194 KSP262193:KSP262194 LCL262193:LCL262194 LMH262193:LMH262194 LWD262193:LWD262194 MFZ262193:MFZ262194 MPV262193:MPV262194 MZR262193:MZR262194 NJN262193:NJN262194 NTJ262193:NTJ262194 ODF262193:ODF262194 ONB262193:ONB262194 OWX262193:OWX262194 PGT262193:PGT262194 PQP262193:PQP262194 QAL262193:QAL262194 QKH262193:QKH262194 QUD262193:QUD262194 RDZ262193:RDZ262194 RNV262193:RNV262194 RXR262193:RXR262194 SHN262193:SHN262194 SRJ262193:SRJ262194 TBF262193:TBF262194 TLB262193:TLB262194 TUX262193:TUX262194 UET262193:UET262194 UOP262193:UOP262194 UYL262193:UYL262194 VIH262193:VIH262194 VSD262193:VSD262194 WBZ262193:WBZ262194 WLV262193:WLV262194 WVR262193:WVR262194 J327729:J327730 JF327729:JF327730 TB327729:TB327730 ACX327729:ACX327730 AMT327729:AMT327730 AWP327729:AWP327730 BGL327729:BGL327730 BQH327729:BQH327730 CAD327729:CAD327730 CJZ327729:CJZ327730 CTV327729:CTV327730 DDR327729:DDR327730 DNN327729:DNN327730 DXJ327729:DXJ327730 EHF327729:EHF327730 ERB327729:ERB327730 FAX327729:FAX327730 FKT327729:FKT327730 FUP327729:FUP327730 GEL327729:GEL327730 GOH327729:GOH327730 GYD327729:GYD327730 HHZ327729:HHZ327730 HRV327729:HRV327730 IBR327729:IBR327730 ILN327729:ILN327730 IVJ327729:IVJ327730 JFF327729:JFF327730 JPB327729:JPB327730 JYX327729:JYX327730 KIT327729:KIT327730 KSP327729:KSP327730 LCL327729:LCL327730 LMH327729:LMH327730 LWD327729:LWD327730 MFZ327729:MFZ327730 MPV327729:MPV327730 MZR327729:MZR327730 NJN327729:NJN327730 NTJ327729:NTJ327730 ODF327729:ODF327730 ONB327729:ONB327730 OWX327729:OWX327730 PGT327729:PGT327730 PQP327729:PQP327730 QAL327729:QAL327730 QKH327729:QKH327730 QUD327729:QUD327730 RDZ327729:RDZ327730 RNV327729:RNV327730 RXR327729:RXR327730 SHN327729:SHN327730 SRJ327729:SRJ327730 TBF327729:TBF327730 TLB327729:TLB327730 TUX327729:TUX327730 UET327729:UET327730 UOP327729:UOP327730 UYL327729:UYL327730 VIH327729:VIH327730 VSD327729:VSD327730 WBZ327729:WBZ327730 WLV327729:WLV327730 WVR327729:WVR327730 J393265:J393266 JF393265:JF393266 TB393265:TB393266 ACX393265:ACX393266 AMT393265:AMT393266 AWP393265:AWP393266 BGL393265:BGL393266 BQH393265:BQH393266 CAD393265:CAD393266 CJZ393265:CJZ393266 CTV393265:CTV393266 DDR393265:DDR393266 DNN393265:DNN393266 DXJ393265:DXJ393266 EHF393265:EHF393266 ERB393265:ERB393266 FAX393265:FAX393266 FKT393265:FKT393266 FUP393265:FUP393266 GEL393265:GEL393266 GOH393265:GOH393266 GYD393265:GYD393266 HHZ393265:HHZ393266 HRV393265:HRV393266 IBR393265:IBR393266 ILN393265:ILN393266 IVJ393265:IVJ393266 JFF393265:JFF393266 JPB393265:JPB393266 JYX393265:JYX393266 KIT393265:KIT393266 KSP393265:KSP393266 LCL393265:LCL393266 LMH393265:LMH393266 LWD393265:LWD393266 MFZ393265:MFZ393266 MPV393265:MPV393266 MZR393265:MZR393266 NJN393265:NJN393266 NTJ393265:NTJ393266 ODF393265:ODF393266 ONB393265:ONB393266 OWX393265:OWX393266 PGT393265:PGT393266 PQP393265:PQP393266 QAL393265:QAL393266 QKH393265:QKH393266 QUD393265:QUD393266 RDZ393265:RDZ393266 RNV393265:RNV393266 RXR393265:RXR393266 SHN393265:SHN393266 SRJ393265:SRJ393266 TBF393265:TBF393266 TLB393265:TLB393266 TUX393265:TUX393266 UET393265:UET393266 UOP393265:UOP393266 UYL393265:UYL393266 VIH393265:VIH393266 VSD393265:VSD393266 WBZ393265:WBZ393266 WLV393265:WLV393266 WVR393265:WVR393266 J458801:J458802 JF458801:JF458802 TB458801:TB458802 ACX458801:ACX458802 AMT458801:AMT458802 AWP458801:AWP458802 BGL458801:BGL458802 BQH458801:BQH458802 CAD458801:CAD458802 CJZ458801:CJZ458802 CTV458801:CTV458802 DDR458801:DDR458802 DNN458801:DNN458802 DXJ458801:DXJ458802 EHF458801:EHF458802 ERB458801:ERB458802 FAX458801:FAX458802 FKT458801:FKT458802 FUP458801:FUP458802 GEL458801:GEL458802 GOH458801:GOH458802 GYD458801:GYD458802 HHZ458801:HHZ458802 HRV458801:HRV458802 IBR458801:IBR458802 ILN458801:ILN458802 IVJ458801:IVJ458802 JFF458801:JFF458802 JPB458801:JPB458802 JYX458801:JYX458802 KIT458801:KIT458802 KSP458801:KSP458802 LCL458801:LCL458802 LMH458801:LMH458802 LWD458801:LWD458802 MFZ458801:MFZ458802 MPV458801:MPV458802 MZR458801:MZR458802 NJN458801:NJN458802 NTJ458801:NTJ458802 ODF458801:ODF458802 ONB458801:ONB458802 OWX458801:OWX458802 PGT458801:PGT458802 PQP458801:PQP458802 QAL458801:QAL458802 QKH458801:QKH458802 QUD458801:QUD458802 RDZ458801:RDZ458802 RNV458801:RNV458802 RXR458801:RXR458802 SHN458801:SHN458802 SRJ458801:SRJ458802 TBF458801:TBF458802 TLB458801:TLB458802 TUX458801:TUX458802 UET458801:UET458802 UOP458801:UOP458802 UYL458801:UYL458802 VIH458801:VIH458802 VSD458801:VSD458802 WBZ458801:WBZ458802 WLV458801:WLV458802 WVR458801:WVR458802 J524337:J524338 JF524337:JF524338 TB524337:TB524338 ACX524337:ACX524338 AMT524337:AMT524338 AWP524337:AWP524338 BGL524337:BGL524338 BQH524337:BQH524338 CAD524337:CAD524338 CJZ524337:CJZ524338 CTV524337:CTV524338 DDR524337:DDR524338 DNN524337:DNN524338 DXJ524337:DXJ524338 EHF524337:EHF524338 ERB524337:ERB524338 FAX524337:FAX524338 FKT524337:FKT524338 FUP524337:FUP524338 GEL524337:GEL524338 GOH524337:GOH524338 GYD524337:GYD524338 HHZ524337:HHZ524338 HRV524337:HRV524338 IBR524337:IBR524338 ILN524337:ILN524338 IVJ524337:IVJ524338 JFF524337:JFF524338 JPB524337:JPB524338 JYX524337:JYX524338 KIT524337:KIT524338 KSP524337:KSP524338 LCL524337:LCL524338 LMH524337:LMH524338 LWD524337:LWD524338 MFZ524337:MFZ524338 MPV524337:MPV524338 MZR524337:MZR524338 NJN524337:NJN524338 NTJ524337:NTJ524338 ODF524337:ODF524338 ONB524337:ONB524338 OWX524337:OWX524338 PGT524337:PGT524338 PQP524337:PQP524338 QAL524337:QAL524338 QKH524337:QKH524338 QUD524337:QUD524338 RDZ524337:RDZ524338 RNV524337:RNV524338 RXR524337:RXR524338 SHN524337:SHN524338 SRJ524337:SRJ524338 TBF524337:TBF524338 TLB524337:TLB524338 TUX524337:TUX524338 UET524337:UET524338 UOP524337:UOP524338 UYL524337:UYL524338 VIH524337:VIH524338 VSD524337:VSD524338 WBZ524337:WBZ524338 WLV524337:WLV524338 WVR524337:WVR524338 J589873:J589874 JF589873:JF589874 TB589873:TB589874 ACX589873:ACX589874 AMT589873:AMT589874 AWP589873:AWP589874 BGL589873:BGL589874 BQH589873:BQH589874 CAD589873:CAD589874 CJZ589873:CJZ589874 CTV589873:CTV589874 DDR589873:DDR589874 DNN589873:DNN589874 DXJ589873:DXJ589874 EHF589873:EHF589874 ERB589873:ERB589874 FAX589873:FAX589874 FKT589873:FKT589874 FUP589873:FUP589874 GEL589873:GEL589874 GOH589873:GOH589874 GYD589873:GYD589874 HHZ589873:HHZ589874 HRV589873:HRV589874 IBR589873:IBR589874 ILN589873:ILN589874 IVJ589873:IVJ589874 JFF589873:JFF589874 JPB589873:JPB589874 JYX589873:JYX589874 KIT589873:KIT589874 KSP589873:KSP589874 LCL589873:LCL589874 LMH589873:LMH589874 LWD589873:LWD589874 MFZ589873:MFZ589874 MPV589873:MPV589874 MZR589873:MZR589874 NJN589873:NJN589874 NTJ589873:NTJ589874 ODF589873:ODF589874 ONB589873:ONB589874 OWX589873:OWX589874 PGT589873:PGT589874 PQP589873:PQP589874 QAL589873:QAL589874 QKH589873:QKH589874 QUD589873:QUD589874 RDZ589873:RDZ589874 RNV589873:RNV589874 RXR589873:RXR589874 SHN589873:SHN589874 SRJ589873:SRJ589874 TBF589873:TBF589874 TLB589873:TLB589874 TUX589873:TUX589874 UET589873:UET589874 UOP589873:UOP589874 UYL589873:UYL589874 VIH589873:VIH589874 VSD589873:VSD589874 WBZ589873:WBZ589874 WLV589873:WLV589874 WVR589873:WVR589874 J655409:J655410 JF655409:JF655410 TB655409:TB655410 ACX655409:ACX655410 AMT655409:AMT655410 AWP655409:AWP655410 BGL655409:BGL655410 BQH655409:BQH655410 CAD655409:CAD655410 CJZ655409:CJZ655410 CTV655409:CTV655410 DDR655409:DDR655410 DNN655409:DNN655410 DXJ655409:DXJ655410 EHF655409:EHF655410 ERB655409:ERB655410 FAX655409:FAX655410 FKT655409:FKT655410 FUP655409:FUP655410 GEL655409:GEL655410 GOH655409:GOH655410 GYD655409:GYD655410 HHZ655409:HHZ655410 HRV655409:HRV655410 IBR655409:IBR655410 ILN655409:ILN655410 IVJ655409:IVJ655410 JFF655409:JFF655410 JPB655409:JPB655410 JYX655409:JYX655410 KIT655409:KIT655410 KSP655409:KSP655410 LCL655409:LCL655410 LMH655409:LMH655410 LWD655409:LWD655410 MFZ655409:MFZ655410 MPV655409:MPV655410 MZR655409:MZR655410 NJN655409:NJN655410 NTJ655409:NTJ655410 ODF655409:ODF655410 ONB655409:ONB655410 OWX655409:OWX655410 PGT655409:PGT655410 PQP655409:PQP655410 QAL655409:QAL655410 QKH655409:QKH655410 QUD655409:QUD655410 RDZ655409:RDZ655410 RNV655409:RNV655410 RXR655409:RXR655410 SHN655409:SHN655410 SRJ655409:SRJ655410 TBF655409:TBF655410 TLB655409:TLB655410 TUX655409:TUX655410 UET655409:UET655410 UOP655409:UOP655410 UYL655409:UYL655410 VIH655409:VIH655410 VSD655409:VSD655410 WBZ655409:WBZ655410 WLV655409:WLV655410 WVR655409:WVR655410 J720945:J720946 JF720945:JF720946 TB720945:TB720946 ACX720945:ACX720946 AMT720945:AMT720946 AWP720945:AWP720946 BGL720945:BGL720946 BQH720945:BQH720946 CAD720945:CAD720946 CJZ720945:CJZ720946 CTV720945:CTV720946 DDR720945:DDR720946 DNN720945:DNN720946 DXJ720945:DXJ720946 EHF720945:EHF720946 ERB720945:ERB720946 FAX720945:FAX720946 FKT720945:FKT720946 FUP720945:FUP720946 GEL720945:GEL720946 GOH720945:GOH720946 GYD720945:GYD720946 HHZ720945:HHZ720946 HRV720945:HRV720946 IBR720945:IBR720946 ILN720945:ILN720946 IVJ720945:IVJ720946 JFF720945:JFF720946 JPB720945:JPB720946 JYX720945:JYX720946 KIT720945:KIT720946 KSP720945:KSP720946 LCL720945:LCL720946 LMH720945:LMH720946 LWD720945:LWD720946 MFZ720945:MFZ720946 MPV720945:MPV720946 MZR720945:MZR720946 NJN720945:NJN720946 NTJ720945:NTJ720946 ODF720945:ODF720946 ONB720945:ONB720946 OWX720945:OWX720946 PGT720945:PGT720946 PQP720945:PQP720946 QAL720945:QAL720946 QKH720945:QKH720946 QUD720945:QUD720946 RDZ720945:RDZ720946 RNV720945:RNV720946 RXR720945:RXR720946 SHN720945:SHN720946 SRJ720945:SRJ720946 TBF720945:TBF720946 TLB720945:TLB720946 TUX720945:TUX720946 UET720945:UET720946 UOP720945:UOP720946 UYL720945:UYL720946 VIH720945:VIH720946 VSD720945:VSD720946 WBZ720945:WBZ720946 WLV720945:WLV720946 WVR720945:WVR720946 J786481:J786482 JF786481:JF786482 TB786481:TB786482 ACX786481:ACX786482 AMT786481:AMT786482 AWP786481:AWP786482 BGL786481:BGL786482 BQH786481:BQH786482 CAD786481:CAD786482 CJZ786481:CJZ786482 CTV786481:CTV786482 DDR786481:DDR786482 DNN786481:DNN786482 DXJ786481:DXJ786482 EHF786481:EHF786482 ERB786481:ERB786482 FAX786481:FAX786482 FKT786481:FKT786482 FUP786481:FUP786482 GEL786481:GEL786482 GOH786481:GOH786482 GYD786481:GYD786482 HHZ786481:HHZ786482 HRV786481:HRV786482 IBR786481:IBR786482 ILN786481:ILN786482 IVJ786481:IVJ786482 JFF786481:JFF786482 JPB786481:JPB786482 JYX786481:JYX786482 KIT786481:KIT786482 KSP786481:KSP786482 LCL786481:LCL786482 LMH786481:LMH786482 LWD786481:LWD786482 MFZ786481:MFZ786482 MPV786481:MPV786482 MZR786481:MZR786482 NJN786481:NJN786482 NTJ786481:NTJ786482 ODF786481:ODF786482 ONB786481:ONB786482 OWX786481:OWX786482 PGT786481:PGT786482 PQP786481:PQP786482 QAL786481:QAL786482 QKH786481:QKH786482 QUD786481:QUD786482 RDZ786481:RDZ786482 RNV786481:RNV786482 RXR786481:RXR786482 SHN786481:SHN786482 SRJ786481:SRJ786482 TBF786481:TBF786482 TLB786481:TLB786482 TUX786481:TUX786482 UET786481:UET786482 UOP786481:UOP786482 UYL786481:UYL786482 VIH786481:VIH786482 VSD786481:VSD786482 WBZ786481:WBZ786482 WLV786481:WLV786482 WVR786481:WVR786482 J852017:J852018 JF852017:JF852018 TB852017:TB852018 ACX852017:ACX852018 AMT852017:AMT852018 AWP852017:AWP852018 BGL852017:BGL852018 BQH852017:BQH852018 CAD852017:CAD852018 CJZ852017:CJZ852018 CTV852017:CTV852018 DDR852017:DDR852018 DNN852017:DNN852018 DXJ852017:DXJ852018 EHF852017:EHF852018 ERB852017:ERB852018 FAX852017:FAX852018 FKT852017:FKT852018 FUP852017:FUP852018 GEL852017:GEL852018 GOH852017:GOH852018 GYD852017:GYD852018 HHZ852017:HHZ852018 HRV852017:HRV852018 IBR852017:IBR852018 ILN852017:ILN852018 IVJ852017:IVJ852018 JFF852017:JFF852018 JPB852017:JPB852018 JYX852017:JYX852018 KIT852017:KIT852018 KSP852017:KSP852018 LCL852017:LCL852018 LMH852017:LMH852018 LWD852017:LWD852018 MFZ852017:MFZ852018 MPV852017:MPV852018 MZR852017:MZR852018 NJN852017:NJN852018 NTJ852017:NTJ852018 ODF852017:ODF852018 ONB852017:ONB852018 OWX852017:OWX852018 PGT852017:PGT852018 PQP852017:PQP852018 QAL852017:QAL852018 QKH852017:QKH852018 QUD852017:QUD852018 RDZ852017:RDZ852018 RNV852017:RNV852018 RXR852017:RXR852018 SHN852017:SHN852018 SRJ852017:SRJ852018 TBF852017:TBF852018 TLB852017:TLB852018 TUX852017:TUX852018 UET852017:UET852018 UOP852017:UOP852018 UYL852017:UYL852018 VIH852017:VIH852018 VSD852017:VSD852018 WBZ852017:WBZ852018 WLV852017:WLV852018 WVR852017:WVR852018 J917553:J917554 JF917553:JF917554 TB917553:TB917554 ACX917553:ACX917554 AMT917553:AMT917554 AWP917553:AWP917554 BGL917553:BGL917554 BQH917553:BQH917554 CAD917553:CAD917554 CJZ917553:CJZ917554 CTV917553:CTV917554 DDR917553:DDR917554 DNN917553:DNN917554 DXJ917553:DXJ917554 EHF917553:EHF917554 ERB917553:ERB917554 FAX917553:FAX917554 FKT917553:FKT917554 FUP917553:FUP917554 GEL917553:GEL917554 GOH917553:GOH917554 GYD917553:GYD917554 HHZ917553:HHZ917554 HRV917553:HRV917554 IBR917553:IBR917554 ILN917553:ILN917554 IVJ917553:IVJ917554 JFF917553:JFF917554 JPB917553:JPB917554 JYX917553:JYX917554 KIT917553:KIT917554 KSP917553:KSP917554 LCL917553:LCL917554 LMH917553:LMH917554 LWD917553:LWD917554 MFZ917553:MFZ917554 MPV917553:MPV917554 MZR917553:MZR917554 NJN917553:NJN917554 NTJ917553:NTJ917554 ODF917553:ODF917554 ONB917553:ONB917554 OWX917553:OWX917554 PGT917553:PGT917554 PQP917553:PQP917554 QAL917553:QAL917554 QKH917553:QKH917554 QUD917553:QUD917554 RDZ917553:RDZ917554 RNV917553:RNV917554 RXR917553:RXR917554 SHN917553:SHN917554 SRJ917553:SRJ917554 TBF917553:TBF917554 TLB917553:TLB917554 TUX917553:TUX917554 UET917553:UET917554 UOP917553:UOP917554 UYL917553:UYL917554 VIH917553:VIH917554 VSD917553:VSD917554 WBZ917553:WBZ917554 WLV917553:WLV917554 WVR917553:WVR917554 J983089:J983090 JF983089:JF983090 TB983089:TB983090 ACX983089:ACX983090 AMT983089:AMT983090 AWP983089:AWP983090 BGL983089:BGL983090 BQH983089:BQH983090 CAD983089:CAD983090 CJZ983089:CJZ983090 CTV983089:CTV983090 DDR983089:DDR983090 DNN983089:DNN983090 DXJ983089:DXJ983090 EHF983089:EHF983090 ERB983089:ERB983090 FAX983089:FAX983090 FKT983089:FKT983090 FUP983089:FUP983090 GEL983089:GEL983090 GOH983089:GOH983090 GYD983089:GYD983090 HHZ983089:HHZ983090 HRV983089:HRV983090 IBR983089:IBR983090 ILN983089:ILN983090 IVJ983089:IVJ983090 JFF983089:JFF983090 JPB983089:JPB983090 JYX983089:JYX983090 KIT983089:KIT983090 KSP983089:KSP983090 LCL983089:LCL983090 LMH983089:LMH983090 LWD983089:LWD983090 MFZ983089:MFZ983090 MPV983089:MPV983090 MZR983089:MZR983090 NJN983089:NJN983090 NTJ983089:NTJ983090 ODF983089:ODF983090 ONB983089:ONB983090 OWX983089:OWX983090 PGT983089:PGT983090 PQP983089:PQP983090 QAL983089:QAL983090 QKH983089:QKH983090 QUD983089:QUD983090 RDZ983089:RDZ983090 RNV983089:RNV983090 RXR983089:RXR983090 SHN983089:SHN983090 SRJ983089:SRJ983090 TBF983089:TBF983090 TLB983089:TLB983090 TUX983089:TUX983090 UET983089:UET983090 UOP983089:UOP983090 UYL983089:UYL983090 VIH983089:VIH983090 VSD983089:VSD983090 WBZ983089:WBZ983090 WLV983089:WLV983090 WVR983089:WVR983090 J21:J40 JF21:JF40 TB21:TB40 ACX21:ACX40 AMT21:AMT40 AWP21:AWP40 BGL21:BGL40 BQH21:BQH40 CAD21:CAD40 CJZ21:CJZ40 CTV21:CTV40 DDR21:DDR40 DNN21:DNN40 DXJ21:DXJ40 EHF21:EHF40 ERB21:ERB40 FAX21:FAX40 FKT21:FKT40 FUP21:FUP40 GEL21:GEL40 GOH21:GOH40 GYD21:GYD40 HHZ21:HHZ40 HRV21:HRV40 IBR21:IBR40 ILN21:ILN40 IVJ21:IVJ40 JFF21:JFF40 JPB21:JPB40 JYX21:JYX40 KIT21:KIT40 KSP21:KSP40 LCL21:LCL40 LMH21:LMH40 LWD21:LWD40 MFZ21:MFZ40 MPV21:MPV40 MZR21:MZR40 NJN21:NJN40 NTJ21:NTJ40 ODF21:ODF40 ONB21:ONB40 OWX21:OWX40 PGT21:PGT40 PQP21:PQP40 QAL21:QAL40 QKH21:QKH40 QUD21:QUD40 RDZ21:RDZ40 RNV21:RNV40 RXR21:RXR40 SHN21:SHN40 SRJ21:SRJ40 TBF21:TBF40 TLB21:TLB40 TUX21:TUX40 UET21:UET40 UOP21:UOP40 UYL21:UYL40 VIH21:VIH40 VSD21:VSD40 WBZ21:WBZ40 WLV21:WLV40 WVR21:WVR40 J65557:J65576 JF65557:JF65576 TB65557:TB65576 ACX65557:ACX65576 AMT65557:AMT65576 AWP65557:AWP65576 BGL65557:BGL65576 BQH65557:BQH65576 CAD65557:CAD65576 CJZ65557:CJZ65576 CTV65557:CTV65576 DDR65557:DDR65576 DNN65557:DNN65576 DXJ65557:DXJ65576 EHF65557:EHF65576 ERB65557:ERB65576 FAX65557:FAX65576 FKT65557:FKT65576 FUP65557:FUP65576 GEL65557:GEL65576 GOH65557:GOH65576 GYD65557:GYD65576 HHZ65557:HHZ65576 HRV65557:HRV65576 IBR65557:IBR65576 ILN65557:ILN65576 IVJ65557:IVJ65576 JFF65557:JFF65576 JPB65557:JPB65576 JYX65557:JYX65576 KIT65557:KIT65576 KSP65557:KSP65576 LCL65557:LCL65576 LMH65557:LMH65576 LWD65557:LWD65576 MFZ65557:MFZ65576 MPV65557:MPV65576 MZR65557:MZR65576 NJN65557:NJN65576 NTJ65557:NTJ65576 ODF65557:ODF65576 ONB65557:ONB65576 OWX65557:OWX65576 PGT65557:PGT65576 PQP65557:PQP65576 QAL65557:QAL65576 QKH65557:QKH65576 QUD65557:QUD65576 RDZ65557:RDZ65576 RNV65557:RNV65576 RXR65557:RXR65576 SHN65557:SHN65576 SRJ65557:SRJ65576 TBF65557:TBF65576 TLB65557:TLB65576 TUX65557:TUX65576 UET65557:UET65576 UOP65557:UOP65576 UYL65557:UYL65576 VIH65557:VIH65576 VSD65557:VSD65576 WBZ65557:WBZ65576 WLV65557:WLV65576 WVR65557:WVR65576 J131093:J131112 JF131093:JF131112 TB131093:TB131112 ACX131093:ACX131112 AMT131093:AMT131112 AWP131093:AWP131112 BGL131093:BGL131112 BQH131093:BQH131112 CAD131093:CAD131112 CJZ131093:CJZ131112 CTV131093:CTV131112 DDR131093:DDR131112 DNN131093:DNN131112 DXJ131093:DXJ131112 EHF131093:EHF131112 ERB131093:ERB131112 FAX131093:FAX131112 FKT131093:FKT131112 FUP131093:FUP131112 GEL131093:GEL131112 GOH131093:GOH131112 GYD131093:GYD131112 HHZ131093:HHZ131112 HRV131093:HRV131112 IBR131093:IBR131112 ILN131093:ILN131112 IVJ131093:IVJ131112 JFF131093:JFF131112 JPB131093:JPB131112 JYX131093:JYX131112 KIT131093:KIT131112 KSP131093:KSP131112 LCL131093:LCL131112 LMH131093:LMH131112 LWD131093:LWD131112 MFZ131093:MFZ131112 MPV131093:MPV131112 MZR131093:MZR131112 NJN131093:NJN131112 NTJ131093:NTJ131112 ODF131093:ODF131112 ONB131093:ONB131112 OWX131093:OWX131112 PGT131093:PGT131112 PQP131093:PQP131112 QAL131093:QAL131112 QKH131093:QKH131112 QUD131093:QUD131112 RDZ131093:RDZ131112 RNV131093:RNV131112 RXR131093:RXR131112 SHN131093:SHN131112 SRJ131093:SRJ131112 TBF131093:TBF131112 TLB131093:TLB131112 TUX131093:TUX131112 UET131093:UET131112 UOP131093:UOP131112 UYL131093:UYL131112 VIH131093:VIH131112 VSD131093:VSD131112 WBZ131093:WBZ131112 WLV131093:WLV131112 WVR131093:WVR131112 J196629:J196648 JF196629:JF196648 TB196629:TB196648 ACX196629:ACX196648 AMT196629:AMT196648 AWP196629:AWP196648 BGL196629:BGL196648 BQH196629:BQH196648 CAD196629:CAD196648 CJZ196629:CJZ196648 CTV196629:CTV196648 DDR196629:DDR196648 DNN196629:DNN196648 DXJ196629:DXJ196648 EHF196629:EHF196648 ERB196629:ERB196648 FAX196629:FAX196648 FKT196629:FKT196648 FUP196629:FUP196648 GEL196629:GEL196648 GOH196629:GOH196648 GYD196629:GYD196648 HHZ196629:HHZ196648 HRV196629:HRV196648 IBR196629:IBR196648 ILN196629:ILN196648 IVJ196629:IVJ196648 JFF196629:JFF196648 JPB196629:JPB196648 JYX196629:JYX196648 KIT196629:KIT196648 KSP196629:KSP196648 LCL196629:LCL196648 LMH196629:LMH196648 LWD196629:LWD196648 MFZ196629:MFZ196648 MPV196629:MPV196648 MZR196629:MZR196648 NJN196629:NJN196648 NTJ196629:NTJ196648 ODF196629:ODF196648 ONB196629:ONB196648 OWX196629:OWX196648 PGT196629:PGT196648 PQP196629:PQP196648 QAL196629:QAL196648 QKH196629:QKH196648 QUD196629:QUD196648 RDZ196629:RDZ196648 RNV196629:RNV196648 RXR196629:RXR196648 SHN196629:SHN196648 SRJ196629:SRJ196648 TBF196629:TBF196648 TLB196629:TLB196648 TUX196629:TUX196648 UET196629:UET196648 UOP196629:UOP196648 UYL196629:UYL196648 VIH196629:VIH196648 VSD196629:VSD196648 WBZ196629:WBZ196648 WLV196629:WLV196648 WVR196629:WVR196648 J262165:J262184 JF262165:JF262184 TB262165:TB262184 ACX262165:ACX262184 AMT262165:AMT262184 AWP262165:AWP262184 BGL262165:BGL262184 BQH262165:BQH262184 CAD262165:CAD262184 CJZ262165:CJZ262184 CTV262165:CTV262184 DDR262165:DDR262184 DNN262165:DNN262184 DXJ262165:DXJ262184 EHF262165:EHF262184 ERB262165:ERB262184 FAX262165:FAX262184 FKT262165:FKT262184 FUP262165:FUP262184 GEL262165:GEL262184 GOH262165:GOH262184 GYD262165:GYD262184 HHZ262165:HHZ262184 HRV262165:HRV262184 IBR262165:IBR262184 ILN262165:ILN262184 IVJ262165:IVJ262184 JFF262165:JFF262184 JPB262165:JPB262184 JYX262165:JYX262184 KIT262165:KIT262184 KSP262165:KSP262184 LCL262165:LCL262184 LMH262165:LMH262184 LWD262165:LWD262184 MFZ262165:MFZ262184 MPV262165:MPV262184 MZR262165:MZR262184 NJN262165:NJN262184 NTJ262165:NTJ262184 ODF262165:ODF262184 ONB262165:ONB262184 OWX262165:OWX262184 PGT262165:PGT262184 PQP262165:PQP262184 QAL262165:QAL262184 QKH262165:QKH262184 QUD262165:QUD262184 RDZ262165:RDZ262184 RNV262165:RNV262184 RXR262165:RXR262184 SHN262165:SHN262184 SRJ262165:SRJ262184 TBF262165:TBF262184 TLB262165:TLB262184 TUX262165:TUX262184 UET262165:UET262184 UOP262165:UOP262184 UYL262165:UYL262184 VIH262165:VIH262184 VSD262165:VSD262184 WBZ262165:WBZ262184 WLV262165:WLV262184 WVR262165:WVR262184 J327701:J327720 JF327701:JF327720 TB327701:TB327720 ACX327701:ACX327720 AMT327701:AMT327720 AWP327701:AWP327720 BGL327701:BGL327720 BQH327701:BQH327720 CAD327701:CAD327720 CJZ327701:CJZ327720 CTV327701:CTV327720 DDR327701:DDR327720 DNN327701:DNN327720 DXJ327701:DXJ327720 EHF327701:EHF327720 ERB327701:ERB327720 FAX327701:FAX327720 FKT327701:FKT327720 FUP327701:FUP327720 GEL327701:GEL327720 GOH327701:GOH327720 GYD327701:GYD327720 HHZ327701:HHZ327720 HRV327701:HRV327720 IBR327701:IBR327720 ILN327701:ILN327720 IVJ327701:IVJ327720 JFF327701:JFF327720 JPB327701:JPB327720 JYX327701:JYX327720 KIT327701:KIT327720 KSP327701:KSP327720 LCL327701:LCL327720 LMH327701:LMH327720 LWD327701:LWD327720 MFZ327701:MFZ327720 MPV327701:MPV327720 MZR327701:MZR327720 NJN327701:NJN327720 NTJ327701:NTJ327720 ODF327701:ODF327720 ONB327701:ONB327720 OWX327701:OWX327720 PGT327701:PGT327720 PQP327701:PQP327720 QAL327701:QAL327720 QKH327701:QKH327720 QUD327701:QUD327720 RDZ327701:RDZ327720 RNV327701:RNV327720 RXR327701:RXR327720 SHN327701:SHN327720 SRJ327701:SRJ327720 TBF327701:TBF327720 TLB327701:TLB327720 TUX327701:TUX327720 UET327701:UET327720 UOP327701:UOP327720 UYL327701:UYL327720 VIH327701:VIH327720 VSD327701:VSD327720 WBZ327701:WBZ327720 WLV327701:WLV327720 WVR327701:WVR327720 J393237:J393256 JF393237:JF393256 TB393237:TB393256 ACX393237:ACX393256 AMT393237:AMT393256 AWP393237:AWP393256 BGL393237:BGL393256 BQH393237:BQH393256 CAD393237:CAD393256 CJZ393237:CJZ393256 CTV393237:CTV393256 DDR393237:DDR393256 DNN393237:DNN393256 DXJ393237:DXJ393256 EHF393237:EHF393256 ERB393237:ERB393256 FAX393237:FAX393256 FKT393237:FKT393256 FUP393237:FUP393256 GEL393237:GEL393256 GOH393237:GOH393256 GYD393237:GYD393256 HHZ393237:HHZ393256 HRV393237:HRV393256 IBR393237:IBR393256 ILN393237:ILN393256 IVJ393237:IVJ393256 JFF393237:JFF393256 JPB393237:JPB393256 JYX393237:JYX393256 KIT393237:KIT393256 KSP393237:KSP393256 LCL393237:LCL393256 LMH393237:LMH393256 LWD393237:LWD393256 MFZ393237:MFZ393256 MPV393237:MPV393256 MZR393237:MZR393256 NJN393237:NJN393256 NTJ393237:NTJ393256 ODF393237:ODF393256 ONB393237:ONB393256 OWX393237:OWX393256 PGT393237:PGT393256 PQP393237:PQP393256 QAL393237:QAL393256 QKH393237:QKH393256 QUD393237:QUD393256 RDZ393237:RDZ393256 RNV393237:RNV393256 RXR393237:RXR393256 SHN393237:SHN393256 SRJ393237:SRJ393256 TBF393237:TBF393256 TLB393237:TLB393256 TUX393237:TUX393256 UET393237:UET393256 UOP393237:UOP393256 UYL393237:UYL393256 VIH393237:VIH393256 VSD393237:VSD393256 WBZ393237:WBZ393256 WLV393237:WLV393256 WVR393237:WVR393256 J458773:J458792 JF458773:JF458792 TB458773:TB458792 ACX458773:ACX458792 AMT458773:AMT458792 AWP458773:AWP458792 BGL458773:BGL458792 BQH458773:BQH458792 CAD458773:CAD458792 CJZ458773:CJZ458792 CTV458773:CTV458792 DDR458773:DDR458792 DNN458773:DNN458792 DXJ458773:DXJ458792 EHF458773:EHF458792 ERB458773:ERB458792 FAX458773:FAX458792 FKT458773:FKT458792 FUP458773:FUP458792 GEL458773:GEL458792 GOH458773:GOH458792 GYD458773:GYD458792 HHZ458773:HHZ458792 HRV458773:HRV458792 IBR458773:IBR458792 ILN458773:ILN458792 IVJ458773:IVJ458792 JFF458773:JFF458792 JPB458773:JPB458792 JYX458773:JYX458792 KIT458773:KIT458792 KSP458773:KSP458792 LCL458773:LCL458792 LMH458773:LMH458792 LWD458773:LWD458792 MFZ458773:MFZ458792 MPV458773:MPV458792 MZR458773:MZR458792 NJN458773:NJN458792 NTJ458773:NTJ458792 ODF458773:ODF458792 ONB458773:ONB458792 OWX458773:OWX458792 PGT458773:PGT458792 PQP458773:PQP458792 QAL458773:QAL458792 QKH458773:QKH458792 QUD458773:QUD458792 RDZ458773:RDZ458792 RNV458773:RNV458792 RXR458773:RXR458792 SHN458773:SHN458792 SRJ458773:SRJ458792 TBF458773:TBF458792 TLB458773:TLB458792 TUX458773:TUX458792 UET458773:UET458792 UOP458773:UOP458792 UYL458773:UYL458792 VIH458773:VIH458792 VSD458773:VSD458792 WBZ458773:WBZ458792 WLV458773:WLV458792 WVR458773:WVR458792 J524309:J524328 JF524309:JF524328 TB524309:TB524328 ACX524309:ACX524328 AMT524309:AMT524328 AWP524309:AWP524328 BGL524309:BGL524328 BQH524309:BQH524328 CAD524309:CAD524328 CJZ524309:CJZ524328 CTV524309:CTV524328 DDR524309:DDR524328 DNN524309:DNN524328 DXJ524309:DXJ524328 EHF524309:EHF524328 ERB524309:ERB524328 FAX524309:FAX524328 FKT524309:FKT524328 FUP524309:FUP524328 GEL524309:GEL524328 GOH524309:GOH524328 GYD524309:GYD524328 HHZ524309:HHZ524328 HRV524309:HRV524328 IBR524309:IBR524328 ILN524309:ILN524328 IVJ524309:IVJ524328 JFF524309:JFF524328 JPB524309:JPB524328 JYX524309:JYX524328 KIT524309:KIT524328 KSP524309:KSP524328 LCL524309:LCL524328 LMH524309:LMH524328 LWD524309:LWD524328 MFZ524309:MFZ524328 MPV524309:MPV524328 MZR524309:MZR524328 NJN524309:NJN524328 NTJ524309:NTJ524328 ODF524309:ODF524328 ONB524309:ONB524328 OWX524309:OWX524328 PGT524309:PGT524328 PQP524309:PQP524328 QAL524309:QAL524328 QKH524309:QKH524328 QUD524309:QUD524328 RDZ524309:RDZ524328 RNV524309:RNV524328 RXR524309:RXR524328 SHN524309:SHN524328 SRJ524309:SRJ524328 TBF524309:TBF524328 TLB524309:TLB524328 TUX524309:TUX524328 UET524309:UET524328 UOP524309:UOP524328 UYL524309:UYL524328 VIH524309:VIH524328 VSD524309:VSD524328 WBZ524309:WBZ524328 WLV524309:WLV524328 WVR524309:WVR524328 J589845:J589864 JF589845:JF589864 TB589845:TB589864 ACX589845:ACX589864 AMT589845:AMT589864 AWP589845:AWP589864 BGL589845:BGL589864 BQH589845:BQH589864 CAD589845:CAD589864 CJZ589845:CJZ589864 CTV589845:CTV589864 DDR589845:DDR589864 DNN589845:DNN589864 DXJ589845:DXJ589864 EHF589845:EHF589864 ERB589845:ERB589864 FAX589845:FAX589864 FKT589845:FKT589864 FUP589845:FUP589864 GEL589845:GEL589864 GOH589845:GOH589864 GYD589845:GYD589864 HHZ589845:HHZ589864 HRV589845:HRV589864 IBR589845:IBR589864 ILN589845:ILN589864 IVJ589845:IVJ589864 JFF589845:JFF589864 JPB589845:JPB589864 JYX589845:JYX589864 KIT589845:KIT589864 KSP589845:KSP589864 LCL589845:LCL589864 LMH589845:LMH589864 LWD589845:LWD589864 MFZ589845:MFZ589864 MPV589845:MPV589864 MZR589845:MZR589864 NJN589845:NJN589864 NTJ589845:NTJ589864 ODF589845:ODF589864 ONB589845:ONB589864 OWX589845:OWX589864 PGT589845:PGT589864 PQP589845:PQP589864 QAL589845:QAL589864 QKH589845:QKH589864 QUD589845:QUD589864 RDZ589845:RDZ589864 RNV589845:RNV589864 RXR589845:RXR589864 SHN589845:SHN589864 SRJ589845:SRJ589864 TBF589845:TBF589864 TLB589845:TLB589864 TUX589845:TUX589864 UET589845:UET589864 UOP589845:UOP589864 UYL589845:UYL589864 VIH589845:VIH589864 VSD589845:VSD589864 WBZ589845:WBZ589864 WLV589845:WLV589864 WVR589845:WVR589864 J655381:J655400 JF655381:JF655400 TB655381:TB655400 ACX655381:ACX655400 AMT655381:AMT655400 AWP655381:AWP655400 BGL655381:BGL655400 BQH655381:BQH655400 CAD655381:CAD655400 CJZ655381:CJZ655400 CTV655381:CTV655400 DDR655381:DDR655400 DNN655381:DNN655400 DXJ655381:DXJ655400 EHF655381:EHF655400 ERB655381:ERB655400 FAX655381:FAX655400 FKT655381:FKT655400 FUP655381:FUP655400 GEL655381:GEL655400 GOH655381:GOH655400 GYD655381:GYD655400 HHZ655381:HHZ655400 HRV655381:HRV655400 IBR655381:IBR655400 ILN655381:ILN655400 IVJ655381:IVJ655400 JFF655381:JFF655400 JPB655381:JPB655400 JYX655381:JYX655400 KIT655381:KIT655400 KSP655381:KSP655400 LCL655381:LCL655400 LMH655381:LMH655400 LWD655381:LWD655400 MFZ655381:MFZ655400 MPV655381:MPV655400 MZR655381:MZR655400 NJN655381:NJN655400 NTJ655381:NTJ655400 ODF655381:ODF655400 ONB655381:ONB655400 OWX655381:OWX655400 PGT655381:PGT655400 PQP655381:PQP655400 QAL655381:QAL655400 QKH655381:QKH655400 QUD655381:QUD655400 RDZ655381:RDZ655400 RNV655381:RNV655400 RXR655381:RXR655400 SHN655381:SHN655400 SRJ655381:SRJ655400 TBF655381:TBF655400 TLB655381:TLB655400 TUX655381:TUX655400 UET655381:UET655400 UOP655381:UOP655400 UYL655381:UYL655400 VIH655381:VIH655400 VSD655381:VSD655400 WBZ655381:WBZ655400 WLV655381:WLV655400 WVR655381:WVR655400 J720917:J720936 JF720917:JF720936 TB720917:TB720936 ACX720917:ACX720936 AMT720917:AMT720936 AWP720917:AWP720936 BGL720917:BGL720936 BQH720917:BQH720936 CAD720917:CAD720936 CJZ720917:CJZ720936 CTV720917:CTV720936 DDR720917:DDR720936 DNN720917:DNN720936 DXJ720917:DXJ720936 EHF720917:EHF720936 ERB720917:ERB720936 FAX720917:FAX720936 FKT720917:FKT720936 FUP720917:FUP720936 GEL720917:GEL720936 GOH720917:GOH720936 GYD720917:GYD720936 HHZ720917:HHZ720936 HRV720917:HRV720936 IBR720917:IBR720936 ILN720917:ILN720936 IVJ720917:IVJ720936 JFF720917:JFF720936 JPB720917:JPB720936 JYX720917:JYX720936 KIT720917:KIT720936 KSP720917:KSP720936 LCL720917:LCL720936 LMH720917:LMH720936 LWD720917:LWD720936 MFZ720917:MFZ720936 MPV720917:MPV720936 MZR720917:MZR720936 NJN720917:NJN720936 NTJ720917:NTJ720936 ODF720917:ODF720936 ONB720917:ONB720936 OWX720917:OWX720936 PGT720917:PGT720936 PQP720917:PQP720936 QAL720917:QAL720936 QKH720917:QKH720936 QUD720917:QUD720936 RDZ720917:RDZ720936 RNV720917:RNV720936 RXR720917:RXR720936 SHN720917:SHN720936 SRJ720917:SRJ720936 TBF720917:TBF720936 TLB720917:TLB720936 TUX720917:TUX720936 UET720917:UET720936 UOP720917:UOP720936 UYL720917:UYL720936 VIH720917:VIH720936 VSD720917:VSD720936 WBZ720917:WBZ720936 WLV720917:WLV720936 WVR720917:WVR720936 J786453:J786472 JF786453:JF786472 TB786453:TB786472 ACX786453:ACX786472 AMT786453:AMT786472 AWP786453:AWP786472 BGL786453:BGL786472 BQH786453:BQH786472 CAD786453:CAD786472 CJZ786453:CJZ786472 CTV786453:CTV786472 DDR786453:DDR786472 DNN786453:DNN786472 DXJ786453:DXJ786472 EHF786453:EHF786472 ERB786453:ERB786472 FAX786453:FAX786472 FKT786453:FKT786472 FUP786453:FUP786472 GEL786453:GEL786472 GOH786453:GOH786472 GYD786453:GYD786472 HHZ786453:HHZ786472 HRV786453:HRV786472 IBR786453:IBR786472 ILN786453:ILN786472 IVJ786453:IVJ786472 JFF786453:JFF786472 JPB786453:JPB786472 JYX786453:JYX786472 KIT786453:KIT786472 KSP786453:KSP786472 LCL786453:LCL786472 LMH786453:LMH786472 LWD786453:LWD786472 MFZ786453:MFZ786472 MPV786453:MPV786472 MZR786453:MZR786472 NJN786453:NJN786472 NTJ786453:NTJ786472 ODF786453:ODF786472 ONB786453:ONB786472 OWX786453:OWX786472 PGT786453:PGT786472 PQP786453:PQP786472 QAL786453:QAL786472 QKH786453:QKH786472 QUD786453:QUD786472 RDZ786453:RDZ786472 RNV786453:RNV786472 RXR786453:RXR786472 SHN786453:SHN786472 SRJ786453:SRJ786472 TBF786453:TBF786472 TLB786453:TLB786472 TUX786453:TUX786472 UET786453:UET786472 UOP786453:UOP786472 UYL786453:UYL786472 VIH786453:VIH786472 VSD786453:VSD786472 WBZ786453:WBZ786472 WLV786453:WLV786472 WVR786453:WVR786472 J851989:J852008 JF851989:JF852008 TB851989:TB852008 ACX851989:ACX852008 AMT851989:AMT852008 AWP851989:AWP852008 BGL851989:BGL852008 BQH851989:BQH852008 CAD851989:CAD852008 CJZ851989:CJZ852008 CTV851989:CTV852008 DDR851989:DDR852008 DNN851989:DNN852008 DXJ851989:DXJ852008 EHF851989:EHF852008 ERB851989:ERB852008 FAX851989:FAX852008 FKT851989:FKT852008 FUP851989:FUP852008 GEL851989:GEL852008 GOH851989:GOH852008 GYD851989:GYD852008 HHZ851989:HHZ852008 HRV851989:HRV852008 IBR851989:IBR852008 ILN851989:ILN852008 IVJ851989:IVJ852008 JFF851989:JFF852008 JPB851989:JPB852008 JYX851989:JYX852008 KIT851989:KIT852008 KSP851989:KSP852008 LCL851989:LCL852008 LMH851989:LMH852008 LWD851989:LWD852008 MFZ851989:MFZ852008 MPV851989:MPV852008 MZR851989:MZR852008 NJN851989:NJN852008 NTJ851989:NTJ852008 ODF851989:ODF852008 ONB851989:ONB852008 OWX851989:OWX852008 PGT851989:PGT852008 PQP851989:PQP852008 QAL851989:QAL852008 QKH851989:QKH852008 QUD851989:QUD852008 RDZ851989:RDZ852008 RNV851989:RNV852008 RXR851989:RXR852008 SHN851989:SHN852008 SRJ851989:SRJ852008 TBF851989:TBF852008 TLB851989:TLB852008 TUX851989:TUX852008 UET851989:UET852008 UOP851989:UOP852008 UYL851989:UYL852008 VIH851989:VIH852008 VSD851989:VSD852008 WBZ851989:WBZ852008 WLV851989:WLV852008 WVR851989:WVR852008 J917525:J917544 JF917525:JF917544 TB917525:TB917544 ACX917525:ACX917544 AMT917525:AMT917544 AWP917525:AWP917544 BGL917525:BGL917544 BQH917525:BQH917544 CAD917525:CAD917544 CJZ917525:CJZ917544 CTV917525:CTV917544 DDR917525:DDR917544 DNN917525:DNN917544 DXJ917525:DXJ917544 EHF917525:EHF917544 ERB917525:ERB917544 FAX917525:FAX917544 FKT917525:FKT917544 FUP917525:FUP917544 GEL917525:GEL917544 GOH917525:GOH917544 GYD917525:GYD917544 HHZ917525:HHZ917544 HRV917525:HRV917544 IBR917525:IBR917544 ILN917525:ILN917544 IVJ917525:IVJ917544 JFF917525:JFF917544 JPB917525:JPB917544 JYX917525:JYX917544 KIT917525:KIT917544 KSP917525:KSP917544 LCL917525:LCL917544 LMH917525:LMH917544 LWD917525:LWD917544 MFZ917525:MFZ917544 MPV917525:MPV917544 MZR917525:MZR917544 NJN917525:NJN917544 NTJ917525:NTJ917544 ODF917525:ODF917544 ONB917525:ONB917544 OWX917525:OWX917544 PGT917525:PGT917544 PQP917525:PQP917544 QAL917525:QAL917544 QKH917525:QKH917544 QUD917525:QUD917544 RDZ917525:RDZ917544 RNV917525:RNV917544 RXR917525:RXR917544 SHN917525:SHN917544 SRJ917525:SRJ917544 TBF917525:TBF917544 TLB917525:TLB917544 TUX917525:TUX917544 UET917525:UET917544 UOP917525:UOP917544 UYL917525:UYL917544 VIH917525:VIH917544 VSD917525:VSD917544 WBZ917525:WBZ917544 WLV917525:WLV917544 WVR917525:WVR917544 J983061:J983080 JF983061:JF983080 TB983061:TB983080 ACX983061:ACX983080 AMT983061:AMT983080 AWP983061:AWP983080 BGL983061:BGL983080 BQH983061:BQH983080 CAD983061:CAD983080 CJZ983061:CJZ983080 CTV983061:CTV983080 DDR983061:DDR983080 DNN983061:DNN983080 DXJ983061:DXJ983080 EHF983061:EHF983080 ERB983061:ERB983080 FAX983061:FAX983080 FKT983061:FKT983080 FUP983061:FUP983080 GEL983061:GEL983080 GOH983061:GOH983080 GYD983061:GYD983080 HHZ983061:HHZ983080 HRV983061:HRV983080 IBR983061:IBR983080 ILN983061:ILN983080 IVJ983061:IVJ983080 JFF983061:JFF983080 JPB983061:JPB983080 JYX983061:JYX983080 KIT983061:KIT983080 KSP983061:KSP983080 LCL983061:LCL983080 LMH983061:LMH983080 LWD983061:LWD983080 MFZ983061:MFZ983080 MPV983061:MPV983080 MZR983061:MZR983080 NJN983061:NJN983080 NTJ983061:NTJ983080 ODF983061:ODF983080 ONB983061:ONB983080 OWX983061:OWX983080 PGT983061:PGT983080 PQP983061:PQP983080 QAL983061:QAL983080 QKH983061:QKH983080 QUD983061:QUD983080 RDZ983061:RDZ983080 RNV983061:RNV983080 RXR983061:RXR983080 SHN983061:SHN983080 SRJ983061:SRJ983080 TBF983061:TBF983080 TLB983061:TLB983080 TUX983061:TUX983080 UET983061:UET983080 UOP983061:UOP983080 UYL983061:UYL983080 VIH983061:VIH983080 VSD983061:VSD983080 WBZ983061:WBZ983080 WLV983061:WLV983080 WVR983061:WVR983080 J69:J87 JF69:JF87 TB69:TB87 ACX69:ACX87 AMT69:AMT87 AWP69:AWP87 BGL69:BGL87 BQH69:BQH87 CAD69:CAD87 CJZ69:CJZ87 CTV69:CTV87 DDR69:DDR87 DNN69:DNN87 DXJ69:DXJ87 EHF69:EHF87 ERB69:ERB87 FAX69:FAX87 FKT69:FKT87 FUP69:FUP87 GEL69:GEL87 GOH69:GOH87 GYD69:GYD87 HHZ69:HHZ87 HRV69:HRV87 IBR69:IBR87 ILN69:ILN87 IVJ69:IVJ87 JFF69:JFF87 JPB69:JPB87 JYX69:JYX87 KIT69:KIT87 KSP69:KSP87 LCL69:LCL87 LMH69:LMH87 LWD69:LWD87 MFZ69:MFZ87 MPV69:MPV87 MZR69:MZR87 NJN69:NJN87 NTJ69:NTJ87 ODF69:ODF87 ONB69:ONB87 OWX69:OWX87 PGT69:PGT87 PQP69:PQP87 QAL69:QAL87 QKH69:QKH87 QUD69:QUD87 RDZ69:RDZ87 RNV69:RNV87 RXR69:RXR87 SHN69:SHN87 SRJ69:SRJ87 TBF69:TBF87 TLB69:TLB87 TUX69:TUX87 UET69:UET87 UOP69:UOP87 UYL69:UYL87 VIH69:VIH87 VSD69:VSD87 WBZ69:WBZ87 WLV69:WLV87 WVR69:WVR87 J65605:J65623 JF65605:JF65623 TB65605:TB65623 ACX65605:ACX65623 AMT65605:AMT65623 AWP65605:AWP65623 BGL65605:BGL65623 BQH65605:BQH65623 CAD65605:CAD65623 CJZ65605:CJZ65623 CTV65605:CTV65623 DDR65605:DDR65623 DNN65605:DNN65623 DXJ65605:DXJ65623 EHF65605:EHF65623 ERB65605:ERB65623 FAX65605:FAX65623 FKT65605:FKT65623 FUP65605:FUP65623 GEL65605:GEL65623 GOH65605:GOH65623 GYD65605:GYD65623 HHZ65605:HHZ65623 HRV65605:HRV65623 IBR65605:IBR65623 ILN65605:ILN65623 IVJ65605:IVJ65623 JFF65605:JFF65623 JPB65605:JPB65623 JYX65605:JYX65623 KIT65605:KIT65623 KSP65605:KSP65623 LCL65605:LCL65623 LMH65605:LMH65623 LWD65605:LWD65623 MFZ65605:MFZ65623 MPV65605:MPV65623 MZR65605:MZR65623 NJN65605:NJN65623 NTJ65605:NTJ65623 ODF65605:ODF65623 ONB65605:ONB65623 OWX65605:OWX65623 PGT65605:PGT65623 PQP65605:PQP65623 QAL65605:QAL65623 QKH65605:QKH65623 QUD65605:QUD65623 RDZ65605:RDZ65623 RNV65605:RNV65623 RXR65605:RXR65623 SHN65605:SHN65623 SRJ65605:SRJ65623 TBF65605:TBF65623 TLB65605:TLB65623 TUX65605:TUX65623 UET65605:UET65623 UOP65605:UOP65623 UYL65605:UYL65623 VIH65605:VIH65623 VSD65605:VSD65623 WBZ65605:WBZ65623 WLV65605:WLV65623 WVR65605:WVR65623 J131141:J131159 JF131141:JF131159 TB131141:TB131159 ACX131141:ACX131159 AMT131141:AMT131159 AWP131141:AWP131159 BGL131141:BGL131159 BQH131141:BQH131159 CAD131141:CAD131159 CJZ131141:CJZ131159 CTV131141:CTV131159 DDR131141:DDR131159 DNN131141:DNN131159 DXJ131141:DXJ131159 EHF131141:EHF131159 ERB131141:ERB131159 FAX131141:FAX131159 FKT131141:FKT131159 FUP131141:FUP131159 GEL131141:GEL131159 GOH131141:GOH131159 GYD131141:GYD131159 HHZ131141:HHZ131159 HRV131141:HRV131159 IBR131141:IBR131159 ILN131141:ILN131159 IVJ131141:IVJ131159 JFF131141:JFF131159 JPB131141:JPB131159 JYX131141:JYX131159 KIT131141:KIT131159 KSP131141:KSP131159 LCL131141:LCL131159 LMH131141:LMH131159 LWD131141:LWD131159 MFZ131141:MFZ131159 MPV131141:MPV131159 MZR131141:MZR131159 NJN131141:NJN131159 NTJ131141:NTJ131159 ODF131141:ODF131159 ONB131141:ONB131159 OWX131141:OWX131159 PGT131141:PGT131159 PQP131141:PQP131159 QAL131141:QAL131159 QKH131141:QKH131159 QUD131141:QUD131159 RDZ131141:RDZ131159 RNV131141:RNV131159 RXR131141:RXR131159 SHN131141:SHN131159 SRJ131141:SRJ131159 TBF131141:TBF131159 TLB131141:TLB131159 TUX131141:TUX131159 UET131141:UET131159 UOP131141:UOP131159 UYL131141:UYL131159 VIH131141:VIH131159 VSD131141:VSD131159 WBZ131141:WBZ131159 WLV131141:WLV131159 WVR131141:WVR131159 J196677:J196695 JF196677:JF196695 TB196677:TB196695 ACX196677:ACX196695 AMT196677:AMT196695 AWP196677:AWP196695 BGL196677:BGL196695 BQH196677:BQH196695 CAD196677:CAD196695 CJZ196677:CJZ196695 CTV196677:CTV196695 DDR196677:DDR196695 DNN196677:DNN196695 DXJ196677:DXJ196695 EHF196677:EHF196695 ERB196677:ERB196695 FAX196677:FAX196695 FKT196677:FKT196695 FUP196677:FUP196695 GEL196677:GEL196695 GOH196677:GOH196695 GYD196677:GYD196695 HHZ196677:HHZ196695 HRV196677:HRV196695 IBR196677:IBR196695 ILN196677:ILN196695 IVJ196677:IVJ196695 JFF196677:JFF196695 JPB196677:JPB196695 JYX196677:JYX196695 KIT196677:KIT196695 KSP196677:KSP196695 LCL196677:LCL196695 LMH196677:LMH196695 LWD196677:LWD196695 MFZ196677:MFZ196695 MPV196677:MPV196695 MZR196677:MZR196695 NJN196677:NJN196695 NTJ196677:NTJ196695 ODF196677:ODF196695 ONB196677:ONB196695 OWX196677:OWX196695 PGT196677:PGT196695 PQP196677:PQP196695 QAL196677:QAL196695 QKH196677:QKH196695 QUD196677:QUD196695 RDZ196677:RDZ196695 RNV196677:RNV196695 RXR196677:RXR196695 SHN196677:SHN196695 SRJ196677:SRJ196695 TBF196677:TBF196695 TLB196677:TLB196695 TUX196677:TUX196695 UET196677:UET196695 UOP196677:UOP196695 UYL196677:UYL196695 VIH196677:VIH196695 VSD196677:VSD196695 WBZ196677:WBZ196695 WLV196677:WLV196695 WVR196677:WVR196695 J262213:J262231 JF262213:JF262231 TB262213:TB262231 ACX262213:ACX262231 AMT262213:AMT262231 AWP262213:AWP262231 BGL262213:BGL262231 BQH262213:BQH262231 CAD262213:CAD262231 CJZ262213:CJZ262231 CTV262213:CTV262231 DDR262213:DDR262231 DNN262213:DNN262231 DXJ262213:DXJ262231 EHF262213:EHF262231 ERB262213:ERB262231 FAX262213:FAX262231 FKT262213:FKT262231 FUP262213:FUP262231 GEL262213:GEL262231 GOH262213:GOH262231 GYD262213:GYD262231 HHZ262213:HHZ262231 HRV262213:HRV262231 IBR262213:IBR262231 ILN262213:ILN262231 IVJ262213:IVJ262231 JFF262213:JFF262231 JPB262213:JPB262231 JYX262213:JYX262231 KIT262213:KIT262231 KSP262213:KSP262231 LCL262213:LCL262231 LMH262213:LMH262231 LWD262213:LWD262231 MFZ262213:MFZ262231 MPV262213:MPV262231 MZR262213:MZR262231 NJN262213:NJN262231 NTJ262213:NTJ262231 ODF262213:ODF262231 ONB262213:ONB262231 OWX262213:OWX262231 PGT262213:PGT262231 PQP262213:PQP262231 QAL262213:QAL262231 QKH262213:QKH262231 QUD262213:QUD262231 RDZ262213:RDZ262231 RNV262213:RNV262231 RXR262213:RXR262231 SHN262213:SHN262231 SRJ262213:SRJ262231 TBF262213:TBF262231 TLB262213:TLB262231 TUX262213:TUX262231 UET262213:UET262231 UOP262213:UOP262231 UYL262213:UYL262231 VIH262213:VIH262231 VSD262213:VSD262231 WBZ262213:WBZ262231 WLV262213:WLV262231 WVR262213:WVR262231 J327749:J327767 JF327749:JF327767 TB327749:TB327767 ACX327749:ACX327767 AMT327749:AMT327767 AWP327749:AWP327767 BGL327749:BGL327767 BQH327749:BQH327767 CAD327749:CAD327767 CJZ327749:CJZ327767 CTV327749:CTV327767 DDR327749:DDR327767 DNN327749:DNN327767 DXJ327749:DXJ327767 EHF327749:EHF327767 ERB327749:ERB327767 FAX327749:FAX327767 FKT327749:FKT327767 FUP327749:FUP327767 GEL327749:GEL327767 GOH327749:GOH327767 GYD327749:GYD327767 HHZ327749:HHZ327767 HRV327749:HRV327767 IBR327749:IBR327767 ILN327749:ILN327767 IVJ327749:IVJ327767 JFF327749:JFF327767 JPB327749:JPB327767 JYX327749:JYX327767 KIT327749:KIT327767 KSP327749:KSP327767 LCL327749:LCL327767 LMH327749:LMH327767 LWD327749:LWD327767 MFZ327749:MFZ327767 MPV327749:MPV327767 MZR327749:MZR327767 NJN327749:NJN327767 NTJ327749:NTJ327767 ODF327749:ODF327767 ONB327749:ONB327767 OWX327749:OWX327767 PGT327749:PGT327767 PQP327749:PQP327767 QAL327749:QAL327767 QKH327749:QKH327767 QUD327749:QUD327767 RDZ327749:RDZ327767 RNV327749:RNV327767 RXR327749:RXR327767 SHN327749:SHN327767 SRJ327749:SRJ327767 TBF327749:TBF327767 TLB327749:TLB327767 TUX327749:TUX327767 UET327749:UET327767 UOP327749:UOP327767 UYL327749:UYL327767 VIH327749:VIH327767 VSD327749:VSD327767 WBZ327749:WBZ327767 WLV327749:WLV327767 WVR327749:WVR327767 J393285:J393303 JF393285:JF393303 TB393285:TB393303 ACX393285:ACX393303 AMT393285:AMT393303 AWP393285:AWP393303 BGL393285:BGL393303 BQH393285:BQH393303 CAD393285:CAD393303 CJZ393285:CJZ393303 CTV393285:CTV393303 DDR393285:DDR393303 DNN393285:DNN393303 DXJ393285:DXJ393303 EHF393285:EHF393303 ERB393285:ERB393303 FAX393285:FAX393303 FKT393285:FKT393303 FUP393285:FUP393303 GEL393285:GEL393303 GOH393285:GOH393303 GYD393285:GYD393303 HHZ393285:HHZ393303 HRV393285:HRV393303 IBR393285:IBR393303 ILN393285:ILN393303 IVJ393285:IVJ393303 JFF393285:JFF393303 JPB393285:JPB393303 JYX393285:JYX393303 KIT393285:KIT393303 KSP393285:KSP393303 LCL393285:LCL393303 LMH393285:LMH393303 LWD393285:LWD393303 MFZ393285:MFZ393303 MPV393285:MPV393303 MZR393285:MZR393303 NJN393285:NJN393303 NTJ393285:NTJ393303 ODF393285:ODF393303 ONB393285:ONB393303 OWX393285:OWX393303 PGT393285:PGT393303 PQP393285:PQP393303 QAL393285:QAL393303 QKH393285:QKH393303 QUD393285:QUD393303 RDZ393285:RDZ393303 RNV393285:RNV393303 RXR393285:RXR393303 SHN393285:SHN393303 SRJ393285:SRJ393303 TBF393285:TBF393303 TLB393285:TLB393303 TUX393285:TUX393303 UET393285:UET393303 UOP393285:UOP393303 UYL393285:UYL393303 VIH393285:VIH393303 VSD393285:VSD393303 WBZ393285:WBZ393303 WLV393285:WLV393303 WVR393285:WVR393303 J458821:J458839 JF458821:JF458839 TB458821:TB458839 ACX458821:ACX458839 AMT458821:AMT458839 AWP458821:AWP458839 BGL458821:BGL458839 BQH458821:BQH458839 CAD458821:CAD458839 CJZ458821:CJZ458839 CTV458821:CTV458839 DDR458821:DDR458839 DNN458821:DNN458839 DXJ458821:DXJ458839 EHF458821:EHF458839 ERB458821:ERB458839 FAX458821:FAX458839 FKT458821:FKT458839 FUP458821:FUP458839 GEL458821:GEL458839 GOH458821:GOH458839 GYD458821:GYD458839 HHZ458821:HHZ458839 HRV458821:HRV458839 IBR458821:IBR458839 ILN458821:ILN458839 IVJ458821:IVJ458839 JFF458821:JFF458839 JPB458821:JPB458839 JYX458821:JYX458839 KIT458821:KIT458839 KSP458821:KSP458839 LCL458821:LCL458839 LMH458821:LMH458839 LWD458821:LWD458839 MFZ458821:MFZ458839 MPV458821:MPV458839 MZR458821:MZR458839 NJN458821:NJN458839 NTJ458821:NTJ458839 ODF458821:ODF458839 ONB458821:ONB458839 OWX458821:OWX458839 PGT458821:PGT458839 PQP458821:PQP458839 QAL458821:QAL458839 QKH458821:QKH458839 QUD458821:QUD458839 RDZ458821:RDZ458839 RNV458821:RNV458839 RXR458821:RXR458839 SHN458821:SHN458839 SRJ458821:SRJ458839 TBF458821:TBF458839 TLB458821:TLB458839 TUX458821:TUX458839 UET458821:UET458839 UOP458821:UOP458839 UYL458821:UYL458839 VIH458821:VIH458839 VSD458821:VSD458839 WBZ458821:WBZ458839 WLV458821:WLV458839 WVR458821:WVR458839 J524357:J524375 JF524357:JF524375 TB524357:TB524375 ACX524357:ACX524375 AMT524357:AMT524375 AWP524357:AWP524375 BGL524357:BGL524375 BQH524357:BQH524375 CAD524357:CAD524375 CJZ524357:CJZ524375 CTV524357:CTV524375 DDR524357:DDR524375 DNN524357:DNN524375 DXJ524357:DXJ524375 EHF524357:EHF524375 ERB524357:ERB524375 FAX524357:FAX524375 FKT524357:FKT524375 FUP524357:FUP524375 GEL524357:GEL524375 GOH524357:GOH524375 GYD524357:GYD524375 HHZ524357:HHZ524375 HRV524357:HRV524375 IBR524357:IBR524375 ILN524357:ILN524375 IVJ524357:IVJ524375 JFF524357:JFF524375 JPB524357:JPB524375 JYX524357:JYX524375 KIT524357:KIT524375 KSP524357:KSP524375 LCL524357:LCL524375 LMH524357:LMH524375 LWD524357:LWD524375 MFZ524357:MFZ524375 MPV524357:MPV524375 MZR524357:MZR524375 NJN524357:NJN524375 NTJ524357:NTJ524375 ODF524357:ODF524375 ONB524357:ONB524375 OWX524357:OWX524375 PGT524357:PGT524375 PQP524357:PQP524375 QAL524357:QAL524375 QKH524357:QKH524375 QUD524357:QUD524375 RDZ524357:RDZ524375 RNV524357:RNV524375 RXR524357:RXR524375 SHN524357:SHN524375 SRJ524357:SRJ524375 TBF524357:TBF524375 TLB524357:TLB524375 TUX524357:TUX524375 UET524357:UET524375 UOP524357:UOP524375 UYL524357:UYL524375 VIH524357:VIH524375 VSD524357:VSD524375 WBZ524357:WBZ524375 WLV524357:WLV524375 WVR524357:WVR524375 J589893:J589911 JF589893:JF589911 TB589893:TB589911 ACX589893:ACX589911 AMT589893:AMT589911 AWP589893:AWP589911 BGL589893:BGL589911 BQH589893:BQH589911 CAD589893:CAD589911 CJZ589893:CJZ589911 CTV589893:CTV589911 DDR589893:DDR589911 DNN589893:DNN589911 DXJ589893:DXJ589911 EHF589893:EHF589911 ERB589893:ERB589911 FAX589893:FAX589911 FKT589893:FKT589911 FUP589893:FUP589911 GEL589893:GEL589911 GOH589893:GOH589911 GYD589893:GYD589911 HHZ589893:HHZ589911 HRV589893:HRV589911 IBR589893:IBR589911 ILN589893:ILN589911 IVJ589893:IVJ589911 JFF589893:JFF589911 JPB589893:JPB589911 JYX589893:JYX589911 KIT589893:KIT589911 KSP589893:KSP589911 LCL589893:LCL589911 LMH589893:LMH589911 LWD589893:LWD589911 MFZ589893:MFZ589911 MPV589893:MPV589911 MZR589893:MZR589911 NJN589893:NJN589911 NTJ589893:NTJ589911 ODF589893:ODF589911 ONB589893:ONB589911 OWX589893:OWX589911 PGT589893:PGT589911 PQP589893:PQP589911 QAL589893:QAL589911 QKH589893:QKH589911 QUD589893:QUD589911 RDZ589893:RDZ589911 RNV589893:RNV589911 RXR589893:RXR589911 SHN589893:SHN589911 SRJ589893:SRJ589911 TBF589893:TBF589911 TLB589893:TLB589911 TUX589893:TUX589911 UET589893:UET589911 UOP589893:UOP589911 UYL589893:UYL589911 VIH589893:VIH589911 VSD589893:VSD589911 WBZ589893:WBZ589911 WLV589893:WLV589911 WVR589893:WVR589911 J655429:J655447 JF655429:JF655447 TB655429:TB655447 ACX655429:ACX655447 AMT655429:AMT655447 AWP655429:AWP655447 BGL655429:BGL655447 BQH655429:BQH655447 CAD655429:CAD655447 CJZ655429:CJZ655447 CTV655429:CTV655447 DDR655429:DDR655447 DNN655429:DNN655447 DXJ655429:DXJ655447 EHF655429:EHF655447 ERB655429:ERB655447 FAX655429:FAX655447 FKT655429:FKT655447 FUP655429:FUP655447 GEL655429:GEL655447 GOH655429:GOH655447 GYD655429:GYD655447 HHZ655429:HHZ655447 HRV655429:HRV655447 IBR655429:IBR655447 ILN655429:ILN655447 IVJ655429:IVJ655447 JFF655429:JFF655447 JPB655429:JPB655447 JYX655429:JYX655447 KIT655429:KIT655447 KSP655429:KSP655447 LCL655429:LCL655447 LMH655429:LMH655447 LWD655429:LWD655447 MFZ655429:MFZ655447 MPV655429:MPV655447 MZR655429:MZR655447 NJN655429:NJN655447 NTJ655429:NTJ655447 ODF655429:ODF655447 ONB655429:ONB655447 OWX655429:OWX655447 PGT655429:PGT655447 PQP655429:PQP655447 QAL655429:QAL655447 QKH655429:QKH655447 QUD655429:QUD655447 RDZ655429:RDZ655447 RNV655429:RNV655447 RXR655429:RXR655447 SHN655429:SHN655447 SRJ655429:SRJ655447 TBF655429:TBF655447 TLB655429:TLB655447 TUX655429:TUX655447 UET655429:UET655447 UOP655429:UOP655447 UYL655429:UYL655447 VIH655429:VIH655447 VSD655429:VSD655447 WBZ655429:WBZ655447 WLV655429:WLV655447 WVR655429:WVR655447 J720965:J720983 JF720965:JF720983 TB720965:TB720983 ACX720965:ACX720983 AMT720965:AMT720983 AWP720965:AWP720983 BGL720965:BGL720983 BQH720965:BQH720983 CAD720965:CAD720983 CJZ720965:CJZ720983 CTV720965:CTV720983 DDR720965:DDR720983 DNN720965:DNN720983 DXJ720965:DXJ720983 EHF720965:EHF720983 ERB720965:ERB720983 FAX720965:FAX720983 FKT720965:FKT720983 FUP720965:FUP720983 GEL720965:GEL720983 GOH720965:GOH720983 GYD720965:GYD720983 HHZ720965:HHZ720983 HRV720965:HRV720983 IBR720965:IBR720983 ILN720965:ILN720983 IVJ720965:IVJ720983 JFF720965:JFF720983 JPB720965:JPB720983 JYX720965:JYX720983 KIT720965:KIT720983 KSP720965:KSP720983 LCL720965:LCL720983 LMH720965:LMH720983 LWD720965:LWD720983 MFZ720965:MFZ720983 MPV720965:MPV720983 MZR720965:MZR720983 NJN720965:NJN720983 NTJ720965:NTJ720983 ODF720965:ODF720983 ONB720965:ONB720983 OWX720965:OWX720983 PGT720965:PGT720983 PQP720965:PQP720983 QAL720965:QAL720983 QKH720965:QKH720983 QUD720965:QUD720983 RDZ720965:RDZ720983 RNV720965:RNV720983 RXR720965:RXR720983 SHN720965:SHN720983 SRJ720965:SRJ720983 TBF720965:TBF720983 TLB720965:TLB720983 TUX720965:TUX720983 UET720965:UET720983 UOP720965:UOP720983 UYL720965:UYL720983 VIH720965:VIH720983 VSD720965:VSD720983 WBZ720965:WBZ720983 WLV720965:WLV720983 WVR720965:WVR720983 J786501:J786519 JF786501:JF786519 TB786501:TB786519 ACX786501:ACX786519 AMT786501:AMT786519 AWP786501:AWP786519 BGL786501:BGL786519 BQH786501:BQH786519 CAD786501:CAD786519 CJZ786501:CJZ786519 CTV786501:CTV786519 DDR786501:DDR786519 DNN786501:DNN786519 DXJ786501:DXJ786519 EHF786501:EHF786519 ERB786501:ERB786519 FAX786501:FAX786519 FKT786501:FKT786519 FUP786501:FUP786519 GEL786501:GEL786519 GOH786501:GOH786519 GYD786501:GYD786519 HHZ786501:HHZ786519 HRV786501:HRV786519 IBR786501:IBR786519 ILN786501:ILN786519 IVJ786501:IVJ786519 JFF786501:JFF786519 JPB786501:JPB786519 JYX786501:JYX786519 KIT786501:KIT786519 KSP786501:KSP786519 LCL786501:LCL786519 LMH786501:LMH786519 LWD786501:LWD786519 MFZ786501:MFZ786519 MPV786501:MPV786519 MZR786501:MZR786519 NJN786501:NJN786519 NTJ786501:NTJ786519 ODF786501:ODF786519 ONB786501:ONB786519 OWX786501:OWX786519 PGT786501:PGT786519 PQP786501:PQP786519 QAL786501:QAL786519 QKH786501:QKH786519 QUD786501:QUD786519 RDZ786501:RDZ786519 RNV786501:RNV786519 RXR786501:RXR786519 SHN786501:SHN786519 SRJ786501:SRJ786519 TBF786501:TBF786519 TLB786501:TLB786519 TUX786501:TUX786519 UET786501:UET786519 UOP786501:UOP786519 UYL786501:UYL786519 VIH786501:VIH786519 VSD786501:VSD786519 WBZ786501:WBZ786519 WLV786501:WLV786519 WVR786501:WVR786519 J852037:J852055 JF852037:JF852055 TB852037:TB852055 ACX852037:ACX852055 AMT852037:AMT852055 AWP852037:AWP852055 BGL852037:BGL852055 BQH852037:BQH852055 CAD852037:CAD852055 CJZ852037:CJZ852055 CTV852037:CTV852055 DDR852037:DDR852055 DNN852037:DNN852055 DXJ852037:DXJ852055 EHF852037:EHF852055 ERB852037:ERB852055 FAX852037:FAX852055 FKT852037:FKT852055 FUP852037:FUP852055 GEL852037:GEL852055 GOH852037:GOH852055 GYD852037:GYD852055 HHZ852037:HHZ852055 HRV852037:HRV852055 IBR852037:IBR852055 ILN852037:ILN852055 IVJ852037:IVJ852055 JFF852037:JFF852055 JPB852037:JPB852055 JYX852037:JYX852055 KIT852037:KIT852055 KSP852037:KSP852055 LCL852037:LCL852055 LMH852037:LMH852055 LWD852037:LWD852055 MFZ852037:MFZ852055 MPV852037:MPV852055 MZR852037:MZR852055 NJN852037:NJN852055 NTJ852037:NTJ852055 ODF852037:ODF852055 ONB852037:ONB852055 OWX852037:OWX852055 PGT852037:PGT852055 PQP852037:PQP852055 QAL852037:QAL852055 QKH852037:QKH852055 QUD852037:QUD852055 RDZ852037:RDZ852055 RNV852037:RNV852055 RXR852037:RXR852055 SHN852037:SHN852055 SRJ852037:SRJ852055 TBF852037:TBF852055 TLB852037:TLB852055 TUX852037:TUX852055 UET852037:UET852055 UOP852037:UOP852055 UYL852037:UYL852055 VIH852037:VIH852055 VSD852037:VSD852055 WBZ852037:WBZ852055 WLV852037:WLV852055 WVR852037:WVR852055 J917573:J917591 JF917573:JF917591 TB917573:TB917591 ACX917573:ACX917591 AMT917573:AMT917591 AWP917573:AWP917591 BGL917573:BGL917591 BQH917573:BQH917591 CAD917573:CAD917591 CJZ917573:CJZ917591 CTV917573:CTV917591 DDR917573:DDR917591 DNN917573:DNN917591 DXJ917573:DXJ917591 EHF917573:EHF917591 ERB917573:ERB917591 FAX917573:FAX917591 FKT917573:FKT917591 FUP917573:FUP917591 GEL917573:GEL917591 GOH917573:GOH917591 GYD917573:GYD917591 HHZ917573:HHZ917591 HRV917573:HRV917591 IBR917573:IBR917591 ILN917573:ILN917591 IVJ917573:IVJ917591 JFF917573:JFF917591 JPB917573:JPB917591 JYX917573:JYX917591 KIT917573:KIT917591 KSP917573:KSP917591 LCL917573:LCL917591 LMH917573:LMH917591 LWD917573:LWD917591 MFZ917573:MFZ917591 MPV917573:MPV917591 MZR917573:MZR917591 NJN917573:NJN917591 NTJ917573:NTJ917591 ODF917573:ODF917591 ONB917573:ONB917591 OWX917573:OWX917591 PGT917573:PGT917591 PQP917573:PQP917591 QAL917573:QAL917591 QKH917573:QKH917591 QUD917573:QUD917591 RDZ917573:RDZ917591 RNV917573:RNV917591 RXR917573:RXR917591 SHN917573:SHN917591 SRJ917573:SRJ917591 TBF917573:TBF917591 TLB917573:TLB917591 TUX917573:TUX917591 UET917573:UET917591 UOP917573:UOP917591 UYL917573:UYL917591 VIH917573:VIH917591 VSD917573:VSD917591 WBZ917573:WBZ917591 WLV917573:WLV917591 WVR917573:WVR917591 J983109:J983127 JF983109:JF983127 TB983109:TB983127 ACX983109:ACX983127 AMT983109:AMT983127 AWP983109:AWP983127 BGL983109:BGL983127 BQH983109:BQH983127 CAD983109:CAD983127 CJZ983109:CJZ983127 CTV983109:CTV983127 DDR983109:DDR983127 DNN983109:DNN983127 DXJ983109:DXJ983127 EHF983109:EHF983127 ERB983109:ERB983127 FAX983109:FAX983127 FKT983109:FKT983127 FUP983109:FUP983127 GEL983109:GEL983127 GOH983109:GOH983127 GYD983109:GYD983127 HHZ983109:HHZ983127 HRV983109:HRV983127 IBR983109:IBR983127 ILN983109:ILN983127 IVJ983109:IVJ983127 JFF983109:JFF983127 JPB983109:JPB983127 JYX983109:JYX983127 KIT983109:KIT983127 KSP983109:KSP983127 LCL983109:LCL983127 LMH983109:LMH983127 LWD983109:LWD983127 MFZ983109:MFZ983127 MPV983109:MPV983127 MZR983109:MZR983127 NJN983109:NJN983127 NTJ983109:NTJ983127 ODF983109:ODF983127 ONB983109:ONB983127 OWX983109:OWX983127 PGT983109:PGT983127 PQP983109:PQP983127 QAL983109:QAL983127 QKH983109:QKH983127 QUD983109:QUD983127 RDZ983109:RDZ983127 RNV983109:RNV983127 RXR983109:RXR983127 SHN983109:SHN983127 SRJ983109:SRJ983127 TBF983109:TBF983127 TLB983109:TLB983127 TUX983109:TUX983127 UET983109:UET983127 UOP983109:UOP983127 UYL983109:UYL983127 VIH983109:VIH983127 VSD983109:VSD983127 WBZ983109:WBZ983127 WLV983109:WLV983127 WVR983109:WVR983127" xr:uid="{E2417CB7-5413-4093-A638-DC7CABA92A3E}"/>
  </dataValidations>
  <pageMargins left="0.2" right="0.2" top="0.75" bottom="0.75" header="0.3" footer="0.3"/>
  <pageSetup paperSize="9"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18B4C-C720-451F-8780-2D92F71A1C12}">
  <dimension ref="B2:Q20"/>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50.625" style="8" customWidth="1"/>
    <col min="6" max="6" width="6.25" style="8" customWidth="1"/>
    <col min="7" max="8" width="9.875" style="8" bestFit="1" customWidth="1"/>
    <col min="9" max="9" width="5.75" style="3" customWidth="1"/>
    <col min="10" max="10" width="40.625" style="8" customWidth="1"/>
    <col min="11" max="11" width="35.625" style="8" customWidth="1"/>
    <col min="12" max="12" width="3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50.625" style="8" customWidth="1"/>
    <col min="262" max="262" width="6.25" style="8" customWidth="1"/>
    <col min="263" max="264" width="9.875" style="8" bestFit="1" customWidth="1"/>
    <col min="265" max="265" width="5.75" style="8" customWidth="1"/>
    <col min="266" max="266" width="40.625" style="8" customWidth="1"/>
    <col min="267" max="267" width="35.625" style="8" customWidth="1"/>
    <col min="268" max="268" width="3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50.625" style="8" customWidth="1"/>
    <col min="518" max="518" width="6.25" style="8" customWidth="1"/>
    <col min="519" max="520" width="9.875" style="8" bestFit="1" customWidth="1"/>
    <col min="521" max="521" width="5.75" style="8" customWidth="1"/>
    <col min="522" max="522" width="40.625" style="8" customWidth="1"/>
    <col min="523" max="523" width="35.625" style="8" customWidth="1"/>
    <col min="524" max="524" width="3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50.625" style="8" customWidth="1"/>
    <col min="774" max="774" width="6.25" style="8" customWidth="1"/>
    <col min="775" max="776" width="9.875" style="8" bestFit="1" customWidth="1"/>
    <col min="777" max="777" width="5.75" style="8" customWidth="1"/>
    <col min="778" max="778" width="40.625" style="8" customWidth="1"/>
    <col min="779" max="779" width="35.625" style="8" customWidth="1"/>
    <col min="780" max="780" width="3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50.625" style="8" customWidth="1"/>
    <col min="1030" max="1030" width="6.25" style="8" customWidth="1"/>
    <col min="1031" max="1032" width="9.875" style="8" bestFit="1" customWidth="1"/>
    <col min="1033" max="1033" width="5.75" style="8" customWidth="1"/>
    <col min="1034" max="1034" width="40.625" style="8" customWidth="1"/>
    <col min="1035" max="1035" width="35.625" style="8" customWidth="1"/>
    <col min="1036" max="1036" width="3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50.625" style="8" customWidth="1"/>
    <col min="1286" max="1286" width="6.25" style="8" customWidth="1"/>
    <col min="1287" max="1288" width="9.875" style="8" bestFit="1" customWidth="1"/>
    <col min="1289" max="1289" width="5.75" style="8" customWidth="1"/>
    <col min="1290" max="1290" width="40.625" style="8" customWidth="1"/>
    <col min="1291" max="1291" width="35.625" style="8" customWidth="1"/>
    <col min="1292" max="1292" width="3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50.625" style="8" customWidth="1"/>
    <col min="1542" max="1542" width="6.25" style="8" customWidth="1"/>
    <col min="1543" max="1544" width="9.875" style="8" bestFit="1" customWidth="1"/>
    <col min="1545" max="1545" width="5.75" style="8" customWidth="1"/>
    <col min="1546" max="1546" width="40.625" style="8" customWidth="1"/>
    <col min="1547" max="1547" width="35.625" style="8" customWidth="1"/>
    <col min="1548" max="1548" width="3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50.625" style="8" customWidth="1"/>
    <col min="1798" max="1798" width="6.25" style="8" customWidth="1"/>
    <col min="1799" max="1800" width="9.875" style="8" bestFit="1" customWidth="1"/>
    <col min="1801" max="1801" width="5.75" style="8" customWidth="1"/>
    <col min="1802" max="1802" width="40.625" style="8" customWidth="1"/>
    <col min="1803" max="1803" width="35.625" style="8" customWidth="1"/>
    <col min="1804" max="1804" width="3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50.625" style="8" customWidth="1"/>
    <col min="2054" max="2054" width="6.25" style="8" customWidth="1"/>
    <col min="2055" max="2056" width="9.875" style="8" bestFit="1" customWidth="1"/>
    <col min="2057" max="2057" width="5.75" style="8" customWidth="1"/>
    <col min="2058" max="2058" width="40.625" style="8" customWidth="1"/>
    <col min="2059" max="2059" width="35.625" style="8" customWidth="1"/>
    <col min="2060" max="2060" width="3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50.625" style="8" customWidth="1"/>
    <col min="2310" max="2310" width="6.25" style="8" customWidth="1"/>
    <col min="2311" max="2312" width="9.875" style="8" bestFit="1" customWidth="1"/>
    <col min="2313" max="2313" width="5.75" style="8" customWidth="1"/>
    <col min="2314" max="2314" width="40.625" style="8" customWidth="1"/>
    <col min="2315" max="2315" width="35.625" style="8" customWidth="1"/>
    <col min="2316" max="2316" width="3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50.625" style="8" customWidth="1"/>
    <col min="2566" max="2566" width="6.25" style="8" customWidth="1"/>
    <col min="2567" max="2568" width="9.875" style="8" bestFit="1" customWidth="1"/>
    <col min="2569" max="2569" width="5.75" style="8" customWidth="1"/>
    <col min="2570" max="2570" width="40.625" style="8" customWidth="1"/>
    <col min="2571" max="2571" width="35.625" style="8" customWidth="1"/>
    <col min="2572" max="2572" width="3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50.625" style="8" customWidth="1"/>
    <col min="2822" max="2822" width="6.25" style="8" customWidth="1"/>
    <col min="2823" max="2824" width="9.875" style="8" bestFit="1" customWidth="1"/>
    <col min="2825" max="2825" width="5.75" style="8" customWidth="1"/>
    <col min="2826" max="2826" width="40.625" style="8" customWidth="1"/>
    <col min="2827" max="2827" width="35.625" style="8" customWidth="1"/>
    <col min="2828" max="2828" width="3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50.625" style="8" customWidth="1"/>
    <col min="3078" max="3078" width="6.25" style="8" customWidth="1"/>
    <col min="3079" max="3080" width="9.875" style="8" bestFit="1" customWidth="1"/>
    <col min="3081" max="3081" width="5.75" style="8" customWidth="1"/>
    <col min="3082" max="3082" width="40.625" style="8" customWidth="1"/>
    <col min="3083" max="3083" width="35.625" style="8" customWidth="1"/>
    <col min="3084" max="3084" width="3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50.625" style="8" customWidth="1"/>
    <col min="3334" max="3334" width="6.25" style="8" customWidth="1"/>
    <col min="3335" max="3336" width="9.875" style="8" bestFit="1" customWidth="1"/>
    <col min="3337" max="3337" width="5.75" style="8" customWidth="1"/>
    <col min="3338" max="3338" width="40.625" style="8" customWidth="1"/>
    <col min="3339" max="3339" width="35.625" style="8" customWidth="1"/>
    <col min="3340" max="3340" width="3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50.625" style="8" customWidth="1"/>
    <col min="3590" max="3590" width="6.25" style="8" customWidth="1"/>
    <col min="3591" max="3592" width="9.875" style="8" bestFit="1" customWidth="1"/>
    <col min="3593" max="3593" width="5.75" style="8" customWidth="1"/>
    <col min="3594" max="3594" width="40.625" style="8" customWidth="1"/>
    <col min="3595" max="3595" width="35.625" style="8" customWidth="1"/>
    <col min="3596" max="3596" width="3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50.625" style="8" customWidth="1"/>
    <col min="3846" max="3846" width="6.25" style="8" customWidth="1"/>
    <col min="3847" max="3848" width="9.875" style="8" bestFit="1" customWidth="1"/>
    <col min="3849" max="3849" width="5.75" style="8" customWidth="1"/>
    <col min="3850" max="3850" width="40.625" style="8" customWidth="1"/>
    <col min="3851" max="3851" width="35.625" style="8" customWidth="1"/>
    <col min="3852" max="3852" width="3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50.625" style="8" customWidth="1"/>
    <col min="4102" max="4102" width="6.25" style="8" customWidth="1"/>
    <col min="4103" max="4104" width="9.875" style="8" bestFit="1" customWidth="1"/>
    <col min="4105" max="4105" width="5.75" style="8" customWidth="1"/>
    <col min="4106" max="4106" width="40.625" style="8" customWidth="1"/>
    <col min="4107" max="4107" width="35.625" style="8" customWidth="1"/>
    <col min="4108" max="4108" width="3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50.625" style="8" customWidth="1"/>
    <col min="4358" max="4358" width="6.25" style="8" customWidth="1"/>
    <col min="4359" max="4360" width="9.875" style="8" bestFit="1" customWidth="1"/>
    <col min="4361" max="4361" width="5.75" style="8" customWidth="1"/>
    <col min="4362" max="4362" width="40.625" style="8" customWidth="1"/>
    <col min="4363" max="4363" width="35.625" style="8" customWidth="1"/>
    <col min="4364" max="4364" width="3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50.625" style="8" customWidth="1"/>
    <col min="4614" max="4614" width="6.25" style="8" customWidth="1"/>
    <col min="4615" max="4616" width="9.875" style="8" bestFit="1" customWidth="1"/>
    <col min="4617" max="4617" width="5.75" style="8" customWidth="1"/>
    <col min="4618" max="4618" width="40.625" style="8" customWidth="1"/>
    <col min="4619" max="4619" width="35.625" style="8" customWidth="1"/>
    <col min="4620" max="4620" width="3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50.625" style="8" customWidth="1"/>
    <col min="4870" max="4870" width="6.25" style="8" customWidth="1"/>
    <col min="4871" max="4872" width="9.875" style="8" bestFit="1" customWidth="1"/>
    <col min="4873" max="4873" width="5.75" style="8" customWidth="1"/>
    <col min="4874" max="4874" width="40.625" style="8" customWidth="1"/>
    <col min="4875" max="4875" width="35.625" style="8" customWidth="1"/>
    <col min="4876" max="4876" width="3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50.625" style="8" customWidth="1"/>
    <col min="5126" max="5126" width="6.25" style="8" customWidth="1"/>
    <col min="5127" max="5128" width="9.875" style="8" bestFit="1" customWidth="1"/>
    <col min="5129" max="5129" width="5.75" style="8" customWidth="1"/>
    <col min="5130" max="5130" width="40.625" style="8" customWidth="1"/>
    <col min="5131" max="5131" width="35.625" style="8" customWidth="1"/>
    <col min="5132" max="5132" width="3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50.625" style="8" customWidth="1"/>
    <col min="5382" max="5382" width="6.25" style="8" customWidth="1"/>
    <col min="5383" max="5384" width="9.875" style="8" bestFit="1" customWidth="1"/>
    <col min="5385" max="5385" width="5.75" style="8" customWidth="1"/>
    <col min="5386" max="5386" width="40.625" style="8" customWidth="1"/>
    <col min="5387" max="5387" width="35.625" style="8" customWidth="1"/>
    <col min="5388" max="5388" width="3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50.625" style="8" customWidth="1"/>
    <col min="5638" max="5638" width="6.25" style="8" customWidth="1"/>
    <col min="5639" max="5640" width="9.875" style="8" bestFit="1" customWidth="1"/>
    <col min="5641" max="5641" width="5.75" style="8" customWidth="1"/>
    <col min="5642" max="5642" width="40.625" style="8" customWidth="1"/>
    <col min="5643" max="5643" width="35.625" style="8" customWidth="1"/>
    <col min="5644" max="5644" width="3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50.625" style="8" customWidth="1"/>
    <col min="5894" max="5894" width="6.25" style="8" customWidth="1"/>
    <col min="5895" max="5896" width="9.875" style="8" bestFit="1" customWidth="1"/>
    <col min="5897" max="5897" width="5.75" style="8" customWidth="1"/>
    <col min="5898" max="5898" width="40.625" style="8" customWidth="1"/>
    <col min="5899" max="5899" width="35.625" style="8" customWidth="1"/>
    <col min="5900" max="5900" width="3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50.625" style="8" customWidth="1"/>
    <col min="6150" max="6150" width="6.25" style="8" customWidth="1"/>
    <col min="6151" max="6152" width="9.875" style="8" bestFit="1" customWidth="1"/>
    <col min="6153" max="6153" width="5.75" style="8" customWidth="1"/>
    <col min="6154" max="6154" width="40.625" style="8" customWidth="1"/>
    <col min="6155" max="6155" width="35.625" style="8" customWidth="1"/>
    <col min="6156" max="6156" width="3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50.625" style="8" customWidth="1"/>
    <col min="6406" max="6406" width="6.25" style="8" customWidth="1"/>
    <col min="6407" max="6408" width="9.875" style="8" bestFit="1" customWidth="1"/>
    <col min="6409" max="6409" width="5.75" style="8" customWidth="1"/>
    <col min="6410" max="6410" width="40.625" style="8" customWidth="1"/>
    <col min="6411" max="6411" width="35.625" style="8" customWidth="1"/>
    <col min="6412" max="6412" width="3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50.625" style="8" customWidth="1"/>
    <col min="6662" max="6662" width="6.25" style="8" customWidth="1"/>
    <col min="6663" max="6664" width="9.875" style="8" bestFit="1" customWidth="1"/>
    <col min="6665" max="6665" width="5.75" style="8" customWidth="1"/>
    <col min="6666" max="6666" width="40.625" style="8" customWidth="1"/>
    <col min="6667" max="6667" width="35.625" style="8" customWidth="1"/>
    <col min="6668" max="6668" width="3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50.625" style="8" customWidth="1"/>
    <col min="6918" max="6918" width="6.25" style="8" customWidth="1"/>
    <col min="6919" max="6920" width="9.875" style="8" bestFit="1" customWidth="1"/>
    <col min="6921" max="6921" width="5.75" style="8" customWidth="1"/>
    <col min="6922" max="6922" width="40.625" style="8" customWidth="1"/>
    <col min="6923" max="6923" width="35.625" style="8" customWidth="1"/>
    <col min="6924" max="6924" width="3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50.625" style="8" customWidth="1"/>
    <col min="7174" max="7174" width="6.25" style="8" customWidth="1"/>
    <col min="7175" max="7176" width="9.875" style="8" bestFit="1" customWidth="1"/>
    <col min="7177" max="7177" width="5.75" style="8" customWidth="1"/>
    <col min="7178" max="7178" width="40.625" style="8" customWidth="1"/>
    <col min="7179" max="7179" width="35.625" style="8" customWidth="1"/>
    <col min="7180" max="7180" width="3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50.625" style="8" customWidth="1"/>
    <col min="7430" max="7430" width="6.25" style="8" customWidth="1"/>
    <col min="7431" max="7432" width="9.875" style="8" bestFit="1" customWidth="1"/>
    <col min="7433" max="7433" width="5.75" style="8" customWidth="1"/>
    <col min="7434" max="7434" width="40.625" style="8" customWidth="1"/>
    <col min="7435" max="7435" width="35.625" style="8" customWidth="1"/>
    <col min="7436" max="7436" width="3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50.625" style="8" customWidth="1"/>
    <col min="7686" max="7686" width="6.25" style="8" customWidth="1"/>
    <col min="7687" max="7688" width="9.875" style="8" bestFit="1" customWidth="1"/>
    <col min="7689" max="7689" width="5.75" style="8" customWidth="1"/>
    <col min="7690" max="7690" width="40.625" style="8" customWidth="1"/>
    <col min="7691" max="7691" width="35.625" style="8" customWidth="1"/>
    <col min="7692" max="7692" width="3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50.625" style="8" customWidth="1"/>
    <col min="7942" max="7942" width="6.25" style="8" customWidth="1"/>
    <col min="7943" max="7944" width="9.875" style="8" bestFit="1" customWidth="1"/>
    <col min="7945" max="7945" width="5.75" style="8" customWidth="1"/>
    <col min="7946" max="7946" width="40.625" style="8" customWidth="1"/>
    <col min="7947" max="7947" width="35.625" style="8" customWidth="1"/>
    <col min="7948" max="7948" width="3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50.625" style="8" customWidth="1"/>
    <col min="8198" max="8198" width="6.25" style="8" customWidth="1"/>
    <col min="8199" max="8200" width="9.875" style="8" bestFit="1" customWidth="1"/>
    <col min="8201" max="8201" width="5.75" style="8" customWidth="1"/>
    <col min="8202" max="8202" width="40.625" style="8" customWidth="1"/>
    <col min="8203" max="8203" width="35.625" style="8" customWidth="1"/>
    <col min="8204" max="8204" width="3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50.625" style="8" customWidth="1"/>
    <col min="8454" max="8454" width="6.25" style="8" customWidth="1"/>
    <col min="8455" max="8456" width="9.875" style="8" bestFit="1" customWidth="1"/>
    <col min="8457" max="8457" width="5.75" style="8" customWidth="1"/>
    <col min="8458" max="8458" width="40.625" style="8" customWidth="1"/>
    <col min="8459" max="8459" width="35.625" style="8" customWidth="1"/>
    <col min="8460" max="8460" width="3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50.625" style="8" customWidth="1"/>
    <col min="8710" max="8710" width="6.25" style="8" customWidth="1"/>
    <col min="8711" max="8712" width="9.875" style="8" bestFit="1" customWidth="1"/>
    <col min="8713" max="8713" width="5.75" style="8" customWidth="1"/>
    <col min="8714" max="8714" width="40.625" style="8" customWidth="1"/>
    <col min="8715" max="8715" width="35.625" style="8" customWidth="1"/>
    <col min="8716" max="8716" width="3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50.625" style="8" customWidth="1"/>
    <col min="8966" max="8966" width="6.25" style="8" customWidth="1"/>
    <col min="8967" max="8968" width="9.875" style="8" bestFit="1" customWidth="1"/>
    <col min="8969" max="8969" width="5.75" style="8" customWidth="1"/>
    <col min="8970" max="8970" width="40.625" style="8" customWidth="1"/>
    <col min="8971" max="8971" width="35.625" style="8" customWidth="1"/>
    <col min="8972" max="8972" width="3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50.625" style="8" customWidth="1"/>
    <col min="9222" max="9222" width="6.25" style="8" customWidth="1"/>
    <col min="9223" max="9224" width="9.875" style="8" bestFit="1" customWidth="1"/>
    <col min="9225" max="9225" width="5.75" style="8" customWidth="1"/>
    <col min="9226" max="9226" width="40.625" style="8" customWidth="1"/>
    <col min="9227" max="9227" width="35.625" style="8" customWidth="1"/>
    <col min="9228" max="9228" width="3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50.625" style="8" customWidth="1"/>
    <col min="9478" max="9478" width="6.25" style="8" customWidth="1"/>
    <col min="9479" max="9480" width="9.875" style="8" bestFit="1" customWidth="1"/>
    <col min="9481" max="9481" width="5.75" style="8" customWidth="1"/>
    <col min="9482" max="9482" width="40.625" style="8" customWidth="1"/>
    <col min="9483" max="9483" width="35.625" style="8" customWidth="1"/>
    <col min="9484" max="9484" width="3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50.625" style="8" customWidth="1"/>
    <col min="9734" max="9734" width="6.25" style="8" customWidth="1"/>
    <col min="9735" max="9736" width="9.875" style="8" bestFit="1" customWidth="1"/>
    <col min="9737" max="9737" width="5.75" style="8" customWidth="1"/>
    <col min="9738" max="9738" width="40.625" style="8" customWidth="1"/>
    <col min="9739" max="9739" width="35.625" style="8" customWidth="1"/>
    <col min="9740" max="9740" width="3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50.625" style="8" customWidth="1"/>
    <col min="9990" max="9990" width="6.25" style="8" customWidth="1"/>
    <col min="9991" max="9992" width="9.875" style="8" bestFit="1" customWidth="1"/>
    <col min="9993" max="9993" width="5.75" style="8" customWidth="1"/>
    <col min="9994" max="9994" width="40.625" style="8" customWidth="1"/>
    <col min="9995" max="9995" width="35.625" style="8" customWidth="1"/>
    <col min="9996" max="9996" width="3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50.625" style="8" customWidth="1"/>
    <col min="10246" max="10246" width="6.25" style="8" customWidth="1"/>
    <col min="10247" max="10248" width="9.875" style="8" bestFit="1" customWidth="1"/>
    <col min="10249" max="10249" width="5.75" style="8" customWidth="1"/>
    <col min="10250" max="10250" width="40.625" style="8" customWidth="1"/>
    <col min="10251" max="10251" width="35.625" style="8" customWidth="1"/>
    <col min="10252" max="10252" width="3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50.625" style="8" customWidth="1"/>
    <col min="10502" max="10502" width="6.25" style="8" customWidth="1"/>
    <col min="10503" max="10504" width="9.875" style="8" bestFit="1" customWidth="1"/>
    <col min="10505" max="10505" width="5.75" style="8" customWidth="1"/>
    <col min="10506" max="10506" width="40.625" style="8" customWidth="1"/>
    <col min="10507" max="10507" width="35.625" style="8" customWidth="1"/>
    <col min="10508" max="10508" width="3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50.625" style="8" customWidth="1"/>
    <col min="10758" max="10758" width="6.25" style="8" customWidth="1"/>
    <col min="10759" max="10760" width="9.875" style="8" bestFit="1" customWidth="1"/>
    <col min="10761" max="10761" width="5.75" style="8" customWidth="1"/>
    <col min="10762" max="10762" width="40.625" style="8" customWidth="1"/>
    <col min="10763" max="10763" width="35.625" style="8" customWidth="1"/>
    <col min="10764" max="10764" width="3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50.625" style="8" customWidth="1"/>
    <col min="11014" max="11014" width="6.25" style="8" customWidth="1"/>
    <col min="11015" max="11016" width="9.875" style="8" bestFit="1" customWidth="1"/>
    <col min="11017" max="11017" width="5.75" style="8" customWidth="1"/>
    <col min="11018" max="11018" width="40.625" style="8" customWidth="1"/>
    <col min="11019" max="11019" width="35.625" style="8" customWidth="1"/>
    <col min="11020" max="11020" width="3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50.625" style="8" customWidth="1"/>
    <col min="11270" max="11270" width="6.25" style="8" customWidth="1"/>
    <col min="11271" max="11272" width="9.875" style="8" bestFit="1" customWidth="1"/>
    <col min="11273" max="11273" width="5.75" style="8" customWidth="1"/>
    <col min="11274" max="11274" width="40.625" style="8" customWidth="1"/>
    <col min="11275" max="11275" width="35.625" style="8" customWidth="1"/>
    <col min="11276" max="11276" width="3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50.625" style="8" customWidth="1"/>
    <col min="11526" max="11526" width="6.25" style="8" customWidth="1"/>
    <col min="11527" max="11528" width="9.875" style="8" bestFit="1" customWidth="1"/>
    <col min="11529" max="11529" width="5.75" style="8" customWidth="1"/>
    <col min="11530" max="11530" width="40.625" style="8" customWidth="1"/>
    <col min="11531" max="11531" width="35.625" style="8" customWidth="1"/>
    <col min="11532" max="11532" width="3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50.625" style="8" customWidth="1"/>
    <col min="11782" max="11782" width="6.25" style="8" customWidth="1"/>
    <col min="11783" max="11784" width="9.875" style="8" bestFit="1" customWidth="1"/>
    <col min="11785" max="11785" width="5.75" style="8" customWidth="1"/>
    <col min="11786" max="11786" width="40.625" style="8" customWidth="1"/>
    <col min="11787" max="11787" width="35.625" style="8" customWidth="1"/>
    <col min="11788" max="11788" width="3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50.625" style="8" customWidth="1"/>
    <col min="12038" max="12038" width="6.25" style="8" customWidth="1"/>
    <col min="12039" max="12040" width="9.875" style="8" bestFit="1" customWidth="1"/>
    <col min="12041" max="12041" width="5.75" style="8" customWidth="1"/>
    <col min="12042" max="12042" width="40.625" style="8" customWidth="1"/>
    <col min="12043" max="12043" width="35.625" style="8" customWidth="1"/>
    <col min="12044" max="12044" width="3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50.625" style="8" customWidth="1"/>
    <col min="12294" max="12294" width="6.25" style="8" customWidth="1"/>
    <col min="12295" max="12296" width="9.875" style="8" bestFit="1" customWidth="1"/>
    <col min="12297" max="12297" width="5.75" style="8" customWidth="1"/>
    <col min="12298" max="12298" width="40.625" style="8" customWidth="1"/>
    <col min="12299" max="12299" width="35.625" style="8" customWidth="1"/>
    <col min="12300" max="12300" width="3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50.625" style="8" customWidth="1"/>
    <col min="12550" max="12550" width="6.25" style="8" customWidth="1"/>
    <col min="12551" max="12552" width="9.875" style="8" bestFit="1" customWidth="1"/>
    <col min="12553" max="12553" width="5.75" style="8" customWidth="1"/>
    <col min="12554" max="12554" width="40.625" style="8" customWidth="1"/>
    <col min="12555" max="12555" width="35.625" style="8" customWidth="1"/>
    <col min="12556" max="12556" width="3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50.625" style="8" customWidth="1"/>
    <col min="12806" max="12806" width="6.25" style="8" customWidth="1"/>
    <col min="12807" max="12808" width="9.875" style="8" bestFit="1" customWidth="1"/>
    <col min="12809" max="12809" width="5.75" style="8" customWidth="1"/>
    <col min="12810" max="12810" width="40.625" style="8" customWidth="1"/>
    <col min="12811" max="12811" width="35.625" style="8" customWidth="1"/>
    <col min="12812" max="12812" width="3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50.625" style="8" customWidth="1"/>
    <col min="13062" max="13062" width="6.25" style="8" customWidth="1"/>
    <col min="13063" max="13064" width="9.875" style="8" bestFit="1" customWidth="1"/>
    <col min="13065" max="13065" width="5.75" style="8" customWidth="1"/>
    <col min="13066" max="13066" width="40.625" style="8" customWidth="1"/>
    <col min="13067" max="13067" width="35.625" style="8" customWidth="1"/>
    <col min="13068" max="13068" width="3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50.625" style="8" customWidth="1"/>
    <col min="13318" max="13318" width="6.25" style="8" customWidth="1"/>
    <col min="13319" max="13320" width="9.875" style="8" bestFit="1" customWidth="1"/>
    <col min="13321" max="13321" width="5.75" style="8" customWidth="1"/>
    <col min="13322" max="13322" width="40.625" style="8" customWidth="1"/>
    <col min="13323" max="13323" width="35.625" style="8" customWidth="1"/>
    <col min="13324" max="13324" width="3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50.625" style="8" customWidth="1"/>
    <col min="13574" max="13574" width="6.25" style="8" customWidth="1"/>
    <col min="13575" max="13576" width="9.875" style="8" bestFit="1" customWidth="1"/>
    <col min="13577" max="13577" width="5.75" style="8" customWidth="1"/>
    <col min="13578" max="13578" width="40.625" style="8" customWidth="1"/>
    <col min="13579" max="13579" width="35.625" style="8" customWidth="1"/>
    <col min="13580" max="13580" width="3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50.625" style="8" customWidth="1"/>
    <col min="13830" max="13830" width="6.25" style="8" customWidth="1"/>
    <col min="13831" max="13832" width="9.875" style="8" bestFit="1" customWidth="1"/>
    <col min="13833" max="13833" width="5.75" style="8" customWidth="1"/>
    <col min="13834" max="13834" width="40.625" style="8" customWidth="1"/>
    <col min="13835" max="13835" width="35.625" style="8" customWidth="1"/>
    <col min="13836" max="13836" width="3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50.625" style="8" customWidth="1"/>
    <col min="14086" max="14086" width="6.25" style="8" customWidth="1"/>
    <col min="14087" max="14088" width="9.875" style="8" bestFit="1" customWidth="1"/>
    <col min="14089" max="14089" width="5.75" style="8" customWidth="1"/>
    <col min="14090" max="14090" width="40.625" style="8" customWidth="1"/>
    <col min="14091" max="14091" width="35.625" style="8" customWidth="1"/>
    <col min="14092" max="14092" width="3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50.625" style="8" customWidth="1"/>
    <col min="14342" max="14342" width="6.25" style="8" customWidth="1"/>
    <col min="14343" max="14344" width="9.875" style="8" bestFit="1" customWidth="1"/>
    <col min="14345" max="14345" width="5.75" style="8" customWidth="1"/>
    <col min="14346" max="14346" width="40.625" style="8" customWidth="1"/>
    <col min="14347" max="14347" width="35.625" style="8" customWidth="1"/>
    <col min="14348" max="14348" width="3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50.625" style="8" customWidth="1"/>
    <col min="14598" max="14598" width="6.25" style="8" customWidth="1"/>
    <col min="14599" max="14600" width="9.875" style="8" bestFit="1" customWidth="1"/>
    <col min="14601" max="14601" width="5.75" style="8" customWidth="1"/>
    <col min="14602" max="14602" width="40.625" style="8" customWidth="1"/>
    <col min="14603" max="14603" width="35.625" style="8" customWidth="1"/>
    <col min="14604" max="14604" width="3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50.625" style="8" customWidth="1"/>
    <col min="14854" max="14854" width="6.25" style="8" customWidth="1"/>
    <col min="14855" max="14856" width="9.875" style="8" bestFit="1" customWidth="1"/>
    <col min="14857" max="14857" width="5.75" style="8" customWidth="1"/>
    <col min="14858" max="14858" width="40.625" style="8" customWidth="1"/>
    <col min="14859" max="14859" width="35.625" style="8" customWidth="1"/>
    <col min="14860" max="14860" width="3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50.625" style="8" customWidth="1"/>
    <col min="15110" max="15110" width="6.25" style="8" customWidth="1"/>
    <col min="15111" max="15112" width="9.875" style="8" bestFit="1" customWidth="1"/>
    <col min="15113" max="15113" width="5.75" style="8" customWidth="1"/>
    <col min="15114" max="15114" width="40.625" style="8" customWidth="1"/>
    <col min="15115" max="15115" width="35.625" style="8" customWidth="1"/>
    <col min="15116" max="15116" width="3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50.625" style="8" customWidth="1"/>
    <col min="15366" max="15366" width="6.25" style="8" customWidth="1"/>
    <col min="15367" max="15368" width="9.875" style="8" bestFit="1" customWidth="1"/>
    <col min="15369" max="15369" width="5.75" style="8" customWidth="1"/>
    <col min="15370" max="15370" width="40.625" style="8" customWidth="1"/>
    <col min="15371" max="15371" width="35.625" style="8" customWidth="1"/>
    <col min="15372" max="15372" width="3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50.625" style="8" customWidth="1"/>
    <col min="15622" max="15622" width="6.25" style="8" customWidth="1"/>
    <col min="15623" max="15624" width="9.875" style="8" bestFit="1" customWidth="1"/>
    <col min="15625" max="15625" width="5.75" style="8" customWidth="1"/>
    <col min="15626" max="15626" width="40.625" style="8" customWidth="1"/>
    <col min="15627" max="15627" width="35.625" style="8" customWidth="1"/>
    <col min="15628" max="15628" width="3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50.625" style="8" customWidth="1"/>
    <col min="15878" max="15878" width="6.25" style="8" customWidth="1"/>
    <col min="15879" max="15880" width="9.875" style="8" bestFit="1" customWidth="1"/>
    <col min="15881" max="15881" width="5.75" style="8" customWidth="1"/>
    <col min="15882" max="15882" width="40.625" style="8" customWidth="1"/>
    <col min="15883" max="15883" width="35.625" style="8" customWidth="1"/>
    <col min="15884" max="15884" width="3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50.625" style="8" customWidth="1"/>
    <col min="16134" max="16134" width="6.25" style="8" customWidth="1"/>
    <col min="16135" max="16136" width="9.875" style="8" bestFit="1" customWidth="1"/>
    <col min="16137" max="16137" width="5.75" style="8" customWidth="1"/>
    <col min="16138" max="16138" width="40.625" style="8" customWidth="1"/>
    <col min="16139" max="16139" width="35.625" style="8" customWidth="1"/>
    <col min="16140" max="16140" width="3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2374</v>
      </c>
      <c r="G2" s="4" t="s">
        <v>2</v>
      </c>
      <c r="H2" s="5"/>
      <c r="I2" s="6"/>
      <c r="J2" s="7">
        <f>SUM(H:H)</f>
        <v>13926</v>
      </c>
    </row>
    <row r="3" spans="2:17" ht="20.100000000000001" customHeight="1">
      <c r="B3" s="1" t="s">
        <v>3</v>
      </c>
      <c r="C3" s="1"/>
      <c r="D3" s="1"/>
      <c r="E3" s="98" t="s">
        <v>654</v>
      </c>
    </row>
    <row r="4" spans="2:17" ht="20.100000000000001" customHeight="1">
      <c r="B4" s="1" t="s">
        <v>5</v>
      </c>
      <c r="C4" s="1"/>
      <c r="D4" s="1"/>
      <c r="E4" s="98">
        <v>175601</v>
      </c>
    </row>
    <row r="5" spans="2:17" ht="20.100000000000001" customHeight="1">
      <c r="B5" s="1" t="s">
        <v>6</v>
      </c>
      <c r="C5" s="1"/>
      <c r="D5" s="1"/>
      <c r="E5" s="102"/>
    </row>
    <row r="6" spans="2:17" ht="20.100000000000001" customHeight="1">
      <c r="B6" s="1" t="s">
        <v>7</v>
      </c>
      <c r="C6" s="1"/>
      <c r="D6" s="1"/>
      <c r="E6" s="102">
        <v>43896</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v>2</v>
      </c>
      <c r="C9" s="65" t="s">
        <v>531</v>
      </c>
      <c r="D9" s="65" t="s">
        <v>531</v>
      </c>
      <c r="E9" s="279" t="s">
        <v>2674</v>
      </c>
      <c r="F9" s="280">
        <v>1</v>
      </c>
      <c r="G9" s="266">
        <v>4527</v>
      </c>
      <c r="H9" s="282">
        <f>F9*G9</f>
        <v>4527</v>
      </c>
      <c r="I9" s="283"/>
      <c r="J9" s="284" t="s">
        <v>2675</v>
      </c>
      <c r="K9" s="285"/>
      <c r="L9" s="57" t="s">
        <v>2676</v>
      </c>
      <c r="M9" s="25">
        <v>43880</v>
      </c>
      <c r="N9" s="21"/>
      <c r="O9" s="22"/>
      <c r="P9" s="25">
        <v>43894</v>
      </c>
      <c r="Q9" s="26">
        <v>43894</v>
      </c>
    </row>
    <row r="10" spans="2:17" s="9" customFormat="1" ht="19.7" customHeight="1">
      <c r="B10" s="21">
        <v>2</v>
      </c>
      <c r="C10" s="65" t="s">
        <v>531</v>
      </c>
      <c r="D10" s="65" t="s">
        <v>531</v>
      </c>
      <c r="E10" s="862" t="s">
        <v>2677</v>
      </c>
      <c r="F10" s="265">
        <v>2</v>
      </c>
      <c r="G10" s="266">
        <v>680</v>
      </c>
      <c r="H10" s="882">
        <f t="shared" ref="H10:H20" si="0">F10*G10</f>
        <v>1360</v>
      </c>
      <c r="I10" s="883"/>
      <c r="J10" s="238" t="s">
        <v>692</v>
      </c>
      <c r="K10" s="22"/>
      <c r="L10" s="57" t="s">
        <v>2676</v>
      </c>
      <c r="M10" s="25">
        <v>43880</v>
      </c>
      <c r="N10" s="21"/>
      <c r="O10" s="22"/>
      <c r="P10" s="25">
        <v>43894</v>
      </c>
      <c r="Q10" s="26">
        <v>43894</v>
      </c>
    </row>
    <row r="11" spans="2:17" s="9" customFormat="1" ht="19.7" customHeight="1">
      <c r="B11" s="21">
        <v>2</v>
      </c>
      <c r="C11" s="65" t="s">
        <v>531</v>
      </c>
      <c r="D11" s="65" t="s">
        <v>531</v>
      </c>
      <c r="E11" s="75" t="s">
        <v>841</v>
      </c>
      <c r="F11" s="1112">
        <v>2</v>
      </c>
      <c r="G11" s="266">
        <v>30</v>
      </c>
      <c r="H11" s="38">
        <f t="shared" si="0"/>
        <v>60</v>
      </c>
      <c r="I11" s="167"/>
      <c r="J11" s="31" t="s">
        <v>2678</v>
      </c>
      <c r="K11" s="30"/>
      <c r="L11" s="57" t="s">
        <v>2676</v>
      </c>
      <c r="M11" s="25">
        <v>43880</v>
      </c>
      <c r="N11" s="21"/>
      <c r="O11" s="22"/>
      <c r="P11" s="25">
        <v>43894</v>
      </c>
      <c r="Q11" s="26">
        <v>43894</v>
      </c>
    </row>
    <row r="12" spans="2:17" s="9" customFormat="1" ht="19.7" customHeight="1">
      <c r="B12" s="21">
        <v>2</v>
      </c>
      <c r="C12" s="65" t="s">
        <v>531</v>
      </c>
      <c r="D12" s="65" t="s">
        <v>531</v>
      </c>
      <c r="E12" s="75" t="s">
        <v>839</v>
      </c>
      <c r="F12" s="1112">
        <v>2</v>
      </c>
      <c r="G12" s="266">
        <v>71</v>
      </c>
      <c r="H12" s="38">
        <f t="shared" si="0"/>
        <v>142</v>
      </c>
      <c r="I12" s="167"/>
      <c r="J12" s="31" t="s">
        <v>2679</v>
      </c>
      <c r="K12" s="30"/>
      <c r="L12" s="57" t="s">
        <v>2676</v>
      </c>
      <c r="M12" s="25">
        <v>43880</v>
      </c>
      <c r="N12" s="21"/>
      <c r="O12" s="22"/>
      <c r="P12" s="25">
        <v>43894</v>
      </c>
      <c r="Q12" s="26">
        <v>43894</v>
      </c>
    </row>
    <row r="13" spans="2:17" s="9" customFormat="1" ht="19.7" customHeight="1">
      <c r="B13" s="21">
        <v>2</v>
      </c>
      <c r="C13" s="65" t="s">
        <v>531</v>
      </c>
      <c r="D13" s="65" t="s">
        <v>531</v>
      </c>
      <c r="E13" s="75" t="s">
        <v>2680</v>
      </c>
      <c r="F13" s="1112">
        <v>1</v>
      </c>
      <c r="G13" s="266">
        <v>3539</v>
      </c>
      <c r="H13" s="38">
        <f t="shared" si="0"/>
        <v>3539</v>
      </c>
      <c r="I13" s="167"/>
      <c r="J13" s="31" t="s">
        <v>2681</v>
      </c>
      <c r="K13" s="30"/>
      <c r="L13" s="57" t="s">
        <v>2676</v>
      </c>
      <c r="M13" s="25">
        <v>43880</v>
      </c>
      <c r="N13" s="21"/>
      <c r="O13" s="22"/>
      <c r="P13" s="25">
        <v>43894</v>
      </c>
      <c r="Q13" s="26">
        <v>43894</v>
      </c>
    </row>
    <row r="14" spans="2:17" s="9" customFormat="1" ht="19.7" customHeight="1">
      <c r="B14" s="21">
        <v>2</v>
      </c>
      <c r="C14" s="65" t="s">
        <v>531</v>
      </c>
      <c r="D14" s="65" t="s">
        <v>531</v>
      </c>
      <c r="E14" s="75" t="s">
        <v>2682</v>
      </c>
      <c r="F14" s="1112">
        <v>1</v>
      </c>
      <c r="G14" s="266">
        <v>2498</v>
      </c>
      <c r="H14" s="38">
        <f t="shared" si="0"/>
        <v>2498</v>
      </c>
      <c r="I14" s="167"/>
      <c r="J14" s="31" t="s">
        <v>2683</v>
      </c>
      <c r="K14" s="30"/>
      <c r="L14" s="57" t="s">
        <v>2676</v>
      </c>
      <c r="M14" s="25">
        <v>43880</v>
      </c>
      <c r="N14" s="21"/>
      <c r="O14" s="22"/>
      <c r="P14" s="25">
        <v>43894</v>
      </c>
      <c r="Q14" s="26">
        <v>43894</v>
      </c>
    </row>
    <row r="15" spans="2:17" s="9" customFormat="1" ht="19.7" customHeight="1">
      <c r="B15" s="21">
        <v>2</v>
      </c>
      <c r="C15" s="65" t="s">
        <v>686</v>
      </c>
      <c r="D15" s="65" t="s">
        <v>531</v>
      </c>
      <c r="E15" s="75" t="s">
        <v>843</v>
      </c>
      <c r="F15" s="1112">
        <v>1</v>
      </c>
      <c r="G15" s="266">
        <v>1800</v>
      </c>
      <c r="H15" s="38">
        <f t="shared" si="0"/>
        <v>1800</v>
      </c>
      <c r="I15" s="167"/>
      <c r="J15" s="31" t="s">
        <v>2684</v>
      </c>
      <c r="K15" s="22"/>
      <c r="L15" s="57" t="s">
        <v>2676</v>
      </c>
      <c r="M15" s="25">
        <v>43880</v>
      </c>
      <c r="N15" s="21"/>
      <c r="O15" s="22"/>
      <c r="P15" s="25">
        <v>43894</v>
      </c>
      <c r="Q15" s="26">
        <v>43894</v>
      </c>
    </row>
    <row r="16" spans="2:17" s="9" customFormat="1" ht="19.7" customHeight="1">
      <c r="B16" s="21"/>
      <c r="C16" s="65"/>
      <c r="D16" s="65"/>
      <c r="E16" s="75"/>
      <c r="F16" s="1112"/>
      <c r="G16" s="266"/>
      <c r="H16" s="38">
        <f t="shared" si="0"/>
        <v>0</v>
      </c>
      <c r="I16" s="167"/>
      <c r="J16" s="31"/>
      <c r="K16" s="30"/>
      <c r="L16" s="22"/>
      <c r="M16" s="25"/>
      <c r="N16" s="21"/>
      <c r="O16" s="22"/>
      <c r="P16" s="25"/>
      <c r="Q16" s="26"/>
    </row>
    <row r="17" spans="2:17" s="9" customFormat="1" ht="19.7" customHeight="1">
      <c r="B17" s="21"/>
      <c r="C17" s="65"/>
      <c r="D17" s="65"/>
      <c r="E17" s="75"/>
      <c r="F17" s="1112"/>
      <c r="G17" s="266"/>
      <c r="H17" s="38">
        <f>F17*G17</f>
        <v>0</v>
      </c>
      <c r="I17" s="167"/>
      <c r="J17" s="31"/>
      <c r="K17" s="30"/>
      <c r="L17" s="22"/>
      <c r="M17" s="25"/>
      <c r="N17" s="21"/>
      <c r="O17" s="22"/>
      <c r="P17" s="25"/>
      <c r="Q17" s="26"/>
    </row>
    <row r="18" spans="2:17" s="9" customFormat="1" ht="19.7" customHeight="1">
      <c r="B18" s="21"/>
      <c r="C18" s="508"/>
      <c r="D18" s="65"/>
      <c r="E18" s="75"/>
      <c r="F18" s="1112"/>
      <c r="G18" s="266"/>
      <c r="H18" s="38">
        <f t="shared" si="0"/>
        <v>0</v>
      </c>
      <c r="I18" s="167"/>
      <c r="J18" s="31"/>
      <c r="K18" s="30"/>
      <c r="L18" s="22"/>
      <c r="M18" s="25"/>
      <c r="N18" s="21"/>
      <c r="O18" s="22"/>
      <c r="P18" s="25"/>
      <c r="Q18" s="26"/>
    </row>
    <row r="19" spans="2:17" s="9" customFormat="1" ht="19.7" customHeight="1">
      <c r="B19" s="21"/>
      <c r="C19" s="508"/>
      <c r="D19" s="65"/>
      <c r="E19" s="75"/>
      <c r="F19" s="1112"/>
      <c r="G19" s="266"/>
      <c r="H19" s="38">
        <f t="shared" si="0"/>
        <v>0</v>
      </c>
      <c r="I19" s="167"/>
      <c r="J19" s="31"/>
      <c r="K19" s="30"/>
      <c r="L19" s="22"/>
      <c r="M19" s="25"/>
      <c r="N19" s="21"/>
      <c r="O19" s="22"/>
      <c r="P19" s="25"/>
      <c r="Q19" s="26"/>
    </row>
    <row r="20" spans="2:17" s="9" customFormat="1" ht="19.7" customHeight="1">
      <c r="B20" s="21"/>
      <c r="C20" s="65"/>
      <c r="D20" s="65"/>
      <c r="E20" s="75"/>
      <c r="F20" s="1112"/>
      <c r="G20" s="266"/>
      <c r="H20" s="38">
        <f t="shared" si="0"/>
        <v>0</v>
      </c>
      <c r="I20" s="167"/>
      <c r="J20" s="31"/>
      <c r="K20" s="30"/>
      <c r="L20" s="22"/>
      <c r="M20" s="25"/>
      <c r="N20" s="21"/>
      <c r="O20" s="22"/>
      <c r="P20" s="25"/>
      <c r="Q20" s="26"/>
    </row>
  </sheetData>
  <autoFilter ref="B8:O20" xr:uid="{F338D154-3D29-4303-9BBF-FDC677EC7588}"/>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92DDF-D749-4B5A-87CC-F7C3341F1439}">
  <dimension ref="B2:Q55"/>
  <sheetViews>
    <sheetView zoomScale="85" zoomScaleNormal="85" workbookViewId="0">
      <pane xSplit="10" ySplit="8" topLeftCell="K9" activePane="bottomRight" state="frozen"/>
      <selection pane="topRight" activeCell="K1" sqref="K1"/>
      <selection pane="bottomLeft" activeCell="A9" sqref="A9"/>
      <selection pane="bottomRight" activeCell="E15" sqref="E15"/>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4.25" style="8" bestFit="1"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4.25" style="8" bestFit="1"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4.25" style="8" bestFit="1"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4.25" style="8" bestFit="1"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4.25" style="8" bestFit="1"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4.25" style="8" bestFit="1"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4.25" style="8" bestFit="1"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4.25" style="8" bestFit="1"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4.25" style="8" bestFit="1"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4.25" style="8" bestFit="1"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4.25" style="8" bestFit="1"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4.25" style="8" bestFit="1"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4.25" style="8" bestFit="1"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4.25" style="8" bestFit="1"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4.25" style="8" bestFit="1"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4.25" style="8" bestFit="1"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4.25" style="8" bestFit="1"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4.25" style="8" bestFit="1"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4.25" style="8" bestFit="1"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4.25" style="8" bestFit="1"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4.25" style="8" bestFit="1"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4.25" style="8" bestFit="1"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4.25" style="8" bestFit="1"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4.25" style="8" bestFit="1"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4.25" style="8" bestFit="1"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4.25" style="8" bestFit="1"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4.25" style="8" bestFit="1"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4.25" style="8" bestFit="1"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4.25" style="8" bestFit="1"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4.25" style="8" bestFit="1"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4.25" style="8" bestFit="1"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4.25" style="8" bestFit="1"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4.25" style="8" bestFit="1"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4.25" style="8" bestFit="1"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4.25" style="8" bestFit="1"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4.25" style="8" bestFit="1"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4.25" style="8" bestFit="1"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4.25" style="8" bestFit="1"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4.25" style="8" bestFit="1"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4.25" style="8" bestFit="1"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4.25" style="8" bestFit="1"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4.25" style="8" bestFit="1"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4.25" style="8" bestFit="1"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4.25" style="8" bestFit="1"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4.25" style="8" bestFit="1"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4.25" style="8" bestFit="1"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4.25" style="8" bestFit="1"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4.25" style="8" bestFit="1"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4.25" style="8" bestFit="1"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4.25" style="8" bestFit="1"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4.25" style="8" bestFit="1"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4.25" style="8" bestFit="1"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4.25" style="8" bestFit="1"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4.25" style="8" bestFit="1"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4.25" style="8" bestFit="1"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4.25" style="8" bestFit="1"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4.25" style="8" bestFit="1"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4.25" style="8" bestFit="1"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4.25" style="8" bestFit="1"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4.25" style="8" bestFit="1"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4.25" style="8" bestFit="1"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4.25" style="8" bestFit="1"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4.25" style="8" bestFit="1"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4.25" style="8" bestFit="1"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2685</v>
      </c>
      <c r="G2" s="4" t="s">
        <v>2</v>
      </c>
      <c r="H2" s="5"/>
      <c r="I2" s="6"/>
      <c r="J2" s="7">
        <f>SUM(H:H)</f>
        <v>87682</v>
      </c>
    </row>
    <row r="3" spans="2:17" ht="20.100000000000001" customHeight="1">
      <c r="B3" s="1" t="s">
        <v>3</v>
      </c>
      <c r="C3" s="1"/>
      <c r="D3" s="1"/>
      <c r="E3" s="98" t="s">
        <v>2686</v>
      </c>
    </row>
    <row r="4" spans="2:17" ht="20.100000000000001" customHeight="1">
      <c r="B4" s="1" t="s">
        <v>5</v>
      </c>
      <c r="C4" s="1"/>
      <c r="D4" s="1"/>
      <c r="E4" s="98">
        <v>175886</v>
      </c>
    </row>
    <row r="5" spans="2:17" ht="20.100000000000001" customHeight="1">
      <c r="B5" s="1" t="s">
        <v>6</v>
      </c>
      <c r="C5" s="1"/>
      <c r="D5" s="1"/>
      <c r="E5" s="102">
        <v>43901</v>
      </c>
    </row>
    <row r="6" spans="2:17" ht="20.100000000000001" customHeight="1">
      <c r="B6" s="1" t="s">
        <v>7</v>
      </c>
      <c r="C6" s="1"/>
      <c r="D6" s="1"/>
      <c r="E6" s="102">
        <v>43915</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F9*G9</f>
        <v>0</v>
      </c>
      <c r="I9" s="167"/>
      <c r="J9" s="30"/>
      <c r="K9" s="30"/>
      <c r="L9" s="22"/>
      <c r="M9" s="25"/>
      <c r="N9" s="21"/>
      <c r="O9" s="22"/>
      <c r="P9" s="25"/>
      <c r="Q9" s="26"/>
    </row>
    <row r="10" spans="2:17" s="9" customFormat="1" ht="19.7" customHeight="1">
      <c r="B10" s="21"/>
      <c r="C10" s="21"/>
      <c r="D10" s="21"/>
      <c r="E10" s="75"/>
      <c r="F10" s="22"/>
      <c r="G10" s="266">
        <v>0</v>
      </c>
      <c r="H10" s="266">
        <f t="shared" ref="H10:H26" si="0">F10*G10</f>
        <v>0</v>
      </c>
      <c r="I10" s="167"/>
      <c r="J10" s="31"/>
      <c r="K10" s="22"/>
      <c r="L10" s="22"/>
      <c r="M10" s="25"/>
      <c r="N10" s="21"/>
      <c r="O10" s="22"/>
      <c r="P10" s="25"/>
      <c r="Q10" s="26"/>
    </row>
    <row r="11" spans="2:17" s="9" customFormat="1" ht="19.7" customHeight="1">
      <c r="B11" s="21">
        <v>2</v>
      </c>
      <c r="C11" s="21" t="s">
        <v>1489</v>
      </c>
      <c r="D11" s="21" t="s">
        <v>144</v>
      </c>
      <c r="E11" s="75" t="s">
        <v>2687</v>
      </c>
      <c r="F11" s="22">
        <v>1</v>
      </c>
      <c r="G11" s="266">
        <v>12400</v>
      </c>
      <c r="H11" s="266">
        <f t="shared" si="0"/>
        <v>12400</v>
      </c>
      <c r="I11" s="167"/>
      <c r="J11" s="31" t="s">
        <v>2688</v>
      </c>
      <c r="K11" s="864" t="s">
        <v>2689</v>
      </c>
      <c r="L11" s="22"/>
      <c r="M11" s="25">
        <v>43895</v>
      </c>
      <c r="N11" s="21"/>
      <c r="O11" s="32">
        <v>43901</v>
      </c>
      <c r="P11" s="25">
        <v>43900</v>
      </c>
      <c r="Q11" s="26">
        <v>43900</v>
      </c>
    </row>
    <row r="12" spans="2:17" s="9" customFormat="1" ht="19.7" customHeight="1">
      <c r="B12" s="21">
        <v>2</v>
      </c>
      <c r="C12" s="21" t="s">
        <v>1489</v>
      </c>
      <c r="D12" s="21" t="s">
        <v>144</v>
      </c>
      <c r="E12" s="75" t="s">
        <v>2690</v>
      </c>
      <c r="F12" s="22">
        <v>1</v>
      </c>
      <c r="G12" s="266">
        <v>110</v>
      </c>
      <c r="H12" s="266">
        <f>F12*G12</f>
        <v>110</v>
      </c>
      <c r="I12" s="167"/>
      <c r="J12" s="31" t="s">
        <v>2691</v>
      </c>
      <c r="K12" s="864" t="s">
        <v>2689</v>
      </c>
      <c r="L12" s="22"/>
      <c r="M12" s="25">
        <v>43895</v>
      </c>
      <c r="N12" s="21"/>
      <c r="O12" s="32">
        <v>43901</v>
      </c>
      <c r="P12" s="25">
        <v>43900</v>
      </c>
      <c r="Q12" s="26">
        <v>43900</v>
      </c>
    </row>
    <row r="13" spans="2:17" s="9" customFormat="1" ht="19.7" customHeight="1">
      <c r="B13" s="21">
        <v>2</v>
      </c>
      <c r="C13" s="21" t="s">
        <v>1489</v>
      </c>
      <c r="D13" s="21" t="s">
        <v>144</v>
      </c>
      <c r="E13" s="75" t="s">
        <v>2692</v>
      </c>
      <c r="F13" s="22">
        <v>1</v>
      </c>
      <c r="G13" s="266">
        <v>400</v>
      </c>
      <c r="H13" s="266">
        <f t="shared" si="0"/>
        <v>400</v>
      </c>
      <c r="I13" s="167"/>
      <c r="J13" s="31" t="s">
        <v>2693</v>
      </c>
      <c r="K13" s="864" t="s">
        <v>2689</v>
      </c>
      <c r="L13" s="22"/>
      <c r="M13" s="25">
        <v>43895</v>
      </c>
      <c r="N13" s="21"/>
      <c r="O13" s="32">
        <v>43901</v>
      </c>
      <c r="P13" s="25">
        <v>43900</v>
      </c>
      <c r="Q13" s="26">
        <v>43900</v>
      </c>
    </row>
    <row r="14" spans="2:17" s="9" customFormat="1" ht="19.7" customHeight="1">
      <c r="B14" s="21">
        <v>2</v>
      </c>
      <c r="C14" s="21" t="s">
        <v>1489</v>
      </c>
      <c r="D14" s="21" t="s">
        <v>144</v>
      </c>
      <c r="E14" s="75" t="s">
        <v>2694</v>
      </c>
      <c r="F14" s="22">
        <v>1</v>
      </c>
      <c r="G14" s="266">
        <v>140</v>
      </c>
      <c r="H14" s="266">
        <f t="shared" si="0"/>
        <v>140</v>
      </c>
      <c r="I14" s="167"/>
      <c r="J14" s="31" t="s">
        <v>155</v>
      </c>
      <c r="K14" s="864" t="s">
        <v>2689</v>
      </c>
      <c r="L14" s="22"/>
      <c r="M14" s="25">
        <v>43895</v>
      </c>
      <c r="N14" s="21"/>
      <c r="O14" s="32">
        <v>43901</v>
      </c>
      <c r="P14" s="25">
        <v>43900</v>
      </c>
      <c r="Q14" s="26">
        <v>43900</v>
      </c>
    </row>
    <row r="15" spans="2:17" s="9" customFormat="1" ht="19.7" customHeight="1">
      <c r="B15" s="21">
        <v>1</v>
      </c>
      <c r="C15" s="65" t="s">
        <v>1764</v>
      </c>
      <c r="D15" s="21" t="s">
        <v>144</v>
      </c>
      <c r="E15" s="75" t="s">
        <v>1765</v>
      </c>
      <c r="F15" s="22">
        <v>1</v>
      </c>
      <c r="G15" s="266">
        <v>8710</v>
      </c>
      <c r="H15" s="38">
        <f t="shared" si="0"/>
        <v>8710</v>
      </c>
      <c r="I15" s="167"/>
      <c r="J15" s="31" t="s">
        <v>1766</v>
      </c>
      <c r="K15" s="864" t="s">
        <v>2689</v>
      </c>
      <c r="L15" s="22"/>
      <c r="M15" s="25">
        <v>43895</v>
      </c>
      <c r="N15" s="21"/>
      <c r="O15" s="32">
        <v>43901</v>
      </c>
      <c r="P15" s="25">
        <v>43900</v>
      </c>
      <c r="Q15" s="26">
        <v>43900</v>
      </c>
    </row>
    <row r="16" spans="2:17" s="9" customFormat="1" ht="19.7" customHeight="1">
      <c r="B16" s="21">
        <v>3</v>
      </c>
      <c r="C16" s="21" t="s">
        <v>292</v>
      </c>
      <c r="D16" s="21" t="s">
        <v>144</v>
      </c>
      <c r="E16" s="75" t="s">
        <v>2695</v>
      </c>
      <c r="F16" s="22">
        <v>1</v>
      </c>
      <c r="G16" s="266">
        <v>4480</v>
      </c>
      <c r="H16" s="266">
        <f t="shared" si="0"/>
        <v>4480</v>
      </c>
      <c r="I16" s="167"/>
      <c r="J16" s="31" t="s">
        <v>1691</v>
      </c>
      <c r="K16" s="864" t="s">
        <v>2689</v>
      </c>
      <c r="L16" s="22"/>
      <c r="M16" s="25">
        <v>43895</v>
      </c>
      <c r="N16" s="21"/>
      <c r="O16" s="32">
        <v>43901</v>
      </c>
      <c r="P16" s="25">
        <v>43900</v>
      </c>
      <c r="Q16" s="26">
        <v>43900</v>
      </c>
    </row>
    <row r="17" spans="2:17" s="9" customFormat="1" ht="19.7" customHeight="1">
      <c r="B17" s="21">
        <v>4</v>
      </c>
      <c r="C17" s="21" t="s">
        <v>256</v>
      </c>
      <c r="D17" s="21" t="s">
        <v>144</v>
      </c>
      <c r="E17" s="75" t="s">
        <v>2696</v>
      </c>
      <c r="F17" s="22">
        <v>1</v>
      </c>
      <c r="G17" s="266">
        <v>540</v>
      </c>
      <c r="H17" s="266">
        <f>F17*G17</f>
        <v>540</v>
      </c>
      <c r="I17" s="167"/>
      <c r="J17" s="31" t="s">
        <v>2697</v>
      </c>
      <c r="K17" s="864" t="s">
        <v>2689</v>
      </c>
      <c r="L17" s="22"/>
      <c r="M17" s="25">
        <v>43895</v>
      </c>
      <c r="N17" s="21"/>
      <c r="O17" s="32">
        <v>43901</v>
      </c>
      <c r="P17" s="25">
        <v>43900</v>
      </c>
      <c r="Q17" s="26">
        <v>43900</v>
      </c>
    </row>
    <row r="18" spans="2:17" s="9" customFormat="1" ht="19.7" customHeight="1">
      <c r="B18" s="21"/>
      <c r="C18" s="21"/>
      <c r="D18" s="21"/>
      <c r="E18" s="75"/>
      <c r="F18" s="22"/>
      <c r="G18" s="266">
        <v>0</v>
      </c>
      <c r="H18" s="266">
        <f t="shared" si="0"/>
        <v>0</v>
      </c>
      <c r="I18" s="167"/>
      <c r="J18" s="31"/>
      <c r="K18" s="22"/>
      <c r="L18" s="22"/>
      <c r="M18" s="25"/>
      <c r="N18" s="21"/>
      <c r="O18" s="32"/>
      <c r="P18" s="25"/>
      <c r="Q18" s="26"/>
    </row>
    <row r="19" spans="2:17" s="9" customFormat="1" ht="19.7" customHeight="1">
      <c r="B19" s="21">
        <v>4</v>
      </c>
      <c r="C19" s="21" t="s">
        <v>531</v>
      </c>
      <c r="D19" s="21" t="s">
        <v>531</v>
      </c>
      <c r="E19" s="75" t="s">
        <v>2698</v>
      </c>
      <c r="F19" s="22">
        <v>1</v>
      </c>
      <c r="G19" s="266">
        <v>8460</v>
      </c>
      <c r="H19" s="266">
        <f t="shared" si="0"/>
        <v>8460</v>
      </c>
      <c r="I19" s="167"/>
      <c r="J19" s="31" t="s">
        <v>2699</v>
      </c>
      <c r="K19" s="22"/>
      <c r="L19" s="22"/>
      <c r="M19" s="25">
        <v>43894</v>
      </c>
      <c r="N19" s="21"/>
      <c r="O19" s="22"/>
      <c r="P19" s="25">
        <v>43900</v>
      </c>
      <c r="Q19" s="26">
        <v>43900</v>
      </c>
    </row>
    <row r="20" spans="2:17" s="9" customFormat="1" ht="19.7" customHeight="1">
      <c r="B20" s="21">
        <v>4</v>
      </c>
      <c r="C20" s="21" t="s">
        <v>531</v>
      </c>
      <c r="D20" s="21" t="s">
        <v>531</v>
      </c>
      <c r="E20" s="75" t="s">
        <v>868</v>
      </c>
      <c r="F20" s="22">
        <v>1</v>
      </c>
      <c r="G20" s="266">
        <v>3853</v>
      </c>
      <c r="H20" s="266">
        <f t="shared" si="0"/>
        <v>3853</v>
      </c>
      <c r="I20" s="167"/>
      <c r="J20" s="31" t="s">
        <v>2700</v>
      </c>
      <c r="K20" s="22"/>
      <c r="L20" s="22"/>
      <c r="M20" s="25">
        <v>43894</v>
      </c>
      <c r="N20" s="21"/>
      <c r="O20" s="22"/>
      <c r="P20" s="25">
        <v>43900</v>
      </c>
      <c r="Q20" s="26">
        <v>43900</v>
      </c>
    </row>
    <row r="21" spans="2:17" s="9" customFormat="1" ht="19.7" customHeight="1">
      <c r="B21" s="21">
        <v>4</v>
      </c>
      <c r="C21" s="21" t="s">
        <v>531</v>
      </c>
      <c r="D21" s="21" t="s">
        <v>531</v>
      </c>
      <c r="E21" s="75" t="s">
        <v>2701</v>
      </c>
      <c r="F21" s="22">
        <v>1</v>
      </c>
      <c r="G21" s="266">
        <v>3790</v>
      </c>
      <c r="H21" s="266">
        <f t="shared" si="0"/>
        <v>3790</v>
      </c>
      <c r="I21" s="167"/>
      <c r="J21" s="31" t="s">
        <v>1529</v>
      </c>
      <c r="K21" s="22"/>
      <c r="L21" s="22"/>
      <c r="M21" s="25">
        <v>43894</v>
      </c>
      <c r="N21" s="21"/>
      <c r="O21" s="22"/>
      <c r="P21" s="25">
        <v>43900</v>
      </c>
      <c r="Q21" s="26">
        <v>43900</v>
      </c>
    </row>
    <row r="22" spans="2:17" s="9" customFormat="1" ht="19.7" customHeight="1">
      <c r="B22" s="21">
        <v>4</v>
      </c>
      <c r="C22" s="21" t="s">
        <v>531</v>
      </c>
      <c r="D22" s="21" t="s">
        <v>531</v>
      </c>
      <c r="E22" s="75" t="s">
        <v>2702</v>
      </c>
      <c r="F22" s="22">
        <v>1</v>
      </c>
      <c r="G22" s="266">
        <v>12545</v>
      </c>
      <c r="H22" s="266">
        <f t="shared" si="0"/>
        <v>12545</v>
      </c>
      <c r="I22" s="167"/>
      <c r="J22" s="31" t="s">
        <v>1797</v>
      </c>
      <c r="K22" s="22"/>
      <c r="L22" s="22"/>
      <c r="M22" s="25">
        <v>43894</v>
      </c>
      <c r="N22" s="21"/>
      <c r="O22" s="22"/>
      <c r="P22" s="25">
        <v>43900</v>
      </c>
      <c r="Q22" s="26">
        <v>43900</v>
      </c>
    </row>
    <row r="23" spans="2:17" s="9" customFormat="1" ht="19.7" customHeight="1">
      <c r="B23" s="21">
        <v>3</v>
      </c>
      <c r="C23" s="21" t="s">
        <v>531</v>
      </c>
      <c r="D23" s="21" t="s">
        <v>531</v>
      </c>
      <c r="E23" s="75" t="s">
        <v>2703</v>
      </c>
      <c r="F23" s="22">
        <v>3</v>
      </c>
      <c r="G23" s="266">
        <v>180</v>
      </c>
      <c r="H23" s="266">
        <f t="shared" si="0"/>
        <v>540</v>
      </c>
      <c r="I23" s="167"/>
      <c r="J23" s="31" t="s">
        <v>1535</v>
      </c>
      <c r="K23" s="22"/>
      <c r="L23" s="22"/>
      <c r="M23" s="25">
        <v>43894</v>
      </c>
      <c r="N23" s="21"/>
      <c r="O23" s="22"/>
      <c r="P23" s="25">
        <v>43900</v>
      </c>
      <c r="Q23" s="26">
        <v>43900</v>
      </c>
    </row>
    <row r="24" spans="2:17" s="9" customFormat="1" ht="19.7" customHeight="1">
      <c r="B24" s="21">
        <v>4</v>
      </c>
      <c r="C24" s="21" t="s">
        <v>531</v>
      </c>
      <c r="D24" s="21" t="s">
        <v>531</v>
      </c>
      <c r="E24" s="75" t="s">
        <v>1881</v>
      </c>
      <c r="F24" s="22">
        <v>1</v>
      </c>
      <c r="G24" s="266">
        <v>1216</v>
      </c>
      <c r="H24" s="266">
        <f t="shared" si="0"/>
        <v>1216</v>
      </c>
      <c r="I24" s="167"/>
      <c r="J24" s="31" t="s">
        <v>1437</v>
      </c>
      <c r="K24" s="22"/>
      <c r="L24" s="22"/>
      <c r="M24" s="25">
        <v>43894</v>
      </c>
      <c r="N24" s="21"/>
      <c r="O24" s="22"/>
      <c r="P24" s="25">
        <v>43900</v>
      </c>
      <c r="Q24" s="26">
        <v>43900</v>
      </c>
    </row>
    <row r="25" spans="2:17" s="9" customFormat="1" ht="19.7" customHeight="1">
      <c r="B25" s="21"/>
      <c r="C25" s="21"/>
      <c r="D25" s="21"/>
      <c r="E25" s="75"/>
      <c r="F25" s="22"/>
      <c r="G25" s="266">
        <v>0</v>
      </c>
      <c r="H25" s="266">
        <f t="shared" si="0"/>
        <v>0</v>
      </c>
      <c r="I25" s="167"/>
      <c r="J25" s="31"/>
      <c r="K25" s="22"/>
      <c r="L25" s="22"/>
      <c r="M25" s="25"/>
      <c r="N25" s="21"/>
      <c r="O25" s="22"/>
      <c r="P25" s="25"/>
      <c r="Q25" s="26"/>
    </row>
    <row r="26" spans="2:17" s="9" customFormat="1" ht="19.7" customHeight="1">
      <c r="B26" s="21"/>
      <c r="C26" s="21"/>
      <c r="D26" s="21"/>
      <c r="E26" s="75"/>
      <c r="F26" s="22"/>
      <c r="G26" s="266">
        <v>0</v>
      </c>
      <c r="H26" s="266">
        <f t="shared" si="0"/>
        <v>0</v>
      </c>
      <c r="I26" s="167"/>
      <c r="J26" s="31"/>
      <c r="K26" s="22"/>
      <c r="L26" s="22"/>
      <c r="M26" s="25"/>
      <c r="N26" s="21"/>
      <c r="O26" s="22"/>
      <c r="P26" s="25"/>
      <c r="Q26" s="26"/>
    </row>
    <row r="27" spans="2:17" s="9" customFormat="1" ht="19.7" customHeight="1">
      <c r="B27" s="21">
        <v>4</v>
      </c>
      <c r="C27" s="65" t="s">
        <v>1760</v>
      </c>
      <c r="D27" s="65" t="s">
        <v>1761</v>
      </c>
      <c r="E27" s="75" t="s">
        <v>1762</v>
      </c>
      <c r="F27" s="1065">
        <v>0</v>
      </c>
      <c r="G27" s="266">
        <v>476</v>
      </c>
      <c r="H27" s="38">
        <f>F27*G27</f>
        <v>0</v>
      </c>
      <c r="I27" s="167"/>
      <c r="J27" s="31" t="s">
        <v>1763</v>
      </c>
      <c r="K27" s="22" t="s">
        <v>2247</v>
      </c>
      <c r="L27" s="22"/>
      <c r="M27" s="25"/>
      <c r="N27" s="21"/>
      <c r="O27" s="22"/>
      <c r="P27" s="25"/>
      <c r="Q27" s="26"/>
    </row>
    <row r="28" spans="2:17" s="9" customFormat="1" ht="19.7" customHeight="1">
      <c r="B28" s="21">
        <v>4</v>
      </c>
      <c r="C28" s="65" t="s">
        <v>1760</v>
      </c>
      <c r="D28" s="65" t="s">
        <v>1761</v>
      </c>
      <c r="E28" s="75" t="s">
        <v>447</v>
      </c>
      <c r="F28" s="1065">
        <v>0</v>
      </c>
      <c r="G28" s="266">
        <v>450</v>
      </c>
      <c r="H28" s="38">
        <f>F28*G28</f>
        <v>0</v>
      </c>
      <c r="I28" s="167"/>
      <c r="J28" s="31"/>
      <c r="K28" s="22"/>
      <c r="L28" s="22"/>
      <c r="M28" s="25"/>
      <c r="N28" s="21"/>
      <c r="O28" s="22"/>
      <c r="P28" s="25"/>
      <c r="Q28" s="26"/>
    </row>
    <row r="29" spans="2:17" s="9" customFormat="1" ht="19.7" customHeight="1">
      <c r="B29" s="21">
        <v>4</v>
      </c>
      <c r="C29" s="208" t="s">
        <v>1489</v>
      </c>
      <c r="D29" s="208" t="s">
        <v>144</v>
      </c>
      <c r="E29" s="75" t="s">
        <v>1501</v>
      </c>
      <c r="F29" s="1065">
        <v>0</v>
      </c>
      <c r="G29" s="266">
        <v>40</v>
      </c>
      <c r="H29" s="266">
        <f>F29*G29</f>
        <v>0</v>
      </c>
      <c r="I29" s="167"/>
      <c r="J29" s="31" t="s">
        <v>2704</v>
      </c>
      <c r="K29" s="22" t="s">
        <v>2247</v>
      </c>
      <c r="L29" s="22"/>
      <c r="M29" s="25"/>
      <c r="N29" s="21"/>
      <c r="O29" s="22"/>
      <c r="P29" s="25"/>
      <c r="Q29" s="26"/>
    </row>
    <row r="30" spans="2:17" s="9" customFormat="1" ht="19.7" customHeight="1">
      <c r="B30" s="21"/>
      <c r="C30" s="21"/>
      <c r="D30" s="21"/>
      <c r="E30" s="75"/>
      <c r="F30" s="22"/>
      <c r="G30" s="266">
        <v>0</v>
      </c>
      <c r="H30" s="266">
        <f t="shared" ref="H30:H42" si="1">F30*G30</f>
        <v>0</v>
      </c>
      <c r="I30" s="167"/>
      <c r="J30" s="31"/>
      <c r="K30" s="22"/>
      <c r="L30" s="22"/>
      <c r="M30" s="25"/>
      <c r="N30" s="21"/>
      <c r="O30" s="22"/>
      <c r="P30" s="25"/>
      <c r="Q30" s="26"/>
    </row>
    <row r="31" spans="2:17" s="249" customFormat="1" ht="19.7" customHeight="1">
      <c r="B31" s="208">
        <v>4</v>
      </c>
      <c r="C31" s="208" t="s">
        <v>292</v>
      </c>
      <c r="D31" s="208" t="s">
        <v>531</v>
      </c>
      <c r="E31" s="245" t="s">
        <v>2705</v>
      </c>
      <c r="F31" s="44">
        <v>4</v>
      </c>
      <c r="G31" s="215">
        <v>476</v>
      </c>
      <c r="H31" s="215">
        <f>F31*G31</f>
        <v>1904</v>
      </c>
      <c r="I31" s="205"/>
      <c r="J31" s="211" t="s">
        <v>1535</v>
      </c>
      <c r="K31" s="76" t="s">
        <v>2706</v>
      </c>
      <c r="L31" s="44"/>
      <c r="M31" s="207">
        <v>43894</v>
      </c>
      <c r="N31" s="208"/>
      <c r="O31" s="44"/>
      <c r="P31" s="207">
        <v>43901</v>
      </c>
      <c r="Q31" s="210">
        <v>43901</v>
      </c>
    </row>
    <row r="32" spans="2:17" s="249" customFormat="1" ht="19.7" customHeight="1">
      <c r="B32" s="208">
        <v>4</v>
      </c>
      <c r="C32" s="208" t="s">
        <v>531</v>
      </c>
      <c r="D32" s="208" t="s">
        <v>531</v>
      </c>
      <c r="E32" s="245" t="s">
        <v>1534</v>
      </c>
      <c r="F32" s="44">
        <v>2</v>
      </c>
      <c r="G32" s="215">
        <v>310</v>
      </c>
      <c r="H32" s="215">
        <f t="shared" si="1"/>
        <v>620</v>
      </c>
      <c r="I32" s="205"/>
      <c r="J32" s="211" t="s">
        <v>1535</v>
      </c>
      <c r="K32" s="76" t="s">
        <v>2706</v>
      </c>
      <c r="L32" s="44"/>
      <c r="M32" s="207">
        <v>43894</v>
      </c>
      <c r="N32" s="208"/>
      <c r="O32" s="44"/>
      <c r="P32" s="207">
        <v>43901</v>
      </c>
      <c r="Q32" s="210">
        <v>43901</v>
      </c>
    </row>
    <row r="33" spans="2:17" s="249" customFormat="1" ht="19.7" customHeight="1">
      <c r="B33" s="208">
        <v>4</v>
      </c>
      <c r="C33" s="208" t="s">
        <v>2707</v>
      </c>
      <c r="D33" s="208" t="s">
        <v>531</v>
      </c>
      <c r="E33" s="245" t="s">
        <v>2708</v>
      </c>
      <c r="F33" s="44">
        <v>1</v>
      </c>
      <c r="G33" s="215">
        <v>29</v>
      </c>
      <c r="H33" s="215">
        <f t="shared" si="1"/>
        <v>29</v>
      </c>
      <c r="I33" s="205"/>
      <c r="J33" s="211" t="s">
        <v>1519</v>
      </c>
      <c r="K33" s="76" t="s">
        <v>2706</v>
      </c>
      <c r="L33" s="44"/>
      <c r="M33" s="207">
        <v>43894</v>
      </c>
      <c r="N33" s="208"/>
      <c r="O33" s="44"/>
      <c r="P33" s="207">
        <v>43901</v>
      </c>
      <c r="Q33" s="210">
        <v>43901</v>
      </c>
    </row>
    <row r="34" spans="2:17" s="249" customFormat="1" ht="19.7" customHeight="1">
      <c r="B34" s="208">
        <v>4</v>
      </c>
      <c r="C34" s="208" t="s">
        <v>531</v>
      </c>
      <c r="D34" s="208" t="s">
        <v>531</v>
      </c>
      <c r="E34" s="245" t="s">
        <v>2709</v>
      </c>
      <c r="F34" s="44">
        <v>1</v>
      </c>
      <c r="G34" s="215">
        <v>1830</v>
      </c>
      <c r="H34" s="215">
        <f t="shared" si="1"/>
        <v>1830</v>
      </c>
      <c r="I34" s="205"/>
      <c r="J34" s="211" t="s">
        <v>2710</v>
      </c>
      <c r="K34" s="76" t="s">
        <v>2706</v>
      </c>
      <c r="L34" s="44"/>
      <c r="M34" s="207">
        <v>43894</v>
      </c>
      <c r="N34" s="208"/>
      <c r="O34" s="44"/>
      <c r="P34" s="207">
        <v>43901</v>
      </c>
      <c r="Q34" s="210">
        <v>43901</v>
      </c>
    </row>
    <row r="35" spans="2:17" s="249" customFormat="1" ht="19.7" customHeight="1">
      <c r="B35" s="208">
        <v>4</v>
      </c>
      <c r="C35" s="208" t="s">
        <v>531</v>
      </c>
      <c r="D35" s="208" t="s">
        <v>531</v>
      </c>
      <c r="E35" s="245" t="s">
        <v>2711</v>
      </c>
      <c r="F35" s="44">
        <v>1</v>
      </c>
      <c r="G35" s="215">
        <v>2110</v>
      </c>
      <c r="H35" s="215">
        <f t="shared" si="1"/>
        <v>2110</v>
      </c>
      <c r="I35" s="205"/>
      <c r="J35" s="211" t="s">
        <v>2712</v>
      </c>
      <c r="K35" s="76" t="s">
        <v>2706</v>
      </c>
      <c r="L35" s="44"/>
      <c r="M35" s="207">
        <v>43894</v>
      </c>
      <c r="N35" s="208"/>
      <c r="O35" s="44"/>
      <c r="P35" s="207">
        <v>43901</v>
      </c>
      <c r="Q35" s="210">
        <v>43901</v>
      </c>
    </row>
    <row r="36" spans="2:17" s="249" customFormat="1" ht="19.7" customHeight="1">
      <c r="B36" s="208">
        <v>4</v>
      </c>
      <c r="C36" s="208" t="s">
        <v>531</v>
      </c>
      <c r="D36" s="208" t="s">
        <v>531</v>
      </c>
      <c r="E36" s="245" t="s">
        <v>2713</v>
      </c>
      <c r="F36" s="44">
        <v>1</v>
      </c>
      <c r="G36" s="215">
        <v>2560</v>
      </c>
      <c r="H36" s="215">
        <f t="shared" si="1"/>
        <v>2560</v>
      </c>
      <c r="I36" s="205"/>
      <c r="J36" s="211" t="s">
        <v>2714</v>
      </c>
      <c r="K36" s="76" t="s">
        <v>2706</v>
      </c>
      <c r="L36" s="44"/>
      <c r="M36" s="207">
        <v>43894</v>
      </c>
      <c r="N36" s="208"/>
      <c r="O36" s="44"/>
      <c r="P36" s="207">
        <v>43901</v>
      </c>
      <c r="Q36" s="210">
        <v>43901</v>
      </c>
    </row>
    <row r="37" spans="2:17" s="249" customFormat="1" ht="19.7" customHeight="1">
      <c r="B37" s="208">
        <v>4</v>
      </c>
      <c r="C37" s="208" t="s">
        <v>531</v>
      </c>
      <c r="D37" s="208" t="s">
        <v>531</v>
      </c>
      <c r="E37" s="245" t="s">
        <v>2715</v>
      </c>
      <c r="F37" s="44">
        <v>2</v>
      </c>
      <c r="G37" s="215">
        <v>350</v>
      </c>
      <c r="H37" s="215">
        <f t="shared" si="1"/>
        <v>700</v>
      </c>
      <c r="I37" s="205"/>
      <c r="J37" s="211" t="s">
        <v>695</v>
      </c>
      <c r="K37" s="76" t="s">
        <v>2706</v>
      </c>
      <c r="L37" s="44"/>
      <c r="M37" s="207">
        <v>43894</v>
      </c>
      <c r="N37" s="208"/>
      <c r="O37" s="44"/>
      <c r="P37" s="207">
        <v>43901</v>
      </c>
      <c r="Q37" s="210">
        <v>43901</v>
      </c>
    </row>
    <row r="38" spans="2:17" s="249" customFormat="1" ht="19.7" customHeight="1">
      <c r="B38" s="208">
        <v>4</v>
      </c>
      <c r="C38" s="208" t="s">
        <v>531</v>
      </c>
      <c r="D38" s="208" t="s">
        <v>531</v>
      </c>
      <c r="E38" s="245" t="s">
        <v>2716</v>
      </c>
      <c r="F38" s="44">
        <v>2</v>
      </c>
      <c r="G38" s="215">
        <v>1248</v>
      </c>
      <c r="H38" s="215">
        <f t="shared" si="1"/>
        <v>2496</v>
      </c>
      <c r="I38" s="205"/>
      <c r="J38" s="211" t="s">
        <v>1531</v>
      </c>
      <c r="K38" s="76" t="s">
        <v>2706</v>
      </c>
      <c r="L38" s="44"/>
      <c r="M38" s="207">
        <v>43894</v>
      </c>
      <c r="N38" s="208"/>
      <c r="O38" s="44"/>
      <c r="P38" s="207">
        <v>43901</v>
      </c>
      <c r="Q38" s="210">
        <v>43901</v>
      </c>
    </row>
    <row r="39" spans="2:17" s="249" customFormat="1" ht="19.7" customHeight="1">
      <c r="B39" s="208">
        <v>4</v>
      </c>
      <c r="C39" s="208" t="s">
        <v>531</v>
      </c>
      <c r="D39" s="208" t="s">
        <v>531</v>
      </c>
      <c r="E39" s="245" t="s">
        <v>2717</v>
      </c>
      <c r="F39" s="44">
        <v>1</v>
      </c>
      <c r="G39" s="215">
        <v>2040</v>
      </c>
      <c r="H39" s="215">
        <f t="shared" si="1"/>
        <v>2040</v>
      </c>
      <c r="I39" s="205"/>
      <c r="J39" s="211" t="s">
        <v>2718</v>
      </c>
      <c r="K39" s="76" t="s">
        <v>2706</v>
      </c>
      <c r="L39" s="44"/>
      <c r="M39" s="207">
        <v>43894</v>
      </c>
      <c r="N39" s="208"/>
      <c r="O39" s="44"/>
      <c r="P39" s="207">
        <v>43901</v>
      </c>
      <c r="Q39" s="210">
        <v>43901</v>
      </c>
    </row>
    <row r="40" spans="2:17" s="249" customFormat="1" ht="19.7" customHeight="1">
      <c r="B40" s="208">
        <v>4</v>
      </c>
      <c r="C40" s="208" t="s">
        <v>531</v>
      </c>
      <c r="D40" s="208" t="s">
        <v>531</v>
      </c>
      <c r="E40" s="245" t="s">
        <v>2719</v>
      </c>
      <c r="F40" s="44">
        <v>2</v>
      </c>
      <c r="G40" s="215">
        <v>1480</v>
      </c>
      <c r="H40" s="215">
        <f t="shared" si="1"/>
        <v>2960</v>
      </c>
      <c r="I40" s="205"/>
      <c r="J40" s="211" t="s">
        <v>2720</v>
      </c>
      <c r="K40" s="76" t="s">
        <v>2706</v>
      </c>
      <c r="L40" s="44"/>
      <c r="M40" s="207">
        <v>43894</v>
      </c>
      <c r="N40" s="208"/>
      <c r="O40" s="44"/>
      <c r="P40" s="207">
        <v>43901</v>
      </c>
      <c r="Q40" s="210">
        <v>43901</v>
      </c>
    </row>
    <row r="41" spans="2:17" s="249" customFormat="1" ht="19.7" customHeight="1">
      <c r="B41" s="208">
        <v>4</v>
      </c>
      <c r="C41" s="208" t="s">
        <v>531</v>
      </c>
      <c r="D41" s="208" t="s">
        <v>531</v>
      </c>
      <c r="E41" s="245" t="s">
        <v>2721</v>
      </c>
      <c r="F41" s="44">
        <v>2</v>
      </c>
      <c r="G41" s="215">
        <v>1580</v>
      </c>
      <c r="H41" s="215">
        <f t="shared" si="1"/>
        <v>3160</v>
      </c>
      <c r="I41" s="205"/>
      <c r="J41" s="211" t="s">
        <v>2722</v>
      </c>
      <c r="K41" s="76" t="s">
        <v>2706</v>
      </c>
      <c r="L41" s="44"/>
      <c r="M41" s="207">
        <v>43894</v>
      </c>
      <c r="N41" s="208"/>
      <c r="O41" s="44"/>
      <c r="P41" s="207">
        <v>43901</v>
      </c>
      <c r="Q41" s="210">
        <v>43901</v>
      </c>
    </row>
    <row r="42" spans="2:17" s="249" customFormat="1" ht="19.7" customHeight="1">
      <c r="B42" s="208">
        <v>4</v>
      </c>
      <c r="C42" s="208" t="s">
        <v>2707</v>
      </c>
      <c r="D42" s="208" t="s">
        <v>531</v>
      </c>
      <c r="E42" s="245" t="s">
        <v>2723</v>
      </c>
      <c r="F42" s="44">
        <v>1</v>
      </c>
      <c r="G42" s="215">
        <v>170</v>
      </c>
      <c r="H42" s="215">
        <f t="shared" si="1"/>
        <v>170</v>
      </c>
      <c r="I42" s="205"/>
      <c r="J42" s="211" t="s">
        <v>1519</v>
      </c>
      <c r="K42" s="76" t="s">
        <v>2706</v>
      </c>
      <c r="L42" s="44"/>
      <c r="M42" s="207">
        <v>43894</v>
      </c>
      <c r="N42" s="208"/>
      <c r="O42" s="44"/>
      <c r="P42" s="207">
        <v>43901</v>
      </c>
      <c r="Q42" s="210">
        <v>43901</v>
      </c>
    </row>
    <row r="43" spans="2:17" s="9" customFormat="1" ht="19.7" customHeight="1">
      <c r="B43" s="21">
        <v>4</v>
      </c>
      <c r="C43" s="21" t="s">
        <v>531</v>
      </c>
      <c r="D43" s="21" t="s">
        <v>531</v>
      </c>
      <c r="E43" s="75" t="s">
        <v>2724</v>
      </c>
      <c r="F43" s="22">
        <v>1</v>
      </c>
      <c r="G43" s="266">
        <v>2750</v>
      </c>
      <c r="H43" s="266">
        <f>F43*G43</f>
        <v>2750</v>
      </c>
      <c r="I43" s="167"/>
      <c r="J43" s="31" t="s">
        <v>2714</v>
      </c>
      <c r="K43" s="30" t="s">
        <v>2725</v>
      </c>
      <c r="L43" s="22"/>
      <c r="M43" s="25">
        <v>43895</v>
      </c>
      <c r="N43" s="21"/>
      <c r="O43" s="22"/>
      <c r="P43" s="25">
        <v>43901</v>
      </c>
      <c r="Q43" s="210">
        <v>43901</v>
      </c>
    </row>
    <row r="44" spans="2:17" s="249" customFormat="1" ht="19.7" customHeight="1">
      <c r="B44" s="208"/>
      <c r="C44" s="208"/>
      <c r="D44" s="208"/>
      <c r="E44" s="245"/>
      <c r="F44" s="44"/>
      <c r="G44" s="215">
        <v>0</v>
      </c>
      <c r="H44" s="215">
        <f t="shared" ref="H44:H51" si="2">F44*G44</f>
        <v>0</v>
      </c>
      <c r="I44" s="205"/>
      <c r="J44" s="211"/>
      <c r="K44" s="44"/>
      <c r="L44" s="44"/>
      <c r="M44" s="207"/>
      <c r="N44" s="208"/>
      <c r="O44" s="44"/>
      <c r="P44" s="207"/>
      <c r="Q44" s="210"/>
    </row>
    <row r="45" spans="2:17" s="249" customFormat="1" ht="19.7" customHeight="1">
      <c r="B45" s="208"/>
      <c r="C45" s="208"/>
      <c r="D45" s="208"/>
      <c r="E45" s="245"/>
      <c r="F45" s="44"/>
      <c r="G45" s="215">
        <v>0</v>
      </c>
      <c r="H45" s="215">
        <f t="shared" si="2"/>
        <v>0</v>
      </c>
      <c r="I45" s="205"/>
      <c r="J45" s="211"/>
      <c r="K45" s="44"/>
      <c r="L45" s="44"/>
      <c r="M45" s="207"/>
      <c r="N45" s="208"/>
      <c r="O45" s="44"/>
      <c r="P45" s="207"/>
      <c r="Q45" s="210"/>
    </row>
    <row r="46" spans="2:17" s="249" customFormat="1" ht="19.7" customHeight="1">
      <c r="B46" s="208">
        <v>4</v>
      </c>
      <c r="C46" s="208" t="s">
        <v>531</v>
      </c>
      <c r="D46" s="208" t="s">
        <v>531</v>
      </c>
      <c r="E46" s="245" t="s">
        <v>2726</v>
      </c>
      <c r="F46" s="44">
        <v>2</v>
      </c>
      <c r="G46" s="215">
        <v>1757</v>
      </c>
      <c r="H46" s="215">
        <f t="shared" si="2"/>
        <v>3514</v>
      </c>
      <c r="I46" s="205"/>
      <c r="J46" s="211" t="s">
        <v>2727</v>
      </c>
      <c r="K46" s="76" t="s">
        <v>2706</v>
      </c>
      <c r="L46" s="44"/>
      <c r="M46" s="207">
        <v>43894</v>
      </c>
      <c r="N46" s="208"/>
      <c r="O46" s="44"/>
      <c r="P46" s="207">
        <v>43900</v>
      </c>
      <c r="Q46" s="210">
        <v>43900</v>
      </c>
    </row>
    <row r="47" spans="2:17" s="249" customFormat="1" ht="19.7" customHeight="1">
      <c r="B47" s="208">
        <v>4</v>
      </c>
      <c r="C47" s="208" t="s">
        <v>531</v>
      </c>
      <c r="D47" s="208" t="s">
        <v>531</v>
      </c>
      <c r="E47" s="245" t="s">
        <v>2728</v>
      </c>
      <c r="F47" s="44">
        <v>1</v>
      </c>
      <c r="G47" s="215">
        <v>997</v>
      </c>
      <c r="H47" s="215">
        <f t="shared" si="2"/>
        <v>997</v>
      </c>
      <c r="I47" s="205"/>
      <c r="J47" s="211" t="s">
        <v>2727</v>
      </c>
      <c r="K47" s="76" t="s">
        <v>2706</v>
      </c>
      <c r="L47" s="44"/>
      <c r="M47" s="207">
        <v>43894</v>
      </c>
      <c r="N47" s="208"/>
      <c r="O47" s="44"/>
      <c r="P47" s="207">
        <v>43900</v>
      </c>
      <c r="Q47" s="210">
        <v>43900</v>
      </c>
    </row>
    <row r="48" spans="2:17" s="249" customFormat="1" ht="19.7" customHeight="1">
      <c r="B48" s="208">
        <v>4</v>
      </c>
      <c r="C48" s="208" t="s">
        <v>531</v>
      </c>
      <c r="D48" s="208" t="s">
        <v>531</v>
      </c>
      <c r="E48" s="245" t="s">
        <v>2729</v>
      </c>
      <c r="F48" s="44">
        <v>1</v>
      </c>
      <c r="G48" s="215">
        <v>886</v>
      </c>
      <c r="H48" s="215">
        <f t="shared" si="2"/>
        <v>886</v>
      </c>
      <c r="I48" s="205"/>
      <c r="J48" s="211" t="s">
        <v>2727</v>
      </c>
      <c r="K48" s="76" t="s">
        <v>2706</v>
      </c>
      <c r="L48" s="44"/>
      <c r="M48" s="207">
        <v>43894</v>
      </c>
      <c r="N48" s="208"/>
      <c r="O48" s="44"/>
      <c r="P48" s="207">
        <v>43900</v>
      </c>
      <c r="Q48" s="210">
        <v>43900</v>
      </c>
    </row>
    <row r="49" spans="2:17" s="249" customFormat="1" ht="19.7" customHeight="1">
      <c r="B49" s="208">
        <v>4</v>
      </c>
      <c r="C49" s="208" t="s">
        <v>531</v>
      </c>
      <c r="D49" s="208" t="s">
        <v>531</v>
      </c>
      <c r="E49" s="245" t="s">
        <v>2241</v>
      </c>
      <c r="F49" s="44">
        <v>1</v>
      </c>
      <c r="G49" s="215">
        <v>886</v>
      </c>
      <c r="H49" s="215">
        <f t="shared" si="2"/>
        <v>886</v>
      </c>
      <c r="I49" s="205"/>
      <c r="J49" s="211" t="s">
        <v>2727</v>
      </c>
      <c r="K49" s="76" t="s">
        <v>2706</v>
      </c>
      <c r="L49" s="44"/>
      <c r="M49" s="207">
        <v>43894</v>
      </c>
      <c r="N49" s="208"/>
      <c r="O49" s="44"/>
      <c r="P49" s="207">
        <v>43900</v>
      </c>
      <c r="Q49" s="210">
        <v>43900</v>
      </c>
    </row>
    <row r="50" spans="2:17" s="9" customFormat="1" ht="19.7" customHeight="1">
      <c r="B50" s="21">
        <v>4</v>
      </c>
      <c r="C50" s="21" t="s">
        <v>531</v>
      </c>
      <c r="D50" s="21" t="s">
        <v>531</v>
      </c>
      <c r="E50" s="75" t="s">
        <v>2730</v>
      </c>
      <c r="F50" s="22">
        <v>1</v>
      </c>
      <c r="G50" s="266">
        <v>886</v>
      </c>
      <c r="H50" s="266">
        <f>F50*G50</f>
        <v>886</v>
      </c>
      <c r="I50" s="167"/>
      <c r="J50" s="31" t="s">
        <v>2727</v>
      </c>
      <c r="K50" s="30" t="s">
        <v>2706</v>
      </c>
      <c r="L50" s="22"/>
      <c r="M50" s="25">
        <v>43902</v>
      </c>
      <c r="N50" s="21"/>
      <c r="O50" s="22"/>
      <c r="P50" s="25">
        <v>43903</v>
      </c>
      <c r="Q50" s="26">
        <v>43903</v>
      </c>
    </row>
    <row r="51" spans="2:17" s="9" customFormat="1" ht="19.7" customHeight="1">
      <c r="B51" s="21"/>
      <c r="C51" s="21"/>
      <c r="D51" s="21"/>
      <c r="E51" s="75"/>
      <c r="F51" s="22"/>
      <c r="G51" s="266">
        <v>0</v>
      </c>
      <c r="H51" s="266">
        <f t="shared" si="2"/>
        <v>0</v>
      </c>
      <c r="I51" s="167"/>
      <c r="J51" s="31"/>
      <c r="K51" s="22"/>
      <c r="L51" s="22"/>
      <c r="M51" s="25"/>
      <c r="N51" s="21"/>
      <c r="O51" s="22"/>
      <c r="P51" s="25"/>
      <c r="Q51" s="26"/>
    </row>
    <row r="52" spans="2:17" s="9" customFormat="1" ht="19.7" customHeight="1">
      <c r="B52" s="21"/>
      <c r="C52" s="21"/>
      <c r="D52" s="21"/>
      <c r="E52" s="75"/>
      <c r="F52" s="22"/>
      <c r="G52" s="266">
        <v>0</v>
      </c>
      <c r="H52" s="266">
        <f>F52*G52</f>
        <v>0</v>
      </c>
      <c r="I52" s="167"/>
      <c r="J52" s="31"/>
      <c r="K52" s="22"/>
      <c r="L52" s="22"/>
      <c r="M52" s="25"/>
      <c r="N52" s="21"/>
      <c r="O52" s="22"/>
      <c r="P52" s="25"/>
      <c r="Q52" s="26"/>
    </row>
    <row r="53" spans="2:17" s="9" customFormat="1" ht="19.7" customHeight="1">
      <c r="B53" s="21"/>
      <c r="C53" s="21"/>
      <c r="D53" s="21"/>
      <c r="E53" s="75"/>
      <c r="F53" s="22"/>
      <c r="G53" s="266">
        <v>0</v>
      </c>
      <c r="H53" s="266">
        <f>F53*G53</f>
        <v>0</v>
      </c>
      <c r="I53" s="167"/>
      <c r="J53" s="31"/>
      <c r="K53" s="22"/>
      <c r="L53" s="22"/>
      <c r="M53" s="25"/>
      <c r="N53" s="21"/>
      <c r="O53" s="22"/>
      <c r="P53" s="25"/>
      <c r="Q53" s="26"/>
    </row>
    <row r="54" spans="2:17" s="9" customFormat="1" ht="19.7" customHeight="1">
      <c r="B54" s="21"/>
      <c r="C54" s="21"/>
      <c r="D54" s="21"/>
      <c r="E54" s="75"/>
      <c r="F54" s="22"/>
      <c r="G54" s="266">
        <v>0</v>
      </c>
      <c r="H54" s="266">
        <f>F54*G54</f>
        <v>0</v>
      </c>
      <c r="I54" s="167"/>
      <c r="J54" s="31"/>
      <c r="K54" s="22"/>
      <c r="L54" s="22"/>
      <c r="M54" s="25"/>
      <c r="N54" s="21"/>
      <c r="O54" s="22"/>
      <c r="P54" s="25"/>
      <c r="Q54" s="26"/>
    </row>
    <row r="55" spans="2:17">
      <c r="G55" s="3"/>
      <c r="H55" s="3"/>
    </row>
  </sheetData>
  <autoFilter ref="B8:O54" xr:uid="{0354559D-03DF-47BA-938C-C59250EA04B3}"/>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06F66-5003-4EDC-89D4-0E37812DA85A}">
  <dimension ref="B2:Q18"/>
  <sheetViews>
    <sheetView zoomScale="85" zoomScaleNormal="85" workbookViewId="0">
      <pane xSplit="10" ySplit="8" topLeftCell="K9" activePane="bottomRight" state="frozen"/>
      <selection pane="topRight" activeCell="K1" sqref="K1"/>
      <selection pane="bottomLeft" activeCell="A9" sqref="A9"/>
      <selection pane="bottomRight"/>
    </sheetView>
  </sheetViews>
  <sheetFormatPr defaultRowHeight="18.75"/>
  <cols>
    <col min="1" max="1" width="2.625" style="8" customWidth="1"/>
    <col min="2" max="2" width="16.875" style="9" bestFit="1" customWidth="1"/>
    <col min="3" max="3" width="21.75" style="8" bestFit="1" customWidth="1"/>
    <col min="4" max="4" width="12.625" style="8" customWidth="1"/>
    <col min="5" max="5" width="35.625" style="8" customWidth="1"/>
    <col min="6" max="6" width="6.25" style="8" customWidth="1"/>
    <col min="7" max="7" width="9.875" style="274" bestFit="1" customWidth="1"/>
    <col min="8" max="8" width="9.875" style="8" bestFit="1" customWidth="1"/>
    <col min="9" max="9" width="15.125" style="3" bestFit="1" customWidth="1"/>
    <col min="10" max="10" width="30.625" style="8" customWidth="1"/>
    <col min="11" max="11" width="11.375" style="8" customWidth="1"/>
    <col min="12" max="12" width="6.625" style="9" customWidth="1"/>
    <col min="13" max="13" width="22.75" style="9" bestFit="1" customWidth="1"/>
    <col min="14" max="14" width="6.375" style="8" customWidth="1"/>
    <col min="15" max="15" width="13.25" style="3" customWidth="1"/>
    <col min="16" max="16" width="14.5" style="97" customWidth="1"/>
    <col min="17" max="17" width="15.625" style="97" customWidth="1"/>
    <col min="18" max="256" width="9" style="8"/>
    <col min="257" max="257" width="2.625" style="8" customWidth="1"/>
    <col min="258" max="258" width="16.875" style="8" bestFit="1" customWidth="1"/>
    <col min="259" max="259" width="21.75" style="8" bestFit="1" customWidth="1"/>
    <col min="260" max="260" width="12.625" style="8" customWidth="1"/>
    <col min="261" max="261" width="35.625" style="8" customWidth="1"/>
    <col min="262" max="262" width="6.25" style="8" customWidth="1"/>
    <col min="263" max="264" width="9.875" style="8" bestFit="1" customWidth="1"/>
    <col min="265" max="265" width="15.125" style="8" bestFit="1" customWidth="1"/>
    <col min="266" max="266" width="30.625" style="8" customWidth="1"/>
    <col min="267" max="267" width="11.375" style="8" customWidth="1"/>
    <col min="268" max="268" width="6.625" style="8" customWidth="1"/>
    <col min="269" max="269" width="22.75" style="8" bestFit="1"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16.875" style="8" bestFit="1" customWidth="1"/>
    <col min="515" max="515" width="21.75" style="8" bestFit="1" customWidth="1"/>
    <col min="516" max="516" width="12.625" style="8" customWidth="1"/>
    <col min="517" max="517" width="35.625" style="8" customWidth="1"/>
    <col min="518" max="518" width="6.25" style="8" customWidth="1"/>
    <col min="519" max="520" width="9.875" style="8" bestFit="1" customWidth="1"/>
    <col min="521" max="521" width="15.125" style="8" bestFit="1" customWidth="1"/>
    <col min="522" max="522" width="30.625" style="8" customWidth="1"/>
    <col min="523" max="523" width="11.375" style="8" customWidth="1"/>
    <col min="524" max="524" width="6.625" style="8" customWidth="1"/>
    <col min="525" max="525" width="22.75" style="8" bestFit="1"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16.875" style="8" bestFit="1" customWidth="1"/>
    <col min="771" max="771" width="21.75" style="8" bestFit="1" customWidth="1"/>
    <col min="772" max="772" width="12.625" style="8" customWidth="1"/>
    <col min="773" max="773" width="35.625" style="8" customWidth="1"/>
    <col min="774" max="774" width="6.25" style="8" customWidth="1"/>
    <col min="775" max="776" width="9.875" style="8" bestFit="1" customWidth="1"/>
    <col min="777" max="777" width="15.125" style="8" bestFit="1" customWidth="1"/>
    <col min="778" max="778" width="30.625" style="8" customWidth="1"/>
    <col min="779" max="779" width="11.375" style="8" customWidth="1"/>
    <col min="780" max="780" width="6.625" style="8" customWidth="1"/>
    <col min="781" max="781" width="22.75" style="8" bestFit="1"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16.875" style="8" bestFit="1" customWidth="1"/>
    <col min="1027" max="1027" width="21.75" style="8" bestFit="1" customWidth="1"/>
    <col min="1028" max="1028" width="12.625" style="8" customWidth="1"/>
    <col min="1029" max="1029" width="35.625" style="8" customWidth="1"/>
    <col min="1030" max="1030" width="6.25" style="8" customWidth="1"/>
    <col min="1031" max="1032" width="9.875" style="8" bestFit="1" customWidth="1"/>
    <col min="1033" max="1033" width="15.125" style="8" bestFit="1" customWidth="1"/>
    <col min="1034" max="1034" width="30.625" style="8" customWidth="1"/>
    <col min="1035" max="1035" width="11.375" style="8" customWidth="1"/>
    <col min="1036" max="1036" width="6.625" style="8" customWidth="1"/>
    <col min="1037" max="1037" width="22.75" style="8" bestFit="1"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16.875" style="8" bestFit="1" customWidth="1"/>
    <col min="1283" max="1283" width="21.75" style="8" bestFit="1" customWidth="1"/>
    <col min="1284" max="1284" width="12.625" style="8" customWidth="1"/>
    <col min="1285" max="1285" width="35.625" style="8" customWidth="1"/>
    <col min="1286" max="1286" width="6.25" style="8" customWidth="1"/>
    <col min="1287" max="1288" width="9.875" style="8" bestFit="1" customWidth="1"/>
    <col min="1289" max="1289" width="15.125" style="8" bestFit="1" customWidth="1"/>
    <col min="1290" max="1290" width="30.625" style="8" customWidth="1"/>
    <col min="1291" max="1291" width="11.375" style="8" customWidth="1"/>
    <col min="1292" max="1292" width="6.625" style="8" customWidth="1"/>
    <col min="1293" max="1293" width="22.75" style="8" bestFit="1"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16.875" style="8" bestFit="1" customWidth="1"/>
    <col min="1539" max="1539" width="21.75" style="8" bestFit="1" customWidth="1"/>
    <col min="1540" max="1540" width="12.625" style="8" customWidth="1"/>
    <col min="1541" max="1541" width="35.625" style="8" customWidth="1"/>
    <col min="1542" max="1542" width="6.25" style="8" customWidth="1"/>
    <col min="1543" max="1544" width="9.875" style="8" bestFit="1" customWidth="1"/>
    <col min="1545" max="1545" width="15.125" style="8" bestFit="1" customWidth="1"/>
    <col min="1546" max="1546" width="30.625" style="8" customWidth="1"/>
    <col min="1547" max="1547" width="11.375" style="8" customWidth="1"/>
    <col min="1548" max="1548" width="6.625" style="8" customWidth="1"/>
    <col min="1549" max="1549" width="22.75" style="8" bestFit="1"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16.875" style="8" bestFit="1" customWidth="1"/>
    <col min="1795" max="1795" width="21.75" style="8" bestFit="1" customWidth="1"/>
    <col min="1796" max="1796" width="12.625" style="8" customWidth="1"/>
    <col min="1797" max="1797" width="35.625" style="8" customWidth="1"/>
    <col min="1798" max="1798" width="6.25" style="8" customWidth="1"/>
    <col min="1799" max="1800" width="9.875" style="8" bestFit="1" customWidth="1"/>
    <col min="1801" max="1801" width="15.125" style="8" bestFit="1" customWidth="1"/>
    <col min="1802" max="1802" width="30.625" style="8" customWidth="1"/>
    <col min="1803" max="1803" width="11.375" style="8" customWidth="1"/>
    <col min="1804" max="1804" width="6.625" style="8" customWidth="1"/>
    <col min="1805" max="1805" width="22.75" style="8" bestFit="1"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16.875" style="8" bestFit="1" customWidth="1"/>
    <col min="2051" max="2051" width="21.75" style="8" bestFit="1" customWidth="1"/>
    <col min="2052" max="2052" width="12.625" style="8" customWidth="1"/>
    <col min="2053" max="2053" width="35.625" style="8" customWidth="1"/>
    <col min="2054" max="2054" width="6.25" style="8" customWidth="1"/>
    <col min="2055" max="2056" width="9.875" style="8" bestFit="1" customWidth="1"/>
    <col min="2057" max="2057" width="15.125" style="8" bestFit="1" customWidth="1"/>
    <col min="2058" max="2058" width="30.625" style="8" customWidth="1"/>
    <col min="2059" max="2059" width="11.375" style="8" customWidth="1"/>
    <col min="2060" max="2060" width="6.625" style="8" customWidth="1"/>
    <col min="2061" max="2061" width="22.75" style="8" bestFit="1"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16.875" style="8" bestFit="1" customWidth="1"/>
    <col min="2307" max="2307" width="21.75" style="8" bestFit="1" customWidth="1"/>
    <col min="2308" max="2308" width="12.625" style="8" customWidth="1"/>
    <col min="2309" max="2309" width="35.625" style="8" customWidth="1"/>
    <col min="2310" max="2310" width="6.25" style="8" customWidth="1"/>
    <col min="2311" max="2312" width="9.875" style="8" bestFit="1" customWidth="1"/>
    <col min="2313" max="2313" width="15.125" style="8" bestFit="1" customWidth="1"/>
    <col min="2314" max="2314" width="30.625" style="8" customWidth="1"/>
    <col min="2315" max="2315" width="11.375" style="8" customWidth="1"/>
    <col min="2316" max="2316" width="6.625" style="8" customWidth="1"/>
    <col min="2317" max="2317" width="22.75" style="8" bestFit="1"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16.875" style="8" bestFit="1" customWidth="1"/>
    <col min="2563" max="2563" width="21.75" style="8" bestFit="1" customWidth="1"/>
    <col min="2564" max="2564" width="12.625" style="8" customWidth="1"/>
    <col min="2565" max="2565" width="35.625" style="8" customWidth="1"/>
    <col min="2566" max="2566" width="6.25" style="8" customWidth="1"/>
    <col min="2567" max="2568" width="9.875" style="8" bestFit="1" customWidth="1"/>
    <col min="2569" max="2569" width="15.125" style="8" bestFit="1" customWidth="1"/>
    <col min="2570" max="2570" width="30.625" style="8" customWidth="1"/>
    <col min="2571" max="2571" width="11.375" style="8" customWidth="1"/>
    <col min="2572" max="2572" width="6.625" style="8" customWidth="1"/>
    <col min="2573" max="2573" width="22.75" style="8" bestFit="1"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16.875" style="8" bestFit="1" customWidth="1"/>
    <col min="2819" max="2819" width="21.75" style="8" bestFit="1" customWidth="1"/>
    <col min="2820" max="2820" width="12.625" style="8" customWidth="1"/>
    <col min="2821" max="2821" width="35.625" style="8" customWidth="1"/>
    <col min="2822" max="2822" width="6.25" style="8" customWidth="1"/>
    <col min="2823" max="2824" width="9.875" style="8" bestFit="1" customWidth="1"/>
    <col min="2825" max="2825" width="15.125" style="8" bestFit="1" customWidth="1"/>
    <col min="2826" max="2826" width="30.625" style="8" customWidth="1"/>
    <col min="2827" max="2827" width="11.375" style="8" customWidth="1"/>
    <col min="2828" max="2828" width="6.625" style="8" customWidth="1"/>
    <col min="2829" max="2829" width="22.75" style="8" bestFit="1"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16.875" style="8" bestFit="1" customWidth="1"/>
    <col min="3075" max="3075" width="21.75" style="8" bestFit="1" customWidth="1"/>
    <col min="3076" max="3076" width="12.625" style="8" customWidth="1"/>
    <col min="3077" max="3077" width="35.625" style="8" customWidth="1"/>
    <col min="3078" max="3078" width="6.25" style="8" customWidth="1"/>
    <col min="3079" max="3080" width="9.875" style="8" bestFit="1" customWidth="1"/>
    <col min="3081" max="3081" width="15.125" style="8" bestFit="1" customWidth="1"/>
    <col min="3082" max="3082" width="30.625" style="8" customWidth="1"/>
    <col min="3083" max="3083" width="11.375" style="8" customWidth="1"/>
    <col min="3084" max="3084" width="6.625" style="8" customWidth="1"/>
    <col min="3085" max="3085" width="22.75" style="8" bestFit="1"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16.875" style="8" bestFit="1" customWidth="1"/>
    <col min="3331" max="3331" width="21.75" style="8" bestFit="1" customWidth="1"/>
    <col min="3332" max="3332" width="12.625" style="8" customWidth="1"/>
    <col min="3333" max="3333" width="35.625" style="8" customWidth="1"/>
    <col min="3334" max="3334" width="6.25" style="8" customWidth="1"/>
    <col min="3335" max="3336" width="9.875" style="8" bestFit="1" customWidth="1"/>
    <col min="3337" max="3337" width="15.125" style="8" bestFit="1" customWidth="1"/>
    <col min="3338" max="3338" width="30.625" style="8" customWidth="1"/>
    <col min="3339" max="3339" width="11.375" style="8" customWidth="1"/>
    <col min="3340" max="3340" width="6.625" style="8" customWidth="1"/>
    <col min="3341" max="3341" width="22.75" style="8" bestFit="1"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16.875" style="8" bestFit="1" customWidth="1"/>
    <col min="3587" max="3587" width="21.75" style="8" bestFit="1" customWidth="1"/>
    <col min="3588" max="3588" width="12.625" style="8" customWidth="1"/>
    <col min="3589" max="3589" width="35.625" style="8" customWidth="1"/>
    <col min="3590" max="3590" width="6.25" style="8" customWidth="1"/>
    <col min="3591" max="3592" width="9.875" style="8" bestFit="1" customWidth="1"/>
    <col min="3593" max="3593" width="15.125" style="8" bestFit="1" customWidth="1"/>
    <col min="3594" max="3594" width="30.625" style="8" customWidth="1"/>
    <col min="3595" max="3595" width="11.375" style="8" customWidth="1"/>
    <col min="3596" max="3596" width="6.625" style="8" customWidth="1"/>
    <col min="3597" max="3597" width="22.75" style="8" bestFit="1"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16.875" style="8" bestFit="1" customWidth="1"/>
    <col min="3843" max="3843" width="21.75" style="8" bestFit="1" customWidth="1"/>
    <col min="3844" max="3844" width="12.625" style="8" customWidth="1"/>
    <col min="3845" max="3845" width="35.625" style="8" customWidth="1"/>
    <col min="3846" max="3846" width="6.25" style="8" customWidth="1"/>
    <col min="3847" max="3848" width="9.875" style="8" bestFit="1" customWidth="1"/>
    <col min="3849" max="3849" width="15.125" style="8" bestFit="1" customWidth="1"/>
    <col min="3850" max="3850" width="30.625" style="8" customWidth="1"/>
    <col min="3851" max="3851" width="11.375" style="8" customWidth="1"/>
    <col min="3852" max="3852" width="6.625" style="8" customWidth="1"/>
    <col min="3853" max="3853" width="22.75" style="8" bestFit="1"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16.875" style="8" bestFit="1" customWidth="1"/>
    <col min="4099" max="4099" width="21.75" style="8" bestFit="1" customWidth="1"/>
    <col min="4100" max="4100" width="12.625" style="8" customWidth="1"/>
    <col min="4101" max="4101" width="35.625" style="8" customWidth="1"/>
    <col min="4102" max="4102" width="6.25" style="8" customWidth="1"/>
    <col min="4103" max="4104" width="9.875" style="8" bestFit="1" customWidth="1"/>
    <col min="4105" max="4105" width="15.125" style="8" bestFit="1" customWidth="1"/>
    <col min="4106" max="4106" width="30.625" style="8" customWidth="1"/>
    <col min="4107" max="4107" width="11.375" style="8" customWidth="1"/>
    <col min="4108" max="4108" width="6.625" style="8" customWidth="1"/>
    <col min="4109" max="4109" width="22.75" style="8" bestFit="1"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16.875" style="8" bestFit="1" customWidth="1"/>
    <col min="4355" max="4355" width="21.75" style="8" bestFit="1" customWidth="1"/>
    <col min="4356" max="4356" width="12.625" style="8" customWidth="1"/>
    <col min="4357" max="4357" width="35.625" style="8" customWidth="1"/>
    <col min="4358" max="4358" width="6.25" style="8" customWidth="1"/>
    <col min="4359" max="4360" width="9.875" style="8" bestFit="1" customWidth="1"/>
    <col min="4361" max="4361" width="15.125" style="8" bestFit="1" customWidth="1"/>
    <col min="4362" max="4362" width="30.625" style="8" customWidth="1"/>
    <col min="4363" max="4363" width="11.375" style="8" customWidth="1"/>
    <col min="4364" max="4364" width="6.625" style="8" customWidth="1"/>
    <col min="4365" max="4365" width="22.75" style="8" bestFit="1"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16.875" style="8" bestFit="1" customWidth="1"/>
    <col min="4611" max="4611" width="21.75" style="8" bestFit="1" customWidth="1"/>
    <col min="4612" max="4612" width="12.625" style="8" customWidth="1"/>
    <col min="4613" max="4613" width="35.625" style="8" customWidth="1"/>
    <col min="4614" max="4614" width="6.25" style="8" customWidth="1"/>
    <col min="4615" max="4616" width="9.875" style="8" bestFit="1" customWidth="1"/>
    <col min="4617" max="4617" width="15.125" style="8" bestFit="1" customWidth="1"/>
    <col min="4618" max="4618" width="30.625" style="8" customWidth="1"/>
    <col min="4619" max="4619" width="11.375" style="8" customWidth="1"/>
    <col min="4620" max="4620" width="6.625" style="8" customWidth="1"/>
    <col min="4621" max="4621" width="22.75" style="8" bestFit="1"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16.875" style="8" bestFit="1" customWidth="1"/>
    <col min="4867" max="4867" width="21.75" style="8" bestFit="1" customWidth="1"/>
    <col min="4868" max="4868" width="12.625" style="8" customWidth="1"/>
    <col min="4869" max="4869" width="35.625" style="8" customWidth="1"/>
    <col min="4870" max="4870" width="6.25" style="8" customWidth="1"/>
    <col min="4871" max="4872" width="9.875" style="8" bestFit="1" customWidth="1"/>
    <col min="4873" max="4873" width="15.125" style="8" bestFit="1" customWidth="1"/>
    <col min="4874" max="4874" width="30.625" style="8" customWidth="1"/>
    <col min="4875" max="4875" width="11.375" style="8" customWidth="1"/>
    <col min="4876" max="4876" width="6.625" style="8" customWidth="1"/>
    <col min="4877" max="4877" width="22.75" style="8" bestFit="1"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16.875" style="8" bestFit="1" customWidth="1"/>
    <col min="5123" max="5123" width="21.75" style="8" bestFit="1" customWidth="1"/>
    <col min="5124" max="5124" width="12.625" style="8" customWidth="1"/>
    <col min="5125" max="5125" width="35.625" style="8" customWidth="1"/>
    <col min="5126" max="5126" width="6.25" style="8" customWidth="1"/>
    <col min="5127" max="5128" width="9.875" style="8" bestFit="1" customWidth="1"/>
    <col min="5129" max="5129" width="15.125" style="8" bestFit="1" customWidth="1"/>
    <col min="5130" max="5130" width="30.625" style="8" customWidth="1"/>
    <col min="5131" max="5131" width="11.375" style="8" customWidth="1"/>
    <col min="5132" max="5132" width="6.625" style="8" customWidth="1"/>
    <col min="5133" max="5133" width="22.75" style="8" bestFit="1"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16.875" style="8" bestFit="1" customWidth="1"/>
    <col min="5379" max="5379" width="21.75" style="8" bestFit="1" customWidth="1"/>
    <col min="5380" max="5380" width="12.625" style="8" customWidth="1"/>
    <col min="5381" max="5381" width="35.625" style="8" customWidth="1"/>
    <col min="5382" max="5382" width="6.25" style="8" customWidth="1"/>
    <col min="5383" max="5384" width="9.875" style="8" bestFit="1" customWidth="1"/>
    <col min="5385" max="5385" width="15.125" style="8" bestFit="1" customWidth="1"/>
    <col min="5386" max="5386" width="30.625" style="8" customWidth="1"/>
    <col min="5387" max="5387" width="11.375" style="8" customWidth="1"/>
    <col min="5388" max="5388" width="6.625" style="8" customWidth="1"/>
    <col min="5389" max="5389" width="22.75" style="8" bestFit="1"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16.875" style="8" bestFit="1" customWidth="1"/>
    <col min="5635" max="5635" width="21.75" style="8" bestFit="1" customWidth="1"/>
    <col min="5636" max="5636" width="12.625" style="8" customWidth="1"/>
    <col min="5637" max="5637" width="35.625" style="8" customWidth="1"/>
    <col min="5638" max="5638" width="6.25" style="8" customWidth="1"/>
    <col min="5639" max="5640" width="9.875" style="8" bestFit="1" customWidth="1"/>
    <col min="5641" max="5641" width="15.125" style="8" bestFit="1" customWidth="1"/>
    <col min="5642" max="5642" width="30.625" style="8" customWidth="1"/>
    <col min="5643" max="5643" width="11.375" style="8" customWidth="1"/>
    <col min="5644" max="5644" width="6.625" style="8" customWidth="1"/>
    <col min="5645" max="5645" width="22.75" style="8" bestFit="1"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16.875" style="8" bestFit="1" customWidth="1"/>
    <col min="5891" max="5891" width="21.75" style="8" bestFit="1" customWidth="1"/>
    <col min="5892" max="5892" width="12.625" style="8" customWidth="1"/>
    <col min="5893" max="5893" width="35.625" style="8" customWidth="1"/>
    <col min="5894" max="5894" width="6.25" style="8" customWidth="1"/>
    <col min="5895" max="5896" width="9.875" style="8" bestFit="1" customWidth="1"/>
    <col min="5897" max="5897" width="15.125" style="8" bestFit="1" customWidth="1"/>
    <col min="5898" max="5898" width="30.625" style="8" customWidth="1"/>
    <col min="5899" max="5899" width="11.375" style="8" customWidth="1"/>
    <col min="5900" max="5900" width="6.625" style="8" customWidth="1"/>
    <col min="5901" max="5901" width="22.75" style="8" bestFit="1"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16.875" style="8" bestFit="1" customWidth="1"/>
    <col min="6147" max="6147" width="21.75" style="8" bestFit="1" customWidth="1"/>
    <col min="6148" max="6148" width="12.625" style="8" customWidth="1"/>
    <col min="6149" max="6149" width="35.625" style="8" customWidth="1"/>
    <col min="6150" max="6150" width="6.25" style="8" customWidth="1"/>
    <col min="6151" max="6152" width="9.875" style="8" bestFit="1" customWidth="1"/>
    <col min="6153" max="6153" width="15.125" style="8" bestFit="1" customWidth="1"/>
    <col min="6154" max="6154" width="30.625" style="8" customWidth="1"/>
    <col min="6155" max="6155" width="11.375" style="8" customWidth="1"/>
    <col min="6156" max="6156" width="6.625" style="8" customWidth="1"/>
    <col min="6157" max="6157" width="22.75" style="8" bestFit="1"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16.875" style="8" bestFit="1" customWidth="1"/>
    <col min="6403" max="6403" width="21.75" style="8" bestFit="1" customWidth="1"/>
    <col min="6404" max="6404" width="12.625" style="8" customWidth="1"/>
    <col min="6405" max="6405" width="35.625" style="8" customWidth="1"/>
    <col min="6406" max="6406" width="6.25" style="8" customWidth="1"/>
    <col min="6407" max="6408" width="9.875" style="8" bestFit="1" customWidth="1"/>
    <col min="6409" max="6409" width="15.125" style="8" bestFit="1" customWidth="1"/>
    <col min="6410" max="6410" width="30.625" style="8" customWidth="1"/>
    <col min="6411" max="6411" width="11.375" style="8" customWidth="1"/>
    <col min="6412" max="6412" width="6.625" style="8" customWidth="1"/>
    <col min="6413" max="6413" width="22.75" style="8" bestFit="1"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16.875" style="8" bestFit="1" customWidth="1"/>
    <col min="6659" max="6659" width="21.75" style="8" bestFit="1" customWidth="1"/>
    <col min="6660" max="6660" width="12.625" style="8" customWidth="1"/>
    <col min="6661" max="6661" width="35.625" style="8" customWidth="1"/>
    <col min="6662" max="6662" width="6.25" style="8" customWidth="1"/>
    <col min="6663" max="6664" width="9.875" style="8" bestFit="1" customWidth="1"/>
    <col min="6665" max="6665" width="15.125" style="8" bestFit="1" customWidth="1"/>
    <col min="6666" max="6666" width="30.625" style="8" customWidth="1"/>
    <col min="6667" max="6667" width="11.375" style="8" customWidth="1"/>
    <col min="6668" max="6668" width="6.625" style="8" customWidth="1"/>
    <col min="6669" max="6669" width="22.75" style="8" bestFit="1"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16.875" style="8" bestFit="1" customWidth="1"/>
    <col min="6915" max="6915" width="21.75" style="8" bestFit="1" customWidth="1"/>
    <col min="6916" max="6916" width="12.625" style="8" customWidth="1"/>
    <col min="6917" max="6917" width="35.625" style="8" customWidth="1"/>
    <col min="6918" max="6918" width="6.25" style="8" customWidth="1"/>
    <col min="6919" max="6920" width="9.875" style="8" bestFit="1" customWidth="1"/>
    <col min="6921" max="6921" width="15.125" style="8" bestFit="1" customWidth="1"/>
    <col min="6922" max="6922" width="30.625" style="8" customWidth="1"/>
    <col min="6923" max="6923" width="11.375" style="8" customWidth="1"/>
    <col min="6924" max="6924" width="6.625" style="8" customWidth="1"/>
    <col min="6925" max="6925" width="22.75" style="8" bestFit="1"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16.875" style="8" bestFit="1" customWidth="1"/>
    <col min="7171" max="7171" width="21.75" style="8" bestFit="1" customWidth="1"/>
    <col min="7172" max="7172" width="12.625" style="8" customWidth="1"/>
    <col min="7173" max="7173" width="35.625" style="8" customWidth="1"/>
    <col min="7174" max="7174" width="6.25" style="8" customWidth="1"/>
    <col min="7175" max="7176" width="9.875" style="8" bestFit="1" customWidth="1"/>
    <col min="7177" max="7177" width="15.125" style="8" bestFit="1" customWidth="1"/>
    <col min="7178" max="7178" width="30.625" style="8" customWidth="1"/>
    <col min="7179" max="7179" width="11.375" style="8" customWidth="1"/>
    <col min="7180" max="7180" width="6.625" style="8" customWidth="1"/>
    <col min="7181" max="7181" width="22.75" style="8" bestFit="1"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16.875" style="8" bestFit="1" customWidth="1"/>
    <col min="7427" max="7427" width="21.75" style="8" bestFit="1" customWidth="1"/>
    <col min="7428" max="7428" width="12.625" style="8" customWidth="1"/>
    <col min="7429" max="7429" width="35.625" style="8" customWidth="1"/>
    <col min="7430" max="7430" width="6.25" style="8" customWidth="1"/>
    <col min="7431" max="7432" width="9.875" style="8" bestFit="1" customWidth="1"/>
    <col min="7433" max="7433" width="15.125" style="8" bestFit="1" customWidth="1"/>
    <col min="7434" max="7434" width="30.625" style="8" customWidth="1"/>
    <col min="7435" max="7435" width="11.375" style="8" customWidth="1"/>
    <col min="7436" max="7436" width="6.625" style="8" customWidth="1"/>
    <col min="7437" max="7437" width="22.75" style="8" bestFit="1"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16.875" style="8" bestFit="1" customWidth="1"/>
    <col min="7683" max="7683" width="21.75" style="8" bestFit="1" customWidth="1"/>
    <col min="7684" max="7684" width="12.625" style="8" customWidth="1"/>
    <col min="7685" max="7685" width="35.625" style="8" customWidth="1"/>
    <col min="7686" max="7686" width="6.25" style="8" customWidth="1"/>
    <col min="7687" max="7688" width="9.875" style="8" bestFit="1" customWidth="1"/>
    <col min="7689" max="7689" width="15.125" style="8" bestFit="1" customWidth="1"/>
    <col min="7690" max="7690" width="30.625" style="8" customWidth="1"/>
    <col min="7691" max="7691" width="11.375" style="8" customWidth="1"/>
    <col min="7692" max="7692" width="6.625" style="8" customWidth="1"/>
    <col min="7693" max="7693" width="22.75" style="8" bestFit="1"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16.875" style="8" bestFit="1" customWidth="1"/>
    <col min="7939" max="7939" width="21.75" style="8" bestFit="1" customWidth="1"/>
    <col min="7940" max="7940" width="12.625" style="8" customWidth="1"/>
    <col min="7941" max="7941" width="35.625" style="8" customWidth="1"/>
    <col min="7942" max="7942" width="6.25" style="8" customWidth="1"/>
    <col min="7943" max="7944" width="9.875" style="8" bestFit="1" customWidth="1"/>
    <col min="7945" max="7945" width="15.125" style="8" bestFit="1" customWidth="1"/>
    <col min="7946" max="7946" width="30.625" style="8" customWidth="1"/>
    <col min="7947" max="7947" width="11.375" style="8" customWidth="1"/>
    <col min="7948" max="7948" width="6.625" style="8" customWidth="1"/>
    <col min="7949" max="7949" width="22.75" style="8" bestFit="1"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16.875" style="8" bestFit="1" customWidth="1"/>
    <col min="8195" max="8195" width="21.75" style="8" bestFit="1" customWidth="1"/>
    <col min="8196" max="8196" width="12.625" style="8" customWidth="1"/>
    <col min="8197" max="8197" width="35.625" style="8" customWidth="1"/>
    <col min="8198" max="8198" width="6.25" style="8" customWidth="1"/>
    <col min="8199" max="8200" width="9.875" style="8" bestFit="1" customWidth="1"/>
    <col min="8201" max="8201" width="15.125" style="8" bestFit="1" customWidth="1"/>
    <col min="8202" max="8202" width="30.625" style="8" customWidth="1"/>
    <col min="8203" max="8203" width="11.375" style="8" customWidth="1"/>
    <col min="8204" max="8204" width="6.625" style="8" customWidth="1"/>
    <col min="8205" max="8205" width="22.75" style="8" bestFit="1"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16.875" style="8" bestFit="1" customWidth="1"/>
    <col min="8451" max="8451" width="21.75" style="8" bestFit="1" customWidth="1"/>
    <col min="8452" max="8452" width="12.625" style="8" customWidth="1"/>
    <col min="8453" max="8453" width="35.625" style="8" customWidth="1"/>
    <col min="8454" max="8454" width="6.25" style="8" customWidth="1"/>
    <col min="8455" max="8456" width="9.875" style="8" bestFit="1" customWidth="1"/>
    <col min="8457" max="8457" width="15.125" style="8" bestFit="1" customWidth="1"/>
    <col min="8458" max="8458" width="30.625" style="8" customWidth="1"/>
    <col min="8459" max="8459" width="11.375" style="8" customWidth="1"/>
    <col min="8460" max="8460" width="6.625" style="8" customWidth="1"/>
    <col min="8461" max="8461" width="22.75" style="8" bestFit="1"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16.875" style="8" bestFit="1" customWidth="1"/>
    <col min="8707" max="8707" width="21.75" style="8" bestFit="1" customWidth="1"/>
    <col min="8708" max="8708" width="12.625" style="8" customWidth="1"/>
    <col min="8709" max="8709" width="35.625" style="8" customWidth="1"/>
    <col min="8710" max="8710" width="6.25" style="8" customWidth="1"/>
    <col min="8711" max="8712" width="9.875" style="8" bestFit="1" customWidth="1"/>
    <col min="8713" max="8713" width="15.125" style="8" bestFit="1" customWidth="1"/>
    <col min="8714" max="8714" width="30.625" style="8" customWidth="1"/>
    <col min="8715" max="8715" width="11.375" style="8" customWidth="1"/>
    <col min="8716" max="8716" width="6.625" style="8" customWidth="1"/>
    <col min="8717" max="8717" width="22.75" style="8" bestFit="1"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16.875" style="8" bestFit="1" customWidth="1"/>
    <col min="8963" max="8963" width="21.75" style="8" bestFit="1" customWidth="1"/>
    <col min="8964" max="8964" width="12.625" style="8" customWidth="1"/>
    <col min="8965" max="8965" width="35.625" style="8" customWidth="1"/>
    <col min="8966" max="8966" width="6.25" style="8" customWidth="1"/>
    <col min="8967" max="8968" width="9.875" style="8" bestFit="1" customWidth="1"/>
    <col min="8969" max="8969" width="15.125" style="8" bestFit="1" customWidth="1"/>
    <col min="8970" max="8970" width="30.625" style="8" customWidth="1"/>
    <col min="8971" max="8971" width="11.375" style="8" customWidth="1"/>
    <col min="8972" max="8972" width="6.625" style="8" customWidth="1"/>
    <col min="8973" max="8973" width="22.75" style="8" bestFit="1"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16.875" style="8" bestFit="1" customWidth="1"/>
    <col min="9219" max="9219" width="21.75" style="8" bestFit="1" customWidth="1"/>
    <col min="9220" max="9220" width="12.625" style="8" customWidth="1"/>
    <col min="9221" max="9221" width="35.625" style="8" customWidth="1"/>
    <col min="9222" max="9222" width="6.25" style="8" customWidth="1"/>
    <col min="9223" max="9224" width="9.875" style="8" bestFit="1" customWidth="1"/>
    <col min="9225" max="9225" width="15.125" style="8" bestFit="1" customWidth="1"/>
    <col min="9226" max="9226" width="30.625" style="8" customWidth="1"/>
    <col min="9227" max="9227" width="11.375" style="8" customWidth="1"/>
    <col min="9228" max="9228" width="6.625" style="8" customWidth="1"/>
    <col min="9229" max="9229" width="22.75" style="8" bestFit="1"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16.875" style="8" bestFit="1" customWidth="1"/>
    <col min="9475" max="9475" width="21.75" style="8" bestFit="1" customWidth="1"/>
    <col min="9476" max="9476" width="12.625" style="8" customWidth="1"/>
    <col min="9477" max="9477" width="35.625" style="8" customWidth="1"/>
    <col min="9478" max="9478" width="6.25" style="8" customWidth="1"/>
    <col min="9479" max="9480" width="9.875" style="8" bestFit="1" customWidth="1"/>
    <col min="9481" max="9481" width="15.125" style="8" bestFit="1" customWidth="1"/>
    <col min="9482" max="9482" width="30.625" style="8" customWidth="1"/>
    <col min="9483" max="9483" width="11.375" style="8" customWidth="1"/>
    <col min="9484" max="9484" width="6.625" style="8" customWidth="1"/>
    <col min="9485" max="9485" width="22.75" style="8" bestFit="1"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16.875" style="8" bestFit="1" customWidth="1"/>
    <col min="9731" max="9731" width="21.75" style="8" bestFit="1" customWidth="1"/>
    <col min="9732" max="9732" width="12.625" style="8" customWidth="1"/>
    <col min="9733" max="9733" width="35.625" style="8" customWidth="1"/>
    <col min="9734" max="9734" width="6.25" style="8" customWidth="1"/>
    <col min="9735" max="9736" width="9.875" style="8" bestFit="1" customWidth="1"/>
    <col min="9737" max="9737" width="15.125" style="8" bestFit="1" customWidth="1"/>
    <col min="9738" max="9738" width="30.625" style="8" customWidth="1"/>
    <col min="9739" max="9739" width="11.375" style="8" customWidth="1"/>
    <col min="9740" max="9740" width="6.625" style="8" customWidth="1"/>
    <col min="9741" max="9741" width="22.75" style="8" bestFit="1"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16.875" style="8" bestFit="1" customWidth="1"/>
    <col min="9987" max="9987" width="21.75" style="8" bestFit="1" customWidth="1"/>
    <col min="9988" max="9988" width="12.625" style="8" customWidth="1"/>
    <col min="9989" max="9989" width="35.625" style="8" customWidth="1"/>
    <col min="9990" max="9990" width="6.25" style="8" customWidth="1"/>
    <col min="9991" max="9992" width="9.875" style="8" bestFit="1" customWidth="1"/>
    <col min="9993" max="9993" width="15.125" style="8" bestFit="1" customWidth="1"/>
    <col min="9994" max="9994" width="30.625" style="8" customWidth="1"/>
    <col min="9995" max="9995" width="11.375" style="8" customWidth="1"/>
    <col min="9996" max="9996" width="6.625" style="8" customWidth="1"/>
    <col min="9997" max="9997" width="22.75" style="8" bestFit="1"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16.875" style="8" bestFit="1" customWidth="1"/>
    <col min="10243" max="10243" width="21.75" style="8" bestFit="1" customWidth="1"/>
    <col min="10244" max="10244" width="12.625" style="8" customWidth="1"/>
    <col min="10245" max="10245" width="35.625" style="8" customWidth="1"/>
    <col min="10246" max="10246" width="6.25" style="8" customWidth="1"/>
    <col min="10247" max="10248" width="9.875" style="8" bestFit="1" customWidth="1"/>
    <col min="10249" max="10249" width="15.125" style="8" bestFit="1" customWidth="1"/>
    <col min="10250" max="10250" width="30.625" style="8" customWidth="1"/>
    <col min="10251" max="10251" width="11.375" style="8" customWidth="1"/>
    <col min="10252" max="10252" width="6.625" style="8" customWidth="1"/>
    <col min="10253" max="10253" width="22.75" style="8" bestFit="1"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16.875" style="8" bestFit="1" customWidth="1"/>
    <col min="10499" max="10499" width="21.75" style="8" bestFit="1" customWidth="1"/>
    <col min="10500" max="10500" width="12.625" style="8" customWidth="1"/>
    <col min="10501" max="10501" width="35.625" style="8" customWidth="1"/>
    <col min="10502" max="10502" width="6.25" style="8" customWidth="1"/>
    <col min="10503" max="10504" width="9.875" style="8" bestFit="1" customWidth="1"/>
    <col min="10505" max="10505" width="15.125" style="8" bestFit="1" customWidth="1"/>
    <col min="10506" max="10506" width="30.625" style="8" customWidth="1"/>
    <col min="10507" max="10507" width="11.375" style="8" customWidth="1"/>
    <col min="10508" max="10508" width="6.625" style="8" customWidth="1"/>
    <col min="10509" max="10509" width="22.75" style="8" bestFit="1"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16.875" style="8" bestFit="1" customWidth="1"/>
    <col min="10755" max="10755" width="21.75" style="8" bestFit="1" customWidth="1"/>
    <col min="10756" max="10756" width="12.625" style="8" customWidth="1"/>
    <col min="10757" max="10757" width="35.625" style="8" customWidth="1"/>
    <col min="10758" max="10758" width="6.25" style="8" customWidth="1"/>
    <col min="10759" max="10760" width="9.875" style="8" bestFit="1" customWidth="1"/>
    <col min="10761" max="10761" width="15.125" style="8" bestFit="1" customWidth="1"/>
    <col min="10762" max="10762" width="30.625" style="8" customWidth="1"/>
    <col min="10763" max="10763" width="11.375" style="8" customWidth="1"/>
    <col min="10764" max="10764" width="6.625" style="8" customWidth="1"/>
    <col min="10765" max="10765" width="22.75" style="8" bestFit="1"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16.875" style="8" bestFit="1" customWidth="1"/>
    <col min="11011" max="11011" width="21.75" style="8" bestFit="1" customWidth="1"/>
    <col min="11012" max="11012" width="12.625" style="8" customWidth="1"/>
    <col min="11013" max="11013" width="35.625" style="8" customWidth="1"/>
    <col min="11014" max="11014" width="6.25" style="8" customWidth="1"/>
    <col min="11015" max="11016" width="9.875" style="8" bestFit="1" customWidth="1"/>
    <col min="11017" max="11017" width="15.125" style="8" bestFit="1" customWidth="1"/>
    <col min="11018" max="11018" width="30.625" style="8" customWidth="1"/>
    <col min="11019" max="11019" width="11.375" style="8" customWidth="1"/>
    <col min="11020" max="11020" width="6.625" style="8" customWidth="1"/>
    <col min="11021" max="11021" width="22.75" style="8" bestFit="1"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16.875" style="8" bestFit="1" customWidth="1"/>
    <col min="11267" max="11267" width="21.75" style="8" bestFit="1" customWidth="1"/>
    <col min="11268" max="11268" width="12.625" style="8" customWidth="1"/>
    <col min="11269" max="11269" width="35.625" style="8" customWidth="1"/>
    <col min="11270" max="11270" width="6.25" style="8" customWidth="1"/>
    <col min="11271" max="11272" width="9.875" style="8" bestFit="1" customWidth="1"/>
    <col min="11273" max="11273" width="15.125" style="8" bestFit="1" customWidth="1"/>
    <col min="11274" max="11274" width="30.625" style="8" customWidth="1"/>
    <col min="11275" max="11275" width="11.375" style="8" customWidth="1"/>
    <col min="11276" max="11276" width="6.625" style="8" customWidth="1"/>
    <col min="11277" max="11277" width="22.75" style="8" bestFit="1"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16.875" style="8" bestFit="1" customWidth="1"/>
    <col min="11523" max="11523" width="21.75" style="8" bestFit="1" customWidth="1"/>
    <col min="11524" max="11524" width="12.625" style="8" customWidth="1"/>
    <col min="11525" max="11525" width="35.625" style="8" customWidth="1"/>
    <col min="11526" max="11526" width="6.25" style="8" customWidth="1"/>
    <col min="11527" max="11528" width="9.875" style="8" bestFit="1" customWidth="1"/>
    <col min="11529" max="11529" width="15.125" style="8" bestFit="1" customWidth="1"/>
    <col min="11530" max="11530" width="30.625" style="8" customWidth="1"/>
    <col min="11531" max="11531" width="11.375" style="8" customWidth="1"/>
    <col min="11532" max="11532" width="6.625" style="8" customWidth="1"/>
    <col min="11533" max="11533" width="22.75" style="8" bestFit="1"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16.875" style="8" bestFit="1" customWidth="1"/>
    <col min="11779" max="11779" width="21.75" style="8" bestFit="1" customWidth="1"/>
    <col min="11780" max="11780" width="12.625" style="8" customWidth="1"/>
    <col min="11781" max="11781" width="35.625" style="8" customWidth="1"/>
    <col min="11782" max="11782" width="6.25" style="8" customWidth="1"/>
    <col min="11783" max="11784" width="9.875" style="8" bestFit="1" customWidth="1"/>
    <col min="11785" max="11785" width="15.125" style="8" bestFit="1" customWidth="1"/>
    <col min="11786" max="11786" width="30.625" style="8" customWidth="1"/>
    <col min="11787" max="11787" width="11.375" style="8" customWidth="1"/>
    <col min="11788" max="11788" width="6.625" style="8" customWidth="1"/>
    <col min="11789" max="11789" width="22.75" style="8" bestFit="1"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16.875" style="8" bestFit="1" customWidth="1"/>
    <col min="12035" max="12035" width="21.75" style="8" bestFit="1" customWidth="1"/>
    <col min="12036" max="12036" width="12.625" style="8" customWidth="1"/>
    <col min="12037" max="12037" width="35.625" style="8" customWidth="1"/>
    <col min="12038" max="12038" width="6.25" style="8" customWidth="1"/>
    <col min="12039" max="12040" width="9.875" style="8" bestFit="1" customWidth="1"/>
    <col min="12041" max="12041" width="15.125" style="8" bestFit="1" customWidth="1"/>
    <col min="12042" max="12042" width="30.625" style="8" customWidth="1"/>
    <col min="12043" max="12043" width="11.375" style="8" customWidth="1"/>
    <col min="12044" max="12044" width="6.625" style="8" customWidth="1"/>
    <col min="12045" max="12045" width="22.75" style="8" bestFit="1"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16.875" style="8" bestFit="1" customWidth="1"/>
    <col min="12291" max="12291" width="21.75" style="8" bestFit="1" customWidth="1"/>
    <col min="12292" max="12292" width="12.625" style="8" customWidth="1"/>
    <col min="12293" max="12293" width="35.625" style="8" customWidth="1"/>
    <col min="12294" max="12294" width="6.25" style="8" customWidth="1"/>
    <col min="12295" max="12296" width="9.875" style="8" bestFit="1" customWidth="1"/>
    <col min="12297" max="12297" width="15.125" style="8" bestFit="1" customWidth="1"/>
    <col min="12298" max="12298" width="30.625" style="8" customWidth="1"/>
    <col min="12299" max="12299" width="11.375" style="8" customWidth="1"/>
    <col min="12300" max="12300" width="6.625" style="8" customWidth="1"/>
    <col min="12301" max="12301" width="22.75" style="8" bestFit="1"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16.875" style="8" bestFit="1" customWidth="1"/>
    <col min="12547" max="12547" width="21.75" style="8" bestFit="1" customWidth="1"/>
    <col min="12548" max="12548" width="12.625" style="8" customWidth="1"/>
    <col min="12549" max="12549" width="35.625" style="8" customWidth="1"/>
    <col min="12550" max="12550" width="6.25" style="8" customWidth="1"/>
    <col min="12551" max="12552" width="9.875" style="8" bestFit="1" customWidth="1"/>
    <col min="12553" max="12553" width="15.125" style="8" bestFit="1" customWidth="1"/>
    <col min="12554" max="12554" width="30.625" style="8" customWidth="1"/>
    <col min="12555" max="12555" width="11.375" style="8" customWidth="1"/>
    <col min="12556" max="12556" width="6.625" style="8" customWidth="1"/>
    <col min="12557" max="12557" width="22.75" style="8" bestFit="1"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16.875" style="8" bestFit="1" customWidth="1"/>
    <col min="12803" max="12803" width="21.75" style="8" bestFit="1" customWidth="1"/>
    <col min="12804" max="12804" width="12.625" style="8" customWidth="1"/>
    <col min="12805" max="12805" width="35.625" style="8" customWidth="1"/>
    <col min="12806" max="12806" width="6.25" style="8" customWidth="1"/>
    <col min="12807" max="12808" width="9.875" style="8" bestFit="1" customWidth="1"/>
    <col min="12809" max="12809" width="15.125" style="8" bestFit="1" customWidth="1"/>
    <col min="12810" max="12810" width="30.625" style="8" customWidth="1"/>
    <col min="12811" max="12811" width="11.375" style="8" customWidth="1"/>
    <col min="12812" max="12812" width="6.625" style="8" customWidth="1"/>
    <col min="12813" max="12813" width="22.75" style="8" bestFit="1"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16.875" style="8" bestFit="1" customWidth="1"/>
    <col min="13059" max="13059" width="21.75" style="8" bestFit="1" customWidth="1"/>
    <col min="13060" max="13060" width="12.625" style="8" customWidth="1"/>
    <col min="13061" max="13061" width="35.625" style="8" customWidth="1"/>
    <col min="13062" max="13062" width="6.25" style="8" customWidth="1"/>
    <col min="13063" max="13064" width="9.875" style="8" bestFit="1" customWidth="1"/>
    <col min="13065" max="13065" width="15.125" style="8" bestFit="1" customWidth="1"/>
    <col min="13066" max="13066" width="30.625" style="8" customWidth="1"/>
    <col min="13067" max="13067" width="11.375" style="8" customWidth="1"/>
    <col min="13068" max="13068" width="6.625" style="8" customWidth="1"/>
    <col min="13069" max="13069" width="22.75" style="8" bestFit="1"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16.875" style="8" bestFit="1" customWidth="1"/>
    <col min="13315" max="13315" width="21.75" style="8" bestFit="1" customWidth="1"/>
    <col min="13316" max="13316" width="12.625" style="8" customWidth="1"/>
    <col min="13317" max="13317" width="35.625" style="8" customWidth="1"/>
    <col min="13318" max="13318" width="6.25" style="8" customWidth="1"/>
    <col min="13319" max="13320" width="9.875" style="8" bestFit="1" customWidth="1"/>
    <col min="13321" max="13321" width="15.125" style="8" bestFit="1" customWidth="1"/>
    <col min="13322" max="13322" width="30.625" style="8" customWidth="1"/>
    <col min="13323" max="13323" width="11.375" style="8" customWidth="1"/>
    <col min="13324" max="13324" width="6.625" style="8" customWidth="1"/>
    <col min="13325" max="13325" width="22.75" style="8" bestFit="1"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16.875" style="8" bestFit="1" customWidth="1"/>
    <col min="13571" max="13571" width="21.75" style="8" bestFit="1" customWidth="1"/>
    <col min="13572" max="13572" width="12.625" style="8" customWidth="1"/>
    <col min="13573" max="13573" width="35.625" style="8" customWidth="1"/>
    <col min="13574" max="13574" width="6.25" style="8" customWidth="1"/>
    <col min="13575" max="13576" width="9.875" style="8" bestFit="1" customWidth="1"/>
    <col min="13577" max="13577" width="15.125" style="8" bestFit="1" customWidth="1"/>
    <col min="13578" max="13578" width="30.625" style="8" customWidth="1"/>
    <col min="13579" max="13579" width="11.375" style="8" customWidth="1"/>
    <col min="13580" max="13580" width="6.625" style="8" customWidth="1"/>
    <col min="13581" max="13581" width="22.75" style="8" bestFit="1"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16.875" style="8" bestFit="1" customWidth="1"/>
    <col min="13827" max="13827" width="21.75" style="8" bestFit="1" customWidth="1"/>
    <col min="13828" max="13828" width="12.625" style="8" customWidth="1"/>
    <col min="13829" max="13829" width="35.625" style="8" customWidth="1"/>
    <col min="13830" max="13830" width="6.25" style="8" customWidth="1"/>
    <col min="13831" max="13832" width="9.875" style="8" bestFit="1" customWidth="1"/>
    <col min="13833" max="13833" width="15.125" style="8" bestFit="1" customWidth="1"/>
    <col min="13834" max="13834" width="30.625" style="8" customWidth="1"/>
    <col min="13835" max="13835" width="11.375" style="8" customWidth="1"/>
    <col min="13836" max="13836" width="6.625" style="8" customWidth="1"/>
    <col min="13837" max="13837" width="22.75" style="8" bestFit="1"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16.875" style="8" bestFit="1" customWidth="1"/>
    <col min="14083" max="14083" width="21.75" style="8" bestFit="1" customWidth="1"/>
    <col min="14084" max="14084" width="12.625" style="8" customWidth="1"/>
    <col min="14085" max="14085" width="35.625" style="8" customWidth="1"/>
    <col min="14086" max="14086" width="6.25" style="8" customWidth="1"/>
    <col min="14087" max="14088" width="9.875" style="8" bestFit="1" customWidth="1"/>
    <col min="14089" max="14089" width="15.125" style="8" bestFit="1" customWidth="1"/>
    <col min="14090" max="14090" width="30.625" style="8" customWidth="1"/>
    <col min="14091" max="14091" width="11.375" style="8" customWidth="1"/>
    <col min="14092" max="14092" width="6.625" style="8" customWidth="1"/>
    <col min="14093" max="14093" width="22.75" style="8" bestFit="1"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16.875" style="8" bestFit="1" customWidth="1"/>
    <col min="14339" max="14339" width="21.75" style="8" bestFit="1" customWidth="1"/>
    <col min="14340" max="14340" width="12.625" style="8" customWidth="1"/>
    <col min="14341" max="14341" width="35.625" style="8" customWidth="1"/>
    <col min="14342" max="14342" width="6.25" style="8" customWidth="1"/>
    <col min="14343" max="14344" width="9.875" style="8" bestFit="1" customWidth="1"/>
    <col min="14345" max="14345" width="15.125" style="8" bestFit="1" customWidth="1"/>
    <col min="14346" max="14346" width="30.625" style="8" customWidth="1"/>
    <col min="14347" max="14347" width="11.375" style="8" customWidth="1"/>
    <col min="14348" max="14348" width="6.625" style="8" customWidth="1"/>
    <col min="14349" max="14349" width="22.75" style="8" bestFit="1"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16.875" style="8" bestFit="1" customWidth="1"/>
    <col min="14595" max="14595" width="21.75" style="8" bestFit="1" customWidth="1"/>
    <col min="14596" max="14596" width="12.625" style="8" customWidth="1"/>
    <col min="14597" max="14597" width="35.625" style="8" customWidth="1"/>
    <col min="14598" max="14598" width="6.25" style="8" customWidth="1"/>
    <col min="14599" max="14600" width="9.875" style="8" bestFit="1" customWidth="1"/>
    <col min="14601" max="14601" width="15.125" style="8" bestFit="1" customWidth="1"/>
    <col min="14602" max="14602" width="30.625" style="8" customWidth="1"/>
    <col min="14603" max="14603" width="11.375" style="8" customWidth="1"/>
    <col min="14604" max="14604" width="6.625" style="8" customWidth="1"/>
    <col min="14605" max="14605" width="22.75" style="8" bestFit="1"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16.875" style="8" bestFit="1" customWidth="1"/>
    <col min="14851" max="14851" width="21.75" style="8" bestFit="1" customWidth="1"/>
    <col min="14852" max="14852" width="12.625" style="8" customWidth="1"/>
    <col min="14853" max="14853" width="35.625" style="8" customWidth="1"/>
    <col min="14854" max="14854" width="6.25" style="8" customWidth="1"/>
    <col min="14855" max="14856" width="9.875" style="8" bestFit="1" customWidth="1"/>
    <col min="14857" max="14857" width="15.125" style="8" bestFit="1" customWidth="1"/>
    <col min="14858" max="14858" width="30.625" style="8" customWidth="1"/>
    <col min="14859" max="14859" width="11.375" style="8" customWidth="1"/>
    <col min="14860" max="14860" width="6.625" style="8" customWidth="1"/>
    <col min="14861" max="14861" width="22.75" style="8" bestFit="1"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16.875" style="8" bestFit="1" customWidth="1"/>
    <col min="15107" max="15107" width="21.75" style="8" bestFit="1" customWidth="1"/>
    <col min="15108" max="15108" width="12.625" style="8" customWidth="1"/>
    <col min="15109" max="15109" width="35.625" style="8" customWidth="1"/>
    <col min="15110" max="15110" width="6.25" style="8" customWidth="1"/>
    <col min="15111" max="15112" width="9.875" style="8" bestFit="1" customWidth="1"/>
    <col min="15113" max="15113" width="15.125" style="8" bestFit="1" customWidth="1"/>
    <col min="15114" max="15114" width="30.625" style="8" customWidth="1"/>
    <col min="15115" max="15115" width="11.375" style="8" customWidth="1"/>
    <col min="15116" max="15116" width="6.625" style="8" customWidth="1"/>
    <col min="15117" max="15117" width="22.75" style="8" bestFit="1"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16.875" style="8" bestFit="1" customWidth="1"/>
    <col min="15363" max="15363" width="21.75" style="8" bestFit="1" customWidth="1"/>
    <col min="15364" max="15364" width="12.625" style="8" customWidth="1"/>
    <col min="15365" max="15365" width="35.625" style="8" customWidth="1"/>
    <col min="15366" max="15366" width="6.25" style="8" customWidth="1"/>
    <col min="15367" max="15368" width="9.875" style="8" bestFit="1" customWidth="1"/>
    <col min="15369" max="15369" width="15.125" style="8" bestFit="1" customWidth="1"/>
    <col min="15370" max="15370" width="30.625" style="8" customWidth="1"/>
    <col min="15371" max="15371" width="11.375" style="8" customWidth="1"/>
    <col min="15372" max="15372" width="6.625" style="8" customWidth="1"/>
    <col min="15373" max="15373" width="22.75" style="8" bestFit="1"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16.875" style="8" bestFit="1" customWidth="1"/>
    <col min="15619" max="15619" width="21.75" style="8" bestFit="1" customWidth="1"/>
    <col min="15620" max="15620" width="12.625" style="8" customWidth="1"/>
    <col min="15621" max="15621" width="35.625" style="8" customWidth="1"/>
    <col min="15622" max="15622" width="6.25" style="8" customWidth="1"/>
    <col min="15623" max="15624" width="9.875" style="8" bestFit="1" customWidth="1"/>
    <col min="15625" max="15625" width="15.125" style="8" bestFit="1" customWidth="1"/>
    <col min="15626" max="15626" width="30.625" style="8" customWidth="1"/>
    <col min="15627" max="15627" width="11.375" style="8" customWidth="1"/>
    <col min="15628" max="15628" width="6.625" style="8" customWidth="1"/>
    <col min="15629" max="15629" width="22.75" style="8" bestFit="1"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16.875" style="8" bestFit="1" customWidth="1"/>
    <col min="15875" max="15875" width="21.75" style="8" bestFit="1" customWidth="1"/>
    <col min="15876" max="15876" width="12.625" style="8" customWidth="1"/>
    <col min="15877" max="15877" width="35.625" style="8" customWidth="1"/>
    <col min="15878" max="15878" width="6.25" style="8" customWidth="1"/>
    <col min="15879" max="15880" width="9.875" style="8" bestFit="1" customWidth="1"/>
    <col min="15881" max="15881" width="15.125" style="8" bestFit="1" customWidth="1"/>
    <col min="15882" max="15882" width="30.625" style="8" customWidth="1"/>
    <col min="15883" max="15883" width="11.375" style="8" customWidth="1"/>
    <col min="15884" max="15884" width="6.625" style="8" customWidth="1"/>
    <col min="15885" max="15885" width="22.75" style="8" bestFit="1"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16.875" style="8" bestFit="1" customWidth="1"/>
    <col min="16131" max="16131" width="21.75" style="8" bestFit="1" customWidth="1"/>
    <col min="16132" max="16132" width="12.625" style="8" customWidth="1"/>
    <col min="16133" max="16133" width="35.625" style="8" customWidth="1"/>
    <col min="16134" max="16134" width="6.25" style="8" customWidth="1"/>
    <col min="16135" max="16136" width="9.875" style="8" bestFit="1" customWidth="1"/>
    <col min="16137" max="16137" width="15.125" style="8" bestFit="1" customWidth="1"/>
    <col min="16138" max="16138" width="30.625" style="8" customWidth="1"/>
    <col min="16139" max="16139" width="11.375" style="8" customWidth="1"/>
    <col min="16140" max="16140" width="6.625" style="8" customWidth="1"/>
    <col min="16141" max="16141" width="22.75" style="8" bestFit="1"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2731</v>
      </c>
      <c r="G2" s="4" t="s">
        <v>2</v>
      </c>
      <c r="H2" s="5"/>
      <c r="I2" s="6"/>
      <c r="J2" s="7">
        <f>SUM(H:H)</f>
        <v>243432</v>
      </c>
    </row>
    <row r="3" spans="2:17" ht="20.100000000000001" customHeight="1">
      <c r="B3" s="1" t="s">
        <v>3</v>
      </c>
      <c r="C3" s="1"/>
      <c r="D3" s="1"/>
      <c r="E3" s="98" t="s">
        <v>2366</v>
      </c>
    </row>
    <row r="4" spans="2:17" ht="20.100000000000001" customHeight="1">
      <c r="B4" s="1" t="s">
        <v>5</v>
      </c>
      <c r="C4" s="1"/>
      <c r="D4" s="1"/>
      <c r="E4" s="98">
        <v>175988</v>
      </c>
    </row>
    <row r="5" spans="2:17" ht="20.100000000000001" customHeight="1">
      <c r="B5" s="1" t="s">
        <v>6</v>
      </c>
      <c r="C5" s="1"/>
      <c r="D5" s="1"/>
      <c r="E5" s="102"/>
    </row>
    <row r="6" spans="2:17" ht="20.100000000000001" customHeight="1">
      <c r="B6" s="1" t="s">
        <v>7</v>
      </c>
      <c r="C6" s="1"/>
      <c r="D6" s="1"/>
      <c r="E6" s="102"/>
    </row>
    <row r="8" spans="2:17" s="9" customFormat="1" ht="19.5" customHeight="1">
      <c r="B8" s="21" t="s">
        <v>8</v>
      </c>
      <c r="C8" s="21" t="s">
        <v>9</v>
      </c>
      <c r="D8" s="21" t="s">
        <v>10</v>
      </c>
      <c r="E8" s="22" t="s">
        <v>11</v>
      </c>
      <c r="F8" s="22" t="s">
        <v>12</v>
      </c>
      <c r="G8" s="22" t="s">
        <v>13</v>
      </c>
      <c r="H8" s="167" t="s">
        <v>14</v>
      </c>
      <c r="I8" s="167" t="s">
        <v>15</v>
      </c>
      <c r="J8" s="22" t="s">
        <v>16</v>
      </c>
      <c r="K8" s="22" t="s">
        <v>17</v>
      </c>
      <c r="L8" s="22" t="s">
        <v>18</v>
      </c>
      <c r="M8" s="21" t="s">
        <v>19</v>
      </c>
      <c r="N8" s="21" t="s">
        <v>20</v>
      </c>
      <c r="O8" s="22" t="s">
        <v>21</v>
      </c>
      <c r="P8" s="106" t="s">
        <v>22</v>
      </c>
      <c r="Q8" s="106" t="s">
        <v>23</v>
      </c>
    </row>
    <row r="9" spans="2:17" s="9" customFormat="1" ht="19.5" customHeight="1">
      <c r="B9" s="21"/>
      <c r="C9" s="22" t="s">
        <v>35</v>
      </c>
      <c r="D9" s="22" t="s">
        <v>35</v>
      </c>
      <c r="E9" s="31" t="s">
        <v>1229</v>
      </c>
      <c r="F9" s="31">
        <v>4</v>
      </c>
      <c r="G9" s="31">
        <v>60180</v>
      </c>
      <c r="H9" s="31">
        <v>240720</v>
      </c>
      <c r="I9" s="31"/>
      <c r="J9" s="31" t="s">
        <v>2732</v>
      </c>
      <c r="K9" s="22"/>
      <c r="L9" s="22"/>
      <c r="M9" s="21"/>
      <c r="N9" s="21"/>
      <c r="O9" s="22"/>
      <c r="P9" s="106"/>
      <c r="Q9" s="106"/>
    </row>
    <row r="10" spans="2:17" s="9" customFormat="1" ht="19.5" customHeight="1">
      <c r="B10" s="21"/>
      <c r="C10" s="22" t="s">
        <v>35</v>
      </c>
      <c r="D10" s="22" t="s">
        <v>35</v>
      </c>
      <c r="E10" s="31" t="s">
        <v>2733</v>
      </c>
      <c r="F10" s="31">
        <v>4</v>
      </c>
      <c r="G10" s="31">
        <v>546</v>
      </c>
      <c r="H10" s="31">
        <v>2184</v>
      </c>
      <c r="I10" s="31"/>
      <c r="J10" s="31" t="s">
        <v>2311</v>
      </c>
      <c r="K10" s="22"/>
      <c r="L10" s="22"/>
      <c r="M10" s="25"/>
      <c r="N10" s="21"/>
      <c r="O10" s="32"/>
      <c r="P10" s="25"/>
      <c r="Q10" s="26"/>
    </row>
    <row r="11" spans="2:17" s="9" customFormat="1" ht="19.5" customHeight="1">
      <c r="B11" s="21"/>
      <c r="C11" s="22" t="s">
        <v>35</v>
      </c>
      <c r="D11" s="22" t="s">
        <v>35</v>
      </c>
      <c r="E11" s="31" t="s">
        <v>2734</v>
      </c>
      <c r="F11" s="31">
        <v>1</v>
      </c>
      <c r="G11" s="31">
        <v>528</v>
      </c>
      <c r="H11" s="31">
        <v>528</v>
      </c>
      <c r="I11" s="31"/>
      <c r="J11" s="31" t="s">
        <v>2735</v>
      </c>
      <c r="K11" s="22"/>
      <c r="L11" s="22"/>
      <c r="M11" s="25"/>
      <c r="N11" s="21"/>
      <c r="O11" s="32"/>
      <c r="P11" s="25"/>
      <c r="Q11" s="26"/>
    </row>
    <row r="12" spans="2:17" s="9" customFormat="1" ht="19.5" customHeight="1">
      <c r="B12" s="21"/>
      <c r="C12" s="21"/>
      <c r="D12" s="21"/>
      <c r="E12" s="30"/>
      <c r="F12" s="31"/>
      <c r="G12" s="182"/>
      <c r="H12" s="36"/>
      <c r="I12" s="814"/>
      <c r="J12" s="31"/>
      <c r="K12" s="185"/>
      <c r="L12" s="22"/>
      <c r="M12" s="25"/>
      <c r="N12" s="21"/>
      <c r="O12" s="22"/>
      <c r="P12" s="25"/>
      <c r="Q12" s="26"/>
    </row>
    <row r="13" spans="2:17">
      <c r="Q13" s="194"/>
    </row>
    <row r="14" spans="2:17">
      <c r="Q14" s="194"/>
    </row>
    <row r="15" spans="2:17">
      <c r="Q15" s="194"/>
    </row>
    <row r="16" spans="2:17">
      <c r="M16" s="195"/>
      <c r="Q16" s="194"/>
    </row>
    <row r="17" spans="13:17">
      <c r="Q17" s="194"/>
    </row>
    <row r="18" spans="13:17">
      <c r="M18" s="195"/>
      <c r="Q18" s="194"/>
    </row>
  </sheetData>
  <autoFilter ref="B8:O12" xr:uid="{2A6789AE-2039-4CC0-91D2-DD6EC19446AD}"/>
  <mergeCells count="6">
    <mergeCell ref="B2:D2"/>
    <mergeCell ref="G2:I2"/>
    <mergeCell ref="B3:D3"/>
    <mergeCell ref="B4:D4"/>
    <mergeCell ref="B5:D5"/>
    <mergeCell ref="B6:D6"/>
  </mergeCells>
  <phoneticPr fontId="4"/>
  <pageMargins left="0.2" right="0.2" top="0.75" bottom="0.75" header="0.3" footer="0.3"/>
  <pageSetup paperSize="9"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4F4CD-F5D9-4C87-94C6-73C88E4A5178}">
  <dimension ref="B2:Q66"/>
  <sheetViews>
    <sheetView zoomScale="69" zoomScaleNormal="69" workbookViewId="0">
      <pane xSplit="10" ySplit="9" topLeftCell="K15" activePane="bottomRight" state="frozen"/>
      <selection pane="topRight" activeCell="K1" sqref="K1"/>
      <selection pane="bottomLeft" activeCell="A9" sqref="A9"/>
      <selection pane="bottomRight" activeCell="C21" sqref="C21"/>
    </sheetView>
  </sheetViews>
  <sheetFormatPr defaultRowHeight="18.75"/>
  <cols>
    <col min="1" max="1" width="2.625" style="8" customWidth="1"/>
    <col min="2" max="2" width="15" style="9" bestFit="1" customWidth="1"/>
    <col min="3" max="3" width="14.375" style="8" bestFit="1" customWidth="1"/>
    <col min="4" max="4" width="13.125" style="8" bestFit="1" customWidth="1"/>
    <col min="5" max="5" width="53.125" style="8" bestFit="1" customWidth="1"/>
    <col min="6" max="6" width="6.25" style="3" customWidth="1"/>
    <col min="7" max="8" width="9.875" style="8" bestFit="1" customWidth="1"/>
    <col min="9" max="9" width="5.75" style="3" customWidth="1"/>
    <col min="10" max="10" width="54.25" style="8" bestFit="1" customWidth="1"/>
    <col min="11" max="11" width="37.25" style="9" bestFit="1" customWidth="1"/>
    <col min="12" max="12" width="11"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15" style="8" bestFit="1" customWidth="1"/>
    <col min="259" max="259" width="14.375" style="8" bestFit="1" customWidth="1"/>
    <col min="260" max="260" width="13.125" style="8" bestFit="1" customWidth="1"/>
    <col min="261" max="261" width="53.125" style="8" bestFit="1" customWidth="1"/>
    <col min="262" max="262" width="6.25" style="8" customWidth="1"/>
    <col min="263" max="264" width="9.875" style="8" bestFit="1" customWidth="1"/>
    <col min="265" max="265" width="5.75" style="8" customWidth="1"/>
    <col min="266" max="266" width="54.25" style="8" bestFit="1" customWidth="1"/>
    <col min="267" max="267" width="37.25" style="8" bestFit="1" customWidth="1"/>
    <col min="268" max="268" width="11"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15" style="8" bestFit="1" customWidth="1"/>
    <col min="515" max="515" width="14.375" style="8" bestFit="1" customWidth="1"/>
    <col min="516" max="516" width="13.125" style="8" bestFit="1" customWidth="1"/>
    <col min="517" max="517" width="53.125" style="8" bestFit="1" customWidth="1"/>
    <col min="518" max="518" width="6.25" style="8" customWidth="1"/>
    <col min="519" max="520" width="9.875" style="8" bestFit="1" customWidth="1"/>
    <col min="521" max="521" width="5.75" style="8" customWidth="1"/>
    <col min="522" max="522" width="54.25" style="8" bestFit="1" customWidth="1"/>
    <col min="523" max="523" width="37.25" style="8" bestFit="1" customWidth="1"/>
    <col min="524" max="524" width="11"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15" style="8" bestFit="1" customWidth="1"/>
    <col min="771" max="771" width="14.375" style="8" bestFit="1" customWidth="1"/>
    <col min="772" max="772" width="13.125" style="8" bestFit="1" customWidth="1"/>
    <col min="773" max="773" width="53.125" style="8" bestFit="1" customWidth="1"/>
    <col min="774" max="774" width="6.25" style="8" customWidth="1"/>
    <col min="775" max="776" width="9.875" style="8" bestFit="1" customWidth="1"/>
    <col min="777" max="777" width="5.75" style="8" customWidth="1"/>
    <col min="778" max="778" width="54.25" style="8" bestFit="1" customWidth="1"/>
    <col min="779" max="779" width="37.25" style="8" bestFit="1" customWidth="1"/>
    <col min="780" max="780" width="11"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15" style="8" bestFit="1" customWidth="1"/>
    <col min="1027" max="1027" width="14.375" style="8" bestFit="1" customWidth="1"/>
    <col min="1028" max="1028" width="13.125" style="8" bestFit="1" customWidth="1"/>
    <col min="1029" max="1029" width="53.125" style="8" bestFit="1" customWidth="1"/>
    <col min="1030" max="1030" width="6.25" style="8" customWidth="1"/>
    <col min="1031" max="1032" width="9.875" style="8" bestFit="1" customWidth="1"/>
    <col min="1033" max="1033" width="5.75" style="8" customWidth="1"/>
    <col min="1034" max="1034" width="54.25" style="8" bestFit="1" customWidth="1"/>
    <col min="1035" max="1035" width="37.25" style="8" bestFit="1" customWidth="1"/>
    <col min="1036" max="1036" width="11"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15" style="8" bestFit="1" customWidth="1"/>
    <col min="1283" max="1283" width="14.375" style="8" bestFit="1" customWidth="1"/>
    <col min="1284" max="1284" width="13.125" style="8" bestFit="1" customWidth="1"/>
    <col min="1285" max="1285" width="53.125" style="8" bestFit="1" customWidth="1"/>
    <col min="1286" max="1286" width="6.25" style="8" customWidth="1"/>
    <col min="1287" max="1288" width="9.875" style="8" bestFit="1" customWidth="1"/>
    <col min="1289" max="1289" width="5.75" style="8" customWidth="1"/>
    <col min="1290" max="1290" width="54.25" style="8" bestFit="1" customWidth="1"/>
    <col min="1291" max="1291" width="37.25" style="8" bestFit="1" customWidth="1"/>
    <col min="1292" max="1292" width="11"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15" style="8" bestFit="1" customWidth="1"/>
    <col min="1539" max="1539" width="14.375" style="8" bestFit="1" customWidth="1"/>
    <col min="1540" max="1540" width="13.125" style="8" bestFit="1" customWidth="1"/>
    <col min="1541" max="1541" width="53.125" style="8" bestFit="1" customWidth="1"/>
    <col min="1542" max="1542" width="6.25" style="8" customWidth="1"/>
    <col min="1543" max="1544" width="9.875" style="8" bestFit="1" customWidth="1"/>
    <col min="1545" max="1545" width="5.75" style="8" customWidth="1"/>
    <col min="1546" max="1546" width="54.25" style="8" bestFit="1" customWidth="1"/>
    <col min="1547" max="1547" width="37.25" style="8" bestFit="1" customWidth="1"/>
    <col min="1548" max="1548" width="11"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15" style="8" bestFit="1" customWidth="1"/>
    <col min="1795" max="1795" width="14.375" style="8" bestFit="1" customWidth="1"/>
    <col min="1796" max="1796" width="13.125" style="8" bestFit="1" customWidth="1"/>
    <col min="1797" max="1797" width="53.125" style="8" bestFit="1" customWidth="1"/>
    <col min="1798" max="1798" width="6.25" style="8" customWidth="1"/>
    <col min="1799" max="1800" width="9.875" style="8" bestFit="1" customWidth="1"/>
    <col min="1801" max="1801" width="5.75" style="8" customWidth="1"/>
    <col min="1802" max="1802" width="54.25" style="8" bestFit="1" customWidth="1"/>
    <col min="1803" max="1803" width="37.25" style="8" bestFit="1" customWidth="1"/>
    <col min="1804" max="1804" width="11"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15" style="8" bestFit="1" customWidth="1"/>
    <col min="2051" max="2051" width="14.375" style="8" bestFit="1" customWidth="1"/>
    <col min="2052" max="2052" width="13.125" style="8" bestFit="1" customWidth="1"/>
    <col min="2053" max="2053" width="53.125" style="8" bestFit="1" customWidth="1"/>
    <col min="2054" max="2054" width="6.25" style="8" customWidth="1"/>
    <col min="2055" max="2056" width="9.875" style="8" bestFit="1" customWidth="1"/>
    <col min="2057" max="2057" width="5.75" style="8" customWidth="1"/>
    <col min="2058" max="2058" width="54.25" style="8" bestFit="1" customWidth="1"/>
    <col min="2059" max="2059" width="37.25" style="8" bestFit="1" customWidth="1"/>
    <col min="2060" max="2060" width="11"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15" style="8" bestFit="1" customWidth="1"/>
    <col min="2307" max="2307" width="14.375" style="8" bestFit="1" customWidth="1"/>
    <col min="2308" max="2308" width="13.125" style="8" bestFit="1" customWidth="1"/>
    <col min="2309" max="2309" width="53.125" style="8" bestFit="1" customWidth="1"/>
    <col min="2310" max="2310" width="6.25" style="8" customWidth="1"/>
    <col min="2311" max="2312" width="9.875" style="8" bestFit="1" customWidth="1"/>
    <col min="2313" max="2313" width="5.75" style="8" customWidth="1"/>
    <col min="2314" max="2314" width="54.25" style="8" bestFit="1" customWidth="1"/>
    <col min="2315" max="2315" width="37.25" style="8" bestFit="1" customWidth="1"/>
    <col min="2316" max="2316" width="11"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15" style="8" bestFit="1" customWidth="1"/>
    <col min="2563" max="2563" width="14.375" style="8" bestFit="1" customWidth="1"/>
    <col min="2564" max="2564" width="13.125" style="8" bestFit="1" customWidth="1"/>
    <col min="2565" max="2565" width="53.125" style="8" bestFit="1" customWidth="1"/>
    <col min="2566" max="2566" width="6.25" style="8" customWidth="1"/>
    <col min="2567" max="2568" width="9.875" style="8" bestFit="1" customWidth="1"/>
    <col min="2569" max="2569" width="5.75" style="8" customWidth="1"/>
    <col min="2570" max="2570" width="54.25" style="8" bestFit="1" customWidth="1"/>
    <col min="2571" max="2571" width="37.25" style="8" bestFit="1" customWidth="1"/>
    <col min="2572" max="2572" width="11"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15" style="8" bestFit="1" customWidth="1"/>
    <col min="2819" max="2819" width="14.375" style="8" bestFit="1" customWidth="1"/>
    <col min="2820" max="2820" width="13.125" style="8" bestFit="1" customWidth="1"/>
    <col min="2821" max="2821" width="53.125" style="8" bestFit="1" customWidth="1"/>
    <col min="2822" max="2822" width="6.25" style="8" customWidth="1"/>
    <col min="2823" max="2824" width="9.875" style="8" bestFit="1" customWidth="1"/>
    <col min="2825" max="2825" width="5.75" style="8" customWidth="1"/>
    <col min="2826" max="2826" width="54.25" style="8" bestFit="1" customWidth="1"/>
    <col min="2827" max="2827" width="37.25" style="8" bestFit="1" customWidth="1"/>
    <col min="2828" max="2828" width="11"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15" style="8" bestFit="1" customWidth="1"/>
    <col min="3075" max="3075" width="14.375" style="8" bestFit="1" customWidth="1"/>
    <col min="3076" max="3076" width="13.125" style="8" bestFit="1" customWidth="1"/>
    <col min="3077" max="3077" width="53.125" style="8" bestFit="1" customWidth="1"/>
    <col min="3078" max="3078" width="6.25" style="8" customWidth="1"/>
    <col min="3079" max="3080" width="9.875" style="8" bestFit="1" customWidth="1"/>
    <col min="3081" max="3081" width="5.75" style="8" customWidth="1"/>
    <col min="3082" max="3082" width="54.25" style="8" bestFit="1" customWidth="1"/>
    <col min="3083" max="3083" width="37.25" style="8" bestFit="1" customWidth="1"/>
    <col min="3084" max="3084" width="11"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15" style="8" bestFit="1" customWidth="1"/>
    <col min="3331" max="3331" width="14.375" style="8" bestFit="1" customWidth="1"/>
    <col min="3332" max="3332" width="13.125" style="8" bestFit="1" customWidth="1"/>
    <col min="3333" max="3333" width="53.125" style="8" bestFit="1" customWidth="1"/>
    <col min="3334" max="3334" width="6.25" style="8" customWidth="1"/>
    <col min="3335" max="3336" width="9.875" style="8" bestFit="1" customWidth="1"/>
    <col min="3337" max="3337" width="5.75" style="8" customWidth="1"/>
    <col min="3338" max="3338" width="54.25" style="8" bestFit="1" customWidth="1"/>
    <col min="3339" max="3339" width="37.25" style="8" bestFit="1" customWidth="1"/>
    <col min="3340" max="3340" width="11"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15" style="8" bestFit="1" customWidth="1"/>
    <col min="3587" max="3587" width="14.375" style="8" bestFit="1" customWidth="1"/>
    <col min="3588" max="3588" width="13.125" style="8" bestFit="1" customWidth="1"/>
    <col min="3589" max="3589" width="53.125" style="8" bestFit="1" customWidth="1"/>
    <col min="3590" max="3590" width="6.25" style="8" customWidth="1"/>
    <col min="3591" max="3592" width="9.875" style="8" bestFit="1" customWidth="1"/>
    <col min="3593" max="3593" width="5.75" style="8" customWidth="1"/>
    <col min="3594" max="3594" width="54.25" style="8" bestFit="1" customWidth="1"/>
    <col min="3595" max="3595" width="37.25" style="8" bestFit="1" customWidth="1"/>
    <col min="3596" max="3596" width="11"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15" style="8" bestFit="1" customWidth="1"/>
    <col min="3843" max="3843" width="14.375" style="8" bestFit="1" customWidth="1"/>
    <col min="3844" max="3844" width="13.125" style="8" bestFit="1" customWidth="1"/>
    <col min="3845" max="3845" width="53.125" style="8" bestFit="1" customWidth="1"/>
    <col min="3846" max="3846" width="6.25" style="8" customWidth="1"/>
    <col min="3847" max="3848" width="9.875" style="8" bestFit="1" customWidth="1"/>
    <col min="3849" max="3849" width="5.75" style="8" customWidth="1"/>
    <col min="3850" max="3850" width="54.25" style="8" bestFit="1" customWidth="1"/>
    <col min="3851" max="3851" width="37.25" style="8" bestFit="1" customWidth="1"/>
    <col min="3852" max="3852" width="11"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15" style="8" bestFit="1" customWidth="1"/>
    <col min="4099" max="4099" width="14.375" style="8" bestFit="1" customWidth="1"/>
    <col min="4100" max="4100" width="13.125" style="8" bestFit="1" customWidth="1"/>
    <col min="4101" max="4101" width="53.125" style="8" bestFit="1" customWidth="1"/>
    <col min="4102" max="4102" width="6.25" style="8" customWidth="1"/>
    <col min="4103" max="4104" width="9.875" style="8" bestFit="1" customWidth="1"/>
    <col min="4105" max="4105" width="5.75" style="8" customWidth="1"/>
    <col min="4106" max="4106" width="54.25" style="8" bestFit="1" customWidth="1"/>
    <col min="4107" max="4107" width="37.25" style="8" bestFit="1" customWidth="1"/>
    <col min="4108" max="4108" width="11"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15" style="8" bestFit="1" customWidth="1"/>
    <col min="4355" max="4355" width="14.375" style="8" bestFit="1" customWidth="1"/>
    <col min="4356" max="4356" width="13.125" style="8" bestFit="1" customWidth="1"/>
    <col min="4357" max="4357" width="53.125" style="8" bestFit="1" customWidth="1"/>
    <col min="4358" max="4358" width="6.25" style="8" customWidth="1"/>
    <col min="4359" max="4360" width="9.875" style="8" bestFit="1" customWidth="1"/>
    <col min="4361" max="4361" width="5.75" style="8" customWidth="1"/>
    <col min="4362" max="4362" width="54.25" style="8" bestFit="1" customWidth="1"/>
    <col min="4363" max="4363" width="37.25" style="8" bestFit="1" customWidth="1"/>
    <col min="4364" max="4364" width="11"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15" style="8" bestFit="1" customWidth="1"/>
    <col min="4611" max="4611" width="14.375" style="8" bestFit="1" customWidth="1"/>
    <col min="4612" max="4612" width="13.125" style="8" bestFit="1" customWidth="1"/>
    <col min="4613" max="4613" width="53.125" style="8" bestFit="1" customWidth="1"/>
    <col min="4614" max="4614" width="6.25" style="8" customWidth="1"/>
    <col min="4615" max="4616" width="9.875" style="8" bestFit="1" customWidth="1"/>
    <col min="4617" max="4617" width="5.75" style="8" customWidth="1"/>
    <col min="4618" max="4618" width="54.25" style="8" bestFit="1" customWidth="1"/>
    <col min="4619" max="4619" width="37.25" style="8" bestFit="1" customWidth="1"/>
    <col min="4620" max="4620" width="11"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15" style="8" bestFit="1" customWidth="1"/>
    <col min="4867" max="4867" width="14.375" style="8" bestFit="1" customWidth="1"/>
    <col min="4868" max="4868" width="13.125" style="8" bestFit="1" customWidth="1"/>
    <col min="4869" max="4869" width="53.125" style="8" bestFit="1" customWidth="1"/>
    <col min="4870" max="4870" width="6.25" style="8" customWidth="1"/>
    <col min="4871" max="4872" width="9.875" style="8" bestFit="1" customWidth="1"/>
    <col min="4873" max="4873" width="5.75" style="8" customWidth="1"/>
    <col min="4874" max="4874" width="54.25" style="8" bestFit="1" customWidth="1"/>
    <col min="4875" max="4875" width="37.25" style="8" bestFit="1" customWidth="1"/>
    <col min="4876" max="4876" width="11"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15" style="8" bestFit="1" customWidth="1"/>
    <col min="5123" max="5123" width="14.375" style="8" bestFit="1" customWidth="1"/>
    <col min="5124" max="5124" width="13.125" style="8" bestFit="1" customWidth="1"/>
    <col min="5125" max="5125" width="53.125" style="8" bestFit="1" customWidth="1"/>
    <col min="5126" max="5126" width="6.25" style="8" customWidth="1"/>
    <col min="5127" max="5128" width="9.875" style="8" bestFit="1" customWidth="1"/>
    <col min="5129" max="5129" width="5.75" style="8" customWidth="1"/>
    <col min="5130" max="5130" width="54.25" style="8" bestFit="1" customWidth="1"/>
    <col min="5131" max="5131" width="37.25" style="8" bestFit="1" customWidth="1"/>
    <col min="5132" max="5132" width="11"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15" style="8" bestFit="1" customWidth="1"/>
    <col min="5379" max="5379" width="14.375" style="8" bestFit="1" customWidth="1"/>
    <col min="5380" max="5380" width="13.125" style="8" bestFit="1" customWidth="1"/>
    <col min="5381" max="5381" width="53.125" style="8" bestFit="1" customWidth="1"/>
    <col min="5382" max="5382" width="6.25" style="8" customWidth="1"/>
    <col min="5383" max="5384" width="9.875" style="8" bestFit="1" customWidth="1"/>
    <col min="5385" max="5385" width="5.75" style="8" customWidth="1"/>
    <col min="5386" max="5386" width="54.25" style="8" bestFit="1" customWidth="1"/>
    <col min="5387" max="5387" width="37.25" style="8" bestFit="1" customWidth="1"/>
    <col min="5388" max="5388" width="11"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15" style="8" bestFit="1" customWidth="1"/>
    <col min="5635" max="5635" width="14.375" style="8" bestFit="1" customWidth="1"/>
    <col min="5636" max="5636" width="13.125" style="8" bestFit="1" customWidth="1"/>
    <col min="5637" max="5637" width="53.125" style="8" bestFit="1" customWidth="1"/>
    <col min="5638" max="5638" width="6.25" style="8" customWidth="1"/>
    <col min="5639" max="5640" width="9.875" style="8" bestFit="1" customWidth="1"/>
    <col min="5641" max="5641" width="5.75" style="8" customWidth="1"/>
    <col min="5642" max="5642" width="54.25" style="8" bestFit="1" customWidth="1"/>
    <col min="5643" max="5643" width="37.25" style="8" bestFit="1" customWidth="1"/>
    <col min="5644" max="5644" width="11"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15" style="8" bestFit="1" customWidth="1"/>
    <col min="5891" max="5891" width="14.375" style="8" bestFit="1" customWidth="1"/>
    <col min="5892" max="5892" width="13.125" style="8" bestFit="1" customWidth="1"/>
    <col min="5893" max="5893" width="53.125" style="8" bestFit="1" customWidth="1"/>
    <col min="5894" max="5894" width="6.25" style="8" customWidth="1"/>
    <col min="5895" max="5896" width="9.875" style="8" bestFit="1" customWidth="1"/>
    <col min="5897" max="5897" width="5.75" style="8" customWidth="1"/>
    <col min="5898" max="5898" width="54.25" style="8" bestFit="1" customWidth="1"/>
    <col min="5899" max="5899" width="37.25" style="8" bestFit="1" customWidth="1"/>
    <col min="5900" max="5900" width="11"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15" style="8" bestFit="1" customWidth="1"/>
    <col min="6147" max="6147" width="14.375" style="8" bestFit="1" customWidth="1"/>
    <col min="6148" max="6148" width="13.125" style="8" bestFit="1" customWidth="1"/>
    <col min="6149" max="6149" width="53.125" style="8" bestFit="1" customWidth="1"/>
    <col min="6150" max="6150" width="6.25" style="8" customWidth="1"/>
    <col min="6151" max="6152" width="9.875" style="8" bestFit="1" customWidth="1"/>
    <col min="6153" max="6153" width="5.75" style="8" customWidth="1"/>
    <col min="6154" max="6154" width="54.25" style="8" bestFit="1" customWidth="1"/>
    <col min="6155" max="6155" width="37.25" style="8" bestFit="1" customWidth="1"/>
    <col min="6156" max="6156" width="11"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15" style="8" bestFit="1" customWidth="1"/>
    <col min="6403" max="6403" width="14.375" style="8" bestFit="1" customWidth="1"/>
    <col min="6404" max="6404" width="13.125" style="8" bestFit="1" customWidth="1"/>
    <col min="6405" max="6405" width="53.125" style="8" bestFit="1" customWidth="1"/>
    <col min="6406" max="6406" width="6.25" style="8" customWidth="1"/>
    <col min="6407" max="6408" width="9.875" style="8" bestFit="1" customWidth="1"/>
    <col min="6409" max="6409" width="5.75" style="8" customWidth="1"/>
    <col min="6410" max="6410" width="54.25" style="8" bestFit="1" customWidth="1"/>
    <col min="6411" max="6411" width="37.25" style="8" bestFit="1" customWidth="1"/>
    <col min="6412" max="6412" width="11"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15" style="8" bestFit="1" customWidth="1"/>
    <col min="6659" max="6659" width="14.375" style="8" bestFit="1" customWidth="1"/>
    <col min="6660" max="6660" width="13.125" style="8" bestFit="1" customWidth="1"/>
    <col min="6661" max="6661" width="53.125" style="8" bestFit="1" customWidth="1"/>
    <col min="6662" max="6662" width="6.25" style="8" customWidth="1"/>
    <col min="6663" max="6664" width="9.875" style="8" bestFit="1" customWidth="1"/>
    <col min="6665" max="6665" width="5.75" style="8" customWidth="1"/>
    <col min="6666" max="6666" width="54.25" style="8" bestFit="1" customWidth="1"/>
    <col min="6667" max="6667" width="37.25" style="8" bestFit="1" customWidth="1"/>
    <col min="6668" max="6668" width="11"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15" style="8" bestFit="1" customWidth="1"/>
    <col min="6915" max="6915" width="14.375" style="8" bestFit="1" customWidth="1"/>
    <col min="6916" max="6916" width="13.125" style="8" bestFit="1" customWidth="1"/>
    <col min="6917" max="6917" width="53.125" style="8" bestFit="1" customWidth="1"/>
    <col min="6918" max="6918" width="6.25" style="8" customWidth="1"/>
    <col min="6919" max="6920" width="9.875" style="8" bestFit="1" customWidth="1"/>
    <col min="6921" max="6921" width="5.75" style="8" customWidth="1"/>
    <col min="6922" max="6922" width="54.25" style="8" bestFit="1" customWidth="1"/>
    <col min="6923" max="6923" width="37.25" style="8" bestFit="1" customWidth="1"/>
    <col min="6924" max="6924" width="11"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15" style="8" bestFit="1" customWidth="1"/>
    <col min="7171" max="7171" width="14.375" style="8" bestFit="1" customWidth="1"/>
    <col min="7172" max="7172" width="13.125" style="8" bestFit="1" customWidth="1"/>
    <col min="7173" max="7173" width="53.125" style="8" bestFit="1" customWidth="1"/>
    <col min="7174" max="7174" width="6.25" style="8" customWidth="1"/>
    <col min="7175" max="7176" width="9.875" style="8" bestFit="1" customWidth="1"/>
    <col min="7177" max="7177" width="5.75" style="8" customWidth="1"/>
    <col min="7178" max="7178" width="54.25" style="8" bestFit="1" customWidth="1"/>
    <col min="7179" max="7179" width="37.25" style="8" bestFit="1" customWidth="1"/>
    <col min="7180" max="7180" width="11"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15" style="8" bestFit="1" customWidth="1"/>
    <col min="7427" max="7427" width="14.375" style="8" bestFit="1" customWidth="1"/>
    <col min="7428" max="7428" width="13.125" style="8" bestFit="1" customWidth="1"/>
    <col min="7429" max="7429" width="53.125" style="8" bestFit="1" customWidth="1"/>
    <col min="7430" max="7430" width="6.25" style="8" customWidth="1"/>
    <col min="7431" max="7432" width="9.875" style="8" bestFit="1" customWidth="1"/>
    <col min="7433" max="7433" width="5.75" style="8" customWidth="1"/>
    <col min="7434" max="7434" width="54.25" style="8" bestFit="1" customWidth="1"/>
    <col min="7435" max="7435" width="37.25" style="8" bestFit="1" customWidth="1"/>
    <col min="7436" max="7436" width="11"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15" style="8" bestFit="1" customWidth="1"/>
    <col min="7683" max="7683" width="14.375" style="8" bestFit="1" customWidth="1"/>
    <col min="7684" max="7684" width="13.125" style="8" bestFit="1" customWidth="1"/>
    <col min="7685" max="7685" width="53.125" style="8" bestFit="1" customWidth="1"/>
    <col min="7686" max="7686" width="6.25" style="8" customWidth="1"/>
    <col min="7687" max="7688" width="9.875" style="8" bestFit="1" customWidth="1"/>
    <col min="7689" max="7689" width="5.75" style="8" customWidth="1"/>
    <col min="7690" max="7690" width="54.25" style="8" bestFit="1" customWidth="1"/>
    <col min="7691" max="7691" width="37.25" style="8" bestFit="1" customWidth="1"/>
    <col min="7692" max="7692" width="11"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15" style="8" bestFit="1" customWidth="1"/>
    <col min="7939" max="7939" width="14.375" style="8" bestFit="1" customWidth="1"/>
    <col min="7940" max="7940" width="13.125" style="8" bestFit="1" customWidth="1"/>
    <col min="7941" max="7941" width="53.125" style="8" bestFit="1" customWidth="1"/>
    <col min="7942" max="7942" width="6.25" style="8" customWidth="1"/>
    <col min="7943" max="7944" width="9.875" style="8" bestFit="1" customWidth="1"/>
    <col min="7945" max="7945" width="5.75" style="8" customWidth="1"/>
    <col min="7946" max="7946" width="54.25" style="8" bestFit="1" customWidth="1"/>
    <col min="7947" max="7947" width="37.25" style="8" bestFit="1" customWidth="1"/>
    <col min="7948" max="7948" width="11"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15" style="8" bestFit="1" customWidth="1"/>
    <col min="8195" max="8195" width="14.375" style="8" bestFit="1" customWidth="1"/>
    <col min="8196" max="8196" width="13.125" style="8" bestFit="1" customWidth="1"/>
    <col min="8197" max="8197" width="53.125" style="8" bestFit="1" customWidth="1"/>
    <col min="8198" max="8198" width="6.25" style="8" customWidth="1"/>
    <col min="8199" max="8200" width="9.875" style="8" bestFit="1" customWidth="1"/>
    <col min="8201" max="8201" width="5.75" style="8" customWidth="1"/>
    <col min="8202" max="8202" width="54.25" style="8" bestFit="1" customWidth="1"/>
    <col min="8203" max="8203" width="37.25" style="8" bestFit="1" customWidth="1"/>
    <col min="8204" max="8204" width="11"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15" style="8" bestFit="1" customWidth="1"/>
    <col min="8451" max="8451" width="14.375" style="8" bestFit="1" customWidth="1"/>
    <col min="8452" max="8452" width="13.125" style="8" bestFit="1" customWidth="1"/>
    <col min="8453" max="8453" width="53.125" style="8" bestFit="1" customWidth="1"/>
    <col min="8454" max="8454" width="6.25" style="8" customWidth="1"/>
    <col min="8455" max="8456" width="9.875" style="8" bestFit="1" customWidth="1"/>
    <col min="8457" max="8457" width="5.75" style="8" customWidth="1"/>
    <col min="8458" max="8458" width="54.25" style="8" bestFit="1" customWidth="1"/>
    <col min="8459" max="8459" width="37.25" style="8" bestFit="1" customWidth="1"/>
    <col min="8460" max="8460" width="11"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15" style="8" bestFit="1" customWidth="1"/>
    <col min="8707" max="8707" width="14.375" style="8" bestFit="1" customWidth="1"/>
    <col min="8708" max="8708" width="13.125" style="8" bestFit="1" customWidth="1"/>
    <col min="8709" max="8709" width="53.125" style="8" bestFit="1" customWidth="1"/>
    <col min="8710" max="8710" width="6.25" style="8" customWidth="1"/>
    <col min="8711" max="8712" width="9.875" style="8" bestFit="1" customWidth="1"/>
    <col min="8713" max="8713" width="5.75" style="8" customWidth="1"/>
    <col min="8714" max="8714" width="54.25" style="8" bestFit="1" customWidth="1"/>
    <col min="8715" max="8715" width="37.25" style="8" bestFit="1" customWidth="1"/>
    <col min="8716" max="8716" width="11"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15" style="8" bestFit="1" customWidth="1"/>
    <col min="8963" max="8963" width="14.375" style="8" bestFit="1" customWidth="1"/>
    <col min="8964" max="8964" width="13.125" style="8" bestFit="1" customWidth="1"/>
    <col min="8965" max="8965" width="53.125" style="8" bestFit="1" customWidth="1"/>
    <col min="8966" max="8966" width="6.25" style="8" customWidth="1"/>
    <col min="8967" max="8968" width="9.875" style="8" bestFit="1" customWidth="1"/>
    <col min="8969" max="8969" width="5.75" style="8" customWidth="1"/>
    <col min="8970" max="8970" width="54.25" style="8" bestFit="1" customWidth="1"/>
    <col min="8971" max="8971" width="37.25" style="8" bestFit="1" customWidth="1"/>
    <col min="8972" max="8972" width="11"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15" style="8" bestFit="1" customWidth="1"/>
    <col min="9219" max="9219" width="14.375" style="8" bestFit="1" customWidth="1"/>
    <col min="9220" max="9220" width="13.125" style="8" bestFit="1" customWidth="1"/>
    <col min="9221" max="9221" width="53.125" style="8" bestFit="1" customWidth="1"/>
    <col min="9222" max="9222" width="6.25" style="8" customWidth="1"/>
    <col min="9223" max="9224" width="9.875" style="8" bestFit="1" customWidth="1"/>
    <col min="9225" max="9225" width="5.75" style="8" customWidth="1"/>
    <col min="9226" max="9226" width="54.25" style="8" bestFit="1" customWidth="1"/>
    <col min="9227" max="9227" width="37.25" style="8" bestFit="1" customWidth="1"/>
    <col min="9228" max="9228" width="11"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15" style="8" bestFit="1" customWidth="1"/>
    <col min="9475" max="9475" width="14.375" style="8" bestFit="1" customWidth="1"/>
    <col min="9476" max="9476" width="13.125" style="8" bestFit="1" customWidth="1"/>
    <col min="9477" max="9477" width="53.125" style="8" bestFit="1" customWidth="1"/>
    <col min="9478" max="9478" width="6.25" style="8" customWidth="1"/>
    <col min="9479" max="9480" width="9.875" style="8" bestFit="1" customWidth="1"/>
    <col min="9481" max="9481" width="5.75" style="8" customWidth="1"/>
    <col min="9482" max="9482" width="54.25" style="8" bestFit="1" customWidth="1"/>
    <col min="9483" max="9483" width="37.25" style="8" bestFit="1" customWidth="1"/>
    <col min="9484" max="9484" width="11"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15" style="8" bestFit="1" customWidth="1"/>
    <col min="9731" max="9731" width="14.375" style="8" bestFit="1" customWidth="1"/>
    <col min="9732" max="9732" width="13.125" style="8" bestFit="1" customWidth="1"/>
    <col min="9733" max="9733" width="53.125" style="8" bestFit="1" customWidth="1"/>
    <col min="9734" max="9734" width="6.25" style="8" customWidth="1"/>
    <col min="9735" max="9736" width="9.875" style="8" bestFit="1" customWidth="1"/>
    <col min="9737" max="9737" width="5.75" style="8" customWidth="1"/>
    <col min="9738" max="9738" width="54.25" style="8" bestFit="1" customWidth="1"/>
    <col min="9739" max="9739" width="37.25" style="8" bestFit="1" customWidth="1"/>
    <col min="9740" max="9740" width="11"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15" style="8" bestFit="1" customWidth="1"/>
    <col min="9987" max="9987" width="14.375" style="8" bestFit="1" customWidth="1"/>
    <col min="9988" max="9988" width="13.125" style="8" bestFit="1" customWidth="1"/>
    <col min="9989" max="9989" width="53.125" style="8" bestFit="1" customWidth="1"/>
    <col min="9990" max="9990" width="6.25" style="8" customWidth="1"/>
    <col min="9991" max="9992" width="9.875" style="8" bestFit="1" customWidth="1"/>
    <col min="9993" max="9993" width="5.75" style="8" customWidth="1"/>
    <col min="9994" max="9994" width="54.25" style="8" bestFit="1" customWidth="1"/>
    <col min="9995" max="9995" width="37.25" style="8" bestFit="1" customWidth="1"/>
    <col min="9996" max="9996" width="11"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15" style="8" bestFit="1" customWidth="1"/>
    <col min="10243" max="10243" width="14.375" style="8" bestFit="1" customWidth="1"/>
    <col min="10244" max="10244" width="13.125" style="8" bestFit="1" customWidth="1"/>
    <col min="10245" max="10245" width="53.125" style="8" bestFit="1" customWidth="1"/>
    <col min="10246" max="10246" width="6.25" style="8" customWidth="1"/>
    <col min="10247" max="10248" width="9.875" style="8" bestFit="1" customWidth="1"/>
    <col min="10249" max="10249" width="5.75" style="8" customWidth="1"/>
    <col min="10250" max="10250" width="54.25" style="8" bestFit="1" customWidth="1"/>
    <col min="10251" max="10251" width="37.25" style="8" bestFit="1" customWidth="1"/>
    <col min="10252" max="10252" width="11"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15" style="8" bestFit="1" customWidth="1"/>
    <col min="10499" max="10499" width="14.375" style="8" bestFit="1" customWidth="1"/>
    <col min="10500" max="10500" width="13.125" style="8" bestFit="1" customWidth="1"/>
    <col min="10501" max="10501" width="53.125" style="8" bestFit="1" customWidth="1"/>
    <col min="10502" max="10502" width="6.25" style="8" customWidth="1"/>
    <col min="10503" max="10504" width="9.875" style="8" bestFit="1" customWidth="1"/>
    <col min="10505" max="10505" width="5.75" style="8" customWidth="1"/>
    <col min="10506" max="10506" width="54.25" style="8" bestFit="1" customWidth="1"/>
    <col min="10507" max="10507" width="37.25" style="8" bestFit="1" customWidth="1"/>
    <col min="10508" max="10508" width="11"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15" style="8" bestFit="1" customWidth="1"/>
    <col min="10755" max="10755" width="14.375" style="8" bestFit="1" customWidth="1"/>
    <col min="10756" max="10756" width="13.125" style="8" bestFit="1" customWidth="1"/>
    <col min="10757" max="10757" width="53.125" style="8" bestFit="1" customWidth="1"/>
    <col min="10758" max="10758" width="6.25" style="8" customWidth="1"/>
    <col min="10759" max="10760" width="9.875" style="8" bestFit="1" customWidth="1"/>
    <col min="10761" max="10761" width="5.75" style="8" customWidth="1"/>
    <col min="10762" max="10762" width="54.25" style="8" bestFit="1" customWidth="1"/>
    <col min="10763" max="10763" width="37.25" style="8" bestFit="1" customWidth="1"/>
    <col min="10764" max="10764" width="11"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15" style="8" bestFit="1" customWidth="1"/>
    <col min="11011" max="11011" width="14.375" style="8" bestFit="1" customWidth="1"/>
    <col min="11012" max="11012" width="13.125" style="8" bestFit="1" customWidth="1"/>
    <col min="11013" max="11013" width="53.125" style="8" bestFit="1" customWidth="1"/>
    <col min="11014" max="11014" width="6.25" style="8" customWidth="1"/>
    <col min="11015" max="11016" width="9.875" style="8" bestFit="1" customWidth="1"/>
    <col min="11017" max="11017" width="5.75" style="8" customWidth="1"/>
    <col min="11018" max="11018" width="54.25" style="8" bestFit="1" customWidth="1"/>
    <col min="11019" max="11019" width="37.25" style="8" bestFit="1" customWidth="1"/>
    <col min="11020" max="11020" width="11"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15" style="8" bestFit="1" customWidth="1"/>
    <col min="11267" max="11267" width="14.375" style="8" bestFit="1" customWidth="1"/>
    <col min="11268" max="11268" width="13.125" style="8" bestFit="1" customWidth="1"/>
    <col min="11269" max="11269" width="53.125" style="8" bestFit="1" customWidth="1"/>
    <col min="11270" max="11270" width="6.25" style="8" customWidth="1"/>
    <col min="11271" max="11272" width="9.875" style="8" bestFit="1" customWidth="1"/>
    <col min="11273" max="11273" width="5.75" style="8" customWidth="1"/>
    <col min="11274" max="11274" width="54.25" style="8" bestFit="1" customWidth="1"/>
    <col min="11275" max="11275" width="37.25" style="8" bestFit="1" customWidth="1"/>
    <col min="11276" max="11276" width="11"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15" style="8" bestFit="1" customWidth="1"/>
    <col min="11523" max="11523" width="14.375" style="8" bestFit="1" customWidth="1"/>
    <col min="11524" max="11524" width="13.125" style="8" bestFit="1" customWidth="1"/>
    <col min="11525" max="11525" width="53.125" style="8" bestFit="1" customWidth="1"/>
    <col min="11526" max="11526" width="6.25" style="8" customWidth="1"/>
    <col min="11527" max="11528" width="9.875" style="8" bestFit="1" customWidth="1"/>
    <col min="11529" max="11529" width="5.75" style="8" customWidth="1"/>
    <col min="11530" max="11530" width="54.25" style="8" bestFit="1" customWidth="1"/>
    <col min="11531" max="11531" width="37.25" style="8" bestFit="1" customWidth="1"/>
    <col min="11532" max="11532" width="11"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15" style="8" bestFit="1" customWidth="1"/>
    <col min="11779" max="11779" width="14.375" style="8" bestFit="1" customWidth="1"/>
    <col min="11780" max="11780" width="13.125" style="8" bestFit="1" customWidth="1"/>
    <col min="11781" max="11781" width="53.125" style="8" bestFit="1" customWidth="1"/>
    <col min="11782" max="11782" width="6.25" style="8" customWidth="1"/>
    <col min="11783" max="11784" width="9.875" style="8" bestFit="1" customWidth="1"/>
    <col min="11785" max="11785" width="5.75" style="8" customWidth="1"/>
    <col min="11786" max="11786" width="54.25" style="8" bestFit="1" customWidth="1"/>
    <col min="11787" max="11787" width="37.25" style="8" bestFit="1" customWidth="1"/>
    <col min="11788" max="11788" width="11"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15" style="8" bestFit="1" customWidth="1"/>
    <col min="12035" max="12035" width="14.375" style="8" bestFit="1" customWidth="1"/>
    <col min="12036" max="12036" width="13.125" style="8" bestFit="1" customWidth="1"/>
    <col min="12037" max="12037" width="53.125" style="8" bestFit="1" customWidth="1"/>
    <col min="12038" max="12038" width="6.25" style="8" customWidth="1"/>
    <col min="12039" max="12040" width="9.875" style="8" bestFit="1" customWidth="1"/>
    <col min="12041" max="12041" width="5.75" style="8" customWidth="1"/>
    <col min="12042" max="12042" width="54.25" style="8" bestFit="1" customWidth="1"/>
    <col min="12043" max="12043" width="37.25" style="8" bestFit="1" customWidth="1"/>
    <col min="12044" max="12044" width="11"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15" style="8" bestFit="1" customWidth="1"/>
    <col min="12291" max="12291" width="14.375" style="8" bestFit="1" customWidth="1"/>
    <col min="12292" max="12292" width="13.125" style="8" bestFit="1" customWidth="1"/>
    <col min="12293" max="12293" width="53.125" style="8" bestFit="1" customWidth="1"/>
    <col min="12294" max="12294" width="6.25" style="8" customWidth="1"/>
    <col min="12295" max="12296" width="9.875" style="8" bestFit="1" customWidth="1"/>
    <col min="12297" max="12297" width="5.75" style="8" customWidth="1"/>
    <col min="12298" max="12298" width="54.25" style="8" bestFit="1" customWidth="1"/>
    <col min="12299" max="12299" width="37.25" style="8" bestFit="1" customWidth="1"/>
    <col min="12300" max="12300" width="11"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15" style="8" bestFit="1" customWidth="1"/>
    <col min="12547" max="12547" width="14.375" style="8" bestFit="1" customWidth="1"/>
    <col min="12548" max="12548" width="13.125" style="8" bestFit="1" customWidth="1"/>
    <col min="12549" max="12549" width="53.125" style="8" bestFit="1" customWidth="1"/>
    <col min="12550" max="12550" width="6.25" style="8" customWidth="1"/>
    <col min="12551" max="12552" width="9.875" style="8" bestFit="1" customWidth="1"/>
    <col min="12553" max="12553" width="5.75" style="8" customWidth="1"/>
    <col min="12554" max="12554" width="54.25" style="8" bestFit="1" customWidth="1"/>
    <col min="12555" max="12555" width="37.25" style="8" bestFit="1" customWidth="1"/>
    <col min="12556" max="12556" width="11"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15" style="8" bestFit="1" customWidth="1"/>
    <col min="12803" max="12803" width="14.375" style="8" bestFit="1" customWidth="1"/>
    <col min="12804" max="12804" width="13.125" style="8" bestFit="1" customWidth="1"/>
    <col min="12805" max="12805" width="53.125" style="8" bestFit="1" customWidth="1"/>
    <col min="12806" max="12806" width="6.25" style="8" customWidth="1"/>
    <col min="12807" max="12808" width="9.875" style="8" bestFit="1" customWidth="1"/>
    <col min="12809" max="12809" width="5.75" style="8" customWidth="1"/>
    <col min="12810" max="12810" width="54.25" style="8" bestFit="1" customWidth="1"/>
    <col min="12811" max="12811" width="37.25" style="8" bestFit="1" customWidth="1"/>
    <col min="12812" max="12812" width="11"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15" style="8" bestFit="1" customWidth="1"/>
    <col min="13059" max="13059" width="14.375" style="8" bestFit="1" customWidth="1"/>
    <col min="13060" max="13060" width="13.125" style="8" bestFit="1" customWidth="1"/>
    <col min="13061" max="13061" width="53.125" style="8" bestFit="1" customWidth="1"/>
    <col min="13062" max="13062" width="6.25" style="8" customWidth="1"/>
    <col min="13063" max="13064" width="9.875" style="8" bestFit="1" customWidth="1"/>
    <col min="13065" max="13065" width="5.75" style="8" customWidth="1"/>
    <col min="13066" max="13066" width="54.25" style="8" bestFit="1" customWidth="1"/>
    <col min="13067" max="13067" width="37.25" style="8" bestFit="1" customWidth="1"/>
    <col min="13068" max="13068" width="11"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15" style="8" bestFit="1" customWidth="1"/>
    <col min="13315" max="13315" width="14.375" style="8" bestFit="1" customWidth="1"/>
    <col min="13316" max="13316" width="13.125" style="8" bestFit="1" customWidth="1"/>
    <col min="13317" max="13317" width="53.125" style="8" bestFit="1" customWidth="1"/>
    <col min="13318" max="13318" width="6.25" style="8" customWidth="1"/>
    <col min="13319" max="13320" width="9.875" style="8" bestFit="1" customWidth="1"/>
    <col min="13321" max="13321" width="5.75" style="8" customWidth="1"/>
    <col min="13322" max="13322" width="54.25" style="8" bestFit="1" customWidth="1"/>
    <col min="13323" max="13323" width="37.25" style="8" bestFit="1" customWidth="1"/>
    <col min="13324" max="13324" width="11"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15" style="8" bestFit="1" customWidth="1"/>
    <col min="13571" max="13571" width="14.375" style="8" bestFit="1" customWidth="1"/>
    <col min="13572" max="13572" width="13.125" style="8" bestFit="1" customWidth="1"/>
    <col min="13573" max="13573" width="53.125" style="8" bestFit="1" customWidth="1"/>
    <col min="13574" max="13574" width="6.25" style="8" customWidth="1"/>
    <col min="13575" max="13576" width="9.875" style="8" bestFit="1" customWidth="1"/>
    <col min="13577" max="13577" width="5.75" style="8" customWidth="1"/>
    <col min="13578" max="13578" width="54.25" style="8" bestFit="1" customWidth="1"/>
    <col min="13579" max="13579" width="37.25" style="8" bestFit="1" customWidth="1"/>
    <col min="13580" max="13580" width="11"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15" style="8" bestFit="1" customWidth="1"/>
    <col min="13827" max="13827" width="14.375" style="8" bestFit="1" customWidth="1"/>
    <col min="13828" max="13828" width="13.125" style="8" bestFit="1" customWidth="1"/>
    <col min="13829" max="13829" width="53.125" style="8" bestFit="1" customWidth="1"/>
    <col min="13830" max="13830" width="6.25" style="8" customWidth="1"/>
    <col min="13831" max="13832" width="9.875" style="8" bestFit="1" customWidth="1"/>
    <col min="13833" max="13833" width="5.75" style="8" customWidth="1"/>
    <col min="13834" max="13834" width="54.25" style="8" bestFit="1" customWidth="1"/>
    <col min="13835" max="13835" width="37.25" style="8" bestFit="1" customWidth="1"/>
    <col min="13836" max="13836" width="11"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15" style="8" bestFit="1" customWidth="1"/>
    <col min="14083" max="14083" width="14.375" style="8" bestFit="1" customWidth="1"/>
    <col min="14084" max="14084" width="13.125" style="8" bestFit="1" customWidth="1"/>
    <col min="14085" max="14085" width="53.125" style="8" bestFit="1" customWidth="1"/>
    <col min="14086" max="14086" width="6.25" style="8" customWidth="1"/>
    <col min="14087" max="14088" width="9.875" style="8" bestFit="1" customWidth="1"/>
    <col min="14089" max="14089" width="5.75" style="8" customWidth="1"/>
    <col min="14090" max="14090" width="54.25" style="8" bestFit="1" customWidth="1"/>
    <col min="14091" max="14091" width="37.25" style="8" bestFit="1" customWidth="1"/>
    <col min="14092" max="14092" width="11"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15" style="8" bestFit="1" customWidth="1"/>
    <col min="14339" max="14339" width="14.375" style="8" bestFit="1" customWidth="1"/>
    <col min="14340" max="14340" width="13.125" style="8" bestFit="1" customWidth="1"/>
    <col min="14341" max="14341" width="53.125" style="8" bestFit="1" customWidth="1"/>
    <col min="14342" max="14342" width="6.25" style="8" customWidth="1"/>
    <col min="14343" max="14344" width="9.875" style="8" bestFit="1" customWidth="1"/>
    <col min="14345" max="14345" width="5.75" style="8" customWidth="1"/>
    <col min="14346" max="14346" width="54.25" style="8" bestFit="1" customWidth="1"/>
    <col min="14347" max="14347" width="37.25" style="8" bestFit="1" customWidth="1"/>
    <col min="14348" max="14348" width="11"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15" style="8" bestFit="1" customWidth="1"/>
    <col min="14595" max="14595" width="14.375" style="8" bestFit="1" customWidth="1"/>
    <col min="14596" max="14596" width="13.125" style="8" bestFit="1" customWidth="1"/>
    <col min="14597" max="14597" width="53.125" style="8" bestFit="1" customWidth="1"/>
    <col min="14598" max="14598" width="6.25" style="8" customWidth="1"/>
    <col min="14599" max="14600" width="9.875" style="8" bestFit="1" customWidth="1"/>
    <col min="14601" max="14601" width="5.75" style="8" customWidth="1"/>
    <col min="14602" max="14602" width="54.25" style="8" bestFit="1" customWidth="1"/>
    <col min="14603" max="14603" width="37.25" style="8" bestFit="1" customWidth="1"/>
    <col min="14604" max="14604" width="11"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15" style="8" bestFit="1" customWidth="1"/>
    <col min="14851" max="14851" width="14.375" style="8" bestFit="1" customWidth="1"/>
    <col min="14852" max="14852" width="13.125" style="8" bestFit="1" customWidth="1"/>
    <col min="14853" max="14853" width="53.125" style="8" bestFit="1" customWidth="1"/>
    <col min="14854" max="14854" width="6.25" style="8" customWidth="1"/>
    <col min="14855" max="14856" width="9.875" style="8" bestFit="1" customWidth="1"/>
    <col min="14857" max="14857" width="5.75" style="8" customWidth="1"/>
    <col min="14858" max="14858" width="54.25" style="8" bestFit="1" customWidth="1"/>
    <col min="14859" max="14859" width="37.25" style="8" bestFit="1" customWidth="1"/>
    <col min="14860" max="14860" width="11"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15" style="8" bestFit="1" customWidth="1"/>
    <col min="15107" max="15107" width="14.375" style="8" bestFit="1" customWidth="1"/>
    <col min="15108" max="15108" width="13.125" style="8" bestFit="1" customWidth="1"/>
    <col min="15109" max="15109" width="53.125" style="8" bestFit="1" customWidth="1"/>
    <col min="15110" max="15110" width="6.25" style="8" customWidth="1"/>
    <col min="15111" max="15112" width="9.875" style="8" bestFit="1" customWidth="1"/>
    <col min="15113" max="15113" width="5.75" style="8" customWidth="1"/>
    <col min="15114" max="15114" width="54.25" style="8" bestFit="1" customWidth="1"/>
    <col min="15115" max="15115" width="37.25" style="8" bestFit="1" customWidth="1"/>
    <col min="15116" max="15116" width="11"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15" style="8" bestFit="1" customWidth="1"/>
    <col min="15363" max="15363" width="14.375" style="8" bestFit="1" customWidth="1"/>
    <col min="15364" max="15364" width="13.125" style="8" bestFit="1" customWidth="1"/>
    <col min="15365" max="15365" width="53.125" style="8" bestFit="1" customWidth="1"/>
    <col min="15366" max="15366" width="6.25" style="8" customWidth="1"/>
    <col min="15367" max="15368" width="9.875" style="8" bestFit="1" customWidth="1"/>
    <col min="15369" max="15369" width="5.75" style="8" customWidth="1"/>
    <col min="15370" max="15370" width="54.25" style="8" bestFit="1" customWidth="1"/>
    <col min="15371" max="15371" width="37.25" style="8" bestFit="1" customWidth="1"/>
    <col min="15372" max="15372" width="11"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15" style="8" bestFit="1" customWidth="1"/>
    <col min="15619" max="15619" width="14.375" style="8" bestFit="1" customWidth="1"/>
    <col min="15620" max="15620" width="13.125" style="8" bestFit="1" customWidth="1"/>
    <col min="15621" max="15621" width="53.125" style="8" bestFit="1" customWidth="1"/>
    <col min="15622" max="15622" width="6.25" style="8" customWidth="1"/>
    <col min="15623" max="15624" width="9.875" style="8" bestFit="1" customWidth="1"/>
    <col min="15625" max="15625" width="5.75" style="8" customWidth="1"/>
    <col min="15626" max="15626" width="54.25" style="8" bestFit="1" customWidth="1"/>
    <col min="15627" max="15627" width="37.25" style="8" bestFit="1" customWidth="1"/>
    <col min="15628" max="15628" width="11"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15" style="8" bestFit="1" customWidth="1"/>
    <col min="15875" max="15875" width="14.375" style="8" bestFit="1" customWidth="1"/>
    <col min="15876" max="15876" width="13.125" style="8" bestFit="1" customWidth="1"/>
    <col min="15877" max="15877" width="53.125" style="8" bestFit="1" customWidth="1"/>
    <col min="15878" max="15878" width="6.25" style="8" customWidth="1"/>
    <col min="15879" max="15880" width="9.875" style="8" bestFit="1" customWidth="1"/>
    <col min="15881" max="15881" width="5.75" style="8" customWidth="1"/>
    <col min="15882" max="15882" width="54.25" style="8" bestFit="1" customWidth="1"/>
    <col min="15883" max="15883" width="37.25" style="8" bestFit="1" customWidth="1"/>
    <col min="15884" max="15884" width="11"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15" style="8" bestFit="1" customWidth="1"/>
    <col min="16131" max="16131" width="14.375" style="8" bestFit="1" customWidth="1"/>
    <col min="16132" max="16132" width="13.125" style="8" bestFit="1" customWidth="1"/>
    <col min="16133" max="16133" width="53.125" style="8" bestFit="1" customWidth="1"/>
    <col min="16134" max="16134" width="6.25" style="8" customWidth="1"/>
    <col min="16135" max="16136" width="9.875" style="8" bestFit="1" customWidth="1"/>
    <col min="16137" max="16137" width="5.75" style="8" customWidth="1"/>
    <col min="16138" max="16138" width="54.25" style="8" bestFit="1" customWidth="1"/>
    <col min="16139" max="16139" width="37.25" style="8" bestFit="1" customWidth="1"/>
    <col min="16140" max="16140" width="11"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1</v>
      </c>
      <c r="G2" s="4" t="s">
        <v>2</v>
      </c>
      <c r="H2" s="5"/>
      <c r="I2" s="6"/>
      <c r="J2" s="7">
        <f>SUM(H:H)</f>
        <v>128056</v>
      </c>
    </row>
    <row r="3" spans="2:17" ht="20.100000000000001" customHeight="1">
      <c r="B3" s="1" t="s">
        <v>3</v>
      </c>
      <c r="C3" s="1"/>
      <c r="D3" s="1"/>
      <c r="E3" s="98" t="s">
        <v>4</v>
      </c>
    </row>
    <row r="4" spans="2:17" ht="20.100000000000001" customHeight="1">
      <c r="B4" s="1" t="s">
        <v>5</v>
      </c>
      <c r="C4" s="1"/>
      <c r="D4" s="1"/>
      <c r="E4" s="98">
        <v>175995</v>
      </c>
      <c r="J4" s="15"/>
      <c r="K4" s="1199"/>
    </row>
    <row r="5" spans="2:17" ht="20.100000000000001" customHeight="1">
      <c r="B5" s="1" t="s">
        <v>6</v>
      </c>
      <c r="C5" s="1"/>
      <c r="D5" s="1"/>
      <c r="E5" s="102"/>
      <c r="J5" s="15"/>
      <c r="K5" s="1199"/>
    </row>
    <row r="6" spans="2:17" ht="20.100000000000001" customHeight="1">
      <c r="B6" s="1" t="s">
        <v>7</v>
      </c>
      <c r="C6" s="1"/>
      <c r="D6" s="1"/>
      <c r="E6" s="102"/>
      <c r="J6" s="15"/>
      <c r="K6" s="1199"/>
    </row>
    <row r="7" spans="2:17" ht="19.5" customHeight="1">
      <c r="B7" s="18"/>
      <c r="C7" s="18"/>
      <c r="D7" s="18"/>
      <c r="E7" s="294"/>
      <c r="J7" s="15"/>
      <c r="K7" s="1199"/>
      <c r="L7" s="20"/>
    </row>
    <row r="8" spans="2:17" ht="19.5" customHeight="1"/>
    <row r="9" spans="2:17" s="9" customFormat="1" ht="19.5" customHeight="1">
      <c r="B9" s="21" t="s">
        <v>8</v>
      </c>
      <c r="C9" s="21" t="s">
        <v>9</v>
      </c>
      <c r="D9" s="21" t="s">
        <v>10</v>
      </c>
      <c r="E9" s="22" t="s">
        <v>11</v>
      </c>
      <c r="F9" s="22" t="s">
        <v>12</v>
      </c>
      <c r="G9" s="22" t="s">
        <v>13</v>
      </c>
      <c r="H9" s="22" t="s">
        <v>14</v>
      </c>
      <c r="I9" s="22" t="s">
        <v>15</v>
      </c>
      <c r="J9" s="22" t="s">
        <v>16</v>
      </c>
      <c r="K9" s="22" t="s">
        <v>17</v>
      </c>
      <c r="L9" s="22" t="s">
        <v>18</v>
      </c>
      <c r="M9" s="25" t="s">
        <v>19</v>
      </c>
      <c r="N9" s="21" t="s">
        <v>20</v>
      </c>
      <c r="O9" s="22" t="s">
        <v>21</v>
      </c>
      <c r="P9" s="25" t="s">
        <v>22</v>
      </c>
      <c r="Q9" s="26" t="s">
        <v>23</v>
      </c>
    </row>
    <row r="10" spans="2:17" s="73" customFormat="1" ht="19.7" customHeight="1">
      <c r="B10" s="1109"/>
      <c r="C10" s="65" t="s">
        <v>35</v>
      </c>
      <c r="D10" s="65" t="s">
        <v>35</v>
      </c>
      <c r="E10" s="31" t="s">
        <v>2736</v>
      </c>
      <c r="F10" s="31">
        <v>40</v>
      </c>
      <c r="G10" s="31">
        <v>1768</v>
      </c>
      <c r="H10" s="31">
        <f>F10*G10</f>
        <v>70720</v>
      </c>
      <c r="I10" s="283"/>
      <c r="J10" s="31" t="s">
        <v>2737</v>
      </c>
      <c r="K10" s="57"/>
      <c r="L10" s="57"/>
      <c r="M10" s="60"/>
      <c r="N10" s="65"/>
      <c r="O10" s="1200"/>
      <c r="P10" s="60"/>
      <c r="Q10" s="61"/>
    </row>
    <row r="11" spans="2:17" s="73" customFormat="1" ht="19.7" customHeight="1">
      <c r="B11" s="1109"/>
      <c r="C11" s="65" t="s">
        <v>35</v>
      </c>
      <c r="D11" s="65" t="s">
        <v>35</v>
      </c>
      <c r="E11" s="31" t="s">
        <v>2738</v>
      </c>
      <c r="F11" s="31">
        <v>80</v>
      </c>
      <c r="G11" s="31">
        <v>48</v>
      </c>
      <c r="H11" s="31">
        <f t="shared" ref="H11:H20" si="0">F11*G11</f>
        <v>3840</v>
      </c>
      <c r="I11" s="1201"/>
      <c r="J11" s="31" t="s">
        <v>2739</v>
      </c>
      <c r="K11" s="57"/>
      <c r="L11" s="57"/>
      <c r="M11" s="60"/>
      <c r="N11" s="65"/>
      <c r="O11" s="1200"/>
      <c r="P11" s="60"/>
      <c r="Q11" s="61"/>
    </row>
    <row r="12" spans="2:17" s="73" customFormat="1" ht="19.5" customHeight="1">
      <c r="B12" s="1109"/>
      <c r="C12" s="65" t="s">
        <v>35</v>
      </c>
      <c r="D12" s="65" t="s">
        <v>35</v>
      </c>
      <c r="E12" s="31" t="s">
        <v>2740</v>
      </c>
      <c r="F12" s="31">
        <v>8</v>
      </c>
      <c r="G12" s="31">
        <v>1740</v>
      </c>
      <c r="H12" s="31">
        <f t="shared" si="0"/>
        <v>13920</v>
      </c>
      <c r="I12" s="1201"/>
      <c r="J12" s="31" t="s">
        <v>457</v>
      </c>
      <c r="K12" s="57"/>
      <c r="L12" s="57"/>
      <c r="M12" s="60"/>
      <c r="N12" s="65"/>
      <c r="O12" s="1200"/>
      <c r="P12" s="60"/>
      <c r="Q12" s="61"/>
    </row>
    <row r="13" spans="2:17" s="9" customFormat="1" ht="19.5" customHeight="1">
      <c r="B13" s="21"/>
      <c r="C13" s="65" t="s">
        <v>35</v>
      </c>
      <c r="D13" s="65" t="s">
        <v>35</v>
      </c>
      <c r="E13" s="31" t="s">
        <v>2741</v>
      </c>
      <c r="F13" s="31">
        <v>4</v>
      </c>
      <c r="G13" s="31">
        <v>4770</v>
      </c>
      <c r="H13" s="31">
        <f t="shared" si="0"/>
        <v>19080</v>
      </c>
      <c r="I13" s="1201"/>
      <c r="J13" s="31" t="s">
        <v>457</v>
      </c>
      <c r="K13" s="57"/>
      <c r="L13" s="21"/>
      <c r="M13" s="25"/>
      <c r="N13" s="21"/>
      <c r="O13" s="32"/>
      <c r="P13" s="32"/>
      <c r="Q13" s="25"/>
    </row>
    <row r="14" spans="2:17" ht="19.5" customHeight="1">
      <c r="B14" s="22"/>
      <c r="C14" s="65" t="s">
        <v>35</v>
      </c>
      <c r="D14" s="65" t="s">
        <v>35</v>
      </c>
      <c r="E14" s="31" t="s">
        <v>2742</v>
      </c>
      <c r="F14" s="31">
        <v>25</v>
      </c>
      <c r="G14" s="31">
        <v>54</v>
      </c>
      <c r="H14" s="31">
        <f t="shared" si="0"/>
        <v>1350</v>
      </c>
      <c r="I14" s="1201"/>
      <c r="J14" s="31" t="s">
        <v>2743</v>
      </c>
      <c r="K14" s="57"/>
      <c r="L14" s="22"/>
      <c r="M14" s="25"/>
      <c r="N14" s="31"/>
      <c r="O14" s="23"/>
      <c r="P14" s="37"/>
      <c r="Q14" s="193"/>
    </row>
    <row r="15" spans="2:17" ht="19.5" customHeight="1">
      <c r="B15" s="22"/>
      <c r="C15" s="65" t="s">
        <v>35</v>
      </c>
      <c r="D15" s="65" t="s">
        <v>35</v>
      </c>
      <c r="E15" s="31" t="s">
        <v>2744</v>
      </c>
      <c r="F15" s="31">
        <v>30</v>
      </c>
      <c r="G15" s="31">
        <v>71</v>
      </c>
      <c r="H15" s="31">
        <f t="shared" si="0"/>
        <v>2130</v>
      </c>
      <c r="I15" s="188"/>
      <c r="J15" s="31" t="s">
        <v>438</v>
      </c>
      <c r="K15" s="57"/>
      <c r="L15" s="22"/>
      <c r="M15" s="25"/>
      <c r="N15" s="31"/>
      <c r="O15" s="23"/>
      <c r="P15" s="37"/>
      <c r="Q15" s="193"/>
    </row>
    <row r="16" spans="2:17" ht="19.5" customHeight="1">
      <c r="B16" s="22"/>
      <c r="C16" s="65" t="s">
        <v>35</v>
      </c>
      <c r="D16" s="65" t="s">
        <v>35</v>
      </c>
      <c r="E16" s="31" t="s">
        <v>2745</v>
      </c>
      <c r="F16" s="31">
        <v>20</v>
      </c>
      <c r="G16" s="31">
        <v>71</v>
      </c>
      <c r="H16" s="31">
        <f t="shared" si="0"/>
        <v>1420</v>
      </c>
      <c r="I16" s="377"/>
      <c r="J16" s="31" t="s">
        <v>438</v>
      </c>
      <c r="K16" s="57"/>
      <c r="L16" s="22"/>
      <c r="M16" s="25"/>
      <c r="N16" s="31"/>
      <c r="O16" s="23"/>
      <c r="P16" s="37"/>
      <c r="Q16" s="193"/>
    </row>
    <row r="17" spans="2:17" ht="19.5" customHeight="1">
      <c r="B17" s="22"/>
      <c r="C17" s="65" t="s">
        <v>35</v>
      </c>
      <c r="D17" s="65" t="s">
        <v>35</v>
      </c>
      <c r="E17" s="31" t="s">
        <v>2746</v>
      </c>
      <c r="F17" s="31">
        <v>8</v>
      </c>
      <c r="G17" s="31">
        <v>97</v>
      </c>
      <c r="H17" s="31">
        <f t="shared" si="0"/>
        <v>776</v>
      </c>
      <c r="I17" s="188"/>
      <c r="J17" s="31" t="s">
        <v>2747</v>
      </c>
      <c r="K17" s="57"/>
      <c r="L17" s="22"/>
      <c r="M17" s="25"/>
      <c r="N17" s="31"/>
      <c r="O17" s="23"/>
      <c r="P17" s="37"/>
      <c r="Q17" s="193"/>
    </row>
    <row r="18" spans="2:17" ht="19.5" customHeight="1">
      <c r="B18" s="22"/>
      <c r="C18" s="65" t="s">
        <v>35</v>
      </c>
      <c r="D18" s="65" t="s">
        <v>35</v>
      </c>
      <c r="E18" s="31" t="s">
        <v>56</v>
      </c>
      <c r="F18" s="31">
        <v>2</v>
      </c>
      <c r="G18" s="31">
        <v>350</v>
      </c>
      <c r="H18" s="31">
        <f t="shared" si="0"/>
        <v>700</v>
      </c>
      <c r="I18" s="1201"/>
      <c r="J18" s="31" t="s">
        <v>430</v>
      </c>
      <c r="K18" s="57"/>
      <c r="L18" s="22"/>
      <c r="M18" s="25"/>
      <c r="N18" s="31"/>
      <c r="O18" s="23"/>
      <c r="P18" s="37"/>
      <c r="Q18" s="193"/>
    </row>
    <row r="19" spans="2:17" ht="19.5" customHeight="1">
      <c r="B19" s="22"/>
      <c r="C19" s="65" t="s">
        <v>35</v>
      </c>
      <c r="D19" s="65" t="s">
        <v>35</v>
      </c>
      <c r="E19" s="30">
        <v>437</v>
      </c>
      <c r="F19" s="31">
        <v>1</v>
      </c>
      <c r="G19" s="31">
        <v>520</v>
      </c>
      <c r="H19" s="31">
        <f t="shared" si="0"/>
        <v>520</v>
      </c>
      <c r="I19" s="1201"/>
      <c r="J19" s="31" t="s">
        <v>2748</v>
      </c>
      <c r="K19" s="57"/>
      <c r="L19" s="22"/>
      <c r="M19" s="25"/>
      <c r="N19" s="31"/>
      <c r="O19" s="23"/>
      <c r="P19" s="37"/>
      <c r="Q19" s="193"/>
    </row>
    <row r="20" spans="2:17" ht="19.5" customHeight="1">
      <c r="B20" s="22"/>
      <c r="C20" s="65" t="s">
        <v>35</v>
      </c>
      <c r="D20" s="65" t="s">
        <v>35</v>
      </c>
      <c r="E20" s="31" t="s">
        <v>2749</v>
      </c>
      <c r="F20" s="31">
        <v>8</v>
      </c>
      <c r="G20" s="31">
        <v>1700</v>
      </c>
      <c r="H20" s="31">
        <f t="shared" si="0"/>
        <v>13600</v>
      </c>
      <c r="I20" s="377"/>
      <c r="J20" s="31" t="s">
        <v>457</v>
      </c>
      <c r="K20" s="57"/>
      <c r="L20" s="22"/>
      <c r="M20" s="25"/>
      <c r="N20" s="31"/>
      <c r="O20" s="23"/>
      <c r="P20" s="37"/>
      <c r="Q20" s="193"/>
    </row>
    <row r="21" spans="2:17" ht="19.5" customHeight="1">
      <c r="B21" s="22"/>
      <c r="C21" s="65"/>
      <c r="D21" s="65"/>
      <c r="E21" s="31"/>
      <c r="F21" s="31"/>
      <c r="G21" s="31"/>
      <c r="H21" s="31"/>
      <c r="I21" s="377"/>
      <c r="J21" s="31"/>
      <c r="K21" s="57"/>
      <c r="L21" s="22"/>
      <c r="M21" s="25"/>
      <c r="N21" s="31"/>
      <c r="O21" s="23"/>
      <c r="P21" s="37"/>
      <c r="Q21" s="193"/>
    </row>
    <row r="22" spans="2:17" ht="19.5" customHeight="1">
      <c r="B22" s="22"/>
      <c r="C22" s="65"/>
      <c r="D22" s="65"/>
      <c r="E22" s="31"/>
      <c r="F22" s="31"/>
      <c r="G22" s="31"/>
      <c r="H22" s="31"/>
      <c r="I22" s="377"/>
      <c r="J22" s="31"/>
      <c r="K22" s="57"/>
      <c r="L22" s="22"/>
      <c r="M22" s="25"/>
      <c r="N22" s="31"/>
      <c r="O22" s="23"/>
      <c r="P22" s="37"/>
      <c r="Q22" s="193"/>
    </row>
    <row r="23" spans="2:17" ht="19.5" customHeight="1">
      <c r="B23" s="22"/>
      <c r="C23" s="65"/>
      <c r="D23" s="65"/>
      <c r="E23" s="31"/>
      <c r="F23" s="31"/>
      <c r="G23" s="31"/>
      <c r="H23" s="31"/>
      <c r="I23" s="377"/>
      <c r="J23" s="31"/>
      <c r="K23" s="57"/>
      <c r="L23" s="22"/>
      <c r="M23" s="25"/>
      <c r="N23" s="31"/>
      <c r="O23" s="23"/>
      <c r="P23" s="37"/>
      <c r="Q23" s="193"/>
    </row>
    <row r="24" spans="2:17" ht="19.5" customHeight="1">
      <c r="B24" s="22"/>
      <c r="C24" s="65"/>
      <c r="D24" s="65"/>
      <c r="E24" s="31"/>
      <c r="F24" s="31"/>
      <c r="G24" s="31"/>
      <c r="H24" s="31"/>
      <c r="I24" s="377"/>
      <c r="J24" s="31"/>
      <c r="K24" s="57"/>
      <c r="L24" s="22"/>
      <c r="M24" s="25"/>
      <c r="N24" s="31"/>
      <c r="O24" s="23"/>
      <c r="P24" s="37"/>
      <c r="Q24" s="193"/>
    </row>
    <row r="25" spans="2:17" ht="19.5" customHeight="1">
      <c r="B25" s="22"/>
      <c r="C25" s="65"/>
      <c r="D25" s="65"/>
      <c r="E25" s="31"/>
      <c r="F25" s="31"/>
      <c r="G25" s="31"/>
      <c r="H25" s="31"/>
      <c r="I25" s="377"/>
      <c r="J25" s="31"/>
      <c r="K25" s="57"/>
      <c r="L25" s="22"/>
      <c r="M25" s="25"/>
      <c r="N25" s="31"/>
      <c r="O25" s="23"/>
      <c r="P25" s="37"/>
      <c r="Q25" s="193"/>
    </row>
    <row r="26" spans="2:17" ht="19.5" customHeight="1">
      <c r="B26" s="22"/>
      <c r="C26" s="65"/>
      <c r="D26" s="65"/>
      <c r="E26" s="31"/>
      <c r="F26" s="31"/>
      <c r="G26" s="31"/>
      <c r="H26" s="31"/>
      <c r="I26" s="377"/>
      <c r="J26" s="31"/>
      <c r="K26" s="57"/>
      <c r="L26" s="22"/>
      <c r="M26" s="25"/>
      <c r="N26" s="31"/>
      <c r="O26" s="23"/>
      <c r="P26" s="37"/>
      <c r="Q26" s="193"/>
    </row>
    <row r="27" spans="2:17" ht="19.5" customHeight="1">
      <c r="B27" s="22"/>
      <c r="C27" s="65"/>
      <c r="D27" s="65"/>
      <c r="E27" s="31"/>
      <c r="F27" s="31"/>
      <c r="G27" s="31"/>
      <c r="H27" s="31"/>
      <c r="I27" s="377"/>
      <c r="J27" s="31"/>
      <c r="K27" s="57"/>
      <c r="L27" s="22"/>
      <c r="M27" s="25"/>
      <c r="N27" s="31"/>
      <c r="O27" s="23"/>
      <c r="P27" s="37"/>
      <c r="Q27" s="193"/>
    </row>
    <row r="28" spans="2:17" ht="19.5" customHeight="1">
      <c r="B28" s="22"/>
      <c r="C28" s="65"/>
      <c r="D28" s="65"/>
      <c r="E28" s="31"/>
      <c r="F28" s="31"/>
      <c r="G28" s="31"/>
      <c r="H28" s="31"/>
      <c r="I28" s="377"/>
      <c r="J28" s="31"/>
      <c r="K28" s="57"/>
      <c r="L28" s="22"/>
      <c r="M28" s="25"/>
      <c r="N28" s="31"/>
      <c r="O28" s="23"/>
      <c r="P28" s="37"/>
      <c r="Q28" s="193"/>
    </row>
    <row r="29" spans="2:17" ht="19.5" customHeight="1">
      <c r="B29" s="22"/>
      <c r="C29" s="65"/>
      <c r="D29" s="65"/>
      <c r="E29" s="31"/>
      <c r="F29" s="31"/>
      <c r="G29" s="31"/>
      <c r="H29" s="31"/>
      <c r="I29" s="377"/>
      <c r="J29" s="31"/>
      <c r="K29" s="57"/>
      <c r="L29" s="22"/>
      <c r="M29" s="25"/>
      <c r="N29" s="31"/>
      <c r="O29" s="23"/>
      <c r="P29" s="37"/>
      <c r="Q29" s="193"/>
    </row>
    <row r="30" spans="2:17" ht="19.899999999999999" customHeight="1">
      <c r="B30" s="22"/>
      <c r="C30" s="65"/>
      <c r="D30" s="65"/>
      <c r="E30" s="31"/>
      <c r="F30" s="31"/>
      <c r="G30" s="31"/>
      <c r="H30" s="31"/>
      <c r="I30" s="377"/>
      <c r="J30" s="31"/>
      <c r="K30" s="57"/>
      <c r="L30" s="22"/>
      <c r="M30" s="25"/>
      <c r="N30" s="31"/>
      <c r="O30" s="23"/>
      <c r="P30" s="37"/>
      <c r="Q30" s="193"/>
    </row>
    <row r="31" spans="2:17" ht="19.899999999999999" customHeight="1">
      <c r="B31" s="22"/>
      <c r="C31" s="65"/>
      <c r="D31" s="65"/>
      <c r="E31" s="31"/>
      <c r="F31" s="31"/>
      <c r="G31" s="31"/>
      <c r="H31" s="31"/>
      <c r="I31" s="377"/>
      <c r="J31" s="31"/>
      <c r="K31" s="57"/>
      <c r="L31" s="22"/>
      <c r="M31" s="25"/>
      <c r="N31" s="31"/>
      <c r="O31" s="23"/>
      <c r="P31" s="37"/>
      <c r="Q31" s="193"/>
    </row>
    <row r="32" spans="2:17" ht="19.899999999999999" customHeight="1">
      <c r="B32" s="22"/>
      <c r="C32" s="65"/>
      <c r="D32" s="65"/>
      <c r="E32" s="31"/>
      <c r="F32" s="31"/>
      <c r="G32" s="31"/>
      <c r="H32" s="31"/>
      <c r="I32" s="377"/>
      <c r="J32" s="31"/>
      <c r="K32" s="57"/>
      <c r="L32" s="22"/>
      <c r="M32" s="25"/>
      <c r="N32" s="31"/>
      <c r="O32" s="23"/>
      <c r="P32" s="37"/>
      <c r="Q32" s="193"/>
    </row>
    <row r="33" spans="2:17" ht="19.899999999999999" customHeight="1">
      <c r="B33" s="22"/>
      <c r="C33" s="65"/>
      <c r="D33" s="65"/>
      <c r="E33" s="31"/>
      <c r="F33" s="31"/>
      <c r="G33" s="31"/>
      <c r="H33" s="31"/>
      <c r="I33" s="377"/>
      <c r="J33" s="31"/>
      <c r="K33" s="57"/>
      <c r="L33" s="22"/>
      <c r="M33" s="25"/>
      <c r="N33" s="31"/>
      <c r="O33" s="23"/>
      <c r="P33" s="37"/>
      <c r="Q33" s="193"/>
    </row>
    <row r="34" spans="2:17" ht="19.899999999999999" customHeight="1">
      <c r="B34" s="22"/>
      <c r="C34" s="65"/>
      <c r="D34" s="65"/>
      <c r="E34" s="31"/>
      <c r="F34" s="31"/>
      <c r="G34" s="31"/>
      <c r="H34" s="31"/>
      <c r="I34" s="377"/>
      <c r="J34" s="31"/>
      <c r="K34" s="57"/>
      <c r="L34" s="22"/>
      <c r="M34" s="25"/>
      <c r="N34" s="31"/>
      <c r="O34" s="23"/>
      <c r="P34" s="37"/>
      <c r="Q34" s="193"/>
    </row>
    <row r="35" spans="2:17" ht="19.899999999999999" customHeight="1">
      <c r="B35" s="22"/>
      <c r="C35" s="65"/>
      <c r="D35" s="65"/>
      <c r="E35" s="31"/>
      <c r="F35" s="31"/>
      <c r="G35" s="31"/>
      <c r="H35" s="31"/>
      <c r="I35" s="377"/>
      <c r="J35" s="31"/>
      <c r="K35" s="57"/>
      <c r="L35" s="22"/>
      <c r="M35" s="25"/>
      <c r="N35" s="31"/>
      <c r="O35" s="23"/>
      <c r="P35" s="37"/>
      <c r="Q35" s="193"/>
    </row>
    <row r="36" spans="2:17" ht="19.899999999999999" customHeight="1">
      <c r="B36" s="22"/>
      <c r="C36" s="65"/>
      <c r="D36" s="65"/>
      <c r="E36" s="31"/>
      <c r="F36" s="31"/>
      <c r="G36" s="31"/>
      <c r="H36" s="31"/>
      <c r="I36" s="377"/>
      <c r="J36" s="31"/>
      <c r="K36" s="57"/>
      <c r="L36" s="22"/>
      <c r="M36" s="25"/>
      <c r="N36" s="31"/>
      <c r="O36" s="23"/>
      <c r="P36" s="37"/>
      <c r="Q36" s="193"/>
    </row>
    <row r="37" spans="2:17" ht="19.5" customHeight="1">
      <c r="B37" s="22"/>
      <c r="C37" s="65"/>
      <c r="D37" s="65"/>
      <c r="E37" s="31"/>
      <c r="F37" s="31"/>
      <c r="G37" s="31"/>
      <c r="H37" s="31"/>
      <c r="I37" s="377"/>
      <c r="J37" s="31"/>
      <c r="K37" s="57"/>
      <c r="L37" s="22"/>
      <c r="M37" s="25"/>
      <c r="N37" s="31"/>
      <c r="O37" s="23"/>
      <c r="P37" s="37"/>
      <c r="Q37" s="193"/>
    </row>
    <row r="38" spans="2:17" ht="19.5" customHeight="1">
      <c r="B38" s="22"/>
      <c r="C38" s="65"/>
      <c r="D38" s="65"/>
      <c r="E38" s="31"/>
      <c r="F38" s="31"/>
      <c r="G38" s="31"/>
      <c r="H38" s="31"/>
      <c r="I38" s="377"/>
      <c r="J38" s="31"/>
      <c r="K38" s="57"/>
      <c r="L38" s="22"/>
      <c r="M38" s="25"/>
      <c r="N38" s="31"/>
      <c r="O38" s="23"/>
      <c r="P38" s="37"/>
      <c r="Q38" s="193"/>
    </row>
    <row r="39" spans="2:17" ht="19.5" customHeight="1">
      <c r="B39" s="22"/>
      <c r="C39" s="65"/>
      <c r="D39" s="65"/>
      <c r="E39" s="31"/>
      <c r="F39" s="31"/>
      <c r="G39" s="31"/>
      <c r="H39" s="31"/>
      <c r="I39" s="377"/>
      <c r="J39" s="31"/>
      <c r="K39" s="57"/>
      <c r="L39" s="22"/>
      <c r="M39" s="25"/>
      <c r="N39" s="31"/>
      <c r="O39" s="23"/>
      <c r="P39" s="37"/>
      <c r="Q39" s="193"/>
    </row>
    <row r="40" spans="2:17" ht="19.5" customHeight="1">
      <c r="B40" s="22"/>
      <c r="C40" s="65"/>
      <c r="D40" s="65"/>
      <c r="E40" s="31"/>
      <c r="F40" s="31"/>
      <c r="G40" s="31"/>
      <c r="H40" s="31"/>
      <c r="I40" s="377"/>
      <c r="J40" s="31"/>
      <c r="K40" s="57"/>
      <c r="L40" s="22"/>
      <c r="M40" s="25"/>
      <c r="N40" s="31"/>
      <c r="O40" s="23"/>
      <c r="P40" s="37"/>
      <c r="Q40" s="193"/>
    </row>
    <row r="41" spans="2:17" ht="19.5" customHeight="1">
      <c r="B41" s="22"/>
      <c r="C41" s="65"/>
      <c r="D41" s="65"/>
      <c r="E41" s="31"/>
      <c r="F41" s="31"/>
      <c r="G41" s="31"/>
      <c r="H41" s="31"/>
      <c r="I41" s="377"/>
      <c r="J41" s="31"/>
      <c r="K41" s="57"/>
      <c r="L41" s="22"/>
      <c r="M41" s="25"/>
      <c r="N41" s="31"/>
      <c r="O41" s="23"/>
      <c r="P41" s="37"/>
      <c r="Q41" s="193"/>
    </row>
    <row r="42" spans="2:17" ht="19.5" customHeight="1">
      <c r="B42" s="22"/>
      <c r="C42" s="65"/>
      <c r="D42" s="65"/>
      <c r="E42" s="31"/>
      <c r="F42" s="31"/>
      <c r="G42" s="31"/>
      <c r="H42" s="31"/>
      <c r="I42" s="377"/>
      <c r="J42" s="31"/>
      <c r="K42" s="57"/>
      <c r="L42" s="22"/>
      <c r="M42" s="25"/>
      <c r="N42" s="31"/>
      <c r="O42" s="23"/>
      <c r="P42" s="37"/>
      <c r="Q42" s="193"/>
    </row>
    <row r="43" spans="2:17" ht="19.899999999999999" customHeight="1">
      <c r="B43" s="22"/>
      <c r="C43" s="65"/>
      <c r="D43" s="57"/>
      <c r="E43" s="78"/>
      <c r="F43" s="53"/>
      <c r="G43" s="52"/>
      <c r="H43" s="52"/>
      <c r="I43" s="23"/>
      <c r="J43" s="31"/>
      <c r="K43" s="956"/>
      <c r="L43" s="22"/>
      <c r="M43" s="25"/>
      <c r="N43" s="31"/>
      <c r="O43" s="23"/>
      <c r="P43" s="37"/>
      <c r="Q43" s="193"/>
    </row>
    <row r="44" spans="2:17" ht="19.899999999999999" customHeight="1">
      <c r="B44" s="22"/>
      <c r="C44" s="65"/>
      <c r="D44" s="57"/>
      <c r="E44" s="78"/>
      <c r="F44" s="53"/>
      <c r="G44" s="52"/>
      <c r="H44" s="52"/>
      <c r="I44" s="23"/>
      <c r="J44" s="31"/>
      <c r="K44" s="956"/>
      <c r="L44" s="22"/>
      <c r="M44" s="25"/>
      <c r="N44" s="31"/>
      <c r="O44" s="23"/>
      <c r="P44" s="37"/>
      <c r="Q44" s="193"/>
    </row>
    <row r="45" spans="2:17" ht="19.5" customHeight="1">
      <c r="B45" s="22"/>
      <c r="C45" s="65"/>
      <c r="D45" s="57"/>
      <c r="E45" s="78"/>
      <c r="F45" s="53"/>
      <c r="G45" s="52"/>
      <c r="H45" s="52"/>
      <c r="I45" s="23"/>
      <c r="J45" s="31"/>
      <c r="K45" s="956"/>
      <c r="L45" s="22"/>
      <c r="M45" s="25"/>
      <c r="N45" s="31"/>
      <c r="O45" s="23"/>
      <c r="P45" s="37"/>
      <c r="Q45" s="193"/>
    </row>
    <row r="46" spans="2:17" ht="19.5" customHeight="1">
      <c r="B46" s="22"/>
      <c r="C46" s="65"/>
      <c r="D46" s="57"/>
      <c r="E46" s="78"/>
      <c r="F46" s="53"/>
      <c r="G46" s="52"/>
      <c r="H46" s="52"/>
      <c r="I46" s="23"/>
      <c r="J46" s="31"/>
      <c r="K46" s="956"/>
      <c r="L46" s="22"/>
      <c r="M46" s="25"/>
      <c r="N46" s="31"/>
      <c r="O46" s="23"/>
      <c r="P46" s="37"/>
      <c r="Q46" s="193"/>
    </row>
    <row r="47" spans="2:17" ht="19.5" customHeight="1">
      <c r="B47" s="22"/>
      <c r="C47" s="22"/>
      <c r="D47" s="57"/>
      <c r="E47" s="31"/>
      <c r="F47" s="31"/>
      <c r="G47" s="31"/>
      <c r="H47" s="31"/>
      <c r="I47" s="23"/>
      <c r="J47" s="31"/>
      <c r="K47" s="956"/>
      <c r="L47" s="22"/>
      <c r="M47" s="25"/>
      <c r="N47" s="31"/>
      <c r="O47" s="23"/>
      <c r="P47" s="37"/>
      <c r="Q47" s="193"/>
    </row>
    <row r="48" spans="2:17" ht="19.5" customHeight="1">
      <c r="B48" s="22"/>
      <c r="C48" s="22"/>
      <c r="D48" s="57"/>
      <c r="E48" s="31"/>
      <c r="F48" s="53"/>
      <c r="G48" s="31"/>
      <c r="H48" s="31"/>
      <c r="I48" s="23"/>
      <c r="J48" s="31"/>
      <c r="K48" s="956"/>
      <c r="L48" s="22"/>
      <c r="M48" s="25"/>
      <c r="N48" s="31"/>
      <c r="O48" s="23"/>
      <c r="P48" s="37"/>
      <c r="Q48" s="193"/>
    </row>
    <row r="49" spans="2:17" ht="19.5" customHeight="1">
      <c r="B49" s="22"/>
      <c r="C49" s="22"/>
      <c r="D49" s="21"/>
      <c r="E49" s="31"/>
      <c r="F49" s="31"/>
      <c r="G49" s="31"/>
      <c r="H49" s="31"/>
      <c r="I49" s="23"/>
      <c r="J49" s="31"/>
      <c r="K49" s="956"/>
      <c r="L49" s="22"/>
      <c r="M49" s="25"/>
      <c r="N49" s="31"/>
      <c r="O49" s="23"/>
      <c r="P49" s="37"/>
      <c r="Q49" s="193"/>
    </row>
    <row r="50" spans="2:17" ht="19.5" customHeight="1">
      <c r="B50" s="22"/>
      <c r="C50" s="21"/>
      <c r="D50" s="21"/>
      <c r="E50" s="30"/>
      <c r="F50" s="23"/>
      <c r="G50" s="38"/>
      <c r="H50" s="38"/>
      <c r="I50" s="38"/>
      <c r="J50" s="31"/>
      <c r="K50" s="956"/>
      <c r="L50" s="22"/>
      <c r="M50" s="25"/>
      <c r="N50" s="31"/>
      <c r="O50" s="23"/>
      <c r="P50" s="37"/>
      <c r="Q50" s="193"/>
    </row>
    <row r="51" spans="2:17" ht="19.5" customHeight="1">
      <c r="B51" s="22"/>
      <c r="C51" s="21"/>
      <c r="D51" s="21"/>
      <c r="E51" s="41"/>
      <c r="F51" s="23"/>
      <c r="G51" s="38"/>
      <c r="H51" s="31"/>
      <c r="I51" s="38"/>
      <c r="J51" s="31"/>
      <c r="K51" s="956"/>
      <c r="L51" s="22"/>
      <c r="M51" s="25"/>
      <c r="N51" s="31"/>
      <c r="O51" s="23"/>
      <c r="P51" s="37"/>
      <c r="Q51" s="193"/>
    </row>
    <row r="52" spans="2:17" ht="19.5" customHeight="1">
      <c r="B52" s="22"/>
      <c r="C52" s="21"/>
      <c r="D52" s="21"/>
      <c r="E52" s="41"/>
      <c r="F52" s="23"/>
      <c r="G52" s="38"/>
      <c r="H52" s="31"/>
      <c r="I52" s="38"/>
      <c r="J52" s="31"/>
      <c r="K52" s="956"/>
      <c r="L52" s="22"/>
      <c r="M52" s="25"/>
      <c r="N52" s="31"/>
      <c r="O52" s="23"/>
      <c r="P52" s="37"/>
      <c r="Q52" s="193"/>
    </row>
    <row r="53" spans="2:17" ht="19.5" customHeight="1">
      <c r="B53" s="22"/>
      <c r="C53" s="21"/>
      <c r="D53" s="21"/>
      <c r="E53" s="41"/>
      <c r="F53" s="23"/>
      <c r="G53" s="38"/>
      <c r="H53" s="31"/>
      <c r="I53" s="38"/>
      <c r="J53" s="31"/>
      <c r="K53" s="956"/>
      <c r="L53" s="22"/>
      <c r="M53" s="25"/>
      <c r="N53" s="31"/>
      <c r="O53" s="23"/>
      <c r="P53" s="37"/>
      <c r="Q53" s="193"/>
    </row>
    <row r="54" spans="2:17" ht="19.5" customHeight="1">
      <c r="B54" s="22"/>
      <c r="C54" s="21"/>
      <c r="D54" s="21"/>
      <c r="E54" s="31"/>
      <c r="F54" s="23"/>
      <c r="G54" s="28"/>
      <c r="H54" s="28"/>
      <c r="I54" s="23"/>
      <c r="J54" s="31"/>
      <c r="K54" s="956"/>
      <c r="L54" s="22"/>
      <c r="M54" s="25"/>
      <c r="N54" s="31"/>
      <c r="O54" s="23"/>
      <c r="P54" s="37"/>
      <c r="Q54" s="193"/>
    </row>
    <row r="55" spans="2:17" ht="19.5" customHeight="1">
      <c r="B55" s="22"/>
      <c r="C55" s="22"/>
      <c r="D55" s="22"/>
      <c r="E55" s="31"/>
      <c r="F55" s="23"/>
      <c r="G55" s="31"/>
      <c r="H55" s="31"/>
      <c r="I55" s="23"/>
      <c r="J55" s="31"/>
      <c r="K55" s="57"/>
      <c r="L55" s="22"/>
      <c r="M55" s="25"/>
      <c r="N55" s="31"/>
      <c r="O55" s="23"/>
      <c r="P55" s="37"/>
      <c r="Q55" s="193"/>
    </row>
    <row r="56" spans="2:17" ht="19.899999999999999" customHeight="1">
      <c r="B56" s="22"/>
      <c r="C56" s="65"/>
      <c r="D56" s="65"/>
      <c r="E56" s="31"/>
      <c r="F56" s="31"/>
      <c r="G56" s="31"/>
      <c r="H56" s="31"/>
      <c r="I56" s="23"/>
      <c r="J56" s="31"/>
      <c r="K56" s="57"/>
      <c r="L56" s="22"/>
      <c r="M56" s="25"/>
      <c r="N56" s="31"/>
      <c r="O56" s="23"/>
      <c r="P56" s="37"/>
      <c r="Q56" s="193"/>
    </row>
    <row r="57" spans="2:17" ht="19.5" customHeight="1">
      <c r="B57" s="22"/>
      <c r="C57" s="22"/>
      <c r="D57" s="22"/>
      <c r="E57" s="31"/>
      <c r="F57" s="23"/>
      <c r="G57" s="31"/>
      <c r="H57" s="31"/>
      <c r="I57" s="23"/>
      <c r="J57" s="31"/>
      <c r="K57" s="22"/>
      <c r="L57" s="22"/>
      <c r="M57" s="25"/>
      <c r="N57" s="31"/>
      <c r="O57" s="23"/>
      <c r="P57" s="37"/>
      <c r="Q57" s="193"/>
    </row>
    <row r="58" spans="2:17" ht="19.5" customHeight="1">
      <c r="B58" s="22"/>
      <c r="C58" s="22"/>
      <c r="D58" s="22"/>
      <c r="E58" s="31"/>
      <c r="F58" s="23"/>
      <c r="G58" s="31"/>
      <c r="H58" s="31"/>
      <c r="I58" s="23"/>
      <c r="J58" s="31"/>
      <c r="K58" s="22"/>
      <c r="L58" s="22"/>
      <c r="M58" s="25"/>
      <c r="N58" s="31"/>
      <c r="O58" s="23"/>
      <c r="P58" s="37"/>
      <c r="Q58" s="193"/>
    </row>
    <row r="59" spans="2:17" ht="19.5" customHeight="1">
      <c r="B59" s="22"/>
      <c r="C59" s="31"/>
      <c r="D59" s="31"/>
      <c r="E59" s="31"/>
      <c r="F59" s="23"/>
      <c r="G59" s="31"/>
      <c r="H59" s="31"/>
      <c r="I59" s="23"/>
      <c r="J59" s="31"/>
      <c r="K59" s="22"/>
      <c r="L59" s="22"/>
      <c r="M59" s="25"/>
      <c r="N59" s="31"/>
      <c r="O59" s="23"/>
      <c r="P59" s="37"/>
      <c r="Q59" s="193"/>
    </row>
    <row r="60" spans="2:17" ht="19.5" customHeight="1">
      <c r="F60" s="8"/>
    </row>
    <row r="61" spans="2:17" ht="19.5" customHeight="1">
      <c r="F61" s="8"/>
    </row>
    <row r="62" spans="2:17" ht="19.5" customHeight="1">
      <c r="F62" s="8"/>
    </row>
    <row r="63" spans="2:17" ht="19.5" customHeight="1">
      <c r="F63" s="8"/>
    </row>
    <row r="64" spans="2:17" ht="19.5" customHeight="1">
      <c r="F64" s="8"/>
    </row>
    <row r="65" spans="6:6">
      <c r="F65" s="8"/>
    </row>
    <row r="66" spans="6:6">
      <c r="F66" s="8"/>
    </row>
  </sheetData>
  <autoFilter ref="B9:O9" xr:uid="{809C79F1-1367-4268-A8D1-60A3715DD441}"/>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A7CC1-1485-45E3-97A9-3E8E95ACAF4C}">
  <dimension ref="B2:H19"/>
  <sheetViews>
    <sheetView workbookViewId="0">
      <selection activeCell="E9" sqref="E9"/>
    </sheetView>
  </sheetViews>
  <sheetFormatPr defaultRowHeight="18.75"/>
  <cols>
    <col min="1" max="1" width="9" style="8"/>
    <col min="2" max="2" width="10.125" style="8" bestFit="1" customWidth="1"/>
    <col min="3" max="3" width="30.625" style="8" bestFit="1" customWidth="1"/>
    <col min="4" max="4" width="5.5" style="9" bestFit="1" customWidth="1"/>
    <col min="5" max="5" width="44.75" style="8" customWidth="1"/>
    <col min="6" max="6" width="32.25" style="8" bestFit="1" customWidth="1"/>
    <col min="7" max="7" width="30.125" style="9" customWidth="1"/>
    <col min="8" max="8" width="26.75" style="8" customWidth="1"/>
    <col min="9" max="257" width="9" style="8"/>
    <col min="258" max="258" width="10.125" style="8" bestFit="1" customWidth="1"/>
    <col min="259" max="259" width="30.625" style="8" bestFit="1" customWidth="1"/>
    <col min="260" max="260" width="5.5" style="8" bestFit="1" customWidth="1"/>
    <col min="261" max="261" width="44.75" style="8" customWidth="1"/>
    <col min="262" max="262" width="32.25" style="8" bestFit="1" customWidth="1"/>
    <col min="263" max="263" width="30.125" style="8" customWidth="1"/>
    <col min="264" max="264" width="26.75" style="8" customWidth="1"/>
    <col min="265" max="513" width="9" style="8"/>
    <col min="514" max="514" width="10.125" style="8" bestFit="1" customWidth="1"/>
    <col min="515" max="515" width="30.625" style="8" bestFit="1" customWidth="1"/>
    <col min="516" max="516" width="5.5" style="8" bestFit="1" customWidth="1"/>
    <col min="517" max="517" width="44.75" style="8" customWidth="1"/>
    <col min="518" max="518" width="32.25" style="8" bestFit="1" customWidth="1"/>
    <col min="519" max="519" width="30.125" style="8" customWidth="1"/>
    <col min="520" max="520" width="26.75" style="8" customWidth="1"/>
    <col min="521" max="769" width="9" style="8"/>
    <col min="770" max="770" width="10.125" style="8" bestFit="1" customWidth="1"/>
    <col min="771" max="771" width="30.625" style="8" bestFit="1" customWidth="1"/>
    <col min="772" max="772" width="5.5" style="8" bestFit="1" customWidth="1"/>
    <col min="773" max="773" width="44.75" style="8" customWidth="1"/>
    <col min="774" max="774" width="32.25" style="8" bestFit="1" customWidth="1"/>
    <col min="775" max="775" width="30.125" style="8" customWidth="1"/>
    <col min="776" max="776" width="26.75" style="8" customWidth="1"/>
    <col min="777" max="1025" width="9" style="8"/>
    <col min="1026" max="1026" width="10.125" style="8" bestFit="1" customWidth="1"/>
    <col min="1027" max="1027" width="30.625" style="8" bestFit="1" customWidth="1"/>
    <col min="1028" max="1028" width="5.5" style="8" bestFit="1" customWidth="1"/>
    <col min="1029" max="1029" width="44.75" style="8" customWidth="1"/>
    <col min="1030" max="1030" width="32.25" style="8" bestFit="1" customWidth="1"/>
    <col min="1031" max="1031" width="30.125" style="8" customWidth="1"/>
    <col min="1032" max="1032" width="26.75" style="8" customWidth="1"/>
    <col min="1033" max="1281" width="9" style="8"/>
    <col min="1282" max="1282" width="10.125" style="8" bestFit="1" customWidth="1"/>
    <col min="1283" max="1283" width="30.625" style="8" bestFit="1" customWidth="1"/>
    <col min="1284" max="1284" width="5.5" style="8" bestFit="1" customWidth="1"/>
    <col min="1285" max="1285" width="44.75" style="8" customWidth="1"/>
    <col min="1286" max="1286" width="32.25" style="8" bestFit="1" customWidth="1"/>
    <col min="1287" max="1287" width="30.125" style="8" customWidth="1"/>
    <col min="1288" max="1288" width="26.75" style="8" customWidth="1"/>
    <col min="1289" max="1537" width="9" style="8"/>
    <col min="1538" max="1538" width="10.125" style="8" bestFit="1" customWidth="1"/>
    <col min="1539" max="1539" width="30.625" style="8" bestFit="1" customWidth="1"/>
    <col min="1540" max="1540" width="5.5" style="8" bestFit="1" customWidth="1"/>
    <col min="1541" max="1541" width="44.75" style="8" customWidth="1"/>
    <col min="1542" max="1542" width="32.25" style="8" bestFit="1" customWidth="1"/>
    <col min="1543" max="1543" width="30.125" style="8" customWidth="1"/>
    <col min="1544" max="1544" width="26.75" style="8" customWidth="1"/>
    <col min="1545" max="1793" width="9" style="8"/>
    <col min="1794" max="1794" width="10.125" style="8" bestFit="1" customWidth="1"/>
    <col min="1795" max="1795" width="30.625" style="8" bestFit="1" customWidth="1"/>
    <col min="1796" max="1796" width="5.5" style="8" bestFit="1" customWidth="1"/>
    <col min="1797" max="1797" width="44.75" style="8" customWidth="1"/>
    <col min="1798" max="1798" width="32.25" style="8" bestFit="1" customWidth="1"/>
    <col min="1799" max="1799" width="30.125" style="8" customWidth="1"/>
    <col min="1800" max="1800" width="26.75" style="8" customWidth="1"/>
    <col min="1801" max="2049" width="9" style="8"/>
    <col min="2050" max="2050" width="10.125" style="8" bestFit="1" customWidth="1"/>
    <col min="2051" max="2051" width="30.625" style="8" bestFit="1" customWidth="1"/>
    <col min="2052" max="2052" width="5.5" style="8" bestFit="1" customWidth="1"/>
    <col min="2053" max="2053" width="44.75" style="8" customWidth="1"/>
    <col min="2054" max="2054" width="32.25" style="8" bestFit="1" customWidth="1"/>
    <col min="2055" max="2055" width="30.125" style="8" customWidth="1"/>
    <col min="2056" max="2056" width="26.75" style="8" customWidth="1"/>
    <col min="2057" max="2305" width="9" style="8"/>
    <col min="2306" max="2306" width="10.125" style="8" bestFit="1" customWidth="1"/>
    <col min="2307" max="2307" width="30.625" style="8" bestFit="1" customWidth="1"/>
    <col min="2308" max="2308" width="5.5" style="8" bestFit="1" customWidth="1"/>
    <col min="2309" max="2309" width="44.75" style="8" customWidth="1"/>
    <col min="2310" max="2310" width="32.25" style="8" bestFit="1" customWidth="1"/>
    <col min="2311" max="2311" width="30.125" style="8" customWidth="1"/>
    <col min="2312" max="2312" width="26.75" style="8" customWidth="1"/>
    <col min="2313" max="2561" width="9" style="8"/>
    <col min="2562" max="2562" width="10.125" style="8" bestFit="1" customWidth="1"/>
    <col min="2563" max="2563" width="30.625" style="8" bestFit="1" customWidth="1"/>
    <col min="2564" max="2564" width="5.5" style="8" bestFit="1" customWidth="1"/>
    <col min="2565" max="2565" width="44.75" style="8" customWidth="1"/>
    <col min="2566" max="2566" width="32.25" style="8" bestFit="1" customWidth="1"/>
    <col min="2567" max="2567" width="30.125" style="8" customWidth="1"/>
    <col min="2568" max="2568" width="26.75" style="8" customWidth="1"/>
    <col min="2569" max="2817" width="9" style="8"/>
    <col min="2818" max="2818" width="10.125" style="8" bestFit="1" customWidth="1"/>
    <col min="2819" max="2819" width="30.625" style="8" bestFit="1" customWidth="1"/>
    <col min="2820" max="2820" width="5.5" style="8" bestFit="1" customWidth="1"/>
    <col min="2821" max="2821" width="44.75" style="8" customWidth="1"/>
    <col min="2822" max="2822" width="32.25" style="8" bestFit="1" customWidth="1"/>
    <col min="2823" max="2823" width="30.125" style="8" customWidth="1"/>
    <col min="2824" max="2824" width="26.75" style="8" customWidth="1"/>
    <col min="2825" max="3073" width="9" style="8"/>
    <col min="3074" max="3074" width="10.125" style="8" bestFit="1" customWidth="1"/>
    <col min="3075" max="3075" width="30.625" style="8" bestFit="1" customWidth="1"/>
    <col min="3076" max="3076" width="5.5" style="8" bestFit="1" customWidth="1"/>
    <col min="3077" max="3077" width="44.75" style="8" customWidth="1"/>
    <col min="3078" max="3078" width="32.25" style="8" bestFit="1" customWidth="1"/>
    <col min="3079" max="3079" width="30.125" style="8" customWidth="1"/>
    <col min="3080" max="3080" width="26.75" style="8" customWidth="1"/>
    <col min="3081" max="3329" width="9" style="8"/>
    <col min="3330" max="3330" width="10.125" style="8" bestFit="1" customWidth="1"/>
    <col min="3331" max="3331" width="30.625" style="8" bestFit="1" customWidth="1"/>
    <col min="3332" max="3332" width="5.5" style="8" bestFit="1" customWidth="1"/>
    <col min="3333" max="3333" width="44.75" style="8" customWidth="1"/>
    <col min="3334" max="3334" width="32.25" style="8" bestFit="1" customWidth="1"/>
    <col min="3335" max="3335" width="30.125" style="8" customWidth="1"/>
    <col min="3336" max="3336" width="26.75" style="8" customWidth="1"/>
    <col min="3337" max="3585" width="9" style="8"/>
    <col min="3586" max="3586" width="10.125" style="8" bestFit="1" customWidth="1"/>
    <col min="3587" max="3587" width="30.625" style="8" bestFit="1" customWidth="1"/>
    <col min="3588" max="3588" width="5.5" style="8" bestFit="1" customWidth="1"/>
    <col min="3589" max="3589" width="44.75" style="8" customWidth="1"/>
    <col min="3590" max="3590" width="32.25" style="8" bestFit="1" customWidth="1"/>
    <col min="3591" max="3591" width="30.125" style="8" customWidth="1"/>
    <col min="3592" max="3592" width="26.75" style="8" customWidth="1"/>
    <col min="3593" max="3841" width="9" style="8"/>
    <col min="3842" max="3842" width="10.125" style="8" bestFit="1" customWidth="1"/>
    <col min="3843" max="3843" width="30.625" style="8" bestFit="1" customWidth="1"/>
    <col min="3844" max="3844" width="5.5" style="8" bestFit="1" customWidth="1"/>
    <col min="3845" max="3845" width="44.75" style="8" customWidth="1"/>
    <col min="3846" max="3846" width="32.25" style="8" bestFit="1" customWidth="1"/>
    <col min="3847" max="3847" width="30.125" style="8" customWidth="1"/>
    <col min="3848" max="3848" width="26.75" style="8" customWidth="1"/>
    <col min="3849" max="4097" width="9" style="8"/>
    <col min="4098" max="4098" width="10.125" style="8" bestFit="1" customWidth="1"/>
    <col min="4099" max="4099" width="30.625" style="8" bestFit="1" customWidth="1"/>
    <col min="4100" max="4100" width="5.5" style="8" bestFit="1" customWidth="1"/>
    <col min="4101" max="4101" width="44.75" style="8" customWidth="1"/>
    <col min="4102" max="4102" width="32.25" style="8" bestFit="1" customWidth="1"/>
    <col min="4103" max="4103" width="30.125" style="8" customWidth="1"/>
    <col min="4104" max="4104" width="26.75" style="8" customWidth="1"/>
    <col min="4105" max="4353" width="9" style="8"/>
    <col min="4354" max="4354" width="10.125" style="8" bestFit="1" customWidth="1"/>
    <col min="4355" max="4355" width="30.625" style="8" bestFit="1" customWidth="1"/>
    <col min="4356" max="4356" width="5.5" style="8" bestFit="1" customWidth="1"/>
    <col min="4357" max="4357" width="44.75" style="8" customWidth="1"/>
    <col min="4358" max="4358" width="32.25" style="8" bestFit="1" customWidth="1"/>
    <col min="4359" max="4359" width="30.125" style="8" customWidth="1"/>
    <col min="4360" max="4360" width="26.75" style="8" customWidth="1"/>
    <col min="4361" max="4609" width="9" style="8"/>
    <col min="4610" max="4610" width="10.125" style="8" bestFit="1" customWidth="1"/>
    <col min="4611" max="4611" width="30.625" style="8" bestFit="1" customWidth="1"/>
    <col min="4612" max="4612" width="5.5" style="8" bestFit="1" customWidth="1"/>
    <col min="4613" max="4613" width="44.75" style="8" customWidth="1"/>
    <col min="4614" max="4614" width="32.25" style="8" bestFit="1" customWidth="1"/>
    <col min="4615" max="4615" width="30.125" style="8" customWidth="1"/>
    <col min="4616" max="4616" width="26.75" style="8" customWidth="1"/>
    <col min="4617" max="4865" width="9" style="8"/>
    <col min="4866" max="4866" width="10.125" style="8" bestFit="1" customWidth="1"/>
    <col min="4867" max="4867" width="30.625" style="8" bestFit="1" customWidth="1"/>
    <col min="4868" max="4868" width="5.5" style="8" bestFit="1" customWidth="1"/>
    <col min="4869" max="4869" width="44.75" style="8" customWidth="1"/>
    <col min="4870" max="4870" width="32.25" style="8" bestFit="1" customWidth="1"/>
    <col min="4871" max="4871" width="30.125" style="8" customWidth="1"/>
    <col min="4872" max="4872" width="26.75" style="8" customWidth="1"/>
    <col min="4873" max="5121" width="9" style="8"/>
    <col min="5122" max="5122" width="10.125" style="8" bestFit="1" customWidth="1"/>
    <col min="5123" max="5123" width="30.625" style="8" bestFit="1" customWidth="1"/>
    <col min="5124" max="5124" width="5.5" style="8" bestFit="1" customWidth="1"/>
    <col min="5125" max="5125" width="44.75" style="8" customWidth="1"/>
    <col min="5126" max="5126" width="32.25" style="8" bestFit="1" customWidth="1"/>
    <col min="5127" max="5127" width="30.125" style="8" customWidth="1"/>
    <col min="5128" max="5128" width="26.75" style="8" customWidth="1"/>
    <col min="5129" max="5377" width="9" style="8"/>
    <col min="5378" max="5378" width="10.125" style="8" bestFit="1" customWidth="1"/>
    <col min="5379" max="5379" width="30.625" style="8" bestFit="1" customWidth="1"/>
    <col min="5380" max="5380" width="5.5" style="8" bestFit="1" customWidth="1"/>
    <col min="5381" max="5381" width="44.75" style="8" customWidth="1"/>
    <col min="5382" max="5382" width="32.25" style="8" bestFit="1" customWidth="1"/>
    <col min="5383" max="5383" width="30.125" style="8" customWidth="1"/>
    <col min="5384" max="5384" width="26.75" style="8" customWidth="1"/>
    <col min="5385" max="5633" width="9" style="8"/>
    <col min="5634" max="5634" width="10.125" style="8" bestFit="1" customWidth="1"/>
    <col min="5635" max="5635" width="30.625" style="8" bestFit="1" customWidth="1"/>
    <col min="5636" max="5636" width="5.5" style="8" bestFit="1" customWidth="1"/>
    <col min="5637" max="5637" width="44.75" style="8" customWidth="1"/>
    <col min="5638" max="5638" width="32.25" style="8" bestFit="1" customWidth="1"/>
    <col min="5639" max="5639" width="30.125" style="8" customWidth="1"/>
    <col min="5640" max="5640" width="26.75" style="8" customWidth="1"/>
    <col min="5641" max="5889" width="9" style="8"/>
    <col min="5890" max="5890" width="10.125" style="8" bestFit="1" customWidth="1"/>
    <col min="5891" max="5891" width="30.625" style="8" bestFit="1" customWidth="1"/>
    <col min="5892" max="5892" width="5.5" style="8" bestFit="1" customWidth="1"/>
    <col min="5893" max="5893" width="44.75" style="8" customWidth="1"/>
    <col min="5894" max="5894" width="32.25" style="8" bestFit="1" customWidth="1"/>
    <col min="5895" max="5895" width="30.125" style="8" customWidth="1"/>
    <col min="5896" max="5896" width="26.75" style="8" customWidth="1"/>
    <col min="5897" max="6145" width="9" style="8"/>
    <col min="6146" max="6146" width="10.125" style="8" bestFit="1" customWidth="1"/>
    <col min="6147" max="6147" width="30.625" style="8" bestFit="1" customWidth="1"/>
    <col min="6148" max="6148" width="5.5" style="8" bestFit="1" customWidth="1"/>
    <col min="6149" max="6149" width="44.75" style="8" customWidth="1"/>
    <col min="6150" max="6150" width="32.25" style="8" bestFit="1" customWidth="1"/>
    <col min="6151" max="6151" width="30.125" style="8" customWidth="1"/>
    <col min="6152" max="6152" width="26.75" style="8" customWidth="1"/>
    <col min="6153" max="6401" width="9" style="8"/>
    <col min="6402" max="6402" width="10.125" style="8" bestFit="1" customWidth="1"/>
    <col min="6403" max="6403" width="30.625" style="8" bestFit="1" customWidth="1"/>
    <col min="6404" max="6404" width="5.5" style="8" bestFit="1" customWidth="1"/>
    <col min="6405" max="6405" width="44.75" style="8" customWidth="1"/>
    <col min="6406" max="6406" width="32.25" style="8" bestFit="1" customWidth="1"/>
    <col min="6407" max="6407" width="30.125" style="8" customWidth="1"/>
    <col min="6408" max="6408" width="26.75" style="8" customWidth="1"/>
    <col min="6409" max="6657" width="9" style="8"/>
    <col min="6658" max="6658" width="10.125" style="8" bestFit="1" customWidth="1"/>
    <col min="6659" max="6659" width="30.625" style="8" bestFit="1" customWidth="1"/>
    <col min="6660" max="6660" width="5.5" style="8" bestFit="1" customWidth="1"/>
    <col min="6661" max="6661" width="44.75" style="8" customWidth="1"/>
    <col min="6662" max="6662" width="32.25" style="8" bestFit="1" customWidth="1"/>
    <col min="6663" max="6663" width="30.125" style="8" customWidth="1"/>
    <col min="6664" max="6664" width="26.75" style="8" customWidth="1"/>
    <col min="6665" max="6913" width="9" style="8"/>
    <col min="6914" max="6914" width="10.125" style="8" bestFit="1" customWidth="1"/>
    <col min="6915" max="6915" width="30.625" style="8" bestFit="1" customWidth="1"/>
    <col min="6916" max="6916" width="5.5" style="8" bestFit="1" customWidth="1"/>
    <col min="6917" max="6917" width="44.75" style="8" customWidth="1"/>
    <col min="6918" max="6918" width="32.25" style="8" bestFit="1" customWidth="1"/>
    <col min="6919" max="6919" width="30.125" style="8" customWidth="1"/>
    <col min="6920" max="6920" width="26.75" style="8" customWidth="1"/>
    <col min="6921" max="7169" width="9" style="8"/>
    <col min="7170" max="7170" width="10.125" style="8" bestFit="1" customWidth="1"/>
    <col min="7171" max="7171" width="30.625" style="8" bestFit="1" customWidth="1"/>
    <col min="7172" max="7172" width="5.5" style="8" bestFit="1" customWidth="1"/>
    <col min="7173" max="7173" width="44.75" style="8" customWidth="1"/>
    <col min="7174" max="7174" width="32.25" style="8" bestFit="1" customWidth="1"/>
    <col min="7175" max="7175" width="30.125" style="8" customWidth="1"/>
    <col min="7176" max="7176" width="26.75" style="8" customWidth="1"/>
    <col min="7177" max="7425" width="9" style="8"/>
    <col min="7426" max="7426" width="10.125" style="8" bestFit="1" customWidth="1"/>
    <col min="7427" max="7427" width="30.625" style="8" bestFit="1" customWidth="1"/>
    <col min="7428" max="7428" width="5.5" style="8" bestFit="1" customWidth="1"/>
    <col min="7429" max="7429" width="44.75" style="8" customWidth="1"/>
    <col min="7430" max="7430" width="32.25" style="8" bestFit="1" customWidth="1"/>
    <col min="7431" max="7431" width="30.125" style="8" customWidth="1"/>
    <col min="7432" max="7432" width="26.75" style="8" customWidth="1"/>
    <col min="7433" max="7681" width="9" style="8"/>
    <col min="7682" max="7682" width="10.125" style="8" bestFit="1" customWidth="1"/>
    <col min="7683" max="7683" width="30.625" style="8" bestFit="1" customWidth="1"/>
    <col min="7684" max="7684" width="5.5" style="8" bestFit="1" customWidth="1"/>
    <col min="7685" max="7685" width="44.75" style="8" customWidth="1"/>
    <col min="7686" max="7686" width="32.25" style="8" bestFit="1" customWidth="1"/>
    <col min="7687" max="7687" width="30.125" style="8" customWidth="1"/>
    <col min="7688" max="7688" width="26.75" style="8" customWidth="1"/>
    <col min="7689" max="7937" width="9" style="8"/>
    <col min="7938" max="7938" width="10.125" style="8" bestFit="1" customWidth="1"/>
    <col min="7939" max="7939" width="30.625" style="8" bestFit="1" customWidth="1"/>
    <col min="7940" max="7940" width="5.5" style="8" bestFit="1" customWidth="1"/>
    <col min="7941" max="7941" width="44.75" style="8" customWidth="1"/>
    <col min="7942" max="7942" width="32.25" style="8" bestFit="1" customWidth="1"/>
    <col min="7943" max="7943" width="30.125" style="8" customWidth="1"/>
    <col min="7944" max="7944" width="26.75" style="8" customWidth="1"/>
    <col min="7945" max="8193" width="9" style="8"/>
    <col min="8194" max="8194" width="10.125" style="8" bestFit="1" customWidth="1"/>
    <col min="8195" max="8195" width="30.625" style="8" bestFit="1" customWidth="1"/>
    <col min="8196" max="8196" width="5.5" style="8" bestFit="1" customWidth="1"/>
    <col min="8197" max="8197" width="44.75" style="8" customWidth="1"/>
    <col min="8198" max="8198" width="32.25" style="8" bestFit="1" customWidth="1"/>
    <col min="8199" max="8199" width="30.125" style="8" customWidth="1"/>
    <col min="8200" max="8200" width="26.75" style="8" customWidth="1"/>
    <col min="8201" max="8449" width="9" style="8"/>
    <col min="8450" max="8450" width="10.125" style="8" bestFit="1" customWidth="1"/>
    <col min="8451" max="8451" width="30.625" style="8" bestFit="1" customWidth="1"/>
    <col min="8452" max="8452" width="5.5" style="8" bestFit="1" customWidth="1"/>
    <col min="8453" max="8453" width="44.75" style="8" customWidth="1"/>
    <col min="8454" max="8454" width="32.25" style="8" bestFit="1" customWidth="1"/>
    <col min="8455" max="8455" width="30.125" style="8" customWidth="1"/>
    <col min="8456" max="8456" width="26.75" style="8" customWidth="1"/>
    <col min="8457" max="8705" width="9" style="8"/>
    <col min="8706" max="8706" width="10.125" style="8" bestFit="1" customWidth="1"/>
    <col min="8707" max="8707" width="30.625" style="8" bestFit="1" customWidth="1"/>
    <col min="8708" max="8708" width="5.5" style="8" bestFit="1" customWidth="1"/>
    <col min="8709" max="8709" width="44.75" style="8" customWidth="1"/>
    <col min="8710" max="8710" width="32.25" style="8" bestFit="1" customWidth="1"/>
    <col min="8711" max="8711" width="30.125" style="8" customWidth="1"/>
    <col min="8712" max="8712" width="26.75" style="8" customWidth="1"/>
    <col min="8713" max="8961" width="9" style="8"/>
    <col min="8962" max="8962" width="10.125" style="8" bestFit="1" customWidth="1"/>
    <col min="8963" max="8963" width="30.625" style="8" bestFit="1" customWidth="1"/>
    <col min="8964" max="8964" width="5.5" style="8" bestFit="1" customWidth="1"/>
    <col min="8965" max="8965" width="44.75" style="8" customWidth="1"/>
    <col min="8966" max="8966" width="32.25" style="8" bestFit="1" customWidth="1"/>
    <col min="8967" max="8967" width="30.125" style="8" customWidth="1"/>
    <col min="8968" max="8968" width="26.75" style="8" customWidth="1"/>
    <col min="8969" max="9217" width="9" style="8"/>
    <col min="9218" max="9218" width="10.125" style="8" bestFit="1" customWidth="1"/>
    <col min="9219" max="9219" width="30.625" style="8" bestFit="1" customWidth="1"/>
    <col min="9220" max="9220" width="5.5" style="8" bestFit="1" customWidth="1"/>
    <col min="9221" max="9221" width="44.75" style="8" customWidth="1"/>
    <col min="9222" max="9222" width="32.25" style="8" bestFit="1" customWidth="1"/>
    <col min="9223" max="9223" width="30.125" style="8" customWidth="1"/>
    <col min="9224" max="9224" width="26.75" style="8" customWidth="1"/>
    <col min="9225" max="9473" width="9" style="8"/>
    <col min="9474" max="9474" width="10.125" style="8" bestFit="1" customWidth="1"/>
    <col min="9475" max="9475" width="30.625" style="8" bestFit="1" customWidth="1"/>
    <col min="9476" max="9476" width="5.5" style="8" bestFit="1" customWidth="1"/>
    <col min="9477" max="9477" width="44.75" style="8" customWidth="1"/>
    <col min="9478" max="9478" width="32.25" style="8" bestFit="1" customWidth="1"/>
    <col min="9479" max="9479" width="30.125" style="8" customWidth="1"/>
    <col min="9480" max="9480" width="26.75" style="8" customWidth="1"/>
    <col min="9481" max="9729" width="9" style="8"/>
    <col min="9730" max="9730" width="10.125" style="8" bestFit="1" customWidth="1"/>
    <col min="9731" max="9731" width="30.625" style="8" bestFit="1" customWidth="1"/>
    <col min="9732" max="9732" width="5.5" style="8" bestFit="1" customWidth="1"/>
    <col min="9733" max="9733" width="44.75" style="8" customWidth="1"/>
    <col min="9734" max="9734" width="32.25" style="8" bestFit="1" customWidth="1"/>
    <col min="9735" max="9735" width="30.125" style="8" customWidth="1"/>
    <col min="9736" max="9736" width="26.75" style="8" customWidth="1"/>
    <col min="9737" max="9985" width="9" style="8"/>
    <col min="9986" max="9986" width="10.125" style="8" bestFit="1" customWidth="1"/>
    <col min="9987" max="9987" width="30.625" style="8" bestFit="1" customWidth="1"/>
    <col min="9988" max="9988" width="5.5" style="8" bestFit="1" customWidth="1"/>
    <col min="9989" max="9989" width="44.75" style="8" customWidth="1"/>
    <col min="9990" max="9990" width="32.25" style="8" bestFit="1" customWidth="1"/>
    <col min="9991" max="9991" width="30.125" style="8" customWidth="1"/>
    <col min="9992" max="9992" width="26.75" style="8" customWidth="1"/>
    <col min="9993" max="10241" width="9" style="8"/>
    <col min="10242" max="10242" width="10.125" style="8" bestFit="1" customWidth="1"/>
    <col min="10243" max="10243" width="30.625" style="8" bestFit="1" customWidth="1"/>
    <col min="10244" max="10244" width="5.5" style="8" bestFit="1" customWidth="1"/>
    <col min="10245" max="10245" width="44.75" style="8" customWidth="1"/>
    <col min="10246" max="10246" width="32.25" style="8" bestFit="1" customWidth="1"/>
    <col min="10247" max="10247" width="30.125" style="8" customWidth="1"/>
    <col min="10248" max="10248" width="26.75" style="8" customWidth="1"/>
    <col min="10249" max="10497" width="9" style="8"/>
    <col min="10498" max="10498" width="10.125" style="8" bestFit="1" customWidth="1"/>
    <col min="10499" max="10499" width="30.625" style="8" bestFit="1" customWidth="1"/>
    <col min="10500" max="10500" width="5.5" style="8" bestFit="1" customWidth="1"/>
    <col min="10501" max="10501" width="44.75" style="8" customWidth="1"/>
    <col min="10502" max="10502" width="32.25" style="8" bestFit="1" customWidth="1"/>
    <col min="10503" max="10503" width="30.125" style="8" customWidth="1"/>
    <col min="10504" max="10504" width="26.75" style="8" customWidth="1"/>
    <col min="10505" max="10753" width="9" style="8"/>
    <col min="10754" max="10754" width="10.125" style="8" bestFit="1" customWidth="1"/>
    <col min="10755" max="10755" width="30.625" style="8" bestFit="1" customWidth="1"/>
    <col min="10756" max="10756" width="5.5" style="8" bestFit="1" customWidth="1"/>
    <col min="10757" max="10757" width="44.75" style="8" customWidth="1"/>
    <col min="10758" max="10758" width="32.25" style="8" bestFit="1" customWidth="1"/>
    <col min="10759" max="10759" width="30.125" style="8" customWidth="1"/>
    <col min="10760" max="10760" width="26.75" style="8" customWidth="1"/>
    <col min="10761" max="11009" width="9" style="8"/>
    <col min="11010" max="11010" width="10.125" style="8" bestFit="1" customWidth="1"/>
    <col min="11011" max="11011" width="30.625" style="8" bestFit="1" customWidth="1"/>
    <col min="11012" max="11012" width="5.5" style="8" bestFit="1" customWidth="1"/>
    <col min="11013" max="11013" width="44.75" style="8" customWidth="1"/>
    <col min="11014" max="11014" width="32.25" style="8" bestFit="1" customWidth="1"/>
    <col min="11015" max="11015" width="30.125" style="8" customWidth="1"/>
    <col min="11016" max="11016" width="26.75" style="8" customWidth="1"/>
    <col min="11017" max="11265" width="9" style="8"/>
    <col min="11266" max="11266" width="10.125" style="8" bestFit="1" customWidth="1"/>
    <col min="11267" max="11267" width="30.625" style="8" bestFit="1" customWidth="1"/>
    <col min="11268" max="11268" width="5.5" style="8" bestFit="1" customWidth="1"/>
    <col min="11269" max="11269" width="44.75" style="8" customWidth="1"/>
    <col min="11270" max="11270" width="32.25" style="8" bestFit="1" customWidth="1"/>
    <col min="11271" max="11271" width="30.125" style="8" customWidth="1"/>
    <col min="11272" max="11272" width="26.75" style="8" customWidth="1"/>
    <col min="11273" max="11521" width="9" style="8"/>
    <col min="11522" max="11522" width="10.125" style="8" bestFit="1" customWidth="1"/>
    <col min="11523" max="11523" width="30.625" style="8" bestFit="1" customWidth="1"/>
    <col min="11524" max="11524" width="5.5" style="8" bestFit="1" customWidth="1"/>
    <col min="11525" max="11525" width="44.75" style="8" customWidth="1"/>
    <col min="11526" max="11526" width="32.25" style="8" bestFit="1" customWidth="1"/>
    <col min="11527" max="11527" width="30.125" style="8" customWidth="1"/>
    <col min="11528" max="11528" width="26.75" style="8" customWidth="1"/>
    <col min="11529" max="11777" width="9" style="8"/>
    <col min="11778" max="11778" width="10.125" style="8" bestFit="1" customWidth="1"/>
    <col min="11779" max="11779" width="30.625" style="8" bestFit="1" customWidth="1"/>
    <col min="11780" max="11780" width="5.5" style="8" bestFit="1" customWidth="1"/>
    <col min="11781" max="11781" width="44.75" style="8" customWidth="1"/>
    <col min="11782" max="11782" width="32.25" style="8" bestFit="1" customWidth="1"/>
    <col min="11783" max="11783" width="30.125" style="8" customWidth="1"/>
    <col min="11784" max="11784" width="26.75" style="8" customWidth="1"/>
    <col min="11785" max="12033" width="9" style="8"/>
    <col min="12034" max="12034" width="10.125" style="8" bestFit="1" customWidth="1"/>
    <col min="12035" max="12035" width="30.625" style="8" bestFit="1" customWidth="1"/>
    <col min="12036" max="12036" width="5.5" style="8" bestFit="1" customWidth="1"/>
    <col min="12037" max="12037" width="44.75" style="8" customWidth="1"/>
    <col min="12038" max="12038" width="32.25" style="8" bestFit="1" customWidth="1"/>
    <col min="12039" max="12039" width="30.125" style="8" customWidth="1"/>
    <col min="12040" max="12040" width="26.75" style="8" customWidth="1"/>
    <col min="12041" max="12289" width="9" style="8"/>
    <col min="12290" max="12290" width="10.125" style="8" bestFit="1" customWidth="1"/>
    <col min="12291" max="12291" width="30.625" style="8" bestFit="1" customWidth="1"/>
    <col min="12292" max="12292" width="5.5" style="8" bestFit="1" customWidth="1"/>
    <col min="12293" max="12293" width="44.75" style="8" customWidth="1"/>
    <col min="12294" max="12294" width="32.25" style="8" bestFit="1" customWidth="1"/>
    <col min="12295" max="12295" width="30.125" style="8" customWidth="1"/>
    <col min="12296" max="12296" width="26.75" style="8" customWidth="1"/>
    <col min="12297" max="12545" width="9" style="8"/>
    <col min="12546" max="12546" width="10.125" style="8" bestFit="1" customWidth="1"/>
    <col min="12547" max="12547" width="30.625" style="8" bestFit="1" customWidth="1"/>
    <col min="12548" max="12548" width="5.5" style="8" bestFit="1" customWidth="1"/>
    <col min="12549" max="12549" width="44.75" style="8" customWidth="1"/>
    <col min="12550" max="12550" width="32.25" style="8" bestFit="1" customWidth="1"/>
    <col min="12551" max="12551" width="30.125" style="8" customWidth="1"/>
    <col min="12552" max="12552" width="26.75" style="8" customWidth="1"/>
    <col min="12553" max="12801" width="9" style="8"/>
    <col min="12802" max="12802" width="10.125" style="8" bestFit="1" customWidth="1"/>
    <col min="12803" max="12803" width="30.625" style="8" bestFit="1" customWidth="1"/>
    <col min="12804" max="12804" width="5.5" style="8" bestFit="1" customWidth="1"/>
    <col min="12805" max="12805" width="44.75" style="8" customWidth="1"/>
    <col min="12806" max="12806" width="32.25" style="8" bestFit="1" customWidth="1"/>
    <col min="12807" max="12807" width="30.125" style="8" customWidth="1"/>
    <col min="12808" max="12808" width="26.75" style="8" customWidth="1"/>
    <col min="12809" max="13057" width="9" style="8"/>
    <col min="13058" max="13058" width="10.125" style="8" bestFit="1" customWidth="1"/>
    <col min="13059" max="13059" width="30.625" style="8" bestFit="1" customWidth="1"/>
    <col min="13060" max="13060" width="5.5" style="8" bestFit="1" customWidth="1"/>
    <col min="13061" max="13061" width="44.75" style="8" customWidth="1"/>
    <col min="13062" max="13062" width="32.25" style="8" bestFit="1" customWidth="1"/>
    <col min="13063" max="13063" width="30.125" style="8" customWidth="1"/>
    <col min="13064" max="13064" width="26.75" style="8" customWidth="1"/>
    <col min="13065" max="13313" width="9" style="8"/>
    <col min="13314" max="13314" width="10.125" style="8" bestFit="1" customWidth="1"/>
    <col min="13315" max="13315" width="30.625" style="8" bestFit="1" customWidth="1"/>
    <col min="13316" max="13316" width="5.5" style="8" bestFit="1" customWidth="1"/>
    <col min="13317" max="13317" width="44.75" style="8" customWidth="1"/>
    <col min="13318" max="13318" width="32.25" style="8" bestFit="1" customWidth="1"/>
    <col min="13319" max="13319" width="30.125" style="8" customWidth="1"/>
    <col min="13320" max="13320" width="26.75" style="8" customWidth="1"/>
    <col min="13321" max="13569" width="9" style="8"/>
    <col min="13570" max="13570" width="10.125" style="8" bestFit="1" customWidth="1"/>
    <col min="13571" max="13571" width="30.625" style="8" bestFit="1" customWidth="1"/>
    <col min="13572" max="13572" width="5.5" style="8" bestFit="1" customWidth="1"/>
    <col min="13573" max="13573" width="44.75" style="8" customWidth="1"/>
    <col min="13574" max="13574" width="32.25" style="8" bestFit="1" customWidth="1"/>
    <col min="13575" max="13575" width="30.125" style="8" customWidth="1"/>
    <col min="13576" max="13576" width="26.75" style="8" customWidth="1"/>
    <col min="13577" max="13825" width="9" style="8"/>
    <col min="13826" max="13826" width="10.125" style="8" bestFit="1" customWidth="1"/>
    <col min="13827" max="13827" width="30.625" style="8" bestFit="1" customWidth="1"/>
    <col min="13828" max="13828" width="5.5" style="8" bestFit="1" customWidth="1"/>
    <col min="13829" max="13829" width="44.75" style="8" customWidth="1"/>
    <col min="13830" max="13830" width="32.25" style="8" bestFit="1" customWidth="1"/>
    <col min="13831" max="13831" width="30.125" style="8" customWidth="1"/>
    <col min="13832" max="13832" width="26.75" style="8" customWidth="1"/>
    <col min="13833" max="14081" width="9" style="8"/>
    <col min="14082" max="14082" width="10.125" style="8" bestFit="1" customWidth="1"/>
    <col min="14083" max="14083" width="30.625" style="8" bestFit="1" customWidth="1"/>
    <col min="14084" max="14084" width="5.5" style="8" bestFit="1" customWidth="1"/>
    <col min="14085" max="14085" width="44.75" style="8" customWidth="1"/>
    <col min="14086" max="14086" width="32.25" style="8" bestFit="1" customWidth="1"/>
    <col min="14087" max="14087" width="30.125" style="8" customWidth="1"/>
    <col min="14088" max="14088" width="26.75" style="8" customWidth="1"/>
    <col min="14089" max="14337" width="9" style="8"/>
    <col min="14338" max="14338" width="10.125" style="8" bestFit="1" customWidth="1"/>
    <col min="14339" max="14339" width="30.625" style="8" bestFit="1" customWidth="1"/>
    <col min="14340" max="14340" width="5.5" style="8" bestFit="1" customWidth="1"/>
    <col min="14341" max="14341" width="44.75" style="8" customWidth="1"/>
    <col min="14342" max="14342" width="32.25" style="8" bestFit="1" customWidth="1"/>
    <col min="14343" max="14343" width="30.125" style="8" customWidth="1"/>
    <col min="14344" max="14344" width="26.75" style="8" customWidth="1"/>
    <col min="14345" max="14593" width="9" style="8"/>
    <col min="14594" max="14594" width="10.125" style="8" bestFit="1" customWidth="1"/>
    <col min="14595" max="14595" width="30.625" style="8" bestFit="1" customWidth="1"/>
    <col min="14596" max="14596" width="5.5" style="8" bestFit="1" customWidth="1"/>
    <col min="14597" max="14597" width="44.75" style="8" customWidth="1"/>
    <col min="14598" max="14598" width="32.25" style="8" bestFit="1" customWidth="1"/>
    <col min="14599" max="14599" width="30.125" style="8" customWidth="1"/>
    <col min="14600" max="14600" width="26.75" style="8" customWidth="1"/>
    <col min="14601" max="14849" width="9" style="8"/>
    <col min="14850" max="14850" width="10.125" style="8" bestFit="1" customWidth="1"/>
    <col min="14851" max="14851" width="30.625" style="8" bestFit="1" customWidth="1"/>
    <col min="14852" max="14852" width="5.5" style="8" bestFit="1" customWidth="1"/>
    <col min="14853" max="14853" width="44.75" style="8" customWidth="1"/>
    <col min="14854" max="14854" width="32.25" style="8" bestFit="1" customWidth="1"/>
    <col min="14855" max="14855" width="30.125" style="8" customWidth="1"/>
    <col min="14856" max="14856" width="26.75" style="8" customWidth="1"/>
    <col min="14857" max="15105" width="9" style="8"/>
    <col min="15106" max="15106" width="10.125" style="8" bestFit="1" customWidth="1"/>
    <col min="15107" max="15107" width="30.625" style="8" bestFit="1" customWidth="1"/>
    <col min="15108" max="15108" width="5.5" style="8" bestFit="1" customWidth="1"/>
    <col min="15109" max="15109" width="44.75" style="8" customWidth="1"/>
    <col min="15110" max="15110" width="32.25" style="8" bestFit="1" customWidth="1"/>
    <col min="15111" max="15111" width="30.125" style="8" customWidth="1"/>
    <col min="15112" max="15112" width="26.75" style="8" customWidth="1"/>
    <col min="15113" max="15361" width="9" style="8"/>
    <col min="15362" max="15362" width="10.125" style="8" bestFit="1" customWidth="1"/>
    <col min="15363" max="15363" width="30.625" style="8" bestFit="1" customWidth="1"/>
    <col min="15364" max="15364" width="5.5" style="8" bestFit="1" customWidth="1"/>
    <col min="15365" max="15365" width="44.75" style="8" customWidth="1"/>
    <col min="15366" max="15366" width="32.25" style="8" bestFit="1" customWidth="1"/>
    <col min="15367" max="15367" width="30.125" style="8" customWidth="1"/>
    <col min="15368" max="15368" width="26.75" style="8" customWidth="1"/>
    <col min="15369" max="15617" width="9" style="8"/>
    <col min="15618" max="15618" width="10.125" style="8" bestFit="1" customWidth="1"/>
    <col min="15619" max="15619" width="30.625" style="8" bestFit="1" customWidth="1"/>
    <col min="15620" max="15620" width="5.5" style="8" bestFit="1" customWidth="1"/>
    <col min="15621" max="15621" width="44.75" style="8" customWidth="1"/>
    <col min="15622" max="15622" width="32.25" style="8" bestFit="1" customWidth="1"/>
    <col min="15623" max="15623" width="30.125" style="8" customWidth="1"/>
    <col min="15624" max="15624" width="26.75" style="8" customWidth="1"/>
    <col min="15625" max="15873" width="9" style="8"/>
    <col min="15874" max="15874" width="10.125" style="8" bestFit="1" customWidth="1"/>
    <col min="15875" max="15875" width="30.625" style="8" bestFit="1" customWidth="1"/>
    <col min="15876" max="15876" width="5.5" style="8" bestFit="1" customWidth="1"/>
    <col min="15877" max="15877" width="44.75" style="8" customWidth="1"/>
    <col min="15878" max="15878" width="32.25" style="8" bestFit="1" customWidth="1"/>
    <col min="15879" max="15879" width="30.125" style="8" customWidth="1"/>
    <col min="15880" max="15880" width="26.75" style="8" customWidth="1"/>
    <col min="15881" max="16129" width="9" style="8"/>
    <col min="16130" max="16130" width="10.125" style="8" bestFit="1" customWidth="1"/>
    <col min="16131" max="16131" width="30.625" style="8" bestFit="1" customWidth="1"/>
    <col min="16132" max="16132" width="5.5" style="8" bestFit="1" customWidth="1"/>
    <col min="16133" max="16133" width="44.75" style="8" customWidth="1"/>
    <col min="16134" max="16134" width="32.25" style="8" bestFit="1" customWidth="1"/>
    <col min="16135" max="16135" width="30.125" style="8" customWidth="1"/>
    <col min="16136" max="16136" width="26.75" style="8" customWidth="1"/>
    <col min="16137" max="16384" width="9" style="8"/>
  </cols>
  <sheetData>
    <row r="2" spans="2:8" s="9" customFormat="1">
      <c r="B2" s="22" t="s">
        <v>2750</v>
      </c>
      <c r="C2" s="22" t="s">
        <v>2751</v>
      </c>
      <c r="D2" s="22" t="s">
        <v>2752</v>
      </c>
      <c r="E2" s="22" t="s">
        <v>2753</v>
      </c>
      <c r="F2" s="22" t="s">
        <v>17</v>
      </c>
      <c r="G2" s="22" t="s">
        <v>2754</v>
      </c>
      <c r="H2" s="22" t="s">
        <v>2755</v>
      </c>
    </row>
    <row r="3" spans="2:8">
      <c r="B3" s="65" t="s">
        <v>2756</v>
      </c>
      <c r="C3" s="59" t="s">
        <v>2757</v>
      </c>
      <c r="D3" s="22">
        <v>1</v>
      </c>
      <c r="E3" s="31" t="s">
        <v>2758</v>
      </c>
      <c r="F3" s="31"/>
      <c r="G3" s="22" t="s">
        <v>2759</v>
      </c>
      <c r="H3" s="22" t="s">
        <v>2760</v>
      </c>
    </row>
    <row r="4" spans="2:8">
      <c r="B4" s="65" t="s">
        <v>35</v>
      </c>
      <c r="C4" s="31" t="s">
        <v>2761</v>
      </c>
      <c r="D4" s="22">
        <v>3</v>
      </c>
      <c r="E4" s="31" t="s">
        <v>2762</v>
      </c>
      <c r="F4" s="31"/>
      <c r="G4" s="22" t="s">
        <v>2759</v>
      </c>
      <c r="H4" s="22" t="s">
        <v>2760</v>
      </c>
    </row>
    <row r="5" spans="2:8">
      <c r="B5" s="65" t="s">
        <v>35</v>
      </c>
      <c r="C5" s="31" t="s">
        <v>2763</v>
      </c>
      <c r="D5" s="22">
        <v>1</v>
      </c>
      <c r="E5" s="31" t="s">
        <v>2764</v>
      </c>
      <c r="F5" s="31"/>
      <c r="G5" s="22" t="s">
        <v>2759</v>
      </c>
      <c r="H5" s="22" t="s">
        <v>2760</v>
      </c>
    </row>
    <row r="6" spans="2:8">
      <c r="B6" s="65" t="s">
        <v>35</v>
      </c>
      <c r="C6" s="31" t="s">
        <v>2765</v>
      </c>
      <c r="D6" s="22">
        <v>1</v>
      </c>
      <c r="E6" s="31" t="s">
        <v>2299</v>
      </c>
      <c r="F6" s="31"/>
      <c r="G6" s="22" t="s">
        <v>2759</v>
      </c>
      <c r="H6" s="22" t="s">
        <v>2760</v>
      </c>
    </row>
    <row r="7" spans="2:8">
      <c r="B7" s="65" t="s">
        <v>35</v>
      </c>
      <c r="C7" s="31" t="s">
        <v>2766</v>
      </c>
      <c r="D7" s="22">
        <v>1</v>
      </c>
      <c r="E7" s="31" t="s">
        <v>2767</v>
      </c>
      <c r="F7" s="31"/>
      <c r="G7" s="22" t="s">
        <v>2759</v>
      </c>
      <c r="H7" s="22" t="s">
        <v>2760</v>
      </c>
    </row>
    <row r="8" spans="2:8">
      <c r="B8" s="65" t="s">
        <v>35</v>
      </c>
      <c r="C8" s="31" t="s">
        <v>2768</v>
      </c>
      <c r="D8" s="22">
        <v>1</v>
      </c>
      <c r="E8" s="31" t="s">
        <v>2769</v>
      </c>
      <c r="F8" s="31"/>
      <c r="G8" s="22" t="s">
        <v>2759</v>
      </c>
      <c r="H8" s="22" t="s">
        <v>2760</v>
      </c>
    </row>
    <row r="9" spans="2:8">
      <c r="B9" s="65" t="s">
        <v>35</v>
      </c>
      <c r="C9" s="31" t="s">
        <v>2770</v>
      </c>
      <c r="D9" s="22">
        <v>1</v>
      </c>
      <c r="E9" s="31" t="s">
        <v>2771</v>
      </c>
      <c r="F9" s="31"/>
      <c r="G9" s="22" t="s">
        <v>2759</v>
      </c>
      <c r="H9" s="22" t="s">
        <v>2760</v>
      </c>
    </row>
    <row r="10" spans="2:8">
      <c r="B10" s="65" t="s">
        <v>35</v>
      </c>
      <c r="C10" s="31" t="s">
        <v>2772</v>
      </c>
      <c r="D10" s="22">
        <v>1</v>
      </c>
      <c r="E10" s="31" t="s">
        <v>2773</v>
      </c>
      <c r="F10" s="31"/>
      <c r="G10" s="22" t="s">
        <v>2759</v>
      </c>
      <c r="H10" s="22" t="s">
        <v>2760</v>
      </c>
    </row>
    <row r="11" spans="2:8">
      <c r="B11" s="65" t="s">
        <v>292</v>
      </c>
      <c r="C11" s="78" t="s">
        <v>296</v>
      </c>
      <c r="D11" s="57">
        <v>1</v>
      </c>
      <c r="E11" s="31" t="s">
        <v>2774</v>
      </c>
      <c r="F11" s="31"/>
      <c r="G11" s="22" t="s">
        <v>2759</v>
      </c>
      <c r="H11" s="22" t="s">
        <v>2760</v>
      </c>
    </row>
    <row r="12" spans="2:8">
      <c r="B12" s="22" t="s">
        <v>292</v>
      </c>
      <c r="C12" s="31" t="s">
        <v>2775</v>
      </c>
      <c r="D12" s="22">
        <v>2</v>
      </c>
      <c r="E12" s="31" t="s">
        <v>343</v>
      </c>
      <c r="F12" s="31"/>
      <c r="G12" s="22" t="s">
        <v>2759</v>
      </c>
      <c r="H12" s="22" t="s">
        <v>2760</v>
      </c>
    </row>
    <row r="13" spans="2:8">
      <c r="B13" s="22" t="s">
        <v>306</v>
      </c>
      <c r="C13" s="31" t="s">
        <v>2776</v>
      </c>
      <c r="D13" s="22">
        <v>2</v>
      </c>
      <c r="E13" s="31" t="s">
        <v>2777</v>
      </c>
      <c r="F13" s="31"/>
      <c r="G13" s="22" t="s">
        <v>2759</v>
      </c>
      <c r="H13" s="22" t="s">
        <v>2760</v>
      </c>
    </row>
    <row r="14" spans="2:8">
      <c r="B14" s="21" t="s">
        <v>128</v>
      </c>
      <c r="C14" s="30" t="s">
        <v>130</v>
      </c>
      <c r="D14" s="22">
        <v>1</v>
      </c>
      <c r="E14" s="31" t="s">
        <v>2778</v>
      </c>
      <c r="F14" s="31"/>
      <c r="G14" s="22" t="s">
        <v>2759</v>
      </c>
      <c r="H14" s="22" t="s">
        <v>2779</v>
      </c>
    </row>
    <row r="15" spans="2:8">
      <c r="B15" s="22" t="s">
        <v>311</v>
      </c>
      <c r="C15" s="31" t="s">
        <v>2780</v>
      </c>
      <c r="D15" s="22">
        <v>1</v>
      </c>
      <c r="E15" s="31" t="s">
        <v>2781</v>
      </c>
      <c r="F15" s="31"/>
      <c r="G15" s="22" t="s">
        <v>2759</v>
      </c>
      <c r="H15" s="22" t="s">
        <v>2779</v>
      </c>
    </row>
    <row r="16" spans="2:8">
      <c r="B16" s="22" t="s">
        <v>311</v>
      </c>
      <c r="C16" s="31" t="s">
        <v>2782</v>
      </c>
      <c r="D16" s="22">
        <v>1</v>
      </c>
      <c r="E16" s="31" t="s">
        <v>2783</v>
      </c>
      <c r="F16" s="31"/>
      <c r="G16" s="22" t="s">
        <v>2759</v>
      </c>
      <c r="H16" s="22" t="s">
        <v>2760</v>
      </c>
    </row>
    <row r="17" spans="2:8">
      <c r="B17" s="22" t="s">
        <v>311</v>
      </c>
      <c r="C17" s="31" t="s">
        <v>2784</v>
      </c>
      <c r="D17" s="22">
        <v>1</v>
      </c>
      <c r="E17" s="31" t="s">
        <v>2785</v>
      </c>
      <c r="F17" s="31"/>
      <c r="G17" s="22" t="s">
        <v>2759</v>
      </c>
      <c r="H17" s="22" t="s">
        <v>2760</v>
      </c>
    </row>
    <row r="18" spans="2:8">
      <c r="B18" s="31" t="s">
        <v>35</v>
      </c>
      <c r="C18" s="31" t="s">
        <v>2786</v>
      </c>
      <c r="D18" s="22">
        <v>1</v>
      </c>
      <c r="E18" s="31" t="s">
        <v>2787</v>
      </c>
      <c r="F18" s="31"/>
      <c r="G18" s="22" t="s">
        <v>2759</v>
      </c>
      <c r="H18" s="22" t="s">
        <v>2779</v>
      </c>
    </row>
    <row r="19" spans="2:8">
      <c r="B19" s="31" t="s">
        <v>35</v>
      </c>
      <c r="C19" s="31" t="s">
        <v>2788</v>
      </c>
      <c r="D19" s="22">
        <v>1</v>
      </c>
      <c r="E19" s="31" t="s">
        <v>2789</v>
      </c>
      <c r="F19" s="31" t="s">
        <v>2790</v>
      </c>
      <c r="G19" s="22" t="s">
        <v>2791</v>
      </c>
      <c r="H19" s="22" t="s">
        <v>2760</v>
      </c>
    </row>
  </sheetData>
  <phoneticPr fontId="4"/>
  <pageMargins left="0.7" right="0.7" top="0.75" bottom="0.75" header="0.3" footer="0.3"/>
  <pageSetup paperSize="9" orientation="portrait" horizontalDpi="1200" verticalDpi="12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44F00-8D3B-4B8E-A3C9-A9AE6547E783}">
  <sheetPr>
    <pageSetUpPr fitToPage="1"/>
  </sheetPr>
  <dimension ref="B2:R32"/>
  <sheetViews>
    <sheetView zoomScale="90" zoomScaleNormal="90" workbookViewId="0">
      <pane xSplit="10" ySplit="8" topLeftCell="O9" activePane="bottomRight" state="frozen"/>
      <selection pane="topRight" activeCell="K1" sqref="K1"/>
      <selection pane="bottomLeft" activeCell="A9" sqref="A9"/>
      <selection pane="bottomRight" activeCell="Q10" sqref="Q10:Q17"/>
    </sheetView>
  </sheetViews>
  <sheetFormatPr defaultRowHeight="12"/>
  <cols>
    <col min="1" max="1" width="2.625" style="1209" customWidth="1"/>
    <col min="2" max="2" width="13.25" style="145" bestFit="1" customWidth="1"/>
    <col min="3" max="4" width="14.625" style="1209" bestFit="1" customWidth="1"/>
    <col min="5" max="5" width="39.125" style="145" bestFit="1" customWidth="1"/>
    <col min="6" max="6" width="7.125" style="1204" customWidth="1"/>
    <col min="7" max="7" width="9.25" style="1213" bestFit="1" customWidth="1"/>
    <col min="8" max="8" width="10" style="1213" bestFit="1" customWidth="1"/>
    <col min="9" max="9" width="31" style="1210" bestFit="1" customWidth="1"/>
    <col min="10" max="10" width="31.5" style="145" bestFit="1" customWidth="1"/>
    <col min="11" max="11" width="42.125" style="145" customWidth="1"/>
    <col min="12" max="12" width="13.5" style="145" bestFit="1" customWidth="1"/>
    <col min="13" max="13" width="13.75" style="145" customWidth="1"/>
    <col min="14" max="14" width="10" style="1209" bestFit="1" customWidth="1"/>
    <col min="15" max="15" width="13.25" style="1210" customWidth="1"/>
    <col min="16" max="16" width="14.5" style="1211" customWidth="1"/>
    <col min="17" max="17" width="15.625" style="1212" customWidth="1"/>
    <col min="18" max="256" width="9" style="1209"/>
    <col min="257" max="257" width="2.625" style="1209" customWidth="1"/>
    <col min="258" max="258" width="13.25" style="1209" bestFit="1" customWidth="1"/>
    <col min="259" max="260" width="14.625" style="1209" bestFit="1" customWidth="1"/>
    <col min="261" max="261" width="39.125" style="1209" bestFit="1" customWidth="1"/>
    <col min="262" max="262" width="7.125" style="1209" customWidth="1"/>
    <col min="263" max="263" width="9.25" style="1209" bestFit="1" customWidth="1"/>
    <col min="264" max="264" width="10" style="1209" bestFit="1" customWidth="1"/>
    <col min="265" max="265" width="31" style="1209" bestFit="1" customWidth="1"/>
    <col min="266" max="266" width="31.5" style="1209" bestFit="1" customWidth="1"/>
    <col min="267" max="267" width="42.125" style="1209" customWidth="1"/>
    <col min="268" max="268" width="13.5" style="1209" bestFit="1" customWidth="1"/>
    <col min="269" max="269" width="13.75" style="1209" customWidth="1"/>
    <col min="270" max="270" width="10" style="1209" bestFit="1" customWidth="1"/>
    <col min="271" max="271" width="13.25" style="1209" customWidth="1"/>
    <col min="272" max="272" width="14.5" style="1209" customWidth="1"/>
    <col min="273" max="273" width="15.625" style="1209" customWidth="1"/>
    <col min="274" max="512" width="9" style="1209"/>
    <col min="513" max="513" width="2.625" style="1209" customWidth="1"/>
    <col min="514" max="514" width="13.25" style="1209" bestFit="1" customWidth="1"/>
    <col min="515" max="516" width="14.625" style="1209" bestFit="1" customWidth="1"/>
    <col min="517" max="517" width="39.125" style="1209" bestFit="1" customWidth="1"/>
    <col min="518" max="518" width="7.125" style="1209" customWidth="1"/>
    <col min="519" max="519" width="9.25" style="1209" bestFit="1" customWidth="1"/>
    <col min="520" max="520" width="10" style="1209" bestFit="1" customWidth="1"/>
    <col min="521" max="521" width="31" style="1209" bestFit="1" customWidth="1"/>
    <col min="522" max="522" width="31.5" style="1209" bestFit="1" customWidth="1"/>
    <col min="523" max="523" width="42.125" style="1209" customWidth="1"/>
    <col min="524" max="524" width="13.5" style="1209" bestFit="1" customWidth="1"/>
    <col min="525" max="525" width="13.75" style="1209" customWidth="1"/>
    <col min="526" max="526" width="10" style="1209" bestFit="1" customWidth="1"/>
    <col min="527" max="527" width="13.25" style="1209" customWidth="1"/>
    <col min="528" max="528" width="14.5" style="1209" customWidth="1"/>
    <col min="529" max="529" width="15.625" style="1209" customWidth="1"/>
    <col min="530" max="768" width="9" style="1209"/>
    <col min="769" max="769" width="2.625" style="1209" customWidth="1"/>
    <col min="770" max="770" width="13.25" style="1209" bestFit="1" customWidth="1"/>
    <col min="771" max="772" width="14.625" style="1209" bestFit="1" customWidth="1"/>
    <col min="773" max="773" width="39.125" style="1209" bestFit="1" customWidth="1"/>
    <col min="774" max="774" width="7.125" style="1209" customWidth="1"/>
    <col min="775" max="775" width="9.25" style="1209" bestFit="1" customWidth="1"/>
    <col min="776" max="776" width="10" style="1209" bestFit="1" customWidth="1"/>
    <col min="777" max="777" width="31" style="1209" bestFit="1" customWidth="1"/>
    <col min="778" max="778" width="31.5" style="1209" bestFit="1" customWidth="1"/>
    <col min="779" max="779" width="42.125" style="1209" customWidth="1"/>
    <col min="780" max="780" width="13.5" style="1209" bestFit="1" customWidth="1"/>
    <col min="781" max="781" width="13.75" style="1209" customWidth="1"/>
    <col min="782" max="782" width="10" style="1209" bestFit="1" customWidth="1"/>
    <col min="783" max="783" width="13.25" style="1209" customWidth="1"/>
    <col min="784" max="784" width="14.5" style="1209" customWidth="1"/>
    <col min="785" max="785" width="15.625" style="1209" customWidth="1"/>
    <col min="786" max="1024" width="9" style="1209"/>
    <col min="1025" max="1025" width="2.625" style="1209" customWidth="1"/>
    <col min="1026" max="1026" width="13.25" style="1209" bestFit="1" customWidth="1"/>
    <col min="1027" max="1028" width="14.625" style="1209" bestFit="1" customWidth="1"/>
    <col min="1029" max="1029" width="39.125" style="1209" bestFit="1" customWidth="1"/>
    <col min="1030" max="1030" width="7.125" style="1209" customWidth="1"/>
    <col min="1031" max="1031" width="9.25" style="1209" bestFit="1" customWidth="1"/>
    <col min="1032" max="1032" width="10" style="1209" bestFit="1" customWidth="1"/>
    <col min="1033" max="1033" width="31" style="1209" bestFit="1" customWidth="1"/>
    <col min="1034" max="1034" width="31.5" style="1209" bestFit="1" customWidth="1"/>
    <col min="1035" max="1035" width="42.125" style="1209" customWidth="1"/>
    <col min="1036" max="1036" width="13.5" style="1209" bestFit="1" customWidth="1"/>
    <col min="1037" max="1037" width="13.75" style="1209" customWidth="1"/>
    <col min="1038" max="1038" width="10" style="1209" bestFit="1" customWidth="1"/>
    <col min="1039" max="1039" width="13.25" style="1209" customWidth="1"/>
    <col min="1040" max="1040" width="14.5" style="1209" customWidth="1"/>
    <col min="1041" max="1041" width="15.625" style="1209" customWidth="1"/>
    <col min="1042" max="1280" width="9" style="1209"/>
    <col min="1281" max="1281" width="2.625" style="1209" customWidth="1"/>
    <col min="1282" max="1282" width="13.25" style="1209" bestFit="1" customWidth="1"/>
    <col min="1283" max="1284" width="14.625" style="1209" bestFit="1" customWidth="1"/>
    <col min="1285" max="1285" width="39.125" style="1209" bestFit="1" customWidth="1"/>
    <col min="1286" max="1286" width="7.125" style="1209" customWidth="1"/>
    <col min="1287" max="1287" width="9.25" style="1209" bestFit="1" customWidth="1"/>
    <col min="1288" max="1288" width="10" style="1209" bestFit="1" customWidth="1"/>
    <col min="1289" max="1289" width="31" style="1209" bestFit="1" customWidth="1"/>
    <col min="1290" max="1290" width="31.5" style="1209" bestFit="1" customWidth="1"/>
    <col min="1291" max="1291" width="42.125" style="1209" customWidth="1"/>
    <col min="1292" max="1292" width="13.5" style="1209" bestFit="1" customWidth="1"/>
    <col min="1293" max="1293" width="13.75" style="1209" customWidth="1"/>
    <col min="1294" max="1294" width="10" style="1209" bestFit="1" customWidth="1"/>
    <col min="1295" max="1295" width="13.25" style="1209" customWidth="1"/>
    <col min="1296" max="1296" width="14.5" style="1209" customWidth="1"/>
    <col min="1297" max="1297" width="15.625" style="1209" customWidth="1"/>
    <col min="1298" max="1536" width="9" style="1209"/>
    <col min="1537" max="1537" width="2.625" style="1209" customWidth="1"/>
    <col min="1538" max="1538" width="13.25" style="1209" bestFit="1" customWidth="1"/>
    <col min="1539" max="1540" width="14.625" style="1209" bestFit="1" customWidth="1"/>
    <col min="1541" max="1541" width="39.125" style="1209" bestFit="1" customWidth="1"/>
    <col min="1542" max="1542" width="7.125" style="1209" customWidth="1"/>
    <col min="1543" max="1543" width="9.25" style="1209" bestFit="1" customWidth="1"/>
    <col min="1544" max="1544" width="10" style="1209" bestFit="1" customWidth="1"/>
    <col min="1545" max="1545" width="31" style="1209" bestFit="1" customWidth="1"/>
    <col min="1546" max="1546" width="31.5" style="1209" bestFit="1" customWidth="1"/>
    <col min="1547" max="1547" width="42.125" style="1209" customWidth="1"/>
    <col min="1548" max="1548" width="13.5" style="1209" bestFit="1" customWidth="1"/>
    <col min="1549" max="1549" width="13.75" style="1209" customWidth="1"/>
    <col min="1550" max="1550" width="10" style="1209" bestFit="1" customWidth="1"/>
    <col min="1551" max="1551" width="13.25" style="1209" customWidth="1"/>
    <col min="1552" max="1552" width="14.5" style="1209" customWidth="1"/>
    <col min="1553" max="1553" width="15.625" style="1209" customWidth="1"/>
    <col min="1554" max="1792" width="9" style="1209"/>
    <col min="1793" max="1793" width="2.625" style="1209" customWidth="1"/>
    <col min="1794" max="1794" width="13.25" style="1209" bestFit="1" customWidth="1"/>
    <col min="1795" max="1796" width="14.625" style="1209" bestFit="1" customWidth="1"/>
    <col min="1797" max="1797" width="39.125" style="1209" bestFit="1" customWidth="1"/>
    <col min="1798" max="1798" width="7.125" style="1209" customWidth="1"/>
    <col min="1799" max="1799" width="9.25" style="1209" bestFit="1" customWidth="1"/>
    <col min="1800" max="1800" width="10" style="1209" bestFit="1" customWidth="1"/>
    <col min="1801" max="1801" width="31" style="1209" bestFit="1" customWidth="1"/>
    <col min="1802" max="1802" width="31.5" style="1209" bestFit="1" customWidth="1"/>
    <col min="1803" max="1803" width="42.125" style="1209" customWidth="1"/>
    <col min="1804" max="1804" width="13.5" style="1209" bestFit="1" customWidth="1"/>
    <col min="1805" max="1805" width="13.75" style="1209" customWidth="1"/>
    <col min="1806" max="1806" width="10" style="1209" bestFit="1" customWidth="1"/>
    <col min="1807" max="1807" width="13.25" style="1209" customWidth="1"/>
    <col min="1808" max="1808" width="14.5" style="1209" customWidth="1"/>
    <col min="1809" max="1809" width="15.625" style="1209" customWidth="1"/>
    <col min="1810" max="2048" width="9" style="1209"/>
    <col min="2049" max="2049" width="2.625" style="1209" customWidth="1"/>
    <col min="2050" max="2050" width="13.25" style="1209" bestFit="1" customWidth="1"/>
    <col min="2051" max="2052" width="14.625" style="1209" bestFit="1" customWidth="1"/>
    <col min="2053" max="2053" width="39.125" style="1209" bestFit="1" customWidth="1"/>
    <col min="2054" max="2054" width="7.125" style="1209" customWidth="1"/>
    <col min="2055" max="2055" width="9.25" style="1209" bestFit="1" customWidth="1"/>
    <col min="2056" max="2056" width="10" style="1209" bestFit="1" customWidth="1"/>
    <col min="2057" max="2057" width="31" style="1209" bestFit="1" customWidth="1"/>
    <col min="2058" max="2058" width="31.5" style="1209" bestFit="1" customWidth="1"/>
    <col min="2059" max="2059" width="42.125" style="1209" customWidth="1"/>
    <col min="2060" max="2060" width="13.5" style="1209" bestFit="1" customWidth="1"/>
    <col min="2061" max="2061" width="13.75" style="1209" customWidth="1"/>
    <col min="2062" max="2062" width="10" style="1209" bestFit="1" customWidth="1"/>
    <col min="2063" max="2063" width="13.25" style="1209" customWidth="1"/>
    <col min="2064" max="2064" width="14.5" style="1209" customWidth="1"/>
    <col min="2065" max="2065" width="15.625" style="1209" customWidth="1"/>
    <col min="2066" max="2304" width="9" style="1209"/>
    <col min="2305" max="2305" width="2.625" style="1209" customWidth="1"/>
    <col min="2306" max="2306" width="13.25" style="1209" bestFit="1" customWidth="1"/>
    <col min="2307" max="2308" width="14.625" style="1209" bestFit="1" customWidth="1"/>
    <col min="2309" max="2309" width="39.125" style="1209" bestFit="1" customWidth="1"/>
    <col min="2310" max="2310" width="7.125" style="1209" customWidth="1"/>
    <col min="2311" max="2311" width="9.25" style="1209" bestFit="1" customWidth="1"/>
    <col min="2312" max="2312" width="10" style="1209" bestFit="1" customWidth="1"/>
    <col min="2313" max="2313" width="31" style="1209" bestFit="1" customWidth="1"/>
    <col min="2314" max="2314" width="31.5" style="1209" bestFit="1" customWidth="1"/>
    <col min="2315" max="2315" width="42.125" style="1209" customWidth="1"/>
    <col min="2316" max="2316" width="13.5" style="1209" bestFit="1" customWidth="1"/>
    <col min="2317" max="2317" width="13.75" style="1209" customWidth="1"/>
    <col min="2318" max="2318" width="10" style="1209" bestFit="1" customWidth="1"/>
    <col min="2319" max="2319" width="13.25" style="1209" customWidth="1"/>
    <col min="2320" max="2320" width="14.5" style="1209" customWidth="1"/>
    <col min="2321" max="2321" width="15.625" style="1209" customWidth="1"/>
    <col min="2322" max="2560" width="9" style="1209"/>
    <col min="2561" max="2561" width="2.625" style="1209" customWidth="1"/>
    <col min="2562" max="2562" width="13.25" style="1209" bestFit="1" customWidth="1"/>
    <col min="2563" max="2564" width="14.625" style="1209" bestFit="1" customWidth="1"/>
    <col min="2565" max="2565" width="39.125" style="1209" bestFit="1" customWidth="1"/>
    <col min="2566" max="2566" width="7.125" style="1209" customWidth="1"/>
    <col min="2567" max="2567" width="9.25" style="1209" bestFit="1" customWidth="1"/>
    <col min="2568" max="2568" width="10" style="1209" bestFit="1" customWidth="1"/>
    <col min="2569" max="2569" width="31" style="1209" bestFit="1" customWidth="1"/>
    <col min="2570" max="2570" width="31.5" style="1209" bestFit="1" customWidth="1"/>
    <col min="2571" max="2571" width="42.125" style="1209" customWidth="1"/>
    <col min="2572" max="2572" width="13.5" style="1209" bestFit="1" customWidth="1"/>
    <col min="2573" max="2573" width="13.75" style="1209" customWidth="1"/>
    <col min="2574" max="2574" width="10" style="1209" bestFit="1" customWidth="1"/>
    <col min="2575" max="2575" width="13.25" style="1209" customWidth="1"/>
    <col min="2576" max="2576" width="14.5" style="1209" customWidth="1"/>
    <col min="2577" max="2577" width="15.625" style="1209" customWidth="1"/>
    <col min="2578" max="2816" width="9" style="1209"/>
    <col min="2817" max="2817" width="2.625" style="1209" customWidth="1"/>
    <col min="2818" max="2818" width="13.25" style="1209" bestFit="1" customWidth="1"/>
    <col min="2819" max="2820" width="14.625" style="1209" bestFit="1" customWidth="1"/>
    <col min="2821" max="2821" width="39.125" style="1209" bestFit="1" customWidth="1"/>
    <col min="2822" max="2822" width="7.125" style="1209" customWidth="1"/>
    <col min="2823" max="2823" width="9.25" style="1209" bestFit="1" customWidth="1"/>
    <col min="2824" max="2824" width="10" style="1209" bestFit="1" customWidth="1"/>
    <col min="2825" max="2825" width="31" style="1209" bestFit="1" customWidth="1"/>
    <col min="2826" max="2826" width="31.5" style="1209" bestFit="1" customWidth="1"/>
    <col min="2827" max="2827" width="42.125" style="1209" customWidth="1"/>
    <col min="2828" max="2828" width="13.5" style="1209" bestFit="1" customWidth="1"/>
    <col min="2829" max="2829" width="13.75" style="1209" customWidth="1"/>
    <col min="2830" max="2830" width="10" style="1209" bestFit="1" customWidth="1"/>
    <col min="2831" max="2831" width="13.25" style="1209" customWidth="1"/>
    <col min="2832" max="2832" width="14.5" style="1209" customWidth="1"/>
    <col min="2833" max="2833" width="15.625" style="1209" customWidth="1"/>
    <col min="2834" max="3072" width="9" style="1209"/>
    <col min="3073" max="3073" width="2.625" style="1209" customWidth="1"/>
    <col min="3074" max="3074" width="13.25" style="1209" bestFit="1" customWidth="1"/>
    <col min="3075" max="3076" width="14.625" style="1209" bestFit="1" customWidth="1"/>
    <col min="3077" max="3077" width="39.125" style="1209" bestFit="1" customWidth="1"/>
    <col min="3078" max="3078" width="7.125" style="1209" customWidth="1"/>
    <col min="3079" max="3079" width="9.25" style="1209" bestFit="1" customWidth="1"/>
    <col min="3080" max="3080" width="10" style="1209" bestFit="1" customWidth="1"/>
    <col min="3081" max="3081" width="31" style="1209" bestFit="1" customWidth="1"/>
    <col min="3082" max="3082" width="31.5" style="1209" bestFit="1" customWidth="1"/>
    <col min="3083" max="3083" width="42.125" style="1209" customWidth="1"/>
    <col min="3084" max="3084" width="13.5" style="1209" bestFit="1" customWidth="1"/>
    <col min="3085" max="3085" width="13.75" style="1209" customWidth="1"/>
    <col min="3086" max="3086" width="10" style="1209" bestFit="1" customWidth="1"/>
    <col min="3087" max="3087" width="13.25" style="1209" customWidth="1"/>
    <col min="3088" max="3088" width="14.5" style="1209" customWidth="1"/>
    <col min="3089" max="3089" width="15.625" style="1209" customWidth="1"/>
    <col min="3090" max="3328" width="9" style="1209"/>
    <col min="3329" max="3329" width="2.625" style="1209" customWidth="1"/>
    <col min="3330" max="3330" width="13.25" style="1209" bestFit="1" customWidth="1"/>
    <col min="3331" max="3332" width="14.625" style="1209" bestFit="1" customWidth="1"/>
    <col min="3333" max="3333" width="39.125" style="1209" bestFit="1" customWidth="1"/>
    <col min="3334" max="3334" width="7.125" style="1209" customWidth="1"/>
    <col min="3335" max="3335" width="9.25" style="1209" bestFit="1" customWidth="1"/>
    <col min="3336" max="3336" width="10" style="1209" bestFit="1" customWidth="1"/>
    <col min="3337" max="3337" width="31" style="1209" bestFit="1" customWidth="1"/>
    <col min="3338" max="3338" width="31.5" style="1209" bestFit="1" customWidth="1"/>
    <col min="3339" max="3339" width="42.125" style="1209" customWidth="1"/>
    <col min="3340" max="3340" width="13.5" style="1209" bestFit="1" customWidth="1"/>
    <col min="3341" max="3341" width="13.75" style="1209" customWidth="1"/>
    <col min="3342" max="3342" width="10" style="1209" bestFit="1" customWidth="1"/>
    <col min="3343" max="3343" width="13.25" style="1209" customWidth="1"/>
    <col min="3344" max="3344" width="14.5" style="1209" customWidth="1"/>
    <col min="3345" max="3345" width="15.625" style="1209" customWidth="1"/>
    <col min="3346" max="3584" width="9" style="1209"/>
    <col min="3585" max="3585" width="2.625" style="1209" customWidth="1"/>
    <col min="3586" max="3586" width="13.25" style="1209" bestFit="1" customWidth="1"/>
    <col min="3587" max="3588" width="14.625" style="1209" bestFit="1" customWidth="1"/>
    <col min="3589" max="3589" width="39.125" style="1209" bestFit="1" customWidth="1"/>
    <col min="3590" max="3590" width="7.125" style="1209" customWidth="1"/>
    <col min="3591" max="3591" width="9.25" style="1209" bestFit="1" customWidth="1"/>
    <col min="3592" max="3592" width="10" style="1209" bestFit="1" customWidth="1"/>
    <col min="3593" max="3593" width="31" style="1209" bestFit="1" customWidth="1"/>
    <col min="3594" max="3594" width="31.5" style="1209" bestFit="1" customWidth="1"/>
    <col min="3595" max="3595" width="42.125" style="1209" customWidth="1"/>
    <col min="3596" max="3596" width="13.5" style="1209" bestFit="1" customWidth="1"/>
    <col min="3597" max="3597" width="13.75" style="1209" customWidth="1"/>
    <col min="3598" max="3598" width="10" style="1209" bestFit="1" customWidth="1"/>
    <col min="3599" max="3599" width="13.25" style="1209" customWidth="1"/>
    <col min="3600" max="3600" width="14.5" style="1209" customWidth="1"/>
    <col min="3601" max="3601" width="15.625" style="1209" customWidth="1"/>
    <col min="3602" max="3840" width="9" style="1209"/>
    <col min="3841" max="3841" width="2.625" style="1209" customWidth="1"/>
    <col min="3842" max="3842" width="13.25" style="1209" bestFit="1" customWidth="1"/>
    <col min="3843" max="3844" width="14.625" style="1209" bestFit="1" customWidth="1"/>
    <col min="3845" max="3845" width="39.125" style="1209" bestFit="1" customWidth="1"/>
    <col min="3846" max="3846" width="7.125" style="1209" customWidth="1"/>
    <col min="3847" max="3847" width="9.25" style="1209" bestFit="1" customWidth="1"/>
    <col min="3848" max="3848" width="10" style="1209" bestFit="1" customWidth="1"/>
    <col min="3849" max="3849" width="31" style="1209" bestFit="1" customWidth="1"/>
    <col min="3850" max="3850" width="31.5" style="1209" bestFit="1" customWidth="1"/>
    <col min="3851" max="3851" width="42.125" style="1209" customWidth="1"/>
    <col min="3852" max="3852" width="13.5" style="1209" bestFit="1" customWidth="1"/>
    <col min="3853" max="3853" width="13.75" style="1209" customWidth="1"/>
    <col min="3854" max="3854" width="10" style="1209" bestFit="1" customWidth="1"/>
    <col min="3855" max="3855" width="13.25" style="1209" customWidth="1"/>
    <col min="3856" max="3856" width="14.5" style="1209" customWidth="1"/>
    <col min="3857" max="3857" width="15.625" style="1209" customWidth="1"/>
    <col min="3858" max="4096" width="9" style="1209"/>
    <col min="4097" max="4097" width="2.625" style="1209" customWidth="1"/>
    <col min="4098" max="4098" width="13.25" style="1209" bestFit="1" customWidth="1"/>
    <col min="4099" max="4100" width="14.625" style="1209" bestFit="1" customWidth="1"/>
    <col min="4101" max="4101" width="39.125" style="1209" bestFit="1" customWidth="1"/>
    <col min="4102" max="4102" width="7.125" style="1209" customWidth="1"/>
    <col min="4103" max="4103" width="9.25" style="1209" bestFit="1" customWidth="1"/>
    <col min="4104" max="4104" width="10" style="1209" bestFit="1" customWidth="1"/>
    <col min="4105" max="4105" width="31" style="1209" bestFit="1" customWidth="1"/>
    <col min="4106" max="4106" width="31.5" style="1209" bestFit="1" customWidth="1"/>
    <col min="4107" max="4107" width="42.125" style="1209" customWidth="1"/>
    <col min="4108" max="4108" width="13.5" style="1209" bestFit="1" customWidth="1"/>
    <col min="4109" max="4109" width="13.75" style="1209" customWidth="1"/>
    <col min="4110" max="4110" width="10" style="1209" bestFit="1" customWidth="1"/>
    <col min="4111" max="4111" width="13.25" style="1209" customWidth="1"/>
    <col min="4112" max="4112" width="14.5" style="1209" customWidth="1"/>
    <col min="4113" max="4113" width="15.625" style="1209" customWidth="1"/>
    <col min="4114" max="4352" width="9" style="1209"/>
    <col min="4353" max="4353" width="2.625" style="1209" customWidth="1"/>
    <col min="4354" max="4354" width="13.25" style="1209" bestFit="1" customWidth="1"/>
    <col min="4355" max="4356" width="14.625" style="1209" bestFit="1" customWidth="1"/>
    <col min="4357" max="4357" width="39.125" style="1209" bestFit="1" customWidth="1"/>
    <col min="4358" max="4358" width="7.125" style="1209" customWidth="1"/>
    <col min="4359" max="4359" width="9.25" style="1209" bestFit="1" customWidth="1"/>
    <col min="4360" max="4360" width="10" style="1209" bestFit="1" customWidth="1"/>
    <col min="4361" max="4361" width="31" style="1209" bestFit="1" customWidth="1"/>
    <col min="4362" max="4362" width="31.5" style="1209" bestFit="1" customWidth="1"/>
    <col min="4363" max="4363" width="42.125" style="1209" customWidth="1"/>
    <col min="4364" max="4364" width="13.5" style="1209" bestFit="1" customWidth="1"/>
    <col min="4365" max="4365" width="13.75" style="1209" customWidth="1"/>
    <col min="4366" max="4366" width="10" style="1209" bestFit="1" customWidth="1"/>
    <col min="4367" max="4367" width="13.25" style="1209" customWidth="1"/>
    <col min="4368" max="4368" width="14.5" style="1209" customWidth="1"/>
    <col min="4369" max="4369" width="15.625" style="1209" customWidth="1"/>
    <col min="4370" max="4608" width="9" style="1209"/>
    <col min="4609" max="4609" width="2.625" style="1209" customWidth="1"/>
    <col min="4610" max="4610" width="13.25" style="1209" bestFit="1" customWidth="1"/>
    <col min="4611" max="4612" width="14.625" style="1209" bestFit="1" customWidth="1"/>
    <col min="4613" max="4613" width="39.125" style="1209" bestFit="1" customWidth="1"/>
    <col min="4614" max="4614" width="7.125" style="1209" customWidth="1"/>
    <col min="4615" max="4615" width="9.25" style="1209" bestFit="1" customWidth="1"/>
    <col min="4616" max="4616" width="10" style="1209" bestFit="1" customWidth="1"/>
    <col min="4617" max="4617" width="31" style="1209" bestFit="1" customWidth="1"/>
    <col min="4618" max="4618" width="31.5" style="1209" bestFit="1" customWidth="1"/>
    <col min="4619" max="4619" width="42.125" style="1209" customWidth="1"/>
    <col min="4620" max="4620" width="13.5" style="1209" bestFit="1" customWidth="1"/>
    <col min="4621" max="4621" width="13.75" style="1209" customWidth="1"/>
    <col min="4622" max="4622" width="10" style="1209" bestFit="1" customWidth="1"/>
    <col min="4623" max="4623" width="13.25" style="1209" customWidth="1"/>
    <col min="4624" max="4624" width="14.5" style="1209" customWidth="1"/>
    <col min="4625" max="4625" width="15.625" style="1209" customWidth="1"/>
    <col min="4626" max="4864" width="9" style="1209"/>
    <col min="4865" max="4865" width="2.625" style="1209" customWidth="1"/>
    <col min="4866" max="4866" width="13.25" style="1209" bestFit="1" customWidth="1"/>
    <col min="4867" max="4868" width="14.625" style="1209" bestFit="1" customWidth="1"/>
    <col min="4869" max="4869" width="39.125" style="1209" bestFit="1" customWidth="1"/>
    <col min="4870" max="4870" width="7.125" style="1209" customWidth="1"/>
    <col min="4871" max="4871" width="9.25" style="1209" bestFit="1" customWidth="1"/>
    <col min="4872" max="4872" width="10" style="1209" bestFit="1" customWidth="1"/>
    <col min="4873" max="4873" width="31" style="1209" bestFit="1" customWidth="1"/>
    <col min="4874" max="4874" width="31.5" style="1209" bestFit="1" customWidth="1"/>
    <col min="4875" max="4875" width="42.125" style="1209" customWidth="1"/>
    <col min="4876" max="4876" width="13.5" style="1209" bestFit="1" customWidth="1"/>
    <col min="4877" max="4877" width="13.75" style="1209" customWidth="1"/>
    <col min="4878" max="4878" width="10" style="1209" bestFit="1" customWidth="1"/>
    <col min="4879" max="4879" width="13.25" style="1209" customWidth="1"/>
    <col min="4880" max="4880" width="14.5" style="1209" customWidth="1"/>
    <col min="4881" max="4881" width="15.625" style="1209" customWidth="1"/>
    <col min="4882" max="5120" width="9" style="1209"/>
    <col min="5121" max="5121" width="2.625" style="1209" customWidth="1"/>
    <col min="5122" max="5122" width="13.25" style="1209" bestFit="1" customWidth="1"/>
    <col min="5123" max="5124" width="14.625" style="1209" bestFit="1" customWidth="1"/>
    <col min="5125" max="5125" width="39.125" style="1209" bestFit="1" customWidth="1"/>
    <col min="5126" max="5126" width="7.125" style="1209" customWidth="1"/>
    <col min="5127" max="5127" width="9.25" style="1209" bestFit="1" customWidth="1"/>
    <col min="5128" max="5128" width="10" style="1209" bestFit="1" customWidth="1"/>
    <col min="5129" max="5129" width="31" style="1209" bestFit="1" customWidth="1"/>
    <col min="5130" max="5130" width="31.5" style="1209" bestFit="1" customWidth="1"/>
    <col min="5131" max="5131" width="42.125" style="1209" customWidth="1"/>
    <col min="5132" max="5132" width="13.5" style="1209" bestFit="1" customWidth="1"/>
    <col min="5133" max="5133" width="13.75" style="1209" customWidth="1"/>
    <col min="5134" max="5134" width="10" style="1209" bestFit="1" customWidth="1"/>
    <col min="5135" max="5135" width="13.25" style="1209" customWidth="1"/>
    <col min="5136" max="5136" width="14.5" style="1209" customWidth="1"/>
    <col min="5137" max="5137" width="15.625" style="1209" customWidth="1"/>
    <col min="5138" max="5376" width="9" style="1209"/>
    <col min="5377" max="5377" width="2.625" style="1209" customWidth="1"/>
    <col min="5378" max="5378" width="13.25" style="1209" bestFit="1" customWidth="1"/>
    <col min="5379" max="5380" width="14.625" style="1209" bestFit="1" customWidth="1"/>
    <col min="5381" max="5381" width="39.125" style="1209" bestFit="1" customWidth="1"/>
    <col min="5382" max="5382" width="7.125" style="1209" customWidth="1"/>
    <col min="5383" max="5383" width="9.25" style="1209" bestFit="1" customWidth="1"/>
    <col min="5384" max="5384" width="10" style="1209" bestFit="1" customWidth="1"/>
    <col min="5385" max="5385" width="31" style="1209" bestFit="1" customWidth="1"/>
    <col min="5386" max="5386" width="31.5" style="1209" bestFit="1" customWidth="1"/>
    <col min="5387" max="5387" width="42.125" style="1209" customWidth="1"/>
    <col min="5388" max="5388" width="13.5" style="1209" bestFit="1" customWidth="1"/>
    <col min="5389" max="5389" width="13.75" style="1209" customWidth="1"/>
    <col min="5390" max="5390" width="10" style="1209" bestFit="1" customWidth="1"/>
    <col min="5391" max="5391" width="13.25" style="1209" customWidth="1"/>
    <col min="5392" max="5392" width="14.5" style="1209" customWidth="1"/>
    <col min="5393" max="5393" width="15.625" style="1209" customWidth="1"/>
    <col min="5394" max="5632" width="9" style="1209"/>
    <col min="5633" max="5633" width="2.625" style="1209" customWidth="1"/>
    <col min="5634" max="5634" width="13.25" style="1209" bestFit="1" customWidth="1"/>
    <col min="5635" max="5636" width="14.625" style="1209" bestFit="1" customWidth="1"/>
    <col min="5637" max="5637" width="39.125" style="1209" bestFit="1" customWidth="1"/>
    <col min="5638" max="5638" width="7.125" style="1209" customWidth="1"/>
    <col min="5639" max="5639" width="9.25" style="1209" bestFit="1" customWidth="1"/>
    <col min="5640" max="5640" width="10" style="1209" bestFit="1" customWidth="1"/>
    <col min="5641" max="5641" width="31" style="1209" bestFit="1" customWidth="1"/>
    <col min="5642" max="5642" width="31.5" style="1209" bestFit="1" customWidth="1"/>
    <col min="5643" max="5643" width="42.125" style="1209" customWidth="1"/>
    <col min="5644" max="5644" width="13.5" style="1209" bestFit="1" customWidth="1"/>
    <col min="5645" max="5645" width="13.75" style="1209" customWidth="1"/>
    <col min="5646" max="5646" width="10" style="1209" bestFit="1" customWidth="1"/>
    <col min="5647" max="5647" width="13.25" style="1209" customWidth="1"/>
    <col min="5648" max="5648" width="14.5" style="1209" customWidth="1"/>
    <col min="5649" max="5649" width="15.625" style="1209" customWidth="1"/>
    <col min="5650" max="5888" width="9" style="1209"/>
    <col min="5889" max="5889" width="2.625" style="1209" customWidth="1"/>
    <col min="5890" max="5890" width="13.25" style="1209" bestFit="1" customWidth="1"/>
    <col min="5891" max="5892" width="14.625" style="1209" bestFit="1" customWidth="1"/>
    <col min="5893" max="5893" width="39.125" style="1209" bestFit="1" customWidth="1"/>
    <col min="5894" max="5894" width="7.125" style="1209" customWidth="1"/>
    <col min="5895" max="5895" width="9.25" style="1209" bestFit="1" customWidth="1"/>
    <col min="5896" max="5896" width="10" style="1209" bestFit="1" customWidth="1"/>
    <col min="5897" max="5897" width="31" style="1209" bestFit="1" customWidth="1"/>
    <col min="5898" max="5898" width="31.5" style="1209" bestFit="1" customWidth="1"/>
    <col min="5899" max="5899" width="42.125" style="1209" customWidth="1"/>
    <col min="5900" max="5900" width="13.5" style="1209" bestFit="1" customWidth="1"/>
    <col min="5901" max="5901" width="13.75" style="1209" customWidth="1"/>
    <col min="5902" max="5902" width="10" style="1209" bestFit="1" customWidth="1"/>
    <col min="5903" max="5903" width="13.25" style="1209" customWidth="1"/>
    <col min="5904" max="5904" width="14.5" style="1209" customWidth="1"/>
    <col min="5905" max="5905" width="15.625" style="1209" customWidth="1"/>
    <col min="5906" max="6144" width="9" style="1209"/>
    <col min="6145" max="6145" width="2.625" style="1209" customWidth="1"/>
    <col min="6146" max="6146" width="13.25" style="1209" bestFit="1" customWidth="1"/>
    <col min="6147" max="6148" width="14.625" style="1209" bestFit="1" customWidth="1"/>
    <col min="6149" max="6149" width="39.125" style="1209" bestFit="1" customWidth="1"/>
    <col min="6150" max="6150" width="7.125" style="1209" customWidth="1"/>
    <col min="6151" max="6151" width="9.25" style="1209" bestFit="1" customWidth="1"/>
    <col min="6152" max="6152" width="10" style="1209" bestFit="1" customWidth="1"/>
    <col min="6153" max="6153" width="31" style="1209" bestFit="1" customWidth="1"/>
    <col min="6154" max="6154" width="31.5" style="1209" bestFit="1" customWidth="1"/>
    <col min="6155" max="6155" width="42.125" style="1209" customWidth="1"/>
    <col min="6156" max="6156" width="13.5" style="1209" bestFit="1" customWidth="1"/>
    <col min="6157" max="6157" width="13.75" style="1209" customWidth="1"/>
    <col min="6158" max="6158" width="10" style="1209" bestFit="1" customWidth="1"/>
    <col min="6159" max="6159" width="13.25" style="1209" customWidth="1"/>
    <col min="6160" max="6160" width="14.5" style="1209" customWidth="1"/>
    <col min="6161" max="6161" width="15.625" style="1209" customWidth="1"/>
    <col min="6162" max="6400" width="9" style="1209"/>
    <col min="6401" max="6401" width="2.625" style="1209" customWidth="1"/>
    <col min="6402" max="6402" width="13.25" style="1209" bestFit="1" customWidth="1"/>
    <col min="6403" max="6404" width="14.625" style="1209" bestFit="1" customWidth="1"/>
    <col min="6405" max="6405" width="39.125" style="1209" bestFit="1" customWidth="1"/>
    <col min="6406" max="6406" width="7.125" style="1209" customWidth="1"/>
    <col min="6407" max="6407" width="9.25" style="1209" bestFit="1" customWidth="1"/>
    <col min="6408" max="6408" width="10" style="1209" bestFit="1" customWidth="1"/>
    <col min="6409" max="6409" width="31" style="1209" bestFit="1" customWidth="1"/>
    <col min="6410" max="6410" width="31.5" style="1209" bestFit="1" customWidth="1"/>
    <col min="6411" max="6411" width="42.125" style="1209" customWidth="1"/>
    <col min="6412" max="6412" width="13.5" style="1209" bestFit="1" customWidth="1"/>
    <col min="6413" max="6413" width="13.75" style="1209" customWidth="1"/>
    <col min="6414" max="6414" width="10" style="1209" bestFit="1" customWidth="1"/>
    <col min="6415" max="6415" width="13.25" style="1209" customWidth="1"/>
    <col min="6416" max="6416" width="14.5" style="1209" customWidth="1"/>
    <col min="6417" max="6417" width="15.625" style="1209" customWidth="1"/>
    <col min="6418" max="6656" width="9" style="1209"/>
    <col min="6657" max="6657" width="2.625" style="1209" customWidth="1"/>
    <col min="6658" max="6658" width="13.25" style="1209" bestFit="1" customWidth="1"/>
    <col min="6659" max="6660" width="14.625" style="1209" bestFit="1" customWidth="1"/>
    <col min="6661" max="6661" width="39.125" style="1209" bestFit="1" customWidth="1"/>
    <col min="6662" max="6662" width="7.125" style="1209" customWidth="1"/>
    <col min="6663" max="6663" width="9.25" style="1209" bestFit="1" customWidth="1"/>
    <col min="6664" max="6664" width="10" style="1209" bestFit="1" customWidth="1"/>
    <col min="6665" max="6665" width="31" style="1209" bestFit="1" customWidth="1"/>
    <col min="6666" max="6666" width="31.5" style="1209" bestFit="1" customWidth="1"/>
    <col min="6667" max="6667" width="42.125" style="1209" customWidth="1"/>
    <col min="6668" max="6668" width="13.5" style="1209" bestFit="1" customWidth="1"/>
    <col min="6669" max="6669" width="13.75" style="1209" customWidth="1"/>
    <col min="6670" max="6670" width="10" style="1209" bestFit="1" customWidth="1"/>
    <col min="6671" max="6671" width="13.25" style="1209" customWidth="1"/>
    <col min="6672" max="6672" width="14.5" style="1209" customWidth="1"/>
    <col min="6673" max="6673" width="15.625" style="1209" customWidth="1"/>
    <col min="6674" max="6912" width="9" style="1209"/>
    <col min="6913" max="6913" width="2.625" style="1209" customWidth="1"/>
    <col min="6914" max="6914" width="13.25" style="1209" bestFit="1" customWidth="1"/>
    <col min="6915" max="6916" width="14.625" style="1209" bestFit="1" customWidth="1"/>
    <col min="6917" max="6917" width="39.125" style="1209" bestFit="1" customWidth="1"/>
    <col min="6918" max="6918" width="7.125" style="1209" customWidth="1"/>
    <col min="6919" max="6919" width="9.25" style="1209" bestFit="1" customWidth="1"/>
    <col min="6920" max="6920" width="10" style="1209" bestFit="1" customWidth="1"/>
    <col min="6921" max="6921" width="31" style="1209" bestFit="1" customWidth="1"/>
    <col min="6922" max="6922" width="31.5" style="1209" bestFit="1" customWidth="1"/>
    <col min="6923" max="6923" width="42.125" style="1209" customWidth="1"/>
    <col min="6924" max="6924" width="13.5" style="1209" bestFit="1" customWidth="1"/>
    <col min="6925" max="6925" width="13.75" style="1209" customWidth="1"/>
    <col min="6926" max="6926" width="10" style="1209" bestFit="1" customWidth="1"/>
    <col min="6927" max="6927" width="13.25" style="1209" customWidth="1"/>
    <col min="6928" max="6928" width="14.5" style="1209" customWidth="1"/>
    <col min="6929" max="6929" width="15.625" style="1209" customWidth="1"/>
    <col min="6930" max="7168" width="9" style="1209"/>
    <col min="7169" max="7169" width="2.625" style="1209" customWidth="1"/>
    <col min="7170" max="7170" width="13.25" style="1209" bestFit="1" customWidth="1"/>
    <col min="7171" max="7172" width="14.625" style="1209" bestFit="1" customWidth="1"/>
    <col min="7173" max="7173" width="39.125" style="1209" bestFit="1" customWidth="1"/>
    <col min="7174" max="7174" width="7.125" style="1209" customWidth="1"/>
    <col min="7175" max="7175" width="9.25" style="1209" bestFit="1" customWidth="1"/>
    <col min="7176" max="7176" width="10" style="1209" bestFit="1" customWidth="1"/>
    <col min="7177" max="7177" width="31" style="1209" bestFit="1" customWidth="1"/>
    <col min="7178" max="7178" width="31.5" style="1209" bestFit="1" customWidth="1"/>
    <col min="7179" max="7179" width="42.125" style="1209" customWidth="1"/>
    <col min="7180" max="7180" width="13.5" style="1209" bestFit="1" customWidth="1"/>
    <col min="7181" max="7181" width="13.75" style="1209" customWidth="1"/>
    <col min="7182" max="7182" width="10" style="1209" bestFit="1" customWidth="1"/>
    <col min="7183" max="7183" width="13.25" style="1209" customWidth="1"/>
    <col min="7184" max="7184" width="14.5" style="1209" customWidth="1"/>
    <col min="7185" max="7185" width="15.625" style="1209" customWidth="1"/>
    <col min="7186" max="7424" width="9" style="1209"/>
    <col min="7425" max="7425" width="2.625" style="1209" customWidth="1"/>
    <col min="7426" max="7426" width="13.25" style="1209" bestFit="1" customWidth="1"/>
    <col min="7427" max="7428" width="14.625" style="1209" bestFit="1" customWidth="1"/>
    <col min="7429" max="7429" width="39.125" style="1209" bestFit="1" customWidth="1"/>
    <col min="7430" max="7430" width="7.125" style="1209" customWidth="1"/>
    <col min="7431" max="7431" width="9.25" style="1209" bestFit="1" customWidth="1"/>
    <col min="7432" max="7432" width="10" style="1209" bestFit="1" customWidth="1"/>
    <col min="7433" max="7433" width="31" style="1209" bestFit="1" customWidth="1"/>
    <col min="7434" max="7434" width="31.5" style="1209" bestFit="1" customWidth="1"/>
    <col min="7435" max="7435" width="42.125" style="1209" customWidth="1"/>
    <col min="7436" max="7436" width="13.5" style="1209" bestFit="1" customWidth="1"/>
    <col min="7437" max="7437" width="13.75" style="1209" customWidth="1"/>
    <col min="7438" max="7438" width="10" style="1209" bestFit="1" customWidth="1"/>
    <col min="7439" max="7439" width="13.25" style="1209" customWidth="1"/>
    <col min="7440" max="7440" width="14.5" style="1209" customWidth="1"/>
    <col min="7441" max="7441" width="15.625" style="1209" customWidth="1"/>
    <col min="7442" max="7680" width="9" style="1209"/>
    <col min="7681" max="7681" width="2.625" style="1209" customWidth="1"/>
    <col min="7682" max="7682" width="13.25" style="1209" bestFit="1" customWidth="1"/>
    <col min="7683" max="7684" width="14.625" style="1209" bestFit="1" customWidth="1"/>
    <col min="7685" max="7685" width="39.125" style="1209" bestFit="1" customWidth="1"/>
    <col min="7686" max="7686" width="7.125" style="1209" customWidth="1"/>
    <col min="7687" max="7687" width="9.25" style="1209" bestFit="1" customWidth="1"/>
    <col min="7688" max="7688" width="10" style="1209" bestFit="1" customWidth="1"/>
    <col min="7689" max="7689" width="31" style="1209" bestFit="1" customWidth="1"/>
    <col min="7690" max="7690" width="31.5" style="1209" bestFit="1" customWidth="1"/>
    <col min="7691" max="7691" width="42.125" style="1209" customWidth="1"/>
    <col min="7692" max="7692" width="13.5" style="1209" bestFit="1" customWidth="1"/>
    <col min="7693" max="7693" width="13.75" style="1209" customWidth="1"/>
    <col min="7694" max="7694" width="10" style="1209" bestFit="1" customWidth="1"/>
    <col min="7695" max="7695" width="13.25" style="1209" customWidth="1"/>
    <col min="7696" max="7696" width="14.5" style="1209" customWidth="1"/>
    <col min="7697" max="7697" width="15.625" style="1209" customWidth="1"/>
    <col min="7698" max="7936" width="9" style="1209"/>
    <col min="7937" max="7937" width="2.625" style="1209" customWidth="1"/>
    <col min="7938" max="7938" width="13.25" style="1209" bestFit="1" customWidth="1"/>
    <col min="7939" max="7940" width="14.625" style="1209" bestFit="1" customWidth="1"/>
    <col min="7941" max="7941" width="39.125" style="1209" bestFit="1" customWidth="1"/>
    <col min="7942" max="7942" width="7.125" style="1209" customWidth="1"/>
    <col min="7943" max="7943" width="9.25" style="1209" bestFit="1" customWidth="1"/>
    <col min="7944" max="7944" width="10" style="1209" bestFit="1" customWidth="1"/>
    <col min="7945" max="7945" width="31" style="1209" bestFit="1" customWidth="1"/>
    <col min="7946" max="7946" width="31.5" style="1209" bestFit="1" customWidth="1"/>
    <col min="7947" max="7947" width="42.125" style="1209" customWidth="1"/>
    <col min="7948" max="7948" width="13.5" style="1209" bestFit="1" customWidth="1"/>
    <col min="7949" max="7949" width="13.75" style="1209" customWidth="1"/>
    <col min="7950" max="7950" width="10" style="1209" bestFit="1" customWidth="1"/>
    <col min="7951" max="7951" width="13.25" style="1209" customWidth="1"/>
    <col min="7952" max="7952" width="14.5" style="1209" customWidth="1"/>
    <col min="7953" max="7953" width="15.625" style="1209" customWidth="1"/>
    <col min="7954" max="8192" width="9" style="1209"/>
    <col min="8193" max="8193" width="2.625" style="1209" customWidth="1"/>
    <col min="8194" max="8194" width="13.25" style="1209" bestFit="1" customWidth="1"/>
    <col min="8195" max="8196" width="14.625" style="1209" bestFit="1" customWidth="1"/>
    <col min="8197" max="8197" width="39.125" style="1209" bestFit="1" customWidth="1"/>
    <col min="8198" max="8198" width="7.125" style="1209" customWidth="1"/>
    <col min="8199" max="8199" width="9.25" style="1209" bestFit="1" customWidth="1"/>
    <col min="8200" max="8200" width="10" style="1209" bestFit="1" customWidth="1"/>
    <col min="8201" max="8201" width="31" style="1209" bestFit="1" customWidth="1"/>
    <col min="8202" max="8202" width="31.5" style="1209" bestFit="1" customWidth="1"/>
    <col min="8203" max="8203" width="42.125" style="1209" customWidth="1"/>
    <col min="8204" max="8204" width="13.5" style="1209" bestFit="1" customWidth="1"/>
    <col min="8205" max="8205" width="13.75" style="1209" customWidth="1"/>
    <col min="8206" max="8206" width="10" style="1209" bestFit="1" customWidth="1"/>
    <col min="8207" max="8207" width="13.25" style="1209" customWidth="1"/>
    <col min="8208" max="8208" width="14.5" style="1209" customWidth="1"/>
    <col min="8209" max="8209" width="15.625" style="1209" customWidth="1"/>
    <col min="8210" max="8448" width="9" style="1209"/>
    <col min="8449" max="8449" width="2.625" style="1209" customWidth="1"/>
    <col min="8450" max="8450" width="13.25" style="1209" bestFit="1" customWidth="1"/>
    <col min="8451" max="8452" width="14.625" style="1209" bestFit="1" customWidth="1"/>
    <col min="8453" max="8453" width="39.125" style="1209" bestFit="1" customWidth="1"/>
    <col min="8454" max="8454" width="7.125" style="1209" customWidth="1"/>
    <col min="8455" max="8455" width="9.25" style="1209" bestFit="1" customWidth="1"/>
    <col min="8456" max="8456" width="10" style="1209" bestFit="1" customWidth="1"/>
    <col min="8457" max="8457" width="31" style="1209" bestFit="1" customWidth="1"/>
    <col min="8458" max="8458" width="31.5" style="1209" bestFit="1" customWidth="1"/>
    <col min="8459" max="8459" width="42.125" style="1209" customWidth="1"/>
    <col min="8460" max="8460" width="13.5" style="1209" bestFit="1" customWidth="1"/>
    <col min="8461" max="8461" width="13.75" style="1209" customWidth="1"/>
    <col min="8462" max="8462" width="10" style="1209" bestFit="1" customWidth="1"/>
    <col min="8463" max="8463" width="13.25" style="1209" customWidth="1"/>
    <col min="8464" max="8464" width="14.5" style="1209" customWidth="1"/>
    <col min="8465" max="8465" width="15.625" style="1209" customWidth="1"/>
    <col min="8466" max="8704" width="9" style="1209"/>
    <col min="8705" max="8705" width="2.625" style="1209" customWidth="1"/>
    <col min="8706" max="8706" width="13.25" style="1209" bestFit="1" customWidth="1"/>
    <col min="8707" max="8708" width="14.625" style="1209" bestFit="1" customWidth="1"/>
    <col min="8709" max="8709" width="39.125" style="1209" bestFit="1" customWidth="1"/>
    <col min="8710" max="8710" width="7.125" style="1209" customWidth="1"/>
    <col min="8711" max="8711" width="9.25" style="1209" bestFit="1" customWidth="1"/>
    <col min="8712" max="8712" width="10" style="1209" bestFit="1" customWidth="1"/>
    <col min="8713" max="8713" width="31" style="1209" bestFit="1" customWidth="1"/>
    <col min="8714" max="8714" width="31.5" style="1209" bestFit="1" customWidth="1"/>
    <col min="8715" max="8715" width="42.125" style="1209" customWidth="1"/>
    <col min="8716" max="8716" width="13.5" style="1209" bestFit="1" customWidth="1"/>
    <col min="8717" max="8717" width="13.75" style="1209" customWidth="1"/>
    <col min="8718" max="8718" width="10" style="1209" bestFit="1" customWidth="1"/>
    <col min="8719" max="8719" width="13.25" style="1209" customWidth="1"/>
    <col min="8720" max="8720" width="14.5" style="1209" customWidth="1"/>
    <col min="8721" max="8721" width="15.625" style="1209" customWidth="1"/>
    <col min="8722" max="8960" width="9" style="1209"/>
    <col min="8961" max="8961" width="2.625" style="1209" customWidth="1"/>
    <col min="8962" max="8962" width="13.25" style="1209" bestFit="1" customWidth="1"/>
    <col min="8963" max="8964" width="14.625" style="1209" bestFit="1" customWidth="1"/>
    <col min="8965" max="8965" width="39.125" style="1209" bestFit="1" customWidth="1"/>
    <col min="8966" max="8966" width="7.125" style="1209" customWidth="1"/>
    <col min="8967" max="8967" width="9.25" style="1209" bestFit="1" customWidth="1"/>
    <col min="8968" max="8968" width="10" style="1209" bestFit="1" customWidth="1"/>
    <col min="8969" max="8969" width="31" style="1209" bestFit="1" customWidth="1"/>
    <col min="8970" max="8970" width="31.5" style="1209" bestFit="1" customWidth="1"/>
    <col min="8971" max="8971" width="42.125" style="1209" customWidth="1"/>
    <col min="8972" max="8972" width="13.5" style="1209" bestFit="1" customWidth="1"/>
    <col min="8973" max="8973" width="13.75" style="1209" customWidth="1"/>
    <col min="8974" max="8974" width="10" style="1209" bestFit="1" customWidth="1"/>
    <col min="8975" max="8975" width="13.25" style="1209" customWidth="1"/>
    <col min="8976" max="8976" width="14.5" style="1209" customWidth="1"/>
    <col min="8977" max="8977" width="15.625" style="1209" customWidth="1"/>
    <col min="8978" max="9216" width="9" style="1209"/>
    <col min="9217" max="9217" width="2.625" style="1209" customWidth="1"/>
    <col min="9218" max="9218" width="13.25" style="1209" bestFit="1" customWidth="1"/>
    <col min="9219" max="9220" width="14.625" style="1209" bestFit="1" customWidth="1"/>
    <col min="9221" max="9221" width="39.125" style="1209" bestFit="1" customWidth="1"/>
    <col min="9222" max="9222" width="7.125" style="1209" customWidth="1"/>
    <col min="9223" max="9223" width="9.25" style="1209" bestFit="1" customWidth="1"/>
    <col min="9224" max="9224" width="10" style="1209" bestFit="1" customWidth="1"/>
    <col min="9225" max="9225" width="31" style="1209" bestFit="1" customWidth="1"/>
    <col min="9226" max="9226" width="31.5" style="1209" bestFit="1" customWidth="1"/>
    <col min="9227" max="9227" width="42.125" style="1209" customWidth="1"/>
    <col min="9228" max="9228" width="13.5" style="1209" bestFit="1" customWidth="1"/>
    <col min="9229" max="9229" width="13.75" style="1209" customWidth="1"/>
    <col min="9230" max="9230" width="10" style="1209" bestFit="1" customWidth="1"/>
    <col min="9231" max="9231" width="13.25" style="1209" customWidth="1"/>
    <col min="9232" max="9232" width="14.5" style="1209" customWidth="1"/>
    <col min="9233" max="9233" width="15.625" style="1209" customWidth="1"/>
    <col min="9234" max="9472" width="9" style="1209"/>
    <col min="9473" max="9473" width="2.625" style="1209" customWidth="1"/>
    <col min="9474" max="9474" width="13.25" style="1209" bestFit="1" customWidth="1"/>
    <col min="9475" max="9476" width="14.625" style="1209" bestFit="1" customWidth="1"/>
    <col min="9477" max="9477" width="39.125" style="1209" bestFit="1" customWidth="1"/>
    <col min="9478" max="9478" width="7.125" style="1209" customWidth="1"/>
    <col min="9479" max="9479" width="9.25" style="1209" bestFit="1" customWidth="1"/>
    <col min="9480" max="9480" width="10" style="1209" bestFit="1" customWidth="1"/>
    <col min="9481" max="9481" width="31" style="1209" bestFit="1" customWidth="1"/>
    <col min="9482" max="9482" width="31.5" style="1209" bestFit="1" customWidth="1"/>
    <col min="9483" max="9483" width="42.125" style="1209" customWidth="1"/>
    <col min="9484" max="9484" width="13.5" style="1209" bestFit="1" customWidth="1"/>
    <col min="9485" max="9485" width="13.75" style="1209" customWidth="1"/>
    <col min="9486" max="9486" width="10" style="1209" bestFit="1" customWidth="1"/>
    <col min="9487" max="9487" width="13.25" style="1209" customWidth="1"/>
    <col min="9488" max="9488" width="14.5" style="1209" customWidth="1"/>
    <col min="9489" max="9489" width="15.625" style="1209" customWidth="1"/>
    <col min="9490" max="9728" width="9" style="1209"/>
    <col min="9729" max="9729" width="2.625" style="1209" customWidth="1"/>
    <col min="9730" max="9730" width="13.25" style="1209" bestFit="1" customWidth="1"/>
    <col min="9731" max="9732" width="14.625" style="1209" bestFit="1" customWidth="1"/>
    <col min="9733" max="9733" width="39.125" style="1209" bestFit="1" customWidth="1"/>
    <col min="9734" max="9734" width="7.125" style="1209" customWidth="1"/>
    <col min="9735" max="9735" width="9.25" style="1209" bestFit="1" customWidth="1"/>
    <col min="9736" max="9736" width="10" style="1209" bestFit="1" customWidth="1"/>
    <col min="9737" max="9737" width="31" style="1209" bestFit="1" customWidth="1"/>
    <col min="9738" max="9738" width="31.5" style="1209" bestFit="1" customWidth="1"/>
    <col min="9739" max="9739" width="42.125" style="1209" customWidth="1"/>
    <col min="9740" max="9740" width="13.5" style="1209" bestFit="1" customWidth="1"/>
    <col min="9741" max="9741" width="13.75" style="1209" customWidth="1"/>
    <col min="9742" max="9742" width="10" style="1209" bestFit="1" customWidth="1"/>
    <col min="9743" max="9743" width="13.25" style="1209" customWidth="1"/>
    <col min="9744" max="9744" width="14.5" style="1209" customWidth="1"/>
    <col min="9745" max="9745" width="15.625" style="1209" customWidth="1"/>
    <col min="9746" max="9984" width="9" style="1209"/>
    <col min="9985" max="9985" width="2.625" style="1209" customWidth="1"/>
    <col min="9986" max="9986" width="13.25" style="1209" bestFit="1" customWidth="1"/>
    <col min="9987" max="9988" width="14.625" style="1209" bestFit="1" customWidth="1"/>
    <col min="9989" max="9989" width="39.125" style="1209" bestFit="1" customWidth="1"/>
    <col min="9990" max="9990" width="7.125" style="1209" customWidth="1"/>
    <col min="9991" max="9991" width="9.25" style="1209" bestFit="1" customWidth="1"/>
    <col min="9992" max="9992" width="10" style="1209" bestFit="1" customWidth="1"/>
    <col min="9993" max="9993" width="31" style="1209" bestFit="1" customWidth="1"/>
    <col min="9994" max="9994" width="31.5" style="1209" bestFit="1" customWidth="1"/>
    <col min="9995" max="9995" width="42.125" style="1209" customWidth="1"/>
    <col min="9996" max="9996" width="13.5" style="1209" bestFit="1" customWidth="1"/>
    <col min="9997" max="9997" width="13.75" style="1209" customWidth="1"/>
    <col min="9998" max="9998" width="10" style="1209" bestFit="1" customWidth="1"/>
    <col min="9999" max="9999" width="13.25" style="1209" customWidth="1"/>
    <col min="10000" max="10000" width="14.5" style="1209" customWidth="1"/>
    <col min="10001" max="10001" width="15.625" style="1209" customWidth="1"/>
    <col min="10002" max="10240" width="9" style="1209"/>
    <col min="10241" max="10241" width="2.625" style="1209" customWidth="1"/>
    <col min="10242" max="10242" width="13.25" style="1209" bestFit="1" customWidth="1"/>
    <col min="10243" max="10244" width="14.625" style="1209" bestFit="1" customWidth="1"/>
    <col min="10245" max="10245" width="39.125" style="1209" bestFit="1" customWidth="1"/>
    <col min="10246" max="10246" width="7.125" style="1209" customWidth="1"/>
    <col min="10247" max="10247" width="9.25" style="1209" bestFit="1" customWidth="1"/>
    <col min="10248" max="10248" width="10" style="1209" bestFit="1" customWidth="1"/>
    <col min="10249" max="10249" width="31" style="1209" bestFit="1" customWidth="1"/>
    <col min="10250" max="10250" width="31.5" style="1209" bestFit="1" customWidth="1"/>
    <col min="10251" max="10251" width="42.125" style="1209" customWidth="1"/>
    <col min="10252" max="10252" width="13.5" style="1209" bestFit="1" customWidth="1"/>
    <col min="10253" max="10253" width="13.75" style="1209" customWidth="1"/>
    <col min="10254" max="10254" width="10" style="1209" bestFit="1" customWidth="1"/>
    <col min="10255" max="10255" width="13.25" style="1209" customWidth="1"/>
    <col min="10256" max="10256" width="14.5" style="1209" customWidth="1"/>
    <col min="10257" max="10257" width="15.625" style="1209" customWidth="1"/>
    <col min="10258" max="10496" width="9" style="1209"/>
    <col min="10497" max="10497" width="2.625" style="1209" customWidth="1"/>
    <col min="10498" max="10498" width="13.25" style="1209" bestFit="1" customWidth="1"/>
    <col min="10499" max="10500" width="14.625" style="1209" bestFit="1" customWidth="1"/>
    <col min="10501" max="10501" width="39.125" style="1209" bestFit="1" customWidth="1"/>
    <col min="10502" max="10502" width="7.125" style="1209" customWidth="1"/>
    <col min="10503" max="10503" width="9.25" style="1209" bestFit="1" customWidth="1"/>
    <col min="10504" max="10504" width="10" style="1209" bestFit="1" customWidth="1"/>
    <col min="10505" max="10505" width="31" style="1209" bestFit="1" customWidth="1"/>
    <col min="10506" max="10506" width="31.5" style="1209" bestFit="1" customWidth="1"/>
    <col min="10507" max="10507" width="42.125" style="1209" customWidth="1"/>
    <col min="10508" max="10508" width="13.5" style="1209" bestFit="1" customWidth="1"/>
    <col min="10509" max="10509" width="13.75" style="1209" customWidth="1"/>
    <col min="10510" max="10510" width="10" style="1209" bestFit="1" customWidth="1"/>
    <col min="10511" max="10511" width="13.25" style="1209" customWidth="1"/>
    <col min="10512" max="10512" width="14.5" style="1209" customWidth="1"/>
    <col min="10513" max="10513" width="15.625" style="1209" customWidth="1"/>
    <col min="10514" max="10752" width="9" style="1209"/>
    <col min="10753" max="10753" width="2.625" style="1209" customWidth="1"/>
    <col min="10754" max="10754" width="13.25" style="1209" bestFit="1" customWidth="1"/>
    <col min="10755" max="10756" width="14.625" style="1209" bestFit="1" customWidth="1"/>
    <col min="10757" max="10757" width="39.125" style="1209" bestFit="1" customWidth="1"/>
    <col min="10758" max="10758" width="7.125" style="1209" customWidth="1"/>
    <col min="10759" max="10759" width="9.25" style="1209" bestFit="1" customWidth="1"/>
    <col min="10760" max="10760" width="10" style="1209" bestFit="1" customWidth="1"/>
    <col min="10761" max="10761" width="31" style="1209" bestFit="1" customWidth="1"/>
    <col min="10762" max="10762" width="31.5" style="1209" bestFit="1" customWidth="1"/>
    <col min="10763" max="10763" width="42.125" style="1209" customWidth="1"/>
    <col min="10764" max="10764" width="13.5" style="1209" bestFit="1" customWidth="1"/>
    <col min="10765" max="10765" width="13.75" style="1209" customWidth="1"/>
    <col min="10766" max="10766" width="10" style="1209" bestFit="1" customWidth="1"/>
    <col min="10767" max="10767" width="13.25" style="1209" customWidth="1"/>
    <col min="10768" max="10768" width="14.5" style="1209" customWidth="1"/>
    <col min="10769" max="10769" width="15.625" style="1209" customWidth="1"/>
    <col min="10770" max="11008" width="9" style="1209"/>
    <col min="11009" max="11009" width="2.625" style="1209" customWidth="1"/>
    <col min="11010" max="11010" width="13.25" style="1209" bestFit="1" customWidth="1"/>
    <col min="11011" max="11012" width="14.625" style="1209" bestFit="1" customWidth="1"/>
    <col min="11013" max="11013" width="39.125" style="1209" bestFit="1" customWidth="1"/>
    <col min="11014" max="11014" width="7.125" style="1209" customWidth="1"/>
    <col min="11015" max="11015" width="9.25" style="1209" bestFit="1" customWidth="1"/>
    <col min="11016" max="11016" width="10" style="1209" bestFit="1" customWidth="1"/>
    <col min="11017" max="11017" width="31" style="1209" bestFit="1" customWidth="1"/>
    <col min="11018" max="11018" width="31.5" style="1209" bestFit="1" customWidth="1"/>
    <col min="11019" max="11019" width="42.125" style="1209" customWidth="1"/>
    <col min="11020" max="11020" width="13.5" style="1209" bestFit="1" customWidth="1"/>
    <col min="11021" max="11021" width="13.75" style="1209" customWidth="1"/>
    <col min="11022" max="11022" width="10" style="1209" bestFit="1" customWidth="1"/>
    <col min="11023" max="11023" width="13.25" style="1209" customWidth="1"/>
    <col min="11024" max="11024" width="14.5" style="1209" customWidth="1"/>
    <col min="11025" max="11025" width="15.625" style="1209" customWidth="1"/>
    <col min="11026" max="11264" width="9" style="1209"/>
    <col min="11265" max="11265" width="2.625" style="1209" customWidth="1"/>
    <col min="11266" max="11266" width="13.25" style="1209" bestFit="1" customWidth="1"/>
    <col min="11267" max="11268" width="14.625" style="1209" bestFit="1" customWidth="1"/>
    <col min="11269" max="11269" width="39.125" style="1209" bestFit="1" customWidth="1"/>
    <col min="11270" max="11270" width="7.125" style="1209" customWidth="1"/>
    <col min="11271" max="11271" width="9.25" style="1209" bestFit="1" customWidth="1"/>
    <col min="11272" max="11272" width="10" style="1209" bestFit="1" customWidth="1"/>
    <col min="11273" max="11273" width="31" style="1209" bestFit="1" customWidth="1"/>
    <col min="11274" max="11274" width="31.5" style="1209" bestFit="1" customWidth="1"/>
    <col min="11275" max="11275" width="42.125" style="1209" customWidth="1"/>
    <col min="11276" max="11276" width="13.5" style="1209" bestFit="1" customWidth="1"/>
    <col min="11277" max="11277" width="13.75" style="1209" customWidth="1"/>
    <col min="11278" max="11278" width="10" style="1209" bestFit="1" customWidth="1"/>
    <col min="11279" max="11279" width="13.25" style="1209" customWidth="1"/>
    <col min="11280" max="11280" width="14.5" style="1209" customWidth="1"/>
    <col min="11281" max="11281" width="15.625" style="1209" customWidth="1"/>
    <col min="11282" max="11520" width="9" style="1209"/>
    <col min="11521" max="11521" width="2.625" style="1209" customWidth="1"/>
    <col min="11522" max="11522" width="13.25" style="1209" bestFit="1" customWidth="1"/>
    <col min="11523" max="11524" width="14.625" style="1209" bestFit="1" customWidth="1"/>
    <col min="11525" max="11525" width="39.125" style="1209" bestFit="1" customWidth="1"/>
    <col min="11526" max="11526" width="7.125" style="1209" customWidth="1"/>
    <col min="11527" max="11527" width="9.25" style="1209" bestFit="1" customWidth="1"/>
    <col min="11528" max="11528" width="10" style="1209" bestFit="1" customWidth="1"/>
    <col min="11529" max="11529" width="31" style="1209" bestFit="1" customWidth="1"/>
    <col min="11530" max="11530" width="31.5" style="1209" bestFit="1" customWidth="1"/>
    <col min="11531" max="11531" width="42.125" style="1209" customWidth="1"/>
    <col min="11532" max="11532" width="13.5" style="1209" bestFit="1" customWidth="1"/>
    <col min="11533" max="11533" width="13.75" style="1209" customWidth="1"/>
    <col min="11534" max="11534" width="10" style="1209" bestFit="1" customWidth="1"/>
    <col min="11535" max="11535" width="13.25" style="1209" customWidth="1"/>
    <col min="11536" max="11536" width="14.5" style="1209" customWidth="1"/>
    <col min="11537" max="11537" width="15.625" style="1209" customWidth="1"/>
    <col min="11538" max="11776" width="9" style="1209"/>
    <col min="11777" max="11777" width="2.625" style="1209" customWidth="1"/>
    <col min="11778" max="11778" width="13.25" style="1209" bestFit="1" customWidth="1"/>
    <col min="11779" max="11780" width="14.625" style="1209" bestFit="1" customWidth="1"/>
    <col min="11781" max="11781" width="39.125" style="1209" bestFit="1" customWidth="1"/>
    <col min="11782" max="11782" width="7.125" style="1209" customWidth="1"/>
    <col min="11783" max="11783" width="9.25" style="1209" bestFit="1" customWidth="1"/>
    <col min="11784" max="11784" width="10" style="1209" bestFit="1" customWidth="1"/>
    <col min="11785" max="11785" width="31" style="1209" bestFit="1" customWidth="1"/>
    <col min="11786" max="11786" width="31.5" style="1209" bestFit="1" customWidth="1"/>
    <col min="11787" max="11787" width="42.125" style="1209" customWidth="1"/>
    <col min="11788" max="11788" width="13.5" style="1209" bestFit="1" customWidth="1"/>
    <col min="11789" max="11789" width="13.75" style="1209" customWidth="1"/>
    <col min="11790" max="11790" width="10" style="1209" bestFit="1" customWidth="1"/>
    <col min="11791" max="11791" width="13.25" style="1209" customWidth="1"/>
    <col min="11792" max="11792" width="14.5" style="1209" customWidth="1"/>
    <col min="11793" max="11793" width="15.625" style="1209" customWidth="1"/>
    <col min="11794" max="12032" width="9" style="1209"/>
    <col min="12033" max="12033" width="2.625" style="1209" customWidth="1"/>
    <col min="12034" max="12034" width="13.25" style="1209" bestFit="1" customWidth="1"/>
    <col min="12035" max="12036" width="14.625" style="1209" bestFit="1" customWidth="1"/>
    <col min="12037" max="12037" width="39.125" style="1209" bestFit="1" customWidth="1"/>
    <col min="12038" max="12038" width="7.125" style="1209" customWidth="1"/>
    <col min="12039" max="12039" width="9.25" style="1209" bestFit="1" customWidth="1"/>
    <col min="12040" max="12040" width="10" style="1209" bestFit="1" customWidth="1"/>
    <col min="12041" max="12041" width="31" style="1209" bestFit="1" customWidth="1"/>
    <col min="12042" max="12042" width="31.5" style="1209" bestFit="1" customWidth="1"/>
    <col min="12043" max="12043" width="42.125" style="1209" customWidth="1"/>
    <col min="12044" max="12044" width="13.5" style="1209" bestFit="1" customWidth="1"/>
    <col min="12045" max="12045" width="13.75" style="1209" customWidth="1"/>
    <col min="12046" max="12046" width="10" style="1209" bestFit="1" customWidth="1"/>
    <col min="12047" max="12047" width="13.25" style="1209" customWidth="1"/>
    <col min="12048" max="12048" width="14.5" style="1209" customWidth="1"/>
    <col min="12049" max="12049" width="15.625" style="1209" customWidth="1"/>
    <col min="12050" max="12288" width="9" style="1209"/>
    <col min="12289" max="12289" width="2.625" style="1209" customWidth="1"/>
    <col min="12290" max="12290" width="13.25" style="1209" bestFit="1" customWidth="1"/>
    <col min="12291" max="12292" width="14.625" style="1209" bestFit="1" customWidth="1"/>
    <col min="12293" max="12293" width="39.125" style="1209" bestFit="1" customWidth="1"/>
    <col min="12294" max="12294" width="7.125" style="1209" customWidth="1"/>
    <col min="12295" max="12295" width="9.25" style="1209" bestFit="1" customWidth="1"/>
    <col min="12296" max="12296" width="10" style="1209" bestFit="1" customWidth="1"/>
    <col min="12297" max="12297" width="31" style="1209" bestFit="1" customWidth="1"/>
    <col min="12298" max="12298" width="31.5" style="1209" bestFit="1" customWidth="1"/>
    <col min="12299" max="12299" width="42.125" style="1209" customWidth="1"/>
    <col min="12300" max="12300" width="13.5" style="1209" bestFit="1" customWidth="1"/>
    <col min="12301" max="12301" width="13.75" style="1209" customWidth="1"/>
    <col min="12302" max="12302" width="10" style="1209" bestFit="1" customWidth="1"/>
    <col min="12303" max="12303" width="13.25" style="1209" customWidth="1"/>
    <col min="12304" max="12304" width="14.5" style="1209" customWidth="1"/>
    <col min="12305" max="12305" width="15.625" style="1209" customWidth="1"/>
    <col min="12306" max="12544" width="9" style="1209"/>
    <col min="12545" max="12545" width="2.625" style="1209" customWidth="1"/>
    <col min="12546" max="12546" width="13.25" style="1209" bestFit="1" customWidth="1"/>
    <col min="12547" max="12548" width="14.625" style="1209" bestFit="1" customWidth="1"/>
    <col min="12549" max="12549" width="39.125" style="1209" bestFit="1" customWidth="1"/>
    <col min="12550" max="12550" width="7.125" style="1209" customWidth="1"/>
    <col min="12551" max="12551" width="9.25" style="1209" bestFit="1" customWidth="1"/>
    <col min="12552" max="12552" width="10" style="1209" bestFit="1" customWidth="1"/>
    <col min="12553" max="12553" width="31" style="1209" bestFit="1" customWidth="1"/>
    <col min="12554" max="12554" width="31.5" style="1209" bestFit="1" customWidth="1"/>
    <col min="12555" max="12555" width="42.125" style="1209" customWidth="1"/>
    <col min="12556" max="12556" width="13.5" style="1209" bestFit="1" customWidth="1"/>
    <col min="12557" max="12557" width="13.75" style="1209" customWidth="1"/>
    <col min="12558" max="12558" width="10" style="1209" bestFit="1" customWidth="1"/>
    <col min="12559" max="12559" width="13.25" style="1209" customWidth="1"/>
    <col min="12560" max="12560" width="14.5" style="1209" customWidth="1"/>
    <col min="12561" max="12561" width="15.625" style="1209" customWidth="1"/>
    <col min="12562" max="12800" width="9" style="1209"/>
    <col min="12801" max="12801" width="2.625" style="1209" customWidth="1"/>
    <col min="12802" max="12802" width="13.25" style="1209" bestFit="1" customWidth="1"/>
    <col min="12803" max="12804" width="14.625" style="1209" bestFit="1" customWidth="1"/>
    <col min="12805" max="12805" width="39.125" style="1209" bestFit="1" customWidth="1"/>
    <col min="12806" max="12806" width="7.125" style="1209" customWidth="1"/>
    <col min="12807" max="12807" width="9.25" style="1209" bestFit="1" customWidth="1"/>
    <col min="12808" max="12808" width="10" style="1209" bestFit="1" customWidth="1"/>
    <col min="12809" max="12809" width="31" style="1209" bestFit="1" customWidth="1"/>
    <col min="12810" max="12810" width="31.5" style="1209" bestFit="1" customWidth="1"/>
    <col min="12811" max="12811" width="42.125" style="1209" customWidth="1"/>
    <col min="12812" max="12812" width="13.5" style="1209" bestFit="1" customWidth="1"/>
    <col min="12813" max="12813" width="13.75" style="1209" customWidth="1"/>
    <col min="12814" max="12814" width="10" style="1209" bestFit="1" customWidth="1"/>
    <col min="12815" max="12815" width="13.25" style="1209" customWidth="1"/>
    <col min="12816" max="12816" width="14.5" style="1209" customWidth="1"/>
    <col min="12817" max="12817" width="15.625" style="1209" customWidth="1"/>
    <col min="12818" max="13056" width="9" style="1209"/>
    <col min="13057" max="13057" width="2.625" style="1209" customWidth="1"/>
    <col min="13058" max="13058" width="13.25" style="1209" bestFit="1" customWidth="1"/>
    <col min="13059" max="13060" width="14.625" style="1209" bestFit="1" customWidth="1"/>
    <col min="13061" max="13061" width="39.125" style="1209" bestFit="1" customWidth="1"/>
    <col min="13062" max="13062" width="7.125" style="1209" customWidth="1"/>
    <col min="13063" max="13063" width="9.25" style="1209" bestFit="1" customWidth="1"/>
    <col min="13064" max="13064" width="10" style="1209" bestFit="1" customWidth="1"/>
    <col min="13065" max="13065" width="31" style="1209" bestFit="1" customWidth="1"/>
    <col min="13066" max="13066" width="31.5" style="1209" bestFit="1" customWidth="1"/>
    <col min="13067" max="13067" width="42.125" style="1209" customWidth="1"/>
    <col min="13068" max="13068" width="13.5" style="1209" bestFit="1" customWidth="1"/>
    <col min="13069" max="13069" width="13.75" style="1209" customWidth="1"/>
    <col min="13070" max="13070" width="10" style="1209" bestFit="1" customWidth="1"/>
    <col min="13071" max="13071" width="13.25" style="1209" customWidth="1"/>
    <col min="13072" max="13072" width="14.5" style="1209" customWidth="1"/>
    <col min="13073" max="13073" width="15.625" style="1209" customWidth="1"/>
    <col min="13074" max="13312" width="9" style="1209"/>
    <col min="13313" max="13313" width="2.625" style="1209" customWidth="1"/>
    <col min="13314" max="13314" width="13.25" style="1209" bestFit="1" customWidth="1"/>
    <col min="13315" max="13316" width="14.625" style="1209" bestFit="1" customWidth="1"/>
    <col min="13317" max="13317" width="39.125" style="1209" bestFit="1" customWidth="1"/>
    <col min="13318" max="13318" width="7.125" style="1209" customWidth="1"/>
    <col min="13319" max="13319" width="9.25" style="1209" bestFit="1" customWidth="1"/>
    <col min="13320" max="13320" width="10" style="1209" bestFit="1" customWidth="1"/>
    <col min="13321" max="13321" width="31" style="1209" bestFit="1" customWidth="1"/>
    <col min="13322" max="13322" width="31.5" style="1209" bestFit="1" customWidth="1"/>
    <col min="13323" max="13323" width="42.125" style="1209" customWidth="1"/>
    <col min="13324" max="13324" width="13.5" style="1209" bestFit="1" customWidth="1"/>
    <col min="13325" max="13325" width="13.75" style="1209" customWidth="1"/>
    <col min="13326" max="13326" width="10" style="1209" bestFit="1" customWidth="1"/>
    <col min="13327" max="13327" width="13.25" style="1209" customWidth="1"/>
    <col min="13328" max="13328" width="14.5" style="1209" customWidth="1"/>
    <col min="13329" max="13329" width="15.625" style="1209" customWidth="1"/>
    <col min="13330" max="13568" width="9" style="1209"/>
    <col min="13569" max="13569" width="2.625" style="1209" customWidth="1"/>
    <col min="13570" max="13570" width="13.25" style="1209" bestFit="1" customWidth="1"/>
    <col min="13571" max="13572" width="14.625" style="1209" bestFit="1" customWidth="1"/>
    <col min="13573" max="13573" width="39.125" style="1209" bestFit="1" customWidth="1"/>
    <col min="13574" max="13574" width="7.125" style="1209" customWidth="1"/>
    <col min="13575" max="13575" width="9.25" style="1209" bestFit="1" customWidth="1"/>
    <col min="13576" max="13576" width="10" style="1209" bestFit="1" customWidth="1"/>
    <col min="13577" max="13577" width="31" style="1209" bestFit="1" customWidth="1"/>
    <col min="13578" max="13578" width="31.5" style="1209" bestFit="1" customWidth="1"/>
    <col min="13579" max="13579" width="42.125" style="1209" customWidth="1"/>
    <col min="13580" max="13580" width="13.5" style="1209" bestFit="1" customWidth="1"/>
    <col min="13581" max="13581" width="13.75" style="1209" customWidth="1"/>
    <col min="13582" max="13582" width="10" style="1209" bestFit="1" customWidth="1"/>
    <col min="13583" max="13583" width="13.25" style="1209" customWidth="1"/>
    <col min="13584" max="13584" width="14.5" style="1209" customWidth="1"/>
    <col min="13585" max="13585" width="15.625" style="1209" customWidth="1"/>
    <col min="13586" max="13824" width="9" style="1209"/>
    <col min="13825" max="13825" width="2.625" style="1209" customWidth="1"/>
    <col min="13826" max="13826" width="13.25" style="1209" bestFit="1" customWidth="1"/>
    <col min="13827" max="13828" width="14.625" style="1209" bestFit="1" customWidth="1"/>
    <col min="13829" max="13829" width="39.125" style="1209" bestFit="1" customWidth="1"/>
    <col min="13830" max="13830" width="7.125" style="1209" customWidth="1"/>
    <col min="13831" max="13831" width="9.25" style="1209" bestFit="1" customWidth="1"/>
    <col min="13832" max="13832" width="10" style="1209" bestFit="1" customWidth="1"/>
    <col min="13833" max="13833" width="31" style="1209" bestFit="1" customWidth="1"/>
    <col min="13834" max="13834" width="31.5" style="1209" bestFit="1" customWidth="1"/>
    <col min="13835" max="13835" width="42.125" style="1209" customWidth="1"/>
    <col min="13836" max="13836" width="13.5" style="1209" bestFit="1" customWidth="1"/>
    <col min="13837" max="13837" width="13.75" style="1209" customWidth="1"/>
    <col min="13838" max="13838" width="10" style="1209" bestFit="1" customWidth="1"/>
    <col min="13839" max="13839" width="13.25" style="1209" customWidth="1"/>
    <col min="13840" max="13840" width="14.5" style="1209" customWidth="1"/>
    <col min="13841" max="13841" width="15.625" style="1209" customWidth="1"/>
    <col min="13842" max="14080" width="9" style="1209"/>
    <col min="14081" max="14081" width="2.625" style="1209" customWidth="1"/>
    <col min="14082" max="14082" width="13.25" style="1209" bestFit="1" customWidth="1"/>
    <col min="14083" max="14084" width="14.625" style="1209" bestFit="1" customWidth="1"/>
    <col min="14085" max="14085" width="39.125" style="1209" bestFit="1" customWidth="1"/>
    <col min="14086" max="14086" width="7.125" style="1209" customWidth="1"/>
    <col min="14087" max="14087" width="9.25" style="1209" bestFit="1" customWidth="1"/>
    <col min="14088" max="14088" width="10" style="1209" bestFit="1" customWidth="1"/>
    <col min="14089" max="14089" width="31" style="1209" bestFit="1" customWidth="1"/>
    <col min="14090" max="14090" width="31.5" style="1209" bestFit="1" customWidth="1"/>
    <col min="14091" max="14091" width="42.125" style="1209" customWidth="1"/>
    <col min="14092" max="14092" width="13.5" style="1209" bestFit="1" customWidth="1"/>
    <col min="14093" max="14093" width="13.75" style="1209" customWidth="1"/>
    <col min="14094" max="14094" width="10" style="1209" bestFit="1" customWidth="1"/>
    <col min="14095" max="14095" width="13.25" style="1209" customWidth="1"/>
    <col min="14096" max="14096" width="14.5" style="1209" customWidth="1"/>
    <col min="14097" max="14097" width="15.625" style="1209" customWidth="1"/>
    <col min="14098" max="14336" width="9" style="1209"/>
    <col min="14337" max="14337" width="2.625" style="1209" customWidth="1"/>
    <col min="14338" max="14338" width="13.25" style="1209" bestFit="1" customWidth="1"/>
    <col min="14339" max="14340" width="14.625" style="1209" bestFit="1" customWidth="1"/>
    <col min="14341" max="14341" width="39.125" style="1209" bestFit="1" customWidth="1"/>
    <col min="14342" max="14342" width="7.125" style="1209" customWidth="1"/>
    <col min="14343" max="14343" width="9.25" style="1209" bestFit="1" customWidth="1"/>
    <col min="14344" max="14344" width="10" style="1209" bestFit="1" customWidth="1"/>
    <col min="14345" max="14345" width="31" style="1209" bestFit="1" customWidth="1"/>
    <col min="14346" max="14346" width="31.5" style="1209" bestFit="1" customWidth="1"/>
    <col min="14347" max="14347" width="42.125" style="1209" customWidth="1"/>
    <col min="14348" max="14348" width="13.5" style="1209" bestFit="1" customWidth="1"/>
    <col min="14349" max="14349" width="13.75" style="1209" customWidth="1"/>
    <col min="14350" max="14350" width="10" style="1209" bestFit="1" customWidth="1"/>
    <col min="14351" max="14351" width="13.25" style="1209" customWidth="1"/>
    <col min="14352" max="14352" width="14.5" style="1209" customWidth="1"/>
    <col min="14353" max="14353" width="15.625" style="1209" customWidth="1"/>
    <col min="14354" max="14592" width="9" style="1209"/>
    <col min="14593" max="14593" width="2.625" style="1209" customWidth="1"/>
    <col min="14594" max="14594" width="13.25" style="1209" bestFit="1" customWidth="1"/>
    <col min="14595" max="14596" width="14.625" style="1209" bestFit="1" customWidth="1"/>
    <col min="14597" max="14597" width="39.125" style="1209" bestFit="1" customWidth="1"/>
    <col min="14598" max="14598" width="7.125" style="1209" customWidth="1"/>
    <col min="14599" max="14599" width="9.25" style="1209" bestFit="1" customWidth="1"/>
    <col min="14600" max="14600" width="10" style="1209" bestFit="1" customWidth="1"/>
    <col min="14601" max="14601" width="31" style="1209" bestFit="1" customWidth="1"/>
    <col min="14602" max="14602" width="31.5" style="1209" bestFit="1" customWidth="1"/>
    <col min="14603" max="14603" width="42.125" style="1209" customWidth="1"/>
    <col min="14604" max="14604" width="13.5" style="1209" bestFit="1" customWidth="1"/>
    <col min="14605" max="14605" width="13.75" style="1209" customWidth="1"/>
    <col min="14606" max="14606" width="10" style="1209" bestFit="1" customWidth="1"/>
    <col min="14607" max="14607" width="13.25" style="1209" customWidth="1"/>
    <col min="14608" max="14608" width="14.5" style="1209" customWidth="1"/>
    <col min="14609" max="14609" width="15.625" style="1209" customWidth="1"/>
    <col min="14610" max="14848" width="9" style="1209"/>
    <col min="14849" max="14849" width="2.625" style="1209" customWidth="1"/>
    <col min="14850" max="14850" width="13.25" style="1209" bestFit="1" customWidth="1"/>
    <col min="14851" max="14852" width="14.625" style="1209" bestFit="1" customWidth="1"/>
    <col min="14853" max="14853" width="39.125" style="1209" bestFit="1" customWidth="1"/>
    <col min="14854" max="14854" width="7.125" style="1209" customWidth="1"/>
    <col min="14855" max="14855" width="9.25" style="1209" bestFit="1" customWidth="1"/>
    <col min="14856" max="14856" width="10" style="1209" bestFit="1" customWidth="1"/>
    <col min="14857" max="14857" width="31" style="1209" bestFit="1" customWidth="1"/>
    <col min="14858" max="14858" width="31.5" style="1209" bestFit="1" customWidth="1"/>
    <col min="14859" max="14859" width="42.125" style="1209" customWidth="1"/>
    <col min="14860" max="14860" width="13.5" style="1209" bestFit="1" customWidth="1"/>
    <col min="14861" max="14861" width="13.75" style="1209" customWidth="1"/>
    <col min="14862" max="14862" width="10" style="1209" bestFit="1" customWidth="1"/>
    <col min="14863" max="14863" width="13.25" style="1209" customWidth="1"/>
    <col min="14864" max="14864" width="14.5" style="1209" customWidth="1"/>
    <col min="14865" max="14865" width="15.625" style="1209" customWidth="1"/>
    <col min="14866" max="15104" width="9" style="1209"/>
    <col min="15105" max="15105" width="2.625" style="1209" customWidth="1"/>
    <col min="15106" max="15106" width="13.25" style="1209" bestFit="1" customWidth="1"/>
    <col min="15107" max="15108" width="14.625" style="1209" bestFit="1" customWidth="1"/>
    <col min="15109" max="15109" width="39.125" style="1209" bestFit="1" customWidth="1"/>
    <col min="15110" max="15110" width="7.125" style="1209" customWidth="1"/>
    <col min="15111" max="15111" width="9.25" style="1209" bestFit="1" customWidth="1"/>
    <col min="15112" max="15112" width="10" style="1209" bestFit="1" customWidth="1"/>
    <col min="15113" max="15113" width="31" style="1209" bestFit="1" customWidth="1"/>
    <col min="15114" max="15114" width="31.5" style="1209" bestFit="1" customWidth="1"/>
    <col min="15115" max="15115" width="42.125" style="1209" customWidth="1"/>
    <col min="15116" max="15116" width="13.5" style="1209" bestFit="1" customWidth="1"/>
    <col min="15117" max="15117" width="13.75" style="1209" customWidth="1"/>
    <col min="15118" max="15118" width="10" style="1209" bestFit="1" customWidth="1"/>
    <col min="15119" max="15119" width="13.25" style="1209" customWidth="1"/>
    <col min="15120" max="15120" width="14.5" style="1209" customWidth="1"/>
    <col min="15121" max="15121" width="15.625" style="1209" customWidth="1"/>
    <col min="15122" max="15360" width="9" style="1209"/>
    <col min="15361" max="15361" width="2.625" style="1209" customWidth="1"/>
    <col min="15362" max="15362" width="13.25" style="1209" bestFit="1" customWidth="1"/>
    <col min="15363" max="15364" width="14.625" style="1209" bestFit="1" customWidth="1"/>
    <col min="15365" max="15365" width="39.125" style="1209" bestFit="1" customWidth="1"/>
    <col min="15366" max="15366" width="7.125" style="1209" customWidth="1"/>
    <col min="15367" max="15367" width="9.25" style="1209" bestFit="1" customWidth="1"/>
    <col min="15368" max="15368" width="10" style="1209" bestFit="1" customWidth="1"/>
    <col min="15369" max="15369" width="31" style="1209" bestFit="1" customWidth="1"/>
    <col min="15370" max="15370" width="31.5" style="1209" bestFit="1" customWidth="1"/>
    <col min="15371" max="15371" width="42.125" style="1209" customWidth="1"/>
    <col min="15372" max="15372" width="13.5" style="1209" bestFit="1" customWidth="1"/>
    <col min="15373" max="15373" width="13.75" style="1209" customWidth="1"/>
    <col min="15374" max="15374" width="10" style="1209" bestFit="1" customWidth="1"/>
    <col min="15375" max="15375" width="13.25" style="1209" customWidth="1"/>
    <col min="15376" max="15376" width="14.5" style="1209" customWidth="1"/>
    <col min="15377" max="15377" width="15.625" style="1209" customWidth="1"/>
    <col min="15378" max="15616" width="9" style="1209"/>
    <col min="15617" max="15617" width="2.625" style="1209" customWidth="1"/>
    <col min="15618" max="15618" width="13.25" style="1209" bestFit="1" customWidth="1"/>
    <col min="15619" max="15620" width="14.625" style="1209" bestFit="1" customWidth="1"/>
    <col min="15621" max="15621" width="39.125" style="1209" bestFit="1" customWidth="1"/>
    <col min="15622" max="15622" width="7.125" style="1209" customWidth="1"/>
    <col min="15623" max="15623" width="9.25" style="1209" bestFit="1" customWidth="1"/>
    <col min="15624" max="15624" width="10" style="1209" bestFit="1" customWidth="1"/>
    <col min="15625" max="15625" width="31" style="1209" bestFit="1" customWidth="1"/>
    <col min="15626" max="15626" width="31.5" style="1209" bestFit="1" customWidth="1"/>
    <col min="15627" max="15627" width="42.125" style="1209" customWidth="1"/>
    <col min="15628" max="15628" width="13.5" style="1209" bestFit="1" customWidth="1"/>
    <col min="15629" max="15629" width="13.75" style="1209" customWidth="1"/>
    <col min="15630" max="15630" width="10" style="1209" bestFit="1" customWidth="1"/>
    <col min="15631" max="15631" width="13.25" style="1209" customWidth="1"/>
    <col min="15632" max="15632" width="14.5" style="1209" customWidth="1"/>
    <col min="15633" max="15633" width="15.625" style="1209" customWidth="1"/>
    <col min="15634" max="15872" width="9" style="1209"/>
    <col min="15873" max="15873" width="2.625" style="1209" customWidth="1"/>
    <col min="15874" max="15874" width="13.25" style="1209" bestFit="1" customWidth="1"/>
    <col min="15875" max="15876" width="14.625" style="1209" bestFit="1" customWidth="1"/>
    <col min="15877" max="15877" width="39.125" style="1209" bestFit="1" customWidth="1"/>
    <col min="15878" max="15878" width="7.125" style="1209" customWidth="1"/>
    <col min="15879" max="15879" width="9.25" style="1209" bestFit="1" customWidth="1"/>
    <col min="15880" max="15880" width="10" style="1209" bestFit="1" customWidth="1"/>
    <col min="15881" max="15881" width="31" style="1209" bestFit="1" customWidth="1"/>
    <col min="15882" max="15882" width="31.5" style="1209" bestFit="1" customWidth="1"/>
    <col min="15883" max="15883" width="42.125" style="1209" customWidth="1"/>
    <col min="15884" max="15884" width="13.5" style="1209" bestFit="1" customWidth="1"/>
    <col min="15885" max="15885" width="13.75" style="1209" customWidth="1"/>
    <col min="15886" max="15886" width="10" style="1209" bestFit="1" customWidth="1"/>
    <col min="15887" max="15887" width="13.25" style="1209" customWidth="1"/>
    <col min="15888" max="15888" width="14.5" style="1209" customWidth="1"/>
    <col min="15889" max="15889" width="15.625" style="1209" customWidth="1"/>
    <col min="15890" max="16128" width="9" style="1209"/>
    <col min="16129" max="16129" width="2.625" style="1209" customWidth="1"/>
    <col min="16130" max="16130" width="13.25" style="1209" bestFit="1" customWidth="1"/>
    <col min="16131" max="16132" width="14.625" style="1209" bestFit="1" customWidth="1"/>
    <col min="16133" max="16133" width="39.125" style="1209" bestFit="1" customWidth="1"/>
    <col min="16134" max="16134" width="7.125" style="1209" customWidth="1"/>
    <col min="16135" max="16135" width="9.25" style="1209" bestFit="1" customWidth="1"/>
    <col min="16136" max="16136" width="10" style="1209" bestFit="1" customWidth="1"/>
    <col min="16137" max="16137" width="31" style="1209" bestFit="1" customWidth="1"/>
    <col min="16138" max="16138" width="31.5" style="1209" bestFit="1" customWidth="1"/>
    <col min="16139" max="16139" width="42.125" style="1209" customWidth="1"/>
    <col min="16140" max="16140" width="13.5" style="1209" bestFit="1" customWidth="1"/>
    <col min="16141" max="16141" width="13.75" style="1209" customWidth="1"/>
    <col min="16142" max="16142" width="10" style="1209" bestFit="1" customWidth="1"/>
    <col min="16143" max="16143" width="13.25" style="1209" customWidth="1"/>
    <col min="16144" max="16144" width="14.5" style="1209" customWidth="1"/>
    <col min="16145" max="16145" width="15.625" style="1209" customWidth="1"/>
    <col min="16146" max="16384" width="9" style="1209"/>
  </cols>
  <sheetData>
    <row r="2" spans="2:18" ht="20.100000000000001" customHeight="1">
      <c r="B2" s="1202" t="s">
        <v>0</v>
      </c>
      <c r="C2" s="1202"/>
      <c r="D2" s="1202"/>
      <c r="E2" s="1203" t="s">
        <v>2792</v>
      </c>
      <c r="G2" s="1205" t="s">
        <v>2</v>
      </c>
      <c r="H2" s="1206"/>
      <c r="I2" s="1207"/>
      <c r="J2" s="1208">
        <f>SUM(H:H)</f>
        <v>35811</v>
      </c>
    </row>
    <row r="3" spans="2:18" ht="20.100000000000001" customHeight="1">
      <c r="B3" s="1202" t="s">
        <v>3</v>
      </c>
      <c r="C3" s="1202"/>
      <c r="D3" s="1202"/>
      <c r="E3" s="1203" t="s">
        <v>2793</v>
      </c>
    </row>
    <row r="4" spans="2:18" ht="20.100000000000001" customHeight="1">
      <c r="B4" s="1202" t="s">
        <v>5</v>
      </c>
      <c r="C4" s="1202"/>
      <c r="D4" s="1202"/>
      <c r="E4" s="1203">
        <v>176046</v>
      </c>
      <c r="G4" s="145"/>
      <c r="H4" s="145"/>
      <c r="I4" s="145"/>
      <c r="J4" s="1209"/>
      <c r="K4" s="1210"/>
      <c r="L4" s="1211"/>
      <c r="M4" s="1212"/>
      <c r="O4" s="1209"/>
      <c r="P4" s="1209"/>
      <c r="Q4" s="1209"/>
    </row>
    <row r="5" spans="2:18" ht="20.100000000000001" customHeight="1">
      <c r="B5" s="1202" t="s">
        <v>6</v>
      </c>
      <c r="C5" s="1202"/>
      <c r="D5" s="1202"/>
      <c r="E5" s="1214"/>
      <c r="G5" s="145"/>
      <c r="H5" s="145"/>
      <c r="I5" s="145"/>
      <c r="J5" s="1209"/>
      <c r="K5" s="1210"/>
      <c r="L5" s="1211"/>
      <c r="M5" s="1212"/>
      <c r="O5" s="1209"/>
      <c r="P5" s="1209"/>
      <c r="Q5" s="1209"/>
    </row>
    <row r="6" spans="2:18" ht="20.100000000000001" customHeight="1">
      <c r="B6" s="1202" t="s">
        <v>7</v>
      </c>
      <c r="C6" s="1202"/>
      <c r="D6" s="1202"/>
      <c r="E6" s="1214"/>
    </row>
    <row r="8" spans="2:18" s="145" customFormat="1" ht="19.5" customHeight="1">
      <c r="B8" s="1130" t="s">
        <v>8</v>
      </c>
      <c r="C8" s="1215" t="s">
        <v>9</v>
      </c>
      <c r="D8" s="1215" t="s">
        <v>10</v>
      </c>
      <c r="E8" s="1216" t="s">
        <v>11</v>
      </c>
      <c r="F8" s="1217" t="s">
        <v>12</v>
      </c>
      <c r="G8" s="1218" t="s">
        <v>13</v>
      </c>
      <c r="H8" s="1219" t="s">
        <v>14</v>
      </c>
      <c r="I8" s="1220" t="s">
        <v>15</v>
      </c>
      <c r="J8" s="1221" t="s">
        <v>16</v>
      </c>
      <c r="K8" s="1221" t="s">
        <v>17</v>
      </c>
      <c r="L8" s="1221" t="s">
        <v>18</v>
      </c>
      <c r="M8" s="1130" t="s">
        <v>19</v>
      </c>
      <c r="N8" s="1130" t="s">
        <v>20</v>
      </c>
      <c r="O8" s="1221" t="s">
        <v>21</v>
      </c>
      <c r="P8" s="1222" t="s">
        <v>22</v>
      </c>
      <c r="Q8" s="1223" t="s">
        <v>23</v>
      </c>
    </row>
    <row r="9" spans="2:18" ht="18" customHeight="1">
      <c r="B9" s="170"/>
      <c r="C9" s="170" t="s">
        <v>35</v>
      </c>
      <c r="D9" s="170" t="s">
        <v>35</v>
      </c>
      <c r="E9" s="31" t="s">
        <v>2794</v>
      </c>
      <c r="F9" s="31">
        <v>1</v>
      </c>
      <c r="G9" s="31">
        <v>7523</v>
      </c>
      <c r="H9" s="31">
        <v>7523</v>
      </c>
      <c r="I9" s="31" t="s">
        <v>2795</v>
      </c>
      <c r="J9" s="31" t="s">
        <v>2796</v>
      </c>
      <c r="K9" s="8"/>
      <c r="L9" s="170"/>
      <c r="M9" s="118"/>
      <c r="N9" s="1224"/>
      <c r="O9" s="1225"/>
      <c r="P9" s="118"/>
      <c r="Q9" s="144">
        <v>43913</v>
      </c>
      <c r="R9" s="1224"/>
    </row>
    <row r="10" spans="2:18" ht="18" customHeight="1">
      <c r="B10" s="170"/>
      <c r="C10" s="170" t="s">
        <v>35</v>
      </c>
      <c r="D10" s="170" t="s">
        <v>35</v>
      </c>
      <c r="E10" s="31" t="s">
        <v>2797</v>
      </c>
      <c r="F10" s="31">
        <v>1</v>
      </c>
      <c r="G10" s="31">
        <v>5109</v>
      </c>
      <c r="H10" s="31">
        <v>5109</v>
      </c>
      <c r="I10" s="31" t="s">
        <v>2795</v>
      </c>
      <c r="J10" s="31" t="s">
        <v>2798</v>
      </c>
      <c r="K10" s="582"/>
      <c r="L10" s="170"/>
      <c r="M10" s="118"/>
      <c r="N10" s="1224"/>
      <c r="O10" s="1225"/>
      <c r="P10" s="118"/>
      <c r="Q10" s="144">
        <v>43913</v>
      </c>
      <c r="R10" s="1224"/>
    </row>
    <row r="11" spans="2:18" ht="18" customHeight="1">
      <c r="B11" s="170"/>
      <c r="C11" s="170" t="s">
        <v>35</v>
      </c>
      <c r="D11" s="170" t="s">
        <v>35</v>
      </c>
      <c r="E11" s="31" t="s">
        <v>2799</v>
      </c>
      <c r="F11" s="31">
        <v>1</v>
      </c>
      <c r="G11" s="31">
        <v>4857</v>
      </c>
      <c r="H11" s="31">
        <v>4857</v>
      </c>
      <c r="I11" s="31" t="s">
        <v>37</v>
      </c>
      <c r="J11" s="31" t="s">
        <v>2800</v>
      </c>
      <c r="K11" s="582"/>
      <c r="L11" s="170"/>
      <c r="M11" s="118"/>
      <c r="N11" s="1224"/>
      <c r="O11" s="1225"/>
      <c r="P11" s="118"/>
      <c r="Q11" s="144">
        <v>43913</v>
      </c>
      <c r="R11" s="1224"/>
    </row>
    <row r="12" spans="2:18" ht="18" customHeight="1">
      <c r="B12" s="170"/>
      <c r="C12" s="170" t="s">
        <v>35</v>
      </c>
      <c r="D12" s="170" t="s">
        <v>35</v>
      </c>
      <c r="E12" s="31" t="s">
        <v>2801</v>
      </c>
      <c r="F12" s="31">
        <v>1</v>
      </c>
      <c r="G12" s="31">
        <v>4762</v>
      </c>
      <c r="H12" s="31">
        <v>4762</v>
      </c>
      <c r="I12" s="31" t="s">
        <v>37</v>
      </c>
      <c r="J12" s="31" t="s">
        <v>2802</v>
      </c>
      <c r="K12" s="582"/>
      <c r="L12" s="170"/>
      <c r="M12" s="118"/>
      <c r="N12" s="1224"/>
      <c r="O12" s="1225"/>
      <c r="P12" s="118"/>
      <c r="Q12" s="144">
        <v>43913</v>
      </c>
      <c r="R12" s="1224"/>
    </row>
    <row r="13" spans="2:18" ht="18" customHeight="1">
      <c r="B13" s="170"/>
      <c r="C13" s="170" t="s">
        <v>35</v>
      </c>
      <c r="D13" s="170" t="s">
        <v>35</v>
      </c>
      <c r="E13" s="31" t="s">
        <v>2803</v>
      </c>
      <c r="F13" s="31">
        <v>1</v>
      </c>
      <c r="G13" s="31">
        <v>70</v>
      </c>
      <c r="H13" s="31">
        <v>70</v>
      </c>
      <c r="I13" s="31" t="s">
        <v>2804</v>
      </c>
      <c r="J13" s="31"/>
      <c r="K13" s="582"/>
      <c r="L13" s="170"/>
      <c r="M13" s="118"/>
      <c r="N13" s="1224"/>
      <c r="O13" s="1225"/>
      <c r="P13" s="118"/>
      <c r="Q13" s="144">
        <v>43913</v>
      </c>
      <c r="R13" s="1224"/>
    </row>
    <row r="14" spans="2:18" ht="18" customHeight="1">
      <c r="B14" s="170"/>
      <c r="C14" s="170" t="s">
        <v>35</v>
      </c>
      <c r="D14" s="170" t="s">
        <v>35</v>
      </c>
      <c r="E14" s="31" t="s">
        <v>2315</v>
      </c>
      <c r="F14" s="31">
        <v>2</v>
      </c>
      <c r="G14" s="31">
        <v>70</v>
      </c>
      <c r="H14" s="31">
        <v>140</v>
      </c>
      <c r="I14" s="31" t="s">
        <v>400</v>
      </c>
      <c r="J14" s="31"/>
      <c r="K14" s="582"/>
      <c r="L14" s="170"/>
      <c r="M14" s="118"/>
      <c r="N14" s="1224"/>
      <c r="O14" s="1225"/>
      <c r="P14" s="118"/>
      <c r="Q14" s="144">
        <v>43913</v>
      </c>
      <c r="R14" s="1224"/>
    </row>
    <row r="15" spans="2:18" ht="18" customHeight="1">
      <c r="B15" s="170"/>
      <c r="C15" s="170" t="s">
        <v>35</v>
      </c>
      <c r="D15" s="170" t="s">
        <v>35</v>
      </c>
      <c r="E15" s="31" t="s">
        <v>2805</v>
      </c>
      <c r="F15" s="31">
        <v>1</v>
      </c>
      <c r="G15" s="31">
        <v>11220</v>
      </c>
      <c r="H15" s="31">
        <v>11220</v>
      </c>
      <c r="I15" s="31" t="s">
        <v>2806</v>
      </c>
      <c r="J15" s="31"/>
      <c r="K15" s="582"/>
      <c r="L15" s="170"/>
      <c r="M15" s="118"/>
      <c r="N15" s="1224"/>
      <c r="O15" s="1225"/>
      <c r="P15" s="118"/>
      <c r="Q15" s="144">
        <v>43913</v>
      </c>
      <c r="R15" s="1224"/>
    </row>
    <row r="16" spans="2:18" ht="18" customHeight="1">
      <c r="B16" s="170"/>
      <c r="C16" s="170" t="s">
        <v>35</v>
      </c>
      <c r="D16" s="170" t="s">
        <v>35</v>
      </c>
      <c r="E16" s="31" t="s">
        <v>2807</v>
      </c>
      <c r="F16" s="31">
        <v>1</v>
      </c>
      <c r="G16" s="31">
        <v>990</v>
      </c>
      <c r="H16" s="31">
        <v>990</v>
      </c>
      <c r="I16" s="31" t="s">
        <v>2808</v>
      </c>
      <c r="J16" s="31"/>
      <c r="K16" s="582"/>
      <c r="L16" s="170"/>
      <c r="M16" s="118"/>
      <c r="N16" s="1224"/>
      <c r="O16" s="1225"/>
      <c r="P16" s="118"/>
      <c r="Q16" s="144">
        <v>43913</v>
      </c>
      <c r="R16" s="1224"/>
    </row>
    <row r="17" spans="2:18" ht="18" customHeight="1">
      <c r="B17" s="170"/>
      <c r="C17" s="170" t="s">
        <v>35</v>
      </c>
      <c r="D17" s="170" t="s">
        <v>35</v>
      </c>
      <c r="E17" s="31" t="s">
        <v>2809</v>
      </c>
      <c r="F17" s="31">
        <v>1</v>
      </c>
      <c r="G17" s="31">
        <v>1140</v>
      </c>
      <c r="H17" s="31">
        <v>1140</v>
      </c>
      <c r="I17" s="31" t="s">
        <v>2808</v>
      </c>
      <c r="J17" s="31"/>
      <c r="K17" s="582"/>
      <c r="L17" s="170"/>
      <c r="M17" s="118"/>
      <c r="N17" s="1224"/>
      <c r="O17" s="1225"/>
      <c r="P17" s="118"/>
      <c r="Q17" s="144">
        <v>43913</v>
      </c>
      <c r="R17" s="1224"/>
    </row>
    <row r="18" spans="2:18" ht="18" customHeight="1">
      <c r="B18" s="170"/>
      <c r="C18" s="170"/>
      <c r="D18" s="170"/>
      <c r="E18" s="31"/>
      <c r="F18" s="31"/>
      <c r="G18" s="31"/>
      <c r="H18" s="1226"/>
      <c r="I18" s="1225"/>
      <c r="J18" s="31"/>
      <c r="K18" s="582"/>
      <c r="L18" s="170"/>
      <c r="M18" s="118"/>
      <c r="N18" s="1224"/>
      <c r="O18" s="1225"/>
      <c r="P18" s="118"/>
      <c r="Q18" s="144"/>
      <c r="R18" s="1224"/>
    </row>
    <row r="19" spans="2:18" ht="18" customHeight="1">
      <c r="B19" s="170"/>
      <c r="C19" s="170"/>
      <c r="D19" s="170"/>
      <c r="E19" s="8"/>
      <c r="F19" s="31"/>
      <c r="G19" s="31"/>
      <c r="H19" s="1226"/>
      <c r="I19" s="1225"/>
      <c r="J19" s="31"/>
      <c r="K19" s="582"/>
      <c r="L19" s="170"/>
      <c r="M19" s="118"/>
      <c r="N19" s="1224"/>
      <c r="O19" s="1225"/>
      <c r="P19" s="118"/>
      <c r="Q19" s="144"/>
      <c r="R19" s="1224"/>
    </row>
    <row r="20" spans="2:18" ht="18" customHeight="1">
      <c r="B20" s="170"/>
      <c r="C20" s="170"/>
      <c r="D20" s="170"/>
      <c r="E20" s="31"/>
      <c r="F20" s="31"/>
      <c r="G20" s="31"/>
      <c r="H20" s="1226"/>
      <c r="I20" s="1225"/>
      <c r="J20" s="31"/>
      <c r="K20" s="582"/>
      <c r="L20" s="170"/>
      <c r="M20" s="118"/>
      <c r="N20" s="1224"/>
      <c r="O20" s="1225"/>
      <c r="P20" s="118"/>
      <c r="Q20" s="144"/>
      <c r="R20" s="1224"/>
    </row>
    <row r="21" spans="2:18" ht="18" customHeight="1">
      <c r="B21" s="170"/>
      <c r="C21" s="170"/>
      <c r="D21" s="170"/>
      <c r="E21" s="31"/>
      <c r="F21" s="31"/>
      <c r="G21" s="31"/>
      <c r="H21" s="1226"/>
      <c r="I21" s="1225"/>
      <c r="J21" s="31"/>
      <c r="K21" s="582"/>
      <c r="L21" s="170"/>
      <c r="M21" s="118"/>
      <c r="N21" s="1224"/>
      <c r="O21" s="1225"/>
      <c r="P21" s="118"/>
      <c r="Q21" s="144"/>
      <c r="R21" s="1224"/>
    </row>
    <row r="22" spans="2:18" ht="18" customHeight="1">
      <c r="B22" s="170"/>
      <c r="C22" s="170"/>
      <c r="D22" s="170"/>
      <c r="E22" s="31"/>
      <c r="F22" s="31"/>
      <c r="G22" s="31"/>
      <c r="H22" s="1226"/>
      <c r="I22" s="1225"/>
      <c r="J22" s="31"/>
      <c r="K22" s="582"/>
      <c r="L22" s="170"/>
      <c r="M22" s="118"/>
      <c r="N22" s="1224"/>
      <c r="O22" s="1225"/>
      <c r="P22" s="118"/>
      <c r="Q22" s="144"/>
      <c r="R22" s="1224"/>
    </row>
    <row r="23" spans="2:18" ht="18" customHeight="1">
      <c r="B23" s="170"/>
      <c r="C23" s="170"/>
      <c r="D23" s="170"/>
      <c r="E23" s="31"/>
      <c r="F23" s="31"/>
      <c r="G23" s="31"/>
      <c r="H23" s="1226"/>
      <c r="I23" s="1225"/>
      <c r="J23" s="31"/>
      <c r="K23" s="582"/>
      <c r="L23" s="170"/>
      <c r="M23" s="118"/>
      <c r="N23" s="1224"/>
      <c r="O23" s="1225"/>
      <c r="P23" s="118"/>
      <c r="Q23" s="144"/>
      <c r="R23" s="1224"/>
    </row>
    <row r="24" spans="2:18" ht="18" customHeight="1">
      <c r="B24" s="170"/>
      <c r="C24" s="170"/>
      <c r="D24" s="170"/>
      <c r="E24" s="31"/>
      <c r="F24" s="31"/>
      <c r="G24" s="31"/>
      <c r="H24" s="1226"/>
      <c r="I24" s="1225"/>
      <c r="J24" s="31"/>
      <c r="K24" s="582"/>
      <c r="L24" s="170"/>
      <c r="M24" s="118"/>
      <c r="N24" s="1224"/>
      <c r="O24" s="1225"/>
      <c r="P24" s="118"/>
      <c r="Q24" s="144"/>
      <c r="R24" s="1224"/>
    </row>
    <row r="25" spans="2:18" ht="18" customHeight="1">
      <c r="B25" s="170"/>
      <c r="C25" s="170"/>
      <c r="D25" s="170"/>
      <c r="E25" s="31"/>
      <c r="F25" s="31"/>
      <c r="G25" s="31"/>
      <c r="H25" s="1226"/>
      <c r="I25" s="1225"/>
      <c r="J25" s="31"/>
      <c r="K25" s="582"/>
      <c r="L25" s="170"/>
      <c r="M25" s="118"/>
      <c r="N25" s="1224"/>
      <c r="O25" s="1225"/>
      <c r="P25" s="118"/>
      <c r="Q25" s="144"/>
      <c r="R25" s="1224"/>
    </row>
    <row r="26" spans="2:18" ht="18" customHeight="1">
      <c r="B26" s="170"/>
      <c r="C26" s="170"/>
      <c r="D26" s="170"/>
      <c r="E26" s="31"/>
      <c r="F26" s="31"/>
      <c r="G26" s="31"/>
      <c r="H26" s="1226"/>
      <c r="I26" s="1225"/>
      <c r="J26" s="31"/>
      <c r="K26" s="582"/>
      <c r="L26" s="170"/>
      <c r="M26" s="118"/>
      <c r="N26" s="1224"/>
      <c r="O26" s="1225"/>
      <c r="P26" s="118"/>
      <c r="Q26" s="144"/>
      <c r="R26" s="1224"/>
    </row>
    <row r="27" spans="2:18" ht="18" customHeight="1">
      <c r="B27" s="170"/>
      <c r="C27" s="170"/>
      <c r="D27" s="170"/>
      <c r="E27" s="31"/>
      <c r="F27" s="31"/>
      <c r="G27" s="31"/>
      <c r="H27" s="1226"/>
      <c r="I27" s="1225"/>
      <c r="J27" s="31"/>
      <c r="K27" s="582"/>
      <c r="L27" s="170"/>
      <c r="M27" s="118"/>
      <c r="N27" s="1224"/>
      <c r="O27" s="1225"/>
      <c r="P27" s="118"/>
      <c r="Q27" s="144"/>
      <c r="R27" s="1224"/>
    </row>
    <row r="28" spans="2:18" ht="18" customHeight="1">
      <c r="B28" s="170"/>
      <c r="C28" s="170"/>
      <c r="D28" s="170"/>
      <c r="E28" s="31"/>
      <c r="F28" s="31"/>
      <c r="G28" s="31"/>
      <c r="H28" s="1226"/>
      <c r="I28" s="1225"/>
      <c r="J28" s="31"/>
      <c r="K28" s="582"/>
      <c r="L28" s="170"/>
      <c r="M28" s="118"/>
      <c r="N28" s="1224"/>
      <c r="O28" s="1225"/>
      <c r="P28" s="118"/>
      <c r="Q28" s="144"/>
      <c r="R28" s="1224"/>
    </row>
    <row r="29" spans="2:18" ht="18" customHeight="1">
      <c r="B29" s="170"/>
      <c r="C29" s="170"/>
      <c r="D29" s="170"/>
      <c r="E29" s="31"/>
      <c r="F29" s="31"/>
      <c r="G29" s="31"/>
      <c r="H29" s="1226"/>
      <c r="I29" s="1225"/>
      <c r="J29" s="31"/>
      <c r="K29" s="582"/>
      <c r="L29" s="170"/>
      <c r="M29" s="118"/>
      <c r="N29" s="1224"/>
      <c r="O29" s="1225"/>
      <c r="P29" s="118"/>
      <c r="Q29" s="144"/>
      <c r="R29" s="1224"/>
    </row>
    <row r="30" spans="2:18" ht="18" customHeight="1">
      <c r="B30" s="170"/>
      <c r="C30" s="170"/>
      <c r="D30" s="170"/>
      <c r="E30" s="31"/>
      <c r="F30" s="31"/>
      <c r="G30" s="31"/>
      <c r="H30" s="1226"/>
      <c r="I30" s="1225"/>
      <c r="J30" s="31"/>
      <c r="K30" s="582"/>
      <c r="L30" s="170"/>
      <c r="M30" s="118"/>
      <c r="N30" s="1224"/>
      <c r="O30" s="1225"/>
      <c r="P30" s="118"/>
      <c r="Q30" s="144"/>
      <c r="R30" s="1224"/>
    </row>
    <row r="31" spans="2:18" ht="18" customHeight="1">
      <c r="B31" s="170"/>
      <c r="C31" s="170"/>
      <c r="D31" s="170"/>
      <c r="E31" s="31"/>
      <c r="F31" s="31"/>
      <c r="G31" s="31"/>
      <c r="H31" s="1226"/>
      <c r="I31" s="1225"/>
      <c r="J31" s="31"/>
      <c r="K31" s="582"/>
      <c r="L31" s="170"/>
      <c r="M31" s="118"/>
      <c r="N31" s="1224"/>
      <c r="O31" s="1225"/>
      <c r="P31" s="118"/>
      <c r="Q31" s="144"/>
      <c r="R31" s="1224"/>
    </row>
    <row r="32" spans="2:18" ht="18" customHeight="1">
      <c r="B32" s="170"/>
      <c r="C32" s="170"/>
      <c r="D32" s="170"/>
      <c r="E32" s="31"/>
      <c r="F32" s="31"/>
      <c r="G32" s="31"/>
      <c r="H32" s="1226"/>
      <c r="I32" s="1225"/>
      <c r="J32" s="31"/>
      <c r="K32" s="582"/>
      <c r="L32" s="170"/>
      <c r="M32" s="118"/>
      <c r="N32" s="1224"/>
      <c r="O32" s="1225"/>
      <c r="P32" s="118"/>
      <c r="Q32" s="144"/>
      <c r="R32" s="1224"/>
    </row>
  </sheetData>
  <autoFilter ref="B8:R10" xr:uid="{B90E7C5E-1606-4A37-9FFA-8A075A117C47}"/>
  <mergeCells count="6">
    <mergeCell ref="B2:D2"/>
    <mergeCell ref="G2:I2"/>
    <mergeCell ref="B3:D3"/>
    <mergeCell ref="B4:D4"/>
    <mergeCell ref="B5:D5"/>
    <mergeCell ref="B6:D6"/>
  </mergeCells>
  <phoneticPr fontId="4"/>
  <pageMargins left="0.25" right="0.25" top="0.75" bottom="0.75" header="0.3" footer="0.3"/>
  <pageSetup paperSize="8" scale="7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02978-AB43-4EEE-A443-C90908118A13}">
  <dimension ref="B3:C43"/>
  <sheetViews>
    <sheetView topLeftCell="A10" workbookViewId="0">
      <selection activeCell="G24" sqref="G24"/>
    </sheetView>
  </sheetViews>
  <sheetFormatPr defaultRowHeight="18.75"/>
  <cols>
    <col min="1" max="1" width="9" style="8"/>
    <col min="2" max="2" width="39.125" style="8" bestFit="1" customWidth="1"/>
    <col min="3" max="257" width="9" style="8"/>
    <col min="258" max="258" width="39.125" style="8" bestFit="1" customWidth="1"/>
    <col min="259" max="513" width="9" style="8"/>
    <col min="514" max="514" width="39.125" style="8" bestFit="1" customWidth="1"/>
    <col min="515" max="769" width="9" style="8"/>
    <col min="770" max="770" width="39.125" style="8" bestFit="1" customWidth="1"/>
    <col min="771" max="1025" width="9" style="8"/>
    <col min="1026" max="1026" width="39.125" style="8" bestFit="1" customWidth="1"/>
    <col min="1027" max="1281" width="9" style="8"/>
    <col min="1282" max="1282" width="39.125" style="8" bestFit="1" customWidth="1"/>
    <col min="1283" max="1537" width="9" style="8"/>
    <col min="1538" max="1538" width="39.125" style="8" bestFit="1" customWidth="1"/>
    <col min="1539" max="1793" width="9" style="8"/>
    <col min="1794" max="1794" width="39.125" style="8" bestFit="1" customWidth="1"/>
    <col min="1795" max="2049" width="9" style="8"/>
    <col min="2050" max="2050" width="39.125" style="8" bestFit="1" customWidth="1"/>
    <col min="2051" max="2305" width="9" style="8"/>
    <col min="2306" max="2306" width="39.125" style="8" bestFit="1" customWidth="1"/>
    <col min="2307" max="2561" width="9" style="8"/>
    <col min="2562" max="2562" width="39.125" style="8" bestFit="1" customWidth="1"/>
    <col min="2563" max="2817" width="9" style="8"/>
    <col min="2818" max="2818" width="39.125" style="8" bestFit="1" customWidth="1"/>
    <col min="2819" max="3073" width="9" style="8"/>
    <col min="3074" max="3074" width="39.125" style="8" bestFit="1" customWidth="1"/>
    <col min="3075" max="3329" width="9" style="8"/>
    <col min="3330" max="3330" width="39.125" style="8" bestFit="1" customWidth="1"/>
    <col min="3331" max="3585" width="9" style="8"/>
    <col min="3586" max="3586" width="39.125" style="8" bestFit="1" customWidth="1"/>
    <col min="3587" max="3841" width="9" style="8"/>
    <col min="3842" max="3842" width="39.125" style="8" bestFit="1" customWidth="1"/>
    <col min="3843" max="4097" width="9" style="8"/>
    <col min="4098" max="4098" width="39.125" style="8" bestFit="1" customWidth="1"/>
    <col min="4099" max="4353" width="9" style="8"/>
    <col min="4354" max="4354" width="39.125" style="8" bestFit="1" customWidth="1"/>
    <col min="4355" max="4609" width="9" style="8"/>
    <col min="4610" max="4610" width="39.125" style="8" bestFit="1" customWidth="1"/>
    <col min="4611" max="4865" width="9" style="8"/>
    <col min="4866" max="4866" width="39.125" style="8" bestFit="1" customWidth="1"/>
    <col min="4867" max="5121" width="9" style="8"/>
    <col min="5122" max="5122" width="39.125" style="8" bestFit="1" customWidth="1"/>
    <col min="5123" max="5377" width="9" style="8"/>
    <col min="5378" max="5378" width="39.125" style="8" bestFit="1" customWidth="1"/>
    <col min="5379" max="5633" width="9" style="8"/>
    <col min="5634" max="5634" width="39.125" style="8" bestFit="1" customWidth="1"/>
    <col min="5635" max="5889" width="9" style="8"/>
    <col min="5890" max="5890" width="39.125" style="8" bestFit="1" customWidth="1"/>
    <col min="5891" max="6145" width="9" style="8"/>
    <col min="6146" max="6146" width="39.125" style="8" bestFit="1" customWidth="1"/>
    <col min="6147" max="6401" width="9" style="8"/>
    <col min="6402" max="6402" width="39.125" style="8" bestFit="1" customWidth="1"/>
    <col min="6403" max="6657" width="9" style="8"/>
    <col min="6658" max="6658" width="39.125" style="8" bestFit="1" customWidth="1"/>
    <col min="6659" max="6913" width="9" style="8"/>
    <col min="6914" max="6914" width="39.125" style="8" bestFit="1" customWidth="1"/>
    <col min="6915" max="7169" width="9" style="8"/>
    <col min="7170" max="7170" width="39.125" style="8" bestFit="1" customWidth="1"/>
    <col min="7171" max="7425" width="9" style="8"/>
    <col min="7426" max="7426" width="39.125" style="8" bestFit="1" customWidth="1"/>
    <col min="7427" max="7681" width="9" style="8"/>
    <col min="7682" max="7682" width="39.125" style="8" bestFit="1" customWidth="1"/>
    <col min="7683" max="7937" width="9" style="8"/>
    <col min="7938" max="7938" width="39.125" style="8" bestFit="1" customWidth="1"/>
    <col min="7939" max="8193" width="9" style="8"/>
    <col min="8194" max="8194" width="39.125" style="8" bestFit="1" customWidth="1"/>
    <col min="8195" max="8449" width="9" style="8"/>
    <col min="8450" max="8450" width="39.125" style="8" bestFit="1" customWidth="1"/>
    <col min="8451" max="8705" width="9" style="8"/>
    <col min="8706" max="8706" width="39.125" style="8" bestFit="1" customWidth="1"/>
    <col min="8707" max="8961" width="9" style="8"/>
    <col min="8962" max="8962" width="39.125" style="8" bestFit="1" customWidth="1"/>
    <col min="8963" max="9217" width="9" style="8"/>
    <col min="9218" max="9218" width="39.125" style="8" bestFit="1" customWidth="1"/>
    <col min="9219" max="9473" width="9" style="8"/>
    <col min="9474" max="9474" width="39.125" style="8" bestFit="1" customWidth="1"/>
    <col min="9475" max="9729" width="9" style="8"/>
    <col min="9730" max="9730" width="39.125" style="8" bestFit="1" customWidth="1"/>
    <col min="9731" max="9985" width="9" style="8"/>
    <col min="9986" max="9986" width="39.125" style="8" bestFit="1" customWidth="1"/>
    <col min="9987" max="10241" width="9" style="8"/>
    <col min="10242" max="10242" width="39.125" style="8" bestFit="1" customWidth="1"/>
    <col min="10243" max="10497" width="9" style="8"/>
    <col min="10498" max="10498" width="39.125" style="8" bestFit="1" customWidth="1"/>
    <col min="10499" max="10753" width="9" style="8"/>
    <col min="10754" max="10754" width="39.125" style="8" bestFit="1" customWidth="1"/>
    <col min="10755" max="11009" width="9" style="8"/>
    <col min="11010" max="11010" width="39.125" style="8" bestFit="1" customWidth="1"/>
    <col min="11011" max="11265" width="9" style="8"/>
    <col min="11266" max="11266" width="39.125" style="8" bestFit="1" customWidth="1"/>
    <col min="11267" max="11521" width="9" style="8"/>
    <col min="11522" max="11522" width="39.125" style="8" bestFit="1" customWidth="1"/>
    <col min="11523" max="11777" width="9" style="8"/>
    <col min="11778" max="11778" width="39.125" style="8" bestFit="1" customWidth="1"/>
    <col min="11779" max="12033" width="9" style="8"/>
    <col min="12034" max="12034" width="39.125" style="8" bestFit="1" customWidth="1"/>
    <col min="12035" max="12289" width="9" style="8"/>
    <col min="12290" max="12290" width="39.125" style="8" bestFit="1" customWidth="1"/>
    <col min="12291" max="12545" width="9" style="8"/>
    <col min="12546" max="12546" width="39.125" style="8" bestFit="1" customWidth="1"/>
    <col min="12547" max="12801" width="9" style="8"/>
    <col min="12802" max="12802" width="39.125" style="8" bestFit="1" customWidth="1"/>
    <col min="12803" max="13057" width="9" style="8"/>
    <col min="13058" max="13058" width="39.125" style="8" bestFit="1" customWidth="1"/>
    <col min="13059" max="13313" width="9" style="8"/>
    <col min="13314" max="13314" width="39.125" style="8" bestFit="1" customWidth="1"/>
    <col min="13315" max="13569" width="9" style="8"/>
    <col min="13570" max="13570" width="39.125" style="8" bestFit="1" customWidth="1"/>
    <col min="13571" max="13825" width="9" style="8"/>
    <col min="13826" max="13826" width="39.125" style="8" bestFit="1" customWidth="1"/>
    <col min="13827" max="14081" width="9" style="8"/>
    <col min="14082" max="14082" width="39.125" style="8" bestFit="1" customWidth="1"/>
    <col min="14083" max="14337" width="9" style="8"/>
    <col min="14338" max="14338" width="39.125" style="8" bestFit="1" customWidth="1"/>
    <col min="14339" max="14593" width="9" style="8"/>
    <col min="14594" max="14594" width="39.125" style="8" bestFit="1" customWidth="1"/>
    <col min="14595" max="14849" width="9" style="8"/>
    <col min="14850" max="14850" width="39.125" style="8" bestFit="1" customWidth="1"/>
    <col min="14851" max="15105" width="9" style="8"/>
    <col min="15106" max="15106" width="39.125" style="8" bestFit="1" customWidth="1"/>
    <col min="15107" max="15361" width="9" style="8"/>
    <col min="15362" max="15362" width="39.125" style="8" bestFit="1" customWidth="1"/>
    <col min="15363" max="15617" width="9" style="8"/>
    <col min="15618" max="15618" width="39.125" style="8" bestFit="1" customWidth="1"/>
    <col min="15619" max="15873" width="9" style="8"/>
    <col min="15874" max="15874" width="39.125" style="8" bestFit="1" customWidth="1"/>
    <col min="15875" max="16129" width="9" style="8"/>
    <col min="16130" max="16130" width="39.125" style="8" bestFit="1" customWidth="1"/>
    <col min="16131" max="16384" width="9" style="8"/>
  </cols>
  <sheetData>
    <row r="3" spans="2:3">
      <c r="B3" s="8" t="s">
        <v>2810</v>
      </c>
      <c r="C3" s="8">
        <v>8</v>
      </c>
    </row>
    <row r="4" spans="2:3">
      <c r="B4" s="8" t="s">
        <v>2811</v>
      </c>
      <c r="C4" s="8">
        <v>4</v>
      </c>
    </row>
    <row r="5" spans="2:3">
      <c r="B5" s="8" t="s">
        <v>2812</v>
      </c>
      <c r="C5" s="8">
        <v>8</v>
      </c>
    </row>
    <row r="6" spans="2:3">
      <c r="B6" s="8" t="s">
        <v>2813</v>
      </c>
      <c r="C6" s="8">
        <v>4</v>
      </c>
    </row>
    <row r="7" spans="2:3">
      <c r="B7" s="8" t="s">
        <v>2814</v>
      </c>
      <c r="C7" s="8">
        <v>4</v>
      </c>
    </row>
    <row r="8" spans="2:3">
      <c r="B8" s="8" t="s">
        <v>2318</v>
      </c>
      <c r="C8" s="8">
        <v>40</v>
      </c>
    </row>
    <row r="9" spans="2:3">
      <c r="B9" s="8" t="s">
        <v>2815</v>
      </c>
      <c r="C9" s="8">
        <v>32</v>
      </c>
    </row>
    <row r="10" spans="2:3">
      <c r="B10" s="8" t="s">
        <v>2816</v>
      </c>
      <c r="C10" s="8">
        <v>16</v>
      </c>
    </row>
    <row r="11" spans="2:3">
      <c r="B11" s="8" t="s">
        <v>2817</v>
      </c>
      <c r="C11" s="8">
        <v>32</v>
      </c>
    </row>
    <row r="12" spans="2:3">
      <c r="B12" s="8" t="s">
        <v>2818</v>
      </c>
      <c r="C12" s="8">
        <v>32</v>
      </c>
    </row>
    <row r="13" spans="2:3">
      <c r="B13" s="8" t="s">
        <v>2819</v>
      </c>
      <c r="C13" s="8">
        <v>4</v>
      </c>
    </row>
    <row r="14" spans="2:3">
      <c r="B14" s="8" t="s">
        <v>2820</v>
      </c>
      <c r="C14" s="8">
        <v>4</v>
      </c>
    </row>
    <row r="15" spans="2:3">
      <c r="B15" s="8" t="s">
        <v>2821</v>
      </c>
      <c r="C15" s="8">
        <v>4</v>
      </c>
    </row>
    <row r="16" spans="2:3">
      <c r="B16" s="8" t="s">
        <v>2822</v>
      </c>
      <c r="C16" s="8">
        <v>120</v>
      </c>
    </row>
    <row r="17" spans="2:3">
      <c r="B17" s="8" t="s">
        <v>2823</v>
      </c>
      <c r="C17" s="8">
        <v>4</v>
      </c>
    </row>
    <row r="18" spans="2:3">
      <c r="B18" s="8" t="s">
        <v>2824</v>
      </c>
      <c r="C18" s="8">
        <v>32</v>
      </c>
    </row>
    <row r="19" spans="2:3">
      <c r="B19" s="8" t="s">
        <v>2825</v>
      </c>
      <c r="C19" s="8">
        <v>16</v>
      </c>
    </row>
    <row r="20" spans="2:3">
      <c r="B20" s="8" t="s">
        <v>2826</v>
      </c>
      <c r="C20" s="8">
        <v>4</v>
      </c>
    </row>
    <row r="21" spans="2:3">
      <c r="B21" s="8" t="s">
        <v>2827</v>
      </c>
      <c r="C21" s="8">
        <v>4</v>
      </c>
    </row>
    <row r="22" spans="2:3">
      <c r="B22" s="8" t="s">
        <v>2828</v>
      </c>
      <c r="C22" s="8">
        <v>24</v>
      </c>
    </row>
    <row r="23" spans="2:3">
      <c r="B23" s="8" t="s">
        <v>2703</v>
      </c>
      <c r="C23" s="8">
        <v>32</v>
      </c>
    </row>
    <row r="24" spans="2:3">
      <c r="B24" s="8" t="s">
        <v>2829</v>
      </c>
      <c r="C24" s="8">
        <v>12</v>
      </c>
    </row>
    <row r="25" spans="2:3">
      <c r="B25" s="8" t="s">
        <v>2830</v>
      </c>
      <c r="C25" s="8">
        <v>8</v>
      </c>
    </row>
    <row r="26" spans="2:3">
      <c r="B26" s="8" t="s">
        <v>2831</v>
      </c>
      <c r="C26" s="8">
        <v>4</v>
      </c>
    </row>
    <row r="27" spans="2:3">
      <c r="B27" s="8" t="s">
        <v>1266</v>
      </c>
      <c r="C27" s="8">
        <v>4</v>
      </c>
    </row>
    <row r="28" spans="2:3">
      <c r="B28" s="8" t="s">
        <v>2832</v>
      </c>
      <c r="C28" s="8">
        <v>4</v>
      </c>
    </row>
    <row r="29" spans="2:3">
      <c r="B29" s="8" t="s">
        <v>2833</v>
      </c>
      <c r="C29" s="8">
        <v>4</v>
      </c>
    </row>
    <row r="30" spans="2:3">
      <c r="B30" s="8" t="s">
        <v>2834</v>
      </c>
      <c r="C30" s="8">
        <v>4</v>
      </c>
    </row>
    <row r="31" spans="2:3">
      <c r="B31" s="8" t="s">
        <v>2835</v>
      </c>
      <c r="C31" s="8">
        <v>4</v>
      </c>
    </row>
    <row r="32" spans="2:3">
      <c r="B32" s="8" t="s">
        <v>2836</v>
      </c>
      <c r="C32" s="8">
        <v>4</v>
      </c>
    </row>
    <row r="33" spans="2:3">
      <c r="B33" s="8" t="s">
        <v>2837</v>
      </c>
      <c r="C33" s="8">
        <v>16</v>
      </c>
    </row>
    <row r="34" spans="2:3">
      <c r="B34" s="8" t="s">
        <v>2838</v>
      </c>
      <c r="C34" s="8">
        <v>32</v>
      </c>
    </row>
    <row r="35" spans="2:3">
      <c r="B35" s="8" t="s">
        <v>2839</v>
      </c>
      <c r="C35" s="8">
        <v>8</v>
      </c>
    </row>
    <row r="36" spans="2:3">
      <c r="B36" s="8" t="s">
        <v>2840</v>
      </c>
      <c r="C36" s="8">
        <v>8</v>
      </c>
    </row>
    <row r="37" spans="2:3">
      <c r="B37" s="8" t="s">
        <v>2841</v>
      </c>
      <c r="C37" s="8">
        <v>8</v>
      </c>
    </row>
    <row r="38" spans="2:3">
      <c r="B38" s="8" t="s">
        <v>2842</v>
      </c>
      <c r="C38" s="8">
        <v>4</v>
      </c>
    </row>
    <row r="39" spans="2:3">
      <c r="B39" s="8" t="s">
        <v>2843</v>
      </c>
      <c r="C39" s="8">
        <v>16</v>
      </c>
    </row>
    <row r="40" spans="2:3">
      <c r="B40" s="8" t="s">
        <v>2844</v>
      </c>
      <c r="C40" s="8">
        <v>16</v>
      </c>
    </row>
    <row r="41" spans="2:3">
      <c r="B41" s="8" t="s">
        <v>2845</v>
      </c>
      <c r="C41" s="8">
        <v>4</v>
      </c>
    </row>
    <row r="42" spans="2:3">
      <c r="B42" s="8" t="s">
        <v>2846</v>
      </c>
      <c r="C42" s="8">
        <v>16</v>
      </c>
    </row>
    <row r="43" spans="2:3">
      <c r="B43" s="8" t="s">
        <v>2847</v>
      </c>
      <c r="C43" s="8">
        <v>4</v>
      </c>
    </row>
  </sheetData>
  <phoneticPr fontId="4"/>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E0E9C-58CA-4ACA-8D6F-E1A26F18E3C1}">
  <dimension ref="B2:Q19"/>
  <sheetViews>
    <sheetView zoomScale="85" zoomScaleNormal="85" workbookViewId="0">
      <pane xSplit="10" ySplit="8" topLeftCell="K9" activePane="bottomRight" state="frozen"/>
      <selection pane="topRight" activeCell="K1" sqref="K1"/>
      <selection pane="bottomLeft" activeCell="A9" sqref="A9"/>
      <selection pane="bottomRight" activeCell="Q22" sqref="Q22"/>
    </sheetView>
  </sheetViews>
  <sheetFormatPr defaultRowHeight="18.75"/>
  <cols>
    <col min="1" max="1" width="2.625" style="8" customWidth="1"/>
    <col min="2" max="2" width="5.125" style="9" customWidth="1"/>
    <col min="3" max="3" width="21.75" style="8" bestFit="1" customWidth="1"/>
    <col min="4" max="4" width="12.625" style="8" customWidth="1"/>
    <col min="5" max="5" width="35.625" style="8" customWidth="1"/>
    <col min="6" max="6" width="6.25" style="8" customWidth="1"/>
    <col min="7" max="7" width="9.875" style="274" bestFit="1" customWidth="1"/>
    <col min="8" max="8" width="9.875" style="8" bestFit="1" customWidth="1"/>
    <col min="9" max="9" width="5.75" style="3" customWidth="1"/>
    <col min="10" max="10" width="30.625" style="8" customWidth="1"/>
    <col min="11" max="11" width="11.375" style="8" customWidth="1"/>
    <col min="12" max="12" width="6.625" style="9" customWidth="1"/>
    <col min="13" max="13" width="22.75" style="9" bestFit="1" customWidth="1"/>
    <col min="14" max="14" width="6.375" style="8" customWidth="1"/>
    <col min="15" max="15" width="13.25" style="3" customWidth="1"/>
    <col min="16" max="16" width="14.5" style="97" customWidth="1"/>
    <col min="17" max="17" width="15.625" style="97" customWidth="1"/>
    <col min="18" max="256" width="9" style="8"/>
    <col min="257" max="257" width="2.625" style="8" customWidth="1"/>
    <col min="258" max="258" width="5.125" style="8" customWidth="1"/>
    <col min="259" max="259" width="21.75" style="8" bestFit="1" customWidth="1"/>
    <col min="260" max="260" width="12.625" style="8" customWidth="1"/>
    <col min="261" max="261" width="35.625" style="8" customWidth="1"/>
    <col min="262" max="262" width="6.25" style="8" customWidth="1"/>
    <col min="263" max="264" width="9.875" style="8" bestFit="1" customWidth="1"/>
    <col min="265" max="265" width="5.75" style="8" customWidth="1"/>
    <col min="266" max="266" width="30.625" style="8" customWidth="1"/>
    <col min="267" max="267" width="11.375" style="8" customWidth="1"/>
    <col min="268" max="268" width="6.625" style="8" customWidth="1"/>
    <col min="269" max="269" width="22.75" style="8" bestFit="1"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125" style="8" customWidth="1"/>
    <col min="515" max="515" width="21.75" style="8" bestFit="1" customWidth="1"/>
    <col min="516" max="516" width="12.625" style="8" customWidth="1"/>
    <col min="517" max="517" width="35.625" style="8" customWidth="1"/>
    <col min="518" max="518" width="6.25" style="8" customWidth="1"/>
    <col min="519" max="520" width="9.875" style="8" bestFit="1" customWidth="1"/>
    <col min="521" max="521" width="5.75" style="8" customWidth="1"/>
    <col min="522" max="522" width="30.625" style="8" customWidth="1"/>
    <col min="523" max="523" width="11.375" style="8" customWidth="1"/>
    <col min="524" max="524" width="6.625" style="8" customWidth="1"/>
    <col min="525" max="525" width="22.75" style="8" bestFit="1"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125" style="8" customWidth="1"/>
    <col min="771" max="771" width="21.75" style="8" bestFit="1" customWidth="1"/>
    <col min="772" max="772" width="12.625" style="8" customWidth="1"/>
    <col min="773" max="773" width="35.625" style="8" customWidth="1"/>
    <col min="774" max="774" width="6.25" style="8" customWidth="1"/>
    <col min="775" max="776" width="9.875" style="8" bestFit="1" customWidth="1"/>
    <col min="777" max="777" width="5.75" style="8" customWidth="1"/>
    <col min="778" max="778" width="30.625" style="8" customWidth="1"/>
    <col min="779" max="779" width="11.375" style="8" customWidth="1"/>
    <col min="780" max="780" width="6.625" style="8" customWidth="1"/>
    <col min="781" max="781" width="22.75" style="8" bestFit="1"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125" style="8" customWidth="1"/>
    <col min="1027" max="1027" width="21.75" style="8" bestFit="1" customWidth="1"/>
    <col min="1028" max="1028" width="12.625" style="8" customWidth="1"/>
    <col min="1029" max="1029" width="35.625" style="8" customWidth="1"/>
    <col min="1030" max="1030" width="6.25" style="8" customWidth="1"/>
    <col min="1031" max="1032" width="9.875" style="8" bestFit="1" customWidth="1"/>
    <col min="1033" max="1033" width="5.75" style="8" customWidth="1"/>
    <col min="1034" max="1034" width="30.625" style="8" customWidth="1"/>
    <col min="1035" max="1035" width="11.375" style="8" customWidth="1"/>
    <col min="1036" max="1036" width="6.625" style="8" customWidth="1"/>
    <col min="1037" max="1037" width="22.75" style="8" bestFit="1"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125" style="8" customWidth="1"/>
    <col min="1283" max="1283" width="21.75" style="8" bestFit="1" customWidth="1"/>
    <col min="1284" max="1284" width="12.625" style="8" customWidth="1"/>
    <col min="1285" max="1285" width="35.625" style="8" customWidth="1"/>
    <col min="1286" max="1286" width="6.25" style="8" customWidth="1"/>
    <col min="1287" max="1288" width="9.875" style="8" bestFit="1" customWidth="1"/>
    <col min="1289" max="1289" width="5.75" style="8" customWidth="1"/>
    <col min="1290" max="1290" width="30.625" style="8" customWidth="1"/>
    <col min="1291" max="1291" width="11.375" style="8" customWidth="1"/>
    <col min="1292" max="1292" width="6.625" style="8" customWidth="1"/>
    <col min="1293" max="1293" width="22.75" style="8" bestFit="1"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125" style="8" customWidth="1"/>
    <col min="1539" max="1539" width="21.75" style="8" bestFit="1" customWidth="1"/>
    <col min="1540" max="1540" width="12.625" style="8" customWidth="1"/>
    <col min="1541" max="1541" width="35.625" style="8" customWidth="1"/>
    <col min="1542" max="1542" width="6.25" style="8" customWidth="1"/>
    <col min="1543" max="1544" width="9.875" style="8" bestFit="1" customWidth="1"/>
    <col min="1545" max="1545" width="5.75" style="8" customWidth="1"/>
    <col min="1546" max="1546" width="30.625" style="8" customWidth="1"/>
    <col min="1547" max="1547" width="11.375" style="8" customWidth="1"/>
    <col min="1548" max="1548" width="6.625" style="8" customWidth="1"/>
    <col min="1549" max="1549" width="22.75" style="8" bestFit="1"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125" style="8" customWidth="1"/>
    <col min="1795" max="1795" width="21.75" style="8" bestFit="1" customWidth="1"/>
    <col min="1796" max="1796" width="12.625" style="8" customWidth="1"/>
    <col min="1797" max="1797" width="35.625" style="8" customWidth="1"/>
    <col min="1798" max="1798" width="6.25" style="8" customWidth="1"/>
    <col min="1799" max="1800" width="9.875" style="8" bestFit="1" customWidth="1"/>
    <col min="1801" max="1801" width="5.75" style="8" customWidth="1"/>
    <col min="1802" max="1802" width="30.625" style="8" customWidth="1"/>
    <col min="1803" max="1803" width="11.375" style="8" customWidth="1"/>
    <col min="1804" max="1804" width="6.625" style="8" customWidth="1"/>
    <col min="1805" max="1805" width="22.75" style="8" bestFit="1"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125" style="8" customWidth="1"/>
    <col min="2051" max="2051" width="21.75" style="8" bestFit="1" customWidth="1"/>
    <col min="2052" max="2052" width="12.625" style="8" customWidth="1"/>
    <col min="2053" max="2053" width="35.625" style="8" customWidth="1"/>
    <col min="2054" max="2054" width="6.25" style="8" customWidth="1"/>
    <col min="2055" max="2056" width="9.875" style="8" bestFit="1" customWidth="1"/>
    <col min="2057" max="2057" width="5.75" style="8" customWidth="1"/>
    <col min="2058" max="2058" width="30.625" style="8" customWidth="1"/>
    <col min="2059" max="2059" width="11.375" style="8" customWidth="1"/>
    <col min="2060" max="2060" width="6.625" style="8" customWidth="1"/>
    <col min="2061" max="2061" width="22.75" style="8" bestFit="1"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125" style="8" customWidth="1"/>
    <col min="2307" max="2307" width="21.75" style="8" bestFit="1" customWidth="1"/>
    <col min="2308" max="2308" width="12.625" style="8" customWidth="1"/>
    <col min="2309" max="2309" width="35.625" style="8" customWidth="1"/>
    <col min="2310" max="2310" width="6.25" style="8" customWidth="1"/>
    <col min="2311" max="2312" width="9.875" style="8" bestFit="1" customWidth="1"/>
    <col min="2313" max="2313" width="5.75" style="8" customWidth="1"/>
    <col min="2314" max="2314" width="30.625" style="8" customWidth="1"/>
    <col min="2315" max="2315" width="11.375" style="8" customWidth="1"/>
    <col min="2316" max="2316" width="6.625" style="8" customWidth="1"/>
    <col min="2317" max="2317" width="22.75" style="8" bestFit="1"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125" style="8" customWidth="1"/>
    <col min="2563" max="2563" width="21.75" style="8" bestFit="1" customWidth="1"/>
    <col min="2564" max="2564" width="12.625" style="8" customWidth="1"/>
    <col min="2565" max="2565" width="35.625" style="8" customWidth="1"/>
    <col min="2566" max="2566" width="6.25" style="8" customWidth="1"/>
    <col min="2567" max="2568" width="9.875" style="8" bestFit="1" customWidth="1"/>
    <col min="2569" max="2569" width="5.75" style="8" customWidth="1"/>
    <col min="2570" max="2570" width="30.625" style="8" customWidth="1"/>
    <col min="2571" max="2571" width="11.375" style="8" customWidth="1"/>
    <col min="2572" max="2572" width="6.625" style="8" customWidth="1"/>
    <col min="2573" max="2573" width="22.75" style="8" bestFit="1"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125" style="8" customWidth="1"/>
    <col min="2819" max="2819" width="21.75" style="8" bestFit="1" customWidth="1"/>
    <col min="2820" max="2820" width="12.625" style="8" customWidth="1"/>
    <col min="2821" max="2821" width="35.625" style="8" customWidth="1"/>
    <col min="2822" max="2822" width="6.25" style="8" customWidth="1"/>
    <col min="2823" max="2824" width="9.875" style="8" bestFit="1" customWidth="1"/>
    <col min="2825" max="2825" width="5.75" style="8" customWidth="1"/>
    <col min="2826" max="2826" width="30.625" style="8" customWidth="1"/>
    <col min="2827" max="2827" width="11.375" style="8" customWidth="1"/>
    <col min="2828" max="2828" width="6.625" style="8" customWidth="1"/>
    <col min="2829" max="2829" width="22.75" style="8" bestFit="1"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125" style="8" customWidth="1"/>
    <col min="3075" max="3075" width="21.75" style="8" bestFit="1" customWidth="1"/>
    <col min="3076" max="3076" width="12.625" style="8" customWidth="1"/>
    <col min="3077" max="3077" width="35.625" style="8" customWidth="1"/>
    <col min="3078" max="3078" width="6.25" style="8" customWidth="1"/>
    <col min="3079" max="3080" width="9.875" style="8" bestFit="1" customWidth="1"/>
    <col min="3081" max="3081" width="5.75" style="8" customWidth="1"/>
    <col min="3082" max="3082" width="30.625" style="8" customWidth="1"/>
    <col min="3083" max="3083" width="11.375" style="8" customWidth="1"/>
    <col min="3084" max="3084" width="6.625" style="8" customWidth="1"/>
    <col min="3085" max="3085" width="22.75" style="8" bestFit="1"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125" style="8" customWidth="1"/>
    <col min="3331" max="3331" width="21.75" style="8" bestFit="1" customWidth="1"/>
    <col min="3332" max="3332" width="12.625" style="8" customWidth="1"/>
    <col min="3333" max="3333" width="35.625" style="8" customWidth="1"/>
    <col min="3334" max="3334" width="6.25" style="8" customWidth="1"/>
    <col min="3335" max="3336" width="9.875" style="8" bestFit="1" customWidth="1"/>
    <col min="3337" max="3337" width="5.75" style="8" customWidth="1"/>
    <col min="3338" max="3338" width="30.625" style="8" customWidth="1"/>
    <col min="3339" max="3339" width="11.375" style="8" customWidth="1"/>
    <col min="3340" max="3340" width="6.625" style="8" customWidth="1"/>
    <col min="3341" max="3341" width="22.75" style="8" bestFit="1"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125" style="8" customWidth="1"/>
    <col min="3587" max="3587" width="21.75" style="8" bestFit="1" customWidth="1"/>
    <col min="3588" max="3588" width="12.625" style="8" customWidth="1"/>
    <col min="3589" max="3589" width="35.625" style="8" customWidth="1"/>
    <col min="3590" max="3590" width="6.25" style="8" customWidth="1"/>
    <col min="3591" max="3592" width="9.875" style="8" bestFit="1" customWidth="1"/>
    <col min="3593" max="3593" width="5.75" style="8" customWidth="1"/>
    <col min="3594" max="3594" width="30.625" style="8" customWidth="1"/>
    <col min="3595" max="3595" width="11.375" style="8" customWidth="1"/>
    <col min="3596" max="3596" width="6.625" style="8" customWidth="1"/>
    <col min="3597" max="3597" width="22.75" style="8" bestFit="1"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125" style="8" customWidth="1"/>
    <col min="3843" max="3843" width="21.75" style="8" bestFit="1" customWidth="1"/>
    <col min="3844" max="3844" width="12.625" style="8" customWidth="1"/>
    <col min="3845" max="3845" width="35.625" style="8" customWidth="1"/>
    <col min="3846" max="3846" width="6.25" style="8" customWidth="1"/>
    <col min="3847" max="3848" width="9.875" style="8" bestFit="1" customWidth="1"/>
    <col min="3849" max="3849" width="5.75" style="8" customWidth="1"/>
    <col min="3850" max="3850" width="30.625" style="8" customWidth="1"/>
    <col min="3851" max="3851" width="11.375" style="8" customWidth="1"/>
    <col min="3852" max="3852" width="6.625" style="8" customWidth="1"/>
    <col min="3853" max="3853" width="22.75" style="8" bestFit="1"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125" style="8" customWidth="1"/>
    <col min="4099" max="4099" width="21.75" style="8" bestFit="1" customWidth="1"/>
    <col min="4100" max="4100" width="12.625" style="8" customWidth="1"/>
    <col min="4101" max="4101" width="35.625" style="8" customWidth="1"/>
    <col min="4102" max="4102" width="6.25" style="8" customWidth="1"/>
    <col min="4103" max="4104" width="9.875" style="8" bestFit="1" customWidth="1"/>
    <col min="4105" max="4105" width="5.75" style="8" customWidth="1"/>
    <col min="4106" max="4106" width="30.625" style="8" customWidth="1"/>
    <col min="4107" max="4107" width="11.375" style="8" customWidth="1"/>
    <col min="4108" max="4108" width="6.625" style="8" customWidth="1"/>
    <col min="4109" max="4109" width="22.75" style="8" bestFit="1"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125" style="8" customWidth="1"/>
    <col min="4355" max="4355" width="21.75" style="8" bestFit="1" customWidth="1"/>
    <col min="4356" max="4356" width="12.625" style="8" customWidth="1"/>
    <col min="4357" max="4357" width="35.625" style="8" customWidth="1"/>
    <col min="4358" max="4358" width="6.25" style="8" customWidth="1"/>
    <col min="4359" max="4360" width="9.875" style="8" bestFit="1" customWidth="1"/>
    <col min="4361" max="4361" width="5.75" style="8" customWidth="1"/>
    <col min="4362" max="4362" width="30.625" style="8" customWidth="1"/>
    <col min="4363" max="4363" width="11.375" style="8" customWidth="1"/>
    <col min="4364" max="4364" width="6.625" style="8" customWidth="1"/>
    <col min="4365" max="4365" width="22.75" style="8" bestFit="1"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125" style="8" customWidth="1"/>
    <col min="4611" max="4611" width="21.75" style="8" bestFit="1" customWidth="1"/>
    <col min="4612" max="4612" width="12.625" style="8" customWidth="1"/>
    <col min="4613" max="4613" width="35.625" style="8" customWidth="1"/>
    <col min="4614" max="4614" width="6.25" style="8" customWidth="1"/>
    <col min="4615" max="4616" width="9.875" style="8" bestFit="1" customWidth="1"/>
    <col min="4617" max="4617" width="5.75" style="8" customWidth="1"/>
    <col min="4618" max="4618" width="30.625" style="8" customWidth="1"/>
    <col min="4619" max="4619" width="11.375" style="8" customWidth="1"/>
    <col min="4620" max="4620" width="6.625" style="8" customWidth="1"/>
    <col min="4621" max="4621" width="22.75" style="8" bestFit="1"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125" style="8" customWidth="1"/>
    <col min="4867" max="4867" width="21.75" style="8" bestFit="1" customWidth="1"/>
    <col min="4868" max="4868" width="12.625" style="8" customWidth="1"/>
    <col min="4869" max="4869" width="35.625" style="8" customWidth="1"/>
    <col min="4870" max="4870" width="6.25" style="8" customWidth="1"/>
    <col min="4871" max="4872" width="9.875" style="8" bestFit="1" customWidth="1"/>
    <col min="4873" max="4873" width="5.75" style="8" customWidth="1"/>
    <col min="4874" max="4874" width="30.625" style="8" customWidth="1"/>
    <col min="4875" max="4875" width="11.375" style="8" customWidth="1"/>
    <col min="4876" max="4876" width="6.625" style="8" customWidth="1"/>
    <col min="4877" max="4877" width="22.75" style="8" bestFit="1"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125" style="8" customWidth="1"/>
    <col min="5123" max="5123" width="21.75" style="8" bestFit="1" customWidth="1"/>
    <col min="5124" max="5124" width="12.625" style="8" customWidth="1"/>
    <col min="5125" max="5125" width="35.625" style="8" customWidth="1"/>
    <col min="5126" max="5126" width="6.25" style="8" customWidth="1"/>
    <col min="5127" max="5128" width="9.875" style="8" bestFit="1" customWidth="1"/>
    <col min="5129" max="5129" width="5.75" style="8" customWidth="1"/>
    <col min="5130" max="5130" width="30.625" style="8" customWidth="1"/>
    <col min="5131" max="5131" width="11.375" style="8" customWidth="1"/>
    <col min="5132" max="5132" width="6.625" style="8" customWidth="1"/>
    <col min="5133" max="5133" width="22.75" style="8" bestFit="1"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125" style="8" customWidth="1"/>
    <col min="5379" max="5379" width="21.75" style="8" bestFit="1" customWidth="1"/>
    <col min="5380" max="5380" width="12.625" style="8" customWidth="1"/>
    <col min="5381" max="5381" width="35.625" style="8" customWidth="1"/>
    <col min="5382" max="5382" width="6.25" style="8" customWidth="1"/>
    <col min="5383" max="5384" width="9.875" style="8" bestFit="1" customWidth="1"/>
    <col min="5385" max="5385" width="5.75" style="8" customWidth="1"/>
    <col min="5386" max="5386" width="30.625" style="8" customWidth="1"/>
    <col min="5387" max="5387" width="11.375" style="8" customWidth="1"/>
    <col min="5388" max="5388" width="6.625" style="8" customWidth="1"/>
    <col min="5389" max="5389" width="22.75" style="8" bestFit="1"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125" style="8" customWidth="1"/>
    <col min="5635" max="5635" width="21.75" style="8" bestFit="1" customWidth="1"/>
    <col min="5636" max="5636" width="12.625" style="8" customWidth="1"/>
    <col min="5637" max="5637" width="35.625" style="8" customWidth="1"/>
    <col min="5638" max="5638" width="6.25" style="8" customWidth="1"/>
    <col min="5639" max="5640" width="9.875" style="8" bestFit="1" customWidth="1"/>
    <col min="5641" max="5641" width="5.75" style="8" customWidth="1"/>
    <col min="5642" max="5642" width="30.625" style="8" customWidth="1"/>
    <col min="5643" max="5643" width="11.375" style="8" customWidth="1"/>
    <col min="5644" max="5644" width="6.625" style="8" customWidth="1"/>
    <col min="5645" max="5645" width="22.75" style="8" bestFit="1"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125" style="8" customWidth="1"/>
    <col min="5891" max="5891" width="21.75" style="8" bestFit="1" customWidth="1"/>
    <col min="5892" max="5892" width="12.625" style="8" customWidth="1"/>
    <col min="5893" max="5893" width="35.625" style="8" customWidth="1"/>
    <col min="5894" max="5894" width="6.25" style="8" customWidth="1"/>
    <col min="5895" max="5896" width="9.875" style="8" bestFit="1" customWidth="1"/>
    <col min="5897" max="5897" width="5.75" style="8" customWidth="1"/>
    <col min="5898" max="5898" width="30.625" style="8" customWidth="1"/>
    <col min="5899" max="5899" width="11.375" style="8" customWidth="1"/>
    <col min="5900" max="5900" width="6.625" style="8" customWidth="1"/>
    <col min="5901" max="5901" width="22.75" style="8" bestFit="1"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125" style="8" customWidth="1"/>
    <col min="6147" max="6147" width="21.75" style="8" bestFit="1" customWidth="1"/>
    <col min="6148" max="6148" width="12.625" style="8" customWidth="1"/>
    <col min="6149" max="6149" width="35.625" style="8" customWidth="1"/>
    <col min="6150" max="6150" width="6.25" style="8" customWidth="1"/>
    <col min="6151" max="6152" width="9.875" style="8" bestFit="1" customWidth="1"/>
    <col min="6153" max="6153" width="5.75" style="8" customWidth="1"/>
    <col min="6154" max="6154" width="30.625" style="8" customWidth="1"/>
    <col min="6155" max="6155" width="11.375" style="8" customWidth="1"/>
    <col min="6156" max="6156" width="6.625" style="8" customWidth="1"/>
    <col min="6157" max="6157" width="22.75" style="8" bestFit="1"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125" style="8" customWidth="1"/>
    <col min="6403" max="6403" width="21.75" style="8" bestFit="1" customWidth="1"/>
    <col min="6404" max="6404" width="12.625" style="8" customWidth="1"/>
    <col min="6405" max="6405" width="35.625" style="8" customWidth="1"/>
    <col min="6406" max="6406" width="6.25" style="8" customWidth="1"/>
    <col min="6407" max="6408" width="9.875" style="8" bestFit="1" customWidth="1"/>
    <col min="6409" max="6409" width="5.75" style="8" customWidth="1"/>
    <col min="6410" max="6410" width="30.625" style="8" customWidth="1"/>
    <col min="6411" max="6411" width="11.375" style="8" customWidth="1"/>
    <col min="6412" max="6412" width="6.625" style="8" customWidth="1"/>
    <col min="6413" max="6413" width="22.75" style="8" bestFit="1"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125" style="8" customWidth="1"/>
    <col min="6659" max="6659" width="21.75" style="8" bestFit="1" customWidth="1"/>
    <col min="6660" max="6660" width="12.625" style="8" customWidth="1"/>
    <col min="6661" max="6661" width="35.625" style="8" customWidth="1"/>
    <col min="6662" max="6662" width="6.25" style="8" customWidth="1"/>
    <col min="6663" max="6664" width="9.875" style="8" bestFit="1" customWidth="1"/>
    <col min="6665" max="6665" width="5.75" style="8" customWidth="1"/>
    <col min="6666" max="6666" width="30.625" style="8" customWidth="1"/>
    <col min="6667" max="6667" width="11.375" style="8" customWidth="1"/>
    <col min="6668" max="6668" width="6.625" style="8" customWidth="1"/>
    <col min="6669" max="6669" width="22.75" style="8" bestFit="1"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125" style="8" customWidth="1"/>
    <col min="6915" max="6915" width="21.75" style="8" bestFit="1" customWidth="1"/>
    <col min="6916" max="6916" width="12.625" style="8" customWidth="1"/>
    <col min="6917" max="6917" width="35.625" style="8" customWidth="1"/>
    <col min="6918" max="6918" width="6.25" style="8" customWidth="1"/>
    <col min="6919" max="6920" width="9.875" style="8" bestFit="1" customWidth="1"/>
    <col min="6921" max="6921" width="5.75" style="8" customWidth="1"/>
    <col min="6922" max="6922" width="30.625" style="8" customWidth="1"/>
    <col min="6923" max="6923" width="11.375" style="8" customWidth="1"/>
    <col min="6924" max="6924" width="6.625" style="8" customWidth="1"/>
    <col min="6925" max="6925" width="22.75" style="8" bestFit="1"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125" style="8" customWidth="1"/>
    <col min="7171" max="7171" width="21.75" style="8" bestFit="1" customWidth="1"/>
    <col min="7172" max="7172" width="12.625" style="8" customWidth="1"/>
    <col min="7173" max="7173" width="35.625" style="8" customWidth="1"/>
    <col min="7174" max="7174" width="6.25" style="8" customWidth="1"/>
    <col min="7175" max="7176" width="9.875" style="8" bestFit="1" customWidth="1"/>
    <col min="7177" max="7177" width="5.75" style="8" customWidth="1"/>
    <col min="7178" max="7178" width="30.625" style="8" customWidth="1"/>
    <col min="7179" max="7179" width="11.375" style="8" customWidth="1"/>
    <col min="7180" max="7180" width="6.625" style="8" customWidth="1"/>
    <col min="7181" max="7181" width="22.75" style="8" bestFit="1"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125" style="8" customWidth="1"/>
    <col min="7427" max="7427" width="21.75" style="8" bestFit="1" customWidth="1"/>
    <col min="7428" max="7428" width="12.625" style="8" customWidth="1"/>
    <col min="7429" max="7429" width="35.625" style="8" customWidth="1"/>
    <col min="7430" max="7430" width="6.25" style="8" customWidth="1"/>
    <col min="7431" max="7432" width="9.875" style="8" bestFit="1" customWidth="1"/>
    <col min="7433" max="7433" width="5.75" style="8" customWidth="1"/>
    <col min="7434" max="7434" width="30.625" style="8" customWidth="1"/>
    <col min="7435" max="7435" width="11.375" style="8" customWidth="1"/>
    <col min="7436" max="7436" width="6.625" style="8" customWidth="1"/>
    <col min="7437" max="7437" width="22.75" style="8" bestFit="1"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125" style="8" customWidth="1"/>
    <col min="7683" max="7683" width="21.75" style="8" bestFit="1" customWidth="1"/>
    <col min="7684" max="7684" width="12.625" style="8" customWidth="1"/>
    <col min="7685" max="7685" width="35.625" style="8" customWidth="1"/>
    <col min="7686" max="7686" width="6.25" style="8" customWidth="1"/>
    <col min="7687" max="7688" width="9.875" style="8" bestFit="1" customWidth="1"/>
    <col min="7689" max="7689" width="5.75" style="8" customWidth="1"/>
    <col min="7690" max="7690" width="30.625" style="8" customWidth="1"/>
    <col min="7691" max="7691" width="11.375" style="8" customWidth="1"/>
    <col min="7692" max="7692" width="6.625" style="8" customWidth="1"/>
    <col min="7693" max="7693" width="22.75" style="8" bestFit="1"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125" style="8" customWidth="1"/>
    <col min="7939" max="7939" width="21.75" style="8" bestFit="1" customWidth="1"/>
    <col min="7940" max="7940" width="12.625" style="8" customWidth="1"/>
    <col min="7941" max="7941" width="35.625" style="8" customWidth="1"/>
    <col min="7942" max="7942" width="6.25" style="8" customWidth="1"/>
    <col min="7943" max="7944" width="9.875" style="8" bestFit="1" customWidth="1"/>
    <col min="7945" max="7945" width="5.75" style="8" customWidth="1"/>
    <col min="7946" max="7946" width="30.625" style="8" customWidth="1"/>
    <col min="7947" max="7947" width="11.375" style="8" customWidth="1"/>
    <col min="7948" max="7948" width="6.625" style="8" customWidth="1"/>
    <col min="7949" max="7949" width="22.75" style="8" bestFit="1"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125" style="8" customWidth="1"/>
    <col min="8195" max="8195" width="21.75" style="8" bestFit="1" customWidth="1"/>
    <col min="8196" max="8196" width="12.625" style="8" customWidth="1"/>
    <col min="8197" max="8197" width="35.625" style="8" customWidth="1"/>
    <col min="8198" max="8198" width="6.25" style="8" customWidth="1"/>
    <col min="8199" max="8200" width="9.875" style="8" bestFit="1" customWidth="1"/>
    <col min="8201" max="8201" width="5.75" style="8" customWidth="1"/>
    <col min="8202" max="8202" width="30.625" style="8" customWidth="1"/>
    <col min="8203" max="8203" width="11.375" style="8" customWidth="1"/>
    <col min="8204" max="8204" width="6.625" style="8" customWidth="1"/>
    <col min="8205" max="8205" width="22.75" style="8" bestFit="1"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125" style="8" customWidth="1"/>
    <col min="8451" max="8451" width="21.75" style="8" bestFit="1" customWidth="1"/>
    <col min="8452" max="8452" width="12.625" style="8" customWidth="1"/>
    <col min="8453" max="8453" width="35.625" style="8" customWidth="1"/>
    <col min="8454" max="8454" width="6.25" style="8" customWidth="1"/>
    <col min="8455" max="8456" width="9.875" style="8" bestFit="1" customWidth="1"/>
    <col min="8457" max="8457" width="5.75" style="8" customWidth="1"/>
    <col min="8458" max="8458" width="30.625" style="8" customWidth="1"/>
    <col min="8459" max="8459" width="11.375" style="8" customWidth="1"/>
    <col min="8460" max="8460" width="6.625" style="8" customWidth="1"/>
    <col min="8461" max="8461" width="22.75" style="8" bestFit="1"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125" style="8" customWidth="1"/>
    <col min="8707" max="8707" width="21.75" style="8" bestFit="1" customWidth="1"/>
    <col min="8708" max="8708" width="12.625" style="8" customWidth="1"/>
    <col min="8709" max="8709" width="35.625" style="8" customWidth="1"/>
    <col min="8710" max="8710" width="6.25" style="8" customWidth="1"/>
    <col min="8711" max="8712" width="9.875" style="8" bestFit="1" customWidth="1"/>
    <col min="8713" max="8713" width="5.75" style="8" customWidth="1"/>
    <col min="8714" max="8714" width="30.625" style="8" customWidth="1"/>
    <col min="8715" max="8715" width="11.375" style="8" customWidth="1"/>
    <col min="8716" max="8716" width="6.625" style="8" customWidth="1"/>
    <col min="8717" max="8717" width="22.75" style="8" bestFit="1"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125" style="8" customWidth="1"/>
    <col min="8963" max="8963" width="21.75" style="8" bestFit="1" customWidth="1"/>
    <col min="8964" max="8964" width="12.625" style="8" customWidth="1"/>
    <col min="8965" max="8965" width="35.625" style="8" customWidth="1"/>
    <col min="8966" max="8966" width="6.25" style="8" customWidth="1"/>
    <col min="8967" max="8968" width="9.875" style="8" bestFit="1" customWidth="1"/>
    <col min="8969" max="8969" width="5.75" style="8" customWidth="1"/>
    <col min="8970" max="8970" width="30.625" style="8" customWidth="1"/>
    <col min="8971" max="8971" width="11.375" style="8" customWidth="1"/>
    <col min="8972" max="8972" width="6.625" style="8" customWidth="1"/>
    <col min="8973" max="8973" width="22.75" style="8" bestFit="1"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125" style="8" customWidth="1"/>
    <col min="9219" max="9219" width="21.75" style="8" bestFit="1" customWidth="1"/>
    <col min="9220" max="9220" width="12.625" style="8" customWidth="1"/>
    <col min="9221" max="9221" width="35.625" style="8" customWidth="1"/>
    <col min="9222" max="9222" width="6.25" style="8" customWidth="1"/>
    <col min="9223" max="9224" width="9.875" style="8" bestFit="1" customWidth="1"/>
    <col min="9225" max="9225" width="5.75" style="8" customWidth="1"/>
    <col min="9226" max="9226" width="30.625" style="8" customWidth="1"/>
    <col min="9227" max="9227" width="11.375" style="8" customWidth="1"/>
    <col min="9228" max="9228" width="6.625" style="8" customWidth="1"/>
    <col min="9229" max="9229" width="22.75" style="8" bestFit="1"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125" style="8" customWidth="1"/>
    <col min="9475" max="9475" width="21.75" style="8" bestFit="1" customWidth="1"/>
    <col min="9476" max="9476" width="12.625" style="8" customWidth="1"/>
    <col min="9477" max="9477" width="35.625" style="8" customWidth="1"/>
    <col min="9478" max="9478" width="6.25" style="8" customWidth="1"/>
    <col min="9479" max="9480" width="9.875" style="8" bestFit="1" customWidth="1"/>
    <col min="9481" max="9481" width="5.75" style="8" customWidth="1"/>
    <col min="9482" max="9482" width="30.625" style="8" customWidth="1"/>
    <col min="9483" max="9483" width="11.375" style="8" customWidth="1"/>
    <col min="9484" max="9484" width="6.625" style="8" customWidth="1"/>
    <col min="9485" max="9485" width="22.75" style="8" bestFit="1"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125" style="8" customWidth="1"/>
    <col min="9731" max="9731" width="21.75" style="8" bestFit="1" customWidth="1"/>
    <col min="9732" max="9732" width="12.625" style="8" customWidth="1"/>
    <col min="9733" max="9733" width="35.625" style="8" customWidth="1"/>
    <col min="9734" max="9734" width="6.25" style="8" customWidth="1"/>
    <col min="9735" max="9736" width="9.875" style="8" bestFit="1" customWidth="1"/>
    <col min="9737" max="9737" width="5.75" style="8" customWidth="1"/>
    <col min="9738" max="9738" width="30.625" style="8" customWidth="1"/>
    <col min="9739" max="9739" width="11.375" style="8" customWidth="1"/>
    <col min="9740" max="9740" width="6.625" style="8" customWidth="1"/>
    <col min="9741" max="9741" width="22.75" style="8" bestFit="1"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125" style="8" customWidth="1"/>
    <col min="9987" max="9987" width="21.75" style="8" bestFit="1" customWidth="1"/>
    <col min="9988" max="9988" width="12.625" style="8" customWidth="1"/>
    <col min="9989" max="9989" width="35.625" style="8" customWidth="1"/>
    <col min="9990" max="9990" width="6.25" style="8" customWidth="1"/>
    <col min="9991" max="9992" width="9.875" style="8" bestFit="1" customWidth="1"/>
    <col min="9993" max="9993" width="5.75" style="8" customWidth="1"/>
    <col min="9994" max="9994" width="30.625" style="8" customWidth="1"/>
    <col min="9995" max="9995" width="11.375" style="8" customWidth="1"/>
    <col min="9996" max="9996" width="6.625" style="8" customWidth="1"/>
    <col min="9997" max="9997" width="22.75" style="8" bestFit="1"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125" style="8" customWidth="1"/>
    <col min="10243" max="10243" width="21.75" style="8" bestFit="1" customWidth="1"/>
    <col min="10244" max="10244" width="12.625" style="8" customWidth="1"/>
    <col min="10245" max="10245" width="35.625" style="8" customWidth="1"/>
    <col min="10246" max="10246" width="6.25" style="8" customWidth="1"/>
    <col min="10247" max="10248" width="9.875" style="8" bestFit="1" customWidth="1"/>
    <col min="10249" max="10249" width="5.75" style="8" customWidth="1"/>
    <col min="10250" max="10250" width="30.625" style="8" customWidth="1"/>
    <col min="10251" max="10251" width="11.375" style="8" customWidth="1"/>
    <col min="10252" max="10252" width="6.625" style="8" customWidth="1"/>
    <col min="10253" max="10253" width="22.75" style="8" bestFit="1"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125" style="8" customWidth="1"/>
    <col min="10499" max="10499" width="21.75" style="8" bestFit="1" customWidth="1"/>
    <col min="10500" max="10500" width="12.625" style="8" customWidth="1"/>
    <col min="10501" max="10501" width="35.625" style="8" customWidth="1"/>
    <col min="10502" max="10502" width="6.25" style="8" customWidth="1"/>
    <col min="10503" max="10504" width="9.875" style="8" bestFit="1" customWidth="1"/>
    <col min="10505" max="10505" width="5.75" style="8" customWidth="1"/>
    <col min="10506" max="10506" width="30.625" style="8" customWidth="1"/>
    <col min="10507" max="10507" width="11.375" style="8" customWidth="1"/>
    <col min="10508" max="10508" width="6.625" style="8" customWidth="1"/>
    <col min="10509" max="10509" width="22.75" style="8" bestFit="1"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125" style="8" customWidth="1"/>
    <col min="10755" max="10755" width="21.75" style="8" bestFit="1" customWidth="1"/>
    <col min="10756" max="10756" width="12.625" style="8" customWidth="1"/>
    <col min="10757" max="10757" width="35.625" style="8" customWidth="1"/>
    <col min="10758" max="10758" width="6.25" style="8" customWidth="1"/>
    <col min="10759" max="10760" width="9.875" style="8" bestFit="1" customWidth="1"/>
    <col min="10761" max="10761" width="5.75" style="8" customWidth="1"/>
    <col min="10762" max="10762" width="30.625" style="8" customWidth="1"/>
    <col min="10763" max="10763" width="11.375" style="8" customWidth="1"/>
    <col min="10764" max="10764" width="6.625" style="8" customWidth="1"/>
    <col min="10765" max="10765" width="22.75" style="8" bestFit="1"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125" style="8" customWidth="1"/>
    <col min="11011" max="11011" width="21.75" style="8" bestFit="1" customWidth="1"/>
    <col min="11012" max="11012" width="12.625" style="8" customWidth="1"/>
    <col min="11013" max="11013" width="35.625" style="8" customWidth="1"/>
    <col min="11014" max="11014" width="6.25" style="8" customWidth="1"/>
    <col min="11015" max="11016" width="9.875" style="8" bestFit="1" customWidth="1"/>
    <col min="11017" max="11017" width="5.75" style="8" customWidth="1"/>
    <col min="11018" max="11018" width="30.625" style="8" customWidth="1"/>
    <col min="11019" max="11019" width="11.375" style="8" customWidth="1"/>
    <col min="11020" max="11020" width="6.625" style="8" customWidth="1"/>
    <col min="11021" max="11021" width="22.75" style="8" bestFit="1"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125" style="8" customWidth="1"/>
    <col min="11267" max="11267" width="21.75" style="8" bestFit="1" customWidth="1"/>
    <col min="11268" max="11268" width="12.625" style="8" customWidth="1"/>
    <col min="11269" max="11269" width="35.625" style="8" customWidth="1"/>
    <col min="11270" max="11270" width="6.25" style="8" customWidth="1"/>
    <col min="11271" max="11272" width="9.875" style="8" bestFit="1" customWidth="1"/>
    <col min="11273" max="11273" width="5.75" style="8" customWidth="1"/>
    <col min="11274" max="11274" width="30.625" style="8" customWidth="1"/>
    <col min="11275" max="11275" width="11.375" style="8" customWidth="1"/>
    <col min="11276" max="11276" width="6.625" style="8" customWidth="1"/>
    <col min="11277" max="11277" width="22.75" style="8" bestFit="1"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125" style="8" customWidth="1"/>
    <col min="11523" max="11523" width="21.75" style="8" bestFit="1" customWidth="1"/>
    <col min="11524" max="11524" width="12.625" style="8" customWidth="1"/>
    <col min="11525" max="11525" width="35.625" style="8" customWidth="1"/>
    <col min="11526" max="11526" width="6.25" style="8" customWidth="1"/>
    <col min="11527" max="11528" width="9.875" style="8" bestFit="1" customWidth="1"/>
    <col min="11529" max="11529" width="5.75" style="8" customWidth="1"/>
    <col min="11530" max="11530" width="30.625" style="8" customWidth="1"/>
    <col min="11531" max="11531" width="11.375" style="8" customWidth="1"/>
    <col min="11532" max="11532" width="6.625" style="8" customWidth="1"/>
    <col min="11533" max="11533" width="22.75" style="8" bestFit="1"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125" style="8" customWidth="1"/>
    <col min="11779" max="11779" width="21.75" style="8" bestFit="1" customWidth="1"/>
    <col min="11780" max="11780" width="12.625" style="8" customWidth="1"/>
    <col min="11781" max="11781" width="35.625" style="8" customWidth="1"/>
    <col min="11782" max="11782" width="6.25" style="8" customWidth="1"/>
    <col min="11783" max="11784" width="9.875" style="8" bestFit="1" customWidth="1"/>
    <col min="11785" max="11785" width="5.75" style="8" customWidth="1"/>
    <col min="11786" max="11786" width="30.625" style="8" customWidth="1"/>
    <col min="11787" max="11787" width="11.375" style="8" customWidth="1"/>
    <col min="11788" max="11788" width="6.625" style="8" customWidth="1"/>
    <col min="11789" max="11789" width="22.75" style="8" bestFit="1"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125" style="8" customWidth="1"/>
    <col min="12035" max="12035" width="21.75" style="8" bestFit="1" customWidth="1"/>
    <col min="12036" max="12036" width="12.625" style="8" customWidth="1"/>
    <col min="12037" max="12037" width="35.625" style="8" customWidth="1"/>
    <col min="12038" max="12038" width="6.25" style="8" customWidth="1"/>
    <col min="12039" max="12040" width="9.875" style="8" bestFit="1" customWidth="1"/>
    <col min="12041" max="12041" width="5.75" style="8" customWidth="1"/>
    <col min="12042" max="12042" width="30.625" style="8" customWidth="1"/>
    <col min="12043" max="12043" width="11.375" style="8" customWidth="1"/>
    <col min="12044" max="12044" width="6.625" style="8" customWidth="1"/>
    <col min="12045" max="12045" width="22.75" style="8" bestFit="1"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125" style="8" customWidth="1"/>
    <col min="12291" max="12291" width="21.75" style="8" bestFit="1" customWidth="1"/>
    <col min="12292" max="12292" width="12.625" style="8" customWidth="1"/>
    <col min="12293" max="12293" width="35.625" style="8" customWidth="1"/>
    <col min="12294" max="12294" width="6.25" style="8" customWidth="1"/>
    <col min="12295" max="12296" width="9.875" style="8" bestFit="1" customWidth="1"/>
    <col min="12297" max="12297" width="5.75" style="8" customWidth="1"/>
    <col min="12298" max="12298" width="30.625" style="8" customWidth="1"/>
    <col min="12299" max="12299" width="11.375" style="8" customWidth="1"/>
    <col min="12300" max="12300" width="6.625" style="8" customWidth="1"/>
    <col min="12301" max="12301" width="22.75" style="8" bestFit="1"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125" style="8" customWidth="1"/>
    <col min="12547" max="12547" width="21.75" style="8" bestFit="1" customWidth="1"/>
    <col min="12548" max="12548" width="12.625" style="8" customWidth="1"/>
    <col min="12549" max="12549" width="35.625" style="8" customWidth="1"/>
    <col min="12550" max="12550" width="6.25" style="8" customWidth="1"/>
    <col min="12551" max="12552" width="9.875" style="8" bestFit="1" customWidth="1"/>
    <col min="12553" max="12553" width="5.75" style="8" customWidth="1"/>
    <col min="12554" max="12554" width="30.625" style="8" customWidth="1"/>
    <col min="12555" max="12555" width="11.375" style="8" customWidth="1"/>
    <col min="12556" max="12556" width="6.625" style="8" customWidth="1"/>
    <col min="12557" max="12557" width="22.75" style="8" bestFit="1"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125" style="8" customWidth="1"/>
    <col min="12803" max="12803" width="21.75" style="8" bestFit="1" customWidth="1"/>
    <col min="12804" max="12804" width="12.625" style="8" customWidth="1"/>
    <col min="12805" max="12805" width="35.625" style="8" customWidth="1"/>
    <col min="12806" max="12806" width="6.25" style="8" customWidth="1"/>
    <col min="12807" max="12808" width="9.875" style="8" bestFit="1" customWidth="1"/>
    <col min="12809" max="12809" width="5.75" style="8" customWidth="1"/>
    <col min="12810" max="12810" width="30.625" style="8" customWidth="1"/>
    <col min="12811" max="12811" width="11.375" style="8" customWidth="1"/>
    <col min="12812" max="12812" width="6.625" style="8" customWidth="1"/>
    <col min="12813" max="12813" width="22.75" style="8" bestFit="1"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125" style="8" customWidth="1"/>
    <col min="13059" max="13059" width="21.75" style="8" bestFit="1" customWidth="1"/>
    <col min="13060" max="13060" width="12.625" style="8" customWidth="1"/>
    <col min="13061" max="13061" width="35.625" style="8" customWidth="1"/>
    <col min="13062" max="13062" width="6.25" style="8" customWidth="1"/>
    <col min="13063" max="13064" width="9.875" style="8" bestFit="1" customWidth="1"/>
    <col min="13065" max="13065" width="5.75" style="8" customWidth="1"/>
    <col min="13066" max="13066" width="30.625" style="8" customWidth="1"/>
    <col min="13067" max="13067" width="11.375" style="8" customWidth="1"/>
    <col min="13068" max="13068" width="6.625" style="8" customWidth="1"/>
    <col min="13069" max="13069" width="22.75" style="8" bestFit="1"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125" style="8" customWidth="1"/>
    <col min="13315" max="13315" width="21.75" style="8" bestFit="1" customWidth="1"/>
    <col min="13316" max="13316" width="12.625" style="8" customWidth="1"/>
    <col min="13317" max="13317" width="35.625" style="8" customWidth="1"/>
    <col min="13318" max="13318" width="6.25" style="8" customWidth="1"/>
    <col min="13319" max="13320" width="9.875" style="8" bestFit="1" customWidth="1"/>
    <col min="13321" max="13321" width="5.75" style="8" customWidth="1"/>
    <col min="13322" max="13322" width="30.625" style="8" customWidth="1"/>
    <col min="13323" max="13323" width="11.375" style="8" customWidth="1"/>
    <col min="13324" max="13324" width="6.625" style="8" customWidth="1"/>
    <col min="13325" max="13325" width="22.75" style="8" bestFit="1"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125" style="8" customWidth="1"/>
    <col min="13571" max="13571" width="21.75" style="8" bestFit="1" customWidth="1"/>
    <col min="13572" max="13572" width="12.625" style="8" customWidth="1"/>
    <col min="13573" max="13573" width="35.625" style="8" customWidth="1"/>
    <col min="13574" max="13574" width="6.25" style="8" customWidth="1"/>
    <col min="13575" max="13576" width="9.875" style="8" bestFit="1" customWidth="1"/>
    <col min="13577" max="13577" width="5.75" style="8" customWidth="1"/>
    <col min="13578" max="13578" width="30.625" style="8" customWidth="1"/>
    <col min="13579" max="13579" width="11.375" style="8" customWidth="1"/>
    <col min="13580" max="13580" width="6.625" style="8" customWidth="1"/>
    <col min="13581" max="13581" width="22.75" style="8" bestFit="1"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125" style="8" customWidth="1"/>
    <col min="13827" max="13827" width="21.75" style="8" bestFit="1" customWidth="1"/>
    <col min="13828" max="13828" width="12.625" style="8" customWidth="1"/>
    <col min="13829" max="13829" width="35.625" style="8" customWidth="1"/>
    <col min="13830" max="13830" width="6.25" style="8" customWidth="1"/>
    <col min="13831" max="13832" width="9.875" style="8" bestFit="1" customWidth="1"/>
    <col min="13833" max="13833" width="5.75" style="8" customWidth="1"/>
    <col min="13834" max="13834" width="30.625" style="8" customWidth="1"/>
    <col min="13835" max="13835" width="11.375" style="8" customWidth="1"/>
    <col min="13836" max="13836" width="6.625" style="8" customWidth="1"/>
    <col min="13837" max="13837" width="22.75" style="8" bestFit="1"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125" style="8" customWidth="1"/>
    <col min="14083" max="14083" width="21.75" style="8" bestFit="1" customWidth="1"/>
    <col min="14084" max="14084" width="12.625" style="8" customWidth="1"/>
    <col min="14085" max="14085" width="35.625" style="8" customWidth="1"/>
    <col min="14086" max="14086" width="6.25" style="8" customWidth="1"/>
    <col min="14087" max="14088" width="9.875" style="8" bestFit="1" customWidth="1"/>
    <col min="14089" max="14089" width="5.75" style="8" customWidth="1"/>
    <col min="14090" max="14090" width="30.625" style="8" customWidth="1"/>
    <col min="14091" max="14091" width="11.375" style="8" customWidth="1"/>
    <col min="14092" max="14092" width="6.625" style="8" customWidth="1"/>
    <col min="14093" max="14093" width="22.75" style="8" bestFit="1"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125" style="8" customWidth="1"/>
    <col min="14339" max="14339" width="21.75" style="8" bestFit="1" customWidth="1"/>
    <col min="14340" max="14340" width="12.625" style="8" customWidth="1"/>
    <col min="14341" max="14341" width="35.625" style="8" customWidth="1"/>
    <col min="14342" max="14342" width="6.25" style="8" customWidth="1"/>
    <col min="14343" max="14344" width="9.875" style="8" bestFit="1" customWidth="1"/>
    <col min="14345" max="14345" width="5.75" style="8" customWidth="1"/>
    <col min="14346" max="14346" width="30.625" style="8" customWidth="1"/>
    <col min="14347" max="14347" width="11.375" style="8" customWidth="1"/>
    <col min="14348" max="14348" width="6.625" style="8" customWidth="1"/>
    <col min="14349" max="14349" width="22.75" style="8" bestFit="1"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125" style="8" customWidth="1"/>
    <col min="14595" max="14595" width="21.75" style="8" bestFit="1" customWidth="1"/>
    <col min="14596" max="14596" width="12.625" style="8" customWidth="1"/>
    <col min="14597" max="14597" width="35.625" style="8" customWidth="1"/>
    <col min="14598" max="14598" width="6.25" style="8" customWidth="1"/>
    <col min="14599" max="14600" width="9.875" style="8" bestFit="1" customWidth="1"/>
    <col min="14601" max="14601" width="5.75" style="8" customWidth="1"/>
    <col min="14602" max="14602" width="30.625" style="8" customWidth="1"/>
    <col min="14603" max="14603" width="11.375" style="8" customWidth="1"/>
    <col min="14604" max="14604" width="6.625" style="8" customWidth="1"/>
    <col min="14605" max="14605" width="22.75" style="8" bestFit="1"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125" style="8" customWidth="1"/>
    <col min="14851" max="14851" width="21.75" style="8" bestFit="1" customWidth="1"/>
    <col min="14852" max="14852" width="12.625" style="8" customWidth="1"/>
    <col min="14853" max="14853" width="35.625" style="8" customWidth="1"/>
    <col min="14854" max="14854" width="6.25" style="8" customWidth="1"/>
    <col min="14855" max="14856" width="9.875" style="8" bestFit="1" customWidth="1"/>
    <col min="14857" max="14857" width="5.75" style="8" customWidth="1"/>
    <col min="14858" max="14858" width="30.625" style="8" customWidth="1"/>
    <col min="14859" max="14859" width="11.375" style="8" customWidth="1"/>
    <col min="14860" max="14860" width="6.625" style="8" customWidth="1"/>
    <col min="14861" max="14861" width="22.75" style="8" bestFit="1"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125" style="8" customWidth="1"/>
    <col min="15107" max="15107" width="21.75" style="8" bestFit="1" customWidth="1"/>
    <col min="15108" max="15108" width="12.625" style="8" customWidth="1"/>
    <col min="15109" max="15109" width="35.625" style="8" customWidth="1"/>
    <col min="15110" max="15110" width="6.25" style="8" customWidth="1"/>
    <col min="15111" max="15112" width="9.875" style="8" bestFit="1" customWidth="1"/>
    <col min="15113" max="15113" width="5.75" style="8" customWidth="1"/>
    <col min="15114" max="15114" width="30.625" style="8" customWidth="1"/>
    <col min="15115" max="15115" width="11.375" style="8" customWidth="1"/>
    <col min="15116" max="15116" width="6.625" style="8" customWidth="1"/>
    <col min="15117" max="15117" width="22.75" style="8" bestFit="1"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125" style="8" customWidth="1"/>
    <col min="15363" max="15363" width="21.75" style="8" bestFit="1" customWidth="1"/>
    <col min="15364" max="15364" width="12.625" style="8" customWidth="1"/>
    <col min="15365" max="15365" width="35.625" style="8" customWidth="1"/>
    <col min="15366" max="15366" width="6.25" style="8" customWidth="1"/>
    <col min="15367" max="15368" width="9.875" style="8" bestFit="1" customWidth="1"/>
    <col min="15369" max="15369" width="5.75" style="8" customWidth="1"/>
    <col min="15370" max="15370" width="30.625" style="8" customWidth="1"/>
    <col min="15371" max="15371" width="11.375" style="8" customWidth="1"/>
    <col min="15372" max="15372" width="6.625" style="8" customWidth="1"/>
    <col min="15373" max="15373" width="22.75" style="8" bestFit="1"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125" style="8" customWidth="1"/>
    <col min="15619" max="15619" width="21.75" style="8" bestFit="1" customWidth="1"/>
    <col min="15620" max="15620" width="12.625" style="8" customWidth="1"/>
    <col min="15621" max="15621" width="35.625" style="8" customWidth="1"/>
    <col min="15622" max="15622" width="6.25" style="8" customWidth="1"/>
    <col min="15623" max="15624" width="9.875" style="8" bestFit="1" customWidth="1"/>
    <col min="15625" max="15625" width="5.75" style="8" customWidth="1"/>
    <col min="15626" max="15626" width="30.625" style="8" customWidth="1"/>
    <col min="15627" max="15627" width="11.375" style="8" customWidth="1"/>
    <col min="15628" max="15628" width="6.625" style="8" customWidth="1"/>
    <col min="15629" max="15629" width="22.75" style="8" bestFit="1"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125" style="8" customWidth="1"/>
    <col min="15875" max="15875" width="21.75" style="8" bestFit="1" customWidth="1"/>
    <col min="15876" max="15876" width="12.625" style="8" customWidth="1"/>
    <col min="15877" max="15877" width="35.625" style="8" customWidth="1"/>
    <col min="15878" max="15878" width="6.25" style="8" customWidth="1"/>
    <col min="15879" max="15880" width="9.875" style="8" bestFit="1" customWidth="1"/>
    <col min="15881" max="15881" width="5.75" style="8" customWidth="1"/>
    <col min="15882" max="15882" width="30.625" style="8" customWidth="1"/>
    <col min="15883" max="15883" width="11.375" style="8" customWidth="1"/>
    <col min="15884" max="15884" width="6.625" style="8" customWidth="1"/>
    <col min="15885" max="15885" width="22.75" style="8" bestFit="1"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125" style="8" customWidth="1"/>
    <col min="16131" max="16131" width="21.75" style="8" bestFit="1" customWidth="1"/>
    <col min="16132" max="16132" width="12.625" style="8" customWidth="1"/>
    <col min="16133" max="16133" width="35.625" style="8" customWidth="1"/>
    <col min="16134" max="16134" width="6.25" style="8" customWidth="1"/>
    <col min="16135" max="16136" width="9.875" style="8" bestFit="1" customWidth="1"/>
    <col min="16137" max="16137" width="5.75" style="8" customWidth="1"/>
    <col min="16138" max="16138" width="30.625" style="8" customWidth="1"/>
    <col min="16139" max="16139" width="11.375" style="8" customWidth="1"/>
    <col min="16140" max="16140" width="6.625" style="8" customWidth="1"/>
    <col min="16141" max="16141" width="22.75" style="8" bestFit="1"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2848</v>
      </c>
      <c r="G2" s="4" t="s">
        <v>2</v>
      </c>
      <c r="H2" s="5"/>
      <c r="I2" s="6"/>
      <c r="J2" s="7">
        <f>SUM(H:H)</f>
        <v>72313</v>
      </c>
    </row>
    <row r="3" spans="2:17" ht="20.100000000000001" customHeight="1">
      <c r="B3" s="1" t="s">
        <v>3</v>
      </c>
      <c r="C3" s="1"/>
      <c r="D3" s="1"/>
      <c r="E3" s="98" t="s">
        <v>2366</v>
      </c>
    </row>
    <row r="4" spans="2:17" ht="20.100000000000001" customHeight="1">
      <c r="B4" s="1" t="s">
        <v>5</v>
      </c>
      <c r="C4" s="1"/>
      <c r="D4" s="1"/>
      <c r="E4" s="98">
        <v>176207</v>
      </c>
    </row>
    <row r="5" spans="2:17" ht="20.100000000000001" customHeight="1">
      <c r="B5" s="1" t="s">
        <v>6</v>
      </c>
      <c r="C5" s="1"/>
      <c r="D5" s="1"/>
      <c r="E5" s="102">
        <v>43915</v>
      </c>
    </row>
    <row r="6" spans="2:17" ht="20.100000000000001" customHeight="1">
      <c r="B6" s="1" t="s">
        <v>7</v>
      </c>
      <c r="C6" s="1"/>
      <c r="D6" s="1"/>
      <c r="E6" s="102">
        <v>43915</v>
      </c>
    </row>
    <row r="8" spans="2:17" s="9" customFormat="1" ht="19.5" customHeight="1">
      <c r="B8" s="21" t="s">
        <v>8</v>
      </c>
      <c r="C8" s="21" t="s">
        <v>9</v>
      </c>
      <c r="D8" s="21" t="s">
        <v>10</v>
      </c>
      <c r="E8" s="22" t="s">
        <v>11</v>
      </c>
      <c r="F8" s="22" t="s">
        <v>12</v>
      </c>
      <c r="G8" s="22" t="s">
        <v>13</v>
      </c>
      <c r="H8" s="167" t="s">
        <v>14</v>
      </c>
      <c r="I8" s="167" t="s">
        <v>15</v>
      </c>
      <c r="J8" s="22" t="s">
        <v>16</v>
      </c>
      <c r="K8" s="22" t="s">
        <v>17</v>
      </c>
      <c r="L8" s="22" t="s">
        <v>18</v>
      </c>
      <c r="M8" s="21" t="s">
        <v>19</v>
      </c>
      <c r="N8" s="21" t="s">
        <v>20</v>
      </c>
      <c r="O8" s="22" t="s">
        <v>21</v>
      </c>
      <c r="P8" s="106" t="s">
        <v>22</v>
      </c>
      <c r="Q8" s="106" t="s">
        <v>23</v>
      </c>
    </row>
    <row r="9" spans="2:17" s="9" customFormat="1" ht="19.5" customHeight="1">
      <c r="B9" s="21"/>
      <c r="C9" s="22" t="s">
        <v>2849</v>
      </c>
      <c r="D9" s="22" t="s">
        <v>2849</v>
      </c>
      <c r="E9" s="22" t="s">
        <v>2850</v>
      </c>
      <c r="F9" s="22">
        <v>1</v>
      </c>
      <c r="G9" s="22"/>
      <c r="H9" s="377">
        <v>0</v>
      </c>
      <c r="I9" s="167"/>
      <c r="J9" s="21" t="s">
        <v>2851</v>
      </c>
      <c r="K9" s="22"/>
      <c r="L9" s="22"/>
      <c r="M9" s="21"/>
      <c r="N9" s="21"/>
      <c r="O9" s="22"/>
      <c r="P9" s="106"/>
      <c r="Q9" s="106"/>
    </row>
    <row r="10" spans="2:17" s="9" customFormat="1" ht="19.5" customHeight="1">
      <c r="B10" s="21"/>
      <c r="C10" s="22" t="s">
        <v>2849</v>
      </c>
      <c r="D10" s="22" t="s">
        <v>2849</v>
      </c>
      <c r="E10" s="22" t="s">
        <v>2215</v>
      </c>
      <c r="F10" s="22">
        <v>1</v>
      </c>
      <c r="G10" s="22">
        <v>40000</v>
      </c>
      <c r="H10" s="23">
        <f>F10*G10</f>
        <v>40000</v>
      </c>
      <c r="I10" s="167"/>
      <c r="J10" s="25" t="s">
        <v>141</v>
      </c>
      <c r="K10" s="22"/>
      <c r="L10" s="22"/>
      <c r="M10" s="207">
        <v>43914</v>
      </c>
      <c r="N10" s="21"/>
      <c r="O10" s="22" t="s">
        <v>2852</v>
      </c>
      <c r="P10" s="106">
        <v>43920</v>
      </c>
      <c r="Q10" s="106">
        <v>43888</v>
      </c>
    </row>
    <row r="11" spans="2:17" s="9" customFormat="1" ht="19.5" customHeight="1">
      <c r="B11" s="21"/>
      <c r="C11" s="22" t="s">
        <v>2849</v>
      </c>
      <c r="D11" s="22" t="s">
        <v>2849</v>
      </c>
      <c r="E11" s="22" t="s">
        <v>2853</v>
      </c>
      <c r="F11" s="22">
        <v>1</v>
      </c>
      <c r="G11" s="22">
        <v>30000</v>
      </c>
      <c r="H11" s="23">
        <f>F11*G11</f>
        <v>30000</v>
      </c>
      <c r="I11" s="22"/>
      <c r="J11" s="25" t="s">
        <v>141</v>
      </c>
      <c r="K11" s="22"/>
      <c r="L11" s="22"/>
      <c r="M11" s="25">
        <v>43914</v>
      </c>
      <c r="N11" s="21"/>
      <c r="O11" s="22" t="s">
        <v>2852</v>
      </c>
      <c r="P11" s="25">
        <v>43920</v>
      </c>
      <c r="Q11" s="26">
        <v>43888</v>
      </c>
    </row>
    <row r="12" spans="2:17" s="9" customFormat="1" ht="19.5" customHeight="1">
      <c r="B12" s="21"/>
      <c r="C12" s="22" t="s">
        <v>2849</v>
      </c>
      <c r="D12" s="22" t="s">
        <v>2849</v>
      </c>
      <c r="E12" s="22" t="s">
        <v>447</v>
      </c>
      <c r="F12" s="22">
        <v>1</v>
      </c>
      <c r="G12" s="22">
        <v>1300</v>
      </c>
      <c r="H12" s="23">
        <f>F12*G12</f>
        <v>1300</v>
      </c>
      <c r="I12" s="167"/>
      <c r="J12" s="252"/>
      <c r="K12" s="22"/>
      <c r="L12" s="22"/>
      <c r="M12" s="25">
        <v>43914</v>
      </c>
      <c r="N12" s="21"/>
      <c r="O12" s="32"/>
      <c r="P12" s="25"/>
      <c r="Q12" s="26"/>
    </row>
    <row r="13" spans="2:17" s="9" customFormat="1" ht="19.5" customHeight="1">
      <c r="B13" s="21"/>
      <c r="C13" s="21" t="s">
        <v>35</v>
      </c>
      <c r="D13" s="21" t="s">
        <v>35</v>
      </c>
      <c r="E13" s="22" t="s">
        <v>2854</v>
      </c>
      <c r="F13" s="22">
        <v>1</v>
      </c>
      <c r="G13" s="182">
        <v>1013</v>
      </c>
      <c r="H13" s="36">
        <v>1013</v>
      </c>
      <c r="I13" s="814"/>
      <c r="J13" s="22" t="s">
        <v>2855</v>
      </c>
      <c r="K13" s="185"/>
      <c r="L13" s="22"/>
      <c r="M13" s="25">
        <v>43901</v>
      </c>
      <c r="N13" s="21"/>
      <c r="O13" s="32"/>
      <c r="P13" s="25">
        <v>43902</v>
      </c>
      <c r="Q13" s="26">
        <v>43902</v>
      </c>
    </row>
    <row r="14" spans="2:17">
      <c r="Q14" s="194"/>
    </row>
    <row r="15" spans="2:17">
      <c r="Q15" s="194"/>
    </row>
    <row r="16" spans="2:17">
      <c r="Q16" s="194"/>
    </row>
    <row r="17" spans="13:17">
      <c r="M17" s="195"/>
      <c r="Q17" s="194"/>
    </row>
    <row r="18" spans="13:17">
      <c r="Q18" s="194"/>
    </row>
    <row r="19" spans="13:17">
      <c r="M19" s="195"/>
      <c r="Q19" s="194"/>
    </row>
  </sheetData>
  <autoFilter ref="B8:O13" xr:uid="{DB0AC450-BA37-4811-A640-763F44B8B7AF}"/>
  <mergeCells count="6">
    <mergeCell ref="B2:D2"/>
    <mergeCell ref="G2:I2"/>
    <mergeCell ref="B3:D3"/>
    <mergeCell ref="B4:D4"/>
    <mergeCell ref="B5:D5"/>
    <mergeCell ref="B6:D6"/>
  </mergeCells>
  <phoneticPr fontId="4"/>
  <pageMargins left="0.2" right="0.2" top="0.75" bottom="0.75" header="0.3" footer="0.3"/>
  <pageSetup paperSize="9"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E6091-08BC-47C9-82EB-D1730B657D47}">
  <dimension ref="B2:Q20"/>
  <sheetViews>
    <sheetView zoomScale="85" zoomScaleNormal="85" workbookViewId="0">
      <pane xSplit="10" ySplit="8" topLeftCell="K9" activePane="bottomRight" state="frozen"/>
      <selection pane="topRight" activeCell="K1" sqref="K1"/>
      <selection pane="bottomLeft" activeCell="A9" sqref="A9"/>
      <selection pane="bottomRight"/>
    </sheetView>
  </sheetViews>
  <sheetFormatPr defaultRowHeight="18.75"/>
  <cols>
    <col min="1" max="1" width="2.625" style="8" customWidth="1"/>
    <col min="2" max="2" width="16.875" style="9" bestFit="1" customWidth="1"/>
    <col min="3" max="3" width="21.75" style="8" bestFit="1" customWidth="1"/>
    <col min="4" max="4" width="12.625" style="8" customWidth="1"/>
    <col min="5" max="5" width="35.625" style="8" customWidth="1"/>
    <col min="6" max="6" width="6.25" style="8" customWidth="1"/>
    <col min="7" max="7" width="9.875" style="274" bestFit="1" customWidth="1"/>
    <col min="8" max="8" width="9.875" style="8" bestFit="1" customWidth="1"/>
    <col min="9" max="9" width="5.75" style="3" customWidth="1"/>
    <col min="10" max="10" width="30.625" style="8" customWidth="1"/>
    <col min="11" max="11" width="11.375" style="8" customWidth="1"/>
    <col min="12" max="12" width="6.625" style="9" customWidth="1"/>
    <col min="13" max="13" width="22.75" style="9" bestFit="1" customWidth="1"/>
    <col min="14" max="14" width="6.375" style="8" customWidth="1"/>
    <col min="15" max="15" width="13.25" style="3" customWidth="1"/>
    <col min="16" max="16" width="14.5" style="97" customWidth="1"/>
    <col min="17" max="17" width="15.625" style="97" customWidth="1"/>
    <col min="18" max="256" width="9" style="8"/>
    <col min="257" max="257" width="2.625" style="8" customWidth="1"/>
    <col min="258" max="258" width="16.875" style="8" bestFit="1" customWidth="1"/>
    <col min="259" max="259" width="21.75" style="8" bestFit="1" customWidth="1"/>
    <col min="260" max="260" width="12.625" style="8" customWidth="1"/>
    <col min="261" max="261" width="35.625" style="8" customWidth="1"/>
    <col min="262" max="262" width="6.25" style="8" customWidth="1"/>
    <col min="263" max="264" width="9.875" style="8" bestFit="1" customWidth="1"/>
    <col min="265" max="265" width="5.75" style="8" customWidth="1"/>
    <col min="266" max="266" width="30.625" style="8" customWidth="1"/>
    <col min="267" max="267" width="11.375" style="8" customWidth="1"/>
    <col min="268" max="268" width="6.625" style="8" customWidth="1"/>
    <col min="269" max="269" width="22.75" style="8" bestFit="1"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16.875" style="8" bestFit="1" customWidth="1"/>
    <col min="515" max="515" width="21.75" style="8" bestFit="1" customWidth="1"/>
    <col min="516" max="516" width="12.625" style="8" customWidth="1"/>
    <col min="517" max="517" width="35.625" style="8" customWidth="1"/>
    <col min="518" max="518" width="6.25" style="8" customWidth="1"/>
    <col min="519" max="520" width="9.875" style="8" bestFit="1" customWidth="1"/>
    <col min="521" max="521" width="5.75" style="8" customWidth="1"/>
    <col min="522" max="522" width="30.625" style="8" customWidth="1"/>
    <col min="523" max="523" width="11.375" style="8" customWidth="1"/>
    <col min="524" max="524" width="6.625" style="8" customWidth="1"/>
    <col min="525" max="525" width="22.75" style="8" bestFit="1"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16.875" style="8" bestFit="1" customWidth="1"/>
    <col min="771" max="771" width="21.75" style="8" bestFit="1" customWidth="1"/>
    <col min="772" max="772" width="12.625" style="8" customWidth="1"/>
    <col min="773" max="773" width="35.625" style="8" customWidth="1"/>
    <col min="774" max="774" width="6.25" style="8" customWidth="1"/>
    <col min="775" max="776" width="9.875" style="8" bestFit="1" customWidth="1"/>
    <col min="777" max="777" width="5.75" style="8" customWidth="1"/>
    <col min="778" max="778" width="30.625" style="8" customWidth="1"/>
    <col min="779" max="779" width="11.375" style="8" customWidth="1"/>
    <col min="780" max="780" width="6.625" style="8" customWidth="1"/>
    <col min="781" max="781" width="22.75" style="8" bestFit="1"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16.875" style="8" bestFit="1" customWidth="1"/>
    <col min="1027" max="1027" width="21.75" style="8" bestFit="1" customWidth="1"/>
    <col min="1028" max="1028" width="12.625" style="8" customWidth="1"/>
    <col min="1029" max="1029" width="35.625" style="8" customWidth="1"/>
    <col min="1030" max="1030" width="6.25" style="8" customWidth="1"/>
    <col min="1031" max="1032" width="9.875" style="8" bestFit="1" customWidth="1"/>
    <col min="1033" max="1033" width="5.75" style="8" customWidth="1"/>
    <col min="1034" max="1034" width="30.625" style="8" customWidth="1"/>
    <col min="1035" max="1035" width="11.375" style="8" customWidth="1"/>
    <col min="1036" max="1036" width="6.625" style="8" customWidth="1"/>
    <col min="1037" max="1037" width="22.75" style="8" bestFit="1"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16.875" style="8" bestFit="1" customWidth="1"/>
    <col min="1283" max="1283" width="21.75" style="8" bestFit="1" customWidth="1"/>
    <col min="1284" max="1284" width="12.625" style="8" customWidth="1"/>
    <col min="1285" max="1285" width="35.625" style="8" customWidth="1"/>
    <col min="1286" max="1286" width="6.25" style="8" customWidth="1"/>
    <col min="1287" max="1288" width="9.875" style="8" bestFit="1" customWidth="1"/>
    <col min="1289" max="1289" width="5.75" style="8" customWidth="1"/>
    <col min="1290" max="1290" width="30.625" style="8" customWidth="1"/>
    <col min="1291" max="1291" width="11.375" style="8" customWidth="1"/>
    <col min="1292" max="1292" width="6.625" style="8" customWidth="1"/>
    <col min="1293" max="1293" width="22.75" style="8" bestFit="1"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16.875" style="8" bestFit="1" customWidth="1"/>
    <col min="1539" max="1539" width="21.75" style="8" bestFit="1" customWidth="1"/>
    <col min="1540" max="1540" width="12.625" style="8" customWidth="1"/>
    <col min="1541" max="1541" width="35.625" style="8" customWidth="1"/>
    <col min="1542" max="1542" width="6.25" style="8" customWidth="1"/>
    <col min="1543" max="1544" width="9.875" style="8" bestFit="1" customWidth="1"/>
    <col min="1545" max="1545" width="5.75" style="8" customWidth="1"/>
    <col min="1546" max="1546" width="30.625" style="8" customWidth="1"/>
    <col min="1547" max="1547" width="11.375" style="8" customWidth="1"/>
    <col min="1548" max="1548" width="6.625" style="8" customWidth="1"/>
    <col min="1549" max="1549" width="22.75" style="8" bestFit="1"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16.875" style="8" bestFit="1" customWidth="1"/>
    <col min="1795" max="1795" width="21.75" style="8" bestFit="1" customWidth="1"/>
    <col min="1796" max="1796" width="12.625" style="8" customWidth="1"/>
    <col min="1797" max="1797" width="35.625" style="8" customWidth="1"/>
    <col min="1798" max="1798" width="6.25" style="8" customWidth="1"/>
    <col min="1799" max="1800" width="9.875" style="8" bestFit="1" customWidth="1"/>
    <col min="1801" max="1801" width="5.75" style="8" customWidth="1"/>
    <col min="1802" max="1802" width="30.625" style="8" customWidth="1"/>
    <col min="1803" max="1803" width="11.375" style="8" customWidth="1"/>
    <col min="1804" max="1804" width="6.625" style="8" customWidth="1"/>
    <col min="1805" max="1805" width="22.75" style="8" bestFit="1"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16.875" style="8" bestFit="1" customWidth="1"/>
    <col min="2051" max="2051" width="21.75" style="8" bestFit="1" customWidth="1"/>
    <col min="2052" max="2052" width="12.625" style="8" customWidth="1"/>
    <col min="2053" max="2053" width="35.625" style="8" customWidth="1"/>
    <col min="2054" max="2054" width="6.25" style="8" customWidth="1"/>
    <col min="2055" max="2056" width="9.875" style="8" bestFit="1" customWidth="1"/>
    <col min="2057" max="2057" width="5.75" style="8" customWidth="1"/>
    <col min="2058" max="2058" width="30.625" style="8" customWidth="1"/>
    <col min="2059" max="2059" width="11.375" style="8" customWidth="1"/>
    <col min="2060" max="2060" width="6.625" style="8" customWidth="1"/>
    <col min="2061" max="2061" width="22.75" style="8" bestFit="1"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16.875" style="8" bestFit="1" customWidth="1"/>
    <col min="2307" max="2307" width="21.75" style="8" bestFit="1" customWidth="1"/>
    <col min="2308" max="2308" width="12.625" style="8" customWidth="1"/>
    <col min="2309" max="2309" width="35.625" style="8" customWidth="1"/>
    <col min="2310" max="2310" width="6.25" style="8" customWidth="1"/>
    <col min="2311" max="2312" width="9.875" style="8" bestFit="1" customWidth="1"/>
    <col min="2313" max="2313" width="5.75" style="8" customWidth="1"/>
    <col min="2314" max="2314" width="30.625" style="8" customWidth="1"/>
    <col min="2315" max="2315" width="11.375" style="8" customWidth="1"/>
    <col min="2316" max="2316" width="6.625" style="8" customWidth="1"/>
    <col min="2317" max="2317" width="22.75" style="8" bestFit="1"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16.875" style="8" bestFit="1" customWidth="1"/>
    <col min="2563" max="2563" width="21.75" style="8" bestFit="1" customWidth="1"/>
    <col min="2564" max="2564" width="12.625" style="8" customWidth="1"/>
    <col min="2565" max="2565" width="35.625" style="8" customWidth="1"/>
    <col min="2566" max="2566" width="6.25" style="8" customWidth="1"/>
    <col min="2567" max="2568" width="9.875" style="8" bestFit="1" customWidth="1"/>
    <col min="2569" max="2569" width="5.75" style="8" customWidth="1"/>
    <col min="2570" max="2570" width="30.625" style="8" customWidth="1"/>
    <col min="2571" max="2571" width="11.375" style="8" customWidth="1"/>
    <col min="2572" max="2572" width="6.625" style="8" customWidth="1"/>
    <col min="2573" max="2573" width="22.75" style="8" bestFit="1"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16.875" style="8" bestFit="1" customWidth="1"/>
    <col min="2819" max="2819" width="21.75" style="8" bestFit="1" customWidth="1"/>
    <col min="2820" max="2820" width="12.625" style="8" customWidth="1"/>
    <col min="2821" max="2821" width="35.625" style="8" customWidth="1"/>
    <col min="2822" max="2822" width="6.25" style="8" customWidth="1"/>
    <col min="2823" max="2824" width="9.875" style="8" bestFit="1" customWidth="1"/>
    <col min="2825" max="2825" width="5.75" style="8" customWidth="1"/>
    <col min="2826" max="2826" width="30.625" style="8" customWidth="1"/>
    <col min="2827" max="2827" width="11.375" style="8" customWidth="1"/>
    <col min="2828" max="2828" width="6.625" style="8" customWidth="1"/>
    <col min="2829" max="2829" width="22.75" style="8" bestFit="1"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16.875" style="8" bestFit="1" customWidth="1"/>
    <col min="3075" max="3075" width="21.75" style="8" bestFit="1" customWidth="1"/>
    <col min="3076" max="3076" width="12.625" style="8" customWidth="1"/>
    <col min="3077" max="3077" width="35.625" style="8" customWidth="1"/>
    <col min="3078" max="3078" width="6.25" style="8" customWidth="1"/>
    <col min="3079" max="3080" width="9.875" style="8" bestFit="1" customWidth="1"/>
    <col min="3081" max="3081" width="5.75" style="8" customWidth="1"/>
    <col min="3082" max="3082" width="30.625" style="8" customWidth="1"/>
    <col min="3083" max="3083" width="11.375" style="8" customWidth="1"/>
    <col min="3084" max="3084" width="6.625" style="8" customWidth="1"/>
    <col min="3085" max="3085" width="22.75" style="8" bestFit="1"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16.875" style="8" bestFit="1" customWidth="1"/>
    <col min="3331" max="3331" width="21.75" style="8" bestFit="1" customWidth="1"/>
    <col min="3332" max="3332" width="12.625" style="8" customWidth="1"/>
    <col min="3333" max="3333" width="35.625" style="8" customWidth="1"/>
    <col min="3334" max="3334" width="6.25" style="8" customWidth="1"/>
    <col min="3335" max="3336" width="9.875" style="8" bestFit="1" customWidth="1"/>
    <col min="3337" max="3337" width="5.75" style="8" customWidth="1"/>
    <col min="3338" max="3338" width="30.625" style="8" customWidth="1"/>
    <col min="3339" max="3339" width="11.375" style="8" customWidth="1"/>
    <col min="3340" max="3340" width="6.625" style="8" customWidth="1"/>
    <col min="3341" max="3341" width="22.75" style="8" bestFit="1"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16.875" style="8" bestFit="1" customWidth="1"/>
    <col min="3587" max="3587" width="21.75" style="8" bestFit="1" customWidth="1"/>
    <col min="3588" max="3588" width="12.625" style="8" customWidth="1"/>
    <col min="3589" max="3589" width="35.625" style="8" customWidth="1"/>
    <col min="3590" max="3590" width="6.25" style="8" customWidth="1"/>
    <col min="3591" max="3592" width="9.875" style="8" bestFit="1" customWidth="1"/>
    <col min="3593" max="3593" width="5.75" style="8" customWidth="1"/>
    <col min="3594" max="3594" width="30.625" style="8" customWidth="1"/>
    <col min="3595" max="3595" width="11.375" style="8" customWidth="1"/>
    <col min="3596" max="3596" width="6.625" style="8" customWidth="1"/>
    <col min="3597" max="3597" width="22.75" style="8" bestFit="1"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16.875" style="8" bestFit="1" customWidth="1"/>
    <col min="3843" max="3843" width="21.75" style="8" bestFit="1" customWidth="1"/>
    <col min="3844" max="3844" width="12.625" style="8" customWidth="1"/>
    <col min="3845" max="3845" width="35.625" style="8" customWidth="1"/>
    <col min="3846" max="3846" width="6.25" style="8" customWidth="1"/>
    <col min="3847" max="3848" width="9.875" style="8" bestFit="1" customWidth="1"/>
    <col min="3849" max="3849" width="5.75" style="8" customWidth="1"/>
    <col min="3850" max="3850" width="30.625" style="8" customWidth="1"/>
    <col min="3851" max="3851" width="11.375" style="8" customWidth="1"/>
    <col min="3852" max="3852" width="6.625" style="8" customWidth="1"/>
    <col min="3853" max="3853" width="22.75" style="8" bestFit="1"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16.875" style="8" bestFit="1" customWidth="1"/>
    <col min="4099" max="4099" width="21.75" style="8" bestFit="1" customWidth="1"/>
    <col min="4100" max="4100" width="12.625" style="8" customWidth="1"/>
    <col min="4101" max="4101" width="35.625" style="8" customWidth="1"/>
    <col min="4102" max="4102" width="6.25" style="8" customWidth="1"/>
    <col min="4103" max="4104" width="9.875" style="8" bestFit="1" customWidth="1"/>
    <col min="4105" max="4105" width="5.75" style="8" customWidth="1"/>
    <col min="4106" max="4106" width="30.625" style="8" customWidth="1"/>
    <col min="4107" max="4107" width="11.375" style="8" customWidth="1"/>
    <col min="4108" max="4108" width="6.625" style="8" customWidth="1"/>
    <col min="4109" max="4109" width="22.75" style="8" bestFit="1"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16.875" style="8" bestFit="1" customWidth="1"/>
    <col min="4355" max="4355" width="21.75" style="8" bestFit="1" customWidth="1"/>
    <col min="4356" max="4356" width="12.625" style="8" customWidth="1"/>
    <col min="4357" max="4357" width="35.625" style="8" customWidth="1"/>
    <col min="4358" max="4358" width="6.25" style="8" customWidth="1"/>
    <col min="4359" max="4360" width="9.875" style="8" bestFit="1" customWidth="1"/>
    <col min="4361" max="4361" width="5.75" style="8" customWidth="1"/>
    <col min="4362" max="4362" width="30.625" style="8" customWidth="1"/>
    <col min="4363" max="4363" width="11.375" style="8" customWidth="1"/>
    <col min="4364" max="4364" width="6.625" style="8" customWidth="1"/>
    <col min="4365" max="4365" width="22.75" style="8" bestFit="1"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16.875" style="8" bestFit="1" customWidth="1"/>
    <col min="4611" max="4611" width="21.75" style="8" bestFit="1" customWidth="1"/>
    <col min="4612" max="4612" width="12.625" style="8" customWidth="1"/>
    <col min="4613" max="4613" width="35.625" style="8" customWidth="1"/>
    <col min="4614" max="4614" width="6.25" style="8" customWidth="1"/>
    <col min="4615" max="4616" width="9.875" style="8" bestFit="1" customWidth="1"/>
    <col min="4617" max="4617" width="5.75" style="8" customWidth="1"/>
    <col min="4618" max="4618" width="30.625" style="8" customWidth="1"/>
    <col min="4619" max="4619" width="11.375" style="8" customWidth="1"/>
    <col min="4620" max="4620" width="6.625" style="8" customWidth="1"/>
    <col min="4621" max="4621" width="22.75" style="8" bestFit="1"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16.875" style="8" bestFit="1" customWidth="1"/>
    <col min="4867" max="4867" width="21.75" style="8" bestFit="1" customWidth="1"/>
    <col min="4868" max="4868" width="12.625" style="8" customWidth="1"/>
    <col min="4869" max="4869" width="35.625" style="8" customWidth="1"/>
    <col min="4870" max="4870" width="6.25" style="8" customWidth="1"/>
    <col min="4871" max="4872" width="9.875" style="8" bestFit="1" customWidth="1"/>
    <col min="4873" max="4873" width="5.75" style="8" customWidth="1"/>
    <col min="4874" max="4874" width="30.625" style="8" customWidth="1"/>
    <col min="4875" max="4875" width="11.375" style="8" customWidth="1"/>
    <col min="4876" max="4876" width="6.625" style="8" customWidth="1"/>
    <col min="4877" max="4877" width="22.75" style="8" bestFit="1"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16.875" style="8" bestFit="1" customWidth="1"/>
    <col min="5123" max="5123" width="21.75" style="8" bestFit="1" customWidth="1"/>
    <col min="5124" max="5124" width="12.625" style="8" customWidth="1"/>
    <col min="5125" max="5125" width="35.625" style="8" customWidth="1"/>
    <col min="5126" max="5126" width="6.25" style="8" customWidth="1"/>
    <col min="5127" max="5128" width="9.875" style="8" bestFit="1" customWidth="1"/>
    <col min="5129" max="5129" width="5.75" style="8" customWidth="1"/>
    <col min="5130" max="5130" width="30.625" style="8" customWidth="1"/>
    <col min="5131" max="5131" width="11.375" style="8" customWidth="1"/>
    <col min="5132" max="5132" width="6.625" style="8" customWidth="1"/>
    <col min="5133" max="5133" width="22.75" style="8" bestFit="1"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16.875" style="8" bestFit="1" customWidth="1"/>
    <col min="5379" max="5379" width="21.75" style="8" bestFit="1" customWidth="1"/>
    <col min="5380" max="5380" width="12.625" style="8" customWidth="1"/>
    <col min="5381" max="5381" width="35.625" style="8" customWidth="1"/>
    <col min="5382" max="5382" width="6.25" style="8" customWidth="1"/>
    <col min="5383" max="5384" width="9.875" style="8" bestFit="1" customWidth="1"/>
    <col min="5385" max="5385" width="5.75" style="8" customWidth="1"/>
    <col min="5386" max="5386" width="30.625" style="8" customWidth="1"/>
    <col min="5387" max="5387" width="11.375" style="8" customWidth="1"/>
    <col min="5388" max="5388" width="6.625" style="8" customWidth="1"/>
    <col min="5389" max="5389" width="22.75" style="8" bestFit="1"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16.875" style="8" bestFit="1" customWidth="1"/>
    <col min="5635" max="5635" width="21.75" style="8" bestFit="1" customWidth="1"/>
    <col min="5636" max="5636" width="12.625" style="8" customWidth="1"/>
    <col min="5637" max="5637" width="35.625" style="8" customWidth="1"/>
    <col min="5638" max="5638" width="6.25" style="8" customWidth="1"/>
    <col min="5639" max="5640" width="9.875" style="8" bestFit="1" customWidth="1"/>
    <col min="5641" max="5641" width="5.75" style="8" customWidth="1"/>
    <col min="5642" max="5642" width="30.625" style="8" customWidth="1"/>
    <col min="5643" max="5643" width="11.375" style="8" customWidth="1"/>
    <col min="5644" max="5644" width="6.625" style="8" customWidth="1"/>
    <col min="5645" max="5645" width="22.75" style="8" bestFit="1"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16.875" style="8" bestFit="1" customWidth="1"/>
    <col min="5891" max="5891" width="21.75" style="8" bestFit="1" customWidth="1"/>
    <col min="5892" max="5892" width="12.625" style="8" customWidth="1"/>
    <col min="5893" max="5893" width="35.625" style="8" customWidth="1"/>
    <col min="5894" max="5894" width="6.25" style="8" customWidth="1"/>
    <col min="5895" max="5896" width="9.875" style="8" bestFit="1" customWidth="1"/>
    <col min="5897" max="5897" width="5.75" style="8" customWidth="1"/>
    <col min="5898" max="5898" width="30.625" style="8" customWidth="1"/>
    <col min="5899" max="5899" width="11.375" style="8" customWidth="1"/>
    <col min="5900" max="5900" width="6.625" style="8" customWidth="1"/>
    <col min="5901" max="5901" width="22.75" style="8" bestFit="1"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16.875" style="8" bestFit="1" customWidth="1"/>
    <col min="6147" max="6147" width="21.75" style="8" bestFit="1" customWidth="1"/>
    <col min="6148" max="6148" width="12.625" style="8" customWidth="1"/>
    <col min="6149" max="6149" width="35.625" style="8" customWidth="1"/>
    <col min="6150" max="6150" width="6.25" style="8" customWidth="1"/>
    <col min="6151" max="6152" width="9.875" style="8" bestFit="1" customWidth="1"/>
    <col min="6153" max="6153" width="5.75" style="8" customWidth="1"/>
    <col min="6154" max="6154" width="30.625" style="8" customWidth="1"/>
    <col min="6155" max="6155" width="11.375" style="8" customWidth="1"/>
    <col min="6156" max="6156" width="6.625" style="8" customWidth="1"/>
    <col min="6157" max="6157" width="22.75" style="8" bestFit="1"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16.875" style="8" bestFit="1" customWidth="1"/>
    <col min="6403" max="6403" width="21.75" style="8" bestFit="1" customWidth="1"/>
    <col min="6404" max="6404" width="12.625" style="8" customWidth="1"/>
    <col min="6405" max="6405" width="35.625" style="8" customWidth="1"/>
    <col min="6406" max="6406" width="6.25" style="8" customWidth="1"/>
    <col min="6407" max="6408" width="9.875" style="8" bestFit="1" customWidth="1"/>
    <col min="6409" max="6409" width="5.75" style="8" customWidth="1"/>
    <col min="6410" max="6410" width="30.625" style="8" customWidth="1"/>
    <col min="6411" max="6411" width="11.375" style="8" customWidth="1"/>
    <col min="6412" max="6412" width="6.625" style="8" customWidth="1"/>
    <col min="6413" max="6413" width="22.75" style="8" bestFit="1"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16.875" style="8" bestFit="1" customWidth="1"/>
    <col min="6659" max="6659" width="21.75" style="8" bestFit="1" customWidth="1"/>
    <col min="6660" max="6660" width="12.625" style="8" customWidth="1"/>
    <col min="6661" max="6661" width="35.625" style="8" customWidth="1"/>
    <col min="6662" max="6662" width="6.25" style="8" customWidth="1"/>
    <col min="6663" max="6664" width="9.875" style="8" bestFit="1" customWidth="1"/>
    <col min="6665" max="6665" width="5.75" style="8" customWidth="1"/>
    <col min="6666" max="6666" width="30.625" style="8" customWidth="1"/>
    <col min="6667" max="6667" width="11.375" style="8" customWidth="1"/>
    <col min="6668" max="6668" width="6.625" style="8" customWidth="1"/>
    <col min="6669" max="6669" width="22.75" style="8" bestFit="1"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16.875" style="8" bestFit="1" customWidth="1"/>
    <col min="6915" max="6915" width="21.75" style="8" bestFit="1" customWidth="1"/>
    <col min="6916" max="6916" width="12.625" style="8" customWidth="1"/>
    <col min="6917" max="6917" width="35.625" style="8" customWidth="1"/>
    <col min="6918" max="6918" width="6.25" style="8" customWidth="1"/>
    <col min="6919" max="6920" width="9.875" style="8" bestFit="1" customWidth="1"/>
    <col min="6921" max="6921" width="5.75" style="8" customWidth="1"/>
    <col min="6922" max="6922" width="30.625" style="8" customWidth="1"/>
    <col min="6923" max="6923" width="11.375" style="8" customWidth="1"/>
    <col min="6924" max="6924" width="6.625" style="8" customWidth="1"/>
    <col min="6925" max="6925" width="22.75" style="8" bestFit="1"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16.875" style="8" bestFit="1" customWidth="1"/>
    <col min="7171" max="7171" width="21.75" style="8" bestFit="1" customWidth="1"/>
    <col min="7172" max="7172" width="12.625" style="8" customWidth="1"/>
    <col min="7173" max="7173" width="35.625" style="8" customWidth="1"/>
    <col min="7174" max="7174" width="6.25" style="8" customWidth="1"/>
    <col min="7175" max="7176" width="9.875" style="8" bestFit="1" customWidth="1"/>
    <col min="7177" max="7177" width="5.75" style="8" customWidth="1"/>
    <col min="7178" max="7178" width="30.625" style="8" customWidth="1"/>
    <col min="7179" max="7179" width="11.375" style="8" customWidth="1"/>
    <col min="7180" max="7180" width="6.625" style="8" customWidth="1"/>
    <col min="7181" max="7181" width="22.75" style="8" bestFit="1"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16.875" style="8" bestFit="1" customWidth="1"/>
    <col min="7427" max="7427" width="21.75" style="8" bestFit="1" customWidth="1"/>
    <col min="7428" max="7428" width="12.625" style="8" customWidth="1"/>
    <col min="7429" max="7429" width="35.625" style="8" customWidth="1"/>
    <col min="7430" max="7430" width="6.25" style="8" customWidth="1"/>
    <col min="7431" max="7432" width="9.875" style="8" bestFit="1" customWidth="1"/>
    <col min="7433" max="7433" width="5.75" style="8" customWidth="1"/>
    <col min="7434" max="7434" width="30.625" style="8" customWidth="1"/>
    <col min="7435" max="7435" width="11.375" style="8" customWidth="1"/>
    <col min="7436" max="7436" width="6.625" style="8" customWidth="1"/>
    <col min="7437" max="7437" width="22.75" style="8" bestFit="1"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16.875" style="8" bestFit="1" customWidth="1"/>
    <col min="7683" max="7683" width="21.75" style="8" bestFit="1" customWidth="1"/>
    <col min="7684" max="7684" width="12.625" style="8" customWidth="1"/>
    <col min="7685" max="7685" width="35.625" style="8" customWidth="1"/>
    <col min="7686" max="7686" width="6.25" style="8" customWidth="1"/>
    <col min="7687" max="7688" width="9.875" style="8" bestFit="1" customWidth="1"/>
    <col min="7689" max="7689" width="5.75" style="8" customWidth="1"/>
    <col min="7690" max="7690" width="30.625" style="8" customWidth="1"/>
    <col min="7691" max="7691" width="11.375" style="8" customWidth="1"/>
    <col min="7692" max="7692" width="6.625" style="8" customWidth="1"/>
    <col min="7693" max="7693" width="22.75" style="8" bestFit="1"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16.875" style="8" bestFit="1" customWidth="1"/>
    <col min="7939" max="7939" width="21.75" style="8" bestFit="1" customWidth="1"/>
    <col min="7940" max="7940" width="12.625" style="8" customWidth="1"/>
    <col min="7941" max="7941" width="35.625" style="8" customWidth="1"/>
    <col min="7942" max="7942" width="6.25" style="8" customWidth="1"/>
    <col min="7943" max="7944" width="9.875" style="8" bestFit="1" customWidth="1"/>
    <col min="7945" max="7945" width="5.75" style="8" customWidth="1"/>
    <col min="7946" max="7946" width="30.625" style="8" customWidth="1"/>
    <col min="7947" max="7947" width="11.375" style="8" customWidth="1"/>
    <col min="7948" max="7948" width="6.625" style="8" customWidth="1"/>
    <col min="7949" max="7949" width="22.75" style="8" bestFit="1"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16.875" style="8" bestFit="1" customWidth="1"/>
    <col min="8195" max="8195" width="21.75" style="8" bestFit="1" customWidth="1"/>
    <col min="8196" max="8196" width="12.625" style="8" customWidth="1"/>
    <col min="8197" max="8197" width="35.625" style="8" customWidth="1"/>
    <col min="8198" max="8198" width="6.25" style="8" customWidth="1"/>
    <col min="8199" max="8200" width="9.875" style="8" bestFit="1" customWidth="1"/>
    <col min="8201" max="8201" width="5.75" style="8" customWidth="1"/>
    <col min="8202" max="8202" width="30.625" style="8" customWidth="1"/>
    <col min="8203" max="8203" width="11.375" style="8" customWidth="1"/>
    <col min="8204" max="8204" width="6.625" style="8" customWidth="1"/>
    <col min="8205" max="8205" width="22.75" style="8" bestFit="1"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16.875" style="8" bestFit="1" customWidth="1"/>
    <col min="8451" max="8451" width="21.75" style="8" bestFit="1" customWidth="1"/>
    <col min="8452" max="8452" width="12.625" style="8" customWidth="1"/>
    <col min="8453" max="8453" width="35.625" style="8" customWidth="1"/>
    <col min="8454" max="8454" width="6.25" style="8" customWidth="1"/>
    <col min="8455" max="8456" width="9.875" style="8" bestFit="1" customWidth="1"/>
    <col min="8457" max="8457" width="5.75" style="8" customWidth="1"/>
    <col min="8458" max="8458" width="30.625" style="8" customWidth="1"/>
    <col min="8459" max="8459" width="11.375" style="8" customWidth="1"/>
    <col min="8460" max="8460" width="6.625" style="8" customWidth="1"/>
    <col min="8461" max="8461" width="22.75" style="8" bestFit="1"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16.875" style="8" bestFit="1" customWidth="1"/>
    <col min="8707" max="8707" width="21.75" style="8" bestFit="1" customWidth="1"/>
    <col min="8708" max="8708" width="12.625" style="8" customWidth="1"/>
    <col min="8709" max="8709" width="35.625" style="8" customWidth="1"/>
    <col min="8710" max="8710" width="6.25" style="8" customWidth="1"/>
    <col min="8711" max="8712" width="9.875" style="8" bestFit="1" customWidth="1"/>
    <col min="8713" max="8713" width="5.75" style="8" customWidth="1"/>
    <col min="8714" max="8714" width="30.625" style="8" customWidth="1"/>
    <col min="8715" max="8715" width="11.375" style="8" customWidth="1"/>
    <col min="8716" max="8716" width="6.625" style="8" customWidth="1"/>
    <col min="8717" max="8717" width="22.75" style="8" bestFit="1"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16.875" style="8" bestFit="1" customWidth="1"/>
    <col min="8963" max="8963" width="21.75" style="8" bestFit="1" customWidth="1"/>
    <col min="8964" max="8964" width="12.625" style="8" customWidth="1"/>
    <col min="8965" max="8965" width="35.625" style="8" customWidth="1"/>
    <col min="8966" max="8966" width="6.25" style="8" customWidth="1"/>
    <col min="8967" max="8968" width="9.875" style="8" bestFit="1" customWidth="1"/>
    <col min="8969" max="8969" width="5.75" style="8" customWidth="1"/>
    <col min="8970" max="8970" width="30.625" style="8" customWidth="1"/>
    <col min="8971" max="8971" width="11.375" style="8" customWidth="1"/>
    <col min="8972" max="8972" width="6.625" style="8" customWidth="1"/>
    <col min="8973" max="8973" width="22.75" style="8" bestFit="1"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16.875" style="8" bestFit="1" customWidth="1"/>
    <col min="9219" max="9219" width="21.75" style="8" bestFit="1" customWidth="1"/>
    <col min="9220" max="9220" width="12.625" style="8" customWidth="1"/>
    <col min="9221" max="9221" width="35.625" style="8" customWidth="1"/>
    <col min="9222" max="9222" width="6.25" style="8" customWidth="1"/>
    <col min="9223" max="9224" width="9.875" style="8" bestFit="1" customWidth="1"/>
    <col min="9225" max="9225" width="5.75" style="8" customWidth="1"/>
    <col min="9226" max="9226" width="30.625" style="8" customWidth="1"/>
    <col min="9227" max="9227" width="11.375" style="8" customWidth="1"/>
    <col min="9228" max="9228" width="6.625" style="8" customWidth="1"/>
    <col min="9229" max="9229" width="22.75" style="8" bestFit="1"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16.875" style="8" bestFit="1" customWidth="1"/>
    <col min="9475" max="9475" width="21.75" style="8" bestFit="1" customWidth="1"/>
    <col min="9476" max="9476" width="12.625" style="8" customWidth="1"/>
    <col min="9477" max="9477" width="35.625" style="8" customWidth="1"/>
    <col min="9478" max="9478" width="6.25" style="8" customWidth="1"/>
    <col min="9479" max="9480" width="9.875" style="8" bestFit="1" customWidth="1"/>
    <col min="9481" max="9481" width="5.75" style="8" customWidth="1"/>
    <col min="9482" max="9482" width="30.625" style="8" customWidth="1"/>
    <col min="9483" max="9483" width="11.375" style="8" customWidth="1"/>
    <col min="9484" max="9484" width="6.625" style="8" customWidth="1"/>
    <col min="9485" max="9485" width="22.75" style="8" bestFit="1"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16.875" style="8" bestFit="1" customWidth="1"/>
    <col min="9731" max="9731" width="21.75" style="8" bestFit="1" customWidth="1"/>
    <col min="9732" max="9732" width="12.625" style="8" customWidth="1"/>
    <col min="9733" max="9733" width="35.625" style="8" customWidth="1"/>
    <col min="9734" max="9734" width="6.25" style="8" customWidth="1"/>
    <col min="9735" max="9736" width="9.875" style="8" bestFit="1" customWidth="1"/>
    <col min="9737" max="9737" width="5.75" style="8" customWidth="1"/>
    <col min="9738" max="9738" width="30.625" style="8" customWidth="1"/>
    <col min="9739" max="9739" width="11.375" style="8" customWidth="1"/>
    <col min="9740" max="9740" width="6.625" style="8" customWidth="1"/>
    <col min="9741" max="9741" width="22.75" style="8" bestFit="1"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16.875" style="8" bestFit="1" customWidth="1"/>
    <col min="9987" max="9987" width="21.75" style="8" bestFit="1" customWidth="1"/>
    <col min="9988" max="9988" width="12.625" style="8" customWidth="1"/>
    <col min="9989" max="9989" width="35.625" style="8" customWidth="1"/>
    <col min="9990" max="9990" width="6.25" style="8" customWidth="1"/>
    <col min="9991" max="9992" width="9.875" style="8" bestFit="1" customWidth="1"/>
    <col min="9993" max="9993" width="5.75" style="8" customWidth="1"/>
    <col min="9994" max="9994" width="30.625" style="8" customWidth="1"/>
    <col min="9995" max="9995" width="11.375" style="8" customWidth="1"/>
    <col min="9996" max="9996" width="6.625" style="8" customWidth="1"/>
    <col min="9997" max="9997" width="22.75" style="8" bestFit="1"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16.875" style="8" bestFit="1" customWidth="1"/>
    <col min="10243" max="10243" width="21.75" style="8" bestFit="1" customWidth="1"/>
    <col min="10244" max="10244" width="12.625" style="8" customWidth="1"/>
    <col min="10245" max="10245" width="35.625" style="8" customWidth="1"/>
    <col min="10246" max="10246" width="6.25" style="8" customWidth="1"/>
    <col min="10247" max="10248" width="9.875" style="8" bestFit="1" customWidth="1"/>
    <col min="10249" max="10249" width="5.75" style="8" customWidth="1"/>
    <col min="10250" max="10250" width="30.625" style="8" customWidth="1"/>
    <col min="10251" max="10251" width="11.375" style="8" customWidth="1"/>
    <col min="10252" max="10252" width="6.625" style="8" customWidth="1"/>
    <col min="10253" max="10253" width="22.75" style="8" bestFit="1"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16.875" style="8" bestFit="1" customWidth="1"/>
    <col min="10499" max="10499" width="21.75" style="8" bestFit="1" customWidth="1"/>
    <col min="10500" max="10500" width="12.625" style="8" customWidth="1"/>
    <col min="10501" max="10501" width="35.625" style="8" customWidth="1"/>
    <col min="10502" max="10502" width="6.25" style="8" customWidth="1"/>
    <col min="10503" max="10504" width="9.875" style="8" bestFit="1" customWidth="1"/>
    <col min="10505" max="10505" width="5.75" style="8" customWidth="1"/>
    <col min="10506" max="10506" width="30.625" style="8" customWidth="1"/>
    <col min="10507" max="10507" width="11.375" style="8" customWidth="1"/>
    <col min="10508" max="10508" width="6.625" style="8" customWidth="1"/>
    <col min="10509" max="10509" width="22.75" style="8" bestFit="1"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16.875" style="8" bestFit="1" customWidth="1"/>
    <col min="10755" max="10755" width="21.75" style="8" bestFit="1" customWidth="1"/>
    <col min="10756" max="10756" width="12.625" style="8" customWidth="1"/>
    <col min="10757" max="10757" width="35.625" style="8" customWidth="1"/>
    <col min="10758" max="10758" width="6.25" style="8" customWidth="1"/>
    <col min="10759" max="10760" width="9.875" style="8" bestFit="1" customWidth="1"/>
    <col min="10761" max="10761" width="5.75" style="8" customWidth="1"/>
    <col min="10762" max="10762" width="30.625" style="8" customWidth="1"/>
    <col min="10763" max="10763" width="11.375" style="8" customWidth="1"/>
    <col min="10764" max="10764" width="6.625" style="8" customWidth="1"/>
    <col min="10765" max="10765" width="22.75" style="8" bestFit="1"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16.875" style="8" bestFit="1" customWidth="1"/>
    <col min="11011" max="11011" width="21.75" style="8" bestFit="1" customWidth="1"/>
    <col min="11012" max="11012" width="12.625" style="8" customWidth="1"/>
    <col min="11013" max="11013" width="35.625" style="8" customWidth="1"/>
    <col min="11014" max="11014" width="6.25" style="8" customWidth="1"/>
    <col min="11015" max="11016" width="9.875" style="8" bestFit="1" customWidth="1"/>
    <col min="11017" max="11017" width="5.75" style="8" customWidth="1"/>
    <col min="11018" max="11018" width="30.625" style="8" customWidth="1"/>
    <col min="11019" max="11019" width="11.375" style="8" customWidth="1"/>
    <col min="11020" max="11020" width="6.625" style="8" customWidth="1"/>
    <col min="11021" max="11021" width="22.75" style="8" bestFit="1"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16.875" style="8" bestFit="1" customWidth="1"/>
    <col min="11267" max="11267" width="21.75" style="8" bestFit="1" customWidth="1"/>
    <col min="11268" max="11268" width="12.625" style="8" customWidth="1"/>
    <col min="11269" max="11269" width="35.625" style="8" customWidth="1"/>
    <col min="11270" max="11270" width="6.25" style="8" customWidth="1"/>
    <col min="11271" max="11272" width="9.875" style="8" bestFit="1" customWidth="1"/>
    <col min="11273" max="11273" width="5.75" style="8" customWidth="1"/>
    <col min="11274" max="11274" width="30.625" style="8" customWidth="1"/>
    <col min="11275" max="11275" width="11.375" style="8" customWidth="1"/>
    <col min="11276" max="11276" width="6.625" style="8" customWidth="1"/>
    <col min="11277" max="11277" width="22.75" style="8" bestFit="1"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16.875" style="8" bestFit="1" customWidth="1"/>
    <col min="11523" max="11523" width="21.75" style="8" bestFit="1" customWidth="1"/>
    <col min="11524" max="11524" width="12.625" style="8" customWidth="1"/>
    <col min="11525" max="11525" width="35.625" style="8" customWidth="1"/>
    <col min="11526" max="11526" width="6.25" style="8" customWidth="1"/>
    <col min="11527" max="11528" width="9.875" style="8" bestFit="1" customWidth="1"/>
    <col min="11529" max="11529" width="5.75" style="8" customWidth="1"/>
    <col min="11530" max="11530" width="30.625" style="8" customWidth="1"/>
    <col min="11531" max="11531" width="11.375" style="8" customWidth="1"/>
    <col min="11532" max="11532" width="6.625" style="8" customWidth="1"/>
    <col min="11533" max="11533" width="22.75" style="8" bestFit="1"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16.875" style="8" bestFit="1" customWidth="1"/>
    <col min="11779" max="11779" width="21.75" style="8" bestFit="1" customWidth="1"/>
    <col min="11780" max="11780" width="12.625" style="8" customWidth="1"/>
    <col min="11781" max="11781" width="35.625" style="8" customWidth="1"/>
    <col min="11782" max="11782" width="6.25" style="8" customWidth="1"/>
    <col min="11783" max="11784" width="9.875" style="8" bestFit="1" customWidth="1"/>
    <col min="11785" max="11785" width="5.75" style="8" customWidth="1"/>
    <col min="11786" max="11786" width="30.625" style="8" customWidth="1"/>
    <col min="11787" max="11787" width="11.375" style="8" customWidth="1"/>
    <col min="11788" max="11788" width="6.625" style="8" customWidth="1"/>
    <col min="11789" max="11789" width="22.75" style="8" bestFit="1"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16.875" style="8" bestFit="1" customWidth="1"/>
    <col min="12035" max="12035" width="21.75" style="8" bestFit="1" customWidth="1"/>
    <col min="12036" max="12036" width="12.625" style="8" customWidth="1"/>
    <col min="12037" max="12037" width="35.625" style="8" customWidth="1"/>
    <col min="12038" max="12038" width="6.25" style="8" customWidth="1"/>
    <col min="12039" max="12040" width="9.875" style="8" bestFit="1" customWidth="1"/>
    <col min="12041" max="12041" width="5.75" style="8" customWidth="1"/>
    <col min="12042" max="12042" width="30.625" style="8" customWidth="1"/>
    <col min="12043" max="12043" width="11.375" style="8" customWidth="1"/>
    <col min="12044" max="12044" width="6.625" style="8" customWidth="1"/>
    <col min="12045" max="12045" width="22.75" style="8" bestFit="1"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16.875" style="8" bestFit="1" customWidth="1"/>
    <col min="12291" max="12291" width="21.75" style="8" bestFit="1" customWidth="1"/>
    <col min="12292" max="12292" width="12.625" style="8" customWidth="1"/>
    <col min="12293" max="12293" width="35.625" style="8" customWidth="1"/>
    <col min="12294" max="12294" width="6.25" style="8" customWidth="1"/>
    <col min="12295" max="12296" width="9.875" style="8" bestFit="1" customWidth="1"/>
    <col min="12297" max="12297" width="5.75" style="8" customWidth="1"/>
    <col min="12298" max="12298" width="30.625" style="8" customWidth="1"/>
    <col min="12299" max="12299" width="11.375" style="8" customWidth="1"/>
    <col min="12300" max="12300" width="6.625" style="8" customWidth="1"/>
    <col min="12301" max="12301" width="22.75" style="8" bestFit="1"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16.875" style="8" bestFit="1" customWidth="1"/>
    <col min="12547" max="12547" width="21.75" style="8" bestFit="1" customWidth="1"/>
    <col min="12548" max="12548" width="12.625" style="8" customWidth="1"/>
    <col min="12549" max="12549" width="35.625" style="8" customWidth="1"/>
    <col min="12550" max="12550" width="6.25" style="8" customWidth="1"/>
    <col min="12551" max="12552" width="9.875" style="8" bestFit="1" customWidth="1"/>
    <col min="12553" max="12553" width="5.75" style="8" customWidth="1"/>
    <col min="12554" max="12554" width="30.625" style="8" customWidth="1"/>
    <col min="12555" max="12555" width="11.375" style="8" customWidth="1"/>
    <col min="12556" max="12556" width="6.625" style="8" customWidth="1"/>
    <col min="12557" max="12557" width="22.75" style="8" bestFit="1"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16.875" style="8" bestFit="1" customWidth="1"/>
    <col min="12803" max="12803" width="21.75" style="8" bestFit="1" customWidth="1"/>
    <col min="12804" max="12804" width="12.625" style="8" customWidth="1"/>
    <col min="12805" max="12805" width="35.625" style="8" customWidth="1"/>
    <col min="12806" max="12806" width="6.25" style="8" customWidth="1"/>
    <col min="12807" max="12808" width="9.875" style="8" bestFit="1" customWidth="1"/>
    <col min="12809" max="12809" width="5.75" style="8" customWidth="1"/>
    <col min="12810" max="12810" width="30.625" style="8" customWidth="1"/>
    <col min="12811" max="12811" width="11.375" style="8" customWidth="1"/>
    <col min="12812" max="12812" width="6.625" style="8" customWidth="1"/>
    <col min="12813" max="12813" width="22.75" style="8" bestFit="1"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16.875" style="8" bestFit="1" customWidth="1"/>
    <col min="13059" max="13059" width="21.75" style="8" bestFit="1" customWidth="1"/>
    <col min="13060" max="13060" width="12.625" style="8" customWidth="1"/>
    <col min="13061" max="13061" width="35.625" style="8" customWidth="1"/>
    <col min="13062" max="13062" width="6.25" style="8" customWidth="1"/>
    <col min="13063" max="13064" width="9.875" style="8" bestFit="1" customWidth="1"/>
    <col min="13065" max="13065" width="5.75" style="8" customWidth="1"/>
    <col min="13066" max="13066" width="30.625" style="8" customWidth="1"/>
    <col min="13067" max="13067" width="11.375" style="8" customWidth="1"/>
    <col min="13068" max="13068" width="6.625" style="8" customWidth="1"/>
    <col min="13069" max="13069" width="22.75" style="8" bestFit="1"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16.875" style="8" bestFit="1" customWidth="1"/>
    <col min="13315" max="13315" width="21.75" style="8" bestFit="1" customWidth="1"/>
    <col min="13316" max="13316" width="12.625" style="8" customWidth="1"/>
    <col min="13317" max="13317" width="35.625" style="8" customWidth="1"/>
    <col min="13318" max="13318" width="6.25" style="8" customWidth="1"/>
    <col min="13319" max="13320" width="9.875" style="8" bestFit="1" customWidth="1"/>
    <col min="13321" max="13321" width="5.75" style="8" customWidth="1"/>
    <col min="13322" max="13322" width="30.625" style="8" customWidth="1"/>
    <col min="13323" max="13323" width="11.375" style="8" customWidth="1"/>
    <col min="13324" max="13324" width="6.625" style="8" customWidth="1"/>
    <col min="13325" max="13325" width="22.75" style="8" bestFit="1"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16.875" style="8" bestFit="1" customWidth="1"/>
    <col min="13571" max="13571" width="21.75" style="8" bestFit="1" customWidth="1"/>
    <col min="13572" max="13572" width="12.625" style="8" customWidth="1"/>
    <col min="13573" max="13573" width="35.625" style="8" customWidth="1"/>
    <col min="13574" max="13574" width="6.25" style="8" customWidth="1"/>
    <col min="13575" max="13576" width="9.875" style="8" bestFit="1" customWidth="1"/>
    <col min="13577" max="13577" width="5.75" style="8" customWidth="1"/>
    <col min="13578" max="13578" width="30.625" style="8" customWidth="1"/>
    <col min="13579" max="13579" width="11.375" style="8" customWidth="1"/>
    <col min="13580" max="13580" width="6.625" style="8" customWidth="1"/>
    <col min="13581" max="13581" width="22.75" style="8" bestFit="1"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16.875" style="8" bestFit="1" customWidth="1"/>
    <col min="13827" max="13827" width="21.75" style="8" bestFit="1" customWidth="1"/>
    <col min="13828" max="13828" width="12.625" style="8" customWidth="1"/>
    <col min="13829" max="13829" width="35.625" style="8" customWidth="1"/>
    <col min="13830" max="13830" width="6.25" style="8" customWidth="1"/>
    <col min="13831" max="13832" width="9.875" style="8" bestFit="1" customWidth="1"/>
    <col min="13833" max="13833" width="5.75" style="8" customWidth="1"/>
    <col min="13834" max="13834" width="30.625" style="8" customWidth="1"/>
    <col min="13835" max="13835" width="11.375" style="8" customWidth="1"/>
    <col min="13836" max="13836" width="6.625" style="8" customWidth="1"/>
    <col min="13837" max="13837" width="22.75" style="8" bestFit="1"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16.875" style="8" bestFit="1" customWidth="1"/>
    <col min="14083" max="14083" width="21.75" style="8" bestFit="1" customWidth="1"/>
    <col min="14084" max="14084" width="12.625" style="8" customWidth="1"/>
    <col min="14085" max="14085" width="35.625" style="8" customWidth="1"/>
    <col min="14086" max="14086" width="6.25" style="8" customWidth="1"/>
    <col min="14087" max="14088" width="9.875" style="8" bestFit="1" customWidth="1"/>
    <col min="14089" max="14089" width="5.75" style="8" customWidth="1"/>
    <col min="14090" max="14090" width="30.625" style="8" customWidth="1"/>
    <col min="14091" max="14091" width="11.375" style="8" customWidth="1"/>
    <col min="14092" max="14092" width="6.625" style="8" customWidth="1"/>
    <col min="14093" max="14093" width="22.75" style="8" bestFit="1"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16.875" style="8" bestFit="1" customWidth="1"/>
    <col min="14339" max="14339" width="21.75" style="8" bestFit="1" customWidth="1"/>
    <col min="14340" max="14340" width="12.625" style="8" customWidth="1"/>
    <col min="14341" max="14341" width="35.625" style="8" customWidth="1"/>
    <col min="14342" max="14342" width="6.25" style="8" customWidth="1"/>
    <col min="14343" max="14344" width="9.875" style="8" bestFit="1" customWidth="1"/>
    <col min="14345" max="14345" width="5.75" style="8" customWidth="1"/>
    <col min="14346" max="14346" width="30.625" style="8" customWidth="1"/>
    <col min="14347" max="14347" width="11.375" style="8" customWidth="1"/>
    <col min="14348" max="14348" width="6.625" style="8" customWidth="1"/>
    <col min="14349" max="14349" width="22.75" style="8" bestFit="1"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16.875" style="8" bestFit="1" customWidth="1"/>
    <col min="14595" max="14595" width="21.75" style="8" bestFit="1" customWidth="1"/>
    <col min="14596" max="14596" width="12.625" style="8" customWidth="1"/>
    <col min="14597" max="14597" width="35.625" style="8" customWidth="1"/>
    <col min="14598" max="14598" width="6.25" style="8" customWidth="1"/>
    <col min="14599" max="14600" width="9.875" style="8" bestFit="1" customWidth="1"/>
    <col min="14601" max="14601" width="5.75" style="8" customWidth="1"/>
    <col min="14602" max="14602" width="30.625" style="8" customWidth="1"/>
    <col min="14603" max="14603" width="11.375" style="8" customWidth="1"/>
    <col min="14604" max="14604" width="6.625" style="8" customWidth="1"/>
    <col min="14605" max="14605" width="22.75" style="8" bestFit="1"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16.875" style="8" bestFit="1" customWidth="1"/>
    <col min="14851" max="14851" width="21.75" style="8" bestFit="1" customWidth="1"/>
    <col min="14852" max="14852" width="12.625" style="8" customWidth="1"/>
    <col min="14853" max="14853" width="35.625" style="8" customWidth="1"/>
    <col min="14854" max="14854" width="6.25" style="8" customWidth="1"/>
    <col min="14855" max="14856" width="9.875" style="8" bestFit="1" customWidth="1"/>
    <col min="14857" max="14857" width="5.75" style="8" customWidth="1"/>
    <col min="14858" max="14858" width="30.625" style="8" customWidth="1"/>
    <col min="14859" max="14859" width="11.375" style="8" customWidth="1"/>
    <col min="14860" max="14860" width="6.625" style="8" customWidth="1"/>
    <col min="14861" max="14861" width="22.75" style="8" bestFit="1"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16.875" style="8" bestFit="1" customWidth="1"/>
    <col min="15107" max="15107" width="21.75" style="8" bestFit="1" customWidth="1"/>
    <col min="15108" max="15108" width="12.625" style="8" customWidth="1"/>
    <col min="15109" max="15109" width="35.625" style="8" customWidth="1"/>
    <col min="15110" max="15110" width="6.25" style="8" customWidth="1"/>
    <col min="15111" max="15112" width="9.875" style="8" bestFit="1" customWidth="1"/>
    <col min="15113" max="15113" width="5.75" style="8" customWidth="1"/>
    <col min="15114" max="15114" width="30.625" style="8" customWidth="1"/>
    <col min="15115" max="15115" width="11.375" style="8" customWidth="1"/>
    <col min="15116" max="15116" width="6.625" style="8" customWidth="1"/>
    <col min="15117" max="15117" width="22.75" style="8" bestFit="1"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16.875" style="8" bestFit="1" customWidth="1"/>
    <col min="15363" max="15363" width="21.75" style="8" bestFit="1" customWidth="1"/>
    <col min="15364" max="15364" width="12.625" style="8" customWidth="1"/>
    <col min="15365" max="15365" width="35.625" style="8" customWidth="1"/>
    <col min="15366" max="15366" width="6.25" style="8" customWidth="1"/>
    <col min="15367" max="15368" width="9.875" style="8" bestFit="1" customWidth="1"/>
    <col min="15369" max="15369" width="5.75" style="8" customWidth="1"/>
    <col min="15370" max="15370" width="30.625" style="8" customWidth="1"/>
    <col min="15371" max="15371" width="11.375" style="8" customWidth="1"/>
    <col min="15372" max="15372" width="6.625" style="8" customWidth="1"/>
    <col min="15373" max="15373" width="22.75" style="8" bestFit="1"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16.875" style="8" bestFit="1" customWidth="1"/>
    <col min="15619" max="15619" width="21.75" style="8" bestFit="1" customWidth="1"/>
    <col min="15620" max="15620" width="12.625" style="8" customWidth="1"/>
    <col min="15621" max="15621" width="35.625" style="8" customWidth="1"/>
    <col min="15622" max="15622" width="6.25" style="8" customWidth="1"/>
    <col min="15623" max="15624" width="9.875" style="8" bestFit="1" customWidth="1"/>
    <col min="15625" max="15625" width="5.75" style="8" customWidth="1"/>
    <col min="15626" max="15626" width="30.625" style="8" customWidth="1"/>
    <col min="15627" max="15627" width="11.375" style="8" customWidth="1"/>
    <col min="15628" max="15628" width="6.625" style="8" customWidth="1"/>
    <col min="15629" max="15629" width="22.75" style="8" bestFit="1"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16.875" style="8" bestFit="1" customWidth="1"/>
    <col min="15875" max="15875" width="21.75" style="8" bestFit="1" customWidth="1"/>
    <col min="15876" max="15876" width="12.625" style="8" customWidth="1"/>
    <col min="15877" max="15877" width="35.625" style="8" customWidth="1"/>
    <col min="15878" max="15878" width="6.25" style="8" customWidth="1"/>
    <col min="15879" max="15880" width="9.875" style="8" bestFit="1" customWidth="1"/>
    <col min="15881" max="15881" width="5.75" style="8" customWidth="1"/>
    <col min="15882" max="15882" width="30.625" style="8" customWidth="1"/>
    <col min="15883" max="15883" width="11.375" style="8" customWidth="1"/>
    <col min="15884" max="15884" width="6.625" style="8" customWidth="1"/>
    <col min="15885" max="15885" width="22.75" style="8" bestFit="1"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16.875" style="8" bestFit="1" customWidth="1"/>
    <col min="16131" max="16131" width="21.75" style="8" bestFit="1" customWidth="1"/>
    <col min="16132" max="16132" width="12.625" style="8" customWidth="1"/>
    <col min="16133" max="16133" width="35.625" style="8" customWidth="1"/>
    <col min="16134" max="16134" width="6.25" style="8" customWidth="1"/>
    <col min="16135" max="16136" width="9.875" style="8" bestFit="1" customWidth="1"/>
    <col min="16137" max="16137" width="5.75" style="8" customWidth="1"/>
    <col min="16138" max="16138" width="30.625" style="8" customWidth="1"/>
    <col min="16139" max="16139" width="11.375" style="8" customWidth="1"/>
    <col min="16140" max="16140" width="6.625" style="8" customWidth="1"/>
    <col min="16141" max="16141" width="22.75" style="8" bestFit="1"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2365</v>
      </c>
      <c r="G2" s="4" t="s">
        <v>2</v>
      </c>
      <c r="H2" s="5"/>
      <c r="I2" s="6"/>
      <c r="J2" s="7">
        <f>SUM(H:H)</f>
        <v>11794</v>
      </c>
    </row>
    <row r="3" spans="2:17" ht="20.100000000000001" customHeight="1">
      <c r="B3" s="1" t="s">
        <v>3</v>
      </c>
      <c r="C3" s="1"/>
      <c r="D3" s="1"/>
      <c r="E3" s="98" t="s">
        <v>2366</v>
      </c>
    </row>
    <row r="4" spans="2:17" ht="20.100000000000001" customHeight="1">
      <c r="B4" s="1" t="s">
        <v>5</v>
      </c>
      <c r="C4" s="1"/>
      <c r="D4" s="1"/>
      <c r="E4" s="98">
        <v>176352</v>
      </c>
    </row>
    <row r="5" spans="2:17" ht="20.100000000000001" customHeight="1">
      <c r="B5" s="1" t="s">
        <v>6</v>
      </c>
      <c r="C5" s="1"/>
      <c r="D5" s="1"/>
      <c r="E5" s="102"/>
    </row>
    <row r="6" spans="2:17" ht="20.100000000000001" customHeight="1">
      <c r="B6" s="1" t="s">
        <v>7</v>
      </c>
      <c r="C6" s="1"/>
      <c r="D6" s="1"/>
      <c r="E6" s="102"/>
    </row>
    <row r="8" spans="2:17" s="9" customFormat="1" ht="19.5" customHeight="1">
      <c r="B8" s="21" t="s">
        <v>8</v>
      </c>
      <c r="C8" s="21" t="s">
        <v>9</v>
      </c>
      <c r="D8" s="21" t="s">
        <v>10</v>
      </c>
      <c r="E8" s="22" t="s">
        <v>11</v>
      </c>
      <c r="F8" s="22" t="s">
        <v>12</v>
      </c>
      <c r="G8" s="22" t="s">
        <v>13</v>
      </c>
      <c r="H8" s="167" t="s">
        <v>14</v>
      </c>
      <c r="I8" s="167" t="s">
        <v>15</v>
      </c>
      <c r="J8" s="22" t="s">
        <v>16</v>
      </c>
      <c r="K8" s="22" t="s">
        <v>17</v>
      </c>
      <c r="L8" s="22" t="s">
        <v>18</v>
      </c>
      <c r="M8" s="21" t="s">
        <v>19</v>
      </c>
      <c r="N8" s="21" t="s">
        <v>20</v>
      </c>
      <c r="O8" s="22" t="s">
        <v>21</v>
      </c>
      <c r="P8" s="106" t="s">
        <v>22</v>
      </c>
      <c r="Q8" s="106" t="s">
        <v>23</v>
      </c>
    </row>
    <row r="9" spans="2:17" s="9" customFormat="1" ht="19.5" customHeight="1">
      <c r="B9" s="21"/>
      <c r="C9" s="22" t="s">
        <v>35</v>
      </c>
      <c r="D9" s="22" t="s">
        <v>35</v>
      </c>
      <c r="E9" s="31" t="s">
        <v>2367</v>
      </c>
      <c r="F9" s="31">
        <v>2</v>
      </c>
      <c r="G9" s="31">
        <v>168</v>
      </c>
      <c r="H9" s="31">
        <v>336</v>
      </c>
      <c r="I9" s="167"/>
      <c r="J9" s="31" t="s">
        <v>2368</v>
      </c>
      <c r="K9" s="22"/>
      <c r="L9" s="22"/>
      <c r="M9" s="21"/>
      <c r="N9" s="21"/>
      <c r="O9" s="22"/>
      <c r="P9" s="106"/>
      <c r="Q9" s="106"/>
    </row>
    <row r="10" spans="2:17" s="9" customFormat="1" ht="19.5" customHeight="1">
      <c r="B10" s="21"/>
      <c r="C10" s="22" t="s">
        <v>35</v>
      </c>
      <c r="D10" s="22" t="s">
        <v>35</v>
      </c>
      <c r="E10" s="31" t="s">
        <v>2369</v>
      </c>
      <c r="F10" s="31">
        <v>2</v>
      </c>
      <c r="G10" s="31">
        <v>348</v>
      </c>
      <c r="H10" s="31">
        <v>696</v>
      </c>
      <c r="I10" s="167"/>
      <c r="J10" s="31" t="s">
        <v>2370</v>
      </c>
      <c r="K10" s="22"/>
      <c r="L10" s="22"/>
      <c r="M10" s="25"/>
      <c r="N10" s="21"/>
      <c r="O10" s="32"/>
      <c r="P10" s="25"/>
      <c r="Q10" s="26"/>
    </row>
    <row r="11" spans="2:17" s="9" customFormat="1" ht="19.5" customHeight="1">
      <c r="B11" s="21"/>
      <c r="C11" s="22" t="s">
        <v>35</v>
      </c>
      <c r="D11" s="22" t="s">
        <v>35</v>
      </c>
      <c r="E11" s="31" t="s">
        <v>2371</v>
      </c>
      <c r="F11" s="31">
        <v>2</v>
      </c>
      <c r="G11" s="31">
        <v>1392</v>
      </c>
      <c r="H11" s="31">
        <v>2784</v>
      </c>
      <c r="I11" s="167"/>
      <c r="J11" s="31" t="s">
        <v>457</v>
      </c>
      <c r="K11" s="22"/>
      <c r="L11" s="22"/>
      <c r="M11" s="25"/>
      <c r="N11" s="21"/>
      <c r="O11" s="32"/>
      <c r="P11" s="25"/>
      <c r="Q11" s="26"/>
    </row>
    <row r="12" spans="2:17" s="9" customFormat="1" ht="19.5" customHeight="1">
      <c r="B12" s="21"/>
      <c r="C12" s="22" t="s">
        <v>35</v>
      </c>
      <c r="D12" s="22" t="s">
        <v>35</v>
      </c>
      <c r="E12" s="31" t="s">
        <v>2372</v>
      </c>
      <c r="F12" s="31">
        <v>2</v>
      </c>
      <c r="G12" s="31">
        <v>3989</v>
      </c>
      <c r="H12" s="31">
        <v>7978</v>
      </c>
      <c r="I12" s="167"/>
      <c r="J12" s="31" t="s">
        <v>2373</v>
      </c>
      <c r="K12" s="22"/>
      <c r="L12" s="22"/>
      <c r="M12" s="25"/>
      <c r="N12" s="21"/>
      <c r="O12" s="32"/>
      <c r="P12" s="25"/>
      <c r="Q12" s="26"/>
    </row>
    <row r="13" spans="2:17" s="9" customFormat="1" ht="19.5" customHeight="1">
      <c r="B13" s="21"/>
      <c r="C13" s="22"/>
      <c r="D13" s="22"/>
      <c r="E13" s="22"/>
      <c r="F13" s="22"/>
      <c r="G13" s="22"/>
      <c r="H13" s="23"/>
      <c r="I13" s="22"/>
      <c r="J13" s="25"/>
      <c r="K13" s="22"/>
      <c r="L13" s="22"/>
      <c r="M13" s="25"/>
      <c r="N13" s="21"/>
      <c r="O13" s="32"/>
      <c r="P13" s="25"/>
      <c r="Q13" s="26"/>
    </row>
    <row r="14" spans="2:17" s="9" customFormat="1" ht="19.5" customHeight="1">
      <c r="B14" s="21"/>
      <c r="C14" s="21"/>
      <c r="D14" s="21"/>
      <c r="E14" s="30"/>
      <c r="F14" s="31"/>
      <c r="G14" s="182"/>
      <c r="H14" s="36"/>
      <c r="I14" s="814"/>
      <c r="J14" s="31"/>
      <c r="K14" s="185"/>
      <c r="L14" s="22"/>
      <c r="M14" s="25"/>
      <c r="N14" s="21"/>
      <c r="O14" s="22"/>
      <c r="P14" s="25"/>
      <c r="Q14" s="26"/>
    </row>
    <row r="15" spans="2:17">
      <c r="Q15" s="194"/>
    </row>
    <row r="16" spans="2:17">
      <c r="Q16" s="194"/>
    </row>
    <row r="17" spans="13:17">
      <c r="Q17" s="194"/>
    </row>
    <row r="18" spans="13:17">
      <c r="M18" s="195"/>
      <c r="Q18" s="194"/>
    </row>
    <row r="19" spans="13:17">
      <c r="Q19" s="194"/>
    </row>
    <row r="20" spans="13:17">
      <c r="M20" s="195"/>
      <c r="Q20" s="194"/>
    </row>
  </sheetData>
  <autoFilter ref="B8:O14" xr:uid="{357A96D2-AA58-4ED5-8189-BD4110822EE6}"/>
  <mergeCells count="6">
    <mergeCell ref="B2:D2"/>
    <mergeCell ref="G2:I2"/>
    <mergeCell ref="B3:D3"/>
    <mergeCell ref="B4:D4"/>
    <mergeCell ref="B5:D5"/>
    <mergeCell ref="B6:D6"/>
  </mergeCells>
  <phoneticPr fontId="4"/>
  <pageMargins left="0.2" right="0.2" top="0.75" bottom="0.75" header="0.3" footer="0.3"/>
  <pageSetup paperSize="9"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19585-6DE3-4FAF-A90E-A8CE27AC7882}">
  <dimension ref="B2:Q224"/>
  <sheetViews>
    <sheetView zoomScale="70" zoomScaleNormal="70" workbookViewId="0">
      <pane xSplit="10" ySplit="8" topLeftCell="L203" activePane="bottomRight" state="frozen"/>
      <selection pane="topRight" activeCell="K1" sqref="K1"/>
      <selection pane="bottomLeft" activeCell="A9" sqref="A9"/>
      <selection pane="bottomRight" activeCell="M211" sqref="M211:M219"/>
    </sheetView>
  </sheetViews>
  <sheetFormatPr defaultRowHeight="18.75"/>
  <cols>
    <col min="1" max="1" width="2.625" style="8" customWidth="1"/>
    <col min="2" max="2" width="5.625" style="9" customWidth="1"/>
    <col min="3" max="4" width="20.625" style="8" customWidth="1"/>
    <col min="5" max="5" width="55.625" style="8" customWidth="1"/>
    <col min="6" max="6" width="6.25" style="8" customWidth="1"/>
    <col min="7" max="8" width="9.875" style="8" bestFit="1" customWidth="1"/>
    <col min="9" max="9" width="5.75" style="3" customWidth="1"/>
    <col min="10" max="10" width="35.625" style="8" customWidth="1"/>
    <col min="11" max="11" width="35.625" style="103" customWidth="1"/>
    <col min="12" max="12" width="30.625" style="9" customWidth="1"/>
    <col min="13" max="13" width="13.75" style="10" customWidth="1"/>
    <col min="14" max="14" width="6.375" style="8" customWidth="1"/>
    <col min="15" max="15" width="13.25" style="3" customWidth="1"/>
    <col min="16" max="16" width="15.875" style="11" customWidth="1"/>
    <col min="17" max="17" width="15.625" style="194" customWidth="1"/>
    <col min="18" max="256" width="9" style="8"/>
    <col min="257" max="257" width="2.625" style="8" customWidth="1"/>
    <col min="258" max="258" width="5.625" style="8" customWidth="1"/>
    <col min="259" max="260" width="20.625" style="8" customWidth="1"/>
    <col min="261" max="261" width="55.625" style="8" customWidth="1"/>
    <col min="262" max="262" width="6.25" style="8" customWidth="1"/>
    <col min="263" max="264" width="9.875" style="8" bestFit="1" customWidth="1"/>
    <col min="265" max="265" width="5.75" style="8" customWidth="1"/>
    <col min="266" max="267" width="35.625" style="8" customWidth="1"/>
    <col min="268" max="268" width="30.625" style="8" customWidth="1"/>
    <col min="269" max="269" width="13.75" style="8" customWidth="1"/>
    <col min="270" max="270" width="6.375" style="8" customWidth="1"/>
    <col min="271" max="271" width="13.25" style="8" customWidth="1"/>
    <col min="272" max="272" width="15.875" style="8" customWidth="1"/>
    <col min="273" max="273" width="15.625" style="8" customWidth="1"/>
    <col min="274" max="512" width="9" style="8"/>
    <col min="513" max="513" width="2.625" style="8" customWidth="1"/>
    <col min="514" max="514" width="5.625" style="8" customWidth="1"/>
    <col min="515" max="516" width="20.625" style="8" customWidth="1"/>
    <col min="517" max="517" width="55.625" style="8" customWidth="1"/>
    <col min="518" max="518" width="6.25" style="8" customWidth="1"/>
    <col min="519" max="520" width="9.875" style="8" bestFit="1" customWidth="1"/>
    <col min="521" max="521" width="5.75" style="8" customWidth="1"/>
    <col min="522" max="523" width="35.625" style="8" customWidth="1"/>
    <col min="524" max="524" width="30.625" style="8" customWidth="1"/>
    <col min="525" max="525" width="13.75" style="8" customWidth="1"/>
    <col min="526" max="526" width="6.375" style="8" customWidth="1"/>
    <col min="527" max="527" width="13.25" style="8" customWidth="1"/>
    <col min="528" max="528" width="15.875" style="8" customWidth="1"/>
    <col min="529" max="529" width="15.625" style="8" customWidth="1"/>
    <col min="530" max="768" width="9" style="8"/>
    <col min="769" max="769" width="2.625" style="8" customWidth="1"/>
    <col min="770" max="770" width="5.625" style="8" customWidth="1"/>
    <col min="771" max="772" width="20.625" style="8" customWidth="1"/>
    <col min="773" max="773" width="55.625" style="8" customWidth="1"/>
    <col min="774" max="774" width="6.25" style="8" customWidth="1"/>
    <col min="775" max="776" width="9.875" style="8" bestFit="1" customWidth="1"/>
    <col min="777" max="777" width="5.75" style="8" customWidth="1"/>
    <col min="778" max="779" width="35.625" style="8" customWidth="1"/>
    <col min="780" max="780" width="30.625" style="8" customWidth="1"/>
    <col min="781" max="781" width="13.75" style="8" customWidth="1"/>
    <col min="782" max="782" width="6.375" style="8" customWidth="1"/>
    <col min="783" max="783" width="13.25" style="8" customWidth="1"/>
    <col min="784" max="784" width="15.87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55.625" style="8" customWidth="1"/>
    <col min="1030" max="1030" width="6.25" style="8" customWidth="1"/>
    <col min="1031" max="1032" width="9.875" style="8" bestFit="1" customWidth="1"/>
    <col min="1033" max="1033" width="5.75" style="8" customWidth="1"/>
    <col min="1034" max="1035" width="35.625" style="8" customWidth="1"/>
    <col min="1036" max="1036" width="30.625" style="8" customWidth="1"/>
    <col min="1037" max="1037" width="13.75" style="8" customWidth="1"/>
    <col min="1038" max="1038" width="6.375" style="8" customWidth="1"/>
    <col min="1039" max="1039" width="13.25" style="8" customWidth="1"/>
    <col min="1040" max="1040" width="15.87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55.625" style="8" customWidth="1"/>
    <col min="1286" max="1286" width="6.25" style="8" customWidth="1"/>
    <col min="1287" max="1288" width="9.875" style="8" bestFit="1" customWidth="1"/>
    <col min="1289" max="1289" width="5.75" style="8" customWidth="1"/>
    <col min="1290" max="1291" width="35.625" style="8" customWidth="1"/>
    <col min="1292" max="1292" width="30.625" style="8" customWidth="1"/>
    <col min="1293" max="1293" width="13.75" style="8" customWidth="1"/>
    <col min="1294" max="1294" width="6.375" style="8" customWidth="1"/>
    <col min="1295" max="1295" width="13.25" style="8" customWidth="1"/>
    <col min="1296" max="1296" width="15.87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55.625" style="8" customWidth="1"/>
    <col min="1542" max="1542" width="6.25" style="8" customWidth="1"/>
    <col min="1543" max="1544" width="9.875" style="8" bestFit="1" customWidth="1"/>
    <col min="1545" max="1545" width="5.75" style="8" customWidth="1"/>
    <col min="1546" max="1547" width="35.625" style="8" customWidth="1"/>
    <col min="1548" max="1548" width="30.625" style="8" customWidth="1"/>
    <col min="1549" max="1549" width="13.75" style="8" customWidth="1"/>
    <col min="1550" max="1550" width="6.375" style="8" customWidth="1"/>
    <col min="1551" max="1551" width="13.25" style="8" customWidth="1"/>
    <col min="1552" max="1552" width="15.87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55.625" style="8" customWidth="1"/>
    <col min="1798" max="1798" width="6.25" style="8" customWidth="1"/>
    <col min="1799" max="1800" width="9.875" style="8" bestFit="1" customWidth="1"/>
    <col min="1801" max="1801" width="5.75" style="8" customWidth="1"/>
    <col min="1802" max="1803" width="35.625" style="8" customWidth="1"/>
    <col min="1804" max="1804" width="30.625" style="8" customWidth="1"/>
    <col min="1805" max="1805" width="13.75" style="8" customWidth="1"/>
    <col min="1806" max="1806" width="6.375" style="8" customWidth="1"/>
    <col min="1807" max="1807" width="13.25" style="8" customWidth="1"/>
    <col min="1808" max="1808" width="15.87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55.625" style="8" customWidth="1"/>
    <col min="2054" max="2054" width="6.25" style="8" customWidth="1"/>
    <col min="2055" max="2056" width="9.875" style="8" bestFit="1" customWidth="1"/>
    <col min="2057" max="2057" width="5.75" style="8" customWidth="1"/>
    <col min="2058" max="2059" width="35.625" style="8" customWidth="1"/>
    <col min="2060" max="2060" width="30.625" style="8" customWidth="1"/>
    <col min="2061" max="2061" width="13.75" style="8" customWidth="1"/>
    <col min="2062" max="2062" width="6.375" style="8" customWidth="1"/>
    <col min="2063" max="2063" width="13.25" style="8" customWidth="1"/>
    <col min="2064" max="2064" width="15.87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55.625" style="8" customWidth="1"/>
    <col min="2310" max="2310" width="6.25" style="8" customWidth="1"/>
    <col min="2311" max="2312" width="9.875" style="8" bestFit="1" customWidth="1"/>
    <col min="2313" max="2313" width="5.75" style="8" customWidth="1"/>
    <col min="2314" max="2315" width="35.625" style="8" customWidth="1"/>
    <col min="2316" max="2316" width="30.625" style="8" customWidth="1"/>
    <col min="2317" max="2317" width="13.75" style="8" customWidth="1"/>
    <col min="2318" max="2318" width="6.375" style="8" customWidth="1"/>
    <col min="2319" max="2319" width="13.25" style="8" customWidth="1"/>
    <col min="2320" max="2320" width="15.87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55.625" style="8" customWidth="1"/>
    <col min="2566" max="2566" width="6.25" style="8" customWidth="1"/>
    <col min="2567" max="2568" width="9.875" style="8" bestFit="1" customWidth="1"/>
    <col min="2569" max="2569" width="5.75" style="8" customWidth="1"/>
    <col min="2570" max="2571" width="35.625" style="8" customWidth="1"/>
    <col min="2572" max="2572" width="30.625" style="8" customWidth="1"/>
    <col min="2573" max="2573" width="13.75" style="8" customWidth="1"/>
    <col min="2574" max="2574" width="6.375" style="8" customWidth="1"/>
    <col min="2575" max="2575" width="13.25" style="8" customWidth="1"/>
    <col min="2576" max="2576" width="15.87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55.625" style="8" customWidth="1"/>
    <col min="2822" max="2822" width="6.25" style="8" customWidth="1"/>
    <col min="2823" max="2824" width="9.875" style="8" bestFit="1" customWidth="1"/>
    <col min="2825" max="2825" width="5.75" style="8" customWidth="1"/>
    <col min="2826" max="2827" width="35.625" style="8" customWidth="1"/>
    <col min="2828" max="2828" width="30.625" style="8" customWidth="1"/>
    <col min="2829" max="2829" width="13.75" style="8" customWidth="1"/>
    <col min="2830" max="2830" width="6.375" style="8" customWidth="1"/>
    <col min="2831" max="2831" width="13.25" style="8" customWidth="1"/>
    <col min="2832" max="2832" width="15.87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55.625" style="8" customWidth="1"/>
    <col min="3078" max="3078" width="6.25" style="8" customWidth="1"/>
    <col min="3079" max="3080" width="9.875" style="8" bestFit="1" customWidth="1"/>
    <col min="3081" max="3081" width="5.75" style="8" customWidth="1"/>
    <col min="3082" max="3083" width="35.625" style="8" customWidth="1"/>
    <col min="3084" max="3084" width="30.625" style="8" customWidth="1"/>
    <col min="3085" max="3085" width="13.75" style="8" customWidth="1"/>
    <col min="3086" max="3086" width="6.375" style="8" customWidth="1"/>
    <col min="3087" max="3087" width="13.25" style="8" customWidth="1"/>
    <col min="3088" max="3088" width="15.87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55.625" style="8" customWidth="1"/>
    <col min="3334" max="3334" width="6.25" style="8" customWidth="1"/>
    <col min="3335" max="3336" width="9.875" style="8" bestFit="1" customWidth="1"/>
    <col min="3337" max="3337" width="5.75" style="8" customWidth="1"/>
    <col min="3338" max="3339" width="35.625" style="8" customWidth="1"/>
    <col min="3340" max="3340" width="30.625" style="8" customWidth="1"/>
    <col min="3341" max="3341" width="13.75" style="8" customWidth="1"/>
    <col min="3342" max="3342" width="6.375" style="8" customWidth="1"/>
    <col min="3343" max="3343" width="13.25" style="8" customWidth="1"/>
    <col min="3344" max="3344" width="15.87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55.625" style="8" customWidth="1"/>
    <col min="3590" max="3590" width="6.25" style="8" customWidth="1"/>
    <col min="3591" max="3592" width="9.875" style="8" bestFit="1" customWidth="1"/>
    <col min="3593" max="3593" width="5.75" style="8" customWidth="1"/>
    <col min="3594" max="3595" width="35.625" style="8" customWidth="1"/>
    <col min="3596" max="3596" width="30.625" style="8" customWidth="1"/>
    <col min="3597" max="3597" width="13.75" style="8" customWidth="1"/>
    <col min="3598" max="3598" width="6.375" style="8" customWidth="1"/>
    <col min="3599" max="3599" width="13.25" style="8" customWidth="1"/>
    <col min="3600" max="3600" width="15.87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55.625" style="8" customWidth="1"/>
    <col min="3846" max="3846" width="6.25" style="8" customWidth="1"/>
    <col min="3847" max="3848" width="9.875" style="8" bestFit="1" customWidth="1"/>
    <col min="3849" max="3849" width="5.75" style="8" customWidth="1"/>
    <col min="3850" max="3851" width="35.625" style="8" customWidth="1"/>
    <col min="3852" max="3852" width="30.625" style="8" customWidth="1"/>
    <col min="3853" max="3853" width="13.75" style="8" customWidth="1"/>
    <col min="3854" max="3854" width="6.375" style="8" customWidth="1"/>
    <col min="3855" max="3855" width="13.25" style="8" customWidth="1"/>
    <col min="3856" max="3856" width="15.87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55.625" style="8" customWidth="1"/>
    <col min="4102" max="4102" width="6.25" style="8" customWidth="1"/>
    <col min="4103" max="4104" width="9.875" style="8" bestFit="1" customWidth="1"/>
    <col min="4105" max="4105" width="5.75" style="8" customWidth="1"/>
    <col min="4106" max="4107" width="35.625" style="8" customWidth="1"/>
    <col min="4108" max="4108" width="30.625" style="8" customWidth="1"/>
    <col min="4109" max="4109" width="13.75" style="8" customWidth="1"/>
    <col min="4110" max="4110" width="6.375" style="8" customWidth="1"/>
    <col min="4111" max="4111" width="13.25" style="8" customWidth="1"/>
    <col min="4112" max="4112" width="15.87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55.625" style="8" customWidth="1"/>
    <col min="4358" max="4358" width="6.25" style="8" customWidth="1"/>
    <col min="4359" max="4360" width="9.875" style="8" bestFit="1" customWidth="1"/>
    <col min="4361" max="4361" width="5.75" style="8" customWidth="1"/>
    <col min="4362" max="4363" width="35.625" style="8" customWidth="1"/>
    <col min="4364" max="4364" width="30.625" style="8" customWidth="1"/>
    <col min="4365" max="4365" width="13.75" style="8" customWidth="1"/>
    <col min="4366" max="4366" width="6.375" style="8" customWidth="1"/>
    <col min="4367" max="4367" width="13.25" style="8" customWidth="1"/>
    <col min="4368" max="4368" width="15.87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55.625" style="8" customWidth="1"/>
    <col min="4614" max="4614" width="6.25" style="8" customWidth="1"/>
    <col min="4615" max="4616" width="9.875" style="8" bestFit="1" customWidth="1"/>
    <col min="4617" max="4617" width="5.75" style="8" customWidth="1"/>
    <col min="4618" max="4619" width="35.625" style="8" customWidth="1"/>
    <col min="4620" max="4620" width="30.625" style="8" customWidth="1"/>
    <col min="4621" max="4621" width="13.75" style="8" customWidth="1"/>
    <col min="4622" max="4622" width="6.375" style="8" customWidth="1"/>
    <col min="4623" max="4623" width="13.25" style="8" customWidth="1"/>
    <col min="4624" max="4624" width="15.87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55.625" style="8" customWidth="1"/>
    <col min="4870" max="4870" width="6.25" style="8" customWidth="1"/>
    <col min="4871" max="4872" width="9.875" style="8" bestFit="1" customWidth="1"/>
    <col min="4873" max="4873" width="5.75" style="8" customWidth="1"/>
    <col min="4874" max="4875" width="35.625" style="8" customWidth="1"/>
    <col min="4876" max="4876" width="30.625" style="8" customWidth="1"/>
    <col min="4877" max="4877" width="13.75" style="8" customWidth="1"/>
    <col min="4878" max="4878" width="6.375" style="8" customWidth="1"/>
    <col min="4879" max="4879" width="13.25" style="8" customWidth="1"/>
    <col min="4880" max="4880" width="15.87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55.625" style="8" customWidth="1"/>
    <col min="5126" max="5126" width="6.25" style="8" customWidth="1"/>
    <col min="5127" max="5128" width="9.875" style="8" bestFit="1" customWidth="1"/>
    <col min="5129" max="5129" width="5.75" style="8" customWidth="1"/>
    <col min="5130" max="5131" width="35.625" style="8" customWidth="1"/>
    <col min="5132" max="5132" width="30.625" style="8" customWidth="1"/>
    <col min="5133" max="5133" width="13.75" style="8" customWidth="1"/>
    <col min="5134" max="5134" width="6.375" style="8" customWidth="1"/>
    <col min="5135" max="5135" width="13.25" style="8" customWidth="1"/>
    <col min="5136" max="5136" width="15.87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55.625" style="8" customWidth="1"/>
    <col min="5382" max="5382" width="6.25" style="8" customWidth="1"/>
    <col min="5383" max="5384" width="9.875" style="8" bestFit="1" customWidth="1"/>
    <col min="5385" max="5385" width="5.75" style="8" customWidth="1"/>
    <col min="5386" max="5387" width="35.625" style="8" customWidth="1"/>
    <col min="5388" max="5388" width="30.625" style="8" customWidth="1"/>
    <col min="5389" max="5389" width="13.75" style="8" customWidth="1"/>
    <col min="5390" max="5390" width="6.375" style="8" customWidth="1"/>
    <col min="5391" max="5391" width="13.25" style="8" customWidth="1"/>
    <col min="5392" max="5392" width="15.87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55.625" style="8" customWidth="1"/>
    <col min="5638" max="5638" width="6.25" style="8" customWidth="1"/>
    <col min="5639" max="5640" width="9.875" style="8" bestFit="1" customWidth="1"/>
    <col min="5641" max="5641" width="5.75" style="8" customWidth="1"/>
    <col min="5642" max="5643" width="35.625" style="8" customWidth="1"/>
    <col min="5644" max="5644" width="30.625" style="8" customWidth="1"/>
    <col min="5645" max="5645" width="13.75" style="8" customWidth="1"/>
    <col min="5646" max="5646" width="6.375" style="8" customWidth="1"/>
    <col min="5647" max="5647" width="13.25" style="8" customWidth="1"/>
    <col min="5648" max="5648" width="15.87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55.625" style="8" customWidth="1"/>
    <col min="5894" max="5894" width="6.25" style="8" customWidth="1"/>
    <col min="5895" max="5896" width="9.875" style="8" bestFit="1" customWidth="1"/>
    <col min="5897" max="5897" width="5.75" style="8" customWidth="1"/>
    <col min="5898" max="5899" width="35.625" style="8" customWidth="1"/>
    <col min="5900" max="5900" width="30.625" style="8" customWidth="1"/>
    <col min="5901" max="5901" width="13.75" style="8" customWidth="1"/>
    <col min="5902" max="5902" width="6.375" style="8" customWidth="1"/>
    <col min="5903" max="5903" width="13.25" style="8" customWidth="1"/>
    <col min="5904" max="5904" width="15.87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55.625" style="8" customWidth="1"/>
    <col min="6150" max="6150" width="6.25" style="8" customWidth="1"/>
    <col min="6151" max="6152" width="9.875" style="8" bestFit="1" customWidth="1"/>
    <col min="6153" max="6153" width="5.75" style="8" customWidth="1"/>
    <col min="6154" max="6155" width="35.625" style="8" customWidth="1"/>
    <col min="6156" max="6156" width="30.625" style="8" customWidth="1"/>
    <col min="6157" max="6157" width="13.75" style="8" customWidth="1"/>
    <col min="6158" max="6158" width="6.375" style="8" customWidth="1"/>
    <col min="6159" max="6159" width="13.25" style="8" customWidth="1"/>
    <col min="6160" max="6160" width="15.87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55.625" style="8" customWidth="1"/>
    <col min="6406" max="6406" width="6.25" style="8" customWidth="1"/>
    <col min="6407" max="6408" width="9.875" style="8" bestFit="1" customWidth="1"/>
    <col min="6409" max="6409" width="5.75" style="8" customWidth="1"/>
    <col min="6410" max="6411" width="35.625" style="8" customWidth="1"/>
    <col min="6412" max="6412" width="30.625" style="8" customWidth="1"/>
    <col min="6413" max="6413" width="13.75" style="8" customWidth="1"/>
    <col min="6414" max="6414" width="6.375" style="8" customWidth="1"/>
    <col min="6415" max="6415" width="13.25" style="8" customWidth="1"/>
    <col min="6416" max="6416" width="15.87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55.625" style="8" customWidth="1"/>
    <col min="6662" max="6662" width="6.25" style="8" customWidth="1"/>
    <col min="6663" max="6664" width="9.875" style="8" bestFit="1" customWidth="1"/>
    <col min="6665" max="6665" width="5.75" style="8" customWidth="1"/>
    <col min="6666" max="6667" width="35.625" style="8" customWidth="1"/>
    <col min="6668" max="6668" width="30.625" style="8" customWidth="1"/>
    <col min="6669" max="6669" width="13.75" style="8" customWidth="1"/>
    <col min="6670" max="6670" width="6.375" style="8" customWidth="1"/>
    <col min="6671" max="6671" width="13.25" style="8" customWidth="1"/>
    <col min="6672" max="6672" width="15.87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55.625" style="8" customWidth="1"/>
    <col min="6918" max="6918" width="6.25" style="8" customWidth="1"/>
    <col min="6919" max="6920" width="9.875" style="8" bestFit="1" customWidth="1"/>
    <col min="6921" max="6921" width="5.75" style="8" customWidth="1"/>
    <col min="6922" max="6923" width="35.625" style="8" customWidth="1"/>
    <col min="6924" max="6924" width="30.625" style="8" customWidth="1"/>
    <col min="6925" max="6925" width="13.75" style="8" customWidth="1"/>
    <col min="6926" max="6926" width="6.375" style="8" customWidth="1"/>
    <col min="6927" max="6927" width="13.25" style="8" customWidth="1"/>
    <col min="6928" max="6928" width="15.87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55.625" style="8" customWidth="1"/>
    <col min="7174" max="7174" width="6.25" style="8" customWidth="1"/>
    <col min="7175" max="7176" width="9.875" style="8" bestFit="1" customWidth="1"/>
    <col min="7177" max="7177" width="5.75" style="8" customWidth="1"/>
    <col min="7178" max="7179" width="35.625" style="8" customWidth="1"/>
    <col min="7180" max="7180" width="30.625" style="8" customWidth="1"/>
    <col min="7181" max="7181" width="13.75" style="8" customWidth="1"/>
    <col min="7182" max="7182" width="6.375" style="8" customWidth="1"/>
    <col min="7183" max="7183" width="13.25" style="8" customWidth="1"/>
    <col min="7184" max="7184" width="15.87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55.625" style="8" customWidth="1"/>
    <col min="7430" max="7430" width="6.25" style="8" customWidth="1"/>
    <col min="7431" max="7432" width="9.875" style="8" bestFit="1" customWidth="1"/>
    <col min="7433" max="7433" width="5.75" style="8" customWidth="1"/>
    <col min="7434" max="7435" width="35.625" style="8" customWidth="1"/>
    <col min="7436" max="7436" width="30.625" style="8" customWidth="1"/>
    <col min="7437" max="7437" width="13.75" style="8" customWidth="1"/>
    <col min="7438" max="7438" width="6.375" style="8" customWidth="1"/>
    <col min="7439" max="7439" width="13.25" style="8" customWidth="1"/>
    <col min="7440" max="7440" width="15.87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55.625" style="8" customWidth="1"/>
    <col min="7686" max="7686" width="6.25" style="8" customWidth="1"/>
    <col min="7687" max="7688" width="9.875" style="8" bestFit="1" customWidth="1"/>
    <col min="7689" max="7689" width="5.75" style="8" customWidth="1"/>
    <col min="7690" max="7691" width="35.625" style="8" customWidth="1"/>
    <col min="7692" max="7692" width="30.625" style="8" customWidth="1"/>
    <col min="7693" max="7693" width="13.75" style="8" customWidth="1"/>
    <col min="7694" max="7694" width="6.375" style="8" customWidth="1"/>
    <col min="7695" max="7695" width="13.25" style="8" customWidth="1"/>
    <col min="7696" max="7696" width="15.87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55.625" style="8" customWidth="1"/>
    <col min="7942" max="7942" width="6.25" style="8" customWidth="1"/>
    <col min="7943" max="7944" width="9.875" style="8" bestFit="1" customWidth="1"/>
    <col min="7945" max="7945" width="5.75" style="8" customWidth="1"/>
    <col min="7946" max="7947" width="35.625" style="8" customWidth="1"/>
    <col min="7948" max="7948" width="30.625" style="8" customWidth="1"/>
    <col min="7949" max="7949" width="13.75" style="8" customWidth="1"/>
    <col min="7950" max="7950" width="6.375" style="8" customWidth="1"/>
    <col min="7951" max="7951" width="13.25" style="8" customWidth="1"/>
    <col min="7952" max="7952" width="15.87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55.625" style="8" customWidth="1"/>
    <col min="8198" max="8198" width="6.25" style="8" customWidth="1"/>
    <col min="8199" max="8200" width="9.875" style="8" bestFit="1" customWidth="1"/>
    <col min="8201" max="8201" width="5.75" style="8" customWidth="1"/>
    <col min="8202" max="8203" width="35.625" style="8" customWidth="1"/>
    <col min="8204" max="8204" width="30.625" style="8" customWidth="1"/>
    <col min="8205" max="8205" width="13.75" style="8" customWidth="1"/>
    <col min="8206" max="8206" width="6.375" style="8" customWidth="1"/>
    <col min="8207" max="8207" width="13.25" style="8" customWidth="1"/>
    <col min="8208" max="8208" width="15.87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55.625" style="8" customWidth="1"/>
    <col min="8454" max="8454" width="6.25" style="8" customWidth="1"/>
    <col min="8455" max="8456" width="9.875" style="8" bestFit="1" customWidth="1"/>
    <col min="8457" max="8457" width="5.75" style="8" customWidth="1"/>
    <col min="8458" max="8459" width="35.625" style="8" customWidth="1"/>
    <col min="8460" max="8460" width="30.625" style="8" customWidth="1"/>
    <col min="8461" max="8461" width="13.75" style="8" customWidth="1"/>
    <col min="8462" max="8462" width="6.375" style="8" customWidth="1"/>
    <col min="8463" max="8463" width="13.25" style="8" customWidth="1"/>
    <col min="8464" max="8464" width="15.87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55.625" style="8" customWidth="1"/>
    <col min="8710" max="8710" width="6.25" style="8" customWidth="1"/>
    <col min="8711" max="8712" width="9.875" style="8" bestFit="1" customWidth="1"/>
    <col min="8713" max="8713" width="5.75" style="8" customWidth="1"/>
    <col min="8714" max="8715" width="35.625" style="8" customWidth="1"/>
    <col min="8716" max="8716" width="30.625" style="8" customWidth="1"/>
    <col min="8717" max="8717" width="13.75" style="8" customWidth="1"/>
    <col min="8718" max="8718" width="6.375" style="8" customWidth="1"/>
    <col min="8719" max="8719" width="13.25" style="8" customWidth="1"/>
    <col min="8720" max="8720" width="15.87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55.625" style="8" customWidth="1"/>
    <col min="8966" max="8966" width="6.25" style="8" customWidth="1"/>
    <col min="8967" max="8968" width="9.875" style="8" bestFit="1" customWidth="1"/>
    <col min="8969" max="8969" width="5.75" style="8" customWidth="1"/>
    <col min="8970" max="8971" width="35.625" style="8" customWidth="1"/>
    <col min="8972" max="8972" width="30.625" style="8" customWidth="1"/>
    <col min="8973" max="8973" width="13.75" style="8" customWidth="1"/>
    <col min="8974" max="8974" width="6.375" style="8" customWidth="1"/>
    <col min="8975" max="8975" width="13.25" style="8" customWidth="1"/>
    <col min="8976" max="8976" width="15.87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55.625" style="8" customWidth="1"/>
    <col min="9222" max="9222" width="6.25" style="8" customWidth="1"/>
    <col min="9223" max="9224" width="9.875" style="8" bestFit="1" customWidth="1"/>
    <col min="9225" max="9225" width="5.75" style="8" customWidth="1"/>
    <col min="9226" max="9227" width="35.625" style="8" customWidth="1"/>
    <col min="9228" max="9228" width="30.625" style="8" customWidth="1"/>
    <col min="9229" max="9229" width="13.75" style="8" customWidth="1"/>
    <col min="9230" max="9230" width="6.375" style="8" customWidth="1"/>
    <col min="9231" max="9231" width="13.25" style="8" customWidth="1"/>
    <col min="9232" max="9232" width="15.87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55.625" style="8" customWidth="1"/>
    <col min="9478" max="9478" width="6.25" style="8" customWidth="1"/>
    <col min="9479" max="9480" width="9.875" style="8" bestFit="1" customWidth="1"/>
    <col min="9481" max="9481" width="5.75" style="8" customWidth="1"/>
    <col min="9482" max="9483" width="35.625" style="8" customWidth="1"/>
    <col min="9484" max="9484" width="30.625" style="8" customWidth="1"/>
    <col min="9485" max="9485" width="13.75" style="8" customWidth="1"/>
    <col min="9486" max="9486" width="6.375" style="8" customWidth="1"/>
    <col min="9487" max="9487" width="13.25" style="8" customWidth="1"/>
    <col min="9488" max="9488" width="15.87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55.625" style="8" customWidth="1"/>
    <col min="9734" max="9734" width="6.25" style="8" customWidth="1"/>
    <col min="9735" max="9736" width="9.875" style="8" bestFit="1" customWidth="1"/>
    <col min="9737" max="9737" width="5.75" style="8" customWidth="1"/>
    <col min="9738" max="9739" width="35.625" style="8" customWidth="1"/>
    <col min="9740" max="9740" width="30.625" style="8" customWidth="1"/>
    <col min="9741" max="9741" width="13.75" style="8" customWidth="1"/>
    <col min="9742" max="9742" width="6.375" style="8" customWidth="1"/>
    <col min="9743" max="9743" width="13.25" style="8" customWidth="1"/>
    <col min="9744" max="9744" width="15.87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55.625" style="8" customWidth="1"/>
    <col min="9990" max="9990" width="6.25" style="8" customWidth="1"/>
    <col min="9991" max="9992" width="9.875" style="8" bestFit="1" customWidth="1"/>
    <col min="9993" max="9993" width="5.75" style="8" customWidth="1"/>
    <col min="9994" max="9995" width="35.625" style="8" customWidth="1"/>
    <col min="9996" max="9996" width="30.625" style="8" customWidth="1"/>
    <col min="9997" max="9997" width="13.75" style="8" customWidth="1"/>
    <col min="9998" max="9998" width="6.375" style="8" customWidth="1"/>
    <col min="9999" max="9999" width="13.25" style="8" customWidth="1"/>
    <col min="10000" max="10000" width="15.87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55.625" style="8" customWidth="1"/>
    <col min="10246" max="10246" width="6.25" style="8" customWidth="1"/>
    <col min="10247" max="10248" width="9.875" style="8" bestFit="1" customWidth="1"/>
    <col min="10249" max="10249" width="5.75" style="8" customWidth="1"/>
    <col min="10250" max="10251" width="35.625" style="8" customWidth="1"/>
    <col min="10252" max="10252" width="30.625" style="8" customWidth="1"/>
    <col min="10253" max="10253" width="13.75" style="8" customWidth="1"/>
    <col min="10254" max="10254" width="6.375" style="8" customWidth="1"/>
    <col min="10255" max="10255" width="13.25" style="8" customWidth="1"/>
    <col min="10256" max="10256" width="15.87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55.625" style="8" customWidth="1"/>
    <col min="10502" max="10502" width="6.25" style="8" customWidth="1"/>
    <col min="10503" max="10504" width="9.875" style="8" bestFit="1" customWidth="1"/>
    <col min="10505" max="10505" width="5.75" style="8" customWidth="1"/>
    <col min="10506" max="10507" width="35.625" style="8" customWidth="1"/>
    <col min="10508" max="10508" width="30.625" style="8" customWidth="1"/>
    <col min="10509" max="10509" width="13.75" style="8" customWidth="1"/>
    <col min="10510" max="10510" width="6.375" style="8" customWidth="1"/>
    <col min="10511" max="10511" width="13.25" style="8" customWidth="1"/>
    <col min="10512" max="10512" width="15.87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55.625" style="8" customWidth="1"/>
    <col min="10758" max="10758" width="6.25" style="8" customWidth="1"/>
    <col min="10759" max="10760" width="9.875" style="8" bestFit="1" customWidth="1"/>
    <col min="10761" max="10761" width="5.75" style="8" customWidth="1"/>
    <col min="10762" max="10763" width="35.625" style="8" customWidth="1"/>
    <col min="10764" max="10764" width="30.625" style="8" customWidth="1"/>
    <col min="10765" max="10765" width="13.75" style="8" customWidth="1"/>
    <col min="10766" max="10766" width="6.375" style="8" customWidth="1"/>
    <col min="10767" max="10767" width="13.25" style="8" customWidth="1"/>
    <col min="10768" max="10768" width="15.87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55.625" style="8" customWidth="1"/>
    <col min="11014" max="11014" width="6.25" style="8" customWidth="1"/>
    <col min="11015" max="11016" width="9.875" style="8" bestFit="1" customWidth="1"/>
    <col min="11017" max="11017" width="5.75" style="8" customWidth="1"/>
    <col min="11018" max="11019" width="35.625" style="8" customWidth="1"/>
    <col min="11020" max="11020" width="30.625" style="8" customWidth="1"/>
    <col min="11021" max="11021" width="13.75" style="8" customWidth="1"/>
    <col min="11022" max="11022" width="6.375" style="8" customWidth="1"/>
    <col min="11023" max="11023" width="13.25" style="8" customWidth="1"/>
    <col min="11024" max="11024" width="15.87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55.625" style="8" customWidth="1"/>
    <col min="11270" max="11270" width="6.25" style="8" customWidth="1"/>
    <col min="11271" max="11272" width="9.875" style="8" bestFit="1" customWidth="1"/>
    <col min="11273" max="11273" width="5.75" style="8" customWidth="1"/>
    <col min="11274" max="11275" width="35.625" style="8" customWidth="1"/>
    <col min="11276" max="11276" width="30.625" style="8" customWidth="1"/>
    <col min="11277" max="11277" width="13.75" style="8" customWidth="1"/>
    <col min="11278" max="11278" width="6.375" style="8" customWidth="1"/>
    <col min="11279" max="11279" width="13.25" style="8" customWidth="1"/>
    <col min="11280" max="11280" width="15.87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55.625" style="8" customWidth="1"/>
    <col min="11526" max="11526" width="6.25" style="8" customWidth="1"/>
    <col min="11527" max="11528" width="9.875" style="8" bestFit="1" customWidth="1"/>
    <col min="11529" max="11529" width="5.75" style="8" customWidth="1"/>
    <col min="11530" max="11531" width="35.625" style="8" customWidth="1"/>
    <col min="11532" max="11532" width="30.625" style="8" customWidth="1"/>
    <col min="11533" max="11533" width="13.75" style="8" customWidth="1"/>
    <col min="11534" max="11534" width="6.375" style="8" customWidth="1"/>
    <col min="11535" max="11535" width="13.25" style="8" customWidth="1"/>
    <col min="11536" max="11536" width="15.87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55.625" style="8" customWidth="1"/>
    <col min="11782" max="11782" width="6.25" style="8" customWidth="1"/>
    <col min="11783" max="11784" width="9.875" style="8" bestFit="1" customWidth="1"/>
    <col min="11785" max="11785" width="5.75" style="8" customWidth="1"/>
    <col min="11786" max="11787" width="35.625" style="8" customWidth="1"/>
    <col min="11788" max="11788" width="30.625" style="8" customWidth="1"/>
    <col min="11789" max="11789" width="13.75" style="8" customWidth="1"/>
    <col min="11790" max="11790" width="6.375" style="8" customWidth="1"/>
    <col min="11791" max="11791" width="13.25" style="8" customWidth="1"/>
    <col min="11792" max="11792" width="15.87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55.625" style="8" customWidth="1"/>
    <col min="12038" max="12038" width="6.25" style="8" customWidth="1"/>
    <col min="12039" max="12040" width="9.875" style="8" bestFit="1" customWidth="1"/>
    <col min="12041" max="12041" width="5.75" style="8" customWidth="1"/>
    <col min="12042" max="12043" width="35.625" style="8" customWidth="1"/>
    <col min="12044" max="12044" width="30.625" style="8" customWidth="1"/>
    <col min="12045" max="12045" width="13.75" style="8" customWidth="1"/>
    <col min="12046" max="12046" width="6.375" style="8" customWidth="1"/>
    <col min="12047" max="12047" width="13.25" style="8" customWidth="1"/>
    <col min="12048" max="12048" width="15.87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55.625" style="8" customWidth="1"/>
    <col min="12294" max="12294" width="6.25" style="8" customWidth="1"/>
    <col min="12295" max="12296" width="9.875" style="8" bestFit="1" customWidth="1"/>
    <col min="12297" max="12297" width="5.75" style="8" customWidth="1"/>
    <col min="12298" max="12299" width="35.625" style="8" customWidth="1"/>
    <col min="12300" max="12300" width="30.625" style="8" customWidth="1"/>
    <col min="12301" max="12301" width="13.75" style="8" customWidth="1"/>
    <col min="12302" max="12302" width="6.375" style="8" customWidth="1"/>
    <col min="12303" max="12303" width="13.25" style="8" customWidth="1"/>
    <col min="12304" max="12304" width="15.87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55.625" style="8" customWidth="1"/>
    <col min="12550" max="12550" width="6.25" style="8" customWidth="1"/>
    <col min="12551" max="12552" width="9.875" style="8" bestFit="1" customWidth="1"/>
    <col min="12553" max="12553" width="5.75" style="8" customWidth="1"/>
    <col min="12554" max="12555" width="35.625" style="8" customWidth="1"/>
    <col min="12556" max="12556" width="30.625" style="8" customWidth="1"/>
    <col min="12557" max="12557" width="13.75" style="8" customWidth="1"/>
    <col min="12558" max="12558" width="6.375" style="8" customWidth="1"/>
    <col min="12559" max="12559" width="13.25" style="8" customWidth="1"/>
    <col min="12560" max="12560" width="15.87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55.625" style="8" customWidth="1"/>
    <col min="12806" max="12806" width="6.25" style="8" customWidth="1"/>
    <col min="12807" max="12808" width="9.875" style="8" bestFit="1" customWidth="1"/>
    <col min="12809" max="12809" width="5.75" style="8" customWidth="1"/>
    <col min="12810" max="12811" width="35.625" style="8" customWidth="1"/>
    <col min="12812" max="12812" width="30.625" style="8" customWidth="1"/>
    <col min="12813" max="12813" width="13.75" style="8" customWidth="1"/>
    <col min="12814" max="12814" width="6.375" style="8" customWidth="1"/>
    <col min="12815" max="12815" width="13.25" style="8" customWidth="1"/>
    <col min="12816" max="12816" width="15.87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55.625" style="8" customWidth="1"/>
    <col min="13062" max="13062" width="6.25" style="8" customWidth="1"/>
    <col min="13063" max="13064" width="9.875" style="8" bestFit="1" customWidth="1"/>
    <col min="13065" max="13065" width="5.75" style="8" customWidth="1"/>
    <col min="13066" max="13067" width="35.625" style="8" customWidth="1"/>
    <col min="13068" max="13068" width="30.625" style="8" customWidth="1"/>
    <col min="13069" max="13069" width="13.75" style="8" customWidth="1"/>
    <col min="13070" max="13070" width="6.375" style="8" customWidth="1"/>
    <col min="13071" max="13071" width="13.25" style="8" customWidth="1"/>
    <col min="13072" max="13072" width="15.87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55.625" style="8" customWidth="1"/>
    <col min="13318" max="13318" width="6.25" style="8" customWidth="1"/>
    <col min="13319" max="13320" width="9.875" style="8" bestFit="1" customWidth="1"/>
    <col min="13321" max="13321" width="5.75" style="8" customWidth="1"/>
    <col min="13322" max="13323" width="35.625" style="8" customWidth="1"/>
    <col min="13324" max="13324" width="30.625" style="8" customWidth="1"/>
    <col min="13325" max="13325" width="13.75" style="8" customWidth="1"/>
    <col min="13326" max="13326" width="6.375" style="8" customWidth="1"/>
    <col min="13327" max="13327" width="13.25" style="8" customWidth="1"/>
    <col min="13328" max="13328" width="15.87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55.625" style="8" customWidth="1"/>
    <col min="13574" max="13574" width="6.25" style="8" customWidth="1"/>
    <col min="13575" max="13576" width="9.875" style="8" bestFit="1" customWidth="1"/>
    <col min="13577" max="13577" width="5.75" style="8" customWidth="1"/>
    <col min="13578" max="13579" width="35.625" style="8" customWidth="1"/>
    <col min="13580" max="13580" width="30.625" style="8" customWidth="1"/>
    <col min="13581" max="13581" width="13.75" style="8" customWidth="1"/>
    <col min="13582" max="13582" width="6.375" style="8" customWidth="1"/>
    <col min="13583" max="13583" width="13.25" style="8" customWidth="1"/>
    <col min="13584" max="13584" width="15.87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55.625" style="8" customWidth="1"/>
    <col min="13830" max="13830" width="6.25" style="8" customWidth="1"/>
    <col min="13831" max="13832" width="9.875" style="8" bestFit="1" customWidth="1"/>
    <col min="13833" max="13833" width="5.75" style="8" customWidth="1"/>
    <col min="13834" max="13835" width="35.625" style="8" customWidth="1"/>
    <col min="13836" max="13836" width="30.625" style="8" customWidth="1"/>
    <col min="13837" max="13837" width="13.75" style="8" customWidth="1"/>
    <col min="13838" max="13838" width="6.375" style="8" customWidth="1"/>
    <col min="13839" max="13839" width="13.25" style="8" customWidth="1"/>
    <col min="13840" max="13840" width="15.87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55.625" style="8" customWidth="1"/>
    <col min="14086" max="14086" width="6.25" style="8" customWidth="1"/>
    <col min="14087" max="14088" width="9.875" style="8" bestFit="1" customWidth="1"/>
    <col min="14089" max="14089" width="5.75" style="8" customWidth="1"/>
    <col min="14090" max="14091" width="35.625" style="8" customWidth="1"/>
    <col min="14092" max="14092" width="30.625" style="8" customWidth="1"/>
    <col min="14093" max="14093" width="13.75" style="8" customWidth="1"/>
    <col min="14094" max="14094" width="6.375" style="8" customWidth="1"/>
    <col min="14095" max="14095" width="13.25" style="8" customWidth="1"/>
    <col min="14096" max="14096" width="15.87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55.625" style="8" customWidth="1"/>
    <col min="14342" max="14342" width="6.25" style="8" customWidth="1"/>
    <col min="14343" max="14344" width="9.875" style="8" bestFit="1" customWidth="1"/>
    <col min="14345" max="14345" width="5.75" style="8" customWidth="1"/>
    <col min="14346" max="14347" width="35.625" style="8" customWidth="1"/>
    <col min="14348" max="14348" width="30.625" style="8" customWidth="1"/>
    <col min="14349" max="14349" width="13.75" style="8" customWidth="1"/>
    <col min="14350" max="14350" width="6.375" style="8" customWidth="1"/>
    <col min="14351" max="14351" width="13.25" style="8" customWidth="1"/>
    <col min="14352" max="14352" width="15.87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55.625" style="8" customWidth="1"/>
    <col min="14598" max="14598" width="6.25" style="8" customWidth="1"/>
    <col min="14599" max="14600" width="9.875" style="8" bestFit="1" customWidth="1"/>
    <col min="14601" max="14601" width="5.75" style="8" customWidth="1"/>
    <col min="14602" max="14603" width="35.625" style="8" customWidth="1"/>
    <col min="14604" max="14604" width="30.625" style="8" customWidth="1"/>
    <col min="14605" max="14605" width="13.75" style="8" customWidth="1"/>
    <col min="14606" max="14606" width="6.375" style="8" customWidth="1"/>
    <col min="14607" max="14607" width="13.25" style="8" customWidth="1"/>
    <col min="14608" max="14608" width="15.87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55.625" style="8" customWidth="1"/>
    <col min="14854" max="14854" width="6.25" style="8" customWidth="1"/>
    <col min="14855" max="14856" width="9.875" style="8" bestFit="1" customWidth="1"/>
    <col min="14857" max="14857" width="5.75" style="8" customWidth="1"/>
    <col min="14858" max="14859" width="35.625" style="8" customWidth="1"/>
    <col min="14860" max="14860" width="30.625" style="8" customWidth="1"/>
    <col min="14861" max="14861" width="13.75" style="8" customWidth="1"/>
    <col min="14862" max="14862" width="6.375" style="8" customWidth="1"/>
    <col min="14863" max="14863" width="13.25" style="8" customWidth="1"/>
    <col min="14864" max="14864" width="15.87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55.625" style="8" customWidth="1"/>
    <col min="15110" max="15110" width="6.25" style="8" customWidth="1"/>
    <col min="15111" max="15112" width="9.875" style="8" bestFit="1" customWidth="1"/>
    <col min="15113" max="15113" width="5.75" style="8" customWidth="1"/>
    <col min="15114" max="15115" width="35.625" style="8" customWidth="1"/>
    <col min="15116" max="15116" width="30.625" style="8" customWidth="1"/>
    <col min="15117" max="15117" width="13.75" style="8" customWidth="1"/>
    <col min="15118" max="15118" width="6.375" style="8" customWidth="1"/>
    <col min="15119" max="15119" width="13.25" style="8" customWidth="1"/>
    <col min="15120" max="15120" width="15.87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55.625" style="8" customWidth="1"/>
    <col min="15366" max="15366" width="6.25" style="8" customWidth="1"/>
    <col min="15367" max="15368" width="9.875" style="8" bestFit="1" customWidth="1"/>
    <col min="15369" max="15369" width="5.75" style="8" customWidth="1"/>
    <col min="15370" max="15371" width="35.625" style="8" customWidth="1"/>
    <col min="15372" max="15372" width="30.625" style="8" customWidth="1"/>
    <col min="15373" max="15373" width="13.75" style="8" customWidth="1"/>
    <col min="15374" max="15374" width="6.375" style="8" customWidth="1"/>
    <col min="15375" max="15375" width="13.25" style="8" customWidth="1"/>
    <col min="15376" max="15376" width="15.87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55.625" style="8" customWidth="1"/>
    <col min="15622" max="15622" width="6.25" style="8" customWidth="1"/>
    <col min="15623" max="15624" width="9.875" style="8" bestFit="1" customWidth="1"/>
    <col min="15625" max="15625" width="5.75" style="8" customWidth="1"/>
    <col min="15626" max="15627" width="35.625" style="8" customWidth="1"/>
    <col min="15628" max="15628" width="30.625" style="8" customWidth="1"/>
    <col min="15629" max="15629" width="13.75" style="8" customWidth="1"/>
    <col min="15630" max="15630" width="6.375" style="8" customWidth="1"/>
    <col min="15631" max="15631" width="13.25" style="8" customWidth="1"/>
    <col min="15632" max="15632" width="15.87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55.625" style="8" customWidth="1"/>
    <col min="15878" max="15878" width="6.25" style="8" customWidth="1"/>
    <col min="15879" max="15880" width="9.875" style="8" bestFit="1" customWidth="1"/>
    <col min="15881" max="15881" width="5.75" style="8" customWidth="1"/>
    <col min="15882" max="15883" width="35.625" style="8" customWidth="1"/>
    <col min="15884" max="15884" width="30.625" style="8" customWidth="1"/>
    <col min="15885" max="15885" width="13.75" style="8" customWidth="1"/>
    <col min="15886" max="15886" width="6.375" style="8" customWidth="1"/>
    <col min="15887" max="15887" width="13.25" style="8" customWidth="1"/>
    <col min="15888" max="15888" width="15.87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55.625" style="8" customWidth="1"/>
    <col min="16134" max="16134" width="6.25" style="8" customWidth="1"/>
    <col min="16135" max="16136" width="9.875" style="8" bestFit="1" customWidth="1"/>
    <col min="16137" max="16137" width="5.75" style="8" customWidth="1"/>
    <col min="16138" max="16139" width="35.625" style="8" customWidth="1"/>
    <col min="16140" max="16140" width="30.625" style="8" customWidth="1"/>
    <col min="16141" max="16141" width="13.75" style="8" customWidth="1"/>
    <col min="16142" max="16142" width="6.375" style="8" customWidth="1"/>
    <col min="16143" max="16143" width="13.25" style="8" customWidth="1"/>
    <col min="16144" max="16144" width="15.875" style="8" customWidth="1"/>
    <col min="16145" max="16145" width="15.625" style="8" customWidth="1"/>
    <col min="16146" max="16384" width="9" style="8"/>
  </cols>
  <sheetData>
    <row r="2" spans="2:17" ht="20.100000000000001" customHeight="1">
      <c r="B2" s="1" t="s">
        <v>0</v>
      </c>
      <c r="C2" s="1"/>
      <c r="D2" s="1"/>
      <c r="E2" s="92" t="s">
        <v>2856</v>
      </c>
      <c r="G2" s="4" t="s">
        <v>2</v>
      </c>
      <c r="H2" s="5"/>
      <c r="I2" s="6"/>
      <c r="J2" s="7">
        <f>SUM(H:H)</f>
        <v>3059132</v>
      </c>
    </row>
    <row r="3" spans="2:17" ht="20.100000000000001" customHeight="1">
      <c r="B3" s="1" t="s">
        <v>3</v>
      </c>
      <c r="C3" s="1"/>
      <c r="D3" s="1"/>
      <c r="E3" s="98" t="s">
        <v>4</v>
      </c>
    </row>
    <row r="4" spans="2:17" ht="20.100000000000001" customHeight="1">
      <c r="B4" s="1" t="s">
        <v>5</v>
      </c>
      <c r="C4" s="1"/>
      <c r="D4" s="1"/>
      <c r="E4" s="98">
        <v>175196</v>
      </c>
    </row>
    <row r="5" spans="2:17" ht="20.100000000000001" customHeight="1">
      <c r="B5" s="1" t="s">
        <v>6</v>
      </c>
      <c r="C5" s="1"/>
      <c r="D5" s="1"/>
      <c r="E5" s="102">
        <v>43889</v>
      </c>
    </row>
    <row r="6" spans="2:17" ht="20.100000000000001" customHeight="1">
      <c r="B6" s="1" t="s">
        <v>7</v>
      </c>
      <c r="C6" s="1"/>
      <c r="D6" s="1"/>
      <c r="E6" s="102">
        <v>43945</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1227">
        <v>1</v>
      </c>
      <c r="C9" s="1227" t="s">
        <v>550</v>
      </c>
      <c r="D9" s="1227" t="s">
        <v>550</v>
      </c>
      <c r="E9" s="1228" t="s">
        <v>2857</v>
      </c>
      <c r="F9" s="1229">
        <v>1</v>
      </c>
      <c r="G9" s="1230">
        <v>700000</v>
      </c>
      <c r="H9" s="1231">
        <f t="shared" ref="H9:H72" si="0">F9*G9</f>
        <v>700000</v>
      </c>
      <c r="I9" s="608"/>
      <c r="J9" s="1232" t="s">
        <v>2858</v>
      </c>
      <c r="K9" s="1233" t="s">
        <v>2859</v>
      </c>
      <c r="L9" s="608" t="s">
        <v>553</v>
      </c>
      <c r="M9" s="1234">
        <v>43867</v>
      </c>
      <c r="N9" s="1227"/>
      <c r="O9" s="1235"/>
      <c r="P9" s="1234">
        <v>43894</v>
      </c>
      <c r="Q9" s="1236">
        <v>43894</v>
      </c>
    </row>
    <row r="10" spans="2:17" s="9" customFormat="1" ht="19.7" customHeight="1">
      <c r="B10" s="611"/>
      <c r="C10" s="611"/>
      <c r="D10" s="611"/>
      <c r="E10" s="1237" t="s">
        <v>2860</v>
      </c>
      <c r="F10" s="1238"/>
      <c r="G10" s="1238"/>
      <c r="H10" s="1239"/>
      <c r="I10" s="611"/>
      <c r="J10" s="1239"/>
      <c r="K10" s="1240"/>
      <c r="L10" s="611"/>
      <c r="M10" s="611"/>
      <c r="N10" s="611"/>
      <c r="O10" s="611"/>
      <c r="P10" s="611"/>
      <c r="Q10" s="611"/>
    </row>
    <row r="11" spans="2:17" s="9" customFormat="1" ht="19.7" customHeight="1">
      <c r="B11" s="1241"/>
      <c r="C11" s="1241"/>
      <c r="D11" s="1241"/>
      <c r="E11" s="217" t="s">
        <v>2861</v>
      </c>
      <c r="F11" s="1242"/>
      <c r="G11" s="1242"/>
      <c r="H11" s="1243"/>
      <c r="I11" s="1241"/>
      <c r="J11" s="1243"/>
      <c r="K11" s="1244"/>
      <c r="L11" s="1241"/>
      <c r="M11" s="1241"/>
      <c r="N11" s="1241"/>
      <c r="O11" s="1241"/>
      <c r="P11" s="1241"/>
      <c r="Q11" s="1241"/>
    </row>
    <row r="12" spans="2:17" s="9" customFormat="1" ht="19.7" customHeight="1">
      <c r="B12" s="21">
        <v>2</v>
      </c>
      <c r="C12" s="21" t="s">
        <v>550</v>
      </c>
      <c r="D12" s="21" t="s">
        <v>550</v>
      </c>
      <c r="E12" s="211" t="s">
        <v>2862</v>
      </c>
      <c r="F12" s="1112">
        <v>1</v>
      </c>
      <c r="G12" s="266">
        <v>24500</v>
      </c>
      <c r="H12" s="38">
        <f t="shared" si="0"/>
        <v>24500</v>
      </c>
      <c r="I12" s="167"/>
      <c r="J12" s="31"/>
      <c r="K12" s="30"/>
      <c r="L12" s="22" t="s">
        <v>553</v>
      </c>
      <c r="M12" s="25">
        <v>43867</v>
      </c>
      <c r="N12" s="21"/>
      <c r="O12" s="32"/>
      <c r="P12" s="25">
        <v>43894</v>
      </c>
      <c r="Q12" s="26">
        <v>43894</v>
      </c>
    </row>
    <row r="13" spans="2:17" s="9" customFormat="1" ht="19.7" customHeight="1">
      <c r="B13" s="21">
        <v>4</v>
      </c>
      <c r="C13" s="21" t="s">
        <v>550</v>
      </c>
      <c r="D13" s="21" t="s">
        <v>550</v>
      </c>
      <c r="E13" s="31" t="s">
        <v>2863</v>
      </c>
      <c r="F13" s="1112">
        <v>1</v>
      </c>
      <c r="G13" s="266">
        <v>38000</v>
      </c>
      <c r="H13" s="38">
        <f t="shared" si="0"/>
        <v>38000</v>
      </c>
      <c r="I13" s="167"/>
      <c r="J13" s="79" t="s">
        <v>845</v>
      </c>
      <c r="K13" s="30" t="s">
        <v>2215</v>
      </c>
      <c r="L13" s="22" t="s">
        <v>553</v>
      </c>
      <c r="M13" s="25"/>
      <c r="N13" s="21"/>
      <c r="O13" s="32"/>
      <c r="P13" s="88">
        <v>43894</v>
      </c>
      <c r="Q13" s="26">
        <v>43894</v>
      </c>
    </row>
    <row r="14" spans="2:17" s="9" customFormat="1" ht="19.7" customHeight="1">
      <c r="B14" s="21">
        <v>5</v>
      </c>
      <c r="C14" s="21" t="s">
        <v>550</v>
      </c>
      <c r="D14" s="21" t="s">
        <v>550</v>
      </c>
      <c r="E14" s="211" t="s">
        <v>556</v>
      </c>
      <c r="F14" s="1112">
        <v>1</v>
      </c>
      <c r="G14" s="266">
        <v>14000</v>
      </c>
      <c r="H14" s="38">
        <f t="shared" si="0"/>
        <v>14000</v>
      </c>
      <c r="I14" s="167"/>
      <c r="J14" s="31"/>
      <c r="K14" s="30"/>
      <c r="L14" s="22" t="s">
        <v>553</v>
      </c>
      <c r="M14" s="25">
        <v>43867</v>
      </c>
      <c r="N14" s="21"/>
      <c r="O14" s="32"/>
      <c r="P14" s="25">
        <v>43894</v>
      </c>
      <c r="Q14" s="26">
        <v>43894</v>
      </c>
    </row>
    <row r="15" spans="2:17" s="9" customFormat="1" ht="19.7" customHeight="1">
      <c r="B15" s="21">
        <v>6</v>
      </c>
      <c r="C15" s="21" t="s">
        <v>550</v>
      </c>
      <c r="D15" s="21" t="s">
        <v>550</v>
      </c>
      <c r="E15" s="211" t="s">
        <v>2864</v>
      </c>
      <c r="F15" s="1112">
        <v>1</v>
      </c>
      <c r="G15" s="266">
        <v>14000</v>
      </c>
      <c r="H15" s="38">
        <f t="shared" si="0"/>
        <v>14000</v>
      </c>
      <c r="I15" s="167"/>
      <c r="J15" s="31"/>
      <c r="K15" s="30"/>
      <c r="L15" s="22" t="s">
        <v>553</v>
      </c>
      <c r="M15" s="25">
        <v>43867</v>
      </c>
      <c r="N15" s="21"/>
      <c r="O15" s="32"/>
      <c r="P15" s="88">
        <v>43894</v>
      </c>
      <c r="Q15" s="26">
        <v>43894</v>
      </c>
    </row>
    <row r="16" spans="2:17" s="9" customFormat="1" ht="19.7" customHeight="1">
      <c r="B16" s="21">
        <v>7</v>
      </c>
      <c r="C16" s="21" t="s">
        <v>550</v>
      </c>
      <c r="D16" s="21" t="s">
        <v>550</v>
      </c>
      <c r="E16" s="211" t="s">
        <v>2865</v>
      </c>
      <c r="F16" s="1112">
        <v>1</v>
      </c>
      <c r="G16" s="266">
        <v>14000</v>
      </c>
      <c r="H16" s="38">
        <f t="shared" si="0"/>
        <v>14000</v>
      </c>
      <c r="I16" s="167"/>
      <c r="J16" s="31"/>
      <c r="K16" s="30"/>
      <c r="L16" s="22" t="s">
        <v>553</v>
      </c>
      <c r="M16" s="25">
        <v>43867</v>
      </c>
      <c r="N16" s="21"/>
      <c r="O16" s="32"/>
      <c r="P16" s="25">
        <v>43894</v>
      </c>
      <c r="Q16" s="26">
        <v>43894</v>
      </c>
    </row>
    <row r="17" spans="2:17" s="9" customFormat="1" ht="19.7" customHeight="1">
      <c r="B17" s="21">
        <v>9</v>
      </c>
      <c r="C17" s="21" t="s">
        <v>550</v>
      </c>
      <c r="D17" s="21" t="s">
        <v>550</v>
      </c>
      <c r="E17" s="211" t="s">
        <v>2866</v>
      </c>
      <c r="F17" s="1112">
        <v>1</v>
      </c>
      <c r="G17" s="266">
        <v>20000</v>
      </c>
      <c r="H17" s="38">
        <f t="shared" si="0"/>
        <v>20000</v>
      </c>
      <c r="I17" s="167"/>
      <c r="J17" s="31"/>
      <c r="K17" s="30"/>
      <c r="L17" s="22" t="s">
        <v>553</v>
      </c>
      <c r="M17" s="25">
        <v>43867</v>
      </c>
      <c r="N17" s="21"/>
      <c r="O17" s="32"/>
      <c r="P17" s="88">
        <v>43894</v>
      </c>
      <c r="Q17" s="26">
        <v>43894</v>
      </c>
    </row>
    <row r="18" spans="2:17" s="9" customFormat="1" ht="19.7" customHeight="1">
      <c r="B18" s="21">
        <v>10</v>
      </c>
      <c r="C18" s="21" t="s">
        <v>550</v>
      </c>
      <c r="D18" s="21" t="s">
        <v>550</v>
      </c>
      <c r="E18" s="211" t="s">
        <v>2867</v>
      </c>
      <c r="F18" s="1112">
        <v>1</v>
      </c>
      <c r="G18" s="266">
        <v>15000</v>
      </c>
      <c r="H18" s="38">
        <f t="shared" si="0"/>
        <v>15000</v>
      </c>
      <c r="I18" s="167"/>
      <c r="J18" s="31"/>
      <c r="K18" s="30"/>
      <c r="L18" s="22" t="s">
        <v>553</v>
      </c>
      <c r="M18" s="25">
        <v>43867</v>
      </c>
      <c r="N18" s="21"/>
      <c r="O18" s="32"/>
      <c r="P18" s="25">
        <v>43894</v>
      </c>
      <c r="Q18" s="26">
        <v>43894</v>
      </c>
    </row>
    <row r="19" spans="2:17" s="9" customFormat="1" ht="19.7" customHeight="1">
      <c r="B19" s="21">
        <v>11</v>
      </c>
      <c r="C19" s="21" t="s">
        <v>550</v>
      </c>
      <c r="D19" s="21" t="s">
        <v>550</v>
      </c>
      <c r="E19" s="211" t="s">
        <v>2378</v>
      </c>
      <c r="F19" s="1112">
        <v>1</v>
      </c>
      <c r="G19" s="266">
        <v>30000</v>
      </c>
      <c r="H19" s="38">
        <f t="shared" si="0"/>
        <v>30000</v>
      </c>
      <c r="I19" s="205"/>
      <c r="J19" s="76" t="s">
        <v>560</v>
      </c>
      <c r="K19" s="30"/>
      <c r="L19" s="22" t="s">
        <v>553</v>
      </c>
      <c r="M19" s="25">
        <v>43867</v>
      </c>
      <c r="N19" s="21"/>
      <c r="O19" s="32"/>
      <c r="P19" s="88">
        <v>43894</v>
      </c>
      <c r="Q19" s="26">
        <v>43894</v>
      </c>
    </row>
    <row r="20" spans="2:17" s="9" customFormat="1" ht="19.7" customHeight="1">
      <c r="B20" s="21">
        <v>1</v>
      </c>
      <c r="C20" s="21" t="s">
        <v>1729</v>
      </c>
      <c r="D20" s="21" t="s">
        <v>1729</v>
      </c>
      <c r="E20" s="235" t="s">
        <v>2379</v>
      </c>
      <c r="F20" s="1112">
        <v>1</v>
      </c>
      <c r="G20" s="266">
        <v>12000</v>
      </c>
      <c r="H20" s="38">
        <f t="shared" si="0"/>
        <v>12000</v>
      </c>
      <c r="I20" s="167"/>
      <c r="J20" s="31"/>
      <c r="K20" s="30"/>
      <c r="L20" s="22" t="s">
        <v>553</v>
      </c>
      <c r="M20" s="25">
        <v>43867</v>
      </c>
      <c r="N20" s="21"/>
      <c r="O20" s="32"/>
      <c r="P20" s="25">
        <v>43894</v>
      </c>
      <c r="Q20" s="26"/>
    </row>
    <row r="21" spans="2:17" s="9" customFormat="1" ht="19.7" customHeight="1">
      <c r="B21" s="21"/>
      <c r="C21" s="21"/>
      <c r="D21" s="21"/>
      <c r="E21" s="235"/>
      <c r="F21" s="1112"/>
      <c r="G21" s="266">
        <v>0</v>
      </c>
      <c r="H21" s="38">
        <f t="shared" si="0"/>
        <v>0</v>
      </c>
      <c r="I21" s="167"/>
      <c r="J21" s="31"/>
      <c r="K21" s="30"/>
      <c r="L21" s="22"/>
      <c r="M21" s="25"/>
      <c r="N21" s="21"/>
      <c r="O21" s="32"/>
      <c r="P21" s="25"/>
      <c r="Q21" s="26"/>
    </row>
    <row r="22" spans="2:17" s="9" customFormat="1" ht="19.7" customHeight="1">
      <c r="B22" s="21"/>
      <c r="C22" s="21"/>
      <c r="D22" s="21"/>
      <c r="E22" s="235"/>
      <c r="F22" s="1112"/>
      <c r="G22" s="266">
        <v>0</v>
      </c>
      <c r="H22" s="38">
        <f t="shared" si="0"/>
        <v>0</v>
      </c>
      <c r="I22" s="167"/>
      <c r="J22" s="31"/>
      <c r="K22" s="30"/>
      <c r="L22" s="22"/>
      <c r="M22" s="25"/>
      <c r="N22" s="21"/>
      <c r="O22" s="32"/>
      <c r="P22" s="25"/>
      <c r="Q22" s="26"/>
    </row>
    <row r="23" spans="2:17" s="9" customFormat="1" ht="19.7" customHeight="1">
      <c r="B23" s="208">
        <v>24</v>
      </c>
      <c r="C23" s="208" t="s">
        <v>531</v>
      </c>
      <c r="D23" s="208" t="s">
        <v>531</v>
      </c>
      <c r="E23" s="211" t="s">
        <v>2868</v>
      </c>
      <c r="F23" s="1069">
        <v>1</v>
      </c>
      <c r="G23" s="215">
        <v>2224</v>
      </c>
      <c r="H23" s="221">
        <f t="shared" si="0"/>
        <v>2224</v>
      </c>
      <c r="I23" s="205"/>
      <c r="J23" s="76" t="s">
        <v>2869</v>
      </c>
      <c r="K23" s="76"/>
      <c r="L23" s="44" t="s">
        <v>2870</v>
      </c>
      <c r="M23" s="25">
        <v>43893</v>
      </c>
      <c r="N23" s="21"/>
      <c r="O23" s="32">
        <v>43900</v>
      </c>
      <c r="P23" s="25">
        <v>43900</v>
      </c>
      <c r="Q23" s="26">
        <v>43900</v>
      </c>
    </row>
    <row r="24" spans="2:17" s="9" customFormat="1" ht="19.7" customHeight="1">
      <c r="B24" s="208">
        <v>24</v>
      </c>
      <c r="C24" s="208" t="s">
        <v>249</v>
      </c>
      <c r="D24" s="208" t="s">
        <v>531</v>
      </c>
      <c r="E24" s="211" t="s">
        <v>2770</v>
      </c>
      <c r="F24" s="1069">
        <v>1</v>
      </c>
      <c r="G24" s="215">
        <v>7989</v>
      </c>
      <c r="H24" s="221">
        <f t="shared" si="0"/>
        <v>7989</v>
      </c>
      <c r="I24" s="205"/>
      <c r="J24" s="76" t="s">
        <v>2871</v>
      </c>
      <c r="K24" s="76"/>
      <c r="L24" s="44" t="s">
        <v>2870</v>
      </c>
      <c r="M24" s="25">
        <v>43894</v>
      </c>
      <c r="N24" s="21"/>
      <c r="O24" s="32"/>
      <c r="P24" s="25">
        <v>43896</v>
      </c>
      <c r="Q24" s="26">
        <v>43896</v>
      </c>
    </row>
    <row r="25" spans="2:17" s="9" customFormat="1" ht="19.7" customHeight="1">
      <c r="B25" s="208">
        <v>24</v>
      </c>
      <c r="C25" s="208" t="s">
        <v>249</v>
      </c>
      <c r="D25" s="208" t="s">
        <v>531</v>
      </c>
      <c r="E25" s="211" t="s">
        <v>2872</v>
      </c>
      <c r="F25" s="1069">
        <v>3</v>
      </c>
      <c r="G25" s="215">
        <v>238</v>
      </c>
      <c r="H25" s="221">
        <f t="shared" si="0"/>
        <v>714</v>
      </c>
      <c r="I25" s="205"/>
      <c r="J25" s="76" t="s">
        <v>2873</v>
      </c>
      <c r="K25" s="76"/>
      <c r="L25" s="44" t="s">
        <v>2870</v>
      </c>
      <c r="M25" s="25">
        <v>43894</v>
      </c>
      <c r="N25" s="21"/>
      <c r="O25" s="32"/>
      <c r="P25" s="25">
        <v>43896</v>
      </c>
      <c r="Q25" s="26">
        <v>43896</v>
      </c>
    </row>
    <row r="26" spans="2:17" s="9" customFormat="1" ht="19.7" customHeight="1">
      <c r="B26" s="208">
        <v>24</v>
      </c>
      <c r="C26" s="208" t="s">
        <v>249</v>
      </c>
      <c r="D26" s="208" t="s">
        <v>177</v>
      </c>
      <c r="E26" s="211" t="s">
        <v>2874</v>
      </c>
      <c r="F26" s="1069">
        <v>1</v>
      </c>
      <c r="G26" s="215">
        <v>1190</v>
      </c>
      <c r="H26" s="221">
        <f t="shared" si="0"/>
        <v>1190</v>
      </c>
      <c r="I26" s="205"/>
      <c r="J26" s="76" t="s">
        <v>2875</v>
      </c>
      <c r="K26" s="212" t="s">
        <v>2876</v>
      </c>
      <c r="L26" s="44" t="s">
        <v>2870</v>
      </c>
      <c r="M26" s="25">
        <v>43896</v>
      </c>
      <c r="N26" s="21"/>
      <c r="O26" s="32"/>
      <c r="P26" s="252" t="s">
        <v>2877</v>
      </c>
      <c r="Q26" s="26"/>
    </row>
    <row r="27" spans="2:17" s="9" customFormat="1" ht="19.7" customHeight="1">
      <c r="B27" s="208">
        <v>24</v>
      </c>
      <c r="C27" s="208" t="s">
        <v>249</v>
      </c>
      <c r="D27" s="208" t="s">
        <v>531</v>
      </c>
      <c r="E27" s="211" t="s">
        <v>2878</v>
      </c>
      <c r="F27" s="1069">
        <v>1</v>
      </c>
      <c r="G27" s="215">
        <v>2174</v>
      </c>
      <c r="H27" s="221">
        <f t="shared" si="0"/>
        <v>2174</v>
      </c>
      <c r="I27" s="205"/>
      <c r="J27" s="76" t="s">
        <v>2875</v>
      </c>
      <c r="K27" s="76"/>
      <c r="L27" s="44" t="s">
        <v>2870</v>
      </c>
      <c r="M27" s="25">
        <v>43894</v>
      </c>
      <c r="N27" s="21"/>
      <c r="O27" s="32"/>
      <c r="P27" s="25">
        <v>43896</v>
      </c>
      <c r="Q27" s="26">
        <v>43896</v>
      </c>
    </row>
    <row r="28" spans="2:17" s="9" customFormat="1" ht="19.7" customHeight="1">
      <c r="B28" s="208">
        <v>24</v>
      </c>
      <c r="C28" s="208" t="s">
        <v>249</v>
      </c>
      <c r="D28" s="208" t="s">
        <v>177</v>
      </c>
      <c r="E28" s="211" t="s">
        <v>2879</v>
      </c>
      <c r="F28" s="1069">
        <v>1</v>
      </c>
      <c r="G28" s="215">
        <v>2490</v>
      </c>
      <c r="H28" s="221">
        <f t="shared" si="0"/>
        <v>2490</v>
      </c>
      <c r="I28" s="205"/>
      <c r="J28" s="76" t="s">
        <v>2880</v>
      </c>
      <c r="K28" s="212" t="s">
        <v>2876</v>
      </c>
      <c r="L28" s="44" t="s">
        <v>2870</v>
      </c>
      <c r="M28" s="25">
        <v>43896</v>
      </c>
      <c r="N28" s="21"/>
      <c r="O28" s="32"/>
      <c r="P28" s="252" t="s">
        <v>2877</v>
      </c>
      <c r="Q28" s="26"/>
    </row>
    <row r="29" spans="2:17" s="9" customFormat="1" ht="19.7" customHeight="1">
      <c r="B29" s="208">
        <v>24</v>
      </c>
      <c r="C29" s="208" t="s">
        <v>256</v>
      </c>
      <c r="D29" s="208" t="s">
        <v>144</v>
      </c>
      <c r="E29" s="211" t="s">
        <v>2881</v>
      </c>
      <c r="F29" s="1069">
        <v>1</v>
      </c>
      <c r="G29" s="215">
        <v>500</v>
      </c>
      <c r="H29" s="221">
        <f t="shared" si="0"/>
        <v>500</v>
      </c>
      <c r="I29" s="205"/>
      <c r="J29" s="76" t="s">
        <v>2882</v>
      </c>
      <c r="K29" s="76" t="s">
        <v>2883</v>
      </c>
      <c r="L29" s="44" t="s">
        <v>2870</v>
      </c>
      <c r="M29" s="25">
        <v>43895</v>
      </c>
      <c r="N29" s="21"/>
      <c r="O29" s="32">
        <v>43901</v>
      </c>
      <c r="P29" s="25" t="s">
        <v>2884</v>
      </c>
      <c r="Q29" s="26">
        <v>43900</v>
      </c>
    </row>
    <row r="30" spans="2:17" s="9" customFormat="1" ht="19.7" customHeight="1">
      <c r="B30" s="208">
        <v>25</v>
      </c>
      <c r="C30" s="208" t="s">
        <v>531</v>
      </c>
      <c r="D30" s="208" t="s">
        <v>531</v>
      </c>
      <c r="E30" s="211" t="s">
        <v>2388</v>
      </c>
      <c r="F30" s="1069">
        <v>2</v>
      </c>
      <c r="G30" s="215">
        <v>280</v>
      </c>
      <c r="H30" s="221">
        <f t="shared" si="0"/>
        <v>560</v>
      </c>
      <c r="I30" s="205"/>
      <c r="J30" s="76" t="s">
        <v>2389</v>
      </c>
      <c r="K30" s="76"/>
      <c r="L30" s="44" t="s">
        <v>2885</v>
      </c>
      <c r="M30" s="25">
        <v>43893</v>
      </c>
      <c r="N30" s="21"/>
      <c r="O30" s="32"/>
      <c r="P30" s="25">
        <v>43900</v>
      </c>
      <c r="Q30" s="26">
        <v>43900</v>
      </c>
    </row>
    <row r="31" spans="2:17" s="9" customFormat="1" ht="19.7" customHeight="1">
      <c r="B31" s="208">
        <v>25</v>
      </c>
      <c r="C31" s="208" t="s">
        <v>531</v>
      </c>
      <c r="D31" s="208" t="s">
        <v>531</v>
      </c>
      <c r="E31" s="211" t="s">
        <v>2886</v>
      </c>
      <c r="F31" s="1069">
        <v>1</v>
      </c>
      <c r="G31" s="215">
        <v>5660</v>
      </c>
      <c r="H31" s="221">
        <f t="shared" si="0"/>
        <v>5660</v>
      </c>
      <c r="I31" s="205"/>
      <c r="J31" s="76" t="s">
        <v>1529</v>
      </c>
      <c r="K31" s="76"/>
      <c r="L31" s="44" t="s">
        <v>2885</v>
      </c>
      <c r="M31" s="25">
        <v>43893</v>
      </c>
      <c r="N31" s="21"/>
      <c r="O31" s="32"/>
      <c r="P31" s="25">
        <v>43900</v>
      </c>
      <c r="Q31" s="26">
        <v>43900</v>
      </c>
    </row>
    <row r="32" spans="2:17" s="9" customFormat="1" ht="19.7" customHeight="1">
      <c r="B32" s="208">
        <v>25</v>
      </c>
      <c r="C32" s="208" t="s">
        <v>531</v>
      </c>
      <c r="D32" s="208" t="s">
        <v>531</v>
      </c>
      <c r="E32" s="211" t="s">
        <v>2887</v>
      </c>
      <c r="F32" s="1069">
        <v>1</v>
      </c>
      <c r="G32" s="215">
        <v>3466</v>
      </c>
      <c r="H32" s="221">
        <f t="shared" si="0"/>
        <v>3466</v>
      </c>
      <c r="I32" s="205"/>
      <c r="J32" s="76" t="s">
        <v>2888</v>
      </c>
      <c r="K32" s="76"/>
      <c r="L32" s="44" t="s">
        <v>2885</v>
      </c>
      <c r="M32" s="25">
        <v>43893</v>
      </c>
      <c r="N32" s="21"/>
      <c r="O32" s="32"/>
      <c r="P32" s="25">
        <v>43900</v>
      </c>
      <c r="Q32" s="26">
        <v>43900</v>
      </c>
    </row>
    <row r="33" spans="2:17" s="9" customFormat="1" ht="19.7" customHeight="1">
      <c r="B33" s="208">
        <v>25</v>
      </c>
      <c r="C33" s="208" t="s">
        <v>531</v>
      </c>
      <c r="D33" s="208" t="s">
        <v>531</v>
      </c>
      <c r="E33" s="211" t="s">
        <v>2889</v>
      </c>
      <c r="F33" s="1069">
        <v>1</v>
      </c>
      <c r="G33" s="215">
        <v>2030</v>
      </c>
      <c r="H33" s="221">
        <f t="shared" si="0"/>
        <v>2030</v>
      </c>
      <c r="I33" s="205"/>
      <c r="J33" s="76" t="s">
        <v>2890</v>
      </c>
      <c r="K33" s="76"/>
      <c r="L33" s="44" t="s">
        <v>2885</v>
      </c>
      <c r="M33" s="25">
        <v>43893</v>
      </c>
      <c r="N33" s="21"/>
      <c r="O33" s="32"/>
      <c r="P33" s="25">
        <v>43900</v>
      </c>
      <c r="Q33" s="26">
        <v>43900</v>
      </c>
    </row>
    <row r="34" spans="2:17" s="9" customFormat="1" ht="19.7" customHeight="1">
      <c r="B34" s="208">
        <v>25</v>
      </c>
      <c r="C34" s="208" t="s">
        <v>2891</v>
      </c>
      <c r="D34" s="208" t="s">
        <v>2891</v>
      </c>
      <c r="E34" s="211" t="s">
        <v>2892</v>
      </c>
      <c r="F34" s="1069">
        <v>10</v>
      </c>
      <c r="G34" s="215">
        <v>10</v>
      </c>
      <c r="H34" s="221">
        <f t="shared" si="0"/>
        <v>100</v>
      </c>
      <c r="I34" s="205"/>
      <c r="J34" s="76" t="s">
        <v>2893</v>
      </c>
      <c r="K34" s="76" t="s">
        <v>2894</v>
      </c>
      <c r="L34" s="44" t="s">
        <v>2885</v>
      </c>
      <c r="M34" s="25">
        <v>43894</v>
      </c>
      <c r="N34" s="21"/>
      <c r="O34" s="32">
        <v>43900</v>
      </c>
      <c r="P34" s="25"/>
      <c r="Q34" s="26">
        <v>43895</v>
      </c>
    </row>
    <row r="35" spans="2:17" s="9" customFormat="1" ht="19.7" customHeight="1">
      <c r="B35" s="208">
        <v>25</v>
      </c>
      <c r="C35" s="208" t="s">
        <v>2891</v>
      </c>
      <c r="D35" s="208" t="s">
        <v>2891</v>
      </c>
      <c r="E35" s="211" t="s">
        <v>2895</v>
      </c>
      <c r="F35" s="1069">
        <v>2</v>
      </c>
      <c r="G35" s="215">
        <v>80</v>
      </c>
      <c r="H35" s="221">
        <f t="shared" si="0"/>
        <v>160</v>
      </c>
      <c r="I35" s="205"/>
      <c r="J35" s="76" t="s">
        <v>2896</v>
      </c>
      <c r="K35" s="76" t="s">
        <v>2897</v>
      </c>
      <c r="L35" s="44" t="s">
        <v>2885</v>
      </c>
      <c r="M35" s="25">
        <v>43894</v>
      </c>
      <c r="N35" s="21"/>
      <c r="O35" s="32">
        <v>43900</v>
      </c>
      <c r="P35" s="25"/>
      <c r="Q35" s="26">
        <v>43895</v>
      </c>
    </row>
    <row r="36" spans="2:17" s="9" customFormat="1" ht="19.7" customHeight="1">
      <c r="B36" s="208">
        <v>25</v>
      </c>
      <c r="C36" s="208" t="s">
        <v>531</v>
      </c>
      <c r="D36" s="208" t="s">
        <v>531</v>
      </c>
      <c r="E36" s="211" t="s">
        <v>2898</v>
      </c>
      <c r="F36" s="1069">
        <v>2</v>
      </c>
      <c r="G36" s="215">
        <v>1200</v>
      </c>
      <c r="H36" s="221">
        <f t="shared" si="0"/>
        <v>2400</v>
      </c>
      <c r="I36" s="205"/>
      <c r="J36" s="76" t="s">
        <v>809</v>
      </c>
      <c r="K36" s="76"/>
      <c r="L36" s="44" t="s">
        <v>2899</v>
      </c>
      <c r="M36" s="25">
        <v>43893</v>
      </c>
      <c r="N36" s="21"/>
      <c r="O36" s="32"/>
      <c r="P36" s="25">
        <v>43900</v>
      </c>
      <c r="Q36" s="26">
        <v>43900</v>
      </c>
    </row>
    <row r="37" spans="2:17" s="9" customFormat="1" ht="19.7" customHeight="1">
      <c r="B37" s="208">
        <v>25</v>
      </c>
      <c r="C37" s="208" t="s">
        <v>531</v>
      </c>
      <c r="D37" s="208" t="s">
        <v>531</v>
      </c>
      <c r="E37" s="211" t="s">
        <v>813</v>
      </c>
      <c r="F37" s="1069">
        <v>2</v>
      </c>
      <c r="G37" s="215">
        <v>1360</v>
      </c>
      <c r="H37" s="221">
        <f t="shared" si="0"/>
        <v>2720</v>
      </c>
      <c r="I37" s="205"/>
      <c r="J37" s="76" t="s">
        <v>2900</v>
      </c>
      <c r="K37" s="76"/>
      <c r="L37" s="44" t="s">
        <v>2899</v>
      </c>
      <c r="M37" s="25">
        <v>43893</v>
      </c>
      <c r="N37" s="21"/>
      <c r="O37" s="32"/>
      <c r="P37" s="25">
        <v>43900</v>
      </c>
      <c r="Q37" s="26">
        <v>43900</v>
      </c>
    </row>
    <row r="38" spans="2:17" s="9" customFormat="1" ht="19.7" customHeight="1">
      <c r="B38" s="208">
        <v>12</v>
      </c>
      <c r="C38" s="208" t="s">
        <v>531</v>
      </c>
      <c r="D38" s="208" t="s">
        <v>531</v>
      </c>
      <c r="E38" s="211" t="s">
        <v>2901</v>
      </c>
      <c r="F38" s="1069">
        <v>4</v>
      </c>
      <c r="G38" s="215">
        <v>1080</v>
      </c>
      <c r="H38" s="221">
        <f t="shared" si="0"/>
        <v>4320</v>
      </c>
      <c r="I38" s="205"/>
      <c r="J38" s="76" t="s">
        <v>2902</v>
      </c>
      <c r="K38" s="76"/>
      <c r="L38" s="44" t="s">
        <v>2903</v>
      </c>
      <c r="M38" s="25">
        <v>43893</v>
      </c>
      <c r="N38" s="21"/>
      <c r="O38" s="32"/>
      <c r="P38" s="25">
        <v>43900</v>
      </c>
      <c r="Q38" s="26">
        <v>43900</v>
      </c>
    </row>
    <row r="39" spans="2:17" s="9" customFormat="1" ht="19.7" customHeight="1">
      <c r="B39" s="208">
        <v>12</v>
      </c>
      <c r="C39" s="208" t="s">
        <v>531</v>
      </c>
      <c r="D39" s="208" t="s">
        <v>531</v>
      </c>
      <c r="E39" s="211" t="s">
        <v>983</v>
      </c>
      <c r="F39" s="1069">
        <v>2</v>
      </c>
      <c r="G39" s="215">
        <v>268</v>
      </c>
      <c r="H39" s="221">
        <f t="shared" si="0"/>
        <v>536</v>
      </c>
      <c r="I39" s="205"/>
      <c r="J39" s="76" t="s">
        <v>1460</v>
      </c>
      <c r="K39" s="76"/>
      <c r="L39" s="44" t="s">
        <v>2904</v>
      </c>
      <c r="M39" s="25">
        <v>43893</v>
      </c>
      <c r="N39" s="21"/>
      <c r="O39" s="32"/>
      <c r="P39" s="25">
        <v>43900</v>
      </c>
      <c r="Q39" s="26">
        <v>43900</v>
      </c>
    </row>
    <row r="40" spans="2:17" s="9" customFormat="1" ht="19.7" customHeight="1">
      <c r="B40" s="208">
        <v>12</v>
      </c>
      <c r="C40" s="208" t="s">
        <v>531</v>
      </c>
      <c r="D40" s="208" t="s">
        <v>531</v>
      </c>
      <c r="E40" s="211" t="s">
        <v>2905</v>
      </c>
      <c r="F40" s="1069">
        <v>1</v>
      </c>
      <c r="G40" s="215">
        <v>5420</v>
      </c>
      <c r="H40" s="221">
        <f t="shared" si="0"/>
        <v>5420</v>
      </c>
      <c r="I40" s="205"/>
      <c r="J40" s="76" t="s">
        <v>2411</v>
      </c>
      <c r="K40" s="76"/>
      <c r="L40" s="44" t="s">
        <v>2906</v>
      </c>
      <c r="M40" s="25">
        <v>43893</v>
      </c>
      <c r="N40" s="21"/>
      <c r="O40" s="261"/>
      <c r="P40" s="25">
        <v>43903</v>
      </c>
      <c r="Q40" s="61">
        <v>43903</v>
      </c>
    </row>
    <row r="41" spans="2:17" s="9" customFormat="1" ht="19.7" customHeight="1">
      <c r="B41" s="208">
        <v>12</v>
      </c>
      <c r="C41" s="208" t="s">
        <v>531</v>
      </c>
      <c r="D41" s="208" t="s">
        <v>531</v>
      </c>
      <c r="E41" s="211" t="s">
        <v>2907</v>
      </c>
      <c r="F41" s="1069">
        <v>2</v>
      </c>
      <c r="G41" s="215">
        <v>35</v>
      </c>
      <c r="H41" s="221">
        <f t="shared" si="0"/>
        <v>70</v>
      </c>
      <c r="I41" s="205"/>
      <c r="J41" s="76" t="s">
        <v>1683</v>
      </c>
      <c r="K41" s="76"/>
      <c r="L41" s="44" t="s">
        <v>2906</v>
      </c>
      <c r="M41" s="25">
        <v>43893</v>
      </c>
      <c r="N41" s="21"/>
      <c r="O41" s="32"/>
      <c r="P41" s="25">
        <v>43900</v>
      </c>
      <c r="Q41" s="26">
        <v>43900</v>
      </c>
    </row>
    <row r="42" spans="2:17" s="9" customFormat="1" ht="19.7" customHeight="1">
      <c r="B42" s="208">
        <v>12</v>
      </c>
      <c r="C42" s="208" t="s">
        <v>531</v>
      </c>
      <c r="D42" s="208" t="s">
        <v>531</v>
      </c>
      <c r="E42" s="211" t="s">
        <v>839</v>
      </c>
      <c r="F42" s="1069">
        <v>2</v>
      </c>
      <c r="G42" s="215">
        <v>71</v>
      </c>
      <c r="H42" s="221">
        <f t="shared" si="0"/>
        <v>142</v>
      </c>
      <c r="I42" s="205"/>
      <c r="J42" s="76" t="s">
        <v>1682</v>
      </c>
      <c r="K42" s="76"/>
      <c r="L42" s="44" t="s">
        <v>2906</v>
      </c>
      <c r="M42" s="25">
        <v>43893</v>
      </c>
      <c r="N42" s="21"/>
      <c r="O42" s="32"/>
      <c r="P42" s="25">
        <v>43900</v>
      </c>
      <c r="Q42" s="26">
        <v>43900</v>
      </c>
    </row>
    <row r="43" spans="2:17" s="9" customFormat="1" ht="19.7" customHeight="1">
      <c r="B43" s="208">
        <v>12</v>
      </c>
      <c r="C43" s="208" t="s">
        <v>531</v>
      </c>
      <c r="D43" s="208" t="s">
        <v>531</v>
      </c>
      <c r="E43" s="211" t="s">
        <v>2908</v>
      </c>
      <c r="F43" s="1069">
        <v>1</v>
      </c>
      <c r="G43" s="215">
        <v>740</v>
      </c>
      <c r="H43" s="221">
        <f t="shared" si="0"/>
        <v>740</v>
      </c>
      <c r="I43" s="205"/>
      <c r="J43" s="76" t="s">
        <v>2909</v>
      </c>
      <c r="K43" s="76"/>
      <c r="L43" s="44" t="s">
        <v>2906</v>
      </c>
      <c r="M43" s="25">
        <v>43893</v>
      </c>
      <c r="N43" s="21"/>
      <c r="O43" s="32"/>
      <c r="P43" s="25">
        <v>43900</v>
      </c>
      <c r="Q43" s="26">
        <v>43900</v>
      </c>
    </row>
    <row r="44" spans="2:17" s="9" customFormat="1" ht="19.7" customHeight="1">
      <c r="B44" s="208">
        <v>12</v>
      </c>
      <c r="C44" s="208" t="s">
        <v>531</v>
      </c>
      <c r="D44" s="208" t="s">
        <v>531</v>
      </c>
      <c r="E44" s="211" t="s">
        <v>2910</v>
      </c>
      <c r="F44" s="1069">
        <v>2</v>
      </c>
      <c r="G44" s="215">
        <v>1240</v>
      </c>
      <c r="H44" s="221">
        <f t="shared" si="0"/>
        <v>2480</v>
      </c>
      <c r="I44" s="205"/>
      <c r="J44" s="76" t="s">
        <v>2411</v>
      </c>
      <c r="K44" s="76"/>
      <c r="L44" s="44" t="s">
        <v>2906</v>
      </c>
      <c r="M44" s="25">
        <v>43893</v>
      </c>
      <c r="N44" s="21"/>
      <c r="O44" s="32"/>
      <c r="P44" s="25">
        <v>43900</v>
      </c>
      <c r="Q44" s="26">
        <v>43900</v>
      </c>
    </row>
    <row r="45" spans="2:17" s="9" customFormat="1" ht="19.7" customHeight="1">
      <c r="B45" s="208">
        <v>12</v>
      </c>
      <c r="C45" s="208" t="s">
        <v>531</v>
      </c>
      <c r="D45" s="208" t="s">
        <v>531</v>
      </c>
      <c r="E45" s="211" t="s">
        <v>2911</v>
      </c>
      <c r="F45" s="1069">
        <v>1</v>
      </c>
      <c r="G45" s="215">
        <v>1070</v>
      </c>
      <c r="H45" s="221">
        <f t="shared" si="0"/>
        <v>1070</v>
      </c>
      <c r="I45" s="205"/>
      <c r="J45" s="76" t="s">
        <v>2909</v>
      </c>
      <c r="K45" s="76"/>
      <c r="L45" s="44" t="s">
        <v>2906</v>
      </c>
      <c r="M45" s="25">
        <v>43893</v>
      </c>
      <c r="N45" s="21"/>
      <c r="O45" s="32"/>
      <c r="P45" s="25">
        <v>43900</v>
      </c>
      <c r="Q45" s="26">
        <v>43900</v>
      </c>
    </row>
    <row r="46" spans="2:17" s="9" customFormat="1" ht="19.7" customHeight="1">
      <c r="B46" s="208">
        <v>12</v>
      </c>
      <c r="C46" s="208" t="s">
        <v>686</v>
      </c>
      <c r="D46" s="208" t="s">
        <v>783</v>
      </c>
      <c r="E46" s="250" t="s">
        <v>2912</v>
      </c>
      <c r="F46" s="1069">
        <v>1</v>
      </c>
      <c r="G46" s="215">
        <v>2220</v>
      </c>
      <c r="H46" s="221">
        <f t="shared" si="0"/>
        <v>2220</v>
      </c>
      <c r="I46" s="205"/>
      <c r="J46" s="76" t="s">
        <v>2913</v>
      </c>
      <c r="K46" s="76" t="s">
        <v>2914</v>
      </c>
      <c r="L46" s="44" t="s">
        <v>2906</v>
      </c>
      <c r="M46" s="25">
        <v>43893</v>
      </c>
      <c r="N46" s="21"/>
      <c r="O46" s="32">
        <v>43900</v>
      </c>
      <c r="P46" s="25">
        <v>43900</v>
      </c>
      <c r="Q46" s="26">
        <v>43896</v>
      </c>
    </row>
    <row r="47" spans="2:17" s="249" customFormat="1" ht="19.7" customHeight="1">
      <c r="B47" s="208">
        <v>24</v>
      </c>
      <c r="C47" s="208" t="s">
        <v>531</v>
      </c>
      <c r="D47" s="208" t="s">
        <v>531</v>
      </c>
      <c r="E47" s="211" t="s">
        <v>2915</v>
      </c>
      <c r="F47" s="211">
        <v>4</v>
      </c>
      <c r="G47" s="215">
        <v>820</v>
      </c>
      <c r="H47" s="221">
        <f t="shared" si="0"/>
        <v>3280</v>
      </c>
      <c r="I47" s="205"/>
      <c r="J47" s="211" t="s">
        <v>2916</v>
      </c>
      <c r="K47" s="76"/>
      <c r="L47" s="44" t="s">
        <v>2917</v>
      </c>
      <c r="M47" s="207">
        <v>43893</v>
      </c>
      <c r="N47" s="208"/>
      <c r="O47" s="209"/>
      <c r="P47" s="25">
        <v>43900</v>
      </c>
      <c r="Q47" s="26">
        <v>43900</v>
      </c>
    </row>
    <row r="48" spans="2:17" s="249" customFormat="1" ht="19.7" customHeight="1">
      <c r="B48" s="208">
        <v>24</v>
      </c>
      <c r="C48" s="208" t="s">
        <v>531</v>
      </c>
      <c r="D48" s="208" t="s">
        <v>531</v>
      </c>
      <c r="E48" s="211" t="s">
        <v>2918</v>
      </c>
      <c r="F48" s="211">
        <v>4</v>
      </c>
      <c r="G48" s="215">
        <v>820</v>
      </c>
      <c r="H48" s="221">
        <f t="shared" si="0"/>
        <v>3280</v>
      </c>
      <c r="I48" s="205"/>
      <c r="J48" s="211" t="s">
        <v>2916</v>
      </c>
      <c r="K48" s="76"/>
      <c r="L48" s="44" t="s">
        <v>2917</v>
      </c>
      <c r="M48" s="207">
        <v>43893</v>
      </c>
      <c r="N48" s="208"/>
      <c r="O48" s="209"/>
      <c r="P48" s="25">
        <v>43900</v>
      </c>
      <c r="Q48" s="26">
        <v>43900</v>
      </c>
    </row>
    <row r="49" spans="2:17" s="249" customFormat="1" ht="19.7" customHeight="1">
      <c r="B49" s="208">
        <v>24</v>
      </c>
      <c r="C49" s="208" t="s">
        <v>531</v>
      </c>
      <c r="D49" s="208" t="s">
        <v>531</v>
      </c>
      <c r="E49" s="211" t="s">
        <v>2919</v>
      </c>
      <c r="F49" s="211">
        <v>4</v>
      </c>
      <c r="G49" s="215">
        <v>950</v>
      </c>
      <c r="H49" s="221">
        <f t="shared" si="0"/>
        <v>3800</v>
      </c>
      <c r="I49" s="205"/>
      <c r="J49" s="211" t="s">
        <v>2916</v>
      </c>
      <c r="K49" s="76"/>
      <c r="L49" s="44" t="s">
        <v>2917</v>
      </c>
      <c r="M49" s="207">
        <v>43893</v>
      </c>
      <c r="N49" s="208"/>
      <c r="O49" s="209"/>
      <c r="P49" s="25">
        <v>43900</v>
      </c>
      <c r="Q49" s="26">
        <v>43900</v>
      </c>
    </row>
    <row r="50" spans="2:17" s="249" customFormat="1" ht="19.7" customHeight="1">
      <c r="B50" s="208">
        <v>24</v>
      </c>
      <c r="C50" s="208" t="s">
        <v>531</v>
      </c>
      <c r="D50" s="208" t="s">
        <v>531</v>
      </c>
      <c r="E50" s="211" t="s">
        <v>2920</v>
      </c>
      <c r="F50" s="211">
        <v>4</v>
      </c>
      <c r="G50" s="215">
        <v>320</v>
      </c>
      <c r="H50" s="221">
        <f t="shared" si="0"/>
        <v>1280</v>
      </c>
      <c r="I50" s="205"/>
      <c r="J50" s="211" t="s">
        <v>2916</v>
      </c>
      <c r="K50" s="76"/>
      <c r="L50" s="44" t="s">
        <v>2917</v>
      </c>
      <c r="M50" s="207">
        <v>43893</v>
      </c>
      <c r="N50" s="208"/>
      <c r="O50" s="209"/>
      <c r="P50" s="25">
        <v>43900</v>
      </c>
      <c r="Q50" s="26">
        <v>43900</v>
      </c>
    </row>
    <row r="51" spans="2:17" s="249" customFormat="1" ht="19.7" customHeight="1">
      <c r="B51" s="208">
        <v>24</v>
      </c>
      <c r="C51" s="208" t="s">
        <v>531</v>
      </c>
      <c r="D51" s="208" t="s">
        <v>531</v>
      </c>
      <c r="E51" s="211" t="s">
        <v>2921</v>
      </c>
      <c r="F51" s="211">
        <v>2</v>
      </c>
      <c r="G51" s="215">
        <v>320</v>
      </c>
      <c r="H51" s="221">
        <f t="shared" si="0"/>
        <v>640</v>
      </c>
      <c r="I51" s="205"/>
      <c r="J51" s="211" t="s">
        <v>2916</v>
      </c>
      <c r="K51" s="76"/>
      <c r="L51" s="44" t="s">
        <v>2917</v>
      </c>
      <c r="M51" s="207">
        <v>43893</v>
      </c>
      <c r="N51" s="208"/>
      <c r="O51" s="209"/>
      <c r="P51" s="25">
        <v>43900</v>
      </c>
      <c r="Q51" s="26">
        <v>43900</v>
      </c>
    </row>
    <row r="52" spans="2:17" s="249" customFormat="1" ht="19.7" customHeight="1">
      <c r="B52" s="208">
        <v>24</v>
      </c>
      <c r="C52" s="208" t="s">
        <v>531</v>
      </c>
      <c r="D52" s="208" t="s">
        <v>531</v>
      </c>
      <c r="E52" s="211" t="s">
        <v>2922</v>
      </c>
      <c r="F52" s="211">
        <v>2</v>
      </c>
      <c r="G52" s="215">
        <v>320</v>
      </c>
      <c r="H52" s="221">
        <f t="shared" si="0"/>
        <v>640</v>
      </c>
      <c r="I52" s="205"/>
      <c r="J52" s="211" t="s">
        <v>2916</v>
      </c>
      <c r="K52" s="76"/>
      <c r="L52" s="44" t="s">
        <v>2917</v>
      </c>
      <c r="M52" s="207">
        <v>43893</v>
      </c>
      <c r="N52" s="208"/>
      <c r="O52" s="209"/>
      <c r="P52" s="25">
        <v>43900</v>
      </c>
      <c r="Q52" s="26">
        <v>43900</v>
      </c>
    </row>
    <row r="53" spans="2:17" s="249" customFormat="1" ht="19.7" customHeight="1">
      <c r="B53" s="208">
        <v>24</v>
      </c>
      <c r="C53" s="208" t="s">
        <v>531</v>
      </c>
      <c r="D53" s="208" t="s">
        <v>531</v>
      </c>
      <c r="E53" s="211" t="s">
        <v>2923</v>
      </c>
      <c r="F53" s="211">
        <v>14</v>
      </c>
      <c r="G53" s="215">
        <v>630</v>
      </c>
      <c r="H53" s="221">
        <f t="shared" si="0"/>
        <v>8820</v>
      </c>
      <c r="I53" s="205"/>
      <c r="J53" s="211" t="s">
        <v>2916</v>
      </c>
      <c r="K53" s="76"/>
      <c r="L53" s="44" t="s">
        <v>2917</v>
      </c>
      <c r="M53" s="207">
        <v>43893</v>
      </c>
      <c r="N53" s="208"/>
      <c r="O53" s="209"/>
      <c r="P53" s="25">
        <v>43900</v>
      </c>
      <c r="Q53" s="26">
        <v>43900</v>
      </c>
    </row>
    <row r="54" spans="2:17" s="249" customFormat="1" ht="19.7" customHeight="1">
      <c r="B54" s="208">
        <v>24</v>
      </c>
      <c r="C54" s="208" t="s">
        <v>531</v>
      </c>
      <c r="D54" s="208" t="s">
        <v>531</v>
      </c>
      <c r="E54" s="211" t="s">
        <v>2924</v>
      </c>
      <c r="F54" s="211">
        <v>80</v>
      </c>
      <c r="G54" s="215">
        <v>224</v>
      </c>
      <c r="H54" s="221">
        <f t="shared" si="0"/>
        <v>17920</v>
      </c>
      <c r="I54" s="205"/>
      <c r="J54" s="211" t="s">
        <v>2925</v>
      </c>
      <c r="K54" s="76"/>
      <c r="L54" s="44" t="s">
        <v>2917</v>
      </c>
      <c r="M54" s="207">
        <v>43893</v>
      </c>
      <c r="N54" s="208"/>
      <c r="O54" s="209"/>
      <c r="P54" s="25">
        <v>43900</v>
      </c>
      <c r="Q54" s="26">
        <v>43900</v>
      </c>
    </row>
    <row r="55" spans="2:17" s="249" customFormat="1" ht="19.7" customHeight="1">
      <c r="B55" s="208">
        <v>24</v>
      </c>
      <c r="C55" s="208" t="s">
        <v>531</v>
      </c>
      <c r="D55" s="208" t="s">
        <v>531</v>
      </c>
      <c r="E55" s="211" t="s">
        <v>2926</v>
      </c>
      <c r="F55" s="211">
        <v>4</v>
      </c>
      <c r="G55" s="215">
        <v>72</v>
      </c>
      <c r="H55" s="221">
        <f t="shared" si="0"/>
        <v>288</v>
      </c>
      <c r="I55" s="205"/>
      <c r="J55" s="211" t="s">
        <v>2927</v>
      </c>
      <c r="K55" s="76"/>
      <c r="L55" s="44" t="s">
        <v>2917</v>
      </c>
      <c r="M55" s="207">
        <v>43893</v>
      </c>
      <c r="N55" s="208"/>
      <c r="O55" s="209"/>
      <c r="P55" s="25">
        <v>43900</v>
      </c>
      <c r="Q55" s="26">
        <v>43900</v>
      </c>
    </row>
    <row r="56" spans="2:17" s="249" customFormat="1" ht="19.7" customHeight="1">
      <c r="B56" s="208">
        <v>24</v>
      </c>
      <c r="C56" s="208" t="s">
        <v>531</v>
      </c>
      <c r="D56" s="208" t="s">
        <v>531</v>
      </c>
      <c r="E56" s="211" t="s">
        <v>2928</v>
      </c>
      <c r="F56" s="211">
        <v>12</v>
      </c>
      <c r="G56" s="215">
        <v>230</v>
      </c>
      <c r="H56" s="221">
        <f t="shared" si="0"/>
        <v>2760</v>
      </c>
      <c r="I56" s="205"/>
      <c r="J56" s="211" t="s">
        <v>2929</v>
      </c>
      <c r="K56" s="76"/>
      <c r="L56" s="44" t="s">
        <v>2917</v>
      </c>
      <c r="M56" s="207">
        <v>43893</v>
      </c>
      <c r="N56" s="208"/>
      <c r="O56" s="209"/>
      <c r="P56" s="25">
        <v>43900</v>
      </c>
      <c r="Q56" s="26">
        <v>43900</v>
      </c>
    </row>
    <row r="57" spans="2:17" s="249" customFormat="1" ht="19.7" customHeight="1">
      <c r="B57" s="208">
        <v>24</v>
      </c>
      <c r="C57" s="208" t="s">
        <v>531</v>
      </c>
      <c r="D57" s="208" t="s">
        <v>531</v>
      </c>
      <c r="E57" s="211" t="s">
        <v>2930</v>
      </c>
      <c r="F57" s="211">
        <v>2</v>
      </c>
      <c r="G57" s="215">
        <v>810</v>
      </c>
      <c r="H57" s="221">
        <f t="shared" si="0"/>
        <v>1620</v>
      </c>
      <c r="I57" s="205"/>
      <c r="J57" s="211" t="s">
        <v>2931</v>
      </c>
      <c r="K57" s="76"/>
      <c r="L57" s="44" t="s">
        <v>2917</v>
      </c>
      <c r="M57" s="207">
        <v>43893</v>
      </c>
      <c r="N57" s="208"/>
      <c r="O57" s="209"/>
      <c r="P57" s="25">
        <v>43900</v>
      </c>
      <c r="Q57" s="26">
        <v>43900</v>
      </c>
    </row>
    <row r="58" spans="2:17" s="249" customFormat="1" ht="19.7" customHeight="1">
      <c r="B58" s="208">
        <v>24</v>
      </c>
      <c r="C58" s="208" t="s">
        <v>531</v>
      </c>
      <c r="D58" s="208" t="s">
        <v>531</v>
      </c>
      <c r="E58" s="211" t="s">
        <v>2932</v>
      </c>
      <c r="F58" s="211">
        <v>2</v>
      </c>
      <c r="G58" s="215">
        <v>1745</v>
      </c>
      <c r="H58" s="221">
        <f t="shared" si="0"/>
        <v>3490</v>
      </c>
      <c r="I58" s="205"/>
      <c r="J58" s="211" t="s">
        <v>2933</v>
      </c>
      <c r="K58" s="76"/>
      <c r="L58" s="44" t="s">
        <v>2917</v>
      </c>
      <c r="M58" s="207">
        <v>43893</v>
      </c>
      <c r="N58" s="208"/>
      <c r="O58" s="209"/>
      <c r="P58" s="25">
        <v>43900</v>
      </c>
      <c r="Q58" s="26">
        <v>43900</v>
      </c>
    </row>
    <row r="59" spans="2:17" s="249" customFormat="1" ht="19.7" customHeight="1">
      <c r="B59" s="208">
        <v>24</v>
      </c>
      <c r="C59" s="208" t="s">
        <v>531</v>
      </c>
      <c r="D59" s="208" t="s">
        <v>531</v>
      </c>
      <c r="E59" s="211" t="s">
        <v>2934</v>
      </c>
      <c r="F59" s="211">
        <v>4</v>
      </c>
      <c r="G59" s="215">
        <v>33</v>
      </c>
      <c r="H59" s="221">
        <f t="shared" si="0"/>
        <v>132</v>
      </c>
      <c r="I59" s="205"/>
      <c r="J59" s="211" t="s">
        <v>2935</v>
      </c>
      <c r="K59" s="76"/>
      <c r="L59" s="44" t="s">
        <v>2917</v>
      </c>
      <c r="M59" s="207">
        <v>43893</v>
      </c>
      <c r="N59" s="208"/>
      <c r="O59" s="209"/>
      <c r="P59" s="25">
        <v>43900</v>
      </c>
      <c r="Q59" s="26">
        <v>43900</v>
      </c>
    </row>
    <row r="60" spans="2:17" s="249" customFormat="1" ht="19.7" customHeight="1">
      <c r="B60" s="208">
        <v>24</v>
      </c>
      <c r="C60" s="208" t="s">
        <v>531</v>
      </c>
      <c r="D60" s="208" t="s">
        <v>531</v>
      </c>
      <c r="E60" s="211" t="s">
        <v>2936</v>
      </c>
      <c r="F60" s="211">
        <v>2</v>
      </c>
      <c r="G60" s="215">
        <v>860</v>
      </c>
      <c r="H60" s="221">
        <f t="shared" si="0"/>
        <v>1720</v>
      </c>
      <c r="I60" s="205"/>
      <c r="J60" s="211" t="s">
        <v>2937</v>
      </c>
      <c r="K60" s="76"/>
      <c r="L60" s="44" t="s">
        <v>2917</v>
      </c>
      <c r="M60" s="207">
        <v>43893</v>
      </c>
      <c r="N60" s="208"/>
      <c r="O60" s="209"/>
      <c r="P60" s="25">
        <v>43900</v>
      </c>
      <c r="Q60" s="26">
        <v>43900</v>
      </c>
    </row>
    <row r="61" spans="2:17" s="249" customFormat="1" ht="19.7" customHeight="1">
      <c r="B61" s="208">
        <v>24</v>
      </c>
      <c r="C61" s="208" t="s">
        <v>531</v>
      </c>
      <c r="D61" s="208" t="s">
        <v>531</v>
      </c>
      <c r="E61" s="211" t="s">
        <v>2938</v>
      </c>
      <c r="F61" s="211">
        <v>3</v>
      </c>
      <c r="G61" s="215">
        <v>1271</v>
      </c>
      <c r="H61" s="221">
        <f t="shared" si="0"/>
        <v>3813</v>
      </c>
      <c r="I61" s="205"/>
      <c r="J61" s="211" t="s">
        <v>2939</v>
      </c>
      <c r="K61" s="76"/>
      <c r="L61" s="44" t="s">
        <v>2917</v>
      </c>
      <c r="M61" s="207">
        <v>43893</v>
      </c>
      <c r="N61" s="208"/>
      <c r="O61" s="209"/>
      <c r="P61" s="25">
        <v>43900</v>
      </c>
      <c r="Q61" s="26">
        <v>43900</v>
      </c>
    </row>
    <row r="62" spans="2:17" s="9" customFormat="1" ht="19.7" customHeight="1">
      <c r="B62" s="208">
        <v>24</v>
      </c>
      <c r="C62" s="208" t="s">
        <v>531</v>
      </c>
      <c r="D62" s="208" t="s">
        <v>531</v>
      </c>
      <c r="E62" s="211" t="s">
        <v>2940</v>
      </c>
      <c r="F62" s="211">
        <v>3</v>
      </c>
      <c r="G62" s="215">
        <v>1271</v>
      </c>
      <c r="H62" s="221">
        <f t="shared" si="0"/>
        <v>3813</v>
      </c>
      <c r="I62" s="205"/>
      <c r="J62" s="211" t="s">
        <v>2939</v>
      </c>
      <c r="K62" s="76"/>
      <c r="L62" s="44" t="s">
        <v>2917</v>
      </c>
      <c r="M62" s="207">
        <v>43893</v>
      </c>
      <c r="N62" s="21"/>
      <c r="O62" s="32"/>
      <c r="P62" s="25">
        <v>43900</v>
      </c>
      <c r="Q62" s="26">
        <v>43900</v>
      </c>
    </row>
    <row r="63" spans="2:17" s="9" customFormat="1" ht="19.7" customHeight="1">
      <c r="B63" s="208">
        <v>24</v>
      </c>
      <c r="C63" s="208" t="s">
        <v>531</v>
      </c>
      <c r="D63" s="208" t="s">
        <v>531</v>
      </c>
      <c r="E63" s="250" t="s">
        <v>2128</v>
      </c>
      <c r="F63" s="1069">
        <v>110</v>
      </c>
      <c r="G63" s="215">
        <v>93</v>
      </c>
      <c r="H63" s="221">
        <f t="shared" si="0"/>
        <v>10230</v>
      </c>
      <c r="I63" s="205"/>
      <c r="J63" s="76" t="s">
        <v>1827</v>
      </c>
      <c r="K63" s="76"/>
      <c r="L63" s="44" t="s">
        <v>2917</v>
      </c>
      <c r="M63" s="207">
        <v>43893</v>
      </c>
      <c r="N63" s="21"/>
      <c r="O63" s="32"/>
      <c r="P63" s="25">
        <v>43900</v>
      </c>
      <c r="Q63" s="26">
        <v>43900</v>
      </c>
    </row>
    <row r="64" spans="2:17" s="9" customFormat="1" ht="19.7" customHeight="1">
      <c r="B64" s="208">
        <v>24</v>
      </c>
      <c r="C64" s="208" t="s">
        <v>531</v>
      </c>
      <c r="D64" s="208" t="s">
        <v>531</v>
      </c>
      <c r="E64" s="250" t="s">
        <v>2941</v>
      </c>
      <c r="F64" s="1069">
        <v>4</v>
      </c>
      <c r="G64" s="215">
        <v>6304</v>
      </c>
      <c r="H64" s="221">
        <f t="shared" si="0"/>
        <v>25216</v>
      </c>
      <c r="I64" s="205"/>
      <c r="J64" s="76" t="s">
        <v>2942</v>
      </c>
      <c r="K64" s="76"/>
      <c r="L64" s="44" t="s">
        <v>2917</v>
      </c>
      <c r="M64" s="207">
        <v>43893</v>
      </c>
      <c r="N64" s="21"/>
      <c r="O64" s="32"/>
      <c r="P64" s="25">
        <v>43900</v>
      </c>
      <c r="Q64" s="26">
        <v>43900</v>
      </c>
    </row>
    <row r="65" spans="2:17" s="9" customFormat="1" ht="19.7" customHeight="1">
      <c r="B65" s="208">
        <v>24</v>
      </c>
      <c r="C65" s="208" t="s">
        <v>531</v>
      </c>
      <c r="D65" s="208" t="s">
        <v>531</v>
      </c>
      <c r="E65" s="250" t="s">
        <v>2943</v>
      </c>
      <c r="F65" s="1069">
        <v>1</v>
      </c>
      <c r="G65" s="215">
        <v>9960</v>
      </c>
      <c r="H65" s="221">
        <f t="shared" si="0"/>
        <v>9960</v>
      </c>
      <c r="I65" s="205"/>
      <c r="J65" s="76" t="s">
        <v>2944</v>
      </c>
      <c r="K65" s="76"/>
      <c r="L65" s="44" t="s">
        <v>2917</v>
      </c>
      <c r="M65" s="207">
        <v>43893</v>
      </c>
      <c r="N65" s="21"/>
      <c r="O65" s="32"/>
      <c r="P65" s="25">
        <v>43900</v>
      </c>
      <c r="Q65" s="26">
        <v>43900</v>
      </c>
    </row>
    <row r="66" spans="2:17" s="9" customFormat="1" ht="19.7" customHeight="1">
      <c r="B66" s="208">
        <v>24</v>
      </c>
      <c r="C66" s="208" t="s">
        <v>531</v>
      </c>
      <c r="D66" s="208" t="s">
        <v>531</v>
      </c>
      <c r="E66" s="250" t="s">
        <v>2945</v>
      </c>
      <c r="F66" s="1069">
        <v>2</v>
      </c>
      <c r="G66" s="215">
        <v>1424</v>
      </c>
      <c r="H66" s="221">
        <f t="shared" si="0"/>
        <v>2848</v>
      </c>
      <c r="I66" s="205"/>
      <c r="J66" s="76" t="s">
        <v>2946</v>
      </c>
      <c r="K66" s="76"/>
      <c r="L66" s="44" t="s">
        <v>2917</v>
      </c>
      <c r="M66" s="207">
        <v>43893</v>
      </c>
      <c r="N66" s="21"/>
      <c r="O66" s="32"/>
      <c r="P66" s="25">
        <v>43900</v>
      </c>
      <c r="Q66" s="26">
        <v>43900</v>
      </c>
    </row>
    <row r="67" spans="2:17" s="9" customFormat="1" ht="19.7" customHeight="1">
      <c r="B67" s="208">
        <v>24</v>
      </c>
      <c r="C67" s="208" t="s">
        <v>531</v>
      </c>
      <c r="D67" s="208" t="s">
        <v>531</v>
      </c>
      <c r="E67" s="250" t="s">
        <v>2947</v>
      </c>
      <c r="F67" s="1069">
        <v>4</v>
      </c>
      <c r="G67" s="215">
        <v>13440</v>
      </c>
      <c r="H67" s="221">
        <f t="shared" si="0"/>
        <v>53760</v>
      </c>
      <c r="I67" s="205"/>
      <c r="J67" s="76" t="s">
        <v>2948</v>
      </c>
      <c r="K67" s="76"/>
      <c r="L67" s="44" t="s">
        <v>2917</v>
      </c>
      <c r="M67" s="207">
        <v>43893</v>
      </c>
      <c r="N67" s="21"/>
      <c r="O67" s="32"/>
      <c r="P67" s="25">
        <v>43900</v>
      </c>
      <c r="Q67" s="26">
        <v>43900</v>
      </c>
    </row>
    <row r="68" spans="2:17" s="9" customFormat="1" ht="19.7" customHeight="1">
      <c r="B68" s="208">
        <v>24</v>
      </c>
      <c r="C68" s="208" t="s">
        <v>531</v>
      </c>
      <c r="D68" s="208" t="s">
        <v>531</v>
      </c>
      <c r="E68" s="250" t="s">
        <v>2949</v>
      </c>
      <c r="F68" s="1069">
        <v>2</v>
      </c>
      <c r="G68" s="215">
        <v>5800</v>
      </c>
      <c r="H68" s="221">
        <f t="shared" si="0"/>
        <v>11600</v>
      </c>
      <c r="I68" s="205"/>
      <c r="J68" s="76" t="s">
        <v>2950</v>
      </c>
      <c r="K68" s="76"/>
      <c r="L68" s="44" t="s">
        <v>2917</v>
      </c>
      <c r="M68" s="207">
        <v>43893</v>
      </c>
      <c r="N68" s="21"/>
      <c r="O68" s="32"/>
      <c r="P68" s="25">
        <v>43900</v>
      </c>
      <c r="Q68" s="26">
        <v>43900</v>
      </c>
    </row>
    <row r="69" spans="2:17" s="9" customFormat="1" ht="19.7" customHeight="1">
      <c r="B69" s="208">
        <v>24</v>
      </c>
      <c r="C69" s="208" t="s">
        <v>531</v>
      </c>
      <c r="D69" s="208" t="s">
        <v>531</v>
      </c>
      <c r="E69" s="250" t="s">
        <v>2951</v>
      </c>
      <c r="F69" s="1069">
        <v>3</v>
      </c>
      <c r="G69" s="215">
        <v>4296</v>
      </c>
      <c r="H69" s="221">
        <f t="shared" si="0"/>
        <v>12888</v>
      </c>
      <c r="I69" s="205"/>
      <c r="J69" s="76" t="s">
        <v>2952</v>
      </c>
      <c r="K69" s="76"/>
      <c r="L69" s="44" t="s">
        <v>2917</v>
      </c>
      <c r="M69" s="207">
        <v>43893</v>
      </c>
      <c r="N69" s="21"/>
      <c r="O69" s="32"/>
      <c r="P69" s="25">
        <v>43900</v>
      </c>
      <c r="Q69" s="26">
        <v>43900</v>
      </c>
    </row>
    <row r="70" spans="2:17" s="9" customFormat="1" ht="19.7" customHeight="1">
      <c r="B70" s="208">
        <v>24</v>
      </c>
      <c r="C70" s="208" t="s">
        <v>531</v>
      </c>
      <c r="D70" s="208" t="s">
        <v>531</v>
      </c>
      <c r="E70" s="250" t="s">
        <v>2953</v>
      </c>
      <c r="F70" s="1069">
        <v>2</v>
      </c>
      <c r="G70" s="215">
        <v>8200</v>
      </c>
      <c r="H70" s="221">
        <f t="shared" si="0"/>
        <v>16400</v>
      </c>
      <c r="I70" s="205"/>
      <c r="J70" s="76" t="s">
        <v>2954</v>
      </c>
      <c r="K70" s="76"/>
      <c r="L70" s="44" t="s">
        <v>2917</v>
      </c>
      <c r="M70" s="207">
        <v>43893</v>
      </c>
      <c r="N70" s="21"/>
      <c r="O70" s="32"/>
      <c r="P70" s="25">
        <v>43900</v>
      </c>
      <c r="Q70" s="26">
        <v>43900</v>
      </c>
    </row>
    <row r="71" spans="2:17" s="9" customFormat="1" ht="19.7" customHeight="1">
      <c r="B71" s="208">
        <v>24</v>
      </c>
      <c r="C71" s="208" t="s">
        <v>531</v>
      </c>
      <c r="D71" s="208" t="s">
        <v>531</v>
      </c>
      <c r="E71" s="250" t="s">
        <v>2955</v>
      </c>
      <c r="F71" s="1069">
        <v>150</v>
      </c>
      <c r="G71" s="215">
        <v>12</v>
      </c>
      <c r="H71" s="221">
        <f t="shared" si="0"/>
        <v>1800</v>
      </c>
      <c r="I71" s="205"/>
      <c r="J71" s="76" t="s">
        <v>2956</v>
      </c>
      <c r="K71" s="76"/>
      <c r="L71" s="44" t="s">
        <v>2917</v>
      </c>
      <c r="M71" s="207">
        <v>43893</v>
      </c>
      <c r="N71" s="21"/>
      <c r="O71" s="32"/>
      <c r="P71" s="25">
        <v>43900</v>
      </c>
      <c r="Q71" s="26">
        <v>43900</v>
      </c>
    </row>
    <row r="72" spans="2:17" s="9" customFormat="1" ht="19.7" customHeight="1">
      <c r="B72" s="208">
        <v>24</v>
      </c>
      <c r="C72" s="208" t="s">
        <v>531</v>
      </c>
      <c r="D72" s="208" t="s">
        <v>531</v>
      </c>
      <c r="E72" s="250" t="s">
        <v>2957</v>
      </c>
      <c r="F72" s="1069">
        <v>150</v>
      </c>
      <c r="G72" s="215">
        <v>12</v>
      </c>
      <c r="H72" s="221">
        <f t="shared" si="0"/>
        <v>1800</v>
      </c>
      <c r="I72" s="205"/>
      <c r="J72" s="76" t="s">
        <v>2956</v>
      </c>
      <c r="K72" s="76"/>
      <c r="L72" s="44" t="s">
        <v>2917</v>
      </c>
      <c r="M72" s="207">
        <v>43893</v>
      </c>
      <c r="N72" s="21"/>
      <c r="O72" s="32"/>
      <c r="P72" s="25">
        <v>43900</v>
      </c>
      <c r="Q72" s="26">
        <v>43900</v>
      </c>
    </row>
    <row r="73" spans="2:17" s="9" customFormat="1" ht="19.7" customHeight="1">
      <c r="B73" s="208">
        <v>24</v>
      </c>
      <c r="C73" s="208" t="s">
        <v>531</v>
      </c>
      <c r="D73" s="208" t="s">
        <v>531</v>
      </c>
      <c r="E73" s="250" t="s">
        <v>2958</v>
      </c>
      <c r="F73" s="1069">
        <v>1</v>
      </c>
      <c r="G73" s="215">
        <v>13800</v>
      </c>
      <c r="H73" s="221">
        <f t="shared" ref="H73:H136" si="1">F73*G73</f>
        <v>13800</v>
      </c>
      <c r="I73" s="205"/>
      <c r="J73" s="76" t="s">
        <v>2959</v>
      </c>
      <c r="K73" s="76"/>
      <c r="L73" s="44" t="s">
        <v>2960</v>
      </c>
      <c r="M73" s="207">
        <v>43893</v>
      </c>
      <c r="N73" s="21"/>
      <c r="O73" s="32"/>
      <c r="P73" s="25">
        <v>43900</v>
      </c>
      <c r="Q73" s="26">
        <v>43900</v>
      </c>
    </row>
    <row r="74" spans="2:17" s="9" customFormat="1" ht="19.7" customHeight="1">
      <c r="B74" s="208">
        <v>24</v>
      </c>
      <c r="C74" s="208" t="s">
        <v>531</v>
      </c>
      <c r="D74" s="208" t="s">
        <v>531</v>
      </c>
      <c r="E74" s="250" t="s">
        <v>2961</v>
      </c>
      <c r="F74" s="1069">
        <v>1</v>
      </c>
      <c r="G74" s="215">
        <v>713</v>
      </c>
      <c r="H74" s="221">
        <f t="shared" si="1"/>
        <v>713</v>
      </c>
      <c r="I74" s="205"/>
      <c r="J74" s="76" t="s">
        <v>2962</v>
      </c>
      <c r="K74" s="76"/>
      <c r="L74" s="44" t="s">
        <v>2960</v>
      </c>
      <c r="M74" s="207">
        <v>43893</v>
      </c>
      <c r="N74" s="21"/>
      <c r="O74" s="32"/>
      <c r="P74" s="25">
        <v>43900</v>
      </c>
      <c r="Q74" s="26">
        <v>43900</v>
      </c>
    </row>
    <row r="75" spans="2:17" s="9" customFormat="1" ht="19.7" customHeight="1">
      <c r="B75" s="208">
        <v>24</v>
      </c>
      <c r="C75" s="208" t="s">
        <v>1764</v>
      </c>
      <c r="D75" s="208" t="s">
        <v>144</v>
      </c>
      <c r="E75" s="250" t="s">
        <v>1765</v>
      </c>
      <c r="F75" s="1069">
        <v>1</v>
      </c>
      <c r="G75" s="215">
        <v>8710</v>
      </c>
      <c r="H75" s="221">
        <f t="shared" si="1"/>
        <v>8710</v>
      </c>
      <c r="I75" s="205"/>
      <c r="J75" s="76" t="s">
        <v>2963</v>
      </c>
      <c r="K75" s="76" t="s">
        <v>2964</v>
      </c>
      <c r="L75" s="44" t="s">
        <v>2965</v>
      </c>
      <c r="M75" s="25">
        <v>43895</v>
      </c>
      <c r="N75" s="21"/>
      <c r="O75" s="32">
        <v>43901</v>
      </c>
      <c r="P75" s="25" t="s">
        <v>2966</v>
      </c>
      <c r="Q75" s="26">
        <v>43901</v>
      </c>
    </row>
    <row r="76" spans="2:17" s="9" customFormat="1" ht="19.7" customHeight="1">
      <c r="B76" s="208">
        <v>24</v>
      </c>
      <c r="C76" s="208" t="s">
        <v>1764</v>
      </c>
      <c r="D76" s="208" t="s">
        <v>144</v>
      </c>
      <c r="E76" s="250" t="s">
        <v>1768</v>
      </c>
      <c r="F76" s="1069">
        <v>1</v>
      </c>
      <c r="G76" s="215">
        <v>1440</v>
      </c>
      <c r="H76" s="221">
        <f t="shared" si="1"/>
        <v>1440</v>
      </c>
      <c r="I76" s="205"/>
      <c r="J76" s="76" t="s">
        <v>2967</v>
      </c>
      <c r="K76" s="76" t="s">
        <v>2964</v>
      </c>
      <c r="L76" s="44" t="s">
        <v>2965</v>
      </c>
      <c r="M76" s="25">
        <v>43895</v>
      </c>
      <c r="N76" s="21"/>
      <c r="O76" s="32">
        <v>43901</v>
      </c>
      <c r="P76" s="25" t="s">
        <v>2966</v>
      </c>
      <c r="Q76" s="26">
        <v>43901</v>
      </c>
    </row>
    <row r="77" spans="2:17" s="9" customFormat="1" ht="19.7" customHeight="1">
      <c r="B77" s="208">
        <v>24</v>
      </c>
      <c r="C77" s="208" t="s">
        <v>531</v>
      </c>
      <c r="D77" s="208" t="s">
        <v>531</v>
      </c>
      <c r="E77" s="250" t="s">
        <v>1935</v>
      </c>
      <c r="F77" s="1069">
        <v>2</v>
      </c>
      <c r="G77" s="215">
        <v>240</v>
      </c>
      <c r="H77" s="221">
        <f t="shared" si="1"/>
        <v>480</v>
      </c>
      <c r="I77" s="205"/>
      <c r="J77" s="76" t="s">
        <v>695</v>
      </c>
      <c r="K77" s="76"/>
      <c r="L77" s="44" t="s">
        <v>2965</v>
      </c>
      <c r="M77" s="25">
        <v>43893</v>
      </c>
      <c r="N77" s="21"/>
      <c r="O77" s="32"/>
      <c r="P77" s="25">
        <v>43900</v>
      </c>
      <c r="Q77" s="26">
        <v>43900</v>
      </c>
    </row>
    <row r="78" spans="2:17" s="9" customFormat="1" ht="19.7" customHeight="1">
      <c r="B78" s="208">
        <v>24</v>
      </c>
      <c r="C78" s="208" t="s">
        <v>2891</v>
      </c>
      <c r="D78" s="208" t="s">
        <v>2891</v>
      </c>
      <c r="E78" s="250" t="s">
        <v>2968</v>
      </c>
      <c r="F78" s="1069">
        <v>2</v>
      </c>
      <c r="G78" s="215">
        <v>130</v>
      </c>
      <c r="H78" s="221">
        <f t="shared" si="1"/>
        <v>260</v>
      </c>
      <c r="I78" s="205"/>
      <c r="J78" s="76" t="s">
        <v>2969</v>
      </c>
      <c r="K78" s="76" t="s">
        <v>2894</v>
      </c>
      <c r="L78" s="44" t="s">
        <v>2965</v>
      </c>
      <c r="M78" s="25">
        <v>43894</v>
      </c>
      <c r="N78" s="21"/>
      <c r="O78" s="32">
        <v>43900</v>
      </c>
      <c r="P78" s="25"/>
      <c r="Q78" s="26">
        <v>43895</v>
      </c>
    </row>
    <row r="79" spans="2:17" s="9" customFormat="1" ht="0.75" customHeight="1">
      <c r="B79" s="1101">
        <v>24</v>
      </c>
      <c r="C79" s="1101" t="s">
        <v>531</v>
      </c>
      <c r="D79" s="1101" t="s">
        <v>531</v>
      </c>
      <c r="E79" s="1105" t="s">
        <v>2970</v>
      </c>
      <c r="F79" s="1105">
        <v>2</v>
      </c>
      <c r="G79" s="1245">
        <v>510</v>
      </c>
      <c r="H79" s="1246">
        <f t="shared" si="1"/>
        <v>1020</v>
      </c>
      <c r="I79" s="1247"/>
      <c r="J79" s="1105" t="s">
        <v>2971</v>
      </c>
      <c r="K79" s="1248"/>
      <c r="L79" s="1247" t="s">
        <v>2972</v>
      </c>
      <c r="M79" s="25"/>
      <c r="N79" s="21"/>
      <c r="O79" s="32"/>
      <c r="P79" s="1249">
        <v>43900</v>
      </c>
      <c r="Q79" s="26"/>
    </row>
    <row r="80" spans="2:17" s="9" customFormat="1" ht="19.7" customHeight="1">
      <c r="B80" s="208">
        <v>24</v>
      </c>
      <c r="C80" s="208" t="s">
        <v>531</v>
      </c>
      <c r="D80" s="208" t="s">
        <v>531</v>
      </c>
      <c r="E80" s="211" t="s">
        <v>2973</v>
      </c>
      <c r="F80" s="211">
        <v>4</v>
      </c>
      <c r="G80" s="215">
        <v>1100</v>
      </c>
      <c r="H80" s="221">
        <f t="shared" si="1"/>
        <v>4400</v>
      </c>
      <c r="I80" s="44"/>
      <c r="J80" s="211" t="s">
        <v>2971</v>
      </c>
      <c r="K80" s="76"/>
      <c r="L80" s="44" t="s">
        <v>2972</v>
      </c>
      <c r="M80" s="25">
        <v>43893</v>
      </c>
      <c r="N80" s="21"/>
      <c r="O80" s="32"/>
      <c r="P80" s="25">
        <v>43900</v>
      </c>
      <c r="Q80" s="26">
        <v>43900</v>
      </c>
    </row>
    <row r="81" spans="2:17" s="9" customFormat="1" ht="19.7" customHeight="1">
      <c r="B81" s="208">
        <v>24</v>
      </c>
      <c r="C81" s="208" t="s">
        <v>531</v>
      </c>
      <c r="D81" s="208" t="s">
        <v>531</v>
      </c>
      <c r="E81" s="211" t="s">
        <v>2974</v>
      </c>
      <c r="F81" s="211">
        <v>2</v>
      </c>
      <c r="G81" s="215">
        <v>1110</v>
      </c>
      <c r="H81" s="221">
        <f t="shared" si="1"/>
        <v>2220</v>
      </c>
      <c r="I81" s="44"/>
      <c r="J81" s="211" t="s">
        <v>2975</v>
      </c>
      <c r="K81" s="76"/>
      <c r="L81" s="44" t="s">
        <v>2972</v>
      </c>
      <c r="M81" s="25">
        <v>43893</v>
      </c>
      <c r="N81" s="21"/>
      <c r="O81" s="32"/>
      <c r="P81" s="25">
        <v>43900</v>
      </c>
      <c r="Q81" s="26">
        <v>43900</v>
      </c>
    </row>
    <row r="82" spans="2:17" s="9" customFormat="1" ht="19.7" customHeight="1">
      <c r="B82" s="208">
        <v>24</v>
      </c>
      <c r="C82" s="208" t="s">
        <v>531</v>
      </c>
      <c r="D82" s="208" t="s">
        <v>531</v>
      </c>
      <c r="E82" s="211" t="s">
        <v>2976</v>
      </c>
      <c r="F82" s="211">
        <v>4</v>
      </c>
      <c r="G82" s="215">
        <v>1370</v>
      </c>
      <c r="H82" s="221">
        <f t="shared" si="1"/>
        <v>5480</v>
      </c>
      <c r="I82" s="44"/>
      <c r="J82" s="211" t="s">
        <v>2975</v>
      </c>
      <c r="K82" s="76"/>
      <c r="L82" s="44" t="s">
        <v>2972</v>
      </c>
      <c r="M82" s="25">
        <v>43893</v>
      </c>
      <c r="N82" s="21"/>
      <c r="O82" s="32"/>
      <c r="P82" s="25">
        <v>43900</v>
      </c>
      <c r="Q82" s="26">
        <v>43900</v>
      </c>
    </row>
    <row r="83" spans="2:17" s="9" customFormat="1" ht="19.7" customHeight="1">
      <c r="B83" s="208">
        <v>24</v>
      </c>
      <c r="C83" s="208" t="s">
        <v>531</v>
      </c>
      <c r="D83" s="208" t="s">
        <v>531</v>
      </c>
      <c r="E83" s="211" t="s">
        <v>2977</v>
      </c>
      <c r="F83" s="211">
        <v>9</v>
      </c>
      <c r="G83" s="215">
        <v>1900</v>
      </c>
      <c r="H83" s="221">
        <f t="shared" si="1"/>
        <v>17100</v>
      </c>
      <c r="I83" s="44"/>
      <c r="J83" s="211" t="s">
        <v>2975</v>
      </c>
      <c r="K83" s="76"/>
      <c r="L83" s="44" t="s">
        <v>2972</v>
      </c>
      <c r="M83" s="25">
        <v>43893</v>
      </c>
      <c r="N83" s="21"/>
      <c r="O83" s="32"/>
      <c r="P83" s="25">
        <v>43900</v>
      </c>
      <c r="Q83" s="26">
        <v>43900</v>
      </c>
    </row>
    <row r="84" spans="2:17" s="9" customFormat="1" ht="19.7" customHeight="1">
      <c r="B84" s="208">
        <v>24</v>
      </c>
      <c r="C84" s="208" t="s">
        <v>531</v>
      </c>
      <c r="D84" s="208" t="s">
        <v>531</v>
      </c>
      <c r="E84" s="211" t="s">
        <v>2924</v>
      </c>
      <c r="F84" s="211">
        <v>4</v>
      </c>
      <c r="G84" s="215">
        <v>224</v>
      </c>
      <c r="H84" s="221">
        <f t="shared" si="1"/>
        <v>896</v>
      </c>
      <c r="I84" s="44"/>
      <c r="J84" s="211" t="s">
        <v>2925</v>
      </c>
      <c r="K84" s="76"/>
      <c r="L84" s="44" t="s">
        <v>2972</v>
      </c>
      <c r="M84" s="25">
        <v>43893</v>
      </c>
      <c r="N84" s="21"/>
      <c r="O84" s="32"/>
      <c r="P84" s="25">
        <v>43900</v>
      </c>
      <c r="Q84" s="26">
        <v>43900</v>
      </c>
    </row>
    <row r="85" spans="2:17" s="9" customFormat="1" ht="19.7" customHeight="1">
      <c r="B85" s="208">
        <v>24</v>
      </c>
      <c r="C85" s="208" t="s">
        <v>531</v>
      </c>
      <c r="D85" s="208" t="s">
        <v>531</v>
      </c>
      <c r="E85" s="211" t="s">
        <v>2978</v>
      </c>
      <c r="F85" s="211">
        <v>8</v>
      </c>
      <c r="G85" s="215">
        <v>531</v>
      </c>
      <c r="H85" s="221">
        <f t="shared" si="1"/>
        <v>4248</v>
      </c>
      <c r="I85" s="44"/>
      <c r="J85" s="211" t="s">
        <v>2925</v>
      </c>
      <c r="K85" s="76"/>
      <c r="L85" s="44" t="s">
        <v>2972</v>
      </c>
      <c r="M85" s="25">
        <v>43893</v>
      </c>
      <c r="N85" s="21"/>
      <c r="O85" s="32"/>
      <c r="P85" s="25">
        <v>43900</v>
      </c>
      <c r="Q85" s="26">
        <v>43900</v>
      </c>
    </row>
    <row r="86" spans="2:17" s="9" customFormat="1" ht="19.7" customHeight="1">
      <c r="B86" s="208">
        <v>24</v>
      </c>
      <c r="C86" s="208" t="s">
        <v>531</v>
      </c>
      <c r="D86" s="208" t="s">
        <v>531</v>
      </c>
      <c r="E86" s="211" t="s">
        <v>2979</v>
      </c>
      <c r="F86" s="211">
        <v>44</v>
      </c>
      <c r="G86" s="215">
        <v>540</v>
      </c>
      <c r="H86" s="221">
        <f t="shared" si="1"/>
        <v>23760</v>
      </c>
      <c r="I86" s="44"/>
      <c r="J86" s="211" t="s">
        <v>2980</v>
      </c>
      <c r="K86" s="76"/>
      <c r="L86" s="44" t="s">
        <v>2972</v>
      </c>
      <c r="M86" s="25">
        <v>43893</v>
      </c>
      <c r="N86" s="21"/>
      <c r="O86" s="32"/>
      <c r="P86" s="25">
        <v>43900</v>
      </c>
      <c r="Q86" s="26">
        <v>43900</v>
      </c>
    </row>
    <row r="87" spans="2:17" s="9" customFormat="1" ht="19.7" customHeight="1">
      <c r="B87" s="208">
        <v>24</v>
      </c>
      <c r="C87" s="208" t="s">
        <v>531</v>
      </c>
      <c r="D87" s="208" t="s">
        <v>531</v>
      </c>
      <c r="E87" s="250" t="s">
        <v>2981</v>
      </c>
      <c r="F87" s="1069">
        <v>1</v>
      </c>
      <c r="G87" s="215">
        <v>17208</v>
      </c>
      <c r="H87" s="221">
        <f t="shared" si="1"/>
        <v>17208</v>
      </c>
      <c r="I87" s="205"/>
      <c r="J87" s="76" t="s">
        <v>2982</v>
      </c>
      <c r="K87" s="76"/>
      <c r="L87" s="44" t="s">
        <v>2972</v>
      </c>
      <c r="M87" s="25">
        <v>43893</v>
      </c>
      <c r="N87" s="21"/>
      <c r="O87" s="32"/>
      <c r="P87" s="25">
        <v>43900</v>
      </c>
      <c r="Q87" s="26">
        <v>43900</v>
      </c>
    </row>
    <row r="88" spans="2:17" s="9" customFormat="1" ht="19.7" customHeight="1">
      <c r="B88" s="208">
        <v>24</v>
      </c>
      <c r="C88" s="208" t="s">
        <v>531</v>
      </c>
      <c r="D88" s="208" t="s">
        <v>531</v>
      </c>
      <c r="E88" s="250" t="s">
        <v>2983</v>
      </c>
      <c r="F88" s="1069">
        <v>4</v>
      </c>
      <c r="G88" s="215">
        <v>3291</v>
      </c>
      <c r="H88" s="221">
        <f t="shared" si="1"/>
        <v>13164</v>
      </c>
      <c r="I88" s="205"/>
      <c r="J88" s="76" t="s">
        <v>2984</v>
      </c>
      <c r="K88" s="76"/>
      <c r="L88" s="44" t="s">
        <v>2972</v>
      </c>
      <c r="M88" s="25">
        <v>43893</v>
      </c>
      <c r="N88" s="21"/>
      <c r="O88" s="32"/>
      <c r="P88" s="25">
        <v>43901</v>
      </c>
      <c r="Q88" s="26">
        <v>43901</v>
      </c>
    </row>
    <row r="89" spans="2:17" s="9" customFormat="1" ht="19.7" customHeight="1">
      <c r="B89" s="208">
        <v>24</v>
      </c>
      <c r="C89" s="208" t="s">
        <v>2985</v>
      </c>
      <c r="D89" s="208" t="s">
        <v>144</v>
      </c>
      <c r="E89" s="250" t="s">
        <v>1518</v>
      </c>
      <c r="F89" s="1069">
        <v>5</v>
      </c>
      <c r="G89" s="215">
        <v>140</v>
      </c>
      <c r="H89" s="221">
        <f t="shared" si="1"/>
        <v>700</v>
      </c>
      <c r="I89" s="205"/>
      <c r="J89" s="76" t="s">
        <v>2986</v>
      </c>
      <c r="K89" s="76" t="s">
        <v>2964</v>
      </c>
      <c r="L89" s="44" t="s">
        <v>2972</v>
      </c>
      <c r="M89" s="25">
        <v>43895</v>
      </c>
      <c r="N89" s="21"/>
      <c r="O89" s="32">
        <v>43901</v>
      </c>
      <c r="P89" s="252" t="s">
        <v>2987</v>
      </c>
      <c r="Q89" s="26">
        <v>43903</v>
      </c>
    </row>
    <row r="90" spans="2:17" s="9" customFormat="1" ht="19.7" customHeight="1">
      <c r="B90" s="208">
        <v>24</v>
      </c>
      <c r="C90" s="208" t="s">
        <v>531</v>
      </c>
      <c r="D90" s="208" t="s">
        <v>531</v>
      </c>
      <c r="E90" s="250" t="s">
        <v>2988</v>
      </c>
      <c r="F90" s="1069">
        <v>1</v>
      </c>
      <c r="G90" s="215">
        <v>6720</v>
      </c>
      <c r="H90" s="221">
        <f t="shared" si="1"/>
        <v>6720</v>
      </c>
      <c r="I90" s="205"/>
      <c r="J90" s="76" t="s">
        <v>2989</v>
      </c>
      <c r="K90" s="76"/>
      <c r="L90" s="44" t="s">
        <v>2972</v>
      </c>
      <c r="M90" s="25">
        <v>43893</v>
      </c>
      <c r="N90" s="21"/>
      <c r="O90" s="32"/>
      <c r="P90" s="25">
        <v>43900</v>
      </c>
      <c r="Q90" s="26">
        <v>43900</v>
      </c>
    </row>
    <row r="91" spans="2:17" s="9" customFormat="1" ht="19.7" customHeight="1">
      <c r="B91" s="208">
        <v>24</v>
      </c>
      <c r="C91" s="208" t="s">
        <v>531</v>
      </c>
      <c r="D91" s="208" t="s">
        <v>531</v>
      </c>
      <c r="E91" s="250" t="s">
        <v>2990</v>
      </c>
      <c r="F91" s="1069">
        <v>2</v>
      </c>
      <c r="G91" s="215">
        <v>6024</v>
      </c>
      <c r="H91" s="221">
        <f t="shared" si="1"/>
        <v>12048</v>
      </c>
      <c r="I91" s="205"/>
      <c r="J91" s="76" t="s">
        <v>2991</v>
      </c>
      <c r="K91" s="76"/>
      <c r="L91" s="44" t="s">
        <v>2972</v>
      </c>
      <c r="M91" s="25">
        <v>43893</v>
      </c>
      <c r="N91" s="21"/>
      <c r="O91" s="32"/>
      <c r="P91" s="25">
        <v>43900</v>
      </c>
      <c r="Q91" s="26">
        <v>43900</v>
      </c>
    </row>
    <row r="92" spans="2:17" s="9" customFormat="1" ht="19.7" customHeight="1">
      <c r="B92" s="208">
        <v>24</v>
      </c>
      <c r="C92" s="208" t="s">
        <v>531</v>
      </c>
      <c r="D92" s="208" t="s">
        <v>531</v>
      </c>
      <c r="E92" s="250" t="s">
        <v>2128</v>
      </c>
      <c r="F92" s="1069">
        <v>20</v>
      </c>
      <c r="G92" s="215">
        <v>93</v>
      </c>
      <c r="H92" s="221">
        <f>F92*G92</f>
        <v>1860</v>
      </c>
      <c r="I92" s="205"/>
      <c r="J92" s="76" t="s">
        <v>1827</v>
      </c>
      <c r="K92" s="76"/>
      <c r="L92" s="44" t="s">
        <v>2972</v>
      </c>
      <c r="M92" s="25">
        <v>43893</v>
      </c>
      <c r="N92" s="21"/>
      <c r="O92" s="32"/>
      <c r="P92" s="25">
        <v>43900</v>
      </c>
      <c r="Q92" s="26">
        <v>43900</v>
      </c>
    </row>
    <row r="93" spans="2:17" s="9" customFormat="1" ht="19.7" customHeight="1">
      <c r="B93" s="208">
        <v>24</v>
      </c>
      <c r="C93" s="208" t="s">
        <v>531</v>
      </c>
      <c r="D93" s="208" t="s">
        <v>531</v>
      </c>
      <c r="E93" s="250" t="s">
        <v>2992</v>
      </c>
      <c r="F93" s="1069">
        <v>30</v>
      </c>
      <c r="G93" s="215">
        <v>32</v>
      </c>
      <c r="H93" s="221">
        <f>F93*G93</f>
        <v>960</v>
      </c>
      <c r="I93" s="205"/>
      <c r="J93" s="76" t="s">
        <v>2956</v>
      </c>
      <c r="K93" s="76"/>
      <c r="L93" s="44" t="s">
        <v>2972</v>
      </c>
      <c r="M93" s="25">
        <v>43893</v>
      </c>
      <c r="N93" s="21"/>
      <c r="O93" s="32"/>
      <c r="P93" s="25">
        <v>43900</v>
      </c>
      <c r="Q93" s="26">
        <v>43900</v>
      </c>
    </row>
    <row r="94" spans="2:17" s="9" customFormat="1" ht="19.7" customHeight="1">
      <c r="B94" s="208">
        <v>24</v>
      </c>
      <c r="C94" s="208" t="s">
        <v>531</v>
      </c>
      <c r="D94" s="208" t="s">
        <v>531</v>
      </c>
      <c r="E94" s="250" t="s">
        <v>2993</v>
      </c>
      <c r="F94" s="1069">
        <v>30</v>
      </c>
      <c r="G94" s="215">
        <v>32</v>
      </c>
      <c r="H94" s="221">
        <f>F94*G94</f>
        <v>960</v>
      </c>
      <c r="I94" s="205"/>
      <c r="J94" s="76" t="s">
        <v>2956</v>
      </c>
      <c r="K94" s="76"/>
      <c r="L94" s="44" t="s">
        <v>2972</v>
      </c>
      <c r="M94" s="25">
        <v>43893</v>
      </c>
      <c r="N94" s="21"/>
      <c r="O94" s="32"/>
      <c r="P94" s="25">
        <v>43900</v>
      </c>
      <c r="Q94" s="26">
        <v>43900</v>
      </c>
    </row>
    <row r="95" spans="2:17" s="9" customFormat="1" ht="19.7" customHeight="1">
      <c r="B95" s="208">
        <v>24</v>
      </c>
      <c r="C95" s="208" t="s">
        <v>531</v>
      </c>
      <c r="D95" s="208" t="s">
        <v>531</v>
      </c>
      <c r="E95" s="250" t="s">
        <v>2994</v>
      </c>
      <c r="F95" s="1069">
        <v>8</v>
      </c>
      <c r="G95" s="215">
        <v>936</v>
      </c>
      <c r="H95" s="221">
        <f t="shared" si="1"/>
        <v>7488</v>
      </c>
      <c r="I95" s="205"/>
      <c r="J95" s="76" t="s">
        <v>2995</v>
      </c>
      <c r="K95" s="76"/>
      <c r="L95" s="44" t="s">
        <v>2972</v>
      </c>
      <c r="M95" s="25">
        <v>43893</v>
      </c>
      <c r="N95" s="21"/>
      <c r="O95" s="32"/>
      <c r="P95" s="25">
        <v>43900</v>
      </c>
      <c r="Q95" s="26">
        <v>43900</v>
      </c>
    </row>
    <row r="96" spans="2:17" s="9" customFormat="1" ht="19.7" customHeight="1">
      <c r="B96" s="208">
        <v>24</v>
      </c>
      <c r="C96" s="208" t="s">
        <v>531</v>
      </c>
      <c r="D96" s="208" t="s">
        <v>531</v>
      </c>
      <c r="E96" s="250" t="s">
        <v>1600</v>
      </c>
      <c r="F96" s="1069">
        <v>20</v>
      </c>
      <c r="G96" s="215">
        <v>23</v>
      </c>
      <c r="H96" s="221">
        <f t="shared" si="1"/>
        <v>460</v>
      </c>
      <c r="I96" s="205"/>
      <c r="J96" s="76" t="s">
        <v>2995</v>
      </c>
      <c r="K96" s="76"/>
      <c r="L96" s="44" t="s">
        <v>2972</v>
      </c>
      <c r="M96" s="25">
        <v>43893</v>
      </c>
      <c r="N96" s="21"/>
      <c r="O96" s="32"/>
      <c r="P96" s="25">
        <v>43900</v>
      </c>
      <c r="Q96" s="26">
        <v>43900</v>
      </c>
    </row>
    <row r="97" spans="2:17" s="9" customFormat="1" ht="19.7" customHeight="1">
      <c r="B97" s="208">
        <v>24</v>
      </c>
      <c r="C97" s="208" t="s">
        <v>2891</v>
      </c>
      <c r="D97" s="208" t="s">
        <v>2891</v>
      </c>
      <c r="E97" s="250" t="s">
        <v>2996</v>
      </c>
      <c r="F97" s="1069">
        <v>20</v>
      </c>
      <c r="G97" s="215">
        <v>1</v>
      </c>
      <c r="H97" s="221">
        <f t="shared" si="1"/>
        <v>20</v>
      </c>
      <c r="I97" s="205"/>
      <c r="J97" s="76" t="s">
        <v>2997</v>
      </c>
      <c r="K97" s="76" t="s">
        <v>2894</v>
      </c>
      <c r="L97" s="44" t="s">
        <v>2972</v>
      </c>
      <c r="M97" s="25">
        <v>43894</v>
      </c>
      <c r="N97" s="21"/>
      <c r="O97" s="32">
        <v>43900</v>
      </c>
      <c r="P97" s="25"/>
      <c r="Q97" s="26">
        <v>43895</v>
      </c>
    </row>
    <row r="98" spans="2:17" s="9" customFormat="1" ht="19.7" customHeight="1">
      <c r="B98" s="208">
        <v>24</v>
      </c>
      <c r="C98" s="208" t="s">
        <v>531</v>
      </c>
      <c r="D98" s="208" t="s">
        <v>531</v>
      </c>
      <c r="E98" s="250" t="s">
        <v>2998</v>
      </c>
      <c r="F98" s="1069">
        <v>4</v>
      </c>
      <c r="G98" s="215">
        <v>7548</v>
      </c>
      <c r="H98" s="221">
        <f t="shared" si="1"/>
        <v>30192</v>
      </c>
      <c r="I98" s="205"/>
      <c r="J98" s="76" t="s">
        <v>2999</v>
      </c>
      <c r="K98" s="76"/>
      <c r="L98" s="44" t="s">
        <v>3000</v>
      </c>
      <c r="M98" s="25">
        <v>43893</v>
      </c>
      <c r="N98" s="21"/>
      <c r="O98" s="32"/>
      <c r="P98" s="25">
        <v>43901</v>
      </c>
      <c r="Q98" s="26">
        <v>43901</v>
      </c>
    </row>
    <row r="99" spans="2:17" s="9" customFormat="1" ht="19.7" customHeight="1">
      <c r="B99" s="208">
        <v>24</v>
      </c>
      <c r="C99" s="208" t="s">
        <v>531</v>
      </c>
      <c r="D99" s="208" t="s">
        <v>531</v>
      </c>
      <c r="E99" s="250" t="s">
        <v>3001</v>
      </c>
      <c r="F99" s="1069">
        <v>4</v>
      </c>
      <c r="G99" s="215">
        <v>1160</v>
      </c>
      <c r="H99" s="221">
        <f t="shared" si="1"/>
        <v>4640</v>
      </c>
      <c r="I99" s="205"/>
      <c r="J99" s="76" t="s">
        <v>3002</v>
      </c>
      <c r="K99" s="76"/>
      <c r="L99" s="44" t="s">
        <v>3000</v>
      </c>
      <c r="M99" s="25">
        <v>43893</v>
      </c>
      <c r="N99" s="21"/>
      <c r="O99" s="32"/>
      <c r="P99" s="25">
        <v>43900</v>
      </c>
      <c r="Q99" s="26">
        <v>43900</v>
      </c>
    </row>
    <row r="100" spans="2:17" s="9" customFormat="1" ht="19.7" customHeight="1">
      <c r="B100" s="208">
        <v>24</v>
      </c>
      <c r="C100" s="208" t="s">
        <v>531</v>
      </c>
      <c r="D100" s="208" t="s">
        <v>531</v>
      </c>
      <c r="E100" s="250" t="s">
        <v>3003</v>
      </c>
      <c r="F100" s="1069">
        <v>4</v>
      </c>
      <c r="G100" s="215">
        <v>1520</v>
      </c>
      <c r="H100" s="221">
        <f t="shared" si="1"/>
        <v>6080</v>
      </c>
      <c r="I100" s="205"/>
      <c r="J100" s="76" t="s">
        <v>3004</v>
      </c>
      <c r="K100" s="76"/>
      <c r="L100" s="44" t="s">
        <v>3000</v>
      </c>
      <c r="M100" s="25">
        <v>43893</v>
      </c>
      <c r="N100" s="21"/>
      <c r="O100" s="32"/>
      <c r="P100" s="25">
        <v>43900</v>
      </c>
      <c r="Q100" s="26">
        <v>43900</v>
      </c>
    </row>
    <row r="101" spans="2:17" s="9" customFormat="1" ht="19.7" customHeight="1">
      <c r="B101" s="208">
        <v>24</v>
      </c>
      <c r="C101" s="208" t="s">
        <v>531</v>
      </c>
      <c r="D101" s="208" t="s">
        <v>531</v>
      </c>
      <c r="E101" s="250" t="s">
        <v>1600</v>
      </c>
      <c r="F101" s="1069">
        <v>20</v>
      </c>
      <c r="G101" s="215">
        <v>23</v>
      </c>
      <c r="H101" s="221">
        <f t="shared" si="1"/>
        <v>460</v>
      </c>
      <c r="I101" s="205"/>
      <c r="J101" s="76" t="s">
        <v>3005</v>
      </c>
      <c r="K101" s="76"/>
      <c r="L101" s="44" t="s">
        <v>3000</v>
      </c>
      <c r="M101" s="25">
        <v>43893</v>
      </c>
      <c r="N101" s="21"/>
      <c r="O101" s="32"/>
      <c r="P101" s="25">
        <v>43900</v>
      </c>
      <c r="Q101" s="26">
        <v>43900</v>
      </c>
    </row>
    <row r="102" spans="2:17" s="9" customFormat="1" ht="19.7" customHeight="1">
      <c r="B102" s="208">
        <v>24</v>
      </c>
      <c r="C102" s="208" t="s">
        <v>531</v>
      </c>
      <c r="D102" s="208" t="s">
        <v>531</v>
      </c>
      <c r="E102" s="250" t="s">
        <v>3006</v>
      </c>
      <c r="F102" s="1069">
        <v>20</v>
      </c>
      <c r="G102" s="215">
        <v>41</v>
      </c>
      <c r="H102" s="221">
        <f t="shared" si="1"/>
        <v>820</v>
      </c>
      <c r="I102" s="205"/>
      <c r="J102" s="76" t="s">
        <v>3005</v>
      </c>
      <c r="K102" s="76"/>
      <c r="L102" s="44" t="s">
        <v>3000</v>
      </c>
      <c r="M102" s="25">
        <v>43893</v>
      </c>
      <c r="N102" s="21"/>
      <c r="O102" s="32"/>
      <c r="P102" s="25">
        <v>43900</v>
      </c>
      <c r="Q102" s="26">
        <v>43900</v>
      </c>
    </row>
    <row r="103" spans="2:17" s="9" customFormat="1" ht="19.7" customHeight="1">
      <c r="B103" s="208">
        <v>24</v>
      </c>
      <c r="C103" s="208" t="s">
        <v>531</v>
      </c>
      <c r="D103" s="208" t="s">
        <v>531</v>
      </c>
      <c r="E103" s="250" t="s">
        <v>3007</v>
      </c>
      <c r="F103" s="1069">
        <v>20</v>
      </c>
      <c r="G103" s="215">
        <v>49</v>
      </c>
      <c r="H103" s="221">
        <f t="shared" si="1"/>
        <v>980</v>
      </c>
      <c r="I103" s="205"/>
      <c r="J103" s="76" t="s">
        <v>3008</v>
      </c>
      <c r="K103" s="76"/>
      <c r="L103" s="44" t="s">
        <v>2972</v>
      </c>
      <c r="M103" s="25">
        <v>43893</v>
      </c>
      <c r="N103" s="21"/>
      <c r="O103" s="32"/>
      <c r="P103" s="25">
        <v>43900</v>
      </c>
      <c r="Q103" s="26">
        <v>43900</v>
      </c>
    </row>
    <row r="104" spans="2:17" s="9" customFormat="1" ht="19.7" customHeight="1">
      <c r="B104" s="208">
        <v>24</v>
      </c>
      <c r="C104" s="208" t="s">
        <v>531</v>
      </c>
      <c r="D104" s="208" t="s">
        <v>531</v>
      </c>
      <c r="E104" s="250" t="s">
        <v>3009</v>
      </c>
      <c r="F104" s="1069">
        <v>100</v>
      </c>
      <c r="G104" s="215">
        <v>49</v>
      </c>
      <c r="H104" s="221">
        <f t="shared" si="1"/>
        <v>4900</v>
      </c>
      <c r="I104" s="205"/>
      <c r="J104" s="76" t="s">
        <v>3010</v>
      </c>
      <c r="K104" s="76"/>
      <c r="L104" s="44" t="s">
        <v>2972</v>
      </c>
      <c r="M104" s="25">
        <v>43893</v>
      </c>
      <c r="N104" s="21"/>
      <c r="O104" s="32"/>
      <c r="P104" s="25">
        <v>43900</v>
      </c>
      <c r="Q104" s="26">
        <v>43900</v>
      </c>
    </row>
    <row r="105" spans="2:17" s="9" customFormat="1" ht="19.7" customHeight="1">
      <c r="B105" s="208">
        <v>24</v>
      </c>
      <c r="C105" s="208" t="s">
        <v>531</v>
      </c>
      <c r="D105" s="208" t="s">
        <v>531</v>
      </c>
      <c r="E105" s="250" t="s">
        <v>3011</v>
      </c>
      <c r="F105" s="1069">
        <v>150</v>
      </c>
      <c r="G105" s="215">
        <v>49</v>
      </c>
      <c r="H105" s="221">
        <f t="shared" si="1"/>
        <v>7350</v>
      </c>
      <c r="I105" s="205"/>
      <c r="J105" s="76" t="s">
        <v>3012</v>
      </c>
      <c r="K105" s="76"/>
      <c r="L105" s="44" t="s">
        <v>2972</v>
      </c>
      <c r="M105" s="25">
        <v>43893</v>
      </c>
      <c r="N105" s="21"/>
      <c r="O105" s="32"/>
      <c r="P105" s="25">
        <v>43900</v>
      </c>
      <c r="Q105" s="26">
        <v>43900</v>
      </c>
    </row>
    <row r="106" spans="2:17" s="9" customFormat="1" ht="19.7" customHeight="1">
      <c r="B106" s="208">
        <v>24</v>
      </c>
      <c r="C106" s="208" t="s">
        <v>531</v>
      </c>
      <c r="D106" s="208" t="s">
        <v>531</v>
      </c>
      <c r="E106" s="250" t="s">
        <v>3013</v>
      </c>
      <c r="F106" s="1069">
        <v>150</v>
      </c>
      <c r="G106" s="215">
        <v>49</v>
      </c>
      <c r="H106" s="221">
        <f t="shared" si="1"/>
        <v>7350</v>
      </c>
      <c r="I106" s="205"/>
      <c r="J106" s="76" t="s">
        <v>3014</v>
      </c>
      <c r="K106" s="76"/>
      <c r="L106" s="44" t="s">
        <v>2972</v>
      </c>
      <c r="M106" s="25">
        <v>43893</v>
      </c>
      <c r="N106" s="21"/>
      <c r="O106" s="32"/>
      <c r="P106" s="25">
        <v>43900</v>
      </c>
      <c r="Q106" s="26">
        <v>43900</v>
      </c>
    </row>
    <row r="107" spans="2:17" s="9" customFormat="1" ht="19.7" customHeight="1">
      <c r="B107" s="208">
        <v>24</v>
      </c>
      <c r="C107" s="208" t="s">
        <v>531</v>
      </c>
      <c r="D107" s="208" t="s">
        <v>531</v>
      </c>
      <c r="E107" s="250" t="s">
        <v>3015</v>
      </c>
      <c r="F107" s="1069">
        <v>1</v>
      </c>
      <c r="G107" s="215">
        <v>1970</v>
      </c>
      <c r="H107" s="221">
        <f t="shared" si="1"/>
        <v>1970</v>
      </c>
      <c r="I107" s="205"/>
      <c r="J107" s="76" t="s">
        <v>3016</v>
      </c>
      <c r="K107" s="76"/>
      <c r="L107" s="44" t="s">
        <v>3017</v>
      </c>
      <c r="M107" s="25">
        <v>43893</v>
      </c>
      <c r="N107" s="21"/>
      <c r="O107" s="32"/>
      <c r="P107" s="25">
        <v>43900</v>
      </c>
      <c r="Q107" s="26">
        <v>43900</v>
      </c>
    </row>
    <row r="108" spans="2:17" s="9" customFormat="1" ht="19.7" customHeight="1">
      <c r="B108" s="208">
        <v>24</v>
      </c>
      <c r="C108" s="208" t="s">
        <v>2420</v>
      </c>
      <c r="D108" s="208" t="s">
        <v>144</v>
      </c>
      <c r="E108" s="250" t="s">
        <v>3018</v>
      </c>
      <c r="F108" s="1069">
        <v>5</v>
      </c>
      <c r="G108" s="215">
        <v>70</v>
      </c>
      <c r="H108" s="221">
        <f t="shared" si="1"/>
        <v>350</v>
      </c>
      <c r="I108" s="205"/>
      <c r="J108" s="76" t="s">
        <v>3019</v>
      </c>
      <c r="K108" s="76" t="s">
        <v>2964</v>
      </c>
      <c r="L108" s="44" t="s">
        <v>3017</v>
      </c>
      <c r="M108" s="25">
        <v>43895</v>
      </c>
      <c r="N108" s="21"/>
      <c r="O108" s="32">
        <v>43901</v>
      </c>
      <c r="P108" s="25" t="s">
        <v>3020</v>
      </c>
      <c r="Q108" s="26">
        <v>43901</v>
      </c>
    </row>
    <row r="109" spans="2:17" s="9" customFormat="1" ht="19.7" customHeight="1">
      <c r="B109" s="208">
        <v>24</v>
      </c>
      <c r="C109" s="208" t="s">
        <v>531</v>
      </c>
      <c r="D109" s="208" t="s">
        <v>531</v>
      </c>
      <c r="E109" s="250" t="s">
        <v>3021</v>
      </c>
      <c r="F109" s="1069">
        <v>1</v>
      </c>
      <c r="G109" s="215">
        <v>3733</v>
      </c>
      <c r="H109" s="221">
        <f t="shared" si="1"/>
        <v>3733</v>
      </c>
      <c r="I109" s="205"/>
      <c r="J109" s="76" t="s">
        <v>3022</v>
      </c>
      <c r="K109" s="76"/>
      <c r="L109" s="44" t="s">
        <v>3017</v>
      </c>
      <c r="M109" s="25">
        <v>43893</v>
      </c>
      <c r="N109" s="21"/>
      <c r="O109" s="32"/>
      <c r="P109" s="25">
        <v>43900</v>
      </c>
      <c r="Q109" s="26">
        <v>43900</v>
      </c>
    </row>
    <row r="110" spans="2:17" s="9" customFormat="1" ht="19.7" customHeight="1">
      <c r="B110" s="208">
        <v>24</v>
      </c>
      <c r="C110" s="208" t="s">
        <v>664</v>
      </c>
      <c r="D110" s="208" t="s">
        <v>144</v>
      </c>
      <c r="E110" s="250" t="s">
        <v>3023</v>
      </c>
      <c r="F110" s="1069">
        <v>1</v>
      </c>
      <c r="G110" s="215">
        <v>2140</v>
      </c>
      <c r="H110" s="221">
        <f t="shared" si="1"/>
        <v>2140</v>
      </c>
      <c r="I110" s="205"/>
      <c r="J110" s="76" t="s">
        <v>3024</v>
      </c>
      <c r="K110" s="76" t="s">
        <v>2964</v>
      </c>
      <c r="L110" s="44" t="s">
        <v>3017</v>
      </c>
      <c r="M110" s="25">
        <v>43895</v>
      </c>
      <c r="N110" s="21"/>
      <c r="O110" s="32">
        <v>43901</v>
      </c>
      <c r="P110" s="25" t="s">
        <v>2966</v>
      </c>
      <c r="Q110" s="26">
        <v>43901</v>
      </c>
    </row>
    <row r="111" spans="2:17" s="9" customFormat="1" ht="19.7" customHeight="1">
      <c r="B111" s="208">
        <v>24</v>
      </c>
      <c r="C111" s="208" t="s">
        <v>664</v>
      </c>
      <c r="D111" s="208" t="s">
        <v>144</v>
      </c>
      <c r="E111" s="250" t="s">
        <v>3025</v>
      </c>
      <c r="F111" s="1069">
        <v>1</v>
      </c>
      <c r="G111" s="215">
        <v>344</v>
      </c>
      <c r="H111" s="221">
        <f t="shared" si="1"/>
        <v>344</v>
      </c>
      <c r="I111" s="205"/>
      <c r="J111" s="76" t="s">
        <v>3026</v>
      </c>
      <c r="K111" s="76" t="s">
        <v>2964</v>
      </c>
      <c r="L111" s="44" t="s">
        <v>3017</v>
      </c>
      <c r="M111" s="25">
        <v>43895</v>
      </c>
      <c r="N111" s="21"/>
      <c r="O111" s="32">
        <v>43901</v>
      </c>
      <c r="P111" s="25" t="s">
        <v>2966</v>
      </c>
      <c r="Q111" s="26">
        <v>43901</v>
      </c>
    </row>
    <row r="112" spans="2:17" s="9" customFormat="1" ht="19.7" customHeight="1">
      <c r="B112" s="208">
        <v>24</v>
      </c>
      <c r="C112" s="208" t="s">
        <v>531</v>
      </c>
      <c r="D112" s="208" t="s">
        <v>531</v>
      </c>
      <c r="E112" s="250" t="s">
        <v>2271</v>
      </c>
      <c r="F112" s="1069">
        <v>4</v>
      </c>
      <c r="G112" s="215">
        <v>235</v>
      </c>
      <c r="H112" s="221">
        <f t="shared" si="1"/>
        <v>940</v>
      </c>
      <c r="I112" s="205"/>
      <c r="J112" s="76" t="s">
        <v>3027</v>
      </c>
      <c r="K112" s="76"/>
      <c r="L112" s="44" t="s">
        <v>3028</v>
      </c>
      <c r="M112" s="25">
        <v>43893</v>
      </c>
      <c r="N112" s="21"/>
      <c r="O112" s="32"/>
      <c r="P112" s="25">
        <v>43900</v>
      </c>
      <c r="Q112" s="26">
        <v>43900</v>
      </c>
    </row>
    <row r="113" spans="2:17" s="9" customFormat="1" ht="19.7" customHeight="1">
      <c r="B113" s="208">
        <v>24</v>
      </c>
      <c r="C113" s="208" t="s">
        <v>531</v>
      </c>
      <c r="D113" s="208" t="s">
        <v>531</v>
      </c>
      <c r="E113" s="250" t="s">
        <v>3029</v>
      </c>
      <c r="F113" s="1069">
        <v>1</v>
      </c>
      <c r="G113" s="215">
        <v>1220</v>
      </c>
      <c r="H113" s="221">
        <f t="shared" si="1"/>
        <v>1220</v>
      </c>
      <c r="I113" s="205"/>
      <c r="J113" s="76" t="s">
        <v>3030</v>
      </c>
      <c r="K113" s="76"/>
      <c r="L113" s="44" t="s">
        <v>3028</v>
      </c>
      <c r="M113" s="25">
        <v>43893</v>
      </c>
      <c r="N113" s="21"/>
      <c r="O113" s="32"/>
      <c r="P113" s="25">
        <v>43900</v>
      </c>
      <c r="Q113" s="26">
        <v>43900</v>
      </c>
    </row>
    <row r="114" spans="2:17" s="9" customFormat="1" ht="19.7" customHeight="1">
      <c r="B114" s="208">
        <v>24</v>
      </c>
      <c r="C114" s="208" t="s">
        <v>531</v>
      </c>
      <c r="D114" s="208" t="s">
        <v>531</v>
      </c>
      <c r="E114" s="250" t="s">
        <v>3031</v>
      </c>
      <c r="F114" s="1069">
        <v>1</v>
      </c>
      <c r="G114" s="215">
        <v>10200</v>
      </c>
      <c r="H114" s="221">
        <f t="shared" si="1"/>
        <v>10200</v>
      </c>
      <c r="I114" s="205"/>
      <c r="J114" s="76" t="s">
        <v>3032</v>
      </c>
      <c r="K114" s="76"/>
      <c r="L114" s="44" t="s">
        <v>2972</v>
      </c>
      <c r="M114" s="25">
        <v>43893</v>
      </c>
      <c r="N114" s="21"/>
      <c r="O114" s="32"/>
      <c r="P114" s="25">
        <v>43900</v>
      </c>
      <c r="Q114" s="26">
        <v>43900</v>
      </c>
    </row>
    <row r="115" spans="2:17" s="9" customFormat="1" ht="19.7" customHeight="1">
      <c r="B115" s="208">
        <v>24</v>
      </c>
      <c r="C115" s="208" t="s">
        <v>531</v>
      </c>
      <c r="D115" s="208" t="s">
        <v>531</v>
      </c>
      <c r="E115" s="250" t="s">
        <v>3033</v>
      </c>
      <c r="F115" s="1069">
        <v>1</v>
      </c>
      <c r="G115" s="215">
        <v>630</v>
      </c>
      <c r="H115" s="221">
        <f t="shared" si="1"/>
        <v>630</v>
      </c>
      <c r="I115" s="205"/>
      <c r="J115" s="76" t="s">
        <v>3034</v>
      </c>
      <c r="K115" s="76"/>
      <c r="L115" s="44" t="s">
        <v>3035</v>
      </c>
      <c r="M115" s="25">
        <v>43893</v>
      </c>
      <c r="N115" s="21"/>
      <c r="O115" s="32"/>
      <c r="P115" s="25">
        <v>43900</v>
      </c>
      <c r="Q115" s="26">
        <v>43900</v>
      </c>
    </row>
    <row r="116" spans="2:17" s="9" customFormat="1" ht="19.7" customHeight="1">
      <c r="B116" s="208"/>
      <c r="C116" s="208"/>
      <c r="D116" s="208"/>
      <c r="E116" s="250"/>
      <c r="F116" s="1069"/>
      <c r="G116" s="215">
        <v>0</v>
      </c>
      <c r="H116" s="221">
        <f t="shared" si="1"/>
        <v>0</v>
      </c>
      <c r="I116" s="205"/>
      <c r="J116" s="76"/>
      <c r="K116" s="76"/>
      <c r="L116" s="44"/>
      <c r="M116" s="25"/>
      <c r="N116" s="21"/>
      <c r="O116" s="32"/>
      <c r="P116" s="25"/>
      <c r="Q116" s="26"/>
    </row>
    <row r="117" spans="2:17" s="9" customFormat="1" ht="19.7" customHeight="1">
      <c r="B117" s="208"/>
      <c r="C117" s="208"/>
      <c r="D117" s="208"/>
      <c r="E117" s="250"/>
      <c r="F117" s="1069"/>
      <c r="G117" s="215">
        <v>0</v>
      </c>
      <c r="H117" s="221">
        <f t="shared" si="1"/>
        <v>0</v>
      </c>
      <c r="I117" s="205"/>
      <c r="J117" s="76"/>
      <c r="K117" s="76"/>
      <c r="L117" s="44"/>
      <c r="M117" s="25"/>
      <c r="N117" s="21"/>
      <c r="O117" s="32"/>
      <c r="P117" s="25"/>
      <c r="Q117" s="26"/>
    </row>
    <row r="118" spans="2:17" s="9" customFormat="1" ht="19.7" customHeight="1">
      <c r="B118" s="208"/>
      <c r="C118" s="208"/>
      <c r="D118" s="208"/>
      <c r="E118" s="250"/>
      <c r="F118" s="1069"/>
      <c r="G118" s="215">
        <v>0</v>
      </c>
      <c r="H118" s="221">
        <f t="shared" si="1"/>
        <v>0</v>
      </c>
      <c r="I118" s="205"/>
      <c r="J118" s="76"/>
      <c r="K118" s="76"/>
      <c r="L118" s="44"/>
      <c r="M118" s="25"/>
      <c r="N118" s="21"/>
      <c r="O118" s="32"/>
      <c r="P118" s="25"/>
      <c r="Q118" s="26"/>
    </row>
    <row r="119" spans="2:17" s="73" customFormat="1" ht="19.7" customHeight="1">
      <c r="B119" s="952">
        <v>13</v>
      </c>
      <c r="C119" s="952" t="s">
        <v>1503</v>
      </c>
      <c r="D119" s="952" t="s">
        <v>1504</v>
      </c>
      <c r="E119" s="1250" t="s">
        <v>3036</v>
      </c>
      <c r="F119" s="1100">
        <v>1</v>
      </c>
      <c r="G119" s="931">
        <v>63600</v>
      </c>
      <c r="H119" s="921">
        <f t="shared" si="1"/>
        <v>63600</v>
      </c>
      <c r="I119" s="1123"/>
      <c r="J119" s="932" t="s">
        <v>3037</v>
      </c>
      <c r="K119" s="932" t="s">
        <v>3038</v>
      </c>
      <c r="L119" s="933"/>
      <c r="M119" s="60">
        <v>43893</v>
      </c>
      <c r="N119" s="65"/>
      <c r="O119" s="58" t="s">
        <v>142</v>
      </c>
      <c r="P119" s="60">
        <v>43901</v>
      </c>
      <c r="Q119" s="61">
        <v>43901</v>
      </c>
    </row>
    <row r="120" spans="2:17" s="73" customFormat="1" ht="19.7" customHeight="1">
      <c r="B120" s="952">
        <v>13</v>
      </c>
      <c r="C120" s="952" t="s">
        <v>1503</v>
      </c>
      <c r="D120" s="952" t="s">
        <v>1504</v>
      </c>
      <c r="E120" s="1250" t="s">
        <v>3039</v>
      </c>
      <c r="F120" s="1100">
        <v>1</v>
      </c>
      <c r="G120" s="931">
        <v>31200</v>
      </c>
      <c r="H120" s="921">
        <f t="shared" si="1"/>
        <v>31200</v>
      </c>
      <c r="I120" s="1123"/>
      <c r="J120" s="932" t="s">
        <v>3040</v>
      </c>
      <c r="K120" s="932" t="s">
        <v>3038</v>
      </c>
      <c r="L120" s="933"/>
      <c r="M120" s="60">
        <v>43893</v>
      </c>
      <c r="N120" s="65"/>
      <c r="O120" s="58" t="s">
        <v>142</v>
      </c>
      <c r="P120" s="60">
        <v>43901</v>
      </c>
      <c r="Q120" s="61">
        <v>43901</v>
      </c>
    </row>
    <row r="121" spans="2:17" s="73" customFormat="1" ht="19.7" customHeight="1">
      <c r="B121" s="952">
        <v>13</v>
      </c>
      <c r="C121" s="952" t="s">
        <v>1503</v>
      </c>
      <c r="D121" s="952" t="s">
        <v>1504</v>
      </c>
      <c r="E121" s="1250" t="s">
        <v>3041</v>
      </c>
      <c r="F121" s="1100">
        <v>1</v>
      </c>
      <c r="G121" s="931">
        <v>8640</v>
      </c>
      <c r="H121" s="921">
        <f t="shared" si="1"/>
        <v>8640</v>
      </c>
      <c r="I121" s="1123"/>
      <c r="J121" s="932" t="s">
        <v>3042</v>
      </c>
      <c r="K121" s="932" t="s">
        <v>3038</v>
      </c>
      <c r="L121" s="933"/>
      <c r="M121" s="60">
        <v>43893</v>
      </c>
      <c r="N121" s="65"/>
      <c r="O121" s="58" t="s">
        <v>142</v>
      </c>
      <c r="P121" s="60">
        <v>43901</v>
      </c>
      <c r="Q121" s="61">
        <v>43901</v>
      </c>
    </row>
    <row r="122" spans="2:17" s="9" customFormat="1" ht="19.7" customHeight="1">
      <c r="B122" s="208"/>
      <c r="C122" s="208"/>
      <c r="D122" s="208"/>
      <c r="E122" s="250"/>
      <c r="F122" s="1069"/>
      <c r="G122" s="215">
        <v>0</v>
      </c>
      <c r="H122" s="221">
        <f t="shared" si="1"/>
        <v>0</v>
      </c>
      <c r="I122" s="205"/>
      <c r="J122" s="76"/>
      <c r="K122" s="76"/>
      <c r="L122" s="44"/>
      <c r="M122" s="25"/>
      <c r="N122" s="21"/>
      <c r="O122" s="32"/>
      <c r="P122" s="25"/>
      <c r="Q122" s="26"/>
    </row>
    <row r="123" spans="2:17" s="9" customFormat="1" ht="19.7" customHeight="1">
      <c r="B123" s="208"/>
      <c r="C123" s="208"/>
      <c r="D123" s="208"/>
      <c r="E123" s="250"/>
      <c r="F123" s="1069"/>
      <c r="G123" s="215">
        <v>0</v>
      </c>
      <c r="H123" s="221">
        <f t="shared" si="1"/>
        <v>0</v>
      </c>
      <c r="I123" s="205"/>
      <c r="J123" s="76"/>
      <c r="K123" s="76"/>
      <c r="L123" s="44"/>
      <c r="M123" s="25"/>
      <c r="N123" s="21"/>
      <c r="O123" s="32"/>
      <c r="P123" s="25"/>
      <c r="Q123" s="26"/>
    </row>
    <row r="124" spans="2:17" s="9" customFormat="1" ht="19.7" customHeight="1">
      <c r="B124" s="208">
        <v>24</v>
      </c>
      <c r="C124" s="208" t="s">
        <v>963</v>
      </c>
      <c r="D124" s="208" t="s">
        <v>963</v>
      </c>
      <c r="E124" s="250" t="s">
        <v>3043</v>
      </c>
      <c r="F124" s="1069">
        <v>1</v>
      </c>
      <c r="G124" s="215">
        <v>322000</v>
      </c>
      <c r="H124" s="221">
        <f t="shared" si="1"/>
        <v>322000</v>
      </c>
      <c r="I124" s="205"/>
      <c r="J124" s="76" t="s">
        <v>3044</v>
      </c>
      <c r="K124" s="212"/>
      <c r="L124" s="44" t="s">
        <v>3045</v>
      </c>
      <c r="M124" s="25">
        <v>43894</v>
      </c>
      <c r="N124" s="21"/>
      <c r="O124" s="32"/>
      <c r="P124" s="25">
        <v>43900</v>
      </c>
      <c r="Q124" s="26">
        <v>43899</v>
      </c>
    </row>
    <row r="125" spans="2:17" s="9" customFormat="1" ht="19.7" customHeight="1">
      <c r="B125" s="208">
        <v>24</v>
      </c>
      <c r="C125" s="208" t="s">
        <v>963</v>
      </c>
      <c r="D125" s="208" t="s">
        <v>963</v>
      </c>
      <c r="E125" s="250" t="s">
        <v>3046</v>
      </c>
      <c r="F125" s="1069">
        <v>2</v>
      </c>
      <c r="G125" s="215">
        <v>4500</v>
      </c>
      <c r="H125" s="221">
        <f t="shared" si="1"/>
        <v>9000</v>
      </c>
      <c r="I125" s="205"/>
      <c r="J125" s="76" t="s">
        <v>3047</v>
      </c>
      <c r="K125" s="76"/>
      <c r="L125" s="44" t="s">
        <v>3045</v>
      </c>
      <c r="M125" s="25">
        <v>43894</v>
      </c>
      <c r="N125" s="21"/>
      <c r="O125" s="32"/>
      <c r="P125" s="25">
        <v>43900</v>
      </c>
      <c r="Q125" s="26">
        <v>43899</v>
      </c>
    </row>
    <row r="126" spans="2:17" s="9" customFormat="1" ht="19.7" customHeight="1">
      <c r="B126" s="208">
        <v>24</v>
      </c>
      <c r="C126" s="208" t="s">
        <v>963</v>
      </c>
      <c r="D126" s="208" t="s">
        <v>963</v>
      </c>
      <c r="E126" s="250" t="s">
        <v>3048</v>
      </c>
      <c r="F126" s="1069">
        <v>2</v>
      </c>
      <c r="G126" s="215">
        <v>1800</v>
      </c>
      <c r="H126" s="221">
        <f t="shared" si="1"/>
        <v>3600</v>
      </c>
      <c r="I126" s="205"/>
      <c r="J126" s="76" t="s">
        <v>3049</v>
      </c>
      <c r="K126" s="76"/>
      <c r="L126" s="44" t="s">
        <v>3045</v>
      </c>
      <c r="M126" s="25">
        <v>43894</v>
      </c>
      <c r="N126" s="21"/>
      <c r="O126" s="32"/>
      <c r="P126" s="25">
        <v>43900</v>
      </c>
      <c r="Q126" s="26">
        <v>43899</v>
      </c>
    </row>
    <row r="127" spans="2:17" s="9" customFormat="1" ht="19.7" customHeight="1">
      <c r="B127" s="208"/>
      <c r="C127" s="208" t="s">
        <v>963</v>
      </c>
      <c r="D127" s="208" t="s">
        <v>963</v>
      </c>
      <c r="E127" s="250" t="s">
        <v>1735</v>
      </c>
      <c r="F127" s="1069"/>
      <c r="G127" s="215">
        <v>-54600</v>
      </c>
      <c r="H127" s="221">
        <v>-54600</v>
      </c>
      <c r="I127" s="205"/>
      <c r="J127" s="76"/>
      <c r="K127" s="76" t="s">
        <v>3050</v>
      </c>
      <c r="L127" s="44"/>
      <c r="M127" s="25"/>
      <c r="N127" s="21"/>
      <c r="O127" s="32"/>
      <c r="P127" s="25"/>
      <c r="Q127" s="26"/>
    </row>
    <row r="128" spans="2:17" s="9" customFormat="1" ht="19.7" customHeight="1">
      <c r="B128" s="208"/>
      <c r="C128" s="208"/>
      <c r="D128" s="208"/>
      <c r="E128" s="250"/>
      <c r="F128" s="1069"/>
      <c r="G128" s="215">
        <v>0</v>
      </c>
      <c r="H128" s="221">
        <f t="shared" si="1"/>
        <v>0</v>
      </c>
      <c r="I128" s="205"/>
      <c r="J128" s="76"/>
      <c r="K128" s="76"/>
      <c r="L128" s="44"/>
      <c r="M128" s="25"/>
      <c r="N128" s="21"/>
      <c r="O128" s="32"/>
      <c r="P128" s="25"/>
      <c r="Q128" s="26"/>
    </row>
    <row r="129" spans="2:17" s="9" customFormat="1" ht="19.7" customHeight="1">
      <c r="B129" s="208">
        <v>24</v>
      </c>
      <c r="C129" s="208" t="s">
        <v>1068</v>
      </c>
      <c r="D129" s="208" t="s">
        <v>177</v>
      </c>
      <c r="E129" s="250" t="s">
        <v>3051</v>
      </c>
      <c r="F129" s="1069">
        <v>1</v>
      </c>
      <c r="G129" s="215">
        <v>7650</v>
      </c>
      <c r="H129" s="221">
        <f t="shared" si="1"/>
        <v>7650</v>
      </c>
      <c r="I129" s="205"/>
      <c r="J129" s="76" t="s">
        <v>3052</v>
      </c>
      <c r="K129" s="76" t="s">
        <v>3053</v>
      </c>
      <c r="L129" s="44" t="s">
        <v>3017</v>
      </c>
      <c r="M129" s="25">
        <v>43894</v>
      </c>
      <c r="N129" s="21"/>
      <c r="O129" s="32" t="s">
        <v>142</v>
      </c>
      <c r="P129" s="252">
        <v>43906</v>
      </c>
      <c r="Q129" s="26">
        <v>43906</v>
      </c>
    </row>
    <row r="130" spans="2:17" s="9" customFormat="1" ht="19.7" customHeight="1">
      <c r="B130" s="208"/>
      <c r="C130" s="208"/>
      <c r="D130" s="890"/>
      <c r="E130" s="250"/>
      <c r="F130" s="1069"/>
      <c r="G130" s="215">
        <v>0</v>
      </c>
      <c r="H130" s="221">
        <f t="shared" si="1"/>
        <v>0</v>
      </c>
      <c r="I130" s="205"/>
      <c r="J130" s="76"/>
      <c r="K130" s="76"/>
      <c r="L130" s="44"/>
      <c r="M130" s="25"/>
      <c r="N130" s="21"/>
      <c r="O130" s="32"/>
      <c r="P130" s="25"/>
      <c r="Q130" s="26"/>
    </row>
    <row r="131" spans="2:17" s="9" customFormat="1" ht="19.7" customHeight="1">
      <c r="B131" s="208"/>
      <c r="C131" s="208"/>
      <c r="D131" s="890"/>
      <c r="E131" s="250"/>
      <c r="F131" s="1069"/>
      <c r="G131" s="215">
        <v>0</v>
      </c>
      <c r="H131" s="221">
        <f t="shared" si="1"/>
        <v>0</v>
      </c>
      <c r="I131" s="205"/>
      <c r="J131" s="76"/>
      <c r="K131" s="76"/>
      <c r="L131" s="44"/>
      <c r="M131" s="25"/>
      <c r="N131" s="21"/>
      <c r="O131" s="32"/>
      <c r="P131" s="25"/>
      <c r="Q131" s="26"/>
    </row>
    <row r="132" spans="2:17" s="9" customFormat="1" ht="19.7" customHeight="1">
      <c r="B132" s="208">
        <v>24</v>
      </c>
      <c r="C132" s="208" t="s">
        <v>1489</v>
      </c>
      <c r="D132" s="208" t="s">
        <v>144</v>
      </c>
      <c r="E132" s="250" t="s">
        <v>3054</v>
      </c>
      <c r="F132" s="1069">
        <v>1</v>
      </c>
      <c r="G132" s="215">
        <v>13700</v>
      </c>
      <c r="H132" s="221">
        <f t="shared" si="1"/>
        <v>13700</v>
      </c>
      <c r="I132" s="205"/>
      <c r="J132" s="76" t="s">
        <v>3055</v>
      </c>
      <c r="K132" s="76" t="s">
        <v>2964</v>
      </c>
      <c r="L132" s="44" t="s">
        <v>3035</v>
      </c>
      <c r="M132" s="25">
        <v>43895</v>
      </c>
      <c r="N132" s="21"/>
      <c r="O132" s="32">
        <v>43901</v>
      </c>
      <c r="P132" s="25" t="s">
        <v>2884</v>
      </c>
      <c r="Q132" s="26">
        <v>43900</v>
      </c>
    </row>
    <row r="133" spans="2:17" s="9" customFormat="1" ht="19.7" customHeight="1">
      <c r="B133" s="208"/>
      <c r="C133" s="208"/>
      <c r="D133" s="208"/>
      <c r="E133" s="250"/>
      <c r="F133" s="1069"/>
      <c r="G133" s="215">
        <v>0</v>
      </c>
      <c r="H133" s="221">
        <f t="shared" si="1"/>
        <v>0</v>
      </c>
      <c r="I133" s="205"/>
      <c r="J133" s="76"/>
      <c r="K133" s="76"/>
      <c r="L133" s="44"/>
      <c r="M133" s="25"/>
      <c r="N133" s="21"/>
      <c r="O133" s="32"/>
      <c r="P133" s="25"/>
      <c r="Q133" s="26"/>
    </row>
    <row r="134" spans="2:17" s="9" customFormat="1" ht="19.7" customHeight="1">
      <c r="B134" s="208"/>
      <c r="C134" s="208"/>
      <c r="D134" s="208"/>
      <c r="E134" s="250"/>
      <c r="F134" s="1069"/>
      <c r="G134" s="215">
        <v>0</v>
      </c>
      <c r="H134" s="221">
        <f t="shared" si="1"/>
        <v>0</v>
      </c>
      <c r="I134" s="205"/>
      <c r="J134" s="76"/>
      <c r="K134" s="76"/>
      <c r="L134" s="44"/>
      <c r="M134" s="25"/>
      <c r="N134" s="21"/>
      <c r="O134" s="32"/>
      <c r="P134" s="25"/>
      <c r="Q134" s="26"/>
    </row>
    <row r="135" spans="2:17" s="9" customFormat="1" ht="19.7" customHeight="1">
      <c r="B135" s="208">
        <v>24</v>
      </c>
      <c r="C135" s="208" t="s">
        <v>3056</v>
      </c>
      <c r="D135" s="208" t="s">
        <v>144</v>
      </c>
      <c r="E135" s="250" t="s">
        <v>3057</v>
      </c>
      <c r="F135" s="1069">
        <v>1</v>
      </c>
      <c r="G135" s="215">
        <v>720</v>
      </c>
      <c r="H135" s="221">
        <f t="shared" si="1"/>
        <v>720</v>
      </c>
      <c r="I135" s="205"/>
      <c r="J135" s="76" t="s">
        <v>3058</v>
      </c>
      <c r="K135" s="76" t="s">
        <v>2964</v>
      </c>
      <c r="L135" s="44" t="s">
        <v>3028</v>
      </c>
      <c r="M135" s="25">
        <v>43895</v>
      </c>
      <c r="N135" s="21"/>
      <c r="O135" s="32">
        <v>43901</v>
      </c>
      <c r="P135" s="25" t="s">
        <v>2884</v>
      </c>
      <c r="Q135" s="26">
        <v>43900</v>
      </c>
    </row>
    <row r="136" spans="2:17" s="9" customFormat="1" ht="19.7" customHeight="1">
      <c r="B136" s="208">
        <v>24</v>
      </c>
      <c r="C136" s="208" t="s">
        <v>3056</v>
      </c>
      <c r="D136" s="208" t="s">
        <v>144</v>
      </c>
      <c r="E136" s="250" t="s">
        <v>3059</v>
      </c>
      <c r="F136" s="1069">
        <v>1</v>
      </c>
      <c r="G136" s="215">
        <v>830</v>
      </c>
      <c r="H136" s="221">
        <f t="shared" si="1"/>
        <v>830</v>
      </c>
      <c r="I136" s="205"/>
      <c r="J136" s="76" t="s">
        <v>3060</v>
      </c>
      <c r="K136" s="76" t="s">
        <v>2964</v>
      </c>
      <c r="L136" s="44" t="s">
        <v>3028</v>
      </c>
      <c r="M136" s="25">
        <v>43895</v>
      </c>
      <c r="N136" s="21"/>
      <c r="O136" s="32">
        <v>43901</v>
      </c>
      <c r="P136" s="25" t="s">
        <v>2884</v>
      </c>
      <c r="Q136" s="26">
        <v>43900</v>
      </c>
    </row>
    <row r="137" spans="2:17" s="9" customFormat="1" ht="19.7" customHeight="1">
      <c r="B137" s="208"/>
      <c r="C137" s="208"/>
      <c r="D137" s="208"/>
      <c r="E137" s="250"/>
      <c r="F137" s="1069"/>
      <c r="G137" s="215">
        <v>0</v>
      </c>
      <c r="H137" s="221">
        <f t="shared" ref="H137:H209" si="2">F137*G137</f>
        <v>0</v>
      </c>
      <c r="I137" s="205"/>
      <c r="J137" s="76"/>
      <c r="K137" s="76"/>
      <c r="L137" s="44"/>
      <c r="M137" s="25"/>
      <c r="N137" s="21"/>
      <c r="O137" s="32"/>
      <c r="P137" s="25"/>
      <c r="Q137" s="26"/>
    </row>
    <row r="138" spans="2:17" s="9" customFormat="1" ht="19.7" customHeight="1">
      <c r="B138" s="208"/>
      <c r="C138" s="208"/>
      <c r="D138" s="208"/>
      <c r="E138" s="250"/>
      <c r="F138" s="1069"/>
      <c r="G138" s="215">
        <v>0</v>
      </c>
      <c r="H138" s="221">
        <f t="shared" si="2"/>
        <v>0</v>
      </c>
      <c r="I138" s="205"/>
      <c r="J138" s="76"/>
      <c r="K138" s="76"/>
      <c r="L138" s="44"/>
      <c r="M138" s="25"/>
      <c r="N138" s="21"/>
      <c r="O138" s="32"/>
      <c r="P138" s="25"/>
      <c r="Q138" s="26"/>
    </row>
    <row r="139" spans="2:17" s="9" customFormat="1" ht="19.7" customHeight="1">
      <c r="B139" s="208">
        <v>24</v>
      </c>
      <c r="C139" s="208" t="s">
        <v>292</v>
      </c>
      <c r="D139" s="208" t="s">
        <v>144</v>
      </c>
      <c r="E139" s="250" t="s">
        <v>3061</v>
      </c>
      <c r="F139" s="1069">
        <v>1</v>
      </c>
      <c r="G139" s="215">
        <v>3840</v>
      </c>
      <c r="H139" s="221">
        <f t="shared" si="2"/>
        <v>3840</v>
      </c>
      <c r="I139" s="205"/>
      <c r="J139" s="76" t="s">
        <v>3062</v>
      </c>
      <c r="K139" s="76" t="s">
        <v>2964</v>
      </c>
      <c r="L139" s="44" t="s">
        <v>3028</v>
      </c>
      <c r="M139" s="25">
        <v>43895</v>
      </c>
      <c r="N139" s="21"/>
      <c r="O139" s="32">
        <v>43901</v>
      </c>
      <c r="P139" s="252"/>
      <c r="Q139" s="26">
        <v>43901</v>
      </c>
    </row>
    <row r="140" spans="2:17" s="9" customFormat="1" ht="19.7" customHeight="1">
      <c r="B140" s="208">
        <v>24</v>
      </c>
      <c r="C140" s="208" t="s">
        <v>292</v>
      </c>
      <c r="D140" s="208" t="s">
        <v>144</v>
      </c>
      <c r="E140" s="250" t="s">
        <v>298</v>
      </c>
      <c r="F140" s="1069">
        <v>2</v>
      </c>
      <c r="G140" s="215">
        <v>420</v>
      </c>
      <c r="H140" s="221">
        <f t="shared" si="2"/>
        <v>840</v>
      </c>
      <c r="I140" s="205"/>
      <c r="J140" s="76" t="s">
        <v>3063</v>
      </c>
      <c r="K140" s="76" t="s">
        <v>2964</v>
      </c>
      <c r="L140" s="44" t="s">
        <v>3028</v>
      </c>
      <c r="M140" s="25">
        <v>43895</v>
      </c>
      <c r="N140" s="21"/>
      <c r="O140" s="32">
        <v>43901</v>
      </c>
      <c r="P140" s="25" t="s">
        <v>2884</v>
      </c>
      <c r="Q140" s="26">
        <v>43900</v>
      </c>
    </row>
    <row r="141" spans="2:17" s="9" customFormat="1" ht="19.7" customHeight="1">
      <c r="B141" s="208">
        <v>24</v>
      </c>
      <c r="C141" s="208" t="s">
        <v>292</v>
      </c>
      <c r="D141" s="208" t="s">
        <v>144</v>
      </c>
      <c r="E141" s="250" t="s">
        <v>3064</v>
      </c>
      <c r="F141" s="1069">
        <v>1</v>
      </c>
      <c r="G141" s="215">
        <v>2860</v>
      </c>
      <c r="H141" s="221">
        <f t="shared" si="2"/>
        <v>2860</v>
      </c>
      <c r="I141" s="205"/>
      <c r="J141" s="76" t="s">
        <v>3065</v>
      </c>
      <c r="K141" s="76" t="s">
        <v>2964</v>
      </c>
      <c r="L141" s="44" t="s">
        <v>3028</v>
      </c>
      <c r="M141" s="25">
        <v>43895</v>
      </c>
      <c r="N141" s="21"/>
      <c r="O141" s="32">
        <v>43901</v>
      </c>
      <c r="P141" s="25" t="s">
        <v>2884</v>
      </c>
      <c r="Q141" s="26">
        <v>43900</v>
      </c>
    </row>
    <row r="142" spans="2:17" s="9" customFormat="1" ht="19.7" customHeight="1">
      <c r="B142" s="208">
        <v>24</v>
      </c>
      <c r="C142" s="208" t="s">
        <v>292</v>
      </c>
      <c r="D142" s="208" t="s">
        <v>144</v>
      </c>
      <c r="E142" s="250" t="s">
        <v>3066</v>
      </c>
      <c r="F142" s="1069">
        <v>1</v>
      </c>
      <c r="G142" s="215">
        <v>4370</v>
      </c>
      <c r="H142" s="221">
        <f t="shared" si="2"/>
        <v>4370</v>
      </c>
      <c r="I142" s="205"/>
      <c r="J142" s="76" t="s">
        <v>3067</v>
      </c>
      <c r="K142" s="76" t="s">
        <v>2964</v>
      </c>
      <c r="L142" s="44" t="s">
        <v>3028</v>
      </c>
      <c r="M142" s="25">
        <v>43895</v>
      </c>
      <c r="N142" s="21"/>
      <c r="O142" s="32">
        <v>43901</v>
      </c>
      <c r="P142" s="25" t="s">
        <v>2884</v>
      </c>
      <c r="Q142" s="26">
        <v>43900</v>
      </c>
    </row>
    <row r="143" spans="2:17" s="9" customFormat="1" ht="19.7" customHeight="1">
      <c r="B143" s="208">
        <v>24</v>
      </c>
      <c r="C143" s="208" t="s">
        <v>292</v>
      </c>
      <c r="D143" s="208" t="s">
        <v>144</v>
      </c>
      <c r="E143" s="250" t="s">
        <v>3068</v>
      </c>
      <c r="F143" s="1069">
        <v>1</v>
      </c>
      <c r="G143" s="215">
        <v>440</v>
      </c>
      <c r="H143" s="221">
        <f t="shared" si="2"/>
        <v>440</v>
      </c>
      <c r="I143" s="205"/>
      <c r="J143" s="76" t="s">
        <v>3069</v>
      </c>
      <c r="K143" s="76" t="s">
        <v>2964</v>
      </c>
      <c r="L143" s="44" t="s">
        <v>3028</v>
      </c>
      <c r="M143" s="25">
        <v>43895</v>
      </c>
      <c r="N143" s="21"/>
      <c r="O143" s="32">
        <v>43901</v>
      </c>
      <c r="P143" s="25" t="s">
        <v>2884</v>
      </c>
      <c r="Q143" s="26">
        <v>43900</v>
      </c>
    </row>
    <row r="144" spans="2:17" s="9" customFormat="1" ht="19.7" customHeight="1">
      <c r="B144" s="208">
        <v>24</v>
      </c>
      <c r="C144" s="208" t="s">
        <v>292</v>
      </c>
      <c r="D144" s="208" t="s">
        <v>144</v>
      </c>
      <c r="E144" s="250" t="s">
        <v>3070</v>
      </c>
      <c r="F144" s="1069">
        <v>1</v>
      </c>
      <c r="G144" s="215">
        <v>1560</v>
      </c>
      <c r="H144" s="221">
        <f t="shared" si="2"/>
        <v>1560</v>
      </c>
      <c r="I144" s="205"/>
      <c r="J144" s="76" t="s">
        <v>3071</v>
      </c>
      <c r="K144" s="76" t="s">
        <v>2964</v>
      </c>
      <c r="L144" s="44" t="s">
        <v>3028</v>
      </c>
      <c r="M144" s="25">
        <v>43895</v>
      </c>
      <c r="N144" s="21"/>
      <c r="O144" s="32">
        <v>43901</v>
      </c>
      <c r="P144" s="25" t="s">
        <v>2884</v>
      </c>
      <c r="Q144" s="26">
        <v>43900</v>
      </c>
    </row>
    <row r="145" spans="2:17" s="9" customFormat="1" ht="19.7" customHeight="1">
      <c r="B145" s="208"/>
      <c r="C145" s="208"/>
      <c r="D145" s="208"/>
      <c r="E145" s="250"/>
      <c r="F145" s="1069"/>
      <c r="G145" s="215">
        <v>0</v>
      </c>
      <c r="H145" s="221">
        <f t="shared" si="2"/>
        <v>0</v>
      </c>
      <c r="I145" s="205"/>
      <c r="J145" s="76"/>
      <c r="K145" s="76"/>
      <c r="L145" s="44"/>
      <c r="M145" s="25"/>
      <c r="N145" s="21"/>
      <c r="O145" s="32"/>
      <c r="P145" s="25"/>
      <c r="Q145" s="26"/>
    </row>
    <row r="146" spans="2:17" s="9" customFormat="1" ht="19.7" customHeight="1">
      <c r="B146" s="208"/>
      <c r="C146" s="208"/>
      <c r="D146" s="208"/>
      <c r="E146" s="250"/>
      <c r="F146" s="1069"/>
      <c r="G146" s="215">
        <v>0</v>
      </c>
      <c r="H146" s="221">
        <f t="shared" si="2"/>
        <v>0</v>
      </c>
      <c r="I146" s="205"/>
      <c r="J146" s="76"/>
      <c r="K146" s="76"/>
      <c r="L146" s="44"/>
      <c r="M146" s="25"/>
      <c r="N146" s="21"/>
      <c r="O146" s="32"/>
      <c r="P146" s="25"/>
      <c r="Q146" s="26"/>
    </row>
    <row r="147" spans="2:17" s="73" customFormat="1" ht="19.7" customHeight="1">
      <c r="B147" s="952">
        <v>25</v>
      </c>
      <c r="C147" s="952" t="s">
        <v>659</v>
      </c>
      <c r="D147" s="952" t="s">
        <v>659</v>
      </c>
      <c r="E147" s="1250" t="s">
        <v>1108</v>
      </c>
      <c r="F147" s="1100">
        <v>2</v>
      </c>
      <c r="G147" s="931">
        <v>19800</v>
      </c>
      <c r="H147" s="921">
        <f t="shared" si="2"/>
        <v>39600</v>
      </c>
      <c r="I147" s="1123"/>
      <c r="J147" s="932" t="s">
        <v>1109</v>
      </c>
      <c r="K147" s="932"/>
      <c r="L147" s="933" t="s">
        <v>3072</v>
      </c>
      <c r="M147" s="60">
        <v>43899</v>
      </c>
      <c r="N147" s="65"/>
      <c r="O147" s="58"/>
      <c r="P147" s="60"/>
      <c r="Q147" s="61"/>
    </row>
    <row r="148" spans="2:17" s="73" customFormat="1" ht="19.7" customHeight="1">
      <c r="B148" s="952">
        <v>25</v>
      </c>
      <c r="C148" s="952" t="s">
        <v>659</v>
      </c>
      <c r="D148" s="952" t="s">
        <v>659</v>
      </c>
      <c r="E148" s="1250" t="s">
        <v>3073</v>
      </c>
      <c r="F148" s="1100">
        <v>1</v>
      </c>
      <c r="G148" s="931">
        <v>28300</v>
      </c>
      <c r="H148" s="921">
        <f t="shared" si="2"/>
        <v>28300</v>
      </c>
      <c r="I148" s="1123"/>
      <c r="J148" s="932" t="s">
        <v>707</v>
      </c>
      <c r="K148" s="932"/>
      <c r="L148" s="933" t="s">
        <v>707</v>
      </c>
      <c r="M148" s="60">
        <v>43899</v>
      </c>
      <c r="N148" s="65"/>
      <c r="O148" s="58"/>
      <c r="P148" s="60"/>
      <c r="Q148" s="61"/>
    </row>
    <row r="149" spans="2:17" s="73" customFormat="1" ht="19.7" customHeight="1">
      <c r="B149" s="952">
        <v>12</v>
      </c>
      <c r="C149" s="952" t="s">
        <v>659</v>
      </c>
      <c r="D149" s="952" t="s">
        <v>659</v>
      </c>
      <c r="E149" s="1250" t="s">
        <v>3074</v>
      </c>
      <c r="F149" s="1100">
        <v>1</v>
      </c>
      <c r="G149" s="931">
        <v>7400</v>
      </c>
      <c r="H149" s="921">
        <f t="shared" si="2"/>
        <v>7400</v>
      </c>
      <c r="I149" s="1123"/>
      <c r="J149" s="932" t="s">
        <v>3075</v>
      </c>
      <c r="K149" s="932"/>
      <c r="L149" s="933" t="s">
        <v>3076</v>
      </c>
      <c r="M149" s="60">
        <v>43899</v>
      </c>
      <c r="N149" s="65"/>
      <c r="O149" s="58"/>
      <c r="P149" s="60"/>
      <c r="Q149" s="61"/>
    </row>
    <row r="150" spans="2:17" s="73" customFormat="1" ht="19.7" customHeight="1">
      <c r="B150" s="952">
        <v>12</v>
      </c>
      <c r="C150" s="952" t="s">
        <v>659</v>
      </c>
      <c r="D150" s="952" t="s">
        <v>659</v>
      </c>
      <c r="E150" s="1250" t="s">
        <v>3077</v>
      </c>
      <c r="F150" s="1100">
        <v>1</v>
      </c>
      <c r="G150" s="931">
        <v>8300</v>
      </c>
      <c r="H150" s="921">
        <f t="shared" si="2"/>
        <v>8300</v>
      </c>
      <c r="I150" s="1123"/>
      <c r="J150" s="932" t="s">
        <v>714</v>
      </c>
      <c r="K150" s="932"/>
      <c r="L150" s="933" t="s">
        <v>3076</v>
      </c>
      <c r="M150" s="60">
        <v>43899</v>
      </c>
      <c r="N150" s="65"/>
      <c r="O150" s="58"/>
      <c r="P150" s="60"/>
      <c r="Q150" s="61"/>
    </row>
    <row r="151" spans="2:17" s="73" customFormat="1" ht="19.7" customHeight="1">
      <c r="B151" s="952">
        <v>12</v>
      </c>
      <c r="C151" s="952" t="s">
        <v>659</v>
      </c>
      <c r="D151" s="952" t="s">
        <v>659</v>
      </c>
      <c r="E151" s="1250" t="s">
        <v>3078</v>
      </c>
      <c r="F151" s="1100">
        <v>1</v>
      </c>
      <c r="G151" s="931">
        <v>8800</v>
      </c>
      <c r="H151" s="921">
        <f t="shared" si="2"/>
        <v>8800</v>
      </c>
      <c r="I151" s="1123"/>
      <c r="J151" s="932" t="s">
        <v>3079</v>
      </c>
      <c r="K151" s="932"/>
      <c r="L151" s="933" t="s">
        <v>3076</v>
      </c>
      <c r="M151" s="60">
        <v>43899</v>
      </c>
      <c r="N151" s="65"/>
      <c r="O151" s="58"/>
      <c r="P151" s="60"/>
      <c r="Q151" s="61"/>
    </row>
    <row r="152" spans="2:17" s="73" customFormat="1" ht="19.7" customHeight="1">
      <c r="B152" s="952">
        <v>12</v>
      </c>
      <c r="C152" s="952" t="s">
        <v>659</v>
      </c>
      <c r="D152" s="952" t="s">
        <v>659</v>
      </c>
      <c r="E152" s="1250" t="s">
        <v>3080</v>
      </c>
      <c r="F152" s="1100">
        <v>1</v>
      </c>
      <c r="G152" s="931">
        <v>3600</v>
      </c>
      <c r="H152" s="921">
        <f t="shared" si="2"/>
        <v>3600</v>
      </c>
      <c r="I152" s="1123"/>
      <c r="J152" s="932" t="s">
        <v>3081</v>
      </c>
      <c r="K152" s="932"/>
      <c r="L152" s="933" t="s">
        <v>3076</v>
      </c>
      <c r="M152" s="60">
        <v>43899</v>
      </c>
      <c r="N152" s="65"/>
      <c r="O152" s="58"/>
      <c r="P152" s="60"/>
      <c r="Q152" s="61"/>
    </row>
    <row r="153" spans="2:17" s="73" customFormat="1" ht="19.7" customHeight="1">
      <c r="B153" s="952">
        <v>25</v>
      </c>
      <c r="C153" s="952" t="s">
        <v>659</v>
      </c>
      <c r="D153" s="952" t="s">
        <v>659</v>
      </c>
      <c r="E153" s="1250" t="s">
        <v>3082</v>
      </c>
      <c r="F153" s="1100">
        <v>1</v>
      </c>
      <c r="G153" s="931">
        <v>6700</v>
      </c>
      <c r="H153" s="921">
        <f t="shared" si="2"/>
        <v>6700</v>
      </c>
      <c r="I153" s="1123"/>
      <c r="J153" s="932" t="s">
        <v>1113</v>
      </c>
      <c r="K153" s="932"/>
      <c r="L153" s="933" t="s">
        <v>2904</v>
      </c>
      <c r="M153" s="60">
        <v>43899</v>
      </c>
      <c r="N153" s="65"/>
      <c r="O153" s="58"/>
      <c r="P153" s="60"/>
      <c r="Q153" s="61"/>
    </row>
    <row r="154" spans="2:17" s="73" customFormat="1" ht="19.7" customHeight="1">
      <c r="B154" s="952">
        <v>25</v>
      </c>
      <c r="C154" s="952" t="s">
        <v>659</v>
      </c>
      <c r="D154" s="952" t="s">
        <v>659</v>
      </c>
      <c r="E154" s="1250" t="s">
        <v>3083</v>
      </c>
      <c r="F154" s="1100">
        <v>1</v>
      </c>
      <c r="G154" s="931">
        <v>8700</v>
      </c>
      <c r="H154" s="921">
        <f t="shared" si="2"/>
        <v>8700</v>
      </c>
      <c r="I154" s="1123"/>
      <c r="J154" s="932" t="s">
        <v>1111</v>
      </c>
      <c r="K154" s="932"/>
      <c r="L154" s="933" t="s">
        <v>3084</v>
      </c>
      <c r="M154" s="60">
        <v>43899</v>
      </c>
      <c r="N154" s="65"/>
      <c r="O154" s="58"/>
      <c r="P154" s="60"/>
      <c r="Q154" s="61"/>
    </row>
    <row r="155" spans="2:17" s="73" customFormat="1" ht="19.7" customHeight="1">
      <c r="B155" s="952">
        <v>25</v>
      </c>
      <c r="C155" s="952" t="s">
        <v>659</v>
      </c>
      <c r="D155" s="952" t="s">
        <v>659</v>
      </c>
      <c r="E155" s="1250" t="s">
        <v>3085</v>
      </c>
      <c r="F155" s="1100">
        <v>1</v>
      </c>
      <c r="G155" s="931">
        <v>6600</v>
      </c>
      <c r="H155" s="921">
        <f t="shared" si="2"/>
        <v>6600</v>
      </c>
      <c r="I155" s="1123"/>
      <c r="J155" s="932" t="s">
        <v>2888</v>
      </c>
      <c r="K155" s="932"/>
      <c r="L155" s="933" t="s">
        <v>2885</v>
      </c>
      <c r="M155" s="60">
        <v>43899</v>
      </c>
      <c r="N155" s="65"/>
      <c r="O155" s="58"/>
      <c r="P155" s="60"/>
      <c r="Q155" s="61"/>
    </row>
    <row r="156" spans="2:17" s="73" customFormat="1" ht="19.7" customHeight="1">
      <c r="B156" s="952">
        <v>24</v>
      </c>
      <c r="C156" s="952" t="s">
        <v>659</v>
      </c>
      <c r="D156" s="952" t="s">
        <v>659</v>
      </c>
      <c r="E156" s="1250" t="s">
        <v>3086</v>
      </c>
      <c r="F156" s="1100">
        <v>1</v>
      </c>
      <c r="G156" s="931">
        <v>4700</v>
      </c>
      <c r="H156" s="921">
        <f t="shared" si="2"/>
        <v>4700</v>
      </c>
      <c r="I156" s="1123"/>
      <c r="J156" s="932" t="s">
        <v>3087</v>
      </c>
      <c r="K156" s="932"/>
      <c r="L156" s="933" t="s">
        <v>3028</v>
      </c>
      <c r="M156" s="60">
        <v>43899</v>
      </c>
      <c r="N156" s="65"/>
      <c r="O156" s="58"/>
      <c r="P156" s="60"/>
      <c r="Q156" s="61"/>
    </row>
    <row r="157" spans="2:17" s="73" customFormat="1" ht="19.7" customHeight="1">
      <c r="B157" s="952">
        <v>12</v>
      </c>
      <c r="C157" s="952" t="s">
        <v>659</v>
      </c>
      <c r="D157" s="952" t="s">
        <v>659</v>
      </c>
      <c r="E157" s="1250" t="s">
        <v>3088</v>
      </c>
      <c r="F157" s="1100">
        <v>1</v>
      </c>
      <c r="G157" s="931">
        <v>6300</v>
      </c>
      <c r="H157" s="921">
        <f t="shared" si="2"/>
        <v>6300</v>
      </c>
      <c r="I157" s="1123"/>
      <c r="J157" s="932" t="s">
        <v>3089</v>
      </c>
      <c r="K157" s="932"/>
      <c r="L157" s="933" t="s">
        <v>2906</v>
      </c>
      <c r="M157" s="60">
        <v>43899</v>
      </c>
      <c r="N157" s="65"/>
      <c r="O157" s="58"/>
      <c r="P157" s="60"/>
      <c r="Q157" s="61"/>
    </row>
    <row r="158" spans="2:17" s="73" customFormat="1" ht="19.7" customHeight="1">
      <c r="B158" s="952"/>
      <c r="C158" s="952"/>
      <c r="D158" s="952"/>
      <c r="E158" s="1250"/>
      <c r="F158" s="1100"/>
      <c r="G158" s="266">
        <v>0</v>
      </c>
      <c r="H158" s="38">
        <f t="shared" si="2"/>
        <v>0</v>
      </c>
      <c r="I158" s="1123"/>
      <c r="J158" s="932"/>
      <c r="K158" s="932"/>
      <c r="L158" s="933"/>
      <c r="M158" s="60"/>
      <c r="N158" s="65"/>
      <c r="O158" s="58"/>
      <c r="P158" s="60"/>
      <c r="Q158" s="61"/>
    </row>
    <row r="159" spans="2:17" s="73" customFormat="1" ht="19.7" customHeight="1">
      <c r="B159" s="952"/>
      <c r="C159" s="952"/>
      <c r="D159" s="952"/>
      <c r="E159" s="1250"/>
      <c r="F159" s="1100"/>
      <c r="G159" s="266">
        <v>0</v>
      </c>
      <c r="H159" s="38">
        <f t="shared" si="2"/>
        <v>0</v>
      </c>
      <c r="I159" s="1123"/>
      <c r="J159" s="932"/>
      <c r="K159" s="932"/>
      <c r="L159" s="933"/>
      <c r="M159" s="60"/>
      <c r="N159" s="65"/>
      <c r="O159" s="58"/>
      <c r="P159" s="60"/>
      <c r="Q159" s="61"/>
    </row>
    <row r="160" spans="2:17" s="73" customFormat="1" ht="19.7" customHeight="1">
      <c r="B160" s="65">
        <v>24</v>
      </c>
      <c r="C160" s="65" t="s">
        <v>176</v>
      </c>
      <c r="D160" s="952" t="s">
        <v>177</v>
      </c>
      <c r="E160" s="954" t="s">
        <v>3090</v>
      </c>
      <c r="F160" s="53">
        <v>1</v>
      </c>
      <c r="G160" s="281">
        <v>830</v>
      </c>
      <c r="H160" s="69">
        <f t="shared" si="2"/>
        <v>830</v>
      </c>
      <c r="I160" s="283"/>
      <c r="J160" s="285" t="s">
        <v>3091</v>
      </c>
      <c r="K160" s="59"/>
      <c r="L160" s="57" t="s">
        <v>3092</v>
      </c>
      <c r="M160" s="60">
        <v>43902</v>
      </c>
      <c r="N160" s="65"/>
      <c r="O160" s="58">
        <v>43909</v>
      </c>
      <c r="P160" s="60" t="s">
        <v>2877</v>
      </c>
      <c r="Q160" s="61"/>
    </row>
    <row r="161" spans="2:17" s="73" customFormat="1" ht="19.7" customHeight="1">
      <c r="B161" s="65">
        <v>24</v>
      </c>
      <c r="C161" s="65" t="s">
        <v>176</v>
      </c>
      <c r="D161" s="952" t="s">
        <v>177</v>
      </c>
      <c r="E161" s="954" t="s">
        <v>3093</v>
      </c>
      <c r="F161" s="53">
        <v>1</v>
      </c>
      <c r="G161" s="281">
        <v>280</v>
      </c>
      <c r="H161" s="69">
        <f t="shared" si="2"/>
        <v>280</v>
      </c>
      <c r="I161" s="283"/>
      <c r="J161" s="285" t="s">
        <v>3094</v>
      </c>
      <c r="K161" s="59"/>
      <c r="L161" s="57" t="s">
        <v>3092</v>
      </c>
      <c r="M161" s="60">
        <v>43902</v>
      </c>
      <c r="N161" s="65"/>
      <c r="O161" s="58">
        <v>43909</v>
      </c>
      <c r="P161" s="60" t="s">
        <v>2877</v>
      </c>
      <c r="Q161" s="61"/>
    </row>
    <row r="162" spans="2:17" s="73" customFormat="1" ht="19.7" customHeight="1">
      <c r="B162" s="65">
        <v>24</v>
      </c>
      <c r="C162" s="65" t="s">
        <v>176</v>
      </c>
      <c r="D162" s="952" t="s">
        <v>177</v>
      </c>
      <c r="E162" s="954" t="s">
        <v>3095</v>
      </c>
      <c r="F162" s="53">
        <v>1</v>
      </c>
      <c r="G162" s="281">
        <v>1580</v>
      </c>
      <c r="H162" s="69">
        <f t="shared" si="2"/>
        <v>1580</v>
      </c>
      <c r="I162" s="283"/>
      <c r="J162" s="285" t="s">
        <v>3096</v>
      </c>
      <c r="K162" s="59"/>
      <c r="L162" s="57" t="s">
        <v>3092</v>
      </c>
      <c r="M162" s="60">
        <v>43902</v>
      </c>
      <c r="N162" s="65"/>
      <c r="O162" s="58">
        <v>43909</v>
      </c>
      <c r="P162" s="60" t="s">
        <v>2877</v>
      </c>
      <c r="Q162" s="61"/>
    </row>
    <row r="163" spans="2:17" s="73" customFormat="1" ht="19.7" customHeight="1">
      <c r="B163" s="65">
        <v>24</v>
      </c>
      <c r="C163" s="65" t="s">
        <v>176</v>
      </c>
      <c r="D163" s="952" t="s">
        <v>177</v>
      </c>
      <c r="E163" s="954" t="s">
        <v>3097</v>
      </c>
      <c r="F163" s="53">
        <v>1</v>
      </c>
      <c r="G163" s="281">
        <v>1580</v>
      </c>
      <c r="H163" s="69">
        <f t="shared" si="2"/>
        <v>1580</v>
      </c>
      <c r="I163" s="283"/>
      <c r="J163" s="285" t="s">
        <v>3096</v>
      </c>
      <c r="K163" s="59"/>
      <c r="L163" s="57" t="s">
        <v>3092</v>
      </c>
      <c r="M163" s="60">
        <v>43902</v>
      </c>
      <c r="N163" s="65"/>
      <c r="O163" s="58">
        <v>43909</v>
      </c>
      <c r="P163" s="60" t="s">
        <v>2877</v>
      </c>
      <c r="Q163" s="61"/>
    </row>
    <row r="164" spans="2:17" s="73" customFormat="1" ht="19.7" customHeight="1">
      <c r="B164" s="65"/>
      <c r="C164" s="65"/>
      <c r="D164" s="952" t="s">
        <v>177</v>
      </c>
      <c r="E164" s="954" t="s">
        <v>3098</v>
      </c>
      <c r="F164" s="53">
        <v>1</v>
      </c>
      <c r="G164" s="281">
        <v>1000</v>
      </c>
      <c r="H164" s="69">
        <f t="shared" si="2"/>
        <v>1000</v>
      </c>
      <c r="I164" s="283"/>
      <c r="J164" s="285"/>
      <c r="K164" s="59"/>
      <c r="L164" s="57"/>
      <c r="M164" s="60"/>
      <c r="N164" s="65"/>
      <c r="O164" s="58"/>
      <c r="P164" s="60"/>
      <c r="Q164" s="61"/>
    </row>
    <row r="165" spans="2:17" s="73" customFormat="1" ht="19.7" customHeight="1">
      <c r="B165" s="65"/>
      <c r="C165" s="65"/>
      <c r="D165" s="952"/>
      <c r="E165" s="954"/>
      <c r="F165" s="53"/>
      <c r="G165" s="281"/>
      <c r="H165" s="69"/>
      <c r="I165" s="283"/>
      <c r="J165" s="285"/>
      <c r="K165" s="59"/>
      <c r="L165" s="57"/>
      <c r="M165" s="60"/>
      <c r="N165" s="65"/>
      <c r="O165" s="58"/>
      <c r="P165" s="60"/>
      <c r="Q165" s="61"/>
    </row>
    <row r="166" spans="2:17" s="9" customFormat="1" ht="19.7" customHeight="1">
      <c r="B166" s="21">
        <v>24</v>
      </c>
      <c r="C166" s="21" t="s">
        <v>3099</v>
      </c>
      <c r="D166" s="208" t="s">
        <v>144</v>
      </c>
      <c r="E166" s="235" t="s">
        <v>167</v>
      </c>
      <c r="F166" s="23">
        <v>1</v>
      </c>
      <c r="G166" s="266">
        <v>1470</v>
      </c>
      <c r="H166" s="38">
        <f t="shared" ref="H166:H193" si="3">F166*G166</f>
        <v>1470</v>
      </c>
      <c r="I166" s="167"/>
      <c r="J166" s="30" t="s">
        <v>3100</v>
      </c>
      <c r="K166" s="31"/>
      <c r="L166" s="22" t="s">
        <v>3092</v>
      </c>
      <c r="M166" s="25">
        <v>43902</v>
      </c>
      <c r="N166" s="21"/>
      <c r="O166" s="32">
        <v>43909</v>
      </c>
      <c r="P166" s="25" t="s">
        <v>3101</v>
      </c>
      <c r="Q166" s="26"/>
    </row>
    <row r="167" spans="2:17" s="9" customFormat="1" ht="19.7" customHeight="1">
      <c r="B167" s="21">
        <v>24</v>
      </c>
      <c r="C167" s="21" t="s">
        <v>1489</v>
      </c>
      <c r="D167" s="208" t="s">
        <v>144</v>
      </c>
      <c r="E167" s="235" t="s">
        <v>3102</v>
      </c>
      <c r="F167" s="23">
        <v>2</v>
      </c>
      <c r="G167" s="266">
        <v>920</v>
      </c>
      <c r="H167" s="38">
        <f t="shared" si="3"/>
        <v>1840</v>
      </c>
      <c r="I167" s="167"/>
      <c r="J167" s="30" t="s">
        <v>3103</v>
      </c>
      <c r="K167" s="31"/>
      <c r="L167" s="22" t="s">
        <v>3092</v>
      </c>
      <c r="M167" s="25">
        <v>43902</v>
      </c>
      <c r="N167" s="21"/>
      <c r="O167" s="32">
        <v>43909</v>
      </c>
      <c r="P167" s="25" t="s">
        <v>3101</v>
      </c>
      <c r="Q167" s="26"/>
    </row>
    <row r="168" spans="2:17" s="9" customFormat="1" ht="19.7" customHeight="1">
      <c r="B168" s="21">
        <v>24</v>
      </c>
      <c r="C168" s="21" t="s">
        <v>1489</v>
      </c>
      <c r="D168" s="208" t="s">
        <v>144</v>
      </c>
      <c r="E168" s="235" t="s">
        <v>3104</v>
      </c>
      <c r="F168" s="23">
        <v>2</v>
      </c>
      <c r="G168" s="266">
        <v>410</v>
      </c>
      <c r="H168" s="38">
        <f t="shared" si="3"/>
        <v>820</v>
      </c>
      <c r="I168" s="167"/>
      <c r="J168" s="30" t="s">
        <v>3105</v>
      </c>
      <c r="K168" s="31"/>
      <c r="L168" s="22" t="s">
        <v>3092</v>
      </c>
      <c r="M168" s="25">
        <v>43902</v>
      </c>
      <c r="N168" s="21"/>
      <c r="O168" s="32">
        <v>43909</v>
      </c>
      <c r="P168" s="25" t="s">
        <v>3101</v>
      </c>
      <c r="Q168" s="26"/>
    </row>
    <row r="169" spans="2:17" s="9" customFormat="1" ht="19.7" customHeight="1">
      <c r="B169" s="21">
        <v>24</v>
      </c>
      <c r="C169" s="21" t="s">
        <v>1489</v>
      </c>
      <c r="D169" s="208" t="s">
        <v>144</v>
      </c>
      <c r="E169" s="235" t="s">
        <v>3106</v>
      </c>
      <c r="F169" s="23">
        <v>2</v>
      </c>
      <c r="G169" s="266">
        <v>30</v>
      </c>
      <c r="H169" s="38">
        <f t="shared" si="3"/>
        <v>60</v>
      </c>
      <c r="I169" s="167"/>
      <c r="J169" s="30" t="s">
        <v>3107</v>
      </c>
      <c r="K169" s="31"/>
      <c r="L169" s="22" t="s">
        <v>3092</v>
      </c>
      <c r="M169" s="25">
        <v>43902</v>
      </c>
      <c r="N169" s="21"/>
      <c r="O169" s="32">
        <v>43909</v>
      </c>
      <c r="P169" s="25" t="s">
        <v>3101</v>
      </c>
      <c r="Q169" s="26"/>
    </row>
    <row r="170" spans="2:17" s="9" customFormat="1" ht="19.7" customHeight="1">
      <c r="B170" s="21"/>
      <c r="C170" s="21"/>
      <c r="D170" s="208"/>
      <c r="E170" s="235"/>
      <c r="F170" s="23"/>
      <c r="G170" s="266">
        <v>0</v>
      </c>
      <c r="H170" s="38">
        <f t="shared" si="3"/>
        <v>0</v>
      </c>
      <c r="I170" s="167"/>
      <c r="J170" s="30"/>
      <c r="K170" s="31"/>
      <c r="L170" s="22"/>
      <c r="M170" s="25"/>
      <c r="N170" s="21"/>
      <c r="O170" s="32"/>
      <c r="P170" s="25"/>
      <c r="Q170" s="26"/>
    </row>
    <row r="171" spans="2:17" s="9" customFormat="1" ht="19.7" customHeight="1">
      <c r="B171" s="21"/>
      <c r="C171" s="21"/>
      <c r="D171" s="208"/>
      <c r="E171" s="235"/>
      <c r="F171" s="23"/>
      <c r="G171" s="266">
        <v>0</v>
      </c>
      <c r="H171" s="38">
        <f t="shared" si="3"/>
        <v>0</v>
      </c>
      <c r="I171" s="167"/>
      <c r="J171" s="30"/>
      <c r="K171" s="31"/>
      <c r="L171" s="22"/>
      <c r="M171" s="25"/>
      <c r="N171" s="21"/>
      <c r="O171" s="32"/>
      <c r="P171" s="25"/>
      <c r="Q171" s="26"/>
    </row>
    <row r="172" spans="2:17" s="73" customFormat="1" ht="19.7" customHeight="1">
      <c r="B172" s="65">
        <v>24</v>
      </c>
      <c r="C172" s="65" t="s">
        <v>531</v>
      </c>
      <c r="D172" s="952" t="s">
        <v>531</v>
      </c>
      <c r="E172" s="954" t="s">
        <v>893</v>
      </c>
      <c r="F172" s="53">
        <v>2</v>
      </c>
      <c r="G172" s="281">
        <v>860</v>
      </c>
      <c r="H172" s="69">
        <f t="shared" si="3"/>
        <v>1720</v>
      </c>
      <c r="I172" s="283"/>
      <c r="J172" s="285" t="s">
        <v>197</v>
      </c>
      <c r="K172" s="59"/>
      <c r="L172" s="57" t="s">
        <v>3108</v>
      </c>
      <c r="M172" s="60">
        <v>43901</v>
      </c>
      <c r="N172" s="65"/>
      <c r="O172" s="58"/>
      <c r="P172" s="60" t="s">
        <v>3109</v>
      </c>
      <c r="Q172" s="61"/>
    </row>
    <row r="173" spans="2:17" s="73" customFormat="1" ht="19.7" customHeight="1">
      <c r="B173" s="65">
        <v>24</v>
      </c>
      <c r="C173" s="65" t="s">
        <v>531</v>
      </c>
      <c r="D173" s="952" t="s">
        <v>531</v>
      </c>
      <c r="E173" s="954" t="s">
        <v>1572</v>
      </c>
      <c r="F173" s="53">
        <v>2</v>
      </c>
      <c r="G173" s="281">
        <v>443</v>
      </c>
      <c r="H173" s="69">
        <f t="shared" si="3"/>
        <v>886</v>
      </c>
      <c r="I173" s="283"/>
      <c r="J173" s="285" t="s">
        <v>3110</v>
      </c>
      <c r="K173" s="59"/>
      <c r="L173" s="57" t="s">
        <v>3108</v>
      </c>
      <c r="M173" s="60">
        <v>43901</v>
      </c>
      <c r="N173" s="65"/>
      <c r="O173" s="58"/>
      <c r="P173" s="60" t="s">
        <v>3109</v>
      </c>
      <c r="Q173" s="61"/>
    </row>
    <row r="174" spans="2:17" s="73" customFormat="1" ht="19.7" customHeight="1">
      <c r="B174" s="65">
        <v>24</v>
      </c>
      <c r="C174" s="65" t="s">
        <v>531</v>
      </c>
      <c r="D174" s="952" t="s">
        <v>531</v>
      </c>
      <c r="E174" s="954" t="s">
        <v>864</v>
      </c>
      <c r="F174" s="53">
        <v>1</v>
      </c>
      <c r="G174" s="281">
        <v>4570</v>
      </c>
      <c r="H174" s="69">
        <f t="shared" si="3"/>
        <v>4570</v>
      </c>
      <c r="I174" s="283"/>
      <c r="J174" s="285" t="s">
        <v>3111</v>
      </c>
      <c r="K174" s="59"/>
      <c r="L174" s="57" t="s">
        <v>3092</v>
      </c>
      <c r="M174" s="60">
        <v>43901</v>
      </c>
      <c r="N174" s="65"/>
      <c r="O174" s="58"/>
      <c r="P174" s="60" t="s">
        <v>3109</v>
      </c>
      <c r="Q174" s="61"/>
    </row>
    <row r="175" spans="2:17" s="73" customFormat="1" ht="19.7" customHeight="1">
      <c r="B175" s="65">
        <v>24</v>
      </c>
      <c r="C175" s="65" t="s">
        <v>531</v>
      </c>
      <c r="D175" s="952" t="s">
        <v>531</v>
      </c>
      <c r="E175" s="954" t="s">
        <v>868</v>
      </c>
      <c r="F175" s="53">
        <v>2</v>
      </c>
      <c r="G175" s="281">
        <v>3853</v>
      </c>
      <c r="H175" s="69">
        <f t="shared" si="3"/>
        <v>7706</v>
      </c>
      <c r="I175" s="283"/>
      <c r="J175" s="285" t="s">
        <v>3112</v>
      </c>
      <c r="K175" s="59"/>
      <c r="L175" s="57" t="s">
        <v>3092</v>
      </c>
      <c r="M175" s="60">
        <v>43901</v>
      </c>
      <c r="N175" s="65"/>
      <c r="O175" s="58"/>
      <c r="P175" s="60" t="s">
        <v>3109</v>
      </c>
      <c r="Q175" s="61"/>
    </row>
    <row r="176" spans="2:17" s="73" customFormat="1" ht="19.7" customHeight="1">
      <c r="B176" s="65">
        <v>24</v>
      </c>
      <c r="C176" s="65" t="s">
        <v>531</v>
      </c>
      <c r="D176" s="952" t="s">
        <v>531</v>
      </c>
      <c r="E176" s="954" t="s">
        <v>3113</v>
      </c>
      <c r="F176" s="53">
        <v>1</v>
      </c>
      <c r="G176" s="281">
        <v>6478</v>
      </c>
      <c r="H176" s="69">
        <f t="shared" si="3"/>
        <v>6478</v>
      </c>
      <c r="I176" s="283"/>
      <c r="J176" s="285" t="s">
        <v>3114</v>
      </c>
      <c r="K176" s="59"/>
      <c r="L176" s="57" t="s">
        <v>3115</v>
      </c>
      <c r="M176" s="60">
        <v>43901</v>
      </c>
      <c r="N176" s="65"/>
      <c r="O176" s="58"/>
      <c r="P176" s="60" t="s">
        <v>3109</v>
      </c>
      <c r="Q176" s="61"/>
    </row>
    <row r="177" spans="2:17" s="73" customFormat="1" ht="19.7" customHeight="1">
      <c r="B177" s="65">
        <v>24</v>
      </c>
      <c r="C177" s="65" t="s">
        <v>531</v>
      </c>
      <c r="D177" s="952" t="s">
        <v>531</v>
      </c>
      <c r="E177" s="954" t="s">
        <v>3116</v>
      </c>
      <c r="F177" s="53">
        <v>1</v>
      </c>
      <c r="G177" s="281">
        <v>4342</v>
      </c>
      <c r="H177" s="69">
        <f t="shared" si="3"/>
        <v>4342</v>
      </c>
      <c r="I177" s="283"/>
      <c r="J177" s="285" t="s">
        <v>3117</v>
      </c>
      <c r="K177" s="59"/>
      <c r="L177" s="57" t="s">
        <v>3118</v>
      </c>
      <c r="M177" s="60">
        <v>43901</v>
      </c>
      <c r="N177" s="65"/>
      <c r="O177" s="58"/>
      <c r="P177" s="60" t="s">
        <v>3109</v>
      </c>
      <c r="Q177" s="61"/>
    </row>
    <row r="178" spans="2:17" s="9" customFormat="1" ht="19.7" customHeight="1">
      <c r="B178" s="21">
        <v>24</v>
      </c>
      <c r="C178" s="21" t="s">
        <v>181</v>
      </c>
      <c r="D178" s="208" t="s">
        <v>144</v>
      </c>
      <c r="E178" s="235" t="s">
        <v>1492</v>
      </c>
      <c r="F178" s="23">
        <v>1</v>
      </c>
      <c r="G178" s="266">
        <v>3090</v>
      </c>
      <c r="H178" s="38">
        <f t="shared" si="3"/>
        <v>3090</v>
      </c>
      <c r="I178" s="167"/>
      <c r="J178" s="30" t="s">
        <v>3119</v>
      </c>
      <c r="K178" s="31"/>
      <c r="L178" s="22" t="s">
        <v>3120</v>
      </c>
      <c r="M178" s="25">
        <v>43902</v>
      </c>
      <c r="N178" s="21"/>
      <c r="O178" s="32">
        <v>43909</v>
      </c>
      <c r="P178" s="25" t="s">
        <v>3101</v>
      </c>
      <c r="Q178" s="26"/>
    </row>
    <row r="179" spans="2:17" s="9" customFormat="1" ht="19.7" customHeight="1">
      <c r="B179" s="21">
        <v>24</v>
      </c>
      <c r="C179" s="21" t="s">
        <v>531</v>
      </c>
      <c r="D179" s="208" t="s">
        <v>531</v>
      </c>
      <c r="E179" s="235" t="s">
        <v>3121</v>
      </c>
      <c r="F179" s="23">
        <v>1</v>
      </c>
      <c r="G179" s="266">
        <v>9279</v>
      </c>
      <c r="H179" s="38">
        <f t="shared" si="3"/>
        <v>9279</v>
      </c>
      <c r="I179" s="167"/>
      <c r="J179" s="30" t="s">
        <v>3122</v>
      </c>
      <c r="K179" s="31"/>
      <c r="L179" s="22" t="s">
        <v>3123</v>
      </c>
      <c r="M179" s="25"/>
      <c r="N179" s="21"/>
      <c r="O179" s="32"/>
      <c r="P179" s="60" t="s">
        <v>3124</v>
      </c>
      <c r="Q179" s="26"/>
    </row>
    <row r="180" spans="2:17" s="9" customFormat="1" ht="19.7" customHeight="1">
      <c r="B180" s="21">
        <v>24</v>
      </c>
      <c r="C180" s="21" t="s">
        <v>3125</v>
      </c>
      <c r="D180" s="208" t="s">
        <v>531</v>
      </c>
      <c r="E180" s="235" t="s">
        <v>1513</v>
      </c>
      <c r="F180" s="23">
        <v>10</v>
      </c>
      <c r="G180" s="266">
        <v>52</v>
      </c>
      <c r="H180" s="38">
        <f t="shared" si="3"/>
        <v>520</v>
      </c>
      <c r="I180" s="167"/>
      <c r="J180" s="30" t="s">
        <v>3126</v>
      </c>
      <c r="K180" s="31"/>
      <c r="L180" s="22" t="s">
        <v>3127</v>
      </c>
      <c r="M180" s="25">
        <v>43901</v>
      </c>
      <c r="N180" s="21"/>
      <c r="O180" s="32"/>
      <c r="P180" s="60" t="s">
        <v>3109</v>
      </c>
      <c r="Q180" s="26"/>
    </row>
    <row r="181" spans="2:17" s="9" customFormat="1" ht="19.7" customHeight="1">
      <c r="B181" s="21">
        <v>24</v>
      </c>
      <c r="C181" s="21" t="s">
        <v>249</v>
      </c>
      <c r="D181" s="208" t="s">
        <v>177</v>
      </c>
      <c r="E181" s="235" t="s">
        <v>3128</v>
      </c>
      <c r="F181" s="23">
        <v>1</v>
      </c>
      <c r="G181" s="266">
        <v>1150</v>
      </c>
      <c r="H181" s="38">
        <f t="shared" si="3"/>
        <v>1150</v>
      </c>
      <c r="I181" s="167"/>
      <c r="J181" s="30" t="s">
        <v>3129</v>
      </c>
      <c r="K181" s="31"/>
      <c r="L181" s="22" t="s">
        <v>3092</v>
      </c>
      <c r="M181" s="25">
        <v>43902</v>
      </c>
      <c r="N181" s="21"/>
      <c r="O181" s="32">
        <v>43909</v>
      </c>
      <c r="P181" s="25" t="s">
        <v>2877</v>
      </c>
      <c r="Q181" s="26"/>
    </row>
    <row r="182" spans="2:17" s="9" customFormat="1" ht="19.7" customHeight="1">
      <c r="B182" s="21">
        <v>24</v>
      </c>
      <c r="C182" s="21" t="s">
        <v>2985</v>
      </c>
      <c r="D182" s="208" t="s">
        <v>144</v>
      </c>
      <c r="E182" s="235" t="s">
        <v>3130</v>
      </c>
      <c r="F182" s="23">
        <v>2</v>
      </c>
      <c r="G182" s="266">
        <v>440</v>
      </c>
      <c r="H182" s="38">
        <f t="shared" si="3"/>
        <v>880</v>
      </c>
      <c r="I182" s="167"/>
      <c r="J182" s="30" t="s">
        <v>3131</v>
      </c>
      <c r="K182" s="31"/>
      <c r="L182" s="22" t="s">
        <v>3092</v>
      </c>
      <c r="M182" s="25">
        <v>43902</v>
      </c>
      <c r="N182" s="21"/>
      <c r="O182" s="32">
        <v>43909</v>
      </c>
      <c r="P182" s="25" t="s">
        <v>3101</v>
      </c>
      <c r="Q182" s="26"/>
    </row>
    <row r="183" spans="2:17" s="73" customFormat="1" ht="19.7" customHeight="1">
      <c r="B183" s="952"/>
      <c r="C183" s="952"/>
      <c r="D183" s="952"/>
      <c r="E183" s="1250"/>
      <c r="F183" s="1100"/>
      <c r="G183" s="266">
        <v>0</v>
      </c>
      <c r="H183" s="38">
        <f t="shared" si="3"/>
        <v>0</v>
      </c>
      <c r="I183" s="1123"/>
      <c r="J183" s="932"/>
      <c r="K183" s="932"/>
      <c r="L183" s="933"/>
      <c r="M183" s="60"/>
      <c r="N183" s="65"/>
      <c r="O183" s="58"/>
      <c r="P183" s="60"/>
      <c r="Q183" s="61"/>
    </row>
    <row r="184" spans="2:17" s="73" customFormat="1" ht="19.7" customHeight="1">
      <c r="B184" s="952"/>
      <c r="C184" s="952"/>
      <c r="D184" s="952"/>
      <c r="E184" s="1250"/>
      <c r="F184" s="1100"/>
      <c r="G184" s="266">
        <v>0</v>
      </c>
      <c r="H184" s="38">
        <f t="shared" si="3"/>
        <v>0</v>
      </c>
      <c r="I184" s="1123"/>
      <c r="J184" s="932"/>
      <c r="K184" s="932"/>
      <c r="L184" s="933"/>
      <c r="M184" s="60"/>
      <c r="N184" s="65"/>
      <c r="O184" s="58"/>
      <c r="P184" s="60"/>
      <c r="Q184" s="61"/>
    </row>
    <row r="185" spans="2:17" s="73" customFormat="1" ht="19.7" customHeight="1">
      <c r="B185" s="65">
        <v>24</v>
      </c>
      <c r="C185" s="65" t="s">
        <v>531</v>
      </c>
      <c r="D185" s="65" t="s">
        <v>531</v>
      </c>
      <c r="E185" s="954" t="s">
        <v>3132</v>
      </c>
      <c r="F185" s="53">
        <v>15</v>
      </c>
      <c r="G185" s="281">
        <v>65</v>
      </c>
      <c r="H185" s="69">
        <f t="shared" si="3"/>
        <v>975</v>
      </c>
      <c r="I185" s="283"/>
      <c r="J185" s="285" t="s">
        <v>3133</v>
      </c>
      <c r="K185" s="59"/>
      <c r="L185" s="57" t="s">
        <v>3092</v>
      </c>
      <c r="M185" s="60">
        <v>43902</v>
      </c>
      <c r="N185" s="65"/>
      <c r="O185" s="58"/>
      <c r="P185" s="60" t="s">
        <v>3134</v>
      </c>
      <c r="Q185" s="61"/>
    </row>
    <row r="186" spans="2:17" s="73" customFormat="1" ht="19.7" customHeight="1">
      <c r="B186" s="65">
        <v>24</v>
      </c>
      <c r="C186" s="65" t="s">
        <v>531</v>
      </c>
      <c r="D186" s="65" t="s">
        <v>531</v>
      </c>
      <c r="E186" s="954" t="s">
        <v>3135</v>
      </c>
      <c r="F186" s="53">
        <v>2</v>
      </c>
      <c r="G186" s="281">
        <v>168</v>
      </c>
      <c r="H186" s="69">
        <f t="shared" si="3"/>
        <v>336</v>
      </c>
      <c r="I186" s="283"/>
      <c r="J186" s="285" t="s">
        <v>3136</v>
      </c>
      <c r="K186" s="59"/>
      <c r="L186" s="57" t="s">
        <v>3092</v>
      </c>
      <c r="M186" s="60">
        <v>43902</v>
      </c>
      <c r="N186" s="65"/>
      <c r="O186" s="58"/>
      <c r="P186" s="60" t="s">
        <v>3134</v>
      </c>
      <c r="Q186" s="61"/>
    </row>
    <row r="187" spans="2:17" s="73" customFormat="1" ht="19.7" customHeight="1">
      <c r="B187" s="65">
        <v>24</v>
      </c>
      <c r="C187" s="65" t="s">
        <v>249</v>
      </c>
      <c r="D187" s="65" t="s">
        <v>531</v>
      </c>
      <c r="E187" s="954" t="s">
        <v>3137</v>
      </c>
      <c r="F187" s="53">
        <v>1</v>
      </c>
      <c r="G187" s="281">
        <v>442</v>
      </c>
      <c r="H187" s="69">
        <f t="shared" si="3"/>
        <v>442</v>
      </c>
      <c r="I187" s="283"/>
      <c r="J187" s="285" t="s">
        <v>3138</v>
      </c>
      <c r="K187" s="59"/>
      <c r="L187" s="57" t="s">
        <v>3092</v>
      </c>
      <c r="M187" s="60">
        <v>43902</v>
      </c>
      <c r="N187" s="65"/>
      <c r="O187" s="58"/>
      <c r="P187" s="60" t="s">
        <v>3134</v>
      </c>
      <c r="Q187" s="61"/>
    </row>
    <row r="188" spans="2:17" s="73" customFormat="1" ht="19.7" customHeight="1">
      <c r="B188" s="952"/>
      <c r="C188" s="952"/>
      <c r="D188" s="952"/>
      <c r="E188" s="1250"/>
      <c r="F188" s="1100"/>
      <c r="G188" s="281">
        <v>0</v>
      </c>
      <c r="H188" s="69">
        <f t="shared" si="3"/>
        <v>0</v>
      </c>
      <c r="I188" s="1123"/>
      <c r="J188" s="932"/>
      <c r="K188" s="932"/>
      <c r="L188" s="933"/>
      <c r="M188" s="60"/>
      <c r="N188" s="65"/>
      <c r="O188" s="58"/>
      <c r="P188" s="60"/>
      <c r="Q188" s="61"/>
    </row>
    <row r="189" spans="2:17" s="73" customFormat="1" ht="19.7" customHeight="1">
      <c r="B189" s="952"/>
      <c r="C189" s="952"/>
      <c r="D189" s="952"/>
      <c r="E189" s="1250"/>
      <c r="F189" s="1100"/>
      <c r="G189" s="266">
        <v>0</v>
      </c>
      <c r="H189" s="38">
        <f t="shared" si="3"/>
        <v>0</v>
      </c>
      <c r="I189" s="1123"/>
      <c r="J189" s="932"/>
      <c r="K189" s="932"/>
      <c r="L189" s="933"/>
      <c r="M189" s="60"/>
      <c r="N189" s="65"/>
      <c r="O189" s="58"/>
      <c r="P189" s="60"/>
      <c r="Q189" s="61"/>
    </row>
    <row r="190" spans="2:17" s="73" customFormat="1" ht="19.7" customHeight="1">
      <c r="B190" s="952">
        <v>24</v>
      </c>
      <c r="C190" s="208" t="s">
        <v>292</v>
      </c>
      <c r="D190" s="208" t="s">
        <v>144</v>
      </c>
      <c r="E190" s="250" t="s">
        <v>3139</v>
      </c>
      <c r="F190" s="1069">
        <v>1</v>
      </c>
      <c r="G190" s="215">
        <v>4370</v>
      </c>
      <c r="H190" s="221">
        <f t="shared" si="3"/>
        <v>4370</v>
      </c>
      <c r="I190" s="205"/>
      <c r="J190" s="76" t="s">
        <v>3067</v>
      </c>
      <c r="K190" s="76" t="s">
        <v>3140</v>
      </c>
      <c r="L190" s="44" t="s">
        <v>3028</v>
      </c>
      <c r="M190" s="60"/>
      <c r="N190" s="65"/>
      <c r="O190" s="58"/>
      <c r="P190" s="60"/>
      <c r="Q190" s="61"/>
    </row>
    <row r="191" spans="2:17" s="73" customFormat="1" ht="19.7" customHeight="1">
      <c r="B191" s="952"/>
      <c r="C191" s="208"/>
      <c r="D191" s="208"/>
      <c r="E191" s="250"/>
      <c r="F191" s="1069"/>
      <c r="G191" s="266">
        <v>0</v>
      </c>
      <c r="H191" s="38">
        <f t="shared" si="3"/>
        <v>0</v>
      </c>
      <c r="I191" s="205"/>
      <c r="J191" s="76"/>
      <c r="K191" s="76"/>
      <c r="L191" s="44"/>
      <c r="M191" s="60"/>
      <c r="N191" s="65"/>
      <c r="O191" s="58"/>
      <c r="P191" s="60"/>
      <c r="Q191" s="61"/>
    </row>
    <row r="192" spans="2:17" s="73" customFormat="1" ht="19.7" customHeight="1">
      <c r="B192" s="65">
        <v>12</v>
      </c>
      <c r="C192" s="21" t="s">
        <v>2269</v>
      </c>
      <c r="D192" s="21" t="s">
        <v>531</v>
      </c>
      <c r="E192" s="235" t="s">
        <v>671</v>
      </c>
      <c r="F192" s="23">
        <v>2</v>
      </c>
      <c r="G192" s="266">
        <v>147</v>
      </c>
      <c r="H192" s="38">
        <f t="shared" si="3"/>
        <v>294</v>
      </c>
      <c r="I192" s="167"/>
      <c r="J192" s="30" t="s">
        <v>3141</v>
      </c>
      <c r="K192" s="30" t="s">
        <v>3142</v>
      </c>
      <c r="L192" s="57" t="s">
        <v>3076</v>
      </c>
      <c r="M192" s="60">
        <v>43924</v>
      </c>
      <c r="N192" s="65"/>
      <c r="O192" s="58"/>
      <c r="P192" s="60" t="s">
        <v>3143</v>
      </c>
      <c r="Q192" s="61"/>
    </row>
    <row r="193" spans="2:17" s="73" customFormat="1" ht="19.7" customHeight="1">
      <c r="B193" s="65">
        <v>25</v>
      </c>
      <c r="C193" s="65" t="s">
        <v>531</v>
      </c>
      <c r="D193" s="65" t="s">
        <v>531</v>
      </c>
      <c r="E193" s="235" t="s">
        <v>880</v>
      </c>
      <c r="F193" s="23">
        <v>2</v>
      </c>
      <c r="G193" s="266">
        <v>860</v>
      </c>
      <c r="H193" s="38">
        <f t="shared" si="3"/>
        <v>1720</v>
      </c>
      <c r="I193" s="167"/>
      <c r="J193" s="30" t="s">
        <v>3144</v>
      </c>
      <c r="K193" s="30" t="s">
        <v>3142</v>
      </c>
      <c r="L193" s="57" t="s">
        <v>3084</v>
      </c>
      <c r="M193" s="60">
        <v>43924</v>
      </c>
      <c r="N193" s="65"/>
      <c r="O193" s="58"/>
      <c r="P193" s="60" t="s">
        <v>3143</v>
      </c>
      <c r="Q193" s="61"/>
    </row>
    <row r="194" spans="2:17" s="73" customFormat="1" ht="19.7" customHeight="1">
      <c r="B194" s="65"/>
      <c r="C194" s="65"/>
      <c r="D194" s="65"/>
      <c r="E194" s="235"/>
      <c r="F194" s="23"/>
      <c r="G194" s="266"/>
      <c r="H194" s="38"/>
      <c r="I194" s="167"/>
      <c r="J194" s="30"/>
      <c r="K194" s="30"/>
      <c r="L194" s="57"/>
      <c r="M194" s="60"/>
      <c r="N194" s="65"/>
      <c r="O194" s="58"/>
      <c r="P194" s="60"/>
      <c r="Q194" s="61"/>
    </row>
    <row r="195" spans="2:17" s="249" customFormat="1" ht="19.7" customHeight="1">
      <c r="B195" s="208">
        <v>24</v>
      </c>
      <c r="C195" s="208" t="s">
        <v>531</v>
      </c>
      <c r="D195" s="208" t="s">
        <v>531</v>
      </c>
      <c r="E195" s="250" t="s">
        <v>1877</v>
      </c>
      <c r="F195" s="1069">
        <v>1</v>
      </c>
      <c r="G195" s="215">
        <v>199</v>
      </c>
      <c r="H195" s="221">
        <f t="shared" ref="H195:H224" si="4">F195*G195</f>
        <v>199</v>
      </c>
      <c r="I195" s="205"/>
      <c r="J195" s="76" t="s">
        <v>3145</v>
      </c>
      <c r="K195" s="211" t="s">
        <v>3146</v>
      </c>
      <c r="L195" s="44" t="s">
        <v>3092</v>
      </c>
      <c r="M195" s="207">
        <v>43936</v>
      </c>
      <c r="N195" s="208"/>
      <c r="O195" s="209"/>
      <c r="P195" s="207" t="s">
        <v>3147</v>
      </c>
      <c r="Q195" s="210"/>
    </row>
    <row r="196" spans="2:17" s="249" customFormat="1" ht="19.7" customHeight="1">
      <c r="B196" s="208">
        <v>24</v>
      </c>
      <c r="C196" s="208" t="s">
        <v>531</v>
      </c>
      <c r="D196" s="208" t="s">
        <v>531</v>
      </c>
      <c r="E196" s="250" t="s">
        <v>3148</v>
      </c>
      <c r="F196" s="1069">
        <v>1</v>
      </c>
      <c r="G196" s="215">
        <v>244</v>
      </c>
      <c r="H196" s="221">
        <f t="shared" si="4"/>
        <v>244</v>
      </c>
      <c r="I196" s="205"/>
      <c r="J196" s="76" t="s">
        <v>3149</v>
      </c>
      <c r="K196" s="211" t="s">
        <v>3146</v>
      </c>
      <c r="L196" s="44" t="s">
        <v>3092</v>
      </c>
      <c r="M196" s="207">
        <v>43936</v>
      </c>
      <c r="N196" s="208"/>
      <c r="O196" s="209"/>
      <c r="P196" s="207" t="s">
        <v>3147</v>
      </c>
      <c r="Q196" s="210"/>
    </row>
    <row r="197" spans="2:17" s="249" customFormat="1" ht="19.7" customHeight="1">
      <c r="B197" s="208">
        <v>24</v>
      </c>
      <c r="C197" s="208" t="s">
        <v>531</v>
      </c>
      <c r="D197" s="208" t="s">
        <v>531</v>
      </c>
      <c r="E197" s="250" t="s">
        <v>3150</v>
      </c>
      <c r="F197" s="1069">
        <v>1</v>
      </c>
      <c r="G197" s="215">
        <v>376</v>
      </c>
      <c r="H197" s="221">
        <f t="shared" si="4"/>
        <v>376</v>
      </c>
      <c r="I197" s="205"/>
      <c r="J197" s="76" t="s">
        <v>3151</v>
      </c>
      <c r="K197" s="211" t="s">
        <v>3146</v>
      </c>
      <c r="L197" s="44" t="s">
        <v>3092</v>
      </c>
      <c r="M197" s="207">
        <v>43936</v>
      </c>
      <c r="N197" s="208"/>
      <c r="O197" s="209"/>
      <c r="P197" s="207" t="s">
        <v>3147</v>
      </c>
      <c r="Q197" s="210"/>
    </row>
    <row r="198" spans="2:17" s="249" customFormat="1" ht="19.7" customHeight="1">
      <c r="B198" s="208">
        <v>24</v>
      </c>
      <c r="C198" s="208" t="s">
        <v>531</v>
      </c>
      <c r="D198" s="208" t="s">
        <v>531</v>
      </c>
      <c r="E198" s="250" t="s">
        <v>878</v>
      </c>
      <c r="F198" s="1069">
        <v>1</v>
      </c>
      <c r="G198" s="215">
        <v>898</v>
      </c>
      <c r="H198" s="221">
        <f t="shared" si="4"/>
        <v>898</v>
      </c>
      <c r="I198" s="205"/>
      <c r="J198" s="76" t="s">
        <v>3152</v>
      </c>
      <c r="K198" s="211" t="s">
        <v>3146</v>
      </c>
      <c r="L198" s="44" t="s">
        <v>3028</v>
      </c>
      <c r="M198" s="207">
        <v>43938</v>
      </c>
      <c r="N198" s="208"/>
      <c r="O198" s="209"/>
      <c r="P198" s="207" t="s">
        <v>3153</v>
      </c>
      <c r="Q198" s="210"/>
    </row>
    <row r="199" spans="2:17" s="249" customFormat="1" ht="19.7" customHeight="1">
      <c r="B199" s="208">
        <v>11</v>
      </c>
      <c r="C199" s="208" t="s">
        <v>664</v>
      </c>
      <c r="D199" s="208" t="s">
        <v>531</v>
      </c>
      <c r="E199" s="1251" t="s">
        <v>665</v>
      </c>
      <c r="F199" s="1069">
        <v>1</v>
      </c>
      <c r="G199" s="215">
        <v>990</v>
      </c>
      <c r="H199" s="1252">
        <f>F199*G199</f>
        <v>990</v>
      </c>
      <c r="I199" s="205"/>
      <c r="J199" s="217" t="s">
        <v>666</v>
      </c>
      <c r="K199" s="211" t="s">
        <v>3146</v>
      </c>
      <c r="L199" s="44" t="s">
        <v>3154</v>
      </c>
      <c r="M199" s="207">
        <v>43938</v>
      </c>
      <c r="N199" s="208"/>
      <c r="O199" s="209"/>
      <c r="P199" s="207" t="s">
        <v>3153</v>
      </c>
      <c r="Q199" s="210"/>
    </row>
    <row r="200" spans="2:17" s="249" customFormat="1" ht="19.7" customHeight="1">
      <c r="B200" s="208"/>
      <c r="C200" s="208"/>
      <c r="D200" s="208"/>
      <c r="E200" s="250"/>
      <c r="F200" s="1069"/>
      <c r="G200" s="215">
        <v>0</v>
      </c>
      <c r="H200" s="221">
        <f t="shared" si="4"/>
        <v>0</v>
      </c>
      <c r="I200" s="205"/>
      <c r="J200" s="76"/>
      <c r="K200" s="211"/>
      <c r="L200" s="44"/>
      <c r="M200" s="207"/>
      <c r="N200" s="208"/>
      <c r="O200" s="209"/>
      <c r="P200" s="207"/>
      <c r="Q200" s="210"/>
    </row>
    <row r="201" spans="2:17" s="249" customFormat="1" ht="19.7" customHeight="1">
      <c r="B201" s="208">
        <v>24</v>
      </c>
      <c r="C201" s="208" t="s">
        <v>306</v>
      </c>
      <c r="D201" s="208" t="s">
        <v>3155</v>
      </c>
      <c r="E201" s="250" t="s">
        <v>3156</v>
      </c>
      <c r="F201" s="1069">
        <v>1</v>
      </c>
      <c r="G201" s="215">
        <v>2490</v>
      </c>
      <c r="H201" s="221">
        <f t="shared" si="4"/>
        <v>2490</v>
      </c>
      <c r="I201" s="205"/>
      <c r="J201" s="76" t="s">
        <v>3157</v>
      </c>
      <c r="K201" s="211" t="s">
        <v>3158</v>
      </c>
      <c r="L201" s="44" t="s">
        <v>3159</v>
      </c>
      <c r="M201" s="207">
        <v>43941</v>
      </c>
      <c r="N201" s="208"/>
      <c r="O201" s="209"/>
      <c r="P201" s="207" t="s">
        <v>3160</v>
      </c>
      <c r="Q201" s="210"/>
    </row>
    <row r="202" spans="2:17" s="249" customFormat="1" ht="19.7" customHeight="1">
      <c r="B202" s="208"/>
      <c r="C202" s="208" t="s">
        <v>306</v>
      </c>
      <c r="D202" s="208" t="s">
        <v>3155</v>
      </c>
      <c r="E202" s="250" t="s">
        <v>447</v>
      </c>
      <c r="F202" s="1069">
        <v>1</v>
      </c>
      <c r="G202" s="215">
        <v>500</v>
      </c>
      <c r="H202" s="221">
        <f t="shared" si="4"/>
        <v>500</v>
      </c>
      <c r="I202" s="205"/>
      <c r="J202" s="76"/>
      <c r="K202" s="211"/>
      <c r="L202" s="44"/>
      <c r="M202" s="207">
        <v>43941</v>
      </c>
      <c r="N202" s="208"/>
      <c r="O202" s="209"/>
      <c r="P202" s="207" t="s">
        <v>3160</v>
      </c>
      <c r="Q202" s="210"/>
    </row>
    <row r="203" spans="2:17" s="249" customFormat="1" ht="19.7" customHeight="1">
      <c r="B203" s="208"/>
      <c r="C203" s="208"/>
      <c r="D203" s="208"/>
      <c r="E203" s="250"/>
      <c r="F203" s="1069"/>
      <c r="G203" s="215">
        <v>0</v>
      </c>
      <c r="H203" s="221">
        <f t="shared" si="4"/>
        <v>0</v>
      </c>
      <c r="I203" s="205"/>
      <c r="J203" s="76"/>
      <c r="K203" s="211"/>
      <c r="L203" s="44"/>
      <c r="M203" s="207"/>
      <c r="N203" s="208"/>
      <c r="O203" s="209"/>
      <c r="P203" s="207"/>
      <c r="Q203" s="210"/>
    </row>
    <row r="204" spans="2:17" s="249" customFormat="1" ht="19.7" customHeight="1">
      <c r="B204" s="208">
        <v>1</v>
      </c>
      <c r="C204" s="208" t="s">
        <v>550</v>
      </c>
      <c r="D204" s="208" t="s">
        <v>550</v>
      </c>
      <c r="E204" s="250" t="s">
        <v>3161</v>
      </c>
      <c r="F204" s="1069">
        <v>2</v>
      </c>
      <c r="G204" s="215">
        <v>700</v>
      </c>
      <c r="H204" s="221">
        <f t="shared" si="4"/>
        <v>1400</v>
      </c>
      <c r="I204" s="205"/>
      <c r="J204" s="76" t="s">
        <v>3162</v>
      </c>
      <c r="K204" s="211" t="s">
        <v>3163</v>
      </c>
      <c r="L204" s="44" t="s">
        <v>3164</v>
      </c>
      <c r="M204" s="207">
        <v>43941</v>
      </c>
      <c r="N204" s="208"/>
      <c r="O204" s="209"/>
      <c r="P204" s="207" t="s">
        <v>3160</v>
      </c>
      <c r="Q204" s="210"/>
    </row>
    <row r="205" spans="2:17" s="249" customFormat="1" ht="19.7" customHeight="1">
      <c r="B205" s="208">
        <v>1</v>
      </c>
      <c r="C205" s="208" t="s">
        <v>550</v>
      </c>
      <c r="D205" s="208" t="s">
        <v>550</v>
      </c>
      <c r="E205" s="250" t="s">
        <v>3165</v>
      </c>
      <c r="F205" s="1069">
        <v>1</v>
      </c>
      <c r="G205" s="215">
        <v>1300</v>
      </c>
      <c r="H205" s="221">
        <f t="shared" si="4"/>
        <v>1300</v>
      </c>
      <c r="I205" s="205"/>
      <c r="J205" s="250" t="s">
        <v>3165</v>
      </c>
      <c r="K205" s="211" t="s">
        <v>3163</v>
      </c>
      <c r="L205" s="44" t="s">
        <v>3164</v>
      </c>
      <c r="M205" s="207">
        <v>43941</v>
      </c>
      <c r="N205" s="208"/>
      <c r="O205" s="209"/>
      <c r="P205" s="207" t="s">
        <v>3160</v>
      </c>
      <c r="Q205" s="210"/>
    </row>
    <row r="206" spans="2:17" s="249" customFormat="1" ht="19.7" customHeight="1">
      <c r="B206" s="208"/>
      <c r="C206" s="208"/>
      <c r="D206" s="208"/>
      <c r="E206" s="250"/>
      <c r="F206" s="1069"/>
      <c r="G206" s="215">
        <v>0</v>
      </c>
      <c r="H206" s="221">
        <f t="shared" si="4"/>
        <v>0</v>
      </c>
      <c r="I206" s="205"/>
      <c r="J206" s="76"/>
      <c r="K206" s="211"/>
      <c r="L206" s="44"/>
      <c r="M206" s="207"/>
      <c r="N206" s="208"/>
      <c r="O206" s="209"/>
      <c r="P206" s="207"/>
      <c r="Q206" s="210"/>
    </row>
    <row r="207" spans="2:17" s="249" customFormat="1" ht="19.7" customHeight="1">
      <c r="B207" s="208"/>
      <c r="C207" s="208"/>
      <c r="D207" s="208"/>
      <c r="E207" s="250"/>
      <c r="F207" s="1069"/>
      <c r="G207" s="215">
        <v>0</v>
      </c>
      <c r="H207" s="221">
        <f t="shared" si="4"/>
        <v>0</v>
      </c>
      <c r="I207" s="205"/>
      <c r="J207" s="76"/>
      <c r="K207" s="211"/>
      <c r="L207" s="44"/>
      <c r="M207" s="207"/>
      <c r="N207" s="208"/>
      <c r="O207" s="209"/>
      <c r="P207" s="207"/>
      <c r="Q207" s="210"/>
    </row>
    <row r="208" spans="2:17" s="249" customFormat="1" ht="19.7" customHeight="1">
      <c r="B208" s="208">
        <v>13</v>
      </c>
      <c r="C208" s="208" t="s">
        <v>1503</v>
      </c>
      <c r="D208" s="208" t="s">
        <v>1504</v>
      </c>
      <c r="E208" s="250" t="s">
        <v>1505</v>
      </c>
      <c r="F208" s="1069">
        <v>1</v>
      </c>
      <c r="G208" s="215">
        <v>26180</v>
      </c>
      <c r="H208" s="221">
        <f t="shared" si="4"/>
        <v>26180</v>
      </c>
      <c r="I208" s="205"/>
      <c r="J208" s="76" t="s">
        <v>3040</v>
      </c>
      <c r="K208" s="211" t="s">
        <v>3166</v>
      </c>
      <c r="L208" s="44" t="s">
        <v>3167</v>
      </c>
      <c r="M208" s="207">
        <v>43941</v>
      </c>
      <c r="N208" s="208"/>
      <c r="O208" s="209"/>
      <c r="P208" s="207" t="s">
        <v>3168</v>
      </c>
      <c r="Q208" s="210"/>
    </row>
    <row r="209" spans="2:17" s="73" customFormat="1" ht="19.7" customHeight="1">
      <c r="B209" s="65"/>
      <c r="C209" s="65"/>
      <c r="D209" s="65"/>
      <c r="E209" s="235"/>
      <c r="F209" s="23"/>
      <c r="G209" s="266"/>
      <c r="H209" s="221">
        <f t="shared" si="4"/>
        <v>0</v>
      </c>
      <c r="I209" s="167"/>
      <c r="J209" s="30"/>
      <c r="K209" s="30"/>
      <c r="L209" s="57"/>
      <c r="M209" s="60"/>
      <c r="N209" s="65"/>
      <c r="O209" s="58"/>
      <c r="P209" s="60"/>
      <c r="Q209" s="61"/>
    </row>
    <row r="210" spans="2:17" s="73" customFormat="1" ht="19.7" customHeight="1">
      <c r="B210" s="65"/>
      <c r="C210" s="65"/>
      <c r="D210" s="65"/>
      <c r="E210" s="235"/>
      <c r="F210" s="23"/>
      <c r="G210" s="266"/>
      <c r="H210" s="221">
        <f t="shared" si="4"/>
        <v>0</v>
      </c>
      <c r="I210" s="167"/>
      <c r="J210" s="30"/>
      <c r="K210" s="30"/>
      <c r="L210" s="57"/>
      <c r="M210" s="60"/>
      <c r="N210" s="65"/>
      <c r="O210" s="58"/>
      <c r="P210" s="60"/>
      <c r="Q210" s="61"/>
    </row>
    <row r="211" spans="2:17" s="9" customFormat="1" ht="19.7" customHeight="1">
      <c r="B211" s="21">
        <v>26</v>
      </c>
      <c r="C211" s="21" t="s">
        <v>659</v>
      </c>
      <c r="D211" s="21" t="s">
        <v>659</v>
      </c>
      <c r="E211" s="235" t="s">
        <v>3169</v>
      </c>
      <c r="F211" s="23">
        <v>1</v>
      </c>
      <c r="G211" s="266">
        <v>0</v>
      </c>
      <c r="H211" s="221">
        <f t="shared" si="4"/>
        <v>0</v>
      </c>
      <c r="I211" s="167"/>
      <c r="J211" s="30" t="s">
        <v>3170</v>
      </c>
      <c r="K211" s="30"/>
      <c r="L211" s="22"/>
      <c r="M211" s="25">
        <v>43948</v>
      </c>
      <c r="N211" s="21"/>
      <c r="O211" s="32"/>
      <c r="P211" s="25"/>
      <c r="Q211" s="26" t="s">
        <v>3171</v>
      </c>
    </row>
    <row r="212" spans="2:17" s="9" customFormat="1" ht="19.7" customHeight="1">
      <c r="B212" s="21">
        <v>26</v>
      </c>
      <c r="C212" s="21" t="s">
        <v>659</v>
      </c>
      <c r="D212" s="21" t="s">
        <v>659</v>
      </c>
      <c r="E212" s="235" t="s">
        <v>3172</v>
      </c>
      <c r="F212" s="23">
        <v>1</v>
      </c>
      <c r="G212" s="266">
        <v>300000</v>
      </c>
      <c r="H212" s="221">
        <f t="shared" si="4"/>
        <v>300000</v>
      </c>
      <c r="I212" s="167"/>
      <c r="J212" s="30" t="s">
        <v>3170</v>
      </c>
      <c r="K212" s="30"/>
      <c r="L212" s="22"/>
      <c r="M212" s="25">
        <v>43948</v>
      </c>
      <c r="N212" s="21"/>
      <c r="O212" s="32"/>
      <c r="P212" s="25"/>
      <c r="Q212" s="26" t="s">
        <v>3171</v>
      </c>
    </row>
    <row r="213" spans="2:17" s="9" customFormat="1" ht="19.7" customHeight="1">
      <c r="B213" s="21">
        <v>26</v>
      </c>
      <c r="C213" s="21" t="s">
        <v>659</v>
      </c>
      <c r="D213" s="21" t="s">
        <v>659</v>
      </c>
      <c r="E213" s="235" t="s">
        <v>3173</v>
      </c>
      <c r="F213" s="23">
        <v>1</v>
      </c>
      <c r="G213" s="266">
        <v>0</v>
      </c>
      <c r="H213" s="221">
        <f t="shared" si="4"/>
        <v>0</v>
      </c>
      <c r="I213" s="167"/>
      <c r="J213" s="30" t="s">
        <v>3170</v>
      </c>
      <c r="K213" s="30"/>
      <c r="L213" s="22"/>
      <c r="M213" s="25">
        <v>43948</v>
      </c>
      <c r="N213" s="21"/>
      <c r="O213" s="32"/>
      <c r="P213" s="25"/>
      <c r="Q213" s="26" t="s">
        <v>3171</v>
      </c>
    </row>
    <row r="214" spans="2:17" s="9" customFormat="1" ht="19.7" customHeight="1">
      <c r="B214" s="21">
        <v>26</v>
      </c>
      <c r="C214" s="21" t="s">
        <v>659</v>
      </c>
      <c r="D214" s="21" t="s">
        <v>659</v>
      </c>
      <c r="E214" s="235" t="s">
        <v>3174</v>
      </c>
      <c r="F214" s="23">
        <v>1</v>
      </c>
      <c r="G214" s="266">
        <v>80000</v>
      </c>
      <c r="H214" s="221">
        <f t="shared" si="4"/>
        <v>80000</v>
      </c>
      <c r="I214" s="167"/>
      <c r="J214" s="30" t="s">
        <v>3170</v>
      </c>
      <c r="K214" s="30"/>
      <c r="L214" s="22"/>
      <c r="M214" s="25">
        <v>43948</v>
      </c>
      <c r="N214" s="21"/>
      <c r="O214" s="32"/>
      <c r="P214" s="25"/>
      <c r="Q214" s="26" t="s">
        <v>3171</v>
      </c>
    </row>
    <row r="215" spans="2:17" s="9" customFormat="1" ht="19.7" customHeight="1">
      <c r="B215" s="21">
        <v>26</v>
      </c>
      <c r="C215" s="21" t="s">
        <v>659</v>
      </c>
      <c r="D215" s="21" t="s">
        <v>659</v>
      </c>
      <c r="E215" s="235" t="s">
        <v>3175</v>
      </c>
      <c r="F215" s="23">
        <v>1</v>
      </c>
      <c r="G215" s="266">
        <v>0</v>
      </c>
      <c r="H215" s="221">
        <f t="shared" si="4"/>
        <v>0</v>
      </c>
      <c r="I215" s="167"/>
      <c r="J215" s="30" t="s">
        <v>3170</v>
      </c>
      <c r="K215" s="30"/>
      <c r="L215" s="22"/>
      <c r="M215" s="25">
        <v>43948</v>
      </c>
      <c r="N215" s="21"/>
      <c r="O215" s="32"/>
      <c r="P215" s="25"/>
      <c r="Q215" s="26" t="s">
        <v>3171</v>
      </c>
    </row>
    <row r="216" spans="2:17" s="9" customFormat="1" ht="19.7" customHeight="1">
      <c r="B216" s="21">
        <v>26</v>
      </c>
      <c r="C216" s="21" t="s">
        <v>659</v>
      </c>
      <c r="D216" s="21" t="s">
        <v>659</v>
      </c>
      <c r="E216" s="235" t="s">
        <v>3176</v>
      </c>
      <c r="F216" s="23">
        <v>1</v>
      </c>
      <c r="G216" s="266">
        <v>480000</v>
      </c>
      <c r="H216" s="221">
        <f t="shared" si="4"/>
        <v>480000</v>
      </c>
      <c r="I216" s="167"/>
      <c r="J216" s="30" t="s">
        <v>3170</v>
      </c>
      <c r="K216" s="30"/>
      <c r="L216" s="22"/>
      <c r="M216" s="25">
        <v>43948</v>
      </c>
      <c r="N216" s="21"/>
      <c r="O216" s="32"/>
      <c r="P216" s="25"/>
      <c r="Q216" s="26" t="s">
        <v>3171</v>
      </c>
    </row>
    <row r="217" spans="2:17" s="9" customFormat="1" ht="19.7" customHeight="1">
      <c r="B217" s="21">
        <v>26</v>
      </c>
      <c r="C217" s="21" t="s">
        <v>659</v>
      </c>
      <c r="D217" s="21" t="s">
        <v>659</v>
      </c>
      <c r="E217" s="235" t="s">
        <v>3177</v>
      </c>
      <c r="F217" s="23">
        <v>1</v>
      </c>
      <c r="G217" s="266">
        <v>200000</v>
      </c>
      <c r="H217" s="221">
        <f t="shared" si="4"/>
        <v>200000</v>
      </c>
      <c r="I217" s="167"/>
      <c r="J217" s="30" t="s">
        <v>3170</v>
      </c>
      <c r="K217" s="30"/>
      <c r="L217" s="22"/>
      <c r="M217" s="25">
        <v>43948</v>
      </c>
      <c r="N217" s="21"/>
      <c r="O217" s="32"/>
      <c r="P217" s="25"/>
      <c r="Q217" s="26" t="s">
        <v>3171</v>
      </c>
    </row>
    <row r="218" spans="2:17" s="9" customFormat="1" ht="19.7" customHeight="1">
      <c r="B218" s="21">
        <v>26</v>
      </c>
      <c r="C218" s="21" t="s">
        <v>659</v>
      </c>
      <c r="D218" s="21" t="s">
        <v>659</v>
      </c>
      <c r="E218" s="235" t="s">
        <v>3178</v>
      </c>
      <c r="F218" s="23">
        <v>1</v>
      </c>
      <c r="G218" s="266">
        <v>50000</v>
      </c>
      <c r="H218" s="221">
        <f t="shared" si="4"/>
        <v>50000</v>
      </c>
      <c r="I218" s="167"/>
      <c r="J218" s="30" t="s">
        <v>3170</v>
      </c>
      <c r="K218" s="30"/>
      <c r="L218" s="22"/>
      <c r="M218" s="25">
        <v>43948</v>
      </c>
      <c r="N218" s="21"/>
      <c r="O218" s="32"/>
      <c r="P218" s="25"/>
      <c r="Q218" s="26" t="s">
        <v>3171</v>
      </c>
    </row>
    <row r="219" spans="2:17" s="9" customFormat="1" ht="19.7" customHeight="1">
      <c r="B219" s="21">
        <v>26</v>
      </c>
      <c r="C219" s="21" t="s">
        <v>659</v>
      </c>
      <c r="D219" s="21" t="s">
        <v>659</v>
      </c>
      <c r="E219" s="235" t="s">
        <v>1735</v>
      </c>
      <c r="F219" s="23">
        <v>1</v>
      </c>
      <c r="G219" s="266">
        <v>-60000</v>
      </c>
      <c r="H219" s="221">
        <f t="shared" si="4"/>
        <v>-60000</v>
      </c>
      <c r="I219" s="167"/>
      <c r="J219" s="30" t="s">
        <v>3170</v>
      </c>
      <c r="K219" s="30"/>
      <c r="L219" s="22"/>
      <c r="M219" s="25">
        <v>43948</v>
      </c>
      <c r="N219" s="21"/>
      <c r="O219" s="32"/>
      <c r="P219" s="25"/>
      <c r="Q219" s="26" t="s">
        <v>3171</v>
      </c>
    </row>
    <row r="220" spans="2:17" s="73" customFormat="1" ht="19.7" customHeight="1">
      <c r="B220" s="65"/>
      <c r="C220" s="65"/>
      <c r="D220" s="65"/>
      <c r="E220" s="235"/>
      <c r="F220" s="23"/>
      <c r="G220" s="266">
        <v>0</v>
      </c>
      <c r="H220" s="221">
        <f t="shared" si="4"/>
        <v>0</v>
      </c>
      <c r="I220" s="167"/>
      <c r="J220" s="30"/>
      <c r="K220" s="30"/>
      <c r="L220" s="57"/>
      <c r="M220" s="60"/>
      <c r="N220" s="65"/>
      <c r="O220" s="58"/>
      <c r="P220" s="60"/>
      <c r="Q220" s="61"/>
    </row>
    <row r="221" spans="2:17" s="73" customFormat="1" ht="19.7" customHeight="1">
      <c r="B221" s="65"/>
      <c r="C221" s="65"/>
      <c r="D221" s="65"/>
      <c r="E221" s="235"/>
      <c r="F221" s="23"/>
      <c r="G221" s="266">
        <v>0</v>
      </c>
      <c r="H221" s="221">
        <f t="shared" si="4"/>
        <v>0</v>
      </c>
      <c r="I221" s="167"/>
      <c r="J221" s="30"/>
      <c r="K221" s="30"/>
      <c r="L221" s="57"/>
      <c r="M221" s="60"/>
      <c r="N221" s="65"/>
      <c r="O221" s="58"/>
      <c r="P221" s="60"/>
      <c r="Q221" s="61"/>
    </row>
    <row r="222" spans="2:17" s="73" customFormat="1" ht="19.7" customHeight="1">
      <c r="B222" s="65"/>
      <c r="C222" s="65"/>
      <c r="D222" s="65"/>
      <c r="E222" s="235"/>
      <c r="F222" s="23"/>
      <c r="G222" s="266">
        <v>0</v>
      </c>
      <c r="H222" s="221">
        <f t="shared" si="4"/>
        <v>0</v>
      </c>
      <c r="I222" s="167"/>
      <c r="J222" s="30"/>
      <c r="K222" s="30"/>
      <c r="L222" s="57"/>
      <c r="M222" s="60"/>
      <c r="N222" s="65"/>
      <c r="O222" s="58"/>
      <c r="P222" s="60"/>
      <c r="Q222" s="61"/>
    </row>
    <row r="223" spans="2:17" s="73" customFormat="1" ht="19.7" customHeight="1">
      <c r="B223" s="65"/>
      <c r="C223" s="65"/>
      <c r="D223" s="65"/>
      <c r="E223" s="235"/>
      <c r="F223" s="23"/>
      <c r="G223" s="266">
        <v>0</v>
      </c>
      <c r="H223" s="221">
        <f t="shared" si="4"/>
        <v>0</v>
      </c>
      <c r="I223" s="167"/>
      <c r="J223" s="30"/>
      <c r="K223" s="30"/>
      <c r="L223" s="57"/>
      <c r="M223" s="60"/>
      <c r="N223" s="65"/>
      <c r="O223" s="58"/>
      <c r="P223" s="60"/>
      <c r="Q223" s="61"/>
    </row>
    <row r="224" spans="2:17" s="73" customFormat="1" ht="19.7" customHeight="1">
      <c r="B224" s="952"/>
      <c r="C224" s="952"/>
      <c r="D224" s="952"/>
      <c r="E224" s="1250"/>
      <c r="F224" s="1100"/>
      <c r="G224" s="266">
        <v>0</v>
      </c>
      <c r="H224" s="221">
        <f t="shared" si="4"/>
        <v>0</v>
      </c>
      <c r="I224" s="1123"/>
      <c r="J224" s="932"/>
      <c r="K224" s="932"/>
      <c r="L224" s="933"/>
      <c r="M224" s="60"/>
      <c r="N224" s="65"/>
      <c r="O224" s="58"/>
      <c r="P224" s="60"/>
      <c r="Q224" s="61"/>
    </row>
  </sheetData>
  <autoFilter ref="B8:O224" xr:uid="{8F5179C1-B670-4622-B3F7-DDF85C6C0607}"/>
  <mergeCells count="21">
    <mergeCell ref="O9:O11"/>
    <mergeCell ref="P9:P11"/>
    <mergeCell ref="Q9:Q11"/>
    <mergeCell ref="I9:I11"/>
    <mergeCell ref="J9:J11"/>
    <mergeCell ref="K9:K11"/>
    <mergeCell ref="L9:L11"/>
    <mergeCell ref="M9:M11"/>
    <mergeCell ref="N9:N11"/>
    <mergeCell ref="B9:B11"/>
    <mergeCell ref="C9:C11"/>
    <mergeCell ref="D9:D11"/>
    <mergeCell ref="F9:F11"/>
    <mergeCell ref="G9:G11"/>
    <mergeCell ref="H9:H11"/>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74C0D-1CD9-4145-8770-4586D77BEC2D}">
  <dimension ref="B2:Q134"/>
  <sheetViews>
    <sheetView zoomScale="70" zoomScaleNormal="70" workbookViewId="0">
      <pane xSplit="10" ySplit="9" topLeftCell="K118" activePane="bottomRight" state="frozen"/>
      <selection pane="topRight" activeCell="K1" sqref="K1"/>
      <selection pane="bottomLeft" activeCell="A9" sqref="A9"/>
      <selection pane="bottomRight" activeCell="K140" sqref="K140"/>
    </sheetView>
  </sheetViews>
  <sheetFormatPr defaultRowHeight="18.75"/>
  <cols>
    <col min="1" max="1" width="2.625" style="8" customWidth="1"/>
    <col min="2" max="2" width="15" style="9" bestFit="1" customWidth="1"/>
    <col min="3" max="3" width="14.375" style="8" bestFit="1" customWidth="1"/>
    <col min="4" max="4" width="13.125" style="9" bestFit="1" customWidth="1"/>
    <col min="5" max="5" width="53.125" style="8" bestFit="1" customWidth="1"/>
    <col min="6" max="6" width="6.25" style="3" customWidth="1"/>
    <col min="7" max="8" width="9.875" style="8" bestFit="1" customWidth="1"/>
    <col min="9" max="9" width="5.75" style="3" customWidth="1"/>
    <col min="10" max="10" width="54.25" style="8" bestFit="1" customWidth="1"/>
    <col min="11" max="11" width="37.25" style="9" bestFit="1" customWidth="1"/>
    <col min="12" max="12" width="27.125" style="9" customWidth="1"/>
    <col min="13" max="13" width="13.75" style="10" customWidth="1"/>
    <col min="14" max="14" width="6.375" style="8" customWidth="1"/>
    <col min="15" max="15" width="13.25" style="3" customWidth="1"/>
    <col min="16" max="16" width="14.5" style="11" customWidth="1"/>
    <col min="17" max="17" width="15.625" style="12" customWidth="1"/>
    <col min="18" max="256" width="9" style="8"/>
    <col min="257" max="257" width="2.625" style="8" customWidth="1"/>
    <col min="258" max="258" width="15" style="8" bestFit="1" customWidth="1"/>
    <col min="259" max="259" width="14.375" style="8" bestFit="1" customWidth="1"/>
    <col min="260" max="260" width="13.125" style="8" bestFit="1" customWidth="1"/>
    <col min="261" max="261" width="53.125" style="8" bestFit="1" customWidth="1"/>
    <col min="262" max="262" width="6.25" style="8" customWidth="1"/>
    <col min="263" max="264" width="9.875" style="8" bestFit="1" customWidth="1"/>
    <col min="265" max="265" width="5.75" style="8" customWidth="1"/>
    <col min="266" max="266" width="54.25" style="8" bestFit="1" customWidth="1"/>
    <col min="267" max="267" width="37.25" style="8" bestFit="1" customWidth="1"/>
    <col min="268" max="268" width="27.1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15" style="8" bestFit="1" customWidth="1"/>
    <col min="515" max="515" width="14.375" style="8" bestFit="1" customWidth="1"/>
    <col min="516" max="516" width="13.125" style="8" bestFit="1" customWidth="1"/>
    <col min="517" max="517" width="53.125" style="8" bestFit="1" customWidth="1"/>
    <col min="518" max="518" width="6.25" style="8" customWidth="1"/>
    <col min="519" max="520" width="9.875" style="8" bestFit="1" customWidth="1"/>
    <col min="521" max="521" width="5.75" style="8" customWidth="1"/>
    <col min="522" max="522" width="54.25" style="8" bestFit="1" customWidth="1"/>
    <col min="523" max="523" width="37.25" style="8" bestFit="1" customWidth="1"/>
    <col min="524" max="524" width="27.1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15" style="8" bestFit="1" customWidth="1"/>
    <col min="771" max="771" width="14.375" style="8" bestFit="1" customWidth="1"/>
    <col min="772" max="772" width="13.125" style="8" bestFit="1" customWidth="1"/>
    <col min="773" max="773" width="53.125" style="8" bestFit="1" customWidth="1"/>
    <col min="774" max="774" width="6.25" style="8" customWidth="1"/>
    <col min="775" max="776" width="9.875" style="8" bestFit="1" customWidth="1"/>
    <col min="777" max="777" width="5.75" style="8" customWidth="1"/>
    <col min="778" max="778" width="54.25" style="8" bestFit="1" customWidth="1"/>
    <col min="779" max="779" width="37.25" style="8" bestFit="1" customWidth="1"/>
    <col min="780" max="780" width="27.1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15" style="8" bestFit="1" customWidth="1"/>
    <col min="1027" max="1027" width="14.375" style="8" bestFit="1" customWidth="1"/>
    <col min="1028" max="1028" width="13.125" style="8" bestFit="1" customWidth="1"/>
    <col min="1029" max="1029" width="53.125" style="8" bestFit="1" customWidth="1"/>
    <col min="1030" max="1030" width="6.25" style="8" customWidth="1"/>
    <col min="1031" max="1032" width="9.875" style="8" bestFit="1" customWidth="1"/>
    <col min="1033" max="1033" width="5.75" style="8" customWidth="1"/>
    <col min="1034" max="1034" width="54.25" style="8" bestFit="1" customWidth="1"/>
    <col min="1035" max="1035" width="37.25" style="8" bestFit="1" customWidth="1"/>
    <col min="1036" max="1036" width="27.1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15" style="8" bestFit="1" customWidth="1"/>
    <col min="1283" max="1283" width="14.375" style="8" bestFit="1" customWidth="1"/>
    <col min="1284" max="1284" width="13.125" style="8" bestFit="1" customWidth="1"/>
    <col min="1285" max="1285" width="53.125" style="8" bestFit="1" customWidth="1"/>
    <col min="1286" max="1286" width="6.25" style="8" customWidth="1"/>
    <col min="1287" max="1288" width="9.875" style="8" bestFit="1" customWidth="1"/>
    <col min="1289" max="1289" width="5.75" style="8" customWidth="1"/>
    <col min="1290" max="1290" width="54.25" style="8" bestFit="1" customWidth="1"/>
    <col min="1291" max="1291" width="37.25" style="8" bestFit="1" customWidth="1"/>
    <col min="1292" max="1292" width="27.1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15" style="8" bestFit="1" customWidth="1"/>
    <col min="1539" max="1539" width="14.375" style="8" bestFit="1" customWidth="1"/>
    <col min="1540" max="1540" width="13.125" style="8" bestFit="1" customWidth="1"/>
    <col min="1541" max="1541" width="53.125" style="8" bestFit="1" customWidth="1"/>
    <col min="1542" max="1542" width="6.25" style="8" customWidth="1"/>
    <col min="1543" max="1544" width="9.875" style="8" bestFit="1" customWidth="1"/>
    <col min="1545" max="1545" width="5.75" style="8" customWidth="1"/>
    <col min="1546" max="1546" width="54.25" style="8" bestFit="1" customWidth="1"/>
    <col min="1547" max="1547" width="37.25" style="8" bestFit="1" customWidth="1"/>
    <col min="1548" max="1548" width="27.1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15" style="8" bestFit="1" customWidth="1"/>
    <col min="1795" max="1795" width="14.375" style="8" bestFit="1" customWidth="1"/>
    <col min="1796" max="1796" width="13.125" style="8" bestFit="1" customWidth="1"/>
    <col min="1797" max="1797" width="53.125" style="8" bestFit="1" customWidth="1"/>
    <col min="1798" max="1798" width="6.25" style="8" customWidth="1"/>
    <col min="1799" max="1800" width="9.875" style="8" bestFit="1" customWidth="1"/>
    <col min="1801" max="1801" width="5.75" style="8" customWidth="1"/>
    <col min="1802" max="1802" width="54.25" style="8" bestFit="1" customWidth="1"/>
    <col min="1803" max="1803" width="37.25" style="8" bestFit="1" customWidth="1"/>
    <col min="1804" max="1804" width="27.1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15" style="8" bestFit="1" customWidth="1"/>
    <col min="2051" max="2051" width="14.375" style="8" bestFit="1" customWidth="1"/>
    <col min="2052" max="2052" width="13.125" style="8" bestFit="1" customWidth="1"/>
    <col min="2053" max="2053" width="53.125" style="8" bestFit="1" customWidth="1"/>
    <col min="2054" max="2054" width="6.25" style="8" customWidth="1"/>
    <col min="2055" max="2056" width="9.875" style="8" bestFit="1" customWidth="1"/>
    <col min="2057" max="2057" width="5.75" style="8" customWidth="1"/>
    <col min="2058" max="2058" width="54.25" style="8" bestFit="1" customWidth="1"/>
    <col min="2059" max="2059" width="37.25" style="8" bestFit="1" customWidth="1"/>
    <col min="2060" max="2060" width="27.1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15" style="8" bestFit="1" customWidth="1"/>
    <col min="2307" max="2307" width="14.375" style="8" bestFit="1" customWidth="1"/>
    <col min="2308" max="2308" width="13.125" style="8" bestFit="1" customWidth="1"/>
    <col min="2309" max="2309" width="53.125" style="8" bestFit="1" customWidth="1"/>
    <col min="2310" max="2310" width="6.25" style="8" customWidth="1"/>
    <col min="2311" max="2312" width="9.875" style="8" bestFit="1" customWidth="1"/>
    <col min="2313" max="2313" width="5.75" style="8" customWidth="1"/>
    <col min="2314" max="2314" width="54.25" style="8" bestFit="1" customWidth="1"/>
    <col min="2315" max="2315" width="37.25" style="8" bestFit="1" customWidth="1"/>
    <col min="2316" max="2316" width="27.1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15" style="8" bestFit="1" customWidth="1"/>
    <col min="2563" max="2563" width="14.375" style="8" bestFit="1" customWidth="1"/>
    <col min="2564" max="2564" width="13.125" style="8" bestFit="1" customWidth="1"/>
    <col min="2565" max="2565" width="53.125" style="8" bestFit="1" customWidth="1"/>
    <col min="2566" max="2566" width="6.25" style="8" customWidth="1"/>
    <col min="2567" max="2568" width="9.875" style="8" bestFit="1" customWidth="1"/>
    <col min="2569" max="2569" width="5.75" style="8" customWidth="1"/>
    <col min="2570" max="2570" width="54.25" style="8" bestFit="1" customWidth="1"/>
    <col min="2571" max="2571" width="37.25" style="8" bestFit="1" customWidth="1"/>
    <col min="2572" max="2572" width="27.1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15" style="8" bestFit="1" customWidth="1"/>
    <col min="2819" max="2819" width="14.375" style="8" bestFit="1" customWidth="1"/>
    <col min="2820" max="2820" width="13.125" style="8" bestFit="1" customWidth="1"/>
    <col min="2821" max="2821" width="53.125" style="8" bestFit="1" customWidth="1"/>
    <col min="2822" max="2822" width="6.25" style="8" customWidth="1"/>
    <col min="2823" max="2824" width="9.875" style="8" bestFit="1" customWidth="1"/>
    <col min="2825" max="2825" width="5.75" style="8" customWidth="1"/>
    <col min="2826" max="2826" width="54.25" style="8" bestFit="1" customWidth="1"/>
    <col min="2827" max="2827" width="37.25" style="8" bestFit="1" customWidth="1"/>
    <col min="2828" max="2828" width="27.1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15" style="8" bestFit="1" customWidth="1"/>
    <col min="3075" max="3075" width="14.375" style="8" bestFit="1" customWidth="1"/>
    <col min="3076" max="3076" width="13.125" style="8" bestFit="1" customWidth="1"/>
    <col min="3077" max="3077" width="53.125" style="8" bestFit="1" customWidth="1"/>
    <col min="3078" max="3078" width="6.25" style="8" customWidth="1"/>
    <col min="3079" max="3080" width="9.875" style="8" bestFit="1" customWidth="1"/>
    <col min="3081" max="3081" width="5.75" style="8" customWidth="1"/>
    <col min="3082" max="3082" width="54.25" style="8" bestFit="1" customWidth="1"/>
    <col min="3083" max="3083" width="37.25" style="8" bestFit="1" customWidth="1"/>
    <col min="3084" max="3084" width="27.1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15" style="8" bestFit="1" customWidth="1"/>
    <col min="3331" max="3331" width="14.375" style="8" bestFit="1" customWidth="1"/>
    <col min="3332" max="3332" width="13.125" style="8" bestFit="1" customWidth="1"/>
    <col min="3333" max="3333" width="53.125" style="8" bestFit="1" customWidth="1"/>
    <col min="3334" max="3334" width="6.25" style="8" customWidth="1"/>
    <col min="3335" max="3336" width="9.875" style="8" bestFit="1" customWidth="1"/>
    <col min="3337" max="3337" width="5.75" style="8" customWidth="1"/>
    <col min="3338" max="3338" width="54.25" style="8" bestFit="1" customWidth="1"/>
    <col min="3339" max="3339" width="37.25" style="8" bestFit="1" customWidth="1"/>
    <col min="3340" max="3340" width="27.1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15" style="8" bestFit="1" customWidth="1"/>
    <col min="3587" max="3587" width="14.375" style="8" bestFit="1" customWidth="1"/>
    <col min="3588" max="3588" width="13.125" style="8" bestFit="1" customWidth="1"/>
    <col min="3589" max="3589" width="53.125" style="8" bestFit="1" customWidth="1"/>
    <col min="3590" max="3590" width="6.25" style="8" customWidth="1"/>
    <col min="3591" max="3592" width="9.875" style="8" bestFit="1" customWidth="1"/>
    <col min="3593" max="3593" width="5.75" style="8" customWidth="1"/>
    <col min="3594" max="3594" width="54.25" style="8" bestFit="1" customWidth="1"/>
    <col min="3595" max="3595" width="37.25" style="8" bestFit="1" customWidth="1"/>
    <col min="3596" max="3596" width="27.1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15" style="8" bestFit="1" customWidth="1"/>
    <col min="3843" max="3843" width="14.375" style="8" bestFit="1" customWidth="1"/>
    <col min="3844" max="3844" width="13.125" style="8" bestFit="1" customWidth="1"/>
    <col min="3845" max="3845" width="53.125" style="8" bestFit="1" customWidth="1"/>
    <col min="3846" max="3846" width="6.25" style="8" customWidth="1"/>
    <col min="3847" max="3848" width="9.875" style="8" bestFit="1" customWidth="1"/>
    <col min="3849" max="3849" width="5.75" style="8" customWidth="1"/>
    <col min="3850" max="3850" width="54.25" style="8" bestFit="1" customWidth="1"/>
    <col min="3851" max="3851" width="37.25" style="8" bestFit="1" customWidth="1"/>
    <col min="3852" max="3852" width="27.1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15" style="8" bestFit="1" customWidth="1"/>
    <col min="4099" max="4099" width="14.375" style="8" bestFit="1" customWidth="1"/>
    <col min="4100" max="4100" width="13.125" style="8" bestFit="1" customWidth="1"/>
    <col min="4101" max="4101" width="53.125" style="8" bestFit="1" customWidth="1"/>
    <col min="4102" max="4102" width="6.25" style="8" customWidth="1"/>
    <col min="4103" max="4104" width="9.875" style="8" bestFit="1" customWidth="1"/>
    <col min="4105" max="4105" width="5.75" style="8" customWidth="1"/>
    <col min="4106" max="4106" width="54.25" style="8" bestFit="1" customWidth="1"/>
    <col min="4107" max="4107" width="37.25" style="8" bestFit="1" customWidth="1"/>
    <col min="4108" max="4108" width="27.1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15" style="8" bestFit="1" customWidth="1"/>
    <col min="4355" max="4355" width="14.375" style="8" bestFit="1" customWidth="1"/>
    <col min="4356" max="4356" width="13.125" style="8" bestFit="1" customWidth="1"/>
    <col min="4357" max="4357" width="53.125" style="8" bestFit="1" customWidth="1"/>
    <col min="4358" max="4358" width="6.25" style="8" customWidth="1"/>
    <col min="4359" max="4360" width="9.875" style="8" bestFit="1" customWidth="1"/>
    <col min="4361" max="4361" width="5.75" style="8" customWidth="1"/>
    <col min="4362" max="4362" width="54.25" style="8" bestFit="1" customWidth="1"/>
    <col min="4363" max="4363" width="37.25" style="8" bestFit="1" customWidth="1"/>
    <col min="4364" max="4364" width="27.1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15" style="8" bestFit="1" customWidth="1"/>
    <col min="4611" max="4611" width="14.375" style="8" bestFit="1" customWidth="1"/>
    <col min="4612" max="4612" width="13.125" style="8" bestFit="1" customWidth="1"/>
    <col min="4613" max="4613" width="53.125" style="8" bestFit="1" customWidth="1"/>
    <col min="4614" max="4614" width="6.25" style="8" customWidth="1"/>
    <col min="4615" max="4616" width="9.875" style="8" bestFit="1" customWidth="1"/>
    <col min="4617" max="4617" width="5.75" style="8" customWidth="1"/>
    <col min="4618" max="4618" width="54.25" style="8" bestFit="1" customWidth="1"/>
    <col min="4619" max="4619" width="37.25" style="8" bestFit="1" customWidth="1"/>
    <col min="4620" max="4620" width="27.1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15" style="8" bestFit="1" customWidth="1"/>
    <col min="4867" max="4867" width="14.375" style="8" bestFit="1" customWidth="1"/>
    <col min="4868" max="4868" width="13.125" style="8" bestFit="1" customWidth="1"/>
    <col min="4869" max="4869" width="53.125" style="8" bestFit="1" customWidth="1"/>
    <col min="4870" max="4870" width="6.25" style="8" customWidth="1"/>
    <col min="4871" max="4872" width="9.875" style="8" bestFit="1" customWidth="1"/>
    <col min="4873" max="4873" width="5.75" style="8" customWidth="1"/>
    <col min="4874" max="4874" width="54.25" style="8" bestFit="1" customWidth="1"/>
    <col min="4875" max="4875" width="37.25" style="8" bestFit="1" customWidth="1"/>
    <col min="4876" max="4876" width="27.1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15" style="8" bestFit="1" customWidth="1"/>
    <col min="5123" max="5123" width="14.375" style="8" bestFit="1" customWidth="1"/>
    <col min="5124" max="5124" width="13.125" style="8" bestFit="1" customWidth="1"/>
    <col min="5125" max="5125" width="53.125" style="8" bestFit="1" customWidth="1"/>
    <col min="5126" max="5126" width="6.25" style="8" customWidth="1"/>
    <col min="5127" max="5128" width="9.875" style="8" bestFit="1" customWidth="1"/>
    <col min="5129" max="5129" width="5.75" style="8" customWidth="1"/>
    <col min="5130" max="5130" width="54.25" style="8" bestFit="1" customWidth="1"/>
    <col min="5131" max="5131" width="37.25" style="8" bestFit="1" customWidth="1"/>
    <col min="5132" max="5132" width="27.1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15" style="8" bestFit="1" customWidth="1"/>
    <col min="5379" max="5379" width="14.375" style="8" bestFit="1" customWidth="1"/>
    <col min="5380" max="5380" width="13.125" style="8" bestFit="1" customWidth="1"/>
    <col min="5381" max="5381" width="53.125" style="8" bestFit="1" customWidth="1"/>
    <col min="5382" max="5382" width="6.25" style="8" customWidth="1"/>
    <col min="5383" max="5384" width="9.875" style="8" bestFit="1" customWidth="1"/>
    <col min="5385" max="5385" width="5.75" style="8" customWidth="1"/>
    <col min="5386" max="5386" width="54.25" style="8" bestFit="1" customWidth="1"/>
    <col min="5387" max="5387" width="37.25" style="8" bestFit="1" customWidth="1"/>
    <col min="5388" max="5388" width="27.1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15" style="8" bestFit="1" customWidth="1"/>
    <col min="5635" max="5635" width="14.375" style="8" bestFit="1" customWidth="1"/>
    <col min="5636" max="5636" width="13.125" style="8" bestFit="1" customWidth="1"/>
    <col min="5637" max="5637" width="53.125" style="8" bestFit="1" customWidth="1"/>
    <col min="5638" max="5638" width="6.25" style="8" customWidth="1"/>
    <col min="5639" max="5640" width="9.875" style="8" bestFit="1" customWidth="1"/>
    <col min="5641" max="5641" width="5.75" style="8" customWidth="1"/>
    <col min="5642" max="5642" width="54.25" style="8" bestFit="1" customWidth="1"/>
    <col min="5643" max="5643" width="37.25" style="8" bestFit="1" customWidth="1"/>
    <col min="5644" max="5644" width="27.1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15" style="8" bestFit="1" customWidth="1"/>
    <col min="5891" max="5891" width="14.375" style="8" bestFit="1" customWidth="1"/>
    <col min="5892" max="5892" width="13.125" style="8" bestFit="1" customWidth="1"/>
    <col min="5893" max="5893" width="53.125" style="8" bestFit="1" customWidth="1"/>
    <col min="5894" max="5894" width="6.25" style="8" customWidth="1"/>
    <col min="5895" max="5896" width="9.875" style="8" bestFit="1" customWidth="1"/>
    <col min="5897" max="5897" width="5.75" style="8" customWidth="1"/>
    <col min="5898" max="5898" width="54.25" style="8" bestFit="1" customWidth="1"/>
    <col min="5899" max="5899" width="37.25" style="8" bestFit="1" customWidth="1"/>
    <col min="5900" max="5900" width="27.1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15" style="8" bestFit="1" customWidth="1"/>
    <col min="6147" max="6147" width="14.375" style="8" bestFit="1" customWidth="1"/>
    <col min="6148" max="6148" width="13.125" style="8" bestFit="1" customWidth="1"/>
    <col min="6149" max="6149" width="53.125" style="8" bestFit="1" customWidth="1"/>
    <col min="6150" max="6150" width="6.25" style="8" customWidth="1"/>
    <col min="6151" max="6152" width="9.875" style="8" bestFit="1" customWidth="1"/>
    <col min="6153" max="6153" width="5.75" style="8" customWidth="1"/>
    <col min="6154" max="6154" width="54.25" style="8" bestFit="1" customWidth="1"/>
    <col min="6155" max="6155" width="37.25" style="8" bestFit="1" customWidth="1"/>
    <col min="6156" max="6156" width="27.1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15" style="8" bestFit="1" customWidth="1"/>
    <col min="6403" max="6403" width="14.375" style="8" bestFit="1" customWidth="1"/>
    <col min="6404" max="6404" width="13.125" style="8" bestFit="1" customWidth="1"/>
    <col min="6405" max="6405" width="53.125" style="8" bestFit="1" customWidth="1"/>
    <col min="6406" max="6406" width="6.25" style="8" customWidth="1"/>
    <col min="6407" max="6408" width="9.875" style="8" bestFit="1" customWidth="1"/>
    <col min="6409" max="6409" width="5.75" style="8" customWidth="1"/>
    <col min="6410" max="6410" width="54.25" style="8" bestFit="1" customWidth="1"/>
    <col min="6411" max="6411" width="37.25" style="8" bestFit="1" customWidth="1"/>
    <col min="6412" max="6412" width="27.1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15" style="8" bestFit="1" customWidth="1"/>
    <col min="6659" max="6659" width="14.375" style="8" bestFit="1" customWidth="1"/>
    <col min="6660" max="6660" width="13.125" style="8" bestFit="1" customWidth="1"/>
    <col min="6661" max="6661" width="53.125" style="8" bestFit="1" customWidth="1"/>
    <col min="6662" max="6662" width="6.25" style="8" customWidth="1"/>
    <col min="6663" max="6664" width="9.875" style="8" bestFit="1" customWidth="1"/>
    <col min="6665" max="6665" width="5.75" style="8" customWidth="1"/>
    <col min="6666" max="6666" width="54.25" style="8" bestFit="1" customWidth="1"/>
    <col min="6667" max="6667" width="37.25" style="8" bestFit="1" customWidth="1"/>
    <col min="6668" max="6668" width="27.1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15" style="8" bestFit="1" customWidth="1"/>
    <col min="6915" max="6915" width="14.375" style="8" bestFit="1" customWidth="1"/>
    <col min="6916" max="6916" width="13.125" style="8" bestFit="1" customWidth="1"/>
    <col min="6917" max="6917" width="53.125" style="8" bestFit="1" customWidth="1"/>
    <col min="6918" max="6918" width="6.25" style="8" customWidth="1"/>
    <col min="6919" max="6920" width="9.875" style="8" bestFit="1" customWidth="1"/>
    <col min="6921" max="6921" width="5.75" style="8" customWidth="1"/>
    <col min="6922" max="6922" width="54.25" style="8" bestFit="1" customWidth="1"/>
    <col min="6923" max="6923" width="37.25" style="8" bestFit="1" customWidth="1"/>
    <col min="6924" max="6924" width="27.1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15" style="8" bestFit="1" customWidth="1"/>
    <col min="7171" max="7171" width="14.375" style="8" bestFit="1" customWidth="1"/>
    <col min="7172" max="7172" width="13.125" style="8" bestFit="1" customWidth="1"/>
    <col min="7173" max="7173" width="53.125" style="8" bestFit="1" customWidth="1"/>
    <col min="7174" max="7174" width="6.25" style="8" customWidth="1"/>
    <col min="7175" max="7176" width="9.875" style="8" bestFit="1" customWidth="1"/>
    <col min="7177" max="7177" width="5.75" style="8" customWidth="1"/>
    <col min="7178" max="7178" width="54.25" style="8" bestFit="1" customWidth="1"/>
    <col min="7179" max="7179" width="37.25" style="8" bestFit="1" customWidth="1"/>
    <col min="7180" max="7180" width="27.1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15" style="8" bestFit="1" customWidth="1"/>
    <col min="7427" max="7427" width="14.375" style="8" bestFit="1" customWidth="1"/>
    <col min="7428" max="7428" width="13.125" style="8" bestFit="1" customWidth="1"/>
    <col min="7429" max="7429" width="53.125" style="8" bestFit="1" customWidth="1"/>
    <col min="7430" max="7430" width="6.25" style="8" customWidth="1"/>
    <col min="7431" max="7432" width="9.875" style="8" bestFit="1" customWidth="1"/>
    <col min="7433" max="7433" width="5.75" style="8" customWidth="1"/>
    <col min="7434" max="7434" width="54.25" style="8" bestFit="1" customWidth="1"/>
    <col min="7435" max="7435" width="37.25" style="8" bestFit="1" customWidth="1"/>
    <col min="7436" max="7436" width="27.1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15" style="8" bestFit="1" customWidth="1"/>
    <col min="7683" max="7683" width="14.375" style="8" bestFit="1" customWidth="1"/>
    <col min="7684" max="7684" width="13.125" style="8" bestFit="1" customWidth="1"/>
    <col min="7685" max="7685" width="53.125" style="8" bestFit="1" customWidth="1"/>
    <col min="7686" max="7686" width="6.25" style="8" customWidth="1"/>
    <col min="7687" max="7688" width="9.875" style="8" bestFit="1" customWidth="1"/>
    <col min="7689" max="7689" width="5.75" style="8" customWidth="1"/>
    <col min="7690" max="7690" width="54.25" style="8" bestFit="1" customWidth="1"/>
    <col min="7691" max="7691" width="37.25" style="8" bestFit="1" customWidth="1"/>
    <col min="7692" max="7692" width="27.1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15" style="8" bestFit="1" customWidth="1"/>
    <col min="7939" max="7939" width="14.375" style="8" bestFit="1" customWidth="1"/>
    <col min="7940" max="7940" width="13.125" style="8" bestFit="1" customWidth="1"/>
    <col min="7941" max="7941" width="53.125" style="8" bestFit="1" customWidth="1"/>
    <col min="7942" max="7942" width="6.25" style="8" customWidth="1"/>
    <col min="7943" max="7944" width="9.875" style="8" bestFit="1" customWidth="1"/>
    <col min="7945" max="7945" width="5.75" style="8" customWidth="1"/>
    <col min="7946" max="7946" width="54.25" style="8" bestFit="1" customWidth="1"/>
    <col min="7947" max="7947" width="37.25" style="8" bestFit="1" customWidth="1"/>
    <col min="7948" max="7948" width="27.1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15" style="8" bestFit="1" customWidth="1"/>
    <col min="8195" max="8195" width="14.375" style="8" bestFit="1" customWidth="1"/>
    <col min="8196" max="8196" width="13.125" style="8" bestFit="1" customWidth="1"/>
    <col min="8197" max="8197" width="53.125" style="8" bestFit="1" customWidth="1"/>
    <col min="8198" max="8198" width="6.25" style="8" customWidth="1"/>
    <col min="8199" max="8200" width="9.875" style="8" bestFit="1" customWidth="1"/>
    <col min="8201" max="8201" width="5.75" style="8" customWidth="1"/>
    <col min="8202" max="8202" width="54.25" style="8" bestFit="1" customWidth="1"/>
    <col min="8203" max="8203" width="37.25" style="8" bestFit="1" customWidth="1"/>
    <col min="8204" max="8204" width="27.1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15" style="8" bestFit="1" customWidth="1"/>
    <col min="8451" max="8451" width="14.375" style="8" bestFit="1" customWidth="1"/>
    <col min="8452" max="8452" width="13.125" style="8" bestFit="1" customWidth="1"/>
    <col min="8453" max="8453" width="53.125" style="8" bestFit="1" customWidth="1"/>
    <col min="8454" max="8454" width="6.25" style="8" customWidth="1"/>
    <col min="8455" max="8456" width="9.875" style="8" bestFit="1" customWidth="1"/>
    <col min="8457" max="8457" width="5.75" style="8" customWidth="1"/>
    <col min="8458" max="8458" width="54.25" style="8" bestFit="1" customWidth="1"/>
    <col min="8459" max="8459" width="37.25" style="8" bestFit="1" customWidth="1"/>
    <col min="8460" max="8460" width="27.1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15" style="8" bestFit="1" customWidth="1"/>
    <col min="8707" max="8707" width="14.375" style="8" bestFit="1" customWidth="1"/>
    <col min="8708" max="8708" width="13.125" style="8" bestFit="1" customWidth="1"/>
    <col min="8709" max="8709" width="53.125" style="8" bestFit="1" customWidth="1"/>
    <col min="8710" max="8710" width="6.25" style="8" customWidth="1"/>
    <col min="8711" max="8712" width="9.875" style="8" bestFit="1" customWidth="1"/>
    <col min="8713" max="8713" width="5.75" style="8" customWidth="1"/>
    <col min="8714" max="8714" width="54.25" style="8" bestFit="1" customWidth="1"/>
    <col min="8715" max="8715" width="37.25" style="8" bestFit="1" customWidth="1"/>
    <col min="8716" max="8716" width="27.1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15" style="8" bestFit="1" customWidth="1"/>
    <col min="8963" max="8963" width="14.375" style="8" bestFit="1" customWidth="1"/>
    <col min="8964" max="8964" width="13.125" style="8" bestFit="1" customWidth="1"/>
    <col min="8965" max="8965" width="53.125" style="8" bestFit="1" customWidth="1"/>
    <col min="8966" max="8966" width="6.25" style="8" customWidth="1"/>
    <col min="8967" max="8968" width="9.875" style="8" bestFit="1" customWidth="1"/>
    <col min="8969" max="8969" width="5.75" style="8" customWidth="1"/>
    <col min="8970" max="8970" width="54.25" style="8" bestFit="1" customWidth="1"/>
    <col min="8971" max="8971" width="37.25" style="8" bestFit="1" customWidth="1"/>
    <col min="8972" max="8972" width="27.1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15" style="8" bestFit="1" customWidth="1"/>
    <col min="9219" max="9219" width="14.375" style="8" bestFit="1" customWidth="1"/>
    <col min="9220" max="9220" width="13.125" style="8" bestFit="1" customWidth="1"/>
    <col min="9221" max="9221" width="53.125" style="8" bestFit="1" customWidth="1"/>
    <col min="9222" max="9222" width="6.25" style="8" customWidth="1"/>
    <col min="9223" max="9224" width="9.875" style="8" bestFit="1" customWidth="1"/>
    <col min="9225" max="9225" width="5.75" style="8" customWidth="1"/>
    <col min="9226" max="9226" width="54.25" style="8" bestFit="1" customWidth="1"/>
    <col min="9227" max="9227" width="37.25" style="8" bestFit="1" customWidth="1"/>
    <col min="9228" max="9228" width="27.1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15" style="8" bestFit="1" customWidth="1"/>
    <col min="9475" max="9475" width="14.375" style="8" bestFit="1" customWidth="1"/>
    <col min="9476" max="9476" width="13.125" style="8" bestFit="1" customWidth="1"/>
    <col min="9477" max="9477" width="53.125" style="8" bestFit="1" customWidth="1"/>
    <col min="9478" max="9478" width="6.25" style="8" customWidth="1"/>
    <col min="9479" max="9480" width="9.875" style="8" bestFit="1" customWidth="1"/>
    <col min="9481" max="9481" width="5.75" style="8" customWidth="1"/>
    <col min="9482" max="9482" width="54.25" style="8" bestFit="1" customWidth="1"/>
    <col min="9483" max="9483" width="37.25" style="8" bestFit="1" customWidth="1"/>
    <col min="9484" max="9484" width="27.1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15" style="8" bestFit="1" customWidth="1"/>
    <col min="9731" max="9731" width="14.375" style="8" bestFit="1" customWidth="1"/>
    <col min="9732" max="9732" width="13.125" style="8" bestFit="1" customWidth="1"/>
    <col min="9733" max="9733" width="53.125" style="8" bestFit="1" customWidth="1"/>
    <col min="9734" max="9734" width="6.25" style="8" customWidth="1"/>
    <col min="9735" max="9736" width="9.875" style="8" bestFit="1" customWidth="1"/>
    <col min="9737" max="9737" width="5.75" style="8" customWidth="1"/>
    <col min="9738" max="9738" width="54.25" style="8" bestFit="1" customWidth="1"/>
    <col min="9739" max="9739" width="37.25" style="8" bestFit="1" customWidth="1"/>
    <col min="9740" max="9740" width="27.1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15" style="8" bestFit="1" customWidth="1"/>
    <col min="9987" max="9987" width="14.375" style="8" bestFit="1" customWidth="1"/>
    <col min="9988" max="9988" width="13.125" style="8" bestFit="1" customWidth="1"/>
    <col min="9989" max="9989" width="53.125" style="8" bestFit="1" customWidth="1"/>
    <col min="9990" max="9990" width="6.25" style="8" customWidth="1"/>
    <col min="9991" max="9992" width="9.875" style="8" bestFit="1" customWidth="1"/>
    <col min="9993" max="9993" width="5.75" style="8" customWidth="1"/>
    <col min="9994" max="9994" width="54.25" style="8" bestFit="1" customWidth="1"/>
    <col min="9995" max="9995" width="37.25" style="8" bestFit="1" customWidth="1"/>
    <col min="9996" max="9996" width="27.1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15" style="8" bestFit="1" customWidth="1"/>
    <col min="10243" max="10243" width="14.375" style="8" bestFit="1" customWidth="1"/>
    <col min="10244" max="10244" width="13.125" style="8" bestFit="1" customWidth="1"/>
    <col min="10245" max="10245" width="53.125" style="8" bestFit="1" customWidth="1"/>
    <col min="10246" max="10246" width="6.25" style="8" customWidth="1"/>
    <col min="10247" max="10248" width="9.875" style="8" bestFit="1" customWidth="1"/>
    <col min="10249" max="10249" width="5.75" style="8" customWidth="1"/>
    <col min="10250" max="10250" width="54.25" style="8" bestFit="1" customWidth="1"/>
    <col min="10251" max="10251" width="37.25" style="8" bestFit="1" customWidth="1"/>
    <col min="10252" max="10252" width="27.1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15" style="8" bestFit="1" customWidth="1"/>
    <col min="10499" max="10499" width="14.375" style="8" bestFit="1" customWidth="1"/>
    <col min="10500" max="10500" width="13.125" style="8" bestFit="1" customWidth="1"/>
    <col min="10501" max="10501" width="53.125" style="8" bestFit="1" customWidth="1"/>
    <col min="10502" max="10502" width="6.25" style="8" customWidth="1"/>
    <col min="10503" max="10504" width="9.875" style="8" bestFit="1" customWidth="1"/>
    <col min="10505" max="10505" width="5.75" style="8" customWidth="1"/>
    <col min="10506" max="10506" width="54.25" style="8" bestFit="1" customWidth="1"/>
    <col min="10507" max="10507" width="37.25" style="8" bestFit="1" customWidth="1"/>
    <col min="10508" max="10508" width="27.1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15" style="8" bestFit="1" customWidth="1"/>
    <col min="10755" max="10755" width="14.375" style="8" bestFit="1" customWidth="1"/>
    <col min="10756" max="10756" width="13.125" style="8" bestFit="1" customWidth="1"/>
    <col min="10757" max="10757" width="53.125" style="8" bestFit="1" customWidth="1"/>
    <col min="10758" max="10758" width="6.25" style="8" customWidth="1"/>
    <col min="10759" max="10760" width="9.875" style="8" bestFit="1" customWidth="1"/>
    <col min="10761" max="10761" width="5.75" style="8" customWidth="1"/>
    <col min="10762" max="10762" width="54.25" style="8" bestFit="1" customWidth="1"/>
    <col min="10763" max="10763" width="37.25" style="8" bestFit="1" customWidth="1"/>
    <col min="10764" max="10764" width="27.1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15" style="8" bestFit="1" customWidth="1"/>
    <col min="11011" max="11011" width="14.375" style="8" bestFit="1" customWidth="1"/>
    <col min="11012" max="11012" width="13.125" style="8" bestFit="1" customWidth="1"/>
    <col min="11013" max="11013" width="53.125" style="8" bestFit="1" customWidth="1"/>
    <col min="11014" max="11014" width="6.25" style="8" customWidth="1"/>
    <col min="11015" max="11016" width="9.875" style="8" bestFit="1" customWidth="1"/>
    <col min="11017" max="11017" width="5.75" style="8" customWidth="1"/>
    <col min="11018" max="11018" width="54.25" style="8" bestFit="1" customWidth="1"/>
    <col min="11019" max="11019" width="37.25" style="8" bestFit="1" customWidth="1"/>
    <col min="11020" max="11020" width="27.1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15" style="8" bestFit="1" customWidth="1"/>
    <col min="11267" max="11267" width="14.375" style="8" bestFit="1" customWidth="1"/>
    <col min="11268" max="11268" width="13.125" style="8" bestFit="1" customWidth="1"/>
    <col min="11269" max="11269" width="53.125" style="8" bestFit="1" customWidth="1"/>
    <col min="11270" max="11270" width="6.25" style="8" customWidth="1"/>
    <col min="11271" max="11272" width="9.875" style="8" bestFit="1" customWidth="1"/>
    <col min="11273" max="11273" width="5.75" style="8" customWidth="1"/>
    <col min="11274" max="11274" width="54.25" style="8" bestFit="1" customWidth="1"/>
    <col min="11275" max="11275" width="37.25" style="8" bestFit="1" customWidth="1"/>
    <col min="11276" max="11276" width="27.1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15" style="8" bestFit="1" customWidth="1"/>
    <col min="11523" max="11523" width="14.375" style="8" bestFit="1" customWidth="1"/>
    <col min="11524" max="11524" width="13.125" style="8" bestFit="1" customWidth="1"/>
    <col min="11525" max="11525" width="53.125" style="8" bestFit="1" customWidth="1"/>
    <col min="11526" max="11526" width="6.25" style="8" customWidth="1"/>
    <col min="11527" max="11528" width="9.875" style="8" bestFit="1" customWidth="1"/>
    <col min="11529" max="11529" width="5.75" style="8" customWidth="1"/>
    <col min="11530" max="11530" width="54.25" style="8" bestFit="1" customWidth="1"/>
    <col min="11531" max="11531" width="37.25" style="8" bestFit="1" customWidth="1"/>
    <col min="11532" max="11532" width="27.1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15" style="8" bestFit="1" customWidth="1"/>
    <col min="11779" max="11779" width="14.375" style="8" bestFit="1" customWidth="1"/>
    <col min="11780" max="11780" width="13.125" style="8" bestFit="1" customWidth="1"/>
    <col min="11781" max="11781" width="53.125" style="8" bestFit="1" customWidth="1"/>
    <col min="11782" max="11782" width="6.25" style="8" customWidth="1"/>
    <col min="11783" max="11784" width="9.875" style="8" bestFit="1" customWidth="1"/>
    <col min="11785" max="11785" width="5.75" style="8" customWidth="1"/>
    <col min="11786" max="11786" width="54.25" style="8" bestFit="1" customWidth="1"/>
    <col min="11787" max="11787" width="37.25" style="8" bestFit="1" customWidth="1"/>
    <col min="11788" max="11788" width="27.1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15" style="8" bestFit="1" customWidth="1"/>
    <col min="12035" max="12035" width="14.375" style="8" bestFit="1" customWidth="1"/>
    <col min="12036" max="12036" width="13.125" style="8" bestFit="1" customWidth="1"/>
    <col min="12037" max="12037" width="53.125" style="8" bestFit="1" customWidth="1"/>
    <col min="12038" max="12038" width="6.25" style="8" customWidth="1"/>
    <col min="12039" max="12040" width="9.875" style="8" bestFit="1" customWidth="1"/>
    <col min="12041" max="12041" width="5.75" style="8" customWidth="1"/>
    <col min="12042" max="12042" width="54.25" style="8" bestFit="1" customWidth="1"/>
    <col min="12043" max="12043" width="37.25" style="8" bestFit="1" customWidth="1"/>
    <col min="12044" max="12044" width="27.1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15" style="8" bestFit="1" customWidth="1"/>
    <col min="12291" max="12291" width="14.375" style="8" bestFit="1" customWidth="1"/>
    <col min="12292" max="12292" width="13.125" style="8" bestFit="1" customWidth="1"/>
    <col min="12293" max="12293" width="53.125" style="8" bestFit="1" customWidth="1"/>
    <col min="12294" max="12294" width="6.25" style="8" customWidth="1"/>
    <col min="12295" max="12296" width="9.875" style="8" bestFit="1" customWidth="1"/>
    <col min="12297" max="12297" width="5.75" style="8" customWidth="1"/>
    <col min="12298" max="12298" width="54.25" style="8" bestFit="1" customWidth="1"/>
    <col min="12299" max="12299" width="37.25" style="8" bestFit="1" customWidth="1"/>
    <col min="12300" max="12300" width="27.1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15" style="8" bestFit="1" customWidth="1"/>
    <col min="12547" max="12547" width="14.375" style="8" bestFit="1" customWidth="1"/>
    <col min="12548" max="12548" width="13.125" style="8" bestFit="1" customWidth="1"/>
    <col min="12549" max="12549" width="53.125" style="8" bestFit="1" customWidth="1"/>
    <col min="12550" max="12550" width="6.25" style="8" customWidth="1"/>
    <col min="12551" max="12552" width="9.875" style="8" bestFit="1" customWidth="1"/>
    <col min="12553" max="12553" width="5.75" style="8" customWidth="1"/>
    <col min="12554" max="12554" width="54.25" style="8" bestFit="1" customWidth="1"/>
    <col min="12555" max="12555" width="37.25" style="8" bestFit="1" customWidth="1"/>
    <col min="12556" max="12556" width="27.1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15" style="8" bestFit="1" customWidth="1"/>
    <col min="12803" max="12803" width="14.375" style="8" bestFit="1" customWidth="1"/>
    <col min="12804" max="12804" width="13.125" style="8" bestFit="1" customWidth="1"/>
    <col min="12805" max="12805" width="53.125" style="8" bestFit="1" customWidth="1"/>
    <col min="12806" max="12806" width="6.25" style="8" customWidth="1"/>
    <col min="12807" max="12808" width="9.875" style="8" bestFit="1" customWidth="1"/>
    <col min="12809" max="12809" width="5.75" style="8" customWidth="1"/>
    <col min="12810" max="12810" width="54.25" style="8" bestFit="1" customWidth="1"/>
    <col min="12811" max="12811" width="37.25" style="8" bestFit="1" customWidth="1"/>
    <col min="12812" max="12812" width="27.1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15" style="8" bestFit="1" customWidth="1"/>
    <col min="13059" max="13059" width="14.375" style="8" bestFit="1" customWidth="1"/>
    <col min="13060" max="13060" width="13.125" style="8" bestFit="1" customWidth="1"/>
    <col min="13061" max="13061" width="53.125" style="8" bestFit="1" customWidth="1"/>
    <col min="13062" max="13062" width="6.25" style="8" customWidth="1"/>
    <col min="13063" max="13064" width="9.875" style="8" bestFit="1" customWidth="1"/>
    <col min="13065" max="13065" width="5.75" style="8" customWidth="1"/>
    <col min="13066" max="13066" width="54.25" style="8" bestFit="1" customWidth="1"/>
    <col min="13067" max="13067" width="37.25" style="8" bestFit="1" customWidth="1"/>
    <col min="13068" max="13068" width="27.1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15" style="8" bestFit="1" customWidth="1"/>
    <col min="13315" max="13315" width="14.375" style="8" bestFit="1" customWidth="1"/>
    <col min="13316" max="13316" width="13.125" style="8" bestFit="1" customWidth="1"/>
    <col min="13317" max="13317" width="53.125" style="8" bestFit="1" customWidth="1"/>
    <col min="13318" max="13318" width="6.25" style="8" customWidth="1"/>
    <col min="13319" max="13320" width="9.875" style="8" bestFit="1" customWidth="1"/>
    <col min="13321" max="13321" width="5.75" style="8" customWidth="1"/>
    <col min="13322" max="13322" width="54.25" style="8" bestFit="1" customWidth="1"/>
    <col min="13323" max="13323" width="37.25" style="8" bestFit="1" customWidth="1"/>
    <col min="13324" max="13324" width="27.1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15" style="8" bestFit="1" customWidth="1"/>
    <col min="13571" max="13571" width="14.375" style="8" bestFit="1" customWidth="1"/>
    <col min="13572" max="13572" width="13.125" style="8" bestFit="1" customWidth="1"/>
    <col min="13573" max="13573" width="53.125" style="8" bestFit="1" customWidth="1"/>
    <col min="13574" max="13574" width="6.25" style="8" customWidth="1"/>
    <col min="13575" max="13576" width="9.875" style="8" bestFit="1" customWidth="1"/>
    <col min="13577" max="13577" width="5.75" style="8" customWidth="1"/>
    <col min="13578" max="13578" width="54.25" style="8" bestFit="1" customWidth="1"/>
    <col min="13579" max="13579" width="37.25" style="8" bestFit="1" customWidth="1"/>
    <col min="13580" max="13580" width="27.1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15" style="8" bestFit="1" customWidth="1"/>
    <col min="13827" max="13827" width="14.375" style="8" bestFit="1" customWidth="1"/>
    <col min="13828" max="13828" width="13.125" style="8" bestFit="1" customWidth="1"/>
    <col min="13829" max="13829" width="53.125" style="8" bestFit="1" customWidth="1"/>
    <col min="13830" max="13830" width="6.25" style="8" customWidth="1"/>
    <col min="13831" max="13832" width="9.875" style="8" bestFit="1" customWidth="1"/>
    <col min="13833" max="13833" width="5.75" style="8" customWidth="1"/>
    <col min="13834" max="13834" width="54.25" style="8" bestFit="1" customWidth="1"/>
    <col min="13835" max="13835" width="37.25" style="8" bestFit="1" customWidth="1"/>
    <col min="13836" max="13836" width="27.1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15" style="8" bestFit="1" customWidth="1"/>
    <col min="14083" max="14083" width="14.375" style="8" bestFit="1" customWidth="1"/>
    <col min="14084" max="14084" width="13.125" style="8" bestFit="1" customWidth="1"/>
    <col min="14085" max="14085" width="53.125" style="8" bestFit="1" customWidth="1"/>
    <col min="14086" max="14086" width="6.25" style="8" customWidth="1"/>
    <col min="14087" max="14088" width="9.875" style="8" bestFit="1" customWidth="1"/>
    <col min="14089" max="14089" width="5.75" style="8" customWidth="1"/>
    <col min="14090" max="14090" width="54.25" style="8" bestFit="1" customWidth="1"/>
    <col min="14091" max="14091" width="37.25" style="8" bestFit="1" customWidth="1"/>
    <col min="14092" max="14092" width="27.1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15" style="8" bestFit="1" customWidth="1"/>
    <col min="14339" max="14339" width="14.375" style="8" bestFit="1" customWidth="1"/>
    <col min="14340" max="14340" width="13.125" style="8" bestFit="1" customWidth="1"/>
    <col min="14341" max="14341" width="53.125" style="8" bestFit="1" customWidth="1"/>
    <col min="14342" max="14342" width="6.25" style="8" customWidth="1"/>
    <col min="14343" max="14344" width="9.875" style="8" bestFit="1" customWidth="1"/>
    <col min="14345" max="14345" width="5.75" style="8" customWidth="1"/>
    <col min="14346" max="14346" width="54.25" style="8" bestFit="1" customWidth="1"/>
    <col min="14347" max="14347" width="37.25" style="8" bestFit="1" customWidth="1"/>
    <col min="14348" max="14348" width="27.1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15" style="8" bestFit="1" customWidth="1"/>
    <col min="14595" max="14595" width="14.375" style="8" bestFit="1" customWidth="1"/>
    <col min="14596" max="14596" width="13.125" style="8" bestFit="1" customWidth="1"/>
    <col min="14597" max="14597" width="53.125" style="8" bestFit="1" customWidth="1"/>
    <col min="14598" max="14598" width="6.25" style="8" customWidth="1"/>
    <col min="14599" max="14600" width="9.875" style="8" bestFit="1" customWidth="1"/>
    <col min="14601" max="14601" width="5.75" style="8" customWidth="1"/>
    <col min="14602" max="14602" width="54.25" style="8" bestFit="1" customWidth="1"/>
    <col min="14603" max="14603" width="37.25" style="8" bestFit="1" customWidth="1"/>
    <col min="14604" max="14604" width="27.1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15" style="8" bestFit="1" customWidth="1"/>
    <col min="14851" max="14851" width="14.375" style="8" bestFit="1" customWidth="1"/>
    <col min="14852" max="14852" width="13.125" style="8" bestFit="1" customWidth="1"/>
    <col min="14853" max="14853" width="53.125" style="8" bestFit="1" customWidth="1"/>
    <col min="14854" max="14854" width="6.25" style="8" customWidth="1"/>
    <col min="14855" max="14856" width="9.875" style="8" bestFit="1" customWidth="1"/>
    <col min="14857" max="14857" width="5.75" style="8" customWidth="1"/>
    <col min="14858" max="14858" width="54.25" style="8" bestFit="1" customWidth="1"/>
    <col min="14859" max="14859" width="37.25" style="8" bestFit="1" customWidth="1"/>
    <col min="14860" max="14860" width="27.1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15" style="8" bestFit="1" customWidth="1"/>
    <col min="15107" max="15107" width="14.375" style="8" bestFit="1" customWidth="1"/>
    <col min="15108" max="15108" width="13.125" style="8" bestFit="1" customWidth="1"/>
    <col min="15109" max="15109" width="53.125" style="8" bestFit="1" customWidth="1"/>
    <col min="15110" max="15110" width="6.25" style="8" customWidth="1"/>
    <col min="15111" max="15112" width="9.875" style="8" bestFit="1" customWidth="1"/>
    <col min="15113" max="15113" width="5.75" style="8" customWidth="1"/>
    <col min="15114" max="15114" width="54.25" style="8" bestFit="1" customWidth="1"/>
    <col min="15115" max="15115" width="37.25" style="8" bestFit="1" customWidth="1"/>
    <col min="15116" max="15116" width="27.1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15" style="8" bestFit="1" customWidth="1"/>
    <col min="15363" max="15363" width="14.375" style="8" bestFit="1" customWidth="1"/>
    <col min="15364" max="15364" width="13.125" style="8" bestFit="1" customWidth="1"/>
    <col min="15365" max="15365" width="53.125" style="8" bestFit="1" customWidth="1"/>
    <col min="15366" max="15366" width="6.25" style="8" customWidth="1"/>
    <col min="15367" max="15368" width="9.875" style="8" bestFit="1" customWidth="1"/>
    <col min="15369" max="15369" width="5.75" style="8" customWidth="1"/>
    <col min="15370" max="15370" width="54.25" style="8" bestFit="1" customWidth="1"/>
    <col min="15371" max="15371" width="37.25" style="8" bestFit="1" customWidth="1"/>
    <col min="15372" max="15372" width="27.1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15" style="8" bestFit="1" customWidth="1"/>
    <col min="15619" max="15619" width="14.375" style="8" bestFit="1" customWidth="1"/>
    <col min="15620" max="15620" width="13.125" style="8" bestFit="1" customWidth="1"/>
    <col min="15621" max="15621" width="53.125" style="8" bestFit="1" customWidth="1"/>
    <col min="15622" max="15622" width="6.25" style="8" customWidth="1"/>
    <col min="15623" max="15624" width="9.875" style="8" bestFit="1" customWidth="1"/>
    <col min="15625" max="15625" width="5.75" style="8" customWidth="1"/>
    <col min="15626" max="15626" width="54.25" style="8" bestFit="1" customWidth="1"/>
    <col min="15627" max="15627" width="37.25" style="8" bestFit="1" customWidth="1"/>
    <col min="15628" max="15628" width="27.1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15" style="8" bestFit="1" customWidth="1"/>
    <col min="15875" max="15875" width="14.375" style="8" bestFit="1" customWidth="1"/>
    <col min="15876" max="15876" width="13.125" style="8" bestFit="1" customWidth="1"/>
    <col min="15877" max="15877" width="53.125" style="8" bestFit="1" customWidth="1"/>
    <col min="15878" max="15878" width="6.25" style="8" customWidth="1"/>
    <col min="15879" max="15880" width="9.875" style="8" bestFit="1" customWidth="1"/>
    <col min="15881" max="15881" width="5.75" style="8" customWidth="1"/>
    <col min="15882" max="15882" width="54.25" style="8" bestFit="1" customWidth="1"/>
    <col min="15883" max="15883" width="37.25" style="8" bestFit="1" customWidth="1"/>
    <col min="15884" max="15884" width="27.1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15" style="8" bestFit="1" customWidth="1"/>
    <col min="16131" max="16131" width="14.375" style="8" bestFit="1" customWidth="1"/>
    <col min="16132" max="16132" width="13.125" style="8" bestFit="1" customWidth="1"/>
    <col min="16133" max="16133" width="53.125" style="8" bestFit="1" customWidth="1"/>
    <col min="16134" max="16134" width="6.25" style="8" customWidth="1"/>
    <col min="16135" max="16136" width="9.875" style="8" bestFit="1" customWidth="1"/>
    <col min="16137" max="16137" width="5.75" style="8" customWidth="1"/>
    <col min="16138" max="16138" width="54.25" style="8" bestFit="1" customWidth="1"/>
    <col min="16139" max="16139" width="37.25" style="8" bestFit="1" customWidth="1"/>
    <col min="16140" max="16140" width="27.1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3179</v>
      </c>
      <c r="G2" s="4" t="s">
        <v>2</v>
      </c>
      <c r="H2" s="5"/>
      <c r="I2" s="6"/>
      <c r="J2" s="7">
        <f>SUM(H:H)</f>
        <v>4391649</v>
      </c>
    </row>
    <row r="3" spans="2:17" ht="20.100000000000001" customHeight="1">
      <c r="B3" s="1" t="s">
        <v>3</v>
      </c>
      <c r="C3" s="1"/>
      <c r="D3" s="1"/>
      <c r="E3" s="98" t="s">
        <v>3180</v>
      </c>
    </row>
    <row r="4" spans="2:17" ht="20.100000000000001" customHeight="1">
      <c r="B4" s="1" t="s">
        <v>5</v>
      </c>
      <c r="C4" s="1"/>
      <c r="D4" s="1"/>
      <c r="E4" s="98">
        <v>175256</v>
      </c>
      <c r="J4" s="15"/>
      <c r="K4" s="1199"/>
    </row>
    <row r="5" spans="2:17" ht="20.100000000000001" customHeight="1">
      <c r="B5" s="1" t="s">
        <v>6</v>
      </c>
      <c r="C5" s="1"/>
      <c r="D5" s="1"/>
      <c r="E5" s="102">
        <v>43941</v>
      </c>
      <c r="J5" s="15"/>
      <c r="K5" s="1199"/>
    </row>
    <row r="6" spans="2:17" ht="20.100000000000001" customHeight="1">
      <c r="B6" s="1" t="s">
        <v>7</v>
      </c>
      <c r="C6" s="1"/>
      <c r="D6" s="1"/>
      <c r="E6" s="102"/>
      <c r="J6" s="15"/>
      <c r="K6" s="1199"/>
    </row>
    <row r="7" spans="2:17" ht="19.5" customHeight="1">
      <c r="B7" s="18"/>
      <c r="C7" s="18"/>
      <c r="D7" s="18"/>
      <c r="E7" s="294"/>
      <c r="J7" s="15"/>
      <c r="K7" s="1199"/>
      <c r="L7" s="20"/>
    </row>
    <row r="8" spans="2:17" ht="19.5" customHeight="1"/>
    <row r="9" spans="2:17" s="9" customFormat="1" ht="19.5" customHeight="1">
      <c r="B9" s="21" t="s">
        <v>8</v>
      </c>
      <c r="C9" s="21" t="s">
        <v>9</v>
      </c>
      <c r="D9" s="21" t="s">
        <v>10</v>
      </c>
      <c r="E9" s="22" t="s">
        <v>11</v>
      </c>
      <c r="F9" s="22" t="s">
        <v>12</v>
      </c>
      <c r="G9" s="22" t="s">
        <v>13</v>
      </c>
      <c r="H9" s="22" t="s">
        <v>14</v>
      </c>
      <c r="I9" s="22" t="s">
        <v>15</v>
      </c>
      <c r="J9" s="22" t="s">
        <v>16</v>
      </c>
      <c r="K9" s="22" t="s">
        <v>17</v>
      </c>
      <c r="L9" s="22" t="s">
        <v>18</v>
      </c>
      <c r="M9" s="25" t="s">
        <v>19</v>
      </c>
      <c r="N9" s="21" t="s">
        <v>20</v>
      </c>
      <c r="O9" s="22" t="s">
        <v>21</v>
      </c>
      <c r="P9" s="25" t="s">
        <v>22</v>
      </c>
      <c r="Q9" s="26" t="s">
        <v>23</v>
      </c>
    </row>
    <row r="10" spans="2:17" s="73" customFormat="1" ht="15" customHeight="1">
      <c r="B10" s="1253"/>
      <c r="C10" s="65" t="s">
        <v>2756</v>
      </c>
      <c r="D10" s="65" t="s">
        <v>3181</v>
      </c>
      <c r="E10" s="59" t="s">
        <v>2757</v>
      </c>
      <c r="F10" s="57">
        <v>1</v>
      </c>
      <c r="G10" s="52">
        <v>300600</v>
      </c>
      <c r="H10" s="69">
        <f>F10*G10</f>
        <v>300600</v>
      </c>
      <c r="I10" s="283"/>
      <c r="J10" s="59"/>
      <c r="K10" s="57"/>
      <c r="L10" s="57"/>
      <c r="M10" s="60">
        <v>43882</v>
      </c>
      <c r="N10" s="65"/>
      <c r="O10" s="1200"/>
      <c r="P10" s="60" t="s">
        <v>3182</v>
      </c>
      <c r="Q10" s="61">
        <v>43931</v>
      </c>
    </row>
    <row r="11" spans="2:17" s="73" customFormat="1" ht="15" customHeight="1">
      <c r="B11" s="1109"/>
      <c r="C11" s="65"/>
      <c r="D11" s="65"/>
      <c r="E11" s="954"/>
      <c r="F11" s="919"/>
      <c r="G11" s="1254"/>
      <c r="H11" s="52"/>
      <c r="I11" s="283"/>
      <c r="J11" s="59"/>
      <c r="K11" s="57"/>
      <c r="L11" s="57"/>
      <c r="M11" s="60"/>
      <c r="N11" s="65"/>
      <c r="O11" s="1200"/>
      <c r="P11" s="60"/>
      <c r="Q11" s="61"/>
    </row>
    <row r="12" spans="2:17" s="73" customFormat="1" ht="15" customHeight="1">
      <c r="B12" s="1109"/>
      <c r="C12" s="65" t="s">
        <v>35</v>
      </c>
      <c r="D12" s="65" t="s">
        <v>35</v>
      </c>
      <c r="E12" s="31" t="s">
        <v>3183</v>
      </c>
      <c r="F12" s="31">
        <v>4</v>
      </c>
      <c r="G12" s="31">
        <v>3985</v>
      </c>
      <c r="H12" s="31">
        <v>15940</v>
      </c>
      <c r="I12" s="283"/>
      <c r="J12" s="31" t="s">
        <v>3184</v>
      </c>
      <c r="K12" s="57" t="s">
        <v>3185</v>
      </c>
      <c r="L12" s="57"/>
      <c r="M12" s="60"/>
      <c r="N12" s="65"/>
      <c r="O12" s="1200"/>
      <c r="P12" s="60"/>
      <c r="Q12" s="61"/>
    </row>
    <row r="13" spans="2:17" s="73" customFormat="1" ht="15" customHeight="1">
      <c r="B13" s="1109"/>
      <c r="C13" s="65" t="s">
        <v>35</v>
      </c>
      <c r="D13" s="65" t="s">
        <v>35</v>
      </c>
      <c r="E13" s="31" t="s">
        <v>3186</v>
      </c>
      <c r="F13" s="31">
        <v>4</v>
      </c>
      <c r="G13" s="31">
        <v>419</v>
      </c>
      <c r="H13" s="31">
        <v>1676</v>
      </c>
      <c r="I13" s="283"/>
      <c r="J13" s="31" t="s">
        <v>80</v>
      </c>
      <c r="K13" s="57" t="s">
        <v>3185</v>
      </c>
      <c r="L13" s="57"/>
      <c r="M13" s="60"/>
      <c r="N13" s="65"/>
      <c r="O13" s="1200"/>
      <c r="P13" s="60"/>
      <c r="Q13" s="61"/>
    </row>
    <row r="14" spans="2:17" s="73" customFormat="1" ht="15" customHeight="1">
      <c r="B14" s="1109"/>
      <c r="C14" s="65" t="s">
        <v>35</v>
      </c>
      <c r="D14" s="65" t="s">
        <v>35</v>
      </c>
      <c r="E14" s="31" t="s">
        <v>3187</v>
      </c>
      <c r="F14" s="31">
        <v>47</v>
      </c>
      <c r="G14" s="31">
        <v>390</v>
      </c>
      <c r="H14" s="31">
        <v>18330</v>
      </c>
      <c r="I14" s="283"/>
      <c r="J14" s="31" t="s">
        <v>80</v>
      </c>
      <c r="K14" s="57" t="s">
        <v>3185</v>
      </c>
      <c r="L14" s="57"/>
      <c r="M14" s="60"/>
      <c r="N14" s="65"/>
      <c r="O14" s="1200"/>
      <c r="P14" s="60"/>
      <c r="Q14" s="61"/>
    </row>
    <row r="15" spans="2:17" s="73" customFormat="1" ht="15" customHeight="1">
      <c r="B15" s="1109"/>
      <c r="C15" s="65" t="s">
        <v>35</v>
      </c>
      <c r="D15" s="65" t="s">
        <v>35</v>
      </c>
      <c r="E15" s="31" t="s">
        <v>3188</v>
      </c>
      <c r="F15" s="31">
        <v>65</v>
      </c>
      <c r="G15" s="31">
        <v>176</v>
      </c>
      <c r="H15" s="31">
        <v>11440</v>
      </c>
      <c r="I15" s="283"/>
      <c r="J15" s="31" t="s">
        <v>80</v>
      </c>
      <c r="K15" s="57" t="s">
        <v>3185</v>
      </c>
      <c r="L15" s="57"/>
      <c r="M15" s="60"/>
      <c r="N15" s="65"/>
      <c r="O15" s="1200"/>
      <c r="P15" s="60"/>
      <c r="Q15" s="61"/>
    </row>
    <row r="16" spans="2:17" s="73" customFormat="1" ht="15" customHeight="1">
      <c r="B16" s="1109"/>
      <c r="C16" s="65" t="s">
        <v>35</v>
      </c>
      <c r="D16" s="65" t="s">
        <v>35</v>
      </c>
      <c r="E16" s="31" t="s">
        <v>3189</v>
      </c>
      <c r="F16" s="31">
        <v>8</v>
      </c>
      <c r="G16" s="31">
        <v>168</v>
      </c>
      <c r="H16" s="31">
        <v>1344</v>
      </c>
      <c r="I16" s="1201"/>
      <c r="J16" s="31" t="s">
        <v>80</v>
      </c>
      <c r="K16" s="57" t="s">
        <v>3185</v>
      </c>
      <c r="L16" s="57"/>
      <c r="M16" s="60"/>
      <c r="N16" s="65"/>
      <c r="O16" s="1200"/>
      <c r="P16" s="60"/>
      <c r="Q16" s="61"/>
    </row>
    <row r="17" spans="2:17" s="73" customFormat="1" ht="15" customHeight="1">
      <c r="B17" s="1109"/>
      <c r="C17" s="65" t="s">
        <v>35</v>
      </c>
      <c r="D17" s="65" t="s">
        <v>35</v>
      </c>
      <c r="E17" s="31" t="s">
        <v>3190</v>
      </c>
      <c r="F17" s="31">
        <v>20</v>
      </c>
      <c r="G17" s="31">
        <v>93</v>
      </c>
      <c r="H17" s="31">
        <v>1860</v>
      </c>
      <c r="I17" s="1201"/>
      <c r="J17" s="31" t="s">
        <v>2747</v>
      </c>
      <c r="K17" s="57" t="s">
        <v>3185</v>
      </c>
      <c r="L17" s="57"/>
      <c r="M17" s="60"/>
      <c r="N17" s="65"/>
      <c r="O17" s="1200"/>
      <c r="P17" s="60"/>
      <c r="Q17" s="61"/>
    </row>
    <row r="18" spans="2:17" s="9" customFormat="1" ht="15" customHeight="1">
      <c r="B18" s="21"/>
      <c r="C18" s="65" t="s">
        <v>35</v>
      </c>
      <c r="D18" s="65" t="s">
        <v>35</v>
      </c>
      <c r="E18" s="31" t="s">
        <v>2928</v>
      </c>
      <c r="F18" s="31">
        <v>14</v>
      </c>
      <c r="G18" s="31">
        <v>230</v>
      </c>
      <c r="H18" s="31">
        <v>3220</v>
      </c>
      <c r="I18" s="1201"/>
      <c r="J18" s="31" t="s">
        <v>83</v>
      </c>
      <c r="K18" s="57" t="s">
        <v>3185</v>
      </c>
      <c r="L18" s="21"/>
      <c r="M18" s="25"/>
      <c r="N18" s="21"/>
      <c r="O18" s="32"/>
      <c r="P18" s="32"/>
      <c r="Q18" s="25"/>
    </row>
    <row r="19" spans="2:17" ht="15" customHeight="1">
      <c r="B19" s="22"/>
      <c r="C19" s="65" t="s">
        <v>35</v>
      </c>
      <c r="D19" s="65" t="s">
        <v>35</v>
      </c>
      <c r="E19" s="31" t="s">
        <v>3191</v>
      </c>
      <c r="F19" s="31">
        <v>1</v>
      </c>
      <c r="G19" s="31">
        <v>370</v>
      </c>
      <c r="H19" s="31">
        <v>370</v>
      </c>
      <c r="I19" s="1201"/>
      <c r="J19" s="31" t="s">
        <v>85</v>
      </c>
      <c r="K19" s="57" t="s">
        <v>3185</v>
      </c>
      <c r="L19" s="22"/>
      <c r="M19" s="25"/>
      <c r="N19" s="31"/>
      <c r="O19" s="23"/>
      <c r="P19" s="37"/>
      <c r="Q19" s="26"/>
    </row>
    <row r="20" spans="2:17" ht="15" customHeight="1">
      <c r="B20" s="22"/>
      <c r="C20" s="65" t="s">
        <v>35</v>
      </c>
      <c r="D20" s="65" t="s">
        <v>35</v>
      </c>
      <c r="E20" s="31" t="s">
        <v>3192</v>
      </c>
      <c r="F20" s="31">
        <v>4</v>
      </c>
      <c r="G20" s="31">
        <v>370</v>
      </c>
      <c r="H20" s="31">
        <v>1480</v>
      </c>
      <c r="I20" s="188"/>
      <c r="J20" s="31" t="s">
        <v>85</v>
      </c>
      <c r="K20" s="57" t="s">
        <v>3185</v>
      </c>
      <c r="L20" s="22"/>
      <c r="M20" s="25"/>
      <c r="N20" s="31"/>
      <c r="O20" s="23"/>
      <c r="P20" s="37"/>
      <c r="Q20" s="26"/>
    </row>
    <row r="21" spans="2:17" ht="15" customHeight="1">
      <c r="B21" s="22"/>
      <c r="C21" s="65" t="s">
        <v>35</v>
      </c>
      <c r="D21" s="65" t="s">
        <v>35</v>
      </c>
      <c r="E21" s="31" t="s">
        <v>3193</v>
      </c>
      <c r="F21" s="31">
        <v>2</v>
      </c>
      <c r="G21" s="31">
        <v>260</v>
      </c>
      <c r="H21" s="31">
        <v>520</v>
      </c>
      <c r="I21" s="377"/>
      <c r="J21" s="31" t="s">
        <v>85</v>
      </c>
      <c r="K21" s="57" t="s">
        <v>3185</v>
      </c>
      <c r="L21" s="22"/>
      <c r="M21" s="25"/>
      <c r="N21" s="31"/>
      <c r="O21" s="23"/>
      <c r="P21" s="37"/>
      <c r="Q21" s="26"/>
    </row>
    <row r="22" spans="2:17" ht="15" customHeight="1">
      <c r="B22" s="22"/>
      <c r="C22" s="65" t="s">
        <v>35</v>
      </c>
      <c r="D22" s="65" t="s">
        <v>35</v>
      </c>
      <c r="E22" s="31" t="s">
        <v>3194</v>
      </c>
      <c r="F22" s="31">
        <v>1</v>
      </c>
      <c r="G22" s="31">
        <v>330</v>
      </c>
      <c r="H22" s="31">
        <v>330</v>
      </c>
      <c r="I22" s="188"/>
      <c r="J22" s="31" t="s">
        <v>85</v>
      </c>
      <c r="K22" s="57" t="s">
        <v>3185</v>
      </c>
      <c r="L22" s="22"/>
      <c r="M22" s="25"/>
      <c r="N22" s="31"/>
      <c r="O22" s="23"/>
      <c r="P22" s="37"/>
      <c r="Q22" s="26"/>
    </row>
    <row r="23" spans="2:17" ht="15" customHeight="1">
      <c r="B23" s="22"/>
      <c r="C23" s="65" t="s">
        <v>35</v>
      </c>
      <c r="D23" s="65" t="s">
        <v>35</v>
      </c>
      <c r="E23" s="31" t="s">
        <v>3195</v>
      </c>
      <c r="F23" s="31">
        <v>4</v>
      </c>
      <c r="G23" s="31">
        <v>350</v>
      </c>
      <c r="H23" s="31">
        <v>1400</v>
      </c>
      <c r="I23" s="1201"/>
      <c r="J23" s="31" t="s">
        <v>85</v>
      </c>
      <c r="K23" s="57" t="s">
        <v>3185</v>
      </c>
      <c r="L23" s="22"/>
      <c r="M23" s="25"/>
      <c r="N23" s="31"/>
      <c r="O23" s="23"/>
      <c r="P23" s="37"/>
      <c r="Q23" s="26"/>
    </row>
    <row r="24" spans="2:17" ht="15" customHeight="1">
      <c r="B24" s="22"/>
      <c r="C24" s="65" t="s">
        <v>35</v>
      </c>
      <c r="D24" s="65" t="s">
        <v>35</v>
      </c>
      <c r="E24" s="31" t="s">
        <v>3196</v>
      </c>
      <c r="F24" s="31">
        <v>14</v>
      </c>
      <c r="G24" s="31">
        <v>510</v>
      </c>
      <c r="H24" s="31">
        <v>7140</v>
      </c>
      <c r="I24" s="1201"/>
      <c r="J24" s="31" t="s">
        <v>85</v>
      </c>
      <c r="K24" s="57" t="s">
        <v>3185</v>
      </c>
      <c r="L24" s="22"/>
      <c r="M24" s="25"/>
      <c r="N24" s="31"/>
      <c r="O24" s="23"/>
      <c r="P24" s="37"/>
      <c r="Q24" s="26"/>
    </row>
    <row r="25" spans="2:17" ht="15" customHeight="1">
      <c r="B25" s="22"/>
      <c r="C25" s="65" t="s">
        <v>35</v>
      </c>
      <c r="D25" s="65" t="s">
        <v>35</v>
      </c>
      <c r="E25" s="31" t="s">
        <v>3197</v>
      </c>
      <c r="F25" s="31">
        <v>4</v>
      </c>
      <c r="G25" s="31">
        <v>740</v>
      </c>
      <c r="H25" s="31">
        <v>2960</v>
      </c>
      <c r="I25" s="377"/>
      <c r="J25" s="31" t="s">
        <v>85</v>
      </c>
      <c r="K25" s="57" t="s">
        <v>3185</v>
      </c>
      <c r="L25" s="22"/>
      <c r="M25" s="25"/>
      <c r="N25" s="31"/>
      <c r="O25" s="23"/>
      <c r="P25" s="37"/>
      <c r="Q25" s="26"/>
    </row>
    <row r="26" spans="2:17" ht="15" customHeight="1">
      <c r="B26" s="22"/>
      <c r="C26" s="65" t="s">
        <v>35</v>
      </c>
      <c r="D26" s="65" t="s">
        <v>35</v>
      </c>
      <c r="E26" s="31" t="s">
        <v>3198</v>
      </c>
      <c r="F26" s="31">
        <v>2</v>
      </c>
      <c r="G26" s="31">
        <v>720</v>
      </c>
      <c r="H26" s="31">
        <v>1440</v>
      </c>
      <c r="I26" s="377"/>
      <c r="J26" s="31" t="s">
        <v>85</v>
      </c>
      <c r="K26" s="57" t="s">
        <v>3185</v>
      </c>
      <c r="L26" s="22"/>
      <c r="M26" s="25"/>
      <c r="N26" s="31"/>
      <c r="O26" s="23"/>
      <c r="P26" s="37"/>
      <c r="Q26" s="26"/>
    </row>
    <row r="27" spans="2:17" ht="15" customHeight="1">
      <c r="B27" s="22"/>
      <c r="C27" s="65" t="s">
        <v>35</v>
      </c>
      <c r="D27" s="65" t="s">
        <v>35</v>
      </c>
      <c r="E27" s="31" t="s">
        <v>3199</v>
      </c>
      <c r="F27" s="31">
        <v>2</v>
      </c>
      <c r="G27" s="31">
        <v>1150</v>
      </c>
      <c r="H27" s="31">
        <v>2300</v>
      </c>
      <c r="I27" s="377"/>
      <c r="J27" s="31" t="s">
        <v>85</v>
      </c>
      <c r="K27" s="57" t="s">
        <v>3185</v>
      </c>
      <c r="L27" s="22"/>
      <c r="M27" s="25"/>
      <c r="N27" s="31"/>
      <c r="O27" s="23"/>
      <c r="P27" s="37"/>
      <c r="Q27" s="26"/>
    </row>
    <row r="28" spans="2:17" ht="15" customHeight="1">
      <c r="B28" s="22"/>
      <c r="C28" s="65" t="s">
        <v>35</v>
      </c>
      <c r="D28" s="65" t="s">
        <v>35</v>
      </c>
      <c r="E28" s="31" t="s">
        <v>3200</v>
      </c>
      <c r="F28" s="31">
        <v>14</v>
      </c>
      <c r="G28" s="31">
        <v>1360</v>
      </c>
      <c r="H28" s="31">
        <v>19040</v>
      </c>
      <c r="I28" s="377"/>
      <c r="J28" s="31" t="s">
        <v>85</v>
      </c>
      <c r="K28" s="57" t="s">
        <v>3185</v>
      </c>
      <c r="L28" s="22"/>
      <c r="M28" s="25"/>
      <c r="N28" s="31"/>
      <c r="O28" s="23"/>
      <c r="P28" s="37"/>
      <c r="Q28" s="26"/>
    </row>
    <row r="29" spans="2:17" ht="15" customHeight="1">
      <c r="B29" s="22"/>
      <c r="C29" s="65" t="s">
        <v>35</v>
      </c>
      <c r="D29" s="65" t="s">
        <v>35</v>
      </c>
      <c r="E29" s="31" t="s">
        <v>3201</v>
      </c>
      <c r="F29" s="31">
        <v>2</v>
      </c>
      <c r="G29" s="31">
        <v>562</v>
      </c>
      <c r="H29" s="31">
        <v>1124</v>
      </c>
      <c r="I29" s="377"/>
      <c r="J29" s="31" t="s">
        <v>3202</v>
      </c>
      <c r="K29" s="57" t="s">
        <v>3185</v>
      </c>
      <c r="L29" s="22"/>
      <c r="M29" s="25"/>
      <c r="N29" s="31"/>
      <c r="O29" s="23"/>
      <c r="P29" s="37"/>
      <c r="Q29" s="26"/>
    </row>
    <row r="30" spans="2:17" ht="15" customHeight="1">
      <c r="B30" s="22"/>
      <c r="C30" s="65" t="s">
        <v>35</v>
      </c>
      <c r="D30" s="65" t="s">
        <v>35</v>
      </c>
      <c r="E30" s="31" t="s">
        <v>3203</v>
      </c>
      <c r="F30" s="31">
        <v>2</v>
      </c>
      <c r="G30" s="31">
        <v>562</v>
      </c>
      <c r="H30" s="31">
        <v>1124</v>
      </c>
      <c r="I30" s="377"/>
      <c r="J30" s="31" t="s">
        <v>3202</v>
      </c>
      <c r="K30" s="57" t="s">
        <v>3185</v>
      </c>
      <c r="L30" s="22"/>
      <c r="M30" s="25"/>
      <c r="N30" s="31"/>
      <c r="O30" s="23"/>
      <c r="P30" s="37"/>
      <c r="Q30" s="26"/>
    </row>
    <row r="31" spans="2:17" ht="15" customHeight="1">
      <c r="B31" s="22"/>
      <c r="C31" s="65" t="s">
        <v>35</v>
      </c>
      <c r="D31" s="65" t="s">
        <v>35</v>
      </c>
      <c r="E31" s="31" t="s">
        <v>2761</v>
      </c>
      <c r="F31" s="31">
        <v>3</v>
      </c>
      <c r="G31" s="31">
        <v>3111</v>
      </c>
      <c r="H31" s="31">
        <v>9333</v>
      </c>
      <c r="I31" s="377"/>
      <c r="J31" s="31" t="s">
        <v>3204</v>
      </c>
      <c r="K31" s="57" t="s">
        <v>3185</v>
      </c>
      <c r="L31" s="22"/>
      <c r="M31" s="25"/>
      <c r="N31" s="31"/>
      <c r="O31" s="23"/>
      <c r="P31" s="37"/>
      <c r="Q31" s="26"/>
    </row>
    <row r="32" spans="2:17" ht="15" customHeight="1">
      <c r="B32" s="22"/>
      <c r="C32" s="65" t="s">
        <v>35</v>
      </c>
      <c r="D32" s="65" t="s">
        <v>35</v>
      </c>
      <c r="E32" s="31" t="s">
        <v>2763</v>
      </c>
      <c r="F32" s="31">
        <v>1</v>
      </c>
      <c r="G32" s="31">
        <v>53025</v>
      </c>
      <c r="H32" s="31">
        <v>53025</v>
      </c>
      <c r="I32" s="377"/>
      <c r="J32" s="31" t="s">
        <v>275</v>
      </c>
      <c r="K32" s="57" t="s">
        <v>3185</v>
      </c>
      <c r="L32" s="22"/>
      <c r="M32" s="25"/>
      <c r="N32" s="31"/>
      <c r="O32" s="23"/>
      <c r="P32" s="37"/>
      <c r="Q32" s="26"/>
    </row>
    <row r="33" spans="2:17" ht="15" customHeight="1">
      <c r="B33" s="22"/>
      <c r="C33" s="65" t="s">
        <v>35</v>
      </c>
      <c r="D33" s="65" t="s">
        <v>35</v>
      </c>
      <c r="E33" s="31" t="s">
        <v>2765</v>
      </c>
      <c r="F33" s="31">
        <v>1</v>
      </c>
      <c r="G33" s="31">
        <v>4991</v>
      </c>
      <c r="H33" s="31">
        <v>4991</v>
      </c>
      <c r="I33" s="377"/>
      <c r="J33" s="31" t="s">
        <v>3205</v>
      </c>
      <c r="K33" s="57" t="s">
        <v>3185</v>
      </c>
      <c r="L33" s="22"/>
      <c r="M33" s="25"/>
      <c r="N33" s="31"/>
      <c r="O33" s="23"/>
      <c r="P33" s="37"/>
      <c r="Q33" s="26"/>
    </row>
    <row r="34" spans="2:17" ht="15" customHeight="1">
      <c r="B34" s="22"/>
      <c r="C34" s="65" t="s">
        <v>35</v>
      </c>
      <c r="D34" s="65" t="s">
        <v>35</v>
      </c>
      <c r="E34" s="31" t="s">
        <v>3206</v>
      </c>
      <c r="F34" s="31">
        <v>12</v>
      </c>
      <c r="G34" s="31">
        <v>91</v>
      </c>
      <c r="H34" s="31">
        <v>1092</v>
      </c>
      <c r="I34" s="377"/>
      <c r="J34" s="31" t="s">
        <v>3207</v>
      </c>
      <c r="K34" s="57" t="s">
        <v>3185</v>
      </c>
      <c r="L34" s="22"/>
      <c r="M34" s="25"/>
      <c r="N34" s="31"/>
      <c r="O34" s="23"/>
      <c r="P34" s="37"/>
      <c r="Q34" s="26"/>
    </row>
    <row r="35" spans="2:17" ht="15" customHeight="1">
      <c r="B35" s="22"/>
      <c r="C35" s="65" t="s">
        <v>35</v>
      </c>
      <c r="D35" s="65" t="s">
        <v>35</v>
      </c>
      <c r="E35" s="31" t="s">
        <v>3208</v>
      </c>
      <c r="F35" s="31">
        <v>15</v>
      </c>
      <c r="G35" s="31">
        <v>66</v>
      </c>
      <c r="H35" s="31">
        <v>990</v>
      </c>
      <c r="I35" s="377"/>
      <c r="J35" s="31" t="s">
        <v>438</v>
      </c>
      <c r="K35" s="57" t="s">
        <v>3185</v>
      </c>
      <c r="L35" s="22"/>
      <c r="M35" s="25"/>
      <c r="N35" s="31"/>
      <c r="O35" s="23"/>
      <c r="P35" s="37"/>
      <c r="Q35" s="26"/>
    </row>
    <row r="36" spans="2:17" ht="15" customHeight="1">
      <c r="B36" s="22"/>
      <c r="C36" s="65" t="s">
        <v>35</v>
      </c>
      <c r="D36" s="65" t="s">
        <v>35</v>
      </c>
      <c r="E36" s="31" t="s">
        <v>3209</v>
      </c>
      <c r="F36" s="31">
        <v>4</v>
      </c>
      <c r="G36" s="31">
        <v>510</v>
      </c>
      <c r="H36" s="31">
        <v>2040</v>
      </c>
      <c r="I36" s="377"/>
      <c r="J36" s="31" t="s">
        <v>383</v>
      </c>
      <c r="K36" s="57" t="s">
        <v>3185</v>
      </c>
      <c r="L36" s="22"/>
      <c r="M36" s="25"/>
      <c r="N36" s="31"/>
      <c r="O36" s="23"/>
      <c r="P36" s="37"/>
      <c r="Q36" s="26"/>
    </row>
    <row r="37" spans="2:17" ht="15" customHeight="1">
      <c r="B37" s="22"/>
      <c r="C37" s="65" t="s">
        <v>35</v>
      </c>
      <c r="D37" s="65" t="s">
        <v>35</v>
      </c>
      <c r="E37" s="31" t="s">
        <v>3210</v>
      </c>
      <c r="F37" s="31">
        <v>2</v>
      </c>
      <c r="G37" s="31">
        <v>65</v>
      </c>
      <c r="H37" s="31">
        <v>130</v>
      </c>
      <c r="I37" s="377"/>
      <c r="J37" s="31" t="s">
        <v>3211</v>
      </c>
      <c r="K37" s="57" t="s">
        <v>3185</v>
      </c>
      <c r="L37" s="22"/>
      <c r="M37" s="25"/>
      <c r="N37" s="31"/>
      <c r="O37" s="23"/>
      <c r="P37" s="37"/>
      <c r="Q37" s="26"/>
    </row>
    <row r="38" spans="2:17" ht="15" customHeight="1">
      <c r="B38" s="22"/>
      <c r="C38" s="65" t="s">
        <v>35</v>
      </c>
      <c r="D38" s="65" t="s">
        <v>35</v>
      </c>
      <c r="E38" s="31" t="s">
        <v>3212</v>
      </c>
      <c r="F38" s="31">
        <v>2</v>
      </c>
      <c r="G38" s="31">
        <v>1980</v>
      </c>
      <c r="H38" s="31">
        <v>3960</v>
      </c>
      <c r="I38" s="377"/>
      <c r="J38" s="31" t="s">
        <v>94</v>
      </c>
      <c r="K38" s="57" t="s">
        <v>3185</v>
      </c>
      <c r="L38" s="22"/>
      <c r="M38" s="25"/>
      <c r="N38" s="31"/>
      <c r="O38" s="23"/>
      <c r="P38" s="37"/>
      <c r="Q38" s="26"/>
    </row>
    <row r="39" spans="2:17" ht="15" customHeight="1">
      <c r="B39" s="22"/>
      <c r="C39" s="65" t="s">
        <v>35</v>
      </c>
      <c r="D39" s="65" t="s">
        <v>35</v>
      </c>
      <c r="E39" s="31" t="s">
        <v>3213</v>
      </c>
      <c r="F39" s="31">
        <v>1</v>
      </c>
      <c r="G39" s="31">
        <v>14834</v>
      </c>
      <c r="H39" s="31">
        <v>14834</v>
      </c>
      <c r="I39" s="377"/>
      <c r="J39" s="31" t="s">
        <v>3214</v>
      </c>
      <c r="K39" s="57" t="s">
        <v>3185</v>
      </c>
      <c r="L39" s="22"/>
      <c r="M39" s="25"/>
      <c r="N39" s="31"/>
      <c r="O39" s="23"/>
      <c r="P39" s="37"/>
      <c r="Q39" s="26"/>
    </row>
    <row r="40" spans="2:17" ht="15" customHeight="1">
      <c r="B40" s="22"/>
      <c r="C40" s="65" t="s">
        <v>35</v>
      </c>
      <c r="D40" s="65" t="s">
        <v>35</v>
      </c>
      <c r="E40" s="31" t="s">
        <v>3215</v>
      </c>
      <c r="F40" s="31">
        <v>1</v>
      </c>
      <c r="G40" s="31">
        <v>62323</v>
      </c>
      <c r="H40" s="31">
        <v>62323</v>
      </c>
      <c r="I40" s="377"/>
      <c r="J40" s="31" t="s">
        <v>3216</v>
      </c>
      <c r="K40" s="57" t="s">
        <v>3185</v>
      </c>
      <c r="L40" s="22"/>
      <c r="M40" s="25"/>
      <c r="N40" s="31"/>
      <c r="O40" s="23"/>
      <c r="P40" s="37"/>
      <c r="Q40" s="26"/>
    </row>
    <row r="41" spans="2:17" ht="15" customHeight="1">
      <c r="B41" s="22"/>
      <c r="C41" s="65" t="s">
        <v>35</v>
      </c>
      <c r="D41" s="65" t="s">
        <v>35</v>
      </c>
      <c r="E41" s="31" t="s">
        <v>3217</v>
      </c>
      <c r="F41" s="31">
        <v>1</v>
      </c>
      <c r="G41" s="31">
        <v>3130</v>
      </c>
      <c r="H41" s="31">
        <v>3130</v>
      </c>
      <c r="I41" s="377"/>
      <c r="J41" s="31" t="s">
        <v>3218</v>
      </c>
      <c r="K41" s="57" t="s">
        <v>3185</v>
      </c>
      <c r="L41" s="22"/>
      <c r="M41" s="25"/>
      <c r="N41" s="31"/>
      <c r="O41" s="23"/>
      <c r="P41" s="37"/>
      <c r="Q41" s="26"/>
    </row>
    <row r="42" spans="2:17" ht="15" customHeight="1">
      <c r="B42" s="22"/>
      <c r="C42" s="65" t="s">
        <v>35</v>
      </c>
      <c r="D42" s="65" t="s">
        <v>35</v>
      </c>
      <c r="E42" s="31" t="s">
        <v>3219</v>
      </c>
      <c r="F42" s="31">
        <v>1</v>
      </c>
      <c r="G42" s="31">
        <v>1711</v>
      </c>
      <c r="H42" s="31">
        <v>1711</v>
      </c>
      <c r="I42" s="377"/>
      <c r="J42" s="31" t="s">
        <v>488</v>
      </c>
      <c r="K42" s="57" t="s">
        <v>3185</v>
      </c>
      <c r="L42" s="22"/>
      <c r="M42" s="25"/>
      <c r="N42" s="31"/>
      <c r="O42" s="23"/>
      <c r="P42" s="37"/>
      <c r="Q42" s="26"/>
    </row>
    <row r="43" spans="2:17" ht="15" customHeight="1">
      <c r="B43" s="22"/>
      <c r="C43" s="65" t="s">
        <v>35</v>
      </c>
      <c r="D43" s="65" t="s">
        <v>35</v>
      </c>
      <c r="E43" s="31" t="s">
        <v>3220</v>
      </c>
      <c r="F43" s="31">
        <v>1</v>
      </c>
      <c r="G43" s="31">
        <v>6980</v>
      </c>
      <c r="H43" s="31">
        <v>6980</v>
      </c>
      <c r="I43" s="377"/>
      <c r="J43" s="31" t="s">
        <v>472</v>
      </c>
      <c r="K43" s="57" t="s">
        <v>3185</v>
      </c>
      <c r="L43" s="22"/>
      <c r="M43" s="25"/>
      <c r="N43" s="31"/>
      <c r="O43" s="23"/>
      <c r="P43" s="37"/>
      <c r="Q43" s="26"/>
    </row>
    <row r="44" spans="2:17" ht="15" customHeight="1">
      <c r="B44" s="22"/>
      <c r="C44" s="65" t="s">
        <v>35</v>
      </c>
      <c r="D44" s="65" t="s">
        <v>35</v>
      </c>
      <c r="E44" s="31" t="s">
        <v>3221</v>
      </c>
      <c r="F44" s="31">
        <v>1</v>
      </c>
      <c r="G44" s="31">
        <v>233</v>
      </c>
      <c r="H44" s="31">
        <v>233</v>
      </c>
      <c r="I44" s="377"/>
      <c r="J44" s="31" t="s">
        <v>480</v>
      </c>
      <c r="K44" s="57" t="s">
        <v>3185</v>
      </c>
      <c r="L44" s="22"/>
      <c r="M44" s="25"/>
      <c r="N44" s="31"/>
      <c r="O44" s="23"/>
      <c r="P44" s="37"/>
      <c r="Q44" s="26"/>
    </row>
    <row r="45" spans="2:17" ht="15" customHeight="1">
      <c r="B45" s="22"/>
      <c r="C45" s="65" t="s">
        <v>35</v>
      </c>
      <c r="D45" s="65" t="s">
        <v>35</v>
      </c>
      <c r="E45" s="31" t="s">
        <v>3222</v>
      </c>
      <c r="F45" s="31">
        <v>2</v>
      </c>
      <c r="G45" s="31">
        <v>216</v>
      </c>
      <c r="H45" s="31">
        <v>432</v>
      </c>
      <c r="I45" s="377"/>
      <c r="J45" s="31" t="s">
        <v>480</v>
      </c>
      <c r="K45" s="57" t="s">
        <v>3185</v>
      </c>
      <c r="L45" s="22"/>
      <c r="M45" s="25"/>
      <c r="N45" s="31"/>
      <c r="O45" s="23"/>
      <c r="P45" s="37"/>
      <c r="Q45" s="26"/>
    </row>
    <row r="46" spans="2:17" ht="15" customHeight="1">
      <c r="B46" s="22"/>
      <c r="C46" s="65" t="s">
        <v>35</v>
      </c>
      <c r="D46" s="65" t="s">
        <v>35</v>
      </c>
      <c r="E46" s="31" t="s">
        <v>3223</v>
      </c>
      <c r="F46" s="31">
        <v>4</v>
      </c>
      <c r="G46" s="31">
        <v>918</v>
      </c>
      <c r="H46" s="31">
        <v>3672</v>
      </c>
      <c r="I46" s="377"/>
      <c r="J46" s="31" t="s">
        <v>460</v>
      </c>
      <c r="K46" s="57" t="s">
        <v>3185</v>
      </c>
      <c r="L46" s="22"/>
      <c r="M46" s="25"/>
      <c r="N46" s="31"/>
      <c r="O46" s="23"/>
      <c r="P46" s="37"/>
      <c r="Q46" s="26"/>
    </row>
    <row r="47" spans="2:17" ht="15" customHeight="1">
      <c r="B47" s="22"/>
      <c r="C47" s="65" t="s">
        <v>35</v>
      </c>
      <c r="D47" s="65" t="s">
        <v>35</v>
      </c>
      <c r="E47" s="31" t="s">
        <v>3224</v>
      </c>
      <c r="F47" s="31">
        <v>2</v>
      </c>
      <c r="G47" s="31">
        <v>270</v>
      </c>
      <c r="H47" s="31">
        <v>540</v>
      </c>
      <c r="I47" s="377"/>
      <c r="J47" s="31" t="s">
        <v>3225</v>
      </c>
      <c r="K47" s="57" t="s">
        <v>3185</v>
      </c>
      <c r="L47" s="22"/>
      <c r="M47" s="25"/>
      <c r="N47" s="31"/>
      <c r="O47" s="23"/>
      <c r="P47" s="37"/>
      <c r="Q47" s="26"/>
    </row>
    <row r="48" spans="2:17" ht="15" customHeight="1">
      <c r="B48" s="22"/>
      <c r="C48" s="65" t="s">
        <v>292</v>
      </c>
      <c r="D48" s="57" t="s">
        <v>293</v>
      </c>
      <c r="E48" s="78" t="s">
        <v>296</v>
      </c>
      <c r="F48" s="53">
        <v>1</v>
      </c>
      <c r="G48" s="52">
        <v>8430</v>
      </c>
      <c r="H48" s="52">
        <f t="shared" ref="H48:H59" si="0">F48*G48</f>
        <v>8430</v>
      </c>
      <c r="I48" s="23"/>
      <c r="J48" s="79"/>
      <c r="K48" s="57"/>
      <c r="L48" s="22"/>
      <c r="M48" s="25">
        <v>43893</v>
      </c>
      <c r="N48" s="31"/>
      <c r="O48" s="23" t="s">
        <v>142</v>
      </c>
      <c r="P48" s="37">
        <v>43902</v>
      </c>
      <c r="Q48" s="26">
        <v>43901</v>
      </c>
    </row>
    <row r="49" spans="2:17" ht="15" customHeight="1">
      <c r="B49" s="22"/>
      <c r="C49" s="65" t="s">
        <v>292</v>
      </c>
      <c r="D49" s="57" t="s">
        <v>293</v>
      </c>
      <c r="E49" s="78" t="s">
        <v>297</v>
      </c>
      <c r="F49" s="53">
        <v>1</v>
      </c>
      <c r="G49" s="52">
        <v>2660</v>
      </c>
      <c r="H49" s="52">
        <f t="shared" si="0"/>
        <v>2660</v>
      </c>
      <c r="I49" s="23"/>
      <c r="J49" s="31"/>
      <c r="K49" s="57"/>
      <c r="L49" s="22"/>
      <c r="M49" s="25">
        <v>43893</v>
      </c>
      <c r="N49" s="31"/>
      <c r="O49" s="23" t="s">
        <v>142</v>
      </c>
      <c r="P49" s="37">
        <v>43900</v>
      </c>
      <c r="Q49" s="26">
        <v>43900</v>
      </c>
    </row>
    <row r="50" spans="2:17" ht="15" customHeight="1">
      <c r="B50" s="22"/>
      <c r="C50" s="65" t="s">
        <v>292</v>
      </c>
      <c r="D50" s="57" t="s">
        <v>293</v>
      </c>
      <c r="E50" s="78" t="s">
        <v>298</v>
      </c>
      <c r="F50" s="53">
        <v>1</v>
      </c>
      <c r="G50" s="52">
        <v>420</v>
      </c>
      <c r="H50" s="52">
        <f t="shared" si="0"/>
        <v>420</v>
      </c>
      <c r="I50" s="23"/>
      <c r="J50" s="31"/>
      <c r="K50" s="57"/>
      <c r="L50" s="22"/>
      <c r="M50" s="25">
        <v>43893</v>
      </c>
      <c r="N50" s="31"/>
      <c r="O50" s="23" t="s">
        <v>142</v>
      </c>
      <c r="P50" s="37">
        <v>43900</v>
      </c>
      <c r="Q50" s="26">
        <v>43900</v>
      </c>
    </row>
    <row r="51" spans="2:17" ht="15" customHeight="1">
      <c r="B51" s="22"/>
      <c r="C51" s="65" t="s">
        <v>292</v>
      </c>
      <c r="D51" s="57" t="s">
        <v>293</v>
      </c>
      <c r="E51" s="78" t="s">
        <v>299</v>
      </c>
      <c r="F51" s="53">
        <v>1</v>
      </c>
      <c r="G51" s="52">
        <v>170</v>
      </c>
      <c r="H51" s="52">
        <f t="shared" si="0"/>
        <v>170</v>
      </c>
      <c r="I51" s="23"/>
      <c r="J51" s="31"/>
      <c r="K51" s="57"/>
      <c r="L51" s="22"/>
      <c r="M51" s="25">
        <v>43893</v>
      </c>
      <c r="N51" s="31"/>
      <c r="O51" s="23" t="s">
        <v>142</v>
      </c>
      <c r="P51" s="37">
        <v>43900</v>
      </c>
      <c r="Q51" s="26">
        <v>43900</v>
      </c>
    </row>
    <row r="52" spans="2:17" ht="15" customHeight="1">
      <c r="B52" s="22"/>
      <c r="C52" s="22" t="s">
        <v>292</v>
      </c>
      <c r="D52" s="57" t="s">
        <v>293</v>
      </c>
      <c r="E52" s="31" t="s">
        <v>2775</v>
      </c>
      <c r="F52" s="31">
        <v>2</v>
      </c>
      <c r="G52" s="31">
        <v>14150</v>
      </c>
      <c r="H52" s="31">
        <f t="shared" si="0"/>
        <v>28300</v>
      </c>
      <c r="I52" s="23"/>
      <c r="J52" s="31" t="s">
        <v>3226</v>
      </c>
      <c r="K52" s="57"/>
      <c r="L52" s="22"/>
      <c r="M52" s="25">
        <v>43893</v>
      </c>
      <c r="N52" s="31"/>
      <c r="O52" s="23" t="s">
        <v>142</v>
      </c>
      <c r="P52" s="1255">
        <v>43914</v>
      </c>
      <c r="Q52" s="26">
        <v>43914</v>
      </c>
    </row>
    <row r="53" spans="2:17" ht="15" customHeight="1">
      <c r="B53" s="22"/>
      <c r="C53" s="22" t="s">
        <v>292</v>
      </c>
      <c r="D53" s="57" t="s">
        <v>293</v>
      </c>
      <c r="E53" s="31" t="s">
        <v>3227</v>
      </c>
      <c r="F53" s="53">
        <v>1</v>
      </c>
      <c r="G53" s="31">
        <v>6820</v>
      </c>
      <c r="H53" s="31">
        <f t="shared" si="0"/>
        <v>6820</v>
      </c>
      <c r="I53" s="23"/>
      <c r="J53" s="31" t="s">
        <v>1691</v>
      </c>
      <c r="K53" s="57"/>
      <c r="L53" s="22"/>
      <c r="M53" s="25">
        <v>43893</v>
      </c>
      <c r="N53" s="31"/>
      <c r="O53" s="23" t="s">
        <v>142</v>
      </c>
      <c r="P53" s="37">
        <v>43902</v>
      </c>
      <c r="Q53" s="26">
        <v>43902</v>
      </c>
    </row>
    <row r="54" spans="2:17" ht="15" customHeight="1">
      <c r="B54" s="22"/>
      <c r="C54" s="22" t="s">
        <v>306</v>
      </c>
      <c r="D54" s="21" t="s">
        <v>129</v>
      </c>
      <c r="E54" s="31" t="s">
        <v>2776</v>
      </c>
      <c r="F54" s="31">
        <v>2</v>
      </c>
      <c r="G54" s="31">
        <v>14660</v>
      </c>
      <c r="H54" s="52">
        <f t="shared" si="0"/>
        <v>29320</v>
      </c>
      <c r="I54" s="23"/>
      <c r="J54" s="31" t="s">
        <v>3228</v>
      </c>
      <c r="K54" s="57"/>
      <c r="L54" s="22"/>
      <c r="M54" s="25">
        <v>43893</v>
      </c>
      <c r="N54" s="31"/>
      <c r="O54" s="23" t="s">
        <v>142</v>
      </c>
      <c r="P54" s="37">
        <v>43896</v>
      </c>
      <c r="Q54" s="26">
        <v>43896</v>
      </c>
    </row>
    <row r="55" spans="2:17" ht="15" customHeight="1">
      <c r="B55" s="22"/>
      <c r="C55" s="21" t="s">
        <v>128</v>
      </c>
      <c r="D55" s="21" t="s">
        <v>129</v>
      </c>
      <c r="E55" s="30" t="s">
        <v>130</v>
      </c>
      <c r="F55" s="23">
        <v>1</v>
      </c>
      <c r="G55" s="38">
        <v>140000</v>
      </c>
      <c r="H55" s="38">
        <f t="shared" si="0"/>
        <v>140000</v>
      </c>
      <c r="I55" s="38"/>
      <c r="J55" s="31" t="s">
        <v>131</v>
      </c>
      <c r="K55" s="57"/>
      <c r="L55" s="22"/>
      <c r="M55" s="25">
        <v>43893</v>
      </c>
      <c r="N55" s="31"/>
      <c r="O55" s="23" t="s">
        <v>142</v>
      </c>
      <c r="P55" s="37">
        <v>43896</v>
      </c>
      <c r="Q55" s="26">
        <v>43896</v>
      </c>
    </row>
    <row r="56" spans="2:17" ht="15" customHeight="1">
      <c r="B56" s="22"/>
      <c r="C56" s="21" t="s">
        <v>128</v>
      </c>
      <c r="D56" s="21" t="s">
        <v>129</v>
      </c>
      <c r="E56" s="41" t="s">
        <v>133</v>
      </c>
      <c r="F56" s="23">
        <v>1</v>
      </c>
      <c r="G56" s="38">
        <v>135000</v>
      </c>
      <c r="H56" s="31">
        <f t="shared" si="0"/>
        <v>135000</v>
      </c>
      <c r="I56" s="38"/>
      <c r="J56" s="31" t="s">
        <v>134</v>
      </c>
      <c r="K56" s="57"/>
      <c r="L56" s="22"/>
      <c r="M56" s="25">
        <v>43893</v>
      </c>
      <c r="N56" s="31"/>
      <c r="O56" s="23" t="s">
        <v>142</v>
      </c>
      <c r="P56" s="37">
        <v>43896</v>
      </c>
      <c r="Q56" s="26">
        <v>43896</v>
      </c>
    </row>
    <row r="57" spans="2:17" ht="15" customHeight="1">
      <c r="B57" s="22"/>
      <c r="C57" s="21" t="s">
        <v>128</v>
      </c>
      <c r="D57" s="21" t="s">
        <v>129</v>
      </c>
      <c r="E57" s="41" t="s">
        <v>3229</v>
      </c>
      <c r="F57" s="23">
        <v>1</v>
      </c>
      <c r="G57" s="38">
        <v>16100</v>
      </c>
      <c r="H57" s="31">
        <f t="shared" si="0"/>
        <v>16100</v>
      </c>
      <c r="I57" s="38"/>
      <c r="J57" s="31" t="s">
        <v>136</v>
      </c>
      <c r="K57" s="57"/>
      <c r="L57" s="22"/>
      <c r="M57" s="25">
        <v>43893</v>
      </c>
      <c r="N57" s="31"/>
      <c r="O57" s="23" t="s">
        <v>142</v>
      </c>
      <c r="P57" s="37">
        <v>43896</v>
      </c>
      <c r="Q57" s="26">
        <v>43896</v>
      </c>
    </row>
    <row r="58" spans="2:17" ht="15" customHeight="1">
      <c r="B58" s="22"/>
      <c r="C58" s="21" t="s">
        <v>128</v>
      </c>
      <c r="D58" s="21" t="s">
        <v>129</v>
      </c>
      <c r="E58" s="41" t="s">
        <v>3230</v>
      </c>
      <c r="F58" s="23">
        <v>1</v>
      </c>
      <c r="G58" s="38">
        <v>12500</v>
      </c>
      <c r="H58" s="31">
        <f t="shared" si="0"/>
        <v>12500</v>
      </c>
      <c r="I58" s="38"/>
      <c r="J58" s="31" t="s">
        <v>138</v>
      </c>
      <c r="K58" s="57"/>
      <c r="L58" s="22"/>
      <c r="M58" s="25">
        <v>43893</v>
      </c>
      <c r="N58" s="31"/>
      <c r="O58" s="23" t="s">
        <v>142</v>
      </c>
      <c r="P58" s="37">
        <v>43896</v>
      </c>
      <c r="Q58" s="26">
        <v>43896</v>
      </c>
    </row>
    <row r="59" spans="2:17" ht="15" customHeight="1">
      <c r="B59" s="22"/>
      <c r="C59" s="21" t="s">
        <v>139</v>
      </c>
      <c r="D59" s="21" t="s">
        <v>139</v>
      </c>
      <c r="E59" s="31" t="s">
        <v>140</v>
      </c>
      <c r="F59" s="23">
        <v>1</v>
      </c>
      <c r="G59" s="28">
        <v>13800</v>
      </c>
      <c r="H59" s="28">
        <f t="shared" si="0"/>
        <v>13800</v>
      </c>
      <c r="I59" s="23"/>
      <c r="J59" s="31" t="s">
        <v>3231</v>
      </c>
      <c r="K59" s="57"/>
      <c r="L59" s="22"/>
      <c r="M59" s="25">
        <v>43892</v>
      </c>
      <c r="N59" s="31"/>
      <c r="O59" s="23" t="s">
        <v>142</v>
      </c>
      <c r="P59" s="37">
        <v>43894</v>
      </c>
      <c r="Q59" s="26">
        <v>43894</v>
      </c>
    </row>
    <row r="60" spans="2:17" ht="15" customHeight="1">
      <c r="B60" s="22"/>
      <c r="C60" s="22"/>
      <c r="D60" s="22"/>
      <c r="E60" s="31"/>
      <c r="F60" s="23"/>
      <c r="G60" s="31"/>
      <c r="H60" s="31"/>
      <c r="I60" s="23"/>
      <c r="J60" s="31"/>
      <c r="K60" s="57"/>
      <c r="L60" s="22"/>
      <c r="M60" s="25"/>
      <c r="N60" s="31"/>
      <c r="O60" s="23"/>
      <c r="P60" s="37"/>
      <c r="Q60" s="26"/>
    </row>
    <row r="61" spans="2:17" ht="15" customHeight="1">
      <c r="B61" s="22"/>
      <c r="C61" s="65" t="s">
        <v>35</v>
      </c>
      <c r="D61" s="65" t="s">
        <v>35</v>
      </c>
      <c r="E61" s="31" t="s">
        <v>3232</v>
      </c>
      <c r="F61" s="31">
        <v>1</v>
      </c>
      <c r="G61" s="31">
        <v>4420</v>
      </c>
      <c r="H61" s="31">
        <v>4420</v>
      </c>
      <c r="I61" s="31"/>
      <c r="J61" s="31" t="s">
        <v>457</v>
      </c>
      <c r="K61" s="57" t="s">
        <v>3233</v>
      </c>
      <c r="L61" s="22"/>
      <c r="M61" s="25"/>
      <c r="N61" s="31"/>
      <c r="O61" s="23"/>
      <c r="P61" s="37"/>
      <c r="Q61" s="26"/>
    </row>
    <row r="62" spans="2:17" ht="15" customHeight="1">
      <c r="B62" s="22"/>
      <c r="C62" s="65" t="s">
        <v>35</v>
      </c>
      <c r="D62" s="65" t="s">
        <v>35</v>
      </c>
      <c r="E62" s="31" t="s">
        <v>3234</v>
      </c>
      <c r="F62" s="31">
        <v>2</v>
      </c>
      <c r="G62" s="31">
        <v>2270</v>
      </c>
      <c r="H62" s="31">
        <v>4540</v>
      </c>
      <c r="I62" s="31"/>
      <c r="J62" s="31" t="s">
        <v>457</v>
      </c>
      <c r="K62" s="57" t="s">
        <v>3233</v>
      </c>
      <c r="L62" s="22"/>
      <c r="M62" s="25"/>
      <c r="N62" s="31"/>
      <c r="O62" s="23"/>
      <c r="P62" s="37"/>
      <c r="Q62" s="26"/>
    </row>
    <row r="63" spans="2:17" ht="15" customHeight="1">
      <c r="B63" s="22"/>
      <c r="C63" s="65" t="s">
        <v>35</v>
      </c>
      <c r="D63" s="65" t="s">
        <v>35</v>
      </c>
      <c r="E63" s="31" t="s">
        <v>3235</v>
      </c>
      <c r="F63" s="31">
        <v>3</v>
      </c>
      <c r="G63" s="31">
        <v>3290</v>
      </c>
      <c r="H63" s="31">
        <v>9870</v>
      </c>
      <c r="I63" s="31"/>
      <c r="J63" s="31" t="s">
        <v>457</v>
      </c>
      <c r="K63" s="57" t="s">
        <v>3233</v>
      </c>
      <c r="L63" s="22"/>
      <c r="M63" s="25"/>
      <c r="N63" s="31"/>
      <c r="O63" s="23"/>
      <c r="P63" s="37"/>
      <c r="Q63" s="26"/>
    </row>
    <row r="64" spans="2:17" ht="15" customHeight="1">
      <c r="B64" s="22"/>
      <c r="C64" s="65" t="s">
        <v>35</v>
      </c>
      <c r="D64" s="65" t="s">
        <v>35</v>
      </c>
      <c r="E64" s="31" t="s">
        <v>3236</v>
      </c>
      <c r="F64" s="31">
        <v>2</v>
      </c>
      <c r="G64" s="31">
        <v>4580</v>
      </c>
      <c r="H64" s="31">
        <v>9160</v>
      </c>
      <c r="I64" s="31"/>
      <c r="J64" s="31" t="s">
        <v>457</v>
      </c>
      <c r="K64" s="57" t="s">
        <v>3233</v>
      </c>
      <c r="L64" s="22"/>
      <c r="M64" s="25"/>
      <c r="N64" s="31"/>
      <c r="O64" s="23"/>
      <c r="P64" s="37"/>
      <c r="Q64" s="26"/>
    </row>
    <row r="65" spans="2:17" ht="15" customHeight="1">
      <c r="B65" s="22"/>
      <c r="C65" s="65" t="s">
        <v>35</v>
      </c>
      <c r="D65" s="65" t="s">
        <v>35</v>
      </c>
      <c r="E65" s="31" t="s">
        <v>3237</v>
      </c>
      <c r="F65" s="31">
        <v>1</v>
      </c>
      <c r="G65" s="31">
        <v>4040</v>
      </c>
      <c r="H65" s="31">
        <v>4040</v>
      </c>
      <c r="I65" s="31"/>
      <c r="J65" s="31" t="s">
        <v>457</v>
      </c>
      <c r="K65" s="57" t="s">
        <v>3233</v>
      </c>
      <c r="L65" s="22"/>
      <c r="M65" s="25"/>
      <c r="N65" s="31"/>
      <c r="O65" s="23"/>
      <c r="P65" s="37"/>
      <c r="Q65" s="26"/>
    </row>
    <row r="66" spans="2:17" ht="15" customHeight="1">
      <c r="B66" s="22"/>
      <c r="C66" s="65" t="s">
        <v>35</v>
      </c>
      <c r="D66" s="65" t="s">
        <v>35</v>
      </c>
      <c r="E66" s="31" t="s">
        <v>3238</v>
      </c>
      <c r="F66" s="31">
        <v>4</v>
      </c>
      <c r="G66" s="31">
        <v>2200</v>
      </c>
      <c r="H66" s="31">
        <v>8800</v>
      </c>
      <c r="I66" s="31"/>
      <c r="J66" s="31" t="s">
        <v>457</v>
      </c>
      <c r="K66" s="57" t="s">
        <v>3233</v>
      </c>
      <c r="L66" s="22"/>
      <c r="M66" s="25"/>
      <c r="N66" s="31"/>
      <c r="O66" s="23"/>
      <c r="P66" s="37"/>
      <c r="Q66" s="26"/>
    </row>
    <row r="67" spans="2:17" ht="15" customHeight="1">
      <c r="B67" s="22"/>
      <c r="C67" s="65" t="s">
        <v>35</v>
      </c>
      <c r="D67" s="65" t="s">
        <v>35</v>
      </c>
      <c r="E67" s="31" t="s">
        <v>3239</v>
      </c>
      <c r="F67" s="31">
        <v>1</v>
      </c>
      <c r="G67" s="31">
        <v>2510</v>
      </c>
      <c r="H67" s="31">
        <v>2510</v>
      </c>
      <c r="I67" s="31"/>
      <c r="J67" s="31" t="s">
        <v>457</v>
      </c>
      <c r="K67" s="57" t="s">
        <v>3233</v>
      </c>
      <c r="L67" s="22"/>
      <c r="M67" s="25"/>
      <c r="N67" s="31"/>
      <c r="O67" s="23"/>
      <c r="P67" s="37"/>
      <c r="Q67" s="26"/>
    </row>
    <row r="68" spans="2:17" ht="15" customHeight="1">
      <c r="B68" s="22"/>
      <c r="C68" s="65" t="s">
        <v>35</v>
      </c>
      <c r="D68" s="65" t="s">
        <v>35</v>
      </c>
      <c r="E68" s="31" t="s">
        <v>3240</v>
      </c>
      <c r="F68" s="31">
        <v>1</v>
      </c>
      <c r="G68" s="31">
        <v>2510</v>
      </c>
      <c r="H68" s="31">
        <v>2510</v>
      </c>
      <c r="I68" s="31"/>
      <c r="J68" s="31" t="s">
        <v>457</v>
      </c>
      <c r="K68" s="57" t="s">
        <v>3233</v>
      </c>
      <c r="L68" s="22"/>
      <c r="M68" s="25"/>
      <c r="N68" s="31"/>
      <c r="O68" s="23"/>
      <c r="P68" s="37"/>
      <c r="Q68" s="26"/>
    </row>
    <row r="69" spans="2:17" ht="15" customHeight="1">
      <c r="B69" s="22"/>
      <c r="C69" s="65" t="s">
        <v>35</v>
      </c>
      <c r="D69" s="65" t="s">
        <v>35</v>
      </c>
      <c r="E69" s="31" t="s">
        <v>3241</v>
      </c>
      <c r="F69" s="31">
        <v>1</v>
      </c>
      <c r="G69" s="31">
        <v>1920</v>
      </c>
      <c r="H69" s="31">
        <v>1920</v>
      </c>
      <c r="I69" s="31"/>
      <c r="J69" s="31" t="s">
        <v>457</v>
      </c>
      <c r="K69" s="57" t="s">
        <v>3233</v>
      </c>
      <c r="L69" s="22"/>
      <c r="M69" s="25"/>
      <c r="N69" s="31"/>
      <c r="O69" s="23"/>
      <c r="P69" s="37"/>
      <c r="Q69" s="26"/>
    </row>
    <row r="70" spans="2:17" ht="15" customHeight="1">
      <c r="B70" s="22"/>
      <c r="C70" s="65" t="s">
        <v>35</v>
      </c>
      <c r="D70" s="65" t="s">
        <v>35</v>
      </c>
      <c r="E70" s="31" t="s">
        <v>3242</v>
      </c>
      <c r="F70" s="31">
        <v>1</v>
      </c>
      <c r="G70" s="31">
        <v>2430</v>
      </c>
      <c r="H70" s="31">
        <v>2430</v>
      </c>
      <c r="I70" s="31"/>
      <c r="J70" s="31" t="s">
        <v>457</v>
      </c>
      <c r="K70" s="57" t="s">
        <v>3233</v>
      </c>
      <c r="L70" s="22"/>
      <c r="M70" s="25"/>
      <c r="N70" s="31"/>
      <c r="O70" s="23"/>
      <c r="P70" s="37"/>
      <c r="Q70" s="26"/>
    </row>
    <row r="71" spans="2:17" ht="15" customHeight="1">
      <c r="B71" s="22"/>
      <c r="C71" s="65" t="s">
        <v>35</v>
      </c>
      <c r="D71" s="65" t="s">
        <v>35</v>
      </c>
      <c r="E71" s="31" t="s">
        <v>3243</v>
      </c>
      <c r="F71" s="31">
        <v>1</v>
      </c>
      <c r="G71" s="31">
        <v>1710</v>
      </c>
      <c r="H71" s="31">
        <v>1710</v>
      </c>
      <c r="I71" s="31"/>
      <c r="J71" s="31" t="s">
        <v>457</v>
      </c>
      <c r="K71" s="57" t="s">
        <v>3233</v>
      </c>
      <c r="L71" s="22"/>
      <c r="M71" s="25"/>
      <c r="N71" s="31"/>
      <c r="O71" s="23"/>
      <c r="P71" s="37"/>
      <c r="Q71" s="26"/>
    </row>
    <row r="72" spans="2:17" ht="15" customHeight="1">
      <c r="B72" s="22"/>
      <c r="C72" s="65" t="s">
        <v>35</v>
      </c>
      <c r="D72" s="65" t="s">
        <v>35</v>
      </c>
      <c r="E72" s="31" t="s">
        <v>3244</v>
      </c>
      <c r="F72" s="31">
        <v>1</v>
      </c>
      <c r="G72" s="31">
        <v>1610</v>
      </c>
      <c r="H72" s="31">
        <v>1610</v>
      </c>
      <c r="I72" s="31"/>
      <c r="J72" s="31" t="s">
        <v>457</v>
      </c>
      <c r="K72" s="57" t="s">
        <v>3233</v>
      </c>
      <c r="L72" s="22"/>
      <c r="M72" s="25"/>
      <c r="N72" s="31"/>
      <c r="O72" s="23"/>
      <c r="P72" s="37"/>
      <c r="Q72" s="26"/>
    </row>
    <row r="73" spans="2:17" ht="15" customHeight="1">
      <c r="B73" s="22"/>
      <c r="C73" s="65" t="s">
        <v>35</v>
      </c>
      <c r="D73" s="65" t="s">
        <v>35</v>
      </c>
      <c r="E73" s="31" t="s">
        <v>3245</v>
      </c>
      <c r="F73" s="31">
        <v>4</v>
      </c>
      <c r="G73" s="31">
        <v>1420</v>
      </c>
      <c r="H73" s="31">
        <v>5680</v>
      </c>
      <c r="I73" s="31"/>
      <c r="J73" s="31" t="s">
        <v>457</v>
      </c>
      <c r="K73" s="57" t="s">
        <v>3233</v>
      </c>
      <c r="L73" s="22"/>
      <c r="M73" s="25"/>
      <c r="N73" s="31"/>
      <c r="O73" s="23"/>
      <c r="P73" s="37"/>
      <c r="Q73" s="26"/>
    </row>
    <row r="74" spans="2:17" ht="15" customHeight="1">
      <c r="B74" s="22"/>
      <c r="C74" s="65" t="s">
        <v>35</v>
      </c>
      <c r="D74" s="65" t="s">
        <v>35</v>
      </c>
      <c r="E74" s="31" t="s">
        <v>3246</v>
      </c>
      <c r="F74" s="31">
        <v>1</v>
      </c>
      <c r="G74" s="31">
        <v>1850</v>
      </c>
      <c r="H74" s="31">
        <v>1850</v>
      </c>
      <c r="I74" s="31"/>
      <c r="J74" s="31" t="s">
        <v>457</v>
      </c>
      <c r="K74" s="57" t="s">
        <v>3233</v>
      </c>
      <c r="L74" s="22"/>
      <c r="M74" s="25"/>
      <c r="N74" s="31"/>
      <c r="O74" s="23"/>
      <c r="P74" s="37"/>
      <c r="Q74" s="26"/>
    </row>
    <row r="75" spans="2:17" ht="15" customHeight="1">
      <c r="B75" s="22"/>
      <c r="C75" s="65" t="s">
        <v>35</v>
      </c>
      <c r="D75" s="65" t="s">
        <v>35</v>
      </c>
      <c r="E75" s="31" t="s">
        <v>3247</v>
      </c>
      <c r="F75" s="31">
        <v>1</v>
      </c>
      <c r="G75" s="31">
        <v>2300</v>
      </c>
      <c r="H75" s="31">
        <v>2300</v>
      </c>
      <c r="I75" s="31"/>
      <c r="J75" s="31" t="s">
        <v>457</v>
      </c>
      <c r="K75" s="57" t="s">
        <v>3233</v>
      </c>
      <c r="L75" s="22"/>
      <c r="M75" s="25"/>
      <c r="N75" s="31"/>
      <c r="O75" s="23"/>
      <c r="P75" s="37"/>
      <c r="Q75" s="26"/>
    </row>
    <row r="76" spans="2:17" ht="15" customHeight="1">
      <c r="B76" s="22"/>
      <c r="C76" s="65" t="s">
        <v>35</v>
      </c>
      <c r="D76" s="65" t="s">
        <v>35</v>
      </c>
      <c r="E76" s="31" t="s">
        <v>3248</v>
      </c>
      <c r="F76" s="31">
        <v>2</v>
      </c>
      <c r="G76" s="31">
        <v>1450</v>
      </c>
      <c r="H76" s="31">
        <v>2900</v>
      </c>
      <c r="I76" s="31"/>
      <c r="J76" s="31" t="s">
        <v>457</v>
      </c>
      <c r="K76" s="57" t="s">
        <v>3233</v>
      </c>
      <c r="L76" s="22"/>
      <c r="M76" s="25"/>
      <c r="N76" s="31"/>
      <c r="O76" s="23"/>
      <c r="P76" s="37"/>
      <c r="Q76" s="26"/>
    </row>
    <row r="77" spans="2:17" ht="15" customHeight="1">
      <c r="B77" s="22"/>
      <c r="C77" s="65"/>
      <c r="D77" s="65"/>
      <c r="E77" s="31"/>
      <c r="F77" s="31"/>
      <c r="G77" s="31"/>
      <c r="H77" s="31"/>
      <c r="I77" s="377"/>
      <c r="J77" s="31"/>
      <c r="K77" s="57"/>
      <c r="L77" s="22"/>
      <c r="M77" s="25"/>
      <c r="N77" s="31"/>
      <c r="O77" s="23"/>
      <c r="P77" s="37"/>
      <c r="Q77" s="26"/>
    </row>
    <row r="78" spans="2:17" ht="15" customHeight="1">
      <c r="B78" s="22"/>
      <c r="C78" s="65" t="s">
        <v>3249</v>
      </c>
      <c r="D78" s="65" t="s">
        <v>311</v>
      </c>
      <c r="E78" s="31" t="s">
        <v>2784</v>
      </c>
      <c r="F78" s="31">
        <v>1</v>
      </c>
      <c r="G78" s="31">
        <v>348000</v>
      </c>
      <c r="H78" s="31">
        <f t="shared" ref="H78:H83" si="1">F78*G78</f>
        <v>348000</v>
      </c>
      <c r="I78" s="377"/>
      <c r="J78" s="31"/>
      <c r="K78" s="22"/>
      <c r="L78" s="22"/>
      <c r="M78" s="25">
        <v>43909</v>
      </c>
      <c r="N78" s="31"/>
      <c r="O78" s="23"/>
      <c r="P78" s="37"/>
      <c r="Q78" s="26">
        <v>43914</v>
      </c>
    </row>
    <row r="79" spans="2:17" ht="15" customHeight="1">
      <c r="B79" s="22"/>
      <c r="C79" s="65" t="s">
        <v>311</v>
      </c>
      <c r="D79" s="65" t="s">
        <v>311</v>
      </c>
      <c r="E79" s="31" t="s">
        <v>3250</v>
      </c>
      <c r="F79" s="31">
        <v>1</v>
      </c>
      <c r="G79" s="31">
        <v>4000</v>
      </c>
      <c r="H79" s="31">
        <f t="shared" si="1"/>
        <v>4000</v>
      </c>
      <c r="I79" s="377"/>
      <c r="J79" s="31"/>
      <c r="K79" s="22"/>
      <c r="L79" s="22"/>
      <c r="M79" s="25">
        <v>43909</v>
      </c>
      <c r="N79" s="31"/>
      <c r="O79" s="23"/>
      <c r="P79" s="37"/>
      <c r="Q79" s="26">
        <v>43914</v>
      </c>
    </row>
    <row r="80" spans="2:17" ht="15" customHeight="1">
      <c r="B80" s="22"/>
      <c r="C80" s="65" t="s">
        <v>311</v>
      </c>
      <c r="D80" s="65" t="s">
        <v>311</v>
      </c>
      <c r="E80" s="31" t="s">
        <v>3251</v>
      </c>
      <c r="F80" s="31">
        <v>1</v>
      </c>
      <c r="G80" s="31">
        <v>8000</v>
      </c>
      <c r="H80" s="31">
        <f t="shared" si="1"/>
        <v>8000</v>
      </c>
      <c r="I80" s="377"/>
      <c r="J80" s="31"/>
      <c r="K80" s="22"/>
      <c r="L80" s="22"/>
      <c r="M80" s="25">
        <v>43909</v>
      </c>
      <c r="N80" s="31"/>
      <c r="O80" s="23"/>
      <c r="P80" s="37"/>
      <c r="Q80" s="26">
        <v>43914</v>
      </c>
    </row>
    <row r="81" spans="2:17" ht="15" customHeight="1">
      <c r="B81" s="22"/>
      <c r="C81" s="65" t="s">
        <v>311</v>
      </c>
      <c r="D81" s="65" t="s">
        <v>311</v>
      </c>
      <c r="E81" s="31" t="s">
        <v>3252</v>
      </c>
      <c r="F81" s="31">
        <v>1</v>
      </c>
      <c r="G81" s="31">
        <v>8000</v>
      </c>
      <c r="H81" s="31">
        <f t="shared" si="1"/>
        <v>8000</v>
      </c>
      <c r="I81" s="377"/>
      <c r="J81" s="31"/>
      <c r="K81" s="22"/>
      <c r="L81" s="22"/>
      <c r="M81" s="25">
        <v>43909</v>
      </c>
      <c r="N81" s="31"/>
      <c r="O81" s="23"/>
      <c r="P81" s="37"/>
      <c r="Q81" s="26">
        <v>43914</v>
      </c>
    </row>
    <row r="82" spans="2:17" ht="15" customHeight="1">
      <c r="B82" s="22"/>
      <c r="C82" s="65" t="s">
        <v>311</v>
      </c>
      <c r="D82" s="65" t="s">
        <v>311</v>
      </c>
      <c r="E82" s="31" t="s">
        <v>323</v>
      </c>
      <c r="F82" s="23">
        <v>1</v>
      </c>
      <c r="G82" s="31">
        <v>0</v>
      </c>
      <c r="H82" s="31">
        <f t="shared" si="1"/>
        <v>0</v>
      </c>
      <c r="I82" s="23"/>
      <c r="J82" s="31"/>
      <c r="K82" s="22"/>
      <c r="L82" s="22"/>
      <c r="M82" s="25">
        <v>43909</v>
      </c>
      <c r="N82" s="31"/>
      <c r="O82" s="23"/>
      <c r="P82" s="37"/>
      <c r="Q82" s="26">
        <v>43914</v>
      </c>
    </row>
    <row r="83" spans="2:17" ht="15" customHeight="1">
      <c r="B83" s="22"/>
      <c r="C83" s="65" t="s">
        <v>311</v>
      </c>
      <c r="D83" s="65" t="s">
        <v>311</v>
      </c>
      <c r="E83" s="31" t="s">
        <v>3253</v>
      </c>
      <c r="F83" s="23">
        <v>1</v>
      </c>
      <c r="G83" s="31">
        <v>-50000</v>
      </c>
      <c r="H83" s="31">
        <f t="shared" si="1"/>
        <v>-50000</v>
      </c>
      <c r="I83" s="23"/>
      <c r="J83" s="31"/>
      <c r="K83" s="22"/>
      <c r="L83" s="22"/>
      <c r="M83" s="25">
        <v>43909</v>
      </c>
      <c r="N83" s="31"/>
      <c r="O83" s="23"/>
      <c r="P83" s="37"/>
      <c r="Q83" s="26"/>
    </row>
    <row r="84" spans="2:17" ht="15" customHeight="1">
      <c r="B84" s="22"/>
      <c r="C84" s="31"/>
      <c r="D84" s="22"/>
      <c r="E84" s="31"/>
      <c r="F84" s="31"/>
      <c r="G84" s="31"/>
      <c r="H84" s="31"/>
      <c r="I84" s="23"/>
      <c r="J84" s="31"/>
      <c r="K84" s="22"/>
      <c r="L84" s="22"/>
      <c r="M84" s="25"/>
      <c r="N84" s="31"/>
      <c r="O84" s="23"/>
      <c r="P84" s="37"/>
      <c r="Q84" s="26"/>
    </row>
    <row r="85" spans="2:17" ht="15" customHeight="1">
      <c r="B85" s="22"/>
      <c r="C85" s="45" t="s">
        <v>176</v>
      </c>
      <c r="D85" s="22" t="s">
        <v>177</v>
      </c>
      <c r="E85" s="48" t="s">
        <v>3254</v>
      </c>
      <c r="F85" s="47">
        <v>1</v>
      </c>
      <c r="G85" s="31">
        <v>3590</v>
      </c>
      <c r="H85" s="69">
        <f t="shared" ref="H85:H115" si="2">F85*G85</f>
        <v>3590</v>
      </c>
      <c r="I85" s="23"/>
      <c r="J85" s="48" t="s">
        <v>909</v>
      </c>
      <c r="K85" s="22" t="s">
        <v>3255</v>
      </c>
      <c r="L85" s="864"/>
      <c r="M85" s="25">
        <v>43921</v>
      </c>
      <c r="N85" s="31"/>
      <c r="O85" s="1256">
        <v>43931</v>
      </c>
      <c r="P85" s="37"/>
      <c r="Q85" s="26">
        <v>43930</v>
      </c>
    </row>
    <row r="86" spans="2:17" ht="15" customHeight="1">
      <c r="B86" s="22"/>
      <c r="C86" s="45" t="s">
        <v>176</v>
      </c>
      <c r="D86" s="22" t="s">
        <v>177</v>
      </c>
      <c r="E86" s="48" t="s">
        <v>3256</v>
      </c>
      <c r="F86" s="47">
        <v>1</v>
      </c>
      <c r="G86" s="31">
        <v>55</v>
      </c>
      <c r="H86" s="69">
        <f t="shared" si="2"/>
        <v>55</v>
      </c>
      <c r="I86" s="23"/>
      <c r="J86" s="48" t="s">
        <v>155</v>
      </c>
      <c r="K86" s="22" t="s">
        <v>3255</v>
      </c>
      <c r="L86" s="22"/>
      <c r="M86" s="25">
        <v>43921</v>
      </c>
      <c r="N86" s="31"/>
      <c r="O86" s="1256">
        <v>43931</v>
      </c>
      <c r="P86" s="37"/>
      <c r="Q86" s="26">
        <v>43930</v>
      </c>
    </row>
    <row r="87" spans="2:17" ht="15" customHeight="1">
      <c r="B87" s="22"/>
      <c r="C87" s="45" t="s">
        <v>176</v>
      </c>
      <c r="D87" s="22" t="s">
        <v>177</v>
      </c>
      <c r="E87" s="48" t="s">
        <v>3257</v>
      </c>
      <c r="F87" s="47">
        <v>1</v>
      </c>
      <c r="G87" s="31">
        <v>780</v>
      </c>
      <c r="H87" s="69">
        <f t="shared" si="2"/>
        <v>780</v>
      </c>
      <c r="I87" s="23"/>
      <c r="J87" s="48" t="s">
        <v>3258</v>
      </c>
      <c r="K87" s="22" t="s">
        <v>3255</v>
      </c>
      <c r="L87" s="22"/>
      <c r="M87" s="25">
        <v>43921</v>
      </c>
      <c r="N87" s="31"/>
      <c r="O87" s="1256">
        <v>43931</v>
      </c>
      <c r="P87" s="37"/>
      <c r="Q87" s="26">
        <v>43930</v>
      </c>
    </row>
    <row r="88" spans="2:17" ht="15" customHeight="1">
      <c r="B88" s="22"/>
      <c r="C88" s="45" t="s">
        <v>176</v>
      </c>
      <c r="D88" s="22" t="s">
        <v>177</v>
      </c>
      <c r="E88" s="48" t="s">
        <v>3259</v>
      </c>
      <c r="F88" s="47">
        <v>1</v>
      </c>
      <c r="G88" s="31">
        <v>1580</v>
      </c>
      <c r="H88" s="69">
        <f t="shared" si="2"/>
        <v>1580</v>
      </c>
      <c r="I88" s="23"/>
      <c r="J88" s="48" t="s">
        <v>3258</v>
      </c>
      <c r="K88" s="22" t="s">
        <v>3255</v>
      </c>
      <c r="L88" s="22"/>
      <c r="M88" s="25">
        <v>43921</v>
      </c>
      <c r="N88" s="31"/>
      <c r="O88" s="1256">
        <v>43931</v>
      </c>
      <c r="P88" s="37"/>
      <c r="Q88" s="26">
        <v>43930</v>
      </c>
    </row>
    <row r="89" spans="2:17" ht="15" customHeight="1">
      <c r="B89" s="22"/>
      <c r="C89" s="45" t="s">
        <v>176</v>
      </c>
      <c r="D89" s="22" t="s">
        <v>177</v>
      </c>
      <c r="E89" s="48" t="s">
        <v>3260</v>
      </c>
      <c r="F89" s="47">
        <v>2</v>
      </c>
      <c r="G89" s="31">
        <v>1580</v>
      </c>
      <c r="H89" s="69">
        <f t="shared" si="2"/>
        <v>3160</v>
      </c>
      <c r="I89" s="23"/>
      <c r="J89" s="48" t="s">
        <v>3258</v>
      </c>
      <c r="K89" s="22" t="s">
        <v>3255</v>
      </c>
      <c r="L89" s="22"/>
      <c r="M89" s="25">
        <v>43921</v>
      </c>
      <c r="N89" s="31"/>
      <c r="O89" s="1256">
        <v>43931</v>
      </c>
      <c r="P89" s="37"/>
      <c r="Q89" s="26">
        <v>43930</v>
      </c>
    </row>
    <row r="90" spans="2:17" ht="15" customHeight="1">
      <c r="B90" s="22"/>
      <c r="C90" s="45" t="s">
        <v>176</v>
      </c>
      <c r="D90" s="22" t="s">
        <v>177</v>
      </c>
      <c r="E90" s="48" t="s">
        <v>3261</v>
      </c>
      <c r="F90" s="47">
        <v>1</v>
      </c>
      <c r="G90" s="31">
        <v>1580</v>
      </c>
      <c r="H90" s="69">
        <f t="shared" si="2"/>
        <v>1580</v>
      </c>
      <c r="I90" s="23"/>
      <c r="J90" s="48" t="s">
        <v>3258</v>
      </c>
      <c r="K90" s="22" t="s">
        <v>3255</v>
      </c>
      <c r="L90" s="22"/>
      <c r="M90" s="25">
        <v>43921</v>
      </c>
      <c r="N90" s="31"/>
      <c r="O90" s="1256">
        <v>43931</v>
      </c>
      <c r="P90" s="37"/>
      <c r="Q90" s="26">
        <v>43930</v>
      </c>
    </row>
    <row r="91" spans="2:17" ht="15" customHeight="1">
      <c r="B91" s="22"/>
      <c r="C91" s="45" t="s">
        <v>176</v>
      </c>
      <c r="D91" s="22" t="s">
        <v>177</v>
      </c>
      <c r="E91" s="48" t="s">
        <v>3262</v>
      </c>
      <c r="F91" s="47">
        <v>2</v>
      </c>
      <c r="G91" s="31">
        <v>1580</v>
      </c>
      <c r="H91" s="69">
        <f t="shared" si="2"/>
        <v>3160</v>
      </c>
      <c r="I91" s="23"/>
      <c r="J91" s="48" t="s">
        <v>3258</v>
      </c>
      <c r="K91" s="22" t="s">
        <v>3255</v>
      </c>
      <c r="L91" s="22"/>
      <c r="M91" s="25">
        <v>43921</v>
      </c>
      <c r="N91" s="31"/>
      <c r="O91" s="1256">
        <v>43931</v>
      </c>
      <c r="P91" s="37"/>
      <c r="Q91" s="26">
        <v>43930</v>
      </c>
    </row>
    <row r="92" spans="2:17" ht="15" customHeight="1">
      <c r="B92" s="22"/>
      <c r="C92" s="45" t="s">
        <v>176</v>
      </c>
      <c r="D92" s="22" t="s">
        <v>177</v>
      </c>
      <c r="E92" s="48" t="s">
        <v>3259</v>
      </c>
      <c r="F92" s="47">
        <v>1</v>
      </c>
      <c r="G92" s="31">
        <v>1580</v>
      </c>
      <c r="H92" s="69">
        <f t="shared" si="2"/>
        <v>1580</v>
      </c>
      <c r="I92" s="23"/>
      <c r="J92" s="48" t="s">
        <v>3258</v>
      </c>
      <c r="K92" s="22" t="s">
        <v>3255</v>
      </c>
      <c r="L92" s="22"/>
      <c r="M92" s="25">
        <v>43921</v>
      </c>
      <c r="N92" s="31"/>
      <c r="O92" s="1256">
        <v>43931</v>
      </c>
      <c r="P92" s="37"/>
      <c r="Q92" s="26">
        <v>43930</v>
      </c>
    </row>
    <row r="93" spans="2:17" ht="15" customHeight="1">
      <c r="B93" s="22"/>
      <c r="C93" s="45" t="s">
        <v>176</v>
      </c>
      <c r="D93" s="22" t="s">
        <v>177</v>
      </c>
      <c r="E93" s="48" t="s">
        <v>3260</v>
      </c>
      <c r="F93" s="47">
        <v>1</v>
      </c>
      <c r="G93" s="31">
        <v>1580</v>
      </c>
      <c r="H93" s="69">
        <f t="shared" si="2"/>
        <v>1580</v>
      </c>
      <c r="I93" s="23"/>
      <c r="J93" s="48" t="s">
        <v>3258</v>
      </c>
      <c r="K93" s="22" t="s">
        <v>3255</v>
      </c>
      <c r="L93" s="22"/>
      <c r="M93" s="25">
        <v>43921</v>
      </c>
      <c r="N93" s="31"/>
      <c r="O93" s="1256">
        <v>43931</v>
      </c>
      <c r="P93" s="37"/>
      <c r="Q93" s="26">
        <v>43930</v>
      </c>
    </row>
    <row r="94" spans="2:17" ht="15" customHeight="1">
      <c r="B94" s="22"/>
      <c r="C94" s="45" t="s">
        <v>256</v>
      </c>
      <c r="D94" s="22" t="s">
        <v>293</v>
      </c>
      <c r="E94" s="48" t="s">
        <v>3263</v>
      </c>
      <c r="F94" s="47">
        <v>1</v>
      </c>
      <c r="G94" s="31">
        <v>740</v>
      </c>
      <c r="H94" s="69">
        <f t="shared" si="2"/>
        <v>740</v>
      </c>
      <c r="I94" s="23"/>
      <c r="J94" s="48" t="s">
        <v>265</v>
      </c>
      <c r="K94" s="44" t="s">
        <v>3264</v>
      </c>
      <c r="L94" s="1257"/>
      <c r="M94" s="25">
        <v>43922</v>
      </c>
      <c r="N94" s="31"/>
      <c r="O94" s="1256">
        <v>43930</v>
      </c>
      <c r="P94" s="37"/>
      <c r="Q94" s="26">
        <v>43929</v>
      </c>
    </row>
    <row r="95" spans="2:17" ht="15" customHeight="1">
      <c r="B95" s="22"/>
      <c r="C95" s="45" t="s">
        <v>256</v>
      </c>
      <c r="D95" s="22" t="s">
        <v>293</v>
      </c>
      <c r="E95" s="48" t="s">
        <v>3265</v>
      </c>
      <c r="F95" s="47">
        <v>1</v>
      </c>
      <c r="G95" s="31">
        <v>1450</v>
      </c>
      <c r="H95" s="69">
        <f t="shared" si="2"/>
        <v>1450</v>
      </c>
      <c r="I95" s="23"/>
      <c r="J95" s="48" t="s">
        <v>3266</v>
      </c>
      <c r="K95" s="44" t="s">
        <v>3264</v>
      </c>
      <c r="L95" s="22"/>
      <c r="M95" s="25">
        <v>43922</v>
      </c>
      <c r="N95" s="31"/>
      <c r="O95" s="1256">
        <v>43930</v>
      </c>
      <c r="P95" s="37"/>
      <c r="Q95" s="26">
        <v>43929</v>
      </c>
    </row>
    <row r="96" spans="2:17" ht="15" customHeight="1">
      <c r="B96" s="22"/>
      <c r="C96" s="45" t="s">
        <v>256</v>
      </c>
      <c r="D96" s="22" t="s">
        <v>293</v>
      </c>
      <c r="E96" s="48" t="s">
        <v>3267</v>
      </c>
      <c r="F96" s="47">
        <v>1</v>
      </c>
      <c r="G96" s="31">
        <v>740</v>
      </c>
      <c r="H96" s="69">
        <f t="shared" si="2"/>
        <v>740</v>
      </c>
      <c r="I96" s="23"/>
      <c r="J96" s="48" t="s">
        <v>3268</v>
      </c>
      <c r="K96" s="44" t="s">
        <v>3264</v>
      </c>
      <c r="L96" s="22"/>
      <c r="M96" s="25">
        <v>43922</v>
      </c>
      <c r="N96" s="31"/>
      <c r="O96" s="1256">
        <v>43930</v>
      </c>
      <c r="P96" s="37"/>
      <c r="Q96" s="26">
        <v>43929</v>
      </c>
    </row>
    <row r="97" spans="2:17" ht="15" customHeight="1">
      <c r="B97" s="22"/>
      <c r="C97" s="45" t="s">
        <v>963</v>
      </c>
      <c r="D97" s="45" t="s">
        <v>963</v>
      </c>
      <c r="E97" s="48" t="s">
        <v>3269</v>
      </c>
      <c r="F97" s="47">
        <v>1</v>
      </c>
      <c r="G97" s="31">
        <v>16500</v>
      </c>
      <c r="H97" s="69">
        <f t="shared" si="2"/>
        <v>16500</v>
      </c>
      <c r="I97" s="23"/>
      <c r="J97" s="48" t="s">
        <v>3270</v>
      </c>
      <c r="K97" s="44" t="s">
        <v>3271</v>
      </c>
      <c r="L97" s="1258"/>
      <c r="M97" s="25">
        <v>43922</v>
      </c>
      <c r="N97" s="31"/>
      <c r="O97" s="1256">
        <v>43930</v>
      </c>
      <c r="P97" s="37"/>
      <c r="Q97" s="26" t="s">
        <v>3272</v>
      </c>
    </row>
    <row r="98" spans="2:17" ht="15" customHeight="1">
      <c r="B98" s="22"/>
      <c r="C98" s="45" t="s">
        <v>963</v>
      </c>
      <c r="D98" s="45" t="s">
        <v>963</v>
      </c>
      <c r="E98" s="48" t="s">
        <v>3273</v>
      </c>
      <c r="F98" s="47">
        <v>1</v>
      </c>
      <c r="G98" s="31">
        <v>86000</v>
      </c>
      <c r="H98" s="69">
        <f t="shared" si="2"/>
        <v>86000</v>
      </c>
      <c r="I98" s="23"/>
      <c r="J98" s="48" t="s">
        <v>3274</v>
      </c>
      <c r="K98" s="44" t="s">
        <v>3271</v>
      </c>
      <c r="L98" s="22"/>
      <c r="M98" s="25">
        <v>43922</v>
      </c>
      <c r="N98" s="31"/>
      <c r="O98" s="1256">
        <v>43930</v>
      </c>
      <c r="P98" s="37"/>
      <c r="Q98" s="26" t="s">
        <v>3272</v>
      </c>
    </row>
    <row r="99" spans="2:17" ht="15" customHeight="1">
      <c r="B99" s="22"/>
      <c r="C99" s="45" t="s">
        <v>963</v>
      </c>
      <c r="D99" s="45" t="s">
        <v>963</v>
      </c>
      <c r="E99" s="48" t="s">
        <v>3275</v>
      </c>
      <c r="F99" s="47">
        <v>1</v>
      </c>
      <c r="G99" s="31">
        <v>110000</v>
      </c>
      <c r="H99" s="69">
        <f t="shared" si="2"/>
        <v>110000</v>
      </c>
      <c r="I99" s="23"/>
      <c r="J99" s="48" t="s">
        <v>212</v>
      </c>
      <c r="K99" s="44" t="s">
        <v>3271</v>
      </c>
      <c r="L99" s="22"/>
      <c r="M99" s="25">
        <v>43922</v>
      </c>
      <c r="N99" s="31"/>
      <c r="O99" s="1256">
        <v>43930</v>
      </c>
      <c r="P99" s="37"/>
      <c r="Q99" s="26" t="s">
        <v>3272</v>
      </c>
    </row>
    <row r="100" spans="2:17" ht="15" customHeight="1">
      <c r="B100" s="22"/>
      <c r="C100" s="45" t="s">
        <v>963</v>
      </c>
      <c r="D100" s="45" t="s">
        <v>963</v>
      </c>
      <c r="E100" s="48" t="s">
        <v>3276</v>
      </c>
      <c r="F100" s="47">
        <v>1</v>
      </c>
      <c r="G100" s="31">
        <v>44500</v>
      </c>
      <c r="H100" s="69">
        <f t="shared" si="2"/>
        <v>44500</v>
      </c>
      <c r="I100" s="23"/>
      <c r="J100" s="48" t="s">
        <v>3277</v>
      </c>
      <c r="K100" s="44" t="s">
        <v>3271</v>
      </c>
      <c r="L100" s="22"/>
      <c r="M100" s="25">
        <v>43922</v>
      </c>
      <c r="N100" s="31"/>
      <c r="O100" s="1256">
        <v>43930</v>
      </c>
      <c r="P100" s="37"/>
      <c r="Q100" s="26" t="s">
        <v>3272</v>
      </c>
    </row>
    <row r="101" spans="2:17" ht="15" customHeight="1">
      <c r="B101" s="22"/>
      <c r="C101" s="45" t="s">
        <v>963</v>
      </c>
      <c r="D101" s="45" t="s">
        <v>963</v>
      </c>
      <c r="E101" s="48" t="s">
        <v>964</v>
      </c>
      <c r="F101" s="47">
        <v>1</v>
      </c>
      <c r="G101" s="31">
        <v>98000</v>
      </c>
      <c r="H101" s="69">
        <f t="shared" si="2"/>
        <v>98000</v>
      </c>
      <c r="I101" s="23"/>
      <c r="J101" s="48" t="s">
        <v>216</v>
      </c>
      <c r="K101" s="44" t="s">
        <v>3271</v>
      </c>
      <c r="L101" s="22"/>
      <c r="M101" s="25">
        <v>43922</v>
      </c>
      <c r="N101" s="31"/>
      <c r="O101" s="1256">
        <v>43930</v>
      </c>
      <c r="P101" s="37"/>
      <c r="Q101" s="26" t="s">
        <v>3272</v>
      </c>
    </row>
    <row r="102" spans="2:17" ht="15" customHeight="1">
      <c r="B102" s="22"/>
      <c r="C102" s="45" t="s">
        <v>3278</v>
      </c>
      <c r="D102" s="45" t="s">
        <v>3278</v>
      </c>
      <c r="E102" s="48" t="s">
        <v>3279</v>
      </c>
      <c r="F102" s="47">
        <v>1</v>
      </c>
      <c r="G102" s="31">
        <v>6980</v>
      </c>
      <c r="H102" s="69">
        <f t="shared" si="2"/>
        <v>6980</v>
      </c>
      <c r="I102" s="23"/>
      <c r="J102" s="48" t="s">
        <v>3280</v>
      </c>
      <c r="K102" s="44"/>
      <c r="L102" s="22"/>
      <c r="M102" s="25">
        <v>43921</v>
      </c>
      <c r="N102" s="31"/>
      <c r="O102" s="1256">
        <v>43931</v>
      </c>
      <c r="P102" s="37">
        <v>43931</v>
      </c>
      <c r="Q102" s="26">
        <v>43931</v>
      </c>
    </row>
    <row r="103" spans="2:17" ht="15" customHeight="1">
      <c r="B103" s="22"/>
      <c r="C103" s="45" t="s">
        <v>166</v>
      </c>
      <c r="D103" s="22" t="s">
        <v>293</v>
      </c>
      <c r="E103" s="48" t="s">
        <v>167</v>
      </c>
      <c r="F103" s="47">
        <v>1</v>
      </c>
      <c r="G103" s="31">
        <v>1470</v>
      </c>
      <c r="H103" s="69">
        <f t="shared" si="2"/>
        <v>1470</v>
      </c>
      <c r="I103" s="23"/>
      <c r="J103" s="48" t="s">
        <v>168</v>
      </c>
      <c r="K103" s="44" t="s">
        <v>3264</v>
      </c>
      <c r="L103" s="22"/>
      <c r="M103" s="25">
        <v>43922</v>
      </c>
      <c r="N103" s="31"/>
      <c r="O103" s="1256">
        <v>43930</v>
      </c>
      <c r="P103" s="37"/>
      <c r="Q103" s="26">
        <v>43929</v>
      </c>
    </row>
    <row r="104" spans="2:17" ht="15" customHeight="1">
      <c r="B104" s="22"/>
      <c r="C104" s="45" t="s">
        <v>217</v>
      </c>
      <c r="D104" s="22" t="s">
        <v>177</v>
      </c>
      <c r="E104" s="48" t="s">
        <v>218</v>
      </c>
      <c r="F104" s="47">
        <v>2</v>
      </c>
      <c r="G104" s="31">
        <v>270</v>
      </c>
      <c r="H104" s="69">
        <f t="shared" si="2"/>
        <v>540</v>
      </c>
      <c r="I104" s="23"/>
      <c r="J104" s="48" t="s">
        <v>219</v>
      </c>
      <c r="K104" s="22" t="s">
        <v>3255</v>
      </c>
      <c r="L104" s="22"/>
      <c r="M104" s="25">
        <v>43921</v>
      </c>
      <c r="N104" s="31"/>
      <c r="O104" s="1256">
        <v>43931</v>
      </c>
      <c r="P104" s="37"/>
      <c r="Q104" s="26"/>
    </row>
    <row r="105" spans="2:17" ht="15" customHeight="1">
      <c r="B105" s="22"/>
      <c r="C105" s="45" t="s">
        <v>181</v>
      </c>
      <c r="D105" s="22" t="s">
        <v>293</v>
      </c>
      <c r="E105" s="48" t="s">
        <v>232</v>
      </c>
      <c r="F105" s="47">
        <v>1</v>
      </c>
      <c r="G105" s="31">
        <v>1600</v>
      </c>
      <c r="H105" s="69">
        <f t="shared" si="2"/>
        <v>1600</v>
      </c>
      <c r="I105" s="23"/>
      <c r="J105" s="48" t="s">
        <v>233</v>
      </c>
      <c r="K105" s="44" t="s">
        <v>3264</v>
      </c>
      <c r="L105" s="22"/>
      <c r="M105" s="25">
        <v>43922</v>
      </c>
      <c r="N105" s="31"/>
      <c r="O105" s="1256">
        <v>43930</v>
      </c>
      <c r="P105" s="37"/>
      <c r="Q105" s="26">
        <v>43929</v>
      </c>
    </row>
    <row r="106" spans="2:17" ht="15" customHeight="1">
      <c r="B106" s="22"/>
      <c r="C106" s="45" t="s">
        <v>181</v>
      </c>
      <c r="D106" s="22" t="s">
        <v>293</v>
      </c>
      <c r="E106" s="48" t="s">
        <v>3281</v>
      </c>
      <c r="F106" s="47">
        <v>2</v>
      </c>
      <c r="G106" s="31">
        <v>3830</v>
      </c>
      <c r="H106" s="69">
        <f t="shared" si="2"/>
        <v>7660</v>
      </c>
      <c r="I106" s="23"/>
      <c r="J106" s="48" t="s">
        <v>230</v>
      </c>
      <c r="K106" s="44" t="s">
        <v>3264</v>
      </c>
      <c r="L106" s="22"/>
      <c r="M106" s="25">
        <v>43922</v>
      </c>
      <c r="N106" s="31"/>
      <c r="O106" s="1256">
        <v>43930</v>
      </c>
      <c r="P106" s="37"/>
      <c r="Q106" s="26">
        <v>43929</v>
      </c>
    </row>
    <row r="107" spans="2:17" ht="15" customHeight="1">
      <c r="B107" s="22"/>
      <c r="C107" s="45" t="s">
        <v>1764</v>
      </c>
      <c r="D107" s="22" t="s">
        <v>293</v>
      </c>
      <c r="E107" s="48" t="s">
        <v>3282</v>
      </c>
      <c r="F107" s="47">
        <v>1</v>
      </c>
      <c r="G107" s="31">
        <v>9750</v>
      </c>
      <c r="H107" s="69">
        <f t="shared" si="2"/>
        <v>9750</v>
      </c>
      <c r="I107" s="23"/>
      <c r="J107" s="48" t="s">
        <v>1764</v>
      </c>
      <c r="K107" s="44" t="s">
        <v>3264</v>
      </c>
      <c r="L107" s="22"/>
      <c r="M107" s="25">
        <v>43922</v>
      </c>
      <c r="N107" s="31"/>
      <c r="O107" s="1256">
        <v>43930</v>
      </c>
      <c r="P107" s="37"/>
      <c r="Q107" s="26">
        <v>43929</v>
      </c>
    </row>
    <row r="108" spans="2:17" ht="15" customHeight="1">
      <c r="B108" s="22"/>
      <c r="C108" s="45" t="s">
        <v>171</v>
      </c>
      <c r="D108" s="22" t="s">
        <v>293</v>
      </c>
      <c r="E108" s="48" t="s">
        <v>3283</v>
      </c>
      <c r="F108" s="47">
        <v>3</v>
      </c>
      <c r="G108" s="31">
        <v>800</v>
      </c>
      <c r="H108" s="69">
        <f t="shared" si="2"/>
        <v>2400</v>
      </c>
      <c r="I108" s="23"/>
      <c r="J108" s="48" t="s">
        <v>894</v>
      </c>
      <c r="K108" s="44" t="s">
        <v>3264</v>
      </c>
      <c r="L108" s="22"/>
      <c r="M108" s="25">
        <v>43922</v>
      </c>
      <c r="N108" s="31"/>
      <c r="O108" s="1256">
        <v>43930</v>
      </c>
      <c r="P108" s="37"/>
      <c r="Q108" s="26">
        <v>43929</v>
      </c>
    </row>
    <row r="109" spans="2:17" ht="15" customHeight="1">
      <c r="B109" s="22"/>
      <c r="C109" s="45" t="s">
        <v>171</v>
      </c>
      <c r="D109" s="22" t="s">
        <v>293</v>
      </c>
      <c r="E109" s="48" t="s">
        <v>3284</v>
      </c>
      <c r="F109" s="47">
        <v>3</v>
      </c>
      <c r="G109" s="31">
        <v>270</v>
      </c>
      <c r="H109" s="69">
        <f t="shared" si="2"/>
        <v>810</v>
      </c>
      <c r="I109" s="23"/>
      <c r="J109" s="48" t="s">
        <v>195</v>
      </c>
      <c r="K109" s="44" t="s">
        <v>3264</v>
      </c>
      <c r="L109" s="22"/>
      <c r="M109" s="25">
        <v>43922</v>
      </c>
      <c r="N109" s="31"/>
      <c r="O109" s="1256">
        <v>43930</v>
      </c>
      <c r="P109" s="37"/>
      <c r="Q109" s="26">
        <v>43929</v>
      </c>
    </row>
    <row r="110" spans="2:17" ht="15" customHeight="1">
      <c r="B110" s="22"/>
      <c r="C110" s="45" t="s">
        <v>171</v>
      </c>
      <c r="D110" s="22" t="s">
        <v>293</v>
      </c>
      <c r="E110" s="48" t="s">
        <v>3106</v>
      </c>
      <c r="F110" s="47">
        <v>3</v>
      </c>
      <c r="G110" s="31">
        <v>30</v>
      </c>
      <c r="H110" s="69">
        <f t="shared" si="2"/>
        <v>90</v>
      </c>
      <c r="I110" s="23"/>
      <c r="J110" s="48" t="s">
        <v>3285</v>
      </c>
      <c r="K110" s="44" t="s">
        <v>3264</v>
      </c>
      <c r="L110" s="22"/>
      <c r="M110" s="25">
        <v>43922</v>
      </c>
      <c r="N110" s="31"/>
      <c r="O110" s="1256">
        <v>43930</v>
      </c>
      <c r="P110" s="37"/>
      <c r="Q110" s="26">
        <v>43929</v>
      </c>
    </row>
    <row r="111" spans="2:17" ht="15" customHeight="1">
      <c r="B111" s="22"/>
      <c r="C111" s="45" t="s">
        <v>171</v>
      </c>
      <c r="D111" s="22" t="s">
        <v>293</v>
      </c>
      <c r="E111" s="48" t="s">
        <v>193</v>
      </c>
      <c r="F111" s="47">
        <v>2</v>
      </c>
      <c r="G111" s="31">
        <v>1280</v>
      </c>
      <c r="H111" s="69">
        <f t="shared" si="2"/>
        <v>2560</v>
      </c>
      <c r="I111" s="23"/>
      <c r="J111" s="48" t="s">
        <v>192</v>
      </c>
      <c r="K111" s="44" t="s">
        <v>3264</v>
      </c>
      <c r="L111" s="22"/>
      <c r="M111" s="25">
        <v>43922</v>
      </c>
      <c r="N111" s="31"/>
      <c r="O111" s="1256">
        <v>43930</v>
      </c>
      <c r="P111" s="37"/>
      <c r="Q111" s="26">
        <v>43929</v>
      </c>
    </row>
    <row r="112" spans="2:17" ht="15" customHeight="1">
      <c r="B112" s="22"/>
      <c r="C112" s="45" t="s">
        <v>171</v>
      </c>
      <c r="D112" s="22" t="s">
        <v>293</v>
      </c>
      <c r="E112" s="48" t="s">
        <v>194</v>
      </c>
      <c r="F112" s="47">
        <v>8</v>
      </c>
      <c r="G112" s="31">
        <v>1220</v>
      </c>
      <c r="H112" s="69">
        <f t="shared" si="2"/>
        <v>9760</v>
      </c>
      <c r="I112" s="23"/>
      <c r="J112" s="48" t="s">
        <v>195</v>
      </c>
      <c r="K112" s="44" t="s">
        <v>3264</v>
      </c>
      <c r="L112" s="22"/>
      <c r="M112" s="25">
        <v>43922</v>
      </c>
      <c r="N112" s="31"/>
      <c r="O112" s="1256">
        <v>43930</v>
      </c>
      <c r="P112" s="37"/>
      <c r="Q112" s="26">
        <v>43929</v>
      </c>
    </row>
    <row r="113" spans="2:17" ht="15" customHeight="1">
      <c r="B113" s="22"/>
      <c r="C113" s="65" t="s">
        <v>35</v>
      </c>
      <c r="D113" s="65" t="s">
        <v>35</v>
      </c>
      <c r="E113" s="31" t="s">
        <v>3286</v>
      </c>
      <c r="F113" s="31">
        <v>1</v>
      </c>
      <c r="G113" s="31">
        <v>2080</v>
      </c>
      <c r="H113" s="69">
        <f t="shared" si="2"/>
        <v>2080</v>
      </c>
      <c r="I113" s="23"/>
      <c r="J113" s="31" t="s">
        <v>3287</v>
      </c>
      <c r="K113" s="57" t="s">
        <v>3185</v>
      </c>
      <c r="L113" s="22"/>
      <c r="M113" s="25"/>
      <c r="N113" s="31"/>
      <c r="O113" s="23"/>
      <c r="P113" s="37"/>
      <c r="Q113" s="26">
        <v>43923</v>
      </c>
    </row>
    <row r="114" spans="2:17" ht="15" customHeight="1">
      <c r="B114" s="22"/>
      <c r="C114" s="65" t="s">
        <v>35</v>
      </c>
      <c r="D114" s="65" t="s">
        <v>35</v>
      </c>
      <c r="E114" s="31" t="s">
        <v>3288</v>
      </c>
      <c r="F114" s="31">
        <v>2</v>
      </c>
      <c r="G114" s="31">
        <v>378</v>
      </c>
      <c r="H114" s="69">
        <f t="shared" si="2"/>
        <v>756</v>
      </c>
      <c r="I114" s="23"/>
      <c r="J114" s="31" t="s">
        <v>3287</v>
      </c>
      <c r="K114" s="57" t="s">
        <v>3185</v>
      </c>
      <c r="L114" s="22"/>
      <c r="M114" s="25"/>
      <c r="N114" s="31"/>
      <c r="O114" s="23"/>
      <c r="P114" s="37"/>
      <c r="Q114" s="26">
        <v>43923</v>
      </c>
    </row>
    <row r="115" spans="2:17" ht="15" customHeight="1">
      <c r="B115" s="22"/>
      <c r="C115" s="65" t="s">
        <v>35</v>
      </c>
      <c r="D115" s="65" t="s">
        <v>35</v>
      </c>
      <c r="E115" s="31" t="s">
        <v>3289</v>
      </c>
      <c r="F115" s="31">
        <v>2</v>
      </c>
      <c r="G115" s="31">
        <v>2032</v>
      </c>
      <c r="H115" s="69">
        <f t="shared" si="2"/>
        <v>4064</v>
      </c>
      <c r="I115" s="23"/>
      <c r="J115" s="31" t="s">
        <v>490</v>
      </c>
      <c r="K115" s="57" t="s">
        <v>3185</v>
      </c>
      <c r="L115" s="22"/>
      <c r="M115" s="25"/>
      <c r="N115" s="31"/>
      <c r="O115" s="23"/>
      <c r="P115" s="37"/>
      <c r="Q115" s="26">
        <v>43923</v>
      </c>
    </row>
    <row r="116" spans="2:17" ht="19.5" customHeight="1">
      <c r="B116" s="22"/>
      <c r="C116" s="65" t="s">
        <v>35</v>
      </c>
      <c r="D116" s="65" t="s">
        <v>35</v>
      </c>
      <c r="E116" s="31" t="s">
        <v>3290</v>
      </c>
      <c r="F116" s="31">
        <v>1</v>
      </c>
      <c r="G116" s="31">
        <v>3250</v>
      </c>
      <c r="H116" s="31">
        <v>3250</v>
      </c>
      <c r="I116" s="23"/>
      <c r="J116" s="31" t="s">
        <v>3291</v>
      </c>
      <c r="K116" s="22" t="s">
        <v>3292</v>
      </c>
      <c r="L116" s="23"/>
      <c r="M116" s="25">
        <v>43966</v>
      </c>
      <c r="N116" s="31"/>
      <c r="O116" s="23"/>
      <c r="P116" s="37">
        <v>43972</v>
      </c>
      <c r="Q116" s="26" t="s">
        <v>3293</v>
      </c>
    </row>
    <row r="117" spans="2:17" ht="19.5" customHeight="1">
      <c r="B117" s="22"/>
      <c r="C117" s="65" t="s">
        <v>35</v>
      </c>
      <c r="D117" s="65" t="s">
        <v>35</v>
      </c>
      <c r="E117" s="31" t="s">
        <v>2932</v>
      </c>
      <c r="F117" s="31">
        <v>2</v>
      </c>
      <c r="G117" s="31">
        <v>1745</v>
      </c>
      <c r="H117" s="31">
        <v>3490</v>
      </c>
      <c r="I117" s="23"/>
      <c r="J117" s="31" t="s">
        <v>98</v>
      </c>
      <c r="K117" s="22" t="s">
        <v>3292</v>
      </c>
      <c r="L117" s="23"/>
      <c r="M117" s="25">
        <v>43966</v>
      </c>
      <c r="N117" s="31"/>
      <c r="O117" s="23"/>
      <c r="P117" s="37">
        <v>43969</v>
      </c>
      <c r="Q117" s="26" t="s">
        <v>3293</v>
      </c>
    </row>
    <row r="118" spans="2:17" ht="19.5" customHeight="1">
      <c r="B118" s="22"/>
      <c r="C118" s="65" t="s">
        <v>35</v>
      </c>
      <c r="D118" s="65" t="s">
        <v>35</v>
      </c>
      <c r="E118" s="31" t="s">
        <v>3294</v>
      </c>
      <c r="F118" s="31">
        <v>2</v>
      </c>
      <c r="G118" s="31">
        <v>890</v>
      </c>
      <c r="H118" s="31">
        <v>1780</v>
      </c>
      <c r="I118" s="23"/>
      <c r="J118" s="31" t="s">
        <v>3295</v>
      </c>
      <c r="K118" s="22" t="s">
        <v>3292</v>
      </c>
      <c r="L118" s="23"/>
      <c r="M118" s="25">
        <v>43966</v>
      </c>
      <c r="N118" s="31"/>
      <c r="O118" s="23"/>
      <c r="P118" s="37">
        <v>43969</v>
      </c>
      <c r="Q118" s="26" t="s">
        <v>3293</v>
      </c>
    </row>
    <row r="119" spans="2:17" ht="19.5" customHeight="1">
      <c r="B119" s="22"/>
      <c r="C119" s="65" t="s">
        <v>35</v>
      </c>
      <c r="D119" s="65" t="s">
        <v>35</v>
      </c>
      <c r="E119" s="31" t="s">
        <v>3296</v>
      </c>
      <c r="F119" s="31">
        <v>1</v>
      </c>
      <c r="G119" s="31">
        <v>1840</v>
      </c>
      <c r="H119" s="31">
        <v>1840</v>
      </c>
      <c r="I119" s="23"/>
      <c r="J119" s="31" t="s">
        <v>457</v>
      </c>
      <c r="K119" s="22" t="s">
        <v>3292</v>
      </c>
      <c r="L119" s="23"/>
      <c r="M119" s="25">
        <v>43966</v>
      </c>
      <c r="N119" s="31"/>
      <c r="O119" s="23"/>
      <c r="P119" s="37">
        <v>43972</v>
      </c>
      <c r="Q119" s="26" t="s">
        <v>3293</v>
      </c>
    </row>
    <row r="120" spans="2:17" ht="19.5" customHeight="1">
      <c r="B120" s="22"/>
      <c r="C120" s="65" t="s">
        <v>35</v>
      </c>
      <c r="D120" s="65" t="s">
        <v>35</v>
      </c>
      <c r="E120" s="31" t="s">
        <v>3297</v>
      </c>
      <c r="F120" s="31">
        <v>1</v>
      </c>
      <c r="G120" s="31">
        <v>1570</v>
      </c>
      <c r="H120" s="31">
        <v>1570</v>
      </c>
      <c r="I120" s="23"/>
      <c r="J120" s="31" t="s">
        <v>457</v>
      </c>
      <c r="K120" s="22" t="s">
        <v>3292</v>
      </c>
      <c r="L120" s="23"/>
      <c r="M120" s="25">
        <v>43966</v>
      </c>
      <c r="N120" s="31"/>
      <c r="O120" s="23"/>
      <c r="P120" s="37">
        <v>43972</v>
      </c>
      <c r="Q120" s="26" t="s">
        <v>3293</v>
      </c>
    </row>
    <row r="121" spans="2:17" ht="19.5" customHeight="1">
      <c r="B121" s="22"/>
      <c r="C121" s="65" t="s">
        <v>35</v>
      </c>
      <c r="D121" s="65" t="s">
        <v>35</v>
      </c>
      <c r="E121" s="31" t="s">
        <v>3298</v>
      </c>
      <c r="F121" s="31">
        <v>3</v>
      </c>
      <c r="G121" s="31">
        <v>2250</v>
      </c>
      <c r="H121" s="31">
        <v>6750</v>
      </c>
      <c r="I121" s="23"/>
      <c r="J121" s="31" t="s">
        <v>457</v>
      </c>
      <c r="K121" s="22" t="s">
        <v>3292</v>
      </c>
      <c r="L121" s="22"/>
      <c r="M121" s="25">
        <v>43966</v>
      </c>
      <c r="N121" s="31"/>
      <c r="O121" s="23"/>
      <c r="P121" s="37">
        <v>43972</v>
      </c>
      <c r="Q121" s="26" t="s">
        <v>3293</v>
      </c>
    </row>
    <row r="122" spans="2:17" ht="19.5" customHeight="1">
      <c r="B122" s="22"/>
      <c r="C122" s="65"/>
      <c r="D122" s="65"/>
      <c r="E122" s="31"/>
      <c r="F122" s="31"/>
      <c r="G122" s="31"/>
      <c r="H122" s="31"/>
      <c r="I122" s="23"/>
      <c r="J122" s="31"/>
      <c r="K122" s="22"/>
      <c r="L122" s="22"/>
      <c r="M122" s="25"/>
      <c r="N122" s="31"/>
      <c r="O122" s="23"/>
      <c r="P122" s="37"/>
      <c r="Q122" s="26"/>
    </row>
    <row r="123" spans="2:17">
      <c r="B123" s="22"/>
      <c r="C123" s="65" t="s">
        <v>35</v>
      </c>
      <c r="D123" s="65" t="s">
        <v>35</v>
      </c>
      <c r="E123" s="31" t="s">
        <v>3299</v>
      </c>
      <c r="F123" s="23">
        <v>1</v>
      </c>
      <c r="G123" s="31">
        <v>1870</v>
      </c>
      <c r="H123" s="31">
        <v>1870</v>
      </c>
      <c r="I123" s="23"/>
      <c r="J123" s="31" t="s">
        <v>277</v>
      </c>
      <c r="K123" s="22" t="s">
        <v>3292</v>
      </c>
      <c r="L123" s="22"/>
      <c r="M123" s="25">
        <v>43971</v>
      </c>
      <c r="N123" s="31"/>
      <c r="O123" s="23"/>
      <c r="P123" s="191">
        <v>43973</v>
      </c>
      <c r="Q123" s="26" t="s">
        <v>3293</v>
      </c>
    </row>
    <row r="124" spans="2:17">
      <c r="B124" s="22"/>
      <c r="C124" s="65"/>
      <c r="D124" s="65"/>
      <c r="E124" s="31"/>
      <c r="F124" s="23"/>
      <c r="G124" s="31"/>
      <c r="H124" s="31"/>
      <c r="I124" s="23"/>
      <c r="J124" s="31"/>
      <c r="K124" s="22"/>
      <c r="L124" s="22"/>
      <c r="M124" s="25"/>
      <c r="N124" s="31"/>
      <c r="O124" s="23"/>
      <c r="P124" s="191"/>
      <c r="Q124" s="26"/>
    </row>
    <row r="125" spans="2:17" ht="19.5" customHeight="1">
      <c r="B125" s="22"/>
      <c r="C125" s="65" t="s">
        <v>139</v>
      </c>
      <c r="D125" s="65" t="s">
        <v>139</v>
      </c>
      <c r="E125" s="31" t="s">
        <v>3300</v>
      </c>
      <c r="F125" s="31">
        <v>1</v>
      </c>
      <c r="G125" s="31">
        <v>1680</v>
      </c>
      <c r="H125" s="31">
        <f>F125*G125</f>
        <v>1680</v>
      </c>
      <c r="I125" s="23"/>
      <c r="J125" s="31" t="s">
        <v>3301</v>
      </c>
      <c r="K125" s="864"/>
      <c r="L125" s="22"/>
      <c r="M125" s="25">
        <v>43972</v>
      </c>
      <c r="N125" s="31"/>
      <c r="O125" s="23"/>
      <c r="P125" s="37">
        <v>43976</v>
      </c>
      <c r="Q125" s="193">
        <v>43976</v>
      </c>
    </row>
    <row r="126" spans="2:17" ht="19.5" customHeight="1">
      <c r="B126" s="22"/>
      <c r="C126" s="65" t="s">
        <v>139</v>
      </c>
      <c r="D126" s="65" t="s">
        <v>139</v>
      </c>
      <c r="E126" s="31" t="s">
        <v>447</v>
      </c>
      <c r="F126" s="31">
        <v>1</v>
      </c>
      <c r="G126" s="31">
        <v>700</v>
      </c>
      <c r="H126" s="31">
        <v>700</v>
      </c>
      <c r="I126" s="23"/>
      <c r="J126" s="31" t="s">
        <v>447</v>
      </c>
      <c r="K126" s="864"/>
      <c r="L126" s="22"/>
      <c r="M126" s="25">
        <v>43972</v>
      </c>
      <c r="N126" s="31"/>
      <c r="O126" s="23"/>
      <c r="P126" s="37"/>
      <c r="Q126" s="193"/>
    </row>
    <row r="127" spans="2:17">
      <c r="B127" s="22"/>
      <c r="C127" s="65"/>
      <c r="D127" s="65"/>
      <c r="E127" s="31"/>
      <c r="F127" s="23"/>
      <c r="G127" s="31"/>
      <c r="H127" s="31"/>
      <c r="I127" s="23"/>
      <c r="J127" s="31"/>
      <c r="K127" s="22"/>
      <c r="L127" s="22"/>
      <c r="M127" s="25"/>
      <c r="N127" s="31"/>
      <c r="O127" s="23"/>
      <c r="P127" s="191"/>
      <c r="Q127" s="26"/>
    </row>
    <row r="128" spans="2:17">
      <c r="B128" s="22"/>
      <c r="C128" s="65" t="s">
        <v>35</v>
      </c>
      <c r="D128" s="65" t="s">
        <v>35</v>
      </c>
      <c r="E128" s="31" t="s">
        <v>3302</v>
      </c>
      <c r="F128" s="23">
        <v>1</v>
      </c>
      <c r="G128" s="31">
        <v>1860</v>
      </c>
      <c r="H128" s="31">
        <v>1860</v>
      </c>
      <c r="I128" s="23"/>
      <c r="J128" s="31" t="s">
        <v>3303</v>
      </c>
      <c r="K128" s="22" t="s">
        <v>3292</v>
      </c>
      <c r="L128" s="22"/>
      <c r="M128" s="25"/>
      <c r="N128" s="31"/>
      <c r="O128" s="23"/>
      <c r="P128" s="37"/>
      <c r="Q128" s="26"/>
    </row>
    <row r="129" spans="2:17">
      <c r="B129" s="22"/>
      <c r="C129" s="65"/>
      <c r="D129" s="65"/>
      <c r="E129" s="31"/>
      <c r="F129" s="23"/>
      <c r="G129" s="31"/>
      <c r="H129" s="31"/>
      <c r="I129" s="23"/>
      <c r="J129" s="31"/>
      <c r="K129" s="22"/>
      <c r="L129" s="22"/>
      <c r="M129" s="25"/>
      <c r="N129" s="31"/>
      <c r="O129" s="23"/>
      <c r="P129" s="191"/>
      <c r="Q129" s="26"/>
    </row>
    <row r="130" spans="2:17">
      <c r="B130" s="22"/>
      <c r="C130" s="65" t="s">
        <v>35</v>
      </c>
      <c r="D130" s="65" t="s">
        <v>35</v>
      </c>
      <c r="E130" s="31" t="s">
        <v>3304</v>
      </c>
      <c r="F130" s="23">
        <v>1</v>
      </c>
      <c r="G130" s="31">
        <v>260</v>
      </c>
      <c r="H130" s="31">
        <f>F130*G130</f>
        <v>260</v>
      </c>
      <c r="I130" s="23"/>
      <c r="J130" s="31" t="s">
        <v>3305</v>
      </c>
      <c r="K130" s="22" t="s">
        <v>3292</v>
      </c>
      <c r="L130" s="22"/>
      <c r="M130" s="25"/>
      <c r="N130" s="31"/>
      <c r="O130" s="23"/>
      <c r="P130" s="37">
        <v>43986</v>
      </c>
      <c r="Q130" s="26"/>
    </row>
    <row r="131" spans="2:17">
      <c r="B131" s="22"/>
      <c r="C131" s="65" t="s">
        <v>35</v>
      </c>
      <c r="D131" s="65" t="s">
        <v>35</v>
      </c>
      <c r="E131" s="31" t="s">
        <v>3306</v>
      </c>
      <c r="F131" s="23">
        <v>1</v>
      </c>
      <c r="G131" s="31">
        <v>260</v>
      </c>
      <c r="H131" s="31">
        <f>F131*G131</f>
        <v>260</v>
      </c>
      <c r="I131" s="23"/>
      <c r="J131" s="31" t="s">
        <v>3305</v>
      </c>
      <c r="K131" s="22" t="s">
        <v>3292</v>
      </c>
      <c r="L131" s="22"/>
      <c r="M131" s="25"/>
      <c r="N131" s="31"/>
      <c r="O131" s="23"/>
      <c r="P131" s="37">
        <v>43986</v>
      </c>
      <c r="Q131" s="26"/>
    </row>
    <row r="132" spans="2:17">
      <c r="B132" s="22"/>
      <c r="C132" s="65"/>
      <c r="D132" s="65"/>
      <c r="E132" s="31"/>
      <c r="F132" s="23"/>
      <c r="G132" s="31"/>
      <c r="H132" s="31"/>
      <c r="I132" s="23"/>
      <c r="J132" s="31"/>
      <c r="K132" s="22"/>
      <c r="L132" s="22"/>
      <c r="M132" s="25"/>
      <c r="N132" s="31"/>
      <c r="O132" s="23"/>
      <c r="P132" s="37"/>
      <c r="Q132" s="26"/>
    </row>
    <row r="133" spans="2:17">
      <c r="B133" s="22"/>
      <c r="C133" s="65" t="s">
        <v>3307</v>
      </c>
      <c r="D133" s="65" t="s">
        <v>3307</v>
      </c>
      <c r="E133" s="31" t="s">
        <v>3308</v>
      </c>
      <c r="F133" s="23">
        <v>1</v>
      </c>
      <c r="G133" s="31">
        <v>2600000</v>
      </c>
      <c r="H133" s="31">
        <f>F133*G133</f>
        <v>2600000</v>
      </c>
      <c r="I133" s="23"/>
      <c r="J133" s="31" t="s">
        <v>3309</v>
      </c>
      <c r="K133" s="864" t="s">
        <v>3310</v>
      </c>
      <c r="L133" s="22"/>
      <c r="M133" s="25">
        <v>43986</v>
      </c>
      <c r="N133" s="31"/>
      <c r="O133" s="23"/>
      <c r="P133" s="37"/>
      <c r="Q133" s="26"/>
    </row>
    <row r="134" spans="2:17">
      <c r="B134" s="22"/>
      <c r="C134" s="31"/>
      <c r="D134" s="22"/>
      <c r="E134" s="31"/>
      <c r="F134" s="23"/>
      <c r="G134" s="31"/>
      <c r="H134" s="31"/>
      <c r="I134" s="23"/>
      <c r="J134" s="31"/>
      <c r="K134" s="22"/>
      <c r="L134" s="22"/>
      <c r="M134" s="25"/>
      <c r="N134" s="31"/>
      <c r="O134" s="23"/>
      <c r="P134" s="37"/>
      <c r="Q134" s="26"/>
    </row>
  </sheetData>
  <autoFilter ref="B9:O12" xr:uid="{DCE7AC28-F9D0-4966-8B45-5650A167244B}"/>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C8AF3-1ACA-4F9F-BDFE-1FD4C75EE6BD}">
  <dimension ref="B2:H19"/>
  <sheetViews>
    <sheetView workbookViewId="0">
      <selection activeCell="E9" sqref="E9"/>
    </sheetView>
  </sheetViews>
  <sheetFormatPr defaultRowHeight="18.75"/>
  <cols>
    <col min="1" max="1" width="9" style="8"/>
    <col min="2" max="2" width="10.125" style="8" bestFit="1" customWidth="1"/>
    <col min="3" max="3" width="30.625" style="8" bestFit="1" customWidth="1"/>
    <col min="4" max="4" width="5.5" style="9" bestFit="1" customWidth="1"/>
    <col min="5" max="5" width="44.75" style="8" customWidth="1"/>
    <col min="6" max="6" width="32.25" style="8" bestFit="1" customWidth="1"/>
    <col min="7" max="7" width="30.125" style="9" customWidth="1"/>
    <col min="8" max="8" width="26.75" style="8" customWidth="1"/>
    <col min="9" max="257" width="9" style="8"/>
    <col min="258" max="258" width="10.125" style="8" bestFit="1" customWidth="1"/>
    <col min="259" max="259" width="30.625" style="8" bestFit="1" customWidth="1"/>
    <col min="260" max="260" width="5.5" style="8" bestFit="1" customWidth="1"/>
    <col min="261" max="261" width="44.75" style="8" customWidth="1"/>
    <col min="262" max="262" width="32.25" style="8" bestFit="1" customWidth="1"/>
    <col min="263" max="263" width="30.125" style="8" customWidth="1"/>
    <col min="264" max="264" width="26.75" style="8" customWidth="1"/>
    <col min="265" max="513" width="9" style="8"/>
    <col min="514" max="514" width="10.125" style="8" bestFit="1" customWidth="1"/>
    <col min="515" max="515" width="30.625" style="8" bestFit="1" customWidth="1"/>
    <col min="516" max="516" width="5.5" style="8" bestFit="1" customWidth="1"/>
    <col min="517" max="517" width="44.75" style="8" customWidth="1"/>
    <col min="518" max="518" width="32.25" style="8" bestFit="1" customWidth="1"/>
    <col min="519" max="519" width="30.125" style="8" customWidth="1"/>
    <col min="520" max="520" width="26.75" style="8" customWidth="1"/>
    <col min="521" max="769" width="9" style="8"/>
    <col min="770" max="770" width="10.125" style="8" bestFit="1" customWidth="1"/>
    <col min="771" max="771" width="30.625" style="8" bestFit="1" customWidth="1"/>
    <col min="772" max="772" width="5.5" style="8" bestFit="1" customWidth="1"/>
    <col min="773" max="773" width="44.75" style="8" customWidth="1"/>
    <col min="774" max="774" width="32.25" style="8" bestFit="1" customWidth="1"/>
    <col min="775" max="775" width="30.125" style="8" customWidth="1"/>
    <col min="776" max="776" width="26.75" style="8" customWidth="1"/>
    <col min="777" max="1025" width="9" style="8"/>
    <col min="1026" max="1026" width="10.125" style="8" bestFit="1" customWidth="1"/>
    <col min="1027" max="1027" width="30.625" style="8" bestFit="1" customWidth="1"/>
    <col min="1028" max="1028" width="5.5" style="8" bestFit="1" customWidth="1"/>
    <col min="1029" max="1029" width="44.75" style="8" customWidth="1"/>
    <col min="1030" max="1030" width="32.25" style="8" bestFit="1" customWidth="1"/>
    <col min="1031" max="1031" width="30.125" style="8" customWidth="1"/>
    <col min="1032" max="1032" width="26.75" style="8" customWidth="1"/>
    <col min="1033" max="1281" width="9" style="8"/>
    <col min="1282" max="1282" width="10.125" style="8" bestFit="1" customWidth="1"/>
    <col min="1283" max="1283" width="30.625" style="8" bestFit="1" customWidth="1"/>
    <col min="1284" max="1284" width="5.5" style="8" bestFit="1" customWidth="1"/>
    <col min="1285" max="1285" width="44.75" style="8" customWidth="1"/>
    <col min="1286" max="1286" width="32.25" style="8" bestFit="1" customWidth="1"/>
    <col min="1287" max="1287" width="30.125" style="8" customWidth="1"/>
    <col min="1288" max="1288" width="26.75" style="8" customWidth="1"/>
    <col min="1289" max="1537" width="9" style="8"/>
    <col min="1538" max="1538" width="10.125" style="8" bestFit="1" customWidth="1"/>
    <col min="1539" max="1539" width="30.625" style="8" bestFit="1" customWidth="1"/>
    <col min="1540" max="1540" width="5.5" style="8" bestFit="1" customWidth="1"/>
    <col min="1541" max="1541" width="44.75" style="8" customWidth="1"/>
    <col min="1542" max="1542" width="32.25" style="8" bestFit="1" customWidth="1"/>
    <col min="1543" max="1543" width="30.125" style="8" customWidth="1"/>
    <col min="1544" max="1544" width="26.75" style="8" customWidth="1"/>
    <col min="1545" max="1793" width="9" style="8"/>
    <col min="1794" max="1794" width="10.125" style="8" bestFit="1" customWidth="1"/>
    <col min="1795" max="1795" width="30.625" style="8" bestFit="1" customWidth="1"/>
    <col min="1796" max="1796" width="5.5" style="8" bestFit="1" customWidth="1"/>
    <col min="1797" max="1797" width="44.75" style="8" customWidth="1"/>
    <col min="1798" max="1798" width="32.25" style="8" bestFit="1" customWidth="1"/>
    <col min="1799" max="1799" width="30.125" style="8" customWidth="1"/>
    <col min="1800" max="1800" width="26.75" style="8" customWidth="1"/>
    <col min="1801" max="2049" width="9" style="8"/>
    <col min="2050" max="2050" width="10.125" style="8" bestFit="1" customWidth="1"/>
    <col min="2051" max="2051" width="30.625" style="8" bestFit="1" customWidth="1"/>
    <col min="2052" max="2052" width="5.5" style="8" bestFit="1" customWidth="1"/>
    <col min="2053" max="2053" width="44.75" style="8" customWidth="1"/>
    <col min="2054" max="2054" width="32.25" style="8" bestFit="1" customWidth="1"/>
    <col min="2055" max="2055" width="30.125" style="8" customWidth="1"/>
    <col min="2056" max="2056" width="26.75" style="8" customWidth="1"/>
    <col min="2057" max="2305" width="9" style="8"/>
    <col min="2306" max="2306" width="10.125" style="8" bestFit="1" customWidth="1"/>
    <col min="2307" max="2307" width="30.625" style="8" bestFit="1" customWidth="1"/>
    <col min="2308" max="2308" width="5.5" style="8" bestFit="1" customWidth="1"/>
    <col min="2309" max="2309" width="44.75" style="8" customWidth="1"/>
    <col min="2310" max="2310" width="32.25" style="8" bestFit="1" customWidth="1"/>
    <col min="2311" max="2311" width="30.125" style="8" customWidth="1"/>
    <col min="2312" max="2312" width="26.75" style="8" customWidth="1"/>
    <col min="2313" max="2561" width="9" style="8"/>
    <col min="2562" max="2562" width="10.125" style="8" bestFit="1" customWidth="1"/>
    <col min="2563" max="2563" width="30.625" style="8" bestFit="1" customWidth="1"/>
    <col min="2564" max="2564" width="5.5" style="8" bestFit="1" customWidth="1"/>
    <col min="2565" max="2565" width="44.75" style="8" customWidth="1"/>
    <col min="2566" max="2566" width="32.25" style="8" bestFit="1" customWidth="1"/>
    <col min="2567" max="2567" width="30.125" style="8" customWidth="1"/>
    <col min="2568" max="2568" width="26.75" style="8" customWidth="1"/>
    <col min="2569" max="2817" width="9" style="8"/>
    <col min="2818" max="2818" width="10.125" style="8" bestFit="1" customWidth="1"/>
    <col min="2819" max="2819" width="30.625" style="8" bestFit="1" customWidth="1"/>
    <col min="2820" max="2820" width="5.5" style="8" bestFit="1" customWidth="1"/>
    <col min="2821" max="2821" width="44.75" style="8" customWidth="1"/>
    <col min="2822" max="2822" width="32.25" style="8" bestFit="1" customWidth="1"/>
    <col min="2823" max="2823" width="30.125" style="8" customWidth="1"/>
    <col min="2824" max="2824" width="26.75" style="8" customWidth="1"/>
    <col min="2825" max="3073" width="9" style="8"/>
    <col min="3074" max="3074" width="10.125" style="8" bestFit="1" customWidth="1"/>
    <col min="3075" max="3075" width="30.625" style="8" bestFit="1" customWidth="1"/>
    <col min="3076" max="3076" width="5.5" style="8" bestFit="1" customWidth="1"/>
    <col min="3077" max="3077" width="44.75" style="8" customWidth="1"/>
    <col min="3078" max="3078" width="32.25" style="8" bestFit="1" customWidth="1"/>
    <col min="3079" max="3079" width="30.125" style="8" customWidth="1"/>
    <col min="3080" max="3080" width="26.75" style="8" customWidth="1"/>
    <col min="3081" max="3329" width="9" style="8"/>
    <col min="3330" max="3330" width="10.125" style="8" bestFit="1" customWidth="1"/>
    <col min="3331" max="3331" width="30.625" style="8" bestFit="1" customWidth="1"/>
    <col min="3332" max="3332" width="5.5" style="8" bestFit="1" customWidth="1"/>
    <col min="3333" max="3333" width="44.75" style="8" customWidth="1"/>
    <col min="3334" max="3334" width="32.25" style="8" bestFit="1" customWidth="1"/>
    <col min="3335" max="3335" width="30.125" style="8" customWidth="1"/>
    <col min="3336" max="3336" width="26.75" style="8" customWidth="1"/>
    <col min="3337" max="3585" width="9" style="8"/>
    <col min="3586" max="3586" width="10.125" style="8" bestFit="1" customWidth="1"/>
    <col min="3587" max="3587" width="30.625" style="8" bestFit="1" customWidth="1"/>
    <col min="3588" max="3588" width="5.5" style="8" bestFit="1" customWidth="1"/>
    <col min="3589" max="3589" width="44.75" style="8" customWidth="1"/>
    <col min="3590" max="3590" width="32.25" style="8" bestFit="1" customWidth="1"/>
    <col min="3591" max="3591" width="30.125" style="8" customWidth="1"/>
    <col min="3592" max="3592" width="26.75" style="8" customWidth="1"/>
    <col min="3593" max="3841" width="9" style="8"/>
    <col min="3842" max="3842" width="10.125" style="8" bestFit="1" customWidth="1"/>
    <col min="3843" max="3843" width="30.625" style="8" bestFit="1" customWidth="1"/>
    <col min="3844" max="3844" width="5.5" style="8" bestFit="1" customWidth="1"/>
    <col min="3845" max="3845" width="44.75" style="8" customWidth="1"/>
    <col min="3846" max="3846" width="32.25" style="8" bestFit="1" customWidth="1"/>
    <col min="3847" max="3847" width="30.125" style="8" customWidth="1"/>
    <col min="3848" max="3848" width="26.75" style="8" customWidth="1"/>
    <col min="3849" max="4097" width="9" style="8"/>
    <col min="4098" max="4098" width="10.125" style="8" bestFit="1" customWidth="1"/>
    <col min="4099" max="4099" width="30.625" style="8" bestFit="1" customWidth="1"/>
    <col min="4100" max="4100" width="5.5" style="8" bestFit="1" customWidth="1"/>
    <col min="4101" max="4101" width="44.75" style="8" customWidth="1"/>
    <col min="4102" max="4102" width="32.25" style="8" bestFit="1" customWidth="1"/>
    <col min="4103" max="4103" width="30.125" style="8" customWidth="1"/>
    <col min="4104" max="4104" width="26.75" style="8" customWidth="1"/>
    <col min="4105" max="4353" width="9" style="8"/>
    <col min="4354" max="4354" width="10.125" style="8" bestFit="1" customWidth="1"/>
    <col min="4355" max="4355" width="30.625" style="8" bestFit="1" customWidth="1"/>
    <col min="4356" max="4356" width="5.5" style="8" bestFit="1" customWidth="1"/>
    <col min="4357" max="4357" width="44.75" style="8" customWidth="1"/>
    <col min="4358" max="4358" width="32.25" style="8" bestFit="1" customWidth="1"/>
    <col min="4359" max="4359" width="30.125" style="8" customWidth="1"/>
    <col min="4360" max="4360" width="26.75" style="8" customWidth="1"/>
    <col min="4361" max="4609" width="9" style="8"/>
    <col min="4610" max="4610" width="10.125" style="8" bestFit="1" customWidth="1"/>
    <col min="4611" max="4611" width="30.625" style="8" bestFit="1" customWidth="1"/>
    <col min="4612" max="4612" width="5.5" style="8" bestFit="1" customWidth="1"/>
    <col min="4613" max="4613" width="44.75" style="8" customWidth="1"/>
    <col min="4614" max="4614" width="32.25" style="8" bestFit="1" customWidth="1"/>
    <col min="4615" max="4615" width="30.125" style="8" customWidth="1"/>
    <col min="4616" max="4616" width="26.75" style="8" customWidth="1"/>
    <col min="4617" max="4865" width="9" style="8"/>
    <col min="4866" max="4866" width="10.125" style="8" bestFit="1" customWidth="1"/>
    <col min="4867" max="4867" width="30.625" style="8" bestFit="1" customWidth="1"/>
    <col min="4868" max="4868" width="5.5" style="8" bestFit="1" customWidth="1"/>
    <col min="4869" max="4869" width="44.75" style="8" customWidth="1"/>
    <col min="4870" max="4870" width="32.25" style="8" bestFit="1" customWidth="1"/>
    <col min="4871" max="4871" width="30.125" style="8" customWidth="1"/>
    <col min="4872" max="4872" width="26.75" style="8" customWidth="1"/>
    <col min="4873" max="5121" width="9" style="8"/>
    <col min="5122" max="5122" width="10.125" style="8" bestFit="1" customWidth="1"/>
    <col min="5123" max="5123" width="30.625" style="8" bestFit="1" customWidth="1"/>
    <col min="5124" max="5124" width="5.5" style="8" bestFit="1" customWidth="1"/>
    <col min="5125" max="5125" width="44.75" style="8" customWidth="1"/>
    <col min="5126" max="5126" width="32.25" style="8" bestFit="1" customWidth="1"/>
    <col min="5127" max="5127" width="30.125" style="8" customWidth="1"/>
    <col min="5128" max="5128" width="26.75" style="8" customWidth="1"/>
    <col min="5129" max="5377" width="9" style="8"/>
    <col min="5378" max="5378" width="10.125" style="8" bestFit="1" customWidth="1"/>
    <col min="5379" max="5379" width="30.625" style="8" bestFit="1" customWidth="1"/>
    <col min="5380" max="5380" width="5.5" style="8" bestFit="1" customWidth="1"/>
    <col min="5381" max="5381" width="44.75" style="8" customWidth="1"/>
    <col min="5382" max="5382" width="32.25" style="8" bestFit="1" customWidth="1"/>
    <col min="5383" max="5383" width="30.125" style="8" customWidth="1"/>
    <col min="5384" max="5384" width="26.75" style="8" customWidth="1"/>
    <col min="5385" max="5633" width="9" style="8"/>
    <col min="5634" max="5634" width="10.125" style="8" bestFit="1" customWidth="1"/>
    <col min="5635" max="5635" width="30.625" style="8" bestFit="1" customWidth="1"/>
    <col min="5636" max="5636" width="5.5" style="8" bestFit="1" customWidth="1"/>
    <col min="5637" max="5637" width="44.75" style="8" customWidth="1"/>
    <col min="5638" max="5638" width="32.25" style="8" bestFit="1" customWidth="1"/>
    <col min="5639" max="5639" width="30.125" style="8" customWidth="1"/>
    <col min="5640" max="5640" width="26.75" style="8" customWidth="1"/>
    <col min="5641" max="5889" width="9" style="8"/>
    <col min="5890" max="5890" width="10.125" style="8" bestFit="1" customWidth="1"/>
    <col min="5891" max="5891" width="30.625" style="8" bestFit="1" customWidth="1"/>
    <col min="5892" max="5892" width="5.5" style="8" bestFit="1" customWidth="1"/>
    <col min="5893" max="5893" width="44.75" style="8" customWidth="1"/>
    <col min="5894" max="5894" width="32.25" style="8" bestFit="1" customWidth="1"/>
    <col min="5895" max="5895" width="30.125" style="8" customWidth="1"/>
    <col min="5896" max="5896" width="26.75" style="8" customWidth="1"/>
    <col min="5897" max="6145" width="9" style="8"/>
    <col min="6146" max="6146" width="10.125" style="8" bestFit="1" customWidth="1"/>
    <col min="6147" max="6147" width="30.625" style="8" bestFit="1" customWidth="1"/>
    <col min="6148" max="6148" width="5.5" style="8" bestFit="1" customWidth="1"/>
    <col min="6149" max="6149" width="44.75" style="8" customWidth="1"/>
    <col min="6150" max="6150" width="32.25" style="8" bestFit="1" customWidth="1"/>
    <col min="6151" max="6151" width="30.125" style="8" customWidth="1"/>
    <col min="6152" max="6152" width="26.75" style="8" customWidth="1"/>
    <col min="6153" max="6401" width="9" style="8"/>
    <col min="6402" max="6402" width="10.125" style="8" bestFit="1" customWidth="1"/>
    <col min="6403" max="6403" width="30.625" style="8" bestFit="1" customWidth="1"/>
    <col min="6404" max="6404" width="5.5" style="8" bestFit="1" customWidth="1"/>
    <col min="6405" max="6405" width="44.75" style="8" customWidth="1"/>
    <col min="6406" max="6406" width="32.25" style="8" bestFit="1" customWidth="1"/>
    <col min="6407" max="6407" width="30.125" style="8" customWidth="1"/>
    <col min="6408" max="6408" width="26.75" style="8" customWidth="1"/>
    <col min="6409" max="6657" width="9" style="8"/>
    <col min="6658" max="6658" width="10.125" style="8" bestFit="1" customWidth="1"/>
    <col min="6659" max="6659" width="30.625" style="8" bestFit="1" customWidth="1"/>
    <col min="6660" max="6660" width="5.5" style="8" bestFit="1" customWidth="1"/>
    <col min="6661" max="6661" width="44.75" style="8" customWidth="1"/>
    <col min="6662" max="6662" width="32.25" style="8" bestFit="1" customWidth="1"/>
    <col min="6663" max="6663" width="30.125" style="8" customWidth="1"/>
    <col min="6664" max="6664" width="26.75" style="8" customWidth="1"/>
    <col min="6665" max="6913" width="9" style="8"/>
    <col min="6914" max="6914" width="10.125" style="8" bestFit="1" customWidth="1"/>
    <col min="6915" max="6915" width="30.625" style="8" bestFit="1" customWidth="1"/>
    <col min="6916" max="6916" width="5.5" style="8" bestFit="1" customWidth="1"/>
    <col min="6917" max="6917" width="44.75" style="8" customWidth="1"/>
    <col min="6918" max="6918" width="32.25" style="8" bestFit="1" customWidth="1"/>
    <col min="6919" max="6919" width="30.125" style="8" customWidth="1"/>
    <col min="6920" max="6920" width="26.75" style="8" customWidth="1"/>
    <col min="6921" max="7169" width="9" style="8"/>
    <col min="7170" max="7170" width="10.125" style="8" bestFit="1" customWidth="1"/>
    <col min="7171" max="7171" width="30.625" style="8" bestFit="1" customWidth="1"/>
    <col min="7172" max="7172" width="5.5" style="8" bestFit="1" customWidth="1"/>
    <col min="7173" max="7173" width="44.75" style="8" customWidth="1"/>
    <col min="7174" max="7174" width="32.25" style="8" bestFit="1" customWidth="1"/>
    <col min="7175" max="7175" width="30.125" style="8" customWidth="1"/>
    <col min="7176" max="7176" width="26.75" style="8" customWidth="1"/>
    <col min="7177" max="7425" width="9" style="8"/>
    <col min="7426" max="7426" width="10.125" style="8" bestFit="1" customWidth="1"/>
    <col min="7427" max="7427" width="30.625" style="8" bestFit="1" customWidth="1"/>
    <col min="7428" max="7428" width="5.5" style="8" bestFit="1" customWidth="1"/>
    <col min="7429" max="7429" width="44.75" style="8" customWidth="1"/>
    <col min="7430" max="7430" width="32.25" style="8" bestFit="1" customWidth="1"/>
    <col min="7431" max="7431" width="30.125" style="8" customWidth="1"/>
    <col min="7432" max="7432" width="26.75" style="8" customWidth="1"/>
    <col min="7433" max="7681" width="9" style="8"/>
    <col min="7682" max="7682" width="10.125" style="8" bestFit="1" customWidth="1"/>
    <col min="7683" max="7683" width="30.625" style="8" bestFit="1" customWidth="1"/>
    <col min="7684" max="7684" width="5.5" style="8" bestFit="1" customWidth="1"/>
    <col min="7685" max="7685" width="44.75" style="8" customWidth="1"/>
    <col min="7686" max="7686" width="32.25" style="8" bestFit="1" customWidth="1"/>
    <col min="7687" max="7687" width="30.125" style="8" customWidth="1"/>
    <col min="7688" max="7688" width="26.75" style="8" customWidth="1"/>
    <col min="7689" max="7937" width="9" style="8"/>
    <col min="7938" max="7938" width="10.125" style="8" bestFit="1" customWidth="1"/>
    <col min="7939" max="7939" width="30.625" style="8" bestFit="1" customWidth="1"/>
    <col min="7940" max="7940" width="5.5" style="8" bestFit="1" customWidth="1"/>
    <col min="7941" max="7941" width="44.75" style="8" customWidth="1"/>
    <col min="7942" max="7942" width="32.25" style="8" bestFit="1" customWidth="1"/>
    <col min="7943" max="7943" width="30.125" style="8" customWidth="1"/>
    <col min="7944" max="7944" width="26.75" style="8" customWidth="1"/>
    <col min="7945" max="8193" width="9" style="8"/>
    <col min="8194" max="8194" width="10.125" style="8" bestFit="1" customWidth="1"/>
    <col min="8195" max="8195" width="30.625" style="8" bestFit="1" customWidth="1"/>
    <col min="8196" max="8196" width="5.5" style="8" bestFit="1" customWidth="1"/>
    <col min="8197" max="8197" width="44.75" style="8" customWidth="1"/>
    <col min="8198" max="8198" width="32.25" style="8" bestFit="1" customWidth="1"/>
    <col min="8199" max="8199" width="30.125" style="8" customWidth="1"/>
    <col min="8200" max="8200" width="26.75" style="8" customWidth="1"/>
    <col min="8201" max="8449" width="9" style="8"/>
    <col min="8450" max="8450" width="10.125" style="8" bestFit="1" customWidth="1"/>
    <col min="8451" max="8451" width="30.625" style="8" bestFit="1" customWidth="1"/>
    <col min="8452" max="8452" width="5.5" style="8" bestFit="1" customWidth="1"/>
    <col min="8453" max="8453" width="44.75" style="8" customWidth="1"/>
    <col min="8454" max="8454" width="32.25" style="8" bestFit="1" customWidth="1"/>
    <col min="8455" max="8455" width="30.125" style="8" customWidth="1"/>
    <col min="8456" max="8456" width="26.75" style="8" customWidth="1"/>
    <col min="8457" max="8705" width="9" style="8"/>
    <col min="8706" max="8706" width="10.125" style="8" bestFit="1" customWidth="1"/>
    <col min="8707" max="8707" width="30.625" style="8" bestFit="1" customWidth="1"/>
    <col min="8708" max="8708" width="5.5" style="8" bestFit="1" customWidth="1"/>
    <col min="8709" max="8709" width="44.75" style="8" customWidth="1"/>
    <col min="8710" max="8710" width="32.25" style="8" bestFit="1" customWidth="1"/>
    <col min="8711" max="8711" width="30.125" style="8" customWidth="1"/>
    <col min="8712" max="8712" width="26.75" style="8" customWidth="1"/>
    <col min="8713" max="8961" width="9" style="8"/>
    <col min="8962" max="8962" width="10.125" style="8" bestFit="1" customWidth="1"/>
    <col min="8963" max="8963" width="30.625" style="8" bestFit="1" customWidth="1"/>
    <col min="8964" max="8964" width="5.5" style="8" bestFit="1" customWidth="1"/>
    <col min="8965" max="8965" width="44.75" style="8" customWidth="1"/>
    <col min="8966" max="8966" width="32.25" style="8" bestFit="1" customWidth="1"/>
    <col min="8967" max="8967" width="30.125" style="8" customWidth="1"/>
    <col min="8968" max="8968" width="26.75" style="8" customWidth="1"/>
    <col min="8969" max="9217" width="9" style="8"/>
    <col min="9218" max="9218" width="10.125" style="8" bestFit="1" customWidth="1"/>
    <col min="9219" max="9219" width="30.625" style="8" bestFit="1" customWidth="1"/>
    <col min="9220" max="9220" width="5.5" style="8" bestFit="1" customWidth="1"/>
    <col min="9221" max="9221" width="44.75" style="8" customWidth="1"/>
    <col min="9222" max="9222" width="32.25" style="8" bestFit="1" customWidth="1"/>
    <col min="9223" max="9223" width="30.125" style="8" customWidth="1"/>
    <col min="9224" max="9224" width="26.75" style="8" customWidth="1"/>
    <col min="9225" max="9473" width="9" style="8"/>
    <col min="9474" max="9474" width="10.125" style="8" bestFit="1" customWidth="1"/>
    <col min="9475" max="9475" width="30.625" style="8" bestFit="1" customWidth="1"/>
    <col min="9476" max="9476" width="5.5" style="8" bestFit="1" customWidth="1"/>
    <col min="9477" max="9477" width="44.75" style="8" customWidth="1"/>
    <col min="9478" max="9478" width="32.25" style="8" bestFit="1" customWidth="1"/>
    <col min="9479" max="9479" width="30.125" style="8" customWidth="1"/>
    <col min="9480" max="9480" width="26.75" style="8" customWidth="1"/>
    <col min="9481" max="9729" width="9" style="8"/>
    <col min="9730" max="9730" width="10.125" style="8" bestFit="1" customWidth="1"/>
    <col min="9731" max="9731" width="30.625" style="8" bestFit="1" customWidth="1"/>
    <col min="9732" max="9732" width="5.5" style="8" bestFit="1" customWidth="1"/>
    <col min="9733" max="9733" width="44.75" style="8" customWidth="1"/>
    <col min="9734" max="9734" width="32.25" style="8" bestFit="1" customWidth="1"/>
    <col min="9735" max="9735" width="30.125" style="8" customWidth="1"/>
    <col min="9736" max="9736" width="26.75" style="8" customWidth="1"/>
    <col min="9737" max="9985" width="9" style="8"/>
    <col min="9986" max="9986" width="10.125" style="8" bestFit="1" customWidth="1"/>
    <col min="9987" max="9987" width="30.625" style="8" bestFit="1" customWidth="1"/>
    <col min="9988" max="9988" width="5.5" style="8" bestFit="1" customWidth="1"/>
    <col min="9989" max="9989" width="44.75" style="8" customWidth="1"/>
    <col min="9990" max="9990" width="32.25" style="8" bestFit="1" customWidth="1"/>
    <col min="9991" max="9991" width="30.125" style="8" customWidth="1"/>
    <col min="9992" max="9992" width="26.75" style="8" customWidth="1"/>
    <col min="9993" max="10241" width="9" style="8"/>
    <col min="10242" max="10242" width="10.125" style="8" bestFit="1" customWidth="1"/>
    <col min="10243" max="10243" width="30.625" style="8" bestFit="1" customWidth="1"/>
    <col min="10244" max="10244" width="5.5" style="8" bestFit="1" customWidth="1"/>
    <col min="10245" max="10245" width="44.75" style="8" customWidth="1"/>
    <col min="10246" max="10246" width="32.25" style="8" bestFit="1" customWidth="1"/>
    <col min="10247" max="10247" width="30.125" style="8" customWidth="1"/>
    <col min="10248" max="10248" width="26.75" style="8" customWidth="1"/>
    <col min="10249" max="10497" width="9" style="8"/>
    <col min="10498" max="10498" width="10.125" style="8" bestFit="1" customWidth="1"/>
    <col min="10499" max="10499" width="30.625" style="8" bestFit="1" customWidth="1"/>
    <col min="10500" max="10500" width="5.5" style="8" bestFit="1" customWidth="1"/>
    <col min="10501" max="10501" width="44.75" style="8" customWidth="1"/>
    <col min="10502" max="10502" width="32.25" style="8" bestFit="1" customWidth="1"/>
    <col min="10503" max="10503" width="30.125" style="8" customWidth="1"/>
    <col min="10504" max="10504" width="26.75" style="8" customWidth="1"/>
    <col min="10505" max="10753" width="9" style="8"/>
    <col min="10754" max="10754" width="10.125" style="8" bestFit="1" customWidth="1"/>
    <col min="10755" max="10755" width="30.625" style="8" bestFit="1" customWidth="1"/>
    <col min="10756" max="10756" width="5.5" style="8" bestFit="1" customWidth="1"/>
    <col min="10757" max="10757" width="44.75" style="8" customWidth="1"/>
    <col min="10758" max="10758" width="32.25" style="8" bestFit="1" customWidth="1"/>
    <col min="10759" max="10759" width="30.125" style="8" customWidth="1"/>
    <col min="10760" max="10760" width="26.75" style="8" customWidth="1"/>
    <col min="10761" max="11009" width="9" style="8"/>
    <col min="11010" max="11010" width="10.125" style="8" bestFit="1" customWidth="1"/>
    <col min="11011" max="11011" width="30.625" style="8" bestFit="1" customWidth="1"/>
    <col min="11012" max="11012" width="5.5" style="8" bestFit="1" customWidth="1"/>
    <col min="11013" max="11013" width="44.75" style="8" customWidth="1"/>
    <col min="11014" max="11014" width="32.25" style="8" bestFit="1" customWidth="1"/>
    <col min="11015" max="11015" width="30.125" style="8" customWidth="1"/>
    <col min="11016" max="11016" width="26.75" style="8" customWidth="1"/>
    <col min="11017" max="11265" width="9" style="8"/>
    <col min="11266" max="11266" width="10.125" style="8" bestFit="1" customWidth="1"/>
    <col min="11267" max="11267" width="30.625" style="8" bestFit="1" customWidth="1"/>
    <col min="11268" max="11268" width="5.5" style="8" bestFit="1" customWidth="1"/>
    <col min="11269" max="11269" width="44.75" style="8" customWidth="1"/>
    <col min="11270" max="11270" width="32.25" style="8" bestFit="1" customWidth="1"/>
    <col min="11271" max="11271" width="30.125" style="8" customWidth="1"/>
    <col min="11272" max="11272" width="26.75" style="8" customWidth="1"/>
    <col min="11273" max="11521" width="9" style="8"/>
    <col min="11522" max="11522" width="10.125" style="8" bestFit="1" customWidth="1"/>
    <col min="11523" max="11523" width="30.625" style="8" bestFit="1" customWidth="1"/>
    <col min="11524" max="11524" width="5.5" style="8" bestFit="1" customWidth="1"/>
    <col min="11525" max="11525" width="44.75" style="8" customWidth="1"/>
    <col min="11526" max="11526" width="32.25" style="8" bestFit="1" customWidth="1"/>
    <col min="11527" max="11527" width="30.125" style="8" customWidth="1"/>
    <col min="11528" max="11528" width="26.75" style="8" customWidth="1"/>
    <col min="11529" max="11777" width="9" style="8"/>
    <col min="11778" max="11778" width="10.125" style="8" bestFit="1" customWidth="1"/>
    <col min="11779" max="11779" width="30.625" style="8" bestFit="1" customWidth="1"/>
    <col min="11780" max="11780" width="5.5" style="8" bestFit="1" customWidth="1"/>
    <col min="11781" max="11781" width="44.75" style="8" customWidth="1"/>
    <col min="11782" max="11782" width="32.25" style="8" bestFit="1" customWidth="1"/>
    <col min="11783" max="11783" width="30.125" style="8" customWidth="1"/>
    <col min="11784" max="11784" width="26.75" style="8" customWidth="1"/>
    <col min="11785" max="12033" width="9" style="8"/>
    <col min="12034" max="12034" width="10.125" style="8" bestFit="1" customWidth="1"/>
    <col min="12035" max="12035" width="30.625" style="8" bestFit="1" customWidth="1"/>
    <col min="12036" max="12036" width="5.5" style="8" bestFit="1" customWidth="1"/>
    <col min="12037" max="12037" width="44.75" style="8" customWidth="1"/>
    <col min="12038" max="12038" width="32.25" style="8" bestFit="1" customWidth="1"/>
    <col min="12039" max="12039" width="30.125" style="8" customWidth="1"/>
    <col min="12040" max="12040" width="26.75" style="8" customWidth="1"/>
    <col min="12041" max="12289" width="9" style="8"/>
    <col min="12290" max="12290" width="10.125" style="8" bestFit="1" customWidth="1"/>
    <col min="12291" max="12291" width="30.625" style="8" bestFit="1" customWidth="1"/>
    <col min="12292" max="12292" width="5.5" style="8" bestFit="1" customWidth="1"/>
    <col min="12293" max="12293" width="44.75" style="8" customWidth="1"/>
    <col min="12294" max="12294" width="32.25" style="8" bestFit="1" customWidth="1"/>
    <col min="12295" max="12295" width="30.125" style="8" customWidth="1"/>
    <col min="12296" max="12296" width="26.75" style="8" customWidth="1"/>
    <col min="12297" max="12545" width="9" style="8"/>
    <col min="12546" max="12546" width="10.125" style="8" bestFit="1" customWidth="1"/>
    <col min="12547" max="12547" width="30.625" style="8" bestFit="1" customWidth="1"/>
    <col min="12548" max="12548" width="5.5" style="8" bestFit="1" customWidth="1"/>
    <col min="12549" max="12549" width="44.75" style="8" customWidth="1"/>
    <col min="12550" max="12550" width="32.25" style="8" bestFit="1" customWidth="1"/>
    <col min="12551" max="12551" width="30.125" style="8" customWidth="1"/>
    <col min="12552" max="12552" width="26.75" style="8" customWidth="1"/>
    <col min="12553" max="12801" width="9" style="8"/>
    <col min="12802" max="12802" width="10.125" style="8" bestFit="1" customWidth="1"/>
    <col min="12803" max="12803" width="30.625" style="8" bestFit="1" customWidth="1"/>
    <col min="12804" max="12804" width="5.5" style="8" bestFit="1" customWidth="1"/>
    <col min="12805" max="12805" width="44.75" style="8" customWidth="1"/>
    <col min="12806" max="12806" width="32.25" style="8" bestFit="1" customWidth="1"/>
    <col min="12807" max="12807" width="30.125" style="8" customWidth="1"/>
    <col min="12808" max="12808" width="26.75" style="8" customWidth="1"/>
    <col min="12809" max="13057" width="9" style="8"/>
    <col min="13058" max="13058" width="10.125" style="8" bestFit="1" customWidth="1"/>
    <col min="13059" max="13059" width="30.625" style="8" bestFit="1" customWidth="1"/>
    <col min="13060" max="13060" width="5.5" style="8" bestFit="1" customWidth="1"/>
    <col min="13061" max="13061" width="44.75" style="8" customWidth="1"/>
    <col min="13062" max="13062" width="32.25" style="8" bestFit="1" customWidth="1"/>
    <col min="13063" max="13063" width="30.125" style="8" customWidth="1"/>
    <col min="13064" max="13064" width="26.75" style="8" customWidth="1"/>
    <col min="13065" max="13313" width="9" style="8"/>
    <col min="13314" max="13314" width="10.125" style="8" bestFit="1" customWidth="1"/>
    <col min="13315" max="13315" width="30.625" style="8" bestFit="1" customWidth="1"/>
    <col min="13316" max="13316" width="5.5" style="8" bestFit="1" customWidth="1"/>
    <col min="13317" max="13317" width="44.75" style="8" customWidth="1"/>
    <col min="13318" max="13318" width="32.25" style="8" bestFit="1" customWidth="1"/>
    <col min="13319" max="13319" width="30.125" style="8" customWidth="1"/>
    <col min="13320" max="13320" width="26.75" style="8" customWidth="1"/>
    <col min="13321" max="13569" width="9" style="8"/>
    <col min="13570" max="13570" width="10.125" style="8" bestFit="1" customWidth="1"/>
    <col min="13571" max="13571" width="30.625" style="8" bestFit="1" customWidth="1"/>
    <col min="13572" max="13572" width="5.5" style="8" bestFit="1" customWidth="1"/>
    <col min="13573" max="13573" width="44.75" style="8" customWidth="1"/>
    <col min="13574" max="13574" width="32.25" style="8" bestFit="1" customWidth="1"/>
    <col min="13575" max="13575" width="30.125" style="8" customWidth="1"/>
    <col min="13576" max="13576" width="26.75" style="8" customWidth="1"/>
    <col min="13577" max="13825" width="9" style="8"/>
    <col min="13826" max="13826" width="10.125" style="8" bestFit="1" customWidth="1"/>
    <col min="13827" max="13827" width="30.625" style="8" bestFit="1" customWidth="1"/>
    <col min="13828" max="13828" width="5.5" style="8" bestFit="1" customWidth="1"/>
    <col min="13829" max="13829" width="44.75" style="8" customWidth="1"/>
    <col min="13830" max="13830" width="32.25" style="8" bestFit="1" customWidth="1"/>
    <col min="13831" max="13831" width="30.125" style="8" customWidth="1"/>
    <col min="13832" max="13832" width="26.75" style="8" customWidth="1"/>
    <col min="13833" max="14081" width="9" style="8"/>
    <col min="14082" max="14082" width="10.125" style="8" bestFit="1" customWidth="1"/>
    <col min="14083" max="14083" width="30.625" style="8" bestFit="1" customWidth="1"/>
    <col min="14084" max="14084" width="5.5" style="8" bestFit="1" customWidth="1"/>
    <col min="14085" max="14085" width="44.75" style="8" customWidth="1"/>
    <col min="14086" max="14086" width="32.25" style="8" bestFit="1" customWidth="1"/>
    <col min="14087" max="14087" width="30.125" style="8" customWidth="1"/>
    <col min="14088" max="14088" width="26.75" style="8" customWidth="1"/>
    <col min="14089" max="14337" width="9" style="8"/>
    <col min="14338" max="14338" width="10.125" style="8" bestFit="1" customWidth="1"/>
    <col min="14339" max="14339" width="30.625" style="8" bestFit="1" customWidth="1"/>
    <col min="14340" max="14340" width="5.5" style="8" bestFit="1" customWidth="1"/>
    <col min="14341" max="14341" width="44.75" style="8" customWidth="1"/>
    <col min="14342" max="14342" width="32.25" style="8" bestFit="1" customWidth="1"/>
    <col min="14343" max="14343" width="30.125" style="8" customWidth="1"/>
    <col min="14344" max="14344" width="26.75" style="8" customWidth="1"/>
    <col min="14345" max="14593" width="9" style="8"/>
    <col min="14594" max="14594" width="10.125" style="8" bestFit="1" customWidth="1"/>
    <col min="14595" max="14595" width="30.625" style="8" bestFit="1" customWidth="1"/>
    <col min="14596" max="14596" width="5.5" style="8" bestFit="1" customWidth="1"/>
    <col min="14597" max="14597" width="44.75" style="8" customWidth="1"/>
    <col min="14598" max="14598" width="32.25" style="8" bestFit="1" customWidth="1"/>
    <col min="14599" max="14599" width="30.125" style="8" customWidth="1"/>
    <col min="14600" max="14600" width="26.75" style="8" customWidth="1"/>
    <col min="14601" max="14849" width="9" style="8"/>
    <col min="14850" max="14850" width="10.125" style="8" bestFit="1" customWidth="1"/>
    <col min="14851" max="14851" width="30.625" style="8" bestFit="1" customWidth="1"/>
    <col min="14852" max="14852" width="5.5" style="8" bestFit="1" customWidth="1"/>
    <col min="14853" max="14853" width="44.75" style="8" customWidth="1"/>
    <col min="14854" max="14854" width="32.25" style="8" bestFit="1" customWidth="1"/>
    <col min="14855" max="14855" width="30.125" style="8" customWidth="1"/>
    <col min="14856" max="14856" width="26.75" style="8" customWidth="1"/>
    <col min="14857" max="15105" width="9" style="8"/>
    <col min="15106" max="15106" width="10.125" style="8" bestFit="1" customWidth="1"/>
    <col min="15107" max="15107" width="30.625" style="8" bestFit="1" customWidth="1"/>
    <col min="15108" max="15108" width="5.5" style="8" bestFit="1" customWidth="1"/>
    <col min="15109" max="15109" width="44.75" style="8" customWidth="1"/>
    <col min="15110" max="15110" width="32.25" style="8" bestFit="1" customWidth="1"/>
    <col min="15111" max="15111" width="30.125" style="8" customWidth="1"/>
    <col min="15112" max="15112" width="26.75" style="8" customWidth="1"/>
    <col min="15113" max="15361" width="9" style="8"/>
    <col min="15362" max="15362" width="10.125" style="8" bestFit="1" customWidth="1"/>
    <col min="15363" max="15363" width="30.625" style="8" bestFit="1" customWidth="1"/>
    <col min="15364" max="15364" width="5.5" style="8" bestFit="1" customWidth="1"/>
    <col min="15365" max="15365" width="44.75" style="8" customWidth="1"/>
    <col min="15366" max="15366" width="32.25" style="8" bestFit="1" customWidth="1"/>
    <col min="15367" max="15367" width="30.125" style="8" customWidth="1"/>
    <col min="15368" max="15368" width="26.75" style="8" customWidth="1"/>
    <col min="15369" max="15617" width="9" style="8"/>
    <col min="15618" max="15618" width="10.125" style="8" bestFit="1" customWidth="1"/>
    <col min="15619" max="15619" width="30.625" style="8" bestFit="1" customWidth="1"/>
    <col min="15620" max="15620" width="5.5" style="8" bestFit="1" customWidth="1"/>
    <col min="15621" max="15621" width="44.75" style="8" customWidth="1"/>
    <col min="15622" max="15622" width="32.25" style="8" bestFit="1" customWidth="1"/>
    <col min="15623" max="15623" width="30.125" style="8" customWidth="1"/>
    <col min="15624" max="15624" width="26.75" style="8" customWidth="1"/>
    <col min="15625" max="15873" width="9" style="8"/>
    <col min="15874" max="15874" width="10.125" style="8" bestFit="1" customWidth="1"/>
    <col min="15875" max="15875" width="30.625" style="8" bestFit="1" customWidth="1"/>
    <col min="15876" max="15876" width="5.5" style="8" bestFit="1" customWidth="1"/>
    <col min="15877" max="15877" width="44.75" style="8" customWidth="1"/>
    <col min="15878" max="15878" width="32.25" style="8" bestFit="1" customWidth="1"/>
    <col min="15879" max="15879" width="30.125" style="8" customWidth="1"/>
    <col min="15880" max="15880" width="26.75" style="8" customWidth="1"/>
    <col min="15881" max="16129" width="9" style="8"/>
    <col min="16130" max="16130" width="10.125" style="8" bestFit="1" customWidth="1"/>
    <col min="16131" max="16131" width="30.625" style="8" bestFit="1" customWidth="1"/>
    <col min="16132" max="16132" width="5.5" style="8" bestFit="1" customWidth="1"/>
    <col min="16133" max="16133" width="44.75" style="8" customWidth="1"/>
    <col min="16134" max="16134" width="32.25" style="8" bestFit="1" customWidth="1"/>
    <col min="16135" max="16135" width="30.125" style="8" customWidth="1"/>
    <col min="16136" max="16136" width="26.75" style="8" customWidth="1"/>
    <col min="16137" max="16384" width="9" style="8"/>
  </cols>
  <sheetData>
    <row r="2" spans="2:8" s="9" customFormat="1">
      <c r="B2" s="22" t="s">
        <v>2750</v>
      </c>
      <c r="C2" s="22" t="s">
        <v>2751</v>
      </c>
      <c r="D2" s="22" t="s">
        <v>2752</v>
      </c>
      <c r="E2" s="22" t="s">
        <v>2753</v>
      </c>
      <c r="F2" s="22" t="s">
        <v>17</v>
      </c>
      <c r="G2" s="22" t="s">
        <v>2754</v>
      </c>
      <c r="H2" s="22" t="s">
        <v>2755</v>
      </c>
    </row>
    <row r="3" spans="2:8">
      <c r="B3" s="65" t="s">
        <v>2756</v>
      </c>
      <c r="C3" s="59" t="s">
        <v>2757</v>
      </c>
      <c r="D3" s="22">
        <v>1</v>
      </c>
      <c r="E3" s="31" t="s">
        <v>2758</v>
      </c>
      <c r="F3" s="31"/>
      <c r="G3" s="22" t="s">
        <v>2759</v>
      </c>
      <c r="H3" s="22" t="s">
        <v>2760</v>
      </c>
    </row>
    <row r="4" spans="2:8">
      <c r="B4" s="65" t="s">
        <v>35</v>
      </c>
      <c r="C4" s="31" t="s">
        <v>2761</v>
      </c>
      <c r="D4" s="22">
        <v>3</v>
      </c>
      <c r="E4" s="31" t="s">
        <v>2762</v>
      </c>
      <c r="F4" s="31"/>
      <c r="G4" s="22" t="s">
        <v>2759</v>
      </c>
      <c r="H4" s="22" t="s">
        <v>2760</v>
      </c>
    </row>
    <row r="5" spans="2:8">
      <c r="B5" s="65" t="s">
        <v>35</v>
      </c>
      <c r="C5" s="31" t="s">
        <v>2763</v>
      </c>
      <c r="D5" s="22">
        <v>1</v>
      </c>
      <c r="E5" s="31" t="s">
        <v>2764</v>
      </c>
      <c r="F5" s="31"/>
      <c r="G5" s="22" t="s">
        <v>2759</v>
      </c>
      <c r="H5" s="22" t="s">
        <v>2760</v>
      </c>
    </row>
    <row r="6" spans="2:8">
      <c r="B6" s="65" t="s">
        <v>35</v>
      </c>
      <c r="C6" s="31" t="s">
        <v>2765</v>
      </c>
      <c r="D6" s="22">
        <v>1</v>
      </c>
      <c r="E6" s="31" t="s">
        <v>2299</v>
      </c>
      <c r="F6" s="31"/>
      <c r="G6" s="22" t="s">
        <v>2759</v>
      </c>
      <c r="H6" s="22" t="s">
        <v>2760</v>
      </c>
    </row>
    <row r="7" spans="2:8">
      <c r="B7" s="65" t="s">
        <v>35</v>
      </c>
      <c r="C7" s="31" t="s">
        <v>2766</v>
      </c>
      <c r="D7" s="22">
        <v>1</v>
      </c>
      <c r="E7" s="31" t="s">
        <v>2767</v>
      </c>
      <c r="F7" s="31"/>
      <c r="G7" s="22" t="s">
        <v>2759</v>
      </c>
      <c r="H7" s="22" t="s">
        <v>2760</v>
      </c>
    </row>
    <row r="8" spans="2:8">
      <c r="B8" s="65" t="s">
        <v>35</v>
      </c>
      <c r="C8" s="31" t="s">
        <v>2768</v>
      </c>
      <c r="D8" s="22">
        <v>1</v>
      </c>
      <c r="E8" s="31" t="s">
        <v>2769</v>
      </c>
      <c r="F8" s="31"/>
      <c r="G8" s="22" t="s">
        <v>2759</v>
      </c>
      <c r="H8" s="22" t="s">
        <v>2760</v>
      </c>
    </row>
    <row r="9" spans="2:8">
      <c r="B9" s="65" t="s">
        <v>35</v>
      </c>
      <c r="C9" s="31" t="s">
        <v>2770</v>
      </c>
      <c r="D9" s="22">
        <v>1</v>
      </c>
      <c r="E9" s="31" t="s">
        <v>2771</v>
      </c>
      <c r="F9" s="31"/>
      <c r="G9" s="22" t="s">
        <v>2759</v>
      </c>
      <c r="H9" s="22" t="s">
        <v>2760</v>
      </c>
    </row>
    <row r="10" spans="2:8">
      <c r="B10" s="65" t="s">
        <v>35</v>
      </c>
      <c r="C10" s="31" t="s">
        <v>2772</v>
      </c>
      <c r="D10" s="22">
        <v>1</v>
      </c>
      <c r="E10" s="31" t="s">
        <v>2773</v>
      </c>
      <c r="F10" s="31"/>
      <c r="G10" s="22" t="s">
        <v>2759</v>
      </c>
      <c r="H10" s="22" t="s">
        <v>2760</v>
      </c>
    </row>
    <row r="11" spans="2:8">
      <c r="B11" s="65" t="s">
        <v>292</v>
      </c>
      <c r="C11" s="78" t="s">
        <v>296</v>
      </c>
      <c r="D11" s="57">
        <v>1</v>
      </c>
      <c r="E11" s="31" t="s">
        <v>2774</v>
      </c>
      <c r="F11" s="31"/>
      <c r="G11" s="22" t="s">
        <v>2759</v>
      </c>
      <c r="H11" s="22" t="s">
        <v>2760</v>
      </c>
    </row>
    <row r="12" spans="2:8">
      <c r="B12" s="22" t="s">
        <v>292</v>
      </c>
      <c r="C12" s="31" t="s">
        <v>2775</v>
      </c>
      <c r="D12" s="22">
        <v>2</v>
      </c>
      <c r="E12" s="31" t="s">
        <v>343</v>
      </c>
      <c r="F12" s="31"/>
      <c r="G12" s="22" t="s">
        <v>2759</v>
      </c>
      <c r="H12" s="22" t="s">
        <v>2760</v>
      </c>
    </row>
    <row r="13" spans="2:8">
      <c r="B13" s="22" t="s">
        <v>306</v>
      </c>
      <c r="C13" s="31" t="s">
        <v>2776</v>
      </c>
      <c r="D13" s="22">
        <v>2</v>
      </c>
      <c r="E13" s="31" t="s">
        <v>2777</v>
      </c>
      <c r="F13" s="31"/>
      <c r="G13" s="22" t="s">
        <v>2759</v>
      </c>
      <c r="H13" s="22" t="s">
        <v>2760</v>
      </c>
    </row>
    <row r="14" spans="2:8">
      <c r="B14" s="21" t="s">
        <v>128</v>
      </c>
      <c r="C14" s="30" t="s">
        <v>130</v>
      </c>
      <c r="D14" s="22">
        <v>1</v>
      </c>
      <c r="E14" s="31" t="s">
        <v>2778</v>
      </c>
      <c r="F14" s="31"/>
      <c r="G14" s="22" t="s">
        <v>2759</v>
      </c>
      <c r="H14" s="22" t="s">
        <v>2779</v>
      </c>
    </row>
    <row r="15" spans="2:8">
      <c r="B15" s="22" t="s">
        <v>311</v>
      </c>
      <c r="C15" s="31" t="s">
        <v>2780</v>
      </c>
      <c r="D15" s="22">
        <v>1</v>
      </c>
      <c r="E15" s="31" t="s">
        <v>2781</v>
      </c>
      <c r="F15" s="31"/>
      <c r="G15" s="22" t="s">
        <v>2759</v>
      </c>
      <c r="H15" s="22" t="s">
        <v>2779</v>
      </c>
    </row>
    <row r="16" spans="2:8">
      <c r="B16" s="22" t="s">
        <v>311</v>
      </c>
      <c r="C16" s="31" t="s">
        <v>2782</v>
      </c>
      <c r="D16" s="22">
        <v>1</v>
      </c>
      <c r="E16" s="31" t="s">
        <v>2783</v>
      </c>
      <c r="F16" s="31"/>
      <c r="G16" s="22" t="s">
        <v>2759</v>
      </c>
      <c r="H16" s="22" t="s">
        <v>2760</v>
      </c>
    </row>
    <row r="17" spans="2:8">
      <c r="B17" s="22" t="s">
        <v>311</v>
      </c>
      <c r="C17" s="31" t="s">
        <v>2784</v>
      </c>
      <c r="D17" s="22">
        <v>1</v>
      </c>
      <c r="E17" s="31" t="s">
        <v>2785</v>
      </c>
      <c r="F17" s="31"/>
      <c r="G17" s="22" t="s">
        <v>2759</v>
      </c>
      <c r="H17" s="22" t="s">
        <v>2760</v>
      </c>
    </row>
    <row r="18" spans="2:8">
      <c r="B18" s="31" t="s">
        <v>35</v>
      </c>
      <c r="C18" s="31" t="s">
        <v>2786</v>
      </c>
      <c r="D18" s="22">
        <v>1</v>
      </c>
      <c r="E18" s="31" t="s">
        <v>2787</v>
      </c>
      <c r="F18" s="31"/>
      <c r="G18" s="22" t="s">
        <v>2759</v>
      </c>
      <c r="H18" s="22" t="s">
        <v>2779</v>
      </c>
    </row>
    <row r="19" spans="2:8">
      <c r="B19" s="31" t="s">
        <v>35</v>
      </c>
      <c r="C19" s="31" t="s">
        <v>2788</v>
      </c>
      <c r="D19" s="22">
        <v>1</v>
      </c>
      <c r="E19" s="31" t="s">
        <v>2789</v>
      </c>
      <c r="F19" s="31" t="s">
        <v>2790</v>
      </c>
      <c r="G19" s="22" t="s">
        <v>2791</v>
      </c>
      <c r="H19" s="22" t="s">
        <v>2760</v>
      </c>
    </row>
  </sheetData>
  <phoneticPr fontId="4"/>
  <pageMargins left="0.7" right="0.7" top="0.75" bottom="0.75" header="0.3" footer="0.3"/>
  <pageSetup paperSize="9" orientation="portrait" horizontalDpi="1200" verticalDpi="120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0F947-425C-490F-898E-D4A8C8801A08}">
  <dimension ref="B2:Q69"/>
  <sheetViews>
    <sheetView zoomScale="70" zoomScaleNormal="70" workbookViewId="0">
      <pane xSplit="10" ySplit="9" topLeftCell="K40" activePane="bottomRight" state="frozen"/>
      <selection pane="topRight" activeCell="K1" sqref="K1"/>
      <selection pane="bottomLeft" activeCell="A9" sqref="A9"/>
      <selection pane="bottomRight" activeCell="A57" sqref="A57:IV57"/>
    </sheetView>
  </sheetViews>
  <sheetFormatPr defaultRowHeight="18.75"/>
  <cols>
    <col min="1" max="1" width="2.625" style="8" customWidth="1"/>
    <col min="2" max="2" width="15" style="9" bestFit="1" customWidth="1"/>
    <col min="3" max="3" width="14.375" style="8" bestFit="1" customWidth="1"/>
    <col min="4" max="4" width="13.125" style="8" bestFit="1" customWidth="1"/>
    <col min="5" max="5" width="53.125" style="8" bestFit="1" customWidth="1"/>
    <col min="6" max="6" width="6.25" style="3" customWidth="1"/>
    <col min="7" max="8" width="9.875" style="8" bestFit="1" customWidth="1"/>
    <col min="9" max="9" width="5.75" style="3" customWidth="1"/>
    <col min="10" max="10" width="54.25" style="8" bestFit="1" customWidth="1"/>
    <col min="11" max="11" width="37.25" style="9" bestFit="1" customWidth="1"/>
    <col min="12" max="12" width="11"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15" style="8" bestFit="1" customWidth="1"/>
    <col min="259" max="259" width="14.375" style="8" bestFit="1" customWidth="1"/>
    <col min="260" max="260" width="13.125" style="8" bestFit="1" customWidth="1"/>
    <col min="261" max="261" width="53.125" style="8" bestFit="1" customWidth="1"/>
    <col min="262" max="262" width="6.25" style="8" customWidth="1"/>
    <col min="263" max="264" width="9.875" style="8" bestFit="1" customWidth="1"/>
    <col min="265" max="265" width="5.75" style="8" customWidth="1"/>
    <col min="266" max="266" width="54.25" style="8" bestFit="1" customWidth="1"/>
    <col min="267" max="267" width="37.25" style="8" bestFit="1" customWidth="1"/>
    <col min="268" max="268" width="11"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15" style="8" bestFit="1" customWidth="1"/>
    <col min="515" max="515" width="14.375" style="8" bestFit="1" customWidth="1"/>
    <col min="516" max="516" width="13.125" style="8" bestFit="1" customWidth="1"/>
    <col min="517" max="517" width="53.125" style="8" bestFit="1" customWidth="1"/>
    <col min="518" max="518" width="6.25" style="8" customWidth="1"/>
    <col min="519" max="520" width="9.875" style="8" bestFit="1" customWidth="1"/>
    <col min="521" max="521" width="5.75" style="8" customWidth="1"/>
    <col min="522" max="522" width="54.25" style="8" bestFit="1" customWidth="1"/>
    <col min="523" max="523" width="37.25" style="8" bestFit="1" customWidth="1"/>
    <col min="524" max="524" width="11"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15" style="8" bestFit="1" customWidth="1"/>
    <col min="771" max="771" width="14.375" style="8" bestFit="1" customWidth="1"/>
    <col min="772" max="772" width="13.125" style="8" bestFit="1" customWidth="1"/>
    <col min="773" max="773" width="53.125" style="8" bestFit="1" customWidth="1"/>
    <col min="774" max="774" width="6.25" style="8" customWidth="1"/>
    <col min="775" max="776" width="9.875" style="8" bestFit="1" customWidth="1"/>
    <col min="777" max="777" width="5.75" style="8" customWidth="1"/>
    <col min="778" max="778" width="54.25" style="8" bestFit="1" customWidth="1"/>
    <col min="779" max="779" width="37.25" style="8" bestFit="1" customWidth="1"/>
    <col min="780" max="780" width="11"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15" style="8" bestFit="1" customWidth="1"/>
    <col min="1027" max="1027" width="14.375" style="8" bestFit="1" customWidth="1"/>
    <col min="1028" max="1028" width="13.125" style="8" bestFit="1" customWidth="1"/>
    <col min="1029" max="1029" width="53.125" style="8" bestFit="1" customWidth="1"/>
    <col min="1030" max="1030" width="6.25" style="8" customWidth="1"/>
    <col min="1031" max="1032" width="9.875" style="8" bestFit="1" customWidth="1"/>
    <col min="1033" max="1033" width="5.75" style="8" customWidth="1"/>
    <col min="1034" max="1034" width="54.25" style="8" bestFit="1" customWidth="1"/>
    <col min="1035" max="1035" width="37.25" style="8" bestFit="1" customWidth="1"/>
    <col min="1036" max="1036" width="11"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15" style="8" bestFit="1" customWidth="1"/>
    <col min="1283" max="1283" width="14.375" style="8" bestFit="1" customWidth="1"/>
    <col min="1284" max="1284" width="13.125" style="8" bestFit="1" customWidth="1"/>
    <col min="1285" max="1285" width="53.125" style="8" bestFit="1" customWidth="1"/>
    <col min="1286" max="1286" width="6.25" style="8" customWidth="1"/>
    <col min="1287" max="1288" width="9.875" style="8" bestFit="1" customWidth="1"/>
    <col min="1289" max="1289" width="5.75" style="8" customWidth="1"/>
    <col min="1290" max="1290" width="54.25" style="8" bestFit="1" customWidth="1"/>
    <col min="1291" max="1291" width="37.25" style="8" bestFit="1" customWidth="1"/>
    <col min="1292" max="1292" width="11"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15" style="8" bestFit="1" customWidth="1"/>
    <col min="1539" max="1539" width="14.375" style="8" bestFit="1" customWidth="1"/>
    <col min="1540" max="1540" width="13.125" style="8" bestFit="1" customWidth="1"/>
    <col min="1541" max="1541" width="53.125" style="8" bestFit="1" customWidth="1"/>
    <col min="1542" max="1542" width="6.25" style="8" customWidth="1"/>
    <col min="1543" max="1544" width="9.875" style="8" bestFit="1" customWidth="1"/>
    <col min="1545" max="1545" width="5.75" style="8" customWidth="1"/>
    <col min="1546" max="1546" width="54.25" style="8" bestFit="1" customWidth="1"/>
    <col min="1547" max="1547" width="37.25" style="8" bestFit="1" customWidth="1"/>
    <col min="1548" max="1548" width="11"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15" style="8" bestFit="1" customWidth="1"/>
    <col min="1795" max="1795" width="14.375" style="8" bestFit="1" customWidth="1"/>
    <col min="1796" max="1796" width="13.125" style="8" bestFit="1" customWidth="1"/>
    <col min="1797" max="1797" width="53.125" style="8" bestFit="1" customWidth="1"/>
    <col min="1798" max="1798" width="6.25" style="8" customWidth="1"/>
    <col min="1799" max="1800" width="9.875" style="8" bestFit="1" customWidth="1"/>
    <col min="1801" max="1801" width="5.75" style="8" customWidth="1"/>
    <col min="1802" max="1802" width="54.25" style="8" bestFit="1" customWidth="1"/>
    <col min="1803" max="1803" width="37.25" style="8" bestFit="1" customWidth="1"/>
    <col min="1804" max="1804" width="11"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15" style="8" bestFit="1" customWidth="1"/>
    <col min="2051" max="2051" width="14.375" style="8" bestFit="1" customWidth="1"/>
    <col min="2052" max="2052" width="13.125" style="8" bestFit="1" customWidth="1"/>
    <col min="2053" max="2053" width="53.125" style="8" bestFit="1" customWidth="1"/>
    <col min="2054" max="2054" width="6.25" style="8" customWidth="1"/>
    <col min="2055" max="2056" width="9.875" style="8" bestFit="1" customWidth="1"/>
    <col min="2057" max="2057" width="5.75" style="8" customWidth="1"/>
    <col min="2058" max="2058" width="54.25" style="8" bestFit="1" customWidth="1"/>
    <col min="2059" max="2059" width="37.25" style="8" bestFit="1" customWidth="1"/>
    <col min="2060" max="2060" width="11"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15" style="8" bestFit="1" customWidth="1"/>
    <col min="2307" max="2307" width="14.375" style="8" bestFit="1" customWidth="1"/>
    <col min="2308" max="2308" width="13.125" style="8" bestFit="1" customWidth="1"/>
    <col min="2309" max="2309" width="53.125" style="8" bestFit="1" customWidth="1"/>
    <col min="2310" max="2310" width="6.25" style="8" customWidth="1"/>
    <col min="2311" max="2312" width="9.875" style="8" bestFit="1" customWidth="1"/>
    <col min="2313" max="2313" width="5.75" style="8" customWidth="1"/>
    <col min="2314" max="2314" width="54.25" style="8" bestFit="1" customWidth="1"/>
    <col min="2315" max="2315" width="37.25" style="8" bestFit="1" customWidth="1"/>
    <col min="2316" max="2316" width="11"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15" style="8" bestFit="1" customWidth="1"/>
    <col min="2563" max="2563" width="14.375" style="8" bestFit="1" customWidth="1"/>
    <col min="2564" max="2564" width="13.125" style="8" bestFit="1" customWidth="1"/>
    <col min="2565" max="2565" width="53.125" style="8" bestFit="1" customWidth="1"/>
    <col min="2566" max="2566" width="6.25" style="8" customWidth="1"/>
    <col min="2567" max="2568" width="9.875" style="8" bestFit="1" customWidth="1"/>
    <col min="2569" max="2569" width="5.75" style="8" customWidth="1"/>
    <col min="2570" max="2570" width="54.25" style="8" bestFit="1" customWidth="1"/>
    <col min="2571" max="2571" width="37.25" style="8" bestFit="1" customWidth="1"/>
    <col min="2572" max="2572" width="11"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15" style="8" bestFit="1" customWidth="1"/>
    <col min="2819" max="2819" width="14.375" style="8" bestFit="1" customWidth="1"/>
    <col min="2820" max="2820" width="13.125" style="8" bestFit="1" customWidth="1"/>
    <col min="2821" max="2821" width="53.125" style="8" bestFit="1" customWidth="1"/>
    <col min="2822" max="2822" width="6.25" style="8" customWidth="1"/>
    <col min="2823" max="2824" width="9.875" style="8" bestFit="1" customWidth="1"/>
    <col min="2825" max="2825" width="5.75" style="8" customWidth="1"/>
    <col min="2826" max="2826" width="54.25" style="8" bestFit="1" customWidth="1"/>
    <col min="2827" max="2827" width="37.25" style="8" bestFit="1" customWidth="1"/>
    <col min="2828" max="2828" width="11"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15" style="8" bestFit="1" customWidth="1"/>
    <col min="3075" max="3075" width="14.375" style="8" bestFit="1" customWidth="1"/>
    <col min="3076" max="3076" width="13.125" style="8" bestFit="1" customWidth="1"/>
    <col min="3077" max="3077" width="53.125" style="8" bestFit="1" customWidth="1"/>
    <col min="3078" max="3078" width="6.25" style="8" customWidth="1"/>
    <col min="3079" max="3080" width="9.875" style="8" bestFit="1" customWidth="1"/>
    <col min="3081" max="3081" width="5.75" style="8" customWidth="1"/>
    <col min="3082" max="3082" width="54.25" style="8" bestFit="1" customWidth="1"/>
    <col min="3083" max="3083" width="37.25" style="8" bestFit="1" customWidth="1"/>
    <col min="3084" max="3084" width="11"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15" style="8" bestFit="1" customWidth="1"/>
    <col min="3331" max="3331" width="14.375" style="8" bestFit="1" customWidth="1"/>
    <col min="3332" max="3332" width="13.125" style="8" bestFit="1" customWidth="1"/>
    <col min="3333" max="3333" width="53.125" style="8" bestFit="1" customWidth="1"/>
    <col min="3334" max="3334" width="6.25" style="8" customWidth="1"/>
    <col min="3335" max="3336" width="9.875" style="8" bestFit="1" customWidth="1"/>
    <col min="3337" max="3337" width="5.75" style="8" customWidth="1"/>
    <col min="3338" max="3338" width="54.25" style="8" bestFit="1" customWidth="1"/>
    <col min="3339" max="3339" width="37.25" style="8" bestFit="1" customWidth="1"/>
    <col min="3340" max="3340" width="11"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15" style="8" bestFit="1" customWidth="1"/>
    <col min="3587" max="3587" width="14.375" style="8" bestFit="1" customWidth="1"/>
    <col min="3588" max="3588" width="13.125" style="8" bestFit="1" customWidth="1"/>
    <col min="3589" max="3589" width="53.125" style="8" bestFit="1" customWidth="1"/>
    <col min="3590" max="3590" width="6.25" style="8" customWidth="1"/>
    <col min="3591" max="3592" width="9.875" style="8" bestFit="1" customWidth="1"/>
    <col min="3593" max="3593" width="5.75" style="8" customWidth="1"/>
    <col min="3594" max="3594" width="54.25" style="8" bestFit="1" customWidth="1"/>
    <col min="3595" max="3595" width="37.25" style="8" bestFit="1" customWidth="1"/>
    <col min="3596" max="3596" width="11"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15" style="8" bestFit="1" customWidth="1"/>
    <col min="3843" max="3843" width="14.375" style="8" bestFit="1" customWidth="1"/>
    <col min="3844" max="3844" width="13.125" style="8" bestFit="1" customWidth="1"/>
    <col min="3845" max="3845" width="53.125" style="8" bestFit="1" customWidth="1"/>
    <col min="3846" max="3846" width="6.25" style="8" customWidth="1"/>
    <col min="3847" max="3848" width="9.875" style="8" bestFit="1" customWidth="1"/>
    <col min="3849" max="3849" width="5.75" style="8" customWidth="1"/>
    <col min="3850" max="3850" width="54.25" style="8" bestFit="1" customWidth="1"/>
    <col min="3851" max="3851" width="37.25" style="8" bestFit="1" customWidth="1"/>
    <col min="3852" max="3852" width="11"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15" style="8" bestFit="1" customWidth="1"/>
    <col min="4099" max="4099" width="14.375" style="8" bestFit="1" customWidth="1"/>
    <col min="4100" max="4100" width="13.125" style="8" bestFit="1" customWidth="1"/>
    <col min="4101" max="4101" width="53.125" style="8" bestFit="1" customWidth="1"/>
    <col min="4102" max="4102" width="6.25" style="8" customWidth="1"/>
    <col min="4103" max="4104" width="9.875" style="8" bestFit="1" customWidth="1"/>
    <col min="4105" max="4105" width="5.75" style="8" customWidth="1"/>
    <col min="4106" max="4106" width="54.25" style="8" bestFit="1" customWidth="1"/>
    <col min="4107" max="4107" width="37.25" style="8" bestFit="1" customWidth="1"/>
    <col min="4108" max="4108" width="11"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15" style="8" bestFit="1" customWidth="1"/>
    <col min="4355" max="4355" width="14.375" style="8" bestFit="1" customWidth="1"/>
    <col min="4356" max="4356" width="13.125" style="8" bestFit="1" customWidth="1"/>
    <col min="4357" max="4357" width="53.125" style="8" bestFit="1" customWidth="1"/>
    <col min="4358" max="4358" width="6.25" style="8" customWidth="1"/>
    <col min="4359" max="4360" width="9.875" style="8" bestFit="1" customWidth="1"/>
    <col min="4361" max="4361" width="5.75" style="8" customWidth="1"/>
    <col min="4362" max="4362" width="54.25" style="8" bestFit="1" customWidth="1"/>
    <col min="4363" max="4363" width="37.25" style="8" bestFit="1" customWidth="1"/>
    <col min="4364" max="4364" width="11"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15" style="8" bestFit="1" customWidth="1"/>
    <col min="4611" max="4611" width="14.375" style="8" bestFit="1" customWidth="1"/>
    <col min="4612" max="4612" width="13.125" style="8" bestFit="1" customWidth="1"/>
    <col min="4613" max="4613" width="53.125" style="8" bestFit="1" customWidth="1"/>
    <col min="4614" max="4614" width="6.25" style="8" customWidth="1"/>
    <col min="4615" max="4616" width="9.875" style="8" bestFit="1" customWidth="1"/>
    <col min="4617" max="4617" width="5.75" style="8" customWidth="1"/>
    <col min="4618" max="4618" width="54.25" style="8" bestFit="1" customWidth="1"/>
    <col min="4619" max="4619" width="37.25" style="8" bestFit="1" customWidth="1"/>
    <col min="4620" max="4620" width="11"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15" style="8" bestFit="1" customWidth="1"/>
    <col min="4867" max="4867" width="14.375" style="8" bestFit="1" customWidth="1"/>
    <col min="4868" max="4868" width="13.125" style="8" bestFit="1" customWidth="1"/>
    <col min="4869" max="4869" width="53.125" style="8" bestFit="1" customWidth="1"/>
    <col min="4870" max="4870" width="6.25" style="8" customWidth="1"/>
    <col min="4871" max="4872" width="9.875" style="8" bestFit="1" customWidth="1"/>
    <col min="4873" max="4873" width="5.75" style="8" customWidth="1"/>
    <col min="4874" max="4874" width="54.25" style="8" bestFit="1" customWidth="1"/>
    <col min="4875" max="4875" width="37.25" style="8" bestFit="1" customWidth="1"/>
    <col min="4876" max="4876" width="11"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15" style="8" bestFit="1" customWidth="1"/>
    <col min="5123" max="5123" width="14.375" style="8" bestFit="1" customWidth="1"/>
    <col min="5124" max="5124" width="13.125" style="8" bestFit="1" customWidth="1"/>
    <col min="5125" max="5125" width="53.125" style="8" bestFit="1" customWidth="1"/>
    <col min="5126" max="5126" width="6.25" style="8" customWidth="1"/>
    <col min="5127" max="5128" width="9.875" style="8" bestFit="1" customWidth="1"/>
    <col min="5129" max="5129" width="5.75" style="8" customWidth="1"/>
    <col min="5130" max="5130" width="54.25" style="8" bestFit="1" customWidth="1"/>
    <col min="5131" max="5131" width="37.25" style="8" bestFit="1" customWidth="1"/>
    <col min="5132" max="5132" width="11"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15" style="8" bestFit="1" customWidth="1"/>
    <col min="5379" max="5379" width="14.375" style="8" bestFit="1" customWidth="1"/>
    <col min="5380" max="5380" width="13.125" style="8" bestFit="1" customWidth="1"/>
    <col min="5381" max="5381" width="53.125" style="8" bestFit="1" customWidth="1"/>
    <col min="5382" max="5382" width="6.25" style="8" customWidth="1"/>
    <col min="5383" max="5384" width="9.875" style="8" bestFit="1" customWidth="1"/>
    <col min="5385" max="5385" width="5.75" style="8" customWidth="1"/>
    <col min="5386" max="5386" width="54.25" style="8" bestFit="1" customWidth="1"/>
    <col min="5387" max="5387" width="37.25" style="8" bestFit="1" customWidth="1"/>
    <col min="5388" max="5388" width="11"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15" style="8" bestFit="1" customWidth="1"/>
    <col min="5635" max="5635" width="14.375" style="8" bestFit="1" customWidth="1"/>
    <col min="5636" max="5636" width="13.125" style="8" bestFit="1" customWidth="1"/>
    <col min="5637" max="5637" width="53.125" style="8" bestFit="1" customWidth="1"/>
    <col min="5638" max="5638" width="6.25" style="8" customWidth="1"/>
    <col min="5639" max="5640" width="9.875" style="8" bestFit="1" customWidth="1"/>
    <col min="5641" max="5641" width="5.75" style="8" customWidth="1"/>
    <col min="5642" max="5642" width="54.25" style="8" bestFit="1" customWidth="1"/>
    <col min="5643" max="5643" width="37.25" style="8" bestFit="1" customWidth="1"/>
    <col min="5644" max="5644" width="11"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15" style="8" bestFit="1" customWidth="1"/>
    <col min="5891" max="5891" width="14.375" style="8" bestFit="1" customWidth="1"/>
    <col min="5892" max="5892" width="13.125" style="8" bestFit="1" customWidth="1"/>
    <col min="5893" max="5893" width="53.125" style="8" bestFit="1" customWidth="1"/>
    <col min="5894" max="5894" width="6.25" style="8" customWidth="1"/>
    <col min="5895" max="5896" width="9.875" style="8" bestFit="1" customWidth="1"/>
    <col min="5897" max="5897" width="5.75" style="8" customWidth="1"/>
    <col min="5898" max="5898" width="54.25" style="8" bestFit="1" customWidth="1"/>
    <col min="5899" max="5899" width="37.25" style="8" bestFit="1" customWidth="1"/>
    <col min="5900" max="5900" width="11"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15" style="8" bestFit="1" customWidth="1"/>
    <col min="6147" max="6147" width="14.375" style="8" bestFit="1" customWidth="1"/>
    <col min="6148" max="6148" width="13.125" style="8" bestFit="1" customWidth="1"/>
    <col min="6149" max="6149" width="53.125" style="8" bestFit="1" customWidth="1"/>
    <col min="6150" max="6150" width="6.25" style="8" customWidth="1"/>
    <col min="6151" max="6152" width="9.875" style="8" bestFit="1" customWidth="1"/>
    <col min="6153" max="6153" width="5.75" style="8" customWidth="1"/>
    <col min="6154" max="6154" width="54.25" style="8" bestFit="1" customWidth="1"/>
    <col min="6155" max="6155" width="37.25" style="8" bestFit="1" customWidth="1"/>
    <col min="6156" max="6156" width="11"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15" style="8" bestFit="1" customWidth="1"/>
    <col min="6403" max="6403" width="14.375" style="8" bestFit="1" customWidth="1"/>
    <col min="6404" max="6404" width="13.125" style="8" bestFit="1" customWidth="1"/>
    <col min="6405" max="6405" width="53.125" style="8" bestFit="1" customWidth="1"/>
    <col min="6406" max="6406" width="6.25" style="8" customWidth="1"/>
    <col min="6407" max="6408" width="9.875" style="8" bestFit="1" customWidth="1"/>
    <col min="6409" max="6409" width="5.75" style="8" customWidth="1"/>
    <col min="6410" max="6410" width="54.25" style="8" bestFit="1" customWidth="1"/>
    <col min="6411" max="6411" width="37.25" style="8" bestFit="1" customWidth="1"/>
    <col min="6412" max="6412" width="11"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15" style="8" bestFit="1" customWidth="1"/>
    <col min="6659" max="6659" width="14.375" style="8" bestFit="1" customWidth="1"/>
    <col min="6660" max="6660" width="13.125" style="8" bestFit="1" customWidth="1"/>
    <col min="6661" max="6661" width="53.125" style="8" bestFit="1" customWidth="1"/>
    <col min="6662" max="6662" width="6.25" style="8" customWidth="1"/>
    <col min="6663" max="6664" width="9.875" style="8" bestFit="1" customWidth="1"/>
    <col min="6665" max="6665" width="5.75" style="8" customWidth="1"/>
    <col min="6666" max="6666" width="54.25" style="8" bestFit="1" customWidth="1"/>
    <col min="6667" max="6667" width="37.25" style="8" bestFit="1" customWidth="1"/>
    <col min="6668" max="6668" width="11"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15" style="8" bestFit="1" customWidth="1"/>
    <col min="6915" max="6915" width="14.375" style="8" bestFit="1" customWidth="1"/>
    <col min="6916" max="6916" width="13.125" style="8" bestFit="1" customWidth="1"/>
    <col min="6917" max="6917" width="53.125" style="8" bestFit="1" customWidth="1"/>
    <col min="6918" max="6918" width="6.25" style="8" customWidth="1"/>
    <col min="6919" max="6920" width="9.875" style="8" bestFit="1" customWidth="1"/>
    <col min="6921" max="6921" width="5.75" style="8" customWidth="1"/>
    <col min="6922" max="6922" width="54.25" style="8" bestFit="1" customWidth="1"/>
    <col min="6923" max="6923" width="37.25" style="8" bestFit="1" customWidth="1"/>
    <col min="6924" max="6924" width="11"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15" style="8" bestFit="1" customWidth="1"/>
    <col min="7171" max="7171" width="14.375" style="8" bestFit="1" customWidth="1"/>
    <col min="7172" max="7172" width="13.125" style="8" bestFit="1" customWidth="1"/>
    <col min="7173" max="7173" width="53.125" style="8" bestFit="1" customWidth="1"/>
    <col min="7174" max="7174" width="6.25" style="8" customWidth="1"/>
    <col min="7175" max="7176" width="9.875" style="8" bestFit="1" customWidth="1"/>
    <col min="7177" max="7177" width="5.75" style="8" customWidth="1"/>
    <col min="7178" max="7178" width="54.25" style="8" bestFit="1" customWidth="1"/>
    <col min="7179" max="7179" width="37.25" style="8" bestFit="1" customWidth="1"/>
    <col min="7180" max="7180" width="11"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15" style="8" bestFit="1" customWidth="1"/>
    <col min="7427" max="7427" width="14.375" style="8" bestFit="1" customWidth="1"/>
    <col min="7428" max="7428" width="13.125" style="8" bestFit="1" customWidth="1"/>
    <col min="7429" max="7429" width="53.125" style="8" bestFit="1" customWidth="1"/>
    <col min="7430" max="7430" width="6.25" style="8" customWidth="1"/>
    <col min="7431" max="7432" width="9.875" style="8" bestFit="1" customWidth="1"/>
    <col min="7433" max="7433" width="5.75" style="8" customWidth="1"/>
    <col min="7434" max="7434" width="54.25" style="8" bestFit="1" customWidth="1"/>
    <col min="7435" max="7435" width="37.25" style="8" bestFit="1" customWidth="1"/>
    <col min="7436" max="7436" width="11"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15" style="8" bestFit="1" customWidth="1"/>
    <col min="7683" max="7683" width="14.375" style="8" bestFit="1" customWidth="1"/>
    <col min="7684" max="7684" width="13.125" style="8" bestFit="1" customWidth="1"/>
    <col min="7685" max="7685" width="53.125" style="8" bestFit="1" customWidth="1"/>
    <col min="7686" max="7686" width="6.25" style="8" customWidth="1"/>
    <col min="7687" max="7688" width="9.875" style="8" bestFit="1" customWidth="1"/>
    <col min="7689" max="7689" width="5.75" style="8" customWidth="1"/>
    <col min="7690" max="7690" width="54.25" style="8" bestFit="1" customWidth="1"/>
    <col min="7691" max="7691" width="37.25" style="8" bestFit="1" customWidth="1"/>
    <col min="7692" max="7692" width="11"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15" style="8" bestFit="1" customWidth="1"/>
    <col min="7939" max="7939" width="14.375" style="8" bestFit="1" customWidth="1"/>
    <col min="7940" max="7940" width="13.125" style="8" bestFit="1" customWidth="1"/>
    <col min="7941" max="7941" width="53.125" style="8" bestFit="1" customWidth="1"/>
    <col min="7942" max="7942" width="6.25" style="8" customWidth="1"/>
    <col min="7943" max="7944" width="9.875" style="8" bestFit="1" customWidth="1"/>
    <col min="7945" max="7945" width="5.75" style="8" customWidth="1"/>
    <col min="7946" max="7946" width="54.25" style="8" bestFit="1" customWidth="1"/>
    <col min="7947" max="7947" width="37.25" style="8" bestFit="1" customWidth="1"/>
    <col min="7948" max="7948" width="11"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15" style="8" bestFit="1" customWidth="1"/>
    <col min="8195" max="8195" width="14.375" style="8" bestFit="1" customWidth="1"/>
    <col min="8196" max="8196" width="13.125" style="8" bestFit="1" customWidth="1"/>
    <col min="8197" max="8197" width="53.125" style="8" bestFit="1" customWidth="1"/>
    <col min="8198" max="8198" width="6.25" style="8" customWidth="1"/>
    <col min="8199" max="8200" width="9.875" style="8" bestFit="1" customWidth="1"/>
    <col min="8201" max="8201" width="5.75" style="8" customWidth="1"/>
    <col min="8202" max="8202" width="54.25" style="8" bestFit="1" customWidth="1"/>
    <col min="8203" max="8203" width="37.25" style="8" bestFit="1" customWidth="1"/>
    <col min="8204" max="8204" width="11"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15" style="8" bestFit="1" customWidth="1"/>
    <col min="8451" max="8451" width="14.375" style="8" bestFit="1" customWidth="1"/>
    <col min="8452" max="8452" width="13.125" style="8" bestFit="1" customWidth="1"/>
    <col min="8453" max="8453" width="53.125" style="8" bestFit="1" customWidth="1"/>
    <col min="8454" max="8454" width="6.25" style="8" customWidth="1"/>
    <col min="8455" max="8456" width="9.875" style="8" bestFit="1" customWidth="1"/>
    <col min="8457" max="8457" width="5.75" style="8" customWidth="1"/>
    <col min="8458" max="8458" width="54.25" style="8" bestFit="1" customWidth="1"/>
    <col min="8459" max="8459" width="37.25" style="8" bestFit="1" customWidth="1"/>
    <col min="8460" max="8460" width="11"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15" style="8" bestFit="1" customWidth="1"/>
    <col min="8707" max="8707" width="14.375" style="8" bestFit="1" customWidth="1"/>
    <col min="8708" max="8708" width="13.125" style="8" bestFit="1" customWidth="1"/>
    <col min="8709" max="8709" width="53.125" style="8" bestFit="1" customWidth="1"/>
    <col min="8710" max="8710" width="6.25" style="8" customWidth="1"/>
    <col min="8711" max="8712" width="9.875" style="8" bestFit="1" customWidth="1"/>
    <col min="8713" max="8713" width="5.75" style="8" customWidth="1"/>
    <col min="8714" max="8714" width="54.25" style="8" bestFit="1" customWidth="1"/>
    <col min="8715" max="8715" width="37.25" style="8" bestFit="1" customWidth="1"/>
    <col min="8716" max="8716" width="11"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15" style="8" bestFit="1" customWidth="1"/>
    <col min="8963" max="8963" width="14.375" style="8" bestFit="1" customWidth="1"/>
    <col min="8964" max="8964" width="13.125" style="8" bestFit="1" customWidth="1"/>
    <col min="8965" max="8965" width="53.125" style="8" bestFit="1" customWidth="1"/>
    <col min="8966" max="8966" width="6.25" style="8" customWidth="1"/>
    <col min="8967" max="8968" width="9.875" style="8" bestFit="1" customWidth="1"/>
    <col min="8969" max="8969" width="5.75" style="8" customWidth="1"/>
    <col min="8970" max="8970" width="54.25" style="8" bestFit="1" customWidth="1"/>
    <col min="8971" max="8971" width="37.25" style="8" bestFit="1" customWidth="1"/>
    <col min="8972" max="8972" width="11"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15" style="8" bestFit="1" customWidth="1"/>
    <col min="9219" max="9219" width="14.375" style="8" bestFit="1" customWidth="1"/>
    <col min="9220" max="9220" width="13.125" style="8" bestFit="1" customWidth="1"/>
    <col min="9221" max="9221" width="53.125" style="8" bestFit="1" customWidth="1"/>
    <col min="9222" max="9222" width="6.25" style="8" customWidth="1"/>
    <col min="9223" max="9224" width="9.875" style="8" bestFit="1" customWidth="1"/>
    <col min="9225" max="9225" width="5.75" style="8" customWidth="1"/>
    <col min="9226" max="9226" width="54.25" style="8" bestFit="1" customWidth="1"/>
    <col min="9227" max="9227" width="37.25" style="8" bestFit="1" customWidth="1"/>
    <col min="9228" max="9228" width="11"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15" style="8" bestFit="1" customWidth="1"/>
    <col min="9475" max="9475" width="14.375" style="8" bestFit="1" customWidth="1"/>
    <col min="9476" max="9476" width="13.125" style="8" bestFit="1" customWidth="1"/>
    <col min="9477" max="9477" width="53.125" style="8" bestFit="1" customWidth="1"/>
    <col min="9478" max="9478" width="6.25" style="8" customWidth="1"/>
    <col min="9479" max="9480" width="9.875" style="8" bestFit="1" customWidth="1"/>
    <col min="9481" max="9481" width="5.75" style="8" customWidth="1"/>
    <col min="9482" max="9482" width="54.25" style="8" bestFit="1" customWidth="1"/>
    <col min="9483" max="9483" width="37.25" style="8" bestFit="1" customWidth="1"/>
    <col min="9484" max="9484" width="11"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15" style="8" bestFit="1" customWidth="1"/>
    <col min="9731" max="9731" width="14.375" style="8" bestFit="1" customWidth="1"/>
    <col min="9732" max="9732" width="13.125" style="8" bestFit="1" customWidth="1"/>
    <col min="9733" max="9733" width="53.125" style="8" bestFit="1" customWidth="1"/>
    <col min="9734" max="9734" width="6.25" style="8" customWidth="1"/>
    <col min="9735" max="9736" width="9.875" style="8" bestFit="1" customWidth="1"/>
    <col min="9737" max="9737" width="5.75" style="8" customWidth="1"/>
    <col min="9738" max="9738" width="54.25" style="8" bestFit="1" customWidth="1"/>
    <col min="9739" max="9739" width="37.25" style="8" bestFit="1" customWidth="1"/>
    <col min="9740" max="9740" width="11"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15" style="8" bestFit="1" customWidth="1"/>
    <col min="9987" max="9987" width="14.375" style="8" bestFit="1" customWidth="1"/>
    <col min="9988" max="9988" width="13.125" style="8" bestFit="1" customWidth="1"/>
    <col min="9989" max="9989" width="53.125" style="8" bestFit="1" customWidth="1"/>
    <col min="9990" max="9990" width="6.25" style="8" customWidth="1"/>
    <col min="9991" max="9992" width="9.875" style="8" bestFit="1" customWidth="1"/>
    <col min="9993" max="9993" width="5.75" style="8" customWidth="1"/>
    <col min="9994" max="9994" width="54.25" style="8" bestFit="1" customWidth="1"/>
    <col min="9995" max="9995" width="37.25" style="8" bestFit="1" customWidth="1"/>
    <col min="9996" max="9996" width="11"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15" style="8" bestFit="1" customWidth="1"/>
    <col min="10243" max="10243" width="14.375" style="8" bestFit="1" customWidth="1"/>
    <col min="10244" max="10244" width="13.125" style="8" bestFit="1" customWidth="1"/>
    <col min="10245" max="10245" width="53.125" style="8" bestFit="1" customWidth="1"/>
    <col min="10246" max="10246" width="6.25" style="8" customWidth="1"/>
    <col min="10247" max="10248" width="9.875" style="8" bestFit="1" customWidth="1"/>
    <col min="10249" max="10249" width="5.75" style="8" customWidth="1"/>
    <col min="10250" max="10250" width="54.25" style="8" bestFit="1" customWidth="1"/>
    <col min="10251" max="10251" width="37.25" style="8" bestFit="1" customWidth="1"/>
    <col min="10252" max="10252" width="11"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15" style="8" bestFit="1" customWidth="1"/>
    <col min="10499" max="10499" width="14.375" style="8" bestFit="1" customWidth="1"/>
    <col min="10500" max="10500" width="13.125" style="8" bestFit="1" customWidth="1"/>
    <col min="10501" max="10501" width="53.125" style="8" bestFit="1" customWidth="1"/>
    <col min="10502" max="10502" width="6.25" style="8" customWidth="1"/>
    <col min="10503" max="10504" width="9.875" style="8" bestFit="1" customWidth="1"/>
    <col min="10505" max="10505" width="5.75" style="8" customWidth="1"/>
    <col min="10506" max="10506" width="54.25" style="8" bestFit="1" customWidth="1"/>
    <col min="10507" max="10507" width="37.25" style="8" bestFit="1" customWidth="1"/>
    <col min="10508" max="10508" width="11"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15" style="8" bestFit="1" customWidth="1"/>
    <col min="10755" max="10755" width="14.375" style="8" bestFit="1" customWidth="1"/>
    <col min="10756" max="10756" width="13.125" style="8" bestFit="1" customWidth="1"/>
    <col min="10757" max="10757" width="53.125" style="8" bestFit="1" customWidth="1"/>
    <col min="10758" max="10758" width="6.25" style="8" customWidth="1"/>
    <col min="10759" max="10760" width="9.875" style="8" bestFit="1" customWidth="1"/>
    <col min="10761" max="10761" width="5.75" style="8" customWidth="1"/>
    <col min="10762" max="10762" width="54.25" style="8" bestFit="1" customWidth="1"/>
    <col min="10763" max="10763" width="37.25" style="8" bestFit="1" customWidth="1"/>
    <col min="10764" max="10764" width="11"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15" style="8" bestFit="1" customWidth="1"/>
    <col min="11011" max="11011" width="14.375" style="8" bestFit="1" customWidth="1"/>
    <col min="11012" max="11012" width="13.125" style="8" bestFit="1" customWidth="1"/>
    <col min="11013" max="11013" width="53.125" style="8" bestFit="1" customWidth="1"/>
    <col min="11014" max="11014" width="6.25" style="8" customWidth="1"/>
    <col min="11015" max="11016" width="9.875" style="8" bestFit="1" customWidth="1"/>
    <col min="11017" max="11017" width="5.75" style="8" customWidth="1"/>
    <col min="11018" max="11018" width="54.25" style="8" bestFit="1" customWidth="1"/>
    <col min="11019" max="11019" width="37.25" style="8" bestFit="1" customWidth="1"/>
    <col min="11020" max="11020" width="11"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15" style="8" bestFit="1" customWidth="1"/>
    <col min="11267" max="11267" width="14.375" style="8" bestFit="1" customWidth="1"/>
    <col min="11268" max="11268" width="13.125" style="8" bestFit="1" customWidth="1"/>
    <col min="11269" max="11269" width="53.125" style="8" bestFit="1" customWidth="1"/>
    <col min="11270" max="11270" width="6.25" style="8" customWidth="1"/>
    <col min="11271" max="11272" width="9.875" style="8" bestFit="1" customWidth="1"/>
    <col min="11273" max="11273" width="5.75" style="8" customWidth="1"/>
    <col min="11274" max="11274" width="54.25" style="8" bestFit="1" customWidth="1"/>
    <col min="11275" max="11275" width="37.25" style="8" bestFit="1" customWidth="1"/>
    <col min="11276" max="11276" width="11"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15" style="8" bestFit="1" customWidth="1"/>
    <col min="11523" max="11523" width="14.375" style="8" bestFit="1" customWidth="1"/>
    <col min="11524" max="11524" width="13.125" style="8" bestFit="1" customWidth="1"/>
    <col min="11525" max="11525" width="53.125" style="8" bestFit="1" customWidth="1"/>
    <col min="11526" max="11526" width="6.25" style="8" customWidth="1"/>
    <col min="11527" max="11528" width="9.875" style="8" bestFit="1" customWidth="1"/>
    <col min="11529" max="11529" width="5.75" style="8" customWidth="1"/>
    <col min="11530" max="11530" width="54.25" style="8" bestFit="1" customWidth="1"/>
    <col min="11531" max="11531" width="37.25" style="8" bestFit="1" customWidth="1"/>
    <col min="11532" max="11532" width="11"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15" style="8" bestFit="1" customWidth="1"/>
    <col min="11779" max="11779" width="14.375" style="8" bestFit="1" customWidth="1"/>
    <col min="11780" max="11780" width="13.125" style="8" bestFit="1" customWidth="1"/>
    <col min="11781" max="11781" width="53.125" style="8" bestFit="1" customWidth="1"/>
    <col min="11782" max="11782" width="6.25" style="8" customWidth="1"/>
    <col min="11783" max="11784" width="9.875" style="8" bestFit="1" customWidth="1"/>
    <col min="11785" max="11785" width="5.75" style="8" customWidth="1"/>
    <col min="11786" max="11786" width="54.25" style="8" bestFit="1" customWidth="1"/>
    <col min="11787" max="11787" width="37.25" style="8" bestFit="1" customWidth="1"/>
    <col min="11788" max="11788" width="11"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15" style="8" bestFit="1" customWidth="1"/>
    <col min="12035" max="12035" width="14.375" style="8" bestFit="1" customWidth="1"/>
    <col min="12036" max="12036" width="13.125" style="8" bestFit="1" customWidth="1"/>
    <col min="12037" max="12037" width="53.125" style="8" bestFit="1" customWidth="1"/>
    <col min="12038" max="12038" width="6.25" style="8" customWidth="1"/>
    <col min="12039" max="12040" width="9.875" style="8" bestFit="1" customWidth="1"/>
    <col min="12041" max="12041" width="5.75" style="8" customWidth="1"/>
    <col min="12042" max="12042" width="54.25" style="8" bestFit="1" customWidth="1"/>
    <col min="12043" max="12043" width="37.25" style="8" bestFit="1" customWidth="1"/>
    <col min="12044" max="12044" width="11"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15" style="8" bestFit="1" customWidth="1"/>
    <col min="12291" max="12291" width="14.375" style="8" bestFit="1" customWidth="1"/>
    <col min="12292" max="12292" width="13.125" style="8" bestFit="1" customWidth="1"/>
    <col min="12293" max="12293" width="53.125" style="8" bestFit="1" customWidth="1"/>
    <col min="12294" max="12294" width="6.25" style="8" customWidth="1"/>
    <col min="12295" max="12296" width="9.875" style="8" bestFit="1" customWidth="1"/>
    <col min="12297" max="12297" width="5.75" style="8" customWidth="1"/>
    <col min="12298" max="12298" width="54.25" style="8" bestFit="1" customWidth="1"/>
    <col min="12299" max="12299" width="37.25" style="8" bestFit="1" customWidth="1"/>
    <col min="12300" max="12300" width="11"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15" style="8" bestFit="1" customWidth="1"/>
    <col min="12547" max="12547" width="14.375" style="8" bestFit="1" customWidth="1"/>
    <col min="12548" max="12548" width="13.125" style="8" bestFit="1" customWidth="1"/>
    <col min="12549" max="12549" width="53.125" style="8" bestFit="1" customWidth="1"/>
    <col min="12550" max="12550" width="6.25" style="8" customWidth="1"/>
    <col min="12551" max="12552" width="9.875" style="8" bestFit="1" customWidth="1"/>
    <col min="12553" max="12553" width="5.75" style="8" customWidth="1"/>
    <col min="12554" max="12554" width="54.25" style="8" bestFit="1" customWidth="1"/>
    <col min="12555" max="12555" width="37.25" style="8" bestFit="1" customWidth="1"/>
    <col min="12556" max="12556" width="11"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15" style="8" bestFit="1" customWidth="1"/>
    <col min="12803" max="12803" width="14.375" style="8" bestFit="1" customWidth="1"/>
    <col min="12804" max="12804" width="13.125" style="8" bestFit="1" customWidth="1"/>
    <col min="12805" max="12805" width="53.125" style="8" bestFit="1" customWidth="1"/>
    <col min="12806" max="12806" width="6.25" style="8" customWidth="1"/>
    <col min="12807" max="12808" width="9.875" style="8" bestFit="1" customWidth="1"/>
    <col min="12809" max="12809" width="5.75" style="8" customWidth="1"/>
    <col min="12810" max="12810" width="54.25" style="8" bestFit="1" customWidth="1"/>
    <col min="12811" max="12811" width="37.25" style="8" bestFit="1" customWidth="1"/>
    <col min="12812" max="12812" width="11"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15" style="8" bestFit="1" customWidth="1"/>
    <col min="13059" max="13059" width="14.375" style="8" bestFit="1" customWidth="1"/>
    <col min="13060" max="13060" width="13.125" style="8" bestFit="1" customWidth="1"/>
    <col min="13061" max="13061" width="53.125" style="8" bestFit="1" customWidth="1"/>
    <col min="13062" max="13062" width="6.25" style="8" customWidth="1"/>
    <col min="13063" max="13064" width="9.875" style="8" bestFit="1" customWidth="1"/>
    <col min="13065" max="13065" width="5.75" style="8" customWidth="1"/>
    <col min="13066" max="13066" width="54.25" style="8" bestFit="1" customWidth="1"/>
    <col min="13067" max="13067" width="37.25" style="8" bestFit="1" customWidth="1"/>
    <col min="13068" max="13068" width="11"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15" style="8" bestFit="1" customWidth="1"/>
    <col min="13315" max="13315" width="14.375" style="8" bestFit="1" customWidth="1"/>
    <col min="13316" max="13316" width="13.125" style="8" bestFit="1" customWidth="1"/>
    <col min="13317" max="13317" width="53.125" style="8" bestFit="1" customWidth="1"/>
    <col min="13318" max="13318" width="6.25" style="8" customWidth="1"/>
    <col min="13319" max="13320" width="9.875" style="8" bestFit="1" customWidth="1"/>
    <col min="13321" max="13321" width="5.75" style="8" customWidth="1"/>
    <col min="13322" max="13322" width="54.25" style="8" bestFit="1" customWidth="1"/>
    <col min="13323" max="13323" width="37.25" style="8" bestFit="1" customWidth="1"/>
    <col min="13324" max="13324" width="11"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15" style="8" bestFit="1" customWidth="1"/>
    <col min="13571" max="13571" width="14.375" style="8" bestFit="1" customWidth="1"/>
    <col min="13572" max="13572" width="13.125" style="8" bestFit="1" customWidth="1"/>
    <col min="13573" max="13573" width="53.125" style="8" bestFit="1" customWidth="1"/>
    <col min="13574" max="13574" width="6.25" style="8" customWidth="1"/>
    <col min="13575" max="13576" width="9.875" style="8" bestFit="1" customWidth="1"/>
    <col min="13577" max="13577" width="5.75" style="8" customWidth="1"/>
    <col min="13578" max="13578" width="54.25" style="8" bestFit="1" customWidth="1"/>
    <col min="13579" max="13579" width="37.25" style="8" bestFit="1" customWidth="1"/>
    <col min="13580" max="13580" width="11"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15" style="8" bestFit="1" customWidth="1"/>
    <col min="13827" max="13827" width="14.375" style="8" bestFit="1" customWidth="1"/>
    <col min="13828" max="13828" width="13.125" style="8" bestFit="1" customWidth="1"/>
    <col min="13829" max="13829" width="53.125" style="8" bestFit="1" customWidth="1"/>
    <col min="13830" max="13830" width="6.25" style="8" customWidth="1"/>
    <col min="13831" max="13832" width="9.875" style="8" bestFit="1" customWidth="1"/>
    <col min="13833" max="13833" width="5.75" style="8" customWidth="1"/>
    <col min="13834" max="13834" width="54.25" style="8" bestFit="1" customWidth="1"/>
    <col min="13835" max="13835" width="37.25" style="8" bestFit="1" customWidth="1"/>
    <col min="13836" max="13836" width="11"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15" style="8" bestFit="1" customWidth="1"/>
    <col min="14083" max="14083" width="14.375" style="8" bestFit="1" customWidth="1"/>
    <col min="14084" max="14084" width="13.125" style="8" bestFit="1" customWidth="1"/>
    <col min="14085" max="14085" width="53.125" style="8" bestFit="1" customWidth="1"/>
    <col min="14086" max="14086" width="6.25" style="8" customWidth="1"/>
    <col min="14087" max="14088" width="9.875" style="8" bestFit="1" customWidth="1"/>
    <col min="14089" max="14089" width="5.75" style="8" customWidth="1"/>
    <col min="14090" max="14090" width="54.25" style="8" bestFit="1" customWidth="1"/>
    <col min="14091" max="14091" width="37.25" style="8" bestFit="1" customWidth="1"/>
    <col min="14092" max="14092" width="11"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15" style="8" bestFit="1" customWidth="1"/>
    <col min="14339" max="14339" width="14.375" style="8" bestFit="1" customWidth="1"/>
    <col min="14340" max="14340" width="13.125" style="8" bestFit="1" customWidth="1"/>
    <col min="14341" max="14341" width="53.125" style="8" bestFit="1" customWidth="1"/>
    <col min="14342" max="14342" width="6.25" style="8" customWidth="1"/>
    <col min="14343" max="14344" width="9.875" style="8" bestFit="1" customWidth="1"/>
    <col min="14345" max="14345" width="5.75" style="8" customWidth="1"/>
    <col min="14346" max="14346" width="54.25" style="8" bestFit="1" customWidth="1"/>
    <col min="14347" max="14347" width="37.25" style="8" bestFit="1" customWidth="1"/>
    <col min="14348" max="14348" width="11"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15" style="8" bestFit="1" customWidth="1"/>
    <col min="14595" max="14595" width="14.375" style="8" bestFit="1" customWidth="1"/>
    <col min="14596" max="14596" width="13.125" style="8" bestFit="1" customWidth="1"/>
    <col min="14597" max="14597" width="53.125" style="8" bestFit="1" customWidth="1"/>
    <col min="14598" max="14598" width="6.25" style="8" customWidth="1"/>
    <col min="14599" max="14600" width="9.875" style="8" bestFit="1" customWidth="1"/>
    <col min="14601" max="14601" width="5.75" style="8" customWidth="1"/>
    <col min="14602" max="14602" width="54.25" style="8" bestFit="1" customWidth="1"/>
    <col min="14603" max="14603" width="37.25" style="8" bestFit="1" customWidth="1"/>
    <col min="14604" max="14604" width="11"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15" style="8" bestFit="1" customWidth="1"/>
    <col min="14851" max="14851" width="14.375" style="8" bestFit="1" customWidth="1"/>
    <col min="14852" max="14852" width="13.125" style="8" bestFit="1" customWidth="1"/>
    <col min="14853" max="14853" width="53.125" style="8" bestFit="1" customWidth="1"/>
    <col min="14854" max="14854" width="6.25" style="8" customWidth="1"/>
    <col min="14855" max="14856" width="9.875" style="8" bestFit="1" customWidth="1"/>
    <col min="14857" max="14857" width="5.75" style="8" customWidth="1"/>
    <col min="14858" max="14858" width="54.25" style="8" bestFit="1" customWidth="1"/>
    <col min="14859" max="14859" width="37.25" style="8" bestFit="1" customWidth="1"/>
    <col min="14860" max="14860" width="11"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15" style="8" bestFit="1" customWidth="1"/>
    <col min="15107" max="15107" width="14.375" style="8" bestFit="1" customWidth="1"/>
    <col min="15108" max="15108" width="13.125" style="8" bestFit="1" customWidth="1"/>
    <col min="15109" max="15109" width="53.125" style="8" bestFit="1" customWidth="1"/>
    <col min="15110" max="15110" width="6.25" style="8" customWidth="1"/>
    <col min="15111" max="15112" width="9.875" style="8" bestFit="1" customWidth="1"/>
    <col min="15113" max="15113" width="5.75" style="8" customWidth="1"/>
    <col min="15114" max="15114" width="54.25" style="8" bestFit="1" customWidth="1"/>
    <col min="15115" max="15115" width="37.25" style="8" bestFit="1" customWidth="1"/>
    <col min="15116" max="15116" width="11"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15" style="8" bestFit="1" customWidth="1"/>
    <col min="15363" max="15363" width="14.375" style="8" bestFit="1" customWidth="1"/>
    <col min="15364" max="15364" width="13.125" style="8" bestFit="1" customWidth="1"/>
    <col min="15365" max="15365" width="53.125" style="8" bestFit="1" customWidth="1"/>
    <col min="15366" max="15366" width="6.25" style="8" customWidth="1"/>
    <col min="15367" max="15368" width="9.875" style="8" bestFit="1" customWidth="1"/>
    <col min="15369" max="15369" width="5.75" style="8" customWidth="1"/>
    <col min="15370" max="15370" width="54.25" style="8" bestFit="1" customWidth="1"/>
    <col min="15371" max="15371" width="37.25" style="8" bestFit="1" customWidth="1"/>
    <col min="15372" max="15372" width="11"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15" style="8" bestFit="1" customWidth="1"/>
    <col min="15619" max="15619" width="14.375" style="8" bestFit="1" customWidth="1"/>
    <col min="15620" max="15620" width="13.125" style="8" bestFit="1" customWidth="1"/>
    <col min="15621" max="15621" width="53.125" style="8" bestFit="1" customWidth="1"/>
    <col min="15622" max="15622" width="6.25" style="8" customWidth="1"/>
    <col min="15623" max="15624" width="9.875" style="8" bestFit="1" customWidth="1"/>
    <col min="15625" max="15625" width="5.75" style="8" customWidth="1"/>
    <col min="15626" max="15626" width="54.25" style="8" bestFit="1" customWidth="1"/>
    <col min="15627" max="15627" width="37.25" style="8" bestFit="1" customWidth="1"/>
    <col min="15628" max="15628" width="11"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15" style="8" bestFit="1" customWidth="1"/>
    <col min="15875" max="15875" width="14.375" style="8" bestFit="1" customWidth="1"/>
    <col min="15876" max="15876" width="13.125" style="8" bestFit="1" customWidth="1"/>
    <col min="15877" max="15877" width="53.125" style="8" bestFit="1" customWidth="1"/>
    <col min="15878" max="15878" width="6.25" style="8" customWidth="1"/>
    <col min="15879" max="15880" width="9.875" style="8" bestFit="1" customWidth="1"/>
    <col min="15881" max="15881" width="5.75" style="8" customWidth="1"/>
    <col min="15882" max="15882" width="54.25" style="8" bestFit="1" customWidth="1"/>
    <col min="15883" max="15883" width="37.25" style="8" bestFit="1" customWidth="1"/>
    <col min="15884" max="15884" width="11"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15" style="8" bestFit="1" customWidth="1"/>
    <col min="16131" max="16131" width="14.375" style="8" bestFit="1" customWidth="1"/>
    <col min="16132" max="16132" width="13.125" style="8" bestFit="1" customWidth="1"/>
    <col min="16133" max="16133" width="53.125" style="8" bestFit="1" customWidth="1"/>
    <col min="16134" max="16134" width="6.25" style="8" customWidth="1"/>
    <col min="16135" max="16136" width="9.875" style="8" bestFit="1" customWidth="1"/>
    <col min="16137" max="16137" width="5.75" style="8" customWidth="1"/>
    <col min="16138" max="16138" width="54.25" style="8" bestFit="1" customWidth="1"/>
    <col min="16139" max="16139" width="37.25" style="8" bestFit="1" customWidth="1"/>
    <col min="16140" max="16140" width="11"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3179</v>
      </c>
      <c r="G2" s="4" t="s">
        <v>2</v>
      </c>
      <c r="H2" s="5"/>
      <c r="I2" s="6"/>
      <c r="J2" s="7">
        <f>SUM(H:H)</f>
        <v>657130</v>
      </c>
    </row>
    <row r="3" spans="2:17" ht="20.100000000000001" customHeight="1">
      <c r="B3" s="1" t="s">
        <v>3</v>
      </c>
      <c r="C3" s="1"/>
      <c r="D3" s="1"/>
      <c r="E3" s="98" t="s">
        <v>3180</v>
      </c>
    </row>
    <row r="4" spans="2:17" ht="20.100000000000001" customHeight="1">
      <c r="B4" s="1" t="s">
        <v>5</v>
      </c>
      <c r="C4" s="1"/>
      <c r="D4" s="1"/>
      <c r="E4" s="98">
        <v>175256</v>
      </c>
      <c r="J4" s="15"/>
      <c r="K4" s="1199"/>
    </row>
    <row r="5" spans="2:17" ht="20.100000000000001" customHeight="1">
      <c r="B5" s="1" t="s">
        <v>6</v>
      </c>
      <c r="C5" s="1"/>
      <c r="D5" s="1"/>
      <c r="E5" s="102">
        <v>43941</v>
      </c>
      <c r="J5" s="15"/>
      <c r="K5" s="1199"/>
    </row>
    <row r="6" spans="2:17" ht="20.100000000000001" customHeight="1">
      <c r="B6" s="1" t="s">
        <v>7</v>
      </c>
      <c r="C6" s="1"/>
      <c r="D6" s="1"/>
      <c r="E6" s="102"/>
      <c r="J6" s="15"/>
      <c r="K6" s="1199"/>
    </row>
    <row r="7" spans="2:17" ht="19.5" customHeight="1">
      <c r="B7" s="18"/>
      <c r="C7" s="18"/>
      <c r="D7" s="18"/>
      <c r="E7" s="294"/>
      <c r="J7" s="15"/>
      <c r="K7" s="1199"/>
      <c r="L7" s="20"/>
    </row>
    <row r="8" spans="2:17" ht="19.5" customHeight="1"/>
    <row r="9" spans="2:17" s="9" customFormat="1" ht="19.5" customHeight="1">
      <c r="B9" s="21" t="s">
        <v>8</v>
      </c>
      <c r="C9" s="21" t="s">
        <v>9</v>
      </c>
      <c r="D9" s="21" t="s">
        <v>10</v>
      </c>
      <c r="E9" s="22" t="s">
        <v>11</v>
      </c>
      <c r="F9" s="22" t="s">
        <v>12</v>
      </c>
      <c r="G9" s="22" t="s">
        <v>13</v>
      </c>
      <c r="H9" s="22" t="s">
        <v>14</v>
      </c>
      <c r="I9" s="22" t="s">
        <v>15</v>
      </c>
      <c r="J9" s="22" t="s">
        <v>16</v>
      </c>
      <c r="K9" s="22" t="s">
        <v>17</v>
      </c>
      <c r="L9" s="22" t="s">
        <v>18</v>
      </c>
      <c r="M9" s="25" t="s">
        <v>19</v>
      </c>
      <c r="N9" s="21" t="s">
        <v>20</v>
      </c>
      <c r="O9" s="22" t="s">
        <v>21</v>
      </c>
      <c r="P9" s="25" t="s">
        <v>22</v>
      </c>
      <c r="Q9" s="26" t="s">
        <v>23</v>
      </c>
    </row>
    <row r="10" spans="2:17" s="73" customFormat="1" ht="19.7" customHeight="1">
      <c r="B10" s="1253"/>
      <c r="C10" s="65" t="s">
        <v>2756</v>
      </c>
      <c r="D10" s="65" t="s">
        <v>3181</v>
      </c>
      <c r="E10" s="59" t="s">
        <v>2757</v>
      </c>
      <c r="F10" s="57">
        <v>1</v>
      </c>
      <c r="G10" s="52">
        <v>300600</v>
      </c>
      <c r="H10" s="69">
        <f>F10*G10</f>
        <v>300600</v>
      </c>
      <c r="I10" s="283"/>
      <c r="J10" s="59"/>
      <c r="K10" s="57" t="s">
        <v>141</v>
      </c>
      <c r="L10" s="57"/>
      <c r="M10" s="60">
        <v>43882</v>
      </c>
      <c r="N10" s="65"/>
      <c r="O10" s="1200"/>
      <c r="P10" s="60"/>
      <c r="Q10" s="61"/>
    </row>
    <row r="11" spans="2:17" s="73" customFormat="1" ht="19.7" customHeight="1">
      <c r="B11" s="1109"/>
      <c r="C11" s="65"/>
      <c r="D11" s="65"/>
      <c r="E11" s="954"/>
      <c r="F11" s="919"/>
      <c r="G11" s="1254"/>
      <c r="H11" s="52"/>
      <c r="I11" s="283"/>
      <c r="J11" s="59"/>
      <c r="K11" s="57"/>
      <c r="L11" s="57"/>
      <c r="M11" s="60"/>
      <c r="N11" s="65"/>
      <c r="O11" s="1200"/>
      <c r="P11" s="60"/>
      <c r="Q11" s="61"/>
    </row>
    <row r="12" spans="2:17" s="73" customFormat="1" ht="19.7" customHeight="1">
      <c r="B12" s="1109"/>
      <c r="C12" s="65" t="s">
        <v>35</v>
      </c>
      <c r="D12" s="65" t="s">
        <v>35</v>
      </c>
      <c r="E12" s="31" t="s">
        <v>3311</v>
      </c>
      <c r="F12" s="31">
        <v>4</v>
      </c>
      <c r="G12" s="52"/>
      <c r="H12" s="52"/>
      <c r="I12" s="283"/>
      <c r="J12" s="59"/>
      <c r="K12" s="57" t="s">
        <v>3312</v>
      </c>
      <c r="L12" s="57"/>
      <c r="M12" s="60"/>
      <c r="N12" s="65"/>
      <c r="O12" s="1200"/>
      <c r="P12" s="60"/>
      <c r="Q12" s="61"/>
    </row>
    <row r="13" spans="2:17" s="73" customFormat="1" ht="19.7" customHeight="1">
      <c r="B13" s="1109"/>
      <c r="C13" s="65" t="s">
        <v>35</v>
      </c>
      <c r="D13" s="65" t="s">
        <v>35</v>
      </c>
      <c r="E13" s="31" t="s">
        <v>3313</v>
      </c>
      <c r="F13" s="31">
        <v>4</v>
      </c>
      <c r="G13" s="52"/>
      <c r="H13" s="52"/>
      <c r="I13" s="283"/>
      <c r="J13" s="59"/>
      <c r="K13" s="57" t="s">
        <v>3312</v>
      </c>
      <c r="L13" s="57"/>
      <c r="M13" s="60"/>
      <c r="N13" s="65"/>
      <c r="O13" s="1200"/>
      <c r="P13" s="60"/>
      <c r="Q13" s="61"/>
    </row>
    <row r="14" spans="2:17" s="73" customFormat="1" ht="19.7" customHeight="1">
      <c r="B14" s="1109"/>
      <c r="C14" s="65" t="s">
        <v>35</v>
      </c>
      <c r="D14" s="65" t="s">
        <v>35</v>
      </c>
      <c r="E14" s="31" t="s">
        <v>3187</v>
      </c>
      <c r="F14" s="31">
        <v>47</v>
      </c>
      <c r="G14" s="52"/>
      <c r="H14" s="52"/>
      <c r="I14" s="283"/>
      <c r="J14" s="59"/>
      <c r="K14" s="57" t="s">
        <v>3312</v>
      </c>
      <c r="L14" s="57"/>
      <c r="M14" s="60"/>
      <c r="N14" s="65"/>
      <c r="O14" s="1200"/>
      <c r="P14" s="60"/>
      <c r="Q14" s="61"/>
    </row>
    <row r="15" spans="2:17" s="73" customFormat="1" ht="19.7" customHeight="1">
      <c r="B15" s="1109"/>
      <c r="C15" s="65" t="s">
        <v>35</v>
      </c>
      <c r="D15" s="65" t="s">
        <v>35</v>
      </c>
      <c r="E15" s="31" t="s">
        <v>3188</v>
      </c>
      <c r="F15" s="31">
        <v>65</v>
      </c>
      <c r="G15" s="52"/>
      <c r="H15" s="52"/>
      <c r="I15" s="283"/>
      <c r="J15" s="59"/>
      <c r="K15" s="57" t="s">
        <v>3312</v>
      </c>
      <c r="L15" s="57"/>
      <c r="M15" s="60"/>
      <c r="N15" s="65"/>
      <c r="O15" s="1200"/>
      <c r="P15" s="60"/>
      <c r="Q15" s="61"/>
    </row>
    <row r="16" spans="2:17" s="73" customFormat="1" ht="19.7" customHeight="1">
      <c r="B16" s="1109"/>
      <c r="C16" s="65" t="s">
        <v>35</v>
      </c>
      <c r="D16" s="65" t="s">
        <v>35</v>
      </c>
      <c r="E16" s="31" t="s">
        <v>3189</v>
      </c>
      <c r="F16" s="31">
        <v>8</v>
      </c>
      <c r="G16" s="38"/>
      <c r="H16" s="38"/>
      <c r="I16" s="38"/>
      <c r="J16" s="31"/>
      <c r="K16" s="57" t="s">
        <v>3312</v>
      </c>
      <c r="L16" s="57"/>
      <c r="M16" s="60"/>
      <c r="N16" s="65"/>
      <c r="O16" s="1200"/>
      <c r="P16" s="60"/>
      <c r="Q16" s="61"/>
    </row>
    <row r="17" spans="2:17" s="73" customFormat="1" ht="19.5" customHeight="1">
      <c r="B17" s="1109"/>
      <c r="C17" s="65" t="s">
        <v>35</v>
      </c>
      <c r="D17" s="65" t="s">
        <v>35</v>
      </c>
      <c r="E17" s="31" t="s">
        <v>3190</v>
      </c>
      <c r="F17" s="31">
        <v>20</v>
      </c>
      <c r="G17" s="38"/>
      <c r="H17" s="38"/>
      <c r="I17" s="38"/>
      <c r="J17" s="31"/>
      <c r="K17" s="57" t="s">
        <v>3312</v>
      </c>
      <c r="L17" s="57"/>
      <c r="M17" s="60"/>
      <c r="N17" s="65"/>
      <c r="O17" s="1200"/>
      <c r="P17" s="60"/>
      <c r="Q17" s="61"/>
    </row>
    <row r="18" spans="2:17" s="9" customFormat="1" ht="19.5" customHeight="1">
      <c r="B18" s="21"/>
      <c r="C18" s="65" t="s">
        <v>35</v>
      </c>
      <c r="D18" s="65" t="s">
        <v>35</v>
      </c>
      <c r="E18" s="31" t="s">
        <v>2928</v>
      </c>
      <c r="F18" s="31">
        <v>14</v>
      </c>
      <c r="G18" s="38"/>
      <c r="H18" s="38"/>
      <c r="I18" s="38"/>
      <c r="J18" s="31"/>
      <c r="K18" s="57" t="s">
        <v>3312</v>
      </c>
      <c r="L18" s="21"/>
      <c r="M18" s="25"/>
      <c r="N18" s="21"/>
      <c r="O18" s="32"/>
      <c r="P18" s="32"/>
      <c r="Q18" s="25"/>
    </row>
    <row r="19" spans="2:17" ht="19.5" customHeight="1">
      <c r="B19" s="22"/>
      <c r="C19" s="65" t="s">
        <v>35</v>
      </c>
      <c r="D19" s="65" t="s">
        <v>35</v>
      </c>
      <c r="E19" s="31" t="s">
        <v>3191</v>
      </c>
      <c r="F19" s="31">
        <v>1</v>
      </c>
      <c r="G19" s="38"/>
      <c r="H19" s="38"/>
      <c r="I19" s="38"/>
      <c r="J19" s="31"/>
      <c r="K19" s="57" t="s">
        <v>3312</v>
      </c>
      <c r="L19" s="22"/>
      <c r="M19" s="25"/>
      <c r="N19" s="31"/>
      <c r="O19" s="23"/>
      <c r="P19" s="37"/>
      <c r="Q19" s="193"/>
    </row>
    <row r="20" spans="2:17" ht="19.5" customHeight="1">
      <c r="B20" s="22"/>
      <c r="C20" s="65" t="s">
        <v>35</v>
      </c>
      <c r="D20" s="65" t="s">
        <v>35</v>
      </c>
      <c r="E20" s="31" t="s">
        <v>3192</v>
      </c>
      <c r="F20" s="31">
        <v>4</v>
      </c>
      <c r="G20" s="36"/>
      <c r="H20" s="38"/>
      <c r="I20" s="36"/>
      <c r="J20" s="31"/>
      <c r="K20" s="57" t="s">
        <v>3312</v>
      </c>
      <c r="L20" s="22"/>
      <c r="M20" s="25"/>
      <c r="N20" s="31"/>
      <c r="O20" s="23"/>
      <c r="P20" s="37"/>
      <c r="Q20" s="193"/>
    </row>
    <row r="21" spans="2:17" ht="19.5" customHeight="1">
      <c r="B21" s="22"/>
      <c r="C21" s="65" t="s">
        <v>35</v>
      </c>
      <c r="D21" s="65" t="s">
        <v>35</v>
      </c>
      <c r="E21" s="31" t="s">
        <v>3193</v>
      </c>
      <c r="F21" s="31">
        <v>2</v>
      </c>
      <c r="G21" s="31"/>
      <c r="H21" s="31"/>
      <c r="I21" s="23"/>
      <c r="J21" s="31"/>
      <c r="K21" s="57" t="s">
        <v>3312</v>
      </c>
      <c r="L21" s="22"/>
      <c r="M21" s="25"/>
      <c r="N21" s="31"/>
      <c r="O21" s="23"/>
      <c r="P21" s="37"/>
      <c r="Q21" s="193"/>
    </row>
    <row r="22" spans="2:17" ht="19.5" customHeight="1">
      <c r="B22" s="22"/>
      <c r="C22" s="65" t="s">
        <v>35</v>
      </c>
      <c r="D22" s="65" t="s">
        <v>35</v>
      </c>
      <c r="E22" s="31" t="s">
        <v>3194</v>
      </c>
      <c r="F22" s="31">
        <v>1</v>
      </c>
      <c r="G22" s="36"/>
      <c r="H22" s="38"/>
      <c r="I22" s="36"/>
      <c r="J22" s="31"/>
      <c r="K22" s="57" t="s">
        <v>3312</v>
      </c>
      <c r="L22" s="22"/>
      <c r="M22" s="25"/>
      <c r="N22" s="31"/>
      <c r="O22" s="23"/>
      <c r="P22" s="37"/>
      <c r="Q22" s="193"/>
    </row>
    <row r="23" spans="2:17" ht="19.5" customHeight="1">
      <c r="B23" s="22"/>
      <c r="C23" s="65" t="s">
        <v>35</v>
      </c>
      <c r="D23" s="65" t="s">
        <v>35</v>
      </c>
      <c r="E23" s="31" t="s">
        <v>3195</v>
      </c>
      <c r="F23" s="31">
        <v>4</v>
      </c>
      <c r="G23" s="38"/>
      <c r="H23" s="38"/>
      <c r="I23" s="38"/>
      <c r="J23" s="31"/>
      <c r="K23" s="57" t="s">
        <v>3312</v>
      </c>
      <c r="L23" s="22"/>
      <c r="M23" s="25"/>
      <c r="N23" s="31"/>
      <c r="O23" s="23"/>
      <c r="P23" s="37"/>
      <c r="Q23" s="193"/>
    </row>
    <row r="24" spans="2:17" ht="19.5" customHeight="1">
      <c r="B24" s="22"/>
      <c r="C24" s="65" t="s">
        <v>35</v>
      </c>
      <c r="D24" s="65" t="s">
        <v>35</v>
      </c>
      <c r="E24" s="31" t="s">
        <v>3196</v>
      </c>
      <c r="F24" s="31">
        <v>14</v>
      </c>
      <c r="G24" s="38"/>
      <c r="H24" s="38"/>
      <c r="I24" s="38"/>
      <c r="J24" s="31"/>
      <c r="K24" s="57" t="s">
        <v>3312</v>
      </c>
      <c r="L24" s="22"/>
      <c r="M24" s="25"/>
      <c r="N24" s="31"/>
      <c r="O24" s="23"/>
      <c r="P24" s="37"/>
      <c r="Q24" s="193"/>
    </row>
    <row r="25" spans="2:17" ht="19.5" customHeight="1">
      <c r="B25" s="22"/>
      <c r="C25" s="65" t="s">
        <v>35</v>
      </c>
      <c r="D25" s="65" t="s">
        <v>35</v>
      </c>
      <c r="E25" s="31" t="s">
        <v>3197</v>
      </c>
      <c r="F25" s="31">
        <v>4</v>
      </c>
      <c r="G25" s="31"/>
      <c r="H25" s="31"/>
      <c r="I25" s="23"/>
      <c r="J25" s="31"/>
      <c r="K25" s="57" t="s">
        <v>3312</v>
      </c>
      <c r="L25" s="22"/>
      <c r="M25" s="25"/>
      <c r="N25" s="31"/>
      <c r="O25" s="23"/>
      <c r="P25" s="37"/>
      <c r="Q25" s="193"/>
    </row>
    <row r="26" spans="2:17" ht="19.5" customHeight="1">
      <c r="B26" s="22"/>
      <c r="C26" s="65" t="s">
        <v>35</v>
      </c>
      <c r="D26" s="65" t="s">
        <v>35</v>
      </c>
      <c r="E26" s="31" t="s">
        <v>3198</v>
      </c>
      <c r="F26" s="31">
        <v>2</v>
      </c>
      <c r="G26" s="31"/>
      <c r="H26" s="31"/>
      <c r="I26" s="23"/>
      <c r="J26" s="31"/>
      <c r="K26" s="57" t="s">
        <v>3312</v>
      </c>
      <c r="L26" s="22"/>
      <c r="M26" s="25"/>
      <c r="N26" s="31"/>
      <c r="O26" s="23"/>
      <c r="P26" s="37"/>
      <c r="Q26" s="193"/>
    </row>
    <row r="27" spans="2:17" ht="19.5" customHeight="1">
      <c r="B27" s="22"/>
      <c r="C27" s="65" t="s">
        <v>35</v>
      </c>
      <c r="D27" s="65" t="s">
        <v>35</v>
      </c>
      <c r="E27" s="31" t="s">
        <v>3199</v>
      </c>
      <c r="F27" s="31">
        <v>2</v>
      </c>
      <c r="G27" s="31"/>
      <c r="H27" s="31"/>
      <c r="I27" s="23"/>
      <c r="J27" s="31"/>
      <c r="K27" s="57" t="s">
        <v>3312</v>
      </c>
      <c r="L27" s="22"/>
      <c r="M27" s="25"/>
      <c r="N27" s="31"/>
      <c r="O27" s="23"/>
      <c r="P27" s="37"/>
      <c r="Q27" s="193"/>
    </row>
    <row r="28" spans="2:17" ht="19.5" customHeight="1">
      <c r="B28" s="22"/>
      <c r="C28" s="65" t="s">
        <v>35</v>
      </c>
      <c r="D28" s="65" t="s">
        <v>35</v>
      </c>
      <c r="E28" s="31" t="s">
        <v>3200</v>
      </c>
      <c r="F28" s="31">
        <v>14</v>
      </c>
      <c r="G28" s="31"/>
      <c r="H28" s="31"/>
      <c r="I28" s="23"/>
      <c r="J28" s="31"/>
      <c r="K28" s="57" t="s">
        <v>3312</v>
      </c>
      <c r="L28" s="22"/>
      <c r="M28" s="25"/>
      <c r="N28" s="31"/>
      <c r="O28" s="23"/>
      <c r="P28" s="37"/>
      <c r="Q28" s="193"/>
    </row>
    <row r="29" spans="2:17" ht="19.5" customHeight="1">
      <c r="B29" s="22"/>
      <c r="C29" s="65" t="s">
        <v>35</v>
      </c>
      <c r="D29" s="65" t="s">
        <v>35</v>
      </c>
      <c r="E29" s="31" t="s">
        <v>3201</v>
      </c>
      <c r="F29" s="31">
        <v>2</v>
      </c>
      <c r="G29" s="31"/>
      <c r="H29" s="31"/>
      <c r="I29" s="23"/>
      <c r="J29" s="31"/>
      <c r="K29" s="57" t="s">
        <v>3312</v>
      </c>
      <c r="L29" s="22"/>
      <c r="M29" s="25"/>
      <c r="N29" s="31"/>
      <c r="O29" s="23"/>
      <c r="P29" s="37"/>
      <c r="Q29" s="193"/>
    </row>
    <row r="30" spans="2:17" ht="19.5" customHeight="1">
      <c r="B30" s="22"/>
      <c r="C30" s="65" t="s">
        <v>35</v>
      </c>
      <c r="D30" s="65" t="s">
        <v>35</v>
      </c>
      <c r="E30" s="31" t="s">
        <v>3203</v>
      </c>
      <c r="F30" s="31">
        <v>2</v>
      </c>
      <c r="G30" s="31"/>
      <c r="H30" s="31"/>
      <c r="I30" s="23"/>
      <c r="J30" s="31"/>
      <c r="K30" s="57" t="s">
        <v>3312</v>
      </c>
      <c r="L30" s="22"/>
      <c r="M30" s="25"/>
      <c r="N30" s="31"/>
      <c r="O30" s="23"/>
      <c r="P30" s="37"/>
      <c r="Q30" s="193"/>
    </row>
    <row r="31" spans="2:17" ht="19.5" customHeight="1">
      <c r="B31" s="22"/>
      <c r="C31" s="65" t="s">
        <v>35</v>
      </c>
      <c r="D31" s="65" t="s">
        <v>35</v>
      </c>
      <c r="E31" s="31" t="s">
        <v>2872</v>
      </c>
      <c r="F31" s="31">
        <v>1</v>
      </c>
      <c r="G31" s="31"/>
      <c r="H31" s="31"/>
      <c r="I31" s="23"/>
      <c r="J31" s="31"/>
      <c r="K31" s="57" t="s">
        <v>3312</v>
      </c>
      <c r="L31" s="22"/>
      <c r="M31" s="25"/>
      <c r="N31" s="31"/>
      <c r="O31" s="23"/>
      <c r="P31" s="37"/>
      <c r="Q31" s="193"/>
    </row>
    <row r="32" spans="2:17" ht="19.5" customHeight="1">
      <c r="B32" s="22"/>
      <c r="C32" s="65" t="s">
        <v>35</v>
      </c>
      <c r="D32" s="65" t="s">
        <v>35</v>
      </c>
      <c r="E32" s="31" t="s">
        <v>2761</v>
      </c>
      <c r="F32" s="23">
        <v>3</v>
      </c>
      <c r="G32" s="31"/>
      <c r="H32" s="31"/>
      <c r="I32" s="23"/>
      <c r="J32" s="31" t="s">
        <v>3314</v>
      </c>
      <c r="K32" s="57" t="s">
        <v>3312</v>
      </c>
      <c r="L32" s="22"/>
      <c r="M32" s="25"/>
      <c r="N32" s="31"/>
      <c r="O32" s="23"/>
      <c r="P32" s="37"/>
      <c r="Q32" s="193"/>
    </row>
    <row r="33" spans="2:17" ht="19.5" customHeight="1">
      <c r="B33" s="22"/>
      <c r="C33" s="65" t="s">
        <v>35</v>
      </c>
      <c r="D33" s="65" t="s">
        <v>35</v>
      </c>
      <c r="E33" s="31" t="s">
        <v>2763</v>
      </c>
      <c r="F33" s="23">
        <v>1</v>
      </c>
      <c r="G33" s="31"/>
      <c r="H33" s="31"/>
      <c r="I33" s="23"/>
      <c r="J33" s="31" t="s">
        <v>3315</v>
      </c>
      <c r="K33" s="57" t="s">
        <v>3312</v>
      </c>
      <c r="L33" s="22"/>
      <c r="M33" s="25"/>
      <c r="N33" s="31"/>
      <c r="O33" s="23"/>
      <c r="P33" s="37"/>
      <c r="Q33" s="193"/>
    </row>
    <row r="34" spans="2:17" ht="19.5" customHeight="1">
      <c r="B34" s="22"/>
      <c r="C34" s="65" t="s">
        <v>35</v>
      </c>
      <c r="D34" s="65" t="s">
        <v>35</v>
      </c>
      <c r="E34" s="31" t="s">
        <v>2765</v>
      </c>
      <c r="F34" s="23">
        <v>1</v>
      </c>
      <c r="G34" s="31"/>
      <c r="H34" s="31"/>
      <c r="I34" s="23"/>
      <c r="J34" s="31" t="s">
        <v>3316</v>
      </c>
      <c r="K34" s="57" t="s">
        <v>3312</v>
      </c>
      <c r="L34" s="22"/>
      <c r="M34" s="25"/>
      <c r="N34" s="31"/>
      <c r="O34" s="23"/>
      <c r="P34" s="37"/>
      <c r="Q34" s="193"/>
    </row>
    <row r="35" spans="2:17" ht="19.899999999999999" customHeight="1">
      <c r="B35" s="22"/>
      <c r="C35" s="65" t="s">
        <v>35</v>
      </c>
      <c r="D35" s="65" t="s">
        <v>35</v>
      </c>
      <c r="E35" s="31" t="s">
        <v>3206</v>
      </c>
      <c r="F35" s="31">
        <v>12</v>
      </c>
      <c r="G35" s="31"/>
      <c r="H35" s="31"/>
      <c r="I35" s="23"/>
      <c r="J35" s="31"/>
      <c r="K35" s="57" t="s">
        <v>3312</v>
      </c>
      <c r="L35" s="22"/>
      <c r="M35" s="25"/>
      <c r="N35" s="31"/>
      <c r="O35" s="23"/>
      <c r="P35" s="37"/>
      <c r="Q35" s="193"/>
    </row>
    <row r="36" spans="2:17" ht="19.899999999999999" customHeight="1">
      <c r="B36" s="22"/>
      <c r="C36" s="65" t="s">
        <v>35</v>
      </c>
      <c r="D36" s="65" t="s">
        <v>35</v>
      </c>
      <c r="E36" s="31" t="s">
        <v>3208</v>
      </c>
      <c r="F36" s="31">
        <v>15</v>
      </c>
      <c r="G36" s="31"/>
      <c r="H36" s="31"/>
      <c r="I36" s="23"/>
      <c r="J36" s="31"/>
      <c r="K36" s="57" t="s">
        <v>3312</v>
      </c>
      <c r="L36" s="22"/>
      <c r="M36" s="25"/>
      <c r="N36" s="31"/>
      <c r="O36" s="23"/>
      <c r="P36" s="37"/>
      <c r="Q36" s="193"/>
    </row>
    <row r="37" spans="2:17" ht="19.899999999999999" customHeight="1">
      <c r="B37" s="22"/>
      <c r="C37" s="65" t="s">
        <v>35</v>
      </c>
      <c r="D37" s="65" t="s">
        <v>35</v>
      </c>
      <c r="E37" s="31" t="s">
        <v>3209</v>
      </c>
      <c r="F37" s="31">
        <v>4</v>
      </c>
      <c r="G37" s="31"/>
      <c r="H37" s="31"/>
      <c r="I37" s="23"/>
      <c r="J37" s="31"/>
      <c r="K37" s="57" t="s">
        <v>3312</v>
      </c>
      <c r="L37" s="22"/>
      <c r="M37" s="25"/>
      <c r="N37" s="31"/>
      <c r="O37" s="23"/>
      <c r="P37" s="37"/>
      <c r="Q37" s="193"/>
    </row>
    <row r="38" spans="2:17" ht="19.899999999999999" customHeight="1">
      <c r="B38" s="22"/>
      <c r="C38" s="65" t="s">
        <v>35</v>
      </c>
      <c r="D38" s="65" t="s">
        <v>35</v>
      </c>
      <c r="E38" s="31" t="s">
        <v>3210</v>
      </c>
      <c r="F38" s="31">
        <v>2</v>
      </c>
      <c r="G38" s="31"/>
      <c r="H38" s="31"/>
      <c r="I38" s="23"/>
      <c r="J38" s="31"/>
      <c r="K38" s="57" t="s">
        <v>3312</v>
      </c>
      <c r="L38" s="22"/>
      <c r="M38" s="25"/>
      <c r="N38" s="31"/>
      <c r="O38" s="23"/>
      <c r="P38" s="37"/>
      <c r="Q38" s="193"/>
    </row>
    <row r="39" spans="2:17" ht="19.899999999999999" customHeight="1">
      <c r="B39" s="22"/>
      <c r="C39" s="65" t="s">
        <v>35</v>
      </c>
      <c r="D39" s="65" t="s">
        <v>35</v>
      </c>
      <c r="E39" s="31" t="s">
        <v>3212</v>
      </c>
      <c r="F39" s="31">
        <v>2</v>
      </c>
      <c r="G39" s="31"/>
      <c r="H39" s="31"/>
      <c r="I39" s="23"/>
      <c r="J39" s="31"/>
      <c r="K39" s="57" t="s">
        <v>3312</v>
      </c>
      <c r="L39" s="22"/>
      <c r="M39" s="25"/>
      <c r="N39" s="31"/>
      <c r="O39" s="23"/>
      <c r="P39" s="37"/>
      <c r="Q39" s="193"/>
    </row>
    <row r="40" spans="2:17" ht="19.899999999999999" customHeight="1">
      <c r="B40" s="22"/>
      <c r="C40" s="65" t="s">
        <v>35</v>
      </c>
      <c r="D40" s="65" t="s">
        <v>35</v>
      </c>
      <c r="E40" s="31" t="s">
        <v>3317</v>
      </c>
      <c r="F40" s="31">
        <v>1</v>
      </c>
      <c r="G40" s="31"/>
      <c r="H40" s="31"/>
      <c r="I40" s="23"/>
      <c r="J40" s="31"/>
      <c r="K40" s="57" t="s">
        <v>3312</v>
      </c>
      <c r="L40" s="22"/>
      <c r="M40" s="25"/>
      <c r="N40" s="31"/>
      <c r="O40" s="23"/>
      <c r="P40" s="37"/>
      <c r="Q40" s="193"/>
    </row>
    <row r="41" spans="2:17" ht="19.899999999999999" customHeight="1">
      <c r="B41" s="22"/>
      <c r="C41" s="65" t="s">
        <v>35</v>
      </c>
      <c r="D41" s="65" t="s">
        <v>35</v>
      </c>
      <c r="E41" s="31" t="s">
        <v>2782</v>
      </c>
      <c r="F41" s="31">
        <v>1</v>
      </c>
      <c r="G41" s="31"/>
      <c r="H41" s="31"/>
      <c r="I41" s="23"/>
      <c r="J41" s="31"/>
      <c r="K41" s="57" t="s">
        <v>3312</v>
      </c>
      <c r="L41" s="22"/>
      <c r="M41" s="25"/>
      <c r="N41" s="31"/>
      <c r="O41" s="23"/>
      <c r="P41" s="37"/>
      <c r="Q41" s="193"/>
    </row>
    <row r="42" spans="2:17" ht="19.899999999999999" customHeight="1">
      <c r="B42" s="22"/>
      <c r="C42" s="65" t="s">
        <v>35</v>
      </c>
      <c r="D42" s="65" t="s">
        <v>35</v>
      </c>
      <c r="E42" s="31" t="s">
        <v>2766</v>
      </c>
      <c r="F42" s="31">
        <v>1</v>
      </c>
      <c r="G42" s="31"/>
      <c r="H42" s="31"/>
      <c r="I42" s="23"/>
      <c r="J42" s="31"/>
      <c r="K42" s="57" t="s">
        <v>3312</v>
      </c>
      <c r="L42" s="22"/>
      <c r="M42" s="25"/>
      <c r="N42" s="31"/>
      <c r="O42" s="23"/>
      <c r="P42" s="37"/>
      <c r="Q42" s="193"/>
    </row>
    <row r="43" spans="2:17" ht="19.899999999999999" customHeight="1">
      <c r="B43" s="22"/>
      <c r="C43" s="65" t="s">
        <v>35</v>
      </c>
      <c r="D43" s="65" t="s">
        <v>35</v>
      </c>
      <c r="E43" s="31" t="s">
        <v>2768</v>
      </c>
      <c r="F43" s="31">
        <v>1</v>
      </c>
      <c r="G43" s="31"/>
      <c r="H43" s="31"/>
      <c r="I43" s="23"/>
      <c r="J43" s="31"/>
      <c r="K43" s="57" t="s">
        <v>3312</v>
      </c>
      <c r="L43" s="22"/>
      <c r="M43" s="25"/>
      <c r="N43" s="31"/>
      <c r="O43" s="23"/>
      <c r="P43" s="37"/>
      <c r="Q43" s="193"/>
    </row>
    <row r="44" spans="2:17" ht="19.5" customHeight="1">
      <c r="B44" s="22"/>
      <c r="C44" s="65" t="s">
        <v>35</v>
      </c>
      <c r="D44" s="65" t="s">
        <v>35</v>
      </c>
      <c r="E44" s="8" t="s">
        <v>2770</v>
      </c>
      <c r="F44" s="23">
        <v>1</v>
      </c>
      <c r="G44" s="31"/>
      <c r="H44" s="31"/>
      <c r="I44" s="23"/>
      <c r="J44" s="31" t="s">
        <v>3318</v>
      </c>
      <c r="K44" s="57" t="s">
        <v>3312</v>
      </c>
      <c r="L44" s="22"/>
      <c r="M44" s="25"/>
      <c r="N44" s="31"/>
      <c r="O44" s="23"/>
      <c r="P44" s="37"/>
      <c r="Q44" s="193"/>
    </row>
    <row r="45" spans="2:17" ht="19.5" customHeight="1">
      <c r="B45" s="22"/>
      <c r="C45" s="65" t="s">
        <v>35</v>
      </c>
      <c r="D45" s="65" t="s">
        <v>35</v>
      </c>
      <c r="E45" s="31" t="s">
        <v>2772</v>
      </c>
      <c r="F45" s="23">
        <v>1</v>
      </c>
      <c r="G45" s="31"/>
      <c r="H45" s="31"/>
      <c r="I45" s="23"/>
      <c r="J45" s="31" t="s">
        <v>2773</v>
      </c>
      <c r="K45" s="57" t="s">
        <v>3312</v>
      </c>
      <c r="L45" s="22"/>
      <c r="M45" s="25"/>
      <c r="N45" s="31"/>
      <c r="O45" s="23"/>
      <c r="P45" s="37"/>
      <c r="Q45" s="193"/>
    </row>
    <row r="46" spans="2:17" ht="19.5" customHeight="1">
      <c r="B46" s="22"/>
      <c r="C46" s="65" t="s">
        <v>35</v>
      </c>
      <c r="D46" s="65" t="s">
        <v>35</v>
      </c>
      <c r="E46" s="31" t="s">
        <v>2786</v>
      </c>
      <c r="F46" s="23">
        <v>1</v>
      </c>
      <c r="G46" s="31"/>
      <c r="H46" s="31"/>
      <c r="I46" s="23"/>
      <c r="J46" s="31" t="s">
        <v>2787</v>
      </c>
      <c r="K46" s="57" t="s">
        <v>3312</v>
      </c>
      <c r="L46" s="22"/>
      <c r="M46" s="25"/>
      <c r="N46" s="31"/>
      <c r="O46" s="23"/>
      <c r="P46" s="37"/>
      <c r="Q46" s="193"/>
    </row>
    <row r="47" spans="2:17" ht="19.899999999999999" customHeight="1">
      <c r="B47" s="22"/>
      <c r="C47" s="65" t="s">
        <v>292</v>
      </c>
      <c r="D47" s="57" t="s">
        <v>293</v>
      </c>
      <c r="E47" s="78" t="s">
        <v>296</v>
      </c>
      <c r="F47" s="53">
        <v>1</v>
      </c>
      <c r="G47" s="52">
        <v>8430</v>
      </c>
      <c r="H47" s="52">
        <f>F47*G47</f>
        <v>8430</v>
      </c>
      <c r="I47" s="23"/>
      <c r="J47" s="31"/>
      <c r="K47" s="57" t="s">
        <v>3312</v>
      </c>
      <c r="L47" s="22"/>
      <c r="M47" s="25"/>
      <c r="N47" s="31"/>
      <c r="O47" s="23"/>
      <c r="P47" s="37"/>
      <c r="Q47" s="193"/>
    </row>
    <row r="48" spans="2:17" ht="19.899999999999999" customHeight="1">
      <c r="B48" s="22"/>
      <c r="C48" s="65" t="s">
        <v>292</v>
      </c>
      <c r="D48" s="57" t="s">
        <v>293</v>
      </c>
      <c r="E48" s="78" t="s">
        <v>297</v>
      </c>
      <c r="F48" s="53">
        <v>1</v>
      </c>
      <c r="G48" s="52">
        <v>2660</v>
      </c>
      <c r="H48" s="52">
        <f>F48*G48</f>
        <v>2660</v>
      </c>
      <c r="I48" s="23"/>
      <c r="J48" s="31"/>
      <c r="K48" s="57" t="s">
        <v>3312</v>
      </c>
      <c r="L48" s="22"/>
      <c r="M48" s="25"/>
      <c r="N48" s="31"/>
      <c r="O48" s="23"/>
      <c r="P48" s="37"/>
      <c r="Q48" s="193"/>
    </row>
    <row r="49" spans="2:17" ht="19.5" customHeight="1">
      <c r="B49" s="22"/>
      <c r="C49" s="65" t="s">
        <v>292</v>
      </c>
      <c r="D49" s="57" t="s">
        <v>293</v>
      </c>
      <c r="E49" s="78" t="s">
        <v>298</v>
      </c>
      <c r="F49" s="53">
        <v>1</v>
      </c>
      <c r="G49" s="52">
        <v>420</v>
      </c>
      <c r="H49" s="52">
        <f>F49*G49</f>
        <v>420</v>
      </c>
      <c r="I49" s="23"/>
      <c r="J49" s="31"/>
      <c r="K49" s="57" t="s">
        <v>3312</v>
      </c>
      <c r="L49" s="22"/>
      <c r="M49" s="25"/>
      <c r="N49" s="31"/>
      <c r="O49" s="23"/>
      <c r="P49" s="37"/>
      <c r="Q49" s="193"/>
    </row>
    <row r="50" spans="2:17" ht="19.5" customHeight="1">
      <c r="B50" s="22"/>
      <c r="C50" s="65" t="s">
        <v>292</v>
      </c>
      <c r="D50" s="57" t="s">
        <v>293</v>
      </c>
      <c r="E50" s="78" t="s">
        <v>299</v>
      </c>
      <c r="F50" s="53">
        <v>1</v>
      </c>
      <c r="G50" s="52">
        <v>170</v>
      </c>
      <c r="H50" s="52">
        <f>F50*G50</f>
        <v>170</v>
      </c>
      <c r="I50" s="23"/>
      <c r="J50" s="31"/>
      <c r="K50" s="57" t="s">
        <v>3312</v>
      </c>
      <c r="L50" s="22"/>
      <c r="M50" s="25"/>
      <c r="N50" s="31"/>
      <c r="O50" s="23"/>
      <c r="P50" s="37"/>
      <c r="Q50" s="193"/>
    </row>
    <row r="51" spans="2:17" ht="19.5" customHeight="1">
      <c r="B51" s="22"/>
      <c r="C51" s="22" t="s">
        <v>292</v>
      </c>
      <c r="D51" s="57" t="s">
        <v>293</v>
      </c>
      <c r="E51" s="31" t="s">
        <v>2775</v>
      </c>
      <c r="F51" s="31">
        <v>2</v>
      </c>
      <c r="G51" s="31"/>
      <c r="H51" s="31"/>
      <c r="I51" s="23"/>
      <c r="J51" s="31" t="s">
        <v>3226</v>
      </c>
      <c r="K51" s="57" t="s">
        <v>3312</v>
      </c>
      <c r="L51" s="22"/>
      <c r="M51" s="25"/>
      <c r="N51" s="31"/>
      <c r="O51" s="23"/>
      <c r="P51" s="37"/>
      <c r="Q51" s="193"/>
    </row>
    <row r="52" spans="2:17" ht="19.5" customHeight="1">
      <c r="B52" s="22"/>
      <c r="C52" s="22" t="s">
        <v>306</v>
      </c>
      <c r="D52" s="21" t="s">
        <v>129</v>
      </c>
      <c r="E52" s="8" t="s">
        <v>2776</v>
      </c>
      <c r="F52" s="8">
        <v>2</v>
      </c>
      <c r="G52" s="31"/>
      <c r="H52" s="31"/>
      <c r="I52" s="23"/>
      <c r="J52" s="31" t="s">
        <v>2777</v>
      </c>
      <c r="K52" s="57" t="s">
        <v>3312</v>
      </c>
      <c r="L52" s="22"/>
      <c r="M52" s="25"/>
      <c r="N52" s="31"/>
      <c r="O52" s="23"/>
      <c r="P52" s="37"/>
      <c r="Q52" s="193"/>
    </row>
    <row r="53" spans="2:17" ht="19.5" customHeight="1">
      <c r="B53" s="22"/>
      <c r="C53" s="21" t="s">
        <v>128</v>
      </c>
      <c r="D53" s="21" t="s">
        <v>129</v>
      </c>
      <c r="E53" s="30" t="s">
        <v>130</v>
      </c>
      <c r="F53" s="23">
        <v>1</v>
      </c>
      <c r="G53" s="38">
        <v>140000</v>
      </c>
      <c r="H53" s="38">
        <f>F53*G53</f>
        <v>140000</v>
      </c>
      <c r="I53" s="38"/>
      <c r="J53" s="31" t="s">
        <v>131</v>
      </c>
      <c r="K53" s="57" t="s">
        <v>3312</v>
      </c>
      <c r="L53" s="22"/>
      <c r="M53" s="25"/>
      <c r="N53" s="31"/>
      <c r="O53" s="23"/>
      <c r="P53" s="37"/>
      <c r="Q53" s="193"/>
    </row>
    <row r="54" spans="2:17" ht="19.5" customHeight="1">
      <c r="B54" s="22"/>
      <c r="C54" s="21" t="s">
        <v>128</v>
      </c>
      <c r="D54" s="21" t="s">
        <v>129</v>
      </c>
      <c r="E54" s="41" t="s">
        <v>133</v>
      </c>
      <c r="F54" s="23">
        <v>1</v>
      </c>
      <c r="G54" s="38">
        <v>135000</v>
      </c>
      <c r="H54" s="31">
        <f>F54*G54</f>
        <v>135000</v>
      </c>
      <c r="I54" s="38"/>
      <c r="J54" s="31" t="s">
        <v>134</v>
      </c>
      <c r="K54" s="57" t="s">
        <v>3312</v>
      </c>
      <c r="L54" s="22"/>
      <c r="M54" s="25"/>
      <c r="N54" s="31"/>
      <c r="O54" s="23"/>
      <c r="P54" s="37"/>
      <c r="Q54" s="193"/>
    </row>
    <row r="55" spans="2:17" ht="19.5" customHeight="1">
      <c r="B55" s="22"/>
      <c r="C55" s="21" t="s">
        <v>128</v>
      </c>
      <c r="D55" s="21" t="s">
        <v>129</v>
      </c>
      <c r="E55" s="41" t="s">
        <v>3229</v>
      </c>
      <c r="F55" s="23">
        <v>1</v>
      </c>
      <c r="G55" s="38">
        <v>36500</v>
      </c>
      <c r="H55" s="31">
        <f>F55*G55</f>
        <v>36500</v>
      </c>
      <c r="I55" s="38"/>
      <c r="J55" s="31" t="s">
        <v>136</v>
      </c>
      <c r="K55" s="57" t="s">
        <v>3312</v>
      </c>
      <c r="L55" s="22"/>
      <c r="M55" s="25"/>
      <c r="N55" s="31"/>
      <c r="O55" s="23"/>
      <c r="P55" s="37"/>
      <c r="Q55" s="193"/>
    </row>
    <row r="56" spans="2:17" ht="19.5" customHeight="1">
      <c r="B56" s="22"/>
      <c r="C56" s="21" t="s">
        <v>128</v>
      </c>
      <c r="D56" s="21" t="s">
        <v>129</v>
      </c>
      <c r="E56" s="41" t="s">
        <v>3230</v>
      </c>
      <c r="F56" s="23">
        <v>1</v>
      </c>
      <c r="G56" s="38">
        <v>19550</v>
      </c>
      <c r="H56" s="31">
        <f>F56*G56</f>
        <v>19550</v>
      </c>
      <c r="I56" s="38"/>
      <c r="J56" s="31" t="s">
        <v>138</v>
      </c>
      <c r="K56" s="57" t="s">
        <v>3312</v>
      </c>
      <c r="L56" s="22"/>
      <c r="M56" s="25"/>
      <c r="N56" s="31"/>
      <c r="O56" s="23"/>
      <c r="P56" s="37"/>
      <c r="Q56" s="193"/>
    </row>
    <row r="57" spans="2:17" ht="19.5" customHeight="1">
      <c r="B57" s="22"/>
      <c r="C57" s="21" t="s">
        <v>139</v>
      </c>
      <c r="D57" s="21" t="s">
        <v>139</v>
      </c>
      <c r="E57" s="31" t="s">
        <v>140</v>
      </c>
      <c r="F57" s="23">
        <v>1</v>
      </c>
      <c r="G57" s="28">
        <v>13800</v>
      </c>
      <c r="H57" s="28">
        <f>F57*G57</f>
        <v>13800</v>
      </c>
      <c r="I57" s="23"/>
      <c r="J57" s="31" t="s">
        <v>3231</v>
      </c>
      <c r="K57" s="57" t="s">
        <v>3312</v>
      </c>
      <c r="L57" s="22"/>
      <c r="M57" s="25"/>
      <c r="N57" s="31"/>
      <c r="O57" s="23"/>
      <c r="P57" s="37">
        <v>43894</v>
      </c>
      <c r="Q57" s="193"/>
    </row>
    <row r="58" spans="2:17" ht="19.5" customHeight="1">
      <c r="B58" s="22"/>
      <c r="C58" s="22" t="s">
        <v>311</v>
      </c>
      <c r="D58" s="22" t="s">
        <v>311</v>
      </c>
      <c r="E58" s="31" t="s">
        <v>2784</v>
      </c>
      <c r="F58" s="23"/>
      <c r="G58" s="31"/>
      <c r="H58" s="31"/>
      <c r="I58" s="23"/>
      <c r="J58" s="31"/>
      <c r="K58" s="57" t="s">
        <v>3312</v>
      </c>
      <c r="L58" s="22"/>
      <c r="M58" s="25"/>
      <c r="N58" s="31"/>
      <c r="O58" s="23"/>
      <c r="P58" s="37"/>
      <c r="Q58" s="193"/>
    </row>
    <row r="59" spans="2:17" ht="19.5" customHeight="1">
      <c r="B59" s="22"/>
      <c r="C59" s="22"/>
      <c r="D59" s="22"/>
      <c r="E59" s="31"/>
      <c r="F59" s="23"/>
      <c r="G59" s="31"/>
      <c r="H59" s="31"/>
      <c r="I59" s="23"/>
      <c r="J59" s="31"/>
      <c r="K59" s="57"/>
      <c r="L59" s="22"/>
      <c r="M59" s="25"/>
      <c r="N59" s="31"/>
      <c r="O59" s="23"/>
      <c r="P59" s="37"/>
      <c r="Q59" s="193"/>
    </row>
    <row r="60" spans="2:17" ht="19.5" customHeight="1">
      <c r="B60" s="22"/>
      <c r="C60" s="22"/>
      <c r="D60" s="22"/>
      <c r="E60" s="31"/>
      <c r="F60" s="23"/>
      <c r="G60" s="31"/>
      <c r="H60" s="31"/>
      <c r="I60" s="23"/>
      <c r="J60" s="31"/>
      <c r="K60" s="22"/>
      <c r="L60" s="22"/>
      <c r="M60" s="25"/>
      <c r="N60" s="31"/>
      <c r="O60" s="23"/>
      <c r="P60" s="37"/>
      <c r="Q60" s="193"/>
    </row>
    <row r="61" spans="2:17" ht="19.5" customHeight="1">
      <c r="B61" s="22"/>
      <c r="C61" s="22"/>
      <c r="D61" s="22"/>
      <c r="E61" s="31"/>
      <c r="F61" s="23"/>
      <c r="G61" s="31"/>
      <c r="H61" s="31"/>
      <c r="I61" s="23"/>
      <c r="J61" s="31"/>
      <c r="K61" s="22"/>
      <c r="L61" s="22"/>
      <c r="M61" s="25"/>
      <c r="N61" s="31"/>
      <c r="O61" s="23"/>
      <c r="P61" s="37"/>
      <c r="Q61" s="193"/>
    </row>
    <row r="62" spans="2:17" ht="19.5" customHeight="1">
      <c r="B62" s="22"/>
      <c r="C62" s="31"/>
      <c r="D62" s="31"/>
      <c r="E62" s="31"/>
      <c r="F62" s="23"/>
      <c r="G62" s="31"/>
      <c r="H62" s="31"/>
      <c r="I62" s="23"/>
      <c r="J62" s="31"/>
      <c r="K62" s="22"/>
      <c r="L62" s="22"/>
      <c r="M62" s="25"/>
      <c r="N62" s="31"/>
      <c r="O62" s="23"/>
      <c r="P62" s="37"/>
      <c r="Q62" s="193"/>
    </row>
    <row r="63" spans="2:17" ht="19.5" customHeight="1">
      <c r="F63" s="8"/>
    </row>
    <row r="64" spans="2:17" ht="19.5" customHeight="1">
      <c r="F64" s="8"/>
    </row>
    <row r="65" spans="6:6" ht="19.5" customHeight="1">
      <c r="F65" s="8"/>
    </row>
    <row r="66" spans="6:6" ht="19.5" customHeight="1">
      <c r="F66" s="8"/>
    </row>
    <row r="67" spans="6:6" ht="19.5" customHeight="1">
      <c r="F67" s="8"/>
    </row>
    <row r="68" spans="6:6">
      <c r="F68" s="8"/>
    </row>
    <row r="69" spans="6:6">
      <c r="F69" s="8"/>
    </row>
  </sheetData>
  <autoFilter ref="B9:O12" xr:uid="{B06B8E69-E95E-414D-9DF0-D370D903C823}"/>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76CF1-6275-4B74-8678-BE187BB64BD0}">
  <dimension ref="B2:H19"/>
  <sheetViews>
    <sheetView workbookViewId="0">
      <selection activeCell="E9" sqref="E9"/>
    </sheetView>
  </sheetViews>
  <sheetFormatPr defaultRowHeight="18.75"/>
  <cols>
    <col min="1" max="1" width="9" style="8"/>
    <col min="2" max="2" width="10.125" style="8" bestFit="1" customWidth="1"/>
    <col min="3" max="3" width="30.625" style="8" bestFit="1" customWidth="1"/>
    <col min="4" max="4" width="5.5" style="9" bestFit="1" customWidth="1"/>
    <col min="5" max="5" width="44.75" style="8" customWidth="1"/>
    <col min="6" max="6" width="32.25" style="8" bestFit="1" customWidth="1"/>
    <col min="7" max="7" width="30.125" style="9" customWidth="1"/>
    <col min="8" max="8" width="26.75" style="8" customWidth="1"/>
    <col min="9" max="257" width="9" style="8"/>
    <col min="258" max="258" width="10.125" style="8" bestFit="1" customWidth="1"/>
    <col min="259" max="259" width="30.625" style="8" bestFit="1" customWidth="1"/>
    <col min="260" max="260" width="5.5" style="8" bestFit="1" customWidth="1"/>
    <col min="261" max="261" width="44.75" style="8" customWidth="1"/>
    <col min="262" max="262" width="32.25" style="8" bestFit="1" customWidth="1"/>
    <col min="263" max="263" width="30.125" style="8" customWidth="1"/>
    <col min="264" max="264" width="26.75" style="8" customWidth="1"/>
    <col min="265" max="513" width="9" style="8"/>
    <col min="514" max="514" width="10.125" style="8" bestFit="1" customWidth="1"/>
    <col min="515" max="515" width="30.625" style="8" bestFit="1" customWidth="1"/>
    <col min="516" max="516" width="5.5" style="8" bestFit="1" customWidth="1"/>
    <col min="517" max="517" width="44.75" style="8" customWidth="1"/>
    <col min="518" max="518" width="32.25" style="8" bestFit="1" customWidth="1"/>
    <col min="519" max="519" width="30.125" style="8" customWidth="1"/>
    <col min="520" max="520" width="26.75" style="8" customWidth="1"/>
    <col min="521" max="769" width="9" style="8"/>
    <col min="770" max="770" width="10.125" style="8" bestFit="1" customWidth="1"/>
    <col min="771" max="771" width="30.625" style="8" bestFit="1" customWidth="1"/>
    <col min="772" max="772" width="5.5" style="8" bestFit="1" customWidth="1"/>
    <col min="773" max="773" width="44.75" style="8" customWidth="1"/>
    <col min="774" max="774" width="32.25" style="8" bestFit="1" customWidth="1"/>
    <col min="775" max="775" width="30.125" style="8" customWidth="1"/>
    <col min="776" max="776" width="26.75" style="8" customWidth="1"/>
    <col min="777" max="1025" width="9" style="8"/>
    <col min="1026" max="1026" width="10.125" style="8" bestFit="1" customWidth="1"/>
    <col min="1027" max="1027" width="30.625" style="8" bestFit="1" customWidth="1"/>
    <col min="1028" max="1028" width="5.5" style="8" bestFit="1" customWidth="1"/>
    <col min="1029" max="1029" width="44.75" style="8" customWidth="1"/>
    <col min="1030" max="1030" width="32.25" style="8" bestFit="1" customWidth="1"/>
    <col min="1031" max="1031" width="30.125" style="8" customWidth="1"/>
    <col min="1032" max="1032" width="26.75" style="8" customWidth="1"/>
    <col min="1033" max="1281" width="9" style="8"/>
    <col min="1282" max="1282" width="10.125" style="8" bestFit="1" customWidth="1"/>
    <col min="1283" max="1283" width="30.625" style="8" bestFit="1" customWidth="1"/>
    <col min="1284" max="1284" width="5.5" style="8" bestFit="1" customWidth="1"/>
    <col min="1285" max="1285" width="44.75" style="8" customWidth="1"/>
    <col min="1286" max="1286" width="32.25" style="8" bestFit="1" customWidth="1"/>
    <col min="1287" max="1287" width="30.125" style="8" customWidth="1"/>
    <col min="1288" max="1288" width="26.75" style="8" customWidth="1"/>
    <col min="1289" max="1537" width="9" style="8"/>
    <col min="1538" max="1538" width="10.125" style="8" bestFit="1" customWidth="1"/>
    <col min="1539" max="1539" width="30.625" style="8" bestFit="1" customWidth="1"/>
    <col min="1540" max="1540" width="5.5" style="8" bestFit="1" customWidth="1"/>
    <col min="1541" max="1541" width="44.75" style="8" customWidth="1"/>
    <col min="1542" max="1542" width="32.25" style="8" bestFit="1" customWidth="1"/>
    <col min="1543" max="1543" width="30.125" style="8" customWidth="1"/>
    <col min="1544" max="1544" width="26.75" style="8" customWidth="1"/>
    <col min="1545" max="1793" width="9" style="8"/>
    <col min="1794" max="1794" width="10.125" style="8" bestFit="1" customWidth="1"/>
    <col min="1795" max="1795" width="30.625" style="8" bestFit="1" customWidth="1"/>
    <col min="1796" max="1796" width="5.5" style="8" bestFit="1" customWidth="1"/>
    <col min="1797" max="1797" width="44.75" style="8" customWidth="1"/>
    <col min="1798" max="1798" width="32.25" style="8" bestFit="1" customWidth="1"/>
    <col min="1799" max="1799" width="30.125" style="8" customWidth="1"/>
    <col min="1800" max="1800" width="26.75" style="8" customWidth="1"/>
    <col min="1801" max="2049" width="9" style="8"/>
    <col min="2050" max="2050" width="10.125" style="8" bestFit="1" customWidth="1"/>
    <col min="2051" max="2051" width="30.625" style="8" bestFit="1" customWidth="1"/>
    <col min="2052" max="2052" width="5.5" style="8" bestFit="1" customWidth="1"/>
    <col min="2053" max="2053" width="44.75" style="8" customWidth="1"/>
    <col min="2054" max="2054" width="32.25" style="8" bestFit="1" customWidth="1"/>
    <col min="2055" max="2055" width="30.125" style="8" customWidth="1"/>
    <col min="2056" max="2056" width="26.75" style="8" customWidth="1"/>
    <col min="2057" max="2305" width="9" style="8"/>
    <col min="2306" max="2306" width="10.125" style="8" bestFit="1" customWidth="1"/>
    <col min="2307" max="2307" width="30.625" style="8" bestFit="1" customWidth="1"/>
    <col min="2308" max="2308" width="5.5" style="8" bestFit="1" customWidth="1"/>
    <col min="2309" max="2309" width="44.75" style="8" customWidth="1"/>
    <col min="2310" max="2310" width="32.25" style="8" bestFit="1" customWidth="1"/>
    <col min="2311" max="2311" width="30.125" style="8" customWidth="1"/>
    <col min="2312" max="2312" width="26.75" style="8" customWidth="1"/>
    <col min="2313" max="2561" width="9" style="8"/>
    <col min="2562" max="2562" width="10.125" style="8" bestFit="1" customWidth="1"/>
    <col min="2563" max="2563" width="30.625" style="8" bestFit="1" customWidth="1"/>
    <col min="2564" max="2564" width="5.5" style="8" bestFit="1" customWidth="1"/>
    <col min="2565" max="2565" width="44.75" style="8" customWidth="1"/>
    <col min="2566" max="2566" width="32.25" style="8" bestFit="1" customWidth="1"/>
    <col min="2567" max="2567" width="30.125" style="8" customWidth="1"/>
    <col min="2568" max="2568" width="26.75" style="8" customWidth="1"/>
    <col min="2569" max="2817" width="9" style="8"/>
    <col min="2818" max="2818" width="10.125" style="8" bestFit="1" customWidth="1"/>
    <col min="2819" max="2819" width="30.625" style="8" bestFit="1" customWidth="1"/>
    <col min="2820" max="2820" width="5.5" style="8" bestFit="1" customWidth="1"/>
    <col min="2821" max="2821" width="44.75" style="8" customWidth="1"/>
    <col min="2822" max="2822" width="32.25" style="8" bestFit="1" customWidth="1"/>
    <col min="2823" max="2823" width="30.125" style="8" customWidth="1"/>
    <col min="2824" max="2824" width="26.75" style="8" customWidth="1"/>
    <col min="2825" max="3073" width="9" style="8"/>
    <col min="3074" max="3074" width="10.125" style="8" bestFit="1" customWidth="1"/>
    <col min="3075" max="3075" width="30.625" style="8" bestFit="1" customWidth="1"/>
    <col min="3076" max="3076" width="5.5" style="8" bestFit="1" customWidth="1"/>
    <col min="3077" max="3077" width="44.75" style="8" customWidth="1"/>
    <col min="3078" max="3078" width="32.25" style="8" bestFit="1" customWidth="1"/>
    <col min="3079" max="3079" width="30.125" style="8" customWidth="1"/>
    <col min="3080" max="3080" width="26.75" style="8" customWidth="1"/>
    <col min="3081" max="3329" width="9" style="8"/>
    <col min="3330" max="3330" width="10.125" style="8" bestFit="1" customWidth="1"/>
    <col min="3331" max="3331" width="30.625" style="8" bestFit="1" customWidth="1"/>
    <col min="3332" max="3332" width="5.5" style="8" bestFit="1" customWidth="1"/>
    <col min="3333" max="3333" width="44.75" style="8" customWidth="1"/>
    <col min="3334" max="3334" width="32.25" style="8" bestFit="1" customWidth="1"/>
    <col min="3335" max="3335" width="30.125" style="8" customWidth="1"/>
    <col min="3336" max="3336" width="26.75" style="8" customWidth="1"/>
    <col min="3337" max="3585" width="9" style="8"/>
    <col min="3586" max="3586" width="10.125" style="8" bestFit="1" customWidth="1"/>
    <col min="3587" max="3587" width="30.625" style="8" bestFit="1" customWidth="1"/>
    <col min="3588" max="3588" width="5.5" style="8" bestFit="1" customWidth="1"/>
    <col min="3589" max="3589" width="44.75" style="8" customWidth="1"/>
    <col min="3590" max="3590" width="32.25" style="8" bestFit="1" customWidth="1"/>
    <col min="3591" max="3591" width="30.125" style="8" customWidth="1"/>
    <col min="3592" max="3592" width="26.75" style="8" customWidth="1"/>
    <col min="3593" max="3841" width="9" style="8"/>
    <col min="3842" max="3842" width="10.125" style="8" bestFit="1" customWidth="1"/>
    <col min="3843" max="3843" width="30.625" style="8" bestFit="1" customWidth="1"/>
    <col min="3844" max="3844" width="5.5" style="8" bestFit="1" customWidth="1"/>
    <col min="3845" max="3845" width="44.75" style="8" customWidth="1"/>
    <col min="3846" max="3846" width="32.25" style="8" bestFit="1" customWidth="1"/>
    <col min="3847" max="3847" width="30.125" style="8" customWidth="1"/>
    <col min="3848" max="3848" width="26.75" style="8" customWidth="1"/>
    <col min="3849" max="4097" width="9" style="8"/>
    <col min="4098" max="4098" width="10.125" style="8" bestFit="1" customWidth="1"/>
    <col min="4099" max="4099" width="30.625" style="8" bestFit="1" customWidth="1"/>
    <col min="4100" max="4100" width="5.5" style="8" bestFit="1" customWidth="1"/>
    <col min="4101" max="4101" width="44.75" style="8" customWidth="1"/>
    <col min="4102" max="4102" width="32.25" style="8" bestFit="1" customWidth="1"/>
    <col min="4103" max="4103" width="30.125" style="8" customWidth="1"/>
    <col min="4104" max="4104" width="26.75" style="8" customWidth="1"/>
    <col min="4105" max="4353" width="9" style="8"/>
    <col min="4354" max="4354" width="10.125" style="8" bestFit="1" customWidth="1"/>
    <col min="4355" max="4355" width="30.625" style="8" bestFit="1" customWidth="1"/>
    <col min="4356" max="4356" width="5.5" style="8" bestFit="1" customWidth="1"/>
    <col min="4357" max="4357" width="44.75" style="8" customWidth="1"/>
    <col min="4358" max="4358" width="32.25" style="8" bestFit="1" customWidth="1"/>
    <col min="4359" max="4359" width="30.125" style="8" customWidth="1"/>
    <col min="4360" max="4360" width="26.75" style="8" customWidth="1"/>
    <col min="4361" max="4609" width="9" style="8"/>
    <col min="4610" max="4610" width="10.125" style="8" bestFit="1" customWidth="1"/>
    <col min="4611" max="4611" width="30.625" style="8" bestFit="1" customWidth="1"/>
    <col min="4612" max="4612" width="5.5" style="8" bestFit="1" customWidth="1"/>
    <col min="4613" max="4613" width="44.75" style="8" customWidth="1"/>
    <col min="4614" max="4614" width="32.25" style="8" bestFit="1" customWidth="1"/>
    <col min="4615" max="4615" width="30.125" style="8" customWidth="1"/>
    <col min="4616" max="4616" width="26.75" style="8" customWidth="1"/>
    <col min="4617" max="4865" width="9" style="8"/>
    <col min="4866" max="4866" width="10.125" style="8" bestFit="1" customWidth="1"/>
    <col min="4867" max="4867" width="30.625" style="8" bestFit="1" customWidth="1"/>
    <col min="4868" max="4868" width="5.5" style="8" bestFit="1" customWidth="1"/>
    <col min="4869" max="4869" width="44.75" style="8" customWidth="1"/>
    <col min="4870" max="4870" width="32.25" style="8" bestFit="1" customWidth="1"/>
    <col min="4871" max="4871" width="30.125" style="8" customWidth="1"/>
    <col min="4872" max="4872" width="26.75" style="8" customWidth="1"/>
    <col min="4873" max="5121" width="9" style="8"/>
    <col min="5122" max="5122" width="10.125" style="8" bestFit="1" customWidth="1"/>
    <col min="5123" max="5123" width="30.625" style="8" bestFit="1" customWidth="1"/>
    <col min="5124" max="5124" width="5.5" style="8" bestFit="1" customWidth="1"/>
    <col min="5125" max="5125" width="44.75" style="8" customWidth="1"/>
    <col min="5126" max="5126" width="32.25" style="8" bestFit="1" customWidth="1"/>
    <col min="5127" max="5127" width="30.125" style="8" customWidth="1"/>
    <col min="5128" max="5128" width="26.75" style="8" customWidth="1"/>
    <col min="5129" max="5377" width="9" style="8"/>
    <col min="5378" max="5378" width="10.125" style="8" bestFit="1" customWidth="1"/>
    <col min="5379" max="5379" width="30.625" style="8" bestFit="1" customWidth="1"/>
    <col min="5380" max="5380" width="5.5" style="8" bestFit="1" customWidth="1"/>
    <col min="5381" max="5381" width="44.75" style="8" customWidth="1"/>
    <col min="5382" max="5382" width="32.25" style="8" bestFit="1" customWidth="1"/>
    <col min="5383" max="5383" width="30.125" style="8" customWidth="1"/>
    <col min="5384" max="5384" width="26.75" style="8" customWidth="1"/>
    <col min="5385" max="5633" width="9" style="8"/>
    <col min="5634" max="5634" width="10.125" style="8" bestFit="1" customWidth="1"/>
    <col min="5635" max="5635" width="30.625" style="8" bestFit="1" customWidth="1"/>
    <col min="5636" max="5636" width="5.5" style="8" bestFit="1" customWidth="1"/>
    <col min="5637" max="5637" width="44.75" style="8" customWidth="1"/>
    <col min="5638" max="5638" width="32.25" style="8" bestFit="1" customWidth="1"/>
    <col min="5639" max="5639" width="30.125" style="8" customWidth="1"/>
    <col min="5640" max="5640" width="26.75" style="8" customWidth="1"/>
    <col min="5641" max="5889" width="9" style="8"/>
    <col min="5890" max="5890" width="10.125" style="8" bestFit="1" customWidth="1"/>
    <col min="5891" max="5891" width="30.625" style="8" bestFit="1" customWidth="1"/>
    <col min="5892" max="5892" width="5.5" style="8" bestFit="1" customWidth="1"/>
    <col min="5893" max="5893" width="44.75" style="8" customWidth="1"/>
    <col min="5894" max="5894" width="32.25" style="8" bestFit="1" customWidth="1"/>
    <col min="5895" max="5895" width="30.125" style="8" customWidth="1"/>
    <col min="5896" max="5896" width="26.75" style="8" customWidth="1"/>
    <col min="5897" max="6145" width="9" style="8"/>
    <col min="6146" max="6146" width="10.125" style="8" bestFit="1" customWidth="1"/>
    <col min="6147" max="6147" width="30.625" style="8" bestFit="1" customWidth="1"/>
    <col min="6148" max="6148" width="5.5" style="8" bestFit="1" customWidth="1"/>
    <col min="6149" max="6149" width="44.75" style="8" customWidth="1"/>
    <col min="6150" max="6150" width="32.25" style="8" bestFit="1" customWidth="1"/>
    <col min="6151" max="6151" width="30.125" style="8" customWidth="1"/>
    <col min="6152" max="6152" width="26.75" style="8" customWidth="1"/>
    <col min="6153" max="6401" width="9" style="8"/>
    <col min="6402" max="6402" width="10.125" style="8" bestFit="1" customWidth="1"/>
    <col min="6403" max="6403" width="30.625" style="8" bestFit="1" customWidth="1"/>
    <col min="6404" max="6404" width="5.5" style="8" bestFit="1" customWidth="1"/>
    <col min="6405" max="6405" width="44.75" style="8" customWidth="1"/>
    <col min="6406" max="6406" width="32.25" style="8" bestFit="1" customWidth="1"/>
    <col min="6407" max="6407" width="30.125" style="8" customWidth="1"/>
    <col min="6408" max="6408" width="26.75" style="8" customWidth="1"/>
    <col min="6409" max="6657" width="9" style="8"/>
    <col min="6658" max="6658" width="10.125" style="8" bestFit="1" customWidth="1"/>
    <col min="6659" max="6659" width="30.625" style="8" bestFit="1" customWidth="1"/>
    <col min="6660" max="6660" width="5.5" style="8" bestFit="1" customWidth="1"/>
    <col min="6661" max="6661" width="44.75" style="8" customWidth="1"/>
    <col min="6662" max="6662" width="32.25" style="8" bestFit="1" customWidth="1"/>
    <col min="6663" max="6663" width="30.125" style="8" customWidth="1"/>
    <col min="6664" max="6664" width="26.75" style="8" customWidth="1"/>
    <col min="6665" max="6913" width="9" style="8"/>
    <col min="6914" max="6914" width="10.125" style="8" bestFit="1" customWidth="1"/>
    <col min="6915" max="6915" width="30.625" style="8" bestFit="1" customWidth="1"/>
    <col min="6916" max="6916" width="5.5" style="8" bestFit="1" customWidth="1"/>
    <col min="6917" max="6917" width="44.75" style="8" customWidth="1"/>
    <col min="6918" max="6918" width="32.25" style="8" bestFit="1" customWidth="1"/>
    <col min="6919" max="6919" width="30.125" style="8" customWidth="1"/>
    <col min="6920" max="6920" width="26.75" style="8" customWidth="1"/>
    <col min="6921" max="7169" width="9" style="8"/>
    <col min="7170" max="7170" width="10.125" style="8" bestFit="1" customWidth="1"/>
    <col min="7171" max="7171" width="30.625" style="8" bestFit="1" customWidth="1"/>
    <col min="7172" max="7172" width="5.5" style="8" bestFit="1" customWidth="1"/>
    <col min="7173" max="7173" width="44.75" style="8" customWidth="1"/>
    <col min="7174" max="7174" width="32.25" style="8" bestFit="1" customWidth="1"/>
    <col min="7175" max="7175" width="30.125" style="8" customWidth="1"/>
    <col min="7176" max="7176" width="26.75" style="8" customWidth="1"/>
    <col min="7177" max="7425" width="9" style="8"/>
    <col min="7426" max="7426" width="10.125" style="8" bestFit="1" customWidth="1"/>
    <col min="7427" max="7427" width="30.625" style="8" bestFit="1" customWidth="1"/>
    <col min="7428" max="7428" width="5.5" style="8" bestFit="1" customWidth="1"/>
    <col min="7429" max="7429" width="44.75" style="8" customWidth="1"/>
    <col min="7430" max="7430" width="32.25" style="8" bestFit="1" customWidth="1"/>
    <col min="7431" max="7431" width="30.125" style="8" customWidth="1"/>
    <col min="7432" max="7432" width="26.75" style="8" customWidth="1"/>
    <col min="7433" max="7681" width="9" style="8"/>
    <col min="7682" max="7682" width="10.125" style="8" bestFit="1" customWidth="1"/>
    <col min="7683" max="7683" width="30.625" style="8" bestFit="1" customWidth="1"/>
    <col min="7684" max="7684" width="5.5" style="8" bestFit="1" customWidth="1"/>
    <col min="7685" max="7685" width="44.75" style="8" customWidth="1"/>
    <col min="7686" max="7686" width="32.25" style="8" bestFit="1" customWidth="1"/>
    <col min="7687" max="7687" width="30.125" style="8" customWidth="1"/>
    <col min="7688" max="7688" width="26.75" style="8" customWidth="1"/>
    <col min="7689" max="7937" width="9" style="8"/>
    <col min="7938" max="7938" width="10.125" style="8" bestFit="1" customWidth="1"/>
    <col min="7939" max="7939" width="30.625" style="8" bestFit="1" customWidth="1"/>
    <col min="7940" max="7940" width="5.5" style="8" bestFit="1" customWidth="1"/>
    <col min="7941" max="7941" width="44.75" style="8" customWidth="1"/>
    <col min="7942" max="7942" width="32.25" style="8" bestFit="1" customWidth="1"/>
    <col min="7943" max="7943" width="30.125" style="8" customWidth="1"/>
    <col min="7944" max="7944" width="26.75" style="8" customWidth="1"/>
    <col min="7945" max="8193" width="9" style="8"/>
    <col min="8194" max="8194" width="10.125" style="8" bestFit="1" customWidth="1"/>
    <col min="8195" max="8195" width="30.625" style="8" bestFit="1" customWidth="1"/>
    <col min="8196" max="8196" width="5.5" style="8" bestFit="1" customWidth="1"/>
    <col min="8197" max="8197" width="44.75" style="8" customWidth="1"/>
    <col min="8198" max="8198" width="32.25" style="8" bestFit="1" customWidth="1"/>
    <col min="8199" max="8199" width="30.125" style="8" customWidth="1"/>
    <col min="8200" max="8200" width="26.75" style="8" customWidth="1"/>
    <col min="8201" max="8449" width="9" style="8"/>
    <col min="8450" max="8450" width="10.125" style="8" bestFit="1" customWidth="1"/>
    <col min="8451" max="8451" width="30.625" style="8" bestFit="1" customWidth="1"/>
    <col min="8452" max="8452" width="5.5" style="8" bestFit="1" customWidth="1"/>
    <col min="8453" max="8453" width="44.75" style="8" customWidth="1"/>
    <col min="8454" max="8454" width="32.25" style="8" bestFit="1" customWidth="1"/>
    <col min="8455" max="8455" width="30.125" style="8" customWidth="1"/>
    <col min="8456" max="8456" width="26.75" style="8" customWidth="1"/>
    <col min="8457" max="8705" width="9" style="8"/>
    <col min="8706" max="8706" width="10.125" style="8" bestFit="1" customWidth="1"/>
    <col min="8707" max="8707" width="30.625" style="8" bestFit="1" customWidth="1"/>
    <col min="8708" max="8708" width="5.5" style="8" bestFit="1" customWidth="1"/>
    <col min="8709" max="8709" width="44.75" style="8" customWidth="1"/>
    <col min="8710" max="8710" width="32.25" style="8" bestFit="1" customWidth="1"/>
    <col min="8711" max="8711" width="30.125" style="8" customWidth="1"/>
    <col min="8712" max="8712" width="26.75" style="8" customWidth="1"/>
    <col min="8713" max="8961" width="9" style="8"/>
    <col min="8962" max="8962" width="10.125" style="8" bestFit="1" customWidth="1"/>
    <col min="8963" max="8963" width="30.625" style="8" bestFit="1" customWidth="1"/>
    <col min="8964" max="8964" width="5.5" style="8" bestFit="1" customWidth="1"/>
    <col min="8965" max="8965" width="44.75" style="8" customWidth="1"/>
    <col min="8966" max="8966" width="32.25" style="8" bestFit="1" customWidth="1"/>
    <col min="8967" max="8967" width="30.125" style="8" customWidth="1"/>
    <col min="8968" max="8968" width="26.75" style="8" customWidth="1"/>
    <col min="8969" max="9217" width="9" style="8"/>
    <col min="9218" max="9218" width="10.125" style="8" bestFit="1" customWidth="1"/>
    <col min="9219" max="9219" width="30.625" style="8" bestFit="1" customWidth="1"/>
    <col min="9220" max="9220" width="5.5" style="8" bestFit="1" customWidth="1"/>
    <col min="9221" max="9221" width="44.75" style="8" customWidth="1"/>
    <col min="9222" max="9222" width="32.25" style="8" bestFit="1" customWidth="1"/>
    <col min="9223" max="9223" width="30.125" style="8" customWidth="1"/>
    <col min="9224" max="9224" width="26.75" style="8" customWidth="1"/>
    <col min="9225" max="9473" width="9" style="8"/>
    <col min="9474" max="9474" width="10.125" style="8" bestFit="1" customWidth="1"/>
    <col min="9475" max="9475" width="30.625" style="8" bestFit="1" customWidth="1"/>
    <col min="9476" max="9476" width="5.5" style="8" bestFit="1" customWidth="1"/>
    <col min="9477" max="9477" width="44.75" style="8" customWidth="1"/>
    <col min="9478" max="9478" width="32.25" style="8" bestFit="1" customWidth="1"/>
    <col min="9479" max="9479" width="30.125" style="8" customWidth="1"/>
    <col min="9480" max="9480" width="26.75" style="8" customWidth="1"/>
    <col min="9481" max="9729" width="9" style="8"/>
    <col min="9730" max="9730" width="10.125" style="8" bestFit="1" customWidth="1"/>
    <col min="9731" max="9731" width="30.625" style="8" bestFit="1" customWidth="1"/>
    <col min="9732" max="9732" width="5.5" style="8" bestFit="1" customWidth="1"/>
    <col min="9733" max="9733" width="44.75" style="8" customWidth="1"/>
    <col min="9734" max="9734" width="32.25" style="8" bestFit="1" customWidth="1"/>
    <col min="9735" max="9735" width="30.125" style="8" customWidth="1"/>
    <col min="9736" max="9736" width="26.75" style="8" customWidth="1"/>
    <col min="9737" max="9985" width="9" style="8"/>
    <col min="9986" max="9986" width="10.125" style="8" bestFit="1" customWidth="1"/>
    <col min="9987" max="9987" width="30.625" style="8" bestFit="1" customWidth="1"/>
    <col min="9988" max="9988" width="5.5" style="8" bestFit="1" customWidth="1"/>
    <col min="9989" max="9989" width="44.75" style="8" customWidth="1"/>
    <col min="9990" max="9990" width="32.25" style="8" bestFit="1" customWidth="1"/>
    <col min="9991" max="9991" width="30.125" style="8" customWidth="1"/>
    <col min="9992" max="9992" width="26.75" style="8" customWidth="1"/>
    <col min="9993" max="10241" width="9" style="8"/>
    <col min="10242" max="10242" width="10.125" style="8" bestFit="1" customWidth="1"/>
    <col min="10243" max="10243" width="30.625" style="8" bestFit="1" customWidth="1"/>
    <col min="10244" max="10244" width="5.5" style="8" bestFit="1" customWidth="1"/>
    <col min="10245" max="10245" width="44.75" style="8" customWidth="1"/>
    <col min="10246" max="10246" width="32.25" style="8" bestFit="1" customWidth="1"/>
    <col min="10247" max="10247" width="30.125" style="8" customWidth="1"/>
    <col min="10248" max="10248" width="26.75" style="8" customWidth="1"/>
    <col min="10249" max="10497" width="9" style="8"/>
    <col min="10498" max="10498" width="10.125" style="8" bestFit="1" customWidth="1"/>
    <col min="10499" max="10499" width="30.625" style="8" bestFit="1" customWidth="1"/>
    <col min="10500" max="10500" width="5.5" style="8" bestFit="1" customWidth="1"/>
    <col min="10501" max="10501" width="44.75" style="8" customWidth="1"/>
    <col min="10502" max="10502" width="32.25" style="8" bestFit="1" customWidth="1"/>
    <col min="10503" max="10503" width="30.125" style="8" customWidth="1"/>
    <col min="10504" max="10504" width="26.75" style="8" customWidth="1"/>
    <col min="10505" max="10753" width="9" style="8"/>
    <col min="10754" max="10754" width="10.125" style="8" bestFit="1" customWidth="1"/>
    <col min="10755" max="10755" width="30.625" style="8" bestFit="1" customWidth="1"/>
    <col min="10756" max="10756" width="5.5" style="8" bestFit="1" customWidth="1"/>
    <col min="10757" max="10757" width="44.75" style="8" customWidth="1"/>
    <col min="10758" max="10758" width="32.25" style="8" bestFit="1" customWidth="1"/>
    <col min="10759" max="10759" width="30.125" style="8" customWidth="1"/>
    <col min="10760" max="10760" width="26.75" style="8" customWidth="1"/>
    <col min="10761" max="11009" width="9" style="8"/>
    <col min="11010" max="11010" width="10.125" style="8" bestFit="1" customWidth="1"/>
    <col min="11011" max="11011" width="30.625" style="8" bestFit="1" customWidth="1"/>
    <col min="11012" max="11012" width="5.5" style="8" bestFit="1" customWidth="1"/>
    <col min="11013" max="11013" width="44.75" style="8" customWidth="1"/>
    <col min="11014" max="11014" width="32.25" style="8" bestFit="1" customWidth="1"/>
    <col min="11015" max="11015" width="30.125" style="8" customWidth="1"/>
    <col min="11016" max="11016" width="26.75" style="8" customWidth="1"/>
    <col min="11017" max="11265" width="9" style="8"/>
    <col min="11266" max="11266" width="10.125" style="8" bestFit="1" customWidth="1"/>
    <col min="11267" max="11267" width="30.625" style="8" bestFit="1" customWidth="1"/>
    <col min="11268" max="11268" width="5.5" style="8" bestFit="1" customWidth="1"/>
    <col min="11269" max="11269" width="44.75" style="8" customWidth="1"/>
    <col min="11270" max="11270" width="32.25" style="8" bestFit="1" customWidth="1"/>
    <col min="11271" max="11271" width="30.125" style="8" customWidth="1"/>
    <col min="11272" max="11272" width="26.75" style="8" customWidth="1"/>
    <col min="11273" max="11521" width="9" style="8"/>
    <col min="11522" max="11522" width="10.125" style="8" bestFit="1" customWidth="1"/>
    <col min="11523" max="11523" width="30.625" style="8" bestFit="1" customWidth="1"/>
    <col min="11524" max="11524" width="5.5" style="8" bestFit="1" customWidth="1"/>
    <col min="11525" max="11525" width="44.75" style="8" customWidth="1"/>
    <col min="11526" max="11526" width="32.25" style="8" bestFit="1" customWidth="1"/>
    <col min="11527" max="11527" width="30.125" style="8" customWidth="1"/>
    <col min="11528" max="11528" width="26.75" style="8" customWidth="1"/>
    <col min="11529" max="11777" width="9" style="8"/>
    <col min="11778" max="11778" width="10.125" style="8" bestFit="1" customWidth="1"/>
    <col min="11779" max="11779" width="30.625" style="8" bestFit="1" customWidth="1"/>
    <col min="11780" max="11780" width="5.5" style="8" bestFit="1" customWidth="1"/>
    <col min="11781" max="11781" width="44.75" style="8" customWidth="1"/>
    <col min="11782" max="11782" width="32.25" style="8" bestFit="1" customWidth="1"/>
    <col min="11783" max="11783" width="30.125" style="8" customWidth="1"/>
    <col min="11784" max="11784" width="26.75" style="8" customWidth="1"/>
    <col min="11785" max="12033" width="9" style="8"/>
    <col min="12034" max="12034" width="10.125" style="8" bestFit="1" customWidth="1"/>
    <col min="12035" max="12035" width="30.625" style="8" bestFit="1" customWidth="1"/>
    <col min="12036" max="12036" width="5.5" style="8" bestFit="1" customWidth="1"/>
    <col min="12037" max="12037" width="44.75" style="8" customWidth="1"/>
    <col min="12038" max="12038" width="32.25" style="8" bestFit="1" customWidth="1"/>
    <col min="12039" max="12039" width="30.125" style="8" customWidth="1"/>
    <col min="12040" max="12040" width="26.75" style="8" customWidth="1"/>
    <col min="12041" max="12289" width="9" style="8"/>
    <col min="12290" max="12290" width="10.125" style="8" bestFit="1" customWidth="1"/>
    <col min="12291" max="12291" width="30.625" style="8" bestFit="1" customWidth="1"/>
    <col min="12292" max="12292" width="5.5" style="8" bestFit="1" customWidth="1"/>
    <col min="12293" max="12293" width="44.75" style="8" customWidth="1"/>
    <col min="12294" max="12294" width="32.25" style="8" bestFit="1" customWidth="1"/>
    <col min="12295" max="12295" width="30.125" style="8" customWidth="1"/>
    <col min="12296" max="12296" width="26.75" style="8" customWidth="1"/>
    <col min="12297" max="12545" width="9" style="8"/>
    <col min="12546" max="12546" width="10.125" style="8" bestFit="1" customWidth="1"/>
    <col min="12547" max="12547" width="30.625" style="8" bestFit="1" customWidth="1"/>
    <col min="12548" max="12548" width="5.5" style="8" bestFit="1" customWidth="1"/>
    <col min="12549" max="12549" width="44.75" style="8" customWidth="1"/>
    <col min="12550" max="12550" width="32.25" style="8" bestFit="1" customWidth="1"/>
    <col min="12551" max="12551" width="30.125" style="8" customWidth="1"/>
    <col min="12552" max="12552" width="26.75" style="8" customWidth="1"/>
    <col min="12553" max="12801" width="9" style="8"/>
    <col min="12802" max="12802" width="10.125" style="8" bestFit="1" customWidth="1"/>
    <col min="12803" max="12803" width="30.625" style="8" bestFit="1" customWidth="1"/>
    <col min="12804" max="12804" width="5.5" style="8" bestFit="1" customWidth="1"/>
    <col min="12805" max="12805" width="44.75" style="8" customWidth="1"/>
    <col min="12806" max="12806" width="32.25" style="8" bestFit="1" customWidth="1"/>
    <col min="12807" max="12807" width="30.125" style="8" customWidth="1"/>
    <col min="12808" max="12808" width="26.75" style="8" customWidth="1"/>
    <col min="12809" max="13057" width="9" style="8"/>
    <col min="13058" max="13058" width="10.125" style="8" bestFit="1" customWidth="1"/>
    <col min="13059" max="13059" width="30.625" style="8" bestFit="1" customWidth="1"/>
    <col min="13060" max="13060" width="5.5" style="8" bestFit="1" customWidth="1"/>
    <col min="13061" max="13061" width="44.75" style="8" customWidth="1"/>
    <col min="13062" max="13062" width="32.25" style="8" bestFit="1" customWidth="1"/>
    <col min="13063" max="13063" width="30.125" style="8" customWidth="1"/>
    <col min="13064" max="13064" width="26.75" style="8" customWidth="1"/>
    <col min="13065" max="13313" width="9" style="8"/>
    <col min="13314" max="13314" width="10.125" style="8" bestFit="1" customWidth="1"/>
    <col min="13315" max="13315" width="30.625" style="8" bestFit="1" customWidth="1"/>
    <col min="13316" max="13316" width="5.5" style="8" bestFit="1" customWidth="1"/>
    <col min="13317" max="13317" width="44.75" style="8" customWidth="1"/>
    <col min="13318" max="13318" width="32.25" style="8" bestFit="1" customWidth="1"/>
    <col min="13319" max="13319" width="30.125" style="8" customWidth="1"/>
    <col min="13320" max="13320" width="26.75" style="8" customWidth="1"/>
    <col min="13321" max="13569" width="9" style="8"/>
    <col min="13570" max="13570" width="10.125" style="8" bestFit="1" customWidth="1"/>
    <col min="13571" max="13571" width="30.625" style="8" bestFit="1" customWidth="1"/>
    <col min="13572" max="13572" width="5.5" style="8" bestFit="1" customWidth="1"/>
    <col min="13573" max="13573" width="44.75" style="8" customWidth="1"/>
    <col min="13574" max="13574" width="32.25" style="8" bestFit="1" customWidth="1"/>
    <col min="13575" max="13575" width="30.125" style="8" customWidth="1"/>
    <col min="13576" max="13576" width="26.75" style="8" customWidth="1"/>
    <col min="13577" max="13825" width="9" style="8"/>
    <col min="13826" max="13826" width="10.125" style="8" bestFit="1" customWidth="1"/>
    <col min="13827" max="13827" width="30.625" style="8" bestFit="1" customWidth="1"/>
    <col min="13828" max="13828" width="5.5" style="8" bestFit="1" customWidth="1"/>
    <col min="13829" max="13829" width="44.75" style="8" customWidth="1"/>
    <col min="13830" max="13830" width="32.25" style="8" bestFit="1" customWidth="1"/>
    <col min="13831" max="13831" width="30.125" style="8" customWidth="1"/>
    <col min="13832" max="13832" width="26.75" style="8" customWidth="1"/>
    <col min="13833" max="14081" width="9" style="8"/>
    <col min="14082" max="14082" width="10.125" style="8" bestFit="1" customWidth="1"/>
    <col min="14083" max="14083" width="30.625" style="8" bestFit="1" customWidth="1"/>
    <col min="14084" max="14084" width="5.5" style="8" bestFit="1" customWidth="1"/>
    <col min="14085" max="14085" width="44.75" style="8" customWidth="1"/>
    <col min="14086" max="14086" width="32.25" style="8" bestFit="1" customWidth="1"/>
    <col min="14087" max="14087" width="30.125" style="8" customWidth="1"/>
    <col min="14088" max="14088" width="26.75" style="8" customWidth="1"/>
    <col min="14089" max="14337" width="9" style="8"/>
    <col min="14338" max="14338" width="10.125" style="8" bestFit="1" customWidth="1"/>
    <col min="14339" max="14339" width="30.625" style="8" bestFit="1" customWidth="1"/>
    <col min="14340" max="14340" width="5.5" style="8" bestFit="1" customWidth="1"/>
    <col min="14341" max="14341" width="44.75" style="8" customWidth="1"/>
    <col min="14342" max="14342" width="32.25" style="8" bestFit="1" customWidth="1"/>
    <col min="14343" max="14343" width="30.125" style="8" customWidth="1"/>
    <col min="14344" max="14344" width="26.75" style="8" customWidth="1"/>
    <col min="14345" max="14593" width="9" style="8"/>
    <col min="14594" max="14594" width="10.125" style="8" bestFit="1" customWidth="1"/>
    <col min="14595" max="14595" width="30.625" style="8" bestFit="1" customWidth="1"/>
    <col min="14596" max="14596" width="5.5" style="8" bestFit="1" customWidth="1"/>
    <col min="14597" max="14597" width="44.75" style="8" customWidth="1"/>
    <col min="14598" max="14598" width="32.25" style="8" bestFit="1" customWidth="1"/>
    <col min="14599" max="14599" width="30.125" style="8" customWidth="1"/>
    <col min="14600" max="14600" width="26.75" style="8" customWidth="1"/>
    <col min="14601" max="14849" width="9" style="8"/>
    <col min="14850" max="14850" width="10.125" style="8" bestFit="1" customWidth="1"/>
    <col min="14851" max="14851" width="30.625" style="8" bestFit="1" customWidth="1"/>
    <col min="14852" max="14852" width="5.5" style="8" bestFit="1" customWidth="1"/>
    <col min="14853" max="14853" width="44.75" style="8" customWidth="1"/>
    <col min="14854" max="14854" width="32.25" style="8" bestFit="1" customWidth="1"/>
    <col min="14855" max="14855" width="30.125" style="8" customWidth="1"/>
    <col min="14856" max="14856" width="26.75" style="8" customWidth="1"/>
    <col min="14857" max="15105" width="9" style="8"/>
    <col min="15106" max="15106" width="10.125" style="8" bestFit="1" customWidth="1"/>
    <col min="15107" max="15107" width="30.625" style="8" bestFit="1" customWidth="1"/>
    <col min="15108" max="15108" width="5.5" style="8" bestFit="1" customWidth="1"/>
    <col min="15109" max="15109" width="44.75" style="8" customWidth="1"/>
    <col min="15110" max="15110" width="32.25" style="8" bestFit="1" customWidth="1"/>
    <col min="15111" max="15111" width="30.125" style="8" customWidth="1"/>
    <col min="15112" max="15112" width="26.75" style="8" customWidth="1"/>
    <col min="15113" max="15361" width="9" style="8"/>
    <col min="15362" max="15362" width="10.125" style="8" bestFit="1" customWidth="1"/>
    <col min="15363" max="15363" width="30.625" style="8" bestFit="1" customWidth="1"/>
    <col min="15364" max="15364" width="5.5" style="8" bestFit="1" customWidth="1"/>
    <col min="15365" max="15365" width="44.75" style="8" customWidth="1"/>
    <col min="15366" max="15366" width="32.25" style="8" bestFit="1" customWidth="1"/>
    <col min="15367" max="15367" width="30.125" style="8" customWidth="1"/>
    <col min="15368" max="15368" width="26.75" style="8" customWidth="1"/>
    <col min="15369" max="15617" width="9" style="8"/>
    <col min="15618" max="15618" width="10.125" style="8" bestFit="1" customWidth="1"/>
    <col min="15619" max="15619" width="30.625" style="8" bestFit="1" customWidth="1"/>
    <col min="15620" max="15620" width="5.5" style="8" bestFit="1" customWidth="1"/>
    <col min="15621" max="15621" width="44.75" style="8" customWidth="1"/>
    <col min="15622" max="15622" width="32.25" style="8" bestFit="1" customWidth="1"/>
    <col min="15623" max="15623" width="30.125" style="8" customWidth="1"/>
    <col min="15624" max="15624" width="26.75" style="8" customWidth="1"/>
    <col min="15625" max="15873" width="9" style="8"/>
    <col min="15874" max="15874" width="10.125" style="8" bestFit="1" customWidth="1"/>
    <col min="15875" max="15875" width="30.625" style="8" bestFit="1" customWidth="1"/>
    <col min="15876" max="15876" width="5.5" style="8" bestFit="1" customWidth="1"/>
    <col min="15877" max="15877" width="44.75" style="8" customWidth="1"/>
    <col min="15878" max="15878" width="32.25" style="8" bestFit="1" customWidth="1"/>
    <col min="15879" max="15879" width="30.125" style="8" customWidth="1"/>
    <col min="15880" max="15880" width="26.75" style="8" customWidth="1"/>
    <col min="15881" max="16129" width="9" style="8"/>
    <col min="16130" max="16130" width="10.125" style="8" bestFit="1" customWidth="1"/>
    <col min="16131" max="16131" width="30.625" style="8" bestFit="1" customWidth="1"/>
    <col min="16132" max="16132" width="5.5" style="8" bestFit="1" customWidth="1"/>
    <col min="16133" max="16133" width="44.75" style="8" customWidth="1"/>
    <col min="16134" max="16134" width="32.25" style="8" bestFit="1" customWidth="1"/>
    <col min="16135" max="16135" width="30.125" style="8" customWidth="1"/>
    <col min="16136" max="16136" width="26.75" style="8" customWidth="1"/>
    <col min="16137" max="16384" width="9" style="8"/>
  </cols>
  <sheetData>
    <row r="2" spans="2:8" s="9" customFormat="1">
      <c r="B2" s="22" t="s">
        <v>2750</v>
      </c>
      <c r="C2" s="22" t="s">
        <v>2751</v>
      </c>
      <c r="D2" s="22" t="s">
        <v>2752</v>
      </c>
      <c r="E2" s="22" t="s">
        <v>2753</v>
      </c>
      <c r="F2" s="22" t="s">
        <v>17</v>
      </c>
      <c r="G2" s="22" t="s">
        <v>2754</v>
      </c>
      <c r="H2" s="22" t="s">
        <v>2755</v>
      </c>
    </row>
    <row r="3" spans="2:8">
      <c r="B3" s="65" t="s">
        <v>2756</v>
      </c>
      <c r="C3" s="59" t="s">
        <v>2757</v>
      </c>
      <c r="D3" s="22">
        <v>1</v>
      </c>
      <c r="E3" s="31" t="s">
        <v>2758</v>
      </c>
      <c r="F3" s="31"/>
      <c r="G3" s="22" t="s">
        <v>2759</v>
      </c>
      <c r="H3" s="22" t="s">
        <v>2760</v>
      </c>
    </row>
    <row r="4" spans="2:8">
      <c r="B4" s="65" t="s">
        <v>35</v>
      </c>
      <c r="C4" s="31" t="s">
        <v>2761</v>
      </c>
      <c r="D4" s="22">
        <v>3</v>
      </c>
      <c r="E4" s="31" t="s">
        <v>2762</v>
      </c>
      <c r="F4" s="31"/>
      <c r="G4" s="22" t="s">
        <v>2759</v>
      </c>
      <c r="H4" s="22" t="s">
        <v>2760</v>
      </c>
    </row>
    <row r="5" spans="2:8">
      <c r="B5" s="65" t="s">
        <v>35</v>
      </c>
      <c r="C5" s="31" t="s">
        <v>2763</v>
      </c>
      <c r="D5" s="22">
        <v>1</v>
      </c>
      <c r="E5" s="31" t="s">
        <v>2764</v>
      </c>
      <c r="F5" s="31"/>
      <c r="G5" s="22" t="s">
        <v>2759</v>
      </c>
      <c r="H5" s="22" t="s">
        <v>2760</v>
      </c>
    </row>
    <row r="6" spans="2:8">
      <c r="B6" s="65" t="s">
        <v>35</v>
      </c>
      <c r="C6" s="31" t="s">
        <v>2765</v>
      </c>
      <c r="D6" s="22">
        <v>1</v>
      </c>
      <c r="E6" s="31" t="s">
        <v>2299</v>
      </c>
      <c r="F6" s="31"/>
      <c r="G6" s="22" t="s">
        <v>2759</v>
      </c>
      <c r="H6" s="22" t="s">
        <v>2760</v>
      </c>
    </row>
    <row r="7" spans="2:8">
      <c r="B7" s="65" t="s">
        <v>35</v>
      </c>
      <c r="C7" s="31" t="s">
        <v>2766</v>
      </c>
      <c r="D7" s="22">
        <v>1</v>
      </c>
      <c r="E7" s="31" t="s">
        <v>2767</v>
      </c>
      <c r="F7" s="31"/>
      <c r="G7" s="22" t="s">
        <v>2759</v>
      </c>
      <c r="H7" s="22" t="s">
        <v>2760</v>
      </c>
    </row>
    <row r="8" spans="2:8">
      <c r="B8" s="65" t="s">
        <v>35</v>
      </c>
      <c r="C8" s="31" t="s">
        <v>2768</v>
      </c>
      <c r="D8" s="22">
        <v>1</v>
      </c>
      <c r="E8" s="31" t="s">
        <v>2769</v>
      </c>
      <c r="F8" s="31"/>
      <c r="G8" s="22" t="s">
        <v>2759</v>
      </c>
      <c r="H8" s="22" t="s">
        <v>2760</v>
      </c>
    </row>
    <row r="9" spans="2:8">
      <c r="B9" s="65" t="s">
        <v>35</v>
      </c>
      <c r="C9" s="31" t="s">
        <v>2770</v>
      </c>
      <c r="D9" s="22">
        <v>1</v>
      </c>
      <c r="E9" s="31" t="s">
        <v>2771</v>
      </c>
      <c r="F9" s="31"/>
      <c r="G9" s="22" t="s">
        <v>2759</v>
      </c>
      <c r="H9" s="22" t="s">
        <v>2760</v>
      </c>
    </row>
    <row r="10" spans="2:8">
      <c r="B10" s="65" t="s">
        <v>35</v>
      </c>
      <c r="C10" s="31" t="s">
        <v>2772</v>
      </c>
      <c r="D10" s="22">
        <v>1</v>
      </c>
      <c r="E10" s="31" t="s">
        <v>2773</v>
      </c>
      <c r="F10" s="31"/>
      <c r="G10" s="22" t="s">
        <v>2759</v>
      </c>
      <c r="H10" s="22" t="s">
        <v>2760</v>
      </c>
    </row>
    <row r="11" spans="2:8">
      <c r="B11" s="65" t="s">
        <v>292</v>
      </c>
      <c r="C11" s="78" t="s">
        <v>296</v>
      </c>
      <c r="D11" s="57">
        <v>1</v>
      </c>
      <c r="E11" s="31" t="s">
        <v>2774</v>
      </c>
      <c r="F11" s="31"/>
      <c r="G11" s="22" t="s">
        <v>2759</v>
      </c>
      <c r="H11" s="22" t="s">
        <v>2760</v>
      </c>
    </row>
    <row r="12" spans="2:8">
      <c r="B12" s="22" t="s">
        <v>292</v>
      </c>
      <c r="C12" s="31" t="s">
        <v>2775</v>
      </c>
      <c r="D12" s="22">
        <v>2</v>
      </c>
      <c r="E12" s="31" t="s">
        <v>343</v>
      </c>
      <c r="F12" s="31"/>
      <c r="G12" s="22" t="s">
        <v>2759</v>
      </c>
      <c r="H12" s="22" t="s">
        <v>2760</v>
      </c>
    </row>
    <row r="13" spans="2:8">
      <c r="B13" s="22" t="s">
        <v>306</v>
      </c>
      <c r="C13" s="31" t="s">
        <v>2776</v>
      </c>
      <c r="D13" s="22">
        <v>2</v>
      </c>
      <c r="E13" s="31" t="s">
        <v>2777</v>
      </c>
      <c r="F13" s="31"/>
      <c r="G13" s="22" t="s">
        <v>2759</v>
      </c>
      <c r="H13" s="22" t="s">
        <v>2760</v>
      </c>
    </row>
    <row r="14" spans="2:8">
      <c r="B14" s="21" t="s">
        <v>128</v>
      </c>
      <c r="C14" s="30" t="s">
        <v>130</v>
      </c>
      <c r="D14" s="22">
        <v>1</v>
      </c>
      <c r="E14" s="31" t="s">
        <v>2778</v>
      </c>
      <c r="F14" s="31"/>
      <c r="G14" s="22" t="s">
        <v>2759</v>
      </c>
      <c r="H14" s="22" t="s">
        <v>2779</v>
      </c>
    </row>
    <row r="15" spans="2:8">
      <c r="B15" s="22" t="s">
        <v>311</v>
      </c>
      <c r="C15" s="31" t="s">
        <v>2780</v>
      </c>
      <c r="D15" s="22">
        <v>1</v>
      </c>
      <c r="E15" s="31" t="s">
        <v>2781</v>
      </c>
      <c r="F15" s="31"/>
      <c r="G15" s="22" t="s">
        <v>2759</v>
      </c>
      <c r="H15" s="22" t="s">
        <v>2779</v>
      </c>
    </row>
    <row r="16" spans="2:8">
      <c r="B16" s="22" t="s">
        <v>311</v>
      </c>
      <c r="C16" s="31" t="s">
        <v>2782</v>
      </c>
      <c r="D16" s="22">
        <v>1</v>
      </c>
      <c r="E16" s="31" t="s">
        <v>2783</v>
      </c>
      <c r="F16" s="31"/>
      <c r="G16" s="22" t="s">
        <v>2759</v>
      </c>
      <c r="H16" s="22" t="s">
        <v>2760</v>
      </c>
    </row>
    <row r="17" spans="2:8">
      <c r="B17" s="22" t="s">
        <v>311</v>
      </c>
      <c r="C17" s="31" t="s">
        <v>2784</v>
      </c>
      <c r="D17" s="22">
        <v>1</v>
      </c>
      <c r="E17" s="31" t="s">
        <v>2785</v>
      </c>
      <c r="F17" s="31"/>
      <c r="G17" s="22" t="s">
        <v>2759</v>
      </c>
      <c r="H17" s="22" t="s">
        <v>2760</v>
      </c>
    </row>
    <row r="18" spans="2:8">
      <c r="B18" s="31" t="s">
        <v>35</v>
      </c>
      <c r="C18" s="31" t="s">
        <v>2786</v>
      </c>
      <c r="D18" s="22">
        <v>1</v>
      </c>
      <c r="E18" s="31" t="s">
        <v>2787</v>
      </c>
      <c r="F18" s="31"/>
      <c r="G18" s="22" t="s">
        <v>2759</v>
      </c>
      <c r="H18" s="22" t="s">
        <v>2779</v>
      </c>
    </row>
    <row r="19" spans="2:8">
      <c r="B19" s="31" t="s">
        <v>35</v>
      </c>
      <c r="C19" s="31" t="s">
        <v>2788</v>
      </c>
      <c r="D19" s="22">
        <v>1</v>
      </c>
      <c r="E19" s="31" t="s">
        <v>2789</v>
      </c>
      <c r="F19" s="31" t="s">
        <v>2790</v>
      </c>
      <c r="G19" s="22" t="s">
        <v>2791</v>
      </c>
      <c r="H19" s="22" t="s">
        <v>2760</v>
      </c>
    </row>
  </sheetData>
  <phoneticPr fontId="4"/>
  <pageMargins left="0.7" right="0.7" top="0.75" bottom="0.75" header="0.3" footer="0.3"/>
  <pageSetup paperSize="9" orientation="portrait" horizontalDpi="1200" verticalDpi="120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E602-467C-4242-A003-9D531210029D}">
  <dimension ref="B2:Q32"/>
  <sheetViews>
    <sheetView zoomScale="80" zoomScaleNormal="80" workbookViewId="0">
      <pane xSplit="10" ySplit="8" topLeftCell="P9" activePane="bottomRight" state="frozen"/>
      <selection pane="topRight" activeCell="K1" sqref="K1"/>
      <selection pane="bottomLeft" activeCell="A9" sqref="A9"/>
      <selection pane="bottomRight" activeCell="Q11" sqref="Q11:Q15"/>
    </sheetView>
  </sheetViews>
  <sheetFormatPr defaultRowHeight="18.75"/>
  <cols>
    <col min="1" max="1" width="2.625" style="8" customWidth="1"/>
    <col min="2" max="2" width="5.75" style="9" customWidth="1"/>
    <col min="3" max="4" width="15.75" style="8" customWidth="1"/>
    <col min="5" max="5" width="49.125" style="8" customWidth="1"/>
    <col min="6" max="6" width="6.25" style="8" customWidth="1"/>
    <col min="7" max="8" width="9.875" style="8" bestFit="1" customWidth="1"/>
    <col min="9" max="9" width="5.75" style="3" customWidth="1"/>
    <col min="10" max="10" width="42.125" style="8" customWidth="1"/>
    <col min="11" max="11" width="30.75" style="8" customWidth="1"/>
    <col min="12" max="12" width="30.75" style="9" customWidth="1"/>
    <col min="13" max="13" width="13.75" style="10" customWidth="1"/>
    <col min="14" max="14" width="6.375" style="8" customWidth="1"/>
    <col min="15" max="15" width="13.25" style="3" customWidth="1"/>
    <col min="16" max="16" width="18.25" style="11" customWidth="1"/>
    <col min="17" max="17" width="15.625" style="194" customWidth="1"/>
    <col min="18" max="256" width="9" style="8"/>
    <col min="257" max="257" width="2.625" style="8" customWidth="1"/>
    <col min="258" max="258" width="5.75" style="8" customWidth="1"/>
    <col min="259" max="260" width="15.75" style="8" customWidth="1"/>
    <col min="261" max="261" width="49.125" style="8" customWidth="1"/>
    <col min="262" max="262" width="6.25" style="8" customWidth="1"/>
    <col min="263" max="264" width="9.875" style="8" bestFit="1" customWidth="1"/>
    <col min="265" max="265" width="5.75" style="8" customWidth="1"/>
    <col min="266" max="266" width="42.125" style="8" customWidth="1"/>
    <col min="267" max="268" width="30.75" style="8" customWidth="1"/>
    <col min="269" max="269" width="13.75" style="8" customWidth="1"/>
    <col min="270" max="270" width="6.375" style="8" customWidth="1"/>
    <col min="271" max="271" width="13.25" style="8" customWidth="1"/>
    <col min="272" max="272" width="18.25" style="8" customWidth="1"/>
    <col min="273" max="273" width="15.625" style="8" customWidth="1"/>
    <col min="274" max="512" width="9" style="8"/>
    <col min="513" max="513" width="2.625" style="8" customWidth="1"/>
    <col min="514" max="514" width="5.75" style="8" customWidth="1"/>
    <col min="515" max="516" width="15.75" style="8" customWidth="1"/>
    <col min="517" max="517" width="49.125" style="8" customWidth="1"/>
    <col min="518" max="518" width="6.25" style="8" customWidth="1"/>
    <col min="519" max="520" width="9.875" style="8" bestFit="1" customWidth="1"/>
    <col min="521" max="521" width="5.75" style="8" customWidth="1"/>
    <col min="522" max="522" width="42.125" style="8" customWidth="1"/>
    <col min="523" max="524" width="30.75" style="8" customWidth="1"/>
    <col min="525" max="525" width="13.75" style="8" customWidth="1"/>
    <col min="526" max="526" width="6.375" style="8" customWidth="1"/>
    <col min="527" max="527" width="13.25" style="8" customWidth="1"/>
    <col min="528" max="528" width="18.25" style="8" customWidth="1"/>
    <col min="529" max="529" width="15.625" style="8" customWidth="1"/>
    <col min="530" max="768" width="9" style="8"/>
    <col min="769" max="769" width="2.625" style="8" customWidth="1"/>
    <col min="770" max="770" width="5.75" style="8" customWidth="1"/>
    <col min="771" max="772" width="15.75" style="8" customWidth="1"/>
    <col min="773" max="773" width="49.125" style="8" customWidth="1"/>
    <col min="774" max="774" width="6.25" style="8" customWidth="1"/>
    <col min="775" max="776" width="9.875" style="8" bestFit="1" customWidth="1"/>
    <col min="777" max="777" width="5.75" style="8" customWidth="1"/>
    <col min="778" max="778" width="42.125" style="8" customWidth="1"/>
    <col min="779" max="780" width="30.75" style="8" customWidth="1"/>
    <col min="781" max="781" width="13.75" style="8" customWidth="1"/>
    <col min="782" max="782" width="6.375" style="8" customWidth="1"/>
    <col min="783" max="783" width="13.25" style="8" customWidth="1"/>
    <col min="784" max="784" width="18.25" style="8" customWidth="1"/>
    <col min="785" max="785" width="15.625" style="8" customWidth="1"/>
    <col min="786" max="1024" width="9" style="8"/>
    <col min="1025" max="1025" width="2.625" style="8" customWidth="1"/>
    <col min="1026" max="1026" width="5.75" style="8" customWidth="1"/>
    <col min="1027" max="1028" width="15.75" style="8" customWidth="1"/>
    <col min="1029" max="1029" width="49.125" style="8" customWidth="1"/>
    <col min="1030" max="1030" width="6.25" style="8" customWidth="1"/>
    <col min="1031" max="1032" width="9.875" style="8" bestFit="1" customWidth="1"/>
    <col min="1033" max="1033" width="5.75" style="8" customWidth="1"/>
    <col min="1034" max="1034" width="42.125" style="8" customWidth="1"/>
    <col min="1035" max="1036" width="30.75" style="8" customWidth="1"/>
    <col min="1037" max="1037" width="13.75" style="8" customWidth="1"/>
    <col min="1038" max="1038" width="6.375" style="8" customWidth="1"/>
    <col min="1039" max="1039" width="13.25" style="8" customWidth="1"/>
    <col min="1040" max="1040" width="18.25" style="8" customWidth="1"/>
    <col min="1041" max="1041" width="15.625" style="8" customWidth="1"/>
    <col min="1042" max="1280" width="9" style="8"/>
    <col min="1281" max="1281" width="2.625" style="8" customWidth="1"/>
    <col min="1282" max="1282" width="5.75" style="8" customWidth="1"/>
    <col min="1283" max="1284" width="15.75" style="8" customWidth="1"/>
    <col min="1285" max="1285" width="49.125" style="8" customWidth="1"/>
    <col min="1286" max="1286" width="6.25" style="8" customWidth="1"/>
    <col min="1287" max="1288" width="9.875" style="8" bestFit="1" customWidth="1"/>
    <col min="1289" max="1289" width="5.75" style="8" customWidth="1"/>
    <col min="1290" max="1290" width="42.125" style="8" customWidth="1"/>
    <col min="1291" max="1292" width="30.75" style="8" customWidth="1"/>
    <col min="1293" max="1293" width="13.75" style="8" customWidth="1"/>
    <col min="1294" max="1294" width="6.375" style="8" customWidth="1"/>
    <col min="1295" max="1295" width="13.25" style="8" customWidth="1"/>
    <col min="1296" max="1296" width="18.25" style="8" customWidth="1"/>
    <col min="1297" max="1297" width="15.625" style="8" customWidth="1"/>
    <col min="1298" max="1536" width="9" style="8"/>
    <col min="1537" max="1537" width="2.625" style="8" customWidth="1"/>
    <col min="1538" max="1538" width="5.75" style="8" customWidth="1"/>
    <col min="1539" max="1540" width="15.75" style="8" customWidth="1"/>
    <col min="1541" max="1541" width="49.125" style="8" customWidth="1"/>
    <col min="1542" max="1542" width="6.25" style="8" customWidth="1"/>
    <col min="1543" max="1544" width="9.875" style="8" bestFit="1" customWidth="1"/>
    <col min="1545" max="1545" width="5.75" style="8" customWidth="1"/>
    <col min="1546" max="1546" width="42.125" style="8" customWidth="1"/>
    <col min="1547" max="1548" width="30.75" style="8" customWidth="1"/>
    <col min="1549" max="1549" width="13.75" style="8" customWidth="1"/>
    <col min="1550" max="1550" width="6.375" style="8" customWidth="1"/>
    <col min="1551" max="1551" width="13.25" style="8" customWidth="1"/>
    <col min="1552" max="1552" width="18.25" style="8" customWidth="1"/>
    <col min="1553" max="1553" width="15.625" style="8" customWidth="1"/>
    <col min="1554" max="1792" width="9" style="8"/>
    <col min="1793" max="1793" width="2.625" style="8" customWidth="1"/>
    <col min="1794" max="1794" width="5.75" style="8" customWidth="1"/>
    <col min="1795" max="1796" width="15.75" style="8" customWidth="1"/>
    <col min="1797" max="1797" width="49.125" style="8" customWidth="1"/>
    <col min="1798" max="1798" width="6.25" style="8" customWidth="1"/>
    <col min="1799" max="1800" width="9.875" style="8" bestFit="1" customWidth="1"/>
    <col min="1801" max="1801" width="5.75" style="8" customWidth="1"/>
    <col min="1802" max="1802" width="42.125" style="8" customWidth="1"/>
    <col min="1803" max="1804" width="30.75" style="8" customWidth="1"/>
    <col min="1805" max="1805" width="13.75" style="8" customWidth="1"/>
    <col min="1806" max="1806" width="6.375" style="8" customWidth="1"/>
    <col min="1807" max="1807" width="13.25" style="8" customWidth="1"/>
    <col min="1808" max="1808" width="18.25" style="8" customWidth="1"/>
    <col min="1809" max="1809" width="15.625" style="8" customWidth="1"/>
    <col min="1810" max="2048" width="9" style="8"/>
    <col min="2049" max="2049" width="2.625" style="8" customWidth="1"/>
    <col min="2050" max="2050" width="5.75" style="8" customWidth="1"/>
    <col min="2051" max="2052" width="15.75" style="8" customWidth="1"/>
    <col min="2053" max="2053" width="49.125" style="8" customWidth="1"/>
    <col min="2054" max="2054" width="6.25" style="8" customWidth="1"/>
    <col min="2055" max="2056" width="9.875" style="8" bestFit="1" customWidth="1"/>
    <col min="2057" max="2057" width="5.75" style="8" customWidth="1"/>
    <col min="2058" max="2058" width="42.125" style="8" customWidth="1"/>
    <col min="2059" max="2060" width="30.75" style="8" customWidth="1"/>
    <col min="2061" max="2061" width="13.75" style="8" customWidth="1"/>
    <col min="2062" max="2062" width="6.375" style="8" customWidth="1"/>
    <col min="2063" max="2063" width="13.25" style="8" customWidth="1"/>
    <col min="2064" max="2064" width="18.25" style="8" customWidth="1"/>
    <col min="2065" max="2065" width="15.625" style="8" customWidth="1"/>
    <col min="2066" max="2304" width="9" style="8"/>
    <col min="2305" max="2305" width="2.625" style="8" customWidth="1"/>
    <col min="2306" max="2306" width="5.75" style="8" customWidth="1"/>
    <col min="2307" max="2308" width="15.75" style="8" customWidth="1"/>
    <col min="2309" max="2309" width="49.125" style="8" customWidth="1"/>
    <col min="2310" max="2310" width="6.25" style="8" customWidth="1"/>
    <col min="2311" max="2312" width="9.875" style="8" bestFit="1" customWidth="1"/>
    <col min="2313" max="2313" width="5.75" style="8" customWidth="1"/>
    <col min="2314" max="2314" width="42.125" style="8" customWidth="1"/>
    <col min="2315" max="2316" width="30.75" style="8" customWidth="1"/>
    <col min="2317" max="2317" width="13.75" style="8" customWidth="1"/>
    <col min="2318" max="2318" width="6.375" style="8" customWidth="1"/>
    <col min="2319" max="2319" width="13.25" style="8" customWidth="1"/>
    <col min="2320" max="2320" width="18.25" style="8" customWidth="1"/>
    <col min="2321" max="2321" width="15.625" style="8" customWidth="1"/>
    <col min="2322" max="2560" width="9" style="8"/>
    <col min="2561" max="2561" width="2.625" style="8" customWidth="1"/>
    <col min="2562" max="2562" width="5.75" style="8" customWidth="1"/>
    <col min="2563" max="2564" width="15.75" style="8" customWidth="1"/>
    <col min="2565" max="2565" width="49.125" style="8" customWidth="1"/>
    <col min="2566" max="2566" width="6.25" style="8" customWidth="1"/>
    <col min="2567" max="2568" width="9.875" style="8" bestFit="1" customWidth="1"/>
    <col min="2569" max="2569" width="5.75" style="8" customWidth="1"/>
    <col min="2570" max="2570" width="42.125" style="8" customWidth="1"/>
    <col min="2571" max="2572" width="30.75" style="8" customWidth="1"/>
    <col min="2573" max="2573" width="13.75" style="8" customWidth="1"/>
    <col min="2574" max="2574" width="6.375" style="8" customWidth="1"/>
    <col min="2575" max="2575" width="13.25" style="8" customWidth="1"/>
    <col min="2576" max="2576" width="18.25" style="8" customWidth="1"/>
    <col min="2577" max="2577" width="15.625" style="8" customWidth="1"/>
    <col min="2578" max="2816" width="9" style="8"/>
    <col min="2817" max="2817" width="2.625" style="8" customWidth="1"/>
    <col min="2818" max="2818" width="5.75" style="8" customWidth="1"/>
    <col min="2819" max="2820" width="15.75" style="8" customWidth="1"/>
    <col min="2821" max="2821" width="49.125" style="8" customWidth="1"/>
    <col min="2822" max="2822" width="6.25" style="8" customWidth="1"/>
    <col min="2823" max="2824" width="9.875" style="8" bestFit="1" customWidth="1"/>
    <col min="2825" max="2825" width="5.75" style="8" customWidth="1"/>
    <col min="2826" max="2826" width="42.125" style="8" customWidth="1"/>
    <col min="2827" max="2828" width="30.75" style="8" customWidth="1"/>
    <col min="2829" max="2829" width="13.75" style="8" customWidth="1"/>
    <col min="2830" max="2830" width="6.375" style="8" customWidth="1"/>
    <col min="2831" max="2831" width="13.25" style="8" customWidth="1"/>
    <col min="2832" max="2832" width="18.25" style="8" customWidth="1"/>
    <col min="2833" max="2833" width="15.625" style="8" customWidth="1"/>
    <col min="2834" max="3072" width="9" style="8"/>
    <col min="3073" max="3073" width="2.625" style="8" customWidth="1"/>
    <col min="3074" max="3074" width="5.75" style="8" customWidth="1"/>
    <col min="3075" max="3076" width="15.75" style="8" customWidth="1"/>
    <col min="3077" max="3077" width="49.125" style="8" customWidth="1"/>
    <col min="3078" max="3078" width="6.25" style="8" customWidth="1"/>
    <col min="3079" max="3080" width="9.875" style="8" bestFit="1" customWidth="1"/>
    <col min="3081" max="3081" width="5.75" style="8" customWidth="1"/>
    <col min="3082" max="3082" width="42.125" style="8" customWidth="1"/>
    <col min="3083" max="3084" width="30.75" style="8" customWidth="1"/>
    <col min="3085" max="3085" width="13.75" style="8" customWidth="1"/>
    <col min="3086" max="3086" width="6.375" style="8" customWidth="1"/>
    <col min="3087" max="3087" width="13.25" style="8" customWidth="1"/>
    <col min="3088" max="3088" width="18.25" style="8" customWidth="1"/>
    <col min="3089" max="3089" width="15.625" style="8" customWidth="1"/>
    <col min="3090" max="3328" width="9" style="8"/>
    <col min="3329" max="3329" width="2.625" style="8" customWidth="1"/>
    <col min="3330" max="3330" width="5.75" style="8" customWidth="1"/>
    <col min="3331" max="3332" width="15.75" style="8" customWidth="1"/>
    <col min="3333" max="3333" width="49.125" style="8" customWidth="1"/>
    <col min="3334" max="3334" width="6.25" style="8" customWidth="1"/>
    <col min="3335" max="3336" width="9.875" style="8" bestFit="1" customWidth="1"/>
    <col min="3337" max="3337" width="5.75" style="8" customWidth="1"/>
    <col min="3338" max="3338" width="42.125" style="8" customWidth="1"/>
    <col min="3339" max="3340" width="30.75" style="8" customWidth="1"/>
    <col min="3341" max="3341" width="13.75" style="8" customWidth="1"/>
    <col min="3342" max="3342" width="6.375" style="8" customWidth="1"/>
    <col min="3343" max="3343" width="13.25" style="8" customWidth="1"/>
    <col min="3344" max="3344" width="18.25" style="8" customWidth="1"/>
    <col min="3345" max="3345" width="15.625" style="8" customWidth="1"/>
    <col min="3346" max="3584" width="9" style="8"/>
    <col min="3585" max="3585" width="2.625" style="8" customWidth="1"/>
    <col min="3586" max="3586" width="5.75" style="8" customWidth="1"/>
    <col min="3587" max="3588" width="15.75" style="8" customWidth="1"/>
    <col min="3589" max="3589" width="49.125" style="8" customWidth="1"/>
    <col min="3590" max="3590" width="6.25" style="8" customWidth="1"/>
    <col min="3591" max="3592" width="9.875" style="8" bestFit="1" customWidth="1"/>
    <col min="3593" max="3593" width="5.75" style="8" customWidth="1"/>
    <col min="3594" max="3594" width="42.125" style="8" customWidth="1"/>
    <col min="3595" max="3596" width="30.75" style="8" customWidth="1"/>
    <col min="3597" max="3597" width="13.75" style="8" customWidth="1"/>
    <col min="3598" max="3598" width="6.375" style="8" customWidth="1"/>
    <col min="3599" max="3599" width="13.25" style="8" customWidth="1"/>
    <col min="3600" max="3600" width="18.25" style="8" customWidth="1"/>
    <col min="3601" max="3601" width="15.625" style="8" customWidth="1"/>
    <col min="3602" max="3840" width="9" style="8"/>
    <col min="3841" max="3841" width="2.625" style="8" customWidth="1"/>
    <col min="3842" max="3842" width="5.75" style="8" customWidth="1"/>
    <col min="3843" max="3844" width="15.75" style="8" customWidth="1"/>
    <col min="3845" max="3845" width="49.125" style="8" customWidth="1"/>
    <col min="3846" max="3846" width="6.25" style="8" customWidth="1"/>
    <col min="3847" max="3848" width="9.875" style="8" bestFit="1" customWidth="1"/>
    <col min="3849" max="3849" width="5.75" style="8" customWidth="1"/>
    <col min="3850" max="3850" width="42.125" style="8" customWidth="1"/>
    <col min="3851" max="3852" width="30.75" style="8" customWidth="1"/>
    <col min="3853" max="3853" width="13.75" style="8" customWidth="1"/>
    <col min="3854" max="3854" width="6.375" style="8" customWidth="1"/>
    <col min="3855" max="3855" width="13.25" style="8" customWidth="1"/>
    <col min="3856" max="3856" width="18.25" style="8" customWidth="1"/>
    <col min="3857" max="3857" width="15.625" style="8" customWidth="1"/>
    <col min="3858" max="4096" width="9" style="8"/>
    <col min="4097" max="4097" width="2.625" style="8" customWidth="1"/>
    <col min="4098" max="4098" width="5.75" style="8" customWidth="1"/>
    <col min="4099" max="4100" width="15.75" style="8" customWidth="1"/>
    <col min="4101" max="4101" width="49.125" style="8" customWidth="1"/>
    <col min="4102" max="4102" width="6.25" style="8" customWidth="1"/>
    <col min="4103" max="4104" width="9.875" style="8" bestFit="1" customWidth="1"/>
    <col min="4105" max="4105" width="5.75" style="8" customWidth="1"/>
    <col min="4106" max="4106" width="42.125" style="8" customWidth="1"/>
    <col min="4107" max="4108" width="30.75" style="8" customWidth="1"/>
    <col min="4109" max="4109" width="13.75" style="8" customWidth="1"/>
    <col min="4110" max="4110" width="6.375" style="8" customWidth="1"/>
    <col min="4111" max="4111" width="13.25" style="8" customWidth="1"/>
    <col min="4112" max="4112" width="18.25" style="8" customWidth="1"/>
    <col min="4113" max="4113" width="15.625" style="8" customWidth="1"/>
    <col min="4114" max="4352" width="9" style="8"/>
    <col min="4353" max="4353" width="2.625" style="8" customWidth="1"/>
    <col min="4354" max="4354" width="5.75" style="8" customWidth="1"/>
    <col min="4355" max="4356" width="15.75" style="8" customWidth="1"/>
    <col min="4357" max="4357" width="49.125" style="8" customWidth="1"/>
    <col min="4358" max="4358" width="6.25" style="8" customWidth="1"/>
    <col min="4359" max="4360" width="9.875" style="8" bestFit="1" customWidth="1"/>
    <col min="4361" max="4361" width="5.75" style="8" customWidth="1"/>
    <col min="4362" max="4362" width="42.125" style="8" customWidth="1"/>
    <col min="4363" max="4364" width="30.75" style="8" customWidth="1"/>
    <col min="4365" max="4365" width="13.75" style="8" customWidth="1"/>
    <col min="4366" max="4366" width="6.375" style="8" customWidth="1"/>
    <col min="4367" max="4367" width="13.25" style="8" customWidth="1"/>
    <col min="4368" max="4368" width="18.25" style="8" customWidth="1"/>
    <col min="4369" max="4369" width="15.625" style="8" customWidth="1"/>
    <col min="4370" max="4608" width="9" style="8"/>
    <col min="4609" max="4609" width="2.625" style="8" customWidth="1"/>
    <col min="4610" max="4610" width="5.75" style="8" customWidth="1"/>
    <col min="4611" max="4612" width="15.75" style="8" customWidth="1"/>
    <col min="4613" max="4613" width="49.125" style="8" customWidth="1"/>
    <col min="4614" max="4614" width="6.25" style="8" customWidth="1"/>
    <col min="4615" max="4616" width="9.875" style="8" bestFit="1" customWidth="1"/>
    <col min="4617" max="4617" width="5.75" style="8" customWidth="1"/>
    <col min="4618" max="4618" width="42.125" style="8" customWidth="1"/>
    <col min="4619" max="4620" width="30.75" style="8" customWidth="1"/>
    <col min="4621" max="4621" width="13.75" style="8" customWidth="1"/>
    <col min="4622" max="4622" width="6.375" style="8" customWidth="1"/>
    <col min="4623" max="4623" width="13.25" style="8" customWidth="1"/>
    <col min="4624" max="4624" width="18.25" style="8" customWidth="1"/>
    <col min="4625" max="4625" width="15.625" style="8" customWidth="1"/>
    <col min="4626" max="4864" width="9" style="8"/>
    <col min="4865" max="4865" width="2.625" style="8" customWidth="1"/>
    <col min="4866" max="4866" width="5.75" style="8" customWidth="1"/>
    <col min="4867" max="4868" width="15.75" style="8" customWidth="1"/>
    <col min="4869" max="4869" width="49.125" style="8" customWidth="1"/>
    <col min="4870" max="4870" width="6.25" style="8" customWidth="1"/>
    <col min="4871" max="4872" width="9.875" style="8" bestFit="1" customWidth="1"/>
    <col min="4873" max="4873" width="5.75" style="8" customWidth="1"/>
    <col min="4874" max="4874" width="42.125" style="8" customWidth="1"/>
    <col min="4875" max="4876" width="30.75" style="8" customWidth="1"/>
    <col min="4877" max="4877" width="13.75" style="8" customWidth="1"/>
    <col min="4878" max="4878" width="6.375" style="8" customWidth="1"/>
    <col min="4879" max="4879" width="13.25" style="8" customWidth="1"/>
    <col min="4880" max="4880" width="18.25" style="8" customWidth="1"/>
    <col min="4881" max="4881" width="15.625" style="8" customWidth="1"/>
    <col min="4882" max="5120" width="9" style="8"/>
    <col min="5121" max="5121" width="2.625" style="8" customWidth="1"/>
    <col min="5122" max="5122" width="5.75" style="8" customWidth="1"/>
    <col min="5123" max="5124" width="15.75" style="8" customWidth="1"/>
    <col min="5125" max="5125" width="49.125" style="8" customWidth="1"/>
    <col min="5126" max="5126" width="6.25" style="8" customWidth="1"/>
    <col min="5127" max="5128" width="9.875" style="8" bestFit="1" customWidth="1"/>
    <col min="5129" max="5129" width="5.75" style="8" customWidth="1"/>
    <col min="5130" max="5130" width="42.125" style="8" customWidth="1"/>
    <col min="5131" max="5132" width="30.75" style="8" customWidth="1"/>
    <col min="5133" max="5133" width="13.75" style="8" customWidth="1"/>
    <col min="5134" max="5134" width="6.375" style="8" customWidth="1"/>
    <col min="5135" max="5135" width="13.25" style="8" customWidth="1"/>
    <col min="5136" max="5136" width="18.25" style="8" customWidth="1"/>
    <col min="5137" max="5137" width="15.625" style="8" customWidth="1"/>
    <col min="5138" max="5376" width="9" style="8"/>
    <col min="5377" max="5377" width="2.625" style="8" customWidth="1"/>
    <col min="5378" max="5378" width="5.75" style="8" customWidth="1"/>
    <col min="5379" max="5380" width="15.75" style="8" customWidth="1"/>
    <col min="5381" max="5381" width="49.125" style="8" customWidth="1"/>
    <col min="5382" max="5382" width="6.25" style="8" customWidth="1"/>
    <col min="5383" max="5384" width="9.875" style="8" bestFit="1" customWidth="1"/>
    <col min="5385" max="5385" width="5.75" style="8" customWidth="1"/>
    <col min="5386" max="5386" width="42.125" style="8" customWidth="1"/>
    <col min="5387" max="5388" width="30.75" style="8" customWidth="1"/>
    <col min="5389" max="5389" width="13.75" style="8" customWidth="1"/>
    <col min="5390" max="5390" width="6.375" style="8" customWidth="1"/>
    <col min="5391" max="5391" width="13.25" style="8" customWidth="1"/>
    <col min="5392" max="5392" width="18.25" style="8" customWidth="1"/>
    <col min="5393" max="5393" width="15.625" style="8" customWidth="1"/>
    <col min="5394" max="5632" width="9" style="8"/>
    <col min="5633" max="5633" width="2.625" style="8" customWidth="1"/>
    <col min="5634" max="5634" width="5.75" style="8" customWidth="1"/>
    <col min="5635" max="5636" width="15.75" style="8" customWidth="1"/>
    <col min="5637" max="5637" width="49.125" style="8" customWidth="1"/>
    <col min="5638" max="5638" width="6.25" style="8" customWidth="1"/>
    <col min="5639" max="5640" width="9.875" style="8" bestFit="1" customWidth="1"/>
    <col min="5641" max="5641" width="5.75" style="8" customWidth="1"/>
    <col min="5642" max="5642" width="42.125" style="8" customWidth="1"/>
    <col min="5643" max="5644" width="30.75" style="8" customWidth="1"/>
    <col min="5645" max="5645" width="13.75" style="8" customWidth="1"/>
    <col min="5646" max="5646" width="6.375" style="8" customWidth="1"/>
    <col min="5647" max="5647" width="13.25" style="8" customWidth="1"/>
    <col min="5648" max="5648" width="18.25" style="8" customWidth="1"/>
    <col min="5649" max="5649" width="15.625" style="8" customWidth="1"/>
    <col min="5650" max="5888" width="9" style="8"/>
    <col min="5889" max="5889" width="2.625" style="8" customWidth="1"/>
    <col min="5890" max="5890" width="5.75" style="8" customWidth="1"/>
    <col min="5891" max="5892" width="15.75" style="8" customWidth="1"/>
    <col min="5893" max="5893" width="49.125" style="8" customWidth="1"/>
    <col min="5894" max="5894" width="6.25" style="8" customWidth="1"/>
    <col min="5895" max="5896" width="9.875" style="8" bestFit="1" customWidth="1"/>
    <col min="5897" max="5897" width="5.75" style="8" customWidth="1"/>
    <col min="5898" max="5898" width="42.125" style="8" customWidth="1"/>
    <col min="5899" max="5900" width="30.75" style="8" customWidth="1"/>
    <col min="5901" max="5901" width="13.75" style="8" customWidth="1"/>
    <col min="5902" max="5902" width="6.375" style="8" customWidth="1"/>
    <col min="5903" max="5903" width="13.25" style="8" customWidth="1"/>
    <col min="5904" max="5904" width="18.25" style="8" customWidth="1"/>
    <col min="5905" max="5905" width="15.625" style="8" customWidth="1"/>
    <col min="5906" max="6144" width="9" style="8"/>
    <col min="6145" max="6145" width="2.625" style="8" customWidth="1"/>
    <col min="6146" max="6146" width="5.75" style="8" customWidth="1"/>
    <col min="6147" max="6148" width="15.75" style="8" customWidth="1"/>
    <col min="6149" max="6149" width="49.125" style="8" customWidth="1"/>
    <col min="6150" max="6150" width="6.25" style="8" customWidth="1"/>
    <col min="6151" max="6152" width="9.875" style="8" bestFit="1" customWidth="1"/>
    <col min="6153" max="6153" width="5.75" style="8" customWidth="1"/>
    <col min="6154" max="6154" width="42.125" style="8" customWidth="1"/>
    <col min="6155" max="6156" width="30.75" style="8" customWidth="1"/>
    <col min="6157" max="6157" width="13.75" style="8" customWidth="1"/>
    <col min="6158" max="6158" width="6.375" style="8" customWidth="1"/>
    <col min="6159" max="6159" width="13.25" style="8" customWidth="1"/>
    <col min="6160" max="6160" width="18.25" style="8" customWidth="1"/>
    <col min="6161" max="6161" width="15.625" style="8" customWidth="1"/>
    <col min="6162" max="6400" width="9" style="8"/>
    <col min="6401" max="6401" width="2.625" style="8" customWidth="1"/>
    <col min="6402" max="6402" width="5.75" style="8" customWidth="1"/>
    <col min="6403" max="6404" width="15.75" style="8" customWidth="1"/>
    <col min="6405" max="6405" width="49.125" style="8" customWidth="1"/>
    <col min="6406" max="6406" width="6.25" style="8" customWidth="1"/>
    <col min="6407" max="6408" width="9.875" style="8" bestFit="1" customWidth="1"/>
    <col min="6409" max="6409" width="5.75" style="8" customWidth="1"/>
    <col min="6410" max="6410" width="42.125" style="8" customWidth="1"/>
    <col min="6411" max="6412" width="30.75" style="8" customWidth="1"/>
    <col min="6413" max="6413" width="13.75" style="8" customWidth="1"/>
    <col min="6414" max="6414" width="6.375" style="8" customWidth="1"/>
    <col min="6415" max="6415" width="13.25" style="8" customWidth="1"/>
    <col min="6416" max="6416" width="18.25" style="8" customWidth="1"/>
    <col min="6417" max="6417" width="15.625" style="8" customWidth="1"/>
    <col min="6418" max="6656" width="9" style="8"/>
    <col min="6657" max="6657" width="2.625" style="8" customWidth="1"/>
    <col min="6658" max="6658" width="5.75" style="8" customWidth="1"/>
    <col min="6659" max="6660" width="15.75" style="8" customWidth="1"/>
    <col min="6661" max="6661" width="49.125" style="8" customWidth="1"/>
    <col min="6662" max="6662" width="6.25" style="8" customWidth="1"/>
    <col min="6663" max="6664" width="9.875" style="8" bestFit="1" customWidth="1"/>
    <col min="6665" max="6665" width="5.75" style="8" customWidth="1"/>
    <col min="6666" max="6666" width="42.125" style="8" customWidth="1"/>
    <col min="6667" max="6668" width="30.75" style="8" customWidth="1"/>
    <col min="6669" max="6669" width="13.75" style="8" customWidth="1"/>
    <col min="6670" max="6670" width="6.375" style="8" customWidth="1"/>
    <col min="6671" max="6671" width="13.25" style="8" customWidth="1"/>
    <col min="6672" max="6672" width="18.25" style="8" customWidth="1"/>
    <col min="6673" max="6673" width="15.625" style="8" customWidth="1"/>
    <col min="6674" max="6912" width="9" style="8"/>
    <col min="6913" max="6913" width="2.625" style="8" customWidth="1"/>
    <col min="6914" max="6914" width="5.75" style="8" customWidth="1"/>
    <col min="6915" max="6916" width="15.75" style="8" customWidth="1"/>
    <col min="6917" max="6917" width="49.125" style="8" customWidth="1"/>
    <col min="6918" max="6918" width="6.25" style="8" customWidth="1"/>
    <col min="6919" max="6920" width="9.875" style="8" bestFit="1" customWidth="1"/>
    <col min="6921" max="6921" width="5.75" style="8" customWidth="1"/>
    <col min="6922" max="6922" width="42.125" style="8" customWidth="1"/>
    <col min="6923" max="6924" width="30.75" style="8" customWidth="1"/>
    <col min="6925" max="6925" width="13.75" style="8" customWidth="1"/>
    <col min="6926" max="6926" width="6.375" style="8" customWidth="1"/>
    <col min="6927" max="6927" width="13.25" style="8" customWidth="1"/>
    <col min="6928" max="6928" width="18.25" style="8" customWidth="1"/>
    <col min="6929" max="6929" width="15.625" style="8" customWidth="1"/>
    <col min="6930" max="7168" width="9" style="8"/>
    <col min="7169" max="7169" width="2.625" style="8" customWidth="1"/>
    <col min="7170" max="7170" width="5.75" style="8" customWidth="1"/>
    <col min="7171" max="7172" width="15.75" style="8" customWidth="1"/>
    <col min="7173" max="7173" width="49.125" style="8" customWidth="1"/>
    <col min="7174" max="7174" width="6.25" style="8" customWidth="1"/>
    <col min="7175" max="7176" width="9.875" style="8" bestFit="1" customWidth="1"/>
    <col min="7177" max="7177" width="5.75" style="8" customWidth="1"/>
    <col min="7178" max="7178" width="42.125" style="8" customWidth="1"/>
    <col min="7179" max="7180" width="30.75" style="8" customWidth="1"/>
    <col min="7181" max="7181" width="13.75" style="8" customWidth="1"/>
    <col min="7182" max="7182" width="6.375" style="8" customWidth="1"/>
    <col min="7183" max="7183" width="13.25" style="8" customWidth="1"/>
    <col min="7184" max="7184" width="18.25" style="8" customWidth="1"/>
    <col min="7185" max="7185" width="15.625" style="8" customWidth="1"/>
    <col min="7186" max="7424" width="9" style="8"/>
    <col min="7425" max="7425" width="2.625" style="8" customWidth="1"/>
    <col min="7426" max="7426" width="5.75" style="8" customWidth="1"/>
    <col min="7427" max="7428" width="15.75" style="8" customWidth="1"/>
    <col min="7429" max="7429" width="49.125" style="8" customWidth="1"/>
    <col min="7430" max="7430" width="6.25" style="8" customWidth="1"/>
    <col min="7431" max="7432" width="9.875" style="8" bestFit="1" customWidth="1"/>
    <col min="7433" max="7433" width="5.75" style="8" customWidth="1"/>
    <col min="7434" max="7434" width="42.125" style="8" customWidth="1"/>
    <col min="7435" max="7436" width="30.75" style="8" customWidth="1"/>
    <col min="7437" max="7437" width="13.75" style="8" customWidth="1"/>
    <col min="7438" max="7438" width="6.375" style="8" customWidth="1"/>
    <col min="7439" max="7439" width="13.25" style="8" customWidth="1"/>
    <col min="7440" max="7440" width="18.25" style="8" customWidth="1"/>
    <col min="7441" max="7441" width="15.625" style="8" customWidth="1"/>
    <col min="7442" max="7680" width="9" style="8"/>
    <col min="7681" max="7681" width="2.625" style="8" customWidth="1"/>
    <col min="7682" max="7682" width="5.75" style="8" customWidth="1"/>
    <col min="7683" max="7684" width="15.75" style="8" customWidth="1"/>
    <col min="7685" max="7685" width="49.125" style="8" customWidth="1"/>
    <col min="7686" max="7686" width="6.25" style="8" customWidth="1"/>
    <col min="7687" max="7688" width="9.875" style="8" bestFit="1" customWidth="1"/>
    <col min="7689" max="7689" width="5.75" style="8" customWidth="1"/>
    <col min="7690" max="7690" width="42.125" style="8" customWidth="1"/>
    <col min="7691" max="7692" width="30.75" style="8" customWidth="1"/>
    <col min="7693" max="7693" width="13.75" style="8" customWidth="1"/>
    <col min="7694" max="7694" width="6.375" style="8" customWidth="1"/>
    <col min="7695" max="7695" width="13.25" style="8" customWidth="1"/>
    <col min="7696" max="7696" width="18.25" style="8" customWidth="1"/>
    <col min="7697" max="7697" width="15.625" style="8" customWidth="1"/>
    <col min="7698" max="7936" width="9" style="8"/>
    <col min="7937" max="7937" width="2.625" style="8" customWidth="1"/>
    <col min="7938" max="7938" width="5.75" style="8" customWidth="1"/>
    <col min="7939" max="7940" width="15.75" style="8" customWidth="1"/>
    <col min="7941" max="7941" width="49.125" style="8" customWidth="1"/>
    <col min="7942" max="7942" width="6.25" style="8" customWidth="1"/>
    <col min="7943" max="7944" width="9.875" style="8" bestFit="1" customWidth="1"/>
    <col min="7945" max="7945" width="5.75" style="8" customWidth="1"/>
    <col min="7946" max="7946" width="42.125" style="8" customWidth="1"/>
    <col min="7947" max="7948" width="30.75" style="8" customWidth="1"/>
    <col min="7949" max="7949" width="13.75" style="8" customWidth="1"/>
    <col min="7950" max="7950" width="6.375" style="8" customWidth="1"/>
    <col min="7951" max="7951" width="13.25" style="8" customWidth="1"/>
    <col min="7952" max="7952" width="18.25" style="8" customWidth="1"/>
    <col min="7953" max="7953" width="15.625" style="8" customWidth="1"/>
    <col min="7954" max="8192" width="9" style="8"/>
    <col min="8193" max="8193" width="2.625" style="8" customWidth="1"/>
    <col min="8194" max="8194" width="5.75" style="8" customWidth="1"/>
    <col min="8195" max="8196" width="15.75" style="8" customWidth="1"/>
    <col min="8197" max="8197" width="49.125" style="8" customWidth="1"/>
    <col min="8198" max="8198" width="6.25" style="8" customWidth="1"/>
    <col min="8199" max="8200" width="9.875" style="8" bestFit="1" customWidth="1"/>
    <col min="8201" max="8201" width="5.75" style="8" customWidth="1"/>
    <col min="8202" max="8202" width="42.125" style="8" customWidth="1"/>
    <col min="8203" max="8204" width="30.75" style="8" customWidth="1"/>
    <col min="8205" max="8205" width="13.75" style="8" customWidth="1"/>
    <col min="8206" max="8206" width="6.375" style="8" customWidth="1"/>
    <col min="8207" max="8207" width="13.25" style="8" customWidth="1"/>
    <col min="8208" max="8208" width="18.25" style="8" customWidth="1"/>
    <col min="8209" max="8209" width="15.625" style="8" customWidth="1"/>
    <col min="8210" max="8448" width="9" style="8"/>
    <col min="8449" max="8449" width="2.625" style="8" customWidth="1"/>
    <col min="8450" max="8450" width="5.75" style="8" customWidth="1"/>
    <col min="8451" max="8452" width="15.75" style="8" customWidth="1"/>
    <col min="8453" max="8453" width="49.125" style="8" customWidth="1"/>
    <col min="8454" max="8454" width="6.25" style="8" customWidth="1"/>
    <col min="8455" max="8456" width="9.875" style="8" bestFit="1" customWidth="1"/>
    <col min="8457" max="8457" width="5.75" style="8" customWidth="1"/>
    <col min="8458" max="8458" width="42.125" style="8" customWidth="1"/>
    <col min="8459" max="8460" width="30.75" style="8" customWidth="1"/>
    <col min="8461" max="8461" width="13.75" style="8" customWidth="1"/>
    <col min="8462" max="8462" width="6.375" style="8" customWidth="1"/>
    <col min="8463" max="8463" width="13.25" style="8" customWidth="1"/>
    <col min="8464" max="8464" width="18.25" style="8" customWidth="1"/>
    <col min="8465" max="8465" width="15.625" style="8" customWidth="1"/>
    <col min="8466" max="8704" width="9" style="8"/>
    <col min="8705" max="8705" width="2.625" style="8" customWidth="1"/>
    <col min="8706" max="8706" width="5.75" style="8" customWidth="1"/>
    <col min="8707" max="8708" width="15.75" style="8" customWidth="1"/>
    <col min="8709" max="8709" width="49.125" style="8" customWidth="1"/>
    <col min="8710" max="8710" width="6.25" style="8" customWidth="1"/>
    <col min="8711" max="8712" width="9.875" style="8" bestFit="1" customWidth="1"/>
    <col min="8713" max="8713" width="5.75" style="8" customWidth="1"/>
    <col min="8714" max="8714" width="42.125" style="8" customWidth="1"/>
    <col min="8715" max="8716" width="30.75" style="8" customWidth="1"/>
    <col min="8717" max="8717" width="13.75" style="8" customWidth="1"/>
    <col min="8718" max="8718" width="6.375" style="8" customWidth="1"/>
    <col min="8719" max="8719" width="13.25" style="8" customWidth="1"/>
    <col min="8720" max="8720" width="18.25" style="8" customWidth="1"/>
    <col min="8721" max="8721" width="15.625" style="8" customWidth="1"/>
    <col min="8722" max="8960" width="9" style="8"/>
    <col min="8961" max="8961" width="2.625" style="8" customWidth="1"/>
    <col min="8962" max="8962" width="5.75" style="8" customWidth="1"/>
    <col min="8963" max="8964" width="15.75" style="8" customWidth="1"/>
    <col min="8965" max="8965" width="49.125" style="8" customWidth="1"/>
    <col min="8966" max="8966" width="6.25" style="8" customWidth="1"/>
    <col min="8967" max="8968" width="9.875" style="8" bestFit="1" customWidth="1"/>
    <col min="8969" max="8969" width="5.75" style="8" customWidth="1"/>
    <col min="8970" max="8970" width="42.125" style="8" customWidth="1"/>
    <col min="8971" max="8972" width="30.75" style="8" customWidth="1"/>
    <col min="8973" max="8973" width="13.75" style="8" customWidth="1"/>
    <col min="8974" max="8974" width="6.375" style="8" customWidth="1"/>
    <col min="8975" max="8975" width="13.25" style="8" customWidth="1"/>
    <col min="8976" max="8976" width="18.25" style="8" customWidth="1"/>
    <col min="8977" max="8977" width="15.625" style="8" customWidth="1"/>
    <col min="8978" max="9216" width="9" style="8"/>
    <col min="9217" max="9217" width="2.625" style="8" customWidth="1"/>
    <col min="9218" max="9218" width="5.75" style="8" customWidth="1"/>
    <col min="9219" max="9220" width="15.75" style="8" customWidth="1"/>
    <col min="9221" max="9221" width="49.125" style="8" customWidth="1"/>
    <col min="9222" max="9222" width="6.25" style="8" customWidth="1"/>
    <col min="9223" max="9224" width="9.875" style="8" bestFit="1" customWidth="1"/>
    <col min="9225" max="9225" width="5.75" style="8" customWidth="1"/>
    <col min="9226" max="9226" width="42.125" style="8" customWidth="1"/>
    <col min="9227" max="9228" width="30.75" style="8" customWidth="1"/>
    <col min="9229" max="9229" width="13.75" style="8" customWidth="1"/>
    <col min="9230" max="9230" width="6.375" style="8" customWidth="1"/>
    <col min="9231" max="9231" width="13.25" style="8" customWidth="1"/>
    <col min="9232" max="9232" width="18.25" style="8" customWidth="1"/>
    <col min="9233" max="9233" width="15.625" style="8" customWidth="1"/>
    <col min="9234" max="9472" width="9" style="8"/>
    <col min="9473" max="9473" width="2.625" style="8" customWidth="1"/>
    <col min="9474" max="9474" width="5.75" style="8" customWidth="1"/>
    <col min="9475" max="9476" width="15.75" style="8" customWidth="1"/>
    <col min="9477" max="9477" width="49.125" style="8" customWidth="1"/>
    <col min="9478" max="9478" width="6.25" style="8" customWidth="1"/>
    <col min="9479" max="9480" width="9.875" style="8" bestFit="1" customWidth="1"/>
    <col min="9481" max="9481" width="5.75" style="8" customWidth="1"/>
    <col min="9482" max="9482" width="42.125" style="8" customWidth="1"/>
    <col min="9483" max="9484" width="30.75" style="8" customWidth="1"/>
    <col min="9485" max="9485" width="13.75" style="8" customWidth="1"/>
    <col min="9486" max="9486" width="6.375" style="8" customWidth="1"/>
    <col min="9487" max="9487" width="13.25" style="8" customWidth="1"/>
    <col min="9488" max="9488" width="18.25" style="8" customWidth="1"/>
    <col min="9489" max="9489" width="15.625" style="8" customWidth="1"/>
    <col min="9490" max="9728" width="9" style="8"/>
    <col min="9729" max="9729" width="2.625" style="8" customWidth="1"/>
    <col min="9730" max="9730" width="5.75" style="8" customWidth="1"/>
    <col min="9731" max="9732" width="15.75" style="8" customWidth="1"/>
    <col min="9733" max="9733" width="49.125" style="8" customWidth="1"/>
    <col min="9734" max="9734" width="6.25" style="8" customWidth="1"/>
    <col min="9735" max="9736" width="9.875" style="8" bestFit="1" customWidth="1"/>
    <col min="9737" max="9737" width="5.75" style="8" customWidth="1"/>
    <col min="9738" max="9738" width="42.125" style="8" customWidth="1"/>
    <col min="9739" max="9740" width="30.75" style="8" customWidth="1"/>
    <col min="9741" max="9741" width="13.75" style="8" customWidth="1"/>
    <col min="9742" max="9742" width="6.375" style="8" customWidth="1"/>
    <col min="9743" max="9743" width="13.25" style="8" customWidth="1"/>
    <col min="9744" max="9744" width="18.25" style="8" customWidth="1"/>
    <col min="9745" max="9745" width="15.625" style="8" customWidth="1"/>
    <col min="9746" max="9984" width="9" style="8"/>
    <col min="9985" max="9985" width="2.625" style="8" customWidth="1"/>
    <col min="9986" max="9986" width="5.75" style="8" customWidth="1"/>
    <col min="9987" max="9988" width="15.75" style="8" customWidth="1"/>
    <col min="9989" max="9989" width="49.125" style="8" customWidth="1"/>
    <col min="9990" max="9990" width="6.25" style="8" customWidth="1"/>
    <col min="9991" max="9992" width="9.875" style="8" bestFit="1" customWidth="1"/>
    <col min="9993" max="9993" width="5.75" style="8" customWidth="1"/>
    <col min="9994" max="9994" width="42.125" style="8" customWidth="1"/>
    <col min="9995" max="9996" width="30.75" style="8" customWidth="1"/>
    <col min="9997" max="9997" width="13.75" style="8" customWidth="1"/>
    <col min="9998" max="9998" width="6.375" style="8" customWidth="1"/>
    <col min="9999" max="9999" width="13.25" style="8" customWidth="1"/>
    <col min="10000" max="10000" width="18.25" style="8" customWidth="1"/>
    <col min="10001" max="10001" width="15.625" style="8" customWidth="1"/>
    <col min="10002" max="10240" width="9" style="8"/>
    <col min="10241" max="10241" width="2.625" style="8" customWidth="1"/>
    <col min="10242" max="10242" width="5.75" style="8" customWidth="1"/>
    <col min="10243" max="10244" width="15.75" style="8" customWidth="1"/>
    <col min="10245" max="10245" width="49.125" style="8" customWidth="1"/>
    <col min="10246" max="10246" width="6.25" style="8" customWidth="1"/>
    <col min="10247" max="10248" width="9.875" style="8" bestFit="1" customWidth="1"/>
    <col min="10249" max="10249" width="5.75" style="8" customWidth="1"/>
    <col min="10250" max="10250" width="42.125" style="8" customWidth="1"/>
    <col min="10251" max="10252" width="30.75" style="8" customWidth="1"/>
    <col min="10253" max="10253" width="13.75" style="8" customWidth="1"/>
    <col min="10254" max="10254" width="6.375" style="8" customWidth="1"/>
    <col min="10255" max="10255" width="13.25" style="8" customWidth="1"/>
    <col min="10256" max="10256" width="18.25" style="8" customWidth="1"/>
    <col min="10257" max="10257" width="15.625" style="8" customWidth="1"/>
    <col min="10258" max="10496" width="9" style="8"/>
    <col min="10497" max="10497" width="2.625" style="8" customWidth="1"/>
    <col min="10498" max="10498" width="5.75" style="8" customWidth="1"/>
    <col min="10499" max="10500" width="15.75" style="8" customWidth="1"/>
    <col min="10501" max="10501" width="49.125" style="8" customWidth="1"/>
    <col min="10502" max="10502" width="6.25" style="8" customWidth="1"/>
    <col min="10503" max="10504" width="9.875" style="8" bestFit="1" customWidth="1"/>
    <col min="10505" max="10505" width="5.75" style="8" customWidth="1"/>
    <col min="10506" max="10506" width="42.125" style="8" customWidth="1"/>
    <col min="10507" max="10508" width="30.75" style="8" customWidth="1"/>
    <col min="10509" max="10509" width="13.75" style="8" customWidth="1"/>
    <col min="10510" max="10510" width="6.375" style="8" customWidth="1"/>
    <col min="10511" max="10511" width="13.25" style="8" customWidth="1"/>
    <col min="10512" max="10512" width="18.25" style="8" customWidth="1"/>
    <col min="10513" max="10513" width="15.625" style="8" customWidth="1"/>
    <col min="10514" max="10752" width="9" style="8"/>
    <col min="10753" max="10753" width="2.625" style="8" customWidth="1"/>
    <col min="10754" max="10754" width="5.75" style="8" customWidth="1"/>
    <col min="10755" max="10756" width="15.75" style="8" customWidth="1"/>
    <col min="10757" max="10757" width="49.125" style="8" customWidth="1"/>
    <col min="10758" max="10758" width="6.25" style="8" customWidth="1"/>
    <col min="10759" max="10760" width="9.875" style="8" bestFit="1" customWidth="1"/>
    <col min="10761" max="10761" width="5.75" style="8" customWidth="1"/>
    <col min="10762" max="10762" width="42.125" style="8" customWidth="1"/>
    <col min="10763" max="10764" width="30.75" style="8" customWidth="1"/>
    <col min="10765" max="10765" width="13.75" style="8" customWidth="1"/>
    <col min="10766" max="10766" width="6.375" style="8" customWidth="1"/>
    <col min="10767" max="10767" width="13.25" style="8" customWidth="1"/>
    <col min="10768" max="10768" width="18.25" style="8" customWidth="1"/>
    <col min="10769" max="10769" width="15.625" style="8" customWidth="1"/>
    <col min="10770" max="11008" width="9" style="8"/>
    <col min="11009" max="11009" width="2.625" style="8" customWidth="1"/>
    <col min="11010" max="11010" width="5.75" style="8" customWidth="1"/>
    <col min="11011" max="11012" width="15.75" style="8" customWidth="1"/>
    <col min="11013" max="11013" width="49.125" style="8" customWidth="1"/>
    <col min="11014" max="11014" width="6.25" style="8" customWidth="1"/>
    <col min="11015" max="11016" width="9.875" style="8" bestFit="1" customWidth="1"/>
    <col min="11017" max="11017" width="5.75" style="8" customWidth="1"/>
    <col min="11018" max="11018" width="42.125" style="8" customWidth="1"/>
    <col min="11019" max="11020" width="30.75" style="8" customWidth="1"/>
    <col min="11021" max="11021" width="13.75" style="8" customWidth="1"/>
    <col min="11022" max="11022" width="6.375" style="8" customWidth="1"/>
    <col min="11023" max="11023" width="13.25" style="8" customWidth="1"/>
    <col min="11024" max="11024" width="18.25" style="8" customWidth="1"/>
    <col min="11025" max="11025" width="15.625" style="8" customWidth="1"/>
    <col min="11026" max="11264" width="9" style="8"/>
    <col min="11265" max="11265" width="2.625" style="8" customWidth="1"/>
    <col min="11266" max="11266" width="5.75" style="8" customWidth="1"/>
    <col min="11267" max="11268" width="15.75" style="8" customWidth="1"/>
    <col min="11269" max="11269" width="49.125" style="8" customWidth="1"/>
    <col min="11270" max="11270" width="6.25" style="8" customWidth="1"/>
    <col min="11271" max="11272" width="9.875" style="8" bestFit="1" customWidth="1"/>
    <col min="11273" max="11273" width="5.75" style="8" customWidth="1"/>
    <col min="11274" max="11274" width="42.125" style="8" customWidth="1"/>
    <col min="11275" max="11276" width="30.75" style="8" customWidth="1"/>
    <col min="11277" max="11277" width="13.75" style="8" customWidth="1"/>
    <col min="11278" max="11278" width="6.375" style="8" customWidth="1"/>
    <col min="11279" max="11279" width="13.25" style="8" customWidth="1"/>
    <col min="11280" max="11280" width="18.25" style="8" customWidth="1"/>
    <col min="11281" max="11281" width="15.625" style="8" customWidth="1"/>
    <col min="11282" max="11520" width="9" style="8"/>
    <col min="11521" max="11521" width="2.625" style="8" customWidth="1"/>
    <col min="11522" max="11522" width="5.75" style="8" customWidth="1"/>
    <col min="11523" max="11524" width="15.75" style="8" customWidth="1"/>
    <col min="11525" max="11525" width="49.125" style="8" customWidth="1"/>
    <col min="11526" max="11526" width="6.25" style="8" customWidth="1"/>
    <col min="11527" max="11528" width="9.875" style="8" bestFit="1" customWidth="1"/>
    <col min="11529" max="11529" width="5.75" style="8" customWidth="1"/>
    <col min="11530" max="11530" width="42.125" style="8" customWidth="1"/>
    <col min="11531" max="11532" width="30.75" style="8" customWidth="1"/>
    <col min="11533" max="11533" width="13.75" style="8" customWidth="1"/>
    <col min="11534" max="11534" width="6.375" style="8" customWidth="1"/>
    <col min="11535" max="11535" width="13.25" style="8" customWidth="1"/>
    <col min="11536" max="11536" width="18.25" style="8" customWidth="1"/>
    <col min="11537" max="11537" width="15.625" style="8" customWidth="1"/>
    <col min="11538" max="11776" width="9" style="8"/>
    <col min="11777" max="11777" width="2.625" style="8" customWidth="1"/>
    <col min="11778" max="11778" width="5.75" style="8" customWidth="1"/>
    <col min="11779" max="11780" width="15.75" style="8" customWidth="1"/>
    <col min="11781" max="11781" width="49.125" style="8" customWidth="1"/>
    <col min="11782" max="11782" width="6.25" style="8" customWidth="1"/>
    <col min="11783" max="11784" width="9.875" style="8" bestFit="1" customWidth="1"/>
    <col min="11785" max="11785" width="5.75" style="8" customWidth="1"/>
    <col min="11786" max="11786" width="42.125" style="8" customWidth="1"/>
    <col min="11787" max="11788" width="30.75" style="8" customWidth="1"/>
    <col min="11789" max="11789" width="13.75" style="8" customWidth="1"/>
    <col min="11790" max="11790" width="6.375" style="8" customWidth="1"/>
    <col min="11791" max="11791" width="13.25" style="8" customWidth="1"/>
    <col min="11792" max="11792" width="18.25" style="8" customWidth="1"/>
    <col min="11793" max="11793" width="15.625" style="8" customWidth="1"/>
    <col min="11794" max="12032" width="9" style="8"/>
    <col min="12033" max="12033" width="2.625" style="8" customWidth="1"/>
    <col min="12034" max="12034" width="5.75" style="8" customWidth="1"/>
    <col min="12035" max="12036" width="15.75" style="8" customWidth="1"/>
    <col min="12037" max="12037" width="49.125" style="8" customWidth="1"/>
    <col min="12038" max="12038" width="6.25" style="8" customWidth="1"/>
    <col min="12039" max="12040" width="9.875" style="8" bestFit="1" customWidth="1"/>
    <col min="12041" max="12041" width="5.75" style="8" customWidth="1"/>
    <col min="12042" max="12042" width="42.125" style="8" customWidth="1"/>
    <col min="12043" max="12044" width="30.75" style="8" customWidth="1"/>
    <col min="12045" max="12045" width="13.75" style="8" customWidth="1"/>
    <col min="12046" max="12046" width="6.375" style="8" customWidth="1"/>
    <col min="12047" max="12047" width="13.25" style="8" customWidth="1"/>
    <col min="12048" max="12048" width="18.25" style="8" customWidth="1"/>
    <col min="12049" max="12049" width="15.625" style="8" customWidth="1"/>
    <col min="12050" max="12288" width="9" style="8"/>
    <col min="12289" max="12289" width="2.625" style="8" customWidth="1"/>
    <col min="12290" max="12290" width="5.75" style="8" customWidth="1"/>
    <col min="12291" max="12292" width="15.75" style="8" customWidth="1"/>
    <col min="12293" max="12293" width="49.125" style="8" customWidth="1"/>
    <col min="12294" max="12294" width="6.25" style="8" customWidth="1"/>
    <col min="12295" max="12296" width="9.875" style="8" bestFit="1" customWidth="1"/>
    <col min="12297" max="12297" width="5.75" style="8" customWidth="1"/>
    <col min="12298" max="12298" width="42.125" style="8" customWidth="1"/>
    <col min="12299" max="12300" width="30.75" style="8" customWidth="1"/>
    <col min="12301" max="12301" width="13.75" style="8" customWidth="1"/>
    <col min="12302" max="12302" width="6.375" style="8" customWidth="1"/>
    <col min="12303" max="12303" width="13.25" style="8" customWidth="1"/>
    <col min="12304" max="12304" width="18.25" style="8" customWidth="1"/>
    <col min="12305" max="12305" width="15.625" style="8" customWidth="1"/>
    <col min="12306" max="12544" width="9" style="8"/>
    <col min="12545" max="12545" width="2.625" style="8" customWidth="1"/>
    <col min="12546" max="12546" width="5.75" style="8" customWidth="1"/>
    <col min="12547" max="12548" width="15.75" style="8" customWidth="1"/>
    <col min="12549" max="12549" width="49.125" style="8" customWidth="1"/>
    <col min="12550" max="12550" width="6.25" style="8" customWidth="1"/>
    <col min="12551" max="12552" width="9.875" style="8" bestFit="1" customWidth="1"/>
    <col min="12553" max="12553" width="5.75" style="8" customWidth="1"/>
    <col min="12554" max="12554" width="42.125" style="8" customWidth="1"/>
    <col min="12555" max="12556" width="30.75" style="8" customWidth="1"/>
    <col min="12557" max="12557" width="13.75" style="8" customWidth="1"/>
    <col min="12558" max="12558" width="6.375" style="8" customWidth="1"/>
    <col min="12559" max="12559" width="13.25" style="8" customWidth="1"/>
    <col min="12560" max="12560" width="18.25" style="8" customWidth="1"/>
    <col min="12561" max="12561" width="15.625" style="8" customWidth="1"/>
    <col min="12562" max="12800" width="9" style="8"/>
    <col min="12801" max="12801" width="2.625" style="8" customWidth="1"/>
    <col min="12802" max="12802" width="5.75" style="8" customWidth="1"/>
    <col min="12803" max="12804" width="15.75" style="8" customWidth="1"/>
    <col min="12805" max="12805" width="49.125" style="8" customWidth="1"/>
    <col min="12806" max="12806" width="6.25" style="8" customWidth="1"/>
    <col min="12807" max="12808" width="9.875" style="8" bestFit="1" customWidth="1"/>
    <col min="12809" max="12809" width="5.75" style="8" customWidth="1"/>
    <col min="12810" max="12810" width="42.125" style="8" customWidth="1"/>
    <col min="12811" max="12812" width="30.75" style="8" customWidth="1"/>
    <col min="12813" max="12813" width="13.75" style="8" customWidth="1"/>
    <col min="12814" max="12814" width="6.375" style="8" customWidth="1"/>
    <col min="12815" max="12815" width="13.25" style="8" customWidth="1"/>
    <col min="12816" max="12816" width="18.25" style="8" customWidth="1"/>
    <col min="12817" max="12817" width="15.625" style="8" customWidth="1"/>
    <col min="12818" max="13056" width="9" style="8"/>
    <col min="13057" max="13057" width="2.625" style="8" customWidth="1"/>
    <col min="13058" max="13058" width="5.75" style="8" customWidth="1"/>
    <col min="13059" max="13060" width="15.75" style="8" customWidth="1"/>
    <col min="13061" max="13061" width="49.125" style="8" customWidth="1"/>
    <col min="13062" max="13062" width="6.25" style="8" customWidth="1"/>
    <col min="13063" max="13064" width="9.875" style="8" bestFit="1" customWidth="1"/>
    <col min="13065" max="13065" width="5.75" style="8" customWidth="1"/>
    <col min="13066" max="13066" width="42.125" style="8" customWidth="1"/>
    <col min="13067" max="13068" width="30.75" style="8" customWidth="1"/>
    <col min="13069" max="13069" width="13.75" style="8" customWidth="1"/>
    <col min="13070" max="13070" width="6.375" style="8" customWidth="1"/>
    <col min="13071" max="13071" width="13.25" style="8" customWidth="1"/>
    <col min="13072" max="13072" width="18.25" style="8" customWidth="1"/>
    <col min="13073" max="13073" width="15.625" style="8" customWidth="1"/>
    <col min="13074" max="13312" width="9" style="8"/>
    <col min="13313" max="13313" width="2.625" style="8" customWidth="1"/>
    <col min="13314" max="13314" width="5.75" style="8" customWidth="1"/>
    <col min="13315" max="13316" width="15.75" style="8" customWidth="1"/>
    <col min="13317" max="13317" width="49.125" style="8" customWidth="1"/>
    <col min="13318" max="13318" width="6.25" style="8" customWidth="1"/>
    <col min="13319" max="13320" width="9.875" style="8" bestFit="1" customWidth="1"/>
    <col min="13321" max="13321" width="5.75" style="8" customWidth="1"/>
    <col min="13322" max="13322" width="42.125" style="8" customWidth="1"/>
    <col min="13323" max="13324" width="30.75" style="8" customWidth="1"/>
    <col min="13325" max="13325" width="13.75" style="8" customWidth="1"/>
    <col min="13326" max="13326" width="6.375" style="8" customWidth="1"/>
    <col min="13327" max="13327" width="13.25" style="8" customWidth="1"/>
    <col min="13328" max="13328" width="18.25" style="8" customWidth="1"/>
    <col min="13329" max="13329" width="15.625" style="8" customWidth="1"/>
    <col min="13330" max="13568" width="9" style="8"/>
    <col min="13569" max="13569" width="2.625" style="8" customWidth="1"/>
    <col min="13570" max="13570" width="5.75" style="8" customWidth="1"/>
    <col min="13571" max="13572" width="15.75" style="8" customWidth="1"/>
    <col min="13573" max="13573" width="49.125" style="8" customWidth="1"/>
    <col min="13574" max="13574" width="6.25" style="8" customWidth="1"/>
    <col min="13575" max="13576" width="9.875" style="8" bestFit="1" customWidth="1"/>
    <col min="13577" max="13577" width="5.75" style="8" customWidth="1"/>
    <col min="13578" max="13578" width="42.125" style="8" customWidth="1"/>
    <col min="13579" max="13580" width="30.75" style="8" customWidth="1"/>
    <col min="13581" max="13581" width="13.75" style="8" customWidth="1"/>
    <col min="13582" max="13582" width="6.375" style="8" customWidth="1"/>
    <col min="13583" max="13583" width="13.25" style="8" customWidth="1"/>
    <col min="13584" max="13584" width="18.25" style="8" customWidth="1"/>
    <col min="13585" max="13585" width="15.625" style="8" customWidth="1"/>
    <col min="13586" max="13824" width="9" style="8"/>
    <col min="13825" max="13825" width="2.625" style="8" customWidth="1"/>
    <col min="13826" max="13826" width="5.75" style="8" customWidth="1"/>
    <col min="13827" max="13828" width="15.75" style="8" customWidth="1"/>
    <col min="13829" max="13829" width="49.125" style="8" customWidth="1"/>
    <col min="13830" max="13830" width="6.25" style="8" customWidth="1"/>
    <col min="13831" max="13832" width="9.875" style="8" bestFit="1" customWidth="1"/>
    <col min="13833" max="13833" width="5.75" style="8" customWidth="1"/>
    <col min="13834" max="13834" width="42.125" style="8" customWidth="1"/>
    <col min="13835" max="13836" width="30.75" style="8" customWidth="1"/>
    <col min="13837" max="13837" width="13.75" style="8" customWidth="1"/>
    <col min="13838" max="13838" width="6.375" style="8" customWidth="1"/>
    <col min="13839" max="13839" width="13.25" style="8" customWidth="1"/>
    <col min="13840" max="13840" width="18.25" style="8" customWidth="1"/>
    <col min="13841" max="13841" width="15.625" style="8" customWidth="1"/>
    <col min="13842" max="14080" width="9" style="8"/>
    <col min="14081" max="14081" width="2.625" style="8" customWidth="1"/>
    <col min="14082" max="14082" width="5.75" style="8" customWidth="1"/>
    <col min="14083" max="14084" width="15.75" style="8" customWidth="1"/>
    <col min="14085" max="14085" width="49.125" style="8" customWidth="1"/>
    <col min="14086" max="14086" width="6.25" style="8" customWidth="1"/>
    <col min="14087" max="14088" width="9.875" style="8" bestFit="1" customWidth="1"/>
    <col min="14089" max="14089" width="5.75" style="8" customWidth="1"/>
    <col min="14090" max="14090" width="42.125" style="8" customWidth="1"/>
    <col min="14091" max="14092" width="30.75" style="8" customWidth="1"/>
    <col min="14093" max="14093" width="13.75" style="8" customWidth="1"/>
    <col min="14094" max="14094" width="6.375" style="8" customWidth="1"/>
    <col min="14095" max="14095" width="13.25" style="8" customWidth="1"/>
    <col min="14096" max="14096" width="18.25" style="8" customWidth="1"/>
    <col min="14097" max="14097" width="15.625" style="8" customWidth="1"/>
    <col min="14098" max="14336" width="9" style="8"/>
    <col min="14337" max="14337" width="2.625" style="8" customWidth="1"/>
    <col min="14338" max="14338" width="5.75" style="8" customWidth="1"/>
    <col min="14339" max="14340" width="15.75" style="8" customWidth="1"/>
    <col min="14341" max="14341" width="49.125" style="8" customWidth="1"/>
    <col min="14342" max="14342" width="6.25" style="8" customWidth="1"/>
    <col min="14343" max="14344" width="9.875" style="8" bestFit="1" customWidth="1"/>
    <col min="14345" max="14345" width="5.75" style="8" customWidth="1"/>
    <col min="14346" max="14346" width="42.125" style="8" customWidth="1"/>
    <col min="14347" max="14348" width="30.75" style="8" customWidth="1"/>
    <col min="14349" max="14349" width="13.75" style="8" customWidth="1"/>
    <col min="14350" max="14350" width="6.375" style="8" customWidth="1"/>
    <col min="14351" max="14351" width="13.25" style="8" customWidth="1"/>
    <col min="14352" max="14352" width="18.25" style="8" customWidth="1"/>
    <col min="14353" max="14353" width="15.625" style="8" customWidth="1"/>
    <col min="14354" max="14592" width="9" style="8"/>
    <col min="14593" max="14593" width="2.625" style="8" customWidth="1"/>
    <col min="14594" max="14594" width="5.75" style="8" customWidth="1"/>
    <col min="14595" max="14596" width="15.75" style="8" customWidth="1"/>
    <col min="14597" max="14597" width="49.125" style="8" customWidth="1"/>
    <col min="14598" max="14598" width="6.25" style="8" customWidth="1"/>
    <col min="14599" max="14600" width="9.875" style="8" bestFit="1" customWidth="1"/>
    <col min="14601" max="14601" width="5.75" style="8" customWidth="1"/>
    <col min="14602" max="14602" width="42.125" style="8" customWidth="1"/>
    <col min="14603" max="14604" width="30.75" style="8" customWidth="1"/>
    <col min="14605" max="14605" width="13.75" style="8" customWidth="1"/>
    <col min="14606" max="14606" width="6.375" style="8" customWidth="1"/>
    <col min="14607" max="14607" width="13.25" style="8" customWidth="1"/>
    <col min="14608" max="14608" width="18.25" style="8" customWidth="1"/>
    <col min="14609" max="14609" width="15.625" style="8" customWidth="1"/>
    <col min="14610" max="14848" width="9" style="8"/>
    <col min="14849" max="14849" width="2.625" style="8" customWidth="1"/>
    <col min="14850" max="14850" width="5.75" style="8" customWidth="1"/>
    <col min="14851" max="14852" width="15.75" style="8" customWidth="1"/>
    <col min="14853" max="14853" width="49.125" style="8" customWidth="1"/>
    <col min="14854" max="14854" width="6.25" style="8" customWidth="1"/>
    <col min="14855" max="14856" width="9.875" style="8" bestFit="1" customWidth="1"/>
    <col min="14857" max="14857" width="5.75" style="8" customWidth="1"/>
    <col min="14858" max="14858" width="42.125" style="8" customWidth="1"/>
    <col min="14859" max="14860" width="30.75" style="8" customWidth="1"/>
    <col min="14861" max="14861" width="13.75" style="8" customWidth="1"/>
    <col min="14862" max="14862" width="6.375" style="8" customWidth="1"/>
    <col min="14863" max="14863" width="13.25" style="8" customWidth="1"/>
    <col min="14864" max="14864" width="18.25" style="8" customWidth="1"/>
    <col min="14865" max="14865" width="15.625" style="8" customWidth="1"/>
    <col min="14866" max="15104" width="9" style="8"/>
    <col min="15105" max="15105" width="2.625" style="8" customWidth="1"/>
    <col min="15106" max="15106" width="5.75" style="8" customWidth="1"/>
    <col min="15107" max="15108" width="15.75" style="8" customWidth="1"/>
    <col min="15109" max="15109" width="49.125" style="8" customWidth="1"/>
    <col min="15110" max="15110" width="6.25" style="8" customWidth="1"/>
    <col min="15111" max="15112" width="9.875" style="8" bestFit="1" customWidth="1"/>
    <col min="15113" max="15113" width="5.75" style="8" customWidth="1"/>
    <col min="15114" max="15114" width="42.125" style="8" customWidth="1"/>
    <col min="15115" max="15116" width="30.75" style="8" customWidth="1"/>
    <col min="15117" max="15117" width="13.75" style="8" customWidth="1"/>
    <col min="15118" max="15118" width="6.375" style="8" customWidth="1"/>
    <col min="15119" max="15119" width="13.25" style="8" customWidth="1"/>
    <col min="15120" max="15120" width="18.25" style="8" customWidth="1"/>
    <col min="15121" max="15121" width="15.625" style="8" customWidth="1"/>
    <col min="15122" max="15360" width="9" style="8"/>
    <col min="15361" max="15361" width="2.625" style="8" customWidth="1"/>
    <col min="15362" max="15362" width="5.75" style="8" customWidth="1"/>
    <col min="15363" max="15364" width="15.75" style="8" customWidth="1"/>
    <col min="15365" max="15365" width="49.125" style="8" customWidth="1"/>
    <col min="15366" max="15366" width="6.25" style="8" customWidth="1"/>
    <col min="15367" max="15368" width="9.875" style="8" bestFit="1" customWidth="1"/>
    <col min="15369" max="15369" width="5.75" style="8" customWidth="1"/>
    <col min="15370" max="15370" width="42.125" style="8" customWidth="1"/>
    <col min="15371" max="15372" width="30.75" style="8" customWidth="1"/>
    <col min="15373" max="15373" width="13.75" style="8" customWidth="1"/>
    <col min="15374" max="15374" width="6.375" style="8" customWidth="1"/>
    <col min="15375" max="15375" width="13.25" style="8" customWidth="1"/>
    <col min="15376" max="15376" width="18.25" style="8" customWidth="1"/>
    <col min="15377" max="15377" width="15.625" style="8" customWidth="1"/>
    <col min="15378" max="15616" width="9" style="8"/>
    <col min="15617" max="15617" width="2.625" style="8" customWidth="1"/>
    <col min="15618" max="15618" width="5.75" style="8" customWidth="1"/>
    <col min="15619" max="15620" width="15.75" style="8" customWidth="1"/>
    <col min="15621" max="15621" width="49.125" style="8" customWidth="1"/>
    <col min="15622" max="15622" width="6.25" style="8" customWidth="1"/>
    <col min="15623" max="15624" width="9.875" style="8" bestFit="1" customWidth="1"/>
    <col min="15625" max="15625" width="5.75" style="8" customWidth="1"/>
    <col min="15626" max="15626" width="42.125" style="8" customWidth="1"/>
    <col min="15627" max="15628" width="30.75" style="8" customWidth="1"/>
    <col min="15629" max="15629" width="13.75" style="8" customWidth="1"/>
    <col min="15630" max="15630" width="6.375" style="8" customWidth="1"/>
    <col min="15631" max="15631" width="13.25" style="8" customWidth="1"/>
    <col min="15632" max="15632" width="18.25" style="8" customWidth="1"/>
    <col min="15633" max="15633" width="15.625" style="8" customWidth="1"/>
    <col min="15634" max="15872" width="9" style="8"/>
    <col min="15873" max="15873" width="2.625" style="8" customWidth="1"/>
    <col min="15874" max="15874" width="5.75" style="8" customWidth="1"/>
    <col min="15875" max="15876" width="15.75" style="8" customWidth="1"/>
    <col min="15877" max="15877" width="49.125" style="8" customWidth="1"/>
    <col min="15878" max="15878" width="6.25" style="8" customWidth="1"/>
    <col min="15879" max="15880" width="9.875" style="8" bestFit="1" customWidth="1"/>
    <col min="15881" max="15881" width="5.75" style="8" customWidth="1"/>
    <col min="15882" max="15882" width="42.125" style="8" customWidth="1"/>
    <col min="15883" max="15884" width="30.75" style="8" customWidth="1"/>
    <col min="15885" max="15885" width="13.75" style="8" customWidth="1"/>
    <col min="15886" max="15886" width="6.375" style="8" customWidth="1"/>
    <col min="15887" max="15887" width="13.25" style="8" customWidth="1"/>
    <col min="15888" max="15888" width="18.25" style="8" customWidth="1"/>
    <col min="15889" max="15889" width="15.625" style="8" customWidth="1"/>
    <col min="15890" max="16128" width="9" style="8"/>
    <col min="16129" max="16129" width="2.625" style="8" customWidth="1"/>
    <col min="16130" max="16130" width="5.75" style="8" customWidth="1"/>
    <col min="16131" max="16132" width="15.75" style="8" customWidth="1"/>
    <col min="16133" max="16133" width="49.125" style="8" customWidth="1"/>
    <col min="16134" max="16134" width="6.25" style="8" customWidth="1"/>
    <col min="16135" max="16136" width="9.875" style="8" bestFit="1" customWidth="1"/>
    <col min="16137" max="16137" width="5.75" style="8" customWidth="1"/>
    <col min="16138" max="16138" width="42.125" style="8" customWidth="1"/>
    <col min="16139" max="16140" width="30.75" style="8" customWidth="1"/>
    <col min="16141" max="16141" width="13.75" style="8" customWidth="1"/>
    <col min="16142" max="16142" width="6.375" style="8" customWidth="1"/>
    <col min="16143" max="16143" width="13.25" style="8" customWidth="1"/>
    <col min="16144" max="16144" width="18.25" style="8" customWidth="1"/>
    <col min="16145" max="16145" width="15.625" style="8" customWidth="1"/>
    <col min="16146" max="16384" width="9" style="8"/>
  </cols>
  <sheetData>
    <row r="2" spans="2:17" ht="20.100000000000001" customHeight="1">
      <c r="B2" s="1" t="s">
        <v>0</v>
      </c>
      <c r="C2" s="1"/>
      <c r="D2" s="1"/>
      <c r="E2" s="92" t="s">
        <v>3319</v>
      </c>
      <c r="G2" s="4" t="s">
        <v>2</v>
      </c>
      <c r="H2" s="5"/>
      <c r="I2" s="6"/>
      <c r="J2" s="7">
        <f>SUM(H:H)</f>
        <v>705500</v>
      </c>
    </row>
    <row r="3" spans="2:17" ht="20.100000000000001" customHeight="1">
      <c r="B3" s="1" t="s">
        <v>3</v>
      </c>
      <c r="C3" s="1"/>
      <c r="D3" s="1"/>
      <c r="E3" s="98" t="s">
        <v>2536</v>
      </c>
    </row>
    <row r="4" spans="2:17" ht="20.100000000000001" customHeight="1">
      <c r="B4" s="1" t="s">
        <v>5</v>
      </c>
      <c r="C4" s="1"/>
      <c r="D4" s="1"/>
      <c r="E4" s="98" t="s">
        <v>3320</v>
      </c>
    </row>
    <row r="5" spans="2:17" ht="20.100000000000001" customHeight="1">
      <c r="B5" s="1" t="s">
        <v>6</v>
      </c>
      <c r="C5" s="1"/>
      <c r="D5" s="1"/>
      <c r="E5" s="102">
        <v>43921</v>
      </c>
      <c r="H5" s="489"/>
      <c r="J5" s="1259" t="s">
        <v>845</v>
      </c>
    </row>
    <row r="6" spans="2:17" ht="20.100000000000001" customHeight="1">
      <c r="B6" s="1" t="s">
        <v>7</v>
      </c>
      <c r="C6" s="1"/>
      <c r="D6" s="1"/>
      <c r="E6" s="102">
        <v>43922</v>
      </c>
      <c r="H6" s="1184"/>
      <c r="J6" s="1260" t="s">
        <v>1917</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8" t="s">
        <v>550</v>
      </c>
      <c r="D9" s="219"/>
      <c r="E9" s="220"/>
      <c r="F9" s="22"/>
      <c r="G9" s="22"/>
      <c r="H9" s="167"/>
      <c r="I9" s="167"/>
      <c r="J9" s="22"/>
      <c r="K9" s="22"/>
      <c r="L9" s="22"/>
      <c r="M9" s="25"/>
      <c r="N9" s="21"/>
      <c r="O9" s="22"/>
      <c r="P9" s="25"/>
      <c r="Q9" s="26"/>
    </row>
    <row r="10" spans="2:17" s="9" customFormat="1" ht="19.7" customHeight="1">
      <c r="B10" s="21"/>
      <c r="C10" s="21" t="s">
        <v>550</v>
      </c>
      <c r="D10" s="21" t="s">
        <v>550</v>
      </c>
      <c r="E10" s="30" t="s">
        <v>3321</v>
      </c>
      <c r="F10" s="22">
        <v>1</v>
      </c>
      <c r="G10" s="21">
        <v>550000</v>
      </c>
      <c r="H10" s="27">
        <f t="shared" ref="H10:H16" si="0">F10*G10</f>
        <v>550000</v>
      </c>
      <c r="I10" s="167"/>
      <c r="J10" s="30" t="s">
        <v>3322</v>
      </c>
      <c r="K10" s="22"/>
      <c r="L10" s="22"/>
      <c r="M10" s="25">
        <v>43875</v>
      </c>
      <c r="N10" s="21"/>
      <c r="O10" s="32">
        <v>43921</v>
      </c>
      <c r="P10" s="25">
        <v>43895</v>
      </c>
      <c r="Q10" s="26">
        <v>43895</v>
      </c>
    </row>
    <row r="11" spans="2:17" s="9" customFormat="1" ht="19.7" customHeight="1">
      <c r="B11" s="21"/>
      <c r="C11" s="21" t="s">
        <v>550</v>
      </c>
      <c r="D11" s="21" t="s">
        <v>550</v>
      </c>
      <c r="E11" s="30" t="s">
        <v>1986</v>
      </c>
      <c r="F11" s="22">
        <v>1</v>
      </c>
      <c r="G11" s="21">
        <v>31500</v>
      </c>
      <c r="H11" s="27">
        <f t="shared" si="0"/>
        <v>31500</v>
      </c>
      <c r="I11" s="167"/>
      <c r="J11" s="30" t="s">
        <v>1987</v>
      </c>
      <c r="K11" s="22"/>
      <c r="L11" s="22"/>
      <c r="M11" s="25">
        <v>43875</v>
      </c>
      <c r="N11" s="21"/>
      <c r="O11" s="32">
        <v>43921</v>
      </c>
      <c r="P11" s="25">
        <v>43895</v>
      </c>
      <c r="Q11" s="26">
        <v>43895</v>
      </c>
    </row>
    <row r="12" spans="2:17" s="9" customFormat="1" ht="19.7" customHeight="1">
      <c r="B12" s="21"/>
      <c r="C12" s="169" t="s">
        <v>550</v>
      </c>
      <c r="D12" s="169" t="s">
        <v>550</v>
      </c>
      <c r="E12" s="182" t="s">
        <v>737</v>
      </c>
      <c r="F12" s="166">
        <v>1</v>
      </c>
      <c r="G12" s="306">
        <v>38000</v>
      </c>
      <c r="H12" s="299">
        <f t="shared" si="0"/>
        <v>38000</v>
      </c>
      <c r="I12" s="303"/>
      <c r="J12" s="182" t="s">
        <v>738</v>
      </c>
      <c r="K12" s="1259" t="s">
        <v>845</v>
      </c>
      <c r="L12" s="22"/>
      <c r="M12" s="25"/>
      <c r="N12" s="21"/>
      <c r="O12" s="32"/>
      <c r="P12" s="25">
        <v>43895</v>
      </c>
      <c r="Q12" s="26">
        <v>43895</v>
      </c>
    </row>
    <row r="13" spans="2:17" s="9" customFormat="1" ht="19.7" customHeight="1">
      <c r="B13" s="21"/>
      <c r="C13" s="169" t="s">
        <v>550</v>
      </c>
      <c r="D13" s="169" t="s">
        <v>550</v>
      </c>
      <c r="E13" s="1079" t="s">
        <v>3323</v>
      </c>
      <c r="F13" s="22">
        <v>3</v>
      </c>
      <c r="G13" s="21">
        <v>10000</v>
      </c>
      <c r="H13" s="299">
        <f t="shared" si="0"/>
        <v>30000</v>
      </c>
      <c r="I13" s="167"/>
      <c r="J13" s="30" t="s">
        <v>3324</v>
      </c>
      <c r="K13" s="22"/>
      <c r="L13" s="22"/>
      <c r="M13" s="25">
        <v>43875</v>
      </c>
      <c r="N13" s="21"/>
      <c r="O13" s="32">
        <v>43921</v>
      </c>
      <c r="P13" s="25">
        <v>43895</v>
      </c>
      <c r="Q13" s="26">
        <v>43895</v>
      </c>
    </row>
    <row r="14" spans="2:17" s="9" customFormat="1" ht="19.7" customHeight="1">
      <c r="B14" s="21"/>
      <c r="C14" s="169" t="s">
        <v>550</v>
      </c>
      <c r="D14" s="169" t="s">
        <v>550</v>
      </c>
      <c r="E14" s="1079" t="s">
        <v>3325</v>
      </c>
      <c r="F14" s="22">
        <v>3</v>
      </c>
      <c r="G14" s="21">
        <v>10000</v>
      </c>
      <c r="H14" s="299">
        <f t="shared" si="0"/>
        <v>30000</v>
      </c>
      <c r="I14" s="167"/>
      <c r="J14" s="30" t="s">
        <v>3324</v>
      </c>
      <c r="K14" s="22"/>
      <c r="L14" s="22"/>
      <c r="M14" s="25">
        <v>43875</v>
      </c>
      <c r="N14" s="21"/>
      <c r="O14" s="32">
        <v>43921</v>
      </c>
      <c r="P14" s="25">
        <v>43895</v>
      </c>
      <c r="Q14" s="26">
        <v>43895</v>
      </c>
    </row>
    <row r="15" spans="2:17" s="9" customFormat="1" ht="19.7" customHeight="1">
      <c r="B15" s="21"/>
      <c r="C15" s="169" t="s">
        <v>550</v>
      </c>
      <c r="D15" s="169" t="s">
        <v>550</v>
      </c>
      <c r="E15" s="182" t="s">
        <v>733</v>
      </c>
      <c r="F15" s="166">
        <v>1</v>
      </c>
      <c r="G15" s="182">
        <v>14000</v>
      </c>
      <c r="H15" s="299">
        <f t="shared" si="0"/>
        <v>14000</v>
      </c>
      <c r="I15" s="303"/>
      <c r="J15" s="182" t="s">
        <v>734</v>
      </c>
      <c r="K15" s="22"/>
      <c r="L15" s="22"/>
      <c r="M15" s="25">
        <v>43875</v>
      </c>
      <c r="N15" s="21"/>
      <c r="O15" s="32">
        <v>43921</v>
      </c>
      <c r="P15" s="25">
        <v>43895</v>
      </c>
      <c r="Q15" s="26">
        <v>43895</v>
      </c>
    </row>
    <row r="16" spans="2:17" s="9" customFormat="1" ht="19.7" customHeight="1">
      <c r="B16" s="21"/>
      <c r="C16" s="169" t="s">
        <v>550</v>
      </c>
      <c r="D16" s="169" t="s">
        <v>550</v>
      </c>
      <c r="E16" s="974" t="s">
        <v>741</v>
      </c>
      <c r="F16" s="171">
        <v>1</v>
      </c>
      <c r="G16" s="182">
        <v>12000</v>
      </c>
      <c r="H16" s="1044">
        <f t="shared" si="0"/>
        <v>12000</v>
      </c>
      <c r="I16" s="167"/>
      <c r="J16" s="30"/>
      <c r="K16" s="22"/>
      <c r="L16" s="22"/>
      <c r="M16" s="25">
        <v>43875</v>
      </c>
      <c r="N16" s="21"/>
      <c r="O16" s="32">
        <v>43921</v>
      </c>
      <c r="P16" s="25">
        <v>43895</v>
      </c>
      <c r="Q16" s="26"/>
    </row>
    <row r="17" spans="2:17" s="9" customFormat="1" ht="19.7" customHeight="1">
      <c r="B17" s="21"/>
      <c r="C17" s="169"/>
      <c r="D17" s="169"/>
      <c r="E17" s="974"/>
      <c r="F17" s="171"/>
      <c r="G17" s="182"/>
      <c r="H17" s="1044"/>
      <c r="I17" s="167"/>
      <c r="J17" s="30"/>
      <c r="K17" s="22"/>
      <c r="L17" s="22"/>
      <c r="M17" s="25"/>
      <c r="N17" s="21"/>
      <c r="O17" s="22"/>
      <c r="P17" s="25"/>
      <c r="Q17" s="26"/>
    </row>
    <row r="18" spans="2:17" s="9" customFormat="1" ht="19.7" customHeight="1">
      <c r="B18" s="21"/>
      <c r="C18" s="169"/>
      <c r="D18" s="169"/>
      <c r="E18" s="1076">
        <f>SUM(H9:H17)</f>
        <v>705500</v>
      </c>
      <c r="F18" s="171"/>
      <c r="G18" s="182"/>
      <c r="H18" s="1044"/>
      <c r="I18" s="167"/>
      <c r="J18" s="30"/>
      <c r="K18" s="22"/>
      <c r="L18" s="22"/>
      <c r="M18" s="25"/>
      <c r="N18" s="21"/>
      <c r="O18" s="22"/>
      <c r="P18" s="25"/>
      <c r="Q18" s="26"/>
    </row>
    <row r="19" spans="2:17" s="9" customFormat="1" ht="19.7" customHeight="1">
      <c r="B19" s="21"/>
      <c r="C19" s="169"/>
      <c r="D19" s="169"/>
      <c r="E19" s="974"/>
      <c r="F19" s="171"/>
      <c r="G19" s="182"/>
      <c r="H19" s="1044"/>
      <c r="I19" s="167"/>
      <c r="J19" s="30"/>
      <c r="K19" s="22"/>
      <c r="L19" s="22"/>
      <c r="M19" s="25"/>
      <c r="N19" s="21"/>
      <c r="O19" s="22"/>
      <c r="P19" s="25"/>
      <c r="Q19" s="26"/>
    </row>
    <row r="20" spans="2:17" s="73" customFormat="1" ht="19.7" customHeight="1">
      <c r="B20" s="65"/>
      <c r="C20" s="65"/>
      <c r="D20" s="65"/>
      <c r="E20" s="30"/>
      <c r="F20" s="442"/>
      <c r="G20" s="53"/>
      <c r="H20" s="36"/>
      <c r="I20" s="283"/>
      <c r="J20" s="443"/>
      <c r="K20" s="57"/>
      <c r="L20" s="285"/>
      <c r="M20" s="60"/>
      <c r="N20" s="65"/>
      <c r="O20" s="57"/>
      <c r="P20" s="60"/>
      <c r="Q20" s="61"/>
    </row>
    <row r="21" spans="2:17" s="73" customFormat="1" ht="19.7" customHeight="1">
      <c r="B21" s="65"/>
      <c r="C21" s="65"/>
      <c r="D21" s="65"/>
      <c r="E21" s="30"/>
      <c r="F21" s="442"/>
      <c r="G21" s="53"/>
      <c r="H21" s="36"/>
      <c r="I21" s="283"/>
      <c r="J21" s="443"/>
      <c r="K21" s="57"/>
      <c r="L21" s="285"/>
      <c r="M21" s="60"/>
      <c r="N21" s="65"/>
      <c r="O21" s="57"/>
      <c r="P21" s="60"/>
      <c r="Q21" s="61"/>
    </row>
    <row r="22" spans="2:17" s="73" customFormat="1" ht="19.7" customHeight="1">
      <c r="B22" s="65"/>
      <c r="C22" s="65"/>
      <c r="D22" s="65"/>
      <c r="E22" s="30"/>
      <c r="F22" s="442"/>
      <c r="G22" s="53"/>
      <c r="H22" s="36"/>
      <c r="I22" s="283"/>
      <c r="J22" s="443"/>
      <c r="K22" s="57"/>
      <c r="L22" s="285"/>
      <c r="M22" s="60"/>
      <c r="N22" s="65"/>
      <c r="O22" s="57"/>
      <c r="P22" s="60"/>
      <c r="Q22" s="61"/>
    </row>
    <row r="23" spans="2:17" s="73" customFormat="1" ht="19.7" customHeight="1">
      <c r="B23" s="65"/>
      <c r="C23" s="65"/>
      <c r="D23" s="65"/>
      <c r="E23" s="30"/>
      <c r="F23" s="442"/>
      <c r="G23" s="53"/>
      <c r="H23" s="36"/>
      <c r="I23" s="283"/>
      <c r="J23" s="443"/>
      <c r="K23" s="57"/>
      <c r="L23" s="285"/>
      <c r="M23" s="60"/>
      <c r="N23" s="65"/>
      <c r="O23" s="57"/>
      <c r="P23" s="60"/>
      <c r="Q23" s="61"/>
    </row>
    <row r="24" spans="2:17" s="73" customFormat="1" ht="19.7" customHeight="1">
      <c r="B24" s="65"/>
      <c r="C24" s="65"/>
      <c r="D24" s="65"/>
      <c r="E24" s="30"/>
      <c r="F24" s="442"/>
      <c r="G24" s="53"/>
      <c r="H24" s="36"/>
      <c r="I24" s="283"/>
      <c r="J24" s="443"/>
      <c r="K24" s="57"/>
      <c r="L24" s="285"/>
      <c r="M24" s="60"/>
      <c r="N24" s="65"/>
      <c r="O24" s="57"/>
      <c r="P24" s="60"/>
      <c r="Q24" s="61"/>
    </row>
    <row r="25" spans="2:17" s="73" customFormat="1" ht="19.7" customHeight="1">
      <c r="B25" s="65"/>
      <c r="C25" s="65"/>
      <c r="D25" s="65"/>
      <c r="E25" s="30"/>
      <c r="F25" s="442"/>
      <c r="G25" s="53"/>
      <c r="H25" s="36"/>
      <c r="I25" s="283"/>
      <c r="J25" s="443"/>
      <c r="K25" s="57"/>
      <c r="L25" s="285"/>
      <c r="M25" s="60"/>
      <c r="N25" s="65"/>
      <c r="O25" s="57"/>
      <c r="P25" s="60"/>
      <c r="Q25" s="61"/>
    </row>
    <row r="26" spans="2:17" s="9" customFormat="1" ht="19.7" customHeight="1">
      <c r="B26" s="21"/>
      <c r="C26" s="65"/>
      <c r="D26" s="65"/>
      <c r="E26" s="932"/>
      <c r="F26" s="442"/>
      <c r="G26" s="53"/>
      <c r="H26" s="36"/>
      <c r="I26" s="283"/>
      <c r="J26" s="443"/>
      <c r="K26" s="22"/>
      <c r="L26" s="22"/>
      <c r="M26" s="25"/>
      <c r="N26" s="21"/>
      <c r="O26" s="22"/>
      <c r="P26" s="25"/>
      <c r="Q26" s="26"/>
    </row>
    <row r="27" spans="2:17" s="9" customFormat="1" ht="19.7" customHeight="1">
      <c r="B27" s="21"/>
      <c r="C27" s="65"/>
      <c r="D27" s="65"/>
      <c r="E27" s="1038"/>
      <c r="F27" s="442"/>
      <c r="G27" s="53"/>
      <c r="H27" s="36"/>
      <c r="I27" s="283"/>
      <c r="J27" s="443"/>
      <c r="K27" s="22"/>
      <c r="L27" s="22"/>
      <c r="M27" s="25"/>
      <c r="N27" s="21"/>
      <c r="O27" s="22"/>
      <c r="P27" s="25"/>
      <c r="Q27" s="26"/>
    </row>
    <row r="28" spans="2:17" s="9" customFormat="1" ht="19.7" customHeight="1">
      <c r="B28" s="21"/>
      <c r="C28" s="21"/>
      <c r="D28" s="21"/>
      <c r="E28" s="157"/>
      <c r="F28" s="269"/>
      <c r="G28" s="23"/>
      <c r="H28" s="36"/>
      <c r="I28" s="167"/>
      <c r="J28" s="330"/>
      <c r="K28" s="22"/>
      <c r="L28" s="22"/>
      <c r="M28" s="25"/>
      <c r="N28" s="21"/>
      <c r="O28" s="22"/>
      <c r="P28" s="25"/>
      <c r="Q28" s="26"/>
    </row>
    <row r="29" spans="2:17" s="9" customFormat="1" ht="19.7" customHeight="1">
      <c r="B29" s="21"/>
      <c r="C29" s="21"/>
      <c r="D29" s="21"/>
      <c r="E29" s="30"/>
      <c r="F29" s="269"/>
      <c r="G29" s="23"/>
      <c r="H29" s="36"/>
      <c r="I29" s="167"/>
      <c r="J29" s="30"/>
      <c r="K29" s="30"/>
      <c r="L29" s="22"/>
      <c r="M29" s="25"/>
      <c r="N29" s="21"/>
      <c r="O29" s="22"/>
      <c r="P29" s="25"/>
      <c r="Q29" s="26"/>
    </row>
    <row r="30" spans="2:17" s="9" customFormat="1" ht="19.7" customHeight="1">
      <c r="B30" s="21"/>
      <c r="C30" s="21"/>
      <c r="D30" s="21"/>
      <c r="E30" s="30"/>
      <c r="F30" s="269"/>
      <c r="G30" s="23"/>
      <c r="H30" s="36"/>
      <c r="I30" s="167"/>
      <c r="J30" s="30"/>
      <c r="K30" s="22"/>
      <c r="L30" s="22"/>
      <c r="M30" s="25"/>
      <c r="N30" s="21"/>
      <c r="O30" s="22"/>
      <c r="P30" s="25"/>
      <c r="Q30" s="26"/>
    </row>
    <row r="31" spans="2:17">
      <c r="C31" s="21"/>
      <c r="D31" s="21"/>
      <c r="E31" s="30"/>
      <c r="F31" s="269"/>
      <c r="G31" s="23"/>
      <c r="H31" s="36"/>
      <c r="I31" s="167"/>
      <c r="J31" s="30"/>
    </row>
    <row r="32" spans="2:17">
      <c r="C32" s="21"/>
      <c r="D32" s="21"/>
      <c r="E32" s="30"/>
      <c r="F32" s="269"/>
      <c r="G32" s="23"/>
      <c r="H32" s="36"/>
      <c r="I32" s="167"/>
      <c r="J32" s="30"/>
    </row>
  </sheetData>
  <autoFilter ref="B8:O30" xr:uid="{BA4FDEB9-7D4B-4ADE-88FA-B02866E76208}"/>
  <mergeCells count="7">
    <mergeCell ref="C9:E9"/>
    <mergeCell ref="B2:D2"/>
    <mergeCell ref="G2:I2"/>
    <mergeCell ref="B3:D3"/>
    <mergeCell ref="B4:D4"/>
    <mergeCell ref="B5:D5"/>
    <mergeCell ref="B6:D6"/>
  </mergeCells>
  <phoneticPr fontId="4"/>
  <pageMargins left="0" right="0" top="0" bottom="0" header="0" footer="0"/>
  <pageSetup paperSize="8" scale="65"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2B059-E634-4612-90A0-425E322BE875}">
  <dimension ref="A2:Q330"/>
  <sheetViews>
    <sheetView zoomScale="80" zoomScaleNormal="80" workbookViewId="0">
      <pane xSplit="10" ySplit="8" topLeftCell="M19" activePane="bottomRight" state="frozen"/>
      <selection pane="topRight" activeCell="K1" sqref="K1"/>
      <selection pane="bottomLeft" activeCell="A9" sqref="A9"/>
      <selection pane="bottomRight" activeCell="E12" sqref="E12"/>
    </sheetView>
  </sheetViews>
  <sheetFormatPr defaultRowHeight="18.75"/>
  <cols>
    <col min="1" max="1" width="2.625" style="8" customWidth="1"/>
    <col min="2" max="2" width="5.75" style="9" customWidth="1"/>
    <col min="3" max="4" width="15.75" style="8" customWidth="1"/>
    <col min="5" max="5" width="49.125" style="8" customWidth="1"/>
    <col min="6" max="6" width="6.25" style="8" customWidth="1"/>
    <col min="7" max="8" width="9.875" style="8" bestFit="1" customWidth="1"/>
    <col min="9" max="9" width="5.75" style="3" customWidth="1"/>
    <col min="10" max="10" width="40.75" style="8" customWidth="1"/>
    <col min="11" max="11" width="30.75" style="8" customWidth="1"/>
    <col min="12" max="12" width="30.75" style="9" customWidth="1"/>
    <col min="13" max="13" width="13.75" style="10" customWidth="1"/>
    <col min="14" max="14" width="6.375" style="8" customWidth="1"/>
    <col min="15" max="15" width="13.25" style="3" customWidth="1"/>
    <col min="16" max="16" width="18.25" style="11" customWidth="1"/>
    <col min="17" max="17" width="15.625" style="194" customWidth="1"/>
    <col min="18" max="256" width="9" style="8"/>
    <col min="257" max="257" width="2.625" style="8" customWidth="1"/>
    <col min="258" max="258" width="5.75" style="8" customWidth="1"/>
    <col min="259" max="260" width="15.75" style="8" customWidth="1"/>
    <col min="261" max="261" width="49.125" style="8" customWidth="1"/>
    <col min="262" max="262" width="6.25" style="8" customWidth="1"/>
    <col min="263" max="264" width="9.875" style="8" bestFit="1" customWidth="1"/>
    <col min="265" max="265" width="5.75" style="8" customWidth="1"/>
    <col min="266" max="266" width="40.75" style="8" customWidth="1"/>
    <col min="267" max="268" width="30.75" style="8" customWidth="1"/>
    <col min="269" max="269" width="13.75" style="8" customWidth="1"/>
    <col min="270" max="270" width="6.375" style="8" customWidth="1"/>
    <col min="271" max="271" width="13.25" style="8" customWidth="1"/>
    <col min="272" max="272" width="18.25" style="8" customWidth="1"/>
    <col min="273" max="273" width="15.625" style="8" customWidth="1"/>
    <col min="274" max="512" width="9" style="8"/>
    <col min="513" max="513" width="2.625" style="8" customWidth="1"/>
    <col min="514" max="514" width="5.75" style="8" customWidth="1"/>
    <col min="515" max="516" width="15.75" style="8" customWidth="1"/>
    <col min="517" max="517" width="49.125" style="8" customWidth="1"/>
    <col min="518" max="518" width="6.25" style="8" customWidth="1"/>
    <col min="519" max="520" width="9.875" style="8" bestFit="1" customWidth="1"/>
    <col min="521" max="521" width="5.75" style="8" customWidth="1"/>
    <col min="522" max="522" width="40.75" style="8" customWidth="1"/>
    <col min="523" max="524" width="30.75" style="8" customWidth="1"/>
    <col min="525" max="525" width="13.75" style="8" customWidth="1"/>
    <col min="526" max="526" width="6.375" style="8" customWidth="1"/>
    <col min="527" max="527" width="13.25" style="8" customWidth="1"/>
    <col min="528" max="528" width="18.25" style="8" customWidth="1"/>
    <col min="529" max="529" width="15.625" style="8" customWidth="1"/>
    <col min="530" max="768" width="9" style="8"/>
    <col min="769" max="769" width="2.625" style="8" customWidth="1"/>
    <col min="770" max="770" width="5.75" style="8" customWidth="1"/>
    <col min="771" max="772" width="15.75" style="8" customWidth="1"/>
    <col min="773" max="773" width="49.125" style="8" customWidth="1"/>
    <col min="774" max="774" width="6.25" style="8" customWidth="1"/>
    <col min="775" max="776" width="9.875" style="8" bestFit="1" customWidth="1"/>
    <col min="777" max="777" width="5.75" style="8" customWidth="1"/>
    <col min="778" max="778" width="40.75" style="8" customWidth="1"/>
    <col min="779" max="780" width="30.75" style="8" customWidth="1"/>
    <col min="781" max="781" width="13.75" style="8" customWidth="1"/>
    <col min="782" max="782" width="6.375" style="8" customWidth="1"/>
    <col min="783" max="783" width="13.25" style="8" customWidth="1"/>
    <col min="784" max="784" width="18.25" style="8" customWidth="1"/>
    <col min="785" max="785" width="15.625" style="8" customWidth="1"/>
    <col min="786" max="1024" width="9" style="8"/>
    <col min="1025" max="1025" width="2.625" style="8" customWidth="1"/>
    <col min="1026" max="1026" width="5.75" style="8" customWidth="1"/>
    <col min="1027" max="1028" width="15.75" style="8" customWidth="1"/>
    <col min="1029" max="1029" width="49.125" style="8" customWidth="1"/>
    <col min="1030" max="1030" width="6.25" style="8" customWidth="1"/>
    <col min="1031" max="1032" width="9.875" style="8" bestFit="1" customWidth="1"/>
    <col min="1033" max="1033" width="5.75" style="8" customWidth="1"/>
    <col min="1034" max="1034" width="40.75" style="8" customWidth="1"/>
    <col min="1035" max="1036" width="30.75" style="8" customWidth="1"/>
    <col min="1037" max="1037" width="13.75" style="8" customWidth="1"/>
    <col min="1038" max="1038" width="6.375" style="8" customWidth="1"/>
    <col min="1039" max="1039" width="13.25" style="8" customWidth="1"/>
    <col min="1040" max="1040" width="18.25" style="8" customWidth="1"/>
    <col min="1041" max="1041" width="15.625" style="8" customWidth="1"/>
    <col min="1042" max="1280" width="9" style="8"/>
    <col min="1281" max="1281" width="2.625" style="8" customWidth="1"/>
    <col min="1282" max="1282" width="5.75" style="8" customWidth="1"/>
    <col min="1283" max="1284" width="15.75" style="8" customWidth="1"/>
    <col min="1285" max="1285" width="49.125" style="8" customWidth="1"/>
    <col min="1286" max="1286" width="6.25" style="8" customWidth="1"/>
    <col min="1287" max="1288" width="9.875" style="8" bestFit="1" customWidth="1"/>
    <col min="1289" max="1289" width="5.75" style="8" customWidth="1"/>
    <col min="1290" max="1290" width="40.75" style="8" customWidth="1"/>
    <col min="1291" max="1292" width="30.75" style="8" customWidth="1"/>
    <col min="1293" max="1293" width="13.75" style="8" customWidth="1"/>
    <col min="1294" max="1294" width="6.375" style="8" customWidth="1"/>
    <col min="1295" max="1295" width="13.25" style="8" customWidth="1"/>
    <col min="1296" max="1296" width="18.25" style="8" customWidth="1"/>
    <col min="1297" max="1297" width="15.625" style="8" customWidth="1"/>
    <col min="1298" max="1536" width="9" style="8"/>
    <col min="1537" max="1537" width="2.625" style="8" customWidth="1"/>
    <col min="1538" max="1538" width="5.75" style="8" customWidth="1"/>
    <col min="1539" max="1540" width="15.75" style="8" customWidth="1"/>
    <col min="1541" max="1541" width="49.125" style="8" customWidth="1"/>
    <col min="1542" max="1542" width="6.25" style="8" customWidth="1"/>
    <col min="1543" max="1544" width="9.875" style="8" bestFit="1" customWidth="1"/>
    <col min="1545" max="1545" width="5.75" style="8" customWidth="1"/>
    <col min="1546" max="1546" width="40.75" style="8" customWidth="1"/>
    <col min="1547" max="1548" width="30.75" style="8" customWidth="1"/>
    <col min="1549" max="1549" width="13.75" style="8" customWidth="1"/>
    <col min="1550" max="1550" width="6.375" style="8" customWidth="1"/>
    <col min="1551" max="1551" width="13.25" style="8" customWidth="1"/>
    <col min="1552" max="1552" width="18.25" style="8" customWidth="1"/>
    <col min="1553" max="1553" width="15.625" style="8" customWidth="1"/>
    <col min="1554" max="1792" width="9" style="8"/>
    <col min="1793" max="1793" width="2.625" style="8" customWidth="1"/>
    <col min="1794" max="1794" width="5.75" style="8" customWidth="1"/>
    <col min="1795" max="1796" width="15.75" style="8" customWidth="1"/>
    <col min="1797" max="1797" width="49.125" style="8" customWidth="1"/>
    <col min="1798" max="1798" width="6.25" style="8" customWidth="1"/>
    <col min="1799" max="1800" width="9.875" style="8" bestFit="1" customWidth="1"/>
    <col min="1801" max="1801" width="5.75" style="8" customWidth="1"/>
    <col min="1802" max="1802" width="40.75" style="8" customWidth="1"/>
    <col min="1803" max="1804" width="30.75" style="8" customWidth="1"/>
    <col min="1805" max="1805" width="13.75" style="8" customWidth="1"/>
    <col min="1806" max="1806" width="6.375" style="8" customWidth="1"/>
    <col min="1807" max="1807" width="13.25" style="8" customWidth="1"/>
    <col min="1808" max="1808" width="18.25" style="8" customWidth="1"/>
    <col min="1809" max="1809" width="15.625" style="8" customWidth="1"/>
    <col min="1810" max="2048" width="9" style="8"/>
    <col min="2049" max="2049" width="2.625" style="8" customWidth="1"/>
    <col min="2050" max="2050" width="5.75" style="8" customWidth="1"/>
    <col min="2051" max="2052" width="15.75" style="8" customWidth="1"/>
    <col min="2053" max="2053" width="49.125" style="8" customWidth="1"/>
    <col min="2054" max="2054" width="6.25" style="8" customWidth="1"/>
    <col min="2055" max="2056" width="9.875" style="8" bestFit="1" customWidth="1"/>
    <col min="2057" max="2057" width="5.75" style="8" customWidth="1"/>
    <col min="2058" max="2058" width="40.75" style="8" customWidth="1"/>
    <col min="2059" max="2060" width="30.75" style="8" customWidth="1"/>
    <col min="2061" max="2061" width="13.75" style="8" customWidth="1"/>
    <col min="2062" max="2062" width="6.375" style="8" customWidth="1"/>
    <col min="2063" max="2063" width="13.25" style="8" customWidth="1"/>
    <col min="2064" max="2064" width="18.25" style="8" customWidth="1"/>
    <col min="2065" max="2065" width="15.625" style="8" customWidth="1"/>
    <col min="2066" max="2304" width="9" style="8"/>
    <col min="2305" max="2305" width="2.625" style="8" customWidth="1"/>
    <col min="2306" max="2306" width="5.75" style="8" customWidth="1"/>
    <col min="2307" max="2308" width="15.75" style="8" customWidth="1"/>
    <col min="2309" max="2309" width="49.125" style="8" customWidth="1"/>
    <col min="2310" max="2310" width="6.25" style="8" customWidth="1"/>
    <col min="2311" max="2312" width="9.875" style="8" bestFit="1" customWidth="1"/>
    <col min="2313" max="2313" width="5.75" style="8" customWidth="1"/>
    <col min="2314" max="2314" width="40.75" style="8" customWidth="1"/>
    <col min="2315" max="2316" width="30.75" style="8" customWidth="1"/>
    <col min="2317" max="2317" width="13.75" style="8" customWidth="1"/>
    <col min="2318" max="2318" width="6.375" style="8" customWidth="1"/>
    <col min="2319" max="2319" width="13.25" style="8" customWidth="1"/>
    <col min="2320" max="2320" width="18.25" style="8" customWidth="1"/>
    <col min="2321" max="2321" width="15.625" style="8" customWidth="1"/>
    <col min="2322" max="2560" width="9" style="8"/>
    <col min="2561" max="2561" width="2.625" style="8" customWidth="1"/>
    <col min="2562" max="2562" width="5.75" style="8" customWidth="1"/>
    <col min="2563" max="2564" width="15.75" style="8" customWidth="1"/>
    <col min="2565" max="2565" width="49.125" style="8" customWidth="1"/>
    <col min="2566" max="2566" width="6.25" style="8" customWidth="1"/>
    <col min="2567" max="2568" width="9.875" style="8" bestFit="1" customWidth="1"/>
    <col min="2569" max="2569" width="5.75" style="8" customWidth="1"/>
    <col min="2570" max="2570" width="40.75" style="8" customWidth="1"/>
    <col min="2571" max="2572" width="30.75" style="8" customWidth="1"/>
    <col min="2573" max="2573" width="13.75" style="8" customWidth="1"/>
    <col min="2574" max="2574" width="6.375" style="8" customWidth="1"/>
    <col min="2575" max="2575" width="13.25" style="8" customWidth="1"/>
    <col min="2576" max="2576" width="18.25" style="8" customWidth="1"/>
    <col min="2577" max="2577" width="15.625" style="8" customWidth="1"/>
    <col min="2578" max="2816" width="9" style="8"/>
    <col min="2817" max="2817" width="2.625" style="8" customWidth="1"/>
    <col min="2818" max="2818" width="5.75" style="8" customWidth="1"/>
    <col min="2819" max="2820" width="15.75" style="8" customWidth="1"/>
    <col min="2821" max="2821" width="49.125" style="8" customWidth="1"/>
    <col min="2822" max="2822" width="6.25" style="8" customWidth="1"/>
    <col min="2823" max="2824" width="9.875" style="8" bestFit="1" customWidth="1"/>
    <col min="2825" max="2825" width="5.75" style="8" customWidth="1"/>
    <col min="2826" max="2826" width="40.75" style="8" customWidth="1"/>
    <col min="2827" max="2828" width="30.75" style="8" customWidth="1"/>
    <col min="2829" max="2829" width="13.75" style="8" customWidth="1"/>
    <col min="2830" max="2830" width="6.375" style="8" customWidth="1"/>
    <col min="2831" max="2831" width="13.25" style="8" customWidth="1"/>
    <col min="2832" max="2832" width="18.25" style="8" customWidth="1"/>
    <col min="2833" max="2833" width="15.625" style="8" customWidth="1"/>
    <col min="2834" max="3072" width="9" style="8"/>
    <col min="3073" max="3073" width="2.625" style="8" customWidth="1"/>
    <col min="3074" max="3074" width="5.75" style="8" customWidth="1"/>
    <col min="3075" max="3076" width="15.75" style="8" customWidth="1"/>
    <col min="3077" max="3077" width="49.125" style="8" customWidth="1"/>
    <col min="3078" max="3078" width="6.25" style="8" customWidth="1"/>
    <col min="3079" max="3080" width="9.875" style="8" bestFit="1" customWidth="1"/>
    <col min="3081" max="3081" width="5.75" style="8" customWidth="1"/>
    <col min="3082" max="3082" width="40.75" style="8" customWidth="1"/>
    <col min="3083" max="3084" width="30.75" style="8" customWidth="1"/>
    <col min="3085" max="3085" width="13.75" style="8" customWidth="1"/>
    <col min="3086" max="3086" width="6.375" style="8" customWidth="1"/>
    <col min="3087" max="3087" width="13.25" style="8" customWidth="1"/>
    <col min="3088" max="3088" width="18.25" style="8" customWidth="1"/>
    <col min="3089" max="3089" width="15.625" style="8" customWidth="1"/>
    <col min="3090" max="3328" width="9" style="8"/>
    <col min="3329" max="3329" width="2.625" style="8" customWidth="1"/>
    <col min="3330" max="3330" width="5.75" style="8" customWidth="1"/>
    <col min="3331" max="3332" width="15.75" style="8" customWidth="1"/>
    <col min="3333" max="3333" width="49.125" style="8" customWidth="1"/>
    <col min="3334" max="3334" width="6.25" style="8" customWidth="1"/>
    <col min="3335" max="3336" width="9.875" style="8" bestFit="1" customWidth="1"/>
    <col min="3337" max="3337" width="5.75" style="8" customWidth="1"/>
    <col min="3338" max="3338" width="40.75" style="8" customWidth="1"/>
    <col min="3339" max="3340" width="30.75" style="8" customWidth="1"/>
    <col min="3341" max="3341" width="13.75" style="8" customWidth="1"/>
    <col min="3342" max="3342" width="6.375" style="8" customWidth="1"/>
    <col min="3343" max="3343" width="13.25" style="8" customWidth="1"/>
    <col min="3344" max="3344" width="18.25" style="8" customWidth="1"/>
    <col min="3345" max="3345" width="15.625" style="8" customWidth="1"/>
    <col min="3346" max="3584" width="9" style="8"/>
    <col min="3585" max="3585" width="2.625" style="8" customWidth="1"/>
    <col min="3586" max="3586" width="5.75" style="8" customWidth="1"/>
    <col min="3587" max="3588" width="15.75" style="8" customWidth="1"/>
    <col min="3589" max="3589" width="49.125" style="8" customWidth="1"/>
    <col min="3590" max="3590" width="6.25" style="8" customWidth="1"/>
    <col min="3591" max="3592" width="9.875" style="8" bestFit="1" customWidth="1"/>
    <col min="3593" max="3593" width="5.75" style="8" customWidth="1"/>
    <col min="3594" max="3594" width="40.75" style="8" customWidth="1"/>
    <col min="3595" max="3596" width="30.75" style="8" customWidth="1"/>
    <col min="3597" max="3597" width="13.75" style="8" customWidth="1"/>
    <col min="3598" max="3598" width="6.375" style="8" customWidth="1"/>
    <col min="3599" max="3599" width="13.25" style="8" customWidth="1"/>
    <col min="3600" max="3600" width="18.25" style="8" customWidth="1"/>
    <col min="3601" max="3601" width="15.625" style="8" customWidth="1"/>
    <col min="3602" max="3840" width="9" style="8"/>
    <col min="3841" max="3841" width="2.625" style="8" customWidth="1"/>
    <col min="3842" max="3842" width="5.75" style="8" customWidth="1"/>
    <col min="3843" max="3844" width="15.75" style="8" customWidth="1"/>
    <col min="3845" max="3845" width="49.125" style="8" customWidth="1"/>
    <col min="3846" max="3846" width="6.25" style="8" customWidth="1"/>
    <col min="3847" max="3848" width="9.875" style="8" bestFit="1" customWidth="1"/>
    <col min="3849" max="3849" width="5.75" style="8" customWidth="1"/>
    <col min="3850" max="3850" width="40.75" style="8" customWidth="1"/>
    <col min="3851" max="3852" width="30.75" style="8" customWidth="1"/>
    <col min="3853" max="3853" width="13.75" style="8" customWidth="1"/>
    <col min="3854" max="3854" width="6.375" style="8" customWidth="1"/>
    <col min="3855" max="3855" width="13.25" style="8" customWidth="1"/>
    <col min="3856" max="3856" width="18.25" style="8" customWidth="1"/>
    <col min="3857" max="3857" width="15.625" style="8" customWidth="1"/>
    <col min="3858" max="4096" width="9" style="8"/>
    <col min="4097" max="4097" width="2.625" style="8" customWidth="1"/>
    <col min="4098" max="4098" width="5.75" style="8" customWidth="1"/>
    <col min="4099" max="4100" width="15.75" style="8" customWidth="1"/>
    <col min="4101" max="4101" width="49.125" style="8" customWidth="1"/>
    <col min="4102" max="4102" width="6.25" style="8" customWidth="1"/>
    <col min="4103" max="4104" width="9.875" style="8" bestFit="1" customWidth="1"/>
    <col min="4105" max="4105" width="5.75" style="8" customWidth="1"/>
    <col min="4106" max="4106" width="40.75" style="8" customWidth="1"/>
    <col min="4107" max="4108" width="30.75" style="8" customWidth="1"/>
    <col min="4109" max="4109" width="13.75" style="8" customWidth="1"/>
    <col min="4110" max="4110" width="6.375" style="8" customWidth="1"/>
    <col min="4111" max="4111" width="13.25" style="8" customWidth="1"/>
    <col min="4112" max="4112" width="18.25" style="8" customWidth="1"/>
    <col min="4113" max="4113" width="15.625" style="8" customWidth="1"/>
    <col min="4114" max="4352" width="9" style="8"/>
    <col min="4353" max="4353" width="2.625" style="8" customWidth="1"/>
    <col min="4354" max="4354" width="5.75" style="8" customWidth="1"/>
    <col min="4355" max="4356" width="15.75" style="8" customWidth="1"/>
    <col min="4357" max="4357" width="49.125" style="8" customWidth="1"/>
    <col min="4358" max="4358" width="6.25" style="8" customWidth="1"/>
    <col min="4359" max="4360" width="9.875" style="8" bestFit="1" customWidth="1"/>
    <col min="4361" max="4361" width="5.75" style="8" customWidth="1"/>
    <col min="4362" max="4362" width="40.75" style="8" customWidth="1"/>
    <col min="4363" max="4364" width="30.75" style="8" customWidth="1"/>
    <col min="4365" max="4365" width="13.75" style="8" customWidth="1"/>
    <col min="4366" max="4366" width="6.375" style="8" customWidth="1"/>
    <col min="4367" max="4367" width="13.25" style="8" customWidth="1"/>
    <col min="4368" max="4368" width="18.25" style="8" customWidth="1"/>
    <col min="4369" max="4369" width="15.625" style="8" customWidth="1"/>
    <col min="4370" max="4608" width="9" style="8"/>
    <col min="4609" max="4609" width="2.625" style="8" customWidth="1"/>
    <col min="4610" max="4610" width="5.75" style="8" customWidth="1"/>
    <col min="4611" max="4612" width="15.75" style="8" customWidth="1"/>
    <col min="4613" max="4613" width="49.125" style="8" customWidth="1"/>
    <col min="4614" max="4614" width="6.25" style="8" customWidth="1"/>
    <col min="4615" max="4616" width="9.875" style="8" bestFit="1" customWidth="1"/>
    <col min="4617" max="4617" width="5.75" style="8" customWidth="1"/>
    <col min="4618" max="4618" width="40.75" style="8" customWidth="1"/>
    <col min="4619" max="4620" width="30.75" style="8" customWidth="1"/>
    <col min="4621" max="4621" width="13.75" style="8" customWidth="1"/>
    <col min="4622" max="4622" width="6.375" style="8" customWidth="1"/>
    <col min="4623" max="4623" width="13.25" style="8" customWidth="1"/>
    <col min="4624" max="4624" width="18.25" style="8" customWidth="1"/>
    <col min="4625" max="4625" width="15.625" style="8" customWidth="1"/>
    <col min="4626" max="4864" width="9" style="8"/>
    <col min="4865" max="4865" width="2.625" style="8" customWidth="1"/>
    <col min="4866" max="4866" width="5.75" style="8" customWidth="1"/>
    <col min="4867" max="4868" width="15.75" style="8" customWidth="1"/>
    <col min="4869" max="4869" width="49.125" style="8" customWidth="1"/>
    <col min="4870" max="4870" width="6.25" style="8" customWidth="1"/>
    <col min="4871" max="4872" width="9.875" style="8" bestFit="1" customWidth="1"/>
    <col min="4873" max="4873" width="5.75" style="8" customWidth="1"/>
    <col min="4874" max="4874" width="40.75" style="8" customWidth="1"/>
    <col min="4875" max="4876" width="30.75" style="8" customWidth="1"/>
    <col min="4877" max="4877" width="13.75" style="8" customWidth="1"/>
    <col min="4878" max="4878" width="6.375" style="8" customWidth="1"/>
    <col min="4879" max="4879" width="13.25" style="8" customWidth="1"/>
    <col min="4880" max="4880" width="18.25" style="8" customWidth="1"/>
    <col min="4881" max="4881" width="15.625" style="8" customWidth="1"/>
    <col min="4882" max="5120" width="9" style="8"/>
    <col min="5121" max="5121" width="2.625" style="8" customWidth="1"/>
    <col min="5122" max="5122" width="5.75" style="8" customWidth="1"/>
    <col min="5123" max="5124" width="15.75" style="8" customWidth="1"/>
    <col min="5125" max="5125" width="49.125" style="8" customWidth="1"/>
    <col min="5126" max="5126" width="6.25" style="8" customWidth="1"/>
    <col min="5127" max="5128" width="9.875" style="8" bestFit="1" customWidth="1"/>
    <col min="5129" max="5129" width="5.75" style="8" customWidth="1"/>
    <col min="5130" max="5130" width="40.75" style="8" customWidth="1"/>
    <col min="5131" max="5132" width="30.75" style="8" customWidth="1"/>
    <col min="5133" max="5133" width="13.75" style="8" customWidth="1"/>
    <col min="5134" max="5134" width="6.375" style="8" customWidth="1"/>
    <col min="5135" max="5135" width="13.25" style="8" customWidth="1"/>
    <col min="5136" max="5136" width="18.25" style="8" customWidth="1"/>
    <col min="5137" max="5137" width="15.625" style="8" customWidth="1"/>
    <col min="5138" max="5376" width="9" style="8"/>
    <col min="5377" max="5377" width="2.625" style="8" customWidth="1"/>
    <col min="5378" max="5378" width="5.75" style="8" customWidth="1"/>
    <col min="5379" max="5380" width="15.75" style="8" customWidth="1"/>
    <col min="5381" max="5381" width="49.125" style="8" customWidth="1"/>
    <col min="5382" max="5382" width="6.25" style="8" customWidth="1"/>
    <col min="5383" max="5384" width="9.875" style="8" bestFit="1" customWidth="1"/>
    <col min="5385" max="5385" width="5.75" style="8" customWidth="1"/>
    <col min="5386" max="5386" width="40.75" style="8" customWidth="1"/>
    <col min="5387" max="5388" width="30.75" style="8" customWidth="1"/>
    <col min="5389" max="5389" width="13.75" style="8" customWidth="1"/>
    <col min="5390" max="5390" width="6.375" style="8" customWidth="1"/>
    <col min="5391" max="5391" width="13.25" style="8" customWidth="1"/>
    <col min="5392" max="5392" width="18.25" style="8" customWidth="1"/>
    <col min="5393" max="5393" width="15.625" style="8" customWidth="1"/>
    <col min="5394" max="5632" width="9" style="8"/>
    <col min="5633" max="5633" width="2.625" style="8" customWidth="1"/>
    <col min="5634" max="5634" width="5.75" style="8" customWidth="1"/>
    <col min="5635" max="5636" width="15.75" style="8" customWidth="1"/>
    <col min="5637" max="5637" width="49.125" style="8" customWidth="1"/>
    <col min="5638" max="5638" width="6.25" style="8" customWidth="1"/>
    <col min="5639" max="5640" width="9.875" style="8" bestFit="1" customWidth="1"/>
    <col min="5641" max="5641" width="5.75" style="8" customWidth="1"/>
    <col min="5642" max="5642" width="40.75" style="8" customWidth="1"/>
    <col min="5643" max="5644" width="30.75" style="8" customWidth="1"/>
    <col min="5645" max="5645" width="13.75" style="8" customWidth="1"/>
    <col min="5646" max="5646" width="6.375" style="8" customWidth="1"/>
    <col min="5647" max="5647" width="13.25" style="8" customWidth="1"/>
    <col min="5648" max="5648" width="18.25" style="8" customWidth="1"/>
    <col min="5649" max="5649" width="15.625" style="8" customWidth="1"/>
    <col min="5650" max="5888" width="9" style="8"/>
    <col min="5889" max="5889" width="2.625" style="8" customWidth="1"/>
    <col min="5890" max="5890" width="5.75" style="8" customWidth="1"/>
    <col min="5891" max="5892" width="15.75" style="8" customWidth="1"/>
    <col min="5893" max="5893" width="49.125" style="8" customWidth="1"/>
    <col min="5894" max="5894" width="6.25" style="8" customWidth="1"/>
    <col min="5895" max="5896" width="9.875" style="8" bestFit="1" customWidth="1"/>
    <col min="5897" max="5897" width="5.75" style="8" customWidth="1"/>
    <col min="5898" max="5898" width="40.75" style="8" customWidth="1"/>
    <col min="5899" max="5900" width="30.75" style="8" customWidth="1"/>
    <col min="5901" max="5901" width="13.75" style="8" customWidth="1"/>
    <col min="5902" max="5902" width="6.375" style="8" customWidth="1"/>
    <col min="5903" max="5903" width="13.25" style="8" customWidth="1"/>
    <col min="5904" max="5904" width="18.25" style="8" customWidth="1"/>
    <col min="5905" max="5905" width="15.625" style="8" customWidth="1"/>
    <col min="5906" max="6144" width="9" style="8"/>
    <col min="6145" max="6145" width="2.625" style="8" customWidth="1"/>
    <col min="6146" max="6146" width="5.75" style="8" customWidth="1"/>
    <col min="6147" max="6148" width="15.75" style="8" customWidth="1"/>
    <col min="6149" max="6149" width="49.125" style="8" customWidth="1"/>
    <col min="6150" max="6150" width="6.25" style="8" customWidth="1"/>
    <col min="6151" max="6152" width="9.875" style="8" bestFit="1" customWidth="1"/>
    <col min="6153" max="6153" width="5.75" style="8" customWidth="1"/>
    <col min="6154" max="6154" width="40.75" style="8" customWidth="1"/>
    <col min="6155" max="6156" width="30.75" style="8" customWidth="1"/>
    <col min="6157" max="6157" width="13.75" style="8" customWidth="1"/>
    <col min="6158" max="6158" width="6.375" style="8" customWidth="1"/>
    <col min="6159" max="6159" width="13.25" style="8" customWidth="1"/>
    <col min="6160" max="6160" width="18.25" style="8" customWidth="1"/>
    <col min="6161" max="6161" width="15.625" style="8" customWidth="1"/>
    <col min="6162" max="6400" width="9" style="8"/>
    <col min="6401" max="6401" width="2.625" style="8" customWidth="1"/>
    <col min="6402" max="6402" width="5.75" style="8" customWidth="1"/>
    <col min="6403" max="6404" width="15.75" style="8" customWidth="1"/>
    <col min="6405" max="6405" width="49.125" style="8" customWidth="1"/>
    <col min="6406" max="6406" width="6.25" style="8" customWidth="1"/>
    <col min="6407" max="6408" width="9.875" style="8" bestFit="1" customWidth="1"/>
    <col min="6409" max="6409" width="5.75" style="8" customWidth="1"/>
    <col min="6410" max="6410" width="40.75" style="8" customWidth="1"/>
    <col min="6411" max="6412" width="30.75" style="8" customWidth="1"/>
    <col min="6413" max="6413" width="13.75" style="8" customWidth="1"/>
    <col min="6414" max="6414" width="6.375" style="8" customWidth="1"/>
    <col min="6415" max="6415" width="13.25" style="8" customWidth="1"/>
    <col min="6416" max="6416" width="18.25" style="8" customWidth="1"/>
    <col min="6417" max="6417" width="15.625" style="8" customWidth="1"/>
    <col min="6418" max="6656" width="9" style="8"/>
    <col min="6657" max="6657" width="2.625" style="8" customWidth="1"/>
    <col min="6658" max="6658" width="5.75" style="8" customWidth="1"/>
    <col min="6659" max="6660" width="15.75" style="8" customWidth="1"/>
    <col min="6661" max="6661" width="49.125" style="8" customWidth="1"/>
    <col min="6662" max="6662" width="6.25" style="8" customWidth="1"/>
    <col min="6663" max="6664" width="9.875" style="8" bestFit="1" customWidth="1"/>
    <col min="6665" max="6665" width="5.75" style="8" customWidth="1"/>
    <col min="6666" max="6666" width="40.75" style="8" customWidth="1"/>
    <col min="6667" max="6668" width="30.75" style="8" customWidth="1"/>
    <col min="6669" max="6669" width="13.75" style="8" customWidth="1"/>
    <col min="6670" max="6670" width="6.375" style="8" customWidth="1"/>
    <col min="6671" max="6671" width="13.25" style="8" customWidth="1"/>
    <col min="6672" max="6672" width="18.25" style="8" customWidth="1"/>
    <col min="6673" max="6673" width="15.625" style="8" customWidth="1"/>
    <col min="6674" max="6912" width="9" style="8"/>
    <col min="6913" max="6913" width="2.625" style="8" customWidth="1"/>
    <col min="6914" max="6914" width="5.75" style="8" customWidth="1"/>
    <col min="6915" max="6916" width="15.75" style="8" customWidth="1"/>
    <col min="6917" max="6917" width="49.125" style="8" customWidth="1"/>
    <col min="6918" max="6918" width="6.25" style="8" customWidth="1"/>
    <col min="6919" max="6920" width="9.875" style="8" bestFit="1" customWidth="1"/>
    <col min="6921" max="6921" width="5.75" style="8" customWidth="1"/>
    <col min="6922" max="6922" width="40.75" style="8" customWidth="1"/>
    <col min="6923" max="6924" width="30.75" style="8" customWidth="1"/>
    <col min="6925" max="6925" width="13.75" style="8" customWidth="1"/>
    <col min="6926" max="6926" width="6.375" style="8" customWidth="1"/>
    <col min="6927" max="6927" width="13.25" style="8" customWidth="1"/>
    <col min="6928" max="6928" width="18.25" style="8" customWidth="1"/>
    <col min="6929" max="6929" width="15.625" style="8" customWidth="1"/>
    <col min="6930" max="7168" width="9" style="8"/>
    <col min="7169" max="7169" width="2.625" style="8" customWidth="1"/>
    <col min="7170" max="7170" width="5.75" style="8" customWidth="1"/>
    <col min="7171" max="7172" width="15.75" style="8" customWidth="1"/>
    <col min="7173" max="7173" width="49.125" style="8" customWidth="1"/>
    <col min="7174" max="7174" width="6.25" style="8" customWidth="1"/>
    <col min="7175" max="7176" width="9.875" style="8" bestFit="1" customWidth="1"/>
    <col min="7177" max="7177" width="5.75" style="8" customWidth="1"/>
    <col min="7178" max="7178" width="40.75" style="8" customWidth="1"/>
    <col min="7179" max="7180" width="30.75" style="8" customWidth="1"/>
    <col min="7181" max="7181" width="13.75" style="8" customWidth="1"/>
    <col min="7182" max="7182" width="6.375" style="8" customWidth="1"/>
    <col min="7183" max="7183" width="13.25" style="8" customWidth="1"/>
    <col min="7184" max="7184" width="18.25" style="8" customWidth="1"/>
    <col min="7185" max="7185" width="15.625" style="8" customWidth="1"/>
    <col min="7186" max="7424" width="9" style="8"/>
    <col min="7425" max="7425" width="2.625" style="8" customWidth="1"/>
    <col min="7426" max="7426" width="5.75" style="8" customWidth="1"/>
    <col min="7427" max="7428" width="15.75" style="8" customWidth="1"/>
    <col min="7429" max="7429" width="49.125" style="8" customWidth="1"/>
    <col min="7430" max="7430" width="6.25" style="8" customWidth="1"/>
    <col min="7431" max="7432" width="9.875" style="8" bestFit="1" customWidth="1"/>
    <col min="7433" max="7433" width="5.75" style="8" customWidth="1"/>
    <col min="7434" max="7434" width="40.75" style="8" customWidth="1"/>
    <col min="7435" max="7436" width="30.75" style="8" customWidth="1"/>
    <col min="7437" max="7437" width="13.75" style="8" customWidth="1"/>
    <col min="7438" max="7438" width="6.375" style="8" customWidth="1"/>
    <col min="7439" max="7439" width="13.25" style="8" customWidth="1"/>
    <col min="7440" max="7440" width="18.25" style="8" customWidth="1"/>
    <col min="7441" max="7441" width="15.625" style="8" customWidth="1"/>
    <col min="7442" max="7680" width="9" style="8"/>
    <col min="7681" max="7681" width="2.625" style="8" customWidth="1"/>
    <col min="7682" max="7682" width="5.75" style="8" customWidth="1"/>
    <col min="7683" max="7684" width="15.75" style="8" customWidth="1"/>
    <col min="7685" max="7685" width="49.125" style="8" customWidth="1"/>
    <col min="7686" max="7686" width="6.25" style="8" customWidth="1"/>
    <col min="7687" max="7688" width="9.875" style="8" bestFit="1" customWidth="1"/>
    <col min="7689" max="7689" width="5.75" style="8" customWidth="1"/>
    <col min="7690" max="7690" width="40.75" style="8" customWidth="1"/>
    <col min="7691" max="7692" width="30.75" style="8" customWidth="1"/>
    <col min="7693" max="7693" width="13.75" style="8" customWidth="1"/>
    <col min="7694" max="7694" width="6.375" style="8" customWidth="1"/>
    <col min="7695" max="7695" width="13.25" style="8" customWidth="1"/>
    <col min="7696" max="7696" width="18.25" style="8" customWidth="1"/>
    <col min="7697" max="7697" width="15.625" style="8" customWidth="1"/>
    <col min="7698" max="7936" width="9" style="8"/>
    <col min="7937" max="7937" width="2.625" style="8" customWidth="1"/>
    <col min="7938" max="7938" width="5.75" style="8" customWidth="1"/>
    <col min="7939" max="7940" width="15.75" style="8" customWidth="1"/>
    <col min="7941" max="7941" width="49.125" style="8" customWidth="1"/>
    <col min="7942" max="7942" width="6.25" style="8" customWidth="1"/>
    <col min="7943" max="7944" width="9.875" style="8" bestFit="1" customWidth="1"/>
    <col min="7945" max="7945" width="5.75" style="8" customWidth="1"/>
    <col min="7946" max="7946" width="40.75" style="8" customWidth="1"/>
    <col min="7947" max="7948" width="30.75" style="8" customWidth="1"/>
    <col min="7949" max="7949" width="13.75" style="8" customWidth="1"/>
    <col min="7950" max="7950" width="6.375" style="8" customWidth="1"/>
    <col min="7951" max="7951" width="13.25" style="8" customWidth="1"/>
    <col min="7952" max="7952" width="18.25" style="8" customWidth="1"/>
    <col min="7953" max="7953" width="15.625" style="8" customWidth="1"/>
    <col min="7954" max="8192" width="9" style="8"/>
    <col min="8193" max="8193" width="2.625" style="8" customWidth="1"/>
    <col min="8194" max="8194" width="5.75" style="8" customWidth="1"/>
    <col min="8195" max="8196" width="15.75" style="8" customWidth="1"/>
    <col min="8197" max="8197" width="49.125" style="8" customWidth="1"/>
    <col min="8198" max="8198" width="6.25" style="8" customWidth="1"/>
    <col min="8199" max="8200" width="9.875" style="8" bestFit="1" customWidth="1"/>
    <col min="8201" max="8201" width="5.75" style="8" customWidth="1"/>
    <col min="8202" max="8202" width="40.75" style="8" customWidth="1"/>
    <col min="8203" max="8204" width="30.75" style="8" customWidth="1"/>
    <col min="8205" max="8205" width="13.75" style="8" customWidth="1"/>
    <col min="8206" max="8206" width="6.375" style="8" customWidth="1"/>
    <col min="8207" max="8207" width="13.25" style="8" customWidth="1"/>
    <col min="8208" max="8208" width="18.25" style="8" customWidth="1"/>
    <col min="8209" max="8209" width="15.625" style="8" customWidth="1"/>
    <col min="8210" max="8448" width="9" style="8"/>
    <col min="8449" max="8449" width="2.625" style="8" customWidth="1"/>
    <col min="8450" max="8450" width="5.75" style="8" customWidth="1"/>
    <col min="8451" max="8452" width="15.75" style="8" customWidth="1"/>
    <col min="8453" max="8453" width="49.125" style="8" customWidth="1"/>
    <col min="8454" max="8454" width="6.25" style="8" customWidth="1"/>
    <col min="8455" max="8456" width="9.875" style="8" bestFit="1" customWidth="1"/>
    <col min="8457" max="8457" width="5.75" style="8" customWidth="1"/>
    <col min="8458" max="8458" width="40.75" style="8" customWidth="1"/>
    <col min="8459" max="8460" width="30.75" style="8" customWidth="1"/>
    <col min="8461" max="8461" width="13.75" style="8" customWidth="1"/>
    <col min="8462" max="8462" width="6.375" style="8" customWidth="1"/>
    <col min="8463" max="8463" width="13.25" style="8" customWidth="1"/>
    <col min="8464" max="8464" width="18.25" style="8" customWidth="1"/>
    <col min="8465" max="8465" width="15.625" style="8" customWidth="1"/>
    <col min="8466" max="8704" width="9" style="8"/>
    <col min="8705" max="8705" width="2.625" style="8" customWidth="1"/>
    <col min="8706" max="8706" width="5.75" style="8" customWidth="1"/>
    <col min="8707" max="8708" width="15.75" style="8" customWidth="1"/>
    <col min="8709" max="8709" width="49.125" style="8" customWidth="1"/>
    <col min="8710" max="8710" width="6.25" style="8" customWidth="1"/>
    <col min="8711" max="8712" width="9.875" style="8" bestFit="1" customWidth="1"/>
    <col min="8713" max="8713" width="5.75" style="8" customWidth="1"/>
    <col min="8714" max="8714" width="40.75" style="8" customWidth="1"/>
    <col min="8715" max="8716" width="30.75" style="8" customWidth="1"/>
    <col min="8717" max="8717" width="13.75" style="8" customWidth="1"/>
    <col min="8718" max="8718" width="6.375" style="8" customWidth="1"/>
    <col min="8719" max="8719" width="13.25" style="8" customWidth="1"/>
    <col min="8720" max="8720" width="18.25" style="8" customWidth="1"/>
    <col min="8721" max="8721" width="15.625" style="8" customWidth="1"/>
    <col min="8722" max="8960" width="9" style="8"/>
    <col min="8961" max="8961" width="2.625" style="8" customWidth="1"/>
    <col min="8962" max="8962" width="5.75" style="8" customWidth="1"/>
    <col min="8963" max="8964" width="15.75" style="8" customWidth="1"/>
    <col min="8965" max="8965" width="49.125" style="8" customWidth="1"/>
    <col min="8966" max="8966" width="6.25" style="8" customWidth="1"/>
    <col min="8967" max="8968" width="9.875" style="8" bestFit="1" customWidth="1"/>
    <col min="8969" max="8969" width="5.75" style="8" customWidth="1"/>
    <col min="8970" max="8970" width="40.75" style="8" customWidth="1"/>
    <col min="8971" max="8972" width="30.75" style="8" customWidth="1"/>
    <col min="8973" max="8973" width="13.75" style="8" customWidth="1"/>
    <col min="8974" max="8974" width="6.375" style="8" customWidth="1"/>
    <col min="8975" max="8975" width="13.25" style="8" customWidth="1"/>
    <col min="8976" max="8976" width="18.25" style="8" customWidth="1"/>
    <col min="8977" max="8977" width="15.625" style="8" customWidth="1"/>
    <col min="8978" max="9216" width="9" style="8"/>
    <col min="9217" max="9217" width="2.625" style="8" customWidth="1"/>
    <col min="9218" max="9218" width="5.75" style="8" customWidth="1"/>
    <col min="9219" max="9220" width="15.75" style="8" customWidth="1"/>
    <col min="9221" max="9221" width="49.125" style="8" customWidth="1"/>
    <col min="9222" max="9222" width="6.25" style="8" customWidth="1"/>
    <col min="9223" max="9224" width="9.875" style="8" bestFit="1" customWidth="1"/>
    <col min="9225" max="9225" width="5.75" style="8" customWidth="1"/>
    <col min="9226" max="9226" width="40.75" style="8" customWidth="1"/>
    <col min="9227" max="9228" width="30.75" style="8" customWidth="1"/>
    <col min="9229" max="9229" width="13.75" style="8" customWidth="1"/>
    <col min="9230" max="9230" width="6.375" style="8" customWidth="1"/>
    <col min="9231" max="9231" width="13.25" style="8" customWidth="1"/>
    <col min="9232" max="9232" width="18.25" style="8" customWidth="1"/>
    <col min="9233" max="9233" width="15.625" style="8" customWidth="1"/>
    <col min="9234" max="9472" width="9" style="8"/>
    <col min="9473" max="9473" width="2.625" style="8" customWidth="1"/>
    <col min="9474" max="9474" width="5.75" style="8" customWidth="1"/>
    <col min="9475" max="9476" width="15.75" style="8" customWidth="1"/>
    <col min="9477" max="9477" width="49.125" style="8" customWidth="1"/>
    <col min="9478" max="9478" width="6.25" style="8" customWidth="1"/>
    <col min="9479" max="9480" width="9.875" style="8" bestFit="1" customWidth="1"/>
    <col min="9481" max="9481" width="5.75" style="8" customWidth="1"/>
    <col min="9482" max="9482" width="40.75" style="8" customWidth="1"/>
    <col min="9483" max="9484" width="30.75" style="8" customWidth="1"/>
    <col min="9485" max="9485" width="13.75" style="8" customWidth="1"/>
    <col min="9486" max="9486" width="6.375" style="8" customWidth="1"/>
    <col min="9487" max="9487" width="13.25" style="8" customWidth="1"/>
    <col min="9488" max="9488" width="18.25" style="8" customWidth="1"/>
    <col min="9489" max="9489" width="15.625" style="8" customWidth="1"/>
    <col min="9490" max="9728" width="9" style="8"/>
    <col min="9729" max="9729" width="2.625" style="8" customWidth="1"/>
    <col min="9730" max="9730" width="5.75" style="8" customWidth="1"/>
    <col min="9731" max="9732" width="15.75" style="8" customWidth="1"/>
    <col min="9733" max="9733" width="49.125" style="8" customWidth="1"/>
    <col min="9734" max="9734" width="6.25" style="8" customWidth="1"/>
    <col min="9735" max="9736" width="9.875" style="8" bestFit="1" customWidth="1"/>
    <col min="9737" max="9737" width="5.75" style="8" customWidth="1"/>
    <col min="9738" max="9738" width="40.75" style="8" customWidth="1"/>
    <col min="9739" max="9740" width="30.75" style="8" customWidth="1"/>
    <col min="9741" max="9741" width="13.75" style="8" customWidth="1"/>
    <col min="9742" max="9742" width="6.375" style="8" customWidth="1"/>
    <col min="9743" max="9743" width="13.25" style="8" customWidth="1"/>
    <col min="9744" max="9744" width="18.25" style="8" customWidth="1"/>
    <col min="9745" max="9745" width="15.625" style="8" customWidth="1"/>
    <col min="9746" max="9984" width="9" style="8"/>
    <col min="9985" max="9985" width="2.625" style="8" customWidth="1"/>
    <col min="9986" max="9986" width="5.75" style="8" customWidth="1"/>
    <col min="9987" max="9988" width="15.75" style="8" customWidth="1"/>
    <col min="9989" max="9989" width="49.125" style="8" customWidth="1"/>
    <col min="9990" max="9990" width="6.25" style="8" customWidth="1"/>
    <col min="9991" max="9992" width="9.875" style="8" bestFit="1" customWidth="1"/>
    <col min="9993" max="9993" width="5.75" style="8" customWidth="1"/>
    <col min="9994" max="9994" width="40.75" style="8" customWidth="1"/>
    <col min="9995" max="9996" width="30.75" style="8" customWidth="1"/>
    <col min="9997" max="9997" width="13.75" style="8" customWidth="1"/>
    <col min="9998" max="9998" width="6.375" style="8" customWidth="1"/>
    <col min="9999" max="9999" width="13.25" style="8" customWidth="1"/>
    <col min="10000" max="10000" width="18.25" style="8" customWidth="1"/>
    <col min="10001" max="10001" width="15.625" style="8" customWidth="1"/>
    <col min="10002" max="10240" width="9" style="8"/>
    <col min="10241" max="10241" width="2.625" style="8" customWidth="1"/>
    <col min="10242" max="10242" width="5.75" style="8" customWidth="1"/>
    <col min="10243" max="10244" width="15.75" style="8" customWidth="1"/>
    <col min="10245" max="10245" width="49.125" style="8" customWidth="1"/>
    <col min="10246" max="10246" width="6.25" style="8" customWidth="1"/>
    <col min="10247" max="10248" width="9.875" style="8" bestFit="1" customWidth="1"/>
    <col min="10249" max="10249" width="5.75" style="8" customWidth="1"/>
    <col min="10250" max="10250" width="40.75" style="8" customWidth="1"/>
    <col min="10251" max="10252" width="30.75" style="8" customWidth="1"/>
    <col min="10253" max="10253" width="13.75" style="8" customWidth="1"/>
    <col min="10254" max="10254" width="6.375" style="8" customWidth="1"/>
    <col min="10255" max="10255" width="13.25" style="8" customWidth="1"/>
    <col min="10256" max="10256" width="18.25" style="8" customWidth="1"/>
    <col min="10257" max="10257" width="15.625" style="8" customWidth="1"/>
    <col min="10258" max="10496" width="9" style="8"/>
    <col min="10497" max="10497" width="2.625" style="8" customWidth="1"/>
    <col min="10498" max="10498" width="5.75" style="8" customWidth="1"/>
    <col min="10499" max="10500" width="15.75" style="8" customWidth="1"/>
    <col min="10501" max="10501" width="49.125" style="8" customWidth="1"/>
    <col min="10502" max="10502" width="6.25" style="8" customWidth="1"/>
    <col min="10503" max="10504" width="9.875" style="8" bestFit="1" customWidth="1"/>
    <col min="10505" max="10505" width="5.75" style="8" customWidth="1"/>
    <col min="10506" max="10506" width="40.75" style="8" customWidth="1"/>
    <col min="10507" max="10508" width="30.75" style="8" customWidth="1"/>
    <col min="10509" max="10509" width="13.75" style="8" customWidth="1"/>
    <col min="10510" max="10510" width="6.375" style="8" customWidth="1"/>
    <col min="10511" max="10511" width="13.25" style="8" customWidth="1"/>
    <col min="10512" max="10512" width="18.25" style="8" customWidth="1"/>
    <col min="10513" max="10513" width="15.625" style="8" customWidth="1"/>
    <col min="10514" max="10752" width="9" style="8"/>
    <col min="10753" max="10753" width="2.625" style="8" customWidth="1"/>
    <col min="10754" max="10754" width="5.75" style="8" customWidth="1"/>
    <col min="10755" max="10756" width="15.75" style="8" customWidth="1"/>
    <col min="10757" max="10757" width="49.125" style="8" customWidth="1"/>
    <col min="10758" max="10758" width="6.25" style="8" customWidth="1"/>
    <col min="10759" max="10760" width="9.875" style="8" bestFit="1" customWidth="1"/>
    <col min="10761" max="10761" width="5.75" style="8" customWidth="1"/>
    <col min="10762" max="10762" width="40.75" style="8" customWidth="1"/>
    <col min="10763" max="10764" width="30.75" style="8" customWidth="1"/>
    <col min="10765" max="10765" width="13.75" style="8" customWidth="1"/>
    <col min="10766" max="10766" width="6.375" style="8" customWidth="1"/>
    <col min="10767" max="10767" width="13.25" style="8" customWidth="1"/>
    <col min="10768" max="10768" width="18.25" style="8" customWidth="1"/>
    <col min="10769" max="10769" width="15.625" style="8" customWidth="1"/>
    <col min="10770" max="11008" width="9" style="8"/>
    <col min="11009" max="11009" width="2.625" style="8" customWidth="1"/>
    <col min="11010" max="11010" width="5.75" style="8" customWidth="1"/>
    <col min="11011" max="11012" width="15.75" style="8" customWidth="1"/>
    <col min="11013" max="11013" width="49.125" style="8" customWidth="1"/>
    <col min="11014" max="11014" width="6.25" style="8" customWidth="1"/>
    <col min="11015" max="11016" width="9.875" style="8" bestFit="1" customWidth="1"/>
    <col min="11017" max="11017" width="5.75" style="8" customWidth="1"/>
    <col min="11018" max="11018" width="40.75" style="8" customWidth="1"/>
    <col min="11019" max="11020" width="30.75" style="8" customWidth="1"/>
    <col min="11021" max="11021" width="13.75" style="8" customWidth="1"/>
    <col min="11022" max="11022" width="6.375" style="8" customWidth="1"/>
    <col min="11023" max="11023" width="13.25" style="8" customWidth="1"/>
    <col min="11024" max="11024" width="18.25" style="8" customWidth="1"/>
    <col min="11025" max="11025" width="15.625" style="8" customWidth="1"/>
    <col min="11026" max="11264" width="9" style="8"/>
    <col min="11265" max="11265" width="2.625" style="8" customWidth="1"/>
    <col min="11266" max="11266" width="5.75" style="8" customWidth="1"/>
    <col min="11267" max="11268" width="15.75" style="8" customWidth="1"/>
    <col min="11269" max="11269" width="49.125" style="8" customWidth="1"/>
    <col min="11270" max="11270" width="6.25" style="8" customWidth="1"/>
    <col min="11271" max="11272" width="9.875" style="8" bestFit="1" customWidth="1"/>
    <col min="11273" max="11273" width="5.75" style="8" customWidth="1"/>
    <col min="11274" max="11274" width="40.75" style="8" customWidth="1"/>
    <col min="11275" max="11276" width="30.75" style="8" customWidth="1"/>
    <col min="11277" max="11277" width="13.75" style="8" customWidth="1"/>
    <col min="11278" max="11278" width="6.375" style="8" customWidth="1"/>
    <col min="11279" max="11279" width="13.25" style="8" customWidth="1"/>
    <col min="11280" max="11280" width="18.25" style="8" customWidth="1"/>
    <col min="11281" max="11281" width="15.625" style="8" customWidth="1"/>
    <col min="11282" max="11520" width="9" style="8"/>
    <col min="11521" max="11521" width="2.625" style="8" customWidth="1"/>
    <col min="11522" max="11522" width="5.75" style="8" customWidth="1"/>
    <col min="11523" max="11524" width="15.75" style="8" customWidth="1"/>
    <col min="11525" max="11525" width="49.125" style="8" customWidth="1"/>
    <col min="11526" max="11526" width="6.25" style="8" customWidth="1"/>
    <col min="11527" max="11528" width="9.875" style="8" bestFit="1" customWidth="1"/>
    <col min="11529" max="11529" width="5.75" style="8" customWidth="1"/>
    <col min="11530" max="11530" width="40.75" style="8" customWidth="1"/>
    <col min="11531" max="11532" width="30.75" style="8" customWidth="1"/>
    <col min="11533" max="11533" width="13.75" style="8" customWidth="1"/>
    <col min="11534" max="11534" width="6.375" style="8" customWidth="1"/>
    <col min="11535" max="11535" width="13.25" style="8" customWidth="1"/>
    <col min="11536" max="11536" width="18.25" style="8" customWidth="1"/>
    <col min="11537" max="11537" width="15.625" style="8" customWidth="1"/>
    <col min="11538" max="11776" width="9" style="8"/>
    <col min="11777" max="11777" width="2.625" style="8" customWidth="1"/>
    <col min="11778" max="11778" width="5.75" style="8" customWidth="1"/>
    <col min="11779" max="11780" width="15.75" style="8" customWidth="1"/>
    <col min="11781" max="11781" width="49.125" style="8" customWidth="1"/>
    <col min="11782" max="11782" width="6.25" style="8" customWidth="1"/>
    <col min="11783" max="11784" width="9.875" style="8" bestFit="1" customWidth="1"/>
    <col min="11785" max="11785" width="5.75" style="8" customWidth="1"/>
    <col min="11786" max="11786" width="40.75" style="8" customWidth="1"/>
    <col min="11787" max="11788" width="30.75" style="8" customWidth="1"/>
    <col min="11789" max="11789" width="13.75" style="8" customWidth="1"/>
    <col min="11790" max="11790" width="6.375" style="8" customWidth="1"/>
    <col min="11791" max="11791" width="13.25" style="8" customWidth="1"/>
    <col min="11792" max="11792" width="18.25" style="8" customWidth="1"/>
    <col min="11793" max="11793" width="15.625" style="8" customWidth="1"/>
    <col min="11794" max="12032" width="9" style="8"/>
    <col min="12033" max="12033" width="2.625" style="8" customWidth="1"/>
    <col min="12034" max="12034" width="5.75" style="8" customWidth="1"/>
    <col min="12035" max="12036" width="15.75" style="8" customWidth="1"/>
    <col min="12037" max="12037" width="49.125" style="8" customWidth="1"/>
    <col min="12038" max="12038" width="6.25" style="8" customWidth="1"/>
    <col min="12039" max="12040" width="9.875" style="8" bestFit="1" customWidth="1"/>
    <col min="12041" max="12041" width="5.75" style="8" customWidth="1"/>
    <col min="12042" max="12042" width="40.75" style="8" customWidth="1"/>
    <col min="12043" max="12044" width="30.75" style="8" customWidth="1"/>
    <col min="12045" max="12045" width="13.75" style="8" customWidth="1"/>
    <col min="12046" max="12046" width="6.375" style="8" customWidth="1"/>
    <col min="12047" max="12047" width="13.25" style="8" customWidth="1"/>
    <col min="12048" max="12048" width="18.25" style="8" customWidth="1"/>
    <col min="12049" max="12049" width="15.625" style="8" customWidth="1"/>
    <col min="12050" max="12288" width="9" style="8"/>
    <col min="12289" max="12289" width="2.625" style="8" customWidth="1"/>
    <col min="12290" max="12290" width="5.75" style="8" customWidth="1"/>
    <col min="12291" max="12292" width="15.75" style="8" customWidth="1"/>
    <col min="12293" max="12293" width="49.125" style="8" customWidth="1"/>
    <col min="12294" max="12294" width="6.25" style="8" customWidth="1"/>
    <col min="12295" max="12296" width="9.875" style="8" bestFit="1" customWidth="1"/>
    <col min="12297" max="12297" width="5.75" style="8" customWidth="1"/>
    <col min="12298" max="12298" width="40.75" style="8" customWidth="1"/>
    <col min="12299" max="12300" width="30.75" style="8" customWidth="1"/>
    <col min="12301" max="12301" width="13.75" style="8" customWidth="1"/>
    <col min="12302" max="12302" width="6.375" style="8" customWidth="1"/>
    <col min="12303" max="12303" width="13.25" style="8" customWidth="1"/>
    <col min="12304" max="12304" width="18.25" style="8" customWidth="1"/>
    <col min="12305" max="12305" width="15.625" style="8" customWidth="1"/>
    <col min="12306" max="12544" width="9" style="8"/>
    <col min="12545" max="12545" width="2.625" style="8" customWidth="1"/>
    <col min="12546" max="12546" width="5.75" style="8" customWidth="1"/>
    <col min="12547" max="12548" width="15.75" style="8" customWidth="1"/>
    <col min="12549" max="12549" width="49.125" style="8" customWidth="1"/>
    <col min="12550" max="12550" width="6.25" style="8" customWidth="1"/>
    <col min="12551" max="12552" width="9.875" style="8" bestFit="1" customWidth="1"/>
    <col min="12553" max="12553" width="5.75" style="8" customWidth="1"/>
    <col min="12554" max="12554" width="40.75" style="8" customWidth="1"/>
    <col min="12555" max="12556" width="30.75" style="8" customWidth="1"/>
    <col min="12557" max="12557" width="13.75" style="8" customWidth="1"/>
    <col min="12558" max="12558" width="6.375" style="8" customWidth="1"/>
    <col min="12559" max="12559" width="13.25" style="8" customWidth="1"/>
    <col min="12560" max="12560" width="18.25" style="8" customWidth="1"/>
    <col min="12561" max="12561" width="15.625" style="8" customWidth="1"/>
    <col min="12562" max="12800" width="9" style="8"/>
    <col min="12801" max="12801" width="2.625" style="8" customWidth="1"/>
    <col min="12802" max="12802" width="5.75" style="8" customWidth="1"/>
    <col min="12803" max="12804" width="15.75" style="8" customWidth="1"/>
    <col min="12805" max="12805" width="49.125" style="8" customWidth="1"/>
    <col min="12806" max="12806" width="6.25" style="8" customWidth="1"/>
    <col min="12807" max="12808" width="9.875" style="8" bestFit="1" customWidth="1"/>
    <col min="12809" max="12809" width="5.75" style="8" customWidth="1"/>
    <col min="12810" max="12810" width="40.75" style="8" customWidth="1"/>
    <col min="12811" max="12812" width="30.75" style="8" customWidth="1"/>
    <col min="12813" max="12813" width="13.75" style="8" customWidth="1"/>
    <col min="12814" max="12814" width="6.375" style="8" customWidth="1"/>
    <col min="12815" max="12815" width="13.25" style="8" customWidth="1"/>
    <col min="12816" max="12816" width="18.25" style="8" customWidth="1"/>
    <col min="12817" max="12817" width="15.625" style="8" customWidth="1"/>
    <col min="12818" max="13056" width="9" style="8"/>
    <col min="13057" max="13057" width="2.625" style="8" customWidth="1"/>
    <col min="13058" max="13058" width="5.75" style="8" customWidth="1"/>
    <col min="13059" max="13060" width="15.75" style="8" customWidth="1"/>
    <col min="13061" max="13061" width="49.125" style="8" customWidth="1"/>
    <col min="13062" max="13062" width="6.25" style="8" customWidth="1"/>
    <col min="13063" max="13064" width="9.875" style="8" bestFit="1" customWidth="1"/>
    <col min="13065" max="13065" width="5.75" style="8" customWidth="1"/>
    <col min="13066" max="13066" width="40.75" style="8" customWidth="1"/>
    <col min="13067" max="13068" width="30.75" style="8" customWidth="1"/>
    <col min="13069" max="13069" width="13.75" style="8" customWidth="1"/>
    <col min="13070" max="13070" width="6.375" style="8" customWidth="1"/>
    <col min="13071" max="13071" width="13.25" style="8" customWidth="1"/>
    <col min="13072" max="13072" width="18.25" style="8" customWidth="1"/>
    <col min="13073" max="13073" width="15.625" style="8" customWidth="1"/>
    <col min="13074" max="13312" width="9" style="8"/>
    <col min="13313" max="13313" width="2.625" style="8" customWidth="1"/>
    <col min="13314" max="13314" width="5.75" style="8" customWidth="1"/>
    <col min="13315" max="13316" width="15.75" style="8" customWidth="1"/>
    <col min="13317" max="13317" width="49.125" style="8" customWidth="1"/>
    <col min="13318" max="13318" width="6.25" style="8" customWidth="1"/>
    <col min="13319" max="13320" width="9.875" style="8" bestFit="1" customWidth="1"/>
    <col min="13321" max="13321" width="5.75" style="8" customWidth="1"/>
    <col min="13322" max="13322" width="40.75" style="8" customWidth="1"/>
    <col min="13323" max="13324" width="30.75" style="8" customWidth="1"/>
    <col min="13325" max="13325" width="13.75" style="8" customWidth="1"/>
    <col min="13326" max="13326" width="6.375" style="8" customWidth="1"/>
    <col min="13327" max="13327" width="13.25" style="8" customWidth="1"/>
    <col min="13328" max="13328" width="18.25" style="8" customWidth="1"/>
    <col min="13329" max="13329" width="15.625" style="8" customWidth="1"/>
    <col min="13330" max="13568" width="9" style="8"/>
    <col min="13569" max="13569" width="2.625" style="8" customWidth="1"/>
    <col min="13570" max="13570" width="5.75" style="8" customWidth="1"/>
    <col min="13571" max="13572" width="15.75" style="8" customWidth="1"/>
    <col min="13573" max="13573" width="49.125" style="8" customWidth="1"/>
    <col min="13574" max="13574" width="6.25" style="8" customWidth="1"/>
    <col min="13575" max="13576" width="9.875" style="8" bestFit="1" customWidth="1"/>
    <col min="13577" max="13577" width="5.75" style="8" customWidth="1"/>
    <col min="13578" max="13578" width="40.75" style="8" customWidth="1"/>
    <col min="13579" max="13580" width="30.75" style="8" customWidth="1"/>
    <col min="13581" max="13581" width="13.75" style="8" customWidth="1"/>
    <col min="13582" max="13582" width="6.375" style="8" customWidth="1"/>
    <col min="13583" max="13583" width="13.25" style="8" customWidth="1"/>
    <col min="13584" max="13584" width="18.25" style="8" customWidth="1"/>
    <col min="13585" max="13585" width="15.625" style="8" customWidth="1"/>
    <col min="13586" max="13824" width="9" style="8"/>
    <col min="13825" max="13825" width="2.625" style="8" customWidth="1"/>
    <col min="13826" max="13826" width="5.75" style="8" customWidth="1"/>
    <col min="13827" max="13828" width="15.75" style="8" customWidth="1"/>
    <col min="13829" max="13829" width="49.125" style="8" customWidth="1"/>
    <col min="13830" max="13830" width="6.25" style="8" customWidth="1"/>
    <col min="13831" max="13832" width="9.875" style="8" bestFit="1" customWidth="1"/>
    <col min="13833" max="13833" width="5.75" style="8" customWidth="1"/>
    <col min="13834" max="13834" width="40.75" style="8" customWidth="1"/>
    <col min="13835" max="13836" width="30.75" style="8" customWidth="1"/>
    <col min="13837" max="13837" width="13.75" style="8" customWidth="1"/>
    <col min="13838" max="13838" width="6.375" style="8" customWidth="1"/>
    <col min="13839" max="13839" width="13.25" style="8" customWidth="1"/>
    <col min="13840" max="13840" width="18.25" style="8" customWidth="1"/>
    <col min="13841" max="13841" width="15.625" style="8" customWidth="1"/>
    <col min="13842" max="14080" width="9" style="8"/>
    <col min="14081" max="14081" width="2.625" style="8" customWidth="1"/>
    <col min="14082" max="14082" width="5.75" style="8" customWidth="1"/>
    <col min="14083" max="14084" width="15.75" style="8" customWidth="1"/>
    <col min="14085" max="14085" width="49.125" style="8" customWidth="1"/>
    <col min="14086" max="14086" width="6.25" style="8" customWidth="1"/>
    <col min="14087" max="14088" width="9.875" style="8" bestFit="1" customWidth="1"/>
    <col min="14089" max="14089" width="5.75" style="8" customWidth="1"/>
    <col min="14090" max="14090" width="40.75" style="8" customWidth="1"/>
    <col min="14091" max="14092" width="30.75" style="8" customWidth="1"/>
    <col min="14093" max="14093" width="13.75" style="8" customWidth="1"/>
    <col min="14094" max="14094" width="6.375" style="8" customWidth="1"/>
    <col min="14095" max="14095" width="13.25" style="8" customWidth="1"/>
    <col min="14096" max="14096" width="18.25" style="8" customWidth="1"/>
    <col min="14097" max="14097" width="15.625" style="8" customWidth="1"/>
    <col min="14098" max="14336" width="9" style="8"/>
    <col min="14337" max="14337" width="2.625" style="8" customWidth="1"/>
    <col min="14338" max="14338" width="5.75" style="8" customWidth="1"/>
    <col min="14339" max="14340" width="15.75" style="8" customWidth="1"/>
    <col min="14341" max="14341" width="49.125" style="8" customWidth="1"/>
    <col min="14342" max="14342" width="6.25" style="8" customWidth="1"/>
    <col min="14343" max="14344" width="9.875" style="8" bestFit="1" customWidth="1"/>
    <col min="14345" max="14345" width="5.75" style="8" customWidth="1"/>
    <col min="14346" max="14346" width="40.75" style="8" customWidth="1"/>
    <col min="14347" max="14348" width="30.75" style="8" customWidth="1"/>
    <col min="14349" max="14349" width="13.75" style="8" customWidth="1"/>
    <col min="14350" max="14350" width="6.375" style="8" customWidth="1"/>
    <col min="14351" max="14351" width="13.25" style="8" customWidth="1"/>
    <col min="14352" max="14352" width="18.25" style="8" customWidth="1"/>
    <col min="14353" max="14353" width="15.625" style="8" customWidth="1"/>
    <col min="14354" max="14592" width="9" style="8"/>
    <col min="14593" max="14593" width="2.625" style="8" customWidth="1"/>
    <col min="14594" max="14594" width="5.75" style="8" customWidth="1"/>
    <col min="14595" max="14596" width="15.75" style="8" customWidth="1"/>
    <col min="14597" max="14597" width="49.125" style="8" customWidth="1"/>
    <col min="14598" max="14598" width="6.25" style="8" customWidth="1"/>
    <col min="14599" max="14600" width="9.875" style="8" bestFit="1" customWidth="1"/>
    <col min="14601" max="14601" width="5.75" style="8" customWidth="1"/>
    <col min="14602" max="14602" width="40.75" style="8" customWidth="1"/>
    <col min="14603" max="14604" width="30.75" style="8" customWidth="1"/>
    <col min="14605" max="14605" width="13.75" style="8" customWidth="1"/>
    <col min="14606" max="14606" width="6.375" style="8" customWidth="1"/>
    <col min="14607" max="14607" width="13.25" style="8" customWidth="1"/>
    <col min="14608" max="14608" width="18.25" style="8" customWidth="1"/>
    <col min="14609" max="14609" width="15.625" style="8" customWidth="1"/>
    <col min="14610" max="14848" width="9" style="8"/>
    <col min="14849" max="14849" width="2.625" style="8" customWidth="1"/>
    <col min="14850" max="14850" width="5.75" style="8" customWidth="1"/>
    <col min="14851" max="14852" width="15.75" style="8" customWidth="1"/>
    <col min="14853" max="14853" width="49.125" style="8" customWidth="1"/>
    <col min="14854" max="14854" width="6.25" style="8" customWidth="1"/>
    <col min="14855" max="14856" width="9.875" style="8" bestFit="1" customWidth="1"/>
    <col min="14857" max="14857" width="5.75" style="8" customWidth="1"/>
    <col min="14858" max="14858" width="40.75" style="8" customWidth="1"/>
    <col min="14859" max="14860" width="30.75" style="8" customWidth="1"/>
    <col min="14861" max="14861" width="13.75" style="8" customWidth="1"/>
    <col min="14862" max="14862" width="6.375" style="8" customWidth="1"/>
    <col min="14863" max="14863" width="13.25" style="8" customWidth="1"/>
    <col min="14864" max="14864" width="18.25" style="8" customWidth="1"/>
    <col min="14865" max="14865" width="15.625" style="8" customWidth="1"/>
    <col min="14866" max="15104" width="9" style="8"/>
    <col min="15105" max="15105" width="2.625" style="8" customWidth="1"/>
    <col min="15106" max="15106" width="5.75" style="8" customWidth="1"/>
    <col min="15107" max="15108" width="15.75" style="8" customWidth="1"/>
    <col min="15109" max="15109" width="49.125" style="8" customWidth="1"/>
    <col min="15110" max="15110" width="6.25" style="8" customWidth="1"/>
    <col min="15111" max="15112" width="9.875" style="8" bestFit="1" customWidth="1"/>
    <col min="15113" max="15113" width="5.75" style="8" customWidth="1"/>
    <col min="15114" max="15114" width="40.75" style="8" customWidth="1"/>
    <col min="15115" max="15116" width="30.75" style="8" customWidth="1"/>
    <col min="15117" max="15117" width="13.75" style="8" customWidth="1"/>
    <col min="15118" max="15118" width="6.375" style="8" customWidth="1"/>
    <col min="15119" max="15119" width="13.25" style="8" customWidth="1"/>
    <col min="15120" max="15120" width="18.25" style="8" customWidth="1"/>
    <col min="15121" max="15121" width="15.625" style="8" customWidth="1"/>
    <col min="15122" max="15360" width="9" style="8"/>
    <col min="15361" max="15361" width="2.625" style="8" customWidth="1"/>
    <col min="15362" max="15362" width="5.75" style="8" customWidth="1"/>
    <col min="15363" max="15364" width="15.75" style="8" customWidth="1"/>
    <col min="15365" max="15365" width="49.125" style="8" customWidth="1"/>
    <col min="15366" max="15366" width="6.25" style="8" customWidth="1"/>
    <col min="15367" max="15368" width="9.875" style="8" bestFit="1" customWidth="1"/>
    <col min="15369" max="15369" width="5.75" style="8" customWidth="1"/>
    <col min="15370" max="15370" width="40.75" style="8" customWidth="1"/>
    <col min="15371" max="15372" width="30.75" style="8" customWidth="1"/>
    <col min="15373" max="15373" width="13.75" style="8" customWidth="1"/>
    <col min="15374" max="15374" width="6.375" style="8" customWidth="1"/>
    <col min="15375" max="15375" width="13.25" style="8" customWidth="1"/>
    <col min="15376" max="15376" width="18.25" style="8" customWidth="1"/>
    <col min="15377" max="15377" width="15.625" style="8" customWidth="1"/>
    <col min="15378" max="15616" width="9" style="8"/>
    <col min="15617" max="15617" width="2.625" style="8" customWidth="1"/>
    <col min="15618" max="15618" width="5.75" style="8" customWidth="1"/>
    <col min="15619" max="15620" width="15.75" style="8" customWidth="1"/>
    <col min="15621" max="15621" width="49.125" style="8" customWidth="1"/>
    <col min="15622" max="15622" width="6.25" style="8" customWidth="1"/>
    <col min="15623" max="15624" width="9.875" style="8" bestFit="1" customWidth="1"/>
    <col min="15625" max="15625" width="5.75" style="8" customWidth="1"/>
    <col min="15626" max="15626" width="40.75" style="8" customWidth="1"/>
    <col min="15627" max="15628" width="30.75" style="8" customWidth="1"/>
    <col min="15629" max="15629" width="13.75" style="8" customWidth="1"/>
    <col min="15630" max="15630" width="6.375" style="8" customWidth="1"/>
    <col min="15631" max="15631" width="13.25" style="8" customWidth="1"/>
    <col min="15632" max="15632" width="18.25" style="8" customWidth="1"/>
    <col min="15633" max="15633" width="15.625" style="8" customWidth="1"/>
    <col min="15634" max="15872" width="9" style="8"/>
    <col min="15873" max="15873" width="2.625" style="8" customWidth="1"/>
    <col min="15874" max="15874" width="5.75" style="8" customWidth="1"/>
    <col min="15875" max="15876" width="15.75" style="8" customWidth="1"/>
    <col min="15877" max="15877" width="49.125" style="8" customWidth="1"/>
    <col min="15878" max="15878" width="6.25" style="8" customWidth="1"/>
    <col min="15879" max="15880" width="9.875" style="8" bestFit="1" customWidth="1"/>
    <col min="15881" max="15881" width="5.75" style="8" customWidth="1"/>
    <col min="15882" max="15882" width="40.75" style="8" customWidth="1"/>
    <col min="15883" max="15884" width="30.75" style="8" customWidth="1"/>
    <col min="15885" max="15885" width="13.75" style="8" customWidth="1"/>
    <col min="15886" max="15886" width="6.375" style="8" customWidth="1"/>
    <col min="15887" max="15887" width="13.25" style="8" customWidth="1"/>
    <col min="15888" max="15888" width="18.25" style="8" customWidth="1"/>
    <col min="15889" max="15889" width="15.625" style="8" customWidth="1"/>
    <col min="15890" max="16128" width="9" style="8"/>
    <col min="16129" max="16129" width="2.625" style="8" customWidth="1"/>
    <col min="16130" max="16130" width="5.75" style="8" customWidth="1"/>
    <col min="16131" max="16132" width="15.75" style="8" customWidth="1"/>
    <col min="16133" max="16133" width="49.125" style="8" customWidth="1"/>
    <col min="16134" max="16134" width="6.25" style="8" customWidth="1"/>
    <col min="16135" max="16136" width="9.875" style="8" bestFit="1" customWidth="1"/>
    <col min="16137" max="16137" width="5.75" style="8" customWidth="1"/>
    <col min="16138" max="16138" width="40.75" style="8" customWidth="1"/>
    <col min="16139" max="16140" width="30.75" style="8" customWidth="1"/>
    <col min="16141" max="16141" width="13.75" style="8" customWidth="1"/>
    <col min="16142" max="16142" width="6.375" style="8" customWidth="1"/>
    <col min="16143" max="16143" width="13.25" style="8" customWidth="1"/>
    <col min="16144" max="16144" width="18.25" style="8" customWidth="1"/>
    <col min="16145" max="16145" width="15.625" style="8" customWidth="1"/>
    <col min="16146" max="16384" width="9" style="8"/>
  </cols>
  <sheetData>
    <row r="2" spans="2:17" ht="20.100000000000001" customHeight="1">
      <c r="B2" s="1" t="s">
        <v>0</v>
      </c>
      <c r="C2" s="1"/>
      <c r="D2" s="1"/>
      <c r="E2" s="92" t="s">
        <v>3319</v>
      </c>
      <c r="G2" s="4" t="s">
        <v>2</v>
      </c>
      <c r="H2" s="5"/>
      <c r="I2" s="6"/>
      <c r="J2" s="7">
        <f>SUM(H:H)</f>
        <v>1874583</v>
      </c>
    </row>
    <row r="3" spans="2:17" ht="20.100000000000001" customHeight="1">
      <c r="B3" s="1" t="s">
        <v>3</v>
      </c>
      <c r="C3" s="1"/>
      <c r="D3" s="1"/>
      <c r="E3" s="98" t="s">
        <v>2536</v>
      </c>
    </row>
    <row r="4" spans="2:17" ht="20.100000000000001" customHeight="1">
      <c r="B4" s="1" t="s">
        <v>5</v>
      </c>
      <c r="C4" s="1"/>
      <c r="D4" s="1"/>
      <c r="E4" s="98" t="s">
        <v>3320</v>
      </c>
    </row>
    <row r="5" spans="2:17" ht="20.100000000000001" customHeight="1">
      <c r="B5" s="1" t="s">
        <v>6</v>
      </c>
      <c r="C5" s="1"/>
      <c r="D5" s="1"/>
      <c r="E5" s="102">
        <v>43921</v>
      </c>
      <c r="H5" s="489"/>
      <c r="J5" s="1259" t="s">
        <v>845</v>
      </c>
    </row>
    <row r="6" spans="2:17" ht="20.100000000000001" customHeight="1">
      <c r="B6" s="1" t="s">
        <v>7</v>
      </c>
      <c r="C6" s="1"/>
      <c r="D6" s="1"/>
      <c r="E6" s="102">
        <v>43922</v>
      </c>
      <c r="H6" s="1184"/>
      <c r="J6" s="1260" t="s">
        <v>1917</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8" t="s">
        <v>550</v>
      </c>
      <c r="D9" s="219"/>
      <c r="E9" s="220"/>
      <c r="F9" s="22"/>
      <c r="G9" s="22"/>
      <c r="H9" s="167"/>
      <c r="I9" s="167"/>
      <c r="J9" s="22"/>
      <c r="K9" s="22"/>
      <c r="L9" s="22"/>
      <c r="M9" s="25"/>
      <c r="N9" s="21"/>
      <c r="O9" s="22"/>
      <c r="P9" s="25"/>
      <c r="Q9" s="26"/>
    </row>
    <row r="10" spans="2:17" s="9" customFormat="1" ht="19.7" customHeight="1">
      <c r="B10" s="21"/>
      <c r="C10" s="21" t="s">
        <v>550</v>
      </c>
      <c r="D10" s="21" t="s">
        <v>550</v>
      </c>
      <c r="E10" s="30" t="s">
        <v>3321</v>
      </c>
      <c r="F10" s="22">
        <v>1</v>
      </c>
      <c r="G10" s="21">
        <v>550000</v>
      </c>
      <c r="H10" s="27">
        <f t="shared" ref="H10:H16" si="0">F10*G10</f>
        <v>550000</v>
      </c>
      <c r="I10" s="167"/>
      <c r="J10" s="30" t="s">
        <v>3322</v>
      </c>
      <c r="K10" s="22"/>
      <c r="L10" s="22"/>
      <c r="M10" s="25"/>
      <c r="N10" s="21"/>
      <c r="O10" s="32"/>
      <c r="P10" s="25"/>
      <c r="Q10" s="26"/>
    </row>
    <row r="11" spans="2:17" s="9" customFormat="1" ht="19.7" customHeight="1">
      <c r="B11" s="21"/>
      <c r="C11" s="21" t="s">
        <v>550</v>
      </c>
      <c r="D11" s="21" t="s">
        <v>550</v>
      </c>
      <c r="E11" s="30" t="s">
        <v>1986</v>
      </c>
      <c r="F11" s="22">
        <v>1</v>
      </c>
      <c r="G11" s="21">
        <v>31500</v>
      </c>
      <c r="H11" s="27">
        <f t="shared" si="0"/>
        <v>31500</v>
      </c>
      <c r="I11" s="167"/>
      <c r="J11" s="30" t="s">
        <v>1987</v>
      </c>
      <c r="K11" s="22"/>
      <c r="L11" s="22"/>
      <c r="M11" s="25"/>
      <c r="N11" s="21"/>
      <c r="O11" s="32"/>
      <c r="P11" s="25"/>
      <c r="Q11" s="26"/>
    </row>
    <row r="12" spans="2:17" s="9" customFormat="1" ht="19.7" customHeight="1">
      <c r="B12" s="21"/>
      <c r="C12" s="169" t="s">
        <v>550</v>
      </c>
      <c r="D12" s="169" t="s">
        <v>550</v>
      </c>
      <c r="E12" s="182" t="s">
        <v>737</v>
      </c>
      <c r="F12" s="166">
        <v>1</v>
      </c>
      <c r="G12" s="306">
        <v>38000</v>
      </c>
      <c r="H12" s="299">
        <f t="shared" si="0"/>
        <v>38000</v>
      </c>
      <c r="I12" s="303"/>
      <c r="J12" s="182" t="s">
        <v>738</v>
      </c>
      <c r="K12" s="22"/>
      <c r="L12" s="22"/>
      <c r="M12" s="25"/>
      <c r="N12" s="21"/>
      <c r="O12" s="32"/>
      <c r="P12" s="25"/>
      <c r="Q12" s="26"/>
    </row>
    <row r="13" spans="2:17" s="9" customFormat="1" ht="19.7" customHeight="1">
      <c r="B13" s="21"/>
      <c r="C13" s="169" t="s">
        <v>550</v>
      </c>
      <c r="D13" s="169" t="s">
        <v>550</v>
      </c>
      <c r="E13" s="1079">
        <v>174518008</v>
      </c>
      <c r="F13" s="22">
        <v>3</v>
      </c>
      <c r="G13" s="21">
        <v>10000</v>
      </c>
      <c r="H13" s="299">
        <f t="shared" si="0"/>
        <v>30000</v>
      </c>
      <c r="I13" s="167"/>
      <c r="J13" s="30" t="s">
        <v>3324</v>
      </c>
      <c r="K13" s="22"/>
      <c r="L13" s="22"/>
      <c r="M13" s="25"/>
      <c r="N13" s="21"/>
      <c r="O13" s="32"/>
      <c r="P13" s="25"/>
      <c r="Q13" s="26"/>
    </row>
    <row r="14" spans="2:17" s="9" customFormat="1" ht="19.7" customHeight="1">
      <c r="B14" s="21"/>
      <c r="C14" s="169" t="s">
        <v>550</v>
      </c>
      <c r="D14" s="169" t="s">
        <v>550</v>
      </c>
      <c r="E14" s="1079">
        <v>174519009</v>
      </c>
      <c r="F14" s="22">
        <v>3</v>
      </c>
      <c r="G14" s="21">
        <v>10000</v>
      </c>
      <c r="H14" s="299">
        <f t="shared" si="0"/>
        <v>30000</v>
      </c>
      <c r="I14" s="167"/>
      <c r="J14" s="30" t="s">
        <v>3324</v>
      </c>
      <c r="K14" s="22"/>
      <c r="L14" s="22"/>
      <c r="M14" s="25"/>
      <c r="N14" s="21"/>
      <c r="O14" s="32"/>
      <c r="P14" s="25"/>
      <c r="Q14" s="26"/>
    </row>
    <row r="15" spans="2:17" s="9" customFormat="1" ht="19.7" customHeight="1">
      <c r="B15" s="21"/>
      <c r="C15" s="169" t="s">
        <v>550</v>
      </c>
      <c r="D15" s="169" t="s">
        <v>550</v>
      </c>
      <c r="E15" s="182" t="s">
        <v>733</v>
      </c>
      <c r="F15" s="166">
        <v>1</v>
      </c>
      <c r="G15" s="182">
        <v>14000</v>
      </c>
      <c r="H15" s="299">
        <f t="shared" si="0"/>
        <v>14000</v>
      </c>
      <c r="I15" s="303"/>
      <c r="J15" s="182" t="s">
        <v>734</v>
      </c>
      <c r="K15" s="22"/>
      <c r="L15" s="22"/>
      <c r="M15" s="25"/>
      <c r="N15" s="21"/>
      <c r="O15" s="32"/>
      <c r="P15" s="25"/>
      <c r="Q15" s="26"/>
    </row>
    <row r="16" spans="2:17" s="9" customFormat="1" ht="19.7" customHeight="1">
      <c r="B16" s="21"/>
      <c r="C16" s="970" t="s">
        <v>550</v>
      </c>
      <c r="D16" s="970" t="s">
        <v>550</v>
      </c>
      <c r="E16" s="971" t="s">
        <v>1993</v>
      </c>
      <c r="F16" s="1041">
        <v>1</v>
      </c>
      <c r="G16" s="1042">
        <v>12000</v>
      </c>
      <c r="H16" s="1043">
        <f t="shared" si="0"/>
        <v>12000</v>
      </c>
      <c r="I16" s="167"/>
      <c r="J16" s="30"/>
      <c r="K16" s="22"/>
      <c r="L16" s="22"/>
      <c r="M16" s="25"/>
      <c r="N16" s="21"/>
      <c r="O16" s="32"/>
      <c r="P16" s="25"/>
      <c r="Q16" s="26"/>
    </row>
    <row r="17" spans="2:17" s="9" customFormat="1" ht="19.7" customHeight="1">
      <c r="B17" s="21"/>
      <c r="C17" s="169"/>
      <c r="D17" s="169"/>
      <c r="E17" s="974"/>
      <c r="F17" s="171"/>
      <c r="G17" s="182"/>
      <c r="H17" s="1044"/>
      <c r="I17" s="167"/>
      <c r="J17" s="30"/>
      <c r="K17" s="22"/>
      <c r="L17" s="22"/>
      <c r="M17" s="25"/>
      <c r="N17" s="21"/>
      <c r="O17" s="22"/>
      <c r="P17" s="25"/>
      <c r="Q17" s="26"/>
    </row>
    <row r="18" spans="2:17" s="9" customFormat="1" ht="19.7" customHeight="1">
      <c r="B18" s="21"/>
      <c r="C18" s="169"/>
      <c r="D18" s="169"/>
      <c r="E18" s="1076">
        <f>SUM(H9:H17)</f>
        <v>705500</v>
      </c>
      <c r="F18" s="171"/>
      <c r="G18" s="182"/>
      <c r="H18" s="1044"/>
      <c r="I18" s="167"/>
      <c r="J18" s="30"/>
      <c r="K18" s="22"/>
      <c r="L18" s="22"/>
      <c r="M18" s="25"/>
      <c r="N18" s="21"/>
      <c r="O18" s="22"/>
      <c r="P18" s="25"/>
      <c r="Q18" s="26"/>
    </row>
    <row r="19" spans="2:17" s="9" customFormat="1" ht="19.7" customHeight="1">
      <c r="B19" s="21"/>
      <c r="C19" s="169"/>
      <c r="D19" s="169"/>
      <c r="E19" s="974"/>
      <c r="F19" s="171"/>
      <c r="G19" s="182"/>
      <c r="H19" s="1044"/>
      <c r="I19" s="167"/>
      <c r="J19" s="30"/>
      <c r="K19" s="22"/>
      <c r="L19" s="22"/>
      <c r="M19" s="25"/>
      <c r="N19" s="21"/>
      <c r="O19" s="22"/>
      <c r="P19" s="25"/>
      <c r="Q19" s="26"/>
    </row>
    <row r="20" spans="2:17" s="9" customFormat="1" ht="19.7" customHeight="1">
      <c r="B20" s="21"/>
      <c r="C20" s="21"/>
      <c r="D20" s="21"/>
      <c r="E20" s="168"/>
      <c r="F20" s="22"/>
      <c r="G20" s="22"/>
      <c r="H20" s="167"/>
      <c r="I20" s="167"/>
      <c r="J20" s="22"/>
      <c r="K20" s="22"/>
      <c r="L20" s="22"/>
      <c r="M20" s="25"/>
      <c r="N20" s="21"/>
      <c r="O20" s="22"/>
      <c r="P20" s="25"/>
      <c r="Q20" s="26"/>
    </row>
    <row r="21" spans="2:17" s="9" customFormat="1" ht="19.7" customHeight="1">
      <c r="B21" s="21"/>
      <c r="C21" s="218" t="s">
        <v>564</v>
      </c>
      <c r="D21" s="219"/>
      <c r="E21" s="220"/>
      <c r="F21" s="22"/>
      <c r="G21" s="22"/>
      <c r="H21" s="167"/>
      <c r="I21" s="167"/>
      <c r="J21" s="22"/>
      <c r="K21" s="22"/>
      <c r="L21" s="22"/>
      <c r="M21" s="25"/>
      <c r="N21" s="21"/>
      <c r="O21" s="22"/>
      <c r="P21" s="25"/>
      <c r="Q21" s="26"/>
    </row>
    <row r="22" spans="2:17" s="9" customFormat="1" ht="19.7" customHeight="1">
      <c r="B22" s="21"/>
      <c r="C22" s="1056" t="s">
        <v>2013</v>
      </c>
      <c r="D22" s="1056" t="s">
        <v>2013</v>
      </c>
      <c r="E22" s="564" t="s">
        <v>3326</v>
      </c>
      <c r="F22" s="22">
        <v>1</v>
      </c>
      <c r="G22" s="22">
        <v>11000</v>
      </c>
      <c r="H22" s="781">
        <f t="shared" ref="H22:H29" si="1">F22*G22</f>
        <v>11000</v>
      </c>
      <c r="I22" s="167"/>
      <c r="J22" s="30" t="s">
        <v>3327</v>
      </c>
      <c r="K22" s="22" t="s">
        <v>3328</v>
      </c>
      <c r="L22" s="22"/>
      <c r="M22" s="25"/>
      <c r="N22" s="21"/>
      <c r="O22" s="32"/>
      <c r="P22" s="25"/>
      <c r="Q22" s="26"/>
    </row>
    <row r="23" spans="2:17" s="9" customFormat="1" ht="19.7" customHeight="1">
      <c r="B23" s="21"/>
      <c r="C23" s="1056" t="s">
        <v>2013</v>
      </c>
      <c r="D23" s="1056" t="s">
        <v>2013</v>
      </c>
      <c r="E23" s="564" t="s">
        <v>3329</v>
      </c>
      <c r="F23" s="22">
        <v>1</v>
      </c>
      <c r="G23" s="22">
        <v>2800</v>
      </c>
      <c r="H23" s="781">
        <f t="shared" si="1"/>
        <v>2800</v>
      </c>
      <c r="I23" s="167"/>
      <c r="J23" s="30" t="s">
        <v>3330</v>
      </c>
      <c r="K23" s="22" t="s">
        <v>3328</v>
      </c>
      <c r="L23" s="22"/>
      <c r="M23" s="25"/>
      <c r="N23" s="21"/>
      <c r="O23" s="32"/>
      <c r="P23" s="25"/>
      <c r="Q23" s="26"/>
    </row>
    <row r="24" spans="2:17" s="9" customFormat="1" ht="19.7" customHeight="1">
      <c r="B24" s="21"/>
      <c r="C24" s="1056" t="s">
        <v>2013</v>
      </c>
      <c r="D24" s="1056" t="s">
        <v>2013</v>
      </c>
      <c r="E24" s="564" t="s">
        <v>3331</v>
      </c>
      <c r="F24" s="22">
        <v>1</v>
      </c>
      <c r="G24" s="22">
        <v>11000</v>
      </c>
      <c r="H24" s="781">
        <f t="shared" si="1"/>
        <v>11000</v>
      </c>
      <c r="I24" s="167"/>
      <c r="J24" s="30" t="s">
        <v>3332</v>
      </c>
      <c r="K24" s="22" t="s">
        <v>3328</v>
      </c>
      <c r="L24" s="22"/>
      <c r="M24" s="25"/>
      <c r="N24" s="21"/>
      <c r="O24" s="32"/>
      <c r="P24" s="25"/>
      <c r="Q24" s="26"/>
    </row>
    <row r="25" spans="2:17" s="9" customFormat="1" ht="19.7" customHeight="1">
      <c r="B25" s="21"/>
      <c r="C25" s="1056" t="s">
        <v>2013</v>
      </c>
      <c r="D25" s="1056" t="s">
        <v>2013</v>
      </c>
      <c r="E25" s="564" t="s">
        <v>3333</v>
      </c>
      <c r="F25" s="22">
        <v>1</v>
      </c>
      <c r="G25" s="864">
        <v>8400</v>
      </c>
      <c r="H25" s="1261">
        <f t="shared" si="1"/>
        <v>8400</v>
      </c>
      <c r="I25" s="167"/>
      <c r="J25" s="30" t="s">
        <v>3334</v>
      </c>
      <c r="K25" s="22"/>
      <c r="L25" s="22"/>
      <c r="M25" s="25"/>
      <c r="N25" s="21"/>
      <c r="O25" s="32"/>
      <c r="P25" s="25"/>
      <c r="Q25" s="26"/>
    </row>
    <row r="26" spans="2:17" s="9" customFormat="1" ht="19.7" customHeight="1">
      <c r="B26" s="21"/>
      <c r="C26" s="22" t="s">
        <v>531</v>
      </c>
      <c r="D26" s="22" t="s">
        <v>531</v>
      </c>
      <c r="E26" s="30" t="s">
        <v>3335</v>
      </c>
      <c r="F26" s="22">
        <v>2</v>
      </c>
      <c r="G26" s="22">
        <v>700</v>
      </c>
      <c r="H26" s="781">
        <f>F26*G26</f>
        <v>1400</v>
      </c>
      <c r="I26" s="167"/>
      <c r="J26" s="30" t="s">
        <v>3336</v>
      </c>
      <c r="K26" s="22"/>
      <c r="L26" s="22"/>
      <c r="M26" s="25"/>
      <c r="N26" s="21"/>
      <c r="O26" s="32"/>
      <c r="P26" s="25"/>
      <c r="Q26" s="26"/>
    </row>
    <row r="27" spans="2:17" s="9" customFormat="1" ht="19.7" customHeight="1">
      <c r="B27" s="21"/>
      <c r="C27" s="22" t="s">
        <v>531</v>
      </c>
      <c r="D27" s="22" t="s">
        <v>531</v>
      </c>
      <c r="E27" s="30" t="s">
        <v>3337</v>
      </c>
      <c r="F27" s="22">
        <v>1</v>
      </c>
      <c r="G27" s="22">
        <v>16800</v>
      </c>
      <c r="H27" s="781">
        <f t="shared" si="1"/>
        <v>16800</v>
      </c>
      <c r="I27" s="167"/>
      <c r="J27" s="30" t="s">
        <v>3338</v>
      </c>
      <c r="K27" s="22"/>
      <c r="L27" s="22"/>
      <c r="M27" s="25"/>
      <c r="N27" s="21"/>
      <c r="O27" s="22"/>
      <c r="P27" s="25"/>
      <c r="Q27" s="26"/>
    </row>
    <row r="28" spans="2:17" s="9" customFormat="1" ht="19.7" customHeight="1">
      <c r="B28" s="21"/>
      <c r="C28" s="22" t="s">
        <v>531</v>
      </c>
      <c r="D28" s="22" t="s">
        <v>531</v>
      </c>
      <c r="E28" s="164" t="s">
        <v>1003</v>
      </c>
      <c r="F28" s="165">
        <v>10</v>
      </c>
      <c r="G28" s="347">
        <v>69</v>
      </c>
      <c r="H28" s="781">
        <f>F28*G28</f>
        <v>690</v>
      </c>
      <c r="I28" s="167"/>
      <c r="J28" s="164" t="s">
        <v>1004</v>
      </c>
      <c r="K28" s="22"/>
      <c r="L28" s="22"/>
      <c r="M28" s="25"/>
      <c r="N28" s="21"/>
      <c r="O28" s="22"/>
      <c r="P28" s="25"/>
      <c r="Q28" s="26"/>
    </row>
    <row r="29" spans="2:17" s="9" customFormat="1" ht="19.7" customHeight="1">
      <c r="B29" s="21"/>
      <c r="C29" s="22" t="s">
        <v>531</v>
      </c>
      <c r="D29" s="22" t="s">
        <v>531</v>
      </c>
      <c r="E29" s="182" t="s">
        <v>532</v>
      </c>
      <c r="F29" s="170">
        <v>30</v>
      </c>
      <c r="G29" s="347">
        <v>19</v>
      </c>
      <c r="H29" s="781">
        <f t="shared" si="1"/>
        <v>570</v>
      </c>
      <c r="I29" s="167"/>
      <c r="J29" s="164" t="s">
        <v>2568</v>
      </c>
      <c r="K29" s="22"/>
      <c r="L29" s="22"/>
      <c r="M29" s="25"/>
      <c r="N29" s="21"/>
      <c r="O29" s="22"/>
      <c r="P29" s="25"/>
      <c r="Q29" s="26"/>
    </row>
    <row r="30" spans="2:17" s="9" customFormat="1" ht="19.7" customHeight="1">
      <c r="B30" s="21"/>
      <c r="C30" s="21" t="s">
        <v>531</v>
      </c>
      <c r="D30" s="21" t="s">
        <v>531</v>
      </c>
      <c r="E30" s="157" t="s">
        <v>796</v>
      </c>
      <c r="F30" s="158">
        <v>10</v>
      </c>
      <c r="G30" s="24">
        <v>20</v>
      </c>
      <c r="H30" s="24">
        <f>F30*G30</f>
        <v>200</v>
      </c>
      <c r="I30" s="36"/>
      <c r="J30" s="30" t="s">
        <v>789</v>
      </c>
      <c r="K30" s="22"/>
      <c r="L30" s="22"/>
      <c r="M30" s="25"/>
      <c r="N30" s="21"/>
      <c r="O30" s="22"/>
      <c r="P30" s="25"/>
      <c r="Q30" s="26"/>
    </row>
    <row r="31" spans="2:17" s="9" customFormat="1" ht="19.7" customHeight="1">
      <c r="B31" s="21"/>
      <c r="C31" s="21" t="s">
        <v>531</v>
      </c>
      <c r="D31" s="21" t="s">
        <v>531</v>
      </c>
      <c r="E31" s="157" t="s">
        <v>538</v>
      </c>
      <c r="F31" s="158">
        <v>2</v>
      </c>
      <c r="G31" s="24">
        <v>75</v>
      </c>
      <c r="H31" s="24">
        <f>F31*G31</f>
        <v>150</v>
      </c>
      <c r="I31" s="36"/>
      <c r="J31" s="30" t="s">
        <v>791</v>
      </c>
      <c r="K31" s="22"/>
      <c r="L31" s="22"/>
      <c r="M31" s="25"/>
      <c r="N31" s="21"/>
      <c r="O31" s="22"/>
      <c r="P31" s="25"/>
      <c r="Q31" s="26"/>
    </row>
    <row r="32" spans="2:17" s="9" customFormat="1" ht="19.7" customHeight="1">
      <c r="B32" s="21"/>
      <c r="C32" s="21" t="s">
        <v>531</v>
      </c>
      <c r="D32" s="21" t="s">
        <v>531</v>
      </c>
      <c r="E32" s="157" t="s">
        <v>793</v>
      </c>
      <c r="F32" s="158">
        <v>4</v>
      </c>
      <c r="G32" s="24">
        <v>80</v>
      </c>
      <c r="H32" s="24">
        <f>F32*G32</f>
        <v>320</v>
      </c>
      <c r="I32" s="36"/>
      <c r="J32" s="30" t="s">
        <v>794</v>
      </c>
      <c r="K32" s="22"/>
      <c r="L32" s="22"/>
      <c r="M32" s="25"/>
      <c r="N32" s="21"/>
      <c r="O32" s="22"/>
      <c r="P32" s="25"/>
      <c r="Q32" s="26"/>
    </row>
    <row r="33" spans="2:17" s="9" customFormat="1" ht="19.7" customHeight="1">
      <c r="B33" s="21"/>
      <c r="C33" s="21" t="s">
        <v>531</v>
      </c>
      <c r="D33" s="21" t="s">
        <v>531</v>
      </c>
      <c r="E33" s="157" t="s">
        <v>3339</v>
      </c>
      <c r="F33" s="158">
        <v>2</v>
      </c>
      <c r="G33" s="24">
        <v>88</v>
      </c>
      <c r="H33" s="24">
        <f>F33*G33</f>
        <v>176</v>
      </c>
      <c r="I33" s="36"/>
      <c r="J33" s="30" t="s">
        <v>3340</v>
      </c>
      <c r="K33" s="22"/>
      <c r="L33" s="22"/>
      <c r="M33" s="25"/>
      <c r="N33" s="21"/>
      <c r="O33" s="22"/>
      <c r="P33" s="25"/>
      <c r="Q33" s="26"/>
    </row>
    <row r="34" spans="2:17" s="9" customFormat="1" ht="19.7" customHeight="1">
      <c r="B34" s="21"/>
      <c r="C34" s="21"/>
      <c r="D34" s="21"/>
      <c r="E34" s="22"/>
      <c r="F34" s="22"/>
      <c r="G34" s="22"/>
      <c r="H34" s="167"/>
      <c r="I34" s="167"/>
      <c r="J34" s="22"/>
      <c r="K34" s="22"/>
      <c r="L34" s="22"/>
      <c r="M34" s="25"/>
      <c r="N34" s="21"/>
      <c r="O34" s="22"/>
      <c r="P34" s="25"/>
      <c r="Q34" s="26"/>
    </row>
    <row r="35" spans="2:17" s="9" customFormat="1" ht="19.7" customHeight="1">
      <c r="B35" s="21"/>
      <c r="C35" s="21"/>
      <c r="D35" s="21"/>
      <c r="E35" s="1076">
        <f>SUM(H22:H34)</f>
        <v>53506</v>
      </c>
      <c r="F35" s="22"/>
      <c r="G35" s="22"/>
      <c r="H35" s="167"/>
      <c r="I35" s="167"/>
      <c r="J35" s="22"/>
      <c r="K35" s="22"/>
      <c r="L35" s="22"/>
      <c r="M35" s="25"/>
      <c r="N35" s="21"/>
      <c r="O35" s="22"/>
      <c r="P35" s="25"/>
      <c r="Q35" s="26"/>
    </row>
    <row r="36" spans="2:17" s="9" customFormat="1" ht="19.149999999999999" customHeight="1">
      <c r="B36" s="21"/>
      <c r="C36" s="21"/>
      <c r="D36" s="21"/>
      <c r="E36" s="22"/>
      <c r="F36" s="22"/>
      <c r="G36" s="22"/>
      <c r="H36" s="167"/>
      <c r="I36" s="167"/>
      <c r="J36" s="22"/>
      <c r="K36" s="22"/>
      <c r="L36" s="22"/>
      <c r="M36" s="25"/>
      <c r="N36" s="21"/>
      <c r="O36" s="22"/>
      <c r="P36" s="25"/>
      <c r="Q36" s="26"/>
    </row>
    <row r="37" spans="2:17" s="9" customFormat="1" ht="19.7" customHeight="1">
      <c r="B37" s="21"/>
      <c r="C37" s="218" t="s">
        <v>1384</v>
      </c>
      <c r="D37" s="219"/>
      <c r="E37" s="220"/>
      <c r="F37" s="22"/>
      <c r="G37" s="22"/>
      <c r="H37" s="167"/>
      <c r="I37" s="167"/>
      <c r="J37" s="22"/>
      <c r="K37" s="22"/>
      <c r="L37" s="22"/>
      <c r="M37" s="25"/>
      <c r="N37" s="21"/>
      <c r="O37" s="22"/>
      <c r="P37" s="25"/>
      <c r="Q37" s="26"/>
    </row>
    <row r="38" spans="2:17" s="9" customFormat="1" ht="19.7" customHeight="1">
      <c r="B38" s="21"/>
      <c r="C38" s="977" t="s">
        <v>565</v>
      </c>
      <c r="D38" s="977" t="s">
        <v>565</v>
      </c>
      <c r="E38" s="1054" t="s">
        <v>2007</v>
      </c>
      <c r="F38" s="166">
        <v>1</v>
      </c>
      <c r="G38" s="36">
        <v>10500</v>
      </c>
      <c r="H38" s="36">
        <f t="shared" ref="H38:H48" si="2">F38*G38</f>
        <v>10500</v>
      </c>
      <c r="I38" s="188"/>
      <c r="J38" s="175" t="s">
        <v>2008</v>
      </c>
      <c r="K38" s="22"/>
      <c r="L38" s="22"/>
      <c r="M38" s="25"/>
      <c r="N38" s="21"/>
      <c r="O38" s="32"/>
      <c r="P38" s="25"/>
      <c r="Q38" s="26"/>
    </row>
    <row r="39" spans="2:17" s="9" customFormat="1" ht="19.7" customHeight="1">
      <c r="B39" s="21"/>
      <c r="C39" s="977" t="s">
        <v>565</v>
      </c>
      <c r="D39" s="977" t="s">
        <v>565</v>
      </c>
      <c r="E39" s="1054" t="s">
        <v>2009</v>
      </c>
      <c r="F39" s="166">
        <v>1</v>
      </c>
      <c r="G39" s="36">
        <v>7500</v>
      </c>
      <c r="H39" s="36">
        <f t="shared" si="2"/>
        <v>7500</v>
      </c>
      <c r="I39" s="188"/>
      <c r="J39" s="175" t="s">
        <v>2010</v>
      </c>
      <c r="K39" s="22"/>
      <c r="L39" s="30"/>
      <c r="M39" s="25"/>
      <c r="N39" s="21"/>
      <c r="O39" s="32"/>
      <c r="P39" s="25"/>
      <c r="Q39" s="26"/>
    </row>
    <row r="40" spans="2:17" s="73" customFormat="1" ht="19.7" customHeight="1">
      <c r="B40" s="65"/>
      <c r="C40" s="977" t="s">
        <v>565</v>
      </c>
      <c r="D40" s="977" t="s">
        <v>565</v>
      </c>
      <c r="E40" s="1054" t="s">
        <v>2011</v>
      </c>
      <c r="F40" s="166">
        <v>1</v>
      </c>
      <c r="G40" s="36">
        <v>9100</v>
      </c>
      <c r="H40" s="36">
        <f t="shared" si="2"/>
        <v>9100</v>
      </c>
      <c r="I40" s="188"/>
      <c r="J40" s="175" t="s">
        <v>2012</v>
      </c>
      <c r="K40" s="22"/>
      <c r="L40" s="30"/>
      <c r="M40" s="25"/>
      <c r="N40" s="65"/>
      <c r="O40" s="32"/>
      <c r="P40" s="25"/>
      <c r="Q40" s="26"/>
    </row>
    <row r="41" spans="2:17" s="73" customFormat="1" ht="19.7" customHeight="1">
      <c r="B41" s="65"/>
      <c r="C41" s="22" t="s">
        <v>531</v>
      </c>
      <c r="D41" s="22" t="s">
        <v>531</v>
      </c>
      <c r="E41" s="182" t="s">
        <v>835</v>
      </c>
      <c r="F41" s="170">
        <v>4</v>
      </c>
      <c r="G41" s="348">
        <v>70</v>
      </c>
      <c r="H41" s="342">
        <f t="shared" si="2"/>
        <v>280</v>
      </c>
      <c r="I41" s="167"/>
      <c r="J41" s="182" t="s">
        <v>836</v>
      </c>
      <c r="K41" s="22"/>
      <c r="L41" s="30"/>
      <c r="M41" s="25"/>
      <c r="N41" s="65"/>
      <c r="O41" s="57"/>
      <c r="P41" s="25"/>
      <c r="Q41" s="26"/>
    </row>
    <row r="42" spans="2:17" s="73" customFormat="1" ht="19.7" customHeight="1">
      <c r="B42" s="65"/>
      <c r="C42" s="22" t="s">
        <v>531</v>
      </c>
      <c r="D42" s="22" t="s">
        <v>531</v>
      </c>
      <c r="E42" s="182" t="s">
        <v>541</v>
      </c>
      <c r="F42" s="170">
        <v>4</v>
      </c>
      <c r="G42" s="348">
        <v>78</v>
      </c>
      <c r="H42" s="342">
        <f t="shared" si="2"/>
        <v>312</v>
      </c>
      <c r="I42" s="167"/>
      <c r="J42" s="182" t="s">
        <v>836</v>
      </c>
      <c r="K42" s="22"/>
      <c r="L42" s="285"/>
      <c r="M42" s="25"/>
      <c r="N42" s="65"/>
      <c r="O42" s="57"/>
      <c r="P42" s="25"/>
      <c r="Q42" s="26"/>
    </row>
    <row r="43" spans="2:17" s="73" customFormat="1" ht="19.7" customHeight="1">
      <c r="B43" s="65"/>
      <c r="C43" s="21" t="s">
        <v>531</v>
      </c>
      <c r="D43" s="21" t="s">
        <v>531</v>
      </c>
      <c r="E43" s="41" t="s">
        <v>837</v>
      </c>
      <c r="F43" s="236">
        <v>10</v>
      </c>
      <c r="G43" s="36">
        <v>69</v>
      </c>
      <c r="H43" s="362">
        <f t="shared" si="2"/>
        <v>690</v>
      </c>
      <c r="I43" s="363"/>
      <c r="J43" s="41" t="s">
        <v>838</v>
      </c>
      <c r="K43" s="22"/>
      <c r="L43" s="285"/>
      <c r="M43" s="25"/>
      <c r="N43" s="65"/>
      <c r="O43" s="57"/>
      <c r="P43" s="25"/>
      <c r="Q43" s="26"/>
    </row>
    <row r="44" spans="2:17" s="73" customFormat="1" ht="19.7" customHeight="1">
      <c r="B44" s="65"/>
      <c r="C44" s="21" t="s">
        <v>531</v>
      </c>
      <c r="D44" s="21" t="s">
        <v>531</v>
      </c>
      <c r="E44" s="75" t="s">
        <v>839</v>
      </c>
      <c r="F44" s="22">
        <v>4</v>
      </c>
      <c r="G44" s="942">
        <v>71</v>
      </c>
      <c r="H44" s="38">
        <f t="shared" si="2"/>
        <v>284</v>
      </c>
      <c r="I44" s="167"/>
      <c r="J44" s="31" t="s">
        <v>840</v>
      </c>
      <c r="K44" s="57"/>
      <c r="L44" s="285"/>
      <c r="M44" s="25"/>
      <c r="N44" s="65"/>
      <c r="O44" s="57"/>
      <c r="P44" s="25"/>
      <c r="Q44" s="26"/>
    </row>
    <row r="45" spans="2:17" s="73" customFormat="1" ht="19.7" customHeight="1">
      <c r="B45" s="65"/>
      <c r="C45" s="21" t="s">
        <v>531</v>
      </c>
      <c r="D45" s="21" t="s">
        <v>531</v>
      </c>
      <c r="E45" s="75" t="s">
        <v>841</v>
      </c>
      <c r="F45" s="22">
        <v>2</v>
      </c>
      <c r="G45" s="942">
        <v>30</v>
      </c>
      <c r="H45" s="38">
        <f t="shared" si="2"/>
        <v>60</v>
      </c>
      <c r="I45" s="167"/>
      <c r="J45" s="31" t="s">
        <v>842</v>
      </c>
      <c r="K45" s="57"/>
      <c r="L45" s="285"/>
      <c r="M45" s="25"/>
      <c r="N45" s="65"/>
      <c r="O45" s="57"/>
      <c r="P45" s="25"/>
      <c r="Q45" s="26"/>
    </row>
    <row r="46" spans="2:17" s="73" customFormat="1" ht="19.7" customHeight="1">
      <c r="B46" s="65"/>
      <c r="C46" s="21" t="s">
        <v>686</v>
      </c>
      <c r="D46" s="21" t="s">
        <v>531</v>
      </c>
      <c r="E46" s="75" t="s">
        <v>843</v>
      </c>
      <c r="F46" s="1262"/>
      <c r="G46" s="1055">
        <v>1800</v>
      </c>
      <c r="H46" s="221">
        <f t="shared" si="2"/>
        <v>0</v>
      </c>
      <c r="I46" s="205"/>
      <c r="J46" s="75" t="s">
        <v>844</v>
      </c>
      <c r="K46" s="956" t="s">
        <v>3341</v>
      </c>
      <c r="L46" s="285"/>
      <c r="M46" s="25"/>
      <c r="N46" s="65"/>
      <c r="O46" s="57"/>
      <c r="P46" s="60"/>
      <c r="Q46" s="26"/>
    </row>
    <row r="47" spans="2:17" s="73" customFormat="1" ht="19.7" customHeight="1">
      <c r="B47" s="65"/>
      <c r="C47" s="21" t="s">
        <v>531</v>
      </c>
      <c r="D47" s="21" t="s">
        <v>531</v>
      </c>
      <c r="E47" s="183" t="s">
        <v>788</v>
      </c>
      <c r="F47" s="166">
        <v>4</v>
      </c>
      <c r="G47" s="182">
        <v>75</v>
      </c>
      <c r="H47" s="36">
        <f t="shared" si="2"/>
        <v>300</v>
      </c>
      <c r="I47" s="167"/>
      <c r="J47" s="183" t="s">
        <v>1392</v>
      </c>
      <c r="K47" s="57"/>
      <c r="L47" s="285"/>
      <c r="M47" s="25"/>
      <c r="N47" s="65"/>
      <c r="O47" s="57"/>
      <c r="P47" s="25"/>
      <c r="Q47" s="26"/>
    </row>
    <row r="48" spans="2:17" s="73" customFormat="1" ht="19.7" customHeight="1">
      <c r="B48" s="65"/>
      <c r="C48" s="21" t="s">
        <v>531</v>
      </c>
      <c r="D48" s="21" t="s">
        <v>531</v>
      </c>
      <c r="E48" s="183" t="s">
        <v>538</v>
      </c>
      <c r="F48" s="166">
        <v>4</v>
      </c>
      <c r="G48" s="182">
        <v>75</v>
      </c>
      <c r="H48" s="36">
        <f t="shared" si="2"/>
        <v>300</v>
      </c>
      <c r="I48" s="167"/>
      <c r="J48" s="183" t="s">
        <v>1393</v>
      </c>
      <c r="K48" s="57"/>
      <c r="L48" s="285"/>
      <c r="M48" s="25"/>
      <c r="N48" s="65"/>
      <c r="O48" s="57"/>
      <c r="P48" s="25"/>
      <c r="Q48" s="26"/>
    </row>
    <row r="49" spans="2:17" s="73" customFormat="1" ht="19.7" customHeight="1">
      <c r="B49" s="65"/>
      <c r="C49" s="790" t="s">
        <v>531</v>
      </c>
      <c r="D49" s="790" t="s">
        <v>531</v>
      </c>
      <c r="E49" s="157" t="s">
        <v>880</v>
      </c>
      <c r="F49" s="1263">
        <v>2</v>
      </c>
      <c r="G49" s="204">
        <v>780</v>
      </c>
      <c r="H49" s="204">
        <f>F49*G49</f>
        <v>1560</v>
      </c>
      <c r="I49" s="412"/>
      <c r="J49" s="413" t="s">
        <v>860</v>
      </c>
      <c r="K49" s="57"/>
      <c r="L49" s="285"/>
      <c r="M49" s="25"/>
      <c r="N49" s="65"/>
      <c r="O49" s="57"/>
      <c r="P49" s="25"/>
      <c r="Q49" s="26"/>
    </row>
    <row r="50" spans="2:17" s="73" customFormat="1" ht="19.7" customHeight="1">
      <c r="B50" s="65"/>
      <c r="C50" s="790" t="s">
        <v>531</v>
      </c>
      <c r="D50" s="790" t="s">
        <v>531</v>
      </c>
      <c r="E50" s="157" t="s">
        <v>1394</v>
      </c>
      <c r="F50" s="1264"/>
      <c r="G50" s="204">
        <v>570</v>
      </c>
      <c r="H50" s="204">
        <f>F50*G50</f>
        <v>0</v>
      </c>
      <c r="I50" s="412"/>
      <c r="J50" s="413" t="s">
        <v>1395</v>
      </c>
      <c r="K50" s="956" t="s">
        <v>3341</v>
      </c>
      <c r="L50" s="285"/>
      <c r="M50" s="25"/>
      <c r="N50" s="65"/>
      <c r="O50" s="57"/>
      <c r="P50" s="60"/>
      <c r="Q50" s="26"/>
    </row>
    <row r="51" spans="2:17" s="73" customFormat="1" ht="19.7" customHeight="1">
      <c r="B51" s="65"/>
      <c r="C51" s="790" t="s">
        <v>531</v>
      </c>
      <c r="D51" s="790" t="s">
        <v>531</v>
      </c>
      <c r="E51" s="157" t="s">
        <v>878</v>
      </c>
      <c r="F51" s="1264"/>
      <c r="G51" s="204">
        <v>940</v>
      </c>
      <c r="H51" s="204">
        <f>F51*G51</f>
        <v>0</v>
      </c>
      <c r="I51" s="412"/>
      <c r="J51" s="413" t="s">
        <v>1395</v>
      </c>
      <c r="K51" s="956" t="s">
        <v>3341</v>
      </c>
      <c r="L51" s="285"/>
      <c r="M51" s="25"/>
      <c r="N51" s="65"/>
      <c r="O51" s="57"/>
      <c r="P51" s="60"/>
      <c r="Q51" s="26"/>
    </row>
    <row r="52" spans="2:17" s="73" customFormat="1" ht="19.7" customHeight="1">
      <c r="B52" s="65"/>
      <c r="C52" s="790"/>
      <c r="D52" s="790"/>
      <c r="E52" s="30"/>
      <c r="F52" s="22"/>
      <c r="G52" s="24"/>
      <c r="H52" s="36"/>
      <c r="I52" s="167"/>
      <c r="J52" s="741"/>
      <c r="K52" s="57"/>
      <c r="L52" s="285"/>
      <c r="M52" s="60"/>
      <c r="N52" s="65"/>
      <c r="O52" s="57"/>
      <c r="P52" s="60"/>
      <c r="Q52" s="61"/>
    </row>
    <row r="53" spans="2:17" s="73" customFormat="1" ht="19.7" customHeight="1">
      <c r="B53" s="65"/>
      <c r="C53" s="65"/>
      <c r="D53" s="65"/>
      <c r="E53" s="1076">
        <f>SUM(H38:H52)</f>
        <v>30886</v>
      </c>
      <c r="F53" s="442"/>
      <c r="G53" s="53"/>
      <c r="H53" s="36"/>
      <c r="I53" s="283"/>
      <c r="J53" s="443"/>
      <c r="K53" s="57"/>
      <c r="L53" s="285"/>
      <c r="M53" s="60"/>
      <c r="N53" s="65"/>
      <c r="O53" s="57"/>
      <c r="P53" s="60"/>
      <c r="Q53" s="61"/>
    </row>
    <row r="54" spans="2:17" s="73" customFormat="1" ht="19.7" customHeight="1">
      <c r="B54" s="65"/>
      <c r="C54" s="65"/>
      <c r="D54" s="65"/>
      <c r="E54" s="30"/>
      <c r="F54" s="442"/>
      <c r="G54" s="53"/>
      <c r="H54" s="36"/>
      <c r="I54" s="283"/>
      <c r="J54" s="443"/>
      <c r="K54" s="57"/>
      <c r="L54" s="285"/>
      <c r="M54" s="60"/>
      <c r="N54" s="65"/>
      <c r="O54" s="57"/>
      <c r="P54" s="60"/>
      <c r="Q54" s="61"/>
    </row>
    <row r="55" spans="2:17" s="73" customFormat="1" ht="19.7" customHeight="1">
      <c r="B55" s="1265"/>
      <c r="C55" s="218" t="s">
        <v>3342</v>
      </c>
      <c r="D55" s="219"/>
      <c r="E55" s="220"/>
      <c r="F55" s="166"/>
      <c r="G55" s="182"/>
      <c r="H55" s="28"/>
      <c r="I55" s="167"/>
      <c r="J55" s="30"/>
      <c r="K55" s="57"/>
      <c r="L55" s="285"/>
      <c r="M55" s="60"/>
      <c r="N55" s="65"/>
      <c r="O55" s="57"/>
      <c r="P55" s="60"/>
      <c r="Q55" s="61"/>
    </row>
    <row r="56" spans="2:17" s="73" customFormat="1" ht="19.7" customHeight="1">
      <c r="B56" s="1265"/>
      <c r="C56" s="977" t="s">
        <v>565</v>
      </c>
      <c r="D56" s="977" t="s">
        <v>565</v>
      </c>
      <c r="E56" s="1054" t="s">
        <v>3343</v>
      </c>
      <c r="F56" s="442">
        <v>1</v>
      </c>
      <c r="G56" s="1266">
        <v>20500</v>
      </c>
      <c r="H56" s="204">
        <f t="shared" ref="H56:H62" si="3">F56*G56</f>
        <v>20500</v>
      </c>
      <c r="I56" s="283"/>
      <c r="J56" s="443" t="s">
        <v>3344</v>
      </c>
      <c r="K56" s="57"/>
      <c r="L56" s="285"/>
      <c r="M56" s="60"/>
      <c r="N56" s="65"/>
      <c r="O56" s="57"/>
      <c r="P56" s="25"/>
      <c r="Q56" s="26"/>
    </row>
    <row r="57" spans="2:17" s="73" customFormat="1" ht="19.7" customHeight="1">
      <c r="B57" s="1265"/>
      <c r="C57" s="790" t="s">
        <v>531</v>
      </c>
      <c r="D57" s="790" t="s">
        <v>531</v>
      </c>
      <c r="E57" s="1079" t="s">
        <v>3345</v>
      </c>
      <c r="F57" s="442">
        <v>1</v>
      </c>
      <c r="G57" s="53">
        <v>860</v>
      </c>
      <c r="H57" s="204">
        <f t="shared" si="3"/>
        <v>860</v>
      </c>
      <c r="I57" s="283"/>
      <c r="J57" s="211" t="s">
        <v>3346</v>
      </c>
      <c r="K57" s="57"/>
      <c r="L57" s="285"/>
      <c r="M57" s="60"/>
      <c r="N57" s="65"/>
      <c r="O57" s="57"/>
      <c r="P57" s="25"/>
      <c r="Q57" s="26"/>
    </row>
    <row r="58" spans="2:17" s="73" customFormat="1" ht="19.7" customHeight="1">
      <c r="B58" s="1265"/>
      <c r="C58" s="790" t="s">
        <v>531</v>
      </c>
      <c r="D58" s="790" t="s">
        <v>531</v>
      </c>
      <c r="E58" s="1079" t="s">
        <v>3347</v>
      </c>
      <c r="F58" s="442">
        <v>1</v>
      </c>
      <c r="G58" s="53">
        <v>860</v>
      </c>
      <c r="H58" s="204">
        <f t="shared" si="3"/>
        <v>860</v>
      </c>
      <c r="I58" s="283"/>
      <c r="J58" s="211" t="s">
        <v>3348</v>
      </c>
      <c r="K58" s="57"/>
      <c r="L58" s="285"/>
      <c r="M58" s="60"/>
      <c r="N58" s="65"/>
      <c r="O58" s="57"/>
      <c r="P58" s="25"/>
      <c r="Q58" s="26"/>
    </row>
    <row r="59" spans="2:17" s="73" customFormat="1" ht="19.7" customHeight="1">
      <c r="B59" s="1265"/>
      <c r="C59" s="22" t="s">
        <v>531</v>
      </c>
      <c r="D59" s="22" t="s">
        <v>531</v>
      </c>
      <c r="E59" s="182" t="s">
        <v>532</v>
      </c>
      <c r="F59" s="170">
        <v>10</v>
      </c>
      <c r="G59" s="1267">
        <v>69</v>
      </c>
      <c r="H59" s="1268">
        <f t="shared" si="3"/>
        <v>690</v>
      </c>
      <c r="I59" s="167"/>
      <c r="J59" s="164" t="s">
        <v>2568</v>
      </c>
      <c r="K59" s="57"/>
      <c r="L59" s="285"/>
      <c r="M59" s="60"/>
      <c r="N59" s="65"/>
      <c r="O59" s="57"/>
      <c r="P59" s="25"/>
      <c r="Q59" s="26"/>
    </row>
    <row r="60" spans="2:17" s="73" customFormat="1" ht="19.7" customHeight="1">
      <c r="B60" s="1265"/>
      <c r="C60" s="790" t="s">
        <v>531</v>
      </c>
      <c r="D60" s="790" t="s">
        <v>531</v>
      </c>
      <c r="E60" s="183" t="s">
        <v>802</v>
      </c>
      <c r="F60" s="166">
        <v>10</v>
      </c>
      <c r="G60" s="171">
        <v>25</v>
      </c>
      <c r="H60" s="28">
        <f t="shared" si="3"/>
        <v>250</v>
      </c>
      <c r="I60" s="167"/>
      <c r="J60" s="30" t="s">
        <v>803</v>
      </c>
      <c r="K60" s="57"/>
      <c r="L60" s="285"/>
      <c r="M60" s="60"/>
      <c r="N60" s="65"/>
      <c r="O60" s="57"/>
      <c r="P60" s="25"/>
      <c r="Q60" s="26"/>
    </row>
    <row r="61" spans="2:17" s="73" customFormat="1" ht="19.7" customHeight="1">
      <c r="B61" s="1265"/>
      <c r="C61" s="790" t="s">
        <v>531</v>
      </c>
      <c r="D61" s="790" t="s">
        <v>531</v>
      </c>
      <c r="E61" s="157" t="s">
        <v>788</v>
      </c>
      <c r="F61" s="158">
        <v>10</v>
      </c>
      <c r="G61" s="28">
        <v>25</v>
      </c>
      <c r="H61" s="28">
        <f t="shared" si="3"/>
        <v>250</v>
      </c>
      <c r="I61" s="36"/>
      <c r="J61" s="30" t="s">
        <v>789</v>
      </c>
      <c r="K61" s="57"/>
      <c r="L61" s="285"/>
      <c r="M61" s="60"/>
      <c r="N61" s="65"/>
      <c r="O61" s="57"/>
      <c r="P61" s="25"/>
      <c r="Q61" s="26"/>
    </row>
    <row r="62" spans="2:17" s="73" customFormat="1" ht="19.7" customHeight="1">
      <c r="B62" s="1265"/>
      <c r="C62" s="790" t="s">
        <v>531</v>
      </c>
      <c r="D62" s="790" t="s">
        <v>531</v>
      </c>
      <c r="E62" s="1269" t="s">
        <v>3349</v>
      </c>
      <c r="F62" s="166">
        <v>4</v>
      </c>
      <c r="G62" s="182">
        <v>5211</v>
      </c>
      <c r="H62" s="28">
        <f t="shared" si="3"/>
        <v>20844</v>
      </c>
      <c r="I62" s="167"/>
      <c r="J62" s="1270" t="s">
        <v>3350</v>
      </c>
      <c r="K62" s="932" t="s">
        <v>3351</v>
      </c>
      <c r="L62" s="285"/>
      <c r="M62" s="60"/>
      <c r="N62" s="65"/>
      <c r="O62" s="57"/>
      <c r="P62" s="25"/>
      <c r="Q62" s="26"/>
    </row>
    <row r="63" spans="2:17" s="73" customFormat="1" ht="19.7" customHeight="1">
      <c r="B63" s="1265"/>
      <c r="C63" s="790"/>
      <c r="D63" s="790"/>
      <c r="E63" s="1076">
        <f>SUM(H56:H62)</f>
        <v>44254</v>
      </c>
      <c r="F63" s="158"/>
      <c r="G63" s="28"/>
      <c r="H63" s="28"/>
      <c r="I63" s="188"/>
      <c r="J63" s="30"/>
      <c r="K63" s="57"/>
      <c r="L63" s="285"/>
      <c r="M63" s="60"/>
      <c r="N63" s="65"/>
      <c r="O63" s="57"/>
      <c r="P63" s="60"/>
      <c r="Q63" s="61"/>
    </row>
    <row r="64" spans="2:17" s="73" customFormat="1" ht="19.7" customHeight="1">
      <c r="B64" s="1265"/>
      <c r="C64" s="790"/>
      <c r="D64" s="790"/>
      <c r="E64" s="1079"/>
      <c r="F64" s="442"/>
      <c r="G64" s="53"/>
      <c r="H64" s="204"/>
      <c r="I64" s="283"/>
      <c r="J64" s="211"/>
      <c r="K64" s="57"/>
      <c r="L64" s="285"/>
      <c r="M64" s="60"/>
      <c r="N64" s="65"/>
      <c r="O64" s="57"/>
      <c r="P64" s="60"/>
      <c r="Q64" s="61"/>
    </row>
    <row r="65" spans="1:17" s="73" customFormat="1" ht="19.7" customHeight="1">
      <c r="B65" s="1265"/>
      <c r="C65" s="790"/>
      <c r="D65" s="790"/>
      <c r="E65" s="1079"/>
      <c r="F65" s="442"/>
      <c r="G65" s="53"/>
      <c r="H65" s="204"/>
      <c r="I65" s="283"/>
      <c r="J65" s="211"/>
      <c r="K65" s="57"/>
      <c r="L65" s="285"/>
      <c r="M65" s="60"/>
      <c r="N65" s="65"/>
      <c r="O65" s="57"/>
      <c r="P65" s="60"/>
      <c r="Q65" s="61"/>
    </row>
    <row r="66" spans="1:17" s="73" customFormat="1" ht="19.7" customHeight="1">
      <c r="A66" s="1271"/>
      <c r="B66" s="1265"/>
      <c r="C66" s="1272" t="s">
        <v>3352</v>
      </c>
      <c r="D66" s="1273"/>
      <c r="E66" s="1274"/>
      <c r="F66" s="442"/>
      <c r="G66" s="53"/>
      <c r="H66" s="204"/>
      <c r="I66" s="283"/>
      <c r="J66" s="211"/>
      <c r="K66" s="57"/>
      <c r="L66" s="285"/>
      <c r="M66" s="60"/>
      <c r="N66" s="65"/>
      <c r="O66" s="57"/>
      <c r="P66" s="60"/>
      <c r="Q66" s="61"/>
    </row>
    <row r="67" spans="1:17" s="73" customFormat="1" ht="19.7" customHeight="1">
      <c r="A67" s="1271"/>
      <c r="B67" s="1265"/>
      <c r="C67" s="977" t="s">
        <v>565</v>
      </c>
      <c r="D67" s="977" t="s">
        <v>565</v>
      </c>
      <c r="E67" s="1054" t="s">
        <v>3353</v>
      </c>
      <c r="F67" s="442">
        <v>2</v>
      </c>
      <c r="G67" s="1266">
        <v>29500</v>
      </c>
      <c r="H67" s="204">
        <f t="shared" ref="H67:H101" si="4">F67*G67</f>
        <v>59000</v>
      </c>
      <c r="I67" s="283"/>
      <c r="J67" s="443" t="s">
        <v>3354</v>
      </c>
      <c r="K67" s="57"/>
      <c r="L67" s="285"/>
      <c r="M67" s="60"/>
      <c r="N67" s="65"/>
      <c r="O67" s="32"/>
      <c r="P67" s="25"/>
      <c r="Q67" s="26"/>
    </row>
    <row r="68" spans="1:17" s="73" customFormat="1" ht="19.7" customHeight="1">
      <c r="A68" s="1271"/>
      <c r="B68" s="1265"/>
      <c r="C68" s="977" t="s">
        <v>565</v>
      </c>
      <c r="D68" s="977" t="s">
        <v>565</v>
      </c>
      <c r="E68" s="1054" t="s">
        <v>3355</v>
      </c>
      <c r="F68" s="442">
        <v>8</v>
      </c>
      <c r="G68" s="1266">
        <v>2300</v>
      </c>
      <c r="H68" s="204">
        <f t="shared" si="4"/>
        <v>18400</v>
      </c>
      <c r="I68" s="283"/>
      <c r="J68" s="443" t="s">
        <v>3356</v>
      </c>
      <c r="K68" s="57"/>
      <c r="L68" s="285"/>
      <c r="M68" s="60"/>
      <c r="N68" s="65"/>
      <c r="O68" s="32"/>
      <c r="P68" s="25"/>
      <c r="Q68" s="26"/>
    </row>
    <row r="69" spans="1:17" s="73" customFormat="1" ht="19.7" customHeight="1">
      <c r="A69" s="1271"/>
      <c r="B69" s="1265"/>
      <c r="C69" s="977" t="s">
        <v>565</v>
      </c>
      <c r="D69" s="977" t="s">
        <v>565</v>
      </c>
      <c r="E69" s="1275" t="s">
        <v>3357</v>
      </c>
      <c r="F69" s="442">
        <v>4</v>
      </c>
      <c r="G69" s="1266">
        <v>3000</v>
      </c>
      <c r="H69" s="204">
        <f t="shared" si="4"/>
        <v>12000</v>
      </c>
      <c r="I69" s="283"/>
      <c r="J69" s="443" t="s">
        <v>3358</v>
      </c>
      <c r="K69" s="57"/>
      <c r="L69" s="285"/>
      <c r="M69" s="60"/>
      <c r="N69" s="65"/>
      <c r="O69" s="32"/>
      <c r="P69" s="25"/>
      <c r="Q69" s="26"/>
    </row>
    <row r="70" spans="1:17" s="73" customFormat="1" ht="19.7" customHeight="1">
      <c r="A70" s="1271"/>
      <c r="B70" s="1265"/>
      <c r="C70" s="977" t="s">
        <v>565</v>
      </c>
      <c r="D70" s="977" t="s">
        <v>565</v>
      </c>
      <c r="E70" s="1275" t="s">
        <v>3359</v>
      </c>
      <c r="F70" s="442">
        <v>2</v>
      </c>
      <c r="G70" s="1276">
        <v>14000</v>
      </c>
      <c r="H70" s="204">
        <f t="shared" si="4"/>
        <v>28000</v>
      </c>
      <c r="I70" s="283"/>
      <c r="J70" s="443" t="s">
        <v>3360</v>
      </c>
      <c r="K70" s="57"/>
      <c r="L70" s="285"/>
      <c r="M70" s="60"/>
      <c r="N70" s="65"/>
      <c r="O70" s="32"/>
      <c r="P70" s="25"/>
      <c r="Q70" s="26"/>
    </row>
    <row r="71" spans="1:17" s="73" customFormat="1" ht="19.7" customHeight="1">
      <c r="A71" s="1271"/>
      <c r="B71" s="1265"/>
      <c r="C71" s="977" t="s">
        <v>565</v>
      </c>
      <c r="D71" s="977" t="s">
        <v>565</v>
      </c>
      <c r="E71" s="1275" t="s">
        <v>3361</v>
      </c>
      <c r="F71" s="442">
        <v>4</v>
      </c>
      <c r="G71" s="1276">
        <v>3750</v>
      </c>
      <c r="H71" s="204">
        <f t="shared" si="4"/>
        <v>15000</v>
      </c>
      <c r="I71" s="283"/>
      <c r="J71" s="443" t="s">
        <v>3362</v>
      </c>
      <c r="K71" s="57"/>
      <c r="L71" s="285"/>
      <c r="M71" s="60"/>
      <c r="N71" s="65"/>
      <c r="O71" s="32"/>
      <c r="P71" s="25"/>
      <c r="Q71" s="26"/>
    </row>
    <row r="72" spans="1:17" s="73" customFormat="1" ht="19.7" customHeight="1">
      <c r="A72" s="1271"/>
      <c r="B72" s="1265"/>
      <c r="C72" s="977" t="s">
        <v>565</v>
      </c>
      <c r="D72" s="977" t="s">
        <v>565</v>
      </c>
      <c r="E72" s="1275" t="s">
        <v>3363</v>
      </c>
      <c r="F72" s="442">
        <v>4</v>
      </c>
      <c r="G72" s="1276">
        <v>3150</v>
      </c>
      <c r="H72" s="204">
        <f>F72*G72</f>
        <v>12600</v>
      </c>
      <c r="I72" s="283"/>
      <c r="J72" s="443" t="s">
        <v>3364</v>
      </c>
      <c r="K72" s="57"/>
      <c r="L72" s="285"/>
      <c r="M72" s="60"/>
      <c r="N72" s="65"/>
      <c r="O72" s="32"/>
      <c r="P72" s="25"/>
      <c r="Q72" s="26"/>
    </row>
    <row r="73" spans="1:17" s="73" customFormat="1" ht="19.7" customHeight="1">
      <c r="A73" s="1271"/>
      <c r="B73" s="1265"/>
      <c r="C73" s="169" t="s">
        <v>577</v>
      </c>
      <c r="D73" s="169" t="s">
        <v>577</v>
      </c>
      <c r="E73" s="1277" t="s">
        <v>3365</v>
      </c>
      <c r="F73" s="442">
        <v>2</v>
      </c>
      <c r="G73" s="1098">
        <v>1743</v>
      </c>
      <c r="H73" s="204">
        <f>F73*G73</f>
        <v>3486</v>
      </c>
      <c r="I73" s="283"/>
      <c r="J73" s="443" t="s">
        <v>3366</v>
      </c>
      <c r="K73" s="57"/>
      <c r="L73" s="285"/>
      <c r="M73" s="60"/>
      <c r="N73" s="65"/>
      <c r="O73" s="57"/>
      <c r="P73" s="25"/>
      <c r="Q73" s="26"/>
    </row>
    <row r="74" spans="1:17" s="73" customFormat="1" ht="19.7" customHeight="1">
      <c r="A74" s="1271"/>
      <c r="B74" s="1265"/>
      <c r="C74" s="169" t="s">
        <v>577</v>
      </c>
      <c r="D74" s="169" t="s">
        <v>577</v>
      </c>
      <c r="E74" s="1277" t="s">
        <v>3367</v>
      </c>
      <c r="F74" s="442">
        <v>2</v>
      </c>
      <c r="G74" s="1098">
        <v>1743</v>
      </c>
      <c r="H74" s="204">
        <f>F74*G74</f>
        <v>3486</v>
      </c>
      <c r="I74" s="283"/>
      <c r="J74" s="443" t="s">
        <v>3368</v>
      </c>
      <c r="K74" s="57"/>
      <c r="L74" s="285"/>
      <c r="M74" s="60"/>
      <c r="N74" s="65"/>
      <c r="O74" s="57"/>
      <c r="P74" s="25"/>
      <c r="Q74" s="26"/>
    </row>
    <row r="75" spans="1:17" s="73" customFormat="1" ht="19.7" customHeight="1">
      <c r="A75" s="1271"/>
      <c r="B75" s="1265"/>
      <c r="C75" s="169" t="s">
        <v>577</v>
      </c>
      <c r="D75" s="169" t="s">
        <v>577</v>
      </c>
      <c r="E75" s="1277" t="s">
        <v>3369</v>
      </c>
      <c r="F75" s="442">
        <v>2</v>
      </c>
      <c r="G75" s="1098">
        <v>1743</v>
      </c>
      <c r="H75" s="204">
        <f>F75*G75</f>
        <v>3486</v>
      </c>
      <c r="I75" s="283"/>
      <c r="J75" s="443" t="s">
        <v>3370</v>
      </c>
      <c r="K75" s="57"/>
      <c r="L75" s="285"/>
      <c r="M75" s="60"/>
      <c r="N75" s="65"/>
      <c r="O75" s="57"/>
      <c r="P75" s="25"/>
      <c r="Q75" s="26"/>
    </row>
    <row r="76" spans="1:17" s="73" customFormat="1" ht="19.7" customHeight="1">
      <c r="A76" s="1271"/>
      <c r="B76" s="1265"/>
      <c r="C76" s="790" t="s">
        <v>531</v>
      </c>
      <c r="D76" s="790" t="s">
        <v>531</v>
      </c>
      <c r="E76" s="1277" t="s">
        <v>3371</v>
      </c>
      <c r="F76" s="442">
        <v>8</v>
      </c>
      <c r="G76" s="53">
        <v>1139</v>
      </c>
      <c r="H76" s="204">
        <f t="shared" si="4"/>
        <v>9112</v>
      </c>
      <c r="I76" s="283"/>
      <c r="J76" s="443" t="s">
        <v>3372</v>
      </c>
      <c r="K76" s="57"/>
      <c r="L76" s="285"/>
      <c r="M76" s="60"/>
      <c r="N76" s="65"/>
      <c r="O76" s="57"/>
      <c r="P76" s="25"/>
      <c r="Q76" s="26"/>
    </row>
    <row r="77" spans="1:17" s="73" customFormat="1" ht="19.7" customHeight="1">
      <c r="A77" s="1271"/>
      <c r="B77" s="1265"/>
      <c r="C77" s="790" t="s">
        <v>531</v>
      </c>
      <c r="D77" s="790" t="s">
        <v>531</v>
      </c>
      <c r="E77" s="1277" t="s">
        <v>3373</v>
      </c>
      <c r="F77" s="442">
        <v>8</v>
      </c>
      <c r="G77" s="53">
        <v>1054</v>
      </c>
      <c r="H77" s="204">
        <f t="shared" si="4"/>
        <v>8432</v>
      </c>
      <c r="I77" s="283"/>
      <c r="J77" s="443" t="s">
        <v>3374</v>
      </c>
      <c r="K77" s="57"/>
      <c r="L77" s="285"/>
      <c r="M77" s="60"/>
      <c r="N77" s="65"/>
      <c r="O77" s="57"/>
      <c r="P77" s="25"/>
      <c r="Q77" s="26"/>
    </row>
    <row r="78" spans="1:17" s="73" customFormat="1" ht="19.7" customHeight="1">
      <c r="A78" s="1271"/>
      <c r="B78" s="1265"/>
      <c r="C78" s="790" t="s">
        <v>531</v>
      </c>
      <c r="D78" s="790" t="s">
        <v>531</v>
      </c>
      <c r="E78" s="974" t="s">
        <v>3375</v>
      </c>
      <c r="F78" s="1278"/>
      <c r="G78" s="171">
        <v>1370</v>
      </c>
      <c r="H78" s="28">
        <f t="shared" si="4"/>
        <v>0</v>
      </c>
      <c r="I78" s="167"/>
      <c r="J78" s="30" t="s">
        <v>3376</v>
      </c>
      <c r="K78" s="956" t="s">
        <v>3377</v>
      </c>
      <c r="L78" s="285"/>
      <c r="M78" s="60"/>
      <c r="N78" s="65"/>
      <c r="O78" s="57"/>
      <c r="P78" s="60"/>
      <c r="Q78" s="61"/>
    </row>
    <row r="79" spans="1:17" s="73" customFormat="1" ht="19.7" customHeight="1">
      <c r="A79" s="1271"/>
      <c r="B79" s="1265"/>
      <c r="C79" s="790" t="s">
        <v>531</v>
      </c>
      <c r="D79" s="790" t="s">
        <v>531</v>
      </c>
      <c r="E79" s="974" t="s">
        <v>3378</v>
      </c>
      <c r="F79" s="1278"/>
      <c r="G79" s="182">
        <v>1210</v>
      </c>
      <c r="H79" s="28">
        <f t="shared" si="4"/>
        <v>0</v>
      </c>
      <c r="I79" s="167"/>
      <c r="J79" s="30" t="s">
        <v>3379</v>
      </c>
      <c r="K79" s="956" t="s">
        <v>3377</v>
      </c>
      <c r="L79" s="285"/>
      <c r="M79" s="60"/>
      <c r="N79" s="65"/>
      <c r="O79" s="57"/>
      <c r="P79" s="60"/>
      <c r="Q79" s="61"/>
    </row>
    <row r="80" spans="1:17" s="73" customFormat="1" ht="19.7" customHeight="1">
      <c r="A80" s="1271"/>
      <c r="B80" s="1265"/>
      <c r="C80" s="790" t="s">
        <v>531</v>
      </c>
      <c r="D80" s="790" t="s">
        <v>531</v>
      </c>
      <c r="E80" s="1269" t="s">
        <v>3380</v>
      </c>
      <c r="F80" s="166">
        <v>8</v>
      </c>
      <c r="G80" s="182">
        <v>4921</v>
      </c>
      <c r="H80" s="28">
        <f t="shared" si="4"/>
        <v>39368</v>
      </c>
      <c r="I80" s="167"/>
      <c r="J80" s="1270" t="s">
        <v>3381</v>
      </c>
      <c r="K80" s="932" t="s">
        <v>3351</v>
      </c>
      <c r="L80" s="285"/>
      <c r="M80" s="60"/>
      <c r="N80" s="65"/>
      <c r="O80" s="57"/>
      <c r="P80" s="25"/>
      <c r="Q80" s="26"/>
    </row>
    <row r="81" spans="1:17" s="73" customFormat="1" ht="19.7" customHeight="1">
      <c r="A81" s="1271"/>
      <c r="B81" s="1265"/>
      <c r="C81" s="790" t="s">
        <v>531</v>
      </c>
      <c r="D81" s="790" t="s">
        <v>531</v>
      </c>
      <c r="E81" s="183" t="s">
        <v>802</v>
      </c>
      <c r="F81" s="166">
        <v>40</v>
      </c>
      <c r="G81" s="171">
        <v>11</v>
      </c>
      <c r="H81" s="28">
        <f t="shared" si="4"/>
        <v>440</v>
      </c>
      <c r="I81" s="167"/>
      <c r="J81" s="30" t="s">
        <v>803</v>
      </c>
      <c r="K81" s="57"/>
      <c r="L81" s="285"/>
      <c r="M81" s="60"/>
      <c r="N81" s="65"/>
      <c r="O81" s="57"/>
      <c r="P81" s="25"/>
      <c r="Q81" s="26"/>
    </row>
    <row r="82" spans="1:17" s="73" customFormat="1" ht="19.7" customHeight="1">
      <c r="A82" s="1271"/>
      <c r="B82" s="1265"/>
      <c r="C82" s="790" t="s">
        <v>531</v>
      </c>
      <c r="D82" s="790" t="s">
        <v>531</v>
      </c>
      <c r="E82" s="183" t="s">
        <v>799</v>
      </c>
      <c r="F82" s="166">
        <v>20</v>
      </c>
      <c r="G82" s="171">
        <v>25</v>
      </c>
      <c r="H82" s="28">
        <f t="shared" si="4"/>
        <v>500</v>
      </c>
      <c r="I82" s="167"/>
      <c r="J82" s="30" t="s">
        <v>3382</v>
      </c>
      <c r="K82" s="57"/>
      <c r="L82" s="285"/>
      <c r="M82" s="60"/>
      <c r="N82" s="65"/>
      <c r="O82" s="57"/>
      <c r="P82" s="25"/>
      <c r="Q82" s="26"/>
    </row>
    <row r="83" spans="1:17" s="73" customFormat="1" ht="19.7" customHeight="1">
      <c r="A83" s="1271"/>
      <c r="B83" s="1265"/>
      <c r="C83" s="790" t="s">
        <v>531</v>
      </c>
      <c r="D83" s="790" t="s">
        <v>531</v>
      </c>
      <c r="E83" s="1084" t="s">
        <v>3383</v>
      </c>
      <c r="F83" s="248">
        <v>40</v>
      </c>
      <c r="G83" s="23">
        <v>9</v>
      </c>
      <c r="H83" s="36">
        <f t="shared" si="4"/>
        <v>360</v>
      </c>
      <c r="I83" s="167"/>
      <c r="J83" s="211" t="s">
        <v>3384</v>
      </c>
      <c r="K83" s="57"/>
      <c r="L83" s="285"/>
      <c r="M83" s="60"/>
      <c r="N83" s="65"/>
      <c r="O83" s="57"/>
      <c r="P83" s="25"/>
      <c r="Q83" s="26"/>
    </row>
    <row r="84" spans="1:17" s="73" customFormat="1" ht="19.7" customHeight="1">
      <c r="A84" s="1271"/>
      <c r="B84" s="1265"/>
      <c r="C84" s="790" t="s">
        <v>531</v>
      </c>
      <c r="D84" s="790" t="s">
        <v>531</v>
      </c>
      <c r="E84" s="974" t="s">
        <v>3385</v>
      </c>
      <c r="F84" s="166">
        <v>40</v>
      </c>
      <c r="G84" s="182">
        <v>19</v>
      </c>
      <c r="H84" s="28">
        <f t="shared" si="4"/>
        <v>760</v>
      </c>
      <c r="I84" s="167"/>
      <c r="J84" s="164" t="s">
        <v>3386</v>
      </c>
      <c r="K84" s="57"/>
      <c r="L84" s="285"/>
      <c r="M84" s="60"/>
      <c r="N84" s="65"/>
      <c r="O84" s="57"/>
      <c r="P84" s="25"/>
      <c r="Q84" s="26"/>
    </row>
    <row r="85" spans="1:17" s="73" customFormat="1" ht="19.7" customHeight="1">
      <c r="A85" s="1271"/>
      <c r="B85" s="1265"/>
      <c r="C85" s="790" t="s">
        <v>2172</v>
      </c>
      <c r="D85" s="790" t="s">
        <v>531</v>
      </c>
      <c r="E85" s="974" t="s">
        <v>3387</v>
      </c>
      <c r="F85" s="166">
        <v>20</v>
      </c>
      <c r="G85" s="182">
        <v>30</v>
      </c>
      <c r="H85" s="28">
        <f t="shared" si="4"/>
        <v>600</v>
      </c>
      <c r="I85" s="167"/>
      <c r="J85" s="30" t="s">
        <v>1934</v>
      </c>
      <c r="K85" s="57"/>
      <c r="L85" s="285"/>
      <c r="M85" s="60"/>
      <c r="N85" s="65"/>
      <c r="O85" s="57"/>
      <c r="P85" s="25"/>
      <c r="Q85" s="26"/>
    </row>
    <row r="86" spans="1:17" s="73" customFormat="1" ht="19.7" customHeight="1">
      <c r="A86" s="1271"/>
      <c r="B86" s="1265"/>
      <c r="C86" s="790" t="s">
        <v>531</v>
      </c>
      <c r="D86" s="790" t="s">
        <v>531</v>
      </c>
      <c r="E86" s="974" t="s">
        <v>3388</v>
      </c>
      <c r="F86" s="166">
        <v>8</v>
      </c>
      <c r="G86" s="182">
        <v>1440</v>
      </c>
      <c r="H86" s="28">
        <f t="shared" si="4"/>
        <v>11520</v>
      </c>
      <c r="I86" s="167"/>
      <c r="J86" s="30" t="s">
        <v>3389</v>
      </c>
      <c r="K86" s="57"/>
      <c r="L86" s="285"/>
      <c r="M86" s="60"/>
      <c r="N86" s="65"/>
      <c r="O86" s="57"/>
      <c r="P86" s="25"/>
      <c r="Q86" s="26"/>
    </row>
    <row r="87" spans="1:17" s="73" customFormat="1" ht="19.7" customHeight="1">
      <c r="A87" s="1271"/>
      <c r="B87" s="1265"/>
      <c r="C87" s="790" t="s">
        <v>531</v>
      </c>
      <c r="D87" s="790" t="s">
        <v>531</v>
      </c>
      <c r="E87" s="1079" t="s">
        <v>3390</v>
      </c>
      <c r="F87" s="442">
        <v>54</v>
      </c>
      <c r="G87" s="23">
        <v>288</v>
      </c>
      <c r="H87" s="204">
        <f t="shared" si="4"/>
        <v>15552</v>
      </c>
      <c r="I87" s="283"/>
      <c r="J87" s="443" t="s">
        <v>3391</v>
      </c>
      <c r="K87" s="57"/>
      <c r="L87" s="285"/>
      <c r="M87" s="60"/>
      <c r="N87" s="65"/>
      <c r="O87" s="57"/>
      <c r="P87" s="25"/>
      <c r="Q87" s="26"/>
    </row>
    <row r="88" spans="1:17" s="73" customFormat="1" ht="19.7" customHeight="1">
      <c r="A88" s="1271"/>
      <c r="B88" s="1265"/>
      <c r="C88" s="790" t="s">
        <v>2172</v>
      </c>
      <c r="D88" s="790" t="s">
        <v>531</v>
      </c>
      <c r="E88" s="1079" t="s">
        <v>3392</v>
      </c>
      <c r="F88" s="442">
        <v>60</v>
      </c>
      <c r="G88" s="23">
        <v>18</v>
      </c>
      <c r="H88" s="204">
        <f t="shared" si="4"/>
        <v>1080</v>
      </c>
      <c r="I88" s="283"/>
      <c r="J88" s="443" t="s">
        <v>3393</v>
      </c>
      <c r="K88" s="57"/>
      <c r="L88" s="285"/>
      <c r="M88" s="60"/>
      <c r="N88" s="65"/>
      <c r="O88" s="57"/>
      <c r="P88" s="25"/>
      <c r="Q88" s="26"/>
    </row>
    <row r="89" spans="1:17" s="73" customFormat="1" ht="19.7" customHeight="1">
      <c r="A89" s="1271"/>
      <c r="B89" s="1265"/>
      <c r="C89" s="790" t="s">
        <v>531</v>
      </c>
      <c r="D89" s="790" t="s">
        <v>531</v>
      </c>
      <c r="E89" s="1079" t="s">
        <v>3394</v>
      </c>
      <c r="F89" s="442">
        <v>1</v>
      </c>
      <c r="G89" s="53">
        <v>860</v>
      </c>
      <c r="H89" s="204">
        <f t="shared" si="4"/>
        <v>860</v>
      </c>
      <c r="I89" s="283"/>
      <c r="J89" s="211" t="s">
        <v>3346</v>
      </c>
      <c r="K89" s="519"/>
      <c r="L89" s="285"/>
      <c r="M89" s="60"/>
      <c r="N89" s="65"/>
      <c r="O89" s="57"/>
      <c r="P89" s="25"/>
      <c r="Q89" s="26"/>
    </row>
    <row r="90" spans="1:17" s="73" customFormat="1" ht="19.7" customHeight="1">
      <c r="A90" s="1271"/>
      <c r="B90" s="1265"/>
      <c r="C90" s="790" t="s">
        <v>531</v>
      </c>
      <c r="D90" s="790" t="s">
        <v>531</v>
      </c>
      <c r="E90" s="1079" t="s">
        <v>3395</v>
      </c>
      <c r="F90" s="442">
        <v>1</v>
      </c>
      <c r="G90" s="53">
        <v>860</v>
      </c>
      <c r="H90" s="204">
        <f t="shared" si="4"/>
        <v>860</v>
      </c>
      <c r="I90" s="283"/>
      <c r="J90" s="211" t="s">
        <v>3348</v>
      </c>
      <c r="K90" s="519"/>
      <c r="L90" s="285"/>
      <c r="M90" s="60"/>
      <c r="N90" s="65"/>
      <c r="O90" s="57"/>
      <c r="P90" s="25"/>
      <c r="Q90" s="26"/>
    </row>
    <row r="91" spans="1:17" s="73" customFormat="1" ht="19.7" customHeight="1">
      <c r="A91" s="1271"/>
      <c r="B91" s="1265"/>
      <c r="C91" s="790" t="s">
        <v>531</v>
      </c>
      <c r="D91" s="790" t="s">
        <v>531</v>
      </c>
      <c r="E91" s="1079" t="s">
        <v>3396</v>
      </c>
      <c r="F91" s="442">
        <v>20</v>
      </c>
      <c r="G91" s="53">
        <v>72</v>
      </c>
      <c r="H91" s="204">
        <f t="shared" si="4"/>
        <v>1440</v>
      </c>
      <c r="I91" s="283"/>
      <c r="J91" s="443" t="s">
        <v>3397</v>
      </c>
      <c r="K91" s="57"/>
      <c r="L91" s="285"/>
      <c r="M91" s="60"/>
      <c r="N91" s="65"/>
      <c r="O91" s="57"/>
      <c r="P91" s="25"/>
      <c r="Q91" s="26"/>
    </row>
    <row r="92" spans="1:17" s="73" customFormat="1" ht="19.7" customHeight="1">
      <c r="A92" s="1271"/>
      <c r="B92" s="21"/>
      <c r="C92" s="169" t="s">
        <v>3398</v>
      </c>
      <c r="D92" s="790" t="s">
        <v>3155</v>
      </c>
      <c r="E92" s="1277" t="s">
        <v>3399</v>
      </c>
      <c r="F92" s="248">
        <v>4</v>
      </c>
      <c r="G92" s="1098">
        <v>3790</v>
      </c>
      <c r="H92" s="204">
        <f t="shared" si="4"/>
        <v>15160</v>
      </c>
      <c r="I92" s="283"/>
      <c r="J92" s="443" t="s">
        <v>3400</v>
      </c>
      <c r="K92" s="57"/>
      <c r="L92" s="285"/>
      <c r="M92" s="60"/>
      <c r="N92" s="65"/>
      <c r="O92" s="57"/>
      <c r="P92" s="60"/>
      <c r="Q92" s="61"/>
    </row>
    <row r="93" spans="1:17" s="73" customFormat="1" ht="19.7" customHeight="1">
      <c r="A93" s="1271"/>
      <c r="B93" s="21"/>
      <c r="C93" s="790" t="s">
        <v>531</v>
      </c>
      <c r="D93" s="790" t="s">
        <v>531</v>
      </c>
      <c r="E93" s="1079" t="s">
        <v>3401</v>
      </c>
      <c r="F93" s="442">
        <v>16</v>
      </c>
      <c r="G93" s="23">
        <v>300</v>
      </c>
      <c r="H93" s="204">
        <f t="shared" si="4"/>
        <v>4800</v>
      </c>
      <c r="I93" s="283"/>
      <c r="J93" s="443" t="s">
        <v>3391</v>
      </c>
      <c r="K93" s="57"/>
      <c r="L93" s="285"/>
      <c r="M93" s="60"/>
      <c r="N93" s="65"/>
      <c r="O93" s="57"/>
      <c r="P93" s="60"/>
      <c r="Q93" s="26"/>
    </row>
    <row r="94" spans="1:17" s="73" customFormat="1" ht="19.7" customHeight="1">
      <c r="A94" s="1271"/>
      <c r="B94" s="21"/>
      <c r="C94" s="790" t="s">
        <v>531</v>
      </c>
      <c r="D94" s="790" t="s">
        <v>531</v>
      </c>
      <c r="E94" s="1079" t="s">
        <v>3402</v>
      </c>
      <c r="F94" s="442">
        <v>8</v>
      </c>
      <c r="G94" s="23">
        <v>300</v>
      </c>
      <c r="H94" s="204">
        <f t="shared" si="4"/>
        <v>2400</v>
      </c>
      <c r="I94" s="283"/>
      <c r="J94" s="443" t="s">
        <v>3391</v>
      </c>
      <c r="K94" s="285" t="s">
        <v>3403</v>
      </c>
      <c r="L94" s="285"/>
      <c r="M94" s="60"/>
      <c r="N94" s="65"/>
      <c r="O94" s="57"/>
      <c r="P94" s="60"/>
      <c r="Q94" s="26"/>
    </row>
    <row r="95" spans="1:17" s="73" customFormat="1" ht="19.7" customHeight="1">
      <c r="A95" s="1271"/>
      <c r="B95" s="21"/>
      <c r="C95" s="790" t="s">
        <v>531</v>
      </c>
      <c r="D95" s="790" t="s">
        <v>531</v>
      </c>
      <c r="E95" s="1277" t="s">
        <v>3404</v>
      </c>
      <c r="F95" s="248">
        <v>8</v>
      </c>
      <c r="G95" s="1098">
        <v>220</v>
      </c>
      <c r="H95" s="204">
        <f t="shared" si="4"/>
        <v>1760</v>
      </c>
      <c r="I95" s="283"/>
      <c r="J95" s="443" t="s">
        <v>3405</v>
      </c>
      <c r="K95" s="57" t="s">
        <v>3406</v>
      </c>
      <c r="L95" s="285"/>
      <c r="M95" s="60"/>
      <c r="N95" s="65"/>
      <c r="O95" s="57"/>
      <c r="P95" s="60"/>
      <c r="Q95" s="26"/>
    </row>
    <row r="96" spans="1:17" s="73" customFormat="1" ht="19.7" customHeight="1">
      <c r="A96" s="1271"/>
      <c r="B96" s="21"/>
      <c r="C96" s="169" t="s">
        <v>3407</v>
      </c>
      <c r="D96" s="790" t="s">
        <v>531</v>
      </c>
      <c r="E96" s="1277" t="s">
        <v>3408</v>
      </c>
      <c r="F96" s="248">
        <v>20</v>
      </c>
      <c r="G96" s="1098">
        <v>67</v>
      </c>
      <c r="H96" s="204">
        <f>F96*G96</f>
        <v>1340</v>
      </c>
      <c r="I96" s="283"/>
      <c r="J96" s="443" t="s">
        <v>3409</v>
      </c>
      <c r="K96" s="57" t="s">
        <v>3410</v>
      </c>
      <c r="L96" s="285"/>
      <c r="M96" s="60"/>
      <c r="N96" s="65"/>
      <c r="O96" s="57"/>
      <c r="P96" s="60"/>
      <c r="Q96" s="26"/>
    </row>
    <row r="97" spans="1:17" s="73" customFormat="1" ht="19.7" customHeight="1">
      <c r="A97" s="1271"/>
      <c r="B97" s="21"/>
      <c r="C97" s="790" t="s">
        <v>531</v>
      </c>
      <c r="D97" s="790" t="s">
        <v>531</v>
      </c>
      <c r="E97" s="1277" t="s">
        <v>3411</v>
      </c>
      <c r="F97" s="248">
        <v>8</v>
      </c>
      <c r="G97" s="1098">
        <v>860</v>
      </c>
      <c r="H97" s="204">
        <f t="shared" si="4"/>
        <v>6880</v>
      </c>
      <c r="I97" s="283"/>
      <c r="J97" s="443" t="s">
        <v>3412</v>
      </c>
      <c r="K97" s="57"/>
      <c r="L97" s="285"/>
      <c r="M97" s="60"/>
      <c r="N97" s="65"/>
      <c r="O97" s="57"/>
      <c r="P97" s="60"/>
      <c r="Q97" s="26"/>
    </row>
    <row r="98" spans="1:17" s="73" customFormat="1" ht="19.7" customHeight="1">
      <c r="A98" s="1271"/>
      <c r="B98" s="21"/>
      <c r="C98" s="790" t="s">
        <v>531</v>
      </c>
      <c r="D98" s="790" t="s">
        <v>531</v>
      </c>
      <c r="E98" s="974" t="s">
        <v>3413</v>
      </c>
      <c r="F98" s="166">
        <v>8</v>
      </c>
      <c r="G98" s="182">
        <v>456</v>
      </c>
      <c r="H98" s="28">
        <f t="shared" si="4"/>
        <v>3648</v>
      </c>
      <c r="I98" s="167"/>
      <c r="J98" s="30" t="s">
        <v>3414</v>
      </c>
      <c r="K98" s="57"/>
      <c r="L98" s="285"/>
      <c r="M98" s="60"/>
      <c r="N98" s="65"/>
      <c r="O98" s="57"/>
      <c r="P98" s="60"/>
      <c r="Q98" s="26"/>
    </row>
    <row r="99" spans="1:17" s="73" customFormat="1" ht="19.7" customHeight="1">
      <c r="A99" s="1271"/>
      <c r="B99" s="21"/>
      <c r="C99" s="790" t="s">
        <v>531</v>
      </c>
      <c r="D99" s="790" t="s">
        <v>531</v>
      </c>
      <c r="E99" s="30" t="s">
        <v>3415</v>
      </c>
      <c r="F99" s="442">
        <v>8</v>
      </c>
      <c r="G99" s="53">
        <v>43</v>
      </c>
      <c r="H99" s="204">
        <f t="shared" si="4"/>
        <v>344</v>
      </c>
      <c r="I99" s="283"/>
      <c r="J99" s="443" t="s">
        <v>3416</v>
      </c>
      <c r="K99" s="57"/>
      <c r="L99" s="285"/>
      <c r="M99" s="60"/>
      <c r="N99" s="65"/>
      <c r="O99" s="57"/>
      <c r="P99" s="60"/>
      <c r="Q99" s="26"/>
    </row>
    <row r="100" spans="1:17" s="73" customFormat="1" ht="19.7" customHeight="1">
      <c r="A100" s="1271"/>
      <c r="B100" s="21"/>
      <c r="C100" s="790" t="s">
        <v>531</v>
      </c>
      <c r="D100" s="790" t="s">
        <v>531</v>
      </c>
      <c r="E100" s="30" t="s">
        <v>3417</v>
      </c>
      <c r="F100" s="442">
        <v>8</v>
      </c>
      <c r="G100" s="53">
        <v>2300</v>
      </c>
      <c r="H100" s="204">
        <f t="shared" si="4"/>
        <v>18400</v>
      </c>
      <c r="I100" s="283"/>
      <c r="J100" s="443" t="s">
        <v>3418</v>
      </c>
      <c r="K100" s="57"/>
      <c r="L100" s="285"/>
      <c r="M100" s="60"/>
      <c r="N100" s="65"/>
      <c r="O100" s="57"/>
      <c r="P100" s="60"/>
      <c r="Q100" s="26"/>
    </row>
    <row r="101" spans="1:17" s="73" customFormat="1" ht="19.7" customHeight="1">
      <c r="A101" s="1271"/>
      <c r="B101" s="21"/>
      <c r="C101" s="790" t="s">
        <v>531</v>
      </c>
      <c r="D101" s="790" t="s">
        <v>531</v>
      </c>
      <c r="E101" s="30" t="s">
        <v>3419</v>
      </c>
      <c r="F101" s="442">
        <v>30</v>
      </c>
      <c r="G101" s="53">
        <v>37</v>
      </c>
      <c r="H101" s="204">
        <f t="shared" si="4"/>
        <v>1110</v>
      </c>
      <c r="I101" s="283"/>
      <c r="J101" s="443" t="s">
        <v>1934</v>
      </c>
      <c r="K101" s="57"/>
      <c r="L101" s="285"/>
      <c r="M101" s="60"/>
      <c r="N101" s="65"/>
      <c r="O101" s="57"/>
      <c r="P101" s="60"/>
      <c r="Q101" s="26"/>
    </row>
    <row r="102" spans="1:17" s="73" customFormat="1" ht="19.7" customHeight="1">
      <c r="A102" s="1271"/>
      <c r="B102" s="21"/>
      <c r="C102" s="790"/>
      <c r="D102" s="790"/>
      <c r="E102" s="30"/>
      <c r="F102" s="442"/>
      <c r="G102" s="53"/>
      <c r="H102" s="204"/>
      <c r="I102" s="283"/>
      <c r="J102" s="443"/>
      <c r="K102" s="57"/>
      <c r="L102" s="285"/>
      <c r="M102" s="60"/>
      <c r="N102" s="65"/>
      <c r="O102" s="57"/>
      <c r="P102" s="60"/>
      <c r="Q102" s="61"/>
    </row>
    <row r="103" spans="1:17" s="73" customFormat="1" ht="19.7" customHeight="1">
      <c r="A103" s="1271"/>
      <c r="B103" s="21"/>
      <c r="C103" s="208"/>
      <c r="D103" s="208"/>
      <c r="E103" s="1076">
        <f>SUM(H67:H102)</f>
        <v>302184</v>
      </c>
      <c r="F103" s="44"/>
      <c r="G103" s="1279"/>
      <c r="H103" s="213"/>
      <c r="I103" s="205"/>
      <c r="J103" s="211"/>
      <c r="K103" s="57"/>
      <c r="L103" s="285"/>
      <c r="M103" s="60"/>
      <c r="N103" s="65"/>
      <c r="O103" s="57"/>
      <c r="P103" s="60"/>
      <c r="Q103" s="61"/>
    </row>
    <row r="104" spans="1:17" s="73" customFormat="1" ht="19.7" customHeight="1">
      <c r="A104" s="1271"/>
      <c r="B104" s="21"/>
      <c r="C104" s="208"/>
      <c r="D104" s="208"/>
      <c r="E104" s="245"/>
      <c r="F104" s="44"/>
      <c r="G104" s="1279"/>
      <c r="H104" s="213"/>
      <c r="I104" s="205"/>
      <c r="J104" s="211"/>
      <c r="K104" s="57"/>
      <c r="L104" s="285"/>
      <c r="M104" s="60"/>
      <c r="N104" s="65"/>
      <c r="O104" s="57"/>
      <c r="P104" s="60"/>
      <c r="Q104" s="61"/>
    </row>
    <row r="105" spans="1:17" s="73" customFormat="1" ht="19.7" customHeight="1">
      <c r="A105" s="1271"/>
      <c r="B105" s="65"/>
      <c r="C105" s="65"/>
      <c r="D105" s="65"/>
      <c r="E105" s="30"/>
      <c r="F105" s="442"/>
      <c r="G105" s="53"/>
      <c r="H105" s="36"/>
      <c r="I105" s="283"/>
      <c r="J105" s="443"/>
      <c r="K105" s="57"/>
      <c r="L105" s="285"/>
      <c r="M105" s="60"/>
      <c r="N105" s="65"/>
      <c r="O105" s="57"/>
      <c r="P105" s="60"/>
      <c r="Q105" s="61"/>
    </row>
    <row r="106" spans="1:17" s="73" customFormat="1" ht="19.7" customHeight="1">
      <c r="A106" s="1271"/>
      <c r="B106" s="65"/>
      <c r="C106" s="1272" t="s">
        <v>3420</v>
      </c>
      <c r="D106" s="1273"/>
      <c r="E106" s="1274"/>
      <c r="F106" s="442"/>
      <c r="G106" s="53"/>
      <c r="H106" s="36"/>
      <c r="I106" s="283"/>
      <c r="J106" s="443"/>
      <c r="K106" s="57"/>
      <c r="L106" s="285"/>
      <c r="M106" s="60"/>
      <c r="N106" s="65"/>
      <c r="O106" s="57"/>
      <c r="P106" s="60"/>
      <c r="Q106" s="61"/>
    </row>
    <row r="107" spans="1:17" s="73" customFormat="1" ht="19.7" customHeight="1">
      <c r="A107" s="1271"/>
      <c r="B107" s="65"/>
      <c r="C107" s="65"/>
      <c r="D107" s="65"/>
      <c r="E107" s="30"/>
      <c r="F107" s="442"/>
      <c r="G107" s="53"/>
      <c r="H107" s="36"/>
      <c r="I107" s="283"/>
      <c r="J107" s="443"/>
      <c r="K107" s="57"/>
      <c r="L107" s="285"/>
      <c r="M107" s="60"/>
      <c r="N107" s="65"/>
      <c r="O107" s="57"/>
      <c r="P107" s="60"/>
      <c r="Q107" s="61"/>
    </row>
    <row r="108" spans="1:17" s="73" customFormat="1" ht="19.7" customHeight="1">
      <c r="A108" s="1271"/>
      <c r="B108" s="65"/>
      <c r="C108" s="977" t="s">
        <v>565</v>
      </c>
      <c r="D108" s="977" t="s">
        <v>565</v>
      </c>
      <c r="E108" s="564" t="s">
        <v>3421</v>
      </c>
      <c r="F108" s="442">
        <v>2</v>
      </c>
      <c r="G108" s="1169">
        <v>31100</v>
      </c>
      <c r="H108" s="204">
        <f t="shared" ref="H108:H129" si="5">F108*G108</f>
        <v>62200</v>
      </c>
      <c r="I108" s="283"/>
      <c r="J108" s="443" t="s">
        <v>3422</v>
      </c>
      <c r="K108" s="57"/>
      <c r="L108" s="285"/>
      <c r="M108" s="60"/>
      <c r="N108" s="65"/>
      <c r="O108" s="32"/>
      <c r="P108" s="25"/>
      <c r="Q108" s="26"/>
    </row>
    <row r="109" spans="1:17" s="73" customFormat="1" ht="19.7" customHeight="1">
      <c r="A109" s="1271"/>
      <c r="B109" s="65"/>
      <c r="C109" s="977" t="s">
        <v>565</v>
      </c>
      <c r="D109" s="977" t="s">
        <v>565</v>
      </c>
      <c r="E109" s="564" t="s">
        <v>3423</v>
      </c>
      <c r="F109" s="442">
        <v>8</v>
      </c>
      <c r="G109" s="1169">
        <v>2300</v>
      </c>
      <c r="H109" s="204">
        <f t="shared" si="5"/>
        <v>18400</v>
      </c>
      <c r="I109" s="283"/>
      <c r="J109" s="443" t="s">
        <v>3356</v>
      </c>
      <c r="K109" s="57"/>
      <c r="L109" s="285"/>
      <c r="M109" s="60"/>
      <c r="N109" s="65"/>
      <c r="O109" s="32"/>
      <c r="P109" s="25"/>
      <c r="Q109" s="26"/>
    </row>
    <row r="110" spans="1:17" s="73" customFormat="1" ht="19.7" customHeight="1">
      <c r="A110" s="1271"/>
      <c r="B110" s="65"/>
      <c r="C110" s="977" t="s">
        <v>565</v>
      </c>
      <c r="D110" s="977" t="s">
        <v>565</v>
      </c>
      <c r="E110" s="1280" t="s">
        <v>3424</v>
      </c>
      <c r="F110" s="442">
        <v>4</v>
      </c>
      <c r="G110" s="1169">
        <v>3000</v>
      </c>
      <c r="H110" s="204">
        <f t="shared" si="5"/>
        <v>12000</v>
      </c>
      <c r="I110" s="283"/>
      <c r="J110" s="443" t="s">
        <v>3425</v>
      </c>
      <c r="K110" s="57"/>
      <c r="L110" s="285"/>
      <c r="M110" s="60"/>
      <c r="N110" s="65"/>
      <c r="O110" s="32"/>
      <c r="P110" s="25"/>
      <c r="Q110" s="26"/>
    </row>
    <row r="111" spans="1:17" s="73" customFormat="1" ht="19.7" customHeight="1">
      <c r="A111" s="1271"/>
      <c r="B111" s="65"/>
      <c r="C111" s="790" t="s">
        <v>531</v>
      </c>
      <c r="D111" s="790" t="s">
        <v>531</v>
      </c>
      <c r="E111" s="1277" t="s">
        <v>3371</v>
      </c>
      <c r="F111" s="442">
        <v>8</v>
      </c>
      <c r="G111" s="53">
        <v>1139</v>
      </c>
      <c r="H111" s="204">
        <f t="shared" si="5"/>
        <v>9112</v>
      </c>
      <c r="I111" s="283"/>
      <c r="J111" s="443" t="s">
        <v>3372</v>
      </c>
      <c r="K111" s="57"/>
      <c r="L111" s="285"/>
      <c r="M111" s="60"/>
      <c r="N111" s="65"/>
      <c r="O111" s="57"/>
      <c r="P111" s="60"/>
      <c r="Q111" s="26"/>
    </row>
    <row r="112" spans="1:17" s="73" customFormat="1" ht="19.7" customHeight="1">
      <c r="A112" s="1271"/>
      <c r="B112" s="65"/>
      <c r="C112" s="791" t="s">
        <v>531</v>
      </c>
      <c r="D112" s="791" t="s">
        <v>531</v>
      </c>
      <c r="E112" s="1269" t="s">
        <v>3426</v>
      </c>
      <c r="F112" s="788">
        <v>4</v>
      </c>
      <c r="G112" s="182">
        <v>5211</v>
      </c>
      <c r="H112" s="406">
        <f t="shared" si="5"/>
        <v>20844</v>
      </c>
      <c r="I112" s="167"/>
      <c r="J112" s="1270" t="s">
        <v>3427</v>
      </c>
      <c r="K112" s="57"/>
      <c r="L112" s="285"/>
      <c r="M112" s="60"/>
      <c r="N112" s="65"/>
      <c r="O112" s="57"/>
      <c r="P112" s="60"/>
      <c r="Q112" s="26"/>
    </row>
    <row r="113" spans="1:17" s="73" customFormat="1" ht="19.7" customHeight="1">
      <c r="A113" s="1271"/>
      <c r="B113" s="65"/>
      <c r="C113" s="791" t="s">
        <v>531</v>
      </c>
      <c r="D113" s="791" t="s">
        <v>531</v>
      </c>
      <c r="E113" s="1269" t="s">
        <v>3428</v>
      </c>
      <c r="F113" s="788">
        <v>4</v>
      </c>
      <c r="G113" s="182">
        <v>5211</v>
      </c>
      <c r="H113" s="406">
        <f t="shared" si="5"/>
        <v>20844</v>
      </c>
      <c r="I113" s="167"/>
      <c r="J113" s="1270" t="s">
        <v>3429</v>
      </c>
      <c r="K113" s="57"/>
      <c r="L113" s="285"/>
      <c r="M113" s="60"/>
      <c r="N113" s="65"/>
      <c r="O113" s="57"/>
      <c r="P113" s="60"/>
      <c r="Q113" s="26"/>
    </row>
    <row r="114" spans="1:17" s="73" customFormat="1" ht="19.7" customHeight="1">
      <c r="A114" s="1271"/>
      <c r="B114" s="65"/>
      <c r="C114" s="790" t="s">
        <v>531</v>
      </c>
      <c r="D114" s="790" t="s">
        <v>531</v>
      </c>
      <c r="E114" s="183" t="s">
        <v>802</v>
      </c>
      <c r="F114" s="166">
        <v>40</v>
      </c>
      <c r="G114" s="171">
        <v>11</v>
      </c>
      <c r="H114" s="28">
        <f t="shared" si="5"/>
        <v>440</v>
      </c>
      <c r="I114" s="167"/>
      <c r="J114" s="30" t="s">
        <v>803</v>
      </c>
      <c r="K114" s="57"/>
      <c r="L114" s="285"/>
      <c r="M114" s="60"/>
      <c r="N114" s="65"/>
      <c r="O114" s="57"/>
      <c r="P114" s="60"/>
      <c r="Q114" s="26"/>
    </row>
    <row r="115" spans="1:17" s="73" customFormat="1" ht="19.7" customHeight="1">
      <c r="A115" s="1271"/>
      <c r="B115" s="65"/>
      <c r="C115" s="790" t="s">
        <v>531</v>
      </c>
      <c r="D115" s="790" t="s">
        <v>531</v>
      </c>
      <c r="E115" s="183" t="s">
        <v>799</v>
      </c>
      <c r="F115" s="166">
        <v>20</v>
      </c>
      <c r="G115" s="171">
        <v>25</v>
      </c>
      <c r="H115" s="28">
        <f t="shared" si="5"/>
        <v>500</v>
      </c>
      <c r="I115" s="167"/>
      <c r="J115" s="30" t="s">
        <v>3382</v>
      </c>
      <c r="K115" s="57"/>
      <c r="L115" s="285"/>
      <c r="M115" s="60"/>
      <c r="N115" s="65"/>
      <c r="O115" s="57"/>
      <c r="P115" s="60"/>
      <c r="Q115" s="26"/>
    </row>
    <row r="116" spans="1:17" s="73" customFormat="1" ht="19.7" customHeight="1">
      <c r="A116" s="1271"/>
      <c r="B116" s="65"/>
      <c r="C116" s="790" t="s">
        <v>531</v>
      </c>
      <c r="D116" s="790" t="s">
        <v>531</v>
      </c>
      <c r="E116" s="1084" t="s">
        <v>3383</v>
      </c>
      <c r="F116" s="248">
        <v>40</v>
      </c>
      <c r="G116" s="23">
        <v>9</v>
      </c>
      <c r="H116" s="36">
        <f t="shared" si="5"/>
        <v>360</v>
      </c>
      <c r="I116" s="167"/>
      <c r="J116" s="211" t="s">
        <v>3384</v>
      </c>
      <c r="K116" s="57"/>
      <c r="L116" s="285"/>
      <c r="M116" s="60"/>
      <c r="N116" s="65"/>
      <c r="O116" s="57"/>
      <c r="P116" s="60"/>
      <c r="Q116" s="26"/>
    </row>
    <row r="117" spans="1:17" s="73" customFormat="1" ht="19.7" customHeight="1">
      <c r="A117" s="1271"/>
      <c r="B117" s="65"/>
      <c r="C117" s="790" t="s">
        <v>531</v>
      </c>
      <c r="D117" s="790" t="s">
        <v>531</v>
      </c>
      <c r="E117" s="974" t="s">
        <v>3385</v>
      </c>
      <c r="F117" s="166">
        <v>40</v>
      </c>
      <c r="G117" s="182">
        <v>19</v>
      </c>
      <c r="H117" s="28">
        <f t="shared" si="5"/>
        <v>760</v>
      </c>
      <c r="I117" s="167"/>
      <c r="J117" s="164" t="s">
        <v>3386</v>
      </c>
      <c r="K117" s="57"/>
      <c r="L117" s="285"/>
      <c r="M117" s="60"/>
      <c r="N117" s="65"/>
      <c r="O117" s="57"/>
      <c r="P117" s="60"/>
      <c r="Q117" s="26"/>
    </row>
    <row r="118" spans="1:17" s="73" customFormat="1" ht="19.7" customHeight="1">
      <c r="A118" s="1271"/>
      <c r="B118" s="65"/>
      <c r="C118" s="790" t="s">
        <v>531</v>
      </c>
      <c r="D118" s="790" t="s">
        <v>531</v>
      </c>
      <c r="E118" s="1281" t="s">
        <v>3430</v>
      </c>
      <c r="F118" s="166">
        <v>30</v>
      </c>
      <c r="G118" s="182">
        <v>19</v>
      </c>
      <c r="H118" s="28">
        <f t="shared" si="5"/>
        <v>570</v>
      </c>
      <c r="I118" s="167"/>
      <c r="J118" s="154" t="s">
        <v>2642</v>
      </c>
      <c r="K118" s="57"/>
      <c r="L118" s="285"/>
      <c r="M118" s="60"/>
      <c r="N118" s="65"/>
      <c r="O118" s="57"/>
      <c r="P118" s="60"/>
      <c r="Q118" s="26"/>
    </row>
    <row r="119" spans="1:17" s="73" customFormat="1" ht="19.7" customHeight="1">
      <c r="A119" s="1271"/>
      <c r="B119" s="65"/>
      <c r="C119" s="790" t="s">
        <v>531</v>
      </c>
      <c r="D119" s="790" t="s">
        <v>531</v>
      </c>
      <c r="E119" s="1281" t="s">
        <v>3431</v>
      </c>
      <c r="F119" s="166">
        <v>30</v>
      </c>
      <c r="G119" s="182">
        <v>19</v>
      </c>
      <c r="H119" s="28">
        <f>F119*G119</f>
        <v>570</v>
      </c>
      <c r="I119" s="167"/>
      <c r="J119" s="154" t="s">
        <v>2642</v>
      </c>
      <c r="K119" s="57"/>
      <c r="L119" s="285"/>
      <c r="M119" s="60"/>
      <c r="N119" s="65"/>
      <c r="O119" s="57"/>
      <c r="P119" s="60"/>
      <c r="Q119" s="26"/>
    </row>
    <row r="120" spans="1:17" s="73" customFormat="1" ht="19.7" customHeight="1">
      <c r="A120" s="1271"/>
      <c r="B120" s="65"/>
      <c r="C120" s="790" t="s">
        <v>2172</v>
      </c>
      <c r="D120" s="790" t="s">
        <v>531</v>
      </c>
      <c r="E120" s="974" t="s">
        <v>3387</v>
      </c>
      <c r="F120" s="166">
        <v>20</v>
      </c>
      <c r="G120" s="182">
        <v>30</v>
      </c>
      <c r="H120" s="28">
        <f t="shared" si="5"/>
        <v>600</v>
      </c>
      <c r="I120" s="167"/>
      <c r="J120" s="30" t="s">
        <v>1934</v>
      </c>
      <c r="K120" s="57"/>
      <c r="L120" s="285"/>
      <c r="M120" s="60"/>
      <c r="N120" s="65"/>
      <c r="O120" s="57"/>
      <c r="P120" s="60"/>
      <c r="Q120" s="26"/>
    </row>
    <row r="121" spans="1:17" s="73" customFormat="1" ht="19.7" customHeight="1">
      <c r="A121" s="1271"/>
      <c r="B121" s="65"/>
      <c r="C121" s="790" t="s">
        <v>531</v>
      </c>
      <c r="D121" s="790" t="s">
        <v>531</v>
      </c>
      <c r="E121" s="974" t="s">
        <v>3388</v>
      </c>
      <c r="F121" s="166">
        <v>8</v>
      </c>
      <c r="G121" s="182">
        <v>1440</v>
      </c>
      <c r="H121" s="28">
        <f t="shared" si="5"/>
        <v>11520</v>
      </c>
      <c r="I121" s="167"/>
      <c r="J121" s="30" t="s">
        <v>3389</v>
      </c>
      <c r="K121" s="57"/>
      <c r="L121" s="285"/>
      <c r="M121" s="60"/>
      <c r="N121" s="65"/>
      <c r="O121" s="57"/>
      <c r="P121" s="60"/>
      <c r="Q121" s="26"/>
    </row>
    <row r="122" spans="1:17" s="73" customFormat="1" ht="19.7" customHeight="1">
      <c r="A122" s="1271"/>
      <c r="B122" s="65"/>
      <c r="C122" s="790" t="s">
        <v>531</v>
      </c>
      <c r="D122" s="790" t="s">
        <v>531</v>
      </c>
      <c r="E122" s="1079" t="s">
        <v>3390</v>
      </c>
      <c r="F122" s="442">
        <v>54</v>
      </c>
      <c r="G122" s="23">
        <v>288</v>
      </c>
      <c r="H122" s="204">
        <f t="shared" si="5"/>
        <v>15552</v>
      </c>
      <c r="I122" s="283"/>
      <c r="J122" s="443" t="s">
        <v>3391</v>
      </c>
      <c r="K122" s="57"/>
      <c r="L122" s="285"/>
      <c r="M122" s="60"/>
      <c r="N122" s="65"/>
      <c r="O122" s="57"/>
      <c r="P122" s="60"/>
      <c r="Q122" s="26"/>
    </row>
    <row r="123" spans="1:17" s="73" customFormat="1" ht="19.7" customHeight="1">
      <c r="A123" s="1271"/>
      <c r="B123" s="21"/>
      <c r="C123" s="790" t="s">
        <v>2172</v>
      </c>
      <c r="D123" s="790" t="s">
        <v>531</v>
      </c>
      <c r="E123" s="1079" t="s">
        <v>3392</v>
      </c>
      <c r="F123" s="442">
        <v>60</v>
      </c>
      <c r="G123" s="23">
        <v>18</v>
      </c>
      <c r="H123" s="204">
        <f t="shared" si="5"/>
        <v>1080</v>
      </c>
      <c r="I123" s="283"/>
      <c r="J123" s="443" t="s">
        <v>3393</v>
      </c>
      <c r="K123" s="22"/>
      <c r="L123" s="22"/>
      <c r="M123" s="60"/>
      <c r="N123" s="65"/>
      <c r="O123" s="57"/>
      <c r="P123" s="60"/>
      <c r="Q123" s="26"/>
    </row>
    <row r="124" spans="1:17" s="73" customFormat="1" ht="19.7" customHeight="1">
      <c r="A124" s="1271"/>
      <c r="B124" s="21"/>
      <c r="C124" s="790" t="s">
        <v>531</v>
      </c>
      <c r="D124" s="790" t="s">
        <v>531</v>
      </c>
      <c r="E124" s="1079" t="s">
        <v>3394</v>
      </c>
      <c r="F124" s="442">
        <v>1</v>
      </c>
      <c r="G124" s="53">
        <v>860</v>
      </c>
      <c r="H124" s="204">
        <f t="shared" si="5"/>
        <v>860</v>
      </c>
      <c r="I124" s="283"/>
      <c r="J124" s="211" t="s">
        <v>3346</v>
      </c>
      <c r="K124" s="22"/>
      <c r="L124" s="22"/>
      <c r="M124" s="60"/>
      <c r="N124" s="65"/>
      <c r="O124" s="57"/>
      <c r="P124" s="60"/>
      <c r="Q124" s="26"/>
    </row>
    <row r="125" spans="1:17" s="73" customFormat="1" ht="19.7" customHeight="1">
      <c r="A125" s="1271"/>
      <c r="B125" s="21"/>
      <c r="C125" s="790" t="s">
        <v>531</v>
      </c>
      <c r="D125" s="790" t="s">
        <v>531</v>
      </c>
      <c r="E125" s="1079" t="s">
        <v>3395</v>
      </c>
      <c r="F125" s="442">
        <v>1</v>
      </c>
      <c r="G125" s="53">
        <v>860</v>
      </c>
      <c r="H125" s="204">
        <f t="shared" si="5"/>
        <v>860</v>
      </c>
      <c r="I125" s="283"/>
      <c r="J125" s="211" t="s">
        <v>3348</v>
      </c>
      <c r="K125" s="22"/>
      <c r="L125" s="22"/>
      <c r="M125" s="60"/>
      <c r="N125" s="65"/>
      <c r="O125" s="57"/>
      <c r="P125" s="60"/>
      <c r="Q125" s="26"/>
    </row>
    <row r="126" spans="1:17" s="73" customFormat="1" ht="19.7" customHeight="1">
      <c r="A126" s="1271"/>
      <c r="B126" s="21"/>
      <c r="C126" s="790" t="s">
        <v>531</v>
      </c>
      <c r="D126" s="790" t="s">
        <v>531</v>
      </c>
      <c r="E126" s="1079" t="s">
        <v>3396</v>
      </c>
      <c r="F126" s="442">
        <v>20</v>
      </c>
      <c r="G126" s="53">
        <v>72</v>
      </c>
      <c r="H126" s="204">
        <f t="shared" si="5"/>
        <v>1440</v>
      </c>
      <c r="I126" s="283"/>
      <c r="J126" s="443" t="s">
        <v>3397</v>
      </c>
      <c r="K126" s="30"/>
      <c r="L126" s="22"/>
      <c r="M126" s="60"/>
      <c r="N126" s="65"/>
      <c r="O126" s="57"/>
      <c r="P126" s="60"/>
      <c r="Q126" s="26"/>
    </row>
    <row r="127" spans="1:17" s="73" customFormat="1" ht="19.7" customHeight="1">
      <c r="A127" s="1271"/>
      <c r="B127" s="21"/>
      <c r="C127" s="977" t="s">
        <v>565</v>
      </c>
      <c r="D127" s="977" t="s">
        <v>565</v>
      </c>
      <c r="E127" s="1275" t="s">
        <v>3432</v>
      </c>
      <c r="F127" s="442">
        <v>2</v>
      </c>
      <c r="G127" s="1276">
        <v>15200</v>
      </c>
      <c r="H127" s="204">
        <f t="shared" si="5"/>
        <v>30400</v>
      </c>
      <c r="I127" s="283"/>
      <c r="J127" s="443" t="s">
        <v>3360</v>
      </c>
      <c r="K127" s="57"/>
      <c r="L127" s="22"/>
      <c r="M127" s="60"/>
      <c r="N127" s="65"/>
      <c r="O127" s="32"/>
      <c r="P127" s="25"/>
      <c r="Q127" s="26"/>
    </row>
    <row r="128" spans="1:17" s="73" customFormat="1" ht="19.7" customHeight="1">
      <c r="A128" s="1271"/>
      <c r="B128" s="21"/>
      <c r="C128" s="977" t="s">
        <v>565</v>
      </c>
      <c r="D128" s="977" t="s">
        <v>565</v>
      </c>
      <c r="E128" s="1275" t="s">
        <v>3433</v>
      </c>
      <c r="F128" s="442">
        <v>4</v>
      </c>
      <c r="G128" s="1276">
        <v>1400</v>
      </c>
      <c r="H128" s="204">
        <f t="shared" si="5"/>
        <v>5600</v>
      </c>
      <c r="I128" s="283"/>
      <c r="J128" s="443" t="s">
        <v>3434</v>
      </c>
      <c r="K128" s="57"/>
      <c r="L128" s="22"/>
      <c r="M128" s="60"/>
      <c r="N128" s="65"/>
      <c r="O128" s="32"/>
      <c r="P128" s="25"/>
      <c r="Q128" s="26"/>
    </row>
    <row r="129" spans="1:17" s="73" customFormat="1" ht="19.7" customHeight="1">
      <c r="A129" s="1271"/>
      <c r="B129" s="21"/>
      <c r="C129" s="977" t="s">
        <v>565</v>
      </c>
      <c r="D129" s="977" t="s">
        <v>565</v>
      </c>
      <c r="E129" s="1275" t="s">
        <v>3361</v>
      </c>
      <c r="F129" s="442">
        <v>4</v>
      </c>
      <c r="G129" s="1276">
        <v>3750</v>
      </c>
      <c r="H129" s="204">
        <f t="shared" si="5"/>
        <v>15000</v>
      </c>
      <c r="I129" s="283"/>
      <c r="J129" s="443" t="s">
        <v>3362</v>
      </c>
      <c r="K129" s="57"/>
      <c r="L129" s="22"/>
      <c r="M129" s="60"/>
      <c r="N129" s="65"/>
      <c r="O129" s="32"/>
      <c r="P129" s="25"/>
      <c r="Q129" s="26"/>
    </row>
    <row r="130" spans="1:17" s="73" customFormat="1" ht="19.7" customHeight="1">
      <c r="A130" s="1271"/>
      <c r="B130" s="21"/>
      <c r="C130" s="977" t="s">
        <v>565</v>
      </c>
      <c r="D130" s="977" t="s">
        <v>565</v>
      </c>
      <c r="E130" s="1275" t="s">
        <v>3435</v>
      </c>
      <c r="F130" s="442">
        <v>4</v>
      </c>
      <c r="G130" s="1276">
        <v>3150</v>
      </c>
      <c r="H130" s="204">
        <f>F130*G130</f>
        <v>12600</v>
      </c>
      <c r="I130" s="283"/>
      <c r="J130" s="443" t="s">
        <v>3364</v>
      </c>
      <c r="K130" s="57"/>
      <c r="L130" s="22"/>
      <c r="M130" s="60"/>
      <c r="N130" s="65"/>
      <c r="O130" s="32"/>
      <c r="P130" s="25"/>
      <c r="Q130" s="26"/>
    </row>
    <row r="131" spans="1:17" s="73" customFormat="1" ht="19.7" customHeight="1">
      <c r="A131" s="1271"/>
      <c r="B131" s="21"/>
      <c r="C131" s="977" t="s">
        <v>565</v>
      </c>
      <c r="D131" s="977" t="s">
        <v>565</v>
      </c>
      <c r="E131" s="1275" t="s">
        <v>3436</v>
      </c>
      <c r="F131" s="442">
        <v>4</v>
      </c>
      <c r="G131" s="1276">
        <v>2700</v>
      </c>
      <c r="H131" s="204">
        <f>F131*G131</f>
        <v>10800</v>
      </c>
      <c r="I131" s="283"/>
      <c r="J131" s="443" t="s">
        <v>3437</v>
      </c>
      <c r="K131" s="57"/>
      <c r="L131" s="22"/>
      <c r="M131" s="60"/>
      <c r="N131" s="65"/>
      <c r="O131" s="32"/>
      <c r="P131" s="25"/>
      <c r="Q131" s="26"/>
    </row>
    <row r="132" spans="1:17" s="73" customFormat="1" ht="19.7" customHeight="1">
      <c r="A132" s="1271"/>
      <c r="B132" s="21"/>
      <c r="C132" s="977" t="s">
        <v>565</v>
      </c>
      <c r="D132" s="977" t="s">
        <v>565</v>
      </c>
      <c r="E132" s="1275" t="s">
        <v>3438</v>
      </c>
      <c r="F132" s="442">
        <v>2</v>
      </c>
      <c r="G132" s="1276">
        <v>5200</v>
      </c>
      <c r="H132" s="204">
        <f>F132*G132</f>
        <v>10400</v>
      </c>
      <c r="I132" s="283"/>
      <c r="J132" s="443" t="s">
        <v>3439</v>
      </c>
      <c r="K132" s="57"/>
      <c r="L132" s="22"/>
      <c r="M132" s="60"/>
      <c r="N132" s="65"/>
      <c r="O132" s="32"/>
      <c r="P132" s="25"/>
      <c r="Q132" s="26"/>
    </row>
    <row r="133" spans="1:17" s="73" customFormat="1" ht="19.7" customHeight="1">
      <c r="A133" s="1271"/>
      <c r="B133" s="21"/>
      <c r="C133" s="169" t="s">
        <v>3398</v>
      </c>
      <c r="D133" s="790" t="s">
        <v>3155</v>
      </c>
      <c r="E133" s="1277" t="s">
        <v>3399</v>
      </c>
      <c r="F133" s="248">
        <v>4</v>
      </c>
      <c r="G133" s="1098">
        <v>3790</v>
      </c>
      <c r="H133" s="204">
        <f t="shared" ref="H133:H142" si="6">F133*G133</f>
        <v>15160</v>
      </c>
      <c r="I133" s="283"/>
      <c r="J133" s="443" t="s">
        <v>3400</v>
      </c>
      <c r="K133" s="57"/>
      <c r="L133" s="22"/>
      <c r="M133" s="60"/>
      <c r="N133" s="65"/>
      <c r="O133" s="57"/>
      <c r="P133" s="60"/>
      <c r="Q133" s="61"/>
    </row>
    <row r="134" spans="1:17" s="73" customFormat="1" ht="19.7" customHeight="1">
      <c r="A134" s="1271"/>
      <c r="B134" s="21"/>
      <c r="C134" s="790" t="s">
        <v>531</v>
      </c>
      <c r="D134" s="790" t="s">
        <v>531</v>
      </c>
      <c r="E134" s="1079" t="s">
        <v>3401</v>
      </c>
      <c r="F134" s="442">
        <v>16</v>
      </c>
      <c r="G134" s="23">
        <v>300</v>
      </c>
      <c r="H134" s="204">
        <f t="shared" si="6"/>
        <v>4800</v>
      </c>
      <c r="I134" s="283"/>
      <c r="J134" s="443" t="s">
        <v>3391</v>
      </c>
      <c r="K134" s="57"/>
      <c r="L134" s="22"/>
      <c r="M134" s="60"/>
      <c r="N134" s="65"/>
      <c r="O134" s="57"/>
      <c r="P134" s="60"/>
      <c r="Q134" s="26"/>
    </row>
    <row r="135" spans="1:17" s="73" customFormat="1" ht="19.7" customHeight="1">
      <c r="A135" s="1271"/>
      <c r="B135" s="21"/>
      <c r="C135" s="790" t="s">
        <v>531</v>
      </c>
      <c r="D135" s="790" t="s">
        <v>531</v>
      </c>
      <c r="E135" s="1079" t="s">
        <v>3402</v>
      </c>
      <c r="F135" s="442">
        <v>8</v>
      </c>
      <c r="G135" s="23">
        <v>300</v>
      </c>
      <c r="H135" s="204">
        <f t="shared" si="6"/>
        <v>2400</v>
      </c>
      <c r="I135" s="283"/>
      <c r="J135" s="443" t="s">
        <v>3391</v>
      </c>
      <c r="K135" s="285" t="s">
        <v>3403</v>
      </c>
      <c r="L135" s="22"/>
      <c r="M135" s="60"/>
      <c r="N135" s="65"/>
      <c r="O135" s="57"/>
      <c r="P135" s="60"/>
      <c r="Q135" s="26"/>
    </row>
    <row r="136" spans="1:17" s="73" customFormat="1" ht="19.7" customHeight="1">
      <c r="A136" s="1271"/>
      <c r="B136" s="21"/>
      <c r="C136" s="790" t="s">
        <v>531</v>
      </c>
      <c r="D136" s="790" t="s">
        <v>531</v>
      </c>
      <c r="E136" s="1277" t="s">
        <v>3404</v>
      </c>
      <c r="F136" s="248">
        <v>8</v>
      </c>
      <c r="G136" s="1098">
        <v>220</v>
      </c>
      <c r="H136" s="204">
        <f t="shared" si="6"/>
        <v>1760</v>
      </c>
      <c r="I136" s="283"/>
      <c r="J136" s="443" t="s">
        <v>3405</v>
      </c>
      <c r="K136" s="57" t="s">
        <v>3406</v>
      </c>
      <c r="L136" s="22"/>
      <c r="M136" s="60"/>
      <c r="N136" s="65"/>
      <c r="O136" s="57"/>
      <c r="P136" s="60"/>
      <c r="Q136" s="26"/>
    </row>
    <row r="137" spans="1:17" s="73" customFormat="1" ht="19.7" customHeight="1">
      <c r="A137" s="1271"/>
      <c r="B137" s="21"/>
      <c r="C137" s="169" t="s">
        <v>3407</v>
      </c>
      <c r="D137" s="790" t="s">
        <v>531</v>
      </c>
      <c r="E137" s="1277" t="s">
        <v>3408</v>
      </c>
      <c r="F137" s="248">
        <v>20</v>
      </c>
      <c r="G137" s="1098">
        <v>67</v>
      </c>
      <c r="H137" s="204">
        <f t="shared" si="6"/>
        <v>1340</v>
      </c>
      <c r="I137" s="283"/>
      <c r="J137" s="443" t="s">
        <v>3409</v>
      </c>
      <c r="K137" s="57" t="s">
        <v>3410</v>
      </c>
      <c r="L137" s="22"/>
      <c r="M137" s="60"/>
      <c r="N137" s="65"/>
      <c r="O137" s="57"/>
      <c r="P137" s="60"/>
      <c r="Q137" s="26"/>
    </row>
    <row r="138" spans="1:17" s="73" customFormat="1" ht="19.7" customHeight="1">
      <c r="A138" s="1271"/>
      <c r="B138" s="21"/>
      <c r="C138" s="790" t="s">
        <v>531</v>
      </c>
      <c r="D138" s="790" t="s">
        <v>531</v>
      </c>
      <c r="E138" s="1277" t="s">
        <v>3411</v>
      </c>
      <c r="F138" s="248">
        <v>8</v>
      </c>
      <c r="G138" s="1098">
        <v>860</v>
      </c>
      <c r="H138" s="204">
        <f t="shared" si="6"/>
        <v>6880</v>
      </c>
      <c r="I138" s="283"/>
      <c r="J138" s="443" t="s">
        <v>3412</v>
      </c>
      <c r="K138" s="57"/>
      <c r="L138" s="22"/>
      <c r="M138" s="60"/>
      <c r="N138" s="65"/>
      <c r="O138" s="57"/>
      <c r="P138" s="60"/>
      <c r="Q138" s="26"/>
    </row>
    <row r="139" spans="1:17" s="73" customFormat="1" ht="19.7" customHeight="1">
      <c r="A139" s="1271"/>
      <c r="B139" s="21"/>
      <c r="C139" s="790" t="s">
        <v>531</v>
      </c>
      <c r="D139" s="790" t="s">
        <v>531</v>
      </c>
      <c r="E139" s="974" t="s">
        <v>3413</v>
      </c>
      <c r="F139" s="166">
        <v>8</v>
      </c>
      <c r="G139" s="182">
        <v>456</v>
      </c>
      <c r="H139" s="28">
        <f t="shared" si="6"/>
        <v>3648</v>
      </c>
      <c r="I139" s="167"/>
      <c r="J139" s="30" t="s">
        <v>3414</v>
      </c>
      <c r="K139" s="57"/>
      <c r="L139" s="22"/>
      <c r="M139" s="60"/>
      <c r="N139" s="65"/>
      <c r="O139" s="57"/>
      <c r="P139" s="60"/>
      <c r="Q139" s="26"/>
    </row>
    <row r="140" spans="1:17" s="73" customFormat="1" ht="19.7" customHeight="1">
      <c r="A140" s="1271"/>
      <c r="B140" s="21"/>
      <c r="C140" s="790" t="s">
        <v>531</v>
      </c>
      <c r="D140" s="790" t="s">
        <v>531</v>
      </c>
      <c r="E140" s="30" t="s">
        <v>3415</v>
      </c>
      <c r="F140" s="442">
        <v>8</v>
      </c>
      <c r="G140" s="53">
        <v>43</v>
      </c>
      <c r="H140" s="204">
        <f t="shared" si="6"/>
        <v>344</v>
      </c>
      <c r="I140" s="283"/>
      <c r="J140" s="443" t="s">
        <v>3416</v>
      </c>
      <c r="K140" s="57"/>
      <c r="L140" s="22"/>
      <c r="M140" s="60"/>
      <c r="N140" s="65"/>
      <c r="O140" s="57"/>
      <c r="P140" s="60"/>
      <c r="Q140" s="26"/>
    </row>
    <row r="141" spans="1:17" s="73" customFormat="1" ht="19.7" customHeight="1">
      <c r="A141" s="1271"/>
      <c r="B141" s="21"/>
      <c r="C141" s="790" t="s">
        <v>531</v>
      </c>
      <c r="D141" s="790" t="s">
        <v>531</v>
      </c>
      <c r="E141" s="30" t="s">
        <v>3417</v>
      </c>
      <c r="F141" s="442">
        <v>8</v>
      </c>
      <c r="G141" s="53">
        <v>2300</v>
      </c>
      <c r="H141" s="204">
        <f t="shared" si="6"/>
        <v>18400</v>
      </c>
      <c r="I141" s="283"/>
      <c r="J141" s="443" t="s">
        <v>3418</v>
      </c>
      <c r="K141" s="57"/>
      <c r="L141" s="22"/>
      <c r="M141" s="60"/>
      <c r="N141" s="65"/>
      <c r="O141" s="57"/>
      <c r="P141" s="60"/>
      <c r="Q141" s="26"/>
    </row>
    <row r="142" spans="1:17" s="73" customFormat="1" ht="19.7" customHeight="1">
      <c r="A142" s="1271"/>
      <c r="B142" s="21"/>
      <c r="C142" s="790" t="s">
        <v>531</v>
      </c>
      <c r="D142" s="790" t="s">
        <v>531</v>
      </c>
      <c r="E142" s="30" t="s">
        <v>3419</v>
      </c>
      <c r="F142" s="442">
        <v>30</v>
      </c>
      <c r="G142" s="53">
        <v>37</v>
      </c>
      <c r="H142" s="204">
        <f t="shared" si="6"/>
        <v>1110</v>
      </c>
      <c r="I142" s="283"/>
      <c r="J142" s="443" t="s">
        <v>1934</v>
      </c>
      <c r="K142" s="57"/>
      <c r="L142" s="22"/>
      <c r="M142" s="60"/>
      <c r="N142" s="65"/>
      <c r="O142" s="57"/>
      <c r="P142" s="60"/>
      <c r="Q142" s="26"/>
    </row>
    <row r="143" spans="1:17" s="73" customFormat="1" ht="19.7" customHeight="1">
      <c r="A143" s="1271"/>
      <c r="B143" s="21"/>
      <c r="C143" s="790"/>
      <c r="D143" s="790"/>
      <c r="E143" s="1079"/>
      <c r="F143" s="442"/>
      <c r="G143" s="53"/>
      <c r="H143" s="204"/>
      <c r="I143" s="283"/>
      <c r="J143" s="443"/>
      <c r="K143" s="30"/>
      <c r="L143" s="22"/>
      <c r="M143" s="60"/>
      <c r="N143" s="65"/>
      <c r="O143" s="57"/>
      <c r="P143" s="60"/>
      <c r="Q143" s="61"/>
    </row>
    <row r="144" spans="1:17" s="73" customFormat="1" ht="19.7" customHeight="1">
      <c r="A144" s="1271"/>
      <c r="B144" s="21"/>
      <c r="C144" s="790"/>
      <c r="D144" s="790"/>
      <c r="E144" s="1076">
        <f>SUM(H107:H143)</f>
        <v>319154</v>
      </c>
      <c r="F144" s="442"/>
      <c r="G144" s="53"/>
      <c r="H144" s="204"/>
      <c r="I144" s="283"/>
      <c r="J144" s="443"/>
      <c r="K144" s="30"/>
      <c r="L144" s="22"/>
      <c r="M144" s="60"/>
      <c r="N144" s="65"/>
      <c r="O144" s="57"/>
      <c r="P144" s="60"/>
      <c r="Q144" s="61"/>
    </row>
    <row r="145" spans="2:17" s="73" customFormat="1" ht="19.7" customHeight="1">
      <c r="B145" s="65"/>
      <c r="C145" s="65"/>
      <c r="D145" s="65"/>
      <c r="E145" s="30"/>
      <c r="F145" s="442"/>
      <c r="G145" s="53"/>
      <c r="H145" s="36"/>
      <c r="I145" s="283"/>
      <c r="J145" s="443"/>
      <c r="K145" s="57"/>
      <c r="L145" s="285"/>
      <c r="M145" s="60"/>
      <c r="N145" s="65"/>
      <c r="O145" s="57"/>
      <c r="P145" s="60"/>
      <c r="Q145" s="61"/>
    </row>
    <row r="146" spans="2:17" s="73" customFormat="1" ht="19.7" customHeight="1">
      <c r="B146" s="65"/>
      <c r="C146" s="65"/>
      <c r="D146" s="65"/>
      <c r="E146" s="30"/>
      <c r="F146" s="442"/>
      <c r="G146" s="53"/>
      <c r="H146" s="36"/>
      <c r="I146" s="283"/>
      <c r="J146" s="443"/>
      <c r="K146" s="57"/>
      <c r="L146" s="285"/>
      <c r="M146" s="60"/>
      <c r="N146" s="65"/>
      <c r="O146" s="57"/>
      <c r="P146" s="60"/>
      <c r="Q146" s="61"/>
    </row>
    <row r="147" spans="2:17" s="73" customFormat="1" ht="19.7" customHeight="1">
      <c r="B147" s="65"/>
      <c r="C147" s="254" t="s">
        <v>1953</v>
      </c>
      <c r="D147" s="255"/>
      <c r="E147" s="256"/>
      <c r="F147" s="166"/>
      <c r="G147" s="166"/>
      <c r="H147" s="24"/>
      <c r="I147" s="167"/>
      <c r="J147" s="183"/>
      <c r="K147" s="57"/>
      <c r="L147" s="285"/>
      <c r="M147" s="60"/>
      <c r="N147" s="65"/>
      <c r="O147" s="57"/>
      <c r="P147" s="60"/>
      <c r="Q147" s="61"/>
    </row>
    <row r="148" spans="2:17" s="73" customFormat="1" ht="19.7" customHeight="1">
      <c r="B148" s="65"/>
      <c r="C148" s="1056" t="s">
        <v>2013</v>
      </c>
      <c r="D148" s="1056" t="s">
        <v>2013</v>
      </c>
      <c r="E148" s="564" t="s">
        <v>3440</v>
      </c>
      <c r="F148" s="858">
        <v>1</v>
      </c>
      <c r="G148" s="22">
        <v>3600</v>
      </c>
      <c r="H148" s="38">
        <f t="shared" ref="H148:H179" si="7">F148*G148</f>
        <v>3600</v>
      </c>
      <c r="I148" s="167"/>
      <c r="J148" s="211" t="s">
        <v>3441</v>
      </c>
      <c r="K148" s="57"/>
      <c r="L148" s="285"/>
      <c r="M148" s="60"/>
      <c r="N148" s="65"/>
      <c r="O148" s="32"/>
      <c r="P148" s="25"/>
      <c r="Q148" s="26"/>
    </row>
    <row r="149" spans="2:17" s="73" customFormat="1" ht="19.7" customHeight="1">
      <c r="B149" s="65"/>
      <c r="C149" s="1282" t="s">
        <v>565</v>
      </c>
      <c r="D149" s="1282" t="s">
        <v>565</v>
      </c>
      <c r="E149" s="1057" t="s">
        <v>847</v>
      </c>
      <c r="F149" s="22">
        <v>1</v>
      </c>
      <c r="G149" s="31">
        <v>6000</v>
      </c>
      <c r="H149" s="31">
        <f>F149*G149</f>
        <v>6000</v>
      </c>
      <c r="I149" s="23"/>
      <c r="J149" s="31" t="s">
        <v>848</v>
      </c>
      <c r="K149" s="57"/>
      <c r="L149" s="285"/>
      <c r="M149" s="60"/>
      <c r="N149" s="65"/>
      <c r="O149" s="32"/>
      <c r="P149" s="25"/>
      <c r="Q149" s="26"/>
    </row>
    <row r="150" spans="2:17" s="73" customFormat="1" ht="19.7" customHeight="1">
      <c r="B150" s="65"/>
      <c r="C150" s="1282" t="s">
        <v>565</v>
      </c>
      <c r="D150" s="1282" t="s">
        <v>565</v>
      </c>
      <c r="E150" s="1057" t="s">
        <v>849</v>
      </c>
      <c r="F150" s="22">
        <v>1</v>
      </c>
      <c r="G150" s="31">
        <v>5600</v>
      </c>
      <c r="H150" s="31">
        <f>F150*G150</f>
        <v>5600</v>
      </c>
      <c r="I150" s="23"/>
      <c r="J150" s="31" t="s">
        <v>850</v>
      </c>
      <c r="K150" s="57"/>
      <c r="L150" s="285"/>
      <c r="M150" s="60"/>
      <c r="N150" s="65"/>
      <c r="O150" s="32"/>
      <c r="P150" s="25"/>
      <c r="Q150" s="26"/>
    </row>
    <row r="151" spans="2:17" s="73" customFormat="1" ht="19.7" customHeight="1">
      <c r="B151" s="65"/>
      <c r="C151" s="21" t="s">
        <v>531</v>
      </c>
      <c r="D151" s="21" t="s">
        <v>531</v>
      </c>
      <c r="E151" s="30" t="s">
        <v>1962</v>
      </c>
      <c r="F151" s="858">
        <v>1</v>
      </c>
      <c r="G151" s="22">
        <v>11950</v>
      </c>
      <c r="H151" s="38">
        <f t="shared" si="7"/>
        <v>11950</v>
      </c>
      <c r="I151" s="167"/>
      <c r="J151" s="211" t="s">
        <v>1400</v>
      </c>
      <c r="K151" s="57"/>
      <c r="L151" s="285"/>
      <c r="M151" s="60"/>
      <c r="N151" s="65"/>
      <c r="O151" s="57"/>
      <c r="P151" s="60"/>
      <c r="Q151" s="26"/>
    </row>
    <row r="152" spans="2:17" s="73" customFormat="1" ht="19.7" customHeight="1">
      <c r="B152" s="65"/>
      <c r="C152" s="21" t="s">
        <v>531</v>
      </c>
      <c r="D152" s="21" t="s">
        <v>531</v>
      </c>
      <c r="E152" s="30" t="s">
        <v>1401</v>
      </c>
      <c r="F152" s="22">
        <v>1</v>
      </c>
      <c r="G152" s="166">
        <v>2148</v>
      </c>
      <c r="H152" s="24">
        <f t="shared" si="7"/>
        <v>2148</v>
      </c>
      <c r="I152" s="36"/>
      <c r="J152" s="31" t="s">
        <v>949</v>
      </c>
      <c r="K152" s="57"/>
      <c r="L152" s="285"/>
      <c r="M152" s="60"/>
      <c r="N152" s="65"/>
      <c r="O152" s="57"/>
      <c r="P152" s="60"/>
      <c r="Q152" s="26"/>
    </row>
    <row r="153" spans="2:17" s="73" customFormat="1" ht="19.7" customHeight="1">
      <c r="B153" s="65"/>
      <c r="C153" s="21" t="s">
        <v>531</v>
      </c>
      <c r="D153" s="21" t="s">
        <v>531</v>
      </c>
      <c r="E153" s="30" t="s">
        <v>1402</v>
      </c>
      <c r="F153" s="22">
        <v>1</v>
      </c>
      <c r="G153" s="166">
        <v>6005</v>
      </c>
      <c r="H153" s="24">
        <f t="shared" si="7"/>
        <v>6005</v>
      </c>
      <c r="I153" s="36"/>
      <c r="J153" s="31" t="s">
        <v>949</v>
      </c>
      <c r="K153" s="57"/>
      <c r="L153" s="285"/>
      <c r="M153" s="60"/>
      <c r="N153" s="65"/>
      <c r="O153" s="57"/>
      <c r="P153" s="60"/>
      <c r="Q153" s="26"/>
    </row>
    <row r="154" spans="2:17" s="73" customFormat="1" ht="19.7" customHeight="1">
      <c r="B154" s="65"/>
      <c r="C154" s="21" t="s">
        <v>531</v>
      </c>
      <c r="D154" s="21" t="s">
        <v>531</v>
      </c>
      <c r="E154" s="30" t="s">
        <v>864</v>
      </c>
      <c r="F154" s="22">
        <v>1</v>
      </c>
      <c r="G154" s="166">
        <v>3518</v>
      </c>
      <c r="H154" s="24">
        <f t="shared" si="7"/>
        <v>3518</v>
      </c>
      <c r="I154" s="36"/>
      <c r="J154" s="31" t="s">
        <v>1403</v>
      </c>
      <c r="K154" s="57"/>
      <c r="L154" s="285"/>
      <c r="M154" s="60"/>
      <c r="N154" s="65"/>
      <c r="O154" s="57"/>
      <c r="P154" s="60"/>
      <c r="Q154" s="26"/>
    </row>
    <row r="155" spans="2:17" s="73" customFormat="1" ht="19.7" customHeight="1">
      <c r="B155" s="65"/>
      <c r="C155" s="21" t="s">
        <v>531</v>
      </c>
      <c r="D155" s="21" t="s">
        <v>531</v>
      </c>
      <c r="E155" s="30" t="s">
        <v>868</v>
      </c>
      <c r="F155" s="22">
        <v>1</v>
      </c>
      <c r="G155" s="166">
        <v>3853</v>
      </c>
      <c r="H155" s="24">
        <f t="shared" si="7"/>
        <v>3853</v>
      </c>
      <c r="I155" s="814"/>
      <c r="J155" s="31" t="s">
        <v>233</v>
      </c>
      <c r="K155" s="57"/>
      <c r="L155" s="285"/>
      <c r="M155" s="60"/>
      <c r="N155" s="65"/>
      <c r="O155" s="57"/>
      <c r="P155" s="60"/>
      <c r="Q155" s="26"/>
    </row>
    <row r="156" spans="2:17" s="73" customFormat="1" ht="19.7" customHeight="1">
      <c r="B156" s="65"/>
      <c r="C156" s="21" t="s">
        <v>531</v>
      </c>
      <c r="D156" s="21" t="s">
        <v>531</v>
      </c>
      <c r="E156" s="30" t="s">
        <v>3442</v>
      </c>
      <c r="F156" s="22">
        <v>2</v>
      </c>
      <c r="G156" s="166">
        <v>977</v>
      </c>
      <c r="H156" s="24">
        <f t="shared" si="7"/>
        <v>1954</v>
      </c>
      <c r="I156" s="188"/>
      <c r="J156" s="31" t="s">
        <v>898</v>
      </c>
      <c r="K156" s="57"/>
      <c r="L156" s="285"/>
      <c r="M156" s="60"/>
      <c r="N156" s="65"/>
      <c r="O156" s="57"/>
      <c r="P156" s="60"/>
      <c r="Q156" s="26"/>
    </row>
    <row r="157" spans="2:17" s="73" customFormat="1" ht="19.7" customHeight="1">
      <c r="B157" s="65"/>
      <c r="C157" s="21" t="s">
        <v>531</v>
      </c>
      <c r="D157" s="21" t="s">
        <v>531</v>
      </c>
      <c r="E157" s="30" t="s">
        <v>917</v>
      </c>
      <c r="F157" s="489"/>
      <c r="G157" s="166">
        <v>403</v>
      </c>
      <c r="H157" s="24">
        <f t="shared" si="7"/>
        <v>0</v>
      </c>
      <c r="I157" s="188"/>
      <c r="J157" s="31" t="s">
        <v>918</v>
      </c>
      <c r="K157" s="956" t="s">
        <v>3341</v>
      </c>
      <c r="L157" s="285"/>
      <c r="M157" s="60"/>
      <c r="N157" s="65"/>
      <c r="O157" s="57"/>
      <c r="P157" s="60"/>
      <c r="Q157" s="26"/>
    </row>
    <row r="158" spans="2:17" s="73" customFormat="1" ht="19.7" customHeight="1">
      <c r="B158" s="65"/>
      <c r="C158" s="21" t="s">
        <v>531</v>
      </c>
      <c r="D158" s="21" t="s">
        <v>531</v>
      </c>
      <c r="E158" s="30" t="s">
        <v>899</v>
      </c>
      <c r="F158" s="489"/>
      <c r="G158" s="22">
        <v>926</v>
      </c>
      <c r="H158" s="24">
        <f t="shared" si="7"/>
        <v>0</v>
      </c>
      <c r="I158" s="188"/>
      <c r="J158" s="31" t="s">
        <v>1406</v>
      </c>
      <c r="K158" s="956" t="s">
        <v>3341</v>
      </c>
      <c r="L158" s="285"/>
      <c r="M158" s="60"/>
      <c r="N158" s="65"/>
      <c r="O158" s="57"/>
      <c r="P158" s="60"/>
      <c r="Q158" s="26"/>
    </row>
    <row r="159" spans="2:17" s="73" customFormat="1" ht="19.7" customHeight="1">
      <c r="B159" s="65"/>
      <c r="C159" s="21" t="s">
        <v>531</v>
      </c>
      <c r="D159" s="21" t="s">
        <v>531</v>
      </c>
      <c r="E159" s="184" t="s">
        <v>1407</v>
      </c>
      <c r="F159" s="22">
        <v>50</v>
      </c>
      <c r="G159" s="24">
        <v>19</v>
      </c>
      <c r="H159" s="24">
        <f>F159*G159</f>
        <v>950</v>
      </c>
      <c r="I159" s="24"/>
      <c r="J159" s="31" t="s">
        <v>1408</v>
      </c>
      <c r="K159" s="57"/>
      <c r="L159" s="285"/>
      <c r="M159" s="60"/>
      <c r="N159" s="65"/>
      <c r="O159" s="57"/>
      <c r="P159" s="60"/>
      <c r="Q159" s="26"/>
    </row>
    <row r="160" spans="2:17" s="73" customFormat="1" ht="19.7" customHeight="1">
      <c r="B160" s="65"/>
      <c r="C160" s="170" t="s">
        <v>531</v>
      </c>
      <c r="D160" s="170" t="s">
        <v>531</v>
      </c>
      <c r="E160" s="330" t="s">
        <v>1409</v>
      </c>
      <c r="F160" s="24">
        <v>1</v>
      </c>
      <c r="G160" s="24">
        <v>1789</v>
      </c>
      <c r="H160" s="24">
        <f t="shared" si="7"/>
        <v>1789</v>
      </c>
      <c r="I160" s="309"/>
      <c r="J160" s="175" t="s">
        <v>1410</v>
      </c>
      <c r="K160" s="57"/>
      <c r="L160" s="285"/>
      <c r="M160" s="60"/>
      <c r="N160" s="65"/>
      <c r="O160" s="57"/>
      <c r="P160" s="60"/>
      <c r="Q160" s="26"/>
    </row>
    <row r="161" spans="2:17" s="73" customFormat="1" ht="19.7" customHeight="1">
      <c r="B161" s="65"/>
      <c r="C161" s="21" t="s">
        <v>531</v>
      </c>
      <c r="D161" s="21" t="s">
        <v>531</v>
      </c>
      <c r="E161" s="831" t="s">
        <v>908</v>
      </c>
      <c r="F161" s="22">
        <v>1</v>
      </c>
      <c r="G161" s="24">
        <v>1980</v>
      </c>
      <c r="H161" s="24">
        <f t="shared" si="7"/>
        <v>1980</v>
      </c>
      <c r="I161" s="167"/>
      <c r="J161" s="30" t="s">
        <v>909</v>
      </c>
      <c r="K161" s="57"/>
      <c r="L161" s="285"/>
      <c r="M161" s="60"/>
      <c r="N161" s="65"/>
      <c r="O161" s="57"/>
      <c r="P161" s="60"/>
      <c r="Q161" s="26"/>
    </row>
    <row r="162" spans="2:17" s="73" customFormat="1" ht="19.7" customHeight="1">
      <c r="B162" s="65"/>
      <c r="C162" s="21" t="s">
        <v>531</v>
      </c>
      <c r="D162" s="21" t="s">
        <v>531</v>
      </c>
      <c r="E162" s="173" t="s">
        <v>913</v>
      </c>
      <c r="F162" s="22">
        <v>2</v>
      </c>
      <c r="G162" s="24">
        <v>550</v>
      </c>
      <c r="H162" s="24">
        <f t="shared" si="7"/>
        <v>1100</v>
      </c>
      <c r="I162" s="167"/>
      <c r="J162" s="31" t="s">
        <v>914</v>
      </c>
      <c r="K162" s="57"/>
      <c r="L162" s="285"/>
      <c r="M162" s="60"/>
      <c r="N162" s="65"/>
      <c r="O162" s="57"/>
      <c r="P162" s="60"/>
      <c r="Q162" s="26"/>
    </row>
    <row r="163" spans="2:17" s="73" customFormat="1" ht="19.7" customHeight="1">
      <c r="B163" s="65"/>
      <c r="C163" s="21" t="s">
        <v>531</v>
      </c>
      <c r="D163" s="21" t="s">
        <v>531</v>
      </c>
      <c r="E163" s="836" t="s">
        <v>915</v>
      </c>
      <c r="F163" s="22">
        <v>1</v>
      </c>
      <c r="G163" s="24">
        <v>479</v>
      </c>
      <c r="H163" s="24">
        <f t="shared" si="7"/>
        <v>479</v>
      </c>
      <c r="I163" s="167"/>
      <c r="J163" s="30" t="s">
        <v>916</v>
      </c>
      <c r="K163" s="57"/>
      <c r="L163" s="285"/>
      <c r="M163" s="60"/>
      <c r="N163" s="65"/>
      <c r="O163" s="57"/>
      <c r="P163" s="60"/>
      <c r="Q163" s="26"/>
    </row>
    <row r="164" spans="2:17" s="73" customFormat="1" ht="19.7" customHeight="1">
      <c r="B164" s="65"/>
      <c r="C164" s="21" t="s">
        <v>531</v>
      </c>
      <c r="D164" s="21" t="s">
        <v>531</v>
      </c>
      <c r="E164" s="814" t="s">
        <v>919</v>
      </c>
      <c r="F164" s="489"/>
      <c r="G164" s="24">
        <v>5104</v>
      </c>
      <c r="H164" s="24">
        <f t="shared" si="7"/>
        <v>0</v>
      </c>
      <c r="I164" s="167"/>
      <c r="J164" s="30" t="s">
        <v>920</v>
      </c>
      <c r="K164" s="956" t="s">
        <v>3341</v>
      </c>
      <c r="L164" s="285"/>
      <c r="M164" s="60"/>
      <c r="N164" s="65"/>
      <c r="O164" s="57"/>
      <c r="P164" s="60"/>
      <c r="Q164" s="26"/>
    </row>
    <row r="165" spans="2:17" s="73" customFormat="1" ht="19.7" customHeight="1">
      <c r="B165" s="65"/>
      <c r="C165" s="21" t="s">
        <v>531</v>
      </c>
      <c r="D165" s="21" t="s">
        <v>531</v>
      </c>
      <c r="E165" s="814" t="s">
        <v>921</v>
      </c>
      <c r="F165" s="489"/>
      <c r="G165" s="24">
        <v>5400</v>
      </c>
      <c r="H165" s="24">
        <f t="shared" si="7"/>
        <v>0</v>
      </c>
      <c r="I165" s="167"/>
      <c r="J165" s="30" t="s">
        <v>922</v>
      </c>
      <c r="K165" s="956" t="s">
        <v>3341</v>
      </c>
      <c r="L165" s="285"/>
      <c r="M165" s="60"/>
      <c r="N165" s="65"/>
      <c r="O165" s="57"/>
      <c r="P165" s="60"/>
      <c r="Q165" s="26"/>
    </row>
    <row r="166" spans="2:17" s="73" customFormat="1" ht="19.7" customHeight="1">
      <c r="B166" s="65"/>
      <c r="C166" s="21" t="s">
        <v>531</v>
      </c>
      <c r="D166" s="21" t="s">
        <v>531</v>
      </c>
      <c r="E166" s="814" t="s">
        <v>923</v>
      </c>
      <c r="F166" s="489"/>
      <c r="G166" s="24">
        <v>5560</v>
      </c>
      <c r="H166" s="24">
        <f t="shared" si="7"/>
        <v>0</v>
      </c>
      <c r="I166" s="167"/>
      <c r="J166" s="30" t="s">
        <v>924</v>
      </c>
      <c r="K166" s="956" t="s">
        <v>3341</v>
      </c>
      <c r="L166" s="285"/>
      <c r="M166" s="60"/>
      <c r="N166" s="65"/>
      <c r="O166" s="57"/>
      <c r="P166" s="60"/>
      <c r="Q166" s="26"/>
    </row>
    <row r="167" spans="2:17" s="73" customFormat="1" ht="19.7" customHeight="1">
      <c r="B167" s="65"/>
      <c r="C167" s="21" t="s">
        <v>531</v>
      </c>
      <c r="D167" s="21" t="s">
        <v>531</v>
      </c>
      <c r="E167" s="814" t="s">
        <v>1416</v>
      </c>
      <c r="F167" s="489"/>
      <c r="G167" s="24">
        <v>1098</v>
      </c>
      <c r="H167" s="24">
        <f t="shared" si="7"/>
        <v>0</v>
      </c>
      <c r="I167" s="167"/>
      <c r="J167" s="30" t="s">
        <v>1417</v>
      </c>
      <c r="K167" s="956" t="s">
        <v>3341</v>
      </c>
      <c r="L167" s="285"/>
      <c r="M167" s="60"/>
      <c r="N167" s="65"/>
      <c r="O167" s="57"/>
      <c r="P167" s="60"/>
      <c r="Q167" s="26"/>
    </row>
    <row r="168" spans="2:17" s="73" customFormat="1" ht="19.7" customHeight="1">
      <c r="B168" s="65"/>
      <c r="C168" s="21" t="s">
        <v>531</v>
      </c>
      <c r="D168" s="21" t="s">
        <v>531</v>
      </c>
      <c r="E168" s="258" t="s">
        <v>1418</v>
      </c>
      <c r="F168" s="489"/>
      <c r="G168" s="24">
        <v>1098</v>
      </c>
      <c r="H168" s="24">
        <f t="shared" si="7"/>
        <v>0</v>
      </c>
      <c r="I168" s="167"/>
      <c r="J168" s="30" t="s">
        <v>1419</v>
      </c>
      <c r="K168" s="956" t="s">
        <v>3341</v>
      </c>
      <c r="L168" s="285"/>
      <c r="M168" s="60"/>
      <c r="N168" s="65"/>
      <c r="O168" s="57"/>
      <c r="P168" s="60"/>
      <c r="Q168" s="26"/>
    </row>
    <row r="169" spans="2:17" s="73" customFormat="1" ht="19.7" customHeight="1">
      <c r="B169" s="65"/>
      <c r="C169" s="790" t="s">
        <v>531</v>
      </c>
      <c r="D169" s="790" t="s">
        <v>531</v>
      </c>
      <c r="E169" s="157" t="s">
        <v>880</v>
      </c>
      <c r="F169" s="501">
        <v>1</v>
      </c>
      <c r="G169" s="204">
        <v>780</v>
      </c>
      <c r="H169" s="628">
        <f t="shared" si="7"/>
        <v>780</v>
      </c>
      <c r="I169" s="412"/>
      <c r="J169" s="839" t="s">
        <v>1420</v>
      </c>
      <c r="K169" s="57"/>
      <c r="L169" s="285"/>
      <c r="M169" s="60"/>
      <c r="N169" s="65"/>
      <c r="O169" s="57"/>
      <c r="P169" s="60"/>
      <c r="Q169" s="26"/>
    </row>
    <row r="170" spans="2:17" s="73" customFormat="1" ht="19.7" customHeight="1">
      <c r="B170" s="65"/>
      <c r="C170" s="257" t="s">
        <v>531</v>
      </c>
      <c r="D170" s="257" t="s">
        <v>531</v>
      </c>
      <c r="E170" s="182" t="s">
        <v>1978</v>
      </c>
      <c r="F170" s="732">
        <v>2</v>
      </c>
      <c r="G170" s="182">
        <v>181</v>
      </c>
      <c r="H170" s="328">
        <f t="shared" si="7"/>
        <v>362</v>
      </c>
      <c r="I170" s="396"/>
      <c r="J170" s="164" t="s">
        <v>1979</v>
      </c>
      <c r="K170" s="57"/>
      <c r="L170" s="285"/>
      <c r="M170" s="60"/>
      <c r="N170" s="65"/>
      <c r="O170" s="57"/>
      <c r="P170" s="60"/>
      <c r="Q170" s="26"/>
    </row>
    <row r="171" spans="2:17" s="73" customFormat="1" ht="19.7" customHeight="1">
      <c r="B171" s="65"/>
      <c r="C171" s="257" t="s">
        <v>292</v>
      </c>
      <c r="D171" s="236" t="s">
        <v>619</v>
      </c>
      <c r="E171" s="840" t="s">
        <v>1422</v>
      </c>
      <c r="F171" s="257">
        <v>1</v>
      </c>
      <c r="G171" s="330">
        <v>3040</v>
      </c>
      <c r="H171" s="328">
        <f t="shared" si="7"/>
        <v>3040</v>
      </c>
      <c r="I171" s="167"/>
      <c r="J171" s="175" t="s">
        <v>1423</v>
      </c>
      <c r="K171" s="57"/>
      <c r="L171" s="285"/>
      <c r="M171" s="60"/>
      <c r="N171" s="65"/>
      <c r="O171" s="60"/>
      <c r="P171" s="60"/>
      <c r="Q171" s="61"/>
    </row>
    <row r="172" spans="2:17" s="73" customFormat="1" ht="19.7" customHeight="1">
      <c r="B172" s="65"/>
      <c r="C172" s="57" t="s">
        <v>531</v>
      </c>
      <c r="D172" s="57" t="s">
        <v>531</v>
      </c>
      <c r="E172" s="59" t="s">
        <v>881</v>
      </c>
      <c r="F172" s="57">
        <v>1</v>
      </c>
      <c r="G172" s="59">
        <v>4300</v>
      </c>
      <c r="H172" s="59">
        <f t="shared" si="7"/>
        <v>4300</v>
      </c>
      <c r="I172" s="53"/>
      <c r="J172" s="59" t="s">
        <v>882</v>
      </c>
      <c r="K172" s="57"/>
      <c r="L172" s="285"/>
      <c r="M172" s="60"/>
      <c r="N172" s="65"/>
      <c r="O172" s="57"/>
      <c r="P172" s="60"/>
      <c r="Q172" s="26"/>
    </row>
    <row r="173" spans="2:17" s="73" customFormat="1" ht="19.7" customHeight="1">
      <c r="B173" s="65"/>
      <c r="C173" s="57" t="s">
        <v>531</v>
      </c>
      <c r="D173" s="57" t="s">
        <v>531</v>
      </c>
      <c r="E173" s="59" t="s">
        <v>883</v>
      </c>
      <c r="F173" s="283">
        <v>4</v>
      </c>
      <c r="G173" s="59">
        <v>106</v>
      </c>
      <c r="H173" s="59">
        <f t="shared" si="7"/>
        <v>424</v>
      </c>
      <c r="I173" s="841"/>
      <c r="J173" s="59" t="s">
        <v>884</v>
      </c>
      <c r="K173" s="57"/>
      <c r="L173" s="285"/>
      <c r="M173" s="60"/>
      <c r="N173" s="65"/>
      <c r="O173" s="57"/>
      <c r="P173" s="60"/>
      <c r="Q173" s="26"/>
    </row>
    <row r="174" spans="2:17" s="73" customFormat="1" ht="19.7" customHeight="1">
      <c r="B174" s="65"/>
      <c r="C174" s="21" t="s">
        <v>531</v>
      </c>
      <c r="D174" s="21" t="s">
        <v>531</v>
      </c>
      <c r="E174" s="31" t="s">
        <v>885</v>
      </c>
      <c r="F174" s="167">
        <v>4</v>
      </c>
      <c r="G174" s="38">
        <v>75</v>
      </c>
      <c r="H174" s="59">
        <f t="shared" si="7"/>
        <v>300</v>
      </c>
      <c r="I174" s="167"/>
      <c r="J174" s="31" t="s">
        <v>886</v>
      </c>
      <c r="K174" s="57"/>
      <c r="L174" s="285"/>
      <c r="M174" s="60"/>
      <c r="N174" s="65"/>
      <c r="O174" s="57"/>
      <c r="P174" s="60"/>
      <c r="Q174" s="26"/>
    </row>
    <row r="175" spans="2:17" s="73" customFormat="1" ht="19.7" customHeight="1">
      <c r="B175" s="65"/>
      <c r="C175" s="21" t="s">
        <v>531</v>
      </c>
      <c r="D175" s="21" t="s">
        <v>531</v>
      </c>
      <c r="E175" s="245" t="s">
        <v>887</v>
      </c>
      <c r="F175" s="167">
        <v>2</v>
      </c>
      <c r="G175" s="38">
        <v>43</v>
      </c>
      <c r="H175" s="59">
        <f t="shared" si="7"/>
        <v>86</v>
      </c>
      <c r="I175" s="167"/>
      <c r="J175" s="31" t="s">
        <v>888</v>
      </c>
      <c r="K175" s="57"/>
      <c r="L175" s="285"/>
      <c r="M175" s="60"/>
      <c r="N175" s="65"/>
      <c r="O175" s="57"/>
      <c r="P175" s="60"/>
      <c r="Q175" s="26"/>
    </row>
    <row r="176" spans="2:17" s="73" customFormat="1" ht="19.7" customHeight="1">
      <c r="B176" s="65"/>
      <c r="C176" s="170" t="s">
        <v>531</v>
      </c>
      <c r="D176" s="170" t="s">
        <v>531</v>
      </c>
      <c r="E176" s="183" t="s">
        <v>1424</v>
      </c>
      <c r="F176" s="166">
        <v>2</v>
      </c>
      <c r="G176" s="182">
        <v>220</v>
      </c>
      <c r="H176" s="36">
        <f t="shared" si="7"/>
        <v>440</v>
      </c>
      <c r="I176" s="179"/>
      <c r="J176" s="183" t="s">
        <v>637</v>
      </c>
      <c r="K176" s="57"/>
      <c r="L176" s="285"/>
      <c r="M176" s="60"/>
      <c r="N176" s="65"/>
      <c r="O176" s="57"/>
      <c r="P176" s="60"/>
      <c r="Q176" s="26"/>
    </row>
    <row r="177" spans="2:17" s="73" customFormat="1" ht="19.7" customHeight="1">
      <c r="B177" s="65"/>
      <c r="C177" s="170" t="s">
        <v>531</v>
      </c>
      <c r="D177" s="170" t="s">
        <v>531</v>
      </c>
      <c r="E177" s="183" t="s">
        <v>1425</v>
      </c>
      <c r="F177" s="166">
        <v>2</v>
      </c>
      <c r="G177" s="182">
        <v>200</v>
      </c>
      <c r="H177" s="36">
        <f t="shared" si="7"/>
        <v>400</v>
      </c>
      <c r="I177" s="179"/>
      <c r="J177" s="183" t="s">
        <v>640</v>
      </c>
      <c r="K177" s="57"/>
      <c r="L177" s="285"/>
      <c r="M177" s="60"/>
      <c r="N177" s="65"/>
      <c r="O177" s="57"/>
      <c r="P177" s="60"/>
      <c r="Q177" s="26"/>
    </row>
    <row r="178" spans="2:17" s="73" customFormat="1" ht="19.7" customHeight="1">
      <c r="B178" s="65"/>
      <c r="C178" s="21" t="s">
        <v>531</v>
      </c>
      <c r="D178" s="21" t="s">
        <v>531</v>
      </c>
      <c r="E178" s="30" t="s">
        <v>878</v>
      </c>
      <c r="F178" s="489"/>
      <c r="G178" s="36">
        <v>940</v>
      </c>
      <c r="H178" s="628">
        <f t="shared" si="7"/>
        <v>0</v>
      </c>
      <c r="I178" s="28"/>
      <c r="J178" s="814" t="s">
        <v>879</v>
      </c>
      <c r="K178" s="956" t="s">
        <v>3341</v>
      </c>
      <c r="L178" s="285"/>
      <c r="M178" s="60"/>
      <c r="N178" s="65"/>
      <c r="O178" s="57"/>
      <c r="P178" s="60"/>
      <c r="Q178" s="26"/>
    </row>
    <row r="179" spans="2:17" s="73" customFormat="1" ht="19.7" customHeight="1">
      <c r="B179" s="65"/>
      <c r="C179" s="582" t="s">
        <v>531</v>
      </c>
      <c r="D179" s="582" t="s">
        <v>531</v>
      </c>
      <c r="E179" s="330" t="s">
        <v>1426</v>
      </c>
      <c r="F179" s="1283"/>
      <c r="G179" s="328">
        <v>570</v>
      </c>
      <c r="H179" s="362">
        <f t="shared" si="7"/>
        <v>0</v>
      </c>
      <c r="I179" s="329"/>
      <c r="J179" s="330" t="s">
        <v>1427</v>
      </c>
      <c r="K179" s="956" t="s">
        <v>3341</v>
      </c>
      <c r="L179" s="285"/>
      <c r="M179" s="60"/>
      <c r="N179" s="65"/>
      <c r="O179" s="57"/>
      <c r="P179" s="60"/>
      <c r="Q179" s="26"/>
    </row>
    <row r="180" spans="2:17" s="73" customFormat="1" ht="19.7" customHeight="1">
      <c r="B180" s="65"/>
      <c r="C180" s="22"/>
      <c r="D180" s="22"/>
      <c r="E180" s="1284"/>
      <c r="F180" s="24"/>
      <c r="G180" s="24"/>
      <c r="H180" s="24"/>
      <c r="I180" s="309"/>
      <c r="J180" s="175"/>
      <c r="K180" s="57"/>
      <c r="L180" s="285"/>
      <c r="M180" s="60"/>
      <c r="N180" s="65"/>
      <c r="O180" s="57"/>
      <c r="P180" s="60"/>
      <c r="Q180" s="61"/>
    </row>
    <row r="181" spans="2:17" s="73" customFormat="1" ht="19.7" customHeight="1">
      <c r="B181" s="65"/>
      <c r="C181" s="65"/>
      <c r="D181" s="65"/>
      <c r="E181" s="1076">
        <f>SUM(H147:H180)</f>
        <v>61058</v>
      </c>
      <c r="F181" s="442"/>
      <c r="G181" s="53"/>
      <c r="H181" s="36"/>
      <c r="I181" s="283"/>
      <c r="J181" s="443"/>
      <c r="K181" s="57"/>
      <c r="L181" s="285"/>
      <c r="M181" s="60"/>
      <c r="N181" s="65"/>
      <c r="O181" s="57"/>
      <c r="P181" s="60"/>
      <c r="Q181" s="61"/>
    </row>
    <row r="182" spans="2:17" s="73" customFormat="1" ht="19.7" customHeight="1">
      <c r="B182" s="65"/>
      <c r="C182" s="65"/>
      <c r="D182" s="65"/>
      <c r="E182" s="30"/>
      <c r="F182" s="442"/>
      <c r="G182" s="53"/>
      <c r="H182" s="36"/>
      <c r="I182" s="283"/>
      <c r="J182" s="443"/>
      <c r="K182" s="57"/>
      <c r="L182" s="285"/>
      <c r="M182" s="60"/>
      <c r="N182" s="65"/>
      <c r="O182" s="57"/>
      <c r="P182" s="60"/>
      <c r="Q182" s="61"/>
    </row>
    <row r="183" spans="2:17" s="73" customFormat="1" ht="19.7" customHeight="1">
      <c r="B183" s="65"/>
      <c r="C183" s="65"/>
      <c r="D183" s="65"/>
      <c r="E183" s="30"/>
      <c r="F183" s="442"/>
      <c r="G183" s="53"/>
      <c r="H183" s="36"/>
      <c r="I183" s="283"/>
      <c r="J183" s="443"/>
      <c r="K183" s="57"/>
      <c r="L183" s="285"/>
      <c r="M183" s="60"/>
      <c r="N183" s="65"/>
      <c r="O183" s="57"/>
      <c r="P183" s="60"/>
      <c r="Q183" s="61"/>
    </row>
    <row r="184" spans="2:17" s="73" customFormat="1" ht="19.7" customHeight="1">
      <c r="B184" s="65"/>
      <c r="C184" s="218" t="s">
        <v>1981</v>
      </c>
      <c r="D184" s="219"/>
      <c r="E184" s="220"/>
      <c r="F184" s="442"/>
      <c r="G184" s="53"/>
      <c r="H184" s="36"/>
      <c r="I184" s="283"/>
      <c r="J184" s="443"/>
      <c r="K184" s="57"/>
      <c r="L184" s="285"/>
      <c r="M184" s="60"/>
      <c r="N184" s="65"/>
      <c r="O184" s="57"/>
      <c r="P184" s="60"/>
      <c r="Q184" s="61"/>
    </row>
    <row r="185" spans="2:17" s="73" customFormat="1" ht="19.7" customHeight="1">
      <c r="B185" s="65"/>
      <c r="C185" s="347" t="s">
        <v>577</v>
      </c>
      <c r="D185" s="347" t="s">
        <v>577</v>
      </c>
      <c r="E185" s="180" t="s">
        <v>2028</v>
      </c>
      <c r="F185" s="24">
        <v>1</v>
      </c>
      <c r="G185" s="36">
        <v>2343</v>
      </c>
      <c r="H185" s="36">
        <f>F185*G185</f>
        <v>2343</v>
      </c>
      <c r="I185" s="309"/>
      <c r="J185" s="175" t="s">
        <v>2029</v>
      </c>
      <c r="K185" s="57"/>
      <c r="L185" s="285"/>
      <c r="M185" s="60"/>
      <c r="N185" s="65"/>
      <c r="O185" s="57"/>
      <c r="P185" s="60"/>
      <c r="Q185" s="26"/>
    </row>
    <row r="186" spans="2:17" s="73" customFormat="1" ht="19.7" customHeight="1">
      <c r="B186" s="65"/>
      <c r="C186" s="65"/>
      <c r="D186" s="65"/>
      <c r="E186" s="1076">
        <f>SUM(H185)</f>
        <v>2343</v>
      </c>
      <c r="F186" s="442"/>
      <c r="G186" s="53"/>
      <c r="H186" s="36"/>
      <c r="I186" s="283"/>
      <c r="J186" s="443"/>
      <c r="K186" s="57"/>
      <c r="L186" s="285"/>
      <c r="M186" s="60"/>
      <c r="N186" s="65"/>
      <c r="O186" s="57"/>
      <c r="P186" s="60"/>
      <c r="Q186" s="61"/>
    </row>
    <row r="187" spans="2:17" s="73" customFormat="1" ht="19.7" customHeight="1">
      <c r="B187" s="65"/>
      <c r="C187" s="65"/>
      <c r="D187" s="65"/>
      <c r="E187" s="30"/>
      <c r="F187" s="442"/>
      <c r="G187" s="53"/>
      <c r="H187" s="36"/>
      <c r="I187" s="283"/>
      <c r="J187" s="443"/>
      <c r="K187" s="57"/>
      <c r="L187" s="285"/>
      <c r="M187" s="60"/>
      <c r="N187" s="65"/>
      <c r="O187" s="57"/>
      <c r="P187" s="60"/>
      <c r="Q187" s="61"/>
    </row>
    <row r="188" spans="2:17" s="73" customFormat="1" ht="19.7" customHeight="1">
      <c r="B188" s="65"/>
      <c r="C188" s="218" t="s">
        <v>2030</v>
      </c>
      <c r="D188" s="219"/>
      <c r="E188" s="220"/>
      <c r="F188" s="442"/>
      <c r="G188" s="53"/>
      <c r="H188" s="36"/>
      <c r="I188" s="283"/>
      <c r="J188" s="443"/>
      <c r="K188" s="57"/>
      <c r="L188" s="285"/>
      <c r="M188" s="60"/>
      <c r="N188" s="65"/>
      <c r="O188" s="57"/>
      <c r="P188" s="60"/>
      <c r="Q188" s="61"/>
    </row>
    <row r="189" spans="2:17" s="73" customFormat="1" ht="22.15" customHeight="1">
      <c r="B189" s="65"/>
      <c r="C189" s="208" t="s">
        <v>531</v>
      </c>
      <c r="D189" s="208" t="s">
        <v>531</v>
      </c>
      <c r="E189" s="30" t="s">
        <v>2031</v>
      </c>
      <c r="F189" s="442">
        <v>3</v>
      </c>
      <c r="G189" s="53">
        <v>4780</v>
      </c>
      <c r="H189" s="36">
        <f t="shared" ref="H189:H252" si="8">F189*G189</f>
        <v>14340</v>
      </c>
      <c r="I189" s="283"/>
      <c r="J189" s="443" t="s">
        <v>2032</v>
      </c>
      <c r="K189" s="57" t="s">
        <v>2033</v>
      </c>
      <c r="L189" s="285"/>
      <c r="M189" s="60"/>
      <c r="N189" s="65"/>
      <c r="O189" s="57"/>
      <c r="P189" s="60"/>
      <c r="Q189" s="26"/>
    </row>
    <row r="190" spans="2:17" s="73" customFormat="1" ht="19.7" customHeight="1">
      <c r="B190" s="65"/>
      <c r="C190" s="208" t="s">
        <v>531</v>
      </c>
      <c r="D190" s="208" t="s">
        <v>531</v>
      </c>
      <c r="E190" s="30" t="s">
        <v>2034</v>
      </c>
      <c r="F190" s="442">
        <v>2</v>
      </c>
      <c r="G190" s="53">
        <v>4780</v>
      </c>
      <c r="H190" s="36">
        <f t="shared" si="8"/>
        <v>9560</v>
      </c>
      <c r="I190" s="283"/>
      <c r="J190" s="443" t="s">
        <v>2035</v>
      </c>
      <c r="K190" s="57" t="s">
        <v>2033</v>
      </c>
      <c r="L190" s="285"/>
      <c r="M190" s="60"/>
      <c r="N190" s="65"/>
      <c r="O190" s="57"/>
      <c r="P190" s="60"/>
      <c r="Q190" s="26"/>
    </row>
    <row r="191" spans="2:17" s="73" customFormat="1" ht="19.7" customHeight="1">
      <c r="B191" s="65"/>
      <c r="C191" s="208" t="s">
        <v>531</v>
      </c>
      <c r="D191" s="208" t="s">
        <v>531</v>
      </c>
      <c r="E191" s="30" t="s">
        <v>2036</v>
      </c>
      <c r="F191" s="442">
        <v>2</v>
      </c>
      <c r="G191" s="53">
        <v>4780</v>
      </c>
      <c r="H191" s="36">
        <f t="shared" si="8"/>
        <v>9560</v>
      </c>
      <c r="I191" s="283"/>
      <c r="J191" s="443" t="s">
        <v>2037</v>
      </c>
      <c r="K191" s="57" t="s">
        <v>2033</v>
      </c>
      <c r="L191" s="285"/>
      <c r="M191" s="60"/>
      <c r="N191" s="65"/>
      <c r="O191" s="57"/>
      <c r="P191" s="60"/>
      <c r="Q191" s="26"/>
    </row>
    <row r="192" spans="2:17" s="73" customFormat="1" ht="19.7" customHeight="1">
      <c r="B192" s="65"/>
      <c r="C192" s="208" t="s">
        <v>531</v>
      </c>
      <c r="D192" s="208" t="s">
        <v>531</v>
      </c>
      <c r="E192" s="30" t="s">
        <v>2038</v>
      </c>
      <c r="F192" s="442">
        <v>2</v>
      </c>
      <c r="G192" s="53">
        <v>4780</v>
      </c>
      <c r="H192" s="36">
        <f t="shared" si="8"/>
        <v>9560</v>
      </c>
      <c r="I192" s="283"/>
      <c r="J192" s="443" t="s">
        <v>2039</v>
      </c>
      <c r="K192" s="57" t="s">
        <v>2033</v>
      </c>
      <c r="L192" s="285"/>
      <c r="M192" s="60"/>
      <c r="N192" s="65"/>
      <c r="O192" s="57"/>
      <c r="P192" s="60"/>
      <c r="Q192" s="26"/>
    </row>
    <row r="193" spans="2:17" s="73" customFormat="1" ht="19.7" customHeight="1">
      <c r="B193" s="65"/>
      <c r="C193" s="208" t="s">
        <v>531</v>
      </c>
      <c r="D193" s="208" t="s">
        <v>531</v>
      </c>
      <c r="E193" s="30" t="s">
        <v>2040</v>
      </c>
      <c r="F193" s="442">
        <v>2</v>
      </c>
      <c r="G193" s="53">
        <v>4780</v>
      </c>
      <c r="H193" s="36">
        <f t="shared" si="8"/>
        <v>9560</v>
      </c>
      <c r="I193" s="283"/>
      <c r="J193" s="443" t="s">
        <v>2041</v>
      </c>
      <c r="K193" s="57" t="s">
        <v>2033</v>
      </c>
      <c r="L193" s="285"/>
      <c r="M193" s="60"/>
      <c r="N193" s="65"/>
      <c r="O193" s="57"/>
      <c r="P193" s="60"/>
      <c r="Q193" s="26"/>
    </row>
    <row r="194" spans="2:17" s="73" customFormat="1" ht="19.7" customHeight="1">
      <c r="B194" s="65"/>
      <c r="C194" s="208" t="s">
        <v>531</v>
      </c>
      <c r="D194" s="208" t="s">
        <v>531</v>
      </c>
      <c r="E194" s="30" t="s">
        <v>2042</v>
      </c>
      <c r="F194" s="442">
        <v>20</v>
      </c>
      <c r="G194" s="53">
        <v>33</v>
      </c>
      <c r="H194" s="36">
        <f t="shared" si="8"/>
        <v>660</v>
      </c>
      <c r="I194" s="283"/>
      <c r="J194" s="443" t="s">
        <v>2043</v>
      </c>
      <c r="K194" s="57" t="s">
        <v>2033</v>
      </c>
      <c r="L194" s="285"/>
      <c r="M194" s="60"/>
      <c r="N194" s="65"/>
      <c r="O194" s="57"/>
      <c r="P194" s="60"/>
      <c r="Q194" s="26"/>
    </row>
    <row r="195" spans="2:17" s="73" customFormat="1" ht="19.7" customHeight="1">
      <c r="B195" s="65"/>
      <c r="C195" s="208" t="s">
        <v>531</v>
      </c>
      <c r="D195" s="208" t="s">
        <v>531</v>
      </c>
      <c r="E195" s="30" t="s">
        <v>2044</v>
      </c>
      <c r="F195" s="248">
        <v>2</v>
      </c>
      <c r="G195" s="53">
        <v>550</v>
      </c>
      <c r="H195" s="36">
        <f t="shared" si="8"/>
        <v>1100</v>
      </c>
      <c r="I195" s="283"/>
      <c r="J195" s="1077" t="s">
        <v>2045</v>
      </c>
      <c r="K195" s="57" t="s">
        <v>2033</v>
      </c>
      <c r="L195" s="285"/>
      <c r="M195" s="60"/>
      <c r="N195" s="65"/>
      <c r="O195" s="57"/>
      <c r="P195" s="60"/>
      <c r="Q195" s="26"/>
    </row>
    <row r="196" spans="2:17" s="73" customFormat="1" ht="19.7" customHeight="1">
      <c r="B196" s="65"/>
      <c r="C196" s="208" t="s">
        <v>531</v>
      </c>
      <c r="D196" s="208" t="s">
        <v>531</v>
      </c>
      <c r="E196" s="30" t="s">
        <v>3443</v>
      </c>
      <c r="F196" s="248">
        <v>4</v>
      </c>
      <c r="G196" s="53">
        <v>980</v>
      </c>
      <c r="H196" s="36">
        <f t="shared" si="8"/>
        <v>3920</v>
      </c>
      <c r="I196" s="283"/>
      <c r="J196" s="1077" t="s">
        <v>2045</v>
      </c>
      <c r="K196" s="57" t="s">
        <v>2033</v>
      </c>
      <c r="L196" s="285"/>
      <c r="M196" s="60"/>
      <c r="N196" s="65"/>
      <c r="O196" s="57"/>
      <c r="P196" s="60"/>
      <c r="Q196" s="26"/>
    </row>
    <row r="197" spans="2:17" s="73" customFormat="1" ht="19.7" customHeight="1">
      <c r="B197" s="65"/>
      <c r="C197" s="208" t="s">
        <v>531</v>
      </c>
      <c r="D197" s="208" t="s">
        <v>531</v>
      </c>
      <c r="E197" s="30" t="s">
        <v>3444</v>
      </c>
      <c r="F197" s="248">
        <v>7</v>
      </c>
      <c r="G197" s="53">
        <v>1010</v>
      </c>
      <c r="H197" s="36">
        <f t="shared" si="8"/>
        <v>7070</v>
      </c>
      <c r="I197" s="283"/>
      <c r="J197" s="1077" t="s">
        <v>2045</v>
      </c>
      <c r="K197" s="57" t="s">
        <v>2033</v>
      </c>
      <c r="L197" s="285"/>
      <c r="M197" s="60"/>
      <c r="N197" s="65"/>
      <c r="O197" s="57"/>
      <c r="P197" s="60"/>
      <c r="Q197" s="26"/>
    </row>
    <row r="198" spans="2:17" s="73" customFormat="1" ht="19.7" customHeight="1">
      <c r="B198" s="65"/>
      <c r="C198" s="208" t="s">
        <v>531</v>
      </c>
      <c r="D198" s="208" t="s">
        <v>531</v>
      </c>
      <c r="E198" s="30" t="s">
        <v>2048</v>
      </c>
      <c r="F198" s="1285">
        <v>2</v>
      </c>
      <c r="G198" s="53">
        <v>1160</v>
      </c>
      <c r="H198" s="36">
        <f t="shared" si="8"/>
        <v>2320</v>
      </c>
      <c r="I198" s="283"/>
      <c r="J198" s="1077" t="s">
        <v>2045</v>
      </c>
      <c r="K198" s="57" t="s">
        <v>2033</v>
      </c>
      <c r="L198" s="285"/>
      <c r="M198" s="60"/>
      <c r="N198" s="65"/>
      <c r="O198" s="57"/>
      <c r="P198" s="60"/>
      <c r="Q198" s="26"/>
    </row>
    <row r="199" spans="2:17" s="73" customFormat="1" ht="19.7" customHeight="1">
      <c r="B199" s="65"/>
      <c r="C199" s="208" t="s">
        <v>531</v>
      </c>
      <c r="D199" s="208" t="s">
        <v>531</v>
      </c>
      <c r="E199" s="30" t="s">
        <v>2049</v>
      </c>
      <c r="F199" s="248">
        <v>4</v>
      </c>
      <c r="G199" s="53">
        <v>1270</v>
      </c>
      <c r="H199" s="36">
        <f t="shared" si="8"/>
        <v>5080</v>
      </c>
      <c r="I199" s="283"/>
      <c r="J199" s="1077" t="s">
        <v>2045</v>
      </c>
      <c r="K199" s="57" t="s">
        <v>2033</v>
      </c>
      <c r="L199" s="285"/>
      <c r="M199" s="60"/>
      <c r="N199" s="65"/>
      <c r="O199" s="57"/>
      <c r="P199" s="60"/>
      <c r="Q199" s="26"/>
    </row>
    <row r="200" spans="2:17" s="73" customFormat="1" ht="19.7" customHeight="1">
      <c r="B200" s="65"/>
      <c r="C200" s="208" t="s">
        <v>531</v>
      </c>
      <c r="D200" s="208" t="s">
        <v>531</v>
      </c>
      <c r="E200" s="30" t="s">
        <v>2050</v>
      </c>
      <c r="F200" s="248">
        <v>1</v>
      </c>
      <c r="G200" s="53">
        <v>600</v>
      </c>
      <c r="H200" s="36">
        <f t="shared" si="8"/>
        <v>600</v>
      </c>
      <c r="I200" s="283"/>
      <c r="J200" s="1077" t="s">
        <v>2051</v>
      </c>
      <c r="K200" s="57" t="s">
        <v>2033</v>
      </c>
      <c r="L200" s="285"/>
      <c r="M200" s="60"/>
      <c r="N200" s="65"/>
      <c r="O200" s="57"/>
      <c r="P200" s="60"/>
      <c r="Q200" s="26"/>
    </row>
    <row r="201" spans="2:17" s="73" customFormat="1" ht="19.7" customHeight="1">
      <c r="B201" s="65"/>
      <c r="C201" s="208" t="s">
        <v>531</v>
      </c>
      <c r="D201" s="208" t="s">
        <v>531</v>
      </c>
      <c r="E201" s="30" t="s">
        <v>2052</v>
      </c>
      <c r="F201" s="248">
        <v>2</v>
      </c>
      <c r="G201" s="53">
        <v>470</v>
      </c>
      <c r="H201" s="36">
        <f t="shared" si="8"/>
        <v>940</v>
      </c>
      <c r="I201" s="283"/>
      <c r="J201" s="443" t="s">
        <v>2053</v>
      </c>
      <c r="K201" s="57" t="s">
        <v>2033</v>
      </c>
      <c r="L201" s="285"/>
      <c r="M201" s="60"/>
      <c r="N201" s="65"/>
      <c r="O201" s="57"/>
      <c r="P201" s="60"/>
      <c r="Q201" s="26"/>
    </row>
    <row r="202" spans="2:17" s="73" customFormat="1" ht="19.7" customHeight="1">
      <c r="B202" s="65"/>
      <c r="C202" s="208" t="s">
        <v>531</v>
      </c>
      <c r="D202" s="208" t="s">
        <v>531</v>
      </c>
      <c r="E202" s="900" t="s">
        <v>3445</v>
      </c>
      <c r="F202" s="442">
        <v>64</v>
      </c>
      <c r="G202" s="1169">
        <v>273</v>
      </c>
      <c r="H202" s="36">
        <f t="shared" si="8"/>
        <v>17472</v>
      </c>
      <c r="I202" s="283"/>
      <c r="J202" s="443" t="s">
        <v>2055</v>
      </c>
      <c r="K202" s="57" t="s">
        <v>2033</v>
      </c>
      <c r="L202" s="285"/>
      <c r="M202" s="60"/>
      <c r="N202" s="65"/>
      <c r="O202" s="57"/>
      <c r="P202" s="60"/>
      <c r="Q202" s="26"/>
    </row>
    <row r="203" spans="2:17" s="73" customFormat="1" ht="19.7" customHeight="1">
      <c r="B203" s="65"/>
      <c r="C203" s="208" t="s">
        <v>531</v>
      </c>
      <c r="D203" s="208" t="s">
        <v>531</v>
      </c>
      <c r="E203" s="900" t="s">
        <v>3446</v>
      </c>
      <c r="F203" s="442">
        <v>8</v>
      </c>
      <c r="G203" s="1169">
        <v>257</v>
      </c>
      <c r="H203" s="36">
        <f t="shared" si="8"/>
        <v>2056</v>
      </c>
      <c r="I203" s="283"/>
      <c r="J203" s="443" t="s">
        <v>2057</v>
      </c>
      <c r="K203" s="57" t="s">
        <v>2033</v>
      </c>
      <c r="L203" s="285"/>
      <c r="M203" s="60"/>
      <c r="N203" s="65"/>
      <c r="O203" s="57"/>
      <c r="P203" s="60"/>
      <c r="Q203" s="26"/>
    </row>
    <row r="204" spans="2:17" s="73" customFormat="1" ht="19.7" customHeight="1">
      <c r="B204" s="65"/>
      <c r="C204" s="208" t="s">
        <v>531</v>
      </c>
      <c r="D204" s="208" t="s">
        <v>531</v>
      </c>
      <c r="E204" s="30" t="s">
        <v>2058</v>
      </c>
      <c r="F204" s="442">
        <v>4</v>
      </c>
      <c r="G204" s="53">
        <v>4340</v>
      </c>
      <c r="H204" s="36">
        <f t="shared" si="8"/>
        <v>17360</v>
      </c>
      <c r="I204" s="283"/>
      <c r="J204" s="443" t="s">
        <v>2059</v>
      </c>
      <c r="K204" s="57" t="s">
        <v>2033</v>
      </c>
      <c r="L204" s="285"/>
      <c r="M204" s="60"/>
      <c r="N204" s="65"/>
      <c r="O204" s="57"/>
      <c r="P204" s="60"/>
      <c r="Q204" s="26"/>
    </row>
    <row r="205" spans="2:17" s="73" customFormat="1" ht="19.7" customHeight="1">
      <c r="B205" s="65"/>
      <c r="C205" s="208" t="s">
        <v>531</v>
      </c>
      <c r="D205" s="208" t="s">
        <v>531</v>
      </c>
      <c r="E205" s="30" t="s">
        <v>2060</v>
      </c>
      <c r="F205" s="1285">
        <v>14</v>
      </c>
      <c r="G205" s="53">
        <v>180</v>
      </c>
      <c r="H205" s="36">
        <f t="shared" si="8"/>
        <v>2520</v>
      </c>
      <c r="I205" s="283"/>
      <c r="J205" s="443" t="s">
        <v>2061</v>
      </c>
      <c r="K205" s="57" t="s">
        <v>2033</v>
      </c>
      <c r="L205" s="285"/>
      <c r="M205" s="60"/>
      <c r="N205" s="65"/>
      <c r="O205" s="57"/>
      <c r="P205" s="60"/>
      <c r="Q205" s="26"/>
    </row>
    <row r="206" spans="2:17" s="73" customFormat="1" ht="19.7" customHeight="1">
      <c r="B206" s="65"/>
      <c r="C206" s="208" t="s">
        <v>531</v>
      </c>
      <c r="D206" s="208" t="s">
        <v>531</v>
      </c>
      <c r="E206" s="1079" t="s">
        <v>2062</v>
      </c>
      <c r="F206" s="442">
        <v>4</v>
      </c>
      <c r="G206" s="53">
        <v>54</v>
      </c>
      <c r="H206" s="36">
        <f>F206*G206</f>
        <v>216</v>
      </c>
      <c r="I206" s="283"/>
      <c r="J206" s="443" t="s">
        <v>1817</v>
      </c>
      <c r="K206" s="57" t="s">
        <v>2063</v>
      </c>
      <c r="L206" s="285"/>
      <c r="M206" s="60"/>
      <c r="N206" s="65"/>
      <c r="O206" s="57"/>
      <c r="P206" s="60"/>
      <c r="Q206" s="26"/>
    </row>
    <row r="207" spans="2:17" s="73" customFormat="1" ht="19.7" customHeight="1">
      <c r="B207" s="65"/>
      <c r="C207" s="208" t="s">
        <v>531</v>
      </c>
      <c r="D207" s="208" t="s">
        <v>531</v>
      </c>
      <c r="E207" s="1079" t="s">
        <v>2065</v>
      </c>
      <c r="F207" s="442">
        <v>6</v>
      </c>
      <c r="G207" s="53">
        <v>54</v>
      </c>
      <c r="H207" s="36">
        <f t="shared" si="8"/>
        <v>324</v>
      </c>
      <c r="I207" s="283"/>
      <c r="J207" s="443" t="s">
        <v>1817</v>
      </c>
      <c r="K207" s="57" t="s">
        <v>2066</v>
      </c>
      <c r="L207" s="285"/>
      <c r="M207" s="60"/>
      <c r="N207" s="65"/>
      <c r="O207" s="57"/>
      <c r="P207" s="60"/>
      <c r="Q207" s="26"/>
    </row>
    <row r="208" spans="2:17" s="73" customFormat="1" ht="19.7" customHeight="1">
      <c r="B208" s="65"/>
      <c r="C208" s="1082" t="s">
        <v>531</v>
      </c>
      <c r="D208" s="1082" t="s">
        <v>531</v>
      </c>
      <c r="E208" s="1083" t="s">
        <v>2068</v>
      </c>
      <c r="F208" s="442">
        <v>30</v>
      </c>
      <c r="G208" s="53">
        <v>93</v>
      </c>
      <c r="H208" s="36">
        <f t="shared" si="8"/>
        <v>2790</v>
      </c>
      <c r="I208" s="283"/>
      <c r="J208" s="443" t="s">
        <v>2069</v>
      </c>
      <c r="K208" s="57" t="s">
        <v>2033</v>
      </c>
      <c r="L208" s="285"/>
      <c r="M208" s="60"/>
      <c r="N208" s="65"/>
      <c r="O208" s="57"/>
      <c r="P208" s="60"/>
      <c r="Q208" s="26"/>
    </row>
    <row r="209" spans="2:17" s="73" customFormat="1" ht="19.7" customHeight="1">
      <c r="B209" s="65"/>
      <c r="C209" s="208" t="s">
        <v>531</v>
      </c>
      <c r="D209" s="208" t="s">
        <v>531</v>
      </c>
      <c r="E209" s="1084" t="s">
        <v>2070</v>
      </c>
      <c r="F209" s="442">
        <v>1</v>
      </c>
      <c r="G209" s="53">
        <v>2300</v>
      </c>
      <c r="H209" s="36">
        <f t="shared" si="8"/>
        <v>2300</v>
      </c>
      <c r="I209" s="283"/>
      <c r="J209" s="443" t="s">
        <v>2071</v>
      </c>
      <c r="K209" s="57" t="s">
        <v>2072</v>
      </c>
      <c r="L209" s="285"/>
      <c r="M209" s="60"/>
      <c r="N209" s="65"/>
      <c r="O209" s="57"/>
      <c r="P209" s="60"/>
      <c r="Q209" s="26"/>
    </row>
    <row r="210" spans="2:17" s="73" customFormat="1" ht="19.7" customHeight="1">
      <c r="B210" s="65"/>
      <c r="C210" s="208" t="s">
        <v>531</v>
      </c>
      <c r="D210" s="208" t="s">
        <v>531</v>
      </c>
      <c r="E210" s="1084" t="s">
        <v>3447</v>
      </c>
      <c r="F210" s="442">
        <v>1</v>
      </c>
      <c r="G210" s="53">
        <v>3600</v>
      </c>
      <c r="H210" s="36">
        <f t="shared" si="8"/>
        <v>3600</v>
      </c>
      <c r="I210" s="283"/>
      <c r="J210" s="443" t="s">
        <v>2074</v>
      </c>
      <c r="K210" s="57" t="s">
        <v>2033</v>
      </c>
      <c r="L210" s="285"/>
      <c r="M210" s="60"/>
      <c r="N210" s="65"/>
      <c r="O210" s="57"/>
      <c r="P210" s="60"/>
      <c r="Q210" s="26"/>
    </row>
    <row r="211" spans="2:17" s="73" customFormat="1" ht="19.7" customHeight="1">
      <c r="B211" s="65"/>
      <c r="C211" s="208" t="s">
        <v>531</v>
      </c>
      <c r="D211" s="208" t="s">
        <v>531</v>
      </c>
      <c r="E211" s="31" t="s">
        <v>2075</v>
      </c>
      <c r="F211" s="1085">
        <v>4</v>
      </c>
      <c r="G211" s="59">
        <v>113</v>
      </c>
      <c r="H211" s="36">
        <f t="shared" si="8"/>
        <v>452</v>
      </c>
      <c r="I211" s="1086"/>
      <c r="J211" s="443" t="s">
        <v>2076</v>
      </c>
      <c r="K211" s="57"/>
      <c r="L211" s="285"/>
      <c r="M211" s="60"/>
      <c r="N211" s="65"/>
      <c r="O211" s="57"/>
      <c r="P211" s="60"/>
      <c r="Q211" s="26"/>
    </row>
    <row r="212" spans="2:17" s="73" customFormat="1" ht="19.7" customHeight="1">
      <c r="B212" s="65"/>
      <c r="C212" s="208" t="s">
        <v>531</v>
      </c>
      <c r="D212" s="208" t="s">
        <v>531</v>
      </c>
      <c r="E212" s="31" t="s">
        <v>2077</v>
      </c>
      <c r="F212" s="1085">
        <v>4</v>
      </c>
      <c r="G212" s="59">
        <v>670</v>
      </c>
      <c r="H212" s="36">
        <f t="shared" si="8"/>
        <v>2680</v>
      </c>
      <c r="I212" s="1086"/>
      <c r="J212" s="443" t="s">
        <v>2078</v>
      </c>
      <c r="K212" s="57"/>
      <c r="L212" s="285"/>
      <c r="M212" s="60"/>
      <c r="N212" s="65"/>
      <c r="O212" s="57"/>
      <c r="P212" s="60"/>
      <c r="Q212" s="26"/>
    </row>
    <row r="213" spans="2:17" s="73" customFormat="1" ht="19.7" customHeight="1">
      <c r="B213" s="65"/>
      <c r="C213" s="208" t="s">
        <v>531</v>
      </c>
      <c r="D213" s="208" t="s">
        <v>531</v>
      </c>
      <c r="E213" s="31" t="s">
        <v>3448</v>
      </c>
      <c r="F213" s="1085">
        <v>1</v>
      </c>
      <c r="G213" s="59">
        <v>3120</v>
      </c>
      <c r="H213" s="36">
        <f t="shared" si="8"/>
        <v>3120</v>
      </c>
      <c r="I213" s="1086"/>
      <c r="J213" s="443" t="s">
        <v>2080</v>
      </c>
      <c r="K213" s="57"/>
      <c r="L213" s="285"/>
      <c r="M213" s="60"/>
      <c r="N213" s="65"/>
      <c r="O213" s="57"/>
      <c r="P213" s="60"/>
      <c r="Q213" s="26"/>
    </row>
    <row r="214" spans="2:17" s="73" customFormat="1" ht="19.7" customHeight="1">
      <c r="B214" s="65"/>
      <c r="C214" s="208" t="s">
        <v>531</v>
      </c>
      <c r="D214" s="208" t="s">
        <v>531</v>
      </c>
      <c r="E214" s="31" t="s">
        <v>2081</v>
      </c>
      <c r="F214" s="1085">
        <v>4</v>
      </c>
      <c r="G214" s="59">
        <v>49</v>
      </c>
      <c r="H214" s="36">
        <f t="shared" si="8"/>
        <v>196</v>
      </c>
      <c r="I214" s="1086"/>
      <c r="J214" s="443" t="s">
        <v>2082</v>
      </c>
      <c r="K214" s="57"/>
      <c r="L214" s="285"/>
      <c r="M214" s="60"/>
      <c r="N214" s="65"/>
      <c r="O214" s="57"/>
      <c r="P214" s="60"/>
      <c r="Q214" s="26"/>
    </row>
    <row r="215" spans="2:17" s="73" customFormat="1" ht="19.7" customHeight="1">
      <c r="B215" s="65"/>
      <c r="C215" s="208" t="s">
        <v>531</v>
      </c>
      <c r="D215" s="208" t="s">
        <v>531</v>
      </c>
      <c r="E215" s="157" t="s">
        <v>2084</v>
      </c>
      <c r="F215" s="157">
        <v>10</v>
      </c>
      <c r="G215" s="36">
        <v>29</v>
      </c>
      <c r="H215" s="36">
        <f t="shared" si="8"/>
        <v>290</v>
      </c>
      <c r="I215" s="36"/>
      <c r="J215" s="31" t="s">
        <v>2085</v>
      </c>
      <c r="K215" s="57"/>
      <c r="L215" s="285"/>
      <c r="M215" s="60"/>
      <c r="N215" s="65"/>
      <c r="O215" s="57"/>
      <c r="P215" s="60"/>
      <c r="Q215" s="26"/>
    </row>
    <row r="216" spans="2:17" s="73" customFormat="1" ht="19.7" customHeight="1">
      <c r="B216" s="65"/>
      <c r="C216" s="208" t="s">
        <v>531</v>
      </c>
      <c r="D216" s="208" t="s">
        <v>531</v>
      </c>
      <c r="E216" s="31" t="s">
        <v>2086</v>
      </c>
      <c r="F216" s="1085">
        <v>4</v>
      </c>
      <c r="G216" s="59">
        <v>2080</v>
      </c>
      <c r="H216" s="36">
        <f t="shared" si="8"/>
        <v>8320</v>
      </c>
      <c r="I216" s="1086"/>
      <c r="J216" s="443" t="s">
        <v>2087</v>
      </c>
      <c r="K216" s="57"/>
      <c r="L216" s="285"/>
      <c r="M216" s="60"/>
      <c r="N216" s="65"/>
      <c r="O216" s="57"/>
      <c r="P216" s="60"/>
      <c r="Q216" s="26"/>
    </row>
    <row r="217" spans="2:17" s="73" customFormat="1" ht="19.7" customHeight="1">
      <c r="B217" s="65"/>
      <c r="C217" s="1286" t="s">
        <v>577</v>
      </c>
      <c r="D217" s="1286" t="s">
        <v>577</v>
      </c>
      <c r="E217" s="427" t="s">
        <v>2065</v>
      </c>
      <c r="F217" s="1287">
        <v>25</v>
      </c>
      <c r="G217" s="427">
        <v>54</v>
      </c>
      <c r="H217" s="141">
        <f t="shared" si="8"/>
        <v>1350</v>
      </c>
      <c r="I217" s="407"/>
      <c r="J217" s="538" t="s">
        <v>3449</v>
      </c>
      <c r="K217" s="57"/>
      <c r="L217" s="285"/>
      <c r="M217" s="60"/>
      <c r="N217" s="65"/>
      <c r="O217" s="57"/>
      <c r="P217" s="60"/>
      <c r="Q217" s="26"/>
    </row>
    <row r="218" spans="2:17" s="73" customFormat="1" ht="19.7" customHeight="1">
      <c r="B218" s="65"/>
      <c r="C218" s="1286" t="s">
        <v>577</v>
      </c>
      <c r="D218" s="1286" t="s">
        <v>577</v>
      </c>
      <c r="E218" s="427" t="s">
        <v>1868</v>
      </c>
      <c r="F218" s="1287">
        <v>1</v>
      </c>
      <c r="G218" s="427">
        <v>2690</v>
      </c>
      <c r="H218" s="141">
        <f t="shared" si="8"/>
        <v>2690</v>
      </c>
      <c r="I218" s="407"/>
      <c r="J218" s="538" t="s">
        <v>3450</v>
      </c>
      <c r="K218" s="57"/>
      <c r="L218" s="285"/>
      <c r="M218" s="60"/>
      <c r="N218" s="65"/>
      <c r="O218" s="57"/>
      <c r="P218" s="60"/>
      <c r="Q218" s="26"/>
    </row>
    <row r="219" spans="2:17" s="73" customFormat="1" ht="19.7" customHeight="1">
      <c r="B219" s="65"/>
      <c r="C219" s="1082"/>
      <c r="D219" s="1082"/>
      <c r="E219" s="1084"/>
      <c r="F219" s="442"/>
      <c r="G219" s="53"/>
      <c r="H219" s="36"/>
      <c r="I219" s="283"/>
      <c r="J219" s="443"/>
      <c r="K219" s="57"/>
      <c r="L219" s="285"/>
      <c r="M219" s="60"/>
      <c r="N219" s="65"/>
      <c r="O219" s="57"/>
      <c r="P219" s="60"/>
      <c r="Q219" s="61"/>
    </row>
    <row r="220" spans="2:17" s="73" customFormat="1" ht="19.7" customHeight="1">
      <c r="B220" s="65"/>
      <c r="C220" s="1082"/>
      <c r="D220" s="1082"/>
      <c r="E220" s="1084"/>
      <c r="F220" s="442"/>
      <c r="G220" s="53"/>
      <c r="H220" s="36"/>
      <c r="I220" s="283"/>
      <c r="J220" s="443"/>
      <c r="K220" s="57"/>
      <c r="L220" s="285"/>
      <c r="M220" s="60"/>
      <c r="N220" s="65"/>
      <c r="O220" s="57"/>
      <c r="P220" s="60"/>
      <c r="Q220" s="61"/>
    </row>
    <row r="221" spans="2:17" s="73" customFormat="1" ht="19.7" customHeight="1">
      <c r="B221" s="65"/>
      <c r="C221" s="1082"/>
      <c r="D221" s="1082"/>
      <c r="E221" s="1076">
        <f>SUM(H189:H220)</f>
        <v>142006</v>
      </c>
      <c r="F221" s="442"/>
      <c r="G221" s="53"/>
      <c r="H221" s="36"/>
      <c r="I221" s="283"/>
      <c r="J221" s="443"/>
      <c r="K221" s="57"/>
      <c r="L221" s="285"/>
      <c r="M221" s="60"/>
      <c r="N221" s="65"/>
      <c r="O221" s="57"/>
      <c r="P221" s="60"/>
      <c r="Q221" s="61"/>
    </row>
    <row r="222" spans="2:17" s="73" customFormat="1" ht="19.7" customHeight="1">
      <c r="B222" s="65"/>
      <c r="C222" s="1082"/>
      <c r="D222" s="1082"/>
      <c r="E222" s="1094"/>
      <c r="F222" s="442"/>
      <c r="G222" s="53"/>
      <c r="H222" s="36"/>
      <c r="I222" s="283"/>
      <c r="J222" s="443"/>
      <c r="K222" s="57"/>
      <c r="L222" s="285"/>
      <c r="M222" s="60"/>
      <c r="N222" s="65"/>
      <c r="O222" s="57"/>
      <c r="P222" s="60"/>
      <c r="Q222" s="61"/>
    </row>
    <row r="223" spans="2:17" s="73" customFormat="1" ht="19.7" customHeight="1">
      <c r="B223" s="65"/>
      <c r="C223" s="65"/>
      <c r="D223" s="65"/>
      <c r="E223" s="30"/>
      <c r="F223" s="442"/>
      <c r="G223" s="53"/>
      <c r="H223" s="36"/>
      <c r="I223" s="283"/>
      <c r="J223" s="443"/>
      <c r="K223" s="57"/>
      <c r="L223" s="285"/>
      <c r="M223" s="60"/>
      <c r="N223" s="65"/>
      <c r="O223" s="57"/>
      <c r="P223" s="60"/>
      <c r="Q223" s="61"/>
    </row>
    <row r="224" spans="2:17" s="73" customFormat="1" ht="19.7" customHeight="1">
      <c r="B224" s="65"/>
      <c r="C224" s="218" t="s">
        <v>2096</v>
      </c>
      <c r="D224" s="219"/>
      <c r="E224" s="220"/>
      <c r="F224" s="442"/>
      <c r="G224" s="53"/>
      <c r="H224" s="36"/>
      <c r="I224" s="283"/>
      <c r="J224" s="443"/>
      <c r="K224" s="57"/>
      <c r="L224" s="285"/>
      <c r="M224" s="60"/>
      <c r="N224" s="65"/>
      <c r="O224" s="57"/>
      <c r="P224" s="60"/>
      <c r="Q224" s="61"/>
    </row>
    <row r="225" spans="2:17" s="73" customFormat="1" ht="19.7" customHeight="1">
      <c r="B225" s="65"/>
      <c r="C225" s="208" t="s">
        <v>531</v>
      </c>
      <c r="D225" s="208" t="s">
        <v>531</v>
      </c>
      <c r="E225" s="30" t="s">
        <v>3451</v>
      </c>
      <c r="F225" s="442">
        <v>2</v>
      </c>
      <c r="G225" s="53">
        <v>620</v>
      </c>
      <c r="H225" s="36">
        <f t="shared" si="8"/>
        <v>1240</v>
      </c>
      <c r="I225" s="283"/>
      <c r="J225" s="1077" t="s">
        <v>2098</v>
      </c>
      <c r="K225" s="57" t="s">
        <v>2099</v>
      </c>
      <c r="L225" s="285"/>
      <c r="M225" s="60"/>
      <c r="N225" s="65"/>
      <c r="O225" s="57"/>
      <c r="P225" s="60"/>
      <c r="Q225" s="26"/>
    </row>
    <row r="226" spans="2:17" s="73" customFormat="1" ht="19.7" customHeight="1">
      <c r="B226" s="65"/>
      <c r="C226" s="208" t="s">
        <v>531</v>
      </c>
      <c r="D226" s="208" t="s">
        <v>531</v>
      </c>
      <c r="E226" s="30" t="s">
        <v>2100</v>
      </c>
      <c r="F226" s="442">
        <v>2</v>
      </c>
      <c r="G226" s="53">
        <v>700</v>
      </c>
      <c r="H226" s="36">
        <f t="shared" si="8"/>
        <v>1400</v>
      </c>
      <c r="I226" s="283"/>
      <c r="J226" s="1077" t="s">
        <v>2098</v>
      </c>
      <c r="K226" s="57" t="s">
        <v>2099</v>
      </c>
      <c r="L226" s="285"/>
      <c r="M226" s="60"/>
      <c r="N226" s="65"/>
      <c r="O226" s="57"/>
      <c r="P226" s="60"/>
      <c r="Q226" s="26"/>
    </row>
    <row r="227" spans="2:17" s="73" customFormat="1" ht="19.7" customHeight="1">
      <c r="B227" s="65"/>
      <c r="C227" s="208" t="s">
        <v>531</v>
      </c>
      <c r="D227" s="208" t="s">
        <v>531</v>
      </c>
      <c r="E227" s="30" t="s">
        <v>2101</v>
      </c>
      <c r="F227" s="442">
        <v>2</v>
      </c>
      <c r="G227" s="53">
        <v>370</v>
      </c>
      <c r="H227" s="36">
        <f t="shared" si="8"/>
        <v>740</v>
      </c>
      <c r="I227" s="283"/>
      <c r="J227" s="1077" t="s">
        <v>2102</v>
      </c>
      <c r="K227" s="57" t="s">
        <v>2099</v>
      </c>
      <c r="L227" s="285"/>
      <c r="M227" s="60"/>
      <c r="N227" s="65"/>
      <c r="O227" s="57"/>
      <c r="P227" s="60"/>
      <c r="Q227" s="26"/>
    </row>
    <row r="228" spans="2:17" s="73" customFormat="1" ht="19.7" customHeight="1">
      <c r="B228" s="65"/>
      <c r="C228" s="208" t="s">
        <v>531</v>
      </c>
      <c r="D228" s="208" t="s">
        <v>531</v>
      </c>
      <c r="E228" s="30" t="s">
        <v>2103</v>
      </c>
      <c r="F228" s="442">
        <v>6</v>
      </c>
      <c r="G228" s="53">
        <v>570</v>
      </c>
      <c r="H228" s="36">
        <f t="shared" si="8"/>
        <v>3420</v>
      </c>
      <c r="I228" s="283"/>
      <c r="J228" s="1077" t="s">
        <v>2102</v>
      </c>
      <c r="K228" s="57" t="s">
        <v>2099</v>
      </c>
      <c r="L228" s="285"/>
      <c r="M228" s="60"/>
      <c r="N228" s="65"/>
      <c r="O228" s="57"/>
      <c r="P228" s="60"/>
      <c r="Q228" s="26"/>
    </row>
    <row r="229" spans="2:17" s="73" customFormat="1" ht="19.7" customHeight="1">
      <c r="B229" s="65"/>
      <c r="C229" s="208" t="s">
        <v>531</v>
      </c>
      <c r="D229" s="208" t="s">
        <v>531</v>
      </c>
      <c r="E229" s="30" t="s">
        <v>2104</v>
      </c>
      <c r="F229" s="442">
        <v>6</v>
      </c>
      <c r="G229" s="53">
        <v>650</v>
      </c>
      <c r="H229" s="36">
        <f t="shared" si="8"/>
        <v>3900</v>
      </c>
      <c r="I229" s="283"/>
      <c r="J229" s="1077" t="s">
        <v>2102</v>
      </c>
      <c r="K229" s="57" t="s">
        <v>2099</v>
      </c>
      <c r="L229" s="285"/>
      <c r="M229" s="60"/>
      <c r="N229" s="65"/>
      <c r="O229" s="57"/>
      <c r="P229" s="60"/>
      <c r="Q229" s="26"/>
    </row>
    <row r="230" spans="2:17" s="73" customFormat="1" ht="19.7" customHeight="1">
      <c r="B230" s="65"/>
      <c r="C230" s="208" t="s">
        <v>531</v>
      </c>
      <c r="D230" s="208" t="s">
        <v>531</v>
      </c>
      <c r="E230" s="30" t="s">
        <v>2105</v>
      </c>
      <c r="F230" s="248">
        <v>1</v>
      </c>
      <c r="G230" s="53">
        <v>890</v>
      </c>
      <c r="H230" s="36">
        <f t="shared" si="8"/>
        <v>890</v>
      </c>
      <c r="I230" s="283"/>
      <c r="J230" s="1077" t="s">
        <v>2102</v>
      </c>
      <c r="K230" s="57" t="s">
        <v>2099</v>
      </c>
      <c r="L230" s="285"/>
      <c r="M230" s="60"/>
      <c r="N230" s="65"/>
      <c r="O230" s="57"/>
      <c r="P230" s="60"/>
      <c r="Q230" s="26"/>
    </row>
    <row r="231" spans="2:17" s="73" customFormat="1" ht="19.7" customHeight="1">
      <c r="B231" s="65"/>
      <c r="C231" s="208" t="s">
        <v>531</v>
      </c>
      <c r="D231" s="208" t="s">
        <v>531</v>
      </c>
      <c r="E231" s="30" t="s">
        <v>3452</v>
      </c>
      <c r="F231" s="442">
        <v>2</v>
      </c>
      <c r="G231" s="53">
        <v>740</v>
      </c>
      <c r="H231" s="36">
        <f t="shared" si="8"/>
        <v>1480</v>
      </c>
      <c r="I231" s="283"/>
      <c r="J231" s="1077" t="s">
        <v>2102</v>
      </c>
      <c r="K231" s="57" t="s">
        <v>2099</v>
      </c>
      <c r="L231" s="285"/>
      <c r="M231" s="60"/>
      <c r="N231" s="65"/>
      <c r="O231" s="57"/>
      <c r="P231" s="60"/>
      <c r="Q231" s="26"/>
    </row>
    <row r="232" spans="2:17" s="73" customFormat="1" ht="19.7" customHeight="1">
      <c r="B232" s="65"/>
      <c r="C232" s="208" t="s">
        <v>531</v>
      </c>
      <c r="D232" s="208" t="s">
        <v>531</v>
      </c>
      <c r="E232" s="30" t="s">
        <v>3453</v>
      </c>
      <c r="F232" s="248">
        <v>2</v>
      </c>
      <c r="G232" s="23">
        <v>860</v>
      </c>
      <c r="H232" s="36">
        <f t="shared" si="8"/>
        <v>1720</v>
      </c>
      <c r="I232" s="283"/>
      <c r="J232" s="1077" t="s">
        <v>2102</v>
      </c>
      <c r="K232" s="57" t="s">
        <v>2099</v>
      </c>
      <c r="L232" s="285"/>
      <c r="M232" s="60"/>
      <c r="N232" s="65"/>
      <c r="O232" s="57"/>
      <c r="P232" s="60"/>
      <c r="Q232" s="26"/>
    </row>
    <row r="233" spans="2:17" s="73" customFormat="1" ht="19.7" customHeight="1">
      <c r="B233" s="65"/>
      <c r="C233" s="208" t="s">
        <v>531</v>
      </c>
      <c r="D233" s="208" t="s">
        <v>531</v>
      </c>
      <c r="E233" s="900" t="s">
        <v>3454</v>
      </c>
      <c r="F233" s="442">
        <v>44</v>
      </c>
      <c r="G233" s="1169">
        <v>224</v>
      </c>
      <c r="H233" s="36">
        <f t="shared" si="8"/>
        <v>9856</v>
      </c>
      <c r="I233" s="283"/>
      <c r="J233" s="443" t="s">
        <v>2055</v>
      </c>
      <c r="K233" s="57" t="s">
        <v>2099</v>
      </c>
      <c r="L233" s="285"/>
      <c r="M233" s="60"/>
      <c r="N233" s="65"/>
      <c r="O233" s="57"/>
      <c r="P233" s="60"/>
      <c r="Q233" s="26"/>
    </row>
    <row r="234" spans="2:17" s="73" customFormat="1" ht="19.7" customHeight="1">
      <c r="B234" s="65"/>
      <c r="C234" s="208" t="s">
        <v>531</v>
      </c>
      <c r="D234" s="208" t="s">
        <v>531</v>
      </c>
      <c r="E234" s="900" t="s">
        <v>3455</v>
      </c>
      <c r="F234" s="442">
        <v>4</v>
      </c>
      <c r="G234" s="1169">
        <v>204</v>
      </c>
      <c r="H234" s="36">
        <f t="shared" si="8"/>
        <v>816</v>
      </c>
      <c r="I234" s="283"/>
      <c r="J234" s="443" t="s">
        <v>2057</v>
      </c>
      <c r="K234" s="57" t="s">
        <v>2099</v>
      </c>
      <c r="L234" s="285"/>
      <c r="M234" s="60"/>
      <c r="N234" s="65"/>
      <c r="O234" s="57"/>
      <c r="P234" s="60"/>
      <c r="Q234" s="26"/>
    </row>
    <row r="235" spans="2:17" s="73" customFormat="1" ht="19.7" customHeight="1">
      <c r="B235" s="65"/>
      <c r="C235" s="208" t="s">
        <v>531</v>
      </c>
      <c r="D235" s="208" t="s">
        <v>531</v>
      </c>
      <c r="E235" s="900" t="s">
        <v>3456</v>
      </c>
      <c r="F235" s="442">
        <v>4</v>
      </c>
      <c r="G235" s="1169">
        <v>168</v>
      </c>
      <c r="H235" s="36">
        <f t="shared" si="8"/>
        <v>672</v>
      </c>
      <c r="I235" s="283"/>
      <c r="J235" s="443" t="s">
        <v>2111</v>
      </c>
      <c r="K235" s="57" t="s">
        <v>2099</v>
      </c>
      <c r="L235" s="285"/>
      <c r="M235" s="60"/>
      <c r="N235" s="65"/>
      <c r="O235" s="57"/>
      <c r="P235" s="60"/>
      <c r="Q235" s="26"/>
    </row>
    <row r="236" spans="2:17" s="73" customFormat="1" ht="19.7" customHeight="1">
      <c r="B236" s="65"/>
      <c r="C236" s="208" t="s">
        <v>531</v>
      </c>
      <c r="D236" s="208" t="s">
        <v>531</v>
      </c>
      <c r="E236" s="30" t="s">
        <v>2112</v>
      </c>
      <c r="F236" s="442">
        <v>4</v>
      </c>
      <c r="G236" s="53">
        <v>145</v>
      </c>
      <c r="H236" s="36">
        <f t="shared" si="8"/>
        <v>580</v>
      </c>
      <c r="I236" s="283"/>
      <c r="J236" s="443" t="s">
        <v>2113</v>
      </c>
      <c r="K236" s="57" t="s">
        <v>2099</v>
      </c>
      <c r="L236" s="285"/>
      <c r="M236" s="60"/>
      <c r="N236" s="65"/>
      <c r="O236" s="57"/>
      <c r="P236" s="60"/>
      <c r="Q236" s="26"/>
    </row>
    <row r="237" spans="2:17" s="73" customFormat="1" ht="19.7" customHeight="1">
      <c r="B237" s="65"/>
      <c r="C237" s="208" t="s">
        <v>531</v>
      </c>
      <c r="D237" s="208" t="s">
        <v>531</v>
      </c>
      <c r="E237" s="30" t="s">
        <v>2114</v>
      </c>
      <c r="F237" s="442">
        <v>1</v>
      </c>
      <c r="G237" s="53">
        <v>740</v>
      </c>
      <c r="H237" s="36">
        <f t="shared" si="8"/>
        <v>740</v>
      </c>
      <c r="I237" s="283"/>
      <c r="J237" s="443" t="s">
        <v>2115</v>
      </c>
      <c r="K237" s="57" t="s">
        <v>2099</v>
      </c>
      <c r="L237" s="1093"/>
      <c r="M237" s="60"/>
      <c r="N237" s="65"/>
      <c r="O237" s="57"/>
      <c r="P237" s="60"/>
      <c r="Q237" s="26"/>
    </row>
    <row r="238" spans="2:17" s="73" customFormat="1" ht="19.7" customHeight="1">
      <c r="B238" s="65"/>
      <c r="C238" s="208" t="s">
        <v>531</v>
      </c>
      <c r="D238" s="208" t="s">
        <v>531</v>
      </c>
      <c r="E238" s="30" t="s">
        <v>2116</v>
      </c>
      <c r="F238" s="442">
        <v>1</v>
      </c>
      <c r="G238" s="53">
        <v>800</v>
      </c>
      <c r="H238" s="36">
        <f t="shared" si="8"/>
        <v>800</v>
      </c>
      <c r="I238" s="283"/>
      <c r="J238" s="443" t="s">
        <v>2117</v>
      </c>
      <c r="K238" s="57" t="s">
        <v>2099</v>
      </c>
      <c r="L238" s="1095"/>
      <c r="M238" s="60"/>
      <c r="N238" s="65"/>
      <c r="O238" s="57"/>
      <c r="P238" s="60"/>
      <c r="Q238" s="26"/>
    </row>
    <row r="239" spans="2:17" s="73" customFormat="1" ht="19.7" customHeight="1">
      <c r="B239" s="65"/>
      <c r="C239" s="208" t="s">
        <v>531</v>
      </c>
      <c r="D239" s="208" t="s">
        <v>531</v>
      </c>
      <c r="E239" s="30" t="s">
        <v>2118</v>
      </c>
      <c r="F239" s="442">
        <v>1</v>
      </c>
      <c r="G239" s="53">
        <v>850</v>
      </c>
      <c r="H239" s="36">
        <f t="shared" si="8"/>
        <v>850</v>
      </c>
      <c r="I239" s="283"/>
      <c r="J239" s="443" t="s">
        <v>2119</v>
      </c>
      <c r="K239" s="57" t="s">
        <v>2099</v>
      </c>
      <c r="L239" s="1093"/>
      <c r="M239" s="60"/>
      <c r="N239" s="65"/>
      <c r="O239" s="57"/>
      <c r="P239" s="60"/>
      <c r="Q239" s="26"/>
    </row>
    <row r="240" spans="2:17" s="73" customFormat="1" ht="19.7" customHeight="1">
      <c r="B240" s="65"/>
      <c r="C240" s="208" t="s">
        <v>531</v>
      </c>
      <c r="D240" s="208" t="s">
        <v>531</v>
      </c>
      <c r="E240" s="30" t="s">
        <v>3457</v>
      </c>
      <c r="F240" s="442">
        <v>4</v>
      </c>
      <c r="G240" s="53">
        <v>3040</v>
      </c>
      <c r="H240" s="36">
        <f t="shared" si="8"/>
        <v>12160</v>
      </c>
      <c r="I240" s="283"/>
      <c r="J240" s="443" t="s">
        <v>2121</v>
      </c>
      <c r="K240" s="57" t="s">
        <v>2099</v>
      </c>
      <c r="L240" s="1093"/>
      <c r="M240" s="60"/>
      <c r="N240" s="65"/>
      <c r="O240" s="57"/>
      <c r="P240" s="60"/>
      <c r="Q240" s="26"/>
    </row>
    <row r="241" spans="2:17" s="73" customFormat="1" ht="19.7" customHeight="1">
      <c r="B241" s="65"/>
      <c r="C241" s="208" t="s">
        <v>531</v>
      </c>
      <c r="D241" s="208" t="s">
        <v>531</v>
      </c>
      <c r="E241" s="30" t="s">
        <v>2122</v>
      </c>
      <c r="F241" s="442">
        <v>2</v>
      </c>
      <c r="G241" s="53">
        <v>2820</v>
      </c>
      <c r="H241" s="36">
        <f t="shared" si="8"/>
        <v>5640</v>
      </c>
      <c r="I241" s="283"/>
      <c r="J241" s="443" t="s">
        <v>2123</v>
      </c>
      <c r="K241" s="57" t="s">
        <v>2099</v>
      </c>
      <c r="L241" s="1093"/>
      <c r="M241" s="60"/>
      <c r="N241" s="65"/>
      <c r="O241" s="57"/>
      <c r="P241" s="60"/>
      <c r="Q241" s="26"/>
    </row>
    <row r="242" spans="2:17" s="73" customFormat="1" ht="19.7" customHeight="1">
      <c r="B242" s="65"/>
      <c r="C242" s="208" t="s">
        <v>531</v>
      </c>
      <c r="D242" s="208" t="s">
        <v>531</v>
      </c>
      <c r="E242" s="30" t="s">
        <v>3458</v>
      </c>
      <c r="F242" s="1285">
        <v>1</v>
      </c>
      <c r="G242" s="53">
        <v>3230</v>
      </c>
      <c r="H242" s="36">
        <f t="shared" si="8"/>
        <v>3230</v>
      </c>
      <c r="I242" s="283"/>
      <c r="J242" s="443" t="s">
        <v>2125</v>
      </c>
      <c r="K242" s="57" t="s">
        <v>2099</v>
      </c>
      <c r="L242" s="1093"/>
      <c r="M242" s="60"/>
      <c r="N242" s="65"/>
      <c r="O242" s="57"/>
      <c r="P242" s="60"/>
      <c r="Q242" s="26"/>
    </row>
    <row r="243" spans="2:17" s="73" customFormat="1" ht="19.7" customHeight="1">
      <c r="B243" s="65"/>
      <c r="C243" s="208" t="s">
        <v>531</v>
      </c>
      <c r="D243" s="208" t="s">
        <v>531</v>
      </c>
      <c r="E243" s="30" t="s">
        <v>3459</v>
      </c>
      <c r="F243" s="442">
        <v>1</v>
      </c>
      <c r="G243" s="53">
        <v>1310</v>
      </c>
      <c r="H243" s="36">
        <f t="shared" si="8"/>
        <v>1310</v>
      </c>
      <c r="I243" s="283"/>
      <c r="J243" s="443" t="s">
        <v>2127</v>
      </c>
      <c r="K243" s="57" t="s">
        <v>2099</v>
      </c>
      <c r="L243" s="1090"/>
      <c r="M243" s="60"/>
      <c r="N243" s="65"/>
      <c r="O243" s="57"/>
      <c r="P243" s="60"/>
      <c r="Q243" s="26"/>
    </row>
    <row r="244" spans="2:17" s="73" customFormat="1" ht="19.7" customHeight="1">
      <c r="B244" s="65"/>
      <c r="C244" s="208" t="s">
        <v>531</v>
      </c>
      <c r="D244" s="208" t="s">
        <v>531</v>
      </c>
      <c r="E244" s="30" t="s">
        <v>2128</v>
      </c>
      <c r="F244" s="442">
        <v>16</v>
      </c>
      <c r="G244" s="53">
        <v>93</v>
      </c>
      <c r="H244" s="36">
        <f t="shared" si="8"/>
        <v>1488</v>
      </c>
      <c r="I244" s="283"/>
      <c r="J244" s="443" t="s">
        <v>2069</v>
      </c>
      <c r="K244" s="57" t="s">
        <v>2099</v>
      </c>
      <c r="L244" s="285"/>
      <c r="M244" s="60"/>
      <c r="N244" s="65"/>
      <c r="O244" s="57"/>
      <c r="P244" s="60"/>
      <c r="Q244" s="26"/>
    </row>
    <row r="245" spans="2:17" s="73" customFormat="1" ht="19.7" customHeight="1">
      <c r="B245" s="65"/>
      <c r="C245" s="208" t="s">
        <v>531</v>
      </c>
      <c r="D245" s="208" t="s">
        <v>531</v>
      </c>
      <c r="E245" s="30" t="s">
        <v>2129</v>
      </c>
      <c r="F245" s="442">
        <v>2</v>
      </c>
      <c r="G245" s="53">
        <v>181</v>
      </c>
      <c r="H245" s="36">
        <f t="shared" si="8"/>
        <v>362</v>
      </c>
      <c r="I245" s="283"/>
      <c r="J245" s="443" t="s">
        <v>2130</v>
      </c>
      <c r="K245" s="57" t="s">
        <v>2099</v>
      </c>
      <c r="L245" s="285"/>
      <c r="M245" s="60"/>
      <c r="N245" s="65"/>
      <c r="O245" s="57"/>
      <c r="P245" s="60"/>
      <c r="Q245" s="26"/>
    </row>
    <row r="246" spans="2:17" s="73" customFormat="1" ht="19.7" customHeight="1">
      <c r="B246" s="65"/>
      <c r="C246" s="208" t="s">
        <v>531</v>
      </c>
      <c r="D246" s="208" t="s">
        <v>531</v>
      </c>
      <c r="E246" s="30" t="s">
        <v>2131</v>
      </c>
      <c r="F246" s="442">
        <v>2</v>
      </c>
      <c r="G246" s="53">
        <v>566</v>
      </c>
      <c r="H246" s="36">
        <f t="shared" si="8"/>
        <v>1132</v>
      </c>
      <c r="I246" s="283"/>
      <c r="J246" s="443" t="s">
        <v>2132</v>
      </c>
      <c r="K246" s="57" t="s">
        <v>2099</v>
      </c>
      <c r="L246" s="285"/>
      <c r="M246" s="60"/>
      <c r="N246" s="65"/>
      <c r="O246" s="57"/>
      <c r="P246" s="60"/>
      <c r="Q246" s="26"/>
    </row>
    <row r="247" spans="2:17" s="73" customFormat="1" ht="19.7" customHeight="1">
      <c r="B247" s="65"/>
      <c r="C247" s="208" t="s">
        <v>531</v>
      </c>
      <c r="D247" s="208" t="s">
        <v>531</v>
      </c>
      <c r="E247" s="30" t="s">
        <v>2133</v>
      </c>
      <c r="F247" s="442">
        <v>1</v>
      </c>
      <c r="G247" s="53">
        <v>1360</v>
      </c>
      <c r="H247" s="36">
        <f t="shared" si="8"/>
        <v>1360</v>
      </c>
      <c r="I247" s="283"/>
      <c r="J247" s="443" t="s">
        <v>2134</v>
      </c>
      <c r="K247" s="57" t="s">
        <v>2099</v>
      </c>
      <c r="L247" s="285"/>
      <c r="M247" s="60"/>
      <c r="N247" s="65"/>
      <c r="O247" s="57"/>
      <c r="P247" s="60"/>
      <c r="Q247" s="26"/>
    </row>
    <row r="248" spans="2:17" s="73" customFormat="1" ht="19.7" customHeight="1">
      <c r="B248" s="65"/>
      <c r="C248" s="208" t="s">
        <v>531</v>
      </c>
      <c r="D248" s="208" t="s">
        <v>531</v>
      </c>
      <c r="E248" s="30" t="s">
        <v>2135</v>
      </c>
      <c r="F248" s="248">
        <v>2</v>
      </c>
      <c r="G248" s="53">
        <v>695</v>
      </c>
      <c r="H248" s="36">
        <f t="shared" si="8"/>
        <v>1390</v>
      </c>
      <c r="I248" s="283"/>
      <c r="J248" s="443" t="s">
        <v>2136</v>
      </c>
      <c r="K248" s="57" t="s">
        <v>2099</v>
      </c>
      <c r="L248" s="285"/>
      <c r="M248" s="60"/>
      <c r="N248" s="65"/>
      <c r="O248" s="57"/>
      <c r="P248" s="60"/>
      <c r="Q248" s="26"/>
    </row>
    <row r="249" spans="2:17" s="73" customFormat="1" ht="19.7" customHeight="1">
      <c r="B249" s="65"/>
      <c r="C249" s="208" t="s">
        <v>531</v>
      </c>
      <c r="D249" s="208" t="s">
        <v>531</v>
      </c>
      <c r="E249" s="30" t="s">
        <v>2137</v>
      </c>
      <c r="F249" s="442">
        <v>1</v>
      </c>
      <c r="G249" s="53">
        <v>1625</v>
      </c>
      <c r="H249" s="36">
        <f t="shared" si="8"/>
        <v>1625</v>
      </c>
      <c r="I249" s="283"/>
      <c r="J249" s="443" t="s">
        <v>2138</v>
      </c>
      <c r="K249" s="57" t="s">
        <v>2099</v>
      </c>
      <c r="L249" s="285"/>
      <c r="M249" s="60"/>
      <c r="N249" s="65"/>
      <c r="O249" s="57"/>
      <c r="P249" s="60"/>
      <c r="Q249" s="26"/>
    </row>
    <row r="250" spans="2:17" s="73" customFormat="1" ht="19.7" customHeight="1">
      <c r="B250" s="65"/>
      <c r="C250" s="208" t="s">
        <v>531</v>
      </c>
      <c r="D250" s="208" t="s">
        <v>531</v>
      </c>
      <c r="E250" s="30" t="s">
        <v>2139</v>
      </c>
      <c r="F250" s="1285">
        <v>6</v>
      </c>
      <c r="G250" s="53">
        <v>140</v>
      </c>
      <c r="H250" s="36">
        <f t="shared" si="8"/>
        <v>840</v>
      </c>
      <c r="I250" s="283"/>
      <c r="J250" s="443" t="s">
        <v>2140</v>
      </c>
      <c r="K250" s="57" t="s">
        <v>2099</v>
      </c>
      <c r="L250" s="285"/>
      <c r="M250" s="60"/>
      <c r="N250" s="65"/>
      <c r="O250" s="57"/>
      <c r="P250" s="60"/>
      <c r="Q250" s="26"/>
    </row>
    <row r="251" spans="2:17" s="73" customFormat="1" ht="19.7" customHeight="1">
      <c r="B251" s="65"/>
      <c r="C251" s="208" t="s">
        <v>531</v>
      </c>
      <c r="D251" s="208" t="s">
        <v>531</v>
      </c>
      <c r="E251" s="30" t="s">
        <v>2141</v>
      </c>
      <c r="F251" s="1285">
        <v>8</v>
      </c>
      <c r="G251" s="53">
        <v>160</v>
      </c>
      <c r="H251" s="36">
        <f t="shared" si="8"/>
        <v>1280</v>
      </c>
      <c r="I251" s="283"/>
      <c r="J251" s="443" t="s">
        <v>2142</v>
      </c>
      <c r="K251" s="57" t="s">
        <v>2099</v>
      </c>
      <c r="L251" s="285"/>
      <c r="M251" s="60"/>
      <c r="N251" s="65"/>
      <c r="O251" s="57"/>
      <c r="P251" s="60"/>
      <c r="Q251" s="26"/>
    </row>
    <row r="252" spans="2:17" s="73" customFormat="1" ht="19.7" customHeight="1">
      <c r="B252" s="65"/>
      <c r="C252" s="208" t="s">
        <v>531</v>
      </c>
      <c r="D252" s="208" t="s">
        <v>531</v>
      </c>
      <c r="E252" s="30" t="s">
        <v>2143</v>
      </c>
      <c r="F252" s="442">
        <v>2</v>
      </c>
      <c r="G252" s="53">
        <v>119</v>
      </c>
      <c r="H252" s="36">
        <f t="shared" si="8"/>
        <v>238</v>
      </c>
      <c r="I252" s="283"/>
      <c r="J252" s="443" t="s">
        <v>2144</v>
      </c>
      <c r="K252" s="57" t="s">
        <v>2099</v>
      </c>
      <c r="L252" s="285"/>
      <c r="M252" s="60"/>
      <c r="N252" s="65"/>
      <c r="O252" s="57"/>
      <c r="P252" s="60"/>
      <c r="Q252" s="26"/>
    </row>
    <row r="253" spans="2:17" s="73" customFormat="1" ht="19.7" customHeight="1">
      <c r="B253" s="65"/>
      <c r="C253" s="208" t="s">
        <v>531</v>
      </c>
      <c r="D253" s="208" t="s">
        <v>531</v>
      </c>
      <c r="E253" s="30" t="s">
        <v>2145</v>
      </c>
      <c r="F253" s="442">
        <v>4</v>
      </c>
      <c r="G253" s="53">
        <v>75</v>
      </c>
      <c r="H253" s="36">
        <f t="shared" ref="H253:H268" si="9">F253*G253</f>
        <v>300</v>
      </c>
      <c r="I253" s="283"/>
      <c r="J253" s="443" t="s">
        <v>2146</v>
      </c>
      <c r="K253" s="57" t="s">
        <v>2099</v>
      </c>
      <c r="L253" s="285"/>
      <c r="M253" s="60"/>
      <c r="N253" s="65"/>
      <c r="O253" s="57"/>
      <c r="P253" s="60"/>
      <c r="Q253" s="26"/>
    </row>
    <row r="254" spans="2:17" s="73" customFormat="1" ht="19.7" customHeight="1">
      <c r="B254" s="65"/>
      <c r="C254" s="208" t="s">
        <v>531</v>
      </c>
      <c r="D254" s="208" t="s">
        <v>531</v>
      </c>
      <c r="E254" s="30" t="s">
        <v>2147</v>
      </c>
      <c r="F254" s="442">
        <v>44</v>
      </c>
      <c r="G254" s="53">
        <v>25</v>
      </c>
      <c r="H254" s="36">
        <f t="shared" si="9"/>
        <v>1100</v>
      </c>
      <c r="I254" s="283"/>
      <c r="J254" s="443" t="s">
        <v>2148</v>
      </c>
      <c r="K254" s="57" t="s">
        <v>2099</v>
      </c>
      <c r="L254" s="285"/>
      <c r="M254" s="60"/>
      <c r="N254" s="65"/>
      <c r="O254" s="57"/>
      <c r="P254" s="60"/>
      <c r="Q254" s="26"/>
    </row>
    <row r="255" spans="2:17" s="73" customFormat="1" ht="19.7" customHeight="1">
      <c r="B255" s="65"/>
      <c r="C255" s="208" t="s">
        <v>531</v>
      </c>
      <c r="D255" s="208" t="s">
        <v>531</v>
      </c>
      <c r="E255" s="30" t="s">
        <v>2149</v>
      </c>
      <c r="F255" s="442">
        <v>16</v>
      </c>
      <c r="G255" s="53">
        <v>25</v>
      </c>
      <c r="H255" s="36">
        <f t="shared" si="9"/>
        <v>400</v>
      </c>
      <c r="I255" s="283"/>
      <c r="J255" s="443" t="s">
        <v>2150</v>
      </c>
      <c r="K255" s="57" t="s">
        <v>2099</v>
      </c>
      <c r="L255" s="285"/>
      <c r="M255" s="60"/>
      <c r="N255" s="65"/>
      <c r="O255" s="57"/>
      <c r="P255" s="60"/>
      <c r="Q255" s="26"/>
    </row>
    <row r="256" spans="2:17" s="73" customFormat="1" ht="19.7" customHeight="1">
      <c r="B256" s="65"/>
      <c r="C256" s="208" t="s">
        <v>531</v>
      </c>
      <c r="D256" s="208" t="s">
        <v>531</v>
      </c>
      <c r="E256" s="30" t="s">
        <v>2151</v>
      </c>
      <c r="F256" s="442">
        <v>5</v>
      </c>
      <c r="G256" s="53">
        <v>32</v>
      </c>
      <c r="H256" s="36">
        <f t="shared" si="9"/>
        <v>160</v>
      </c>
      <c r="I256" s="283"/>
      <c r="J256" s="443" t="s">
        <v>2152</v>
      </c>
      <c r="K256" s="57" t="s">
        <v>2099</v>
      </c>
      <c r="L256" s="285"/>
      <c r="M256" s="60"/>
      <c r="N256" s="65"/>
      <c r="O256" s="57"/>
      <c r="P256" s="60"/>
      <c r="Q256" s="26"/>
    </row>
    <row r="257" spans="2:17" s="73" customFormat="1" ht="19.7" customHeight="1">
      <c r="B257" s="65"/>
      <c r="C257" s="208" t="s">
        <v>531</v>
      </c>
      <c r="D257" s="208" t="s">
        <v>531</v>
      </c>
      <c r="E257" s="30" t="s">
        <v>2153</v>
      </c>
      <c r="F257" s="248">
        <v>12</v>
      </c>
      <c r="G257" s="23">
        <v>880</v>
      </c>
      <c r="H257" s="36">
        <f t="shared" si="9"/>
        <v>10560</v>
      </c>
      <c r="I257" s="167"/>
      <c r="J257" s="211" t="s">
        <v>2154</v>
      </c>
      <c r="K257" s="57" t="s">
        <v>2155</v>
      </c>
      <c r="L257" s="285"/>
      <c r="M257" s="60"/>
      <c r="N257" s="65"/>
      <c r="O257" s="57"/>
      <c r="P257" s="60"/>
      <c r="Q257" s="26"/>
    </row>
    <row r="258" spans="2:17" s="73" customFormat="1" ht="19.7" customHeight="1">
      <c r="B258" s="65"/>
      <c r="C258" s="208" t="s">
        <v>531</v>
      </c>
      <c r="D258" s="208" t="s">
        <v>531</v>
      </c>
      <c r="E258" s="30" t="s">
        <v>2156</v>
      </c>
      <c r="F258" s="248">
        <v>12</v>
      </c>
      <c r="G258" s="23">
        <v>410</v>
      </c>
      <c r="H258" s="36">
        <f t="shared" si="9"/>
        <v>4920</v>
      </c>
      <c r="I258" s="167"/>
      <c r="J258" s="211" t="s">
        <v>2157</v>
      </c>
      <c r="K258" s="57" t="s">
        <v>2155</v>
      </c>
      <c r="L258" s="285"/>
      <c r="M258" s="60"/>
      <c r="N258" s="65"/>
      <c r="O258" s="57"/>
      <c r="P258" s="60"/>
      <c r="Q258" s="26"/>
    </row>
    <row r="259" spans="2:17" s="73" customFormat="1" ht="19.7" customHeight="1">
      <c r="B259" s="65"/>
      <c r="C259" s="208" t="s">
        <v>531</v>
      </c>
      <c r="D259" s="208" t="s">
        <v>531</v>
      </c>
      <c r="E259" s="30" t="s">
        <v>2158</v>
      </c>
      <c r="F259" s="248">
        <v>15</v>
      </c>
      <c r="G259" s="23">
        <v>49</v>
      </c>
      <c r="H259" s="36">
        <f t="shared" si="9"/>
        <v>735</v>
      </c>
      <c r="I259" s="167"/>
      <c r="J259" s="211" t="s">
        <v>2159</v>
      </c>
      <c r="K259" s="57" t="s">
        <v>2155</v>
      </c>
      <c r="L259" s="285"/>
      <c r="M259" s="60"/>
      <c r="N259" s="65"/>
      <c r="O259" s="57"/>
      <c r="P259" s="60"/>
      <c r="Q259" s="26"/>
    </row>
    <row r="260" spans="2:17" s="73" customFormat="1" ht="19.7" customHeight="1">
      <c r="B260" s="65"/>
      <c r="C260" s="208" t="s">
        <v>531</v>
      </c>
      <c r="D260" s="208" t="s">
        <v>531</v>
      </c>
      <c r="E260" s="30" t="s">
        <v>2160</v>
      </c>
      <c r="F260" s="248">
        <v>5</v>
      </c>
      <c r="G260" s="23">
        <v>49</v>
      </c>
      <c r="H260" s="36">
        <f t="shared" si="9"/>
        <v>245</v>
      </c>
      <c r="I260" s="167"/>
      <c r="J260" s="211" t="s">
        <v>2159</v>
      </c>
      <c r="K260" s="57" t="s">
        <v>2161</v>
      </c>
      <c r="L260" s="285"/>
      <c r="M260" s="60"/>
      <c r="N260" s="65"/>
      <c r="O260" s="57"/>
      <c r="P260" s="60"/>
      <c r="Q260" s="26"/>
    </row>
    <row r="261" spans="2:17" s="73" customFormat="1" ht="19.7" customHeight="1">
      <c r="B261" s="65"/>
      <c r="C261" s="208" t="s">
        <v>531</v>
      </c>
      <c r="D261" s="208" t="s">
        <v>531</v>
      </c>
      <c r="E261" s="30" t="s">
        <v>2162</v>
      </c>
      <c r="F261" s="442">
        <v>5</v>
      </c>
      <c r="G261" s="53">
        <v>57</v>
      </c>
      <c r="H261" s="36">
        <f t="shared" si="9"/>
        <v>285</v>
      </c>
      <c r="I261" s="283"/>
      <c r="J261" s="443" t="s">
        <v>2163</v>
      </c>
      <c r="K261" s="57" t="s">
        <v>2161</v>
      </c>
      <c r="L261" s="285"/>
      <c r="M261" s="60"/>
      <c r="N261" s="65"/>
      <c r="O261" s="57"/>
      <c r="P261" s="60"/>
      <c r="Q261" s="26"/>
    </row>
    <row r="262" spans="2:17" s="73" customFormat="1" ht="19.7" customHeight="1">
      <c r="B262" s="65"/>
      <c r="C262" s="208" t="s">
        <v>531</v>
      </c>
      <c r="D262" s="208" t="s">
        <v>531</v>
      </c>
      <c r="E262" s="1083" t="s">
        <v>2164</v>
      </c>
      <c r="F262" s="442">
        <v>1</v>
      </c>
      <c r="G262" s="53">
        <v>2300</v>
      </c>
      <c r="H262" s="36">
        <f t="shared" si="9"/>
        <v>2300</v>
      </c>
      <c r="I262" s="283"/>
      <c r="J262" s="443" t="s">
        <v>2071</v>
      </c>
      <c r="K262" s="57" t="s">
        <v>2072</v>
      </c>
      <c r="L262" s="285"/>
      <c r="M262" s="60"/>
      <c r="N262" s="65"/>
      <c r="O262" s="57"/>
      <c r="P262" s="60"/>
      <c r="Q262" s="26"/>
    </row>
    <row r="263" spans="2:17" s="73" customFormat="1" ht="19.7" customHeight="1">
      <c r="B263" s="65"/>
      <c r="C263" s="952" t="s">
        <v>531</v>
      </c>
      <c r="D263" s="952" t="s">
        <v>531</v>
      </c>
      <c r="E263" s="1096" t="s">
        <v>2165</v>
      </c>
      <c r="F263" s="442">
        <v>1</v>
      </c>
      <c r="G263" s="53">
        <v>7150</v>
      </c>
      <c r="H263" s="66">
        <f t="shared" si="9"/>
        <v>7150</v>
      </c>
      <c r="I263" s="283"/>
      <c r="J263" s="443" t="s">
        <v>2166</v>
      </c>
      <c r="K263" s="57"/>
      <c r="L263" s="285"/>
      <c r="M263" s="60"/>
      <c r="N263" s="65"/>
      <c r="O263" s="57"/>
      <c r="P263" s="60"/>
      <c r="Q263" s="26"/>
    </row>
    <row r="264" spans="2:17" s="73" customFormat="1" ht="19.7" customHeight="1">
      <c r="B264" s="65"/>
      <c r="C264" s="952" t="s">
        <v>531</v>
      </c>
      <c r="D264" s="952" t="s">
        <v>531</v>
      </c>
      <c r="E264" s="1096" t="s">
        <v>2167</v>
      </c>
      <c r="F264" s="442">
        <v>4</v>
      </c>
      <c r="G264" s="53">
        <v>51</v>
      </c>
      <c r="H264" s="66">
        <f t="shared" si="9"/>
        <v>204</v>
      </c>
      <c r="I264" s="283"/>
      <c r="J264" s="443" t="s">
        <v>2168</v>
      </c>
      <c r="K264" s="57" t="s">
        <v>2169</v>
      </c>
      <c r="L264" s="285"/>
      <c r="M264" s="60"/>
      <c r="N264" s="65"/>
      <c r="O264" s="57"/>
      <c r="P264" s="60"/>
      <c r="Q264" s="26"/>
    </row>
    <row r="265" spans="2:17" s="73" customFormat="1" ht="19.7" customHeight="1">
      <c r="B265" s="65"/>
      <c r="C265" s="952" t="s">
        <v>531</v>
      </c>
      <c r="D265" s="952" t="s">
        <v>531</v>
      </c>
      <c r="E265" s="1096" t="s">
        <v>2170</v>
      </c>
      <c r="F265" s="442">
        <v>10</v>
      </c>
      <c r="G265" s="53">
        <v>154</v>
      </c>
      <c r="H265" s="66">
        <f t="shared" si="9"/>
        <v>1540</v>
      </c>
      <c r="I265" s="283"/>
      <c r="J265" s="443" t="s">
        <v>2171</v>
      </c>
      <c r="K265" s="57" t="s">
        <v>2169</v>
      </c>
      <c r="L265" s="285"/>
      <c r="M265" s="60"/>
      <c r="N265" s="65"/>
      <c r="O265" s="57"/>
      <c r="P265" s="60"/>
      <c r="Q265" s="26"/>
    </row>
    <row r="266" spans="2:17" s="73" customFormat="1" ht="19.7" customHeight="1">
      <c r="B266" s="65"/>
      <c r="C266" s="1097" t="s">
        <v>2172</v>
      </c>
      <c r="D266" s="952" t="s">
        <v>531</v>
      </c>
      <c r="E266" s="1096" t="s">
        <v>2173</v>
      </c>
      <c r="F266" s="442">
        <v>10</v>
      </c>
      <c r="G266" s="53">
        <v>6</v>
      </c>
      <c r="H266" s="66">
        <f t="shared" si="9"/>
        <v>60</v>
      </c>
      <c r="I266" s="283"/>
      <c r="J266" s="443" t="s">
        <v>2174</v>
      </c>
      <c r="K266" s="57" t="s">
        <v>2169</v>
      </c>
      <c r="L266" s="285"/>
      <c r="M266" s="60"/>
      <c r="N266" s="65"/>
      <c r="O266" s="57"/>
      <c r="P266" s="60"/>
      <c r="Q266" s="26"/>
    </row>
    <row r="267" spans="2:17" s="73" customFormat="1" ht="19.7" customHeight="1">
      <c r="B267" s="65"/>
      <c r="C267" s="952" t="s">
        <v>531</v>
      </c>
      <c r="D267" s="952" t="s">
        <v>531</v>
      </c>
      <c r="E267" s="1096" t="s">
        <v>2175</v>
      </c>
      <c r="F267" s="442">
        <v>4</v>
      </c>
      <c r="G267" s="53">
        <v>75</v>
      </c>
      <c r="H267" s="66">
        <f t="shared" si="9"/>
        <v>300</v>
      </c>
      <c r="I267" s="283"/>
      <c r="J267" s="443" t="s">
        <v>2176</v>
      </c>
      <c r="K267" s="57" t="s">
        <v>2169</v>
      </c>
      <c r="L267" s="285"/>
      <c r="M267" s="60"/>
      <c r="N267" s="65"/>
      <c r="O267" s="57"/>
      <c r="P267" s="60"/>
      <c r="Q267" s="26"/>
    </row>
    <row r="268" spans="2:17" s="73" customFormat="1" ht="19.7" customHeight="1">
      <c r="B268" s="65"/>
      <c r="C268" s="1288" t="s">
        <v>565</v>
      </c>
      <c r="D268" s="1288" t="s">
        <v>565</v>
      </c>
      <c r="E268" s="1289" t="s">
        <v>3460</v>
      </c>
      <c r="F268" s="442">
        <v>1</v>
      </c>
      <c r="G268" s="1290">
        <v>7800</v>
      </c>
      <c r="H268" s="66">
        <f t="shared" si="9"/>
        <v>7800</v>
      </c>
      <c r="I268" s="283"/>
      <c r="J268" s="443" t="s">
        <v>2178</v>
      </c>
      <c r="K268" s="57"/>
      <c r="L268" s="285"/>
      <c r="M268" s="60"/>
      <c r="N268" s="65"/>
      <c r="O268" s="32"/>
      <c r="P268" s="25"/>
      <c r="Q268" s="26"/>
    </row>
    <row r="269" spans="2:17" s="73" customFormat="1" ht="19.7" customHeight="1">
      <c r="B269" s="65"/>
      <c r="C269" s="65"/>
      <c r="D269" s="65"/>
      <c r="E269" s="1076">
        <f>SUM(H225:H262)</f>
        <v>82164</v>
      </c>
      <c r="F269" s="442"/>
      <c r="G269" s="53"/>
      <c r="H269" s="36"/>
      <c r="I269" s="283"/>
      <c r="J269" s="443"/>
      <c r="K269" s="57"/>
      <c r="L269" s="285"/>
      <c r="M269" s="60"/>
      <c r="N269" s="65"/>
      <c r="O269" s="57"/>
      <c r="P269" s="60"/>
      <c r="Q269" s="61"/>
    </row>
    <row r="270" spans="2:17" s="73" customFormat="1" ht="19.7" customHeight="1">
      <c r="B270" s="65"/>
      <c r="C270" s="65"/>
      <c r="D270" s="65"/>
      <c r="E270" s="30"/>
      <c r="F270" s="442"/>
      <c r="G270" s="53"/>
      <c r="H270" s="36"/>
      <c r="I270" s="283"/>
      <c r="J270" s="443"/>
      <c r="K270" s="57"/>
      <c r="L270" s="285"/>
      <c r="M270" s="60"/>
      <c r="N270" s="65"/>
      <c r="O270" s="57"/>
      <c r="P270" s="60"/>
      <c r="Q270" s="61"/>
    </row>
    <row r="271" spans="2:17" s="73" customFormat="1" ht="19.7" customHeight="1">
      <c r="B271" s="65"/>
      <c r="C271" s="65"/>
      <c r="D271" s="65"/>
      <c r="E271" s="30"/>
      <c r="F271" s="442"/>
      <c r="G271" s="53"/>
      <c r="H271" s="36"/>
      <c r="I271" s="283"/>
      <c r="J271" s="443"/>
      <c r="K271" s="57"/>
      <c r="L271" s="285"/>
      <c r="M271" s="60"/>
      <c r="N271" s="65"/>
      <c r="O271" s="57"/>
      <c r="P271" s="60"/>
      <c r="Q271" s="61"/>
    </row>
    <row r="272" spans="2:17" s="73" customFormat="1" ht="19.7" customHeight="1">
      <c r="B272" s="65"/>
      <c r="C272" s="218" t="s">
        <v>2179</v>
      </c>
      <c r="D272" s="219"/>
      <c r="E272" s="220"/>
      <c r="F272" s="442"/>
      <c r="G272" s="53"/>
      <c r="H272" s="36"/>
      <c r="I272" s="283"/>
      <c r="J272" s="443"/>
      <c r="K272" s="57"/>
      <c r="L272" s="285"/>
      <c r="M272" s="60"/>
      <c r="N272" s="65"/>
      <c r="O272" s="57"/>
      <c r="P272" s="60"/>
      <c r="Q272" s="61"/>
    </row>
    <row r="273" spans="2:17" s="73" customFormat="1" ht="19.7" customHeight="1">
      <c r="B273" s="65"/>
      <c r="C273" s="65" t="s">
        <v>3461</v>
      </c>
      <c r="D273" s="65" t="s">
        <v>3461</v>
      </c>
      <c r="E273" s="30" t="s">
        <v>3462</v>
      </c>
      <c r="F273" s="442">
        <v>1</v>
      </c>
      <c r="G273" s="53">
        <v>88000</v>
      </c>
      <c r="H273" s="36">
        <f>F273*G273</f>
        <v>88000</v>
      </c>
      <c r="I273" s="283"/>
      <c r="J273" s="443" t="s">
        <v>3463</v>
      </c>
      <c r="K273" s="1099" t="s">
        <v>3464</v>
      </c>
      <c r="L273" s="285"/>
      <c r="M273" s="60"/>
      <c r="N273" s="65"/>
      <c r="O273" s="58"/>
      <c r="P273" s="60"/>
      <c r="Q273" s="61"/>
    </row>
    <row r="274" spans="2:17" s="73" customFormat="1" ht="19.7" customHeight="1">
      <c r="B274" s="65"/>
      <c r="C274" s="65" t="s">
        <v>3461</v>
      </c>
      <c r="D274" s="65" t="s">
        <v>3461</v>
      </c>
      <c r="E274" s="30" t="s">
        <v>2182</v>
      </c>
      <c r="F274" s="442">
        <v>2</v>
      </c>
      <c r="G274" s="53">
        <v>1400</v>
      </c>
      <c r="H274" s="36">
        <f>F274*G274</f>
        <v>2800</v>
      </c>
      <c r="I274" s="283"/>
      <c r="J274" s="443" t="s">
        <v>2183</v>
      </c>
      <c r="K274" s="1099" t="s">
        <v>3464</v>
      </c>
      <c r="L274" s="285"/>
      <c r="M274" s="60"/>
      <c r="N274" s="65"/>
      <c r="O274" s="58"/>
      <c r="P274" s="60"/>
      <c r="Q274" s="61"/>
    </row>
    <row r="275" spans="2:17" s="73" customFormat="1" ht="19.7" customHeight="1">
      <c r="B275" s="65"/>
      <c r="C275" s="65" t="s">
        <v>3461</v>
      </c>
      <c r="D275" s="65" t="s">
        <v>3461</v>
      </c>
      <c r="E275" s="30" t="s">
        <v>2184</v>
      </c>
      <c r="F275" s="442">
        <v>1</v>
      </c>
      <c r="G275" s="53">
        <v>9000</v>
      </c>
      <c r="H275" s="36">
        <f>F275*G275</f>
        <v>9000</v>
      </c>
      <c r="I275" s="283"/>
      <c r="J275" s="443" t="s">
        <v>2185</v>
      </c>
      <c r="K275" s="956" t="s">
        <v>3464</v>
      </c>
      <c r="L275" s="285"/>
      <c r="M275" s="60"/>
      <c r="N275" s="65"/>
      <c r="O275" s="58"/>
      <c r="P275" s="60"/>
      <c r="Q275" s="61"/>
    </row>
    <row r="276" spans="2:17" s="73" customFormat="1" ht="19.7" customHeight="1">
      <c r="B276" s="65"/>
      <c r="C276" s="65"/>
      <c r="D276" s="65"/>
      <c r="E276" s="30"/>
      <c r="F276" s="442"/>
      <c r="G276" s="53"/>
      <c r="H276" s="36">
        <f>F276*G276</f>
        <v>0</v>
      </c>
      <c r="I276" s="283"/>
      <c r="J276" s="443"/>
      <c r="K276" s="57"/>
      <c r="L276" s="285"/>
      <c r="M276" s="60"/>
      <c r="N276" s="65"/>
      <c r="O276" s="57"/>
      <c r="P276" s="60"/>
      <c r="Q276" s="61"/>
    </row>
    <row r="277" spans="2:17" s="73" customFormat="1" ht="19.7" customHeight="1">
      <c r="B277" s="65"/>
      <c r="C277" s="65"/>
      <c r="D277" s="65"/>
      <c r="E277" s="1076">
        <f>SUM(H273:H276)</f>
        <v>99800</v>
      </c>
      <c r="F277" s="442"/>
      <c r="G277" s="53"/>
      <c r="H277" s="36"/>
      <c r="I277" s="283"/>
      <c r="J277" s="443"/>
      <c r="K277" s="57"/>
      <c r="L277" s="285"/>
      <c r="M277" s="60"/>
      <c r="N277" s="65"/>
      <c r="O277" s="57"/>
      <c r="P277" s="60"/>
      <c r="Q277" s="61"/>
    </row>
    <row r="278" spans="2:17" s="73" customFormat="1" ht="19.7" customHeight="1">
      <c r="B278" s="65"/>
      <c r="C278" s="65"/>
      <c r="D278" s="65"/>
      <c r="E278" s="30"/>
      <c r="F278" s="442"/>
      <c r="G278" s="53"/>
      <c r="H278" s="36"/>
      <c r="I278" s="283"/>
      <c r="J278" s="443"/>
      <c r="K278" s="57"/>
      <c r="L278" s="285"/>
      <c r="M278" s="60"/>
      <c r="N278" s="65"/>
      <c r="O278" s="57"/>
      <c r="P278" s="60"/>
      <c r="Q278" s="61"/>
    </row>
    <row r="279" spans="2:17" s="73" customFormat="1" ht="19.7" customHeight="1">
      <c r="B279" s="65"/>
      <c r="C279" s="65"/>
      <c r="D279" s="65"/>
      <c r="E279" s="30"/>
      <c r="F279" s="442"/>
      <c r="G279" s="53"/>
      <c r="H279" s="36"/>
      <c r="I279" s="283"/>
      <c r="J279" s="443"/>
      <c r="K279" s="57"/>
      <c r="L279" s="285"/>
      <c r="M279" s="60"/>
      <c r="N279" s="65"/>
      <c r="O279" s="57"/>
      <c r="P279" s="60"/>
      <c r="Q279" s="61"/>
    </row>
    <row r="280" spans="2:17" s="73" customFormat="1" ht="19.7" customHeight="1">
      <c r="B280" s="65"/>
      <c r="C280" s="65"/>
      <c r="D280" s="65"/>
      <c r="E280" s="30"/>
      <c r="F280" s="442"/>
      <c r="G280" s="53"/>
      <c r="H280" s="36"/>
      <c r="I280" s="283"/>
      <c r="J280" s="443"/>
      <c r="K280" s="57"/>
      <c r="L280" s="285"/>
      <c r="M280" s="60"/>
      <c r="N280" s="65"/>
      <c r="O280" s="57"/>
      <c r="P280" s="60"/>
      <c r="Q280" s="61"/>
    </row>
    <row r="281" spans="2:17" s="73" customFormat="1" ht="19.7" customHeight="1">
      <c r="B281" s="65"/>
      <c r="C281" s="218" t="s">
        <v>2191</v>
      </c>
      <c r="D281" s="219"/>
      <c r="E281" s="220"/>
      <c r="F281" s="442"/>
      <c r="G281" s="53"/>
      <c r="H281" s="36"/>
      <c r="I281" s="283"/>
      <c r="J281" s="443"/>
      <c r="K281" s="57"/>
      <c r="L281" s="285"/>
      <c r="M281" s="60"/>
      <c r="N281" s="65"/>
      <c r="O281" s="57"/>
      <c r="P281" s="60"/>
      <c r="Q281" s="61"/>
    </row>
    <row r="282" spans="2:17" s="73" customFormat="1" ht="19.7" customHeight="1">
      <c r="B282" s="65"/>
      <c r="C282" s="208" t="s">
        <v>531</v>
      </c>
      <c r="D282" s="208" t="s">
        <v>531</v>
      </c>
      <c r="E282" s="30" t="s">
        <v>3465</v>
      </c>
      <c r="F282" s="442">
        <v>2</v>
      </c>
      <c r="G282" s="53">
        <v>600</v>
      </c>
      <c r="H282" s="36">
        <f t="shared" ref="H282:H288" si="10">F282*G282</f>
        <v>1200</v>
      </c>
      <c r="I282" s="283"/>
      <c r="J282" s="443" t="s">
        <v>2189</v>
      </c>
      <c r="K282" s="57"/>
      <c r="L282" s="285"/>
      <c r="M282" s="60"/>
      <c r="N282" s="65"/>
      <c r="O282" s="57"/>
      <c r="P282" s="60"/>
      <c r="Q282" s="26"/>
    </row>
    <row r="283" spans="2:17" s="73" customFormat="1" ht="19.7" customHeight="1">
      <c r="B283" s="65"/>
      <c r="C283" s="208" t="s">
        <v>531</v>
      </c>
      <c r="D283" s="208" t="s">
        <v>531</v>
      </c>
      <c r="E283" s="30" t="s">
        <v>3466</v>
      </c>
      <c r="F283" s="442">
        <v>2</v>
      </c>
      <c r="G283" s="53">
        <v>210</v>
      </c>
      <c r="H283" s="36">
        <f t="shared" si="10"/>
        <v>420</v>
      </c>
      <c r="I283" s="283"/>
      <c r="J283" s="443" t="s">
        <v>2190</v>
      </c>
      <c r="K283" s="57"/>
      <c r="L283" s="285"/>
      <c r="M283" s="60"/>
      <c r="N283" s="65"/>
      <c r="O283" s="57"/>
      <c r="P283" s="60"/>
      <c r="Q283" s="26"/>
    </row>
    <row r="284" spans="2:17" s="73" customFormat="1" ht="19.7" customHeight="1">
      <c r="B284" s="65"/>
      <c r="C284" s="65" t="s">
        <v>618</v>
      </c>
      <c r="D284" s="65" t="s">
        <v>144</v>
      </c>
      <c r="E284" s="30" t="s">
        <v>2192</v>
      </c>
      <c r="F284" s="442">
        <v>1</v>
      </c>
      <c r="G284" s="53">
        <v>3840</v>
      </c>
      <c r="H284" s="36">
        <f t="shared" si="10"/>
        <v>3840</v>
      </c>
      <c r="I284" s="283"/>
      <c r="J284" s="443" t="s">
        <v>2193</v>
      </c>
      <c r="K284" s="57"/>
      <c r="L284" s="285"/>
      <c r="M284" s="60"/>
      <c r="N284" s="65"/>
      <c r="O284" s="58"/>
      <c r="P284" s="60"/>
      <c r="Q284" s="61"/>
    </row>
    <row r="285" spans="2:17" s="73" customFormat="1" ht="19.7" customHeight="1">
      <c r="B285" s="65"/>
      <c r="C285" s="65" t="s">
        <v>2194</v>
      </c>
      <c r="D285" s="65" t="s">
        <v>144</v>
      </c>
      <c r="E285" s="30" t="s">
        <v>1765</v>
      </c>
      <c r="F285" s="442">
        <v>1</v>
      </c>
      <c r="G285" s="1291">
        <v>8710</v>
      </c>
      <c r="H285" s="1292">
        <f t="shared" si="10"/>
        <v>8710</v>
      </c>
      <c r="I285" s="283"/>
      <c r="J285" s="443" t="s">
        <v>2195</v>
      </c>
      <c r="K285" s="57"/>
      <c r="L285" s="285"/>
      <c r="M285" s="60"/>
      <c r="N285" s="65"/>
      <c r="O285" s="58"/>
      <c r="P285" s="60"/>
      <c r="Q285" s="61"/>
    </row>
    <row r="286" spans="2:17" s="73" customFormat="1" ht="19.7" customHeight="1">
      <c r="B286" s="65"/>
      <c r="C286" s="1293" t="s">
        <v>531</v>
      </c>
      <c r="D286" s="1293" t="s">
        <v>531</v>
      </c>
      <c r="E286" s="1078" t="s">
        <v>2187</v>
      </c>
      <c r="F286" s="442">
        <v>6</v>
      </c>
      <c r="G286" s="1100">
        <v>42</v>
      </c>
      <c r="H286" s="213">
        <f t="shared" si="10"/>
        <v>252</v>
      </c>
      <c r="I286" s="283"/>
      <c r="J286" s="443" t="s">
        <v>940</v>
      </c>
      <c r="K286" s="57"/>
      <c r="L286" s="285"/>
      <c r="M286" s="60"/>
      <c r="N286" s="65"/>
      <c r="O286" s="57"/>
      <c r="P286" s="60"/>
      <c r="Q286" s="26"/>
    </row>
    <row r="287" spans="2:17" s="73" customFormat="1" ht="19.7" customHeight="1">
      <c r="B287" s="65"/>
      <c r="C287" s="1293" t="s">
        <v>531</v>
      </c>
      <c r="D287" s="1293" t="s">
        <v>531</v>
      </c>
      <c r="E287" s="1078" t="s">
        <v>677</v>
      </c>
      <c r="F287" s="442">
        <v>6</v>
      </c>
      <c r="G287" s="1100">
        <v>42</v>
      </c>
      <c r="H287" s="213">
        <f t="shared" si="10"/>
        <v>252</v>
      </c>
      <c r="I287" s="283"/>
      <c r="J287" s="443" t="s">
        <v>940</v>
      </c>
      <c r="K287" s="57"/>
      <c r="L287" s="285"/>
      <c r="M287" s="60"/>
      <c r="N287" s="65"/>
      <c r="O287" s="57"/>
      <c r="P287" s="60"/>
      <c r="Q287" s="26"/>
    </row>
    <row r="288" spans="2:17" s="73" customFormat="1" ht="19.7" customHeight="1">
      <c r="B288" s="65"/>
      <c r="C288" s="65"/>
      <c r="D288" s="65"/>
      <c r="E288" s="30"/>
      <c r="F288" s="442"/>
      <c r="G288" s="53"/>
      <c r="H288" s="36">
        <f t="shared" si="10"/>
        <v>0</v>
      </c>
      <c r="I288" s="283"/>
      <c r="J288" s="443"/>
      <c r="K288" s="57"/>
      <c r="L288" s="285"/>
      <c r="M288" s="60"/>
      <c r="N288" s="65"/>
      <c r="O288" s="57"/>
      <c r="P288" s="60"/>
      <c r="Q288" s="61"/>
    </row>
    <row r="289" spans="2:17" s="73" customFormat="1" ht="19.7" customHeight="1">
      <c r="B289" s="65"/>
      <c r="C289" s="65"/>
      <c r="D289" s="65"/>
      <c r="E289" s="1076">
        <f>SUM(H282:H288)</f>
        <v>14674</v>
      </c>
      <c r="F289" s="442"/>
      <c r="G289" s="53"/>
      <c r="H289" s="36"/>
      <c r="I289" s="283"/>
      <c r="J289" s="443"/>
      <c r="K289" s="57"/>
      <c r="L289" s="285"/>
      <c r="M289" s="60"/>
      <c r="N289" s="65"/>
      <c r="O289" s="57"/>
      <c r="P289" s="60"/>
      <c r="Q289" s="61"/>
    </row>
    <row r="290" spans="2:17" s="73" customFormat="1" ht="19.7" customHeight="1">
      <c r="B290" s="65"/>
      <c r="C290" s="65"/>
      <c r="D290" s="65"/>
      <c r="E290" s="30"/>
      <c r="F290" s="442"/>
      <c r="G290" s="53"/>
      <c r="H290" s="36"/>
      <c r="I290" s="283"/>
      <c r="J290" s="443"/>
      <c r="K290" s="57"/>
      <c r="L290" s="285"/>
      <c r="M290" s="60"/>
      <c r="N290" s="65"/>
      <c r="O290" s="57"/>
      <c r="P290" s="60"/>
      <c r="Q290" s="61"/>
    </row>
    <row r="291" spans="2:17" s="73" customFormat="1" ht="19.7" customHeight="1">
      <c r="B291" s="65"/>
      <c r="C291" s="65"/>
      <c r="D291" s="65"/>
      <c r="E291" s="30"/>
      <c r="F291" s="442"/>
      <c r="G291" s="53"/>
      <c r="H291" s="36"/>
      <c r="I291" s="283"/>
      <c r="J291" s="443"/>
      <c r="K291" s="57"/>
      <c r="L291" s="285"/>
      <c r="M291" s="60"/>
      <c r="N291" s="65"/>
      <c r="O291" s="57"/>
      <c r="P291" s="60"/>
      <c r="Q291" s="61"/>
    </row>
    <row r="292" spans="2:17" s="73" customFormat="1" ht="19.7" customHeight="1">
      <c r="B292" s="65"/>
      <c r="C292" s="65"/>
      <c r="D292" s="65"/>
      <c r="E292" s="30"/>
      <c r="F292" s="442"/>
      <c r="G292" s="53"/>
      <c r="H292" s="36"/>
      <c r="I292" s="283"/>
      <c r="J292" s="443"/>
      <c r="K292" s="57"/>
      <c r="L292" s="285"/>
      <c r="M292" s="60"/>
      <c r="N292" s="65"/>
      <c r="O292" s="57"/>
      <c r="P292" s="60"/>
      <c r="Q292" s="61"/>
    </row>
    <row r="293" spans="2:17" s="73" customFormat="1" ht="19.7" customHeight="1">
      <c r="B293" s="65"/>
      <c r="C293" s="65"/>
      <c r="D293" s="65"/>
      <c r="E293" s="30"/>
      <c r="F293" s="442"/>
      <c r="G293" s="53"/>
      <c r="H293" s="36"/>
      <c r="I293" s="283"/>
      <c r="J293" s="443"/>
      <c r="K293" s="57"/>
      <c r="L293" s="285"/>
      <c r="M293" s="60"/>
      <c r="N293" s="65"/>
      <c r="O293" s="57"/>
      <c r="P293" s="60"/>
      <c r="Q293" s="61"/>
    </row>
    <row r="294" spans="2:17" s="73" customFormat="1" ht="19.7" customHeight="1">
      <c r="B294" s="65"/>
      <c r="C294" s="65"/>
      <c r="D294" s="65"/>
      <c r="E294" s="30"/>
      <c r="F294" s="442"/>
      <c r="G294" s="53"/>
      <c r="H294" s="36"/>
      <c r="I294" s="283"/>
      <c r="J294" s="443"/>
      <c r="K294" s="57"/>
      <c r="L294" s="285"/>
      <c r="M294" s="60"/>
      <c r="N294" s="65"/>
      <c r="O294" s="57"/>
      <c r="P294" s="60"/>
      <c r="Q294" s="61"/>
    </row>
    <row r="295" spans="2:17" s="73" customFormat="1" ht="19.7" customHeight="1">
      <c r="B295" s="65"/>
      <c r="C295" s="65"/>
      <c r="D295" s="65"/>
      <c r="E295" s="30"/>
      <c r="F295" s="442"/>
      <c r="G295" s="53"/>
      <c r="H295" s="36"/>
      <c r="I295" s="283"/>
      <c r="J295" s="443"/>
      <c r="K295" s="57"/>
      <c r="L295" s="285"/>
      <c r="M295" s="60"/>
      <c r="N295" s="65"/>
      <c r="O295" s="57"/>
      <c r="P295" s="60"/>
      <c r="Q295" s="61"/>
    </row>
    <row r="296" spans="2:17" s="73" customFormat="1" ht="19.7" customHeight="1">
      <c r="B296" s="65"/>
      <c r="C296" s="65"/>
      <c r="D296" s="65"/>
      <c r="E296" s="30"/>
      <c r="F296" s="442"/>
      <c r="G296" s="53"/>
      <c r="H296" s="36"/>
      <c r="I296" s="283"/>
      <c r="J296" s="443"/>
      <c r="K296" s="57"/>
      <c r="L296" s="285"/>
      <c r="M296" s="60"/>
      <c r="N296" s="65"/>
      <c r="O296" s="57"/>
      <c r="P296" s="60"/>
      <c r="Q296" s="61"/>
    </row>
    <row r="297" spans="2:17" s="73" customFormat="1" ht="19.7" customHeight="1">
      <c r="B297" s="65"/>
      <c r="C297" s="65"/>
      <c r="D297" s="65"/>
      <c r="E297" s="30"/>
      <c r="F297" s="442"/>
      <c r="G297" s="53"/>
      <c r="H297" s="36"/>
      <c r="I297" s="283"/>
      <c r="J297" s="443"/>
      <c r="K297" s="57"/>
      <c r="L297" s="285"/>
      <c r="M297" s="60"/>
      <c r="N297" s="65"/>
      <c r="O297" s="57"/>
      <c r="P297" s="60"/>
      <c r="Q297" s="61"/>
    </row>
    <row r="298" spans="2:17" s="73" customFormat="1" ht="19.7" customHeight="1">
      <c r="B298" s="65"/>
      <c r="C298" s="65"/>
      <c r="D298" s="65"/>
      <c r="E298" s="30"/>
      <c r="F298" s="442"/>
      <c r="G298" s="53"/>
      <c r="H298" s="36"/>
      <c r="I298" s="283"/>
      <c r="J298" s="443"/>
      <c r="K298" s="57"/>
      <c r="L298" s="285"/>
      <c r="M298" s="60"/>
      <c r="N298" s="65"/>
      <c r="O298" s="57"/>
      <c r="P298" s="60"/>
      <c r="Q298" s="61"/>
    </row>
    <row r="299" spans="2:17" s="73" customFormat="1" ht="19.7" customHeight="1">
      <c r="B299" s="65"/>
      <c r="C299" s="65"/>
      <c r="D299" s="65"/>
      <c r="E299" s="30"/>
      <c r="F299" s="442"/>
      <c r="G299" s="53"/>
      <c r="H299" s="36"/>
      <c r="I299" s="283"/>
      <c r="J299" s="443"/>
      <c r="K299" s="57"/>
      <c r="L299" s="285"/>
      <c r="M299" s="60"/>
      <c r="N299" s="65"/>
      <c r="O299" s="57"/>
      <c r="P299" s="60"/>
      <c r="Q299" s="61"/>
    </row>
    <row r="300" spans="2:17" s="73" customFormat="1" ht="19.7" customHeight="1">
      <c r="B300" s="65"/>
      <c r="C300" s="65"/>
      <c r="D300" s="65"/>
      <c r="E300" s="30"/>
      <c r="F300" s="442"/>
      <c r="G300" s="53"/>
      <c r="H300" s="36"/>
      <c r="I300" s="283"/>
      <c r="J300" s="443"/>
      <c r="K300" s="57"/>
      <c r="L300" s="285"/>
      <c r="M300" s="60"/>
      <c r="N300" s="65"/>
      <c r="O300" s="57"/>
      <c r="P300" s="60"/>
      <c r="Q300" s="61"/>
    </row>
    <row r="301" spans="2:17" s="73" customFormat="1" ht="19.7" customHeight="1">
      <c r="B301" s="65"/>
      <c r="C301" s="65"/>
      <c r="D301" s="65"/>
      <c r="E301" s="30"/>
      <c r="F301" s="442"/>
      <c r="G301" s="53"/>
      <c r="H301" s="36"/>
      <c r="I301" s="283"/>
      <c r="J301" s="443"/>
      <c r="K301" s="57"/>
      <c r="L301" s="285"/>
      <c r="M301" s="60"/>
      <c r="N301" s="65"/>
      <c r="O301" s="57"/>
      <c r="P301" s="60"/>
      <c r="Q301" s="61"/>
    </row>
    <row r="302" spans="2:17" s="73" customFormat="1" ht="19.7" customHeight="1">
      <c r="B302" s="65"/>
      <c r="C302" s="65"/>
      <c r="D302" s="65"/>
      <c r="E302" s="30"/>
      <c r="F302" s="442"/>
      <c r="G302" s="53"/>
      <c r="H302" s="36"/>
      <c r="I302" s="283"/>
      <c r="J302" s="443"/>
      <c r="K302" s="57"/>
      <c r="L302" s="285"/>
      <c r="M302" s="60"/>
      <c r="N302" s="65"/>
      <c r="O302" s="57"/>
      <c r="P302" s="60"/>
      <c r="Q302" s="61"/>
    </row>
    <row r="303" spans="2:17" s="73" customFormat="1" ht="19.7" customHeight="1">
      <c r="B303" s="65"/>
      <c r="C303" s="65"/>
      <c r="D303" s="65"/>
      <c r="E303" s="30"/>
      <c r="F303" s="442"/>
      <c r="G303" s="53"/>
      <c r="H303" s="36"/>
      <c r="I303" s="283"/>
      <c r="J303" s="443"/>
      <c r="K303" s="57"/>
      <c r="L303" s="285"/>
      <c r="M303" s="60"/>
      <c r="N303" s="65"/>
      <c r="O303" s="57"/>
      <c r="P303" s="60"/>
      <c r="Q303" s="61"/>
    </row>
    <row r="304" spans="2:17" s="73" customFormat="1" ht="19.7" customHeight="1">
      <c r="B304" s="65"/>
      <c r="C304" s="65"/>
      <c r="D304" s="65"/>
      <c r="E304" s="1294"/>
      <c r="F304" s="1295"/>
      <c r="G304" s="1295"/>
      <c r="H304" s="36"/>
      <c r="I304" s="283"/>
      <c r="J304" s="443"/>
      <c r="K304" s="57"/>
      <c r="L304" s="285"/>
      <c r="M304" s="60"/>
      <c r="N304" s="65"/>
      <c r="O304" s="57"/>
      <c r="P304" s="60"/>
      <c r="Q304" s="61"/>
    </row>
    <row r="305" spans="2:17" s="73" customFormat="1" ht="19.7" customHeight="1">
      <c r="B305" s="65"/>
      <c r="C305" s="65"/>
      <c r="D305" s="65"/>
      <c r="E305" s="30"/>
      <c r="F305" s="442"/>
      <c r="G305" s="53"/>
      <c r="H305" s="36"/>
      <c r="I305" s="283"/>
      <c r="J305" s="443"/>
      <c r="K305" s="57"/>
      <c r="L305" s="285"/>
      <c r="M305" s="60"/>
      <c r="N305" s="65"/>
      <c r="O305" s="57"/>
      <c r="P305" s="60"/>
      <c r="Q305" s="61"/>
    </row>
    <row r="306" spans="2:17" s="73" customFormat="1" ht="19.7" customHeight="1">
      <c r="B306" s="65"/>
      <c r="C306" s="208"/>
      <c r="D306" s="208"/>
      <c r="E306" s="245"/>
      <c r="F306" s="44"/>
      <c r="G306" s="1279"/>
      <c r="H306" s="213"/>
      <c r="I306" s="205"/>
      <c r="J306" s="211"/>
      <c r="K306" s="57"/>
      <c r="L306" s="285"/>
      <c r="M306" s="60"/>
      <c r="N306" s="65"/>
      <c r="O306" s="57"/>
      <c r="P306" s="60"/>
      <c r="Q306" s="61"/>
    </row>
    <row r="307" spans="2:17" s="73" customFormat="1" ht="19.7" customHeight="1">
      <c r="B307" s="65"/>
      <c r="C307" s="208"/>
      <c r="D307" s="208"/>
      <c r="E307" s="245"/>
      <c r="F307" s="44"/>
      <c r="G307" s="1279"/>
      <c r="H307" s="213"/>
      <c r="I307" s="205"/>
      <c r="J307" s="211"/>
      <c r="K307" s="57"/>
      <c r="L307" s="285"/>
      <c r="M307" s="60"/>
      <c r="N307" s="65"/>
      <c r="O307" s="57"/>
      <c r="P307" s="60"/>
      <c r="Q307" s="61"/>
    </row>
    <row r="308" spans="2:17" s="73" customFormat="1" ht="19.7" customHeight="1">
      <c r="B308" s="65"/>
      <c r="C308" s="208"/>
      <c r="D308" s="208"/>
      <c r="E308" s="245"/>
      <c r="F308" s="44"/>
      <c r="G308" s="1279"/>
      <c r="H308" s="213"/>
      <c r="I308" s="205"/>
      <c r="J308" s="211"/>
      <c r="K308" s="57"/>
      <c r="L308" s="285"/>
      <c r="M308" s="60"/>
      <c r="N308" s="65"/>
      <c r="O308" s="57"/>
      <c r="P308" s="60"/>
      <c r="Q308" s="61"/>
    </row>
    <row r="309" spans="2:17" s="73" customFormat="1" ht="19.7" customHeight="1">
      <c r="B309" s="65"/>
      <c r="C309" s="65"/>
      <c r="D309" s="65"/>
      <c r="E309" s="30"/>
      <c r="F309" s="442"/>
      <c r="G309" s="53"/>
      <c r="H309" s="36"/>
      <c r="I309" s="283"/>
      <c r="J309" s="443"/>
      <c r="K309" s="57"/>
      <c r="L309" s="285"/>
      <c r="M309" s="60"/>
      <c r="N309" s="65"/>
      <c r="O309" s="57"/>
      <c r="P309" s="60"/>
      <c r="Q309" s="61"/>
    </row>
    <row r="310" spans="2:17" s="73" customFormat="1" ht="19.7" customHeight="1">
      <c r="B310" s="65"/>
      <c r="C310" s="65"/>
      <c r="D310" s="65"/>
      <c r="E310" s="30"/>
      <c r="F310" s="442"/>
      <c r="G310" s="53"/>
      <c r="H310" s="36"/>
      <c r="I310" s="283"/>
      <c r="J310" s="443"/>
      <c r="K310" s="57"/>
      <c r="L310" s="285"/>
      <c r="M310" s="60"/>
      <c r="N310" s="65"/>
      <c r="O310" s="57"/>
      <c r="P310" s="60"/>
      <c r="Q310" s="61"/>
    </row>
    <row r="311" spans="2:17" s="73" customFormat="1" ht="19.7" customHeight="1">
      <c r="B311" s="65"/>
      <c r="C311" s="65"/>
      <c r="D311" s="65"/>
      <c r="E311" s="30"/>
      <c r="F311" s="442"/>
      <c r="G311" s="53"/>
      <c r="H311" s="36"/>
      <c r="I311" s="283"/>
      <c r="J311" s="443"/>
      <c r="K311" s="57"/>
      <c r="L311" s="285"/>
      <c r="M311" s="60"/>
      <c r="N311" s="65"/>
      <c r="O311" s="57"/>
      <c r="P311" s="60"/>
      <c r="Q311" s="61"/>
    </row>
    <row r="312" spans="2:17" s="73" customFormat="1" ht="19.7" customHeight="1">
      <c r="B312" s="65"/>
      <c r="C312" s="65"/>
      <c r="D312" s="65"/>
      <c r="E312" s="30"/>
      <c r="F312" s="442"/>
      <c r="G312" s="53"/>
      <c r="H312" s="36"/>
      <c r="I312" s="283"/>
      <c r="J312" s="443"/>
      <c r="K312" s="57"/>
      <c r="L312" s="285"/>
      <c r="M312" s="60"/>
      <c r="N312" s="65"/>
      <c r="O312" s="57"/>
      <c r="P312" s="60"/>
      <c r="Q312" s="61"/>
    </row>
    <row r="313" spans="2:17" s="73" customFormat="1" ht="19.7" customHeight="1">
      <c r="B313" s="65"/>
      <c r="C313" s="65"/>
      <c r="D313" s="65"/>
      <c r="E313" s="30"/>
      <c r="F313" s="442"/>
      <c r="G313" s="53"/>
      <c r="H313" s="36"/>
      <c r="I313" s="283"/>
      <c r="J313" s="443"/>
      <c r="K313" s="57"/>
      <c r="L313" s="285"/>
      <c r="M313" s="60"/>
      <c r="N313" s="65"/>
      <c r="O313" s="57"/>
      <c r="P313" s="60"/>
      <c r="Q313" s="61"/>
    </row>
    <row r="314" spans="2:17" s="73" customFormat="1" ht="19.7" customHeight="1">
      <c r="B314" s="65"/>
      <c r="C314" s="65"/>
      <c r="D314" s="65"/>
      <c r="E314" s="30"/>
      <c r="F314" s="442"/>
      <c r="G314" s="53"/>
      <c r="H314" s="36"/>
      <c r="I314" s="283"/>
      <c r="J314" s="443"/>
      <c r="K314" s="57"/>
      <c r="L314" s="285"/>
      <c r="M314" s="60"/>
      <c r="N314" s="65"/>
      <c r="O314" s="57"/>
      <c r="P314" s="60"/>
      <c r="Q314" s="61"/>
    </row>
    <row r="315" spans="2:17" s="73" customFormat="1" ht="19.7" customHeight="1">
      <c r="B315" s="65"/>
      <c r="C315" s="65"/>
      <c r="D315" s="65"/>
      <c r="E315" s="30"/>
      <c r="F315" s="442"/>
      <c r="G315" s="53"/>
      <c r="H315" s="36"/>
      <c r="I315" s="283"/>
      <c r="J315" s="443"/>
      <c r="K315" s="57"/>
      <c r="L315" s="285"/>
      <c r="M315" s="60"/>
      <c r="N315" s="65"/>
      <c r="O315" s="57"/>
      <c r="P315" s="60"/>
      <c r="Q315" s="61"/>
    </row>
    <row r="316" spans="2:17" s="73" customFormat="1" ht="19.7" customHeight="1">
      <c r="B316" s="65"/>
      <c r="C316" s="65"/>
      <c r="D316" s="65"/>
      <c r="E316" s="30"/>
      <c r="F316" s="442"/>
      <c r="G316" s="53"/>
      <c r="H316" s="36"/>
      <c r="I316" s="283"/>
      <c r="J316" s="443"/>
      <c r="K316" s="57"/>
      <c r="L316" s="285"/>
      <c r="M316" s="60"/>
      <c r="N316" s="65"/>
      <c r="O316" s="57"/>
      <c r="P316" s="60"/>
      <c r="Q316" s="61"/>
    </row>
    <row r="317" spans="2:17" s="73" customFormat="1" ht="19.7" customHeight="1">
      <c r="B317" s="65"/>
      <c r="C317" s="65"/>
      <c r="D317" s="65"/>
      <c r="E317" s="30"/>
      <c r="F317" s="442"/>
      <c r="G317" s="53"/>
      <c r="H317" s="36"/>
      <c r="I317" s="283"/>
      <c r="J317" s="443"/>
      <c r="K317" s="57"/>
      <c r="L317" s="285"/>
      <c r="M317" s="60"/>
      <c r="N317" s="65"/>
      <c r="O317" s="57"/>
      <c r="P317" s="60"/>
      <c r="Q317" s="61"/>
    </row>
    <row r="318" spans="2:17" s="73" customFormat="1" ht="19.7" customHeight="1">
      <c r="B318" s="65"/>
      <c r="C318" s="65"/>
      <c r="D318" s="65"/>
      <c r="E318" s="30"/>
      <c r="F318" s="442"/>
      <c r="G318" s="53"/>
      <c r="H318" s="36"/>
      <c r="I318" s="283"/>
      <c r="J318" s="443"/>
      <c r="K318" s="57"/>
      <c r="L318" s="285"/>
      <c r="M318" s="60"/>
      <c r="N318" s="65"/>
      <c r="O318" s="57"/>
      <c r="P318" s="60"/>
      <c r="Q318" s="61"/>
    </row>
    <row r="319" spans="2:17" s="73" customFormat="1" ht="19.7" customHeight="1">
      <c r="B319" s="65"/>
      <c r="C319" s="65"/>
      <c r="D319" s="65"/>
      <c r="E319" s="30"/>
      <c r="F319" s="442"/>
      <c r="G319" s="53"/>
      <c r="H319" s="36"/>
      <c r="I319" s="283"/>
      <c r="J319" s="443"/>
      <c r="K319" s="57"/>
      <c r="L319" s="285"/>
      <c r="M319" s="60"/>
      <c r="N319" s="65"/>
      <c r="O319" s="57"/>
      <c r="P319" s="60"/>
      <c r="Q319" s="61"/>
    </row>
    <row r="320" spans="2:17" s="73" customFormat="1" ht="19.7" customHeight="1">
      <c r="B320" s="65"/>
      <c r="C320" s="65"/>
      <c r="D320" s="65"/>
      <c r="E320" s="30"/>
      <c r="F320" s="442"/>
      <c r="G320" s="53"/>
      <c r="H320" s="36"/>
      <c r="I320" s="283"/>
      <c r="J320" s="443"/>
      <c r="K320" s="57"/>
      <c r="L320" s="285"/>
      <c r="M320" s="60"/>
      <c r="N320" s="65"/>
      <c r="O320" s="57"/>
      <c r="P320" s="60"/>
      <c r="Q320" s="61"/>
    </row>
    <row r="321" spans="2:17" s="73" customFormat="1" ht="19.7" customHeight="1">
      <c r="B321" s="65"/>
      <c r="C321" s="65"/>
      <c r="D321" s="65"/>
      <c r="E321" s="30"/>
      <c r="F321" s="442"/>
      <c r="G321" s="53"/>
      <c r="H321" s="36"/>
      <c r="I321" s="283"/>
      <c r="J321" s="443"/>
      <c r="K321" s="57"/>
      <c r="L321" s="285"/>
      <c r="M321" s="60"/>
      <c r="N321" s="65"/>
      <c r="O321" s="57"/>
      <c r="P321" s="60"/>
      <c r="Q321" s="61"/>
    </row>
    <row r="322" spans="2:17" s="73" customFormat="1" ht="19.7" customHeight="1">
      <c r="B322" s="65"/>
      <c r="C322" s="65"/>
      <c r="D322" s="65"/>
      <c r="E322" s="30"/>
      <c r="F322" s="442"/>
      <c r="G322" s="53"/>
      <c r="H322" s="36"/>
      <c r="I322" s="283"/>
      <c r="J322" s="443"/>
      <c r="K322" s="57"/>
      <c r="L322" s="285"/>
      <c r="M322" s="60"/>
      <c r="N322" s="65"/>
      <c r="O322" s="57"/>
      <c r="P322" s="60"/>
      <c r="Q322" s="61"/>
    </row>
    <row r="323" spans="2:17" s="73" customFormat="1" ht="19.7" customHeight="1">
      <c r="B323" s="65"/>
      <c r="C323" s="65"/>
      <c r="D323" s="65"/>
      <c r="E323" s="30"/>
      <c r="F323" s="442"/>
      <c r="G323" s="53"/>
      <c r="H323" s="36"/>
      <c r="I323" s="283"/>
      <c r="J323" s="443"/>
      <c r="K323" s="57"/>
      <c r="L323" s="285"/>
      <c r="M323" s="60"/>
      <c r="N323" s="65"/>
      <c r="O323" s="57"/>
      <c r="P323" s="60"/>
      <c r="Q323" s="61"/>
    </row>
    <row r="324" spans="2:17" s="9" customFormat="1" ht="19.7" customHeight="1">
      <c r="B324" s="21"/>
      <c r="C324" s="65"/>
      <c r="D324" s="65"/>
      <c r="E324" s="932"/>
      <c r="F324" s="442"/>
      <c r="G324" s="53"/>
      <c r="H324" s="36"/>
      <c r="I324" s="283"/>
      <c r="J324" s="443"/>
      <c r="K324" s="22"/>
      <c r="L324" s="22"/>
      <c r="M324" s="25"/>
      <c r="N324" s="21"/>
      <c r="O324" s="22"/>
      <c r="P324" s="25"/>
      <c r="Q324" s="26"/>
    </row>
    <row r="325" spans="2:17" s="9" customFormat="1" ht="19.7" customHeight="1">
      <c r="B325" s="21"/>
      <c r="C325" s="65"/>
      <c r="D325" s="65"/>
      <c r="E325" s="1038"/>
      <c r="F325" s="442"/>
      <c r="G325" s="53"/>
      <c r="H325" s="36"/>
      <c r="I325" s="283"/>
      <c r="J325" s="443"/>
      <c r="K325" s="22"/>
      <c r="L325" s="22"/>
      <c r="M325" s="25"/>
      <c r="N325" s="21"/>
      <c r="O325" s="22"/>
      <c r="P325" s="25"/>
      <c r="Q325" s="26"/>
    </row>
    <row r="326" spans="2:17" s="9" customFormat="1" ht="19.7" customHeight="1">
      <c r="B326" s="21"/>
      <c r="C326" s="21"/>
      <c r="D326" s="21"/>
      <c r="E326" s="157"/>
      <c r="F326" s="269"/>
      <c r="G326" s="23"/>
      <c r="H326" s="36"/>
      <c r="I326" s="167"/>
      <c r="J326" s="330"/>
      <c r="K326" s="22"/>
      <c r="L326" s="22"/>
      <c r="M326" s="25"/>
      <c r="N326" s="21"/>
      <c r="O326" s="22"/>
      <c r="P326" s="25"/>
      <c r="Q326" s="26"/>
    </row>
    <row r="327" spans="2:17" s="9" customFormat="1" ht="19.7" customHeight="1">
      <c r="B327" s="21"/>
      <c r="C327" s="21"/>
      <c r="D327" s="21"/>
      <c r="E327" s="30"/>
      <c r="F327" s="269"/>
      <c r="G327" s="23"/>
      <c r="H327" s="36"/>
      <c r="I327" s="167"/>
      <c r="J327" s="30"/>
      <c r="K327" s="30"/>
      <c r="L327" s="22"/>
      <c r="M327" s="25"/>
      <c r="N327" s="21"/>
      <c r="O327" s="22"/>
      <c r="P327" s="25"/>
      <c r="Q327" s="26"/>
    </row>
    <row r="328" spans="2:17" s="9" customFormat="1" ht="19.7" customHeight="1">
      <c r="B328" s="21"/>
      <c r="C328" s="21"/>
      <c r="D328" s="21"/>
      <c r="E328" s="30"/>
      <c r="F328" s="269"/>
      <c r="G328" s="23"/>
      <c r="H328" s="36"/>
      <c r="I328" s="167"/>
      <c r="J328" s="30"/>
      <c r="K328" s="22"/>
      <c r="L328" s="22"/>
      <c r="M328" s="25"/>
      <c r="N328" s="21"/>
      <c r="O328" s="22"/>
      <c r="P328" s="25"/>
      <c r="Q328" s="26"/>
    </row>
    <row r="329" spans="2:17">
      <c r="C329" s="21"/>
      <c r="D329" s="21"/>
      <c r="E329" s="30"/>
      <c r="F329" s="269"/>
      <c r="G329" s="23"/>
      <c r="H329" s="36"/>
      <c r="I329" s="167"/>
      <c r="J329" s="30"/>
    </row>
    <row r="330" spans="2:17">
      <c r="C330" s="21"/>
      <c r="D330" s="21"/>
      <c r="E330" s="30"/>
      <c r="F330" s="269"/>
      <c r="G330" s="23"/>
      <c r="H330" s="36"/>
      <c r="I330" s="167"/>
      <c r="J330" s="30"/>
    </row>
  </sheetData>
  <autoFilter ref="B8:O328" xr:uid="{295B6FC8-F0D5-4E8F-A080-6116C77FD968}"/>
  <mergeCells count="18">
    <mergeCell ref="C147:E147"/>
    <mergeCell ref="C184:E184"/>
    <mergeCell ref="C188:E188"/>
    <mergeCell ref="C224:E224"/>
    <mergeCell ref="C272:E272"/>
    <mergeCell ref="C281:E281"/>
    <mergeCell ref="C9:E9"/>
    <mergeCell ref="C21:E21"/>
    <mergeCell ref="C37:E37"/>
    <mergeCell ref="C55:E55"/>
    <mergeCell ref="C66:E66"/>
    <mergeCell ref="C106:E106"/>
    <mergeCell ref="B2:D2"/>
    <mergeCell ref="G2:I2"/>
    <mergeCell ref="B3:D3"/>
    <mergeCell ref="B4:D4"/>
    <mergeCell ref="B5:D5"/>
    <mergeCell ref="B6:D6"/>
  </mergeCells>
  <phoneticPr fontId="4"/>
  <pageMargins left="0" right="0" top="0" bottom="0" header="0" footer="0"/>
  <pageSetup paperSize="8" scale="65" orientation="portrait" r:id="rId1"/>
  <extLst>
    <ext xmlns:x14="http://schemas.microsoft.com/office/spreadsheetml/2009/9/main" uri="{CCE6A557-97BC-4b89-ADB6-D9C93CAAB3DF}">
      <x14:dataValidations xmlns:xm="http://schemas.microsoft.com/office/excel/2006/main" count="1">
        <x14:dataValidation imeMode="hiragana" allowBlank="1" showInputMessage="1" showErrorMessage="1" xr:uid="{118630F6-7010-4898-8F4F-C3E0B7436050}">
          <xm:sqref>J28:J33 JF28:JF33 TB28:TB33 ACX28:ACX33 AMT28:AMT33 AWP28:AWP33 BGL28:BGL33 BQH28:BQH33 CAD28:CAD33 CJZ28:CJZ33 CTV28:CTV33 DDR28:DDR33 DNN28:DNN33 DXJ28:DXJ33 EHF28:EHF33 ERB28:ERB33 FAX28:FAX33 FKT28:FKT33 FUP28:FUP33 GEL28:GEL33 GOH28:GOH33 GYD28:GYD33 HHZ28:HHZ33 HRV28:HRV33 IBR28:IBR33 ILN28:ILN33 IVJ28:IVJ33 JFF28:JFF33 JPB28:JPB33 JYX28:JYX33 KIT28:KIT33 KSP28:KSP33 LCL28:LCL33 LMH28:LMH33 LWD28:LWD33 MFZ28:MFZ33 MPV28:MPV33 MZR28:MZR33 NJN28:NJN33 NTJ28:NTJ33 ODF28:ODF33 ONB28:ONB33 OWX28:OWX33 PGT28:PGT33 PQP28:PQP33 QAL28:QAL33 QKH28:QKH33 QUD28:QUD33 RDZ28:RDZ33 RNV28:RNV33 RXR28:RXR33 SHN28:SHN33 SRJ28:SRJ33 TBF28:TBF33 TLB28:TLB33 TUX28:TUX33 UET28:UET33 UOP28:UOP33 UYL28:UYL33 VIH28:VIH33 VSD28:VSD33 WBZ28:WBZ33 WLV28:WLV33 WVR28:WVR33 J65564:J65569 JF65564:JF65569 TB65564:TB65569 ACX65564:ACX65569 AMT65564:AMT65569 AWP65564:AWP65569 BGL65564:BGL65569 BQH65564:BQH65569 CAD65564:CAD65569 CJZ65564:CJZ65569 CTV65564:CTV65569 DDR65564:DDR65569 DNN65564:DNN65569 DXJ65564:DXJ65569 EHF65564:EHF65569 ERB65564:ERB65569 FAX65564:FAX65569 FKT65564:FKT65569 FUP65564:FUP65569 GEL65564:GEL65569 GOH65564:GOH65569 GYD65564:GYD65569 HHZ65564:HHZ65569 HRV65564:HRV65569 IBR65564:IBR65569 ILN65564:ILN65569 IVJ65564:IVJ65569 JFF65564:JFF65569 JPB65564:JPB65569 JYX65564:JYX65569 KIT65564:KIT65569 KSP65564:KSP65569 LCL65564:LCL65569 LMH65564:LMH65569 LWD65564:LWD65569 MFZ65564:MFZ65569 MPV65564:MPV65569 MZR65564:MZR65569 NJN65564:NJN65569 NTJ65564:NTJ65569 ODF65564:ODF65569 ONB65564:ONB65569 OWX65564:OWX65569 PGT65564:PGT65569 PQP65564:PQP65569 QAL65564:QAL65569 QKH65564:QKH65569 QUD65564:QUD65569 RDZ65564:RDZ65569 RNV65564:RNV65569 RXR65564:RXR65569 SHN65564:SHN65569 SRJ65564:SRJ65569 TBF65564:TBF65569 TLB65564:TLB65569 TUX65564:TUX65569 UET65564:UET65569 UOP65564:UOP65569 UYL65564:UYL65569 VIH65564:VIH65569 VSD65564:VSD65569 WBZ65564:WBZ65569 WLV65564:WLV65569 WVR65564:WVR65569 J131100:J131105 JF131100:JF131105 TB131100:TB131105 ACX131100:ACX131105 AMT131100:AMT131105 AWP131100:AWP131105 BGL131100:BGL131105 BQH131100:BQH131105 CAD131100:CAD131105 CJZ131100:CJZ131105 CTV131100:CTV131105 DDR131100:DDR131105 DNN131100:DNN131105 DXJ131100:DXJ131105 EHF131100:EHF131105 ERB131100:ERB131105 FAX131100:FAX131105 FKT131100:FKT131105 FUP131100:FUP131105 GEL131100:GEL131105 GOH131100:GOH131105 GYD131100:GYD131105 HHZ131100:HHZ131105 HRV131100:HRV131105 IBR131100:IBR131105 ILN131100:ILN131105 IVJ131100:IVJ131105 JFF131100:JFF131105 JPB131100:JPB131105 JYX131100:JYX131105 KIT131100:KIT131105 KSP131100:KSP131105 LCL131100:LCL131105 LMH131100:LMH131105 LWD131100:LWD131105 MFZ131100:MFZ131105 MPV131100:MPV131105 MZR131100:MZR131105 NJN131100:NJN131105 NTJ131100:NTJ131105 ODF131100:ODF131105 ONB131100:ONB131105 OWX131100:OWX131105 PGT131100:PGT131105 PQP131100:PQP131105 QAL131100:QAL131105 QKH131100:QKH131105 QUD131100:QUD131105 RDZ131100:RDZ131105 RNV131100:RNV131105 RXR131100:RXR131105 SHN131100:SHN131105 SRJ131100:SRJ131105 TBF131100:TBF131105 TLB131100:TLB131105 TUX131100:TUX131105 UET131100:UET131105 UOP131100:UOP131105 UYL131100:UYL131105 VIH131100:VIH131105 VSD131100:VSD131105 WBZ131100:WBZ131105 WLV131100:WLV131105 WVR131100:WVR131105 J196636:J196641 JF196636:JF196641 TB196636:TB196641 ACX196636:ACX196641 AMT196636:AMT196641 AWP196636:AWP196641 BGL196636:BGL196641 BQH196636:BQH196641 CAD196636:CAD196641 CJZ196636:CJZ196641 CTV196636:CTV196641 DDR196636:DDR196641 DNN196636:DNN196641 DXJ196636:DXJ196641 EHF196636:EHF196641 ERB196636:ERB196641 FAX196636:FAX196641 FKT196636:FKT196641 FUP196636:FUP196641 GEL196636:GEL196641 GOH196636:GOH196641 GYD196636:GYD196641 HHZ196636:HHZ196641 HRV196636:HRV196641 IBR196636:IBR196641 ILN196636:ILN196641 IVJ196636:IVJ196641 JFF196636:JFF196641 JPB196636:JPB196641 JYX196636:JYX196641 KIT196636:KIT196641 KSP196636:KSP196641 LCL196636:LCL196641 LMH196636:LMH196641 LWD196636:LWD196641 MFZ196636:MFZ196641 MPV196636:MPV196641 MZR196636:MZR196641 NJN196636:NJN196641 NTJ196636:NTJ196641 ODF196636:ODF196641 ONB196636:ONB196641 OWX196636:OWX196641 PGT196636:PGT196641 PQP196636:PQP196641 QAL196636:QAL196641 QKH196636:QKH196641 QUD196636:QUD196641 RDZ196636:RDZ196641 RNV196636:RNV196641 RXR196636:RXR196641 SHN196636:SHN196641 SRJ196636:SRJ196641 TBF196636:TBF196641 TLB196636:TLB196641 TUX196636:TUX196641 UET196636:UET196641 UOP196636:UOP196641 UYL196636:UYL196641 VIH196636:VIH196641 VSD196636:VSD196641 WBZ196636:WBZ196641 WLV196636:WLV196641 WVR196636:WVR196641 J262172:J262177 JF262172:JF262177 TB262172:TB262177 ACX262172:ACX262177 AMT262172:AMT262177 AWP262172:AWP262177 BGL262172:BGL262177 BQH262172:BQH262177 CAD262172:CAD262177 CJZ262172:CJZ262177 CTV262172:CTV262177 DDR262172:DDR262177 DNN262172:DNN262177 DXJ262172:DXJ262177 EHF262172:EHF262177 ERB262172:ERB262177 FAX262172:FAX262177 FKT262172:FKT262177 FUP262172:FUP262177 GEL262172:GEL262177 GOH262172:GOH262177 GYD262172:GYD262177 HHZ262172:HHZ262177 HRV262172:HRV262177 IBR262172:IBR262177 ILN262172:ILN262177 IVJ262172:IVJ262177 JFF262172:JFF262177 JPB262172:JPB262177 JYX262172:JYX262177 KIT262172:KIT262177 KSP262172:KSP262177 LCL262172:LCL262177 LMH262172:LMH262177 LWD262172:LWD262177 MFZ262172:MFZ262177 MPV262172:MPV262177 MZR262172:MZR262177 NJN262172:NJN262177 NTJ262172:NTJ262177 ODF262172:ODF262177 ONB262172:ONB262177 OWX262172:OWX262177 PGT262172:PGT262177 PQP262172:PQP262177 QAL262172:QAL262177 QKH262172:QKH262177 QUD262172:QUD262177 RDZ262172:RDZ262177 RNV262172:RNV262177 RXR262172:RXR262177 SHN262172:SHN262177 SRJ262172:SRJ262177 TBF262172:TBF262177 TLB262172:TLB262177 TUX262172:TUX262177 UET262172:UET262177 UOP262172:UOP262177 UYL262172:UYL262177 VIH262172:VIH262177 VSD262172:VSD262177 WBZ262172:WBZ262177 WLV262172:WLV262177 WVR262172:WVR262177 J327708:J327713 JF327708:JF327713 TB327708:TB327713 ACX327708:ACX327713 AMT327708:AMT327713 AWP327708:AWP327713 BGL327708:BGL327713 BQH327708:BQH327713 CAD327708:CAD327713 CJZ327708:CJZ327713 CTV327708:CTV327713 DDR327708:DDR327713 DNN327708:DNN327713 DXJ327708:DXJ327713 EHF327708:EHF327713 ERB327708:ERB327713 FAX327708:FAX327713 FKT327708:FKT327713 FUP327708:FUP327713 GEL327708:GEL327713 GOH327708:GOH327713 GYD327708:GYD327713 HHZ327708:HHZ327713 HRV327708:HRV327713 IBR327708:IBR327713 ILN327708:ILN327713 IVJ327708:IVJ327713 JFF327708:JFF327713 JPB327708:JPB327713 JYX327708:JYX327713 KIT327708:KIT327713 KSP327708:KSP327713 LCL327708:LCL327713 LMH327708:LMH327713 LWD327708:LWD327713 MFZ327708:MFZ327713 MPV327708:MPV327713 MZR327708:MZR327713 NJN327708:NJN327713 NTJ327708:NTJ327713 ODF327708:ODF327713 ONB327708:ONB327713 OWX327708:OWX327713 PGT327708:PGT327713 PQP327708:PQP327713 QAL327708:QAL327713 QKH327708:QKH327713 QUD327708:QUD327713 RDZ327708:RDZ327713 RNV327708:RNV327713 RXR327708:RXR327713 SHN327708:SHN327713 SRJ327708:SRJ327713 TBF327708:TBF327713 TLB327708:TLB327713 TUX327708:TUX327713 UET327708:UET327713 UOP327708:UOP327713 UYL327708:UYL327713 VIH327708:VIH327713 VSD327708:VSD327713 WBZ327708:WBZ327713 WLV327708:WLV327713 WVR327708:WVR327713 J393244:J393249 JF393244:JF393249 TB393244:TB393249 ACX393244:ACX393249 AMT393244:AMT393249 AWP393244:AWP393249 BGL393244:BGL393249 BQH393244:BQH393249 CAD393244:CAD393249 CJZ393244:CJZ393249 CTV393244:CTV393249 DDR393244:DDR393249 DNN393244:DNN393249 DXJ393244:DXJ393249 EHF393244:EHF393249 ERB393244:ERB393249 FAX393244:FAX393249 FKT393244:FKT393249 FUP393244:FUP393249 GEL393244:GEL393249 GOH393244:GOH393249 GYD393244:GYD393249 HHZ393244:HHZ393249 HRV393244:HRV393249 IBR393244:IBR393249 ILN393244:ILN393249 IVJ393244:IVJ393249 JFF393244:JFF393249 JPB393244:JPB393249 JYX393244:JYX393249 KIT393244:KIT393249 KSP393244:KSP393249 LCL393244:LCL393249 LMH393244:LMH393249 LWD393244:LWD393249 MFZ393244:MFZ393249 MPV393244:MPV393249 MZR393244:MZR393249 NJN393244:NJN393249 NTJ393244:NTJ393249 ODF393244:ODF393249 ONB393244:ONB393249 OWX393244:OWX393249 PGT393244:PGT393249 PQP393244:PQP393249 QAL393244:QAL393249 QKH393244:QKH393249 QUD393244:QUD393249 RDZ393244:RDZ393249 RNV393244:RNV393249 RXR393244:RXR393249 SHN393244:SHN393249 SRJ393244:SRJ393249 TBF393244:TBF393249 TLB393244:TLB393249 TUX393244:TUX393249 UET393244:UET393249 UOP393244:UOP393249 UYL393244:UYL393249 VIH393244:VIH393249 VSD393244:VSD393249 WBZ393244:WBZ393249 WLV393244:WLV393249 WVR393244:WVR393249 J458780:J458785 JF458780:JF458785 TB458780:TB458785 ACX458780:ACX458785 AMT458780:AMT458785 AWP458780:AWP458785 BGL458780:BGL458785 BQH458780:BQH458785 CAD458780:CAD458785 CJZ458780:CJZ458785 CTV458780:CTV458785 DDR458780:DDR458785 DNN458780:DNN458785 DXJ458780:DXJ458785 EHF458780:EHF458785 ERB458780:ERB458785 FAX458780:FAX458785 FKT458780:FKT458785 FUP458780:FUP458785 GEL458780:GEL458785 GOH458780:GOH458785 GYD458780:GYD458785 HHZ458780:HHZ458785 HRV458780:HRV458785 IBR458780:IBR458785 ILN458780:ILN458785 IVJ458780:IVJ458785 JFF458780:JFF458785 JPB458780:JPB458785 JYX458780:JYX458785 KIT458780:KIT458785 KSP458780:KSP458785 LCL458780:LCL458785 LMH458780:LMH458785 LWD458780:LWD458785 MFZ458780:MFZ458785 MPV458780:MPV458785 MZR458780:MZR458785 NJN458780:NJN458785 NTJ458780:NTJ458785 ODF458780:ODF458785 ONB458780:ONB458785 OWX458780:OWX458785 PGT458780:PGT458785 PQP458780:PQP458785 QAL458780:QAL458785 QKH458780:QKH458785 QUD458780:QUD458785 RDZ458780:RDZ458785 RNV458780:RNV458785 RXR458780:RXR458785 SHN458780:SHN458785 SRJ458780:SRJ458785 TBF458780:TBF458785 TLB458780:TLB458785 TUX458780:TUX458785 UET458780:UET458785 UOP458780:UOP458785 UYL458780:UYL458785 VIH458780:VIH458785 VSD458780:VSD458785 WBZ458780:WBZ458785 WLV458780:WLV458785 WVR458780:WVR458785 J524316:J524321 JF524316:JF524321 TB524316:TB524321 ACX524316:ACX524321 AMT524316:AMT524321 AWP524316:AWP524321 BGL524316:BGL524321 BQH524316:BQH524321 CAD524316:CAD524321 CJZ524316:CJZ524321 CTV524316:CTV524321 DDR524316:DDR524321 DNN524316:DNN524321 DXJ524316:DXJ524321 EHF524316:EHF524321 ERB524316:ERB524321 FAX524316:FAX524321 FKT524316:FKT524321 FUP524316:FUP524321 GEL524316:GEL524321 GOH524316:GOH524321 GYD524316:GYD524321 HHZ524316:HHZ524321 HRV524316:HRV524321 IBR524316:IBR524321 ILN524316:ILN524321 IVJ524316:IVJ524321 JFF524316:JFF524321 JPB524316:JPB524321 JYX524316:JYX524321 KIT524316:KIT524321 KSP524316:KSP524321 LCL524316:LCL524321 LMH524316:LMH524321 LWD524316:LWD524321 MFZ524316:MFZ524321 MPV524316:MPV524321 MZR524316:MZR524321 NJN524316:NJN524321 NTJ524316:NTJ524321 ODF524316:ODF524321 ONB524316:ONB524321 OWX524316:OWX524321 PGT524316:PGT524321 PQP524316:PQP524321 QAL524316:QAL524321 QKH524316:QKH524321 QUD524316:QUD524321 RDZ524316:RDZ524321 RNV524316:RNV524321 RXR524316:RXR524321 SHN524316:SHN524321 SRJ524316:SRJ524321 TBF524316:TBF524321 TLB524316:TLB524321 TUX524316:TUX524321 UET524316:UET524321 UOP524316:UOP524321 UYL524316:UYL524321 VIH524316:VIH524321 VSD524316:VSD524321 WBZ524316:WBZ524321 WLV524316:WLV524321 WVR524316:WVR524321 J589852:J589857 JF589852:JF589857 TB589852:TB589857 ACX589852:ACX589857 AMT589852:AMT589857 AWP589852:AWP589857 BGL589852:BGL589857 BQH589852:BQH589857 CAD589852:CAD589857 CJZ589852:CJZ589857 CTV589852:CTV589857 DDR589852:DDR589857 DNN589852:DNN589857 DXJ589852:DXJ589857 EHF589852:EHF589857 ERB589852:ERB589857 FAX589852:FAX589857 FKT589852:FKT589857 FUP589852:FUP589857 GEL589852:GEL589857 GOH589852:GOH589857 GYD589852:GYD589857 HHZ589852:HHZ589857 HRV589852:HRV589857 IBR589852:IBR589857 ILN589852:ILN589857 IVJ589852:IVJ589857 JFF589852:JFF589857 JPB589852:JPB589857 JYX589852:JYX589857 KIT589852:KIT589857 KSP589852:KSP589857 LCL589852:LCL589857 LMH589852:LMH589857 LWD589852:LWD589857 MFZ589852:MFZ589857 MPV589852:MPV589857 MZR589852:MZR589857 NJN589852:NJN589857 NTJ589852:NTJ589857 ODF589852:ODF589857 ONB589852:ONB589857 OWX589852:OWX589857 PGT589852:PGT589857 PQP589852:PQP589857 QAL589852:QAL589857 QKH589852:QKH589857 QUD589852:QUD589857 RDZ589852:RDZ589857 RNV589852:RNV589857 RXR589852:RXR589857 SHN589852:SHN589857 SRJ589852:SRJ589857 TBF589852:TBF589857 TLB589852:TLB589857 TUX589852:TUX589857 UET589852:UET589857 UOP589852:UOP589857 UYL589852:UYL589857 VIH589852:VIH589857 VSD589852:VSD589857 WBZ589852:WBZ589857 WLV589852:WLV589857 WVR589852:WVR589857 J655388:J655393 JF655388:JF655393 TB655388:TB655393 ACX655388:ACX655393 AMT655388:AMT655393 AWP655388:AWP655393 BGL655388:BGL655393 BQH655388:BQH655393 CAD655388:CAD655393 CJZ655388:CJZ655393 CTV655388:CTV655393 DDR655388:DDR655393 DNN655388:DNN655393 DXJ655388:DXJ655393 EHF655388:EHF655393 ERB655388:ERB655393 FAX655388:FAX655393 FKT655388:FKT655393 FUP655388:FUP655393 GEL655388:GEL655393 GOH655388:GOH655393 GYD655388:GYD655393 HHZ655388:HHZ655393 HRV655388:HRV655393 IBR655388:IBR655393 ILN655388:ILN655393 IVJ655388:IVJ655393 JFF655388:JFF655393 JPB655388:JPB655393 JYX655388:JYX655393 KIT655388:KIT655393 KSP655388:KSP655393 LCL655388:LCL655393 LMH655388:LMH655393 LWD655388:LWD655393 MFZ655388:MFZ655393 MPV655388:MPV655393 MZR655388:MZR655393 NJN655388:NJN655393 NTJ655388:NTJ655393 ODF655388:ODF655393 ONB655388:ONB655393 OWX655388:OWX655393 PGT655388:PGT655393 PQP655388:PQP655393 QAL655388:QAL655393 QKH655388:QKH655393 QUD655388:QUD655393 RDZ655388:RDZ655393 RNV655388:RNV655393 RXR655388:RXR655393 SHN655388:SHN655393 SRJ655388:SRJ655393 TBF655388:TBF655393 TLB655388:TLB655393 TUX655388:TUX655393 UET655388:UET655393 UOP655388:UOP655393 UYL655388:UYL655393 VIH655388:VIH655393 VSD655388:VSD655393 WBZ655388:WBZ655393 WLV655388:WLV655393 WVR655388:WVR655393 J720924:J720929 JF720924:JF720929 TB720924:TB720929 ACX720924:ACX720929 AMT720924:AMT720929 AWP720924:AWP720929 BGL720924:BGL720929 BQH720924:BQH720929 CAD720924:CAD720929 CJZ720924:CJZ720929 CTV720924:CTV720929 DDR720924:DDR720929 DNN720924:DNN720929 DXJ720924:DXJ720929 EHF720924:EHF720929 ERB720924:ERB720929 FAX720924:FAX720929 FKT720924:FKT720929 FUP720924:FUP720929 GEL720924:GEL720929 GOH720924:GOH720929 GYD720924:GYD720929 HHZ720924:HHZ720929 HRV720924:HRV720929 IBR720924:IBR720929 ILN720924:ILN720929 IVJ720924:IVJ720929 JFF720924:JFF720929 JPB720924:JPB720929 JYX720924:JYX720929 KIT720924:KIT720929 KSP720924:KSP720929 LCL720924:LCL720929 LMH720924:LMH720929 LWD720924:LWD720929 MFZ720924:MFZ720929 MPV720924:MPV720929 MZR720924:MZR720929 NJN720924:NJN720929 NTJ720924:NTJ720929 ODF720924:ODF720929 ONB720924:ONB720929 OWX720924:OWX720929 PGT720924:PGT720929 PQP720924:PQP720929 QAL720924:QAL720929 QKH720924:QKH720929 QUD720924:QUD720929 RDZ720924:RDZ720929 RNV720924:RNV720929 RXR720924:RXR720929 SHN720924:SHN720929 SRJ720924:SRJ720929 TBF720924:TBF720929 TLB720924:TLB720929 TUX720924:TUX720929 UET720924:UET720929 UOP720924:UOP720929 UYL720924:UYL720929 VIH720924:VIH720929 VSD720924:VSD720929 WBZ720924:WBZ720929 WLV720924:WLV720929 WVR720924:WVR720929 J786460:J786465 JF786460:JF786465 TB786460:TB786465 ACX786460:ACX786465 AMT786460:AMT786465 AWP786460:AWP786465 BGL786460:BGL786465 BQH786460:BQH786465 CAD786460:CAD786465 CJZ786460:CJZ786465 CTV786460:CTV786465 DDR786460:DDR786465 DNN786460:DNN786465 DXJ786460:DXJ786465 EHF786460:EHF786465 ERB786460:ERB786465 FAX786460:FAX786465 FKT786460:FKT786465 FUP786460:FUP786465 GEL786460:GEL786465 GOH786460:GOH786465 GYD786460:GYD786465 HHZ786460:HHZ786465 HRV786460:HRV786465 IBR786460:IBR786465 ILN786460:ILN786465 IVJ786460:IVJ786465 JFF786460:JFF786465 JPB786460:JPB786465 JYX786460:JYX786465 KIT786460:KIT786465 KSP786460:KSP786465 LCL786460:LCL786465 LMH786460:LMH786465 LWD786460:LWD786465 MFZ786460:MFZ786465 MPV786460:MPV786465 MZR786460:MZR786465 NJN786460:NJN786465 NTJ786460:NTJ786465 ODF786460:ODF786465 ONB786460:ONB786465 OWX786460:OWX786465 PGT786460:PGT786465 PQP786460:PQP786465 QAL786460:QAL786465 QKH786460:QKH786465 QUD786460:QUD786465 RDZ786460:RDZ786465 RNV786460:RNV786465 RXR786460:RXR786465 SHN786460:SHN786465 SRJ786460:SRJ786465 TBF786460:TBF786465 TLB786460:TLB786465 TUX786460:TUX786465 UET786460:UET786465 UOP786460:UOP786465 UYL786460:UYL786465 VIH786460:VIH786465 VSD786460:VSD786465 WBZ786460:WBZ786465 WLV786460:WLV786465 WVR786460:WVR786465 J851996:J852001 JF851996:JF852001 TB851996:TB852001 ACX851996:ACX852001 AMT851996:AMT852001 AWP851996:AWP852001 BGL851996:BGL852001 BQH851996:BQH852001 CAD851996:CAD852001 CJZ851996:CJZ852001 CTV851996:CTV852001 DDR851996:DDR852001 DNN851996:DNN852001 DXJ851996:DXJ852001 EHF851996:EHF852001 ERB851996:ERB852001 FAX851996:FAX852001 FKT851996:FKT852001 FUP851996:FUP852001 GEL851996:GEL852001 GOH851996:GOH852001 GYD851996:GYD852001 HHZ851996:HHZ852001 HRV851996:HRV852001 IBR851996:IBR852001 ILN851996:ILN852001 IVJ851996:IVJ852001 JFF851996:JFF852001 JPB851996:JPB852001 JYX851996:JYX852001 KIT851996:KIT852001 KSP851996:KSP852001 LCL851996:LCL852001 LMH851996:LMH852001 LWD851996:LWD852001 MFZ851996:MFZ852001 MPV851996:MPV852001 MZR851996:MZR852001 NJN851996:NJN852001 NTJ851996:NTJ852001 ODF851996:ODF852001 ONB851996:ONB852001 OWX851996:OWX852001 PGT851996:PGT852001 PQP851996:PQP852001 QAL851996:QAL852001 QKH851996:QKH852001 QUD851996:QUD852001 RDZ851996:RDZ852001 RNV851996:RNV852001 RXR851996:RXR852001 SHN851996:SHN852001 SRJ851996:SRJ852001 TBF851996:TBF852001 TLB851996:TLB852001 TUX851996:TUX852001 UET851996:UET852001 UOP851996:UOP852001 UYL851996:UYL852001 VIH851996:VIH852001 VSD851996:VSD852001 WBZ851996:WBZ852001 WLV851996:WLV852001 WVR851996:WVR852001 J917532:J917537 JF917532:JF917537 TB917532:TB917537 ACX917532:ACX917537 AMT917532:AMT917537 AWP917532:AWP917537 BGL917532:BGL917537 BQH917532:BQH917537 CAD917532:CAD917537 CJZ917532:CJZ917537 CTV917532:CTV917537 DDR917532:DDR917537 DNN917532:DNN917537 DXJ917532:DXJ917537 EHF917532:EHF917537 ERB917532:ERB917537 FAX917532:FAX917537 FKT917532:FKT917537 FUP917532:FUP917537 GEL917532:GEL917537 GOH917532:GOH917537 GYD917532:GYD917537 HHZ917532:HHZ917537 HRV917532:HRV917537 IBR917532:IBR917537 ILN917532:ILN917537 IVJ917532:IVJ917537 JFF917532:JFF917537 JPB917532:JPB917537 JYX917532:JYX917537 KIT917532:KIT917537 KSP917532:KSP917537 LCL917532:LCL917537 LMH917532:LMH917537 LWD917532:LWD917537 MFZ917532:MFZ917537 MPV917532:MPV917537 MZR917532:MZR917537 NJN917532:NJN917537 NTJ917532:NTJ917537 ODF917532:ODF917537 ONB917532:ONB917537 OWX917532:OWX917537 PGT917532:PGT917537 PQP917532:PQP917537 QAL917532:QAL917537 QKH917532:QKH917537 QUD917532:QUD917537 RDZ917532:RDZ917537 RNV917532:RNV917537 RXR917532:RXR917537 SHN917532:SHN917537 SRJ917532:SRJ917537 TBF917532:TBF917537 TLB917532:TLB917537 TUX917532:TUX917537 UET917532:UET917537 UOP917532:UOP917537 UYL917532:UYL917537 VIH917532:VIH917537 VSD917532:VSD917537 WBZ917532:WBZ917537 WLV917532:WLV917537 WVR917532:WVR917537 J983068:J983073 JF983068:JF983073 TB983068:TB983073 ACX983068:ACX983073 AMT983068:AMT983073 AWP983068:AWP983073 BGL983068:BGL983073 BQH983068:BQH983073 CAD983068:CAD983073 CJZ983068:CJZ983073 CTV983068:CTV983073 DDR983068:DDR983073 DNN983068:DNN983073 DXJ983068:DXJ983073 EHF983068:EHF983073 ERB983068:ERB983073 FAX983068:FAX983073 FKT983068:FKT983073 FUP983068:FUP983073 GEL983068:GEL983073 GOH983068:GOH983073 GYD983068:GYD983073 HHZ983068:HHZ983073 HRV983068:HRV983073 IBR983068:IBR983073 ILN983068:ILN983073 IVJ983068:IVJ983073 JFF983068:JFF983073 JPB983068:JPB983073 JYX983068:JYX983073 KIT983068:KIT983073 KSP983068:KSP983073 LCL983068:LCL983073 LMH983068:LMH983073 LWD983068:LWD983073 MFZ983068:MFZ983073 MPV983068:MPV983073 MZR983068:MZR983073 NJN983068:NJN983073 NTJ983068:NTJ983073 ODF983068:ODF983073 ONB983068:ONB983073 OWX983068:OWX983073 PGT983068:PGT983073 PQP983068:PQP983073 QAL983068:QAL983073 QKH983068:QKH983073 QUD983068:QUD983073 RDZ983068:RDZ983073 RNV983068:RNV983073 RXR983068:RXR983073 SHN983068:SHN983073 SRJ983068:SRJ983073 TBF983068:TBF983073 TLB983068:TLB983073 TUX983068:TUX983073 UET983068:UET983073 UOP983068:UOP983073 UYL983068:UYL983073 VIH983068:VIH983073 VSD983068:VSD983073 WBZ983068:WBZ983073 WLV983068:WLV983073 WVR983068:WVR983073 J41:J42 JF41:JF42 TB41:TB42 ACX41:ACX42 AMT41:AMT42 AWP41:AWP42 BGL41:BGL42 BQH41:BQH42 CAD41:CAD42 CJZ41:CJZ42 CTV41:CTV42 DDR41:DDR42 DNN41:DNN42 DXJ41:DXJ42 EHF41:EHF42 ERB41:ERB42 FAX41:FAX42 FKT41:FKT42 FUP41:FUP42 GEL41:GEL42 GOH41:GOH42 GYD41:GYD42 HHZ41:HHZ42 HRV41:HRV42 IBR41:IBR42 ILN41:ILN42 IVJ41:IVJ42 JFF41:JFF42 JPB41:JPB42 JYX41:JYX42 KIT41:KIT42 KSP41:KSP42 LCL41:LCL42 LMH41:LMH42 LWD41:LWD42 MFZ41:MFZ42 MPV41:MPV42 MZR41:MZR42 NJN41:NJN42 NTJ41:NTJ42 ODF41:ODF42 ONB41:ONB42 OWX41:OWX42 PGT41:PGT42 PQP41:PQP42 QAL41:QAL42 QKH41:QKH42 QUD41:QUD42 RDZ41:RDZ42 RNV41:RNV42 RXR41:RXR42 SHN41:SHN42 SRJ41:SRJ42 TBF41:TBF42 TLB41:TLB42 TUX41:TUX42 UET41:UET42 UOP41:UOP42 UYL41:UYL42 VIH41:VIH42 VSD41:VSD42 WBZ41:WBZ42 WLV41:WLV42 WVR41:WVR42 J65577:J65578 JF65577:JF65578 TB65577:TB65578 ACX65577:ACX65578 AMT65577:AMT65578 AWP65577:AWP65578 BGL65577:BGL65578 BQH65577:BQH65578 CAD65577:CAD65578 CJZ65577:CJZ65578 CTV65577:CTV65578 DDR65577:DDR65578 DNN65577:DNN65578 DXJ65577:DXJ65578 EHF65577:EHF65578 ERB65577:ERB65578 FAX65577:FAX65578 FKT65577:FKT65578 FUP65577:FUP65578 GEL65577:GEL65578 GOH65577:GOH65578 GYD65577:GYD65578 HHZ65577:HHZ65578 HRV65577:HRV65578 IBR65577:IBR65578 ILN65577:ILN65578 IVJ65577:IVJ65578 JFF65577:JFF65578 JPB65577:JPB65578 JYX65577:JYX65578 KIT65577:KIT65578 KSP65577:KSP65578 LCL65577:LCL65578 LMH65577:LMH65578 LWD65577:LWD65578 MFZ65577:MFZ65578 MPV65577:MPV65578 MZR65577:MZR65578 NJN65577:NJN65578 NTJ65577:NTJ65578 ODF65577:ODF65578 ONB65577:ONB65578 OWX65577:OWX65578 PGT65577:PGT65578 PQP65577:PQP65578 QAL65577:QAL65578 QKH65577:QKH65578 QUD65577:QUD65578 RDZ65577:RDZ65578 RNV65577:RNV65578 RXR65577:RXR65578 SHN65577:SHN65578 SRJ65577:SRJ65578 TBF65577:TBF65578 TLB65577:TLB65578 TUX65577:TUX65578 UET65577:UET65578 UOP65577:UOP65578 UYL65577:UYL65578 VIH65577:VIH65578 VSD65577:VSD65578 WBZ65577:WBZ65578 WLV65577:WLV65578 WVR65577:WVR65578 J131113:J131114 JF131113:JF131114 TB131113:TB131114 ACX131113:ACX131114 AMT131113:AMT131114 AWP131113:AWP131114 BGL131113:BGL131114 BQH131113:BQH131114 CAD131113:CAD131114 CJZ131113:CJZ131114 CTV131113:CTV131114 DDR131113:DDR131114 DNN131113:DNN131114 DXJ131113:DXJ131114 EHF131113:EHF131114 ERB131113:ERB131114 FAX131113:FAX131114 FKT131113:FKT131114 FUP131113:FUP131114 GEL131113:GEL131114 GOH131113:GOH131114 GYD131113:GYD131114 HHZ131113:HHZ131114 HRV131113:HRV131114 IBR131113:IBR131114 ILN131113:ILN131114 IVJ131113:IVJ131114 JFF131113:JFF131114 JPB131113:JPB131114 JYX131113:JYX131114 KIT131113:KIT131114 KSP131113:KSP131114 LCL131113:LCL131114 LMH131113:LMH131114 LWD131113:LWD131114 MFZ131113:MFZ131114 MPV131113:MPV131114 MZR131113:MZR131114 NJN131113:NJN131114 NTJ131113:NTJ131114 ODF131113:ODF131114 ONB131113:ONB131114 OWX131113:OWX131114 PGT131113:PGT131114 PQP131113:PQP131114 QAL131113:QAL131114 QKH131113:QKH131114 QUD131113:QUD131114 RDZ131113:RDZ131114 RNV131113:RNV131114 RXR131113:RXR131114 SHN131113:SHN131114 SRJ131113:SRJ131114 TBF131113:TBF131114 TLB131113:TLB131114 TUX131113:TUX131114 UET131113:UET131114 UOP131113:UOP131114 UYL131113:UYL131114 VIH131113:VIH131114 VSD131113:VSD131114 WBZ131113:WBZ131114 WLV131113:WLV131114 WVR131113:WVR131114 J196649:J196650 JF196649:JF196650 TB196649:TB196650 ACX196649:ACX196650 AMT196649:AMT196650 AWP196649:AWP196650 BGL196649:BGL196650 BQH196649:BQH196650 CAD196649:CAD196650 CJZ196649:CJZ196650 CTV196649:CTV196650 DDR196649:DDR196650 DNN196649:DNN196650 DXJ196649:DXJ196650 EHF196649:EHF196650 ERB196649:ERB196650 FAX196649:FAX196650 FKT196649:FKT196650 FUP196649:FUP196650 GEL196649:GEL196650 GOH196649:GOH196650 GYD196649:GYD196650 HHZ196649:HHZ196650 HRV196649:HRV196650 IBR196649:IBR196650 ILN196649:ILN196650 IVJ196649:IVJ196650 JFF196649:JFF196650 JPB196649:JPB196650 JYX196649:JYX196650 KIT196649:KIT196650 KSP196649:KSP196650 LCL196649:LCL196650 LMH196649:LMH196650 LWD196649:LWD196650 MFZ196649:MFZ196650 MPV196649:MPV196650 MZR196649:MZR196650 NJN196649:NJN196650 NTJ196649:NTJ196650 ODF196649:ODF196650 ONB196649:ONB196650 OWX196649:OWX196650 PGT196649:PGT196650 PQP196649:PQP196650 QAL196649:QAL196650 QKH196649:QKH196650 QUD196649:QUD196650 RDZ196649:RDZ196650 RNV196649:RNV196650 RXR196649:RXR196650 SHN196649:SHN196650 SRJ196649:SRJ196650 TBF196649:TBF196650 TLB196649:TLB196650 TUX196649:TUX196650 UET196649:UET196650 UOP196649:UOP196650 UYL196649:UYL196650 VIH196649:VIH196650 VSD196649:VSD196650 WBZ196649:WBZ196650 WLV196649:WLV196650 WVR196649:WVR196650 J262185:J262186 JF262185:JF262186 TB262185:TB262186 ACX262185:ACX262186 AMT262185:AMT262186 AWP262185:AWP262186 BGL262185:BGL262186 BQH262185:BQH262186 CAD262185:CAD262186 CJZ262185:CJZ262186 CTV262185:CTV262186 DDR262185:DDR262186 DNN262185:DNN262186 DXJ262185:DXJ262186 EHF262185:EHF262186 ERB262185:ERB262186 FAX262185:FAX262186 FKT262185:FKT262186 FUP262185:FUP262186 GEL262185:GEL262186 GOH262185:GOH262186 GYD262185:GYD262186 HHZ262185:HHZ262186 HRV262185:HRV262186 IBR262185:IBR262186 ILN262185:ILN262186 IVJ262185:IVJ262186 JFF262185:JFF262186 JPB262185:JPB262186 JYX262185:JYX262186 KIT262185:KIT262186 KSP262185:KSP262186 LCL262185:LCL262186 LMH262185:LMH262186 LWD262185:LWD262186 MFZ262185:MFZ262186 MPV262185:MPV262186 MZR262185:MZR262186 NJN262185:NJN262186 NTJ262185:NTJ262186 ODF262185:ODF262186 ONB262185:ONB262186 OWX262185:OWX262186 PGT262185:PGT262186 PQP262185:PQP262186 QAL262185:QAL262186 QKH262185:QKH262186 QUD262185:QUD262186 RDZ262185:RDZ262186 RNV262185:RNV262186 RXR262185:RXR262186 SHN262185:SHN262186 SRJ262185:SRJ262186 TBF262185:TBF262186 TLB262185:TLB262186 TUX262185:TUX262186 UET262185:UET262186 UOP262185:UOP262186 UYL262185:UYL262186 VIH262185:VIH262186 VSD262185:VSD262186 WBZ262185:WBZ262186 WLV262185:WLV262186 WVR262185:WVR262186 J327721:J327722 JF327721:JF327722 TB327721:TB327722 ACX327721:ACX327722 AMT327721:AMT327722 AWP327721:AWP327722 BGL327721:BGL327722 BQH327721:BQH327722 CAD327721:CAD327722 CJZ327721:CJZ327722 CTV327721:CTV327722 DDR327721:DDR327722 DNN327721:DNN327722 DXJ327721:DXJ327722 EHF327721:EHF327722 ERB327721:ERB327722 FAX327721:FAX327722 FKT327721:FKT327722 FUP327721:FUP327722 GEL327721:GEL327722 GOH327721:GOH327722 GYD327721:GYD327722 HHZ327721:HHZ327722 HRV327721:HRV327722 IBR327721:IBR327722 ILN327721:ILN327722 IVJ327721:IVJ327722 JFF327721:JFF327722 JPB327721:JPB327722 JYX327721:JYX327722 KIT327721:KIT327722 KSP327721:KSP327722 LCL327721:LCL327722 LMH327721:LMH327722 LWD327721:LWD327722 MFZ327721:MFZ327722 MPV327721:MPV327722 MZR327721:MZR327722 NJN327721:NJN327722 NTJ327721:NTJ327722 ODF327721:ODF327722 ONB327721:ONB327722 OWX327721:OWX327722 PGT327721:PGT327722 PQP327721:PQP327722 QAL327721:QAL327722 QKH327721:QKH327722 QUD327721:QUD327722 RDZ327721:RDZ327722 RNV327721:RNV327722 RXR327721:RXR327722 SHN327721:SHN327722 SRJ327721:SRJ327722 TBF327721:TBF327722 TLB327721:TLB327722 TUX327721:TUX327722 UET327721:UET327722 UOP327721:UOP327722 UYL327721:UYL327722 VIH327721:VIH327722 VSD327721:VSD327722 WBZ327721:WBZ327722 WLV327721:WLV327722 WVR327721:WVR327722 J393257:J393258 JF393257:JF393258 TB393257:TB393258 ACX393257:ACX393258 AMT393257:AMT393258 AWP393257:AWP393258 BGL393257:BGL393258 BQH393257:BQH393258 CAD393257:CAD393258 CJZ393257:CJZ393258 CTV393257:CTV393258 DDR393257:DDR393258 DNN393257:DNN393258 DXJ393257:DXJ393258 EHF393257:EHF393258 ERB393257:ERB393258 FAX393257:FAX393258 FKT393257:FKT393258 FUP393257:FUP393258 GEL393257:GEL393258 GOH393257:GOH393258 GYD393257:GYD393258 HHZ393257:HHZ393258 HRV393257:HRV393258 IBR393257:IBR393258 ILN393257:ILN393258 IVJ393257:IVJ393258 JFF393257:JFF393258 JPB393257:JPB393258 JYX393257:JYX393258 KIT393257:KIT393258 KSP393257:KSP393258 LCL393257:LCL393258 LMH393257:LMH393258 LWD393257:LWD393258 MFZ393257:MFZ393258 MPV393257:MPV393258 MZR393257:MZR393258 NJN393257:NJN393258 NTJ393257:NTJ393258 ODF393257:ODF393258 ONB393257:ONB393258 OWX393257:OWX393258 PGT393257:PGT393258 PQP393257:PQP393258 QAL393257:QAL393258 QKH393257:QKH393258 QUD393257:QUD393258 RDZ393257:RDZ393258 RNV393257:RNV393258 RXR393257:RXR393258 SHN393257:SHN393258 SRJ393257:SRJ393258 TBF393257:TBF393258 TLB393257:TLB393258 TUX393257:TUX393258 UET393257:UET393258 UOP393257:UOP393258 UYL393257:UYL393258 VIH393257:VIH393258 VSD393257:VSD393258 WBZ393257:WBZ393258 WLV393257:WLV393258 WVR393257:WVR393258 J458793:J458794 JF458793:JF458794 TB458793:TB458794 ACX458793:ACX458794 AMT458793:AMT458794 AWP458793:AWP458794 BGL458793:BGL458794 BQH458793:BQH458794 CAD458793:CAD458794 CJZ458793:CJZ458794 CTV458793:CTV458794 DDR458793:DDR458794 DNN458793:DNN458794 DXJ458793:DXJ458794 EHF458793:EHF458794 ERB458793:ERB458794 FAX458793:FAX458794 FKT458793:FKT458794 FUP458793:FUP458794 GEL458793:GEL458794 GOH458793:GOH458794 GYD458793:GYD458794 HHZ458793:HHZ458794 HRV458793:HRV458794 IBR458793:IBR458794 ILN458793:ILN458794 IVJ458793:IVJ458794 JFF458793:JFF458794 JPB458793:JPB458794 JYX458793:JYX458794 KIT458793:KIT458794 KSP458793:KSP458794 LCL458793:LCL458794 LMH458793:LMH458794 LWD458793:LWD458794 MFZ458793:MFZ458794 MPV458793:MPV458794 MZR458793:MZR458794 NJN458793:NJN458794 NTJ458793:NTJ458794 ODF458793:ODF458794 ONB458793:ONB458794 OWX458793:OWX458794 PGT458793:PGT458794 PQP458793:PQP458794 QAL458793:QAL458794 QKH458793:QKH458794 QUD458793:QUD458794 RDZ458793:RDZ458794 RNV458793:RNV458794 RXR458793:RXR458794 SHN458793:SHN458794 SRJ458793:SRJ458794 TBF458793:TBF458794 TLB458793:TLB458794 TUX458793:TUX458794 UET458793:UET458794 UOP458793:UOP458794 UYL458793:UYL458794 VIH458793:VIH458794 VSD458793:VSD458794 WBZ458793:WBZ458794 WLV458793:WLV458794 WVR458793:WVR458794 J524329:J524330 JF524329:JF524330 TB524329:TB524330 ACX524329:ACX524330 AMT524329:AMT524330 AWP524329:AWP524330 BGL524329:BGL524330 BQH524329:BQH524330 CAD524329:CAD524330 CJZ524329:CJZ524330 CTV524329:CTV524330 DDR524329:DDR524330 DNN524329:DNN524330 DXJ524329:DXJ524330 EHF524329:EHF524330 ERB524329:ERB524330 FAX524329:FAX524330 FKT524329:FKT524330 FUP524329:FUP524330 GEL524329:GEL524330 GOH524329:GOH524330 GYD524329:GYD524330 HHZ524329:HHZ524330 HRV524329:HRV524330 IBR524329:IBR524330 ILN524329:ILN524330 IVJ524329:IVJ524330 JFF524329:JFF524330 JPB524329:JPB524330 JYX524329:JYX524330 KIT524329:KIT524330 KSP524329:KSP524330 LCL524329:LCL524330 LMH524329:LMH524330 LWD524329:LWD524330 MFZ524329:MFZ524330 MPV524329:MPV524330 MZR524329:MZR524330 NJN524329:NJN524330 NTJ524329:NTJ524330 ODF524329:ODF524330 ONB524329:ONB524330 OWX524329:OWX524330 PGT524329:PGT524330 PQP524329:PQP524330 QAL524329:QAL524330 QKH524329:QKH524330 QUD524329:QUD524330 RDZ524329:RDZ524330 RNV524329:RNV524330 RXR524329:RXR524330 SHN524329:SHN524330 SRJ524329:SRJ524330 TBF524329:TBF524330 TLB524329:TLB524330 TUX524329:TUX524330 UET524329:UET524330 UOP524329:UOP524330 UYL524329:UYL524330 VIH524329:VIH524330 VSD524329:VSD524330 WBZ524329:WBZ524330 WLV524329:WLV524330 WVR524329:WVR524330 J589865:J589866 JF589865:JF589866 TB589865:TB589866 ACX589865:ACX589866 AMT589865:AMT589866 AWP589865:AWP589866 BGL589865:BGL589866 BQH589865:BQH589866 CAD589865:CAD589866 CJZ589865:CJZ589866 CTV589865:CTV589866 DDR589865:DDR589866 DNN589865:DNN589866 DXJ589865:DXJ589866 EHF589865:EHF589866 ERB589865:ERB589866 FAX589865:FAX589866 FKT589865:FKT589866 FUP589865:FUP589866 GEL589865:GEL589866 GOH589865:GOH589866 GYD589865:GYD589866 HHZ589865:HHZ589866 HRV589865:HRV589866 IBR589865:IBR589866 ILN589865:ILN589866 IVJ589865:IVJ589866 JFF589865:JFF589866 JPB589865:JPB589866 JYX589865:JYX589866 KIT589865:KIT589866 KSP589865:KSP589866 LCL589865:LCL589866 LMH589865:LMH589866 LWD589865:LWD589866 MFZ589865:MFZ589866 MPV589865:MPV589866 MZR589865:MZR589866 NJN589865:NJN589866 NTJ589865:NTJ589866 ODF589865:ODF589866 ONB589865:ONB589866 OWX589865:OWX589866 PGT589865:PGT589866 PQP589865:PQP589866 QAL589865:QAL589866 QKH589865:QKH589866 QUD589865:QUD589866 RDZ589865:RDZ589866 RNV589865:RNV589866 RXR589865:RXR589866 SHN589865:SHN589866 SRJ589865:SRJ589866 TBF589865:TBF589866 TLB589865:TLB589866 TUX589865:TUX589866 UET589865:UET589866 UOP589865:UOP589866 UYL589865:UYL589866 VIH589865:VIH589866 VSD589865:VSD589866 WBZ589865:WBZ589866 WLV589865:WLV589866 WVR589865:WVR589866 J655401:J655402 JF655401:JF655402 TB655401:TB655402 ACX655401:ACX655402 AMT655401:AMT655402 AWP655401:AWP655402 BGL655401:BGL655402 BQH655401:BQH655402 CAD655401:CAD655402 CJZ655401:CJZ655402 CTV655401:CTV655402 DDR655401:DDR655402 DNN655401:DNN655402 DXJ655401:DXJ655402 EHF655401:EHF655402 ERB655401:ERB655402 FAX655401:FAX655402 FKT655401:FKT655402 FUP655401:FUP655402 GEL655401:GEL655402 GOH655401:GOH655402 GYD655401:GYD655402 HHZ655401:HHZ655402 HRV655401:HRV655402 IBR655401:IBR655402 ILN655401:ILN655402 IVJ655401:IVJ655402 JFF655401:JFF655402 JPB655401:JPB655402 JYX655401:JYX655402 KIT655401:KIT655402 KSP655401:KSP655402 LCL655401:LCL655402 LMH655401:LMH655402 LWD655401:LWD655402 MFZ655401:MFZ655402 MPV655401:MPV655402 MZR655401:MZR655402 NJN655401:NJN655402 NTJ655401:NTJ655402 ODF655401:ODF655402 ONB655401:ONB655402 OWX655401:OWX655402 PGT655401:PGT655402 PQP655401:PQP655402 QAL655401:QAL655402 QKH655401:QKH655402 QUD655401:QUD655402 RDZ655401:RDZ655402 RNV655401:RNV655402 RXR655401:RXR655402 SHN655401:SHN655402 SRJ655401:SRJ655402 TBF655401:TBF655402 TLB655401:TLB655402 TUX655401:TUX655402 UET655401:UET655402 UOP655401:UOP655402 UYL655401:UYL655402 VIH655401:VIH655402 VSD655401:VSD655402 WBZ655401:WBZ655402 WLV655401:WLV655402 WVR655401:WVR655402 J720937:J720938 JF720937:JF720938 TB720937:TB720938 ACX720937:ACX720938 AMT720937:AMT720938 AWP720937:AWP720938 BGL720937:BGL720938 BQH720937:BQH720938 CAD720937:CAD720938 CJZ720937:CJZ720938 CTV720937:CTV720938 DDR720937:DDR720938 DNN720937:DNN720938 DXJ720937:DXJ720938 EHF720937:EHF720938 ERB720937:ERB720938 FAX720937:FAX720938 FKT720937:FKT720938 FUP720937:FUP720938 GEL720937:GEL720938 GOH720937:GOH720938 GYD720937:GYD720938 HHZ720937:HHZ720938 HRV720937:HRV720938 IBR720937:IBR720938 ILN720937:ILN720938 IVJ720937:IVJ720938 JFF720937:JFF720938 JPB720937:JPB720938 JYX720937:JYX720938 KIT720937:KIT720938 KSP720937:KSP720938 LCL720937:LCL720938 LMH720937:LMH720938 LWD720937:LWD720938 MFZ720937:MFZ720938 MPV720937:MPV720938 MZR720937:MZR720938 NJN720937:NJN720938 NTJ720937:NTJ720938 ODF720937:ODF720938 ONB720937:ONB720938 OWX720937:OWX720938 PGT720937:PGT720938 PQP720937:PQP720938 QAL720937:QAL720938 QKH720937:QKH720938 QUD720937:QUD720938 RDZ720937:RDZ720938 RNV720937:RNV720938 RXR720937:RXR720938 SHN720937:SHN720938 SRJ720937:SRJ720938 TBF720937:TBF720938 TLB720937:TLB720938 TUX720937:TUX720938 UET720937:UET720938 UOP720937:UOP720938 UYL720937:UYL720938 VIH720937:VIH720938 VSD720937:VSD720938 WBZ720937:WBZ720938 WLV720937:WLV720938 WVR720937:WVR720938 J786473:J786474 JF786473:JF786474 TB786473:TB786474 ACX786473:ACX786474 AMT786473:AMT786474 AWP786473:AWP786474 BGL786473:BGL786474 BQH786473:BQH786474 CAD786473:CAD786474 CJZ786473:CJZ786474 CTV786473:CTV786474 DDR786473:DDR786474 DNN786473:DNN786474 DXJ786473:DXJ786474 EHF786473:EHF786474 ERB786473:ERB786474 FAX786473:FAX786474 FKT786473:FKT786474 FUP786473:FUP786474 GEL786473:GEL786474 GOH786473:GOH786474 GYD786473:GYD786474 HHZ786473:HHZ786474 HRV786473:HRV786474 IBR786473:IBR786474 ILN786473:ILN786474 IVJ786473:IVJ786474 JFF786473:JFF786474 JPB786473:JPB786474 JYX786473:JYX786474 KIT786473:KIT786474 KSP786473:KSP786474 LCL786473:LCL786474 LMH786473:LMH786474 LWD786473:LWD786474 MFZ786473:MFZ786474 MPV786473:MPV786474 MZR786473:MZR786474 NJN786473:NJN786474 NTJ786473:NTJ786474 ODF786473:ODF786474 ONB786473:ONB786474 OWX786473:OWX786474 PGT786473:PGT786474 PQP786473:PQP786474 QAL786473:QAL786474 QKH786473:QKH786474 QUD786473:QUD786474 RDZ786473:RDZ786474 RNV786473:RNV786474 RXR786473:RXR786474 SHN786473:SHN786474 SRJ786473:SRJ786474 TBF786473:TBF786474 TLB786473:TLB786474 TUX786473:TUX786474 UET786473:UET786474 UOP786473:UOP786474 UYL786473:UYL786474 VIH786473:VIH786474 VSD786473:VSD786474 WBZ786473:WBZ786474 WLV786473:WLV786474 WVR786473:WVR786474 J852009:J852010 JF852009:JF852010 TB852009:TB852010 ACX852009:ACX852010 AMT852009:AMT852010 AWP852009:AWP852010 BGL852009:BGL852010 BQH852009:BQH852010 CAD852009:CAD852010 CJZ852009:CJZ852010 CTV852009:CTV852010 DDR852009:DDR852010 DNN852009:DNN852010 DXJ852009:DXJ852010 EHF852009:EHF852010 ERB852009:ERB852010 FAX852009:FAX852010 FKT852009:FKT852010 FUP852009:FUP852010 GEL852009:GEL852010 GOH852009:GOH852010 GYD852009:GYD852010 HHZ852009:HHZ852010 HRV852009:HRV852010 IBR852009:IBR852010 ILN852009:ILN852010 IVJ852009:IVJ852010 JFF852009:JFF852010 JPB852009:JPB852010 JYX852009:JYX852010 KIT852009:KIT852010 KSP852009:KSP852010 LCL852009:LCL852010 LMH852009:LMH852010 LWD852009:LWD852010 MFZ852009:MFZ852010 MPV852009:MPV852010 MZR852009:MZR852010 NJN852009:NJN852010 NTJ852009:NTJ852010 ODF852009:ODF852010 ONB852009:ONB852010 OWX852009:OWX852010 PGT852009:PGT852010 PQP852009:PQP852010 QAL852009:QAL852010 QKH852009:QKH852010 QUD852009:QUD852010 RDZ852009:RDZ852010 RNV852009:RNV852010 RXR852009:RXR852010 SHN852009:SHN852010 SRJ852009:SRJ852010 TBF852009:TBF852010 TLB852009:TLB852010 TUX852009:TUX852010 UET852009:UET852010 UOP852009:UOP852010 UYL852009:UYL852010 VIH852009:VIH852010 VSD852009:VSD852010 WBZ852009:WBZ852010 WLV852009:WLV852010 WVR852009:WVR852010 J917545:J917546 JF917545:JF917546 TB917545:TB917546 ACX917545:ACX917546 AMT917545:AMT917546 AWP917545:AWP917546 BGL917545:BGL917546 BQH917545:BQH917546 CAD917545:CAD917546 CJZ917545:CJZ917546 CTV917545:CTV917546 DDR917545:DDR917546 DNN917545:DNN917546 DXJ917545:DXJ917546 EHF917545:EHF917546 ERB917545:ERB917546 FAX917545:FAX917546 FKT917545:FKT917546 FUP917545:FUP917546 GEL917545:GEL917546 GOH917545:GOH917546 GYD917545:GYD917546 HHZ917545:HHZ917546 HRV917545:HRV917546 IBR917545:IBR917546 ILN917545:ILN917546 IVJ917545:IVJ917546 JFF917545:JFF917546 JPB917545:JPB917546 JYX917545:JYX917546 KIT917545:KIT917546 KSP917545:KSP917546 LCL917545:LCL917546 LMH917545:LMH917546 LWD917545:LWD917546 MFZ917545:MFZ917546 MPV917545:MPV917546 MZR917545:MZR917546 NJN917545:NJN917546 NTJ917545:NTJ917546 ODF917545:ODF917546 ONB917545:ONB917546 OWX917545:OWX917546 PGT917545:PGT917546 PQP917545:PQP917546 QAL917545:QAL917546 QKH917545:QKH917546 QUD917545:QUD917546 RDZ917545:RDZ917546 RNV917545:RNV917546 RXR917545:RXR917546 SHN917545:SHN917546 SRJ917545:SRJ917546 TBF917545:TBF917546 TLB917545:TLB917546 TUX917545:TUX917546 UET917545:UET917546 UOP917545:UOP917546 UYL917545:UYL917546 VIH917545:VIH917546 VSD917545:VSD917546 WBZ917545:WBZ917546 WLV917545:WLV917546 WVR917545:WVR917546 J983081:J983082 JF983081:JF983082 TB983081:TB983082 ACX983081:ACX983082 AMT983081:AMT983082 AWP983081:AWP983082 BGL983081:BGL983082 BQH983081:BQH983082 CAD983081:CAD983082 CJZ983081:CJZ983082 CTV983081:CTV983082 DDR983081:DDR983082 DNN983081:DNN983082 DXJ983081:DXJ983082 EHF983081:EHF983082 ERB983081:ERB983082 FAX983081:FAX983082 FKT983081:FKT983082 FUP983081:FUP983082 GEL983081:GEL983082 GOH983081:GOH983082 GYD983081:GYD983082 HHZ983081:HHZ983082 HRV983081:HRV983082 IBR983081:IBR983082 ILN983081:ILN983082 IVJ983081:IVJ983082 JFF983081:JFF983082 JPB983081:JPB983082 JYX983081:JYX983082 KIT983081:KIT983082 KSP983081:KSP983082 LCL983081:LCL983082 LMH983081:LMH983082 LWD983081:LWD983082 MFZ983081:MFZ983082 MPV983081:MPV983082 MZR983081:MZR983082 NJN983081:NJN983082 NTJ983081:NTJ983082 ODF983081:ODF983082 ONB983081:ONB983082 OWX983081:OWX983082 PGT983081:PGT983082 PQP983081:PQP983082 QAL983081:QAL983082 QKH983081:QKH983082 QUD983081:QUD983082 RDZ983081:RDZ983082 RNV983081:RNV983082 RXR983081:RXR983082 SHN983081:SHN983082 SRJ983081:SRJ983082 TBF983081:TBF983082 TLB983081:TLB983082 TUX983081:TUX983082 UET983081:UET983082 UOP983081:UOP983082 UYL983081:UYL983082 VIH983081:VIH983082 VSD983081:VSD983082 WBZ983081:WBZ983082 WLV983081:WLV983082 WVR983081:WVR983082 J98 JF98 TB98 ACX98 AMT98 AWP98 BGL98 BQH98 CAD98 CJZ98 CTV98 DDR98 DNN98 DXJ98 EHF98 ERB98 FAX98 FKT98 FUP98 GEL98 GOH98 GYD98 HHZ98 HRV98 IBR98 ILN98 IVJ98 JFF98 JPB98 JYX98 KIT98 KSP98 LCL98 LMH98 LWD98 MFZ98 MPV98 MZR98 NJN98 NTJ98 ODF98 ONB98 OWX98 PGT98 PQP98 QAL98 QKH98 QUD98 RDZ98 RNV98 RXR98 SHN98 SRJ98 TBF98 TLB98 TUX98 UET98 UOP98 UYL98 VIH98 VSD98 WBZ98 WLV98 WVR98 J65634 JF65634 TB65634 ACX65634 AMT65634 AWP65634 BGL65634 BQH65634 CAD65634 CJZ65634 CTV65634 DDR65634 DNN65634 DXJ65634 EHF65634 ERB65634 FAX65634 FKT65634 FUP65634 GEL65634 GOH65634 GYD65634 HHZ65634 HRV65634 IBR65634 ILN65634 IVJ65634 JFF65634 JPB65634 JYX65634 KIT65634 KSP65634 LCL65634 LMH65634 LWD65634 MFZ65634 MPV65634 MZR65634 NJN65634 NTJ65634 ODF65634 ONB65634 OWX65634 PGT65634 PQP65634 QAL65634 QKH65634 QUD65634 RDZ65634 RNV65634 RXR65634 SHN65634 SRJ65634 TBF65634 TLB65634 TUX65634 UET65634 UOP65634 UYL65634 VIH65634 VSD65634 WBZ65634 WLV65634 WVR65634 J131170 JF131170 TB131170 ACX131170 AMT131170 AWP131170 BGL131170 BQH131170 CAD131170 CJZ131170 CTV131170 DDR131170 DNN131170 DXJ131170 EHF131170 ERB131170 FAX131170 FKT131170 FUP131170 GEL131170 GOH131170 GYD131170 HHZ131170 HRV131170 IBR131170 ILN131170 IVJ131170 JFF131170 JPB131170 JYX131170 KIT131170 KSP131170 LCL131170 LMH131170 LWD131170 MFZ131170 MPV131170 MZR131170 NJN131170 NTJ131170 ODF131170 ONB131170 OWX131170 PGT131170 PQP131170 QAL131170 QKH131170 QUD131170 RDZ131170 RNV131170 RXR131170 SHN131170 SRJ131170 TBF131170 TLB131170 TUX131170 UET131170 UOP131170 UYL131170 VIH131170 VSD131170 WBZ131170 WLV131170 WVR131170 J196706 JF196706 TB196706 ACX196706 AMT196706 AWP196706 BGL196706 BQH196706 CAD196706 CJZ196706 CTV196706 DDR196706 DNN196706 DXJ196706 EHF196706 ERB196706 FAX196706 FKT196706 FUP196706 GEL196706 GOH196706 GYD196706 HHZ196706 HRV196706 IBR196706 ILN196706 IVJ196706 JFF196706 JPB196706 JYX196706 KIT196706 KSP196706 LCL196706 LMH196706 LWD196706 MFZ196706 MPV196706 MZR196706 NJN196706 NTJ196706 ODF196706 ONB196706 OWX196706 PGT196706 PQP196706 QAL196706 QKH196706 QUD196706 RDZ196706 RNV196706 RXR196706 SHN196706 SRJ196706 TBF196706 TLB196706 TUX196706 UET196706 UOP196706 UYL196706 VIH196706 VSD196706 WBZ196706 WLV196706 WVR196706 J262242 JF262242 TB262242 ACX262242 AMT262242 AWP262242 BGL262242 BQH262242 CAD262242 CJZ262242 CTV262242 DDR262242 DNN262242 DXJ262242 EHF262242 ERB262242 FAX262242 FKT262242 FUP262242 GEL262242 GOH262242 GYD262242 HHZ262242 HRV262242 IBR262242 ILN262242 IVJ262242 JFF262242 JPB262242 JYX262242 KIT262242 KSP262242 LCL262242 LMH262242 LWD262242 MFZ262242 MPV262242 MZR262242 NJN262242 NTJ262242 ODF262242 ONB262242 OWX262242 PGT262242 PQP262242 QAL262242 QKH262242 QUD262242 RDZ262242 RNV262242 RXR262242 SHN262242 SRJ262242 TBF262242 TLB262242 TUX262242 UET262242 UOP262242 UYL262242 VIH262242 VSD262242 WBZ262242 WLV262242 WVR262242 J327778 JF327778 TB327778 ACX327778 AMT327778 AWP327778 BGL327778 BQH327778 CAD327778 CJZ327778 CTV327778 DDR327778 DNN327778 DXJ327778 EHF327778 ERB327778 FAX327778 FKT327778 FUP327778 GEL327778 GOH327778 GYD327778 HHZ327778 HRV327778 IBR327778 ILN327778 IVJ327778 JFF327778 JPB327778 JYX327778 KIT327778 KSP327778 LCL327778 LMH327778 LWD327778 MFZ327778 MPV327778 MZR327778 NJN327778 NTJ327778 ODF327778 ONB327778 OWX327778 PGT327778 PQP327778 QAL327778 QKH327778 QUD327778 RDZ327778 RNV327778 RXR327778 SHN327778 SRJ327778 TBF327778 TLB327778 TUX327778 UET327778 UOP327778 UYL327778 VIH327778 VSD327778 WBZ327778 WLV327778 WVR327778 J393314 JF393314 TB393314 ACX393314 AMT393314 AWP393314 BGL393314 BQH393314 CAD393314 CJZ393314 CTV393314 DDR393314 DNN393314 DXJ393314 EHF393314 ERB393314 FAX393314 FKT393314 FUP393314 GEL393314 GOH393314 GYD393314 HHZ393314 HRV393314 IBR393314 ILN393314 IVJ393314 JFF393314 JPB393314 JYX393314 KIT393314 KSP393314 LCL393314 LMH393314 LWD393314 MFZ393314 MPV393314 MZR393314 NJN393314 NTJ393314 ODF393314 ONB393314 OWX393314 PGT393314 PQP393314 QAL393314 QKH393314 QUD393314 RDZ393314 RNV393314 RXR393314 SHN393314 SRJ393314 TBF393314 TLB393314 TUX393314 UET393314 UOP393314 UYL393314 VIH393314 VSD393314 WBZ393314 WLV393314 WVR393314 J458850 JF458850 TB458850 ACX458850 AMT458850 AWP458850 BGL458850 BQH458850 CAD458850 CJZ458850 CTV458850 DDR458850 DNN458850 DXJ458850 EHF458850 ERB458850 FAX458850 FKT458850 FUP458850 GEL458850 GOH458850 GYD458850 HHZ458850 HRV458850 IBR458850 ILN458850 IVJ458850 JFF458850 JPB458850 JYX458850 KIT458850 KSP458850 LCL458850 LMH458850 LWD458850 MFZ458850 MPV458850 MZR458850 NJN458850 NTJ458850 ODF458850 ONB458850 OWX458850 PGT458850 PQP458850 QAL458850 QKH458850 QUD458850 RDZ458850 RNV458850 RXR458850 SHN458850 SRJ458850 TBF458850 TLB458850 TUX458850 UET458850 UOP458850 UYL458850 VIH458850 VSD458850 WBZ458850 WLV458850 WVR458850 J524386 JF524386 TB524386 ACX524386 AMT524386 AWP524386 BGL524386 BQH524386 CAD524386 CJZ524386 CTV524386 DDR524386 DNN524386 DXJ524386 EHF524386 ERB524386 FAX524386 FKT524386 FUP524386 GEL524386 GOH524386 GYD524386 HHZ524386 HRV524386 IBR524386 ILN524386 IVJ524386 JFF524386 JPB524386 JYX524386 KIT524386 KSP524386 LCL524386 LMH524386 LWD524386 MFZ524386 MPV524386 MZR524386 NJN524386 NTJ524386 ODF524386 ONB524386 OWX524386 PGT524386 PQP524386 QAL524386 QKH524386 QUD524386 RDZ524386 RNV524386 RXR524386 SHN524386 SRJ524386 TBF524386 TLB524386 TUX524386 UET524386 UOP524386 UYL524386 VIH524386 VSD524386 WBZ524386 WLV524386 WVR524386 J589922 JF589922 TB589922 ACX589922 AMT589922 AWP589922 BGL589922 BQH589922 CAD589922 CJZ589922 CTV589922 DDR589922 DNN589922 DXJ589922 EHF589922 ERB589922 FAX589922 FKT589922 FUP589922 GEL589922 GOH589922 GYD589922 HHZ589922 HRV589922 IBR589922 ILN589922 IVJ589922 JFF589922 JPB589922 JYX589922 KIT589922 KSP589922 LCL589922 LMH589922 LWD589922 MFZ589922 MPV589922 MZR589922 NJN589922 NTJ589922 ODF589922 ONB589922 OWX589922 PGT589922 PQP589922 QAL589922 QKH589922 QUD589922 RDZ589922 RNV589922 RXR589922 SHN589922 SRJ589922 TBF589922 TLB589922 TUX589922 UET589922 UOP589922 UYL589922 VIH589922 VSD589922 WBZ589922 WLV589922 WVR589922 J655458 JF655458 TB655458 ACX655458 AMT655458 AWP655458 BGL655458 BQH655458 CAD655458 CJZ655458 CTV655458 DDR655458 DNN655458 DXJ655458 EHF655458 ERB655458 FAX655458 FKT655458 FUP655458 GEL655458 GOH655458 GYD655458 HHZ655458 HRV655458 IBR655458 ILN655458 IVJ655458 JFF655458 JPB655458 JYX655458 KIT655458 KSP655458 LCL655458 LMH655458 LWD655458 MFZ655458 MPV655458 MZR655458 NJN655458 NTJ655458 ODF655458 ONB655458 OWX655458 PGT655458 PQP655458 QAL655458 QKH655458 QUD655458 RDZ655458 RNV655458 RXR655458 SHN655458 SRJ655458 TBF655458 TLB655458 TUX655458 UET655458 UOP655458 UYL655458 VIH655458 VSD655458 WBZ655458 WLV655458 WVR655458 J720994 JF720994 TB720994 ACX720994 AMT720994 AWP720994 BGL720994 BQH720994 CAD720994 CJZ720994 CTV720994 DDR720994 DNN720994 DXJ720994 EHF720994 ERB720994 FAX720994 FKT720994 FUP720994 GEL720994 GOH720994 GYD720994 HHZ720994 HRV720994 IBR720994 ILN720994 IVJ720994 JFF720994 JPB720994 JYX720994 KIT720994 KSP720994 LCL720994 LMH720994 LWD720994 MFZ720994 MPV720994 MZR720994 NJN720994 NTJ720994 ODF720994 ONB720994 OWX720994 PGT720994 PQP720994 QAL720994 QKH720994 QUD720994 RDZ720994 RNV720994 RXR720994 SHN720994 SRJ720994 TBF720994 TLB720994 TUX720994 UET720994 UOP720994 UYL720994 VIH720994 VSD720994 WBZ720994 WLV720994 WVR720994 J786530 JF786530 TB786530 ACX786530 AMT786530 AWP786530 BGL786530 BQH786530 CAD786530 CJZ786530 CTV786530 DDR786530 DNN786530 DXJ786530 EHF786530 ERB786530 FAX786530 FKT786530 FUP786530 GEL786530 GOH786530 GYD786530 HHZ786530 HRV786530 IBR786530 ILN786530 IVJ786530 JFF786530 JPB786530 JYX786530 KIT786530 KSP786530 LCL786530 LMH786530 LWD786530 MFZ786530 MPV786530 MZR786530 NJN786530 NTJ786530 ODF786530 ONB786530 OWX786530 PGT786530 PQP786530 QAL786530 QKH786530 QUD786530 RDZ786530 RNV786530 RXR786530 SHN786530 SRJ786530 TBF786530 TLB786530 TUX786530 UET786530 UOP786530 UYL786530 VIH786530 VSD786530 WBZ786530 WLV786530 WVR786530 J852066 JF852066 TB852066 ACX852066 AMT852066 AWP852066 BGL852066 BQH852066 CAD852066 CJZ852066 CTV852066 DDR852066 DNN852066 DXJ852066 EHF852066 ERB852066 FAX852066 FKT852066 FUP852066 GEL852066 GOH852066 GYD852066 HHZ852066 HRV852066 IBR852066 ILN852066 IVJ852066 JFF852066 JPB852066 JYX852066 KIT852066 KSP852066 LCL852066 LMH852066 LWD852066 MFZ852066 MPV852066 MZR852066 NJN852066 NTJ852066 ODF852066 ONB852066 OWX852066 PGT852066 PQP852066 QAL852066 QKH852066 QUD852066 RDZ852066 RNV852066 RXR852066 SHN852066 SRJ852066 TBF852066 TLB852066 TUX852066 UET852066 UOP852066 UYL852066 VIH852066 VSD852066 WBZ852066 WLV852066 WVR852066 J917602 JF917602 TB917602 ACX917602 AMT917602 AWP917602 BGL917602 BQH917602 CAD917602 CJZ917602 CTV917602 DDR917602 DNN917602 DXJ917602 EHF917602 ERB917602 FAX917602 FKT917602 FUP917602 GEL917602 GOH917602 GYD917602 HHZ917602 HRV917602 IBR917602 ILN917602 IVJ917602 JFF917602 JPB917602 JYX917602 KIT917602 KSP917602 LCL917602 LMH917602 LWD917602 MFZ917602 MPV917602 MZR917602 NJN917602 NTJ917602 ODF917602 ONB917602 OWX917602 PGT917602 PQP917602 QAL917602 QKH917602 QUD917602 RDZ917602 RNV917602 RXR917602 SHN917602 SRJ917602 TBF917602 TLB917602 TUX917602 UET917602 UOP917602 UYL917602 VIH917602 VSD917602 WBZ917602 WLV917602 WVR917602 J983138 JF983138 TB983138 ACX983138 AMT983138 AWP983138 BGL983138 BQH983138 CAD983138 CJZ983138 CTV983138 DDR983138 DNN983138 DXJ983138 EHF983138 ERB983138 FAX983138 FKT983138 FUP983138 GEL983138 GOH983138 GYD983138 HHZ983138 HRV983138 IBR983138 ILN983138 IVJ983138 JFF983138 JPB983138 JYX983138 KIT983138 KSP983138 LCL983138 LMH983138 LWD983138 MFZ983138 MPV983138 MZR983138 NJN983138 NTJ983138 ODF983138 ONB983138 OWX983138 PGT983138 PQP983138 QAL983138 QKH983138 QUD983138 RDZ983138 RNV983138 RXR983138 SHN983138 SRJ983138 TBF983138 TLB983138 TUX983138 UET983138 UOP983138 UYL983138 VIH983138 VSD983138 WBZ983138 WLV983138 WVR983138 J81:J82 JF81:JF82 TB81:TB82 ACX81:ACX82 AMT81:AMT82 AWP81:AWP82 BGL81:BGL82 BQH81:BQH82 CAD81:CAD82 CJZ81:CJZ82 CTV81:CTV82 DDR81:DDR82 DNN81:DNN82 DXJ81:DXJ82 EHF81:EHF82 ERB81:ERB82 FAX81:FAX82 FKT81:FKT82 FUP81:FUP82 GEL81:GEL82 GOH81:GOH82 GYD81:GYD82 HHZ81:HHZ82 HRV81:HRV82 IBR81:IBR82 ILN81:ILN82 IVJ81:IVJ82 JFF81:JFF82 JPB81:JPB82 JYX81:JYX82 KIT81:KIT82 KSP81:KSP82 LCL81:LCL82 LMH81:LMH82 LWD81:LWD82 MFZ81:MFZ82 MPV81:MPV82 MZR81:MZR82 NJN81:NJN82 NTJ81:NTJ82 ODF81:ODF82 ONB81:ONB82 OWX81:OWX82 PGT81:PGT82 PQP81:PQP82 QAL81:QAL82 QKH81:QKH82 QUD81:QUD82 RDZ81:RDZ82 RNV81:RNV82 RXR81:RXR82 SHN81:SHN82 SRJ81:SRJ82 TBF81:TBF82 TLB81:TLB82 TUX81:TUX82 UET81:UET82 UOP81:UOP82 UYL81:UYL82 VIH81:VIH82 VSD81:VSD82 WBZ81:WBZ82 WLV81:WLV82 WVR81:WVR82 J65617:J65618 JF65617:JF65618 TB65617:TB65618 ACX65617:ACX65618 AMT65617:AMT65618 AWP65617:AWP65618 BGL65617:BGL65618 BQH65617:BQH65618 CAD65617:CAD65618 CJZ65617:CJZ65618 CTV65617:CTV65618 DDR65617:DDR65618 DNN65617:DNN65618 DXJ65617:DXJ65618 EHF65617:EHF65618 ERB65617:ERB65618 FAX65617:FAX65618 FKT65617:FKT65618 FUP65617:FUP65618 GEL65617:GEL65618 GOH65617:GOH65618 GYD65617:GYD65618 HHZ65617:HHZ65618 HRV65617:HRV65618 IBR65617:IBR65618 ILN65617:ILN65618 IVJ65617:IVJ65618 JFF65617:JFF65618 JPB65617:JPB65618 JYX65617:JYX65618 KIT65617:KIT65618 KSP65617:KSP65618 LCL65617:LCL65618 LMH65617:LMH65618 LWD65617:LWD65618 MFZ65617:MFZ65618 MPV65617:MPV65618 MZR65617:MZR65618 NJN65617:NJN65618 NTJ65617:NTJ65618 ODF65617:ODF65618 ONB65617:ONB65618 OWX65617:OWX65618 PGT65617:PGT65618 PQP65617:PQP65618 QAL65617:QAL65618 QKH65617:QKH65618 QUD65617:QUD65618 RDZ65617:RDZ65618 RNV65617:RNV65618 RXR65617:RXR65618 SHN65617:SHN65618 SRJ65617:SRJ65618 TBF65617:TBF65618 TLB65617:TLB65618 TUX65617:TUX65618 UET65617:UET65618 UOP65617:UOP65618 UYL65617:UYL65618 VIH65617:VIH65618 VSD65617:VSD65618 WBZ65617:WBZ65618 WLV65617:WLV65618 WVR65617:WVR65618 J131153:J131154 JF131153:JF131154 TB131153:TB131154 ACX131153:ACX131154 AMT131153:AMT131154 AWP131153:AWP131154 BGL131153:BGL131154 BQH131153:BQH131154 CAD131153:CAD131154 CJZ131153:CJZ131154 CTV131153:CTV131154 DDR131153:DDR131154 DNN131153:DNN131154 DXJ131153:DXJ131154 EHF131153:EHF131154 ERB131153:ERB131154 FAX131153:FAX131154 FKT131153:FKT131154 FUP131153:FUP131154 GEL131153:GEL131154 GOH131153:GOH131154 GYD131153:GYD131154 HHZ131153:HHZ131154 HRV131153:HRV131154 IBR131153:IBR131154 ILN131153:ILN131154 IVJ131153:IVJ131154 JFF131153:JFF131154 JPB131153:JPB131154 JYX131153:JYX131154 KIT131153:KIT131154 KSP131153:KSP131154 LCL131153:LCL131154 LMH131153:LMH131154 LWD131153:LWD131154 MFZ131153:MFZ131154 MPV131153:MPV131154 MZR131153:MZR131154 NJN131153:NJN131154 NTJ131153:NTJ131154 ODF131153:ODF131154 ONB131153:ONB131154 OWX131153:OWX131154 PGT131153:PGT131154 PQP131153:PQP131154 QAL131153:QAL131154 QKH131153:QKH131154 QUD131153:QUD131154 RDZ131153:RDZ131154 RNV131153:RNV131154 RXR131153:RXR131154 SHN131153:SHN131154 SRJ131153:SRJ131154 TBF131153:TBF131154 TLB131153:TLB131154 TUX131153:TUX131154 UET131153:UET131154 UOP131153:UOP131154 UYL131153:UYL131154 VIH131153:VIH131154 VSD131153:VSD131154 WBZ131153:WBZ131154 WLV131153:WLV131154 WVR131153:WVR131154 J196689:J196690 JF196689:JF196690 TB196689:TB196690 ACX196689:ACX196690 AMT196689:AMT196690 AWP196689:AWP196690 BGL196689:BGL196690 BQH196689:BQH196690 CAD196689:CAD196690 CJZ196689:CJZ196690 CTV196689:CTV196690 DDR196689:DDR196690 DNN196689:DNN196690 DXJ196689:DXJ196690 EHF196689:EHF196690 ERB196689:ERB196690 FAX196689:FAX196690 FKT196689:FKT196690 FUP196689:FUP196690 GEL196689:GEL196690 GOH196689:GOH196690 GYD196689:GYD196690 HHZ196689:HHZ196690 HRV196689:HRV196690 IBR196689:IBR196690 ILN196689:ILN196690 IVJ196689:IVJ196690 JFF196689:JFF196690 JPB196689:JPB196690 JYX196689:JYX196690 KIT196689:KIT196690 KSP196689:KSP196690 LCL196689:LCL196690 LMH196689:LMH196690 LWD196689:LWD196690 MFZ196689:MFZ196690 MPV196689:MPV196690 MZR196689:MZR196690 NJN196689:NJN196690 NTJ196689:NTJ196690 ODF196689:ODF196690 ONB196689:ONB196690 OWX196689:OWX196690 PGT196689:PGT196690 PQP196689:PQP196690 QAL196689:QAL196690 QKH196689:QKH196690 QUD196689:QUD196690 RDZ196689:RDZ196690 RNV196689:RNV196690 RXR196689:RXR196690 SHN196689:SHN196690 SRJ196689:SRJ196690 TBF196689:TBF196690 TLB196689:TLB196690 TUX196689:TUX196690 UET196689:UET196690 UOP196689:UOP196690 UYL196689:UYL196690 VIH196689:VIH196690 VSD196689:VSD196690 WBZ196689:WBZ196690 WLV196689:WLV196690 WVR196689:WVR196690 J262225:J262226 JF262225:JF262226 TB262225:TB262226 ACX262225:ACX262226 AMT262225:AMT262226 AWP262225:AWP262226 BGL262225:BGL262226 BQH262225:BQH262226 CAD262225:CAD262226 CJZ262225:CJZ262226 CTV262225:CTV262226 DDR262225:DDR262226 DNN262225:DNN262226 DXJ262225:DXJ262226 EHF262225:EHF262226 ERB262225:ERB262226 FAX262225:FAX262226 FKT262225:FKT262226 FUP262225:FUP262226 GEL262225:GEL262226 GOH262225:GOH262226 GYD262225:GYD262226 HHZ262225:HHZ262226 HRV262225:HRV262226 IBR262225:IBR262226 ILN262225:ILN262226 IVJ262225:IVJ262226 JFF262225:JFF262226 JPB262225:JPB262226 JYX262225:JYX262226 KIT262225:KIT262226 KSP262225:KSP262226 LCL262225:LCL262226 LMH262225:LMH262226 LWD262225:LWD262226 MFZ262225:MFZ262226 MPV262225:MPV262226 MZR262225:MZR262226 NJN262225:NJN262226 NTJ262225:NTJ262226 ODF262225:ODF262226 ONB262225:ONB262226 OWX262225:OWX262226 PGT262225:PGT262226 PQP262225:PQP262226 QAL262225:QAL262226 QKH262225:QKH262226 QUD262225:QUD262226 RDZ262225:RDZ262226 RNV262225:RNV262226 RXR262225:RXR262226 SHN262225:SHN262226 SRJ262225:SRJ262226 TBF262225:TBF262226 TLB262225:TLB262226 TUX262225:TUX262226 UET262225:UET262226 UOP262225:UOP262226 UYL262225:UYL262226 VIH262225:VIH262226 VSD262225:VSD262226 WBZ262225:WBZ262226 WLV262225:WLV262226 WVR262225:WVR262226 J327761:J327762 JF327761:JF327762 TB327761:TB327762 ACX327761:ACX327762 AMT327761:AMT327762 AWP327761:AWP327762 BGL327761:BGL327762 BQH327761:BQH327762 CAD327761:CAD327762 CJZ327761:CJZ327762 CTV327761:CTV327762 DDR327761:DDR327762 DNN327761:DNN327762 DXJ327761:DXJ327762 EHF327761:EHF327762 ERB327761:ERB327762 FAX327761:FAX327762 FKT327761:FKT327762 FUP327761:FUP327762 GEL327761:GEL327762 GOH327761:GOH327762 GYD327761:GYD327762 HHZ327761:HHZ327762 HRV327761:HRV327762 IBR327761:IBR327762 ILN327761:ILN327762 IVJ327761:IVJ327762 JFF327761:JFF327762 JPB327761:JPB327762 JYX327761:JYX327762 KIT327761:KIT327762 KSP327761:KSP327762 LCL327761:LCL327762 LMH327761:LMH327762 LWD327761:LWD327762 MFZ327761:MFZ327762 MPV327761:MPV327762 MZR327761:MZR327762 NJN327761:NJN327762 NTJ327761:NTJ327762 ODF327761:ODF327762 ONB327761:ONB327762 OWX327761:OWX327762 PGT327761:PGT327762 PQP327761:PQP327762 QAL327761:QAL327762 QKH327761:QKH327762 QUD327761:QUD327762 RDZ327761:RDZ327762 RNV327761:RNV327762 RXR327761:RXR327762 SHN327761:SHN327762 SRJ327761:SRJ327762 TBF327761:TBF327762 TLB327761:TLB327762 TUX327761:TUX327762 UET327761:UET327762 UOP327761:UOP327762 UYL327761:UYL327762 VIH327761:VIH327762 VSD327761:VSD327762 WBZ327761:WBZ327762 WLV327761:WLV327762 WVR327761:WVR327762 J393297:J393298 JF393297:JF393298 TB393297:TB393298 ACX393297:ACX393298 AMT393297:AMT393298 AWP393297:AWP393298 BGL393297:BGL393298 BQH393297:BQH393298 CAD393297:CAD393298 CJZ393297:CJZ393298 CTV393297:CTV393298 DDR393297:DDR393298 DNN393297:DNN393298 DXJ393297:DXJ393298 EHF393297:EHF393298 ERB393297:ERB393298 FAX393297:FAX393298 FKT393297:FKT393298 FUP393297:FUP393298 GEL393297:GEL393298 GOH393297:GOH393298 GYD393297:GYD393298 HHZ393297:HHZ393298 HRV393297:HRV393298 IBR393297:IBR393298 ILN393297:ILN393298 IVJ393297:IVJ393298 JFF393297:JFF393298 JPB393297:JPB393298 JYX393297:JYX393298 KIT393297:KIT393298 KSP393297:KSP393298 LCL393297:LCL393298 LMH393297:LMH393298 LWD393297:LWD393298 MFZ393297:MFZ393298 MPV393297:MPV393298 MZR393297:MZR393298 NJN393297:NJN393298 NTJ393297:NTJ393298 ODF393297:ODF393298 ONB393297:ONB393298 OWX393297:OWX393298 PGT393297:PGT393298 PQP393297:PQP393298 QAL393297:QAL393298 QKH393297:QKH393298 QUD393297:QUD393298 RDZ393297:RDZ393298 RNV393297:RNV393298 RXR393297:RXR393298 SHN393297:SHN393298 SRJ393297:SRJ393298 TBF393297:TBF393298 TLB393297:TLB393298 TUX393297:TUX393298 UET393297:UET393298 UOP393297:UOP393298 UYL393297:UYL393298 VIH393297:VIH393298 VSD393297:VSD393298 WBZ393297:WBZ393298 WLV393297:WLV393298 WVR393297:WVR393298 J458833:J458834 JF458833:JF458834 TB458833:TB458834 ACX458833:ACX458834 AMT458833:AMT458834 AWP458833:AWP458834 BGL458833:BGL458834 BQH458833:BQH458834 CAD458833:CAD458834 CJZ458833:CJZ458834 CTV458833:CTV458834 DDR458833:DDR458834 DNN458833:DNN458834 DXJ458833:DXJ458834 EHF458833:EHF458834 ERB458833:ERB458834 FAX458833:FAX458834 FKT458833:FKT458834 FUP458833:FUP458834 GEL458833:GEL458834 GOH458833:GOH458834 GYD458833:GYD458834 HHZ458833:HHZ458834 HRV458833:HRV458834 IBR458833:IBR458834 ILN458833:ILN458834 IVJ458833:IVJ458834 JFF458833:JFF458834 JPB458833:JPB458834 JYX458833:JYX458834 KIT458833:KIT458834 KSP458833:KSP458834 LCL458833:LCL458834 LMH458833:LMH458834 LWD458833:LWD458834 MFZ458833:MFZ458834 MPV458833:MPV458834 MZR458833:MZR458834 NJN458833:NJN458834 NTJ458833:NTJ458834 ODF458833:ODF458834 ONB458833:ONB458834 OWX458833:OWX458834 PGT458833:PGT458834 PQP458833:PQP458834 QAL458833:QAL458834 QKH458833:QKH458834 QUD458833:QUD458834 RDZ458833:RDZ458834 RNV458833:RNV458834 RXR458833:RXR458834 SHN458833:SHN458834 SRJ458833:SRJ458834 TBF458833:TBF458834 TLB458833:TLB458834 TUX458833:TUX458834 UET458833:UET458834 UOP458833:UOP458834 UYL458833:UYL458834 VIH458833:VIH458834 VSD458833:VSD458834 WBZ458833:WBZ458834 WLV458833:WLV458834 WVR458833:WVR458834 J524369:J524370 JF524369:JF524370 TB524369:TB524370 ACX524369:ACX524370 AMT524369:AMT524370 AWP524369:AWP524370 BGL524369:BGL524370 BQH524369:BQH524370 CAD524369:CAD524370 CJZ524369:CJZ524370 CTV524369:CTV524370 DDR524369:DDR524370 DNN524369:DNN524370 DXJ524369:DXJ524370 EHF524369:EHF524370 ERB524369:ERB524370 FAX524369:FAX524370 FKT524369:FKT524370 FUP524369:FUP524370 GEL524369:GEL524370 GOH524369:GOH524370 GYD524369:GYD524370 HHZ524369:HHZ524370 HRV524369:HRV524370 IBR524369:IBR524370 ILN524369:ILN524370 IVJ524369:IVJ524370 JFF524369:JFF524370 JPB524369:JPB524370 JYX524369:JYX524370 KIT524369:KIT524370 KSP524369:KSP524370 LCL524369:LCL524370 LMH524369:LMH524370 LWD524369:LWD524370 MFZ524369:MFZ524370 MPV524369:MPV524370 MZR524369:MZR524370 NJN524369:NJN524370 NTJ524369:NTJ524370 ODF524369:ODF524370 ONB524369:ONB524370 OWX524369:OWX524370 PGT524369:PGT524370 PQP524369:PQP524370 QAL524369:QAL524370 QKH524369:QKH524370 QUD524369:QUD524370 RDZ524369:RDZ524370 RNV524369:RNV524370 RXR524369:RXR524370 SHN524369:SHN524370 SRJ524369:SRJ524370 TBF524369:TBF524370 TLB524369:TLB524370 TUX524369:TUX524370 UET524369:UET524370 UOP524369:UOP524370 UYL524369:UYL524370 VIH524369:VIH524370 VSD524369:VSD524370 WBZ524369:WBZ524370 WLV524369:WLV524370 WVR524369:WVR524370 J589905:J589906 JF589905:JF589906 TB589905:TB589906 ACX589905:ACX589906 AMT589905:AMT589906 AWP589905:AWP589906 BGL589905:BGL589906 BQH589905:BQH589906 CAD589905:CAD589906 CJZ589905:CJZ589906 CTV589905:CTV589906 DDR589905:DDR589906 DNN589905:DNN589906 DXJ589905:DXJ589906 EHF589905:EHF589906 ERB589905:ERB589906 FAX589905:FAX589906 FKT589905:FKT589906 FUP589905:FUP589906 GEL589905:GEL589906 GOH589905:GOH589906 GYD589905:GYD589906 HHZ589905:HHZ589906 HRV589905:HRV589906 IBR589905:IBR589906 ILN589905:ILN589906 IVJ589905:IVJ589906 JFF589905:JFF589906 JPB589905:JPB589906 JYX589905:JYX589906 KIT589905:KIT589906 KSP589905:KSP589906 LCL589905:LCL589906 LMH589905:LMH589906 LWD589905:LWD589906 MFZ589905:MFZ589906 MPV589905:MPV589906 MZR589905:MZR589906 NJN589905:NJN589906 NTJ589905:NTJ589906 ODF589905:ODF589906 ONB589905:ONB589906 OWX589905:OWX589906 PGT589905:PGT589906 PQP589905:PQP589906 QAL589905:QAL589906 QKH589905:QKH589906 QUD589905:QUD589906 RDZ589905:RDZ589906 RNV589905:RNV589906 RXR589905:RXR589906 SHN589905:SHN589906 SRJ589905:SRJ589906 TBF589905:TBF589906 TLB589905:TLB589906 TUX589905:TUX589906 UET589905:UET589906 UOP589905:UOP589906 UYL589905:UYL589906 VIH589905:VIH589906 VSD589905:VSD589906 WBZ589905:WBZ589906 WLV589905:WLV589906 WVR589905:WVR589906 J655441:J655442 JF655441:JF655442 TB655441:TB655442 ACX655441:ACX655442 AMT655441:AMT655442 AWP655441:AWP655442 BGL655441:BGL655442 BQH655441:BQH655442 CAD655441:CAD655442 CJZ655441:CJZ655442 CTV655441:CTV655442 DDR655441:DDR655442 DNN655441:DNN655442 DXJ655441:DXJ655442 EHF655441:EHF655442 ERB655441:ERB655442 FAX655441:FAX655442 FKT655441:FKT655442 FUP655441:FUP655442 GEL655441:GEL655442 GOH655441:GOH655442 GYD655441:GYD655442 HHZ655441:HHZ655442 HRV655441:HRV655442 IBR655441:IBR655442 ILN655441:ILN655442 IVJ655441:IVJ655442 JFF655441:JFF655442 JPB655441:JPB655442 JYX655441:JYX655442 KIT655441:KIT655442 KSP655441:KSP655442 LCL655441:LCL655442 LMH655441:LMH655442 LWD655441:LWD655442 MFZ655441:MFZ655442 MPV655441:MPV655442 MZR655441:MZR655442 NJN655441:NJN655442 NTJ655441:NTJ655442 ODF655441:ODF655442 ONB655441:ONB655442 OWX655441:OWX655442 PGT655441:PGT655442 PQP655441:PQP655442 QAL655441:QAL655442 QKH655441:QKH655442 QUD655441:QUD655442 RDZ655441:RDZ655442 RNV655441:RNV655442 RXR655441:RXR655442 SHN655441:SHN655442 SRJ655441:SRJ655442 TBF655441:TBF655442 TLB655441:TLB655442 TUX655441:TUX655442 UET655441:UET655442 UOP655441:UOP655442 UYL655441:UYL655442 VIH655441:VIH655442 VSD655441:VSD655442 WBZ655441:WBZ655442 WLV655441:WLV655442 WVR655441:WVR655442 J720977:J720978 JF720977:JF720978 TB720977:TB720978 ACX720977:ACX720978 AMT720977:AMT720978 AWP720977:AWP720978 BGL720977:BGL720978 BQH720977:BQH720978 CAD720977:CAD720978 CJZ720977:CJZ720978 CTV720977:CTV720978 DDR720977:DDR720978 DNN720977:DNN720978 DXJ720977:DXJ720978 EHF720977:EHF720978 ERB720977:ERB720978 FAX720977:FAX720978 FKT720977:FKT720978 FUP720977:FUP720978 GEL720977:GEL720978 GOH720977:GOH720978 GYD720977:GYD720978 HHZ720977:HHZ720978 HRV720977:HRV720978 IBR720977:IBR720978 ILN720977:ILN720978 IVJ720977:IVJ720978 JFF720977:JFF720978 JPB720977:JPB720978 JYX720977:JYX720978 KIT720977:KIT720978 KSP720977:KSP720978 LCL720977:LCL720978 LMH720977:LMH720978 LWD720977:LWD720978 MFZ720977:MFZ720978 MPV720977:MPV720978 MZR720977:MZR720978 NJN720977:NJN720978 NTJ720977:NTJ720978 ODF720977:ODF720978 ONB720977:ONB720978 OWX720977:OWX720978 PGT720977:PGT720978 PQP720977:PQP720978 QAL720977:QAL720978 QKH720977:QKH720978 QUD720977:QUD720978 RDZ720977:RDZ720978 RNV720977:RNV720978 RXR720977:RXR720978 SHN720977:SHN720978 SRJ720977:SRJ720978 TBF720977:TBF720978 TLB720977:TLB720978 TUX720977:TUX720978 UET720977:UET720978 UOP720977:UOP720978 UYL720977:UYL720978 VIH720977:VIH720978 VSD720977:VSD720978 WBZ720977:WBZ720978 WLV720977:WLV720978 WVR720977:WVR720978 J786513:J786514 JF786513:JF786514 TB786513:TB786514 ACX786513:ACX786514 AMT786513:AMT786514 AWP786513:AWP786514 BGL786513:BGL786514 BQH786513:BQH786514 CAD786513:CAD786514 CJZ786513:CJZ786514 CTV786513:CTV786514 DDR786513:DDR786514 DNN786513:DNN786514 DXJ786513:DXJ786514 EHF786513:EHF786514 ERB786513:ERB786514 FAX786513:FAX786514 FKT786513:FKT786514 FUP786513:FUP786514 GEL786513:GEL786514 GOH786513:GOH786514 GYD786513:GYD786514 HHZ786513:HHZ786514 HRV786513:HRV786514 IBR786513:IBR786514 ILN786513:ILN786514 IVJ786513:IVJ786514 JFF786513:JFF786514 JPB786513:JPB786514 JYX786513:JYX786514 KIT786513:KIT786514 KSP786513:KSP786514 LCL786513:LCL786514 LMH786513:LMH786514 LWD786513:LWD786514 MFZ786513:MFZ786514 MPV786513:MPV786514 MZR786513:MZR786514 NJN786513:NJN786514 NTJ786513:NTJ786514 ODF786513:ODF786514 ONB786513:ONB786514 OWX786513:OWX786514 PGT786513:PGT786514 PQP786513:PQP786514 QAL786513:QAL786514 QKH786513:QKH786514 QUD786513:QUD786514 RDZ786513:RDZ786514 RNV786513:RNV786514 RXR786513:RXR786514 SHN786513:SHN786514 SRJ786513:SRJ786514 TBF786513:TBF786514 TLB786513:TLB786514 TUX786513:TUX786514 UET786513:UET786514 UOP786513:UOP786514 UYL786513:UYL786514 VIH786513:VIH786514 VSD786513:VSD786514 WBZ786513:WBZ786514 WLV786513:WLV786514 WVR786513:WVR786514 J852049:J852050 JF852049:JF852050 TB852049:TB852050 ACX852049:ACX852050 AMT852049:AMT852050 AWP852049:AWP852050 BGL852049:BGL852050 BQH852049:BQH852050 CAD852049:CAD852050 CJZ852049:CJZ852050 CTV852049:CTV852050 DDR852049:DDR852050 DNN852049:DNN852050 DXJ852049:DXJ852050 EHF852049:EHF852050 ERB852049:ERB852050 FAX852049:FAX852050 FKT852049:FKT852050 FUP852049:FUP852050 GEL852049:GEL852050 GOH852049:GOH852050 GYD852049:GYD852050 HHZ852049:HHZ852050 HRV852049:HRV852050 IBR852049:IBR852050 ILN852049:ILN852050 IVJ852049:IVJ852050 JFF852049:JFF852050 JPB852049:JPB852050 JYX852049:JYX852050 KIT852049:KIT852050 KSP852049:KSP852050 LCL852049:LCL852050 LMH852049:LMH852050 LWD852049:LWD852050 MFZ852049:MFZ852050 MPV852049:MPV852050 MZR852049:MZR852050 NJN852049:NJN852050 NTJ852049:NTJ852050 ODF852049:ODF852050 ONB852049:ONB852050 OWX852049:OWX852050 PGT852049:PGT852050 PQP852049:PQP852050 QAL852049:QAL852050 QKH852049:QKH852050 QUD852049:QUD852050 RDZ852049:RDZ852050 RNV852049:RNV852050 RXR852049:RXR852050 SHN852049:SHN852050 SRJ852049:SRJ852050 TBF852049:TBF852050 TLB852049:TLB852050 TUX852049:TUX852050 UET852049:UET852050 UOP852049:UOP852050 UYL852049:UYL852050 VIH852049:VIH852050 VSD852049:VSD852050 WBZ852049:WBZ852050 WLV852049:WLV852050 WVR852049:WVR852050 J917585:J917586 JF917585:JF917586 TB917585:TB917586 ACX917585:ACX917586 AMT917585:AMT917586 AWP917585:AWP917586 BGL917585:BGL917586 BQH917585:BQH917586 CAD917585:CAD917586 CJZ917585:CJZ917586 CTV917585:CTV917586 DDR917585:DDR917586 DNN917585:DNN917586 DXJ917585:DXJ917586 EHF917585:EHF917586 ERB917585:ERB917586 FAX917585:FAX917586 FKT917585:FKT917586 FUP917585:FUP917586 GEL917585:GEL917586 GOH917585:GOH917586 GYD917585:GYD917586 HHZ917585:HHZ917586 HRV917585:HRV917586 IBR917585:IBR917586 ILN917585:ILN917586 IVJ917585:IVJ917586 JFF917585:JFF917586 JPB917585:JPB917586 JYX917585:JYX917586 KIT917585:KIT917586 KSP917585:KSP917586 LCL917585:LCL917586 LMH917585:LMH917586 LWD917585:LWD917586 MFZ917585:MFZ917586 MPV917585:MPV917586 MZR917585:MZR917586 NJN917585:NJN917586 NTJ917585:NTJ917586 ODF917585:ODF917586 ONB917585:ONB917586 OWX917585:OWX917586 PGT917585:PGT917586 PQP917585:PQP917586 QAL917585:QAL917586 QKH917585:QKH917586 QUD917585:QUD917586 RDZ917585:RDZ917586 RNV917585:RNV917586 RXR917585:RXR917586 SHN917585:SHN917586 SRJ917585:SRJ917586 TBF917585:TBF917586 TLB917585:TLB917586 TUX917585:TUX917586 UET917585:UET917586 UOP917585:UOP917586 UYL917585:UYL917586 VIH917585:VIH917586 VSD917585:VSD917586 WBZ917585:WBZ917586 WLV917585:WLV917586 WVR917585:WVR917586 J983121:J983122 JF983121:JF983122 TB983121:TB983122 ACX983121:ACX983122 AMT983121:AMT983122 AWP983121:AWP983122 BGL983121:BGL983122 BQH983121:BQH983122 CAD983121:CAD983122 CJZ983121:CJZ983122 CTV983121:CTV983122 DDR983121:DDR983122 DNN983121:DNN983122 DXJ983121:DXJ983122 EHF983121:EHF983122 ERB983121:ERB983122 FAX983121:FAX983122 FKT983121:FKT983122 FUP983121:FUP983122 GEL983121:GEL983122 GOH983121:GOH983122 GYD983121:GYD983122 HHZ983121:HHZ983122 HRV983121:HRV983122 IBR983121:IBR983122 ILN983121:ILN983122 IVJ983121:IVJ983122 JFF983121:JFF983122 JPB983121:JPB983122 JYX983121:JYX983122 KIT983121:KIT983122 KSP983121:KSP983122 LCL983121:LCL983122 LMH983121:LMH983122 LWD983121:LWD983122 MFZ983121:MFZ983122 MPV983121:MPV983122 MZR983121:MZR983122 NJN983121:NJN983122 NTJ983121:NTJ983122 ODF983121:ODF983122 ONB983121:ONB983122 OWX983121:OWX983122 PGT983121:PGT983122 PQP983121:PQP983122 QAL983121:QAL983122 QKH983121:QKH983122 QUD983121:QUD983122 RDZ983121:RDZ983122 RNV983121:RNV983122 RXR983121:RXR983122 SHN983121:SHN983122 SRJ983121:SRJ983122 TBF983121:TBF983122 TLB983121:TLB983122 TUX983121:TUX983122 UET983121:UET983122 UOP983121:UOP983122 UYL983121:UYL983122 VIH983121:VIH983122 VSD983121:VSD983122 WBZ983121:WBZ983122 WLV983121:WLV983122 WVR983121:WVR983122 J78:J79 JF78:JF79 TB78:TB79 ACX78:ACX79 AMT78:AMT79 AWP78:AWP79 BGL78:BGL79 BQH78:BQH79 CAD78:CAD79 CJZ78:CJZ79 CTV78:CTV79 DDR78:DDR79 DNN78:DNN79 DXJ78:DXJ79 EHF78:EHF79 ERB78:ERB79 FAX78:FAX79 FKT78:FKT79 FUP78:FUP79 GEL78:GEL79 GOH78:GOH79 GYD78:GYD79 HHZ78:HHZ79 HRV78:HRV79 IBR78:IBR79 ILN78:ILN79 IVJ78:IVJ79 JFF78:JFF79 JPB78:JPB79 JYX78:JYX79 KIT78:KIT79 KSP78:KSP79 LCL78:LCL79 LMH78:LMH79 LWD78:LWD79 MFZ78:MFZ79 MPV78:MPV79 MZR78:MZR79 NJN78:NJN79 NTJ78:NTJ79 ODF78:ODF79 ONB78:ONB79 OWX78:OWX79 PGT78:PGT79 PQP78:PQP79 QAL78:QAL79 QKH78:QKH79 QUD78:QUD79 RDZ78:RDZ79 RNV78:RNV79 RXR78:RXR79 SHN78:SHN79 SRJ78:SRJ79 TBF78:TBF79 TLB78:TLB79 TUX78:TUX79 UET78:UET79 UOP78:UOP79 UYL78:UYL79 VIH78:VIH79 VSD78:VSD79 WBZ78:WBZ79 WLV78:WLV79 WVR78:WVR79 J65614:J65615 JF65614:JF65615 TB65614:TB65615 ACX65614:ACX65615 AMT65614:AMT65615 AWP65614:AWP65615 BGL65614:BGL65615 BQH65614:BQH65615 CAD65614:CAD65615 CJZ65614:CJZ65615 CTV65614:CTV65615 DDR65614:DDR65615 DNN65614:DNN65615 DXJ65614:DXJ65615 EHF65614:EHF65615 ERB65614:ERB65615 FAX65614:FAX65615 FKT65614:FKT65615 FUP65614:FUP65615 GEL65614:GEL65615 GOH65614:GOH65615 GYD65614:GYD65615 HHZ65614:HHZ65615 HRV65614:HRV65615 IBR65614:IBR65615 ILN65614:ILN65615 IVJ65614:IVJ65615 JFF65614:JFF65615 JPB65614:JPB65615 JYX65614:JYX65615 KIT65614:KIT65615 KSP65614:KSP65615 LCL65614:LCL65615 LMH65614:LMH65615 LWD65614:LWD65615 MFZ65614:MFZ65615 MPV65614:MPV65615 MZR65614:MZR65615 NJN65614:NJN65615 NTJ65614:NTJ65615 ODF65614:ODF65615 ONB65614:ONB65615 OWX65614:OWX65615 PGT65614:PGT65615 PQP65614:PQP65615 QAL65614:QAL65615 QKH65614:QKH65615 QUD65614:QUD65615 RDZ65614:RDZ65615 RNV65614:RNV65615 RXR65614:RXR65615 SHN65614:SHN65615 SRJ65614:SRJ65615 TBF65614:TBF65615 TLB65614:TLB65615 TUX65614:TUX65615 UET65614:UET65615 UOP65614:UOP65615 UYL65614:UYL65615 VIH65614:VIH65615 VSD65614:VSD65615 WBZ65614:WBZ65615 WLV65614:WLV65615 WVR65614:WVR65615 J131150:J131151 JF131150:JF131151 TB131150:TB131151 ACX131150:ACX131151 AMT131150:AMT131151 AWP131150:AWP131151 BGL131150:BGL131151 BQH131150:BQH131151 CAD131150:CAD131151 CJZ131150:CJZ131151 CTV131150:CTV131151 DDR131150:DDR131151 DNN131150:DNN131151 DXJ131150:DXJ131151 EHF131150:EHF131151 ERB131150:ERB131151 FAX131150:FAX131151 FKT131150:FKT131151 FUP131150:FUP131151 GEL131150:GEL131151 GOH131150:GOH131151 GYD131150:GYD131151 HHZ131150:HHZ131151 HRV131150:HRV131151 IBR131150:IBR131151 ILN131150:ILN131151 IVJ131150:IVJ131151 JFF131150:JFF131151 JPB131150:JPB131151 JYX131150:JYX131151 KIT131150:KIT131151 KSP131150:KSP131151 LCL131150:LCL131151 LMH131150:LMH131151 LWD131150:LWD131151 MFZ131150:MFZ131151 MPV131150:MPV131151 MZR131150:MZR131151 NJN131150:NJN131151 NTJ131150:NTJ131151 ODF131150:ODF131151 ONB131150:ONB131151 OWX131150:OWX131151 PGT131150:PGT131151 PQP131150:PQP131151 QAL131150:QAL131151 QKH131150:QKH131151 QUD131150:QUD131151 RDZ131150:RDZ131151 RNV131150:RNV131151 RXR131150:RXR131151 SHN131150:SHN131151 SRJ131150:SRJ131151 TBF131150:TBF131151 TLB131150:TLB131151 TUX131150:TUX131151 UET131150:UET131151 UOP131150:UOP131151 UYL131150:UYL131151 VIH131150:VIH131151 VSD131150:VSD131151 WBZ131150:WBZ131151 WLV131150:WLV131151 WVR131150:WVR131151 J196686:J196687 JF196686:JF196687 TB196686:TB196687 ACX196686:ACX196687 AMT196686:AMT196687 AWP196686:AWP196687 BGL196686:BGL196687 BQH196686:BQH196687 CAD196686:CAD196687 CJZ196686:CJZ196687 CTV196686:CTV196687 DDR196686:DDR196687 DNN196686:DNN196687 DXJ196686:DXJ196687 EHF196686:EHF196687 ERB196686:ERB196687 FAX196686:FAX196687 FKT196686:FKT196687 FUP196686:FUP196687 GEL196686:GEL196687 GOH196686:GOH196687 GYD196686:GYD196687 HHZ196686:HHZ196687 HRV196686:HRV196687 IBR196686:IBR196687 ILN196686:ILN196687 IVJ196686:IVJ196687 JFF196686:JFF196687 JPB196686:JPB196687 JYX196686:JYX196687 KIT196686:KIT196687 KSP196686:KSP196687 LCL196686:LCL196687 LMH196686:LMH196687 LWD196686:LWD196687 MFZ196686:MFZ196687 MPV196686:MPV196687 MZR196686:MZR196687 NJN196686:NJN196687 NTJ196686:NTJ196687 ODF196686:ODF196687 ONB196686:ONB196687 OWX196686:OWX196687 PGT196686:PGT196687 PQP196686:PQP196687 QAL196686:QAL196687 QKH196686:QKH196687 QUD196686:QUD196687 RDZ196686:RDZ196687 RNV196686:RNV196687 RXR196686:RXR196687 SHN196686:SHN196687 SRJ196686:SRJ196687 TBF196686:TBF196687 TLB196686:TLB196687 TUX196686:TUX196687 UET196686:UET196687 UOP196686:UOP196687 UYL196686:UYL196687 VIH196686:VIH196687 VSD196686:VSD196687 WBZ196686:WBZ196687 WLV196686:WLV196687 WVR196686:WVR196687 J262222:J262223 JF262222:JF262223 TB262222:TB262223 ACX262222:ACX262223 AMT262222:AMT262223 AWP262222:AWP262223 BGL262222:BGL262223 BQH262222:BQH262223 CAD262222:CAD262223 CJZ262222:CJZ262223 CTV262222:CTV262223 DDR262222:DDR262223 DNN262222:DNN262223 DXJ262222:DXJ262223 EHF262222:EHF262223 ERB262222:ERB262223 FAX262222:FAX262223 FKT262222:FKT262223 FUP262222:FUP262223 GEL262222:GEL262223 GOH262222:GOH262223 GYD262222:GYD262223 HHZ262222:HHZ262223 HRV262222:HRV262223 IBR262222:IBR262223 ILN262222:ILN262223 IVJ262222:IVJ262223 JFF262222:JFF262223 JPB262222:JPB262223 JYX262222:JYX262223 KIT262222:KIT262223 KSP262222:KSP262223 LCL262222:LCL262223 LMH262222:LMH262223 LWD262222:LWD262223 MFZ262222:MFZ262223 MPV262222:MPV262223 MZR262222:MZR262223 NJN262222:NJN262223 NTJ262222:NTJ262223 ODF262222:ODF262223 ONB262222:ONB262223 OWX262222:OWX262223 PGT262222:PGT262223 PQP262222:PQP262223 QAL262222:QAL262223 QKH262222:QKH262223 QUD262222:QUD262223 RDZ262222:RDZ262223 RNV262222:RNV262223 RXR262222:RXR262223 SHN262222:SHN262223 SRJ262222:SRJ262223 TBF262222:TBF262223 TLB262222:TLB262223 TUX262222:TUX262223 UET262222:UET262223 UOP262222:UOP262223 UYL262222:UYL262223 VIH262222:VIH262223 VSD262222:VSD262223 WBZ262222:WBZ262223 WLV262222:WLV262223 WVR262222:WVR262223 J327758:J327759 JF327758:JF327759 TB327758:TB327759 ACX327758:ACX327759 AMT327758:AMT327759 AWP327758:AWP327759 BGL327758:BGL327759 BQH327758:BQH327759 CAD327758:CAD327759 CJZ327758:CJZ327759 CTV327758:CTV327759 DDR327758:DDR327759 DNN327758:DNN327759 DXJ327758:DXJ327759 EHF327758:EHF327759 ERB327758:ERB327759 FAX327758:FAX327759 FKT327758:FKT327759 FUP327758:FUP327759 GEL327758:GEL327759 GOH327758:GOH327759 GYD327758:GYD327759 HHZ327758:HHZ327759 HRV327758:HRV327759 IBR327758:IBR327759 ILN327758:ILN327759 IVJ327758:IVJ327759 JFF327758:JFF327759 JPB327758:JPB327759 JYX327758:JYX327759 KIT327758:KIT327759 KSP327758:KSP327759 LCL327758:LCL327759 LMH327758:LMH327759 LWD327758:LWD327759 MFZ327758:MFZ327759 MPV327758:MPV327759 MZR327758:MZR327759 NJN327758:NJN327759 NTJ327758:NTJ327759 ODF327758:ODF327759 ONB327758:ONB327759 OWX327758:OWX327759 PGT327758:PGT327759 PQP327758:PQP327759 QAL327758:QAL327759 QKH327758:QKH327759 QUD327758:QUD327759 RDZ327758:RDZ327759 RNV327758:RNV327759 RXR327758:RXR327759 SHN327758:SHN327759 SRJ327758:SRJ327759 TBF327758:TBF327759 TLB327758:TLB327759 TUX327758:TUX327759 UET327758:UET327759 UOP327758:UOP327759 UYL327758:UYL327759 VIH327758:VIH327759 VSD327758:VSD327759 WBZ327758:WBZ327759 WLV327758:WLV327759 WVR327758:WVR327759 J393294:J393295 JF393294:JF393295 TB393294:TB393295 ACX393294:ACX393295 AMT393294:AMT393295 AWP393294:AWP393295 BGL393294:BGL393295 BQH393294:BQH393295 CAD393294:CAD393295 CJZ393294:CJZ393295 CTV393294:CTV393295 DDR393294:DDR393295 DNN393294:DNN393295 DXJ393294:DXJ393295 EHF393294:EHF393295 ERB393294:ERB393295 FAX393294:FAX393295 FKT393294:FKT393295 FUP393294:FUP393295 GEL393294:GEL393295 GOH393294:GOH393295 GYD393294:GYD393295 HHZ393294:HHZ393295 HRV393294:HRV393295 IBR393294:IBR393295 ILN393294:ILN393295 IVJ393294:IVJ393295 JFF393294:JFF393295 JPB393294:JPB393295 JYX393294:JYX393295 KIT393294:KIT393295 KSP393294:KSP393295 LCL393294:LCL393295 LMH393294:LMH393295 LWD393294:LWD393295 MFZ393294:MFZ393295 MPV393294:MPV393295 MZR393294:MZR393295 NJN393294:NJN393295 NTJ393294:NTJ393295 ODF393294:ODF393295 ONB393294:ONB393295 OWX393294:OWX393295 PGT393294:PGT393295 PQP393294:PQP393295 QAL393294:QAL393295 QKH393294:QKH393295 QUD393294:QUD393295 RDZ393294:RDZ393295 RNV393294:RNV393295 RXR393294:RXR393295 SHN393294:SHN393295 SRJ393294:SRJ393295 TBF393294:TBF393295 TLB393294:TLB393295 TUX393294:TUX393295 UET393294:UET393295 UOP393294:UOP393295 UYL393294:UYL393295 VIH393294:VIH393295 VSD393294:VSD393295 WBZ393294:WBZ393295 WLV393294:WLV393295 WVR393294:WVR393295 J458830:J458831 JF458830:JF458831 TB458830:TB458831 ACX458830:ACX458831 AMT458830:AMT458831 AWP458830:AWP458831 BGL458830:BGL458831 BQH458830:BQH458831 CAD458830:CAD458831 CJZ458830:CJZ458831 CTV458830:CTV458831 DDR458830:DDR458831 DNN458830:DNN458831 DXJ458830:DXJ458831 EHF458830:EHF458831 ERB458830:ERB458831 FAX458830:FAX458831 FKT458830:FKT458831 FUP458830:FUP458831 GEL458830:GEL458831 GOH458830:GOH458831 GYD458830:GYD458831 HHZ458830:HHZ458831 HRV458830:HRV458831 IBR458830:IBR458831 ILN458830:ILN458831 IVJ458830:IVJ458831 JFF458830:JFF458831 JPB458830:JPB458831 JYX458830:JYX458831 KIT458830:KIT458831 KSP458830:KSP458831 LCL458830:LCL458831 LMH458830:LMH458831 LWD458830:LWD458831 MFZ458830:MFZ458831 MPV458830:MPV458831 MZR458830:MZR458831 NJN458830:NJN458831 NTJ458830:NTJ458831 ODF458830:ODF458831 ONB458830:ONB458831 OWX458830:OWX458831 PGT458830:PGT458831 PQP458830:PQP458831 QAL458830:QAL458831 QKH458830:QKH458831 QUD458830:QUD458831 RDZ458830:RDZ458831 RNV458830:RNV458831 RXR458830:RXR458831 SHN458830:SHN458831 SRJ458830:SRJ458831 TBF458830:TBF458831 TLB458830:TLB458831 TUX458830:TUX458831 UET458830:UET458831 UOP458830:UOP458831 UYL458830:UYL458831 VIH458830:VIH458831 VSD458830:VSD458831 WBZ458830:WBZ458831 WLV458830:WLV458831 WVR458830:WVR458831 J524366:J524367 JF524366:JF524367 TB524366:TB524367 ACX524366:ACX524367 AMT524366:AMT524367 AWP524366:AWP524367 BGL524366:BGL524367 BQH524366:BQH524367 CAD524366:CAD524367 CJZ524366:CJZ524367 CTV524366:CTV524367 DDR524366:DDR524367 DNN524366:DNN524367 DXJ524366:DXJ524367 EHF524366:EHF524367 ERB524366:ERB524367 FAX524366:FAX524367 FKT524366:FKT524367 FUP524366:FUP524367 GEL524366:GEL524367 GOH524366:GOH524367 GYD524366:GYD524367 HHZ524366:HHZ524367 HRV524366:HRV524367 IBR524366:IBR524367 ILN524366:ILN524367 IVJ524366:IVJ524367 JFF524366:JFF524367 JPB524366:JPB524367 JYX524366:JYX524367 KIT524366:KIT524367 KSP524366:KSP524367 LCL524366:LCL524367 LMH524366:LMH524367 LWD524366:LWD524367 MFZ524366:MFZ524367 MPV524366:MPV524367 MZR524366:MZR524367 NJN524366:NJN524367 NTJ524366:NTJ524367 ODF524366:ODF524367 ONB524366:ONB524367 OWX524366:OWX524367 PGT524366:PGT524367 PQP524366:PQP524367 QAL524366:QAL524367 QKH524366:QKH524367 QUD524366:QUD524367 RDZ524366:RDZ524367 RNV524366:RNV524367 RXR524366:RXR524367 SHN524366:SHN524367 SRJ524366:SRJ524367 TBF524366:TBF524367 TLB524366:TLB524367 TUX524366:TUX524367 UET524366:UET524367 UOP524366:UOP524367 UYL524366:UYL524367 VIH524366:VIH524367 VSD524366:VSD524367 WBZ524366:WBZ524367 WLV524366:WLV524367 WVR524366:WVR524367 J589902:J589903 JF589902:JF589903 TB589902:TB589903 ACX589902:ACX589903 AMT589902:AMT589903 AWP589902:AWP589903 BGL589902:BGL589903 BQH589902:BQH589903 CAD589902:CAD589903 CJZ589902:CJZ589903 CTV589902:CTV589903 DDR589902:DDR589903 DNN589902:DNN589903 DXJ589902:DXJ589903 EHF589902:EHF589903 ERB589902:ERB589903 FAX589902:FAX589903 FKT589902:FKT589903 FUP589902:FUP589903 GEL589902:GEL589903 GOH589902:GOH589903 GYD589902:GYD589903 HHZ589902:HHZ589903 HRV589902:HRV589903 IBR589902:IBR589903 ILN589902:ILN589903 IVJ589902:IVJ589903 JFF589902:JFF589903 JPB589902:JPB589903 JYX589902:JYX589903 KIT589902:KIT589903 KSP589902:KSP589903 LCL589902:LCL589903 LMH589902:LMH589903 LWD589902:LWD589903 MFZ589902:MFZ589903 MPV589902:MPV589903 MZR589902:MZR589903 NJN589902:NJN589903 NTJ589902:NTJ589903 ODF589902:ODF589903 ONB589902:ONB589903 OWX589902:OWX589903 PGT589902:PGT589903 PQP589902:PQP589903 QAL589902:QAL589903 QKH589902:QKH589903 QUD589902:QUD589903 RDZ589902:RDZ589903 RNV589902:RNV589903 RXR589902:RXR589903 SHN589902:SHN589903 SRJ589902:SRJ589903 TBF589902:TBF589903 TLB589902:TLB589903 TUX589902:TUX589903 UET589902:UET589903 UOP589902:UOP589903 UYL589902:UYL589903 VIH589902:VIH589903 VSD589902:VSD589903 WBZ589902:WBZ589903 WLV589902:WLV589903 WVR589902:WVR589903 J655438:J655439 JF655438:JF655439 TB655438:TB655439 ACX655438:ACX655439 AMT655438:AMT655439 AWP655438:AWP655439 BGL655438:BGL655439 BQH655438:BQH655439 CAD655438:CAD655439 CJZ655438:CJZ655439 CTV655438:CTV655439 DDR655438:DDR655439 DNN655438:DNN655439 DXJ655438:DXJ655439 EHF655438:EHF655439 ERB655438:ERB655439 FAX655438:FAX655439 FKT655438:FKT655439 FUP655438:FUP655439 GEL655438:GEL655439 GOH655438:GOH655439 GYD655438:GYD655439 HHZ655438:HHZ655439 HRV655438:HRV655439 IBR655438:IBR655439 ILN655438:ILN655439 IVJ655438:IVJ655439 JFF655438:JFF655439 JPB655438:JPB655439 JYX655438:JYX655439 KIT655438:KIT655439 KSP655438:KSP655439 LCL655438:LCL655439 LMH655438:LMH655439 LWD655438:LWD655439 MFZ655438:MFZ655439 MPV655438:MPV655439 MZR655438:MZR655439 NJN655438:NJN655439 NTJ655438:NTJ655439 ODF655438:ODF655439 ONB655438:ONB655439 OWX655438:OWX655439 PGT655438:PGT655439 PQP655438:PQP655439 QAL655438:QAL655439 QKH655438:QKH655439 QUD655438:QUD655439 RDZ655438:RDZ655439 RNV655438:RNV655439 RXR655438:RXR655439 SHN655438:SHN655439 SRJ655438:SRJ655439 TBF655438:TBF655439 TLB655438:TLB655439 TUX655438:TUX655439 UET655438:UET655439 UOP655438:UOP655439 UYL655438:UYL655439 VIH655438:VIH655439 VSD655438:VSD655439 WBZ655438:WBZ655439 WLV655438:WLV655439 WVR655438:WVR655439 J720974:J720975 JF720974:JF720975 TB720974:TB720975 ACX720974:ACX720975 AMT720974:AMT720975 AWP720974:AWP720975 BGL720974:BGL720975 BQH720974:BQH720975 CAD720974:CAD720975 CJZ720974:CJZ720975 CTV720974:CTV720975 DDR720974:DDR720975 DNN720974:DNN720975 DXJ720974:DXJ720975 EHF720974:EHF720975 ERB720974:ERB720975 FAX720974:FAX720975 FKT720974:FKT720975 FUP720974:FUP720975 GEL720974:GEL720975 GOH720974:GOH720975 GYD720974:GYD720975 HHZ720974:HHZ720975 HRV720974:HRV720975 IBR720974:IBR720975 ILN720974:ILN720975 IVJ720974:IVJ720975 JFF720974:JFF720975 JPB720974:JPB720975 JYX720974:JYX720975 KIT720974:KIT720975 KSP720974:KSP720975 LCL720974:LCL720975 LMH720974:LMH720975 LWD720974:LWD720975 MFZ720974:MFZ720975 MPV720974:MPV720975 MZR720974:MZR720975 NJN720974:NJN720975 NTJ720974:NTJ720975 ODF720974:ODF720975 ONB720974:ONB720975 OWX720974:OWX720975 PGT720974:PGT720975 PQP720974:PQP720975 QAL720974:QAL720975 QKH720974:QKH720975 QUD720974:QUD720975 RDZ720974:RDZ720975 RNV720974:RNV720975 RXR720974:RXR720975 SHN720974:SHN720975 SRJ720974:SRJ720975 TBF720974:TBF720975 TLB720974:TLB720975 TUX720974:TUX720975 UET720974:UET720975 UOP720974:UOP720975 UYL720974:UYL720975 VIH720974:VIH720975 VSD720974:VSD720975 WBZ720974:WBZ720975 WLV720974:WLV720975 WVR720974:WVR720975 J786510:J786511 JF786510:JF786511 TB786510:TB786511 ACX786510:ACX786511 AMT786510:AMT786511 AWP786510:AWP786511 BGL786510:BGL786511 BQH786510:BQH786511 CAD786510:CAD786511 CJZ786510:CJZ786511 CTV786510:CTV786511 DDR786510:DDR786511 DNN786510:DNN786511 DXJ786510:DXJ786511 EHF786510:EHF786511 ERB786510:ERB786511 FAX786510:FAX786511 FKT786510:FKT786511 FUP786510:FUP786511 GEL786510:GEL786511 GOH786510:GOH786511 GYD786510:GYD786511 HHZ786510:HHZ786511 HRV786510:HRV786511 IBR786510:IBR786511 ILN786510:ILN786511 IVJ786510:IVJ786511 JFF786510:JFF786511 JPB786510:JPB786511 JYX786510:JYX786511 KIT786510:KIT786511 KSP786510:KSP786511 LCL786510:LCL786511 LMH786510:LMH786511 LWD786510:LWD786511 MFZ786510:MFZ786511 MPV786510:MPV786511 MZR786510:MZR786511 NJN786510:NJN786511 NTJ786510:NTJ786511 ODF786510:ODF786511 ONB786510:ONB786511 OWX786510:OWX786511 PGT786510:PGT786511 PQP786510:PQP786511 QAL786510:QAL786511 QKH786510:QKH786511 QUD786510:QUD786511 RDZ786510:RDZ786511 RNV786510:RNV786511 RXR786510:RXR786511 SHN786510:SHN786511 SRJ786510:SRJ786511 TBF786510:TBF786511 TLB786510:TLB786511 TUX786510:TUX786511 UET786510:UET786511 UOP786510:UOP786511 UYL786510:UYL786511 VIH786510:VIH786511 VSD786510:VSD786511 WBZ786510:WBZ786511 WLV786510:WLV786511 WVR786510:WVR786511 J852046:J852047 JF852046:JF852047 TB852046:TB852047 ACX852046:ACX852047 AMT852046:AMT852047 AWP852046:AWP852047 BGL852046:BGL852047 BQH852046:BQH852047 CAD852046:CAD852047 CJZ852046:CJZ852047 CTV852046:CTV852047 DDR852046:DDR852047 DNN852046:DNN852047 DXJ852046:DXJ852047 EHF852046:EHF852047 ERB852046:ERB852047 FAX852046:FAX852047 FKT852046:FKT852047 FUP852046:FUP852047 GEL852046:GEL852047 GOH852046:GOH852047 GYD852046:GYD852047 HHZ852046:HHZ852047 HRV852046:HRV852047 IBR852046:IBR852047 ILN852046:ILN852047 IVJ852046:IVJ852047 JFF852046:JFF852047 JPB852046:JPB852047 JYX852046:JYX852047 KIT852046:KIT852047 KSP852046:KSP852047 LCL852046:LCL852047 LMH852046:LMH852047 LWD852046:LWD852047 MFZ852046:MFZ852047 MPV852046:MPV852047 MZR852046:MZR852047 NJN852046:NJN852047 NTJ852046:NTJ852047 ODF852046:ODF852047 ONB852046:ONB852047 OWX852046:OWX852047 PGT852046:PGT852047 PQP852046:PQP852047 QAL852046:QAL852047 QKH852046:QKH852047 QUD852046:QUD852047 RDZ852046:RDZ852047 RNV852046:RNV852047 RXR852046:RXR852047 SHN852046:SHN852047 SRJ852046:SRJ852047 TBF852046:TBF852047 TLB852046:TLB852047 TUX852046:TUX852047 UET852046:UET852047 UOP852046:UOP852047 UYL852046:UYL852047 VIH852046:VIH852047 VSD852046:VSD852047 WBZ852046:WBZ852047 WLV852046:WLV852047 WVR852046:WVR852047 J917582:J917583 JF917582:JF917583 TB917582:TB917583 ACX917582:ACX917583 AMT917582:AMT917583 AWP917582:AWP917583 BGL917582:BGL917583 BQH917582:BQH917583 CAD917582:CAD917583 CJZ917582:CJZ917583 CTV917582:CTV917583 DDR917582:DDR917583 DNN917582:DNN917583 DXJ917582:DXJ917583 EHF917582:EHF917583 ERB917582:ERB917583 FAX917582:FAX917583 FKT917582:FKT917583 FUP917582:FUP917583 GEL917582:GEL917583 GOH917582:GOH917583 GYD917582:GYD917583 HHZ917582:HHZ917583 HRV917582:HRV917583 IBR917582:IBR917583 ILN917582:ILN917583 IVJ917582:IVJ917583 JFF917582:JFF917583 JPB917582:JPB917583 JYX917582:JYX917583 KIT917582:KIT917583 KSP917582:KSP917583 LCL917582:LCL917583 LMH917582:LMH917583 LWD917582:LWD917583 MFZ917582:MFZ917583 MPV917582:MPV917583 MZR917582:MZR917583 NJN917582:NJN917583 NTJ917582:NTJ917583 ODF917582:ODF917583 ONB917582:ONB917583 OWX917582:OWX917583 PGT917582:PGT917583 PQP917582:PQP917583 QAL917582:QAL917583 QKH917582:QKH917583 QUD917582:QUD917583 RDZ917582:RDZ917583 RNV917582:RNV917583 RXR917582:RXR917583 SHN917582:SHN917583 SRJ917582:SRJ917583 TBF917582:TBF917583 TLB917582:TLB917583 TUX917582:TUX917583 UET917582:UET917583 UOP917582:UOP917583 UYL917582:UYL917583 VIH917582:VIH917583 VSD917582:VSD917583 WBZ917582:WBZ917583 WLV917582:WLV917583 WVR917582:WVR917583 J983118:J983119 JF983118:JF983119 TB983118:TB983119 ACX983118:ACX983119 AMT983118:AMT983119 AWP983118:AWP983119 BGL983118:BGL983119 BQH983118:BQH983119 CAD983118:CAD983119 CJZ983118:CJZ983119 CTV983118:CTV983119 DDR983118:DDR983119 DNN983118:DNN983119 DXJ983118:DXJ983119 EHF983118:EHF983119 ERB983118:ERB983119 FAX983118:FAX983119 FKT983118:FKT983119 FUP983118:FUP983119 GEL983118:GEL983119 GOH983118:GOH983119 GYD983118:GYD983119 HHZ983118:HHZ983119 HRV983118:HRV983119 IBR983118:IBR983119 ILN983118:ILN983119 IVJ983118:IVJ983119 JFF983118:JFF983119 JPB983118:JPB983119 JYX983118:JYX983119 KIT983118:KIT983119 KSP983118:KSP983119 LCL983118:LCL983119 LMH983118:LMH983119 LWD983118:LWD983119 MFZ983118:MFZ983119 MPV983118:MPV983119 MZR983118:MZR983119 NJN983118:NJN983119 NTJ983118:NTJ983119 ODF983118:ODF983119 ONB983118:ONB983119 OWX983118:OWX983119 PGT983118:PGT983119 PQP983118:PQP983119 QAL983118:QAL983119 QKH983118:QKH983119 QUD983118:QUD983119 RDZ983118:RDZ983119 RNV983118:RNV983119 RXR983118:RXR983119 SHN983118:SHN983119 SRJ983118:SRJ983119 TBF983118:TBF983119 TLB983118:TLB983119 TUX983118:TUX983119 UET983118:UET983119 UOP983118:UOP983119 UYL983118:UYL983119 VIH983118:VIH983119 VSD983118:VSD983119 WBZ983118:WBZ983119 WLV983118:WLV983119 WVR983118:WVR983119 J84:J86 JF84:JF86 TB84:TB86 ACX84:ACX86 AMT84:AMT86 AWP84:AWP86 BGL84:BGL86 BQH84:BQH86 CAD84:CAD86 CJZ84:CJZ86 CTV84:CTV86 DDR84:DDR86 DNN84:DNN86 DXJ84:DXJ86 EHF84:EHF86 ERB84:ERB86 FAX84:FAX86 FKT84:FKT86 FUP84:FUP86 GEL84:GEL86 GOH84:GOH86 GYD84:GYD86 HHZ84:HHZ86 HRV84:HRV86 IBR84:IBR86 ILN84:ILN86 IVJ84:IVJ86 JFF84:JFF86 JPB84:JPB86 JYX84:JYX86 KIT84:KIT86 KSP84:KSP86 LCL84:LCL86 LMH84:LMH86 LWD84:LWD86 MFZ84:MFZ86 MPV84:MPV86 MZR84:MZR86 NJN84:NJN86 NTJ84:NTJ86 ODF84:ODF86 ONB84:ONB86 OWX84:OWX86 PGT84:PGT86 PQP84:PQP86 QAL84:QAL86 QKH84:QKH86 QUD84:QUD86 RDZ84:RDZ86 RNV84:RNV86 RXR84:RXR86 SHN84:SHN86 SRJ84:SRJ86 TBF84:TBF86 TLB84:TLB86 TUX84:TUX86 UET84:UET86 UOP84:UOP86 UYL84:UYL86 VIH84:VIH86 VSD84:VSD86 WBZ84:WBZ86 WLV84:WLV86 WVR84:WVR86 J65620:J65622 JF65620:JF65622 TB65620:TB65622 ACX65620:ACX65622 AMT65620:AMT65622 AWP65620:AWP65622 BGL65620:BGL65622 BQH65620:BQH65622 CAD65620:CAD65622 CJZ65620:CJZ65622 CTV65620:CTV65622 DDR65620:DDR65622 DNN65620:DNN65622 DXJ65620:DXJ65622 EHF65620:EHF65622 ERB65620:ERB65622 FAX65620:FAX65622 FKT65620:FKT65622 FUP65620:FUP65622 GEL65620:GEL65622 GOH65620:GOH65622 GYD65620:GYD65622 HHZ65620:HHZ65622 HRV65620:HRV65622 IBR65620:IBR65622 ILN65620:ILN65622 IVJ65620:IVJ65622 JFF65620:JFF65622 JPB65620:JPB65622 JYX65620:JYX65622 KIT65620:KIT65622 KSP65620:KSP65622 LCL65620:LCL65622 LMH65620:LMH65622 LWD65620:LWD65622 MFZ65620:MFZ65622 MPV65620:MPV65622 MZR65620:MZR65622 NJN65620:NJN65622 NTJ65620:NTJ65622 ODF65620:ODF65622 ONB65620:ONB65622 OWX65620:OWX65622 PGT65620:PGT65622 PQP65620:PQP65622 QAL65620:QAL65622 QKH65620:QKH65622 QUD65620:QUD65622 RDZ65620:RDZ65622 RNV65620:RNV65622 RXR65620:RXR65622 SHN65620:SHN65622 SRJ65620:SRJ65622 TBF65620:TBF65622 TLB65620:TLB65622 TUX65620:TUX65622 UET65620:UET65622 UOP65620:UOP65622 UYL65620:UYL65622 VIH65620:VIH65622 VSD65620:VSD65622 WBZ65620:WBZ65622 WLV65620:WLV65622 WVR65620:WVR65622 J131156:J131158 JF131156:JF131158 TB131156:TB131158 ACX131156:ACX131158 AMT131156:AMT131158 AWP131156:AWP131158 BGL131156:BGL131158 BQH131156:BQH131158 CAD131156:CAD131158 CJZ131156:CJZ131158 CTV131156:CTV131158 DDR131156:DDR131158 DNN131156:DNN131158 DXJ131156:DXJ131158 EHF131156:EHF131158 ERB131156:ERB131158 FAX131156:FAX131158 FKT131156:FKT131158 FUP131156:FUP131158 GEL131156:GEL131158 GOH131156:GOH131158 GYD131156:GYD131158 HHZ131156:HHZ131158 HRV131156:HRV131158 IBR131156:IBR131158 ILN131156:ILN131158 IVJ131156:IVJ131158 JFF131156:JFF131158 JPB131156:JPB131158 JYX131156:JYX131158 KIT131156:KIT131158 KSP131156:KSP131158 LCL131156:LCL131158 LMH131156:LMH131158 LWD131156:LWD131158 MFZ131156:MFZ131158 MPV131156:MPV131158 MZR131156:MZR131158 NJN131156:NJN131158 NTJ131156:NTJ131158 ODF131156:ODF131158 ONB131156:ONB131158 OWX131156:OWX131158 PGT131156:PGT131158 PQP131156:PQP131158 QAL131156:QAL131158 QKH131156:QKH131158 QUD131156:QUD131158 RDZ131156:RDZ131158 RNV131156:RNV131158 RXR131156:RXR131158 SHN131156:SHN131158 SRJ131156:SRJ131158 TBF131156:TBF131158 TLB131156:TLB131158 TUX131156:TUX131158 UET131156:UET131158 UOP131156:UOP131158 UYL131156:UYL131158 VIH131156:VIH131158 VSD131156:VSD131158 WBZ131156:WBZ131158 WLV131156:WLV131158 WVR131156:WVR131158 J196692:J196694 JF196692:JF196694 TB196692:TB196694 ACX196692:ACX196694 AMT196692:AMT196694 AWP196692:AWP196694 BGL196692:BGL196694 BQH196692:BQH196694 CAD196692:CAD196694 CJZ196692:CJZ196694 CTV196692:CTV196694 DDR196692:DDR196694 DNN196692:DNN196694 DXJ196692:DXJ196694 EHF196692:EHF196694 ERB196692:ERB196694 FAX196692:FAX196694 FKT196692:FKT196694 FUP196692:FUP196694 GEL196692:GEL196694 GOH196692:GOH196694 GYD196692:GYD196694 HHZ196692:HHZ196694 HRV196692:HRV196694 IBR196692:IBR196694 ILN196692:ILN196694 IVJ196692:IVJ196694 JFF196692:JFF196694 JPB196692:JPB196694 JYX196692:JYX196694 KIT196692:KIT196694 KSP196692:KSP196694 LCL196692:LCL196694 LMH196692:LMH196694 LWD196692:LWD196694 MFZ196692:MFZ196694 MPV196692:MPV196694 MZR196692:MZR196694 NJN196692:NJN196694 NTJ196692:NTJ196694 ODF196692:ODF196694 ONB196692:ONB196694 OWX196692:OWX196694 PGT196692:PGT196694 PQP196692:PQP196694 QAL196692:QAL196694 QKH196692:QKH196694 QUD196692:QUD196694 RDZ196692:RDZ196694 RNV196692:RNV196694 RXR196692:RXR196694 SHN196692:SHN196694 SRJ196692:SRJ196694 TBF196692:TBF196694 TLB196692:TLB196694 TUX196692:TUX196694 UET196692:UET196694 UOP196692:UOP196694 UYL196692:UYL196694 VIH196692:VIH196694 VSD196692:VSD196694 WBZ196692:WBZ196694 WLV196692:WLV196694 WVR196692:WVR196694 J262228:J262230 JF262228:JF262230 TB262228:TB262230 ACX262228:ACX262230 AMT262228:AMT262230 AWP262228:AWP262230 BGL262228:BGL262230 BQH262228:BQH262230 CAD262228:CAD262230 CJZ262228:CJZ262230 CTV262228:CTV262230 DDR262228:DDR262230 DNN262228:DNN262230 DXJ262228:DXJ262230 EHF262228:EHF262230 ERB262228:ERB262230 FAX262228:FAX262230 FKT262228:FKT262230 FUP262228:FUP262230 GEL262228:GEL262230 GOH262228:GOH262230 GYD262228:GYD262230 HHZ262228:HHZ262230 HRV262228:HRV262230 IBR262228:IBR262230 ILN262228:ILN262230 IVJ262228:IVJ262230 JFF262228:JFF262230 JPB262228:JPB262230 JYX262228:JYX262230 KIT262228:KIT262230 KSP262228:KSP262230 LCL262228:LCL262230 LMH262228:LMH262230 LWD262228:LWD262230 MFZ262228:MFZ262230 MPV262228:MPV262230 MZR262228:MZR262230 NJN262228:NJN262230 NTJ262228:NTJ262230 ODF262228:ODF262230 ONB262228:ONB262230 OWX262228:OWX262230 PGT262228:PGT262230 PQP262228:PQP262230 QAL262228:QAL262230 QKH262228:QKH262230 QUD262228:QUD262230 RDZ262228:RDZ262230 RNV262228:RNV262230 RXR262228:RXR262230 SHN262228:SHN262230 SRJ262228:SRJ262230 TBF262228:TBF262230 TLB262228:TLB262230 TUX262228:TUX262230 UET262228:UET262230 UOP262228:UOP262230 UYL262228:UYL262230 VIH262228:VIH262230 VSD262228:VSD262230 WBZ262228:WBZ262230 WLV262228:WLV262230 WVR262228:WVR262230 J327764:J327766 JF327764:JF327766 TB327764:TB327766 ACX327764:ACX327766 AMT327764:AMT327766 AWP327764:AWP327766 BGL327764:BGL327766 BQH327764:BQH327766 CAD327764:CAD327766 CJZ327764:CJZ327766 CTV327764:CTV327766 DDR327764:DDR327766 DNN327764:DNN327766 DXJ327764:DXJ327766 EHF327764:EHF327766 ERB327764:ERB327766 FAX327764:FAX327766 FKT327764:FKT327766 FUP327764:FUP327766 GEL327764:GEL327766 GOH327764:GOH327766 GYD327764:GYD327766 HHZ327764:HHZ327766 HRV327764:HRV327766 IBR327764:IBR327766 ILN327764:ILN327766 IVJ327764:IVJ327766 JFF327764:JFF327766 JPB327764:JPB327766 JYX327764:JYX327766 KIT327764:KIT327766 KSP327764:KSP327766 LCL327764:LCL327766 LMH327764:LMH327766 LWD327764:LWD327766 MFZ327764:MFZ327766 MPV327764:MPV327766 MZR327764:MZR327766 NJN327764:NJN327766 NTJ327764:NTJ327766 ODF327764:ODF327766 ONB327764:ONB327766 OWX327764:OWX327766 PGT327764:PGT327766 PQP327764:PQP327766 QAL327764:QAL327766 QKH327764:QKH327766 QUD327764:QUD327766 RDZ327764:RDZ327766 RNV327764:RNV327766 RXR327764:RXR327766 SHN327764:SHN327766 SRJ327764:SRJ327766 TBF327764:TBF327766 TLB327764:TLB327766 TUX327764:TUX327766 UET327764:UET327766 UOP327764:UOP327766 UYL327764:UYL327766 VIH327764:VIH327766 VSD327764:VSD327766 WBZ327764:WBZ327766 WLV327764:WLV327766 WVR327764:WVR327766 J393300:J393302 JF393300:JF393302 TB393300:TB393302 ACX393300:ACX393302 AMT393300:AMT393302 AWP393300:AWP393302 BGL393300:BGL393302 BQH393300:BQH393302 CAD393300:CAD393302 CJZ393300:CJZ393302 CTV393300:CTV393302 DDR393300:DDR393302 DNN393300:DNN393302 DXJ393300:DXJ393302 EHF393300:EHF393302 ERB393300:ERB393302 FAX393300:FAX393302 FKT393300:FKT393302 FUP393300:FUP393302 GEL393300:GEL393302 GOH393300:GOH393302 GYD393300:GYD393302 HHZ393300:HHZ393302 HRV393300:HRV393302 IBR393300:IBR393302 ILN393300:ILN393302 IVJ393300:IVJ393302 JFF393300:JFF393302 JPB393300:JPB393302 JYX393300:JYX393302 KIT393300:KIT393302 KSP393300:KSP393302 LCL393300:LCL393302 LMH393300:LMH393302 LWD393300:LWD393302 MFZ393300:MFZ393302 MPV393300:MPV393302 MZR393300:MZR393302 NJN393300:NJN393302 NTJ393300:NTJ393302 ODF393300:ODF393302 ONB393300:ONB393302 OWX393300:OWX393302 PGT393300:PGT393302 PQP393300:PQP393302 QAL393300:QAL393302 QKH393300:QKH393302 QUD393300:QUD393302 RDZ393300:RDZ393302 RNV393300:RNV393302 RXR393300:RXR393302 SHN393300:SHN393302 SRJ393300:SRJ393302 TBF393300:TBF393302 TLB393300:TLB393302 TUX393300:TUX393302 UET393300:UET393302 UOP393300:UOP393302 UYL393300:UYL393302 VIH393300:VIH393302 VSD393300:VSD393302 WBZ393300:WBZ393302 WLV393300:WLV393302 WVR393300:WVR393302 J458836:J458838 JF458836:JF458838 TB458836:TB458838 ACX458836:ACX458838 AMT458836:AMT458838 AWP458836:AWP458838 BGL458836:BGL458838 BQH458836:BQH458838 CAD458836:CAD458838 CJZ458836:CJZ458838 CTV458836:CTV458838 DDR458836:DDR458838 DNN458836:DNN458838 DXJ458836:DXJ458838 EHF458836:EHF458838 ERB458836:ERB458838 FAX458836:FAX458838 FKT458836:FKT458838 FUP458836:FUP458838 GEL458836:GEL458838 GOH458836:GOH458838 GYD458836:GYD458838 HHZ458836:HHZ458838 HRV458836:HRV458838 IBR458836:IBR458838 ILN458836:ILN458838 IVJ458836:IVJ458838 JFF458836:JFF458838 JPB458836:JPB458838 JYX458836:JYX458838 KIT458836:KIT458838 KSP458836:KSP458838 LCL458836:LCL458838 LMH458836:LMH458838 LWD458836:LWD458838 MFZ458836:MFZ458838 MPV458836:MPV458838 MZR458836:MZR458838 NJN458836:NJN458838 NTJ458836:NTJ458838 ODF458836:ODF458838 ONB458836:ONB458838 OWX458836:OWX458838 PGT458836:PGT458838 PQP458836:PQP458838 QAL458836:QAL458838 QKH458836:QKH458838 QUD458836:QUD458838 RDZ458836:RDZ458838 RNV458836:RNV458838 RXR458836:RXR458838 SHN458836:SHN458838 SRJ458836:SRJ458838 TBF458836:TBF458838 TLB458836:TLB458838 TUX458836:TUX458838 UET458836:UET458838 UOP458836:UOP458838 UYL458836:UYL458838 VIH458836:VIH458838 VSD458836:VSD458838 WBZ458836:WBZ458838 WLV458836:WLV458838 WVR458836:WVR458838 J524372:J524374 JF524372:JF524374 TB524372:TB524374 ACX524372:ACX524374 AMT524372:AMT524374 AWP524372:AWP524374 BGL524372:BGL524374 BQH524372:BQH524374 CAD524372:CAD524374 CJZ524372:CJZ524374 CTV524372:CTV524374 DDR524372:DDR524374 DNN524372:DNN524374 DXJ524372:DXJ524374 EHF524372:EHF524374 ERB524372:ERB524374 FAX524372:FAX524374 FKT524372:FKT524374 FUP524372:FUP524374 GEL524372:GEL524374 GOH524372:GOH524374 GYD524372:GYD524374 HHZ524372:HHZ524374 HRV524372:HRV524374 IBR524372:IBR524374 ILN524372:ILN524374 IVJ524372:IVJ524374 JFF524372:JFF524374 JPB524372:JPB524374 JYX524372:JYX524374 KIT524372:KIT524374 KSP524372:KSP524374 LCL524372:LCL524374 LMH524372:LMH524374 LWD524372:LWD524374 MFZ524372:MFZ524374 MPV524372:MPV524374 MZR524372:MZR524374 NJN524372:NJN524374 NTJ524372:NTJ524374 ODF524372:ODF524374 ONB524372:ONB524374 OWX524372:OWX524374 PGT524372:PGT524374 PQP524372:PQP524374 QAL524372:QAL524374 QKH524372:QKH524374 QUD524372:QUD524374 RDZ524372:RDZ524374 RNV524372:RNV524374 RXR524372:RXR524374 SHN524372:SHN524374 SRJ524372:SRJ524374 TBF524372:TBF524374 TLB524372:TLB524374 TUX524372:TUX524374 UET524372:UET524374 UOP524372:UOP524374 UYL524372:UYL524374 VIH524372:VIH524374 VSD524372:VSD524374 WBZ524372:WBZ524374 WLV524372:WLV524374 WVR524372:WVR524374 J589908:J589910 JF589908:JF589910 TB589908:TB589910 ACX589908:ACX589910 AMT589908:AMT589910 AWP589908:AWP589910 BGL589908:BGL589910 BQH589908:BQH589910 CAD589908:CAD589910 CJZ589908:CJZ589910 CTV589908:CTV589910 DDR589908:DDR589910 DNN589908:DNN589910 DXJ589908:DXJ589910 EHF589908:EHF589910 ERB589908:ERB589910 FAX589908:FAX589910 FKT589908:FKT589910 FUP589908:FUP589910 GEL589908:GEL589910 GOH589908:GOH589910 GYD589908:GYD589910 HHZ589908:HHZ589910 HRV589908:HRV589910 IBR589908:IBR589910 ILN589908:ILN589910 IVJ589908:IVJ589910 JFF589908:JFF589910 JPB589908:JPB589910 JYX589908:JYX589910 KIT589908:KIT589910 KSP589908:KSP589910 LCL589908:LCL589910 LMH589908:LMH589910 LWD589908:LWD589910 MFZ589908:MFZ589910 MPV589908:MPV589910 MZR589908:MZR589910 NJN589908:NJN589910 NTJ589908:NTJ589910 ODF589908:ODF589910 ONB589908:ONB589910 OWX589908:OWX589910 PGT589908:PGT589910 PQP589908:PQP589910 QAL589908:QAL589910 QKH589908:QKH589910 QUD589908:QUD589910 RDZ589908:RDZ589910 RNV589908:RNV589910 RXR589908:RXR589910 SHN589908:SHN589910 SRJ589908:SRJ589910 TBF589908:TBF589910 TLB589908:TLB589910 TUX589908:TUX589910 UET589908:UET589910 UOP589908:UOP589910 UYL589908:UYL589910 VIH589908:VIH589910 VSD589908:VSD589910 WBZ589908:WBZ589910 WLV589908:WLV589910 WVR589908:WVR589910 J655444:J655446 JF655444:JF655446 TB655444:TB655446 ACX655444:ACX655446 AMT655444:AMT655446 AWP655444:AWP655446 BGL655444:BGL655446 BQH655444:BQH655446 CAD655444:CAD655446 CJZ655444:CJZ655446 CTV655444:CTV655446 DDR655444:DDR655446 DNN655444:DNN655446 DXJ655444:DXJ655446 EHF655444:EHF655446 ERB655444:ERB655446 FAX655444:FAX655446 FKT655444:FKT655446 FUP655444:FUP655446 GEL655444:GEL655446 GOH655444:GOH655446 GYD655444:GYD655446 HHZ655444:HHZ655446 HRV655444:HRV655446 IBR655444:IBR655446 ILN655444:ILN655446 IVJ655444:IVJ655446 JFF655444:JFF655446 JPB655444:JPB655446 JYX655444:JYX655446 KIT655444:KIT655446 KSP655444:KSP655446 LCL655444:LCL655446 LMH655444:LMH655446 LWD655444:LWD655446 MFZ655444:MFZ655446 MPV655444:MPV655446 MZR655444:MZR655446 NJN655444:NJN655446 NTJ655444:NTJ655446 ODF655444:ODF655446 ONB655444:ONB655446 OWX655444:OWX655446 PGT655444:PGT655446 PQP655444:PQP655446 QAL655444:QAL655446 QKH655444:QKH655446 QUD655444:QUD655446 RDZ655444:RDZ655446 RNV655444:RNV655446 RXR655444:RXR655446 SHN655444:SHN655446 SRJ655444:SRJ655446 TBF655444:TBF655446 TLB655444:TLB655446 TUX655444:TUX655446 UET655444:UET655446 UOP655444:UOP655446 UYL655444:UYL655446 VIH655444:VIH655446 VSD655444:VSD655446 WBZ655444:WBZ655446 WLV655444:WLV655446 WVR655444:WVR655446 J720980:J720982 JF720980:JF720982 TB720980:TB720982 ACX720980:ACX720982 AMT720980:AMT720982 AWP720980:AWP720982 BGL720980:BGL720982 BQH720980:BQH720982 CAD720980:CAD720982 CJZ720980:CJZ720982 CTV720980:CTV720982 DDR720980:DDR720982 DNN720980:DNN720982 DXJ720980:DXJ720982 EHF720980:EHF720982 ERB720980:ERB720982 FAX720980:FAX720982 FKT720980:FKT720982 FUP720980:FUP720982 GEL720980:GEL720982 GOH720980:GOH720982 GYD720980:GYD720982 HHZ720980:HHZ720982 HRV720980:HRV720982 IBR720980:IBR720982 ILN720980:ILN720982 IVJ720980:IVJ720982 JFF720980:JFF720982 JPB720980:JPB720982 JYX720980:JYX720982 KIT720980:KIT720982 KSP720980:KSP720982 LCL720980:LCL720982 LMH720980:LMH720982 LWD720980:LWD720982 MFZ720980:MFZ720982 MPV720980:MPV720982 MZR720980:MZR720982 NJN720980:NJN720982 NTJ720980:NTJ720982 ODF720980:ODF720982 ONB720980:ONB720982 OWX720980:OWX720982 PGT720980:PGT720982 PQP720980:PQP720982 QAL720980:QAL720982 QKH720980:QKH720982 QUD720980:QUD720982 RDZ720980:RDZ720982 RNV720980:RNV720982 RXR720980:RXR720982 SHN720980:SHN720982 SRJ720980:SRJ720982 TBF720980:TBF720982 TLB720980:TLB720982 TUX720980:TUX720982 UET720980:UET720982 UOP720980:UOP720982 UYL720980:UYL720982 VIH720980:VIH720982 VSD720980:VSD720982 WBZ720980:WBZ720982 WLV720980:WLV720982 WVR720980:WVR720982 J786516:J786518 JF786516:JF786518 TB786516:TB786518 ACX786516:ACX786518 AMT786516:AMT786518 AWP786516:AWP786518 BGL786516:BGL786518 BQH786516:BQH786518 CAD786516:CAD786518 CJZ786516:CJZ786518 CTV786516:CTV786518 DDR786516:DDR786518 DNN786516:DNN786518 DXJ786516:DXJ786518 EHF786516:EHF786518 ERB786516:ERB786518 FAX786516:FAX786518 FKT786516:FKT786518 FUP786516:FUP786518 GEL786516:GEL786518 GOH786516:GOH786518 GYD786516:GYD786518 HHZ786516:HHZ786518 HRV786516:HRV786518 IBR786516:IBR786518 ILN786516:ILN786518 IVJ786516:IVJ786518 JFF786516:JFF786518 JPB786516:JPB786518 JYX786516:JYX786518 KIT786516:KIT786518 KSP786516:KSP786518 LCL786516:LCL786518 LMH786516:LMH786518 LWD786516:LWD786518 MFZ786516:MFZ786518 MPV786516:MPV786518 MZR786516:MZR786518 NJN786516:NJN786518 NTJ786516:NTJ786518 ODF786516:ODF786518 ONB786516:ONB786518 OWX786516:OWX786518 PGT786516:PGT786518 PQP786516:PQP786518 QAL786516:QAL786518 QKH786516:QKH786518 QUD786516:QUD786518 RDZ786516:RDZ786518 RNV786516:RNV786518 RXR786516:RXR786518 SHN786516:SHN786518 SRJ786516:SRJ786518 TBF786516:TBF786518 TLB786516:TLB786518 TUX786516:TUX786518 UET786516:UET786518 UOP786516:UOP786518 UYL786516:UYL786518 VIH786516:VIH786518 VSD786516:VSD786518 WBZ786516:WBZ786518 WLV786516:WLV786518 WVR786516:WVR786518 J852052:J852054 JF852052:JF852054 TB852052:TB852054 ACX852052:ACX852054 AMT852052:AMT852054 AWP852052:AWP852054 BGL852052:BGL852054 BQH852052:BQH852054 CAD852052:CAD852054 CJZ852052:CJZ852054 CTV852052:CTV852054 DDR852052:DDR852054 DNN852052:DNN852054 DXJ852052:DXJ852054 EHF852052:EHF852054 ERB852052:ERB852054 FAX852052:FAX852054 FKT852052:FKT852054 FUP852052:FUP852054 GEL852052:GEL852054 GOH852052:GOH852054 GYD852052:GYD852054 HHZ852052:HHZ852054 HRV852052:HRV852054 IBR852052:IBR852054 ILN852052:ILN852054 IVJ852052:IVJ852054 JFF852052:JFF852054 JPB852052:JPB852054 JYX852052:JYX852054 KIT852052:KIT852054 KSP852052:KSP852054 LCL852052:LCL852054 LMH852052:LMH852054 LWD852052:LWD852054 MFZ852052:MFZ852054 MPV852052:MPV852054 MZR852052:MZR852054 NJN852052:NJN852054 NTJ852052:NTJ852054 ODF852052:ODF852054 ONB852052:ONB852054 OWX852052:OWX852054 PGT852052:PGT852054 PQP852052:PQP852054 QAL852052:QAL852054 QKH852052:QKH852054 QUD852052:QUD852054 RDZ852052:RDZ852054 RNV852052:RNV852054 RXR852052:RXR852054 SHN852052:SHN852054 SRJ852052:SRJ852054 TBF852052:TBF852054 TLB852052:TLB852054 TUX852052:TUX852054 UET852052:UET852054 UOP852052:UOP852054 UYL852052:UYL852054 VIH852052:VIH852054 VSD852052:VSD852054 WBZ852052:WBZ852054 WLV852052:WLV852054 WVR852052:WVR852054 J917588:J917590 JF917588:JF917590 TB917588:TB917590 ACX917588:ACX917590 AMT917588:AMT917590 AWP917588:AWP917590 BGL917588:BGL917590 BQH917588:BQH917590 CAD917588:CAD917590 CJZ917588:CJZ917590 CTV917588:CTV917590 DDR917588:DDR917590 DNN917588:DNN917590 DXJ917588:DXJ917590 EHF917588:EHF917590 ERB917588:ERB917590 FAX917588:FAX917590 FKT917588:FKT917590 FUP917588:FUP917590 GEL917588:GEL917590 GOH917588:GOH917590 GYD917588:GYD917590 HHZ917588:HHZ917590 HRV917588:HRV917590 IBR917588:IBR917590 ILN917588:ILN917590 IVJ917588:IVJ917590 JFF917588:JFF917590 JPB917588:JPB917590 JYX917588:JYX917590 KIT917588:KIT917590 KSP917588:KSP917590 LCL917588:LCL917590 LMH917588:LMH917590 LWD917588:LWD917590 MFZ917588:MFZ917590 MPV917588:MPV917590 MZR917588:MZR917590 NJN917588:NJN917590 NTJ917588:NTJ917590 ODF917588:ODF917590 ONB917588:ONB917590 OWX917588:OWX917590 PGT917588:PGT917590 PQP917588:PQP917590 QAL917588:QAL917590 QKH917588:QKH917590 QUD917588:QUD917590 RDZ917588:RDZ917590 RNV917588:RNV917590 RXR917588:RXR917590 SHN917588:SHN917590 SRJ917588:SRJ917590 TBF917588:TBF917590 TLB917588:TLB917590 TUX917588:TUX917590 UET917588:UET917590 UOP917588:UOP917590 UYL917588:UYL917590 VIH917588:VIH917590 VSD917588:VSD917590 WBZ917588:WBZ917590 WLV917588:WLV917590 WVR917588:WVR917590 J983124:J983126 JF983124:JF983126 TB983124:TB983126 ACX983124:ACX983126 AMT983124:AMT983126 AWP983124:AWP983126 BGL983124:BGL983126 BQH983124:BQH983126 CAD983124:CAD983126 CJZ983124:CJZ983126 CTV983124:CTV983126 DDR983124:DDR983126 DNN983124:DNN983126 DXJ983124:DXJ983126 EHF983124:EHF983126 ERB983124:ERB983126 FAX983124:FAX983126 FKT983124:FKT983126 FUP983124:FUP983126 GEL983124:GEL983126 GOH983124:GOH983126 GYD983124:GYD983126 HHZ983124:HHZ983126 HRV983124:HRV983126 IBR983124:IBR983126 ILN983124:ILN983126 IVJ983124:IVJ983126 JFF983124:JFF983126 JPB983124:JPB983126 JYX983124:JYX983126 KIT983124:KIT983126 KSP983124:KSP983126 LCL983124:LCL983126 LMH983124:LMH983126 LWD983124:LWD983126 MFZ983124:MFZ983126 MPV983124:MPV983126 MZR983124:MZR983126 NJN983124:NJN983126 NTJ983124:NTJ983126 ODF983124:ODF983126 ONB983124:ONB983126 OWX983124:OWX983126 PGT983124:PGT983126 PQP983124:PQP983126 QAL983124:QAL983126 QKH983124:QKH983126 QUD983124:QUD983126 RDZ983124:RDZ983126 RNV983124:RNV983126 RXR983124:RXR983126 SHN983124:SHN983126 SRJ983124:SRJ983126 TBF983124:TBF983126 TLB983124:TLB983126 TUX983124:TUX983126 UET983124:UET983126 UOP983124:UOP983126 UYL983124:UYL983126 VIH983124:VIH983126 VSD983124:VSD983126 WBZ983124:WBZ983126 WLV983124:WLV983126 WVR983124:WVR983126 J55 JF55 TB55 ACX55 AMT55 AWP55 BGL55 BQH55 CAD55 CJZ55 CTV55 DDR55 DNN55 DXJ55 EHF55 ERB55 FAX55 FKT55 FUP55 GEL55 GOH55 GYD55 HHZ55 HRV55 IBR55 ILN55 IVJ55 JFF55 JPB55 JYX55 KIT55 KSP55 LCL55 LMH55 LWD55 MFZ55 MPV55 MZR55 NJN55 NTJ55 ODF55 ONB55 OWX55 PGT55 PQP55 QAL55 QKH55 QUD55 RDZ55 RNV55 RXR55 SHN55 SRJ55 TBF55 TLB55 TUX55 UET55 UOP55 UYL55 VIH55 VSD55 WBZ55 WLV55 WVR55 J65591 JF65591 TB65591 ACX65591 AMT65591 AWP65591 BGL65591 BQH65591 CAD65591 CJZ65591 CTV65591 DDR65591 DNN65591 DXJ65591 EHF65591 ERB65591 FAX65591 FKT65591 FUP65591 GEL65591 GOH65591 GYD65591 HHZ65591 HRV65591 IBR65591 ILN65591 IVJ65591 JFF65591 JPB65591 JYX65591 KIT65591 KSP65591 LCL65591 LMH65591 LWD65591 MFZ65591 MPV65591 MZR65591 NJN65591 NTJ65591 ODF65591 ONB65591 OWX65591 PGT65591 PQP65591 QAL65591 QKH65591 QUD65591 RDZ65591 RNV65591 RXR65591 SHN65591 SRJ65591 TBF65591 TLB65591 TUX65591 UET65591 UOP65591 UYL65591 VIH65591 VSD65591 WBZ65591 WLV65591 WVR65591 J131127 JF131127 TB131127 ACX131127 AMT131127 AWP131127 BGL131127 BQH131127 CAD131127 CJZ131127 CTV131127 DDR131127 DNN131127 DXJ131127 EHF131127 ERB131127 FAX131127 FKT131127 FUP131127 GEL131127 GOH131127 GYD131127 HHZ131127 HRV131127 IBR131127 ILN131127 IVJ131127 JFF131127 JPB131127 JYX131127 KIT131127 KSP131127 LCL131127 LMH131127 LWD131127 MFZ131127 MPV131127 MZR131127 NJN131127 NTJ131127 ODF131127 ONB131127 OWX131127 PGT131127 PQP131127 QAL131127 QKH131127 QUD131127 RDZ131127 RNV131127 RXR131127 SHN131127 SRJ131127 TBF131127 TLB131127 TUX131127 UET131127 UOP131127 UYL131127 VIH131127 VSD131127 WBZ131127 WLV131127 WVR131127 J196663 JF196663 TB196663 ACX196663 AMT196663 AWP196663 BGL196663 BQH196663 CAD196663 CJZ196663 CTV196663 DDR196663 DNN196663 DXJ196663 EHF196663 ERB196663 FAX196663 FKT196663 FUP196663 GEL196663 GOH196663 GYD196663 HHZ196663 HRV196663 IBR196663 ILN196663 IVJ196663 JFF196663 JPB196663 JYX196663 KIT196663 KSP196663 LCL196663 LMH196663 LWD196663 MFZ196663 MPV196663 MZR196663 NJN196663 NTJ196663 ODF196663 ONB196663 OWX196663 PGT196663 PQP196663 QAL196663 QKH196663 QUD196663 RDZ196663 RNV196663 RXR196663 SHN196663 SRJ196663 TBF196663 TLB196663 TUX196663 UET196663 UOP196663 UYL196663 VIH196663 VSD196663 WBZ196663 WLV196663 WVR196663 J262199 JF262199 TB262199 ACX262199 AMT262199 AWP262199 BGL262199 BQH262199 CAD262199 CJZ262199 CTV262199 DDR262199 DNN262199 DXJ262199 EHF262199 ERB262199 FAX262199 FKT262199 FUP262199 GEL262199 GOH262199 GYD262199 HHZ262199 HRV262199 IBR262199 ILN262199 IVJ262199 JFF262199 JPB262199 JYX262199 KIT262199 KSP262199 LCL262199 LMH262199 LWD262199 MFZ262199 MPV262199 MZR262199 NJN262199 NTJ262199 ODF262199 ONB262199 OWX262199 PGT262199 PQP262199 QAL262199 QKH262199 QUD262199 RDZ262199 RNV262199 RXR262199 SHN262199 SRJ262199 TBF262199 TLB262199 TUX262199 UET262199 UOP262199 UYL262199 VIH262199 VSD262199 WBZ262199 WLV262199 WVR262199 J327735 JF327735 TB327735 ACX327735 AMT327735 AWP327735 BGL327735 BQH327735 CAD327735 CJZ327735 CTV327735 DDR327735 DNN327735 DXJ327735 EHF327735 ERB327735 FAX327735 FKT327735 FUP327735 GEL327735 GOH327735 GYD327735 HHZ327735 HRV327735 IBR327735 ILN327735 IVJ327735 JFF327735 JPB327735 JYX327735 KIT327735 KSP327735 LCL327735 LMH327735 LWD327735 MFZ327735 MPV327735 MZR327735 NJN327735 NTJ327735 ODF327735 ONB327735 OWX327735 PGT327735 PQP327735 QAL327735 QKH327735 QUD327735 RDZ327735 RNV327735 RXR327735 SHN327735 SRJ327735 TBF327735 TLB327735 TUX327735 UET327735 UOP327735 UYL327735 VIH327735 VSD327735 WBZ327735 WLV327735 WVR327735 J393271 JF393271 TB393271 ACX393271 AMT393271 AWP393271 BGL393271 BQH393271 CAD393271 CJZ393271 CTV393271 DDR393271 DNN393271 DXJ393271 EHF393271 ERB393271 FAX393271 FKT393271 FUP393271 GEL393271 GOH393271 GYD393271 HHZ393271 HRV393271 IBR393271 ILN393271 IVJ393271 JFF393271 JPB393271 JYX393271 KIT393271 KSP393271 LCL393271 LMH393271 LWD393271 MFZ393271 MPV393271 MZR393271 NJN393271 NTJ393271 ODF393271 ONB393271 OWX393271 PGT393271 PQP393271 QAL393271 QKH393271 QUD393271 RDZ393271 RNV393271 RXR393271 SHN393271 SRJ393271 TBF393271 TLB393271 TUX393271 UET393271 UOP393271 UYL393271 VIH393271 VSD393271 WBZ393271 WLV393271 WVR393271 J458807 JF458807 TB458807 ACX458807 AMT458807 AWP458807 BGL458807 BQH458807 CAD458807 CJZ458807 CTV458807 DDR458807 DNN458807 DXJ458807 EHF458807 ERB458807 FAX458807 FKT458807 FUP458807 GEL458807 GOH458807 GYD458807 HHZ458807 HRV458807 IBR458807 ILN458807 IVJ458807 JFF458807 JPB458807 JYX458807 KIT458807 KSP458807 LCL458807 LMH458807 LWD458807 MFZ458807 MPV458807 MZR458807 NJN458807 NTJ458807 ODF458807 ONB458807 OWX458807 PGT458807 PQP458807 QAL458807 QKH458807 QUD458807 RDZ458807 RNV458807 RXR458807 SHN458807 SRJ458807 TBF458807 TLB458807 TUX458807 UET458807 UOP458807 UYL458807 VIH458807 VSD458807 WBZ458807 WLV458807 WVR458807 J524343 JF524343 TB524343 ACX524343 AMT524343 AWP524343 BGL524343 BQH524343 CAD524343 CJZ524343 CTV524343 DDR524343 DNN524343 DXJ524343 EHF524343 ERB524343 FAX524343 FKT524343 FUP524343 GEL524343 GOH524343 GYD524343 HHZ524343 HRV524343 IBR524343 ILN524343 IVJ524343 JFF524343 JPB524343 JYX524343 KIT524343 KSP524343 LCL524343 LMH524343 LWD524343 MFZ524343 MPV524343 MZR524343 NJN524343 NTJ524343 ODF524343 ONB524343 OWX524343 PGT524343 PQP524343 QAL524343 QKH524343 QUD524343 RDZ524343 RNV524343 RXR524343 SHN524343 SRJ524343 TBF524343 TLB524343 TUX524343 UET524343 UOP524343 UYL524343 VIH524343 VSD524343 WBZ524343 WLV524343 WVR524343 J589879 JF589879 TB589879 ACX589879 AMT589879 AWP589879 BGL589879 BQH589879 CAD589879 CJZ589879 CTV589879 DDR589879 DNN589879 DXJ589879 EHF589879 ERB589879 FAX589879 FKT589879 FUP589879 GEL589879 GOH589879 GYD589879 HHZ589879 HRV589879 IBR589879 ILN589879 IVJ589879 JFF589879 JPB589879 JYX589879 KIT589879 KSP589879 LCL589879 LMH589879 LWD589879 MFZ589879 MPV589879 MZR589879 NJN589879 NTJ589879 ODF589879 ONB589879 OWX589879 PGT589879 PQP589879 QAL589879 QKH589879 QUD589879 RDZ589879 RNV589879 RXR589879 SHN589879 SRJ589879 TBF589879 TLB589879 TUX589879 UET589879 UOP589879 UYL589879 VIH589879 VSD589879 WBZ589879 WLV589879 WVR589879 J655415 JF655415 TB655415 ACX655415 AMT655415 AWP655415 BGL655415 BQH655415 CAD655415 CJZ655415 CTV655415 DDR655415 DNN655415 DXJ655415 EHF655415 ERB655415 FAX655415 FKT655415 FUP655415 GEL655415 GOH655415 GYD655415 HHZ655415 HRV655415 IBR655415 ILN655415 IVJ655415 JFF655415 JPB655415 JYX655415 KIT655415 KSP655415 LCL655415 LMH655415 LWD655415 MFZ655415 MPV655415 MZR655415 NJN655415 NTJ655415 ODF655415 ONB655415 OWX655415 PGT655415 PQP655415 QAL655415 QKH655415 QUD655415 RDZ655415 RNV655415 RXR655415 SHN655415 SRJ655415 TBF655415 TLB655415 TUX655415 UET655415 UOP655415 UYL655415 VIH655415 VSD655415 WBZ655415 WLV655415 WVR655415 J720951 JF720951 TB720951 ACX720951 AMT720951 AWP720951 BGL720951 BQH720951 CAD720951 CJZ720951 CTV720951 DDR720951 DNN720951 DXJ720951 EHF720951 ERB720951 FAX720951 FKT720951 FUP720951 GEL720951 GOH720951 GYD720951 HHZ720951 HRV720951 IBR720951 ILN720951 IVJ720951 JFF720951 JPB720951 JYX720951 KIT720951 KSP720951 LCL720951 LMH720951 LWD720951 MFZ720951 MPV720951 MZR720951 NJN720951 NTJ720951 ODF720951 ONB720951 OWX720951 PGT720951 PQP720951 QAL720951 QKH720951 QUD720951 RDZ720951 RNV720951 RXR720951 SHN720951 SRJ720951 TBF720951 TLB720951 TUX720951 UET720951 UOP720951 UYL720951 VIH720951 VSD720951 WBZ720951 WLV720951 WVR720951 J786487 JF786487 TB786487 ACX786487 AMT786487 AWP786487 BGL786487 BQH786487 CAD786487 CJZ786487 CTV786487 DDR786487 DNN786487 DXJ786487 EHF786487 ERB786487 FAX786487 FKT786487 FUP786487 GEL786487 GOH786487 GYD786487 HHZ786487 HRV786487 IBR786487 ILN786487 IVJ786487 JFF786487 JPB786487 JYX786487 KIT786487 KSP786487 LCL786487 LMH786487 LWD786487 MFZ786487 MPV786487 MZR786487 NJN786487 NTJ786487 ODF786487 ONB786487 OWX786487 PGT786487 PQP786487 QAL786487 QKH786487 QUD786487 RDZ786487 RNV786487 RXR786487 SHN786487 SRJ786487 TBF786487 TLB786487 TUX786487 UET786487 UOP786487 UYL786487 VIH786487 VSD786487 WBZ786487 WLV786487 WVR786487 J852023 JF852023 TB852023 ACX852023 AMT852023 AWP852023 BGL852023 BQH852023 CAD852023 CJZ852023 CTV852023 DDR852023 DNN852023 DXJ852023 EHF852023 ERB852023 FAX852023 FKT852023 FUP852023 GEL852023 GOH852023 GYD852023 HHZ852023 HRV852023 IBR852023 ILN852023 IVJ852023 JFF852023 JPB852023 JYX852023 KIT852023 KSP852023 LCL852023 LMH852023 LWD852023 MFZ852023 MPV852023 MZR852023 NJN852023 NTJ852023 ODF852023 ONB852023 OWX852023 PGT852023 PQP852023 QAL852023 QKH852023 QUD852023 RDZ852023 RNV852023 RXR852023 SHN852023 SRJ852023 TBF852023 TLB852023 TUX852023 UET852023 UOP852023 UYL852023 VIH852023 VSD852023 WBZ852023 WLV852023 WVR852023 J917559 JF917559 TB917559 ACX917559 AMT917559 AWP917559 BGL917559 BQH917559 CAD917559 CJZ917559 CTV917559 DDR917559 DNN917559 DXJ917559 EHF917559 ERB917559 FAX917559 FKT917559 FUP917559 GEL917559 GOH917559 GYD917559 HHZ917559 HRV917559 IBR917559 ILN917559 IVJ917559 JFF917559 JPB917559 JYX917559 KIT917559 KSP917559 LCL917559 LMH917559 LWD917559 MFZ917559 MPV917559 MZR917559 NJN917559 NTJ917559 ODF917559 ONB917559 OWX917559 PGT917559 PQP917559 QAL917559 QKH917559 QUD917559 RDZ917559 RNV917559 RXR917559 SHN917559 SRJ917559 TBF917559 TLB917559 TUX917559 UET917559 UOP917559 UYL917559 VIH917559 VSD917559 WBZ917559 WLV917559 WVR917559 J983095 JF983095 TB983095 ACX983095 AMT983095 AWP983095 BGL983095 BQH983095 CAD983095 CJZ983095 CTV983095 DDR983095 DNN983095 DXJ983095 EHF983095 ERB983095 FAX983095 FKT983095 FUP983095 GEL983095 GOH983095 GYD983095 HHZ983095 HRV983095 IBR983095 ILN983095 IVJ983095 JFF983095 JPB983095 JYX983095 KIT983095 KSP983095 LCL983095 LMH983095 LWD983095 MFZ983095 MPV983095 MZR983095 NJN983095 NTJ983095 ODF983095 ONB983095 OWX983095 PGT983095 PQP983095 QAL983095 QKH983095 QUD983095 RDZ983095 RNV983095 RXR983095 SHN983095 SRJ983095 TBF983095 TLB983095 TUX983095 UET983095 UOP983095 UYL983095 VIH983095 VSD983095 WBZ983095 WLV983095 WVR983095 J139 JF139 TB139 ACX139 AMT139 AWP139 BGL139 BQH139 CAD139 CJZ139 CTV139 DDR139 DNN139 DXJ139 EHF139 ERB139 FAX139 FKT139 FUP139 GEL139 GOH139 GYD139 HHZ139 HRV139 IBR139 ILN139 IVJ139 JFF139 JPB139 JYX139 KIT139 KSP139 LCL139 LMH139 LWD139 MFZ139 MPV139 MZR139 NJN139 NTJ139 ODF139 ONB139 OWX139 PGT139 PQP139 QAL139 QKH139 QUD139 RDZ139 RNV139 RXR139 SHN139 SRJ139 TBF139 TLB139 TUX139 UET139 UOP139 UYL139 VIH139 VSD139 WBZ139 WLV139 WVR139 J65675 JF65675 TB65675 ACX65675 AMT65675 AWP65675 BGL65675 BQH65675 CAD65675 CJZ65675 CTV65675 DDR65675 DNN65675 DXJ65675 EHF65675 ERB65675 FAX65675 FKT65675 FUP65675 GEL65675 GOH65675 GYD65675 HHZ65675 HRV65675 IBR65675 ILN65675 IVJ65675 JFF65675 JPB65675 JYX65675 KIT65675 KSP65675 LCL65675 LMH65675 LWD65675 MFZ65675 MPV65675 MZR65675 NJN65675 NTJ65675 ODF65675 ONB65675 OWX65675 PGT65675 PQP65675 QAL65675 QKH65675 QUD65675 RDZ65675 RNV65675 RXR65675 SHN65675 SRJ65675 TBF65675 TLB65675 TUX65675 UET65675 UOP65675 UYL65675 VIH65675 VSD65675 WBZ65675 WLV65675 WVR65675 J131211 JF131211 TB131211 ACX131211 AMT131211 AWP131211 BGL131211 BQH131211 CAD131211 CJZ131211 CTV131211 DDR131211 DNN131211 DXJ131211 EHF131211 ERB131211 FAX131211 FKT131211 FUP131211 GEL131211 GOH131211 GYD131211 HHZ131211 HRV131211 IBR131211 ILN131211 IVJ131211 JFF131211 JPB131211 JYX131211 KIT131211 KSP131211 LCL131211 LMH131211 LWD131211 MFZ131211 MPV131211 MZR131211 NJN131211 NTJ131211 ODF131211 ONB131211 OWX131211 PGT131211 PQP131211 QAL131211 QKH131211 QUD131211 RDZ131211 RNV131211 RXR131211 SHN131211 SRJ131211 TBF131211 TLB131211 TUX131211 UET131211 UOP131211 UYL131211 VIH131211 VSD131211 WBZ131211 WLV131211 WVR131211 J196747 JF196747 TB196747 ACX196747 AMT196747 AWP196747 BGL196747 BQH196747 CAD196747 CJZ196747 CTV196747 DDR196747 DNN196747 DXJ196747 EHF196747 ERB196747 FAX196747 FKT196747 FUP196747 GEL196747 GOH196747 GYD196747 HHZ196747 HRV196747 IBR196747 ILN196747 IVJ196747 JFF196747 JPB196747 JYX196747 KIT196747 KSP196747 LCL196747 LMH196747 LWD196747 MFZ196747 MPV196747 MZR196747 NJN196747 NTJ196747 ODF196747 ONB196747 OWX196747 PGT196747 PQP196747 QAL196747 QKH196747 QUD196747 RDZ196747 RNV196747 RXR196747 SHN196747 SRJ196747 TBF196747 TLB196747 TUX196747 UET196747 UOP196747 UYL196747 VIH196747 VSD196747 WBZ196747 WLV196747 WVR196747 J262283 JF262283 TB262283 ACX262283 AMT262283 AWP262283 BGL262283 BQH262283 CAD262283 CJZ262283 CTV262283 DDR262283 DNN262283 DXJ262283 EHF262283 ERB262283 FAX262283 FKT262283 FUP262283 GEL262283 GOH262283 GYD262283 HHZ262283 HRV262283 IBR262283 ILN262283 IVJ262283 JFF262283 JPB262283 JYX262283 KIT262283 KSP262283 LCL262283 LMH262283 LWD262283 MFZ262283 MPV262283 MZR262283 NJN262283 NTJ262283 ODF262283 ONB262283 OWX262283 PGT262283 PQP262283 QAL262283 QKH262283 QUD262283 RDZ262283 RNV262283 RXR262283 SHN262283 SRJ262283 TBF262283 TLB262283 TUX262283 UET262283 UOP262283 UYL262283 VIH262283 VSD262283 WBZ262283 WLV262283 WVR262283 J327819 JF327819 TB327819 ACX327819 AMT327819 AWP327819 BGL327819 BQH327819 CAD327819 CJZ327819 CTV327819 DDR327819 DNN327819 DXJ327819 EHF327819 ERB327819 FAX327819 FKT327819 FUP327819 GEL327819 GOH327819 GYD327819 HHZ327819 HRV327819 IBR327819 ILN327819 IVJ327819 JFF327819 JPB327819 JYX327819 KIT327819 KSP327819 LCL327819 LMH327819 LWD327819 MFZ327819 MPV327819 MZR327819 NJN327819 NTJ327819 ODF327819 ONB327819 OWX327819 PGT327819 PQP327819 QAL327819 QKH327819 QUD327819 RDZ327819 RNV327819 RXR327819 SHN327819 SRJ327819 TBF327819 TLB327819 TUX327819 UET327819 UOP327819 UYL327819 VIH327819 VSD327819 WBZ327819 WLV327819 WVR327819 J393355 JF393355 TB393355 ACX393355 AMT393355 AWP393355 BGL393355 BQH393355 CAD393355 CJZ393355 CTV393355 DDR393355 DNN393355 DXJ393355 EHF393355 ERB393355 FAX393355 FKT393355 FUP393355 GEL393355 GOH393355 GYD393355 HHZ393355 HRV393355 IBR393355 ILN393355 IVJ393355 JFF393355 JPB393355 JYX393355 KIT393355 KSP393355 LCL393355 LMH393355 LWD393355 MFZ393355 MPV393355 MZR393355 NJN393355 NTJ393355 ODF393355 ONB393355 OWX393355 PGT393355 PQP393355 QAL393355 QKH393355 QUD393355 RDZ393355 RNV393355 RXR393355 SHN393355 SRJ393355 TBF393355 TLB393355 TUX393355 UET393355 UOP393355 UYL393355 VIH393355 VSD393355 WBZ393355 WLV393355 WVR393355 J458891 JF458891 TB458891 ACX458891 AMT458891 AWP458891 BGL458891 BQH458891 CAD458891 CJZ458891 CTV458891 DDR458891 DNN458891 DXJ458891 EHF458891 ERB458891 FAX458891 FKT458891 FUP458891 GEL458891 GOH458891 GYD458891 HHZ458891 HRV458891 IBR458891 ILN458891 IVJ458891 JFF458891 JPB458891 JYX458891 KIT458891 KSP458891 LCL458891 LMH458891 LWD458891 MFZ458891 MPV458891 MZR458891 NJN458891 NTJ458891 ODF458891 ONB458891 OWX458891 PGT458891 PQP458891 QAL458891 QKH458891 QUD458891 RDZ458891 RNV458891 RXR458891 SHN458891 SRJ458891 TBF458891 TLB458891 TUX458891 UET458891 UOP458891 UYL458891 VIH458891 VSD458891 WBZ458891 WLV458891 WVR458891 J524427 JF524427 TB524427 ACX524427 AMT524427 AWP524427 BGL524427 BQH524427 CAD524427 CJZ524427 CTV524427 DDR524427 DNN524427 DXJ524427 EHF524427 ERB524427 FAX524427 FKT524427 FUP524427 GEL524427 GOH524427 GYD524427 HHZ524427 HRV524427 IBR524427 ILN524427 IVJ524427 JFF524427 JPB524427 JYX524427 KIT524427 KSP524427 LCL524427 LMH524427 LWD524427 MFZ524427 MPV524427 MZR524427 NJN524427 NTJ524427 ODF524427 ONB524427 OWX524427 PGT524427 PQP524427 QAL524427 QKH524427 QUD524427 RDZ524427 RNV524427 RXR524427 SHN524427 SRJ524427 TBF524427 TLB524427 TUX524427 UET524427 UOP524427 UYL524427 VIH524427 VSD524427 WBZ524427 WLV524427 WVR524427 J589963 JF589963 TB589963 ACX589963 AMT589963 AWP589963 BGL589963 BQH589963 CAD589963 CJZ589963 CTV589963 DDR589963 DNN589963 DXJ589963 EHF589963 ERB589963 FAX589963 FKT589963 FUP589963 GEL589963 GOH589963 GYD589963 HHZ589963 HRV589963 IBR589963 ILN589963 IVJ589963 JFF589963 JPB589963 JYX589963 KIT589963 KSP589963 LCL589963 LMH589963 LWD589963 MFZ589963 MPV589963 MZR589963 NJN589963 NTJ589963 ODF589963 ONB589963 OWX589963 PGT589963 PQP589963 QAL589963 QKH589963 QUD589963 RDZ589963 RNV589963 RXR589963 SHN589963 SRJ589963 TBF589963 TLB589963 TUX589963 UET589963 UOP589963 UYL589963 VIH589963 VSD589963 WBZ589963 WLV589963 WVR589963 J655499 JF655499 TB655499 ACX655499 AMT655499 AWP655499 BGL655499 BQH655499 CAD655499 CJZ655499 CTV655499 DDR655499 DNN655499 DXJ655499 EHF655499 ERB655499 FAX655499 FKT655499 FUP655499 GEL655499 GOH655499 GYD655499 HHZ655499 HRV655499 IBR655499 ILN655499 IVJ655499 JFF655499 JPB655499 JYX655499 KIT655499 KSP655499 LCL655499 LMH655499 LWD655499 MFZ655499 MPV655499 MZR655499 NJN655499 NTJ655499 ODF655499 ONB655499 OWX655499 PGT655499 PQP655499 QAL655499 QKH655499 QUD655499 RDZ655499 RNV655499 RXR655499 SHN655499 SRJ655499 TBF655499 TLB655499 TUX655499 UET655499 UOP655499 UYL655499 VIH655499 VSD655499 WBZ655499 WLV655499 WVR655499 J721035 JF721035 TB721035 ACX721035 AMT721035 AWP721035 BGL721035 BQH721035 CAD721035 CJZ721035 CTV721035 DDR721035 DNN721035 DXJ721035 EHF721035 ERB721035 FAX721035 FKT721035 FUP721035 GEL721035 GOH721035 GYD721035 HHZ721035 HRV721035 IBR721035 ILN721035 IVJ721035 JFF721035 JPB721035 JYX721035 KIT721035 KSP721035 LCL721035 LMH721035 LWD721035 MFZ721035 MPV721035 MZR721035 NJN721035 NTJ721035 ODF721035 ONB721035 OWX721035 PGT721035 PQP721035 QAL721035 QKH721035 QUD721035 RDZ721035 RNV721035 RXR721035 SHN721035 SRJ721035 TBF721035 TLB721035 TUX721035 UET721035 UOP721035 UYL721035 VIH721035 VSD721035 WBZ721035 WLV721035 WVR721035 J786571 JF786571 TB786571 ACX786571 AMT786571 AWP786571 BGL786571 BQH786571 CAD786571 CJZ786571 CTV786571 DDR786571 DNN786571 DXJ786571 EHF786571 ERB786571 FAX786571 FKT786571 FUP786571 GEL786571 GOH786571 GYD786571 HHZ786571 HRV786571 IBR786571 ILN786571 IVJ786571 JFF786571 JPB786571 JYX786571 KIT786571 KSP786571 LCL786571 LMH786571 LWD786571 MFZ786571 MPV786571 MZR786571 NJN786571 NTJ786571 ODF786571 ONB786571 OWX786571 PGT786571 PQP786571 QAL786571 QKH786571 QUD786571 RDZ786571 RNV786571 RXR786571 SHN786571 SRJ786571 TBF786571 TLB786571 TUX786571 UET786571 UOP786571 UYL786571 VIH786571 VSD786571 WBZ786571 WLV786571 WVR786571 J852107 JF852107 TB852107 ACX852107 AMT852107 AWP852107 BGL852107 BQH852107 CAD852107 CJZ852107 CTV852107 DDR852107 DNN852107 DXJ852107 EHF852107 ERB852107 FAX852107 FKT852107 FUP852107 GEL852107 GOH852107 GYD852107 HHZ852107 HRV852107 IBR852107 ILN852107 IVJ852107 JFF852107 JPB852107 JYX852107 KIT852107 KSP852107 LCL852107 LMH852107 LWD852107 MFZ852107 MPV852107 MZR852107 NJN852107 NTJ852107 ODF852107 ONB852107 OWX852107 PGT852107 PQP852107 QAL852107 QKH852107 QUD852107 RDZ852107 RNV852107 RXR852107 SHN852107 SRJ852107 TBF852107 TLB852107 TUX852107 UET852107 UOP852107 UYL852107 VIH852107 VSD852107 WBZ852107 WLV852107 WVR852107 J917643 JF917643 TB917643 ACX917643 AMT917643 AWP917643 BGL917643 BQH917643 CAD917643 CJZ917643 CTV917643 DDR917643 DNN917643 DXJ917643 EHF917643 ERB917643 FAX917643 FKT917643 FUP917643 GEL917643 GOH917643 GYD917643 HHZ917643 HRV917643 IBR917643 ILN917643 IVJ917643 JFF917643 JPB917643 JYX917643 KIT917643 KSP917643 LCL917643 LMH917643 LWD917643 MFZ917643 MPV917643 MZR917643 NJN917643 NTJ917643 ODF917643 ONB917643 OWX917643 PGT917643 PQP917643 QAL917643 QKH917643 QUD917643 RDZ917643 RNV917643 RXR917643 SHN917643 SRJ917643 TBF917643 TLB917643 TUX917643 UET917643 UOP917643 UYL917643 VIH917643 VSD917643 WBZ917643 WLV917643 WVR917643 J983179 JF983179 TB983179 ACX983179 AMT983179 AWP983179 BGL983179 BQH983179 CAD983179 CJZ983179 CTV983179 DDR983179 DNN983179 DXJ983179 EHF983179 ERB983179 FAX983179 FKT983179 FUP983179 GEL983179 GOH983179 GYD983179 HHZ983179 HRV983179 IBR983179 ILN983179 IVJ983179 JFF983179 JPB983179 JYX983179 KIT983179 KSP983179 LCL983179 LMH983179 LWD983179 MFZ983179 MPV983179 MZR983179 NJN983179 NTJ983179 ODF983179 ONB983179 OWX983179 PGT983179 PQP983179 QAL983179 QKH983179 QUD983179 RDZ983179 RNV983179 RXR983179 SHN983179 SRJ983179 TBF983179 TLB983179 TUX983179 UET983179 UOP983179 UYL983179 VIH983179 VSD983179 WBZ983179 WLV983179 WVR983179 J114:J115 JF114:JF115 TB114:TB115 ACX114:ACX115 AMT114:AMT115 AWP114:AWP115 BGL114:BGL115 BQH114:BQH115 CAD114:CAD115 CJZ114:CJZ115 CTV114:CTV115 DDR114:DDR115 DNN114:DNN115 DXJ114:DXJ115 EHF114:EHF115 ERB114:ERB115 FAX114:FAX115 FKT114:FKT115 FUP114:FUP115 GEL114:GEL115 GOH114:GOH115 GYD114:GYD115 HHZ114:HHZ115 HRV114:HRV115 IBR114:IBR115 ILN114:ILN115 IVJ114:IVJ115 JFF114:JFF115 JPB114:JPB115 JYX114:JYX115 KIT114:KIT115 KSP114:KSP115 LCL114:LCL115 LMH114:LMH115 LWD114:LWD115 MFZ114:MFZ115 MPV114:MPV115 MZR114:MZR115 NJN114:NJN115 NTJ114:NTJ115 ODF114:ODF115 ONB114:ONB115 OWX114:OWX115 PGT114:PGT115 PQP114:PQP115 QAL114:QAL115 QKH114:QKH115 QUD114:QUD115 RDZ114:RDZ115 RNV114:RNV115 RXR114:RXR115 SHN114:SHN115 SRJ114:SRJ115 TBF114:TBF115 TLB114:TLB115 TUX114:TUX115 UET114:UET115 UOP114:UOP115 UYL114:UYL115 VIH114:VIH115 VSD114:VSD115 WBZ114:WBZ115 WLV114:WLV115 WVR114:WVR115 J65650:J65651 JF65650:JF65651 TB65650:TB65651 ACX65650:ACX65651 AMT65650:AMT65651 AWP65650:AWP65651 BGL65650:BGL65651 BQH65650:BQH65651 CAD65650:CAD65651 CJZ65650:CJZ65651 CTV65650:CTV65651 DDR65650:DDR65651 DNN65650:DNN65651 DXJ65650:DXJ65651 EHF65650:EHF65651 ERB65650:ERB65651 FAX65650:FAX65651 FKT65650:FKT65651 FUP65650:FUP65651 GEL65650:GEL65651 GOH65650:GOH65651 GYD65650:GYD65651 HHZ65650:HHZ65651 HRV65650:HRV65651 IBR65650:IBR65651 ILN65650:ILN65651 IVJ65650:IVJ65651 JFF65650:JFF65651 JPB65650:JPB65651 JYX65650:JYX65651 KIT65650:KIT65651 KSP65650:KSP65651 LCL65650:LCL65651 LMH65650:LMH65651 LWD65650:LWD65651 MFZ65650:MFZ65651 MPV65650:MPV65651 MZR65650:MZR65651 NJN65650:NJN65651 NTJ65650:NTJ65651 ODF65650:ODF65651 ONB65650:ONB65651 OWX65650:OWX65651 PGT65650:PGT65651 PQP65650:PQP65651 QAL65650:QAL65651 QKH65650:QKH65651 QUD65650:QUD65651 RDZ65650:RDZ65651 RNV65650:RNV65651 RXR65650:RXR65651 SHN65650:SHN65651 SRJ65650:SRJ65651 TBF65650:TBF65651 TLB65650:TLB65651 TUX65650:TUX65651 UET65650:UET65651 UOP65650:UOP65651 UYL65650:UYL65651 VIH65650:VIH65651 VSD65650:VSD65651 WBZ65650:WBZ65651 WLV65650:WLV65651 WVR65650:WVR65651 J131186:J131187 JF131186:JF131187 TB131186:TB131187 ACX131186:ACX131187 AMT131186:AMT131187 AWP131186:AWP131187 BGL131186:BGL131187 BQH131186:BQH131187 CAD131186:CAD131187 CJZ131186:CJZ131187 CTV131186:CTV131187 DDR131186:DDR131187 DNN131186:DNN131187 DXJ131186:DXJ131187 EHF131186:EHF131187 ERB131186:ERB131187 FAX131186:FAX131187 FKT131186:FKT131187 FUP131186:FUP131187 GEL131186:GEL131187 GOH131186:GOH131187 GYD131186:GYD131187 HHZ131186:HHZ131187 HRV131186:HRV131187 IBR131186:IBR131187 ILN131186:ILN131187 IVJ131186:IVJ131187 JFF131186:JFF131187 JPB131186:JPB131187 JYX131186:JYX131187 KIT131186:KIT131187 KSP131186:KSP131187 LCL131186:LCL131187 LMH131186:LMH131187 LWD131186:LWD131187 MFZ131186:MFZ131187 MPV131186:MPV131187 MZR131186:MZR131187 NJN131186:NJN131187 NTJ131186:NTJ131187 ODF131186:ODF131187 ONB131186:ONB131187 OWX131186:OWX131187 PGT131186:PGT131187 PQP131186:PQP131187 QAL131186:QAL131187 QKH131186:QKH131187 QUD131186:QUD131187 RDZ131186:RDZ131187 RNV131186:RNV131187 RXR131186:RXR131187 SHN131186:SHN131187 SRJ131186:SRJ131187 TBF131186:TBF131187 TLB131186:TLB131187 TUX131186:TUX131187 UET131186:UET131187 UOP131186:UOP131187 UYL131186:UYL131187 VIH131186:VIH131187 VSD131186:VSD131187 WBZ131186:WBZ131187 WLV131186:WLV131187 WVR131186:WVR131187 J196722:J196723 JF196722:JF196723 TB196722:TB196723 ACX196722:ACX196723 AMT196722:AMT196723 AWP196722:AWP196723 BGL196722:BGL196723 BQH196722:BQH196723 CAD196722:CAD196723 CJZ196722:CJZ196723 CTV196722:CTV196723 DDR196722:DDR196723 DNN196722:DNN196723 DXJ196722:DXJ196723 EHF196722:EHF196723 ERB196722:ERB196723 FAX196722:FAX196723 FKT196722:FKT196723 FUP196722:FUP196723 GEL196722:GEL196723 GOH196722:GOH196723 GYD196722:GYD196723 HHZ196722:HHZ196723 HRV196722:HRV196723 IBR196722:IBR196723 ILN196722:ILN196723 IVJ196722:IVJ196723 JFF196722:JFF196723 JPB196722:JPB196723 JYX196722:JYX196723 KIT196722:KIT196723 KSP196722:KSP196723 LCL196722:LCL196723 LMH196722:LMH196723 LWD196722:LWD196723 MFZ196722:MFZ196723 MPV196722:MPV196723 MZR196722:MZR196723 NJN196722:NJN196723 NTJ196722:NTJ196723 ODF196722:ODF196723 ONB196722:ONB196723 OWX196722:OWX196723 PGT196722:PGT196723 PQP196722:PQP196723 QAL196722:QAL196723 QKH196722:QKH196723 QUD196722:QUD196723 RDZ196722:RDZ196723 RNV196722:RNV196723 RXR196722:RXR196723 SHN196722:SHN196723 SRJ196722:SRJ196723 TBF196722:TBF196723 TLB196722:TLB196723 TUX196722:TUX196723 UET196722:UET196723 UOP196722:UOP196723 UYL196722:UYL196723 VIH196722:VIH196723 VSD196722:VSD196723 WBZ196722:WBZ196723 WLV196722:WLV196723 WVR196722:WVR196723 J262258:J262259 JF262258:JF262259 TB262258:TB262259 ACX262258:ACX262259 AMT262258:AMT262259 AWP262258:AWP262259 BGL262258:BGL262259 BQH262258:BQH262259 CAD262258:CAD262259 CJZ262258:CJZ262259 CTV262258:CTV262259 DDR262258:DDR262259 DNN262258:DNN262259 DXJ262258:DXJ262259 EHF262258:EHF262259 ERB262258:ERB262259 FAX262258:FAX262259 FKT262258:FKT262259 FUP262258:FUP262259 GEL262258:GEL262259 GOH262258:GOH262259 GYD262258:GYD262259 HHZ262258:HHZ262259 HRV262258:HRV262259 IBR262258:IBR262259 ILN262258:ILN262259 IVJ262258:IVJ262259 JFF262258:JFF262259 JPB262258:JPB262259 JYX262258:JYX262259 KIT262258:KIT262259 KSP262258:KSP262259 LCL262258:LCL262259 LMH262258:LMH262259 LWD262258:LWD262259 MFZ262258:MFZ262259 MPV262258:MPV262259 MZR262258:MZR262259 NJN262258:NJN262259 NTJ262258:NTJ262259 ODF262258:ODF262259 ONB262258:ONB262259 OWX262258:OWX262259 PGT262258:PGT262259 PQP262258:PQP262259 QAL262258:QAL262259 QKH262258:QKH262259 QUD262258:QUD262259 RDZ262258:RDZ262259 RNV262258:RNV262259 RXR262258:RXR262259 SHN262258:SHN262259 SRJ262258:SRJ262259 TBF262258:TBF262259 TLB262258:TLB262259 TUX262258:TUX262259 UET262258:UET262259 UOP262258:UOP262259 UYL262258:UYL262259 VIH262258:VIH262259 VSD262258:VSD262259 WBZ262258:WBZ262259 WLV262258:WLV262259 WVR262258:WVR262259 J327794:J327795 JF327794:JF327795 TB327794:TB327795 ACX327794:ACX327795 AMT327794:AMT327795 AWP327794:AWP327795 BGL327794:BGL327795 BQH327794:BQH327795 CAD327794:CAD327795 CJZ327794:CJZ327795 CTV327794:CTV327795 DDR327794:DDR327795 DNN327794:DNN327795 DXJ327794:DXJ327795 EHF327794:EHF327795 ERB327794:ERB327795 FAX327794:FAX327795 FKT327794:FKT327795 FUP327794:FUP327795 GEL327794:GEL327795 GOH327794:GOH327795 GYD327794:GYD327795 HHZ327794:HHZ327795 HRV327794:HRV327795 IBR327794:IBR327795 ILN327794:ILN327795 IVJ327794:IVJ327795 JFF327794:JFF327795 JPB327794:JPB327795 JYX327794:JYX327795 KIT327794:KIT327795 KSP327794:KSP327795 LCL327794:LCL327795 LMH327794:LMH327795 LWD327794:LWD327795 MFZ327794:MFZ327795 MPV327794:MPV327795 MZR327794:MZR327795 NJN327794:NJN327795 NTJ327794:NTJ327795 ODF327794:ODF327795 ONB327794:ONB327795 OWX327794:OWX327795 PGT327794:PGT327795 PQP327794:PQP327795 QAL327794:QAL327795 QKH327794:QKH327795 QUD327794:QUD327795 RDZ327794:RDZ327795 RNV327794:RNV327795 RXR327794:RXR327795 SHN327794:SHN327795 SRJ327794:SRJ327795 TBF327794:TBF327795 TLB327794:TLB327795 TUX327794:TUX327795 UET327794:UET327795 UOP327794:UOP327795 UYL327794:UYL327795 VIH327794:VIH327795 VSD327794:VSD327795 WBZ327794:WBZ327795 WLV327794:WLV327795 WVR327794:WVR327795 J393330:J393331 JF393330:JF393331 TB393330:TB393331 ACX393330:ACX393331 AMT393330:AMT393331 AWP393330:AWP393331 BGL393330:BGL393331 BQH393330:BQH393331 CAD393330:CAD393331 CJZ393330:CJZ393331 CTV393330:CTV393331 DDR393330:DDR393331 DNN393330:DNN393331 DXJ393330:DXJ393331 EHF393330:EHF393331 ERB393330:ERB393331 FAX393330:FAX393331 FKT393330:FKT393331 FUP393330:FUP393331 GEL393330:GEL393331 GOH393330:GOH393331 GYD393330:GYD393331 HHZ393330:HHZ393331 HRV393330:HRV393331 IBR393330:IBR393331 ILN393330:ILN393331 IVJ393330:IVJ393331 JFF393330:JFF393331 JPB393330:JPB393331 JYX393330:JYX393331 KIT393330:KIT393331 KSP393330:KSP393331 LCL393330:LCL393331 LMH393330:LMH393331 LWD393330:LWD393331 MFZ393330:MFZ393331 MPV393330:MPV393331 MZR393330:MZR393331 NJN393330:NJN393331 NTJ393330:NTJ393331 ODF393330:ODF393331 ONB393330:ONB393331 OWX393330:OWX393331 PGT393330:PGT393331 PQP393330:PQP393331 QAL393330:QAL393331 QKH393330:QKH393331 QUD393330:QUD393331 RDZ393330:RDZ393331 RNV393330:RNV393331 RXR393330:RXR393331 SHN393330:SHN393331 SRJ393330:SRJ393331 TBF393330:TBF393331 TLB393330:TLB393331 TUX393330:TUX393331 UET393330:UET393331 UOP393330:UOP393331 UYL393330:UYL393331 VIH393330:VIH393331 VSD393330:VSD393331 WBZ393330:WBZ393331 WLV393330:WLV393331 WVR393330:WVR393331 J458866:J458867 JF458866:JF458867 TB458866:TB458867 ACX458866:ACX458867 AMT458866:AMT458867 AWP458866:AWP458867 BGL458866:BGL458867 BQH458866:BQH458867 CAD458866:CAD458867 CJZ458866:CJZ458867 CTV458866:CTV458867 DDR458866:DDR458867 DNN458866:DNN458867 DXJ458866:DXJ458867 EHF458866:EHF458867 ERB458866:ERB458867 FAX458866:FAX458867 FKT458866:FKT458867 FUP458866:FUP458867 GEL458866:GEL458867 GOH458866:GOH458867 GYD458866:GYD458867 HHZ458866:HHZ458867 HRV458866:HRV458867 IBR458866:IBR458867 ILN458866:ILN458867 IVJ458866:IVJ458867 JFF458866:JFF458867 JPB458866:JPB458867 JYX458866:JYX458867 KIT458866:KIT458867 KSP458866:KSP458867 LCL458866:LCL458867 LMH458866:LMH458867 LWD458866:LWD458867 MFZ458866:MFZ458867 MPV458866:MPV458867 MZR458866:MZR458867 NJN458866:NJN458867 NTJ458866:NTJ458867 ODF458866:ODF458867 ONB458866:ONB458867 OWX458866:OWX458867 PGT458866:PGT458867 PQP458866:PQP458867 QAL458866:QAL458867 QKH458866:QKH458867 QUD458866:QUD458867 RDZ458866:RDZ458867 RNV458866:RNV458867 RXR458866:RXR458867 SHN458866:SHN458867 SRJ458866:SRJ458867 TBF458866:TBF458867 TLB458866:TLB458867 TUX458866:TUX458867 UET458866:UET458867 UOP458866:UOP458867 UYL458866:UYL458867 VIH458866:VIH458867 VSD458866:VSD458867 WBZ458866:WBZ458867 WLV458866:WLV458867 WVR458866:WVR458867 J524402:J524403 JF524402:JF524403 TB524402:TB524403 ACX524402:ACX524403 AMT524402:AMT524403 AWP524402:AWP524403 BGL524402:BGL524403 BQH524402:BQH524403 CAD524402:CAD524403 CJZ524402:CJZ524403 CTV524402:CTV524403 DDR524402:DDR524403 DNN524402:DNN524403 DXJ524402:DXJ524403 EHF524402:EHF524403 ERB524402:ERB524403 FAX524402:FAX524403 FKT524402:FKT524403 FUP524402:FUP524403 GEL524402:GEL524403 GOH524402:GOH524403 GYD524402:GYD524403 HHZ524402:HHZ524403 HRV524402:HRV524403 IBR524402:IBR524403 ILN524402:ILN524403 IVJ524402:IVJ524403 JFF524402:JFF524403 JPB524402:JPB524403 JYX524402:JYX524403 KIT524402:KIT524403 KSP524402:KSP524403 LCL524402:LCL524403 LMH524402:LMH524403 LWD524402:LWD524403 MFZ524402:MFZ524403 MPV524402:MPV524403 MZR524402:MZR524403 NJN524402:NJN524403 NTJ524402:NTJ524403 ODF524402:ODF524403 ONB524402:ONB524403 OWX524402:OWX524403 PGT524402:PGT524403 PQP524402:PQP524403 QAL524402:QAL524403 QKH524402:QKH524403 QUD524402:QUD524403 RDZ524402:RDZ524403 RNV524402:RNV524403 RXR524402:RXR524403 SHN524402:SHN524403 SRJ524402:SRJ524403 TBF524402:TBF524403 TLB524402:TLB524403 TUX524402:TUX524403 UET524402:UET524403 UOP524402:UOP524403 UYL524402:UYL524403 VIH524402:VIH524403 VSD524402:VSD524403 WBZ524402:WBZ524403 WLV524402:WLV524403 WVR524402:WVR524403 J589938:J589939 JF589938:JF589939 TB589938:TB589939 ACX589938:ACX589939 AMT589938:AMT589939 AWP589938:AWP589939 BGL589938:BGL589939 BQH589938:BQH589939 CAD589938:CAD589939 CJZ589938:CJZ589939 CTV589938:CTV589939 DDR589938:DDR589939 DNN589938:DNN589939 DXJ589938:DXJ589939 EHF589938:EHF589939 ERB589938:ERB589939 FAX589938:FAX589939 FKT589938:FKT589939 FUP589938:FUP589939 GEL589938:GEL589939 GOH589938:GOH589939 GYD589938:GYD589939 HHZ589938:HHZ589939 HRV589938:HRV589939 IBR589938:IBR589939 ILN589938:ILN589939 IVJ589938:IVJ589939 JFF589938:JFF589939 JPB589938:JPB589939 JYX589938:JYX589939 KIT589938:KIT589939 KSP589938:KSP589939 LCL589938:LCL589939 LMH589938:LMH589939 LWD589938:LWD589939 MFZ589938:MFZ589939 MPV589938:MPV589939 MZR589938:MZR589939 NJN589938:NJN589939 NTJ589938:NTJ589939 ODF589938:ODF589939 ONB589938:ONB589939 OWX589938:OWX589939 PGT589938:PGT589939 PQP589938:PQP589939 QAL589938:QAL589939 QKH589938:QKH589939 QUD589938:QUD589939 RDZ589938:RDZ589939 RNV589938:RNV589939 RXR589938:RXR589939 SHN589938:SHN589939 SRJ589938:SRJ589939 TBF589938:TBF589939 TLB589938:TLB589939 TUX589938:TUX589939 UET589938:UET589939 UOP589938:UOP589939 UYL589938:UYL589939 VIH589938:VIH589939 VSD589938:VSD589939 WBZ589938:WBZ589939 WLV589938:WLV589939 WVR589938:WVR589939 J655474:J655475 JF655474:JF655475 TB655474:TB655475 ACX655474:ACX655475 AMT655474:AMT655475 AWP655474:AWP655475 BGL655474:BGL655475 BQH655474:BQH655475 CAD655474:CAD655475 CJZ655474:CJZ655475 CTV655474:CTV655475 DDR655474:DDR655475 DNN655474:DNN655475 DXJ655474:DXJ655475 EHF655474:EHF655475 ERB655474:ERB655475 FAX655474:FAX655475 FKT655474:FKT655475 FUP655474:FUP655475 GEL655474:GEL655475 GOH655474:GOH655475 GYD655474:GYD655475 HHZ655474:HHZ655475 HRV655474:HRV655475 IBR655474:IBR655475 ILN655474:ILN655475 IVJ655474:IVJ655475 JFF655474:JFF655475 JPB655474:JPB655475 JYX655474:JYX655475 KIT655474:KIT655475 KSP655474:KSP655475 LCL655474:LCL655475 LMH655474:LMH655475 LWD655474:LWD655475 MFZ655474:MFZ655475 MPV655474:MPV655475 MZR655474:MZR655475 NJN655474:NJN655475 NTJ655474:NTJ655475 ODF655474:ODF655475 ONB655474:ONB655475 OWX655474:OWX655475 PGT655474:PGT655475 PQP655474:PQP655475 QAL655474:QAL655475 QKH655474:QKH655475 QUD655474:QUD655475 RDZ655474:RDZ655475 RNV655474:RNV655475 RXR655474:RXR655475 SHN655474:SHN655475 SRJ655474:SRJ655475 TBF655474:TBF655475 TLB655474:TLB655475 TUX655474:TUX655475 UET655474:UET655475 UOP655474:UOP655475 UYL655474:UYL655475 VIH655474:VIH655475 VSD655474:VSD655475 WBZ655474:WBZ655475 WLV655474:WLV655475 WVR655474:WVR655475 J721010:J721011 JF721010:JF721011 TB721010:TB721011 ACX721010:ACX721011 AMT721010:AMT721011 AWP721010:AWP721011 BGL721010:BGL721011 BQH721010:BQH721011 CAD721010:CAD721011 CJZ721010:CJZ721011 CTV721010:CTV721011 DDR721010:DDR721011 DNN721010:DNN721011 DXJ721010:DXJ721011 EHF721010:EHF721011 ERB721010:ERB721011 FAX721010:FAX721011 FKT721010:FKT721011 FUP721010:FUP721011 GEL721010:GEL721011 GOH721010:GOH721011 GYD721010:GYD721011 HHZ721010:HHZ721011 HRV721010:HRV721011 IBR721010:IBR721011 ILN721010:ILN721011 IVJ721010:IVJ721011 JFF721010:JFF721011 JPB721010:JPB721011 JYX721010:JYX721011 KIT721010:KIT721011 KSP721010:KSP721011 LCL721010:LCL721011 LMH721010:LMH721011 LWD721010:LWD721011 MFZ721010:MFZ721011 MPV721010:MPV721011 MZR721010:MZR721011 NJN721010:NJN721011 NTJ721010:NTJ721011 ODF721010:ODF721011 ONB721010:ONB721011 OWX721010:OWX721011 PGT721010:PGT721011 PQP721010:PQP721011 QAL721010:QAL721011 QKH721010:QKH721011 QUD721010:QUD721011 RDZ721010:RDZ721011 RNV721010:RNV721011 RXR721010:RXR721011 SHN721010:SHN721011 SRJ721010:SRJ721011 TBF721010:TBF721011 TLB721010:TLB721011 TUX721010:TUX721011 UET721010:UET721011 UOP721010:UOP721011 UYL721010:UYL721011 VIH721010:VIH721011 VSD721010:VSD721011 WBZ721010:WBZ721011 WLV721010:WLV721011 WVR721010:WVR721011 J786546:J786547 JF786546:JF786547 TB786546:TB786547 ACX786546:ACX786547 AMT786546:AMT786547 AWP786546:AWP786547 BGL786546:BGL786547 BQH786546:BQH786547 CAD786546:CAD786547 CJZ786546:CJZ786547 CTV786546:CTV786547 DDR786546:DDR786547 DNN786546:DNN786547 DXJ786546:DXJ786547 EHF786546:EHF786547 ERB786546:ERB786547 FAX786546:FAX786547 FKT786546:FKT786547 FUP786546:FUP786547 GEL786546:GEL786547 GOH786546:GOH786547 GYD786546:GYD786547 HHZ786546:HHZ786547 HRV786546:HRV786547 IBR786546:IBR786547 ILN786546:ILN786547 IVJ786546:IVJ786547 JFF786546:JFF786547 JPB786546:JPB786547 JYX786546:JYX786547 KIT786546:KIT786547 KSP786546:KSP786547 LCL786546:LCL786547 LMH786546:LMH786547 LWD786546:LWD786547 MFZ786546:MFZ786547 MPV786546:MPV786547 MZR786546:MZR786547 NJN786546:NJN786547 NTJ786546:NTJ786547 ODF786546:ODF786547 ONB786546:ONB786547 OWX786546:OWX786547 PGT786546:PGT786547 PQP786546:PQP786547 QAL786546:QAL786547 QKH786546:QKH786547 QUD786546:QUD786547 RDZ786546:RDZ786547 RNV786546:RNV786547 RXR786546:RXR786547 SHN786546:SHN786547 SRJ786546:SRJ786547 TBF786546:TBF786547 TLB786546:TLB786547 TUX786546:TUX786547 UET786546:UET786547 UOP786546:UOP786547 UYL786546:UYL786547 VIH786546:VIH786547 VSD786546:VSD786547 WBZ786546:WBZ786547 WLV786546:WLV786547 WVR786546:WVR786547 J852082:J852083 JF852082:JF852083 TB852082:TB852083 ACX852082:ACX852083 AMT852082:AMT852083 AWP852082:AWP852083 BGL852082:BGL852083 BQH852082:BQH852083 CAD852082:CAD852083 CJZ852082:CJZ852083 CTV852082:CTV852083 DDR852082:DDR852083 DNN852082:DNN852083 DXJ852082:DXJ852083 EHF852082:EHF852083 ERB852082:ERB852083 FAX852082:FAX852083 FKT852082:FKT852083 FUP852082:FUP852083 GEL852082:GEL852083 GOH852082:GOH852083 GYD852082:GYD852083 HHZ852082:HHZ852083 HRV852082:HRV852083 IBR852082:IBR852083 ILN852082:ILN852083 IVJ852082:IVJ852083 JFF852082:JFF852083 JPB852082:JPB852083 JYX852082:JYX852083 KIT852082:KIT852083 KSP852082:KSP852083 LCL852082:LCL852083 LMH852082:LMH852083 LWD852082:LWD852083 MFZ852082:MFZ852083 MPV852082:MPV852083 MZR852082:MZR852083 NJN852082:NJN852083 NTJ852082:NTJ852083 ODF852082:ODF852083 ONB852082:ONB852083 OWX852082:OWX852083 PGT852082:PGT852083 PQP852082:PQP852083 QAL852082:QAL852083 QKH852082:QKH852083 QUD852082:QUD852083 RDZ852082:RDZ852083 RNV852082:RNV852083 RXR852082:RXR852083 SHN852082:SHN852083 SRJ852082:SRJ852083 TBF852082:TBF852083 TLB852082:TLB852083 TUX852082:TUX852083 UET852082:UET852083 UOP852082:UOP852083 UYL852082:UYL852083 VIH852082:VIH852083 VSD852082:VSD852083 WBZ852082:WBZ852083 WLV852082:WLV852083 WVR852082:WVR852083 J917618:J917619 JF917618:JF917619 TB917618:TB917619 ACX917618:ACX917619 AMT917618:AMT917619 AWP917618:AWP917619 BGL917618:BGL917619 BQH917618:BQH917619 CAD917618:CAD917619 CJZ917618:CJZ917619 CTV917618:CTV917619 DDR917618:DDR917619 DNN917618:DNN917619 DXJ917618:DXJ917619 EHF917618:EHF917619 ERB917618:ERB917619 FAX917618:FAX917619 FKT917618:FKT917619 FUP917618:FUP917619 GEL917618:GEL917619 GOH917618:GOH917619 GYD917618:GYD917619 HHZ917618:HHZ917619 HRV917618:HRV917619 IBR917618:IBR917619 ILN917618:ILN917619 IVJ917618:IVJ917619 JFF917618:JFF917619 JPB917618:JPB917619 JYX917618:JYX917619 KIT917618:KIT917619 KSP917618:KSP917619 LCL917618:LCL917619 LMH917618:LMH917619 LWD917618:LWD917619 MFZ917618:MFZ917619 MPV917618:MPV917619 MZR917618:MZR917619 NJN917618:NJN917619 NTJ917618:NTJ917619 ODF917618:ODF917619 ONB917618:ONB917619 OWX917618:OWX917619 PGT917618:PGT917619 PQP917618:PQP917619 QAL917618:QAL917619 QKH917618:QKH917619 QUD917618:QUD917619 RDZ917618:RDZ917619 RNV917618:RNV917619 RXR917618:RXR917619 SHN917618:SHN917619 SRJ917618:SRJ917619 TBF917618:TBF917619 TLB917618:TLB917619 TUX917618:TUX917619 UET917618:UET917619 UOP917618:UOP917619 UYL917618:UYL917619 VIH917618:VIH917619 VSD917618:VSD917619 WBZ917618:WBZ917619 WLV917618:WLV917619 WVR917618:WVR917619 J983154:J983155 JF983154:JF983155 TB983154:TB983155 ACX983154:ACX983155 AMT983154:AMT983155 AWP983154:AWP983155 BGL983154:BGL983155 BQH983154:BQH983155 CAD983154:CAD983155 CJZ983154:CJZ983155 CTV983154:CTV983155 DDR983154:DDR983155 DNN983154:DNN983155 DXJ983154:DXJ983155 EHF983154:EHF983155 ERB983154:ERB983155 FAX983154:FAX983155 FKT983154:FKT983155 FUP983154:FUP983155 GEL983154:GEL983155 GOH983154:GOH983155 GYD983154:GYD983155 HHZ983154:HHZ983155 HRV983154:HRV983155 IBR983154:IBR983155 ILN983154:ILN983155 IVJ983154:IVJ983155 JFF983154:JFF983155 JPB983154:JPB983155 JYX983154:JYX983155 KIT983154:KIT983155 KSP983154:KSP983155 LCL983154:LCL983155 LMH983154:LMH983155 LWD983154:LWD983155 MFZ983154:MFZ983155 MPV983154:MPV983155 MZR983154:MZR983155 NJN983154:NJN983155 NTJ983154:NTJ983155 ODF983154:ODF983155 ONB983154:ONB983155 OWX983154:OWX983155 PGT983154:PGT983155 PQP983154:PQP983155 QAL983154:QAL983155 QKH983154:QKH983155 QUD983154:QUD983155 RDZ983154:RDZ983155 RNV983154:RNV983155 RXR983154:RXR983155 SHN983154:SHN983155 SRJ983154:SRJ983155 TBF983154:TBF983155 TLB983154:TLB983155 TUX983154:TUX983155 UET983154:UET983155 UOP983154:UOP983155 UYL983154:UYL983155 VIH983154:VIH983155 VSD983154:VSD983155 WBZ983154:WBZ983155 WLV983154:WLV983155 WVR983154:WVR983155 J63 JF63 TB63 ACX63 AMT63 AWP63 BGL63 BQH63 CAD63 CJZ63 CTV63 DDR63 DNN63 DXJ63 EHF63 ERB63 FAX63 FKT63 FUP63 GEL63 GOH63 GYD63 HHZ63 HRV63 IBR63 ILN63 IVJ63 JFF63 JPB63 JYX63 KIT63 KSP63 LCL63 LMH63 LWD63 MFZ63 MPV63 MZR63 NJN63 NTJ63 ODF63 ONB63 OWX63 PGT63 PQP63 QAL63 QKH63 QUD63 RDZ63 RNV63 RXR63 SHN63 SRJ63 TBF63 TLB63 TUX63 UET63 UOP63 UYL63 VIH63 VSD63 WBZ63 WLV63 WVR63 J65599 JF65599 TB65599 ACX65599 AMT65599 AWP65599 BGL65599 BQH65599 CAD65599 CJZ65599 CTV65599 DDR65599 DNN65599 DXJ65599 EHF65599 ERB65599 FAX65599 FKT65599 FUP65599 GEL65599 GOH65599 GYD65599 HHZ65599 HRV65599 IBR65599 ILN65599 IVJ65599 JFF65599 JPB65599 JYX65599 KIT65599 KSP65599 LCL65599 LMH65599 LWD65599 MFZ65599 MPV65599 MZR65599 NJN65599 NTJ65599 ODF65599 ONB65599 OWX65599 PGT65599 PQP65599 QAL65599 QKH65599 QUD65599 RDZ65599 RNV65599 RXR65599 SHN65599 SRJ65599 TBF65599 TLB65599 TUX65599 UET65599 UOP65599 UYL65599 VIH65599 VSD65599 WBZ65599 WLV65599 WVR65599 J131135 JF131135 TB131135 ACX131135 AMT131135 AWP131135 BGL131135 BQH131135 CAD131135 CJZ131135 CTV131135 DDR131135 DNN131135 DXJ131135 EHF131135 ERB131135 FAX131135 FKT131135 FUP131135 GEL131135 GOH131135 GYD131135 HHZ131135 HRV131135 IBR131135 ILN131135 IVJ131135 JFF131135 JPB131135 JYX131135 KIT131135 KSP131135 LCL131135 LMH131135 LWD131135 MFZ131135 MPV131135 MZR131135 NJN131135 NTJ131135 ODF131135 ONB131135 OWX131135 PGT131135 PQP131135 QAL131135 QKH131135 QUD131135 RDZ131135 RNV131135 RXR131135 SHN131135 SRJ131135 TBF131135 TLB131135 TUX131135 UET131135 UOP131135 UYL131135 VIH131135 VSD131135 WBZ131135 WLV131135 WVR131135 J196671 JF196671 TB196671 ACX196671 AMT196671 AWP196671 BGL196671 BQH196671 CAD196671 CJZ196671 CTV196671 DDR196671 DNN196671 DXJ196671 EHF196671 ERB196671 FAX196671 FKT196671 FUP196671 GEL196671 GOH196671 GYD196671 HHZ196671 HRV196671 IBR196671 ILN196671 IVJ196671 JFF196671 JPB196671 JYX196671 KIT196671 KSP196671 LCL196671 LMH196671 LWD196671 MFZ196671 MPV196671 MZR196671 NJN196671 NTJ196671 ODF196671 ONB196671 OWX196671 PGT196671 PQP196671 QAL196671 QKH196671 QUD196671 RDZ196671 RNV196671 RXR196671 SHN196671 SRJ196671 TBF196671 TLB196671 TUX196671 UET196671 UOP196671 UYL196671 VIH196671 VSD196671 WBZ196671 WLV196671 WVR196671 J262207 JF262207 TB262207 ACX262207 AMT262207 AWP262207 BGL262207 BQH262207 CAD262207 CJZ262207 CTV262207 DDR262207 DNN262207 DXJ262207 EHF262207 ERB262207 FAX262207 FKT262207 FUP262207 GEL262207 GOH262207 GYD262207 HHZ262207 HRV262207 IBR262207 ILN262207 IVJ262207 JFF262207 JPB262207 JYX262207 KIT262207 KSP262207 LCL262207 LMH262207 LWD262207 MFZ262207 MPV262207 MZR262207 NJN262207 NTJ262207 ODF262207 ONB262207 OWX262207 PGT262207 PQP262207 QAL262207 QKH262207 QUD262207 RDZ262207 RNV262207 RXR262207 SHN262207 SRJ262207 TBF262207 TLB262207 TUX262207 UET262207 UOP262207 UYL262207 VIH262207 VSD262207 WBZ262207 WLV262207 WVR262207 J327743 JF327743 TB327743 ACX327743 AMT327743 AWP327743 BGL327743 BQH327743 CAD327743 CJZ327743 CTV327743 DDR327743 DNN327743 DXJ327743 EHF327743 ERB327743 FAX327743 FKT327743 FUP327743 GEL327743 GOH327743 GYD327743 HHZ327743 HRV327743 IBR327743 ILN327743 IVJ327743 JFF327743 JPB327743 JYX327743 KIT327743 KSP327743 LCL327743 LMH327743 LWD327743 MFZ327743 MPV327743 MZR327743 NJN327743 NTJ327743 ODF327743 ONB327743 OWX327743 PGT327743 PQP327743 QAL327743 QKH327743 QUD327743 RDZ327743 RNV327743 RXR327743 SHN327743 SRJ327743 TBF327743 TLB327743 TUX327743 UET327743 UOP327743 UYL327743 VIH327743 VSD327743 WBZ327743 WLV327743 WVR327743 J393279 JF393279 TB393279 ACX393279 AMT393279 AWP393279 BGL393279 BQH393279 CAD393279 CJZ393279 CTV393279 DDR393279 DNN393279 DXJ393279 EHF393279 ERB393279 FAX393279 FKT393279 FUP393279 GEL393279 GOH393279 GYD393279 HHZ393279 HRV393279 IBR393279 ILN393279 IVJ393279 JFF393279 JPB393279 JYX393279 KIT393279 KSP393279 LCL393279 LMH393279 LWD393279 MFZ393279 MPV393279 MZR393279 NJN393279 NTJ393279 ODF393279 ONB393279 OWX393279 PGT393279 PQP393279 QAL393279 QKH393279 QUD393279 RDZ393279 RNV393279 RXR393279 SHN393279 SRJ393279 TBF393279 TLB393279 TUX393279 UET393279 UOP393279 UYL393279 VIH393279 VSD393279 WBZ393279 WLV393279 WVR393279 J458815 JF458815 TB458815 ACX458815 AMT458815 AWP458815 BGL458815 BQH458815 CAD458815 CJZ458815 CTV458815 DDR458815 DNN458815 DXJ458815 EHF458815 ERB458815 FAX458815 FKT458815 FUP458815 GEL458815 GOH458815 GYD458815 HHZ458815 HRV458815 IBR458815 ILN458815 IVJ458815 JFF458815 JPB458815 JYX458815 KIT458815 KSP458815 LCL458815 LMH458815 LWD458815 MFZ458815 MPV458815 MZR458815 NJN458815 NTJ458815 ODF458815 ONB458815 OWX458815 PGT458815 PQP458815 QAL458815 QKH458815 QUD458815 RDZ458815 RNV458815 RXR458815 SHN458815 SRJ458815 TBF458815 TLB458815 TUX458815 UET458815 UOP458815 UYL458815 VIH458815 VSD458815 WBZ458815 WLV458815 WVR458815 J524351 JF524351 TB524351 ACX524351 AMT524351 AWP524351 BGL524351 BQH524351 CAD524351 CJZ524351 CTV524351 DDR524351 DNN524351 DXJ524351 EHF524351 ERB524351 FAX524351 FKT524351 FUP524351 GEL524351 GOH524351 GYD524351 HHZ524351 HRV524351 IBR524351 ILN524351 IVJ524351 JFF524351 JPB524351 JYX524351 KIT524351 KSP524351 LCL524351 LMH524351 LWD524351 MFZ524351 MPV524351 MZR524351 NJN524351 NTJ524351 ODF524351 ONB524351 OWX524351 PGT524351 PQP524351 QAL524351 QKH524351 QUD524351 RDZ524351 RNV524351 RXR524351 SHN524351 SRJ524351 TBF524351 TLB524351 TUX524351 UET524351 UOP524351 UYL524351 VIH524351 VSD524351 WBZ524351 WLV524351 WVR524351 J589887 JF589887 TB589887 ACX589887 AMT589887 AWP589887 BGL589887 BQH589887 CAD589887 CJZ589887 CTV589887 DDR589887 DNN589887 DXJ589887 EHF589887 ERB589887 FAX589887 FKT589887 FUP589887 GEL589887 GOH589887 GYD589887 HHZ589887 HRV589887 IBR589887 ILN589887 IVJ589887 JFF589887 JPB589887 JYX589887 KIT589887 KSP589887 LCL589887 LMH589887 LWD589887 MFZ589887 MPV589887 MZR589887 NJN589887 NTJ589887 ODF589887 ONB589887 OWX589887 PGT589887 PQP589887 QAL589887 QKH589887 QUD589887 RDZ589887 RNV589887 RXR589887 SHN589887 SRJ589887 TBF589887 TLB589887 TUX589887 UET589887 UOP589887 UYL589887 VIH589887 VSD589887 WBZ589887 WLV589887 WVR589887 J655423 JF655423 TB655423 ACX655423 AMT655423 AWP655423 BGL655423 BQH655423 CAD655423 CJZ655423 CTV655423 DDR655423 DNN655423 DXJ655423 EHF655423 ERB655423 FAX655423 FKT655423 FUP655423 GEL655423 GOH655423 GYD655423 HHZ655423 HRV655423 IBR655423 ILN655423 IVJ655423 JFF655423 JPB655423 JYX655423 KIT655423 KSP655423 LCL655423 LMH655423 LWD655423 MFZ655423 MPV655423 MZR655423 NJN655423 NTJ655423 ODF655423 ONB655423 OWX655423 PGT655423 PQP655423 QAL655423 QKH655423 QUD655423 RDZ655423 RNV655423 RXR655423 SHN655423 SRJ655423 TBF655423 TLB655423 TUX655423 UET655423 UOP655423 UYL655423 VIH655423 VSD655423 WBZ655423 WLV655423 WVR655423 J720959 JF720959 TB720959 ACX720959 AMT720959 AWP720959 BGL720959 BQH720959 CAD720959 CJZ720959 CTV720959 DDR720959 DNN720959 DXJ720959 EHF720959 ERB720959 FAX720959 FKT720959 FUP720959 GEL720959 GOH720959 GYD720959 HHZ720959 HRV720959 IBR720959 ILN720959 IVJ720959 JFF720959 JPB720959 JYX720959 KIT720959 KSP720959 LCL720959 LMH720959 LWD720959 MFZ720959 MPV720959 MZR720959 NJN720959 NTJ720959 ODF720959 ONB720959 OWX720959 PGT720959 PQP720959 QAL720959 QKH720959 QUD720959 RDZ720959 RNV720959 RXR720959 SHN720959 SRJ720959 TBF720959 TLB720959 TUX720959 UET720959 UOP720959 UYL720959 VIH720959 VSD720959 WBZ720959 WLV720959 WVR720959 J786495 JF786495 TB786495 ACX786495 AMT786495 AWP786495 BGL786495 BQH786495 CAD786495 CJZ786495 CTV786495 DDR786495 DNN786495 DXJ786495 EHF786495 ERB786495 FAX786495 FKT786495 FUP786495 GEL786495 GOH786495 GYD786495 HHZ786495 HRV786495 IBR786495 ILN786495 IVJ786495 JFF786495 JPB786495 JYX786495 KIT786495 KSP786495 LCL786495 LMH786495 LWD786495 MFZ786495 MPV786495 MZR786495 NJN786495 NTJ786495 ODF786495 ONB786495 OWX786495 PGT786495 PQP786495 QAL786495 QKH786495 QUD786495 RDZ786495 RNV786495 RXR786495 SHN786495 SRJ786495 TBF786495 TLB786495 TUX786495 UET786495 UOP786495 UYL786495 VIH786495 VSD786495 WBZ786495 WLV786495 WVR786495 J852031 JF852031 TB852031 ACX852031 AMT852031 AWP852031 BGL852031 BQH852031 CAD852031 CJZ852031 CTV852031 DDR852031 DNN852031 DXJ852031 EHF852031 ERB852031 FAX852031 FKT852031 FUP852031 GEL852031 GOH852031 GYD852031 HHZ852031 HRV852031 IBR852031 ILN852031 IVJ852031 JFF852031 JPB852031 JYX852031 KIT852031 KSP852031 LCL852031 LMH852031 LWD852031 MFZ852031 MPV852031 MZR852031 NJN852031 NTJ852031 ODF852031 ONB852031 OWX852031 PGT852031 PQP852031 QAL852031 QKH852031 QUD852031 RDZ852031 RNV852031 RXR852031 SHN852031 SRJ852031 TBF852031 TLB852031 TUX852031 UET852031 UOP852031 UYL852031 VIH852031 VSD852031 WBZ852031 WLV852031 WVR852031 J917567 JF917567 TB917567 ACX917567 AMT917567 AWP917567 BGL917567 BQH917567 CAD917567 CJZ917567 CTV917567 DDR917567 DNN917567 DXJ917567 EHF917567 ERB917567 FAX917567 FKT917567 FUP917567 GEL917567 GOH917567 GYD917567 HHZ917567 HRV917567 IBR917567 ILN917567 IVJ917567 JFF917567 JPB917567 JYX917567 KIT917567 KSP917567 LCL917567 LMH917567 LWD917567 MFZ917567 MPV917567 MZR917567 NJN917567 NTJ917567 ODF917567 ONB917567 OWX917567 PGT917567 PQP917567 QAL917567 QKH917567 QUD917567 RDZ917567 RNV917567 RXR917567 SHN917567 SRJ917567 TBF917567 TLB917567 TUX917567 UET917567 UOP917567 UYL917567 VIH917567 VSD917567 WBZ917567 WLV917567 WVR917567 J983103 JF983103 TB983103 ACX983103 AMT983103 AWP983103 BGL983103 BQH983103 CAD983103 CJZ983103 CTV983103 DDR983103 DNN983103 DXJ983103 EHF983103 ERB983103 FAX983103 FKT983103 FUP983103 GEL983103 GOH983103 GYD983103 HHZ983103 HRV983103 IBR983103 ILN983103 IVJ983103 JFF983103 JPB983103 JYX983103 KIT983103 KSP983103 LCL983103 LMH983103 LWD983103 MFZ983103 MPV983103 MZR983103 NJN983103 NTJ983103 ODF983103 ONB983103 OWX983103 PGT983103 PQP983103 QAL983103 QKH983103 QUD983103 RDZ983103 RNV983103 RXR983103 SHN983103 SRJ983103 TBF983103 TLB983103 TUX983103 UET983103 UOP983103 UYL983103 VIH983103 VSD983103 WBZ983103 WLV983103 WVR983103 J59:J61 JF59:JF61 TB59:TB61 ACX59:ACX61 AMT59:AMT61 AWP59:AWP61 BGL59:BGL61 BQH59:BQH61 CAD59:CAD61 CJZ59:CJZ61 CTV59:CTV61 DDR59:DDR61 DNN59:DNN61 DXJ59:DXJ61 EHF59:EHF61 ERB59:ERB61 FAX59:FAX61 FKT59:FKT61 FUP59:FUP61 GEL59:GEL61 GOH59:GOH61 GYD59:GYD61 HHZ59:HHZ61 HRV59:HRV61 IBR59:IBR61 ILN59:ILN61 IVJ59:IVJ61 JFF59:JFF61 JPB59:JPB61 JYX59:JYX61 KIT59:KIT61 KSP59:KSP61 LCL59:LCL61 LMH59:LMH61 LWD59:LWD61 MFZ59:MFZ61 MPV59:MPV61 MZR59:MZR61 NJN59:NJN61 NTJ59:NTJ61 ODF59:ODF61 ONB59:ONB61 OWX59:OWX61 PGT59:PGT61 PQP59:PQP61 QAL59:QAL61 QKH59:QKH61 QUD59:QUD61 RDZ59:RDZ61 RNV59:RNV61 RXR59:RXR61 SHN59:SHN61 SRJ59:SRJ61 TBF59:TBF61 TLB59:TLB61 TUX59:TUX61 UET59:UET61 UOP59:UOP61 UYL59:UYL61 VIH59:VIH61 VSD59:VSD61 WBZ59:WBZ61 WLV59:WLV61 WVR59:WVR61 J65595:J65597 JF65595:JF65597 TB65595:TB65597 ACX65595:ACX65597 AMT65595:AMT65597 AWP65595:AWP65597 BGL65595:BGL65597 BQH65595:BQH65597 CAD65595:CAD65597 CJZ65595:CJZ65597 CTV65595:CTV65597 DDR65595:DDR65597 DNN65595:DNN65597 DXJ65595:DXJ65597 EHF65595:EHF65597 ERB65595:ERB65597 FAX65595:FAX65597 FKT65595:FKT65597 FUP65595:FUP65597 GEL65595:GEL65597 GOH65595:GOH65597 GYD65595:GYD65597 HHZ65595:HHZ65597 HRV65595:HRV65597 IBR65595:IBR65597 ILN65595:ILN65597 IVJ65595:IVJ65597 JFF65595:JFF65597 JPB65595:JPB65597 JYX65595:JYX65597 KIT65595:KIT65597 KSP65595:KSP65597 LCL65595:LCL65597 LMH65595:LMH65597 LWD65595:LWD65597 MFZ65595:MFZ65597 MPV65595:MPV65597 MZR65595:MZR65597 NJN65595:NJN65597 NTJ65595:NTJ65597 ODF65595:ODF65597 ONB65595:ONB65597 OWX65595:OWX65597 PGT65595:PGT65597 PQP65595:PQP65597 QAL65595:QAL65597 QKH65595:QKH65597 QUD65595:QUD65597 RDZ65595:RDZ65597 RNV65595:RNV65597 RXR65595:RXR65597 SHN65595:SHN65597 SRJ65595:SRJ65597 TBF65595:TBF65597 TLB65595:TLB65597 TUX65595:TUX65597 UET65595:UET65597 UOP65595:UOP65597 UYL65595:UYL65597 VIH65595:VIH65597 VSD65595:VSD65597 WBZ65595:WBZ65597 WLV65595:WLV65597 WVR65595:WVR65597 J131131:J131133 JF131131:JF131133 TB131131:TB131133 ACX131131:ACX131133 AMT131131:AMT131133 AWP131131:AWP131133 BGL131131:BGL131133 BQH131131:BQH131133 CAD131131:CAD131133 CJZ131131:CJZ131133 CTV131131:CTV131133 DDR131131:DDR131133 DNN131131:DNN131133 DXJ131131:DXJ131133 EHF131131:EHF131133 ERB131131:ERB131133 FAX131131:FAX131133 FKT131131:FKT131133 FUP131131:FUP131133 GEL131131:GEL131133 GOH131131:GOH131133 GYD131131:GYD131133 HHZ131131:HHZ131133 HRV131131:HRV131133 IBR131131:IBR131133 ILN131131:ILN131133 IVJ131131:IVJ131133 JFF131131:JFF131133 JPB131131:JPB131133 JYX131131:JYX131133 KIT131131:KIT131133 KSP131131:KSP131133 LCL131131:LCL131133 LMH131131:LMH131133 LWD131131:LWD131133 MFZ131131:MFZ131133 MPV131131:MPV131133 MZR131131:MZR131133 NJN131131:NJN131133 NTJ131131:NTJ131133 ODF131131:ODF131133 ONB131131:ONB131133 OWX131131:OWX131133 PGT131131:PGT131133 PQP131131:PQP131133 QAL131131:QAL131133 QKH131131:QKH131133 QUD131131:QUD131133 RDZ131131:RDZ131133 RNV131131:RNV131133 RXR131131:RXR131133 SHN131131:SHN131133 SRJ131131:SRJ131133 TBF131131:TBF131133 TLB131131:TLB131133 TUX131131:TUX131133 UET131131:UET131133 UOP131131:UOP131133 UYL131131:UYL131133 VIH131131:VIH131133 VSD131131:VSD131133 WBZ131131:WBZ131133 WLV131131:WLV131133 WVR131131:WVR131133 J196667:J196669 JF196667:JF196669 TB196667:TB196669 ACX196667:ACX196669 AMT196667:AMT196669 AWP196667:AWP196669 BGL196667:BGL196669 BQH196667:BQH196669 CAD196667:CAD196669 CJZ196667:CJZ196669 CTV196667:CTV196669 DDR196667:DDR196669 DNN196667:DNN196669 DXJ196667:DXJ196669 EHF196667:EHF196669 ERB196667:ERB196669 FAX196667:FAX196669 FKT196667:FKT196669 FUP196667:FUP196669 GEL196667:GEL196669 GOH196667:GOH196669 GYD196667:GYD196669 HHZ196667:HHZ196669 HRV196667:HRV196669 IBR196667:IBR196669 ILN196667:ILN196669 IVJ196667:IVJ196669 JFF196667:JFF196669 JPB196667:JPB196669 JYX196667:JYX196669 KIT196667:KIT196669 KSP196667:KSP196669 LCL196667:LCL196669 LMH196667:LMH196669 LWD196667:LWD196669 MFZ196667:MFZ196669 MPV196667:MPV196669 MZR196667:MZR196669 NJN196667:NJN196669 NTJ196667:NTJ196669 ODF196667:ODF196669 ONB196667:ONB196669 OWX196667:OWX196669 PGT196667:PGT196669 PQP196667:PQP196669 QAL196667:QAL196669 QKH196667:QKH196669 QUD196667:QUD196669 RDZ196667:RDZ196669 RNV196667:RNV196669 RXR196667:RXR196669 SHN196667:SHN196669 SRJ196667:SRJ196669 TBF196667:TBF196669 TLB196667:TLB196669 TUX196667:TUX196669 UET196667:UET196669 UOP196667:UOP196669 UYL196667:UYL196669 VIH196667:VIH196669 VSD196667:VSD196669 WBZ196667:WBZ196669 WLV196667:WLV196669 WVR196667:WVR196669 J262203:J262205 JF262203:JF262205 TB262203:TB262205 ACX262203:ACX262205 AMT262203:AMT262205 AWP262203:AWP262205 BGL262203:BGL262205 BQH262203:BQH262205 CAD262203:CAD262205 CJZ262203:CJZ262205 CTV262203:CTV262205 DDR262203:DDR262205 DNN262203:DNN262205 DXJ262203:DXJ262205 EHF262203:EHF262205 ERB262203:ERB262205 FAX262203:FAX262205 FKT262203:FKT262205 FUP262203:FUP262205 GEL262203:GEL262205 GOH262203:GOH262205 GYD262203:GYD262205 HHZ262203:HHZ262205 HRV262203:HRV262205 IBR262203:IBR262205 ILN262203:ILN262205 IVJ262203:IVJ262205 JFF262203:JFF262205 JPB262203:JPB262205 JYX262203:JYX262205 KIT262203:KIT262205 KSP262203:KSP262205 LCL262203:LCL262205 LMH262203:LMH262205 LWD262203:LWD262205 MFZ262203:MFZ262205 MPV262203:MPV262205 MZR262203:MZR262205 NJN262203:NJN262205 NTJ262203:NTJ262205 ODF262203:ODF262205 ONB262203:ONB262205 OWX262203:OWX262205 PGT262203:PGT262205 PQP262203:PQP262205 QAL262203:QAL262205 QKH262203:QKH262205 QUD262203:QUD262205 RDZ262203:RDZ262205 RNV262203:RNV262205 RXR262203:RXR262205 SHN262203:SHN262205 SRJ262203:SRJ262205 TBF262203:TBF262205 TLB262203:TLB262205 TUX262203:TUX262205 UET262203:UET262205 UOP262203:UOP262205 UYL262203:UYL262205 VIH262203:VIH262205 VSD262203:VSD262205 WBZ262203:WBZ262205 WLV262203:WLV262205 WVR262203:WVR262205 J327739:J327741 JF327739:JF327741 TB327739:TB327741 ACX327739:ACX327741 AMT327739:AMT327741 AWP327739:AWP327741 BGL327739:BGL327741 BQH327739:BQH327741 CAD327739:CAD327741 CJZ327739:CJZ327741 CTV327739:CTV327741 DDR327739:DDR327741 DNN327739:DNN327741 DXJ327739:DXJ327741 EHF327739:EHF327741 ERB327739:ERB327741 FAX327739:FAX327741 FKT327739:FKT327741 FUP327739:FUP327741 GEL327739:GEL327741 GOH327739:GOH327741 GYD327739:GYD327741 HHZ327739:HHZ327741 HRV327739:HRV327741 IBR327739:IBR327741 ILN327739:ILN327741 IVJ327739:IVJ327741 JFF327739:JFF327741 JPB327739:JPB327741 JYX327739:JYX327741 KIT327739:KIT327741 KSP327739:KSP327741 LCL327739:LCL327741 LMH327739:LMH327741 LWD327739:LWD327741 MFZ327739:MFZ327741 MPV327739:MPV327741 MZR327739:MZR327741 NJN327739:NJN327741 NTJ327739:NTJ327741 ODF327739:ODF327741 ONB327739:ONB327741 OWX327739:OWX327741 PGT327739:PGT327741 PQP327739:PQP327741 QAL327739:QAL327741 QKH327739:QKH327741 QUD327739:QUD327741 RDZ327739:RDZ327741 RNV327739:RNV327741 RXR327739:RXR327741 SHN327739:SHN327741 SRJ327739:SRJ327741 TBF327739:TBF327741 TLB327739:TLB327741 TUX327739:TUX327741 UET327739:UET327741 UOP327739:UOP327741 UYL327739:UYL327741 VIH327739:VIH327741 VSD327739:VSD327741 WBZ327739:WBZ327741 WLV327739:WLV327741 WVR327739:WVR327741 J393275:J393277 JF393275:JF393277 TB393275:TB393277 ACX393275:ACX393277 AMT393275:AMT393277 AWP393275:AWP393277 BGL393275:BGL393277 BQH393275:BQH393277 CAD393275:CAD393277 CJZ393275:CJZ393277 CTV393275:CTV393277 DDR393275:DDR393277 DNN393275:DNN393277 DXJ393275:DXJ393277 EHF393275:EHF393277 ERB393275:ERB393277 FAX393275:FAX393277 FKT393275:FKT393277 FUP393275:FUP393277 GEL393275:GEL393277 GOH393275:GOH393277 GYD393275:GYD393277 HHZ393275:HHZ393277 HRV393275:HRV393277 IBR393275:IBR393277 ILN393275:ILN393277 IVJ393275:IVJ393277 JFF393275:JFF393277 JPB393275:JPB393277 JYX393275:JYX393277 KIT393275:KIT393277 KSP393275:KSP393277 LCL393275:LCL393277 LMH393275:LMH393277 LWD393275:LWD393277 MFZ393275:MFZ393277 MPV393275:MPV393277 MZR393275:MZR393277 NJN393275:NJN393277 NTJ393275:NTJ393277 ODF393275:ODF393277 ONB393275:ONB393277 OWX393275:OWX393277 PGT393275:PGT393277 PQP393275:PQP393277 QAL393275:QAL393277 QKH393275:QKH393277 QUD393275:QUD393277 RDZ393275:RDZ393277 RNV393275:RNV393277 RXR393275:RXR393277 SHN393275:SHN393277 SRJ393275:SRJ393277 TBF393275:TBF393277 TLB393275:TLB393277 TUX393275:TUX393277 UET393275:UET393277 UOP393275:UOP393277 UYL393275:UYL393277 VIH393275:VIH393277 VSD393275:VSD393277 WBZ393275:WBZ393277 WLV393275:WLV393277 WVR393275:WVR393277 J458811:J458813 JF458811:JF458813 TB458811:TB458813 ACX458811:ACX458813 AMT458811:AMT458813 AWP458811:AWP458813 BGL458811:BGL458813 BQH458811:BQH458813 CAD458811:CAD458813 CJZ458811:CJZ458813 CTV458811:CTV458813 DDR458811:DDR458813 DNN458811:DNN458813 DXJ458811:DXJ458813 EHF458811:EHF458813 ERB458811:ERB458813 FAX458811:FAX458813 FKT458811:FKT458813 FUP458811:FUP458813 GEL458811:GEL458813 GOH458811:GOH458813 GYD458811:GYD458813 HHZ458811:HHZ458813 HRV458811:HRV458813 IBR458811:IBR458813 ILN458811:ILN458813 IVJ458811:IVJ458813 JFF458811:JFF458813 JPB458811:JPB458813 JYX458811:JYX458813 KIT458811:KIT458813 KSP458811:KSP458813 LCL458811:LCL458813 LMH458811:LMH458813 LWD458811:LWD458813 MFZ458811:MFZ458813 MPV458811:MPV458813 MZR458811:MZR458813 NJN458811:NJN458813 NTJ458811:NTJ458813 ODF458811:ODF458813 ONB458811:ONB458813 OWX458811:OWX458813 PGT458811:PGT458813 PQP458811:PQP458813 QAL458811:QAL458813 QKH458811:QKH458813 QUD458811:QUD458813 RDZ458811:RDZ458813 RNV458811:RNV458813 RXR458811:RXR458813 SHN458811:SHN458813 SRJ458811:SRJ458813 TBF458811:TBF458813 TLB458811:TLB458813 TUX458811:TUX458813 UET458811:UET458813 UOP458811:UOP458813 UYL458811:UYL458813 VIH458811:VIH458813 VSD458811:VSD458813 WBZ458811:WBZ458813 WLV458811:WLV458813 WVR458811:WVR458813 J524347:J524349 JF524347:JF524349 TB524347:TB524349 ACX524347:ACX524349 AMT524347:AMT524349 AWP524347:AWP524349 BGL524347:BGL524349 BQH524347:BQH524349 CAD524347:CAD524349 CJZ524347:CJZ524349 CTV524347:CTV524349 DDR524347:DDR524349 DNN524347:DNN524349 DXJ524347:DXJ524349 EHF524347:EHF524349 ERB524347:ERB524349 FAX524347:FAX524349 FKT524347:FKT524349 FUP524347:FUP524349 GEL524347:GEL524349 GOH524347:GOH524349 GYD524347:GYD524349 HHZ524347:HHZ524349 HRV524347:HRV524349 IBR524347:IBR524349 ILN524347:ILN524349 IVJ524347:IVJ524349 JFF524347:JFF524349 JPB524347:JPB524349 JYX524347:JYX524349 KIT524347:KIT524349 KSP524347:KSP524349 LCL524347:LCL524349 LMH524347:LMH524349 LWD524347:LWD524349 MFZ524347:MFZ524349 MPV524347:MPV524349 MZR524347:MZR524349 NJN524347:NJN524349 NTJ524347:NTJ524349 ODF524347:ODF524349 ONB524347:ONB524349 OWX524347:OWX524349 PGT524347:PGT524349 PQP524347:PQP524349 QAL524347:QAL524349 QKH524347:QKH524349 QUD524347:QUD524349 RDZ524347:RDZ524349 RNV524347:RNV524349 RXR524347:RXR524349 SHN524347:SHN524349 SRJ524347:SRJ524349 TBF524347:TBF524349 TLB524347:TLB524349 TUX524347:TUX524349 UET524347:UET524349 UOP524347:UOP524349 UYL524347:UYL524349 VIH524347:VIH524349 VSD524347:VSD524349 WBZ524347:WBZ524349 WLV524347:WLV524349 WVR524347:WVR524349 J589883:J589885 JF589883:JF589885 TB589883:TB589885 ACX589883:ACX589885 AMT589883:AMT589885 AWP589883:AWP589885 BGL589883:BGL589885 BQH589883:BQH589885 CAD589883:CAD589885 CJZ589883:CJZ589885 CTV589883:CTV589885 DDR589883:DDR589885 DNN589883:DNN589885 DXJ589883:DXJ589885 EHF589883:EHF589885 ERB589883:ERB589885 FAX589883:FAX589885 FKT589883:FKT589885 FUP589883:FUP589885 GEL589883:GEL589885 GOH589883:GOH589885 GYD589883:GYD589885 HHZ589883:HHZ589885 HRV589883:HRV589885 IBR589883:IBR589885 ILN589883:ILN589885 IVJ589883:IVJ589885 JFF589883:JFF589885 JPB589883:JPB589885 JYX589883:JYX589885 KIT589883:KIT589885 KSP589883:KSP589885 LCL589883:LCL589885 LMH589883:LMH589885 LWD589883:LWD589885 MFZ589883:MFZ589885 MPV589883:MPV589885 MZR589883:MZR589885 NJN589883:NJN589885 NTJ589883:NTJ589885 ODF589883:ODF589885 ONB589883:ONB589885 OWX589883:OWX589885 PGT589883:PGT589885 PQP589883:PQP589885 QAL589883:QAL589885 QKH589883:QKH589885 QUD589883:QUD589885 RDZ589883:RDZ589885 RNV589883:RNV589885 RXR589883:RXR589885 SHN589883:SHN589885 SRJ589883:SRJ589885 TBF589883:TBF589885 TLB589883:TLB589885 TUX589883:TUX589885 UET589883:UET589885 UOP589883:UOP589885 UYL589883:UYL589885 VIH589883:VIH589885 VSD589883:VSD589885 WBZ589883:WBZ589885 WLV589883:WLV589885 WVR589883:WVR589885 J655419:J655421 JF655419:JF655421 TB655419:TB655421 ACX655419:ACX655421 AMT655419:AMT655421 AWP655419:AWP655421 BGL655419:BGL655421 BQH655419:BQH655421 CAD655419:CAD655421 CJZ655419:CJZ655421 CTV655419:CTV655421 DDR655419:DDR655421 DNN655419:DNN655421 DXJ655419:DXJ655421 EHF655419:EHF655421 ERB655419:ERB655421 FAX655419:FAX655421 FKT655419:FKT655421 FUP655419:FUP655421 GEL655419:GEL655421 GOH655419:GOH655421 GYD655419:GYD655421 HHZ655419:HHZ655421 HRV655419:HRV655421 IBR655419:IBR655421 ILN655419:ILN655421 IVJ655419:IVJ655421 JFF655419:JFF655421 JPB655419:JPB655421 JYX655419:JYX655421 KIT655419:KIT655421 KSP655419:KSP655421 LCL655419:LCL655421 LMH655419:LMH655421 LWD655419:LWD655421 MFZ655419:MFZ655421 MPV655419:MPV655421 MZR655419:MZR655421 NJN655419:NJN655421 NTJ655419:NTJ655421 ODF655419:ODF655421 ONB655419:ONB655421 OWX655419:OWX655421 PGT655419:PGT655421 PQP655419:PQP655421 QAL655419:QAL655421 QKH655419:QKH655421 QUD655419:QUD655421 RDZ655419:RDZ655421 RNV655419:RNV655421 RXR655419:RXR655421 SHN655419:SHN655421 SRJ655419:SRJ655421 TBF655419:TBF655421 TLB655419:TLB655421 TUX655419:TUX655421 UET655419:UET655421 UOP655419:UOP655421 UYL655419:UYL655421 VIH655419:VIH655421 VSD655419:VSD655421 WBZ655419:WBZ655421 WLV655419:WLV655421 WVR655419:WVR655421 J720955:J720957 JF720955:JF720957 TB720955:TB720957 ACX720955:ACX720957 AMT720955:AMT720957 AWP720955:AWP720957 BGL720955:BGL720957 BQH720955:BQH720957 CAD720955:CAD720957 CJZ720955:CJZ720957 CTV720955:CTV720957 DDR720955:DDR720957 DNN720955:DNN720957 DXJ720955:DXJ720957 EHF720955:EHF720957 ERB720955:ERB720957 FAX720955:FAX720957 FKT720955:FKT720957 FUP720955:FUP720957 GEL720955:GEL720957 GOH720955:GOH720957 GYD720955:GYD720957 HHZ720955:HHZ720957 HRV720955:HRV720957 IBR720955:IBR720957 ILN720955:ILN720957 IVJ720955:IVJ720957 JFF720955:JFF720957 JPB720955:JPB720957 JYX720955:JYX720957 KIT720955:KIT720957 KSP720955:KSP720957 LCL720955:LCL720957 LMH720955:LMH720957 LWD720955:LWD720957 MFZ720955:MFZ720957 MPV720955:MPV720957 MZR720955:MZR720957 NJN720955:NJN720957 NTJ720955:NTJ720957 ODF720955:ODF720957 ONB720955:ONB720957 OWX720955:OWX720957 PGT720955:PGT720957 PQP720955:PQP720957 QAL720955:QAL720957 QKH720955:QKH720957 QUD720955:QUD720957 RDZ720955:RDZ720957 RNV720955:RNV720957 RXR720955:RXR720957 SHN720955:SHN720957 SRJ720955:SRJ720957 TBF720955:TBF720957 TLB720955:TLB720957 TUX720955:TUX720957 UET720955:UET720957 UOP720955:UOP720957 UYL720955:UYL720957 VIH720955:VIH720957 VSD720955:VSD720957 WBZ720955:WBZ720957 WLV720955:WLV720957 WVR720955:WVR720957 J786491:J786493 JF786491:JF786493 TB786491:TB786493 ACX786491:ACX786493 AMT786491:AMT786493 AWP786491:AWP786493 BGL786491:BGL786493 BQH786491:BQH786493 CAD786491:CAD786493 CJZ786491:CJZ786493 CTV786491:CTV786493 DDR786491:DDR786493 DNN786491:DNN786493 DXJ786491:DXJ786493 EHF786491:EHF786493 ERB786491:ERB786493 FAX786491:FAX786493 FKT786491:FKT786493 FUP786491:FUP786493 GEL786491:GEL786493 GOH786491:GOH786493 GYD786491:GYD786493 HHZ786491:HHZ786493 HRV786491:HRV786493 IBR786491:IBR786493 ILN786491:ILN786493 IVJ786491:IVJ786493 JFF786491:JFF786493 JPB786491:JPB786493 JYX786491:JYX786493 KIT786491:KIT786493 KSP786491:KSP786493 LCL786491:LCL786493 LMH786491:LMH786493 LWD786491:LWD786493 MFZ786491:MFZ786493 MPV786491:MPV786493 MZR786491:MZR786493 NJN786491:NJN786493 NTJ786491:NTJ786493 ODF786491:ODF786493 ONB786491:ONB786493 OWX786491:OWX786493 PGT786491:PGT786493 PQP786491:PQP786493 QAL786491:QAL786493 QKH786491:QKH786493 QUD786491:QUD786493 RDZ786491:RDZ786493 RNV786491:RNV786493 RXR786491:RXR786493 SHN786491:SHN786493 SRJ786491:SRJ786493 TBF786491:TBF786493 TLB786491:TLB786493 TUX786491:TUX786493 UET786491:UET786493 UOP786491:UOP786493 UYL786491:UYL786493 VIH786491:VIH786493 VSD786491:VSD786493 WBZ786491:WBZ786493 WLV786491:WLV786493 WVR786491:WVR786493 J852027:J852029 JF852027:JF852029 TB852027:TB852029 ACX852027:ACX852029 AMT852027:AMT852029 AWP852027:AWP852029 BGL852027:BGL852029 BQH852027:BQH852029 CAD852027:CAD852029 CJZ852027:CJZ852029 CTV852027:CTV852029 DDR852027:DDR852029 DNN852027:DNN852029 DXJ852027:DXJ852029 EHF852027:EHF852029 ERB852027:ERB852029 FAX852027:FAX852029 FKT852027:FKT852029 FUP852027:FUP852029 GEL852027:GEL852029 GOH852027:GOH852029 GYD852027:GYD852029 HHZ852027:HHZ852029 HRV852027:HRV852029 IBR852027:IBR852029 ILN852027:ILN852029 IVJ852027:IVJ852029 JFF852027:JFF852029 JPB852027:JPB852029 JYX852027:JYX852029 KIT852027:KIT852029 KSP852027:KSP852029 LCL852027:LCL852029 LMH852027:LMH852029 LWD852027:LWD852029 MFZ852027:MFZ852029 MPV852027:MPV852029 MZR852027:MZR852029 NJN852027:NJN852029 NTJ852027:NTJ852029 ODF852027:ODF852029 ONB852027:ONB852029 OWX852027:OWX852029 PGT852027:PGT852029 PQP852027:PQP852029 QAL852027:QAL852029 QKH852027:QKH852029 QUD852027:QUD852029 RDZ852027:RDZ852029 RNV852027:RNV852029 RXR852027:RXR852029 SHN852027:SHN852029 SRJ852027:SRJ852029 TBF852027:TBF852029 TLB852027:TLB852029 TUX852027:TUX852029 UET852027:UET852029 UOP852027:UOP852029 UYL852027:UYL852029 VIH852027:VIH852029 VSD852027:VSD852029 WBZ852027:WBZ852029 WLV852027:WLV852029 WVR852027:WVR852029 J917563:J917565 JF917563:JF917565 TB917563:TB917565 ACX917563:ACX917565 AMT917563:AMT917565 AWP917563:AWP917565 BGL917563:BGL917565 BQH917563:BQH917565 CAD917563:CAD917565 CJZ917563:CJZ917565 CTV917563:CTV917565 DDR917563:DDR917565 DNN917563:DNN917565 DXJ917563:DXJ917565 EHF917563:EHF917565 ERB917563:ERB917565 FAX917563:FAX917565 FKT917563:FKT917565 FUP917563:FUP917565 GEL917563:GEL917565 GOH917563:GOH917565 GYD917563:GYD917565 HHZ917563:HHZ917565 HRV917563:HRV917565 IBR917563:IBR917565 ILN917563:ILN917565 IVJ917563:IVJ917565 JFF917563:JFF917565 JPB917563:JPB917565 JYX917563:JYX917565 KIT917563:KIT917565 KSP917563:KSP917565 LCL917563:LCL917565 LMH917563:LMH917565 LWD917563:LWD917565 MFZ917563:MFZ917565 MPV917563:MPV917565 MZR917563:MZR917565 NJN917563:NJN917565 NTJ917563:NTJ917565 ODF917563:ODF917565 ONB917563:ONB917565 OWX917563:OWX917565 PGT917563:PGT917565 PQP917563:PQP917565 QAL917563:QAL917565 QKH917563:QKH917565 QUD917563:QUD917565 RDZ917563:RDZ917565 RNV917563:RNV917565 RXR917563:RXR917565 SHN917563:SHN917565 SRJ917563:SRJ917565 TBF917563:TBF917565 TLB917563:TLB917565 TUX917563:TUX917565 UET917563:UET917565 UOP917563:UOP917565 UYL917563:UYL917565 VIH917563:VIH917565 VSD917563:VSD917565 WBZ917563:WBZ917565 WLV917563:WLV917565 WVR917563:WVR917565 J983099:J983101 JF983099:JF983101 TB983099:TB983101 ACX983099:ACX983101 AMT983099:AMT983101 AWP983099:AWP983101 BGL983099:BGL983101 BQH983099:BQH983101 CAD983099:CAD983101 CJZ983099:CJZ983101 CTV983099:CTV983101 DDR983099:DDR983101 DNN983099:DNN983101 DXJ983099:DXJ983101 EHF983099:EHF983101 ERB983099:ERB983101 FAX983099:FAX983101 FKT983099:FKT983101 FUP983099:FUP983101 GEL983099:GEL983101 GOH983099:GOH983101 GYD983099:GYD983101 HHZ983099:HHZ983101 HRV983099:HRV983101 IBR983099:IBR983101 ILN983099:ILN983101 IVJ983099:IVJ983101 JFF983099:JFF983101 JPB983099:JPB983101 JYX983099:JYX983101 KIT983099:KIT983101 KSP983099:KSP983101 LCL983099:LCL983101 LMH983099:LMH983101 LWD983099:LWD983101 MFZ983099:MFZ983101 MPV983099:MPV983101 MZR983099:MZR983101 NJN983099:NJN983101 NTJ983099:NTJ983101 ODF983099:ODF983101 ONB983099:ONB983101 OWX983099:OWX983101 PGT983099:PGT983101 PQP983099:PQP983101 QAL983099:QAL983101 QKH983099:QKH983101 QUD983099:QUD983101 RDZ983099:RDZ983101 RNV983099:RNV983101 RXR983099:RXR983101 SHN983099:SHN983101 SRJ983099:SRJ983101 TBF983099:TBF983101 TLB983099:TLB983101 TUX983099:TUX983101 UET983099:UET983101 UOP983099:UOP983101 UYL983099:UYL983101 VIH983099:VIH983101 VSD983099:VSD983101 WBZ983099:WBZ983101 WLV983099:WLV983101 WVR983099:WVR983101 J117:J121 JF117:JF121 TB117:TB121 ACX117:ACX121 AMT117:AMT121 AWP117:AWP121 BGL117:BGL121 BQH117:BQH121 CAD117:CAD121 CJZ117:CJZ121 CTV117:CTV121 DDR117:DDR121 DNN117:DNN121 DXJ117:DXJ121 EHF117:EHF121 ERB117:ERB121 FAX117:FAX121 FKT117:FKT121 FUP117:FUP121 GEL117:GEL121 GOH117:GOH121 GYD117:GYD121 HHZ117:HHZ121 HRV117:HRV121 IBR117:IBR121 ILN117:ILN121 IVJ117:IVJ121 JFF117:JFF121 JPB117:JPB121 JYX117:JYX121 KIT117:KIT121 KSP117:KSP121 LCL117:LCL121 LMH117:LMH121 LWD117:LWD121 MFZ117:MFZ121 MPV117:MPV121 MZR117:MZR121 NJN117:NJN121 NTJ117:NTJ121 ODF117:ODF121 ONB117:ONB121 OWX117:OWX121 PGT117:PGT121 PQP117:PQP121 QAL117:QAL121 QKH117:QKH121 QUD117:QUD121 RDZ117:RDZ121 RNV117:RNV121 RXR117:RXR121 SHN117:SHN121 SRJ117:SRJ121 TBF117:TBF121 TLB117:TLB121 TUX117:TUX121 UET117:UET121 UOP117:UOP121 UYL117:UYL121 VIH117:VIH121 VSD117:VSD121 WBZ117:WBZ121 WLV117:WLV121 WVR117:WVR121 J65653:J65657 JF65653:JF65657 TB65653:TB65657 ACX65653:ACX65657 AMT65653:AMT65657 AWP65653:AWP65657 BGL65653:BGL65657 BQH65653:BQH65657 CAD65653:CAD65657 CJZ65653:CJZ65657 CTV65653:CTV65657 DDR65653:DDR65657 DNN65653:DNN65657 DXJ65653:DXJ65657 EHF65653:EHF65657 ERB65653:ERB65657 FAX65653:FAX65657 FKT65653:FKT65657 FUP65653:FUP65657 GEL65653:GEL65657 GOH65653:GOH65657 GYD65653:GYD65657 HHZ65653:HHZ65657 HRV65653:HRV65657 IBR65653:IBR65657 ILN65653:ILN65657 IVJ65653:IVJ65657 JFF65653:JFF65657 JPB65653:JPB65657 JYX65653:JYX65657 KIT65653:KIT65657 KSP65653:KSP65657 LCL65653:LCL65657 LMH65653:LMH65657 LWD65653:LWD65657 MFZ65653:MFZ65657 MPV65653:MPV65657 MZR65653:MZR65657 NJN65653:NJN65657 NTJ65653:NTJ65657 ODF65653:ODF65657 ONB65653:ONB65657 OWX65653:OWX65657 PGT65653:PGT65657 PQP65653:PQP65657 QAL65653:QAL65657 QKH65653:QKH65657 QUD65653:QUD65657 RDZ65653:RDZ65657 RNV65653:RNV65657 RXR65653:RXR65657 SHN65653:SHN65657 SRJ65653:SRJ65657 TBF65653:TBF65657 TLB65653:TLB65657 TUX65653:TUX65657 UET65653:UET65657 UOP65653:UOP65657 UYL65653:UYL65657 VIH65653:VIH65657 VSD65653:VSD65657 WBZ65653:WBZ65657 WLV65653:WLV65657 WVR65653:WVR65657 J131189:J131193 JF131189:JF131193 TB131189:TB131193 ACX131189:ACX131193 AMT131189:AMT131193 AWP131189:AWP131193 BGL131189:BGL131193 BQH131189:BQH131193 CAD131189:CAD131193 CJZ131189:CJZ131193 CTV131189:CTV131193 DDR131189:DDR131193 DNN131189:DNN131193 DXJ131189:DXJ131193 EHF131189:EHF131193 ERB131189:ERB131193 FAX131189:FAX131193 FKT131189:FKT131193 FUP131189:FUP131193 GEL131189:GEL131193 GOH131189:GOH131193 GYD131189:GYD131193 HHZ131189:HHZ131193 HRV131189:HRV131193 IBR131189:IBR131193 ILN131189:ILN131193 IVJ131189:IVJ131193 JFF131189:JFF131193 JPB131189:JPB131193 JYX131189:JYX131193 KIT131189:KIT131193 KSP131189:KSP131193 LCL131189:LCL131193 LMH131189:LMH131193 LWD131189:LWD131193 MFZ131189:MFZ131193 MPV131189:MPV131193 MZR131189:MZR131193 NJN131189:NJN131193 NTJ131189:NTJ131193 ODF131189:ODF131193 ONB131189:ONB131193 OWX131189:OWX131193 PGT131189:PGT131193 PQP131189:PQP131193 QAL131189:QAL131193 QKH131189:QKH131193 QUD131189:QUD131193 RDZ131189:RDZ131193 RNV131189:RNV131193 RXR131189:RXR131193 SHN131189:SHN131193 SRJ131189:SRJ131193 TBF131189:TBF131193 TLB131189:TLB131193 TUX131189:TUX131193 UET131189:UET131193 UOP131189:UOP131193 UYL131189:UYL131193 VIH131189:VIH131193 VSD131189:VSD131193 WBZ131189:WBZ131193 WLV131189:WLV131193 WVR131189:WVR131193 J196725:J196729 JF196725:JF196729 TB196725:TB196729 ACX196725:ACX196729 AMT196725:AMT196729 AWP196725:AWP196729 BGL196725:BGL196729 BQH196725:BQH196729 CAD196725:CAD196729 CJZ196725:CJZ196729 CTV196725:CTV196729 DDR196725:DDR196729 DNN196725:DNN196729 DXJ196725:DXJ196729 EHF196725:EHF196729 ERB196725:ERB196729 FAX196725:FAX196729 FKT196725:FKT196729 FUP196725:FUP196729 GEL196725:GEL196729 GOH196725:GOH196729 GYD196725:GYD196729 HHZ196725:HHZ196729 HRV196725:HRV196729 IBR196725:IBR196729 ILN196725:ILN196729 IVJ196725:IVJ196729 JFF196725:JFF196729 JPB196725:JPB196729 JYX196725:JYX196729 KIT196725:KIT196729 KSP196725:KSP196729 LCL196725:LCL196729 LMH196725:LMH196729 LWD196725:LWD196729 MFZ196725:MFZ196729 MPV196725:MPV196729 MZR196725:MZR196729 NJN196725:NJN196729 NTJ196725:NTJ196729 ODF196725:ODF196729 ONB196725:ONB196729 OWX196725:OWX196729 PGT196725:PGT196729 PQP196725:PQP196729 QAL196725:QAL196729 QKH196725:QKH196729 QUD196725:QUD196729 RDZ196725:RDZ196729 RNV196725:RNV196729 RXR196725:RXR196729 SHN196725:SHN196729 SRJ196725:SRJ196729 TBF196725:TBF196729 TLB196725:TLB196729 TUX196725:TUX196729 UET196725:UET196729 UOP196725:UOP196729 UYL196725:UYL196729 VIH196725:VIH196729 VSD196725:VSD196729 WBZ196725:WBZ196729 WLV196725:WLV196729 WVR196725:WVR196729 J262261:J262265 JF262261:JF262265 TB262261:TB262265 ACX262261:ACX262265 AMT262261:AMT262265 AWP262261:AWP262265 BGL262261:BGL262265 BQH262261:BQH262265 CAD262261:CAD262265 CJZ262261:CJZ262265 CTV262261:CTV262265 DDR262261:DDR262265 DNN262261:DNN262265 DXJ262261:DXJ262265 EHF262261:EHF262265 ERB262261:ERB262265 FAX262261:FAX262265 FKT262261:FKT262265 FUP262261:FUP262265 GEL262261:GEL262265 GOH262261:GOH262265 GYD262261:GYD262265 HHZ262261:HHZ262265 HRV262261:HRV262265 IBR262261:IBR262265 ILN262261:ILN262265 IVJ262261:IVJ262265 JFF262261:JFF262265 JPB262261:JPB262265 JYX262261:JYX262265 KIT262261:KIT262265 KSP262261:KSP262265 LCL262261:LCL262265 LMH262261:LMH262265 LWD262261:LWD262265 MFZ262261:MFZ262265 MPV262261:MPV262265 MZR262261:MZR262265 NJN262261:NJN262265 NTJ262261:NTJ262265 ODF262261:ODF262265 ONB262261:ONB262265 OWX262261:OWX262265 PGT262261:PGT262265 PQP262261:PQP262265 QAL262261:QAL262265 QKH262261:QKH262265 QUD262261:QUD262265 RDZ262261:RDZ262265 RNV262261:RNV262265 RXR262261:RXR262265 SHN262261:SHN262265 SRJ262261:SRJ262265 TBF262261:TBF262265 TLB262261:TLB262265 TUX262261:TUX262265 UET262261:UET262265 UOP262261:UOP262265 UYL262261:UYL262265 VIH262261:VIH262265 VSD262261:VSD262265 WBZ262261:WBZ262265 WLV262261:WLV262265 WVR262261:WVR262265 J327797:J327801 JF327797:JF327801 TB327797:TB327801 ACX327797:ACX327801 AMT327797:AMT327801 AWP327797:AWP327801 BGL327797:BGL327801 BQH327797:BQH327801 CAD327797:CAD327801 CJZ327797:CJZ327801 CTV327797:CTV327801 DDR327797:DDR327801 DNN327797:DNN327801 DXJ327797:DXJ327801 EHF327797:EHF327801 ERB327797:ERB327801 FAX327797:FAX327801 FKT327797:FKT327801 FUP327797:FUP327801 GEL327797:GEL327801 GOH327797:GOH327801 GYD327797:GYD327801 HHZ327797:HHZ327801 HRV327797:HRV327801 IBR327797:IBR327801 ILN327797:ILN327801 IVJ327797:IVJ327801 JFF327797:JFF327801 JPB327797:JPB327801 JYX327797:JYX327801 KIT327797:KIT327801 KSP327797:KSP327801 LCL327797:LCL327801 LMH327797:LMH327801 LWD327797:LWD327801 MFZ327797:MFZ327801 MPV327797:MPV327801 MZR327797:MZR327801 NJN327797:NJN327801 NTJ327797:NTJ327801 ODF327797:ODF327801 ONB327797:ONB327801 OWX327797:OWX327801 PGT327797:PGT327801 PQP327797:PQP327801 QAL327797:QAL327801 QKH327797:QKH327801 QUD327797:QUD327801 RDZ327797:RDZ327801 RNV327797:RNV327801 RXR327797:RXR327801 SHN327797:SHN327801 SRJ327797:SRJ327801 TBF327797:TBF327801 TLB327797:TLB327801 TUX327797:TUX327801 UET327797:UET327801 UOP327797:UOP327801 UYL327797:UYL327801 VIH327797:VIH327801 VSD327797:VSD327801 WBZ327797:WBZ327801 WLV327797:WLV327801 WVR327797:WVR327801 J393333:J393337 JF393333:JF393337 TB393333:TB393337 ACX393333:ACX393337 AMT393333:AMT393337 AWP393333:AWP393337 BGL393333:BGL393337 BQH393333:BQH393337 CAD393333:CAD393337 CJZ393333:CJZ393337 CTV393333:CTV393337 DDR393333:DDR393337 DNN393333:DNN393337 DXJ393333:DXJ393337 EHF393333:EHF393337 ERB393333:ERB393337 FAX393333:FAX393337 FKT393333:FKT393337 FUP393333:FUP393337 GEL393333:GEL393337 GOH393333:GOH393337 GYD393333:GYD393337 HHZ393333:HHZ393337 HRV393333:HRV393337 IBR393333:IBR393337 ILN393333:ILN393337 IVJ393333:IVJ393337 JFF393333:JFF393337 JPB393333:JPB393337 JYX393333:JYX393337 KIT393333:KIT393337 KSP393333:KSP393337 LCL393333:LCL393337 LMH393333:LMH393337 LWD393333:LWD393337 MFZ393333:MFZ393337 MPV393333:MPV393337 MZR393333:MZR393337 NJN393333:NJN393337 NTJ393333:NTJ393337 ODF393333:ODF393337 ONB393333:ONB393337 OWX393333:OWX393337 PGT393333:PGT393337 PQP393333:PQP393337 QAL393333:QAL393337 QKH393333:QKH393337 QUD393333:QUD393337 RDZ393333:RDZ393337 RNV393333:RNV393337 RXR393333:RXR393337 SHN393333:SHN393337 SRJ393333:SRJ393337 TBF393333:TBF393337 TLB393333:TLB393337 TUX393333:TUX393337 UET393333:UET393337 UOP393333:UOP393337 UYL393333:UYL393337 VIH393333:VIH393337 VSD393333:VSD393337 WBZ393333:WBZ393337 WLV393333:WLV393337 WVR393333:WVR393337 J458869:J458873 JF458869:JF458873 TB458869:TB458873 ACX458869:ACX458873 AMT458869:AMT458873 AWP458869:AWP458873 BGL458869:BGL458873 BQH458869:BQH458873 CAD458869:CAD458873 CJZ458869:CJZ458873 CTV458869:CTV458873 DDR458869:DDR458873 DNN458869:DNN458873 DXJ458869:DXJ458873 EHF458869:EHF458873 ERB458869:ERB458873 FAX458869:FAX458873 FKT458869:FKT458873 FUP458869:FUP458873 GEL458869:GEL458873 GOH458869:GOH458873 GYD458869:GYD458873 HHZ458869:HHZ458873 HRV458869:HRV458873 IBR458869:IBR458873 ILN458869:ILN458873 IVJ458869:IVJ458873 JFF458869:JFF458873 JPB458869:JPB458873 JYX458869:JYX458873 KIT458869:KIT458873 KSP458869:KSP458873 LCL458869:LCL458873 LMH458869:LMH458873 LWD458869:LWD458873 MFZ458869:MFZ458873 MPV458869:MPV458873 MZR458869:MZR458873 NJN458869:NJN458873 NTJ458869:NTJ458873 ODF458869:ODF458873 ONB458869:ONB458873 OWX458869:OWX458873 PGT458869:PGT458873 PQP458869:PQP458873 QAL458869:QAL458873 QKH458869:QKH458873 QUD458869:QUD458873 RDZ458869:RDZ458873 RNV458869:RNV458873 RXR458869:RXR458873 SHN458869:SHN458873 SRJ458869:SRJ458873 TBF458869:TBF458873 TLB458869:TLB458873 TUX458869:TUX458873 UET458869:UET458873 UOP458869:UOP458873 UYL458869:UYL458873 VIH458869:VIH458873 VSD458869:VSD458873 WBZ458869:WBZ458873 WLV458869:WLV458873 WVR458869:WVR458873 J524405:J524409 JF524405:JF524409 TB524405:TB524409 ACX524405:ACX524409 AMT524405:AMT524409 AWP524405:AWP524409 BGL524405:BGL524409 BQH524405:BQH524409 CAD524405:CAD524409 CJZ524405:CJZ524409 CTV524405:CTV524409 DDR524405:DDR524409 DNN524405:DNN524409 DXJ524405:DXJ524409 EHF524405:EHF524409 ERB524405:ERB524409 FAX524405:FAX524409 FKT524405:FKT524409 FUP524405:FUP524409 GEL524405:GEL524409 GOH524405:GOH524409 GYD524405:GYD524409 HHZ524405:HHZ524409 HRV524405:HRV524409 IBR524405:IBR524409 ILN524405:ILN524409 IVJ524405:IVJ524409 JFF524405:JFF524409 JPB524405:JPB524409 JYX524405:JYX524409 KIT524405:KIT524409 KSP524405:KSP524409 LCL524405:LCL524409 LMH524405:LMH524409 LWD524405:LWD524409 MFZ524405:MFZ524409 MPV524405:MPV524409 MZR524405:MZR524409 NJN524405:NJN524409 NTJ524405:NTJ524409 ODF524405:ODF524409 ONB524405:ONB524409 OWX524405:OWX524409 PGT524405:PGT524409 PQP524405:PQP524409 QAL524405:QAL524409 QKH524405:QKH524409 QUD524405:QUD524409 RDZ524405:RDZ524409 RNV524405:RNV524409 RXR524405:RXR524409 SHN524405:SHN524409 SRJ524405:SRJ524409 TBF524405:TBF524409 TLB524405:TLB524409 TUX524405:TUX524409 UET524405:UET524409 UOP524405:UOP524409 UYL524405:UYL524409 VIH524405:VIH524409 VSD524405:VSD524409 WBZ524405:WBZ524409 WLV524405:WLV524409 WVR524405:WVR524409 J589941:J589945 JF589941:JF589945 TB589941:TB589945 ACX589941:ACX589945 AMT589941:AMT589945 AWP589941:AWP589945 BGL589941:BGL589945 BQH589941:BQH589945 CAD589941:CAD589945 CJZ589941:CJZ589945 CTV589941:CTV589945 DDR589941:DDR589945 DNN589941:DNN589945 DXJ589941:DXJ589945 EHF589941:EHF589945 ERB589941:ERB589945 FAX589941:FAX589945 FKT589941:FKT589945 FUP589941:FUP589945 GEL589941:GEL589945 GOH589941:GOH589945 GYD589941:GYD589945 HHZ589941:HHZ589945 HRV589941:HRV589945 IBR589941:IBR589945 ILN589941:ILN589945 IVJ589941:IVJ589945 JFF589941:JFF589945 JPB589941:JPB589945 JYX589941:JYX589945 KIT589941:KIT589945 KSP589941:KSP589945 LCL589941:LCL589945 LMH589941:LMH589945 LWD589941:LWD589945 MFZ589941:MFZ589945 MPV589941:MPV589945 MZR589941:MZR589945 NJN589941:NJN589945 NTJ589941:NTJ589945 ODF589941:ODF589945 ONB589941:ONB589945 OWX589941:OWX589945 PGT589941:PGT589945 PQP589941:PQP589945 QAL589941:QAL589945 QKH589941:QKH589945 QUD589941:QUD589945 RDZ589941:RDZ589945 RNV589941:RNV589945 RXR589941:RXR589945 SHN589941:SHN589945 SRJ589941:SRJ589945 TBF589941:TBF589945 TLB589941:TLB589945 TUX589941:TUX589945 UET589941:UET589945 UOP589941:UOP589945 UYL589941:UYL589945 VIH589941:VIH589945 VSD589941:VSD589945 WBZ589941:WBZ589945 WLV589941:WLV589945 WVR589941:WVR589945 J655477:J655481 JF655477:JF655481 TB655477:TB655481 ACX655477:ACX655481 AMT655477:AMT655481 AWP655477:AWP655481 BGL655477:BGL655481 BQH655477:BQH655481 CAD655477:CAD655481 CJZ655477:CJZ655481 CTV655477:CTV655481 DDR655477:DDR655481 DNN655477:DNN655481 DXJ655477:DXJ655481 EHF655477:EHF655481 ERB655477:ERB655481 FAX655477:FAX655481 FKT655477:FKT655481 FUP655477:FUP655481 GEL655477:GEL655481 GOH655477:GOH655481 GYD655477:GYD655481 HHZ655477:HHZ655481 HRV655477:HRV655481 IBR655477:IBR655481 ILN655477:ILN655481 IVJ655477:IVJ655481 JFF655477:JFF655481 JPB655477:JPB655481 JYX655477:JYX655481 KIT655477:KIT655481 KSP655477:KSP655481 LCL655477:LCL655481 LMH655477:LMH655481 LWD655477:LWD655481 MFZ655477:MFZ655481 MPV655477:MPV655481 MZR655477:MZR655481 NJN655477:NJN655481 NTJ655477:NTJ655481 ODF655477:ODF655481 ONB655477:ONB655481 OWX655477:OWX655481 PGT655477:PGT655481 PQP655477:PQP655481 QAL655477:QAL655481 QKH655477:QKH655481 QUD655477:QUD655481 RDZ655477:RDZ655481 RNV655477:RNV655481 RXR655477:RXR655481 SHN655477:SHN655481 SRJ655477:SRJ655481 TBF655477:TBF655481 TLB655477:TLB655481 TUX655477:TUX655481 UET655477:UET655481 UOP655477:UOP655481 UYL655477:UYL655481 VIH655477:VIH655481 VSD655477:VSD655481 WBZ655477:WBZ655481 WLV655477:WLV655481 WVR655477:WVR655481 J721013:J721017 JF721013:JF721017 TB721013:TB721017 ACX721013:ACX721017 AMT721013:AMT721017 AWP721013:AWP721017 BGL721013:BGL721017 BQH721013:BQH721017 CAD721013:CAD721017 CJZ721013:CJZ721017 CTV721013:CTV721017 DDR721013:DDR721017 DNN721013:DNN721017 DXJ721013:DXJ721017 EHF721013:EHF721017 ERB721013:ERB721017 FAX721013:FAX721017 FKT721013:FKT721017 FUP721013:FUP721017 GEL721013:GEL721017 GOH721013:GOH721017 GYD721013:GYD721017 HHZ721013:HHZ721017 HRV721013:HRV721017 IBR721013:IBR721017 ILN721013:ILN721017 IVJ721013:IVJ721017 JFF721013:JFF721017 JPB721013:JPB721017 JYX721013:JYX721017 KIT721013:KIT721017 KSP721013:KSP721017 LCL721013:LCL721017 LMH721013:LMH721017 LWD721013:LWD721017 MFZ721013:MFZ721017 MPV721013:MPV721017 MZR721013:MZR721017 NJN721013:NJN721017 NTJ721013:NTJ721017 ODF721013:ODF721017 ONB721013:ONB721017 OWX721013:OWX721017 PGT721013:PGT721017 PQP721013:PQP721017 QAL721013:QAL721017 QKH721013:QKH721017 QUD721013:QUD721017 RDZ721013:RDZ721017 RNV721013:RNV721017 RXR721013:RXR721017 SHN721013:SHN721017 SRJ721013:SRJ721017 TBF721013:TBF721017 TLB721013:TLB721017 TUX721013:TUX721017 UET721013:UET721017 UOP721013:UOP721017 UYL721013:UYL721017 VIH721013:VIH721017 VSD721013:VSD721017 WBZ721013:WBZ721017 WLV721013:WLV721017 WVR721013:WVR721017 J786549:J786553 JF786549:JF786553 TB786549:TB786553 ACX786549:ACX786553 AMT786549:AMT786553 AWP786549:AWP786553 BGL786549:BGL786553 BQH786549:BQH786553 CAD786549:CAD786553 CJZ786549:CJZ786553 CTV786549:CTV786553 DDR786549:DDR786553 DNN786549:DNN786553 DXJ786549:DXJ786553 EHF786549:EHF786553 ERB786549:ERB786553 FAX786549:FAX786553 FKT786549:FKT786553 FUP786549:FUP786553 GEL786549:GEL786553 GOH786549:GOH786553 GYD786549:GYD786553 HHZ786549:HHZ786553 HRV786549:HRV786553 IBR786549:IBR786553 ILN786549:ILN786553 IVJ786549:IVJ786553 JFF786549:JFF786553 JPB786549:JPB786553 JYX786549:JYX786553 KIT786549:KIT786553 KSP786549:KSP786553 LCL786549:LCL786553 LMH786549:LMH786553 LWD786549:LWD786553 MFZ786549:MFZ786553 MPV786549:MPV786553 MZR786549:MZR786553 NJN786549:NJN786553 NTJ786549:NTJ786553 ODF786549:ODF786553 ONB786549:ONB786553 OWX786549:OWX786553 PGT786549:PGT786553 PQP786549:PQP786553 QAL786549:QAL786553 QKH786549:QKH786553 QUD786549:QUD786553 RDZ786549:RDZ786553 RNV786549:RNV786553 RXR786549:RXR786553 SHN786549:SHN786553 SRJ786549:SRJ786553 TBF786549:TBF786553 TLB786549:TLB786553 TUX786549:TUX786553 UET786549:UET786553 UOP786549:UOP786553 UYL786549:UYL786553 VIH786549:VIH786553 VSD786549:VSD786553 WBZ786549:WBZ786553 WLV786549:WLV786553 WVR786549:WVR786553 J852085:J852089 JF852085:JF852089 TB852085:TB852089 ACX852085:ACX852089 AMT852085:AMT852089 AWP852085:AWP852089 BGL852085:BGL852089 BQH852085:BQH852089 CAD852085:CAD852089 CJZ852085:CJZ852089 CTV852085:CTV852089 DDR852085:DDR852089 DNN852085:DNN852089 DXJ852085:DXJ852089 EHF852085:EHF852089 ERB852085:ERB852089 FAX852085:FAX852089 FKT852085:FKT852089 FUP852085:FUP852089 GEL852085:GEL852089 GOH852085:GOH852089 GYD852085:GYD852089 HHZ852085:HHZ852089 HRV852085:HRV852089 IBR852085:IBR852089 ILN852085:ILN852089 IVJ852085:IVJ852089 JFF852085:JFF852089 JPB852085:JPB852089 JYX852085:JYX852089 KIT852085:KIT852089 KSP852085:KSP852089 LCL852085:LCL852089 LMH852085:LMH852089 LWD852085:LWD852089 MFZ852085:MFZ852089 MPV852085:MPV852089 MZR852085:MZR852089 NJN852085:NJN852089 NTJ852085:NTJ852089 ODF852085:ODF852089 ONB852085:ONB852089 OWX852085:OWX852089 PGT852085:PGT852089 PQP852085:PQP852089 QAL852085:QAL852089 QKH852085:QKH852089 QUD852085:QUD852089 RDZ852085:RDZ852089 RNV852085:RNV852089 RXR852085:RXR852089 SHN852085:SHN852089 SRJ852085:SRJ852089 TBF852085:TBF852089 TLB852085:TLB852089 TUX852085:TUX852089 UET852085:UET852089 UOP852085:UOP852089 UYL852085:UYL852089 VIH852085:VIH852089 VSD852085:VSD852089 WBZ852085:WBZ852089 WLV852085:WLV852089 WVR852085:WVR852089 J917621:J917625 JF917621:JF917625 TB917621:TB917625 ACX917621:ACX917625 AMT917621:AMT917625 AWP917621:AWP917625 BGL917621:BGL917625 BQH917621:BQH917625 CAD917621:CAD917625 CJZ917621:CJZ917625 CTV917621:CTV917625 DDR917621:DDR917625 DNN917621:DNN917625 DXJ917621:DXJ917625 EHF917621:EHF917625 ERB917621:ERB917625 FAX917621:FAX917625 FKT917621:FKT917625 FUP917621:FUP917625 GEL917621:GEL917625 GOH917621:GOH917625 GYD917621:GYD917625 HHZ917621:HHZ917625 HRV917621:HRV917625 IBR917621:IBR917625 ILN917621:ILN917625 IVJ917621:IVJ917625 JFF917621:JFF917625 JPB917621:JPB917625 JYX917621:JYX917625 KIT917621:KIT917625 KSP917621:KSP917625 LCL917621:LCL917625 LMH917621:LMH917625 LWD917621:LWD917625 MFZ917621:MFZ917625 MPV917621:MPV917625 MZR917621:MZR917625 NJN917621:NJN917625 NTJ917621:NTJ917625 ODF917621:ODF917625 ONB917621:ONB917625 OWX917621:OWX917625 PGT917621:PGT917625 PQP917621:PQP917625 QAL917621:QAL917625 QKH917621:QKH917625 QUD917621:QUD917625 RDZ917621:RDZ917625 RNV917621:RNV917625 RXR917621:RXR917625 SHN917621:SHN917625 SRJ917621:SRJ917625 TBF917621:TBF917625 TLB917621:TLB917625 TUX917621:TUX917625 UET917621:UET917625 UOP917621:UOP917625 UYL917621:UYL917625 VIH917621:VIH917625 VSD917621:VSD917625 WBZ917621:WBZ917625 WLV917621:WLV917625 WVR917621:WVR917625 J983157:J983161 JF983157:JF983161 TB983157:TB983161 ACX983157:ACX983161 AMT983157:AMT983161 AWP983157:AWP983161 BGL983157:BGL983161 BQH983157:BQH983161 CAD983157:CAD983161 CJZ983157:CJZ983161 CTV983157:CTV983161 DDR983157:DDR983161 DNN983157:DNN983161 DXJ983157:DXJ983161 EHF983157:EHF983161 ERB983157:ERB983161 FAX983157:FAX983161 FKT983157:FKT983161 FUP983157:FUP983161 GEL983157:GEL983161 GOH983157:GOH983161 GYD983157:GYD983161 HHZ983157:HHZ983161 HRV983157:HRV983161 IBR983157:IBR983161 ILN983157:ILN983161 IVJ983157:IVJ983161 JFF983157:JFF983161 JPB983157:JPB983161 JYX983157:JYX983161 KIT983157:KIT983161 KSP983157:KSP983161 LCL983157:LCL983161 LMH983157:LMH983161 LWD983157:LWD983161 MFZ983157:MFZ983161 MPV983157:MPV983161 MZR983157:MZR983161 NJN983157:NJN983161 NTJ983157:NTJ983161 ODF983157:ODF983161 ONB983157:ONB983161 OWX983157:OWX983161 PGT983157:PGT983161 PQP983157:PQP983161 QAL983157:QAL983161 QKH983157:QKH983161 QUD983157:QUD983161 RDZ983157:RDZ983161 RNV983157:RNV983161 RXR983157:RXR983161 SHN983157:SHN983161 SRJ983157:SRJ983161 TBF983157:TBF983161 TLB983157:TLB983161 TUX983157:TUX983161 UET983157:UET983161 UOP983157:UOP983161 UYL983157:UYL983161 VIH983157:VIH983161 VSD983157:VSD983161 WBZ983157:WBZ983161 WLV983157:WLV983161 WVR983157:WVR983161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DFD1-3CD2-40AB-B201-50D7C9501A2F}">
  <dimension ref="B2:Q332"/>
  <sheetViews>
    <sheetView zoomScale="70" zoomScaleNormal="70" workbookViewId="0">
      <pane xSplit="10" ySplit="8" topLeftCell="K282" activePane="bottomRight" state="frozen"/>
      <selection pane="topRight" activeCell="K1" sqref="K1"/>
      <selection pane="bottomLeft" activeCell="A9" sqref="A9"/>
      <selection pane="bottomRight" activeCell="P221" sqref="P221"/>
    </sheetView>
  </sheetViews>
  <sheetFormatPr defaultRowHeight="18.75"/>
  <cols>
    <col min="1" max="1" width="2.625" style="8" customWidth="1"/>
    <col min="2" max="2" width="5.75" style="9" customWidth="1"/>
    <col min="3" max="4" width="15.75" style="8" customWidth="1"/>
    <col min="5" max="5" width="62.125" style="8" customWidth="1"/>
    <col min="6" max="6" width="6.25" style="8" customWidth="1"/>
    <col min="7" max="8" width="9.875" style="8" bestFit="1" customWidth="1"/>
    <col min="9" max="9" width="5.75" style="3" customWidth="1"/>
    <col min="10" max="10" width="40.75" style="8" customWidth="1"/>
    <col min="11" max="11" width="50.25" style="8" customWidth="1"/>
    <col min="12" max="12" width="30.75" style="9" customWidth="1"/>
    <col min="13" max="13" width="13.75" style="10" customWidth="1"/>
    <col min="14" max="14" width="6.375" style="8" customWidth="1"/>
    <col min="15" max="15" width="13.25" style="3" customWidth="1"/>
    <col min="16" max="16" width="18.25" style="11" customWidth="1"/>
    <col min="17" max="17" width="15.625" style="194" customWidth="1"/>
    <col min="18" max="256" width="9" style="8"/>
    <col min="257" max="257" width="2.625" style="8" customWidth="1"/>
    <col min="258" max="258" width="5.75" style="8" customWidth="1"/>
    <col min="259" max="260" width="15.75" style="8" customWidth="1"/>
    <col min="261" max="261" width="62.125" style="8" customWidth="1"/>
    <col min="262" max="262" width="6.25" style="8" customWidth="1"/>
    <col min="263" max="264" width="9.875" style="8" bestFit="1" customWidth="1"/>
    <col min="265" max="265" width="5.75" style="8" customWidth="1"/>
    <col min="266" max="266" width="40.75" style="8" customWidth="1"/>
    <col min="267" max="267" width="50.25" style="8" customWidth="1"/>
    <col min="268" max="268" width="30.75" style="8" customWidth="1"/>
    <col min="269" max="269" width="13.75" style="8" customWidth="1"/>
    <col min="270" max="270" width="6.375" style="8" customWidth="1"/>
    <col min="271" max="271" width="13.25" style="8" customWidth="1"/>
    <col min="272" max="272" width="18.25" style="8" customWidth="1"/>
    <col min="273" max="273" width="15.625" style="8" customWidth="1"/>
    <col min="274" max="512" width="9" style="8"/>
    <col min="513" max="513" width="2.625" style="8" customWidth="1"/>
    <col min="514" max="514" width="5.75" style="8" customWidth="1"/>
    <col min="515" max="516" width="15.75" style="8" customWidth="1"/>
    <col min="517" max="517" width="62.125" style="8" customWidth="1"/>
    <col min="518" max="518" width="6.25" style="8" customWidth="1"/>
    <col min="519" max="520" width="9.875" style="8" bestFit="1" customWidth="1"/>
    <col min="521" max="521" width="5.75" style="8" customWidth="1"/>
    <col min="522" max="522" width="40.75" style="8" customWidth="1"/>
    <col min="523" max="523" width="50.25" style="8" customWidth="1"/>
    <col min="524" max="524" width="30.75" style="8" customWidth="1"/>
    <col min="525" max="525" width="13.75" style="8" customWidth="1"/>
    <col min="526" max="526" width="6.375" style="8" customWidth="1"/>
    <col min="527" max="527" width="13.25" style="8" customWidth="1"/>
    <col min="528" max="528" width="18.25" style="8" customWidth="1"/>
    <col min="529" max="529" width="15.625" style="8" customWidth="1"/>
    <col min="530" max="768" width="9" style="8"/>
    <col min="769" max="769" width="2.625" style="8" customWidth="1"/>
    <col min="770" max="770" width="5.75" style="8" customWidth="1"/>
    <col min="771" max="772" width="15.75" style="8" customWidth="1"/>
    <col min="773" max="773" width="62.125" style="8" customWidth="1"/>
    <col min="774" max="774" width="6.25" style="8" customWidth="1"/>
    <col min="775" max="776" width="9.875" style="8" bestFit="1" customWidth="1"/>
    <col min="777" max="777" width="5.75" style="8" customWidth="1"/>
    <col min="778" max="778" width="40.75" style="8" customWidth="1"/>
    <col min="779" max="779" width="50.25" style="8" customWidth="1"/>
    <col min="780" max="780" width="30.75" style="8" customWidth="1"/>
    <col min="781" max="781" width="13.75" style="8" customWidth="1"/>
    <col min="782" max="782" width="6.375" style="8" customWidth="1"/>
    <col min="783" max="783" width="13.25" style="8" customWidth="1"/>
    <col min="784" max="784" width="18.25" style="8" customWidth="1"/>
    <col min="785" max="785" width="15.625" style="8" customWidth="1"/>
    <col min="786" max="1024" width="9" style="8"/>
    <col min="1025" max="1025" width="2.625" style="8" customWidth="1"/>
    <col min="1026" max="1026" width="5.75" style="8" customWidth="1"/>
    <col min="1027" max="1028" width="15.75" style="8" customWidth="1"/>
    <col min="1029" max="1029" width="62.125" style="8" customWidth="1"/>
    <col min="1030" max="1030" width="6.25" style="8" customWidth="1"/>
    <col min="1031" max="1032" width="9.875" style="8" bestFit="1" customWidth="1"/>
    <col min="1033" max="1033" width="5.75" style="8" customWidth="1"/>
    <col min="1034" max="1034" width="40.75" style="8" customWidth="1"/>
    <col min="1035" max="1035" width="50.25" style="8" customWidth="1"/>
    <col min="1036" max="1036" width="30.75" style="8" customWidth="1"/>
    <col min="1037" max="1037" width="13.75" style="8" customWidth="1"/>
    <col min="1038" max="1038" width="6.375" style="8" customWidth="1"/>
    <col min="1039" max="1039" width="13.25" style="8" customWidth="1"/>
    <col min="1040" max="1040" width="18.25" style="8" customWidth="1"/>
    <col min="1041" max="1041" width="15.625" style="8" customWidth="1"/>
    <col min="1042" max="1280" width="9" style="8"/>
    <col min="1281" max="1281" width="2.625" style="8" customWidth="1"/>
    <col min="1282" max="1282" width="5.75" style="8" customWidth="1"/>
    <col min="1283" max="1284" width="15.75" style="8" customWidth="1"/>
    <col min="1285" max="1285" width="62.125" style="8" customWidth="1"/>
    <col min="1286" max="1286" width="6.25" style="8" customWidth="1"/>
    <col min="1287" max="1288" width="9.875" style="8" bestFit="1" customWidth="1"/>
    <col min="1289" max="1289" width="5.75" style="8" customWidth="1"/>
    <col min="1290" max="1290" width="40.75" style="8" customWidth="1"/>
    <col min="1291" max="1291" width="50.25" style="8" customWidth="1"/>
    <col min="1292" max="1292" width="30.75" style="8" customWidth="1"/>
    <col min="1293" max="1293" width="13.75" style="8" customWidth="1"/>
    <col min="1294" max="1294" width="6.375" style="8" customWidth="1"/>
    <col min="1295" max="1295" width="13.25" style="8" customWidth="1"/>
    <col min="1296" max="1296" width="18.25" style="8" customWidth="1"/>
    <col min="1297" max="1297" width="15.625" style="8" customWidth="1"/>
    <col min="1298" max="1536" width="9" style="8"/>
    <col min="1537" max="1537" width="2.625" style="8" customWidth="1"/>
    <col min="1538" max="1538" width="5.75" style="8" customWidth="1"/>
    <col min="1539" max="1540" width="15.75" style="8" customWidth="1"/>
    <col min="1541" max="1541" width="62.125" style="8" customWidth="1"/>
    <col min="1542" max="1542" width="6.25" style="8" customWidth="1"/>
    <col min="1543" max="1544" width="9.875" style="8" bestFit="1" customWidth="1"/>
    <col min="1545" max="1545" width="5.75" style="8" customWidth="1"/>
    <col min="1546" max="1546" width="40.75" style="8" customWidth="1"/>
    <col min="1547" max="1547" width="50.25" style="8" customWidth="1"/>
    <col min="1548" max="1548" width="30.75" style="8" customWidth="1"/>
    <col min="1549" max="1549" width="13.75" style="8" customWidth="1"/>
    <col min="1550" max="1550" width="6.375" style="8" customWidth="1"/>
    <col min="1551" max="1551" width="13.25" style="8" customWidth="1"/>
    <col min="1552" max="1552" width="18.25" style="8" customWidth="1"/>
    <col min="1553" max="1553" width="15.625" style="8" customWidth="1"/>
    <col min="1554" max="1792" width="9" style="8"/>
    <col min="1793" max="1793" width="2.625" style="8" customWidth="1"/>
    <col min="1794" max="1794" width="5.75" style="8" customWidth="1"/>
    <col min="1795" max="1796" width="15.75" style="8" customWidth="1"/>
    <col min="1797" max="1797" width="62.125" style="8" customWidth="1"/>
    <col min="1798" max="1798" width="6.25" style="8" customWidth="1"/>
    <col min="1799" max="1800" width="9.875" style="8" bestFit="1" customWidth="1"/>
    <col min="1801" max="1801" width="5.75" style="8" customWidth="1"/>
    <col min="1802" max="1802" width="40.75" style="8" customWidth="1"/>
    <col min="1803" max="1803" width="50.25" style="8" customWidth="1"/>
    <col min="1804" max="1804" width="30.75" style="8" customWidth="1"/>
    <col min="1805" max="1805" width="13.75" style="8" customWidth="1"/>
    <col min="1806" max="1806" width="6.375" style="8" customWidth="1"/>
    <col min="1807" max="1807" width="13.25" style="8" customWidth="1"/>
    <col min="1808" max="1808" width="18.25" style="8" customWidth="1"/>
    <col min="1809" max="1809" width="15.625" style="8" customWidth="1"/>
    <col min="1810" max="2048" width="9" style="8"/>
    <col min="2049" max="2049" width="2.625" style="8" customWidth="1"/>
    <col min="2050" max="2050" width="5.75" style="8" customWidth="1"/>
    <col min="2051" max="2052" width="15.75" style="8" customWidth="1"/>
    <col min="2053" max="2053" width="62.125" style="8" customWidth="1"/>
    <col min="2054" max="2054" width="6.25" style="8" customWidth="1"/>
    <col min="2055" max="2056" width="9.875" style="8" bestFit="1" customWidth="1"/>
    <col min="2057" max="2057" width="5.75" style="8" customWidth="1"/>
    <col min="2058" max="2058" width="40.75" style="8" customWidth="1"/>
    <col min="2059" max="2059" width="50.25" style="8" customWidth="1"/>
    <col min="2060" max="2060" width="30.75" style="8" customWidth="1"/>
    <col min="2061" max="2061" width="13.75" style="8" customWidth="1"/>
    <col min="2062" max="2062" width="6.375" style="8" customWidth="1"/>
    <col min="2063" max="2063" width="13.25" style="8" customWidth="1"/>
    <col min="2064" max="2064" width="18.25" style="8" customWidth="1"/>
    <col min="2065" max="2065" width="15.625" style="8" customWidth="1"/>
    <col min="2066" max="2304" width="9" style="8"/>
    <col min="2305" max="2305" width="2.625" style="8" customWidth="1"/>
    <col min="2306" max="2306" width="5.75" style="8" customWidth="1"/>
    <col min="2307" max="2308" width="15.75" style="8" customWidth="1"/>
    <col min="2309" max="2309" width="62.125" style="8" customWidth="1"/>
    <col min="2310" max="2310" width="6.25" style="8" customWidth="1"/>
    <col min="2311" max="2312" width="9.875" style="8" bestFit="1" customWidth="1"/>
    <col min="2313" max="2313" width="5.75" style="8" customWidth="1"/>
    <col min="2314" max="2314" width="40.75" style="8" customWidth="1"/>
    <col min="2315" max="2315" width="50.25" style="8" customWidth="1"/>
    <col min="2316" max="2316" width="30.75" style="8" customWidth="1"/>
    <col min="2317" max="2317" width="13.75" style="8" customWidth="1"/>
    <col min="2318" max="2318" width="6.375" style="8" customWidth="1"/>
    <col min="2319" max="2319" width="13.25" style="8" customWidth="1"/>
    <col min="2320" max="2320" width="18.25" style="8" customWidth="1"/>
    <col min="2321" max="2321" width="15.625" style="8" customWidth="1"/>
    <col min="2322" max="2560" width="9" style="8"/>
    <col min="2561" max="2561" width="2.625" style="8" customWidth="1"/>
    <col min="2562" max="2562" width="5.75" style="8" customWidth="1"/>
    <col min="2563" max="2564" width="15.75" style="8" customWidth="1"/>
    <col min="2565" max="2565" width="62.125" style="8" customWidth="1"/>
    <col min="2566" max="2566" width="6.25" style="8" customWidth="1"/>
    <col min="2567" max="2568" width="9.875" style="8" bestFit="1" customWidth="1"/>
    <col min="2569" max="2569" width="5.75" style="8" customWidth="1"/>
    <col min="2570" max="2570" width="40.75" style="8" customWidth="1"/>
    <col min="2571" max="2571" width="50.25" style="8" customWidth="1"/>
    <col min="2572" max="2572" width="30.75" style="8" customWidth="1"/>
    <col min="2573" max="2573" width="13.75" style="8" customWidth="1"/>
    <col min="2574" max="2574" width="6.375" style="8" customWidth="1"/>
    <col min="2575" max="2575" width="13.25" style="8" customWidth="1"/>
    <col min="2576" max="2576" width="18.25" style="8" customWidth="1"/>
    <col min="2577" max="2577" width="15.625" style="8" customWidth="1"/>
    <col min="2578" max="2816" width="9" style="8"/>
    <col min="2817" max="2817" width="2.625" style="8" customWidth="1"/>
    <col min="2818" max="2818" width="5.75" style="8" customWidth="1"/>
    <col min="2819" max="2820" width="15.75" style="8" customWidth="1"/>
    <col min="2821" max="2821" width="62.125" style="8" customWidth="1"/>
    <col min="2822" max="2822" width="6.25" style="8" customWidth="1"/>
    <col min="2823" max="2824" width="9.875" style="8" bestFit="1" customWidth="1"/>
    <col min="2825" max="2825" width="5.75" style="8" customWidth="1"/>
    <col min="2826" max="2826" width="40.75" style="8" customWidth="1"/>
    <col min="2827" max="2827" width="50.25" style="8" customWidth="1"/>
    <col min="2828" max="2828" width="30.75" style="8" customWidth="1"/>
    <col min="2829" max="2829" width="13.75" style="8" customWidth="1"/>
    <col min="2830" max="2830" width="6.375" style="8" customWidth="1"/>
    <col min="2831" max="2831" width="13.25" style="8" customWidth="1"/>
    <col min="2832" max="2832" width="18.25" style="8" customWidth="1"/>
    <col min="2833" max="2833" width="15.625" style="8" customWidth="1"/>
    <col min="2834" max="3072" width="9" style="8"/>
    <col min="3073" max="3073" width="2.625" style="8" customWidth="1"/>
    <col min="3074" max="3074" width="5.75" style="8" customWidth="1"/>
    <col min="3075" max="3076" width="15.75" style="8" customWidth="1"/>
    <col min="3077" max="3077" width="62.125" style="8" customWidth="1"/>
    <col min="3078" max="3078" width="6.25" style="8" customWidth="1"/>
    <col min="3079" max="3080" width="9.875" style="8" bestFit="1" customWidth="1"/>
    <col min="3081" max="3081" width="5.75" style="8" customWidth="1"/>
    <col min="3082" max="3082" width="40.75" style="8" customWidth="1"/>
    <col min="3083" max="3083" width="50.25" style="8" customWidth="1"/>
    <col min="3084" max="3084" width="30.75" style="8" customWidth="1"/>
    <col min="3085" max="3085" width="13.75" style="8" customWidth="1"/>
    <col min="3086" max="3086" width="6.375" style="8" customWidth="1"/>
    <col min="3087" max="3087" width="13.25" style="8" customWidth="1"/>
    <col min="3088" max="3088" width="18.25" style="8" customWidth="1"/>
    <col min="3089" max="3089" width="15.625" style="8" customWidth="1"/>
    <col min="3090" max="3328" width="9" style="8"/>
    <col min="3329" max="3329" width="2.625" style="8" customWidth="1"/>
    <col min="3330" max="3330" width="5.75" style="8" customWidth="1"/>
    <col min="3331" max="3332" width="15.75" style="8" customWidth="1"/>
    <col min="3333" max="3333" width="62.125" style="8" customWidth="1"/>
    <col min="3334" max="3334" width="6.25" style="8" customWidth="1"/>
    <col min="3335" max="3336" width="9.875" style="8" bestFit="1" customWidth="1"/>
    <col min="3337" max="3337" width="5.75" style="8" customWidth="1"/>
    <col min="3338" max="3338" width="40.75" style="8" customWidth="1"/>
    <col min="3339" max="3339" width="50.25" style="8" customWidth="1"/>
    <col min="3340" max="3340" width="30.75" style="8" customWidth="1"/>
    <col min="3341" max="3341" width="13.75" style="8" customWidth="1"/>
    <col min="3342" max="3342" width="6.375" style="8" customWidth="1"/>
    <col min="3343" max="3343" width="13.25" style="8" customWidth="1"/>
    <col min="3344" max="3344" width="18.25" style="8" customWidth="1"/>
    <col min="3345" max="3345" width="15.625" style="8" customWidth="1"/>
    <col min="3346" max="3584" width="9" style="8"/>
    <col min="3585" max="3585" width="2.625" style="8" customWidth="1"/>
    <col min="3586" max="3586" width="5.75" style="8" customWidth="1"/>
    <col min="3587" max="3588" width="15.75" style="8" customWidth="1"/>
    <col min="3589" max="3589" width="62.125" style="8" customWidth="1"/>
    <col min="3590" max="3590" width="6.25" style="8" customWidth="1"/>
    <col min="3591" max="3592" width="9.875" style="8" bestFit="1" customWidth="1"/>
    <col min="3593" max="3593" width="5.75" style="8" customWidth="1"/>
    <col min="3594" max="3594" width="40.75" style="8" customWidth="1"/>
    <col min="3595" max="3595" width="50.25" style="8" customWidth="1"/>
    <col min="3596" max="3596" width="30.75" style="8" customWidth="1"/>
    <col min="3597" max="3597" width="13.75" style="8" customWidth="1"/>
    <col min="3598" max="3598" width="6.375" style="8" customWidth="1"/>
    <col min="3599" max="3599" width="13.25" style="8" customWidth="1"/>
    <col min="3600" max="3600" width="18.25" style="8" customWidth="1"/>
    <col min="3601" max="3601" width="15.625" style="8" customWidth="1"/>
    <col min="3602" max="3840" width="9" style="8"/>
    <col min="3841" max="3841" width="2.625" style="8" customWidth="1"/>
    <col min="3842" max="3842" width="5.75" style="8" customWidth="1"/>
    <col min="3843" max="3844" width="15.75" style="8" customWidth="1"/>
    <col min="3845" max="3845" width="62.125" style="8" customWidth="1"/>
    <col min="3846" max="3846" width="6.25" style="8" customWidth="1"/>
    <col min="3847" max="3848" width="9.875" style="8" bestFit="1" customWidth="1"/>
    <col min="3849" max="3849" width="5.75" style="8" customWidth="1"/>
    <col min="3850" max="3850" width="40.75" style="8" customWidth="1"/>
    <col min="3851" max="3851" width="50.25" style="8" customWidth="1"/>
    <col min="3852" max="3852" width="30.75" style="8" customWidth="1"/>
    <col min="3853" max="3853" width="13.75" style="8" customWidth="1"/>
    <col min="3854" max="3854" width="6.375" style="8" customWidth="1"/>
    <col min="3855" max="3855" width="13.25" style="8" customWidth="1"/>
    <col min="3856" max="3856" width="18.25" style="8" customWidth="1"/>
    <col min="3857" max="3857" width="15.625" style="8" customWidth="1"/>
    <col min="3858" max="4096" width="9" style="8"/>
    <col min="4097" max="4097" width="2.625" style="8" customWidth="1"/>
    <col min="4098" max="4098" width="5.75" style="8" customWidth="1"/>
    <col min="4099" max="4100" width="15.75" style="8" customWidth="1"/>
    <col min="4101" max="4101" width="62.125" style="8" customWidth="1"/>
    <col min="4102" max="4102" width="6.25" style="8" customWidth="1"/>
    <col min="4103" max="4104" width="9.875" style="8" bestFit="1" customWidth="1"/>
    <col min="4105" max="4105" width="5.75" style="8" customWidth="1"/>
    <col min="4106" max="4106" width="40.75" style="8" customWidth="1"/>
    <col min="4107" max="4107" width="50.25" style="8" customWidth="1"/>
    <col min="4108" max="4108" width="30.75" style="8" customWidth="1"/>
    <col min="4109" max="4109" width="13.75" style="8" customWidth="1"/>
    <col min="4110" max="4110" width="6.375" style="8" customWidth="1"/>
    <col min="4111" max="4111" width="13.25" style="8" customWidth="1"/>
    <col min="4112" max="4112" width="18.25" style="8" customWidth="1"/>
    <col min="4113" max="4113" width="15.625" style="8" customWidth="1"/>
    <col min="4114" max="4352" width="9" style="8"/>
    <col min="4353" max="4353" width="2.625" style="8" customWidth="1"/>
    <col min="4354" max="4354" width="5.75" style="8" customWidth="1"/>
    <col min="4355" max="4356" width="15.75" style="8" customWidth="1"/>
    <col min="4357" max="4357" width="62.125" style="8" customWidth="1"/>
    <col min="4358" max="4358" width="6.25" style="8" customWidth="1"/>
    <col min="4359" max="4360" width="9.875" style="8" bestFit="1" customWidth="1"/>
    <col min="4361" max="4361" width="5.75" style="8" customWidth="1"/>
    <col min="4362" max="4362" width="40.75" style="8" customWidth="1"/>
    <col min="4363" max="4363" width="50.25" style="8" customWidth="1"/>
    <col min="4364" max="4364" width="30.75" style="8" customWidth="1"/>
    <col min="4365" max="4365" width="13.75" style="8" customWidth="1"/>
    <col min="4366" max="4366" width="6.375" style="8" customWidth="1"/>
    <col min="4367" max="4367" width="13.25" style="8" customWidth="1"/>
    <col min="4368" max="4368" width="18.25" style="8" customWidth="1"/>
    <col min="4369" max="4369" width="15.625" style="8" customWidth="1"/>
    <col min="4370" max="4608" width="9" style="8"/>
    <col min="4609" max="4609" width="2.625" style="8" customWidth="1"/>
    <col min="4610" max="4610" width="5.75" style="8" customWidth="1"/>
    <col min="4611" max="4612" width="15.75" style="8" customWidth="1"/>
    <col min="4613" max="4613" width="62.125" style="8" customWidth="1"/>
    <col min="4614" max="4614" width="6.25" style="8" customWidth="1"/>
    <col min="4615" max="4616" width="9.875" style="8" bestFit="1" customWidth="1"/>
    <col min="4617" max="4617" width="5.75" style="8" customWidth="1"/>
    <col min="4618" max="4618" width="40.75" style="8" customWidth="1"/>
    <col min="4619" max="4619" width="50.25" style="8" customWidth="1"/>
    <col min="4620" max="4620" width="30.75" style="8" customWidth="1"/>
    <col min="4621" max="4621" width="13.75" style="8" customWidth="1"/>
    <col min="4622" max="4622" width="6.375" style="8" customWidth="1"/>
    <col min="4623" max="4623" width="13.25" style="8" customWidth="1"/>
    <col min="4624" max="4624" width="18.25" style="8" customWidth="1"/>
    <col min="4625" max="4625" width="15.625" style="8" customWidth="1"/>
    <col min="4626" max="4864" width="9" style="8"/>
    <col min="4865" max="4865" width="2.625" style="8" customWidth="1"/>
    <col min="4866" max="4866" width="5.75" style="8" customWidth="1"/>
    <col min="4867" max="4868" width="15.75" style="8" customWidth="1"/>
    <col min="4869" max="4869" width="62.125" style="8" customWidth="1"/>
    <col min="4870" max="4870" width="6.25" style="8" customWidth="1"/>
    <col min="4871" max="4872" width="9.875" style="8" bestFit="1" customWidth="1"/>
    <col min="4873" max="4873" width="5.75" style="8" customWidth="1"/>
    <col min="4874" max="4874" width="40.75" style="8" customWidth="1"/>
    <col min="4875" max="4875" width="50.25" style="8" customWidth="1"/>
    <col min="4876" max="4876" width="30.75" style="8" customWidth="1"/>
    <col min="4877" max="4877" width="13.75" style="8" customWidth="1"/>
    <col min="4878" max="4878" width="6.375" style="8" customWidth="1"/>
    <col min="4879" max="4879" width="13.25" style="8" customWidth="1"/>
    <col min="4880" max="4880" width="18.25" style="8" customWidth="1"/>
    <col min="4881" max="4881" width="15.625" style="8" customWidth="1"/>
    <col min="4882" max="5120" width="9" style="8"/>
    <col min="5121" max="5121" width="2.625" style="8" customWidth="1"/>
    <col min="5122" max="5122" width="5.75" style="8" customWidth="1"/>
    <col min="5123" max="5124" width="15.75" style="8" customWidth="1"/>
    <col min="5125" max="5125" width="62.125" style="8" customWidth="1"/>
    <col min="5126" max="5126" width="6.25" style="8" customWidth="1"/>
    <col min="5127" max="5128" width="9.875" style="8" bestFit="1" customWidth="1"/>
    <col min="5129" max="5129" width="5.75" style="8" customWidth="1"/>
    <col min="5130" max="5130" width="40.75" style="8" customWidth="1"/>
    <col min="5131" max="5131" width="50.25" style="8" customWidth="1"/>
    <col min="5132" max="5132" width="30.75" style="8" customWidth="1"/>
    <col min="5133" max="5133" width="13.75" style="8" customWidth="1"/>
    <col min="5134" max="5134" width="6.375" style="8" customWidth="1"/>
    <col min="5135" max="5135" width="13.25" style="8" customWidth="1"/>
    <col min="5136" max="5136" width="18.25" style="8" customWidth="1"/>
    <col min="5137" max="5137" width="15.625" style="8" customWidth="1"/>
    <col min="5138" max="5376" width="9" style="8"/>
    <col min="5377" max="5377" width="2.625" style="8" customWidth="1"/>
    <col min="5378" max="5378" width="5.75" style="8" customWidth="1"/>
    <col min="5379" max="5380" width="15.75" style="8" customWidth="1"/>
    <col min="5381" max="5381" width="62.125" style="8" customWidth="1"/>
    <col min="5382" max="5382" width="6.25" style="8" customWidth="1"/>
    <col min="5383" max="5384" width="9.875" style="8" bestFit="1" customWidth="1"/>
    <col min="5385" max="5385" width="5.75" style="8" customWidth="1"/>
    <col min="5386" max="5386" width="40.75" style="8" customWidth="1"/>
    <col min="5387" max="5387" width="50.25" style="8" customWidth="1"/>
    <col min="5388" max="5388" width="30.75" style="8" customWidth="1"/>
    <col min="5389" max="5389" width="13.75" style="8" customWidth="1"/>
    <col min="5390" max="5390" width="6.375" style="8" customWidth="1"/>
    <col min="5391" max="5391" width="13.25" style="8" customWidth="1"/>
    <col min="5392" max="5392" width="18.25" style="8" customWidth="1"/>
    <col min="5393" max="5393" width="15.625" style="8" customWidth="1"/>
    <col min="5394" max="5632" width="9" style="8"/>
    <col min="5633" max="5633" width="2.625" style="8" customWidth="1"/>
    <col min="5634" max="5634" width="5.75" style="8" customWidth="1"/>
    <col min="5635" max="5636" width="15.75" style="8" customWidth="1"/>
    <col min="5637" max="5637" width="62.125" style="8" customWidth="1"/>
    <col min="5638" max="5638" width="6.25" style="8" customWidth="1"/>
    <col min="5639" max="5640" width="9.875" style="8" bestFit="1" customWidth="1"/>
    <col min="5641" max="5641" width="5.75" style="8" customWidth="1"/>
    <col min="5642" max="5642" width="40.75" style="8" customWidth="1"/>
    <col min="5643" max="5643" width="50.25" style="8" customWidth="1"/>
    <col min="5644" max="5644" width="30.75" style="8" customWidth="1"/>
    <col min="5645" max="5645" width="13.75" style="8" customWidth="1"/>
    <col min="5646" max="5646" width="6.375" style="8" customWidth="1"/>
    <col min="5647" max="5647" width="13.25" style="8" customWidth="1"/>
    <col min="5648" max="5648" width="18.25" style="8" customWidth="1"/>
    <col min="5649" max="5649" width="15.625" style="8" customWidth="1"/>
    <col min="5650" max="5888" width="9" style="8"/>
    <col min="5889" max="5889" width="2.625" style="8" customWidth="1"/>
    <col min="5890" max="5890" width="5.75" style="8" customWidth="1"/>
    <col min="5891" max="5892" width="15.75" style="8" customWidth="1"/>
    <col min="5893" max="5893" width="62.125" style="8" customWidth="1"/>
    <col min="5894" max="5894" width="6.25" style="8" customWidth="1"/>
    <col min="5895" max="5896" width="9.875" style="8" bestFit="1" customWidth="1"/>
    <col min="5897" max="5897" width="5.75" style="8" customWidth="1"/>
    <col min="5898" max="5898" width="40.75" style="8" customWidth="1"/>
    <col min="5899" max="5899" width="50.25" style="8" customWidth="1"/>
    <col min="5900" max="5900" width="30.75" style="8" customWidth="1"/>
    <col min="5901" max="5901" width="13.75" style="8" customWidth="1"/>
    <col min="5902" max="5902" width="6.375" style="8" customWidth="1"/>
    <col min="5903" max="5903" width="13.25" style="8" customWidth="1"/>
    <col min="5904" max="5904" width="18.25" style="8" customWidth="1"/>
    <col min="5905" max="5905" width="15.625" style="8" customWidth="1"/>
    <col min="5906" max="6144" width="9" style="8"/>
    <col min="6145" max="6145" width="2.625" style="8" customWidth="1"/>
    <col min="6146" max="6146" width="5.75" style="8" customWidth="1"/>
    <col min="6147" max="6148" width="15.75" style="8" customWidth="1"/>
    <col min="6149" max="6149" width="62.125" style="8" customWidth="1"/>
    <col min="6150" max="6150" width="6.25" style="8" customWidth="1"/>
    <col min="6151" max="6152" width="9.875" style="8" bestFit="1" customWidth="1"/>
    <col min="6153" max="6153" width="5.75" style="8" customWidth="1"/>
    <col min="6154" max="6154" width="40.75" style="8" customWidth="1"/>
    <col min="6155" max="6155" width="50.25" style="8" customWidth="1"/>
    <col min="6156" max="6156" width="30.75" style="8" customWidth="1"/>
    <col min="6157" max="6157" width="13.75" style="8" customWidth="1"/>
    <col min="6158" max="6158" width="6.375" style="8" customWidth="1"/>
    <col min="6159" max="6159" width="13.25" style="8" customWidth="1"/>
    <col min="6160" max="6160" width="18.25" style="8" customWidth="1"/>
    <col min="6161" max="6161" width="15.625" style="8" customWidth="1"/>
    <col min="6162" max="6400" width="9" style="8"/>
    <col min="6401" max="6401" width="2.625" style="8" customWidth="1"/>
    <col min="6402" max="6402" width="5.75" style="8" customWidth="1"/>
    <col min="6403" max="6404" width="15.75" style="8" customWidth="1"/>
    <col min="6405" max="6405" width="62.125" style="8" customWidth="1"/>
    <col min="6406" max="6406" width="6.25" style="8" customWidth="1"/>
    <col min="6407" max="6408" width="9.875" style="8" bestFit="1" customWidth="1"/>
    <col min="6409" max="6409" width="5.75" style="8" customWidth="1"/>
    <col min="6410" max="6410" width="40.75" style="8" customWidth="1"/>
    <col min="6411" max="6411" width="50.25" style="8" customWidth="1"/>
    <col min="6412" max="6412" width="30.75" style="8" customWidth="1"/>
    <col min="6413" max="6413" width="13.75" style="8" customWidth="1"/>
    <col min="6414" max="6414" width="6.375" style="8" customWidth="1"/>
    <col min="6415" max="6415" width="13.25" style="8" customWidth="1"/>
    <col min="6416" max="6416" width="18.25" style="8" customWidth="1"/>
    <col min="6417" max="6417" width="15.625" style="8" customWidth="1"/>
    <col min="6418" max="6656" width="9" style="8"/>
    <col min="6657" max="6657" width="2.625" style="8" customWidth="1"/>
    <col min="6658" max="6658" width="5.75" style="8" customWidth="1"/>
    <col min="6659" max="6660" width="15.75" style="8" customWidth="1"/>
    <col min="6661" max="6661" width="62.125" style="8" customWidth="1"/>
    <col min="6662" max="6662" width="6.25" style="8" customWidth="1"/>
    <col min="6663" max="6664" width="9.875" style="8" bestFit="1" customWidth="1"/>
    <col min="6665" max="6665" width="5.75" style="8" customWidth="1"/>
    <col min="6666" max="6666" width="40.75" style="8" customWidth="1"/>
    <col min="6667" max="6667" width="50.25" style="8" customWidth="1"/>
    <col min="6668" max="6668" width="30.75" style="8" customWidth="1"/>
    <col min="6669" max="6669" width="13.75" style="8" customWidth="1"/>
    <col min="6670" max="6670" width="6.375" style="8" customWidth="1"/>
    <col min="6671" max="6671" width="13.25" style="8" customWidth="1"/>
    <col min="6672" max="6672" width="18.25" style="8" customWidth="1"/>
    <col min="6673" max="6673" width="15.625" style="8" customWidth="1"/>
    <col min="6674" max="6912" width="9" style="8"/>
    <col min="6913" max="6913" width="2.625" style="8" customWidth="1"/>
    <col min="6914" max="6914" width="5.75" style="8" customWidth="1"/>
    <col min="6915" max="6916" width="15.75" style="8" customWidth="1"/>
    <col min="6917" max="6917" width="62.125" style="8" customWidth="1"/>
    <col min="6918" max="6918" width="6.25" style="8" customWidth="1"/>
    <col min="6919" max="6920" width="9.875" style="8" bestFit="1" customWidth="1"/>
    <col min="6921" max="6921" width="5.75" style="8" customWidth="1"/>
    <col min="6922" max="6922" width="40.75" style="8" customWidth="1"/>
    <col min="6923" max="6923" width="50.25" style="8" customWidth="1"/>
    <col min="6924" max="6924" width="30.75" style="8" customWidth="1"/>
    <col min="6925" max="6925" width="13.75" style="8" customWidth="1"/>
    <col min="6926" max="6926" width="6.375" style="8" customWidth="1"/>
    <col min="6927" max="6927" width="13.25" style="8" customWidth="1"/>
    <col min="6928" max="6928" width="18.25" style="8" customWidth="1"/>
    <col min="6929" max="6929" width="15.625" style="8" customWidth="1"/>
    <col min="6930" max="7168" width="9" style="8"/>
    <col min="7169" max="7169" width="2.625" style="8" customWidth="1"/>
    <col min="7170" max="7170" width="5.75" style="8" customWidth="1"/>
    <col min="7171" max="7172" width="15.75" style="8" customWidth="1"/>
    <col min="7173" max="7173" width="62.125" style="8" customWidth="1"/>
    <col min="7174" max="7174" width="6.25" style="8" customWidth="1"/>
    <col min="7175" max="7176" width="9.875" style="8" bestFit="1" customWidth="1"/>
    <col min="7177" max="7177" width="5.75" style="8" customWidth="1"/>
    <col min="7178" max="7178" width="40.75" style="8" customWidth="1"/>
    <col min="7179" max="7179" width="50.25" style="8" customWidth="1"/>
    <col min="7180" max="7180" width="30.75" style="8" customWidth="1"/>
    <col min="7181" max="7181" width="13.75" style="8" customWidth="1"/>
    <col min="7182" max="7182" width="6.375" style="8" customWidth="1"/>
    <col min="7183" max="7183" width="13.25" style="8" customWidth="1"/>
    <col min="7184" max="7184" width="18.25" style="8" customWidth="1"/>
    <col min="7185" max="7185" width="15.625" style="8" customWidth="1"/>
    <col min="7186" max="7424" width="9" style="8"/>
    <col min="7425" max="7425" width="2.625" style="8" customWidth="1"/>
    <col min="7426" max="7426" width="5.75" style="8" customWidth="1"/>
    <col min="7427" max="7428" width="15.75" style="8" customWidth="1"/>
    <col min="7429" max="7429" width="62.125" style="8" customWidth="1"/>
    <col min="7430" max="7430" width="6.25" style="8" customWidth="1"/>
    <col min="7431" max="7432" width="9.875" style="8" bestFit="1" customWidth="1"/>
    <col min="7433" max="7433" width="5.75" style="8" customWidth="1"/>
    <col min="7434" max="7434" width="40.75" style="8" customWidth="1"/>
    <col min="7435" max="7435" width="50.25" style="8" customWidth="1"/>
    <col min="7436" max="7436" width="30.75" style="8" customWidth="1"/>
    <col min="7437" max="7437" width="13.75" style="8" customWidth="1"/>
    <col min="7438" max="7438" width="6.375" style="8" customWidth="1"/>
    <col min="7439" max="7439" width="13.25" style="8" customWidth="1"/>
    <col min="7440" max="7440" width="18.25" style="8" customWidth="1"/>
    <col min="7441" max="7441" width="15.625" style="8" customWidth="1"/>
    <col min="7442" max="7680" width="9" style="8"/>
    <col min="7681" max="7681" width="2.625" style="8" customWidth="1"/>
    <col min="7682" max="7682" width="5.75" style="8" customWidth="1"/>
    <col min="7683" max="7684" width="15.75" style="8" customWidth="1"/>
    <col min="7685" max="7685" width="62.125" style="8" customWidth="1"/>
    <col min="7686" max="7686" width="6.25" style="8" customWidth="1"/>
    <col min="7687" max="7688" width="9.875" style="8" bestFit="1" customWidth="1"/>
    <col min="7689" max="7689" width="5.75" style="8" customWidth="1"/>
    <col min="7690" max="7690" width="40.75" style="8" customWidth="1"/>
    <col min="7691" max="7691" width="50.25" style="8" customWidth="1"/>
    <col min="7692" max="7692" width="30.75" style="8" customWidth="1"/>
    <col min="7693" max="7693" width="13.75" style="8" customWidth="1"/>
    <col min="7694" max="7694" width="6.375" style="8" customWidth="1"/>
    <col min="7695" max="7695" width="13.25" style="8" customWidth="1"/>
    <col min="7696" max="7696" width="18.25" style="8" customWidth="1"/>
    <col min="7697" max="7697" width="15.625" style="8" customWidth="1"/>
    <col min="7698" max="7936" width="9" style="8"/>
    <col min="7937" max="7937" width="2.625" style="8" customWidth="1"/>
    <col min="7938" max="7938" width="5.75" style="8" customWidth="1"/>
    <col min="7939" max="7940" width="15.75" style="8" customWidth="1"/>
    <col min="7941" max="7941" width="62.125" style="8" customWidth="1"/>
    <col min="7942" max="7942" width="6.25" style="8" customWidth="1"/>
    <col min="7943" max="7944" width="9.875" style="8" bestFit="1" customWidth="1"/>
    <col min="7945" max="7945" width="5.75" style="8" customWidth="1"/>
    <col min="7946" max="7946" width="40.75" style="8" customWidth="1"/>
    <col min="7947" max="7947" width="50.25" style="8" customWidth="1"/>
    <col min="7948" max="7948" width="30.75" style="8" customWidth="1"/>
    <col min="7949" max="7949" width="13.75" style="8" customWidth="1"/>
    <col min="7950" max="7950" width="6.375" style="8" customWidth="1"/>
    <col min="7951" max="7951" width="13.25" style="8" customWidth="1"/>
    <col min="7952" max="7952" width="18.25" style="8" customWidth="1"/>
    <col min="7953" max="7953" width="15.625" style="8" customWidth="1"/>
    <col min="7954" max="8192" width="9" style="8"/>
    <col min="8193" max="8193" width="2.625" style="8" customWidth="1"/>
    <col min="8194" max="8194" width="5.75" style="8" customWidth="1"/>
    <col min="8195" max="8196" width="15.75" style="8" customWidth="1"/>
    <col min="8197" max="8197" width="62.125" style="8" customWidth="1"/>
    <col min="8198" max="8198" width="6.25" style="8" customWidth="1"/>
    <col min="8199" max="8200" width="9.875" style="8" bestFit="1" customWidth="1"/>
    <col min="8201" max="8201" width="5.75" style="8" customWidth="1"/>
    <col min="8202" max="8202" width="40.75" style="8" customWidth="1"/>
    <col min="8203" max="8203" width="50.25" style="8" customWidth="1"/>
    <col min="8204" max="8204" width="30.75" style="8" customWidth="1"/>
    <col min="8205" max="8205" width="13.75" style="8" customWidth="1"/>
    <col min="8206" max="8206" width="6.375" style="8" customWidth="1"/>
    <col min="8207" max="8207" width="13.25" style="8" customWidth="1"/>
    <col min="8208" max="8208" width="18.25" style="8" customWidth="1"/>
    <col min="8209" max="8209" width="15.625" style="8" customWidth="1"/>
    <col min="8210" max="8448" width="9" style="8"/>
    <col min="8449" max="8449" width="2.625" style="8" customWidth="1"/>
    <col min="8450" max="8450" width="5.75" style="8" customWidth="1"/>
    <col min="8451" max="8452" width="15.75" style="8" customWidth="1"/>
    <col min="8453" max="8453" width="62.125" style="8" customWidth="1"/>
    <col min="8454" max="8454" width="6.25" style="8" customWidth="1"/>
    <col min="8455" max="8456" width="9.875" style="8" bestFit="1" customWidth="1"/>
    <col min="8457" max="8457" width="5.75" style="8" customWidth="1"/>
    <col min="8458" max="8458" width="40.75" style="8" customWidth="1"/>
    <col min="8459" max="8459" width="50.25" style="8" customWidth="1"/>
    <col min="8460" max="8460" width="30.75" style="8" customWidth="1"/>
    <col min="8461" max="8461" width="13.75" style="8" customWidth="1"/>
    <col min="8462" max="8462" width="6.375" style="8" customWidth="1"/>
    <col min="8463" max="8463" width="13.25" style="8" customWidth="1"/>
    <col min="8464" max="8464" width="18.25" style="8" customWidth="1"/>
    <col min="8465" max="8465" width="15.625" style="8" customWidth="1"/>
    <col min="8466" max="8704" width="9" style="8"/>
    <col min="8705" max="8705" width="2.625" style="8" customWidth="1"/>
    <col min="8706" max="8706" width="5.75" style="8" customWidth="1"/>
    <col min="8707" max="8708" width="15.75" style="8" customWidth="1"/>
    <col min="8709" max="8709" width="62.125" style="8" customWidth="1"/>
    <col min="8710" max="8710" width="6.25" style="8" customWidth="1"/>
    <col min="8711" max="8712" width="9.875" style="8" bestFit="1" customWidth="1"/>
    <col min="8713" max="8713" width="5.75" style="8" customWidth="1"/>
    <col min="8714" max="8714" width="40.75" style="8" customWidth="1"/>
    <col min="8715" max="8715" width="50.25" style="8" customWidth="1"/>
    <col min="8716" max="8716" width="30.75" style="8" customWidth="1"/>
    <col min="8717" max="8717" width="13.75" style="8" customWidth="1"/>
    <col min="8718" max="8718" width="6.375" style="8" customWidth="1"/>
    <col min="8719" max="8719" width="13.25" style="8" customWidth="1"/>
    <col min="8720" max="8720" width="18.25" style="8" customWidth="1"/>
    <col min="8721" max="8721" width="15.625" style="8" customWidth="1"/>
    <col min="8722" max="8960" width="9" style="8"/>
    <col min="8961" max="8961" width="2.625" style="8" customWidth="1"/>
    <col min="8962" max="8962" width="5.75" style="8" customWidth="1"/>
    <col min="8963" max="8964" width="15.75" style="8" customWidth="1"/>
    <col min="8965" max="8965" width="62.125" style="8" customWidth="1"/>
    <col min="8966" max="8966" width="6.25" style="8" customWidth="1"/>
    <col min="8967" max="8968" width="9.875" style="8" bestFit="1" customWidth="1"/>
    <col min="8969" max="8969" width="5.75" style="8" customWidth="1"/>
    <col min="8970" max="8970" width="40.75" style="8" customWidth="1"/>
    <col min="8971" max="8971" width="50.25" style="8" customWidth="1"/>
    <col min="8972" max="8972" width="30.75" style="8" customWidth="1"/>
    <col min="8973" max="8973" width="13.75" style="8" customWidth="1"/>
    <col min="8974" max="8974" width="6.375" style="8" customWidth="1"/>
    <col min="8975" max="8975" width="13.25" style="8" customWidth="1"/>
    <col min="8976" max="8976" width="18.25" style="8" customWidth="1"/>
    <col min="8977" max="8977" width="15.625" style="8" customWidth="1"/>
    <col min="8978" max="9216" width="9" style="8"/>
    <col min="9217" max="9217" width="2.625" style="8" customWidth="1"/>
    <col min="9218" max="9218" width="5.75" style="8" customWidth="1"/>
    <col min="9219" max="9220" width="15.75" style="8" customWidth="1"/>
    <col min="9221" max="9221" width="62.125" style="8" customWidth="1"/>
    <col min="9222" max="9222" width="6.25" style="8" customWidth="1"/>
    <col min="9223" max="9224" width="9.875" style="8" bestFit="1" customWidth="1"/>
    <col min="9225" max="9225" width="5.75" style="8" customWidth="1"/>
    <col min="9226" max="9226" width="40.75" style="8" customWidth="1"/>
    <col min="9227" max="9227" width="50.25" style="8" customWidth="1"/>
    <col min="9228" max="9228" width="30.75" style="8" customWidth="1"/>
    <col min="9229" max="9229" width="13.75" style="8" customWidth="1"/>
    <col min="9230" max="9230" width="6.375" style="8" customWidth="1"/>
    <col min="9231" max="9231" width="13.25" style="8" customWidth="1"/>
    <col min="9232" max="9232" width="18.25" style="8" customWidth="1"/>
    <col min="9233" max="9233" width="15.625" style="8" customWidth="1"/>
    <col min="9234" max="9472" width="9" style="8"/>
    <col min="9473" max="9473" width="2.625" style="8" customWidth="1"/>
    <col min="9474" max="9474" width="5.75" style="8" customWidth="1"/>
    <col min="9475" max="9476" width="15.75" style="8" customWidth="1"/>
    <col min="9477" max="9477" width="62.125" style="8" customWidth="1"/>
    <col min="9478" max="9478" width="6.25" style="8" customWidth="1"/>
    <col min="9479" max="9480" width="9.875" style="8" bestFit="1" customWidth="1"/>
    <col min="9481" max="9481" width="5.75" style="8" customWidth="1"/>
    <col min="9482" max="9482" width="40.75" style="8" customWidth="1"/>
    <col min="9483" max="9483" width="50.25" style="8" customWidth="1"/>
    <col min="9484" max="9484" width="30.75" style="8" customWidth="1"/>
    <col min="9485" max="9485" width="13.75" style="8" customWidth="1"/>
    <col min="9486" max="9486" width="6.375" style="8" customWidth="1"/>
    <col min="9487" max="9487" width="13.25" style="8" customWidth="1"/>
    <col min="9488" max="9488" width="18.25" style="8" customWidth="1"/>
    <col min="9489" max="9489" width="15.625" style="8" customWidth="1"/>
    <col min="9490" max="9728" width="9" style="8"/>
    <col min="9729" max="9729" width="2.625" style="8" customWidth="1"/>
    <col min="9730" max="9730" width="5.75" style="8" customWidth="1"/>
    <col min="9731" max="9732" width="15.75" style="8" customWidth="1"/>
    <col min="9733" max="9733" width="62.125" style="8" customWidth="1"/>
    <col min="9734" max="9734" width="6.25" style="8" customWidth="1"/>
    <col min="9735" max="9736" width="9.875" style="8" bestFit="1" customWidth="1"/>
    <col min="9737" max="9737" width="5.75" style="8" customWidth="1"/>
    <col min="9738" max="9738" width="40.75" style="8" customWidth="1"/>
    <col min="9739" max="9739" width="50.25" style="8" customWidth="1"/>
    <col min="9740" max="9740" width="30.75" style="8" customWidth="1"/>
    <col min="9741" max="9741" width="13.75" style="8" customWidth="1"/>
    <col min="9742" max="9742" width="6.375" style="8" customWidth="1"/>
    <col min="9743" max="9743" width="13.25" style="8" customWidth="1"/>
    <col min="9744" max="9744" width="18.25" style="8" customWidth="1"/>
    <col min="9745" max="9745" width="15.625" style="8" customWidth="1"/>
    <col min="9746" max="9984" width="9" style="8"/>
    <col min="9985" max="9985" width="2.625" style="8" customWidth="1"/>
    <col min="9986" max="9986" width="5.75" style="8" customWidth="1"/>
    <col min="9987" max="9988" width="15.75" style="8" customWidth="1"/>
    <col min="9989" max="9989" width="62.125" style="8" customWidth="1"/>
    <col min="9990" max="9990" width="6.25" style="8" customWidth="1"/>
    <col min="9991" max="9992" width="9.875" style="8" bestFit="1" customWidth="1"/>
    <col min="9993" max="9993" width="5.75" style="8" customWidth="1"/>
    <col min="9994" max="9994" width="40.75" style="8" customWidth="1"/>
    <col min="9995" max="9995" width="50.25" style="8" customWidth="1"/>
    <col min="9996" max="9996" width="30.75" style="8" customWidth="1"/>
    <col min="9997" max="9997" width="13.75" style="8" customWidth="1"/>
    <col min="9998" max="9998" width="6.375" style="8" customWidth="1"/>
    <col min="9999" max="9999" width="13.25" style="8" customWidth="1"/>
    <col min="10000" max="10000" width="18.25" style="8" customWidth="1"/>
    <col min="10001" max="10001" width="15.625" style="8" customWidth="1"/>
    <col min="10002" max="10240" width="9" style="8"/>
    <col min="10241" max="10241" width="2.625" style="8" customWidth="1"/>
    <col min="10242" max="10242" width="5.75" style="8" customWidth="1"/>
    <col min="10243" max="10244" width="15.75" style="8" customWidth="1"/>
    <col min="10245" max="10245" width="62.125" style="8" customWidth="1"/>
    <col min="10246" max="10246" width="6.25" style="8" customWidth="1"/>
    <col min="10247" max="10248" width="9.875" style="8" bestFit="1" customWidth="1"/>
    <col min="10249" max="10249" width="5.75" style="8" customWidth="1"/>
    <col min="10250" max="10250" width="40.75" style="8" customWidth="1"/>
    <col min="10251" max="10251" width="50.25" style="8" customWidth="1"/>
    <col min="10252" max="10252" width="30.75" style="8" customWidth="1"/>
    <col min="10253" max="10253" width="13.75" style="8" customWidth="1"/>
    <col min="10254" max="10254" width="6.375" style="8" customWidth="1"/>
    <col min="10255" max="10255" width="13.25" style="8" customWidth="1"/>
    <col min="10256" max="10256" width="18.25" style="8" customWidth="1"/>
    <col min="10257" max="10257" width="15.625" style="8" customWidth="1"/>
    <col min="10258" max="10496" width="9" style="8"/>
    <col min="10497" max="10497" width="2.625" style="8" customWidth="1"/>
    <col min="10498" max="10498" width="5.75" style="8" customWidth="1"/>
    <col min="10499" max="10500" width="15.75" style="8" customWidth="1"/>
    <col min="10501" max="10501" width="62.125" style="8" customWidth="1"/>
    <col min="10502" max="10502" width="6.25" style="8" customWidth="1"/>
    <col min="10503" max="10504" width="9.875" style="8" bestFit="1" customWidth="1"/>
    <col min="10505" max="10505" width="5.75" style="8" customWidth="1"/>
    <col min="10506" max="10506" width="40.75" style="8" customWidth="1"/>
    <col min="10507" max="10507" width="50.25" style="8" customWidth="1"/>
    <col min="10508" max="10508" width="30.75" style="8" customWidth="1"/>
    <col min="10509" max="10509" width="13.75" style="8" customWidth="1"/>
    <col min="10510" max="10510" width="6.375" style="8" customWidth="1"/>
    <col min="10511" max="10511" width="13.25" style="8" customWidth="1"/>
    <col min="10512" max="10512" width="18.25" style="8" customWidth="1"/>
    <col min="10513" max="10513" width="15.625" style="8" customWidth="1"/>
    <col min="10514" max="10752" width="9" style="8"/>
    <col min="10753" max="10753" width="2.625" style="8" customWidth="1"/>
    <col min="10754" max="10754" width="5.75" style="8" customWidth="1"/>
    <col min="10755" max="10756" width="15.75" style="8" customWidth="1"/>
    <col min="10757" max="10757" width="62.125" style="8" customWidth="1"/>
    <col min="10758" max="10758" width="6.25" style="8" customWidth="1"/>
    <col min="10759" max="10760" width="9.875" style="8" bestFit="1" customWidth="1"/>
    <col min="10761" max="10761" width="5.75" style="8" customWidth="1"/>
    <col min="10762" max="10762" width="40.75" style="8" customWidth="1"/>
    <col min="10763" max="10763" width="50.25" style="8" customWidth="1"/>
    <col min="10764" max="10764" width="30.75" style="8" customWidth="1"/>
    <col min="10765" max="10765" width="13.75" style="8" customWidth="1"/>
    <col min="10766" max="10766" width="6.375" style="8" customWidth="1"/>
    <col min="10767" max="10767" width="13.25" style="8" customWidth="1"/>
    <col min="10768" max="10768" width="18.25" style="8" customWidth="1"/>
    <col min="10769" max="10769" width="15.625" style="8" customWidth="1"/>
    <col min="10770" max="11008" width="9" style="8"/>
    <col min="11009" max="11009" width="2.625" style="8" customWidth="1"/>
    <col min="11010" max="11010" width="5.75" style="8" customWidth="1"/>
    <col min="11011" max="11012" width="15.75" style="8" customWidth="1"/>
    <col min="11013" max="11013" width="62.125" style="8" customWidth="1"/>
    <col min="11014" max="11014" width="6.25" style="8" customWidth="1"/>
    <col min="11015" max="11016" width="9.875" style="8" bestFit="1" customWidth="1"/>
    <col min="11017" max="11017" width="5.75" style="8" customWidth="1"/>
    <col min="11018" max="11018" width="40.75" style="8" customWidth="1"/>
    <col min="11019" max="11019" width="50.25" style="8" customWidth="1"/>
    <col min="11020" max="11020" width="30.75" style="8" customWidth="1"/>
    <col min="11021" max="11021" width="13.75" style="8" customWidth="1"/>
    <col min="11022" max="11022" width="6.375" style="8" customWidth="1"/>
    <col min="11023" max="11023" width="13.25" style="8" customWidth="1"/>
    <col min="11024" max="11024" width="18.25" style="8" customWidth="1"/>
    <col min="11025" max="11025" width="15.625" style="8" customWidth="1"/>
    <col min="11026" max="11264" width="9" style="8"/>
    <col min="11265" max="11265" width="2.625" style="8" customWidth="1"/>
    <col min="11266" max="11266" width="5.75" style="8" customWidth="1"/>
    <col min="11267" max="11268" width="15.75" style="8" customWidth="1"/>
    <col min="11269" max="11269" width="62.125" style="8" customWidth="1"/>
    <col min="11270" max="11270" width="6.25" style="8" customWidth="1"/>
    <col min="11271" max="11272" width="9.875" style="8" bestFit="1" customWidth="1"/>
    <col min="11273" max="11273" width="5.75" style="8" customWidth="1"/>
    <col min="11274" max="11274" width="40.75" style="8" customWidth="1"/>
    <col min="11275" max="11275" width="50.25" style="8" customWidth="1"/>
    <col min="11276" max="11276" width="30.75" style="8" customWidth="1"/>
    <col min="11277" max="11277" width="13.75" style="8" customWidth="1"/>
    <col min="11278" max="11278" width="6.375" style="8" customWidth="1"/>
    <col min="11279" max="11279" width="13.25" style="8" customWidth="1"/>
    <col min="11280" max="11280" width="18.25" style="8" customWidth="1"/>
    <col min="11281" max="11281" width="15.625" style="8" customWidth="1"/>
    <col min="11282" max="11520" width="9" style="8"/>
    <col min="11521" max="11521" width="2.625" style="8" customWidth="1"/>
    <col min="11522" max="11522" width="5.75" style="8" customWidth="1"/>
    <col min="11523" max="11524" width="15.75" style="8" customWidth="1"/>
    <col min="11525" max="11525" width="62.125" style="8" customWidth="1"/>
    <col min="11526" max="11526" width="6.25" style="8" customWidth="1"/>
    <col min="11527" max="11528" width="9.875" style="8" bestFit="1" customWidth="1"/>
    <col min="11529" max="11529" width="5.75" style="8" customWidth="1"/>
    <col min="11530" max="11530" width="40.75" style="8" customWidth="1"/>
    <col min="11531" max="11531" width="50.25" style="8" customWidth="1"/>
    <col min="11532" max="11532" width="30.75" style="8" customWidth="1"/>
    <col min="11533" max="11533" width="13.75" style="8" customWidth="1"/>
    <col min="11534" max="11534" width="6.375" style="8" customWidth="1"/>
    <col min="11535" max="11535" width="13.25" style="8" customWidth="1"/>
    <col min="11536" max="11536" width="18.25" style="8" customWidth="1"/>
    <col min="11537" max="11537" width="15.625" style="8" customWidth="1"/>
    <col min="11538" max="11776" width="9" style="8"/>
    <col min="11777" max="11777" width="2.625" style="8" customWidth="1"/>
    <col min="11778" max="11778" width="5.75" style="8" customWidth="1"/>
    <col min="11779" max="11780" width="15.75" style="8" customWidth="1"/>
    <col min="11781" max="11781" width="62.125" style="8" customWidth="1"/>
    <col min="11782" max="11782" width="6.25" style="8" customWidth="1"/>
    <col min="11783" max="11784" width="9.875" style="8" bestFit="1" customWidth="1"/>
    <col min="11785" max="11785" width="5.75" style="8" customWidth="1"/>
    <col min="11786" max="11786" width="40.75" style="8" customWidth="1"/>
    <col min="11787" max="11787" width="50.25" style="8" customWidth="1"/>
    <col min="11788" max="11788" width="30.75" style="8" customWidth="1"/>
    <col min="11789" max="11789" width="13.75" style="8" customWidth="1"/>
    <col min="11790" max="11790" width="6.375" style="8" customWidth="1"/>
    <col min="11791" max="11791" width="13.25" style="8" customWidth="1"/>
    <col min="11792" max="11792" width="18.25" style="8" customWidth="1"/>
    <col min="11793" max="11793" width="15.625" style="8" customWidth="1"/>
    <col min="11794" max="12032" width="9" style="8"/>
    <col min="12033" max="12033" width="2.625" style="8" customWidth="1"/>
    <col min="12034" max="12034" width="5.75" style="8" customWidth="1"/>
    <col min="12035" max="12036" width="15.75" style="8" customWidth="1"/>
    <col min="12037" max="12037" width="62.125" style="8" customWidth="1"/>
    <col min="12038" max="12038" width="6.25" style="8" customWidth="1"/>
    <col min="12039" max="12040" width="9.875" style="8" bestFit="1" customWidth="1"/>
    <col min="12041" max="12041" width="5.75" style="8" customWidth="1"/>
    <col min="12042" max="12042" width="40.75" style="8" customWidth="1"/>
    <col min="12043" max="12043" width="50.25" style="8" customWidth="1"/>
    <col min="12044" max="12044" width="30.75" style="8" customWidth="1"/>
    <col min="12045" max="12045" width="13.75" style="8" customWidth="1"/>
    <col min="12046" max="12046" width="6.375" style="8" customWidth="1"/>
    <col min="12047" max="12047" width="13.25" style="8" customWidth="1"/>
    <col min="12048" max="12048" width="18.25" style="8" customWidth="1"/>
    <col min="12049" max="12049" width="15.625" style="8" customWidth="1"/>
    <col min="12050" max="12288" width="9" style="8"/>
    <col min="12289" max="12289" width="2.625" style="8" customWidth="1"/>
    <col min="12290" max="12290" width="5.75" style="8" customWidth="1"/>
    <col min="12291" max="12292" width="15.75" style="8" customWidth="1"/>
    <col min="12293" max="12293" width="62.125" style="8" customWidth="1"/>
    <col min="12294" max="12294" width="6.25" style="8" customWidth="1"/>
    <col min="12295" max="12296" width="9.875" style="8" bestFit="1" customWidth="1"/>
    <col min="12297" max="12297" width="5.75" style="8" customWidth="1"/>
    <col min="12298" max="12298" width="40.75" style="8" customWidth="1"/>
    <col min="12299" max="12299" width="50.25" style="8" customWidth="1"/>
    <col min="12300" max="12300" width="30.75" style="8" customWidth="1"/>
    <col min="12301" max="12301" width="13.75" style="8" customWidth="1"/>
    <col min="12302" max="12302" width="6.375" style="8" customWidth="1"/>
    <col min="12303" max="12303" width="13.25" style="8" customWidth="1"/>
    <col min="12304" max="12304" width="18.25" style="8" customWidth="1"/>
    <col min="12305" max="12305" width="15.625" style="8" customWidth="1"/>
    <col min="12306" max="12544" width="9" style="8"/>
    <col min="12545" max="12545" width="2.625" style="8" customWidth="1"/>
    <col min="12546" max="12546" width="5.75" style="8" customWidth="1"/>
    <col min="12547" max="12548" width="15.75" style="8" customWidth="1"/>
    <col min="12549" max="12549" width="62.125" style="8" customWidth="1"/>
    <col min="12550" max="12550" width="6.25" style="8" customWidth="1"/>
    <col min="12551" max="12552" width="9.875" style="8" bestFit="1" customWidth="1"/>
    <col min="12553" max="12553" width="5.75" style="8" customWidth="1"/>
    <col min="12554" max="12554" width="40.75" style="8" customWidth="1"/>
    <col min="12555" max="12555" width="50.25" style="8" customWidth="1"/>
    <col min="12556" max="12556" width="30.75" style="8" customWidth="1"/>
    <col min="12557" max="12557" width="13.75" style="8" customWidth="1"/>
    <col min="12558" max="12558" width="6.375" style="8" customWidth="1"/>
    <col min="12559" max="12559" width="13.25" style="8" customWidth="1"/>
    <col min="12560" max="12560" width="18.25" style="8" customWidth="1"/>
    <col min="12561" max="12561" width="15.625" style="8" customWidth="1"/>
    <col min="12562" max="12800" width="9" style="8"/>
    <col min="12801" max="12801" width="2.625" style="8" customWidth="1"/>
    <col min="12802" max="12802" width="5.75" style="8" customWidth="1"/>
    <col min="12803" max="12804" width="15.75" style="8" customWidth="1"/>
    <col min="12805" max="12805" width="62.125" style="8" customWidth="1"/>
    <col min="12806" max="12806" width="6.25" style="8" customWidth="1"/>
    <col min="12807" max="12808" width="9.875" style="8" bestFit="1" customWidth="1"/>
    <col min="12809" max="12809" width="5.75" style="8" customWidth="1"/>
    <col min="12810" max="12810" width="40.75" style="8" customWidth="1"/>
    <col min="12811" max="12811" width="50.25" style="8" customWidth="1"/>
    <col min="12812" max="12812" width="30.75" style="8" customWidth="1"/>
    <col min="12813" max="12813" width="13.75" style="8" customWidth="1"/>
    <col min="12814" max="12814" width="6.375" style="8" customWidth="1"/>
    <col min="12815" max="12815" width="13.25" style="8" customWidth="1"/>
    <col min="12816" max="12816" width="18.25" style="8" customWidth="1"/>
    <col min="12817" max="12817" width="15.625" style="8" customWidth="1"/>
    <col min="12818" max="13056" width="9" style="8"/>
    <col min="13057" max="13057" width="2.625" style="8" customWidth="1"/>
    <col min="13058" max="13058" width="5.75" style="8" customWidth="1"/>
    <col min="13059" max="13060" width="15.75" style="8" customWidth="1"/>
    <col min="13061" max="13061" width="62.125" style="8" customWidth="1"/>
    <col min="13062" max="13062" width="6.25" style="8" customWidth="1"/>
    <col min="13063" max="13064" width="9.875" style="8" bestFit="1" customWidth="1"/>
    <col min="13065" max="13065" width="5.75" style="8" customWidth="1"/>
    <col min="13066" max="13066" width="40.75" style="8" customWidth="1"/>
    <col min="13067" max="13067" width="50.25" style="8" customWidth="1"/>
    <col min="13068" max="13068" width="30.75" style="8" customWidth="1"/>
    <col min="13069" max="13069" width="13.75" style="8" customWidth="1"/>
    <col min="13070" max="13070" width="6.375" style="8" customWidth="1"/>
    <col min="13071" max="13071" width="13.25" style="8" customWidth="1"/>
    <col min="13072" max="13072" width="18.25" style="8" customWidth="1"/>
    <col min="13073" max="13073" width="15.625" style="8" customWidth="1"/>
    <col min="13074" max="13312" width="9" style="8"/>
    <col min="13313" max="13313" width="2.625" style="8" customWidth="1"/>
    <col min="13314" max="13314" width="5.75" style="8" customWidth="1"/>
    <col min="13315" max="13316" width="15.75" style="8" customWidth="1"/>
    <col min="13317" max="13317" width="62.125" style="8" customWidth="1"/>
    <col min="13318" max="13318" width="6.25" style="8" customWidth="1"/>
    <col min="13319" max="13320" width="9.875" style="8" bestFit="1" customWidth="1"/>
    <col min="13321" max="13321" width="5.75" style="8" customWidth="1"/>
    <col min="13322" max="13322" width="40.75" style="8" customWidth="1"/>
    <col min="13323" max="13323" width="50.25" style="8" customWidth="1"/>
    <col min="13324" max="13324" width="30.75" style="8" customWidth="1"/>
    <col min="13325" max="13325" width="13.75" style="8" customWidth="1"/>
    <col min="13326" max="13326" width="6.375" style="8" customWidth="1"/>
    <col min="13327" max="13327" width="13.25" style="8" customWidth="1"/>
    <col min="13328" max="13328" width="18.25" style="8" customWidth="1"/>
    <col min="13329" max="13329" width="15.625" style="8" customWidth="1"/>
    <col min="13330" max="13568" width="9" style="8"/>
    <col min="13569" max="13569" width="2.625" style="8" customWidth="1"/>
    <col min="13570" max="13570" width="5.75" style="8" customWidth="1"/>
    <col min="13571" max="13572" width="15.75" style="8" customWidth="1"/>
    <col min="13573" max="13573" width="62.125" style="8" customWidth="1"/>
    <col min="13574" max="13574" width="6.25" style="8" customWidth="1"/>
    <col min="13575" max="13576" width="9.875" style="8" bestFit="1" customWidth="1"/>
    <col min="13577" max="13577" width="5.75" style="8" customWidth="1"/>
    <col min="13578" max="13578" width="40.75" style="8" customWidth="1"/>
    <col min="13579" max="13579" width="50.25" style="8" customWidth="1"/>
    <col min="13580" max="13580" width="30.75" style="8" customWidth="1"/>
    <col min="13581" max="13581" width="13.75" style="8" customWidth="1"/>
    <col min="13582" max="13582" width="6.375" style="8" customWidth="1"/>
    <col min="13583" max="13583" width="13.25" style="8" customWidth="1"/>
    <col min="13584" max="13584" width="18.25" style="8" customWidth="1"/>
    <col min="13585" max="13585" width="15.625" style="8" customWidth="1"/>
    <col min="13586" max="13824" width="9" style="8"/>
    <col min="13825" max="13825" width="2.625" style="8" customWidth="1"/>
    <col min="13826" max="13826" width="5.75" style="8" customWidth="1"/>
    <col min="13827" max="13828" width="15.75" style="8" customWidth="1"/>
    <col min="13829" max="13829" width="62.125" style="8" customWidth="1"/>
    <col min="13830" max="13830" width="6.25" style="8" customWidth="1"/>
    <col min="13831" max="13832" width="9.875" style="8" bestFit="1" customWidth="1"/>
    <col min="13833" max="13833" width="5.75" style="8" customWidth="1"/>
    <col min="13834" max="13834" width="40.75" style="8" customWidth="1"/>
    <col min="13835" max="13835" width="50.25" style="8" customWidth="1"/>
    <col min="13836" max="13836" width="30.75" style="8" customWidth="1"/>
    <col min="13837" max="13837" width="13.75" style="8" customWidth="1"/>
    <col min="13838" max="13838" width="6.375" style="8" customWidth="1"/>
    <col min="13839" max="13839" width="13.25" style="8" customWidth="1"/>
    <col min="13840" max="13840" width="18.25" style="8" customWidth="1"/>
    <col min="13841" max="13841" width="15.625" style="8" customWidth="1"/>
    <col min="13842" max="14080" width="9" style="8"/>
    <col min="14081" max="14081" width="2.625" style="8" customWidth="1"/>
    <col min="14082" max="14082" width="5.75" style="8" customWidth="1"/>
    <col min="14083" max="14084" width="15.75" style="8" customWidth="1"/>
    <col min="14085" max="14085" width="62.125" style="8" customWidth="1"/>
    <col min="14086" max="14086" width="6.25" style="8" customWidth="1"/>
    <col min="14087" max="14088" width="9.875" style="8" bestFit="1" customWidth="1"/>
    <col min="14089" max="14089" width="5.75" style="8" customWidth="1"/>
    <col min="14090" max="14090" width="40.75" style="8" customWidth="1"/>
    <col min="14091" max="14091" width="50.25" style="8" customWidth="1"/>
    <col min="14092" max="14092" width="30.75" style="8" customWidth="1"/>
    <col min="14093" max="14093" width="13.75" style="8" customWidth="1"/>
    <col min="14094" max="14094" width="6.375" style="8" customWidth="1"/>
    <col min="14095" max="14095" width="13.25" style="8" customWidth="1"/>
    <col min="14096" max="14096" width="18.25" style="8" customWidth="1"/>
    <col min="14097" max="14097" width="15.625" style="8" customWidth="1"/>
    <col min="14098" max="14336" width="9" style="8"/>
    <col min="14337" max="14337" width="2.625" style="8" customWidth="1"/>
    <col min="14338" max="14338" width="5.75" style="8" customWidth="1"/>
    <col min="14339" max="14340" width="15.75" style="8" customWidth="1"/>
    <col min="14341" max="14341" width="62.125" style="8" customWidth="1"/>
    <col min="14342" max="14342" width="6.25" style="8" customWidth="1"/>
    <col min="14343" max="14344" width="9.875" style="8" bestFit="1" customWidth="1"/>
    <col min="14345" max="14345" width="5.75" style="8" customWidth="1"/>
    <col min="14346" max="14346" width="40.75" style="8" customWidth="1"/>
    <col min="14347" max="14347" width="50.25" style="8" customWidth="1"/>
    <col min="14348" max="14348" width="30.75" style="8" customWidth="1"/>
    <col min="14349" max="14349" width="13.75" style="8" customWidth="1"/>
    <col min="14350" max="14350" width="6.375" style="8" customWidth="1"/>
    <col min="14351" max="14351" width="13.25" style="8" customWidth="1"/>
    <col min="14352" max="14352" width="18.25" style="8" customWidth="1"/>
    <col min="14353" max="14353" width="15.625" style="8" customWidth="1"/>
    <col min="14354" max="14592" width="9" style="8"/>
    <col min="14593" max="14593" width="2.625" style="8" customWidth="1"/>
    <col min="14594" max="14594" width="5.75" style="8" customWidth="1"/>
    <col min="14595" max="14596" width="15.75" style="8" customWidth="1"/>
    <col min="14597" max="14597" width="62.125" style="8" customWidth="1"/>
    <col min="14598" max="14598" width="6.25" style="8" customWidth="1"/>
    <col min="14599" max="14600" width="9.875" style="8" bestFit="1" customWidth="1"/>
    <col min="14601" max="14601" width="5.75" style="8" customWidth="1"/>
    <col min="14602" max="14602" width="40.75" style="8" customWidth="1"/>
    <col min="14603" max="14603" width="50.25" style="8" customWidth="1"/>
    <col min="14604" max="14604" width="30.75" style="8" customWidth="1"/>
    <col min="14605" max="14605" width="13.75" style="8" customWidth="1"/>
    <col min="14606" max="14606" width="6.375" style="8" customWidth="1"/>
    <col min="14607" max="14607" width="13.25" style="8" customWidth="1"/>
    <col min="14608" max="14608" width="18.25" style="8" customWidth="1"/>
    <col min="14609" max="14609" width="15.625" style="8" customWidth="1"/>
    <col min="14610" max="14848" width="9" style="8"/>
    <col min="14849" max="14849" width="2.625" style="8" customWidth="1"/>
    <col min="14850" max="14850" width="5.75" style="8" customWidth="1"/>
    <col min="14851" max="14852" width="15.75" style="8" customWidth="1"/>
    <col min="14853" max="14853" width="62.125" style="8" customWidth="1"/>
    <col min="14854" max="14854" width="6.25" style="8" customWidth="1"/>
    <col min="14855" max="14856" width="9.875" style="8" bestFit="1" customWidth="1"/>
    <col min="14857" max="14857" width="5.75" style="8" customWidth="1"/>
    <col min="14858" max="14858" width="40.75" style="8" customWidth="1"/>
    <col min="14859" max="14859" width="50.25" style="8" customWidth="1"/>
    <col min="14860" max="14860" width="30.75" style="8" customWidth="1"/>
    <col min="14861" max="14861" width="13.75" style="8" customWidth="1"/>
    <col min="14862" max="14862" width="6.375" style="8" customWidth="1"/>
    <col min="14863" max="14863" width="13.25" style="8" customWidth="1"/>
    <col min="14864" max="14864" width="18.25" style="8" customWidth="1"/>
    <col min="14865" max="14865" width="15.625" style="8" customWidth="1"/>
    <col min="14866" max="15104" width="9" style="8"/>
    <col min="15105" max="15105" width="2.625" style="8" customWidth="1"/>
    <col min="15106" max="15106" width="5.75" style="8" customWidth="1"/>
    <col min="15107" max="15108" width="15.75" style="8" customWidth="1"/>
    <col min="15109" max="15109" width="62.125" style="8" customWidth="1"/>
    <col min="15110" max="15110" width="6.25" style="8" customWidth="1"/>
    <col min="15111" max="15112" width="9.875" style="8" bestFit="1" customWidth="1"/>
    <col min="15113" max="15113" width="5.75" style="8" customWidth="1"/>
    <col min="15114" max="15114" width="40.75" style="8" customWidth="1"/>
    <col min="15115" max="15115" width="50.25" style="8" customWidth="1"/>
    <col min="15116" max="15116" width="30.75" style="8" customWidth="1"/>
    <col min="15117" max="15117" width="13.75" style="8" customWidth="1"/>
    <col min="15118" max="15118" width="6.375" style="8" customWidth="1"/>
    <col min="15119" max="15119" width="13.25" style="8" customWidth="1"/>
    <col min="15120" max="15120" width="18.25" style="8" customWidth="1"/>
    <col min="15121" max="15121" width="15.625" style="8" customWidth="1"/>
    <col min="15122" max="15360" width="9" style="8"/>
    <col min="15361" max="15361" width="2.625" style="8" customWidth="1"/>
    <col min="15362" max="15362" width="5.75" style="8" customWidth="1"/>
    <col min="15363" max="15364" width="15.75" style="8" customWidth="1"/>
    <col min="15365" max="15365" width="62.125" style="8" customWidth="1"/>
    <col min="15366" max="15366" width="6.25" style="8" customWidth="1"/>
    <col min="15367" max="15368" width="9.875" style="8" bestFit="1" customWidth="1"/>
    <col min="15369" max="15369" width="5.75" style="8" customWidth="1"/>
    <col min="15370" max="15370" width="40.75" style="8" customWidth="1"/>
    <col min="15371" max="15371" width="50.25" style="8" customWidth="1"/>
    <col min="15372" max="15372" width="30.75" style="8" customWidth="1"/>
    <col min="15373" max="15373" width="13.75" style="8" customWidth="1"/>
    <col min="15374" max="15374" width="6.375" style="8" customWidth="1"/>
    <col min="15375" max="15375" width="13.25" style="8" customWidth="1"/>
    <col min="15376" max="15376" width="18.25" style="8" customWidth="1"/>
    <col min="15377" max="15377" width="15.625" style="8" customWidth="1"/>
    <col min="15378" max="15616" width="9" style="8"/>
    <col min="15617" max="15617" width="2.625" style="8" customWidth="1"/>
    <col min="15618" max="15618" width="5.75" style="8" customWidth="1"/>
    <col min="15619" max="15620" width="15.75" style="8" customWidth="1"/>
    <col min="15621" max="15621" width="62.125" style="8" customWidth="1"/>
    <col min="15622" max="15622" width="6.25" style="8" customWidth="1"/>
    <col min="15623" max="15624" width="9.875" style="8" bestFit="1" customWidth="1"/>
    <col min="15625" max="15625" width="5.75" style="8" customWidth="1"/>
    <col min="15626" max="15626" width="40.75" style="8" customWidth="1"/>
    <col min="15627" max="15627" width="50.25" style="8" customWidth="1"/>
    <col min="15628" max="15628" width="30.75" style="8" customWidth="1"/>
    <col min="15629" max="15629" width="13.75" style="8" customWidth="1"/>
    <col min="15630" max="15630" width="6.375" style="8" customWidth="1"/>
    <col min="15631" max="15631" width="13.25" style="8" customWidth="1"/>
    <col min="15632" max="15632" width="18.25" style="8" customWidth="1"/>
    <col min="15633" max="15633" width="15.625" style="8" customWidth="1"/>
    <col min="15634" max="15872" width="9" style="8"/>
    <col min="15873" max="15873" width="2.625" style="8" customWidth="1"/>
    <col min="15874" max="15874" width="5.75" style="8" customWidth="1"/>
    <col min="15875" max="15876" width="15.75" style="8" customWidth="1"/>
    <col min="15877" max="15877" width="62.125" style="8" customWidth="1"/>
    <col min="15878" max="15878" width="6.25" style="8" customWidth="1"/>
    <col min="15879" max="15880" width="9.875" style="8" bestFit="1" customWidth="1"/>
    <col min="15881" max="15881" width="5.75" style="8" customWidth="1"/>
    <col min="15882" max="15882" width="40.75" style="8" customWidth="1"/>
    <col min="15883" max="15883" width="50.25" style="8" customWidth="1"/>
    <col min="15884" max="15884" width="30.75" style="8" customWidth="1"/>
    <col min="15885" max="15885" width="13.75" style="8" customWidth="1"/>
    <col min="15886" max="15886" width="6.375" style="8" customWidth="1"/>
    <col min="15887" max="15887" width="13.25" style="8" customWidth="1"/>
    <col min="15888" max="15888" width="18.25" style="8" customWidth="1"/>
    <col min="15889" max="15889" width="15.625" style="8" customWidth="1"/>
    <col min="15890" max="16128" width="9" style="8"/>
    <col min="16129" max="16129" width="2.625" style="8" customWidth="1"/>
    <col min="16130" max="16130" width="5.75" style="8" customWidth="1"/>
    <col min="16131" max="16132" width="15.75" style="8" customWidth="1"/>
    <col min="16133" max="16133" width="62.125" style="8" customWidth="1"/>
    <col min="16134" max="16134" width="6.25" style="8" customWidth="1"/>
    <col min="16135" max="16136" width="9.875" style="8" bestFit="1" customWidth="1"/>
    <col min="16137" max="16137" width="5.75" style="8" customWidth="1"/>
    <col min="16138" max="16138" width="40.75" style="8" customWidth="1"/>
    <col min="16139" max="16139" width="50.25" style="8" customWidth="1"/>
    <col min="16140" max="16140" width="30.75" style="8" customWidth="1"/>
    <col min="16141" max="16141" width="13.75" style="8" customWidth="1"/>
    <col min="16142" max="16142" width="6.375" style="8" customWidth="1"/>
    <col min="16143" max="16143" width="13.25" style="8" customWidth="1"/>
    <col min="16144" max="16144" width="18.25" style="8" customWidth="1"/>
    <col min="16145" max="16145" width="15.625" style="8" customWidth="1"/>
    <col min="16146" max="16384" width="9" style="8"/>
  </cols>
  <sheetData>
    <row r="2" spans="2:17" ht="20.100000000000001" customHeight="1">
      <c r="B2" s="1" t="s">
        <v>0</v>
      </c>
      <c r="C2" s="1"/>
      <c r="D2" s="1"/>
      <c r="E2" s="92" t="s">
        <v>3319</v>
      </c>
      <c r="G2" s="4" t="s">
        <v>2</v>
      </c>
      <c r="H2" s="5"/>
      <c r="I2" s="6"/>
      <c r="J2" s="7">
        <f>SUM(H:H)</f>
        <v>1835645</v>
      </c>
    </row>
    <row r="3" spans="2:17" ht="20.100000000000001" customHeight="1">
      <c r="B3" s="1" t="s">
        <v>3</v>
      </c>
      <c r="C3" s="1"/>
      <c r="D3" s="1"/>
      <c r="E3" s="98" t="s">
        <v>2536</v>
      </c>
    </row>
    <row r="4" spans="2:17" ht="20.100000000000001" customHeight="1">
      <c r="B4" s="1" t="s">
        <v>5</v>
      </c>
      <c r="C4" s="1"/>
      <c r="D4" s="1"/>
      <c r="E4" s="98" t="s">
        <v>3320</v>
      </c>
    </row>
    <row r="5" spans="2:17" ht="20.100000000000001" customHeight="1">
      <c r="B5" s="1" t="s">
        <v>6</v>
      </c>
      <c r="C5" s="1"/>
      <c r="D5" s="1"/>
      <c r="E5" s="102">
        <v>43907</v>
      </c>
    </row>
    <row r="6" spans="2:17" ht="20.100000000000001" customHeight="1">
      <c r="B6" s="1" t="s">
        <v>7</v>
      </c>
      <c r="C6" s="1"/>
      <c r="D6" s="1"/>
      <c r="E6" s="102">
        <v>43909</v>
      </c>
      <c r="H6" s="1184"/>
      <c r="J6" s="1260" t="s">
        <v>1917</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8" t="s">
        <v>550</v>
      </c>
      <c r="D9" s="219"/>
      <c r="E9" s="220"/>
      <c r="F9" s="22"/>
      <c r="G9" s="22"/>
      <c r="H9" s="167"/>
      <c r="I9" s="167"/>
      <c r="J9" s="22"/>
      <c r="K9" s="22"/>
      <c r="L9" s="22"/>
      <c r="M9" s="25"/>
      <c r="N9" s="21"/>
      <c r="O9" s="22"/>
      <c r="P9" s="25"/>
      <c r="Q9" s="26"/>
    </row>
    <row r="10" spans="2:17" s="9" customFormat="1" ht="19.7" customHeight="1">
      <c r="B10" s="1070"/>
      <c r="C10" s="586" t="s">
        <v>550</v>
      </c>
      <c r="D10" s="586" t="s">
        <v>550</v>
      </c>
      <c r="E10" s="588" t="s">
        <v>3321</v>
      </c>
      <c r="F10" s="597">
        <v>1</v>
      </c>
      <c r="G10" s="586">
        <v>550000</v>
      </c>
      <c r="H10" s="1296">
        <f t="shared" ref="H10:H16" si="0">F10*G10</f>
        <v>550000</v>
      </c>
      <c r="I10" s="606"/>
      <c r="J10" s="588" t="s">
        <v>3322</v>
      </c>
      <c r="K10" s="1297" t="s">
        <v>3467</v>
      </c>
      <c r="L10" s="22"/>
      <c r="M10" s="25">
        <v>43875</v>
      </c>
      <c r="N10" s="21"/>
      <c r="O10" s="32">
        <v>43921</v>
      </c>
      <c r="P10" s="25"/>
      <c r="Q10" s="26">
        <v>43895</v>
      </c>
    </row>
    <row r="11" spans="2:17" s="9" customFormat="1" ht="19.7" customHeight="1">
      <c r="B11" s="1070"/>
      <c r="C11" s="586" t="s">
        <v>550</v>
      </c>
      <c r="D11" s="586" t="s">
        <v>550</v>
      </c>
      <c r="E11" s="588" t="s">
        <v>1986</v>
      </c>
      <c r="F11" s="597">
        <v>1</v>
      </c>
      <c r="G11" s="586">
        <v>31500</v>
      </c>
      <c r="H11" s="1296">
        <f t="shared" si="0"/>
        <v>31500</v>
      </c>
      <c r="I11" s="606"/>
      <c r="J11" s="588" t="s">
        <v>1987</v>
      </c>
      <c r="K11" s="1297" t="s">
        <v>3467</v>
      </c>
      <c r="L11" s="22"/>
      <c r="M11" s="25">
        <v>43875</v>
      </c>
      <c r="N11" s="21"/>
      <c r="O11" s="32">
        <v>43921</v>
      </c>
      <c r="P11" s="25"/>
      <c r="Q11" s="26">
        <v>43895</v>
      </c>
    </row>
    <row r="12" spans="2:17" s="9" customFormat="1" ht="19.7" customHeight="1">
      <c r="B12" s="1070"/>
      <c r="C12" s="1298" t="s">
        <v>550</v>
      </c>
      <c r="D12" s="1298" t="s">
        <v>550</v>
      </c>
      <c r="E12" s="594" t="s">
        <v>737</v>
      </c>
      <c r="F12" s="1299">
        <v>1</v>
      </c>
      <c r="G12" s="1300">
        <v>38000</v>
      </c>
      <c r="H12" s="1301">
        <f t="shared" si="0"/>
        <v>38000</v>
      </c>
      <c r="I12" s="1302"/>
      <c r="J12" s="594" t="s">
        <v>738</v>
      </c>
      <c r="K12" s="1297" t="s">
        <v>3467</v>
      </c>
      <c r="L12" s="22"/>
      <c r="M12" s="25"/>
      <c r="N12" s="21"/>
      <c r="O12" s="32"/>
      <c r="P12" s="25"/>
      <c r="Q12" s="26"/>
    </row>
    <row r="13" spans="2:17" s="9" customFormat="1" ht="19.7" customHeight="1">
      <c r="B13" s="1070"/>
      <c r="C13" s="1298" t="s">
        <v>550</v>
      </c>
      <c r="D13" s="1298" t="s">
        <v>550</v>
      </c>
      <c r="E13" s="1303" t="s">
        <v>3323</v>
      </c>
      <c r="F13" s="597">
        <v>3</v>
      </c>
      <c r="G13" s="586">
        <v>10000</v>
      </c>
      <c r="H13" s="1301">
        <f t="shared" si="0"/>
        <v>30000</v>
      </c>
      <c r="I13" s="606"/>
      <c r="J13" s="588" t="s">
        <v>3324</v>
      </c>
      <c r="K13" s="1297" t="s">
        <v>3467</v>
      </c>
      <c r="L13" s="22"/>
      <c r="M13" s="25">
        <v>43875</v>
      </c>
      <c r="N13" s="21"/>
      <c r="O13" s="32">
        <v>43921</v>
      </c>
      <c r="P13" s="25"/>
      <c r="Q13" s="26">
        <v>43895</v>
      </c>
    </row>
    <row r="14" spans="2:17" s="9" customFormat="1" ht="19.7" customHeight="1">
      <c r="B14" s="1070"/>
      <c r="C14" s="1298" t="s">
        <v>550</v>
      </c>
      <c r="D14" s="1298" t="s">
        <v>550</v>
      </c>
      <c r="E14" s="1303" t="s">
        <v>3468</v>
      </c>
      <c r="F14" s="597">
        <v>3</v>
      </c>
      <c r="G14" s="586">
        <v>10000</v>
      </c>
      <c r="H14" s="1301">
        <f t="shared" si="0"/>
        <v>30000</v>
      </c>
      <c r="I14" s="606"/>
      <c r="J14" s="588" t="s">
        <v>3324</v>
      </c>
      <c r="K14" s="1297" t="s">
        <v>3467</v>
      </c>
      <c r="L14" s="22"/>
      <c r="M14" s="25">
        <v>43875</v>
      </c>
      <c r="N14" s="21"/>
      <c r="O14" s="32">
        <v>43921</v>
      </c>
      <c r="P14" s="25"/>
      <c r="Q14" s="26">
        <v>43895</v>
      </c>
    </row>
    <row r="15" spans="2:17" s="9" customFormat="1" ht="19.7" customHeight="1">
      <c r="B15" s="1070"/>
      <c r="C15" s="1298" t="s">
        <v>550</v>
      </c>
      <c r="D15" s="1298" t="s">
        <v>550</v>
      </c>
      <c r="E15" s="594" t="s">
        <v>733</v>
      </c>
      <c r="F15" s="1299">
        <v>1</v>
      </c>
      <c r="G15" s="594">
        <v>14000</v>
      </c>
      <c r="H15" s="1301">
        <f t="shared" si="0"/>
        <v>14000</v>
      </c>
      <c r="I15" s="1302"/>
      <c r="J15" s="594" t="s">
        <v>734</v>
      </c>
      <c r="K15" s="1297" t="s">
        <v>3467</v>
      </c>
      <c r="L15" s="22"/>
      <c r="M15" s="25">
        <v>43875</v>
      </c>
      <c r="N15" s="21"/>
      <c r="O15" s="32">
        <v>43921</v>
      </c>
      <c r="P15" s="25"/>
      <c r="Q15" s="26">
        <v>43895</v>
      </c>
    </row>
    <row r="16" spans="2:17" s="9" customFormat="1" ht="19.7" customHeight="1">
      <c r="B16" s="1070"/>
      <c r="C16" s="1298" t="s">
        <v>550</v>
      </c>
      <c r="D16" s="1298" t="s">
        <v>550</v>
      </c>
      <c r="E16" s="1304" t="s">
        <v>1993</v>
      </c>
      <c r="F16" s="1305">
        <v>1</v>
      </c>
      <c r="G16" s="594">
        <v>12000</v>
      </c>
      <c r="H16" s="1306">
        <f t="shared" si="0"/>
        <v>12000</v>
      </c>
      <c r="I16" s="606"/>
      <c r="J16" s="588"/>
      <c r="K16" s="1297" t="s">
        <v>3467</v>
      </c>
      <c r="L16" s="22"/>
      <c r="M16" s="25">
        <v>43875</v>
      </c>
      <c r="N16" s="21"/>
      <c r="O16" s="32">
        <v>43921</v>
      </c>
      <c r="P16" s="25"/>
      <c r="Q16" s="26"/>
    </row>
    <row r="17" spans="2:17" s="9" customFormat="1" ht="19.7" customHeight="1">
      <c r="B17" s="21"/>
      <c r="C17" s="169"/>
      <c r="D17" s="169"/>
      <c r="E17" s="974"/>
      <c r="F17" s="171"/>
      <c r="G17" s="182"/>
      <c r="H17" s="1044"/>
      <c r="I17" s="167"/>
      <c r="J17" s="30"/>
      <c r="K17" s="22"/>
      <c r="L17" s="22"/>
      <c r="M17" s="25"/>
      <c r="N17" s="21"/>
      <c r="O17" s="22"/>
      <c r="P17" s="25"/>
      <c r="Q17" s="26"/>
    </row>
    <row r="18" spans="2:17" s="9" customFormat="1" ht="19.7" customHeight="1">
      <c r="B18" s="21"/>
      <c r="C18" s="169"/>
      <c r="D18" s="169"/>
      <c r="E18" s="1076">
        <f>SUM(H9:H17)</f>
        <v>705500</v>
      </c>
      <c r="F18" s="171"/>
      <c r="G18" s="182"/>
      <c r="H18" s="1044"/>
      <c r="I18" s="167"/>
      <c r="J18" s="30"/>
      <c r="K18" s="22"/>
      <c r="L18" s="22"/>
      <c r="M18" s="25"/>
      <c r="N18" s="21"/>
      <c r="O18" s="22"/>
      <c r="P18" s="25"/>
      <c r="Q18" s="26"/>
    </row>
    <row r="19" spans="2:17" s="9" customFormat="1" ht="19.7" customHeight="1">
      <c r="B19" s="21"/>
      <c r="C19" s="169"/>
      <c r="D19" s="169"/>
      <c r="E19" s="974"/>
      <c r="F19" s="171"/>
      <c r="G19" s="182"/>
      <c r="H19" s="1044"/>
      <c r="I19" s="167"/>
      <c r="J19" s="30"/>
      <c r="K19" s="22"/>
      <c r="L19" s="22"/>
      <c r="M19" s="25"/>
      <c r="N19" s="21"/>
      <c r="O19" s="22"/>
      <c r="P19" s="25"/>
      <c r="Q19" s="26"/>
    </row>
    <row r="20" spans="2:17" s="9" customFormat="1" ht="19.7" customHeight="1">
      <c r="B20" s="21"/>
      <c r="C20" s="21"/>
      <c r="D20" s="21"/>
      <c r="E20" s="168"/>
      <c r="F20" s="22"/>
      <c r="G20" s="22"/>
      <c r="H20" s="167"/>
      <c r="I20" s="167"/>
      <c r="J20" s="22"/>
      <c r="K20" s="22"/>
      <c r="L20" s="22"/>
      <c r="M20" s="25"/>
      <c r="N20" s="21"/>
      <c r="O20" s="22"/>
      <c r="P20" s="25"/>
      <c r="Q20" s="26"/>
    </row>
    <row r="21" spans="2:17" s="9" customFormat="1" ht="19.7" customHeight="1">
      <c r="B21" s="21"/>
      <c r="C21" s="218" t="s">
        <v>564</v>
      </c>
      <c r="D21" s="219"/>
      <c r="E21" s="220"/>
      <c r="F21" s="22"/>
      <c r="G21" s="22"/>
      <c r="H21" s="167"/>
      <c r="I21" s="167"/>
      <c r="J21" s="22"/>
      <c r="K21" s="22"/>
      <c r="L21" s="22"/>
      <c r="M21" s="25"/>
      <c r="N21" s="21"/>
      <c r="O21" s="22"/>
      <c r="P21" s="25"/>
      <c r="Q21" s="26"/>
    </row>
    <row r="22" spans="2:17" s="9" customFormat="1" ht="19.7" customHeight="1">
      <c r="B22" s="1070"/>
      <c r="C22" s="1056" t="s">
        <v>2013</v>
      </c>
      <c r="D22" s="1056" t="s">
        <v>2013</v>
      </c>
      <c r="E22" s="564" t="s">
        <v>3326</v>
      </c>
      <c r="F22" s="22">
        <v>1</v>
      </c>
      <c r="G22" s="22">
        <v>11000</v>
      </c>
      <c r="H22" s="781">
        <f t="shared" ref="H22:H29" si="1">F22*G22</f>
        <v>11000</v>
      </c>
      <c r="I22" s="167"/>
      <c r="J22" s="30" t="s">
        <v>3327</v>
      </c>
      <c r="K22" s="22" t="s">
        <v>3328</v>
      </c>
      <c r="L22" s="22"/>
      <c r="M22" s="25">
        <v>43886</v>
      </c>
      <c r="N22" s="21"/>
      <c r="O22" s="32">
        <v>43907</v>
      </c>
      <c r="P22" s="25">
        <v>43907</v>
      </c>
      <c r="Q22" s="26" t="s">
        <v>3469</v>
      </c>
    </row>
    <row r="23" spans="2:17" s="9" customFormat="1" ht="19.7" customHeight="1">
      <c r="B23" s="1070"/>
      <c r="C23" s="1056" t="s">
        <v>2013</v>
      </c>
      <c r="D23" s="1056" t="s">
        <v>2013</v>
      </c>
      <c r="E23" s="564" t="s">
        <v>3329</v>
      </c>
      <c r="F23" s="22">
        <v>1</v>
      </c>
      <c r="G23" s="22">
        <v>2800</v>
      </c>
      <c r="H23" s="781">
        <f t="shared" si="1"/>
        <v>2800</v>
      </c>
      <c r="I23" s="167"/>
      <c r="J23" s="30" t="s">
        <v>3330</v>
      </c>
      <c r="K23" s="22" t="s">
        <v>3328</v>
      </c>
      <c r="L23" s="22"/>
      <c r="M23" s="25">
        <v>43886</v>
      </c>
      <c r="N23" s="21"/>
      <c r="O23" s="32">
        <v>43907</v>
      </c>
      <c r="P23" s="25">
        <v>43902</v>
      </c>
      <c r="Q23" s="26">
        <v>43902</v>
      </c>
    </row>
    <row r="24" spans="2:17" s="9" customFormat="1" ht="19.7" customHeight="1">
      <c r="B24" s="1070"/>
      <c r="C24" s="1056" t="s">
        <v>2013</v>
      </c>
      <c r="D24" s="1056" t="s">
        <v>2013</v>
      </c>
      <c r="E24" s="564" t="s">
        <v>3331</v>
      </c>
      <c r="F24" s="22">
        <v>1</v>
      </c>
      <c r="G24" s="22">
        <v>11000</v>
      </c>
      <c r="H24" s="781">
        <f t="shared" si="1"/>
        <v>11000</v>
      </c>
      <c r="I24" s="167"/>
      <c r="J24" s="30" t="s">
        <v>3332</v>
      </c>
      <c r="K24" s="22" t="s">
        <v>3328</v>
      </c>
      <c r="L24" s="22"/>
      <c r="M24" s="25">
        <v>43886</v>
      </c>
      <c r="N24" s="21"/>
      <c r="O24" s="32">
        <v>43907</v>
      </c>
      <c r="P24" s="25">
        <v>43907</v>
      </c>
      <c r="Q24" s="26" t="s">
        <v>3469</v>
      </c>
    </row>
    <row r="25" spans="2:17" s="9" customFormat="1" ht="19.7" customHeight="1">
      <c r="B25" s="1070"/>
      <c r="C25" s="1056" t="s">
        <v>2013</v>
      </c>
      <c r="D25" s="1056" t="s">
        <v>2013</v>
      </c>
      <c r="E25" s="564" t="s">
        <v>3333</v>
      </c>
      <c r="F25" s="22">
        <v>1</v>
      </c>
      <c r="G25" s="864">
        <v>8400</v>
      </c>
      <c r="H25" s="1261">
        <f t="shared" si="1"/>
        <v>8400</v>
      </c>
      <c r="I25" s="167"/>
      <c r="J25" s="30" t="s">
        <v>3334</v>
      </c>
      <c r="K25" s="22"/>
      <c r="L25" s="22"/>
      <c r="M25" s="25">
        <v>43886</v>
      </c>
      <c r="N25" s="21"/>
      <c r="O25" s="32">
        <v>43907</v>
      </c>
      <c r="P25" s="25">
        <v>43907</v>
      </c>
      <c r="Q25" s="26" t="s">
        <v>3469</v>
      </c>
    </row>
    <row r="26" spans="2:17" s="9" customFormat="1" ht="19.7" customHeight="1">
      <c r="B26" s="1070"/>
      <c r="C26" s="22" t="s">
        <v>531</v>
      </c>
      <c r="D26" s="22" t="s">
        <v>531</v>
      </c>
      <c r="E26" s="30" t="s">
        <v>3335</v>
      </c>
      <c r="F26" s="22">
        <v>2</v>
      </c>
      <c r="G26" s="22">
        <v>700</v>
      </c>
      <c r="H26" s="781">
        <f>F26*G26</f>
        <v>1400</v>
      </c>
      <c r="I26" s="167"/>
      <c r="J26" s="30" t="s">
        <v>3336</v>
      </c>
      <c r="K26" s="22"/>
      <c r="L26" s="22"/>
      <c r="M26" s="25">
        <v>43886</v>
      </c>
      <c r="N26" s="21"/>
      <c r="O26" s="32"/>
      <c r="P26" s="25">
        <v>43902</v>
      </c>
      <c r="Q26" s="26">
        <v>43902</v>
      </c>
    </row>
    <row r="27" spans="2:17" s="9" customFormat="1" ht="19.7" customHeight="1">
      <c r="B27" s="1070"/>
      <c r="C27" s="22" t="s">
        <v>531</v>
      </c>
      <c r="D27" s="22" t="s">
        <v>531</v>
      </c>
      <c r="E27" s="30" t="s">
        <v>3337</v>
      </c>
      <c r="F27" s="22">
        <v>1</v>
      </c>
      <c r="G27" s="22">
        <v>16800</v>
      </c>
      <c r="H27" s="781">
        <f t="shared" si="1"/>
        <v>16800</v>
      </c>
      <c r="I27" s="167"/>
      <c r="J27" s="30" t="s">
        <v>3338</v>
      </c>
      <c r="K27" s="22"/>
      <c r="L27" s="22"/>
      <c r="M27" s="25">
        <v>43886</v>
      </c>
      <c r="N27" s="21"/>
      <c r="O27" s="22"/>
      <c r="P27" s="25">
        <v>43902</v>
      </c>
      <c r="Q27" s="26">
        <v>43902</v>
      </c>
    </row>
    <row r="28" spans="2:17" s="9" customFormat="1" ht="19.7" customHeight="1">
      <c r="B28" s="1070"/>
      <c r="C28" s="22" t="s">
        <v>531</v>
      </c>
      <c r="D28" s="22" t="s">
        <v>531</v>
      </c>
      <c r="E28" s="164" t="s">
        <v>1003</v>
      </c>
      <c r="F28" s="165">
        <v>10</v>
      </c>
      <c r="G28" s="1307">
        <v>79</v>
      </c>
      <c r="H28" s="781">
        <f>F28*G28</f>
        <v>790</v>
      </c>
      <c r="I28" s="167"/>
      <c r="J28" s="164" t="s">
        <v>1004</v>
      </c>
      <c r="K28" s="22"/>
      <c r="L28" s="22"/>
      <c r="M28" s="25">
        <v>43886</v>
      </c>
      <c r="N28" s="21"/>
      <c r="O28" s="22"/>
      <c r="P28" s="25">
        <v>43902</v>
      </c>
      <c r="Q28" s="26">
        <v>43902</v>
      </c>
    </row>
    <row r="29" spans="2:17" s="9" customFormat="1" ht="19.7" customHeight="1">
      <c r="B29" s="1070"/>
      <c r="C29" s="22" t="s">
        <v>531</v>
      </c>
      <c r="D29" s="22" t="s">
        <v>531</v>
      </c>
      <c r="E29" s="182" t="s">
        <v>532</v>
      </c>
      <c r="F29" s="170">
        <v>30</v>
      </c>
      <c r="G29" s="347">
        <v>19</v>
      </c>
      <c r="H29" s="781">
        <f t="shared" si="1"/>
        <v>570</v>
      </c>
      <c r="I29" s="167"/>
      <c r="J29" s="164" t="s">
        <v>2568</v>
      </c>
      <c r="K29" s="22"/>
      <c r="L29" s="22"/>
      <c r="M29" s="25">
        <v>43886</v>
      </c>
      <c r="N29" s="21"/>
      <c r="O29" s="22"/>
      <c r="P29" s="25">
        <v>43902</v>
      </c>
      <c r="Q29" s="26">
        <v>43902</v>
      </c>
    </row>
    <row r="30" spans="2:17" s="9" customFormat="1" ht="19.7" customHeight="1">
      <c r="B30" s="21"/>
      <c r="C30" s="832" t="s">
        <v>531</v>
      </c>
      <c r="D30" s="832" t="s">
        <v>531</v>
      </c>
      <c r="E30" s="986" t="s">
        <v>796</v>
      </c>
      <c r="F30" s="987"/>
      <c r="G30" s="833">
        <v>20</v>
      </c>
      <c r="H30" s="833">
        <f>F30*G30</f>
        <v>0</v>
      </c>
      <c r="I30" s="988"/>
      <c r="J30" s="835" t="s">
        <v>789</v>
      </c>
      <c r="K30" s="748" t="s">
        <v>3470</v>
      </c>
      <c r="L30" s="22">
        <v>10</v>
      </c>
      <c r="M30" s="25"/>
      <c r="N30" s="21"/>
      <c r="O30" s="22"/>
      <c r="P30" s="25"/>
      <c r="Q30" s="26"/>
    </row>
    <row r="31" spans="2:17" s="9" customFormat="1" ht="19.7" customHeight="1">
      <c r="B31" s="21"/>
      <c r="C31" s="832" t="s">
        <v>531</v>
      </c>
      <c r="D31" s="832" t="s">
        <v>531</v>
      </c>
      <c r="E31" s="986" t="s">
        <v>538</v>
      </c>
      <c r="F31" s="987"/>
      <c r="G31" s="833">
        <v>75</v>
      </c>
      <c r="H31" s="833">
        <f>F31*G31</f>
        <v>0</v>
      </c>
      <c r="I31" s="988"/>
      <c r="J31" s="835" t="s">
        <v>791</v>
      </c>
      <c r="K31" s="748" t="s">
        <v>3470</v>
      </c>
      <c r="L31" s="22">
        <v>2</v>
      </c>
      <c r="M31" s="25"/>
      <c r="N31" s="21"/>
      <c r="O31" s="22"/>
      <c r="P31" s="25"/>
      <c r="Q31" s="26"/>
    </row>
    <row r="32" spans="2:17" s="9" customFormat="1" ht="19.7" customHeight="1">
      <c r="B32" s="21"/>
      <c r="C32" s="832" t="s">
        <v>531</v>
      </c>
      <c r="D32" s="832" t="s">
        <v>531</v>
      </c>
      <c r="E32" s="986" t="s">
        <v>793</v>
      </c>
      <c r="F32" s="987"/>
      <c r="G32" s="833">
        <v>80</v>
      </c>
      <c r="H32" s="833">
        <f>F32*G32</f>
        <v>0</v>
      </c>
      <c r="I32" s="988"/>
      <c r="J32" s="835" t="s">
        <v>794</v>
      </c>
      <c r="K32" s="748" t="s">
        <v>3470</v>
      </c>
      <c r="L32" s="22">
        <v>4</v>
      </c>
      <c r="M32" s="25"/>
      <c r="N32" s="21"/>
      <c r="O32" s="22"/>
      <c r="P32" s="25"/>
      <c r="Q32" s="26"/>
    </row>
    <row r="33" spans="2:17" s="9" customFormat="1" ht="19.7" customHeight="1">
      <c r="B33" s="1070"/>
      <c r="C33" s="21" t="s">
        <v>531</v>
      </c>
      <c r="D33" s="21" t="s">
        <v>531</v>
      </c>
      <c r="E33" s="157" t="s">
        <v>3339</v>
      </c>
      <c r="F33" s="158">
        <v>2</v>
      </c>
      <c r="G33" s="1308">
        <v>249</v>
      </c>
      <c r="H33" s="24">
        <f>F33*G33</f>
        <v>498</v>
      </c>
      <c r="I33" s="36"/>
      <c r="J33" s="30" t="s">
        <v>3340</v>
      </c>
      <c r="K33" s="22"/>
      <c r="L33" s="22"/>
      <c r="M33" s="25">
        <v>43886</v>
      </c>
      <c r="N33" s="21"/>
      <c r="O33" s="22"/>
      <c r="P33" s="25">
        <v>43902</v>
      </c>
      <c r="Q33" s="26">
        <v>43902</v>
      </c>
    </row>
    <row r="34" spans="2:17" s="9" customFormat="1" ht="19.7" customHeight="1">
      <c r="B34" s="21"/>
      <c r="C34" s="21"/>
      <c r="D34" s="21"/>
      <c r="E34" s="22"/>
      <c r="F34" s="22"/>
      <c r="G34" s="22"/>
      <c r="H34" s="167"/>
      <c r="I34" s="167"/>
      <c r="J34" s="22"/>
      <c r="K34" s="22"/>
      <c r="L34" s="22"/>
      <c r="M34" s="25"/>
      <c r="N34" s="21"/>
      <c r="O34" s="22"/>
      <c r="P34" s="25"/>
      <c r="Q34" s="26"/>
    </row>
    <row r="35" spans="2:17" s="9" customFormat="1" ht="19.7" customHeight="1">
      <c r="B35" s="21"/>
      <c r="C35" s="21"/>
      <c r="D35" s="21"/>
      <c r="E35" s="1076">
        <f>SUM(H22:H34)</f>
        <v>53258</v>
      </c>
      <c r="F35" s="22"/>
      <c r="G35" s="22"/>
      <c r="H35" s="167"/>
      <c r="I35" s="167"/>
      <c r="J35" s="22"/>
      <c r="K35" s="22"/>
      <c r="L35" s="22"/>
      <c r="M35" s="25"/>
      <c r="N35" s="21"/>
      <c r="O35" s="22"/>
      <c r="P35" s="25"/>
      <c r="Q35" s="26"/>
    </row>
    <row r="36" spans="2:17" s="9" customFormat="1" ht="19.149999999999999" customHeight="1">
      <c r="B36" s="21"/>
      <c r="C36" s="21"/>
      <c r="D36" s="21"/>
      <c r="E36" s="22"/>
      <c r="F36" s="22"/>
      <c r="G36" s="22"/>
      <c r="H36" s="167"/>
      <c r="I36" s="167"/>
      <c r="J36" s="22"/>
      <c r="K36" s="22"/>
      <c r="L36" s="22"/>
      <c r="M36" s="25"/>
      <c r="N36" s="21"/>
      <c r="O36" s="22"/>
      <c r="P36" s="25"/>
      <c r="Q36" s="26"/>
    </row>
    <row r="37" spans="2:17" s="9" customFormat="1" ht="19.7" customHeight="1">
      <c r="B37" s="21"/>
      <c r="C37" s="218" t="s">
        <v>1384</v>
      </c>
      <c r="D37" s="219"/>
      <c r="E37" s="220"/>
      <c r="F37" s="22"/>
      <c r="G37" s="22"/>
      <c r="H37" s="167"/>
      <c r="I37" s="167"/>
      <c r="J37" s="22"/>
      <c r="K37" s="22"/>
      <c r="L37" s="22"/>
      <c r="M37" s="25"/>
      <c r="N37" s="21"/>
      <c r="O37" s="22"/>
      <c r="P37" s="25"/>
      <c r="Q37" s="26"/>
    </row>
    <row r="38" spans="2:17" s="9" customFormat="1" ht="19.7" customHeight="1">
      <c r="B38" s="1070"/>
      <c r="C38" s="357" t="s">
        <v>531</v>
      </c>
      <c r="D38" s="357" t="s">
        <v>531</v>
      </c>
      <c r="E38" s="352" t="s">
        <v>2470</v>
      </c>
      <c r="F38" s="166">
        <v>1</v>
      </c>
      <c r="G38" s="123">
        <v>1936</v>
      </c>
      <c r="H38" s="36">
        <f t="shared" ref="H38:H48" si="2">F38*G38</f>
        <v>1936</v>
      </c>
      <c r="I38" s="188"/>
      <c r="J38" s="175" t="s">
        <v>3471</v>
      </c>
      <c r="K38" s="22"/>
      <c r="L38" s="22"/>
      <c r="M38" s="25">
        <v>43886</v>
      </c>
      <c r="N38" s="21"/>
      <c r="O38" s="32"/>
      <c r="P38" s="25">
        <v>43902</v>
      </c>
      <c r="Q38" s="26">
        <v>43902</v>
      </c>
    </row>
    <row r="39" spans="2:17" s="9" customFormat="1" ht="19.7" customHeight="1">
      <c r="B39" s="1070"/>
      <c r="C39" s="357" t="s">
        <v>531</v>
      </c>
      <c r="D39" s="357" t="s">
        <v>531</v>
      </c>
      <c r="E39" s="352" t="s">
        <v>3472</v>
      </c>
      <c r="F39" s="166">
        <v>1</v>
      </c>
      <c r="G39" s="123">
        <v>1888</v>
      </c>
      <c r="H39" s="36">
        <f t="shared" si="2"/>
        <v>1888</v>
      </c>
      <c r="I39" s="188"/>
      <c r="J39" s="175" t="s">
        <v>3473</v>
      </c>
      <c r="K39" s="22"/>
      <c r="L39" s="30"/>
      <c r="M39" s="25">
        <v>43886</v>
      </c>
      <c r="N39" s="21"/>
      <c r="O39" s="32"/>
      <c r="P39" s="25">
        <v>43902</v>
      </c>
      <c r="Q39" s="26">
        <v>43902</v>
      </c>
    </row>
    <row r="40" spans="2:17" s="73" customFormat="1" ht="19.7" customHeight="1">
      <c r="B40" s="331"/>
      <c r="C40" s="977" t="s">
        <v>565</v>
      </c>
      <c r="D40" s="977" t="s">
        <v>565</v>
      </c>
      <c r="E40" s="1054" t="s">
        <v>2011</v>
      </c>
      <c r="F40" s="166">
        <v>1</v>
      </c>
      <c r="G40" s="36">
        <v>9100</v>
      </c>
      <c r="H40" s="36">
        <f t="shared" si="2"/>
        <v>9100</v>
      </c>
      <c r="I40" s="188"/>
      <c r="J40" s="175" t="s">
        <v>2012</v>
      </c>
      <c r="K40" s="22"/>
      <c r="L40" s="30"/>
      <c r="M40" s="25">
        <v>43886</v>
      </c>
      <c r="N40" s="65"/>
      <c r="O40" s="32">
        <v>43907</v>
      </c>
      <c r="P40" s="25">
        <v>43902</v>
      </c>
      <c r="Q40" s="26">
        <v>43902</v>
      </c>
    </row>
    <row r="41" spans="2:17" s="73" customFormat="1" ht="19.7" customHeight="1">
      <c r="B41" s="331"/>
      <c r="C41" s="22" t="s">
        <v>531</v>
      </c>
      <c r="D41" s="22" t="s">
        <v>531</v>
      </c>
      <c r="E41" s="182" t="s">
        <v>835</v>
      </c>
      <c r="F41" s="170">
        <v>4</v>
      </c>
      <c r="G41" s="348">
        <v>70</v>
      </c>
      <c r="H41" s="342">
        <f t="shared" si="2"/>
        <v>280</v>
      </c>
      <c r="I41" s="167"/>
      <c r="J41" s="182" t="s">
        <v>836</v>
      </c>
      <c r="K41" s="22"/>
      <c r="L41" s="30"/>
      <c r="M41" s="25">
        <v>43886</v>
      </c>
      <c r="N41" s="65"/>
      <c r="O41" s="57"/>
      <c r="P41" s="25">
        <v>43902</v>
      </c>
      <c r="Q41" s="26">
        <v>43902</v>
      </c>
    </row>
    <row r="42" spans="2:17" s="73" customFormat="1" ht="19.7" customHeight="1">
      <c r="B42" s="331"/>
      <c r="C42" s="22" t="s">
        <v>531</v>
      </c>
      <c r="D42" s="22" t="s">
        <v>531</v>
      </c>
      <c r="E42" s="182" t="s">
        <v>541</v>
      </c>
      <c r="F42" s="170">
        <v>4</v>
      </c>
      <c r="G42" s="348">
        <v>78</v>
      </c>
      <c r="H42" s="342">
        <f t="shared" si="2"/>
        <v>312</v>
      </c>
      <c r="I42" s="167"/>
      <c r="J42" s="182" t="s">
        <v>836</v>
      </c>
      <c r="K42" s="22"/>
      <c r="L42" s="285"/>
      <c r="M42" s="25">
        <v>43886</v>
      </c>
      <c r="N42" s="65"/>
      <c r="O42" s="57"/>
      <c r="P42" s="25">
        <v>43902</v>
      </c>
      <c r="Q42" s="26">
        <v>43902</v>
      </c>
    </row>
    <row r="43" spans="2:17" s="73" customFormat="1" ht="19.7" customHeight="1">
      <c r="B43" s="331"/>
      <c r="C43" s="21" t="s">
        <v>531</v>
      </c>
      <c r="D43" s="21" t="s">
        <v>531</v>
      </c>
      <c r="E43" s="41" t="s">
        <v>837</v>
      </c>
      <c r="F43" s="236">
        <v>10</v>
      </c>
      <c r="G43" s="1292">
        <v>79</v>
      </c>
      <c r="H43" s="362">
        <f t="shared" si="2"/>
        <v>790</v>
      </c>
      <c r="I43" s="363"/>
      <c r="J43" s="41" t="s">
        <v>838</v>
      </c>
      <c r="K43" s="22"/>
      <c r="L43" s="285"/>
      <c r="M43" s="25">
        <v>43886</v>
      </c>
      <c r="N43" s="65"/>
      <c r="O43" s="57"/>
      <c r="P43" s="25">
        <v>43902</v>
      </c>
      <c r="Q43" s="26">
        <v>43902</v>
      </c>
    </row>
    <row r="44" spans="2:17" s="73" customFormat="1" ht="19.7" customHeight="1">
      <c r="B44" s="331"/>
      <c r="C44" s="21" t="s">
        <v>531</v>
      </c>
      <c r="D44" s="21" t="s">
        <v>531</v>
      </c>
      <c r="E44" s="75" t="s">
        <v>839</v>
      </c>
      <c r="F44" s="22">
        <v>4</v>
      </c>
      <c r="G44" s="942">
        <v>71</v>
      </c>
      <c r="H44" s="38">
        <f t="shared" si="2"/>
        <v>284</v>
      </c>
      <c r="I44" s="167"/>
      <c r="J44" s="31" t="s">
        <v>840</v>
      </c>
      <c r="K44" s="57"/>
      <c r="L44" s="285"/>
      <c r="M44" s="25">
        <v>43886</v>
      </c>
      <c r="N44" s="65"/>
      <c r="O44" s="57"/>
      <c r="P44" s="25">
        <v>43902</v>
      </c>
      <c r="Q44" s="26">
        <v>43902</v>
      </c>
    </row>
    <row r="45" spans="2:17" s="73" customFormat="1" ht="19.7" customHeight="1">
      <c r="B45" s="331"/>
      <c r="C45" s="21" t="s">
        <v>531</v>
      </c>
      <c r="D45" s="21" t="s">
        <v>531</v>
      </c>
      <c r="E45" s="75" t="s">
        <v>841</v>
      </c>
      <c r="F45" s="22">
        <v>2</v>
      </c>
      <c r="G45" s="942">
        <v>30</v>
      </c>
      <c r="H45" s="38">
        <f t="shared" si="2"/>
        <v>60</v>
      </c>
      <c r="I45" s="167"/>
      <c r="J45" s="31" t="s">
        <v>842</v>
      </c>
      <c r="K45" s="57"/>
      <c r="L45" s="285"/>
      <c r="M45" s="25">
        <v>43886</v>
      </c>
      <c r="N45" s="65"/>
      <c r="O45" s="57"/>
      <c r="P45" s="25">
        <v>43902</v>
      </c>
      <c r="Q45" s="26">
        <v>43902</v>
      </c>
    </row>
    <row r="46" spans="2:17" s="73" customFormat="1" ht="19.7" customHeight="1">
      <c r="B46" s="65"/>
      <c r="C46" s="832" t="s">
        <v>686</v>
      </c>
      <c r="D46" s="832" t="s">
        <v>531</v>
      </c>
      <c r="E46" s="1021" t="s">
        <v>843</v>
      </c>
      <c r="F46" s="748"/>
      <c r="G46" s="1309">
        <v>1800</v>
      </c>
      <c r="H46" s="1310">
        <f t="shared" si="2"/>
        <v>0</v>
      </c>
      <c r="I46" s="834"/>
      <c r="J46" s="1021" t="s">
        <v>844</v>
      </c>
      <c r="K46" s="748" t="s">
        <v>3470</v>
      </c>
      <c r="L46" s="285">
        <v>6</v>
      </c>
      <c r="M46" s="25"/>
      <c r="N46" s="65"/>
      <c r="O46" s="57"/>
      <c r="P46" s="60"/>
      <c r="Q46" s="26"/>
    </row>
    <row r="47" spans="2:17" s="73" customFormat="1" ht="19.7" customHeight="1">
      <c r="B47" s="65"/>
      <c r="C47" s="832" t="s">
        <v>531</v>
      </c>
      <c r="D47" s="832" t="s">
        <v>531</v>
      </c>
      <c r="E47" s="1015" t="s">
        <v>788</v>
      </c>
      <c r="F47" s="1014"/>
      <c r="G47" s="1030">
        <v>75</v>
      </c>
      <c r="H47" s="988">
        <f t="shared" si="2"/>
        <v>0</v>
      </c>
      <c r="I47" s="834"/>
      <c r="J47" s="1015" t="s">
        <v>1392</v>
      </c>
      <c r="K47" s="748" t="s">
        <v>3470</v>
      </c>
      <c r="L47" s="285">
        <v>4</v>
      </c>
      <c r="M47" s="25"/>
      <c r="N47" s="65"/>
      <c r="O47" s="57"/>
      <c r="P47" s="25"/>
      <c r="Q47" s="26"/>
    </row>
    <row r="48" spans="2:17" s="73" customFormat="1" ht="19.7" customHeight="1">
      <c r="B48" s="65"/>
      <c r="C48" s="832" t="s">
        <v>531</v>
      </c>
      <c r="D48" s="832" t="s">
        <v>531</v>
      </c>
      <c r="E48" s="1015" t="s">
        <v>538</v>
      </c>
      <c r="F48" s="1014"/>
      <c r="G48" s="1030">
        <v>75</v>
      </c>
      <c r="H48" s="988">
        <f t="shared" si="2"/>
        <v>0</v>
      </c>
      <c r="I48" s="834"/>
      <c r="J48" s="1015" t="s">
        <v>1393</v>
      </c>
      <c r="K48" s="748" t="s">
        <v>3470</v>
      </c>
      <c r="L48" s="285">
        <v>4</v>
      </c>
      <c r="M48" s="25"/>
      <c r="N48" s="65"/>
      <c r="O48" s="57"/>
      <c r="P48" s="25"/>
      <c r="Q48" s="26"/>
    </row>
    <row r="49" spans="2:17" s="73" customFormat="1" ht="19.7" customHeight="1">
      <c r="B49" s="331"/>
      <c r="C49" s="790" t="s">
        <v>531</v>
      </c>
      <c r="D49" s="790" t="s">
        <v>531</v>
      </c>
      <c r="E49" s="157" t="s">
        <v>880</v>
      </c>
      <c r="F49" s="501">
        <v>2</v>
      </c>
      <c r="G49" s="1311">
        <v>860</v>
      </c>
      <c r="H49" s="204">
        <f>F49*G49</f>
        <v>1720</v>
      </c>
      <c r="I49" s="412"/>
      <c r="J49" s="413" t="s">
        <v>860</v>
      </c>
      <c r="K49" s="57"/>
      <c r="L49" s="285"/>
      <c r="M49" s="25">
        <v>43886</v>
      </c>
      <c r="N49" s="65"/>
      <c r="O49" s="57"/>
      <c r="P49" s="25">
        <v>43902</v>
      </c>
      <c r="Q49" s="26">
        <v>43902</v>
      </c>
    </row>
    <row r="50" spans="2:17" s="73" customFormat="1" ht="19.7" customHeight="1">
      <c r="B50" s="65"/>
      <c r="C50" s="1019" t="s">
        <v>531</v>
      </c>
      <c r="D50" s="1019" t="s">
        <v>531</v>
      </c>
      <c r="E50" s="986" t="s">
        <v>1394</v>
      </c>
      <c r="F50" s="1026"/>
      <c r="G50" s="1312">
        <v>570</v>
      </c>
      <c r="H50" s="1312">
        <f>F50*G50</f>
        <v>0</v>
      </c>
      <c r="I50" s="1028"/>
      <c r="J50" s="1313" t="s">
        <v>1395</v>
      </c>
      <c r="K50" s="748" t="s">
        <v>3470</v>
      </c>
      <c r="L50" s="285">
        <v>1</v>
      </c>
      <c r="M50" s="25"/>
      <c r="N50" s="65"/>
      <c r="O50" s="57"/>
      <c r="P50" s="60"/>
      <c r="Q50" s="26"/>
    </row>
    <row r="51" spans="2:17" s="73" customFormat="1" ht="19.7" customHeight="1">
      <c r="B51" s="65"/>
      <c r="C51" s="1019" t="s">
        <v>531</v>
      </c>
      <c r="D51" s="1019" t="s">
        <v>531</v>
      </c>
      <c r="E51" s="986" t="s">
        <v>878</v>
      </c>
      <c r="F51" s="1026"/>
      <c r="G51" s="1312">
        <v>940</v>
      </c>
      <c r="H51" s="1312">
        <f>F51*G51</f>
        <v>0</v>
      </c>
      <c r="I51" s="1028"/>
      <c r="J51" s="1313" t="s">
        <v>1395</v>
      </c>
      <c r="K51" s="748" t="s">
        <v>3470</v>
      </c>
      <c r="L51" s="285">
        <v>1</v>
      </c>
      <c r="M51" s="25"/>
      <c r="N51" s="65"/>
      <c r="O51" s="57"/>
      <c r="P51" s="60"/>
      <c r="Q51" s="26"/>
    </row>
    <row r="52" spans="2:17" s="73" customFormat="1" ht="19.7" customHeight="1">
      <c r="B52" s="65"/>
      <c r="C52" s="790"/>
      <c r="D52" s="790"/>
      <c r="E52" s="30"/>
      <c r="F52" s="22"/>
      <c r="G52" s="24"/>
      <c r="H52" s="36"/>
      <c r="I52" s="167"/>
      <c r="J52" s="741"/>
      <c r="K52" s="57"/>
      <c r="L52" s="285"/>
      <c r="M52" s="60"/>
      <c r="N52" s="65"/>
      <c r="O52" s="57"/>
      <c r="P52" s="60"/>
      <c r="Q52" s="61"/>
    </row>
    <row r="53" spans="2:17" s="73" customFormat="1" ht="19.7" customHeight="1">
      <c r="B53" s="65"/>
      <c r="C53" s="65"/>
      <c r="D53" s="65"/>
      <c r="E53" s="1076">
        <f>SUM(H38:H52)</f>
        <v>16370</v>
      </c>
      <c r="F53" s="442"/>
      <c r="G53" s="53"/>
      <c r="H53" s="36"/>
      <c r="I53" s="283"/>
      <c r="J53" s="443"/>
      <c r="K53" s="57"/>
      <c r="L53" s="285"/>
      <c r="M53" s="60"/>
      <c r="N53" s="65"/>
      <c r="O53" s="57"/>
      <c r="P53" s="60"/>
      <c r="Q53" s="61"/>
    </row>
    <row r="54" spans="2:17" s="73" customFormat="1" ht="19.7" customHeight="1">
      <c r="B54" s="65"/>
      <c r="C54" s="65"/>
      <c r="D54" s="65"/>
      <c r="E54" s="30"/>
      <c r="F54" s="442"/>
      <c r="G54" s="53"/>
      <c r="H54" s="36"/>
      <c r="I54" s="283"/>
      <c r="J54" s="443"/>
      <c r="K54" s="57"/>
      <c r="L54" s="285"/>
      <c r="M54" s="60"/>
      <c r="N54" s="65"/>
      <c r="O54" s="57"/>
      <c r="P54" s="60"/>
      <c r="Q54" s="61"/>
    </row>
    <row r="55" spans="2:17" s="73" customFormat="1" ht="19.7" customHeight="1">
      <c r="B55" s="1265"/>
      <c r="C55" s="218" t="s">
        <v>3342</v>
      </c>
      <c r="D55" s="219"/>
      <c r="E55" s="220"/>
      <c r="F55" s="166"/>
      <c r="G55" s="182"/>
      <c r="H55" s="28"/>
      <c r="I55" s="167"/>
      <c r="J55" s="30"/>
      <c r="K55" s="57"/>
      <c r="L55" s="285"/>
      <c r="M55" s="60"/>
      <c r="N55" s="65"/>
      <c r="O55" s="57"/>
      <c r="P55" s="60"/>
      <c r="Q55" s="61"/>
    </row>
    <row r="56" spans="2:17" s="73" customFormat="1" ht="19.7" customHeight="1">
      <c r="B56" s="1314"/>
      <c r="C56" s="977" t="s">
        <v>565</v>
      </c>
      <c r="D56" s="977" t="s">
        <v>565</v>
      </c>
      <c r="E56" s="1054" t="s">
        <v>3343</v>
      </c>
      <c r="F56" s="442">
        <v>1</v>
      </c>
      <c r="G56" s="1266">
        <v>20500</v>
      </c>
      <c r="H56" s="204">
        <f t="shared" ref="H56:H62" si="3">F56*G56</f>
        <v>20500</v>
      </c>
      <c r="I56" s="283"/>
      <c r="J56" s="443" t="s">
        <v>3344</v>
      </c>
      <c r="K56" s="57"/>
      <c r="L56" s="285"/>
      <c r="M56" s="60">
        <v>43886</v>
      </c>
      <c r="N56" s="65"/>
      <c r="O56" s="58">
        <v>43907</v>
      </c>
      <c r="P56" s="25">
        <v>43907</v>
      </c>
      <c r="Q56" s="26" t="s">
        <v>3469</v>
      </c>
    </row>
    <row r="57" spans="2:17" s="73" customFormat="1" ht="19.7" customHeight="1">
      <c r="B57" s="1314"/>
      <c r="C57" s="790" t="s">
        <v>531</v>
      </c>
      <c r="D57" s="790" t="s">
        <v>531</v>
      </c>
      <c r="E57" s="1079" t="s">
        <v>3345</v>
      </c>
      <c r="F57" s="442">
        <v>1</v>
      </c>
      <c r="G57" s="53">
        <v>860</v>
      </c>
      <c r="H57" s="204">
        <f t="shared" si="3"/>
        <v>860</v>
      </c>
      <c r="I57" s="283"/>
      <c r="J57" s="211" t="s">
        <v>3346</v>
      </c>
      <c r="K57" s="57"/>
      <c r="L57" s="285"/>
      <c r="M57" s="60">
        <v>43886</v>
      </c>
      <c r="N57" s="65"/>
      <c r="O57" s="57"/>
      <c r="P57" s="25">
        <v>43902</v>
      </c>
      <c r="Q57" s="26">
        <v>43902</v>
      </c>
    </row>
    <row r="58" spans="2:17" s="73" customFormat="1" ht="19.7" customHeight="1">
      <c r="B58" s="1314"/>
      <c r="C58" s="790" t="s">
        <v>531</v>
      </c>
      <c r="D58" s="790" t="s">
        <v>531</v>
      </c>
      <c r="E58" s="1079" t="s">
        <v>3347</v>
      </c>
      <c r="F58" s="442">
        <v>1</v>
      </c>
      <c r="G58" s="53">
        <v>860</v>
      </c>
      <c r="H58" s="204">
        <f t="shared" si="3"/>
        <v>860</v>
      </c>
      <c r="I58" s="283"/>
      <c r="J58" s="211" t="s">
        <v>3348</v>
      </c>
      <c r="K58" s="57"/>
      <c r="L58" s="285"/>
      <c r="M58" s="60">
        <v>43886</v>
      </c>
      <c r="N58" s="65"/>
      <c r="O58" s="57"/>
      <c r="P58" s="25">
        <v>43902</v>
      </c>
      <c r="Q58" s="26">
        <v>43902</v>
      </c>
    </row>
    <row r="59" spans="2:17" s="73" customFormat="1" ht="19.7" customHeight="1">
      <c r="B59" s="1314"/>
      <c r="C59" s="22" t="s">
        <v>531</v>
      </c>
      <c r="D59" s="22" t="s">
        <v>531</v>
      </c>
      <c r="E59" s="182" t="s">
        <v>532</v>
      </c>
      <c r="F59" s="170">
        <v>10</v>
      </c>
      <c r="G59" s="1315">
        <v>79</v>
      </c>
      <c r="H59" s="1268">
        <f t="shared" si="3"/>
        <v>790</v>
      </c>
      <c r="I59" s="167"/>
      <c r="J59" s="164" t="s">
        <v>2568</v>
      </c>
      <c r="K59" s="57"/>
      <c r="L59" s="285"/>
      <c r="M59" s="60">
        <v>43886</v>
      </c>
      <c r="N59" s="65"/>
      <c r="O59" s="57"/>
      <c r="P59" s="25">
        <v>43902</v>
      </c>
      <c r="Q59" s="26">
        <v>43902</v>
      </c>
    </row>
    <row r="60" spans="2:17" s="73" customFormat="1" ht="19.7" customHeight="1">
      <c r="B60" s="1265"/>
      <c r="C60" s="1019" t="s">
        <v>531</v>
      </c>
      <c r="D60" s="1019" t="s">
        <v>531</v>
      </c>
      <c r="E60" s="1015" t="s">
        <v>802</v>
      </c>
      <c r="F60" s="1014"/>
      <c r="G60" s="1316">
        <v>25</v>
      </c>
      <c r="H60" s="1035">
        <f t="shared" si="3"/>
        <v>0</v>
      </c>
      <c r="I60" s="834"/>
      <c r="J60" s="835" t="s">
        <v>803</v>
      </c>
      <c r="K60" s="748" t="s">
        <v>3470</v>
      </c>
      <c r="L60" s="285">
        <v>10</v>
      </c>
      <c r="M60" s="60"/>
      <c r="N60" s="65"/>
      <c r="O60" s="57"/>
      <c r="P60" s="25"/>
      <c r="Q60" s="26"/>
    </row>
    <row r="61" spans="2:17" s="73" customFormat="1" ht="19.7" customHeight="1">
      <c r="B61" s="1265"/>
      <c r="C61" s="1019" t="s">
        <v>531</v>
      </c>
      <c r="D61" s="1019" t="s">
        <v>531</v>
      </c>
      <c r="E61" s="986" t="s">
        <v>788</v>
      </c>
      <c r="F61" s="987"/>
      <c r="G61" s="1035">
        <v>25</v>
      </c>
      <c r="H61" s="1035">
        <f t="shared" si="3"/>
        <v>0</v>
      </c>
      <c r="I61" s="988"/>
      <c r="J61" s="835" t="s">
        <v>789</v>
      </c>
      <c r="K61" s="748" t="s">
        <v>3470</v>
      </c>
      <c r="L61" s="285">
        <v>10</v>
      </c>
      <c r="M61" s="60"/>
      <c r="N61" s="65"/>
      <c r="O61" s="57"/>
      <c r="P61" s="25"/>
      <c r="Q61" s="26"/>
    </row>
    <row r="62" spans="2:17" s="73" customFormat="1" ht="19.7" customHeight="1">
      <c r="B62" s="1314"/>
      <c r="C62" s="1317" t="s">
        <v>531</v>
      </c>
      <c r="D62" s="1317" t="s">
        <v>531</v>
      </c>
      <c r="E62" s="1318" t="s">
        <v>3349</v>
      </c>
      <c r="F62" s="166">
        <v>4</v>
      </c>
      <c r="G62" s="182">
        <v>5211</v>
      </c>
      <c r="H62" s="28">
        <f t="shared" si="3"/>
        <v>20844</v>
      </c>
      <c r="I62" s="167"/>
      <c r="J62" s="1270" t="s">
        <v>3350</v>
      </c>
      <c r="K62" s="932" t="s">
        <v>3351</v>
      </c>
      <c r="L62" s="285"/>
      <c r="M62" s="60">
        <v>43886</v>
      </c>
      <c r="N62" s="65"/>
      <c r="O62" s="57"/>
      <c r="P62" s="25">
        <v>43902</v>
      </c>
      <c r="Q62" s="26">
        <v>43902</v>
      </c>
    </row>
    <row r="63" spans="2:17" s="73" customFormat="1" ht="19.7" customHeight="1">
      <c r="B63" s="1265"/>
      <c r="C63" s="790"/>
      <c r="D63" s="790"/>
      <c r="E63" s="1076">
        <f>SUM(H56:H62)</f>
        <v>43854</v>
      </c>
      <c r="F63" s="158"/>
      <c r="G63" s="28"/>
      <c r="H63" s="28"/>
      <c r="I63" s="188"/>
      <c r="J63" s="30"/>
      <c r="K63" s="57"/>
      <c r="L63" s="285"/>
      <c r="M63" s="60"/>
      <c r="N63" s="65"/>
      <c r="O63" s="57"/>
      <c r="P63" s="60"/>
      <c r="Q63" s="61"/>
    </row>
    <row r="64" spans="2:17" s="73" customFormat="1" ht="19.7" customHeight="1">
      <c r="B64" s="1265"/>
      <c r="C64" s="790"/>
      <c r="D64" s="790"/>
      <c r="E64" s="1079"/>
      <c r="F64" s="442"/>
      <c r="G64" s="53"/>
      <c r="H64" s="204"/>
      <c r="I64" s="283"/>
      <c r="J64" s="211"/>
      <c r="K64" s="57"/>
      <c r="L64" s="285"/>
      <c r="M64" s="60"/>
      <c r="N64" s="65"/>
      <c r="O64" s="57"/>
      <c r="P64" s="60"/>
      <c r="Q64" s="61"/>
    </row>
    <row r="65" spans="2:17" s="73" customFormat="1" ht="19.7" customHeight="1">
      <c r="B65" s="21"/>
      <c r="C65" s="208"/>
      <c r="D65" s="208"/>
      <c r="E65" s="245"/>
      <c r="F65" s="44"/>
      <c r="G65" s="1279"/>
      <c r="H65" s="213"/>
      <c r="I65" s="205"/>
      <c r="J65" s="211"/>
      <c r="K65" s="285"/>
      <c r="L65" s="285"/>
      <c r="M65" s="60"/>
      <c r="N65" s="65"/>
      <c r="O65" s="57"/>
      <c r="P65" s="60"/>
      <c r="Q65" s="61"/>
    </row>
    <row r="66" spans="2:17" s="73" customFormat="1" ht="19.7" customHeight="1">
      <c r="B66" s="65"/>
      <c r="C66" s="65"/>
      <c r="D66" s="65"/>
      <c r="E66" s="30"/>
      <c r="F66" s="442"/>
      <c r="G66" s="53"/>
      <c r="H66" s="36"/>
      <c r="I66" s="283"/>
      <c r="J66" s="443"/>
      <c r="K66" s="285"/>
      <c r="L66" s="285"/>
      <c r="M66" s="60"/>
      <c r="N66" s="65"/>
      <c r="O66" s="57"/>
      <c r="P66" s="60"/>
      <c r="Q66" s="61"/>
    </row>
    <row r="67" spans="2:17" s="73" customFormat="1" ht="19.7" customHeight="1">
      <c r="B67" s="1319"/>
      <c r="C67" s="1320" t="s">
        <v>3474</v>
      </c>
      <c r="D67" s="1321"/>
      <c r="E67" s="1322"/>
      <c r="F67" s="442"/>
      <c r="G67" s="53"/>
      <c r="H67" s="36"/>
      <c r="I67" s="283"/>
      <c r="J67" s="443"/>
      <c r="K67" s="285"/>
      <c r="L67" s="285"/>
      <c r="M67" s="60"/>
      <c r="N67" s="65"/>
      <c r="O67" s="57"/>
      <c r="P67" s="60"/>
      <c r="Q67" s="61"/>
    </row>
    <row r="68" spans="2:17" s="73" customFormat="1" ht="19.7" customHeight="1">
      <c r="B68" s="1319"/>
      <c r="C68" s="977" t="s">
        <v>565</v>
      </c>
      <c r="D68" s="977" t="s">
        <v>565</v>
      </c>
      <c r="E68" s="564" t="s">
        <v>3475</v>
      </c>
      <c r="F68" s="1323">
        <v>2</v>
      </c>
      <c r="G68" s="1169">
        <v>31500</v>
      </c>
      <c r="H68" s="1324">
        <f t="shared" ref="H68:H103" si="4">F68*G68</f>
        <v>63000</v>
      </c>
      <c r="I68" s="566"/>
      <c r="J68" s="1325" t="s">
        <v>3476</v>
      </c>
      <c r="K68" s="285"/>
      <c r="L68" s="285"/>
      <c r="M68" s="60">
        <v>43886</v>
      </c>
      <c r="N68" s="65"/>
      <c r="O68" s="32">
        <v>43907</v>
      </c>
      <c r="P68" s="25">
        <v>43907</v>
      </c>
      <c r="Q68" s="26" t="s">
        <v>3469</v>
      </c>
    </row>
    <row r="69" spans="2:17" s="73" customFormat="1" ht="19.7" customHeight="1">
      <c r="B69" s="1319"/>
      <c r="C69" s="977" t="s">
        <v>565</v>
      </c>
      <c r="D69" s="977" t="s">
        <v>565</v>
      </c>
      <c r="E69" s="564" t="s">
        <v>3477</v>
      </c>
      <c r="F69" s="1323">
        <v>8</v>
      </c>
      <c r="G69" s="1169">
        <v>2300</v>
      </c>
      <c r="H69" s="1324">
        <f t="shared" si="4"/>
        <v>18400</v>
      </c>
      <c r="I69" s="566"/>
      <c r="J69" s="1325" t="s">
        <v>3356</v>
      </c>
      <c r="K69" s="285" t="s">
        <v>3478</v>
      </c>
      <c r="L69" s="285"/>
      <c r="M69" s="60">
        <v>43886</v>
      </c>
      <c r="N69" s="65"/>
      <c r="O69" s="32">
        <v>43907</v>
      </c>
      <c r="P69" s="25">
        <v>43902</v>
      </c>
      <c r="Q69" s="26">
        <v>43902</v>
      </c>
    </row>
    <row r="70" spans="2:17" s="73" customFormat="1" ht="19.7" customHeight="1">
      <c r="B70" s="1319"/>
      <c r="C70" s="977" t="s">
        <v>565</v>
      </c>
      <c r="D70" s="977" t="s">
        <v>565</v>
      </c>
      <c r="E70" s="1275" t="s">
        <v>3361</v>
      </c>
      <c r="F70" s="1323">
        <v>4</v>
      </c>
      <c r="G70" s="1276">
        <v>3750</v>
      </c>
      <c r="H70" s="1324">
        <f>F70*G70</f>
        <v>15000</v>
      </c>
      <c r="I70" s="566"/>
      <c r="J70" s="1325" t="s">
        <v>3362</v>
      </c>
      <c r="K70" s="285"/>
      <c r="L70" s="285"/>
      <c r="M70" s="60">
        <v>43886</v>
      </c>
      <c r="N70" s="65"/>
      <c r="O70" s="32">
        <v>43907</v>
      </c>
      <c r="P70" s="25">
        <v>43902</v>
      </c>
      <c r="Q70" s="26">
        <v>43902</v>
      </c>
    </row>
    <row r="71" spans="2:17" s="73" customFormat="1" ht="19.7" customHeight="1">
      <c r="B71" s="1319"/>
      <c r="C71" s="977" t="s">
        <v>565</v>
      </c>
      <c r="D71" s="977" t="s">
        <v>565</v>
      </c>
      <c r="E71" s="1275" t="s">
        <v>3438</v>
      </c>
      <c r="F71" s="1323">
        <v>2</v>
      </c>
      <c r="G71" s="1326">
        <v>5200</v>
      </c>
      <c r="H71" s="1324">
        <f>F71*G71</f>
        <v>10400</v>
      </c>
      <c r="I71" s="566"/>
      <c r="J71" s="1325" t="s">
        <v>3439</v>
      </c>
      <c r="K71" s="285"/>
      <c r="L71" s="285"/>
      <c r="M71" s="60">
        <v>43886</v>
      </c>
      <c r="N71" s="65"/>
      <c r="O71" s="32">
        <v>43907</v>
      </c>
      <c r="P71" s="25">
        <v>43902</v>
      </c>
      <c r="Q71" s="26">
        <v>43902</v>
      </c>
    </row>
    <row r="72" spans="2:17" s="73" customFormat="1" ht="19.7" customHeight="1">
      <c r="B72" s="1319"/>
      <c r="C72" s="977"/>
      <c r="D72" s="977"/>
      <c r="E72" s="1275"/>
      <c r="F72" s="1323"/>
      <c r="G72" s="1276"/>
      <c r="H72" s="1324"/>
      <c r="I72" s="566"/>
      <c r="J72" s="1325"/>
      <c r="K72" s="285"/>
      <c r="L72" s="285"/>
      <c r="M72" s="60"/>
      <c r="N72" s="65"/>
      <c r="O72" s="32"/>
      <c r="P72" s="25"/>
      <c r="Q72" s="26"/>
    </row>
    <row r="73" spans="2:17" s="73" customFormat="1" ht="19.149999999999999" customHeight="1">
      <c r="B73" s="1319"/>
      <c r="C73" s="1317" t="s">
        <v>531</v>
      </c>
      <c r="D73" s="1317" t="s">
        <v>531</v>
      </c>
      <c r="E73" s="1327" t="s">
        <v>3479</v>
      </c>
      <c r="F73" s="1328">
        <v>4</v>
      </c>
      <c r="G73" s="1329">
        <v>1512</v>
      </c>
      <c r="H73" s="1330">
        <f>F73*G73</f>
        <v>6048</v>
      </c>
      <c r="I73" s="1007"/>
      <c r="J73" s="1008" t="s">
        <v>3480</v>
      </c>
      <c r="K73" s="285"/>
      <c r="L73" s="285"/>
      <c r="M73" s="60">
        <v>43886</v>
      </c>
      <c r="N73" s="65"/>
      <c r="O73" s="32"/>
      <c r="P73" s="25">
        <v>43902</v>
      </c>
      <c r="Q73" s="26">
        <v>43902</v>
      </c>
    </row>
    <row r="74" spans="2:17" s="73" customFormat="1" ht="19.7" customHeight="1">
      <c r="B74" s="1319"/>
      <c r="C74" s="1317" t="s">
        <v>531</v>
      </c>
      <c r="D74" s="1317" t="s">
        <v>531</v>
      </c>
      <c r="E74" s="1331" t="s">
        <v>3481</v>
      </c>
      <c r="F74" s="1328">
        <v>4</v>
      </c>
      <c r="G74" s="1332">
        <v>1304</v>
      </c>
      <c r="H74" s="1330">
        <f>F74*G74</f>
        <v>5216</v>
      </c>
      <c r="I74" s="1007"/>
      <c r="J74" s="1008" t="s">
        <v>3482</v>
      </c>
      <c r="K74" s="285" t="s">
        <v>3483</v>
      </c>
      <c r="L74" s="285"/>
      <c r="M74" s="60">
        <v>43886</v>
      </c>
      <c r="N74" s="65"/>
      <c r="O74" s="32"/>
      <c r="P74" s="25">
        <v>43902</v>
      </c>
      <c r="Q74" s="26">
        <v>43902</v>
      </c>
    </row>
    <row r="75" spans="2:17" s="73" customFormat="1" ht="19.7" customHeight="1">
      <c r="B75" s="1319"/>
      <c r="C75" s="1317" t="s">
        <v>531</v>
      </c>
      <c r="D75" s="1317" t="s">
        <v>531</v>
      </c>
      <c r="E75" s="1327" t="s">
        <v>3484</v>
      </c>
      <c r="F75" s="1328">
        <v>2</v>
      </c>
      <c r="G75" s="1329">
        <v>4384</v>
      </c>
      <c r="H75" s="1330">
        <f>F75*G75</f>
        <v>8768</v>
      </c>
      <c r="I75" s="1007"/>
      <c r="J75" s="1008" t="s">
        <v>3485</v>
      </c>
      <c r="K75" s="285"/>
      <c r="L75" s="285"/>
      <c r="M75" s="60">
        <v>43886</v>
      </c>
      <c r="N75" s="65"/>
      <c r="O75" s="32"/>
      <c r="P75" s="25">
        <v>43902</v>
      </c>
      <c r="Q75" s="26">
        <v>43902</v>
      </c>
    </row>
    <row r="76" spans="2:17" s="73" customFormat="1" ht="19.7" customHeight="1">
      <c r="B76" s="1319"/>
      <c r="C76" s="1317" t="s">
        <v>531</v>
      </c>
      <c r="D76" s="1317" t="s">
        <v>531</v>
      </c>
      <c r="E76" s="1327" t="s">
        <v>3486</v>
      </c>
      <c r="F76" s="1328">
        <v>4</v>
      </c>
      <c r="G76" s="1329">
        <v>1112</v>
      </c>
      <c r="H76" s="1330">
        <f>F76*G76</f>
        <v>4448</v>
      </c>
      <c r="I76" s="1007"/>
      <c r="J76" s="1008" t="s">
        <v>3487</v>
      </c>
      <c r="K76" s="285"/>
      <c r="L76" s="285"/>
      <c r="M76" s="60">
        <v>43886</v>
      </c>
      <c r="N76" s="65"/>
      <c r="O76" s="32"/>
      <c r="P76" s="25">
        <v>43902</v>
      </c>
      <c r="Q76" s="26">
        <v>43902</v>
      </c>
    </row>
    <row r="77" spans="2:17" s="73" customFormat="1" ht="19.7" customHeight="1">
      <c r="B77" s="1319"/>
      <c r="C77" s="1317" t="s">
        <v>531</v>
      </c>
      <c r="D77" s="1317" t="s">
        <v>531</v>
      </c>
      <c r="E77" s="1327" t="s">
        <v>3488</v>
      </c>
      <c r="F77" s="1328">
        <v>4</v>
      </c>
      <c r="G77" s="1329">
        <v>1336</v>
      </c>
      <c r="H77" s="1330">
        <f>F77*G77</f>
        <v>5344</v>
      </c>
      <c r="I77" s="1007"/>
      <c r="J77" s="1008" t="s">
        <v>3489</v>
      </c>
      <c r="K77" s="285"/>
      <c r="L77" s="285"/>
      <c r="M77" s="60">
        <v>43886</v>
      </c>
      <c r="N77" s="65"/>
      <c r="O77" s="32"/>
      <c r="P77" s="25">
        <v>43902</v>
      </c>
      <c r="Q77" s="26">
        <v>43902</v>
      </c>
    </row>
    <row r="78" spans="2:17" s="73" customFormat="1" ht="19.7" customHeight="1">
      <c r="B78" s="1319"/>
      <c r="C78" s="1160" t="s">
        <v>531</v>
      </c>
      <c r="D78" s="1160" t="s">
        <v>531</v>
      </c>
      <c r="E78" s="1333" t="s">
        <v>3371</v>
      </c>
      <c r="F78" s="1285">
        <v>8</v>
      </c>
      <c r="G78" s="1334">
        <v>1256</v>
      </c>
      <c r="H78" s="1335">
        <f t="shared" si="4"/>
        <v>10048</v>
      </c>
      <c r="I78" s="156"/>
      <c r="J78" s="1336" t="s">
        <v>3372</v>
      </c>
      <c r="K78" s="285" t="s">
        <v>3490</v>
      </c>
      <c r="L78" s="285"/>
      <c r="M78" s="60">
        <v>43886</v>
      </c>
      <c r="N78" s="65"/>
      <c r="O78" s="57"/>
      <c r="P78" s="60">
        <v>43902</v>
      </c>
      <c r="Q78" s="26">
        <v>43902</v>
      </c>
    </row>
    <row r="79" spans="2:17" s="73" customFormat="1" ht="19.7" customHeight="1">
      <c r="B79" s="1319"/>
      <c r="C79" s="1160" t="s">
        <v>531</v>
      </c>
      <c r="D79" s="1160" t="s">
        <v>531</v>
      </c>
      <c r="E79" s="1337" t="s">
        <v>3426</v>
      </c>
      <c r="F79" s="126">
        <v>4</v>
      </c>
      <c r="G79" s="120">
        <v>5211</v>
      </c>
      <c r="H79" s="1170">
        <f t="shared" si="4"/>
        <v>20844</v>
      </c>
      <c r="I79" s="156"/>
      <c r="J79" s="1338" t="s">
        <v>3427</v>
      </c>
      <c r="K79" s="285" t="s">
        <v>3491</v>
      </c>
      <c r="L79" s="285"/>
      <c r="M79" s="60">
        <v>43886</v>
      </c>
      <c r="N79" s="65"/>
      <c r="O79" s="57"/>
      <c r="P79" s="60">
        <v>43902</v>
      </c>
      <c r="Q79" s="26">
        <v>43902</v>
      </c>
    </row>
    <row r="80" spans="2:17" s="73" customFormat="1" ht="19.7" customHeight="1">
      <c r="B80" s="1319"/>
      <c r="C80" s="1160" t="s">
        <v>531</v>
      </c>
      <c r="D80" s="1160" t="s">
        <v>531</v>
      </c>
      <c r="E80" s="1337" t="s">
        <v>3428</v>
      </c>
      <c r="F80" s="126">
        <v>4</v>
      </c>
      <c r="G80" s="120">
        <v>5211</v>
      </c>
      <c r="H80" s="1170">
        <f t="shared" si="4"/>
        <v>20844</v>
      </c>
      <c r="I80" s="156"/>
      <c r="J80" s="1338" t="s">
        <v>3429</v>
      </c>
      <c r="K80" s="285" t="s">
        <v>3491</v>
      </c>
      <c r="L80" s="285"/>
      <c r="M80" s="60">
        <v>43886</v>
      </c>
      <c r="N80" s="65"/>
      <c r="O80" s="57"/>
      <c r="P80" s="60">
        <v>43902</v>
      </c>
      <c r="Q80" s="26">
        <v>43902</v>
      </c>
    </row>
    <row r="81" spans="2:17" s="73" customFormat="1" ht="19.7" customHeight="1">
      <c r="B81" s="1319"/>
      <c r="C81" s="1019" t="s">
        <v>531</v>
      </c>
      <c r="D81" s="1019" t="s">
        <v>531</v>
      </c>
      <c r="E81" s="1015" t="s">
        <v>3492</v>
      </c>
      <c r="F81" s="1014"/>
      <c r="G81" s="1316">
        <v>11</v>
      </c>
      <c r="H81" s="1035">
        <f>F81*G81</f>
        <v>0</v>
      </c>
      <c r="I81" s="834"/>
      <c r="J81" s="835" t="s">
        <v>3493</v>
      </c>
      <c r="K81" s="285" t="s">
        <v>3494</v>
      </c>
      <c r="L81" s="285" t="s">
        <v>3495</v>
      </c>
      <c r="M81" s="60"/>
      <c r="N81" s="65"/>
      <c r="O81" s="57"/>
      <c r="P81" s="60"/>
      <c r="Q81" s="26"/>
    </row>
    <row r="82" spans="2:17" s="73" customFormat="1" ht="19.7" customHeight="1">
      <c r="B82" s="1319"/>
      <c r="C82" s="790" t="s">
        <v>531</v>
      </c>
      <c r="D82" s="790" t="s">
        <v>531</v>
      </c>
      <c r="E82" s="30" t="s">
        <v>3417</v>
      </c>
      <c r="F82" s="248">
        <v>8</v>
      </c>
      <c r="G82" s="23">
        <v>2300</v>
      </c>
      <c r="H82" s="204">
        <f>F82*G82</f>
        <v>18400</v>
      </c>
      <c r="I82" s="167"/>
      <c r="J82" s="211" t="s">
        <v>3418</v>
      </c>
      <c r="K82" s="285" t="s">
        <v>3496</v>
      </c>
      <c r="L82" s="285"/>
      <c r="M82" s="60">
        <v>43886</v>
      </c>
      <c r="N82" s="65"/>
      <c r="O82" s="57"/>
      <c r="P82" s="60">
        <v>43902</v>
      </c>
      <c r="Q82" s="26">
        <v>43902</v>
      </c>
    </row>
    <row r="83" spans="2:17" s="73" customFormat="1" ht="19.7" customHeight="1">
      <c r="B83" s="1319"/>
      <c r="C83" s="1019" t="s">
        <v>531</v>
      </c>
      <c r="D83" s="1019" t="s">
        <v>531</v>
      </c>
      <c r="E83" s="1015" t="s">
        <v>802</v>
      </c>
      <c r="F83" s="1014"/>
      <c r="G83" s="1316">
        <v>11</v>
      </c>
      <c r="H83" s="1035">
        <f t="shared" si="4"/>
        <v>0</v>
      </c>
      <c r="I83" s="834"/>
      <c r="J83" s="835" t="s">
        <v>803</v>
      </c>
      <c r="K83" s="285" t="s">
        <v>3497</v>
      </c>
      <c r="L83" s="285" t="s">
        <v>3495</v>
      </c>
      <c r="M83" s="60"/>
      <c r="N83" s="65"/>
      <c r="O83" s="57"/>
      <c r="P83" s="60"/>
      <c r="Q83" s="26"/>
    </row>
    <row r="84" spans="2:17" s="73" customFormat="1" ht="19.149999999999999" customHeight="1">
      <c r="B84" s="1319"/>
      <c r="C84" s="790" t="s">
        <v>531</v>
      </c>
      <c r="D84" s="790" t="s">
        <v>531</v>
      </c>
      <c r="E84" s="1084" t="s">
        <v>3383</v>
      </c>
      <c r="F84" s="248">
        <v>20</v>
      </c>
      <c r="G84" s="34">
        <v>85</v>
      </c>
      <c r="H84" s="36">
        <f>F84*G84</f>
        <v>1700</v>
      </c>
      <c r="I84" s="167"/>
      <c r="J84" s="211" t="s">
        <v>3384</v>
      </c>
      <c r="K84" s="285" t="s">
        <v>3498</v>
      </c>
      <c r="L84" s="285"/>
      <c r="M84" s="60">
        <v>43886</v>
      </c>
      <c r="N84" s="65"/>
      <c r="O84" s="57"/>
      <c r="P84" s="60">
        <v>43902</v>
      </c>
      <c r="Q84" s="26">
        <v>43902</v>
      </c>
    </row>
    <row r="85" spans="2:17" s="73" customFormat="1" ht="19.7" customHeight="1">
      <c r="B85" s="1319"/>
      <c r="C85" s="790" t="s">
        <v>531</v>
      </c>
      <c r="D85" s="790" t="s">
        <v>531</v>
      </c>
      <c r="E85" s="974" t="s">
        <v>3385</v>
      </c>
      <c r="F85" s="166">
        <v>40</v>
      </c>
      <c r="G85" s="182">
        <v>19</v>
      </c>
      <c r="H85" s="28">
        <f t="shared" si="4"/>
        <v>760</v>
      </c>
      <c r="I85" s="167"/>
      <c r="J85" s="164" t="s">
        <v>3386</v>
      </c>
      <c r="K85" s="285" t="s">
        <v>3499</v>
      </c>
      <c r="L85" s="285"/>
      <c r="M85" s="60">
        <v>43886</v>
      </c>
      <c r="N85" s="65"/>
      <c r="O85" s="57"/>
      <c r="P85" s="60">
        <v>43902</v>
      </c>
      <c r="Q85" s="26">
        <v>43902</v>
      </c>
    </row>
    <row r="86" spans="2:17" s="73" customFormat="1" ht="19.7" customHeight="1">
      <c r="B86" s="1319"/>
      <c r="C86" s="790" t="s">
        <v>531</v>
      </c>
      <c r="D86" s="790" t="s">
        <v>531</v>
      </c>
      <c r="E86" s="974" t="s">
        <v>3430</v>
      </c>
      <c r="F86" s="166">
        <v>30</v>
      </c>
      <c r="G86" s="182">
        <v>19</v>
      </c>
      <c r="H86" s="28">
        <f t="shared" si="4"/>
        <v>570</v>
      </c>
      <c r="I86" s="167"/>
      <c r="J86" s="164" t="s">
        <v>2642</v>
      </c>
      <c r="K86" s="285" t="s">
        <v>3499</v>
      </c>
      <c r="L86" s="285"/>
      <c r="M86" s="60">
        <v>43886</v>
      </c>
      <c r="N86" s="65"/>
      <c r="O86" s="57"/>
      <c r="P86" s="60">
        <v>43902</v>
      </c>
      <c r="Q86" s="26">
        <v>43902</v>
      </c>
    </row>
    <row r="87" spans="2:17" s="73" customFormat="1" ht="19.7" customHeight="1">
      <c r="B87" s="1319"/>
      <c r="C87" s="790" t="s">
        <v>2172</v>
      </c>
      <c r="D87" s="790" t="s">
        <v>531</v>
      </c>
      <c r="E87" s="974" t="s">
        <v>3387</v>
      </c>
      <c r="F87" s="166">
        <v>20</v>
      </c>
      <c r="G87" s="182">
        <v>30</v>
      </c>
      <c r="H87" s="28">
        <f t="shared" si="4"/>
        <v>600</v>
      </c>
      <c r="I87" s="167"/>
      <c r="J87" s="30" t="s">
        <v>1934</v>
      </c>
      <c r="K87" s="285" t="s">
        <v>3500</v>
      </c>
      <c r="L87" s="285"/>
      <c r="M87" s="60">
        <v>43886</v>
      </c>
      <c r="N87" s="65"/>
      <c r="O87" s="57"/>
      <c r="P87" s="60">
        <v>43902</v>
      </c>
      <c r="Q87" s="26">
        <v>43902</v>
      </c>
    </row>
    <row r="88" spans="2:17" s="73" customFormat="1" ht="19.7" customHeight="1">
      <c r="B88" s="1319"/>
      <c r="C88" s="790" t="s">
        <v>531</v>
      </c>
      <c r="D88" s="790" t="s">
        <v>531</v>
      </c>
      <c r="E88" s="974" t="s">
        <v>3388</v>
      </c>
      <c r="F88" s="166">
        <v>6</v>
      </c>
      <c r="G88" s="182">
        <v>1440</v>
      </c>
      <c r="H88" s="28">
        <f t="shared" si="4"/>
        <v>8640</v>
      </c>
      <c r="I88" s="167"/>
      <c r="J88" s="30" t="s">
        <v>3389</v>
      </c>
      <c r="K88" s="285" t="s">
        <v>3501</v>
      </c>
      <c r="L88" s="285"/>
      <c r="M88" s="60">
        <v>43886</v>
      </c>
      <c r="N88" s="65"/>
      <c r="O88" s="57"/>
      <c r="P88" s="60">
        <v>43902</v>
      </c>
      <c r="Q88" s="26">
        <v>43902</v>
      </c>
    </row>
    <row r="89" spans="2:17" s="73" customFormat="1" ht="19.7" customHeight="1">
      <c r="B89" s="1319"/>
      <c r="C89" s="790" t="s">
        <v>531</v>
      </c>
      <c r="D89" s="790" t="s">
        <v>531</v>
      </c>
      <c r="E89" s="974" t="s">
        <v>3502</v>
      </c>
      <c r="F89" s="166">
        <v>2</v>
      </c>
      <c r="G89" s="182">
        <v>510</v>
      </c>
      <c r="H89" s="28">
        <f t="shared" si="4"/>
        <v>1020</v>
      </c>
      <c r="I89" s="167"/>
      <c r="J89" s="30" t="s">
        <v>3503</v>
      </c>
      <c r="K89" s="285" t="s">
        <v>3504</v>
      </c>
      <c r="L89" s="285"/>
      <c r="M89" s="60">
        <v>43886</v>
      </c>
      <c r="N89" s="65"/>
      <c r="O89" s="57"/>
      <c r="P89" s="60">
        <v>43902</v>
      </c>
      <c r="Q89" s="26">
        <v>43902</v>
      </c>
    </row>
    <row r="90" spans="2:17" s="73" customFormat="1" ht="19.7" customHeight="1">
      <c r="B90" s="1319"/>
      <c r="C90" s="790" t="s">
        <v>531</v>
      </c>
      <c r="D90" s="790" t="s">
        <v>531</v>
      </c>
      <c r="E90" s="1079" t="s">
        <v>3390</v>
      </c>
      <c r="F90" s="248">
        <v>44</v>
      </c>
      <c r="G90" s="1339">
        <v>304</v>
      </c>
      <c r="H90" s="204">
        <f t="shared" si="4"/>
        <v>13376</v>
      </c>
      <c r="I90" s="167"/>
      <c r="J90" s="211" t="s">
        <v>3391</v>
      </c>
      <c r="K90" s="285" t="s">
        <v>3505</v>
      </c>
      <c r="L90" s="285"/>
      <c r="M90" s="60">
        <v>43886</v>
      </c>
      <c r="N90" s="65"/>
      <c r="O90" s="57"/>
      <c r="P90" s="60">
        <v>43902</v>
      </c>
      <c r="Q90" s="26">
        <v>43902</v>
      </c>
    </row>
    <row r="91" spans="2:17" s="73" customFormat="1" ht="19.7" customHeight="1">
      <c r="B91" s="1319"/>
      <c r="C91" s="790" t="s">
        <v>2172</v>
      </c>
      <c r="D91" s="790" t="s">
        <v>531</v>
      </c>
      <c r="E91" s="1079" t="s">
        <v>3392</v>
      </c>
      <c r="F91" s="248">
        <v>60</v>
      </c>
      <c r="G91" s="23">
        <v>18</v>
      </c>
      <c r="H91" s="204">
        <f t="shared" si="4"/>
        <v>1080</v>
      </c>
      <c r="I91" s="167"/>
      <c r="J91" s="211" t="s">
        <v>3393</v>
      </c>
      <c r="K91" s="30" t="s">
        <v>3506</v>
      </c>
      <c r="L91" s="22"/>
      <c r="M91" s="60">
        <v>43886</v>
      </c>
      <c r="N91" s="65"/>
      <c r="O91" s="57"/>
      <c r="P91" s="60">
        <v>43902</v>
      </c>
      <c r="Q91" s="26">
        <v>43902</v>
      </c>
    </row>
    <row r="92" spans="2:17" s="73" customFormat="1" ht="19.7" customHeight="1">
      <c r="B92" s="1319"/>
      <c r="C92" s="790" t="s">
        <v>531</v>
      </c>
      <c r="D92" s="790" t="s">
        <v>531</v>
      </c>
      <c r="E92" s="1079" t="s">
        <v>3401</v>
      </c>
      <c r="F92" s="248">
        <v>16</v>
      </c>
      <c r="G92" s="23">
        <v>300</v>
      </c>
      <c r="H92" s="204">
        <f t="shared" si="4"/>
        <v>4800</v>
      </c>
      <c r="I92" s="167"/>
      <c r="J92" s="211" t="s">
        <v>3391</v>
      </c>
      <c r="K92" s="285" t="s">
        <v>3507</v>
      </c>
      <c r="L92" s="22"/>
      <c r="M92" s="60">
        <v>43886</v>
      </c>
      <c r="N92" s="65"/>
      <c r="O92" s="57"/>
      <c r="P92" s="60">
        <v>43902</v>
      </c>
      <c r="Q92" s="26">
        <v>43902</v>
      </c>
    </row>
    <row r="93" spans="2:17" s="73" customFormat="1" ht="19.7" customHeight="1">
      <c r="B93" s="1319"/>
      <c r="C93" s="790" t="s">
        <v>531</v>
      </c>
      <c r="D93" s="790" t="s">
        <v>531</v>
      </c>
      <c r="E93" s="1079" t="s">
        <v>3402</v>
      </c>
      <c r="F93" s="248">
        <v>8</v>
      </c>
      <c r="G93" s="23">
        <v>300</v>
      </c>
      <c r="H93" s="204">
        <f t="shared" si="4"/>
        <v>2400</v>
      </c>
      <c r="I93" s="167"/>
      <c r="J93" s="211" t="s">
        <v>3391</v>
      </c>
      <c r="K93" s="285" t="s">
        <v>3508</v>
      </c>
      <c r="L93" s="22"/>
      <c r="M93" s="60">
        <v>43886</v>
      </c>
      <c r="N93" s="65"/>
      <c r="O93" s="57"/>
      <c r="P93" s="60">
        <v>43902</v>
      </c>
      <c r="Q93" s="26">
        <v>43902</v>
      </c>
    </row>
    <row r="94" spans="2:17" s="73" customFormat="1" ht="19.7" customHeight="1">
      <c r="B94" s="1319"/>
      <c r="C94" s="790" t="s">
        <v>531</v>
      </c>
      <c r="D94" s="790" t="s">
        <v>531</v>
      </c>
      <c r="E94" s="1277" t="s">
        <v>3404</v>
      </c>
      <c r="F94" s="248">
        <v>8</v>
      </c>
      <c r="G94" s="1098">
        <v>220</v>
      </c>
      <c r="H94" s="204">
        <f t="shared" si="4"/>
        <v>1760</v>
      </c>
      <c r="I94" s="167"/>
      <c r="J94" s="211" t="s">
        <v>3405</v>
      </c>
      <c r="K94" s="285" t="s">
        <v>3507</v>
      </c>
      <c r="L94" s="22"/>
      <c r="M94" s="60">
        <v>43886</v>
      </c>
      <c r="N94" s="65"/>
      <c r="O94" s="57"/>
      <c r="P94" s="60">
        <v>43902</v>
      </c>
      <c r="Q94" s="26">
        <v>43902</v>
      </c>
    </row>
    <row r="95" spans="2:17" s="73" customFormat="1" ht="19.7" customHeight="1">
      <c r="B95" s="1319"/>
      <c r="C95" s="790" t="s">
        <v>531</v>
      </c>
      <c r="D95" s="790" t="s">
        <v>531</v>
      </c>
      <c r="E95" s="1079" t="s">
        <v>3394</v>
      </c>
      <c r="F95" s="248">
        <v>1</v>
      </c>
      <c r="G95" s="23">
        <v>860</v>
      </c>
      <c r="H95" s="204">
        <f t="shared" si="4"/>
        <v>860</v>
      </c>
      <c r="I95" s="167"/>
      <c r="J95" s="211" t="s">
        <v>3346</v>
      </c>
      <c r="K95" s="22"/>
      <c r="L95" s="22"/>
      <c r="M95" s="60">
        <v>43886</v>
      </c>
      <c r="N95" s="65"/>
      <c r="O95" s="57"/>
      <c r="P95" s="60">
        <v>43902</v>
      </c>
      <c r="Q95" s="26">
        <v>43902</v>
      </c>
    </row>
    <row r="96" spans="2:17" s="73" customFormat="1" ht="19.7" customHeight="1">
      <c r="B96" s="1319"/>
      <c r="C96" s="790" t="s">
        <v>531</v>
      </c>
      <c r="D96" s="790" t="s">
        <v>531</v>
      </c>
      <c r="E96" s="1079" t="s">
        <v>3395</v>
      </c>
      <c r="F96" s="248">
        <v>1</v>
      </c>
      <c r="G96" s="23">
        <v>860</v>
      </c>
      <c r="H96" s="204">
        <f t="shared" si="4"/>
        <v>860</v>
      </c>
      <c r="I96" s="167"/>
      <c r="J96" s="211" t="s">
        <v>3348</v>
      </c>
      <c r="K96" s="22"/>
      <c r="L96" s="22"/>
      <c r="M96" s="60">
        <v>43886</v>
      </c>
      <c r="N96" s="65"/>
      <c r="O96" s="57"/>
      <c r="P96" s="60">
        <v>43902</v>
      </c>
      <c r="Q96" s="26">
        <v>43902</v>
      </c>
    </row>
    <row r="97" spans="2:17" s="73" customFormat="1" ht="19.7" customHeight="1">
      <c r="B97" s="1319"/>
      <c r="C97" s="169" t="s">
        <v>3398</v>
      </c>
      <c r="D97" s="790" t="s">
        <v>3155</v>
      </c>
      <c r="E97" s="1277" t="s">
        <v>3399</v>
      </c>
      <c r="F97" s="248">
        <v>4</v>
      </c>
      <c r="G97" s="1098">
        <v>3980</v>
      </c>
      <c r="H97" s="204">
        <f t="shared" si="4"/>
        <v>15920</v>
      </c>
      <c r="I97" s="167"/>
      <c r="J97" s="211" t="s">
        <v>3400</v>
      </c>
      <c r="K97" s="285" t="s">
        <v>3509</v>
      </c>
      <c r="L97" s="22"/>
      <c r="M97" s="60">
        <v>43886</v>
      </c>
      <c r="N97" s="65"/>
      <c r="O97" s="58">
        <v>43906</v>
      </c>
      <c r="P97" s="60">
        <v>43895</v>
      </c>
      <c r="Q97" s="61">
        <v>43895</v>
      </c>
    </row>
    <row r="98" spans="2:17" s="73" customFormat="1" ht="19.7" customHeight="1">
      <c r="B98" s="1319"/>
      <c r="C98" s="790" t="s">
        <v>531</v>
      </c>
      <c r="D98" s="790" t="s">
        <v>531</v>
      </c>
      <c r="E98" s="974" t="s">
        <v>3431</v>
      </c>
      <c r="F98" s="166">
        <v>10</v>
      </c>
      <c r="G98" s="304">
        <v>79</v>
      </c>
      <c r="H98" s="28">
        <f>F98*G98</f>
        <v>790</v>
      </c>
      <c r="I98" s="167"/>
      <c r="J98" s="164" t="s">
        <v>2565</v>
      </c>
      <c r="K98" s="285" t="s">
        <v>3510</v>
      </c>
      <c r="L98" s="22"/>
      <c r="M98" s="60">
        <v>43886</v>
      </c>
      <c r="N98" s="65"/>
      <c r="O98" s="57"/>
      <c r="P98" s="60">
        <v>43902</v>
      </c>
      <c r="Q98" s="26">
        <v>43902</v>
      </c>
    </row>
    <row r="99" spans="2:17" s="73" customFormat="1" ht="19.7" customHeight="1">
      <c r="B99" s="1319"/>
      <c r="C99" s="169" t="s">
        <v>3407</v>
      </c>
      <c r="D99" s="790" t="s">
        <v>531</v>
      </c>
      <c r="E99" s="1277" t="s">
        <v>3408</v>
      </c>
      <c r="F99" s="248">
        <v>20</v>
      </c>
      <c r="G99" s="1098">
        <v>67</v>
      </c>
      <c r="H99" s="204">
        <f t="shared" si="4"/>
        <v>1340</v>
      </c>
      <c r="I99" s="167"/>
      <c r="J99" s="211" t="s">
        <v>3409</v>
      </c>
      <c r="K99" s="285" t="s">
        <v>3410</v>
      </c>
      <c r="L99" s="22"/>
      <c r="M99" s="60">
        <v>43886</v>
      </c>
      <c r="N99" s="65"/>
      <c r="O99" s="57"/>
      <c r="P99" s="60">
        <v>43902</v>
      </c>
      <c r="Q99" s="26">
        <v>43902</v>
      </c>
    </row>
    <row r="100" spans="2:17" s="73" customFormat="1" ht="19.7" customHeight="1">
      <c r="B100" s="1319"/>
      <c r="C100" s="790" t="s">
        <v>531</v>
      </c>
      <c r="D100" s="790" t="s">
        <v>531</v>
      </c>
      <c r="E100" s="1277" t="s">
        <v>3411</v>
      </c>
      <c r="F100" s="248">
        <v>8</v>
      </c>
      <c r="G100" s="1098">
        <v>860</v>
      </c>
      <c r="H100" s="204">
        <f t="shared" si="4"/>
        <v>6880</v>
      </c>
      <c r="I100" s="167"/>
      <c r="J100" s="211" t="s">
        <v>3412</v>
      </c>
      <c r="K100" s="285" t="s">
        <v>3511</v>
      </c>
      <c r="L100" s="22"/>
      <c r="M100" s="60">
        <v>43886</v>
      </c>
      <c r="N100" s="65"/>
      <c r="O100" s="57"/>
      <c r="P100" s="60">
        <v>43902</v>
      </c>
      <c r="Q100" s="26">
        <v>43902</v>
      </c>
    </row>
    <row r="101" spans="2:17" s="73" customFormat="1" ht="19.7" customHeight="1">
      <c r="B101" s="1319"/>
      <c r="C101" s="790" t="s">
        <v>531</v>
      </c>
      <c r="D101" s="790" t="s">
        <v>531</v>
      </c>
      <c r="E101" s="974" t="s">
        <v>3413</v>
      </c>
      <c r="F101" s="166">
        <v>8</v>
      </c>
      <c r="G101" s="182">
        <v>456</v>
      </c>
      <c r="H101" s="28">
        <f t="shared" si="4"/>
        <v>3648</v>
      </c>
      <c r="I101" s="167"/>
      <c r="J101" s="30" t="s">
        <v>3414</v>
      </c>
      <c r="K101" s="285" t="s">
        <v>3511</v>
      </c>
      <c r="L101" s="22"/>
      <c r="M101" s="60">
        <v>43886</v>
      </c>
      <c r="N101" s="65"/>
      <c r="O101" s="57"/>
      <c r="P101" s="60">
        <v>43902</v>
      </c>
      <c r="Q101" s="26">
        <v>43902</v>
      </c>
    </row>
    <row r="102" spans="2:17" s="73" customFormat="1" ht="19.7" customHeight="1">
      <c r="B102" s="1319"/>
      <c r="C102" s="790" t="s">
        <v>531</v>
      </c>
      <c r="D102" s="790" t="s">
        <v>531</v>
      </c>
      <c r="E102" s="30" t="s">
        <v>3415</v>
      </c>
      <c r="F102" s="248">
        <v>8</v>
      </c>
      <c r="G102" s="34">
        <v>76</v>
      </c>
      <c r="H102" s="204">
        <f t="shared" si="4"/>
        <v>608</v>
      </c>
      <c r="I102" s="167"/>
      <c r="J102" s="211" t="s">
        <v>3416</v>
      </c>
      <c r="K102" s="285" t="s">
        <v>3511</v>
      </c>
      <c r="L102" s="22"/>
      <c r="M102" s="60">
        <v>43886</v>
      </c>
      <c r="N102" s="65"/>
      <c r="O102" s="57"/>
      <c r="P102" s="60">
        <v>43902</v>
      </c>
      <c r="Q102" s="26">
        <v>43902</v>
      </c>
    </row>
    <row r="103" spans="2:17" s="73" customFormat="1" ht="19.7" customHeight="1">
      <c r="B103" s="1319"/>
      <c r="C103" s="790" t="s">
        <v>531</v>
      </c>
      <c r="D103" s="790" t="s">
        <v>531</v>
      </c>
      <c r="E103" s="30" t="s">
        <v>3419</v>
      </c>
      <c r="F103" s="248">
        <v>30</v>
      </c>
      <c r="G103" s="23">
        <v>37</v>
      </c>
      <c r="H103" s="204">
        <f t="shared" si="4"/>
        <v>1110</v>
      </c>
      <c r="I103" s="167"/>
      <c r="J103" s="211" t="s">
        <v>1934</v>
      </c>
      <c r="K103" s="285" t="s">
        <v>3512</v>
      </c>
      <c r="L103" s="22"/>
      <c r="M103" s="60">
        <v>43886</v>
      </c>
      <c r="N103" s="65"/>
      <c r="O103" s="57"/>
      <c r="P103" s="60">
        <v>43902</v>
      </c>
      <c r="Q103" s="26">
        <v>43902</v>
      </c>
    </row>
    <row r="104" spans="2:17" s="73" customFormat="1" ht="19.7" customHeight="1">
      <c r="B104" s="1319"/>
      <c r="C104" s="790"/>
      <c r="D104" s="790"/>
      <c r="E104" s="1079"/>
      <c r="F104" s="442"/>
      <c r="G104" s="53"/>
      <c r="H104" s="204"/>
      <c r="I104" s="283"/>
      <c r="J104" s="443"/>
      <c r="K104" s="30"/>
      <c r="L104" s="22"/>
      <c r="M104" s="60"/>
      <c r="N104" s="65"/>
      <c r="O104" s="57"/>
      <c r="P104" s="60"/>
      <c r="Q104" s="61"/>
    </row>
    <row r="105" spans="2:17" s="73" customFormat="1" ht="19.7" customHeight="1">
      <c r="B105" s="1319"/>
      <c r="C105" s="790"/>
      <c r="D105" s="790"/>
      <c r="E105" s="1076">
        <f>SUM(H68:H104)</f>
        <v>275482</v>
      </c>
      <c r="F105" s="442"/>
      <c r="G105" s="53"/>
      <c r="H105" s="204"/>
      <c r="I105" s="283"/>
      <c r="J105" s="443"/>
      <c r="K105" s="30"/>
      <c r="L105" s="22"/>
      <c r="M105" s="60"/>
      <c r="N105" s="65"/>
      <c r="O105" s="57"/>
      <c r="P105" s="60"/>
      <c r="Q105" s="61"/>
    </row>
    <row r="106" spans="2:17" s="9" customFormat="1" ht="19.7" customHeight="1">
      <c r="B106" s="21"/>
      <c r="C106" s="21"/>
      <c r="D106" s="21"/>
      <c r="E106" s="30"/>
      <c r="F106" s="248"/>
      <c r="G106" s="23"/>
      <c r="H106" s="36"/>
      <c r="I106" s="167"/>
      <c r="J106" s="211"/>
      <c r="K106" s="22"/>
      <c r="L106" s="30"/>
      <c r="M106" s="25"/>
      <c r="N106" s="21"/>
      <c r="O106" s="22"/>
      <c r="P106" s="25"/>
      <c r="Q106" s="26"/>
    </row>
    <row r="107" spans="2:17" s="9" customFormat="1" ht="19.7" customHeight="1">
      <c r="B107" s="21"/>
      <c r="C107" s="21"/>
      <c r="D107" s="21"/>
      <c r="E107" s="30"/>
      <c r="F107" s="248"/>
      <c r="G107" s="23"/>
      <c r="H107" s="36"/>
      <c r="I107" s="167"/>
      <c r="J107" s="211"/>
      <c r="K107" s="22"/>
      <c r="L107" s="30"/>
      <c r="M107" s="25"/>
      <c r="N107" s="21"/>
      <c r="O107" s="22"/>
      <c r="P107" s="25"/>
      <c r="Q107" s="26"/>
    </row>
    <row r="108" spans="2:17" s="9" customFormat="1" ht="19.7" customHeight="1">
      <c r="B108" s="21"/>
      <c r="C108" s="21"/>
      <c r="D108" s="21"/>
      <c r="E108" s="30"/>
      <c r="F108" s="248"/>
      <c r="G108" s="23"/>
      <c r="H108" s="36"/>
      <c r="I108" s="167"/>
      <c r="J108" s="211"/>
      <c r="K108" s="22"/>
      <c r="L108" s="30"/>
      <c r="M108" s="25"/>
      <c r="N108" s="21"/>
      <c r="O108" s="22"/>
      <c r="P108" s="25"/>
      <c r="Q108" s="26"/>
    </row>
    <row r="109" spans="2:17" s="9" customFormat="1" ht="19.7" customHeight="1">
      <c r="B109" s="21"/>
      <c r="C109" s="21"/>
      <c r="D109" s="21"/>
      <c r="E109" s="30"/>
      <c r="F109" s="248"/>
      <c r="G109" s="23"/>
      <c r="H109" s="36"/>
      <c r="I109" s="167"/>
      <c r="J109" s="211"/>
      <c r="K109" s="22"/>
      <c r="L109" s="30"/>
      <c r="M109" s="25"/>
      <c r="N109" s="21"/>
      <c r="O109" s="22"/>
      <c r="P109" s="25"/>
      <c r="Q109" s="26"/>
    </row>
    <row r="110" spans="2:17" s="9" customFormat="1" ht="19.7" customHeight="1">
      <c r="B110" s="351"/>
      <c r="C110" s="1340" t="s">
        <v>3513</v>
      </c>
      <c r="D110" s="1341"/>
      <c r="E110" s="1342"/>
      <c r="F110" s="442"/>
      <c r="G110" s="53"/>
      <c r="H110" s="36"/>
      <c r="I110" s="283"/>
      <c r="J110" s="443"/>
      <c r="K110" s="285"/>
      <c r="L110" s="285"/>
      <c r="M110" s="25"/>
      <c r="N110" s="21"/>
      <c r="O110" s="22"/>
      <c r="P110" s="25"/>
      <c r="Q110" s="26"/>
    </row>
    <row r="111" spans="2:17" s="9" customFormat="1" ht="19.7" customHeight="1">
      <c r="B111" s="351"/>
      <c r="C111" s="977" t="s">
        <v>565</v>
      </c>
      <c r="D111" s="977" t="s">
        <v>565</v>
      </c>
      <c r="E111" s="564" t="s">
        <v>3514</v>
      </c>
      <c r="F111" s="248">
        <v>2</v>
      </c>
      <c r="G111" s="1276">
        <v>39500</v>
      </c>
      <c r="H111" s="1324">
        <f t="shared" ref="H111:H116" si="5">F111*G111</f>
        <v>79000</v>
      </c>
      <c r="I111" s="566"/>
      <c r="J111" s="1325" t="s">
        <v>3515</v>
      </c>
      <c r="K111" s="285"/>
      <c r="L111" s="285"/>
      <c r="M111" s="25">
        <v>43886</v>
      </c>
      <c r="N111" s="21"/>
      <c r="O111" s="32">
        <v>43907</v>
      </c>
      <c r="P111" s="25">
        <v>43907</v>
      </c>
      <c r="Q111" s="26" t="s">
        <v>3469</v>
      </c>
    </row>
    <row r="112" spans="2:17" s="9" customFormat="1" ht="19.7" customHeight="1">
      <c r="B112" s="351"/>
      <c r="C112" s="977" t="s">
        <v>565</v>
      </c>
      <c r="D112" s="977" t="s">
        <v>565</v>
      </c>
      <c r="E112" s="564" t="s">
        <v>3423</v>
      </c>
      <c r="F112" s="248">
        <v>16</v>
      </c>
      <c r="G112" s="1276">
        <v>2300</v>
      </c>
      <c r="H112" s="1324">
        <f t="shared" si="5"/>
        <v>36800</v>
      </c>
      <c r="I112" s="566"/>
      <c r="J112" s="1325" t="s">
        <v>3356</v>
      </c>
      <c r="K112" s="285" t="s">
        <v>3516</v>
      </c>
      <c r="L112" s="285"/>
      <c r="M112" s="25">
        <v>43886</v>
      </c>
      <c r="N112" s="21"/>
      <c r="O112" s="32">
        <v>43907</v>
      </c>
      <c r="P112" s="25">
        <v>43902</v>
      </c>
      <c r="Q112" s="26">
        <v>43902</v>
      </c>
    </row>
    <row r="113" spans="2:17" s="9" customFormat="1" ht="19.7" customHeight="1">
      <c r="B113" s="351"/>
      <c r="C113" s="977" t="s">
        <v>565</v>
      </c>
      <c r="D113" s="977" t="s">
        <v>565</v>
      </c>
      <c r="E113" s="1275" t="s">
        <v>3361</v>
      </c>
      <c r="F113" s="248">
        <v>4</v>
      </c>
      <c r="G113" s="1276">
        <v>3750</v>
      </c>
      <c r="H113" s="1324">
        <f>F113*G113</f>
        <v>15000</v>
      </c>
      <c r="I113" s="566"/>
      <c r="J113" s="1325" t="s">
        <v>3362</v>
      </c>
      <c r="K113" s="285"/>
      <c r="L113" s="285"/>
      <c r="M113" s="25">
        <v>43886</v>
      </c>
      <c r="N113" s="21"/>
      <c r="O113" s="32">
        <v>43907</v>
      </c>
      <c r="P113" s="25">
        <v>43902</v>
      </c>
      <c r="Q113" s="26">
        <v>43902</v>
      </c>
    </row>
    <row r="114" spans="2:17" s="9" customFormat="1" ht="19.7" customHeight="1">
      <c r="B114" s="351"/>
      <c r="C114" s="1317" t="s">
        <v>531</v>
      </c>
      <c r="D114" s="1317" t="s">
        <v>531</v>
      </c>
      <c r="E114" s="1331" t="s">
        <v>3481</v>
      </c>
      <c r="F114" s="1328">
        <v>4</v>
      </c>
      <c r="G114" s="1332">
        <v>1304</v>
      </c>
      <c r="H114" s="1330">
        <f t="shared" si="5"/>
        <v>5216</v>
      </c>
      <c r="I114" s="1007"/>
      <c r="J114" s="1008" t="s">
        <v>3482</v>
      </c>
      <c r="K114" s="285" t="s">
        <v>3517</v>
      </c>
      <c r="L114" s="285"/>
      <c r="M114" s="25">
        <v>43886</v>
      </c>
      <c r="N114" s="21"/>
      <c r="O114" s="22"/>
      <c r="P114" s="25">
        <v>43902</v>
      </c>
      <c r="Q114" s="26">
        <v>43902</v>
      </c>
    </row>
    <row r="115" spans="2:17" s="9" customFormat="1" ht="19.7" customHeight="1">
      <c r="B115" s="351"/>
      <c r="C115" s="1317" t="s">
        <v>531</v>
      </c>
      <c r="D115" s="1317" t="s">
        <v>531</v>
      </c>
      <c r="E115" s="1327" t="s">
        <v>3479</v>
      </c>
      <c r="F115" s="1328">
        <v>4</v>
      </c>
      <c r="G115" s="1329">
        <v>1512</v>
      </c>
      <c r="H115" s="1330">
        <f t="shared" si="5"/>
        <v>6048</v>
      </c>
      <c r="I115" s="1007"/>
      <c r="J115" s="1008" t="s">
        <v>3480</v>
      </c>
      <c r="K115" s="285"/>
      <c r="L115" s="285"/>
      <c r="M115" s="25">
        <v>43886</v>
      </c>
      <c r="N115" s="21"/>
      <c r="O115" s="22"/>
      <c r="P115" s="25">
        <v>43902</v>
      </c>
      <c r="Q115" s="26">
        <v>43902</v>
      </c>
    </row>
    <row r="116" spans="2:17" s="9" customFormat="1" ht="19.7" customHeight="1">
      <c r="B116" s="351"/>
      <c r="C116" s="1317" t="s">
        <v>531</v>
      </c>
      <c r="D116" s="1317" t="s">
        <v>531</v>
      </c>
      <c r="E116" s="1327" t="s">
        <v>3518</v>
      </c>
      <c r="F116" s="1328">
        <v>16</v>
      </c>
      <c r="G116" s="1329">
        <v>896</v>
      </c>
      <c r="H116" s="1330">
        <f t="shared" si="5"/>
        <v>14336</v>
      </c>
      <c r="I116" s="1007"/>
      <c r="J116" s="1008" t="s">
        <v>3519</v>
      </c>
      <c r="K116" s="285" t="s">
        <v>3520</v>
      </c>
      <c r="L116" s="285"/>
      <c r="M116" s="25">
        <v>43886</v>
      </c>
      <c r="N116" s="21"/>
      <c r="O116" s="22"/>
      <c r="P116" s="25">
        <v>43902</v>
      </c>
      <c r="Q116" s="26">
        <v>43902</v>
      </c>
    </row>
    <row r="117" spans="2:17" s="9" customFormat="1" ht="19.7" customHeight="1">
      <c r="B117" s="351"/>
      <c r="C117" s="1317" t="s">
        <v>531</v>
      </c>
      <c r="D117" s="1317" t="s">
        <v>531</v>
      </c>
      <c r="E117" s="1327" t="s">
        <v>3521</v>
      </c>
      <c r="F117" s="1328">
        <v>2</v>
      </c>
      <c r="G117" s="1329">
        <v>6328</v>
      </c>
      <c r="H117" s="1330">
        <f>F117*G117</f>
        <v>12656</v>
      </c>
      <c r="I117" s="1007"/>
      <c r="J117" s="1008" t="s">
        <v>3522</v>
      </c>
      <c r="K117" s="285"/>
      <c r="L117" s="285"/>
      <c r="M117" s="25">
        <v>43886</v>
      </c>
      <c r="N117" s="21"/>
      <c r="O117" s="22"/>
      <c r="P117" s="25">
        <v>43902</v>
      </c>
      <c r="Q117" s="26">
        <v>43902</v>
      </c>
    </row>
    <row r="118" spans="2:17" s="9" customFormat="1" ht="19.7" customHeight="1">
      <c r="B118" s="351"/>
      <c r="C118" s="1317" t="s">
        <v>531</v>
      </c>
      <c r="D118" s="1317" t="s">
        <v>531</v>
      </c>
      <c r="E118" s="1327" t="s">
        <v>3523</v>
      </c>
      <c r="F118" s="1328">
        <v>4</v>
      </c>
      <c r="G118" s="1329">
        <v>1624</v>
      </c>
      <c r="H118" s="1330">
        <f>F118*G118</f>
        <v>6496</v>
      </c>
      <c r="I118" s="1007"/>
      <c r="J118" s="1008" t="s">
        <v>3524</v>
      </c>
      <c r="K118" s="285"/>
      <c r="L118" s="285"/>
      <c r="M118" s="25">
        <v>43886</v>
      </c>
      <c r="N118" s="21"/>
      <c r="O118" s="22"/>
      <c r="P118" s="25">
        <v>43902</v>
      </c>
      <c r="Q118" s="26">
        <v>43902</v>
      </c>
    </row>
    <row r="119" spans="2:17" s="9" customFormat="1" ht="19.7" customHeight="1">
      <c r="B119" s="351"/>
      <c r="C119" s="409" t="s">
        <v>531</v>
      </c>
      <c r="D119" s="409" t="s">
        <v>531</v>
      </c>
      <c r="E119" s="1343" t="s">
        <v>3525</v>
      </c>
      <c r="F119" s="433">
        <v>16</v>
      </c>
      <c r="G119" s="1266">
        <v>2020</v>
      </c>
      <c r="H119" s="411">
        <f>F119*G119</f>
        <v>32320</v>
      </c>
      <c r="I119" s="414"/>
      <c r="J119" s="1344" t="s">
        <v>3418</v>
      </c>
      <c r="K119" s="285" t="s">
        <v>3526</v>
      </c>
      <c r="L119" s="285"/>
      <c r="M119" s="25">
        <v>43886</v>
      </c>
      <c r="N119" s="21"/>
      <c r="O119" s="22"/>
      <c r="P119" s="25">
        <v>43902</v>
      </c>
      <c r="Q119" s="26">
        <v>43902</v>
      </c>
    </row>
    <row r="120" spans="2:17" s="9" customFormat="1" ht="19.7" customHeight="1">
      <c r="B120" s="351"/>
      <c r="C120" s="1019" t="s">
        <v>531</v>
      </c>
      <c r="D120" s="1019" t="s">
        <v>531</v>
      </c>
      <c r="E120" s="1015" t="s">
        <v>3492</v>
      </c>
      <c r="F120" s="1014"/>
      <c r="G120" s="1316">
        <v>11</v>
      </c>
      <c r="H120" s="1035">
        <f t="shared" ref="H120:H139" si="6">F120*G120</f>
        <v>0</v>
      </c>
      <c r="I120" s="834"/>
      <c r="J120" s="835" t="s">
        <v>3493</v>
      </c>
      <c r="K120" s="285" t="s">
        <v>3494</v>
      </c>
      <c r="L120" s="285" t="s">
        <v>3495</v>
      </c>
      <c r="M120" s="25"/>
      <c r="N120" s="21"/>
      <c r="O120" s="22"/>
      <c r="P120" s="25"/>
      <c r="Q120" s="26"/>
    </row>
    <row r="121" spans="2:17" s="9" customFormat="1" ht="19.7" customHeight="1">
      <c r="B121" s="351"/>
      <c r="C121" s="1160" t="s">
        <v>531</v>
      </c>
      <c r="D121" s="1160" t="s">
        <v>531</v>
      </c>
      <c r="E121" s="900" t="s">
        <v>3417</v>
      </c>
      <c r="F121" s="1328">
        <v>8</v>
      </c>
      <c r="G121" s="1169">
        <v>2300</v>
      </c>
      <c r="H121" s="1335">
        <f t="shared" si="6"/>
        <v>18400</v>
      </c>
      <c r="I121" s="156"/>
      <c r="J121" s="1336" t="s">
        <v>3418</v>
      </c>
      <c r="K121" s="285" t="s">
        <v>3496</v>
      </c>
      <c r="L121" s="285"/>
      <c r="M121" s="25">
        <v>43886</v>
      </c>
      <c r="N121" s="21"/>
      <c r="O121" s="22"/>
      <c r="P121" s="25">
        <v>43902</v>
      </c>
      <c r="Q121" s="26">
        <v>43902</v>
      </c>
    </row>
    <row r="122" spans="2:17" s="9" customFormat="1" ht="19.7" customHeight="1">
      <c r="B122" s="351"/>
      <c r="C122" s="1019" t="s">
        <v>531</v>
      </c>
      <c r="D122" s="1019" t="s">
        <v>531</v>
      </c>
      <c r="E122" s="1015" t="s">
        <v>802</v>
      </c>
      <c r="F122" s="1014"/>
      <c r="G122" s="1316">
        <v>11</v>
      </c>
      <c r="H122" s="1035">
        <f t="shared" si="6"/>
        <v>0</v>
      </c>
      <c r="I122" s="834"/>
      <c r="J122" s="835" t="s">
        <v>803</v>
      </c>
      <c r="K122" s="285" t="s">
        <v>3527</v>
      </c>
      <c r="L122" s="285" t="s">
        <v>3528</v>
      </c>
      <c r="M122" s="25"/>
      <c r="N122" s="21"/>
      <c r="O122" s="22"/>
      <c r="P122" s="25"/>
      <c r="Q122" s="26"/>
    </row>
    <row r="123" spans="2:17" s="9" customFormat="1" ht="19.7" customHeight="1">
      <c r="B123" s="351"/>
      <c r="C123" s="1160" t="s">
        <v>531</v>
      </c>
      <c r="D123" s="1160" t="s">
        <v>531</v>
      </c>
      <c r="E123" s="1345" t="s">
        <v>3383</v>
      </c>
      <c r="F123" s="1328">
        <v>32</v>
      </c>
      <c r="G123" s="1169">
        <v>9</v>
      </c>
      <c r="H123" s="123">
        <f t="shared" si="6"/>
        <v>288</v>
      </c>
      <c r="I123" s="156"/>
      <c r="J123" s="1336" t="s">
        <v>3384</v>
      </c>
      <c r="K123" s="285" t="s">
        <v>3529</v>
      </c>
      <c r="L123" s="285"/>
      <c r="M123" s="25">
        <v>43886</v>
      </c>
      <c r="N123" s="21"/>
      <c r="O123" s="22"/>
      <c r="P123" s="25">
        <v>43902</v>
      </c>
      <c r="Q123" s="26">
        <v>43902</v>
      </c>
    </row>
    <row r="124" spans="2:17" s="9" customFormat="1" ht="19.7" customHeight="1">
      <c r="B124" s="351"/>
      <c r="C124" s="1160" t="s">
        <v>531</v>
      </c>
      <c r="D124" s="1160" t="s">
        <v>531</v>
      </c>
      <c r="E124" s="1281" t="s">
        <v>3385</v>
      </c>
      <c r="F124" s="353">
        <v>64</v>
      </c>
      <c r="G124" s="120">
        <v>19</v>
      </c>
      <c r="H124" s="1170">
        <f t="shared" si="6"/>
        <v>1216</v>
      </c>
      <c r="I124" s="156"/>
      <c r="J124" s="154" t="s">
        <v>3386</v>
      </c>
      <c r="K124" s="285" t="s">
        <v>3530</v>
      </c>
      <c r="L124" s="285"/>
      <c r="M124" s="25">
        <v>43886</v>
      </c>
      <c r="N124" s="21"/>
      <c r="O124" s="22"/>
      <c r="P124" s="25">
        <v>43902</v>
      </c>
      <c r="Q124" s="26">
        <v>43902</v>
      </c>
    </row>
    <row r="125" spans="2:17" s="9" customFormat="1" ht="19.7" customHeight="1">
      <c r="B125" s="351"/>
      <c r="C125" s="1160" t="s">
        <v>531</v>
      </c>
      <c r="D125" s="1160" t="s">
        <v>531</v>
      </c>
      <c r="E125" s="1281" t="s">
        <v>3430</v>
      </c>
      <c r="F125" s="353">
        <v>50</v>
      </c>
      <c r="G125" s="120">
        <v>19</v>
      </c>
      <c r="H125" s="1170">
        <f t="shared" si="6"/>
        <v>950</v>
      </c>
      <c r="I125" s="156"/>
      <c r="J125" s="154" t="s">
        <v>2642</v>
      </c>
      <c r="K125" s="285" t="s">
        <v>3530</v>
      </c>
      <c r="L125" s="285"/>
      <c r="M125" s="25">
        <v>43886</v>
      </c>
      <c r="N125" s="21"/>
      <c r="O125" s="22"/>
      <c r="P125" s="25">
        <v>43902</v>
      </c>
      <c r="Q125" s="26">
        <v>43902</v>
      </c>
    </row>
    <row r="126" spans="2:17" s="9" customFormat="1" ht="19.7" customHeight="1">
      <c r="B126" s="351"/>
      <c r="C126" s="1160" t="s">
        <v>2172</v>
      </c>
      <c r="D126" s="1160" t="s">
        <v>531</v>
      </c>
      <c r="E126" s="1281" t="s">
        <v>3387</v>
      </c>
      <c r="F126" s="353">
        <v>34</v>
      </c>
      <c r="G126" s="120">
        <v>30</v>
      </c>
      <c r="H126" s="1170">
        <f t="shared" si="6"/>
        <v>1020</v>
      </c>
      <c r="I126" s="156"/>
      <c r="J126" s="900" t="s">
        <v>1934</v>
      </c>
      <c r="K126" s="285" t="s">
        <v>3531</v>
      </c>
      <c r="L126" s="285"/>
      <c r="M126" s="25">
        <v>43886</v>
      </c>
      <c r="N126" s="21"/>
      <c r="O126" s="22"/>
      <c r="P126" s="25">
        <v>43902</v>
      </c>
      <c r="Q126" s="26">
        <v>43902</v>
      </c>
    </row>
    <row r="127" spans="2:17" s="9" customFormat="1" ht="19.7" customHeight="1">
      <c r="B127" s="351"/>
      <c r="C127" s="1160" t="s">
        <v>531</v>
      </c>
      <c r="D127" s="1160" t="s">
        <v>531</v>
      </c>
      <c r="E127" s="1281" t="s">
        <v>3388</v>
      </c>
      <c r="F127" s="353">
        <v>8</v>
      </c>
      <c r="G127" s="120">
        <v>1440</v>
      </c>
      <c r="H127" s="1170">
        <f t="shared" si="6"/>
        <v>11520</v>
      </c>
      <c r="I127" s="156"/>
      <c r="J127" s="900" t="s">
        <v>3389</v>
      </c>
      <c r="K127" s="285" t="s">
        <v>3532</v>
      </c>
      <c r="L127" s="285"/>
      <c r="M127" s="25">
        <v>43886</v>
      </c>
      <c r="N127" s="21"/>
      <c r="O127" s="22"/>
      <c r="P127" s="25">
        <v>43902</v>
      </c>
      <c r="Q127" s="26">
        <v>43902</v>
      </c>
    </row>
    <row r="128" spans="2:17" s="9" customFormat="1" ht="19.7" customHeight="1">
      <c r="B128" s="351"/>
      <c r="C128" s="1160" t="s">
        <v>531</v>
      </c>
      <c r="D128" s="1160" t="s">
        <v>531</v>
      </c>
      <c r="E128" s="1281" t="s">
        <v>3502</v>
      </c>
      <c r="F128" s="353">
        <v>8</v>
      </c>
      <c r="G128" s="1346">
        <v>484</v>
      </c>
      <c r="H128" s="1170">
        <f t="shared" si="6"/>
        <v>3872</v>
      </c>
      <c r="I128" s="156"/>
      <c r="J128" s="900" t="s">
        <v>3503</v>
      </c>
      <c r="K128" s="285" t="s">
        <v>3532</v>
      </c>
      <c r="L128" s="285"/>
      <c r="M128" s="25">
        <v>43886</v>
      </c>
      <c r="N128" s="21"/>
      <c r="O128" s="22"/>
      <c r="P128" s="25">
        <v>43902</v>
      </c>
      <c r="Q128" s="26">
        <v>43902</v>
      </c>
    </row>
    <row r="129" spans="2:17" s="9" customFormat="1" ht="19.7" customHeight="1">
      <c r="B129" s="351"/>
      <c r="C129" s="1160" t="s">
        <v>531</v>
      </c>
      <c r="D129" s="1160" t="s">
        <v>531</v>
      </c>
      <c r="E129" s="1347" t="s">
        <v>3390</v>
      </c>
      <c r="F129" s="1328">
        <v>34</v>
      </c>
      <c r="G129" s="1334">
        <v>304</v>
      </c>
      <c r="H129" s="1335">
        <f t="shared" si="6"/>
        <v>10336</v>
      </c>
      <c r="I129" s="156"/>
      <c r="J129" s="1336" t="s">
        <v>3391</v>
      </c>
      <c r="K129" s="285" t="s">
        <v>3533</v>
      </c>
      <c r="L129" s="285"/>
      <c r="M129" s="25">
        <v>43886</v>
      </c>
      <c r="N129" s="21"/>
      <c r="O129" s="22"/>
      <c r="P129" s="25">
        <v>43902</v>
      </c>
      <c r="Q129" s="26">
        <v>43902</v>
      </c>
    </row>
    <row r="130" spans="2:17" s="9" customFormat="1" ht="19.7" customHeight="1">
      <c r="B130" s="351"/>
      <c r="C130" s="1160" t="s">
        <v>2172</v>
      </c>
      <c r="D130" s="1160" t="s">
        <v>531</v>
      </c>
      <c r="E130" s="1347" t="s">
        <v>3392</v>
      </c>
      <c r="F130" s="1328">
        <v>60</v>
      </c>
      <c r="G130" s="1169">
        <v>18</v>
      </c>
      <c r="H130" s="1335">
        <f t="shared" si="6"/>
        <v>1080</v>
      </c>
      <c r="I130" s="156"/>
      <c r="J130" s="1336" t="s">
        <v>3393</v>
      </c>
      <c r="K130" s="30" t="s">
        <v>3506</v>
      </c>
      <c r="L130" s="22"/>
      <c r="M130" s="25">
        <v>43886</v>
      </c>
      <c r="N130" s="21"/>
      <c r="O130" s="22"/>
      <c r="P130" s="25">
        <v>43902</v>
      </c>
      <c r="Q130" s="26">
        <v>43902</v>
      </c>
    </row>
    <row r="131" spans="2:17" s="9" customFormat="1" ht="19.7" customHeight="1">
      <c r="B131" s="351"/>
      <c r="C131" s="1160" t="s">
        <v>531</v>
      </c>
      <c r="D131" s="1160" t="s">
        <v>531</v>
      </c>
      <c r="E131" s="1347" t="s">
        <v>3401</v>
      </c>
      <c r="F131" s="1328">
        <v>16</v>
      </c>
      <c r="G131" s="1169">
        <v>300</v>
      </c>
      <c r="H131" s="1335">
        <f t="shared" si="6"/>
        <v>4800</v>
      </c>
      <c r="I131" s="156"/>
      <c r="J131" s="1336" t="s">
        <v>3391</v>
      </c>
      <c r="K131" s="285" t="s">
        <v>3507</v>
      </c>
      <c r="L131" s="22"/>
      <c r="M131" s="25">
        <v>43886</v>
      </c>
      <c r="N131" s="21"/>
      <c r="O131" s="22"/>
      <c r="P131" s="25">
        <v>43902</v>
      </c>
      <c r="Q131" s="26">
        <v>43902</v>
      </c>
    </row>
    <row r="132" spans="2:17" s="9" customFormat="1" ht="19.7" customHeight="1">
      <c r="B132" s="351"/>
      <c r="C132" s="1160" t="s">
        <v>531</v>
      </c>
      <c r="D132" s="1160" t="s">
        <v>531</v>
      </c>
      <c r="E132" s="1347" t="s">
        <v>3402</v>
      </c>
      <c r="F132" s="1328">
        <v>8</v>
      </c>
      <c r="G132" s="1169">
        <v>300</v>
      </c>
      <c r="H132" s="1335">
        <f t="shared" si="6"/>
        <v>2400</v>
      </c>
      <c r="I132" s="156"/>
      <c r="J132" s="1336" t="s">
        <v>3391</v>
      </c>
      <c r="K132" s="285" t="s">
        <v>3508</v>
      </c>
      <c r="L132" s="22"/>
      <c r="M132" s="25">
        <v>43886</v>
      </c>
      <c r="N132" s="21"/>
      <c r="O132" s="22"/>
      <c r="P132" s="25">
        <v>43902</v>
      </c>
      <c r="Q132" s="26">
        <v>43902</v>
      </c>
    </row>
    <row r="133" spans="2:17" s="9" customFormat="1" ht="19.7" customHeight="1">
      <c r="B133" s="351"/>
      <c r="C133" s="1160" t="s">
        <v>531</v>
      </c>
      <c r="D133" s="1160" t="s">
        <v>531</v>
      </c>
      <c r="E133" s="1348" t="s">
        <v>3404</v>
      </c>
      <c r="F133" s="1328">
        <v>8</v>
      </c>
      <c r="G133" s="1276">
        <v>220</v>
      </c>
      <c r="H133" s="1335">
        <f t="shared" si="6"/>
        <v>1760</v>
      </c>
      <c r="I133" s="156"/>
      <c r="J133" s="1336" t="s">
        <v>3405</v>
      </c>
      <c r="K133" s="285" t="s">
        <v>3507</v>
      </c>
      <c r="L133" s="22"/>
      <c r="M133" s="25">
        <v>43886</v>
      </c>
      <c r="N133" s="21"/>
      <c r="O133" s="22"/>
      <c r="P133" s="25">
        <v>43902</v>
      </c>
      <c r="Q133" s="26">
        <v>43902</v>
      </c>
    </row>
    <row r="134" spans="2:17" s="9" customFormat="1" ht="19.7" customHeight="1">
      <c r="B134" s="351"/>
      <c r="C134" s="119" t="s">
        <v>3398</v>
      </c>
      <c r="D134" s="1160" t="s">
        <v>3155</v>
      </c>
      <c r="E134" s="1348" t="s">
        <v>3399</v>
      </c>
      <c r="F134" s="1328">
        <v>4</v>
      </c>
      <c r="G134" s="1349">
        <v>3573</v>
      </c>
      <c r="H134" s="1335">
        <f t="shared" si="6"/>
        <v>14292</v>
      </c>
      <c r="I134" s="156"/>
      <c r="J134" s="1336" t="s">
        <v>3400</v>
      </c>
      <c r="K134" s="285" t="s">
        <v>3534</v>
      </c>
      <c r="L134" s="22"/>
      <c r="M134" s="25">
        <v>43886</v>
      </c>
      <c r="N134" s="21"/>
      <c r="O134" s="32">
        <v>43906</v>
      </c>
      <c r="P134" s="25">
        <v>43895</v>
      </c>
      <c r="Q134" s="26">
        <v>43895</v>
      </c>
    </row>
    <row r="135" spans="2:17" s="9" customFormat="1" ht="19.7" customHeight="1">
      <c r="B135" s="351"/>
      <c r="C135" s="119" t="s">
        <v>3407</v>
      </c>
      <c r="D135" s="1160" t="s">
        <v>531</v>
      </c>
      <c r="E135" s="1348" t="s">
        <v>3408</v>
      </c>
      <c r="F135" s="1328">
        <v>20</v>
      </c>
      <c r="G135" s="1276">
        <v>67</v>
      </c>
      <c r="H135" s="1335">
        <f t="shared" si="6"/>
        <v>1340</v>
      </c>
      <c r="I135" s="156"/>
      <c r="J135" s="1336" t="s">
        <v>3409</v>
      </c>
      <c r="K135" s="285" t="s">
        <v>3410</v>
      </c>
      <c r="L135" s="22"/>
      <c r="M135" s="25">
        <v>43886</v>
      </c>
      <c r="N135" s="21"/>
      <c r="O135" s="22"/>
      <c r="P135" s="25">
        <v>43902</v>
      </c>
      <c r="Q135" s="26">
        <v>43902</v>
      </c>
    </row>
    <row r="136" spans="2:17" s="9" customFormat="1" ht="19.7" customHeight="1">
      <c r="B136" s="351"/>
      <c r="C136" s="1160" t="s">
        <v>531</v>
      </c>
      <c r="D136" s="1160" t="s">
        <v>531</v>
      </c>
      <c r="E136" s="1348" t="s">
        <v>3411</v>
      </c>
      <c r="F136" s="1328">
        <v>8</v>
      </c>
      <c r="G136" s="1276">
        <v>860</v>
      </c>
      <c r="H136" s="1335">
        <f t="shared" si="6"/>
        <v>6880</v>
      </c>
      <c r="I136" s="156"/>
      <c r="J136" s="1336" t="s">
        <v>3412</v>
      </c>
      <c r="K136" s="285" t="s">
        <v>3535</v>
      </c>
      <c r="L136" s="22"/>
      <c r="M136" s="25">
        <v>43886</v>
      </c>
      <c r="N136" s="21"/>
      <c r="O136" s="22"/>
      <c r="P136" s="25">
        <v>43902</v>
      </c>
      <c r="Q136" s="26">
        <v>43902</v>
      </c>
    </row>
    <row r="137" spans="2:17" s="9" customFormat="1" ht="19.7" customHeight="1">
      <c r="B137" s="351"/>
      <c r="C137" s="1160" t="s">
        <v>531</v>
      </c>
      <c r="D137" s="1160" t="s">
        <v>531</v>
      </c>
      <c r="E137" s="1281" t="s">
        <v>3413</v>
      </c>
      <c r="F137" s="353">
        <v>8</v>
      </c>
      <c r="G137" s="120">
        <v>456</v>
      </c>
      <c r="H137" s="1170">
        <f t="shared" si="6"/>
        <v>3648</v>
      </c>
      <c r="I137" s="156"/>
      <c r="J137" s="900" t="s">
        <v>3414</v>
      </c>
      <c r="K137" s="285" t="s">
        <v>3535</v>
      </c>
      <c r="L137" s="22"/>
      <c r="M137" s="25">
        <v>43886</v>
      </c>
      <c r="N137" s="21"/>
      <c r="O137" s="22"/>
      <c r="P137" s="25">
        <v>43902</v>
      </c>
      <c r="Q137" s="26">
        <v>43902</v>
      </c>
    </row>
    <row r="138" spans="2:17" s="9" customFormat="1" ht="19.7" customHeight="1">
      <c r="B138" s="351"/>
      <c r="C138" s="1160" t="s">
        <v>531</v>
      </c>
      <c r="D138" s="1160" t="s">
        <v>531</v>
      </c>
      <c r="E138" s="900" t="s">
        <v>3415</v>
      </c>
      <c r="F138" s="1328">
        <v>8</v>
      </c>
      <c r="G138" s="1334">
        <v>76</v>
      </c>
      <c r="H138" s="1335">
        <f t="shared" si="6"/>
        <v>608</v>
      </c>
      <c r="I138" s="156"/>
      <c r="J138" s="1336" t="s">
        <v>3416</v>
      </c>
      <c r="K138" s="285" t="s">
        <v>3535</v>
      </c>
      <c r="L138" s="22"/>
      <c r="M138" s="25">
        <v>43886</v>
      </c>
      <c r="N138" s="21"/>
      <c r="O138" s="22"/>
      <c r="P138" s="25">
        <v>43902</v>
      </c>
      <c r="Q138" s="26">
        <v>43902</v>
      </c>
    </row>
    <row r="139" spans="2:17" s="9" customFormat="1" ht="19.7" customHeight="1">
      <c r="B139" s="351"/>
      <c r="C139" s="1160" t="s">
        <v>531</v>
      </c>
      <c r="D139" s="1160" t="s">
        <v>531</v>
      </c>
      <c r="E139" s="900" t="s">
        <v>3419</v>
      </c>
      <c r="F139" s="1328">
        <v>34</v>
      </c>
      <c r="G139" s="1334">
        <v>36</v>
      </c>
      <c r="H139" s="1335">
        <f t="shared" si="6"/>
        <v>1224</v>
      </c>
      <c r="I139" s="156"/>
      <c r="J139" s="1336" t="s">
        <v>1934</v>
      </c>
      <c r="K139" s="285" t="s">
        <v>3536</v>
      </c>
      <c r="L139" s="22"/>
      <c r="M139" s="25">
        <v>43886</v>
      </c>
      <c r="N139" s="21"/>
      <c r="O139" s="22"/>
      <c r="P139" s="25">
        <v>43902</v>
      </c>
      <c r="Q139" s="26">
        <v>43902</v>
      </c>
    </row>
    <row r="140" spans="2:17" s="9" customFormat="1" ht="19.7" customHeight="1">
      <c r="B140" s="21"/>
      <c r="C140" s="790"/>
      <c r="D140" s="790"/>
      <c r="E140" s="1079"/>
      <c r="F140" s="442"/>
      <c r="G140" s="53"/>
      <c r="H140" s="204"/>
      <c r="I140" s="283"/>
      <c r="J140" s="443"/>
      <c r="K140" s="30"/>
      <c r="L140" s="22"/>
      <c r="M140" s="25"/>
      <c r="N140" s="21"/>
      <c r="O140" s="22"/>
      <c r="P140" s="25"/>
      <c r="Q140" s="26"/>
    </row>
    <row r="141" spans="2:17" s="9" customFormat="1" ht="19.7" customHeight="1">
      <c r="B141" s="21"/>
      <c r="C141" s="790"/>
      <c r="D141" s="790"/>
      <c r="E141" s="1076">
        <f>SUM(H111:H140)</f>
        <v>293506</v>
      </c>
      <c r="F141" s="442"/>
      <c r="G141" s="53"/>
      <c r="H141" s="204"/>
      <c r="I141" s="283"/>
      <c r="J141" s="443"/>
      <c r="K141" s="30"/>
      <c r="L141" s="22"/>
      <c r="M141" s="25"/>
      <c r="N141" s="21"/>
      <c r="O141" s="22"/>
      <c r="P141" s="25"/>
      <c r="Q141" s="26"/>
    </row>
    <row r="142" spans="2:17" s="9" customFormat="1" ht="19.7" customHeight="1">
      <c r="B142" s="21"/>
      <c r="C142" s="21"/>
      <c r="D142" s="21"/>
      <c r="E142" s="30"/>
      <c r="F142" s="248"/>
      <c r="G142" s="23"/>
      <c r="H142" s="36"/>
      <c r="I142" s="167"/>
      <c r="J142" s="211"/>
      <c r="K142" s="22"/>
      <c r="L142" s="30"/>
      <c r="M142" s="25"/>
      <c r="N142" s="21"/>
      <c r="O142" s="22"/>
      <c r="P142" s="25"/>
      <c r="Q142" s="26"/>
    </row>
    <row r="143" spans="2:17" s="9" customFormat="1" ht="19.7" customHeight="1">
      <c r="B143" s="21"/>
      <c r="C143" s="21"/>
      <c r="D143" s="21"/>
      <c r="E143" s="30"/>
      <c r="F143" s="248"/>
      <c r="G143" s="23"/>
      <c r="H143" s="36"/>
      <c r="I143" s="167"/>
      <c r="J143" s="211"/>
      <c r="K143" s="22"/>
      <c r="L143" s="30"/>
      <c r="M143" s="25"/>
      <c r="N143" s="21"/>
      <c r="O143" s="22"/>
      <c r="P143" s="25"/>
      <c r="Q143" s="26"/>
    </row>
    <row r="144" spans="2:17" s="9" customFormat="1" ht="19.7" customHeight="1">
      <c r="B144" s="21"/>
      <c r="C144" s="21"/>
      <c r="D144" s="21"/>
      <c r="E144" s="30"/>
      <c r="F144" s="248"/>
      <c r="G144" s="23"/>
      <c r="H144" s="36"/>
      <c r="I144" s="167"/>
      <c r="J144" s="211"/>
      <c r="K144" s="22"/>
      <c r="L144" s="30"/>
      <c r="M144" s="25"/>
      <c r="N144" s="21"/>
      <c r="O144" s="22"/>
      <c r="P144" s="25"/>
      <c r="Q144" s="26"/>
    </row>
    <row r="145" spans="2:17" s="9" customFormat="1" ht="19.7" customHeight="1">
      <c r="B145" s="21"/>
      <c r="C145" s="21"/>
      <c r="D145" s="21"/>
      <c r="E145" s="30"/>
      <c r="F145" s="248"/>
      <c r="G145" s="23"/>
      <c r="H145" s="36"/>
      <c r="I145" s="167"/>
      <c r="J145" s="211"/>
      <c r="K145" s="22"/>
      <c r="L145" s="30"/>
      <c r="M145" s="25"/>
      <c r="N145" s="21"/>
      <c r="O145" s="22"/>
      <c r="P145" s="25"/>
      <c r="Q145" s="26"/>
    </row>
    <row r="146" spans="2:17" s="9" customFormat="1" ht="19.7" customHeight="1">
      <c r="B146" s="21"/>
      <c r="C146" s="21"/>
      <c r="D146" s="21"/>
      <c r="E146" s="30"/>
      <c r="F146" s="248"/>
      <c r="G146" s="23"/>
      <c r="H146" s="36"/>
      <c r="I146" s="167"/>
      <c r="J146" s="211"/>
      <c r="K146" s="22"/>
      <c r="L146" s="30"/>
      <c r="M146" s="25"/>
      <c r="N146" s="21"/>
      <c r="O146" s="22"/>
      <c r="P146" s="25"/>
      <c r="Q146" s="26"/>
    </row>
    <row r="147" spans="2:17" s="73" customFormat="1" ht="19.7" customHeight="1">
      <c r="B147" s="65"/>
      <c r="C147" s="254" t="s">
        <v>1953</v>
      </c>
      <c r="D147" s="255"/>
      <c r="E147" s="256"/>
      <c r="F147" s="166"/>
      <c r="G147" s="166"/>
      <c r="H147" s="24"/>
      <c r="I147" s="167"/>
      <c r="J147" s="183"/>
      <c r="K147" s="57"/>
      <c r="L147" s="285"/>
      <c r="M147" s="60"/>
      <c r="N147" s="65"/>
      <c r="O147" s="57"/>
      <c r="P147" s="60"/>
      <c r="Q147" s="61"/>
    </row>
    <row r="148" spans="2:17" s="73" customFormat="1" ht="19.7" customHeight="1">
      <c r="B148" s="65"/>
      <c r="C148" s="1056" t="s">
        <v>2013</v>
      </c>
      <c r="D148" s="1056" t="s">
        <v>2013</v>
      </c>
      <c r="E148" s="564" t="s">
        <v>3440</v>
      </c>
      <c r="F148" s="858">
        <v>1</v>
      </c>
      <c r="G148" s="22">
        <v>3600</v>
      </c>
      <c r="H148" s="38">
        <f t="shared" ref="H148:H179" si="7">F148*G148</f>
        <v>3600</v>
      </c>
      <c r="I148" s="167"/>
      <c r="J148" s="211" t="s">
        <v>3441</v>
      </c>
      <c r="K148" s="57"/>
      <c r="L148" s="285"/>
      <c r="M148" s="60">
        <v>43886</v>
      </c>
      <c r="N148" s="65"/>
      <c r="O148" s="32">
        <v>43907</v>
      </c>
      <c r="P148" s="25">
        <v>43902</v>
      </c>
      <c r="Q148" s="26">
        <v>43902</v>
      </c>
    </row>
    <row r="149" spans="2:17" s="73" customFormat="1" ht="19.7" customHeight="1">
      <c r="B149" s="65"/>
      <c r="C149" s="1282" t="s">
        <v>565</v>
      </c>
      <c r="D149" s="1282" t="s">
        <v>565</v>
      </c>
      <c r="E149" s="1057" t="s">
        <v>847</v>
      </c>
      <c r="F149" s="22">
        <v>1</v>
      </c>
      <c r="G149" s="31">
        <v>6000</v>
      </c>
      <c r="H149" s="31">
        <f>F149*G149</f>
        <v>6000</v>
      </c>
      <c r="I149" s="23"/>
      <c r="J149" s="31" t="s">
        <v>848</v>
      </c>
      <c r="K149" s="57"/>
      <c r="L149" s="285"/>
      <c r="M149" s="60">
        <v>43886</v>
      </c>
      <c r="N149" s="65"/>
      <c r="O149" s="32">
        <v>43907</v>
      </c>
      <c r="P149" s="25">
        <v>43902</v>
      </c>
      <c r="Q149" s="26">
        <v>43902</v>
      </c>
    </row>
    <row r="150" spans="2:17" s="73" customFormat="1" ht="19.7" customHeight="1">
      <c r="B150" s="65"/>
      <c r="C150" s="1282" t="s">
        <v>565</v>
      </c>
      <c r="D150" s="1282" t="s">
        <v>565</v>
      </c>
      <c r="E150" s="1057" t="s">
        <v>849</v>
      </c>
      <c r="F150" s="22">
        <v>1</v>
      </c>
      <c r="G150" s="31">
        <v>5600</v>
      </c>
      <c r="H150" s="31">
        <f>F150*G150</f>
        <v>5600</v>
      </c>
      <c r="I150" s="23"/>
      <c r="J150" s="31" t="s">
        <v>850</v>
      </c>
      <c r="K150" s="57"/>
      <c r="L150" s="285"/>
      <c r="M150" s="60">
        <v>43886</v>
      </c>
      <c r="N150" s="65"/>
      <c r="O150" s="32">
        <v>43907</v>
      </c>
      <c r="P150" s="25">
        <v>43907</v>
      </c>
      <c r="Q150" s="26" t="s">
        <v>3469</v>
      </c>
    </row>
    <row r="151" spans="2:17" s="73" customFormat="1" ht="19.7" customHeight="1">
      <c r="B151" s="65"/>
      <c r="C151" s="21" t="s">
        <v>531</v>
      </c>
      <c r="D151" s="21" t="s">
        <v>531</v>
      </c>
      <c r="E151" s="30" t="s">
        <v>1962</v>
      </c>
      <c r="F151" s="858">
        <v>1</v>
      </c>
      <c r="G151" s="22">
        <v>11950</v>
      </c>
      <c r="H151" s="38">
        <f t="shared" si="7"/>
        <v>11950</v>
      </c>
      <c r="I151" s="167"/>
      <c r="J151" s="211" t="s">
        <v>1400</v>
      </c>
      <c r="K151" s="57"/>
      <c r="L151" s="285"/>
      <c r="M151" s="60">
        <v>43886</v>
      </c>
      <c r="N151" s="65"/>
      <c r="O151" s="57"/>
      <c r="P151" s="60">
        <v>43902</v>
      </c>
      <c r="Q151" s="26">
        <v>43902</v>
      </c>
    </row>
    <row r="152" spans="2:17" s="73" customFormat="1" ht="19.7" customHeight="1">
      <c r="B152" s="65"/>
      <c r="C152" s="21" t="s">
        <v>531</v>
      </c>
      <c r="D152" s="21" t="s">
        <v>531</v>
      </c>
      <c r="E152" s="30" t="s">
        <v>1401</v>
      </c>
      <c r="F152" s="22">
        <v>1</v>
      </c>
      <c r="G152" s="166">
        <v>2148</v>
      </c>
      <c r="H152" s="24">
        <f t="shared" si="7"/>
        <v>2148</v>
      </c>
      <c r="I152" s="36"/>
      <c r="J152" s="31" t="s">
        <v>949</v>
      </c>
      <c r="K152" s="57"/>
      <c r="L152" s="285"/>
      <c r="M152" s="60">
        <v>43886</v>
      </c>
      <c r="N152" s="65"/>
      <c r="O152" s="57"/>
      <c r="P152" s="60">
        <v>43902</v>
      </c>
      <c r="Q152" s="26">
        <v>43902</v>
      </c>
    </row>
    <row r="153" spans="2:17" s="73" customFormat="1" ht="19.7" customHeight="1">
      <c r="B153" s="65"/>
      <c r="C153" s="21" t="s">
        <v>531</v>
      </c>
      <c r="D153" s="21" t="s">
        <v>531</v>
      </c>
      <c r="E153" s="30" t="s">
        <v>1402</v>
      </c>
      <c r="F153" s="22">
        <v>1</v>
      </c>
      <c r="G153" s="166">
        <v>6005</v>
      </c>
      <c r="H153" s="24">
        <f t="shared" si="7"/>
        <v>6005</v>
      </c>
      <c r="I153" s="36"/>
      <c r="J153" s="31" t="s">
        <v>949</v>
      </c>
      <c r="K153" s="57"/>
      <c r="L153" s="285"/>
      <c r="M153" s="60">
        <v>43886</v>
      </c>
      <c r="N153" s="65"/>
      <c r="O153" s="57"/>
      <c r="P153" s="60">
        <v>43902</v>
      </c>
      <c r="Q153" s="26">
        <v>43902</v>
      </c>
    </row>
    <row r="154" spans="2:17" s="73" customFormat="1" ht="19.7" customHeight="1">
      <c r="B154" s="65"/>
      <c r="C154" s="21" t="s">
        <v>531</v>
      </c>
      <c r="D154" s="21" t="s">
        <v>531</v>
      </c>
      <c r="E154" s="30" t="s">
        <v>864</v>
      </c>
      <c r="F154" s="22">
        <v>1</v>
      </c>
      <c r="G154" s="1350">
        <v>4570</v>
      </c>
      <c r="H154" s="24">
        <f t="shared" si="7"/>
        <v>4570</v>
      </c>
      <c r="I154" s="36"/>
      <c r="J154" s="31" t="s">
        <v>1403</v>
      </c>
      <c r="K154" s="57"/>
      <c r="L154" s="285"/>
      <c r="M154" s="60">
        <v>43886</v>
      </c>
      <c r="N154" s="65"/>
      <c r="O154" s="57"/>
      <c r="P154" s="60">
        <v>43902</v>
      </c>
      <c r="Q154" s="26">
        <v>43902</v>
      </c>
    </row>
    <row r="155" spans="2:17" s="73" customFormat="1" ht="19.7" customHeight="1">
      <c r="B155" s="65"/>
      <c r="C155" s="21" t="s">
        <v>531</v>
      </c>
      <c r="D155" s="21" t="s">
        <v>531</v>
      </c>
      <c r="E155" s="30" t="s">
        <v>868</v>
      </c>
      <c r="F155" s="22">
        <v>1</v>
      </c>
      <c r="G155" s="166">
        <v>3853</v>
      </c>
      <c r="H155" s="24">
        <f t="shared" si="7"/>
        <v>3853</v>
      </c>
      <c r="I155" s="814"/>
      <c r="J155" s="31" t="s">
        <v>233</v>
      </c>
      <c r="K155" s="57"/>
      <c r="L155" s="285"/>
      <c r="M155" s="60">
        <v>43886</v>
      </c>
      <c r="N155" s="65"/>
      <c r="O155" s="57"/>
      <c r="P155" s="60">
        <v>43902</v>
      </c>
      <c r="Q155" s="26">
        <v>43902</v>
      </c>
    </row>
    <row r="156" spans="2:17" s="73" customFormat="1" ht="19.7" customHeight="1">
      <c r="B156" s="65"/>
      <c r="C156" s="21" t="s">
        <v>531</v>
      </c>
      <c r="D156" s="21" t="s">
        <v>531</v>
      </c>
      <c r="E156" s="30" t="s">
        <v>3442</v>
      </c>
      <c r="F156" s="22">
        <v>2</v>
      </c>
      <c r="G156" s="166">
        <v>977</v>
      </c>
      <c r="H156" s="24">
        <f t="shared" si="7"/>
        <v>1954</v>
      </c>
      <c r="I156" s="188"/>
      <c r="J156" s="31" t="s">
        <v>898</v>
      </c>
      <c r="K156" s="57"/>
      <c r="L156" s="285"/>
      <c r="M156" s="60">
        <v>43886</v>
      </c>
      <c r="N156" s="65"/>
      <c r="O156" s="57"/>
      <c r="P156" s="60">
        <v>43902</v>
      </c>
      <c r="Q156" s="26">
        <v>43902</v>
      </c>
    </row>
    <row r="157" spans="2:17" s="73" customFormat="1" ht="19.7" customHeight="1">
      <c r="B157" s="65"/>
      <c r="C157" s="832" t="s">
        <v>531</v>
      </c>
      <c r="D157" s="832" t="s">
        <v>531</v>
      </c>
      <c r="E157" s="835" t="s">
        <v>917</v>
      </c>
      <c r="F157" s="748"/>
      <c r="G157" s="1014">
        <v>403</v>
      </c>
      <c r="H157" s="833">
        <f t="shared" si="7"/>
        <v>0</v>
      </c>
      <c r="I157" s="1017"/>
      <c r="J157" s="408" t="s">
        <v>918</v>
      </c>
      <c r="K157" s="748" t="s">
        <v>3341</v>
      </c>
      <c r="L157" s="285"/>
      <c r="M157" s="60"/>
      <c r="N157" s="65"/>
      <c r="O157" s="57"/>
      <c r="P157" s="60"/>
      <c r="Q157" s="26"/>
    </row>
    <row r="158" spans="2:17" s="73" customFormat="1" ht="19.7" customHeight="1">
      <c r="B158" s="65"/>
      <c r="C158" s="832" t="s">
        <v>531</v>
      </c>
      <c r="D158" s="832" t="s">
        <v>531</v>
      </c>
      <c r="E158" s="835" t="s">
        <v>899</v>
      </c>
      <c r="F158" s="748"/>
      <c r="G158" s="748">
        <v>926</v>
      </c>
      <c r="H158" s="833">
        <f t="shared" si="7"/>
        <v>0</v>
      </c>
      <c r="I158" s="1017"/>
      <c r="J158" s="408" t="s">
        <v>1406</v>
      </c>
      <c r="K158" s="748" t="s">
        <v>3341</v>
      </c>
      <c r="L158" s="285"/>
      <c r="M158" s="60"/>
      <c r="N158" s="65"/>
      <c r="O158" s="57"/>
      <c r="P158" s="60"/>
      <c r="Q158" s="26"/>
    </row>
    <row r="159" spans="2:17" s="73" customFormat="1" ht="19.7" customHeight="1">
      <c r="B159" s="65"/>
      <c r="C159" s="21" t="s">
        <v>531</v>
      </c>
      <c r="D159" s="21" t="s">
        <v>531</v>
      </c>
      <c r="E159" s="184" t="s">
        <v>1407</v>
      </c>
      <c r="F159" s="22">
        <v>50</v>
      </c>
      <c r="G159" s="24">
        <v>18</v>
      </c>
      <c r="H159" s="24">
        <f>F159*G159</f>
        <v>900</v>
      </c>
      <c r="I159" s="24"/>
      <c r="J159" s="31" t="s">
        <v>1408</v>
      </c>
      <c r="K159" s="57"/>
      <c r="L159" s="285"/>
      <c r="M159" s="60">
        <v>43886</v>
      </c>
      <c r="N159" s="65"/>
      <c r="O159" s="57"/>
      <c r="P159" s="60">
        <v>43902</v>
      </c>
      <c r="Q159" s="26">
        <v>43902</v>
      </c>
    </row>
    <row r="160" spans="2:17" s="73" customFormat="1" ht="19.7" customHeight="1">
      <c r="B160" s="65"/>
      <c r="C160" s="170" t="s">
        <v>531</v>
      </c>
      <c r="D160" s="170" t="s">
        <v>531</v>
      </c>
      <c r="E160" s="330" t="s">
        <v>1409</v>
      </c>
      <c r="F160" s="24">
        <v>1</v>
      </c>
      <c r="G160" s="24">
        <v>1768</v>
      </c>
      <c r="H160" s="24">
        <f t="shared" si="7"/>
        <v>1768</v>
      </c>
      <c r="I160" s="309"/>
      <c r="J160" s="175" t="s">
        <v>1410</v>
      </c>
      <c r="K160" s="57"/>
      <c r="L160" s="285"/>
      <c r="M160" s="60">
        <v>43886</v>
      </c>
      <c r="N160" s="65"/>
      <c r="O160" s="57"/>
      <c r="P160" s="60">
        <v>43902</v>
      </c>
      <c r="Q160" s="26">
        <v>43902</v>
      </c>
    </row>
    <row r="161" spans="2:17" s="73" customFormat="1" ht="19.7" customHeight="1">
      <c r="B161" s="1351" t="s">
        <v>3537</v>
      </c>
      <c r="C161" s="1351" t="s">
        <v>176</v>
      </c>
      <c r="D161" s="1351" t="s">
        <v>177</v>
      </c>
      <c r="E161" s="1352" t="s">
        <v>3538</v>
      </c>
      <c r="F161" s="1353">
        <v>1</v>
      </c>
      <c r="G161" s="1354">
        <v>3700</v>
      </c>
      <c r="H161" s="1354">
        <f t="shared" si="7"/>
        <v>3700</v>
      </c>
      <c r="I161" s="576"/>
      <c r="J161" s="572" t="s">
        <v>3539</v>
      </c>
      <c r="K161" s="572" t="s">
        <v>3540</v>
      </c>
      <c r="L161" s="285"/>
      <c r="M161" s="60">
        <v>43888</v>
      </c>
      <c r="N161" s="65"/>
      <c r="O161" s="58">
        <v>43903</v>
      </c>
      <c r="P161" s="60">
        <v>43895</v>
      </c>
      <c r="Q161" s="26">
        <v>43894</v>
      </c>
    </row>
    <row r="162" spans="2:17" s="73" customFormat="1" ht="19.7" customHeight="1">
      <c r="B162" s="65"/>
      <c r="C162" s="21" t="s">
        <v>531</v>
      </c>
      <c r="D162" s="21" t="s">
        <v>531</v>
      </c>
      <c r="E162" s="173" t="s">
        <v>913</v>
      </c>
      <c r="F162" s="22">
        <v>2</v>
      </c>
      <c r="G162" s="24">
        <v>550</v>
      </c>
      <c r="H162" s="24">
        <f t="shared" si="7"/>
        <v>1100</v>
      </c>
      <c r="I162" s="167"/>
      <c r="J162" s="31" t="s">
        <v>914</v>
      </c>
      <c r="K162" s="57"/>
      <c r="L162" s="285"/>
      <c r="M162" s="60"/>
      <c r="N162" s="65"/>
      <c r="O162" s="57"/>
      <c r="P162" s="60"/>
      <c r="Q162" s="26"/>
    </row>
    <row r="163" spans="2:17" s="73" customFormat="1" ht="19.7" customHeight="1">
      <c r="B163" s="65"/>
      <c r="C163" s="832" t="s">
        <v>531</v>
      </c>
      <c r="D163" s="832" t="s">
        <v>531</v>
      </c>
      <c r="E163" s="1016" t="s">
        <v>1972</v>
      </c>
      <c r="F163" s="748"/>
      <c r="G163" s="833">
        <v>479</v>
      </c>
      <c r="H163" s="833">
        <f t="shared" si="7"/>
        <v>0</v>
      </c>
      <c r="I163" s="834"/>
      <c r="J163" s="835" t="s">
        <v>916</v>
      </c>
      <c r="K163" s="748" t="s">
        <v>3341</v>
      </c>
      <c r="L163" s="285"/>
      <c r="M163" s="60"/>
      <c r="N163" s="65"/>
      <c r="O163" s="57"/>
      <c r="P163" s="60"/>
      <c r="Q163" s="26"/>
    </row>
    <row r="164" spans="2:17" s="73" customFormat="1" ht="19.7" customHeight="1">
      <c r="B164" s="65"/>
      <c r="C164" s="21" t="s">
        <v>531</v>
      </c>
      <c r="D164" s="21" t="s">
        <v>531</v>
      </c>
      <c r="E164" s="814" t="s">
        <v>919</v>
      </c>
      <c r="F164" s="22">
        <v>1</v>
      </c>
      <c r="G164" s="24">
        <v>5104</v>
      </c>
      <c r="H164" s="24">
        <f t="shared" si="7"/>
        <v>5104</v>
      </c>
      <c r="I164" s="167"/>
      <c r="J164" s="30" t="s">
        <v>920</v>
      </c>
      <c r="K164" s="956"/>
      <c r="L164" s="285"/>
      <c r="M164" s="60">
        <v>43886</v>
      </c>
      <c r="N164" s="65"/>
      <c r="O164" s="57"/>
      <c r="P164" s="60">
        <v>43902</v>
      </c>
      <c r="Q164" s="26">
        <v>43902</v>
      </c>
    </row>
    <row r="165" spans="2:17" s="73" customFormat="1" ht="19.7" customHeight="1">
      <c r="B165" s="65"/>
      <c r="C165" s="21" t="s">
        <v>531</v>
      </c>
      <c r="D165" s="21" t="s">
        <v>531</v>
      </c>
      <c r="E165" s="814" t="s">
        <v>921</v>
      </c>
      <c r="F165" s="22">
        <v>1</v>
      </c>
      <c r="G165" s="24">
        <v>5400</v>
      </c>
      <c r="H165" s="24">
        <f t="shared" si="7"/>
        <v>5400</v>
      </c>
      <c r="I165" s="167"/>
      <c r="J165" s="30" t="s">
        <v>922</v>
      </c>
      <c r="K165" s="956"/>
      <c r="L165" s="285"/>
      <c r="M165" s="60">
        <v>43886</v>
      </c>
      <c r="N165" s="65"/>
      <c r="O165" s="57"/>
      <c r="P165" s="60">
        <v>43902</v>
      </c>
      <c r="Q165" s="26">
        <v>43902</v>
      </c>
    </row>
    <row r="166" spans="2:17" s="73" customFormat="1" ht="19.7" customHeight="1">
      <c r="B166" s="65"/>
      <c r="C166" s="21" t="s">
        <v>531</v>
      </c>
      <c r="D166" s="21" t="s">
        <v>531</v>
      </c>
      <c r="E166" s="814" t="s">
        <v>923</v>
      </c>
      <c r="F166" s="22">
        <v>1</v>
      </c>
      <c r="G166" s="24">
        <v>5560</v>
      </c>
      <c r="H166" s="24">
        <f t="shared" si="7"/>
        <v>5560</v>
      </c>
      <c r="I166" s="167"/>
      <c r="J166" s="30" t="s">
        <v>924</v>
      </c>
      <c r="K166" s="956"/>
      <c r="L166" s="285"/>
      <c r="M166" s="60">
        <v>43886</v>
      </c>
      <c r="N166" s="65"/>
      <c r="O166" s="57"/>
      <c r="P166" s="60">
        <v>43902</v>
      </c>
      <c r="Q166" s="26">
        <v>43902</v>
      </c>
    </row>
    <row r="167" spans="2:17" s="73" customFormat="1" ht="19.7" customHeight="1">
      <c r="B167" s="65"/>
      <c r="C167" s="832" t="s">
        <v>531</v>
      </c>
      <c r="D167" s="832" t="s">
        <v>531</v>
      </c>
      <c r="E167" s="1024" t="s">
        <v>1416</v>
      </c>
      <c r="F167" s="748"/>
      <c r="G167" s="833">
        <v>1098</v>
      </c>
      <c r="H167" s="833">
        <f t="shared" si="7"/>
        <v>0</v>
      </c>
      <c r="I167" s="834"/>
      <c r="J167" s="835" t="s">
        <v>1417</v>
      </c>
      <c r="K167" s="748" t="s">
        <v>3341</v>
      </c>
      <c r="L167" s="285"/>
      <c r="M167" s="60"/>
      <c r="N167" s="65"/>
      <c r="O167" s="57"/>
      <c r="P167" s="60"/>
      <c r="Q167" s="26"/>
    </row>
    <row r="168" spans="2:17" s="73" customFormat="1" ht="19.7" customHeight="1">
      <c r="B168" s="65"/>
      <c r="C168" s="832" t="s">
        <v>531</v>
      </c>
      <c r="D168" s="832" t="s">
        <v>531</v>
      </c>
      <c r="E168" s="1025" t="s">
        <v>1418</v>
      </c>
      <c r="F168" s="748"/>
      <c r="G168" s="833">
        <v>1098</v>
      </c>
      <c r="H168" s="833">
        <f t="shared" si="7"/>
        <v>0</v>
      </c>
      <c r="I168" s="834"/>
      <c r="J168" s="835" t="s">
        <v>1419</v>
      </c>
      <c r="K168" s="748" t="s">
        <v>3341</v>
      </c>
      <c r="L168" s="285"/>
      <c r="M168" s="60"/>
      <c r="N168" s="65"/>
      <c r="O168" s="57"/>
      <c r="P168" s="60"/>
      <c r="Q168" s="26"/>
    </row>
    <row r="169" spans="2:17" s="73" customFormat="1" ht="19.7" customHeight="1">
      <c r="B169" s="65"/>
      <c r="C169" s="790" t="s">
        <v>531</v>
      </c>
      <c r="D169" s="790" t="s">
        <v>531</v>
      </c>
      <c r="E169" s="157" t="s">
        <v>880</v>
      </c>
      <c r="F169" s="501">
        <v>1</v>
      </c>
      <c r="G169" s="204">
        <v>860</v>
      </c>
      <c r="H169" s="628">
        <f t="shared" si="7"/>
        <v>860</v>
      </c>
      <c r="I169" s="412"/>
      <c r="J169" s="839" t="s">
        <v>1420</v>
      </c>
      <c r="K169" s="57"/>
      <c r="L169" s="285"/>
      <c r="M169" s="60">
        <v>43886</v>
      </c>
      <c r="N169" s="65"/>
      <c r="O169" s="57"/>
      <c r="P169" s="60">
        <v>43902</v>
      </c>
      <c r="Q169" s="26">
        <v>43902</v>
      </c>
    </row>
    <row r="170" spans="2:17" s="73" customFormat="1" ht="19.7" customHeight="1">
      <c r="B170" s="65"/>
      <c r="C170" s="257" t="s">
        <v>531</v>
      </c>
      <c r="D170" s="257" t="s">
        <v>531</v>
      </c>
      <c r="E170" s="182" t="s">
        <v>1978</v>
      </c>
      <c r="F170" s="732">
        <v>2</v>
      </c>
      <c r="G170" s="182">
        <v>181</v>
      </c>
      <c r="H170" s="328">
        <f t="shared" si="7"/>
        <v>362</v>
      </c>
      <c r="I170" s="396"/>
      <c r="J170" s="164" t="s">
        <v>1979</v>
      </c>
      <c r="K170" s="57"/>
      <c r="L170" s="285"/>
      <c r="M170" s="60">
        <v>43886</v>
      </c>
      <c r="N170" s="65"/>
      <c r="O170" s="57"/>
      <c r="P170" s="60">
        <v>43902</v>
      </c>
      <c r="Q170" s="26">
        <v>43902</v>
      </c>
    </row>
    <row r="171" spans="2:17" s="73" customFormat="1" ht="19.7" customHeight="1">
      <c r="B171" s="65"/>
      <c r="C171" s="257" t="s">
        <v>292</v>
      </c>
      <c r="D171" s="236" t="s">
        <v>619</v>
      </c>
      <c r="E171" s="840" t="s">
        <v>1422</v>
      </c>
      <c r="F171" s="257">
        <v>1</v>
      </c>
      <c r="G171" s="330">
        <v>3040</v>
      </c>
      <c r="H171" s="328">
        <f t="shared" si="7"/>
        <v>3040</v>
      </c>
      <c r="I171" s="167"/>
      <c r="J171" s="175" t="s">
        <v>1423</v>
      </c>
      <c r="K171" s="57"/>
      <c r="L171" s="285"/>
      <c r="M171" s="60">
        <v>43886</v>
      </c>
      <c r="N171" s="65"/>
      <c r="O171" s="60">
        <v>43906</v>
      </c>
      <c r="P171" s="60">
        <v>43903</v>
      </c>
      <c r="Q171" s="61">
        <v>43903</v>
      </c>
    </row>
    <row r="172" spans="2:17" s="73" customFormat="1" ht="19.7" customHeight="1">
      <c r="B172" s="65"/>
      <c r="C172" s="57" t="s">
        <v>531</v>
      </c>
      <c r="D172" s="57" t="s">
        <v>531</v>
      </c>
      <c r="E172" s="59" t="s">
        <v>881</v>
      </c>
      <c r="F172" s="57">
        <v>1</v>
      </c>
      <c r="G172" s="59">
        <v>4300</v>
      </c>
      <c r="H172" s="59">
        <f t="shared" si="7"/>
        <v>4300</v>
      </c>
      <c r="I172" s="53"/>
      <c r="J172" s="59" t="s">
        <v>882</v>
      </c>
      <c r="K172" s="57"/>
      <c r="L172" s="285"/>
      <c r="M172" s="60">
        <v>43886</v>
      </c>
      <c r="N172" s="65"/>
      <c r="O172" s="57"/>
      <c r="P172" s="60">
        <v>43902</v>
      </c>
      <c r="Q172" s="26">
        <v>43902</v>
      </c>
    </row>
    <row r="173" spans="2:17" s="73" customFormat="1" ht="19.7" customHeight="1">
      <c r="B173" s="65"/>
      <c r="C173" s="57" t="s">
        <v>531</v>
      </c>
      <c r="D173" s="57" t="s">
        <v>531</v>
      </c>
      <c r="E173" s="59" t="s">
        <v>883</v>
      </c>
      <c r="F173" s="283">
        <v>4</v>
      </c>
      <c r="G173" s="59">
        <v>106</v>
      </c>
      <c r="H173" s="59">
        <f t="shared" si="7"/>
        <v>424</v>
      </c>
      <c r="I173" s="841"/>
      <c r="J173" s="59" t="s">
        <v>884</v>
      </c>
      <c r="K173" s="57"/>
      <c r="L173" s="285"/>
      <c r="M173" s="60">
        <v>43886</v>
      </c>
      <c r="N173" s="65"/>
      <c r="O173" s="57"/>
      <c r="P173" s="60">
        <v>43902</v>
      </c>
      <c r="Q173" s="26">
        <v>43902</v>
      </c>
    </row>
    <row r="174" spans="2:17" s="73" customFormat="1" ht="19.7" customHeight="1">
      <c r="B174" s="65"/>
      <c r="C174" s="21" t="s">
        <v>531</v>
      </c>
      <c r="D174" s="21" t="s">
        <v>531</v>
      </c>
      <c r="E174" s="31" t="s">
        <v>885</v>
      </c>
      <c r="F174" s="167">
        <v>4</v>
      </c>
      <c r="G174" s="38">
        <v>212</v>
      </c>
      <c r="H174" s="59">
        <f t="shared" si="7"/>
        <v>848</v>
      </c>
      <c r="I174" s="167"/>
      <c r="J174" s="31" t="s">
        <v>886</v>
      </c>
      <c r="K174" s="57"/>
      <c r="L174" s="285"/>
      <c r="M174" s="60">
        <v>43886</v>
      </c>
      <c r="N174" s="65"/>
      <c r="O174" s="57"/>
      <c r="P174" s="60">
        <v>43902</v>
      </c>
      <c r="Q174" s="26">
        <v>43902</v>
      </c>
    </row>
    <row r="175" spans="2:17" s="73" customFormat="1" ht="19.7" customHeight="1">
      <c r="B175" s="65"/>
      <c r="C175" s="21" t="s">
        <v>531</v>
      </c>
      <c r="D175" s="21" t="s">
        <v>531</v>
      </c>
      <c r="E175" s="245" t="s">
        <v>887</v>
      </c>
      <c r="F175" s="167">
        <v>2</v>
      </c>
      <c r="G175" s="1355">
        <v>76</v>
      </c>
      <c r="H175" s="59">
        <f t="shared" si="7"/>
        <v>152</v>
      </c>
      <c r="I175" s="167"/>
      <c r="J175" s="31" t="s">
        <v>888</v>
      </c>
      <c r="K175" s="57"/>
      <c r="L175" s="285"/>
      <c r="M175" s="60">
        <v>43886</v>
      </c>
      <c r="N175" s="65"/>
      <c r="O175" s="57"/>
      <c r="P175" s="60">
        <v>43902</v>
      </c>
      <c r="Q175" s="26">
        <v>43902</v>
      </c>
    </row>
    <row r="176" spans="2:17" s="73" customFormat="1" ht="19.7" customHeight="1">
      <c r="B176" s="65"/>
      <c r="C176" s="170" t="s">
        <v>531</v>
      </c>
      <c r="D176" s="170" t="s">
        <v>531</v>
      </c>
      <c r="E176" s="183" t="s">
        <v>1424</v>
      </c>
      <c r="F176" s="166">
        <v>2</v>
      </c>
      <c r="G176" s="304">
        <v>250</v>
      </c>
      <c r="H176" s="36">
        <f t="shared" si="7"/>
        <v>500</v>
      </c>
      <c r="I176" s="179"/>
      <c r="J176" s="183" t="s">
        <v>637</v>
      </c>
      <c r="K176" s="57"/>
      <c r="L176" s="285"/>
      <c r="M176" s="60">
        <v>43886</v>
      </c>
      <c r="N176" s="65"/>
      <c r="O176" s="57"/>
      <c r="P176" s="60">
        <v>43902</v>
      </c>
      <c r="Q176" s="26">
        <v>43902</v>
      </c>
    </row>
    <row r="177" spans="2:17" s="73" customFormat="1" ht="19.7" customHeight="1">
      <c r="B177" s="65"/>
      <c r="C177" s="170" t="s">
        <v>531</v>
      </c>
      <c r="D177" s="170" t="s">
        <v>531</v>
      </c>
      <c r="E177" s="183" t="s">
        <v>1425</v>
      </c>
      <c r="F177" s="166">
        <v>2</v>
      </c>
      <c r="G177" s="182">
        <v>200</v>
      </c>
      <c r="H177" s="36">
        <f t="shared" si="7"/>
        <v>400</v>
      </c>
      <c r="I177" s="179"/>
      <c r="J177" s="183" t="s">
        <v>640</v>
      </c>
      <c r="K177" s="57"/>
      <c r="L177" s="285"/>
      <c r="M177" s="60">
        <v>43886</v>
      </c>
      <c r="N177" s="65"/>
      <c r="O177" s="57"/>
      <c r="P177" s="60">
        <v>43902</v>
      </c>
      <c r="Q177" s="26">
        <v>43902</v>
      </c>
    </row>
    <row r="178" spans="2:17" s="73" customFormat="1" ht="19.7" customHeight="1">
      <c r="B178" s="65"/>
      <c r="C178" s="832" t="s">
        <v>531</v>
      </c>
      <c r="D178" s="832" t="s">
        <v>531</v>
      </c>
      <c r="E178" s="835" t="s">
        <v>878</v>
      </c>
      <c r="F178" s="748"/>
      <c r="G178" s="988">
        <v>940</v>
      </c>
      <c r="H178" s="1356">
        <f t="shared" si="7"/>
        <v>0</v>
      </c>
      <c r="I178" s="1035"/>
      <c r="J178" s="1024" t="s">
        <v>879</v>
      </c>
      <c r="K178" s="748" t="s">
        <v>3341</v>
      </c>
      <c r="L178" s="285"/>
      <c r="M178" s="60"/>
      <c r="N178" s="65"/>
      <c r="O178" s="57"/>
      <c r="P178" s="60"/>
      <c r="Q178" s="26"/>
    </row>
    <row r="179" spans="2:17" s="73" customFormat="1" ht="19.7" customHeight="1">
      <c r="B179" s="65"/>
      <c r="C179" s="1019" t="s">
        <v>531</v>
      </c>
      <c r="D179" s="1019" t="s">
        <v>531</v>
      </c>
      <c r="E179" s="986" t="s">
        <v>1426</v>
      </c>
      <c r="F179" s="987"/>
      <c r="G179" s="1312">
        <v>570</v>
      </c>
      <c r="H179" s="1312">
        <f t="shared" si="7"/>
        <v>0</v>
      </c>
      <c r="I179" s="1023"/>
      <c r="J179" s="986" t="s">
        <v>1427</v>
      </c>
      <c r="K179" s="748" t="s">
        <v>3341</v>
      </c>
      <c r="L179" s="285"/>
      <c r="M179" s="60"/>
      <c r="N179" s="65"/>
      <c r="O179" s="57"/>
      <c r="P179" s="60"/>
      <c r="Q179" s="26"/>
    </row>
    <row r="180" spans="2:17" s="73" customFormat="1" ht="19.7" customHeight="1">
      <c r="B180" s="65"/>
      <c r="C180" s="22"/>
      <c r="D180" s="22"/>
      <c r="E180" s="1284"/>
      <c r="F180" s="24"/>
      <c r="G180" s="24"/>
      <c r="H180" s="24"/>
      <c r="I180" s="309"/>
      <c r="J180" s="175"/>
      <c r="K180" s="57"/>
      <c r="L180" s="285"/>
      <c r="M180" s="60"/>
      <c r="N180" s="65"/>
      <c r="O180" s="57"/>
      <c r="P180" s="60"/>
      <c r="Q180" s="61"/>
    </row>
    <row r="181" spans="2:17" s="73" customFormat="1" ht="19.7" customHeight="1">
      <c r="B181" s="65"/>
      <c r="C181" s="65"/>
      <c r="D181" s="65"/>
      <c r="E181" s="1076">
        <f>SUM(H147:H180)</f>
        <v>80098</v>
      </c>
      <c r="F181" s="442"/>
      <c r="G181" s="53"/>
      <c r="H181" s="36"/>
      <c r="I181" s="283"/>
      <c r="J181" s="443"/>
      <c r="K181" s="57"/>
      <c r="L181" s="285"/>
      <c r="M181" s="60"/>
      <c r="N181" s="65"/>
      <c r="O181" s="57"/>
      <c r="P181" s="60"/>
      <c r="Q181" s="61"/>
    </row>
    <row r="182" spans="2:17" s="73" customFormat="1" ht="19.7" customHeight="1">
      <c r="B182" s="65"/>
      <c r="C182" s="65"/>
      <c r="D182" s="65"/>
      <c r="E182" s="30"/>
      <c r="F182" s="442"/>
      <c r="G182" s="53"/>
      <c r="H182" s="36"/>
      <c r="I182" s="283"/>
      <c r="J182" s="443"/>
      <c r="K182" s="57"/>
      <c r="L182" s="285"/>
      <c r="M182" s="60"/>
      <c r="N182" s="65"/>
      <c r="O182" s="57"/>
      <c r="P182" s="60"/>
      <c r="Q182" s="61"/>
    </row>
    <row r="183" spans="2:17" s="73" customFormat="1" ht="19.7" customHeight="1">
      <c r="B183" s="65"/>
      <c r="C183" s="65"/>
      <c r="D183" s="65"/>
      <c r="E183" s="30"/>
      <c r="F183" s="442"/>
      <c r="G183" s="53"/>
      <c r="H183" s="36"/>
      <c r="I183" s="283"/>
      <c r="J183" s="443"/>
      <c r="K183" s="57"/>
      <c r="L183" s="285"/>
      <c r="M183" s="60"/>
      <c r="N183" s="65"/>
      <c r="O183" s="57"/>
      <c r="P183" s="60"/>
      <c r="Q183" s="61"/>
    </row>
    <row r="184" spans="2:17" s="73" customFormat="1" ht="19.7" customHeight="1">
      <c r="B184" s="65"/>
      <c r="C184" s="218" t="s">
        <v>1981</v>
      </c>
      <c r="D184" s="219"/>
      <c r="E184" s="220"/>
      <c r="F184" s="442"/>
      <c r="G184" s="53"/>
      <c r="H184" s="36"/>
      <c r="I184" s="283"/>
      <c r="J184" s="443"/>
      <c r="K184" s="57"/>
      <c r="L184" s="285"/>
      <c r="M184" s="60"/>
      <c r="N184" s="65"/>
      <c r="O184" s="57"/>
      <c r="P184" s="60"/>
      <c r="Q184" s="61"/>
    </row>
    <row r="185" spans="2:17" s="73" customFormat="1" ht="19.7" customHeight="1">
      <c r="B185" s="65"/>
      <c r="C185" s="347" t="s">
        <v>577</v>
      </c>
      <c r="D185" s="347" t="s">
        <v>577</v>
      </c>
      <c r="E185" s="180" t="s">
        <v>2028</v>
      </c>
      <c r="F185" s="24">
        <v>1</v>
      </c>
      <c r="G185" s="36">
        <v>2343</v>
      </c>
      <c r="H185" s="36">
        <f>F185*G185</f>
        <v>2343</v>
      </c>
      <c r="I185" s="309"/>
      <c r="J185" s="175" t="s">
        <v>2029</v>
      </c>
      <c r="K185" s="57"/>
      <c r="L185" s="285"/>
      <c r="M185" s="60">
        <v>43886</v>
      </c>
      <c r="N185" s="65"/>
      <c r="O185" s="57"/>
      <c r="P185" s="60">
        <v>43902</v>
      </c>
      <c r="Q185" s="26">
        <v>43902</v>
      </c>
    </row>
    <row r="186" spans="2:17" s="73" customFormat="1" ht="19.7" customHeight="1">
      <c r="B186" s="65"/>
      <c r="C186" s="65"/>
      <c r="D186" s="65"/>
      <c r="E186" s="1076">
        <f>SUM(H185)</f>
        <v>2343</v>
      </c>
      <c r="F186" s="442"/>
      <c r="G186" s="53"/>
      <c r="H186" s="36"/>
      <c r="I186" s="283"/>
      <c r="J186" s="443"/>
      <c r="K186" s="57"/>
      <c r="L186" s="285"/>
      <c r="M186" s="60"/>
      <c r="N186" s="65"/>
      <c r="O186" s="57"/>
      <c r="P186" s="60"/>
      <c r="Q186" s="61"/>
    </row>
    <row r="187" spans="2:17" s="73" customFormat="1" ht="19.7" customHeight="1">
      <c r="B187" s="65"/>
      <c r="C187" s="65"/>
      <c r="D187" s="65"/>
      <c r="E187" s="30"/>
      <c r="F187" s="442"/>
      <c r="G187" s="53"/>
      <c r="H187" s="36"/>
      <c r="I187" s="283"/>
      <c r="J187" s="443"/>
      <c r="K187" s="57"/>
      <c r="L187" s="285"/>
      <c r="M187" s="60"/>
      <c r="N187" s="65"/>
      <c r="O187" s="57"/>
      <c r="P187" s="60"/>
      <c r="Q187" s="61"/>
    </row>
    <row r="188" spans="2:17" s="73" customFormat="1" ht="19.7" customHeight="1">
      <c r="B188" s="65"/>
      <c r="C188" s="218" t="s">
        <v>2030</v>
      </c>
      <c r="D188" s="219"/>
      <c r="E188" s="220"/>
      <c r="F188" s="442"/>
      <c r="G188" s="53"/>
      <c r="H188" s="36"/>
      <c r="I188" s="283"/>
      <c r="J188" s="443"/>
      <c r="K188" s="57"/>
      <c r="L188" s="285"/>
      <c r="M188" s="60"/>
      <c r="N188" s="65"/>
      <c r="O188" s="57"/>
      <c r="P188" s="60"/>
      <c r="Q188" s="61"/>
    </row>
    <row r="189" spans="2:17" s="73" customFormat="1" ht="22.15" customHeight="1">
      <c r="B189" s="65"/>
      <c r="C189" s="1357" t="s">
        <v>531</v>
      </c>
      <c r="D189" s="1357" t="s">
        <v>531</v>
      </c>
      <c r="E189" s="1004" t="s">
        <v>2031</v>
      </c>
      <c r="F189" s="1328">
        <v>3</v>
      </c>
      <c r="G189" s="1332">
        <v>5260</v>
      </c>
      <c r="H189" s="358">
        <f t="shared" ref="H189:H252" si="8">F189*G189</f>
        <v>15780</v>
      </c>
      <c r="I189" s="1007"/>
      <c r="J189" s="1008" t="s">
        <v>2032</v>
      </c>
      <c r="K189" s="57" t="s">
        <v>2033</v>
      </c>
      <c r="L189" s="285"/>
      <c r="M189" s="60"/>
      <c r="N189" s="65"/>
      <c r="O189" s="57"/>
      <c r="P189" s="60"/>
      <c r="Q189" s="26">
        <v>43902</v>
      </c>
    </row>
    <row r="190" spans="2:17" s="73" customFormat="1" ht="19.7" customHeight="1">
      <c r="B190" s="65"/>
      <c r="C190" s="1357" t="s">
        <v>531</v>
      </c>
      <c r="D190" s="1357" t="s">
        <v>531</v>
      </c>
      <c r="E190" s="1004" t="s">
        <v>2034</v>
      </c>
      <c r="F190" s="1328">
        <v>2</v>
      </c>
      <c r="G190" s="1332">
        <v>5260</v>
      </c>
      <c r="H190" s="358">
        <f t="shared" si="8"/>
        <v>10520</v>
      </c>
      <c r="I190" s="1007"/>
      <c r="J190" s="1008" t="s">
        <v>2035</v>
      </c>
      <c r="K190" s="57" t="s">
        <v>2033</v>
      </c>
      <c r="L190" s="285"/>
      <c r="M190" s="60"/>
      <c r="N190" s="65"/>
      <c r="O190" s="57"/>
      <c r="P190" s="60"/>
      <c r="Q190" s="26">
        <v>43902</v>
      </c>
    </row>
    <row r="191" spans="2:17" s="73" customFormat="1" ht="19.7" customHeight="1">
      <c r="B191" s="65"/>
      <c r="C191" s="1357" t="s">
        <v>531</v>
      </c>
      <c r="D191" s="1357" t="s">
        <v>531</v>
      </c>
      <c r="E191" s="1004" t="s">
        <v>3541</v>
      </c>
      <c r="F191" s="1328">
        <v>1</v>
      </c>
      <c r="G191" s="1150">
        <v>6240</v>
      </c>
      <c r="H191" s="358">
        <f t="shared" si="8"/>
        <v>6240</v>
      </c>
      <c r="I191" s="1007"/>
      <c r="J191" s="1008" t="s">
        <v>3542</v>
      </c>
      <c r="K191" s="57"/>
      <c r="L191" s="285"/>
      <c r="M191" s="60"/>
      <c r="N191" s="65"/>
      <c r="O191" s="57"/>
      <c r="P191" s="60"/>
      <c r="Q191" s="26">
        <v>43902</v>
      </c>
    </row>
    <row r="192" spans="2:17" s="73" customFormat="1" ht="19.7" customHeight="1">
      <c r="B192" s="65"/>
      <c r="C192" s="1357" t="s">
        <v>531</v>
      </c>
      <c r="D192" s="1357" t="s">
        <v>531</v>
      </c>
      <c r="E192" s="1004" t="s">
        <v>3543</v>
      </c>
      <c r="F192" s="1328">
        <v>1</v>
      </c>
      <c r="G192" s="1150">
        <v>6240</v>
      </c>
      <c r="H192" s="358">
        <f t="shared" si="8"/>
        <v>6240</v>
      </c>
      <c r="I192" s="1007"/>
      <c r="J192" s="1008" t="s">
        <v>3544</v>
      </c>
      <c r="K192" s="57"/>
      <c r="L192" s="285"/>
      <c r="M192" s="60"/>
      <c r="N192" s="65"/>
      <c r="O192" s="57"/>
      <c r="P192" s="60"/>
      <c r="Q192" s="26">
        <v>43902</v>
      </c>
    </row>
    <row r="193" spans="2:17" s="73" customFormat="1" ht="19.7" customHeight="1">
      <c r="B193" s="65"/>
      <c r="C193" s="1357" t="s">
        <v>531</v>
      </c>
      <c r="D193" s="1357" t="s">
        <v>531</v>
      </c>
      <c r="E193" s="1004" t="s">
        <v>3545</v>
      </c>
      <c r="F193" s="1328">
        <v>1</v>
      </c>
      <c r="G193" s="1150">
        <v>5664</v>
      </c>
      <c r="H193" s="358">
        <f t="shared" si="8"/>
        <v>5664</v>
      </c>
      <c r="I193" s="1007"/>
      <c r="J193" s="1008" t="s">
        <v>3546</v>
      </c>
      <c r="K193" s="57"/>
      <c r="L193" s="285"/>
      <c r="M193" s="60"/>
      <c r="N193" s="65"/>
      <c r="O193" s="57"/>
      <c r="P193" s="60"/>
      <c r="Q193" s="26">
        <v>43902</v>
      </c>
    </row>
    <row r="194" spans="2:17" s="73" customFormat="1" ht="19.7" customHeight="1">
      <c r="B194" s="65"/>
      <c r="C194" s="1357" t="s">
        <v>531</v>
      </c>
      <c r="D194" s="1357" t="s">
        <v>531</v>
      </c>
      <c r="E194" s="1004" t="s">
        <v>3547</v>
      </c>
      <c r="F194" s="1328">
        <v>1</v>
      </c>
      <c r="G194" s="1150">
        <v>6016</v>
      </c>
      <c r="H194" s="358">
        <f t="shared" si="8"/>
        <v>6016</v>
      </c>
      <c r="I194" s="1007"/>
      <c r="J194" s="1008" t="s">
        <v>3548</v>
      </c>
      <c r="K194" s="57"/>
      <c r="L194" s="285"/>
      <c r="M194" s="60"/>
      <c r="N194" s="65"/>
      <c r="O194" s="57"/>
      <c r="P194" s="60"/>
      <c r="Q194" s="26">
        <v>43902</v>
      </c>
    </row>
    <row r="195" spans="2:17" s="73" customFormat="1" ht="19.7" customHeight="1">
      <c r="B195" s="65"/>
      <c r="C195" s="208" t="s">
        <v>531</v>
      </c>
      <c r="D195" s="208" t="s">
        <v>531</v>
      </c>
      <c r="E195" s="30" t="s">
        <v>2042</v>
      </c>
      <c r="F195" s="442">
        <v>20</v>
      </c>
      <c r="G195" s="53">
        <v>33</v>
      </c>
      <c r="H195" s="36">
        <f t="shared" si="8"/>
        <v>660</v>
      </c>
      <c r="I195" s="283"/>
      <c r="J195" s="443" t="s">
        <v>2043</v>
      </c>
      <c r="K195" s="57" t="s">
        <v>2033</v>
      </c>
      <c r="L195" s="285"/>
      <c r="M195" s="60">
        <v>43886</v>
      </c>
      <c r="N195" s="65"/>
      <c r="O195" s="57"/>
      <c r="P195" s="60">
        <v>43902</v>
      </c>
      <c r="Q195" s="26">
        <v>43902</v>
      </c>
    </row>
    <row r="196" spans="2:17" s="73" customFormat="1" ht="19.7" customHeight="1">
      <c r="B196" s="65"/>
      <c r="C196" s="208" t="s">
        <v>531</v>
      </c>
      <c r="D196" s="208" t="s">
        <v>531</v>
      </c>
      <c r="E196" s="30" t="s">
        <v>2044</v>
      </c>
      <c r="F196" s="248">
        <v>2</v>
      </c>
      <c r="G196" s="53">
        <v>550</v>
      </c>
      <c r="H196" s="36">
        <f t="shared" si="8"/>
        <v>1100</v>
      </c>
      <c r="I196" s="283"/>
      <c r="J196" s="1077" t="s">
        <v>2045</v>
      </c>
      <c r="K196" s="57" t="s">
        <v>2033</v>
      </c>
      <c r="L196" s="285"/>
      <c r="M196" s="60">
        <v>43886</v>
      </c>
      <c r="N196" s="65"/>
      <c r="O196" s="57"/>
      <c r="P196" s="60">
        <v>43902</v>
      </c>
      <c r="Q196" s="26">
        <v>43902</v>
      </c>
    </row>
    <row r="197" spans="2:17" s="73" customFormat="1" ht="19.7" customHeight="1">
      <c r="B197" s="65"/>
      <c r="C197" s="208" t="s">
        <v>531</v>
      </c>
      <c r="D197" s="208" t="s">
        <v>531</v>
      </c>
      <c r="E197" s="30" t="s">
        <v>3443</v>
      </c>
      <c r="F197" s="248">
        <v>4</v>
      </c>
      <c r="G197" s="53">
        <v>980</v>
      </c>
      <c r="H197" s="36">
        <f t="shared" si="8"/>
        <v>3920</v>
      </c>
      <c r="I197" s="283"/>
      <c r="J197" s="1077" t="s">
        <v>2045</v>
      </c>
      <c r="K197" s="57" t="s">
        <v>2033</v>
      </c>
      <c r="L197" s="285"/>
      <c r="M197" s="60">
        <v>43886</v>
      </c>
      <c r="N197" s="65"/>
      <c r="O197" s="57"/>
      <c r="P197" s="60">
        <v>43902</v>
      </c>
      <c r="Q197" s="26">
        <v>43902</v>
      </c>
    </row>
    <row r="198" spans="2:17" s="73" customFormat="1" ht="19.7" customHeight="1">
      <c r="B198" s="65"/>
      <c r="C198" s="208" t="s">
        <v>531</v>
      </c>
      <c r="D198" s="208" t="s">
        <v>531</v>
      </c>
      <c r="E198" s="30" t="s">
        <v>3444</v>
      </c>
      <c r="F198" s="248">
        <v>7</v>
      </c>
      <c r="G198" s="53">
        <v>1010</v>
      </c>
      <c r="H198" s="36">
        <f t="shared" si="8"/>
        <v>7070</v>
      </c>
      <c r="I198" s="283"/>
      <c r="J198" s="1077" t="s">
        <v>2045</v>
      </c>
      <c r="K198" s="57" t="s">
        <v>2033</v>
      </c>
      <c r="L198" s="285"/>
      <c r="M198" s="60">
        <v>43886</v>
      </c>
      <c r="N198" s="65"/>
      <c r="O198" s="57"/>
      <c r="P198" s="60">
        <v>43902</v>
      </c>
      <c r="Q198" s="26">
        <v>43902</v>
      </c>
    </row>
    <row r="199" spans="2:17" s="73" customFormat="1" ht="19.7" customHeight="1">
      <c r="B199" s="65"/>
      <c r="C199" s="208" t="s">
        <v>531</v>
      </c>
      <c r="D199" s="208" t="s">
        <v>531</v>
      </c>
      <c r="E199" s="30" t="s">
        <v>2048</v>
      </c>
      <c r="F199" s="1285">
        <v>2</v>
      </c>
      <c r="G199" s="53">
        <v>1160</v>
      </c>
      <c r="H199" s="36">
        <f t="shared" si="8"/>
        <v>2320</v>
      </c>
      <c r="I199" s="283"/>
      <c r="J199" s="1077" t="s">
        <v>2045</v>
      </c>
      <c r="K199" s="57" t="s">
        <v>2033</v>
      </c>
      <c r="L199" s="285"/>
      <c r="M199" s="60">
        <v>43886</v>
      </c>
      <c r="N199" s="65"/>
      <c r="O199" s="57"/>
      <c r="P199" s="60">
        <v>43902</v>
      </c>
      <c r="Q199" s="26">
        <v>43902</v>
      </c>
    </row>
    <row r="200" spans="2:17" s="73" customFormat="1" ht="19.7" customHeight="1">
      <c r="B200" s="65"/>
      <c r="C200" s="208" t="s">
        <v>531</v>
      </c>
      <c r="D200" s="208" t="s">
        <v>531</v>
      </c>
      <c r="E200" s="30" t="s">
        <v>2049</v>
      </c>
      <c r="F200" s="248">
        <v>4</v>
      </c>
      <c r="G200" s="53">
        <v>1270</v>
      </c>
      <c r="H200" s="36">
        <f t="shared" si="8"/>
        <v>5080</v>
      </c>
      <c r="I200" s="283"/>
      <c r="J200" s="1077" t="s">
        <v>2045</v>
      </c>
      <c r="K200" s="57" t="s">
        <v>2033</v>
      </c>
      <c r="L200" s="285"/>
      <c r="M200" s="60">
        <v>43886</v>
      </c>
      <c r="N200" s="65"/>
      <c r="O200" s="57"/>
      <c r="P200" s="60">
        <v>43902</v>
      </c>
      <c r="Q200" s="26">
        <v>43902</v>
      </c>
    </row>
    <row r="201" spans="2:17" s="73" customFormat="1" ht="19.7" customHeight="1">
      <c r="B201" s="65"/>
      <c r="C201" s="208" t="s">
        <v>531</v>
      </c>
      <c r="D201" s="208" t="s">
        <v>531</v>
      </c>
      <c r="E201" s="30" t="s">
        <v>2050</v>
      </c>
      <c r="F201" s="248">
        <v>1</v>
      </c>
      <c r="G201" s="53">
        <v>600</v>
      </c>
      <c r="H201" s="36">
        <f t="shared" si="8"/>
        <v>600</v>
      </c>
      <c r="I201" s="283"/>
      <c r="J201" s="1077" t="s">
        <v>2051</v>
      </c>
      <c r="K201" s="57" t="s">
        <v>2033</v>
      </c>
      <c r="L201" s="285"/>
      <c r="M201" s="60">
        <v>43886</v>
      </c>
      <c r="N201" s="65"/>
      <c r="O201" s="57"/>
      <c r="P201" s="60">
        <v>43902</v>
      </c>
      <c r="Q201" s="26">
        <v>43902</v>
      </c>
    </row>
    <row r="202" spans="2:17" s="73" customFormat="1" ht="19.7" customHeight="1">
      <c r="B202" s="65"/>
      <c r="C202" s="208" t="s">
        <v>531</v>
      </c>
      <c r="D202" s="208" t="s">
        <v>531</v>
      </c>
      <c r="E202" s="30" t="s">
        <v>2052</v>
      </c>
      <c r="F202" s="248">
        <v>2</v>
      </c>
      <c r="G202" s="53">
        <v>470</v>
      </c>
      <c r="H202" s="36">
        <f t="shared" si="8"/>
        <v>940</v>
      </c>
      <c r="I202" s="283"/>
      <c r="J202" s="443" t="s">
        <v>2053</v>
      </c>
      <c r="K202" s="57" t="s">
        <v>2033</v>
      </c>
      <c r="L202" s="285"/>
      <c r="M202" s="60">
        <v>43886</v>
      </c>
      <c r="N202" s="65"/>
      <c r="O202" s="57"/>
      <c r="P202" s="60">
        <v>43902</v>
      </c>
      <c r="Q202" s="26">
        <v>43902</v>
      </c>
    </row>
    <row r="203" spans="2:17" s="73" customFormat="1" ht="19.7" customHeight="1">
      <c r="B203" s="65"/>
      <c r="C203" s="208" t="s">
        <v>531</v>
      </c>
      <c r="D203" s="208" t="s">
        <v>531</v>
      </c>
      <c r="E203" s="30" t="s">
        <v>3445</v>
      </c>
      <c r="F203" s="248">
        <v>64</v>
      </c>
      <c r="G203" s="23">
        <v>273</v>
      </c>
      <c r="H203" s="36">
        <f t="shared" si="8"/>
        <v>17472</v>
      </c>
      <c r="I203" s="283"/>
      <c r="J203" s="443" t="s">
        <v>2055</v>
      </c>
      <c r="K203" s="57" t="s">
        <v>2033</v>
      </c>
      <c r="L203" s="285"/>
      <c r="M203" s="60">
        <v>43886</v>
      </c>
      <c r="N203" s="65"/>
      <c r="O203" s="57"/>
      <c r="P203" s="60">
        <v>43902</v>
      </c>
      <c r="Q203" s="26">
        <v>43902</v>
      </c>
    </row>
    <row r="204" spans="2:17" s="73" customFormat="1" ht="19.7" customHeight="1">
      <c r="B204" s="65"/>
      <c r="C204" s="208" t="s">
        <v>531</v>
      </c>
      <c r="D204" s="208" t="s">
        <v>531</v>
      </c>
      <c r="E204" s="30" t="s">
        <v>3446</v>
      </c>
      <c r="F204" s="248">
        <v>8</v>
      </c>
      <c r="G204" s="23">
        <v>257</v>
      </c>
      <c r="H204" s="36">
        <f t="shared" si="8"/>
        <v>2056</v>
      </c>
      <c r="I204" s="283"/>
      <c r="J204" s="443" t="s">
        <v>2057</v>
      </c>
      <c r="K204" s="57" t="s">
        <v>2033</v>
      </c>
      <c r="L204" s="285"/>
      <c r="M204" s="60">
        <v>43886</v>
      </c>
      <c r="N204" s="65"/>
      <c r="O204" s="57"/>
      <c r="P204" s="60">
        <v>43902</v>
      </c>
      <c r="Q204" s="26">
        <v>43902</v>
      </c>
    </row>
    <row r="205" spans="2:17" s="73" customFormat="1" ht="19.7" customHeight="1">
      <c r="B205" s="65"/>
      <c r="C205" s="208" t="s">
        <v>531</v>
      </c>
      <c r="D205" s="208" t="s">
        <v>531</v>
      </c>
      <c r="E205" s="30" t="s">
        <v>2058</v>
      </c>
      <c r="F205" s="442">
        <v>4</v>
      </c>
      <c r="G205" s="53">
        <v>4340</v>
      </c>
      <c r="H205" s="36">
        <f t="shared" si="8"/>
        <v>17360</v>
      </c>
      <c r="I205" s="283"/>
      <c r="J205" s="443" t="s">
        <v>2059</v>
      </c>
      <c r="K205" s="57" t="s">
        <v>2033</v>
      </c>
      <c r="L205" s="285"/>
      <c r="M205" s="60">
        <v>43886</v>
      </c>
      <c r="N205" s="65"/>
      <c r="O205" s="57"/>
      <c r="P205" s="60">
        <v>43902</v>
      </c>
      <c r="Q205" s="26">
        <v>43902</v>
      </c>
    </row>
    <row r="206" spans="2:17" s="73" customFormat="1" ht="19.7" customHeight="1">
      <c r="B206" s="65"/>
      <c r="C206" s="208" t="s">
        <v>531</v>
      </c>
      <c r="D206" s="208" t="s">
        <v>531</v>
      </c>
      <c r="E206" s="30" t="s">
        <v>2060</v>
      </c>
      <c r="F206" s="1285">
        <v>14</v>
      </c>
      <c r="G206" s="53">
        <v>180</v>
      </c>
      <c r="H206" s="36">
        <f t="shared" si="8"/>
        <v>2520</v>
      </c>
      <c r="I206" s="283"/>
      <c r="J206" s="443" t="s">
        <v>2061</v>
      </c>
      <c r="K206" s="57" t="s">
        <v>2033</v>
      </c>
      <c r="L206" s="285"/>
      <c r="M206" s="60">
        <v>43886</v>
      </c>
      <c r="N206" s="65"/>
      <c r="O206" s="57"/>
      <c r="P206" s="60">
        <v>43902</v>
      </c>
      <c r="Q206" s="26">
        <v>43902</v>
      </c>
    </row>
    <row r="207" spans="2:17" s="73" customFormat="1" ht="19.7" customHeight="1">
      <c r="B207" s="65"/>
      <c r="C207" s="208" t="s">
        <v>531</v>
      </c>
      <c r="D207" s="208" t="s">
        <v>531</v>
      </c>
      <c r="E207" s="1079" t="s">
        <v>2062</v>
      </c>
      <c r="F207" s="442">
        <v>4</v>
      </c>
      <c r="G207" s="53">
        <v>54</v>
      </c>
      <c r="H207" s="36">
        <f>F207*G207</f>
        <v>216</v>
      </c>
      <c r="I207" s="283"/>
      <c r="J207" s="443" t="s">
        <v>1817</v>
      </c>
      <c r="K207" s="57" t="s">
        <v>2063</v>
      </c>
      <c r="L207" s="285"/>
      <c r="M207" s="60">
        <v>43886</v>
      </c>
      <c r="N207" s="65"/>
      <c r="O207" s="57"/>
      <c r="P207" s="60">
        <v>43902</v>
      </c>
      <c r="Q207" s="26">
        <v>43902</v>
      </c>
    </row>
    <row r="208" spans="2:17" s="73" customFormat="1" ht="19.7" customHeight="1">
      <c r="B208" s="65"/>
      <c r="C208" s="208" t="s">
        <v>531</v>
      </c>
      <c r="D208" s="208" t="s">
        <v>531</v>
      </c>
      <c r="E208" s="1079" t="s">
        <v>2065</v>
      </c>
      <c r="F208" s="442">
        <v>6</v>
      </c>
      <c r="G208" s="53">
        <v>54</v>
      </c>
      <c r="H208" s="36">
        <f t="shared" si="8"/>
        <v>324</v>
      </c>
      <c r="I208" s="283"/>
      <c r="J208" s="443" t="s">
        <v>1817</v>
      </c>
      <c r="K208" s="57" t="s">
        <v>2066</v>
      </c>
      <c r="L208" s="285"/>
      <c r="M208" s="60">
        <v>43886</v>
      </c>
      <c r="N208" s="65"/>
      <c r="O208" s="57"/>
      <c r="P208" s="60">
        <v>43902</v>
      </c>
      <c r="Q208" s="26">
        <v>43902</v>
      </c>
    </row>
    <row r="209" spans="2:17" s="73" customFormat="1" ht="19.7" customHeight="1">
      <c r="B209" s="65"/>
      <c r="C209" s="1082" t="s">
        <v>531</v>
      </c>
      <c r="D209" s="1082" t="s">
        <v>531</v>
      </c>
      <c r="E209" s="1083" t="s">
        <v>2068</v>
      </c>
      <c r="F209" s="442">
        <v>30</v>
      </c>
      <c r="G209" s="53">
        <v>93</v>
      </c>
      <c r="H209" s="36">
        <f t="shared" si="8"/>
        <v>2790</v>
      </c>
      <c r="I209" s="283"/>
      <c r="J209" s="443" t="s">
        <v>2069</v>
      </c>
      <c r="K209" s="57" t="s">
        <v>2033</v>
      </c>
      <c r="L209" s="285"/>
      <c r="M209" s="60">
        <v>43886</v>
      </c>
      <c r="N209" s="65"/>
      <c r="O209" s="57"/>
      <c r="P209" s="60">
        <v>43902</v>
      </c>
      <c r="Q209" s="26">
        <v>43902</v>
      </c>
    </row>
    <row r="210" spans="2:17" s="73" customFormat="1" ht="19.7" customHeight="1">
      <c r="B210" s="65"/>
      <c r="C210" s="208" t="s">
        <v>531</v>
      </c>
      <c r="D210" s="208" t="s">
        <v>531</v>
      </c>
      <c r="E210" s="1084" t="s">
        <v>2070</v>
      </c>
      <c r="F210" s="442">
        <v>1</v>
      </c>
      <c r="G210" s="53">
        <v>2300</v>
      </c>
      <c r="H210" s="36">
        <f t="shared" si="8"/>
        <v>2300</v>
      </c>
      <c r="I210" s="283"/>
      <c r="J210" s="443" t="s">
        <v>2071</v>
      </c>
      <c r="K210" s="57" t="s">
        <v>2072</v>
      </c>
      <c r="L210" s="285"/>
      <c r="M210" s="60">
        <v>43886</v>
      </c>
      <c r="N210" s="65"/>
      <c r="O210" s="57"/>
      <c r="P210" s="60">
        <v>43902</v>
      </c>
      <c r="Q210" s="26">
        <v>43902</v>
      </c>
    </row>
    <row r="211" spans="2:17" s="73" customFormat="1" ht="19.7" customHeight="1">
      <c r="B211" s="65"/>
      <c r="C211" s="208" t="s">
        <v>531</v>
      </c>
      <c r="D211" s="208" t="s">
        <v>531</v>
      </c>
      <c r="E211" s="1084" t="s">
        <v>3447</v>
      </c>
      <c r="F211" s="442">
        <v>1</v>
      </c>
      <c r="G211" s="53">
        <v>3600</v>
      </c>
      <c r="H211" s="36">
        <f t="shared" si="8"/>
        <v>3600</v>
      </c>
      <c r="I211" s="283"/>
      <c r="J211" s="443" t="s">
        <v>2074</v>
      </c>
      <c r="K211" s="57" t="s">
        <v>2033</v>
      </c>
      <c r="L211" s="285"/>
      <c r="M211" s="60">
        <v>43886</v>
      </c>
      <c r="N211" s="65"/>
      <c r="O211" s="57"/>
      <c r="P211" s="60">
        <v>43902</v>
      </c>
      <c r="Q211" s="26">
        <v>43902</v>
      </c>
    </row>
    <row r="212" spans="2:17" s="73" customFormat="1" ht="19.7" customHeight="1">
      <c r="B212" s="65"/>
      <c r="C212" s="208" t="s">
        <v>531</v>
      </c>
      <c r="D212" s="208" t="s">
        <v>531</v>
      </c>
      <c r="E212" s="31" t="s">
        <v>2075</v>
      </c>
      <c r="F212" s="1085">
        <v>4</v>
      </c>
      <c r="G212" s="77">
        <v>319</v>
      </c>
      <c r="H212" s="36">
        <f t="shared" si="8"/>
        <v>1276</v>
      </c>
      <c r="I212" s="1086"/>
      <c r="J212" s="443" t="s">
        <v>2076</v>
      </c>
      <c r="K212" s="57"/>
      <c r="L212" s="285"/>
      <c r="M212" s="60">
        <v>43886</v>
      </c>
      <c r="N212" s="65"/>
      <c r="O212" s="57"/>
      <c r="P212" s="60">
        <v>43902</v>
      </c>
      <c r="Q212" s="26">
        <v>43902</v>
      </c>
    </row>
    <row r="213" spans="2:17" s="73" customFormat="1" ht="19.7" customHeight="1">
      <c r="B213" s="65"/>
      <c r="C213" s="208" t="s">
        <v>531</v>
      </c>
      <c r="D213" s="208" t="s">
        <v>531</v>
      </c>
      <c r="E213" s="31" t="s">
        <v>2077</v>
      </c>
      <c r="F213" s="1085">
        <v>4</v>
      </c>
      <c r="G213" s="59">
        <v>670</v>
      </c>
      <c r="H213" s="36">
        <f t="shared" si="8"/>
        <v>2680</v>
      </c>
      <c r="I213" s="1086"/>
      <c r="J213" s="443" t="s">
        <v>2078</v>
      </c>
      <c r="K213" s="57"/>
      <c r="L213" s="285"/>
      <c r="M213" s="60">
        <v>43886</v>
      </c>
      <c r="N213" s="65"/>
      <c r="O213" s="57"/>
      <c r="P213" s="60">
        <v>43902</v>
      </c>
      <c r="Q213" s="26">
        <v>43902</v>
      </c>
    </row>
    <row r="214" spans="2:17" s="73" customFormat="1" ht="19.7" customHeight="1">
      <c r="B214" s="65"/>
      <c r="C214" s="208" t="s">
        <v>531</v>
      </c>
      <c r="D214" s="208" t="s">
        <v>531</v>
      </c>
      <c r="E214" s="1358" t="s">
        <v>3448</v>
      </c>
      <c r="F214" s="1085">
        <v>1</v>
      </c>
      <c r="G214" s="77">
        <v>3660</v>
      </c>
      <c r="H214" s="36">
        <f t="shared" si="8"/>
        <v>3660</v>
      </c>
      <c r="I214" s="1086"/>
      <c r="J214" s="443" t="s">
        <v>2080</v>
      </c>
      <c r="K214" s="57"/>
      <c r="L214" s="285"/>
      <c r="M214" s="60">
        <v>43886</v>
      </c>
      <c r="N214" s="65"/>
      <c r="O214" s="57"/>
      <c r="P214" s="60">
        <v>43902</v>
      </c>
      <c r="Q214" s="26">
        <v>43902</v>
      </c>
    </row>
    <row r="215" spans="2:17" s="73" customFormat="1" ht="19.7" customHeight="1">
      <c r="B215" s="65"/>
      <c r="C215" s="208" t="s">
        <v>531</v>
      </c>
      <c r="D215" s="208" t="s">
        <v>531</v>
      </c>
      <c r="E215" s="31" t="s">
        <v>2081</v>
      </c>
      <c r="F215" s="1085">
        <v>4</v>
      </c>
      <c r="G215" s="59">
        <v>49</v>
      </c>
      <c r="H215" s="36">
        <f t="shared" si="8"/>
        <v>196</v>
      </c>
      <c r="I215" s="1086"/>
      <c r="J215" s="443" t="s">
        <v>2082</v>
      </c>
      <c r="K215" s="57"/>
      <c r="L215" s="285"/>
      <c r="M215" s="60">
        <v>43886</v>
      </c>
      <c r="N215" s="65"/>
      <c r="O215" s="57"/>
      <c r="P215" s="60">
        <v>43902</v>
      </c>
      <c r="Q215" s="26">
        <v>43902</v>
      </c>
    </row>
    <row r="216" spans="2:17" s="73" customFormat="1" ht="19.7" customHeight="1">
      <c r="B216" s="65"/>
      <c r="C216" s="208" t="s">
        <v>531</v>
      </c>
      <c r="D216" s="208" t="s">
        <v>531</v>
      </c>
      <c r="E216" s="157" t="s">
        <v>2084</v>
      </c>
      <c r="F216" s="157">
        <v>10</v>
      </c>
      <c r="G216" s="36">
        <v>29</v>
      </c>
      <c r="H216" s="36">
        <f t="shared" si="8"/>
        <v>290</v>
      </c>
      <c r="I216" s="36"/>
      <c r="J216" s="31" t="s">
        <v>2085</v>
      </c>
      <c r="K216" s="57"/>
      <c r="L216" s="285"/>
      <c r="M216" s="60">
        <v>43886</v>
      </c>
      <c r="N216" s="65"/>
      <c r="O216" s="57"/>
      <c r="P216" s="60">
        <v>43902</v>
      </c>
      <c r="Q216" s="26">
        <v>43902</v>
      </c>
    </row>
    <row r="217" spans="2:17" s="73" customFormat="1" ht="19.7" customHeight="1">
      <c r="B217" s="65"/>
      <c r="C217" s="208" t="s">
        <v>531</v>
      </c>
      <c r="D217" s="208" t="s">
        <v>531</v>
      </c>
      <c r="E217" s="31" t="s">
        <v>2086</v>
      </c>
      <c r="F217" s="1085">
        <v>4</v>
      </c>
      <c r="G217" s="77">
        <v>2434</v>
      </c>
      <c r="H217" s="36">
        <f t="shared" si="8"/>
        <v>9736</v>
      </c>
      <c r="I217" s="1086"/>
      <c r="J217" s="443" t="s">
        <v>2087</v>
      </c>
      <c r="K217" s="57"/>
      <c r="L217" s="285"/>
      <c r="M217" s="60">
        <v>43886</v>
      </c>
      <c r="N217" s="65"/>
      <c r="O217" s="57"/>
      <c r="P217" s="60">
        <v>43902</v>
      </c>
      <c r="Q217" s="26">
        <v>43902</v>
      </c>
    </row>
    <row r="218" spans="2:17" s="73" customFormat="1" ht="19.7" customHeight="1">
      <c r="B218" s="65"/>
      <c r="C218" s="1082" t="s">
        <v>577</v>
      </c>
      <c r="D218" s="1082" t="s">
        <v>577</v>
      </c>
      <c r="E218" s="31" t="s">
        <v>2065</v>
      </c>
      <c r="F218" s="264">
        <v>25</v>
      </c>
      <c r="G218" s="31">
        <v>54</v>
      </c>
      <c r="H218" s="36">
        <f t="shared" si="8"/>
        <v>1350</v>
      </c>
      <c r="I218" s="814"/>
      <c r="J218" s="211" t="s">
        <v>3449</v>
      </c>
      <c r="K218" s="57"/>
      <c r="L218" s="285"/>
      <c r="M218" s="60">
        <v>43886</v>
      </c>
      <c r="N218" s="65"/>
      <c r="O218" s="57"/>
      <c r="P218" s="60">
        <v>43902</v>
      </c>
      <c r="Q218" s="26">
        <v>43902</v>
      </c>
    </row>
    <row r="219" spans="2:17" s="73" customFormat="1" ht="19.7" customHeight="1">
      <c r="B219" s="957"/>
      <c r="C219" s="1082" t="s">
        <v>3549</v>
      </c>
      <c r="D219" s="1082" t="s">
        <v>3550</v>
      </c>
      <c r="E219" s="1084" t="s">
        <v>3551</v>
      </c>
      <c r="F219" s="442">
        <v>1</v>
      </c>
      <c r="G219" s="53">
        <v>4690</v>
      </c>
      <c r="H219" s="141">
        <f t="shared" si="8"/>
        <v>4690</v>
      </c>
      <c r="I219" s="283"/>
      <c r="J219" s="443" t="s">
        <v>3552</v>
      </c>
      <c r="K219" s="57"/>
      <c r="L219" s="285"/>
      <c r="M219" s="60">
        <v>43893</v>
      </c>
      <c r="N219" s="65"/>
      <c r="O219" s="57"/>
      <c r="P219" s="60"/>
      <c r="Q219" s="61" t="s">
        <v>3553</v>
      </c>
    </row>
    <row r="220" spans="2:17" s="73" customFormat="1" ht="19.7" customHeight="1">
      <c r="B220" s="65"/>
      <c r="C220" s="1359" t="s">
        <v>531</v>
      </c>
      <c r="D220" s="1359" t="s">
        <v>531</v>
      </c>
      <c r="E220" s="1360" t="s">
        <v>2089</v>
      </c>
      <c r="F220" s="1361">
        <v>3</v>
      </c>
      <c r="G220" s="1362">
        <v>1264</v>
      </c>
      <c r="H220" s="1363">
        <f t="shared" si="8"/>
        <v>3792</v>
      </c>
      <c r="I220" s="1364"/>
      <c r="J220" s="1365" t="s">
        <v>930</v>
      </c>
      <c r="K220" s="57"/>
      <c r="L220" s="285"/>
      <c r="M220" s="60">
        <v>43887</v>
      </c>
      <c r="N220" s="65"/>
      <c r="O220" s="57"/>
      <c r="P220" s="60">
        <v>43889</v>
      </c>
      <c r="Q220" s="61">
        <v>43889</v>
      </c>
    </row>
    <row r="221" spans="2:17" s="9" customFormat="1" ht="19.7" customHeight="1">
      <c r="B221" s="21"/>
      <c r="C221" s="1082"/>
      <c r="D221" s="1082"/>
      <c r="E221" s="1093"/>
      <c r="F221" s="248"/>
      <c r="G221" s="23"/>
      <c r="H221" s="36"/>
      <c r="I221" s="167"/>
      <c r="J221" s="211"/>
      <c r="K221" s="22"/>
      <c r="L221" s="30"/>
      <c r="M221" s="25"/>
      <c r="N221" s="21"/>
      <c r="O221" s="22"/>
      <c r="P221" s="25"/>
      <c r="Q221" s="26"/>
    </row>
    <row r="222" spans="2:17" s="73" customFormat="1" ht="19.7" customHeight="1">
      <c r="B222" s="65"/>
      <c r="C222" s="1082"/>
      <c r="D222" s="1082"/>
      <c r="E222" s="1076">
        <f>SUM(H189:H220)</f>
        <v>148458</v>
      </c>
      <c r="F222" s="442"/>
      <c r="G222" s="53"/>
      <c r="H222" s="36"/>
      <c r="I222" s="283"/>
      <c r="J222" s="443"/>
      <c r="K222" s="57"/>
      <c r="L222" s="285"/>
      <c r="M222" s="60"/>
      <c r="N222" s="65"/>
      <c r="O222" s="57"/>
      <c r="P222" s="60"/>
      <c r="Q222" s="61"/>
    </row>
    <row r="223" spans="2:17" s="73" customFormat="1" ht="19.7" customHeight="1">
      <c r="B223" s="65"/>
      <c r="C223" s="1082"/>
      <c r="D223" s="1082"/>
      <c r="E223" s="1094"/>
      <c r="F223" s="442"/>
      <c r="G223" s="53"/>
      <c r="H223" s="36"/>
      <c r="I223" s="283"/>
      <c r="J223" s="443"/>
      <c r="K223" s="57"/>
      <c r="L223" s="285"/>
      <c r="M223" s="60"/>
      <c r="N223" s="65"/>
      <c r="O223" s="57"/>
      <c r="P223" s="60"/>
      <c r="Q223" s="61"/>
    </row>
    <row r="224" spans="2:17" s="73" customFormat="1" ht="19.7" customHeight="1">
      <c r="B224" s="65"/>
      <c r="C224" s="65"/>
      <c r="D224" s="65"/>
      <c r="E224" s="30"/>
      <c r="F224" s="442"/>
      <c r="G224" s="53"/>
      <c r="H224" s="36"/>
      <c r="I224" s="283"/>
      <c r="J224" s="443"/>
      <c r="K224" s="57"/>
      <c r="L224" s="285"/>
      <c r="M224" s="60"/>
      <c r="N224" s="65"/>
      <c r="O224" s="57"/>
      <c r="P224" s="60"/>
      <c r="Q224" s="61"/>
    </row>
    <row r="225" spans="2:17" s="73" customFormat="1" ht="19.7" customHeight="1">
      <c r="B225" s="65"/>
      <c r="C225" s="218" t="s">
        <v>2096</v>
      </c>
      <c r="D225" s="219"/>
      <c r="E225" s="220"/>
      <c r="F225" s="442"/>
      <c r="G225" s="53"/>
      <c r="H225" s="36"/>
      <c r="I225" s="283"/>
      <c r="J225" s="443"/>
      <c r="K225" s="57"/>
      <c r="L225" s="285"/>
      <c r="M225" s="60"/>
      <c r="N225" s="65"/>
      <c r="O225" s="57"/>
      <c r="P225" s="60"/>
      <c r="Q225" s="61"/>
    </row>
    <row r="226" spans="2:17" s="9" customFormat="1" ht="19.7" customHeight="1">
      <c r="B226" s="21"/>
      <c r="C226" s="1288" t="s">
        <v>565</v>
      </c>
      <c r="D226" s="1288" t="s">
        <v>565</v>
      </c>
      <c r="E226" s="1289" t="s">
        <v>3460</v>
      </c>
      <c r="F226" s="442">
        <v>1</v>
      </c>
      <c r="G226" s="1290">
        <v>7800</v>
      </c>
      <c r="H226" s="66">
        <f>F226*G226</f>
        <v>7800</v>
      </c>
      <c r="I226" s="283"/>
      <c r="J226" s="443" t="s">
        <v>2178</v>
      </c>
      <c r="K226" s="22"/>
      <c r="L226" s="30"/>
      <c r="M226" s="25">
        <v>43886</v>
      </c>
      <c r="N226" s="21"/>
      <c r="O226" s="32">
        <v>43907</v>
      </c>
      <c r="P226" s="25">
        <v>43902</v>
      </c>
      <c r="Q226" s="26">
        <v>43902</v>
      </c>
    </row>
    <row r="227" spans="2:17" s="73" customFormat="1" ht="19.7" customHeight="1">
      <c r="B227" s="65"/>
      <c r="C227" s="208" t="s">
        <v>531</v>
      </c>
      <c r="D227" s="208" t="s">
        <v>531</v>
      </c>
      <c r="E227" s="30" t="s">
        <v>3451</v>
      </c>
      <c r="F227" s="442">
        <v>2</v>
      </c>
      <c r="G227" s="53">
        <v>620</v>
      </c>
      <c r="H227" s="36">
        <f t="shared" si="8"/>
        <v>1240</v>
      </c>
      <c r="I227" s="283"/>
      <c r="J227" s="1077" t="s">
        <v>2098</v>
      </c>
      <c r="K227" s="57" t="s">
        <v>2099</v>
      </c>
      <c r="L227" s="285"/>
      <c r="M227" s="60">
        <v>43886</v>
      </c>
      <c r="N227" s="65"/>
      <c r="O227" s="57"/>
      <c r="P227" s="60">
        <v>43902</v>
      </c>
      <c r="Q227" s="26">
        <v>43902</v>
      </c>
    </row>
    <row r="228" spans="2:17" s="73" customFormat="1" ht="19.7" customHeight="1">
      <c r="B228" s="65"/>
      <c r="C228" s="208" t="s">
        <v>531</v>
      </c>
      <c r="D228" s="208" t="s">
        <v>531</v>
      </c>
      <c r="E228" s="30" t="s">
        <v>2100</v>
      </c>
      <c r="F228" s="442">
        <v>2</v>
      </c>
      <c r="G228" s="53">
        <v>700</v>
      </c>
      <c r="H228" s="36">
        <f t="shared" si="8"/>
        <v>1400</v>
      </c>
      <c r="I228" s="283"/>
      <c r="J228" s="1077" t="s">
        <v>2098</v>
      </c>
      <c r="K228" s="57" t="s">
        <v>2099</v>
      </c>
      <c r="L228" s="285"/>
      <c r="M228" s="60">
        <v>43886</v>
      </c>
      <c r="N228" s="65"/>
      <c r="O228" s="57"/>
      <c r="P228" s="60">
        <v>43902</v>
      </c>
      <c r="Q228" s="26">
        <v>43902</v>
      </c>
    </row>
    <row r="229" spans="2:17" s="73" customFormat="1" ht="19.7" customHeight="1">
      <c r="B229" s="65"/>
      <c r="C229" s="208" t="s">
        <v>531</v>
      </c>
      <c r="D229" s="208" t="s">
        <v>531</v>
      </c>
      <c r="E229" s="30" t="s">
        <v>2101</v>
      </c>
      <c r="F229" s="442">
        <v>2</v>
      </c>
      <c r="G229" s="53">
        <v>370</v>
      </c>
      <c r="H229" s="36">
        <f t="shared" si="8"/>
        <v>740</v>
      </c>
      <c r="I229" s="283"/>
      <c r="J229" s="1077" t="s">
        <v>2102</v>
      </c>
      <c r="K229" s="57" t="s">
        <v>2099</v>
      </c>
      <c r="L229" s="285"/>
      <c r="M229" s="60">
        <v>43886</v>
      </c>
      <c r="N229" s="65"/>
      <c r="O229" s="57"/>
      <c r="P229" s="60">
        <v>43902</v>
      </c>
      <c r="Q229" s="26">
        <v>43902</v>
      </c>
    </row>
    <row r="230" spans="2:17" s="73" customFormat="1" ht="19.7" customHeight="1">
      <c r="B230" s="65"/>
      <c r="C230" s="208" t="s">
        <v>531</v>
      </c>
      <c r="D230" s="208" t="s">
        <v>531</v>
      </c>
      <c r="E230" s="30" t="s">
        <v>2103</v>
      </c>
      <c r="F230" s="442">
        <v>6</v>
      </c>
      <c r="G230" s="53">
        <v>570</v>
      </c>
      <c r="H230" s="36">
        <f t="shared" si="8"/>
        <v>3420</v>
      </c>
      <c r="I230" s="283"/>
      <c r="J230" s="1077" t="s">
        <v>2102</v>
      </c>
      <c r="K230" s="57" t="s">
        <v>2099</v>
      </c>
      <c r="L230" s="285"/>
      <c r="M230" s="60">
        <v>43886</v>
      </c>
      <c r="N230" s="65"/>
      <c r="O230" s="57"/>
      <c r="P230" s="60">
        <v>43902</v>
      </c>
      <c r="Q230" s="26">
        <v>43902</v>
      </c>
    </row>
    <row r="231" spans="2:17" s="73" customFormat="1" ht="19.7" customHeight="1">
      <c r="B231" s="65"/>
      <c r="C231" s="208" t="s">
        <v>531</v>
      </c>
      <c r="D231" s="208" t="s">
        <v>531</v>
      </c>
      <c r="E231" s="30" t="s">
        <v>2104</v>
      </c>
      <c r="F231" s="442">
        <v>6</v>
      </c>
      <c r="G231" s="53">
        <v>650</v>
      </c>
      <c r="H231" s="36">
        <f t="shared" si="8"/>
        <v>3900</v>
      </c>
      <c r="I231" s="283"/>
      <c r="J231" s="1077" t="s">
        <v>2102</v>
      </c>
      <c r="K231" s="57" t="s">
        <v>2099</v>
      </c>
      <c r="L231" s="285"/>
      <c r="M231" s="60">
        <v>43886</v>
      </c>
      <c r="N231" s="65"/>
      <c r="O231" s="57"/>
      <c r="P231" s="60">
        <v>43902</v>
      </c>
      <c r="Q231" s="26">
        <v>43902</v>
      </c>
    </row>
    <row r="232" spans="2:17" s="73" customFormat="1" ht="19.7" customHeight="1">
      <c r="B232" s="65"/>
      <c r="C232" s="208" t="s">
        <v>531</v>
      </c>
      <c r="D232" s="208" t="s">
        <v>531</v>
      </c>
      <c r="E232" s="30" t="s">
        <v>2105</v>
      </c>
      <c r="F232" s="248">
        <v>1</v>
      </c>
      <c r="G232" s="53">
        <v>890</v>
      </c>
      <c r="H232" s="36">
        <f t="shared" si="8"/>
        <v>890</v>
      </c>
      <c r="I232" s="283"/>
      <c r="J232" s="1077" t="s">
        <v>2102</v>
      </c>
      <c r="K232" s="57" t="s">
        <v>2099</v>
      </c>
      <c r="L232" s="285"/>
      <c r="M232" s="60">
        <v>43886</v>
      </c>
      <c r="N232" s="65"/>
      <c r="O232" s="57"/>
      <c r="P232" s="60">
        <v>43902</v>
      </c>
      <c r="Q232" s="26">
        <v>43902</v>
      </c>
    </row>
    <row r="233" spans="2:17" s="73" customFormat="1" ht="19.7" customHeight="1">
      <c r="B233" s="65"/>
      <c r="C233" s="208" t="s">
        <v>531</v>
      </c>
      <c r="D233" s="208" t="s">
        <v>531</v>
      </c>
      <c r="E233" s="30" t="s">
        <v>3452</v>
      </c>
      <c r="F233" s="442">
        <v>2</v>
      </c>
      <c r="G233" s="53">
        <v>740</v>
      </c>
      <c r="H233" s="36">
        <f t="shared" si="8"/>
        <v>1480</v>
      </c>
      <c r="I233" s="283"/>
      <c r="J233" s="1077" t="s">
        <v>2102</v>
      </c>
      <c r="K233" s="57" t="s">
        <v>2099</v>
      </c>
      <c r="L233" s="285"/>
      <c r="M233" s="60">
        <v>43886</v>
      </c>
      <c r="N233" s="65"/>
      <c r="O233" s="57"/>
      <c r="P233" s="60">
        <v>43902</v>
      </c>
      <c r="Q233" s="26">
        <v>43902</v>
      </c>
    </row>
    <row r="234" spans="2:17" s="73" customFormat="1" ht="19.7" customHeight="1">
      <c r="B234" s="65"/>
      <c r="C234" s="208" t="s">
        <v>531</v>
      </c>
      <c r="D234" s="208" t="s">
        <v>531</v>
      </c>
      <c r="E234" s="30" t="s">
        <v>3453</v>
      </c>
      <c r="F234" s="248">
        <v>2</v>
      </c>
      <c r="G234" s="23">
        <v>860</v>
      </c>
      <c r="H234" s="36">
        <f t="shared" si="8"/>
        <v>1720</v>
      </c>
      <c r="I234" s="283"/>
      <c r="J234" s="1077" t="s">
        <v>2102</v>
      </c>
      <c r="K234" s="57" t="s">
        <v>2099</v>
      </c>
      <c r="L234" s="285"/>
      <c r="M234" s="60">
        <v>43886</v>
      </c>
      <c r="N234" s="65"/>
      <c r="O234" s="57"/>
      <c r="P234" s="60">
        <v>43902</v>
      </c>
      <c r="Q234" s="26">
        <v>43902</v>
      </c>
    </row>
    <row r="235" spans="2:17" s="73" customFormat="1" ht="19.7" customHeight="1">
      <c r="B235" s="65"/>
      <c r="C235" s="208" t="s">
        <v>531</v>
      </c>
      <c r="D235" s="208" t="s">
        <v>531</v>
      </c>
      <c r="E235" s="30" t="s">
        <v>3454</v>
      </c>
      <c r="F235" s="248">
        <v>44</v>
      </c>
      <c r="G235" s="23">
        <v>224</v>
      </c>
      <c r="H235" s="36">
        <f t="shared" si="8"/>
        <v>9856</v>
      </c>
      <c r="I235" s="283"/>
      <c r="J235" s="443" t="s">
        <v>2055</v>
      </c>
      <c r="K235" s="57" t="s">
        <v>2099</v>
      </c>
      <c r="L235" s="285"/>
      <c r="M235" s="60">
        <v>43886</v>
      </c>
      <c r="N235" s="65"/>
      <c r="O235" s="57"/>
      <c r="P235" s="60">
        <v>43902</v>
      </c>
      <c r="Q235" s="26">
        <v>43902</v>
      </c>
    </row>
    <row r="236" spans="2:17" s="73" customFormat="1" ht="19.7" customHeight="1">
      <c r="B236" s="65"/>
      <c r="C236" s="208" t="s">
        <v>531</v>
      </c>
      <c r="D236" s="208" t="s">
        <v>531</v>
      </c>
      <c r="E236" s="30" t="s">
        <v>3455</v>
      </c>
      <c r="F236" s="248">
        <v>4</v>
      </c>
      <c r="G236" s="23">
        <v>204</v>
      </c>
      <c r="H236" s="36">
        <f t="shared" si="8"/>
        <v>816</v>
      </c>
      <c r="I236" s="283"/>
      <c r="J236" s="443" t="s">
        <v>2057</v>
      </c>
      <c r="K236" s="57" t="s">
        <v>2099</v>
      </c>
      <c r="L236" s="285"/>
      <c r="M236" s="60">
        <v>43886</v>
      </c>
      <c r="N236" s="65"/>
      <c r="O236" s="57"/>
      <c r="P236" s="60">
        <v>43902</v>
      </c>
      <c r="Q236" s="26">
        <v>43902</v>
      </c>
    </row>
    <row r="237" spans="2:17" s="73" customFormat="1" ht="19.7" customHeight="1">
      <c r="B237" s="65"/>
      <c r="C237" s="208" t="s">
        <v>531</v>
      </c>
      <c r="D237" s="208" t="s">
        <v>531</v>
      </c>
      <c r="E237" s="30" t="s">
        <v>3456</v>
      </c>
      <c r="F237" s="248">
        <v>4</v>
      </c>
      <c r="G237" s="23">
        <v>168</v>
      </c>
      <c r="H237" s="36">
        <f t="shared" si="8"/>
        <v>672</v>
      </c>
      <c r="I237" s="283"/>
      <c r="J237" s="443" t="s">
        <v>2111</v>
      </c>
      <c r="K237" s="57" t="s">
        <v>2099</v>
      </c>
      <c r="L237" s="285"/>
      <c r="M237" s="60">
        <v>43886</v>
      </c>
      <c r="N237" s="65"/>
      <c r="O237" s="57"/>
      <c r="P237" s="60">
        <v>43902</v>
      </c>
      <c r="Q237" s="26">
        <v>43902</v>
      </c>
    </row>
    <row r="238" spans="2:17" s="73" customFormat="1" ht="19.7" customHeight="1">
      <c r="B238" s="65"/>
      <c r="C238" s="208" t="s">
        <v>531</v>
      </c>
      <c r="D238" s="208" t="s">
        <v>531</v>
      </c>
      <c r="E238" s="30" t="s">
        <v>2112</v>
      </c>
      <c r="F238" s="248">
        <v>4</v>
      </c>
      <c r="G238" s="23">
        <v>145</v>
      </c>
      <c r="H238" s="36">
        <f t="shared" si="8"/>
        <v>580</v>
      </c>
      <c r="I238" s="283"/>
      <c r="J238" s="443" t="s">
        <v>2113</v>
      </c>
      <c r="K238" s="57" t="s">
        <v>2099</v>
      </c>
      <c r="L238" s="285"/>
      <c r="M238" s="60">
        <v>43886</v>
      </c>
      <c r="N238" s="65"/>
      <c r="O238" s="57"/>
      <c r="P238" s="60">
        <v>43902</v>
      </c>
      <c r="Q238" s="26">
        <v>43902</v>
      </c>
    </row>
    <row r="239" spans="2:17" s="73" customFormat="1" ht="19.7" customHeight="1">
      <c r="B239" s="65"/>
      <c r="C239" s="208" t="s">
        <v>531</v>
      </c>
      <c r="D239" s="208" t="s">
        <v>531</v>
      </c>
      <c r="E239" s="30" t="s">
        <v>2114</v>
      </c>
      <c r="F239" s="248">
        <v>1</v>
      </c>
      <c r="G239" s="23">
        <v>740</v>
      </c>
      <c r="H239" s="36">
        <f t="shared" si="8"/>
        <v>740</v>
      </c>
      <c r="I239" s="283"/>
      <c r="J239" s="443" t="s">
        <v>2115</v>
      </c>
      <c r="K239" s="57" t="s">
        <v>2099</v>
      </c>
      <c r="L239" s="1093"/>
      <c r="M239" s="60">
        <v>43886</v>
      </c>
      <c r="N239" s="65"/>
      <c r="O239" s="57"/>
      <c r="P239" s="60">
        <v>43902</v>
      </c>
      <c r="Q239" s="26">
        <v>43902</v>
      </c>
    </row>
    <row r="240" spans="2:17" s="73" customFormat="1" ht="19.7" customHeight="1">
      <c r="B240" s="65"/>
      <c r="C240" s="208" t="s">
        <v>531</v>
      </c>
      <c r="D240" s="208" t="s">
        <v>531</v>
      </c>
      <c r="E240" s="30" t="s">
        <v>2116</v>
      </c>
      <c r="F240" s="248">
        <v>1</v>
      </c>
      <c r="G240" s="23">
        <v>800</v>
      </c>
      <c r="H240" s="36">
        <f t="shared" si="8"/>
        <v>800</v>
      </c>
      <c r="I240" s="283"/>
      <c r="J240" s="443" t="s">
        <v>2117</v>
      </c>
      <c r="K240" s="57" t="s">
        <v>2099</v>
      </c>
      <c r="L240" s="1095"/>
      <c r="M240" s="60">
        <v>43886</v>
      </c>
      <c r="N240" s="65"/>
      <c r="O240" s="57"/>
      <c r="P240" s="60">
        <v>43902</v>
      </c>
      <c r="Q240" s="26">
        <v>43902</v>
      </c>
    </row>
    <row r="241" spans="2:17" s="73" customFormat="1" ht="19.7" customHeight="1">
      <c r="B241" s="65"/>
      <c r="C241" s="208" t="s">
        <v>531</v>
      </c>
      <c r="D241" s="208" t="s">
        <v>531</v>
      </c>
      <c r="E241" s="30" t="s">
        <v>2118</v>
      </c>
      <c r="F241" s="248">
        <v>1</v>
      </c>
      <c r="G241" s="23">
        <v>850</v>
      </c>
      <c r="H241" s="36">
        <f t="shared" si="8"/>
        <v>850</v>
      </c>
      <c r="I241" s="283"/>
      <c r="J241" s="443" t="s">
        <v>2119</v>
      </c>
      <c r="K241" s="57" t="s">
        <v>2099</v>
      </c>
      <c r="L241" s="1093"/>
      <c r="M241" s="60">
        <v>43886</v>
      </c>
      <c r="N241" s="65"/>
      <c r="O241" s="57"/>
      <c r="P241" s="60">
        <v>43902</v>
      </c>
      <c r="Q241" s="26">
        <v>43902</v>
      </c>
    </row>
    <row r="242" spans="2:17" s="73" customFormat="1" ht="19.7" customHeight="1">
      <c r="B242" s="65"/>
      <c r="C242" s="208" t="s">
        <v>531</v>
      </c>
      <c r="D242" s="208" t="s">
        <v>531</v>
      </c>
      <c r="E242" s="30" t="s">
        <v>3457</v>
      </c>
      <c r="F242" s="248">
        <v>4</v>
      </c>
      <c r="G242" s="23">
        <v>3040</v>
      </c>
      <c r="H242" s="36">
        <f t="shared" si="8"/>
        <v>12160</v>
      </c>
      <c r="I242" s="283"/>
      <c r="J242" s="443" t="s">
        <v>2121</v>
      </c>
      <c r="K242" s="57" t="s">
        <v>2099</v>
      </c>
      <c r="L242" s="1093"/>
      <c r="M242" s="60">
        <v>43886</v>
      </c>
      <c r="N242" s="65"/>
      <c r="O242" s="57"/>
      <c r="P242" s="60">
        <v>43902</v>
      </c>
      <c r="Q242" s="26">
        <v>43902</v>
      </c>
    </row>
    <row r="243" spans="2:17" s="73" customFormat="1" ht="19.7" customHeight="1">
      <c r="B243" s="65"/>
      <c r="C243" s="208" t="s">
        <v>531</v>
      </c>
      <c r="D243" s="208" t="s">
        <v>531</v>
      </c>
      <c r="E243" s="30" t="s">
        <v>2122</v>
      </c>
      <c r="F243" s="248">
        <v>2</v>
      </c>
      <c r="G243" s="23">
        <v>2820</v>
      </c>
      <c r="H243" s="36">
        <f t="shared" si="8"/>
        <v>5640</v>
      </c>
      <c r="I243" s="283"/>
      <c r="J243" s="443" t="s">
        <v>2123</v>
      </c>
      <c r="K243" s="57" t="s">
        <v>2099</v>
      </c>
      <c r="L243" s="1093"/>
      <c r="M243" s="60">
        <v>43886</v>
      </c>
      <c r="N243" s="65"/>
      <c r="O243" s="57"/>
      <c r="P243" s="60">
        <v>43902</v>
      </c>
      <c r="Q243" s="26">
        <v>43902</v>
      </c>
    </row>
    <row r="244" spans="2:17" s="73" customFormat="1" ht="19.7" customHeight="1">
      <c r="B244" s="65"/>
      <c r="C244" s="208" t="s">
        <v>531</v>
      </c>
      <c r="D244" s="208" t="s">
        <v>531</v>
      </c>
      <c r="E244" s="30" t="s">
        <v>3458</v>
      </c>
      <c r="F244" s="248">
        <v>1</v>
      </c>
      <c r="G244" s="23">
        <v>3230</v>
      </c>
      <c r="H244" s="36">
        <f t="shared" si="8"/>
        <v>3230</v>
      </c>
      <c r="I244" s="283"/>
      <c r="J244" s="443" t="s">
        <v>2125</v>
      </c>
      <c r="K244" s="57" t="s">
        <v>2099</v>
      </c>
      <c r="L244" s="1093"/>
      <c r="M244" s="60">
        <v>43886</v>
      </c>
      <c r="N244" s="65"/>
      <c r="O244" s="57"/>
      <c r="P244" s="60">
        <v>43902</v>
      </c>
      <c r="Q244" s="26">
        <v>43902</v>
      </c>
    </row>
    <row r="245" spans="2:17" s="73" customFormat="1" ht="19.7" customHeight="1">
      <c r="B245" s="65"/>
      <c r="C245" s="208" t="s">
        <v>531</v>
      </c>
      <c r="D245" s="208" t="s">
        <v>531</v>
      </c>
      <c r="E245" s="30" t="s">
        <v>3459</v>
      </c>
      <c r="F245" s="248">
        <v>1</v>
      </c>
      <c r="G245" s="23">
        <v>1310</v>
      </c>
      <c r="H245" s="36">
        <f t="shared" si="8"/>
        <v>1310</v>
      </c>
      <c r="I245" s="283"/>
      <c r="J245" s="443" t="s">
        <v>2127</v>
      </c>
      <c r="K245" s="57" t="s">
        <v>2099</v>
      </c>
      <c r="L245" s="1090"/>
      <c r="M245" s="60">
        <v>43886</v>
      </c>
      <c r="N245" s="65"/>
      <c r="O245" s="57"/>
      <c r="P245" s="60">
        <v>43902</v>
      </c>
      <c r="Q245" s="26">
        <v>43902</v>
      </c>
    </row>
    <row r="246" spans="2:17" s="73" customFormat="1" ht="19.7" customHeight="1">
      <c r="B246" s="65"/>
      <c r="C246" s="208" t="s">
        <v>531</v>
      </c>
      <c r="D246" s="208" t="s">
        <v>531</v>
      </c>
      <c r="E246" s="30" t="s">
        <v>2128</v>
      </c>
      <c r="F246" s="248">
        <v>16</v>
      </c>
      <c r="G246" s="23">
        <v>93</v>
      </c>
      <c r="H246" s="36">
        <f t="shared" si="8"/>
        <v>1488</v>
      </c>
      <c r="I246" s="283"/>
      <c r="J246" s="443" t="s">
        <v>2069</v>
      </c>
      <c r="K246" s="57" t="s">
        <v>2099</v>
      </c>
      <c r="L246" s="285"/>
      <c r="M246" s="60">
        <v>43886</v>
      </c>
      <c r="N246" s="65"/>
      <c r="O246" s="57"/>
      <c r="P246" s="60">
        <v>43902</v>
      </c>
      <c r="Q246" s="26">
        <v>43902</v>
      </c>
    </row>
    <row r="247" spans="2:17" s="73" customFormat="1" ht="19.7" customHeight="1">
      <c r="B247" s="65"/>
      <c r="C247" s="208" t="s">
        <v>531</v>
      </c>
      <c r="D247" s="208" t="s">
        <v>531</v>
      </c>
      <c r="E247" s="30" t="s">
        <v>2129</v>
      </c>
      <c r="F247" s="248">
        <v>2</v>
      </c>
      <c r="G247" s="23">
        <v>181</v>
      </c>
      <c r="H247" s="36">
        <f t="shared" si="8"/>
        <v>362</v>
      </c>
      <c r="I247" s="283"/>
      <c r="J247" s="443" t="s">
        <v>2130</v>
      </c>
      <c r="K247" s="57" t="s">
        <v>2099</v>
      </c>
      <c r="L247" s="285"/>
      <c r="M247" s="60">
        <v>43886</v>
      </c>
      <c r="N247" s="65"/>
      <c r="O247" s="57"/>
      <c r="P247" s="60">
        <v>43902</v>
      </c>
      <c r="Q247" s="26">
        <v>43902</v>
      </c>
    </row>
    <row r="248" spans="2:17" s="73" customFormat="1" ht="19.7" customHeight="1">
      <c r="B248" s="65"/>
      <c r="C248" s="208" t="s">
        <v>531</v>
      </c>
      <c r="D248" s="208" t="s">
        <v>531</v>
      </c>
      <c r="E248" s="30" t="s">
        <v>2131</v>
      </c>
      <c r="F248" s="248">
        <v>2</v>
      </c>
      <c r="G248" s="23">
        <v>566</v>
      </c>
      <c r="H248" s="36">
        <f t="shared" si="8"/>
        <v>1132</v>
      </c>
      <c r="I248" s="283"/>
      <c r="J248" s="443" t="s">
        <v>2132</v>
      </c>
      <c r="K248" s="57" t="s">
        <v>2099</v>
      </c>
      <c r="L248" s="285"/>
      <c r="M248" s="60">
        <v>43886</v>
      </c>
      <c r="N248" s="65"/>
      <c r="O248" s="57"/>
      <c r="P248" s="60">
        <v>43902</v>
      </c>
      <c r="Q248" s="26">
        <v>43902</v>
      </c>
    </row>
    <row r="249" spans="2:17" s="73" customFormat="1" ht="19.7" customHeight="1">
      <c r="B249" s="65"/>
      <c r="C249" s="208" t="s">
        <v>531</v>
      </c>
      <c r="D249" s="208" t="s">
        <v>531</v>
      </c>
      <c r="E249" s="30" t="s">
        <v>2133</v>
      </c>
      <c r="F249" s="248">
        <v>1</v>
      </c>
      <c r="G249" s="23">
        <v>1360</v>
      </c>
      <c r="H249" s="36">
        <f t="shared" si="8"/>
        <v>1360</v>
      </c>
      <c r="I249" s="283"/>
      <c r="J249" s="443" t="s">
        <v>2134</v>
      </c>
      <c r="K249" s="57" t="s">
        <v>2099</v>
      </c>
      <c r="L249" s="285"/>
      <c r="M249" s="60">
        <v>43886</v>
      </c>
      <c r="N249" s="65"/>
      <c r="O249" s="57"/>
      <c r="P249" s="60">
        <v>43902</v>
      </c>
      <c r="Q249" s="26">
        <v>43902</v>
      </c>
    </row>
    <row r="250" spans="2:17" s="73" customFormat="1" ht="19.7" customHeight="1">
      <c r="B250" s="65"/>
      <c r="C250" s="208" t="s">
        <v>531</v>
      </c>
      <c r="D250" s="208" t="s">
        <v>531</v>
      </c>
      <c r="E250" s="30" t="s">
        <v>2135</v>
      </c>
      <c r="F250" s="248">
        <v>2</v>
      </c>
      <c r="G250" s="23">
        <v>695</v>
      </c>
      <c r="H250" s="36">
        <f t="shared" si="8"/>
        <v>1390</v>
      </c>
      <c r="I250" s="283"/>
      <c r="J250" s="443" t="s">
        <v>2136</v>
      </c>
      <c r="K250" s="57" t="s">
        <v>2099</v>
      </c>
      <c r="L250" s="285"/>
      <c r="M250" s="60">
        <v>43886</v>
      </c>
      <c r="N250" s="65"/>
      <c r="O250" s="57"/>
      <c r="P250" s="60">
        <v>43902</v>
      </c>
      <c r="Q250" s="26">
        <v>43902</v>
      </c>
    </row>
    <row r="251" spans="2:17" s="73" customFormat="1" ht="19.7" customHeight="1">
      <c r="B251" s="65"/>
      <c r="C251" s="208" t="s">
        <v>531</v>
      </c>
      <c r="D251" s="208" t="s">
        <v>531</v>
      </c>
      <c r="E251" s="30" t="s">
        <v>2137</v>
      </c>
      <c r="F251" s="248">
        <v>1</v>
      </c>
      <c r="G251" s="23">
        <v>1625</v>
      </c>
      <c r="H251" s="36">
        <f t="shared" si="8"/>
        <v>1625</v>
      </c>
      <c r="I251" s="283"/>
      <c r="J251" s="443" t="s">
        <v>2138</v>
      </c>
      <c r="K251" s="57" t="s">
        <v>2099</v>
      </c>
      <c r="L251" s="285"/>
      <c r="M251" s="60">
        <v>43886</v>
      </c>
      <c r="N251" s="65"/>
      <c r="O251" s="57"/>
      <c r="P251" s="60">
        <v>43902</v>
      </c>
      <c r="Q251" s="26">
        <v>43902</v>
      </c>
    </row>
    <row r="252" spans="2:17" s="73" customFormat="1" ht="19.7" customHeight="1">
      <c r="B252" s="65"/>
      <c r="C252" s="208" t="s">
        <v>531</v>
      </c>
      <c r="D252" s="208" t="s">
        <v>531</v>
      </c>
      <c r="E252" s="30" t="s">
        <v>2139</v>
      </c>
      <c r="F252" s="248">
        <v>6</v>
      </c>
      <c r="G252" s="23">
        <v>140</v>
      </c>
      <c r="H252" s="36">
        <f t="shared" si="8"/>
        <v>840</v>
      </c>
      <c r="I252" s="283"/>
      <c r="J252" s="443" t="s">
        <v>2140</v>
      </c>
      <c r="K252" s="57" t="s">
        <v>2099</v>
      </c>
      <c r="L252" s="285"/>
      <c r="M252" s="60">
        <v>43886</v>
      </c>
      <c r="N252" s="65"/>
      <c r="O252" s="57"/>
      <c r="P252" s="60">
        <v>43902</v>
      </c>
      <c r="Q252" s="26">
        <v>43902</v>
      </c>
    </row>
    <row r="253" spans="2:17" s="73" customFormat="1" ht="19.7" customHeight="1">
      <c r="B253" s="65"/>
      <c r="C253" s="208" t="s">
        <v>531</v>
      </c>
      <c r="D253" s="208" t="s">
        <v>531</v>
      </c>
      <c r="E253" s="30" t="s">
        <v>2141</v>
      </c>
      <c r="F253" s="248">
        <v>8</v>
      </c>
      <c r="G253" s="23">
        <v>160</v>
      </c>
      <c r="H253" s="36">
        <f t="shared" ref="H253:H321" si="9">F253*G253</f>
        <v>1280</v>
      </c>
      <c r="I253" s="283"/>
      <c r="J253" s="443" t="s">
        <v>2142</v>
      </c>
      <c r="K253" s="57" t="s">
        <v>2099</v>
      </c>
      <c r="L253" s="285"/>
      <c r="M253" s="60">
        <v>43886</v>
      </c>
      <c r="N253" s="65"/>
      <c r="O253" s="57"/>
      <c r="P253" s="60">
        <v>43902</v>
      </c>
      <c r="Q253" s="26">
        <v>43902</v>
      </c>
    </row>
    <row r="254" spans="2:17" s="73" customFormat="1" ht="19.7" customHeight="1">
      <c r="B254" s="65"/>
      <c r="C254" s="208" t="s">
        <v>531</v>
      </c>
      <c r="D254" s="208" t="s">
        <v>531</v>
      </c>
      <c r="E254" s="30" t="s">
        <v>2143</v>
      </c>
      <c r="F254" s="442">
        <v>2</v>
      </c>
      <c r="G254" s="53">
        <v>119</v>
      </c>
      <c r="H254" s="36">
        <f t="shared" si="9"/>
        <v>238</v>
      </c>
      <c r="I254" s="283"/>
      <c r="J254" s="443" t="s">
        <v>2144</v>
      </c>
      <c r="K254" s="57" t="s">
        <v>2099</v>
      </c>
      <c r="L254" s="285"/>
      <c r="M254" s="60">
        <v>43886</v>
      </c>
      <c r="N254" s="65"/>
      <c r="O254" s="57"/>
      <c r="P254" s="60">
        <v>43902</v>
      </c>
      <c r="Q254" s="26">
        <v>43902</v>
      </c>
    </row>
    <row r="255" spans="2:17" s="73" customFormat="1" ht="19.7" customHeight="1">
      <c r="B255" s="65"/>
      <c r="C255" s="208" t="s">
        <v>531</v>
      </c>
      <c r="D255" s="208" t="s">
        <v>531</v>
      </c>
      <c r="E255" s="30" t="s">
        <v>2145</v>
      </c>
      <c r="F255" s="442">
        <v>4</v>
      </c>
      <c r="G255" s="53">
        <v>75</v>
      </c>
      <c r="H255" s="36">
        <f t="shared" si="9"/>
        <v>300</v>
      </c>
      <c r="I255" s="283"/>
      <c r="J255" s="443" t="s">
        <v>2146</v>
      </c>
      <c r="K255" s="57" t="s">
        <v>2099</v>
      </c>
      <c r="L255" s="285"/>
      <c r="M255" s="60">
        <v>43886</v>
      </c>
      <c r="N255" s="65"/>
      <c r="O255" s="57"/>
      <c r="P255" s="60">
        <v>43902</v>
      </c>
      <c r="Q255" s="26">
        <v>43902</v>
      </c>
    </row>
    <row r="256" spans="2:17" s="73" customFormat="1" ht="19.7" customHeight="1">
      <c r="B256" s="65"/>
      <c r="C256" s="208" t="s">
        <v>531</v>
      </c>
      <c r="D256" s="208" t="s">
        <v>531</v>
      </c>
      <c r="E256" s="30" t="s">
        <v>2147</v>
      </c>
      <c r="F256" s="442">
        <v>44</v>
      </c>
      <c r="G256" s="53">
        <v>25</v>
      </c>
      <c r="H256" s="36">
        <f t="shared" si="9"/>
        <v>1100</v>
      </c>
      <c r="I256" s="283"/>
      <c r="J256" s="443" t="s">
        <v>2148</v>
      </c>
      <c r="K256" s="57" t="s">
        <v>2099</v>
      </c>
      <c r="L256" s="285"/>
      <c r="M256" s="60">
        <v>43886</v>
      </c>
      <c r="N256" s="65"/>
      <c r="O256" s="57"/>
      <c r="P256" s="60">
        <v>43902</v>
      </c>
      <c r="Q256" s="26">
        <v>43902</v>
      </c>
    </row>
    <row r="257" spans="2:17" s="73" customFormat="1" ht="19.7" customHeight="1">
      <c r="B257" s="65"/>
      <c r="C257" s="208" t="s">
        <v>531</v>
      </c>
      <c r="D257" s="208" t="s">
        <v>531</v>
      </c>
      <c r="E257" s="30" t="s">
        <v>2149</v>
      </c>
      <c r="F257" s="442">
        <v>16</v>
      </c>
      <c r="G257" s="53">
        <v>25</v>
      </c>
      <c r="H257" s="36">
        <f t="shared" si="9"/>
        <v>400</v>
      </c>
      <c r="I257" s="283"/>
      <c r="J257" s="443" t="s">
        <v>2150</v>
      </c>
      <c r="K257" s="57" t="s">
        <v>2099</v>
      </c>
      <c r="L257" s="285"/>
      <c r="M257" s="60">
        <v>43886</v>
      </c>
      <c r="N257" s="65"/>
      <c r="O257" s="57"/>
      <c r="P257" s="60">
        <v>43902</v>
      </c>
      <c r="Q257" s="26">
        <v>43902</v>
      </c>
    </row>
    <row r="258" spans="2:17" s="73" customFormat="1" ht="19.7" customHeight="1">
      <c r="B258" s="65"/>
      <c r="C258" s="208" t="s">
        <v>531</v>
      </c>
      <c r="D258" s="208" t="s">
        <v>531</v>
      </c>
      <c r="E258" s="30" t="s">
        <v>2151</v>
      </c>
      <c r="F258" s="442">
        <v>5</v>
      </c>
      <c r="G258" s="53">
        <v>32</v>
      </c>
      <c r="H258" s="36">
        <f t="shared" si="9"/>
        <v>160</v>
      </c>
      <c r="I258" s="283"/>
      <c r="J258" s="443" t="s">
        <v>2152</v>
      </c>
      <c r="K258" s="57" t="s">
        <v>2099</v>
      </c>
      <c r="L258" s="285"/>
      <c r="M258" s="60">
        <v>43886</v>
      </c>
      <c r="N258" s="65"/>
      <c r="O258" s="57"/>
      <c r="P258" s="60">
        <v>43902</v>
      </c>
      <c r="Q258" s="26">
        <v>43902</v>
      </c>
    </row>
    <row r="259" spans="2:17" s="73" customFormat="1" ht="19.7" customHeight="1">
      <c r="B259" s="65"/>
      <c r="C259" s="208" t="s">
        <v>531</v>
      </c>
      <c r="D259" s="208" t="s">
        <v>531</v>
      </c>
      <c r="E259" s="1366" t="s">
        <v>2153</v>
      </c>
      <c r="F259" s="248">
        <v>12</v>
      </c>
      <c r="G259" s="34">
        <v>938</v>
      </c>
      <c r="H259" s="36">
        <f t="shared" si="9"/>
        <v>11256</v>
      </c>
      <c r="I259" s="167"/>
      <c r="J259" s="211" t="s">
        <v>2154</v>
      </c>
      <c r="K259" s="57" t="s">
        <v>2155</v>
      </c>
      <c r="L259" s="285"/>
      <c r="M259" s="60">
        <v>43886</v>
      </c>
      <c r="N259" s="65"/>
      <c r="O259" s="57"/>
      <c r="P259" s="60">
        <v>43902</v>
      </c>
      <c r="Q259" s="26">
        <v>43902</v>
      </c>
    </row>
    <row r="260" spans="2:17" s="73" customFormat="1" ht="19.7" customHeight="1">
      <c r="B260" s="65"/>
      <c r="C260" s="208" t="s">
        <v>531</v>
      </c>
      <c r="D260" s="208" t="s">
        <v>531</v>
      </c>
      <c r="E260" s="30" t="s">
        <v>2156</v>
      </c>
      <c r="F260" s="248">
        <v>12</v>
      </c>
      <c r="G260" s="34">
        <v>437</v>
      </c>
      <c r="H260" s="36">
        <f t="shared" si="9"/>
        <v>5244</v>
      </c>
      <c r="I260" s="167"/>
      <c r="J260" s="211" t="s">
        <v>2157</v>
      </c>
      <c r="K260" s="57" t="s">
        <v>2155</v>
      </c>
      <c r="L260" s="285"/>
      <c r="M260" s="60">
        <v>43886</v>
      </c>
      <c r="N260" s="65"/>
      <c r="O260" s="57"/>
      <c r="P260" s="60">
        <v>43902</v>
      </c>
      <c r="Q260" s="26">
        <v>43902</v>
      </c>
    </row>
    <row r="261" spans="2:17" s="73" customFormat="1" ht="19.7" customHeight="1">
      <c r="B261" s="65"/>
      <c r="C261" s="208" t="s">
        <v>531</v>
      </c>
      <c r="D261" s="208" t="s">
        <v>531</v>
      </c>
      <c r="E261" s="30" t="s">
        <v>2158</v>
      </c>
      <c r="F261" s="248">
        <v>15</v>
      </c>
      <c r="G261" s="23">
        <v>49</v>
      </c>
      <c r="H261" s="36">
        <f t="shared" si="9"/>
        <v>735</v>
      </c>
      <c r="I261" s="167"/>
      <c r="J261" s="211" t="s">
        <v>2159</v>
      </c>
      <c r="K261" s="57" t="s">
        <v>2155</v>
      </c>
      <c r="L261" s="285"/>
      <c r="M261" s="60">
        <v>43886</v>
      </c>
      <c r="N261" s="65"/>
      <c r="O261" s="57"/>
      <c r="P261" s="60">
        <v>43902</v>
      </c>
      <c r="Q261" s="26">
        <v>43902</v>
      </c>
    </row>
    <row r="262" spans="2:17" s="73" customFormat="1" ht="19.7" customHeight="1">
      <c r="B262" s="65"/>
      <c r="C262" s="208" t="s">
        <v>531</v>
      </c>
      <c r="D262" s="208" t="s">
        <v>531</v>
      </c>
      <c r="E262" s="30" t="s">
        <v>2160</v>
      </c>
      <c r="F262" s="248">
        <v>5</v>
      </c>
      <c r="G262" s="23">
        <v>49</v>
      </c>
      <c r="H262" s="36">
        <f>F262*G262</f>
        <v>245</v>
      </c>
      <c r="I262" s="167"/>
      <c r="J262" s="211" t="s">
        <v>2159</v>
      </c>
      <c r="K262" s="57" t="s">
        <v>2161</v>
      </c>
      <c r="L262" s="285"/>
      <c r="M262" s="60">
        <v>43886</v>
      </c>
      <c r="N262" s="65"/>
      <c r="O262" s="57"/>
      <c r="P262" s="60">
        <v>43902</v>
      </c>
      <c r="Q262" s="26">
        <v>43902</v>
      </c>
    </row>
    <row r="263" spans="2:17" s="73" customFormat="1" ht="19.7" customHeight="1">
      <c r="B263" s="65"/>
      <c r="C263" s="208" t="s">
        <v>531</v>
      </c>
      <c r="D263" s="208" t="s">
        <v>531</v>
      </c>
      <c r="E263" s="30" t="s">
        <v>2162</v>
      </c>
      <c r="F263" s="442">
        <v>5</v>
      </c>
      <c r="G263" s="53">
        <v>57</v>
      </c>
      <c r="H263" s="36">
        <f>F263*G263</f>
        <v>285</v>
      </c>
      <c r="I263" s="283"/>
      <c r="J263" s="443" t="s">
        <v>2163</v>
      </c>
      <c r="K263" s="57" t="s">
        <v>2161</v>
      </c>
      <c r="L263" s="285"/>
      <c r="M263" s="60">
        <v>43886</v>
      </c>
      <c r="N263" s="65"/>
      <c r="O263" s="57"/>
      <c r="P263" s="60">
        <v>43902</v>
      </c>
      <c r="Q263" s="26">
        <v>43902</v>
      </c>
    </row>
    <row r="264" spans="2:17" s="73" customFormat="1" ht="19.7" customHeight="1">
      <c r="B264" s="65"/>
      <c r="C264" s="208" t="s">
        <v>531</v>
      </c>
      <c r="D264" s="208" t="s">
        <v>531</v>
      </c>
      <c r="E264" s="1083" t="s">
        <v>2164</v>
      </c>
      <c r="F264" s="442">
        <v>1</v>
      </c>
      <c r="G264" s="53">
        <v>2300</v>
      </c>
      <c r="H264" s="36">
        <f t="shared" si="9"/>
        <v>2300</v>
      </c>
      <c r="I264" s="283"/>
      <c r="J264" s="443" t="s">
        <v>2071</v>
      </c>
      <c r="K264" s="57" t="s">
        <v>2072</v>
      </c>
      <c r="L264" s="285"/>
      <c r="M264" s="60">
        <v>43886</v>
      </c>
      <c r="N264" s="65"/>
      <c r="O264" s="57"/>
      <c r="P264" s="60">
        <v>43902</v>
      </c>
      <c r="Q264" s="26">
        <v>43902</v>
      </c>
    </row>
    <row r="265" spans="2:17" s="73" customFormat="1" ht="19.7" customHeight="1">
      <c r="B265" s="65"/>
      <c r="C265" s="952" t="s">
        <v>531</v>
      </c>
      <c r="D265" s="952" t="s">
        <v>531</v>
      </c>
      <c r="E265" s="1096" t="s">
        <v>2165</v>
      </c>
      <c r="F265" s="442">
        <v>1</v>
      </c>
      <c r="G265" s="53">
        <v>7150</v>
      </c>
      <c r="H265" s="66">
        <f>F265*G265</f>
        <v>7150</v>
      </c>
      <c r="I265" s="283"/>
      <c r="J265" s="443" t="s">
        <v>2166</v>
      </c>
      <c r="K265" s="57"/>
      <c r="L265" s="285"/>
      <c r="M265" s="60">
        <v>43886</v>
      </c>
      <c r="N265" s="65"/>
      <c r="O265" s="57"/>
      <c r="P265" s="60">
        <v>43902</v>
      </c>
      <c r="Q265" s="26">
        <v>43902</v>
      </c>
    </row>
    <row r="266" spans="2:17" s="73" customFormat="1" ht="19.7" customHeight="1">
      <c r="B266" s="65"/>
      <c r="C266" s="952" t="s">
        <v>531</v>
      </c>
      <c r="D266" s="952" t="s">
        <v>531</v>
      </c>
      <c r="E266" s="1096" t="s">
        <v>2167</v>
      </c>
      <c r="F266" s="442">
        <v>4</v>
      </c>
      <c r="G266" s="1291">
        <v>90</v>
      </c>
      <c r="H266" s="66">
        <f>F266*G266</f>
        <v>360</v>
      </c>
      <c r="I266" s="283"/>
      <c r="J266" s="443" t="s">
        <v>2168</v>
      </c>
      <c r="K266" s="57" t="s">
        <v>2169</v>
      </c>
      <c r="L266" s="285"/>
      <c r="M266" s="60">
        <v>43886</v>
      </c>
      <c r="N266" s="65"/>
      <c r="O266" s="57"/>
      <c r="P266" s="60">
        <v>43902</v>
      </c>
      <c r="Q266" s="26">
        <v>43902</v>
      </c>
    </row>
    <row r="267" spans="2:17" s="73" customFormat="1" ht="19.7" customHeight="1">
      <c r="B267" s="65"/>
      <c r="C267" s="952" t="s">
        <v>531</v>
      </c>
      <c r="D267" s="952" t="s">
        <v>531</v>
      </c>
      <c r="E267" s="1096" t="s">
        <v>2170</v>
      </c>
      <c r="F267" s="442">
        <v>10</v>
      </c>
      <c r="G267" s="1291">
        <v>175</v>
      </c>
      <c r="H267" s="66">
        <f>F267*G267</f>
        <v>1750</v>
      </c>
      <c r="I267" s="283"/>
      <c r="J267" s="443" t="s">
        <v>2171</v>
      </c>
      <c r="K267" s="57" t="s">
        <v>2169</v>
      </c>
      <c r="L267" s="285"/>
      <c r="M267" s="60">
        <v>43886</v>
      </c>
      <c r="N267" s="65"/>
      <c r="O267" s="57"/>
      <c r="P267" s="60">
        <v>43902</v>
      </c>
      <c r="Q267" s="26">
        <v>43902</v>
      </c>
    </row>
    <row r="268" spans="2:17" s="73" customFormat="1" ht="19.7" customHeight="1">
      <c r="B268" s="65"/>
      <c r="C268" s="1097" t="s">
        <v>2172</v>
      </c>
      <c r="D268" s="952" t="s">
        <v>531</v>
      </c>
      <c r="E268" s="1096" t="s">
        <v>2173</v>
      </c>
      <c r="F268" s="442">
        <v>10</v>
      </c>
      <c r="G268" s="53">
        <v>6</v>
      </c>
      <c r="H268" s="66">
        <f>F268*G268</f>
        <v>60</v>
      </c>
      <c r="I268" s="283"/>
      <c r="J268" s="443" t="s">
        <v>2174</v>
      </c>
      <c r="K268" s="57" t="s">
        <v>2169</v>
      </c>
      <c r="L268" s="285"/>
      <c r="M268" s="60">
        <v>43886</v>
      </c>
      <c r="N268" s="65"/>
      <c r="O268" s="57"/>
      <c r="P268" s="60">
        <v>43902</v>
      </c>
      <c r="Q268" s="26">
        <v>43902</v>
      </c>
    </row>
    <row r="269" spans="2:17" s="73" customFormat="1" ht="19.7" customHeight="1">
      <c r="B269" s="65"/>
      <c r="C269" s="952" t="s">
        <v>531</v>
      </c>
      <c r="D269" s="952" t="s">
        <v>531</v>
      </c>
      <c r="E269" s="1096" t="s">
        <v>2175</v>
      </c>
      <c r="F269" s="442">
        <v>4</v>
      </c>
      <c r="G269" s="1291">
        <v>212</v>
      </c>
      <c r="H269" s="66">
        <f>F269*G269</f>
        <v>848</v>
      </c>
      <c r="I269" s="283"/>
      <c r="J269" s="443" t="s">
        <v>2176</v>
      </c>
      <c r="K269" s="57" t="s">
        <v>2169</v>
      </c>
      <c r="L269" s="285"/>
      <c r="M269" s="60">
        <v>43886</v>
      </c>
      <c r="N269" s="65"/>
      <c r="O269" s="57"/>
      <c r="P269" s="60">
        <v>43902</v>
      </c>
      <c r="Q269" s="26">
        <v>43902</v>
      </c>
    </row>
    <row r="270" spans="2:17" s="73" customFormat="1" ht="19.7" customHeight="1">
      <c r="B270" s="65"/>
      <c r="C270" s="208"/>
      <c r="D270" s="208"/>
      <c r="E270" s="1084"/>
      <c r="F270" s="248"/>
      <c r="G270" s="1098"/>
      <c r="H270" s="36"/>
      <c r="I270" s="167"/>
      <c r="J270" s="211"/>
      <c r="K270" s="57"/>
      <c r="L270" s="285"/>
      <c r="M270" s="60"/>
      <c r="N270" s="65"/>
      <c r="O270" s="32"/>
      <c r="P270" s="25"/>
      <c r="Q270" s="26"/>
    </row>
    <row r="271" spans="2:17" s="73" customFormat="1" ht="19.7" customHeight="1">
      <c r="B271" s="65"/>
      <c r="C271" s="65"/>
      <c r="D271" s="65"/>
      <c r="E271" s="1076">
        <f>SUM(H226:H270)</f>
        <v>101152</v>
      </c>
      <c r="F271" s="442"/>
      <c r="G271" s="53"/>
      <c r="H271" s="36"/>
      <c r="I271" s="283"/>
      <c r="J271" s="443"/>
      <c r="K271" s="57"/>
      <c r="L271" s="285"/>
      <c r="M271" s="60"/>
      <c r="N271" s="65"/>
      <c r="O271" s="57"/>
      <c r="P271" s="60"/>
      <c r="Q271" s="61"/>
    </row>
    <row r="272" spans="2:17" s="73" customFormat="1" ht="19.7" customHeight="1">
      <c r="B272" s="65"/>
      <c r="C272" s="65"/>
      <c r="D272" s="65"/>
      <c r="E272" s="30"/>
      <c r="F272" s="442"/>
      <c r="G272" s="53"/>
      <c r="H272" s="36"/>
      <c r="I272" s="283"/>
      <c r="J272" s="443"/>
      <c r="K272" s="57"/>
      <c r="L272" s="285"/>
      <c r="M272" s="60"/>
      <c r="N272" s="65"/>
      <c r="O272" s="57"/>
      <c r="P272" s="60"/>
      <c r="Q272" s="61"/>
    </row>
    <row r="273" spans="2:17" s="73" customFormat="1" ht="19.7" customHeight="1">
      <c r="B273" s="65"/>
      <c r="C273" s="65"/>
      <c r="D273" s="65"/>
      <c r="E273" s="30"/>
      <c r="F273" s="442"/>
      <c r="G273" s="53"/>
      <c r="H273" s="36"/>
      <c r="I273" s="283"/>
      <c r="J273" s="443"/>
      <c r="K273" s="57"/>
      <c r="L273" s="285"/>
      <c r="M273" s="60"/>
      <c r="N273" s="65"/>
      <c r="O273" s="57"/>
      <c r="P273" s="60"/>
      <c r="Q273" s="61"/>
    </row>
    <row r="274" spans="2:17" s="73" customFormat="1" ht="19.7" customHeight="1">
      <c r="B274" s="65"/>
      <c r="C274" s="218" t="s">
        <v>2179</v>
      </c>
      <c r="D274" s="219"/>
      <c r="E274" s="220"/>
      <c r="F274" s="442"/>
      <c r="G274" s="53"/>
      <c r="H274" s="36"/>
      <c r="I274" s="283"/>
      <c r="J274" s="443"/>
      <c r="K274" s="57"/>
      <c r="L274" s="285"/>
      <c r="M274" s="60"/>
      <c r="N274" s="65"/>
      <c r="O274" s="57"/>
      <c r="P274" s="60"/>
      <c r="Q274" s="61"/>
    </row>
    <row r="275" spans="2:17" s="73" customFormat="1" ht="19.7" customHeight="1">
      <c r="B275" s="65"/>
      <c r="C275" s="65" t="s">
        <v>3461</v>
      </c>
      <c r="D275" s="65" t="s">
        <v>3461</v>
      </c>
      <c r="E275" s="30" t="s">
        <v>3462</v>
      </c>
      <c r="F275" s="442">
        <v>1</v>
      </c>
      <c r="G275" s="53">
        <v>88000</v>
      </c>
      <c r="H275" s="36">
        <f>F275*G275</f>
        <v>88000</v>
      </c>
      <c r="I275" s="283"/>
      <c r="J275" s="443" t="s">
        <v>3463</v>
      </c>
      <c r="K275" s="1099" t="s">
        <v>3464</v>
      </c>
      <c r="L275" s="285"/>
      <c r="M275" s="60">
        <v>43886</v>
      </c>
      <c r="N275" s="65"/>
      <c r="O275" s="58">
        <v>43906</v>
      </c>
      <c r="P275" s="60"/>
      <c r="Q275" s="61">
        <v>43895</v>
      </c>
    </row>
    <row r="276" spans="2:17" s="73" customFormat="1" ht="19.7" customHeight="1">
      <c r="B276" s="65"/>
      <c r="C276" s="65" t="s">
        <v>3461</v>
      </c>
      <c r="D276" s="65" t="s">
        <v>3461</v>
      </c>
      <c r="E276" s="30" t="s">
        <v>2182</v>
      </c>
      <c r="F276" s="442">
        <v>2</v>
      </c>
      <c r="G276" s="53">
        <v>1400</v>
      </c>
      <c r="H276" s="36">
        <f>F276*G276</f>
        <v>2800</v>
      </c>
      <c r="I276" s="283"/>
      <c r="J276" s="443" t="s">
        <v>2183</v>
      </c>
      <c r="K276" s="1099" t="s">
        <v>3464</v>
      </c>
      <c r="L276" s="285"/>
      <c r="M276" s="60">
        <v>43886</v>
      </c>
      <c r="N276" s="65"/>
      <c r="O276" s="58">
        <v>43906</v>
      </c>
      <c r="P276" s="60"/>
      <c r="Q276" s="61">
        <v>43895</v>
      </c>
    </row>
    <row r="277" spans="2:17" s="73" customFormat="1" ht="19.7" customHeight="1">
      <c r="B277" s="65"/>
      <c r="C277" s="65" t="s">
        <v>3461</v>
      </c>
      <c r="D277" s="65" t="s">
        <v>3461</v>
      </c>
      <c r="E277" s="30" t="s">
        <v>2184</v>
      </c>
      <c r="F277" s="442">
        <v>1</v>
      </c>
      <c r="G277" s="53">
        <v>9000</v>
      </c>
      <c r="H277" s="36">
        <f>F277*G277</f>
        <v>9000</v>
      </c>
      <c r="I277" s="283"/>
      <c r="J277" s="443" t="s">
        <v>2185</v>
      </c>
      <c r="K277" s="956" t="s">
        <v>3464</v>
      </c>
      <c r="L277" s="285"/>
      <c r="M277" s="60">
        <v>43886</v>
      </c>
      <c r="N277" s="65"/>
      <c r="O277" s="58">
        <v>43906</v>
      </c>
      <c r="P277" s="60"/>
      <c r="Q277" s="61">
        <v>43895</v>
      </c>
    </row>
    <row r="278" spans="2:17" s="73" customFormat="1" ht="19.7" customHeight="1">
      <c r="B278" s="65"/>
      <c r="C278" s="65"/>
      <c r="D278" s="65"/>
      <c r="E278" s="30"/>
      <c r="F278" s="442"/>
      <c r="G278" s="53"/>
      <c r="H278" s="36">
        <f>F278*G278</f>
        <v>0</v>
      </c>
      <c r="I278" s="283"/>
      <c r="J278" s="443"/>
      <c r="K278" s="57"/>
      <c r="L278" s="285"/>
      <c r="M278" s="60"/>
      <c r="N278" s="65"/>
      <c r="O278" s="57"/>
      <c r="P278" s="60"/>
      <c r="Q278" s="61"/>
    </row>
    <row r="279" spans="2:17" s="73" customFormat="1" ht="19.7" customHeight="1">
      <c r="B279" s="65"/>
      <c r="C279" s="65"/>
      <c r="D279" s="65"/>
      <c r="E279" s="1076">
        <f>SUM(H275:H278)</f>
        <v>99800</v>
      </c>
      <c r="F279" s="442"/>
      <c r="G279" s="53"/>
      <c r="H279" s="36"/>
      <c r="I279" s="283"/>
      <c r="J279" s="443"/>
      <c r="K279" s="57"/>
      <c r="L279" s="285"/>
      <c r="M279" s="60"/>
      <c r="N279" s="65"/>
      <c r="O279" s="57"/>
      <c r="P279" s="60"/>
      <c r="Q279" s="61"/>
    </row>
    <row r="280" spans="2:17" s="73" customFormat="1" ht="19.7" customHeight="1">
      <c r="B280" s="65"/>
      <c r="C280" s="65"/>
      <c r="D280" s="65"/>
      <c r="E280" s="30"/>
      <c r="F280" s="442"/>
      <c r="G280" s="53"/>
      <c r="H280" s="36"/>
      <c r="I280" s="283"/>
      <c r="J280" s="443"/>
      <c r="K280" s="57"/>
      <c r="L280" s="285"/>
      <c r="M280" s="60"/>
      <c r="N280" s="65"/>
      <c r="O280" s="57"/>
      <c r="P280" s="60"/>
      <c r="Q280" s="61"/>
    </row>
    <row r="281" spans="2:17" s="73" customFormat="1" ht="19.7" customHeight="1">
      <c r="B281" s="65"/>
      <c r="C281" s="65"/>
      <c r="D281" s="65"/>
      <c r="E281" s="30"/>
      <c r="F281" s="442"/>
      <c r="G281" s="53"/>
      <c r="H281" s="36"/>
      <c r="I281" s="283"/>
      <c r="J281" s="443"/>
      <c r="K281" s="57"/>
      <c r="L281" s="285"/>
      <c r="M281" s="60"/>
      <c r="N281" s="65"/>
      <c r="O281" s="57"/>
      <c r="P281" s="60"/>
      <c r="Q281" s="61"/>
    </row>
    <row r="282" spans="2:17" s="73" customFormat="1" ht="19.7" customHeight="1">
      <c r="B282" s="65"/>
      <c r="C282" s="65"/>
      <c r="D282" s="65"/>
      <c r="E282" s="30"/>
      <c r="F282" s="442"/>
      <c r="G282" s="53"/>
      <c r="H282" s="36"/>
      <c r="I282" s="283"/>
      <c r="J282" s="443"/>
      <c r="K282" s="57"/>
      <c r="L282" s="285"/>
      <c r="M282" s="60"/>
      <c r="N282" s="65"/>
      <c r="O282" s="57"/>
      <c r="P282" s="60"/>
      <c r="Q282" s="61"/>
    </row>
    <row r="283" spans="2:17" s="73" customFormat="1" ht="19.7" customHeight="1">
      <c r="B283" s="65"/>
      <c r="C283" s="218" t="s">
        <v>2191</v>
      </c>
      <c r="D283" s="219"/>
      <c r="E283" s="220"/>
      <c r="F283" s="442"/>
      <c r="G283" s="53"/>
      <c r="H283" s="36"/>
      <c r="I283" s="283"/>
      <c r="J283" s="443"/>
      <c r="K283" s="57"/>
      <c r="L283" s="285"/>
      <c r="M283" s="60"/>
      <c r="N283" s="65"/>
      <c r="O283" s="57"/>
      <c r="P283" s="60"/>
      <c r="Q283" s="61"/>
    </row>
    <row r="284" spans="2:17" s="73" customFormat="1" ht="19.7" customHeight="1">
      <c r="B284" s="65"/>
      <c r="C284" s="208" t="s">
        <v>531</v>
      </c>
      <c r="D284" s="208" t="s">
        <v>531</v>
      </c>
      <c r="E284" s="30" t="s">
        <v>3465</v>
      </c>
      <c r="F284" s="442">
        <v>2</v>
      </c>
      <c r="G284" s="53">
        <v>600</v>
      </c>
      <c r="H284" s="36">
        <f t="shared" ref="H284:H290" si="10">F284*G284</f>
        <v>1200</v>
      </c>
      <c r="I284" s="283"/>
      <c r="J284" s="443" t="s">
        <v>2189</v>
      </c>
      <c r="K284" s="57"/>
      <c r="L284" s="285"/>
      <c r="M284" s="60">
        <v>43886</v>
      </c>
      <c r="N284" s="65"/>
      <c r="O284" s="57"/>
      <c r="P284" s="60">
        <v>43902</v>
      </c>
      <c r="Q284" s="26">
        <v>43902</v>
      </c>
    </row>
    <row r="285" spans="2:17" s="73" customFormat="1" ht="19.7" customHeight="1">
      <c r="B285" s="1351" t="s">
        <v>3537</v>
      </c>
      <c r="C285" s="1367" t="s">
        <v>531</v>
      </c>
      <c r="D285" s="1367" t="s">
        <v>531</v>
      </c>
      <c r="E285" s="572" t="s">
        <v>1572</v>
      </c>
      <c r="F285" s="1368">
        <v>2</v>
      </c>
      <c r="G285" s="1369">
        <v>443</v>
      </c>
      <c r="H285" s="1370">
        <f t="shared" si="10"/>
        <v>886</v>
      </c>
      <c r="I285" s="576"/>
      <c r="J285" s="1371" t="s">
        <v>2190</v>
      </c>
      <c r="K285" s="1353" t="s">
        <v>3554</v>
      </c>
      <c r="L285" s="285"/>
      <c r="M285" s="60">
        <v>43888</v>
      </c>
      <c r="N285" s="65"/>
      <c r="O285" s="58">
        <v>43902</v>
      </c>
      <c r="P285" s="60"/>
      <c r="Q285" s="26">
        <v>43902</v>
      </c>
    </row>
    <row r="286" spans="2:17" s="73" customFormat="1" ht="19.7" customHeight="1">
      <c r="B286" s="65"/>
      <c r="C286" s="65" t="s">
        <v>618</v>
      </c>
      <c r="D286" s="65" t="s">
        <v>144</v>
      </c>
      <c r="E286" s="30" t="s">
        <v>2192</v>
      </c>
      <c r="F286" s="442">
        <v>1</v>
      </c>
      <c r="G286" s="53">
        <v>3840</v>
      </c>
      <c r="H286" s="36">
        <f t="shared" si="10"/>
        <v>3840</v>
      </c>
      <c r="I286" s="283"/>
      <c r="J286" s="443" t="s">
        <v>2193</v>
      </c>
      <c r="K286" s="57"/>
      <c r="L286" s="285"/>
      <c r="M286" s="60">
        <v>43886</v>
      </c>
      <c r="N286" s="65"/>
      <c r="O286" s="58">
        <v>43906</v>
      </c>
      <c r="P286" s="60">
        <v>43903</v>
      </c>
      <c r="Q286" s="61">
        <v>43903</v>
      </c>
    </row>
    <row r="287" spans="2:17" s="73" customFormat="1" ht="19.7" customHeight="1">
      <c r="B287" s="65"/>
      <c r="C287" s="65" t="s">
        <v>2194</v>
      </c>
      <c r="D287" s="65" t="s">
        <v>144</v>
      </c>
      <c r="E287" s="30" t="s">
        <v>1765</v>
      </c>
      <c r="F287" s="442">
        <v>1</v>
      </c>
      <c r="G287" s="1100">
        <v>8710</v>
      </c>
      <c r="H287" s="213">
        <f t="shared" si="10"/>
        <v>8710</v>
      </c>
      <c r="I287" s="283"/>
      <c r="J287" s="443" t="s">
        <v>2195</v>
      </c>
      <c r="K287" s="57"/>
      <c r="L287" s="285"/>
      <c r="M287" s="60">
        <v>43886</v>
      </c>
      <c r="N287" s="65"/>
      <c r="O287" s="58">
        <v>43906</v>
      </c>
      <c r="P287" s="60">
        <v>43903</v>
      </c>
      <c r="Q287" s="61">
        <v>43903</v>
      </c>
    </row>
    <row r="288" spans="2:17" s="73" customFormat="1" ht="19.7" customHeight="1">
      <c r="B288" s="65"/>
      <c r="C288" s="208" t="s">
        <v>531</v>
      </c>
      <c r="D288" s="208" t="s">
        <v>531</v>
      </c>
      <c r="E288" s="1058" t="s">
        <v>2187</v>
      </c>
      <c r="F288" s="442">
        <v>6</v>
      </c>
      <c r="G288" s="1291">
        <v>99</v>
      </c>
      <c r="H288" s="213">
        <f t="shared" si="10"/>
        <v>594</v>
      </c>
      <c r="I288" s="283"/>
      <c r="J288" s="443" t="s">
        <v>940</v>
      </c>
      <c r="K288" s="57"/>
      <c r="L288" s="285"/>
      <c r="M288" s="60">
        <v>43886</v>
      </c>
      <c r="N288" s="65"/>
      <c r="O288" s="57"/>
      <c r="P288" s="60">
        <v>43902</v>
      </c>
      <c r="Q288" s="26">
        <v>43902</v>
      </c>
    </row>
    <row r="289" spans="2:17" s="73" customFormat="1" ht="19.7" customHeight="1">
      <c r="B289" s="65"/>
      <c r="C289" s="208" t="s">
        <v>531</v>
      </c>
      <c r="D289" s="208" t="s">
        <v>531</v>
      </c>
      <c r="E289" s="1058" t="s">
        <v>677</v>
      </c>
      <c r="F289" s="442">
        <v>6</v>
      </c>
      <c r="G289" s="1291">
        <v>99</v>
      </c>
      <c r="H289" s="213">
        <f t="shared" si="10"/>
        <v>594</v>
      </c>
      <c r="I289" s="283"/>
      <c r="J289" s="443" t="s">
        <v>940</v>
      </c>
      <c r="K289" s="57"/>
      <c r="L289" s="285"/>
      <c r="M289" s="60">
        <v>43886</v>
      </c>
      <c r="N289" s="65"/>
      <c r="O289" s="57"/>
      <c r="P289" s="60">
        <v>43902</v>
      </c>
      <c r="Q289" s="26">
        <v>43902</v>
      </c>
    </row>
    <row r="290" spans="2:17" s="73" customFormat="1" ht="19.7" customHeight="1">
      <c r="B290" s="65"/>
      <c r="C290" s="65"/>
      <c r="D290" s="65"/>
      <c r="E290" s="30"/>
      <c r="F290" s="442"/>
      <c r="G290" s="53"/>
      <c r="H290" s="36">
        <f t="shared" si="10"/>
        <v>0</v>
      </c>
      <c r="I290" s="283"/>
      <c r="J290" s="443"/>
      <c r="K290" s="57"/>
      <c r="L290" s="285"/>
      <c r="M290" s="60"/>
      <c r="N290" s="65"/>
      <c r="O290" s="57"/>
      <c r="P290" s="60"/>
      <c r="Q290" s="61"/>
    </row>
    <row r="291" spans="2:17" s="73" customFormat="1" ht="19.7" customHeight="1">
      <c r="B291" s="65"/>
      <c r="C291" s="65"/>
      <c r="D291" s="65"/>
      <c r="E291" s="1076">
        <f>SUM(H284:H290)</f>
        <v>15824</v>
      </c>
      <c r="F291" s="442"/>
      <c r="G291" s="53"/>
      <c r="H291" s="36"/>
      <c r="I291" s="283"/>
      <c r="J291" s="443"/>
      <c r="K291" s="57"/>
      <c r="L291" s="285"/>
      <c r="M291" s="60"/>
      <c r="N291" s="65"/>
      <c r="O291" s="57"/>
      <c r="P291" s="60"/>
      <c r="Q291" s="61"/>
    </row>
    <row r="292" spans="2:17" s="73" customFormat="1" ht="19.7" customHeight="1">
      <c r="B292" s="65"/>
      <c r="C292" s="65"/>
      <c r="D292" s="65"/>
      <c r="E292" s="30"/>
      <c r="F292" s="442"/>
      <c r="G292" s="53"/>
      <c r="H292" s="36"/>
      <c r="I292" s="283"/>
      <c r="J292" s="443"/>
      <c r="K292" s="57"/>
      <c r="L292" s="285"/>
      <c r="M292" s="60"/>
      <c r="N292" s="65"/>
      <c r="O292" s="57"/>
      <c r="P292" s="60"/>
      <c r="Q292" s="61"/>
    </row>
    <row r="293" spans="2:17" s="73" customFormat="1" ht="19.7" customHeight="1">
      <c r="B293" s="65"/>
      <c r="C293" s="65"/>
      <c r="D293" s="65"/>
      <c r="E293" s="30"/>
      <c r="F293" s="442"/>
      <c r="G293" s="53"/>
      <c r="H293" s="36"/>
      <c r="I293" s="283"/>
      <c r="J293" s="443"/>
      <c r="K293" s="57"/>
      <c r="L293" s="285"/>
      <c r="M293" s="60"/>
      <c r="N293" s="65"/>
      <c r="O293" s="57"/>
      <c r="P293" s="60"/>
      <c r="Q293" s="61"/>
    </row>
    <row r="294" spans="2:17" s="73" customFormat="1" ht="19.7" customHeight="1">
      <c r="B294" s="65"/>
      <c r="C294" s="65"/>
      <c r="D294" s="65"/>
      <c r="E294" s="30"/>
      <c r="F294" s="442"/>
      <c r="G294" s="53"/>
      <c r="H294" s="36"/>
      <c r="I294" s="283"/>
      <c r="J294" s="443"/>
      <c r="K294" s="57"/>
      <c r="L294" s="285"/>
      <c r="M294" s="60"/>
      <c r="N294" s="65"/>
      <c r="O294" s="57"/>
      <c r="P294" s="60"/>
      <c r="Q294" s="61"/>
    </row>
    <row r="295" spans="2:17" s="73" customFormat="1" ht="19.7" customHeight="1">
      <c r="B295" s="65"/>
      <c r="C295" s="65"/>
      <c r="D295" s="65"/>
      <c r="E295" s="30"/>
      <c r="F295" s="442"/>
      <c r="G295" s="53"/>
      <c r="H295" s="36"/>
      <c r="I295" s="283"/>
      <c r="J295" s="443"/>
      <c r="K295" s="57"/>
      <c r="L295" s="285"/>
      <c r="M295" s="60"/>
      <c r="N295" s="65"/>
      <c r="O295" s="57"/>
      <c r="P295" s="60"/>
      <c r="Q295" s="61"/>
    </row>
    <row r="296" spans="2:17" s="73" customFormat="1" ht="19.7" customHeight="1">
      <c r="B296" s="65"/>
      <c r="C296" s="65"/>
      <c r="D296" s="65"/>
      <c r="E296" s="30"/>
      <c r="F296" s="442"/>
      <c r="G296" s="53"/>
      <c r="H296" s="36"/>
      <c r="I296" s="283"/>
      <c r="J296" s="443"/>
      <c r="K296" s="57"/>
      <c r="L296" s="285"/>
      <c r="M296" s="60"/>
      <c r="N296" s="65"/>
      <c r="O296" s="57"/>
      <c r="P296" s="60"/>
      <c r="Q296" s="61"/>
    </row>
    <row r="297" spans="2:17" s="73" customFormat="1" ht="19.7" customHeight="1">
      <c r="B297" s="65"/>
      <c r="C297" s="65"/>
      <c r="D297" s="65"/>
      <c r="E297" s="30"/>
      <c r="F297" s="442"/>
      <c r="G297" s="53"/>
      <c r="H297" s="36"/>
      <c r="I297" s="283"/>
      <c r="J297" s="443"/>
      <c r="K297" s="57"/>
      <c r="L297" s="285"/>
      <c r="M297" s="60"/>
      <c r="N297" s="65"/>
      <c r="O297" s="57"/>
      <c r="P297" s="60"/>
      <c r="Q297" s="61"/>
    </row>
    <row r="298" spans="2:17" s="73" customFormat="1" ht="19.7" customHeight="1">
      <c r="B298" s="65"/>
      <c r="C298" s="65"/>
      <c r="D298" s="65"/>
      <c r="E298" s="30"/>
      <c r="F298" s="442"/>
      <c r="G298" s="53"/>
      <c r="H298" s="36"/>
      <c r="I298" s="283"/>
      <c r="J298" s="443"/>
      <c r="K298" s="57"/>
      <c r="L298" s="285"/>
      <c r="M298" s="60"/>
      <c r="N298" s="65"/>
      <c r="O298" s="57"/>
      <c r="P298" s="60"/>
      <c r="Q298" s="61"/>
    </row>
    <row r="299" spans="2:17" s="73" customFormat="1" ht="19.7" customHeight="1">
      <c r="B299" s="65"/>
      <c r="C299" s="65"/>
      <c r="D299" s="65"/>
      <c r="E299" s="30"/>
      <c r="F299" s="442"/>
      <c r="G299" s="53"/>
      <c r="H299" s="36"/>
      <c r="I299" s="283"/>
      <c r="J299" s="443"/>
      <c r="K299" s="57"/>
      <c r="L299" s="285"/>
      <c r="M299" s="60"/>
      <c r="N299" s="65"/>
      <c r="O299" s="57"/>
      <c r="P299" s="60"/>
      <c r="Q299" s="61"/>
    </row>
    <row r="300" spans="2:17" s="73" customFormat="1" ht="19.7" customHeight="1">
      <c r="B300" s="65"/>
      <c r="C300" s="65"/>
      <c r="D300" s="65"/>
      <c r="E300" s="30"/>
      <c r="F300" s="442"/>
      <c r="G300" s="53"/>
      <c r="H300" s="36"/>
      <c r="I300" s="283"/>
      <c r="J300" s="443"/>
      <c r="K300" s="57"/>
      <c r="L300" s="285"/>
      <c r="M300" s="60"/>
      <c r="N300" s="65"/>
      <c r="O300" s="57"/>
      <c r="P300" s="60"/>
      <c r="Q300" s="61"/>
    </row>
    <row r="301" spans="2:17" s="73" customFormat="1" ht="19.7" customHeight="1">
      <c r="B301" s="65"/>
      <c r="C301" s="65"/>
      <c r="D301" s="65"/>
      <c r="E301" s="30"/>
      <c r="F301" s="442"/>
      <c r="G301" s="53"/>
      <c r="H301" s="36"/>
      <c r="I301" s="283"/>
      <c r="J301" s="443"/>
      <c r="K301" s="57"/>
      <c r="L301" s="285"/>
      <c r="M301" s="60"/>
      <c r="N301" s="65"/>
      <c r="O301" s="57"/>
      <c r="P301" s="60"/>
      <c r="Q301" s="61"/>
    </row>
    <row r="302" spans="2:17" s="73" customFormat="1" ht="19.7" customHeight="1">
      <c r="B302" s="65"/>
      <c r="C302" s="65"/>
      <c r="D302" s="65"/>
      <c r="E302" s="30"/>
      <c r="F302" s="442"/>
      <c r="G302" s="53"/>
      <c r="H302" s="36"/>
      <c r="I302" s="283"/>
      <c r="J302" s="443"/>
      <c r="K302" s="57"/>
      <c r="L302" s="285"/>
      <c r="M302" s="60"/>
      <c r="N302" s="65"/>
      <c r="O302" s="57"/>
      <c r="P302" s="60"/>
      <c r="Q302" s="61"/>
    </row>
    <row r="303" spans="2:17" s="73" customFormat="1" ht="19.7" customHeight="1">
      <c r="B303" s="65"/>
      <c r="C303" s="65"/>
      <c r="D303" s="65"/>
      <c r="E303" s="30"/>
      <c r="F303" s="442"/>
      <c r="G303" s="53"/>
      <c r="H303" s="36"/>
      <c r="I303" s="283"/>
      <c r="J303" s="443"/>
      <c r="K303" s="57"/>
      <c r="L303" s="285"/>
      <c r="M303" s="60"/>
      <c r="N303" s="65"/>
      <c r="O303" s="57"/>
      <c r="P303" s="60"/>
      <c r="Q303" s="61"/>
    </row>
    <row r="304" spans="2:17" s="73" customFormat="1" ht="19.7" customHeight="1">
      <c r="B304" s="65"/>
      <c r="C304" s="65"/>
      <c r="D304" s="65"/>
      <c r="E304" s="30"/>
      <c r="F304" s="442"/>
      <c r="G304" s="53"/>
      <c r="H304" s="36"/>
      <c r="I304" s="283"/>
      <c r="J304" s="443"/>
      <c r="K304" s="57"/>
      <c r="L304" s="285"/>
      <c r="M304" s="60"/>
      <c r="N304" s="65"/>
      <c r="O304" s="57"/>
      <c r="P304" s="60"/>
      <c r="Q304" s="61"/>
    </row>
    <row r="305" spans="2:17" s="73" customFormat="1" ht="19.7" customHeight="1">
      <c r="B305" s="65"/>
      <c r="C305" s="65"/>
      <c r="D305" s="65"/>
      <c r="E305" s="30"/>
      <c r="F305" s="442"/>
      <c r="G305" s="53"/>
      <c r="H305" s="36"/>
      <c r="I305" s="283"/>
      <c r="J305" s="443"/>
      <c r="K305" s="57"/>
      <c r="L305" s="285"/>
      <c r="M305" s="60"/>
      <c r="N305" s="65"/>
      <c r="O305" s="57"/>
      <c r="P305" s="60"/>
      <c r="Q305" s="61"/>
    </row>
    <row r="306" spans="2:17" s="73" customFormat="1" ht="19.7" customHeight="1">
      <c r="B306" s="65"/>
      <c r="C306" s="65"/>
      <c r="D306" s="65"/>
      <c r="E306" s="1294"/>
      <c r="F306" s="1295"/>
      <c r="G306" s="1295"/>
      <c r="H306" s="36"/>
      <c r="I306" s="283"/>
      <c r="J306" s="443"/>
      <c r="K306" s="57"/>
      <c r="L306" s="285"/>
      <c r="M306" s="60"/>
      <c r="N306" s="65"/>
      <c r="O306" s="57"/>
      <c r="P306" s="60"/>
      <c r="Q306" s="61"/>
    </row>
    <row r="307" spans="2:17" s="73" customFormat="1" ht="19.7" customHeight="1">
      <c r="B307" s="65"/>
      <c r="C307" s="65"/>
      <c r="D307" s="65"/>
      <c r="E307" s="30"/>
      <c r="F307" s="442"/>
      <c r="G307" s="53"/>
      <c r="H307" s="36"/>
      <c r="I307" s="283"/>
      <c r="J307" s="443"/>
      <c r="K307" s="57"/>
      <c r="L307" s="285"/>
      <c r="M307" s="60"/>
      <c r="N307" s="65"/>
      <c r="O307" s="57"/>
      <c r="P307" s="60"/>
      <c r="Q307" s="61"/>
    </row>
    <row r="308" spans="2:17" s="73" customFormat="1" ht="19.7" customHeight="1">
      <c r="B308" s="65"/>
      <c r="C308" s="208"/>
      <c r="D308" s="208"/>
      <c r="E308" s="245"/>
      <c r="F308" s="44"/>
      <c r="G308" s="1279"/>
      <c r="H308" s="213"/>
      <c r="I308" s="205"/>
      <c r="J308" s="211"/>
      <c r="K308" s="57"/>
      <c r="L308" s="285"/>
      <c r="M308" s="60"/>
      <c r="N308" s="65"/>
      <c r="O308" s="57"/>
      <c r="P308" s="60"/>
      <c r="Q308" s="61"/>
    </row>
    <row r="309" spans="2:17" s="73" customFormat="1" ht="19.7" customHeight="1">
      <c r="B309" s="65"/>
      <c r="C309" s="208"/>
      <c r="D309" s="208"/>
      <c r="E309" s="245"/>
      <c r="F309" s="44"/>
      <c r="G309" s="1279"/>
      <c r="H309" s="213"/>
      <c r="I309" s="205"/>
      <c r="J309" s="211"/>
      <c r="K309" s="57"/>
      <c r="L309" s="285"/>
      <c r="M309" s="60"/>
      <c r="N309" s="65"/>
      <c r="O309" s="57"/>
      <c r="P309" s="60"/>
      <c r="Q309" s="61"/>
    </row>
    <row r="310" spans="2:17" s="73" customFormat="1" ht="19.7" customHeight="1">
      <c r="B310" s="65"/>
      <c r="C310" s="208"/>
      <c r="D310" s="208"/>
      <c r="E310" s="245"/>
      <c r="F310" s="44"/>
      <c r="G310" s="1279"/>
      <c r="H310" s="213"/>
      <c r="I310" s="205"/>
      <c r="J310" s="211"/>
      <c r="K310" s="57"/>
      <c r="L310" s="285"/>
      <c r="M310" s="60"/>
      <c r="N310" s="65"/>
      <c r="O310" s="57"/>
      <c r="P310" s="60"/>
      <c r="Q310" s="61"/>
    </row>
    <row r="311" spans="2:17" s="73" customFormat="1" ht="19.7" customHeight="1">
      <c r="B311" s="65"/>
      <c r="C311" s="65"/>
      <c r="D311" s="65"/>
      <c r="E311" s="30"/>
      <c r="F311" s="442"/>
      <c r="G311" s="53"/>
      <c r="H311" s="36"/>
      <c r="I311" s="283"/>
      <c r="J311" s="443"/>
      <c r="K311" s="57"/>
      <c r="L311" s="285"/>
      <c r="M311" s="60"/>
      <c r="N311" s="65"/>
      <c r="O311" s="57"/>
      <c r="P311" s="60"/>
      <c r="Q311" s="61"/>
    </row>
    <row r="312" spans="2:17" s="73" customFormat="1" ht="19.7" customHeight="1">
      <c r="B312" s="65"/>
      <c r="C312" s="65"/>
      <c r="D312" s="65"/>
      <c r="E312" s="30"/>
      <c r="F312" s="442"/>
      <c r="G312" s="53"/>
      <c r="H312" s="36"/>
      <c r="I312" s="283"/>
      <c r="J312" s="443"/>
      <c r="K312" s="57"/>
      <c r="L312" s="285"/>
      <c r="M312" s="60"/>
      <c r="N312" s="65"/>
      <c r="O312" s="57"/>
      <c r="P312" s="60"/>
      <c r="Q312" s="61"/>
    </row>
    <row r="313" spans="2:17" s="73" customFormat="1" ht="19.7" customHeight="1">
      <c r="B313" s="65"/>
      <c r="C313" s="65"/>
      <c r="D313" s="65"/>
      <c r="E313" s="30"/>
      <c r="F313" s="442"/>
      <c r="G313" s="53"/>
      <c r="H313" s="36"/>
      <c r="I313" s="283"/>
      <c r="J313" s="443"/>
      <c r="K313" s="57"/>
      <c r="L313" s="285"/>
      <c r="M313" s="60"/>
      <c r="N313" s="65"/>
      <c r="O313" s="57"/>
      <c r="P313" s="60"/>
      <c r="Q313" s="61"/>
    </row>
    <row r="314" spans="2:17" s="73" customFormat="1" ht="19.7" customHeight="1">
      <c r="B314" s="65"/>
      <c r="C314" s="65"/>
      <c r="D314" s="65"/>
      <c r="E314" s="30"/>
      <c r="F314" s="442"/>
      <c r="G314" s="53"/>
      <c r="H314" s="36"/>
      <c r="I314" s="283"/>
      <c r="J314" s="443"/>
      <c r="K314" s="57"/>
      <c r="L314" s="285"/>
      <c r="M314" s="60"/>
      <c r="N314" s="65"/>
      <c r="O314" s="57"/>
      <c r="P314" s="60"/>
      <c r="Q314" s="61"/>
    </row>
    <row r="315" spans="2:17" s="73" customFormat="1" ht="19.7" customHeight="1">
      <c r="B315" s="65"/>
      <c r="C315" s="65"/>
      <c r="D315" s="65"/>
      <c r="E315" s="30"/>
      <c r="F315" s="442"/>
      <c r="G315" s="53"/>
      <c r="H315" s="36"/>
      <c r="I315" s="283"/>
      <c r="J315" s="443"/>
      <c r="K315" s="57"/>
      <c r="L315" s="285"/>
      <c r="M315" s="60"/>
      <c r="N315" s="65"/>
      <c r="O315" s="57"/>
      <c r="P315" s="60"/>
      <c r="Q315" s="61"/>
    </row>
    <row r="316" spans="2:17" s="73" customFormat="1" ht="19.7" customHeight="1">
      <c r="B316" s="65"/>
      <c r="C316" s="65"/>
      <c r="D316" s="65"/>
      <c r="E316" s="30"/>
      <c r="F316" s="442"/>
      <c r="G316" s="53"/>
      <c r="H316" s="36"/>
      <c r="I316" s="283"/>
      <c r="J316" s="443"/>
      <c r="K316" s="57"/>
      <c r="L316" s="285"/>
      <c r="M316" s="60"/>
      <c r="N316" s="65"/>
      <c r="O316" s="57"/>
      <c r="P316" s="60"/>
      <c r="Q316" s="61"/>
    </row>
    <row r="317" spans="2:17" s="73" customFormat="1" ht="19.7" customHeight="1">
      <c r="B317" s="65"/>
      <c r="C317" s="65"/>
      <c r="D317" s="65"/>
      <c r="E317" s="30"/>
      <c r="F317" s="442"/>
      <c r="G317" s="53"/>
      <c r="H317" s="36"/>
      <c r="I317" s="283"/>
      <c r="J317" s="443"/>
      <c r="K317" s="57"/>
      <c r="L317" s="285"/>
      <c r="M317" s="60"/>
      <c r="N317" s="65"/>
      <c r="O317" s="57"/>
      <c r="P317" s="60"/>
      <c r="Q317" s="61"/>
    </row>
    <row r="318" spans="2:17" s="73" customFormat="1" ht="19.7" customHeight="1">
      <c r="B318" s="65"/>
      <c r="C318" s="65"/>
      <c r="D318" s="65"/>
      <c r="E318" s="30"/>
      <c r="F318" s="442"/>
      <c r="G318" s="53"/>
      <c r="H318" s="36"/>
      <c r="I318" s="283"/>
      <c r="J318" s="443"/>
      <c r="K318" s="57"/>
      <c r="L318" s="285"/>
      <c r="M318" s="60"/>
      <c r="N318" s="65"/>
      <c r="O318" s="57"/>
      <c r="P318" s="60"/>
      <c r="Q318" s="61"/>
    </row>
    <row r="319" spans="2:17" s="73" customFormat="1" ht="19.7" customHeight="1">
      <c r="B319" s="65"/>
      <c r="C319" s="65"/>
      <c r="D319" s="65"/>
      <c r="E319" s="30"/>
      <c r="F319" s="442"/>
      <c r="G319" s="53"/>
      <c r="H319" s="36"/>
      <c r="I319" s="283"/>
      <c r="J319" s="443"/>
      <c r="K319" s="57"/>
      <c r="L319" s="285"/>
      <c r="M319" s="60"/>
      <c r="N319" s="65"/>
      <c r="O319" s="57"/>
      <c r="P319" s="60"/>
      <c r="Q319" s="61"/>
    </row>
    <row r="320" spans="2:17" s="73" customFormat="1" ht="19.7" customHeight="1">
      <c r="B320" s="65"/>
      <c r="C320" s="65"/>
      <c r="D320" s="65"/>
      <c r="E320" s="30"/>
      <c r="F320" s="442"/>
      <c r="G320" s="53"/>
      <c r="H320" s="36"/>
      <c r="I320" s="283"/>
      <c r="J320" s="443"/>
      <c r="K320" s="57"/>
      <c r="L320" s="285"/>
      <c r="M320" s="60"/>
      <c r="N320" s="65"/>
      <c r="O320" s="57"/>
      <c r="P320" s="60"/>
      <c r="Q320" s="61"/>
    </row>
    <row r="321" spans="2:17" s="73" customFormat="1" ht="19.7" customHeight="1">
      <c r="B321" s="65"/>
      <c r="C321" s="65"/>
      <c r="D321" s="65"/>
      <c r="E321" s="30"/>
      <c r="F321" s="442"/>
      <c r="G321" s="53"/>
      <c r="H321" s="36"/>
      <c r="I321" s="283"/>
      <c r="J321" s="443"/>
      <c r="K321" s="57"/>
      <c r="L321" s="285"/>
      <c r="M321" s="60"/>
      <c r="N321" s="65"/>
      <c r="O321" s="57"/>
      <c r="P321" s="60"/>
      <c r="Q321" s="61"/>
    </row>
    <row r="322" spans="2:17" s="73" customFormat="1" ht="19.7" customHeight="1">
      <c r="B322" s="65"/>
      <c r="C322" s="65"/>
      <c r="D322" s="65"/>
      <c r="E322" s="30"/>
      <c r="F322" s="442"/>
      <c r="G322" s="53"/>
      <c r="H322" s="36"/>
      <c r="I322" s="283"/>
      <c r="J322" s="443"/>
      <c r="K322" s="57"/>
      <c r="L322" s="285"/>
      <c r="M322" s="60"/>
      <c r="N322" s="65"/>
      <c r="O322" s="57"/>
      <c r="P322" s="60"/>
      <c r="Q322" s="61"/>
    </row>
    <row r="323" spans="2:17" s="73" customFormat="1" ht="19.7" customHeight="1">
      <c r="B323" s="65"/>
      <c r="C323" s="65"/>
      <c r="D323" s="65"/>
      <c r="E323" s="30"/>
      <c r="F323" s="442"/>
      <c r="G323" s="53"/>
      <c r="H323" s="36"/>
      <c r="I323" s="283"/>
      <c r="J323" s="443"/>
      <c r="K323" s="57"/>
      <c r="L323" s="285"/>
      <c r="M323" s="60"/>
      <c r="N323" s="65"/>
      <c r="O323" s="57"/>
      <c r="P323" s="60"/>
      <c r="Q323" s="61"/>
    </row>
    <row r="324" spans="2:17" s="73" customFormat="1" ht="19.7" customHeight="1">
      <c r="B324" s="65"/>
      <c r="C324" s="65"/>
      <c r="D324" s="65"/>
      <c r="E324" s="30"/>
      <c r="F324" s="442"/>
      <c r="G324" s="53"/>
      <c r="H324" s="36"/>
      <c r="I324" s="283"/>
      <c r="J324" s="443"/>
      <c r="K324" s="57"/>
      <c r="L324" s="285"/>
      <c r="M324" s="60"/>
      <c r="N324" s="65"/>
      <c r="O324" s="57"/>
      <c r="P324" s="60"/>
      <c r="Q324" s="61"/>
    </row>
    <row r="325" spans="2:17" s="73" customFormat="1" ht="19.7" customHeight="1">
      <c r="B325" s="65"/>
      <c r="C325" s="65"/>
      <c r="D325" s="65"/>
      <c r="E325" s="30"/>
      <c r="F325" s="442"/>
      <c r="G325" s="53"/>
      <c r="H325" s="36"/>
      <c r="I325" s="283"/>
      <c r="J325" s="443"/>
      <c r="K325" s="57"/>
      <c r="L325" s="285"/>
      <c r="M325" s="60"/>
      <c r="N325" s="65"/>
      <c r="O325" s="57"/>
      <c r="P325" s="60"/>
      <c r="Q325" s="61"/>
    </row>
    <row r="326" spans="2:17" s="9" customFormat="1" ht="19.7" customHeight="1">
      <c r="B326" s="21"/>
      <c r="C326" s="65"/>
      <c r="D326" s="65"/>
      <c r="E326" s="932"/>
      <c r="F326" s="442"/>
      <c r="G326" s="53"/>
      <c r="H326" s="36"/>
      <c r="I326" s="283"/>
      <c r="J326" s="443"/>
      <c r="K326" s="22"/>
      <c r="L326" s="22"/>
      <c r="M326" s="25"/>
      <c r="N326" s="21"/>
      <c r="O326" s="22"/>
      <c r="P326" s="25"/>
      <c r="Q326" s="26"/>
    </row>
    <row r="327" spans="2:17" s="9" customFormat="1" ht="19.7" customHeight="1">
      <c r="B327" s="21"/>
      <c r="C327" s="65"/>
      <c r="D327" s="65"/>
      <c r="E327" s="1038"/>
      <c r="F327" s="442"/>
      <c r="G327" s="53"/>
      <c r="H327" s="36"/>
      <c r="I327" s="283"/>
      <c r="J327" s="443"/>
      <c r="K327" s="22"/>
      <c r="L327" s="22"/>
      <c r="M327" s="25"/>
      <c r="N327" s="21"/>
      <c r="O327" s="22"/>
      <c r="P327" s="25"/>
      <c r="Q327" s="26"/>
    </row>
    <row r="328" spans="2:17" s="9" customFormat="1" ht="19.7" customHeight="1">
      <c r="B328" s="21"/>
      <c r="C328" s="21"/>
      <c r="D328" s="21"/>
      <c r="E328" s="157"/>
      <c r="F328" s="269"/>
      <c r="G328" s="23"/>
      <c r="H328" s="36"/>
      <c r="I328" s="167"/>
      <c r="J328" s="330"/>
      <c r="K328" s="22"/>
      <c r="L328" s="22"/>
      <c r="M328" s="25"/>
      <c r="N328" s="21"/>
      <c r="O328" s="22"/>
      <c r="P328" s="25"/>
      <c r="Q328" s="26"/>
    </row>
    <row r="329" spans="2:17" s="9" customFormat="1" ht="19.7" customHeight="1">
      <c r="B329" s="21"/>
      <c r="C329" s="21"/>
      <c r="D329" s="21"/>
      <c r="E329" s="30"/>
      <c r="F329" s="269"/>
      <c r="G329" s="23"/>
      <c r="H329" s="36"/>
      <c r="I329" s="167"/>
      <c r="J329" s="30"/>
      <c r="K329" s="30"/>
      <c r="L329" s="22"/>
      <c r="M329" s="25"/>
      <c r="N329" s="21"/>
      <c r="O329" s="22"/>
      <c r="P329" s="25"/>
      <c r="Q329" s="26"/>
    </row>
    <row r="330" spans="2:17" s="9" customFormat="1" ht="19.7" customHeight="1">
      <c r="B330" s="21"/>
      <c r="C330" s="21"/>
      <c r="D330" s="21"/>
      <c r="E330" s="30"/>
      <c r="F330" s="269"/>
      <c r="G330" s="23"/>
      <c r="H330" s="36"/>
      <c r="I330" s="167"/>
      <c r="J330" s="30"/>
      <c r="K330" s="22"/>
      <c r="L330" s="22"/>
      <c r="M330" s="25"/>
      <c r="N330" s="21"/>
      <c r="O330" s="22"/>
      <c r="P330" s="25"/>
      <c r="Q330" s="26"/>
    </row>
    <row r="331" spans="2:17">
      <c r="C331" s="21"/>
      <c r="D331" s="21"/>
      <c r="E331" s="30"/>
      <c r="F331" s="269"/>
      <c r="G331" s="23"/>
      <c r="H331" s="36"/>
      <c r="I331" s="167"/>
      <c r="J331" s="30"/>
    </row>
    <row r="332" spans="2:17">
      <c r="C332" s="21"/>
      <c r="D332" s="21"/>
      <c r="E332" s="30"/>
      <c r="F332" s="269"/>
      <c r="G332" s="23"/>
      <c r="H332" s="36"/>
      <c r="I332" s="167"/>
      <c r="J332" s="30"/>
    </row>
  </sheetData>
  <autoFilter ref="B8:O330" xr:uid="{06ABD799-58CE-4A6D-A969-FD1D8C71C6EB}"/>
  <mergeCells count="18">
    <mergeCell ref="C147:E147"/>
    <mergeCell ref="C184:E184"/>
    <mergeCell ref="C188:E188"/>
    <mergeCell ref="C225:E225"/>
    <mergeCell ref="C274:E274"/>
    <mergeCell ref="C283:E283"/>
    <mergeCell ref="C9:E9"/>
    <mergeCell ref="C21:E21"/>
    <mergeCell ref="C37:E37"/>
    <mergeCell ref="C55:E55"/>
    <mergeCell ref="C67:E67"/>
    <mergeCell ref="C110:E110"/>
    <mergeCell ref="B2:D2"/>
    <mergeCell ref="G2:I2"/>
    <mergeCell ref="B3:D3"/>
    <mergeCell ref="B4:D4"/>
    <mergeCell ref="B5:D5"/>
    <mergeCell ref="B6:D6"/>
  </mergeCells>
  <phoneticPr fontId="4"/>
  <pageMargins left="0" right="0" top="0" bottom="0" header="0" footer="0"/>
  <pageSetup paperSize="8" scale="65" orientation="portrait" r:id="rId1"/>
  <extLst>
    <ext xmlns:x14="http://schemas.microsoft.com/office/spreadsheetml/2009/9/main" uri="{CCE6A557-97BC-4b89-ADB6-D9C93CAAB3DF}">
      <x14:dataValidations xmlns:xm="http://schemas.microsoft.com/office/excel/2006/main" count="1">
        <x14:dataValidation imeMode="hiragana" allowBlank="1" showInputMessage="1" showErrorMessage="1" xr:uid="{394A0538-8786-4719-944B-571A21B3E478}">
          <xm:sqref>J28:J33 JF28:JF33 TB28:TB33 ACX28:ACX33 AMT28:AMT33 AWP28:AWP33 BGL28:BGL33 BQH28:BQH33 CAD28:CAD33 CJZ28:CJZ33 CTV28:CTV33 DDR28:DDR33 DNN28:DNN33 DXJ28:DXJ33 EHF28:EHF33 ERB28:ERB33 FAX28:FAX33 FKT28:FKT33 FUP28:FUP33 GEL28:GEL33 GOH28:GOH33 GYD28:GYD33 HHZ28:HHZ33 HRV28:HRV33 IBR28:IBR33 ILN28:ILN33 IVJ28:IVJ33 JFF28:JFF33 JPB28:JPB33 JYX28:JYX33 KIT28:KIT33 KSP28:KSP33 LCL28:LCL33 LMH28:LMH33 LWD28:LWD33 MFZ28:MFZ33 MPV28:MPV33 MZR28:MZR33 NJN28:NJN33 NTJ28:NTJ33 ODF28:ODF33 ONB28:ONB33 OWX28:OWX33 PGT28:PGT33 PQP28:PQP33 QAL28:QAL33 QKH28:QKH33 QUD28:QUD33 RDZ28:RDZ33 RNV28:RNV33 RXR28:RXR33 SHN28:SHN33 SRJ28:SRJ33 TBF28:TBF33 TLB28:TLB33 TUX28:TUX33 UET28:UET33 UOP28:UOP33 UYL28:UYL33 VIH28:VIH33 VSD28:VSD33 WBZ28:WBZ33 WLV28:WLV33 WVR28:WVR33 J65564:J65569 JF65564:JF65569 TB65564:TB65569 ACX65564:ACX65569 AMT65564:AMT65569 AWP65564:AWP65569 BGL65564:BGL65569 BQH65564:BQH65569 CAD65564:CAD65569 CJZ65564:CJZ65569 CTV65564:CTV65569 DDR65564:DDR65569 DNN65564:DNN65569 DXJ65564:DXJ65569 EHF65564:EHF65569 ERB65564:ERB65569 FAX65564:FAX65569 FKT65564:FKT65569 FUP65564:FUP65569 GEL65564:GEL65569 GOH65564:GOH65569 GYD65564:GYD65569 HHZ65564:HHZ65569 HRV65564:HRV65569 IBR65564:IBR65569 ILN65564:ILN65569 IVJ65564:IVJ65569 JFF65564:JFF65569 JPB65564:JPB65569 JYX65564:JYX65569 KIT65564:KIT65569 KSP65564:KSP65569 LCL65564:LCL65569 LMH65564:LMH65569 LWD65564:LWD65569 MFZ65564:MFZ65569 MPV65564:MPV65569 MZR65564:MZR65569 NJN65564:NJN65569 NTJ65564:NTJ65569 ODF65564:ODF65569 ONB65564:ONB65569 OWX65564:OWX65569 PGT65564:PGT65569 PQP65564:PQP65569 QAL65564:QAL65569 QKH65564:QKH65569 QUD65564:QUD65569 RDZ65564:RDZ65569 RNV65564:RNV65569 RXR65564:RXR65569 SHN65564:SHN65569 SRJ65564:SRJ65569 TBF65564:TBF65569 TLB65564:TLB65569 TUX65564:TUX65569 UET65564:UET65569 UOP65564:UOP65569 UYL65564:UYL65569 VIH65564:VIH65569 VSD65564:VSD65569 WBZ65564:WBZ65569 WLV65564:WLV65569 WVR65564:WVR65569 J131100:J131105 JF131100:JF131105 TB131100:TB131105 ACX131100:ACX131105 AMT131100:AMT131105 AWP131100:AWP131105 BGL131100:BGL131105 BQH131100:BQH131105 CAD131100:CAD131105 CJZ131100:CJZ131105 CTV131100:CTV131105 DDR131100:DDR131105 DNN131100:DNN131105 DXJ131100:DXJ131105 EHF131100:EHF131105 ERB131100:ERB131105 FAX131100:FAX131105 FKT131100:FKT131105 FUP131100:FUP131105 GEL131100:GEL131105 GOH131100:GOH131105 GYD131100:GYD131105 HHZ131100:HHZ131105 HRV131100:HRV131105 IBR131100:IBR131105 ILN131100:ILN131105 IVJ131100:IVJ131105 JFF131100:JFF131105 JPB131100:JPB131105 JYX131100:JYX131105 KIT131100:KIT131105 KSP131100:KSP131105 LCL131100:LCL131105 LMH131100:LMH131105 LWD131100:LWD131105 MFZ131100:MFZ131105 MPV131100:MPV131105 MZR131100:MZR131105 NJN131100:NJN131105 NTJ131100:NTJ131105 ODF131100:ODF131105 ONB131100:ONB131105 OWX131100:OWX131105 PGT131100:PGT131105 PQP131100:PQP131105 QAL131100:QAL131105 QKH131100:QKH131105 QUD131100:QUD131105 RDZ131100:RDZ131105 RNV131100:RNV131105 RXR131100:RXR131105 SHN131100:SHN131105 SRJ131100:SRJ131105 TBF131100:TBF131105 TLB131100:TLB131105 TUX131100:TUX131105 UET131100:UET131105 UOP131100:UOP131105 UYL131100:UYL131105 VIH131100:VIH131105 VSD131100:VSD131105 WBZ131100:WBZ131105 WLV131100:WLV131105 WVR131100:WVR131105 J196636:J196641 JF196636:JF196641 TB196636:TB196641 ACX196636:ACX196641 AMT196636:AMT196641 AWP196636:AWP196641 BGL196636:BGL196641 BQH196636:BQH196641 CAD196636:CAD196641 CJZ196636:CJZ196641 CTV196636:CTV196641 DDR196636:DDR196641 DNN196636:DNN196641 DXJ196636:DXJ196641 EHF196636:EHF196641 ERB196636:ERB196641 FAX196636:FAX196641 FKT196636:FKT196641 FUP196636:FUP196641 GEL196636:GEL196641 GOH196636:GOH196641 GYD196636:GYD196641 HHZ196636:HHZ196641 HRV196636:HRV196641 IBR196636:IBR196641 ILN196636:ILN196641 IVJ196636:IVJ196641 JFF196636:JFF196641 JPB196636:JPB196641 JYX196636:JYX196641 KIT196636:KIT196641 KSP196636:KSP196641 LCL196636:LCL196641 LMH196636:LMH196641 LWD196636:LWD196641 MFZ196636:MFZ196641 MPV196636:MPV196641 MZR196636:MZR196641 NJN196636:NJN196641 NTJ196636:NTJ196641 ODF196636:ODF196641 ONB196636:ONB196641 OWX196636:OWX196641 PGT196636:PGT196641 PQP196636:PQP196641 QAL196636:QAL196641 QKH196636:QKH196641 QUD196636:QUD196641 RDZ196636:RDZ196641 RNV196636:RNV196641 RXR196636:RXR196641 SHN196636:SHN196641 SRJ196636:SRJ196641 TBF196636:TBF196641 TLB196636:TLB196641 TUX196636:TUX196641 UET196636:UET196641 UOP196636:UOP196641 UYL196636:UYL196641 VIH196636:VIH196641 VSD196636:VSD196641 WBZ196636:WBZ196641 WLV196636:WLV196641 WVR196636:WVR196641 J262172:J262177 JF262172:JF262177 TB262172:TB262177 ACX262172:ACX262177 AMT262172:AMT262177 AWP262172:AWP262177 BGL262172:BGL262177 BQH262172:BQH262177 CAD262172:CAD262177 CJZ262172:CJZ262177 CTV262172:CTV262177 DDR262172:DDR262177 DNN262172:DNN262177 DXJ262172:DXJ262177 EHF262172:EHF262177 ERB262172:ERB262177 FAX262172:FAX262177 FKT262172:FKT262177 FUP262172:FUP262177 GEL262172:GEL262177 GOH262172:GOH262177 GYD262172:GYD262177 HHZ262172:HHZ262177 HRV262172:HRV262177 IBR262172:IBR262177 ILN262172:ILN262177 IVJ262172:IVJ262177 JFF262172:JFF262177 JPB262172:JPB262177 JYX262172:JYX262177 KIT262172:KIT262177 KSP262172:KSP262177 LCL262172:LCL262177 LMH262172:LMH262177 LWD262172:LWD262177 MFZ262172:MFZ262177 MPV262172:MPV262177 MZR262172:MZR262177 NJN262172:NJN262177 NTJ262172:NTJ262177 ODF262172:ODF262177 ONB262172:ONB262177 OWX262172:OWX262177 PGT262172:PGT262177 PQP262172:PQP262177 QAL262172:QAL262177 QKH262172:QKH262177 QUD262172:QUD262177 RDZ262172:RDZ262177 RNV262172:RNV262177 RXR262172:RXR262177 SHN262172:SHN262177 SRJ262172:SRJ262177 TBF262172:TBF262177 TLB262172:TLB262177 TUX262172:TUX262177 UET262172:UET262177 UOP262172:UOP262177 UYL262172:UYL262177 VIH262172:VIH262177 VSD262172:VSD262177 WBZ262172:WBZ262177 WLV262172:WLV262177 WVR262172:WVR262177 J327708:J327713 JF327708:JF327713 TB327708:TB327713 ACX327708:ACX327713 AMT327708:AMT327713 AWP327708:AWP327713 BGL327708:BGL327713 BQH327708:BQH327713 CAD327708:CAD327713 CJZ327708:CJZ327713 CTV327708:CTV327713 DDR327708:DDR327713 DNN327708:DNN327713 DXJ327708:DXJ327713 EHF327708:EHF327713 ERB327708:ERB327713 FAX327708:FAX327713 FKT327708:FKT327713 FUP327708:FUP327713 GEL327708:GEL327713 GOH327708:GOH327713 GYD327708:GYD327713 HHZ327708:HHZ327713 HRV327708:HRV327713 IBR327708:IBR327713 ILN327708:ILN327713 IVJ327708:IVJ327713 JFF327708:JFF327713 JPB327708:JPB327713 JYX327708:JYX327713 KIT327708:KIT327713 KSP327708:KSP327713 LCL327708:LCL327713 LMH327708:LMH327713 LWD327708:LWD327713 MFZ327708:MFZ327713 MPV327708:MPV327713 MZR327708:MZR327713 NJN327708:NJN327713 NTJ327708:NTJ327713 ODF327708:ODF327713 ONB327708:ONB327713 OWX327708:OWX327713 PGT327708:PGT327713 PQP327708:PQP327713 QAL327708:QAL327713 QKH327708:QKH327713 QUD327708:QUD327713 RDZ327708:RDZ327713 RNV327708:RNV327713 RXR327708:RXR327713 SHN327708:SHN327713 SRJ327708:SRJ327713 TBF327708:TBF327713 TLB327708:TLB327713 TUX327708:TUX327713 UET327708:UET327713 UOP327708:UOP327713 UYL327708:UYL327713 VIH327708:VIH327713 VSD327708:VSD327713 WBZ327708:WBZ327713 WLV327708:WLV327713 WVR327708:WVR327713 J393244:J393249 JF393244:JF393249 TB393244:TB393249 ACX393244:ACX393249 AMT393244:AMT393249 AWP393244:AWP393249 BGL393244:BGL393249 BQH393244:BQH393249 CAD393244:CAD393249 CJZ393244:CJZ393249 CTV393244:CTV393249 DDR393244:DDR393249 DNN393244:DNN393249 DXJ393244:DXJ393249 EHF393244:EHF393249 ERB393244:ERB393249 FAX393244:FAX393249 FKT393244:FKT393249 FUP393244:FUP393249 GEL393244:GEL393249 GOH393244:GOH393249 GYD393244:GYD393249 HHZ393244:HHZ393249 HRV393244:HRV393249 IBR393244:IBR393249 ILN393244:ILN393249 IVJ393244:IVJ393249 JFF393244:JFF393249 JPB393244:JPB393249 JYX393244:JYX393249 KIT393244:KIT393249 KSP393244:KSP393249 LCL393244:LCL393249 LMH393244:LMH393249 LWD393244:LWD393249 MFZ393244:MFZ393249 MPV393244:MPV393249 MZR393244:MZR393249 NJN393244:NJN393249 NTJ393244:NTJ393249 ODF393244:ODF393249 ONB393244:ONB393249 OWX393244:OWX393249 PGT393244:PGT393249 PQP393244:PQP393249 QAL393244:QAL393249 QKH393244:QKH393249 QUD393244:QUD393249 RDZ393244:RDZ393249 RNV393244:RNV393249 RXR393244:RXR393249 SHN393244:SHN393249 SRJ393244:SRJ393249 TBF393244:TBF393249 TLB393244:TLB393249 TUX393244:TUX393249 UET393244:UET393249 UOP393244:UOP393249 UYL393244:UYL393249 VIH393244:VIH393249 VSD393244:VSD393249 WBZ393244:WBZ393249 WLV393244:WLV393249 WVR393244:WVR393249 J458780:J458785 JF458780:JF458785 TB458780:TB458785 ACX458780:ACX458785 AMT458780:AMT458785 AWP458780:AWP458785 BGL458780:BGL458785 BQH458780:BQH458785 CAD458780:CAD458785 CJZ458780:CJZ458785 CTV458780:CTV458785 DDR458780:DDR458785 DNN458780:DNN458785 DXJ458780:DXJ458785 EHF458780:EHF458785 ERB458780:ERB458785 FAX458780:FAX458785 FKT458780:FKT458785 FUP458780:FUP458785 GEL458780:GEL458785 GOH458780:GOH458785 GYD458780:GYD458785 HHZ458780:HHZ458785 HRV458780:HRV458785 IBR458780:IBR458785 ILN458780:ILN458785 IVJ458780:IVJ458785 JFF458780:JFF458785 JPB458780:JPB458785 JYX458780:JYX458785 KIT458780:KIT458785 KSP458780:KSP458785 LCL458780:LCL458785 LMH458780:LMH458785 LWD458780:LWD458785 MFZ458780:MFZ458785 MPV458780:MPV458785 MZR458780:MZR458785 NJN458780:NJN458785 NTJ458780:NTJ458785 ODF458780:ODF458785 ONB458780:ONB458785 OWX458780:OWX458785 PGT458780:PGT458785 PQP458780:PQP458785 QAL458780:QAL458785 QKH458780:QKH458785 QUD458780:QUD458785 RDZ458780:RDZ458785 RNV458780:RNV458785 RXR458780:RXR458785 SHN458780:SHN458785 SRJ458780:SRJ458785 TBF458780:TBF458785 TLB458780:TLB458785 TUX458780:TUX458785 UET458780:UET458785 UOP458780:UOP458785 UYL458780:UYL458785 VIH458780:VIH458785 VSD458780:VSD458785 WBZ458780:WBZ458785 WLV458780:WLV458785 WVR458780:WVR458785 J524316:J524321 JF524316:JF524321 TB524316:TB524321 ACX524316:ACX524321 AMT524316:AMT524321 AWP524316:AWP524321 BGL524316:BGL524321 BQH524316:BQH524321 CAD524316:CAD524321 CJZ524316:CJZ524321 CTV524316:CTV524321 DDR524316:DDR524321 DNN524316:DNN524321 DXJ524316:DXJ524321 EHF524316:EHF524321 ERB524316:ERB524321 FAX524316:FAX524321 FKT524316:FKT524321 FUP524316:FUP524321 GEL524316:GEL524321 GOH524316:GOH524321 GYD524316:GYD524321 HHZ524316:HHZ524321 HRV524316:HRV524321 IBR524316:IBR524321 ILN524316:ILN524321 IVJ524316:IVJ524321 JFF524316:JFF524321 JPB524316:JPB524321 JYX524316:JYX524321 KIT524316:KIT524321 KSP524316:KSP524321 LCL524316:LCL524321 LMH524316:LMH524321 LWD524316:LWD524321 MFZ524316:MFZ524321 MPV524316:MPV524321 MZR524316:MZR524321 NJN524316:NJN524321 NTJ524316:NTJ524321 ODF524316:ODF524321 ONB524316:ONB524321 OWX524316:OWX524321 PGT524316:PGT524321 PQP524316:PQP524321 QAL524316:QAL524321 QKH524316:QKH524321 QUD524316:QUD524321 RDZ524316:RDZ524321 RNV524316:RNV524321 RXR524316:RXR524321 SHN524316:SHN524321 SRJ524316:SRJ524321 TBF524316:TBF524321 TLB524316:TLB524321 TUX524316:TUX524321 UET524316:UET524321 UOP524316:UOP524321 UYL524316:UYL524321 VIH524316:VIH524321 VSD524316:VSD524321 WBZ524316:WBZ524321 WLV524316:WLV524321 WVR524316:WVR524321 J589852:J589857 JF589852:JF589857 TB589852:TB589857 ACX589852:ACX589857 AMT589852:AMT589857 AWP589852:AWP589857 BGL589852:BGL589857 BQH589852:BQH589857 CAD589852:CAD589857 CJZ589852:CJZ589857 CTV589852:CTV589857 DDR589852:DDR589857 DNN589852:DNN589857 DXJ589852:DXJ589857 EHF589852:EHF589857 ERB589852:ERB589857 FAX589852:FAX589857 FKT589852:FKT589857 FUP589852:FUP589857 GEL589852:GEL589857 GOH589852:GOH589857 GYD589852:GYD589857 HHZ589852:HHZ589857 HRV589852:HRV589857 IBR589852:IBR589857 ILN589852:ILN589857 IVJ589852:IVJ589857 JFF589852:JFF589857 JPB589852:JPB589857 JYX589852:JYX589857 KIT589852:KIT589857 KSP589852:KSP589857 LCL589852:LCL589857 LMH589852:LMH589857 LWD589852:LWD589857 MFZ589852:MFZ589857 MPV589852:MPV589857 MZR589852:MZR589857 NJN589852:NJN589857 NTJ589852:NTJ589857 ODF589852:ODF589857 ONB589852:ONB589857 OWX589852:OWX589857 PGT589852:PGT589857 PQP589852:PQP589857 QAL589852:QAL589857 QKH589852:QKH589857 QUD589852:QUD589857 RDZ589852:RDZ589857 RNV589852:RNV589857 RXR589852:RXR589857 SHN589852:SHN589857 SRJ589852:SRJ589857 TBF589852:TBF589857 TLB589852:TLB589857 TUX589852:TUX589857 UET589852:UET589857 UOP589852:UOP589857 UYL589852:UYL589857 VIH589852:VIH589857 VSD589852:VSD589857 WBZ589852:WBZ589857 WLV589852:WLV589857 WVR589852:WVR589857 J655388:J655393 JF655388:JF655393 TB655388:TB655393 ACX655388:ACX655393 AMT655388:AMT655393 AWP655388:AWP655393 BGL655388:BGL655393 BQH655388:BQH655393 CAD655388:CAD655393 CJZ655388:CJZ655393 CTV655388:CTV655393 DDR655388:DDR655393 DNN655388:DNN655393 DXJ655388:DXJ655393 EHF655388:EHF655393 ERB655388:ERB655393 FAX655388:FAX655393 FKT655388:FKT655393 FUP655388:FUP655393 GEL655388:GEL655393 GOH655388:GOH655393 GYD655388:GYD655393 HHZ655388:HHZ655393 HRV655388:HRV655393 IBR655388:IBR655393 ILN655388:ILN655393 IVJ655388:IVJ655393 JFF655388:JFF655393 JPB655388:JPB655393 JYX655388:JYX655393 KIT655388:KIT655393 KSP655388:KSP655393 LCL655388:LCL655393 LMH655388:LMH655393 LWD655388:LWD655393 MFZ655388:MFZ655393 MPV655388:MPV655393 MZR655388:MZR655393 NJN655388:NJN655393 NTJ655388:NTJ655393 ODF655388:ODF655393 ONB655388:ONB655393 OWX655388:OWX655393 PGT655388:PGT655393 PQP655388:PQP655393 QAL655388:QAL655393 QKH655388:QKH655393 QUD655388:QUD655393 RDZ655388:RDZ655393 RNV655388:RNV655393 RXR655388:RXR655393 SHN655388:SHN655393 SRJ655388:SRJ655393 TBF655388:TBF655393 TLB655388:TLB655393 TUX655388:TUX655393 UET655388:UET655393 UOP655388:UOP655393 UYL655388:UYL655393 VIH655388:VIH655393 VSD655388:VSD655393 WBZ655388:WBZ655393 WLV655388:WLV655393 WVR655388:WVR655393 J720924:J720929 JF720924:JF720929 TB720924:TB720929 ACX720924:ACX720929 AMT720924:AMT720929 AWP720924:AWP720929 BGL720924:BGL720929 BQH720924:BQH720929 CAD720924:CAD720929 CJZ720924:CJZ720929 CTV720924:CTV720929 DDR720924:DDR720929 DNN720924:DNN720929 DXJ720924:DXJ720929 EHF720924:EHF720929 ERB720924:ERB720929 FAX720924:FAX720929 FKT720924:FKT720929 FUP720924:FUP720929 GEL720924:GEL720929 GOH720924:GOH720929 GYD720924:GYD720929 HHZ720924:HHZ720929 HRV720924:HRV720929 IBR720924:IBR720929 ILN720924:ILN720929 IVJ720924:IVJ720929 JFF720924:JFF720929 JPB720924:JPB720929 JYX720924:JYX720929 KIT720924:KIT720929 KSP720924:KSP720929 LCL720924:LCL720929 LMH720924:LMH720929 LWD720924:LWD720929 MFZ720924:MFZ720929 MPV720924:MPV720929 MZR720924:MZR720929 NJN720924:NJN720929 NTJ720924:NTJ720929 ODF720924:ODF720929 ONB720924:ONB720929 OWX720924:OWX720929 PGT720924:PGT720929 PQP720924:PQP720929 QAL720924:QAL720929 QKH720924:QKH720929 QUD720924:QUD720929 RDZ720924:RDZ720929 RNV720924:RNV720929 RXR720924:RXR720929 SHN720924:SHN720929 SRJ720924:SRJ720929 TBF720924:TBF720929 TLB720924:TLB720929 TUX720924:TUX720929 UET720924:UET720929 UOP720924:UOP720929 UYL720924:UYL720929 VIH720924:VIH720929 VSD720924:VSD720929 WBZ720924:WBZ720929 WLV720924:WLV720929 WVR720924:WVR720929 J786460:J786465 JF786460:JF786465 TB786460:TB786465 ACX786460:ACX786465 AMT786460:AMT786465 AWP786460:AWP786465 BGL786460:BGL786465 BQH786460:BQH786465 CAD786460:CAD786465 CJZ786460:CJZ786465 CTV786460:CTV786465 DDR786460:DDR786465 DNN786460:DNN786465 DXJ786460:DXJ786465 EHF786460:EHF786465 ERB786460:ERB786465 FAX786460:FAX786465 FKT786460:FKT786465 FUP786460:FUP786465 GEL786460:GEL786465 GOH786460:GOH786465 GYD786460:GYD786465 HHZ786460:HHZ786465 HRV786460:HRV786465 IBR786460:IBR786465 ILN786460:ILN786465 IVJ786460:IVJ786465 JFF786460:JFF786465 JPB786460:JPB786465 JYX786460:JYX786465 KIT786460:KIT786465 KSP786460:KSP786465 LCL786460:LCL786465 LMH786460:LMH786465 LWD786460:LWD786465 MFZ786460:MFZ786465 MPV786460:MPV786465 MZR786460:MZR786465 NJN786460:NJN786465 NTJ786460:NTJ786465 ODF786460:ODF786465 ONB786460:ONB786465 OWX786460:OWX786465 PGT786460:PGT786465 PQP786460:PQP786465 QAL786460:QAL786465 QKH786460:QKH786465 QUD786460:QUD786465 RDZ786460:RDZ786465 RNV786460:RNV786465 RXR786460:RXR786465 SHN786460:SHN786465 SRJ786460:SRJ786465 TBF786460:TBF786465 TLB786460:TLB786465 TUX786460:TUX786465 UET786460:UET786465 UOP786460:UOP786465 UYL786460:UYL786465 VIH786460:VIH786465 VSD786460:VSD786465 WBZ786460:WBZ786465 WLV786460:WLV786465 WVR786460:WVR786465 J851996:J852001 JF851996:JF852001 TB851996:TB852001 ACX851996:ACX852001 AMT851996:AMT852001 AWP851996:AWP852001 BGL851996:BGL852001 BQH851996:BQH852001 CAD851996:CAD852001 CJZ851996:CJZ852001 CTV851996:CTV852001 DDR851996:DDR852001 DNN851996:DNN852001 DXJ851996:DXJ852001 EHF851996:EHF852001 ERB851996:ERB852001 FAX851996:FAX852001 FKT851996:FKT852001 FUP851996:FUP852001 GEL851996:GEL852001 GOH851996:GOH852001 GYD851996:GYD852001 HHZ851996:HHZ852001 HRV851996:HRV852001 IBR851996:IBR852001 ILN851996:ILN852001 IVJ851996:IVJ852001 JFF851996:JFF852001 JPB851996:JPB852001 JYX851996:JYX852001 KIT851996:KIT852001 KSP851996:KSP852001 LCL851996:LCL852001 LMH851996:LMH852001 LWD851996:LWD852001 MFZ851996:MFZ852001 MPV851996:MPV852001 MZR851996:MZR852001 NJN851996:NJN852001 NTJ851996:NTJ852001 ODF851996:ODF852001 ONB851996:ONB852001 OWX851996:OWX852001 PGT851996:PGT852001 PQP851996:PQP852001 QAL851996:QAL852001 QKH851996:QKH852001 QUD851996:QUD852001 RDZ851996:RDZ852001 RNV851996:RNV852001 RXR851996:RXR852001 SHN851996:SHN852001 SRJ851996:SRJ852001 TBF851996:TBF852001 TLB851996:TLB852001 TUX851996:TUX852001 UET851996:UET852001 UOP851996:UOP852001 UYL851996:UYL852001 VIH851996:VIH852001 VSD851996:VSD852001 WBZ851996:WBZ852001 WLV851996:WLV852001 WVR851996:WVR852001 J917532:J917537 JF917532:JF917537 TB917532:TB917537 ACX917532:ACX917537 AMT917532:AMT917537 AWP917532:AWP917537 BGL917532:BGL917537 BQH917532:BQH917537 CAD917532:CAD917537 CJZ917532:CJZ917537 CTV917532:CTV917537 DDR917532:DDR917537 DNN917532:DNN917537 DXJ917532:DXJ917537 EHF917532:EHF917537 ERB917532:ERB917537 FAX917532:FAX917537 FKT917532:FKT917537 FUP917532:FUP917537 GEL917532:GEL917537 GOH917532:GOH917537 GYD917532:GYD917537 HHZ917532:HHZ917537 HRV917532:HRV917537 IBR917532:IBR917537 ILN917532:ILN917537 IVJ917532:IVJ917537 JFF917532:JFF917537 JPB917532:JPB917537 JYX917532:JYX917537 KIT917532:KIT917537 KSP917532:KSP917537 LCL917532:LCL917537 LMH917532:LMH917537 LWD917532:LWD917537 MFZ917532:MFZ917537 MPV917532:MPV917537 MZR917532:MZR917537 NJN917532:NJN917537 NTJ917532:NTJ917537 ODF917532:ODF917537 ONB917532:ONB917537 OWX917532:OWX917537 PGT917532:PGT917537 PQP917532:PQP917537 QAL917532:QAL917537 QKH917532:QKH917537 QUD917532:QUD917537 RDZ917532:RDZ917537 RNV917532:RNV917537 RXR917532:RXR917537 SHN917532:SHN917537 SRJ917532:SRJ917537 TBF917532:TBF917537 TLB917532:TLB917537 TUX917532:TUX917537 UET917532:UET917537 UOP917532:UOP917537 UYL917532:UYL917537 VIH917532:VIH917537 VSD917532:VSD917537 WBZ917532:WBZ917537 WLV917532:WLV917537 WVR917532:WVR917537 J983068:J983073 JF983068:JF983073 TB983068:TB983073 ACX983068:ACX983073 AMT983068:AMT983073 AWP983068:AWP983073 BGL983068:BGL983073 BQH983068:BQH983073 CAD983068:CAD983073 CJZ983068:CJZ983073 CTV983068:CTV983073 DDR983068:DDR983073 DNN983068:DNN983073 DXJ983068:DXJ983073 EHF983068:EHF983073 ERB983068:ERB983073 FAX983068:FAX983073 FKT983068:FKT983073 FUP983068:FUP983073 GEL983068:GEL983073 GOH983068:GOH983073 GYD983068:GYD983073 HHZ983068:HHZ983073 HRV983068:HRV983073 IBR983068:IBR983073 ILN983068:ILN983073 IVJ983068:IVJ983073 JFF983068:JFF983073 JPB983068:JPB983073 JYX983068:JYX983073 KIT983068:KIT983073 KSP983068:KSP983073 LCL983068:LCL983073 LMH983068:LMH983073 LWD983068:LWD983073 MFZ983068:MFZ983073 MPV983068:MPV983073 MZR983068:MZR983073 NJN983068:NJN983073 NTJ983068:NTJ983073 ODF983068:ODF983073 ONB983068:ONB983073 OWX983068:OWX983073 PGT983068:PGT983073 PQP983068:PQP983073 QAL983068:QAL983073 QKH983068:QKH983073 QUD983068:QUD983073 RDZ983068:RDZ983073 RNV983068:RNV983073 RXR983068:RXR983073 SHN983068:SHN983073 SRJ983068:SRJ983073 TBF983068:TBF983073 TLB983068:TLB983073 TUX983068:TUX983073 UET983068:UET983073 UOP983068:UOP983073 UYL983068:UYL983073 VIH983068:VIH983073 VSD983068:VSD983073 WBZ983068:WBZ983073 WLV983068:WLV983073 WVR983068:WVR983073 J41:J42 JF41:JF42 TB41:TB42 ACX41:ACX42 AMT41:AMT42 AWP41:AWP42 BGL41:BGL42 BQH41:BQH42 CAD41:CAD42 CJZ41:CJZ42 CTV41:CTV42 DDR41:DDR42 DNN41:DNN42 DXJ41:DXJ42 EHF41:EHF42 ERB41:ERB42 FAX41:FAX42 FKT41:FKT42 FUP41:FUP42 GEL41:GEL42 GOH41:GOH42 GYD41:GYD42 HHZ41:HHZ42 HRV41:HRV42 IBR41:IBR42 ILN41:ILN42 IVJ41:IVJ42 JFF41:JFF42 JPB41:JPB42 JYX41:JYX42 KIT41:KIT42 KSP41:KSP42 LCL41:LCL42 LMH41:LMH42 LWD41:LWD42 MFZ41:MFZ42 MPV41:MPV42 MZR41:MZR42 NJN41:NJN42 NTJ41:NTJ42 ODF41:ODF42 ONB41:ONB42 OWX41:OWX42 PGT41:PGT42 PQP41:PQP42 QAL41:QAL42 QKH41:QKH42 QUD41:QUD42 RDZ41:RDZ42 RNV41:RNV42 RXR41:RXR42 SHN41:SHN42 SRJ41:SRJ42 TBF41:TBF42 TLB41:TLB42 TUX41:TUX42 UET41:UET42 UOP41:UOP42 UYL41:UYL42 VIH41:VIH42 VSD41:VSD42 WBZ41:WBZ42 WLV41:WLV42 WVR41:WVR42 J65577:J65578 JF65577:JF65578 TB65577:TB65578 ACX65577:ACX65578 AMT65577:AMT65578 AWP65577:AWP65578 BGL65577:BGL65578 BQH65577:BQH65578 CAD65577:CAD65578 CJZ65577:CJZ65578 CTV65577:CTV65578 DDR65577:DDR65578 DNN65577:DNN65578 DXJ65577:DXJ65578 EHF65577:EHF65578 ERB65577:ERB65578 FAX65577:FAX65578 FKT65577:FKT65578 FUP65577:FUP65578 GEL65577:GEL65578 GOH65577:GOH65578 GYD65577:GYD65578 HHZ65577:HHZ65578 HRV65577:HRV65578 IBR65577:IBR65578 ILN65577:ILN65578 IVJ65577:IVJ65578 JFF65577:JFF65578 JPB65577:JPB65578 JYX65577:JYX65578 KIT65577:KIT65578 KSP65577:KSP65578 LCL65577:LCL65578 LMH65577:LMH65578 LWD65577:LWD65578 MFZ65577:MFZ65578 MPV65577:MPV65578 MZR65577:MZR65578 NJN65577:NJN65578 NTJ65577:NTJ65578 ODF65577:ODF65578 ONB65577:ONB65578 OWX65577:OWX65578 PGT65577:PGT65578 PQP65577:PQP65578 QAL65577:QAL65578 QKH65577:QKH65578 QUD65577:QUD65578 RDZ65577:RDZ65578 RNV65577:RNV65578 RXR65577:RXR65578 SHN65577:SHN65578 SRJ65577:SRJ65578 TBF65577:TBF65578 TLB65577:TLB65578 TUX65577:TUX65578 UET65577:UET65578 UOP65577:UOP65578 UYL65577:UYL65578 VIH65577:VIH65578 VSD65577:VSD65578 WBZ65577:WBZ65578 WLV65577:WLV65578 WVR65577:WVR65578 J131113:J131114 JF131113:JF131114 TB131113:TB131114 ACX131113:ACX131114 AMT131113:AMT131114 AWP131113:AWP131114 BGL131113:BGL131114 BQH131113:BQH131114 CAD131113:CAD131114 CJZ131113:CJZ131114 CTV131113:CTV131114 DDR131113:DDR131114 DNN131113:DNN131114 DXJ131113:DXJ131114 EHF131113:EHF131114 ERB131113:ERB131114 FAX131113:FAX131114 FKT131113:FKT131114 FUP131113:FUP131114 GEL131113:GEL131114 GOH131113:GOH131114 GYD131113:GYD131114 HHZ131113:HHZ131114 HRV131113:HRV131114 IBR131113:IBR131114 ILN131113:ILN131114 IVJ131113:IVJ131114 JFF131113:JFF131114 JPB131113:JPB131114 JYX131113:JYX131114 KIT131113:KIT131114 KSP131113:KSP131114 LCL131113:LCL131114 LMH131113:LMH131114 LWD131113:LWD131114 MFZ131113:MFZ131114 MPV131113:MPV131114 MZR131113:MZR131114 NJN131113:NJN131114 NTJ131113:NTJ131114 ODF131113:ODF131114 ONB131113:ONB131114 OWX131113:OWX131114 PGT131113:PGT131114 PQP131113:PQP131114 QAL131113:QAL131114 QKH131113:QKH131114 QUD131113:QUD131114 RDZ131113:RDZ131114 RNV131113:RNV131114 RXR131113:RXR131114 SHN131113:SHN131114 SRJ131113:SRJ131114 TBF131113:TBF131114 TLB131113:TLB131114 TUX131113:TUX131114 UET131113:UET131114 UOP131113:UOP131114 UYL131113:UYL131114 VIH131113:VIH131114 VSD131113:VSD131114 WBZ131113:WBZ131114 WLV131113:WLV131114 WVR131113:WVR131114 J196649:J196650 JF196649:JF196650 TB196649:TB196650 ACX196649:ACX196650 AMT196649:AMT196650 AWP196649:AWP196650 BGL196649:BGL196650 BQH196649:BQH196650 CAD196649:CAD196650 CJZ196649:CJZ196650 CTV196649:CTV196650 DDR196649:DDR196650 DNN196649:DNN196650 DXJ196649:DXJ196650 EHF196649:EHF196650 ERB196649:ERB196650 FAX196649:FAX196650 FKT196649:FKT196650 FUP196649:FUP196650 GEL196649:GEL196650 GOH196649:GOH196650 GYD196649:GYD196650 HHZ196649:HHZ196650 HRV196649:HRV196650 IBR196649:IBR196650 ILN196649:ILN196650 IVJ196649:IVJ196650 JFF196649:JFF196650 JPB196649:JPB196650 JYX196649:JYX196650 KIT196649:KIT196650 KSP196649:KSP196650 LCL196649:LCL196650 LMH196649:LMH196650 LWD196649:LWD196650 MFZ196649:MFZ196650 MPV196649:MPV196650 MZR196649:MZR196650 NJN196649:NJN196650 NTJ196649:NTJ196650 ODF196649:ODF196650 ONB196649:ONB196650 OWX196649:OWX196650 PGT196649:PGT196650 PQP196649:PQP196650 QAL196649:QAL196650 QKH196649:QKH196650 QUD196649:QUD196650 RDZ196649:RDZ196650 RNV196649:RNV196650 RXR196649:RXR196650 SHN196649:SHN196650 SRJ196649:SRJ196650 TBF196649:TBF196650 TLB196649:TLB196650 TUX196649:TUX196650 UET196649:UET196650 UOP196649:UOP196650 UYL196649:UYL196650 VIH196649:VIH196650 VSD196649:VSD196650 WBZ196649:WBZ196650 WLV196649:WLV196650 WVR196649:WVR196650 J262185:J262186 JF262185:JF262186 TB262185:TB262186 ACX262185:ACX262186 AMT262185:AMT262186 AWP262185:AWP262186 BGL262185:BGL262186 BQH262185:BQH262186 CAD262185:CAD262186 CJZ262185:CJZ262186 CTV262185:CTV262186 DDR262185:DDR262186 DNN262185:DNN262186 DXJ262185:DXJ262186 EHF262185:EHF262186 ERB262185:ERB262186 FAX262185:FAX262186 FKT262185:FKT262186 FUP262185:FUP262186 GEL262185:GEL262186 GOH262185:GOH262186 GYD262185:GYD262186 HHZ262185:HHZ262186 HRV262185:HRV262186 IBR262185:IBR262186 ILN262185:ILN262186 IVJ262185:IVJ262186 JFF262185:JFF262186 JPB262185:JPB262186 JYX262185:JYX262186 KIT262185:KIT262186 KSP262185:KSP262186 LCL262185:LCL262186 LMH262185:LMH262186 LWD262185:LWD262186 MFZ262185:MFZ262186 MPV262185:MPV262186 MZR262185:MZR262186 NJN262185:NJN262186 NTJ262185:NTJ262186 ODF262185:ODF262186 ONB262185:ONB262186 OWX262185:OWX262186 PGT262185:PGT262186 PQP262185:PQP262186 QAL262185:QAL262186 QKH262185:QKH262186 QUD262185:QUD262186 RDZ262185:RDZ262186 RNV262185:RNV262186 RXR262185:RXR262186 SHN262185:SHN262186 SRJ262185:SRJ262186 TBF262185:TBF262186 TLB262185:TLB262186 TUX262185:TUX262186 UET262185:UET262186 UOP262185:UOP262186 UYL262185:UYL262186 VIH262185:VIH262186 VSD262185:VSD262186 WBZ262185:WBZ262186 WLV262185:WLV262186 WVR262185:WVR262186 J327721:J327722 JF327721:JF327722 TB327721:TB327722 ACX327721:ACX327722 AMT327721:AMT327722 AWP327721:AWP327722 BGL327721:BGL327722 BQH327721:BQH327722 CAD327721:CAD327722 CJZ327721:CJZ327722 CTV327721:CTV327722 DDR327721:DDR327722 DNN327721:DNN327722 DXJ327721:DXJ327722 EHF327721:EHF327722 ERB327721:ERB327722 FAX327721:FAX327722 FKT327721:FKT327722 FUP327721:FUP327722 GEL327721:GEL327722 GOH327721:GOH327722 GYD327721:GYD327722 HHZ327721:HHZ327722 HRV327721:HRV327722 IBR327721:IBR327722 ILN327721:ILN327722 IVJ327721:IVJ327722 JFF327721:JFF327722 JPB327721:JPB327722 JYX327721:JYX327722 KIT327721:KIT327722 KSP327721:KSP327722 LCL327721:LCL327722 LMH327721:LMH327722 LWD327721:LWD327722 MFZ327721:MFZ327722 MPV327721:MPV327722 MZR327721:MZR327722 NJN327721:NJN327722 NTJ327721:NTJ327722 ODF327721:ODF327722 ONB327721:ONB327722 OWX327721:OWX327722 PGT327721:PGT327722 PQP327721:PQP327722 QAL327721:QAL327722 QKH327721:QKH327722 QUD327721:QUD327722 RDZ327721:RDZ327722 RNV327721:RNV327722 RXR327721:RXR327722 SHN327721:SHN327722 SRJ327721:SRJ327722 TBF327721:TBF327722 TLB327721:TLB327722 TUX327721:TUX327722 UET327721:UET327722 UOP327721:UOP327722 UYL327721:UYL327722 VIH327721:VIH327722 VSD327721:VSD327722 WBZ327721:WBZ327722 WLV327721:WLV327722 WVR327721:WVR327722 J393257:J393258 JF393257:JF393258 TB393257:TB393258 ACX393257:ACX393258 AMT393257:AMT393258 AWP393257:AWP393258 BGL393257:BGL393258 BQH393257:BQH393258 CAD393257:CAD393258 CJZ393257:CJZ393258 CTV393257:CTV393258 DDR393257:DDR393258 DNN393257:DNN393258 DXJ393257:DXJ393258 EHF393257:EHF393258 ERB393257:ERB393258 FAX393257:FAX393258 FKT393257:FKT393258 FUP393257:FUP393258 GEL393257:GEL393258 GOH393257:GOH393258 GYD393257:GYD393258 HHZ393257:HHZ393258 HRV393257:HRV393258 IBR393257:IBR393258 ILN393257:ILN393258 IVJ393257:IVJ393258 JFF393257:JFF393258 JPB393257:JPB393258 JYX393257:JYX393258 KIT393257:KIT393258 KSP393257:KSP393258 LCL393257:LCL393258 LMH393257:LMH393258 LWD393257:LWD393258 MFZ393257:MFZ393258 MPV393257:MPV393258 MZR393257:MZR393258 NJN393257:NJN393258 NTJ393257:NTJ393258 ODF393257:ODF393258 ONB393257:ONB393258 OWX393257:OWX393258 PGT393257:PGT393258 PQP393257:PQP393258 QAL393257:QAL393258 QKH393257:QKH393258 QUD393257:QUD393258 RDZ393257:RDZ393258 RNV393257:RNV393258 RXR393257:RXR393258 SHN393257:SHN393258 SRJ393257:SRJ393258 TBF393257:TBF393258 TLB393257:TLB393258 TUX393257:TUX393258 UET393257:UET393258 UOP393257:UOP393258 UYL393257:UYL393258 VIH393257:VIH393258 VSD393257:VSD393258 WBZ393257:WBZ393258 WLV393257:WLV393258 WVR393257:WVR393258 J458793:J458794 JF458793:JF458794 TB458793:TB458794 ACX458793:ACX458794 AMT458793:AMT458794 AWP458793:AWP458794 BGL458793:BGL458794 BQH458793:BQH458794 CAD458793:CAD458794 CJZ458793:CJZ458794 CTV458793:CTV458794 DDR458793:DDR458794 DNN458793:DNN458794 DXJ458793:DXJ458794 EHF458793:EHF458794 ERB458793:ERB458794 FAX458793:FAX458794 FKT458793:FKT458794 FUP458793:FUP458794 GEL458793:GEL458794 GOH458793:GOH458794 GYD458793:GYD458794 HHZ458793:HHZ458794 HRV458793:HRV458794 IBR458793:IBR458794 ILN458793:ILN458794 IVJ458793:IVJ458794 JFF458793:JFF458794 JPB458793:JPB458794 JYX458793:JYX458794 KIT458793:KIT458794 KSP458793:KSP458794 LCL458793:LCL458794 LMH458793:LMH458794 LWD458793:LWD458794 MFZ458793:MFZ458794 MPV458793:MPV458794 MZR458793:MZR458794 NJN458793:NJN458794 NTJ458793:NTJ458794 ODF458793:ODF458794 ONB458793:ONB458794 OWX458793:OWX458794 PGT458793:PGT458794 PQP458793:PQP458794 QAL458793:QAL458794 QKH458793:QKH458794 QUD458793:QUD458794 RDZ458793:RDZ458794 RNV458793:RNV458794 RXR458793:RXR458794 SHN458793:SHN458794 SRJ458793:SRJ458794 TBF458793:TBF458794 TLB458793:TLB458794 TUX458793:TUX458794 UET458793:UET458794 UOP458793:UOP458794 UYL458793:UYL458794 VIH458793:VIH458794 VSD458793:VSD458794 WBZ458793:WBZ458794 WLV458793:WLV458794 WVR458793:WVR458794 J524329:J524330 JF524329:JF524330 TB524329:TB524330 ACX524329:ACX524330 AMT524329:AMT524330 AWP524329:AWP524330 BGL524329:BGL524330 BQH524329:BQH524330 CAD524329:CAD524330 CJZ524329:CJZ524330 CTV524329:CTV524330 DDR524329:DDR524330 DNN524329:DNN524330 DXJ524329:DXJ524330 EHF524329:EHF524330 ERB524329:ERB524330 FAX524329:FAX524330 FKT524329:FKT524330 FUP524329:FUP524330 GEL524329:GEL524330 GOH524329:GOH524330 GYD524329:GYD524330 HHZ524329:HHZ524330 HRV524329:HRV524330 IBR524329:IBR524330 ILN524329:ILN524330 IVJ524329:IVJ524330 JFF524329:JFF524330 JPB524329:JPB524330 JYX524329:JYX524330 KIT524329:KIT524330 KSP524329:KSP524330 LCL524329:LCL524330 LMH524329:LMH524330 LWD524329:LWD524330 MFZ524329:MFZ524330 MPV524329:MPV524330 MZR524329:MZR524330 NJN524329:NJN524330 NTJ524329:NTJ524330 ODF524329:ODF524330 ONB524329:ONB524330 OWX524329:OWX524330 PGT524329:PGT524330 PQP524329:PQP524330 QAL524329:QAL524330 QKH524329:QKH524330 QUD524329:QUD524330 RDZ524329:RDZ524330 RNV524329:RNV524330 RXR524329:RXR524330 SHN524329:SHN524330 SRJ524329:SRJ524330 TBF524329:TBF524330 TLB524329:TLB524330 TUX524329:TUX524330 UET524329:UET524330 UOP524329:UOP524330 UYL524329:UYL524330 VIH524329:VIH524330 VSD524329:VSD524330 WBZ524329:WBZ524330 WLV524329:WLV524330 WVR524329:WVR524330 J589865:J589866 JF589865:JF589866 TB589865:TB589866 ACX589865:ACX589866 AMT589865:AMT589866 AWP589865:AWP589866 BGL589865:BGL589866 BQH589865:BQH589866 CAD589865:CAD589866 CJZ589865:CJZ589866 CTV589865:CTV589866 DDR589865:DDR589866 DNN589865:DNN589866 DXJ589865:DXJ589866 EHF589865:EHF589866 ERB589865:ERB589866 FAX589865:FAX589866 FKT589865:FKT589866 FUP589865:FUP589866 GEL589865:GEL589866 GOH589865:GOH589866 GYD589865:GYD589866 HHZ589865:HHZ589866 HRV589865:HRV589866 IBR589865:IBR589866 ILN589865:ILN589866 IVJ589865:IVJ589866 JFF589865:JFF589866 JPB589865:JPB589866 JYX589865:JYX589866 KIT589865:KIT589866 KSP589865:KSP589866 LCL589865:LCL589866 LMH589865:LMH589866 LWD589865:LWD589866 MFZ589865:MFZ589866 MPV589865:MPV589866 MZR589865:MZR589866 NJN589865:NJN589866 NTJ589865:NTJ589866 ODF589865:ODF589866 ONB589865:ONB589866 OWX589865:OWX589866 PGT589865:PGT589866 PQP589865:PQP589866 QAL589865:QAL589866 QKH589865:QKH589866 QUD589865:QUD589866 RDZ589865:RDZ589866 RNV589865:RNV589866 RXR589865:RXR589866 SHN589865:SHN589866 SRJ589865:SRJ589866 TBF589865:TBF589866 TLB589865:TLB589866 TUX589865:TUX589866 UET589865:UET589866 UOP589865:UOP589866 UYL589865:UYL589866 VIH589865:VIH589866 VSD589865:VSD589866 WBZ589865:WBZ589866 WLV589865:WLV589866 WVR589865:WVR589866 J655401:J655402 JF655401:JF655402 TB655401:TB655402 ACX655401:ACX655402 AMT655401:AMT655402 AWP655401:AWP655402 BGL655401:BGL655402 BQH655401:BQH655402 CAD655401:CAD655402 CJZ655401:CJZ655402 CTV655401:CTV655402 DDR655401:DDR655402 DNN655401:DNN655402 DXJ655401:DXJ655402 EHF655401:EHF655402 ERB655401:ERB655402 FAX655401:FAX655402 FKT655401:FKT655402 FUP655401:FUP655402 GEL655401:GEL655402 GOH655401:GOH655402 GYD655401:GYD655402 HHZ655401:HHZ655402 HRV655401:HRV655402 IBR655401:IBR655402 ILN655401:ILN655402 IVJ655401:IVJ655402 JFF655401:JFF655402 JPB655401:JPB655402 JYX655401:JYX655402 KIT655401:KIT655402 KSP655401:KSP655402 LCL655401:LCL655402 LMH655401:LMH655402 LWD655401:LWD655402 MFZ655401:MFZ655402 MPV655401:MPV655402 MZR655401:MZR655402 NJN655401:NJN655402 NTJ655401:NTJ655402 ODF655401:ODF655402 ONB655401:ONB655402 OWX655401:OWX655402 PGT655401:PGT655402 PQP655401:PQP655402 QAL655401:QAL655402 QKH655401:QKH655402 QUD655401:QUD655402 RDZ655401:RDZ655402 RNV655401:RNV655402 RXR655401:RXR655402 SHN655401:SHN655402 SRJ655401:SRJ655402 TBF655401:TBF655402 TLB655401:TLB655402 TUX655401:TUX655402 UET655401:UET655402 UOP655401:UOP655402 UYL655401:UYL655402 VIH655401:VIH655402 VSD655401:VSD655402 WBZ655401:WBZ655402 WLV655401:WLV655402 WVR655401:WVR655402 J720937:J720938 JF720937:JF720938 TB720937:TB720938 ACX720937:ACX720938 AMT720937:AMT720938 AWP720937:AWP720938 BGL720937:BGL720938 BQH720937:BQH720938 CAD720937:CAD720938 CJZ720937:CJZ720938 CTV720937:CTV720938 DDR720937:DDR720938 DNN720937:DNN720938 DXJ720937:DXJ720938 EHF720937:EHF720938 ERB720937:ERB720938 FAX720937:FAX720938 FKT720937:FKT720938 FUP720937:FUP720938 GEL720937:GEL720938 GOH720937:GOH720938 GYD720937:GYD720938 HHZ720937:HHZ720938 HRV720937:HRV720938 IBR720937:IBR720938 ILN720937:ILN720938 IVJ720937:IVJ720938 JFF720937:JFF720938 JPB720937:JPB720938 JYX720937:JYX720938 KIT720937:KIT720938 KSP720937:KSP720938 LCL720937:LCL720938 LMH720937:LMH720938 LWD720937:LWD720938 MFZ720937:MFZ720938 MPV720937:MPV720938 MZR720937:MZR720938 NJN720937:NJN720938 NTJ720937:NTJ720938 ODF720937:ODF720938 ONB720937:ONB720938 OWX720937:OWX720938 PGT720937:PGT720938 PQP720937:PQP720938 QAL720937:QAL720938 QKH720937:QKH720938 QUD720937:QUD720938 RDZ720937:RDZ720938 RNV720937:RNV720938 RXR720937:RXR720938 SHN720937:SHN720938 SRJ720937:SRJ720938 TBF720937:TBF720938 TLB720937:TLB720938 TUX720937:TUX720938 UET720937:UET720938 UOP720937:UOP720938 UYL720937:UYL720938 VIH720937:VIH720938 VSD720937:VSD720938 WBZ720937:WBZ720938 WLV720937:WLV720938 WVR720937:WVR720938 J786473:J786474 JF786473:JF786474 TB786473:TB786474 ACX786473:ACX786474 AMT786473:AMT786474 AWP786473:AWP786474 BGL786473:BGL786474 BQH786473:BQH786474 CAD786473:CAD786474 CJZ786473:CJZ786474 CTV786473:CTV786474 DDR786473:DDR786474 DNN786473:DNN786474 DXJ786473:DXJ786474 EHF786473:EHF786474 ERB786473:ERB786474 FAX786473:FAX786474 FKT786473:FKT786474 FUP786473:FUP786474 GEL786473:GEL786474 GOH786473:GOH786474 GYD786473:GYD786474 HHZ786473:HHZ786474 HRV786473:HRV786474 IBR786473:IBR786474 ILN786473:ILN786474 IVJ786473:IVJ786474 JFF786473:JFF786474 JPB786473:JPB786474 JYX786473:JYX786474 KIT786473:KIT786474 KSP786473:KSP786474 LCL786473:LCL786474 LMH786473:LMH786474 LWD786473:LWD786474 MFZ786473:MFZ786474 MPV786473:MPV786474 MZR786473:MZR786474 NJN786473:NJN786474 NTJ786473:NTJ786474 ODF786473:ODF786474 ONB786473:ONB786474 OWX786473:OWX786474 PGT786473:PGT786474 PQP786473:PQP786474 QAL786473:QAL786474 QKH786473:QKH786474 QUD786473:QUD786474 RDZ786473:RDZ786474 RNV786473:RNV786474 RXR786473:RXR786474 SHN786473:SHN786474 SRJ786473:SRJ786474 TBF786473:TBF786474 TLB786473:TLB786474 TUX786473:TUX786474 UET786473:UET786474 UOP786473:UOP786474 UYL786473:UYL786474 VIH786473:VIH786474 VSD786473:VSD786474 WBZ786473:WBZ786474 WLV786473:WLV786474 WVR786473:WVR786474 J852009:J852010 JF852009:JF852010 TB852009:TB852010 ACX852009:ACX852010 AMT852009:AMT852010 AWP852009:AWP852010 BGL852009:BGL852010 BQH852009:BQH852010 CAD852009:CAD852010 CJZ852009:CJZ852010 CTV852009:CTV852010 DDR852009:DDR852010 DNN852009:DNN852010 DXJ852009:DXJ852010 EHF852009:EHF852010 ERB852009:ERB852010 FAX852009:FAX852010 FKT852009:FKT852010 FUP852009:FUP852010 GEL852009:GEL852010 GOH852009:GOH852010 GYD852009:GYD852010 HHZ852009:HHZ852010 HRV852009:HRV852010 IBR852009:IBR852010 ILN852009:ILN852010 IVJ852009:IVJ852010 JFF852009:JFF852010 JPB852009:JPB852010 JYX852009:JYX852010 KIT852009:KIT852010 KSP852009:KSP852010 LCL852009:LCL852010 LMH852009:LMH852010 LWD852009:LWD852010 MFZ852009:MFZ852010 MPV852009:MPV852010 MZR852009:MZR852010 NJN852009:NJN852010 NTJ852009:NTJ852010 ODF852009:ODF852010 ONB852009:ONB852010 OWX852009:OWX852010 PGT852009:PGT852010 PQP852009:PQP852010 QAL852009:QAL852010 QKH852009:QKH852010 QUD852009:QUD852010 RDZ852009:RDZ852010 RNV852009:RNV852010 RXR852009:RXR852010 SHN852009:SHN852010 SRJ852009:SRJ852010 TBF852009:TBF852010 TLB852009:TLB852010 TUX852009:TUX852010 UET852009:UET852010 UOP852009:UOP852010 UYL852009:UYL852010 VIH852009:VIH852010 VSD852009:VSD852010 WBZ852009:WBZ852010 WLV852009:WLV852010 WVR852009:WVR852010 J917545:J917546 JF917545:JF917546 TB917545:TB917546 ACX917545:ACX917546 AMT917545:AMT917546 AWP917545:AWP917546 BGL917545:BGL917546 BQH917545:BQH917546 CAD917545:CAD917546 CJZ917545:CJZ917546 CTV917545:CTV917546 DDR917545:DDR917546 DNN917545:DNN917546 DXJ917545:DXJ917546 EHF917545:EHF917546 ERB917545:ERB917546 FAX917545:FAX917546 FKT917545:FKT917546 FUP917545:FUP917546 GEL917545:GEL917546 GOH917545:GOH917546 GYD917545:GYD917546 HHZ917545:HHZ917546 HRV917545:HRV917546 IBR917545:IBR917546 ILN917545:ILN917546 IVJ917545:IVJ917546 JFF917545:JFF917546 JPB917545:JPB917546 JYX917545:JYX917546 KIT917545:KIT917546 KSP917545:KSP917546 LCL917545:LCL917546 LMH917545:LMH917546 LWD917545:LWD917546 MFZ917545:MFZ917546 MPV917545:MPV917546 MZR917545:MZR917546 NJN917545:NJN917546 NTJ917545:NTJ917546 ODF917545:ODF917546 ONB917545:ONB917546 OWX917545:OWX917546 PGT917545:PGT917546 PQP917545:PQP917546 QAL917545:QAL917546 QKH917545:QKH917546 QUD917545:QUD917546 RDZ917545:RDZ917546 RNV917545:RNV917546 RXR917545:RXR917546 SHN917545:SHN917546 SRJ917545:SRJ917546 TBF917545:TBF917546 TLB917545:TLB917546 TUX917545:TUX917546 UET917545:UET917546 UOP917545:UOP917546 UYL917545:UYL917546 VIH917545:VIH917546 VSD917545:VSD917546 WBZ917545:WBZ917546 WLV917545:WLV917546 WVR917545:WVR917546 J983081:J983082 JF983081:JF983082 TB983081:TB983082 ACX983081:ACX983082 AMT983081:AMT983082 AWP983081:AWP983082 BGL983081:BGL983082 BQH983081:BQH983082 CAD983081:CAD983082 CJZ983081:CJZ983082 CTV983081:CTV983082 DDR983081:DDR983082 DNN983081:DNN983082 DXJ983081:DXJ983082 EHF983081:EHF983082 ERB983081:ERB983082 FAX983081:FAX983082 FKT983081:FKT983082 FUP983081:FUP983082 GEL983081:GEL983082 GOH983081:GOH983082 GYD983081:GYD983082 HHZ983081:HHZ983082 HRV983081:HRV983082 IBR983081:IBR983082 ILN983081:ILN983082 IVJ983081:IVJ983082 JFF983081:JFF983082 JPB983081:JPB983082 JYX983081:JYX983082 KIT983081:KIT983082 KSP983081:KSP983082 LCL983081:LCL983082 LMH983081:LMH983082 LWD983081:LWD983082 MFZ983081:MFZ983082 MPV983081:MPV983082 MZR983081:MZR983082 NJN983081:NJN983082 NTJ983081:NTJ983082 ODF983081:ODF983082 ONB983081:ONB983082 OWX983081:OWX983082 PGT983081:PGT983082 PQP983081:PQP983082 QAL983081:QAL983082 QKH983081:QKH983082 QUD983081:QUD983082 RDZ983081:RDZ983082 RNV983081:RNV983082 RXR983081:RXR983082 SHN983081:SHN983082 SRJ983081:SRJ983082 TBF983081:TBF983082 TLB983081:TLB983082 TUX983081:TUX983082 UET983081:UET983082 UOP983081:UOP983082 UYL983081:UYL983082 VIH983081:VIH983082 VSD983081:VSD983082 WBZ983081:WBZ983082 WLV983081:WLV983082 WVR983081:WVR983082 J55 JF55 TB55 ACX55 AMT55 AWP55 BGL55 BQH55 CAD55 CJZ55 CTV55 DDR55 DNN55 DXJ55 EHF55 ERB55 FAX55 FKT55 FUP55 GEL55 GOH55 GYD55 HHZ55 HRV55 IBR55 ILN55 IVJ55 JFF55 JPB55 JYX55 KIT55 KSP55 LCL55 LMH55 LWD55 MFZ55 MPV55 MZR55 NJN55 NTJ55 ODF55 ONB55 OWX55 PGT55 PQP55 QAL55 QKH55 QUD55 RDZ55 RNV55 RXR55 SHN55 SRJ55 TBF55 TLB55 TUX55 UET55 UOP55 UYL55 VIH55 VSD55 WBZ55 WLV55 WVR55 J65591 JF65591 TB65591 ACX65591 AMT65591 AWP65591 BGL65591 BQH65591 CAD65591 CJZ65591 CTV65591 DDR65591 DNN65591 DXJ65591 EHF65591 ERB65591 FAX65591 FKT65591 FUP65591 GEL65591 GOH65591 GYD65591 HHZ65591 HRV65591 IBR65591 ILN65591 IVJ65591 JFF65591 JPB65591 JYX65591 KIT65591 KSP65591 LCL65591 LMH65591 LWD65591 MFZ65591 MPV65591 MZR65591 NJN65591 NTJ65591 ODF65591 ONB65591 OWX65591 PGT65591 PQP65591 QAL65591 QKH65591 QUD65591 RDZ65591 RNV65591 RXR65591 SHN65591 SRJ65591 TBF65591 TLB65591 TUX65591 UET65591 UOP65591 UYL65591 VIH65591 VSD65591 WBZ65591 WLV65591 WVR65591 J131127 JF131127 TB131127 ACX131127 AMT131127 AWP131127 BGL131127 BQH131127 CAD131127 CJZ131127 CTV131127 DDR131127 DNN131127 DXJ131127 EHF131127 ERB131127 FAX131127 FKT131127 FUP131127 GEL131127 GOH131127 GYD131127 HHZ131127 HRV131127 IBR131127 ILN131127 IVJ131127 JFF131127 JPB131127 JYX131127 KIT131127 KSP131127 LCL131127 LMH131127 LWD131127 MFZ131127 MPV131127 MZR131127 NJN131127 NTJ131127 ODF131127 ONB131127 OWX131127 PGT131127 PQP131127 QAL131127 QKH131127 QUD131127 RDZ131127 RNV131127 RXR131127 SHN131127 SRJ131127 TBF131127 TLB131127 TUX131127 UET131127 UOP131127 UYL131127 VIH131127 VSD131127 WBZ131127 WLV131127 WVR131127 J196663 JF196663 TB196663 ACX196663 AMT196663 AWP196663 BGL196663 BQH196663 CAD196663 CJZ196663 CTV196663 DDR196663 DNN196663 DXJ196663 EHF196663 ERB196663 FAX196663 FKT196663 FUP196663 GEL196663 GOH196663 GYD196663 HHZ196663 HRV196663 IBR196663 ILN196663 IVJ196663 JFF196663 JPB196663 JYX196663 KIT196663 KSP196663 LCL196663 LMH196663 LWD196663 MFZ196663 MPV196663 MZR196663 NJN196663 NTJ196663 ODF196663 ONB196663 OWX196663 PGT196663 PQP196663 QAL196663 QKH196663 QUD196663 RDZ196663 RNV196663 RXR196663 SHN196663 SRJ196663 TBF196663 TLB196663 TUX196663 UET196663 UOP196663 UYL196663 VIH196663 VSD196663 WBZ196663 WLV196663 WVR196663 J262199 JF262199 TB262199 ACX262199 AMT262199 AWP262199 BGL262199 BQH262199 CAD262199 CJZ262199 CTV262199 DDR262199 DNN262199 DXJ262199 EHF262199 ERB262199 FAX262199 FKT262199 FUP262199 GEL262199 GOH262199 GYD262199 HHZ262199 HRV262199 IBR262199 ILN262199 IVJ262199 JFF262199 JPB262199 JYX262199 KIT262199 KSP262199 LCL262199 LMH262199 LWD262199 MFZ262199 MPV262199 MZR262199 NJN262199 NTJ262199 ODF262199 ONB262199 OWX262199 PGT262199 PQP262199 QAL262199 QKH262199 QUD262199 RDZ262199 RNV262199 RXR262199 SHN262199 SRJ262199 TBF262199 TLB262199 TUX262199 UET262199 UOP262199 UYL262199 VIH262199 VSD262199 WBZ262199 WLV262199 WVR262199 J327735 JF327735 TB327735 ACX327735 AMT327735 AWP327735 BGL327735 BQH327735 CAD327735 CJZ327735 CTV327735 DDR327735 DNN327735 DXJ327735 EHF327735 ERB327735 FAX327735 FKT327735 FUP327735 GEL327735 GOH327735 GYD327735 HHZ327735 HRV327735 IBR327735 ILN327735 IVJ327735 JFF327735 JPB327735 JYX327735 KIT327735 KSP327735 LCL327735 LMH327735 LWD327735 MFZ327735 MPV327735 MZR327735 NJN327735 NTJ327735 ODF327735 ONB327735 OWX327735 PGT327735 PQP327735 QAL327735 QKH327735 QUD327735 RDZ327735 RNV327735 RXR327735 SHN327735 SRJ327735 TBF327735 TLB327735 TUX327735 UET327735 UOP327735 UYL327735 VIH327735 VSD327735 WBZ327735 WLV327735 WVR327735 J393271 JF393271 TB393271 ACX393271 AMT393271 AWP393271 BGL393271 BQH393271 CAD393271 CJZ393271 CTV393271 DDR393271 DNN393271 DXJ393271 EHF393271 ERB393271 FAX393271 FKT393271 FUP393271 GEL393271 GOH393271 GYD393271 HHZ393271 HRV393271 IBR393271 ILN393271 IVJ393271 JFF393271 JPB393271 JYX393271 KIT393271 KSP393271 LCL393271 LMH393271 LWD393271 MFZ393271 MPV393271 MZR393271 NJN393271 NTJ393271 ODF393271 ONB393271 OWX393271 PGT393271 PQP393271 QAL393271 QKH393271 QUD393271 RDZ393271 RNV393271 RXR393271 SHN393271 SRJ393271 TBF393271 TLB393271 TUX393271 UET393271 UOP393271 UYL393271 VIH393271 VSD393271 WBZ393271 WLV393271 WVR393271 J458807 JF458807 TB458807 ACX458807 AMT458807 AWP458807 BGL458807 BQH458807 CAD458807 CJZ458807 CTV458807 DDR458807 DNN458807 DXJ458807 EHF458807 ERB458807 FAX458807 FKT458807 FUP458807 GEL458807 GOH458807 GYD458807 HHZ458807 HRV458807 IBR458807 ILN458807 IVJ458807 JFF458807 JPB458807 JYX458807 KIT458807 KSP458807 LCL458807 LMH458807 LWD458807 MFZ458807 MPV458807 MZR458807 NJN458807 NTJ458807 ODF458807 ONB458807 OWX458807 PGT458807 PQP458807 QAL458807 QKH458807 QUD458807 RDZ458807 RNV458807 RXR458807 SHN458807 SRJ458807 TBF458807 TLB458807 TUX458807 UET458807 UOP458807 UYL458807 VIH458807 VSD458807 WBZ458807 WLV458807 WVR458807 J524343 JF524343 TB524343 ACX524343 AMT524343 AWP524343 BGL524343 BQH524343 CAD524343 CJZ524343 CTV524343 DDR524343 DNN524343 DXJ524343 EHF524343 ERB524343 FAX524343 FKT524343 FUP524343 GEL524343 GOH524343 GYD524343 HHZ524343 HRV524343 IBR524343 ILN524343 IVJ524343 JFF524343 JPB524343 JYX524343 KIT524343 KSP524343 LCL524343 LMH524343 LWD524343 MFZ524343 MPV524343 MZR524343 NJN524343 NTJ524343 ODF524343 ONB524343 OWX524343 PGT524343 PQP524343 QAL524343 QKH524343 QUD524343 RDZ524343 RNV524343 RXR524343 SHN524343 SRJ524343 TBF524343 TLB524343 TUX524343 UET524343 UOP524343 UYL524343 VIH524343 VSD524343 WBZ524343 WLV524343 WVR524343 J589879 JF589879 TB589879 ACX589879 AMT589879 AWP589879 BGL589879 BQH589879 CAD589879 CJZ589879 CTV589879 DDR589879 DNN589879 DXJ589879 EHF589879 ERB589879 FAX589879 FKT589879 FUP589879 GEL589879 GOH589879 GYD589879 HHZ589879 HRV589879 IBR589879 ILN589879 IVJ589879 JFF589879 JPB589879 JYX589879 KIT589879 KSP589879 LCL589879 LMH589879 LWD589879 MFZ589879 MPV589879 MZR589879 NJN589879 NTJ589879 ODF589879 ONB589879 OWX589879 PGT589879 PQP589879 QAL589879 QKH589879 QUD589879 RDZ589879 RNV589879 RXR589879 SHN589879 SRJ589879 TBF589879 TLB589879 TUX589879 UET589879 UOP589879 UYL589879 VIH589879 VSD589879 WBZ589879 WLV589879 WVR589879 J655415 JF655415 TB655415 ACX655415 AMT655415 AWP655415 BGL655415 BQH655415 CAD655415 CJZ655415 CTV655415 DDR655415 DNN655415 DXJ655415 EHF655415 ERB655415 FAX655415 FKT655415 FUP655415 GEL655415 GOH655415 GYD655415 HHZ655415 HRV655415 IBR655415 ILN655415 IVJ655415 JFF655415 JPB655415 JYX655415 KIT655415 KSP655415 LCL655415 LMH655415 LWD655415 MFZ655415 MPV655415 MZR655415 NJN655415 NTJ655415 ODF655415 ONB655415 OWX655415 PGT655415 PQP655415 QAL655415 QKH655415 QUD655415 RDZ655415 RNV655415 RXR655415 SHN655415 SRJ655415 TBF655415 TLB655415 TUX655415 UET655415 UOP655415 UYL655415 VIH655415 VSD655415 WBZ655415 WLV655415 WVR655415 J720951 JF720951 TB720951 ACX720951 AMT720951 AWP720951 BGL720951 BQH720951 CAD720951 CJZ720951 CTV720951 DDR720951 DNN720951 DXJ720951 EHF720951 ERB720951 FAX720951 FKT720951 FUP720951 GEL720951 GOH720951 GYD720951 HHZ720951 HRV720951 IBR720951 ILN720951 IVJ720951 JFF720951 JPB720951 JYX720951 KIT720951 KSP720951 LCL720951 LMH720951 LWD720951 MFZ720951 MPV720951 MZR720951 NJN720951 NTJ720951 ODF720951 ONB720951 OWX720951 PGT720951 PQP720951 QAL720951 QKH720951 QUD720951 RDZ720951 RNV720951 RXR720951 SHN720951 SRJ720951 TBF720951 TLB720951 TUX720951 UET720951 UOP720951 UYL720951 VIH720951 VSD720951 WBZ720951 WLV720951 WVR720951 J786487 JF786487 TB786487 ACX786487 AMT786487 AWP786487 BGL786487 BQH786487 CAD786487 CJZ786487 CTV786487 DDR786487 DNN786487 DXJ786487 EHF786487 ERB786487 FAX786487 FKT786487 FUP786487 GEL786487 GOH786487 GYD786487 HHZ786487 HRV786487 IBR786487 ILN786487 IVJ786487 JFF786487 JPB786487 JYX786487 KIT786487 KSP786487 LCL786487 LMH786487 LWD786487 MFZ786487 MPV786487 MZR786487 NJN786487 NTJ786487 ODF786487 ONB786487 OWX786487 PGT786487 PQP786487 QAL786487 QKH786487 QUD786487 RDZ786487 RNV786487 RXR786487 SHN786487 SRJ786487 TBF786487 TLB786487 TUX786487 UET786487 UOP786487 UYL786487 VIH786487 VSD786487 WBZ786487 WLV786487 WVR786487 J852023 JF852023 TB852023 ACX852023 AMT852023 AWP852023 BGL852023 BQH852023 CAD852023 CJZ852023 CTV852023 DDR852023 DNN852023 DXJ852023 EHF852023 ERB852023 FAX852023 FKT852023 FUP852023 GEL852023 GOH852023 GYD852023 HHZ852023 HRV852023 IBR852023 ILN852023 IVJ852023 JFF852023 JPB852023 JYX852023 KIT852023 KSP852023 LCL852023 LMH852023 LWD852023 MFZ852023 MPV852023 MZR852023 NJN852023 NTJ852023 ODF852023 ONB852023 OWX852023 PGT852023 PQP852023 QAL852023 QKH852023 QUD852023 RDZ852023 RNV852023 RXR852023 SHN852023 SRJ852023 TBF852023 TLB852023 TUX852023 UET852023 UOP852023 UYL852023 VIH852023 VSD852023 WBZ852023 WLV852023 WVR852023 J917559 JF917559 TB917559 ACX917559 AMT917559 AWP917559 BGL917559 BQH917559 CAD917559 CJZ917559 CTV917559 DDR917559 DNN917559 DXJ917559 EHF917559 ERB917559 FAX917559 FKT917559 FUP917559 GEL917559 GOH917559 GYD917559 HHZ917559 HRV917559 IBR917559 ILN917559 IVJ917559 JFF917559 JPB917559 JYX917559 KIT917559 KSP917559 LCL917559 LMH917559 LWD917559 MFZ917559 MPV917559 MZR917559 NJN917559 NTJ917559 ODF917559 ONB917559 OWX917559 PGT917559 PQP917559 QAL917559 QKH917559 QUD917559 RDZ917559 RNV917559 RXR917559 SHN917559 SRJ917559 TBF917559 TLB917559 TUX917559 UET917559 UOP917559 UYL917559 VIH917559 VSD917559 WBZ917559 WLV917559 WVR917559 J983095 JF983095 TB983095 ACX983095 AMT983095 AWP983095 BGL983095 BQH983095 CAD983095 CJZ983095 CTV983095 DDR983095 DNN983095 DXJ983095 EHF983095 ERB983095 FAX983095 FKT983095 FUP983095 GEL983095 GOH983095 GYD983095 HHZ983095 HRV983095 IBR983095 ILN983095 IVJ983095 JFF983095 JPB983095 JYX983095 KIT983095 KSP983095 LCL983095 LMH983095 LWD983095 MFZ983095 MPV983095 MZR983095 NJN983095 NTJ983095 ODF983095 ONB983095 OWX983095 PGT983095 PQP983095 QAL983095 QKH983095 QUD983095 RDZ983095 RNV983095 RXR983095 SHN983095 SRJ983095 TBF983095 TLB983095 TUX983095 UET983095 UOP983095 UYL983095 VIH983095 VSD983095 WBZ983095 WLV983095 WVR983095 J101 JF101 TB101 ACX101 AMT101 AWP101 BGL101 BQH101 CAD101 CJZ101 CTV101 DDR101 DNN101 DXJ101 EHF101 ERB101 FAX101 FKT101 FUP101 GEL101 GOH101 GYD101 HHZ101 HRV101 IBR101 ILN101 IVJ101 JFF101 JPB101 JYX101 KIT101 KSP101 LCL101 LMH101 LWD101 MFZ101 MPV101 MZR101 NJN101 NTJ101 ODF101 ONB101 OWX101 PGT101 PQP101 QAL101 QKH101 QUD101 RDZ101 RNV101 RXR101 SHN101 SRJ101 TBF101 TLB101 TUX101 UET101 UOP101 UYL101 VIH101 VSD101 WBZ101 WLV101 WVR101 J65637 JF65637 TB65637 ACX65637 AMT65637 AWP65637 BGL65637 BQH65637 CAD65637 CJZ65637 CTV65637 DDR65637 DNN65637 DXJ65637 EHF65637 ERB65637 FAX65637 FKT65637 FUP65637 GEL65637 GOH65637 GYD65637 HHZ65637 HRV65637 IBR65637 ILN65637 IVJ65637 JFF65637 JPB65637 JYX65637 KIT65637 KSP65637 LCL65637 LMH65637 LWD65637 MFZ65637 MPV65637 MZR65637 NJN65637 NTJ65637 ODF65637 ONB65637 OWX65637 PGT65637 PQP65637 QAL65637 QKH65637 QUD65637 RDZ65637 RNV65637 RXR65637 SHN65637 SRJ65637 TBF65637 TLB65637 TUX65637 UET65637 UOP65637 UYL65637 VIH65637 VSD65637 WBZ65637 WLV65637 WVR65637 J131173 JF131173 TB131173 ACX131173 AMT131173 AWP131173 BGL131173 BQH131173 CAD131173 CJZ131173 CTV131173 DDR131173 DNN131173 DXJ131173 EHF131173 ERB131173 FAX131173 FKT131173 FUP131173 GEL131173 GOH131173 GYD131173 HHZ131173 HRV131173 IBR131173 ILN131173 IVJ131173 JFF131173 JPB131173 JYX131173 KIT131173 KSP131173 LCL131173 LMH131173 LWD131173 MFZ131173 MPV131173 MZR131173 NJN131173 NTJ131173 ODF131173 ONB131173 OWX131173 PGT131173 PQP131173 QAL131173 QKH131173 QUD131173 RDZ131173 RNV131173 RXR131173 SHN131173 SRJ131173 TBF131173 TLB131173 TUX131173 UET131173 UOP131173 UYL131173 VIH131173 VSD131173 WBZ131173 WLV131173 WVR131173 J196709 JF196709 TB196709 ACX196709 AMT196709 AWP196709 BGL196709 BQH196709 CAD196709 CJZ196709 CTV196709 DDR196709 DNN196709 DXJ196709 EHF196709 ERB196709 FAX196709 FKT196709 FUP196709 GEL196709 GOH196709 GYD196709 HHZ196709 HRV196709 IBR196709 ILN196709 IVJ196709 JFF196709 JPB196709 JYX196709 KIT196709 KSP196709 LCL196709 LMH196709 LWD196709 MFZ196709 MPV196709 MZR196709 NJN196709 NTJ196709 ODF196709 ONB196709 OWX196709 PGT196709 PQP196709 QAL196709 QKH196709 QUD196709 RDZ196709 RNV196709 RXR196709 SHN196709 SRJ196709 TBF196709 TLB196709 TUX196709 UET196709 UOP196709 UYL196709 VIH196709 VSD196709 WBZ196709 WLV196709 WVR196709 J262245 JF262245 TB262245 ACX262245 AMT262245 AWP262245 BGL262245 BQH262245 CAD262245 CJZ262245 CTV262245 DDR262245 DNN262245 DXJ262245 EHF262245 ERB262245 FAX262245 FKT262245 FUP262245 GEL262245 GOH262245 GYD262245 HHZ262245 HRV262245 IBR262245 ILN262245 IVJ262245 JFF262245 JPB262245 JYX262245 KIT262245 KSP262245 LCL262245 LMH262245 LWD262245 MFZ262245 MPV262245 MZR262245 NJN262245 NTJ262245 ODF262245 ONB262245 OWX262245 PGT262245 PQP262245 QAL262245 QKH262245 QUD262245 RDZ262245 RNV262245 RXR262245 SHN262245 SRJ262245 TBF262245 TLB262245 TUX262245 UET262245 UOP262245 UYL262245 VIH262245 VSD262245 WBZ262245 WLV262245 WVR262245 J327781 JF327781 TB327781 ACX327781 AMT327781 AWP327781 BGL327781 BQH327781 CAD327781 CJZ327781 CTV327781 DDR327781 DNN327781 DXJ327781 EHF327781 ERB327781 FAX327781 FKT327781 FUP327781 GEL327781 GOH327781 GYD327781 HHZ327781 HRV327781 IBR327781 ILN327781 IVJ327781 JFF327781 JPB327781 JYX327781 KIT327781 KSP327781 LCL327781 LMH327781 LWD327781 MFZ327781 MPV327781 MZR327781 NJN327781 NTJ327781 ODF327781 ONB327781 OWX327781 PGT327781 PQP327781 QAL327781 QKH327781 QUD327781 RDZ327781 RNV327781 RXR327781 SHN327781 SRJ327781 TBF327781 TLB327781 TUX327781 UET327781 UOP327781 UYL327781 VIH327781 VSD327781 WBZ327781 WLV327781 WVR327781 J393317 JF393317 TB393317 ACX393317 AMT393317 AWP393317 BGL393317 BQH393317 CAD393317 CJZ393317 CTV393317 DDR393317 DNN393317 DXJ393317 EHF393317 ERB393317 FAX393317 FKT393317 FUP393317 GEL393317 GOH393317 GYD393317 HHZ393317 HRV393317 IBR393317 ILN393317 IVJ393317 JFF393317 JPB393317 JYX393317 KIT393317 KSP393317 LCL393317 LMH393317 LWD393317 MFZ393317 MPV393317 MZR393317 NJN393317 NTJ393317 ODF393317 ONB393317 OWX393317 PGT393317 PQP393317 QAL393317 QKH393317 QUD393317 RDZ393317 RNV393317 RXR393317 SHN393317 SRJ393317 TBF393317 TLB393317 TUX393317 UET393317 UOP393317 UYL393317 VIH393317 VSD393317 WBZ393317 WLV393317 WVR393317 J458853 JF458853 TB458853 ACX458853 AMT458853 AWP458853 BGL458853 BQH458853 CAD458853 CJZ458853 CTV458853 DDR458853 DNN458853 DXJ458853 EHF458853 ERB458853 FAX458853 FKT458853 FUP458853 GEL458853 GOH458853 GYD458853 HHZ458853 HRV458853 IBR458853 ILN458853 IVJ458853 JFF458853 JPB458853 JYX458853 KIT458853 KSP458853 LCL458853 LMH458853 LWD458853 MFZ458853 MPV458853 MZR458853 NJN458853 NTJ458853 ODF458853 ONB458853 OWX458853 PGT458853 PQP458853 QAL458853 QKH458853 QUD458853 RDZ458853 RNV458853 RXR458853 SHN458853 SRJ458853 TBF458853 TLB458853 TUX458853 UET458853 UOP458853 UYL458853 VIH458853 VSD458853 WBZ458853 WLV458853 WVR458853 J524389 JF524389 TB524389 ACX524389 AMT524389 AWP524389 BGL524389 BQH524389 CAD524389 CJZ524389 CTV524389 DDR524389 DNN524389 DXJ524389 EHF524389 ERB524389 FAX524389 FKT524389 FUP524389 GEL524389 GOH524389 GYD524389 HHZ524389 HRV524389 IBR524389 ILN524389 IVJ524389 JFF524389 JPB524389 JYX524389 KIT524389 KSP524389 LCL524389 LMH524389 LWD524389 MFZ524389 MPV524389 MZR524389 NJN524389 NTJ524389 ODF524389 ONB524389 OWX524389 PGT524389 PQP524389 QAL524389 QKH524389 QUD524389 RDZ524389 RNV524389 RXR524389 SHN524389 SRJ524389 TBF524389 TLB524389 TUX524389 UET524389 UOP524389 UYL524389 VIH524389 VSD524389 WBZ524389 WLV524389 WVR524389 J589925 JF589925 TB589925 ACX589925 AMT589925 AWP589925 BGL589925 BQH589925 CAD589925 CJZ589925 CTV589925 DDR589925 DNN589925 DXJ589925 EHF589925 ERB589925 FAX589925 FKT589925 FUP589925 GEL589925 GOH589925 GYD589925 HHZ589925 HRV589925 IBR589925 ILN589925 IVJ589925 JFF589925 JPB589925 JYX589925 KIT589925 KSP589925 LCL589925 LMH589925 LWD589925 MFZ589925 MPV589925 MZR589925 NJN589925 NTJ589925 ODF589925 ONB589925 OWX589925 PGT589925 PQP589925 QAL589925 QKH589925 QUD589925 RDZ589925 RNV589925 RXR589925 SHN589925 SRJ589925 TBF589925 TLB589925 TUX589925 UET589925 UOP589925 UYL589925 VIH589925 VSD589925 WBZ589925 WLV589925 WVR589925 J655461 JF655461 TB655461 ACX655461 AMT655461 AWP655461 BGL655461 BQH655461 CAD655461 CJZ655461 CTV655461 DDR655461 DNN655461 DXJ655461 EHF655461 ERB655461 FAX655461 FKT655461 FUP655461 GEL655461 GOH655461 GYD655461 HHZ655461 HRV655461 IBR655461 ILN655461 IVJ655461 JFF655461 JPB655461 JYX655461 KIT655461 KSP655461 LCL655461 LMH655461 LWD655461 MFZ655461 MPV655461 MZR655461 NJN655461 NTJ655461 ODF655461 ONB655461 OWX655461 PGT655461 PQP655461 QAL655461 QKH655461 QUD655461 RDZ655461 RNV655461 RXR655461 SHN655461 SRJ655461 TBF655461 TLB655461 TUX655461 UET655461 UOP655461 UYL655461 VIH655461 VSD655461 WBZ655461 WLV655461 WVR655461 J720997 JF720997 TB720997 ACX720997 AMT720997 AWP720997 BGL720997 BQH720997 CAD720997 CJZ720997 CTV720997 DDR720997 DNN720997 DXJ720997 EHF720997 ERB720997 FAX720997 FKT720997 FUP720997 GEL720997 GOH720997 GYD720997 HHZ720997 HRV720997 IBR720997 ILN720997 IVJ720997 JFF720997 JPB720997 JYX720997 KIT720997 KSP720997 LCL720997 LMH720997 LWD720997 MFZ720997 MPV720997 MZR720997 NJN720997 NTJ720997 ODF720997 ONB720997 OWX720997 PGT720997 PQP720997 QAL720997 QKH720997 QUD720997 RDZ720997 RNV720997 RXR720997 SHN720997 SRJ720997 TBF720997 TLB720997 TUX720997 UET720997 UOP720997 UYL720997 VIH720997 VSD720997 WBZ720997 WLV720997 WVR720997 J786533 JF786533 TB786533 ACX786533 AMT786533 AWP786533 BGL786533 BQH786533 CAD786533 CJZ786533 CTV786533 DDR786533 DNN786533 DXJ786533 EHF786533 ERB786533 FAX786533 FKT786533 FUP786533 GEL786533 GOH786533 GYD786533 HHZ786533 HRV786533 IBR786533 ILN786533 IVJ786533 JFF786533 JPB786533 JYX786533 KIT786533 KSP786533 LCL786533 LMH786533 LWD786533 MFZ786533 MPV786533 MZR786533 NJN786533 NTJ786533 ODF786533 ONB786533 OWX786533 PGT786533 PQP786533 QAL786533 QKH786533 QUD786533 RDZ786533 RNV786533 RXR786533 SHN786533 SRJ786533 TBF786533 TLB786533 TUX786533 UET786533 UOP786533 UYL786533 VIH786533 VSD786533 WBZ786533 WLV786533 WVR786533 J852069 JF852069 TB852069 ACX852069 AMT852069 AWP852069 BGL852069 BQH852069 CAD852069 CJZ852069 CTV852069 DDR852069 DNN852069 DXJ852069 EHF852069 ERB852069 FAX852069 FKT852069 FUP852069 GEL852069 GOH852069 GYD852069 HHZ852069 HRV852069 IBR852069 ILN852069 IVJ852069 JFF852069 JPB852069 JYX852069 KIT852069 KSP852069 LCL852069 LMH852069 LWD852069 MFZ852069 MPV852069 MZR852069 NJN852069 NTJ852069 ODF852069 ONB852069 OWX852069 PGT852069 PQP852069 QAL852069 QKH852069 QUD852069 RDZ852069 RNV852069 RXR852069 SHN852069 SRJ852069 TBF852069 TLB852069 TUX852069 UET852069 UOP852069 UYL852069 VIH852069 VSD852069 WBZ852069 WLV852069 WVR852069 J917605 JF917605 TB917605 ACX917605 AMT917605 AWP917605 BGL917605 BQH917605 CAD917605 CJZ917605 CTV917605 DDR917605 DNN917605 DXJ917605 EHF917605 ERB917605 FAX917605 FKT917605 FUP917605 GEL917605 GOH917605 GYD917605 HHZ917605 HRV917605 IBR917605 ILN917605 IVJ917605 JFF917605 JPB917605 JYX917605 KIT917605 KSP917605 LCL917605 LMH917605 LWD917605 MFZ917605 MPV917605 MZR917605 NJN917605 NTJ917605 ODF917605 ONB917605 OWX917605 PGT917605 PQP917605 QAL917605 QKH917605 QUD917605 RDZ917605 RNV917605 RXR917605 SHN917605 SRJ917605 TBF917605 TLB917605 TUX917605 UET917605 UOP917605 UYL917605 VIH917605 VSD917605 WBZ917605 WLV917605 WVR917605 J983141 JF983141 TB983141 ACX983141 AMT983141 AWP983141 BGL983141 BQH983141 CAD983141 CJZ983141 CTV983141 DDR983141 DNN983141 DXJ983141 EHF983141 ERB983141 FAX983141 FKT983141 FUP983141 GEL983141 GOH983141 GYD983141 HHZ983141 HRV983141 IBR983141 ILN983141 IVJ983141 JFF983141 JPB983141 JYX983141 KIT983141 KSP983141 LCL983141 LMH983141 LWD983141 MFZ983141 MPV983141 MZR983141 NJN983141 NTJ983141 ODF983141 ONB983141 OWX983141 PGT983141 PQP983141 QAL983141 QKH983141 QUD983141 RDZ983141 RNV983141 RXR983141 SHN983141 SRJ983141 TBF983141 TLB983141 TUX983141 UET983141 UOP983141 UYL983141 VIH983141 VSD983141 WBZ983141 WLV983141 WVR983141 J63 JF63 TB63 ACX63 AMT63 AWP63 BGL63 BQH63 CAD63 CJZ63 CTV63 DDR63 DNN63 DXJ63 EHF63 ERB63 FAX63 FKT63 FUP63 GEL63 GOH63 GYD63 HHZ63 HRV63 IBR63 ILN63 IVJ63 JFF63 JPB63 JYX63 KIT63 KSP63 LCL63 LMH63 LWD63 MFZ63 MPV63 MZR63 NJN63 NTJ63 ODF63 ONB63 OWX63 PGT63 PQP63 QAL63 QKH63 QUD63 RDZ63 RNV63 RXR63 SHN63 SRJ63 TBF63 TLB63 TUX63 UET63 UOP63 UYL63 VIH63 VSD63 WBZ63 WLV63 WVR63 J65599 JF65599 TB65599 ACX65599 AMT65599 AWP65599 BGL65599 BQH65599 CAD65599 CJZ65599 CTV65599 DDR65599 DNN65599 DXJ65599 EHF65599 ERB65599 FAX65599 FKT65599 FUP65599 GEL65599 GOH65599 GYD65599 HHZ65599 HRV65599 IBR65599 ILN65599 IVJ65599 JFF65599 JPB65599 JYX65599 KIT65599 KSP65599 LCL65599 LMH65599 LWD65599 MFZ65599 MPV65599 MZR65599 NJN65599 NTJ65599 ODF65599 ONB65599 OWX65599 PGT65599 PQP65599 QAL65599 QKH65599 QUD65599 RDZ65599 RNV65599 RXR65599 SHN65599 SRJ65599 TBF65599 TLB65599 TUX65599 UET65599 UOP65599 UYL65599 VIH65599 VSD65599 WBZ65599 WLV65599 WVR65599 J131135 JF131135 TB131135 ACX131135 AMT131135 AWP131135 BGL131135 BQH131135 CAD131135 CJZ131135 CTV131135 DDR131135 DNN131135 DXJ131135 EHF131135 ERB131135 FAX131135 FKT131135 FUP131135 GEL131135 GOH131135 GYD131135 HHZ131135 HRV131135 IBR131135 ILN131135 IVJ131135 JFF131135 JPB131135 JYX131135 KIT131135 KSP131135 LCL131135 LMH131135 LWD131135 MFZ131135 MPV131135 MZR131135 NJN131135 NTJ131135 ODF131135 ONB131135 OWX131135 PGT131135 PQP131135 QAL131135 QKH131135 QUD131135 RDZ131135 RNV131135 RXR131135 SHN131135 SRJ131135 TBF131135 TLB131135 TUX131135 UET131135 UOP131135 UYL131135 VIH131135 VSD131135 WBZ131135 WLV131135 WVR131135 J196671 JF196671 TB196671 ACX196671 AMT196671 AWP196671 BGL196671 BQH196671 CAD196671 CJZ196671 CTV196671 DDR196671 DNN196671 DXJ196671 EHF196671 ERB196671 FAX196671 FKT196671 FUP196671 GEL196671 GOH196671 GYD196671 HHZ196671 HRV196671 IBR196671 ILN196671 IVJ196671 JFF196671 JPB196671 JYX196671 KIT196671 KSP196671 LCL196671 LMH196671 LWD196671 MFZ196671 MPV196671 MZR196671 NJN196671 NTJ196671 ODF196671 ONB196671 OWX196671 PGT196671 PQP196671 QAL196671 QKH196671 QUD196671 RDZ196671 RNV196671 RXR196671 SHN196671 SRJ196671 TBF196671 TLB196671 TUX196671 UET196671 UOP196671 UYL196671 VIH196671 VSD196671 WBZ196671 WLV196671 WVR196671 J262207 JF262207 TB262207 ACX262207 AMT262207 AWP262207 BGL262207 BQH262207 CAD262207 CJZ262207 CTV262207 DDR262207 DNN262207 DXJ262207 EHF262207 ERB262207 FAX262207 FKT262207 FUP262207 GEL262207 GOH262207 GYD262207 HHZ262207 HRV262207 IBR262207 ILN262207 IVJ262207 JFF262207 JPB262207 JYX262207 KIT262207 KSP262207 LCL262207 LMH262207 LWD262207 MFZ262207 MPV262207 MZR262207 NJN262207 NTJ262207 ODF262207 ONB262207 OWX262207 PGT262207 PQP262207 QAL262207 QKH262207 QUD262207 RDZ262207 RNV262207 RXR262207 SHN262207 SRJ262207 TBF262207 TLB262207 TUX262207 UET262207 UOP262207 UYL262207 VIH262207 VSD262207 WBZ262207 WLV262207 WVR262207 J327743 JF327743 TB327743 ACX327743 AMT327743 AWP327743 BGL327743 BQH327743 CAD327743 CJZ327743 CTV327743 DDR327743 DNN327743 DXJ327743 EHF327743 ERB327743 FAX327743 FKT327743 FUP327743 GEL327743 GOH327743 GYD327743 HHZ327743 HRV327743 IBR327743 ILN327743 IVJ327743 JFF327743 JPB327743 JYX327743 KIT327743 KSP327743 LCL327743 LMH327743 LWD327743 MFZ327743 MPV327743 MZR327743 NJN327743 NTJ327743 ODF327743 ONB327743 OWX327743 PGT327743 PQP327743 QAL327743 QKH327743 QUD327743 RDZ327743 RNV327743 RXR327743 SHN327743 SRJ327743 TBF327743 TLB327743 TUX327743 UET327743 UOP327743 UYL327743 VIH327743 VSD327743 WBZ327743 WLV327743 WVR327743 J393279 JF393279 TB393279 ACX393279 AMT393279 AWP393279 BGL393279 BQH393279 CAD393279 CJZ393279 CTV393279 DDR393279 DNN393279 DXJ393279 EHF393279 ERB393279 FAX393279 FKT393279 FUP393279 GEL393279 GOH393279 GYD393279 HHZ393279 HRV393279 IBR393279 ILN393279 IVJ393279 JFF393279 JPB393279 JYX393279 KIT393279 KSP393279 LCL393279 LMH393279 LWD393279 MFZ393279 MPV393279 MZR393279 NJN393279 NTJ393279 ODF393279 ONB393279 OWX393279 PGT393279 PQP393279 QAL393279 QKH393279 QUD393279 RDZ393279 RNV393279 RXR393279 SHN393279 SRJ393279 TBF393279 TLB393279 TUX393279 UET393279 UOP393279 UYL393279 VIH393279 VSD393279 WBZ393279 WLV393279 WVR393279 J458815 JF458815 TB458815 ACX458815 AMT458815 AWP458815 BGL458815 BQH458815 CAD458815 CJZ458815 CTV458815 DDR458815 DNN458815 DXJ458815 EHF458815 ERB458815 FAX458815 FKT458815 FUP458815 GEL458815 GOH458815 GYD458815 HHZ458815 HRV458815 IBR458815 ILN458815 IVJ458815 JFF458815 JPB458815 JYX458815 KIT458815 KSP458815 LCL458815 LMH458815 LWD458815 MFZ458815 MPV458815 MZR458815 NJN458815 NTJ458815 ODF458815 ONB458815 OWX458815 PGT458815 PQP458815 QAL458815 QKH458815 QUD458815 RDZ458815 RNV458815 RXR458815 SHN458815 SRJ458815 TBF458815 TLB458815 TUX458815 UET458815 UOP458815 UYL458815 VIH458815 VSD458815 WBZ458815 WLV458815 WVR458815 J524351 JF524351 TB524351 ACX524351 AMT524351 AWP524351 BGL524351 BQH524351 CAD524351 CJZ524351 CTV524351 DDR524351 DNN524351 DXJ524351 EHF524351 ERB524351 FAX524351 FKT524351 FUP524351 GEL524351 GOH524351 GYD524351 HHZ524351 HRV524351 IBR524351 ILN524351 IVJ524351 JFF524351 JPB524351 JYX524351 KIT524351 KSP524351 LCL524351 LMH524351 LWD524351 MFZ524351 MPV524351 MZR524351 NJN524351 NTJ524351 ODF524351 ONB524351 OWX524351 PGT524351 PQP524351 QAL524351 QKH524351 QUD524351 RDZ524351 RNV524351 RXR524351 SHN524351 SRJ524351 TBF524351 TLB524351 TUX524351 UET524351 UOP524351 UYL524351 VIH524351 VSD524351 WBZ524351 WLV524351 WVR524351 J589887 JF589887 TB589887 ACX589887 AMT589887 AWP589887 BGL589887 BQH589887 CAD589887 CJZ589887 CTV589887 DDR589887 DNN589887 DXJ589887 EHF589887 ERB589887 FAX589887 FKT589887 FUP589887 GEL589887 GOH589887 GYD589887 HHZ589887 HRV589887 IBR589887 ILN589887 IVJ589887 JFF589887 JPB589887 JYX589887 KIT589887 KSP589887 LCL589887 LMH589887 LWD589887 MFZ589887 MPV589887 MZR589887 NJN589887 NTJ589887 ODF589887 ONB589887 OWX589887 PGT589887 PQP589887 QAL589887 QKH589887 QUD589887 RDZ589887 RNV589887 RXR589887 SHN589887 SRJ589887 TBF589887 TLB589887 TUX589887 UET589887 UOP589887 UYL589887 VIH589887 VSD589887 WBZ589887 WLV589887 WVR589887 J655423 JF655423 TB655423 ACX655423 AMT655423 AWP655423 BGL655423 BQH655423 CAD655423 CJZ655423 CTV655423 DDR655423 DNN655423 DXJ655423 EHF655423 ERB655423 FAX655423 FKT655423 FUP655423 GEL655423 GOH655423 GYD655423 HHZ655423 HRV655423 IBR655423 ILN655423 IVJ655423 JFF655423 JPB655423 JYX655423 KIT655423 KSP655423 LCL655423 LMH655423 LWD655423 MFZ655423 MPV655423 MZR655423 NJN655423 NTJ655423 ODF655423 ONB655423 OWX655423 PGT655423 PQP655423 QAL655423 QKH655423 QUD655423 RDZ655423 RNV655423 RXR655423 SHN655423 SRJ655423 TBF655423 TLB655423 TUX655423 UET655423 UOP655423 UYL655423 VIH655423 VSD655423 WBZ655423 WLV655423 WVR655423 J720959 JF720959 TB720959 ACX720959 AMT720959 AWP720959 BGL720959 BQH720959 CAD720959 CJZ720959 CTV720959 DDR720959 DNN720959 DXJ720959 EHF720959 ERB720959 FAX720959 FKT720959 FUP720959 GEL720959 GOH720959 GYD720959 HHZ720959 HRV720959 IBR720959 ILN720959 IVJ720959 JFF720959 JPB720959 JYX720959 KIT720959 KSP720959 LCL720959 LMH720959 LWD720959 MFZ720959 MPV720959 MZR720959 NJN720959 NTJ720959 ODF720959 ONB720959 OWX720959 PGT720959 PQP720959 QAL720959 QKH720959 QUD720959 RDZ720959 RNV720959 RXR720959 SHN720959 SRJ720959 TBF720959 TLB720959 TUX720959 UET720959 UOP720959 UYL720959 VIH720959 VSD720959 WBZ720959 WLV720959 WVR720959 J786495 JF786495 TB786495 ACX786495 AMT786495 AWP786495 BGL786495 BQH786495 CAD786495 CJZ786495 CTV786495 DDR786495 DNN786495 DXJ786495 EHF786495 ERB786495 FAX786495 FKT786495 FUP786495 GEL786495 GOH786495 GYD786495 HHZ786495 HRV786495 IBR786495 ILN786495 IVJ786495 JFF786495 JPB786495 JYX786495 KIT786495 KSP786495 LCL786495 LMH786495 LWD786495 MFZ786495 MPV786495 MZR786495 NJN786495 NTJ786495 ODF786495 ONB786495 OWX786495 PGT786495 PQP786495 QAL786495 QKH786495 QUD786495 RDZ786495 RNV786495 RXR786495 SHN786495 SRJ786495 TBF786495 TLB786495 TUX786495 UET786495 UOP786495 UYL786495 VIH786495 VSD786495 WBZ786495 WLV786495 WVR786495 J852031 JF852031 TB852031 ACX852031 AMT852031 AWP852031 BGL852031 BQH852031 CAD852031 CJZ852031 CTV852031 DDR852031 DNN852031 DXJ852031 EHF852031 ERB852031 FAX852031 FKT852031 FUP852031 GEL852031 GOH852031 GYD852031 HHZ852031 HRV852031 IBR852031 ILN852031 IVJ852031 JFF852031 JPB852031 JYX852031 KIT852031 KSP852031 LCL852031 LMH852031 LWD852031 MFZ852031 MPV852031 MZR852031 NJN852031 NTJ852031 ODF852031 ONB852031 OWX852031 PGT852031 PQP852031 QAL852031 QKH852031 QUD852031 RDZ852031 RNV852031 RXR852031 SHN852031 SRJ852031 TBF852031 TLB852031 TUX852031 UET852031 UOP852031 UYL852031 VIH852031 VSD852031 WBZ852031 WLV852031 WVR852031 J917567 JF917567 TB917567 ACX917567 AMT917567 AWP917567 BGL917567 BQH917567 CAD917567 CJZ917567 CTV917567 DDR917567 DNN917567 DXJ917567 EHF917567 ERB917567 FAX917567 FKT917567 FUP917567 GEL917567 GOH917567 GYD917567 HHZ917567 HRV917567 IBR917567 ILN917567 IVJ917567 JFF917567 JPB917567 JYX917567 KIT917567 KSP917567 LCL917567 LMH917567 LWD917567 MFZ917567 MPV917567 MZR917567 NJN917567 NTJ917567 ODF917567 ONB917567 OWX917567 PGT917567 PQP917567 QAL917567 QKH917567 QUD917567 RDZ917567 RNV917567 RXR917567 SHN917567 SRJ917567 TBF917567 TLB917567 TUX917567 UET917567 UOP917567 UYL917567 VIH917567 VSD917567 WBZ917567 WLV917567 WVR917567 J983103 JF983103 TB983103 ACX983103 AMT983103 AWP983103 BGL983103 BQH983103 CAD983103 CJZ983103 CTV983103 DDR983103 DNN983103 DXJ983103 EHF983103 ERB983103 FAX983103 FKT983103 FUP983103 GEL983103 GOH983103 GYD983103 HHZ983103 HRV983103 IBR983103 ILN983103 IVJ983103 JFF983103 JPB983103 JYX983103 KIT983103 KSP983103 LCL983103 LMH983103 LWD983103 MFZ983103 MPV983103 MZR983103 NJN983103 NTJ983103 ODF983103 ONB983103 OWX983103 PGT983103 PQP983103 QAL983103 QKH983103 QUD983103 RDZ983103 RNV983103 RXR983103 SHN983103 SRJ983103 TBF983103 TLB983103 TUX983103 UET983103 UOP983103 UYL983103 VIH983103 VSD983103 WBZ983103 WLV983103 WVR983103 J59:J61 JF59:JF61 TB59:TB61 ACX59:ACX61 AMT59:AMT61 AWP59:AWP61 BGL59:BGL61 BQH59:BQH61 CAD59:CAD61 CJZ59:CJZ61 CTV59:CTV61 DDR59:DDR61 DNN59:DNN61 DXJ59:DXJ61 EHF59:EHF61 ERB59:ERB61 FAX59:FAX61 FKT59:FKT61 FUP59:FUP61 GEL59:GEL61 GOH59:GOH61 GYD59:GYD61 HHZ59:HHZ61 HRV59:HRV61 IBR59:IBR61 ILN59:ILN61 IVJ59:IVJ61 JFF59:JFF61 JPB59:JPB61 JYX59:JYX61 KIT59:KIT61 KSP59:KSP61 LCL59:LCL61 LMH59:LMH61 LWD59:LWD61 MFZ59:MFZ61 MPV59:MPV61 MZR59:MZR61 NJN59:NJN61 NTJ59:NTJ61 ODF59:ODF61 ONB59:ONB61 OWX59:OWX61 PGT59:PGT61 PQP59:PQP61 QAL59:QAL61 QKH59:QKH61 QUD59:QUD61 RDZ59:RDZ61 RNV59:RNV61 RXR59:RXR61 SHN59:SHN61 SRJ59:SRJ61 TBF59:TBF61 TLB59:TLB61 TUX59:TUX61 UET59:UET61 UOP59:UOP61 UYL59:UYL61 VIH59:VIH61 VSD59:VSD61 WBZ59:WBZ61 WLV59:WLV61 WVR59:WVR61 J65595:J65597 JF65595:JF65597 TB65595:TB65597 ACX65595:ACX65597 AMT65595:AMT65597 AWP65595:AWP65597 BGL65595:BGL65597 BQH65595:BQH65597 CAD65595:CAD65597 CJZ65595:CJZ65597 CTV65595:CTV65597 DDR65595:DDR65597 DNN65595:DNN65597 DXJ65595:DXJ65597 EHF65595:EHF65597 ERB65595:ERB65597 FAX65595:FAX65597 FKT65595:FKT65597 FUP65595:FUP65597 GEL65595:GEL65597 GOH65595:GOH65597 GYD65595:GYD65597 HHZ65595:HHZ65597 HRV65595:HRV65597 IBR65595:IBR65597 ILN65595:ILN65597 IVJ65595:IVJ65597 JFF65595:JFF65597 JPB65595:JPB65597 JYX65595:JYX65597 KIT65595:KIT65597 KSP65595:KSP65597 LCL65595:LCL65597 LMH65595:LMH65597 LWD65595:LWD65597 MFZ65595:MFZ65597 MPV65595:MPV65597 MZR65595:MZR65597 NJN65595:NJN65597 NTJ65595:NTJ65597 ODF65595:ODF65597 ONB65595:ONB65597 OWX65595:OWX65597 PGT65595:PGT65597 PQP65595:PQP65597 QAL65595:QAL65597 QKH65595:QKH65597 QUD65595:QUD65597 RDZ65595:RDZ65597 RNV65595:RNV65597 RXR65595:RXR65597 SHN65595:SHN65597 SRJ65595:SRJ65597 TBF65595:TBF65597 TLB65595:TLB65597 TUX65595:TUX65597 UET65595:UET65597 UOP65595:UOP65597 UYL65595:UYL65597 VIH65595:VIH65597 VSD65595:VSD65597 WBZ65595:WBZ65597 WLV65595:WLV65597 WVR65595:WVR65597 J131131:J131133 JF131131:JF131133 TB131131:TB131133 ACX131131:ACX131133 AMT131131:AMT131133 AWP131131:AWP131133 BGL131131:BGL131133 BQH131131:BQH131133 CAD131131:CAD131133 CJZ131131:CJZ131133 CTV131131:CTV131133 DDR131131:DDR131133 DNN131131:DNN131133 DXJ131131:DXJ131133 EHF131131:EHF131133 ERB131131:ERB131133 FAX131131:FAX131133 FKT131131:FKT131133 FUP131131:FUP131133 GEL131131:GEL131133 GOH131131:GOH131133 GYD131131:GYD131133 HHZ131131:HHZ131133 HRV131131:HRV131133 IBR131131:IBR131133 ILN131131:ILN131133 IVJ131131:IVJ131133 JFF131131:JFF131133 JPB131131:JPB131133 JYX131131:JYX131133 KIT131131:KIT131133 KSP131131:KSP131133 LCL131131:LCL131133 LMH131131:LMH131133 LWD131131:LWD131133 MFZ131131:MFZ131133 MPV131131:MPV131133 MZR131131:MZR131133 NJN131131:NJN131133 NTJ131131:NTJ131133 ODF131131:ODF131133 ONB131131:ONB131133 OWX131131:OWX131133 PGT131131:PGT131133 PQP131131:PQP131133 QAL131131:QAL131133 QKH131131:QKH131133 QUD131131:QUD131133 RDZ131131:RDZ131133 RNV131131:RNV131133 RXR131131:RXR131133 SHN131131:SHN131133 SRJ131131:SRJ131133 TBF131131:TBF131133 TLB131131:TLB131133 TUX131131:TUX131133 UET131131:UET131133 UOP131131:UOP131133 UYL131131:UYL131133 VIH131131:VIH131133 VSD131131:VSD131133 WBZ131131:WBZ131133 WLV131131:WLV131133 WVR131131:WVR131133 J196667:J196669 JF196667:JF196669 TB196667:TB196669 ACX196667:ACX196669 AMT196667:AMT196669 AWP196667:AWP196669 BGL196667:BGL196669 BQH196667:BQH196669 CAD196667:CAD196669 CJZ196667:CJZ196669 CTV196667:CTV196669 DDR196667:DDR196669 DNN196667:DNN196669 DXJ196667:DXJ196669 EHF196667:EHF196669 ERB196667:ERB196669 FAX196667:FAX196669 FKT196667:FKT196669 FUP196667:FUP196669 GEL196667:GEL196669 GOH196667:GOH196669 GYD196667:GYD196669 HHZ196667:HHZ196669 HRV196667:HRV196669 IBR196667:IBR196669 ILN196667:ILN196669 IVJ196667:IVJ196669 JFF196667:JFF196669 JPB196667:JPB196669 JYX196667:JYX196669 KIT196667:KIT196669 KSP196667:KSP196669 LCL196667:LCL196669 LMH196667:LMH196669 LWD196667:LWD196669 MFZ196667:MFZ196669 MPV196667:MPV196669 MZR196667:MZR196669 NJN196667:NJN196669 NTJ196667:NTJ196669 ODF196667:ODF196669 ONB196667:ONB196669 OWX196667:OWX196669 PGT196667:PGT196669 PQP196667:PQP196669 QAL196667:QAL196669 QKH196667:QKH196669 QUD196667:QUD196669 RDZ196667:RDZ196669 RNV196667:RNV196669 RXR196667:RXR196669 SHN196667:SHN196669 SRJ196667:SRJ196669 TBF196667:TBF196669 TLB196667:TLB196669 TUX196667:TUX196669 UET196667:UET196669 UOP196667:UOP196669 UYL196667:UYL196669 VIH196667:VIH196669 VSD196667:VSD196669 WBZ196667:WBZ196669 WLV196667:WLV196669 WVR196667:WVR196669 J262203:J262205 JF262203:JF262205 TB262203:TB262205 ACX262203:ACX262205 AMT262203:AMT262205 AWP262203:AWP262205 BGL262203:BGL262205 BQH262203:BQH262205 CAD262203:CAD262205 CJZ262203:CJZ262205 CTV262203:CTV262205 DDR262203:DDR262205 DNN262203:DNN262205 DXJ262203:DXJ262205 EHF262203:EHF262205 ERB262203:ERB262205 FAX262203:FAX262205 FKT262203:FKT262205 FUP262203:FUP262205 GEL262203:GEL262205 GOH262203:GOH262205 GYD262203:GYD262205 HHZ262203:HHZ262205 HRV262203:HRV262205 IBR262203:IBR262205 ILN262203:ILN262205 IVJ262203:IVJ262205 JFF262203:JFF262205 JPB262203:JPB262205 JYX262203:JYX262205 KIT262203:KIT262205 KSP262203:KSP262205 LCL262203:LCL262205 LMH262203:LMH262205 LWD262203:LWD262205 MFZ262203:MFZ262205 MPV262203:MPV262205 MZR262203:MZR262205 NJN262203:NJN262205 NTJ262203:NTJ262205 ODF262203:ODF262205 ONB262203:ONB262205 OWX262203:OWX262205 PGT262203:PGT262205 PQP262203:PQP262205 QAL262203:QAL262205 QKH262203:QKH262205 QUD262203:QUD262205 RDZ262203:RDZ262205 RNV262203:RNV262205 RXR262203:RXR262205 SHN262203:SHN262205 SRJ262203:SRJ262205 TBF262203:TBF262205 TLB262203:TLB262205 TUX262203:TUX262205 UET262203:UET262205 UOP262203:UOP262205 UYL262203:UYL262205 VIH262203:VIH262205 VSD262203:VSD262205 WBZ262203:WBZ262205 WLV262203:WLV262205 WVR262203:WVR262205 J327739:J327741 JF327739:JF327741 TB327739:TB327741 ACX327739:ACX327741 AMT327739:AMT327741 AWP327739:AWP327741 BGL327739:BGL327741 BQH327739:BQH327741 CAD327739:CAD327741 CJZ327739:CJZ327741 CTV327739:CTV327741 DDR327739:DDR327741 DNN327739:DNN327741 DXJ327739:DXJ327741 EHF327739:EHF327741 ERB327739:ERB327741 FAX327739:FAX327741 FKT327739:FKT327741 FUP327739:FUP327741 GEL327739:GEL327741 GOH327739:GOH327741 GYD327739:GYD327741 HHZ327739:HHZ327741 HRV327739:HRV327741 IBR327739:IBR327741 ILN327739:ILN327741 IVJ327739:IVJ327741 JFF327739:JFF327741 JPB327739:JPB327741 JYX327739:JYX327741 KIT327739:KIT327741 KSP327739:KSP327741 LCL327739:LCL327741 LMH327739:LMH327741 LWD327739:LWD327741 MFZ327739:MFZ327741 MPV327739:MPV327741 MZR327739:MZR327741 NJN327739:NJN327741 NTJ327739:NTJ327741 ODF327739:ODF327741 ONB327739:ONB327741 OWX327739:OWX327741 PGT327739:PGT327741 PQP327739:PQP327741 QAL327739:QAL327741 QKH327739:QKH327741 QUD327739:QUD327741 RDZ327739:RDZ327741 RNV327739:RNV327741 RXR327739:RXR327741 SHN327739:SHN327741 SRJ327739:SRJ327741 TBF327739:TBF327741 TLB327739:TLB327741 TUX327739:TUX327741 UET327739:UET327741 UOP327739:UOP327741 UYL327739:UYL327741 VIH327739:VIH327741 VSD327739:VSD327741 WBZ327739:WBZ327741 WLV327739:WLV327741 WVR327739:WVR327741 J393275:J393277 JF393275:JF393277 TB393275:TB393277 ACX393275:ACX393277 AMT393275:AMT393277 AWP393275:AWP393277 BGL393275:BGL393277 BQH393275:BQH393277 CAD393275:CAD393277 CJZ393275:CJZ393277 CTV393275:CTV393277 DDR393275:DDR393277 DNN393275:DNN393277 DXJ393275:DXJ393277 EHF393275:EHF393277 ERB393275:ERB393277 FAX393275:FAX393277 FKT393275:FKT393277 FUP393275:FUP393277 GEL393275:GEL393277 GOH393275:GOH393277 GYD393275:GYD393277 HHZ393275:HHZ393277 HRV393275:HRV393277 IBR393275:IBR393277 ILN393275:ILN393277 IVJ393275:IVJ393277 JFF393275:JFF393277 JPB393275:JPB393277 JYX393275:JYX393277 KIT393275:KIT393277 KSP393275:KSP393277 LCL393275:LCL393277 LMH393275:LMH393277 LWD393275:LWD393277 MFZ393275:MFZ393277 MPV393275:MPV393277 MZR393275:MZR393277 NJN393275:NJN393277 NTJ393275:NTJ393277 ODF393275:ODF393277 ONB393275:ONB393277 OWX393275:OWX393277 PGT393275:PGT393277 PQP393275:PQP393277 QAL393275:QAL393277 QKH393275:QKH393277 QUD393275:QUD393277 RDZ393275:RDZ393277 RNV393275:RNV393277 RXR393275:RXR393277 SHN393275:SHN393277 SRJ393275:SRJ393277 TBF393275:TBF393277 TLB393275:TLB393277 TUX393275:TUX393277 UET393275:UET393277 UOP393275:UOP393277 UYL393275:UYL393277 VIH393275:VIH393277 VSD393275:VSD393277 WBZ393275:WBZ393277 WLV393275:WLV393277 WVR393275:WVR393277 J458811:J458813 JF458811:JF458813 TB458811:TB458813 ACX458811:ACX458813 AMT458811:AMT458813 AWP458811:AWP458813 BGL458811:BGL458813 BQH458811:BQH458813 CAD458811:CAD458813 CJZ458811:CJZ458813 CTV458811:CTV458813 DDR458811:DDR458813 DNN458811:DNN458813 DXJ458811:DXJ458813 EHF458811:EHF458813 ERB458811:ERB458813 FAX458811:FAX458813 FKT458811:FKT458813 FUP458811:FUP458813 GEL458811:GEL458813 GOH458811:GOH458813 GYD458811:GYD458813 HHZ458811:HHZ458813 HRV458811:HRV458813 IBR458811:IBR458813 ILN458811:ILN458813 IVJ458811:IVJ458813 JFF458811:JFF458813 JPB458811:JPB458813 JYX458811:JYX458813 KIT458811:KIT458813 KSP458811:KSP458813 LCL458811:LCL458813 LMH458811:LMH458813 LWD458811:LWD458813 MFZ458811:MFZ458813 MPV458811:MPV458813 MZR458811:MZR458813 NJN458811:NJN458813 NTJ458811:NTJ458813 ODF458811:ODF458813 ONB458811:ONB458813 OWX458811:OWX458813 PGT458811:PGT458813 PQP458811:PQP458813 QAL458811:QAL458813 QKH458811:QKH458813 QUD458811:QUD458813 RDZ458811:RDZ458813 RNV458811:RNV458813 RXR458811:RXR458813 SHN458811:SHN458813 SRJ458811:SRJ458813 TBF458811:TBF458813 TLB458811:TLB458813 TUX458811:TUX458813 UET458811:UET458813 UOP458811:UOP458813 UYL458811:UYL458813 VIH458811:VIH458813 VSD458811:VSD458813 WBZ458811:WBZ458813 WLV458811:WLV458813 WVR458811:WVR458813 J524347:J524349 JF524347:JF524349 TB524347:TB524349 ACX524347:ACX524349 AMT524347:AMT524349 AWP524347:AWP524349 BGL524347:BGL524349 BQH524347:BQH524349 CAD524347:CAD524349 CJZ524347:CJZ524349 CTV524347:CTV524349 DDR524347:DDR524349 DNN524347:DNN524349 DXJ524347:DXJ524349 EHF524347:EHF524349 ERB524347:ERB524349 FAX524347:FAX524349 FKT524347:FKT524349 FUP524347:FUP524349 GEL524347:GEL524349 GOH524347:GOH524349 GYD524347:GYD524349 HHZ524347:HHZ524349 HRV524347:HRV524349 IBR524347:IBR524349 ILN524347:ILN524349 IVJ524347:IVJ524349 JFF524347:JFF524349 JPB524347:JPB524349 JYX524347:JYX524349 KIT524347:KIT524349 KSP524347:KSP524349 LCL524347:LCL524349 LMH524347:LMH524349 LWD524347:LWD524349 MFZ524347:MFZ524349 MPV524347:MPV524349 MZR524347:MZR524349 NJN524347:NJN524349 NTJ524347:NTJ524349 ODF524347:ODF524349 ONB524347:ONB524349 OWX524347:OWX524349 PGT524347:PGT524349 PQP524347:PQP524349 QAL524347:QAL524349 QKH524347:QKH524349 QUD524347:QUD524349 RDZ524347:RDZ524349 RNV524347:RNV524349 RXR524347:RXR524349 SHN524347:SHN524349 SRJ524347:SRJ524349 TBF524347:TBF524349 TLB524347:TLB524349 TUX524347:TUX524349 UET524347:UET524349 UOP524347:UOP524349 UYL524347:UYL524349 VIH524347:VIH524349 VSD524347:VSD524349 WBZ524347:WBZ524349 WLV524347:WLV524349 WVR524347:WVR524349 J589883:J589885 JF589883:JF589885 TB589883:TB589885 ACX589883:ACX589885 AMT589883:AMT589885 AWP589883:AWP589885 BGL589883:BGL589885 BQH589883:BQH589885 CAD589883:CAD589885 CJZ589883:CJZ589885 CTV589883:CTV589885 DDR589883:DDR589885 DNN589883:DNN589885 DXJ589883:DXJ589885 EHF589883:EHF589885 ERB589883:ERB589885 FAX589883:FAX589885 FKT589883:FKT589885 FUP589883:FUP589885 GEL589883:GEL589885 GOH589883:GOH589885 GYD589883:GYD589885 HHZ589883:HHZ589885 HRV589883:HRV589885 IBR589883:IBR589885 ILN589883:ILN589885 IVJ589883:IVJ589885 JFF589883:JFF589885 JPB589883:JPB589885 JYX589883:JYX589885 KIT589883:KIT589885 KSP589883:KSP589885 LCL589883:LCL589885 LMH589883:LMH589885 LWD589883:LWD589885 MFZ589883:MFZ589885 MPV589883:MPV589885 MZR589883:MZR589885 NJN589883:NJN589885 NTJ589883:NTJ589885 ODF589883:ODF589885 ONB589883:ONB589885 OWX589883:OWX589885 PGT589883:PGT589885 PQP589883:PQP589885 QAL589883:QAL589885 QKH589883:QKH589885 QUD589883:QUD589885 RDZ589883:RDZ589885 RNV589883:RNV589885 RXR589883:RXR589885 SHN589883:SHN589885 SRJ589883:SRJ589885 TBF589883:TBF589885 TLB589883:TLB589885 TUX589883:TUX589885 UET589883:UET589885 UOP589883:UOP589885 UYL589883:UYL589885 VIH589883:VIH589885 VSD589883:VSD589885 WBZ589883:WBZ589885 WLV589883:WLV589885 WVR589883:WVR589885 J655419:J655421 JF655419:JF655421 TB655419:TB655421 ACX655419:ACX655421 AMT655419:AMT655421 AWP655419:AWP655421 BGL655419:BGL655421 BQH655419:BQH655421 CAD655419:CAD655421 CJZ655419:CJZ655421 CTV655419:CTV655421 DDR655419:DDR655421 DNN655419:DNN655421 DXJ655419:DXJ655421 EHF655419:EHF655421 ERB655419:ERB655421 FAX655419:FAX655421 FKT655419:FKT655421 FUP655419:FUP655421 GEL655419:GEL655421 GOH655419:GOH655421 GYD655419:GYD655421 HHZ655419:HHZ655421 HRV655419:HRV655421 IBR655419:IBR655421 ILN655419:ILN655421 IVJ655419:IVJ655421 JFF655419:JFF655421 JPB655419:JPB655421 JYX655419:JYX655421 KIT655419:KIT655421 KSP655419:KSP655421 LCL655419:LCL655421 LMH655419:LMH655421 LWD655419:LWD655421 MFZ655419:MFZ655421 MPV655419:MPV655421 MZR655419:MZR655421 NJN655419:NJN655421 NTJ655419:NTJ655421 ODF655419:ODF655421 ONB655419:ONB655421 OWX655419:OWX655421 PGT655419:PGT655421 PQP655419:PQP655421 QAL655419:QAL655421 QKH655419:QKH655421 QUD655419:QUD655421 RDZ655419:RDZ655421 RNV655419:RNV655421 RXR655419:RXR655421 SHN655419:SHN655421 SRJ655419:SRJ655421 TBF655419:TBF655421 TLB655419:TLB655421 TUX655419:TUX655421 UET655419:UET655421 UOP655419:UOP655421 UYL655419:UYL655421 VIH655419:VIH655421 VSD655419:VSD655421 WBZ655419:WBZ655421 WLV655419:WLV655421 WVR655419:WVR655421 J720955:J720957 JF720955:JF720957 TB720955:TB720957 ACX720955:ACX720957 AMT720955:AMT720957 AWP720955:AWP720957 BGL720955:BGL720957 BQH720955:BQH720957 CAD720955:CAD720957 CJZ720955:CJZ720957 CTV720955:CTV720957 DDR720955:DDR720957 DNN720955:DNN720957 DXJ720955:DXJ720957 EHF720955:EHF720957 ERB720955:ERB720957 FAX720955:FAX720957 FKT720955:FKT720957 FUP720955:FUP720957 GEL720955:GEL720957 GOH720955:GOH720957 GYD720955:GYD720957 HHZ720955:HHZ720957 HRV720955:HRV720957 IBR720955:IBR720957 ILN720955:ILN720957 IVJ720955:IVJ720957 JFF720955:JFF720957 JPB720955:JPB720957 JYX720955:JYX720957 KIT720955:KIT720957 KSP720955:KSP720957 LCL720955:LCL720957 LMH720955:LMH720957 LWD720955:LWD720957 MFZ720955:MFZ720957 MPV720955:MPV720957 MZR720955:MZR720957 NJN720955:NJN720957 NTJ720955:NTJ720957 ODF720955:ODF720957 ONB720955:ONB720957 OWX720955:OWX720957 PGT720955:PGT720957 PQP720955:PQP720957 QAL720955:QAL720957 QKH720955:QKH720957 QUD720955:QUD720957 RDZ720955:RDZ720957 RNV720955:RNV720957 RXR720955:RXR720957 SHN720955:SHN720957 SRJ720955:SRJ720957 TBF720955:TBF720957 TLB720955:TLB720957 TUX720955:TUX720957 UET720955:UET720957 UOP720955:UOP720957 UYL720955:UYL720957 VIH720955:VIH720957 VSD720955:VSD720957 WBZ720955:WBZ720957 WLV720955:WLV720957 WVR720955:WVR720957 J786491:J786493 JF786491:JF786493 TB786491:TB786493 ACX786491:ACX786493 AMT786491:AMT786493 AWP786491:AWP786493 BGL786491:BGL786493 BQH786491:BQH786493 CAD786491:CAD786493 CJZ786491:CJZ786493 CTV786491:CTV786493 DDR786491:DDR786493 DNN786491:DNN786493 DXJ786491:DXJ786493 EHF786491:EHF786493 ERB786491:ERB786493 FAX786491:FAX786493 FKT786491:FKT786493 FUP786491:FUP786493 GEL786491:GEL786493 GOH786491:GOH786493 GYD786491:GYD786493 HHZ786491:HHZ786493 HRV786491:HRV786493 IBR786491:IBR786493 ILN786491:ILN786493 IVJ786491:IVJ786493 JFF786491:JFF786493 JPB786491:JPB786493 JYX786491:JYX786493 KIT786491:KIT786493 KSP786491:KSP786493 LCL786491:LCL786493 LMH786491:LMH786493 LWD786491:LWD786493 MFZ786491:MFZ786493 MPV786491:MPV786493 MZR786491:MZR786493 NJN786491:NJN786493 NTJ786491:NTJ786493 ODF786491:ODF786493 ONB786491:ONB786493 OWX786491:OWX786493 PGT786491:PGT786493 PQP786491:PQP786493 QAL786491:QAL786493 QKH786491:QKH786493 QUD786491:QUD786493 RDZ786491:RDZ786493 RNV786491:RNV786493 RXR786491:RXR786493 SHN786491:SHN786493 SRJ786491:SRJ786493 TBF786491:TBF786493 TLB786491:TLB786493 TUX786491:TUX786493 UET786491:UET786493 UOP786491:UOP786493 UYL786491:UYL786493 VIH786491:VIH786493 VSD786491:VSD786493 WBZ786491:WBZ786493 WLV786491:WLV786493 WVR786491:WVR786493 J852027:J852029 JF852027:JF852029 TB852027:TB852029 ACX852027:ACX852029 AMT852027:AMT852029 AWP852027:AWP852029 BGL852027:BGL852029 BQH852027:BQH852029 CAD852027:CAD852029 CJZ852027:CJZ852029 CTV852027:CTV852029 DDR852027:DDR852029 DNN852027:DNN852029 DXJ852027:DXJ852029 EHF852027:EHF852029 ERB852027:ERB852029 FAX852027:FAX852029 FKT852027:FKT852029 FUP852027:FUP852029 GEL852027:GEL852029 GOH852027:GOH852029 GYD852027:GYD852029 HHZ852027:HHZ852029 HRV852027:HRV852029 IBR852027:IBR852029 ILN852027:ILN852029 IVJ852027:IVJ852029 JFF852027:JFF852029 JPB852027:JPB852029 JYX852027:JYX852029 KIT852027:KIT852029 KSP852027:KSP852029 LCL852027:LCL852029 LMH852027:LMH852029 LWD852027:LWD852029 MFZ852027:MFZ852029 MPV852027:MPV852029 MZR852027:MZR852029 NJN852027:NJN852029 NTJ852027:NTJ852029 ODF852027:ODF852029 ONB852027:ONB852029 OWX852027:OWX852029 PGT852027:PGT852029 PQP852027:PQP852029 QAL852027:QAL852029 QKH852027:QKH852029 QUD852027:QUD852029 RDZ852027:RDZ852029 RNV852027:RNV852029 RXR852027:RXR852029 SHN852027:SHN852029 SRJ852027:SRJ852029 TBF852027:TBF852029 TLB852027:TLB852029 TUX852027:TUX852029 UET852027:UET852029 UOP852027:UOP852029 UYL852027:UYL852029 VIH852027:VIH852029 VSD852027:VSD852029 WBZ852027:WBZ852029 WLV852027:WLV852029 WVR852027:WVR852029 J917563:J917565 JF917563:JF917565 TB917563:TB917565 ACX917563:ACX917565 AMT917563:AMT917565 AWP917563:AWP917565 BGL917563:BGL917565 BQH917563:BQH917565 CAD917563:CAD917565 CJZ917563:CJZ917565 CTV917563:CTV917565 DDR917563:DDR917565 DNN917563:DNN917565 DXJ917563:DXJ917565 EHF917563:EHF917565 ERB917563:ERB917565 FAX917563:FAX917565 FKT917563:FKT917565 FUP917563:FUP917565 GEL917563:GEL917565 GOH917563:GOH917565 GYD917563:GYD917565 HHZ917563:HHZ917565 HRV917563:HRV917565 IBR917563:IBR917565 ILN917563:ILN917565 IVJ917563:IVJ917565 JFF917563:JFF917565 JPB917563:JPB917565 JYX917563:JYX917565 KIT917563:KIT917565 KSP917563:KSP917565 LCL917563:LCL917565 LMH917563:LMH917565 LWD917563:LWD917565 MFZ917563:MFZ917565 MPV917563:MPV917565 MZR917563:MZR917565 NJN917563:NJN917565 NTJ917563:NTJ917565 ODF917563:ODF917565 ONB917563:ONB917565 OWX917563:OWX917565 PGT917563:PGT917565 PQP917563:PQP917565 QAL917563:QAL917565 QKH917563:QKH917565 QUD917563:QUD917565 RDZ917563:RDZ917565 RNV917563:RNV917565 RXR917563:RXR917565 SHN917563:SHN917565 SRJ917563:SRJ917565 TBF917563:TBF917565 TLB917563:TLB917565 TUX917563:TUX917565 UET917563:UET917565 UOP917563:UOP917565 UYL917563:UYL917565 VIH917563:VIH917565 VSD917563:VSD917565 WBZ917563:WBZ917565 WLV917563:WLV917565 WVR917563:WVR917565 J983099:J983101 JF983099:JF983101 TB983099:TB983101 ACX983099:ACX983101 AMT983099:AMT983101 AWP983099:AWP983101 BGL983099:BGL983101 BQH983099:BQH983101 CAD983099:CAD983101 CJZ983099:CJZ983101 CTV983099:CTV983101 DDR983099:DDR983101 DNN983099:DNN983101 DXJ983099:DXJ983101 EHF983099:EHF983101 ERB983099:ERB983101 FAX983099:FAX983101 FKT983099:FKT983101 FUP983099:FUP983101 GEL983099:GEL983101 GOH983099:GOH983101 GYD983099:GYD983101 HHZ983099:HHZ983101 HRV983099:HRV983101 IBR983099:IBR983101 ILN983099:ILN983101 IVJ983099:IVJ983101 JFF983099:JFF983101 JPB983099:JPB983101 JYX983099:JYX983101 KIT983099:KIT983101 KSP983099:KSP983101 LCL983099:LCL983101 LMH983099:LMH983101 LWD983099:LWD983101 MFZ983099:MFZ983101 MPV983099:MPV983101 MZR983099:MZR983101 NJN983099:NJN983101 NTJ983099:NTJ983101 ODF983099:ODF983101 ONB983099:ONB983101 OWX983099:OWX983101 PGT983099:PGT983101 PQP983099:PQP983101 QAL983099:QAL983101 QKH983099:QKH983101 QUD983099:QUD983101 RDZ983099:RDZ983101 RNV983099:RNV983101 RXR983099:RXR983101 SHN983099:SHN983101 SRJ983099:SRJ983101 TBF983099:TBF983101 TLB983099:TLB983101 TUX983099:TUX983101 UET983099:UET983101 UOP983099:UOP983101 UYL983099:UYL983101 VIH983099:VIH983101 VSD983099:VSD983101 WBZ983099:WBZ983101 WLV983099:WLV983101 WVR983099:WVR983101 J81 JF81 TB81 ACX81 AMT81 AWP81 BGL81 BQH81 CAD81 CJZ81 CTV81 DDR81 DNN81 DXJ81 EHF81 ERB81 FAX81 FKT81 FUP81 GEL81 GOH81 GYD81 HHZ81 HRV81 IBR81 ILN81 IVJ81 JFF81 JPB81 JYX81 KIT81 KSP81 LCL81 LMH81 LWD81 MFZ81 MPV81 MZR81 NJN81 NTJ81 ODF81 ONB81 OWX81 PGT81 PQP81 QAL81 QKH81 QUD81 RDZ81 RNV81 RXR81 SHN81 SRJ81 TBF81 TLB81 TUX81 UET81 UOP81 UYL81 VIH81 VSD81 WBZ81 WLV81 WVR81 J65617 JF65617 TB65617 ACX65617 AMT65617 AWP65617 BGL65617 BQH65617 CAD65617 CJZ65617 CTV65617 DDR65617 DNN65617 DXJ65617 EHF65617 ERB65617 FAX65617 FKT65617 FUP65617 GEL65617 GOH65617 GYD65617 HHZ65617 HRV65617 IBR65617 ILN65617 IVJ65617 JFF65617 JPB65617 JYX65617 KIT65617 KSP65617 LCL65617 LMH65617 LWD65617 MFZ65617 MPV65617 MZR65617 NJN65617 NTJ65617 ODF65617 ONB65617 OWX65617 PGT65617 PQP65617 QAL65617 QKH65617 QUD65617 RDZ65617 RNV65617 RXR65617 SHN65617 SRJ65617 TBF65617 TLB65617 TUX65617 UET65617 UOP65617 UYL65617 VIH65617 VSD65617 WBZ65617 WLV65617 WVR65617 J131153 JF131153 TB131153 ACX131153 AMT131153 AWP131153 BGL131153 BQH131153 CAD131153 CJZ131153 CTV131153 DDR131153 DNN131153 DXJ131153 EHF131153 ERB131153 FAX131153 FKT131153 FUP131153 GEL131153 GOH131153 GYD131153 HHZ131153 HRV131153 IBR131153 ILN131153 IVJ131153 JFF131153 JPB131153 JYX131153 KIT131153 KSP131153 LCL131153 LMH131153 LWD131153 MFZ131153 MPV131153 MZR131153 NJN131153 NTJ131153 ODF131153 ONB131153 OWX131153 PGT131153 PQP131153 QAL131153 QKH131153 QUD131153 RDZ131153 RNV131153 RXR131153 SHN131153 SRJ131153 TBF131153 TLB131153 TUX131153 UET131153 UOP131153 UYL131153 VIH131153 VSD131153 WBZ131153 WLV131153 WVR131153 J196689 JF196689 TB196689 ACX196689 AMT196689 AWP196689 BGL196689 BQH196689 CAD196689 CJZ196689 CTV196689 DDR196689 DNN196689 DXJ196689 EHF196689 ERB196689 FAX196689 FKT196689 FUP196689 GEL196689 GOH196689 GYD196689 HHZ196689 HRV196689 IBR196689 ILN196689 IVJ196689 JFF196689 JPB196689 JYX196689 KIT196689 KSP196689 LCL196689 LMH196689 LWD196689 MFZ196689 MPV196689 MZR196689 NJN196689 NTJ196689 ODF196689 ONB196689 OWX196689 PGT196689 PQP196689 QAL196689 QKH196689 QUD196689 RDZ196689 RNV196689 RXR196689 SHN196689 SRJ196689 TBF196689 TLB196689 TUX196689 UET196689 UOP196689 UYL196689 VIH196689 VSD196689 WBZ196689 WLV196689 WVR196689 J262225 JF262225 TB262225 ACX262225 AMT262225 AWP262225 BGL262225 BQH262225 CAD262225 CJZ262225 CTV262225 DDR262225 DNN262225 DXJ262225 EHF262225 ERB262225 FAX262225 FKT262225 FUP262225 GEL262225 GOH262225 GYD262225 HHZ262225 HRV262225 IBR262225 ILN262225 IVJ262225 JFF262225 JPB262225 JYX262225 KIT262225 KSP262225 LCL262225 LMH262225 LWD262225 MFZ262225 MPV262225 MZR262225 NJN262225 NTJ262225 ODF262225 ONB262225 OWX262225 PGT262225 PQP262225 QAL262225 QKH262225 QUD262225 RDZ262225 RNV262225 RXR262225 SHN262225 SRJ262225 TBF262225 TLB262225 TUX262225 UET262225 UOP262225 UYL262225 VIH262225 VSD262225 WBZ262225 WLV262225 WVR262225 J327761 JF327761 TB327761 ACX327761 AMT327761 AWP327761 BGL327761 BQH327761 CAD327761 CJZ327761 CTV327761 DDR327761 DNN327761 DXJ327761 EHF327761 ERB327761 FAX327761 FKT327761 FUP327761 GEL327761 GOH327761 GYD327761 HHZ327761 HRV327761 IBR327761 ILN327761 IVJ327761 JFF327761 JPB327761 JYX327761 KIT327761 KSP327761 LCL327761 LMH327761 LWD327761 MFZ327761 MPV327761 MZR327761 NJN327761 NTJ327761 ODF327761 ONB327761 OWX327761 PGT327761 PQP327761 QAL327761 QKH327761 QUD327761 RDZ327761 RNV327761 RXR327761 SHN327761 SRJ327761 TBF327761 TLB327761 TUX327761 UET327761 UOP327761 UYL327761 VIH327761 VSD327761 WBZ327761 WLV327761 WVR327761 J393297 JF393297 TB393297 ACX393297 AMT393297 AWP393297 BGL393297 BQH393297 CAD393297 CJZ393297 CTV393297 DDR393297 DNN393297 DXJ393297 EHF393297 ERB393297 FAX393297 FKT393297 FUP393297 GEL393297 GOH393297 GYD393297 HHZ393297 HRV393297 IBR393297 ILN393297 IVJ393297 JFF393297 JPB393297 JYX393297 KIT393297 KSP393297 LCL393297 LMH393297 LWD393297 MFZ393297 MPV393297 MZR393297 NJN393297 NTJ393297 ODF393297 ONB393297 OWX393297 PGT393297 PQP393297 QAL393297 QKH393297 QUD393297 RDZ393297 RNV393297 RXR393297 SHN393297 SRJ393297 TBF393297 TLB393297 TUX393297 UET393297 UOP393297 UYL393297 VIH393297 VSD393297 WBZ393297 WLV393297 WVR393297 J458833 JF458833 TB458833 ACX458833 AMT458833 AWP458833 BGL458833 BQH458833 CAD458833 CJZ458833 CTV458833 DDR458833 DNN458833 DXJ458833 EHF458833 ERB458833 FAX458833 FKT458833 FUP458833 GEL458833 GOH458833 GYD458833 HHZ458833 HRV458833 IBR458833 ILN458833 IVJ458833 JFF458833 JPB458833 JYX458833 KIT458833 KSP458833 LCL458833 LMH458833 LWD458833 MFZ458833 MPV458833 MZR458833 NJN458833 NTJ458833 ODF458833 ONB458833 OWX458833 PGT458833 PQP458833 QAL458833 QKH458833 QUD458833 RDZ458833 RNV458833 RXR458833 SHN458833 SRJ458833 TBF458833 TLB458833 TUX458833 UET458833 UOP458833 UYL458833 VIH458833 VSD458833 WBZ458833 WLV458833 WVR458833 J524369 JF524369 TB524369 ACX524369 AMT524369 AWP524369 BGL524369 BQH524369 CAD524369 CJZ524369 CTV524369 DDR524369 DNN524369 DXJ524369 EHF524369 ERB524369 FAX524369 FKT524369 FUP524369 GEL524369 GOH524369 GYD524369 HHZ524369 HRV524369 IBR524369 ILN524369 IVJ524369 JFF524369 JPB524369 JYX524369 KIT524369 KSP524369 LCL524369 LMH524369 LWD524369 MFZ524369 MPV524369 MZR524369 NJN524369 NTJ524369 ODF524369 ONB524369 OWX524369 PGT524369 PQP524369 QAL524369 QKH524369 QUD524369 RDZ524369 RNV524369 RXR524369 SHN524369 SRJ524369 TBF524369 TLB524369 TUX524369 UET524369 UOP524369 UYL524369 VIH524369 VSD524369 WBZ524369 WLV524369 WVR524369 J589905 JF589905 TB589905 ACX589905 AMT589905 AWP589905 BGL589905 BQH589905 CAD589905 CJZ589905 CTV589905 DDR589905 DNN589905 DXJ589905 EHF589905 ERB589905 FAX589905 FKT589905 FUP589905 GEL589905 GOH589905 GYD589905 HHZ589905 HRV589905 IBR589905 ILN589905 IVJ589905 JFF589905 JPB589905 JYX589905 KIT589905 KSP589905 LCL589905 LMH589905 LWD589905 MFZ589905 MPV589905 MZR589905 NJN589905 NTJ589905 ODF589905 ONB589905 OWX589905 PGT589905 PQP589905 QAL589905 QKH589905 QUD589905 RDZ589905 RNV589905 RXR589905 SHN589905 SRJ589905 TBF589905 TLB589905 TUX589905 UET589905 UOP589905 UYL589905 VIH589905 VSD589905 WBZ589905 WLV589905 WVR589905 J655441 JF655441 TB655441 ACX655441 AMT655441 AWP655441 BGL655441 BQH655441 CAD655441 CJZ655441 CTV655441 DDR655441 DNN655441 DXJ655441 EHF655441 ERB655441 FAX655441 FKT655441 FUP655441 GEL655441 GOH655441 GYD655441 HHZ655441 HRV655441 IBR655441 ILN655441 IVJ655441 JFF655441 JPB655441 JYX655441 KIT655441 KSP655441 LCL655441 LMH655441 LWD655441 MFZ655441 MPV655441 MZR655441 NJN655441 NTJ655441 ODF655441 ONB655441 OWX655441 PGT655441 PQP655441 QAL655441 QKH655441 QUD655441 RDZ655441 RNV655441 RXR655441 SHN655441 SRJ655441 TBF655441 TLB655441 TUX655441 UET655441 UOP655441 UYL655441 VIH655441 VSD655441 WBZ655441 WLV655441 WVR655441 J720977 JF720977 TB720977 ACX720977 AMT720977 AWP720977 BGL720977 BQH720977 CAD720977 CJZ720977 CTV720977 DDR720977 DNN720977 DXJ720977 EHF720977 ERB720977 FAX720977 FKT720977 FUP720977 GEL720977 GOH720977 GYD720977 HHZ720977 HRV720977 IBR720977 ILN720977 IVJ720977 JFF720977 JPB720977 JYX720977 KIT720977 KSP720977 LCL720977 LMH720977 LWD720977 MFZ720977 MPV720977 MZR720977 NJN720977 NTJ720977 ODF720977 ONB720977 OWX720977 PGT720977 PQP720977 QAL720977 QKH720977 QUD720977 RDZ720977 RNV720977 RXR720977 SHN720977 SRJ720977 TBF720977 TLB720977 TUX720977 UET720977 UOP720977 UYL720977 VIH720977 VSD720977 WBZ720977 WLV720977 WVR720977 J786513 JF786513 TB786513 ACX786513 AMT786513 AWP786513 BGL786513 BQH786513 CAD786513 CJZ786513 CTV786513 DDR786513 DNN786513 DXJ786513 EHF786513 ERB786513 FAX786513 FKT786513 FUP786513 GEL786513 GOH786513 GYD786513 HHZ786513 HRV786513 IBR786513 ILN786513 IVJ786513 JFF786513 JPB786513 JYX786513 KIT786513 KSP786513 LCL786513 LMH786513 LWD786513 MFZ786513 MPV786513 MZR786513 NJN786513 NTJ786513 ODF786513 ONB786513 OWX786513 PGT786513 PQP786513 QAL786513 QKH786513 QUD786513 RDZ786513 RNV786513 RXR786513 SHN786513 SRJ786513 TBF786513 TLB786513 TUX786513 UET786513 UOP786513 UYL786513 VIH786513 VSD786513 WBZ786513 WLV786513 WVR786513 J852049 JF852049 TB852049 ACX852049 AMT852049 AWP852049 BGL852049 BQH852049 CAD852049 CJZ852049 CTV852049 DDR852049 DNN852049 DXJ852049 EHF852049 ERB852049 FAX852049 FKT852049 FUP852049 GEL852049 GOH852049 GYD852049 HHZ852049 HRV852049 IBR852049 ILN852049 IVJ852049 JFF852049 JPB852049 JYX852049 KIT852049 KSP852049 LCL852049 LMH852049 LWD852049 MFZ852049 MPV852049 MZR852049 NJN852049 NTJ852049 ODF852049 ONB852049 OWX852049 PGT852049 PQP852049 QAL852049 QKH852049 QUD852049 RDZ852049 RNV852049 RXR852049 SHN852049 SRJ852049 TBF852049 TLB852049 TUX852049 UET852049 UOP852049 UYL852049 VIH852049 VSD852049 WBZ852049 WLV852049 WVR852049 J917585 JF917585 TB917585 ACX917585 AMT917585 AWP917585 BGL917585 BQH917585 CAD917585 CJZ917585 CTV917585 DDR917585 DNN917585 DXJ917585 EHF917585 ERB917585 FAX917585 FKT917585 FUP917585 GEL917585 GOH917585 GYD917585 HHZ917585 HRV917585 IBR917585 ILN917585 IVJ917585 JFF917585 JPB917585 JYX917585 KIT917585 KSP917585 LCL917585 LMH917585 LWD917585 MFZ917585 MPV917585 MZR917585 NJN917585 NTJ917585 ODF917585 ONB917585 OWX917585 PGT917585 PQP917585 QAL917585 QKH917585 QUD917585 RDZ917585 RNV917585 RXR917585 SHN917585 SRJ917585 TBF917585 TLB917585 TUX917585 UET917585 UOP917585 UYL917585 VIH917585 VSD917585 WBZ917585 WLV917585 WVR917585 J983121 JF983121 TB983121 ACX983121 AMT983121 AWP983121 BGL983121 BQH983121 CAD983121 CJZ983121 CTV983121 DDR983121 DNN983121 DXJ983121 EHF983121 ERB983121 FAX983121 FKT983121 FUP983121 GEL983121 GOH983121 GYD983121 HHZ983121 HRV983121 IBR983121 ILN983121 IVJ983121 JFF983121 JPB983121 JYX983121 KIT983121 KSP983121 LCL983121 LMH983121 LWD983121 MFZ983121 MPV983121 MZR983121 NJN983121 NTJ983121 ODF983121 ONB983121 OWX983121 PGT983121 PQP983121 QAL983121 QKH983121 QUD983121 RDZ983121 RNV983121 RXR983121 SHN983121 SRJ983121 TBF983121 TLB983121 TUX983121 UET983121 UOP983121 UYL983121 VIH983121 VSD983121 WBZ983121 WLV983121 WVR983121 J83 JF83 TB83 ACX83 AMT83 AWP83 BGL83 BQH83 CAD83 CJZ83 CTV83 DDR83 DNN83 DXJ83 EHF83 ERB83 FAX83 FKT83 FUP83 GEL83 GOH83 GYD83 HHZ83 HRV83 IBR83 ILN83 IVJ83 JFF83 JPB83 JYX83 KIT83 KSP83 LCL83 LMH83 LWD83 MFZ83 MPV83 MZR83 NJN83 NTJ83 ODF83 ONB83 OWX83 PGT83 PQP83 QAL83 QKH83 QUD83 RDZ83 RNV83 RXR83 SHN83 SRJ83 TBF83 TLB83 TUX83 UET83 UOP83 UYL83 VIH83 VSD83 WBZ83 WLV83 WVR83 J65619 JF65619 TB65619 ACX65619 AMT65619 AWP65619 BGL65619 BQH65619 CAD65619 CJZ65619 CTV65619 DDR65619 DNN65619 DXJ65619 EHF65619 ERB65619 FAX65619 FKT65619 FUP65619 GEL65619 GOH65619 GYD65619 HHZ65619 HRV65619 IBR65619 ILN65619 IVJ65619 JFF65619 JPB65619 JYX65619 KIT65619 KSP65619 LCL65619 LMH65619 LWD65619 MFZ65619 MPV65619 MZR65619 NJN65619 NTJ65619 ODF65619 ONB65619 OWX65619 PGT65619 PQP65619 QAL65619 QKH65619 QUD65619 RDZ65619 RNV65619 RXR65619 SHN65619 SRJ65619 TBF65619 TLB65619 TUX65619 UET65619 UOP65619 UYL65619 VIH65619 VSD65619 WBZ65619 WLV65619 WVR65619 J131155 JF131155 TB131155 ACX131155 AMT131155 AWP131155 BGL131155 BQH131155 CAD131155 CJZ131155 CTV131155 DDR131155 DNN131155 DXJ131155 EHF131155 ERB131155 FAX131155 FKT131155 FUP131155 GEL131155 GOH131155 GYD131155 HHZ131155 HRV131155 IBR131155 ILN131155 IVJ131155 JFF131155 JPB131155 JYX131155 KIT131155 KSP131155 LCL131155 LMH131155 LWD131155 MFZ131155 MPV131155 MZR131155 NJN131155 NTJ131155 ODF131155 ONB131155 OWX131155 PGT131155 PQP131155 QAL131155 QKH131155 QUD131155 RDZ131155 RNV131155 RXR131155 SHN131155 SRJ131155 TBF131155 TLB131155 TUX131155 UET131155 UOP131155 UYL131155 VIH131155 VSD131155 WBZ131155 WLV131155 WVR131155 J196691 JF196691 TB196691 ACX196691 AMT196691 AWP196691 BGL196691 BQH196691 CAD196691 CJZ196691 CTV196691 DDR196691 DNN196691 DXJ196691 EHF196691 ERB196691 FAX196691 FKT196691 FUP196691 GEL196691 GOH196691 GYD196691 HHZ196691 HRV196691 IBR196691 ILN196691 IVJ196691 JFF196691 JPB196691 JYX196691 KIT196691 KSP196691 LCL196691 LMH196691 LWD196691 MFZ196691 MPV196691 MZR196691 NJN196691 NTJ196691 ODF196691 ONB196691 OWX196691 PGT196691 PQP196691 QAL196691 QKH196691 QUD196691 RDZ196691 RNV196691 RXR196691 SHN196691 SRJ196691 TBF196691 TLB196691 TUX196691 UET196691 UOP196691 UYL196691 VIH196691 VSD196691 WBZ196691 WLV196691 WVR196691 J262227 JF262227 TB262227 ACX262227 AMT262227 AWP262227 BGL262227 BQH262227 CAD262227 CJZ262227 CTV262227 DDR262227 DNN262227 DXJ262227 EHF262227 ERB262227 FAX262227 FKT262227 FUP262227 GEL262227 GOH262227 GYD262227 HHZ262227 HRV262227 IBR262227 ILN262227 IVJ262227 JFF262227 JPB262227 JYX262227 KIT262227 KSP262227 LCL262227 LMH262227 LWD262227 MFZ262227 MPV262227 MZR262227 NJN262227 NTJ262227 ODF262227 ONB262227 OWX262227 PGT262227 PQP262227 QAL262227 QKH262227 QUD262227 RDZ262227 RNV262227 RXR262227 SHN262227 SRJ262227 TBF262227 TLB262227 TUX262227 UET262227 UOP262227 UYL262227 VIH262227 VSD262227 WBZ262227 WLV262227 WVR262227 J327763 JF327763 TB327763 ACX327763 AMT327763 AWP327763 BGL327763 BQH327763 CAD327763 CJZ327763 CTV327763 DDR327763 DNN327763 DXJ327763 EHF327763 ERB327763 FAX327763 FKT327763 FUP327763 GEL327763 GOH327763 GYD327763 HHZ327763 HRV327763 IBR327763 ILN327763 IVJ327763 JFF327763 JPB327763 JYX327763 KIT327763 KSP327763 LCL327763 LMH327763 LWD327763 MFZ327763 MPV327763 MZR327763 NJN327763 NTJ327763 ODF327763 ONB327763 OWX327763 PGT327763 PQP327763 QAL327763 QKH327763 QUD327763 RDZ327763 RNV327763 RXR327763 SHN327763 SRJ327763 TBF327763 TLB327763 TUX327763 UET327763 UOP327763 UYL327763 VIH327763 VSD327763 WBZ327763 WLV327763 WVR327763 J393299 JF393299 TB393299 ACX393299 AMT393299 AWP393299 BGL393299 BQH393299 CAD393299 CJZ393299 CTV393299 DDR393299 DNN393299 DXJ393299 EHF393299 ERB393299 FAX393299 FKT393299 FUP393299 GEL393299 GOH393299 GYD393299 HHZ393299 HRV393299 IBR393299 ILN393299 IVJ393299 JFF393299 JPB393299 JYX393299 KIT393299 KSP393299 LCL393299 LMH393299 LWD393299 MFZ393299 MPV393299 MZR393299 NJN393299 NTJ393299 ODF393299 ONB393299 OWX393299 PGT393299 PQP393299 QAL393299 QKH393299 QUD393299 RDZ393299 RNV393299 RXR393299 SHN393299 SRJ393299 TBF393299 TLB393299 TUX393299 UET393299 UOP393299 UYL393299 VIH393299 VSD393299 WBZ393299 WLV393299 WVR393299 J458835 JF458835 TB458835 ACX458835 AMT458835 AWP458835 BGL458835 BQH458835 CAD458835 CJZ458835 CTV458835 DDR458835 DNN458835 DXJ458835 EHF458835 ERB458835 FAX458835 FKT458835 FUP458835 GEL458835 GOH458835 GYD458835 HHZ458835 HRV458835 IBR458835 ILN458835 IVJ458835 JFF458835 JPB458835 JYX458835 KIT458835 KSP458835 LCL458835 LMH458835 LWD458835 MFZ458835 MPV458835 MZR458835 NJN458835 NTJ458835 ODF458835 ONB458835 OWX458835 PGT458835 PQP458835 QAL458835 QKH458835 QUD458835 RDZ458835 RNV458835 RXR458835 SHN458835 SRJ458835 TBF458835 TLB458835 TUX458835 UET458835 UOP458835 UYL458835 VIH458835 VSD458835 WBZ458835 WLV458835 WVR458835 J524371 JF524371 TB524371 ACX524371 AMT524371 AWP524371 BGL524371 BQH524371 CAD524371 CJZ524371 CTV524371 DDR524371 DNN524371 DXJ524371 EHF524371 ERB524371 FAX524371 FKT524371 FUP524371 GEL524371 GOH524371 GYD524371 HHZ524371 HRV524371 IBR524371 ILN524371 IVJ524371 JFF524371 JPB524371 JYX524371 KIT524371 KSP524371 LCL524371 LMH524371 LWD524371 MFZ524371 MPV524371 MZR524371 NJN524371 NTJ524371 ODF524371 ONB524371 OWX524371 PGT524371 PQP524371 QAL524371 QKH524371 QUD524371 RDZ524371 RNV524371 RXR524371 SHN524371 SRJ524371 TBF524371 TLB524371 TUX524371 UET524371 UOP524371 UYL524371 VIH524371 VSD524371 WBZ524371 WLV524371 WVR524371 J589907 JF589907 TB589907 ACX589907 AMT589907 AWP589907 BGL589907 BQH589907 CAD589907 CJZ589907 CTV589907 DDR589907 DNN589907 DXJ589907 EHF589907 ERB589907 FAX589907 FKT589907 FUP589907 GEL589907 GOH589907 GYD589907 HHZ589907 HRV589907 IBR589907 ILN589907 IVJ589907 JFF589907 JPB589907 JYX589907 KIT589907 KSP589907 LCL589907 LMH589907 LWD589907 MFZ589907 MPV589907 MZR589907 NJN589907 NTJ589907 ODF589907 ONB589907 OWX589907 PGT589907 PQP589907 QAL589907 QKH589907 QUD589907 RDZ589907 RNV589907 RXR589907 SHN589907 SRJ589907 TBF589907 TLB589907 TUX589907 UET589907 UOP589907 UYL589907 VIH589907 VSD589907 WBZ589907 WLV589907 WVR589907 J655443 JF655443 TB655443 ACX655443 AMT655443 AWP655443 BGL655443 BQH655443 CAD655443 CJZ655443 CTV655443 DDR655443 DNN655443 DXJ655443 EHF655443 ERB655443 FAX655443 FKT655443 FUP655443 GEL655443 GOH655443 GYD655443 HHZ655443 HRV655443 IBR655443 ILN655443 IVJ655443 JFF655443 JPB655443 JYX655443 KIT655443 KSP655443 LCL655443 LMH655443 LWD655443 MFZ655443 MPV655443 MZR655443 NJN655443 NTJ655443 ODF655443 ONB655443 OWX655443 PGT655443 PQP655443 QAL655443 QKH655443 QUD655443 RDZ655443 RNV655443 RXR655443 SHN655443 SRJ655443 TBF655443 TLB655443 TUX655443 UET655443 UOP655443 UYL655443 VIH655443 VSD655443 WBZ655443 WLV655443 WVR655443 J720979 JF720979 TB720979 ACX720979 AMT720979 AWP720979 BGL720979 BQH720979 CAD720979 CJZ720979 CTV720979 DDR720979 DNN720979 DXJ720979 EHF720979 ERB720979 FAX720979 FKT720979 FUP720979 GEL720979 GOH720979 GYD720979 HHZ720979 HRV720979 IBR720979 ILN720979 IVJ720979 JFF720979 JPB720979 JYX720979 KIT720979 KSP720979 LCL720979 LMH720979 LWD720979 MFZ720979 MPV720979 MZR720979 NJN720979 NTJ720979 ODF720979 ONB720979 OWX720979 PGT720979 PQP720979 QAL720979 QKH720979 QUD720979 RDZ720979 RNV720979 RXR720979 SHN720979 SRJ720979 TBF720979 TLB720979 TUX720979 UET720979 UOP720979 UYL720979 VIH720979 VSD720979 WBZ720979 WLV720979 WVR720979 J786515 JF786515 TB786515 ACX786515 AMT786515 AWP786515 BGL786515 BQH786515 CAD786515 CJZ786515 CTV786515 DDR786515 DNN786515 DXJ786515 EHF786515 ERB786515 FAX786515 FKT786515 FUP786515 GEL786515 GOH786515 GYD786515 HHZ786515 HRV786515 IBR786515 ILN786515 IVJ786515 JFF786515 JPB786515 JYX786515 KIT786515 KSP786515 LCL786515 LMH786515 LWD786515 MFZ786515 MPV786515 MZR786515 NJN786515 NTJ786515 ODF786515 ONB786515 OWX786515 PGT786515 PQP786515 QAL786515 QKH786515 QUD786515 RDZ786515 RNV786515 RXR786515 SHN786515 SRJ786515 TBF786515 TLB786515 TUX786515 UET786515 UOP786515 UYL786515 VIH786515 VSD786515 WBZ786515 WLV786515 WVR786515 J852051 JF852051 TB852051 ACX852051 AMT852051 AWP852051 BGL852051 BQH852051 CAD852051 CJZ852051 CTV852051 DDR852051 DNN852051 DXJ852051 EHF852051 ERB852051 FAX852051 FKT852051 FUP852051 GEL852051 GOH852051 GYD852051 HHZ852051 HRV852051 IBR852051 ILN852051 IVJ852051 JFF852051 JPB852051 JYX852051 KIT852051 KSP852051 LCL852051 LMH852051 LWD852051 MFZ852051 MPV852051 MZR852051 NJN852051 NTJ852051 ODF852051 ONB852051 OWX852051 PGT852051 PQP852051 QAL852051 QKH852051 QUD852051 RDZ852051 RNV852051 RXR852051 SHN852051 SRJ852051 TBF852051 TLB852051 TUX852051 UET852051 UOP852051 UYL852051 VIH852051 VSD852051 WBZ852051 WLV852051 WVR852051 J917587 JF917587 TB917587 ACX917587 AMT917587 AWP917587 BGL917587 BQH917587 CAD917587 CJZ917587 CTV917587 DDR917587 DNN917587 DXJ917587 EHF917587 ERB917587 FAX917587 FKT917587 FUP917587 GEL917587 GOH917587 GYD917587 HHZ917587 HRV917587 IBR917587 ILN917587 IVJ917587 JFF917587 JPB917587 JYX917587 KIT917587 KSP917587 LCL917587 LMH917587 LWD917587 MFZ917587 MPV917587 MZR917587 NJN917587 NTJ917587 ODF917587 ONB917587 OWX917587 PGT917587 PQP917587 QAL917587 QKH917587 QUD917587 RDZ917587 RNV917587 RXR917587 SHN917587 SRJ917587 TBF917587 TLB917587 TUX917587 UET917587 UOP917587 UYL917587 VIH917587 VSD917587 WBZ917587 WLV917587 WVR917587 J983123 JF983123 TB983123 ACX983123 AMT983123 AWP983123 BGL983123 BQH983123 CAD983123 CJZ983123 CTV983123 DDR983123 DNN983123 DXJ983123 EHF983123 ERB983123 FAX983123 FKT983123 FUP983123 GEL983123 GOH983123 GYD983123 HHZ983123 HRV983123 IBR983123 ILN983123 IVJ983123 JFF983123 JPB983123 JYX983123 KIT983123 KSP983123 LCL983123 LMH983123 LWD983123 MFZ983123 MPV983123 MZR983123 NJN983123 NTJ983123 ODF983123 ONB983123 OWX983123 PGT983123 PQP983123 QAL983123 QKH983123 QUD983123 RDZ983123 RNV983123 RXR983123 SHN983123 SRJ983123 TBF983123 TLB983123 TUX983123 UET983123 UOP983123 UYL983123 VIH983123 VSD983123 WBZ983123 WLV983123 WVR983123 J98 JF98 TB98 ACX98 AMT98 AWP98 BGL98 BQH98 CAD98 CJZ98 CTV98 DDR98 DNN98 DXJ98 EHF98 ERB98 FAX98 FKT98 FUP98 GEL98 GOH98 GYD98 HHZ98 HRV98 IBR98 ILN98 IVJ98 JFF98 JPB98 JYX98 KIT98 KSP98 LCL98 LMH98 LWD98 MFZ98 MPV98 MZR98 NJN98 NTJ98 ODF98 ONB98 OWX98 PGT98 PQP98 QAL98 QKH98 QUD98 RDZ98 RNV98 RXR98 SHN98 SRJ98 TBF98 TLB98 TUX98 UET98 UOP98 UYL98 VIH98 VSD98 WBZ98 WLV98 WVR98 J65634 JF65634 TB65634 ACX65634 AMT65634 AWP65634 BGL65634 BQH65634 CAD65634 CJZ65634 CTV65634 DDR65634 DNN65634 DXJ65634 EHF65634 ERB65634 FAX65634 FKT65634 FUP65634 GEL65634 GOH65634 GYD65634 HHZ65634 HRV65634 IBR65634 ILN65634 IVJ65634 JFF65634 JPB65634 JYX65634 KIT65634 KSP65634 LCL65634 LMH65634 LWD65634 MFZ65634 MPV65634 MZR65634 NJN65634 NTJ65634 ODF65634 ONB65634 OWX65634 PGT65634 PQP65634 QAL65634 QKH65634 QUD65634 RDZ65634 RNV65634 RXR65634 SHN65634 SRJ65634 TBF65634 TLB65634 TUX65634 UET65634 UOP65634 UYL65634 VIH65634 VSD65634 WBZ65634 WLV65634 WVR65634 J131170 JF131170 TB131170 ACX131170 AMT131170 AWP131170 BGL131170 BQH131170 CAD131170 CJZ131170 CTV131170 DDR131170 DNN131170 DXJ131170 EHF131170 ERB131170 FAX131170 FKT131170 FUP131170 GEL131170 GOH131170 GYD131170 HHZ131170 HRV131170 IBR131170 ILN131170 IVJ131170 JFF131170 JPB131170 JYX131170 KIT131170 KSP131170 LCL131170 LMH131170 LWD131170 MFZ131170 MPV131170 MZR131170 NJN131170 NTJ131170 ODF131170 ONB131170 OWX131170 PGT131170 PQP131170 QAL131170 QKH131170 QUD131170 RDZ131170 RNV131170 RXR131170 SHN131170 SRJ131170 TBF131170 TLB131170 TUX131170 UET131170 UOP131170 UYL131170 VIH131170 VSD131170 WBZ131170 WLV131170 WVR131170 J196706 JF196706 TB196706 ACX196706 AMT196706 AWP196706 BGL196706 BQH196706 CAD196706 CJZ196706 CTV196706 DDR196706 DNN196706 DXJ196706 EHF196706 ERB196706 FAX196706 FKT196706 FUP196706 GEL196706 GOH196706 GYD196706 HHZ196706 HRV196706 IBR196706 ILN196706 IVJ196706 JFF196706 JPB196706 JYX196706 KIT196706 KSP196706 LCL196706 LMH196706 LWD196706 MFZ196706 MPV196706 MZR196706 NJN196706 NTJ196706 ODF196706 ONB196706 OWX196706 PGT196706 PQP196706 QAL196706 QKH196706 QUD196706 RDZ196706 RNV196706 RXR196706 SHN196706 SRJ196706 TBF196706 TLB196706 TUX196706 UET196706 UOP196706 UYL196706 VIH196706 VSD196706 WBZ196706 WLV196706 WVR196706 J262242 JF262242 TB262242 ACX262242 AMT262242 AWP262242 BGL262242 BQH262242 CAD262242 CJZ262242 CTV262242 DDR262242 DNN262242 DXJ262242 EHF262242 ERB262242 FAX262242 FKT262242 FUP262242 GEL262242 GOH262242 GYD262242 HHZ262242 HRV262242 IBR262242 ILN262242 IVJ262242 JFF262242 JPB262242 JYX262242 KIT262242 KSP262242 LCL262242 LMH262242 LWD262242 MFZ262242 MPV262242 MZR262242 NJN262242 NTJ262242 ODF262242 ONB262242 OWX262242 PGT262242 PQP262242 QAL262242 QKH262242 QUD262242 RDZ262242 RNV262242 RXR262242 SHN262242 SRJ262242 TBF262242 TLB262242 TUX262242 UET262242 UOP262242 UYL262242 VIH262242 VSD262242 WBZ262242 WLV262242 WVR262242 J327778 JF327778 TB327778 ACX327778 AMT327778 AWP327778 BGL327778 BQH327778 CAD327778 CJZ327778 CTV327778 DDR327778 DNN327778 DXJ327778 EHF327778 ERB327778 FAX327778 FKT327778 FUP327778 GEL327778 GOH327778 GYD327778 HHZ327778 HRV327778 IBR327778 ILN327778 IVJ327778 JFF327778 JPB327778 JYX327778 KIT327778 KSP327778 LCL327778 LMH327778 LWD327778 MFZ327778 MPV327778 MZR327778 NJN327778 NTJ327778 ODF327778 ONB327778 OWX327778 PGT327778 PQP327778 QAL327778 QKH327778 QUD327778 RDZ327778 RNV327778 RXR327778 SHN327778 SRJ327778 TBF327778 TLB327778 TUX327778 UET327778 UOP327778 UYL327778 VIH327778 VSD327778 WBZ327778 WLV327778 WVR327778 J393314 JF393314 TB393314 ACX393314 AMT393314 AWP393314 BGL393314 BQH393314 CAD393314 CJZ393314 CTV393314 DDR393314 DNN393314 DXJ393314 EHF393314 ERB393314 FAX393314 FKT393314 FUP393314 GEL393314 GOH393314 GYD393314 HHZ393314 HRV393314 IBR393314 ILN393314 IVJ393314 JFF393314 JPB393314 JYX393314 KIT393314 KSP393314 LCL393314 LMH393314 LWD393314 MFZ393314 MPV393314 MZR393314 NJN393314 NTJ393314 ODF393314 ONB393314 OWX393314 PGT393314 PQP393314 QAL393314 QKH393314 QUD393314 RDZ393314 RNV393314 RXR393314 SHN393314 SRJ393314 TBF393314 TLB393314 TUX393314 UET393314 UOP393314 UYL393314 VIH393314 VSD393314 WBZ393314 WLV393314 WVR393314 J458850 JF458850 TB458850 ACX458850 AMT458850 AWP458850 BGL458850 BQH458850 CAD458850 CJZ458850 CTV458850 DDR458850 DNN458850 DXJ458850 EHF458850 ERB458850 FAX458850 FKT458850 FUP458850 GEL458850 GOH458850 GYD458850 HHZ458850 HRV458850 IBR458850 ILN458850 IVJ458850 JFF458850 JPB458850 JYX458850 KIT458850 KSP458850 LCL458850 LMH458850 LWD458850 MFZ458850 MPV458850 MZR458850 NJN458850 NTJ458850 ODF458850 ONB458850 OWX458850 PGT458850 PQP458850 QAL458850 QKH458850 QUD458850 RDZ458850 RNV458850 RXR458850 SHN458850 SRJ458850 TBF458850 TLB458850 TUX458850 UET458850 UOP458850 UYL458850 VIH458850 VSD458850 WBZ458850 WLV458850 WVR458850 J524386 JF524386 TB524386 ACX524386 AMT524386 AWP524386 BGL524386 BQH524386 CAD524386 CJZ524386 CTV524386 DDR524386 DNN524386 DXJ524386 EHF524386 ERB524386 FAX524386 FKT524386 FUP524386 GEL524386 GOH524386 GYD524386 HHZ524386 HRV524386 IBR524386 ILN524386 IVJ524386 JFF524386 JPB524386 JYX524386 KIT524386 KSP524386 LCL524386 LMH524386 LWD524386 MFZ524386 MPV524386 MZR524386 NJN524386 NTJ524386 ODF524386 ONB524386 OWX524386 PGT524386 PQP524386 QAL524386 QKH524386 QUD524386 RDZ524386 RNV524386 RXR524386 SHN524386 SRJ524386 TBF524386 TLB524386 TUX524386 UET524386 UOP524386 UYL524386 VIH524386 VSD524386 WBZ524386 WLV524386 WVR524386 J589922 JF589922 TB589922 ACX589922 AMT589922 AWP589922 BGL589922 BQH589922 CAD589922 CJZ589922 CTV589922 DDR589922 DNN589922 DXJ589922 EHF589922 ERB589922 FAX589922 FKT589922 FUP589922 GEL589922 GOH589922 GYD589922 HHZ589922 HRV589922 IBR589922 ILN589922 IVJ589922 JFF589922 JPB589922 JYX589922 KIT589922 KSP589922 LCL589922 LMH589922 LWD589922 MFZ589922 MPV589922 MZR589922 NJN589922 NTJ589922 ODF589922 ONB589922 OWX589922 PGT589922 PQP589922 QAL589922 QKH589922 QUD589922 RDZ589922 RNV589922 RXR589922 SHN589922 SRJ589922 TBF589922 TLB589922 TUX589922 UET589922 UOP589922 UYL589922 VIH589922 VSD589922 WBZ589922 WLV589922 WVR589922 J655458 JF655458 TB655458 ACX655458 AMT655458 AWP655458 BGL655458 BQH655458 CAD655458 CJZ655458 CTV655458 DDR655458 DNN655458 DXJ655458 EHF655458 ERB655458 FAX655458 FKT655458 FUP655458 GEL655458 GOH655458 GYD655458 HHZ655458 HRV655458 IBR655458 ILN655458 IVJ655458 JFF655458 JPB655458 JYX655458 KIT655458 KSP655458 LCL655458 LMH655458 LWD655458 MFZ655458 MPV655458 MZR655458 NJN655458 NTJ655458 ODF655458 ONB655458 OWX655458 PGT655458 PQP655458 QAL655458 QKH655458 QUD655458 RDZ655458 RNV655458 RXR655458 SHN655458 SRJ655458 TBF655458 TLB655458 TUX655458 UET655458 UOP655458 UYL655458 VIH655458 VSD655458 WBZ655458 WLV655458 WVR655458 J720994 JF720994 TB720994 ACX720994 AMT720994 AWP720994 BGL720994 BQH720994 CAD720994 CJZ720994 CTV720994 DDR720994 DNN720994 DXJ720994 EHF720994 ERB720994 FAX720994 FKT720994 FUP720994 GEL720994 GOH720994 GYD720994 HHZ720994 HRV720994 IBR720994 ILN720994 IVJ720994 JFF720994 JPB720994 JYX720994 KIT720994 KSP720994 LCL720994 LMH720994 LWD720994 MFZ720994 MPV720994 MZR720994 NJN720994 NTJ720994 ODF720994 ONB720994 OWX720994 PGT720994 PQP720994 QAL720994 QKH720994 QUD720994 RDZ720994 RNV720994 RXR720994 SHN720994 SRJ720994 TBF720994 TLB720994 TUX720994 UET720994 UOP720994 UYL720994 VIH720994 VSD720994 WBZ720994 WLV720994 WVR720994 J786530 JF786530 TB786530 ACX786530 AMT786530 AWP786530 BGL786530 BQH786530 CAD786530 CJZ786530 CTV786530 DDR786530 DNN786530 DXJ786530 EHF786530 ERB786530 FAX786530 FKT786530 FUP786530 GEL786530 GOH786530 GYD786530 HHZ786530 HRV786530 IBR786530 ILN786530 IVJ786530 JFF786530 JPB786530 JYX786530 KIT786530 KSP786530 LCL786530 LMH786530 LWD786530 MFZ786530 MPV786530 MZR786530 NJN786530 NTJ786530 ODF786530 ONB786530 OWX786530 PGT786530 PQP786530 QAL786530 QKH786530 QUD786530 RDZ786530 RNV786530 RXR786530 SHN786530 SRJ786530 TBF786530 TLB786530 TUX786530 UET786530 UOP786530 UYL786530 VIH786530 VSD786530 WBZ786530 WLV786530 WVR786530 J852066 JF852066 TB852066 ACX852066 AMT852066 AWP852066 BGL852066 BQH852066 CAD852066 CJZ852066 CTV852066 DDR852066 DNN852066 DXJ852066 EHF852066 ERB852066 FAX852066 FKT852066 FUP852066 GEL852066 GOH852066 GYD852066 HHZ852066 HRV852066 IBR852066 ILN852066 IVJ852066 JFF852066 JPB852066 JYX852066 KIT852066 KSP852066 LCL852066 LMH852066 LWD852066 MFZ852066 MPV852066 MZR852066 NJN852066 NTJ852066 ODF852066 ONB852066 OWX852066 PGT852066 PQP852066 QAL852066 QKH852066 QUD852066 RDZ852066 RNV852066 RXR852066 SHN852066 SRJ852066 TBF852066 TLB852066 TUX852066 UET852066 UOP852066 UYL852066 VIH852066 VSD852066 WBZ852066 WLV852066 WVR852066 J917602 JF917602 TB917602 ACX917602 AMT917602 AWP917602 BGL917602 BQH917602 CAD917602 CJZ917602 CTV917602 DDR917602 DNN917602 DXJ917602 EHF917602 ERB917602 FAX917602 FKT917602 FUP917602 GEL917602 GOH917602 GYD917602 HHZ917602 HRV917602 IBR917602 ILN917602 IVJ917602 JFF917602 JPB917602 JYX917602 KIT917602 KSP917602 LCL917602 LMH917602 LWD917602 MFZ917602 MPV917602 MZR917602 NJN917602 NTJ917602 ODF917602 ONB917602 OWX917602 PGT917602 PQP917602 QAL917602 QKH917602 QUD917602 RDZ917602 RNV917602 RXR917602 SHN917602 SRJ917602 TBF917602 TLB917602 TUX917602 UET917602 UOP917602 UYL917602 VIH917602 VSD917602 WBZ917602 WLV917602 WVR917602 J983138 JF983138 TB983138 ACX983138 AMT983138 AWP983138 BGL983138 BQH983138 CAD983138 CJZ983138 CTV983138 DDR983138 DNN983138 DXJ983138 EHF983138 ERB983138 FAX983138 FKT983138 FUP983138 GEL983138 GOH983138 GYD983138 HHZ983138 HRV983138 IBR983138 ILN983138 IVJ983138 JFF983138 JPB983138 JYX983138 KIT983138 KSP983138 LCL983138 LMH983138 LWD983138 MFZ983138 MPV983138 MZR983138 NJN983138 NTJ983138 ODF983138 ONB983138 OWX983138 PGT983138 PQP983138 QAL983138 QKH983138 QUD983138 RDZ983138 RNV983138 RXR983138 SHN983138 SRJ983138 TBF983138 TLB983138 TUX983138 UET983138 UOP983138 UYL983138 VIH983138 VSD983138 WBZ983138 WLV983138 WVR983138 J85:J89 JF85:JF89 TB85:TB89 ACX85:ACX89 AMT85:AMT89 AWP85:AWP89 BGL85:BGL89 BQH85:BQH89 CAD85:CAD89 CJZ85:CJZ89 CTV85:CTV89 DDR85:DDR89 DNN85:DNN89 DXJ85:DXJ89 EHF85:EHF89 ERB85:ERB89 FAX85:FAX89 FKT85:FKT89 FUP85:FUP89 GEL85:GEL89 GOH85:GOH89 GYD85:GYD89 HHZ85:HHZ89 HRV85:HRV89 IBR85:IBR89 ILN85:ILN89 IVJ85:IVJ89 JFF85:JFF89 JPB85:JPB89 JYX85:JYX89 KIT85:KIT89 KSP85:KSP89 LCL85:LCL89 LMH85:LMH89 LWD85:LWD89 MFZ85:MFZ89 MPV85:MPV89 MZR85:MZR89 NJN85:NJN89 NTJ85:NTJ89 ODF85:ODF89 ONB85:ONB89 OWX85:OWX89 PGT85:PGT89 PQP85:PQP89 QAL85:QAL89 QKH85:QKH89 QUD85:QUD89 RDZ85:RDZ89 RNV85:RNV89 RXR85:RXR89 SHN85:SHN89 SRJ85:SRJ89 TBF85:TBF89 TLB85:TLB89 TUX85:TUX89 UET85:UET89 UOP85:UOP89 UYL85:UYL89 VIH85:VIH89 VSD85:VSD89 WBZ85:WBZ89 WLV85:WLV89 WVR85:WVR89 J65621:J65625 JF65621:JF65625 TB65621:TB65625 ACX65621:ACX65625 AMT65621:AMT65625 AWP65621:AWP65625 BGL65621:BGL65625 BQH65621:BQH65625 CAD65621:CAD65625 CJZ65621:CJZ65625 CTV65621:CTV65625 DDR65621:DDR65625 DNN65621:DNN65625 DXJ65621:DXJ65625 EHF65621:EHF65625 ERB65621:ERB65625 FAX65621:FAX65625 FKT65621:FKT65625 FUP65621:FUP65625 GEL65621:GEL65625 GOH65621:GOH65625 GYD65621:GYD65625 HHZ65621:HHZ65625 HRV65621:HRV65625 IBR65621:IBR65625 ILN65621:ILN65625 IVJ65621:IVJ65625 JFF65621:JFF65625 JPB65621:JPB65625 JYX65621:JYX65625 KIT65621:KIT65625 KSP65621:KSP65625 LCL65621:LCL65625 LMH65621:LMH65625 LWD65621:LWD65625 MFZ65621:MFZ65625 MPV65621:MPV65625 MZR65621:MZR65625 NJN65621:NJN65625 NTJ65621:NTJ65625 ODF65621:ODF65625 ONB65621:ONB65625 OWX65621:OWX65625 PGT65621:PGT65625 PQP65621:PQP65625 QAL65621:QAL65625 QKH65621:QKH65625 QUD65621:QUD65625 RDZ65621:RDZ65625 RNV65621:RNV65625 RXR65621:RXR65625 SHN65621:SHN65625 SRJ65621:SRJ65625 TBF65621:TBF65625 TLB65621:TLB65625 TUX65621:TUX65625 UET65621:UET65625 UOP65621:UOP65625 UYL65621:UYL65625 VIH65621:VIH65625 VSD65621:VSD65625 WBZ65621:WBZ65625 WLV65621:WLV65625 WVR65621:WVR65625 J131157:J131161 JF131157:JF131161 TB131157:TB131161 ACX131157:ACX131161 AMT131157:AMT131161 AWP131157:AWP131161 BGL131157:BGL131161 BQH131157:BQH131161 CAD131157:CAD131161 CJZ131157:CJZ131161 CTV131157:CTV131161 DDR131157:DDR131161 DNN131157:DNN131161 DXJ131157:DXJ131161 EHF131157:EHF131161 ERB131157:ERB131161 FAX131157:FAX131161 FKT131157:FKT131161 FUP131157:FUP131161 GEL131157:GEL131161 GOH131157:GOH131161 GYD131157:GYD131161 HHZ131157:HHZ131161 HRV131157:HRV131161 IBR131157:IBR131161 ILN131157:ILN131161 IVJ131157:IVJ131161 JFF131157:JFF131161 JPB131157:JPB131161 JYX131157:JYX131161 KIT131157:KIT131161 KSP131157:KSP131161 LCL131157:LCL131161 LMH131157:LMH131161 LWD131157:LWD131161 MFZ131157:MFZ131161 MPV131157:MPV131161 MZR131157:MZR131161 NJN131157:NJN131161 NTJ131157:NTJ131161 ODF131157:ODF131161 ONB131157:ONB131161 OWX131157:OWX131161 PGT131157:PGT131161 PQP131157:PQP131161 QAL131157:QAL131161 QKH131157:QKH131161 QUD131157:QUD131161 RDZ131157:RDZ131161 RNV131157:RNV131161 RXR131157:RXR131161 SHN131157:SHN131161 SRJ131157:SRJ131161 TBF131157:TBF131161 TLB131157:TLB131161 TUX131157:TUX131161 UET131157:UET131161 UOP131157:UOP131161 UYL131157:UYL131161 VIH131157:VIH131161 VSD131157:VSD131161 WBZ131157:WBZ131161 WLV131157:WLV131161 WVR131157:WVR131161 J196693:J196697 JF196693:JF196697 TB196693:TB196697 ACX196693:ACX196697 AMT196693:AMT196697 AWP196693:AWP196697 BGL196693:BGL196697 BQH196693:BQH196697 CAD196693:CAD196697 CJZ196693:CJZ196697 CTV196693:CTV196697 DDR196693:DDR196697 DNN196693:DNN196697 DXJ196693:DXJ196697 EHF196693:EHF196697 ERB196693:ERB196697 FAX196693:FAX196697 FKT196693:FKT196697 FUP196693:FUP196697 GEL196693:GEL196697 GOH196693:GOH196697 GYD196693:GYD196697 HHZ196693:HHZ196697 HRV196693:HRV196697 IBR196693:IBR196697 ILN196693:ILN196697 IVJ196693:IVJ196697 JFF196693:JFF196697 JPB196693:JPB196697 JYX196693:JYX196697 KIT196693:KIT196697 KSP196693:KSP196697 LCL196693:LCL196697 LMH196693:LMH196697 LWD196693:LWD196697 MFZ196693:MFZ196697 MPV196693:MPV196697 MZR196693:MZR196697 NJN196693:NJN196697 NTJ196693:NTJ196697 ODF196693:ODF196697 ONB196693:ONB196697 OWX196693:OWX196697 PGT196693:PGT196697 PQP196693:PQP196697 QAL196693:QAL196697 QKH196693:QKH196697 QUD196693:QUD196697 RDZ196693:RDZ196697 RNV196693:RNV196697 RXR196693:RXR196697 SHN196693:SHN196697 SRJ196693:SRJ196697 TBF196693:TBF196697 TLB196693:TLB196697 TUX196693:TUX196697 UET196693:UET196697 UOP196693:UOP196697 UYL196693:UYL196697 VIH196693:VIH196697 VSD196693:VSD196697 WBZ196693:WBZ196697 WLV196693:WLV196697 WVR196693:WVR196697 J262229:J262233 JF262229:JF262233 TB262229:TB262233 ACX262229:ACX262233 AMT262229:AMT262233 AWP262229:AWP262233 BGL262229:BGL262233 BQH262229:BQH262233 CAD262229:CAD262233 CJZ262229:CJZ262233 CTV262229:CTV262233 DDR262229:DDR262233 DNN262229:DNN262233 DXJ262229:DXJ262233 EHF262229:EHF262233 ERB262229:ERB262233 FAX262229:FAX262233 FKT262229:FKT262233 FUP262229:FUP262233 GEL262229:GEL262233 GOH262229:GOH262233 GYD262229:GYD262233 HHZ262229:HHZ262233 HRV262229:HRV262233 IBR262229:IBR262233 ILN262229:ILN262233 IVJ262229:IVJ262233 JFF262229:JFF262233 JPB262229:JPB262233 JYX262229:JYX262233 KIT262229:KIT262233 KSP262229:KSP262233 LCL262229:LCL262233 LMH262229:LMH262233 LWD262229:LWD262233 MFZ262229:MFZ262233 MPV262229:MPV262233 MZR262229:MZR262233 NJN262229:NJN262233 NTJ262229:NTJ262233 ODF262229:ODF262233 ONB262229:ONB262233 OWX262229:OWX262233 PGT262229:PGT262233 PQP262229:PQP262233 QAL262229:QAL262233 QKH262229:QKH262233 QUD262229:QUD262233 RDZ262229:RDZ262233 RNV262229:RNV262233 RXR262229:RXR262233 SHN262229:SHN262233 SRJ262229:SRJ262233 TBF262229:TBF262233 TLB262229:TLB262233 TUX262229:TUX262233 UET262229:UET262233 UOP262229:UOP262233 UYL262229:UYL262233 VIH262229:VIH262233 VSD262229:VSD262233 WBZ262229:WBZ262233 WLV262229:WLV262233 WVR262229:WVR262233 J327765:J327769 JF327765:JF327769 TB327765:TB327769 ACX327765:ACX327769 AMT327765:AMT327769 AWP327765:AWP327769 BGL327765:BGL327769 BQH327765:BQH327769 CAD327765:CAD327769 CJZ327765:CJZ327769 CTV327765:CTV327769 DDR327765:DDR327769 DNN327765:DNN327769 DXJ327765:DXJ327769 EHF327765:EHF327769 ERB327765:ERB327769 FAX327765:FAX327769 FKT327765:FKT327769 FUP327765:FUP327769 GEL327765:GEL327769 GOH327765:GOH327769 GYD327765:GYD327769 HHZ327765:HHZ327769 HRV327765:HRV327769 IBR327765:IBR327769 ILN327765:ILN327769 IVJ327765:IVJ327769 JFF327765:JFF327769 JPB327765:JPB327769 JYX327765:JYX327769 KIT327765:KIT327769 KSP327765:KSP327769 LCL327765:LCL327769 LMH327765:LMH327769 LWD327765:LWD327769 MFZ327765:MFZ327769 MPV327765:MPV327769 MZR327765:MZR327769 NJN327765:NJN327769 NTJ327765:NTJ327769 ODF327765:ODF327769 ONB327765:ONB327769 OWX327765:OWX327769 PGT327765:PGT327769 PQP327765:PQP327769 QAL327765:QAL327769 QKH327765:QKH327769 QUD327765:QUD327769 RDZ327765:RDZ327769 RNV327765:RNV327769 RXR327765:RXR327769 SHN327765:SHN327769 SRJ327765:SRJ327769 TBF327765:TBF327769 TLB327765:TLB327769 TUX327765:TUX327769 UET327765:UET327769 UOP327765:UOP327769 UYL327765:UYL327769 VIH327765:VIH327769 VSD327765:VSD327769 WBZ327765:WBZ327769 WLV327765:WLV327769 WVR327765:WVR327769 J393301:J393305 JF393301:JF393305 TB393301:TB393305 ACX393301:ACX393305 AMT393301:AMT393305 AWP393301:AWP393305 BGL393301:BGL393305 BQH393301:BQH393305 CAD393301:CAD393305 CJZ393301:CJZ393305 CTV393301:CTV393305 DDR393301:DDR393305 DNN393301:DNN393305 DXJ393301:DXJ393305 EHF393301:EHF393305 ERB393301:ERB393305 FAX393301:FAX393305 FKT393301:FKT393305 FUP393301:FUP393305 GEL393301:GEL393305 GOH393301:GOH393305 GYD393301:GYD393305 HHZ393301:HHZ393305 HRV393301:HRV393305 IBR393301:IBR393305 ILN393301:ILN393305 IVJ393301:IVJ393305 JFF393301:JFF393305 JPB393301:JPB393305 JYX393301:JYX393305 KIT393301:KIT393305 KSP393301:KSP393305 LCL393301:LCL393305 LMH393301:LMH393305 LWD393301:LWD393305 MFZ393301:MFZ393305 MPV393301:MPV393305 MZR393301:MZR393305 NJN393301:NJN393305 NTJ393301:NTJ393305 ODF393301:ODF393305 ONB393301:ONB393305 OWX393301:OWX393305 PGT393301:PGT393305 PQP393301:PQP393305 QAL393301:QAL393305 QKH393301:QKH393305 QUD393301:QUD393305 RDZ393301:RDZ393305 RNV393301:RNV393305 RXR393301:RXR393305 SHN393301:SHN393305 SRJ393301:SRJ393305 TBF393301:TBF393305 TLB393301:TLB393305 TUX393301:TUX393305 UET393301:UET393305 UOP393301:UOP393305 UYL393301:UYL393305 VIH393301:VIH393305 VSD393301:VSD393305 WBZ393301:WBZ393305 WLV393301:WLV393305 WVR393301:WVR393305 J458837:J458841 JF458837:JF458841 TB458837:TB458841 ACX458837:ACX458841 AMT458837:AMT458841 AWP458837:AWP458841 BGL458837:BGL458841 BQH458837:BQH458841 CAD458837:CAD458841 CJZ458837:CJZ458841 CTV458837:CTV458841 DDR458837:DDR458841 DNN458837:DNN458841 DXJ458837:DXJ458841 EHF458837:EHF458841 ERB458837:ERB458841 FAX458837:FAX458841 FKT458837:FKT458841 FUP458837:FUP458841 GEL458837:GEL458841 GOH458837:GOH458841 GYD458837:GYD458841 HHZ458837:HHZ458841 HRV458837:HRV458841 IBR458837:IBR458841 ILN458837:ILN458841 IVJ458837:IVJ458841 JFF458837:JFF458841 JPB458837:JPB458841 JYX458837:JYX458841 KIT458837:KIT458841 KSP458837:KSP458841 LCL458837:LCL458841 LMH458837:LMH458841 LWD458837:LWD458841 MFZ458837:MFZ458841 MPV458837:MPV458841 MZR458837:MZR458841 NJN458837:NJN458841 NTJ458837:NTJ458841 ODF458837:ODF458841 ONB458837:ONB458841 OWX458837:OWX458841 PGT458837:PGT458841 PQP458837:PQP458841 QAL458837:QAL458841 QKH458837:QKH458841 QUD458837:QUD458841 RDZ458837:RDZ458841 RNV458837:RNV458841 RXR458837:RXR458841 SHN458837:SHN458841 SRJ458837:SRJ458841 TBF458837:TBF458841 TLB458837:TLB458841 TUX458837:TUX458841 UET458837:UET458841 UOP458837:UOP458841 UYL458837:UYL458841 VIH458837:VIH458841 VSD458837:VSD458841 WBZ458837:WBZ458841 WLV458837:WLV458841 WVR458837:WVR458841 J524373:J524377 JF524373:JF524377 TB524373:TB524377 ACX524373:ACX524377 AMT524373:AMT524377 AWP524373:AWP524377 BGL524373:BGL524377 BQH524373:BQH524377 CAD524373:CAD524377 CJZ524373:CJZ524377 CTV524373:CTV524377 DDR524373:DDR524377 DNN524373:DNN524377 DXJ524373:DXJ524377 EHF524373:EHF524377 ERB524373:ERB524377 FAX524373:FAX524377 FKT524373:FKT524377 FUP524373:FUP524377 GEL524373:GEL524377 GOH524373:GOH524377 GYD524373:GYD524377 HHZ524373:HHZ524377 HRV524373:HRV524377 IBR524373:IBR524377 ILN524373:ILN524377 IVJ524373:IVJ524377 JFF524373:JFF524377 JPB524373:JPB524377 JYX524373:JYX524377 KIT524373:KIT524377 KSP524373:KSP524377 LCL524373:LCL524377 LMH524373:LMH524377 LWD524373:LWD524377 MFZ524373:MFZ524377 MPV524373:MPV524377 MZR524373:MZR524377 NJN524373:NJN524377 NTJ524373:NTJ524377 ODF524373:ODF524377 ONB524373:ONB524377 OWX524373:OWX524377 PGT524373:PGT524377 PQP524373:PQP524377 QAL524373:QAL524377 QKH524373:QKH524377 QUD524373:QUD524377 RDZ524373:RDZ524377 RNV524373:RNV524377 RXR524373:RXR524377 SHN524373:SHN524377 SRJ524373:SRJ524377 TBF524373:TBF524377 TLB524373:TLB524377 TUX524373:TUX524377 UET524373:UET524377 UOP524373:UOP524377 UYL524373:UYL524377 VIH524373:VIH524377 VSD524373:VSD524377 WBZ524373:WBZ524377 WLV524373:WLV524377 WVR524373:WVR524377 J589909:J589913 JF589909:JF589913 TB589909:TB589913 ACX589909:ACX589913 AMT589909:AMT589913 AWP589909:AWP589913 BGL589909:BGL589913 BQH589909:BQH589913 CAD589909:CAD589913 CJZ589909:CJZ589913 CTV589909:CTV589913 DDR589909:DDR589913 DNN589909:DNN589913 DXJ589909:DXJ589913 EHF589909:EHF589913 ERB589909:ERB589913 FAX589909:FAX589913 FKT589909:FKT589913 FUP589909:FUP589913 GEL589909:GEL589913 GOH589909:GOH589913 GYD589909:GYD589913 HHZ589909:HHZ589913 HRV589909:HRV589913 IBR589909:IBR589913 ILN589909:ILN589913 IVJ589909:IVJ589913 JFF589909:JFF589913 JPB589909:JPB589913 JYX589909:JYX589913 KIT589909:KIT589913 KSP589909:KSP589913 LCL589909:LCL589913 LMH589909:LMH589913 LWD589909:LWD589913 MFZ589909:MFZ589913 MPV589909:MPV589913 MZR589909:MZR589913 NJN589909:NJN589913 NTJ589909:NTJ589913 ODF589909:ODF589913 ONB589909:ONB589913 OWX589909:OWX589913 PGT589909:PGT589913 PQP589909:PQP589913 QAL589909:QAL589913 QKH589909:QKH589913 QUD589909:QUD589913 RDZ589909:RDZ589913 RNV589909:RNV589913 RXR589909:RXR589913 SHN589909:SHN589913 SRJ589909:SRJ589913 TBF589909:TBF589913 TLB589909:TLB589913 TUX589909:TUX589913 UET589909:UET589913 UOP589909:UOP589913 UYL589909:UYL589913 VIH589909:VIH589913 VSD589909:VSD589913 WBZ589909:WBZ589913 WLV589909:WLV589913 WVR589909:WVR589913 J655445:J655449 JF655445:JF655449 TB655445:TB655449 ACX655445:ACX655449 AMT655445:AMT655449 AWP655445:AWP655449 BGL655445:BGL655449 BQH655445:BQH655449 CAD655445:CAD655449 CJZ655445:CJZ655449 CTV655445:CTV655449 DDR655445:DDR655449 DNN655445:DNN655449 DXJ655445:DXJ655449 EHF655445:EHF655449 ERB655445:ERB655449 FAX655445:FAX655449 FKT655445:FKT655449 FUP655445:FUP655449 GEL655445:GEL655449 GOH655445:GOH655449 GYD655445:GYD655449 HHZ655445:HHZ655449 HRV655445:HRV655449 IBR655445:IBR655449 ILN655445:ILN655449 IVJ655445:IVJ655449 JFF655445:JFF655449 JPB655445:JPB655449 JYX655445:JYX655449 KIT655445:KIT655449 KSP655445:KSP655449 LCL655445:LCL655449 LMH655445:LMH655449 LWD655445:LWD655449 MFZ655445:MFZ655449 MPV655445:MPV655449 MZR655445:MZR655449 NJN655445:NJN655449 NTJ655445:NTJ655449 ODF655445:ODF655449 ONB655445:ONB655449 OWX655445:OWX655449 PGT655445:PGT655449 PQP655445:PQP655449 QAL655445:QAL655449 QKH655445:QKH655449 QUD655445:QUD655449 RDZ655445:RDZ655449 RNV655445:RNV655449 RXR655445:RXR655449 SHN655445:SHN655449 SRJ655445:SRJ655449 TBF655445:TBF655449 TLB655445:TLB655449 TUX655445:TUX655449 UET655445:UET655449 UOP655445:UOP655449 UYL655445:UYL655449 VIH655445:VIH655449 VSD655445:VSD655449 WBZ655445:WBZ655449 WLV655445:WLV655449 WVR655445:WVR655449 J720981:J720985 JF720981:JF720985 TB720981:TB720985 ACX720981:ACX720985 AMT720981:AMT720985 AWP720981:AWP720985 BGL720981:BGL720985 BQH720981:BQH720985 CAD720981:CAD720985 CJZ720981:CJZ720985 CTV720981:CTV720985 DDR720981:DDR720985 DNN720981:DNN720985 DXJ720981:DXJ720985 EHF720981:EHF720985 ERB720981:ERB720985 FAX720981:FAX720985 FKT720981:FKT720985 FUP720981:FUP720985 GEL720981:GEL720985 GOH720981:GOH720985 GYD720981:GYD720985 HHZ720981:HHZ720985 HRV720981:HRV720985 IBR720981:IBR720985 ILN720981:ILN720985 IVJ720981:IVJ720985 JFF720981:JFF720985 JPB720981:JPB720985 JYX720981:JYX720985 KIT720981:KIT720985 KSP720981:KSP720985 LCL720981:LCL720985 LMH720981:LMH720985 LWD720981:LWD720985 MFZ720981:MFZ720985 MPV720981:MPV720985 MZR720981:MZR720985 NJN720981:NJN720985 NTJ720981:NTJ720985 ODF720981:ODF720985 ONB720981:ONB720985 OWX720981:OWX720985 PGT720981:PGT720985 PQP720981:PQP720985 QAL720981:QAL720985 QKH720981:QKH720985 QUD720981:QUD720985 RDZ720981:RDZ720985 RNV720981:RNV720985 RXR720981:RXR720985 SHN720981:SHN720985 SRJ720981:SRJ720985 TBF720981:TBF720985 TLB720981:TLB720985 TUX720981:TUX720985 UET720981:UET720985 UOP720981:UOP720985 UYL720981:UYL720985 VIH720981:VIH720985 VSD720981:VSD720985 WBZ720981:WBZ720985 WLV720981:WLV720985 WVR720981:WVR720985 J786517:J786521 JF786517:JF786521 TB786517:TB786521 ACX786517:ACX786521 AMT786517:AMT786521 AWP786517:AWP786521 BGL786517:BGL786521 BQH786517:BQH786521 CAD786517:CAD786521 CJZ786517:CJZ786521 CTV786517:CTV786521 DDR786517:DDR786521 DNN786517:DNN786521 DXJ786517:DXJ786521 EHF786517:EHF786521 ERB786517:ERB786521 FAX786517:FAX786521 FKT786517:FKT786521 FUP786517:FUP786521 GEL786517:GEL786521 GOH786517:GOH786521 GYD786517:GYD786521 HHZ786517:HHZ786521 HRV786517:HRV786521 IBR786517:IBR786521 ILN786517:ILN786521 IVJ786517:IVJ786521 JFF786517:JFF786521 JPB786517:JPB786521 JYX786517:JYX786521 KIT786517:KIT786521 KSP786517:KSP786521 LCL786517:LCL786521 LMH786517:LMH786521 LWD786517:LWD786521 MFZ786517:MFZ786521 MPV786517:MPV786521 MZR786517:MZR786521 NJN786517:NJN786521 NTJ786517:NTJ786521 ODF786517:ODF786521 ONB786517:ONB786521 OWX786517:OWX786521 PGT786517:PGT786521 PQP786517:PQP786521 QAL786517:QAL786521 QKH786517:QKH786521 QUD786517:QUD786521 RDZ786517:RDZ786521 RNV786517:RNV786521 RXR786517:RXR786521 SHN786517:SHN786521 SRJ786517:SRJ786521 TBF786517:TBF786521 TLB786517:TLB786521 TUX786517:TUX786521 UET786517:UET786521 UOP786517:UOP786521 UYL786517:UYL786521 VIH786517:VIH786521 VSD786517:VSD786521 WBZ786517:WBZ786521 WLV786517:WLV786521 WVR786517:WVR786521 J852053:J852057 JF852053:JF852057 TB852053:TB852057 ACX852053:ACX852057 AMT852053:AMT852057 AWP852053:AWP852057 BGL852053:BGL852057 BQH852053:BQH852057 CAD852053:CAD852057 CJZ852053:CJZ852057 CTV852053:CTV852057 DDR852053:DDR852057 DNN852053:DNN852057 DXJ852053:DXJ852057 EHF852053:EHF852057 ERB852053:ERB852057 FAX852053:FAX852057 FKT852053:FKT852057 FUP852053:FUP852057 GEL852053:GEL852057 GOH852053:GOH852057 GYD852053:GYD852057 HHZ852053:HHZ852057 HRV852053:HRV852057 IBR852053:IBR852057 ILN852053:ILN852057 IVJ852053:IVJ852057 JFF852053:JFF852057 JPB852053:JPB852057 JYX852053:JYX852057 KIT852053:KIT852057 KSP852053:KSP852057 LCL852053:LCL852057 LMH852053:LMH852057 LWD852053:LWD852057 MFZ852053:MFZ852057 MPV852053:MPV852057 MZR852053:MZR852057 NJN852053:NJN852057 NTJ852053:NTJ852057 ODF852053:ODF852057 ONB852053:ONB852057 OWX852053:OWX852057 PGT852053:PGT852057 PQP852053:PQP852057 QAL852053:QAL852057 QKH852053:QKH852057 QUD852053:QUD852057 RDZ852053:RDZ852057 RNV852053:RNV852057 RXR852053:RXR852057 SHN852053:SHN852057 SRJ852053:SRJ852057 TBF852053:TBF852057 TLB852053:TLB852057 TUX852053:TUX852057 UET852053:UET852057 UOP852053:UOP852057 UYL852053:UYL852057 VIH852053:VIH852057 VSD852053:VSD852057 WBZ852053:WBZ852057 WLV852053:WLV852057 WVR852053:WVR852057 J917589:J917593 JF917589:JF917593 TB917589:TB917593 ACX917589:ACX917593 AMT917589:AMT917593 AWP917589:AWP917593 BGL917589:BGL917593 BQH917589:BQH917593 CAD917589:CAD917593 CJZ917589:CJZ917593 CTV917589:CTV917593 DDR917589:DDR917593 DNN917589:DNN917593 DXJ917589:DXJ917593 EHF917589:EHF917593 ERB917589:ERB917593 FAX917589:FAX917593 FKT917589:FKT917593 FUP917589:FUP917593 GEL917589:GEL917593 GOH917589:GOH917593 GYD917589:GYD917593 HHZ917589:HHZ917593 HRV917589:HRV917593 IBR917589:IBR917593 ILN917589:ILN917593 IVJ917589:IVJ917593 JFF917589:JFF917593 JPB917589:JPB917593 JYX917589:JYX917593 KIT917589:KIT917593 KSP917589:KSP917593 LCL917589:LCL917593 LMH917589:LMH917593 LWD917589:LWD917593 MFZ917589:MFZ917593 MPV917589:MPV917593 MZR917589:MZR917593 NJN917589:NJN917593 NTJ917589:NTJ917593 ODF917589:ODF917593 ONB917589:ONB917593 OWX917589:OWX917593 PGT917589:PGT917593 PQP917589:PQP917593 QAL917589:QAL917593 QKH917589:QKH917593 QUD917589:QUD917593 RDZ917589:RDZ917593 RNV917589:RNV917593 RXR917589:RXR917593 SHN917589:SHN917593 SRJ917589:SRJ917593 TBF917589:TBF917593 TLB917589:TLB917593 TUX917589:TUX917593 UET917589:UET917593 UOP917589:UOP917593 UYL917589:UYL917593 VIH917589:VIH917593 VSD917589:VSD917593 WBZ917589:WBZ917593 WLV917589:WLV917593 WVR917589:WVR917593 J983125:J983129 JF983125:JF983129 TB983125:TB983129 ACX983125:ACX983129 AMT983125:AMT983129 AWP983125:AWP983129 BGL983125:BGL983129 BQH983125:BQH983129 CAD983125:CAD983129 CJZ983125:CJZ983129 CTV983125:CTV983129 DDR983125:DDR983129 DNN983125:DNN983129 DXJ983125:DXJ983129 EHF983125:EHF983129 ERB983125:ERB983129 FAX983125:FAX983129 FKT983125:FKT983129 FUP983125:FUP983129 GEL983125:GEL983129 GOH983125:GOH983129 GYD983125:GYD983129 HHZ983125:HHZ983129 HRV983125:HRV983129 IBR983125:IBR983129 ILN983125:ILN983129 IVJ983125:IVJ983129 JFF983125:JFF983129 JPB983125:JPB983129 JYX983125:JYX983129 KIT983125:KIT983129 KSP983125:KSP983129 LCL983125:LCL983129 LMH983125:LMH983129 LWD983125:LWD983129 MFZ983125:MFZ983129 MPV983125:MPV983129 MZR983125:MZR983129 NJN983125:NJN983129 NTJ983125:NTJ983129 ODF983125:ODF983129 ONB983125:ONB983129 OWX983125:OWX983129 PGT983125:PGT983129 PQP983125:PQP983129 QAL983125:QAL983129 QKH983125:QKH983129 QUD983125:QUD983129 RDZ983125:RDZ983129 RNV983125:RNV983129 RXR983125:RXR983129 SHN983125:SHN983129 SRJ983125:SRJ983129 TBF983125:TBF983129 TLB983125:TLB983129 TUX983125:TUX983129 UET983125:UET983129 UOP983125:UOP983129 UYL983125:UYL983129 VIH983125:VIH983129 VSD983125:VSD983129 WBZ983125:WBZ983129 WLV983125:WLV983129 WVR983125:WVR983129 J137 JF137 TB137 ACX137 AMT137 AWP137 BGL137 BQH137 CAD137 CJZ137 CTV137 DDR137 DNN137 DXJ137 EHF137 ERB137 FAX137 FKT137 FUP137 GEL137 GOH137 GYD137 HHZ137 HRV137 IBR137 ILN137 IVJ137 JFF137 JPB137 JYX137 KIT137 KSP137 LCL137 LMH137 LWD137 MFZ137 MPV137 MZR137 NJN137 NTJ137 ODF137 ONB137 OWX137 PGT137 PQP137 QAL137 QKH137 QUD137 RDZ137 RNV137 RXR137 SHN137 SRJ137 TBF137 TLB137 TUX137 UET137 UOP137 UYL137 VIH137 VSD137 WBZ137 WLV137 WVR137 J65673 JF65673 TB65673 ACX65673 AMT65673 AWP65673 BGL65673 BQH65673 CAD65673 CJZ65673 CTV65673 DDR65673 DNN65673 DXJ65673 EHF65673 ERB65673 FAX65673 FKT65673 FUP65673 GEL65673 GOH65673 GYD65673 HHZ65673 HRV65673 IBR65673 ILN65673 IVJ65673 JFF65673 JPB65673 JYX65673 KIT65673 KSP65673 LCL65673 LMH65673 LWD65673 MFZ65673 MPV65673 MZR65673 NJN65673 NTJ65673 ODF65673 ONB65673 OWX65673 PGT65673 PQP65673 QAL65673 QKH65673 QUD65673 RDZ65673 RNV65673 RXR65673 SHN65673 SRJ65673 TBF65673 TLB65673 TUX65673 UET65673 UOP65673 UYL65673 VIH65673 VSD65673 WBZ65673 WLV65673 WVR65673 J131209 JF131209 TB131209 ACX131209 AMT131209 AWP131209 BGL131209 BQH131209 CAD131209 CJZ131209 CTV131209 DDR131209 DNN131209 DXJ131209 EHF131209 ERB131209 FAX131209 FKT131209 FUP131209 GEL131209 GOH131209 GYD131209 HHZ131209 HRV131209 IBR131209 ILN131209 IVJ131209 JFF131209 JPB131209 JYX131209 KIT131209 KSP131209 LCL131209 LMH131209 LWD131209 MFZ131209 MPV131209 MZR131209 NJN131209 NTJ131209 ODF131209 ONB131209 OWX131209 PGT131209 PQP131209 QAL131209 QKH131209 QUD131209 RDZ131209 RNV131209 RXR131209 SHN131209 SRJ131209 TBF131209 TLB131209 TUX131209 UET131209 UOP131209 UYL131209 VIH131209 VSD131209 WBZ131209 WLV131209 WVR131209 J196745 JF196745 TB196745 ACX196745 AMT196745 AWP196745 BGL196745 BQH196745 CAD196745 CJZ196745 CTV196745 DDR196745 DNN196745 DXJ196745 EHF196745 ERB196745 FAX196745 FKT196745 FUP196745 GEL196745 GOH196745 GYD196745 HHZ196745 HRV196745 IBR196745 ILN196745 IVJ196745 JFF196745 JPB196745 JYX196745 KIT196745 KSP196745 LCL196745 LMH196745 LWD196745 MFZ196745 MPV196745 MZR196745 NJN196745 NTJ196745 ODF196745 ONB196745 OWX196745 PGT196745 PQP196745 QAL196745 QKH196745 QUD196745 RDZ196745 RNV196745 RXR196745 SHN196745 SRJ196745 TBF196745 TLB196745 TUX196745 UET196745 UOP196745 UYL196745 VIH196745 VSD196745 WBZ196745 WLV196745 WVR196745 J262281 JF262281 TB262281 ACX262281 AMT262281 AWP262281 BGL262281 BQH262281 CAD262281 CJZ262281 CTV262281 DDR262281 DNN262281 DXJ262281 EHF262281 ERB262281 FAX262281 FKT262281 FUP262281 GEL262281 GOH262281 GYD262281 HHZ262281 HRV262281 IBR262281 ILN262281 IVJ262281 JFF262281 JPB262281 JYX262281 KIT262281 KSP262281 LCL262281 LMH262281 LWD262281 MFZ262281 MPV262281 MZR262281 NJN262281 NTJ262281 ODF262281 ONB262281 OWX262281 PGT262281 PQP262281 QAL262281 QKH262281 QUD262281 RDZ262281 RNV262281 RXR262281 SHN262281 SRJ262281 TBF262281 TLB262281 TUX262281 UET262281 UOP262281 UYL262281 VIH262281 VSD262281 WBZ262281 WLV262281 WVR262281 J327817 JF327817 TB327817 ACX327817 AMT327817 AWP327817 BGL327817 BQH327817 CAD327817 CJZ327817 CTV327817 DDR327817 DNN327817 DXJ327817 EHF327817 ERB327817 FAX327817 FKT327817 FUP327817 GEL327817 GOH327817 GYD327817 HHZ327817 HRV327817 IBR327817 ILN327817 IVJ327817 JFF327817 JPB327817 JYX327817 KIT327817 KSP327817 LCL327817 LMH327817 LWD327817 MFZ327817 MPV327817 MZR327817 NJN327817 NTJ327817 ODF327817 ONB327817 OWX327817 PGT327817 PQP327817 QAL327817 QKH327817 QUD327817 RDZ327817 RNV327817 RXR327817 SHN327817 SRJ327817 TBF327817 TLB327817 TUX327817 UET327817 UOP327817 UYL327817 VIH327817 VSD327817 WBZ327817 WLV327817 WVR327817 J393353 JF393353 TB393353 ACX393353 AMT393353 AWP393353 BGL393353 BQH393353 CAD393353 CJZ393353 CTV393353 DDR393353 DNN393353 DXJ393353 EHF393353 ERB393353 FAX393353 FKT393353 FUP393353 GEL393353 GOH393353 GYD393353 HHZ393353 HRV393353 IBR393353 ILN393353 IVJ393353 JFF393353 JPB393353 JYX393353 KIT393353 KSP393353 LCL393353 LMH393353 LWD393353 MFZ393353 MPV393353 MZR393353 NJN393353 NTJ393353 ODF393353 ONB393353 OWX393353 PGT393353 PQP393353 QAL393353 QKH393353 QUD393353 RDZ393353 RNV393353 RXR393353 SHN393353 SRJ393353 TBF393353 TLB393353 TUX393353 UET393353 UOP393353 UYL393353 VIH393353 VSD393353 WBZ393353 WLV393353 WVR393353 J458889 JF458889 TB458889 ACX458889 AMT458889 AWP458889 BGL458889 BQH458889 CAD458889 CJZ458889 CTV458889 DDR458889 DNN458889 DXJ458889 EHF458889 ERB458889 FAX458889 FKT458889 FUP458889 GEL458889 GOH458889 GYD458889 HHZ458889 HRV458889 IBR458889 ILN458889 IVJ458889 JFF458889 JPB458889 JYX458889 KIT458889 KSP458889 LCL458889 LMH458889 LWD458889 MFZ458889 MPV458889 MZR458889 NJN458889 NTJ458889 ODF458889 ONB458889 OWX458889 PGT458889 PQP458889 QAL458889 QKH458889 QUD458889 RDZ458889 RNV458889 RXR458889 SHN458889 SRJ458889 TBF458889 TLB458889 TUX458889 UET458889 UOP458889 UYL458889 VIH458889 VSD458889 WBZ458889 WLV458889 WVR458889 J524425 JF524425 TB524425 ACX524425 AMT524425 AWP524425 BGL524425 BQH524425 CAD524425 CJZ524425 CTV524425 DDR524425 DNN524425 DXJ524425 EHF524425 ERB524425 FAX524425 FKT524425 FUP524425 GEL524425 GOH524425 GYD524425 HHZ524425 HRV524425 IBR524425 ILN524425 IVJ524425 JFF524425 JPB524425 JYX524425 KIT524425 KSP524425 LCL524425 LMH524425 LWD524425 MFZ524425 MPV524425 MZR524425 NJN524425 NTJ524425 ODF524425 ONB524425 OWX524425 PGT524425 PQP524425 QAL524425 QKH524425 QUD524425 RDZ524425 RNV524425 RXR524425 SHN524425 SRJ524425 TBF524425 TLB524425 TUX524425 UET524425 UOP524425 UYL524425 VIH524425 VSD524425 WBZ524425 WLV524425 WVR524425 J589961 JF589961 TB589961 ACX589961 AMT589961 AWP589961 BGL589961 BQH589961 CAD589961 CJZ589961 CTV589961 DDR589961 DNN589961 DXJ589961 EHF589961 ERB589961 FAX589961 FKT589961 FUP589961 GEL589961 GOH589961 GYD589961 HHZ589961 HRV589961 IBR589961 ILN589961 IVJ589961 JFF589961 JPB589961 JYX589961 KIT589961 KSP589961 LCL589961 LMH589961 LWD589961 MFZ589961 MPV589961 MZR589961 NJN589961 NTJ589961 ODF589961 ONB589961 OWX589961 PGT589961 PQP589961 QAL589961 QKH589961 QUD589961 RDZ589961 RNV589961 RXR589961 SHN589961 SRJ589961 TBF589961 TLB589961 TUX589961 UET589961 UOP589961 UYL589961 VIH589961 VSD589961 WBZ589961 WLV589961 WVR589961 J655497 JF655497 TB655497 ACX655497 AMT655497 AWP655497 BGL655497 BQH655497 CAD655497 CJZ655497 CTV655497 DDR655497 DNN655497 DXJ655497 EHF655497 ERB655497 FAX655497 FKT655497 FUP655497 GEL655497 GOH655497 GYD655497 HHZ655497 HRV655497 IBR655497 ILN655497 IVJ655497 JFF655497 JPB655497 JYX655497 KIT655497 KSP655497 LCL655497 LMH655497 LWD655497 MFZ655497 MPV655497 MZR655497 NJN655497 NTJ655497 ODF655497 ONB655497 OWX655497 PGT655497 PQP655497 QAL655497 QKH655497 QUD655497 RDZ655497 RNV655497 RXR655497 SHN655497 SRJ655497 TBF655497 TLB655497 TUX655497 UET655497 UOP655497 UYL655497 VIH655497 VSD655497 WBZ655497 WLV655497 WVR655497 J721033 JF721033 TB721033 ACX721033 AMT721033 AWP721033 BGL721033 BQH721033 CAD721033 CJZ721033 CTV721033 DDR721033 DNN721033 DXJ721033 EHF721033 ERB721033 FAX721033 FKT721033 FUP721033 GEL721033 GOH721033 GYD721033 HHZ721033 HRV721033 IBR721033 ILN721033 IVJ721033 JFF721033 JPB721033 JYX721033 KIT721033 KSP721033 LCL721033 LMH721033 LWD721033 MFZ721033 MPV721033 MZR721033 NJN721033 NTJ721033 ODF721033 ONB721033 OWX721033 PGT721033 PQP721033 QAL721033 QKH721033 QUD721033 RDZ721033 RNV721033 RXR721033 SHN721033 SRJ721033 TBF721033 TLB721033 TUX721033 UET721033 UOP721033 UYL721033 VIH721033 VSD721033 WBZ721033 WLV721033 WVR721033 J786569 JF786569 TB786569 ACX786569 AMT786569 AWP786569 BGL786569 BQH786569 CAD786569 CJZ786569 CTV786569 DDR786569 DNN786569 DXJ786569 EHF786569 ERB786569 FAX786569 FKT786569 FUP786569 GEL786569 GOH786569 GYD786569 HHZ786569 HRV786569 IBR786569 ILN786569 IVJ786569 JFF786569 JPB786569 JYX786569 KIT786569 KSP786569 LCL786569 LMH786569 LWD786569 MFZ786569 MPV786569 MZR786569 NJN786569 NTJ786569 ODF786569 ONB786569 OWX786569 PGT786569 PQP786569 QAL786569 QKH786569 QUD786569 RDZ786569 RNV786569 RXR786569 SHN786569 SRJ786569 TBF786569 TLB786569 TUX786569 UET786569 UOP786569 UYL786569 VIH786569 VSD786569 WBZ786569 WLV786569 WVR786569 J852105 JF852105 TB852105 ACX852105 AMT852105 AWP852105 BGL852105 BQH852105 CAD852105 CJZ852105 CTV852105 DDR852105 DNN852105 DXJ852105 EHF852105 ERB852105 FAX852105 FKT852105 FUP852105 GEL852105 GOH852105 GYD852105 HHZ852105 HRV852105 IBR852105 ILN852105 IVJ852105 JFF852105 JPB852105 JYX852105 KIT852105 KSP852105 LCL852105 LMH852105 LWD852105 MFZ852105 MPV852105 MZR852105 NJN852105 NTJ852105 ODF852105 ONB852105 OWX852105 PGT852105 PQP852105 QAL852105 QKH852105 QUD852105 RDZ852105 RNV852105 RXR852105 SHN852105 SRJ852105 TBF852105 TLB852105 TUX852105 UET852105 UOP852105 UYL852105 VIH852105 VSD852105 WBZ852105 WLV852105 WVR852105 J917641 JF917641 TB917641 ACX917641 AMT917641 AWP917641 BGL917641 BQH917641 CAD917641 CJZ917641 CTV917641 DDR917641 DNN917641 DXJ917641 EHF917641 ERB917641 FAX917641 FKT917641 FUP917641 GEL917641 GOH917641 GYD917641 HHZ917641 HRV917641 IBR917641 ILN917641 IVJ917641 JFF917641 JPB917641 JYX917641 KIT917641 KSP917641 LCL917641 LMH917641 LWD917641 MFZ917641 MPV917641 MZR917641 NJN917641 NTJ917641 ODF917641 ONB917641 OWX917641 PGT917641 PQP917641 QAL917641 QKH917641 QUD917641 RDZ917641 RNV917641 RXR917641 SHN917641 SRJ917641 TBF917641 TLB917641 TUX917641 UET917641 UOP917641 UYL917641 VIH917641 VSD917641 WBZ917641 WLV917641 WVR917641 J983177 JF983177 TB983177 ACX983177 AMT983177 AWP983177 BGL983177 BQH983177 CAD983177 CJZ983177 CTV983177 DDR983177 DNN983177 DXJ983177 EHF983177 ERB983177 FAX983177 FKT983177 FUP983177 GEL983177 GOH983177 GYD983177 HHZ983177 HRV983177 IBR983177 ILN983177 IVJ983177 JFF983177 JPB983177 JYX983177 KIT983177 KSP983177 LCL983177 LMH983177 LWD983177 MFZ983177 MPV983177 MZR983177 NJN983177 NTJ983177 ODF983177 ONB983177 OWX983177 PGT983177 PQP983177 QAL983177 QKH983177 QUD983177 RDZ983177 RNV983177 RXR983177 SHN983177 SRJ983177 TBF983177 TLB983177 TUX983177 UET983177 UOP983177 UYL983177 VIH983177 VSD983177 WBZ983177 WLV983177 WVR983177 J120 JF120 TB120 ACX120 AMT120 AWP120 BGL120 BQH120 CAD120 CJZ120 CTV120 DDR120 DNN120 DXJ120 EHF120 ERB120 FAX120 FKT120 FUP120 GEL120 GOH120 GYD120 HHZ120 HRV120 IBR120 ILN120 IVJ120 JFF120 JPB120 JYX120 KIT120 KSP120 LCL120 LMH120 LWD120 MFZ120 MPV120 MZR120 NJN120 NTJ120 ODF120 ONB120 OWX120 PGT120 PQP120 QAL120 QKH120 QUD120 RDZ120 RNV120 RXR120 SHN120 SRJ120 TBF120 TLB120 TUX120 UET120 UOP120 UYL120 VIH120 VSD120 WBZ120 WLV120 WVR120 J65656 JF65656 TB65656 ACX65656 AMT65656 AWP65656 BGL65656 BQH65656 CAD65656 CJZ65656 CTV65656 DDR65656 DNN65656 DXJ65656 EHF65656 ERB65656 FAX65656 FKT65656 FUP65656 GEL65656 GOH65656 GYD65656 HHZ65656 HRV65656 IBR65656 ILN65656 IVJ65656 JFF65656 JPB65656 JYX65656 KIT65656 KSP65656 LCL65656 LMH65656 LWD65656 MFZ65656 MPV65656 MZR65656 NJN65656 NTJ65656 ODF65656 ONB65656 OWX65656 PGT65656 PQP65656 QAL65656 QKH65656 QUD65656 RDZ65656 RNV65656 RXR65656 SHN65656 SRJ65656 TBF65656 TLB65656 TUX65656 UET65656 UOP65656 UYL65656 VIH65656 VSD65656 WBZ65656 WLV65656 WVR65656 J131192 JF131192 TB131192 ACX131192 AMT131192 AWP131192 BGL131192 BQH131192 CAD131192 CJZ131192 CTV131192 DDR131192 DNN131192 DXJ131192 EHF131192 ERB131192 FAX131192 FKT131192 FUP131192 GEL131192 GOH131192 GYD131192 HHZ131192 HRV131192 IBR131192 ILN131192 IVJ131192 JFF131192 JPB131192 JYX131192 KIT131192 KSP131192 LCL131192 LMH131192 LWD131192 MFZ131192 MPV131192 MZR131192 NJN131192 NTJ131192 ODF131192 ONB131192 OWX131192 PGT131192 PQP131192 QAL131192 QKH131192 QUD131192 RDZ131192 RNV131192 RXR131192 SHN131192 SRJ131192 TBF131192 TLB131192 TUX131192 UET131192 UOP131192 UYL131192 VIH131192 VSD131192 WBZ131192 WLV131192 WVR131192 J196728 JF196728 TB196728 ACX196728 AMT196728 AWP196728 BGL196728 BQH196728 CAD196728 CJZ196728 CTV196728 DDR196728 DNN196728 DXJ196728 EHF196728 ERB196728 FAX196728 FKT196728 FUP196728 GEL196728 GOH196728 GYD196728 HHZ196728 HRV196728 IBR196728 ILN196728 IVJ196728 JFF196728 JPB196728 JYX196728 KIT196728 KSP196728 LCL196728 LMH196728 LWD196728 MFZ196728 MPV196728 MZR196728 NJN196728 NTJ196728 ODF196728 ONB196728 OWX196728 PGT196728 PQP196728 QAL196728 QKH196728 QUD196728 RDZ196728 RNV196728 RXR196728 SHN196728 SRJ196728 TBF196728 TLB196728 TUX196728 UET196728 UOP196728 UYL196728 VIH196728 VSD196728 WBZ196728 WLV196728 WVR196728 J262264 JF262264 TB262264 ACX262264 AMT262264 AWP262264 BGL262264 BQH262264 CAD262264 CJZ262264 CTV262264 DDR262264 DNN262264 DXJ262264 EHF262264 ERB262264 FAX262264 FKT262264 FUP262264 GEL262264 GOH262264 GYD262264 HHZ262264 HRV262264 IBR262264 ILN262264 IVJ262264 JFF262264 JPB262264 JYX262264 KIT262264 KSP262264 LCL262264 LMH262264 LWD262264 MFZ262264 MPV262264 MZR262264 NJN262264 NTJ262264 ODF262264 ONB262264 OWX262264 PGT262264 PQP262264 QAL262264 QKH262264 QUD262264 RDZ262264 RNV262264 RXR262264 SHN262264 SRJ262264 TBF262264 TLB262264 TUX262264 UET262264 UOP262264 UYL262264 VIH262264 VSD262264 WBZ262264 WLV262264 WVR262264 J327800 JF327800 TB327800 ACX327800 AMT327800 AWP327800 BGL327800 BQH327800 CAD327800 CJZ327800 CTV327800 DDR327800 DNN327800 DXJ327800 EHF327800 ERB327800 FAX327800 FKT327800 FUP327800 GEL327800 GOH327800 GYD327800 HHZ327800 HRV327800 IBR327800 ILN327800 IVJ327800 JFF327800 JPB327800 JYX327800 KIT327800 KSP327800 LCL327800 LMH327800 LWD327800 MFZ327800 MPV327800 MZR327800 NJN327800 NTJ327800 ODF327800 ONB327800 OWX327800 PGT327800 PQP327800 QAL327800 QKH327800 QUD327800 RDZ327800 RNV327800 RXR327800 SHN327800 SRJ327800 TBF327800 TLB327800 TUX327800 UET327800 UOP327800 UYL327800 VIH327800 VSD327800 WBZ327800 WLV327800 WVR327800 J393336 JF393336 TB393336 ACX393336 AMT393336 AWP393336 BGL393336 BQH393336 CAD393336 CJZ393336 CTV393336 DDR393336 DNN393336 DXJ393336 EHF393336 ERB393336 FAX393336 FKT393336 FUP393336 GEL393336 GOH393336 GYD393336 HHZ393336 HRV393336 IBR393336 ILN393336 IVJ393336 JFF393336 JPB393336 JYX393336 KIT393336 KSP393336 LCL393336 LMH393336 LWD393336 MFZ393336 MPV393336 MZR393336 NJN393336 NTJ393336 ODF393336 ONB393336 OWX393336 PGT393336 PQP393336 QAL393336 QKH393336 QUD393336 RDZ393336 RNV393336 RXR393336 SHN393336 SRJ393336 TBF393336 TLB393336 TUX393336 UET393336 UOP393336 UYL393336 VIH393336 VSD393336 WBZ393336 WLV393336 WVR393336 J458872 JF458872 TB458872 ACX458872 AMT458872 AWP458872 BGL458872 BQH458872 CAD458872 CJZ458872 CTV458872 DDR458872 DNN458872 DXJ458872 EHF458872 ERB458872 FAX458872 FKT458872 FUP458872 GEL458872 GOH458872 GYD458872 HHZ458872 HRV458872 IBR458872 ILN458872 IVJ458872 JFF458872 JPB458872 JYX458872 KIT458872 KSP458872 LCL458872 LMH458872 LWD458872 MFZ458872 MPV458872 MZR458872 NJN458872 NTJ458872 ODF458872 ONB458872 OWX458872 PGT458872 PQP458872 QAL458872 QKH458872 QUD458872 RDZ458872 RNV458872 RXR458872 SHN458872 SRJ458872 TBF458872 TLB458872 TUX458872 UET458872 UOP458872 UYL458872 VIH458872 VSD458872 WBZ458872 WLV458872 WVR458872 J524408 JF524408 TB524408 ACX524408 AMT524408 AWP524408 BGL524408 BQH524408 CAD524408 CJZ524408 CTV524408 DDR524408 DNN524408 DXJ524408 EHF524408 ERB524408 FAX524408 FKT524408 FUP524408 GEL524408 GOH524408 GYD524408 HHZ524408 HRV524408 IBR524408 ILN524408 IVJ524408 JFF524408 JPB524408 JYX524408 KIT524408 KSP524408 LCL524408 LMH524408 LWD524408 MFZ524408 MPV524408 MZR524408 NJN524408 NTJ524408 ODF524408 ONB524408 OWX524408 PGT524408 PQP524408 QAL524408 QKH524408 QUD524408 RDZ524408 RNV524408 RXR524408 SHN524408 SRJ524408 TBF524408 TLB524408 TUX524408 UET524408 UOP524408 UYL524408 VIH524408 VSD524408 WBZ524408 WLV524408 WVR524408 J589944 JF589944 TB589944 ACX589944 AMT589944 AWP589944 BGL589944 BQH589944 CAD589944 CJZ589944 CTV589944 DDR589944 DNN589944 DXJ589944 EHF589944 ERB589944 FAX589944 FKT589944 FUP589944 GEL589944 GOH589944 GYD589944 HHZ589944 HRV589944 IBR589944 ILN589944 IVJ589944 JFF589944 JPB589944 JYX589944 KIT589944 KSP589944 LCL589944 LMH589944 LWD589944 MFZ589944 MPV589944 MZR589944 NJN589944 NTJ589944 ODF589944 ONB589944 OWX589944 PGT589944 PQP589944 QAL589944 QKH589944 QUD589944 RDZ589944 RNV589944 RXR589944 SHN589944 SRJ589944 TBF589944 TLB589944 TUX589944 UET589944 UOP589944 UYL589944 VIH589944 VSD589944 WBZ589944 WLV589944 WVR589944 J655480 JF655480 TB655480 ACX655480 AMT655480 AWP655480 BGL655480 BQH655480 CAD655480 CJZ655480 CTV655480 DDR655480 DNN655480 DXJ655480 EHF655480 ERB655480 FAX655480 FKT655480 FUP655480 GEL655480 GOH655480 GYD655480 HHZ655480 HRV655480 IBR655480 ILN655480 IVJ655480 JFF655480 JPB655480 JYX655480 KIT655480 KSP655480 LCL655480 LMH655480 LWD655480 MFZ655480 MPV655480 MZR655480 NJN655480 NTJ655480 ODF655480 ONB655480 OWX655480 PGT655480 PQP655480 QAL655480 QKH655480 QUD655480 RDZ655480 RNV655480 RXR655480 SHN655480 SRJ655480 TBF655480 TLB655480 TUX655480 UET655480 UOP655480 UYL655480 VIH655480 VSD655480 WBZ655480 WLV655480 WVR655480 J721016 JF721016 TB721016 ACX721016 AMT721016 AWP721016 BGL721016 BQH721016 CAD721016 CJZ721016 CTV721016 DDR721016 DNN721016 DXJ721016 EHF721016 ERB721016 FAX721016 FKT721016 FUP721016 GEL721016 GOH721016 GYD721016 HHZ721016 HRV721016 IBR721016 ILN721016 IVJ721016 JFF721016 JPB721016 JYX721016 KIT721016 KSP721016 LCL721016 LMH721016 LWD721016 MFZ721016 MPV721016 MZR721016 NJN721016 NTJ721016 ODF721016 ONB721016 OWX721016 PGT721016 PQP721016 QAL721016 QKH721016 QUD721016 RDZ721016 RNV721016 RXR721016 SHN721016 SRJ721016 TBF721016 TLB721016 TUX721016 UET721016 UOP721016 UYL721016 VIH721016 VSD721016 WBZ721016 WLV721016 WVR721016 J786552 JF786552 TB786552 ACX786552 AMT786552 AWP786552 BGL786552 BQH786552 CAD786552 CJZ786552 CTV786552 DDR786552 DNN786552 DXJ786552 EHF786552 ERB786552 FAX786552 FKT786552 FUP786552 GEL786552 GOH786552 GYD786552 HHZ786552 HRV786552 IBR786552 ILN786552 IVJ786552 JFF786552 JPB786552 JYX786552 KIT786552 KSP786552 LCL786552 LMH786552 LWD786552 MFZ786552 MPV786552 MZR786552 NJN786552 NTJ786552 ODF786552 ONB786552 OWX786552 PGT786552 PQP786552 QAL786552 QKH786552 QUD786552 RDZ786552 RNV786552 RXR786552 SHN786552 SRJ786552 TBF786552 TLB786552 TUX786552 UET786552 UOP786552 UYL786552 VIH786552 VSD786552 WBZ786552 WLV786552 WVR786552 J852088 JF852088 TB852088 ACX852088 AMT852088 AWP852088 BGL852088 BQH852088 CAD852088 CJZ852088 CTV852088 DDR852088 DNN852088 DXJ852088 EHF852088 ERB852088 FAX852088 FKT852088 FUP852088 GEL852088 GOH852088 GYD852088 HHZ852088 HRV852088 IBR852088 ILN852088 IVJ852088 JFF852088 JPB852088 JYX852088 KIT852088 KSP852088 LCL852088 LMH852088 LWD852088 MFZ852088 MPV852088 MZR852088 NJN852088 NTJ852088 ODF852088 ONB852088 OWX852088 PGT852088 PQP852088 QAL852088 QKH852088 QUD852088 RDZ852088 RNV852088 RXR852088 SHN852088 SRJ852088 TBF852088 TLB852088 TUX852088 UET852088 UOP852088 UYL852088 VIH852088 VSD852088 WBZ852088 WLV852088 WVR852088 J917624 JF917624 TB917624 ACX917624 AMT917624 AWP917624 BGL917624 BQH917624 CAD917624 CJZ917624 CTV917624 DDR917624 DNN917624 DXJ917624 EHF917624 ERB917624 FAX917624 FKT917624 FUP917624 GEL917624 GOH917624 GYD917624 HHZ917624 HRV917624 IBR917624 ILN917624 IVJ917624 JFF917624 JPB917624 JYX917624 KIT917624 KSP917624 LCL917624 LMH917624 LWD917624 MFZ917624 MPV917624 MZR917624 NJN917624 NTJ917624 ODF917624 ONB917624 OWX917624 PGT917624 PQP917624 QAL917624 QKH917624 QUD917624 RDZ917624 RNV917624 RXR917624 SHN917624 SRJ917624 TBF917624 TLB917624 TUX917624 UET917624 UOP917624 UYL917624 VIH917624 VSD917624 WBZ917624 WLV917624 WVR917624 J983160 JF983160 TB983160 ACX983160 AMT983160 AWP983160 BGL983160 BQH983160 CAD983160 CJZ983160 CTV983160 DDR983160 DNN983160 DXJ983160 EHF983160 ERB983160 FAX983160 FKT983160 FUP983160 GEL983160 GOH983160 GYD983160 HHZ983160 HRV983160 IBR983160 ILN983160 IVJ983160 JFF983160 JPB983160 JYX983160 KIT983160 KSP983160 LCL983160 LMH983160 LWD983160 MFZ983160 MPV983160 MZR983160 NJN983160 NTJ983160 ODF983160 ONB983160 OWX983160 PGT983160 PQP983160 QAL983160 QKH983160 QUD983160 RDZ983160 RNV983160 RXR983160 SHN983160 SRJ983160 TBF983160 TLB983160 TUX983160 UET983160 UOP983160 UYL983160 VIH983160 VSD983160 WBZ983160 WLV983160 WVR983160 J122 JF122 TB122 ACX122 AMT122 AWP122 BGL122 BQH122 CAD122 CJZ122 CTV122 DDR122 DNN122 DXJ122 EHF122 ERB122 FAX122 FKT122 FUP122 GEL122 GOH122 GYD122 HHZ122 HRV122 IBR122 ILN122 IVJ122 JFF122 JPB122 JYX122 KIT122 KSP122 LCL122 LMH122 LWD122 MFZ122 MPV122 MZR122 NJN122 NTJ122 ODF122 ONB122 OWX122 PGT122 PQP122 QAL122 QKH122 QUD122 RDZ122 RNV122 RXR122 SHN122 SRJ122 TBF122 TLB122 TUX122 UET122 UOP122 UYL122 VIH122 VSD122 WBZ122 WLV122 WVR122 J65658 JF65658 TB65658 ACX65658 AMT65658 AWP65658 BGL65658 BQH65658 CAD65658 CJZ65658 CTV65658 DDR65658 DNN65658 DXJ65658 EHF65658 ERB65658 FAX65658 FKT65658 FUP65658 GEL65658 GOH65658 GYD65658 HHZ65658 HRV65658 IBR65658 ILN65658 IVJ65658 JFF65658 JPB65658 JYX65658 KIT65658 KSP65658 LCL65658 LMH65658 LWD65658 MFZ65658 MPV65658 MZR65658 NJN65658 NTJ65658 ODF65658 ONB65658 OWX65658 PGT65658 PQP65658 QAL65658 QKH65658 QUD65658 RDZ65658 RNV65658 RXR65658 SHN65658 SRJ65658 TBF65658 TLB65658 TUX65658 UET65658 UOP65658 UYL65658 VIH65658 VSD65658 WBZ65658 WLV65658 WVR65658 J131194 JF131194 TB131194 ACX131194 AMT131194 AWP131194 BGL131194 BQH131194 CAD131194 CJZ131194 CTV131194 DDR131194 DNN131194 DXJ131194 EHF131194 ERB131194 FAX131194 FKT131194 FUP131194 GEL131194 GOH131194 GYD131194 HHZ131194 HRV131194 IBR131194 ILN131194 IVJ131194 JFF131194 JPB131194 JYX131194 KIT131194 KSP131194 LCL131194 LMH131194 LWD131194 MFZ131194 MPV131194 MZR131194 NJN131194 NTJ131194 ODF131194 ONB131194 OWX131194 PGT131194 PQP131194 QAL131194 QKH131194 QUD131194 RDZ131194 RNV131194 RXR131194 SHN131194 SRJ131194 TBF131194 TLB131194 TUX131194 UET131194 UOP131194 UYL131194 VIH131194 VSD131194 WBZ131194 WLV131194 WVR131194 J196730 JF196730 TB196730 ACX196730 AMT196730 AWP196730 BGL196730 BQH196730 CAD196730 CJZ196730 CTV196730 DDR196730 DNN196730 DXJ196730 EHF196730 ERB196730 FAX196730 FKT196730 FUP196730 GEL196730 GOH196730 GYD196730 HHZ196730 HRV196730 IBR196730 ILN196730 IVJ196730 JFF196730 JPB196730 JYX196730 KIT196730 KSP196730 LCL196730 LMH196730 LWD196730 MFZ196730 MPV196730 MZR196730 NJN196730 NTJ196730 ODF196730 ONB196730 OWX196730 PGT196730 PQP196730 QAL196730 QKH196730 QUD196730 RDZ196730 RNV196730 RXR196730 SHN196730 SRJ196730 TBF196730 TLB196730 TUX196730 UET196730 UOP196730 UYL196730 VIH196730 VSD196730 WBZ196730 WLV196730 WVR196730 J262266 JF262266 TB262266 ACX262266 AMT262266 AWP262266 BGL262266 BQH262266 CAD262266 CJZ262266 CTV262266 DDR262266 DNN262266 DXJ262266 EHF262266 ERB262266 FAX262266 FKT262266 FUP262266 GEL262266 GOH262266 GYD262266 HHZ262266 HRV262266 IBR262266 ILN262266 IVJ262266 JFF262266 JPB262266 JYX262266 KIT262266 KSP262266 LCL262266 LMH262266 LWD262266 MFZ262266 MPV262266 MZR262266 NJN262266 NTJ262266 ODF262266 ONB262266 OWX262266 PGT262266 PQP262266 QAL262266 QKH262266 QUD262266 RDZ262266 RNV262266 RXR262266 SHN262266 SRJ262266 TBF262266 TLB262266 TUX262266 UET262266 UOP262266 UYL262266 VIH262266 VSD262266 WBZ262266 WLV262266 WVR262266 J327802 JF327802 TB327802 ACX327802 AMT327802 AWP327802 BGL327802 BQH327802 CAD327802 CJZ327802 CTV327802 DDR327802 DNN327802 DXJ327802 EHF327802 ERB327802 FAX327802 FKT327802 FUP327802 GEL327802 GOH327802 GYD327802 HHZ327802 HRV327802 IBR327802 ILN327802 IVJ327802 JFF327802 JPB327802 JYX327802 KIT327802 KSP327802 LCL327802 LMH327802 LWD327802 MFZ327802 MPV327802 MZR327802 NJN327802 NTJ327802 ODF327802 ONB327802 OWX327802 PGT327802 PQP327802 QAL327802 QKH327802 QUD327802 RDZ327802 RNV327802 RXR327802 SHN327802 SRJ327802 TBF327802 TLB327802 TUX327802 UET327802 UOP327802 UYL327802 VIH327802 VSD327802 WBZ327802 WLV327802 WVR327802 J393338 JF393338 TB393338 ACX393338 AMT393338 AWP393338 BGL393338 BQH393338 CAD393338 CJZ393338 CTV393338 DDR393338 DNN393338 DXJ393338 EHF393338 ERB393338 FAX393338 FKT393338 FUP393338 GEL393338 GOH393338 GYD393338 HHZ393338 HRV393338 IBR393338 ILN393338 IVJ393338 JFF393338 JPB393338 JYX393338 KIT393338 KSP393338 LCL393338 LMH393338 LWD393338 MFZ393338 MPV393338 MZR393338 NJN393338 NTJ393338 ODF393338 ONB393338 OWX393338 PGT393338 PQP393338 QAL393338 QKH393338 QUD393338 RDZ393338 RNV393338 RXR393338 SHN393338 SRJ393338 TBF393338 TLB393338 TUX393338 UET393338 UOP393338 UYL393338 VIH393338 VSD393338 WBZ393338 WLV393338 WVR393338 J458874 JF458874 TB458874 ACX458874 AMT458874 AWP458874 BGL458874 BQH458874 CAD458874 CJZ458874 CTV458874 DDR458874 DNN458874 DXJ458874 EHF458874 ERB458874 FAX458874 FKT458874 FUP458874 GEL458874 GOH458874 GYD458874 HHZ458874 HRV458874 IBR458874 ILN458874 IVJ458874 JFF458874 JPB458874 JYX458874 KIT458874 KSP458874 LCL458874 LMH458874 LWD458874 MFZ458874 MPV458874 MZR458874 NJN458874 NTJ458874 ODF458874 ONB458874 OWX458874 PGT458874 PQP458874 QAL458874 QKH458874 QUD458874 RDZ458874 RNV458874 RXR458874 SHN458874 SRJ458874 TBF458874 TLB458874 TUX458874 UET458874 UOP458874 UYL458874 VIH458874 VSD458874 WBZ458874 WLV458874 WVR458874 J524410 JF524410 TB524410 ACX524410 AMT524410 AWP524410 BGL524410 BQH524410 CAD524410 CJZ524410 CTV524410 DDR524410 DNN524410 DXJ524410 EHF524410 ERB524410 FAX524410 FKT524410 FUP524410 GEL524410 GOH524410 GYD524410 HHZ524410 HRV524410 IBR524410 ILN524410 IVJ524410 JFF524410 JPB524410 JYX524410 KIT524410 KSP524410 LCL524410 LMH524410 LWD524410 MFZ524410 MPV524410 MZR524410 NJN524410 NTJ524410 ODF524410 ONB524410 OWX524410 PGT524410 PQP524410 QAL524410 QKH524410 QUD524410 RDZ524410 RNV524410 RXR524410 SHN524410 SRJ524410 TBF524410 TLB524410 TUX524410 UET524410 UOP524410 UYL524410 VIH524410 VSD524410 WBZ524410 WLV524410 WVR524410 J589946 JF589946 TB589946 ACX589946 AMT589946 AWP589946 BGL589946 BQH589946 CAD589946 CJZ589946 CTV589946 DDR589946 DNN589946 DXJ589946 EHF589946 ERB589946 FAX589946 FKT589946 FUP589946 GEL589946 GOH589946 GYD589946 HHZ589946 HRV589946 IBR589946 ILN589946 IVJ589946 JFF589946 JPB589946 JYX589946 KIT589946 KSP589946 LCL589946 LMH589946 LWD589946 MFZ589946 MPV589946 MZR589946 NJN589946 NTJ589946 ODF589946 ONB589946 OWX589946 PGT589946 PQP589946 QAL589946 QKH589946 QUD589946 RDZ589946 RNV589946 RXR589946 SHN589946 SRJ589946 TBF589946 TLB589946 TUX589946 UET589946 UOP589946 UYL589946 VIH589946 VSD589946 WBZ589946 WLV589946 WVR589946 J655482 JF655482 TB655482 ACX655482 AMT655482 AWP655482 BGL655482 BQH655482 CAD655482 CJZ655482 CTV655482 DDR655482 DNN655482 DXJ655482 EHF655482 ERB655482 FAX655482 FKT655482 FUP655482 GEL655482 GOH655482 GYD655482 HHZ655482 HRV655482 IBR655482 ILN655482 IVJ655482 JFF655482 JPB655482 JYX655482 KIT655482 KSP655482 LCL655482 LMH655482 LWD655482 MFZ655482 MPV655482 MZR655482 NJN655482 NTJ655482 ODF655482 ONB655482 OWX655482 PGT655482 PQP655482 QAL655482 QKH655482 QUD655482 RDZ655482 RNV655482 RXR655482 SHN655482 SRJ655482 TBF655482 TLB655482 TUX655482 UET655482 UOP655482 UYL655482 VIH655482 VSD655482 WBZ655482 WLV655482 WVR655482 J721018 JF721018 TB721018 ACX721018 AMT721018 AWP721018 BGL721018 BQH721018 CAD721018 CJZ721018 CTV721018 DDR721018 DNN721018 DXJ721018 EHF721018 ERB721018 FAX721018 FKT721018 FUP721018 GEL721018 GOH721018 GYD721018 HHZ721018 HRV721018 IBR721018 ILN721018 IVJ721018 JFF721018 JPB721018 JYX721018 KIT721018 KSP721018 LCL721018 LMH721018 LWD721018 MFZ721018 MPV721018 MZR721018 NJN721018 NTJ721018 ODF721018 ONB721018 OWX721018 PGT721018 PQP721018 QAL721018 QKH721018 QUD721018 RDZ721018 RNV721018 RXR721018 SHN721018 SRJ721018 TBF721018 TLB721018 TUX721018 UET721018 UOP721018 UYL721018 VIH721018 VSD721018 WBZ721018 WLV721018 WVR721018 J786554 JF786554 TB786554 ACX786554 AMT786554 AWP786554 BGL786554 BQH786554 CAD786554 CJZ786554 CTV786554 DDR786554 DNN786554 DXJ786554 EHF786554 ERB786554 FAX786554 FKT786554 FUP786554 GEL786554 GOH786554 GYD786554 HHZ786554 HRV786554 IBR786554 ILN786554 IVJ786554 JFF786554 JPB786554 JYX786554 KIT786554 KSP786554 LCL786554 LMH786554 LWD786554 MFZ786554 MPV786554 MZR786554 NJN786554 NTJ786554 ODF786554 ONB786554 OWX786554 PGT786554 PQP786554 QAL786554 QKH786554 QUD786554 RDZ786554 RNV786554 RXR786554 SHN786554 SRJ786554 TBF786554 TLB786554 TUX786554 UET786554 UOP786554 UYL786554 VIH786554 VSD786554 WBZ786554 WLV786554 WVR786554 J852090 JF852090 TB852090 ACX852090 AMT852090 AWP852090 BGL852090 BQH852090 CAD852090 CJZ852090 CTV852090 DDR852090 DNN852090 DXJ852090 EHF852090 ERB852090 FAX852090 FKT852090 FUP852090 GEL852090 GOH852090 GYD852090 HHZ852090 HRV852090 IBR852090 ILN852090 IVJ852090 JFF852090 JPB852090 JYX852090 KIT852090 KSP852090 LCL852090 LMH852090 LWD852090 MFZ852090 MPV852090 MZR852090 NJN852090 NTJ852090 ODF852090 ONB852090 OWX852090 PGT852090 PQP852090 QAL852090 QKH852090 QUD852090 RDZ852090 RNV852090 RXR852090 SHN852090 SRJ852090 TBF852090 TLB852090 TUX852090 UET852090 UOP852090 UYL852090 VIH852090 VSD852090 WBZ852090 WLV852090 WVR852090 J917626 JF917626 TB917626 ACX917626 AMT917626 AWP917626 BGL917626 BQH917626 CAD917626 CJZ917626 CTV917626 DDR917626 DNN917626 DXJ917626 EHF917626 ERB917626 FAX917626 FKT917626 FUP917626 GEL917626 GOH917626 GYD917626 HHZ917626 HRV917626 IBR917626 ILN917626 IVJ917626 JFF917626 JPB917626 JYX917626 KIT917626 KSP917626 LCL917626 LMH917626 LWD917626 MFZ917626 MPV917626 MZR917626 NJN917626 NTJ917626 ODF917626 ONB917626 OWX917626 PGT917626 PQP917626 QAL917626 QKH917626 QUD917626 RDZ917626 RNV917626 RXR917626 SHN917626 SRJ917626 TBF917626 TLB917626 TUX917626 UET917626 UOP917626 UYL917626 VIH917626 VSD917626 WBZ917626 WLV917626 WVR917626 J983162 JF983162 TB983162 ACX983162 AMT983162 AWP983162 BGL983162 BQH983162 CAD983162 CJZ983162 CTV983162 DDR983162 DNN983162 DXJ983162 EHF983162 ERB983162 FAX983162 FKT983162 FUP983162 GEL983162 GOH983162 GYD983162 HHZ983162 HRV983162 IBR983162 ILN983162 IVJ983162 JFF983162 JPB983162 JYX983162 KIT983162 KSP983162 LCL983162 LMH983162 LWD983162 MFZ983162 MPV983162 MZR983162 NJN983162 NTJ983162 ODF983162 ONB983162 OWX983162 PGT983162 PQP983162 QAL983162 QKH983162 QUD983162 RDZ983162 RNV983162 RXR983162 SHN983162 SRJ983162 TBF983162 TLB983162 TUX983162 UET983162 UOP983162 UYL983162 VIH983162 VSD983162 WBZ983162 WLV983162 WVR983162 J124:J128 JF124:JF128 TB124:TB128 ACX124:ACX128 AMT124:AMT128 AWP124:AWP128 BGL124:BGL128 BQH124:BQH128 CAD124:CAD128 CJZ124:CJZ128 CTV124:CTV128 DDR124:DDR128 DNN124:DNN128 DXJ124:DXJ128 EHF124:EHF128 ERB124:ERB128 FAX124:FAX128 FKT124:FKT128 FUP124:FUP128 GEL124:GEL128 GOH124:GOH128 GYD124:GYD128 HHZ124:HHZ128 HRV124:HRV128 IBR124:IBR128 ILN124:ILN128 IVJ124:IVJ128 JFF124:JFF128 JPB124:JPB128 JYX124:JYX128 KIT124:KIT128 KSP124:KSP128 LCL124:LCL128 LMH124:LMH128 LWD124:LWD128 MFZ124:MFZ128 MPV124:MPV128 MZR124:MZR128 NJN124:NJN128 NTJ124:NTJ128 ODF124:ODF128 ONB124:ONB128 OWX124:OWX128 PGT124:PGT128 PQP124:PQP128 QAL124:QAL128 QKH124:QKH128 QUD124:QUD128 RDZ124:RDZ128 RNV124:RNV128 RXR124:RXR128 SHN124:SHN128 SRJ124:SRJ128 TBF124:TBF128 TLB124:TLB128 TUX124:TUX128 UET124:UET128 UOP124:UOP128 UYL124:UYL128 VIH124:VIH128 VSD124:VSD128 WBZ124:WBZ128 WLV124:WLV128 WVR124:WVR128 J65660:J65664 JF65660:JF65664 TB65660:TB65664 ACX65660:ACX65664 AMT65660:AMT65664 AWP65660:AWP65664 BGL65660:BGL65664 BQH65660:BQH65664 CAD65660:CAD65664 CJZ65660:CJZ65664 CTV65660:CTV65664 DDR65660:DDR65664 DNN65660:DNN65664 DXJ65660:DXJ65664 EHF65660:EHF65664 ERB65660:ERB65664 FAX65660:FAX65664 FKT65660:FKT65664 FUP65660:FUP65664 GEL65660:GEL65664 GOH65660:GOH65664 GYD65660:GYD65664 HHZ65660:HHZ65664 HRV65660:HRV65664 IBR65660:IBR65664 ILN65660:ILN65664 IVJ65660:IVJ65664 JFF65660:JFF65664 JPB65660:JPB65664 JYX65660:JYX65664 KIT65660:KIT65664 KSP65660:KSP65664 LCL65660:LCL65664 LMH65660:LMH65664 LWD65660:LWD65664 MFZ65660:MFZ65664 MPV65660:MPV65664 MZR65660:MZR65664 NJN65660:NJN65664 NTJ65660:NTJ65664 ODF65660:ODF65664 ONB65660:ONB65664 OWX65660:OWX65664 PGT65660:PGT65664 PQP65660:PQP65664 QAL65660:QAL65664 QKH65660:QKH65664 QUD65660:QUD65664 RDZ65660:RDZ65664 RNV65660:RNV65664 RXR65660:RXR65664 SHN65660:SHN65664 SRJ65660:SRJ65664 TBF65660:TBF65664 TLB65660:TLB65664 TUX65660:TUX65664 UET65660:UET65664 UOP65660:UOP65664 UYL65660:UYL65664 VIH65660:VIH65664 VSD65660:VSD65664 WBZ65660:WBZ65664 WLV65660:WLV65664 WVR65660:WVR65664 J131196:J131200 JF131196:JF131200 TB131196:TB131200 ACX131196:ACX131200 AMT131196:AMT131200 AWP131196:AWP131200 BGL131196:BGL131200 BQH131196:BQH131200 CAD131196:CAD131200 CJZ131196:CJZ131200 CTV131196:CTV131200 DDR131196:DDR131200 DNN131196:DNN131200 DXJ131196:DXJ131200 EHF131196:EHF131200 ERB131196:ERB131200 FAX131196:FAX131200 FKT131196:FKT131200 FUP131196:FUP131200 GEL131196:GEL131200 GOH131196:GOH131200 GYD131196:GYD131200 HHZ131196:HHZ131200 HRV131196:HRV131200 IBR131196:IBR131200 ILN131196:ILN131200 IVJ131196:IVJ131200 JFF131196:JFF131200 JPB131196:JPB131200 JYX131196:JYX131200 KIT131196:KIT131200 KSP131196:KSP131200 LCL131196:LCL131200 LMH131196:LMH131200 LWD131196:LWD131200 MFZ131196:MFZ131200 MPV131196:MPV131200 MZR131196:MZR131200 NJN131196:NJN131200 NTJ131196:NTJ131200 ODF131196:ODF131200 ONB131196:ONB131200 OWX131196:OWX131200 PGT131196:PGT131200 PQP131196:PQP131200 QAL131196:QAL131200 QKH131196:QKH131200 QUD131196:QUD131200 RDZ131196:RDZ131200 RNV131196:RNV131200 RXR131196:RXR131200 SHN131196:SHN131200 SRJ131196:SRJ131200 TBF131196:TBF131200 TLB131196:TLB131200 TUX131196:TUX131200 UET131196:UET131200 UOP131196:UOP131200 UYL131196:UYL131200 VIH131196:VIH131200 VSD131196:VSD131200 WBZ131196:WBZ131200 WLV131196:WLV131200 WVR131196:WVR131200 J196732:J196736 JF196732:JF196736 TB196732:TB196736 ACX196732:ACX196736 AMT196732:AMT196736 AWP196732:AWP196736 BGL196732:BGL196736 BQH196732:BQH196736 CAD196732:CAD196736 CJZ196732:CJZ196736 CTV196732:CTV196736 DDR196732:DDR196736 DNN196732:DNN196736 DXJ196732:DXJ196736 EHF196732:EHF196736 ERB196732:ERB196736 FAX196732:FAX196736 FKT196732:FKT196736 FUP196732:FUP196736 GEL196732:GEL196736 GOH196732:GOH196736 GYD196732:GYD196736 HHZ196732:HHZ196736 HRV196732:HRV196736 IBR196732:IBR196736 ILN196732:ILN196736 IVJ196732:IVJ196736 JFF196732:JFF196736 JPB196732:JPB196736 JYX196732:JYX196736 KIT196732:KIT196736 KSP196732:KSP196736 LCL196732:LCL196736 LMH196732:LMH196736 LWD196732:LWD196736 MFZ196732:MFZ196736 MPV196732:MPV196736 MZR196732:MZR196736 NJN196732:NJN196736 NTJ196732:NTJ196736 ODF196732:ODF196736 ONB196732:ONB196736 OWX196732:OWX196736 PGT196732:PGT196736 PQP196732:PQP196736 QAL196732:QAL196736 QKH196732:QKH196736 QUD196732:QUD196736 RDZ196732:RDZ196736 RNV196732:RNV196736 RXR196732:RXR196736 SHN196732:SHN196736 SRJ196732:SRJ196736 TBF196732:TBF196736 TLB196732:TLB196736 TUX196732:TUX196736 UET196732:UET196736 UOP196732:UOP196736 UYL196732:UYL196736 VIH196732:VIH196736 VSD196732:VSD196736 WBZ196732:WBZ196736 WLV196732:WLV196736 WVR196732:WVR196736 J262268:J262272 JF262268:JF262272 TB262268:TB262272 ACX262268:ACX262272 AMT262268:AMT262272 AWP262268:AWP262272 BGL262268:BGL262272 BQH262268:BQH262272 CAD262268:CAD262272 CJZ262268:CJZ262272 CTV262268:CTV262272 DDR262268:DDR262272 DNN262268:DNN262272 DXJ262268:DXJ262272 EHF262268:EHF262272 ERB262268:ERB262272 FAX262268:FAX262272 FKT262268:FKT262272 FUP262268:FUP262272 GEL262268:GEL262272 GOH262268:GOH262272 GYD262268:GYD262272 HHZ262268:HHZ262272 HRV262268:HRV262272 IBR262268:IBR262272 ILN262268:ILN262272 IVJ262268:IVJ262272 JFF262268:JFF262272 JPB262268:JPB262272 JYX262268:JYX262272 KIT262268:KIT262272 KSP262268:KSP262272 LCL262268:LCL262272 LMH262268:LMH262272 LWD262268:LWD262272 MFZ262268:MFZ262272 MPV262268:MPV262272 MZR262268:MZR262272 NJN262268:NJN262272 NTJ262268:NTJ262272 ODF262268:ODF262272 ONB262268:ONB262272 OWX262268:OWX262272 PGT262268:PGT262272 PQP262268:PQP262272 QAL262268:QAL262272 QKH262268:QKH262272 QUD262268:QUD262272 RDZ262268:RDZ262272 RNV262268:RNV262272 RXR262268:RXR262272 SHN262268:SHN262272 SRJ262268:SRJ262272 TBF262268:TBF262272 TLB262268:TLB262272 TUX262268:TUX262272 UET262268:UET262272 UOP262268:UOP262272 UYL262268:UYL262272 VIH262268:VIH262272 VSD262268:VSD262272 WBZ262268:WBZ262272 WLV262268:WLV262272 WVR262268:WVR262272 J327804:J327808 JF327804:JF327808 TB327804:TB327808 ACX327804:ACX327808 AMT327804:AMT327808 AWP327804:AWP327808 BGL327804:BGL327808 BQH327804:BQH327808 CAD327804:CAD327808 CJZ327804:CJZ327808 CTV327804:CTV327808 DDR327804:DDR327808 DNN327804:DNN327808 DXJ327804:DXJ327808 EHF327804:EHF327808 ERB327804:ERB327808 FAX327804:FAX327808 FKT327804:FKT327808 FUP327804:FUP327808 GEL327804:GEL327808 GOH327804:GOH327808 GYD327804:GYD327808 HHZ327804:HHZ327808 HRV327804:HRV327808 IBR327804:IBR327808 ILN327804:ILN327808 IVJ327804:IVJ327808 JFF327804:JFF327808 JPB327804:JPB327808 JYX327804:JYX327808 KIT327804:KIT327808 KSP327804:KSP327808 LCL327804:LCL327808 LMH327804:LMH327808 LWD327804:LWD327808 MFZ327804:MFZ327808 MPV327804:MPV327808 MZR327804:MZR327808 NJN327804:NJN327808 NTJ327804:NTJ327808 ODF327804:ODF327808 ONB327804:ONB327808 OWX327804:OWX327808 PGT327804:PGT327808 PQP327804:PQP327808 QAL327804:QAL327808 QKH327804:QKH327808 QUD327804:QUD327808 RDZ327804:RDZ327808 RNV327804:RNV327808 RXR327804:RXR327808 SHN327804:SHN327808 SRJ327804:SRJ327808 TBF327804:TBF327808 TLB327804:TLB327808 TUX327804:TUX327808 UET327804:UET327808 UOP327804:UOP327808 UYL327804:UYL327808 VIH327804:VIH327808 VSD327804:VSD327808 WBZ327804:WBZ327808 WLV327804:WLV327808 WVR327804:WVR327808 J393340:J393344 JF393340:JF393344 TB393340:TB393344 ACX393340:ACX393344 AMT393340:AMT393344 AWP393340:AWP393344 BGL393340:BGL393344 BQH393340:BQH393344 CAD393340:CAD393344 CJZ393340:CJZ393344 CTV393340:CTV393344 DDR393340:DDR393344 DNN393340:DNN393344 DXJ393340:DXJ393344 EHF393340:EHF393344 ERB393340:ERB393344 FAX393340:FAX393344 FKT393340:FKT393344 FUP393340:FUP393344 GEL393340:GEL393344 GOH393340:GOH393344 GYD393340:GYD393344 HHZ393340:HHZ393344 HRV393340:HRV393344 IBR393340:IBR393344 ILN393340:ILN393344 IVJ393340:IVJ393344 JFF393340:JFF393344 JPB393340:JPB393344 JYX393340:JYX393344 KIT393340:KIT393344 KSP393340:KSP393344 LCL393340:LCL393344 LMH393340:LMH393344 LWD393340:LWD393344 MFZ393340:MFZ393344 MPV393340:MPV393344 MZR393340:MZR393344 NJN393340:NJN393344 NTJ393340:NTJ393344 ODF393340:ODF393344 ONB393340:ONB393344 OWX393340:OWX393344 PGT393340:PGT393344 PQP393340:PQP393344 QAL393340:QAL393344 QKH393340:QKH393344 QUD393340:QUD393344 RDZ393340:RDZ393344 RNV393340:RNV393344 RXR393340:RXR393344 SHN393340:SHN393344 SRJ393340:SRJ393344 TBF393340:TBF393344 TLB393340:TLB393344 TUX393340:TUX393344 UET393340:UET393344 UOP393340:UOP393344 UYL393340:UYL393344 VIH393340:VIH393344 VSD393340:VSD393344 WBZ393340:WBZ393344 WLV393340:WLV393344 WVR393340:WVR393344 J458876:J458880 JF458876:JF458880 TB458876:TB458880 ACX458876:ACX458880 AMT458876:AMT458880 AWP458876:AWP458880 BGL458876:BGL458880 BQH458876:BQH458880 CAD458876:CAD458880 CJZ458876:CJZ458880 CTV458876:CTV458880 DDR458876:DDR458880 DNN458876:DNN458880 DXJ458876:DXJ458880 EHF458876:EHF458880 ERB458876:ERB458880 FAX458876:FAX458880 FKT458876:FKT458880 FUP458876:FUP458880 GEL458876:GEL458880 GOH458876:GOH458880 GYD458876:GYD458880 HHZ458876:HHZ458880 HRV458876:HRV458880 IBR458876:IBR458880 ILN458876:ILN458880 IVJ458876:IVJ458880 JFF458876:JFF458880 JPB458876:JPB458880 JYX458876:JYX458880 KIT458876:KIT458880 KSP458876:KSP458880 LCL458876:LCL458880 LMH458876:LMH458880 LWD458876:LWD458880 MFZ458876:MFZ458880 MPV458876:MPV458880 MZR458876:MZR458880 NJN458876:NJN458880 NTJ458876:NTJ458880 ODF458876:ODF458880 ONB458876:ONB458880 OWX458876:OWX458880 PGT458876:PGT458880 PQP458876:PQP458880 QAL458876:QAL458880 QKH458876:QKH458880 QUD458876:QUD458880 RDZ458876:RDZ458880 RNV458876:RNV458880 RXR458876:RXR458880 SHN458876:SHN458880 SRJ458876:SRJ458880 TBF458876:TBF458880 TLB458876:TLB458880 TUX458876:TUX458880 UET458876:UET458880 UOP458876:UOP458880 UYL458876:UYL458880 VIH458876:VIH458880 VSD458876:VSD458880 WBZ458876:WBZ458880 WLV458876:WLV458880 WVR458876:WVR458880 J524412:J524416 JF524412:JF524416 TB524412:TB524416 ACX524412:ACX524416 AMT524412:AMT524416 AWP524412:AWP524416 BGL524412:BGL524416 BQH524412:BQH524416 CAD524412:CAD524416 CJZ524412:CJZ524416 CTV524412:CTV524416 DDR524412:DDR524416 DNN524412:DNN524416 DXJ524412:DXJ524416 EHF524412:EHF524416 ERB524412:ERB524416 FAX524412:FAX524416 FKT524412:FKT524416 FUP524412:FUP524416 GEL524412:GEL524416 GOH524412:GOH524416 GYD524412:GYD524416 HHZ524412:HHZ524416 HRV524412:HRV524416 IBR524412:IBR524416 ILN524412:ILN524416 IVJ524412:IVJ524416 JFF524412:JFF524416 JPB524412:JPB524416 JYX524412:JYX524416 KIT524412:KIT524416 KSP524412:KSP524416 LCL524412:LCL524416 LMH524412:LMH524416 LWD524412:LWD524416 MFZ524412:MFZ524416 MPV524412:MPV524416 MZR524412:MZR524416 NJN524412:NJN524416 NTJ524412:NTJ524416 ODF524412:ODF524416 ONB524412:ONB524416 OWX524412:OWX524416 PGT524412:PGT524416 PQP524412:PQP524416 QAL524412:QAL524416 QKH524412:QKH524416 QUD524412:QUD524416 RDZ524412:RDZ524416 RNV524412:RNV524416 RXR524412:RXR524416 SHN524412:SHN524416 SRJ524412:SRJ524416 TBF524412:TBF524416 TLB524412:TLB524416 TUX524412:TUX524416 UET524412:UET524416 UOP524412:UOP524416 UYL524412:UYL524416 VIH524412:VIH524416 VSD524412:VSD524416 WBZ524412:WBZ524416 WLV524412:WLV524416 WVR524412:WVR524416 J589948:J589952 JF589948:JF589952 TB589948:TB589952 ACX589948:ACX589952 AMT589948:AMT589952 AWP589948:AWP589952 BGL589948:BGL589952 BQH589948:BQH589952 CAD589948:CAD589952 CJZ589948:CJZ589952 CTV589948:CTV589952 DDR589948:DDR589952 DNN589948:DNN589952 DXJ589948:DXJ589952 EHF589948:EHF589952 ERB589948:ERB589952 FAX589948:FAX589952 FKT589948:FKT589952 FUP589948:FUP589952 GEL589948:GEL589952 GOH589948:GOH589952 GYD589948:GYD589952 HHZ589948:HHZ589952 HRV589948:HRV589952 IBR589948:IBR589952 ILN589948:ILN589952 IVJ589948:IVJ589952 JFF589948:JFF589952 JPB589948:JPB589952 JYX589948:JYX589952 KIT589948:KIT589952 KSP589948:KSP589952 LCL589948:LCL589952 LMH589948:LMH589952 LWD589948:LWD589952 MFZ589948:MFZ589952 MPV589948:MPV589952 MZR589948:MZR589952 NJN589948:NJN589952 NTJ589948:NTJ589952 ODF589948:ODF589952 ONB589948:ONB589952 OWX589948:OWX589952 PGT589948:PGT589952 PQP589948:PQP589952 QAL589948:QAL589952 QKH589948:QKH589952 QUD589948:QUD589952 RDZ589948:RDZ589952 RNV589948:RNV589952 RXR589948:RXR589952 SHN589948:SHN589952 SRJ589948:SRJ589952 TBF589948:TBF589952 TLB589948:TLB589952 TUX589948:TUX589952 UET589948:UET589952 UOP589948:UOP589952 UYL589948:UYL589952 VIH589948:VIH589952 VSD589948:VSD589952 WBZ589948:WBZ589952 WLV589948:WLV589952 WVR589948:WVR589952 J655484:J655488 JF655484:JF655488 TB655484:TB655488 ACX655484:ACX655488 AMT655484:AMT655488 AWP655484:AWP655488 BGL655484:BGL655488 BQH655484:BQH655488 CAD655484:CAD655488 CJZ655484:CJZ655488 CTV655484:CTV655488 DDR655484:DDR655488 DNN655484:DNN655488 DXJ655484:DXJ655488 EHF655484:EHF655488 ERB655484:ERB655488 FAX655484:FAX655488 FKT655484:FKT655488 FUP655484:FUP655488 GEL655484:GEL655488 GOH655484:GOH655488 GYD655484:GYD655488 HHZ655484:HHZ655488 HRV655484:HRV655488 IBR655484:IBR655488 ILN655484:ILN655488 IVJ655484:IVJ655488 JFF655484:JFF655488 JPB655484:JPB655488 JYX655484:JYX655488 KIT655484:KIT655488 KSP655484:KSP655488 LCL655484:LCL655488 LMH655484:LMH655488 LWD655484:LWD655488 MFZ655484:MFZ655488 MPV655484:MPV655488 MZR655484:MZR655488 NJN655484:NJN655488 NTJ655484:NTJ655488 ODF655484:ODF655488 ONB655484:ONB655488 OWX655484:OWX655488 PGT655484:PGT655488 PQP655484:PQP655488 QAL655484:QAL655488 QKH655484:QKH655488 QUD655484:QUD655488 RDZ655484:RDZ655488 RNV655484:RNV655488 RXR655484:RXR655488 SHN655484:SHN655488 SRJ655484:SRJ655488 TBF655484:TBF655488 TLB655484:TLB655488 TUX655484:TUX655488 UET655484:UET655488 UOP655484:UOP655488 UYL655484:UYL655488 VIH655484:VIH655488 VSD655484:VSD655488 WBZ655484:WBZ655488 WLV655484:WLV655488 WVR655484:WVR655488 J721020:J721024 JF721020:JF721024 TB721020:TB721024 ACX721020:ACX721024 AMT721020:AMT721024 AWP721020:AWP721024 BGL721020:BGL721024 BQH721020:BQH721024 CAD721020:CAD721024 CJZ721020:CJZ721024 CTV721020:CTV721024 DDR721020:DDR721024 DNN721020:DNN721024 DXJ721020:DXJ721024 EHF721020:EHF721024 ERB721020:ERB721024 FAX721020:FAX721024 FKT721020:FKT721024 FUP721020:FUP721024 GEL721020:GEL721024 GOH721020:GOH721024 GYD721020:GYD721024 HHZ721020:HHZ721024 HRV721020:HRV721024 IBR721020:IBR721024 ILN721020:ILN721024 IVJ721020:IVJ721024 JFF721020:JFF721024 JPB721020:JPB721024 JYX721020:JYX721024 KIT721020:KIT721024 KSP721020:KSP721024 LCL721020:LCL721024 LMH721020:LMH721024 LWD721020:LWD721024 MFZ721020:MFZ721024 MPV721020:MPV721024 MZR721020:MZR721024 NJN721020:NJN721024 NTJ721020:NTJ721024 ODF721020:ODF721024 ONB721020:ONB721024 OWX721020:OWX721024 PGT721020:PGT721024 PQP721020:PQP721024 QAL721020:QAL721024 QKH721020:QKH721024 QUD721020:QUD721024 RDZ721020:RDZ721024 RNV721020:RNV721024 RXR721020:RXR721024 SHN721020:SHN721024 SRJ721020:SRJ721024 TBF721020:TBF721024 TLB721020:TLB721024 TUX721020:TUX721024 UET721020:UET721024 UOP721020:UOP721024 UYL721020:UYL721024 VIH721020:VIH721024 VSD721020:VSD721024 WBZ721020:WBZ721024 WLV721020:WLV721024 WVR721020:WVR721024 J786556:J786560 JF786556:JF786560 TB786556:TB786560 ACX786556:ACX786560 AMT786556:AMT786560 AWP786556:AWP786560 BGL786556:BGL786560 BQH786556:BQH786560 CAD786556:CAD786560 CJZ786556:CJZ786560 CTV786556:CTV786560 DDR786556:DDR786560 DNN786556:DNN786560 DXJ786556:DXJ786560 EHF786556:EHF786560 ERB786556:ERB786560 FAX786556:FAX786560 FKT786556:FKT786560 FUP786556:FUP786560 GEL786556:GEL786560 GOH786556:GOH786560 GYD786556:GYD786560 HHZ786556:HHZ786560 HRV786556:HRV786560 IBR786556:IBR786560 ILN786556:ILN786560 IVJ786556:IVJ786560 JFF786556:JFF786560 JPB786556:JPB786560 JYX786556:JYX786560 KIT786556:KIT786560 KSP786556:KSP786560 LCL786556:LCL786560 LMH786556:LMH786560 LWD786556:LWD786560 MFZ786556:MFZ786560 MPV786556:MPV786560 MZR786556:MZR786560 NJN786556:NJN786560 NTJ786556:NTJ786560 ODF786556:ODF786560 ONB786556:ONB786560 OWX786556:OWX786560 PGT786556:PGT786560 PQP786556:PQP786560 QAL786556:QAL786560 QKH786556:QKH786560 QUD786556:QUD786560 RDZ786556:RDZ786560 RNV786556:RNV786560 RXR786556:RXR786560 SHN786556:SHN786560 SRJ786556:SRJ786560 TBF786556:TBF786560 TLB786556:TLB786560 TUX786556:TUX786560 UET786556:UET786560 UOP786556:UOP786560 UYL786556:UYL786560 VIH786556:VIH786560 VSD786556:VSD786560 WBZ786556:WBZ786560 WLV786556:WLV786560 WVR786556:WVR786560 J852092:J852096 JF852092:JF852096 TB852092:TB852096 ACX852092:ACX852096 AMT852092:AMT852096 AWP852092:AWP852096 BGL852092:BGL852096 BQH852092:BQH852096 CAD852092:CAD852096 CJZ852092:CJZ852096 CTV852092:CTV852096 DDR852092:DDR852096 DNN852092:DNN852096 DXJ852092:DXJ852096 EHF852092:EHF852096 ERB852092:ERB852096 FAX852092:FAX852096 FKT852092:FKT852096 FUP852092:FUP852096 GEL852092:GEL852096 GOH852092:GOH852096 GYD852092:GYD852096 HHZ852092:HHZ852096 HRV852092:HRV852096 IBR852092:IBR852096 ILN852092:ILN852096 IVJ852092:IVJ852096 JFF852092:JFF852096 JPB852092:JPB852096 JYX852092:JYX852096 KIT852092:KIT852096 KSP852092:KSP852096 LCL852092:LCL852096 LMH852092:LMH852096 LWD852092:LWD852096 MFZ852092:MFZ852096 MPV852092:MPV852096 MZR852092:MZR852096 NJN852092:NJN852096 NTJ852092:NTJ852096 ODF852092:ODF852096 ONB852092:ONB852096 OWX852092:OWX852096 PGT852092:PGT852096 PQP852092:PQP852096 QAL852092:QAL852096 QKH852092:QKH852096 QUD852092:QUD852096 RDZ852092:RDZ852096 RNV852092:RNV852096 RXR852092:RXR852096 SHN852092:SHN852096 SRJ852092:SRJ852096 TBF852092:TBF852096 TLB852092:TLB852096 TUX852092:TUX852096 UET852092:UET852096 UOP852092:UOP852096 UYL852092:UYL852096 VIH852092:VIH852096 VSD852092:VSD852096 WBZ852092:WBZ852096 WLV852092:WLV852096 WVR852092:WVR852096 J917628:J917632 JF917628:JF917632 TB917628:TB917632 ACX917628:ACX917632 AMT917628:AMT917632 AWP917628:AWP917632 BGL917628:BGL917632 BQH917628:BQH917632 CAD917628:CAD917632 CJZ917628:CJZ917632 CTV917628:CTV917632 DDR917628:DDR917632 DNN917628:DNN917632 DXJ917628:DXJ917632 EHF917628:EHF917632 ERB917628:ERB917632 FAX917628:FAX917632 FKT917628:FKT917632 FUP917628:FUP917632 GEL917628:GEL917632 GOH917628:GOH917632 GYD917628:GYD917632 HHZ917628:HHZ917632 HRV917628:HRV917632 IBR917628:IBR917632 ILN917628:ILN917632 IVJ917628:IVJ917632 JFF917628:JFF917632 JPB917628:JPB917632 JYX917628:JYX917632 KIT917628:KIT917632 KSP917628:KSP917632 LCL917628:LCL917632 LMH917628:LMH917632 LWD917628:LWD917632 MFZ917628:MFZ917632 MPV917628:MPV917632 MZR917628:MZR917632 NJN917628:NJN917632 NTJ917628:NTJ917632 ODF917628:ODF917632 ONB917628:ONB917632 OWX917628:OWX917632 PGT917628:PGT917632 PQP917628:PQP917632 QAL917628:QAL917632 QKH917628:QKH917632 QUD917628:QUD917632 RDZ917628:RDZ917632 RNV917628:RNV917632 RXR917628:RXR917632 SHN917628:SHN917632 SRJ917628:SRJ917632 TBF917628:TBF917632 TLB917628:TLB917632 TUX917628:TUX917632 UET917628:UET917632 UOP917628:UOP917632 UYL917628:UYL917632 VIH917628:VIH917632 VSD917628:VSD917632 WBZ917628:WBZ917632 WLV917628:WLV917632 WVR917628:WVR917632 J983164:J983168 JF983164:JF983168 TB983164:TB983168 ACX983164:ACX983168 AMT983164:AMT983168 AWP983164:AWP983168 BGL983164:BGL983168 BQH983164:BQH983168 CAD983164:CAD983168 CJZ983164:CJZ983168 CTV983164:CTV983168 DDR983164:DDR983168 DNN983164:DNN983168 DXJ983164:DXJ983168 EHF983164:EHF983168 ERB983164:ERB983168 FAX983164:FAX983168 FKT983164:FKT983168 FUP983164:FUP983168 GEL983164:GEL983168 GOH983164:GOH983168 GYD983164:GYD983168 HHZ983164:HHZ983168 HRV983164:HRV983168 IBR983164:IBR983168 ILN983164:ILN983168 IVJ983164:IVJ983168 JFF983164:JFF983168 JPB983164:JPB983168 JYX983164:JYX983168 KIT983164:KIT983168 KSP983164:KSP983168 LCL983164:LCL983168 LMH983164:LMH983168 LWD983164:LWD983168 MFZ983164:MFZ983168 MPV983164:MPV983168 MZR983164:MZR983168 NJN983164:NJN983168 NTJ983164:NTJ983168 ODF983164:ODF983168 ONB983164:ONB983168 OWX983164:OWX983168 PGT983164:PGT983168 PQP983164:PQP983168 QAL983164:QAL983168 QKH983164:QKH983168 QUD983164:QUD983168 RDZ983164:RDZ983168 RNV983164:RNV983168 RXR983164:RXR983168 SHN983164:SHN983168 SRJ983164:SRJ983168 TBF983164:TBF983168 TLB983164:TLB983168 TUX983164:TUX983168 UET983164:UET983168 UOP983164:UOP983168 UYL983164:UYL983168 VIH983164:VIH983168 VSD983164:VSD983168 WBZ983164:WBZ983168 WLV983164:WLV983168 WVR983164:WVR983168</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81DA4-BE38-40A8-B8A3-F69AC845A4C0}">
  <dimension ref="B2:AC135"/>
  <sheetViews>
    <sheetView zoomScale="85" zoomScaleNormal="85" workbookViewId="0">
      <selection activeCell="A35" sqref="A35"/>
    </sheetView>
  </sheetViews>
  <sheetFormatPr defaultRowHeight="18.75"/>
  <cols>
    <col min="1" max="1" width="2.625" style="8" customWidth="1"/>
    <col min="2" max="2" width="23.5" style="9" bestFit="1" customWidth="1"/>
    <col min="3" max="3" width="14.375" style="8" bestFit="1" customWidth="1"/>
    <col min="4" max="4" width="13.125" style="8" bestFit="1" customWidth="1"/>
    <col min="5" max="5" width="66.375" style="8" bestFit="1" customWidth="1"/>
    <col min="6" max="6" width="6.25" style="9" customWidth="1"/>
    <col min="7" max="8" width="9.875" style="8" bestFit="1" customWidth="1"/>
    <col min="9" max="9" width="5.75" style="3" customWidth="1"/>
    <col min="10" max="10" width="54.25" style="8" bestFit="1" customWidth="1"/>
    <col min="11" max="11" width="37.25" style="8" bestFit="1" customWidth="1"/>
    <col min="12" max="12" width="11" style="9" customWidth="1"/>
    <col min="13" max="13" width="13.75" style="10" customWidth="1"/>
    <col min="14" max="14" width="6.375" style="8" customWidth="1"/>
    <col min="15" max="15" width="13.25" style="3" customWidth="1"/>
    <col min="16" max="16" width="14.5" style="11" customWidth="1"/>
    <col min="17" max="17" width="15.625" style="12" customWidth="1"/>
    <col min="18" max="256" width="9" style="8"/>
    <col min="257" max="257" width="2.625" style="8" customWidth="1"/>
    <col min="258" max="258" width="23.5" style="8" bestFit="1" customWidth="1"/>
    <col min="259" max="259" width="14.375" style="8" bestFit="1" customWidth="1"/>
    <col min="260" max="260" width="13.125" style="8" bestFit="1" customWidth="1"/>
    <col min="261" max="261" width="66.375" style="8" bestFit="1" customWidth="1"/>
    <col min="262" max="262" width="6.25" style="8" customWidth="1"/>
    <col min="263" max="264" width="9.875" style="8" bestFit="1" customWidth="1"/>
    <col min="265" max="265" width="5.75" style="8" customWidth="1"/>
    <col min="266" max="266" width="54.25" style="8" bestFit="1" customWidth="1"/>
    <col min="267" max="267" width="37.25" style="8" bestFit="1" customWidth="1"/>
    <col min="268" max="268" width="11"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23.5" style="8" bestFit="1" customWidth="1"/>
    <col min="515" max="515" width="14.375" style="8" bestFit="1" customWidth="1"/>
    <col min="516" max="516" width="13.125" style="8" bestFit="1" customWidth="1"/>
    <col min="517" max="517" width="66.375" style="8" bestFit="1" customWidth="1"/>
    <col min="518" max="518" width="6.25" style="8" customWidth="1"/>
    <col min="519" max="520" width="9.875" style="8" bestFit="1" customWidth="1"/>
    <col min="521" max="521" width="5.75" style="8" customWidth="1"/>
    <col min="522" max="522" width="54.25" style="8" bestFit="1" customWidth="1"/>
    <col min="523" max="523" width="37.25" style="8" bestFit="1" customWidth="1"/>
    <col min="524" max="524" width="11"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23.5" style="8" bestFit="1" customWidth="1"/>
    <col min="771" max="771" width="14.375" style="8" bestFit="1" customWidth="1"/>
    <col min="772" max="772" width="13.125" style="8" bestFit="1" customWidth="1"/>
    <col min="773" max="773" width="66.375" style="8" bestFit="1" customWidth="1"/>
    <col min="774" max="774" width="6.25" style="8" customWidth="1"/>
    <col min="775" max="776" width="9.875" style="8" bestFit="1" customWidth="1"/>
    <col min="777" max="777" width="5.75" style="8" customWidth="1"/>
    <col min="778" max="778" width="54.25" style="8" bestFit="1" customWidth="1"/>
    <col min="779" max="779" width="37.25" style="8" bestFit="1" customWidth="1"/>
    <col min="780" max="780" width="11"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23.5" style="8" bestFit="1" customWidth="1"/>
    <col min="1027" max="1027" width="14.375" style="8" bestFit="1" customWidth="1"/>
    <col min="1028" max="1028" width="13.125" style="8" bestFit="1" customWidth="1"/>
    <col min="1029" max="1029" width="66.375" style="8" bestFit="1" customWidth="1"/>
    <col min="1030" max="1030" width="6.25" style="8" customWidth="1"/>
    <col min="1031" max="1032" width="9.875" style="8" bestFit="1" customWidth="1"/>
    <col min="1033" max="1033" width="5.75" style="8" customWidth="1"/>
    <col min="1034" max="1034" width="54.25" style="8" bestFit="1" customWidth="1"/>
    <col min="1035" max="1035" width="37.25" style="8" bestFit="1" customWidth="1"/>
    <col min="1036" max="1036" width="11"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23.5" style="8" bestFit="1" customWidth="1"/>
    <col min="1283" max="1283" width="14.375" style="8" bestFit="1" customWidth="1"/>
    <col min="1284" max="1284" width="13.125" style="8" bestFit="1" customWidth="1"/>
    <col min="1285" max="1285" width="66.375" style="8" bestFit="1" customWidth="1"/>
    <col min="1286" max="1286" width="6.25" style="8" customWidth="1"/>
    <col min="1287" max="1288" width="9.875" style="8" bestFit="1" customWidth="1"/>
    <col min="1289" max="1289" width="5.75" style="8" customWidth="1"/>
    <col min="1290" max="1290" width="54.25" style="8" bestFit="1" customWidth="1"/>
    <col min="1291" max="1291" width="37.25" style="8" bestFit="1" customWidth="1"/>
    <col min="1292" max="1292" width="11"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23.5" style="8" bestFit="1" customWidth="1"/>
    <col min="1539" max="1539" width="14.375" style="8" bestFit="1" customWidth="1"/>
    <col min="1540" max="1540" width="13.125" style="8" bestFit="1" customWidth="1"/>
    <col min="1541" max="1541" width="66.375" style="8" bestFit="1" customWidth="1"/>
    <col min="1542" max="1542" width="6.25" style="8" customWidth="1"/>
    <col min="1543" max="1544" width="9.875" style="8" bestFit="1" customWidth="1"/>
    <col min="1545" max="1545" width="5.75" style="8" customWidth="1"/>
    <col min="1546" max="1546" width="54.25" style="8" bestFit="1" customWidth="1"/>
    <col min="1547" max="1547" width="37.25" style="8" bestFit="1" customWidth="1"/>
    <col min="1548" max="1548" width="11"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23.5" style="8" bestFit="1" customWidth="1"/>
    <col min="1795" max="1795" width="14.375" style="8" bestFit="1" customWidth="1"/>
    <col min="1796" max="1796" width="13.125" style="8" bestFit="1" customWidth="1"/>
    <col min="1797" max="1797" width="66.375" style="8" bestFit="1" customWidth="1"/>
    <col min="1798" max="1798" width="6.25" style="8" customWidth="1"/>
    <col min="1799" max="1800" width="9.875" style="8" bestFit="1" customWidth="1"/>
    <col min="1801" max="1801" width="5.75" style="8" customWidth="1"/>
    <col min="1802" max="1802" width="54.25" style="8" bestFit="1" customWidth="1"/>
    <col min="1803" max="1803" width="37.25" style="8" bestFit="1" customWidth="1"/>
    <col min="1804" max="1804" width="11"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23.5" style="8" bestFit="1" customWidth="1"/>
    <col min="2051" max="2051" width="14.375" style="8" bestFit="1" customWidth="1"/>
    <col min="2052" max="2052" width="13.125" style="8" bestFit="1" customWidth="1"/>
    <col min="2053" max="2053" width="66.375" style="8" bestFit="1" customWidth="1"/>
    <col min="2054" max="2054" width="6.25" style="8" customWidth="1"/>
    <col min="2055" max="2056" width="9.875" style="8" bestFit="1" customWidth="1"/>
    <col min="2057" max="2057" width="5.75" style="8" customWidth="1"/>
    <col min="2058" max="2058" width="54.25" style="8" bestFit="1" customWidth="1"/>
    <col min="2059" max="2059" width="37.25" style="8" bestFit="1" customWidth="1"/>
    <col min="2060" max="2060" width="11"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23.5" style="8" bestFit="1" customWidth="1"/>
    <col min="2307" max="2307" width="14.375" style="8" bestFit="1" customWidth="1"/>
    <col min="2308" max="2308" width="13.125" style="8" bestFit="1" customWidth="1"/>
    <col min="2309" max="2309" width="66.375" style="8" bestFit="1" customWidth="1"/>
    <col min="2310" max="2310" width="6.25" style="8" customWidth="1"/>
    <col min="2311" max="2312" width="9.875" style="8" bestFit="1" customWidth="1"/>
    <col min="2313" max="2313" width="5.75" style="8" customWidth="1"/>
    <col min="2314" max="2314" width="54.25" style="8" bestFit="1" customWidth="1"/>
    <col min="2315" max="2315" width="37.25" style="8" bestFit="1" customWidth="1"/>
    <col min="2316" max="2316" width="11"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23.5" style="8" bestFit="1" customWidth="1"/>
    <col min="2563" max="2563" width="14.375" style="8" bestFit="1" customWidth="1"/>
    <col min="2564" max="2564" width="13.125" style="8" bestFit="1" customWidth="1"/>
    <col min="2565" max="2565" width="66.375" style="8" bestFit="1" customWidth="1"/>
    <col min="2566" max="2566" width="6.25" style="8" customWidth="1"/>
    <col min="2567" max="2568" width="9.875" style="8" bestFit="1" customWidth="1"/>
    <col min="2569" max="2569" width="5.75" style="8" customWidth="1"/>
    <col min="2570" max="2570" width="54.25" style="8" bestFit="1" customWidth="1"/>
    <col min="2571" max="2571" width="37.25" style="8" bestFit="1" customWidth="1"/>
    <col min="2572" max="2572" width="11"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23.5" style="8" bestFit="1" customWidth="1"/>
    <col min="2819" max="2819" width="14.375" style="8" bestFit="1" customWidth="1"/>
    <col min="2820" max="2820" width="13.125" style="8" bestFit="1" customWidth="1"/>
    <col min="2821" max="2821" width="66.375" style="8" bestFit="1" customWidth="1"/>
    <col min="2822" max="2822" width="6.25" style="8" customWidth="1"/>
    <col min="2823" max="2824" width="9.875" style="8" bestFit="1" customWidth="1"/>
    <col min="2825" max="2825" width="5.75" style="8" customWidth="1"/>
    <col min="2826" max="2826" width="54.25" style="8" bestFit="1" customWidth="1"/>
    <col min="2827" max="2827" width="37.25" style="8" bestFit="1" customWidth="1"/>
    <col min="2828" max="2828" width="11"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23.5" style="8" bestFit="1" customWidth="1"/>
    <col min="3075" max="3075" width="14.375" style="8" bestFit="1" customWidth="1"/>
    <col min="3076" max="3076" width="13.125" style="8" bestFit="1" customWidth="1"/>
    <col min="3077" max="3077" width="66.375" style="8" bestFit="1" customWidth="1"/>
    <col min="3078" max="3078" width="6.25" style="8" customWidth="1"/>
    <col min="3079" max="3080" width="9.875" style="8" bestFit="1" customWidth="1"/>
    <col min="3081" max="3081" width="5.75" style="8" customWidth="1"/>
    <col min="3082" max="3082" width="54.25" style="8" bestFit="1" customWidth="1"/>
    <col min="3083" max="3083" width="37.25" style="8" bestFit="1" customWidth="1"/>
    <col min="3084" max="3084" width="11"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23.5" style="8" bestFit="1" customWidth="1"/>
    <col min="3331" max="3331" width="14.375" style="8" bestFit="1" customWidth="1"/>
    <col min="3332" max="3332" width="13.125" style="8" bestFit="1" customWidth="1"/>
    <col min="3333" max="3333" width="66.375" style="8" bestFit="1" customWidth="1"/>
    <col min="3334" max="3334" width="6.25" style="8" customWidth="1"/>
    <col min="3335" max="3336" width="9.875" style="8" bestFit="1" customWidth="1"/>
    <col min="3337" max="3337" width="5.75" style="8" customWidth="1"/>
    <col min="3338" max="3338" width="54.25" style="8" bestFit="1" customWidth="1"/>
    <col min="3339" max="3339" width="37.25" style="8" bestFit="1" customWidth="1"/>
    <col min="3340" max="3340" width="11"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23.5" style="8" bestFit="1" customWidth="1"/>
    <col min="3587" max="3587" width="14.375" style="8" bestFit="1" customWidth="1"/>
    <col min="3588" max="3588" width="13.125" style="8" bestFit="1" customWidth="1"/>
    <col min="3589" max="3589" width="66.375" style="8" bestFit="1" customWidth="1"/>
    <col min="3590" max="3590" width="6.25" style="8" customWidth="1"/>
    <col min="3591" max="3592" width="9.875" style="8" bestFit="1" customWidth="1"/>
    <col min="3593" max="3593" width="5.75" style="8" customWidth="1"/>
    <col min="3594" max="3594" width="54.25" style="8" bestFit="1" customWidth="1"/>
    <col min="3595" max="3595" width="37.25" style="8" bestFit="1" customWidth="1"/>
    <col min="3596" max="3596" width="11"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23.5" style="8" bestFit="1" customWidth="1"/>
    <col min="3843" max="3843" width="14.375" style="8" bestFit="1" customWidth="1"/>
    <col min="3844" max="3844" width="13.125" style="8" bestFit="1" customWidth="1"/>
    <col min="3845" max="3845" width="66.375" style="8" bestFit="1" customWidth="1"/>
    <col min="3846" max="3846" width="6.25" style="8" customWidth="1"/>
    <col min="3847" max="3848" width="9.875" style="8" bestFit="1" customWidth="1"/>
    <col min="3849" max="3849" width="5.75" style="8" customWidth="1"/>
    <col min="3850" max="3850" width="54.25" style="8" bestFit="1" customWidth="1"/>
    <col min="3851" max="3851" width="37.25" style="8" bestFit="1" customWidth="1"/>
    <col min="3852" max="3852" width="11"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23.5" style="8" bestFit="1" customWidth="1"/>
    <col min="4099" max="4099" width="14.375" style="8" bestFit="1" customWidth="1"/>
    <col min="4100" max="4100" width="13.125" style="8" bestFit="1" customWidth="1"/>
    <col min="4101" max="4101" width="66.375" style="8" bestFit="1" customWidth="1"/>
    <col min="4102" max="4102" width="6.25" style="8" customWidth="1"/>
    <col min="4103" max="4104" width="9.875" style="8" bestFit="1" customWidth="1"/>
    <col min="4105" max="4105" width="5.75" style="8" customWidth="1"/>
    <col min="4106" max="4106" width="54.25" style="8" bestFit="1" customWidth="1"/>
    <col min="4107" max="4107" width="37.25" style="8" bestFit="1" customWidth="1"/>
    <col min="4108" max="4108" width="11"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23.5" style="8" bestFit="1" customWidth="1"/>
    <col min="4355" max="4355" width="14.375" style="8" bestFit="1" customWidth="1"/>
    <col min="4356" max="4356" width="13.125" style="8" bestFit="1" customWidth="1"/>
    <col min="4357" max="4357" width="66.375" style="8" bestFit="1" customWidth="1"/>
    <col min="4358" max="4358" width="6.25" style="8" customWidth="1"/>
    <col min="4359" max="4360" width="9.875" style="8" bestFit="1" customWidth="1"/>
    <col min="4361" max="4361" width="5.75" style="8" customWidth="1"/>
    <col min="4362" max="4362" width="54.25" style="8" bestFit="1" customWidth="1"/>
    <col min="4363" max="4363" width="37.25" style="8" bestFit="1" customWidth="1"/>
    <col min="4364" max="4364" width="11"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23.5" style="8" bestFit="1" customWidth="1"/>
    <col min="4611" max="4611" width="14.375" style="8" bestFit="1" customWidth="1"/>
    <col min="4612" max="4612" width="13.125" style="8" bestFit="1" customWidth="1"/>
    <col min="4613" max="4613" width="66.375" style="8" bestFit="1" customWidth="1"/>
    <col min="4614" max="4614" width="6.25" style="8" customWidth="1"/>
    <col min="4615" max="4616" width="9.875" style="8" bestFit="1" customWidth="1"/>
    <col min="4617" max="4617" width="5.75" style="8" customWidth="1"/>
    <col min="4618" max="4618" width="54.25" style="8" bestFit="1" customWidth="1"/>
    <col min="4619" max="4619" width="37.25" style="8" bestFit="1" customWidth="1"/>
    <col min="4620" max="4620" width="11"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23.5" style="8" bestFit="1" customWidth="1"/>
    <col min="4867" max="4867" width="14.375" style="8" bestFit="1" customWidth="1"/>
    <col min="4868" max="4868" width="13.125" style="8" bestFit="1" customWidth="1"/>
    <col min="4869" max="4869" width="66.375" style="8" bestFit="1" customWidth="1"/>
    <col min="4870" max="4870" width="6.25" style="8" customWidth="1"/>
    <col min="4871" max="4872" width="9.875" style="8" bestFit="1" customWidth="1"/>
    <col min="4873" max="4873" width="5.75" style="8" customWidth="1"/>
    <col min="4874" max="4874" width="54.25" style="8" bestFit="1" customWidth="1"/>
    <col min="4875" max="4875" width="37.25" style="8" bestFit="1" customWidth="1"/>
    <col min="4876" max="4876" width="11"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23.5" style="8" bestFit="1" customWidth="1"/>
    <col min="5123" max="5123" width="14.375" style="8" bestFit="1" customWidth="1"/>
    <col min="5124" max="5124" width="13.125" style="8" bestFit="1" customWidth="1"/>
    <col min="5125" max="5125" width="66.375" style="8" bestFit="1" customWidth="1"/>
    <col min="5126" max="5126" width="6.25" style="8" customWidth="1"/>
    <col min="5127" max="5128" width="9.875" style="8" bestFit="1" customWidth="1"/>
    <col min="5129" max="5129" width="5.75" style="8" customWidth="1"/>
    <col min="5130" max="5130" width="54.25" style="8" bestFit="1" customWidth="1"/>
    <col min="5131" max="5131" width="37.25" style="8" bestFit="1" customWidth="1"/>
    <col min="5132" max="5132" width="11"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23.5" style="8" bestFit="1" customWidth="1"/>
    <col min="5379" max="5379" width="14.375" style="8" bestFit="1" customWidth="1"/>
    <col min="5380" max="5380" width="13.125" style="8" bestFit="1" customWidth="1"/>
    <col min="5381" max="5381" width="66.375" style="8" bestFit="1" customWidth="1"/>
    <col min="5382" max="5382" width="6.25" style="8" customWidth="1"/>
    <col min="5383" max="5384" width="9.875" style="8" bestFit="1" customWidth="1"/>
    <col min="5385" max="5385" width="5.75" style="8" customWidth="1"/>
    <col min="5386" max="5386" width="54.25" style="8" bestFit="1" customWidth="1"/>
    <col min="5387" max="5387" width="37.25" style="8" bestFit="1" customWidth="1"/>
    <col min="5388" max="5388" width="11"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23.5" style="8" bestFit="1" customWidth="1"/>
    <col min="5635" max="5635" width="14.375" style="8" bestFit="1" customWidth="1"/>
    <col min="5636" max="5636" width="13.125" style="8" bestFit="1" customWidth="1"/>
    <col min="5637" max="5637" width="66.375" style="8" bestFit="1" customWidth="1"/>
    <col min="5638" max="5638" width="6.25" style="8" customWidth="1"/>
    <col min="5639" max="5640" width="9.875" style="8" bestFit="1" customWidth="1"/>
    <col min="5641" max="5641" width="5.75" style="8" customWidth="1"/>
    <col min="5642" max="5642" width="54.25" style="8" bestFit="1" customWidth="1"/>
    <col min="5643" max="5643" width="37.25" style="8" bestFit="1" customWidth="1"/>
    <col min="5644" max="5644" width="11"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23.5" style="8" bestFit="1" customWidth="1"/>
    <col min="5891" max="5891" width="14.375" style="8" bestFit="1" customWidth="1"/>
    <col min="5892" max="5892" width="13.125" style="8" bestFit="1" customWidth="1"/>
    <col min="5893" max="5893" width="66.375" style="8" bestFit="1" customWidth="1"/>
    <col min="5894" max="5894" width="6.25" style="8" customWidth="1"/>
    <col min="5895" max="5896" width="9.875" style="8" bestFit="1" customWidth="1"/>
    <col min="5897" max="5897" width="5.75" style="8" customWidth="1"/>
    <col min="5898" max="5898" width="54.25" style="8" bestFit="1" customWidth="1"/>
    <col min="5899" max="5899" width="37.25" style="8" bestFit="1" customWidth="1"/>
    <col min="5900" max="5900" width="11"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23.5" style="8" bestFit="1" customWidth="1"/>
    <col min="6147" max="6147" width="14.375" style="8" bestFit="1" customWidth="1"/>
    <col min="6148" max="6148" width="13.125" style="8" bestFit="1" customWidth="1"/>
    <col min="6149" max="6149" width="66.375" style="8" bestFit="1" customWidth="1"/>
    <col min="6150" max="6150" width="6.25" style="8" customWidth="1"/>
    <col min="6151" max="6152" width="9.875" style="8" bestFit="1" customWidth="1"/>
    <col min="6153" max="6153" width="5.75" style="8" customWidth="1"/>
    <col min="6154" max="6154" width="54.25" style="8" bestFit="1" customWidth="1"/>
    <col min="6155" max="6155" width="37.25" style="8" bestFit="1" customWidth="1"/>
    <col min="6156" max="6156" width="11"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23.5" style="8" bestFit="1" customWidth="1"/>
    <col min="6403" max="6403" width="14.375" style="8" bestFit="1" customWidth="1"/>
    <col min="6404" max="6404" width="13.125" style="8" bestFit="1" customWidth="1"/>
    <col min="6405" max="6405" width="66.375" style="8" bestFit="1" customWidth="1"/>
    <col min="6406" max="6406" width="6.25" style="8" customWidth="1"/>
    <col min="6407" max="6408" width="9.875" style="8" bestFit="1" customWidth="1"/>
    <col min="6409" max="6409" width="5.75" style="8" customWidth="1"/>
    <col min="6410" max="6410" width="54.25" style="8" bestFit="1" customWidth="1"/>
    <col min="6411" max="6411" width="37.25" style="8" bestFit="1" customWidth="1"/>
    <col min="6412" max="6412" width="11"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23.5" style="8" bestFit="1" customWidth="1"/>
    <col min="6659" max="6659" width="14.375" style="8" bestFit="1" customWidth="1"/>
    <col min="6660" max="6660" width="13.125" style="8" bestFit="1" customWidth="1"/>
    <col min="6661" max="6661" width="66.375" style="8" bestFit="1" customWidth="1"/>
    <col min="6662" max="6662" width="6.25" style="8" customWidth="1"/>
    <col min="6663" max="6664" width="9.875" style="8" bestFit="1" customWidth="1"/>
    <col min="6665" max="6665" width="5.75" style="8" customWidth="1"/>
    <col min="6666" max="6666" width="54.25" style="8" bestFit="1" customWidth="1"/>
    <col min="6667" max="6667" width="37.25" style="8" bestFit="1" customWidth="1"/>
    <col min="6668" max="6668" width="11"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23.5" style="8" bestFit="1" customWidth="1"/>
    <col min="6915" max="6915" width="14.375" style="8" bestFit="1" customWidth="1"/>
    <col min="6916" max="6916" width="13.125" style="8" bestFit="1" customWidth="1"/>
    <col min="6917" max="6917" width="66.375" style="8" bestFit="1" customWidth="1"/>
    <col min="6918" max="6918" width="6.25" style="8" customWidth="1"/>
    <col min="6919" max="6920" width="9.875" style="8" bestFit="1" customWidth="1"/>
    <col min="6921" max="6921" width="5.75" style="8" customWidth="1"/>
    <col min="6922" max="6922" width="54.25" style="8" bestFit="1" customWidth="1"/>
    <col min="6923" max="6923" width="37.25" style="8" bestFit="1" customWidth="1"/>
    <col min="6924" max="6924" width="11"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23.5" style="8" bestFit="1" customWidth="1"/>
    <col min="7171" max="7171" width="14.375" style="8" bestFit="1" customWidth="1"/>
    <col min="7172" max="7172" width="13.125" style="8" bestFit="1" customWidth="1"/>
    <col min="7173" max="7173" width="66.375" style="8" bestFit="1" customWidth="1"/>
    <col min="7174" max="7174" width="6.25" style="8" customWidth="1"/>
    <col min="7175" max="7176" width="9.875" style="8" bestFit="1" customWidth="1"/>
    <col min="7177" max="7177" width="5.75" style="8" customWidth="1"/>
    <col min="7178" max="7178" width="54.25" style="8" bestFit="1" customWidth="1"/>
    <col min="7179" max="7179" width="37.25" style="8" bestFit="1" customWidth="1"/>
    <col min="7180" max="7180" width="11"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23.5" style="8" bestFit="1" customWidth="1"/>
    <col min="7427" max="7427" width="14.375" style="8" bestFit="1" customWidth="1"/>
    <col min="7428" max="7428" width="13.125" style="8" bestFit="1" customWidth="1"/>
    <col min="7429" max="7429" width="66.375" style="8" bestFit="1" customWidth="1"/>
    <col min="7430" max="7430" width="6.25" style="8" customWidth="1"/>
    <col min="7431" max="7432" width="9.875" style="8" bestFit="1" customWidth="1"/>
    <col min="7433" max="7433" width="5.75" style="8" customWidth="1"/>
    <col min="7434" max="7434" width="54.25" style="8" bestFit="1" customWidth="1"/>
    <col min="7435" max="7435" width="37.25" style="8" bestFit="1" customWidth="1"/>
    <col min="7436" max="7436" width="11"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23.5" style="8" bestFit="1" customWidth="1"/>
    <col min="7683" max="7683" width="14.375" style="8" bestFit="1" customWidth="1"/>
    <col min="7684" max="7684" width="13.125" style="8" bestFit="1" customWidth="1"/>
    <col min="7685" max="7685" width="66.375" style="8" bestFit="1" customWidth="1"/>
    <col min="7686" max="7686" width="6.25" style="8" customWidth="1"/>
    <col min="7687" max="7688" width="9.875" style="8" bestFit="1" customWidth="1"/>
    <col min="7689" max="7689" width="5.75" style="8" customWidth="1"/>
    <col min="7690" max="7690" width="54.25" style="8" bestFit="1" customWidth="1"/>
    <col min="7691" max="7691" width="37.25" style="8" bestFit="1" customWidth="1"/>
    <col min="7692" max="7692" width="11"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23.5" style="8" bestFit="1" customWidth="1"/>
    <col min="7939" max="7939" width="14.375" style="8" bestFit="1" customWidth="1"/>
    <col min="7940" max="7940" width="13.125" style="8" bestFit="1" customWidth="1"/>
    <col min="7941" max="7941" width="66.375" style="8" bestFit="1" customWidth="1"/>
    <col min="7942" max="7942" width="6.25" style="8" customWidth="1"/>
    <col min="7943" max="7944" width="9.875" style="8" bestFit="1" customWidth="1"/>
    <col min="7945" max="7945" width="5.75" style="8" customWidth="1"/>
    <col min="7946" max="7946" width="54.25" style="8" bestFit="1" customWidth="1"/>
    <col min="7947" max="7947" width="37.25" style="8" bestFit="1" customWidth="1"/>
    <col min="7948" max="7948" width="11"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23.5" style="8" bestFit="1" customWidth="1"/>
    <col min="8195" max="8195" width="14.375" style="8" bestFit="1" customWidth="1"/>
    <col min="8196" max="8196" width="13.125" style="8" bestFit="1" customWidth="1"/>
    <col min="8197" max="8197" width="66.375" style="8" bestFit="1" customWidth="1"/>
    <col min="8198" max="8198" width="6.25" style="8" customWidth="1"/>
    <col min="8199" max="8200" width="9.875" style="8" bestFit="1" customWidth="1"/>
    <col min="8201" max="8201" width="5.75" style="8" customWidth="1"/>
    <col min="8202" max="8202" width="54.25" style="8" bestFit="1" customWidth="1"/>
    <col min="8203" max="8203" width="37.25" style="8" bestFit="1" customWidth="1"/>
    <col min="8204" max="8204" width="11"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23.5" style="8" bestFit="1" customWidth="1"/>
    <col min="8451" max="8451" width="14.375" style="8" bestFit="1" customWidth="1"/>
    <col min="8452" max="8452" width="13.125" style="8" bestFit="1" customWidth="1"/>
    <col min="8453" max="8453" width="66.375" style="8" bestFit="1" customWidth="1"/>
    <col min="8454" max="8454" width="6.25" style="8" customWidth="1"/>
    <col min="8455" max="8456" width="9.875" style="8" bestFit="1" customWidth="1"/>
    <col min="8457" max="8457" width="5.75" style="8" customWidth="1"/>
    <col min="8458" max="8458" width="54.25" style="8" bestFit="1" customWidth="1"/>
    <col min="8459" max="8459" width="37.25" style="8" bestFit="1" customWidth="1"/>
    <col min="8460" max="8460" width="11"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23.5" style="8" bestFit="1" customWidth="1"/>
    <col min="8707" max="8707" width="14.375" style="8" bestFit="1" customWidth="1"/>
    <col min="8708" max="8708" width="13.125" style="8" bestFit="1" customWidth="1"/>
    <col min="8709" max="8709" width="66.375" style="8" bestFit="1" customWidth="1"/>
    <col min="8710" max="8710" width="6.25" style="8" customWidth="1"/>
    <col min="8711" max="8712" width="9.875" style="8" bestFit="1" customWidth="1"/>
    <col min="8713" max="8713" width="5.75" style="8" customWidth="1"/>
    <col min="8714" max="8714" width="54.25" style="8" bestFit="1" customWidth="1"/>
    <col min="8715" max="8715" width="37.25" style="8" bestFit="1" customWidth="1"/>
    <col min="8716" max="8716" width="11"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23.5" style="8" bestFit="1" customWidth="1"/>
    <col min="8963" max="8963" width="14.375" style="8" bestFit="1" customWidth="1"/>
    <col min="8964" max="8964" width="13.125" style="8" bestFit="1" customWidth="1"/>
    <col min="8965" max="8965" width="66.375" style="8" bestFit="1" customWidth="1"/>
    <col min="8966" max="8966" width="6.25" style="8" customWidth="1"/>
    <col min="8967" max="8968" width="9.875" style="8" bestFit="1" customWidth="1"/>
    <col min="8969" max="8969" width="5.75" style="8" customWidth="1"/>
    <col min="8970" max="8970" width="54.25" style="8" bestFit="1" customWidth="1"/>
    <col min="8971" max="8971" width="37.25" style="8" bestFit="1" customWidth="1"/>
    <col min="8972" max="8972" width="11"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23.5" style="8" bestFit="1" customWidth="1"/>
    <col min="9219" max="9219" width="14.375" style="8" bestFit="1" customWidth="1"/>
    <col min="9220" max="9220" width="13.125" style="8" bestFit="1" customWidth="1"/>
    <col min="9221" max="9221" width="66.375" style="8" bestFit="1" customWidth="1"/>
    <col min="9222" max="9222" width="6.25" style="8" customWidth="1"/>
    <col min="9223" max="9224" width="9.875" style="8" bestFit="1" customWidth="1"/>
    <col min="9225" max="9225" width="5.75" style="8" customWidth="1"/>
    <col min="9226" max="9226" width="54.25" style="8" bestFit="1" customWidth="1"/>
    <col min="9227" max="9227" width="37.25" style="8" bestFit="1" customWidth="1"/>
    <col min="9228" max="9228" width="11"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23.5" style="8" bestFit="1" customWidth="1"/>
    <col min="9475" max="9475" width="14.375" style="8" bestFit="1" customWidth="1"/>
    <col min="9476" max="9476" width="13.125" style="8" bestFit="1" customWidth="1"/>
    <col min="9477" max="9477" width="66.375" style="8" bestFit="1" customWidth="1"/>
    <col min="9478" max="9478" width="6.25" style="8" customWidth="1"/>
    <col min="9479" max="9480" width="9.875" style="8" bestFit="1" customWidth="1"/>
    <col min="9481" max="9481" width="5.75" style="8" customWidth="1"/>
    <col min="9482" max="9482" width="54.25" style="8" bestFit="1" customWidth="1"/>
    <col min="9483" max="9483" width="37.25" style="8" bestFit="1" customWidth="1"/>
    <col min="9484" max="9484" width="11"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23.5" style="8" bestFit="1" customWidth="1"/>
    <col min="9731" max="9731" width="14.375" style="8" bestFit="1" customWidth="1"/>
    <col min="9732" max="9732" width="13.125" style="8" bestFit="1" customWidth="1"/>
    <col min="9733" max="9733" width="66.375" style="8" bestFit="1" customWidth="1"/>
    <col min="9734" max="9734" width="6.25" style="8" customWidth="1"/>
    <col min="9735" max="9736" width="9.875" style="8" bestFit="1" customWidth="1"/>
    <col min="9737" max="9737" width="5.75" style="8" customWidth="1"/>
    <col min="9738" max="9738" width="54.25" style="8" bestFit="1" customWidth="1"/>
    <col min="9739" max="9739" width="37.25" style="8" bestFit="1" customWidth="1"/>
    <col min="9740" max="9740" width="11"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23.5" style="8" bestFit="1" customWidth="1"/>
    <col min="9987" max="9987" width="14.375" style="8" bestFit="1" customWidth="1"/>
    <col min="9988" max="9988" width="13.125" style="8" bestFit="1" customWidth="1"/>
    <col min="9989" max="9989" width="66.375" style="8" bestFit="1" customWidth="1"/>
    <col min="9990" max="9990" width="6.25" style="8" customWidth="1"/>
    <col min="9991" max="9992" width="9.875" style="8" bestFit="1" customWidth="1"/>
    <col min="9993" max="9993" width="5.75" style="8" customWidth="1"/>
    <col min="9994" max="9994" width="54.25" style="8" bestFit="1" customWidth="1"/>
    <col min="9995" max="9995" width="37.25" style="8" bestFit="1" customWidth="1"/>
    <col min="9996" max="9996" width="11"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23.5" style="8" bestFit="1" customWidth="1"/>
    <col min="10243" max="10243" width="14.375" style="8" bestFit="1" customWidth="1"/>
    <col min="10244" max="10244" width="13.125" style="8" bestFit="1" customWidth="1"/>
    <col min="10245" max="10245" width="66.375" style="8" bestFit="1" customWidth="1"/>
    <col min="10246" max="10246" width="6.25" style="8" customWidth="1"/>
    <col min="10247" max="10248" width="9.875" style="8" bestFit="1" customWidth="1"/>
    <col min="10249" max="10249" width="5.75" style="8" customWidth="1"/>
    <col min="10250" max="10250" width="54.25" style="8" bestFit="1" customWidth="1"/>
    <col min="10251" max="10251" width="37.25" style="8" bestFit="1" customWidth="1"/>
    <col min="10252" max="10252" width="11"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23.5" style="8" bestFit="1" customWidth="1"/>
    <col min="10499" max="10499" width="14.375" style="8" bestFit="1" customWidth="1"/>
    <col min="10500" max="10500" width="13.125" style="8" bestFit="1" customWidth="1"/>
    <col min="10501" max="10501" width="66.375" style="8" bestFit="1" customWidth="1"/>
    <col min="10502" max="10502" width="6.25" style="8" customWidth="1"/>
    <col min="10503" max="10504" width="9.875" style="8" bestFit="1" customWidth="1"/>
    <col min="10505" max="10505" width="5.75" style="8" customWidth="1"/>
    <col min="10506" max="10506" width="54.25" style="8" bestFit="1" customWidth="1"/>
    <col min="10507" max="10507" width="37.25" style="8" bestFit="1" customWidth="1"/>
    <col min="10508" max="10508" width="11"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23.5" style="8" bestFit="1" customWidth="1"/>
    <col min="10755" max="10755" width="14.375" style="8" bestFit="1" customWidth="1"/>
    <col min="10756" max="10756" width="13.125" style="8" bestFit="1" customWidth="1"/>
    <col min="10757" max="10757" width="66.375" style="8" bestFit="1" customWidth="1"/>
    <col min="10758" max="10758" width="6.25" style="8" customWidth="1"/>
    <col min="10759" max="10760" width="9.875" style="8" bestFit="1" customWidth="1"/>
    <col min="10761" max="10761" width="5.75" style="8" customWidth="1"/>
    <col min="10762" max="10762" width="54.25" style="8" bestFit="1" customWidth="1"/>
    <col min="10763" max="10763" width="37.25" style="8" bestFit="1" customWidth="1"/>
    <col min="10764" max="10764" width="11"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23.5" style="8" bestFit="1" customWidth="1"/>
    <col min="11011" max="11011" width="14.375" style="8" bestFit="1" customWidth="1"/>
    <col min="11012" max="11012" width="13.125" style="8" bestFit="1" customWidth="1"/>
    <col min="11013" max="11013" width="66.375" style="8" bestFit="1" customWidth="1"/>
    <col min="11014" max="11014" width="6.25" style="8" customWidth="1"/>
    <col min="11015" max="11016" width="9.875" style="8" bestFit="1" customWidth="1"/>
    <col min="11017" max="11017" width="5.75" style="8" customWidth="1"/>
    <col min="11018" max="11018" width="54.25" style="8" bestFit="1" customWidth="1"/>
    <col min="11019" max="11019" width="37.25" style="8" bestFit="1" customWidth="1"/>
    <col min="11020" max="11020" width="11"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23.5" style="8" bestFit="1" customWidth="1"/>
    <col min="11267" max="11267" width="14.375" style="8" bestFit="1" customWidth="1"/>
    <col min="11268" max="11268" width="13.125" style="8" bestFit="1" customWidth="1"/>
    <col min="11269" max="11269" width="66.375" style="8" bestFit="1" customWidth="1"/>
    <col min="11270" max="11270" width="6.25" style="8" customWidth="1"/>
    <col min="11271" max="11272" width="9.875" style="8" bestFit="1" customWidth="1"/>
    <col min="11273" max="11273" width="5.75" style="8" customWidth="1"/>
    <col min="11274" max="11274" width="54.25" style="8" bestFit="1" customWidth="1"/>
    <col min="11275" max="11275" width="37.25" style="8" bestFit="1" customWidth="1"/>
    <col min="11276" max="11276" width="11"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23.5" style="8" bestFit="1" customWidth="1"/>
    <col min="11523" max="11523" width="14.375" style="8" bestFit="1" customWidth="1"/>
    <col min="11524" max="11524" width="13.125" style="8" bestFit="1" customWidth="1"/>
    <col min="11525" max="11525" width="66.375" style="8" bestFit="1" customWidth="1"/>
    <col min="11526" max="11526" width="6.25" style="8" customWidth="1"/>
    <col min="11527" max="11528" width="9.875" style="8" bestFit="1" customWidth="1"/>
    <col min="11529" max="11529" width="5.75" style="8" customWidth="1"/>
    <col min="11530" max="11530" width="54.25" style="8" bestFit="1" customWidth="1"/>
    <col min="11531" max="11531" width="37.25" style="8" bestFit="1" customWidth="1"/>
    <col min="11532" max="11532" width="11"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23.5" style="8" bestFit="1" customWidth="1"/>
    <col min="11779" max="11779" width="14.375" style="8" bestFit="1" customWidth="1"/>
    <col min="11780" max="11780" width="13.125" style="8" bestFit="1" customWidth="1"/>
    <col min="11781" max="11781" width="66.375" style="8" bestFit="1" customWidth="1"/>
    <col min="11782" max="11782" width="6.25" style="8" customWidth="1"/>
    <col min="11783" max="11784" width="9.875" style="8" bestFit="1" customWidth="1"/>
    <col min="11785" max="11785" width="5.75" style="8" customWidth="1"/>
    <col min="11786" max="11786" width="54.25" style="8" bestFit="1" customWidth="1"/>
    <col min="11787" max="11787" width="37.25" style="8" bestFit="1" customWidth="1"/>
    <col min="11788" max="11788" width="11"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23.5" style="8" bestFit="1" customWidth="1"/>
    <col min="12035" max="12035" width="14.375" style="8" bestFit="1" customWidth="1"/>
    <col min="12036" max="12036" width="13.125" style="8" bestFit="1" customWidth="1"/>
    <col min="12037" max="12037" width="66.375" style="8" bestFit="1" customWidth="1"/>
    <col min="12038" max="12038" width="6.25" style="8" customWidth="1"/>
    <col min="12039" max="12040" width="9.875" style="8" bestFit="1" customWidth="1"/>
    <col min="12041" max="12041" width="5.75" style="8" customWidth="1"/>
    <col min="12042" max="12042" width="54.25" style="8" bestFit="1" customWidth="1"/>
    <col min="12043" max="12043" width="37.25" style="8" bestFit="1" customWidth="1"/>
    <col min="12044" max="12044" width="11"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23.5" style="8" bestFit="1" customWidth="1"/>
    <col min="12291" max="12291" width="14.375" style="8" bestFit="1" customWidth="1"/>
    <col min="12292" max="12292" width="13.125" style="8" bestFit="1" customWidth="1"/>
    <col min="12293" max="12293" width="66.375" style="8" bestFit="1" customWidth="1"/>
    <col min="12294" max="12294" width="6.25" style="8" customWidth="1"/>
    <col min="12295" max="12296" width="9.875" style="8" bestFit="1" customWidth="1"/>
    <col min="12297" max="12297" width="5.75" style="8" customWidth="1"/>
    <col min="12298" max="12298" width="54.25" style="8" bestFit="1" customWidth="1"/>
    <col min="12299" max="12299" width="37.25" style="8" bestFit="1" customWidth="1"/>
    <col min="12300" max="12300" width="11"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23.5" style="8" bestFit="1" customWidth="1"/>
    <col min="12547" max="12547" width="14.375" style="8" bestFit="1" customWidth="1"/>
    <col min="12548" max="12548" width="13.125" style="8" bestFit="1" customWidth="1"/>
    <col min="12549" max="12549" width="66.375" style="8" bestFit="1" customWidth="1"/>
    <col min="12550" max="12550" width="6.25" style="8" customWidth="1"/>
    <col min="12551" max="12552" width="9.875" style="8" bestFit="1" customWidth="1"/>
    <col min="12553" max="12553" width="5.75" style="8" customWidth="1"/>
    <col min="12554" max="12554" width="54.25" style="8" bestFit="1" customWidth="1"/>
    <col min="12555" max="12555" width="37.25" style="8" bestFit="1" customWidth="1"/>
    <col min="12556" max="12556" width="11"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23.5" style="8" bestFit="1" customWidth="1"/>
    <col min="12803" max="12803" width="14.375" style="8" bestFit="1" customWidth="1"/>
    <col min="12804" max="12804" width="13.125" style="8" bestFit="1" customWidth="1"/>
    <col min="12805" max="12805" width="66.375" style="8" bestFit="1" customWidth="1"/>
    <col min="12806" max="12806" width="6.25" style="8" customWidth="1"/>
    <col min="12807" max="12808" width="9.875" style="8" bestFit="1" customWidth="1"/>
    <col min="12809" max="12809" width="5.75" style="8" customWidth="1"/>
    <col min="12810" max="12810" width="54.25" style="8" bestFit="1" customWidth="1"/>
    <col min="12811" max="12811" width="37.25" style="8" bestFit="1" customWidth="1"/>
    <col min="12812" max="12812" width="11"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23.5" style="8" bestFit="1" customWidth="1"/>
    <col min="13059" max="13059" width="14.375" style="8" bestFit="1" customWidth="1"/>
    <col min="13060" max="13060" width="13.125" style="8" bestFit="1" customWidth="1"/>
    <col min="13061" max="13061" width="66.375" style="8" bestFit="1" customWidth="1"/>
    <col min="13062" max="13062" width="6.25" style="8" customWidth="1"/>
    <col min="13063" max="13064" width="9.875" style="8" bestFit="1" customWidth="1"/>
    <col min="13065" max="13065" width="5.75" style="8" customWidth="1"/>
    <col min="13066" max="13066" width="54.25" style="8" bestFit="1" customWidth="1"/>
    <col min="13067" max="13067" width="37.25" style="8" bestFit="1" customWidth="1"/>
    <col min="13068" max="13068" width="11"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23.5" style="8" bestFit="1" customWidth="1"/>
    <col min="13315" max="13315" width="14.375" style="8" bestFit="1" customWidth="1"/>
    <col min="13316" max="13316" width="13.125" style="8" bestFit="1" customWidth="1"/>
    <col min="13317" max="13317" width="66.375" style="8" bestFit="1" customWidth="1"/>
    <col min="13318" max="13318" width="6.25" style="8" customWidth="1"/>
    <col min="13319" max="13320" width="9.875" style="8" bestFit="1" customWidth="1"/>
    <col min="13321" max="13321" width="5.75" style="8" customWidth="1"/>
    <col min="13322" max="13322" width="54.25" style="8" bestFit="1" customWidth="1"/>
    <col min="13323" max="13323" width="37.25" style="8" bestFit="1" customWidth="1"/>
    <col min="13324" max="13324" width="11"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23.5" style="8" bestFit="1" customWidth="1"/>
    <col min="13571" max="13571" width="14.375" style="8" bestFit="1" customWidth="1"/>
    <col min="13572" max="13572" width="13.125" style="8" bestFit="1" customWidth="1"/>
    <col min="13573" max="13573" width="66.375" style="8" bestFit="1" customWidth="1"/>
    <col min="13574" max="13574" width="6.25" style="8" customWidth="1"/>
    <col min="13575" max="13576" width="9.875" style="8" bestFit="1" customWidth="1"/>
    <col min="13577" max="13577" width="5.75" style="8" customWidth="1"/>
    <col min="13578" max="13578" width="54.25" style="8" bestFit="1" customWidth="1"/>
    <col min="13579" max="13579" width="37.25" style="8" bestFit="1" customWidth="1"/>
    <col min="13580" max="13580" width="11"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23.5" style="8" bestFit="1" customWidth="1"/>
    <col min="13827" max="13827" width="14.375" style="8" bestFit="1" customWidth="1"/>
    <col min="13828" max="13828" width="13.125" style="8" bestFit="1" customWidth="1"/>
    <col min="13829" max="13829" width="66.375" style="8" bestFit="1" customWidth="1"/>
    <col min="13830" max="13830" width="6.25" style="8" customWidth="1"/>
    <col min="13831" max="13832" width="9.875" style="8" bestFit="1" customWidth="1"/>
    <col min="13833" max="13833" width="5.75" style="8" customWidth="1"/>
    <col min="13834" max="13834" width="54.25" style="8" bestFit="1" customWidth="1"/>
    <col min="13835" max="13835" width="37.25" style="8" bestFit="1" customWidth="1"/>
    <col min="13836" max="13836" width="11"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23.5" style="8" bestFit="1" customWidth="1"/>
    <col min="14083" max="14083" width="14.375" style="8" bestFit="1" customWidth="1"/>
    <col min="14084" max="14084" width="13.125" style="8" bestFit="1" customWidth="1"/>
    <col min="14085" max="14085" width="66.375" style="8" bestFit="1" customWidth="1"/>
    <col min="14086" max="14086" width="6.25" style="8" customWidth="1"/>
    <col min="14087" max="14088" width="9.875" style="8" bestFit="1" customWidth="1"/>
    <col min="14089" max="14089" width="5.75" style="8" customWidth="1"/>
    <col min="14090" max="14090" width="54.25" style="8" bestFit="1" customWidth="1"/>
    <col min="14091" max="14091" width="37.25" style="8" bestFit="1" customWidth="1"/>
    <col min="14092" max="14092" width="11"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23.5" style="8" bestFit="1" customWidth="1"/>
    <col min="14339" max="14339" width="14.375" style="8" bestFit="1" customWidth="1"/>
    <col min="14340" max="14340" width="13.125" style="8" bestFit="1" customWidth="1"/>
    <col min="14341" max="14341" width="66.375" style="8" bestFit="1" customWidth="1"/>
    <col min="14342" max="14342" width="6.25" style="8" customWidth="1"/>
    <col min="14343" max="14344" width="9.875" style="8" bestFit="1" customWidth="1"/>
    <col min="14345" max="14345" width="5.75" style="8" customWidth="1"/>
    <col min="14346" max="14346" width="54.25" style="8" bestFit="1" customWidth="1"/>
    <col min="14347" max="14347" width="37.25" style="8" bestFit="1" customWidth="1"/>
    <col min="14348" max="14348" width="11"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23.5" style="8" bestFit="1" customWidth="1"/>
    <col min="14595" max="14595" width="14.375" style="8" bestFit="1" customWidth="1"/>
    <col min="14596" max="14596" width="13.125" style="8" bestFit="1" customWidth="1"/>
    <col min="14597" max="14597" width="66.375" style="8" bestFit="1" customWidth="1"/>
    <col min="14598" max="14598" width="6.25" style="8" customWidth="1"/>
    <col min="14599" max="14600" width="9.875" style="8" bestFit="1" customWidth="1"/>
    <col min="14601" max="14601" width="5.75" style="8" customWidth="1"/>
    <col min="14602" max="14602" width="54.25" style="8" bestFit="1" customWidth="1"/>
    <col min="14603" max="14603" width="37.25" style="8" bestFit="1" customWidth="1"/>
    <col min="14604" max="14604" width="11"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23.5" style="8" bestFit="1" customWidth="1"/>
    <col min="14851" max="14851" width="14.375" style="8" bestFit="1" customWidth="1"/>
    <col min="14852" max="14852" width="13.125" style="8" bestFit="1" customWidth="1"/>
    <col min="14853" max="14853" width="66.375" style="8" bestFit="1" customWidth="1"/>
    <col min="14854" max="14854" width="6.25" style="8" customWidth="1"/>
    <col min="14855" max="14856" width="9.875" style="8" bestFit="1" customWidth="1"/>
    <col min="14857" max="14857" width="5.75" style="8" customWidth="1"/>
    <col min="14858" max="14858" width="54.25" style="8" bestFit="1" customWidth="1"/>
    <col min="14859" max="14859" width="37.25" style="8" bestFit="1" customWidth="1"/>
    <col min="14860" max="14860" width="11"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23.5" style="8" bestFit="1" customWidth="1"/>
    <col min="15107" max="15107" width="14.375" style="8" bestFit="1" customWidth="1"/>
    <col min="15108" max="15108" width="13.125" style="8" bestFit="1" customWidth="1"/>
    <col min="15109" max="15109" width="66.375" style="8" bestFit="1" customWidth="1"/>
    <col min="15110" max="15110" width="6.25" style="8" customWidth="1"/>
    <col min="15111" max="15112" width="9.875" style="8" bestFit="1" customWidth="1"/>
    <col min="15113" max="15113" width="5.75" style="8" customWidth="1"/>
    <col min="15114" max="15114" width="54.25" style="8" bestFit="1" customWidth="1"/>
    <col min="15115" max="15115" width="37.25" style="8" bestFit="1" customWidth="1"/>
    <col min="15116" max="15116" width="11"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23.5" style="8" bestFit="1" customWidth="1"/>
    <col min="15363" max="15363" width="14.375" style="8" bestFit="1" customWidth="1"/>
    <col min="15364" max="15364" width="13.125" style="8" bestFit="1" customWidth="1"/>
    <col min="15365" max="15365" width="66.375" style="8" bestFit="1" customWidth="1"/>
    <col min="15366" max="15366" width="6.25" style="8" customWidth="1"/>
    <col min="15367" max="15368" width="9.875" style="8" bestFit="1" customWidth="1"/>
    <col min="15369" max="15369" width="5.75" style="8" customWidth="1"/>
    <col min="15370" max="15370" width="54.25" style="8" bestFit="1" customWidth="1"/>
    <col min="15371" max="15371" width="37.25" style="8" bestFit="1" customWidth="1"/>
    <col min="15372" max="15372" width="11"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23.5" style="8" bestFit="1" customWidth="1"/>
    <col min="15619" max="15619" width="14.375" style="8" bestFit="1" customWidth="1"/>
    <col min="15620" max="15620" width="13.125" style="8" bestFit="1" customWidth="1"/>
    <col min="15621" max="15621" width="66.375" style="8" bestFit="1" customWidth="1"/>
    <col min="15622" max="15622" width="6.25" style="8" customWidth="1"/>
    <col min="15623" max="15624" width="9.875" style="8" bestFit="1" customWidth="1"/>
    <col min="15625" max="15625" width="5.75" style="8" customWidth="1"/>
    <col min="15626" max="15626" width="54.25" style="8" bestFit="1" customWidth="1"/>
    <col min="15627" max="15627" width="37.25" style="8" bestFit="1" customWidth="1"/>
    <col min="15628" max="15628" width="11"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23.5" style="8" bestFit="1" customWidth="1"/>
    <col min="15875" max="15875" width="14.375" style="8" bestFit="1" customWidth="1"/>
    <col min="15876" max="15876" width="13.125" style="8" bestFit="1" customWidth="1"/>
    <col min="15877" max="15877" width="66.375" style="8" bestFit="1" customWidth="1"/>
    <col min="15878" max="15878" width="6.25" style="8" customWidth="1"/>
    <col min="15879" max="15880" width="9.875" style="8" bestFit="1" customWidth="1"/>
    <col min="15881" max="15881" width="5.75" style="8" customWidth="1"/>
    <col min="15882" max="15882" width="54.25" style="8" bestFit="1" customWidth="1"/>
    <col min="15883" max="15883" width="37.25" style="8" bestFit="1" customWidth="1"/>
    <col min="15884" max="15884" width="11"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23.5" style="8" bestFit="1" customWidth="1"/>
    <col min="16131" max="16131" width="14.375" style="8" bestFit="1" customWidth="1"/>
    <col min="16132" max="16132" width="13.125" style="8" bestFit="1" customWidth="1"/>
    <col min="16133" max="16133" width="66.375" style="8" bestFit="1" customWidth="1"/>
    <col min="16134" max="16134" width="6.25" style="8" customWidth="1"/>
    <col min="16135" max="16136" width="9.875" style="8" bestFit="1" customWidth="1"/>
    <col min="16137" max="16137" width="5.75" style="8" customWidth="1"/>
    <col min="16138" max="16138" width="54.25" style="8" bestFit="1" customWidth="1"/>
    <col min="16139" max="16139" width="37.25" style="8" bestFit="1" customWidth="1"/>
    <col min="16140" max="16140" width="11"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3555</v>
      </c>
      <c r="G2" s="4" t="s">
        <v>2</v>
      </c>
      <c r="H2" s="5"/>
      <c r="I2" s="6"/>
      <c r="J2" s="7">
        <f>SUM(H:H)</f>
        <v>550766</v>
      </c>
    </row>
    <row r="3" spans="2:17" ht="20.100000000000001" customHeight="1">
      <c r="B3" s="1" t="s">
        <v>3</v>
      </c>
      <c r="C3" s="1"/>
      <c r="D3" s="1"/>
      <c r="E3" s="98" t="s">
        <v>4</v>
      </c>
    </row>
    <row r="4" spans="2:17" ht="20.100000000000001" customHeight="1">
      <c r="B4" s="1" t="s">
        <v>5</v>
      </c>
      <c r="C4" s="1"/>
      <c r="D4" s="1"/>
      <c r="E4" s="98">
        <v>175810</v>
      </c>
      <c r="J4" s="15"/>
      <c r="K4" s="16"/>
    </row>
    <row r="5" spans="2:17" ht="20.100000000000001" customHeight="1">
      <c r="B5" s="1" t="s">
        <v>6</v>
      </c>
      <c r="C5" s="1"/>
      <c r="D5" s="1"/>
      <c r="E5" s="102"/>
      <c r="J5" s="15"/>
      <c r="K5" s="16"/>
    </row>
    <row r="6" spans="2:17" ht="20.100000000000001" customHeight="1">
      <c r="B6" s="1" t="s">
        <v>7</v>
      </c>
      <c r="C6" s="1"/>
      <c r="D6" s="1"/>
      <c r="E6" s="102"/>
      <c r="J6" s="15"/>
      <c r="K6" s="16"/>
    </row>
    <row r="7" spans="2:17" ht="20.100000000000001" customHeight="1">
      <c r="B7" s="18"/>
      <c r="C7" s="18"/>
      <c r="D7" s="18"/>
      <c r="E7" s="294"/>
      <c r="J7" s="15"/>
      <c r="K7" s="16"/>
      <c r="L7" s="20"/>
    </row>
    <row r="9" spans="2:17" s="9" customFormat="1" ht="19.7" customHeight="1">
      <c r="B9" s="21" t="s">
        <v>8</v>
      </c>
      <c r="C9" s="21" t="s">
        <v>9</v>
      </c>
      <c r="D9" s="21" t="s">
        <v>10</v>
      </c>
      <c r="E9" s="22" t="s">
        <v>11</v>
      </c>
      <c r="F9" s="22" t="s">
        <v>12</v>
      </c>
      <c r="G9" s="22" t="s">
        <v>13</v>
      </c>
      <c r="H9" s="22" t="s">
        <v>14</v>
      </c>
      <c r="I9" s="22" t="s">
        <v>15</v>
      </c>
      <c r="J9" s="22" t="s">
        <v>16</v>
      </c>
      <c r="K9" s="22" t="s">
        <v>17</v>
      </c>
      <c r="L9" s="22" t="s">
        <v>18</v>
      </c>
      <c r="M9" s="25" t="s">
        <v>19</v>
      </c>
      <c r="N9" s="21" t="s">
        <v>20</v>
      </c>
      <c r="O9" s="22" t="s">
        <v>21</v>
      </c>
      <c r="P9" s="25" t="s">
        <v>22</v>
      </c>
      <c r="Q9" s="26" t="s">
        <v>23</v>
      </c>
    </row>
    <row r="10" spans="2:17" ht="13.5" customHeight="1">
      <c r="B10" s="27"/>
      <c r="C10" s="21" t="s">
        <v>35</v>
      </c>
      <c r="D10" s="21" t="s">
        <v>35</v>
      </c>
      <c r="E10" s="31" t="s">
        <v>3556</v>
      </c>
      <c r="F10" s="31">
        <v>2</v>
      </c>
      <c r="G10" s="31">
        <v>12085</v>
      </c>
      <c r="H10" s="31">
        <v>24170</v>
      </c>
      <c r="I10" s="23"/>
      <c r="J10" s="31" t="s">
        <v>37</v>
      </c>
      <c r="K10" s="31" t="s">
        <v>3557</v>
      </c>
      <c r="L10" s="22"/>
      <c r="M10" s="25"/>
      <c r="N10" s="31"/>
      <c r="O10" s="23"/>
      <c r="P10" s="32"/>
      <c r="Q10" s="29">
        <v>43924</v>
      </c>
    </row>
    <row r="11" spans="2:17" ht="13.5" customHeight="1">
      <c r="B11" s="27"/>
      <c r="C11" s="21" t="s">
        <v>35</v>
      </c>
      <c r="D11" s="21" t="s">
        <v>35</v>
      </c>
      <c r="E11" s="31" t="s">
        <v>3558</v>
      </c>
      <c r="F11" s="31">
        <v>3</v>
      </c>
      <c r="G11" s="31">
        <v>16733</v>
      </c>
      <c r="H11" s="31">
        <v>50199</v>
      </c>
      <c r="I11" s="23"/>
      <c r="J11" s="31" t="s">
        <v>37</v>
      </c>
      <c r="K11" s="31" t="s">
        <v>3559</v>
      </c>
      <c r="L11" s="22"/>
      <c r="M11" s="25"/>
      <c r="N11" s="31"/>
      <c r="O11" s="23"/>
      <c r="P11" s="32"/>
      <c r="Q11" s="29">
        <v>43924</v>
      </c>
    </row>
    <row r="12" spans="2:17" ht="13.5" customHeight="1">
      <c r="B12" s="27"/>
      <c r="C12" s="21" t="s">
        <v>35</v>
      </c>
      <c r="D12" s="21" t="s">
        <v>35</v>
      </c>
      <c r="E12" s="31" t="s">
        <v>3560</v>
      </c>
      <c r="F12" s="31">
        <v>1</v>
      </c>
      <c r="G12" s="31">
        <v>8806</v>
      </c>
      <c r="H12" s="31">
        <v>8806</v>
      </c>
      <c r="I12" s="23"/>
      <c r="J12" s="31" t="s">
        <v>37</v>
      </c>
      <c r="K12" s="31" t="s">
        <v>3561</v>
      </c>
      <c r="L12" s="22"/>
      <c r="M12" s="25"/>
      <c r="N12" s="31"/>
      <c r="O12" s="23"/>
      <c r="P12" s="32"/>
      <c r="Q12" s="29">
        <v>43924</v>
      </c>
    </row>
    <row r="13" spans="2:17" ht="13.5" customHeight="1">
      <c r="B13" s="27"/>
      <c r="C13" s="21" t="s">
        <v>35</v>
      </c>
      <c r="D13" s="21" t="s">
        <v>35</v>
      </c>
      <c r="E13" s="31" t="s">
        <v>3562</v>
      </c>
      <c r="F13" s="31">
        <v>2</v>
      </c>
      <c r="G13" s="31">
        <v>1510</v>
      </c>
      <c r="H13" s="31">
        <v>3020</v>
      </c>
      <c r="I13" s="23"/>
      <c r="J13" s="31" t="s">
        <v>457</v>
      </c>
      <c r="K13" s="31" t="s">
        <v>3563</v>
      </c>
      <c r="L13" s="22"/>
      <c r="M13" s="25"/>
      <c r="N13" s="31"/>
      <c r="O13" s="23"/>
      <c r="P13" s="32"/>
      <c r="Q13" s="29">
        <v>43924</v>
      </c>
    </row>
    <row r="14" spans="2:17" ht="13.5" customHeight="1">
      <c r="B14" s="27"/>
      <c r="C14" s="21" t="s">
        <v>35</v>
      </c>
      <c r="D14" s="21" t="s">
        <v>35</v>
      </c>
      <c r="E14" s="31" t="s">
        <v>3564</v>
      </c>
      <c r="F14" s="31">
        <v>1</v>
      </c>
      <c r="G14" s="31">
        <v>12359</v>
      </c>
      <c r="H14" s="31">
        <v>12359</v>
      </c>
      <c r="I14" s="23"/>
      <c r="J14" s="31" t="s">
        <v>37</v>
      </c>
      <c r="K14" s="31" t="s">
        <v>3565</v>
      </c>
      <c r="L14" s="22"/>
      <c r="M14" s="25"/>
      <c r="N14" s="31"/>
      <c r="O14" s="23"/>
      <c r="P14" s="32"/>
      <c r="Q14" s="29">
        <v>43924</v>
      </c>
    </row>
    <row r="15" spans="2:17" ht="13.5" customHeight="1">
      <c r="B15" s="27"/>
      <c r="C15" s="21" t="s">
        <v>35</v>
      </c>
      <c r="D15" s="21" t="s">
        <v>35</v>
      </c>
      <c r="E15" s="31" t="s">
        <v>3566</v>
      </c>
      <c r="F15" s="31">
        <v>2</v>
      </c>
      <c r="G15" s="31">
        <v>258</v>
      </c>
      <c r="H15" s="31">
        <v>516</v>
      </c>
      <c r="I15" s="23"/>
      <c r="J15" s="31" t="s">
        <v>480</v>
      </c>
      <c r="K15" s="22"/>
      <c r="L15" s="22"/>
      <c r="M15" s="25"/>
      <c r="N15" s="31"/>
      <c r="O15" s="23"/>
      <c r="P15" s="33"/>
      <c r="Q15" s="29">
        <v>43924</v>
      </c>
    </row>
    <row r="16" spans="2:17" ht="13.5" customHeight="1">
      <c r="B16" s="27"/>
      <c r="C16" s="21" t="s">
        <v>35</v>
      </c>
      <c r="D16" s="21" t="s">
        <v>35</v>
      </c>
      <c r="E16" s="31" t="s">
        <v>3567</v>
      </c>
      <c r="F16" s="31">
        <v>2</v>
      </c>
      <c r="G16" s="31">
        <v>980</v>
      </c>
      <c r="H16" s="31">
        <v>1960</v>
      </c>
      <c r="I16" s="23"/>
      <c r="J16" s="31" t="s">
        <v>3568</v>
      </c>
      <c r="K16" s="22"/>
      <c r="L16" s="22"/>
      <c r="M16" s="25"/>
      <c r="N16" s="31"/>
      <c r="O16" s="23"/>
      <c r="P16" s="32"/>
      <c r="Q16" s="29">
        <v>43924</v>
      </c>
    </row>
    <row r="17" spans="2:17" ht="13.5" customHeight="1">
      <c r="B17" s="27"/>
      <c r="C17" s="21" t="s">
        <v>35</v>
      </c>
      <c r="D17" s="21" t="s">
        <v>35</v>
      </c>
      <c r="E17" s="31" t="s">
        <v>3569</v>
      </c>
      <c r="F17" s="31">
        <v>2</v>
      </c>
      <c r="G17" s="31">
        <v>1570</v>
      </c>
      <c r="H17" s="31">
        <v>3140</v>
      </c>
      <c r="I17" s="23"/>
      <c r="J17" s="31" t="s">
        <v>3570</v>
      </c>
      <c r="K17" s="22"/>
      <c r="L17" s="22"/>
      <c r="M17" s="25"/>
      <c r="N17" s="31"/>
      <c r="O17" s="23"/>
      <c r="P17" s="32"/>
      <c r="Q17" s="29">
        <v>43924</v>
      </c>
    </row>
    <row r="18" spans="2:17" ht="13.5" customHeight="1">
      <c r="B18" s="27"/>
      <c r="C18" s="21" t="s">
        <v>35</v>
      </c>
      <c r="D18" s="21" t="s">
        <v>35</v>
      </c>
      <c r="E18" s="31" t="s">
        <v>3571</v>
      </c>
      <c r="F18" s="31">
        <v>2</v>
      </c>
      <c r="G18" s="31">
        <v>1428</v>
      </c>
      <c r="H18" s="31">
        <v>2856</v>
      </c>
      <c r="I18" s="23"/>
      <c r="J18" s="31" t="s">
        <v>3572</v>
      </c>
      <c r="K18" s="22"/>
      <c r="L18" s="22"/>
      <c r="M18" s="25"/>
      <c r="N18" s="31"/>
      <c r="O18" s="23"/>
      <c r="P18" s="32"/>
      <c r="Q18" s="29">
        <v>43924</v>
      </c>
    </row>
    <row r="19" spans="2:17" ht="13.5" customHeight="1">
      <c r="B19" s="27"/>
      <c r="C19" s="21" t="s">
        <v>35</v>
      </c>
      <c r="D19" s="21" t="s">
        <v>35</v>
      </c>
      <c r="E19" s="31" t="s">
        <v>3573</v>
      </c>
      <c r="F19" s="31">
        <v>4</v>
      </c>
      <c r="G19" s="31">
        <v>480</v>
      </c>
      <c r="H19" s="31">
        <v>1920</v>
      </c>
      <c r="I19" s="23"/>
      <c r="J19" s="31" t="s">
        <v>383</v>
      </c>
      <c r="K19" s="22"/>
      <c r="L19" s="22"/>
      <c r="M19" s="25"/>
      <c r="N19" s="31"/>
      <c r="O19" s="23"/>
      <c r="P19" s="32"/>
      <c r="Q19" s="29">
        <v>43924</v>
      </c>
    </row>
    <row r="20" spans="2:17" ht="13.5" customHeight="1">
      <c r="B20" s="27"/>
      <c r="C20" s="21" t="s">
        <v>35</v>
      </c>
      <c r="D20" s="21" t="s">
        <v>35</v>
      </c>
      <c r="E20" s="31" t="s">
        <v>3574</v>
      </c>
      <c r="F20" s="31">
        <v>4</v>
      </c>
      <c r="G20" s="31">
        <v>800</v>
      </c>
      <c r="H20" s="31">
        <v>3200</v>
      </c>
      <c r="I20" s="23"/>
      <c r="J20" s="31" t="s">
        <v>68</v>
      </c>
      <c r="K20" s="22"/>
      <c r="L20" s="22"/>
      <c r="M20" s="25"/>
      <c r="N20" s="31"/>
      <c r="O20" s="23"/>
      <c r="P20" s="32"/>
      <c r="Q20" s="29">
        <v>43924</v>
      </c>
    </row>
    <row r="21" spans="2:17" ht="13.5" customHeight="1">
      <c r="B21" s="27"/>
      <c r="C21" s="21" t="s">
        <v>35</v>
      </c>
      <c r="D21" s="21" t="s">
        <v>35</v>
      </c>
      <c r="E21" s="31" t="s">
        <v>3575</v>
      </c>
      <c r="F21" s="31">
        <v>4</v>
      </c>
      <c r="G21" s="31">
        <v>940</v>
      </c>
      <c r="H21" s="31">
        <v>3760</v>
      </c>
      <c r="I21" s="23"/>
      <c r="J21" s="31" t="s">
        <v>3576</v>
      </c>
      <c r="K21" s="22"/>
      <c r="L21" s="22"/>
      <c r="M21" s="25"/>
      <c r="N21" s="31"/>
      <c r="O21" s="23"/>
      <c r="P21" s="32"/>
      <c r="Q21" s="29">
        <v>43924</v>
      </c>
    </row>
    <row r="22" spans="2:17" ht="13.5" customHeight="1">
      <c r="B22" s="27"/>
      <c r="C22" s="21" t="s">
        <v>35</v>
      </c>
      <c r="D22" s="21" t="s">
        <v>35</v>
      </c>
      <c r="E22" s="31" t="s">
        <v>3577</v>
      </c>
      <c r="F22" s="31">
        <v>4</v>
      </c>
      <c r="G22" s="31">
        <v>950</v>
      </c>
      <c r="H22" s="31">
        <v>3800</v>
      </c>
      <c r="I22" s="23"/>
      <c r="J22" s="31" t="s">
        <v>3576</v>
      </c>
      <c r="K22" s="22" t="s">
        <v>3578</v>
      </c>
      <c r="L22" s="22"/>
      <c r="M22" s="25"/>
      <c r="N22" s="31"/>
      <c r="O22" s="23"/>
      <c r="P22" s="32"/>
      <c r="Q22" s="29"/>
    </row>
    <row r="23" spans="2:17" ht="13.5" customHeight="1">
      <c r="B23" s="27"/>
      <c r="C23" s="21" t="s">
        <v>35</v>
      </c>
      <c r="D23" s="21" t="s">
        <v>35</v>
      </c>
      <c r="E23" s="31" t="s">
        <v>3579</v>
      </c>
      <c r="F23" s="31">
        <v>2</v>
      </c>
      <c r="G23" s="31">
        <v>940</v>
      </c>
      <c r="H23" s="31">
        <v>1880</v>
      </c>
      <c r="I23" s="23"/>
      <c r="J23" s="31" t="s">
        <v>3576</v>
      </c>
      <c r="K23" s="22" t="s">
        <v>3578</v>
      </c>
      <c r="L23" s="22"/>
      <c r="M23" s="25"/>
      <c r="N23" s="31"/>
      <c r="O23" s="23"/>
      <c r="P23" s="32"/>
      <c r="Q23" s="29"/>
    </row>
    <row r="24" spans="2:17" ht="13.5" customHeight="1">
      <c r="B24" s="27"/>
      <c r="C24" s="21" t="s">
        <v>35</v>
      </c>
      <c r="D24" s="21" t="s">
        <v>35</v>
      </c>
      <c r="E24" s="31" t="s">
        <v>3580</v>
      </c>
      <c r="F24" s="31">
        <v>5</v>
      </c>
      <c r="G24" s="31">
        <v>616</v>
      </c>
      <c r="H24" s="31">
        <v>3080</v>
      </c>
      <c r="I24" s="23"/>
      <c r="J24" s="31" t="s">
        <v>68</v>
      </c>
      <c r="K24" s="22" t="s">
        <v>3578</v>
      </c>
      <c r="L24" s="22"/>
      <c r="M24" s="25"/>
      <c r="N24" s="31"/>
      <c r="O24" s="23"/>
      <c r="P24" s="32"/>
      <c r="Q24" s="29"/>
    </row>
    <row r="25" spans="2:17" ht="13.5" customHeight="1">
      <c r="B25" s="27"/>
      <c r="C25" s="21" t="s">
        <v>311</v>
      </c>
      <c r="D25" s="21" t="s">
        <v>311</v>
      </c>
      <c r="E25" s="31" t="s">
        <v>312</v>
      </c>
      <c r="F25" s="31">
        <v>1</v>
      </c>
      <c r="G25" s="31">
        <v>26900</v>
      </c>
      <c r="H25" s="31">
        <f t="shared" ref="H25:H33" si="0">F25*G25</f>
        <v>26900</v>
      </c>
      <c r="I25" s="23"/>
      <c r="J25" s="31"/>
      <c r="K25" s="22" t="s">
        <v>141</v>
      </c>
      <c r="L25" s="22"/>
      <c r="M25" s="25">
        <v>43914</v>
      </c>
      <c r="N25" s="31"/>
      <c r="O25" s="23"/>
      <c r="P25" s="32"/>
      <c r="Q25" s="1372">
        <v>43916</v>
      </c>
    </row>
    <row r="26" spans="2:17" ht="13.5" customHeight="1">
      <c r="B26" s="27"/>
      <c r="C26" s="21" t="s">
        <v>311</v>
      </c>
      <c r="D26" s="21" t="s">
        <v>311</v>
      </c>
      <c r="E26" s="31" t="s">
        <v>3581</v>
      </c>
      <c r="F26" s="31">
        <v>1</v>
      </c>
      <c r="G26" s="31">
        <v>26500</v>
      </c>
      <c r="H26" s="31">
        <f t="shared" si="0"/>
        <v>26500</v>
      </c>
      <c r="I26" s="23"/>
      <c r="J26" s="31"/>
      <c r="K26" s="22" t="s">
        <v>141</v>
      </c>
      <c r="L26" s="22"/>
      <c r="M26" s="25">
        <v>43914</v>
      </c>
      <c r="N26" s="31"/>
      <c r="O26" s="23"/>
      <c r="P26" s="32"/>
      <c r="Q26" s="29">
        <v>43916</v>
      </c>
    </row>
    <row r="27" spans="2:17" ht="13.5" customHeight="1">
      <c r="B27" s="27"/>
      <c r="C27" s="21" t="s">
        <v>311</v>
      </c>
      <c r="D27" s="21" t="s">
        <v>311</v>
      </c>
      <c r="E27" s="31" t="s">
        <v>3582</v>
      </c>
      <c r="F27" s="31">
        <v>1</v>
      </c>
      <c r="G27" s="31">
        <v>-13600</v>
      </c>
      <c r="H27" s="31">
        <f t="shared" si="0"/>
        <v>-13600</v>
      </c>
      <c r="I27" s="23"/>
      <c r="J27" s="31"/>
      <c r="K27" s="864"/>
      <c r="L27" s="22"/>
      <c r="M27" s="25">
        <v>43914</v>
      </c>
      <c r="N27" s="31"/>
      <c r="O27" s="23"/>
      <c r="P27" s="32"/>
      <c r="Q27" s="29"/>
    </row>
    <row r="28" spans="2:17" ht="13.5" customHeight="1">
      <c r="B28" s="27"/>
      <c r="C28" s="21" t="s">
        <v>659</v>
      </c>
      <c r="D28" s="21" t="s">
        <v>659</v>
      </c>
      <c r="E28" s="31" t="s">
        <v>3583</v>
      </c>
      <c r="F28" s="31">
        <v>6</v>
      </c>
      <c r="G28" s="31">
        <v>2000</v>
      </c>
      <c r="H28" s="31">
        <f t="shared" si="0"/>
        <v>12000</v>
      </c>
      <c r="I28" s="23"/>
      <c r="J28" s="31" t="s">
        <v>3584</v>
      </c>
      <c r="K28" s="864"/>
      <c r="L28" s="22"/>
      <c r="M28" s="25">
        <v>43928</v>
      </c>
      <c r="N28" s="31"/>
      <c r="O28" s="23"/>
      <c r="P28" s="32"/>
      <c r="Q28" s="29">
        <v>43923</v>
      </c>
    </row>
    <row r="29" spans="2:17" ht="13.5" customHeight="1">
      <c r="B29" s="27"/>
      <c r="C29" s="21" t="s">
        <v>659</v>
      </c>
      <c r="D29" s="21" t="s">
        <v>659</v>
      </c>
      <c r="E29" s="31" t="s">
        <v>3585</v>
      </c>
      <c r="F29" s="31">
        <v>1</v>
      </c>
      <c r="G29" s="31">
        <v>10000</v>
      </c>
      <c r="H29" s="31">
        <f t="shared" si="0"/>
        <v>10000</v>
      </c>
      <c r="I29" s="23"/>
      <c r="J29" s="31" t="s">
        <v>3586</v>
      </c>
      <c r="K29" s="864"/>
      <c r="L29" s="22"/>
      <c r="M29" s="25">
        <v>43928</v>
      </c>
      <c r="N29" s="31"/>
      <c r="O29" s="23"/>
      <c r="P29" s="32"/>
      <c r="Q29" s="29">
        <v>43923</v>
      </c>
    </row>
    <row r="30" spans="2:17" ht="13.5" customHeight="1">
      <c r="B30" s="27"/>
      <c r="C30" s="21" t="s">
        <v>659</v>
      </c>
      <c r="D30" s="21" t="s">
        <v>659</v>
      </c>
      <c r="E30" s="31" t="s">
        <v>1706</v>
      </c>
      <c r="F30" s="31">
        <v>4</v>
      </c>
      <c r="G30" s="31">
        <v>1300</v>
      </c>
      <c r="H30" s="31">
        <f t="shared" si="0"/>
        <v>5200</v>
      </c>
      <c r="I30" s="23"/>
      <c r="J30" s="31" t="s">
        <v>3587</v>
      </c>
      <c r="K30" s="864"/>
      <c r="L30" s="22"/>
      <c r="M30" s="25">
        <v>43928</v>
      </c>
      <c r="N30" s="31"/>
      <c r="O30" s="23"/>
      <c r="P30" s="33"/>
      <c r="Q30" s="29">
        <v>43923</v>
      </c>
    </row>
    <row r="31" spans="2:17" ht="13.5" customHeight="1">
      <c r="B31" s="27"/>
      <c r="C31" s="21" t="s">
        <v>659</v>
      </c>
      <c r="D31" s="21" t="s">
        <v>659</v>
      </c>
      <c r="E31" s="31" t="s">
        <v>1706</v>
      </c>
      <c r="F31" s="31">
        <v>2</v>
      </c>
      <c r="G31" s="31">
        <v>1300</v>
      </c>
      <c r="H31" s="31">
        <f t="shared" si="0"/>
        <v>2600</v>
      </c>
      <c r="I31" s="23"/>
      <c r="J31" s="31" t="s">
        <v>3588</v>
      </c>
      <c r="K31" s="864"/>
      <c r="L31" s="22"/>
      <c r="M31" s="25">
        <v>43928</v>
      </c>
      <c r="N31" s="31"/>
      <c r="O31" s="23"/>
      <c r="P31" s="32"/>
      <c r="Q31" s="29">
        <v>43923</v>
      </c>
    </row>
    <row r="32" spans="2:17" ht="13.5" customHeight="1">
      <c r="B32" s="27"/>
      <c r="C32" s="21" t="s">
        <v>659</v>
      </c>
      <c r="D32" s="21" t="s">
        <v>659</v>
      </c>
      <c r="E32" s="31" t="s">
        <v>1706</v>
      </c>
      <c r="F32" s="31">
        <v>3</v>
      </c>
      <c r="G32" s="31">
        <v>1300</v>
      </c>
      <c r="H32" s="31">
        <f t="shared" si="0"/>
        <v>3900</v>
      </c>
      <c r="I32" s="23"/>
      <c r="J32" s="31" t="s">
        <v>3589</v>
      </c>
      <c r="K32" s="864"/>
      <c r="L32" s="22"/>
      <c r="M32" s="25">
        <v>43928</v>
      </c>
      <c r="N32" s="31"/>
      <c r="O32" s="23"/>
      <c r="P32" s="32"/>
      <c r="Q32" s="29">
        <v>43923</v>
      </c>
    </row>
    <row r="33" spans="2:29" ht="13.5" customHeight="1">
      <c r="B33" s="27"/>
      <c r="C33" s="21" t="s">
        <v>659</v>
      </c>
      <c r="D33" s="21" t="s">
        <v>659</v>
      </c>
      <c r="E33" s="31" t="s">
        <v>1706</v>
      </c>
      <c r="F33" s="31">
        <v>2</v>
      </c>
      <c r="G33" s="31">
        <v>1300</v>
      </c>
      <c r="H33" s="31">
        <f t="shared" si="0"/>
        <v>2600</v>
      </c>
      <c r="I33" s="23"/>
      <c r="J33" s="31" t="s">
        <v>3590</v>
      </c>
      <c r="K33" s="864"/>
      <c r="L33" s="22"/>
      <c r="M33" s="25">
        <v>43928</v>
      </c>
      <c r="N33" s="31"/>
      <c r="O33" s="23"/>
      <c r="P33" s="32"/>
      <c r="Q33" s="29">
        <v>43923</v>
      </c>
    </row>
    <row r="34" spans="2:29" ht="13.5" customHeight="1" thickBot="1">
      <c r="B34" s="27"/>
      <c r="C34" s="21" t="s">
        <v>659</v>
      </c>
      <c r="D34" s="21" t="s">
        <v>659</v>
      </c>
      <c r="E34" s="31" t="s">
        <v>1706</v>
      </c>
      <c r="F34" s="31"/>
      <c r="G34" s="31"/>
      <c r="H34" s="31"/>
      <c r="I34" s="23"/>
      <c r="J34" s="31"/>
      <c r="K34" s="22"/>
      <c r="L34" s="22"/>
      <c r="M34" s="25"/>
      <c r="N34" s="31"/>
      <c r="O34" s="23"/>
      <c r="P34" s="32"/>
      <c r="Q34" s="29"/>
    </row>
    <row r="35" spans="2:29" ht="19.5" thickBot="1">
      <c r="B35" s="27"/>
      <c r="C35" s="890" t="s">
        <v>659</v>
      </c>
      <c r="D35" s="890" t="s">
        <v>659</v>
      </c>
      <c r="E35" s="79" t="s">
        <v>3173</v>
      </c>
      <c r="F35" s="79">
        <v>1</v>
      </c>
      <c r="G35" s="79">
        <v>350000</v>
      </c>
      <c r="H35" s="79">
        <f>F35*G35</f>
        <v>350000</v>
      </c>
      <c r="I35" s="34"/>
      <c r="J35" s="31"/>
      <c r="K35" s="864" t="s">
        <v>141</v>
      </c>
      <c r="L35" s="22"/>
      <c r="M35" s="25"/>
      <c r="N35" s="31"/>
      <c r="O35" s="23"/>
      <c r="P35" s="33"/>
      <c r="Q35" s="35"/>
    </row>
    <row r="36" spans="2:29" ht="19.5" thickBot="1">
      <c r="B36" s="27"/>
      <c r="C36" s="21"/>
      <c r="D36" s="21"/>
      <c r="E36" s="31"/>
      <c r="F36" s="31"/>
      <c r="G36" s="31"/>
      <c r="H36" s="31"/>
      <c r="I36" s="23"/>
      <c r="J36" s="31"/>
      <c r="K36" s="22"/>
      <c r="L36" s="22"/>
      <c r="M36" s="25"/>
      <c r="N36" s="31"/>
      <c r="O36" s="23"/>
      <c r="P36" s="32"/>
      <c r="Q36" s="29"/>
    </row>
    <row r="37" spans="2:29" ht="19.5" thickBot="1">
      <c r="B37" s="27"/>
      <c r="C37" s="21"/>
      <c r="D37" s="21"/>
      <c r="E37" s="31"/>
      <c r="F37" s="31"/>
      <c r="G37" s="31"/>
      <c r="H37" s="31"/>
      <c r="I37" s="34"/>
      <c r="J37" s="31"/>
      <c r="K37" s="864"/>
      <c r="L37" s="22"/>
      <c r="M37" s="25"/>
      <c r="N37" s="31"/>
      <c r="O37" s="23"/>
      <c r="P37" s="33"/>
      <c r="Q37" s="35"/>
    </row>
    <row r="38" spans="2:29">
      <c r="B38" s="27"/>
      <c r="C38" s="21"/>
      <c r="D38" s="21"/>
      <c r="E38" s="31"/>
      <c r="F38" s="31"/>
      <c r="G38" s="31"/>
      <c r="H38" s="31"/>
      <c r="I38" s="23"/>
      <c r="J38" s="31"/>
      <c r="K38" s="22"/>
      <c r="L38" s="22"/>
      <c r="M38" s="25"/>
      <c r="N38" s="31"/>
      <c r="O38" s="23"/>
      <c r="P38" s="32"/>
      <c r="Q38" s="29"/>
    </row>
    <row r="39" spans="2:29">
      <c r="B39" s="27"/>
      <c r="C39" s="21"/>
      <c r="D39" s="21"/>
      <c r="E39" s="31"/>
      <c r="F39" s="31"/>
      <c r="G39" s="31"/>
      <c r="H39" s="31"/>
      <c r="I39" s="23"/>
      <c r="J39" s="31"/>
      <c r="K39" s="22"/>
      <c r="L39" s="22"/>
      <c r="M39" s="25"/>
      <c r="N39" s="31"/>
      <c r="O39" s="23"/>
      <c r="P39" s="32"/>
      <c r="Q39" s="29"/>
    </row>
    <row r="40" spans="2:29">
      <c r="B40" s="27"/>
      <c r="C40" s="21"/>
      <c r="D40" s="21"/>
      <c r="E40" s="31"/>
      <c r="F40" s="31"/>
      <c r="G40" s="31"/>
      <c r="H40" s="31"/>
      <c r="I40" s="23"/>
      <c r="J40" s="31"/>
      <c r="K40" s="22"/>
      <c r="L40" s="22"/>
      <c r="M40" s="25"/>
      <c r="N40" s="31"/>
      <c r="O40" s="23"/>
      <c r="P40" s="32"/>
      <c r="Q40" s="29"/>
    </row>
    <row r="41" spans="2:29">
      <c r="B41" s="27"/>
      <c r="C41" s="21"/>
      <c r="D41" s="21"/>
      <c r="E41" s="31"/>
      <c r="F41" s="31"/>
      <c r="G41" s="31"/>
      <c r="H41" s="31"/>
      <c r="I41" s="23"/>
      <c r="J41" s="31"/>
      <c r="K41" s="22"/>
      <c r="L41" s="22"/>
      <c r="M41" s="25"/>
      <c r="N41" s="31"/>
      <c r="O41" s="23"/>
      <c r="P41" s="33"/>
      <c r="Q41" s="26"/>
      <c r="Y41" s="1373"/>
      <c r="Z41" s="1374"/>
      <c r="AC41" s="196"/>
    </row>
    <row r="42" spans="2:29">
      <c r="B42" s="27"/>
      <c r="C42" s="21"/>
      <c r="D42" s="21"/>
      <c r="E42" s="31"/>
      <c r="F42" s="31"/>
      <c r="G42" s="31"/>
      <c r="H42" s="31"/>
      <c r="I42" s="23"/>
      <c r="J42" s="31"/>
      <c r="K42" s="22"/>
      <c r="L42" s="22"/>
      <c r="M42" s="25"/>
      <c r="N42" s="31"/>
      <c r="O42" s="23"/>
      <c r="P42" s="32"/>
      <c r="Q42" s="1372"/>
      <c r="Y42" s="1373"/>
      <c r="Z42" s="1374"/>
    </row>
    <row r="43" spans="2:29">
      <c r="B43" s="27"/>
      <c r="C43" s="21"/>
      <c r="D43" s="21"/>
      <c r="E43" s="31"/>
      <c r="F43" s="31"/>
      <c r="G43" s="31"/>
      <c r="H43" s="31"/>
      <c r="I43" s="23"/>
      <c r="J43" s="31"/>
      <c r="K43" s="22"/>
      <c r="L43" s="22"/>
      <c r="M43" s="25"/>
      <c r="N43" s="31"/>
      <c r="O43" s="23"/>
      <c r="P43" s="32"/>
      <c r="Q43" s="29"/>
      <c r="Y43" s="1373"/>
      <c r="Z43" s="1374"/>
    </row>
    <row r="44" spans="2:29">
      <c r="B44" s="27"/>
      <c r="C44" s="21"/>
      <c r="D44" s="21"/>
      <c r="E44" s="31"/>
      <c r="F44" s="31"/>
      <c r="G44" s="31"/>
      <c r="H44" s="31"/>
      <c r="I44" s="23"/>
      <c r="J44" s="31"/>
      <c r="K44" s="22"/>
      <c r="L44" s="22"/>
      <c r="M44" s="25"/>
      <c r="N44" s="31"/>
      <c r="O44" s="23"/>
      <c r="P44" s="32"/>
      <c r="Q44" s="29"/>
      <c r="Y44" s="1373"/>
      <c r="Z44" s="1374"/>
    </row>
    <row r="45" spans="2:29">
      <c r="B45" s="27"/>
      <c r="C45" s="21"/>
      <c r="D45" s="21"/>
      <c r="E45" s="31"/>
      <c r="F45" s="31"/>
      <c r="G45" s="31"/>
      <c r="H45" s="31"/>
      <c r="I45" s="23"/>
      <c r="J45" s="31"/>
      <c r="K45" s="22"/>
      <c r="L45" s="22"/>
      <c r="M45" s="25"/>
      <c r="N45" s="31"/>
      <c r="O45" s="23"/>
      <c r="P45" s="32"/>
      <c r="Q45" s="29"/>
      <c r="Y45" s="1373"/>
      <c r="Z45" s="1374"/>
    </row>
    <row r="46" spans="2:29">
      <c r="B46" s="27"/>
      <c r="C46" s="21"/>
      <c r="D46" s="21"/>
      <c r="E46" s="31"/>
      <c r="F46" s="31"/>
      <c r="G46" s="31"/>
      <c r="H46" s="31"/>
      <c r="I46" s="23"/>
      <c r="J46" s="31"/>
      <c r="K46" s="22"/>
      <c r="L46" s="22"/>
      <c r="M46" s="25"/>
      <c r="N46" s="31"/>
      <c r="O46" s="23"/>
      <c r="P46" s="32"/>
      <c r="Q46" s="29"/>
      <c r="Y46" s="1373"/>
      <c r="Z46" s="1374"/>
    </row>
    <row r="47" spans="2:29">
      <c r="B47" s="27"/>
      <c r="C47" s="21"/>
      <c r="D47" s="21"/>
      <c r="E47" s="31"/>
      <c r="F47" s="31"/>
      <c r="G47" s="31"/>
      <c r="H47" s="31"/>
      <c r="I47" s="23"/>
      <c r="J47" s="31"/>
      <c r="K47" s="22"/>
      <c r="L47" s="22"/>
      <c r="M47" s="25"/>
      <c r="N47" s="31"/>
      <c r="O47" s="23"/>
      <c r="P47" s="32"/>
      <c r="Q47" s="29"/>
      <c r="Y47" s="1373"/>
      <c r="Z47" s="1374"/>
    </row>
    <row r="48" spans="2:29" ht="19.5" thickBot="1">
      <c r="B48" s="27"/>
      <c r="C48" s="21"/>
      <c r="D48" s="21"/>
      <c r="E48" s="31"/>
      <c r="F48" s="31"/>
      <c r="G48" s="31"/>
      <c r="H48" s="31"/>
      <c r="I48" s="23"/>
      <c r="J48" s="31"/>
      <c r="K48" s="22"/>
      <c r="L48" s="22"/>
      <c r="M48" s="25"/>
      <c r="N48" s="31"/>
      <c r="O48" s="23"/>
      <c r="P48" s="32"/>
      <c r="Q48" s="29"/>
      <c r="Y48" s="1373"/>
      <c r="Z48" s="1374"/>
    </row>
    <row r="49" spans="2:26" ht="19.5" thickBot="1">
      <c r="B49" s="27"/>
      <c r="C49" s="21"/>
      <c r="D49" s="21"/>
      <c r="E49" s="31"/>
      <c r="F49" s="31"/>
      <c r="G49" s="31"/>
      <c r="H49" s="31"/>
      <c r="I49" s="23"/>
      <c r="J49" s="31"/>
      <c r="K49" s="22"/>
      <c r="L49" s="22"/>
      <c r="M49" s="25"/>
      <c r="N49" s="31"/>
      <c r="O49" s="23"/>
      <c r="P49" s="33"/>
      <c r="Q49" s="35"/>
      <c r="Y49" s="1373"/>
      <c r="Z49" s="1374"/>
    </row>
    <row r="50" spans="2:26">
      <c r="B50" s="27"/>
      <c r="C50" s="21"/>
      <c r="D50" s="21"/>
      <c r="E50" s="31"/>
      <c r="F50" s="31"/>
      <c r="G50" s="31"/>
      <c r="H50" s="31"/>
      <c r="I50" s="23"/>
      <c r="J50" s="31"/>
      <c r="K50" s="22"/>
      <c r="L50" s="22"/>
      <c r="M50" s="25"/>
      <c r="N50" s="31"/>
      <c r="O50" s="23"/>
      <c r="P50" s="32"/>
      <c r="Q50" s="29"/>
      <c r="Y50" s="1373"/>
      <c r="Z50" s="1374"/>
    </row>
    <row r="51" spans="2:26">
      <c r="B51" s="27"/>
      <c r="C51" s="21"/>
      <c r="D51" s="21"/>
      <c r="E51" s="31"/>
      <c r="F51" s="31"/>
      <c r="G51" s="31"/>
      <c r="H51" s="31"/>
      <c r="I51" s="23"/>
      <c r="J51" s="31"/>
      <c r="K51" s="22"/>
      <c r="L51" s="22"/>
      <c r="M51" s="25"/>
      <c r="N51" s="31"/>
      <c r="O51" s="23"/>
      <c r="P51" s="32"/>
      <c r="Q51" s="29"/>
      <c r="Y51" s="1373"/>
      <c r="Z51" s="1374"/>
    </row>
    <row r="52" spans="2:26">
      <c r="B52" s="27"/>
      <c r="C52" s="21"/>
      <c r="D52" s="21"/>
      <c r="E52" s="31"/>
      <c r="F52" s="31"/>
      <c r="G52" s="31"/>
      <c r="H52" s="31"/>
      <c r="I52" s="23"/>
      <c r="J52" s="31"/>
      <c r="K52" s="22"/>
      <c r="L52" s="22"/>
      <c r="M52" s="25"/>
      <c r="N52" s="31"/>
      <c r="O52" s="23"/>
      <c r="P52" s="32"/>
      <c r="Q52" s="29"/>
      <c r="Y52" s="1373"/>
      <c r="Z52" s="1374"/>
    </row>
    <row r="53" spans="2:26">
      <c r="B53" s="27"/>
      <c r="C53" s="21"/>
      <c r="D53" s="21"/>
      <c r="E53" s="31"/>
      <c r="F53" s="31"/>
      <c r="G53" s="31"/>
      <c r="H53" s="31"/>
      <c r="I53" s="23"/>
      <c r="J53" s="31"/>
      <c r="K53" s="22"/>
      <c r="L53" s="22"/>
      <c r="M53" s="25"/>
      <c r="N53" s="31"/>
      <c r="O53" s="23"/>
      <c r="P53" s="32"/>
      <c r="Q53" s="29"/>
      <c r="Y53" s="1373"/>
      <c r="Z53" s="1374"/>
    </row>
    <row r="54" spans="2:26">
      <c r="B54" s="27"/>
      <c r="C54" s="21"/>
      <c r="D54" s="21"/>
      <c r="E54" s="31"/>
      <c r="F54" s="31"/>
      <c r="G54" s="31"/>
      <c r="H54" s="31"/>
      <c r="I54" s="23"/>
      <c r="J54" s="31"/>
      <c r="K54" s="22"/>
      <c r="L54" s="22"/>
      <c r="M54" s="25"/>
      <c r="N54" s="31"/>
      <c r="O54" s="23"/>
      <c r="P54" s="32"/>
      <c r="Q54" s="29"/>
      <c r="Y54" s="1373"/>
      <c r="Z54" s="1374"/>
    </row>
    <row r="55" spans="2:26">
      <c r="B55" s="27"/>
      <c r="C55" s="21"/>
      <c r="D55" s="21"/>
      <c r="E55" s="31"/>
      <c r="F55" s="31"/>
      <c r="G55" s="31"/>
      <c r="H55" s="31"/>
      <c r="I55" s="23"/>
      <c r="J55" s="31"/>
      <c r="K55" s="22"/>
      <c r="L55" s="22"/>
      <c r="M55" s="43"/>
      <c r="N55" s="31"/>
      <c r="O55" s="23"/>
      <c r="P55" s="31"/>
      <c r="Q55" s="26"/>
      <c r="Y55" s="1373"/>
      <c r="Z55" s="1374"/>
    </row>
    <row r="56" spans="2:26">
      <c r="B56" s="27"/>
      <c r="C56" s="21"/>
      <c r="D56" s="21"/>
      <c r="E56" s="31"/>
      <c r="F56" s="31"/>
      <c r="G56" s="31"/>
      <c r="H56" s="31"/>
      <c r="I56" s="23"/>
      <c r="J56" s="31"/>
      <c r="K56" s="22"/>
      <c r="L56" s="22"/>
      <c r="M56" s="43"/>
      <c r="N56" s="31"/>
      <c r="O56" s="23"/>
      <c r="P56" s="31"/>
      <c r="Q56" s="26"/>
      <c r="Y56" s="1373"/>
      <c r="Z56" s="1374"/>
    </row>
    <row r="57" spans="2:26">
      <c r="B57" s="27"/>
      <c r="C57" s="21"/>
      <c r="D57" s="21"/>
      <c r="E57" s="31"/>
      <c r="F57" s="31"/>
      <c r="G57" s="31"/>
      <c r="H57" s="31"/>
      <c r="I57" s="23"/>
      <c r="J57" s="31"/>
      <c r="K57" s="22"/>
      <c r="L57" s="22"/>
      <c r="M57" s="43"/>
      <c r="N57" s="31"/>
      <c r="O57" s="23"/>
      <c r="P57" s="31"/>
      <c r="Q57" s="26"/>
      <c r="Y57" s="1373"/>
      <c r="Z57" s="1374"/>
    </row>
    <row r="58" spans="2:26">
      <c r="B58" s="27"/>
      <c r="C58" s="21"/>
      <c r="D58" s="21"/>
      <c r="E58" s="31"/>
      <c r="F58" s="31"/>
      <c r="G58" s="31"/>
      <c r="H58" s="31"/>
      <c r="I58" s="23"/>
      <c r="J58" s="31"/>
      <c r="K58" s="22"/>
      <c r="L58" s="22"/>
      <c r="M58" s="43"/>
      <c r="N58" s="31"/>
      <c r="O58" s="23"/>
      <c r="P58" s="31"/>
      <c r="Q58" s="26"/>
      <c r="Y58" s="1373"/>
      <c r="Z58" s="1374"/>
    </row>
    <row r="59" spans="2:26">
      <c r="B59" s="27"/>
      <c r="C59" s="21"/>
      <c r="D59" s="21"/>
      <c r="E59" s="31"/>
      <c r="F59" s="31"/>
      <c r="G59" s="31"/>
      <c r="H59" s="31"/>
      <c r="I59" s="23"/>
      <c r="J59" s="31"/>
      <c r="K59" s="22"/>
      <c r="L59" s="22"/>
      <c r="M59" s="43"/>
      <c r="N59" s="31"/>
      <c r="O59" s="23"/>
      <c r="P59" s="31"/>
      <c r="Q59" s="26"/>
      <c r="Y59" s="1373"/>
      <c r="Z59" s="1374"/>
    </row>
    <row r="60" spans="2:26">
      <c r="B60" s="27"/>
      <c r="C60" s="21"/>
      <c r="D60" s="21"/>
      <c r="E60" s="31"/>
      <c r="F60" s="31"/>
      <c r="G60" s="31"/>
      <c r="H60" s="31"/>
      <c r="I60" s="23"/>
      <c r="J60" s="31"/>
      <c r="K60" s="22"/>
      <c r="L60" s="22"/>
      <c r="M60" s="43"/>
      <c r="N60" s="31"/>
      <c r="O60" s="23"/>
      <c r="P60" s="31"/>
      <c r="Q60" s="26"/>
      <c r="Y60" s="1373"/>
      <c r="Z60" s="1374"/>
    </row>
    <row r="61" spans="2:26">
      <c r="B61" s="27"/>
      <c r="C61" s="21"/>
      <c r="D61" s="21"/>
      <c r="E61" s="31"/>
      <c r="F61" s="31"/>
      <c r="G61" s="31"/>
      <c r="H61" s="31"/>
      <c r="I61" s="23"/>
      <c r="J61" s="31"/>
      <c r="K61" s="22"/>
      <c r="L61" s="22"/>
      <c r="M61" s="43"/>
      <c r="N61" s="31"/>
      <c r="O61" s="23"/>
      <c r="P61" s="31"/>
      <c r="Q61" s="26"/>
      <c r="Y61" s="1373"/>
      <c r="Z61" s="1374"/>
    </row>
    <row r="62" spans="2:26">
      <c r="B62" s="27"/>
      <c r="C62" s="21"/>
      <c r="D62" s="21"/>
      <c r="E62" s="31"/>
      <c r="F62" s="31"/>
      <c r="G62" s="31"/>
      <c r="H62" s="31"/>
      <c r="I62" s="23"/>
      <c r="J62" s="31"/>
      <c r="K62" s="22"/>
      <c r="L62" s="22"/>
      <c r="M62" s="43"/>
      <c r="N62" s="31"/>
      <c r="O62" s="23"/>
      <c r="P62" s="31"/>
      <c r="Q62" s="26"/>
      <c r="Y62" s="1373"/>
      <c r="Z62" s="1374"/>
    </row>
    <row r="63" spans="2:26">
      <c r="B63" s="27"/>
      <c r="C63" s="21"/>
      <c r="D63" s="21"/>
      <c r="E63" s="31"/>
      <c r="F63" s="31"/>
      <c r="G63" s="31"/>
      <c r="H63" s="31"/>
      <c r="I63" s="23"/>
      <c r="J63" s="31"/>
      <c r="K63" s="22"/>
      <c r="L63" s="22"/>
      <c r="M63" s="43"/>
      <c r="N63" s="31"/>
      <c r="O63" s="23"/>
      <c r="P63" s="31"/>
      <c r="Q63" s="26"/>
      <c r="Y63" s="1373"/>
      <c r="Z63" s="1374"/>
    </row>
    <row r="64" spans="2:26">
      <c r="B64" s="27"/>
      <c r="C64" s="21"/>
      <c r="D64" s="21"/>
      <c r="E64" s="31"/>
      <c r="F64" s="31"/>
      <c r="G64" s="31"/>
      <c r="H64" s="31"/>
      <c r="I64" s="23"/>
      <c r="J64" s="31"/>
      <c r="K64" s="22"/>
      <c r="L64" s="22"/>
      <c r="M64" s="43"/>
      <c r="N64" s="31"/>
      <c r="O64" s="23"/>
      <c r="P64" s="31"/>
      <c r="Q64" s="26"/>
      <c r="Y64" s="1373"/>
      <c r="Z64" s="1374"/>
    </row>
    <row r="65" spans="2:26">
      <c r="B65" s="27"/>
      <c r="C65" s="21"/>
      <c r="D65" s="21"/>
      <c r="E65" s="31"/>
      <c r="F65" s="31"/>
      <c r="G65" s="31"/>
      <c r="H65" s="31"/>
      <c r="I65" s="23"/>
      <c r="J65" s="31"/>
      <c r="K65" s="22"/>
      <c r="L65" s="22"/>
      <c r="M65" s="43"/>
      <c r="N65" s="31"/>
      <c r="O65" s="23"/>
      <c r="P65" s="31"/>
      <c r="Q65" s="26"/>
      <c r="Y65" s="1373"/>
      <c r="Z65" s="1374"/>
    </row>
    <row r="66" spans="2:26">
      <c r="B66" s="27"/>
      <c r="C66" s="21"/>
      <c r="D66" s="21"/>
      <c r="E66" s="31"/>
      <c r="F66" s="31"/>
      <c r="G66" s="31"/>
      <c r="H66" s="31"/>
      <c r="I66" s="23"/>
      <c r="J66" s="31"/>
      <c r="K66" s="22"/>
      <c r="L66" s="22"/>
      <c r="M66" s="43"/>
      <c r="N66" s="31"/>
      <c r="O66" s="23"/>
      <c r="P66" s="31"/>
      <c r="Q66" s="26"/>
    </row>
    <row r="67" spans="2:26">
      <c r="B67" s="27"/>
      <c r="C67" s="21"/>
      <c r="D67" s="21"/>
      <c r="E67" s="31"/>
      <c r="F67" s="31"/>
      <c r="G67" s="31"/>
      <c r="H67" s="31"/>
      <c r="I67" s="23"/>
      <c r="J67" s="31"/>
      <c r="K67" s="22"/>
      <c r="L67" s="22"/>
      <c r="M67" s="43"/>
      <c r="N67" s="31"/>
      <c r="O67" s="23"/>
      <c r="P67" s="31"/>
      <c r="Q67" s="26"/>
    </row>
    <row r="68" spans="2:26">
      <c r="B68" s="27"/>
      <c r="C68" s="21"/>
      <c r="D68" s="21"/>
      <c r="E68" s="31"/>
      <c r="F68" s="31"/>
      <c r="G68" s="31"/>
      <c r="H68" s="31"/>
      <c r="I68" s="23"/>
      <c r="J68" s="31"/>
      <c r="K68" s="22"/>
      <c r="L68" s="22"/>
      <c r="M68" s="43"/>
      <c r="N68" s="31"/>
      <c r="O68" s="23"/>
      <c r="P68" s="31"/>
      <c r="Q68" s="26"/>
    </row>
    <row r="69" spans="2:26">
      <c r="B69" s="21"/>
      <c r="C69" s="21"/>
      <c r="D69" s="21"/>
      <c r="E69" s="31"/>
      <c r="F69" s="31"/>
      <c r="G69" s="31"/>
      <c r="H69" s="31"/>
      <c r="I69" s="23"/>
      <c r="J69" s="31"/>
      <c r="K69" s="22"/>
      <c r="L69" s="22"/>
      <c r="M69" s="43"/>
      <c r="N69" s="31"/>
      <c r="O69" s="23"/>
      <c r="P69" s="31"/>
      <c r="Q69" s="26"/>
      <c r="Y69" s="1373"/>
      <c r="Z69" s="1374"/>
    </row>
    <row r="70" spans="2:26">
      <c r="B70" s="21"/>
      <c r="C70" s="21"/>
      <c r="D70" s="21"/>
      <c r="E70" s="31"/>
      <c r="F70" s="31"/>
      <c r="G70" s="31"/>
      <c r="H70" s="31"/>
      <c r="I70" s="23"/>
      <c r="J70" s="31"/>
      <c r="K70" s="22"/>
      <c r="L70" s="22"/>
      <c r="M70" s="43"/>
      <c r="N70" s="31"/>
      <c r="O70" s="23"/>
      <c r="P70" s="31"/>
      <c r="Q70" s="26"/>
      <c r="Y70" s="1373"/>
      <c r="Z70" s="1374"/>
    </row>
    <row r="71" spans="2:26">
      <c r="B71" s="21"/>
      <c r="C71" s="21"/>
      <c r="D71" s="21"/>
      <c r="E71" s="31"/>
      <c r="F71" s="31"/>
      <c r="G71" s="31"/>
      <c r="H71" s="31"/>
      <c r="I71" s="23"/>
      <c r="J71" s="31"/>
      <c r="K71" s="22"/>
      <c r="L71" s="22"/>
      <c r="M71" s="43"/>
      <c r="N71" s="31"/>
      <c r="O71" s="23"/>
      <c r="P71" s="31"/>
      <c r="Q71" s="26"/>
      <c r="Y71" s="1373"/>
      <c r="Z71" s="1374"/>
    </row>
    <row r="72" spans="2:26">
      <c r="B72" s="21"/>
      <c r="C72" s="21"/>
      <c r="D72" s="21"/>
      <c r="E72" s="31"/>
      <c r="F72" s="31"/>
      <c r="G72" s="31"/>
      <c r="H72" s="31"/>
      <c r="I72" s="23"/>
      <c r="J72" s="31"/>
      <c r="K72" s="22"/>
      <c r="L72" s="31"/>
      <c r="M72" s="43"/>
      <c r="N72" s="31"/>
      <c r="O72" s="23"/>
      <c r="P72" s="31"/>
      <c r="Q72" s="26"/>
      <c r="Y72" s="1373"/>
      <c r="Z72" s="1374"/>
    </row>
    <row r="73" spans="2:26">
      <c r="B73" s="21"/>
      <c r="C73" s="21"/>
      <c r="D73" s="21"/>
      <c r="E73" s="31"/>
      <c r="F73" s="31"/>
      <c r="G73" s="31"/>
      <c r="H73" s="31"/>
      <c r="I73" s="23"/>
      <c r="J73" s="31"/>
      <c r="K73" s="22"/>
      <c r="L73" s="31"/>
      <c r="M73" s="43"/>
      <c r="N73" s="31"/>
      <c r="O73" s="23"/>
      <c r="P73" s="31"/>
      <c r="Q73" s="26"/>
    </row>
    <row r="74" spans="2:26">
      <c r="B74" s="21"/>
      <c r="C74" s="21"/>
      <c r="D74" s="21"/>
      <c r="E74" s="31"/>
      <c r="F74" s="31"/>
      <c r="G74" s="31"/>
      <c r="H74" s="31"/>
      <c r="I74" s="23"/>
      <c r="J74" s="31"/>
      <c r="K74" s="22"/>
      <c r="L74" s="31"/>
      <c r="M74" s="43"/>
      <c r="N74" s="31"/>
      <c r="O74" s="23"/>
      <c r="P74" s="31"/>
      <c r="Q74" s="26"/>
    </row>
    <row r="75" spans="2:26">
      <c r="B75" s="21"/>
      <c r="C75" s="21"/>
      <c r="D75" s="21"/>
      <c r="E75" s="31"/>
      <c r="F75" s="31"/>
      <c r="G75" s="31"/>
      <c r="H75" s="31"/>
      <c r="I75" s="23"/>
      <c r="J75" s="31"/>
      <c r="K75" s="22"/>
      <c r="L75" s="31"/>
      <c r="M75" s="43"/>
      <c r="N75" s="31"/>
      <c r="O75" s="23"/>
      <c r="P75" s="31"/>
      <c r="Q75" s="26"/>
    </row>
    <row r="76" spans="2:26">
      <c r="B76" s="21"/>
      <c r="C76" s="21"/>
      <c r="D76" s="21"/>
      <c r="E76" s="31"/>
      <c r="F76" s="31"/>
      <c r="G76" s="31"/>
      <c r="H76" s="31"/>
      <c r="I76" s="23"/>
      <c r="J76" s="31"/>
      <c r="K76" s="22"/>
      <c r="L76" s="31"/>
      <c r="M76" s="43"/>
      <c r="N76" s="31"/>
      <c r="O76" s="23"/>
      <c r="P76" s="31"/>
      <c r="Q76" s="26"/>
    </row>
    <row r="77" spans="2:26">
      <c r="B77" s="21"/>
      <c r="C77" s="21"/>
      <c r="D77" s="21"/>
      <c r="E77" s="31"/>
      <c r="F77" s="31"/>
      <c r="G77" s="31"/>
      <c r="H77" s="31"/>
      <c r="I77" s="23"/>
      <c r="J77" s="31"/>
      <c r="K77" s="22"/>
      <c r="L77" s="31"/>
      <c r="M77" s="43"/>
      <c r="N77" s="31"/>
      <c r="O77" s="23"/>
      <c r="P77" s="31"/>
      <c r="Q77" s="26"/>
    </row>
    <row r="78" spans="2:26">
      <c r="B78" s="21"/>
      <c r="C78" s="21"/>
      <c r="D78" s="21"/>
      <c r="E78" s="31"/>
      <c r="F78" s="31"/>
      <c r="G78" s="31"/>
      <c r="H78" s="31"/>
      <c r="I78" s="23"/>
      <c r="J78" s="31"/>
      <c r="K78" s="22"/>
      <c r="L78" s="31"/>
      <c r="M78" s="43"/>
      <c r="N78" s="31"/>
      <c r="O78" s="23"/>
      <c r="P78" s="31"/>
      <c r="Q78" s="26"/>
    </row>
    <row r="79" spans="2:26">
      <c r="B79" s="21"/>
      <c r="C79" s="21"/>
      <c r="D79" s="21"/>
      <c r="E79" s="31"/>
      <c r="F79" s="31"/>
      <c r="G79" s="31"/>
      <c r="H79" s="31"/>
      <c r="I79" s="23"/>
      <c r="J79" s="31"/>
      <c r="K79" s="22"/>
      <c r="L79" s="31"/>
      <c r="M79" s="43"/>
      <c r="N79" s="31"/>
      <c r="O79" s="23"/>
      <c r="P79" s="31"/>
      <c r="Q79" s="26"/>
    </row>
    <row r="80" spans="2:26">
      <c r="B80" s="21"/>
      <c r="C80" s="21"/>
      <c r="D80" s="21"/>
      <c r="E80" s="31"/>
      <c r="F80" s="31"/>
      <c r="G80" s="31"/>
      <c r="H80" s="31"/>
      <c r="I80" s="23"/>
      <c r="J80" s="31"/>
      <c r="K80" s="22"/>
      <c r="L80" s="31"/>
      <c r="M80" s="43"/>
      <c r="N80" s="31"/>
      <c r="O80" s="23"/>
      <c r="P80" s="31"/>
      <c r="Q80" s="26"/>
    </row>
    <row r="81" spans="2:26" ht="13.5" customHeight="1">
      <c r="B81" s="21"/>
      <c r="C81" s="21"/>
      <c r="D81" s="21"/>
      <c r="E81" s="41"/>
      <c r="F81" s="31"/>
      <c r="G81" s="28"/>
      <c r="H81" s="266"/>
      <c r="I81" s="36"/>
      <c r="J81" s="31"/>
      <c r="K81" s="864"/>
      <c r="L81" s="22"/>
      <c r="M81" s="25"/>
      <c r="N81" s="31"/>
      <c r="O81" s="1256"/>
      <c r="P81" s="37"/>
      <c r="Q81" s="26"/>
      <c r="Y81" s="1373"/>
      <c r="Z81" s="1374"/>
    </row>
    <row r="82" spans="2:26" ht="13.5" customHeight="1">
      <c r="B82" s="21"/>
      <c r="C82" s="21"/>
      <c r="D82" s="21"/>
      <c r="E82" s="41"/>
      <c r="F82" s="31"/>
      <c r="G82" s="28"/>
      <c r="H82" s="266"/>
      <c r="I82" s="36"/>
      <c r="J82" s="31"/>
      <c r="K82" s="864"/>
      <c r="L82" s="22"/>
      <c r="M82" s="25"/>
      <c r="N82" s="31"/>
      <c r="O82" s="1256"/>
      <c r="P82" s="37"/>
      <c r="Q82" s="26"/>
      <c r="Y82" s="1373"/>
      <c r="Z82" s="1374"/>
    </row>
    <row r="83" spans="2:26" ht="13.5" customHeight="1">
      <c r="B83" s="21"/>
      <c r="C83" s="21"/>
      <c r="D83" s="21"/>
      <c r="E83" s="41"/>
      <c r="F83" s="31"/>
      <c r="G83" s="28"/>
      <c r="H83" s="266"/>
      <c r="I83" s="36"/>
      <c r="J83" s="31"/>
      <c r="K83" s="864"/>
      <c r="L83" s="22"/>
      <c r="M83" s="25"/>
      <c r="N83" s="31"/>
      <c r="O83" s="1256"/>
      <c r="P83" s="37"/>
      <c r="Q83" s="26"/>
      <c r="Y83" s="1373"/>
      <c r="Z83" s="1374"/>
    </row>
    <row r="84" spans="2:26" ht="13.5" customHeight="1">
      <c r="B84" s="21"/>
      <c r="C84" s="21"/>
      <c r="D84" s="21"/>
      <c r="E84" s="41"/>
      <c r="F84" s="31"/>
      <c r="G84" s="28"/>
      <c r="H84" s="266"/>
      <c r="I84" s="36"/>
      <c r="J84" s="41"/>
      <c r="K84" s="864"/>
      <c r="L84" s="22"/>
      <c r="M84" s="25"/>
      <c r="N84" s="31"/>
      <c r="O84" s="1256"/>
      <c r="P84" s="37"/>
      <c r="Q84" s="26"/>
      <c r="Y84" s="1373"/>
      <c r="Z84" s="1374"/>
    </row>
    <row r="85" spans="2:26" ht="13.5" customHeight="1">
      <c r="B85" s="21"/>
      <c r="C85" s="21"/>
      <c r="D85" s="21"/>
      <c r="E85" s="30"/>
      <c r="F85" s="31"/>
      <c r="G85" s="28"/>
      <c r="H85" s="266"/>
      <c r="I85" s="36"/>
      <c r="J85" s="31"/>
      <c r="K85" s="864"/>
      <c r="L85" s="22"/>
      <c r="M85" s="25"/>
      <c r="N85" s="31"/>
      <c r="O85" s="1256"/>
      <c r="P85" s="37"/>
      <c r="Q85" s="26"/>
      <c r="Y85" s="1373"/>
      <c r="Z85" s="1374"/>
    </row>
    <row r="86" spans="2:26" ht="13.5" customHeight="1">
      <c r="B86" s="21"/>
      <c r="C86" s="21"/>
      <c r="D86" s="21"/>
      <c r="E86" s="41"/>
      <c r="F86" s="31"/>
      <c r="G86" s="28"/>
      <c r="H86" s="266"/>
      <c r="I86" s="36"/>
      <c r="J86" s="41"/>
      <c r="K86" s="864"/>
      <c r="L86" s="22"/>
      <c r="M86" s="25"/>
      <c r="N86" s="31"/>
      <c r="O86" s="1256"/>
      <c r="P86" s="37"/>
      <c r="Q86" s="26"/>
      <c r="Y86" s="1373"/>
      <c r="Z86" s="1374"/>
    </row>
    <row r="87" spans="2:26" ht="13.5" customHeight="1">
      <c r="B87" s="21"/>
      <c r="C87" s="21"/>
      <c r="D87" s="21"/>
      <c r="E87" s="41"/>
      <c r="F87" s="31"/>
      <c r="G87" s="28"/>
      <c r="H87" s="266"/>
      <c r="I87" s="36"/>
      <c r="J87" s="31"/>
      <c r="K87" s="864"/>
      <c r="L87" s="22"/>
      <c r="M87" s="25"/>
      <c r="N87" s="31"/>
      <c r="O87" s="1256"/>
      <c r="P87" s="37"/>
      <c r="Q87" s="26"/>
      <c r="Y87" s="1373"/>
      <c r="Z87" s="1374"/>
    </row>
    <row r="88" spans="2:26" ht="13.5" customHeight="1">
      <c r="B88" s="27"/>
      <c r="C88" s="21"/>
      <c r="D88" s="21"/>
      <c r="E88" s="41"/>
      <c r="F88" s="31"/>
      <c r="G88" s="266"/>
      <c r="H88" s="266"/>
      <c r="I88" s="38"/>
      <c r="J88" s="1136"/>
      <c r="K88" s="864"/>
      <c r="L88" s="22"/>
      <c r="M88" s="25"/>
      <c r="N88" s="31"/>
      <c r="O88" s="1256"/>
      <c r="P88" s="37"/>
      <c r="Q88" s="26"/>
      <c r="Y88" s="1373"/>
      <c r="Z88" s="1374"/>
    </row>
    <row r="89" spans="2:26" ht="13.5" customHeight="1">
      <c r="B89" s="27"/>
      <c r="C89" s="21"/>
      <c r="D89" s="21"/>
      <c r="E89" s="41"/>
      <c r="F89" s="31"/>
      <c r="G89" s="266"/>
      <c r="H89" s="266"/>
      <c r="I89" s="38"/>
      <c r="J89" s="1136"/>
      <c r="K89" s="864"/>
      <c r="L89" s="22"/>
      <c r="M89" s="25"/>
      <c r="N89" s="31"/>
      <c r="O89" s="1256"/>
      <c r="P89" s="37"/>
      <c r="Q89" s="26"/>
      <c r="Y89" s="1373"/>
      <c r="Z89" s="1374"/>
    </row>
    <row r="90" spans="2:26" ht="13.5" customHeight="1">
      <c r="B90" s="27"/>
      <c r="C90" s="21"/>
      <c r="D90" s="21"/>
      <c r="E90" s="41"/>
      <c r="F90" s="31"/>
      <c r="G90" s="266"/>
      <c r="H90" s="266"/>
      <c r="I90" s="38"/>
      <c r="J90" s="1136"/>
      <c r="K90" s="864"/>
      <c r="L90" s="22"/>
      <c r="M90" s="25"/>
      <c r="N90" s="31"/>
      <c r="O90" s="1256"/>
      <c r="P90" s="37"/>
      <c r="Q90" s="26"/>
      <c r="Y90" s="1373"/>
      <c r="Z90" s="1374"/>
    </row>
    <row r="91" spans="2:26" ht="13.5" customHeight="1">
      <c r="B91" s="27"/>
      <c r="C91" s="21"/>
      <c r="D91" s="21"/>
      <c r="E91" s="30"/>
      <c r="F91" s="31"/>
      <c r="G91" s="266"/>
      <c r="H91" s="266"/>
      <c r="I91" s="38"/>
      <c r="J91" s="1136"/>
      <c r="K91" s="864"/>
      <c r="L91" s="22"/>
      <c r="M91" s="25"/>
      <c r="N91" s="31"/>
      <c r="O91" s="1256"/>
      <c r="P91" s="37"/>
      <c r="Q91" s="26"/>
      <c r="Y91" s="9"/>
      <c r="Z91" s="1374"/>
    </row>
    <row r="92" spans="2:26" ht="13.5" customHeight="1">
      <c r="B92" s="27"/>
      <c r="C92" s="21"/>
      <c r="D92" s="21"/>
      <c r="E92" s="1375"/>
      <c r="F92" s="31"/>
      <c r="G92" s="266"/>
      <c r="H92" s="266"/>
      <c r="I92" s="38"/>
      <c r="J92" s="1376"/>
      <c r="K92" s="864"/>
      <c r="L92" s="22"/>
      <c r="M92" s="25"/>
      <c r="N92" s="31"/>
      <c r="O92" s="1256"/>
      <c r="P92" s="37"/>
      <c r="Q92" s="26"/>
      <c r="Y92" s="1373"/>
      <c r="Z92" s="1374"/>
    </row>
    <row r="93" spans="2:26" ht="13.5" customHeight="1">
      <c r="B93" s="21"/>
      <c r="C93" s="21"/>
      <c r="D93" s="21"/>
      <c r="E93" s="30"/>
      <c r="F93" s="31"/>
      <c r="G93" s="28"/>
      <c r="H93" s="23"/>
      <c r="I93" s="36"/>
      <c r="J93" s="31"/>
      <c r="K93" s="864"/>
      <c r="L93" s="22"/>
      <c r="M93" s="25"/>
      <c r="N93" s="31"/>
      <c r="O93" s="1256"/>
      <c r="P93" s="37"/>
      <c r="Q93" s="26"/>
      <c r="Y93" s="1373"/>
      <c r="Z93" s="1374"/>
    </row>
    <row r="94" spans="2:26" ht="13.5" customHeight="1">
      <c r="B94" s="21"/>
      <c r="C94" s="21"/>
      <c r="D94" s="21"/>
      <c r="E94" s="41"/>
      <c r="F94" s="31"/>
      <c r="G94" s="28"/>
      <c r="H94" s="23"/>
      <c r="I94" s="36"/>
      <c r="J94" s="31"/>
      <c r="K94" s="864"/>
      <c r="L94" s="22"/>
      <c r="M94" s="25"/>
      <c r="N94" s="31"/>
      <c r="O94" s="1256"/>
      <c r="P94" s="37"/>
      <c r="Q94" s="26"/>
      <c r="Y94" s="1373"/>
      <c r="Z94" s="1374"/>
    </row>
    <row r="95" spans="2:26" ht="13.5" customHeight="1">
      <c r="B95" s="21"/>
      <c r="C95" s="21"/>
      <c r="D95" s="21"/>
      <c r="E95" s="41"/>
      <c r="F95" s="31"/>
      <c r="G95" s="28"/>
      <c r="H95" s="23"/>
      <c r="I95" s="36"/>
      <c r="J95" s="31"/>
      <c r="K95" s="864"/>
      <c r="L95" s="22"/>
      <c r="M95" s="25"/>
      <c r="N95" s="31"/>
      <c r="O95" s="1256"/>
      <c r="P95" s="37"/>
      <c r="Q95" s="26"/>
      <c r="Y95" s="1373"/>
      <c r="Z95" s="1374"/>
    </row>
    <row r="96" spans="2:26">
      <c r="B96" s="21"/>
      <c r="C96" s="21"/>
      <c r="D96" s="21"/>
      <c r="E96" s="31"/>
      <c r="F96" s="31"/>
      <c r="G96" s="23"/>
      <c r="H96" s="23"/>
      <c r="I96" s="23"/>
      <c r="J96" s="31"/>
      <c r="K96" s="864"/>
      <c r="L96" s="31"/>
      <c r="M96" s="25"/>
      <c r="N96" s="31"/>
      <c r="O96" s="1256"/>
      <c r="P96" s="37"/>
      <c r="Q96" s="26"/>
    </row>
    <row r="97" spans="2:26">
      <c r="B97" s="21"/>
      <c r="C97" s="21"/>
      <c r="D97" s="21"/>
      <c r="F97" s="23"/>
      <c r="G97" s="23"/>
      <c r="H97" s="23"/>
      <c r="I97" s="23"/>
      <c r="J97" s="31"/>
      <c r="K97" s="864"/>
      <c r="L97" s="31"/>
      <c r="M97" s="25"/>
      <c r="N97" s="31"/>
      <c r="O97" s="1256"/>
      <c r="P97" s="37"/>
      <c r="Q97" s="26"/>
    </row>
    <row r="98" spans="2:26" ht="13.5" customHeight="1">
      <c r="B98" s="27"/>
      <c r="C98" s="21"/>
      <c r="D98" s="21"/>
      <c r="E98" s="30"/>
      <c r="F98" s="23"/>
      <c r="G98" s="28"/>
      <c r="H98" s="266"/>
      <c r="I98" s="36"/>
      <c r="J98" s="1136"/>
      <c r="K98" s="864"/>
      <c r="L98" s="22"/>
      <c r="M98" s="25"/>
      <c r="N98" s="31"/>
      <c r="O98" s="1256"/>
      <c r="P98" s="37"/>
      <c r="Q98" s="26"/>
      <c r="Y98" s="9"/>
      <c r="Z98" s="1374"/>
    </row>
    <row r="99" spans="2:26" ht="13.5" customHeight="1">
      <c r="B99" s="27"/>
      <c r="C99" s="21"/>
      <c r="D99" s="21"/>
      <c r="E99" s="30"/>
      <c r="F99" s="23"/>
      <c r="G99" s="28"/>
      <c r="H99" s="266"/>
      <c r="I99" s="36"/>
      <c r="J99" s="1136"/>
      <c r="K99" s="864"/>
      <c r="L99" s="22"/>
      <c r="M99" s="25"/>
      <c r="N99" s="31"/>
      <c r="O99" s="1256"/>
      <c r="P99" s="37"/>
      <c r="Q99" s="26"/>
      <c r="Y99" s="9"/>
      <c r="Z99" s="1374"/>
    </row>
    <row r="100" spans="2:26" ht="13.5" customHeight="1">
      <c r="B100" s="27"/>
      <c r="C100" s="21"/>
      <c r="D100" s="21"/>
      <c r="E100" s="30"/>
      <c r="F100" s="23"/>
      <c r="G100" s="28"/>
      <c r="H100" s="266"/>
      <c r="I100" s="36"/>
      <c r="J100" s="31"/>
      <c r="K100" s="864"/>
      <c r="L100" s="22"/>
      <c r="M100" s="25"/>
      <c r="N100" s="31"/>
      <c r="O100" s="1256"/>
      <c r="P100" s="37"/>
      <c r="Q100" s="26"/>
      <c r="Y100" s="9"/>
      <c r="Z100" s="1374"/>
    </row>
    <row r="101" spans="2:26" ht="13.5" customHeight="1">
      <c r="B101" s="27"/>
      <c r="C101" s="21"/>
      <c r="D101" s="21"/>
      <c r="E101" s="30"/>
      <c r="F101" s="23"/>
      <c r="G101" s="28"/>
      <c r="H101" s="266"/>
      <c r="I101" s="36"/>
      <c r="J101" s="31"/>
      <c r="K101" s="864"/>
      <c r="L101" s="22"/>
      <c r="M101" s="25"/>
      <c r="N101" s="31"/>
      <c r="O101" s="1256"/>
      <c r="P101" s="37"/>
      <c r="Q101" s="26"/>
      <c r="Y101" s="9"/>
      <c r="Z101" s="1374"/>
    </row>
    <row r="102" spans="2:26" ht="13.5" customHeight="1">
      <c r="B102" s="27"/>
      <c r="C102" s="21"/>
      <c r="D102" s="21"/>
      <c r="E102" s="30"/>
      <c r="F102" s="23"/>
      <c r="G102" s="28"/>
      <c r="H102" s="266"/>
      <c r="I102" s="36"/>
      <c r="J102" s="31"/>
      <c r="K102" s="864"/>
      <c r="L102" s="22"/>
      <c r="M102" s="25"/>
      <c r="N102" s="31"/>
      <c r="O102" s="1256"/>
      <c r="P102" s="37"/>
      <c r="Q102" s="26"/>
      <c r="Y102" s="9"/>
      <c r="Z102" s="1374"/>
    </row>
    <row r="103" spans="2:26" ht="13.5" customHeight="1">
      <c r="B103" s="27"/>
      <c r="C103" s="21"/>
      <c r="D103" s="21"/>
      <c r="E103" s="30"/>
      <c r="F103" s="23"/>
      <c r="G103" s="28"/>
      <c r="H103" s="266"/>
      <c r="I103" s="36"/>
      <c r="J103" s="31"/>
      <c r="K103" s="864"/>
      <c r="L103" s="22"/>
      <c r="M103" s="25"/>
      <c r="N103" s="31"/>
      <c r="O103" s="1256"/>
      <c r="P103" s="37"/>
      <c r="Q103" s="26"/>
      <c r="Y103" s="9"/>
      <c r="Z103" s="1374"/>
    </row>
    <row r="104" spans="2:26" ht="13.5" customHeight="1">
      <c r="B104" s="27"/>
      <c r="C104" s="21"/>
      <c r="D104" s="21"/>
      <c r="E104" s="30"/>
      <c r="F104" s="23"/>
      <c r="G104" s="28"/>
      <c r="H104" s="266"/>
      <c r="I104" s="36"/>
      <c r="J104" s="31"/>
      <c r="K104" s="864"/>
      <c r="L104" s="22"/>
      <c r="M104" s="25"/>
      <c r="N104" s="31"/>
      <c r="O104" s="1256"/>
      <c r="P104" s="37"/>
      <c r="Q104" s="26"/>
      <c r="Y104" s="9"/>
      <c r="Z104" s="1374"/>
    </row>
    <row r="105" spans="2:26" ht="13.5" customHeight="1">
      <c r="B105" s="27"/>
      <c r="C105" s="21"/>
      <c r="D105" s="21"/>
      <c r="E105" s="30"/>
      <c r="F105" s="23"/>
      <c r="G105" s="28"/>
      <c r="H105" s="266"/>
      <c r="I105" s="36"/>
      <c r="J105" s="31"/>
      <c r="K105" s="864"/>
      <c r="L105" s="22"/>
      <c r="M105" s="25"/>
      <c r="N105" s="31"/>
      <c r="O105" s="1256"/>
      <c r="P105" s="37"/>
      <c r="Q105" s="26"/>
      <c r="Y105" s="9"/>
      <c r="Z105" s="1374"/>
    </row>
    <row r="106" spans="2:26" ht="13.5" customHeight="1">
      <c r="B106" s="27"/>
      <c r="C106" s="21"/>
      <c r="D106" s="21"/>
      <c r="E106" s="30"/>
      <c r="F106" s="23"/>
      <c r="G106" s="28"/>
      <c r="H106" s="266"/>
      <c r="I106" s="36"/>
      <c r="J106" s="31"/>
      <c r="K106" s="864"/>
      <c r="L106" s="22"/>
      <c r="M106" s="25"/>
      <c r="N106" s="31"/>
      <c r="O106" s="1256"/>
      <c r="P106" s="37"/>
      <c r="Q106" s="26"/>
      <c r="Y106" s="9"/>
      <c r="Z106" s="1374"/>
    </row>
    <row r="107" spans="2:26" ht="13.5" customHeight="1">
      <c r="B107" s="27"/>
      <c r="C107" s="21"/>
      <c r="D107" s="21"/>
      <c r="E107" s="30"/>
      <c r="F107" s="23"/>
      <c r="G107" s="28"/>
      <c r="H107" s="266"/>
      <c r="I107" s="36"/>
      <c r="J107" s="31"/>
      <c r="K107" s="864"/>
      <c r="L107" s="22"/>
      <c r="M107" s="25"/>
      <c r="N107" s="31"/>
      <c r="O107" s="1256"/>
      <c r="P107" s="37"/>
      <c r="Q107" s="26"/>
      <c r="Y107" s="9"/>
      <c r="Z107" s="1374"/>
    </row>
    <row r="108" spans="2:26" ht="13.5" customHeight="1">
      <c r="B108" s="27"/>
      <c r="C108" s="21"/>
      <c r="D108" s="21"/>
      <c r="E108" s="30"/>
      <c r="F108" s="23"/>
      <c r="G108" s="28"/>
      <c r="H108" s="266"/>
      <c r="I108" s="36"/>
      <c r="J108" s="31"/>
      <c r="K108" s="864"/>
      <c r="L108" s="22"/>
      <c r="M108" s="25"/>
      <c r="N108" s="31"/>
      <c r="O108" s="1256"/>
      <c r="P108" s="37"/>
      <c r="Q108" s="26"/>
      <c r="Y108" s="9"/>
      <c r="Z108" s="1374"/>
    </row>
    <row r="109" spans="2:26" ht="13.5" customHeight="1">
      <c r="B109" s="27"/>
      <c r="C109" s="21"/>
      <c r="D109" s="21"/>
      <c r="E109" s="30"/>
      <c r="F109" s="23"/>
      <c r="G109" s="28"/>
      <c r="H109" s="266"/>
      <c r="I109" s="36"/>
      <c r="J109" s="31"/>
      <c r="K109" s="864"/>
      <c r="L109" s="22"/>
      <c r="M109" s="25"/>
      <c r="N109" s="31"/>
      <c r="O109" s="1256"/>
      <c r="P109" s="37"/>
      <c r="Q109" s="26"/>
      <c r="Y109" s="9"/>
      <c r="Z109" s="1374"/>
    </row>
    <row r="110" spans="2:26" ht="13.5" customHeight="1">
      <c r="B110" s="27"/>
      <c r="C110" s="21"/>
      <c r="D110" s="21"/>
      <c r="E110" s="30"/>
      <c r="F110" s="23"/>
      <c r="G110" s="28"/>
      <c r="H110" s="266"/>
      <c r="I110" s="36"/>
      <c r="J110" s="31"/>
      <c r="K110" s="864"/>
      <c r="L110" s="22"/>
      <c r="M110" s="25"/>
      <c r="N110" s="31"/>
      <c r="O110" s="1256"/>
      <c r="P110" s="37"/>
      <c r="Q110" s="26"/>
      <c r="Y110" s="9"/>
      <c r="Z110" s="1374"/>
    </row>
    <row r="111" spans="2:26" ht="13.5" customHeight="1">
      <c r="B111" s="27"/>
      <c r="C111" s="21"/>
      <c r="D111" s="21"/>
      <c r="E111" s="30"/>
      <c r="F111" s="23"/>
      <c r="G111" s="28"/>
      <c r="H111" s="266"/>
      <c r="I111" s="36"/>
      <c r="J111" s="31"/>
      <c r="K111" s="864"/>
      <c r="L111" s="22"/>
      <c r="M111" s="25"/>
      <c r="N111" s="31"/>
      <c r="O111" s="1256"/>
      <c r="P111" s="37"/>
      <c r="Q111" s="26"/>
      <c r="Y111" s="9"/>
      <c r="Z111" s="1374"/>
    </row>
    <row r="112" spans="2:26" ht="13.5" customHeight="1">
      <c r="B112" s="27"/>
      <c r="C112" s="21"/>
      <c r="D112" s="21"/>
      <c r="E112" s="30"/>
      <c r="F112" s="23"/>
      <c r="G112" s="28"/>
      <c r="H112" s="266"/>
      <c r="I112" s="36"/>
      <c r="J112" s="31"/>
      <c r="K112" s="864"/>
      <c r="L112" s="22"/>
      <c r="M112" s="25"/>
      <c r="N112" s="31"/>
      <c r="O112" s="1256"/>
      <c r="P112" s="37"/>
      <c r="Q112" s="26"/>
      <c r="Y112" s="9"/>
      <c r="Z112" s="1374"/>
    </row>
    <row r="113" spans="2:26" ht="13.5" customHeight="1">
      <c r="B113" s="27"/>
      <c r="C113" s="21"/>
      <c r="D113" s="21"/>
      <c r="E113" s="30"/>
      <c r="F113" s="23"/>
      <c r="G113" s="28"/>
      <c r="H113" s="266"/>
      <c r="I113" s="36"/>
      <c r="J113" s="31"/>
      <c r="K113" s="864"/>
      <c r="L113" s="22"/>
      <c r="M113" s="25"/>
      <c r="N113" s="31"/>
      <c r="O113" s="1256"/>
      <c r="P113" s="37"/>
      <c r="Q113" s="26"/>
      <c r="Y113" s="9"/>
      <c r="Z113" s="1374"/>
    </row>
    <row r="114" spans="2:26" ht="13.5" customHeight="1">
      <c r="B114" s="27"/>
      <c r="C114" s="21"/>
      <c r="D114" s="21"/>
      <c r="E114" s="30"/>
      <c r="F114" s="23"/>
      <c r="G114" s="28"/>
      <c r="H114" s="266"/>
      <c r="I114" s="36"/>
      <c r="J114" s="31"/>
      <c r="K114" s="864"/>
      <c r="L114" s="22"/>
      <c r="M114" s="25"/>
      <c r="N114" s="31"/>
      <c r="O114" s="1256"/>
      <c r="P114" s="39"/>
      <c r="Q114" s="26"/>
      <c r="Y114" s="9"/>
      <c r="Z114" s="1374"/>
    </row>
    <row r="115" spans="2:26" ht="13.5" customHeight="1">
      <c r="B115" s="27"/>
      <c r="C115" s="21"/>
      <c r="D115" s="21"/>
      <c r="E115" s="30"/>
      <c r="F115" s="23"/>
      <c r="G115" s="28"/>
      <c r="H115" s="266"/>
      <c r="I115" s="36"/>
      <c r="J115" s="31"/>
      <c r="K115" s="864"/>
      <c r="L115" s="22"/>
      <c r="M115" s="25"/>
      <c r="N115" s="31"/>
      <c r="O115" s="1256"/>
      <c r="P115" s="37"/>
      <c r="Q115" s="26"/>
      <c r="Y115" s="9"/>
      <c r="Z115" s="1374"/>
    </row>
    <row r="116" spans="2:26" ht="13.5" customHeight="1">
      <c r="B116" s="27"/>
      <c r="C116" s="21"/>
      <c r="D116" s="21"/>
      <c r="E116" s="30"/>
      <c r="F116" s="23"/>
      <c r="G116" s="28"/>
      <c r="H116" s="266"/>
      <c r="I116" s="36"/>
      <c r="J116" s="31"/>
      <c r="K116" s="864"/>
      <c r="L116" s="22"/>
      <c r="M116" s="25"/>
      <c r="N116" s="31"/>
      <c r="O116" s="1256"/>
      <c r="P116" s="37"/>
      <c r="Q116" s="26"/>
      <c r="Y116" s="9"/>
      <c r="Z116" s="1374"/>
    </row>
    <row r="117" spans="2:26" ht="13.5" customHeight="1">
      <c r="B117" s="27"/>
      <c r="C117" s="21"/>
      <c r="D117" s="21"/>
      <c r="E117" s="30"/>
      <c r="F117" s="23"/>
      <c r="G117" s="28"/>
      <c r="H117" s="266"/>
      <c r="I117" s="36"/>
      <c r="J117" s="31"/>
      <c r="K117" s="864"/>
      <c r="L117" s="22"/>
      <c r="M117" s="25"/>
      <c r="N117" s="31"/>
      <c r="O117" s="1256"/>
      <c r="P117" s="37"/>
      <c r="Q117" s="26"/>
      <c r="Y117" s="9"/>
      <c r="Z117" s="1374"/>
    </row>
    <row r="118" spans="2:26" ht="13.5" customHeight="1">
      <c r="B118" s="27"/>
      <c r="C118" s="21"/>
      <c r="D118" s="21"/>
      <c r="E118" s="30"/>
      <c r="F118" s="23"/>
      <c r="G118" s="28"/>
      <c r="H118" s="266"/>
      <c r="I118" s="36"/>
      <c r="J118" s="31"/>
      <c r="K118" s="864"/>
      <c r="L118" s="22"/>
      <c r="M118" s="25"/>
      <c r="N118" s="31"/>
      <c r="O118" s="1256"/>
      <c r="P118" s="37"/>
      <c r="Q118" s="26"/>
      <c r="Y118" s="9"/>
      <c r="Z118" s="1374"/>
    </row>
    <row r="119" spans="2:26" ht="13.5" customHeight="1">
      <c r="B119" s="27"/>
      <c r="C119" s="21"/>
      <c r="D119" s="21"/>
      <c r="E119" s="30"/>
      <c r="F119" s="23"/>
      <c r="G119" s="28"/>
      <c r="H119" s="266"/>
      <c r="I119" s="36"/>
      <c r="J119" s="31"/>
      <c r="K119" s="864"/>
      <c r="L119" s="22"/>
      <c r="M119" s="25"/>
      <c r="N119" s="31"/>
      <c r="O119" s="1256"/>
      <c r="P119" s="37"/>
      <c r="Q119" s="26"/>
      <c r="Y119" s="9"/>
      <c r="Z119" s="1374"/>
    </row>
    <row r="120" spans="2:26" ht="13.5" customHeight="1">
      <c r="B120" s="27"/>
      <c r="C120" s="21"/>
      <c r="D120" s="21"/>
      <c r="E120" s="30"/>
      <c r="F120" s="23"/>
      <c r="G120" s="28"/>
      <c r="H120" s="266"/>
      <c r="I120" s="36"/>
      <c r="J120" s="31"/>
      <c r="K120" s="864"/>
      <c r="L120" s="22"/>
      <c r="M120" s="25"/>
      <c r="N120" s="31"/>
      <c r="O120" s="1256"/>
      <c r="P120" s="37"/>
      <c r="Q120" s="26"/>
      <c r="Y120" s="9"/>
      <c r="Z120" s="1374"/>
    </row>
    <row r="121" spans="2:26" ht="13.5" customHeight="1">
      <c r="B121" s="27"/>
      <c r="C121" s="21"/>
      <c r="D121" s="21"/>
      <c r="E121" s="30"/>
      <c r="F121" s="23"/>
      <c r="G121" s="28"/>
      <c r="H121" s="266"/>
      <c r="I121" s="36"/>
      <c r="J121" s="31"/>
      <c r="K121" s="864"/>
      <c r="L121" s="22"/>
      <c r="M121" s="25"/>
      <c r="N121" s="31"/>
      <c r="O121" s="1256"/>
      <c r="P121" s="37"/>
      <c r="Q121" s="26"/>
      <c r="Y121" s="9"/>
      <c r="Z121" s="1374"/>
    </row>
    <row r="122" spans="2:26" ht="13.5" customHeight="1">
      <c r="B122" s="27"/>
      <c r="C122" s="21"/>
      <c r="D122" s="21"/>
      <c r="E122" s="30"/>
      <c r="F122" s="23"/>
      <c r="G122" s="28"/>
      <c r="H122" s="266"/>
      <c r="I122" s="36"/>
      <c r="J122" s="31"/>
      <c r="K122" s="864"/>
      <c r="L122" s="22"/>
      <c r="M122" s="25"/>
      <c r="N122" s="31"/>
      <c r="O122" s="1256"/>
      <c r="P122" s="37"/>
      <c r="Q122" s="26"/>
      <c r="Y122" s="9"/>
      <c r="Z122" s="1374"/>
    </row>
    <row r="123" spans="2:26" s="9" customFormat="1" ht="13.5" customHeight="1">
      <c r="B123" s="21"/>
      <c r="C123" s="21"/>
      <c r="D123" s="21"/>
      <c r="E123" s="75"/>
      <c r="F123" s="23"/>
      <c r="G123" s="266"/>
      <c r="H123" s="311"/>
      <c r="I123" s="22"/>
      <c r="J123" s="31"/>
      <c r="K123" s="30"/>
      <c r="L123" s="21"/>
      <c r="M123" s="25"/>
      <c r="N123" s="21"/>
      <c r="O123" s="32"/>
      <c r="P123" s="32"/>
      <c r="Q123" s="26"/>
    </row>
    <row r="124" spans="2:26" s="9" customFormat="1" ht="13.5" customHeight="1">
      <c r="B124" s="21"/>
      <c r="C124" s="21"/>
      <c r="D124" s="21"/>
      <c r="E124" s="75"/>
      <c r="F124" s="23"/>
      <c r="G124" s="266"/>
      <c r="H124" s="311"/>
      <c r="I124" s="22"/>
      <c r="J124" s="31"/>
      <c r="K124" s="30"/>
      <c r="L124" s="21"/>
      <c r="M124" s="25"/>
      <c r="N124" s="21"/>
      <c r="O124" s="32"/>
      <c r="P124" s="32"/>
      <c r="Q124" s="26"/>
    </row>
    <row r="125" spans="2:26" s="9" customFormat="1" ht="13.5" customHeight="1">
      <c r="B125" s="21"/>
      <c r="C125" s="21"/>
      <c r="D125" s="21"/>
      <c r="E125" s="75"/>
      <c r="F125" s="23"/>
      <c r="G125" s="266"/>
      <c r="H125" s="38"/>
      <c r="I125" s="22"/>
      <c r="J125" s="31"/>
      <c r="K125" s="30"/>
      <c r="L125" s="21"/>
      <c r="M125" s="25"/>
      <c r="N125" s="21"/>
      <c r="O125" s="32"/>
      <c r="P125" s="32"/>
      <c r="Q125" s="26"/>
    </row>
    <row r="126" spans="2:26" s="9" customFormat="1" ht="13.5" customHeight="1">
      <c r="B126" s="21"/>
      <c r="C126" s="21"/>
      <c r="D126" s="21"/>
      <c r="E126" s="75"/>
      <c r="F126" s="23"/>
      <c r="G126" s="266"/>
      <c r="H126" s="38"/>
      <c r="I126" s="22"/>
      <c r="J126" s="31"/>
      <c r="K126" s="30"/>
      <c r="L126" s="21"/>
      <c r="M126" s="25"/>
      <c r="N126" s="21"/>
      <c r="O126" s="32"/>
      <c r="P126" s="32"/>
      <c r="Q126" s="26"/>
    </row>
    <row r="127" spans="2:26" s="9" customFormat="1" ht="13.5" customHeight="1">
      <c r="B127" s="21"/>
      <c r="C127" s="21"/>
      <c r="D127" s="21"/>
      <c r="E127" s="75"/>
      <c r="F127" s="23"/>
      <c r="G127" s="266"/>
      <c r="H127" s="38"/>
      <c r="I127" s="22"/>
      <c r="J127" s="31"/>
      <c r="K127" s="30"/>
      <c r="L127" s="21"/>
      <c r="M127" s="25"/>
      <c r="N127" s="21"/>
      <c r="O127" s="32"/>
      <c r="P127" s="32"/>
      <c r="Q127" s="26"/>
    </row>
    <row r="128" spans="2:26" s="9" customFormat="1" ht="13.5" customHeight="1">
      <c r="B128" s="21"/>
      <c r="C128" s="21"/>
      <c r="D128" s="21"/>
      <c r="E128" s="75"/>
      <c r="F128" s="23"/>
      <c r="G128" s="266"/>
      <c r="H128" s="38"/>
      <c r="I128" s="22"/>
      <c r="J128" s="31"/>
      <c r="K128" s="30"/>
      <c r="L128" s="21"/>
      <c r="M128" s="25"/>
      <c r="N128" s="21"/>
      <c r="O128" s="32"/>
      <c r="P128" s="32"/>
      <c r="Q128" s="26"/>
    </row>
    <row r="129" spans="2:17" s="9" customFormat="1" ht="13.5" customHeight="1">
      <c r="B129" s="21"/>
      <c r="C129" s="21"/>
      <c r="D129" s="21"/>
      <c r="E129" s="75"/>
      <c r="F129" s="23"/>
      <c r="G129" s="266"/>
      <c r="H129" s="38"/>
      <c r="I129" s="22"/>
      <c r="J129" s="31"/>
      <c r="K129" s="30"/>
      <c r="L129" s="21"/>
      <c r="M129" s="25"/>
      <c r="N129" s="21"/>
      <c r="O129" s="32"/>
      <c r="P129" s="32"/>
      <c r="Q129" s="26"/>
    </row>
    <row r="130" spans="2:17" s="9" customFormat="1" ht="13.5" customHeight="1">
      <c r="B130" s="21"/>
      <c r="C130" s="21"/>
      <c r="D130" s="21"/>
      <c r="E130" s="75"/>
      <c r="F130" s="23"/>
      <c r="G130" s="266"/>
      <c r="H130" s="38"/>
      <c r="I130" s="22"/>
      <c r="J130" s="31"/>
      <c r="K130" s="30"/>
      <c r="L130" s="21"/>
      <c r="M130" s="25"/>
      <c r="N130" s="21"/>
      <c r="O130" s="32"/>
      <c r="P130" s="32"/>
      <c r="Q130" s="26"/>
    </row>
    <row r="131" spans="2:17" s="9" customFormat="1" ht="13.5" customHeight="1">
      <c r="B131" s="21"/>
      <c r="C131" s="21"/>
      <c r="D131" s="21"/>
      <c r="E131" s="75"/>
      <c r="F131" s="23"/>
      <c r="G131" s="266"/>
      <c r="H131" s="38"/>
      <c r="I131" s="22"/>
      <c r="J131" s="31"/>
      <c r="K131" s="30"/>
      <c r="L131" s="21"/>
      <c r="M131" s="25"/>
      <c r="N131" s="21"/>
      <c r="O131" s="32"/>
      <c r="P131" s="32"/>
      <c r="Q131" s="26"/>
    </row>
    <row r="132" spans="2:17" s="9" customFormat="1" ht="13.5" customHeight="1">
      <c r="B132" s="21"/>
      <c r="C132" s="21"/>
      <c r="D132" s="21"/>
      <c r="E132" s="75"/>
      <c r="F132" s="23"/>
      <c r="G132" s="266"/>
      <c r="H132" s="38"/>
      <c r="I132" s="22"/>
      <c r="J132" s="31"/>
      <c r="K132" s="30"/>
      <c r="L132" s="21"/>
      <c r="M132" s="25"/>
      <c r="N132" s="21"/>
      <c r="O132" s="32"/>
      <c r="P132" s="32"/>
      <c r="Q132" s="26"/>
    </row>
    <row r="133" spans="2:17" s="9" customFormat="1" ht="13.5" customHeight="1">
      <c r="B133" s="21"/>
      <c r="C133" s="21"/>
      <c r="D133" s="21"/>
      <c r="E133" s="75"/>
      <c r="F133" s="23"/>
      <c r="G133" s="266"/>
      <c r="H133" s="38"/>
      <c r="I133" s="22"/>
      <c r="J133" s="31"/>
      <c r="K133" s="30"/>
      <c r="L133" s="21"/>
      <c r="M133" s="25"/>
      <c r="N133" s="21"/>
      <c r="O133" s="32"/>
      <c r="P133" s="32"/>
      <c r="Q133" s="26"/>
    </row>
    <row r="134" spans="2:17" s="9" customFormat="1" ht="13.5" customHeight="1">
      <c r="B134" s="21"/>
      <c r="C134" s="21"/>
      <c r="D134" s="21"/>
      <c r="E134" s="75"/>
      <c r="F134" s="23"/>
      <c r="G134" s="266"/>
      <c r="H134" s="38"/>
      <c r="I134" s="22"/>
      <c r="J134" s="31"/>
      <c r="K134" s="30"/>
      <c r="L134" s="21"/>
      <c r="M134" s="25"/>
      <c r="N134" s="21"/>
      <c r="O134" s="32"/>
      <c r="P134" s="32"/>
      <c r="Q134" s="26"/>
    </row>
    <row r="135" spans="2:17" s="9" customFormat="1" ht="13.5" customHeight="1">
      <c r="B135" s="21"/>
      <c r="C135" s="21"/>
      <c r="D135" s="21"/>
      <c r="E135" s="75"/>
      <c r="F135" s="23"/>
      <c r="G135" s="266"/>
      <c r="H135" s="38"/>
      <c r="I135" s="22"/>
      <c r="J135" s="31"/>
      <c r="K135" s="30"/>
      <c r="L135" s="21"/>
      <c r="M135" s="25"/>
      <c r="N135" s="21"/>
      <c r="O135" s="32"/>
      <c r="P135" s="32"/>
      <c r="Q135" s="26"/>
    </row>
  </sheetData>
  <autoFilter ref="B9:O96" xr:uid="{31CCA240-C948-4DFA-95BD-1E6B22D199DA}"/>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B17F8-F048-4AE6-9631-53FFC3FE5DEF}">
  <dimension ref="B2:T41"/>
  <sheetViews>
    <sheetView zoomScale="55" zoomScaleNormal="55" workbookViewId="0">
      <selection activeCell="D26" sqref="D26"/>
    </sheetView>
  </sheetViews>
  <sheetFormatPr defaultRowHeight="18.75"/>
  <cols>
    <col min="1" max="1" width="9" style="8"/>
    <col min="2" max="2" width="15.625" style="8" customWidth="1"/>
    <col min="3" max="3" width="8.625" style="1377" customWidth="1"/>
    <col min="4" max="4" width="20.625" style="9" customWidth="1"/>
    <col min="5" max="5" width="3.625" style="8" customWidth="1"/>
    <col min="6" max="6" width="15.625" style="8" customWidth="1"/>
    <col min="7" max="7" width="8.625" style="1377" customWidth="1"/>
    <col min="8" max="8" width="20.625" style="9" customWidth="1"/>
    <col min="9" max="9" width="3.625" style="8" customWidth="1"/>
    <col min="10" max="10" width="15.625" style="8" customWidth="1"/>
    <col min="11" max="11" width="8.625" style="1377" customWidth="1"/>
    <col min="12" max="12" width="20.625" style="9" customWidth="1"/>
    <col min="13" max="13" width="3.625" style="8" customWidth="1"/>
    <col min="14" max="14" width="15.625" style="8" customWidth="1"/>
    <col min="15" max="15" width="8.625" style="1377" customWidth="1"/>
    <col min="16" max="16" width="20.625" style="9" customWidth="1"/>
    <col min="17" max="17" width="9" style="8"/>
    <col min="18" max="18" width="15.625" style="8" customWidth="1"/>
    <col min="19" max="19" width="8.625" style="1377" customWidth="1"/>
    <col min="20" max="20" width="20.625" style="9" customWidth="1"/>
    <col min="21" max="257" width="9" style="8"/>
    <col min="258" max="258" width="15.625" style="8" customWidth="1"/>
    <col min="259" max="259" width="8.625" style="8" customWidth="1"/>
    <col min="260" max="260" width="20.625" style="8" customWidth="1"/>
    <col min="261" max="261" width="3.625" style="8" customWidth="1"/>
    <col min="262" max="262" width="15.625" style="8" customWidth="1"/>
    <col min="263" max="263" width="8.625" style="8" customWidth="1"/>
    <col min="264" max="264" width="20.625" style="8" customWidth="1"/>
    <col min="265" max="265" width="3.625" style="8" customWidth="1"/>
    <col min="266" max="266" width="15.625" style="8" customWidth="1"/>
    <col min="267" max="267" width="8.625" style="8" customWidth="1"/>
    <col min="268" max="268" width="20.625" style="8" customWidth="1"/>
    <col min="269" max="269" width="3.625" style="8" customWidth="1"/>
    <col min="270" max="270" width="15.625" style="8" customWidth="1"/>
    <col min="271" max="271" width="8.625" style="8" customWidth="1"/>
    <col min="272" max="272" width="20.625" style="8" customWidth="1"/>
    <col min="273" max="273" width="9" style="8"/>
    <col min="274" max="274" width="15.625" style="8" customWidth="1"/>
    <col min="275" max="275" width="8.625" style="8" customWidth="1"/>
    <col min="276" max="276" width="20.625" style="8" customWidth="1"/>
    <col min="277" max="513" width="9" style="8"/>
    <col min="514" max="514" width="15.625" style="8" customWidth="1"/>
    <col min="515" max="515" width="8.625" style="8" customWidth="1"/>
    <col min="516" max="516" width="20.625" style="8" customWidth="1"/>
    <col min="517" max="517" width="3.625" style="8" customWidth="1"/>
    <col min="518" max="518" width="15.625" style="8" customWidth="1"/>
    <col min="519" max="519" width="8.625" style="8" customWidth="1"/>
    <col min="520" max="520" width="20.625" style="8" customWidth="1"/>
    <col min="521" max="521" width="3.625" style="8" customWidth="1"/>
    <col min="522" max="522" width="15.625" style="8" customWidth="1"/>
    <col min="523" max="523" width="8.625" style="8" customWidth="1"/>
    <col min="524" max="524" width="20.625" style="8" customWidth="1"/>
    <col min="525" max="525" width="3.625" style="8" customWidth="1"/>
    <col min="526" max="526" width="15.625" style="8" customWidth="1"/>
    <col min="527" max="527" width="8.625" style="8" customWidth="1"/>
    <col min="528" max="528" width="20.625" style="8" customWidth="1"/>
    <col min="529" max="529" width="9" style="8"/>
    <col min="530" max="530" width="15.625" style="8" customWidth="1"/>
    <col min="531" max="531" width="8.625" style="8" customWidth="1"/>
    <col min="532" max="532" width="20.625" style="8" customWidth="1"/>
    <col min="533" max="769" width="9" style="8"/>
    <col min="770" max="770" width="15.625" style="8" customWidth="1"/>
    <col min="771" max="771" width="8.625" style="8" customWidth="1"/>
    <col min="772" max="772" width="20.625" style="8" customWidth="1"/>
    <col min="773" max="773" width="3.625" style="8" customWidth="1"/>
    <col min="774" max="774" width="15.625" style="8" customWidth="1"/>
    <col min="775" max="775" width="8.625" style="8" customWidth="1"/>
    <col min="776" max="776" width="20.625" style="8" customWidth="1"/>
    <col min="777" max="777" width="3.625" style="8" customWidth="1"/>
    <col min="778" max="778" width="15.625" style="8" customWidth="1"/>
    <col min="779" max="779" width="8.625" style="8" customWidth="1"/>
    <col min="780" max="780" width="20.625" style="8" customWidth="1"/>
    <col min="781" max="781" width="3.625" style="8" customWidth="1"/>
    <col min="782" max="782" width="15.625" style="8" customWidth="1"/>
    <col min="783" max="783" width="8.625" style="8" customWidth="1"/>
    <col min="784" max="784" width="20.625" style="8" customWidth="1"/>
    <col min="785" max="785" width="9" style="8"/>
    <col min="786" max="786" width="15.625" style="8" customWidth="1"/>
    <col min="787" max="787" width="8.625" style="8" customWidth="1"/>
    <col min="788" max="788" width="20.625" style="8" customWidth="1"/>
    <col min="789" max="1025" width="9" style="8"/>
    <col min="1026" max="1026" width="15.625" style="8" customWidth="1"/>
    <col min="1027" max="1027" width="8.625" style="8" customWidth="1"/>
    <col min="1028" max="1028" width="20.625" style="8" customWidth="1"/>
    <col min="1029" max="1029" width="3.625" style="8" customWidth="1"/>
    <col min="1030" max="1030" width="15.625" style="8" customWidth="1"/>
    <col min="1031" max="1031" width="8.625" style="8" customWidth="1"/>
    <col min="1032" max="1032" width="20.625" style="8" customWidth="1"/>
    <col min="1033" max="1033" width="3.625" style="8" customWidth="1"/>
    <col min="1034" max="1034" width="15.625" style="8" customWidth="1"/>
    <col min="1035" max="1035" width="8.625" style="8" customWidth="1"/>
    <col min="1036" max="1036" width="20.625" style="8" customWidth="1"/>
    <col min="1037" max="1037" width="3.625" style="8" customWidth="1"/>
    <col min="1038" max="1038" width="15.625" style="8" customWidth="1"/>
    <col min="1039" max="1039" width="8.625" style="8" customWidth="1"/>
    <col min="1040" max="1040" width="20.625" style="8" customWidth="1"/>
    <col min="1041" max="1041" width="9" style="8"/>
    <col min="1042" max="1042" width="15.625" style="8" customWidth="1"/>
    <col min="1043" max="1043" width="8.625" style="8" customWidth="1"/>
    <col min="1044" max="1044" width="20.625" style="8" customWidth="1"/>
    <col min="1045" max="1281" width="9" style="8"/>
    <col min="1282" max="1282" width="15.625" style="8" customWidth="1"/>
    <col min="1283" max="1283" width="8.625" style="8" customWidth="1"/>
    <col min="1284" max="1284" width="20.625" style="8" customWidth="1"/>
    <col min="1285" max="1285" width="3.625" style="8" customWidth="1"/>
    <col min="1286" max="1286" width="15.625" style="8" customWidth="1"/>
    <col min="1287" max="1287" width="8.625" style="8" customWidth="1"/>
    <col min="1288" max="1288" width="20.625" style="8" customWidth="1"/>
    <col min="1289" max="1289" width="3.625" style="8" customWidth="1"/>
    <col min="1290" max="1290" width="15.625" style="8" customWidth="1"/>
    <col min="1291" max="1291" width="8.625" style="8" customWidth="1"/>
    <col min="1292" max="1292" width="20.625" style="8" customWidth="1"/>
    <col min="1293" max="1293" width="3.625" style="8" customWidth="1"/>
    <col min="1294" max="1294" width="15.625" style="8" customWidth="1"/>
    <col min="1295" max="1295" width="8.625" style="8" customWidth="1"/>
    <col min="1296" max="1296" width="20.625" style="8" customWidth="1"/>
    <col min="1297" max="1297" width="9" style="8"/>
    <col min="1298" max="1298" width="15.625" style="8" customWidth="1"/>
    <col min="1299" max="1299" width="8.625" style="8" customWidth="1"/>
    <col min="1300" max="1300" width="20.625" style="8" customWidth="1"/>
    <col min="1301" max="1537" width="9" style="8"/>
    <col min="1538" max="1538" width="15.625" style="8" customWidth="1"/>
    <col min="1539" max="1539" width="8.625" style="8" customWidth="1"/>
    <col min="1540" max="1540" width="20.625" style="8" customWidth="1"/>
    <col min="1541" max="1541" width="3.625" style="8" customWidth="1"/>
    <col min="1542" max="1542" width="15.625" style="8" customWidth="1"/>
    <col min="1543" max="1543" width="8.625" style="8" customWidth="1"/>
    <col min="1544" max="1544" width="20.625" style="8" customWidth="1"/>
    <col min="1545" max="1545" width="3.625" style="8" customWidth="1"/>
    <col min="1546" max="1546" width="15.625" style="8" customWidth="1"/>
    <col min="1547" max="1547" width="8.625" style="8" customWidth="1"/>
    <col min="1548" max="1548" width="20.625" style="8" customWidth="1"/>
    <col min="1549" max="1549" width="3.625" style="8" customWidth="1"/>
    <col min="1550" max="1550" width="15.625" style="8" customWidth="1"/>
    <col min="1551" max="1551" width="8.625" style="8" customWidth="1"/>
    <col min="1552" max="1552" width="20.625" style="8" customWidth="1"/>
    <col min="1553" max="1553" width="9" style="8"/>
    <col min="1554" max="1554" width="15.625" style="8" customWidth="1"/>
    <col min="1555" max="1555" width="8.625" style="8" customWidth="1"/>
    <col min="1556" max="1556" width="20.625" style="8" customWidth="1"/>
    <col min="1557" max="1793" width="9" style="8"/>
    <col min="1794" max="1794" width="15.625" style="8" customWidth="1"/>
    <col min="1795" max="1795" width="8.625" style="8" customWidth="1"/>
    <col min="1796" max="1796" width="20.625" style="8" customWidth="1"/>
    <col min="1797" max="1797" width="3.625" style="8" customWidth="1"/>
    <col min="1798" max="1798" width="15.625" style="8" customWidth="1"/>
    <col min="1799" max="1799" width="8.625" style="8" customWidth="1"/>
    <col min="1800" max="1800" width="20.625" style="8" customWidth="1"/>
    <col min="1801" max="1801" width="3.625" style="8" customWidth="1"/>
    <col min="1802" max="1802" width="15.625" style="8" customWidth="1"/>
    <col min="1803" max="1803" width="8.625" style="8" customWidth="1"/>
    <col min="1804" max="1804" width="20.625" style="8" customWidth="1"/>
    <col min="1805" max="1805" width="3.625" style="8" customWidth="1"/>
    <col min="1806" max="1806" width="15.625" style="8" customWidth="1"/>
    <col min="1807" max="1807" width="8.625" style="8" customWidth="1"/>
    <col min="1808" max="1808" width="20.625" style="8" customWidth="1"/>
    <col min="1809" max="1809" width="9" style="8"/>
    <col min="1810" max="1810" width="15.625" style="8" customWidth="1"/>
    <col min="1811" max="1811" width="8.625" style="8" customWidth="1"/>
    <col min="1812" max="1812" width="20.625" style="8" customWidth="1"/>
    <col min="1813" max="2049" width="9" style="8"/>
    <col min="2050" max="2050" width="15.625" style="8" customWidth="1"/>
    <col min="2051" max="2051" width="8.625" style="8" customWidth="1"/>
    <col min="2052" max="2052" width="20.625" style="8" customWidth="1"/>
    <col min="2053" max="2053" width="3.625" style="8" customWidth="1"/>
    <col min="2054" max="2054" width="15.625" style="8" customWidth="1"/>
    <col min="2055" max="2055" width="8.625" style="8" customWidth="1"/>
    <col min="2056" max="2056" width="20.625" style="8" customWidth="1"/>
    <col min="2057" max="2057" width="3.625" style="8" customWidth="1"/>
    <col min="2058" max="2058" width="15.625" style="8" customWidth="1"/>
    <col min="2059" max="2059" width="8.625" style="8" customWidth="1"/>
    <col min="2060" max="2060" width="20.625" style="8" customWidth="1"/>
    <col min="2061" max="2061" width="3.625" style="8" customWidth="1"/>
    <col min="2062" max="2062" width="15.625" style="8" customWidth="1"/>
    <col min="2063" max="2063" width="8.625" style="8" customWidth="1"/>
    <col min="2064" max="2064" width="20.625" style="8" customWidth="1"/>
    <col min="2065" max="2065" width="9" style="8"/>
    <col min="2066" max="2066" width="15.625" style="8" customWidth="1"/>
    <col min="2067" max="2067" width="8.625" style="8" customWidth="1"/>
    <col min="2068" max="2068" width="20.625" style="8" customWidth="1"/>
    <col min="2069" max="2305" width="9" style="8"/>
    <col min="2306" max="2306" width="15.625" style="8" customWidth="1"/>
    <col min="2307" max="2307" width="8.625" style="8" customWidth="1"/>
    <col min="2308" max="2308" width="20.625" style="8" customWidth="1"/>
    <col min="2309" max="2309" width="3.625" style="8" customWidth="1"/>
    <col min="2310" max="2310" width="15.625" style="8" customWidth="1"/>
    <col min="2311" max="2311" width="8.625" style="8" customWidth="1"/>
    <col min="2312" max="2312" width="20.625" style="8" customWidth="1"/>
    <col min="2313" max="2313" width="3.625" style="8" customWidth="1"/>
    <col min="2314" max="2314" width="15.625" style="8" customWidth="1"/>
    <col min="2315" max="2315" width="8.625" style="8" customWidth="1"/>
    <col min="2316" max="2316" width="20.625" style="8" customWidth="1"/>
    <col min="2317" max="2317" width="3.625" style="8" customWidth="1"/>
    <col min="2318" max="2318" width="15.625" style="8" customWidth="1"/>
    <col min="2319" max="2319" width="8.625" style="8" customWidth="1"/>
    <col min="2320" max="2320" width="20.625" style="8" customWidth="1"/>
    <col min="2321" max="2321" width="9" style="8"/>
    <col min="2322" max="2322" width="15.625" style="8" customWidth="1"/>
    <col min="2323" max="2323" width="8.625" style="8" customWidth="1"/>
    <col min="2324" max="2324" width="20.625" style="8" customWidth="1"/>
    <col min="2325" max="2561" width="9" style="8"/>
    <col min="2562" max="2562" width="15.625" style="8" customWidth="1"/>
    <col min="2563" max="2563" width="8.625" style="8" customWidth="1"/>
    <col min="2564" max="2564" width="20.625" style="8" customWidth="1"/>
    <col min="2565" max="2565" width="3.625" style="8" customWidth="1"/>
    <col min="2566" max="2566" width="15.625" style="8" customWidth="1"/>
    <col min="2567" max="2567" width="8.625" style="8" customWidth="1"/>
    <col min="2568" max="2568" width="20.625" style="8" customWidth="1"/>
    <col min="2569" max="2569" width="3.625" style="8" customWidth="1"/>
    <col min="2570" max="2570" width="15.625" style="8" customWidth="1"/>
    <col min="2571" max="2571" width="8.625" style="8" customWidth="1"/>
    <col min="2572" max="2572" width="20.625" style="8" customWidth="1"/>
    <col min="2573" max="2573" width="3.625" style="8" customWidth="1"/>
    <col min="2574" max="2574" width="15.625" style="8" customWidth="1"/>
    <col min="2575" max="2575" width="8.625" style="8" customWidth="1"/>
    <col min="2576" max="2576" width="20.625" style="8" customWidth="1"/>
    <col min="2577" max="2577" width="9" style="8"/>
    <col min="2578" max="2578" width="15.625" style="8" customWidth="1"/>
    <col min="2579" max="2579" width="8.625" style="8" customWidth="1"/>
    <col min="2580" max="2580" width="20.625" style="8" customWidth="1"/>
    <col min="2581" max="2817" width="9" style="8"/>
    <col min="2818" max="2818" width="15.625" style="8" customWidth="1"/>
    <col min="2819" max="2819" width="8.625" style="8" customWidth="1"/>
    <col min="2820" max="2820" width="20.625" style="8" customWidth="1"/>
    <col min="2821" max="2821" width="3.625" style="8" customWidth="1"/>
    <col min="2822" max="2822" width="15.625" style="8" customWidth="1"/>
    <col min="2823" max="2823" width="8.625" style="8" customWidth="1"/>
    <col min="2824" max="2824" width="20.625" style="8" customWidth="1"/>
    <col min="2825" max="2825" width="3.625" style="8" customWidth="1"/>
    <col min="2826" max="2826" width="15.625" style="8" customWidth="1"/>
    <col min="2827" max="2827" width="8.625" style="8" customWidth="1"/>
    <col min="2828" max="2828" width="20.625" style="8" customWidth="1"/>
    <col min="2829" max="2829" width="3.625" style="8" customWidth="1"/>
    <col min="2830" max="2830" width="15.625" style="8" customWidth="1"/>
    <col min="2831" max="2831" width="8.625" style="8" customWidth="1"/>
    <col min="2832" max="2832" width="20.625" style="8" customWidth="1"/>
    <col min="2833" max="2833" width="9" style="8"/>
    <col min="2834" max="2834" width="15.625" style="8" customWidth="1"/>
    <col min="2835" max="2835" width="8.625" style="8" customWidth="1"/>
    <col min="2836" max="2836" width="20.625" style="8" customWidth="1"/>
    <col min="2837" max="3073" width="9" style="8"/>
    <col min="3074" max="3074" width="15.625" style="8" customWidth="1"/>
    <col min="3075" max="3075" width="8.625" style="8" customWidth="1"/>
    <col min="3076" max="3076" width="20.625" style="8" customWidth="1"/>
    <col min="3077" max="3077" width="3.625" style="8" customWidth="1"/>
    <col min="3078" max="3078" width="15.625" style="8" customWidth="1"/>
    <col min="3079" max="3079" width="8.625" style="8" customWidth="1"/>
    <col min="3080" max="3080" width="20.625" style="8" customWidth="1"/>
    <col min="3081" max="3081" width="3.625" style="8" customWidth="1"/>
    <col min="3082" max="3082" width="15.625" style="8" customWidth="1"/>
    <col min="3083" max="3083" width="8.625" style="8" customWidth="1"/>
    <col min="3084" max="3084" width="20.625" style="8" customWidth="1"/>
    <col min="3085" max="3085" width="3.625" style="8" customWidth="1"/>
    <col min="3086" max="3086" width="15.625" style="8" customWidth="1"/>
    <col min="3087" max="3087" width="8.625" style="8" customWidth="1"/>
    <col min="3088" max="3088" width="20.625" style="8" customWidth="1"/>
    <col min="3089" max="3089" width="9" style="8"/>
    <col min="3090" max="3090" width="15.625" style="8" customWidth="1"/>
    <col min="3091" max="3091" width="8.625" style="8" customWidth="1"/>
    <col min="3092" max="3092" width="20.625" style="8" customWidth="1"/>
    <col min="3093" max="3329" width="9" style="8"/>
    <col min="3330" max="3330" width="15.625" style="8" customWidth="1"/>
    <col min="3331" max="3331" width="8.625" style="8" customWidth="1"/>
    <col min="3332" max="3332" width="20.625" style="8" customWidth="1"/>
    <col min="3333" max="3333" width="3.625" style="8" customWidth="1"/>
    <col min="3334" max="3334" width="15.625" style="8" customWidth="1"/>
    <col min="3335" max="3335" width="8.625" style="8" customWidth="1"/>
    <col min="3336" max="3336" width="20.625" style="8" customWidth="1"/>
    <col min="3337" max="3337" width="3.625" style="8" customWidth="1"/>
    <col min="3338" max="3338" width="15.625" style="8" customWidth="1"/>
    <col min="3339" max="3339" width="8.625" style="8" customWidth="1"/>
    <col min="3340" max="3340" width="20.625" style="8" customWidth="1"/>
    <col min="3341" max="3341" width="3.625" style="8" customWidth="1"/>
    <col min="3342" max="3342" width="15.625" style="8" customWidth="1"/>
    <col min="3343" max="3343" width="8.625" style="8" customWidth="1"/>
    <col min="3344" max="3344" width="20.625" style="8" customWidth="1"/>
    <col min="3345" max="3345" width="9" style="8"/>
    <col min="3346" max="3346" width="15.625" style="8" customWidth="1"/>
    <col min="3347" max="3347" width="8.625" style="8" customWidth="1"/>
    <col min="3348" max="3348" width="20.625" style="8" customWidth="1"/>
    <col min="3349" max="3585" width="9" style="8"/>
    <col min="3586" max="3586" width="15.625" style="8" customWidth="1"/>
    <col min="3587" max="3587" width="8.625" style="8" customWidth="1"/>
    <col min="3588" max="3588" width="20.625" style="8" customWidth="1"/>
    <col min="3589" max="3589" width="3.625" style="8" customWidth="1"/>
    <col min="3590" max="3590" width="15.625" style="8" customWidth="1"/>
    <col min="3591" max="3591" width="8.625" style="8" customWidth="1"/>
    <col min="3592" max="3592" width="20.625" style="8" customWidth="1"/>
    <col min="3593" max="3593" width="3.625" style="8" customWidth="1"/>
    <col min="3594" max="3594" width="15.625" style="8" customWidth="1"/>
    <col min="3595" max="3595" width="8.625" style="8" customWidth="1"/>
    <col min="3596" max="3596" width="20.625" style="8" customWidth="1"/>
    <col min="3597" max="3597" width="3.625" style="8" customWidth="1"/>
    <col min="3598" max="3598" width="15.625" style="8" customWidth="1"/>
    <col min="3599" max="3599" width="8.625" style="8" customWidth="1"/>
    <col min="3600" max="3600" width="20.625" style="8" customWidth="1"/>
    <col min="3601" max="3601" width="9" style="8"/>
    <col min="3602" max="3602" width="15.625" style="8" customWidth="1"/>
    <col min="3603" max="3603" width="8.625" style="8" customWidth="1"/>
    <col min="3604" max="3604" width="20.625" style="8" customWidth="1"/>
    <col min="3605" max="3841" width="9" style="8"/>
    <col min="3842" max="3842" width="15.625" style="8" customWidth="1"/>
    <col min="3843" max="3843" width="8.625" style="8" customWidth="1"/>
    <col min="3844" max="3844" width="20.625" style="8" customWidth="1"/>
    <col min="3845" max="3845" width="3.625" style="8" customWidth="1"/>
    <col min="3846" max="3846" width="15.625" style="8" customWidth="1"/>
    <col min="3847" max="3847" width="8.625" style="8" customWidth="1"/>
    <col min="3848" max="3848" width="20.625" style="8" customWidth="1"/>
    <col min="3849" max="3849" width="3.625" style="8" customWidth="1"/>
    <col min="3850" max="3850" width="15.625" style="8" customWidth="1"/>
    <col min="3851" max="3851" width="8.625" style="8" customWidth="1"/>
    <col min="3852" max="3852" width="20.625" style="8" customWidth="1"/>
    <col min="3853" max="3853" width="3.625" style="8" customWidth="1"/>
    <col min="3854" max="3854" width="15.625" style="8" customWidth="1"/>
    <col min="3855" max="3855" width="8.625" style="8" customWidth="1"/>
    <col min="3856" max="3856" width="20.625" style="8" customWidth="1"/>
    <col min="3857" max="3857" width="9" style="8"/>
    <col min="3858" max="3858" width="15.625" style="8" customWidth="1"/>
    <col min="3859" max="3859" width="8.625" style="8" customWidth="1"/>
    <col min="3860" max="3860" width="20.625" style="8" customWidth="1"/>
    <col min="3861" max="4097" width="9" style="8"/>
    <col min="4098" max="4098" width="15.625" style="8" customWidth="1"/>
    <col min="4099" max="4099" width="8.625" style="8" customWidth="1"/>
    <col min="4100" max="4100" width="20.625" style="8" customWidth="1"/>
    <col min="4101" max="4101" width="3.625" style="8" customWidth="1"/>
    <col min="4102" max="4102" width="15.625" style="8" customWidth="1"/>
    <col min="4103" max="4103" width="8.625" style="8" customWidth="1"/>
    <col min="4104" max="4104" width="20.625" style="8" customWidth="1"/>
    <col min="4105" max="4105" width="3.625" style="8" customWidth="1"/>
    <col min="4106" max="4106" width="15.625" style="8" customWidth="1"/>
    <col min="4107" max="4107" width="8.625" style="8" customWidth="1"/>
    <col min="4108" max="4108" width="20.625" style="8" customWidth="1"/>
    <col min="4109" max="4109" width="3.625" style="8" customWidth="1"/>
    <col min="4110" max="4110" width="15.625" style="8" customWidth="1"/>
    <col min="4111" max="4111" width="8.625" style="8" customWidth="1"/>
    <col min="4112" max="4112" width="20.625" style="8" customWidth="1"/>
    <col min="4113" max="4113" width="9" style="8"/>
    <col min="4114" max="4114" width="15.625" style="8" customWidth="1"/>
    <col min="4115" max="4115" width="8.625" style="8" customWidth="1"/>
    <col min="4116" max="4116" width="20.625" style="8" customWidth="1"/>
    <col min="4117" max="4353" width="9" style="8"/>
    <col min="4354" max="4354" width="15.625" style="8" customWidth="1"/>
    <col min="4355" max="4355" width="8.625" style="8" customWidth="1"/>
    <col min="4356" max="4356" width="20.625" style="8" customWidth="1"/>
    <col min="4357" max="4357" width="3.625" style="8" customWidth="1"/>
    <col min="4358" max="4358" width="15.625" style="8" customWidth="1"/>
    <col min="4359" max="4359" width="8.625" style="8" customWidth="1"/>
    <col min="4360" max="4360" width="20.625" style="8" customWidth="1"/>
    <col min="4361" max="4361" width="3.625" style="8" customWidth="1"/>
    <col min="4362" max="4362" width="15.625" style="8" customWidth="1"/>
    <col min="4363" max="4363" width="8.625" style="8" customWidth="1"/>
    <col min="4364" max="4364" width="20.625" style="8" customWidth="1"/>
    <col min="4365" max="4365" width="3.625" style="8" customWidth="1"/>
    <col min="4366" max="4366" width="15.625" style="8" customWidth="1"/>
    <col min="4367" max="4367" width="8.625" style="8" customWidth="1"/>
    <col min="4368" max="4368" width="20.625" style="8" customWidth="1"/>
    <col min="4369" max="4369" width="9" style="8"/>
    <col min="4370" max="4370" width="15.625" style="8" customWidth="1"/>
    <col min="4371" max="4371" width="8.625" style="8" customWidth="1"/>
    <col min="4372" max="4372" width="20.625" style="8" customWidth="1"/>
    <col min="4373" max="4609" width="9" style="8"/>
    <col min="4610" max="4610" width="15.625" style="8" customWidth="1"/>
    <col min="4611" max="4611" width="8.625" style="8" customWidth="1"/>
    <col min="4612" max="4612" width="20.625" style="8" customWidth="1"/>
    <col min="4613" max="4613" width="3.625" style="8" customWidth="1"/>
    <col min="4614" max="4614" width="15.625" style="8" customWidth="1"/>
    <col min="4615" max="4615" width="8.625" style="8" customWidth="1"/>
    <col min="4616" max="4616" width="20.625" style="8" customWidth="1"/>
    <col min="4617" max="4617" width="3.625" style="8" customWidth="1"/>
    <col min="4618" max="4618" width="15.625" style="8" customWidth="1"/>
    <col min="4619" max="4619" width="8.625" style="8" customWidth="1"/>
    <col min="4620" max="4620" width="20.625" style="8" customWidth="1"/>
    <col min="4621" max="4621" width="3.625" style="8" customWidth="1"/>
    <col min="4622" max="4622" width="15.625" style="8" customWidth="1"/>
    <col min="4623" max="4623" width="8.625" style="8" customWidth="1"/>
    <col min="4624" max="4624" width="20.625" style="8" customWidth="1"/>
    <col min="4625" max="4625" width="9" style="8"/>
    <col min="4626" max="4626" width="15.625" style="8" customWidth="1"/>
    <col min="4627" max="4627" width="8.625" style="8" customWidth="1"/>
    <col min="4628" max="4628" width="20.625" style="8" customWidth="1"/>
    <col min="4629" max="4865" width="9" style="8"/>
    <col min="4866" max="4866" width="15.625" style="8" customWidth="1"/>
    <col min="4867" max="4867" width="8.625" style="8" customWidth="1"/>
    <col min="4868" max="4868" width="20.625" style="8" customWidth="1"/>
    <col min="4869" max="4869" width="3.625" style="8" customWidth="1"/>
    <col min="4870" max="4870" width="15.625" style="8" customWidth="1"/>
    <col min="4871" max="4871" width="8.625" style="8" customWidth="1"/>
    <col min="4872" max="4872" width="20.625" style="8" customWidth="1"/>
    <col min="4873" max="4873" width="3.625" style="8" customWidth="1"/>
    <col min="4874" max="4874" width="15.625" style="8" customWidth="1"/>
    <col min="4875" max="4875" width="8.625" style="8" customWidth="1"/>
    <col min="4876" max="4876" width="20.625" style="8" customWidth="1"/>
    <col min="4877" max="4877" width="3.625" style="8" customWidth="1"/>
    <col min="4878" max="4878" width="15.625" style="8" customWidth="1"/>
    <col min="4879" max="4879" width="8.625" style="8" customWidth="1"/>
    <col min="4880" max="4880" width="20.625" style="8" customWidth="1"/>
    <col min="4881" max="4881" width="9" style="8"/>
    <col min="4882" max="4882" width="15.625" style="8" customWidth="1"/>
    <col min="4883" max="4883" width="8.625" style="8" customWidth="1"/>
    <col min="4884" max="4884" width="20.625" style="8" customWidth="1"/>
    <col min="4885" max="5121" width="9" style="8"/>
    <col min="5122" max="5122" width="15.625" style="8" customWidth="1"/>
    <col min="5123" max="5123" width="8.625" style="8" customWidth="1"/>
    <col min="5124" max="5124" width="20.625" style="8" customWidth="1"/>
    <col min="5125" max="5125" width="3.625" style="8" customWidth="1"/>
    <col min="5126" max="5126" width="15.625" style="8" customWidth="1"/>
    <col min="5127" max="5127" width="8.625" style="8" customWidth="1"/>
    <col min="5128" max="5128" width="20.625" style="8" customWidth="1"/>
    <col min="5129" max="5129" width="3.625" style="8" customWidth="1"/>
    <col min="5130" max="5130" width="15.625" style="8" customWidth="1"/>
    <col min="5131" max="5131" width="8.625" style="8" customWidth="1"/>
    <col min="5132" max="5132" width="20.625" style="8" customWidth="1"/>
    <col min="5133" max="5133" width="3.625" style="8" customWidth="1"/>
    <col min="5134" max="5134" width="15.625" style="8" customWidth="1"/>
    <col min="5135" max="5135" width="8.625" style="8" customWidth="1"/>
    <col min="5136" max="5136" width="20.625" style="8" customWidth="1"/>
    <col min="5137" max="5137" width="9" style="8"/>
    <col min="5138" max="5138" width="15.625" style="8" customWidth="1"/>
    <col min="5139" max="5139" width="8.625" style="8" customWidth="1"/>
    <col min="5140" max="5140" width="20.625" style="8" customWidth="1"/>
    <col min="5141" max="5377" width="9" style="8"/>
    <col min="5378" max="5378" width="15.625" style="8" customWidth="1"/>
    <col min="5379" max="5379" width="8.625" style="8" customWidth="1"/>
    <col min="5380" max="5380" width="20.625" style="8" customWidth="1"/>
    <col min="5381" max="5381" width="3.625" style="8" customWidth="1"/>
    <col min="5382" max="5382" width="15.625" style="8" customWidth="1"/>
    <col min="5383" max="5383" width="8.625" style="8" customWidth="1"/>
    <col min="5384" max="5384" width="20.625" style="8" customWidth="1"/>
    <col min="5385" max="5385" width="3.625" style="8" customWidth="1"/>
    <col min="5386" max="5386" width="15.625" style="8" customWidth="1"/>
    <col min="5387" max="5387" width="8.625" style="8" customWidth="1"/>
    <col min="5388" max="5388" width="20.625" style="8" customWidth="1"/>
    <col min="5389" max="5389" width="3.625" style="8" customWidth="1"/>
    <col min="5390" max="5390" width="15.625" style="8" customWidth="1"/>
    <col min="5391" max="5391" width="8.625" style="8" customWidth="1"/>
    <col min="5392" max="5392" width="20.625" style="8" customWidth="1"/>
    <col min="5393" max="5393" width="9" style="8"/>
    <col min="5394" max="5394" width="15.625" style="8" customWidth="1"/>
    <col min="5395" max="5395" width="8.625" style="8" customWidth="1"/>
    <col min="5396" max="5396" width="20.625" style="8" customWidth="1"/>
    <col min="5397" max="5633" width="9" style="8"/>
    <col min="5634" max="5634" width="15.625" style="8" customWidth="1"/>
    <col min="5635" max="5635" width="8.625" style="8" customWidth="1"/>
    <col min="5636" max="5636" width="20.625" style="8" customWidth="1"/>
    <col min="5637" max="5637" width="3.625" style="8" customWidth="1"/>
    <col min="5638" max="5638" width="15.625" style="8" customWidth="1"/>
    <col min="5639" max="5639" width="8.625" style="8" customWidth="1"/>
    <col min="5640" max="5640" width="20.625" style="8" customWidth="1"/>
    <col min="5641" max="5641" width="3.625" style="8" customWidth="1"/>
    <col min="5642" max="5642" width="15.625" style="8" customWidth="1"/>
    <col min="5643" max="5643" width="8.625" style="8" customWidth="1"/>
    <col min="5644" max="5644" width="20.625" style="8" customWidth="1"/>
    <col min="5645" max="5645" width="3.625" style="8" customWidth="1"/>
    <col min="5646" max="5646" width="15.625" style="8" customWidth="1"/>
    <col min="5647" max="5647" width="8.625" style="8" customWidth="1"/>
    <col min="5648" max="5648" width="20.625" style="8" customWidth="1"/>
    <col min="5649" max="5649" width="9" style="8"/>
    <col min="5650" max="5650" width="15.625" style="8" customWidth="1"/>
    <col min="5651" max="5651" width="8.625" style="8" customWidth="1"/>
    <col min="5652" max="5652" width="20.625" style="8" customWidth="1"/>
    <col min="5653" max="5889" width="9" style="8"/>
    <col min="5890" max="5890" width="15.625" style="8" customWidth="1"/>
    <col min="5891" max="5891" width="8.625" style="8" customWidth="1"/>
    <col min="5892" max="5892" width="20.625" style="8" customWidth="1"/>
    <col min="5893" max="5893" width="3.625" style="8" customWidth="1"/>
    <col min="5894" max="5894" width="15.625" style="8" customWidth="1"/>
    <col min="5895" max="5895" width="8.625" style="8" customWidth="1"/>
    <col min="5896" max="5896" width="20.625" style="8" customWidth="1"/>
    <col min="5897" max="5897" width="3.625" style="8" customWidth="1"/>
    <col min="5898" max="5898" width="15.625" style="8" customWidth="1"/>
    <col min="5899" max="5899" width="8.625" style="8" customWidth="1"/>
    <col min="5900" max="5900" width="20.625" style="8" customWidth="1"/>
    <col min="5901" max="5901" width="3.625" style="8" customWidth="1"/>
    <col min="5902" max="5902" width="15.625" style="8" customWidth="1"/>
    <col min="5903" max="5903" width="8.625" style="8" customWidth="1"/>
    <col min="5904" max="5904" width="20.625" style="8" customWidth="1"/>
    <col min="5905" max="5905" width="9" style="8"/>
    <col min="5906" max="5906" width="15.625" style="8" customWidth="1"/>
    <col min="5907" max="5907" width="8.625" style="8" customWidth="1"/>
    <col min="5908" max="5908" width="20.625" style="8" customWidth="1"/>
    <col min="5909" max="6145" width="9" style="8"/>
    <col min="6146" max="6146" width="15.625" style="8" customWidth="1"/>
    <col min="6147" max="6147" width="8.625" style="8" customWidth="1"/>
    <col min="6148" max="6148" width="20.625" style="8" customWidth="1"/>
    <col min="6149" max="6149" width="3.625" style="8" customWidth="1"/>
    <col min="6150" max="6150" width="15.625" style="8" customWidth="1"/>
    <col min="6151" max="6151" width="8.625" style="8" customWidth="1"/>
    <col min="6152" max="6152" width="20.625" style="8" customWidth="1"/>
    <col min="6153" max="6153" width="3.625" style="8" customWidth="1"/>
    <col min="6154" max="6154" width="15.625" style="8" customWidth="1"/>
    <col min="6155" max="6155" width="8.625" style="8" customWidth="1"/>
    <col min="6156" max="6156" width="20.625" style="8" customWidth="1"/>
    <col min="6157" max="6157" width="3.625" style="8" customWidth="1"/>
    <col min="6158" max="6158" width="15.625" style="8" customWidth="1"/>
    <col min="6159" max="6159" width="8.625" style="8" customWidth="1"/>
    <col min="6160" max="6160" width="20.625" style="8" customWidth="1"/>
    <col min="6161" max="6161" width="9" style="8"/>
    <col min="6162" max="6162" width="15.625" style="8" customWidth="1"/>
    <col min="6163" max="6163" width="8.625" style="8" customWidth="1"/>
    <col min="6164" max="6164" width="20.625" style="8" customWidth="1"/>
    <col min="6165" max="6401" width="9" style="8"/>
    <col min="6402" max="6402" width="15.625" style="8" customWidth="1"/>
    <col min="6403" max="6403" width="8.625" style="8" customWidth="1"/>
    <col min="6404" max="6404" width="20.625" style="8" customWidth="1"/>
    <col min="6405" max="6405" width="3.625" style="8" customWidth="1"/>
    <col min="6406" max="6406" width="15.625" style="8" customWidth="1"/>
    <col min="6407" max="6407" width="8.625" style="8" customWidth="1"/>
    <col min="6408" max="6408" width="20.625" style="8" customWidth="1"/>
    <col min="6409" max="6409" width="3.625" style="8" customWidth="1"/>
    <col min="6410" max="6410" width="15.625" style="8" customWidth="1"/>
    <col min="6411" max="6411" width="8.625" style="8" customWidth="1"/>
    <col min="6412" max="6412" width="20.625" style="8" customWidth="1"/>
    <col min="6413" max="6413" width="3.625" style="8" customWidth="1"/>
    <col min="6414" max="6414" width="15.625" style="8" customWidth="1"/>
    <col min="6415" max="6415" width="8.625" style="8" customWidth="1"/>
    <col min="6416" max="6416" width="20.625" style="8" customWidth="1"/>
    <col min="6417" max="6417" width="9" style="8"/>
    <col min="6418" max="6418" width="15.625" style="8" customWidth="1"/>
    <col min="6419" max="6419" width="8.625" style="8" customWidth="1"/>
    <col min="6420" max="6420" width="20.625" style="8" customWidth="1"/>
    <col min="6421" max="6657" width="9" style="8"/>
    <col min="6658" max="6658" width="15.625" style="8" customWidth="1"/>
    <col min="6659" max="6659" width="8.625" style="8" customWidth="1"/>
    <col min="6660" max="6660" width="20.625" style="8" customWidth="1"/>
    <col min="6661" max="6661" width="3.625" style="8" customWidth="1"/>
    <col min="6662" max="6662" width="15.625" style="8" customWidth="1"/>
    <col min="6663" max="6663" width="8.625" style="8" customWidth="1"/>
    <col min="6664" max="6664" width="20.625" style="8" customWidth="1"/>
    <col min="6665" max="6665" width="3.625" style="8" customWidth="1"/>
    <col min="6666" max="6666" width="15.625" style="8" customWidth="1"/>
    <col min="6667" max="6667" width="8.625" style="8" customWidth="1"/>
    <col min="6668" max="6668" width="20.625" style="8" customWidth="1"/>
    <col min="6669" max="6669" width="3.625" style="8" customWidth="1"/>
    <col min="6670" max="6670" width="15.625" style="8" customWidth="1"/>
    <col min="6671" max="6671" width="8.625" style="8" customWidth="1"/>
    <col min="6672" max="6672" width="20.625" style="8" customWidth="1"/>
    <col min="6673" max="6673" width="9" style="8"/>
    <col min="6674" max="6674" width="15.625" style="8" customWidth="1"/>
    <col min="6675" max="6675" width="8.625" style="8" customWidth="1"/>
    <col min="6676" max="6676" width="20.625" style="8" customWidth="1"/>
    <col min="6677" max="6913" width="9" style="8"/>
    <col min="6914" max="6914" width="15.625" style="8" customWidth="1"/>
    <col min="6915" max="6915" width="8.625" style="8" customWidth="1"/>
    <col min="6916" max="6916" width="20.625" style="8" customWidth="1"/>
    <col min="6917" max="6917" width="3.625" style="8" customWidth="1"/>
    <col min="6918" max="6918" width="15.625" style="8" customWidth="1"/>
    <col min="6919" max="6919" width="8.625" style="8" customWidth="1"/>
    <col min="6920" max="6920" width="20.625" style="8" customWidth="1"/>
    <col min="6921" max="6921" width="3.625" style="8" customWidth="1"/>
    <col min="6922" max="6922" width="15.625" style="8" customWidth="1"/>
    <col min="6923" max="6923" width="8.625" style="8" customWidth="1"/>
    <col min="6924" max="6924" width="20.625" style="8" customWidth="1"/>
    <col min="6925" max="6925" width="3.625" style="8" customWidth="1"/>
    <col min="6926" max="6926" width="15.625" style="8" customWidth="1"/>
    <col min="6927" max="6927" width="8.625" style="8" customWidth="1"/>
    <col min="6928" max="6928" width="20.625" style="8" customWidth="1"/>
    <col min="6929" max="6929" width="9" style="8"/>
    <col min="6930" max="6930" width="15.625" style="8" customWidth="1"/>
    <col min="6931" max="6931" width="8.625" style="8" customWidth="1"/>
    <col min="6932" max="6932" width="20.625" style="8" customWidth="1"/>
    <col min="6933" max="7169" width="9" style="8"/>
    <col min="7170" max="7170" width="15.625" style="8" customWidth="1"/>
    <col min="7171" max="7171" width="8.625" style="8" customWidth="1"/>
    <col min="7172" max="7172" width="20.625" style="8" customWidth="1"/>
    <col min="7173" max="7173" width="3.625" style="8" customWidth="1"/>
    <col min="7174" max="7174" width="15.625" style="8" customWidth="1"/>
    <col min="7175" max="7175" width="8.625" style="8" customWidth="1"/>
    <col min="7176" max="7176" width="20.625" style="8" customWidth="1"/>
    <col min="7177" max="7177" width="3.625" style="8" customWidth="1"/>
    <col min="7178" max="7178" width="15.625" style="8" customWidth="1"/>
    <col min="7179" max="7179" width="8.625" style="8" customWidth="1"/>
    <col min="7180" max="7180" width="20.625" style="8" customWidth="1"/>
    <col min="7181" max="7181" width="3.625" style="8" customWidth="1"/>
    <col min="7182" max="7182" width="15.625" style="8" customWidth="1"/>
    <col min="7183" max="7183" width="8.625" style="8" customWidth="1"/>
    <col min="7184" max="7184" width="20.625" style="8" customWidth="1"/>
    <col min="7185" max="7185" width="9" style="8"/>
    <col min="7186" max="7186" width="15.625" style="8" customWidth="1"/>
    <col min="7187" max="7187" width="8.625" style="8" customWidth="1"/>
    <col min="7188" max="7188" width="20.625" style="8" customWidth="1"/>
    <col min="7189" max="7425" width="9" style="8"/>
    <col min="7426" max="7426" width="15.625" style="8" customWidth="1"/>
    <col min="7427" max="7427" width="8.625" style="8" customWidth="1"/>
    <col min="7428" max="7428" width="20.625" style="8" customWidth="1"/>
    <col min="7429" max="7429" width="3.625" style="8" customWidth="1"/>
    <col min="7430" max="7430" width="15.625" style="8" customWidth="1"/>
    <col min="7431" max="7431" width="8.625" style="8" customWidth="1"/>
    <col min="7432" max="7432" width="20.625" style="8" customWidth="1"/>
    <col min="7433" max="7433" width="3.625" style="8" customWidth="1"/>
    <col min="7434" max="7434" width="15.625" style="8" customWidth="1"/>
    <col min="7435" max="7435" width="8.625" style="8" customWidth="1"/>
    <col min="7436" max="7436" width="20.625" style="8" customWidth="1"/>
    <col min="7437" max="7437" width="3.625" style="8" customWidth="1"/>
    <col min="7438" max="7438" width="15.625" style="8" customWidth="1"/>
    <col min="7439" max="7439" width="8.625" style="8" customWidth="1"/>
    <col min="7440" max="7440" width="20.625" style="8" customWidth="1"/>
    <col min="7441" max="7441" width="9" style="8"/>
    <col min="7442" max="7442" width="15.625" style="8" customWidth="1"/>
    <col min="7443" max="7443" width="8.625" style="8" customWidth="1"/>
    <col min="7444" max="7444" width="20.625" style="8" customWidth="1"/>
    <col min="7445" max="7681" width="9" style="8"/>
    <col min="7682" max="7682" width="15.625" style="8" customWidth="1"/>
    <col min="7683" max="7683" width="8.625" style="8" customWidth="1"/>
    <col min="7684" max="7684" width="20.625" style="8" customWidth="1"/>
    <col min="7685" max="7685" width="3.625" style="8" customWidth="1"/>
    <col min="7686" max="7686" width="15.625" style="8" customWidth="1"/>
    <col min="7687" max="7687" width="8.625" style="8" customWidth="1"/>
    <col min="7688" max="7688" width="20.625" style="8" customWidth="1"/>
    <col min="7689" max="7689" width="3.625" style="8" customWidth="1"/>
    <col min="7690" max="7690" width="15.625" style="8" customWidth="1"/>
    <col min="7691" max="7691" width="8.625" style="8" customWidth="1"/>
    <col min="7692" max="7692" width="20.625" style="8" customWidth="1"/>
    <col min="7693" max="7693" width="3.625" style="8" customWidth="1"/>
    <col min="7694" max="7694" width="15.625" style="8" customWidth="1"/>
    <col min="7695" max="7695" width="8.625" style="8" customWidth="1"/>
    <col min="7696" max="7696" width="20.625" style="8" customWidth="1"/>
    <col min="7697" max="7697" width="9" style="8"/>
    <col min="7698" max="7698" width="15.625" style="8" customWidth="1"/>
    <col min="7699" max="7699" width="8.625" style="8" customWidth="1"/>
    <col min="7700" max="7700" width="20.625" style="8" customWidth="1"/>
    <col min="7701" max="7937" width="9" style="8"/>
    <col min="7938" max="7938" width="15.625" style="8" customWidth="1"/>
    <col min="7939" max="7939" width="8.625" style="8" customWidth="1"/>
    <col min="7940" max="7940" width="20.625" style="8" customWidth="1"/>
    <col min="7941" max="7941" width="3.625" style="8" customWidth="1"/>
    <col min="7942" max="7942" width="15.625" style="8" customWidth="1"/>
    <col min="7943" max="7943" width="8.625" style="8" customWidth="1"/>
    <col min="7944" max="7944" width="20.625" style="8" customWidth="1"/>
    <col min="7945" max="7945" width="3.625" style="8" customWidth="1"/>
    <col min="7946" max="7946" width="15.625" style="8" customWidth="1"/>
    <col min="7947" max="7947" width="8.625" style="8" customWidth="1"/>
    <col min="7948" max="7948" width="20.625" style="8" customWidth="1"/>
    <col min="7949" max="7949" width="3.625" style="8" customWidth="1"/>
    <col min="7950" max="7950" width="15.625" style="8" customWidth="1"/>
    <col min="7951" max="7951" width="8.625" style="8" customWidth="1"/>
    <col min="7952" max="7952" width="20.625" style="8" customWidth="1"/>
    <col min="7953" max="7953" width="9" style="8"/>
    <col min="7954" max="7954" width="15.625" style="8" customWidth="1"/>
    <col min="7955" max="7955" width="8.625" style="8" customWidth="1"/>
    <col min="7956" max="7956" width="20.625" style="8" customWidth="1"/>
    <col min="7957" max="8193" width="9" style="8"/>
    <col min="8194" max="8194" width="15.625" style="8" customWidth="1"/>
    <col min="8195" max="8195" width="8.625" style="8" customWidth="1"/>
    <col min="8196" max="8196" width="20.625" style="8" customWidth="1"/>
    <col min="8197" max="8197" width="3.625" style="8" customWidth="1"/>
    <col min="8198" max="8198" width="15.625" style="8" customWidth="1"/>
    <col min="8199" max="8199" width="8.625" style="8" customWidth="1"/>
    <col min="8200" max="8200" width="20.625" style="8" customWidth="1"/>
    <col min="8201" max="8201" width="3.625" style="8" customWidth="1"/>
    <col min="8202" max="8202" width="15.625" style="8" customWidth="1"/>
    <col min="8203" max="8203" width="8.625" style="8" customWidth="1"/>
    <col min="8204" max="8204" width="20.625" style="8" customWidth="1"/>
    <col min="8205" max="8205" width="3.625" style="8" customWidth="1"/>
    <col min="8206" max="8206" width="15.625" style="8" customWidth="1"/>
    <col min="8207" max="8207" width="8.625" style="8" customWidth="1"/>
    <col min="8208" max="8208" width="20.625" style="8" customWidth="1"/>
    <col min="8209" max="8209" width="9" style="8"/>
    <col min="8210" max="8210" width="15.625" style="8" customWidth="1"/>
    <col min="8211" max="8211" width="8.625" style="8" customWidth="1"/>
    <col min="8212" max="8212" width="20.625" style="8" customWidth="1"/>
    <col min="8213" max="8449" width="9" style="8"/>
    <col min="8450" max="8450" width="15.625" style="8" customWidth="1"/>
    <col min="8451" max="8451" width="8.625" style="8" customWidth="1"/>
    <col min="8452" max="8452" width="20.625" style="8" customWidth="1"/>
    <col min="8453" max="8453" width="3.625" style="8" customWidth="1"/>
    <col min="8454" max="8454" width="15.625" style="8" customWidth="1"/>
    <col min="8455" max="8455" width="8.625" style="8" customWidth="1"/>
    <col min="8456" max="8456" width="20.625" style="8" customWidth="1"/>
    <col min="8457" max="8457" width="3.625" style="8" customWidth="1"/>
    <col min="8458" max="8458" width="15.625" style="8" customWidth="1"/>
    <col min="8459" max="8459" width="8.625" style="8" customWidth="1"/>
    <col min="8460" max="8460" width="20.625" style="8" customWidth="1"/>
    <col min="8461" max="8461" width="3.625" style="8" customWidth="1"/>
    <col min="8462" max="8462" width="15.625" style="8" customWidth="1"/>
    <col min="8463" max="8463" width="8.625" style="8" customWidth="1"/>
    <col min="8464" max="8464" width="20.625" style="8" customWidth="1"/>
    <col min="8465" max="8465" width="9" style="8"/>
    <col min="8466" max="8466" width="15.625" style="8" customWidth="1"/>
    <col min="8467" max="8467" width="8.625" style="8" customWidth="1"/>
    <col min="8468" max="8468" width="20.625" style="8" customWidth="1"/>
    <col min="8469" max="8705" width="9" style="8"/>
    <col min="8706" max="8706" width="15.625" style="8" customWidth="1"/>
    <col min="8707" max="8707" width="8.625" style="8" customWidth="1"/>
    <col min="8708" max="8708" width="20.625" style="8" customWidth="1"/>
    <col min="8709" max="8709" width="3.625" style="8" customWidth="1"/>
    <col min="8710" max="8710" width="15.625" style="8" customWidth="1"/>
    <col min="8711" max="8711" width="8.625" style="8" customWidth="1"/>
    <col min="8712" max="8712" width="20.625" style="8" customWidth="1"/>
    <col min="8713" max="8713" width="3.625" style="8" customWidth="1"/>
    <col min="8714" max="8714" width="15.625" style="8" customWidth="1"/>
    <col min="8715" max="8715" width="8.625" style="8" customWidth="1"/>
    <col min="8716" max="8716" width="20.625" style="8" customWidth="1"/>
    <col min="8717" max="8717" width="3.625" style="8" customWidth="1"/>
    <col min="8718" max="8718" width="15.625" style="8" customWidth="1"/>
    <col min="8719" max="8719" width="8.625" style="8" customWidth="1"/>
    <col min="8720" max="8720" width="20.625" style="8" customWidth="1"/>
    <col min="8721" max="8721" width="9" style="8"/>
    <col min="8722" max="8722" width="15.625" style="8" customWidth="1"/>
    <col min="8723" max="8723" width="8.625" style="8" customWidth="1"/>
    <col min="8724" max="8724" width="20.625" style="8" customWidth="1"/>
    <col min="8725" max="8961" width="9" style="8"/>
    <col min="8962" max="8962" width="15.625" style="8" customWidth="1"/>
    <col min="8963" max="8963" width="8.625" style="8" customWidth="1"/>
    <col min="8964" max="8964" width="20.625" style="8" customWidth="1"/>
    <col min="8965" max="8965" width="3.625" style="8" customWidth="1"/>
    <col min="8966" max="8966" width="15.625" style="8" customWidth="1"/>
    <col min="8967" max="8967" width="8.625" style="8" customWidth="1"/>
    <col min="8968" max="8968" width="20.625" style="8" customWidth="1"/>
    <col min="8969" max="8969" width="3.625" style="8" customWidth="1"/>
    <col min="8970" max="8970" width="15.625" style="8" customWidth="1"/>
    <col min="8971" max="8971" width="8.625" style="8" customWidth="1"/>
    <col min="8972" max="8972" width="20.625" style="8" customWidth="1"/>
    <col min="8973" max="8973" width="3.625" style="8" customWidth="1"/>
    <col min="8974" max="8974" width="15.625" style="8" customWidth="1"/>
    <col min="8975" max="8975" width="8.625" style="8" customWidth="1"/>
    <col min="8976" max="8976" width="20.625" style="8" customWidth="1"/>
    <col min="8977" max="8977" width="9" style="8"/>
    <col min="8978" max="8978" width="15.625" style="8" customWidth="1"/>
    <col min="8979" max="8979" width="8.625" style="8" customWidth="1"/>
    <col min="8980" max="8980" width="20.625" style="8" customWidth="1"/>
    <col min="8981" max="9217" width="9" style="8"/>
    <col min="9218" max="9218" width="15.625" style="8" customWidth="1"/>
    <col min="9219" max="9219" width="8.625" style="8" customWidth="1"/>
    <col min="9220" max="9220" width="20.625" style="8" customWidth="1"/>
    <col min="9221" max="9221" width="3.625" style="8" customWidth="1"/>
    <col min="9222" max="9222" width="15.625" style="8" customWidth="1"/>
    <col min="9223" max="9223" width="8.625" style="8" customWidth="1"/>
    <col min="9224" max="9224" width="20.625" style="8" customWidth="1"/>
    <col min="9225" max="9225" width="3.625" style="8" customWidth="1"/>
    <col min="9226" max="9226" width="15.625" style="8" customWidth="1"/>
    <col min="9227" max="9227" width="8.625" style="8" customWidth="1"/>
    <col min="9228" max="9228" width="20.625" style="8" customWidth="1"/>
    <col min="9229" max="9229" width="3.625" style="8" customWidth="1"/>
    <col min="9230" max="9230" width="15.625" style="8" customWidth="1"/>
    <col min="9231" max="9231" width="8.625" style="8" customWidth="1"/>
    <col min="9232" max="9232" width="20.625" style="8" customWidth="1"/>
    <col min="9233" max="9233" width="9" style="8"/>
    <col min="9234" max="9234" width="15.625" style="8" customWidth="1"/>
    <col min="9235" max="9235" width="8.625" style="8" customWidth="1"/>
    <col min="9236" max="9236" width="20.625" style="8" customWidth="1"/>
    <col min="9237" max="9473" width="9" style="8"/>
    <col min="9474" max="9474" width="15.625" style="8" customWidth="1"/>
    <col min="9475" max="9475" width="8.625" style="8" customWidth="1"/>
    <col min="9476" max="9476" width="20.625" style="8" customWidth="1"/>
    <col min="9477" max="9477" width="3.625" style="8" customWidth="1"/>
    <col min="9478" max="9478" width="15.625" style="8" customWidth="1"/>
    <col min="9479" max="9479" width="8.625" style="8" customWidth="1"/>
    <col min="9480" max="9480" width="20.625" style="8" customWidth="1"/>
    <col min="9481" max="9481" width="3.625" style="8" customWidth="1"/>
    <col min="9482" max="9482" width="15.625" style="8" customWidth="1"/>
    <col min="9483" max="9483" width="8.625" style="8" customWidth="1"/>
    <col min="9484" max="9484" width="20.625" style="8" customWidth="1"/>
    <col min="9485" max="9485" width="3.625" style="8" customWidth="1"/>
    <col min="9486" max="9486" width="15.625" style="8" customWidth="1"/>
    <col min="9487" max="9487" width="8.625" style="8" customWidth="1"/>
    <col min="9488" max="9488" width="20.625" style="8" customWidth="1"/>
    <col min="9489" max="9489" width="9" style="8"/>
    <col min="9490" max="9490" width="15.625" style="8" customWidth="1"/>
    <col min="9491" max="9491" width="8.625" style="8" customWidth="1"/>
    <col min="9492" max="9492" width="20.625" style="8" customWidth="1"/>
    <col min="9493" max="9729" width="9" style="8"/>
    <col min="9730" max="9730" width="15.625" style="8" customWidth="1"/>
    <col min="9731" max="9731" width="8.625" style="8" customWidth="1"/>
    <col min="9732" max="9732" width="20.625" style="8" customWidth="1"/>
    <col min="9733" max="9733" width="3.625" style="8" customWidth="1"/>
    <col min="9734" max="9734" width="15.625" style="8" customWidth="1"/>
    <col min="9735" max="9735" width="8.625" style="8" customWidth="1"/>
    <col min="9736" max="9736" width="20.625" style="8" customWidth="1"/>
    <col min="9737" max="9737" width="3.625" style="8" customWidth="1"/>
    <col min="9738" max="9738" width="15.625" style="8" customWidth="1"/>
    <col min="9739" max="9739" width="8.625" style="8" customWidth="1"/>
    <col min="9740" max="9740" width="20.625" style="8" customWidth="1"/>
    <col min="9741" max="9741" width="3.625" style="8" customWidth="1"/>
    <col min="9742" max="9742" width="15.625" style="8" customWidth="1"/>
    <col min="9743" max="9743" width="8.625" style="8" customWidth="1"/>
    <col min="9744" max="9744" width="20.625" style="8" customWidth="1"/>
    <col min="9745" max="9745" width="9" style="8"/>
    <col min="9746" max="9746" width="15.625" style="8" customWidth="1"/>
    <col min="9747" max="9747" width="8.625" style="8" customWidth="1"/>
    <col min="9748" max="9748" width="20.625" style="8" customWidth="1"/>
    <col min="9749" max="9985" width="9" style="8"/>
    <col min="9986" max="9986" width="15.625" style="8" customWidth="1"/>
    <col min="9987" max="9987" width="8.625" style="8" customWidth="1"/>
    <col min="9988" max="9988" width="20.625" style="8" customWidth="1"/>
    <col min="9989" max="9989" width="3.625" style="8" customWidth="1"/>
    <col min="9990" max="9990" width="15.625" style="8" customWidth="1"/>
    <col min="9991" max="9991" width="8.625" style="8" customWidth="1"/>
    <col min="9992" max="9992" width="20.625" style="8" customWidth="1"/>
    <col min="9993" max="9993" width="3.625" style="8" customWidth="1"/>
    <col min="9994" max="9994" width="15.625" style="8" customWidth="1"/>
    <col min="9995" max="9995" width="8.625" style="8" customWidth="1"/>
    <col min="9996" max="9996" width="20.625" style="8" customWidth="1"/>
    <col min="9997" max="9997" width="3.625" style="8" customWidth="1"/>
    <col min="9998" max="9998" width="15.625" style="8" customWidth="1"/>
    <col min="9999" max="9999" width="8.625" style="8" customWidth="1"/>
    <col min="10000" max="10000" width="20.625" style="8" customWidth="1"/>
    <col min="10001" max="10001" width="9" style="8"/>
    <col min="10002" max="10002" width="15.625" style="8" customWidth="1"/>
    <col min="10003" max="10003" width="8.625" style="8" customWidth="1"/>
    <col min="10004" max="10004" width="20.625" style="8" customWidth="1"/>
    <col min="10005" max="10241" width="9" style="8"/>
    <col min="10242" max="10242" width="15.625" style="8" customWidth="1"/>
    <col min="10243" max="10243" width="8.625" style="8" customWidth="1"/>
    <col min="10244" max="10244" width="20.625" style="8" customWidth="1"/>
    <col min="10245" max="10245" width="3.625" style="8" customWidth="1"/>
    <col min="10246" max="10246" width="15.625" style="8" customWidth="1"/>
    <col min="10247" max="10247" width="8.625" style="8" customWidth="1"/>
    <col min="10248" max="10248" width="20.625" style="8" customWidth="1"/>
    <col min="10249" max="10249" width="3.625" style="8" customWidth="1"/>
    <col min="10250" max="10250" width="15.625" style="8" customWidth="1"/>
    <col min="10251" max="10251" width="8.625" style="8" customWidth="1"/>
    <col min="10252" max="10252" width="20.625" style="8" customWidth="1"/>
    <col min="10253" max="10253" width="3.625" style="8" customWidth="1"/>
    <col min="10254" max="10254" width="15.625" style="8" customWidth="1"/>
    <col min="10255" max="10255" width="8.625" style="8" customWidth="1"/>
    <col min="10256" max="10256" width="20.625" style="8" customWidth="1"/>
    <col min="10257" max="10257" width="9" style="8"/>
    <col min="10258" max="10258" width="15.625" style="8" customWidth="1"/>
    <col min="10259" max="10259" width="8.625" style="8" customWidth="1"/>
    <col min="10260" max="10260" width="20.625" style="8" customWidth="1"/>
    <col min="10261" max="10497" width="9" style="8"/>
    <col min="10498" max="10498" width="15.625" style="8" customWidth="1"/>
    <col min="10499" max="10499" width="8.625" style="8" customWidth="1"/>
    <col min="10500" max="10500" width="20.625" style="8" customWidth="1"/>
    <col min="10501" max="10501" width="3.625" style="8" customWidth="1"/>
    <col min="10502" max="10502" width="15.625" style="8" customWidth="1"/>
    <col min="10503" max="10503" width="8.625" style="8" customWidth="1"/>
    <col min="10504" max="10504" width="20.625" style="8" customWidth="1"/>
    <col min="10505" max="10505" width="3.625" style="8" customWidth="1"/>
    <col min="10506" max="10506" width="15.625" style="8" customWidth="1"/>
    <col min="10507" max="10507" width="8.625" style="8" customWidth="1"/>
    <col min="10508" max="10508" width="20.625" style="8" customWidth="1"/>
    <col min="10509" max="10509" width="3.625" style="8" customWidth="1"/>
    <col min="10510" max="10510" width="15.625" style="8" customWidth="1"/>
    <col min="10511" max="10511" width="8.625" style="8" customWidth="1"/>
    <col min="10512" max="10512" width="20.625" style="8" customWidth="1"/>
    <col min="10513" max="10513" width="9" style="8"/>
    <col min="10514" max="10514" width="15.625" style="8" customWidth="1"/>
    <col min="10515" max="10515" width="8.625" style="8" customWidth="1"/>
    <col min="10516" max="10516" width="20.625" style="8" customWidth="1"/>
    <col min="10517" max="10753" width="9" style="8"/>
    <col min="10754" max="10754" width="15.625" style="8" customWidth="1"/>
    <col min="10755" max="10755" width="8.625" style="8" customWidth="1"/>
    <col min="10756" max="10756" width="20.625" style="8" customWidth="1"/>
    <col min="10757" max="10757" width="3.625" style="8" customWidth="1"/>
    <col min="10758" max="10758" width="15.625" style="8" customWidth="1"/>
    <col min="10759" max="10759" width="8.625" style="8" customWidth="1"/>
    <col min="10760" max="10760" width="20.625" style="8" customWidth="1"/>
    <col min="10761" max="10761" width="3.625" style="8" customWidth="1"/>
    <col min="10762" max="10762" width="15.625" style="8" customWidth="1"/>
    <col min="10763" max="10763" width="8.625" style="8" customWidth="1"/>
    <col min="10764" max="10764" width="20.625" style="8" customWidth="1"/>
    <col min="10765" max="10765" width="3.625" style="8" customWidth="1"/>
    <col min="10766" max="10766" width="15.625" style="8" customWidth="1"/>
    <col min="10767" max="10767" width="8.625" style="8" customWidth="1"/>
    <col min="10768" max="10768" width="20.625" style="8" customWidth="1"/>
    <col min="10769" max="10769" width="9" style="8"/>
    <col min="10770" max="10770" width="15.625" style="8" customWidth="1"/>
    <col min="10771" max="10771" width="8.625" style="8" customWidth="1"/>
    <col min="10772" max="10772" width="20.625" style="8" customWidth="1"/>
    <col min="10773" max="11009" width="9" style="8"/>
    <col min="11010" max="11010" width="15.625" style="8" customWidth="1"/>
    <col min="11011" max="11011" width="8.625" style="8" customWidth="1"/>
    <col min="11012" max="11012" width="20.625" style="8" customWidth="1"/>
    <col min="11013" max="11013" width="3.625" style="8" customWidth="1"/>
    <col min="11014" max="11014" width="15.625" style="8" customWidth="1"/>
    <col min="11015" max="11015" width="8.625" style="8" customWidth="1"/>
    <col min="11016" max="11016" width="20.625" style="8" customWidth="1"/>
    <col min="11017" max="11017" width="3.625" style="8" customWidth="1"/>
    <col min="11018" max="11018" width="15.625" style="8" customWidth="1"/>
    <col min="11019" max="11019" width="8.625" style="8" customWidth="1"/>
    <col min="11020" max="11020" width="20.625" style="8" customWidth="1"/>
    <col min="11021" max="11021" width="3.625" style="8" customWidth="1"/>
    <col min="11022" max="11022" width="15.625" style="8" customWidth="1"/>
    <col min="11023" max="11023" width="8.625" style="8" customWidth="1"/>
    <col min="11024" max="11024" width="20.625" style="8" customWidth="1"/>
    <col min="11025" max="11025" width="9" style="8"/>
    <col min="11026" max="11026" width="15.625" style="8" customWidth="1"/>
    <col min="11027" max="11027" width="8.625" style="8" customWidth="1"/>
    <col min="11028" max="11028" width="20.625" style="8" customWidth="1"/>
    <col min="11029" max="11265" width="9" style="8"/>
    <col min="11266" max="11266" width="15.625" style="8" customWidth="1"/>
    <col min="11267" max="11267" width="8.625" style="8" customWidth="1"/>
    <col min="11268" max="11268" width="20.625" style="8" customWidth="1"/>
    <col min="11269" max="11269" width="3.625" style="8" customWidth="1"/>
    <col min="11270" max="11270" width="15.625" style="8" customWidth="1"/>
    <col min="11271" max="11271" width="8.625" style="8" customWidth="1"/>
    <col min="11272" max="11272" width="20.625" style="8" customWidth="1"/>
    <col min="11273" max="11273" width="3.625" style="8" customWidth="1"/>
    <col min="11274" max="11274" width="15.625" style="8" customWidth="1"/>
    <col min="11275" max="11275" width="8.625" style="8" customWidth="1"/>
    <col min="11276" max="11276" width="20.625" style="8" customWidth="1"/>
    <col min="11277" max="11277" width="3.625" style="8" customWidth="1"/>
    <col min="11278" max="11278" width="15.625" style="8" customWidth="1"/>
    <col min="11279" max="11279" width="8.625" style="8" customWidth="1"/>
    <col min="11280" max="11280" width="20.625" style="8" customWidth="1"/>
    <col min="11281" max="11281" width="9" style="8"/>
    <col min="11282" max="11282" width="15.625" style="8" customWidth="1"/>
    <col min="11283" max="11283" width="8.625" style="8" customWidth="1"/>
    <col min="11284" max="11284" width="20.625" style="8" customWidth="1"/>
    <col min="11285" max="11521" width="9" style="8"/>
    <col min="11522" max="11522" width="15.625" style="8" customWidth="1"/>
    <col min="11523" max="11523" width="8.625" style="8" customWidth="1"/>
    <col min="11524" max="11524" width="20.625" style="8" customWidth="1"/>
    <col min="11525" max="11525" width="3.625" style="8" customWidth="1"/>
    <col min="11526" max="11526" width="15.625" style="8" customWidth="1"/>
    <col min="11527" max="11527" width="8.625" style="8" customWidth="1"/>
    <col min="11528" max="11528" width="20.625" style="8" customWidth="1"/>
    <col min="11529" max="11529" width="3.625" style="8" customWidth="1"/>
    <col min="11530" max="11530" width="15.625" style="8" customWidth="1"/>
    <col min="11531" max="11531" width="8.625" style="8" customWidth="1"/>
    <col min="11532" max="11532" width="20.625" style="8" customWidth="1"/>
    <col min="11533" max="11533" width="3.625" style="8" customWidth="1"/>
    <col min="11534" max="11534" width="15.625" style="8" customWidth="1"/>
    <col min="11535" max="11535" width="8.625" style="8" customWidth="1"/>
    <col min="11536" max="11536" width="20.625" style="8" customWidth="1"/>
    <col min="11537" max="11537" width="9" style="8"/>
    <col min="11538" max="11538" width="15.625" style="8" customWidth="1"/>
    <col min="11539" max="11539" width="8.625" style="8" customWidth="1"/>
    <col min="11540" max="11540" width="20.625" style="8" customWidth="1"/>
    <col min="11541" max="11777" width="9" style="8"/>
    <col min="11778" max="11778" width="15.625" style="8" customWidth="1"/>
    <col min="11779" max="11779" width="8.625" style="8" customWidth="1"/>
    <col min="11780" max="11780" width="20.625" style="8" customWidth="1"/>
    <col min="11781" max="11781" width="3.625" style="8" customWidth="1"/>
    <col min="11782" max="11782" width="15.625" style="8" customWidth="1"/>
    <col min="11783" max="11783" width="8.625" style="8" customWidth="1"/>
    <col min="11784" max="11784" width="20.625" style="8" customWidth="1"/>
    <col min="11785" max="11785" width="3.625" style="8" customWidth="1"/>
    <col min="11786" max="11786" width="15.625" style="8" customWidth="1"/>
    <col min="11787" max="11787" width="8.625" style="8" customWidth="1"/>
    <col min="11788" max="11788" width="20.625" style="8" customWidth="1"/>
    <col min="11789" max="11789" width="3.625" style="8" customWidth="1"/>
    <col min="11790" max="11790" width="15.625" style="8" customWidth="1"/>
    <col min="11791" max="11791" width="8.625" style="8" customWidth="1"/>
    <col min="11792" max="11792" width="20.625" style="8" customWidth="1"/>
    <col min="11793" max="11793" width="9" style="8"/>
    <col min="11794" max="11794" width="15.625" style="8" customWidth="1"/>
    <col min="11795" max="11795" width="8.625" style="8" customWidth="1"/>
    <col min="11796" max="11796" width="20.625" style="8" customWidth="1"/>
    <col min="11797" max="12033" width="9" style="8"/>
    <col min="12034" max="12034" width="15.625" style="8" customWidth="1"/>
    <col min="12035" max="12035" width="8.625" style="8" customWidth="1"/>
    <col min="12036" max="12036" width="20.625" style="8" customWidth="1"/>
    <col min="12037" max="12037" width="3.625" style="8" customWidth="1"/>
    <col min="12038" max="12038" width="15.625" style="8" customWidth="1"/>
    <col min="12039" max="12039" width="8.625" style="8" customWidth="1"/>
    <col min="12040" max="12040" width="20.625" style="8" customWidth="1"/>
    <col min="12041" max="12041" width="3.625" style="8" customWidth="1"/>
    <col min="12042" max="12042" width="15.625" style="8" customWidth="1"/>
    <col min="12043" max="12043" width="8.625" style="8" customWidth="1"/>
    <col min="12044" max="12044" width="20.625" style="8" customWidth="1"/>
    <col min="12045" max="12045" width="3.625" style="8" customWidth="1"/>
    <col min="12046" max="12046" width="15.625" style="8" customWidth="1"/>
    <col min="12047" max="12047" width="8.625" style="8" customWidth="1"/>
    <col min="12048" max="12048" width="20.625" style="8" customWidth="1"/>
    <col min="12049" max="12049" width="9" style="8"/>
    <col min="12050" max="12050" width="15.625" style="8" customWidth="1"/>
    <col min="12051" max="12051" width="8.625" style="8" customWidth="1"/>
    <col min="12052" max="12052" width="20.625" style="8" customWidth="1"/>
    <col min="12053" max="12289" width="9" style="8"/>
    <col min="12290" max="12290" width="15.625" style="8" customWidth="1"/>
    <col min="12291" max="12291" width="8.625" style="8" customWidth="1"/>
    <col min="12292" max="12292" width="20.625" style="8" customWidth="1"/>
    <col min="12293" max="12293" width="3.625" style="8" customWidth="1"/>
    <col min="12294" max="12294" width="15.625" style="8" customWidth="1"/>
    <col min="12295" max="12295" width="8.625" style="8" customWidth="1"/>
    <col min="12296" max="12296" width="20.625" style="8" customWidth="1"/>
    <col min="12297" max="12297" width="3.625" style="8" customWidth="1"/>
    <col min="12298" max="12298" width="15.625" style="8" customWidth="1"/>
    <col min="12299" max="12299" width="8.625" style="8" customWidth="1"/>
    <col min="12300" max="12300" width="20.625" style="8" customWidth="1"/>
    <col min="12301" max="12301" width="3.625" style="8" customWidth="1"/>
    <col min="12302" max="12302" width="15.625" style="8" customWidth="1"/>
    <col min="12303" max="12303" width="8.625" style="8" customWidth="1"/>
    <col min="12304" max="12304" width="20.625" style="8" customWidth="1"/>
    <col min="12305" max="12305" width="9" style="8"/>
    <col min="12306" max="12306" width="15.625" style="8" customWidth="1"/>
    <col min="12307" max="12307" width="8.625" style="8" customWidth="1"/>
    <col min="12308" max="12308" width="20.625" style="8" customWidth="1"/>
    <col min="12309" max="12545" width="9" style="8"/>
    <col min="12546" max="12546" width="15.625" style="8" customWidth="1"/>
    <col min="12547" max="12547" width="8.625" style="8" customWidth="1"/>
    <col min="12548" max="12548" width="20.625" style="8" customWidth="1"/>
    <col min="12549" max="12549" width="3.625" style="8" customWidth="1"/>
    <col min="12550" max="12550" width="15.625" style="8" customWidth="1"/>
    <col min="12551" max="12551" width="8.625" style="8" customWidth="1"/>
    <col min="12552" max="12552" width="20.625" style="8" customWidth="1"/>
    <col min="12553" max="12553" width="3.625" style="8" customWidth="1"/>
    <col min="12554" max="12554" width="15.625" style="8" customWidth="1"/>
    <col min="12555" max="12555" width="8.625" style="8" customWidth="1"/>
    <col min="12556" max="12556" width="20.625" style="8" customWidth="1"/>
    <col min="12557" max="12557" width="3.625" style="8" customWidth="1"/>
    <col min="12558" max="12558" width="15.625" style="8" customWidth="1"/>
    <col min="12559" max="12559" width="8.625" style="8" customWidth="1"/>
    <col min="12560" max="12560" width="20.625" style="8" customWidth="1"/>
    <col min="12561" max="12561" width="9" style="8"/>
    <col min="12562" max="12562" width="15.625" style="8" customWidth="1"/>
    <col min="12563" max="12563" width="8.625" style="8" customWidth="1"/>
    <col min="12564" max="12564" width="20.625" style="8" customWidth="1"/>
    <col min="12565" max="12801" width="9" style="8"/>
    <col min="12802" max="12802" width="15.625" style="8" customWidth="1"/>
    <col min="12803" max="12803" width="8.625" style="8" customWidth="1"/>
    <col min="12804" max="12804" width="20.625" style="8" customWidth="1"/>
    <col min="12805" max="12805" width="3.625" style="8" customWidth="1"/>
    <col min="12806" max="12806" width="15.625" style="8" customWidth="1"/>
    <col min="12807" max="12807" width="8.625" style="8" customWidth="1"/>
    <col min="12808" max="12808" width="20.625" style="8" customWidth="1"/>
    <col min="12809" max="12809" width="3.625" style="8" customWidth="1"/>
    <col min="12810" max="12810" width="15.625" style="8" customWidth="1"/>
    <col min="12811" max="12811" width="8.625" style="8" customWidth="1"/>
    <col min="12812" max="12812" width="20.625" style="8" customWidth="1"/>
    <col min="12813" max="12813" width="3.625" style="8" customWidth="1"/>
    <col min="12814" max="12814" width="15.625" style="8" customWidth="1"/>
    <col min="12815" max="12815" width="8.625" style="8" customWidth="1"/>
    <col min="12816" max="12816" width="20.625" style="8" customWidth="1"/>
    <col min="12817" max="12817" width="9" style="8"/>
    <col min="12818" max="12818" width="15.625" style="8" customWidth="1"/>
    <col min="12819" max="12819" width="8.625" style="8" customWidth="1"/>
    <col min="12820" max="12820" width="20.625" style="8" customWidth="1"/>
    <col min="12821" max="13057" width="9" style="8"/>
    <col min="13058" max="13058" width="15.625" style="8" customWidth="1"/>
    <col min="13059" max="13059" width="8.625" style="8" customWidth="1"/>
    <col min="13060" max="13060" width="20.625" style="8" customWidth="1"/>
    <col min="13061" max="13061" width="3.625" style="8" customWidth="1"/>
    <col min="13062" max="13062" width="15.625" style="8" customWidth="1"/>
    <col min="13063" max="13063" width="8.625" style="8" customWidth="1"/>
    <col min="13064" max="13064" width="20.625" style="8" customWidth="1"/>
    <col min="13065" max="13065" width="3.625" style="8" customWidth="1"/>
    <col min="13066" max="13066" width="15.625" style="8" customWidth="1"/>
    <col min="13067" max="13067" width="8.625" style="8" customWidth="1"/>
    <col min="13068" max="13068" width="20.625" style="8" customWidth="1"/>
    <col min="13069" max="13069" width="3.625" style="8" customWidth="1"/>
    <col min="13070" max="13070" width="15.625" style="8" customWidth="1"/>
    <col min="13071" max="13071" width="8.625" style="8" customWidth="1"/>
    <col min="13072" max="13072" width="20.625" style="8" customWidth="1"/>
    <col min="13073" max="13073" width="9" style="8"/>
    <col min="13074" max="13074" width="15.625" style="8" customWidth="1"/>
    <col min="13075" max="13075" width="8.625" style="8" customWidth="1"/>
    <col min="13076" max="13076" width="20.625" style="8" customWidth="1"/>
    <col min="13077" max="13313" width="9" style="8"/>
    <col min="13314" max="13314" width="15.625" style="8" customWidth="1"/>
    <col min="13315" max="13315" width="8.625" style="8" customWidth="1"/>
    <col min="13316" max="13316" width="20.625" style="8" customWidth="1"/>
    <col min="13317" max="13317" width="3.625" style="8" customWidth="1"/>
    <col min="13318" max="13318" width="15.625" style="8" customWidth="1"/>
    <col min="13319" max="13319" width="8.625" style="8" customWidth="1"/>
    <col min="13320" max="13320" width="20.625" style="8" customWidth="1"/>
    <col min="13321" max="13321" width="3.625" style="8" customWidth="1"/>
    <col min="13322" max="13322" width="15.625" style="8" customWidth="1"/>
    <col min="13323" max="13323" width="8.625" style="8" customWidth="1"/>
    <col min="13324" max="13324" width="20.625" style="8" customWidth="1"/>
    <col min="13325" max="13325" width="3.625" style="8" customWidth="1"/>
    <col min="13326" max="13326" width="15.625" style="8" customWidth="1"/>
    <col min="13327" max="13327" width="8.625" style="8" customWidth="1"/>
    <col min="13328" max="13328" width="20.625" style="8" customWidth="1"/>
    <col min="13329" max="13329" width="9" style="8"/>
    <col min="13330" max="13330" width="15.625" style="8" customWidth="1"/>
    <col min="13331" max="13331" width="8.625" style="8" customWidth="1"/>
    <col min="13332" max="13332" width="20.625" style="8" customWidth="1"/>
    <col min="13333" max="13569" width="9" style="8"/>
    <col min="13570" max="13570" width="15.625" style="8" customWidth="1"/>
    <col min="13571" max="13571" width="8.625" style="8" customWidth="1"/>
    <col min="13572" max="13572" width="20.625" style="8" customWidth="1"/>
    <col min="13573" max="13573" width="3.625" style="8" customWidth="1"/>
    <col min="13574" max="13574" width="15.625" style="8" customWidth="1"/>
    <col min="13575" max="13575" width="8.625" style="8" customWidth="1"/>
    <col min="13576" max="13576" width="20.625" style="8" customWidth="1"/>
    <col min="13577" max="13577" width="3.625" style="8" customWidth="1"/>
    <col min="13578" max="13578" width="15.625" style="8" customWidth="1"/>
    <col min="13579" max="13579" width="8.625" style="8" customWidth="1"/>
    <col min="13580" max="13580" width="20.625" style="8" customWidth="1"/>
    <col min="13581" max="13581" width="3.625" style="8" customWidth="1"/>
    <col min="13582" max="13582" width="15.625" style="8" customWidth="1"/>
    <col min="13583" max="13583" width="8.625" style="8" customWidth="1"/>
    <col min="13584" max="13584" width="20.625" style="8" customWidth="1"/>
    <col min="13585" max="13585" width="9" style="8"/>
    <col min="13586" max="13586" width="15.625" style="8" customWidth="1"/>
    <col min="13587" max="13587" width="8.625" style="8" customWidth="1"/>
    <col min="13588" max="13588" width="20.625" style="8" customWidth="1"/>
    <col min="13589" max="13825" width="9" style="8"/>
    <col min="13826" max="13826" width="15.625" style="8" customWidth="1"/>
    <col min="13827" max="13827" width="8.625" style="8" customWidth="1"/>
    <col min="13828" max="13828" width="20.625" style="8" customWidth="1"/>
    <col min="13829" max="13829" width="3.625" style="8" customWidth="1"/>
    <col min="13830" max="13830" width="15.625" style="8" customWidth="1"/>
    <col min="13831" max="13831" width="8.625" style="8" customWidth="1"/>
    <col min="13832" max="13832" width="20.625" style="8" customWidth="1"/>
    <col min="13833" max="13833" width="3.625" style="8" customWidth="1"/>
    <col min="13834" max="13834" width="15.625" style="8" customWidth="1"/>
    <col min="13835" max="13835" width="8.625" style="8" customWidth="1"/>
    <col min="13836" max="13836" width="20.625" style="8" customWidth="1"/>
    <col min="13837" max="13837" width="3.625" style="8" customWidth="1"/>
    <col min="13838" max="13838" width="15.625" style="8" customWidth="1"/>
    <col min="13839" max="13839" width="8.625" style="8" customWidth="1"/>
    <col min="13840" max="13840" width="20.625" style="8" customWidth="1"/>
    <col min="13841" max="13841" width="9" style="8"/>
    <col min="13842" max="13842" width="15.625" style="8" customWidth="1"/>
    <col min="13843" max="13843" width="8.625" style="8" customWidth="1"/>
    <col min="13844" max="13844" width="20.625" style="8" customWidth="1"/>
    <col min="13845" max="14081" width="9" style="8"/>
    <col min="14082" max="14082" width="15.625" style="8" customWidth="1"/>
    <col min="14083" max="14083" width="8.625" style="8" customWidth="1"/>
    <col min="14084" max="14084" width="20.625" style="8" customWidth="1"/>
    <col min="14085" max="14085" width="3.625" style="8" customWidth="1"/>
    <col min="14086" max="14086" width="15.625" style="8" customWidth="1"/>
    <col min="14087" max="14087" width="8.625" style="8" customWidth="1"/>
    <col min="14088" max="14088" width="20.625" style="8" customWidth="1"/>
    <col min="14089" max="14089" width="3.625" style="8" customWidth="1"/>
    <col min="14090" max="14090" width="15.625" style="8" customWidth="1"/>
    <col min="14091" max="14091" width="8.625" style="8" customWidth="1"/>
    <col min="14092" max="14092" width="20.625" style="8" customWidth="1"/>
    <col min="14093" max="14093" width="3.625" style="8" customWidth="1"/>
    <col min="14094" max="14094" width="15.625" style="8" customWidth="1"/>
    <col min="14095" max="14095" width="8.625" style="8" customWidth="1"/>
    <col min="14096" max="14096" width="20.625" style="8" customWidth="1"/>
    <col min="14097" max="14097" width="9" style="8"/>
    <col min="14098" max="14098" width="15.625" style="8" customWidth="1"/>
    <col min="14099" max="14099" width="8.625" style="8" customWidth="1"/>
    <col min="14100" max="14100" width="20.625" style="8" customWidth="1"/>
    <col min="14101" max="14337" width="9" style="8"/>
    <col min="14338" max="14338" width="15.625" style="8" customWidth="1"/>
    <col min="14339" max="14339" width="8.625" style="8" customWidth="1"/>
    <col min="14340" max="14340" width="20.625" style="8" customWidth="1"/>
    <col min="14341" max="14341" width="3.625" style="8" customWidth="1"/>
    <col min="14342" max="14342" width="15.625" style="8" customWidth="1"/>
    <col min="14343" max="14343" width="8.625" style="8" customWidth="1"/>
    <col min="14344" max="14344" width="20.625" style="8" customWidth="1"/>
    <col min="14345" max="14345" width="3.625" style="8" customWidth="1"/>
    <col min="14346" max="14346" width="15.625" style="8" customWidth="1"/>
    <col min="14347" max="14347" width="8.625" style="8" customWidth="1"/>
    <col min="14348" max="14348" width="20.625" style="8" customWidth="1"/>
    <col min="14349" max="14349" width="3.625" style="8" customWidth="1"/>
    <col min="14350" max="14350" width="15.625" style="8" customWidth="1"/>
    <col min="14351" max="14351" width="8.625" style="8" customWidth="1"/>
    <col min="14352" max="14352" width="20.625" style="8" customWidth="1"/>
    <col min="14353" max="14353" width="9" style="8"/>
    <col min="14354" max="14354" width="15.625" style="8" customWidth="1"/>
    <col min="14355" max="14355" width="8.625" style="8" customWidth="1"/>
    <col min="14356" max="14356" width="20.625" style="8" customWidth="1"/>
    <col min="14357" max="14593" width="9" style="8"/>
    <col min="14594" max="14594" width="15.625" style="8" customWidth="1"/>
    <col min="14595" max="14595" width="8.625" style="8" customWidth="1"/>
    <col min="14596" max="14596" width="20.625" style="8" customWidth="1"/>
    <col min="14597" max="14597" width="3.625" style="8" customWidth="1"/>
    <col min="14598" max="14598" width="15.625" style="8" customWidth="1"/>
    <col min="14599" max="14599" width="8.625" style="8" customWidth="1"/>
    <col min="14600" max="14600" width="20.625" style="8" customWidth="1"/>
    <col min="14601" max="14601" width="3.625" style="8" customWidth="1"/>
    <col min="14602" max="14602" width="15.625" style="8" customWidth="1"/>
    <col min="14603" max="14603" width="8.625" style="8" customWidth="1"/>
    <col min="14604" max="14604" width="20.625" style="8" customWidth="1"/>
    <col min="14605" max="14605" width="3.625" style="8" customWidth="1"/>
    <col min="14606" max="14606" width="15.625" style="8" customWidth="1"/>
    <col min="14607" max="14607" width="8.625" style="8" customWidth="1"/>
    <col min="14608" max="14608" width="20.625" style="8" customWidth="1"/>
    <col min="14609" max="14609" width="9" style="8"/>
    <col min="14610" max="14610" width="15.625" style="8" customWidth="1"/>
    <col min="14611" max="14611" width="8.625" style="8" customWidth="1"/>
    <col min="14612" max="14612" width="20.625" style="8" customWidth="1"/>
    <col min="14613" max="14849" width="9" style="8"/>
    <col min="14850" max="14850" width="15.625" style="8" customWidth="1"/>
    <col min="14851" max="14851" width="8.625" style="8" customWidth="1"/>
    <col min="14852" max="14852" width="20.625" style="8" customWidth="1"/>
    <col min="14853" max="14853" width="3.625" style="8" customWidth="1"/>
    <col min="14854" max="14854" width="15.625" style="8" customWidth="1"/>
    <col min="14855" max="14855" width="8.625" style="8" customWidth="1"/>
    <col min="14856" max="14856" width="20.625" style="8" customWidth="1"/>
    <col min="14857" max="14857" width="3.625" style="8" customWidth="1"/>
    <col min="14858" max="14858" width="15.625" style="8" customWidth="1"/>
    <col min="14859" max="14859" width="8.625" style="8" customWidth="1"/>
    <col min="14860" max="14860" width="20.625" style="8" customWidth="1"/>
    <col min="14861" max="14861" width="3.625" style="8" customWidth="1"/>
    <col min="14862" max="14862" width="15.625" style="8" customWidth="1"/>
    <col min="14863" max="14863" width="8.625" style="8" customWidth="1"/>
    <col min="14864" max="14864" width="20.625" style="8" customWidth="1"/>
    <col min="14865" max="14865" width="9" style="8"/>
    <col min="14866" max="14866" width="15.625" style="8" customWidth="1"/>
    <col min="14867" max="14867" width="8.625" style="8" customWidth="1"/>
    <col min="14868" max="14868" width="20.625" style="8" customWidth="1"/>
    <col min="14869" max="15105" width="9" style="8"/>
    <col min="15106" max="15106" width="15.625" style="8" customWidth="1"/>
    <col min="15107" max="15107" width="8.625" style="8" customWidth="1"/>
    <col min="15108" max="15108" width="20.625" style="8" customWidth="1"/>
    <col min="15109" max="15109" width="3.625" style="8" customWidth="1"/>
    <col min="15110" max="15110" width="15.625" style="8" customWidth="1"/>
    <col min="15111" max="15111" width="8.625" style="8" customWidth="1"/>
    <col min="15112" max="15112" width="20.625" style="8" customWidth="1"/>
    <col min="15113" max="15113" width="3.625" style="8" customWidth="1"/>
    <col min="15114" max="15114" width="15.625" style="8" customWidth="1"/>
    <col min="15115" max="15115" width="8.625" style="8" customWidth="1"/>
    <col min="15116" max="15116" width="20.625" style="8" customWidth="1"/>
    <col min="15117" max="15117" width="3.625" style="8" customWidth="1"/>
    <col min="15118" max="15118" width="15.625" style="8" customWidth="1"/>
    <col min="15119" max="15119" width="8.625" style="8" customWidth="1"/>
    <col min="15120" max="15120" width="20.625" style="8" customWidth="1"/>
    <col min="15121" max="15121" width="9" style="8"/>
    <col min="15122" max="15122" width="15.625" style="8" customWidth="1"/>
    <col min="15123" max="15123" width="8.625" style="8" customWidth="1"/>
    <col min="15124" max="15124" width="20.625" style="8" customWidth="1"/>
    <col min="15125" max="15361" width="9" style="8"/>
    <col min="15362" max="15362" width="15.625" style="8" customWidth="1"/>
    <col min="15363" max="15363" width="8.625" style="8" customWidth="1"/>
    <col min="15364" max="15364" width="20.625" style="8" customWidth="1"/>
    <col min="15365" max="15365" width="3.625" style="8" customWidth="1"/>
    <col min="15366" max="15366" width="15.625" style="8" customWidth="1"/>
    <col min="15367" max="15367" width="8.625" style="8" customWidth="1"/>
    <col min="15368" max="15368" width="20.625" style="8" customWidth="1"/>
    <col min="15369" max="15369" width="3.625" style="8" customWidth="1"/>
    <col min="15370" max="15370" width="15.625" style="8" customWidth="1"/>
    <col min="15371" max="15371" width="8.625" style="8" customWidth="1"/>
    <col min="15372" max="15372" width="20.625" style="8" customWidth="1"/>
    <col min="15373" max="15373" width="3.625" style="8" customWidth="1"/>
    <col min="15374" max="15374" width="15.625" style="8" customWidth="1"/>
    <col min="15375" max="15375" width="8.625" style="8" customWidth="1"/>
    <col min="15376" max="15376" width="20.625" style="8" customWidth="1"/>
    <col min="15377" max="15377" width="9" style="8"/>
    <col min="15378" max="15378" width="15.625" style="8" customWidth="1"/>
    <col min="15379" max="15379" width="8.625" style="8" customWidth="1"/>
    <col min="15380" max="15380" width="20.625" style="8" customWidth="1"/>
    <col min="15381" max="15617" width="9" style="8"/>
    <col min="15618" max="15618" width="15.625" style="8" customWidth="1"/>
    <col min="15619" max="15619" width="8.625" style="8" customWidth="1"/>
    <col min="15620" max="15620" width="20.625" style="8" customWidth="1"/>
    <col min="15621" max="15621" width="3.625" style="8" customWidth="1"/>
    <col min="15622" max="15622" width="15.625" style="8" customWidth="1"/>
    <col min="15623" max="15623" width="8.625" style="8" customWidth="1"/>
    <col min="15624" max="15624" width="20.625" style="8" customWidth="1"/>
    <col min="15625" max="15625" width="3.625" style="8" customWidth="1"/>
    <col min="15626" max="15626" width="15.625" style="8" customWidth="1"/>
    <col min="15627" max="15627" width="8.625" style="8" customWidth="1"/>
    <col min="15628" max="15628" width="20.625" style="8" customWidth="1"/>
    <col min="15629" max="15629" width="3.625" style="8" customWidth="1"/>
    <col min="15630" max="15630" width="15.625" style="8" customWidth="1"/>
    <col min="15631" max="15631" width="8.625" style="8" customWidth="1"/>
    <col min="15632" max="15632" width="20.625" style="8" customWidth="1"/>
    <col min="15633" max="15633" width="9" style="8"/>
    <col min="15634" max="15634" width="15.625" style="8" customWidth="1"/>
    <col min="15635" max="15635" width="8.625" style="8" customWidth="1"/>
    <col min="15636" max="15636" width="20.625" style="8" customWidth="1"/>
    <col min="15637" max="15873" width="9" style="8"/>
    <col min="15874" max="15874" width="15.625" style="8" customWidth="1"/>
    <col min="15875" max="15875" width="8.625" style="8" customWidth="1"/>
    <col min="15876" max="15876" width="20.625" style="8" customWidth="1"/>
    <col min="15877" max="15877" width="3.625" style="8" customWidth="1"/>
    <col min="15878" max="15878" width="15.625" style="8" customWidth="1"/>
    <col min="15879" max="15879" width="8.625" style="8" customWidth="1"/>
    <col min="15880" max="15880" width="20.625" style="8" customWidth="1"/>
    <col min="15881" max="15881" width="3.625" style="8" customWidth="1"/>
    <col min="15882" max="15882" width="15.625" style="8" customWidth="1"/>
    <col min="15883" max="15883" width="8.625" style="8" customWidth="1"/>
    <col min="15884" max="15884" width="20.625" style="8" customWidth="1"/>
    <col min="15885" max="15885" width="3.625" style="8" customWidth="1"/>
    <col min="15886" max="15886" width="15.625" style="8" customWidth="1"/>
    <col min="15887" max="15887" width="8.625" style="8" customWidth="1"/>
    <col min="15888" max="15888" width="20.625" style="8" customWidth="1"/>
    <col min="15889" max="15889" width="9" style="8"/>
    <col min="15890" max="15890" width="15.625" style="8" customWidth="1"/>
    <col min="15891" max="15891" width="8.625" style="8" customWidth="1"/>
    <col min="15892" max="15892" width="20.625" style="8" customWidth="1"/>
    <col min="15893" max="16129" width="9" style="8"/>
    <col min="16130" max="16130" width="15.625" style="8" customWidth="1"/>
    <col min="16131" max="16131" width="8.625" style="8" customWidth="1"/>
    <col min="16132" max="16132" width="20.625" style="8" customWidth="1"/>
    <col min="16133" max="16133" width="3.625" style="8" customWidth="1"/>
    <col min="16134" max="16134" width="15.625" style="8" customWidth="1"/>
    <col min="16135" max="16135" width="8.625" style="8" customWidth="1"/>
    <col min="16136" max="16136" width="20.625" style="8" customWidth="1"/>
    <col min="16137" max="16137" width="3.625" style="8" customWidth="1"/>
    <col min="16138" max="16138" width="15.625" style="8" customWidth="1"/>
    <col min="16139" max="16139" width="8.625" style="8" customWidth="1"/>
    <col min="16140" max="16140" width="20.625" style="8" customWidth="1"/>
    <col min="16141" max="16141" width="3.625" style="8" customWidth="1"/>
    <col min="16142" max="16142" width="15.625" style="8" customWidth="1"/>
    <col min="16143" max="16143" width="8.625" style="8" customWidth="1"/>
    <col min="16144" max="16144" width="20.625" style="8" customWidth="1"/>
    <col min="16145" max="16145" width="9" style="8"/>
    <col min="16146" max="16146" width="15.625" style="8" customWidth="1"/>
    <col min="16147" max="16147" width="8.625" style="8" customWidth="1"/>
    <col min="16148" max="16148" width="20.625" style="8" customWidth="1"/>
    <col min="16149" max="16384" width="9" style="8"/>
  </cols>
  <sheetData>
    <row r="2" spans="2:20">
      <c r="K2" s="200"/>
      <c r="O2" s="200"/>
      <c r="S2" s="200"/>
    </row>
    <row r="3" spans="2:20">
      <c r="B3" s="8" t="s">
        <v>3591</v>
      </c>
      <c r="F3" s="8" t="s">
        <v>3592</v>
      </c>
      <c r="J3" s="8" t="s">
        <v>3593</v>
      </c>
      <c r="N3" s="8" t="s">
        <v>3594</v>
      </c>
      <c r="R3" s="8" t="s">
        <v>3595</v>
      </c>
    </row>
    <row r="4" spans="2:20">
      <c r="B4" s="22" t="s">
        <v>3596</v>
      </c>
      <c r="C4" s="201" t="s">
        <v>2752</v>
      </c>
      <c r="D4" s="22" t="s">
        <v>2753</v>
      </c>
      <c r="F4" s="22" t="s">
        <v>3596</v>
      </c>
      <c r="G4" s="201" t="s">
        <v>2752</v>
      </c>
      <c r="H4" s="22" t="s">
        <v>2753</v>
      </c>
      <c r="J4" s="22" t="s">
        <v>3596</v>
      </c>
      <c r="K4" s="201" t="s">
        <v>2752</v>
      </c>
      <c r="L4" s="22" t="s">
        <v>2753</v>
      </c>
      <c r="N4" s="22" t="s">
        <v>3596</v>
      </c>
      <c r="O4" s="201" t="s">
        <v>2752</v>
      </c>
      <c r="P4" s="22" t="s">
        <v>2753</v>
      </c>
      <c r="R4" s="22" t="s">
        <v>3596</v>
      </c>
      <c r="S4" s="201" t="s">
        <v>2752</v>
      </c>
      <c r="T4" s="22" t="s">
        <v>2753</v>
      </c>
    </row>
    <row r="5" spans="2:20">
      <c r="B5" s="30" t="s">
        <v>3597</v>
      </c>
      <c r="C5" s="201">
        <v>1</v>
      </c>
      <c r="D5" s="22" t="s">
        <v>3598</v>
      </c>
      <c r="F5" s="30" t="s">
        <v>3597</v>
      </c>
      <c r="G5" s="201">
        <v>1</v>
      </c>
      <c r="H5" s="22" t="s">
        <v>3598</v>
      </c>
      <c r="J5" s="30" t="s">
        <v>3597</v>
      </c>
      <c r="K5" s="201">
        <v>1</v>
      </c>
      <c r="L5" s="22" t="s">
        <v>3598</v>
      </c>
      <c r="N5" s="30" t="s">
        <v>3597</v>
      </c>
      <c r="O5" s="201">
        <v>1</v>
      </c>
      <c r="P5" s="22" t="s">
        <v>3598</v>
      </c>
      <c r="R5" s="30" t="s">
        <v>3597</v>
      </c>
      <c r="S5" s="201">
        <f>C5+G5+K5+O5</f>
        <v>4</v>
      </c>
      <c r="T5" s="22" t="s">
        <v>3598</v>
      </c>
    </row>
    <row r="6" spans="2:20">
      <c r="B6" s="30" t="s">
        <v>3599</v>
      </c>
      <c r="C6" s="201">
        <v>1</v>
      </c>
      <c r="D6" s="22" t="s">
        <v>3600</v>
      </c>
      <c r="F6" s="30" t="s">
        <v>3599</v>
      </c>
      <c r="G6" s="201">
        <v>1</v>
      </c>
      <c r="H6" s="22" t="s">
        <v>3600</v>
      </c>
      <c r="J6" s="30" t="s">
        <v>3599</v>
      </c>
      <c r="K6" s="201">
        <v>1</v>
      </c>
      <c r="L6" s="22" t="s">
        <v>3600</v>
      </c>
      <c r="N6" s="30" t="s">
        <v>3599</v>
      </c>
      <c r="O6" s="201">
        <v>1</v>
      </c>
      <c r="P6" s="22" t="s">
        <v>3600</v>
      </c>
      <c r="R6" s="30" t="s">
        <v>3599</v>
      </c>
      <c r="S6" s="201">
        <f t="shared" ref="S6:S11" si="0">C6+G6+K6+O6</f>
        <v>4</v>
      </c>
      <c r="T6" s="22" t="s">
        <v>3600</v>
      </c>
    </row>
    <row r="7" spans="2:20">
      <c r="B7" s="30" t="s">
        <v>3601</v>
      </c>
      <c r="C7" s="201">
        <v>1</v>
      </c>
      <c r="D7" s="22" t="s">
        <v>3602</v>
      </c>
      <c r="F7" s="30" t="s">
        <v>3601</v>
      </c>
      <c r="G7" s="201">
        <v>1</v>
      </c>
      <c r="H7" s="22" t="s">
        <v>3602</v>
      </c>
      <c r="J7" s="30" t="s">
        <v>3601</v>
      </c>
      <c r="K7" s="201">
        <v>1</v>
      </c>
      <c r="L7" s="22" t="s">
        <v>3602</v>
      </c>
      <c r="N7" s="30" t="s">
        <v>3601</v>
      </c>
      <c r="O7" s="201">
        <v>1</v>
      </c>
      <c r="P7" s="22" t="s">
        <v>3602</v>
      </c>
      <c r="R7" s="30" t="s">
        <v>3601</v>
      </c>
      <c r="S7" s="201">
        <f t="shared" si="0"/>
        <v>4</v>
      </c>
      <c r="T7" s="22" t="s">
        <v>3602</v>
      </c>
    </row>
    <row r="8" spans="2:20">
      <c r="B8" s="30" t="s">
        <v>3603</v>
      </c>
      <c r="C8" s="201">
        <v>1</v>
      </c>
      <c r="D8" s="22" t="s">
        <v>3604</v>
      </c>
      <c r="F8" s="30" t="s">
        <v>3603</v>
      </c>
      <c r="G8" s="201">
        <v>1</v>
      </c>
      <c r="H8" s="22" t="s">
        <v>3604</v>
      </c>
      <c r="J8" s="30" t="s">
        <v>3603</v>
      </c>
      <c r="K8" s="201">
        <v>0</v>
      </c>
      <c r="L8" s="22" t="s">
        <v>3604</v>
      </c>
      <c r="N8" s="30" t="s">
        <v>3603</v>
      </c>
      <c r="O8" s="201">
        <v>1</v>
      </c>
      <c r="P8" s="22" t="s">
        <v>3604</v>
      </c>
      <c r="R8" s="30" t="s">
        <v>3603</v>
      </c>
      <c r="S8" s="201">
        <f t="shared" si="0"/>
        <v>3</v>
      </c>
      <c r="T8" s="22" t="s">
        <v>3604</v>
      </c>
    </row>
    <row r="9" spans="2:20">
      <c r="B9" s="30" t="s">
        <v>3605</v>
      </c>
      <c r="C9" s="201">
        <v>0</v>
      </c>
      <c r="D9" s="22" t="s">
        <v>3606</v>
      </c>
      <c r="F9" s="30" t="s">
        <v>3605</v>
      </c>
      <c r="G9" s="201">
        <v>0</v>
      </c>
      <c r="H9" s="22" t="s">
        <v>3606</v>
      </c>
      <c r="J9" s="30" t="s">
        <v>3605</v>
      </c>
      <c r="K9" s="1378">
        <v>1</v>
      </c>
      <c r="L9" s="22" t="s">
        <v>3606</v>
      </c>
      <c r="N9" s="30" t="s">
        <v>3605</v>
      </c>
      <c r="O9" s="201">
        <v>0</v>
      </c>
      <c r="P9" s="22" t="s">
        <v>3606</v>
      </c>
      <c r="R9" s="30" t="s">
        <v>3605</v>
      </c>
      <c r="S9" s="201">
        <f t="shared" si="0"/>
        <v>1</v>
      </c>
      <c r="T9" s="22" t="s">
        <v>3606</v>
      </c>
    </row>
    <row r="10" spans="2:20">
      <c r="B10" s="30" t="s">
        <v>3607</v>
      </c>
      <c r="C10" s="201">
        <v>1</v>
      </c>
      <c r="D10" s="22" t="s">
        <v>3608</v>
      </c>
      <c r="F10" s="30" t="s">
        <v>3607</v>
      </c>
      <c r="G10" s="201">
        <v>1</v>
      </c>
      <c r="H10" s="22" t="s">
        <v>3608</v>
      </c>
      <c r="J10" s="30" t="s">
        <v>3607</v>
      </c>
      <c r="K10" s="201">
        <v>1</v>
      </c>
      <c r="L10" s="22" t="s">
        <v>3608</v>
      </c>
      <c r="N10" s="30" t="s">
        <v>3607</v>
      </c>
      <c r="O10" s="201">
        <v>1</v>
      </c>
      <c r="P10" s="22" t="s">
        <v>3608</v>
      </c>
      <c r="R10" s="30" t="s">
        <v>3607</v>
      </c>
      <c r="S10" s="201">
        <f t="shared" si="0"/>
        <v>4</v>
      </c>
      <c r="T10" s="22" t="s">
        <v>3608</v>
      </c>
    </row>
    <row r="11" spans="2:20">
      <c r="B11" s="30" t="s">
        <v>3609</v>
      </c>
      <c r="C11" s="201">
        <v>1</v>
      </c>
      <c r="D11" s="22" t="s">
        <v>3610</v>
      </c>
      <c r="F11" s="30" t="s">
        <v>3609</v>
      </c>
      <c r="G11" s="201">
        <v>1</v>
      </c>
      <c r="H11" s="22" t="s">
        <v>3610</v>
      </c>
      <c r="J11" s="30" t="s">
        <v>3609</v>
      </c>
      <c r="K11" s="201">
        <v>1</v>
      </c>
      <c r="L11" s="22" t="s">
        <v>3610</v>
      </c>
      <c r="N11" s="30" t="s">
        <v>3609</v>
      </c>
      <c r="O11" s="201">
        <v>1</v>
      </c>
      <c r="P11" s="22" t="s">
        <v>3610</v>
      </c>
      <c r="R11" s="30" t="s">
        <v>3609</v>
      </c>
      <c r="S11" s="201">
        <f t="shared" si="0"/>
        <v>4</v>
      </c>
      <c r="T11" s="22" t="s">
        <v>3610</v>
      </c>
    </row>
    <row r="12" spans="2:20">
      <c r="B12" s="103"/>
      <c r="K12" s="200"/>
      <c r="O12" s="200"/>
      <c r="S12" s="200"/>
    </row>
    <row r="13" spans="2:20">
      <c r="B13" s="30" t="s">
        <v>3611</v>
      </c>
      <c r="C13" s="201">
        <v>2</v>
      </c>
      <c r="D13" s="22" t="s">
        <v>3612</v>
      </c>
      <c r="F13" s="30" t="s">
        <v>3611</v>
      </c>
      <c r="G13" s="201">
        <v>1</v>
      </c>
      <c r="H13" s="22" t="s">
        <v>3612</v>
      </c>
      <c r="J13" s="30" t="s">
        <v>3611</v>
      </c>
      <c r="K13" s="201">
        <v>2</v>
      </c>
      <c r="L13" s="22" t="s">
        <v>3612</v>
      </c>
      <c r="N13" s="30" t="s">
        <v>3611</v>
      </c>
      <c r="O13" s="201">
        <v>1</v>
      </c>
      <c r="P13" s="22" t="s">
        <v>3612</v>
      </c>
      <c r="R13" s="30" t="s">
        <v>3611</v>
      </c>
      <c r="S13" s="201">
        <f>C13+G13+K13+O13</f>
        <v>6</v>
      </c>
      <c r="T13" s="22" t="s">
        <v>3612</v>
      </c>
    </row>
    <row r="14" spans="2:20">
      <c r="B14" s="30" t="s">
        <v>3613</v>
      </c>
      <c r="C14" s="201">
        <v>1</v>
      </c>
      <c r="D14" s="22" t="s">
        <v>3614</v>
      </c>
      <c r="F14" s="30" t="s">
        <v>3613</v>
      </c>
      <c r="G14" s="201">
        <v>1</v>
      </c>
      <c r="H14" s="22" t="s">
        <v>3614</v>
      </c>
      <c r="J14" s="30" t="s">
        <v>3613</v>
      </c>
      <c r="K14" s="201">
        <v>0</v>
      </c>
      <c r="L14" s="22" t="s">
        <v>3614</v>
      </c>
      <c r="N14" s="30" t="s">
        <v>3613</v>
      </c>
      <c r="O14" s="201"/>
      <c r="P14" s="22" t="s">
        <v>3614</v>
      </c>
      <c r="R14" s="30" t="s">
        <v>3613</v>
      </c>
      <c r="S14" s="201">
        <f t="shared" ref="S14:S22" si="1">C14+G14+K14+O14</f>
        <v>2</v>
      </c>
      <c r="T14" s="22" t="s">
        <v>3614</v>
      </c>
    </row>
    <row r="15" spans="2:20">
      <c r="B15" s="30" t="s">
        <v>3615</v>
      </c>
      <c r="C15" s="201">
        <v>2</v>
      </c>
      <c r="D15" s="22" t="s">
        <v>3616</v>
      </c>
      <c r="F15" s="30" t="s">
        <v>3615</v>
      </c>
      <c r="G15" s="201">
        <v>1</v>
      </c>
      <c r="H15" s="22" t="s">
        <v>3616</v>
      </c>
      <c r="J15" s="30" t="s">
        <v>3615</v>
      </c>
      <c r="K15" s="201">
        <v>2</v>
      </c>
      <c r="L15" s="22" t="s">
        <v>3616</v>
      </c>
      <c r="N15" s="30" t="s">
        <v>3615</v>
      </c>
      <c r="O15" s="201">
        <v>2</v>
      </c>
      <c r="P15" s="22" t="s">
        <v>3616</v>
      </c>
      <c r="R15" s="30" t="s">
        <v>3615</v>
      </c>
      <c r="S15" s="201">
        <f t="shared" si="1"/>
        <v>7</v>
      </c>
      <c r="T15" s="22" t="s">
        <v>3616</v>
      </c>
    </row>
    <row r="16" spans="2:20">
      <c r="B16" s="30" t="s">
        <v>3617</v>
      </c>
      <c r="C16" s="201">
        <v>2</v>
      </c>
      <c r="D16" s="22" t="s">
        <v>3618</v>
      </c>
      <c r="F16" s="30" t="s">
        <v>3617</v>
      </c>
      <c r="G16" s="201">
        <v>1</v>
      </c>
      <c r="H16" s="22" t="s">
        <v>3618</v>
      </c>
      <c r="J16" s="30" t="s">
        <v>3617</v>
      </c>
      <c r="K16" s="201">
        <v>1</v>
      </c>
      <c r="L16" s="22" t="s">
        <v>3618</v>
      </c>
      <c r="N16" s="30" t="s">
        <v>3617</v>
      </c>
      <c r="O16" s="201">
        <v>1</v>
      </c>
      <c r="P16" s="22" t="s">
        <v>3618</v>
      </c>
      <c r="R16" s="30" t="s">
        <v>3617</v>
      </c>
      <c r="S16" s="201">
        <f t="shared" si="1"/>
        <v>5</v>
      </c>
      <c r="T16" s="22" t="s">
        <v>3618</v>
      </c>
    </row>
    <row r="17" spans="2:20">
      <c r="B17" s="30" t="s">
        <v>3619</v>
      </c>
      <c r="C17" s="201">
        <v>0</v>
      </c>
      <c r="D17" s="22" t="s">
        <v>3620</v>
      </c>
      <c r="F17" s="30" t="s">
        <v>3619</v>
      </c>
      <c r="G17" s="201">
        <v>0</v>
      </c>
      <c r="H17" s="22" t="s">
        <v>3620</v>
      </c>
      <c r="J17" s="30" t="s">
        <v>3621</v>
      </c>
      <c r="K17" s="201">
        <v>1</v>
      </c>
      <c r="L17" s="22" t="s">
        <v>3620</v>
      </c>
      <c r="N17" s="30" t="s">
        <v>3619</v>
      </c>
      <c r="O17" s="201">
        <v>1</v>
      </c>
      <c r="P17" s="22" t="s">
        <v>3620</v>
      </c>
      <c r="R17" s="30" t="s">
        <v>3619</v>
      </c>
      <c r="S17" s="201">
        <f t="shared" si="1"/>
        <v>2</v>
      </c>
      <c r="T17" s="22" t="s">
        <v>3620</v>
      </c>
    </row>
    <row r="19" spans="2:20">
      <c r="B19" s="30" t="s">
        <v>3622</v>
      </c>
      <c r="C19" s="201">
        <v>2</v>
      </c>
      <c r="D19" s="22" t="s">
        <v>3623</v>
      </c>
      <c r="F19" s="30" t="s">
        <v>3622</v>
      </c>
      <c r="G19" s="201">
        <v>1</v>
      </c>
      <c r="H19" s="22" t="s">
        <v>3623</v>
      </c>
      <c r="J19" s="30" t="s">
        <v>3622</v>
      </c>
      <c r="K19" s="201">
        <v>1</v>
      </c>
      <c r="L19" s="22" t="s">
        <v>3623</v>
      </c>
      <c r="N19" s="30" t="s">
        <v>3622</v>
      </c>
      <c r="O19" s="201">
        <v>0</v>
      </c>
      <c r="P19" s="22" t="s">
        <v>3623</v>
      </c>
      <c r="R19" s="30" t="s">
        <v>3622</v>
      </c>
      <c r="S19" s="201">
        <f t="shared" si="1"/>
        <v>4</v>
      </c>
      <c r="T19" s="22" t="s">
        <v>3623</v>
      </c>
    </row>
    <row r="20" spans="2:20">
      <c r="B20" s="30" t="s">
        <v>3624</v>
      </c>
      <c r="C20" s="201">
        <v>0</v>
      </c>
      <c r="D20" s="22" t="s">
        <v>3625</v>
      </c>
      <c r="F20" s="30" t="s">
        <v>3626</v>
      </c>
      <c r="G20" s="201">
        <v>0</v>
      </c>
      <c r="H20" s="22" t="s">
        <v>3625</v>
      </c>
      <c r="J20" s="30" t="s">
        <v>3624</v>
      </c>
      <c r="K20" s="201">
        <v>4</v>
      </c>
      <c r="L20" s="22" t="s">
        <v>3625</v>
      </c>
      <c r="N20" s="30" t="s">
        <v>3624</v>
      </c>
      <c r="O20" s="201">
        <v>4</v>
      </c>
      <c r="P20" s="22" t="s">
        <v>3625</v>
      </c>
      <c r="R20" s="30" t="s">
        <v>3624</v>
      </c>
      <c r="S20" s="201">
        <f t="shared" si="1"/>
        <v>8</v>
      </c>
      <c r="T20" s="22" t="s">
        <v>3625</v>
      </c>
    </row>
    <row r="21" spans="2:20">
      <c r="B21" s="30" t="s">
        <v>3627</v>
      </c>
      <c r="C21" s="201">
        <v>0</v>
      </c>
      <c r="D21" s="22" t="s">
        <v>3628</v>
      </c>
      <c r="F21" s="30" t="s">
        <v>3627</v>
      </c>
      <c r="G21" s="201">
        <v>0</v>
      </c>
      <c r="H21" s="22" t="s">
        <v>3628</v>
      </c>
      <c r="J21" s="30" t="s">
        <v>3627</v>
      </c>
      <c r="K21" s="201">
        <v>1</v>
      </c>
      <c r="L21" s="22" t="s">
        <v>3628</v>
      </c>
      <c r="N21" s="30" t="s">
        <v>3627</v>
      </c>
      <c r="O21" s="201">
        <v>1</v>
      </c>
      <c r="P21" s="22" t="s">
        <v>3628</v>
      </c>
      <c r="R21" s="30" t="s">
        <v>3627</v>
      </c>
      <c r="S21" s="201">
        <f t="shared" si="1"/>
        <v>2</v>
      </c>
      <c r="T21" s="22" t="s">
        <v>3628</v>
      </c>
    </row>
    <row r="22" spans="2:20">
      <c r="B22" s="30" t="s">
        <v>3629</v>
      </c>
      <c r="C22" s="201">
        <v>0</v>
      </c>
      <c r="D22" s="22" t="s">
        <v>3630</v>
      </c>
      <c r="F22" s="30" t="s">
        <v>3629</v>
      </c>
      <c r="G22" s="201">
        <v>0</v>
      </c>
      <c r="H22" s="22" t="s">
        <v>3630</v>
      </c>
      <c r="J22" s="30" t="s">
        <v>3629</v>
      </c>
      <c r="K22" s="201">
        <v>0</v>
      </c>
      <c r="L22" s="22" t="s">
        <v>3630</v>
      </c>
      <c r="N22" s="30" t="s">
        <v>3629</v>
      </c>
      <c r="O22" s="201">
        <v>1</v>
      </c>
      <c r="P22" s="22" t="s">
        <v>3630</v>
      </c>
      <c r="R22" s="30" t="s">
        <v>3629</v>
      </c>
      <c r="S22" s="201">
        <f t="shared" si="1"/>
        <v>1</v>
      </c>
      <c r="T22" s="22" t="s">
        <v>3630</v>
      </c>
    </row>
    <row r="25" spans="2:20">
      <c r="B25" s="31" t="s">
        <v>3631</v>
      </c>
      <c r="C25" s="201">
        <v>1</v>
      </c>
      <c r="D25" s="22" t="s">
        <v>3632</v>
      </c>
      <c r="F25" s="31" t="s">
        <v>3631</v>
      </c>
      <c r="G25" s="201">
        <v>1</v>
      </c>
      <c r="H25" s="22" t="s">
        <v>3632</v>
      </c>
      <c r="J25" s="31" t="s">
        <v>3631</v>
      </c>
      <c r="K25" s="201">
        <v>0</v>
      </c>
      <c r="L25" s="22" t="s">
        <v>3632</v>
      </c>
      <c r="N25" s="31" t="s">
        <v>3631</v>
      </c>
      <c r="O25" s="201">
        <v>0</v>
      </c>
      <c r="P25" s="22" t="s">
        <v>3632</v>
      </c>
      <c r="R25" s="31" t="s">
        <v>3631</v>
      </c>
      <c r="S25" s="201">
        <f>C25+G25+K25+O25</f>
        <v>2</v>
      </c>
      <c r="T25" s="22" t="s">
        <v>3632</v>
      </c>
    </row>
    <row r="26" spans="2:20">
      <c r="B26" s="31" t="s">
        <v>3633</v>
      </c>
      <c r="C26" s="201">
        <v>1</v>
      </c>
      <c r="D26" s="22" t="s">
        <v>3634</v>
      </c>
      <c r="F26" s="31" t="s">
        <v>3633</v>
      </c>
      <c r="G26" s="201">
        <v>1</v>
      </c>
      <c r="H26" s="22" t="s">
        <v>3634</v>
      </c>
      <c r="J26" s="31" t="s">
        <v>3633</v>
      </c>
      <c r="K26" s="201">
        <v>0</v>
      </c>
      <c r="L26" s="22" t="s">
        <v>3634</v>
      </c>
      <c r="N26" s="31" t="s">
        <v>3633</v>
      </c>
      <c r="O26" s="201">
        <v>0</v>
      </c>
      <c r="P26" s="22" t="s">
        <v>3634</v>
      </c>
      <c r="R26" s="31" t="s">
        <v>3633</v>
      </c>
      <c r="S26" s="201">
        <f>C26+G26+K26+O26</f>
        <v>2</v>
      </c>
      <c r="T26" s="22" t="s">
        <v>3634</v>
      </c>
    </row>
    <row r="27" spans="2:20">
      <c r="B27" s="31" t="s">
        <v>3635</v>
      </c>
      <c r="C27" s="201">
        <v>1</v>
      </c>
      <c r="D27" s="22" t="s">
        <v>3636</v>
      </c>
      <c r="F27" s="31" t="s">
        <v>3635</v>
      </c>
      <c r="G27" s="201">
        <v>1</v>
      </c>
      <c r="H27" s="22" t="s">
        <v>3636</v>
      </c>
      <c r="J27" s="31" t="s">
        <v>3635</v>
      </c>
      <c r="K27" s="201">
        <v>0</v>
      </c>
      <c r="L27" s="22" t="s">
        <v>3636</v>
      </c>
      <c r="N27" s="31" t="s">
        <v>3635</v>
      </c>
      <c r="O27" s="201">
        <v>0</v>
      </c>
      <c r="P27" s="22" t="s">
        <v>3636</v>
      </c>
      <c r="R27" s="31" t="s">
        <v>3635</v>
      </c>
      <c r="S27" s="201">
        <f>C27+G27+K27+O27</f>
        <v>2</v>
      </c>
      <c r="T27" s="22" t="s">
        <v>3636</v>
      </c>
    </row>
    <row r="30" spans="2:20">
      <c r="B30" s="8" t="s">
        <v>3591</v>
      </c>
      <c r="F30" s="8" t="s">
        <v>3592</v>
      </c>
      <c r="J30" s="8" t="s">
        <v>3593</v>
      </c>
      <c r="N30" s="8" t="s">
        <v>3594</v>
      </c>
    </row>
    <row r="31" spans="2:20">
      <c r="B31" s="22" t="s">
        <v>3596</v>
      </c>
      <c r="C31" s="201" t="s">
        <v>2752</v>
      </c>
      <c r="D31" s="22" t="s">
        <v>2753</v>
      </c>
      <c r="F31" s="22" t="s">
        <v>3596</v>
      </c>
      <c r="G31" s="201" t="s">
        <v>2752</v>
      </c>
      <c r="H31" s="22" t="s">
        <v>2753</v>
      </c>
      <c r="J31" s="22" t="s">
        <v>3596</v>
      </c>
      <c r="K31" s="201" t="s">
        <v>2752</v>
      </c>
      <c r="L31" s="22" t="s">
        <v>2753</v>
      </c>
      <c r="N31" s="22" t="s">
        <v>3596</v>
      </c>
      <c r="O31" s="201" t="s">
        <v>2752</v>
      </c>
      <c r="P31" s="22" t="s">
        <v>2753</v>
      </c>
      <c r="R31" s="9"/>
    </row>
    <row r="32" spans="2:20">
      <c r="B32" s="31" t="s">
        <v>3637</v>
      </c>
      <c r="C32" s="201">
        <v>2</v>
      </c>
      <c r="D32" s="22" t="s">
        <v>3638</v>
      </c>
      <c r="F32" s="31"/>
      <c r="G32" s="201"/>
      <c r="H32" s="22"/>
      <c r="J32" s="22"/>
      <c r="K32" s="201"/>
      <c r="L32" s="22"/>
      <c r="N32" s="22"/>
      <c r="O32" s="201"/>
      <c r="P32" s="22"/>
      <c r="R32" s="9"/>
    </row>
    <row r="33" spans="2:16">
      <c r="B33" s="31" t="s">
        <v>3639</v>
      </c>
      <c r="C33" s="201">
        <v>1</v>
      </c>
      <c r="D33" s="22" t="s">
        <v>3640</v>
      </c>
      <c r="F33" s="31" t="s">
        <v>3641</v>
      </c>
      <c r="G33" s="201">
        <v>1</v>
      </c>
      <c r="H33" s="22" t="s">
        <v>3640</v>
      </c>
      <c r="J33" s="31" t="s">
        <v>3642</v>
      </c>
      <c r="K33" s="201">
        <v>1</v>
      </c>
      <c r="L33" s="22" t="s">
        <v>3640</v>
      </c>
      <c r="N33" s="31" t="s">
        <v>3643</v>
      </c>
      <c r="O33" s="201">
        <v>1</v>
      </c>
      <c r="P33" s="22" t="s">
        <v>3640</v>
      </c>
    </row>
    <row r="34" spans="2:16">
      <c r="B34" s="31" t="s">
        <v>3644</v>
      </c>
      <c r="C34" s="201">
        <v>1</v>
      </c>
      <c r="D34" s="22" t="s">
        <v>3645</v>
      </c>
      <c r="F34" s="31" t="s">
        <v>3646</v>
      </c>
      <c r="G34" s="201">
        <v>1</v>
      </c>
      <c r="H34" s="22" t="s">
        <v>3645</v>
      </c>
      <c r="J34" s="31" t="s">
        <v>3647</v>
      </c>
      <c r="K34" s="201">
        <v>1</v>
      </c>
      <c r="L34" s="22" t="s">
        <v>3648</v>
      </c>
      <c r="N34" s="31" t="s">
        <v>3649</v>
      </c>
      <c r="O34" s="201">
        <v>1</v>
      </c>
      <c r="P34" s="22" t="s">
        <v>3650</v>
      </c>
    </row>
    <row r="35" spans="2:16">
      <c r="B35" s="31" t="s">
        <v>3651</v>
      </c>
      <c r="C35" s="201">
        <v>1</v>
      </c>
      <c r="D35" s="22" t="s">
        <v>3652</v>
      </c>
      <c r="F35" s="31" t="s">
        <v>3653</v>
      </c>
      <c r="G35" s="201">
        <v>1</v>
      </c>
      <c r="H35" s="22" t="s">
        <v>3652</v>
      </c>
      <c r="J35" s="31" t="s">
        <v>3654</v>
      </c>
      <c r="K35" s="201">
        <v>2</v>
      </c>
      <c r="L35" s="22" t="s">
        <v>3652</v>
      </c>
      <c r="N35" s="31" t="s">
        <v>3655</v>
      </c>
      <c r="O35" s="1379">
        <v>1</v>
      </c>
      <c r="P35" s="22" t="s">
        <v>3586</v>
      </c>
    </row>
    <row r="36" spans="2:16">
      <c r="J36" s="31" t="s">
        <v>3656</v>
      </c>
      <c r="K36" s="201">
        <v>1</v>
      </c>
      <c r="L36" s="22" t="s">
        <v>3657</v>
      </c>
      <c r="N36" s="31" t="s">
        <v>3658</v>
      </c>
      <c r="O36" s="201">
        <v>1</v>
      </c>
      <c r="P36" s="22" t="s">
        <v>3652</v>
      </c>
    </row>
    <row r="37" spans="2:16">
      <c r="J37" s="31" t="s">
        <v>3659</v>
      </c>
      <c r="K37" s="201">
        <v>2</v>
      </c>
      <c r="L37" s="22" t="s">
        <v>3660</v>
      </c>
    </row>
    <row r="40" spans="2:16">
      <c r="B40" s="31" t="s">
        <v>3661</v>
      </c>
      <c r="C40" s="201">
        <v>1</v>
      </c>
      <c r="D40" s="22" t="s">
        <v>3662</v>
      </c>
      <c r="F40" s="31" t="s">
        <v>3663</v>
      </c>
      <c r="G40" s="201">
        <v>1</v>
      </c>
      <c r="H40" s="22" t="s">
        <v>3662</v>
      </c>
      <c r="J40" s="31" t="s">
        <v>3664</v>
      </c>
      <c r="K40" s="201">
        <v>1</v>
      </c>
      <c r="L40" s="22" t="s">
        <v>3662</v>
      </c>
      <c r="N40" s="31" t="s">
        <v>3665</v>
      </c>
      <c r="O40" s="201">
        <v>1</v>
      </c>
      <c r="P40" s="22" t="s">
        <v>3662</v>
      </c>
    </row>
    <row r="41" spans="2:16">
      <c r="B41" s="31" t="s">
        <v>3666</v>
      </c>
      <c r="C41" s="201">
        <v>1</v>
      </c>
      <c r="D41" s="22" t="s">
        <v>3667</v>
      </c>
      <c r="F41" s="31" t="s">
        <v>3668</v>
      </c>
      <c r="G41" s="201">
        <v>1</v>
      </c>
      <c r="H41" s="22" t="s">
        <v>3667</v>
      </c>
      <c r="J41" s="31" t="s">
        <v>3669</v>
      </c>
      <c r="K41" s="201">
        <v>1</v>
      </c>
      <c r="L41" s="22" t="s">
        <v>3667</v>
      </c>
      <c r="N41" s="31" t="s">
        <v>3670</v>
      </c>
      <c r="O41" s="201">
        <v>1</v>
      </c>
      <c r="P41" s="22" t="s">
        <v>3667</v>
      </c>
    </row>
  </sheetData>
  <phoneticPr fontId="4"/>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132C2-61E5-42DE-8EEC-DCA4C1BBC610}">
  <dimension ref="B2:Q88"/>
  <sheetViews>
    <sheetView zoomScale="85" zoomScaleNormal="85" workbookViewId="0">
      <pane xSplit="10" ySplit="8" topLeftCell="P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1486</v>
      </c>
      <c r="G2" s="4" t="s">
        <v>2</v>
      </c>
      <c r="H2" s="5"/>
      <c r="I2" s="6"/>
      <c r="J2" s="7">
        <f>SUM(H:H)</f>
        <v>1063393</v>
      </c>
    </row>
    <row r="3" spans="2:17" ht="20.100000000000001" customHeight="1">
      <c r="B3" s="1" t="s">
        <v>3</v>
      </c>
      <c r="C3" s="1"/>
      <c r="D3" s="1"/>
      <c r="E3" s="98" t="s">
        <v>1445</v>
      </c>
    </row>
    <row r="4" spans="2:17" ht="20.100000000000001" customHeight="1">
      <c r="B4" s="1" t="s">
        <v>5</v>
      </c>
      <c r="C4" s="1"/>
      <c r="D4" s="1"/>
      <c r="E4" s="98">
        <v>176129</v>
      </c>
    </row>
    <row r="5" spans="2:17" ht="20.100000000000001" customHeight="1">
      <c r="B5" s="1" t="s">
        <v>6</v>
      </c>
      <c r="C5" s="1"/>
      <c r="D5" s="1"/>
      <c r="E5" s="102">
        <v>43915</v>
      </c>
    </row>
    <row r="6" spans="2:17" ht="20.100000000000001" customHeight="1">
      <c r="B6" s="1" t="s">
        <v>7</v>
      </c>
      <c r="C6" s="1"/>
      <c r="D6" s="1"/>
      <c r="E6" s="102">
        <v>43949</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F9*G9</f>
        <v>0</v>
      </c>
      <c r="I9" s="167"/>
      <c r="J9" s="30"/>
      <c r="K9" s="30"/>
      <c r="L9" s="22"/>
      <c r="M9" s="25"/>
      <c r="N9" s="21"/>
      <c r="O9" s="22"/>
      <c r="P9" s="25"/>
      <c r="Q9" s="26"/>
    </row>
    <row r="10" spans="2:17" s="9" customFormat="1" ht="19.7" customHeight="1">
      <c r="B10" s="21">
        <v>1</v>
      </c>
      <c r="C10" s="21" t="s">
        <v>1729</v>
      </c>
      <c r="D10" s="21" t="s">
        <v>1729</v>
      </c>
      <c r="E10" s="211" t="s">
        <v>3671</v>
      </c>
      <c r="F10" s="22">
        <v>1</v>
      </c>
      <c r="G10" s="266">
        <v>775000</v>
      </c>
      <c r="H10" s="266">
        <f>F10*G10</f>
        <v>775000</v>
      </c>
      <c r="I10" s="167"/>
      <c r="J10" s="31" t="s">
        <v>3672</v>
      </c>
      <c r="K10" s="22"/>
      <c r="L10" s="22"/>
      <c r="M10" s="25">
        <v>43901</v>
      </c>
      <c r="N10" s="21"/>
      <c r="O10" s="32">
        <v>43927</v>
      </c>
      <c r="P10" s="252">
        <v>43931</v>
      </c>
      <c r="Q10" s="26">
        <v>43931</v>
      </c>
    </row>
    <row r="11" spans="2:17" s="9" customFormat="1" ht="19.7" customHeight="1">
      <c r="B11" s="21">
        <v>2</v>
      </c>
      <c r="C11" s="21" t="s">
        <v>1729</v>
      </c>
      <c r="D11" s="21" t="s">
        <v>1729</v>
      </c>
      <c r="E11" s="31" t="s">
        <v>3673</v>
      </c>
      <c r="F11" s="22">
        <v>1</v>
      </c>
      <c r="G11" s="266">
        <v>20000</v>
      </c>
      <c r="H11" s="266">
        <f t="shared" ref="H11:H76" si="0">F11*G11</f>
        <v>20000</v>
      </c>
      <c r="I11" s="167"/>
      <c r="J11" s="31"/>
      <c r="K11" s="22"/>
      <c r="L11" s="22"/>
      <c r="M11" s="25">
        <v>43901</v>
      </c>
      <c r="N11" s="21"/>
      <c r="O11" s="32">
        <v>43927</v>
      </c>
      <c r="P11" s="252">
        <v>43931</v>
      </c>
      <c r="Q11" s="26">
        <v>43931</v>
      </c>
    </row>
    <row r="12" spans="2:17" s="9" customFormat="1" ht="19.7" customHeight="1">
      <c r="B12" s="21">
        <v>7</v>
      </c>
      <c r="C12" s="21" t="s">
        <v>1729</v>
      </c>
      <c r="D12" s="21" t="s">
        <v>1729</v>
      </c>
      <c r="E12" s="211" t="s">
        <v>3674</v>
      </c>
      <c r="F12" s="44">
        <v>1</v>
      </c>
      <c r="G12" s="215">
        <v>31500</v>
      </c>
      <c r="H12" s="266">
        <f t="shared" si="0"/>
        <v>31500</v>
      </c>
      <c r="I12" s="167"/>
      <c r="J12" s="31" t="s">
        <v>3675</v>
      </c>
      <c r="K12" s="22"/>
      <c r="L12" s="22"/>
      <c r="M12" s="25">
        <v>43901</v>
      </c>
      <c r="N12" s="21"/>
      <c r="O12" s="32">
        <v>43927</v>
      </c>
      <c r="P12" s="252">
        <v>43931</v>
      </c>
      <c r="Q12" s="26">
        <v>43931</v>
      </c>
    </row>
    <row r="13" spans="2:17" s="9" customFormat="1" ht="19.7" customHeight="1">
      <c r="B13" s="21">
        <v>1</v>
      </c>
      <c r="C13" s="21" t="s">
        <v>1729</v>
      </c>
      <c r="D13" s="21" t="s">
        <v>1729</v>
      </c>
      <c r="E13" s="235" t="s">
        <v>2379</v>
      </c>
      <c r="F13" s="22">
        <v>1</v>
      </c>
      <c r="G13" s="266">
        <v>12000</v>
      </c>
      <c r="H13" s="266">
        <f t="shared" si="0"/>
        <v>12000</v>
      </c>
      <c r="I13" s="167"/>
      <c r="J13" s="31"/>
      <c r="K13" s="22"/>
      <c r="L13" s="22"/>
      <c r="M13" s="25">
        <v>43901</v>
      </c>
      <c r="N13" s="21"/>
      <c r="O13" s="32">
        <v>43927</v>
      </c>
      <c r="P13" s="252">
        <v>43931</v>
      </c>
      <c r="Q13" s="26"/>
    </row>
    <row r="14" spans="2:17" s="9" customFormat="1" ht="19.7" customHeight="1">
      <c r="B14" s="21"/>
      <c r="C14" s="21"/>
      <c r="D14" s="21"/>
      <c r="E14" s="75"/>
      <c r="F14" s="22"/>
      <c r="G14" s="266">
        <v>0</v>
      </c>
      <c r="H14" s="266">
        <f t="shared" si="0"/>
        <v>0</v>
      </c>
      <c r="I14" s="167"/>
      <c r="J14" s="31"/>
      <c r="K14" s="22"/>
      <c r="L14" s="22"/>
      <c r="M14" s="25"/>
      <c r="N14" s="21"/>
      <c r="O14" s="22"/>
      <c r="P14" s="25"/>
      <c r="Q14" s="26"/>
    </row>
    <row r="15" spans="2:17" s="9" customFormat="1" ht="19.7" customHeight="1">
      <c r="B15" s="21"/>
      <c r="C15" s="21"/>
      <c r="D15" s="21"/>
      <c r="E15" s="75"/>
      <c r="F15" s="22"/>
      <c r="G15" s="266">
        <v>0</v>
      </c>
      <c r="H15" s="266">
        <f t="shared" si="0"/>
        <v>0</v>
      </c>
      <c r="I15" s="167"/>
      <c r="J15" s="31"/>
      <c r="K15" s="22"/>
      <c r="L15" s="22"/>
      <c r="M15" s="25"/>
      <c r="N15" s="21"/>
      <c r="O15" s="22"/>
      <c r="P15" s="25"/>
      <c r="Q15" s="26"/>
    </row>
    <row r="16" spans="2:17" s="249" customFormat="1" ht="19.7" customHeight="1">
      <c r="B16" s="208">
        <v>4</v>
      </c>
      <c r="C16" s="208" t="s">
        <v>256</v>
      </c>
      <c r="D16" s="208" t="s">
        <v>177</v>
      </c>
      <c r="E16" s="245" t="s">
        <v>1487</v>
      </c>
      <c r="F16" s="44">
        <v>1</v>
      </c>
      <c r="G16" s="215">
        <v>1720</v>
      </c>
      <c r="H16" s="221">
        <f t="shared" si="0"/>
        <v>1720</v>
      </c>
      <c r="I16" s="205"/>
      <c r="J16" s="211" t="s">
        <v>1488</v>
      </c>
      <c r="K16" s="44"/>
      <c r="L16" s="44"/>
      <c r="M16" s="207">
        <v>43913</v>
      </c>
      <c r="N16" s="208"/>
      <c r="O16" s="209">
        <v>43927</v>
      </c>
      <c r="P16" s="207">
        <v>43924</v>
      </c>
      <c r="Q16" s="210">
        <v>43924</v>
      </c>
    </row>
    <row r="17" spans="2:17" s="249" customFormat="1" ht="19.7" customHeight="1">
      <c r="B17" s="208">
        <v>4</v>
      </c>
      <c r="C17" s="208" t="s">
        <v>1489</v>
      </c>
      <c r="D17" s="208" t="s">
        <v>144</v>
      </c>
      <c r="E17" s="245" t="s">
        <v>1490</v>
      </c>
      <c r="F17" s="44">
        <v>1</v>
      </c>
      <c r="G17" s="215">
        <v>8930</v>
      </c>
      <c r="H17" s="221">
        <f t="shared" si="0"/>
        <v>8930</v>
      </c>
      <c r="I17" s="205"/>
      <c r="J17" s="211" t="s">
        <v>1491</v>
      </c>
      <c r="K17" s="44"/>
      <c r="L17" s="44"/>
      <c r="M17" s="207">
        <v>43913</v>
      </c>
      <c r="N17" s="208"/>
      <c r="O17" s="207">
        <v>43927</v>
      </c>
      <c r="P17" s="207">
        <v>43927</v>
      </c>
      <c r="Q17" s="210">
        <v>43924</v>
      </c>
    </row>
    <row r="18" spans="2:17" s="249" customFormat="1" ht="19.7" customHeight="1">
      <c r="B18" s="208">
        <v>4</v>
      </c>
      <c r="C18" s="208" t="s">
        <v>181</v>
      </c>
      <c r="D18" s="208" t="s">
        <v>144</v>
      </c>
      <c r="E18" s="245" t="s">
        <v>1492</v>
      </c>
      <c r="F18" s="44">
        <v>1</v>
      </c>
      <c r="G18" s="215">
        <v>3090</v>
      </c>
      <c r="H18" s="221">
        <f t="shared" si="0"/>
        <v>3090</v>
      </c>
      <c r="I18" s="205"/>
      <c r="J18" s="211" t="s">
        <v>1493</v>
      </c>
      <c r="K18" s="44"/>
      <c r="L18" s="44"/>
      <c r="M18" s="207">
        <v>43913</v>
      </c>
      <c r="N18" s="208"/>
      <c r="O18" s="207">
        <v>43927</v>
      </c>
      <c r="P18" s="207">
        <v>43927</v>
      </c>
      <c r="Q18" s="210">
        <v>43924</v>
      </c>
    </row>
    <row r="19" spans="2:17" s="249" customFormat="1" ht="19.7" customHeight="1">
      <c r="B19" s="208">
        <v>4</v>
      </c>
      <c r="C19" s="208" t="s">
        <v>181</v>
      </c>
      <c r="D19" s="208" t="s">
        <v>144</v>
      </c>
      <c r="E19" s="245" t="s">
        <v>1494</v>
      </c>
      <c r="F19" s="44">
        <v>1</v>
      </c>
      <c r="G19" s="215">
        <v>3970</v>
      </c>
      <c r="H19" s="221">
        <f t="shared" si="0"/>
        <v>3970</v>
      </c>
      <c r="I19" s="205"/>
      <c r="J19" s="211" t="s">
        <v>1493</v>
      </c>
      <c r="K19" s="44"/>
      <c r="L19" s="44"/>
      <c r="M19" s="207">
        <v>43913</v>
      </c>
      <c r="N19" s="208"/>
      <c r="O19" s="207">
        <v>43927</v>
      </c>
      <c r="P19" s="207">
        <v>43927</v>
      </c>
      <c r="Q19" s="210">
        <v>43924</v>
      </c>
    </row>
    <row r="20" spans="2:17" s="249" customFormat="1" ht="19.7" customHeight="1">
      <c r="B20" s="208">
        <v>4</v>
      </c>
      <c r="C20" s="208" t="s">
        <v>1489</v>
      </c>
      <c r="D20" s="208" t="s">
        <v>144</v>
      </c>
      <c r="E20" s="245" t="s">
        <v>1495</v>
      </c>
      <c r="F20" s="44">
        <v>20</v>
      </c>
      <c r="G20" s="215">
        <v>60</v>
      </c>
      <c r="H20" s="221">
        <f t="shared" si="0"/>
        <v>1200</v>
      </c>
      <c r="I20" s="205"/>
      <c r="J20" s="959" t="s">
        <v>1496</v>
      </c>
      <c r="K20" s="864" t="s">
        <v>3676</v>
      </c>
      <c r="L20" s="44"/>
      <c r="M20" s="207"/>
      <c r="N20" s="208"/>
      <c r="O20" s="207"/>
      <c r="P20" s="252"/>
      <c r="Q20" s="210"/>
    </row>
    <row r="21" spans="2:17" s="249" customFormat="1" ht="19.7" customHeight="1">
      <c r="B21" s="208">
        <v>4</v>
      </c>
      <c r="C21" s="208" t="s">
        <v>1489</v>
      </c>
      <c r="D21" s="208" t="s">
        <v>144</v>
      </c>
      <c r="E21" s="245" t="s">
        <v>1497</v>
      </c>
      <c r="F21" s="44">
        <v>4</v>
      </c>
      <c r="G21" s="215">
        <v>90</v>
      </c>
      <c r="H21" s="221">
        <f t="shared" si="0"/>
        <v>360</v>
      </c>
      <c r="I21" s="205"/>
      <c r="J21" s="211" t="s">
        <v>1498</v>
      </c>
      <c r="K21" s="44"/>
      <c r="L21" s="44"/>
      <c r="M21" s="207">
        <v>43913</v>
      </c>
      <c r="N21" s="208"/>
      <c r="O21" s="207">
        <v>43927</v>
      </c>
      <c r="P21" s="207">
        <v>43927</v>
      </c>
      <c r="Q21" s="210">
        <v>43924</v>
      </c>
    </row>
    <row r="22" spans="2:17" s="249" customFormat="1" ht="19.7" customHeight="1">
      <c r="B22" s="208">
        <v>4</v>
      </c>
      <c r="C22" s="208" t="s">
        <v>1489</v>
      </c>
      <c r="D22" s="208" t="s">
        <v>144</v>
      </c>
      <c r="E22" s="245" t="s">
        <v>1499</v>
      </c>
      <c r="F22" s="44">
        <v>2</v>
      </c>
      <c r="G22" s="215">
        <v>30</v>
      </c>
      <c r="H22" s="221">
        <f t="shared" si="0"/>
        <v>60</v>
      </c>
      <c r="I22" s="205"/>
      <c r="J22" s="211" t="s">
        <v>1500</v>
      </c>
      <c r="K22" s="44"/>
      <c r="L22" s="44"/>
      <c r="M22" s="207">
        <v>43913</v>
      </c>
      <c r="N22" s="208"/>
      <c r="O22" s="207">
        <v>43927</v>
      </c>
      <c r="P22" s="207">
        <v>43927</v>
      </c>
      <c r="Q22" s="210">
        <v>43924</v>
      </c>
    </row>
    <row r="23" spans="2:17" s="249" customFormat="1" ht="19.7" customHeight="1">
      <c r="B23" s="208">
        <v>4</v>
      </c>
      <c r="C23" s="208" t="s">
        <v>1489</v>
      </c>
      <c r="D23" s="208" t="s">
        <v>144</v>
      </c>
      <c r="E23" s="245" t="s">
        <v>1501</v>
      </c>
      <c r="F23" s="44">
        <v>4</v>
      </c>
      <c r="G23" s="215">
        <v>40</v>
      </c>
      <c r="H23" s="221">
        <f t="shared" si="0"/>
        <v>160</v>
      </c>
      <c r="I23" s="205"/>
      <c r="J23" s="211" t="s">
        <v>1502</v>
      </c>
      <c r="K23" s="864" t="s">
        <v>3676</v>
      </c>
      <c r="L23" s="44"/>
      <c r="M23" s="207"/>
      <c r="N23" s="208"/>
      <c r="O23" s="207"/>
      <c r="P23" s="252"/>
      <c r="Q23" s="210"/>
    </row>
    <row r="24" spans="2:17" s="249" customFormat="1" ht="19.7" customHeight="1">
      <c r="B24" s="208">
        <v>5</v>
      </c>
      <c r="C24" s="863" t="s">
        <v>1503</v>
      </c>
      <c r="D24" s="863" t="s">
        <v>1504</v>
      </c>
      <c r="E24" s="245" t="s">
        <v>1505</v>
      </c>
      <c r="F24" s="44">
        <v>1</v>
      </c>
      <c r="G24" s="215">
        <v>27200</v>
      </c>
      <c r="H24" s="221">
        <f t="shared" si="0"/>
        <v>27200</v>
      </c>
      <c r="I24" s="205"/>
      <c r="J24" s="211" t="s">
        <v>1506</v>
      </c>
      <c r="K24" s="44"/>
      <c r="L24" s="44"/>
      <c r="M24" s="207">
        <v>43913</v>
      </c>
      <c r="N24" s="208"/>
      <c r="O24" s="207">
        <v>43927</v>
      </c>
      <c r="P24" s="207"/>
      <c r="Q24" s="210">
        <v>43927</v>
      </c>
    </row>
    <row r="25" spans="2:17" s="249" customFormat="1" ht="19.7" customHeight="1">
      <c r="B25" s="208">
        <v>5</v>
      </c>
      <c r="C25" s="863" t="s">
        <v>1503</v>
      </c>
      <c r="D25" s="863" t="s">
        <v>1504</v>
      </c>
      <c r="E25" s="245" t="s">
        <v>1552</v>
      </c>
      <c r="F25" s="44">
        <v>1</v>
      </c>
      <c r="G25" s="215">
        <v>9040</v>
      </c>
      <c r="H25" s="215">
        <f>F25*G25</f>
        <v>9040</v>
      </c>
      <c r="I25" s="205"/>
      <c r="J25" s="211" t="s">
        <v>1553</v>
      </c>
      <c r="K25" s="44"/>
      <c r="L25" s="44"/>
      <c r="M25" s="207">
        <v>43913</v>
      </c>
      <c r="N25" s="208"/>
      <c r="O25" s="207">
        <v>43927</v>
      </c>
      <c r="P25" s="207"/>
      <c r="Q25" s="210">
        <v>43927</v>
      </c>
    </row>
    <row r="26" spans="2:17" s="249" customFormat="1" ht="19.7" customHeight="1">
      <c r="B26" s="208">
        <v>5</v>
      </c>
      <c r="C26" s="863" t="s">
        <v>1503</v>
      </c>
      <c r="D26" s="863" t="s">
        <v>1504</v>
      </c>
      <c r="E26" s="245" t="s">
        <v>3677</v>
      </c>
      <c r="F26" s="44">
        <v>1</v>
      </c>
      <c r="G26" s="215">
        <v>41360</v>
      </c>
      <c r="H26" s="221">
        <f t="shared" si="0"/>
        <v>41360</v>
      </c>
      <c r="I26" s="205"/>
      <c r="J26" s="211" t="s">
        <v>1510</v>
      </c>
      <c r="K26" s="44"/>
      <c r="L26" s="44"/>
      <c r="M26" s="207">
        <v>43913</v>
      </c>
      <c r="N26" s="208"/>
      <c r="O26" s="207">
        <v>43927</v>
      </c>
      <c r="P26" s="207"/>
      <c r="Q26" s="210">
        <v>43927</v>
      </c>
    </row>
    <row r="27" spans="2:17" s="249" customFormat="1" ht="19.7" customHeight="1">
      <c r="B27" s="208"/>
      <c r="C27" s="208"/>
      <c r="D27" s="208"/>
      <c r="E27" s="245"/>
      <c r="F27" s="44"/>
      <c r="G27" s="215">
        <v>0</v>
      </c>
      <c r="H27" s="215">
        <f t="shared" si="0"/>
        <v>0</v>
      </c>
      <c r="I27" s="205"/>
      <c r="J27" s="211"/>
      <c r="K27" s="44"/>
      <c r="L27" s="44"/>
      <c r="M27" s="207"/>
      <c r="N27" s="208"/>
      <c r="O27" s="207"/>
      <c r="P27" s="207"/>
      <c r="Q27" s="210"/>
    </row>
    <row r="28" spans="2:17" s="249" customFormat="1" ht="19.7" customHeight="1">
      <c r="B28" s="208">
        <v>3</v>
      </c>
      <c r="C28" s="208" t="s">
        <v>531</v>
      </c>
      <c r="D28" s="208" t="s">
        <v>531</v>
      </c>
      <c r="E28" s="245" t="s">
        <v>1511</v>
      </c>
      <c r="F28" s="44">
        <v>1</v>
      </c>
      <c r="G28" s="215">
        <v>9649</v>
      </c>
      <c r="H28" s="215">
        <f t="shared" si="0"/>
        <v>9649</v>
      </c>
      <c r="I28" s="205"/>
      <c r="J28" s="211" t="s">
        <v>3678</v>
      </c>
      <c r="K28" s="44"/>
      <c r="L28" s="44"/>
      <c r="M28" s="207">
        <v>43913</v>
      </c>
      <c r="N28" s="208"/>
      <c r="O28" s="207">
        <v>43927</v>
      </c>
      <c r="P28" s="207">
        <v>43927</v>
      </c>
      <c r="Q28" s="210">
        <v>43927</v>
      </c>
    </row>
    <row r="29" spans="2:17" s="249" customFormat="1" ht="19.7" customHeight="1">
      <c r="B29" s="208">
        <v>4</v>
      </c>
      <c r="C29" s="208" t="s">
        <v>531</v>
      </c>
      <c r="D29" s="208" t="s">
        <v>531</v>
      </c>
      <c r="E29" s="1380" t="s">
        <v>1524</v>
      </c>
      <c r="F29" s="44">
        <v>1</v>
      </c>
      <c r="G29" s="215">
        <v>6793</v>
      </c>
      <c r="H29" s="215">
        <f t="shared" si="0"/>
        <v>6793</v>
      </c>
      <c r="I29" s="205"/>
      <c r="J29" s="211" t="s">
        <v>1525</v>
      </c>
      <c r="K29" s="44"/>
      <c r="L29" s="44"/>
      <c r="M29" s="207">
        <v>43913</v>
      </c>
      <c r="N29" s="208"/>
      <c r="O29" s="207">
        <v>43927</v>
      </c>
      <c r="P29" s="207">
        <v>43927</v>
      </c>
      <c r="Q29" s="210">
        <v>43927</v>
      </c>
    </row>
    <row r="30" spans="2:17" s="249" customFormat="1" ht="19.7" customHeight="1">
      <c r="B30" s="208">
        <v>4</v>
      </c>
      <c r="C30" s="208" t="s">
        <v>531</v>
      </c>
      <c r="D30" s="208" t="s">
        <v>531</v>
      </c>
      <c r="E30" s="245" t="s">
        <v>1526</v>
      </c>
      <c r="F30" s="44">
        <v>1</v>
      </c>
      <c r="G30" s="215">
        <v>2433</v>
      </c>
      <c r="H30" s="215">
        <f t="shared" si="0"/>
        <v>2433</v>
      </c>
      <c r="I30" s="205"/>
      <c r="J30" s="211" t="s">
        <v>949</v>
      </c>
      <c r="K30" s="44"/>
      <c r="L30" s="44"/>
      <c r="M30" s="207">
        <v>43913</v>
      </c>
      <c r="N30" s="208"/>
      <c r="O30" s="207">
        <v>43927</v>
      </c>
      <c r="P30" s="207">
        <v>43927</v>
      </c>
      <c r="Q30" s="210">
        <v>43927</v>
      </c>
    </row>
    <row r="31" spans="2:17" s="249" customFormat="1" ht="19.7" customHeight="1">
      <c r="B31" s="208">
        <v>4</v>
      </c>
      <c r="C31" s="208" t="s">
        <v>531</v>
      </c>
      <c r="D31" s="208" t="s">
        <v>531</v>
      </c>
      <c r="E31" s="245" t="s">
        <v>1515</v>
      </c>
      <c r="F31" s="44">
        <v>1</v>
      </c>
      <c r="G31" s="215">
        <v>15260</v>
      </c>
      <c r="H31" s="215">
        <f t="shared" si="0"/>
        <v>15260</v>
      </c>
      <c r="I31" s="205"/>
      <c r="J31" s="211" t="s">
        <v>1516</v>
      </c>
      <c r="K31" s="44"/>
      <c r="L31" s="44"/>
      <c r="M31" s="207">
        <v>43913</v>
      </c>
      <c r="N31" s="208"/>
      <c r="O31" s="207">
        <v>43927</v>
      </c>
      <c r="P31" s="207">
        <v>43927</v>
      </c>
      <c r="Q31" s="210">
        <v>43927</v>
      </c>
    </row>
    <row r="32" spans="2:17" s="249" customFormat="1" ht="19.7" customHeight="1">
      <c r="B32" s="208">
        <v>4</v>
      </c>
      <c r="C32" s="208" t="s">
        <v>531</v>
      </c>
      <c r="D32" s="208" t="s">
        <v>531</v>
      </c>
      <c r="E32" s="245" t="s">
        <v>1518</v>
      </c>
      <c r="F32" s="44">
        <v>2</v>
      </c>
      <c r="G32" s="215">
        <v>140</v>
      </c>
      <c r="H32" s="215">
        <f t="shared" si="0"/>
        <v>280</v>
      </c>
      <c r="I32" s="205"/>
      <c r="J32" s="211" t="s">
        <v>1519</v>
      </c>
      <c r="K32" s="44"/>
      <c r="L32" s="44"/>
      <c r="M32" s="207">
        <v>43913</v>
      </c>
      <c r="N32" s="208"/>
      <c r="O32" s="207">
        <v>43927</v>
      </c>
      <c r="P32" s="207">
        <v>43927</v>
      </c>
      <c r="Q32" s="210">
        <v>43927</v>
      </c>
    </row>
    <row r="33" spans="2:17" s="249" customFormat="1" ht="19.7" customHeight="1">
      <c r="B33" s="208">
        <v>4</v>
      </c>
      <c r="C33" s="208" t="s">
        <v>531</v>
      </c>
      <c r="D33" s="208" t="s">
        <v>531</v>
      </c>
      <c r="E33" s="245" t="s">
        <v>1520</v>
      </c>
      <c r="F33" s="44">
        <v>4</v>
      </c>
      <c r="G33" s="215">
        <v>260</v>
      </c>
      <c r="H33" s="215">
        <f t="shared" si="0"/>
        <v>1040</v>
      </c>
      <c r="I33" s="205"/>
      <c r="J33" s="211" t="s">
        <v>1521</v>
      </c>
      <c r="K33" s="44"/>
      <c r="L33" s="44"/>
      <c r="M33" s="207">
        <v>43913</v>
      </c>
      <c r="N33" s="208"/>
      <c r="O33" s="207">
        <v>43927</v>
      </c>
      <c r="P33" s="207">
        <v>43927</v>
      </c>
      <c r="Q33" s="210">
        <v>43927</v>
      </c>
    </row>
    <row r="34" spans="2:17" s="249" customFormat="1" ht="19.7" customHeight="1">
      <c r="B34" s="208">
        <v>4</v>
      </c>
      <c r="C34" s="208" t="s">
        <v>531</v>
      </c>
      <c r="D34" s="208" t="s">
        <v>531</v>
      </c>
      <c r="E34" s="245" t="s">
        <v>1522</v>
      </c>
      <c r="F34" s="44">
        <v>1</v>
      </c>
      <c r="G34" s="215">
        <v>924</v>
      </c>
      <c r="H34" s="215">
        <f t="shared" si="0"/>
        <v>924</v>
      </c>
      <c r="I34" s="205"/>
      <c r="J34" s="211" t="s">
        <v>1523</v>
      </c>
      <c r="K34" s="44"/>
      <c r="L34" s="44"/>
      <c r="M34" s="207">
        <v>43913</v>
      </c>
      <c r="N34" s="208"/>
      <c r="O34" s="207">
        <v>43927</v>
      </c>
      <c r="P34" s="207">
        <v>43927</v>
      </c>
      <c r="Q34" s="210">
        <v>43927</v>
      </c>
    </row>
    <row r="35" spans="2:17" s="249" customFormat="1" ht="19.7" customHeight="1">
      <c r="B35" s="208">
        <v>4</v>
      </c>
      <c r="C35" s="208" t="s">
        <v>531</v>
      </c>
      <c r="D35" s="208" t="s">
        <v>531</v>
      </c>
      <c r="E35" s="245" t="s">
        <v>1527</v>
      </c>
      <c r="F35" s="44">
        <v>1</v>
      </c>
      <c r="G35" s="215">
        <v>861</v>
      </c>
      <c r="H35" s="215">
        <f t="shared" si="0"/>
        <v>861</v>
      </c>
      <c r="I35" s="205"/>
      <c r="J35" s="211" t="s">
        <v>898</v>
      </c>
      <c r="K35" s="44"/>
      <c r="L35" s="44"/>
      <c r="M35" s="207">
        <v>43913</v>
      </c>
      <c r="N35" s="208"/>
      <c r="O35" s="207">
        <v>43927</v>
      </c>
      <c r="P35" s="207">
        <v>43927</v>
      </c>
      <c r="Q35" s="210">
        <v>43927</v>
      </c>
    </row>
    <row r="36" spans="2:17" s="249" customFormat="1" ht="19.7" customHeight="1">
      <c r="B36" s="208">
        <v>4</v>
      </c>
      <c r="C36" s="208" t="s">
        <v>531</v>
      </c>
      <c r="D36" s="208" t="s">
        <v>531</v>
      </c>
      <c r="E36" s="245" t="s">
        <v>1652</v>
      </c>
      <c r="F36" s="44">
        <v>2</v>
      </c>
      <c r="G36" s="215">
        <v>1232</v>
      </c>
      <c r="H36" s="215">
        <f t="shared" si="0"/>
        <v>2464</v>
      </c>
      <c r="I36" s="205"/>
      <c r="J36" s="211" t="s">
        <v>1437</v>
      </c>
      <c r="K36" s="44"/>
      <c r="L36" s="44"/>
      <c r="M36" s="207">
        <v>43913</v>
      </c>
      <c r="N36" s="208"/>
      <c r="O36" s="207">
        <v>43927</v>
      </c>
      <c r="P36" s="207">
        <v>43927</v>
      </c>
      <c r="Q36" s="210">
        <v>43927</v>
      </c>
    </row>
    <row r="37" spans="2:17" s="249" customFormat="1" ht="19.7" customHeight="1">
      <c r="B37" s="208">
        <v>4</v>
      </c>
      <c r="C37" s="208" t="s">
        <v>531</v>
      </c>
      <c r="D37" s="208" t="s">
        <v>531</v>
      </c>
      <c r="E37" s="245" t="s">
        <v>1513</v>
      </c>
      <c r="F37" s="1247">
        <v>0</v>
      </c>
      <c r="G37" s="215">
        <v>51</v>
      </c>
      <c r="H37" s="215">
        <f>F37*G37</f>
        <v>0</v>
      </c>
      <c r="I37" s="205"/>
      <c r="J37" s="211" t="s">
        <v>3679</v>
      </c>
      <c r="K37" s="90" t="s">
        <v>2247</v>
      </c>
      <c r="L37" s="44"/>
      <c r="M37" s="207">
        <v>43913</v>
      </c>
      <c r="N37" s="208"/>
      <c r="O37" s="207">
        <v>43927</v>
      </c>
      <c r="P37" s="207">
        <v>43927</v>
      </c>
      <c r="Q37" s="210"/>
    </row>
    <row r="38" spans="2:17" s="9" customFormat="1" ht="19.7" customHeight="1">
      <c r="B38" s="21"/>
      <c r="C38" s="208"/>
      <c r="D38" s="208"/>
      <c r="E38" s="75"/>
      <c r="F38" s="22"/>
      <c r="G38" s="266">
        <v>0</v>
      </c>
      <c r="H38" s="266">
        <f>F38*G38</f>
        <v>0</v>
      </c>
      <c r="I38" s="167"/>
      <c r="J38" s="31"/>
      <c r="K38" s="22"/>
      <c r="L38" s="22"/>
      <c r="M38" s="25"/>
      <c r="N38" s="21"/>
      <c r="O38" s="22"/>
      <c r="P38" s="25"/>
      <c r="Q38" s="26"/>
    </row>
    <row r="39" spans="2:17" s="9" customFormat="1" ht="19.7" customHeight="1">
      <c r="B39" s="21"/>
      <c r="C39" s="21"/>
      <c r="D39" s="21"/>
      <c r="E39" s="75"/>
      <c r="F39" s="22"/>
      <c r="G39" s="266">
        <v>0</v>
      </c>
      <c r="H39" s="266">
        <f t="shared" si="0"/>
        <v>0</v>
      </c>
      <c r="I39" s="167"/>
      <c r="J39" s="31"/>
      <c r="K39" s="22"/>
      <c r="L39" s="22"/>
      <c r="M39" s="25"/>
      <c r="N39" s="21"/>
      <c r="O39" s="22"/>
      <c r="P39" s="25"/>
      <c r="Q39" s="26"/>
    </row>
    <row r="40" spans="2:17" s="9" customFormat="1" ht="19.7" customHeight="1">
      <c r="B40" s="21">
        <v>4</v>
      </c>
      <c r="C40" s="21" t="s">
        <v>2233</v>
      </c>
      <c r="D40" s="21" t="s">
        <v>531</v>
      </c>
      <c r="E40" s="75" t="s">
        <v>3680</v>
      </c>
      <c r="F40" s="22">
        <v>1</v>
      </c>
      <c r="G40" s="266">
        <v>5287</v>
      </c>
      <c r="H40" s="266">
        <f t="shared" si="0"/>
        <v>5287</v>
      </c>
      <c r="I40" s="167"/>
      <c r="J40" s="31" t="s">
        <v>3681</v>
      </c>
      <c r="K40" s="30" t="s">
        <v>3682</v>
      </c>
      <c r="L40" s="22"/>
      <c r="M40" s="25">
        <v>43913</v>
      </c>
      <c r="N40" s="21"/>
      <c r="O40" s="22"/>
      <c r="P40" s="25">
        <v>43924</v>
      </c>
      <c r="Q40" s="26">
        <v>43924</v>
      </c>
    </row>
    <row r="41" spans="2:17" s="9" customFormat="1" ht="19.7" customHeight="1">
      <c r="B41" s="21">
        <v>4</v>
      </c>
      <c r="C41" s="21" t="s">
        <v>531</v>
      </c>
      <c r="D41" s="21" t="s">
        <v>531</v>
      </c>
      <c r="E41" s="75" t="s">
        <v>3683</v>
      </c>
      <c r="F41" s="22">
        <v>1</v>
      </c>
      <c r="G41" s="266">
        <v>2290</v>
      </c>
      <c r="H41" s="266">
        <f t="shared" si="0"/>
        <v>2290</v>
      </c>
      <c r="I41" s="167"/>
      <c r="J41" s="31" t="s">
        <v>1531</v>
      </c>
      <c r="K41" s="30" t="s">
        <v>3682</v>
      </c>
      <c r="L41" s="22"/>
      <c r="M41" s="25">
        <v>43913</v>
      </c>
      <c r="N41" s="21"/>
      <c r="O41" s="22"/>
      <c r="P41" s="25">
        <v>43924</v>
      </c>
      <c r="Q41" s="26">
        <v>43924</v>
      </c>
    </row>
    <row r="42" spans="2:17" s="9" customFormat="1" ht="19.7" customHeight="1">
      <c r="B42" s="21">
        <v>4</v>
      </c>
      <c r="C42" s="21" t="s">
        <v>531</v>
      </c>
      <c r="D42" s="21" t="s">
        <v>531</v>
      </c>
      <c r="E42" s="75" t="s">
        <v>3684</v>
      </c>
      <c r="F42" s="22">
        <v>1</v>
      </c>
      <c r="G42" s="266">
        <v>2130</v>
      </c>
      <c r="H42" s="266">
        <f t="shared" si="0"/>
        <v>2130</v>
      </c>
      <c r="I42" s="167"/>
      <c r="J42" s="31" t="s">
        <v>3685</v>
      </c>
      <c r="K42" s="30" t="s">
        <v>3682</v>
      </c>
      <c r="L42" s="22"/>
      <c r="M42" s="25">
        <v>43913</v>
      </c>
      <c r="N42" s="21"/>
      <c r="O42" s="22"/>
      <c r="P42" s="25">
        <v>43924</v>
      </c>
      <c r="Q42" s="26">
        <v>43924</v>
      </c>
    </row>
    <row r="43" spans="2:17" s="9" customFormat="1" ht="19.7" customHeight="1">
      <c r="B43" s="21">
        <v>4</v>
      </c>
      <c r="C43" s="21" t="s">
        <v>531</v>
      </c>
      <c r="D43" s="21" t="s">
        <v>531</v>
      </c>
      <c r="E43" s="75" t="s">
        <v>3686</v>
      </c>
      <c r="F43" s="22">
        <v>1</v>
      </c>
      <c r="G43" s="266">
        <v>2890</v>
      </c>
      <c r="H43" s="266">
        <f t="shared" si="0"/>
        <v>2890</v>
      </c>
      <c r="I43" s="167"/>
      <c r="J43" s="31" t="s">
        <v>3687</v>
      </c>
      <c r="K43" s="30" t="s">
        <v>3682</v>
      </c>
      <c r="L43" s="22"/>
      <c r="M43" s="25">
        <v>43913</v>
      </c>
      <c r="N43" s="21"/>
      <c r="O43" s="22"/>
      <c r="P43" s="25">
        <v>43924</v>
      </c>
      <c r="Q43" s="26">
        <v>43924</v>
      </c>
    </row>
    <row r="44" spans="2:17" s="9" customFormat="1" ht="19.7" customHeight="1">
      <c r="B44" s="21">
        <v>13</v>
      </c>
      <c r="C44" s="21" t="s">
        <v>531</v>
      </c>
      <c r="D44" s="21" t="s">
        <v>531</v>
      </c>
      <c r="E44" s="75" t="s">
        <v>3688</v>
      </c>
      <c r="F44" s="22">
        <v>1</v>
      </c>
      <c r="G44" s="266">
        <v>200</v>
      </c>
      <c r="H44" s="266">
        <f t="shared" si="0"/>
        <v>200</v>
      </c>
      <c r="I44" s="167"/>
      <c r="J44" s="31" t="s">
        <v>695</v>
      </c>
      <c r="K44" s="30" t="s">
        <v>3682</v>
      </c>
      <c r="L44" s="22"/>
      <c r="M44" s="25">
        <v>43913</v>
      </c>
      <c r="N44" s="21"/>
      <c r="O44" s="22"/>
      <c r="P44" s="25">
        <v>43924</v>
      </c>
      <c r="Q44" s="26">
        <v>43924</v>
      </c>
    </row>
    <row r="45" spans="2:17" s="9" customFormat="1" ht="19.7" customHeight="1">
      <c r="B45" s="21">
        <v>13</v>
      </c>
      <c r="C45" s="21" t="s">
        <v>531</v>
      </c>
      <c r="D45" s="21" t="s">
        <v>531</v>
      </c>
      <c r="E45" s="75" t="s">
        <v>3689</v>
      </c>
      <c r="F45" s="22">
        <v>1</v>
      </c>
      <c r="G45" s="266">
        <v>590</v>
      </c>
      <c r="H45" s="266">
        <f t="shared" si="0"/>
        <v>590</v>
      </c>
      <c r="I45" s="167"/>
      <c r="J45" s="31" t="s">
        <v>3690</v>
      </c>
      <c r="K45" s="30" t="s">
        <v>3682</v>
      </c>
      <c r="L45" s="22"/>
      <c r="M45" s="25">
        <v>43913</v>
      </c>
      <c r="N45" s="21"/>
      <c r="O45" s="22"/>
      <c r="P45" s="25">
        <v>43924</v>
      </c>
      <c r="Q45" s="26">
        <v>43924</v>
      </c>
    </row>
    <row r="46" spans="2:17" s="9" customFormat="1" ht="19.7" customHeight="1">
      <c r="B46" s="21">
        <v>13</v>
      </c>
      <c r="C46" s="21" t="s">
        <v>531</v>
      </c>
      <c r="D46" s="21" t="s">
        <v>531</v>
      </c>
      <c r="E46" s="75" t="s">
        <v>3691</v>
      </c>
      <c r="F46" s="22">
        <v>1</v>
      </c>
      <c r="G46" s="266">
        <v>277</v>
      </c>
      <c r="H46" s="266">
        <f t="shared" si="0"/>
        <v>277</v>
      </c>
      <c r="I46" s="167"/>
      <c r="J46" s="31" t="s">
        <v>3692</v>
      </c>
      <c r="K46" s="30" t="s">
        <v>3682</v>
      </c>
      <c r="L46" s="22"/>
      <c r="M46" s="25">
        <v>43913</v>
      </c>
      <c r="N46" s="21"/>
      <c r="O46" s="22"/>
      <c r="P46" s="25">
        <v>43924</v>
      </c>
      <c r="Q46" s="26">
        <v>43924</v>
      </c>
    </row>
    <row r="47" spans="2:17" s="9" customFormat="1" ht="19.7" customHeight="1">
      <c r="B47" s="21">
        <v>13</v>
      </c>
      <c r="C47" s="21" t="s">
        <v>531</v>
      </c>
      <c r="D47" s="21" t="s">
        <v>531</v>
      </c>
      <c r="E47" s="75" t="s">
        <v>3693</v>
      </c>
      <c r="F47" s="22">
        <v>100</v>
      </c>
      <c r="G47" s="266">
        <v>5</v>
      </c>
      <c r="H47" s="266">
        <f t="shared" si="0"/>
        <v>500</v>
      </c>
      <c r="I47" s="167"/>
      <c r="J47" s="31" t="s">
        <v>3694</v>
      </c>
      <c r="K47" s="30" t="s">
        <v>3682</v>
      </c>
      <c r="L47" s="22"/>
      <c r="M47" s="25">
        <v>43913</v>
      </c>
      <c r="N47" s="21"/>
      <c r="O47" s="22"/>
      <c r="P47" s="25">
        <v>43924</v>
      </c>
      <c r="Q47" s="26">
        <v>43924</v>
      </c>
    </row>
    <row r="48" spans="2:17" s="9" customFormat="1" ht="19.7" customHeight="1">
      <c r="B48" s="21">
        <v>13</v>
      </c>
      <c r="C48" s="21" t="s">
        <v>531</v>
      </c>
      <c r="D48" s="21" t="s">
        <v>531</v>
      </c>
      <c r="E48" s="75" t="s">
        <v>3695</v>
      </c>
      <c r="F48" s="22">
        <v>1</v>
      </c>
      <c r="G48" s="266">
        <v>2580</v>
      </c>
      <c r="H48" s="266">
        <f t="shared" si="0"/>
        <v>2580</v>
      </c>
      <c r="I48" s="167"/>
      <c r="J48" s="31" t="s">
        <v>3696</v>
      </c>
      <c r="K48" s="30" t="s">
        <v>3682</v>
      </c>
      <c r="L48" s="22"/>
      <c r="M48" s="25">
        <v>43913</v>
      </c>
      <c r="N48" s="21"/>
      <c r="O48" s="22"/>
      <c r="P48" s="25">
        <v>43924</v>
      </c>
      <c r="Q48" s="26">
        <v>43924</v>
      </c>
    </row>
    <row r="49" spans="2:17" s="9" customFormat="1" ht="19.7" customHeight="1">
      <c r="B49" s="21">
        <v>13</v>
      </c>
      <c r="C49" s="21" t="s">
        <v>531</v>
      </c>
      <c r="D49" s="21" t="s">
        <v>531</v>
      </c>
      <c r="E49" s="75" t="s">
        <v>3697</v>
      </c>
      <c r="F49" s="22">
        <v>1</v>
      </c>
      <c r="G49" s="266">
        <v>1710</v>
      </c>
      <c r="H49" s="266">
        <f t="shared" si="0"/>
        <v>1710</v>
      </c>
      <c r="I49" s="167"/>
      <c r="J49" s="31" t="s">
        <v>3698</v>
      </c>
      <c r="K49" s="30" t="s">
        <v>3682</v>
      </c>
      <c r="L49" s="22"/>
      <c r="M49" s="25">
        <v>43913</v>
      </c>
      <c r="N49" s="21"/>
      <c r="O49" s="22"/>
      <c r="P49" s="25">
        <v>43924</v>
      </c>
      <c r="Q49" s="26">
        <v>43924</v>
      </c>
    </row>
    <row r="50" spans="2:17" s="9" customFormat="1" ht="19.7" customHeight="1">
      <c r="B50" s="21">
        <v>13</v>
      </c>
      <c r="C50" s="21" t="s">
        <v>531</v>
      </c>
      <c r="D50" s="21" t="s">
        <v>531</v>
      </c>
      <c r="E50" s="75" t="s">
        <v>3699</v>
      </c>
      <c r="F50" s="22">
        <v>1</v>
      </c>
      <c r="G50" s="266">
        <v>6837</v>
      </c>
      <c r="H50" s="266">
        <f t="shared" si="0"/>
        <v>6837</v>
      </c>
      <c r="I50" s="167"/>
      <c r="J50" s="31" t="s">
        <v>3700</v>
      </c>
      <c r="K50" s="30" t="s">
        <v>3682</v>
      </c>
      <c r="L50" s="22"/>
      <c r="M50" s="25">
        <v>43913</v>
      </c>
      <c r="N50" s="21"/>
      <c r="O50" s="22"/>
      <c r="P50" s="25">
        <v>43924</v>
      </c>
      <c r="Q50" s="26">
        <v>43924</v>
      </c>
    </row>
    <row r="51" spans="2:17" s="9" customFormat="1" ht="19.7" customHeight="1">
      <c r="B51" s="21">
        <v>13</v>
      </c>
      <c r="C51" s="21" t="s">
        <v>531</v>
      </c>
      <c r="D51" s="21" t="s">
        <v>531</v>
      </c>
      <c r="E51" s="75" t="s">
        <v>3701</v>
      </c>
      <c r="F51" s="22">
        <v>1</v>
      </c>
      <c r="G51" s="266">
        <v>5581</v>
      </c>
      <c r="H51" s="266">
        <f t="shared" si="0"/>
        <v>5581</v>
      </c>
      <c r="I51" s="167"/>
      <c r="J51" s="31" t="s">
        <v>3702</v>
      </c>
      <c r="K51" s="30" t="s">
        <v>3682</v>
      </c>
      <c r="L51" s="22"/>
      <c r="M51" s="25">
        <v>43913</v>
      </c>
      <c r="N51" s="21"/>
      <c r="O51" s="22"/>
      <c r="P51" s="25">
        <v>43924</v>
      </c>
      <c r="Q51" s="26">
        <v>43924</v>
      </c>
    </row>
    <row r="52" spans="2:17" s="9" customFormat="1" ht="19.7" customHeight="1">
      <c r="B52" s="21">
        <v>8</v>
      </c>
      <c r="C52" s="21" t="s">
        <v>531</v>
      </c>
      <c r="D52" s="21" t="s">
        <v>531</v>
      </c>
      <c r="E52" s="75" t="s">
        <v>843</v>
      </c>
      <c r="F52" s="1065">
        <v>0</v>
      </c>
      <c r="G52" s="266">
        <v>1800</v>
      </c>
      <c r="H52" s="38">
        <f t="shared" si="0"/>
        <v>0</v>
      </c>
      <c r="I52" s="167"/>
      <c r="J52" s="31" t="s">
        <v>3703</v>
      </c>
      <c r="K52" s="30" t="s">
        <v>3682</v>
      </c>
      <c r="L52" s="22"/>
      <c r="M52" s="25">
        <v>43913</v>
      </c>
      <c r="N52" s="21"/>
      <c r="O52" s="22"/>
      <c r="P52" s="25">
        <v>43924</v>
      </c>
      <c r="Q52" s="26">
        <v>43924</v>
      </c>
    </row>
    <row r="53" spans="2:17" s="9" customFormat="1" ht="19.7" customHeight="1">
      <c r="B53" s="21">
        <v>8</v>
      </c>
      <c r="C53" s="21" t="s">
        <v>531</v>
      </c>
      <c r="D53" s="21" t="s">
        <v>531</v>
      </c>
      <c r="E53" s="75" t="s">
        <v>3704</v>
      </c>
      <c r="F53" s="22">
        <v>2</v>
      </c>
      <c r="G53" s="266">
        <v>98</v>
      </c>
      <c r="H53" s="38">
        <f t="shared" si="0"/>
        <v>196</v>
      </c>
      <c r="I53" s="167"/>
      <c r="J53" s="31" t="s">
        <v>1452</v>
      </c>
      <c r="K53" s="30" t="s">
        <v>3682</v>
      </c>
      <c r="L53" s="22"/>
      <c r="M53" s="25">
        <v>43913</v>
      </c>
      <c r="N53" s="21"/>
      <c r="O53" s="22"/>
      <c r="P53" s="25">
        <v>43924</v>
      </c>
      <c r="Q53" s="26">
        <v>43924</v>
      </c>
    </row>
    <row r="54" spans="2:17" s="9" customFormat="1" ht="19.7" customHeight="1">
      <c r="B54" s="21">
        <v>8</v>
      </c>
      <c r="C54" s="21" t="s">
        <v>531</v>
      </c>
      <c r="D54" s="21" t="s">
        <v>531</v>
      </c>
      <c r="E54" s="75" t="s">
        <v>3705</v>
      </c>
      <c r="F54" s="22">
        <v>2</v>
      </c>
      <c r="G54" s="266">
        <v>40</v>
      </c>
      <c r="H54" s="38">
        <f t="shared" si="0"/>
        <v>80</v>
      </c>
      <c r="I54" s="167"/>
      <c r="J54" s="31" t="s">
        <v>3706</v>
      </c>
      <c r="K54" s="30" t="s">
        <v>3682</v>
      </c>
      <c r="L54" s="22"/>
      <c r="M54" s="25">
        <v>43913</v>
      </c>
      <c r="N54" s="21"/>
      <c r="O54" s="22"/>
      <c r="P54" s="25">
        <v>43924</v>
      </c>
      <c r="Q54" s="26">
        <v>43924</v>
      </c>
    </row>
    <row r="55" spans="2:17" s="9" customFormat="1" ht="19.7" customHeight="1">
      <c r="B55" s="21">
        <v>8</v>
      </c>
      <c r="C55" s="21" t="s">
        <v>531</v>
      </c>
      <c r="D55" s="21" t="s">
        <v>531</v>
      </c>
      <c r="E55" s="75" t="s">
        <v>839</v>
      </c>
      <c r="F55" s="22">
        <v>1</v>
      </c>
      <c r="G55" s="266">
        <v>71</v>
      </c>
      <c r="H55" s="38">
        <f t="shared" si="0"/>
        <v>71</v>
      </c>
      <c r="I55" s="167"/>
      <c r="J55" s="31" t="s">
        <v>1682</v>
      </c>
      <c r="K55" s="30" t="s">
        <v>3682</v>
      </c>
      <c r="L55" s="22"/>
      <c r="M55" s="25">
        <v>43913</v>
      </c>
      <c r="N55" s="21"/>
      <c r="O55" s="22"/>
      <c r="P55" s="25">
        <v>43924</v>
      </c>
      <c r="Q55" s="26">
        <v>43924</v>
      </c>
    </row>
    <row r="56" spans="2:17" s="9" customFormat="1" ht="19.7" customHeight="1">
      <c r="B56" s="21">
        <v>8</v>
      </c>
      <c r="C56" s="21" t="s">
        <v>531</v>
      </c>
      <c r="D56" s="21" t="s">
        <v>531</v>
      </c>
      <c r="E56" s="75" t="s">
        <v>841</v>
      </c>
      <c r="F56" s="22">
        <v>1</v>
      </c>
      <c r="G56" s="266">
        <v>30</v>
      </c>
      <c r="H56" s="38">
        <f>F56*G56</f>
        <v>30</v>
      </c>
      <c r="I56" s="167"/>
      <c r="J56" s="31" t="s">
        <v>1683</v>
      </c>
      <c r="K56" s="30" t="s">
        <v>3682</v>
      </c>
      <c r="L56" s="22"/>
      <c r="M56" s="25">
        <v>43913</v>
      </c>
      <c r="N56" s="21"/>
      <c r="O56" s="22"/>
      <c r="P56" s="25">
        <v>43924</v>
      </c>
      <c r="Q56" s="26">
        <v>43924</v>
      </c>
    </row>
    <row r="57" spans="2:17" s="9" customFormat="1" ht="19.7" customHeight="1">
      <c r="B57" s="21">
        <v>8</v>
      </c>
      <c r="C57" s="21" t="s">
        <v>531</v>
      </c>
      <c r="D57" s="21" t="s">
        <v>531</v>
      </c>
      <c r="E57" s="75" t="s">
        <v>3707</v>
      </c>
      <c r="F57" s="22">
        <v>1</v>
      </c>
      <c r="G57" s="266">
        <v>134</v>
      </c>
      <c r="H57" s="38">
        <f>F57*G57</f>
        <v>134</v>
      </c>
      <c r="I57" s="167"/>
      <c r="J57" s="31" t="s">
        <v>3708</v>
      </c>
      <c r="K57" s="30" t="s">
        <v>3682</v>
      </c>
      <c r="L57" s="22"/>
      <c r="M57" s="25">
        <v>43913</v>
      </c>
      <c r="N57" s="21"/>
      <c r="O57" s="22"/>
      <c r="P57" s="25">
        <v>43924</v>
      </c>
      <c r="Q57" s="26">
        <v>43924</v>
      </c>
    </row>
    <row r="58" spans="2:17" s="9" customFormat="1" ht="19.7" customHeight="1">
      <c r="B58" s="21">
        <v>8</v>
      </c>
      <c r="C58" s="21" t="s">
        <v>531</v>
      </c>
      <c r="D58" s="21" t="s">
        <v>531</v>
      </c>
      <c r="E58" s="75" t="s">
        <v>3709</v>
      </c>
      <c r="F58" s="22">
        <v>1</v>
      </c>
      <c r="G58" s="266">
        <v>2920</v>
      </c>
      <c r="H58" s="266">
        <f t="shared" si="0"/>
        <v>2920</v>
      </c>
      <c r="I58" s="167"/>
      <c r="J58" s="31" t="s">
        <v>3710</v>
      </c>
      <c r="K58" s="30" t="s">
        <v>3682</v>
      </c>
      <c r="L58" s="22"/>
      <c r="M58" s="25">
        <v>43913</v>
      </c>
      <c r="N58" s="21"/>
      <c r="O58" s="22"/>
      <c r="P58" s="25">
        <v>43924</v>
      </c>
      <c r="Q58" s="26">
        <v>43924</v>
      </c>
    </row>
    <row r="59" spans="2:17" s="9" customFormat="1" ht="19.7" customHeight="1">
      <c r="B59" s="21">
        <v>8</v>
      </c>
      <c r="C59" s="21" t="s">
        <v>531</v>
      </c>
      <c r="D59" s="21" t="s">
        <v>531</v>
      </c>
      <c r="E59" s="75" t="s">
        <v>3711</v>
      </c>
      <c r="F59" s="22">
        <v>1</v>
      </c>
      <c r="G59" s="266">
        <v>2160</v>
      </c>
      <c r="H59" s="266">
        <f t="shared" si="0"/>
        <v>2160</v>
      </c>
      <c r="I59" s="167"/>
      <c r="J59" s="31" t="s">
        <v>3712</v>
      </c>
      <c r="K59" s="30" t="s">
        <v>3682</v>
      </c>
      <c r="L59" s="22"/>
      <c r="M59" s="25">
        <v>43913</v>
      </c>
      <c r="N59" s="21"/>
      <c r="O59" s="22"/>
      <c r="P59" s="25">
        <v>43924</v>
      </c>
      <c r="Q59" s="26">
        <v>43924</v>
      </c>
    </row>
    <row r="60" spans="2:17" s="9" customFormat="1" ht="19.7" customHeight="1">
      <c r="B60" s="21">
        <v>8</v>
      </c>
      <c r="C60" s="21" t="s">
        <v>531</v>
      </c>
      <c r="D60" s="21" t="s">
        <v>531</v>
      </c>
      <c r="E60" s="75" t="s">
        <v>3713</v>
      </c>
      <c r="F60" s="22">
        <v>1</v>
      </c>
      <c r="G60" s="266">
        <v>1720</v>
      </c>
      <c r="H60" s="266">
        <f t="shared" si="0"/>
        <v>1720</v>
      </c>
      <c r="I60" s="167"/>
      <c r="J60" s="31" t="s">
        <v>3714</v>
      </c>
      <c r="K60" s="30" t="s">
        <v>3682</v>
      </c>
      <c r="L60" s="22"/>
      <c r="M60" s="25">
        <v>43913</v>
      </c>
      <c r="N60" s="21"/>
      <c r="O60" s="22"/>
      <c r="P60" s="25">
        <v>43924</v>
      </c>
      <c r="Q60" s="26">
        <v>43924</v>
      </c>
    </row>
    <row r="61" spans="2:17" s="9" customFormat="1" ht="19.7" customHeight="1">
      <c r="B61" s="21">
        <v>8</v>
      </c>
      <c r="C61" s="21" t="s">
        <v>531</v>
      </c>
      <c r="D61" s="21" t="s">
        <v>531</v>
      </c>
      <c r="E61" s="75" t="s">
        <v>3715</v>
      </c>
      <c r="F61" s="22">
        <v>10</v>
      </c>
      <c r="G61" s="266">
        <v>36</v>
      </c>
      <c r="H61" s="266">
        <f t="shared" si="0"/>
        <v>360</v>
      </c>
      <c r="I61" s="167"/>
      <c r="J61" s="31" t="s">
        <v>3716</v>
      </c>
      <c r="K61" s="30" t="s">
        <v>3682</v>
      </c>
      <c r="L61" s="22"/>
      <c r="M61" s="25">
        <v>43913</v>
      </c>
      <c r="N61" s="21"/>
      <c r="O61" s="22"/>
      <c r="P61" s="25">
        <v>43924</v>
      </c>
      <c r="Q61" s="26">
        <v>43924</v>
      </c>
    </row>
    <row r="62" spans="2:17" s="9" customFormat="1" ht="19.7" customHeight="1">
      <c r="B62" s="21">
        <v>8</v>
      </c>
      <c r="C62" s="21" t="s">
        <v>531</v>
      </c>
      <c r="D62" s="21" t="s">
        <v>531</v>
      </c>
      <c r="E62" s="75" t="s">
        <v>772</v>
      </c>
      <c r="F62" s="22">
        <v>10</v>
      </c>
      <c r="G62" s="266">
        <v>31</v>
      </c>
      <c r="H62" s="266">
        <f t="shared" si="0"/>
        <v>310</v>
      </c>
      <c r="I62" s="167"/>
      <c r="J62" s="31" t="s">
        <v>3716</v>
      </c>
      <c r="K62" s="30" t="s">
        <v>3682</v>
      </c>
      <c r="L62" s="22"/>
      <c r="M62" s="25">
        <v>43913</v>
      </c>
      <c r="N62" s="21"/>
      <c r="O62" s="22"/>
      <c r="P62" s="25">
        <v>43924</v>
      </c>
      <c r="Q62" s="26">
        <v>43924</v>
      </c>
    </row>
    <row r="63" spans="2:17" s="9" customFormat="1" ht="19.7" customHeight="1">
      <c r="B63" s="21">
        <v>8</v>
      </c>
      <c r="C63" s="21" t="s">
        <v>531</v>
      </c>
      <c r="D63" s="21" t="s">
        <v>531</v>
      </c>
      <c r="E63" s="75" t="s">
        <v>3717</v>
      </c>
      <c r="F63" s="22">
        <v>1</v>
      </c>
      <c r="G63" s="266">
        <v>2210</v>
      </c>
      <c r="H63" s="266">
        <f t="shared" si="0"/>
        <v>2210</v>
      </c>
      <c r="I63" s="167"/>
      <c r="J63" s="31" t="s">
        <v>2411</v>
      </c>
      <c r="K63" s="30" t="s">
        <v>3682</v>
      </c>
      <c r="L63" s="22"/>
      <c r="M63" s="25">
        <v>43913</v>
      </c>
      <c r="N63" s="21"/>
      <c r="O63" s="22"/>
      <c r="P63" s="25">
        <v>43924</v>
      </c>
      <c r="Q63" s="26">
        <v>43924</v>
      </c>
    </row>
    <row r="64" spans="2:17" s="9" customFormat="1" ht="19.7" customHeight="1">
      <c r="B64" s="21">
        <v>8</v>
      </c>
      <c r="C64" s="21" t="s">
        <v>531</v>
      </c>
      <c r="D64" s="21" t="s">
        <v>531</v>
      </c>
      <c r="E64" s="75" t="s">
        <v>3718</v>
      </c>
      <c r="F64" s="22">
        <v>1</v>
      </c>
      <c r="G64" s="266">
        <v>320</v>
      </c>
      <c r="H64" s="266">
        <f t="shared" si="0"/>
        <v>320</v>
      </c>
      <c r="I64" s="167"/>
      <c r="J64" s="31" t="s">
        <v>3719</v>
      </c>
      <c r="K64" s="30" t="s">
        <v>3682</v>
      </c>
      <c r="L64" s="22"/>
      <c r="M64" s="25">
        <v>43913</v>
      </c>
      <c r="N64" s="21"/>
      <c r="O64" s="22"/>
      <c r="P64" s="25">
        <v>43924</v>
      </c>
      <c r="Q64" s="26">
        <v>43924</v>
      </c>
    </row>
    <row r="65" spans="2:17" s="9" customFormat="1" ht="19.7" customHeight="1">
      <c r="B65" s="21">
        <v>8</v>
      </c>
      <c r="C65" s="21" t="s">
        <v>531</v>
      </c>
      <c r="D65" s="21" t="s">
        <v>531</v>
      </c>
      <c r="E65" s="75" t="s">
        <v>3720</v>
      </c>
      <c r="F65" s="22">
        <v>1</v>
      </c>
      <c r="G65" s="266">
        <v>840</v>
      </c>
      <c r="H65" s="266">
        <f t="shared" si="0"/>
        <v>840</v>
      </c>
      <c r="I65" s="167"/>
      <c r="J65" s="31" t="s">
        <v>695</v>
      </c>
      <c r="K65" s="30" t="s">
        <v>3682</v>
      </c>
      <c r="L65" s="22"/>
      <c r="M65" s="25">
        <v>43913</v>
      </c>
      <c r="N65" s="21"/>
      <c r="O65" s="22"/>
      <c r="P65" s="25">
        <v>43924</v>
      </c>
      <c r="Q65" s="26">
        <v>43924</v>
      </c>
    </row>
    <row r="66" spans="2:17" s="9" customFormat="1" ht="19.7" customHeight="1">
      <c r="B66" s="21">
        <v>8</v>
      </c>
      <c r="C66" s="21" t="s">
        <v>531</v>
      </c>
      <c r="D66" s="21" t="s">
        <v>531</v>
      </c>
      <c r="E66" s="75" t="s">
        <v>1859</v>
      </c>
      <c r="F66" s="22">
        <v>1</v>
      </c>
      <c r="G66" s="266">
        <v>240</v>
      </c>
      <c r="H66" s="266">
        <f t="shared" si="0"/>
        <v>240</v>
      </c>
      <c r="I66" s="167"/>
      <c r="J66" s="31" t="s">
        <v>695</v>
      </c>
      <c r="K66" s="30" t="s">
        <v>3682</v>
      </c>
      <c r="L66" s="22"/>
      <c r="M66" s="25">
        <v>43913</v>
      </c>
      <c r="N66" s="21"/>
      <c r="O66" s="22"/>
      <c r="P66" s="25">
        <v>43924</v>
      </c>
      <c r="Q66" s="26">
        <v>43924</v>
      </c>
    </row>
    <row r="67" spans="2:17" s="9" customFormat="1" ht="19.7" customHeight="1">
      <c r="B67" s="21">
        <v>8</v>
      </c>
      <c r="C67" s="21" t="s">
        <v>531</v>
      </c>
      <c r="D67" s="21" t="s">
        <v>531</v>
      </c>
      <c r="E67" s="75" t="s">
        <v>3721</v>
      </c>
      <c r="F67" s="22">
        <v>1</v>
      </c>
      <c r="G67" s="266">
        <v>4697</v>
      </c>
      <c r="H67" s="266">
        <f t="shared" si="0"/>
        <v>4697</v>
      </c>
      <c r="I67" s="167"/>
      <c r="J67" s="31" t="s">
        <v>3722</v>
      </c>
      <c r="K67" s="30" t="s">
        <v>3682</v>
      </c>
      <c r="L67" s="22"/>
      <c r="M67" s="25">
        <v>43913</v>
      </c>
      <c r="N67" s="21"/>
      <c r="O67" s="22"/>
      <c r="P67" s="25">
        <v>43924</v>
      </c>
      <c r="Q67" s="26">
        <v>43924</v>
      </c>
    </row>
    <row r="68" spans="2:17" s="9" customFormat="1" ht="19.7" customHeight="1">
      <c r="B68" s="21">
        <v>8</v>
      </c>
      <c r="C68" s="21" t="s">
        <v>531</v>
      </c>
      <c r="D68" s="21" t="s">
        <v>531</v>
      </c>
      <c r="E68" s="75" t="s">
        <v>3723</v>
      </c>
      <c r="F68" s="22">
        <v>1</v>
      </c>
      <c r="G68" s="266">
        <v>4622</v>
      </c>
      <c r="H68" s="266">
        <f t="shared" si="0"/>
        <v>4622</v>
      </c>
      <c r="I68" s="167"/>
      <c r="J68" s="31" t="s">
        <v>3724</v>
      </c>
      <c r="K68" s="30" t="s">
        <v>3682</v>
      </c>
      <c r="L68" s="22"/>
      <c r="M68" s="25">
        <v>43913</v>
      </c>
      <c r="N68" s="21"/>
      <c r="O68" s="22"/>
      <c r="P68" s="25">
        <v>43924</v>
      </c>
      <c r="Q68" s="26">
        <v>43924</v>
      </c>
    </row>
    <row r="69" spans="2:17" s="9" customFormat="1" ht="19.7" customHeight="1">
      <c r="B69" s="21">
        <v>8</v>
      </c>
      <c r="C69" s="21" t="s">
        <v>531</v>
      </c>
      <c r="D69" s="21" t="s">
        <v>531</v>
      </c>
      <c r="E69" s="75" t="s">
        <v>3725</v>
      </c>
      <c r="F69" s="22">
        <v>1</v>
      </c>
      <c r="G69" s="266">
        <v>9122</v>
      </c>
      <c r="H69" s="266">
        <f t="shared" si="0"/>
        <v>9122</v>
      </c>
      <c r="I69" s="167"/>
      <c r="J69" s="31" t="s">
        <v>2278</v>
      </c>
      <c r="K69" s="30" t="s">
        <v>3682</v>
      </c>
      <c r="L69" s="22"/>
      <c r="M69" s="25">
        <v>43913</v>
      </c>
      <c r="N69" s="21"/>
      <c r="O69" s="22"/>
      <c r="P69" s="25">
        <v>43924</v>
      </c>
      <c r="Q69" s="26">
        <v>43924</v>
      </c>
    </row>
    <row r="70" spans="2:17" s="9" customFormat="1" ht="19.7" customHeight="1">
      <c r="B70" s="21">
        <v>8</v>
      </c>
      <c r="C70" s="21" t="s">
        <v>531</v>
      </c>
      <c r="D70" s="21" t="s">
        <v>531</v>
      </c>
      <c r="E70" s="75" t="s">
        <v>3726</v>
      </c>
      <c r="F70" s="22">
        <v>1</v>
      </c>
      <c r="G70" s="266">
        <v>7783</v>
      </c>
      <c r="H70" s="266">
        <f t="shared" si="0"/>
        <v>7783</v>
      </c>
      <c r="I70" s="167"/>
      <c r="J70" s="31" t="s">
        <v>1466</v>
      </c>
      <c r="K70" s="30" t="s">
        <v>3682</v>
      </c>
      <c r="L70" s="22"/>
      <c r="M70" s="25">
        <v>43913</v>
      </c>
      <c r="N70" s="21"/>
      <c r="O70" s="22"/>
      <c r="P70" s="25">
        <v>43924</v>
      </c>
      <c r="Q70" s="26">
        <v>43924</v>
      </c>
    </row>
    <row r="71" spans="2:17" s="9" customFormat="1" ht="19.7" customHeight="1">
      <c r="B71" s="21">
        <v>8</v>
      </c>
      <c r="C71" s="21" t="s">
        <v>531</v>
      </c>
      <c r="D71" s="21" t="s">
        <v>531</v>
      </c>
      <c r="E71" s="75" t="s">
        <v>3727</v>
      </c>
      <c r="F71" s="22">
        <v>1</v>
      </c>
      <c r="G71" s="266">
        <v>1850</v>
      </c>
      <c r="H71" s="266">
        <f>F71*G71</f>
        <v>1850</v>
      </c>
      <c r="I71" s="167"/>
      <c r="J71" s="31" t="s">
        <v>3728</v>
      </c>
      <c r="K71" s="30" t="s">
        <v>3682</v>
      </c>
      <c r="L71" s="22"/>
      <c r="M71" s="25">
        <v>43913</v>
      </c>
      <c r="N71" s="21"/>
      <c r="O71" s="22"/>
      <c r="P71" s="25">
        <v>43924</v>
      </c>
      <c r="Q71" s="26">
        <v>43924</v>
      </c>
    </row>
    <row r="72" spans="2:17" s="9" customFormat="1" ht="19.7" customHeight="1">
      <c r="B72" s="21">
        <v>8</v>
      </c>
      <c r="C72" s="21" t="s">
        <v>531</v>
      </c>
      <c r="D72" s="21" t="s">
        <v>531</v>
      </c>
      <c r="E72" s="75" t="s">
        <v>1534</v>
      </c>
      <c r="F72" s="22">
        <v>1</v>
      </c>
      <c r="G72" s="266">
        <v>310</v>
      </c>
      <c r="H72" s="266">
        <f>F72*G72</f>
        <v>310</v>
      </c>
      <c r="I72" s="167"/>
      <c r="J72" s="31" t="s">
        <v>1535</v>
      </c>
      <c r="K72" s="30" t="s">
        <v>3682</v>
      </c>
      <c r="L72" s="22"/>
      <c r="M72" s="25">
        <v>43913</v>
      </c>
      <c r="N72" s="21"/>
      <c r="O72" s="22"/>
      <c r="P72" s="25">
        <v>43924</v>
      </c>
      <c r="Q72" s="26">
        <v>43924</v>
      </c>
    </row>
    <row r="73" spans="2:17" s="9" customFormat="1" ht="19.7" customHeight="1">
      <c r="B73" s="21"/>
      <c r="C73" s="21"/>
      <c r="D73" s="21"/>
      <c r="E73" s="75"/>
      <c r="F73" s="22"/>
      <c r="G73" s="266">
        <v>0</v>
      </c>
      <c r="H73" s="266">
        <f t="shared" si="0"/>
        <v>0</v>
      </c>
      <c r="I73" s="167"/>
      <c r="J73" s="31"/>
      <c r="K73" s="22"/>
      <c r="L73" s="22"/>
      <c r="M73" s="25"/>
      <c r="N73" s="21"/>
      <c r="O73" s="22"/>
      <c r="P73" s="25"/>
      <c r="Q73" s="26"/>
    </row>
    <row r="74" spans="2:17" s="9" customFormat="1" ht="19.7" customHeight="1">
      <c r="B74" s="21"/>
      <c r="C74" s="21"/>
      <c r="D74" s="21"/>
      <c r="E74" s="75"/>
      <c r="F74" s="22"/>
      <c r="G74" s="266">
        <v>0</v>
      </c>
      <c r="H74" s="266">
        <f t="shared" si="0"/>
        <v>0</v>
      </c>
      <c r="I74" s="167"/>
      <c r="J74" s="31"/>
      <c r="K74" s="22"/>
      <c r="L74" s="22"/>
      <c r="M74" s="25"/>
      <c r="N74" s="21"/>
      <c r="O74" s="22"/>
      <c r="P74" s="25"/>
      <c r="Q74" s="26"/>
    </row>
    <row r="75" spans="2:17" s="9" customFormat="1" ht="19.7" customHeight="1">
      <c r="B75" s="21">
        <v>8</v>
      </c>
      <c r="C75" s="21" t="s">
        <v>531</v>
      </c>
      <c r="D75" s="21" t="s">
        <v>531</v>
      </c>
      <c r="E75" s="75" t="s">
        <v>3729</v>
      </c>
      <c r="F75" s="22">
        <v>1</v>
      </c>
      <c r="G75" s="266">
        <v>2700</v>
      </c>
      <c r="H75" s="266">
        <f t="shared" si="0"/>
        <v>2700</v>
      </c>
      <c r="I75" s="167"/>
      <c r="J75" s="31" t="s">
        <v>3696</v>
      </c>
      <c r="K75" s="30" t="s">
        <v>3682</v>
      </c>
      <c r="L75" s="22"/>
      <c r="M75" s="25">
        <v>43913</v>
      </c>
      <c r="N75" s="21"/>
      <c r="O75" s="22"/>
      <c r="P75" s="25">
        <v>43924</v>
      </c>
      <c r="Q75" s="26">
        <v>43924</v>
      </c>
    </row>
    <row r="76" spans="2:17" s="9" customFormat="1" ht="19.7" customHeight="1">
      <c r="B76" s="21"/>
      <c r="C76" s="21"/>
      <c r="D76" s="21"/>
      <c r="E76" s="75"/>
      <c r="F76" s="22"/>
      <c r="G76" s="266">
        <v>0</v>
      </c>
      <c r="H76" s="266">
        <f t="shared" si="0"/>
        <v>0</v>
      </c>
      <c r="I76" s="167"/>
      <c r="J76" s="31"/>
      <c r="K76" s="22"/>
      <c r="L76" s="22"/>
      <c r="M76" s="25"/>
      <c r="N76" s="21"/>
      <c r="O76" s="22"/>
      <c r="P76" s="25"/>
      <c r="Q76" s="26"/>
    </row>
    <row r="77" spans="2:17" s="9" customFormat="1" ht="19.7" customHeight="1">
      <c r="B77" s="21">
        <v>13</v>
      </c>
      <c r="C77" s="21" t="s">
        <v>577</v>
      </c>
      <c r="D77" s="21" t="s">
        <v>577</v>
      </c>
      <c r="E77" s="75" t="s">
        <v>3730</v>
      </c>
      <c r="F77" s="22">
        <v>1</v>
      </c>
      <c r="G77" s="266">
        <v>1710</v>
      </c>
      <c r="H77" s="266">
        <v>1710</v>
      </c>
      <c r="I77" s="167"/>
      <c r="J77" s="31" t="s">
        <v>3698</v>
      </c>
      <c r="K77" s="22" t="s">
        <v>3731</v>
      </c>
      <c r="L77" s="22"/>
      <c r="M77" s="25">
        <v>43934</v>
      </c>
      <c r="N77" s="21"/>
      <c r="O77" s="22"/>
      <c r="P77" s="25">
        <v>43948</v>
      </c>
      <c r="Q77" s="26">
        <v>43948</v>
      </c>
    </row>
    <row r="78" spans="2:17" s="9" customFormat="1" ht="19.7" customHeight="1">
      <c r="B78" s="21">
        <v>13</v>
      </c>
      <c r="C78" s="21" t="s">
        <v>577</v>
      </c>
      <c r="D78" s="21" t="s">
        <v>577</v>
      </c>
      <c r="E78" s="75" t="s">
        <v>3732</v>
      </c>
      <c r="F78" s="22">
        <v>1</v>
      </c>
      <c r="G78" s="266">
        <v>6739</v>
      </c>
      <c r="H78" s="266">
        <v>6739</v>
      </c>
      <c r="I78" s="167"/>
      <c r="J78" s="31" t="s">
        <v>3733</v>
      </c>
      <c r="K78" s="22" t="s">
        <v>3731</v>
      </c>
      <c r="L78" s="22"/>
      <c r="M78" s="25">
        <v>43934</v>
      </c>
      <c r="N78" s="21"/>
      <c r="O78" s="22"/>
      <c r="P78" s="25">
        <v>43948</v>
      </c>
      <c r="Q78" s="26">
        <v>43948</v>
      </c>
    </row>
    <row r="79" spans="2:17" s="9" customFormat="1" ht="19.7" customHeight="1">
      <c r="B79" s="21">
        <v>13</v>
      </c>
      <c r="C79" s="21" t="s">
        <v>577</v>
      </c>
      <c r="D79" s="21" t="s">
        <v>577</v>
      </c>
      <c r="E79" s="75" t="s">
        <v>3734</v>
      </c>
      <c r="F79" s="22">
        <v>1</v>
      </c>
      <c r="G79" s="266">
        <v>6103</v>
      </c>
      <c r="H79" s="266">
        <v>6103</v>
      </c>
      <c r="I79" s="167"/>
      <c r="J79" s="31" t="s">
        <v>3735</v>
      </c>
      <c r="K79" s="22" t="s">
        <v>3731</v>
      </c>
      <c r="L79" s="22"/>
      <c r="M79" s="25">
        <v>43934</v>
      </c>
      <c r="N79" s="21"/>
      <c r="O79" s="22"/>
      <c r="P79" s="25">
        <v>43948</v>
      </c>
      <c r="Q79" s="26">
        <v>43948</v>
      </c>
    </row>
    <row r="80" spans="2:17" s="9" customFormat="1" ht="19.7" customHeight="1">
      <c r="B80" s="21"/>
      <c r="C80" s="21"/>
      <c r="D80" s="21"/>
      <c r="E80" s="75"/>
      <c r="F80" s="22"/>
      <c r="G80" s="266"/>
      <c r="H80" s="266"/>
      <c r="I80" s="167"/>
      <c r="J80" s="31"/>
      <c r="K80" s="22"/>
      <c r="L80" s="22"/>
      <c r="M80" s="25"/>
      <c r="N80" s="21"/>
      <c r="O80" s="22"/>
      <c r="P80" s="25"/>
      <c r="Q80" s="26"/>
    </row>
    <row r="81" spans="2:17" s="9" customFormat="1" ht="19.7" customHeight="1">
      <c r="B81" s="21"/>
      <c r="C81" s="21"/>
      <c r="D81" s="21"/>
      <c r="E81" s="75"/>
      <c r="F81" s="22"/>
      <c r="G81" s="266"/>
      <c r="H81" s="266"/>
      <c r="I81" s="167"/>
      <c r="J81" s="31"/>
      <c r="K81" s="22"/>
      <c r="L81" s="22"/>
      <c r="M81" s="25"/>
      <c r="N81" s="21"/>
      <c r="O81" s="22"/>
      <c r="P81" s="25"/>
      <c r="Q81" s="26"/>
    </row>
    <row r="82" spans="2:17" s="9" customFormat="1" ht="19.7" customHeight="1">
      <c r="B82" s="21"/>
      <c r="C82" s="21"/>
      <c r="D82" s="21"/>
      <c r="E82" s="75"/>
      <c r="F82" s="22"/>
      <c r="G82" s="266">
        <v>0</v>
      </c>
      <c r="H82" s="266">
        <f t="shared" ref="H82:H87" si="1">F82*G82</f>
        <v>0</v>
      </c>
      <c r="I82" s="167"/>
      <c r="J82" s="31"/>
      <c r="K82" s="22"/>
      <c r="L82" s="22"/>
      <c r="M82" s="25"/>
      <c r="N82" s="21"/>
      <c r="O82" s="22"/>
      <c r="P82" s="25"/>
      <c r="Q82" s="26"/>
    </row>
    <row r="83" spans="2:17" s="9" customFormat="1" ht="19.7" customHeight="1">
      <c r="B83" s="21"/>
      <c r="C83" s="21"/>
      <c r="D83" s="21"/>
      <c r="E83" s="75"/>
      <c r="F83" s="22"/>
      <c r="G83" s="266">
        <v>0</v>
      </c>
      <c r="H83" s="266">
        <f t="shared" si="1"/>
        <v>0</v>
      </c>
      <c r="I83" s="167"/>
      <c r="J83" s="31"/>
      <c r="K83" s="22"/>
      <c r="L83" s="22"/>
      <c r="M83" s="25"/>
      <c r="N83" s="21"/>
      <c r="O83" s="22"/>
      <c r="P83" s="25"/>
      <c r="Q83" s="26"/>
    </row>
    <row r="84" spans="2:17" s="9" customFormat="1" ht="19.7" customHeight="1">
      <c r="B84" s="21"/>
      <c r="C84" s="21"/>
      <c r="D84" s="21"/>
      <c r="E84" s="75"/>
      <c r="F84" s="22"/>
      <c r="G84" s="266">
        <v>0</v>
      </c>
      <c r="H84" s="266">
        <f t="shared" si="1"/>
        <v>0</v>
      </c>
      <c r="I84" s="167"/>
      <c r="J84" s="31"/>
      <c r="K84" s="22"/>
      <c r="L84" s="22"/>
      <c r="M84" s="25"/>
      <c r="N84" s="21"/>
      <c r="O84" s="22"/>
      <c r="P84" s="25"/>
      <c r="Q84" s="26"/>
    </row>
    <row r="85" spans="2:17" s="9" customFormat="1" ht="19.7" customHeight="1">
      <c r="B85" s="21"/>
      <c r="C85" s="21"/>
      <c r="D85" s="21"/>
      <c r="E85" s="75"/>
      <c r="F85" s="22"/>
      <c r="G85" s="266">
        <v>0</v>
      </c>
      <c r="H85" s="266">
        <f t="shared" si="1"/>
        <v>0</v>
      </c>
      <c r="I85" s="167"/>
      <c r="J85" s="31"/>
      <c r="K85" s="22"/>
      <c r="L85" s="22"/>
      <c r="M85" s="25"/>
      <c r="N85" s="21"/>
      <c r="O85" s="22"/>
      <c r="P85" s="25"/>
      <c r="Q85" s="26"/>
    </row>
    <row r="86" spans="2:17" s="9" customFormat="1" ht="19.7" customHeight="1">
      <c r="B86" s="21"/>
      <c r="C86" s="21"/>
      <c r="D86" s="21"/>
      <c r="E86" s="75"/>
      <c r="F86" s="22"/>
      <c r="G86" s="266">
        <v>0</v>
      </c>
      <c r="H86" s="266">
        <f t="shared" si="1"/>
        <v>0</v>
      </c>
      <c r="I86" s="167"/>
      <c r="J86" s="31"/>
      <c r="K86" s="22"/>
      <c r="L86" s="22"/>
      <c r="M86" s="25"/>
      <c r="N86" s="21"/>
      <c r="O86" s="22"/>
      <c r="P86" s="25"/>
      <c r="Q86" s="26"/>
    </row>
    <row r="87" spans="2:17" s="9" customFormat="1" ht="19.7" customHeight="1">
      <c r="B87" s="21"/>
      <c r="C87" s="21"/>
      <c r="D87" s="21"/>
      <c r="E87" s="75"/>
      <c r="F87" s="22"/>
      <c r="G87" s="266">
        <v>0</v>
      </c>
      <c r="H87" s="266">
        <f t="shared" si="1"/>
        <v>0</v>
      </c>
      <c r="I87" s="167"/>
      <c r="J87" s="31"/>
      <c r="K87" s="22"/>
      <c r="L87" s="22"/>
      <c r="M87" s="25"/>
      <c r="N87" s="21"/>
      <c r="O87" s="22"/>
      <c r="P87" s="25"/>
      <c r="Q87" s="26"/>
    </row>
    <row r="88" spans="2:17">
      <c r="G88" s="3"/>
      <c r="H88" s="3"/>
    </row>
  </sheetData>
  <autoFilter ref="B8:O87" xr:uid="{DD89C72C-719F-4281-98A9-F30255B2302F}"/>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B9E8D-1130-4458-8A8B-60158F385B62}">
  <dimension ref="B2:Z25"/>
  <sheetViews>
    <sheetView zoomScale="68" zoomScaleNormal="68" workbookViewId="0">
      <selection activeCell="H12" sqref="H12"/>
    </sheetView>
  </sheetViews>
  <sheetFormatPr defaultRowHeight="18.75"/>
  <cols>
    <col min="1" max="1" width="2.625" style="8" customWidth="1"/>
    <col min="2" max="2" width="15" style="9" bestFit="1" customWidth="1"/>
    <col min="3" max="3" width="14.375" style="8" bestFit="1" customWidth="1"/>
    <col min="4" max="4" width="13.125" style="8" bestFit="1" customWidth="1"/>
    <col min="5" max="5" width="66.375" style="8" bestFit="1" customWidth="1"/>
    <col min="6" max="6" width="6.25" style="9" customWidth="1"/>
    <col min="7" max="8" width="9.875" style="8" bestFit="1" customWidth="1"/>
    <col min="9" max="9" width="5.75" style="3" customWidth="1"/>
    <col min="10" max="10" width="54.25" style="8" bestFit="1" customWidth="1"/>
    <col min="11" max="11" width="37.25" style="8" bestFit="1" customWidth="1"/>
    <col min="12" max="12" width="11" style="9" customWidth="1"/>
    <col min="13" max="13" width="13.75" style="10" customWidth="1"/>
    <col min="14" max="14" width="6.375" style="8" customWidth="1"/>
    <col min="15" max="15" width="13.25" style="9" customWidth="1"/>
    <col min="16" max="16" width="16.75" style="10" customWidth="1"/>
    <col min="17" max="17" width="15.625" style="12" customWidth="1"/>
    <col min="18" max="256" width="9" style="8"/>
    <col min="257" max="257" width="2.625" style="8" customWidth="1"/>
    <col min="258" max="258" width="15" style="8" bestFit="1" customWidth="1"/>
    <col min="259" max="259" width="14.375" style="8" bestFit="1" customWidth="1"/>
    <col min="260" max="260" width="13.125" style="8" bestFit="1" customWidth="1"/>
    <col min="261" max="261" width="66.375" style="8" bestFit="1" customWidth="1"/>
    <col min="262" max="262" width="6.25" style="8" customWidth="1"/>
    <col min="263" max="264" width="9.875" style="8" bestFit="1" customWidth="1"/>
    <col min="265" max="265" width="5.75" style="8" customWidth="1"/>
    <col min="266" max="266" width="54.25" style="8" bestFit="1" customWidth="1"/>
    <col min="267" max="267" width="37.25" style="8" bestFit="1" customWidth="1"/>
    <col min="268" max="268" width="11" style="8" customWidth="1"/>
    <col min="269" max="269" width="13.75" style="8" customWidth="1"/>
    <col min="270" max="270" width="6.375" style="8" customWidth="1"/>
    <col min="271" max="271" width="13.25" style="8" customWidth="1"/>
    <col min="272" max="272" width="16.75" style="8" customWidth="1"/>
    <col min="273" max="273" width="15.625" style="8" customWidth="1"/>
    <col min="274" max="512" width="9" style="8"/>
    <col min="513" max="513" width="2.625" style="8" customWidth="1"/>
    <col min="514" max="514" width="15" style="8" bestFit="1" customWidth="1"/>
    <col min="515" max="515" width="14.375" style="8" bestFit="1" customWidth="1"/>
    <col min="516" max="516" width="13.125" style="8" bestFit="1" customWidth="1"/>
    <col min="517" max="517" width="66.375" style="8" bestFit="1" customWidth="1"/>
    <col min="518" max="518" width="6.25" style="8" customWidth="1"/>
    <col min="519" max="520" width="9.875" style="8" bestFit="1" customWidth="1"/>
    <col min="521" max="521" width="5.75" style="8" customWidth="1"/>
    <col min="522" max="522" width="54.25" style="8" bestFit="1" customWidth="1"/>
    <col min="523" max="523" width="37.25" style="8" bestFit="1" customWidth="1"/>
    <col min="524" max="524" width="11" style="8" customWidth="1"/>
    <col min="525" max="525" width="13.75" style="8" customWidth="1"/>
    <col min="526" max="526" width="6.375" style="8" customWidth="1"/>
    <col min="527" max="527" width="13.25" style="8" customWidth="1"/>
    <col min="528" max="528" width="16.75" style="8" customWidth="1"/>
    <col min="529" max="529" width="15.625" style="8" customWidth="1"/>
    <col min="530" max="768" width="9" style="8"/>
    <col min="769" max="769" width="2.625" style="8" customWidth="1"/>
    <col min="770" max="770" width="15" style="8" bestFit="1" customWidth="1"/>
    <col min="771" max="771" width="14.375" style="8" bestFit="1" customWidth="1"/>
    <col min="772" max="772" width="13.125" style="8" bestFit="1" customWidth="1"/>
    <col min="773" max="773" width="66.375" style="8" bestFit="1" customWidth="1"/>
    <col min="774" max="774" width="6.25" style="8" customWidth="1"/>
    <col min="775" max="776" width="9.875" style="8" bestFit="1" customWidth="1"/>
    <col min="777" max="777" width="5.75" style="8" customWidth="1"/>
    <col min="778" max="778" width="54.25" style="8" bestFit="1" customWidth="1"/>
    <col min="779" max="779" width="37.25" style="8" bestFit="1" customWidth="1"/>
    <col min="780" max="780" width="11" style="8" customWidth="1"/>
    <col min="781" max="781" width="13.75" style="8" customWidth="1"/>
    <col min="782" max="782" width="6.375" style="8" customWidth="1"/>
    <col min="783" max="783" width="13.25" style="8" customWidth="1"/>
    <col min="784" max="784" width="16.75" style="8" customWidth="1"/>
    <col min="785" max="785" width="15.625" style="8" customWidth="1"/>
    <col min="786" max="1024" width="9" style="8"/>
    <col min="1025" max="1025" width="2.625" style="8" customWidth="1"/>
    <col min="1026" max="1026" width="15" style="8" bestFit="1" customWidth="1"/>
    <col min="1027" max="1027" width="14.375" style="8" bestFit="1" customWidth="1"/>
    <col min="1028" max="1028" width="13.125" style="8" bestFit="1" customWidth="1"/>
    <col min="1029" max="1029" width="66.375" style="8" bestFit="1" customWidth="1"/>
    <col min="1030" max="1030" width="6.25" style="8" customWidth="1"/>
    <col min="1031" max="1032" width="9.875" style="8" bestFit="1" customWidth="1"/>
    <col min="1033" max="1033" width="5.75" style="8" customWidth="1"/>
    <col min="1034" max="1034" width="54.25" style="8" bestFit="1" customWidth="1"/>
    <col min="1035" max="1035" width="37.25" style="8" bestFit="1" customWidth="1"/>
    <col min="1036" max="1036" width="11" style="8" customWidth="1"/>
    <col min="1037" max="1037" width="13.75" style="8" customWidth="1"/>
    <col min="1038" max="1038" width="6.375" style="8" customWidth="1"/>
    <col min="1039" max="1039" width="13.25" style="8" customWidth="1"/>
    <col min="1040" max="1040" width="16.75" style="8" customWidth="1"/>
    <col min="1041" max="1041" width="15.625" style="8" customWidth="1"/>
    <col min="1042" max="1280" width="9" style="8"/>
    <col min="1281" max="1281" width="2.625" style="8" customWidth="1"/>
    <col min="1282" max="1282" width="15" style="8" bestFit="1" customWidth="1"/>
    <col min="1283" max="1283" width="14.375" style="8" bestFit="1" customWidth="1"/>
    <col min="1284" max="1284" width="13.125" style="8" bestFit="1" customWidth="1"/>
    <col min="1285" max="1285" width="66.375" style="8" bestFit="1" customWidth="1"/>
    <col min="1286" max="1286" width="6.25" style="8" customWidth="1"/>
    <col min="1287" max="1288" width="9.875" style="8" bestFit="1" customWidth="1"/>
    <col min="1289" max="1289" width="5.75" style="8" customWidth="1"/>
    <col min="1290" max="1290" width="54.25" style="8" bestFit="1" customWidth="1"/>
    <col min="1291" max="1291" width="37.25" style="8" bestFit="1" customWidth="1"/>
    <col min="1292" max="1292" width="11" style="8" customWidth="1"/>
    <col min="1293" max="1293" width="13.75" style="8" customWidth="1"/>
    <col min="1294" max="1294" width="6.375" style="8" customWidth="1"/>
    <col min="1295" max="1295" width="13.25" style="8" customWidth="1"/>
    <col min="1296" max="1296" width="16.75" style="8" customWidth="1"/>
    <col min="1297" max="1297" width="15.625" style="8" customWidth="1"/>
    <col min="1298" max="1536" width="9" style="8"/>
    <col min="1537" max="1537" width="2.625" style="8" customWidth="1"/>
    <col min="1538" max="1538" width="15" style="8" bestFit="1" customWidth="1"/>
    <col min="1539" max="1539" width="14.375" style="8" bestFit="1" customWidth="1"/>
    <col min="1540" max="1540" width="13.125" style="8" bestFit="1" customWidth="1"/>
    <col min="1541" max="1541" width="66.375" style="8" bestFit="1" customWidth="1"/>
    <col min="1542" max="1542" width="6.25" style="8" customWidth="1"/>
    <col min="1543" max="1544" width="9.875" style="8" bestFit="1" customWidth="1"/>
    <col min="1545" max="1545" width="5.75" style="8" customWidth="1"/>
    <col min="1546" max="1546" width="54.25" style="8" bestFit="1" customWidth="1"/>
    <col min="1547" max="1547" width="37.25" style="8" bestFit="1" customWidth="1"/>
    <col min="1548" max="1548" width="11" style="8" customWidth="1"/>
    <col min="1549" max="1549" width="13.75" style="8" customWidth="1"/>
    <col min="1550" max="1550" width="6.375" style="8" customWidth="1"/>
    <col min="1551" max="1551" width="13.25" style="8" customWidth="1"/>
    <col min="1552" max="1552" width="16.75" style="8" customWidth="1"/>
    <col min="1553" max="1553" width="15.625" style="8" customWidth="1"/>
    <col min="1554" max="1792" width="9" style="8"/>
    <col min="1793" max="1793" width="2.625" style="8" customWidth="1"/>
    <col min="1794" max="1794" width="15" style="8" bestFit="1" customWidth="1"/>
    <col min="1795" max="1795" width="14.375" style="8" bestFit="1" customWidth="1"/>
    <col min="1796" max="1796" width="13.125" style="8" bestFit="1" customWidth="1"/>
    <col min="1797" max="1797" width="66.375" style="8" bestFit="1" customWidth="1"/>
    <col min="1798" max="1798" width="6.25" style="8" customWidth="1"/>
    <col min="1799" max="1800" width="9.875" style="8" bestFit="1" customWidth="1"/>
    <col min="1801" max="1801" width="5.75" style="8" customWidth="1"/>
    <col min="1802" max="1802" width="54.25" style="8" bestFit="1" customWidth="1"/>
    <col min="1803" max="1803" width="37.25" style="8" bestFit="1" customWidth="1"/>
    <col min="1804" max="1804" width="11" style="8" customWidth="1"/>
    <col min="1805" max="1805" width="13.75" style="8" customWidth="1"/>
    <col min="1806" max="1806" width="6.375" style="8" customWidth="1"/>
    <col min="1807" max="1807" width="13.25" style="8" customWidth="1"/>
    <col min="1808" max="1808" width="16.75" style="8" customWidth="1"/>
    <col min="1809" max="1809" width="15.625" style="8" customWidth="1"/>
    <col min="1810" max="2048" width="9" style="8"/>
    <col min="2049" max="2049" width="2.625" style="8" customWidth="1"/>
    <col min="2050" max="2050" width="15" style="8" bestFit="1" customWidth="1"/>
    <col min="2051" max="2051" width="14.375" style="8" bestFit="1" customWidth="1"/>
    <col min="2052" max="2052" width="13.125" style="8" bestFit="1" customWidth="1"/>
    <col min="2053" max="2053" width="66.375" style="8" bestFit="1" customWidth="1"/>
    <col min="2054" max="2054" width="6.25" style="8" customWidth="1"/>
    <col min="2055" max="2056" width="9.875" style="8" bestFit="1" customWidth="1"/>
    <col min="2057" max="2057" width="5.75" style="8" customWidth="1"/>
    <col min="2058" max="2058" width="54.25" style="8" bestFit="1" customWidth="1"/>
    <col min="2059" max="2059" width="37.25" style="8" bestFit="1" customWidth="1"/>
    <col min="2060" max="2060" width="11" style="8" customWidth="1"/>
    <col min="2061" max="2061" width="13.75" style="8" customWidth="1"/>
    <col min="2062" max="2062" width="6.375" style="8" customWidth="1"/>
    <col min="2063" max="2063" width="13.25" style="8" customWidth="1"/>
    <col min="2064" max="2064" width="16.75" style="8" customWidth="1"/>
    <col min="2065" max="2065" width="15.625" style="8" customWidth="1"/>
    <col min="2066" max="2304" width="9" style="8"/>
    <col min="2305" max="2305" width="2.625" style="8" customWidth="1"/>
    <col min="2306" max="2306" width="15" style="8" bestFit="1" customWidth="1"/>
    <col min="2307" max="2307" width="14.375" style="8" bestFit="1" customWidth="1"/>
    <col min="2308" max="2308" width="13.125" style="8" bestFit="1" customWidth="1"/>
    <col min="2309" max="2309" width="66.375" style="8" bestFit="1" customWidth="1"/>
    <col min="2310" max="2310" width="6.25" style="8" customWidth="1"/>
    <col min="2311" max="2312" width="9.875" style="8" bestFit="1" customWidth="1"/>
    <col min="2313" max="2313" width="5.75" style="8" customWidth="1"/>
    <col min="2314" max="2314" width="54.25" style="8" bestFit="1" customWidth="1"/>
    <col min="2315" max="2315" width="37.25" style="8" bestFit="1" customWidth="1"/>
    <col min="2316" max="2316" width="11" style="8" customWidth="1"/>
    <col min="2317" max="2317" width="13.75" style="8" customWidth="1"/>
    <col min="2318" max="2318" width="6.375" style="8" customWidth="1"/>
    <col min="2319" max="2319" width="13.25" style="8" customWidth="1"/>
    <col min="2320" max="2320" width="16.75" style="8" customWidth="1"/>
    <col min="2321" max="2321" width="15.625" style="8" customWidth="1"/>
    <col min="2322" max="2560" width="9" style="8"/>
    <col min="2561" max="2561" width="2.625" style="8" customWidth="1"/>
    <col min="2562" max="2562" width="15" style="8" bestFit="1" customWidth="1"/>
    <col min="2563" max="2563" width="14.375" style="8" bestFit="1" customWidth="1"/>
    <col min="2564" max="2564" width="13.125" style="8" bestFit="1" customWidth="1"/>
    <col min="2565" max="2565" width="66.375" style="8" bestFit="1" customWidth="1"/>
    <col min="2566" max="2566" width="6.25" style="8" customWidth="1"/>
    <col min="2567" max="2568" width="9.875" style="8" bestFit="1" customWidth="1"/>
    <col min="2569" max="2569" width="5.75" style="8" customWidth="1"/>
    <col min="2570" max="2570" width="54.25" style="8" bestFit="1" customWidth="1"/>
    <col min="2571" max="2571" width="37.25" style="8" bestFit="1" customWidth="1"/>
    <col min="2572" max="2572" width="11" style="8" customWidth="1"/>
    <col min="2573" max="2573" width="13.75" style="8" customWidth="1"/>
    <col min="2574" max="2574" width="6.375" style="8" customWidth="1"/>
    <col min="2575" max="2575" width="13.25" style="8" customWidth="1"/>
    <col min="2576" max="2576" width="16.75" style="8" customWidth="1"/>
    <col min="2577" max="2577" width="15.625" style="8" customWidth="1"/>
    <col min="2578" max="2816" width="9" style="8"/>
    <col min="2817" max="2817" width="2.625" style="8" customWidth="1"/>
    <col min="2818" max="2818" width="15" style="8" bestFit="1" customWidth="1"/>
    <col min="2819" max="2819" width="14.375" style="8" bestFit="1" customWidth="1"/>
    <col min="2820" max="2820" width="13.125" style="8" bestFit="1" customWidth="1"/>
    <col min="2821" max="2821" width="66.375" style="8" bestFit="1" customWidth="1"/>
    <col min="2822" max="2822" width="6.25" style="8" customWidth="1"/>
    <col min="2823" max="2824" width="9.875" style="8" bestFit="1" customWidth="1"/>
    <col min="2825" max="2825" width="5.75" style="8" customWidth="1"/>
    <col min="2826" max="2826" width="54.25" style="8" bestFit="1" customWidth="1"/>
    <col min="2827" max="2827" width="37.25" style="8" bestFit="1" customWidth="1"/>
    <col min="2828" max="2828" width="11" style="8" customWidth="1"/>
    <col min="2829" max="2829" width="13.75" style="8" customWidth="1"/>
    <col min="2830" max="2830" width="6.375" style="8" customWidth="1"/>
    <col min="2831" max="2831" width="13.25" style="8" customWidth="1"/>
    <col min="2832" max="2832" width="16.75" style="8" customWidth="1"/>
    <col min="2833" max="2833" width="15.625" style="8" customWidth="1"/>
    <col min="2834" max="3072" width="9" style="8"/>
    <col min="3073" max="3073" width="2.625" style="8" customWidth="1"/>
    <col min="3074" max="3074" width="15" style="8" bestFit="1" customWidth="1"/>
    <col min="3075" max="3075" width="14.375" style="8" bestFit="1" customWidth="1"/>
    <col min="3076" max="3076" width="13.125" style="8" bestFit="1" customWidth="1"/>
    <col min="3077" max="3077" width="66.375" style="8" bestFit="1" customWidth="1"/>
    <col min="3078" max="3078" width="6.25" style="8" customWidth="1"/>
    <col min="3079" max="3080" width="9.875" style="8" bestFit="1" customWidth="1"/>
    <col min="3081" max="3081" width="5.75" style="8" customWidth="1"/>
    <col min="3082" max="3082" width="54.25" style="8" bestFit="1" customWidth="1"/>
    <col min="3083" max="3083" width="37.25" style="8" bestFit="1" customWidth="1"/>
    <col min="3084" max="3084" width="11" style="8" customWidth="1"/>
    <col min="3085" max="3085" width="13.75" style="8" customWidth="1"/>
    <col min="3086" max="3086" width="6.375" style="8" customWidth="1"/>
    <col min="3087" max="3087" width="13.25" style="8" customWidth="1"/>
    <col min="3088" max="3088" width="16.75" style="8" customWidth="1"/>
    <col min="3089" max="3089" width="15.625" style="8" customWidth="1"/>
    <col min="3090" max="3328" width="9" style="8"/>
    <col min="3329" max="3329" width="2.625" style="8" customWidth="1"/>
    <col min="3330" max="3330" width="15" style="8" bestFit="1" customWidth="1"/>
    <col min="3331" max="3331" width="14.375" style="8" bestFit="1" customWidth="1"/>
    <col min="3332" max="3332" width="13.125" style="8" bestFit="1" customWidth="1"/>
    <col min="3333" max="3333" width="66.375" style="8" bestFit="1" customWidth="1"/>
    <col min="3334" max="3334" width="6.25" style="8" customWidth="1"/>
    <col min="3335" max="3336" width="9.875" style="8" bestFit="1" customWidth="1"/>
    <col min="3337" max="3337" width="5.75" style="8" customWidth="1"/>
    <col min="3338" max="3338" width="54.25" style="8" bestFit="1" customWidth="1"/>
    <col min="3339" max="3339" width="37.25" style="8" bestFit="1" customWidth="1"/>
    <col min="3340" max="3340" width="11" style="8" customWidth="1"/>
    <col min="3341" max="3341" width="13.75" style="8" customWidth="1"/>
    <col min="3342" max="3342" width="6.375" style="8" customWidth="1"/>
    <col min="3343" max="3343" width="13.25" style="8" customWidth="1"/>
    <col min="3344" max="3344" width="16.75" style="8" customWidth="1"/>
    <col min="3345" max="3345" width="15.625" style="8" customWidth="1"/>
    <col min="3346" max="3584" width="9" style="8"/>
    <col min="3585" max="3585" width="2.625" style="8" customWidth="1"/>
    <col min="3586" max="3586" width="15" style="8" bestFit="1" customWidth="1"/>
    <col min="3587" max="3587" width="14.375" style="8" bestFit="1" customWidth="1"/>
    <col min="3588" max="3588" width="13.125" style="8" bestFit="1" customWidth="1"/>
    <col min="3589" max="3589" width="66.375" style="8" bestFit="1" customWidth="1"/>
    <col min="3590" max="3590" width="6.25" style="8" customWidth="1"/>
    <col min="3591" max="3592" width="9.875" style="8" bestFit="1" customWidth="1"/>
    <col min="3593" max="3593" width="5.75" style="8" customWidth="1"/>
    <col min="3594" max="3594" width="54.25" style="8" bestFit="1" customWidth="1"/>
    <col min="3595" max="3595" width="37.25" style="8" bestFit="1" customWidth="1"/>
    <col min="3596" max="3596" width="11" style="8" customWidth="1"/>
    <col min="3597" max="3597" width="13.75" style="8" customWidth="1"/>
    <col min="3598" max="3598" width="6.375" style="8" customWidth="1"/>
    <col min="3599" max="3599" width="13.25" style="8" customWidth="1"/>
    <col min="3600" max="3600" width="16.75" style="8" customWidth="1"/>
    <col min="3601" max="3601" width="15.625" style="8" customWidth="1"/>
    <col min="3602" max="3840" width="9" style="8"/>
    <col min="3841" max="3841" width="2.625" style="8" customWidth="1"/>
    <col min="3842" max="3842" width="15" style="8" bestFit="1" customWidth="1"/>
    <col min="3843" max="3843" width="14.375" style="8" bestFit="1" customWidth="1"/>
    <col min="3844" max="3844" width="13.125" style="8" bestFit="1" customWidth="1"/>
    <col min="3845" max="3845" width="66.375" style="8" bestFit="1" customWidth="1"/>
    <col min="3846" max="3846" width="6.25" style="8" customWidth="1"/>
    <col min="3847" max="3848" width="9.875" style="8" bestFit="1" customWidth="1"/>
    <col min="3849" max="3849" width="5.75" style="8" customWidth="1"/>
    <col min="3850" max="3850" width="54.25" style="8" bestFit="1" customWidth="1"/>
    <col min="3851" max="3851" width="37.25" style="8" bestFit="1" customWidth="1"/>
    <col min="3852" max="3852" width="11" style="8" customWidth="1"/>
    <col min="3853" max="3853" width="13.75" style="8" customWidth="1"/>
    <col min="3854" max="3854" width="6.375" style="8" customWidth="1"/>
    <col min="3855" max="3855" width="13.25" style="8" customWidth="1"/>
    <col min="3856" max="3856" width="16.75" style="8" customWidth="1"/>
    <col min="3857" max="3857" width="15.625" style="8" customWidth="1"/>
    <col min="3858" max="4096" width="9" style="8"/>
    <col min="4097" max="4097" width="2.625" style="8" customWidth="1"/>
    <col min="4098" max="4098" width="15" style="8" bestFit="1" customWidth="1"/>
    <col min="4099" max="4099" width="14.375" style="8" bestFit="1" customWidth="1"/>
    <col min="4100" max="4100" width="13.125" style="8" bestFit="1" customWidth="1"/>
    <col min="4101" max="4101" width="66.375" style="8" bestFit="1" customWidth="1"/>
    <col min="4102" max="4102" width="6.25" style="8" customWidth="1"/>
    <col min="4103" max="4104" width="9.875" style="8" bestFit="1" customWidth="1"/>
    <col min="4105" max="4105" width="5.75" style="8" customWidth="1"/>
    <col min="4106" max="4106" width="54.25" style="8" bestFit="1" customWidth="1"/>
    <col min="4107" max="4107" width="37.25" style="8" bestFit="1" customWidth="1"/>
    <col min="4108" max="4108" width="11" style="8" customWidth="1"/>
    <col min="4109" max="4109" width="13.75" style="8" customWidth="1"/>
    <col min="4110" max="4110" width="6.375" style="8" customWidth="1"/>
    <col min="4111" max="4111" width="13.25" style="8" customWidth="1"/>
    <col min="4112" max="4112" width="16.75" style="8" customWidth="1"/>
    <col min="4113" max="4113" width="15.625" style="8" customWidth="1"/>
    <col min="4114" max="4352" width="9" style="8"/>
    <col min="4353" max="4353" width="2.625" style="8" customWidth="1"/>
    <col min="4354" max="4354" width="15" style="8" bestFit="1" customWidth="1"/>
    <col min="4355" max="4355" width="14.375" style="8" bestFit="1" customWidth="1"/>
    <col min="4356" max="4356" width="13.125" style="8" bestFit="1" customWidth="1"/>
    <col min="4357" max="4357" width="66.375" style="8" bestFit="1" customWidth="1"/>
    <col min="4358" max="4358" width="6.25" style="8" customWidth="1"/>
    <col min="4359" max="4360" width="9.875" style="8" bestFit="1" customWidth="1"/>
    <col min="4361" max="4361" width="5.75" style="8" customWidth="1"/>
    <col min="4362" max="4362" width="54.25" style="8" bestFit="1" customWidth="1"/>
    <col min="4363" max="4363" width="37.25" style="8" bestFit="1" customWidth="1"/>
    <col min="4364" max="4364" width="11" style="8" customWidth="1"/>
    <col min="4365" max="4365" width="13.75" style="8" customWidth="1"/>
    <col min="4366" max="4366" width="6.375" style="8" customWidth="1"/>
    <col min="4367" max="4367" width="13.25" style="8" customWidth="1"/>
    <col min="4368" max="4368" width="16.75" style="8" customWidth="1"/>
    <col min="4369" max="4369" width="15.625" style="8" customWidth="1"/>
    <col min="4370" max="4608" width="9" style="8"/>
    <col min="4609" max="4609" width="2.625" style="8" customWidth="1"/>
    <col min="4610" max="4610" width="15" style="8" bestFit="1" customWidth="1"/>
    <col min="4611" max="4611" width="14.375" style="8" bestFit="1" customWidth="1"/>
    <col min="4612" max="4612" width="13.125" style="8" bestFit="1" customWidth="1"/>
    <col min="4613" max="4613" width="66.375" style="8" bestFit="1" customWidth="1"/>
    <col min="4614" max="4614" width="6.25" style="8" customWidth="1"/>
    <col min="4615" max="4616" width="9.875" style="8" bestFit="1" customWidth="1"/>
    <col min="4617" max="4617" width="5.75" style="8" customWidth="1"/>
    <col min="4618" max="4618" width="54.25" style="8" bestFit="1" customWidth="1"/>
    <col min="4619" max="4619" width="37.25" style="8" bestFit="1" customWidth="1"/>
    <col min="4620" max="4620" width="11" style="8" customWidth="1"/>
    <col min="4621" max="4621" width="13.75" style="8" customWidth="1"/>
    <col min="4622" max="4622" width="6.375" style="8" customWidth="1"/>
    <col min="4623" max="4623" width="13.25" style="8" customWidth="1"/>
    <col min="4624" max="4624" width="16.75" style="8" customWidth="1"/>
    <col min="4625" max="4625" width="15.625" style="8" customWidth="1"/>
    <col min="4626" max="4864" width="9" style="8"/>
    <col min="4865" max="4865" width="2.625" style="8" customWidth="1"/>
    <col min="4866" max="4866" width="15" style="8" bestFit="1" customWidth="1"/>
    <col min="4867" max="4867" width="14.375" style="8" bestFit="1" customWidth="1"/>
    <col min="4868" max="4868" width="13.125" style="8" bestFit="1" customWidth="1"/>
    <col min="4869" max="4869" width="66.375" style="8" bestFit="1" customWidth="1"/>
    <col min="4870" max="4870" width="6.25" style="8" customWidth="1"/>
    <col min="4871" max="4872" width="9.875" style="8" bestFit="1" customWidth="1"/>
    <col min="4873" max="4873" width="5.75" style="8" customWidth="1"/>
    <col min="4874" max="4874" width="54.25" style="8" bestFit="1" customWidth="1"/>
    <col min="4875" max="4875" width="37.25" style="8" bestFit="1" customWidth="1"/>
    <col min="4876" max="4876" width="11" style="8" customWidth="1"/>
    <col min="4877" max="4877" width="13.75" style="8" customWidth="1"/>
    <col min="4878" max="4878" width="6.375" style="8" customWidth="1"/>
    <col min="4879" max="4879" width="13.25" style="8" customWidth="1"/>
    <col min="4880" max="4880" width="16.75" style="8" customWidth="1"/>
    <col min="4881" max="4881" width="15.625" style="8" customWidth="1"/>
    <col min="4882" max="5120" width="9" style="8"/>
    <col min="5121" max="5121" width="2.625" style="8" customWidth="1"/>
    <col min="5122" max="5122" width="15" style="8" bestFit="1" customWidth="1"/>
    <col min="5123" max="5123" width="14.375" style="8" bestFit="1" customWidth="1"/>
    <col min="5124" max="5124" width="13.125" style="8" bestFit="1" customWidth="1"/>
    <col min="5125" max="5125" width="66.375" style="8" bestFit="1" customWidth="1"/>
    <col min="5126" max="5126" width="6.25" style="8" customWidth="1"/>
    <col min="5127" max="5128" width="9.875" style="8" bestFit="1" customWidth="1"/>
    <col min="5129" max="5129" width="5.75" style="8" customWidth="1"/>
    <col min="5130" max="5130" width="54.25" style="8" bestFit="1" customWidth="1"/>
    <col min="5131" max="5131" width="37.25" style="8" bestFit="1" customWidth="1"/>
    <col min="5132" max="5132" width="11" style="8" customWidth="1"/>
    <col min="5133" max="5133" width="13.75" style="8" customWidth="1"/>
    <col min="5134" max="5134" width="6.375" style="8" customWidth="1"/>
    <col min="5135" max="5135" width="13.25" style="8" customWidth="1"/>
    <col min="5136" max="5136" width="16.75" style="8" customWidth="1"/>
    <col min="5137" max="5137" width="15.625" style="8" customWidth="1"/>
    <col min="5138" max="5376" width="9" style="8"/>
    <col min="5377" max="5377" width="2.625" style="8" customWidth="1"/>
    <col min="5378" max="5378" width="15" style="8" bestFit="1" customWidth="1"/>
    <col min="5379" max="5379" width="14.375" style="8" bestFit="1" customWidth="1"/>
    <col min="5380" max="5380" width="13.125" style="8" bestFit="1" customWidth="1"/>
    <col min="5381" max="5381" width="66.375" style="8" bestFit="1" customWidth="1"/>
    <col min="5382" max="5382" width="6.25" style="8" customWidth="1"/>
    <col min="5383" max="5384" width="9.875" style="8" bestFit="1" customWidth="1"/>
    <col min="5385" max="5385" width="5.75" style="8" customWidth="1"/>
    <col min="5386" max="5386" width="54.25" style="8" bestFit="1" customWidth="1"/>
    <col min="5387" max="5387" width="37.25" style="8" bestFit="1" customWidth="1"/>
    <col min="5388" max="5388" width="11" style="8" customWidth="1"/>
    <col min="5389" max="5389" width="13.75" style="8" customWidth="1"/>
    <col min="5390" max="5390" width="6.375" style="8" customWidth="1"/>
    <col min="5391" max="5391" width="13.25" style="8" customWidth="1"/>
    <col min="5392" max="5392" width="16.75" style="8" customWidth="1"/>
    <col min="5393" max="5393" width="15.625" style="8" customWidth="1"/>
    <col min="5394" max="5632" width="9" style="8"/>
    <col min="5633" max="5633" width="2.625" style="8" customWidth="1"/>
    <col min="5634" max="5634" width="15" style="8" bestFit="1" customWidth="1"/>
    <col min="5635" max="5635" width="14.375" style="8" bestFit="1" customWidth="1"/>
    <col min="5636" max="5636" width="13.125" style="8" bestFit="1" customWidth="1"/>
    <col min="5637" max="5637" width="66.375" style="8" bestFit="1" customWidth="1"/>
    <col min="5638" max="5638" width="6.25" style="8" customWidth="1"/>
    <col min="5639" max="5640" width="9.875" style="8" bestFit="1" customWidth="1"/>
    <col min="5641" max="5641" width="5.75" style="8" customWidth="1"/>
    <col min="5642" max="5642" width="54.25" style="8" bestFit="1" customWidth="1"/>
    <col min="5643" max="5643" width="37.25" style="8" bestFit="1" customWidth="1"/>
    <col min="5644" max="5644" width="11" style="8" customWidth="1"/>
    <col min="5645" max="5645" width="13.75" style="8" customWidth="1"/>
    <col min="5646" max="5646" width="6.375" style="8" customWidth="1"/>
    <col min="5647" max="5647" width="13.25" style="8" customWidth="1"/>
    <col min="5648" max="5648" width="16.75" style="8" customWidth="1"/>
    <col min="5649" max="5649" width="15.625" style="8" customWidth="1"/>
    <col min="5650" max="5888" width="9" style="8"/>
    <col min="5889" max="5889" width="2.625" style="8" customWidth="1"/>
    <col min="5890" max="5890" width="15" style="8" bestFit="1" customWidth="1"/>
    <col min="5891" max="5891" width="14.375" style="8" bestFit="1" customWidth="1"/>
    <col min="5892" max="5892" width="13.125" style="8" bestFit="1" customWidth="1"/>
    <col min="5893" max="5893" width="66.375" style="8" bestFit="1" customWidth="1"/>
    <col min="5894" max="5894" width="6.25" style="8" customWidth="1"/>
    <col min="5895" max="5896" width="9.875" style="8" bestFit="1" customWidth="1"/>
    <col min="5897" max="5897" width="5.75" style="8" customWidth="1"/>
    <col min="5898" max="5898" width="54.25" style="8" bestFit="1" customWidth="1"/>
    <col min="5899" max="5899" width="37.25" style="8" bestFit="1" customWidth="1"/>
    <col min="5900" max="5900" width="11" style="8" customWidth="1"/>
    <col min="5901" max="5901" width="13.75" style="8" customWidth="1"/>
    <col min="5902" max="5902" width="6.375" style="8" customWidth="1"/>
    <col min="5903" max="5903" width="13.25" style="8" customWidth="1"/>
    <col min="5904" max="5904" width="16.75" style="8" customWidth="1"/>
    <col min="5905" max="5905" width="15.625" style="8" customWidth="1"/>
    <col min="5906" max="6144" width="9" style="8"/>
    <col min="6145" max="6145" width="2.625" style="8" customWidth="1"/>
    <col min="6146" max="6146" width="15" style="8" bestFit="1" customWidth="1"/>
    <col min="6147" max="6147" width="14.375" style="8" bestFit="1" customWidth="1"/>
    <col min="6148" max="6148" width="13.125" style="8" bestFit="1" customWidth="1"/>
    <col min="6149" max="6149" width="66.375" style="8" bestFit="1" customWidth="1"/>
    <col min="6150" max="6150" width="6.25" style="8" customWidth="1"/>
    <col min="6151" max="6152" width="9.875" style="8" bestFit="1" customWidth="1"/>
    <col min="6153" max="6153" width="5.75" style="8" customWidth="1"/>
    <col min="6154" max="6154" width="54.25" style="8" bestFit="1" customWidth="1"/>
    <col min="6155" max="6155" width="37.25" style="8" bestFit="1" customWidth="1"/>
    <col min="6156" max="6156" width="11" style="8" customWidth="1"/>
    <col min="6157" max="6157" width="13.75" style="8" customWidth="1"/>
    <col min="6158" max="6158" width="6.375" style="8" customWidth="1"/>
    <col min="6159" max="6159" width="13.25" style="8" customWidth="1"/>
    <col min="6160" max="6160" width="16.75" style="8" customWidth="1"/>
    <col min="6161" max="6161" width="15.625" style="8" customWidth="1"/>
    <col min="6162" max="6400" width="9" style="8"/>
    <col min="6401" max="6401" width="2.625" style="8" customWidth="1"/>
    <col min="6402" max="6402" width="15" style="8" bestFit="1" customWidth="1"/>
    <col min="6403" max="6403" width="14.375" style="8" bestFit="1" customWidth="1"/>
    <col min="6404" max="6404" width="13.125" style="8" bestFit="1" customWidth="1"/>
    <col min="6405" max="6405" width="66.375" style="8" bestFit="1" customWidth="1"/>
    <col min="6406" max="6406" width="6.25" style="8" customWidth="1"/>
    <col min="6407" max="6408" width="9.875" style="8" bestFit="1" customWidth="1"/>
    <col min="6409" max="6409" width="5.75" style="8" customWidth="1"/>
    <col min="6410" max="6410" width="54.25" style="8" bestFit="1" customWidth="1"/>
    <col min="6411" max="6411" width="37.25" style="8" bestFit="1" customWidth="1"/>
    <col min="6412" max="6412" width="11" style="8" customWidth="1"/>
    <col min="6413" max="6413" width="13.75" style="8" customWidth="1"/>
    <col min="6414" max="6414" width="6.375" style="8" customWidth="1"/>
    <col min="6415" max="6415" width="13.25" style="8" customWidth="1"/>
    <col min="6416" max="6416" width="16.75" style="8" customWidth="1"/>
    <col min="6417" max="6417" width="15.625" style="8" customWidth="1"/>
    <col min="6418" max="6656" width="9" style="8"/>
    <col min="6657" max="6657" width="2.625" style="8" customWidth="1"/>
    <col min="6658" max="6658" width="15" style="8" bestFit="1" customWidth="1"/>
    <col min="6659" max="6659" width="14.375" style="8" bestFit="1" customWidth="1"/>
    <col min="6660" max="6660" width="13.125" style="8" bestFit="1" customWidth="1"/>
    <col min="6661" max="6661" width="66.375" style="8" bestFit="1" customWidth="1"/>
    <col min="6662" max="6662" width="6.25" style="8" customWidth="1"/>
    <col min="6663" max="6664" width="9.875" style="8" bestFit="1" customWidth="1"/>
    <col min="6665" max="6665" width="5.75" style="8" customWidth="1"/>
    <col min="6666" max="6666" width="54.25" style="8" bestFit="1" customWidth="1"/>
    <col min="6667" max="6667" width="37.25" style="8" bestFit="1" customWidth="1"/>
    <col min="6668" max="6668" width="11" style="8" customWidth="1"/>
    <col min="6669" max="6669" width="13.75" style="8" customWidth="1"/>
    <col min="6670" max="6670" width="6.375" style="8" customWidth="1"/>
    <col min="6671" max="6671" width="13.25" style="8" customWidth="1"/>
    <col min="6672" max="6672" width="16.75" style="8" customWidth="1"/>
    <col min="6673" max="6673" width="15.625" style="8" customWidth="1"/>
    <col min="6674" max="6912" width="9" style="8"/>
    <col min="6913" max="6913" width="2.625" style="8" customWidth="1"/>
    <col min="6914" max="6914" width="15" style="8" bestFit="1" customWidth="1"/>
    <col min="6915" max="6915" width="14.375" style="8" bestFit="1" customWidth="1"/>
    <col min="6916" max="6916" width="13.125" style="8" bestFit="1" customWidth="1"/>
    <col min="6917" max="6917" width="66.375" style="8" bestFit="1" customWidth="1"/>
    <col min="6918" max="6918" width="6.25" style="8" customWidth="1"/>
    <col min="6919" max="6920" width="9.875" style="8" bestFit="1" customWidth="1"/>
    <col min="6921" max="6921" width="5.75" style="8" customWidth="1"/>
    <col min="6922" max="6922" width="54.25" style="8" bestFit="1" customWidth="1"/>
    <col min="6923" max="6923" width="37.25" style="8" bestFit="1" customWidth="1"/>
    <col min="6924" max="6924" width="11" style="8" customWidth="1"/>
    <col min="6925" max="6925" width="13.75" style="8" customWidth="1"/>
    <col min="6926" max="6926" width="6.375" style="8" customWidth="1"/>
    <col min="6927" max="6927" width="13.25" style="8" customWidth="1"/>
    <col min="6928" max="6928" width="16.75" style="8" customWidth="1"/>
    <col min="6929" max="6929" width="15.625" style="8" customWidth="1"/>
    <col min="6930" max="7168" width="9" style="8"/>
    <col min="7169" max="7169" width="2.625" style="8" customWidth="1"/>
    <col min="7170" max="7170" width="15" style="8" bestFit="1" customWidth="1"/>
    <col min="7171" max="7171" width="14.375" style="8" bestFit="1" customWidth="1"/>
    <col min="7172" max="7172" width="13.125" style="8" bestFit="1" customWidth="1"/>
    <col min="7173" max="7173" width="66.375" style="8" bestFit="1" customWidth="1"/>
    <col min="7174" max="7174" width="6.25" style="8" customWidth="1"/>
    <col min="7175" max="7176" width="9.875" style="8" bestFit="1" customWidth="1"/>
    <col min="7177" max="7177" width="5.75" style="8" customWidth="1"/>
    <col min="7178" max="7178" width="54.25" style="8" bestFit="1" customWidth="1"/>
    <col min="7179" max="7179" width="37.25" style="8" bestFit="1" customWidth="1"/>
    <col min="7180" max="7180" width="11" style="8" customWidth="1"/>
    <col min="7181" max="7181" width="13.75" style="8" customWidth="1"/>
    <col min="7182" max="7182" width="6.375" style="8" customWidth="1"/>
    <col min="7183" max="7183" width="13.25" style="8" customWidth="1"/>
    <col min="7184" max="7184" width="16.75" style="8" customWidth="1"/>
    <col min="7185" max="7185" width="15.625" style="8" customWidth="1"/>
    <col min="7186" max="7424" width="9" style="8"/>
    <col min="7425" max="7425" width="2.625" style="8" customWidth="1"/>
    <col min="7426" max="7426" width="15" style="8" bestFit="1" customWidth="1"/>
    <col min="7427" max="7427" width="14.375" style="8" bestFit="1" customWidth="1"/>
    <col min="7428" max="7428" width="13.125" style="8" bestFit="1" customWidth="1"/>
    <col min="7429" max="7429" width="66.375" style="8" bestFit="1" customWidth="1"/>
    <col min="7430" max="7430" width="6.25" style="8" customWidth="1"/>
    <col min="7431" max="7432" width="9.875" style="8" bestFit="1" customWidth="1"/>
    <col min="7433" max="7433" width="5.75" style="8" customWidth="1"/>
    <col min="7434" max="7434" width="54.25" style="8" bestFit="1" customWidth="1"/>
    <col min="7435" max="7435" width="37.25" style="8" bestFit="1" customWidth="1"/>
    <col min="7436" max="7436" width="11" style="8" customWidth="1"/>
    <col min="7437" max="7437" width="13.75" style="8" customWidth="1"/>
    <col min="7438" max="7438" width="6.375" style="8" customWidth="1"/>
    <col min="7439" max="7439" width="13.25" style="8" customWidth="1"/>
    <col min="7440" max="7440" width="16.75" style="8" customWidth="1"/>
    <col min="7441" max="7441" width="15.625" style="8" customWidth="1"/>
    <col min="7442" max="7680" width="9" style="8"/>
    <col min="7681" max="7681" width="2.625" style="8" customWidth="1"/>
    <col min="7682" max="7682" width="15" style="8" bestFit="1" customWidth="1"/>
    <col min="7683" max="7683" width="14.375" style="8" bestFit="1" customWidth="1"/>
    <col min="7684" max="7684" width="13.125" style="8" bestFit="1" customWidth="1"/>
    <col min="7685" max="7685" width="66.375" style="8" bestFit="1" customWidth="1"/>
    <col min="7686" max="7686" width="6.25" style="8" customWidth="1"/>
    <col min="7687" max="7688" width="9.875" style="8" bestFit="1" customWidth="1"/>
    <col min="7689" max="7689" width="5.75" style="8" customWidth="1"/>
    <col min="7690" max="7690" width="54.25" style="8" bestFit="1" customWidth="1"/>
    <col min="7691" max="7691" width="37.25" style="8" bestFit="1" customWidth="1"/>
    <col min="7692" max="7692" width="11" style="8" customWidth="1"/>
    <col min="7693" max="7693" width="13.75" style="8" customWidth="1"/>
    <col min="7694" max="7694" width="6.375" style="8" customWidth="1"/>
    <col min="7695" max="7695" width="13.25" style="8" customWidth="1"/>
    <col min="7696" max="7696" width="16.75" style="8" customWidth="1"/>
    <col min="7697" max="7697" width="15.625" style="8" customWidth="1"/>
    <col min="7698" max="7936" width="9" style="8"/>
    <col min="7937" max="7937" width="2.625" style="8" customWidth="1"/>
    <col min="7938" max="7938" width="15" style="8" bestFit="1" customWidth="1"/>
    <col min="7939" max="7939" width="14.375" style="8" bestFit="1" customWidth="1"/>
    <col min="7940" max="7940" width="13.125" style="8" bestFit="1" customWidth="1"/>
    <col min="7941" max="7941" width="66.375" style="8" bestFit="1" customWidth="1"/>
    <col min="7942" max="7942" width="6.25" style="8" customWidth="1"/>
    <col min="7943" max="7944" width="9.875" style="8" bestFit="1" customWidth="1"/>
    <col min="7945" max="7945" width="5.75" style="8" customWidth="1"/>
    <col min="7946" max="7946" width="54.25" style="8" bestFit="1" customWidth="1"/>
    <col min="7947" max="7947" width="37.25" style="8" bestFit="1" customWidth="1"/>
    <col min="7948" max="7948" width="11" style="8" customWidth="1"/>
    <col min="7949" max="7949" width="13.75" style="8" customWidth="1"/>
    <col min="7950" max="7950" width="6.375" style="8" customWidth="1"/>
    <col min="7951" max="7951" width="13.25" style="8" customWidth="1"/>
    <col min="7952" max="7952" width="16.75" style="8" customWidth="1"/>
    <col min="7953" max="7953" width="15.625" style="8" customWidth="1"/>
    <col min="7954" max="8192" width="9" style="8"/>
    <col min="8193" max="8193" width="2.625" style="8" customWidth="1"/>
    <col min="8194" max="8194" width="15" style="8" bestFit="1" customWidth="1"/>
    <col min="8195" max="8195" width="14.375" style="8" bestFit="1" customWidth="1"/>
    <col min="8196" max="8196" width="13.125" style="8" bestFit="1" customWidth="1"/>
    <col min="8197" max="8197" width="66.375" style="8" bestFit="1" customWidth="1"/>
    <col min="8198" max="8198" width="6.25" style="8" customWidth="1"/>
    <col min="8199" max="8200" width="9.875" style="8" bestFit="1" customWidth="1"/>
    <col min="8201" max="8201" width="5.75" style="8" customWidth="1"/>
    <col min="8202" max="8202" width="54.25" style="8" bestFit="1" customWidth="1"/>
    <col min="8203" max="8203" width="37.25" style="8" bestFit="1" customWidth="1"/>
    <col min="8204" max="8204" width="11" style="8" customWidth="1"/>
    <col min="8205" max="8205" width="13.75" style="8" customWidth="1"/>
    <col min="8206" max="8206" width="6.375" style="8" customWidth="1"/>
    <col min="8207" max="8207" width="13.25" style="8" customWidth="1"/>
    <col min="8208" max="8208" width="16.75" style="8" customWidth="1"/>
    <col min="8209" max="8209" width="15.625" style="8" customWidth="1"/>
    <col min="8210" max="8448" width="9" style="8"/>
    <col min="8449" max="8449" width="2.625" style="8" customWidth="1"/>
    <col min="8450" max="8450" width="15" style="8" bestFit="1" customWidth="1"/>
    <col min="8451" max="8451" width="14.375" style="8" bestFit="1" customWidth="1"/>
    <col min="8452" max="8452" width="13.125" style="8" bestFit="1" customWidth="1"/>
    <col min="8453" max="8453" width="66.375" style="8" bestFit="1" customWidth="1"/>
    <col min="8454" max="8454" width="6.25" style="8" customWidth="1"/>
    <col min="8455" max="8456" width="9.875" style="8" bestFit="1" customWidth="1"/>
    <col min="8457" max="8457" width="5.75" style="8" customWidth="1"/>
    <col min="8458" max="8458" width="54.25" style="8" bestFit="1" customWidth="1"/>
    <col min="8459" max="8459" width="37.25" style="8" bestFit="1" customWidth="1"/>
    <col min="8460" max="8460" width="11" style="8" customWidth="1"/>
    <col min="8461" max="8461" width="13.75" style="8" customWidth="1"/>
    <col min="8462" max="8462" width="6.375" style="8" customWidth="1"/>
    <col min="8463" max="8463" width="13.25" style="8" customWidth="1"/>
    <col min="8464" max="8464" width="16.75" style="8" customWidth="1"/>
    <col min="8465" max="8465" width="15.625" style="8" customWidth="1"/>
    <col min="8466" max="8704" width="9" style="8"/>
    <col min="8705" max="8705" width="2.625" style="8" customWidth="1"/>
    <col min="8706" max="8706" width="15" style="8" bestFit="1" customWidth="1"/>
    <col min="8707" max="8707" width="14.375" style="8" bestFit="1" customWidth="1"/>
    <col min="8708" max="8708" width="13.125" style="8" bestFit="1" customWidth="1"/>
    <col min="8709" max="8709" width="66.375" style="8" bestFit="1" customWidth="1"/>
    <col min="8710" max="8710" width="6.25" style="8" customWidth="1"/>
    <col min="8711" max="8712" width="9.875" style="8" bestFit="1" customWidth="1"/>
    <col min="8713" max="8713" width="5.75" style="8" customWidth="1"/>
    <col min="8714" max="8714" width="54.25" style="8" bestFit="1" customWidth="1"/>
    <col min="8715" max="8715" width="37.25" style="8" bestFit="1" customWidth="1"/>
    <col min="8716" max="8716" width="11" style="8" customWidth="1"/>
    <col min="8717" max="8717" width="13.75" style="8" customWidth="1"/>
    <col min="8718" max="8718" width="6.375" style="8" customWidth="1"/>
    <col min="8719" max="8719" width="13.25" style="8" customWidth="1"/>
    <col min="8720" max="8720" width="16.75" style="8" customWidth="1"/>
    <col min="8721" max="8721" width="15.625" style="8" customWidth="1"/>
    <col min="8722" max="8960" width="9" style="8"/>
    <col min="8961" max="8961" width="2.625" style="8" customWidth="1"/>
    <col min="8962" max="8962" width="15" style="8" bestFit="1" customWidth="1"/>
    <col min="8963" max="8963" width="14.375" style="8" bestFit="1" customWidth="1"/>
    <col min="8964" max="8964" width="13.125" style="8" bestFit="1" customWidth="1"/>
    <col min="8965" max="8965" width="66.375" style="8" bestFit="1" customWidth="1"/>
    <col min="8966" max="8966" width="6.25" style="8" customWidth="1"/>
    <col min="8967" max="8968" width="9.875" style="8" bestFit="1" customWidth="1"/>
    <col min="8969" max="8969" width="5.75" style="8" customWidth="1"/>
    <col min="8970" max="8970" width="54.25" style="8" bestFit="1" customWidth="1"/>
    <col min="8971" max="8971" width="37.25" style="8" bestFit="1" customWidth="1"/>
    <col min="8972" max="8972" width="11" style="8" customWidth="1"/>
    <col min="8973" max="8973" width="13.75" style="8" customWidth="1"/>
    <col min="8974" max="8974" width="6.375" style="8" customWidth="1"/>
    <col min="8975" max="8975" width="13.25" style="8" customWidth="1"/>
    <col min="8976" max="8976" width="16.75" style="8" customWidth="1"/>
    <col min="8977" max="8977" width="15.625" style="8" customWidth="1"/>
    <col min="8978" max="9216" width="9" style="8"/>
    <col min="9217" max="9217" width="2.625" style="8" customWidth="1"/>
    <col min="9218" max="9218" width="15" style="8" bestFit="1" customWidth="1"/>
    <col min="9219" max="9219" width="14.375" style="8" bestFit="1" customWidth="1"/>
    <col min="9220" max="9220" width="13.125" style="8" bestFit="1" customWidth="1"/>
    <col min="9221" max="9221" width="66.375" style="8" bestFit="1" customWidth="1"/>
    <col min="9222" max="9222" width="6.25" style="8" customWidth="1"/>
    <col min="9223" max="9224" width="9.875" style="8" bestFit="1" customWidth="1"/>
    <col min="9225" max="9225" width="5.75" style="8" customWidth="1"/>
    <col min="9226" max="9226" width="54.25" style="8" bestFit="1" customWidth="1"/>
    <col min="9227" max="9227" width="37.25" style="8" bestFit="1" customWidth="1"/>
    <col min="9228" max="9228" width="11" style="8" customWidth="1"/>
    <col min="9229" max="9229" width="13.75" style="8" customWidth="1"/>
    <col min="9230" max="9230" width="6.375" style="8" customWidth="1"/>
    <col min="9231" max="9231" width="13.25" style="8" customWidth="1"/>
    <col min="9232" max="9232" width="16.75" style="8" customWidth="1"/>
    <col min="9233" max="9233" width="15.625" style="8" customWidth="1"/>
    <col min="9234" max="9472" width="9" style="8"/>
    <col min="9473" max="9473" width="2.625" style="8" customWidth="1"/>
    <col min="9474" max="9474" width="15" style="8" bestFit="1" customWidth="1"/>
    <col min="9475" max="9475" width="14.375" style="8" bestFit="1" customWidth="1"/>
    <col min="9476" max="9476" width="13.125" style="8" bestFit="1" customWidth="1"/>
    <col min="9477" max="9477" width="66.375" style="8" bestFit="1" customWidth="1"/>
    <col min="9478" max="9478" width="6.25" style="8" customWidth="1"/>
    <col min="9479" max="9480" width="9.875" style="8" bestFit="1" customWidth="1"/>
    <col min="9481" max="9481" width="5.75" style="8" customWidth="1"/>
    <col min="9482" max="9482" width="54.25" style="8" bestFit="1" customWidth="1"/>
    <col min="9483" max="9483" width="37.25" style="8" bestFit="1" customWidth="1"/>
    <col min="9484" max="9484" width="11" style="8" customWidth="1"/>
    <col min="9485" max="9485" width="13.75" style="8" customWidth="1"/>
    <col min="9486" max="9486" width="6.375" style="8" customWidth="1"/>
    <col min="9487" max="9487" width="13.25" style="8" customWidth="1"/>
    <col min="9488" max="9488" width="16.75" style="8" customWidth="1"/>
    <col min="9489" max="9489" width="15.625" style="8" customWidth="1"/>
    <col min="9490" max="9728" width="9" style="8"/>
    <col min="9729" max="9729" width="2.625" style="8" customWidth="1"/>
    <col min="9730" max="9730" width="15" style="8" bestFit="1" customWidth="1"/>
    <col min="9731" max="9731" width="14.375" style="8" bestFit="1" customWidth="1"/>
    <col min="9732" max="9732" width="13.125" style="8" bestFit="1" customWidth="1"/>
    <col min="9733" max="9733" width="66.375" style="8" bestFit="1" customWidth="1"/>
    <col min="9734" max="9734" width="6.25" style="8" customWidth="1"/>
    <col min="9735" max="9736" width="9.875" style="8" bestFit="1" customWidth="1"/>
    <col min="9737" max="9737" width="5.75" style="8" customWidth="1"/>
    <col min="9738" max="9738" width="54.25" style="8" bestFit="1" customWidth="1"/>
    <col min="9739" max="9739" width="37.25" style="8" bestFit="1" customWidth="1"/>
    <col min="9740" max="9740" width="11" style="8" customWidth="1"/>
    <col min="9741" max="9741" width="13.75" style="8" customWidth="1"/>
    <col min="9742" max="9742" width="6.375" style="8" customWidth="1"/>
    <col min="9743" max="9743" width="13.25" style="8" customWidth="1"/>
    <col min="9744" max="9744" width="16.75" style="8" customWidth="1"/>
    <col min="9745" max="9745" width="15.625" style="8" customWidth="1"/>
    <col min="9746" max="9984" width="9" style="8"/>
    <col min="9985" max="9985" width="2.625" style="8" customWidth="1"/>
    <col min="9986" max="9986" width="15" style="8" bestFit="1" customWidth="1"/>
    <col min="9987" max="9987" width="14.375" style="8" bestFit="1" customWidth="1"/>
    <col min="9988" max="9988" width="13.125" style="8" bestFit="1" customWidth="1"/>
    <col min="9989" max="9989" width="66.375" style="8" bestFit="1" customWidth="1"/>
    <col min="9990" max="9990" width="6.25" style="8" customWidth="1"/>
    <col min="9991" max="9992" width="9.875" style="8" bestFit="1" customWidth="1"/>
    <col min="9993" max="9993" width="5.75" style="8" customWidth="1"/>
    <col min="9994" max="9994" width="54.25" style="8" bestFit="1" customWidth="1"/>
    <col min="9995" max="9995" width="37.25" style="8" bestFit="1" customWidth="1"/>
    <col min="9996" max="9996" width="11" style="8" customWidth="1"/>
    <col min="9997" max="9997" width="13.75" style="8" customWidth="1"/>
    <col min="9998" max="9998" width="6.375" style="8" customWidth="1"/>
    <col min="9999" max="9999" width="13.25" style="8" customWidth="1"/>
    <col min="10000" max="10000" width="16.75" style="8" customWidth="1"/>
    <col min="10001" max="10001" width="15.625" style="8" customWidth="1"/>
    <col min="10002" max="10240" width="9" style="8"/>
    <col min="10241" max="10241" width="2.625" style="8" customWidth="1"/>
    <col min="10242" max="10242" width="15" style="8" bestFit="1" customWidth="1"/>
    <col min="10243" max="10243" width="14.375" style="8" bestFit="1" customWidth="1"/>
    <col min="10244" max="10244" width="13.125" style="8" bestFit="1" customWidth="1"/>
    <col min="10245" max="10245" width="66.375" style="8" bestFit="1" customWidth="1"/>
    <col min="10246" max="10246" width="6.25" style="8" customWidth="1"/>
    <col min="10247" max="10248" width="9.875" style="8" bestFit="1" customWidth="1"/>
    <col min="10249" max="10249" width="5.75" style="8" customWidth="1"/>
    <col min="10250" max="10250" width="54.25" style="8" bestFit="1" customWidth="1"/>
    <col min="10251" max="10251" width="37.25" style="8" bestFit="1" customWidth="1"/>
    <col min="10252" max="10252" width="11" style="8" customWidth="1"/>
    <col min="10253" max="10253" width="13.75" style="8" customWidth="1"/>
    <col min="10254" max="10254" width="6.375" style="8" customWidth="1"/>
    <col min="10255" max="10255" width="13.25" style="8" customWidth="1"/>
    <col min="10256" max="10256" width="16.75" style="8" customWidth="1"/>
    <col min="10257" max="10257" width="15.625" style="8" customWidth="1"/>
    <col min="10258" max="10496" width="9" style="8"/>
    <col min="10497" max="10497" width="2.625" style="8" customWidth="1"/>
    <col min="10498" max="10498" width="15" style="8" bestFit="1" customWidth="1"/>
    <col min="10499" max="10499" width="14.375" style="8" bestFit="1" customWidth="1"/>
    <col min="10500" max="10500" width="13.125" style="8" bestFit="1" customWidth="1"/>
    <col min="10501" max="10501" width="66.375" style="8" bestFit="1" customWidth="1"/>
    <col min="10502" max="10502" width="6.25" style="8" customWidth="1"/>
    <col min="10503" max="10504" width="9.875" style="8" bestFit="1" customWidth="1"/>
    <col min="10505" max="10505" width="5.75" style="8" customWidth="1"/>
    <col min="10506" max="10506" width="54.25" style="8" bestFit="1" customWidth="1"/>
    <col min="10507" max="10507" width="37.25" style="8" bestFit="1" customWidth="1"/>
    <col min="10508" max="10508" width="11" style="8" customWidth="1"/>
    <col min="10509" max="10509" width="13.75" style="8" customWidth="1"/>
    <col min="10510" max="10510" width="6.375" style="8" customWidth="1"/>
    <col min="10511" max="10511" width="13.25" style="8" customWidth="1"/>
    <col min="10512" max="10512" width="16.75" style="8" customWidth="1"/>
    <col min="10513" max="10513" width="15.625" style="8" customWidth="1"/>
    <col min="10514" max="10752" width="9" style="8"/>
    <col min="10753" max="10753" width="2.625" style="8" customWidth="1"/>
    <col min="10754" max="10754" width="15" style="8" bestFit="1" customWidth="1"/>
    <col min="10755" max="10755" width="14.375" style="8" bestFit="1" customWidth="1"/>
    <col min="10756" max="10756" width="13.125" style="8" bestFit="1" customWidth="1"/>
    <col min="10757" max="10757" width="66.375" style="8" bestFit="1" customWidth="1"/>
    <col min="10758" max="10758" width="6.25" style="8" customWidth="1"/>
    <col min="10759" max="10760" width="9.875" style="8" bestFit="1" customWidth="1"/>
    <col min="10761" max="10761" width="5.75" style="8" customWidth="1"/>
    <col min="10762" max="10762" width="54.25" style="8" bestFit="1" customWidth="1"/>
    <col min="10763" max="10763" width="37.25" style="8" bestFit="1" customWidth="1"/>
    <col min="10764" max="10764" width="11" style="8" customWidth="1"/>
    <col min="10765" max="10765" width="13.75" style="8" customWidth="1"/>
    <col min="10766" max="10766" width="6.375" style="8" customWidth="1"/>
    <col min="10767" max="10767" width="13.25" style="8" customWidth="1"/>
    <col min="10768" max="10768" width="16.75" style="8" customWidth="1"/>
    <col min="10769" max="10769" width="15.625" style="8" customWidth="1"/>
    <col min="10770" max="11008" width="9" style="8"/>
    <col min="11009" max="11009" width="2.625" style="8" customWidth="1"/>
    <col min="11010" max="11010" width="15" style="8" bestFit="1" customWidth="1"/>
    <col min="11011" max="11011" width="14.375" style="8" bestFit="1" customWidth="1"/>
    <col min="11012" max="11012" width="13.125" style="8" bestFit="1" customWidth="1"/>
    <col min="11013" max="11013" width="66.375" style="8" bestFit="1" customWidth="1"/>
    <col min="11014" max="11014" width="6.25" style="8" customWidth="1"/>
    <col min="11015" max="11016" width="9.875" style="8" bestFit="1" customWidth="1"/>
    <col min="11017" max="11017" width="5.75" style="8" customWidth="1"/>
    <col min="11018" max="11018" width="54.25" style="8" bestFit="1" customWidth="1"/>
    <col min="11019" max="11019" width="37.25" style="8" bestFit="1" customWidth="1"/>
    <col min="11020" max="11020" width="11" style="8" customWidth="1"/>
    <col min="11021" max="11021" width="13.75" style="8" customWidth="1"/>
    <col min="11022" max="11022" width="6.375" style="8" customWidth="1"/>
    <col min="11023" max="11023" width="13.25" style="8" customWidth="1"/>
    <col min="11024" max="11024" width="16.75" style="8" customWidth="1"/>
    <col min="11025" max="11025" width="15.625" style="8" customWidth="1"/>
    <col min="11026" max="11264" width="9" style="8"/>
    <col min="11265" max="11265" width="2.625" style="8" customWidth="1"/>
    <col min="11266" max="11266" width="15" style="8" bestFit="1" customWidth="1"/>
    <col min="11267" max="11267" width="14.375" style="8" bestFit="1" customWidth="1"/>
    <col min="11268" max="11268" width="13.125" style="8" bestFit="1" customWidth="1"/>
    <col min="11269" max="11269" width="66.375" style="8" bestFit="1" customWidth="1"/>
    <col min="11270" max="11270" width="6.25" style="8" customWidth="1"/>
    <col min="11271" max="11272" width="9.875" style="8" bestFit="1" customWidth="1"/>
    <col min="11273" max="11273" width="5.75" style="8" customWidth="1"/>
    <col min="11274" max="11274" width="54.25" style="8" bestFit="1" customWidth="1"/>
    <col min="11275" max="11275" width="37.25" style="8" bestFit="1" customWidth="1"/>
    <col min="11276" max="11276" width="11" style="8" customWidth="1"/>
    <col min="11277" max="11277" width="13.75" style="8" customWidth="1"/>
    <col min="11278" max="11278" width="6.375" style="8" customWidth="1"/>
    <col min="11279" max="11279" width="13.25" style="8" customWidth="1"/>
    <col min="11280" max="11280" width="16.75" style="8" customWidth="1"/>
    <col min="11281" max="11281" width="15.625" style="8" customWidth="1"/>
    <col min="11282" max="11520" width="9" style="8"/>
    <col min="11521" max="11521" width="2.625" style="8" customWidth="1"/>
    <col min="11522" max="11522" width="15" style="8" bestFit="1" customWidth="1"/>
    <col min="11523" max="11523" width="14.375" style="8" bestFit="1" customWidth="1"/>
    <col min="11524" max="11524" width="13.125" style="8" bestFit="1" customWidth="1"/>
    <col min="11525" max="11525" width="66.375" style="8" bestFit="1" customWidth="1"/>
    <col min="11526" max="11526" width="6.25" style="8" customWidth="1"/>
    <col min="11527" max="11528" width="9.875" style="8" bestFit="1" customWidth="1"/>
    <col min="11529" max="11529" width="5.75" style="8" customWidth="1"/>
    <col min="11530" max="11530" width="54.25" style="8" bestFit="1" customWidth="1"/>
    <col min="11531" max="11531" width="37.25" style="8" bestFit="1" customWidth="1"/>
    <col min="11532" max="11532" width="11" style="8" customWidth="1"/>
    <col min="11533" max="11533" width="13.75" style="8" customWidth="1"/>
    <col min="11534" max="11534" width="6.375" style="8" customWidth="1"/>
    <col min="11535" max="11535" width="13.25" style="8" customWidth="1"/>
    <col min="11536" max="11536" width="16.75" style="8" customWidth="1"/>
    <col min="11537" max="11537" width="15.625" style="8" customWidth="1"/>
    <col min="11538" max="11776" width="9" style="8"/>
    <col min="11777" max="11777" width="2.625" style="8" customWidth="1"/>
    <col min="11778" max="11778" width="15" style="8" bestFit="1" customWidth="1"/>
    <col min="11779" max="11779" width="14.375" style="8" bestFit="1" customWidth="1"/>
    <col min="11780" max="11780" width="13.125" style="8" bestFit="1" customWidth="1"/>
    <col min="11781" max="11781" width="66.375" style="8" bestFit="1" customWidth="1"/>
    <col min="11782" max="11782" width="6.25" style="8" customWidth="1"/>
    <col min="11783" max="11784" width="9.875" style="8" bestFit="1" customWidth="1"/>
    <col min="11785" max="11785" width="5.75" style="8" customWidth="1"/>
    <col min="11786" max="11786" width="54.25" style="8" bestFit="1" customWidth="1"/>
    <col min="11787" max="11787" width="37.25" style="8" bestFit="1" customWidth="1"/>
    <col min="11788" max="11788" width="11" style="8" customWidth="1"/>
    <col min="11789" max="11789" width="13.75" style="8" customWidth="1"/>
    <col min="11790" max="11790" width="6.375" style="8" customWidth="1"/>
    <col min="11791" max="11791" width="13.25" style="8" customWidth="1"/>
    <col min="11792" max="11792" width="16.75" style="8" customWidth="1"/>
    <col min="11793" max="11793" width="15.625" style="8" customWidth="1"/>
    <col min="11794" max="12032" width="9" style="8"/>
    <col min="12033" max="12033" width="2.625" style="8" customWidth="1"/>
    <col min="12034" max="12034" width="15" style="8" bestFit="1" customWidth="1"/>
    <col min="12035" max="12035" width="14.375" style="8" bestFit="1" customWidth="1"/>
    <col min="12036" max="12036" width="13.125" style="8" bestFit="1" customWidth="1"/>
    <col min="12037" max="12037" width="66.375" style="8" bestFit="1" customWidth="1"/>
    <col min="12038" max="12038" width="6.25" style="8" customWidth="1"/>
    <col min="12039" max="12040" width="9.875" style="8" bestFit="1" customWidth="1"/>
    <col min="12041" max="12041" width="5.75" style="8" customWidth="1"/>
    <col min="12042" max="12042" width="54.25" style="8" bestFit="1" customWidth="1"/>
    <col min="12043" max="12043" width="37.25" style="8" bestFit="1" customWidth="1"/>
    <col min="12044" max="12044" width="11" style="8" customWidth="1"/>
    <col min="12045" max="12045" width="13.75" style="8" customWidth="1"/>
    <col min="12046" max="12046" width="6.375" style="8" customWidth="1"/>
    <col min="12047" max="12047" width="13.25" style="8" customWidth="1"/>
    <col min="12048" max="12048" width="16.75" style="8" customWidth="1"/>
    <col min="12049" max="12049" width="15.625" style="8" customWidth="1"/>
    <col min="12050" max="12288" width="9" style="8"/>
    <col min="12289" max="12289" width="2.625" style="8" customWidth="1"/>
    <col min="12290" max="12290" width="15" style="8" bestFit="1" customWidth="1"/>
    <col min="12291" max="12291" width="14.375" style="8" bestFit="1" customWidth="1"/>
    <col min="12292" max="12292" width="13.125" style="8" bestFit="1" customWidth="1"/>
    <col min="12293" max="12293" width="66.375" style="8" bestFit="1" customWidth="1"/>
    <col min="12294" max="12294" width="6.25" style="8" customWidth="1"/>
    <col min="12295" max="12296" width="9.875" style="8" bestFit="1" customWidth="1"/>
    <col min="12297" max="12297" width="5.75" style="8" customWidth="1"/>
    <col min="12298" max="12298" width="54.25" style="8" bestFit="1" customWidth="1"/>
    <col min="12299" max="12299" width="37.25" style="8" bestFit="1" customWidth="1"/>
    <col min="12300" max="12300" width="11" style="8" customWidth="1"/>
    <col min="12301" max="12301" width="13.75" style="8" customWidth="1"/>
    <col min="12302" max="12302" width="6.375" style="8" customWidth="1"/>
    <col min="12303" max="12303" width="13.25" style="8" customWidth="1"/>
    <col min="12304" max="12304" width="16.75" style="8" customWidth="1"/>
    <col min="12305" max="12305" width="15.625" style="8" customWidth="1"/>
    <col min="12306" max="12544" width="9" style="8"/>
    <col min="12545" max="12545" width="2.625" style="8" customWidth="1"/>
    <col min="12546" max="12546" width="15" style="8" bestFit="1" customWidth="1"/>
    <col min="12547" max="12547" width="14.375" style="8" bestFit="1" customWidth="1"/>
    <col min="12548" max="12548" width="13.125" style="8" bestFit="1" customWidth="1"/>
    <col min="12549" max="12549" width="66.375" style="8" bestFit="1" customWidth="1"/>
    <col min="12550" max="12550" width="6.25" style="8" customWidth="1"/>
    <col min="12551" max="12552" width="9.875" style="8" bestFit="1" customWidth="1"/>
    <col min="12553" max="12553" width="5.75" style="8" customWidth="1"/>
    <col min="12554" max="12554" width="54.25" style="8" bestFit="1" customWidth="1"/>
    <col min="12555" max="12555" width="37.25" style="8" bestFit="1" customWidth="1"/>
    <col min="12556" max="12556" width="11" style="8" customWidth="1"/>
    <col min="12557" max="12557" width="13.75" style="8" customWidth="1"/>
    <col min="12558" max="12558" width="6.375" style="8" customWidth="1"/>
    <col min="12559" max="12559" width="13.25" style="8" customWidth="1"/>
    <col min="12560" max="12560" width="16.75" style="8" customWidth="1"/>
    <col min="12561" max="12561" width="15.625" style="8" customWidth="1"/>
    <col min="12562" max="12800" width="9" style="8"/>
    <col min="12801" max="12801" width="2.625" style="8" customWidth="1"/>
    <col min="12802" max="12802" width="15" style="8" bestFit="1" customWidth="1"/>
    <col min="12803" max="12803" width="14.375" style="8" bestFit="1" customWidth="1"/>
    <col min="12804" max="12804" width="13.125" style="8" bestFit="1" customWidth="1"/>
    <col min="12805" max="12805" width="66.375" style="8" bestFit="1" customWidth="1"/>
    <col min="12806" max="12806" width="6.25" style="8" customWidth="1"/>
    <col min="12807" max="12808" width="9.875" style="8" bestFit="1" customWidth="1"/>
    <col min="12809" max="12809" width="5.75" style="8" customWidth="1"/>
    <col min="12810" max="12810" width="54.25" style="8" bestFit="1" customWidth="1"/>
    <col min="12811" max="12811" width="37.25" style="8" bestFit="1" customWidth="1"/>
    <col min="12812" max="12812" width="11" style="8" customWidth="1"/>
    <col min="12813" max="12813" width="13.75" style="8" customWidth="1"/>
    <col min="12814" max="12814" width="6.375" style="8" customWidth="1"/>
    <col min="12815" max="12815" width="13.25" style="8" customWidth="1"/>
    <col min="12816" max="12816" width="16.75" style="8" customWidth="1"/>
    <col min="12817" max="12817" width="15.625" style="8" customWidth="1"/>
    <col min="12818" max="13056" width="9" style="8"/>
    <col min="13057" max="13057" width="2.625" style="8" customWidth="1"/>
    <col min="13058" max="13058" width="15" style="8" bestFit="1" customWidth="1"/>
    <col min="13059" max="13059" width="14.375" style="8" bestFit="1" customWidth="1"/>
    <col min="13060" max="13060" width="13.125" style="8" bestFit="1" customWidth="1"/>
    <col min="13061" max="13061" width="66.375" style="8" bestFit="1" customWidth="1"/>
    <col min="13062" max="13062" width="6.25" style="8" customWidth="1"/>
    <col min="13063" max="13064" width="9.875" style="8" bestFit="1" customWidth="1"/>
    <col min="13065" max="13065" width="5.75" style="8" customWidth="1"/>
    <col min="13066" max="13066" width="54.25" style="8" bestFit="1" customWidth="1"/>
    <col min="13067" max="13067" width="37.25" style="8" bestFit="1" customWidth="1"/>
    <col min="13068" max="13068" width="11" style="8" customWidth="1"/>
    <col min="13069" max="13069" width="13.75" style="8" customWidth="1"/>
    <col min="13070" max="13070" width="6.375" style="8" customWidth="1"/>
    <col min="13071" max="13071" width="13.25" style="8" customWidth="1"/>
    <col min="13072" max="13072" width="16.75" style="8" customWidth="1"/>
    <col min="13073" max="13073" width="15.625" style="8" customWidth="1"/>
    <col min="13074" max="13312" width="9" style="8"/>
    <col min="13313" max="13313" width="2.625" style="8" customWidth="1"/>
    <col min="13314" max="13314" width="15" style="8" bestFit="1" customWidth="1"/>
    <col min="13315" max="13315" width="14.375" style="8" bestFit="1" customWidth="1"/>
    <col min="13316" max="13316" width="13.125" style="8" bestFit="1" customWidth="1"/>
    <col min="13317" max="13317" width="66.375" style="8" bestFit="1" customWidth="1"/>
    <col min="13318" max="13318" width="6.25" style="8" customWidth="1"/>
    <col min="13319" max="13320" width="9.875" style="8" bestFit="1" customWidth="1"/>
    <col min="13321" max="13321" width="5.75" style="8" customWidth="1"/>
    <col min="13322" max="13322" width="54.25" style="8" bestFit="1" customWidth="1"/>
    <col min="13323" max="13323" width="37.25" style="8" bestFit="1" customWidth="1"/>
    <col min="13324" max="13324" width="11" style="8" customWidth="1"/>
    <col min="13325" max="13325" width="13.75" style="8" customWidth="1"/>
    <col min="13326" max="13326" width="6.375" style="8" customWidth="1"/>
    <col min="13327" max="13327" width="13.25" style="8" customWidth="1"/>
    <col min="13328" max="13328" width="16.75" style="8" customWidth="1"/>
    <col min="13329" max="13329" width="15.625" style="8" customWidth="1"/>
    <col min="13330" max="13568" width="9" style="8"/>
    <col min="13569" max="13569" width="2.625" style="8" customWidth="1"/>
    <col min="13570" max="13570" width="15" style="8" bestFit="1" customWidth="1"/>
    <col min="13571" max="13571" width="14.375" style="8" bestFit="1" customWidth="1"/>
    <col min="13572" max="13572" width="13.125" style="8" bestFit="1" customWidth="1"/>
    <col min="13573" max="13573" width="66.375" style="8" bestFit="1" customWidth="1"/>
    <col min="13574" max="13574" width="6.25" style="8" customWidth="1"/>
    <col min="13575" max="13576" width="9.875" style="8" bestFit="1" customWidth="1"/>
    <col min="13577" max="13577" width="5.75" style="8" customWidth="1"/>
    <col min="13578" max="13578" width="54.25" style="8" bestFit="1" customWidth="1"/>
    <col min="13579" max="13579" width="37.25" style="8" bestFit="1" customWidth="1"/>
    <col min="13580" max="13580" width="11" style="8" customWidth="1"/>
    <col min="13581" max="13581" width="13.75" style="8" customWidth="1"/>
    <col min="13582" max="13582" width="6.375" style="8" customWidth="1"/>
    <col min="13583" max="13583" width="13.25" style="8" customWidth="1"/>
    <col min="13584" max="13584" width="16.75" style="8" customWidth="1"/>
    <col min="13585" max="13585" width="15.625" style="8" customWidth="1"/>
    <col min="13586" max="13824" width="9" style="8"/>
    <col min="13825" max="13825" width="2.625" style="8" customWidth="1"/>
    <col min="13826" max="13826" width="15" style="8" bestFit="1" customWidth="1"/>
    <col min="13827" max="13827" width="14.375" style="8" bestFit="1" customWidth="1"/>
    <col min="13828" max="13828" width="13.125" style="8" bestFit="1" customWidth="1"/>
    <col min="13829" max="13829" width="66.375" style="8" bestFit="1" customWidth="1"/>
    <col min="13830" max="13830" width="6.25" style="8" customWidth="1"/>
    <col min="13831" max="13832" width="9.875" style="8" bestFit="1" customWidth="1"/>
    <col min="13833" max="13833" width="5.75" style="8" customWidth="1"/>
    <col min="13834" max="13834" width="54.25" style="8" bestFit="1" customWidth="1"/>
    <col min="13835" max="13835" width="37.25" style="8" bestFit="1" customWidth="1"/>
    <col min="13836" max="13836" width="11" style="8" customWidth="1"/>
    <col min="13837" max="13837" width="13.75" style="8" customWidth="1"/>
    <col min="13838" max="13838" width="6.375" style="8" customWidth="1"/>
    <col min="13839" max="13839" width="13.25" style="8" customWidth="1"/>
    <col min="13840" max="13840" width="16.75" style="8" customWidth="1"/>
    <col min="13841" max="13841" width="15.625" style="8" customWidth="1"/>
    <col min="13842" max="14080" width="9" style="8"/>
    <col min="14081" max="14081" width="2.625" style="8" customWidth="1"/>
    <col min="14082" max="14082" width="15" style="8" bestFit="1" customWidth="1"/>
    <col min="14083" max="14083" width="14.375" style="8" bestFit="1" customWidth="1"/>
    <col min="14084" max="14084" width="13.125" style="8" bestFit="1" customWidth="1"/>
    <col min="14085" max="14085" width="66.375" style="8" bestFit="1" customWidth="1"/>
    <col min="14086" max="14086" width="6.25" style="8" customWidth="1"/>
    <col min="14087" max="14088" width="9.875" style="8" bestFit="1" customWidth="1"/>
    <col min="14089" max="14089" width="5.75" style="8" customWidth="1"/>
    <col min="14090" max="14090" width="54.25" style="8" bestFit="1" customWidth="1"/>
    <col min="14091" max="14091" width="37.25" style="8" bestFit="1" customWidth="1"/>
    <col min="14092" max="14092" width="11" style="8" customWidth="1"/>
    <col min="14093" max="14093" width="13.75" style="8" customWidth="1"/>
    <col min="14094" max="14094" width="6.375" style="8" customWidth="1"/>
    <col min="14095" max="14095" width="13.25" style="8" customWidth="1"/>
    <col min="14096" max="14096" width="16.75" style="8" customWidth="1"/>
    <col min="14097" max="14097" width="15.625" style="8" customWidth="1"/>
    <col min="14098" max="14336" width="9" style="8"/>
    <col min="14337" max="14337" width="2.625" style="8" customWidth="1"/>
    <col min="14338" max="14338" width="15" style="8" bestFit="1" customWidth="1"/>
    <col min="14339" max="14339" width="14.375" style="8" bestFit="1" customWidth="1"/>
    <col min="14340" max="14340" width="13.125" style="8" bestFit="1" customWidth="1"/>
    <col min="14341" max="14341" width="66.375" style="8" bestFit="1" customWidth="1"/>
    <col min="14342" max="14342" width="6.25" style="8" customWidth="1"/>
    <col min="14343" max="14344" width="9.875" style="8" bestFit="1" customWidth="1"/>
    <col min="14345" max="14345" width="5.75" style="8" customWidth="1"/>
    <col min="14346" max="14346" width="54.25" style="8" bestFit="1" customWidth="1"/>
    <col min="14347" max="14347" width="37.25" style="8" bestFit="1" customWidth="1"/>
    <col min="14348" max="14348" width="11" style="8" customWidth="1"/>
    <col min="14349" max="14349" width="13.75" style="8" customWidth="1"/>
    <col min="14350" max="14350" width="6.375" style="8" customWidth="1"/>
    <col min="14351" max="14351" width="13.25" style="8" customWidth="1"/>
    <col min="14352" max="14352" width="16.75" style="8" customWidth="1"/>
    <col min="14353" max="14353" width="15.625" style="8" customWidth="1"/>
    <col min="14354" max="14592" width="9" style="8"/>
    <col min="14593" max="14593" width="2.625" style="8" customWidth="1"/>
    <col min="14594" max="14594" width="15" style="8" bestFit="1" customWidth="1"/>
    <col min="14595" max="14595" width="14.375" style="8" bestFit="1" customWidth="1"/>
    <col min="14596" max="14596" width="13.125" style="8" bestFit="1" customWidth="1"/>
    <col min="14597" max="14597" width="66.375" style="8" bestFit="1" customWidth="1"/>
    <col min="14598" max="14598" width="6.25" style="8" customWidth="1"/>
    <col min="14599" max="14600" width="9.875" style="8" bestFit="1" customWidth="1"/>
    <col min="14601" max="14601" width="5.75" style="8" customWidth="1"/>
    <col min="14602" max="14602" width="54.25" style="8" bestFit="1" customWidth="1"/>
    <col min="14603" max="14603" width="37.25" style="8" bestFit="1" customWidth="1"/>
    <col min="14604" max="14604" width="11" style="8" customWidth="1"/>
    <col min="14605" max="14605" width="13.75" style="8" customWidth="1"/>
    <col min="14606" max="14606" width="6.375" style="8" customWidth="1"/>
    <col min="14607" max="14607" width="13.25" style="8" customWidth="1"/>
    <col min="14608" max="14608" width="16.75" style="8" customWidth="1"/>
    <col min="14609" max="14609" width="15.625" style="8" customWidth="1"/>
    <col min="14610" max="14848" width="9" style="8"/>
    <col min="14849" max="14849" width="2.625" style="8" customWidth="1"/>
    <col min="14850" max="14850" width="15" style="8" bestFit="1" customWidth="1"/>
    <col min="14851" max="14851" width="14.375" style="8" bestFit="1" customWidth="1"/>
    <col min="14852" max="14852" width="13.125" style="8" bestFit="1" customWidth="1"/>
    <col min="14853" max="14853" width="66.375" style="8" bestFit="1" customWidth="1"/>
    <col min="14854" max="14854" width="6.25" style="8" customWidth="1"/>
    <col min="14855" max="14856" width="9.875" style="8" bestFit="1" customWidth="1"/>
    <col min="14857" max="14857" width="5.75" style="8" customWidth="1"/>
    <col min="14858" max="14858" width="54.25" style="8" bestFit="1" customWidth="1"/>
    <col min="14859" max="14859" width="37.25" style="8" bestFit="1" customWidth="1"/>
    <col min="14860" max="14860" width="11" style="8" customWidth="1"/>
    <col min="14861" max="14861" width="13.75" style="8" customWidth="1"/>
    <col min="14862" max="14862" width="6.375" style="8" customWidth="1"/>
    <col min="14863" max="14863" width="13.25" style="8" customWidth="1"/>
    <col min="14864" max="14864" width="16.75" style="8" customWidth="1"/>
    <col min="14865" max="14865" width="15.625" style="8" customWidth="1"/>
    <col min="14866" max="15104" width="9" style="8"/>
    <col min="15105" max="15105" width="2.625" style="8" customWidth="1"/>
    <col min="15106" max="15106" width="15" style="8" bestFit="1" customWidth="1"/>
    <col min="15107" max="15107" width="14.375" style="8" bestFit="1" customWidth="1"/>
    <col min="15108" max="15108" width="13.125" style="8" bestFit="1" customWidth="1"/>
    <col min="15109" max="15109" width="66.375" style="8" bestFit="1" customWidth="1"/>
    <col min="15110" max="15110" width="6.25" style="8" customWidth="1"/>
    <col min="15111" max="15112" width="9.875" style="8" bestFit="1" customWidth="1"/>
    <col min="15113" max="15113" width="5.75" style="8" customWidth="1"/>
    <col min="15114" max="15114" width="54.25" style="8" bestFit="1" customWidth="1"/>
    <col min="15115" max="15115" width="37.25" style="8" bestFit="1" customWidth="1"/>
    <col min="15116" max="15116" width="11" style="8" customWidth="1"/>
    <col min="15117" max="15117" width="13.75" style="8" customWidth="1"/>
    <col min="15118" max="15118" width="6.375" style="8" customWidth="1"/>
    <col min="15119" max="15119" width="13.25" style="8" customWidth="1"/>
    <col min="15120" max="15120" width="16.75" style="8" customWidth="1"/>
    <col min="15121" max="15121" width="15.625" style="8" customWidth="1"/>
    <col min="15122" max="15360" width="9" style="8"/>
    <col min="15361" max="15361" width="2.625" style="8" customWidth="1"/>
    <col min="15362" max="15362" width="15" style="8" bestFit="1" customWidth="1"/>
    <col min="15363" max="15363" width="14.375" style="8" bestFit="1" customWidth="1"/>
    <col min="15364" max="15364" width="13.125" style="8" bestFit="1" customWidth="1"/>
    <col min="15365" max="15365" width="66.375" style="8" bestFit="1" customWidth="1"/>
    <col min="15366" max="15366" width="6.25" style="8" customWidth="1"/>
    <col min="15367" max="15368" width="9.875" style="8" bestFit="1" customWidth="1"/>
    <col min="15369" max="15369" width="5.75" style="8" customWidth="1"/>
    <col min="15370" max="15370" width="54.25" style="8" bestFit="1" customWidth="1"/>
    <col min="15371" max="15371" width="37.25" style="8" bestFit="1" customWidth="1"/>
    <col min="15372" max="15372" width="11" style="8" customWidth="1"/>
    <col min="15373" max="15373" width="13.75" style="8" customWidth="1"/>
    <col min="15374" max="15374" width="6.375" style="8" customWidth="1"/>
    <col min="15375" max="15375" width="13.25" style="8" customWidth="1"/>
    <col min="15376" max="15376" width="16.75" style="8" customWidth="1"/>
    <col min="15377" max="15377" width="15.625" style="8" customWidth="1"/>
    <col min="15378" max="15616" width="9" style="8"/>
    <col min="15617" max="15617" width="2.625" style="8" customWidth="1"/>
    <col min="15618" max="15618" width="15" style="8" bestFit="1" customWidth="1"/>
    <col min="15619" max="15619" width="14.375" style="8" bestFit="1" customWidth="1"/>
    <col min="15620" max="15620" width="13.125" style="8" bestFit="1" customWidth="1"/>
    <col min="15621" max="15621" width="66.375" style="8" bestFit="1" customWidth="1"/>
    <col min="15622" max="15622" width="6.25" style="8" customWidth="1"/>
    <col min="15623" max="15624" width="9.875" style="8" bestFit="1" customWidth="1"/>
    <col min="15625" max="15625" width="5.75" style="8" customWidth="1"/>
    <col min="15626" max="15626" width="54.25" style="8" bestFit="1" customWidth="1"/>
    <col min="15627" max="15627" width="37.25" style="8" bestFit="1" customWidth="1"/>
    <col min="15628" max="15628" width="11" style="8" customWidth="1"/>
    <col min="15629" max="15629" width="13.75" style="8" customWidth="1"/>
    <col min="15630" max="15630" width="6.375" style="8" customWidth="1"/>
    <col min="15631" max="15631" width="13.25" style="8" customWidth="1"/>
    <col min="15632" max="15632" width="16.75" style="8" customWidth="1"/>
    <col min="15633" max="15633" width="15.625" style="8" customWidth="1"/>
    <col min="15634" max="15872" width="9" style="8"/>
    <col min="15873" max="15873" width="2.625" style="8" customWidth="1"/>
    <col min="15874" max="15874" width="15" style="8" bestFit="1" customWidth="1"/>
    <col min="15875" max="15875" width="14.375" style="8" bestFit="1" customWidth="1"/>
    <col min="15876" max="15876" width="13.125" style="8" bestFit="1" customWidth="1"/>
    <col min="15877" max="15877" width="66.375" style="8" bestFit="1" customWidth="1"/>
    <col min="15878" max="15878" width="6.25" style="8" customWidth="1"/>
    <col min="15879" max="15880" width="9.875" style="8" bestFit="1" customWidth="1"/>
    <col min="15881" max="15881" width="5.75" style="8" customWidth="1"/>
    <col min="15882" max="15882" width="54.25" style="8" bestFit="1" customWidth="1"/>
    <col min="15883" max="15883" width="37.25" style="8" bestFit="1" customWidth="1"/>
    <col min="15884" max="15884" width="11" style="8" customWidth="1"/>
    <col min="15885" max="15885" width="13.75" style="8" customWidth="1"/>
    <col min="15886" max="15886" width="6.375" style="8" customWidth="1"/>
    <col min="15887" max="15887" width="13.25" style="8" customWidth="1"/>
    <col min="15888" max="15888" width="16.75" style="8" customWidth="1"/>
    <col min="15889" max="15889" width="15.625" style="8" customWidth="1"/>
    <col min="15890" max="16128" width="9" style="8"/>
    <col min="16129" max="16129" width="2.625" style="8" customWidth="1"/>
    <col min="16130" max="16130" width="15" style="8" bestFit="1" customWidth="1"/>
    <col min="16131" max="16131" width="14.375" style="8" bestFit="1" customWidth="1"/>
    <col min="16132" max="16132" width="13.125" style="8" bestFit="1" customWidth="1"/>
    <col min="16133" max="16133" width="66.375" style="8" bestFit="1" customWidth="1"/>
    <col min="16134" max="16134" width="6.25" style="8" customWidth="1"/>
    <col min="16135" max="16136" width="9.875" style="8" bestFit="1" customWidth="1"/>
    <col min="16137" max="16137" width="5.75" style="8" customWidth="1"/>
    <col min="16138" max="16138" width="54.25" style="8" bestFit="1" customWidth="1"/>
    <col min="16139" max="16139" width="37.25" style="8" bestFit="1" customWidth="1"/>
    <col min="16140" max="16140" width="11" style="8" customWidth="1"/>
    <col min="16141" max="16141" width="13.75" style="8" customWidth="1"/>
    <col min="16142" max="16142" width="6.375" style="8" customWidth="1"/>
    <col min="16143" max="16143" width="13.25" style="8" customWidth="1"/>
    <col min="16144" max="16144" width="16.75" style="8" customWidth="1"/>
    <col min="16145" max="16145" width="15.625" style="8" customWidth="1"/>
    <col min="16146" max="16384" width="9" style="8"/>
  </cols>
  <sheetData>
    <row r="2" spans="2:26" ht="20.100000000000001" customHeight="1">
      <c r="B2" s="1" t="s">
        <v>0</v>
      </c>
      <c r="C2" s="1"/>
      <c r="D2" s="1"/>
      <c r="E2" s="1381" t="s">
        <v>3736</v>
      </c>
      <c r="G2" s="4" t="s">
        <v>2</v>
      </c>
      <c r="H2" s="5"/>
      <c r="I2" s="6"/>
      <c r="J2" s="7">
        <f>SUM(H:H)</f>
        <v>27040</v>
      </c>
    </row>
    <row r="3" spans="2:26" ht="20.100000000000001" customHeight="1">
      <c r="B3" s="1" t="s">
        <v>3</v>
      </c>
      <c r="C3" s="1"/>
      <c r="D3" s="1"/>
      <c r="E3" s="1382" t="s">
        <v>3180</v>
      </c>
    </row>
    <row r="4" spans="2:26" ht="20.100000000000001" customHeight="1">
      <c r="B4" s="1" t="s">
        <v>5</v>
      </c>
      <c r="C4" s="1"/>
      <c r="D4" s="1"/>
      <c r="E4" s="1382">
        <v>176136</v>
      </c>
      <c r="J4" s="15"/>
      <c r="K4" s="16"/>
    </row>
    <row r="5" spans="2:26" ht="20.100000000000001" customHeight="1">
      <c r="B5" s="1" t="s">
        <v>6</v>
      </c>
      <c r="C5" s="1"/>
      <c r="D5" s="1"/>
      <c r="E5" s="102"/>
      <c r="J5" s="15"/>
      <c r="K5" s="16"/>
    </row>
    <row r="6" spans="2:26" ht="20.100000000000001" customHeight="1">
      <c r="B6" s="1" t="s">
        <v>7</v>
      </c>
      <c r="C6" s="1"/>
      <c r="D6" s="1"/>
      <c r="E6" s="102"/>
      <c r="J6" s="15"/>
      <c r="K6" s="16"/>
    </row>
    <row r="7" spans="2:26" ht="20.100000000000001" customHeight="1">
      <c r="B7" s="18"/>
      <c r="C7" s="18"/>
      <c r="D7" s="18"/>
      <c r="E7" s="294"/>
      <c r="J7" s="15"/>
      <c r="K7" s="16"/>
      <c r="L7" s="20"/>
    </row>
    <row r="9" spans="2:26" s="9" customFormat="1" ht="19.7" customHeight="1">
      <c r="B9" s="21" t="s">
        <v>8</v>
      </c>
      <c r="C9" s="21" t="s">
        <v>9</v>
      </c>
      <c r="D9" s="21" t="s">
        <v>10</v>
      </c>
      <c r="E9" s="22" t="s">
        <v>11</v>
      </c>
      <c r="F9" s="22" t="s">
        <v>12</v>
      </c>
      <c r="G9" s="22" t="s">
        <v>13</v>
      </c>
      <c r="H9" s="22" t="s">
        <v>14</v>
      </c>
      <c r="I9" s="22" t="s">
        <v>15</v>
      </c>
      <c r="J9" s="22" t="s">
        <v>16</v>
      </c>
      <c r="K9" s="22" t="s">
        <v>17</v>
      </c>
      <c r="L9" s="22" t="s">
        <v>18</v>
      </c>
      <c r="M9" s="25" t="s">
        <v>19</v>
      </c>
      <c r="N9" s="21" t="s">
        <v>20</v>
      </c>
      <c r="O9" s="22" t="s">
        <v>21</v>
      </c>
      <c r="P9" s="25" t="s">
        <v>22</v>
      </c>
      <c r="Q9" s="26" t="s">
        <v>23</v>
      </c>
    </row>
    <row r="10" spans="2:26">
      <c r="B10" s="27"/>
      <c r="C10" s="21" t="s">
        <v>659</v>
      </c>
      <c r="D10" s="21" t="s">
        <v>659</v>
      </c>
      <c r="E10" s="31" t="s">
        <v>3737</v>
      </c>
      <c r="F10" s="31">
        <v>1</v>
      </c>
      <c r="G10" s="31">
        <v>9600</v>
      </c>
      <c r="H10" s="31">
        <v>9600</v>
      </c>
      <c r="I10" s="23"/>
      <c r="J10" s="31" t="s">
        <v>2334</v>
      </c>
      <c r="K10" s="22" t="s">
        <v>3738</v>
      </c>
      <c r="L10" s="22"/>
      <c r="M10" s="22"/>
      <c r="N10" s="31"/>
      <c r="O10" s="22"/>
      <c r="P10" s="22"/>
      <c r="Q10" s="26">
        <v>43934</v>
      </c>
      <c r="Y10" s="1373"/>
      <c r="Z10" s="1374"/>
    </row>
    <row r="11" spans="2:26">
      <c r="B11" s="27"/>
      <c r="C11" s="21" t="s">
        <v>659</v>
      </c>
      <c r="D11" s="21" t="s">
        <v>659</v>
      </c>
      <c r="E11" s="31" t="s">
        <v>3739</v>
      </c>
      <c r="F11" s="31">
        <v>1</v>
      </c>
      <c r="G11" s="31">
        <v>7700</v>
      </c>
      <c r="H11" s="31">
        <v>7700</v>
      </c>
      <c r="I11" s="23"/>
      <c r="J11" s="31" t="s">
        <v>2334</v>
      </c>
      <c r="K11" s="22" t="s">
        <v>2333</v>
      </c>
      <c r="L11" s="22"/>
      <c r="M11" s="22"/>
      <c r="N11" s="31"/>
      <c r="O11" s="22"/>
      <c r="P11" s="22"/>
      <c r="Q11" s="26">
        <v>43934</v>
      </c>
      <c r="Y11" s="1373"/>
      <c r="Z11" s="1374"/>
    </row>
    <row r="12" spans="2:26">
      <c r="B12" s="27"/>
      <c r="C12" s="21" t="s">
        <v>659</v>
      </c>
      <c r="D12" s="21" t="s">
        <v>659</v>
      </c>
      <c r="E12" s="31" t="s">
        <v>3740</v>
      </c>
      <c r="F12" s="31">
        <v>1</v>
      </c>
      <c r="G12" s="31">
        <v>9500</v>
      </c>
      <c r="H12" s="31">
        <v>9500</v>
      </c>
      <c r="I12" s="23"/>
      <c r="J12" s="31" t="s">
        <v>2334</v>
      </c>
      <c r="K12" s="22" t="s">
        <v>3741</v>
      </c>
      <c r="L12" s="22"/>
      <c r="M12" s="22"/>
      <c r="N12" s="31"/>
      <c r="O12" s="22"/>
      <c r="P12" s="22"/>
      <c r="Q12" s="26">
        <v>43934</v>
      </c>
      <c r="Y12" s="1373"/>
      <c r="Z12" s="1374"/>
    </row>
    <row r="13" spans="2:26">
      <c r="B13" s="27"/>
      <c r="C13" s="21" t="s">
        <v>35</v>
      </c>
      <c r="D13" s="21" t="s">
        <v>35</v>
      </c>
      <c r="E13" s="31" t="s">
        <v>1935</v>
      </c>
      <c r="F13" s="31">
        <v>1</v>
      </c>
      <c r="G13" s="31">
        <v>240</v>
      </c>
      <c r="H13" s="31">
        <v>240</v>
      </c>
      <c r="I13" s="23"/>
      <c r="J13" s="31" t="s">
        <v>3233</v>
      </c>
      <c r="K13" s="22" t="s">
        <v>3742</v>
      </c>
      <c r="L13" s="22"/>
      <c r="M13" s="22"/>
      <c r="N13" s="31"/>
      <c r="O13" s="22"/>
      <c r="P13" s="22"/>
      <c r="Q13" s="26">
        <v>43924</v>
      </c>
      <c r="Y13" s="1373"/>
      <c r="Z13" s="1374"/>
    </row>
    <row r="14" spans="2:26">
      <c r="B14" s="21"/>
      <c r="C14" s="21"/>
      <c r="D14" s="21"/>
      <c r="E14" s="31"/>
      <c r="F14" s="23"/>
      <c r="G14" s="23"/>
      <c r="H14" s="23"/>
      <c r="I14" s="23"/>
      <c r="J14" s="31"/>
      <c r="K14" s="864"/>
      <c r="L14" s="31"/>
      <c r="M14" s="22"/>
      <c r="N14" s="31"/>
      <c r="O14" s="22"/>
      <c r="P14" s="22"/>
      <c r="Q14" s="26"/>
    </row>
    <row r="15" spans="2:26">
      <c r="B15" s="21"/>
      <c r="C15" s="21"/>
      <c r="D15" s="21"/>
      <c r="F15" s="23"/>
      <c r="G15" s="23"/>
      <c r="H15" s="23"/>
      <c r="I15" s="23"/>
      <c r="J15" s="31"/>
      <c r="K15" s="864"/>
      <c r="L15" s="31"/>
      <c r="M15" s="22"/>
      <c r="N15" s="31"/>
      <c r="O15" s="22"/>
      <c r="P15" s="22"/>
      <c r="Q15" s="26"/>
    </row>
    <row r="16" spans="2:26" ht="13.5" customHeight="1">
      <c r="B16" s="27"/>
      <c r="C16" s="21"/>
      <c r="D16" s="21"/>
      <c r="E16" s="30"/>
      <c r="F16" s="23"/>
      <c r="G16" s="28"/>
      <c r="H16" s="266"/>
      <c r="I16" s="36"/>
      <c r="J16" s="1136"/>
      <c r="K16" s="864"/>
      <c r="L16" s="22"/>
      <c r="M16" s="25"/>
      <c r="N16" s="31"/>
      <c r="O16" s="22"/>
      <c r="P16" s="25"/>
      <c r="Q16" s="26"/>
      <c r="Y16" s="9"/>
      <c r="Z16" s="1374"/>
    </row>
    <row r="17" spans="2:26" ht="13.5" customHeight="1">
      <c r="B17" s="27"/>
      <c r="C17" s="21"/>
      <c r="D17" s="21"/>
      <c r="E17" s="30"/>
      <c r="F17" s="23"/>
      <c r="G17" s="28"/>
      <c r="H17" s="266"/>
      <c r="I17" s="36"/>
      <c r="J17" s="1136"/>
      <c r="K17" s="864"/>
      <c r="L17" s="22"/>
      <c r="M17" s="25"/>
      <c r="N17" s="31"/>
      <c r="O17" s="22"/>
      <c r="P17" s="25"/>
      <c r="Q17" s="26"/>
      <c r="Y17" s="9"/>
      <c r="Z17" s="1374"/>
    </row>
    <row r="18" spans="2:26" ht="13.5" customHeight="1">
      <c r="B18" s="27"/>
      <c r="C18" s="21"/>
      <c r="D18" s="21"/>
      <c r="E18" s="30"/>
      <c r="F18" s="23"/>
      <c r="G18" s="28"/>
      <c r="H18" s="266"/>
      <c r="I18" s="36"/>
      <c r="J18" s="31"/>
      <c r="K18" s="864"/>
      <c r="L18" s="22"/>
      <c r="M18" s="25"/>
      <c r="N18" s="31"/>
      <c r="O18" s="22"/>
      <c r="P18" s="25"/>
      <c r="Q18" s="26"/>
      <c r="Y18" s="9"/>
      <c r="Z18" s="1374"/>
    </row>
    <row r="19" spans="2:26" ht="13.5" customHeight="1">
      <c r="B19" s="27"/>
      <c r="C19" s="21"/>
      <c r="D19" s="21"/>
      <c r="E19" s="30"/>
      <c r="F19" s="23"/>
      <c r="G19" s="28"/>
      <c r="H19" s="266"/>
      <c r="I19" s="36"/>
      <c r="J19" s="31"/>
      <c r="K19" s="864"/>
      <c r="L19" s="22"/>
      <c r="M19" s="25"/>
      <c r="N19" s="31"/>
      <c r="O19" s="22"/>
      <c r="P19" s="25"/>
      <c r="Q19" s="26"/>
      <c r="Y19" s="9"/>
      <c r="Z19" s="1374"/>
    </row>
    <row r="20" spans="2:26" ht="13.5" customHeight="1">
      <c r="B20" s="27"/>
      <c r="C20" s="21"/>
      <c r="D20" s="21"/>
      <c r="E20" s="30"/>
      <c r="F20" s="23"/>
      <c r="G20" s="28"/>
      <c r="H20" s="266"/>
      <c r="I20" s="36"/>
      <c r="J20" s="31"/>
      <c r="K20" s="864"/>
      <c r="L20" s="22"/>
      <c r="M20" s="25"/>
      <c r="N20" s="31"/>
      <c r="O20" s="22"/>
      <c r="P20" s="25"/>
      <c r="Q20" s="26"/>
      <c r="Y20" s="9"/>
      <c r="Z20" s="1374"/>
    </row>
    <row r="21" spans="2:26" ht="13.5" customHeight="1">
      <c r="B21" s="27"/>
      <c r="C21" s="21"/>
      <c r="D21" s="21"/>
      <c r="E21" s="30"/>
      <c r="F21" s="23"/>
      <c r="G21" s="28"/>
      <c r="H21" s="266"/>
      <c r="I21" s="36"/>
      <c r="J21" s="31"/>
      <c r="K21" s="864"/>
      <c r="L21" s="22"/>
      <c r="M21" s="25"/>
      <c r="N21" s="31"/>
      <c r="O21" s="22"/>
      <c r="P21" s="25"/>
      <c r="Q21" s="26"/>
      <c r="Y21" s="9"/>
      <c r="Z21" s="1374"/>
    </row>
    <row r="22" spans="2:26" ht="13.5" customHeight="1">
      <c r="B22" s="27"/>
      <c r="C22" s="21"/>
      <c r="D22" s="21"/>
      <c r="E22" s="30"/>
      <c r="F22" s="23"/>
      <c r="G22" s="28"/>
      <c r="H22" s="266"/>
      <c r="I22" s="36"/>
      <c r="J22" s="31"/>
      <c r="K22" s="864"/>
      <c r="L22" s="22"/>
      <c r="M22" s="25"/>
      <c r="N22" s="31"/>
      <c r="O22" s="22"/>
      <c r="P22" s="25"/>
      <c r="Q22" s="26"/>
      <c r="Y22" s="9"/>
      <c r="Z22" s="1374"/>
    </row>
    <row r="23" spans="2:26" ht="13.5" customHeight="1">
      <c r="B23" s="27"/>
      <c r="C23" s="21"/>
      <c r="D23" s="21"/>
      <c r="E23" s="30"/>
      <c r="F23" s="23"/>
      <c r="G23" s="28"/>
      <c r="H23" s="266"/>
      <c r="I23" s="36"/>
      <c r="J23" s="31"/>
      <c r="K23" s="864"/>
      <c r="L23" s="22"/>
      <c r="M23" s="25"/>
      <c r="N23" s="31"/>
      <c r="O23" s="22"/>
      <c r="P23" s="25"/>
      <c r="Q23" s="26"/>
      <c r="Y23" s="9"/>
      <c r="Z23" s="1374"/>
    </row>
    <row r="24" spans="2:26" ht="13.5" customHeight="1">
      <c r="B24" s="27"/>
      <c r="C24" s="21"/>
      <c r="D24" s="21"/>
      <c r="E24" s="30"/>
      <c r="F24" s="23"/>
      <c r="G24" s="28"/>
      <c r="H24" s="266"/>
      <c r="I24" s="36"/>
      <c r="J24" s="31"/>
      <c r="K24" s="864"/>
      <c r="L24" s="22"/>
      <c r="M24" s="25"/>
      <c r="N24" s="31"/>
      <c r="O24" s="22"/>
      <c r="P24" s="25"/>
      <c r="Q24" s="26"/>
      <c r="Y24" s="9"/>
      <c r="Z24" s="1374"/>
    </row>
    <row r="25" spans="2:26">
      <c r="Y25" s="1373"/>
      <c r="Z25" s="1374"/>
    </row>
  </sheetData>
  <autoFilter ref="B9:O9" xr:uid="{7E2DD737-AE24-482B-A6C2-6EA332DB4A51}"/>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C3CC8-7A60-4A59-83C7-5D2427AB4D2B}">
  <dimension ref="B2:T41"/>
  <sheetViews>
    <sheetView zoomScale="55" zoomScaleNormal="55" workbookViewId="0">
      <selection activeCell="D26" sqref="D26"/>
    </sheetView>
  </sheetViews>
  <sheetFormatPr defaultRowHeight="18.75"/>
  <cols>
    <col min="1" max="1" width="9" style="8"/>
    <col min="2" max="2" width="15.625" style="8" customWidth="1"/>
    <col min="3" max="3" width="8.625" style="1377" customWidth="1"/>
    <col min="4" max="4" width="20.625" style="9" customWidth="1"/>
    <col min="5" max="5" width="3.625" style="8" customWidth="1"/>
    <col min="6" max="6" width="15.625" style="8" customWidth="1"/>
    <col min="7" max="7" width="8.625" style="1377" customWidth="1"/>
    <col min="8" max="8" width="20.625" style="9" customWidth="1"/>
    <col min="9" max="9" width="3.625" style="8" customWidth="1"/>
    <col min="10" max="10" width="15.625" style="8" customWidth="1"/>
    <col min="11" max="11" width="8.625" style="1377" customWidth="1"/>
    <col min="12" max="12" width="20.625" style="9" customWidth="1"/>
    <col min="13" max="13" width="3.625" style="8" customWidth="1"/>
    <col min="14" max="14" width="15.625" style="8" customWidth="1"/>
    <col min="15" max="15" width="8.625" style="1377" customWidth="1"/>
    <col min="16" max="16" width="20.625" style="9" customWidth="1"/>
    <col min="17" max="17" width="9" style="8"/>
    <col min="18" max="18" width="15.625" style="8" customWidth="1"/>
    <col min="19" max="19" width="8.625" style="1377" customWidth="1"/>
    <col min="20" max="20" width="20.625" style="9" customWidth="1"/>
    <col min="21" max="257" width="9" style="8"/>
    <col min="258" max="258" width="15.625" style="8" customWidth="1"/>
    <col min="259" max="259" width="8.625" style="8" customWidth="1"/>
    <col min="260" max="260" width="20.625" style="8" customWidth="1"/>
    <col min="261" max="261" width="3.625" style="8" customWidth="1"/>
    <col min="262" max="262" width="15.625" style="8" customWidth="1"/>
    <col min="263" max="263" width="8.625" style="8" customWidth="1"/>
    <col min="264" max="264" width="20.625" style="8" customWidth="1"/>
    <col min="265" max="265" width="3.625" style="8" customWidth="1"/>
    <col min="266" max="266" width="15.625" style="8" customWidth="1"/>
    <col min="267" max="267" width="8.625" style="8" customWidth="1"/>
    <col min="268" max="268" width="20.625" style="8" customWidth="1"/>
    <col min="269" max="269" width="3.625" style="8" customWidth="1"/>
    <col min="270" max="270" width="15.625" style="8" customWidth="1"/>
    <col min="271" max="271" width="8.625" style="8" customWidth="1"/>
    <col min="272" max="272" width="20.625" style="8" customWidth="1"/>
    <col min="273" max="273" width="9" style="8"/>
    <col min="274" max="274" width="15.625" style="8" customWidth="1"/>
    <col min="275" max="275" width="8.625" style="8" customWidth="1"/>
    <col min="276" max="276" width="20.625" style="8" customWidth="1"/>
    <col min="277" max="513" width="9" style="8"/>
    <col min="514" max="514" width="15.625" style="8" customWidth="1"/>
    <col min="515" max="515" width="8.625" style="8" customWidth="1"/>
    <col min="516" max="516" width="20.625" style="8" customWidth="1"/>
    <col min="517" max="517" width="3.625" style="8" customWidth="1"/>
    <col min="518" max="518" width="15.625" style="8" customWidth="1"/>
    <col min="519" max="519" width="8.625" style="8" customWidth="1"/>
    <col min="520" max="520" width="20.625" style="8" customWidth="1"/>
    <col min="521" max="521" width="3.625" style="8" customWidth="1"/>
    <col min="522" max="522" width="15.625" style="8" customWidth="1"/>
    <col min="523" max="523" width="8.625" style="8" customWidth="1"/>
    <col min="524" max="524" width="20.625" style="8" customWidth="1"/>
    <col min="525" max="525" width="3.625" style="8" customWidth="1"/>
    <col min="526" max="526" width="15.625" style="8" customWidth="1"/>
    <col min="527" max="527" width="8.625" style="8" customWidth="1"/>
    <col min="528" max="528" width="20.625" style="8" customWidth="1"/>
    <col min="529" max="529" width="9" style="8"/>
    <col min="530" max="530" width="15.625" style="8" customWidth="1"/>
    <col min="531" max="531" width="8.625" style="8" customWidth="1"/>
    <col min="532" max="532" width="20.625" style="8" customWidth="1"/>
    <col min="533" max="769" width="9" style="8"/>
    <col min="770" max="770" width="15.625" style="8" customWidth="1"/>
    <col min="771" max="771" width="8.625" style="8" customWidth="1"/>
    <col min="772" max="772" width="20.625" style="8" customWidth="1"/>
    <col min="773" max="773" width="3.625" style="8" customWidth="1"/>
    <col min="774" max="774" width="15.625" style="8" customWidth="1"/>
    <col min="775" max="775" width="8.625" style="8" customWidth="1"/>
    <col min="776" max="776" width="20.625" style="8" customWidth="1"/>
    <col min="777" max="777" width="3.625" style="8" customWidth="1"/>
    <col min="778" max="778" width="15.625" style="8" customWidth="1"/>
    <col min="779" max="779" width="8.625" style="8" customWidth="1"/>
    <col min="780" max="780" width="20.625" style="8" customWidth="1"/>
    <col min="781" max="781" width="3.625" style="8" customWidth="1"/>
    <col min="782" max="782" width="15.625" style="8" customWidth="1"/>
    <col min="783" max="783" width="8.625" style="8" customWidth="1"/>
    <col min="784" max="784" width="20.625" style="8" customWidth="1"/>
    <col min="785" max="785" width="9" style="8"/>
    <col min="786" max="786" width="15.625" style="8" customWidth="1"/>
    <col min="787" max="787" width="8.625" style="8" customWidth="1"/>
    <col min="788" max="788" width="20.625" style="8" customWidth="1"/>
    <col min="789" max="1025" width="9" style="8"/>
    <col min="1026" max="1026" width="15.625" style="8" customWidth="1"/>
    <col min="1027" max="1027" width="8.625" style="8" customWidth="1"/>
    <col min="1028" max="1028" width="20.625" style="8" customWidth="1"/>
    <col min="1029" max="1029" width="3.625" style="8" customWidth="1"/>
    <col min="1030" max="1030" width="15.625" style="8" customWidth="1"/>
    <col min="1031" max="1031" width="8.625" style="8" customWidth="1"/>
    <col min="1032" max="1032" width="20.625" style="8" customWidth="1"/>
    <col min="1033" max="1033" width="3.625" style="8" customWidth="1"/>
    <col min="1034" max="1034" width="15.625" style="8" customWidth="1"/>
    <col min="1035" max="1035" width="8.625" style="8" customWidth="1"/>
    <col min="1036" max="1036" width="20.625" style="8" customWidth="1"/>
    <col min="1037" max="1037" width="3.625" style="8" customWidth="1"/>
    <col min="1038" max="1038" width="15.625" style="8" customWidth="1"/>
    <col min="1039" max="1039" width="8.625" style="8" customWidth="1"/>
    <col min="1040" max="1040" width="20.625" style="8" customWidth="1"/>
    <col min="1041" max="1041" width="9" style="8"/>
    <col min="1042" max="1042" width="15.625" style="8" customWidth="1"/>
    <col min="1043" max="1043" width="8.625" style="8" customWidth="1"/>
    <col min="1044" max="1044" width="20.625" style="8" customWidth="1"/>
    <col min="1045" max="1281" width="9" style="8"/>
    <col min="1282" max="1282" width="15.625" style="8" customWidth="1"/>
    <col min="1283" max="1283" width="8.625" style="8" customWidth="1"/>
    <col min="1284" max="1284" width="20.625" style="8" customWidth="1"/>
    <col min="1285" max="1285" width="3.625" style="8" customWidth="1"/>
    <col min="1286" max="1286" width="15.625" style="8" customWidth="1"/>
    <col min="1287" max="1287" width="8.625" style="8" customWidth="1"/>
    <col min="1288" max="1288" width="20.625" style="8" customWidth="1"/>
    <col min="1289" max="1289" width="3.625" style="8" customWidth="1"/>
    <col min="1290" max="1290" width="15.625" style="8" customWidth="1"/>
    <col min="1291" max="1291" width="8.625" style="8" customWidth="1"/>
    <col min="1292" max="1292" width="20.625" style="8" customWidth="1"/>
    <col min="1293" max="1293" width="3.625" style="8" customWidth="1"/>
    <col min="1294" max="1294" width="15.625" style="8" customWidth="1"/>
    <col min="1295" max="1295" width="8.625" style="8" customWidth="1"/>
    <col min="1296" max="1296" width="20.625" style="8" customWidth="1"/>
    <col min="1297" max="1297" width="9" style="8"/>
    <col min="1298" max="1298" width="15.625" style="8" customWidth="1"/>
    <col min="1299" max="1299" width="8.625" style="8" customWidth="1"/>
    <col min="1300" max="1300" width="20.625" style="8" customWidth="1"/>
    <col min="1301" max="1537" width="9" style="8"/>
    <col min="1538" max="1538" width="15.625" style="8" customWidth="1"/>
    <col min="1539" max="1539" width="8.625" style="8" customWidth="1"/>
    <col min="1540" max="1540" width="20.625" style="8" customWidth="1"/>
    <col min="1541" max="1541" width="3.625" style="8" customWidth="1"/>
    <col min="1542" max="1542" width="15.625" style="8" customWidth="1"/>
    <col min="1543" max="1543" width="8.625" style="8" customWidth="1"/>
    <col min="1544" max="1544" width="20.625" style="8" customWidth="1"/>
    <col min="1545" max="1545" width="3.625" style="8" customWidth="1"/>
    <col min="1546" max="1546" width="15.625" style="8" customWidth="1"/>
    <col min="1547" max="1547" width="8.625" style="8" customWidth="1"/>
    <col min="1548" max="1548" width="20.625" style="8" customWidth="1"/>
    <col min="1549" max="1549" width="3.625" style="8" customWidth="1"/>
    <col min="1550" max="1550" width="15.625" style="8" customWidth="1"/>
    <col min="1551" max="1551" width="8.625" style="8" customWidth="1"/>
    <col min="1552" max="1552" width="20.625" style="8" customWidth="1"/>
    <col min="1553" max="1553" width="9" style="8"/>
    <col min="1554" max="1554" width="15.625" style="8" customWidth="1"/>
    <col min="1555" max="1555" width="8.625" style="8" customWidth="1"/>
    <col min="1556" max="1556" width="20.625" style="8" customWidth="1"/>
    <col min="1557" max="1793" width="9" style="8"/>
    <col min="1794" max="1794" width="15.625" style="8" customWidth="1"/>
    <col min="1795" max="1795" width="8.625" style="8" customWidth="1"/>
    <col min="1796" max="1796" width="20.625" style="8" customWidth="1"/>
    <col min="1797" max="1797" width="3.625" style="8" customWidth="1"/>
    <col min="1798" max="1798" width="15.625" style="8" customWidth="1"/>
    <col min="1799" max="1799" width="8.625" style="8" customWidth="1"/>
    <col min="1800" max="1800" width="20.625" style="8" customWidth="1"/>
    <col min="1801" max="1801" width="3.625" style="8" customWidth="1"/>
    <col min="1802" max="1802" width="15.625" style="8" customWidth="1"/>
    <col min="1803" max="1803" width="8.625" style="8" customWidth="1"/>
    <col min="1804" max="1804" width="20.625" style="8" customWidth="1"/>
    <col min="1805" max="1805" width="3.625" style="8" customWidth="1"/>
    <col min="1806" max="1806" width="15.625" style="8" customWidth="1"/>
    <col min="1807" max="1807" width="8.625" style="8" customWidth="1"/>
    <col min="1808" max="1808" width="20.625" style="8" customWidth="1"/>
    <col min="1809" max="1809" width="9" style="8"/>
    <col min="1810" max="1810" width="15.625" style="8" customWidth="1"/>
    <col min="1811" max="1811" width="8.625" style="8" customWidth="1"/>
    <col min="1812" max="1812" width="20.625" style="8" customWidth="1"/>
    <col min="1813" max="2049" width="9" style="8"/>
    <col min="2050" max="2050" width="15.625" style="8" customWidth="1"/>
    <col min="2051" max="2051" width="8.625" style="8" customWidth="1"/>
    <col min="2052" max="2052" width="20.625" style="8" customWidth="1"/>
    <col min="2053" max="2053" width="3.625" style="8" customWidth="1"/>
    <col min="2054" max="2054" width="15.625" style="8" customWidth="1"/>
    <col min="2055" max="2055" width="8.625" style="8" customWidth="1"/>
    <col min="2056" max="2056" width="20.625" style="8" customWidth="1"/>
    <col min="2057" max="2057" width="3.625" style="8" customWidth="1"/>
    <col min="2058" max="2058" width="15.625" style="8" customWidth="1"/>
    <col min="2059" max="2059" width="8.625" style="8" customWidth="1"/>
    <col min="2060" max="2060" width="20.625" style="8" customWidth="1"/>
    <col min="2061" max="2061" width="3.625" style="8" customWidth="1"/>
    <col min="2062" max="2062" width="15.625" style="8" customWidth="1"/>
    <col min="2063" max="2063" width="8.625" style="8" customWidth="1"/>
    <col min="2064" max="2064" width="20.625" style="8" customWidth="1"/>
    <col min="2065" max="2065" width="9" style="8"/>
    <col min="2066" max="2066" width="15.625" style="8" customWidth="1"/>
    <col min="2067" max="2067" width="8.625" style="8" customWidth="1"/>
    <col min="2068" max="2068" width="20.625" style="8" customWidth="1"/>
    <col min="2069" max="2305" width="9" style="8"/>
    <col min="2306" max="2306" width="15.625" style="8" customWidth="1"/>
    <col min="2307" max="2307" width="8.625" style="8" customWidth="1"/>
    <col min="2308" max="2308" width="20.625" style="8" customWidth="1"/>
    <col min="2309" max="2309" width="3.625" style="8" customWidth="1"/>
    <col min="2310" max="2310" width="15.625" style="8" customWidth="1"/>
    <col min="2311" max="2311" width="8.625" style="8" customWidth="1"/>
    <col min="2312" max="2312" width="20.625" style="8" customWidth="1"/>
    <col min="2313" max="2313" width="3.625" style="8" customWidth="1"/>
    <col min="2314" max="2314" width="15.625" style="8" customWidth="1"/>
    <col min="2315" max="2315" width="8.625" style="8" customWidth="1"/>
    <col min="2316" max="2316" width="20.625" style="8" customWidth="1"/>
    <col min="2317" max="2317" width="3.625" style="8" customWidth="1"/>
    <col min="2318" max="2318" width="15.625" style="8" customWidth="1"/>
    <col min="2319" max="2319" width="8.625" style="8" customWidth="1"/>
    <col min="2320" max="2320" width="20.625" style="8" customWidth="1"/>
    <col min="2321" max="2321" width="9" style="8"/>
    <col min="2322" max="2322" width="15.625" style="8" customWidth="1"/>
    <col min="2323" max="2323" width="8.625" style="8" customWidth="1"/>
    <col min="2324" max="2324" width="20.625" style="8" customWidth="1"/>
    <col min="2325" max="2561" width="9" style="8"/>
    <col min="2562" max="2562" width="15.625" style="8" customWidth="1"/>
    <col min="2563" max="2563" width="8.625" style="8" customWidth="1"/>
    <col min="2564" max="2564" width="20.625" style="8" customWidth="1"/>
    <col min="2565" max="2565" width="3.625" style="8" customWidth="1"/>
    <col min="2566" max="2566" width="15.625" style="8" customWidth="1"/>
    <col min="2567" max="2567" width="8.625" style="8" customWidth="1"/>
    <col min="2568" max="2568" width="20.625" style="8" customWidth="1"/>
    <col min="2569" max="2569" width="3.625" style="8" customWidth="1"/>
    <col min="2570" max="2570" width="15.625" style="8" customWidth="1"/>
    <col min="2571" max="2571" width="8.625" style="8" customWidth="1"/>
    <col min="2572" max="2572" width="20.625" style="8" customWidth="1"/>
    <col min="2573" max="2573" width="3.625" style="8" customWidth="1"/>
    <col min="2574" max="2574" width="15.625" style="8" customWidth="1"/>
    <col min="2575" max="2575" width="8.625" style="8" customWidth="1"/>
    <col min="2576" max="2576" width="20.625" style="8" customWidth="1"/>
    <col min="2577" max="2577" width="9" style="8"/>
    <col min="2578" max="2578" width="15.625" style="8" customWidth="1"/>
    <col min="2579" max="2579" width="8.625" style="8" customWidth="1"/>
    <col min="2580" max="2580" width="20.625" style="8" customWidth="1"/>
    <col min="2581" max="2817" width="9" style="8"/>
    <col min="2818" max="2818" width="15.625" style="8" customWidth="1"/>
    <col min="2819" max="2819" width="8.625" style="8" customWidth="1"/>
    <col min="2820" max="2820" width="20.625" style="8" customWidth="1"/>
    <col min="2821" max="2821" width="3.625" style="8" customWidth="1"/>
    <col min="2822" max="2822" width="15.625" style="8" customWidth="1"/>
    <col min="2823" max="2823" width="8.625" style="8" customWidth="1"/>
    <col min="2824" max="2824" width="20.625" style="8" customWidth="1"/>
    <col min="2825" max="2825" width="3.625" style="8" customWidth="1"/>
    <col min="2826" max="2826" width="15.625" style="8" customWidth="1"/>
    <col min="2827" max="2827" width="8.625" style="8" customWidth="1"/>
    <col min="2828" max="2828" width="20.625" style="8" customWidth="1"/>
    <col min="2829" max="2829" width="3.625" style="8" customWidth="1"/>
    <col min="2830" max="2830" width="15.625" style="8" customWidth="1"/>
    <col min="2831" max="2831" width="8.625" style="8" customWidth="1"/>
    <col min="2832" max="2832" width="20.625" style="8" customWidth="1"/>
    <col min="2833" max="2833" width="9" style="8"/>
    <col min="2834" max="2834" width="15.625" style="8" customWidth="1"/>
    <col min="2835" max="2835" width="8.625" style="8" customWidth="1"/>
    <col min="2836" max="2836" width="20.625" style="8" customWidth="1"/>
    <col min="2837" max="3073" width="9" style="8"/>
    <col min="3074" max="3074" width="15.625" style="8" customWidth="1"/>
    <col min="3075" max="3075" width="8.625" style="8" customWidth="1"/>
    <col min="3076" max="3076" width="20.625" style="8" customWidth="1"/>
    <col min="3077" max="3077" width="3.625" style="8" customWidth="1"/>
    <col min="3078" max="3078" width="15.625" style="8" customWidth="1"/>
    <col min="3079" max="3079" width="8.625" style="8" customWidth="1"/>
    <col min="3080" max="3080" width="20.625" style="8" customWidth="1"/>
    <col min="3081" max="3081" width="3.625" style="8" customWidth="1"/>
    <col min="3082" max="3082" width="15.625" style="8" customWidth="1"/>
    <col min="3083" max="3083" width="8.625" style="8" customWidth="1"/>
    <col min="3084" max="3084" width="20.625" style="8" customWidth="1"/>
    <col min="3085" max="3085" width="3.625" style="8" customWidth="1"/>
    <col min="3086" max="3086" width="15.625" style="8" customWidth="1"/>
    <col min="3087" max="3087" width="8.625" style="8" customWidth="1"/>
    <col min="3088" max="3088" width="20.625" style="8" customWidth="1"/>
    <col min="3089" max="3089" width="9" style="8"/>
    <col min="3090" max="3090" width="15.625" style="8" customWidth="1"/>
    <col min="3091" max="3091" width="8.625" style="8" customWidth="1"/>
    <col min="3092" max="3092" width="20.625" style="8" customWidth="1"/>
    <col min="3093" max="3329" width="9" style="8"/>
    <col min="3330" max="3330" width="15.625" style="8" customWidth="1"/>
    <col min="3331" max="3331" width="8.625" style="8" customWidth="1"/>
    <col min="3332" max="3332" width="20.625" style="8" customWidth="1"/>
    <col min="3333" max="3333" width="3.625" style="8" customWidth="1"/>
    <col min="3334" max="3334" width="15.625" style="8" customWidth="1"/>
    <col min="3335" max="3335" width="8.625" style="8" customWidth="1"/>
    <col min="3336" max="3336" width="20.625" style="8" customWidth="1"/>
    <col min="3337" max="3337" width="3.625" style="8" customWidth="1"/>
    <col min="3338" max="3338" width="15.625" style="8" customWidth="1"/>
    <col min="3339" max="3339" width="8.625" style="8" customWidth="1"/>
    <col min="3340" max="3340" width="20.625" style="8" customWidth="1"/>
    <col min="3341" max="3341" width="3.625" style="8" customWidth="1"/>
    <col min="3342" max="3342" width="15.625" style="8" customWidth="1"/>
    <col min="3343" max="3343" width="8.625" style="8" customWidth="1"/>
    <col min="3344" max="3344" width="20.625" style="8" customWidth="1"/>
    <col min="3345" max="3345" width="9" style="8"/>
    <col min="3346" max="3346" width="15.625" style="8" customWidth="1"/>
    <col min="3347" max="3347" width="8.625" style="8" customWidth="1"/>
    <col min="3348" max="3348" width="20.625" style="8" customWidth="1"/>
    <col min="3349" max="3585" width="9" style="8"/>
    <col min="3586" max="3586" width="15.625" style="8" customWidth="1"/>
    <col min="3587" max="3587" width="8.625" style="8" customWidth="1"/>
    <col min="3588" max="3588" width="20.625" style="8" customWidth="1"/>
    <col min="3589" max="3589" width="3.625" style="8" customWidth="1"/>
    <col min="3590" max="3590" width="15.625" style="8" customWidth="1"/>
    <col min="3591" max="3591" width="8.625" style="8" customWidth="1"/>
    <col min="3592" max="3592" width="20.625" style="8" customWidth="1"/>
    <col min="3593" max="3593" width="3.625" style="8" customWidth="1"/>
    <col min="3594" max="3594" width="15.625" style="8" customWidth="1"/>
    <col min="3595" max="3595" width="8.625" style="8" customWidth="1"/>
    <col min="3596" max="3596" width="20.625" style="8" customWidth="1"/>
    <col min="3597" max="3597" width="3.625" style="8" customWidth="1"/>
    <col min="3598" max="3598" width="15.625" style="8" customWidth="1"/>
    <col min="3599" max="3599" width="8.625" style="8" customWidth="1"/>
    <col min="3600" max="3600" width="20.625" style="8" customWidth="1"/>
    <col min="3601" max="3601" width="9" style="8"/>
    <col min="3602" max="3602" width="15.625" style="8" customWidth="1"/>
    <col min="3603" max="3603" width="8.625" style="8" customWidth="1"/>
    <col min="3604" max="3604" width="20.625" style="8" customWidth="1"/>
    <col min="3605" max="3841" width="9" style="8"/>
    <col min="3842" max="3842" width="15.625" style="8" customWidth="1"/>
    <col min="3843" max="3843" width="8.625" style="8" customWidth="1"/>
    <col min="3844" max="3844" width="20.625" style="8" customWidth="1"/>
    <col min="3845" max="3845" width="3.625" style="8" customWidth="1"/>
    <col min="3846" max="3846" width="15.625" style="8" customWidth="1"/>
    <col min="3847" max="3847" width="8.625" style="8" customWidth="1"/>
    <col min="3848" max="3848" width="20.625" style="8" customWidth="1"/>
    <col min="3849" max="3849" width="3.625" style="8" customWidth="1"/>
    <col min="3850" max="3850" width="15.625" style="8" customWidth="1"/>
    <col min="3851" max="3851" width="8.625" style="8" customWidth="1"/>
    <col min="3852" max="3852" width="20.625" style="8" customWidth="1"/>
    <col min="3853" max="3853" width="3.625" style="8" customWidth="1"/>
    <col min="3854" max="3854" width="15.625" style="8" customWidth="1"/>
    <col min="3855" max="3855" width="8.625" style="8" customWidth="1"/>
    <col min="3856" max="3856" width="20.625" style="8" customWidth="1"/>
    <col min="3857" max="3857" width="9" style="8"/>
    <col min="3858" max="3858" width="15.625" style="8" customWidth="1"/>
    <col min="3859" max="3859" width="8.625" style="8" customWidth="1"/>
    <col min="3860" max="3860" width="20.625" style="8" customWidth="1"/>
    <col min="3861" max="4097" width="9" style="8"/>
    <col min="4098" max="4098" width="15.625" style="8" customWidth="1"/>
    <col min="4099" max="4099" width="8.625" style="8" customWidth="1"/>
    <col min="4100" max="4100" width="20.625" style="8" customWidth="1"/>
    <col min="4101" max="4101" width="3.625" style="8" customWidth="1"/>
    <col min="4102" max="4102" width="15.625" style="8" customWidth="1"/>
    <col min="4103" max="4103" width="8.625" style="8" customWidth="1"/>
    <col min="4104" max="4104" width="20.625" style="8" customWidth="1"/>
    <col min="4105" max="4105" width="3.625" style="8" customWidth="1"/>
    <col min="4106" max="4106" width="15.625" style="8" customWidth="1"/>
    <col min="4107" max="4107" width="8.625" style="8" customWidth="1"/>
    <col min="4108" max="4108" width="20.625" style="8" customWidth="1"/>
    <col min="4109" max="4109" width="3.625" style="8" customWidth="1"/>
    <col min="4110" max="4110" width="15.625" style="8" customWidth="1"/>
    <col min="4111" max="4111" width="8.625" style="8" customWidth="1"/>
    <col min="4112" max="4112" width="20.625" style="8" customWidth="1"/>
    <col min="4113" max="4113" width="9" style="8"/>
    <col min="4114" max="4114" width="15.625" style="8" customWidth="1"/>
    <col min="4115" max="4115" width="8.625" style="8" customWidth="1"/>
    <col min="4116" max="4116" width="20.625" style="8" customWidth="1"/>
    <col min="4117" max="4353" width="9" style="8"/>
    <col min="4354" max="4354" width="15.625" style="8" customWidth="1"/>
    <col min="4355" max="4355" width="8.625" style="8" customWidth="1"/>
    <col min="4356" max="4356" width="20.625" style="8" customWidth="1"/>
    <col min="4357" max="4357" width="3.625" style="8" customWidth="1"/>
    <col min="4358" max="4358" width="15.625" style="8" customWidth="1"/>
    <col min="4359" max="4359" width="8.625" style="8" customWidth="1"/>
    <col min="4360" max="4360" width="20.625" style="8" customWidth="1"/>
    <col min="4361" max="4361" width="3.625" style="8" customWidth="1"/>
    <col min="4362" max="4362" width="15.625" style="8" customWidth="1"/>
    <col min="4363" max="4363" width="8.625" style="8" customWidth="1"/>
    <col min="4364" max="4364" width="20.625" style="8" customWidth="1"/>
    <col min="4365" max="4365" width="3.625" style="8" customWidth="1"/>
    <col min="4366" max="4366" width="15.625" style="8" customWidth="1"/>
    <col min="4367" max="4367" width="8.625" style="8" customWidth="1"/>
    <col min="4368" max="4368" width="20.625" style="8" customWidth="1"/>
    <col min="4369" max="4369" width="9" style="8"/>
    <col min="4370" max="4370" width="15.625" style="8" customWidth="1"/>
    <col min="4371" max="4371" width="8.625" style="8" customWidth="1"/>
    <col min="4372" max="4372" width="20.625" style="8" customWidth="1"/>
    <col min="4373" max="4609" width="9" style="8"/>
    <col min="4610" max="4610" width="15.625" style="8" customWidth="1"/>
    <col min="4611" max="4611" width="8.625" style="8" customWidth="1"/>
    <col min="4612" max="4612" width="20.625" style="8" customWidth="1"/>
    <col min="4613" max="4613" width="3.625" style="8" customWidth="1"/>
    <col min="4614" max="4614" width="15.625" style="8" customWidth="1"/>
    <col min="4615" max="4615" width="8.625" style="8" customWidth="1"/>
    <col min="4616" max="4616" width="20.625" style="8" customWidth="1"/>
    <col min="4617" max="4617" width="3.625" style="8" customWidth="1"/>
    <col min="4618" max="4618" width="15.625" style="8" customWidth="1"/>
    <col min="4619" max="4619" width="8.625" style="8" customWidth="1"/>
    <col min="4620" max="4620" width="20.625" style="8" customWidth="1"/>
    <col min="4621" max="4621" width="3.625" style="8" customWidth="1"/>
    <col min="4622" max="4622" width="15.625" style="8" customWidth="1"/>
    <col min="4623" max="4623" width="8.625" style="8" customWidth="1"/>
    <col min="4624" max="4624" width="20.625" style="8" customWidth="1"/>
    <col min="4625" max="4625" width="9" style="8"/>
    <col min="4626" max="4626" width="15.625" style="8" customWidth="1"/>
    <col min="4627" max="4627" width="8.625" style="8" customWidth="1"/>
    <col min="4628" max="4628" width="20.625" style="8" customWidth="1"/>
    <col min="4629" max="4865" width="9" style="8"/>
    <col min="4866" max="4866" width="15.625" style="8" customWidth="1"/>
    <col min="4867" max="4867" width="8.625" style="8" customWidth="1"/>
    <col min="4868" max="4868" width="20.625" style="8" customWidth="1"/>
    <col min="4869" max="4869" width="3.625" style="8" customWidth="1"/>
    <col min="4870" max="4870" width="15.625" style="8" customWidth="1"/>
    <col min="4871" max="4871" width="8.625" style="8" customWidth="1"/>
    <col min="4872" max="4872" width="20.625" style="8" customWidth="1"/>
    <col min="4873" max="4873" width="3.625" style="8" customWidth="1"/>
    <col min="4874" max="4874" width="15.625" style="8" customWidth="1"/>
    <col min="4875" max="4875" width="8.625" style="8" customWidth="1"/>
    <col min="4876" max="4876" width="20.625" style="8" customWidth="1"/>
    <col min="4877" max="4877" width="3.625" style="8" customWidth="1"/>
    <col min="4878" max="4878" width="15.625" style="8" customWidth="1"/>
    <col min="4879" max="4879" width="8.625" style="8" customWidth="1"/>
    <col min="4880" max="4880" width="20.625" style="8" customWidth="1"/>
    <col min="4881" max="4881" width="9" style="8"/>
    <col min="4882" max="4882" width="15.625" style="8" customWidth="1"/>
    <col min="4883" max="4883" width="8.625" style="8" customWidth="1"/>
    <col min="4884" max="4884" width="20.625" style="8" customWidth="1"/>
    <col min="4885" max="5121" width="9" style="8"/>
    <col min="5122" max="5122" width="15.625" style="8" customWidth="1"/>
    <col min="5123" max="5123" width="8.625" style="8" customWidth="1"/>
    <col min="5124" max="5124" width="20.625" style="8" customWidth="1"/>
    <col min="5125" max="5125" width="3.625" style="8" customWidth="1"/>
    <col min="5126" max="5126" width="15.625" style="8" customWidth="1"/>
    <col min="5127" max="5127" width="8.625" style="8" customWidth="1"/>
    <col min="5128" max="5128" width="20.625" style="8" customWidth="1"/>
    <col min="5129" max="5129" width="3.625" style="8" customWidth="1"/>
    <col min="5130" max="5130" width="15.625" style="8" customWidth="1"/>
    <col min="5131" max="5131" width="8.625" style="8" customWidth="1"/>
    <col min="5132" max="5132" width="20.625" style="8" customWidth="1"/>
    <col min="5133" max="5133" width="3.625" style="8" customWidth="1"/>
    <col min="5134" max="5134" width="15.625" style="8" customWidth="1"/>
    <col min="5135" max="5135" width="8.625" style="8" customWidth="1"/>
    <col min="5136" max="5136" width="20.625" style="8" customWidth="1"/>
    <col min="5137" max="5137" width="9" style="8"/>
    <col min="5138" max="5138" width="15.625" style="8" customWidth="1"/>
    <col min="5139" max="5139" width="8.625" style="8" customWidth="1"/>
    <col min="5140" max="5140" width="20.625" style="8" customWidth="1"/>
    <col min="5141" max="5377" width="9" style="8"/>
    <col min="5378" max="5378" width="15.625" style="8" customWidth="1"/>
    <col min="5379" max="5379" width="8.625" style="8" customWidth="1"/>
    <col min="5380" max="5380" width="20.625" style="8" customWidth="1"/>
    <col min="5381" max="5381" width="3.625" style="8" customWidth="1"/>
    <col min="5382" max="5382" width="15.625" style="8" customWidth="1"/>
    <col min="5383" max="5383" width="8.625" style="8" customWidth="1"/>
    <col min="5384" max="5384" width="20.625" style="8" customWidth="1"/>
    <col min="5385" max="5385" width="3.625" style="8" customWidth="1"/>
    <col min="5386" max="5386" width="15.625" style="8" customWidth="1"/>
    <col min="5387" max="5387" width="8.625" style="8" customWidth="1"/>
    <col min="5388" max="5388" width="20.625" style="8" customWidth="1"/>
    <col min="5389" max="5389" width="3.625" style="8" customWidth="1"/>
    <col min="5390" max="5390" width="15.625" style="8" customWidth="1"/>
    <col min="5391" max="5391" width="8.625" style="8" customWidth="1"/>
    <col min="5392" max="5392" width="20.625" style="8" customWidth="1"/>
    <col min="5393" max="5393" width="9" style="8"/>
    <col min="5394" max="5394" width="15.625" style="8" customWidth="1"/>
    <col min="5395" max="5395" width="8.625" style="8" customWidth="1"/>
    <col min="5396" max="5396" width="20.625" style="8" customWidth="1"/>
    <col min="5397" max="5633" width="9" style="8"/>
    <col min="5634" max="5634" width="15.625" style="8" customWidth="1"/>
    <col min="5635" max="5635" width="8.625" style="8" customWidth="1"/>
    <col min="5636" max="5636" width="20.625" style="8" customWidth="1"/>
    <col min="5637" max="5637" width="3.625" style="8" customWidth="1"/>
    <col min="5638" max="5638" width="15.625" style="8" customWidth="1"/>
    <col min="5639" max="5639" width="8.625" style="8" customWidth="1"/>
    <col min="5640" max="5640" width="20.625" style="8" customWidth="1"/>
    <col min="5641" max="5641" width="3.625" style="8" customWidth="1"/>
    <col min="5642" max="5642" width="15.625" style="8" customWidth="1"/>
    <col min="5643" max="5643" width="8.625" style="8" customWidth="1"/>
    <col min="5644" max="5644" width="20.625" style="8" customWidth="1"/>
    <col min="5645" max="5645" width="3.625" style="8" customWidth="1"/>
    <col min="5646" max="5646" width="15.625" style="8" customWidth="1"/>
    <col min="5647" max="5647" width="8.625" style="8" customWidth="1"/>
    <col min="5648" max="5648" width="20.625" style="8" customWidth="1"/>
    <col min="5649" max="5649" width="9" style="8"/>
    <col min="5650" max="5650" width="15.625" style="8" customWidth="1"/>
    <col min="5651" max="5651" width="8.625" style="8" customWidth="1"/>
    <col min="5652" max="5652" width="20.625" style="8" customWidth="1"/>
    <col min="5653" max="5889" width="9" style="8"/>
    <col min="5890" max="5890" width="15.625" style="8" customWidth="1"/>
    <col min="5891" max="5891" width="8.625" style="8" customWidth="1"/>
    <col min="5892" max="5892" width="20.625" style="8" customWidth="1"/>
    <col min="5893" max="5893" width="3.625" style="8" customWidth="1"/>
    <col min="5894" max="5894" width="15.625" style="8" customWidth="1"/>
    <col min="5895" max="5895" width="8.625" style="8" customWidth="1"/>
    <col min="5896" max="5896" width="20.625" style="8" customWidth="1"/>
    <col min="5897" max="5897" width="3.625" style="8" customWidth="1"/>
    <col min="5898" max="5898" width="15.625" style="8" customWidth="1"/>
    <col min="5899" max="5899" width="8.625" style="8" customWidth="1"/>
    <col min="5900" max="5900" width="20.625" style="8" customWidth="1"/>
    <col min="5901" max="5901" width="3.625" style="8" customWidth="1"/>
    <col min="5902" max="5902" width="15.625" style="8" customWidth="1"/>
    <col min="5903" max="5903" width="8.625" style="8" customWidth="1"/>
    <col min="5904" max="5904" width="20.625" style="8" customWidth="1"/>
    <col min="5905" max="5905" width="9" style="8"/>
    <col min="5906" max="5906" width="15.625" style="8" customWidth="1"/>
    <col min="5907" max="5907" width="8.625" style="8" customWidth="1"/>
    <col min="5908" max="5908" width="20.625" style="8" customWidth="1"/>
    <col min="5909" max="6145" width="9" style="8"/>
    <col min="6146" max="6146" width="15.625" style="8" customWidth="1"/>
    <col min="6147" max="6147" width="8.625" style="8" customWidth="1"/>
    <col min="6148" max="6148" width="20.625" style="8" customWidth="1"/>
    <col min="6149" max="6149" width="3.625" style="8" customWidth="1"/>
    <col min="6150" max="6150" width="15.625" style="8" customWidth="1"/>
    <col min="6151" max="6151" width="8.625" style="8" customWidth="1"/>
    <col min="6152" max="6152" width="20.625" style="8" customWidth="1"/>
    <col min="6153" max="6153" width="3.625" style="8" customWidth="1"/>
    <col min="6154" max="6154" width="15.625" style="8" customWidth="1"/>
    <col min="6155" max="6155" width="8.625" style="8" customWidth="1"/>
    <col min="6156" max="6156" width="20.625" style="8" customWidth="1"/>
    <col min="6157" max="6157" width="3.625" style="8" customWidth="1"/>
    <col min="6158" max="6158" width="15.625" style="8" customWidth="1"/>
    <col min="6159" max="6159" width="8.625" style="8" customWidth="1"/>
    <col min="6160" max="6160" width="20.625" style="8" customWidth="1"/>
    <col min="6161" max="6161" width="9" style="8"/>
    <col min="6162" max="6162" width="15.625" style="8" customWidth="1"/>
    <col min="6163" max="6163" width="8.625" style="8" customWidth="1"/>
    <col min="6164" max="6164" width="20.625" style="8" customWidth="1"/>
    <col min="6165" max="6401" width="9" style="8"/>
    <col min="6402" max="6402" width="15.625" style="8" customWidth="1"/>
    <col min="6403" max="6403" width="8.625" style="8" customWidth="1"/>
    <col min="6404" max="6404" width="20.625" style="8" customWidth="1"/>
    <col min="6405" max="6405" width="3.625" style="8" customWidth="1"/>
    <col min="6406" max="6406" width="15.625" style="8" customWidth="1"/>
    <col min="6407" max="6407" width="8.625" style="8" customWidth="1"/>
    <col min="6408" max="6408" width="20.625" style="8" customWidth="1"/>
    <col min="6409" max="6409" width="3.625" style="8" customWidth="1"/>
    <col min="6410" max="6410" width="15.625" style="8" customWidth="1"/>
    <col min="6411" max="6411" width="8.625" style="8" customWidth="1"/>
    <col min="6412" max="6412" width="20.625" style="8" customWidth="1"/>
    <col min="6413" max="6413" width="3.625" style="8" customWidth="1"/>
    <col min="6414" max="6414" width="15.625" style="8" customWidth="1"/>
    <col min="6415" max="6415" width="8.625" style="8" customWidth="1"/>
    <col min="6416" max="6416" width="20.625" style="8" customWidth="1"/>
    <col min="6417" max="6417" width="9" style="8"/>
    <col min="6418" max="6418" width="15.625" style="8" customWidth="1"/>
    <col min="6419" max="6419" width="8.625" style="8" customWidth="1"/>
    <col min="6420" max="6420" width="20.625" style="8" customWidth="1"/>
    <col min="6421" max="6657" width="9" style="8"/>
    <col min="6658" max="6658" width="15.625" style="8" customWidth="1"/>
    <col min="6659" max="6659" width="8.625" style="8" customWidth="1"/>
    <col min="6660" max="6660" width="20.625" style="8" customWidth="1"/>
    <col min="6661" max="6661" width="3.625" style="8" customWidth="1"/>
    <col min="6662" max="6662" width="15.625" style="8" customWidth="1"/>
    <col min="6663" max="6663" width="8.625" style="8" customWidth="1"/>
    <col min="6664" max="6664" width="20.625" style="8" customWidth="1"/>
    <col min="6665" max="6665" width="3.625" style="8" customWidth="1"/>
    <col min="6666" max="6666" width="15.625" style="8" customWidth="1"/>
    <col min="6667" max="6667" width="8.625" style="8" customWidth="1"/>
    <col min="6668" max="6668" width="20.625" style="8" customWidth="1"/>
    <col min="6669" max="6669" width="3.625" style="8" customWidth="1"/>
    <col min="6670" max="6670" width="15.625" style="8" customWidth="1"/>
    <col min="6671" max="6671" width="8.625" style="8" customWidth="1"/>
    <col min="6672" max="6672" width="20.625" style="8" customWidth="1"/>
    <col min="6673" max="6673" width="9" style="8"/>
    <col min="6674" max="6674" width="15.625" style="8" customWidth="1"/>
    <col min="6675" max="6675" width="8.625" style="8" customWidth="1"/>
    <col min="6676" max="6676" width="20.625" style="8" customWidth="1"/>
    <col min="6677" max="6913" width="9" style="8"/>
    <col min="6914" max="6914" width="15.625" style="8" customWidth="1"/>
    <col min="6915" max="6915" width="8.625" style="8" customWidth="1"/>
    <col min="6916" max="6916" width="20.625" style="8" customWidth="1"/>
    <col min="6917" max="6917" width="3.625" style="8" customWidth="1"/>
    <col min="6918" max="6918" width="15.625" style="8" customWidth="1"/>
    <col min="6919" max="6919" width="8.625" style="8" customWidth="1"/>
    <col min="6920" max="6920" width="20.625" style="8" customWidth="1"/>
    <col min="6921" max="6921" width="3.625" style="8" customWidth="1"/>
    <col min="6922" max="6922" width="15.625" style="8" customWidth="1"/>
    <col min="6923" max="6923" width="8.625" style="8" customWidth="1"/>
    <col min="6924" max="6924" width="20.625" style="8" customWidth="1"/>
    <col min="6925" max="6925" width="3.625" style="8" customWidth="1"/>
    <col min="6926" max="6926" width="15.625" style="8" customWidth="1"/>
    <col min="6927" max="6927" width="8.625" style="8" customWidth="1"/>
    <col min="6928" max="6928" width="20.625" style="8" customWidth="1"/>
    <col min="6929" max="6929" width="9" style="8"/>
    <col min="6930" max="6930" width="15.625" style="8" customWidth="1"/>
    <col min="6931" max="6931" width="8.625" style="8" customWidth="1"/>
    <col min="6932" max="6932" width="20.625" style="8" customWidth="1"/>
    <col min="6933" max="7169" width="9" style="8"/>
    <col min="7170" max="7170" width="15.625" style="8" customWidth="1"/>
    <col min="7171" max="7171" width="8.625" style="8" customWidth="1"/>
    <col min="7172" max="7172" width="20.625" style="8" customWidth="1"/>
    <col min="7173" max="7173" width="3.625" style="8" customWidth="1"/>
    <col min="7174" max="7174" width="15.625" style="8" customWidth="1"/>
    <col min="7175" max="7175" width="8.625" style="8" customWidth="1"/>
    <col min="7176" max="7176" width="20.625" style="8" customWidth="1"/>
    <col min="7177" max="7177" width="3.625" style="8" customWidth="1"/>
    <col min="7178" max="7178" width="15.625" style="8" customWidth="1"/>
    <col min="7179" max="7179" width="8.625" style="8" customWidth="1"/>
    <col min="7180" max="7180" width="20.625" style="8" customWidth="1"/>
    <col min="7181" max="7181" width="3.625" style="8" customWidth="1"/>
    <col min="7182" max="7182" width="15.625" style="8" customWidth="1"/>
    <col min="7183" max="7183" width="8.625" style="8" customWidth="1"/>
    <col min="7184" max="7184" width="20.625" style="8" customWidth="1"/>
    <col min="7185" max="7185" width="9" style="8"/>
    <col min="7186" max="7186" width="15.625" style="8" customWidth="1"/>
    <col min="7187" max="7187" width="8.625" style="8" customWidth="1"/>
    <col min="7188" max="7188" width="20.625" style="8" customWidth="1"/>
    <col min="7189" max="7425" width="9" style="8"/>
    <col min="7426" max="7426" width="15.625" style="8" customWidth="1"/>
    <col min="7427" max="7427" width="8.625" style="8" customWidth="1"/>
    <col min="7428" max="7428" width="20.625" style="8" customWidth="1"/>
    <col min="7429" max="7429" width="3.625" style="8" customWidth="1"/>
    <col min="7430" max="7430" width="15.625" style="8" customWidth="1"/>
    <col min="7431" max="7431" width="8.625" style="8" customWidth="1"/>
    <col min="7432" max="7432" width="20.625" style="8" customWidth="1"/>
    <col min="7433" max="7433" width="3.625" style="8" customWidth="1"/>
    <col min="7434" max="7434" width="15.625" style="8" customWidth="1"/>
    <col min="7435" max="7435" width="8.625" style="8" customWidth="1"/>
    <col min="7436" max="7436" width="20.625" style="8" customWidth="1"/>
    <col min="7437" max="7437" width="3.625" style="8" customWidth="1"/>
    <col min="7438" max="7438" width="15.625" style="8" customWidth="1"/>
    <col min="7439" max="7439" width="8.625" style="8" customWidth="1"/>
    <col min="7440" max="7440" width="20.625" style="8" customWidth="1"/>
    <col min="7441" max="7441" width="9" style="8"/>
    <col min="7442" max="7442" width="15.625" style="8" customWidth="1"/>
    <col min="7443" max="7443" width="8.625" style="8" customWidth="1"/>
    <col min="7444" max="7444" width="20.625" style="8" customWidth="1"/>
    <col min="7445" max="7681" width="9" style="8"/>
    <col min="7682" max="7682" width="15.625" style="8" customWidth="1"/>
    <col min="7683" max="7683" width="8.625" style="8" customWidth="1"/>
    <col min="7684" max="7684" width="20.625" style="8" customWidth="1"/>
    <col min="7685" max="7685" width="3.625" style="8" customWidth="1"/>
    <col min="7686" max="7686" width="15.625" style="8" customWidth="1"/>
    <col min="7687" max="7687" width="8.625" style="8" customWidth="1"/>
    <col min="7688" max="7688" width="20.625" style="8" customWidth="1"/>
    <col min="7689" max="7689" width="3.625" style="8" customWidth="1"/>
    <col min="7690" max="7690" width="15.625" style="8" customWidth="1"/>
    <col min="7691" max="7691" width="8.625" style="8" customWidth="1"/>
    <col min="7692" max="7692" width="20.625" style="8" customWidth="1"/>
    <col min="7693" max="7693" width="3.625" style="8" customWidth="1"/>
    <col min="7694" max="7694" width="15.625" style="8" customWidth="1"/>
    <col min="7695" max="7695" width="8.625" style="8" customWidth="1"/>
    <col min="7696" max="7696" width="20.625" style="8" customWidth="1"/>
    <col min="7697" max="7697" width="9" style="8"/>
    <col min="7698" max="7698" width="15.625" style="8" customWidth="1"/>
    <col min="7699" max="7699" width="8.625" style="8" customWidth="1"/>
    <col min="7700" max="7700" width="20.625" style="8" customWidth="1"/>
    <col min="7701" max="7937" width="9" style="8"/>
    <col min="7938" max="7938" width="15.625" style="8" customWidth="1"/>
    <col min="7939" max="7939" width="8.625" style="8" customWidth="1"/>
    <col min="7940" max="7940" width="20.625" style="8" customWidth="1"/>
    <col min="7941" max="7941" width="3.625" style="8" customWidth="1"/>
    <col min="7942" max="7942" width="15.625" style="8" customWidth="1"/>
    <col min="7943" max="7943" width="8.625" style="8" customWidth="1"/>
    <col min="7944" max="7944" width="20.625" style="8" customWidth="1"/>
    <col min="7945" max="7945" width="3.625" style="8" customWidth="1"/>
    <col min="7946" max="7946" width="15.625" style="8" customWidth="1"/>
    <col min="7947" max="7947" width="8.625" style="8" customWidth="1"/>
    <col min="7948" max="7948" width="20.625" style="8" customWidth="1"/>
    <col min="7949" max="7949" width="3.625" style="8" customWidth="1"/>
    <col min="7950" max="7950" width="15.625" style="8" customWidth="1"/>
    <col min="7951" max="7951" width="8.625" style="8" customWidth="1"/>
    <col min="7952" max="7952" width="20.625" style="8" customWidth="1"/>
    <col min="7953" max="7953" width="9" style="8"/>
    <col min="7954" max="7954" width="15.625" style="8" customWidth="1"/>
    <col min="7955" max="7955" width="8.625" style="8" customWidth="1"/>
    <col min="7956" max="7956" width="20.625" style="8" customWidth="1"/>
    <col min="7957" max="8193" width="9" style="8"/>
    <col min="8194" max="8194" width="15.625" style="8" customWidth="1"/>
    <col min="8195" max="8195" width="8.625" style="8" customWidth="1"/>
    <col min="8196" max="8196" width="20.625" style="8" customWidth="1"/>
    <col min="8197" max="8197" width="3.625" style="8" customWidth="1"/>
    <col min="8198" max="8198" width="15.625" style="8" customWidth="1"/>
    <col min="8199" max="8199" width="8.625" style="8" customWidth="1"/>
    <col min="8200" max="8200" width="20.625" style="8" customWidth="1"/>
    <col min="8201" max="8201" width="3.625" style="8" customWidth="1"/>
    <col min="8202" max="8202" width="15.625" style="8" customWidth="1"/>
    <col min="8203" max="8203" width="8.625" style="8" customWidth="1"/>
    <col min="8204" max="8204" width="20.625" style="8" customWidth="1"/>
    <col min="8205" max="8205" width="3.625" style="8" customWidth="1"/>
    <col min="8206" max="8206" width="15.625" style="8" customWidth="1"/>
    <col min="8207" max="8207" width="8.625" style="8" customWidth="1"/>
    <col min="8208" max="8208" width="20.625" style="8" customWidth="1"/>
    <col min="8209" max="8209" width="9" style="8"/>
    <col min="8210" max="8210" width="15.625" style="8" customWidth="1"/>
    <col min="8211" max="8211" width="8.625" style="8" customWidth="1"/>
    <col min="8212" max="8212" width="20.625" style="8" customWidth="1"/>
    <col min="8213" max="8449" width="9" style="8"/>
    <col min="8450" max="8450" width="15.625" style="8" customWidth="1"/>
    <col min="8451" max="8451" width="8.625" style="8" customWidth="1"/>
    <col min="8452" max="8452" width="20.625" style="8" customWidth="1"/>
    <col min="8453" max="8453" width="3.625" style="8" customWidth="1"/>
    <col min="8454" max="8454" width="15.625" style="8" customWidth="1"/>
    <col min="8455" max="8455" width="8.625" style="8" customWidth="1"/>
    <col min="8456" max="8456" width="20.625" style="8" customWidth="1"/>
    <col min="8457" max="8457" width="3.625" style="8" customWidth="1"/>
    <col min="8458" max="8458" width="15.625" style="8" customWidth="1"/>
    <col min="8459" max="8459" width="8.625" style="8" customWidth="1"/>
    <col min="8460" max="8460" width="20.625" style="8" customWidth="1"/>
    <col min="8461" max="8461" width="3.625" style="8" customWidth="1"/>
    <col min="8462" max="8462" width="15.625" style="8" customWidth="1"/>
    <col min="8463" max="8463" width="8.625" style="8" customWidth="1"/>
    <col min="8464" max="8464" width="20.625" style="8" customWidth="1"/>
    <col min="8465" max="8465" width="9" style="8"/>
    <col min="8466" max="8466" width="15.625" style="8" customWidth="1"/>
    <col min="8467" max="8467" width="8.625" style="8" customWidth="1"/>
    <col min="8468" max="8468" width="20.625" style="8" customWidth="1"/>
    <col min="8469" max="8705" width="9" style="8"/>
    <col min="8706" max="8706" width="15.625" style="8" customWidth="1"/>
    <col min="8707" max="8707" width="8.625" style="8" customWidth="1"/>
    <col min="8708" max="8708" width="20.625" style="8" customWidth="1"/>
    <col min="8709" max="8709" width="3.625" style="8" customWidth="1"/>
    <col min="8710" max="8710" width="15.625" style="8" customWidth="1"/>
    <col min="8711" max="8711" width="8.625" style="8" customWidth="1"/>
    <col min="8712" max="8712" width="20.625" style="8" customWidth="1"/>
    <col min="8713" max="8713" width="3.625" style="8" customWidth="1"/>
    <col min="8714" max="8714" width="15.625" style="8" customWidth="1"/>
    <col min="8715" max="8715" width="8.625" style="8" customWidth="1"/>
    <col min="8716" max="8716" width="20.625" style="8" customWidth="1"/>
    <col min="8717" max="8717" width="3.625" style="8" customWidth="1"/>
    <col min="8718" max="8718" width="15.625" style="8" customWidth="1"/>
    <col min="8719" max="8719" width="8.625" style="8" customWidth="1"/>
    <col min="8720" max="8720" width="20.625" style="8" customWidth="1"/>
    <col min="8721" max="8721" width="9" style="8"/>
    <col min="8722" max="8722" width="15.625" style="8" customWidth="1"/>
    <col min="8723" max="8723" width="8.625" style="8" customWidth="1"/>
    <col min="8724" max="8724" width="20.625" style="8" customWidth="1"/>
    <col min="8725" max="8961" width="9" style="8"/>
    <col min="8962" max="8962" width="15.625" style="8" customWidth="1"/>
    <col min="8963" max="8963" width="8.625" style="8" customWidth="1"/>
    <col min="8964" max="8964" width="20.625" style="8" customWidth="1"/>
    <col min="8965" max="8965" width="3.625" style="8" customWidth="1"/>
    <col min="8966" max="8966" width="15.625" style="8" customWidth="1"/>
    <col min="8967" max="8967" width="8.625" style="8" customWidth="1"/>
    <col min="8968" max="8968" width="20.625" style="8" customWidth="1"/>
    <col min="8969" max="8969" width="3.625" style="8" customWidth="1"/>
    <col min="8970" max="8970" width="15.625" style="8" customWidth="1"/>
    <col min="8971" max="8971" width="8.625" style="8" customWidth="1"/>
    <col min="8972" max="8972" width="20.625" style="8" customWidth="1"/>
    <col min="8973" max="8973" width="3.625" style="8" customWidth="1"/>
    <col min="8974" max="8974" width="15.625" style="8" customWidth="1"/>
    <col min="8975" max="8975" width="8.625" style="8" customWidth="1"/>
    <col min="8976" max="8976" width="20.625" style="8" customWidth="1"/>
    <col min="8977" max="8977" width="9" style="8"/>
    <col min="8978" max="8978" width="15.625" style="8" customWidth="1"/>
    <col min="8979" max="8979" width="8.625" style="8" customWidth="1"/>
    <col min="8980" max="8980" width="20.625" style="8" customWidth="1"/>
    <col min="8981" max="9217" width="9" style="8"/>
    <col min="9218" max="9218" width="15.625" style="8" customWidth="1"/>
    <col min="9219" max="9219" width="8.625" style="8" customWidth="1"/>
    <col min="9220" max="9220" width="20.625" style="8" customWidth="1"/>
    <col min="9221" max="9221" width="3.625" style="8" customWidth="1"/>
    <col min="9222" max="9222" width="15.625" style="8" customWidth="1"/>
    <col min="9223" max="9223" width="8.625" style="8" customWidth="1"/>
    <col min="9224" max="9224" width="20.625" style="8" customWidth="1"/>
    <col min="9225" max="9225" width="3.625" style="8" customWidth="1"/>
    <col min="9226" max="9226" width="15.625" style="8" customWidth="1"/>
    <col min="9227" max="9227" width="8.625" style="8" customWidth="1"/>
    <col min="9228" max="9228" width="20.625" style="8" customWidth="1"/>
    <col min="9229" max="9229" width="3.625" style="8" customWidth="1"/>
    <col min="9230" max="9230" width="15.625" style="8" customWidth="1"/>
    <col min="9231" max="9231" width="8.625" style="8" customWidth="1"/>
    <col min="9232" max="9232" width="20.625" style="8" customWidth="1"/>
    <col min="9233" max="9233" width="9" style="8"/>
    <col min="9234" max="9234" width="15.625" style="8" customWidth="1"/>
    <col min="9235" max="9235" width="8.625" style="8" customWidth="1"/>
    <col min="9236" max="9236" width="20.625" style="8" customWidth="1"/>
    <col min="9237" max="9473" width="9" style="8"/>
    <col min="9474" max="9474" width="15.625" style="8" customWidth="1"/>
    <col min="9475" max="9475" width="8.625" style="8" customWidth="1"/>
    <col min="9476" max="9476" width="20.625" style="8" customWidth="1"/>
    <col min="9477" max="9477" width="3.625" style="8" customWidth="1"/>
    <col min="9478" max="9478" width="15.625" style="8" customWidth="1"/>
    <col min="9479" max="9479" width="8.625" style="8" customWidth="1"/>
    <col min="9480" max="9480" width="20.625" style="8" customWidth="1"/>
    <col min="9481" max="9481" width="3.625" style="8" customWidth="1"/>
    <col min="9482" max="9482" width="15.625" style="8" customWidth="1"/>
    <col min="9483" max="9483" width="8.625" style="8" customWidth="1"/>
    <col min="9484" max="9484" width="20.625" style="8" customWidth="1"/>
    <col min="9485" max="9485" width="3.625" style="8" customWidth="1"/>
    <col min="9486" max="9486" width="15.625" style="8" customWidth="1"/>
    <col min="9487" max="9487" width="8.625" style="8" customWidth="1"/>
    <col min="9488" max="9488" width="20.625" style="8" customWidth="1"/>
    <col min="9489" max="9489" width="9" style="8"/>
    <col min="9490" max="9490" width="15.625" style="8" customWidth="1"/>
    <col min="9491" max="9491" width="8.625" style="8" customWidth="1"/>
    <col min="9492" max="9492" width="20.625" style="8" customWidth="1"/>
    <col min="9493" max="9729" width="9" style="8"/>
    <col min="9730" max="9730" width="15.625" style="8" customWidth="1"/>
    <col min="9731" max="9731" width="8.625" style="8" customWidth="1"/>
    <col min="9732" max="9732" width="20.625" style="8" customWidth="1"/>
    <col min="9733" max="9733" width="3.625" style="8" customWidth="1"/>
    <col min="9734" max="9734" width="15.625" style="8" customWidth="1"/>
    <col min="9735" max="9735" width="8.625" style="8" customWidth="1"/>
    <col min="9736" max="9736" width="20.625" style="8" customWidth="1"/>
    <col min="9737" max="9737" width="3.625" style="8" customWidth="1"/>
    <col min="9738" max="9738" width="15.625" style="8" customWidth="1"/>
    <col min="9739" max="9739" width="8.625" style="8" customWidth="1"/>
    <col min="9740" max="9740" width="20.625" style="8" customWidth="1"/>
    <col min="9741" max="9741" width="3.625" style="8" customWidth="1"/>
    <col min="9742" max="9742" width="15.625" style="8" customWidth="1"/>
    <col min="9743" max="9743" width="8.625" style="8" customWidth="1"/>
    <col min="9744" max="9744" width="20.625" style="8" customWidth="1"/>
    <col min="9745" max="9745" width="9" style="8"/>
    <col min="9746" max="9746" width="15.625" style="8" customWidth="1"/>
    <col min="9747" max="9747" width="8.625" style="8" customWidth="1"/>
    <col min="9748" max="9748" width="20.625" style="8" customWidth="1"/>
    <col min="9749" max="9985" width="9" style="8"/>
    <col min="9986" max="9986" width="15.625" style="8" customWidth="1"/>
    <col min="9987" max="9987" width="8.625" style="8" customWidth="1"/>
    <col min="9988" max="9988" width="20.625" style="8" customWidth="1"/>
    <col min="9989" max="9989" width="3.625" style="8" customWidth="1"/>
    <col min="9990" max="9990" width="15.625" style="8" customWidth="1"/>
    <col min="9991" max="9991" width="8.625" style="8" customWidth="1"/>
    <col min="9992" max="9992" width="20.625" style="8" customWidth="1"/>
    <col min="9993" max="9993" width="3.625" style="8" customWidth="1"/>
    <col min="9994" max="9994" width="15.625" style="8" customWidth="1"/>
    <col min="9995" max="9995" width="8.625" style="8" customWidth="1"/>
    <col min="9996" max="9996" width="20.625" style="8" customWidth="1"/>
    <col min="9997" max="9997" width="3.625" style="8" customWidth="1"/>
    <col min="9998" max="9998" width="15.625" style="8" customWidth="1"/>
    <col min="9999" max="9999" width="8.625" style="8" customWidth="1"/>
    <col min="10000" max="10000" width="20.625" style="8" customWidth="1"/>
    <col min="10001" max="10001" width="9" style="8"/>
    <col min="10002" max="10002" width="15.625" style="8" customWidth="1"/>
    <col min="10003" max="10003" width="8.625" style="8" customWidth="1"/>
    <col min="10004" max="10004" width="20.625" style="8" customWidth="1"/>
    <col min="10005" max="10241" width="9" style="8"/>
    <col min="10242" max="10242" width="15.625" style="8" customWidth="1"/>
    <col min="10243" max="10243" width="8.625" style="8" customWidth="1"/>
    <col min="10244" max="10244" width="20.625" style="8" customWidth="1"/>
    <col min="10245" max="10245" width="3.625" style="8" customWidth="1"/>
    <col min="10246" max="10246" width="15.625" style="8" customWidth="1"/>
    <col min="10247" max="10247" width="8.625" style="8" customWidth="1"/>
    <col min="10248" max="10248" width="20.625" style="8" customWidth="1"/>
    <col min="10249" max="10249" width="3.625" style="8" customWidth="1"/>
    <col min="10250" max="10250" width="15.625" style="8" customWidth="1"/>
    <col min="10251" max="10251" width="8.625" style="8" customWidth="1"/>
    <col min="10252" max="10252" width="20.625" style="8" customWidth="1"/>
    <col min="10253" max="10253" width="3.625" style="8" customWidth="1"/>
    <col min="10254" max="10254" width="15.625" style="8" customWidth="1"/>
    <col min="10255" max="10255" width="8.625" style="8" customWidth="1"/>
    <col min="10256" max="10256" width="20.625" style="8" customWidth="1"/>
    <col min="10257" max="10257" width="9" style="8"/>
    <col min="10258" max="10258" width="15.625" style="8" customWidth="1"/>
    <col min="10259" max="10259" width="8.625" style="8" customWidth="1"/>
    <col min="10260" max="10260" width="20.625" style="8" customWidth="1"/>
    <col min="10261" max="10497" width="9" style="8"/>
    <col min="10498" max="10498" width="15.625" style="8" customWidth="1"/>
    <col min="10499" max="10499" width="8.625" style="8" customWidth="1"/>
    <col min="10500" max="10500" width="20.625" style="8" customWidth="1"/>
    <col min="10501" max="10501" width="3.625" style="8" customWidth="1"/>
    <col min="10502" max="10502" width="15.625" style="8" customWidth="1"/>
    <col min="10503" max="10503" width="8.625" style="8" customWidth="1"/>
    <col min="10504" max="10504" width="20.625" style="8" customWidth="1"/>
    <col min="10505" max="10505" width="3.625" style="8" customWidth="1"/>
    <col min="10506" max="10506" width="15.625" style="8" customWidth="1"/>
    <col min="10507" max="10507" width="8.625" style="8" customWidth="1"/>
    <col min="10508" max="10508" width="20.625" style="8" customWidth="1"/>
    <col min="10509" max="10509" width="3.625" style="8" customWidth="1"/>
    <col min="10510" max="10510" width="15.625" style="8" customWidth="1"/>
    <col min="10511" max="10511" width="8.625" style="8" customWidth="1"/>
    <col min="10512" max="10512" width="20.625" style="8" customWidth="1"/>
    <col min="10513" max="10513" width="9" style="8"/>
    <col min="10514" max="10514" width="15.625" style="8" customWidth="1"/>
    <col min="10515" max="10515" width="8.625" style="8" customWidth="1"/>
    <col min="10516" max="10516" width="20.625" style="8" customWidth="1"/>
    <col min="10517" max="10753" width="9" style="8"/>
    <col min="10754" max="10754" width="15.625" style="8" customWidth="1"/>
    <col min="10755" max="10755" width="8.625" style="8" customWidth="1"/>
    <col min="10756" max="10756" width="20.625" style="8" customWidth="1"/>
    <col min="10757" max="10757" width="3.625" style="8" customWidth="1"/>
    <col min="10758" max="10758" width="15.625" style="8" customWidth="1"/>
    <col min="10759" max="10759" width="8.625" style="8" customWidth="1"/>
    <col min="10760" max="10760" width="20.625" style="8" customWidth="1"/>
    <col min="10761" max="10761" width="3.625" style="8" customWidth="1"/>
    <col min="10762" max="10762" width="15.625" style="8" customWidth="1"/>
    <col min="10763" max="10763" width="8.625" style="8" customWidth="1"/>
    <col min="10764" max="10764" width="20.625" style="8" customWidth="1"/>
    <col min="10765" max="10765" width="3.625" style="8" customWidth="1"/>
    <col min="10766" max="10766" width="15.625" style="8" customWidth="1"/>
    <col min="10767" max="10767" width="8.625" style="8" customWidth="1"/>
    <col min="10768" max="10768" width="20.625" style="8" customWidth="1"/>
    <col min="10769" max="10769" width="9" style="8"/>
    <col min="10770" max="10770" width="15.625" style="8" customWidth="1"/>
    <col min="10771" max="10771" width="8.625" style="8" customWidth="1"/>
    <col min="10772" max="10772" width="20.625" style="8" customWidth="1"/>
    <col min="10773" max="11009" width="9" style="8"/>
    <col min="11010" max="11010" width="15.625" style="8" customWidth="1"/>
    <col min="11011" max="11011" width="8.625" style="8" customWidth="1"/>
    <col min="11012" max="11012" width="20.625" style="8" customWidth="1"/>
    <col min="11013" max="11013" width="3.625" style="8" customWidth="1"/>
    <col min="11014" max="11014" width="15.625" style="8" customWidth="1"/>
    <col min="11015" max="11015" width="8.625" style="8" customWidth="1"/>
    <col min="11016" max="11016" width="20.625" style="8" customWidth="1"/>
    <col min="11017" max="11017" width="3.625" style="8" customWidth="1"/>
    <col min="11018" max="11018" width="15.625" style="8" customWidth="1"/>
    <col min="11019" max="11019" width="8.625" style="8" customWidth="1"/>
    <col min="11020" max="11020" width="20.625" style="8" customWidth="1"/>
    <col min="11021" max="11021" width="3.625" style="8" customWidth="1"/>
    <col min="11022" max="11022" width="15.625" style="8" customWidth="1"/>
    <col min="11023" max="11023" width="8.625" style="8" customWidth="1"/>
    <col min="11024" max="11024" width="20.625" style="8" customWidth="1"/>
    <col min="11025" max="11025" width="9" style="8"/>
    <col min="11026" max="11026" width="15.625" style="8" customWidth="1"/>
    <col min="11027" max="11027" width="8.625" style="8" customWidth="1"/>
    <col min="11028" max="11028" width="20.625" style="8" customWidth="1"/>
    <col min="11029" max="11265" width="9" style="8"/>
    <col min="11266" max="11266" width="15.625" style="8" customWidth="1"/>
    <col min="11267" max="11267" width="8.625" style="8" customWidth="1"/>
    <col min="11268" max="11268" width="20.625" style="8" customWidth="1"/>
    <col min="11269" max="11269" width="3.625" style="8" customWidth="1"/>
    <col min="11270" max="11270" width="15.625" style="8" customWidth="1"/>
    <col min="11271" max="11271" width="8.625" style="8" customWidth="1"/>
    <col min="11272" max="11272" width="20.625" style="8" customWidth="1"/>
    <col min="11273" max="11273" width="3.625" style="8" customWidth="1"/>
    <col min="11274" max="11274" width="15.625" style="8" customWidth="1"/>
    <col min="11275" max="11275" width="8.625" style="8" customWidth="1"/>
    <col min="11276" max="11276" width="20.625" style="8" customWidth="1"/>
    <col min="11277" max="11277" width="3.625" style="8" customWidth="1"/>
    <col min="11278" max="11278" width="15.625" style="8" customWidth="1"/>
    <col min="11279" max="11279" width="8.625" style="8" customWidth="1"/>
    <col min="11280" max="11280" width="20.625" style="8" customWidth="1"/>
    <col min="11281" max="11281" width="9" style="8"/>
    <col min="11282" max="11282" width="15.625" style="8" customWidth="1"/>
    <col min="11283" max="11283" width="8.625" style="8" customWidth="1"/>
    <col min="11284" max="11284" width="20.625" style="8" customWidth="1"/>
    <col min="11285" max="11521" width="9" style="8"/>
    <col min="11522" max="11522" width="15.625" style="8" customWidth="1"/>
    <col min="11523" max="11523" width="8.625" style="8" customWidth="1"/>
    <col min="11524" max="11524" width="20.625" style="8" customWidth="1"/>
    <col min="11525" max="11525" width="3.625" style="8" customWidth="1"/>
    <col min="11526" max="11526" width="15.625" style="8" customWidth="1"/>
    <col min="11527" max="11527" width="8.625" style="8" customWidth="1"/>
    <col min="11528" max="11528" width="20.625" style="8" customWidth="1"/>
    <col min="11529" max="11529" width="3.625" style="8" customWidth="1"/>
    <col min="11530" max="11530" width="15.625" style="8" customWidth="1"/>
    <col min="11531" max="11531" width="8.625" style="8" customWidth="1"/>
    <col min="11532" max="11532" width="20.625" style="8" customWidth="1"/>
    <col min="11533" max="11533" width="3.625" style="8" customWidth="1"/>
    <col min="11534" max="11534" width="15.625" style="8" customWidth="1"/>
    <col min="11535" max="11535" width="8.625" style="8" customWidth="1"/>
    <col min="11536" max="11536" width="20.625" style="8" customWidth="1"/>
    <col min="11537" max="11537" width="9" style="8"/>
    <col min="11538" max="11538" width="15.625" style="8" customWidth="1"/>
    <col min="11539" max="11539" width="8.625" style="8" customWidth="1"/>
    <col min="11540" max="11540" width="20.625" style="8" customWidth="1"/>
    <col min="11541" max="11777" width="9" style="8"/>
    <col min="11778" max="11778" width="15.625" style="8" customWidth="1"/>
    <col min="11779" max="11779" width="8.625" style="8" customWidth="1"/>
    <col min="11780" max="11780" width="20.625" style="8" customWidth="1"/>
    <col min="11781" max="11781" width="3.625" style="8" customWidth="1"/>
    <col min="11782" max="11782" width="15.625" style="8" customWidth="1"/>
    <col min="11783" max="11783" width="8.625" style="8" customWidth="1"/>
    <col min="11784" max="11784" width="20.625" style="8" customWidth="1"/>
    <col min="11785" max="11785" width="3.625" style="8" customWidth="1"/>
    <col min="11786" max="11786" width="15.625" style="8" customWidth="1"/>
    <col min="11787" max="11787" width="8.625" style="8" customWidth="1"/>
    <col min="11788" max="11788" width="20.625" style="8" customWidth="1"/>
    <col min="11789" max="11789" width="3.625" style="8" customWidth="1"/>
    <col min="11790" max="11790" width="15.625" style="8" customWidth="1"/>
    <col min="11791" max="11791" width="8.625" style="8" customWidth="1"/>
    <col min="11792" max="11792" width="20.625" style="8" customWidth="1"/>
    <col min="11793" max="11793" width="9" style="8"/>
    <col min="11794" max="11794" width="15.625" style="8" customWidth="1"/>
    <col min="11795" max="11795" width="8.625" style="8" customWidth="1"/>
    <col min="11796" max="11796" width="20.625" style="8" customWidth="1"/>
    <col min="11797" max="12033" width="9" style="8"/>
    <col min="12034" max="12034" width="15.625" style="8" customWidth="1"/>
    <col min="12035" max="12035" width="8.625" style="8" customWidth="1"/>
    <col min="12036" max="12036" width="20.625" style="8" customWidth="1"/>
    <col min="12037" max="12037" width="3.625" style="8" customWidth="1"/>
    <col min="12038" max="12038" width="15.625" style="8" customWidth="1"/>
    <col min="12039" max="12039" width="8.625" style="8" customWidth="1"/>
    <col min="12040" max="12040" width="20.625" style="8" customWidth="1"/>
    <col min="12041" max="12041" width="3.625" style="8" customWidth="1"/>
    <col min="12042" max="12042" width="15.625" style="8" customWidth="1"/>
    <col min="12043" max="12043" width="8.625" style="8" customWidth="1"/>
    <col min="12044" max="12044" width="20.625" style="8" customWidth="1"/>
    <col min="12045" max="12045" width="3.625" style="8" customWidth="1"/>
    <col min="12046" max="12046" width="15.625" style="8" customWidth="1"/>
    <col min="12047" max="12047" width="8.625" style="8" customWidth="1"/>
    <col min="12048" max="12048" width="20.625" style="8" customWidth="1"/>
    <col min="12049" max="12049" width="9" style="8"/>
    <col min="12050" max="12050" width="15.625" style="8" customWidth="1"/>
    <col min="12051" max="12051" width="8.625" style="8" customWidth="1"/>
    <col min="12052" max="12052" width="20.625" style="8" customWidth="1"/>
    <col min="12053" max="12289" width="9" style="8"/>
    <col min="12290" max="12290" width="15.625" style="8" customWidth="1"/>
    <col min="12291" max="12291" width="8.625" style="8" customWidth="1"/>
    <col min="12292" max="12292" width="20.625" style="8" customWidth="1"/>
    <col min="12293" max="12293" width="3.625" style="8" customWidth="1"/>
    <col min="12294" max="12294" width="15.625" style="8" customWidth="1"/>
    <col min="12295" max="12295" width="8.625" style="8" customWidth="1"/>
    <col min="12296" max="12296" width="20.625" style="8" customWidth="1"/>
    <col min="12297" max="12297" width="3.625" style="8" customWidth="1"/>
    <col min="12298" max="12298" width="15.625" style="8" customWidth="1"/>
    <col min="12299" max="12299" width="8.625" style="8" customWidth="1"/>
    <col min="12300" max="12300" width="20.625" style="8" customWidth="1"/>
    <col min="12301" max="12301" width="3.625" style="8" customWidth="1"/>
    <col min="12302" max="12302" width="15.625" style="8" customWidth="1"/>
    <col min="12303" max="12303" width="8.625" style="8" customWidth="1"/>
    <col min="12304" max="12304" width="20.625" style="8" customWidth="1"/>
    <col min="12305" max="12305" width="9" style="8"/>
    <col min="12306" max="12306" width="15.625" style="8" customWidth="1"/>
    <col min="12307" max="12307" width="8.625" style="8" customWidth="1"/>
    <col min="12308" max="12308" width="20.625" style="8" customWidth="1"/>
    <col min="12309" max="12545" width="9" style="8"/>
    <col min="12546" max="12546" width="15.625" style="8" customWidth="1"/>
    <col min="12547" max="12547" width="8.625" style="8" customWidth="1"/>
    <col min="12548" max="12548" width="20.625" style="8" customWidth="1"/>
    <col min="12549" max="12549" width="3.625" style="8" customWidth="1"/>
    <col min="12550" max="12550" width="15.625" style="8" customWidth="1"/>
    <col min="12551" max="12551" width="8.625" style="8" customWidth="1"/>
    <col min="12552" max="12552" width="20.625" style="8" customWidth="1"/>
    <col min="12553" max="12553" width="3.625" style="8" customWidth="1"/>
    <col min="12554" max="12554" width="15.625" style="8" customWidth="1"/>
    <col min="12555" max="12555" width="8.625" style="8" customWidth="1"/>
    <col min="12556" max="12556" width="20.625" style="8" customWidth="1"/>
    <col min="12557" max="12557" width="3.625" style="8" customWidth="1"/>
    <col min="12558" max="12558" width="15.625" style="8" customWidth="1"/>
    <col min="12559" max="12559" width="8.625" style="8" customWidth="1"/>
    <col min="12560" max="12560" width="20.625" style="8" customWidth="1"/>
    <col min="12561" max="12561" width="9" style="8"/>
    <col min="12562" max="12562" width="15.625" style="8" customWidth="1"/>
    <col min="12563" max="12563" width="8.625" style="8" customWidth="1"/>
    <col min="12564" max="12564" width="20.625" style="8" customWidth="1"/>
    <col min="12565" max="12801" width="9" style="8"/>
    <col min="12802" max="12802" width="15.625" style="8" customWidth="1"/>
    <col min="12803" max="12803" width="8.625" style="8" customWidth="1"/>
    <col min="12804" max="12804" width="20.625" style="8" customWidth="1"/>
    <col min="12805" max="12805" width="3.625" style="8" customWidth="1"/>
    <col min="12806" max="12806" width="15.625" style="8" customWidth="1"/>
    <col min="12807" max="12807" width="8.625" style="8" customWidth="1"/>
    <col min="12808" max="12808" width="20.625" style="8" customWidth="1"/>
    <col min="12809" max="12809" width="3.625" style="8" customWidth="1"/>
    <col min="12810" max="12810" width="15.625" style="8" customWidth="1"/>
    <col min="12811" max="12811" width="8.625" style="8" customWidth="1"/>
    <col min="12812" max="12812" width="20.625" style="8" customWidth="1"/>
    <col min="12813" max="12813" width="3.625" style="8" customWidth="1"/>
    <col min="12814" max="12814" width="15.625" style="8" customWidth="1"/>
    <col min="12815" max="12815" width="8.625" style="8" customWidth="1"/>
    <col min="12816" max="12816" width="20.625" style="8" customWidth="1"/>
    <col min="12817" max="12817" width="9" style="8"/>
    <col min="12818" max="12818" width="15.625" style="8" customWidth="1"/>
    <col min="12819" max="12819" width="8.625" style="8" customWidth="1"/>
    <col min="12820" max="12820" width="20.625" style="8" customWidth="1"/>
    <col min="12821" max="13057" width="9" style="8"/>
    <col min="13058" max="13058" width="15.625" style="8" customWidth="1"/>
    <col min="13059" max="13059" width="8.625" style="8" customWidth="1"/>
    <col min="13060" max="13060" width="20.625" style="8" customWidth="1"/>
    <col min="13061" max="13061" width="3.625" style="8" customWidth="1"/>
    <col min="13062" max="13062" width="15.625" style="8" customWidth="1"/>
    <col min="13063" max="13063" width="8.625" style="8" customWidth="1"/>
    <col min="13064" max="13064" width="20.625" style="8" customWidth="1"/>
    <col min="13065" max="13065" width="3.625" style="8" customWidth="1"/>
    <col min="13066" max="13066" width="15.625" style="8" customWidth="1"/>
    <col min="13067" max="13067" width="8.625" style="8" customWidth="1"/>
    <col min="13068" max="13068" width="20.625" style="8" customWidth="1"/>
    <col min="13069" max="13069" width="3.625" style="8" customWidth="1"/>
    <col min="13070" max="13070" width="15.625" style="8" customWidth="1"/>
    <col min="13071" max="13071" width="8.625" style="8" customWidth="1"/>
    <col min="13072" max="13072" width="20.625" style="8" customWidth="1"/>
    <col min="13073" max="13073" width="9" style="8"/>
    <col min="13074" max="13074" width="15.625" style="8" customWidth="1"/>
    <col min="13075" max="13075" width="8.625" style="8" customWidth="1"/>
    <col min="13076" max="13076" width="20.625" style="8" customWidth="1"/>
    <col min="13077" max="13313" width="9" style="8"/>
    <col min="13314" max="13314" width="15.625" style="8" customWidth="1"/>
    <col min="13315" max="13315" width="8.625" style="8" customWidth="1"/>
    <col min="13316" max="13316" width="20.625" style="8" customWidth="1"/>
    <col min="13317" max="13317" width="3.625" style="8" customWidth="1"/>
    <col min="13318" max="13318" width="15.625" style="8" customWidth="1"/>
    <col min="13319" max="13319" width="8.625" style="8" customWidth="1"/>
    <col min="13320" max="13320" width="20.625" style="8" customWidth="1"/>
    <col min="13321" max="13321" width="3.625" style="8" customWidth="1"/>
    <col min="13322" max="13322" width="15.625" style="8" customWidth="1"/>
    <col min="13323" max="13323" width="8.625" style="8" customWidth="1"/>
    <col min="13324" max="13324" width="20.625" style="8" customWidth="1"/>
    <col min="13325" max="13325" width="3.625" style="8" customWidth="1"/>
    <col min="13326" max="13326" width="15.625" style="8" customWidth="1"/>
    <col min="13327" max="13327" width="8.625" style="8" customWidth="1"/>
    <col min="13328" max="13328" width="20.625" style="8" customWidth="1"/>
    <col min="13329" max="13329" width="9" style="8"/>
    <col min="13330" max="13330" width="15.625" style="8" customWidth="1"/>
    <col min="13331" max="13331" width="8.625" style="8" customWidth="1"/>
    <col min="13332" max="13332" width="20.625" style="8" customWidth="1"/>
    <col min="13333" max="13569" width="9" style="8"/>
    <col min="13570" max="13570" width="15.625" style="8" customWidth="1"/>
    <col min="13571" max="13571" width="8.625" style="8" customWidth="1"/>
    <col min="13572" max="13572" width="20.625" style="8" customWidth="1"/>
    <col min="13573" max="13573" width="3.625" style="8" customWidth="1"/>
    <col min="13574" max="13574" width="15.625" style="8" customWidth="1"/>
    <col min="13575" max="13575" width="8.625" style="8" customWidth="1"/>
    <col min="13576" max="13576" width="20.625" style="8" customWidth="1"/>
    <col min="13577" max="13577" width="3.625" style="8" customWidth="1"/>
    <col min="13578" max="13578" width="15.625" style="8" customWidth="1"/>
    <col min="13579" max="13579" width="8.625" style="8" customWidth="1"/>
    <col min="13580" max="13580" width="20.625" style="8" customWidth="1"/>
    <col min="13581" max="13581" width="3.625" style="8" customWidth="1"/>
    <col min="13582" max="13582" width="15.625" style="8" customWidth="1"/>
    <col min="13583" max="13583" width="8.625" style="8" customWidth="1"/>
    <col min="13584" max="13584" width="20.625" style="8" customWidth="1"/>
    <col min="13585" max="13585" width="9" style="8"/>
    <col min="13586" max="13586" width="15.625" style="8" customWidth="1"/>
    <col min="13587" max="13587" width="8.625" style="8" customWidth="1"/>
    <col min="13588" max="13588" width="20.625" style="8" customWidth="1"/>
    <col min="13589" max="13825" width="9" style="8"/>
    <col min="13826" max="13826" width="15.625" style="8" customWidth="1"/>
    <col min="13827" max="13827" width="8.625" style="8" customWidth="1"/>
    <col min="13828" max="13828" width="20.625" style="8" customWidth="1"/>
    <col min="13829" max="13829" width="3.625" style="8" customWidth="1"/>
    <col min="13830" max="13830" width="15.625" style="8" customWidth="1"/>
    <col min="13831" max="13831" width="8.625" style="8" customWidth="1"/>
    <col min="13832" max="13832" width="20.625" style="8" customWidth="1"/>
    <col min="13833" max="13833" width="3.625" style="8" customWidth="1"/>
    <col min="13834" max="13834" width="15.625" style="8" customWidth="1"/>
    <col min="13835" max="13835" width="8.625" style="8" customWidth="1"/>
    <col min="13836" max="13836" width="20.625" style="8" customWidth="1"/>
    <col min="13837" max="13837" width="3.625" style="8" customWidth="1"/>
    <col min="13838" max="13838" width="15.625" style="8" customWidth="1"/>
    <col min="13839" max="13839" width="8.625" style="8" customWidth="1"/>
    <col min="13840" max="13840" width="20.625" style="8" customWidth="1"/>
    <col min="13841" max="13841" width="9" style="8"/>
    <col min="13842" max="13842" width="15.625" style="8" customWidth="1"/>
    <col min="13843" max="13843" width="8.625" style="8" customWidth="1"/>
    <col min="13844" max="13844" width="20.625" style="8" customWidth="1"/>
    <col min="13845" max="14081" width="9" style="8"/>
    <col min="14082" max="14082" width="15.625" style="8" customWidth="1"/>
    <col min="14083" max="14083" width="8.625" style="8" customWidth="1"/>
    <col min="14084" max="14084" width="20.625" style="8" customWidth="1"/>
    <col min="14085" max="14085" width="3.625" style="8" customWidth="1"/>
    <col min="14086" max="14086" width="15.625" style="8" customWidth="1"/>
    <col min="14087" max="14087" width="8.625" style="8" customWidth="1"/>
    <col min="14088" max="14088" width="20.625" style="8" customWidth="1"/>
    <col min="14089" max="14089" width="3.625" style="8" customWidth="1"/>
    <col min="14090" max="14090" width="15.625" style="8" customWidth="1"/>
    <col min="14091" max="14091" width="8.625" style="8" customWidth="1"/>
    <col min="14092" max="14092" width="20.625" style="8" customWidth="1"/>
    <col min="14093" max="14093" width="3.625" style="8" customWidth="1"/>
    <col min="14094" max="14094" width="15.625" style="8" customWidth="1"/>
    <col min="14095" max="14095" width="8.625" style="8" customWidth="1"/>
    <col min="14096" max="14096" width="20.625" style="8" customWidth="1"/>
    <col min="14097" max="14097" width="9" style="8"/>
    <col min="14098" max="14098" width="15.625" style="8" customWidth="1"/>
    <col min="14099" max="14099" width="8.625" style="8" customWidth="1"/>
    <col min="14100" max="14100" width="20.625" style="8" customWidth="1"/>
    <col min="14101" max="14337" width="9" style="8"/>
    <col min="14338" max="14338" width="15.625" style="8" customWidth="1"/>
    <col min="14339" max="14339" width="8.625" style="8" customWidth="1"/>
    <col min="14340" max="14340" width="20.625" style="8" customWidth="1"/>
    <col min="14341" max="14341" width="3.625" style="8" customWidth="1"/>
    <col min="14342" max="14342" width="15.625" style="8" customWidth="1"/>
    <col min="14343" max="14343" width="8.625" style="8" customWidth="1"/>
    <col min="14344" max="14344" width="20.625" style="8" customWidth="1"/>
    <col min="14345" max="14345" width="3.625" style="8" customWidth="1"/>
    <col min="14346" max="14346" width="15.625" style="8" customWidth="1"/>
    <col min="14347" max="14347" width="8.625" style="8" customWidth="1"/>
    <col min="14348" max="14348" width="20.625" style="8" customWidth="1"/>
    <col min="14349" max="14349" width="3.625" style="8" customWidth="1"/>
    <col min="14350" max="14350" width="15.625" style="8" customWidth="1"/>
    <col min="14351" max="14351" width="8.625" style="8" customWidth="1"/>
    <col min="14352" max="14352" width="20.625" style="8" customWidth="1"/>
    <col min="14353" max="14353" width="9" style="8"/>
    <col min="14354" max="14354" width="15.625" style="8" customWidth="1"/>
    <col min="14355" max="14355" width="8.625" style="8" customWidth="1"/>
    <col min="14356" max="14356" width="20.625" style="8" customWidth="1"/>
    <col min="14357" max="14593" width="9" style="8"/>
    <col min="14594" max="14594" width="15.625" style="8" customWidth="1"/>
    <col min="14595" max="14595" width="8.625" style="8" customWidth="1"/>
    <col min="14596" max="14596" width="20.625" style="8" customWidth="1"/>
    <col min="14597" max="14597" width="3.625" style="8" customWidth="1"/>
    <col min="14598" max="14598" width="15.625" style="8" customWidth="1"/>
    <col min="14599" max="14599" width="8.625" style="8" customWidth="1"/>
    <col min="14600" max="14600" width="20.625" style="8" customWidth="1"/>
    <col min="14601" max="14601" width="3.625" style="8" customWidth="1"/>
    <col min="14602" max="14602" width="15.625" style="8" customWidth="1"/>
    <col min="14603" max="14603" width="8.625" style="8" customWidth="1"/>
    <col min="14604" max="14604" width="20.625" style="8" customWidth="1"/>
    <col min="14605" max="14605" width="3.625" style="8" customWidth="1"/>
    <col min="14606" max="14606" width="15.625" style="8" customWidth="1"/>
    <col min="14607" max="14607" width="8.625" style="8" customWidth="1"/>
    <col min="14608" max="14608" width="20.625" style="8" customWidth="1"/>
    <col min="14609" max="14609" width="9" style="8"/>
    <col min="14610" max="14610" width="15.625" style="8" customWidth="1"/>
    <col min="14611" max="14611" width="8.625" style="8" customWidth="1"/>
    <col min="14612" max="14612" width="20.625" style="8" customWidth="1"/>
    <col min="14613" max="14849" width="9" style="8"/>
    <col min="14850" max="14850" width="15.625" style="8" customWidth="1"/>
    <col min="14851" max="14851" width="8.625" style="8" customWidth="1"/>
    <col min="14852" max="14852" width="20.625" style="8" customWidth="1"/>
    <col min="14853" max="14853" width="3.625" style="8" customWidth="1"/>
    <col min="14854" max="14854" width="15.625" style="8" customWidth="1"/>
    <col min="14855" max="14855" width="8.625" style="8" customWidth="1"/>
    <col min="14856" max="14856" width="20.625" style="8" customWidth="1"/>
    <col min="14857" max="14857" width="3.625" style="8" customWidth="1"/>
    <col min="14858" max="14858" width="15.625" style="8" customWidth="1"/>
    <col min="14859" max="14859" width="8.625" style="8" customWidth="1"/>
    <col min="14860" max="14860" width="20.625" style="8" customWidth="1"/>
    <col min="14861" max="14861" width="3.625" style="8" customWidth="1"/>
    <col min="14862" max="14862" width="15.625" style="8" customWidth="1"/>
    <col min="14863" max="14863" width="8.625" style="8" customWidth="1"/>
    <col min="14864" max="14864" width="20.625" style="8" customWidth="1"/>
    <col min="14865" max="14865" width="9" style="8"/>
    <col min="14866" max="14866" width="15.625" style="8" customWidth="1"/>
    <col min="14867" max="14867" width="8.625" style="8" customWidth="1"/>
    <col min="14868" max="14868" width="20.625" style="8" customWidth="1"/>
    <col min="14869" max="15105" width="9" style="8"/>
    <col min="15106" max="15106" width="15.625" style="8" customWidth="1"/>
    <col min="15107" max="15107" width="8.625" style="8" customWidth="1"/>
    <col min="15108" max="15108" width="20.625" style="8" customWidth="1"/>
    <col min="15109" max="15109" width="3.625" style="8" customWidth="1"/>
    <col min="15110" max="15110" width="15.625" style="8" customWidth="1"/>
    <col min="15111" max="15111" width="8.625" style="8" customWidth="1"/>
    <col min="15112" max="15112" width="20.625" style="8" customWidth="1"/>
    <col min="15113" max="15113" width="3.625" style="8" customWidth="1"/>
    <col min="15114" max="15114" width="15.625" style="8" customWidth="1"/>
    <col min="15115" max="15115" width="8.625" style="8" customWidth="1"/>
    <col min="15116" max="15116" width="20.625" style="8" customWidth="1"/>
    <col min="15117" max="15117" width="3.625" style="8" customWidth="1"/>
    <col min="15118" max="15118" width="15.625" style="8" customWidth="1"/>
    <col min="15119" max="15119" width="8.625" style="8" customWidth="1"/>
    <col min="15120" max="15120" width="20.625" style="8" customWidth="1"/>
    <col min="15121" max="15121" width="9" style="8"/>
    <col min="15122" max="15122" width="15.625" style="8" customWidth="1"/>
    <col min="15123" max="15123" width="8.625" style="8" customWidth="1"/>
    <col min="15124" max="15124" width="20.625" style="8" customWidth="1"/>
    <col min="15125" max="15361" width="9" style="8"/>
    <col min="15362" max="15362" width="15.625" style="8" customWidth="1"/>
    <col min="15363" max="15363" width="8.625" style="8" customWidth="1"/>
    <col min="15364" max="15364" width="20.625" style="8" customWidth="1"/>
    <col min="15365" max="15365" width="3.625" style="8" customWidth="1"/>
    <col min="15366" max="15366" width="15.625" style="8" customWidth="1"/>
    <col min="15367" max="15367" width="8.625" style="8" customWidth="1"/>
    <col min="15368" max="15368" width="20.625" style="8" customWidth="1"/>
    <col min="15369" max="15369" width="3.625" style="8" customWidth="1"/>
    <col min="15370" max="15370" width="15.625" style="8" customWidth="1"/>
    <col min="15371" max="15371" width="8.625" style="8" customWidth="1"/>
    <col min="15372" max="15372" width="20.625" style="8" customWidth="1"/>
    <col min="15373" max="15373" width="3.625" style="8" customWidth="1"/>
    <col min="15374" max="15374" width="15.625" style="8" customWidth="1"/>
    <col min="15375" max="15375" width="8.625" style="8" customWidth="1"/>
    <col min="15376" max="15376" width="20.625" style="8" customWidth="1"/>
    <col min="15377" max="15377" width="9" style="8"/>
    <col min="15378" max="15378" width="15.625" style="8" customWidth="1"/>
    <col min="15379" max="15379" width="8.625" style="8" customWidth="1"/>
    <col min="15380" max="15380" width="20.625" style="8" customWidth="1"/>
    <col min="15381" max="15617" width="9" style="8"/>
    <col min="15618" max="15618" width="15.625" style="8" customWidth="1"/>
    <col min="15619" max="15619" width="8.625" style="8" customWidth="1"/>
    <col min="15620" max="15620" width="20.625" style="8" customWidth="1"/>
    <col min="15621" max="15621" width="3.625" style="8" customWidth="1"/>
    <col min="15622" max="15622" width="15.625" style="8" customWidth="1"/>
    <col min="15623" max="15623" width="8.625" style="8" customWidth="1"/>
    <col min="15624" max="15624" width="20.625" style="8" customWidth="1"/>
    <col min="15625" max="15625" width="3.625" style="8" customWidth="1"/>
    <col min="15626" max="15626" width="15.625" style="8" customWidth="1"/>
    <col min="15627" max="15627" width="8.625" style="8" customWidth="1"/>
    <col min="15628" max="15628" width="20.625" style="8" customWidth="1"/>
    <col min="15629" max="15629" width="3.625" style="8" customWidth="1"/>
    <col min="15630" max="15630" width="15.625" style="8" customWidth="1"/>
    <col min="15631" max="15631" width="8.625" style="8" customWidth="1"/>
    <col min="15632" max="15632" width="20.625" style="8" customWidth="1"/>
    <col min="15633" max="15633" width="9" style="8"/>
    <col min="15634" max="15634" width="15.625" style="8" customWidth="1"/>
    <col min="15635" max="15635" width="8.625" style="8" customWidth="1"/>
    <col min="15636" max="15636" width="20.625" style="8" customWidth="1"/>
    <col min="15637" max="15873" width="9" style="8"/>
    <col min="15874" max="15874" width="15.625" style="8" customWidth="1"/>
    <col min="15875" max="15875" width="8.625" style="8" customWidth="1"/>
    <col min="15876" max="15876" width="20.625" style="8" customWidth="1"/>
    <col min="15877" max="15877" width="3.625" style="8" customWidth="1"/>
    <col min="15878" max="15878" width="15.625" style="8" customWidth="1"/>
    <col min="15879" max="15879" width="8.625" style="8" customWidth="1"/>
    <col min="15880" max="15880" width="20.625" style="8" customWidth="1"/>
    <col min="15881" max="15881" width="3.625" style="8" customWidth="1"/>
    <col min="15882" max="15882" width="15.625" style="8" customWidth="1"/>
    <col min="15883" max="15883" width="8.625" style="8" customWidth="1"/>
    <col min="15884" max="15884" width="20.625" style="8" customWidth="1"/>
    <col min="15885" max="15885" width="3.625" style="8" customWidth="1"/>
    <col min="15886" max="15886" width="15.625" style="8" customWidth="1"/>
    <col min="15887" max="15887" width="8.625" style="8" customWidth="1"/>
    <col min="15888" max="15888" width="20.625" style="8" customWidth="1"/>
    <col min="15889" max="15889" width="9" style="8"/>
    <col min="15890" max="15890" width="15.625" style="8" customWidth="1"/>
    <col min="15891" max="15891" width="8.625" style="8" customWidth="1"/>
    <col min="15892" max="15892" width="20.625" style="8" customWidth="1"/>
    <col min="15893" max="16129" width="9" style="8"/>
    <col min="16130" max="16130" width="15.625" style="8" customWidth="1"/>
    <col min="16131" max="16131" width="8.625" style="8" customWidth="1"/>
    <col min="16132" max="16132" width="20.625" style="8" customWidth="1"/>
    <col min="16133" max="16133" width="3.625" style="8" customWidth="1"/>
    <col min="16134" max="16134" width="15.625" style="8" customWidth="1"/>
    <col min="16135" max="16135" width="8.625" style="8" customWidth="1"/>
    <col min="16136" max="16136" width="20.625" style="8" customWidth="1"/>
    <col min="16137" max="16137" width="3.625" style="8" customWidth="1"/>
    <col min="16138" max="16138" width="15.625" style="8" customWidth="1"/>
    <col min="16139" max="16139" width="8.625" style="8" customWidth="1"/>
    <col min="16140" max="16140" width="20.625" style="8" customWidth="1"/>
    <col min="16141" max="16141" width="3.625" style="8" customWidth="1"/>
    <col min="16142" max="16142" width="15.625" style="8" customWidth="1"/>
    <col min="16143" max="16143" width="8.625" style="8" customWidth="1"/>
    <col min="16144" max="16144" width="20.625" style="8" customWidth="1"/>
    <col min="16145" max="16145" width="9" style="8"/>
    <col min="16146" max="16146" width="15.625" style="8" customWidth="1"/>
    <col min="16147" max="16147" width="8.625" style="8" customWidth="1"/>
    <col min="16148" max="16148" width="20.625" style="8" customWidth="1"/>
    <col min="16149" max="16384" width="9" style="8"/>
  </cols>
  <sheetData>
    <row r="2" spans="2:20">
      <c r="K2" s="200"/>
      <c r="O2" s="200"/>
      <c r="S2" s="200"/>
    </row>
    <row r="3" spans="2:20">
      <c r="B3" s="8" t="s">
        <v>3591</v>
      </c>
      <c r="F3" s="8" t="s">
        <v>3592</v>
      </c>
      <c r="J3" s="8" t="s">
        <v>3593</v>
      </c>
      <c r="N3" s="8" t="s">
        <v>3594</v>
      </c>
      <c r="R3" s="8" t="s">
        <v>3595</v>
      </c>
    </row>
    <row r="4" spans="2:20">
      <c r="B4" s="22" t="s">
        <v>3596</v>
      </c>
      <c r="C4" s="201" t="s">
        <v>2752</v>
      </c>
      <c r="D4" s="22" t="s">
        <v>2753</v>
      </c>
      <c r="F4" s="22" t="s">
        <v>3596</v>
      </c>
      <c r="G4" s="201" t="s">
        <v>2752</v>
      </c>
      <c r="H4" s="22" t="s">
        <v>2753</v>
      </c>
      <c r="J4" s="22" t="s">
        <v>3596</v>
      </c>
      <c r="K4" s="201" t="s">
        <v>2752</v>
      </c>
      <c r="L4" s="22" t="s">
        <v>2753</v>
      </c>
      <c r="N4" s="22" t="s">
        <v>3596</v>
      </c>
      <c r="O4" s="201" t="s">
        <v>2752</v>
      </c>
      <c r="P4" s="22" t="s">
        <v>2753</v>
      </c>
      <c r="R4" s="22" t="s">
        <v>3596</v>
      </c>
      <c r="S4" s="201" t="s">
        <v>2752</v>
      </c>
      <c r="T4" s="22" t="s">
        <v>2753</v>
      </c>
    </row>
    <row r="5" spans="2:20">
      <c r="B5" s="30" t="s">
        <v>3597</v>
      </c>
      <c r="C5" s="201">
        <v>1</v>
      </c>
      <c r="D5" s="22" t="s">
        <v>3598</v>
      </c>
      <c r="F5" s="30" t="s">
        <v>3597</v>
      </c>
      <c r="G5" s="201">
        <v>1</v>
      </c>
      <c r="H5" s="22" t="s">
        <v>3598</v>
      </c>
      <c r="J5" s="30" t="s">
        <v>3597</v>
      </c>
      <c r="K5" s="201">
        <v>1</v>
      </c>
      <c r="L5" s="22" t="s">
        <v>3598</v>
      </c>
      <c r="N5" s="30" t="s">
        <v>3597</v>
      </c>
      <c r="O5" s="201">
        <v>1</v>
      </c>
      <c r="P5" s="22" t="s">
        <v>3598</v>
      </c>
      <c r="R5" s="30" t="s">
        <v>3597</v>
      </c>
      <c r="S5" s="201">
        <f>C5+G5+K5+O5</f>
        <v>4</v>
      </c>
      <c r="T5" s="22" t="s">
        <v>3598</v>
      </c>
    </row>
    <row r="6" spans="2:20">
      <c r="B6" s="30" t="s">
        <v>3599</v>
      </c>
      <c r="C6" s="201">
        <v>1</v>
      </c>
      <c r="D6" s="22" t="s">
        <v>3600</v>
      </c>
      <c r="F6" s="30" t="s">
        <v>3599</v>
      </c>
      <c r="G6" s="201">
        <v>1</v>
      </c>
      <c r="H6" s="22" t="s">
        <v>3600</v>
      </c>
      <c r="J6" s="30" t="s">
        <v>3599</v>
      </c>
      <c r="K6" s="201">
        <v>1</v>
      </c>
      <c r="L6" s="22" t="s">
        <v>3600</v>
      </c>
      <c r="N6" s="30" t="s">
        <v>3599</v>
      </c>
      <c r="O6" s="201">
        <v>1</v>
      </c>
      <c r="P6" s="22" t="s">
        <v>3600</v>
      </c>
      <c r="R6" s="30" t="s">
        <v>3599</v>
      </c>
      <c r="S6" s="201">
        <f t="shared" ref="S6:S11" si="0">C6+G6+K6+O6</f>
        <v>4</v>
      </c>
      <c r="T6" s="22" t="s">
        <v>3600</v>
      </c>
    </row>
    <row r="7" spans="2:20">
      <c r="B7" s="30" t="s">
        <v>3601</v>
      </c>
      <c r="C7" s="201">
        <v>1</v>
      </c>
      <c r="D7" s="22" t="s">
        <v>3602</v>
      </c>
      <c r="F7" s="30" t="s">
        <v>3601</v>
      </c>
      <c r="G7" s="201">
        <v>1</v>
      </c>
      <c r="H7" s="22" t="s">
        <v>3602</v>
      </c>
      <c r="J7" s="30" t="s">
        <v>3601</v>
      </c>
      <c r="K7" s="201">
        <v>1</v>
      </c>
      <c r="L7" s="22" t="s">
        <v>3602</v>
      </c>
      <c r="N7" s="30" t="s">
        <v>3601</v>
      </c>
      <c r="O7" s="201">
        <v>1</v>
      </c>
      <c r="P7" s="22" t="s">
        <v>3602</v>
      </c>
      <c r="R7" s="30" t="s">
        <v>3601</v>
      </c>
      <c r="S7" s="201">
        <f t="shared" si="0"/>
        <v>4</v>
      </c>
      <c r="T7" s="22" t="s">
        <v>3602</v>
      </c>
    </row>
    <row r="8" spans="2:20">
      <c r="B8" s="30" t="s">
        <v>3603</v>
      </c>
      <c r="C8" s="201">
        <v>1</v>
      </c>
      <c r="D8" s="22" t="s">
        <v>3604</v>
      </c>
      <c r="F8" s="30" t="s">
        <v>3603</v>
      </c>
      <c r="G8" s="201">
        <v>1</v>
      </c>
      <c r="H8" s="22" t="s">
        <v>3604</v>
      </c>
      <c r="J8" s="30" t="s">
        <v>3603</v>
      </c>
      <c r="K8" s="201">
        <v>0</v>
      </c>
      <c r="L8" s="22" t="s">
        <v>3604</v>
      </c>
      <c r="N8" s="30" t="s">
        <v>3603</v>
      </c>
      <c r="O8" s="201">
        <v>1</v>
      </c>
      <c r="P8" s="22" t="s">
        <v>3604</v>
      </c>
      <c r="R8" s="30" t="s">
        <v>3603</v>
      </c>
      <c r="S8" s="201">
        <f t="shared" si="0"/>
        <v>3</v>
      </c>
      <c r="T8" s="22" t="s">
        <v>3604</v>
      </c>
    </row>
    <row r="9" spans="2:20">
      <c r="B9" s="30" t="s">
        <v>3605</v>
      </c>
      <c r="C9" s="201">
        <v>0</v>
      </c>
      <c r="D9" s="22" t="s">
        <v>3606</v>
      </c>
      <c r="F9" s="30" t="s">
        <v>3605</v>
      </c>
      <c r="G9" s="201">
        <v>0</v>
      </c>
      <c r="H9" s="22" t="s">
        <v>3606</v>
      </c>
      <c r="J9" s="30" t="s">
        <v>3605</v>
      </c>
      <c r="K9" s="1378">
        <v>1</v>
      </c>
      <c r="L9" s="22" t="s">
        <v>3606</v>
      </c>
      <c r="N9" s="30" t="s">
        <v>3605</v>
      </c>
      <c r="O9" s="201">
        <v>0</v>
      </c>
      <c r="P9" s="22" t="s">
        <v>3606</v>
      </c>
      <c r="R9" s="30" t="s">
        <v>3605</v>
      </c>
      <c r="S9" s="201">
        <f t="shared" si="0"/>
        <v>1</v>
      </c>
      <c r="T9" s="22" t="s">
        <v>3606</v>
      </c>
    </row>
    <row r="10" spans="2:20">
      <c r="B10" s="30" t="s">
        <v>3607</v>
      </c>
      <c r="C10" s="201">
        <v>1</v>
      </c>
      <c r="D10" s="22" t="s">
        <v>3608</v>
      </c>
      <c r="F10" s="30" t="s">
        <v>3607</v>
      </c>
      <c r="G10" s="201">
        <v>1</v>
      </c>
      <c r="H10" s="22" t="s">
        <v>3608</v>
      </c>
      <c r="J10" s="30" t="s">
        <v>3607</v>
      </c>
      <c r="K10" s="201">
        <v>1</v>
      </c>
      <c r="L10" s="22" t="s">
        <v>3608</v>
      </c>
      <c r="N10" s="30" t="s">
        <v>3607</v>
      </c>
      <c r="O10" s="201">
        <v>1</v>
      </c>
      <c r="P10" s="22" t="s">
        <v>3608</v>
      </c>
      <c r="R10" s="30" t="s">
        <v>3607</v>
      </c>
      <c r="S10" s="201">
        <f t="shared" si="0"/>
        <v>4</v>
      </c>
      <c r="T10" s="22" t="s">
        <v>3608</v>
      </c>
    </row>
    <row r="11" spans="2:20">
      <c r="B11" s="30" t="s">
        <v>3609</v>
      </c>
      <c r="C11" s="201">
        <v>1</v>
      </c>
      <c r="D11" s="22" t="s">
        <v>3610</v>
      </c>
      <c r="F11" s="30" t="s">
        <v>3609</v>
      </c>
      <c r="G11" s="201">
        <v>1</v>
      </c>
      <c r="H11" s="22" t="s">
        <v>3610</v>
      </c>
      <c r="J11" s="30" t="s">
        <v>3609</v>
      </c>
      <c r="K11" s="201">
        <v>1</v>
      </c>
      <c r="L11" s="22" t="s">
        <v>3610</v>
      </c>
      <c r="N11" s="30" t="s">
        <v>3609</v>
      </c>
      <c r="O11" s="201">
        <v>1</v>
      </c>
      <c r="P11" s="22" t="s">
        <v>3610</v>
      </c>
      <c r="R11" s="30" t="s">
        <v>3609</v>
      </c>
      <c r="S11" s="201">
        <f t="shared" si="0"/>
        <v>4</v>
      </c>
      <c r="T11" s="22" t="s">
        <v>3610</v>
      </c>
    </row>
    <row r="12" spans="2:20">
      <c r="B12" s="103"/>
      <c r="K12" s="200"/>
      <c r="O12" s="200"/>
      <c r="S12" s="200"/>
    </row>
    <row r="13" spans="2:20">
      <c r="B13" s="30" t="s">
        <v>3611</v>
      </c>
      <c r="C13" s="201">
        <v>2</v>
      </c>
      <c r="D13" s="22" t="s">
        <v>3612</v>
      </c>
      <c r="F13" s="30" t="s">
        <v>3611</v>
      </c>
      <c r="G13" s="201">
        <v>1</v>
      </c>
      <c r="H13" s="22" t="s">
        <v>3612</v>
      </c>
      <c r="J13" s="30" t="s">
        <v>3611</v>
      </c>
      <c r="K13" s="201">
        <v>2</v>
      </c>
      <c r="L13" s="22" t="s">
        <v>3612</v>
      </c>
      <c r="N13" s="30" t="s">
        <v>3611</v>
      </c>
      <c r="O13" s="201">
        <v>1</v>
      </c>
      <c r="P13" s="22" t="s">
        <v>3612</v>
      </c>
      <c r="R13" s="30" t="s">
        <v>3611</v>
      </c>
      <c r="S13" s="201">
        <f>C13+G13+K13+O13</f>
        <v>6</v>
      </c>
      <c r="T13" s="22" t="s">
        <v>3612</v>
      </c>
    </row>
    <row r="14" spans="2:20">
      <c r="B14" s="30" t="s">
        <v>3613</v>
      </c>
      <c r="C14" s="201">
        <v>1</v>
      </c>
      <c r="D14" s="22" t="s">
        <v>3614</v>
      </c>
      <c r="F14" s="30" t="s">
        <v>3613</v>
      </c>
      <c r="G14" s="201">
        <v>1</v>
      </c>
      <c r="H14" s="22" t="s">
        <v>3614</v>
      </c>
      <c r="J14" s="30" t="s">
        <v>3613</v>
      </c>
      <c r="K14" s="201">
        <v>0</v>
      </c>
      <c r="L14" s="22" t="s">
        <v>3614</v>
      </c>
      <c r="N14" s="30" t="s">
        <v>3613</v>
      </c>
      <c r="O14" s="201"/>
      <c r="P14" s="22" t="s">
        <v>3614</v>
      </c>
      <c r="R14" s="30" t="s">
        <v>3613</v>
      </c>
      <c r="S14" s="201">
        <f t="shared" ref="S14:S22" si="1">C14+G14+K14+O14</f>
        <v>2</v>
      </c>
      <c r="T14" s="22" t="s">
        <v>3614</v>
      </c>
    </row>
    <row r="15" spans="2:20">
      <c r="B15" s="30" t="s">
        <v>3615</v>
      </c>
      <c r="C15" s="201">
        <v>2</v>
      </c>
      <c r="D15" s="22" t="s">
        <v>3616</v>
      </c>
      <c r="F15" s="30" t="s">
        <v>3615</v>
      </c>
      <c r="G15" s="201">
        <v>1</v>
      </c>
      <c r="H15" s="22" t="s">
        <v>3616</v>
      </c>
      <c r="J15" s="30" t="s">
        <v>3615</v>
      </c>
      <c r="K15" s="201">
        <v>2</v>
      </c>
      <c r="L15" s="22" t="s">
        <v>3616</v>
      </c>
      <c r="N15" s="30" t="s">
        <v>3615</v>
      </c>
      <c r="O15" s="201">
        <v>2</v>
      </c>
      <c r="P15" s="22" t="s">
        <v>3616</v>
      </c>
      <c r="R15" s="30" t="s">
        <v>3615</v>
      </c>
      <c r="S15" s="201">
        <f t="shared" si="1"/>
        <v>7</v>
      </c>
      <c r="T15" s="22" t="s">
        <v>3616</v>
      </c>
    </row>
    <row r="16" spans="2:20">
      <c r="B16" s="30" t="s">
        <v>3617</v>
      </c>
      <c r="C16" s="201">
        <v>2</v>
      </c>
      <c r="D16" s="22" t="s">
        <v>3618</v>
      </c>
      <c r="F16" s="30" t="s">
        <v>3617</v>
      </c>
      <c r="G16" s="201">
        <v>1</v>
      </c>
      <c r="H16" s="22" t="s">
        <v>3618</v>
      </c>
      <c r="J16" s="30" t="s">
        <v>3617</v>
      </c>
      <c r="K16" s="201">
        <v>1</v>
      </c>
      <c r="L16" s="22" t="s">
        <v>3618</v>
      </c>
      <c r="N16" s="30" t="s">
        <v>3617</v>
      </c>
      <c r="O16" s="201">
        <v>1</v>
      </c>
      <c r="P16" s="22" t="s">
        <v>3618</v>
      </c>
      <c r="R16" s="30" t="s">
        <v>3617</v>
      </c>
      <c r="S16" s="201">
        <f t="shared" si="1"/>
        <v>5</v>
      </c>
      <c r="T16" s="22" t="s">
        <v>3618</v>
      </c>
    </row>
    <row r="17" spans="2:20">
      <c r="B17" s="30" t="s">
        <v>3619</v>
      </c>
      <c r="C17" s="201">
        <v>0</v>
      </c>
      <c r="D17" s="22" t="s">
        <v>3620</v>
      </c>
      <c r="F17" s="30" t="s">
        <v>3619</v>
      </c>
      <c r="G17" s="201">
        <v>0</v>
      </c>
      <c r="H17" s="22" t="s">
        <v>3620</v>
      </c>
      <c r="J17" s="30" t="s">
        <v>3621</v>
      </c>
      <c r="K17" s="201">
        <v>1</v>
      </c>
      <c r="L17" s="22" t="s">
        <v>3620</v>
      </c>
      <c r="N17" s="30" t="s">
        <v>3619</v>
      </c>
      <c r="O17" s="201">
        <v>1</v>
      </c>
      <c r="P17" s="22" t="s">
        <v>3620</v>
      </c>
      <c r="R17" s="30" t="s">
        <v>3619</v>
      </c>
      <c r="S17" s="201">
        <f t="shared" si="1"/>
        <v>2</v>
      </c>
      <c r="T17" s="22" t="s">
        <v>3620</v>
      </c>
    </row>
    <row r="19" spans="2:20">
      <c r="B19" s="30" t="s">
        <v>3622</v>
      </c>
      <c r="C19" s="201">
        <v>2</v>
      </c>
      <c r="D19" s="22" t="s">
        <v>3623</v>
      </c>
      <c r="F19" s="30" t="s">
        <v>3622</v>
      </c>
      <c r="G19" s="201">
        <v>1</v>
      </c>
      <c r="H19" s="22" t="s">
        <v>3623</v>
      </c>
      <c r="J19" s="30" t="s">
        <v>3622</v>
      </c>
      <c r="K19" s="201">
        <v>1</v>
      </c>
      <c r="L19" s="22" t="s">
        <v>3623</v>
      </c>
      <c r="N19" s="30" t="s">
        <v>3622</v>
      </c>
      <c r="O19" s="201">
        <v>0</v>
      </c>
      <c r="P19" s="22" t="s">
        <v>3623</v>
      </c>
      <c r="R19" s="30" t="s">
        <v>3622</v>
      </c>
      <c r="S19" s="201">
        <f t="shared" si="1"/>
        <v>4</v>
      </c>
      <c r="T19" s="22" t="s">
        <v>3623</v>
      </c>
    </row>
    <row r="20" spans="2:20">
      <c r="B20" s="30" t="s">
        <v>3624</v>
      </c>
      <c r="C20" s="201">
        <v>0</v>
      </c>
      <c r="D20" s="22" t="s">
        <v>3625</v>
      </c>
      <c r="F20" s="30" t="s">
        <v>3626</v>
      </c>
      <c r="G20" s="201">
        <v>0</v>
      </c>
      <c r="H20" s="22" t="s">
        <v>3625</v>
      </c>
      <c r="J20" s="30" t="s">
        <v>3624</v>
      </c>
      <c r="K20" s="201">
        <v>4</v>
      </c>
      <c r="L20" s="22" t="s">
        <v>3625</v>
      </c>
      <c r="N20" s="30" t="s">
        <v>3624</v>
      </c>
      <c r="O20" s="201">
        <v>4</v>
      </c>
      <c r="P20" s="22" t="s">
        <v>3625</v>
      </c>
      <c r="R20" s="30" t="s">
        <v>3624</v>
      </c>
      <c r="S20" s="201">
        <f t="shared" si="1"/>
        <v>8</v>
      </c>
      <c r="T20" s="22" t="s">
        <v>3625</v>
      </c>
    </row>
    <row r="21" spans="2:20">
      <c r="B21" s="30" t="s">
        <v>3627</v>
      </c>
      <c r="C21" s="201">
        <v>0</v>
      </c>
      <c r="D21" s="22" t="s">
        <v>3628</v>
      </c>
      <c r="F21" s="30" t="s">
        <v>3627</v>
      </c>
      <c r="G21" s="201">
        <v>0</v>
      </c>
      <c r="H21" s="22" t="s">
        <v>3628</v>
      </c>
      <c r="J21" s="30" t="s">
        <v>3627</v>
      </c>
      <c r="K21" s="201">
        <v>1</v>
      </c>
      <c r="L21" s="22" t="s">
        <v>3628</v>
      </c>
      <c r="N21" s="30" t="s">
        <v>3627</v>
      </c>
      <c r="O21" s="201">
        <v>1</v>
      </c>
      <c r="P21" s="22" t="s">
        <v>3628</v>
      </c>
      <c r="R21" s="30" t="s">
        <v>3627</v>
      </c>
      <c r="S21" s="201">
        <f t="shared" si="1"/>
        <v>2</v>
      </c>
      <c r="T21" s="22" t="s">
        <v>3628</v>
      </c>
    </row>
    <row r="22" spans="2:20">
      <c r="B22" s="30" t="s">
        <v>3629</v>
      </c>
      <c r="C22" s="201">
        <v>0</v>
      </c>
      <c r="D22" s="22" t="s">
        <v>3630</v>
      </c>
      <c r="F22" s="30" t="s">
        <v>3629</v>
      </c>
      <c r="G22" s="201">
        <v>0</v>
      </c>
      <c r="H22" s="22" t="s">
        <v>3630</v>
      </c>
      <c r="J22" s="30" t="s">
        <v>3629</v>
      </c>
      <c r="K22" s="201">
        <v>0</v>
      </c>
      <c r="L22" s="22" t="s">
        <v>3630</v>
      </c>
      <c r="N22" s="30" t="s">
        <v>3629</v>
      </c>
      <c r="O22" s="201">
        <v>1</v>
      </c>
      <c r="P22" s="22" t="s">
        <v>3630</v>
      </c>
      <c r="R22" s="30" t="s">
        <v>3629</v>
      </c>
      <c r="S22" s="201">
        <f t="shared" si="1"/>
        <v>1</v>
      </c>
      <c r="T22" s="22" t="s">
        <v>3630</v>
      </c>
    </row>
    <row r="25" spans="2:20">
      <c r="B25" s="31" t="s">
        <v>3631</v>
      </c>
      <c r="C25" s="201">
        <v>1</v>
      </c>
      <c r="D25" s="22" t="s">
        <v>3632</v>
      </c>
      <c r="F25" s="31" t="s">
        <v>3631</v>
      </c>
      <c r="G25" s="201">
        <v>1</v>
      </c>
      <c r="H25" s="22" t="s">
        <v>3632</v>
      </c>
      <c r="J25" s="31" t="s">
        <v>3631</v>
      </c>
      <c r="K25" s="201">
        <v>0</v>
      </c>
      <c r="L25" s="22" t="s">
        <v>3632</v>
      </c>
      <c r="N25" s="31" t="s">
        <v>3631</v>
      </c>
      <c r="O25" s="201">
        <v>0</v>
      </c>
      <c r="P25" s="22" t="s">
        <v>3632</v>
      </c>
      <c r="R25" s="31" t="s">
        <v>3631</v>
      </c>
      <c r="S25" s="201">
        <f>C25+G25+K25+O25</f>
        <v>2</v>
      </c>
      <c r="T25" s="22" t="s">
        <v>3632</v>
      </c>
    </row>
    <row r="26" spans="2:20">
      <c r="B26" s="31" t="s">
        <v>3633</v>
      </c>
      <c r="C26" s="201">
        <v>1</v>
      </c>
      <c r="D26" s="22" t="s">
        <v>3634</v>
      </c>
      <c r="F26" s="31" t="s">
        <v>3633</v>
      </c>
      <c r="G26" s="201">
        <v>1</v>
      </c>
      <c r="H26" s="22" t="s">
        <v>3634</v>
      </c>
      <c r="J26" s="31" t="s">
        <v>3633</v>
      </c>
      <c r="K26" s="201">
        <v>0</v>
      </c>
      <c r="L26" s="22" t="s">
        <v>3634</v>
      </c>
      <c r="N26" s="31" t="s">
        <v>3633</v>
      </c>
      <c r="O26" s="201">
        <v>0</v>
      </c>
      <c r="P26" s="22" t="s">
        <v>3634</v>
      </c>
      <c r="R26" s="31" t="s">
        <v>3633</v>
      </c>
      <c r="S26" s="201">
        <f>C26+G26+K26+O26</f>
        <v>2</v>
      </c>
      <c r="T26" s="22" t="s">
        <v>3634</v>
      </c>
    </row>
    <row r="27" spans="2:20">
      <c r="B27" s="31" t="s">
        <v>3635</v>
      </c>
      <c r="C27" s="201">
        <v>1</v>
      </c>
      <c r="D27" s="22" t="s">
        <v>3636</v>
      </c>
      <c r="F27" s="31" t="s">
        <v>3635</v>
      </c>
      <c r="G27" s="201">
        <v>1</v>
      </c>
      <c r="H27" s="22" t="s">
        <v>3636</v>
      </c>
      <c r="J27" s="31" t="s">
        <v>3635</v>
      </c>
      <c r="K27" s="201">
        <v>0</v>
      </c>
      <c r="L27" s="22" t="s">
        <v>3636</v>
      </c>
      <c r="N27" s="31" t="s">
        <v>3635</v>
      </c>
      <c r="O27" s="201">
        <v>0</v>
      </c>
      <c r="P27" s="22" t="s">
        <v>3636</v>
      </c>
      <c r="R27" s="31" t="s">
        <v>3635</v>
      </c>
      <c r="S27" s="201">
        <f>C27+G27+K27+O27</f>
        <v>2</v>
      </c>
      <c r="T27" s="22" t="s">
        <v>3636</v>
      </c>
    </row>
    <row r="30" spans="2:20">
      <c r="B30" s="8" t="s">
        <v>3591</v>
      </c>
      <c r="F30" s="8" t="s">
        <v>3592</v>
      </c>
      <c r="J30" s="8" t="s">
        <v>3593</v>
      </c>
      <c r="N30" s="8" t="s">
        <v>3594</v>
      </c>
    </row>
    <row r="31" spans="2:20">
      <c r="B31" s="22" t="s">
        <v>3596</v>
      </c>
      <c r="C31" s="201" t="s">
        <v>2752</v>
      </c>
      <c r="D31" s="22" t="s">
        <v>2753</v>
      </c>
      <c r="F31" s="22" t="s">
        <v>3596</v>
      </c>
      <c r="G31" s="201" t="s">
        <v>2752</v>
      </c>
      <c r="H31" s="22" t="s">
        <v>2753</v>
      </c>
      <c r="J31" s="22" t="s">
        <v>3596</v>
      </c>
      <c r="K31" s="201" t="s">
        <v>2752</v>
      </c>
      <c r="L31" s="22" t="s">
        <v>2753</v>
      </c>
      <c r="N31" s="22" t="s">
        <v>3596</v>
      </c>
      <c r="O31" s="201" t="s">
        <v>2752</v>
      </c>
      <c r="P31" s="22" t="s">
        <v>2753</v>
      </c>
      <c r="R31" s="9"/>
    </row>
    <row r="32" spans="2:20">
      <c r="B32" s="31" t="s">
        <v>3637</v>
      </c>
      <c r="C32" s="201">
        <v>2</v>
      </c>
      <c r="D32" s="22" t="s">
        <v>3638</v>
      </c>
      <c r="F32" s="31"/>
      <c r="G32" s="201"/>
      <c r="H32" s="22"/>
      <c r="J32" s="22"/>
      <c r="K32" s="201"/>
      <c r="L32" s="22"/>
      <c r="N32" s="22"/>
      <c r="O32" s="201"/>
      <c r="P32" s="22"/>
      <c r="R32" s="9"/>
    </row>
    <row r="33" spans="2:16">
      <c r="B33" s="31" t="s">
        <v>3639</v>
      </c>
      <c r="C33" s="201">
        <v>1</v>
      </c>
      <c r="D33" s="22" t="s">
        <v>3640</v>
      </c>
      <c r="F33" s="31" t="s">
        <v>3641</v>
      </c>
      <c r="G33" s="201">
        <v>1</v>
      </c>
      <c r="H33" s="22" t="s">
        <v>3640</v>
      </c>
      <c r="J33" s="31" t="s">
        <v>3642</v>
      </c>
      <c r="K33" s="201">
        <v>1</v>
      </c>
      <c r="L33" s="22" t="s">
        <v>3640</v>
      </c>
      <c r="N33" s="31" t="s">
        <v>3643</v>
      </c>
      <c r="O33" s="201">
        <v>1</v>
      </c>
      <c r="P33" s="22" t="s">
        <v>3640</v>
      </c>
    </row>
    <row r="34" spans="2:16">
      <c r="B34" s="31" t="s">
        <v>3644</v>
      </c>
      <c r="C34" s="201">
        <v>1</v>
      </c>
      <c r="D34" s="22" t="s">
        <v>3645</v>
      </c>
      <c r="F34" s="31" t="s">
        <v>3646</v>
      </c>
      <c r="G34" s="201">
        <v>1</v>
      </c>
      <c r="H34" s="22" t="s">
        <v>3645</v>
      </c>
      <c r="J34" s="31" t="s">
        <v>3647</v>
      </c>
      <c r="K34" s="201">
        <v>1</v>
      </c>
      <c r="L34" s="22" t="s">
        <v>3648</v>
      </c>
      <c r="N34" s="31" t="s">
        <v>3649</v>
      </c>
      <c r="O34" s="201">
        <v>1</v>
      </c>
      <c r="P34" s="22" t="s">
        <v>3650</v>
      </c>
    </row>
    <row r="35" spans="2:16">
      <c r="B35" s="31" t="s">
        <v>3651</v>
      </c>
      <c r="C35" s="201">
        <v>1</v>
      </c>
      <c r="D35" s="22" t="s">
        <v>3652</v>
      </c>
      <c r="F35" s="31" t="s">
        <v>3653</v>
      </c>
      <c r="G35" s="201">
        <v>1</v>
      </c>
      <c r="H35" s="22" t="s">
        <v>3652</v>
      </c>
      <c r="J35" s="31" t="s">
        <v>3654</v>
      </c>
      <c r="K35" s="201">
        <v>2</v>
      </c>
      <c r="L35" s="22" t="s">
        <v>3652</v>
      </c>
      <c r="N35" s="31" t="s">
        <v>3655</v>
      </c>
      <c r="O35" s="1379">
        <v>1</v>
      </c>
      <c r="P35" s="22" t="s">
        <v>3586</v>
      </c>
    </row>
    <row r="36" spans="2:16">
      <c r="J36" s="31" t="s">
        <v>3656</v>
      </c>
      <c r="K36" s="201">
        <v>1</v>
      </c>
      <c r="L36" s="22" t="s">
        <v>3657</v>
      </c>
      <c r="N36" s="31" t="s">
        <v>3658</v>
      </c>
      <c r="O36" s="201">
        <v>1</v>
      </c>
      <c r="P36" s="22" t="s">
        <v>3652</v>
      </c>
    </row>
    <row r="37" spans="2:16">
      <c r="J37" s="31" t="s">
        <v>3659</v>
      </c>
      <c r="K37" s="201">
        <v>2</v>
      </c>
      <c r="L37" s="22" t="s">
        <v>3660</v>
      </c>
    </row>
    <row r="40" spans="2:16">
      <c r="B40" s="31" t="s">
        <v>3661</v>
      </c>
      <c r="C40" s="201">
        <v>1</v>
      </c>
      <c r="D40" s="22" t="s">
        <v>3662</v>
      </c>
      <c r="F40" s="31" t="s">
        <v>3663</v>
      </c>
      <c r="G40" s="201">
        <v>1</v>
      </c>
      <c r="H40" s="22" t="s">
        <v>3662</v>
      </c>
      <c r="J40" s="31" t="s">
        <v>3664</v>
      </c>
      <c r="K40" s="201">
        <v>1</v>
      </c>
      <c r="L40" s="22" t="s">
        <v>3662</v>
      </c>
      <c r="N40" s="31" t="s">
        <v>3665</v>
      </c>
      <c r="O40" s="201">
        <v>1</v>
      </c>
      <c r="P40" s="22" t="s">
        <v>3662</v>
      </c>
    </row>
    <row r="41" spans="2:16">
      <c r="B41" s="31" t="s">
        <v>3666</v>
      </c>
      <c r="C41" s="201">
        <v>1</v>
      </c>
      <c r="D41" s="22" t="s">
        <v>3667</v>
      </c>
      <c r="F41" s="31" t="s">
        <v>3668</v>
      </c>
      <c r="G41" s="201">
        <v>1</v>
      </c>
      <c r="H41" s="22" t="s">
        <v>3667</v>
      </c>
      <c r="J41" s="31" t="s">
        <v>3669</v>
      </c>
      <c r="K41" s="201">
        <v>1</v>
      </c>
      <c r="L41" s="22" t="s">
        <v>3667</v>
      </c>
      <c r="N41" s="31" t="s">
        <v>3670</v>
      </c>
      <c r="O41" s="201">
        <v>1</v>
      </c>
      <c r="P41" s="22" t="s">
        <v>3667</v>
      </c>
    </row>
  </sheetData>
  <phoneticPr fontId="4"/>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57478-2F7F-41C5-A1BE-E7E08C671BE2}">
  <sheetPr>
    <pageSetUpPr fitToPage="1"/>
  </sheetPr>
  <dimension ref="B2:R97"/>
  <sheetViews>
    <sheetView zoomScale="70" zoomScaleNormal="70" workbookViewId="0">
      <pane xSplit="10" ySplit="8" topLeftCell="L9" activePane="bottomRight" state="frozen"/>
      <selection pane="topRight" activeCell="K1" sqref="K1"/>
      <selection pane="bottomLeft" activeCell="A9" sqref="A9"/>
      <selection pane="bottomRight" activeCell="A30" sqref="A30:IV30"/>
    </sheetView>
  </sheetViews>
  <sheetFormatPr defaultRowHeight="12"/>
  <cols>
    <col min="1" max="1" width="2.625" style="1392" customWidth="1"/>
    <col min="2" max="2" width="9.25" style="1390" customWidth="1"/>
    <col min="3" max="4" width="14.625" style="1392" bestFit="1" customWidth="1"/>
    <col min="5" max="5" width="66" style="1390" customWidth="1"/>
    <col min="6" max="6" width="7.125" style="1385" customWidth="1"/>
    <col min="7" max="8" width="10.375" style="1395" bestFit="1" customWidth="1"/>
    <col min="9" max="9" width="13.625" style="1391" bestFit="1" customWidth="1"/>
    <col min="10" max="10" width="54" style="1390" customWidth="1"/>
    <col min="11" max="11" width="42.125" style="1390" customWidth="1"/>
    <col min="12" max="12" width="13.5" style="1390" bestFit="1" customWidth="1"/>
    <col min="13" max="13" width="13.75" style="1391" customWidth="1"/>
    <col min="14" max="14" width="13.75" style="1392" customWidth="1"/>
    <col min="15" max="15" width="13.25" style="1391" customWidth="1"/>
    <col min="16" max="16" width="19.5" style="1393" customWidth="1"/>
    <col min="17" max="17" width="17.375" style="1394" customWidth="1"/>
    <col min="18" max="18" width="16.625" style="1392" customWidth="1"/>
    <col min="19" max="256" width="9" style="1392"/>
    <col min="257" max="257" width="2.625" style="1392" customWidth="1"/>
    <col min="258" max="258" width="9.25" style="1392" customWidth="1"/>
    <col min="259" max="260" width="14.625" style="1392" bestFit="1" customWidth="1"/>
    <col min="261" max="261" width="66" style="1392" customWidth="1"/>
    <col min="262" max="262" width="7.125" style="1392" customWidth="1"/>
    <col min="263" max="264" width="10.375" style="1392" bestFit="1" customWidth="1"/>
    <col min="265" max="265" width="13.625" style="1392" bestFit="1" customWidth="1"/>
    <col min="266" max="266" width="54" style="1392" customWidth="1"/>
    <col min="267" max="267" width="42.125" style="1392" customWidth="1"/>
    <col min="268" max="268" width="13.5" style="1392" bestFit="1" customWidth="1"/>
    <col min="269" max="270" width="13.75" style="1392" customWidth="1"/>
    <col min="271" max="271" width="13.25" style="1392" customWidth="1"/>
    <col min="272" max="272" width="19.5" style="1392" customWidth="1"/>
    <col min="273" max="273" width="17.375" style="1392" customWidth="1"/>
    <col min="274" max="274" width="16.625" style="1392" customWidth="1"/>
    <col min="275" max="512" width="9" style="1392"/>
    <col min="513" max="513" width="2.625" style="1392" customWidth="1"/>
    <col min="514" max="514" width="9.25" style="1392" customWidth="1"/>
    <col min="515" max="516" width="14.625" style="1392" bestFit="1" customWidth="1"/>
    <col min="517" max="517" width="66" style="1392" customWidth="1"/>
    <col min="518" max="518" width="7.125" style="1392" customWidth="1"/>
    <col min="519" max="520" width="10.375" style="1392" bestFit="1" customWidth="1"/>
    <col min="521" max="521" width="13.625" style="1392" bestFit="1" customWidth="1"/>
    <col min="522" max="522" width="54" style="1392" customWidth="1"/>
    <col min="523" max="523" width="42.125" style="1392" customWidth="1"/>
    <col min="524" max="524" width="13.5" style="1392" bestFit="1" customWidth="1"/>
    <col min="525" max="526" width="13.75" style="1392" customWidth="1"/>
    <col min="527" max="527" width="13.25" style="1392" customWidth="1"/>
    <col min="528" max="528" width="19.5" style="1392" customWidth="1"/>
    <col min="529" max="529" width="17.375" style="1392" customWidth="1"/>
    <col min="530" max="530" width="16.625" style="1392" customWidth="1"/>
    <col min="531" max="768" width="9" style="1392"/>
    <col min="769" max="769" width="2.625" style="1392" customWidth="1"/>
    <col min="770" max="770" width="9.25" style="1392" customWidth="1"/>
    <col min="771" max="772" width="14.625" style="1392" bestFit="1" customWidth="1"/>
    <col min="773" max="773" width="66" style="1392" customWidth="1"/>
    <col min="774" max="774" width="7.125" style="1392" customWidth="1"/>
    <col min="775" max="776" width="10.375" style="1392" bestFit="1" customWidth="1"/>
    <col min="777" max="777" width="13.625" style="1392" bestFit="1" customWidth="1"/>
    <col min="778" max="778" width="54" style="1392" customWidth="1"/>
    <col min="779" max="779" width="42.125" style="1392" customWidth="1"/>
    <col min="780" max="780" width="13.5" style="1392" bestFit="1" customWidth="1"/>
    <col min="781" max="782" width="13.75" style="1392" customWidth="1"/>
    <col min="783" max="783" width="13.25" style="1392" customWidth="1"/>
    <col min="784" max="784" width="19.5" style="1392" customWidth="1"/>
    <col min="785" max="785" width="17.375" style="1392" customWidth="1"/>
    <col min="786" max="786" width="16.625" style="1392" customWidth="1"/>
    <col min="787" max="1024" width="9" style="1392"/>
    <col min="1025" max="1025" width="2.625" style="1392" customWidth="1"/>
    <col min="1026" max="1026" width="9.25" style="1392" customWidth="1"/>
    <col min="1027" max="1028" width="14.625" style="1392" bestFit="1" customWidth="1"/>
    <col min="1029" max="1029" width="66" style="1392" customWidth="1"/>
    <col min="1030" max="1030" width="7.125" style="1392" customWidth="1"/>
    <col min="1031" max="1032" width="10.375" style="1392" bestFit="1" customWidth="1"/>
    <col min="1033" max="1033" width="13.625" style="1392" bestFit="1" customWidth="1"/>
    <col min="1034" max="1034" width="54" style="1392" customWidth="1"/>
    <col min="1035" max="1035" width="42.125" style="1392" customWidth="1"/>
    <col min="1036" max="1036" width="13.5" style="1392" bestFit="1" customWidth="1"/>
    <col min="1037" max="1038" width="13.75" style="1392" customWidth="1"/>
    <col min="1039" max="1039" width="13.25" style="1392" customWidth="1"/>
    <col min="1040" max="1040" width="19.5" style="1392" customWidth="1"/>
    <col min="1041" max="1041" width="17.375" style="1392" customWidth="1"/>
    <col min="1042" max="1042" width="16.625" style="1392" customWidth="1"/>
    <col min="1043" max="1280" width="9" style="1392"/>
    <col min="1281" max="1281" width="2.625" style="1392" customWidth="1"/>
    <col min="1282" max="1282" width="9.25" style="1392" customWidth="1"/>
    <col min="1283" max="1284" width="14.625" style="1392" bestFit="1" customWidth="1"/>
    <col min="1285" max="1285" width="66" style="1392" customWidth="1"/>
    <col min="1286" max="1286" width="7.125" style="1392" customWidth="1"/>
    <col min="1287" max="1288" width="10.375" style="1392" bestFit="1" customWidth="1"/>
    <col min="1289" max="1289" width="13.625" style="1392" bestFit="1" customWidth="1"/>
    <col min="1290" max="1290" width="54" style="1392" customWidth="1"/>
    <col min="1291" max="1291" width="42.125" style="1392" customWidth="1"/>
    <col min="1292" max="1292" width="13.5" style="1392" bestFit="1" customWidth="1"/>
    <col min="1293" max="1294" width="13.75" style="1392" customWidth="1"/>
    <col min="1295" max="1295" width="13.25" style="1392" customWidth="1"/>
    <col min="1296" max="1296" width="19.5" style="1392" customWidth="1"/>
    <col min="1297" max="1297" width="17.375" style="1392" customWidth="1"/>
    <col min="1298" max="1298" width="16.625" style="1392" customWidth="1"/>
    <col min="1299" max="1536" width="9" style="1392"/>
    <col min="1537" max="1537" width="2.625" style="1392" customWidth="1"/>
    <col min="1538" max="1538" width="9.25" style="1392" customWidth="1"/>
    <col min="1539" max="1540" width="14.625" style="1392" bestFit="1" customWidth="1"/>
    <col min="1541" max="1541" width="66" style="1392" customWidth="1"/>
    <col min="1542" max="1542" width="7.125" style="1392" customWidth="1"/>
    <col min="1543" max="1544" width="10.375" style="1392" bestFit="1" customWidth="1"/>
    <col min="1545" max="1545" width="13.625" style="1392" bestFit="1" customWidth="1"/>
    <col min="1546" max="1546" width="54" style="1392" customWidth="1"/>
    <col min="1547" max="1547" width="42.125" style="1392" customWidth="1"/>
    <col min="1548" max="1548" width="13.5" style="1392" bestFit="1" customWidth="1"/>
    <col min="1549" max="1550" width="13.75" style="1392" customWidth="1"/>
    <col min="1551" max="1551" width="13.25" style="1392" customWidth="1"/>
    <col min="1552" max="1552" width="19.5" style="1392" customWidth="1"/>
    <col min="1553" max="1553" width="17.375" style="1392" customWidth="1"/>
    <col min="1554" max="1554" width="16.625" style="1392" customWidth="1"/>
    <col min="1555" max="1792" width="9" style="1392"/>
    <col min="1793" max="1793" width="2.625" style="1392" customWidth="1"/>
    <col min="1794" max="1794" width="9.25" style="1392" customWidth="1"/>
    <col min="1795" max="1796" width="14.625" style="1392" bestFit="1" customWidth="1"/>
    <col min="1797" max="1797" width="66" style="1392" customWidth="1"/>
    <col min="1798" max="1798" width="7.125" style="1392" customWidth="1"/>
    <col min="1799" max="1800" width="10.375" style="1392" bestFit="1" customWidth="1"/>
    <col min="1801" max="1801" width="13.625" style="1392" bestFit="1" customWidth="1"/>
    <col min="1802" max="1802" width="54" style="1392" customWidth="1"/>
    <col min="1803" max="1803" width="42.125" style="1392" customWidth="1"/>
    <col min="1804" max="1804" width="13.5" style="1392" bestFit="1" customWidth="1"/>
    <col min="1805" max="1806" width="13.75" style="1392" customWidth="1"/>
    <col min="1807" max="1807" width="13.25" style="1392" customWidth="1"/>
    <col min="1808" max="1808" width="19.5" style="1392" customWidth="1"/>
    <col min="1809" max="1809" width="17.375" style="1392" customWidth="1"/>
    <col min="1810" max="1810" width="16.625" style="1392" customWidth="1"/>
    <col min="1811" max="2048" width="9" style="1392"/>
    <col min="2049" max="2049" width="2.625" style="1392" customWidth="1"/>
    <col min="2050" max="2050" width="9.25" style="1392" customWidth="1"/>
    <col min="2051" max="2052" width="14.625" style="1392" bestFit="1" customWidth="1"/>
    <col min="2053" max="2053" width="66" style="1392" customWidth="1"/>
    <col min="2054" max="2054" width="7.125" style="1392" customWidth="1"/>
    <col min="2055" max="2056" width="10.375" style="1392" bestFit="1" customWidth="1"/>
    <col min="2057" max="2057" width="13.625" style="1392" bestFit="1" customWidth="1"/>
    <col min="2058" max="2058" width="54" style="1392" customWidth="1"/>
    <col min="2059" max="2059" width="42.125" style="1392" customWidth="1"/>
    <col min="2060" max="2060" width="13.5" style="1392" bestFit="1" customWidth="1"/>
    <col min="2061" max="2062" width="13.75" style="1392" customWidth="1"/>
    <col min="2063" max="2063" width="13.25" style="1392" customWidth="1"/>
    <col min="2064" max="2064" width="19.5" style="1392" customWidth="1"/>
    <col min="2065" max="2065" width="17.375" style="1392" customWidth="1"/>
    <col min="2066" max="2066" width="16.625" style="1392" customWidth="1"/>
    <col min="2067" max="2304" width="9" style="1392"/>
    <col min="2305" max="2305" width="2.625" style="1392" customWidth="1"/>
    <col min="2306" max="2306" width="9.25" style="1392" customWidth="1"/>
    <col min="2307" max="2308" width="14.625" style="1392" bestFit="1" customWidth="1"/>
    <col min="2309" max="2309" width="66" style="1392" customWidth="1"/>
    <col min="2310" max="2310" width="7.125" style="1392" customWidth="1"/>
    <col min="2311" max="2312" width="10.375" style="1392" bestFit="1" customWidth="1"/>
    <col min="2313" max="2313" width="13.625" style="1392" bestFit="1" customWidth="1"/>
    <col min="2314" max="2314" width="54" style="1392" customWidth="1"/>
    <col min="2315" max="2315" width="42.125" style="1392" customWidth="1"/>
    <col min="2316" max="2316" width="13.5" style="1392" bestFit="1" customWidth="1"/>
    <col min="2317" max="2318" width="13.75" style="1392" customWidth="1"/>
    <col min="2319" max="2319" width="13.25" style="1392" customWidth="1"/>
    <col min="2320" max="2320" width="19.5" style="1392" customWidth="1"/>
    <col min="2321" max="2321" width="17.375" style="1392" customWidth="1"/>
    <col min="2322" max="2322" width="16.625" style="1392" customWidth="1"/>
    <col min="2323" max="2560" width="9" style="1392"/>
    <col min="2561" max="2561" width="2.625" style="1392" customWidth="1"/>
    <col min="2562" max="2562" width="9.25" style="1392" customWidth="1"/>
    <col min="2563" max="2564" width="14.625" style="1392" bestFit="1" customWidth="1"/>
    <col min="2565" max="2565" width="66" style="1392" customWidth="1"/>
    <col min="2566" max="2566" width="7.125" style="1392" customWidth="1"/>
    <col min="2567" max="2568" width="10.375" style="1392" bestFit="1" customWidth="1"/>
    <col min="2569" max="2569" width="13.625" style="1392" bestFit="1" customWidth="1"/>
    <col min="2570" max="2570" width="54" style="1392" customWidth="1"/>
    <col min="2571" max="2571" width="42.125" style="1392" customWidth="1"/>
    <col min="2572" max="2572" width="13.5" style="1392" bestFit="1" customWidth="1"/>
    <col min="2573" max="2574" width="13.75" style="1392" customWidth="1"/>
    <col min="2575" max="2575" width="13.25" style="1392" customWidth="1"/>
    <col min="2576" max="2576" width="19.5" style="1392" customWidth="1"/>
    <col min="2577" max="2577" width="17.375" style="1392" customWidth="1"/>
    <col min="2578" max="2578" width="16.625" style="1392" customWidth="1"/>
    <col min="2579" max="2816" width="9" style="1392"/>
    <col min="2817" max="2817" width="2.625" style="1392" customWidth="1"/>
    <col min="2818" max="2818" width="9.25" style="1392" customWidth="1"/>
    <col min="2819" max="2820" width="14.625" style="1392" bestFit="1" customWidth="1"/>
    <col min="2821" max="2821" width="66" style="1392" customWidth="1"/>
    <col min="2822" max="2822" width="7.125" style="1392" customWidth="1"/>
    <col min="2823" max="2824" width="10.375" style="1392" bestFit="1" customWidth="1"/>
    <col min="2825" max="2825" width="13.625" style="1392" bestFit="1" customWidth="1"/>
    <col min="2826" max="2826" width="54" style="1392" customWidth="1"/>
    <col min="2827" max="2827" width="42.125" style="1392" customWidth="1"/>
    <col min="2828" max="2828" width="13.5" style="1392" bestFit="1" customWidth="1"/>
    <col min="2829" max="2830" width="13.75" style="1392" customWidth="1"/>
    <col min="2831" max="2831" width="13.25" style="1392" customWidth="1"/>
    <col min="2832" max="2832" width="19.5" style="1392" customWidth="1"/>
    <col min="2833" max="2833" width="17.375" style="1392" customWidth="1"/>
    <col min="2834" max="2834" width="16.625" style="1392" customWidth="1"/>
    <col min="2835" max="3072" width="9" style="1392"/>
    <col min="3073" max="3073" width="2.625" style="1392" customWidth="1"/>
    <col min="3074" max="3074" width="9.25" style="1392" customWidth="1"/>
    <col min="3075" max="3076" width="14.625" style="1392" bestFit="1" customWidth="1"/>
    <col min="3077" max="3077" width="66" style="1392" customWidth="1"/>
    <col min="3078" max="3078" width="7.125" style="1392" customWidth="1"/>
    <col min="3079" max="3080" width="10.375" style="1392" bestFit="1" customWidth="1"/>
    <col min="3081" max="3081" width="13.625" style="1392" bestFit="1" customWidth="1"/>
    <col min="3082" max="3082" width="54" style="1392" customWidth="1"/>
    <col min="3083" max="3083" width="42.125" style="1392" customWidth="1"/>
    <col min="3084" max="3084" width="13.5" style="1392" bestFit="1" customWidth="1"/>
    <col min="3085" max="3086" width="13.75" style="1392" customWidth="1"/>
    <col min="3087" max="3087" width="13.25" style="1392" customWidth="1"/>
    <col min="3088" max="3088" width="19.5" style="1392" customWidth="1"/>
    <col min="3089" max="3089" width="17.375" style="1392" customWidth="1"/>
    <col min="3090" max="3090" width="16.625" style="1392" customWidth="1"/>
    <col min="3091" max="3328" width="9" style="1392"/>
    <col min="3329" max="3329" width="2.625" style="1392" customWidth="1"/>
    <col min="3330" max="3330" width="9.25" style="1392" customWidth="1"/>
    <col min="3331" max="3332" width="14.625" style="1392" bestFit="1" customWidth="1"/>
    <col min="3333" max="3333" width="66" style="1392" customWidth="1"/>
    <col min="3334" max="3334" width="7.125" style="1392" customWidth="1"/>
    <col min="3335" max="3336" width="10.375" style="1392" bestFit="1" customWidth="1"/>
    <col min="3337" max="3337" width="13.625" style="1392" bestFit="1" customWidth="1"/>
    <col min="3338" max="3338" width="54" style="1392" customWidth="1"/>
    <col min="3339" max="3339" width="42.125" style="1392" customWidth="1"/>
    <col min="3340" max="3340" width="13.5" style="1392" bestFit="1" customWidth="1"/>
    <col min="3341" max="3342" width="13.75" style="1392" customWidth="1"/>
    <col min="3343" max="3343" width="13.25" style="1392" customWidth="1"/>
    <col min="3344" max="3344" width="19.5" style="1392" customWidth="1"/>
    <col min="3345" max="3345" width="17.375" style="1392" customWidth="1"/>
    <col min="3346" max="3346" width="16.625" style="1392" customWidth="1"/>
    <col min="3347" max="3584" width="9" style="1392"/>
    <col min="3585" max="3585" width="2.625" style="1392" customWidth="1"/>
    <col min="3586" max="3586" width="9.25" style="1392" customWidth="1"/>
    <col min="3587" max="3588" width="14.625" style="1392" bestFit="1" customWidth="1"/>
    <col min="3589" max="3589" width="66" style="1392" customWidth="1"/>
    <col min="3590" max="3590" width="7.125" style="1392" customWidth="1"/>
    <col min="3591" max="3592" width="10.375" style="1392" bestFit="1" customWidth="1"/>
    <col min="3593" max="3593" width="13.625" style="1392" bestFit="1" customWidth="1"/>
    <col min="3594" max="3594" width="54" style="1392" customWidth="1"/>
    <col min="3595" max="3595" width="42.125" style="1392" customWidth="1"/>
    <col min="3596" max="3596" width="13.5" style="1392" bestFit="1" customWidth="1"/>
    <col min="3597" max="3598" width="13.75" style="1392" customWidth="1"/>
    <col min="3599" max="3599" width="13.25" style="1392" customWidth="1"/>
    <col min="3600" max="3600" width="19.5" style="1392" customWidth="1"/>
    <col min="3601" max="3601" width="17.375" style="1392" customWidth="1"/>
    <col min="3602" max="3602" width="16.625" style="1392" customWidth="1"/>
    <col min="3603" max="3840" width="9" style="1392"/>
    <col min="3841" max="3841" width="2.625" style="1392" customWidth="1"/>
    <col min="3842" max="3842" width="9.25" style="1392" customWidth="1"/>
    <col min="3843" max="3844" width="14.625" style="1392" bestFit="1" customWidth="1"/>
    <col min="3845" max="3845" width="66" style="1392" customWidth="1"/>
    <col min="3846" max="3846" width="7.125" style="1392" customWidth="1"/>
    <col min="3847" max="3848" width="10.375" style="1392" bestFit="1" customWidth="1"/>
    <col min="3849" max="3849" width="13.625" style="1392" bestFit="1" customWidth="1"/>
    <col min="3850" max="3850" width="54" style="1392" customWidth="1"/>
    <col min="3851" max="3851" width="42.125" style="1392" customWidth="1"/>
    <col min="3852" max="3852" width="13.5" style="1392" bestFit="1" customWidth="1"/>
    <col min="3853" max="3854" width="13.75" style="1392" customWidth="1"/>
    <col min="3855" max="3855" width="13.25" style="1392" customWidth="1"/>
    <col min="3856" max="3856" width="19.5" style="1392" customWidth="1"/>
    <col min="3857" max="3857" width="17.375" style="1392" customWidth="1"/>
    <col min="3858" max="3858" width="16.625" style="1392" customWidth="1"/>
    <col min="3859" max="4096" width="9" style="1392"/>
    <col min="4097" max="4097" width="2.625" style="1392" customWidth="1"/>
    <col min="4098" max="4098" width="9.25" style="1392" customWidth="1"/>
    <col min="4099" max="4100" width="14.625" style="1392" bestFit="1" customWidth="1"/>
    <col min="4101" max="4101" width="66" style="1392" customWidth="1"/>
    <col min="4102" max="4102" width="7.125" style="1392" customWidth="1"/>
    <col min="4103" max="4104" width="10.375" style="1392" bestFit="1" customWidth="1"/>
    <col min="4105" max="4105" width="13.625" style="1392" bestFit="1" customWidth="1"/>
    <col min="4106" max="4106" width="54" style="1392" customWidth="1"/>
    <col min="4107" max="4107" width="42.125" style="1392" customWidth="1"/>
    <col min="4108" max="4108" width="13.5" style="1392" bestFit="1" customWidth="1"/>
    <col min="4109" max="4110" width="13.75" style="1392" customWidth="1"/>
    <col min="4111" max="4111" width="13.25" style="1392" customWidth="1"/>
    <col min="4112" max="4112" width="19.5" style="1392" customWidth="1"/>
    <col min="4113" max="4113" width="17.375" style="1392" customWidth="1"/>
    <col min="4114" max="4114" width="16.625" style="1392" customWidth="1"/>
    <col min="4115" max="4352" width="9" style="1392"/>
    <col min="4353" max="4353" width="2.625" style="1392" customWidth="1"/>
    <col min="4354" max="4354" width="9.25" style="1392" customWidth="1"/>
    <col min="4355" max="4356" width="14.625" style="1392" bestFit="1" customWidth="1"/>
    <col min="4357" max="4357" width="66" style="1392" customWidth="1"/>
    <col min="4358" max="4358" width="7.125" style="1392" customWidth="1"/>
    <col min="4359" max="4360" width="10.375" style="1392" bestFit="1" customWidth="1"/>
    <col min="4361" max="4361" width="13.625" style="1392" bestFit="1" customWidth="1"/>
    <col min="4362" max="4362" width="54" style="1392" customWidth="1"/>
    <col min="4363" max="4363" width="42.125" style="1392" customWidth="1"/>
    <col min="4364" max="4364" width="13.5" style="1392" bestFit="1" customWidth="1"/>
    <col min="4365" max="4366" width="13.75" style="1392" customWidth="1"/>
    <col min="4367" max="4367" width="13.25" style="1392" customWidth="1"/>
    <col min="4368" max="4368" width="19.5" style="1392" customWidth="1"/>
    <col min="4369" max="4369" width="17.375" style="1392" customWidth="1"/>
    <col min="4370" max="4370" width="16.625" style="1392" customWidth="1"/>
    <col min="4371" max="4608" width="9" style="1392"/>
    <col min="4609" max="4609" width="2.625" style="1392" customWidth="1"/>
    <col min="4610" max="4610" width="9.25" style="1392" customWidth="1"/>
    <col min="4611" max="4612" width="14.625" style="1392" bestFit="1" customWidth="1"/>
    <col min="4613" max="4613" width="66" style="1392" customWidth="1"/>
    <col min="4614" max="4614" width="7.125" style="1392" customWidth="1"/>
    <col min="4615" max="4616" width="10.375" style="1392" bestFit="1" customWidth="1"/>
    <col min="4617" max="4617" width="13.625" style="1392" bestFit="1" customWidth="1"/>
    <col min="4618" max="4618" width="54" style="1392" customWidth="1"/>
    <col min="4619" max="4619" width="42.125" style="1392" customWidth="1"/>
    <col min="4620" max="4620" width="13.5" style="1392" bestFit="1" customWidth="1"/>
    <col min="4621" max="4622" width="13.75" style="1392" customWidth="1"/>
    <col min="4623" max="4623" width="13.25" style="1392" customWidth="1"/>
    <col min="4624" max="4624" width="19.5" style="1392" customWidth="1"/>
    <col min="4625" max="4625" width="17.375" style="1392" customWidth="1"/>
    <col min="4626" max="4626" width="16.625" style="1392" customWidth="1"/>
    <col min="4627" max="4864" width="9" style="1392"/>
    <col min="4865" max="4865" width="2.625" style="1392" customWidth="1"/>
    <col min="4866" max="4866" width="9.25" style="1392" customWidth="1"/>
    <col min="4867" max="4868" width="14.625" style="1392" bestFit="1" customWidth="1"/>
    <col min="4869" max="4869" width="66" style="1392" customWidth="1"/>
    <col min="4870" max="4870" width="7.125" style="1392" customWidth="1"/>
    <col min="4871" max="4872" width="10.375" style="1392" bestFit="1" customWidth="1"/>
    <col min="4873" max="4873" width="13.625" style="1392" bestFit="1" customWidth="1"/>
    <col min="4874" max="4874" width="54" style="1392" customWidth="1"/>
    <col min="4875" max="4875" width="42.125" style="1392" customWidth="1"/>
    <col min="4876" max="4876" width="13.5" style="1392" bestFit="1" customWidth="1"/>
    <col min="4877" max="4878" width="13.75" style="1392" customWidth="1"/>
    <col min="4879" max="4879" width="13.25" style="1392" customWidth="1"/>
    <col min="4880" max="4880" width="19.5" style="1392" customWidth="1"/>
    <col min="4881" max="4881" width="17.375" style="1392" customWidth="1"/>
    <col min="4882" max="4882" width="16.625" style="1392" customWidth="1"/>
    <col min="4883" max="5120" width="9" style="1392"/>
    <col min="5121" max="5121" width="2.625" style="1392" customWidth="1"/>
    <col min="5122" max="5122" width="9.25" style="1392" customWidth="1"/>
    <col min="5123" max="5124" width="14.625" style="1392" bestFit="1" customWidth="1"/>
    <col min="5125" max="5125" width="66" style="1392" customWidth="1"/>
    <col min="5126" max="5126" width="7.125" style="1392" customWidth="1"/>
    <col min="5127" max="5128" width="10.375" style="1392" bestFit="1" customWidth="1"/>
    <col min="5129" max="5129" width="13.625" style="1392" bestFit="1" customWidth="1"/>
    <col min="5130" max="5130" width="54" style="1392" customWidth="1"/>
    <col min="5131" max="5131" width="42.125" style="1392" customWidth="1"/>
    <col min="5132" max="5132" width="13.5" style="1392" bestFit="1" customWidth="1"/>
    <col min="5133" max="5134" width="13.75" style="1392" customWidth="1"/>
    <col min="5135" max="5135" width="13.25" style="1392" customWidth="1"/>
    <col min="5136" max="5136" width="19.5" style="1392" customWidth="1"/>
    <col min="5137" max="5137" width="17.375" style="1392" customWidth="1"/>
    <col min="5138" max="5138" width="16.625" style="1392" customWidth="1"/>
    <col min="5139" max="5376" width="9" style="1392"/>
    <col min="5377" max="5377" width="2.625" style="1392" customWidth="1"/>
    <col min="5378" max="5378" width="9.25" style="1392" customWidth="1"/>
    <col min="5379" max="5380" width="14.625" style="1392" bestFit="1" customWidth="1"/>
    <col min="5381" max="5381" width="66" style="1392" customWidth="1"/>
    <col min="5382" max="5382" width="7.125" style="1392" customWidth="1"/>
    <col min="5383" max="5384" width="10.375" style="1392" bestFit="1" customWidth="1"/>
    <col min="5385" max="5385" width="13.625" style="1392" bestFit="1" customWidth="1"/>
    <col min="5386" max="5386" width="54" style="1392" customWidth="1"/>
    <col min="5387" max="5387" width="42.125" style="1392" customWidth="1"/>
    <col min="5388" max="5388" width="13.5" style="1392" bestFit="1" customWidth="1"/>
    <col min="5389" max="5390" width="13.75" style="1392" customWidth="1"/>
    <col min="5391" max="5391" width="13.25" style="1392" customWidth="1"/>
    <col min="5392" max="5392" width="19.5" style="1392" customWidth="1"/>
    <col min="5393" max="5393" width="17.375" style="1392" customWidth="1"/>
    <col min="5394" max="5394" width="16.625" style="1392" customWidth="1"/>
    <col min="5395" max="5632" width="9" style="1392"/>
    <col min="5633" max="5633" width="2.625" style="1392" customWidth="1"/>
    <col min="5634" max="5634" width="9.25" style="1392" customWidth="1"/>
    <col min="5635" max="5636" width="14.625" style="1392" bestFit="1" customWidth="1"/>
    <col min="5637" max="5637" width="66" style="1392" customWidth="1"/>
    <col min="5638" max="5638" width="7.125" style="1392" customWidth="1"/>
    <col min="5639" max="5640" width="10.375" style="1392" bestFit="1" customWidth="1"/>
    <col min="5641" max="5641" width="13.625" style="1392" bestFit="1" customWidth="1"/>
    <col min="5642" max="5642" width="54" style="1392" customWidth="1"/>
    <col min="5643" max="5643" width="42.125" style="1392" customWidth="1"/>
    <col min="5644" max="5644" width="13.5" style="1392" bestFit="1" customWidth="1"/>
    <col min="5645" max="5646" width="13.75" style="1392" customWidth="1"/>
    <col min="5647" max="5647" width="13.25" style="1392" customWidth="1"/>
    <col min="5648" max="5648" width="19.5" style="1392" customWidth="1"/>
    <col min="5649" max="5649" width="17.375" style="1392" customWidth="1"/>
    <col min="5650" max="5650" width="16.625" style="1392" customWidth="1"/>
    <col min="5651" max="5888" width="9" style="1392"/>
    <col min="5889" max="5889" width="2.625" style="1392" customWidth="1"/>
    <col min="5890" max="5890" width="9.25" style="1392" customWidth="1"/>
    <col min="5891" max="5892" width="14.625" style="1392" bestFit="1" customWidth="1"/>
    <col min="5893" max="5893" width="66" style="1392" customWidth="1"/>
    <col min="5894" max="5894" width="7.125" style="1392" customWidth="1"/>
    <col min="5895" max="5896" width="10.375" style="1392" bestFit="1" customWidth="1"/>
    <col min="5897" max="5897" width="13.625" style="1392" bestFit="1" customWidth="1"/>
    <col min="5898" max="5898" width="54" style="1392" customWidth="1"/>
    <col min="5899" max="5899" width="42.125" style="1392" customWidth="1"/>
    <col min="5900" max="5900" width="13.5" style="1392" bestFit="1" customWidth="1"/>
    <col min="5901" max="5902" width="13.75" style="1392" customWidth="1"/>
    <col min="5903" max="5903" width="13.25" style="1392" customWidth="1"/>
    <col min="5904" max="5904" width="19.5" style="1392" customWidth="1"/>
    <col min="5905" max="5905" width="17.375" style="1392" customWidth="1"/>
    <col min="5906" max="5906" width="16.625" style="1392" customWidth="1"/>
    <col min="5907" max="6144" width="9" style="1392"/>
    <col min="6145" max="6145" width="2.625" style="1392" customWidth="1"/>
    <col min="6146" max="6146" width="9.25" style="1392" customWidth="1"/>
    <col min="6147" max="6148" width="14.625" style="1392" bestFit="1" customWidth="1"/>
    <col min="6149" max="6149" width="66" style="1392" customWidth="1"/>
    <col min="6150" max="6150" width="7.125" style="1392" customWidth="1"/>
    <col min="6151" max="6152" width="10.375" style="1392" bestFit="1" customWidth="1"/>
    <col min="6153" max="6153" width="13.625" style="1392" bestFit="1" customWidth="1"/>
    <col min="6154" max="6154" width="54" style="1392" customWidth="1"/>
    <col min="6155" max="6155" width="42.125" style="1392" customWidth="1"/>
    <col min="6156" max="6156" width="13.5" style="1392" bestFit="1" customWidth="1"/>
    <col min="6157" max="6158" width="13.75" style="1392" customWidth="1"/>
    <col min="6159" max="6159" width="13.25" style="1392" customWidth="1"/>
    <col min="6160" max="6160" width="19.5" style="1392" customWidth="1"/>
    <col min="6161" max="6161" width="17.375" style="1392" customWidth="1"/>
    <col min="6162" max="6162" width="16.625" style="1392" customWidth="1"/>
    <col min="6163" max="6400" width="9" style="1392"/>
    <col min="6401" max="6401" width="2.625" style="1392" customWidth="1"/>
    <col min="6402" max="6402" width="9.25" style="1392" customWidth="1"/>
    <col min="6403" max="6404" width="14.625" style="1392" bestFit="1" customWidth="1"/>
    <col min="6405" max="6405" width="66" style="1392" customWidth="1"/>
    <col min="6406" max="6406" width="7.125" style="1392" customWidth="1"/>
    <col min="6407" max="6408" width="10.375" style="1392" bestFit="1" customWidth="1"/>
    <col min="6409" max="6409" width="13.625" style="1392" bestFit="1" customWidth="1"/>
    <col min="6410" max="6410" width="54" style="1392" customWidth="1"/>
    <col min="6411" max="6411" width="42.125" style="1392" customWidth="1"/>
    <col min="6412" max="6412" width="13.5" style="1392" bestFit="1" customWidth="1"/>
    <col min="6413" max="6414" width="13.75" style="1392" customWidth="1"/>
    <col min="6415" max="6415" width="13.25" style="1392" customWidth="1"/>
    <col min="6416" max="6416" width="19.5" style="1392" customWidth="1"/>
    <col min="6417" max="6417" width="17.375" style="1392" customWidth="1"/>
    <col min="6418" max="6418" width="16.625" style="1392" customWidth="1"/>
    <col min="6419" max="6656" width="9" style="1392"/>
    <col min="6657" max="6657" width="2.625" style="1392" customWidth="1"/>
    <col min="6658" max="6658" width="9.25" style="1392" customWidth="1"/>
    <col min="6659" max="6660" width="14.625" style="1392" bestFit="1" customWidth="1"/>
    <col min="6661" max="6661" width="66" style="1392" customWidth="1"/>
    <col min="6662" max="6662" width="7.125" style="1392" customWidth="1"/>
    <col min="6663" max="6664" width="10.375" style="1392" bestFit="1" customWidth="1"/>
    <col min="6665" max="6665" width="13.625" style="1392" bestFit="1" customWidth="1"/>
    <col min="6666" max="6666" width="54" style="1392" customWidth="1"/>
    <col min="6667" max="6667" width="42.125" style="1392" customWidth="1"/>
    <col min="6668" max="6668" width="13.5" style="1392" bestFit="1" customWidth="1"/>
    <col min="6669" max="6670" width="13.75" style="1392" customWidth="1"/>
    <col min="6671" max="6671" width="13.25" style="1392" customWidth="1"/>
    <col min="6672" max="6672" width="19.5" style="1392" customWidth="1"/>
    <col min="6673" max="6673" width="17.375" style="1392" customWidth="1"/>
    <col min="6674" max="6674" width="16.625" style="1392" customWidth="1"/>
    <col min="6675" max="6912" width="9" style="1392"/>
    <col min="6913" max="6913" width="2.625" style="1392" customWidth="1"/>
    <col min="6914" max="6914" width="9.25" style="1392" customWidth="1"/>
    <col min="6915" max="6916" width="14.625" style="1392" bestFit="1" customWidth="1"/>
    <col min="6917" max="6917" width="66" style="1392" customWidth="1"/>
    <col min="6918" max="6918" width="7.125" style="1392" customWidth="1"/>
    <col min="6919" max="6920" width="10.375" style="1392" bestFit="1" customWidth="1"/>
    <col min="6921" max="6921" width="13.625" style="1392" bestFit="1" customWidth="1"/>
    <col min="6922" max="6922" width="54" style="1392" customWidth="1"/>
    <col min="6923" max="6923" width="42.125" style="1392" customWidth="1"/>
    <col min="6924" max="6924" width="13.5" style="1392" bestFit="1" customWidth="1"/>
    <col min="6925" max="6926" width="13.75" style="1392" customWidth="1"/>
    <col min="6927" max="6927" width="13.25" style="1392" customWidth="1"/>
    <col min="6928" max="6928" width="19.5" style="1392" customWidth="1"/>
    <col min="6929" max="6929" width="17.375" style="1392" customWidth="1"/>
    <col min="6930" max="6930" width="16.625" style="1392" customWidth="1"/>
    <col min="6931" max="7168" width="9" style="1392"/>
    <col min="7169" max="7169" width="2.625" style="1392" customWidth="1"/>
    <col min="7170" max="7170" width="9.25" style="1392" customWidth="1"/>
    <col min="7171" max="7172" width="14.625" style="1392" bestFit="1" customWidth="1"/>
    <col min="7173" max="7173" width="66" style="1392" customWidth="1"/>
    <col min="7174" max="7174" width="7.125" style="1392" customWidth="1"/>
    <col min="7175" max="7176" width="10.375" style="1392" bestFit="1" customWidth="1"/>
    <col min="7177" max="7177" width="13.625" style="1392" bestFit="1" customWidth="1"/>
    <col min="7178" max="7178" width="54" style="1392" customWidth="1"/>
    <col min="7179" max="7179" width="42.125" style="1392" customWidth="1"/>
    <col min="7180" max="7180" width="13.5" style="1392" bestFit="1" customWidth="1"/>
    <col min="7181" max="7182" width="13.75" style="1392" customWidth="1"/>
    <col min="7183" max="7183" width="13.25" style="1392" customWidth="1"/>
    <col min="7184" max="7184" width="19.5" style="1392" customWidth="1"/>
    <col min="7185" max="7185" width="17.375" style="1392" customWidth="1"/>
    <col min="7186" max="7186" width="16.625" style="1392" customWidth="1"/>
    <col min="7187" max="7424" width="9" style="1392"/>
    <col min="7425" max="7425" width="2.625" style="1392" customWidth="1"/>
    <col min="7426" max="7426" width="9.25" style="1392" customWidth="1"/>
    <col min="7427" max="7428" width="14.625" style="1392" bestFit="1" customWidth="1"/>
    <col min="7429" max="7429" width="66" style="1392" customWidth="1"/>
    <col min="7430" max="7430" width="7.125" style="1392" customWidth="1"/>
    <col min="7431" max="7432" width="10.375" style="1392" bestFit="1" customWidth="1"/>
    <col min="7433" max="7433" width="13.625" style="1392" bestFit="1" customWidth="1"/>
    <col min="7434" max="7434" width="54" style="1392" customWidth="1"/>
    <col min="7435" max="7435" width="42.125" style="1392" customWidth="1"/>
    <col min="7436" max="7436" width="13.5" style="1392" bestFit="1" customWidth="1"/>
    <col min="7437" max="7438" width="13.75" style="1392" customWidth="1"/>
    <col min="7439" max="7439" width="13.25" style="1392" customWidth="1"/>
    <col min="7440" max="7440" width="19.5" style="1392" customWidth="1"/>
    <col min="7441" max="7441" width="17.375" style="1392" customWidth="1"/>
    <col min="7442" max="7442" width="16.625" style="1392" customWidth="1"/>
    <col min="7443" max="7680" width="9" style="1392"/>
    <col min="7681" max="7681" width="2.625" style="1392" customWidth="1"/>
    <col min="7682" max="7682" width="9.25" style="1392" customWidth="1"/>
    <col min="7683" max="7684" width="14.625" style="1392" bestFit="1" customWidth="1"/>
    <col min="7685" max="7685" width="66" style="1392" customWidth="1"/>
    <col min="7686" max="7686" width="7.125" style="1392" customWidth="1"/>
    <col min="7687" max="7688" width="10.375" style="1392" bestFit="1" customWidth="1"/>
    <col min="7689" max="7689" width="13.625" style="1392" bestFit="1" customWidth="1"/>
    <col min="7690" max="7690" width="54" style="1392" customWidth="1"/>
    <col min="7691" max="7691" width="42.125" style="1392" customWidth="1"/>
    <col min="7692" max="7692" width="13.5" style="1392" bestFit="1" customWidth="1"/>
    <col min="7693" max="7694" width="13.75" style="1392" customWidth="1"/>
    <col min="7695" max="7695" width="13.25" style="1392" customWidth="1"/>
    <col min="7696" max="7696" width="19.5" style="1392" customWidth="1"/>
    <col min="7697" max="7697" width="17.375" style="1392" customWidth="1"/>
    <col min="7698" max="7698" width="16.625" style="1392" customWidth="1"/>
    <col min="7699" max="7936" width="9" style="1392"/>
    <col min="7937" max="7937" width="2.625" style="1392" customWidth="1"/>
    <col min="7938" max="7938" width="9.25" style="1392" customWidth="1"/>
    <col min="7939" max="7940" width="14.625" style="1392" bestFit="1" customWidth="1"/>
    <col min="7941" max="7941" width="66" style="1392" customWidth="1"/>
    <col min="7942" max="7942" width="7.125" style="1392" customWidth="1"/>
    <col min="7943" max="7944" width="10.375" style="1392" bestFit="1" customWidth="1"/>
    <col min="7945" max="7945" width="13.625" style="1392" bestFit="1" customWidth="1"/>
    <col min="7946" max="7946" width="54" style="1392" customWidth="1"/>
    <col min="7947" max="7947" width="42.125" style="1392" customWidth="1"/>
    <col min="7948" max="7948" width="13.5" style="1392" bestFit="1" customWidth="1"/>
    <col min="7949" max="7950" width="13.75" style="1392" customWidth="1"/>
    <col min="7951" max="7951" width="13.25" style="1392" customWidth="1"/>
    <col min="7952" max="7952" width="19.5" style="1392" customWidth="1"/>
    <col min="7953" max="7953" width="17.375" style="1392" customWidth="1"/>
    <col min="7954" max="7954" width="16.625" style="1392" customWidth="1"/>
    <col min="7955" max="8192" width="9" style="1392"/>
    <col min="8193" max="8193" width="2.625" style="1392" customWidth="1"/>
    <col min="8194" max="8194" width="9.25" style="1392" customWidth="1"/>
    <col min="8195" max="8196" width="14.625" style="1392" bestFit="1" customWidth="1"/>
    <col min="8197" max="8197" width="66" style="1392" customWidth="1"/>
    <col min="8198" max="8198" width="7.125" style="1392" customWidth="1"/>
    <col min="8199" max="8200" width="10.375" style="1392" bestFit="1" customWidth="1"/>
    <col min="8201" max="8201" width="13.625" style="1392" bestFit="1" customWidth="1"/>
    <col min="8202" max="8202" width="54" style="1392" customWidth="1"/>
    <col min="8203" max="8203" width="42.125" style="1392" customWidth="1"/>
    <col min="8204" max="8204" width="13.5" style="1392" bestFit="1" customWidth="1"/>
    <col min="8205" max="8206" width="13.75" style="1392" customWidth="1"/>
    <col min="8207" max="8207" width="13.25" style="1392" customWidth="1"/>
    <col min="8208" max="8208" width="19.5" style="1392" customWidth="1"/>
    <col min="8209" max="8209" width="17.375" style="1392" customWidth="1"/>
    <col min="8210" max="8210" width="16.625" style="1392" customWidth="1"/>
    <col min="8211" max="8448" width="9" style="1392"/>
    <col min="8449" max="8449" width="2.625" style="1392" customWidth="1"/>
    <col min="8450" max="8450" width="9.25" style="1392" customWidth="1"/>
    <col min="8451" max="8452" width="14.625" style="1392" bestFit="1" customWidth="1"/>
    <col min="8453" max="8453" width="66" style="1392" customWidth="1"/>
    <col min="8454" max="8454" width="7.125" style="1392" customWidth="1"/>
    <col min="8455" max="8456" width="10.375" style="1392" bestFit="1" customWidth="1"/>
    <col min="8457" max="8457" width="13.625" style="1392" bestFit="1" customWidth="1"/>
    <col min="8458" max="8458" width="54" style="1392" customWidth="1"/>
    <col min="8459" max="8459" width="42.125" style="1392" customWidth="1"/>
    <col min="8460" max="8460" width="13.5" style="1392" bestFit="1" customWidth="1"/>
    <col min="8461" max="8462" width="13.75" style="1392" customWidth="1"/>
    <col min="8463" max="8463" width="13.25" style="1392" customWidth="1"/>
    <col min="8464" max="8464" width="19.5" style="1392" customWidth="1"/>
    <col min="8465" max="8465" width="17.375" style="1392" customWidth="1"/>
    <col min="8466" max="8466" width="16.625" style="1392" customWidth="1"/>
    <col min="8467" max="8704" width="9" style="1392"/>
    <col min="8705" max="8705" width="2.625" style="1392" customWidth="1"/>
    <col min="8706" max="8706" width="9.25" style="1392" customWidth="1"/>
    <col min="8707" max="8708" width="14.625" style="1392" bestFit="1" customWidth="1"/>
    <col min="8709" max="8709" width="66" style="1392" customWidth="1"/>
    <col min="8710" max="8710" width="7.125" style="1392" customWidth="1"/>
    <col min="8711" max="8712" width="10.375" style="1392" bestFit="1" customWidth="1"/>
    <col min="8713" max="8713" width="13.625" style="1392" bestFit="1" customWidth="1"/>
    <col min="8714" max="8714" width="54" style="1392" customWidth="1"/>
    <col min="8715" max="8715" width="42.125" style="1392" customWidth="1"/>
    <col min="8716" max="8716" width="13.5" style="1392" bestFit="1" customWidth="1"/>
    <col min="8717" max="8718" width="13.75" style="1392" customWidth="1"/>
    <col min="8719" max="8719" width="13.25" style="1392" customWidth="1"/>
    <col min="8720" max="8720" width="19.5" style="1392" customWidth="1"/>
    <col min="8721" max="8721" width="17.375" style="1392" customWidth="1"/>
    <col min="8722" max="8722" width="16.625" style="1392" customWidth="1"/>
    <col min="8723" max="8960" width="9" style="1392"/>
    <col min="8961" max="8961" width="2.625" style="1392" customWidth="1"/>
    <col min="8962" max="8962" width="9.25" style="1392" customWidth="1"/>
    <col min="8963" max="8964" width="14.625" style="1392" bestFit="1" customWidth="1"/>
    <col min="8965" max="8965" width="66" style="1392" customWidth="1"/>
    <col min="8966" max="8966" width="7.125" style="1392" customWidth="1"/>
    <col min="8967" max="8968" width="10.375" style="1392" bestFit="1" customWidth="1"/>
    <col min="8969" max="8969" width="13.625" style="1392" bestFit="1" customWidth="1"/>
    <col min="8970" max="8970" width="54" style="1392" customWidth="1"/>
    <col min="8971" max="8971" width="42.125" style="1392" customWidth="1"/>
    <col min="8972" max="8972" width="13.5" style="1392" bestFit="1" customWidth="1"/>
    <col min="8973" max="8974" width="13.75" style="1392" customWidth="1"/>
    <col min="8975" max="8975" width="13.25" style="1392" customWidth="1"/>
    <col min="8976" max="8976" width="19.5" style="1392" customWidth="1"/>
    <col min="8977" max="8977" width="17.375" style="1392" customWidth="1"/>
    <col min="8978" max="8978" width="16.625" style="1392" customWidth="1"/>
    <col min="8979" max="9216" width="9" style="1392"/>
    <col min="9217" max="9217" width="2.625" style="1392" customWidth="1"/>
    <col min="9218" max="9218" width="9.25" style="1392" customWidth="1"/>
    <col min="9219" max="9220" width="14.625" style="1392" bestFit="1" customWidth="1"/>
    <col min="9221" max="9221" width="66" style="1392" customWidth="1"/>
    <col min="9222" max="9222" width="7.125" style="1392" customWidth="1"/>
    <col min="9223" max="9224" width="10.375" style="1392" bestFit="1" customWidth="1"/>
    <col min="9225" max="9225" width="13.625" style="1392" bestFit="1" customWidth="1"/>
    <col min="9226" max="9226" width="54" style="1392" customWidth="1"/>
    <col min="9227" max="9227" width="42.125" style="1392" customWidth="1"/>
    <col min="9228" max="9228" width="13.5" style="1392" bestFit="1" customWidth="1"/>
    <col min="9229" max="9230" width="13.75" style="1392" customWidth="1"/>
    <col min="9231" max="9231" width="13.25" style="1392" customWidth="1"/>
    <col min="9232" max="9232" width="19.5" style="1392" customWidth="1"/>
    <col min="9233" max="9233" width="17.375" style="1392" customWidth="1"/>
    <col min="9234" max="9234" width="16.625" style="1392" customWidth="1"/>
    <col min="9235" max="9472" width="9" style="1392"/>
    <col min="9473" max="9473" width="2.625" style="1392" customWidth="1"/>
    <col min="9474" max="9474" width="9.25" style="1392" customWidth="1"/>
    <col min="9475" max="9476" width="14.625" style="1392" bestFit="1" customWidth="1"/>
    <col min="9477" max="9477" width="66" style="1392" customWidth="1"/>
    <col min="9478" max="9478" width="7.125" style="1392" customWidth="1"/>
    <col min="9479" max="9480" width="10.375" style="1392" bestFit="1" customWidth="1"/>
    <col min="9481" max="9481" width="13.625" style="1392" bestFit="1" customWidth="1"/>
    <col min="9482" max="9482" width="54" style="1392" customWidth="1"/>
    <col min="9483" max="9483" width="42.125" style="1392" customWidth="1"/>
    <col min="9484" max="9484" width="13.5" style="1392" bestFit="1" customWidth="1"/>
    <col min="9485" max="9486" width="13.75" style="1392" customWidth="1"/>
    <col min="9487" max="9487" width="13.25" style="1392" customWidth="1"/>
    <col min="9488" max="9488" width="19.5" style="1392" customWidth="1"/>
    <col min="9489" max="9489" width="17.375" style="1392" customWidth="1"/>
    <col min="9490" max="9490" width="16.625" style="1392" customWidth="1"/>
    <col min="9491" max="9728" width="9" style="1392"/>
    <col min="9729" max="9729" width="2.625" style="1392" customWidth="1"/>
    <col min="9730" max="9730" width="9.25" style="1392" customWidth="1"/>
    <col min="9731" max="9732" width="14.625" style="1392" bestFit="1" customWidth="1"/>
    <col min="9733" max="9733" width="66" style="1392" customWidth="1"/>
    <col min="9734" max="9734" width="7.125" style="1392" customWidth="1"/>
    <col min="9735" max="9736" width="10.375" style="1392" bestFit="1" customWidth="1"/>
    <col min="9737" max="9737" width="13.625" style="1392" bestFit="1" customWidth="1"/>
    <col min="9738" max="9738" width="54" style="1392" customWidth="1"/>
    <col min="9739" max="9739" width="42.125" style="1392" customWidth="1"/>
    <col min="9740" max="9740" width="13.5" style="1392" bestFit="1" customWidth="1"/>
    <col min="9741" max="9742" width="13.75" style="1392" customWidth="1"/>
    <col min="9743" max="9743" width="13.25" style="1392" customWidth="1"/>
    <col min="9744" max="9744" width="19.5" style="1392" customWidth="1"/>
    <col min="9745" max="9745" width="17.375" style="1392" customWidth="1"/>
    <col min="9746" max="9746" width="16.625" style="1392" customWidth="1"/>
    <col min="9747" max="9984" width="9" style="1392"/>
    <col min="9985" max="9985" width="2.625" style="1392" customWidth="1"/>
    <col min="9986" max="9986" width="9.25" style="1392" customWidth="1"/>
    <col min="9987" max="9988" width="14.625" style="1392" bestFit="1" customWidth="1"/>
    <col min="9989" max="9989" width="66" style="1392" customWidth="1"/>
    <col min="9990" max="9990" width="7.125" style="1392" customWidth="1"/>
    <col min="9991" max="9992" width="10.375" style="1392" bestFit="1" customWidth="1"/>
    <col min="9993" max="9993" width="13.625" style="1392" bestFit="1" customWidth="1"/>
    <col min="9994" max="9994" width="54" style="1392" customWidth="1"/>
    <col min="9995" max="9995" width="42.125" style="1392" customWidth="1"/>
    <col min="9996" max="9996" width="13.5" style="1392" bestFit="1" customWidth="1"/>
    <col min="9997" max="9998" width="13.75" style="1392" customWidth="1"/>
    <col min="9999" max="9999" width="13.25" style="1392" customWidth="1"/>
    <col min="10000" max="10000" width="19.5" style="1392" customWidth="1"/>
    <col min="10001" max="10001" width="17.375" style="1392" customWidth="1"/>
    <col min="10002" max="10002" width="16.625" style="1392" customWidth="1"/>
    <col min="10003" max="10240" width="9" style="1392"/>
    <col min="10241" max="10241" width="2.625" style="1392" customWidth="1"/>
    <col min="10242" max="10242" width="9.25" style="1392" customWidth="1"/>
    <col min="10243" max="10244" width="14.625" style="1392" bestFit="1" customWidth="1"/>
    <col min="10245" max="10245" width="66" style="1392" customWidth="1"/>
    <col min="10246" max="10246" width="7.125" style="1392" customWidth="1"/>
    <col min="10247" max="10248" width="10.375" style="1392" bestFit="1" customWidth="1"/>
    <col min="10249" max="10249" width="13.625" style="1392" bestFit="1" customWidth="1"/>
    <col min="10250" max="10250" width="54" style="1392" customWidth="1"/>
    <col min="10251" max="10251" width="42.125" style="1392" customWidth="1"/>
    <col min="10252" max="10252" width="13.5" style="1392" bestFit="1" customWidth="1"/>
    <col min="10253" max="10254" width="13.75" style="1392" customWidth="1"/>
    <col min="10255" max="10255" width="13.25" style="1392" customWidth="1"/>
    <col min="10256" max="10256" width="19.5" style="1392" customWidth="1"/>
    <col min="10257" max="10257" width="17.375" style="1392" customWidth="1"/>
    <col min="10258" max="10258" width="16.625" style="1392" customWidth="1"/>
    <col min="10259" max="10496" width="9" style="1392"/>
    <col min="10497" max="10497" width="2.625" style="1392" customWidth="1"/>
    <col min="10498" max="10498" width="9.25" style="1392" customWidth="1"/>
    <col min="10499" max="10500" width="14.625" style="1392" bestFit="1" customWidth="1"/>
    <col min="10501" max="10501" width="66" style="1392" customWidth="1"/>
    <col min="10502" max="10502" width="7.125" style="1392" customWidth="1"/>
    <col min="10503" max="10504" width="10.375" style="1392" bestFit="1" customWidth="1"/>
    <col min="10505" max="10505" width="13.625" style="1392" bestFit="1" customWidth="1"/>
    <col min="10506" max="10506" width="54" style="1392" customWidth="1"/>
    <col min="10507" max="10507" width="42.125" style="1392" customWidth="1"/>
    <col min="10508" max="10508" width="13.5" style="1392" bestFit="1" customWidth="1"/>
    <col min="10509" max="10510" width="13.75" style="1392" customWidth="1"/>
    <col min="10511" max="10511" width="13.25" style="1392" customWidth="1"/>
    <col min="10512" max="10512" width="19.5" style="1392" customWidth="1"/>
    <col min="10513" max="10513" width="17.375" style="1392" customWidth="1"/>
    <col min="10514" max="10514" width="16.625" style="1392" customWidth="1"/>
    <col min="10515" max="10752" width="9" style="1392"/>
    <col min="10753" max="10753" width="2.625" style="1392" customWidth="1"/>
    <col min="10754" max="10754" width="9.25" style="1392" customWidth="1"/>
    <col min="10755" max="10756" width="14.625" style="1392" bestFit="1" customWidth="1"/>
    <col min="10757" max="10757" width="66" style="1392" customWidth="1"/>
    <col min="10758" max="10758" width="7.125" style="1392" customWidth="1"/>
    <col min="10759" max="10760" width="10.375" style="1392" bestFit="1" customWidth="1"/>
    <col min="10761" max="10761" width="13.625" style="1392" bestFit="1" customWidth="1"/>
    <col min="10762" max="10762" width="54" style="1392" customWidth="1"/>
    <col min="10763" max="10763" width="42.125" style="1392" customWidth="1"/>
    <col min="10764" max="10764" width="13.5" style="1392" bestFit="1" customWidth="1"/>
    <col min="10765" max="10766" width="13.75" style="1392" customWidth="1"/>
    <col min="10767" max="10767" width="13.25" style="1392" customWidth="1"/>
    <col min="10768" max="10768" width="19.5" style="1392" customWidth="1"/>
    <col min="10769" max="10769" width="17.375" style="1392" customWidth="1"/>
    <col min="10770" max="10770" width="16.625" style="1392" customWidth="1"/>
    <col min="10771" max="11008" width="9" style="1392"/>
    <col min="11009" max="11009" width="2.625" style="1392" customWidth="1"/>
    <col min="11010" max="11010" width="9.25" style="1392" customWidth="1"/>
    <col min="11011" max="11012" width="14.625" style="1392" bestFit="1" customWidth="1"/>
    <col min="11013" max="11013" width="66" style="1392" customWidth="1"/>
    <col min="11014" max="11014" width="7.125" style="1392" customWidth="1"/>
    <col min="11015" max="11016" width="10.375" style="1392" bestFit="1" customWidth="1"/>
    <col min="11017" max="11017" width="13.625" style="1392" bestFit="1" customWidth="1"/>
    <col min="11018" max="11018" width="54" style="1392" customWidth="1"/>
    <col min="11019" max="11019" width="42.125" style="1392" customWidth="1"/>
    <col min="11020" max="11020" width="13.5" style="1392" bestFit="1" customWidth="1"/>
    <col min="11021" max="11022" width="13.75" style="1392" customWidth="1"/>
    <col min="11023" max="11023" width="13.25" style="1392" customWidth="1"/>
    <col min="11024" max="11024" width="19.5" style="1392" customWidth="1"/>
    <col min="11025" max="11025" width="17.375" style="1392" customWidth="1"/>
    <col min="11026" max="11026" width="16.625" style="1392" customWidth="1"/>
    <col min="11027" max="11264" width="9" style="1392"/>
    <col min="11265" max="11265" width="2.625" style="1392" customWidth="1"/>
    <col min="11266" max="11266" width="9.25" style="1392" customWidth="1"/>
    <col min="11267" max="11268" width="14.625" style="1392" bestFit="1" customWidth="1"/>
    <col min="11269" max="11269" width="66" style="1392" customWidth="1"/>
    <col min="11270" max="11270" width="7.125" style="1392" customWidth="1"/>
    <col min="11271" max="11272" width="10.375" style="1392" bestFit="1" customWidth="1"/>
    <col min="11273" max="11273" width="13.625" style="1392" bestFit="1" customWidth="1"/>
    <col min="11274" max="11274" width="54" style="1392" customWidth="1"/>
    <col min="11275" max="11275" width="42.125" style="1392" customWidth="1"/>
    <col min="11276" max="11276" width="13.5" style="1392" bestFit="1" customWidth="1"/>
    <col min="11277" max="11278" width="13.75" style="1392" customWidth="1"/>
    <col min="11279" max="11279" width="13.25" style="1392" customWidth="1"/>
    <col min="11280" max="11280" width="19.5" style="1392" customWidth="1"/>
    <col min="11281" max="11281" width="17.375" style="1392" customWidth="1"/>
    <col min="11282" max="11282" width="16.625" style="1392" customWidth="1"/>
    <col min="11283" max="11520" width="9" style="1392"/>
    <col min="11521" max="11521" width="2.625" style="1392" customWidth="1"/>
    <col min="11522" max="11522" width="9.25" style="1392" customWidth="1"/>
    <col min="11523" max="11524" width="14.625" style="1392" bestFit="1" customWidth="1"/>
    <col min="11525" max="11525" width="66" style="1392" customWidth="1"/>
    <col min="11526" max="11526" width="7.125" style="1392" customWidth="1"/>
    <col min="11527" max="11528" width="10.375" style="1392" bestFit="1" customWidth="1"/>
    <col min="11529" max="11529" width="13.625" style="1392" bestFit="1" customWidth="1"/>
    <col min="11530" max="11530" width="54" style="1392" customWidth="1"/>
    <col min="11531" max="11531" width="42.125" style="1392" customWidth="1"/>
    <col min="11532" max="11532" width="13.5" style="1392" bestFit="1" customWidth="1"/>
    <col min="11533" max="11534" width="13.75" style="1392" customWidth="1"/>
    <col min="11535" max="11535" width="13.25" style="1392" customWidth="1"/>
    <col min="11536" max="11536" width="19.5" style="1392" customWidth="1"/>
    <col min="11537" max="11537" width="17.375" style="1392" customWidth="1"/>
    <col min="11538" max="11538" width="16.625" style="1392" customWidth="1"/>
    <col min="11539" max="11776" width="9" style="1392"/>
    <col min="11777" max="11777" width="2.625" style="1392" customWidth="1"/>
    <col min="11778" max="11778" width="9.25" style="1392" customWidth="1"/>
    <col min="11779" max="11780" width="14.625" style="1392" bestFit="1" customWidth="1"/>
    <col min="11781" max="11781" width="66" style="1392" customWidth="1"/>
    <col min="11782" max="11782" width="7.125" style="1392" customWidth="1"/>
    <col min="11783" max="11784" width="10.375" style="1392" bestFit="1" customWidth="1"/>
    <col min="11785" max="11785" width="13.625" style="1392" bestFit="1" customWidth="1"/>
    <col min="11786" max="11786" width="54" style="1392" customWidth="1"/>
    <col min="11787" max="11787" width="42.125" style="1392" customWidth="1"/>
    <col min="11788" max="11788" width="13.5" style="1392" bestFit="1" customWidth="1"/>
    <col min="11789" max="11790" width="13.75" style="1392" customWidth="1"/>
    <col min="11791" max="11791" width="13.25" style="1392" customWidth="1"/>
    <col min="11792" max="11792" width="19.5" style="1392" customWidth="1"/>
    <col min="11793" max="11793" width="17.375" style="1392" customWidth="1"/>
    <col min="11794" max="11794" width="16.625" style="1392" customWidth="1"/>
    <col min="11795" max="12032" width="9" style="1392"/>
    <col min="12033" max="12033" width="2.625" style="1392" customWidth="1"/>
    <col min="12034" max="12034" width="9.25" style="1392" customWidth="1"/>
    <col min="12035" max="12036" width="14.625" style="1392" bestFit="1" customWidth="1"/>
    <col min="12037" max="12037" width="66" style="1392" customWidth="1"/>
    <col min="12038" max="12038" width="7.125" style="1392" customWidth="1"/>
    <col min="12039" max="12040" width="10.375" style="1392" bestFit="1" customWidth="1"/>
    <col min="12041" max="12041" width="13.625" style="1392" bestFit="1" customWidth="1"/>
    <col min="12042" max="12042" width="54" style="1392" customWidth="1"/>
    <col min="12043" max="12043" width="42.125" style="1392" customWidth="1"/>
    <col min="12044" max="12044" width="13.5" style="1392" bestFit="1" customWidth="1"/>
    <col min="12045" max="12046" width="13.75" style="1392" customWidth="1"/>
    <col min="12047" max="12047" width="13.25" style="1392" customWidth="1"/>
    <col min="12048" max="12048" width="19.5" style="1392" customWidth="1"/>
    <col min="12049" max="12049" width="17.375" style="1392" customWidth="1"/>
    <col min="12050" max="12050" width="16.625" style="1392" customWidth="1"/>
    <col min="12051" max="12288" width="9" style="1392"/>
    <col min="12289" max="12289" width="2.625" style="1392" customWidth="1"/>
    <col min="12290" max="12290" width="9.25" style="1392" customWidth="1"/>
    <col min="12291" max="12292" width="14.625" style="1392" bestFit="1" customWidth="1"/>
    <col min="12293" max="12293" width="66" style="1392" customWidth="1"/>
    <col min="12294" max="12294" width="7.125" style="1392" customWidth="1"/>
    <col min="12295" max="12296" width="10.375" style="1392" bestFit="1" customWidth="1"/>
    <col min="12297" max="12297" width="13.625" style="1392" bestFit="1" customWidth="1"/>
    <col min="12298" max="12298" width="54" style="1392" customWidth="1"/>
    <col min="12299" max="12299" width="42.125" style="1392" customWidth="1"/>
    <col min="12300" max="12300" width="13.5" style="1392" bestFit="1" customWidth="1"/>
    <col min="12301" max="12302" width="13.75" style="1392" customWidth="1"/>
    <col min="12303" max="12303" width="13.25" style="1392" customWidth="1"/>
    <col min="12304" max="12304" width="19.5" style="1392" customWidth="1"/>
    <col min="12305" max="12305" width="17.375" style="1392" customWidth="1"/>
    <col min="12306" max="12306" width="16.625" style="1392" customWidth="1"/>
    <col min="12307" max="12544" width="9" style="1392"/>
    <col min="12545" max="12545" width="2.625" style="1392" customWidth="1"/>
    <col min="12546" max="12546" width="9.25" style="1392" customWidth="1"/>
    <col min="12547" max="12548" width="14.625" style="1392" bestFit="1" customWidth="1"/>
    <col min="12549" max="12549" width="66" style="1392" customWidth="1"/>
    <col min="12550" max="12550" width="7.125" style="1392" customWidth="1"/>
    <col min="12551" max="12552" width="10.375" style="1392" bestFit="1" customWidth="1"/>
    <col min="12553" max="12553" width="13.625" style="1392" bestFit="1" customWidth="1"/>
    <col min="12554" max="12554" width="54" style="1392" customWidth="1"/>
    <col min="12555" max="12555" width="42.125" style="1392" customWidth="1"/>
    <col min="12556" max="12556" width="13.5" style="1392" bestFit="1" customWidth="1"/>
    <col min="12557" max="12558" width="13.75" style="1392" customWidth="1"/>
    <col min="12559" max="12559" width="13.25" style="1392" customWidth="1"/>
    <col min="12560" max="12560" width="19.5" style="1392" customWidth="1"/>
    <col min="12561" max="12561" width="17.375" style="1392" customWidth="1"/>
    <col min="12562" max="12562" width="16.625" style="1392" customWidth="1"/>
    <col min="12563" max="12800" width="9" style="1392"/>
    <col min="12801" max="12801" width="2.625" style="1392" customWidth="1"/>
    <col min="12802" max="12802" width="9.25" style="1392" customWidth="1"/>
    <col min="12803" max="12804" width="14.625" style="1392" bestFit="1" customWidth="1"/>
    <col min="12805" max="12805" width="66" style="1392" customWidth="1"/>
    <col min="12806" max="12806" width="7.125" style="1392" customWidth="1"/>
    <col min="12807" max="12808" width="10.375" style="1392" bestFit="1" customWidth="1"/>
    <col min="12809" max="12809" width="13.625" style="1392" bestFit="1" customWidth="1"/>
    <col min="12810" max="12810" width="54" style="1392" customWidth="1"/>
    <col min="12811" max="12811" width="42.125" style="1392" customWidth="1"/>
    <col min="12812" max="12812" width="13.5" style="1392" bestFit="1" customWidth="1"/>
    <col min="12813" max="12814" width="13.75" style="1392" customWidth="1"/>
    <col min="12815" max="12815" width="13.25" style="1392" customWidth="1"/>
    <col min="12816" max="12816" width="19.5" style="1392" customWidth="1"/>
    <col min="12817" max="12817" width="17.375" style="1392" customWidth="1"/>
    <col min="12818" max="12818" width="16.625" style="1392" customWidth="1"/>
    <col min="12819" max="13056" width="9" style="1392"/>
    <col min="13057" max="13057" width="2.625" style="1392" customWidth="1"/>
    <col min="13058" max="13058" width="9.25" style="1392" customWidth="1"/>
    <col min="13059" max="13060" width="14.625" style="1392" bestFit="1" customWidth="1"/>
    <col min="13061" max="13061" width="66" style="1392" customWidth="1"/>
    <col min="13062" max="13062" width="7.125" style="1392" customWidth="1"/>
    <col min="13063" max="13064" width="10.375" style="1392" bestFit="1" customWidth="1"/>
    <col min="13065" max="13065" width="13.625" style="1392" bestFit="1" customWidth="1"/>
    <col min="13066" max="13066" width="54" style="1392" customWidth="1"/>
    <col min="13067" max="13067" width="42.125" style="1392" customWidth="1"/>
    <col min="13068" max="13068" width="13.5" style="1392" bestFit="1" customWidth="1"/>
    <col min="13069" max="13070" width="13.75" style="1392" customWidth="1"/>
    <col min="13071" max="13071" width="13.25" style="1392" customWidth="1"/>
    <col min="13072" max="13072" width="19.5" style="1392" customWidth="1"/>
    <col min="13073" max="13073" width="17.375" style="1392" customWidth="1"/>
    <col min="13074" max="13074" width="16.625" style="1392" customWidth="1"/>
    <col min="13075" max="13312" width="9" style="1392"/>
    <col min="13313" max="13313" width="2.625" style="1392" customWidth="1"/>
    <col min="13314" max="13314" width="9.25" style="1392" customWidth="1"/>
    <col min="13315" max="13316" width="14.625" style="1392" bestFit="1" customWidth="1"/>
    <col min="13317" max="13317" width="66" style="1392" customWidth="1"/>
    <col min="13318" max="13318" width="7.125" style="1392" customWidth="1"/>
    <col min="13319" max="13320" width="10.375" style="1392" bestFit="1" customWidth="1"/>
    <col min="13321" max="13321" width="13.625" style="1392" bestFit="1" customWidth="1"/>
    <col min="13322" max="13322" width="54" style="1392" customWidth="1"/>
    <col min="13323" max="13323" width="42.125" style="1392" customWidth="1"/>
    <col min="13324" max="13324" width="13.5" style="1392" bestFit="1" customWidth="1"/>
    <col min="13325" max="13326" width="13.75" style="1392" customWidth="1"/>
    <col min="13327" max="13327" width="13.25" style="1392" customWidth="1"/>
    <col min="13328" max="13328" width="19.5" style="1392" customWidth="1"/>
    <col min="13329" max="13329" width="17.375" style="1392" customWidth="1"/>
    <col min="13330" max="13330" width="16.625" style="1392" customWidth="1"/>
    <col min="13331" max="13568" width="9" style="1392"/>
    <col min="13569" max="13569" width="2.625" style="1392" customWidth="1"/>
    <col min="13570" max="13570" width="9.25" style="1392" customWidth="1"/>
    <col min="13571" max="13572" width="14.625" style="1392" bestFit="1" customWidth="1"/>
    <col min="13573" max="13573" width="66" style="1392" customWidth="1"/>
    <col min="13574" max="13574" width="7.125" style="1392" customWidth="1"/>
    <col min="13575" max="13576" width="10.375" style="1392" bestFit="1" customWidth="1"/>
    <col min="13577" max="13577" width="13.625" style="1392" bestFit="1" customWidth="1"/>
    <col min="13578" max="13578" width="54" style="1392" customWidth="1"/>
    <col min="13579" max="13579" width="42.125" style="1392" customWidth="1"/>
    <col min="13580" max="13580" width="13.5" style="1392" bestFit="1" customWidth="1"/>
    <col min="13581" max="13582" width="13.75" style="1392" customWidth="1"/>
    <col min="13583" max="13583" width="13.25" style="1392" customWidth="1"/>
    <col min="13584" max="13584" width="19.5" style="1392" customWidth="1"/>
    <col min="13585" max="13585" width="17.375" style="1392" customWidth="1"/>
    <col min="13586" max="13586" width="16.625" style="1392" customWidth="1"/>
    <col min="13587" max="13824" width="9" style="1392"/>
    <col min="13825" max="13825" width="2.625" style="1392" customWidth="1"/>
    <col min="13826" max="13826" width="9.25" style="1392" customWidth="1"/>
    <col min="13827" max="13828" width="14.625" style="1392" bestFit="1" customWidth="1"/>
    <col min="13829" max="13829" width="66" style="1392" customWidth="1"/>
    <col min="13830" max="13830" width="7.125" style="1392" customWidth="1"/>
    <col min="13831" max="13832" width="10.375" style="1392" bestFit="1" customWidth="1"/>
    <col min="13833" max="13833" width="13.625" style="1392" bestFit="1" customWidth="1"/>
    <col min="13834" max="13834" width="54" style="1392" customWidth="1"/>
    <col min="13835" max="13835" width="42.125" style="1392" customWidth="1"/>
    <col min="13836" max="13836" width="13.5" style="1392" bestFit="1" customWidth="1"/>
    <col min="13837" max="13838" width="13.75" style="1392" customWidth="1"/>
    <col min="13839" max="13839" width="13.25" style="1392" customWidth="1"/>
    <col min="13840" max="13840" width="19.5" style="1392" customWidth="1"/>
    <col min="13841" max="13841" width="17.375" style="1392" customWidth="1"/>
    <col min="13842" max="13842" width="16.625" style="1392" customWidth="1"/>
    <col min="13843" max="14080" width="9" style="1392"/>
    <col min="14081" max="14081" width="2.625" style="1392" customWidth="1"/>
    <col min="14082" max="14082" width="9.25" style="1392" customWidth="1"/>
    <col min="14083" max="14084" width="14.625" style="1392" bestFit="1" customWidth="1"/>
    <col min="14085" max="14085" width="66" style="1392" customWidth="1"/>
    <col min="14086" max="14086" width="7.125" style="1392" customWidth="1"/>
    <col min="14087" max="14088" width="10.375" style="1392" bestFit="1" customWidth="1"/>
    <col min="14089" max="14089" width="13.625" style="1392" bestFit="1" customWidth="1"/>
    <col min="14090" max="14090" width="54" style="1392" customWidth="1"/>
    <col min="14091" max="14091" width="42.125" style="1392" customWidth="1"/>
    <col min="14092" max="14092" width="13.5" style="1392" bestFit="1" customWidth="1"/>
    <col min="14093" max="14094" width="13.75" style="1392" customWidth="1"/>
    <col min="14095" max="14095" width="13.25" style="1392" customWidth="1"/>
    <col min="14096" max="14096" width="19.5" style="1392" customWidth="1"/>
    <col min="14097" max="14097" width="17.375" style="1392" customWidth="1"/>
    <col min="14098" max="14098" width="16.625" style="1392" customWidth="1"/>
    <col min="14099" max="14336" width="9" style="1392"/>
    <col min="14337" max="14337" width="2.625" style="1392" customWidth="1"/>
    <col min="14338" max="14338" width="9.25" style="1392" customWidth="1"/>
    <col min="14339" max="14340" width="14.625" style="1392" bestFit="1" customWidth="1"/>
    <col min="14341" max="14341" width="66" style="1392" customWidth="1"/>
    <col min="14342" max="14342" width="7.125" style="1392" customWidth="1"/>
    <col min="14343" max="14344" width="10.375" style="1392" bestFit="1" customWidth="1"/>
    <col min="14345" max="14345" width="13.625" style="1392" bestFit="1" customWidth="1"/>
    <col min="14346" max="14346" width="54" style="1392" customWidth="1"/>
    <col min="14347" max="14347" width="42.125" style="1392" customWidth="1"/>
    <col min="14348" max="14348" width="13.5" style="1392" bestFit="1" customWidth="1"/>
    <col min="14349" max="14350" width="13.75" style="1392" customWidth="1"/>
    <col min="14351" max="14351" width="13.25" style="1392" customWidth="1"/>
    <col min="14352" max="14352" width="19.5" style="1392" customWidth="1"/>
    <col min="14353" max="14353" width="17.375" style="1392" customWidth="1"/>
    <col min="14354" max="14354" width="16.625" style="1392" customWidth="1"/>
    <col min="14355" max="14592" width="9" style="1392"/>
    <col min="14593" max="14593" width="2.625" style="1392" customWidth="1"/>
    <col min="14594" max="14594" width="9.25" style="1392" customWidth="1"/>
    <col min="14595" max="14596" width="14.625" style="1392" bestFit="1" customWidth="1"/>
    <col min="14597" max="14597" width="66" style="1392" customWidth="1"/>
    <col min="14598" max="14598" width="7.125" style="1392" customWidth="1"/>
    <col min="14599" max="14600" width="10.375" style="1392" bestFit="1" customWidth="1"/>
    <col min="14601" max="14601" width="13.625" style="1392" bestFit="1" customWidth="1"/>
    <col min="14602" max="14602" width="54" style="1392" customWidth="1"/>
    <col min="14603" max="14603" width="42.125" style="1392" customWidth="1"/>
    <col min="14604" max="14604" width="13.5" style="1392" bestFit="1" customWidth="1"/>
    <col min="14605" max="14606" width="13.75" style="1392" customWidth="1"/>
    <col min="14607" max="14607" width="13.25" style="1392" customWidth="1"/>
    <col min="14608" max="14608" width="19.5" style="1392" customWidth="1"/>
    <col min="14609" max="14609" width="17.375" style="1392" customWidth="1"/>
    <col min="14610" max="14610" width="16.625" style="1392" customWidth="1"/>
    <col min="14611" max="14848" width="9" style="1392"/>
    <col min="14849" max="14849" width="2.625" style="1392" customWidth="1"/>
    <col min="14850" max="14850" width="9.25" style="1392" customWidth="1"/>
    <col min="14851" max="14852" width="14.625" style="1392" bestFit="1" customWidth="1"/>
    <col min="14853" max="14853" width="66" style="1392" customWidth="1"/>
    <col min="14854" max="14854" width="7.125" style="1392" customWidth="1"/>
    <col min="14855" max="14856" width="10.375" style="1392" bestFit="1" customWidth="1"/>
    <col min="14857" max="14857" width="13.625" style="1392" bestFit="1" customWidth="1"/>
    <col min="14858" max="14858" width="54" style="1392" customWidth="1"/>
    <col min="14859" max="14859" width="42.125" style="1392" customWidth="1"/>
    <col min="14860" max="14860" width="13.5" style="1392" bestFit="1" customWidth="1"/>
    <col min="14861" max="14862" width="13.75" style="1392" customWidth="1"/>
    <col min="14863" max="14863" width="13.25" style="1392" customWidth="1"/>
    <col min="14864" max="14864" width="19.5" style="1392" customWidth="1"/>
    <col min="14865" max="14865" width="17.375" style="1392" customWidth="1"/>
    <col min="14866" max="14866" width="16.625" style="1392" customWidth="1"/>
    <col min="14867" max="15104" width="9" style="1392"/>
    <col min="15105" max="15105" width="2.625" style="1392" customWidth="1"/>
    <col min="15106" max="15106" width="9.25" style="1392" customWidth="1"/>
    <col min="15107" max="15108" width="14.625" style="1392" bestFit="1" customWidth="1"/>
    <col min="15109" max="15109" width="66" style="1392" customWidth="1"/>
    <col min="15110" max="15110" width="7.125" style="1392" customWidth="1"/>
    <col min="15111" max="15112" width="10.375" style="1392" bestFit="1" customWidth="1"/>
    <col min="15113" max="15113" width="13.625" style="1392" bestFit="1" customWidth="1"/>
    <col min="15114" max="15114" width="54" style="1392" customWidth="1"/>
    <col min="15115" max="15115" width="42.125" style="1392" customWidth="1"/>
    <col min="15116" max="15116" width="13.5" style="1392" bestFit="1" customWidth="1"/>
    <col min="15117" max="15118" width="13.75" style="1392" customWidth="1"/>
    <col min="15119" max="15119" width="13.25" style="1392" customWidth="1"/>
    <col min="15120" max="15120" width="19.5" style="1392" customWidth="1"/>
    <col min="15121" max="15121" width="17.375" style="1392" customWidth="1"/>
    <col min="15122" max="15122" width="16.625" style="1392" customWidth="1"/>
    <col min="15123" max="15360" width="9" style="1392"/>
    <col min="15361" max="15361" width="2.625" style="1392" customWidth="1"/>
    <col min="15362" max="15362" width="9.25" style="1392" customWidth="1"/>
    <col min="15363" max="15364" width="14.625" style="1392" bestFit="1" customWidth="1"/>
    <col min="15365" max="15365" width="66" style="1392" customWidth="1"/>
    <col min="15366" max="15366" width="7.125" style="1392" customWidth="1"/>
    <col min="15367" max="15368" width="10.375" style="1392" bestFit="1" customWidth="1"/>
    <col min="15369" max="15369" width="13.625" style="1392" bestFit="1" customWidth="1"/>
    <col min="15370" max="15370" width="54" style="1392" customWidth="1"/>
    <col min="15371" max="15371" width="42.125" style="1392" customWidth="1"/>
    <col min="15372" max="15372" width="13.5" style="1392" bestFit="1" customWidth="1"/>
    <col min="15373" max="15374" width="13.75" style="1392" customWidth="1"/>
    <col min="15375" max="15375" width="13.25" style="1392" customWidth="1"/>
    <col min="15376" max="15376" width="19.5" style="1392" customWidth="1"/>
    <col min="15377" max="15377" width="17.375" style="1392" customWidth="1"/>
    <col min="15378" max="15378" width="16.625" style="1392" customWidth="1"/>
    <col min="15379" max="15616" width="9" style="1392"/>
    <col min="15617" max="15617" width="2.625" style="1392" customWidth="1"/>
    <col min="15618" max="15618" width="9.25" style="1392" customWidth="1"/>
    <col min="15619" max="15620" width="14.625" style="1392" bestFit="1" customWidth="1"/>
    <col min="15621" max="15621" width="66" style="1392" customWidth="1"/>
    <col min="15622" max="15622" width="7.125" style="1392" customWidth="1"/>
    <col min="15623" max="15624" width="10.375" style="1392" bestFit="1" customWidth="1"/>
    <col min="15625" max="15625" width="13.625" style="1392" bestFit="1" customWidth="1"/>
    <col min="15626" max="15626" width="54" style="1392" customWidth="1"/>
    <col min="15627" max="15627" width="42.125" style="1392" customWidth="1"/>
    <col min="15628" max="15628" width="13.5" style="1392" bestFit="1" customWidth="1"/>
    <col min="15629" max="15630" width="13.75" style="1392" customWidth="1"/>
    <col min="15631" max="15631" width="13.25" style="1392" customWidth="1"/>
    <col min="15632" max="15632" width="19.5" style="1392" customWidth="1"/>
    <col min="15633" max="15633" width="17.375" style="1392" customWidth="1"/>
    <col min="15634" max="15634" width="16.625" style="1392" customWidth="1"/>
    <col min="15635" max="15872" width="9" style="1392"/>
    <col min="15873" max="15873" width="2.625" style="1392" customWidth="1"/>
    <col min="15874" max="15874" width="9.25" style="1392" customWidth="1"/>
    <col min="15875" max="15876" width="14.625" style="1392" bestFit="1" customWidth="1"/>
    <col min="15877" max="15877" width="66" style="1392" customWidth="1"/>
    <col min="15878" max="15878" width="7.125" style="1392" customWidth="1"/>
    <col min="15879" max="15880" width="10.375" style="1392" bestFit="1" customWidth="1"/>
    <col min="15881" max="15881" width="13.625" style="1392" bestFit="1" customWidth="1"/>
    <col min="15882" max="15882" width="54" style="1392" customWidth="1"/>
    <col min="15883" max="15883" width="42.125" style="1392" customWidth="1"/>
    <col min="15884" max="15884" width="13.5" style="1392" bestFit="1" customWidth="1"/>
    <col min="15885" max="15886" width="13.75" style="1392" customWidth="1"/>
    <col min="15887" max="15887" width="13.25" style="1392" customWidth="1"/>
    <col min="15888" max="15888" width="19.5" style="1392" customWidth="1"/>
    <col min="15889" max="15889" width="17.375" style="1392" customWidth="1"/>
    <col min="15890" max="15890" width="16.625" style="1392" customWidth="1"/>
    <col min="15891" max="16128" width="9" style="1392"/>
    <col min="16129" max="16129" width="2.625" style="1392" customWidth="1"/>
    <col min="16130" max="16130" width="9.25" style="1392" customWidth="1"/>
    <col min="16131" max="16132" width="14.625" style="1392" bestFit="1" customWidth="1"/>
    <col min="16133" max="16133" width="66" style="1392" customWidth="1"/>
    <col min="16134" max="16134" width="7.125" style="1392" customWidth="1"/>
    <col min="16135" max="16136" width="10.375" style="1392" bestFit="1" customWidth="1"/>
    <col min="16137" max="16137" width="13.625" style="1392" bestFit="1" customWidth="1"/>
    <col min="16138" max="16138" width="54" style="1392" customWidth="1"/>
    <col min="16139" max="16139" width="42.125" style="1392" customWidth="1"/>
    <col min="16140" max="16140" width="13.5" style="1392" bestFit="1" customWidth="1"/>
    <col min="16141" max="16142" width="13.75" style="1392" customWidth="1"/>
    <col min="16143" max="16143" width="13.25" style="1392" customWidth="1"/>
    <col min="16144" max="16144" width="19.5" style="1392" customWidth="1"/>
    <col min="16145" max="16145" width="17.375" style="1392" customWidth="1"/>
    <col min="16146" max="16146" width="16.625" style="1392" customWidth="1"/>
    <col min="16147" max="16384" width="9" style="1392"/>
  </cols>
  <sheetData>
    <row r="2" spans="2:18" ht="20.100000000000001" customHeight="1">
      <c r="B2" s="1383" t="s">
        <v>0</v>
      </c>
      <c r="C2" s="1383"/>
      <c r="D2" s="1383"/>
      <c r="E2" s="1384" t="s">
        <v>3743</v>
      </c>
      <c r="G2" s="1386" t="s">
        <v>2</v>
      </c>
      <c r="H2" s="1387"/>
      <c r="I2" s="1388"/>
      <c r="J2" s="1389">
        <f>SUM(H9:H18)</f>
        <v>651356</v>
      </c>
    </row>
    <row r="3" spans="2:18" ht="20.100000000000001" customHeight="1">
      <c r="B3" s="1383" t="s">
        <v>3</v>
      </c>
      <c r="C3" s="1383"/>
      <c r="D3" s="1383"/>
      <c r="E3" s="1384" t="s">
        <v>2793</v>
      </c>
    </row>
    <row r="4" spans="2:18" ht="20.100000000000001" customHeight="1">
      <c r="B4" s="1383" t="s">
        <v>5</v>
      </c>
      <c r="C4" s="1383"/>
      <c r="D4" s="1383"/>
      <c r="E4" s="1384">
        <v>176275</v>
      </c>
      <c r="G4" s="1390"/>
      <c r="H4" s="1390"/>
      <c r="I4" s="1390"/>
      <c r="J4" s="1392"/>
      <c r="L4" s="1396"/>
      <c r="M4" s="1397"/>
      <c r="O4" s="1392"/>
      <c r="P4" s="1390"/>
    </row>
    <row r="5" spans="2:18" ht="20.100000000000001" customHeight="1">
      <c r="B5" s="1383" t="s">
        <v>6</v>
      </c>
      <c r="C5" s="1383"/>
      <c r="D5" s="1383"/>
      <c r="E5" s="1398"/>
      <c r="G5" s="1390"/>
      <c r="H5" s="1390"/>
      <c r="I5" s="1390"/>
      <c r="J5" s="8"/>
      <c r="L5" s="1396"/>
      <c r="M5" s="1397"/>
      <c r="O5" s="1392"/>
      <c r="P5" s="1390"/>
    </row>
    <row r="6" spans="2:18" ht="20.100000000000001" customHeight="1">
      <c r="B6" s="1383" t="s">
        <v>7</v>
      </c>
      <c r="C6" s="1383"/>
      <c r="D6" s="1383"/>
      <c r="E6" s="1398"/>
    </row>
    <row r="8" spans="2:18" s="1390" customFormat="1" ht="19.5" customHeight="1">
      <c r="B8" s="1399" t="s">
        <v>8</v>
      </c>
      <c r="C8" s="1400" t="s">
        <v>9</v>
      </c>
      <c r="D8" s="1400" t="s">
        <v>10</v>
      </c>
      <c r="E8" s="1401" t="s">
        <v>11</v>
      </c>
      <c r="F8" s="1402" t="s">
        <v>12</v>
      </c>
      <c r="G8" s="1403" t="s">
        <v>13</v>
      </c>
      <c r="H8" s="1404" t="s">
        <v>14</v>
      </c>
      <c r="I8" s="1405" t="s">
        <v>15</v>
      </c>
      <c r="J8" s="1406" t="s">
        <v>16</v>
      </c>
      <c r="K8" s="1406" t="s">
        <v>17</v>
      </c>
      <c r="L8" s="1406" t="s">
        <v>18</v>
      </c>
      <c r="M8" s="1399" t="s">
        <v>19</v>
      </c>
      <c r="N8" s="1399" t="s">
        <v>20</v>
      </c>
      <c r="O8" s="1406" t="s">
        <v>21</v>
      </c>
      <c r="P8" s="1407" t="s">
        <v>22</v>
      </c>
      <c r="Q8" s="1408" t="s">
        <v>23</v>
      </c>
    </row>
    <row r="9" spans="2:18" ht="19.5" customHeight="1">
      <c r="B9" s="1409"/>
      <c r="C9" s="508" t="s">
        <v>2849</v>
      </c>
      <c r="D9" s="508" t="s">
        <v>2849</v>
      </c>
      <c r="E9" s="1410" t="s">
        <v>3744</v>
      </c>
      <c r="F9" s="265">
        <v>1</v>
      </c>
      <c r="G9" s="1411">
        <v>550000</v>
      </c>
      <c r="H9" s="23">
        <f>F9*G9</f>
        <v>550000</v>
      </c>
      <c r="I9" s="1410"/>
      <c r="J9" s="1410"/>
      <c r="K9" s="508"/>
      <c r="L9" s="1409"/>
      <c r="M9" s="1412">
        <v>43907</v>
      </c>
      <c r="N9" s="1413"/>
      <c r="O9" s="1414" t="s">
        <v>142</v>
      </c>
      <c r="P9" s="1412">
        <v>43935</v>
      </c>
      <c r="Q9" s="1415"/>
      <c r="R9" s="1413"/>
    </row>
    <row r="10" spans="2:18" ht="19.5" customHeight="1">
      <c r="B10" s="1409"/>
      <c r="C10" s="508" t="s">
        <v>2849</v>
      </c>
      <c r="D10" s="508" t="s">
        <v>2849</v>
      </c>
      <c r="E10" s="1410" t="s">
        <v>3745</v>
      </c>
      <c r="F10" s="265">
        <v>1</v>
      </c>
      <c r="G10" s="1411">
        <v>14000</v>
      </c>
      <c r="H10" s="23">
        <f>F10*G10</f>
        <v>14000</v>
      </c>
      <c r="I10" s="1410"/>
      <c r="J10" s="1410"/>
      <c r="K10" s="508"/>
      <c r="L10" s="1409"/>
      <c r="M10" s="1412">
        <v>43907</v>
      </c>
      <c r="N10" s="1413"/>
      <c r="O10" s="1414" t="s">
        <v>142</v>
      </c>
      <c r="P10" s="1412">
        <v>43935</v>
      </c>
      <c r="Q10" s="1415"/>
      <c r="R10" s="1413"/>
    </row>
    <row r="11" spans="2:18" ht="19.5" customHeight="1">
      <c r="B11" s="1409"/>
      <c r="C11" s="508" t="s">
        <v>2849</v>
      </c>
      <c r="D11" s="508" t="s">
        <v>2849</v>
      </c>
      <c r="E11" s="1410" t="s">
        <v>3746</v>
      </c>
      <c r="F11" s="265">
        <v>1</v>
      </c>
      <c r="G11" s="1411">
        <v>14000</v>
      </c>
      <c r="H11" s="23">
        <f>F11*G11</f>
        <v>14000</v>
      </c>
      <c r="I11" s="1410"/>
      <c r="J11" s="1410"/>
      <c r="K11" s="508"/>
      <c r="L11" s="1409"/>
      <c r="M11" s="1412">
        <v>43907</v>
      </c>
      <c r="N11" s="1413"/>
      <c r="O11" s="1414" t="s">
        <v>142</v>
      </c>
      <c r="P11" s="1412">
        <v>43935</v>
      </c>
      <c r="Q11" s="1415"/>
      <c r="R11" s="1413"/>
    </row>
    <row r="12" spans="2:18" ht="19.5" customHeight="1">
      <c r="B12" s="1409"/>
      <c r="C12" s="508" t="s">
        <v>2849</v>
      </c>
      <c r="D12" s="508" t="s">
        <v>2849</v>
      </c>
      <c r="E12" s="1410" t="s">
        <v>447</v>
      </c>
      <c r="F12" s="265">
        <v>1</v>
      </c>
      <c r="G12" s="1411">
        <v>12000</v>
      </c>
      <c r="H12" s="23">
        <f>F12*G12</f>
        <v>12000</v>
      </c>
      <c r="I12" s="1410"/>
      <c r="J12" s="1410"/>
      <c r="K12" s="508"/>
      <c r="L12" s="1409"/>
      <c r="M12" s="1412">
        <v>43907</v>
      </c>
      <c r="N12" s="1413"/>
      <c r="O12" s="1414" t="s">
        <v>142</v>
      </c>
      <c r="P12" s="1412">
        <v>43935</v>
      </c>
      <c r="Q12" s="1415"/>
      <c r="R12" s="1413"/>
    </row>
    <row r="13" spans="2:18" ht="19.5" customHeight="1">
      <c r="B13" s="1409"/>
      <c r="C13" s="508" t="s">
        <v>2849</v>
      </c>
      <c r="D13" s="508" t="s">
        <v>2849</v>
      </c>
      <c r="E13" s="1410" t="s">
        <v>557</v>
      </c>
      <c r="F13" s="265">
        <v>1</v>
      </c>
      <c r="G13" s="1411">
        <v>40000</v>
      </c>
      <c r="H13" s="1411">
        <f>F13*G13</f>
        <v>40000</v>
      </c>
      <c r="I13" s="1410"/>
      <c r="J13" s="1410"/>
      <c r="K13" s="508"/>
      <c r="L13" s="1409"/>
      <c r="M13" s="1412">
        <v>43907</v>
      </c>
      <c r="N13" s="1413"/>
      <c r="O13" s="1414" t="s">
        <v>142</v>
      </c>
      <c r="P13" s="1412">
        <v>43935</v>
      </c>
      <c r="Q13" s="1415"/>
      <c r="R13" s="1413"/>
    </row>
    <row r="14" spans="2:18" ht="19.5" customHeight="1">
      <c r="B14" s="1409"/>
      <c r="C14" s="508" t="s">
        <v>35</v>
      </c>
      <c r="D14" s="508" t="s">
        <v>35</v>
      </c>
      <c r="E14" s="31" t="s">
        <v>3747</v>
      </c>
      <c r="F14" s="31">
        <v>1</v>
      </c>
      <c r="G14" s="31">
        <v>7872</v>
      </c>
      <c r="H14" s="31">
        <v>7872</v>
      </c>
      <c r="I14" s="1410"/>
      <c r="J14" s="31" t="s">
        <v>37</v>
      </c>
      <c r="K14" s="1410" t="s">
        <v>3748</v>
      </c>
      <c r="L14" s="1409"/>
      <c r="M14" s="1414"/>
      <c r="N14" s="1413"/>
      <c r="O14" s="1414"/>
      <c r="P14" s="1416"/>
      <c r="Q14" s="1415">
        <v>43927</v>
      </c>
      <c r="R14" s="1413"/>
    </row>
    <row r="15" spans="2:18" ht="19.5" customHeight="1">
      <c r="B15" s="1409"/>
      <c r="C15" s="508" t="s">
        <v>35</v>
      </c>
      <c r="D15" s="508" t="s">
        <v>35</v>
      </c>
      <c r="E15" s="31" t="s">
        <v>3749</v>
      </c>
      <c r="F15" s="31">
        <v>1</v>
      </c>
      <c r="G15" s="31">
        <v>7754</v>
      </c>
      <c r="H15" s="31">
        <v>7754</v>
      </c>
      <c r="I15" s="1409"/>
      <c r="J15" s="31" t="s">
        <v>37</v>
      </c>
      <c r="K15" s="31" t="s">
        <v>3750</v>
      </c>
      <c r="L15" s="1414"/>
      <c r="M15" s="1412"/>
      <c r="N15" s="1414"/>
      <c r="O15" s="1417"/>
      <c r="P15" s="1415"/>
      <c r="Q15" s="1415">
        <v>43927</v>
      </c>
      <c r="R15" s="1413"/>
    </row>
    <row r="16" spans="2:18" ht="19.5" customHeight="1">
      <c r="B16" s="1409"/>
      <c r="C16" s="508" t="s">
        <v>35</v>
      </c>
      <c r="D16" s="508" t="s">
        <v>35</v>
      </c>
      <c r="E16" s="31" t="s">
        <v>3751</v>
      </c>
      <c r="F16" s="31">
        <v>1</v>
      </c>
      <c r="G16" s="31">
        <v>1890</v>
      </c>
      <c r="H16" s="31">
        <v>1890</v>
      </c>
      <c r="I16" s="1409"/>
      <c r="J16" s="31" t="s">
        <v>457</v>
      </c>
      <c r="K16" s="1410" t="s">
        <v>3752</v>
      </c>
      <c r="L16" s="1414"/>
      <c r="M16" s="1412"/>
      <c r="N16" s="1414"/>
      <c r="O16" s="1417"/>
      <c r="P16" s="1415"/>
      <c r="Q16" s="1415">
        <v>43927</v>
      </c>
      <c r="R16" s="1413"/>
    </row>
    <row r="17" spans="2:18" ht="19.5" customHeight="1">
      <c r="B17" s="1409"/>
      <c r="C17" s="508" t="s">
        <v>35</v>
      </c>
      <c r="D17" s="508" t="s">
        <v>35</v>
      </c>
      <c r="E17" s="31" t="s">
        <v>3753</v>
      </c>
      <c r="F17" s="31">
        <v>1</v>
      </c>
      <c r="G17" s="31">
        <v>1570</v>
      </c>
      <c r="H17" s="31">
        <v>1570</v>
      </c>
      <c r="I17" s="1409"/>
      <c r="J17" s="31" t="s">
        <v>457</v>
      </c>
      <c r="K17" s="1410" t="s">
        <v>3754</v>
      </c>
      <c r="L17" s="1414"/>
      <c r="M17" s="1412"/>
      <c r="N17" s="1414"/>
      <c r="O17" s="1417"/>
      <c r="P17" s="1415"/>
      <c r="Q17" s="1415">
        <v>43927</v>
      </c>
      <c r="R17" s="1413"/>
    </row>
    <row r="18" spans="2:18" ht="19.5" customHeight="1">
      <c r="B18" s="1409"/>
      <c r="C18" s="508" t="s">
        <v>35</v>
      </c>
      <c r="D18" s="508" t="s">
        <v>35</v>
      </c>
      <c r="E18" s="31" t="s">
        <v>3755</v>
      </c>
      <c r="F18" s="31">
        <v>1</v>
      </c>
      <c r="G18" s="31">
        <v>2270</v>
      </c>
      <c r="H18" s="31">
        <v>2270</v>
      </c>
      <c r="I18" s="1409"/>
      <c r="J18" s="31" t="s">
        <v>457</v>
      </c>
      <c r="K18" s="1410" t="s">
        <v>3756</v>
      </c>
      <c r="L18" s="1414"/>
      <c r="M18" s="1412"/>
      <c r="N18" s="1414"/>
      <c r="O18" s="1417"/>
      <c r="P18" s="1415"/>
      <c r="Q18" s="1415">
        <v>43927</v>
      </c>
      <c r="R18" s="1413"/>
    </row>
    <row r="19" spans="2:18" ht="19.5" customHeight="1">
      <c r="B19" s="1409"/>
      <c r="C19" s="508" t="s">
        <v>35</v>
      </c>
      <c r="D19" s="508" t="s">
        <v>35</v>
      </c>
      <c r="E19" s="31" t="s">
        <v>3757</v>
      </c>
      <c r="F19" s="31">
        <v>1</v>
      </c>
      <c r="G19" s="31">
        <v>3370</v>
      </c>
      <c r="H19" s="31">
        <v>3370</v>
      </c>
      <c r="I19" s="1410"/>
      <c r="J19" s="31" t="s">
        <v>457</v>
      </c>
      <c r="K19" s="1410" t="s">
        <v>3758</v>
      </c>
      <c r="L19" s="1409"/>
      <c r="M19" s="1414"/>
      <c r="N19" s="1413"/>
      <c r="O19" s="1414"/>
      <c r="P19" s="1416"/>
      <c r="Q19" s="1415">
        <v>43927</v>
      </c>
      <c r="R19" s="1413"/>
    </row>
    <row r="20" spans="2:18" ht="19.5" customHeight="1">
      <c r="B20" s="1409"/>
      <c r="C20" s="508" t="s">
        <v>35</v>
      </c>
      <c r="D20" s="508" t="s">
        <v>35</v>
      </c>
      <c r="E20" s="31" t="s">
        <v>2313</v>
      </c>
      <c r="F20" s="31">
        <v>2</v>
      </c>
      <c r="G20" s="31">
        <v>1390</v>
      </c>
      <c r="H20" s="31">
        <v>2780</v>
      </c>
      <c r="I20" s="1409"/>
      <c r="J20" s="31" t="s">
        <v>2314</v>
      </c>
      <c r="K20" s="1409"/>
      <c r="L20" s="1414"/>
      <c r="M20" s="1412"/>
      <c r="N20" s="1414"/>
      <c r="O20" s="1417"/>
      <c r="P20" s="1415"/>
      <c r="Q20" s="1415">
        <v>43927</v>
      </c>
      <c r="R20" s="1413"/>
    </row>
    <row r="21" spans="2:18" ht="19.5" customHeight="1">
      <c r="B21" s="1409"/>
      <c r="C21" s="508" t="s">
        <v>35</v>
      </c>
      <c r="D21" s="508" t="s">
        <v>35</v>
      </c>
      <c r="E21" s="31" t="s">
        <v>3759</v>
      </c>
      <c r="F21" s="31">
        <v>2</v>
      </c>
      <c r="G21" s="31">
        <v>147</v>
      </c>
      <c r="H21" s="31">
        <v>294</v>
      </c>
      <c r="I21" s="1409"/>
      <c r="J21" s="31" t="s">
        <v>400</v>
      </c>
      <c r="K21" s="1409"/>
      <c r="L21" s="1414"/>
      <c r="M21" s="1412"/>
      <c r="N21" s="1414"/>
      <c r="O21" s="1417"/>
      <c r="P21" s="1415"/>
      <c r="Q21" s="1415">
        <v>43927</v>
      </c>
      <c r="R21" s="1413"/>
    </row>
    <row r="22" spans="2:18" ht="19.5" customHeight="1">
      <c r="B22" s="1409"/>
      <c r="C22" s="508" t="s">
        <v>35</v>
      </c>
      <c r="D22" s="508" t="s">
        <v>35</v>
      </c>
      <c r="E22" s="31" t="s">
        <v>3760</v>
      </c>
      <c r="F22" s="31">
        <v>4</v>
      </c>
      <c r="G22" s="31">
        <v>340</v>
      </c>
      <c r="H22" s="31">
        <v>1360</v>
      </c>
      <c r="I22" s="1409"/>
      <c r="J22" s="31" t="s">
        <v>3761</v>
      </c>
      <c r="K22" s="1409"/>
      <c r="L22" s="1414"/>
      <c r="M22" s="1412"/>
      <c r="N22" s="1414"/>
      <c r="O22" s="1417"/>
      <c r="P22" s="1415"/>
      <c r="Q22" s="1415">
        <v>43927</v>
      </c>
      <c r="R22" s="1413"/>
    </row>
    <row r="23" spans="2:18" ht="19.5" customHeight="1">
      <c r="B23" s="1409"/>
      <c r="C23" s="508" t="s">
        <v>35</v>
      </c>
      <c r="D23" s="508" t="s">
        <v>35</v>
      </c>
      <c r="E23" s="31" t="s">
        <v>2320</v>
      </c>
      <c r="F23" s="31">
        <v>4</v>
      </c>
      <c r="G23" s="31">
        <v>480</v>
      </c>
      <c r="H23" s="31">
        <v>1920</v>
      </c>
      <c r="I23" s="1409"/>
      <c r="J23" s="31" t="s">
        <v>383</v>
      </c>
      <c r="K23" s="1409"/>
      <c r="L23" s="1414"/>
      <c r="M23" s="1412"/>
      <c r="N23" s="1414"/>
      <c r="O23" s="1417"/>
      <c r="P23" s="1415"/>
      <c r="Q23" s="1415">
        <v>43927</v>
      </c>
      <c r="R23" s="1413"/>
    </row>
    <row r="24" spans="2:18" ht="19.5" customHeight="1">
      <c r="B24" s="1409"/>
      <c r="C24" s="508" t="s">
        <v>35</v>
      </c>
      <c r="D24" s="508" t="s">
        <v>35</v>
      </c>
      <c r="E24" s="31" t="s">
        <v>1266</v>
      </c>
      <c r="F24" s="31">
        <v>1</v>
      </c>
      <c r="G24" s="31">
        <v>4570</v>
      </c>
      <c r="H24" s="31">
        <v>4570</v>
      </c>
      <c r="I24" s="1410"/>
      <c r="J24" s="31" t="s">
        <v>2323</v>
      </c>
      <c r="K24" s="508"/>
      <c r="L24" s="1409"/>
      <c r="M24" s="1414"/>
      <c r="N24" s="1413"/>
      <c r="O24" s="1414"/>
      <c r="P24" s="1416"/>
      <c r="Q24" s="1415">
        <v>43927</v>
      </c>
      <c r="R24" s="1413"/>
    </row>
    <row r="25" spans="2:18" ht="19.5" customHeight="1">
      <c r="B25" s="1409"/>
      <c r="C25" s="508" t="s">
        <v>35</v>
      </c>
      <c r="D25" s="508" t="s">
        <v>35</v>
      </c>
      <c r="E25" s="31" t="s">
        <v>2324</v>
      </c>
      <c r="F25" s="31">
        <v>1</v>
      </c>
      <c r="G25" s="31">
        <v>1649</v>
      </c>
      <c r="H25" s="31">
        <v>1649</v>
      </c>
      <c r="I25" s="1410"/>
      <c r="J25" s="31" t="s">
        <v>287</v>
      </c>
      <c r="K25" s="508"/>
      <c r="L25" s="1409"/>
      <c r="M25" s="1414"/>
      <c r="N25" s="1413"/>
      <c r="O25" s="1414"/>
      <c r="P25" s="1416"/>
      <c r="Q25" s="1415">
        <v>43927</v>
      </c>
      <c r="R25" s="1413"/>
    </row>
    <row r="26" spans="2:18" ht="19.5" customHeight="1">
      <c r="B26" s="1409"/>
      <c r="C26" s="508" t="s">
        <v>35</v>
      </c>
      <c r="D26" s="508" t="s">
        <v>35</v>
      </c>
      <c r="E26" s="31" t="s">
        <v>3762</v>
      </c>
      <c r="F26" s="31">
        <v>1</v>
      </c>
      <c r="G26" s="31">
        <v>977</v>
      </c>
      <c r="H26" s="31">
        <v>977</v>
      </c>
      <c r="I26" s="1409"/>
      <c r="J26" s="31" t="s">
        <v>3763</v>
      </c>
      <c r="K26" s="1409"/>
      <c r="L26" s="1414"/>
      <c r="M26" s="1412"/>
      <c r="N26" s="1414"/>
      <c r="O26" s="1417"/>
      <c r="P26" s="1415"/>
      <c r="Q26" s="1415">
        <v>43927</v>
      </c>
      <c r="R26" s="1413"/>
    </row>
    <row r="27" spans="2:18" ht="19.5" customHeight="1">
      <c r="B27" s="1409"/>
      <c r="C27" s="508" t="s">
        <v>35</v>
      </c>
      <c r="D27" s="508" t="s">
        <v>35</v>
      </c>
      <c r="E27" s="31" t="s">
        <v>3764</v>
      </c>
      <c r="F27" s="31">
        <v>1</v>
      </c>
      <c r="G27" s="31">
        <v>208</v>
      </c>
      <c r="H27" s="31">
        <v>208</v>
      </c>
      <c r="I27" s="1409"/>
      <c r="J27" s="31" t="s">
        <v>3765</v>
      </c>
      <c r="K27" s="1409"/>
      <c r="L27" s="1414"/>
      <c r="M27" s="1412"/>
      <c r="N27" s="1414"/>
      <c r="O27" s="1417"/>
      <c r="P27" s="1415"/>
      <c r="Q27" s="1415">
        <v>43927</v>
      </c>
      <c r="R27" s="1413"/>
    </row>
    <row r="28" spans="2:18" ht="19.5" customHeight="1">
      <c r="B28" s="1409"/>
      <c r="C28" s="508" t="s">
        <v>35</v>
      </c>
      <c r="D28" s="508" t="s">
        <v>35</v>
      </c>
      <c r="E28" s="31" t="s">
        <v>2328</v>
      </c>
      <c r="F28" s="31">
        <v>1</v>
      </c>
      <c r="G28" s="31">
        <v>4560</v>
      </c>
      <c r="H28" s="31">
        <v>4560</v>
      </c>
      <c r="I28" s="1409"/>
      <c r="J28" s="31" t="s">
        <v>2329</v>
      </c>
      <c r="K28" s="1409"/>
      <c r="L28" s="1414"/>
      <c r="M28" s="1412"/>
      <c r="N28" s="1414"/>
      <c r="O28" s="1417"/>
      <c r="P28" s="1415"/>
      <c r="Q28" s="1415">
        <v>43927</v>
      </c>
      <c r="R28" s="1413"/>
    </row>
    <row r="29" spans="2:18" ht="19.5" customHeight="1">
      <c r="B29" s="1409"/>
      <c r="C29" s="508" t="s">
        <v>35</v>
      </c>
      <c r="D29" s="508" t="s">
        <v>35</v>
      </c>
      <c r="E29" s="31" t="s">
        <v>2330</v>
      </c>
      <c r="F29" s="31">
        <v>4</v>
      </c>
      <c r="G29" s="31">
        <v>65</v>
      </c>
      <c r="H29" s="31">
        <v>260</v>
      </c>
      <c r="I29" s="1409"/>
      <c r="J29" s="31" t="s">
        <v>2331</v>
      </c>
      <c r="K29" s="1409"/>
      <c r="L29" s="1414"/>
      <c r="M29" s="1412"/>
      <c r="N29" s="1414"/>
      <c r="O29" s="1417"/>
      <c r="P29" s="1415"/>
      <c r="Q29" s="1415">
        <v>43927</v>
      </c>
      <c r="R29" s="1413"/>
    </row>
    <row r="30" spans="2:18" ht="19.5" customHeight="1">
      <c r="B30" s="1409"/>
      <c r="C30" s="508" t="s">
        <v>35</v>
      </c>
      <c r="D30" s="508" t="s">
        <v>35</v>
      </c>
      <c r="E30" s="31" t="s">
        <v>3766</v>
      </c>
      <c r="F30" s="31">
        <v>1</v>
      </c>
      <c r="G30" s="31">
        <v>772</v>
      </c>
      <c r="H30" s="31">
        <v>772</v>
      </c>
      <c r="I30" s="1410"/>
      <c r="J30" s="8" t="s">
        <v>2311</v>
      </c>
      <c r="K30" s="508"/>
      <c r="L30" s="1409"/>
      <c r="M30" s="1414"/>
      <c r="N30" s="1413"/>
      <c r="O30" s="1414"/>
      <c r="P30" s="1416"/>
      <c r="Q30" s="1415"/>
      <c r="R30" s="1413"/>
    </row>
    <row r="31" spans="2:18" ht="19.5" customHeight="1">
      <c r="B31" s="1409"/>
      <c r="C31" s="508"/>
      <c r="D31" s="508"/>
      <c r="E31" s="1410"/>
      <c r="F31" s="265"/>
      <c r="G31" s="1411"/>
      <c r="H31" s="1411"/>
      <c r="I31" s="1410"/>
      <c r="J31" s="31"/>
      <c r="K31" s="508"/>
      <c r="L31" s="1409"/>
      <c r="M31" s="1414"/>
      <c r="N31" s="1413"/>
      <c r="O31" s="1414"/>
      <c r="P31" s="1416"/>
      <c r="Q31" s="1415"/>
      <c r="R31" s="1413"/>
    </row>
    <row r="32" spans="2:18" ht="19.5" customHeight="1">
      <c r="B32" s="1409"/>
      <c r="C32" s="508"/>
      <c r="D32" s="508"/>
      <c r="E32" s="31"/>
      <c r="F32" s="31"/>
      <c r="G32" s="31"/>
      <c r="H32" s="1414"/>
      <c r="I32" s="1409"/>
      <c r="J32" s="31"/>
      <c r="K32" s="1409"/>
      <c r="L32" s="1414"/>
      <c r="M32" s="1412"/>
      <c r="N32" s="1414"/>
      <c r="O32" s="1417"/>
      <c r="P32" s="1415"/>
      <c r="Q32" s="1413"/>
      <c r="R32" s="1413"/>
    </row>
    <row r="33" spans="2:18" ht="19.5" customHeight="1">
      <c r="B33" s="1409"/>
      <c r="C33" s="508"/>
      <c r="D33" s="508"/>
      <c r="E33" s="31"/>
      <c r="F33" s="31"/>
      <c r="G33" s="31"/>
      <c r="H33" s="1414"/>
      <c r="I33" s="1409"/>
      <c r="J33" s="31"/>
      <c r="K33" s="1409"/>
      <c r="L33" s="1414"/>
      <c r="M33" s="1412"/>
      <c r="N33" s="1414"/>
      <c r="O33" s="1417"/>
      <c r="P33" s="1415"/>
      <c r="Q33" s="1413"/>
      <c r="R33" s="1413"/>
    </row>
    <row r="34" spans="2:18" ht="19.5" customHeight="1">
      <c r="B34" s="1409"/>
      <c r="C34" s="508"/>
      <c r="D34" s="508"/>
      <c r="E34" s="31"/>
      <c r="F34" s="31"/>
      <c r="G34" s="31"/>
      <c r="H34" s="1414"/>
      <c r="I34" s="1409"/>
      <c r="J34" s="31"/>
      <c r="K34" s="1409"/>
      <c r="L34" s="1414"/>
      <c r="M34" s="1412"/>
      <c r="N34" s="1414"/>
      <c r="O34" s="1417"/>
      <c r="P34" s="1415"/>
      <c r="Q34" s="1413"/>
      <c r="R34" s="1413"/>
    </row>
    <row r="35" spans="2:18" ht="19.5" customHeight="1">
      <c r="B35" s="1409"/>
      <c r="C35" s="508"/>
      <c r="D35" s="508"/>
      <c r="E35" s="31"/>
      <c r="F35" s="31"/>
      <c r="G35" s="31"/>
      <c r="H35" s="1414"/>
      <c r="I35" s="1409"/>
      <c r="J35" s="31"/>
      <c r="K35" s="1409"/>
      <c r="L35" s="1414"/>
      <c r="M35" s="1412"/>
      <c r="N35" s="1414"/>
      <c r="O35" s="1417"/>
      <c r="P35" s="1415"/>
      <c r="Q35" s="1413"/>
      <c r="R35" s="1413"/>
    </row>
    <row r="36" spans="2:18" ht="19.5" customHeight="1"/>
    <row r="37" spans="2:18" ht="19.5" customHeight="1"/>
    <row r="38" spans="2:18" ht="19.5" customHeight="1"/>
    <row r="39" spans="2:18" ht="19.5" customHeight="1"/>
    <row r="40" spans="2:18" ht="19.5" customHeight="1"/>
    <row r="41" spans="2:18" ht="19.5" customHeight="1"/>
    <row r="42" spans="2:18" ht="19.5" customHeight="1"/>
    <row r="43" spans="2:18" ht="19.5" customHeight="1"/>
    <row r="44" spans="2:18" ht="19.5" customHeight="1"/>
    <row r="45" spans="2:18" ht="19.5" customHeight="1"/>
    <row r="46" spans="2:18" ht="19.5" customHeight="1"/>
    <row r="47" spans="2:18" ht="19.5" customHeight="1"/>
    <row r="48" spans="2:1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sheetData>
  <autoFilter ref="B8:R14" xr:uid="{0AC2199C-5BD2-488E-B058-00E4558AF631}"/>
  <mergeCells count="6">
    <mergeCell ref="B2:D2"/>
    <mergeCell ref="G2:I2"/>
    <mergeCell ref="B3:D3"/>
    <mergeCell ref="B4:D4"/>
    <mergeCell ref="B5:D5"/>
    <mergeCell ref="B6:D6"/>
  </mergeCells>
  <phoneticPr fontId="4"/>
  <pageMargins left="0.25" right="0.25" top="0.75" bottom="0.75" header="0.3" footer="0.3"/>
  <pageSetup paperSize="8" scale="22"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066FF-775E-4932-AFDD-B4D021B4B9A2}">
  <dimension ref="B2:Q20"/>
  <sheetViews>
    <sheetView zoomScale="85" zoomScaleNormal="85" workbookViewId="0">
      <pane xSplit="10" ySplit="8" topLeftCell="K9" activePane="bottomRight" state="frozen"/>
      <selection pane="topRight" activeCell="K1" sqref="K1"/>
      <selection pane="bottomLeft" activeCell="A9" sqref="A9"/>
      <selection pane="bottomRight" activeCell="E17" sqref="E1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3767</v>
      </c>
      <c r="G2" s="4" t="s">
        <v>2</v>
      </c>
      <c r="H2" s="5"/>
      <c r="I2" s="6"/>
      <c r="J2" s="7">
        <f>SUM(H:H)</f>
        <v>24827</v>
      </c>
    </row>
    <row r="3" spans="2:17" ht="20.100000000000001" customHeight="1">
      <c r="B3" s="1" t="s">
        <v>3</v>
      </c>
      <c r="C3" s="1"/>
      <c r="D3" s="1"/>
      <c r="E3" s="98" t="s">
        <v>3768</v>
      </c>
    </row>
    <row r="4" spans="2:17" ht="20.100000000000001" customHeight="1">
      <c r="B4" s="1" t="s">
        <v>5</v>
      </c>
      <c r="C4" s="1"/>
      <c r="D4" s="1"/>
      <c r="E4" s="98">
        <v>176501</v>
      </c>
    </row>
    <row r="5" spans="2:17" ht="20.100000000000001" customHeight="1">
      <c r="B5" s="1" t="s">
        <v>6</v>
      </c>
      <c r="C5" s="1"/>
      <c r="D5" s="1"/>
      <c r="E5" s="102">
        <v>43929</v>
      </c>
    </row>
    <row r="6" spans="2:17" ht="20.100000000000001" customHeight="1">
      <c r="B6" s="1" t="s">
        <v>7</v>
      </c>
      <c r="C6" s="1"/>
      <c r="D6" s="1"/>
      <c r="E6" s="102">
        <v>43937</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19" si="0">F9*G9</f>
        <v>0</v>
      </c>
      <c r="I9" s="167"/>
      <c r="J9" s="30"/>
      <c r="K9" s="30"/>
      <c r="L9" s="22"/>
      <c r="M9" s="25"/>
      <c r="N9" s="21"/>
      <c r="O9" s="22"/>
      <c r="P9" s="25"/>
      <c r="Q9" s="26"/>
    </row>
    <row r="10" spans="2:17" s="9" customFormat="1" ht="19.7" customHeight="1">
      <c r="B10" s="21">
        <v>3</v>
      </c>
      <c r="C10" s="21" t="s">
        <v>577</v>
      </c>
      <c r="D10" s="21" t="s">
        <v>577</v>
      </c>
      <c r="E10" s="75" t="s">
        <v>3769</v>
      </c>
      <c r="F10" s="22">
        <v>1</v>
      </c>
      <c r="G10" s="266">
        <v>2814</v>
      </c>
      <c r="H10" s="266">
        <f t="shared" si="0"/>
        <v>2814</v>
      </c>
      <c r="I10" s="167"/>
      <c r="J10" s="31" t="s">
        <v>668</v>
      </c>
      <c r="K10" s="22"/>
      <c r="L10" s="22"/>
      <c r="M10" s="25">
        <v>43915</v>
      </c>
      <c r="N10" s="21"/>
      <c r="O10" s="22"/>
      <c r="P10" s="207">
        <v>43929</v>
      </c>
      <c r="Q10" s="26">
        <v>43929</v>
      </c>
    </row>
    <row r="11" spans="2:17" s="9" customFormat="1" ht="19.7" customHeight="1">
      <c r="B11" s="21">
        <v>4</v>
      </c>
      <c r="C11" s="21" t="s">
        <v>577</v>
      </c>
      <c r="D11" s="21" t="s">
        <v>577</v>
      </c>
      <c r="E11" s="75" t="s">
        <v>3770</v>
      </c>
      <c r="F11" s="22">
        <v>2</v>
      </c>
      <c r="G11" s="266">
        <v>1320</v>
      </c>
      <c r="H11" s="266">
        <f t="shared" si="0"/>
        <v>2640</v>
      </c>
      <c r="I11" s="167"/>
      <c r="J11" s="31" t="s">
        <v>3771</v>
      </c>
      <c r="K11" s="22"/>
      <c r="L11" s="22"/>
      <c r="M11" s="25">
        <v>43915</v>
      </c>
      <c r="N11" s="21"/>
      <c r="O11" s="22"/>
      <c r="P11" s="25">
        <v>43929</v>
      </c>
      <c r="Q11" s="26">
        <v>43929</v>
      </c>
    </row>
    <row r="12" spans="2:17" s="9" customFormat="1" ht="19.7" customHeight="1">
      <c r="B12" s="21">
        <v>4</v>
      </c>
      <c r="C12" s="21" t="s">
        <v>577</v>
      </c>
      <c r="D12" s="21" t="s">
        <v>577</v>
      </c>
      <c r="E12" s="75" t="s">
        <v>3772</v>
      </c>
      <c r="F12" s="22">
        <v>1</v>
      </c>
      <c r="G12" s="266">
        <v>5123</v>
      </c>
      <c r="H12" s="266">
        <f t="shared" si="0"/>
        <v>5123</v>
      </c>
      <c r="I12" s="167"/>
      <c r="J12" s="31" t="s">
        <v>2278</v>
      </c>
      <c r="K12" s="22"/>
      <c r="L12" s="22"/>
      <c r="M12" s="25">
        <v>43915</v>
      </c>
      <c r="N12" s="21"/>
      <c r="O12" s="22"/>
      <c r="P12" s="25">
        <v>43929</v>
      </c>
      <c r="Q12" s="26">
        <v>43929</v>
      </c>
    </row>
    <row r="13" spans="2:17" s="9" customFormat="1" ht="19.7" customHeight="1">
      <c r="B13" s="21">
        <v>4</v>
      </c>
      <c r="C13" s="21" t="s">
        <v>577</v>
      </c>
      <c r="D13" s="21" t="s">
        <v>577</v>
      </c>
      <c r="E13" s="75" t="s">
        <v>3773</v>
      </c>
      <c r="F13" s="22">
        <v>1</v>
      </c>
      <c r="G13" s="266">
        <v>3841</v>
      </c>
      <c r="H13" s="266">
        <f t="shared" si="0"/>
        <v>3841</v>
      </c>
      <c r="I13" s="167"/>
      <c r="J13" s="31" t="s">
        <v>3774</v>
      </c>
      <c r="K13" s="22"/>
      <c r="L13" s="22"/>
      <c r="M13" s="25">
        <v>43915</v>
      </c>
      <c r="N13" s="21"/>
      <c r="O13" s="22"/>
      <c r="P13" s="25">
        <v>43929</v>
      </c>
      <c r="Q13" s="26">
        <v>43929</v>
      </c>
    </row>
    <row r="14" spans="2:17" s="9" customFormat="1" ht="19.7" customHeight="1">
      <c r="B14" s="21">
        <v>4</v>
      </c>
      <c r="C14" s="21" t="s">
        <v>531</v>
      </c>
      <c r="D14" s="21" t="s">
        <v>531</v>
      </c>
      <c r="E14" s="75" t="s">
        <v>3775</v>
      </c>
      <c r="F14" s="22">
        <v>1</v>
      </c>
      <c r="G14" s="266">
        <v>2542</v>
      </c>
      <c r="H14" s="266">
        <f t="shared" si="0"/>
        <v>2542</v>
      </c>
      <c r="I14" s="167"/>
      <c r="J14" s="31" t="s">
        <v>3776</v>
      </c>
      <c r="K14" s="22"/>
      <c r="L14" s="22"/>
      <c r="M14" s="25">
        <v>43915</v>
      </c>
      <c r="N14" s="21"/>
      <c r="O14" s="22"/>
      <c r="P14" s="25">
        <v>43929</v>
      </c>
      <c r="Q14" s="26">
        <v>43929</v>
      </c>
    </row>
    <row r="15" spans="2:17" s="9" customFormat="1" ht="19.7" customHeight="1">
      <c r="B15" s="21">
        <v>4</v>
      </c>
      <c r="C15" s="21" t="s">
        <v>577</v>
      </c>
      <c r="D15" s="21" t="s">
        <v>577</v>
      </c>
      <c r="E15" s="75" t="s">
        <v>3777</v>
      </c>
      <c r="F15" s="22">
        <v>1</v>
      </c>
      <c r="G15" s="266">
        <v>7867</v>
      </c>
      <c r="H15" s="266">
        <f t="shared" si="0"/>
        <v>7867</v>
      </c>
      <c r="I15" s="167"/>
      <c r="J15" s="31" t="s">
        <v>3778</v>
      </c>
      <c r="K15" s="22"/>
      <c r="L15" s="22"/>
      <c r="M15" s="25">
        <v>43915</v>
      </c>
      <c r="N15" s="21"/>
      <c r="O15" s="22"/>
      <c r="P15" s="25">
        <v>43929</v>
      </c>
      <c r="Q15" s="26">
        <v>43929</v>
      </c>
    </row>
    <row r="16" spans="2:17" s="9" customFormat="1" ht="19.7" customHeight="1">
      <c r="B16" s="21"/>
      <c r="C16" s="21"/>
      <c r="D16" s="21"/>
      <c r="E16" s="75"/>
      <c r="F16" s="22"/>
      <c r="G16" s="266">
        <v>0</v>
      </c>
      <c r="H16" s="266">
        <f t="shared" si="0"/>
        <v>0</v>
      </c>
      <c r="I16" s="167"/>
      <c r="J16" s="31"/>
      <c r="K16" s="22"/>
      <c r="L16" s="22"/>
      <c r="M16" s="25"/>
      <c r="N16" s="21"/>
      <c r="O16" s="22"/>
      <c r="P16" s="25"/>
      <c r="Q16" s="26"/>
    </row>
    <row r="17" spans="2:17" s="9" customFormat="1" ht="19.7" customHeight="1">
      <c r="B17" s="21"/>
      <c r="C17" s="21"/>
      <c r="D17" s="21"/>
      <c r="E17" s="75"/>
      <c r="F17" s="22"/>
      <c r="G17" s="266">
        <v>0</v>
      </c>
      <c r="H17" s="266">
        <f t="shared" si="0"/>
        <v>0</v>
      </c>
      <c r="I17" s="167"/>
      <c r="J17" s="31"/>
      <c r="K17" s="22"/>
      <c r="L17" s="22"/>
      <c r="M17" s="25"/>
      <c r="N17" s="21"/>
      <c r="O17" s="22"/>
      <c r="P17" s="25"/>
      <c r="Q17" s="26"/>
    </row>
    <row r="18" spans="2:17" s="9" customFormat="1" ht="19.7" customHeight="1">
      <c r="B18" s="21"/>
      <c r="C18" s="21"/>
      <c r="D18" s="21"/>
      <c r="E18" s="75"/>
      <c r="F18" s="22"/>
      <c r="G18" s="266">
        <v>0</v>
      </c>
      <c r="H18" s="266">
        <f t="shared" si="0"/>
        <v>0</v>
      </c>
      <c r="I18" s="167"/>
      <c r="J18" s="31"/>
      <c r="K18" s="22"/>
      <c r="L18" s="22"/>
      <c r="M18" s="25"/>
      <c r="N18" s="21"/>
      <c r="O18" s="22"/>
      <c r="P18" s="25"/>
      <c r="Q18" s="26"/>
    </row>
    <row r="19" spans="2:17" s="9" customFormat="1" ht="19.7" customHeight="1">
      <c r="B19" s="21"/>
      <c r="C19" s="21"/>
      <c r="D19" s="21"/>
      <c r="E19" s="75"/>
      <c r="F19" s="22"/>
      <c r="G19" s="266">
        <v>0</v>
      </c>
      <c r="H19" s="266">
        <f t="shared" si="0"/>
        <v>0</v>
      </c>
      <c r="I19" s="167"/>
      <c r="J19" s="31"/>
      <c r="K19" s="22"/>
      <c r="L19" s="22"/>
      <c r="M19" s="25"/>
      <c r="N19" s="21"/>
      <c r="O19" s="22"/>
      <c r="P19" s="25"/>
      <c r="Q19" s="26"/>
    </row>
    <row r="20" spans="2:17">
      <c r="G20" s="3"/>
      <c r="H20" s="3"/>
    </row>
  </sheetData>
  <autoFilter ref="B8:O19" xr:uid="{AB146BBB-562E-410F-B8EA-335AFC36BC69}"/>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CF494-F6D8-45B9-A1B5-6C801B207F87}">
  <dimension ref="B2:Q53"/>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28.625" style="9" bestFit="1"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28.625" style="8" bestFit="1"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28.625" style="8" bestFit="1"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28.625" style="8" bestFit="1"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28.625" style="8" bestFit="1"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28.625" style="8" bestFit="1"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28.625" style="8" bestFit="1"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28.625" style="8" bestFit="1"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28.625" style="8" bestFit="1"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28.625" style="8" bestFit="1"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28.625" style="8" bestFit="1"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28.625" style="8" bestFit="1"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28.625" style="8" bestFit="1"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28.625" style="8" bestFit="1"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28.625" style="8" bestFit="1"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28.625" style="8" bestFit="1"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28.625" style="8" bestFit="1"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28.625" style="8" bestFit="1"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28.625" style="8" bestFit="1"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28.625" style="8" bestFit="1"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28.625" style="8" bestFit="1"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28.625" style="8" bestFit="1"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28.625" style="8" bestFit="1"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28.625" style="8" bestFit="1"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28.625" style="8" bestFit="1"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28.625" style="8" bestFit="1"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28.625" style="8" bestFit="1"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28.625" style="8" bestFit="1"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28.625" style="8" bestFit="1"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28.625" style="8" bestFit="1"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28.625" style="8" bestFit="1"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28.625" style="8" bestFit="1"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28.625" style="8" bestFit="1"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28.625" style="8" bestFit="1"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28.625" style="8" bestFit="1"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28.625" style="8" bestFit="1"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28.625" style="8" bestFit="1"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28.625" style="8" bestFit="1"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28.625" style="8" bestFit="1"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28.625" style="8" bestFit="1"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28.625" style="8" bestFit="1"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28.625" style="8" bestFit="1"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28.625" style="8" bestFit="1"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28.625" style="8" bestFit="1"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28.625" style="8" bestFit="1"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28.625" style="8" bestFit="1"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28.625" style="8" bestFit="1"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28.625" style="8" bestFit="1"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28.625" style="8" bestFit="1"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28.625" style="8" bestFit="1"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28.625" style="8" bestFit="1"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28.625" style="8" bestFit="1"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28.625" style="8" bestFit="1"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28.625" style="8" bestFit="1"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28.625" style="8" bestFit="1"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28.625" style="8" bestFit="1"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28.625" style="8" bestFit="1"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28.625" style="8" bestFit="1"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28.625" style="8" bestFit="1"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28.625" style="8" bestFit="1"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28.625" style="8" bestFit="1"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28.625" style="8" bestFit="1"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28.625" style="8" bestFit="1"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28.625" style="8" bestFit="1"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1486</v>
      </c>
      <c r="G2" s="4" t="s">
        <v>2</v>
      </c>
      <c r="H2" s="5"/>
      <c r="I2" s="6"/>
      <c r="J2" s="7">
        <f>SUM(H:H)</f>
        <v>176750</v>
      </c>
    </row>
    <row r="3" spans="2:17" ht="20.100000000000001" customHeight="1">
      <c r="B3" s="1" t="s">
        <v>3</v>
      </c>
      <c r="C3" s="1"/>
      <c r="D3" s="1"/>
      <c r="E3" s="98" t="s">
        <v>1445</v>
      </c>
    </row>
    <row r="4" spans="2:17" ht="20.100000000000001" customHeight="1">
      <c r="B4" s="1" t="s">
        <v>5</v>
      </c>
      <c r="C4" s="1"/>
      <c r="D4" s="1"/>
      <c r="E4" s="98">
        <v>176555</v>
      </c>
    </row>
    <row r="5" spans="2:17" ht="20.100000000000001" customHeight="1">
      <c r="B5" s="1" t="s">
        <v>6</v>
      </c>
      <c r="C5" s="1"/>
      <c r="D5" s="1"/>
      <c r="E5" s="102">
        <v>43929</v>
      </c>
    </row>
    <row r="6" spans="2:17" ht="20.100000000000001" customHeight="1">
      <c r="B6" s="1" t="s">
        <v>7</v>
      </c>
      <c r="C6" s="1"/>
      <c r="D6" s="1"/>
      <c r="E6" s="102">
        <v>43945</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52" si="0">F9*G9</f>
        <v>0</v>
      </c>
      <c r="I9" s="167"/>
      <c r="J9" s="30"/>
      <c r="K9" s="22"/>
      <c r="L9" s="22"/>
      <c r="M9" s="25"/>
      <c r="N9" s="21"/>
      <c r="O9" s="22"/>
      <c r="P9" s="25"/>
      <c r="Q9" s="26"/>
    </row>
    <row r="10" spans="2:17" s="9" customFormat="1" ht="19.7" customHeight="1">
      <c r="B10" s="21">
        <v>3</v>
      </c>
      <c r="C10" s="21" t="s">
        <v>256</v>
      </c>
      <c r="D10" s="21" t="s">
        <v>177</v>
      </c>
      <c r="E10" s="75" t="s">
        <v>1487</v>
      </c>
      <c r="F10" s="22">
        <v>1</v>
      </c>
      <c r="G10" s="266">
        <v>1720</v>
      </c>
      <c r="H10" s="38">
        <f t="shared" si="0"/>
        <v>1720</v>
      </c>
      <c r="I10" s="167"/>
      <c r="J10" s="31" t="s">
        <v>1488</v>
      </c>
      <c r="K10" s="22"/>
      <c r="L10" s="22"/>
      <c r="M10" s="25">
        <v>43915</v>
      </c>
      <c r="N10" s="21"/>
      <c r="O10" s="32"/>
      <c r="P10" s="25">
        <v>43929</v>
      </c>
      <c r="Q10" s="26">
        <v>43929</v>
      </c>
    </row>
    <row r="11" spans="2:17" s="9" customFormat="1" ht="19.7" customHeight="1">
      <c r="B11" s="21">
        <v>3</v>
      </c>
      <c r="C11" s="21" t="s">
        <v>1489</v>
      </c>
      <c r="D11" s="21" t="s">
        <v>144</v>
      </c>
      <c r="E11" s="75" t="s">
        <v>1490</v>
      </c>
      <c r="F11" s="22">
        <v>1</v>
      </c>
      <c r="G11" s="266">
        <v>8930</v>
      </c>
      <c r="H11" s="38">
        <f t="shared" si="0"/>
        <v>8930</v>
      </c>
      <c r="I11" s="167"/>
      <c r="J11" s="31" t="s">
        <v>1491</v>
      </c>
      <c r="K11" s="22"/>
      <c r="L11" s="22"/>
      <c r="M11" s="25">
        <v>43915</v>
      </c>
      <c r="N11" s="21"/>
      <c r="O11" s="32"/>
      <c r="P11" s="25"/>
      <c r="Q11" s="26">
        <v>43924</v>
      </c>
    </row>
    <row r="12" spans="2:17" s="9" customFormat="1" ht="19.7" customHeight="1">
      <c r="B12" s="21">
        <v>3</v>
      </c>
      <c r="C12" s="21" t="s">
        <v>181</v>
      </c>
      <c r="D12" s="21" t="s">
        <v>144</v>
      </c>
      <c r="E12" s="75" t="s">
        <v>1492</v>
      </c>
      <c r="F12" s="22">
        <v>1</v>
      </c>
      <c r="G12" s="266">
        <v>3090</v>
      </c>
      <c r="H12" s="38">
        <f t="shared" si="0"/>
        <v>3090</v>
      </c>
      <c r="I12" s="167"/>
      <c r="J12" s="31" t="s">
        <v>1493</v>
      </c>
      <c r="K12" s="22"/>
      <c r="L12" s="22"/>
      <c r="M12" s="25">
        <v>43915</v>
      </c>
      <c r="N12" s="21"/>
      <c r="O12" s="32"/>
      <c r="P12" s="25"/>
      <c r="Q12" s="26">
        <v>43924</v>
      </c>
    </row>
    <row r="13" spans="2:17" s="9" customFormat="1" ht="19.7" customHeight="1">
      <c r="B13" s="21">
        <v>3</v>
      </c>
      <c r="C13" s="21" t="s">
        <v>181</v>
      </c>
      <c r="D13" s="21" t="s">
        <v>144</v>
      </c>
      <c r="E13" s="75" t="s">
        <v>1494</v>
      </c>
      <c r="F13" s="22">
        <v>1</v>
      </c>
      <c r="G13" s="266">
        <v>3970</v>
      </c>
      <c r="H13" s="38">
        <f t="shared" si="0"/>
        <v>3970</v>
      </c>
      <c r="I13" s="167"/>
      <c r="J13" s="31" t="s">
        <v>1493</v>
      </c>
      <c r="K13" s="22"/>
      <c r="L13" s="22"/>
      <c r="M13" s="25">
        <v>43915</v>
      </c>
      <c r="N13" s="21"/>
      <c r="O13" s="32"/>
      <c r="P13" s="25"/>
      <c r="Q13" s="26">
        <v>43924</v>
      </c>
    </row>
    <row r="14" spans="2:17" s="9" customFormat="1" ht="19.7" customHeight="1">
      <c r="B14" s="21">
        <v>3</v>
      </c>
      <c r="C14" s="21" t="s">
        <v>1489</v>
      </c>
      <c r="D14" s="21" t="s">
        <v>144</v>
      </c>
      <c r="E14" s="75" t="s">
        <v>1495</v>
      </c>
      <c r="F14" s="22">
        <v>20</v>
      </c>
      <c r="G14" s="215">
        <v>60</v>
      </c>
      <c r="H14" s="221">
        <f t="shared" si="0"/>
        <v>1200</v>
      </c>
      <c r="I14" s="167"/>
      <c r="J14" s="495" t="s">
        <v>1496</v>
      </c>
      <c r="K14" s="864" t="s">
        <v>3676</v>
      </c>
      <c r="L14" s="22"/>
      <c r="M14" s="25"/>
      <c r="N14" s="21"/>
      <c r="O14" s="32"/>
      <c r="P14" s="25"/>
      <c r="Q14" s="26"/>
    </row>
    <row r="15" spans="2:17" s="9" customFormat="1" ht="19.7" customHeight="1">
      <c r="B15" s="21">
        <v>3</v>
      </c>
      <c r="C15" s="21" t="s">
        <v>1489</v>
      </c>
      <c r="D15" s="21" t="s">
        <v>144</v>
      </c>
      <c r="E15" s="75" t="s">
        <v>1497</v>
      </c>
      <c r="F15" s="22">
        <v>4</v>
      </c>
      <c r="G15" s="215">
        <v>90</v>
      </c>
      <c r="H15" s="221">
        <f t="shared" si="0"/>
        <v>360</v>
      </c>
      <c r="I15" s="167"/>
      <c r="J15" s="31" t="s">
        <v>1498</v>
      </c>
      <c r="K15" s="864"/>
      <c r="L15" s="22"/>
      <c r="M15" s="25">
        <v>43915</v>
      </c>
      <c r="N15" s="21"/>
      <c r="O15" s="32"/>
      <c r="P15" s="25"/>
      <c r="Q15" s="26">
        <v>43924</v>
      </c>
    </row>
    <row r="16" spans="2:17" s="9" customFormat="1" ht="19.7" customHeight="1">
      <c r="B16" s="21">
        <v>3</v>
      </c>
      <c r="C16" s="21" t="s">
        <v>1489</v>
      </c>
      <c r="D16" s="21" t="s">
        <v>144</v>
      </c>
      <c r="E16" s="75" t="s">
        <v>1499</v>
      </c>
      <c r="F16" s="22">
        <v>2</v>
      </c>
      <c r="G16" s="215">
        <v>30</v>
      </c>
      <c r="H16" s="221">
        <f t="shared" si="0"/>
        <v>60</v>
      </c>
      <c r="I16" s="167"/>
      <c r="J16" s="31" t="s">
        <v>1500</v>
      </c>
      <c r="K16" s="22"/>
      <c r="L16" s="22"/>
      <c r="M16" s="25">
        <v>43915</v>
      </c>
      <c r="N16" s="21"/>
      <c r="O16" s="32"/>
      <c r="P16" s="25"/>
      <c r="Q16" s="26">
        <v>43924</v>
      </c>
    </row>
    <row r="17" spans="2:17" s="9" customFormat="1" ht="19.7" customHeight="1">
      <c r="B17" s="21">
        <v>3</v>
      </c>
      <c r="C17" s="21" t="s">
        <v>1489</v>
      </c>
      <c r="D17" s="21" t="s">
        <v>144</v>
      </c>
      <c r="E17" s="75" t="s">
        <v>1501</v>
      </c>
      <c r="F17" s="22">
        <v>4</v>
      </c>
      <c r="G17" s="215">
        <v>40</v>
      </c>
      <c r="H17" s="221">
        <f t="shared" si="0"/>
        <v>160</v>
      </c>
      <c r="I17" s="167"/>
      <c r="J17" s="31" t="s">
        <v>1502</v>
      </c>
      <c r="K17" s="864" t="s">
        <v>3676</v>
      </c>
      <c r="L17" s="22"/>
      <c r="M17" s="25"/>
      <c r="N17" s="21"/>
      <c r="O17" s="32"/>
      <c r="P17" s="25"/>
      <c r="Q17" s="26"/>
    </row>
    <row r="18" spans="2:17" s="249" customFormat="1" ht="19.7" customHeight="1">
      <c r="B18" s="208">
        <v>4</v>
      </c>
      <c r="C18" s="863" t="s">
        <v>1503</v>
      </c>
      <c r="D18" s="863" t="s">
        <v>1504</v>
      </c>
      <c r="E18" s="245" t="s">
        <v>1505</v>
      </c>
      <c r="F18" s="44">
        <v>1</v>
      </c>
      <c r="G18" s="215">
        <v>27200</v>
      </c>
      <c r="H18" s="221">
        <f t="shared" si="0"/>
        <v>27200</v>
      </c>
      <c r="I18" s="205"/>
      <c r="J18" s="211" t="s">
        <v>1506</v>
      </c>
      <c r="K18" s="44"/>
      <c r="L18" s="44"/>
      <c r="M18" s="25">
        <v>43915</v>
      </c>
      <c r="N18" s="208"/>
      <c r="O18" s="209"/>
      <c r="P18" s="207">
        <v>43929</v>
      </c>
      <c r="Q18" s="26">
        <v>43929</v>
      </c>
    </row>
    <row r="19" spans="2:17" s="9" customFormat="1" ht="19.7" customHeight="1">
      <c r="B19" s="21">
        <v>4</v>
      </c>
      <c r="C19" s="181" t="s">
        <v>1503</v>
      </c>
      <c r="D19" s="181" t="s">
        <v>1504</v>
      </c>
      <c r="E19" s="75" t="s">
        <v>1552</v>
      </c>
      <c r="F19" s="22">
        <v>1</v>
      </c>
      <c r="G19" s="266">
        <v>9040</v>
      </c>
      <c r="H19" s="266">
        <f>F19*G19</f>
        <v>9040</v>
      </c>
      <c r="I19" s="167"/>
      <c r="J19" s="31" t="s">
        <v>1553</v>
      </c>
      <c r="K19" s="22"/>
      <c r="L19" s="22"/>
      <c r="M19" s="25">
        <v>43915</v>
      </c>
      <c r="N19" s="21"/>
      <c r="O19" s="32"/>
      <c r="P19" s="25">
        <v>43929</v>
      </c>
      <c r="Q19" s="26">
        <v>43929</v>
      </c>
    </row>
    <row r="20" spans="2:17" s="249" customFormat="1" ht="19.7" customHeight="1">
      <c r="B20" s="208">
        <v>4</v>
      </c>
      <c r="C20" s="863" t="s">
        <v>1503</v>
      </c>
      <c r="D20" s="863" t="s">
        <v>1504</v>
      </c>
      <c r="E20" s="245" t="s">
        <v>1509</v>
      </c>
      <c r="F20" s="44">
        <v>1</v>
      </c>
      <c r="G20" s="215">
        <v>41360</v>
      </c>
      <c r="H20" s="221">
        <f t="shared" si="0"/>
        <v>41360</v>
      </c>
      <c r="I20" s="205"/>
      <c r="J20" s="211" t="s">
        <v>1510</v>
      </c>
      <c r="K20" s="44"/>
      <c r="L20" s="44"/>
      <c r="M20" s="25">
        <v>43915</v>
      </c>
      <c r="N20" s="208"/>
      <c r="O20" s="209"/>
      <c r="P20" s="207">
        <v>43929</v>
      </c>
      <c r="Q20" s="26">
        <v>43929</v>
      </c>
    </row>
    <row r="21" spans="2:17" s="9" customFormat="1" ht="19.7" customHeight="1">
      <c r="B21" s="21"/>
      <c r="C21" s="21"/>
      <c r="D21" s="21"/>
      <c r="E21" s="75"/>
      <c r="F21" s="22"/>
      <c r="G21" s="266">
        <v>0</v>
      </c>
      <c r="H21" s="266">
        <f t="shared" si="0"/>
        <v>0</v>
      </c>
      <c r="I21" s="167"/>
      <c r="J21" s="31"/>
      <c r="K21" s="22"/>
      <c r="L21" s="22"/>
      <c r="M21" s="25"/>
      <c r="N21" s="21"/>
      <c r="O21" s="22"/>
      <c r="P21" s="25"/>
      <c r="Q21" s="26"/>
    </row>
    <row r="22" spans="2:17" s="9" customFormat="1" ht="19.7" customHeight="1">
      <c r="B22" s="21">
        <v>4</v>
      </c>
      <c r="C22" s="21" t="s">
        <v>531</v>
      </c>
      <c r="D22" s="21" t="s">
        <v>531</v>
      </c>
      <c r="E22" s="75" t="s">
        <v>1513</v>
      </c>
      <c r="F22" s="1418">
        <v>0</v>
      </c>
      <c r="G22" s="266">
        <v>51</v>
      </c>
      <c r="H22" s="266">
        <f>F22*G22</f>
        <v>0</v>
      </c>
      <c r="I22" s="167"/>
      <c r="J22" s="31" t="s">
        <v>1514</v>
      </c>
      <c r="K22" s="22" t="s">
        <v>845</v>
      </c>
      <c r="L22" s="22"/>
      <c r="M22" s="25"/>
      <c r="N22" s="21"/>
      <c r="O22" s="22"/>
      <c r="P22" s="25"/>
      <c r="Q22" s="26"/>
    </row>
    <row r="23" spans="2:17" s="9" customFormat="1" ht="19.7" customHeight="1">
      <c r="B23" s="21">
        <v>1</v>
      </c>
      <c r="C23" s="21" t="s">
        <v>531</v>
      </c>
      <c r="D23" s="21" t="s">
        <v>531</v>
      </c>
      <c r="E23" s="75" t="s">
        <v>1511</v>
      </c>
      <c r="F23" s="22">
        <v>1</v>
      </c>
      <c r="G23" s="266">
        <v>9166</v>
      </c>
      <c r="H23" s="266">
        <f t="shared" si="0"/>
        <v>9166</v>
      </c>
      <c r="I23" s="167"/>
      <c r="J23" s="31" t="s">
        <v>668</v>
      </c>
      <c r="K23" s="22"/>
      <c r="L23" s="22"/>
      <c r="M23" s="25">
        <v>43915</v>
      </c>
      <c r="N23" s="21"/>
      <c r="O23" s="22"/>
      <c r="P23" s="207">
        <v>43929</v>
      </c>
      <c r="Q23" s="26">
        <v>43929</v>
      </c>
    </row>
    <row r="24" spans="2:17" s="9" customFormat="1" ht="19.7" customHeight="1">
      <c r="B24" s="21">
        <v>4</v>
      </c>
      <c r="C24" s="21" t="s">
        <v>531</v>
      </c>
      <c r="D24" s="21" t="s">
        <v>531</v>
      </c>
      <c r="E24" s="75" t="s">
        <v>1515</v>
      </c>
      <c r="F24" s="22">
        <v>1</v>
      </c>
      <c r="G24" s="266">
        <v>15260</v>
      </c>
      <c r="H24" s="266">
        <f t="shared" si="0"/>
        <v>15260</v>
      </c>
      <c r="I24" s="167"/>
      <c r="J24" s="31" t="s">
        <v>1516</v>
      </c>
      <c r="K24" s="22"/>
      <c r="L24" s="22"/>
      <c r="M24" s="25">
        <v>43915</v>
      </c>
      <c r="N24" s="21"/>
      <c r="O24" s="22"/>
      <c r="P24" s="25">
        <v>43929</v>
      </c>
      <c r="Q24" s="26">
        <v>43929</v>
      </c>
    </row>
    <row r="25" spans="2:17" s="9" customFormat="1" ht="19.7" customHeight="1">
      <c r="B25" s="21">
        <v>4</v>
      </c>
      <c r="C25" s="21" t="s">
        <v>531</v>
      </c>
      <c r="D25" s="21" t="s">
        <v>531</v>
      </c>
      <c r="E25" s="75" t="s">
        <v>1518</v>
      </c>
      <c r="F25" s="22">
        <v>2</v>
      </c>
      <c r="G25" s="266">
        <v>140</v>
      </c>
      <c r="H25" s="266">
        <f t="shared" si="0"/>
        <v>280</v>
      </c>
      <c r="I25" s="167"/>
      <c r="J25" s="31" t="s">
        <v>1519</v>
      </c>
      <c r="K25" s="22"/>
      <c r="L25" s="22"/>
      <c r="M25" s="25">
        <v>43915</v>
      </c>
      <c r="N25" s="21"/>
      <c r="O25" s="22"/>
      <c r="P25" s="25">
        <v>43929</v>
      </c>
      <c r="Q25" s="26">
        <v>43929</v>
      </c>
    </row>
    <row r="26" spans="2:17" s="9" customFormat="1" ht="19.7" customHeight="1">
      <c r="B26" s="21">
        <v>4</v>
      </c>
      <c r="C26" s="21" t="s">
        <v>531</v>
      </c>
      <c r="D26" s="21" t="s">
        <v>531</v>
      </c>
      <c r="E26" s="75" t="s">
        <v>1520</v>
      </c>
      <c r="F26" s="22">
        <v>4</v>
      </c>
      <c r="G26" s="266">
        <v>260</v>
      </c>
      <c r="H26" s="266">
        <f t="shared" si="0"/>
        <v>1040</v>
      </c>
      <c r="I26" s="167"/>
      <c r="J26" s="31" t="s">
        <v>1521</v>
      </c>
      <c r="K26" s="22"/>
      <c r="L26" s="22"/>
      <c r="M26" s="25">
        <v>43915</v>
      </c>
      <c r="N26" s="21"/>
      <c r="O26" s="22"/>
      <c r="P26" s="25">
        <v>43929</v>
      </c>
      <c r="Q26" s="26">
        <v>43929</v>
      </c>
    </row>
    <row r="27" spans="2:17" s="9" customFormat="1" ht="19.7" customHeight="1">
      <c r="B27" s="21">
        <v>4</v>
      </c>
      <c r="C27" s="208" t="s">
        <v>531</v>
      </c>
      <c r="D27" s="208" t="s">
        <v>531</v>
      </c>
      <c r="E27" s="245" t="s">
        <v>1522</v>
      </c>
      <c r="F27" s="44">
        <v>1</v>
      </c>
      <c r="G27" s="215">
        <v>924</v>
      </c>
      <c r="H27" s="215">
        <f t="shared" si="0"/>
        <v>924</v>
      </c>
      <c r="I27" s="205"/>
      <c r="J27" s="211" t="s">
        <v>1523</v>
      </c>
      <c r="K27" s="22"/>
      <c r="L27" s="22"/>
      <c r="M27" s="25">
        <v>43915</v>
      </c>
      <c r="N27" s="21"/>
      <c r="O27" s="22"/>
      <c r="P27" s="25">
        <v>43929</v>
      </c>
      <c r="Q27" s="26">
        <v>43929</v>
      </c>
    </row>
    <row r="28" spans="2:17" s="9" customFormat="1" ht="19.7" customHeight="1">
      <c r="B28" s="21">
        <v>2</v>
      </c>
      <c r="C28" s="21" t="s">
        <v>531</v>
      </c>
      <c r="D28" s="21" t="s">
        <v>531</v>
      </c>
      <c r="E28" s="865" t="s">
        <v>1524</v>
      </c>
      <c r="F28" s="22">
        <v>1</v>
      </c>
      <c r="G28" s="266">
        <v>6793</v>
      </c>
      <c r="H28" s="266">
        <f t="shared" si="0"/>
        <v>6793</v>
      </c>
      <c r="I28" s="167"/>
      <c r="J28" s="31" t="s">
        <v>1525</v>
      </c>
      <c r="K28" s="22"/>
      <c r="L28" s="22"/>
      <c r="M28" s="25">
        <v>43915</v>
      </c>
      <c r="N28" s="21"/>
      <c r="O28" s="22"/>
      <c r="P28" s="25">
        <v>43929</v>
      </c>
      <c r="Q28" s="26">
        <v>43929</v>
      </c>
    </row>
    <row r="29" spans="2:17" s="9" customFormat="1" ht="19.7" customHeight="1">
      <c r="B29" s="21">
        <v>2</v>
      </c>
      <c r="C29" s="21" t="s">
        <v>531</v>
      </c>
      <c r="D29" s="21" t="s">
        <v>531</v>
      </c>
      <c r="E29" s="75" t="s">
        <v>1526</v>
      </c>
      <c r="F29" s="22">
        <v>1</v>
      </c>
      <c r="G29" s="266">
        <v>2433</v>
      </c>
      <c r="H29" s="266">
        <f t="shared" si="0"/>
        <v>2433</v>
      </c>
      <c r="I29" s="167"/>
      <c r="J29" s="31" t="s">
        <v>949</v>
      </c>
      <c r="K29" s="22"/>
      <c r="L29" s="22"/>
      <c r="M29" s="25">
        <v>43915</v>
      </c>
      <c r="N29" s="21"/>
      <c r="O29" s="22"/>
      <c r="P29" s="25">
        <v>43929</v>
      </c>
      <c r="Q29" s="26">
        <v>43929</v>
      </c>
    </row>
    <row r="30" spans="2:17" s="9" customFormat="1" ht="19.7" customHeight="1">
      <c r="B30" s="21">
        <v>4</v>
      </c>
      <c r="C30" s="21" t="s">
        <v>531</v>
      </c>
      <c r="D30" s="21" t="s">
        <v>531</v>
      </c>
      <c r="E30" s="75" t="s">
        <v>1527</v>
      </c>
      <c r="F30" s="22">
        <v>1</v>
      </c>
      <c r="G30" s="266">
        <v>861</v>
      </c>
      <c r="H30" s="266">
        <f t="shared" si="0"/>
        <v>861</v>
      </c>
      <c r="I30" s="167"/>
      <c r="J30" s="31" t="s">
        <v>898</v>
      </c>
      <c r="K30" s="22"/>
      <c r="L30" s="22"/>
      <c r="M30" s="25">
        <v>43915</v>
      </c>
      <c r="N30" s="21"/>
      <c r="O30" s="22"/>
      <c r="P30" s="25">
        <v>43929</v>
      </c>
      <c r="Q30" s="26">
        <v>43929</v>
      </c>
    </row>
    <row r="31" spans="2:17" s="9" customFormat="1" ht="19.7" customHeight="1">
      <c r="B31" s="21">
        <v>4</v>
      </c>
      <c r="C31" s="21" t="s">
        <v>531</v>
      </c>
      <c r="D31" s="21" t="s">
        <v>531</v>
      </c>
      <c r="E31" s="75" t="s">
        <v>1528</v>
      </c>
      <c r="F31" s="22">
        <v>1</v>
      </c>
      <c r="G31" s="266">
        <v>3548</v>
      </c>
      <c r="H31" s="266">
        <f t="shared" si="0"/>
        <v>3548</v>
      </c>
      <c r="I31" s="167"/>
      <c r="J31" s="31" t="s">
        <v>1529</v>
      </c>
      <c r="K31" s="22"/>
      <c r="L31" s="22"/>
      <c r="M31" s="25">
        <v>43915</v>
      </c>
      <c r="N31" s="21"/>
      <c r="O31" s="22"/>
      <c r="P31" s="25">
        <v>43929</v>
      </c>
      <c r="Q31" s="26">
        <v>43929</v>
      </c>
    </row>
    <row r="32" spans="2:17" s="9" customFormat="1" ht="19.7" customHeight="1">
      <c r="B32" s="21">
        <v>4</v>
      </c>
      <c r="C32" s="21" t="s">
        <v>531</v>
      </c>
      <c r="D32" s="21" t="s">
        <v>531</v>
      </c>
      <c r="E32" s="75" t="s">
        <v>1530</v>
      </c>
      <c r="F32" s="22">
        <v>1</v>
      </c>
      <c r="G32" s="266">
        <v>2624</v>
      </c>
      <c r="H32" s="266">
        <f t="shared" si="0"/>
        <v>2624</v>
      </c>
      <c r="I32" s="167"/>
      <c r="J32" s="31" t="s">
        <v>1531</v>
      </c>
      <c r="K32" s="22"/>
      <c r="L32" s="22"/>
      <c r="M32" s="25">
        <v>43915</v>
      </c>
      <c r="N32" s="21"/>
      <c r="O32" s="22"/>
      <c r="P32" s="25">
        <v>43929</v>
      </c>
      <c r="Q32" s="26">
        <v>43929</v>
      </c>
    </row>
    <row r="33" spans="2:17" s="9" customFormat="1" ht="19.7" customHeight="1">
      <c r="B33" s="21">
        <v>4</v>
      </c>
      <c r="C33" s="21" t="s">
        <v>531</v>
      </c>
      <c r="D33" s="21" t="s">
        <v>531</v>
      </c>
      <c r="E33" s="75" t="s">
        <v>1551</v>
      </c>
      <c r="F33" s="22">
        <v>1</v>
      </c>
      <c r="G33" s="266">
        <v>1830</v>
      </c>
      <c r="H33" s="266">
        <f>F33*G33</f>
        <v>1830</v>
      </c>
      <c r="I33" s="167"/>
      <c r="J33" s="31" t="s">
        <v>1531</v>
      </c>
      <c r="K33" s="22"/>
      <c r="L33" s="22"/>
      <c r="M33" s="25">
        <v>43915</v>
      </c>
      <c r="N33" s="21"/>
      <c r="O33" s="22"/>
      <c r="P33" s="25">
        <v>43929</v>
      </c>
      <c r="Q33" s="26">
        <v>43929</v>
      </c>
    </row>
    <row r="34" spans="2:17" s="9" customFormat="1" ht="19.7" customHeight="1">
      <c r="B34" s="21">
        <v>4</v>
      </c>
      <c r="C34" s="21" t="s">
        <v>531</v>
      </c>
      <c r="D34" s="21" t="s">
        <v>531</v>
      </c>
      <c r="E34" s="75" t="s">
        <v>1533</v>
      </c>
      <c r="F34" s="22">
        <v>1</v>
      </c>
      <c r="G34" s="266">
        <v>1760</v>
      </c>
      <c r="H34" s="266">
        <f t="shared" si="0"/>
        <v>1760</v>
      </c>
      <c r="I34" s="167"/>
      <c r="J34" s="31" t="s">
        <v>1531</v>
      </c>
      <c r="K34" s="22"/>
      <c r="L34" s="22"/>
      <c r="M34" s="25">
        <v>43915</v>
      </c>
      <c r="N34" s="21"/>
      <c r="O34" s="22"/>
      <c r="P34" s="25">
        <v>43929</v>
      </c>
      <c r="Q34" s="26">
        <v>43929</v>
      </c>
    </row>
    <row r="35" spans="2:17" s="9" customFormat="1" ht="19.7" customHeight="1">
      <c r="B35" s="21">
        <v>4</v>
      </c>
      <c r="C35" s="208" t="s">
        <v>531</v>
      </c>
      <c r="D35" s="208" t="s">
        <v>531</v>
      </c>
      <c r="E35" s="245" t="s">
        <v>1534</v>
      </c>
      <c r="F35" s="44">
        <v>1</v>
      </c>
      <c r="G35" s="215">
        <v>310</v>
      </c>
      <c r="H35" s="215">
        <f t="shared" si="0"/>
        <v>310</v>
      </c>
      <c r="I35" s="205"/>
      <c r="J35" s="211" t="s">
        <v>1535</v>
      </c>
      <c r="K35" s="22"/>
      <c r="L35" s="22"/>
      <c r="M35" s="25">
        <v>43915</v>
      </c>
      <c r="N35" s="21"/>
      <c r="O35" s="22"/>
      <c r="P35" s="25">
        <v>43929</v>
      </c>
      <c r="Q35" s="26">
        <v>43929</v>
      </c>
    </row>
    <row r="36" spans="2:17" s="9" customFormat="1" ht="19.7" customHeight="1">
      <c r="B36" s="21">
        <v>5</v>
      </c>
      <c r="C36" s="21" t="s">
        <v>531</v>
      </c>
      <c r="D36" s="21" t="s">
        <v>531</v>
      </c>
      <c r="E36" s="75" t="s">
        <v>1536</v>
      </c>
      <c r="F36" s="22">
        <v>1</v>
      </c>
      <c r="G36" s="266">
        <v>1230</v>
      </c>
      <c r="H36" s="266">
        <f t="shared" si="0"/>
        <v>1230</v>
      </c>
      <c r="I36" s="167"/>
      <c r="J36" s="31" t="s">
        <v>1537</v>
      </c>
      <c r="K36" s="22"/>
      <c r="L36" s="22"/>
      <c r="M36" s="25">
        <v>43915</v>
      </c>
      <c r="N36" s="21"/>
      <c r="O36" s="22"/>
      <c r="P36" s="25">
        <v>43929</v>
      </c>
      <c r="Q36" s="26">
        <v>43929</v>
      </c>
    </row>
    <row r="37" spans="2:17" s="9" customFormat="1" ht="19.7" customHeight="1">
      <c r="B37" s="21">
        <v>5</v>
      </c>
      <c r="C37" s="21" t="s">
        <v>531</v>
      </c>
      <c r="D37" s="21" t="s">
        <v>531</v>
      </c>
      <c r="E37" s="75" t="s">
        <v>1538</v>
      </c>
      <c r="F37" s="22">
        <v>1</v>
      </c>
      <c r="G37" s="266">
        <v>1860</v>
      </c>
      <c r="H37" s="266">
        <f t="shared" si="0"/>
        <v>1860</v>
      </c>
      <c r="I37" s="167"/>
      <c r="J37" s="31" t="s">
        <v>1539</v>
      </c>
      <c r="K37" s="22"/>
      <c r="L37" s="22"/>
      <c r="M37" s="25">
        <v>43915</v>
      </c>
      <c r="N37" s="21"/>
      <c r="O37" s="22"/>
      <c r="P37" s="25">
        <v>43929</v>
      </c>
      <c r="Q37" s="26">
        <v>43929</v>
      </c>
    </row>
    <row r="38" spans="2:17" s="9" customFormat="1" ht="19.7" customHeight="1">
      <c r="B38" s="21">
        <v>5</v>
      </c>
      <c r="C38" s="21" t="s">
        <v>531</v>
      </c>
      <c r="D38" s="21" t="s">
        <v>531</v>
      </c>
      <c r="E38" s="75" t="s">
        <v>772</v>
      </c>
      <c r="F38" s="22">
        <v>10</v>
      </c>
      <c r="G38" s="266">
        <v>31</v>
      </c>
      <c r="H38" s="266">
        <f t="shared" si="0"/>
        <v>310</v>
      </c>
      <c r="I38" s="167"/>
      <c r="J38" s="31" t="s">
        <v>1540</v>
      </c>
      <c r="K38" s="22"/>
      <c r="L38" s="22"/>
      <c r="M38" s="25">
        <v>43915</v>
      </c>
      <c r="N38" s="21"/>
      <c r="O38" s="22"/>
      <c r="P38" s="25">
        <v>43929</v>
      </c>
      <c r="Q38" s="26">
        <v>43929</v>
      </c>
    </row>
    <row r="39" spans="2:17" s="9" customFormat="1" ht="19.7" customHeight="1">
      <c r="B39" s="21">
        <v>5</v>
      </c>
      <c r="C39" s="21" t="s">
        <v>531</v>
      </c>
      <c r="D39" s="21" t="s">
        <v>531</v>
      </c>
      <c r="E39" s="245" t="s">
        <v>1541</v>
      </c>
      <c r="F39" s="858">
        <v>1</v>
      </c>
      <c r="G39" s="215">
        <v>680</v>
      </c>
      <c r="H39" s="859">
        <f t="shared" si="0"/>
        <v>680</v>
      </c>
      <c r="I39" s="860"/>
      <c r="J39" s="76" t="s">
        <v>1542</v>
      </c>
      <c r="K39" s="22"/>
      <c r="L39" s="22"/>
      <c r="M39" s="25">
        <v>43915</v>
      </c>
      <c r="N39" s="21"/>
      <c r="O39" s="22"/>
      <c r="P39" s="25">
        <v>43929</v>
      </c>
      <c r="Q39" s="26">
        <v>43929</v>
      </c>
    </row>
    <row r="40" spans="2:17" s="9" customFormat="1" ht="19.7" customHeight="1">
      <c r="B40" s="21">
        <v>5</v>
      </c>
      <c r="C40" s="21" t="s">
        <v>531</v>
      </c>
      <c r="D40" s="21" t="s">
        <v>531</v>
      </c>
      <c r="E40" s="245" t="s">
        <v>671</v>
      </c>
      <c r="F40" s="858">
        <v>2</v>
      </c>
      <c r="G40" s="215">
        <v>147</v>
      </c>
      <c r="H40" s="859">
        <f>F40*G40</f>
        <v>294</v>
      </c>
      <c r="I40" s="860"/>
      <c r="J40" s="76" t="s">
        <v>1452</v>
      </c>
      <c r="K40" s="22"/>
      <c r="L40" s="22"/>
      <c r="M40" s="25">
        <v>43915</v>
      </c>
      <c r="N40" s="21"/>
      <c r="O40" s="22"/>
      <c r="P40" s="25">
        <v>43929</v>
      </c>
      <c r="Q40" s="26">
        <v>43929</v>
      </c>
    </row>
    <row r="41" spans="2:17" s="9" customFormat="1" ht="19.7" customHeight="1">
      <c r="B41" s="21">
        <v>5</v>
      </c>
      <c r="C41" s="21" t="s">
        <v>531</v>
      </c>
      <c r="D41" s="21" t="s">
        <v>531</v>
      </c>
      <c r="E41" s="245" t="s">
        <v>1543</v>
      </c>
      <c r="F41" s="858">
        <v>1</v>
      </c>
      <c r="G41" s="215">
        <v>1360</v>
      </c>
      <c r="H41" s="859">
        <f t="shared" si="0"/>
        <v>1360</v>
      </c>
      <c r="I41" s="860"/>
      <c r="J41" s="76" t="s">
        <v>1544</v>
      </c>
      <c r="K41" s="22"/>
      <c r="L41" s="22"/>
      <c r="M41" s="25">
        <v>43915</v>
      </c>
      <c r="N41" s="21"/>
      <c r="O41" s="22"/>
      <c r="P41" s="25">
        <v>43929</v>
      </c>
      <c r="Q41" s="26">
        <v>43929</v>
      </c>
    </row>
    <row r="42" spans="2:17" s="9" customFormat="1" ht="19.7" customHeight="1">
      <c r="B42" s="21">
        <v>5</v>
      </c>
      <c r="C42" s="21" t="s">
        <v>531</v>
      </c>
      <c r="D42" s="21" t="s">
        <v>531</v>
      </c>
      <c r="E42" s="75" t="s">
        <v>1545</v>
      </c>
      <c r="F42" s="22">
        <v>1</v>
      </c>
      <c r="G42" s="266">
        <v>5090</v>
      </c>
      <c r="H42" s="266">
        <f t="shared" si="0"/>
        <v>5090</v>
      </c>
      <c r="I42" s="167"/>
      <c r="J42" s="31" t="s">
        <v>718</v>
      </c>
      <c r="K42" s="22"/>
      <c r="L42" s="22"/>
      <c r="M42" s="25">
        <v>43915</v>
      </c>
      <c r="N42" s="21"/>
      <c r="O42" s="22"/>
      <c r="P42" s="25">
        <v>43929</v>
      </c>
      <c r="Q42" s="26">
        <v>43929</v>
      </c>
    </row>
    <row r="43" spans="2:17" s="9" customFormat="1" ht="19.7" customHeight="1">
      <c r="B43" s="21">
        <v>5</v>
      </c>
      <c r="C43" s="21" t="s">
        <v>531</v>
      </c>
      <c r="D43" s="21" t="s">
        <v>531</v>
      </c>
      <c r="E43" s="75" t="s">
        <v>1546</v>
      </c>
      <c r="F43" s="22">
        <v>1</v>
      </c>
      <c r="G43" s="266">
        <v>5845</v>
      </c>
      <c r="H43" s="266">
        <f t="shared" si="0"/>
        <v>5845</v>
      </c>
      <c r="I43" s="167"/>
      <c r="J43" s="31" t="s">
        <v>714</v>
      </c>
      <c r="K43" s="22"/>
      <c r="L43" s="22"/>
      <c r="M43" s="25">
        <v>43915</v>
      </c>
      <c r="N43" s="21"/>
      <c r="O43" s="22"/>
      <c r="P43" s="25">
        <v>43929</v>
      </c>
      <c r="Q43" s="26">
        <v>43929</v>
      </c>
    </row>
    <row r="44" spans="2:17" s="9" customFormat="1" ht="19.7" customHeight="1">
      <c r="B44" s="21">
        <v>5</v>
      </c>
      <c r="C44" s="21" t="s">
        <v>531</v>
      </c>
      <c r="D44" s="21" t="s">
        <v>531</v>
      </c>
      <c r="E44" s="75" t="s">
        <v>1547</v>
      </c>
      <c r="F44" s="22">
        <v>1</v>
      </c>
      <c r="G44" s="266">
        <v>3336</v>
      </c>
      <c r="H44" s="266">
        <f t="shared" si="0"/>
        <v>3336</v>
      </c>
      <c r="I44" s="167"/>
      <c r="J44" s="31" t="s">
        <v>1548</v>
      </c>
      <c r="K44" s="22"/>
      <c r="L44" s="22"/>
      <c r="M44" s="25">
        <v>43915</v>
      </c>
      <c r="N44" s="21"/>
      <c r="O44" s="22"/>
      <c r="P44" s="25">
        <v>43929</v>
      </c>
      <c r="Q44" s="26">
        <v>43929</v>
      </c>
    </row>
    <row r="45" spans="2:17" s="9" customFormat="1" ht="19.7" customHeight="1">
      <c r="B45" s="21">
        <v>5</v>
      </c>
      <c r="C45" s="21" t="s">
        <v>531</v>
      </c>
      <c r="D45" s="21" t="s">
        <v>531</v>
      </c>
      <c r="E45" s="75" t="s">
        <v>1549</v>
      </c>
      <c r="F45" s="22">
        <v>1</v>
      </c>
      <c r="G45" s="266">
        <v>7031</v>
      </c>
      <c r="H45" s="266">
        <f t="shared" si="0"/>
        <v>7031</v>
      </c>
      <c r="I45" s="167"/>
      <c r="J45" s="31" t="s">
        <v>1550</v>
      </c>
      <c r="K45" s="22"/>
      <c r="L45" s="22"/>
      <c r="M45" s="25">
        <v>43915</v>
      </c>
      <c r="N45" s="21"/>
      <c r="O45" s="22"/>
      <c r="P45" s="25">
        <v>43929</v>
      </c>
      <c r="Q45" s="26">
        <v>43929</v>
      </c>
    </row>
    <row r="46" spans="2:17" s="9" customFormat="1" ht="19.7" customHeight="1">
      <c r="B46" s="21"/>
      <c r="C46" s="21"/>
      <c r="D46" s="21"/>
      <c r="E46" s="75"/>
      <c r="F46" s="22"/>
      <c r="G46" s="266">
        <v>0</v>
      </c>
      <c r="H46" s="266">
        <f>F46*G46</f>
        <v>0</v>
      </c>
      <c r="I46" s="167"/>
      <c r="J46" s="31"/>
      <c r="K46" s="22"/>
      <c r="L46" s="22"/>
      <c r="M46" s="25"/>
      <c r="N46" s="21"/>
      <c r="O46" s="22"/>
      <c r="P46" s="25"/>
      <c r="Q46" s="26"/>
    </row>
    <row r="47" spans="2:17" s="9" customFormat="1" ht="19.7" customHeight="1">
      <c r="B47" s="21">
        <v>3</v>
      </c>
      <c r="C47" s="21" t="s">
        <v>3779</v>
      </c>
      <c r="D47" s="21" t="s">
        <v>577</v>
      </c>
      <c r="E47" s="75" t="s">
        <v>3780</v>
      </c>
      <c r="F47" s="22">
        <v>5</v>
      </c>
      <c r="G47" s="266">
        <v>98</v>
      </c>
      <c r="H47" s="266">
        <v>490</v>
      </c>
      <c r="I47" s="167"/>
      <c r="J47" s="31" t="s">
        <v>3781</v>
      </c>
      <c r="K47" s="22" t="s">
        <v>3782</v>
      </c>
      <c r="L47" s="22"/>
      <c r="M47" s="25">
        <v>43930</v>
      </c>
      <c r="N47" s="21"/>
      <c r="O47" s="22"/>
      <c r="P47" s="25">
        <v>43934</v>
      </c>
      <c r="Q47" s="26">
        <v>43934</v>
      </c>
    </row>
    <row r="48" spans="2:17" s="9" customFormat="1" ht="19.7" customHeight="1">
      <c r="B48" s="21">
        <v>3</v>
      </c>
      <c r="C48" s="21" t="s">
        <v>3779</v>
      </c>
      <c r="D48" s="21" t="s">
        <v>577</v>
      </c>
      <c r="E48" s="75" t="s">
        <v>3783</v>
      </c>
      <c r="F48" s="22">
        <v>5</v>
      </c>
      <c r="G48" s="266">
        <v>98</v>
      </c>
      <c r="H48" s="266">
        <v>490</v>
      </c>
      <c r="I48" s="167"/>
      <c r="J48" s="31" t="s">
        <v>3781</v>
      </c>
      <c r="K48" s="22" t="s">
        <v>3782</v>
      </c>
      <c r="L48" s="22"/>
      <c r="M48" s="25">
        <v>43930</v>
      </c>
      <c r="N48" s="21"/>
      <c r="O48" s="22"/>
      <c r="P48" s="25">
        <v>43934</v>
      </c>
      <c r="Q48" s="26">
        <v>43934</v>
      </c>
    </row>
    <row r="49" spans="2:17" s="9" customFormat="1" ht="19.7" customHeight="1">
      <c r="B49" s="21"/>
      <c r="C49" s="21"/>
      <c r="D49" s="21"/>
      <c r="E49" s="75"/>
      <c r="F49" s="22"/>
      <c r="G49" s="266">
        <v>0</v>
      </c>
      <c r="H49" s="266">
        <f t="shared" si="0"/>
        <v>0</v>
      </c>
      <c r="I49" s="167"/>
      <c r="J49" s="31"/>
      <c r="K49" s="22"/>
      <c r="L49" s="22"/>
      <c r="M49" s="25"/>
      <c r="N49" s="21"/>
      <c r="O49" s="22"/>
      <c r="P49" s="25"/>
      <c r="Q49" s="26"/>
    </row>
    <row r="50" spans="2:17" s="9" customFormat="1" ht="19.7" customHeight="1">
      <c r="B50" s="21"/>
      <c r="C50" s="208" t="s">
        <v>531</v>
      </c>
      <c r="D50" s="208" t="s">
        <v>531</v>
      </c>
      <c r="E50" s="75" t="s">
        <v>1652</v>
      </c>
      <c r="F50" s="22">
        <v>5</v>
      </c>
      <c r="G50" s="266">
        <v>963</v>
      </c>
      <c r="H50" s="266">
        <f>F50*G50</f>
        <v>4815</v>
      </c>
      <c r="I50" s="167"/>
      <c r="J50" s="31" t="s">
        <v>1437</v>
      </c>
      <c r="K50" s="22" t="s">
        <v>3782</v>
      </c>
      <c r="L50" s="22"/>
      <c r="M50" s="25">
        <v>43936</v>
      </c>
      <c r="N50" s="21"/>
      <c r="O50" s="22"/>
      <c r="P50" s="25">
        <v>43941</v>
      </c>
      <c r="Q50" s="26">
        <v>43941</v>
      </c>
    </row>
    <row r="51" spans="2:17" s="9" customFormat="1" ht="19.7" customHeight="1">
      <c r="B51" s="21"/>
      <c r="C51" s="21"/>
      <c r="D51" s="21"/>
      <c r="E51" s="75"/>
      <c r="F51" s="22"/>
      <c r="G51" s="266">
        <v>0</v>
      </c>
      <c r="H51" s="266">
        <f t="shared" si="0"/>
        <v>0</v>
      </c>
      <c r="I51" s="167"/>
      <c r="J51" s="31"/>
      <c r="K51" s="22"/>
      <c r="L51" s="22"/>
      <c r="M51" s="25"/>
      <c r="N51" s="21"/>
      <c r="O51" s="22"/>
      <c r="P51" s="25"/>
      <c r="Q51" s="26"/>
    </row>
    <row r="52" spans="2:17" s="9" customFormat="1" ht="19.7" customHeight="1">
      <c r="B52" s="21"/>
      <c r="C52" s="21"/>
      <c r="D52" s="21"/>
      <c r="E52" s="75"/>
      <c r="F52" s="22"/>
      <c r="G52" s="266">
        <v>0</v>
      </c>
      <c r="H52" s="266">
        <f t="shared" si="0"/>
        <v>0</v>
      </c>
      <c r="I52" s="167"/>
      <c r="J52" s="31"/>
      <c r="K52" s="22"/>
      <c r="L52" s="22"/>
      <c r="M52" s="25"/>
      <c r="N52" s="21"/>
      <c r="O52" s="22"/>
      <c r="P52" s="25"/>
      <c r="Q52" s="26"/>
    </row>
    <row r="53" spans="2:17">
      <c r="G53" s="3"/>
      <c r="H53" s="3"/>
    </row>
  </sheetData>
  <autoFilter ref="B8:O52" xr:uid="{AB01B381-A1AD-4352-9A6C-40DC6E01A7DF}"/>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215C3-B28A-49AE-9CEA-021A76C4C7CE}">
  <dimension ref="B2:Q55"/>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3784</v>
      </c>
      <c r="G2" s="4" t="s">
        <v>2</v>
      </c>
      <c r="H2" s="5"/>
      <c r="I2" s="6"/>
      <c r="J2" s="7">
        <f>SUM(H:H)</f>
        <v>102815</v>
      </c>
    </row>
    <row r="3" spans="2:17" ht="20.100000000000001" customHeight="1">
      <c r="B3" s="1" t="s">
        <v>3</v>
      </c>
      <c r="C3" s="1"/>
      <c r="D3" s="1"/>
      <c r="E3" s="98" t="s">
        <v>2481</v>
      </c>
    </row>
    <row r="4" spans="2:17" ht="20.100000000000001" customHeight="1">
      <c r="B4" s="1" t="s">
        <v>5</v>
      </c>
      <c r="C4" s="1"/>
      <c r="D4" s="1"/>
      <c r="E4" s="98">
        <v>176946</v>
      </c>
    </row>
    <row r="5" spans="2:17" ht="20.100000000000001" customHeight="1">
      <c r="B5" s="1" t="s">
        <v>6</v>
      </c>
      <c r="C5" s="1"/>
      <c r="D5" s="1"/>
      <c r="E5" s="102">
        <v>43943</v>
      </c>
    </row>
    <row r="6" spans="2:17" ht="20.100000000000001" customHeight="1">
      <c r="B6" s="1" t="s">
        <v>7</v>
      </c>
      <c r="C6" s="1"/>
      <c r="D6" s="1"/>
      <c r="E6" s="102">
        <v>43944</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F9*G9</f>
        <v>0</v>
      </c>
      <c r="I9" s="167"/>
      <c r="J9" s="30"/>
      <c r="K9" s="30"/>
      <c r="L9" s="22"/>
      <c r="M9" s="25"/>
      <c r="N9" s="21"/>
      <c r="O9" s="22"/>
      <c r="P9" s="25"/>
      <c r="Q9" s="26"/>
    </row>
    <row r="10" spans="2:17" s="249" customFormat="1" ht="19.7" customHeight="1">
      <c r="B10" s="208">
        <v>7</v>
      </c>
      <c r="C10" s="208" t="s">
        <v>531</v>
      </c>
      <c r="D10" s="208" t="s">
        <v>531</v>
      </c>
      <c r="E10" s="245" t="s">
        <v>3785</v>
      </c>
      <c r="F10" s="44">
        <v>1</v>
      </c>
      <c r="G10" s="215">
        <v>3900</v>
      </c>
      <c r="H10" s="215">
        <f t="shared" ref="H10:H36" si="0">F10*G10</f>
        <v>3900</v>
      </c>
      <c r="I10" s="205"/>
      <c r="J10" s="211" t="s">
        <v>882</v>
      </c>
      <c r="K10" s="76" t="s">
        <v>3786</v>
      </c>
      <c r="L10" s="44"/>
      <c r="M10" s="207">
        <v>43930</v>
      </c>
      <c r="N10" s="208"/>
      <c r="O10" s="44"/>
      <c r="P10" s="207">
        <v>43943</v>
      </c>
      <c r="Q10" s="210">
        <v>43943</v>
      </c>
    </row>
    <row r="11" spans="2:17" s="249" customFormat="1" ht="19.7" customHeight="1">
      <c r="B11" s="208">
        <v>7</v>
      </c>
      <c r="C11" s="208" t="s">
        <v>531</v>
      </c>
      <c r="D11" s="208" t="s">
        <v>531</v>
      </c>
      <c r="E11" s="245" t="s">
        <v>3787</v>
      </c>
      <c r="F11" s="44">
        <v>2</v>
      </c>
      <c r="G11" s="215">
        <v>190</v>
      </c>
      <c r="H11" s="215">
        <f t="shared" si="0"/>
        <v>380</v>
      </c>
      <c r="I11" s="205"/>
      <c r="J11" s="211" t="s">
        <v>695</v>
      </c>
      <c r="K11" s="76" t="s">
        <v>3786</v>
      </c>
      <c r="L11" s="44"/>
      <c r="M11" s="207">
        <v>43930</v>
      </c>
      <c r="N11" s="208"/>
      <c r="O11" s="44"/>
      <c r="P11" s="207">
        <v>43943</v>
      </c>
      <c r="Q11" s="210">
        <v>43943</v>
      </c>
    </row>
    <row r="12" spans="2:17" s="249" customFormat="1" ht="19.7" customHeight="1">
      <c r="B12" s="208">
        <v>7</v>
      </c>
      <c r="C12" s="208" t="s">
        <v>531</v>
      </c>
      <c r="D12" s="208" t="s">
        <v>531</v>
      </c>
      <c r="E12" s="245" t="s">
        <v>3788</v>
      </c>
      <c r="F12" s="44">
        <v>1</v>
      </c>
      <c r="G12" s="215">
        <v>2230</v>
      </c>
      <c r="H12" s="215">
        <f t="shared" si="0"/>
        <v>2230</v>
      </c>
      <c r="I12" s="205"/>
      <c r="J12" s="211" t="s">
        <v>3789</v>
      </c>
      <c r="K12" s="76" t="s">
        <v>3786</v>
      </c>
      <c r="L12" s="44"/>
      <c r="M12" s="207">
        <v>43930</v>
      </c>
      <c r="N12" s="208"/>
      <c r="O12" s="44"/>
      <c r="P12" s="207">
        <v>43943</v>
      </c>
      <c r="Q12" s="210">
        <v>43943</v>
      </c>
    </row>
    <row r="13" spans="2:17" s="249" customFormat="1" ht="19.7" customHeight="1">
      <c r="B13" s="208">
        <v>7</v>
      </c>
      <c r="C13" s="208" t="s">
        <v>531</v>
      </c>
      <c r="D13" s="208" t="s">
        <v>531</v>
      </c>
      <c r="E13" s="245" t="s">
        <v>3790</v>
      </c>
      <c r="F13" s="44">
        <v>1</v>
      </c>
      <c r="G13" s="215">
        <v>1790</v>
      </c>
      <c r="H13" s="215">
        <f t="shared" si="0"/>
        <v>1790</v>
      </c>
      <c r="I13" s="205"/>
      <c r="J13" s="211" t="s">
        <v>3791</v>
      </c>
      <c r="K13" s="76" t="s">
        <v>3786</v>
      </c>
      <c r="L13" s="44"/>
      <c r="M13" s="207">
        <v>43930</v>
      </c>
      <c r="N13" s="208"/>
      <c r="O13" s="44"/>
      <c r="P13" s="207">
        <v>43943</v>
      </c>
      <c r="Q13" s="210">
        <v>43943</v>
      </c>
    </row>
    <row r="14" spans="2:17" s="249" customFormat="1" ht="19.7" customHeight="1">
      <c r="B14" s="208">
        <v>7</v>
      </c>
      <c r="C14" s="208" t="s">
        <v>531</v>
      </c>
      <c r="D14" s="208" t="s">
        <v>531</v>
      </c>
      <c r="E14" s="245" t="s">
        <v>3792</v>
      </c>
      <c r="F14" s="44">
        <v>1</v>
      </c>
      <c r="G14" s="215">
        <v>2690</v>
      </c>
      <c r="H14" s="215">
        <f t="shared" si="0"/>
        <v>2690</v>
      </c>
      <c r="I14" s="205"/>
      <c r="J14" s="211" t="s">
        <v>3793</v>
      </c>
      <c r="K14" s="76" t="s">
        <v>3786</v>
      </c>
      <c r="L14" s="44"/>
      <c r="M14" s="207">
        <v>43930</v>
      </c>
      <c r="N14" s="208"/>
      <c r="O14" s="44"/>
      <c r="P14" s="207">
        <v>43943</v>
      </c>
      <c r="Q14" s="210">
        <v>43943</v>
      </c>
    </row>
    <row r="15" spans="2:17" s="249" customFormat="1" ht="19.7" customHeight="1">
      <c r="B15" s="208"/>
      <c r="C15" s="208"/>
      <c r="D15" s="208"/>
      <c r="E15" s="245"/>
      <c r="F15" s="44"/>
      <c r="G15" s="215">
        <v>0</v>
      </c>
      <c r="H15" s="215">
        <f t="shared" si="0"/>
        <v>0</v>
      </c>
      <c r="I15" s="205"/>
      <c r="J15" s="211"/>
      <c r="K15" s="44"/>
      <c r="L15" s="44"/>
      <c r="M15" s="207"/>
      <c r="N15" s="208"/>
      <c r="O15" s="44"/>
      <c r="P15" s="207"/>
      <c r="Q15" s="210"/>
    </row>
    <row r="16" spans="2:17" s="249" customFormat="1" ht="19.7" customHeight="1">
      <c r="B16" s="208">
        <v>8</v>
      </c>
      <c r="C16" s="208" t="s">
        <v>531</v>
      </c>
      <c r="D16" s="208" t="s">
        <v>531</v>
      </c>
      <c r="E16" s="245" t="s">
        <v>3794</v>
      </c>
      <c r="F16" s="44">
        <v>1</v>
      </c>
      <c r="G16" s="215">
        <v>570</v>
      </c>
      <c r="H16" s="215">
        <f t="shared" si="0"/>
        <v>570</v>
      </c>
      <c r="I16" s="205"/>
      <c r="J16" s="211" t="s">
        <v>1200</v>
      </c>
      <c r="K16" s="76" t="s">
        <v>3786</v>
      </c>
      <c r="L16" s="44"/>
      <c r="M16" s="207">
        <v>43930</v>
      </c>
      <c r="N16" s="208"/>
      <c r="O16" s="44"/>
      <c r="P16" s="207">
        <v>43943</v>
      </c>
      <c r="Q16" s="210">
        <v>43943</v>
      </c>
    </row>
    <row r="17" spans="2:17" s="249" customFormat="1" ht="19.7" customHeight="1">
      <c r="B17" s="208">
        <v>8</v>
      </c>
      <c r="C17" s="208" t="s">
        <v>531</v>
      </c>
      <c r="D17" s="208" t="s">
        <v>531</v>
      </c>
      <c r="E17" s="245" t="s">
        <v>3795</v>
      </c>
      <c r="F17" s="44">
        <v>1</v>
      </c>
      <c r="G17" s="215">
        <v>4570</v>
      </c>
      <c r="H17" s="215">
        <f t="shared" si="0"/>
        <v>4570</v>
      </c>
      <c r="I17" s="205"/>
      <c r="J17" s="211" t="s">
        <v>3796</v>
      </c>
      <c r="K17" s="76" t="s">
        <v>3786</v>
      </c>
      <c r="L17" s="44"/>
      <c r="M17" s="207">
        <v>43930</v>
      </c>
      <c r="N17" s="208"/>
      <c r="O17" s="44"/>
      <c r="P17" s="207">
        <v>43943</v>
      </c>
      <c r="Q17" s="210">
        <v>43943</v>
      </c>
    </row>
    <row r="18" spans="2:17" s="249" customFormat="1" ht="19.7" customHeight="1">
      <c r="B18" s="208">
        <v>9</v>
      </c>
      <c r="C18" s="208" t="s">
        <v>531</v>
      </c>
      <c r="D18" s="208" t="s">
        <v>531</v>
      </c>
      <c r="E18" s="245" t="s">
        <v>3797</v>
      </c>
      <c r="F18" s="44">
        <v>1</v>
      </c>
      <c r="G18" s="215">
        <v>4570</v>
      </c>
      <c r="H18" s="215">
        <f t="shared" si="0"/>
        <v>4570</v>
      </c>
      <c r="I18" s="205"/>
      <c r="J18" s="211" t="s">
        <v>3796</v>
      </c>
      <c r="K18" s="76" t="s">
        <v>3786</v>
      </c>
      <c r="L18" s="44"/>
      <c r="M18" s="207">
        <v>43930</v>
      </c>
      <c r="N18" s="208"/>
      <c r="O18" s="44"/>
      <c r="P18" s="207">
        <v>43943</v>
      </c>
      <c r="Q18" s="210">
        <v>43943</v>
      </c>
    </row>
    <row r="19" spans="2:17" s="249" customFormat="1" ht="19.7" customHeight="1">
      <c r="B19" s="208">
        <v>9</v>
      </c>
      <c r="C19" s="208" t="s">
        <v>531</v>
      </c>
      <c r="D19" s="208" t="s">
        <v>531</v>
      </c>
      <c r="E19" s="245" t="s">
        <v>3798</v>
      </c>
      <c r="F19" s="44">
        <v>2</v>
      </c>
      <c r="G19" s="215">
        <v>258</v>
      </c>
      <c r="H19" s="215">
        <f t="shared" si="0"/>
        <v>516</v>
      </c>
      <c r="I19" s="205"/>
      <c r="J19" s="211" t="s">
        <v>2679</v>
      </c>
      <c r="K19" s="76" t="s">
        <v>3786</v>
      </c>
      <c r="L19" s="44"/>
      <c r="M19" s="207">
        <v>43930</v>
      </c>
      <c r="N19" s="208"/>
      <c r="O19" s="44"/>
      <c r="P19" s="207">
        <v>43943</v>
      </c>
      <c r="Q19" s="210">
        <v>43943</v>
      </c>
    </row>
    <row r="20" spans="2:17" s="249" customFormat="1" ht="19.7" customHeight="1">
      <c r="B20" s="208">
        <v>9</v>
      </c>
      <c r="C20" s="208" t="s">
        <v>531</v>
      </c>
      <c r="D20" s="208" t="s">
        <v>531</v>
      </c>
      <c r="E20" s="245" t="s">
        <v>3799</v>
      </c>
      <c r="F20" s="44">
        <v>2</v>
      </c>
      <c r="G20" s="215">
        <v>260</v>
      </c>
      <c r="H20" s="215">
        <f t="shared" si="0"/>
        <v>520</v>
      </c>
      <c r="I20" s="205"/>
      <c r="J20" s="211" t="s">
        <v>3800</v>
      </c>
      <c r="K20" s="76" t="s">
        <v>3786</v>
      </c>
      <c r="L20" s="44"/>
      <c r="M20" s="207">
        <v>43930</v>
      </c>
      <c r="N20" s="208"/>
      <c r="O20" s="44"/>
      <c r="P20" s="207">
        <v>43943</v>
      </c>
      <c r="Q20" s="210">
        <v>43943</v>
      </c>
    </row>
    <row r="21" spans="2:17" s="249" customFormat="1" ht="19.7" customHeight="1">
      <c r="B21" s="208">
        <v>9</v>
      </c>
      <c r="C21" s="208" t="s">
        <v>531</v>
      </c>
      <c r="D21" s="208" t="s">
        <v>531</v>
      </c>
      <c r="E21" s="245" t="s">
        <v>3801</v>
      </c>
      <c r="F21" s="44">
        <v>1</v>
      </c>
      <c r="G21" s="215">
        <v>290</v>
      </c>
      <c r="H21" s="215">
        <f t="shared" si="0"/>
        <v>290</v>
      </c>
      <c r="I21" s="205"/>
      <c r="J21" s="211" t="s">
        <v>3800</v>
      </c>
      <c r="K21" s="76" t="s">
        <v>3786</v>
      </c>
      <c r="L21" s="44"/>
      <c r="M21" s="207">
        <v>43930</v>
      </c>
      <c r="N21" s="208"/>
      <c r="O21" s="44"/>
      <c r="P21" s="207">
        <v>43943</v>
      </c>
      <c r="Q21" s="210">
        <v>43943</v>
      </c>
    </row>
    <row r="22" spans="2:17" s="249" customFormat="1" ht="19.7" customHeight="1">
      <c r="B22" s="208">
        <v>8</v>
      </c>
      <c r="C22" s="208" t="s">
        <v>531</v>
      </c>
      <c r="D22" s="208" t="s">
        <v>531</v>
      </c>
      <c r="E22" s="245" t="s">
        <v>3802</v>
      </c>
      <c r="F22" s="44">
        <v>2</v>
      </c>
      <c r="G22" s="215">
        <v>260</v>
      </c>
      <c r="H22" s="215">
        <f t="shared" si="0"/>
        <v>520</v>
      </c>
      <c r="I22" s="205"/>
      <c r="J22" s="211" t="s">
        <v>3800</v>
      </c>
      <c r="K22" s="76" t="s">
        <v>3786</v>
      </c>
      <c r="L22" s="44"/>
      <c r="M22" s="207">
        <v>43930</v>
      </c>
      <c r="N22" s="208"/>
      <c r="O22" s="44"/>
      <c r="P22" s="207">
        <v>43943</v>
      </c>
      <c r="Q22" s="210">
        <v>43943</v>
      </c>
    </row>
    <row r="23" spans="2:17" s="249" customFormat="1" ht="19.7" customHeight="1">
      <c r="B23" s="208">
        <v>8</v>
      </c>
      <c r="C23" s="208" t="s">
        <v>531</v>
      </c>
      <c r="D23" s="208" t="s">
        <v>531</v>
      </c>
      <c r="E23" s="245" t="s">
        <v>3803</v>
      </c>
      <c r="F23" s="44">
        <v>1</v>
      </c>
      <c r="G23" s="215">
        <v>290</v>
      </c>
      <c r="H23" s="215">
        <f t="shared" si="0"/>
        <v>290</v>
      </c>
      <c r="I23" s="205"/>
      <c r="J23" s="211" t="s">
        <v>3800</v>
      </c>
      <c r="K23" s="76" t="s">
        <v>3786</v>
      </c>
      <c r="L23" s="44"/>
      <c r="M23" s="207">
        <v>43930</v>
      </c>
      <c r="N23" s="208"/>
      <c r="O23" s="44"/>
      <c r="P23" s="207">
        <v>43943</v>
      </c>
      <c r="Q23" s="210">
        <v>43943</v>
      </c>
    </row>
    <row r="24" spans="2:17" s="249" customFormat="1" ht="19.7" customHeight="1">
      <c r="B24" s="208">
        <v>10</v>
      </c>
      <c r="C24" s="208" t="s">
        <v>531</v>
      </c>
      <c r="D24" s="208" t="s">
        <v>531</v>
      </c>
      <c r="E24" s="245" t="s">
        <v>3804</v>
      </c>
      <c r="F24" s="44">
        <v>2</v>
      </c>
      <c r="G24" s="215">
        <v>800</v>
      </c>
      <c r="H24" s="215">
        <f t="shared" si="0"/>
        <v>1600</v>
      </c>
      <c r="I24" s="205"/>
      <c r="J24" s="211" t="s">
        <v>3805</v>
      </c>
      <c r="K24" s="76" t="s">
        <v>3786</v>
      </c>
      <c r="L24" s="44"/>
      <c r="M24" s="207">
        <v>43930</v>
      </c>
      <c r="N24" s="208"/>
      <c r="O24" s="44"/>
      <c r="P24" s="207">
        <v>43943</v>
      </c>
      <c r="Q24" s="210">
        <v>43943</v>
      </c>
    </row>
    <row r="25" spans="2:17" s="249" customFormat="1" ht="19.7" customHeight="1">
      <c r="B25" s="208">
        <v>10</v>
      </c>
      <c r="C25" s="208" t="s">
        <v>531</v>
      </c>
      <c r="D25" s="208" t="s">
        <v>531</v>
      </c>
      <c r="E25" s="245" t="s">
        <v>3806</v>
      </c>
      <c r="F25" s="44">
        <v>1</v>
      </c>
      <c r="G25" s="215">
        <v>9824</v>
      </c>
      <c r="H25" s="215">
        <f t="shared" si="0"/>
        <v>9824</v>
      </c>
      <c r="I25" s="205"/>
      <c r="J25" s="211" t="s">
        <v>3807</v>
      </c>
      <c r="K25" s="76" t="s">
        <v>3786</v>
      </c>
      <c r="L25" s="44"/>
      <c r="M25" s="207">
        <v>43930</v>
      </c>
      <c r="N25" s="208"/>
      <c r="O25" s="44"/>
      <c r="P25" s="207">
        <v>43943</v>
      </c>
      <c r="Q25" s="210">
        <v>43943</v>
      </c>
    </row>
    <row r="26" spans="2:17" s="249" customFormat="1" ht="19.7" customHeight="1">
      <c r="B26" s="208">
        <v>10</v>
      </c>
      <c r="C26" s="208" t="s">
        <v>531</v>
      </c>
      <c r="D26" s="208" t="s">
        <v>531</v>
      </c>
      <c r="E26" s="245" t="s">
        <v>3808</v>
      </c>
      <c r="F26" s="44">
        <v>1</v>
      </c>
      <c r="G26" s="215">
        <v>2662</v>
      </c>
      <c r="H26" s="215">
        <f t="shared" si="0"/>
        <v>2662</v>
      </c>
      <c r="I26" s="205"/>
      <c r="J26" s="211" t="s">
        <v>3809</v>
      </c>
      <c r="K26" s="76" t="s">
        <v>3786</v>
      </c>
      <c r="L26" s="44"/>
      <c r="M26" s="207">
        <v>43930</v>
      </c>
      <c r="N26" s="208"/>
      <c r="O26" s="44"/>
      <c r="P26" s="207">
        <v>43943</v>
      </c>
      <c r="Q26" s="210">
        <v>43943</v>
      </c>
    </row>
    <row r="27" spans="2:17" s="249" customFormat="1" ht="19.7" customHeight="1">
      <c r="B27" s="208">
        <v>9</v>
      </c>
      <c r="C27" s="208" t="s">
        <v>531</v>
      </c>
      <c r="D27" s="208" t="s">
        <v>531</v>
      </c>
      <c r="E27" s="245" t="s">
        <v>3810</v>
      </c>
      <c r="F27" s="44">
        <v>1</v>
      </c>
      <c r="G27" s="215">
        <v>9399</v>
      </c>
      <c r="H27" s="215">
        <f t="shared" si="0"/>
        <v>9399</v>
      </c>
      <c r="I27" s="205"/>
      <c r="J27" s="211" t="s">
        <v>3811</v>
      </c>
      <c r="K27" s="76" t="s">
        <v>3786</v>
      </c>
      <c r="L27" s="44"/>
      <c r="M27" s="207">
        <v>43930</v>
      </c>
      <c r="N27" s="208"/>
      <c r="O27" s="44"/>
      <c r="P27" s="207">
        <v>43943</v>
      </c>
      <c r="Q27" s="210">
        <v>43943</v>
      </c>
    </row>
    <row r="28" spans="2:17" s="249" customFormat="1" ht="19.7" customHeight="1">
      <c r="B28" s="208">
        <v>9</v>
      </c>
      <c r="C28" s="208" t="s">
        <v>531</v>
      </c>
      <c r="D28" s="208" t="s">
        <v>531</v>
      </c>
      <c r="E28" s="245" t="s">
        <v>3812</v>
      </c>
      <c r="F28" s="44">
        <v>1</v>
      </c>
      <c r="G28" s="215">
        <v>6943</v>
      </c>
      <c r="H28" s="215">
        <f t="shared" si="0"/>
        <v>6943</v>
      </c>
      <c r="I28" s="205"/>
      <c r="J28" s="211" t="s">
        <v>3813</v>
      </c>
      <c r="K28" s="76" t="s">
        <v>3786</v>
      </c>
      <c r="L28" s="44"/>
      <c r="M28" s="207">
        <v>43930</v>
      </c>
      <c r="N28" s="208"/>
      <c r="O28" s="44"/>
      <c r="P28" s="207">
        <v>43943</v>
      </c>
      <c r="Q28" s="210">
        <v>43943</v>
      </c>
    </row>
    <row r="29" spans="2:17" s="249" customFormat="1" ht="19.7" customHeight="1">
      <c r="B29" s="208">
        <v>9</v>
      </c>
      <c r="C29" s="208" t="s">
        <v>531</v>
      </c>
      <c r="D29" s="208" t="s">
        <v>531</v>
      </c>
      <c r="E29" s="245" t="s">
        <v>3814</v>
      </c>
      <c r="F29" s="44">
        <v>3</v>
      </c>
      <c r="G29" s="215">
        <v>1330</v>
      </c>
      <c r="H29" s="215">
        <f t="shared" si="0"/>
        <v>3990</v>
      </c>
      <c r="I29" s="205"/>
      <c r="J29" s="211" t="s">
        <v>3815</v>
      </c>
      <c r="K29" s="76" t="s">
        <v>3786</v>
      </c>
      <c r="L29" s="44"/>
      <c r="M29" s="207">
        <v>43930</v>
      </c>
      <c r="N29" s="208"/>
      <c r="O29" s="44"/>
      <c r="P29" s="207">
        <v>43943</v>
      </c>
      <c r="Q29" s="210">
        <v>43943</v>
      </c>
    </row>
    <row r="30" spans="2:17" s="249" customFormat="1" ht="19.7" customHeight="1">
      <c r="B30" s="208">
        <v>9</v>
      </c>
      <c r="C30" s="208" t="s">
        <v>531</v>
      </c>
      <c r="D30" s="208" t="s">
        <v>531</v>
      </c>
      <c r="E30" s="245" t="s">
        <v>3816</v>
      </c>
      <c r="F30" s="44">
        <v>1</v>
      </c>
      <c r="G30" s="215">
        <v>4841</v>
      </c>
      <c r="H30" s="215">
        <f t="shared" si="0"/>
        <v>4841</v>
      </c>
      <c r="I30" s="205"/>
      <c r="J30" s="211" t="s">
        <v>3817</v>
      </c>
      <c r="K30" s="76" t="s">
        <v>3786</v>
      </c>
      <c r="L30" s="44"/>
      <c r="M30" s="207">
        <v>43930</v>
      </c>
      <c r="N30" s="208"/>
      <c r="O30" s="44"/>
      <c r="P30" s="207">
        <v>43943</v>
      </c>
      <c r="Q30" s="210">
        <v>43943</v>
      </c>
    </row>
    <row r="31" spans="2:17" s="249" customFormat="1" ht="19.7" customHeight="1">
      <c r="B31" s="208">
        <v>9</v>
      </c>
      <c r="C31" s="208" t="s">
        <v>531</v>
      </c>
      <c r="D31" s="208" t="s">
        <v>531</v>
      </c>
      <c r="E31" s="245" t="s">
        <v>3818</v>
      </c>
      <c r="F31" s="44">
        <v>1</v>
      </c>
      <c r="G31" s="215">
        <v>4008</v>
      </c>
      <c r="H31" s="215">
        <f t="shared" si="0"/>
        <v>4008</v>
      </c>
      <c r="I31" s="205"/>
      <c r="J31" s="211" t="s">
        <v>3819</v>
      </c>
      <c r="K31" s="76" t="s">
        <v>3786</v>
      </c>
      <c r="L31" s="44"/>
      <c r="M31" s="207">
        <v>43930</v>
      </c>
      <c r="N31" s="208"/>
      <c r="O31" s="44"/>
      <c r="P31" s="207">
        <v>43943</v>
      </c>
      <c r="Q31" s="210">
        <v>43943</v>
      </c>
    </row>
    <row r="32" spans="2:17" s="249" customFormat="1" ht="19.7" customHeight="1">
      <c r="B32" s="208">
        <v>8</v>
      </c>
      <c r="C32" s="208" t="s">
        <v>531</v>
      </c>
      <c r="D32" s="208" t="s">
        <v>531</v>
      </c>
      <c r="E32" s="245" t="s">
        <v>3820</v>
      </c>
      <c r="F32" s="44">
        <v>1</v>
      </c>
      <c r="G32" s="215">
        <v>6672</v>
      </c>
      <c r="H32" s="215">
        <f t="shared" si="0"/>
        <v>6672</v>
      </c>
      <c r="I32" s="205"/>
      <c r="J32" s="211" t="s">
        <v>3821</v>
      </c>
      <c r="K32" s="76" t="s">
        <v>3786</v>
      </c>
      <c r="L32" s="44"/>
      <c r="M32" s="207">
        <v>43930</v>
      </c>
      <c r="N32" s="208"/>
      <c r="O32" s="44"/>
      <c r="P32" s="207">
        <v>43943</v>
      </c>
      <c r="Q32" s="210">
        <v>43943</v>
      </c>
    </row>
    <row r="33" spans="2:17" s="249" customFormat="1" ht="19.7" customHeight="1">
      <c r="B33" s="208">
        <v>8</v>
      </c>
      <c r="C33" s="208" t="s">
        <v>531</v>
      </c>
      <c r="D33" s="208" t="s">
        <v>531</v>
      </c>
      <c r="E33" s="245" t="s">
        <v>3822</v>
      </c>
      <c r="F33" s="44">
        <v>1</v>
      </c>
      <c r="G33" s="215">
        <v>12384</v>
      </c>
      <c r="H33" s="215">
        <f t="shared" si="0"/>
        <v>12384</v>
      </c>
      <c r="I33" s="205"/>
      <c r="J33" s="211" t="s">
        <v>3823</v>
      </c>
      <c r="K33" s="76" t="s">
        <v>3786</v>
      </c>
      <c r="L33" s="44"/>
      <c r="M33" s="207">
        <v>43930</v>
      </c>
      <c r="N33" s="208"/>
      <c r="O33" s="44"/>
      <c r="P33" s="207">
        <v>43943</v>
      </c>
      <c r="Q33" s="210">
        <v>43943</v>
      </c>
    </row>
    <row r="34" spans="2:17" s="249" customFormat="1" ht="19.7" customHeight="1">
      <c r="B34" s="208">
        <v>8</v>
      </c>
      <c r="C34" s="208" t="s">
        <v>531</v>
      </c>
      <c r="D34" s="208" t="s">
        <v>531</v>
      </c>
      <c r="E34" s="245" t="s">
        <v>3824</v>
      </c>
      <c r="F34" s="44">
        <v>1</v>
      </c>
      <c r="G34" s="215">
        <v>9490</v>
      </c>
      <c r="H34" s="215">
        <f t="shared" si="0"/>
        <v>9490</v>
      </c>
      <c r="I34" s="205"/>
      <c r="J34" s="211" t="s">
        <v>3825</v>
      </c>
      <c r="K34" s="76" t="s">
        <v>3786</v>
      </c>
      <c r="L34" s="44"/>
      <c r="M34" s="207">
        <v>43930</v>
      </c>
      <c r="N34" s="208"/>
      <c r="O34" s="44"/>
      <c r="P34" s="207">
        <v>43943</v>
      </c>
      <c r="Q34" s="210">
        <v>43943</v>
      </c>
    </row>
    <row r="35" spans="2:17" s="249" customFormat="1" ht="19.7" customHeight="1">
      <c r="B35" s="208">
        <v>8</v>
      </c>
      <c r="C35" s="208" t="s">
        <v>531</v>
      </c>
      <c r="D35" s="208" t="s">
        <v>531</v>
      </c>
      <c r="E35" s="245" t="s">
        <v>3826</v>
      </c>
      <c r="F35" s="44">
        <v>1</v>
      </c>
      <c r="G35" s="215">
        <v>1550</v>
      </c>
      <c r="H35" s="215">
        <f t="shared" si="0"/>
        <v>1550</v>
      </c>
      <c r="I35" s="205"/>
      <c r="J35" s="211" t="s">
        <v>3827</v>
      </c>
      <c r="K35" s="76" t="s">
        <v>3786</v>
      </c>
      <c r="L35" s="44"/>
      <c r="M35" s="207">
        <v>43930</v>
      </c>
      <c r="N35" s="208"/>
      <c r="O35" s="44"/>
      <c r="P35" s="207">
        <v>43943</v>
      </c>
      <c r="Q35" s="210">
        <v>43943</v>
      </c>
    </row>
    <row r="36" spans="2:17" s="9" customFormat="1" ht="19.7" customHeight="1">
      <c r="B36" s="21"/>
      <c r="C36" s="21"/>
      <c r="D36" s="21"/>
      <c r="E36" s="75"/>
      <c r="F36" s="22"/>
      <c r="G36" s="266">
        <v>0</v>
      </c>
      <c r="H36" s="266">
        <f t="shared" si="0"/>
        <v>0</v>
      </c>
      <c r="I36" s="167"/>
      <c r="J36" s="31"/>
      <c r="K36" s="22"/>
      <c r="L36" s="22"/>
      <c r="M36" s="25"/>
      <c r="N36" s="21"/>
      <c r="O36" s="22"/>
      <c r="P36" s="25"/>
      <c r="Q36" s="26"/>
    </row>
    <row r="37" spans="2:17" s="9" customFormat="1" ht="19.7" customHeight="1">
      <c r="B37" s="21">
        <v>8</v>
      </c>
      <c r="C37" s="21" t="s">
        <v>577</v>
      </c>
      <c r="D37" s="21" t="s">
        <v>577</v>
      </c>
      <c r="E37" s="75" t="s">
        <v>3828</v>
      </c>
      <c r="F37" s="22">
        <v>1</v>
      </c>
      <c r="G37" s="266">
        <v>3956</v>
      </c>
      <c r="H37" s="266">
        <v>3956</v>
      </c>
      <c r="I37" s="167"/>
      <c r="J37" s="31" t="s">
        <v>3829</v>
      </c>
      <c r="K37" s="22" t="s">
        <v>3830</v>
      </c>
      <c r="L37" s="22"/>
      <c r="M37" s="25">
        <v>43931</v>
      </c>
      <c r="N37" s="21"/>
      <c r="O37" s="22"/>
      <c r="P37" s="25">
        <v>43942</v>
      </c>
      <c r="Q37" s="26">
        <v>43943</v>
      </c>
    </row>
    <row r="38" spans="2:17" s="9" customFormat="1" ht="19.7" customHeight="1">
      <c r="B38" s="21"/>
      <c r="C38" s="21"/>
      <c r="D38" s="21"/>
      <c r="E38" s="75"/>
      <c r="F38" s="22"/>
      <c r="G38" s="266"/>
      <c r="H38" s="266"/>
      <c r="I38" s="167"/>
      <c r="J38" s="31"/>
      <c r="K38" s="22"/>
      <c r="L38" s="22"/>
      <c r="M38" s="25"/>
      <c r="N38" s="21"/>
      <c r="O38" s="22"/>
      <c r="P38" s="25"/>
      <c r="Q38" s="26"/>
    </row>
    <row r="39" spans="2:17" s="9" customFormat="1" ht="19.7" customHeight="1">
      <c r="B39" s="21">
        <v>8</v>
      </c>
      <c r="C39" s="21" t="s">
        <v>577</v>
      </c>
      <c r="D39" s="21" t="s">
        <v>577</v>
      </c>
      <c r="E39" s="75" t="s">
        <v>3831</v>
      </c>
      <c r="F39" s="22">
        <v>2</v>
      </c>
      <c r="G39" s="266">
        <v>1330</v>
      </c>
      <c r="H39" s="266">
        <v>2660</v>
      </c>
      <c r="I39" s="167"/>
      <c r="J39" s="31" t="s">
        <v>3832</v>
      </c>
      <c r="K39" s="22" t="s">
        <v>3833</v>
      </c>
      <c r="L39" s="22"/>
      <c r="M39" s="25">
        <v>43934</v>
      </c>
      <c r="N39" s="21"/>
      <c r="O39" s="22"/>
      <c r="P39" s="25">
        <v>43942</v>
      </c>
      <c r="Q39" s="26">
        <v>43942</v>
      </c>
    </row>
    <row r="40" spans="2:17" s="9" customFormat="1" ht="19.7" customHeight="1">
      <c r="B40" s="21"/>
      <c r="C40" s="21"/>
      <c r="D40" s="21"/>
      <c r="E40" s="75"/>
      <c r="F40" s="22"/>
      <c r="G40" s="266"/>
      <c r="H40" s="266"/>
      <c r="I40" s="167"/>
      <c r="J40" s="31"/>
      <c r="K40" s="22"/>
      <c r="L40" s="22"/>
      <c r="M40" s="25"/>
      <c r="N40" s="21"/>
      <c r="O40" s="22"/>
      <c r="P40" s="25"/>
      <c r="Q40" s="26"/>
    </row>
    <row r="41" spans="2:17" s="9" customFormat="1" ht="19.7" customHeight="1">
      <c r="B41" s="21"/>
      <c r="C41" s="21"/>
      <c r="D41" s="21"/>
      <c r="E41" s="75"/>
      <c r="F41" s="22"/>
      <c r="G41" s="266"/>
      <c r="H41" s="266"/>
      <c r="I41" s="167"/>
      <c r="J41" s="31"/>
      <c r="K41" s="22"/>
      <c r="L41" s="22"/>
      <c r="M41" s="25"/>
      <c r="N41" s="21"/>
      <c r="O41" s="22"/>
      <c r="P41" s="25"/>
      <c r="Q41" s="26"/>
    </row>
    <row r="42" spans="2:17" s="9" customFormat="1" ht="19.7" customHeight="1">
      <c r="B42" s="21"/>
      <c r="C42" s="21"/>
      <c r="D42" s="21"/>
      <c r="E42" s="75"/>
      <c r="F42" s="22"/>
      <c r="G42" s="266"/>
      <c r="H42" s="266"/>
      <c r="I42" s="167"/>
      <c r="J42" s="31"/>
      <c r="K42" s="22"/>
      <c r="L42" s="22"/>
      <c r="M42" s="25"/>
      <c r="N42" s="21"/>
      <c r="O42" s="22"/>
      <c r="P42" s="25"/>
      <c r="Q42" s="26"/>
    </row>
    <row r="43" spans="2:17" s="9" customFormat="1" ht="19.7" customHeight="1">
      <c r="B43" s="21"/>
      <c r="C43" s="21"/>
      <c r="D43" s="21"/>
      <c r="E43" s="75"/>
      <c r="F43" s="22"/>
      <c r="G43" s="266"/>
      <c r="H43" s="266"/>
      <c r="I43" s="167"/>
      <c r="J43" s="31"/>
      <c r="K43" s="22"/>
      <c r="L43" s="22"/>
      <c r="M43" s="25"/>
      <c r="N43" s="21"/>
      <c r="O43" s="22"/>
      <c r="P43" s="25"/>
      <c r="Q43" s="26"/>
    </row>
    <row r="44" spans="2:17" s="9" customFormat="1" ht="19.7" customHeight="1">
      <c r="B44" s="21"/>
      <c r="C44" s="21"/>
      <c r="D44" s="21"/>
      <c r="E44" s="75"/>
      <c r="F44" s="22"/>
      <c r="G44" s="266"/>
      <c r="H44" s="266"/>
      <c r="I44" s="167"/>
      <c r="J44" s="31"/>
      <c r="K44" s="22"/>
      <c r="L44" s="22"/>
      <c r="M44" s="25"/>
      <c r="N44" s="21"/>
      <c r="O44" s="22"/>
      <c r="P44" s="25"/>
      <c r="Q44" s="26"/>
    </row>
    <row r="45" spans="2:17" s="9" customFormat="1" ht="19.7" customHeight="1">
      <c r="B45" s="21"/>
      <c r="C45" s="21"/>
      <c r="D45" s="21"/>
      <c r="E45" s="75"/>
      <c r="F45" s="22"/>
      <c r="G45" s="266"/>
      <c r="H45" s="266"/>
      <c r="I45" s="167"/>
      <c r="J45" s="31"/>
      <c r="K45" s="22"/>
      <c r="L45" s="22"/>
      <c r="M45" s="25"/>
      <c r="N45" s="21"/>
      <c r="O45" s="22"/>
      <c r="P45" s="25"/>
      <c r="Q45" s="26"/>
    </row>
    <row r="46" spans="2:17" s="9" customFormat="1" ht="19.7" customHeight="1">
      <c r="B46" s="21"/>
      <c r="C46" s="21"/>
      <c r="D46" s="21"/>
      <c r="E46" s="75"/>
      <c r="F46" s="22"/>
      <c r="G46" s="266"/>
      <c r="H46" s="266"/>
      <c r="I46" s="167"/>
      <c r="J46" s="31"/>
      <c r="K46" s="22"/>
      <c r="L46" s="22"/>
      <c r="M46" s="25"/>
      <c r="N46" s="21"/>
      <c r="O46" s="22"/>
      <c r="P46" s="25"/>
      <c r="Q46" s="26"/>
    </row>
    <row r="47" spans="2:17" s="9" customFormat="1" ht="19.7" customHeight="1">
      <c r="B47" s="21"/>
      <c r="C47" s="21"/>
      <c r="D47" s="21"/>
      <c r="E47" s="75"/>
      <c r="F47" s="22"/>
      <c r="G47" s="266"/>
      <c r="H47" s="266"/>
      <c r="I47" s="167"/>
      <c r="J47" s="31"/>
      <c r="K47" s="22"/>
      <c r="L47" s="22"/>
      <c r="M47" s="25"/>
      <c r="N47" s="21"/>
      <c r="O47" s="22"/>
      <c r="P47" s="25"/>
      <c r="Q47" s="26"/>
    </row>
    <row r="48" spans="2:17" s="9" customFormat="1" ht="19.7" customHeight="1">
      <c r="B48" s="21"/>
      <c r="C48" s="21"/>
      <c r="D48" s="21"/>
      <c r="E48" s="75"/>
      <c r="F48" s="22"/>
      <c r="G48" s="266"/>
      <c r="H48" s="266"/>
      <c r="I48" s="167"/>
      <c r="J48" s="31"/>
      <c r="K48" s="22"/>
      <c r="L48" s="22"/>
      <c r="M48" s="25"/>
      <c r="N48" s="21"/>
      <c r="O48" s="22"/>
      <c r="P48" s="25"/>
      <c r="Q48" s="26"/>
    </row>
    <row r="49" spans="2:17" s="9" customFormat="1" ht="19.7" customHeight="1">
      <c r="B49" s="21"/>
      <c r="C49" s="21"/>
      <c r="D49" s="21"/>
      <c r="E49" s="75"/>
      <c r="F49" s="22"/>
      <c r="G49" s="266"/>
      <c r="H49" s="266"/>
      <c r="I49" s="167"/>
      <c r="J49" s="31"/>
      <c r="K49" s="22"/>
      <c r="L49" s="22"/>
      <c r="M49" s="25"/>
      <c r="N49" s="21"/>
      <c r="O49" s="22"/>
      <c r="P49" s="25"/>
      <c r="Q49" s="26"/>
    </row>
    <row r="50" spans="2:17" s="9" customFormat="1" ht="19.7" customHeight="1">
      <c r="B50" s="21"/>
      <c r="C50" s="21"/>
      <c r="D50" s="21"/>
      <c r="E50" s="75"/>
      <c r="F50" s="22"/>
      <c r="G50" s="266"/>
      <c r="H50" s="266"/>
      <c r="I50" s="167"/>
      <c r="J50" s="31"/>
      <c r="K50" s="22"/>
      <c r="L50" s="22"/>
      <c r="M50" s="25"/>
      <c r="N50" s="21"/>
      <c r="O50" s="22"/>
      <c r="P50" s="25"/>
      <c r="Q50" s="26"/>
    </row>
    <row r="51" spans="2:17" s="9" customFormat="1" ht="19.7" customHeight="1">
      <c r="B51" s="21"/>
      <c r="C51" s="21"/>
      <c r="D51" s="21"/>
      <c r="E51" s="75"/>
      <c r="F51" s="22"/>
      <c r="G51" s="266"/>
      <c r="H51" s="266"/>
      <c r="I51" s="167"/>
      <c r="J51" s="31"/>
      <c r="K51" s="22"/>
      <c r="L51" s="22"/>
      <c r="M51" s="25"/>
      <c r="N51" s="21"/>
      <c r="O51" s="22"/>
      <c r="P51" s="25"/>
      <c r="Q51" s="26"/>
    </row>
    <row r="52" spans="2:17" s="9" customFormat="1" ht="19.7" customHeight="1">
      <c r="B52" s="21"/>
      <c r="C52" s="21"/>
      <c r="D52" s="21"/>
      <c r="E52" s="75"/>
      <c r="F52" s="22"/>
      <c r="G52" s="266"/>
      <c r="H52" s="266"/>
      <c r="I52" s="167"/>
      <c r="J52" s="31"/>
      <c r="K52" s="22"/>
      <c r="L52" s="22"/>
      <c r="M52" s="25"/>
      <c r="N52" s="21"/>
      <c r="O52" s="22"/>
      <c r="P52" s="25"/>
      <c r="Q52" s="26"/>
    </row>
    <row r="53" spans="2:17" s="9" customFormat="1" ht="19.7" customHeight="1">
      <c r="B53" s="21"/>
      <c r="C53" s="21"/>
      <c r="D53" s="21"/>
      <c r="E53" s="75"/>
      <c r="F53" s="22"/>
      <c r="G53" s="266">
        <v>0</v>
      </c>
      <c r="H53" s="266">
        <f>F53*G53</f>
        <v>0</v>
      </c>
      <c r="I53" s="167"/>
      <c r="J53" s="31"/>
      <c r="K53" s="22"/>
      <c r="L53" s="22"/>
      <c r="M53" s="25"/>
      <c r="N53" s="21"/>
      <c r="O53" s="22"/>
      <c r="P53" s="25"/>
      <c r="Q53" s="26"/>
    </row>
    <row r="54" spans="2:17" s="9" customFormat="1" ht="19.7" customHeight="1">
      <c r="B54" s="21"/>
      <c r="C54" s="21"/>
      <c r="D54" s="21"/>
      <c r="E54" s="75"/>
      <c r="F54" s="22"/>
      <c r="G54" s="266">
        <v>0</v>
      </c>
      <c r="H54" s="266">
        <f>F54*G54</f>
        <v>0</v>
      </c>
      <c r="I54" s="167"/>
      <c r="J54" s="31"/>
      <c r="K54" s="22"/>
      <c r="L54" s="22"/>
      <c r="M54" s="25"/>
      <c r="N54" s="21"/>
      <c r="O54" s="22"/>
      <c r="P54" s="25"/>
      <c r="Q54" s="26"/>
    </row>
    <row r="55" spans="2:17">
      <c r="G55" s="3"/>
      <c r="H55" s="3"/>
    </row>
  </sheetData>
  <autoFilter ref="B8:O54" xr:uid="{7D38E49F-E7C7-4403-8E43-EA14C4CA91C1}"/>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D5118-DB37-450A-B709-B53CA5C55728}">
  <dimension ref="B2:Q43"/>
  <sheetViews>
    <sheetView zoomScale="85" zoomScaleNormal="85" workbookViewId="0">
      <pane xSplit="10" ySplit="8" topLeftCell="K9" activePane="bottomRight" state="frozen"/>
      <selection pane="topRight" activeCell="K1" sqref="K1"/>
      <selection pane="bottomLeft" activeCell="A9" sqref="A9"/>
      <selection pane="bottomRight" activeCell="E8" sqref="E8"/>
    </sheetView>
  </sheetViews>
  <sheetFormatPr defaultRowHeight="18.75"/>
  <cols>
    <col min="1" max="1" width="2.625" style="8" customWidth="1"/>
    <col min="2" max="2" width="5.625" style="9" customWidth="1"/>
    <col min="3" max="4" width="20.625" style="8" customWidth="1"/>
    <col min="5" max="5" width="55.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55.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55.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55.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55.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55.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55.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55.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55.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55.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55.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55.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55.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55.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55.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55.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55.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55.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55.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55.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55.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55.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55.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55.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55.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55.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55.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55.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55.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55.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55.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55.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55.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55.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55.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55.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55.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55.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55.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55.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55.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55.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55.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55.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55.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55.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55.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55.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55.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55.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55.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55.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55.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55.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55.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55.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55.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55.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55.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55.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55.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55.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55.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55.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3834</v>
      </c>
      <c r="G2" s="4" t="s">
        <v>2</v>
      </c>
      <c r="H2" s="5"/>
      <c r="I2" s="6"/>
      <c r="J2" s="7">
        <f>SUM(H:H)</f>
        <v>533567</v>
      </c>
    </row>
    <row r="3" spans="2:17" ht="20.100000000000001" customHeight="1">
      <c r="B3" s="1" t="s">
        <v>3</v>
      </c>
      <c r="C3" s="1"/>
      <c r="D3" s="1"/>
      <c r="E3" s="98" t="s">
        <v>3835</v>
      </c>
    </row>
    <row r="4" spans="2:17" ht="20.100000000000001" customHeight="1">
      <c r="B4" s="1" t="s">
        <v>5</v>
      </c>
      <c r="C4" s="1"/>
      <c r="D4" s="1"/>
      <c r="E4" s="98">
        <v>176793</v>
      </c>
    </row>
    <row r="5" spans="2:17" ht="20.100000000000001" customHeight="1">
      <c r="B5" s="1" t="s">
        <v>6</v>
      </c>
      <c r="C5" s="1"/>
      <c r="D5" s="1"/>
      <c r="E5" s="102">
        <v>43951</v>
      </c>
    </row>
    <row r="6" spans="2:17" ht="20.100000000000001" customHeight="1">
      <c r="B6" s="1" t="s">
        <v>7</v>
      </c>
      <c r="C6" s="1"/>
      <c r="D6" s="1"/>
      <c r="E6" s="102">
        <v>43952</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F9*G9</f>
        <v>0</v>
      </c>
      <c r="I9" s="167"/>
      <c r="J9" s="30"/>
      <c r="K9" s="30"/>
      <c r="L9" s="22"/>
      <c r="M9" s="25"/>
      <c r="N9" s="21"/>
      <c r="O9" s="22"/>
      <c r="P9" s="25"/>
      <c r="Q9" s="26"/>
    </row>
    <row r="10" spans="2:17" s="9" customFormat="1" ht="19.7" customHeight="1">
      <c r="B10" s="21">
        <v>1</v>
      </c>
      <c r="C10" s="21" t="s">
        <v>550</v>
      </c>
      <c r="D10" s="21" t="s">
        <v>550</v>
      </c>
      <c r="E10" s="831" t="s">
        <v>3836</v>
      </c>
      <c r="F10" s="539">
        <v>1</v>
      </c>
      <c r="G10" s="266">
        <v>400000</v>
      </c>
      <c r="H10" s="38">
        <f t="shared" ref="H10:H17" si="0">F10*G10</f>
        <v>400000</v>
      </c>
      <c r="I10" s="36"/>
      <c r="J10" s="30" t="s">
        <v>3837</v>
      </c>
      <c r="K10" s="22"/>
      <c r="L10" s="22"/>
      <c r="M10" s="25">
        <v>43923</v>
      </c>
      <c r="N10" s="21"/>
      <c r="O10" s="32">
        <v>43951</v>
      </c>
      <c r="P10" s="25">
        <v>43951</v>
      </c>
      <c r="Q10" s="26">
        <v>43951</v>
      </c>
    </row>
    <row r="11" spans="2:17" s="9" customFormat="1" ht="19.7" customHeight="1">
      <c r="B11" s="21">
        <v>2</v>
      </c>
      <c r="C11" s="21" t="s">
        <v>550</v>
      </c>
      <c r="D11" s="21" t="s">
        <v>550</v>
      </c>
      <c r="E11" s="30" t="s">
        <v>3838</v>
      </c>
      <c r="F11" s="269">
        <v>1</v>
      </c>
      <c r="G11" s="266">
        <v>40000</v>
      </c>
      <c r="H11" s="38">
        <f t="shared" si="0"/>
        <v>40000</v>
      </c>
      <c r="I11" s="167"/>
      <c r="J11" s="31" t="s">
        <v>3839</v>
      </c>
      <c r="K11" s="22"/>
      <c r="L11" s="22"/>
      <c r="M11" s="25">
        <v>43923</v>
      </c>
      <c r="N11" s="21"/>
      <c r="O11" s="32">
        <v>43951</v>
      </c>
      <c r="P11" s="25">
        <v>43951</v>
      </c>
      <c r="Q11" s="26">
        <v>43951</v>
      </c>
    </row>
    <row r="12" spans="2:17" s="9" customFormat="1" ht="19.7" customHeight="1">
      <c r="B12" s="21">
        <v>3</v>
      </c>
      <c r="C12" s="21" t="s">
        <v>550</v>
      </c>
      <c r="D12" s="21" t="s">
        <v>550</v>
      </c>
      <c r="E12" s="30" t="s">
        <v>3840</v>
      </c>
      <c r="F12" s="269">
        <v>1</v>
      </c>
      <c r="G12" s="266">
        <v>30000</v>
      </c>
      <c r="H12" s="38">
        <f>F12*G12</f>
        <v>30000</v>
      </c>
      <c r="I12" s="167"/>
      <c r="J12" s="31" t="s">
        <v>3841</v>
      </c>
      <c r="K12" s="22"/>
      <c r="L12" s="22"/>
      <c r="M12" s="25">
        <v>43923</v>
      </c>
      <c r="N12" s="21"/>
      <c r="O12" s="32">
        <v>43951</v>
      </c>
      <c r="P12" s="25">
        <v>43951</v>
      </c>
      <c r="Q12" s="26">
        <v>43951</v>
      </c>
    </row>
    <row r="13" spans="2:17" s="9" customFormat="1" ht="19.7" customHeight="1">
      <c r="B13" s="21">
        <v>1</v>
      </c>
      <c r="C13" s="21" t="s">
        <v>550</v>
      </c>
      <c r="D13" s="21" t="s">
        <v>550</v>
      </c>
      <c r="E13" s="30" t="s">
        <v>447</v>
      </c>
      <c r="F13" s="269">
        <v>1</v>
      </c>
      <c r="G13" s="266">
        <v>6000</v>
      </c>
      <c r="H13" s="38">
        <f t="shared" si="0"/>
        <v>6000</v>
      </c>
      <c r="I13" s="167"/>
      <c r="J13" s="31"/>
      <c r="K13" s="22"/>
      <c r="L13" s="22"/>
      <c r="M13" s="25">
        <v>43923</v>
      </c>
      <c r="N13" s="21"/>
      <c r="O13" s="32">
        <v>43951</v>
      </c>
      <c r="P13" s="25">
        <v>43951</v>
      </c>
      <c r="Q13" s="26"/>
    </row>
    <row r="14" spans="2:17" s="9" customFormat="1" ht="19.7" customHeight="1">
      <c r="B14" s="21"/>
      <c r="C14" s="21"/>
      <c r="D14" s="21"/>
      <c r="E14" s="157"/>
      <c r="F14" s="269"/>
      <c r="G14" s="266">
        <v>0</v>
      </c>
      <c r="H14" s="38">
        <f t="shared" si="0"/>
        <v>0</v>
      </c>
      <c r="I14" s="167"/>
      <c r="J14" s="330"/>
      <c r="K14" s="22"/>
      <c r="L14" s="22"/>
      <c r="M14" s="25"/>
      <c r="N14" s="21"/>
      <c r="O14" s="32"/>
      <c r="P14" s="25"/>
      <c r="Q14" s="26"/>
    </row>
    <row r="15" spans="2:17" s="9" customFormat="1" ht="19.7" customHeight="1">
      <c r="B15" s="21">
        <v>4</v>
      </c>
      <c r="C15" s="21" t="s">
        <v>531</v>
      </c>
      <c r="D15" s="21" t="s">
        <v>531</v>
      </c>
      <c r="E15" s="862" t="s">
        <v>3842</v>
      </c>
      <c r="F15" s="1112">
        <v>1</v>
      </c>
      <c r="G15" s="266">
        <v>1767</v>
      </c>
      <c r="H15" s="266">
        <f t="shared" si="0"/>
        <v>1767</v>
      </c>
      <c r="I15" s="167"/>
      <c r="J15" s="330" t="s">
        <v>3843</v>
      </c>
      <c r="K15" s="22"/>
      <c r="L15" s="22"/>
      <c r="M15" s="25">
        <v>43923</v>
      </c>
      <c r="N15" s="21"/>
      <c r="O15" s="32">
        <v>43951</v>
      </c>
      <c r="P15" s="25"/>
      <c r="Q15" s="26">
        <v>43934</v>
      </c>
    </row>
    <row r="16" spans="2:17" s="9" customFormat="1" ht="19.7" customHeight="1">
      <c r="B16" s="21">
        <v>3</v>
      </c>
      <c r="C16" s="21" t="s">
        <v>531</v>
      </c>
      <c r="D16" s="21" t="s">
        <v>531</v>
      </c>
      <c r="E16" s="75" t="s">
        <v>3844</v>
      </c>
      <c r="F16" s="1112">
        <v>1</v>
      </c>
      <c r="G16" s="266">
        <v>5200</v>
      </c>
      <c r="H16" s="266">
        <f t="shared" si="0"/>
        <v>5200</v>
      </c>
      <c r="I16" s="167"/>
      <c r="J16" s="31" t="s">
        <v>3845</v>
      </c>
      <c r="K16" s="22"/>
      <c r="L16" s="22"/>
      <c r="M16" s="25">
        <v>43923</v>
      </c>
      <c r="N16" s="21"/>
      <c r="O16" s="32">
        <v>43951</v>
      </c>
      <c r="P16" s="25">
        <v>43951</v>
      </c>
      <c r="Q16" s="26">
        <v>43951</v>
      </c>
    </row>
    <row r="17" spans="2:17" s="9" customFormat="1" ht="19.7" customHeight="1">
      <c r="B17" s="21">
        <v>3</v>
      </c>
      <c r="C17" s="21" t="s">
        <v>531</v>
      </c>
      <c r="D17" s="21" t="s">
        <v>531</v>
      </c>
      <c r="E17" s="75" t="s">
        <v>3846</v>
      </c>
      <c r="F17" s="1112">
        <v>1</v>
      </c>
      <c r="G17" s="266">
        <v>214</v>
      </c>
      <c r="H17" s="266">
        <f t="shared" si="0"/>
        <v>214</v>
      </c>
      <c r="I17" s="167"/>
      <c r="J17" s="31" t="s">
        <v>3847</v>
      </c>
      <c r="K17" s="22"/>
      <c r="L17" s="22"/>
      <c r="M17" s="25">
        <v>43923</v>
      </c>
      <c r="N17" s="21"/>
      <c r="O17" s="32">
        <v>43951</v>
      </c>
      <c r="P17" s="25">
        <v>43951</v>
      </c>
      <c r="Q17" s="26">
        <v>43951</v>
      </c>
    </row>
    <row r="18" spans="2:17" s="9" customFormat="1" ht="19.7" customHeight="1">
      <c r="B18" s="21"/>
      <c r="C18" s="21"/>
      <c r="D18" s="21"/>
      <c r="E18" s="75"/>
      <c r="F18" s="1112"/>
      <c r="G18" s="266"/>
      <c r="H18" s="266"/>
      <c r="I18" s="167"/>
      <c r="J18" s="31"/>
      <c r="K18" s="22"/>
      <c r="L18" s="22"/>
      <c r="M18" s="25"/>
      <c r="N18" s="21"/>
      <c r="O18" s="22"/>
      <c r="P18" s="25"/>
      <c r="Q18" s="26"/>
    </row>
    <row r="19" spans="2:17" s="9" customFormat="1" ht="19.7" customHeight="1">
      <c r="B19" s="21"/>
      <c r="C19" s="21"/>
      <c r="D19" s="21"/>
      <c r="E19" s="75"/>
      <c r="F19" s="1112"/>
      <c r="G19" s="266"/>
      <c r="H19" s="266"/>
      <c r="I19" s="167"/>
      <c r="J19" s="31"/>
      <c r="K19" s="22"/>
      <c r="L19" s="22"/>
      <c r="M19" s="25"/>
      <c r="N19" s="21"/>
      <c r="O19" s="22"/>
      <c r="P19" s="25"/>
      <c r="Q19" s="26"/>
    </row>
    <row r="20" spans="2:17" s="9" customFormat="1" ht="19.7" customHeight="1">
      <c r="B20" s="21">
        <v>12</v>
      </c>
      <c r="C20" s="21" t="s">
        <v>531</v>
      </c>
      <c r="D20" s="21" t="s">
        <v>531</v>
      </c>
      <c r="E20" s="75" t="s">
        <v>3848</v>
      </c>
      <c r="F20" s="1112">
        <v>1</v>
      </c>
      <c r="G20" s="266">
        <v>4220</v>
      </c>
      <c r="H20" s="266">
        <f t="shared" ref="H20:H35" si="1">F20*G20</f>
        <v>4220</v>
      </c>
      <c r="I20" s="167"/>
      <c r="J20" s="31" t="s">
        <v>3849</v>
      </c>
      <c r="K20" s="30" t="s">
        <v>3850</v>
      </c>
      <c r="L20" s="22"/>
      <c r="M20" s="25">
        <v>43927</v>
      </c>
      <c r="N20" s="21"/>
      <c r="O20" s="22"/>
      <c r="P20" s="25">
        <v>43941</v>
      </c>
      <c r="Q20" s="26">
        <v>43942</v>
      </c>
    </row>
    <row r="21" spans="2:17" s="9" customFormat="1" ht="19.7" customHeight="1">
      <c r="B21" s="21">
        <v>12</v>
      </c>
      <c r="C21" s="21" t="s">
        <v>531</v>
      </c>
      <c r="D21" s="21" t="s">
        <v>531</v>
      </c>
      <c r="E21" s="75" t="s">
        <v>3851</v>
      </c>
      <c r="F21" s="1112">
        <v>1</v>
      </c>
      <c r="G21" s="266">
        <v>1370</v>
      </c>
      <c r="H21" s="266">
        <f t="shared" si="1"/>
        <v>1370</v>
      </c>
      <c r="I21" s="167"/>
      <c r="J21" s="31" t="s">
        <v>1449</v>
      </c>
      <c r="K21" s="30" t="s">
        <v>3850</v>
      </c>
      <c r="L21" s="22"/>
      <c r="M21" s="25">
        <v>43927</v>
      </c>
      <c r="N21" s="21"/>
      <c r="O21" s="22"/>
      <c r="P21" s="25">
        <v>43941</v>
      </c>
      <c r="Q21" s="26">
        <v>43942</v>
      </c>
    </row>
    <row r="22" spans="2:17" s="9" customFormat="1" ht="19.7" customHeight="1">
      <c r="B22" s="21">
        <v>12</v>
      </c>
      <c r="C22" s="21" t="s">
        <v>531</v>
      </c>
      <c r="D22" s="21" t="s">
        <v>531</v>
      </c>
      <c r="E22" s="75" t="s">
        <v>3852</v>
      </c>
      <c r="F22" s="1112">
        <v>2</v>
      </c>
      <c r="G22" s="266">
        <v>145</v>
      </c>
      <c r="H22" s="266">
        <f t="shared" si="1"/>
        <v>290</v>
      </c>
      <c r="I22" s="167"/>
      <c r="J22" s="31" t="s">
        <v>1451</v>
      </c>
      <c r="K22" s="30" t="s">
        <v>3850</v>
      </c>
      <c r="L22" s="22"/>
      <c r="M22" s="25">
        <v>43927</v>
      </c>
      <c r="N22" s="21"/>
      <c r="O22" s="22"/>
      <c r="P22" s="25">
        <v>43941</v>
      </c>
      <c r="Q22" s="26">
        <v>43942</v>
      </c>
    </row>
    <row r="23" spans="2:17" s="9" customFormat="1" ht="19.7" customHeight="1">
      <c r="B23" s="21">
        <v>12</v>
      </c>
      <c r="C23" s="21" t="s">
        <v>531</v>
      </c>
      <c r="D23" s="21" t="s">
        <v>531</v>
      </c>
      <c r="E23" s="75" t="s">
        <v>3853</v>
      </c>
      <c r="F23" s="1112">
        <v>2</v>
      </c>
      <c r="G23" s="266">
        <v>120</v>
      </c>
      <c r="H23" s="266">
        <f t="shared" si="1"/>
        <v>240</v>
      </c>
      <c r="I23" s="167"/>
      <c r="J23" s="31" t="s">
        <v>3854</v>
      </c>
      <c r="K23" s="30" t="s">
        <v>3850</v>
      </c>
      <c r="L23" s="22"/>
      <c r="M23" s="25">
        <v>43927</v>
      </c>
      <c r="N23" s="21"/>
      <c r="O23" s="22"/>
      <c r="P23" s="25">
        <v>43941</v>
      </c>
      <c r="Q23" s="26">
        <v>43942</v>
      </c>
    </row>
    <row r="24" spans="2:17" s="9" customFormat="1" ht="19.7" customHeight="1">
      <c r="B24" s="21">
        <v>12</v>
      </c>
      <c r="C24" s="21" t="s">
        <v>531</v>
      </c>
      <c r="D24" s="21" t="s">
        <v>531</v>
      </c>
      <c r="E24" s="41" t="s">
        <v>671</v>
      </c>
      <c r="F24" s="1112">
        <v>2</v>
      </c>
      <c r="G24" s="266">
        <v>147</v>
      </c>
      <c r="H24" s="266">
        <f t="shared" si="1"/>
        <v>294</v>
      </c>
      <c r="I24" s="167"/>
      <c r="J24" s="41" t="s">
        <v>3855</v>
      </c>
      <c r="K24" s="30" t="s">
        <v>3850</v>
      </c>
      <c r="L24" s="22"/>
      <c r="M24" s="25">
        <v>43927</v>
      </c>
      <c r="N24" s="21"/>
      <c r="O24" s="22"/>
      <c r="P24" s="25">
        <v>43941</v>
      </c>
      <c r="Q24" s="26">
        <v>43942</v>
      </c>
    </row>
    <row r="25" spans="2:17" s="9" customFormat="1" ht="19.7" customHeight="1">
      <c r="B25" s="21">
        <v>12</v>
      </c>
      <c r="C25" s="21" t="s">
        <v>531</v>
      </c>
      <c r="D25" s="21" t="s">
        <v>531</v>
      </c>
      <c r="E25" s="41" t="s">
        <v>3856</v>
      </c>
      <c r="F25" s="1112">
        <v>2</v>
      </c>
      <c r="G25" s="266">
        <v>31</v>
      </c>
      <c r="H25" s="266">
        <f t="shared" si="1"/>
        <v>62</v>
      </c>
      <c r="I25" s="167"/>
      <c r="J25" s="41" t="s">
        <v>2504</v>
      </c>
      <c r="K25" s="30" t="s">
        <v>3850</v>
      </c>
      <c r="L25" s="22"/>
      <c r="M25" s="25">
        <v>43927</v>
      </c>
      <c r="N25" s="21"/>
      <c r="O25" s="22"/>
      <c r="P25" s="25">
        <v>43941</v>
      </c>
      <c r="Q25" s="26">
        <v>43942</v>
      </c>
    </row>
    <row r="26" spans="2:17" s="9" customFormat="1" ht="19.7" customHeight="1">
      <c r="B26" s="21">
        <v>12</v>
      </c>
      <c r="C26" s="21" t="s">
        <v>531</v>
      </c>
      <c r="D26" s="21" t="s">
        <v>531</v>
      </c>
      <c r="E26" s="75" t="s">
        <v>3794</v>
      </c>
      <c r="F26" s="1112">
        <v>1</v>
      </c>
      <c r="G26" s="266">
        <v>570</v>
      </c>
      <c r="H26" s="266">
        <f t="shared" si="1"/>
        <v>570</v>
      </c>
      <c r="I26" s="167"/>
      <c r="J26" s="31" t="s">
        <v>3857</v>
      </c>
      <c r="K26" s="30" t="s">
        <v>3850</v>
      </c>
      <c r="L26" s="22"/>
      <c r="M26" s="25">
        <v>43927</v>
      </c>
      <c r="N26" s="21"/>
      <c r="O26" s="22"/>
      <c r="P26" s="25">
        <v>43941</v>
      </c>
      <c r="Q26" s="26">
        <v>43942</v>
      </c>
    </row>
    <row r="27" spans="2:17" s="9" customFormat="1" ht="19.7" customHeight="1">
      <c r="B27" s="21">
        <v>12</v>
      </c>
      <c r="C27" s="21" t="s">
        <v>531</v>
      </c>
      <c r="D27" s="21" t="s">
        <v>531</v>
      </c>
      <c r="E27" s="75" t="s">
        <v>880</v>
      </c>
      <c r="F27" s="1112">
        <v>1</v>
      </c>
      <c r="G27" s="266">
        <v>860</v>
      </c>
      <c r="H27" s="266">
        <f t="shared" si="1"/>
        <v>860</v>
      </c>
      <c r="I27" s="167"/>
      <c r="J27" s="31" t="s">
        <v>860</v>
      </c>
      <c r="K27" s="30" t="s">
        <v>3850</v>
      </c>
      <c r="L27" s="22"/>
      <c r="M27" s="25">
        <v>43927</v>
      </c>
      <c r="N27" s="21"/>
      <c r="O27" s="22"/>
      <c r="P27" s="25">
        <v>43941</v>
      </c>
      <c r="Q27" s="26">
        <v>43942</v>
      </c>
    </row>
    <row r="28" spans="2:17" s="9" customFormat="1" ht="19.7" customHeight="1">
      <c r="B28" s="21">
        <v>12</v>
      </c>
      <c r="C28" s="21" t="s">
        <v>531</v>
      </c>
      <c r="D28" s="21" t="s">
        <v>531</v>
      </c>
      <c r="E28" s="75" t="s">
        <v>3858</v>
      </c>
      <c r="F28" s="1112">
        <v>1</v>
      </c>
      <c r="G28" s="266">
        <v>200</v>
      </c>
      <c r="H28" s="266">
        <f t="shared" si="1"/>
        <v>200</v>
      </c>
      <c r="I28" s="167"/>
      <c r="J28" s="31" t="s">
        <v>695</v>
      </c>
      <c r="K28" s="30" t="s">
        <v>3850</v>
      </c>
      <c r="L28" s="22"/>
      <c r="M28" s="25">
        <v>43927</v>
      </c>
      <c r="N28" s="21"/>
      <c r="O28" s="22"/>
      <c r="P28" s="25">
        <v>43941</v>
      </c>
      <c r="Q28" s="26">
        <v>43942</v>
      </c>
    </row>
    <row r="29" spans="2:17" s="9" customFormat="1" ht="19.7" customHeight="1">
      <c r="B29" s="21">
        <v>12</v>
      </c>
      <c r="C29" s="21" t="s">
        <v>531</v>
      </c>
      <c r="D29" s="21" t="s">
        <v>531</v>
      </c>
      <c r="E29" s="75" t="s">
        <v>3859</v>
      </c>
      <c r="F29" s="1112">
        <v>2</v>
      </c>
      <c r="G29" s="266">
        <v>190</v>
      </c>
      <c r="H29" s="38">
        <f>F29*G29</f>
        <v>380</v>
      </c>
      <c r="I29" s="167"/>
      <c r="J29" s="31" t="s">
        <v>695</v>
      </c>
      <c r="K29" s="30" t="s">
        <v>3850</v>
      </c>
      <c r="L29" s="22"/>
      <c r="M29" s="25">
        <v>43927</v>
      </c>
      <c r="N29" s="21"/>
      <c r="O29" s="22"/>
      <c r="P29" s="25">
        <v>43941</v>
      </c>
      <c r="Q29" s="26">
        <v>43942</v>
      </c>
    </row>
    <row r="30" spans="2:17" s="9" customFormat="1" ht="19.7" customHeight="1">
      <c r="B30" s="21"/>
      <c r="C30" s="21"/>
      <c r="D30" s="21"/>
      <c r="E30" s="75"/>
      <c r="F30" s="1112"/>
      <c r="G30" s="266">
        <v>0</v>
      </c>
      <c r="H30" s="266">
        <f t="shared" si="1"/>
        <v>0</v>
      </c>
      <c r="I30" s="167"/>
      <c r="J30" s="31"/>
      <c r="K30" s="30"/>
      <c r="L30" s="22"/>
      <c r="M30" s="25"/>
      <c r="N30" s="21"/>
      <c r="O30" s="22"/>
      <c r="P30" s="25"/>
      <c r="Q30" s="26"/>
    </row>
    <row r="31" spans="2:17" s="9" customFormat="1" ht="19.7" customHeight="1">
      <c r="B31" s="21">
        <v>12</v>
      </c>
      <c r="C31" s="21" t="s">
        <v>659</v>
      </c>
      <c r="D31" s="21" t="s">
        <v>659</v>
      </c>
      <c r="E31" s="75" t="s">
        <v>3860</v>
      </c>
      <c r="F31" s="1112">
        <v>1</v>
      </c>
      <c r="G31" s="266">
        <v>10100</v>
      </c>
      <c r="H31" s="266">
        <f t="shared" si="1"/>
        <v>10100</v>
      </c>
      <c r="I31" s="167"/>
      <c r="J31" s="75" t="s">
        <v>714</v>
      </c>
      <c r="K31" s="30" t="s">
        <v>3861</v>
      </c>
      <c r="L31" s="22"/>
      <c r="M31" s="25">
        <v>43927</v>
      </c>
      <c r="N31" s="21"/>
      <c r="O31" s="22"/>
      <c r="P31" s="25"/>
      <c r="Q31" s="26">
        <v>43941</v>
      </c>
    </row>
    <row r="32" spans="2:17" s="9" customFormat="1" ht="19.7" customHeight="1">
      <c r="B32" s="21">
        <v>12</v>
      </c>
      <c r="C32" s="21" t="s">
        <v>659</v>
      </c>
      <c r="D32" s="21" t="s">
        <v>659</v>
      </c>
      <c r="E32" s="41" t="s">
        <v>3862</v>
      </c>
      <c r="F32" s="1112">
        <v>1</v>
      </c>
      <c r="G32" s="266">
        <v>16500</v>
      </c>
      <c r="H32" s="266">
        <f t="shared" si="1"/>
        <v>16500</v>
      </c>
      <c r="I32" s="167"/>
      <c r="J32" s="41" t="s">
        <v>3863</v>
      </c>
      <c r="K32" s="30" t="s">
        <v>3861</v>
      </c>
      <c r="L32" s="22"/>
      <c r="M32" s="25">
        <v>43927</v>
      </c>
      <c r="N32" s="21"/>
      <c r="O32" s="22"/>
      <c r="P32" s="25">
        <v>43942</v>
      </c>
      <c r="Q32" s="26">
        <v>43941</v>
      </c>
    </row>
    <row r="33" spans="2:17" s="9" customFormat="1" ht="19.7" customHeight="1">
      <c r="B33" s="21">
        <v>12</v>
      </c>
      <c r="C33" s="21" t="s">
        <v>659</v>
      </c>
      <c r="D33" s="21" t="s">
        <v>659</v>
      </c>
      <c r="E33" s="41" t="s">
        <v>3864</v>
      </c>
      <c r="F33" s="1112">
        <v>1</v>
      </c>
      <c r="G33" s="266">
        <v>10800</v>
      </c>
      <c r="H33" s="266">
        <f t="shared" si="1"/>
        <v>10800</v>
      </c>
      <c r="I33" s="167"/>
      <c r="J33" s="41" t="s">
        <v>1462</v>
      </c>
      <c r="K33" s="30" t="s">
        <v>3861</v>
      </c>
      <c r="L33" s="22"/>
      <c r="M33" s="25">
        <v>43927</v>
      </c>
      <c r="N33" s="21"/>
      <c r="O33" s="22"/>
      <c r="P33" s="25">
        <v>43942</v>
      </c>
      <c r="Q33" s="26">
        <v>43941</v>
      </c>
    </row>
    <row r="34" spans="2:17" s="9" customFormat="1" ht="19.7" customHeight="1">
      <c r="B34" s="21">
        <v>12</v>
      </c>
      <c r="C34" s="21" t="s">
        <v>659</v>
      </c>
      <c r="D34" s="21" t="s">
        <v>659</v>
      </c>
      <c r="E34" s="75" t="s">
        <v>3865</v>
      </c>
      <c r="F34" s="1112">
        <v>1</v>
      </c>
      <c r="G34" s="266">
        <v>2200</v>
      </c>
      <c r="H34" s="266">
        <f t="shared" si="1"/>
        <v>2200</v>
      </c>
      <c r="I34" s="167"/>
      <c r="J34" s="75" t="s">
        <v>3866</v>
      </c>
      <c r="K34" s="30" t="s">
        <v>3861</v>
      </c>
      <c r="L34" s="22"/>
      <c r="M34" s="25">
        <v>43927</v>
      </c>
      <c r="N34" s="21"/>
      <c r="O34" s="22"/>
      <c r="P34" s="25">
        <v>43942</v>
      </c>
      <c r="Q34" s="26">
        <v>43941</v>
      </c>
    </row>
    <row r="35" spans="2:17" s="9" customFormat="1" ht="19.7" customHeight="1">
      <c r="B35" s="21">
        <v>12</v>
      </c>
      <c r="C35" s="21" t="s">
        <v>659</v>
      </c>
      <c r="D35" s="21" t="s">
        <v>659</v>
      </c>
      <c r="E35" s="75" t="s">
        <v>3867</v>
      </c>
      <c r="F35" s="1112">
        <v>1</v>
      </c>
      <c r="G35" s="266">
        <v>2300</v>
      </c>
      <c r="H35" s="266">
        <f t="shared" si="1"/>
        <v>2300</v>
      </c>
      <c r="I35" s="167"/>
      <c r="J35" s="75" t="s">
        <v>3868</v>
      </c>
      <c r="K35" s="30" t="s">
        <v>3861</v>
      </c>
      <c r="L35" s="22"/>
      <c r="M35" s="25">
        <v>43927</v>
      </c>
      <c r="N35" s="21"/>
      <c r="O35" s="22"/>
      <c r="P35" s="25">
        <v>43942</v>
      </c>
      <c r="Q35" s="26">
        <v>43941</v>
      </c>
    </row>
    <row r="36" spans="2:17" s="9" customFormat="1" ht="19.7" customHeight="1">
      <c r="B36" s="21"/>
      <c r="C36" s="21"/>
      <c r="D36" s="21"/>
      <c r="E36" s="41"/>
      <c r="F36" s="1112"/>
      <c r="G36" s="266"/>
      <c r="H36" s="266"/>
      <c r="I36" s="167"/>
      <c r="J36" s="41"/>
      <c r="K36" s="30"/>
      <c r="L36" s="22"/>
      <c r="M36" s="25"/>
      <c r="N36" s="21"/>
      <c r="O36" s="22"/>
      <c r="P36" s="25"/>
      <c r="Q36" s="26"/>
    </row>
    <row r="37" spans="2:17" s="9" customFormat="1" ht="19.7" customHeight="1">
      <c r="B37" s="21"/>
      <c r="C37" s="21"/>
      <c r="D37" s="21"/>
      <c r="E37" s="75"/>
      <c r="F37" s="1112"/>
      <c r="G37" s="266"/>
      <c r="H37" s="266"/>
      <c r="I37" s="167"/>
      <c r="J37" s="75"/>
      <c r="K37" s="30"/>
      <c r="L37" s="22"/>
      <c r="M37" s="25"/>
      <c r="N37" s="21"/>
      <c r="O37" s="22"/>
      <c r="P37" s="25"/>
      <c r="Q37" s="26"/>
    </row>
    <row r="38" spans="2:17" s="9" customFormat="1" ht="19.7" customHeight="1">
      <c r="B38" s="21"/>
      <c r="C38" s="21"/>
      <c r="D38" s="21"/>
      <c r="E38" s="75"/>
      <c r="F38" s="1112"/>
      <c r="G38" s="266"/>
      <c r="H38" s="266"/>
      <c r="I38" s="167"/>
      <c r="J38" s="75"/>
      <c r="K38" s="30"/>
      <c r="L38" s="22"/>
      <c r="M38" s="25"/>
      <c r="N38" s="21"/>
      <c r="O38" s="22"/>
      <c r="P38" s="25"/>
      <c r="Q38" s="26"/>
    </row>
    <row r="39" spans="2:17" s="9" customFormat="1" ht="19.7" customHeight="1">
      <c r="B39" s="21"/>
      <c r="C39" s="21"/>
      <c r="D39" s="21"/>
      <c r="E39" s="157"/>
      <c r="F39" s="269"/>
      <c r="G39" s="266"/>
      <c r="H39" s="38"/>
      <c r="I39" s="167"/>
      <c r="J39" s="330"/>
      <c r="K39" s="22"/>
      <c r="L39" s="22"/>
      <c r="M39" s="25"/>
      <c r="N39" s="21"/>
      <c r="O39" s="22"/>
      <c r="P39" s="25"/>
      <c r="Q39" s="26"/>
    </row>
    <row r="40" spans="2:17" s="9" customFormat="1" ht="19.7" customHeight="1">
      <c r="B40" s="21"/>
      <c r="C40" s="21"/>
      <c r="D40" s="21"/>
      <c r="E40" s="235"/>
      <c r="F40" s="22"/>
      <c r="G40" s="266"/>
      <c r="H40" s="266"/>
      <c r="I40" s="167"/>
      <c r="J40" s="31"/>
      <c r="K40" s="22"/>
      <c r="L40" s="22"/>
      <c r="M40" s="25"/>
      <c r="N40" s="21"/>
      <c r="O40" s="22"/>
      <c r="P40" s="25"/>
      <c r="Q40" s="26"/>
    </row>
    <row r="41" spans="2:17" s="9" customFormat="1" ht="19.7" customHeight="1">
      <c r="B41" s="21"/>
      <c r="C41" s="21"/>
      <c r="D41" s="21"/>
      <c r="E41" s="75"/>
      <c r="F41" s="22"/>
      <c r="G41" s="266"/>
      <c r="H41" s="266"/>
      <c r="I41" s="167"/>
      <c r="J41" s="31"/>
      <c r="K41" s="22"/>
      <c r="L41" s="22"/>
      <c r="M41" s="25"/>
      <c r="N41" s="21"/>
      <c r="O41" s="22"/>
      <c r="P41" s="25"/>
      <c r="Q41" s="26"/>
    </row>
    <row r="42" spans="2:17" s="9" customFormat="1" ht="19.7" customHeight="1">
      <c r="B42" s="21"/>
      <c r="C42" s="21"/>
      <c r="D42" s="21"/>
      <c r="E42" s="75"/>
      <c r="F42" s="22"/>
      <c r="G42" s="266">
        <v>0</v>
      </c>
      <c r="H42" s="266">
        <f>F42*G42</f>
        <v>0</v>
      </c>
      <c r="I42" s="167"/>
      <c r="J42" s="31"/>
      <c r="K42" s="22"/>
      <c r="L42" s="22"/>
      <c r="M42" s="25"/>
      <c r="N42" s="21"/>
      <c r="O42" s="22"/>
      <c r="P42" s="25"/>
      <c r="Q42" s="26"/>
    </row>
    <row r="43" spans="2:17">
      <c r="G43" s="3"/>
      <c r="H43" s="3"/>
    </row>
  </sheetData>
  <autoFilter ref="B8:O42" xr:uid="{DCC25D00-1ACF-4F12-A0BB-5BD01974EF61}"/>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D8736-A1C0-4699-9E9E-14B49806ADD5}">
  <dimension ref="B2:R24"/>
  <sheetViews>
    <sheetView zoomScale="85" zoomScaleNormal="85" workbookViewId="0">
      <pane xSplit="10" ySplit="8" topLeftCell="L9" activePane="bottomRight" state="frozen"/>
      <selection pane="topRight" activeCell="K1" sqref="K1"/>
      <selection pane="bottomLeft" activeCell="A9" sqref="A9"/>
      <selection pane="bottomRight" activeCell="P30" sqref="P30"/>
    </sheetView>
  </sheetViews>
  <sheetFormatPr defaultRowHeight="18.75"/>
  <cols>
    <col min="1" max="1" width="2.625" style="8" customWidth="1"/>
    <col min="2" max="2" width="5.625" style="9" customWidth="1"/>
    <col min="3" max="4" width="20.625" style="8" customWidth="1"/>
    <col min="5" max="5" width="50.625" style="8" customWidth="1"/>
    <col min="6" max="6" width="6.25" style="8" customWidth="1"/>
    <col min="7" max="8" width="9.875" style="8" bestFit="1" customWidth="1"/>
    <col min="9" max="9" width="5.75" style="3" customWidth="1"/>
    <col min="10" max="11" width="35.625" style="8" customWidth="1"/>
    <col min="12" max="12" width="3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50.625" style="8" customWidth="1"/>
    <col min="262" max="262" width="6.25" style="8" customWidth="1"/>
    <col min="263" max="264" width="9.875" style="8" bestFit="1" customWidth="1"/>
    <col min="265" max="265" width="5.75" style="8" customWidth="1"/>
    <col min="266" max="267" width="35.625" style="8" customWidth="1"/>
    <col min="268" max="268" width="3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50.625" style="8" customWidth="1"/>
    <col min="518" max="518" width="6.25" style="8" customWidth="1"/>
    <col min="519" max="520" width="9.875" style="8" bestFit="1" customWidth="1"/>
    <col min="521" max="521" width="5.75" style="8" customWidth="1"/>
    <col min="522" max="523" width="35.625" style="8" customWidth="1"/>
    <col min="524" max="524" width="3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50.625" style="8" customWidth="1"/>
    <col min="774" max="774" width="6.25" style="8" customWidth="1"/>
    <col min="775" max="776" width="9.875" style="8" bestFit="1" customWidth="1"/>
    <col min="777" max="777" width="5.75" style="8" customWidth="1"/>
    <col min="778" max="779" width="35.625" style="8" customWidth="1"/>
    <col min="780" max="780" width="3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50.625" style="8" customWidth="1"/>
    <col min="1030" max="1030" width="6.25" style="8" customWidth="1"/>
    <col min="1031" max="1032" width="9.875" style="8" bestFit="1" customWidth="1"/>
    <col min="1033" max="1033" width="5.75" style="8" customWidth="1"/>
    <col min="1034" max="1035" width="35.625" style="8" customWidth="1"/>
    <col min="1036" max="1036" width="3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50.625" style="8" customWidth="1"/>
    <col min="1286" max="1286" width="6.25" style="8" customWidth="1"/>
    <col min="1287" max="1288" width="9.875" style="8" bestFit="1" customWidth="1"/>
    <col min="1289" max="1289" width="5.75" style="8" customWidth="1"/>
    <col min="1290" max="1291" width="35.625" style="8" customWidth="1"/>
    <col min="1292" max="1292" width="3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50.625" style="8" customWidth="1"/>
    <col min="1542" max="1542" width="6.25" style="8" customWidth="1"/>
    <col min="1543" max="1544" width="9.875" style="8" bestFit="1" customWidth="1"/>
    <col min="1545" max="1545" width="5.75" style="8" customWidth="1"/>
    <col min="1546" max="1547" width="35.625" style="8" customWidth="1"/>
    <col min="1548" max="1548" width="3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50.625" style="8" customWidth="1"/>
    <col min="1798" max="1798" width="6.25" style="8" customWidth="1"/>
    <col min="1799" max="1800" width="9.875" style="8" bestFit="1" customWidth="1"/>
    <col min="1801" max="1801" width="5.75" style="8" customWidth="1"/>
    <col min="1802" max="1803" width="35.625" style="8" customWidth="1"/>
    <col min="1804" max="1804" width="3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50.625" style="8" customWidth="1"/>
    <col min="2054" max="2054" width="6.25" style="8" customWidth="1"/>
    <col min="2055" max="2056" width="9.875" style="8" bestFit="1" customWidth="1"/>
    <col min="2057" max="2057" width="5.75" style="8" customWidth="1"/>
    <col min="2058" max="2059" width="35.625" style="8" customWidth="1"/>
    <col min="2060" max="2060" width="3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50.625" style="8" customWidth="1"/>
    <col min="2310" max="2310" width="6.25" style="8" customWidth="1"/>
    <col min="2311" max="2312" width="9.875" style="8" bestFit="1" customWidth="1"/>
    <col min="2313" max="2313" width="5.75" style="8" customWidth="1"/>
    <col min="2314" max="2315" width="35.625" style="8" customWidth="1"/>
    <col min="2316" max="2316" width="3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50.625" style="8" customWidth="1"/>
    <col min="2566" max="2566" width="6.25" style="8" customWidth="1"/>
    <col min="2567" max="2568" width="9.875" style="8" bestFit="1" customWidth="1"/>
    <col min="2569" max="2569" width="5.75" style="8" customWidth="1"/>
    <col min="2570" max="2571" width="35.625" style="8" customWidth="1"/>
    <col min="2572" max="2572" width="3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50.625" style="8" customWidth="1"/>
    <col min="2822" max="2822" width="6.25" style="8" customWidth="1"/>
    <col min="2823" max="2824" width="9.875" style="8" bestFit="1" customWidth="1"/>
    <col min="2825" max="2825" width="5.75" style="8" customWidth="1"/>
    <col min="2826" max="2827" width="35.625" style="8" customWidth="1"/>
    <col min="2828" max="2828" width="3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50.625" style="8" customWidth="1"/>
    <col min="3078" max="3078" width="6.25" style="8" customWidth="1"/>
    <col min="3079" max="3080" width="9.875" style="8" bestFit="1" customWidth="1"/>
    <col min="3081" max="3081" width="5.75" style="8" customWidth="1"/>
    <col min="3082" max="3083" width="35.625" style="8" customWidth="1"/>
    <col min="3084" max="3084" width="3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50.625" style="8" customWidth="1"/>
    <col min="3334" max="3334" width="6.25" style="8" customWidth="1"/>
    <col min="3335" max="3336" width="9.875" style="8" bestFit="1" customWidth="1"/>
    <col min="3337" max="3337" width="5.75" style="8" customWidth="1"/>
    <col min="3338" max="3339" width="35.625" style="8" customWidth="1"/>
    <col min="3340" max="3340" width="3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50.625" style="8" customWidth="1"/>
    <col min="3590" max="3590" width="6.25" style="8" customWidth="1"/>
    <col min="3591" max="3592" width="9.875" style="8" bestFit="1" customWidth="1"/>
    <col min="3593" max="3593" width="5.75" style="8" customWidth="1"/>
    <col min="3594" max="3595" width="35.625" style="8" customWidth="1"/>
    <col min="3596" max="3596" width="3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50.625" style="8" customWidth="1"/>
    <col min="3846" max="3846" width="6.25" style="8" customWidth="1"/>
    <col min="3847" max="3848" width="9.875" style="8" bestFit="1" customWidth="1"/>
    <col min="3849" max="3849" width="5.75" style="8" customWidth="1"/>
    <col min="3850" max="3851" width="35.625" style="8" customWidth="1"/>
    <col min="3852" max="3852" width="3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50.625" style="8" customWidth="1"/>
    <col min="4102" max="4102" width="6.25" style="8" customWidth="1"/>
    <col min="4103" max="4104" width="9.875" style="8" bestFit="1" customWidth="1"/>
    <col min="4105" max="4105" width="5.75" style="8" customWidth="1"/>
    <col min="4106" max="4107" width="35.625" style="8" customWidth="1"/>
    <col min="4108" max="4108" width="3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50.625" style="8" customWidth="1"/>
    <col min="4358" max="4358" width="6.25" style="8" customWidth="1"/>
    <col min="4359" max="4360" width="9.875" style="8" bestFit="1" customWidth="1"/>
    <col min="4361" max="4361" width="5.75" style="8" customWidth="1"/>
    <col min="4362" max="4363" width="35.625" style="8" customWidth="1"/>
    <col min="4364" max="4364" width="3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50.625" style="8" customWidth="1"/>
    <col min="4614" max="4614" width="6.25" style="8" customWidth="1"/>
    <col min="4615" max="4616" width="9.875" style="8" bestFit="1" customWidth="1"/>
    <col min="4617" max="4617" width="5.75" style="8" customWidth="1"/>
    <col min="4618" max="4619" width="35.625" style="8" customWidth="1"/>
    <col min="4620" max="4620" width="3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50.625" style="8" customWidth="1"/>
    <col min="4870" max="4870" width="6.25" style="8" customWidth="1"/>
    <col min="4871" max="4872" width="9.875" style="8" bestFit="1" customWidth="1"/>
    <col min="4873" max="4873" width="5.75" style="8" customWidth="1"/>
    <col min="4874" max="4875" width="35.625" style="8" customWidth="1"/>
    <col min="4876" max="4876" width="3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50.625" style="8" customWidth="1"/>
    <col min="5126" max="5126" width="6.25" style="8" customWidth="1"/>
    <col min="5127" max="5128" width="9.875" style="8" bestFit="1" customWidth="1"/>
    <col min="5129" max="5129" width="5.75" style="8" customWidth="1"/>
    <col min="5130" max="5131" width="35.625" style="8" customWidth="1"/>
    <col min="5132" max="5132" width="3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50.625" style="8" customWidth="1"/>
    <col min="5382" max="5382" width="6.25" style="8" customWidth="1"/>
    <col min="5383" max="5384" width="9.875" style="8" bestFit="1" customWidth="1"/>
    <col min="5385" max="5385" width="5.75" style="8" customWidth="1"/>
    <col min="5386" max="5387" width="35.625" style="8" customWidth="1"/>
    <col min="5388" max="5388" width="3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50.625" style="8" customWidth="1"/>
    <col min="5638" max="5638" width="6.25" style="8" customWidth="1"/>
    <col min="5639" max="5640" width="9.875" style="8" bestFit="1" customWidth="1"/>
    <col min="5641" max="5641" width="5.75" style="8" customWidth="1"/>
    <col min="5642" max="5643" width="35.625" style="8" customWidth="1"/>
    <col min="5644" max="5644" width="3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50.625" style="8" customWidth="1"/>
    <col min="5894" max="5894" width="6.25" style="8" customWidth="1"/>
    <col min="5895" max="5896" width="9.875" style="8" bestFit="1" customWidth="1"/>
    <col min="5897" max="5897" width="5.75" style="8" customWidth="1"/>
    <col min="5898" max="5899" width="35.625" style="8" customWidth="1"/>
    <col min="5900" max="5900" width="3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50.625" style="8" customWidth="1"/>
    <col min="6150" max="6150" width="6.25" style="8" customWidth="1"/>
    <col min="6151" max="6152" width="9.875" style="8" bestFit="1" customWidth="1"/>
    <col min="6153" max="6153" width="5.75" style="8" customWidth="1"/>
    <col min="6154" max="6155" width="35.625" style="8" customWidth="1"/>
    <col min="6156" max="6156" width="3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50.625" style="8" customWidth="1"/>
    <col min="6406" max="6406" width="6.25" style="8" customWidth="1"/>
    <col min="6407" max="6408" width="9.875" style="8" bestFit="1" customWidth="1"/>
    <col min="6409" max="6409" width="5.75" style="8" customWidth="1"/>
    <col min="6410" max="6411" width="35.625" style="8" customWidth="1"/>
    <col min="6412" max="6412" width="3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50.625" style="8" customWidth="1"/>
    <col min="6662" max="6662" width="6.25" style="8" customWidth="1"/>
    <col min="6663" max="6664" width="9.875" style="8" bestFit="1" customWidth="1"/>
    <col min="6665" max="6665" width="5.75" style="8" customWidth="1"/>
    <col min="6666" max="6667" width="35.625" style="8" customWidth="1"/>
    <col min="6668" max="6668" width="3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50.625" style="8" customWidth="1"/>
    <col min="6918" max="6918" width="6.25" style="8" customWidth="1"/>
    <col min="6919" max="6920" width="9.875" style="8" bestFit="1" customWidth="1"/>
    <col min="6921" max="6921" width="5.75" style="8" customWidth="1"/>
    <col min="6922" max="6923" width="35.625" style="8" customWidth="1"/>
    <col min="6924" max="6924" width="3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50.625" style="8" customWidth="1"/>
    <col min="7174" max="7174" width="6.25" style="8" customWidth="1"/>
    <col min="7175" max="7176" width="9.875" style="8" bestFit="1" customWidth="1"/>
    <col min="7177" max="7177" width="5.75" style="8" customWidth="1"/>
    <col min="7178" max="7179" width="35.625" style="8" customWidth="1"/>
    <col min="7180" max="7180" width="3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50.625" style="8" customWidth="1"/>
    <col min="7430" max="7430" width="6.25" style="8" customWidth="1"/>
    <col min="7431" max="7432" width="9.875" style="8" bestFit="1" customWidth="1"/>
    <col min="7433" max="7433" width="5.75" style="8" customWidth="1"/>
    <col min="7434" max="7435" width="35.625" style="8" customWidth="1"/>
    <col min="7436" max="7436" width="3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50.625" style="8" customWidth="1"/>
    <col min="7686" max="7686" width="6.25" style="8" customWidth="1"/>
    <col min="7687" max="7688" width="9.875" style="8" bestFit="1" customWidth="1"/>
    <col min="7689" max="7689" width="5.75" style="8" customWidth="1"/>
    <col min="7690" max="7691" width="35.625" style="8" customWidth="1"/>
    <col min="7692" max="7692" width="3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50.625" style="8" customWidth="1"/>
    <col min="7942" max="7942" width="6.25" style="8" customWidth="1"/>
    <col min="7943" max="7944" width="9.875" style="8" bestFit="1" customWidth="1"/>
    <col min="7945" max="7945" width="5.75" style="8" customWidth="1"/>
    <col min="7946" max="7947" width="35.625" style="8" customWidth="1"/>
    <col min="7948" max="7948" width="3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50.625" style="8" customWidth="1"/>
    <col min="8198" max="8198" width="6.25" style="8" customWidth="1"/>
    <col min="8199" max="8200" width="9.875" style="8" bestFit="1" customWidth="1"/>
    <col min="8201" max="8201" width="5.75" style="8" customWidth="1"/>
    <col min="8202" max="8203" width="35.625" style="8" customWidth="1"/>
    <col min="8204" max="8204" width="3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50.625" style="8" customWidth="1"/>
    <col min="8454" max="8454" width="6.25" style="8" customWidth="1"/>
    <col min="8455" max="8456" width="9.875" style="8" bestFit="1" customWidth="1"/>
    <col min="8457" max="8457" width="5.75" style="8" customWidth="1"/>
    <col min="8458" max="8459" width="35.625" style="8" customWidth="1"/>
    <col min="8460" max="8460" width="3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50.625" style="8" customWidth="1"/>
    <col min="8710" max="8710" width="6.25" style="8" customWidth="1"/>
    <col min="8711" max="8712" width="9.875" style="8" bestFit="1" customWidth="1"/>
    <col min="8713" max="8713" width="5.75" style="8" customWidth="1"/>
    <col min="8714" max="8715" width="35.625" style="8" customWidth="1"/>
    <col min="8716" max="8716" width="3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50.625" style="8" customWidth="1"/>
    <col min="8966" max="8966" width="6.25" style="8" customWidth="1"/>
    <col min="8967" max="8968" width="9.875" style="8" bestFit="1" customWidth="1"/>
    <col min="8969" max="8969" width="5.75" style="8" customWidth="1"/>
    <col min="8970" max="8971" width="35.625" style="8" customWidth="1"/>
    <col min="8972" max="8972" width="3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50.625" style="8" customWidth="1"/>
    <col min="9222" max="9222" width="6.25" style="8" customWidth="1"/>
    <col min="9223" max="9224" width="9.875" style="8" bestFit="1" customWidth="1"/>
    <col min="9225" max="9225" width="5.75" style="8" customWidth="1"/>
    <col min="9226" max="9227" width="35.625" style="8" customWidth="1"/>
    <col min="9228" max="9228" width="3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50.625" style="8" customWidth="1"/>
    <col min="9478" max="9478" width="6.25" style="8" customWidth="1"/>
    <col min="9479" max="9480" width="9.875" style="8" bestFit="1" customWidth="1"/>
    <col min="9481" max="9481" width="5.75" style="8" customWidth="1"/>
    <col min="9482" max="9483" width="35.625" style="8" customWidth="1"/>
    <col min="9484" max="9484" width="3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50.625" style="8" customWidth="1"/>
    <col min="9734" max="9734" width="6.25" style="8" customWidth="1"/>
    <col min="9735" max="9736" width="9.875" style="8" bestFit="1" customWidth="1"/>
    <col min="9737" max="9737" width="5.75" style="8" customWidth="1"/>
    <col min="9738" max="9739" width="35.625" style="8" customWidth="1"/>
    <col min="9740" max="9740" width="3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50.625" style="8" customWidth="1"/>
    <col min="9990" max="9990" width="6.25" style="8" customWidth="1"/>
    <col min="9991" max="9992" width="9.875" style="8" bestFit="1" customWidth="1"/>
    <col min="9993" max="9993" width="5.75" style="8" customWidth="1"/>
    <col min="9994" max="9995" width="35.625" style="8" customWidth="1"/>
    <col min="9996" max="9996" width="3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50.625" style="8" customWidth="1"/>
    <col min="10246" max="10246" width="6.25" style="8" customWidth="1"/>
    <col min="10247" max="10248" width="9.875" style="8" bestFit="1" customWidth="1"/>
    <col min="10249" max="10249" width="5.75" style="8" customWidth="1"/>
    <col min="10250" max="10251" width="35.625" style="8" customWidth="1"/>
    <col min="10252" max="10252" width="3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50.625" style="8" customWidth="1"/>
    <col min="10502" max="10502" width="6.25" style="8" customWidth="1"/>
    <col min="10503" max="10504" width="9.875" style="8" bestFit="1" customWidth="1"/>
    <col min="10505" max="10505" width="5.75" style="8" customWidth="1"/>
    <col min="10506" max="10507" width="35.625" style="8" customWidth="1"/>
    <col min="10508" max="10508" width="3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50.625" style="8" customWidth="1"/>
    <col min="10758" max="10758" width="6.25" style="8" customWidth="1"/>
    <col min="10759" max="10760" width="9.875" style="8" bestFit="1" customWidth="1"/>
    <col min="10761" max="10761" width="5.75" style="8" customWidth="1"/>
    <col min="10762" max="10763" width="35.625" style="8" customWidth="1"/>
    <col min="10764" max="10764" width="3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50.625" style="8" customWidth="1"/>
    <col min="11014" max="11014" width="6.25" style="8" customWidth="1"/>
    <col min="11015" max="11016" width="9.875" style="8" bestFit="1" customWidth="1"/>
    <col min="11017" max="11017" width="5.75" style="8" customWidth="1"/>
    <col min="11018" max="11019" width="35.625" style="8" customWidth="1"/>
    <col min="11020" max="11020" width="3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50.625" style="8" customWidth="1"/>
    <col min="11270" max="11270" width="6.25" style="8" customWidth="1"/>
    <col min="11271" max="11272" width="9.875" style="8" bestFit="1" customWidth="1"/>
    <col min="11273" max="11273" width="5.75" style="8" customWidth="1"/>
    <col min="11274" max="11275" width="35.625" style="8" customWidth="1"/>
    <col min="11276" max="11276" width="3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50.625" style="8" customWidth="1"/>
    <col min="11526" max="11526" width="6.25" style="8" customWidth="1"/>
    <col min="11527" max="11528" width="9.875" style="8" bestFit="1" customWidth="1"/>
    <col min="11529" max="11529" width="5.75" style="8" customWidth="1"/>
    <col min="11530" max="11531" width="35.625" style="8" customWidth="1"/>
    <col min="11532" max="11532" width="3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50.625" style="8" customWidth="1"/>
    <col min="11782" max="11782" width="6.25" style="8" customWidth="1"/>
    <col min="11783" max="11784" width="9.875" style="8" bestFit="1" customWidth="1"/>
    <col min="11785" max="11785" width="5.75" style="8" customWidth="1"/>
    <col min="11786" max="11787" width="35.625" style="8" customWidth="1"/>
    <col min="11788" max="11788" width="3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50.625" style="8" customWidth="1"/>
    <col min="12038" max="12038" width="6.25" style="8" customWidth="1"/>
    <col min="12039" max="12040" width="9.875" style="8" bestFit="1" customWidth="1"/>
    <col min="12041" max="12041" width="5.75" style="8" customWidth="1"/>
    <col min="12042" max="12043" width="35.625" style="8" customWidth="1"/>
    <col min="12044" max="12044" width="3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50.625" style="8" customWidth="1"/>
    <col min="12294" max="12294" width="6.25" style="8" customWidth="1"/>
    <col min="12295" max="12296" width="9.875" style="8" bestFit="1" customWidth="1"/>
    <col min="12297" max="12297" width="5.75" style="8" customWidth="1"/>
    <col min="12298" max="12299" width="35.625" style="8" customWidth="1"/>
    <col min="12300" max="12300" width="3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50.625" style="8" customWidth="1"/>
    <col min="12550" max="12550" width="6.25" style="8" customWidth="1"/>
    <col min="12551" max="12552" width="9.875" style="8" bestFit="1" customWidth="1"/>
    <col min="12553" max="12553" width="5.75" style="8" customWidth="1"/>
    <col min="12554" max="12555" width="35.625" style="8" customWidth="1"/>
    <col min="12556" max="12556" width="3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50.625" style="8" customWidth="1"/>
    <col min="12806" max="12806" width="6.25" style="8" customWidth="1"/>
    <col min="12807" max="12808" width="9.875" style="8" bestFit="1" customWidth="1"/>
    <col min="12809" max="12809" width="5.75" style="8" customWidth="1"/>
    <col min="12810" max="12811" width="35.625" style="8" customWidth="1"/>
    <col min="12812" max="12812" width="3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50.625" style="8" customWidth="1"/>
    <col min="13062" max="13062" width="6.25" style="8" customWidth="1"/>
    <col min="13063" max="13064" width="9.875" style="8" bestFit="1" customWidth="1"/>
    <col min="13065" max="13065" width="5.75" style="8" customWidth="1"/>
    <col min="13066" max="13067" width="35.625" style="8" customWidth="1"/>
    <col min="13068" max="13068" width="3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50.625" style="8" customWidth="1"/>
    <col min="13318" max="13318" width="6.25" style="8" customWidth="1"/>
    <col min="13319" max="13320" width="9.875" style="8" bestFit="1" customWidth="1"/>
    <col min="13321" max="13321" width="5.75" style="8" customWidth="1"/>
    <col min="13322" max="13323" width="35.625" style="8" customWidth="1"/>
    <col min="13324" max="13324" width="3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50.625" style="8" customWidth="1"/>
    <col min="13574" max="13574" width="6.25" style="8" customWidth="1"/>
    <col min="13575" max="13576" width="9.875" style="8" bestFit="1" customWidth="1"/>
    <col min="13577" max="13577" width="5.75" style="8" customWidth="1"/>
    <col min="13578" max="13579" width="35.625" style="8" customWidth="1"/>
    <col min="13580" max="13580" width="3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50.625" style="8" customWidth="1"/>
    <col min="13830" max="13830" width="6.25" style="8" customWidth="1"/>
    <col min="13831" max="13832" width="9.875" style="8" bestFit="1" customWidth="1"/>
    <col min="13833" max="13833" width="5.75" style="8" customWidth="1"/>
    <col min="13834" max="13835" width="35.625" style="8" customWidth="1"/>
    <col min="13836" max="13836" width="3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50.625" style="8" customWidth="1"/>
    <col min="14086" max="14086" width="6.25" style="8" customWidth="1"/>
    <col min="14087" max="14088" width="9.875" style="8" bestFit="1" customWidth="1"/>
    <col min="14089" max="14089" width="5.75" style="8" customWidth="1"/>
    <col min="14090" max="14091" width="35.625" style="8" customWidth="1"/>
    <col min="14092" max="14092" width="3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50.625" style="8" customWidth="1"/>
    <col min="14342" max="14342" width="6.25" style="8" customWidth="1"/>
    <col min="14343" max="14344" width="9.875" style="8" bestFit="1" customWidth="1"/>
    <col min="14345" max="14345" width="5.75" style="8" customWidth="1"/>
    <col min="14346" max="14347" width="35.625" style="8" customWidth="1"/>
    <col min="14348" max="14348" width="3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50.625" style="8" customWidth="1"/>
    <col min="14598" max="14598" width="6.25" style="8" customWidth="1"/>
    <col min="14599" max="14600" width="9.875" style="8" bestFit="1" customWidth="1"/>
    <col min="14601" max="14601" width="5.75" style="8" customWidth="1"/>
    <col min="14602" max="14603" width="35.625" style="8" customWidth="1"/>
    <col min="14604" max="14604" width="3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50.625" style="8" customWidth="1"/>
    <col min="14854" max="14854" width="6.25" style="8" customWidth="1"/>
    <col min="14855" max="14856" width="9.875" style="8" bestFit="1" customWidth="1"/>
    <col min="14857" max="14857" width="5.75" style="8" customWidth="1"/>
    <col min="14858" max="14859" width="35.625" style="8" customWidth="1"/>
    <col min="14860" max="14860" width="3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50.625" style="8" customWidth="1"/>
    <col min="15110" max="15110" width="6.25" style="8" customWidth="1"/>
    <col min="15111" max="15112" width="9.875" style="8" bestFit="1" customWidth="1"/>
    <col min="15113" max="15113" width="5.75" style="8" customWidth="1"/>
    <col min="15114" max="15115" width="35.625" style="8" customWidth="1"/>
    <col min="15116" max="15116" width="3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50.625" style="8" customWidth="1"/>
    <col min="15366" max="15366" width="6.25" style="8" customWidth="1"/>
    <col min="15367" max="15368" width="9.875" style="8" bestFit="1" customWidth="1"/>
    <col min="15369" max="15369" width="5.75" style="8" customWidth="1"/>
    <col min="15370" max="15371" width="35.625" style="8" customWidth="1"/>
    <col min="15372" max="15372" width="3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50.625" style="8" customWidth="1"/>
    <col min="15622" max="15622" width="6.25" style="8" customWidth="1"/>
    <col min="15623" max="15624" width="9.875" style="8" bestFit="1" customWidth="1"/>
    <col min="15625" max="15625" width="5.75" style="8" customWidth="1"/>
    <col min="15626" max="15627" width="35.625" style="8" customWidth="1"/>
    <col min="15628" max="15628" width="3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50.625" style="8" customWidth="1"/>
    <col min="15878" max="15878" width="6.25" style="8" customWidth="1"/>
    <col min="15879" max="15880" width="9.875" style="8" bestFit="1" customWidth="1"/>
    <col min="15881" max="15881" width="5.75" style="8" customWidth="1"/>
    <col min="15882" max="15883" width="35.625" style="8" customWidth="1"/>
    <col min="15884" max="15884" width="3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50.625" style="8" customWidth="1"/>
    <col min="16134" max="16134" width="6.25" style="8" customWidth="1"/>
    <col min="16135" max="16136" width="9.875" style="8" bestFit="1" customWidth="1"/>
    <col min="16137" max="16137" width="5.75" style="8" customWidth="1"/>
    <col min="16138" max="16139" width="35.625" style="8" customWidth="1"/>
    <col min="16140" max="16140" width="3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3869</v>
      </c>
      <c r="G2" s="4" t="s">
        <v>2</v>
      </c>
      <c r="H2" s="5"/>
      <c r="I2" s="6"/>
      <c r="J2" s="7">
        <f>SUM(H:H)</f>
        <v>35029</v>
      </c>
    </row>
    <row r="3" spans="2:17" ht="20.100000000000001" customHeight="1">
      <c r="B3" s="1" t="s">
        <v>3</v>
      </c>
      <c r="C3" s="1"/>
      <c r="D3" s="1"/>
      <c r="E3" s="98" t="s">
        <v>3870</v>
      </c>
    </row>
    <row r="4" spans="2:17" ht="20.100000000000001" customHeight="1">
      <c r="B4" s="1" t="s">
        <v>5</v>
      </c>
      <c r="C4" s="1"/>
      <c r="D4" s="1"/>
      <c r="E4" s="98">
        <v>176869</v>
      </c>
    </row>
    <row r="5" spans="2:17" ht="20.100000000000001" customHeight="1">
      <c r="B5" s="1" t="s">
        <v>6</v>
      </c>
      <c r="C5" s="1"/>
      <c r="D5" s="1"/>
      <c r="E5" s="102">
        <v>43938</v>
      </c>
    </row>
    <row r="6" spans="2:17" ht="20.100000000000001" customHeight="1">
      <c r="B6" s="1" t="s">
        <v>7</v>
      </c>
      <c r="C6" s="1"/>
      <c r="D6" s="1"/>
      <c r="E6" s="102"/>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v>1</v>
      </c>
      <c r="C9" s="21" t="s">
        <v>3871</v>
      </c>
      <c r="D9" s="21" t="s">
        <v>531</v>
      </c>
      <c r="E9" s="76" t="s">
        <v>3872</v>
      </c>
      <c r="F9" s="1112">
        <v>1</v>
      </c>
      <c r="G9" s="266">
        <v>898</v>
      </c>
      <c r="H9" s="38">
        <f t="shared" ref="H9:H24" si="0">F9*G9</f>
        <v>898</v>
      </c>
      <c r="I9" s="167"/>
      <c r="J9" s="31" t="s">
        <v>3873</v>
      </c>
      <c r="K9" s="22"/>
      <c r="L9" s="22" t="s">
        <v>3874</v>
      </c>
      <c r="M9" s="25">
        <v>43929</v>
      </c>
      <c r="N9" s="21"/>
      <c r="O9" s="32"/>
      <c r="P9" s="25">
        <v>43943</v>
      </c>
      <c r="Q9" s="26" t="s">
        <v>3875</v>
      </c>
    </row>
    <row r="10" spans="2:17" s="9" customFormat="1" ht="19.7" customHeight="1">
      <c r="B10" s="21">
        <v>1</v>
      </c>
      <c r="C10" s="21" t="s">
        <v>3871</v>
      </c>
      <c r="D10" s="21" t="s">
        <v>531</v>
      </c>
      <c r="E10" s="211" t="s">
        <v>3876</v>
      </c>
      <c r="F10" s="1112">
        <v>1</v>
      </c>
      <c r="G10" s="266">
        <v>1789</v>
      </c>
      <c r="H10" s="38">
        <f t="shared" si="0"/>
        <v>1789</v>
      </c>
      <c r="I10" s="167"/>
      <c r="J10" s="31" t="s">
        <v>3873</v>
      </c>
      <c r="K10" s="22"/>
      <c r="L10" s="22" t="s">
        <v>3877</v>
      </c>
      <c r="M10" s="25">
        <v>43929</v>
      </c>
      <c r="N10" s="21"/>
      <c r="O10" s="32"/>
      <c r="P10" s="25">
        <v>43943</v>
      </c>
      <c r="Q10" s="26" t="s">
        <v>3875</v>
      </c>
    </row>
    <row r="11" spans="2:17" s="9" customFormat="1" ht="19.7" customHeight="1">
      <c r="B11" s="21">
        <v>1</v>
      </c>
      <c r="C11" s="21" t="s">
        <v>3871</v>
      </c>
      <c r="D11" s="21" t="s">
        <v>531</v>
      </c>
      <c r="E11" s="211" t="s">
        <v>3878</v>
      </c>
      <c r="F11" s="1112">
        <v>10</v>
      </c>
      <c r="G11" s="266">
        <v>258</v>
      </c>
      <c r="H11" s="38">
        <f t="shared" si="0"/>
        <v>2580</v>
      </c>
      <c r="I11" s="167"/>
      <c r="J11" s="31" t="s">
        <v>3879</v>
      </c>
      <c r="K11" s="22"/>
      <c r="L11" s="22" t="s">
        <v>3880</v>
      </c>
      <c r="M11" s="25">
        <v>43929</v>
      </c>
      <c r="N11" s="21"/>
      <c r="O11" s="32"/>
      <c r="P11" s="25">
        <v>43943</v>
      </c>
      <c r="Q11" s="26" t="s">
        <v>3875</v>
      </c>
    </row>
    <row r="12" spans="2:17" s="9" customFormat="1" ht="19.7" customHeight="1">
      <c r="B12" s="21">
        <v>1</v>
      </c>
      <c r="C12" s="21" t="s">
        <v>531</v>
      </c>
      <c r="D12" s="21" t="s">
        <v>531</v>
      </c>
      <c r="E12" s="211" t="s">
        <v>3881</v>
      </c>
      <c r="F12" s="1112">
        <v>1</v>
      </c>
      <c r="G12" s="266">
        <v>700</v>
      </c>
      <c r="H12" s="38">
        <f>F12*G12</f>
        <v>700</v>
      </c>
      <c r="I12" s="167"/>
      <c r="J12" s="31" t="s">
        <v>3882</v>
      </c>
      <c r="K12" s="22"/>
      <c r="L12" s="22" t="s">
        <v>3883</v>
      </c>
      <c r="M12" s="25">
        <v>43929</v>
      </c>
      <c r="N12" s="21"/>
      <c r="O12" s="32"/>
      <c r="P12" s="25">
        <v>43943</v>
      </c>
      <c r="Q12" s="26" t="s">
        <v>3875</v>
      </c>
    </row>
    <row r="13" spans="2:17" s="9" customFormat="1" ht="19.7" customHeight="1">
      <c r="B13" s="21">
        <v>1</v>
      </c>
      <c r="C13" s="21" t="s">
        <v>531</v>
      </c>
      <c r="D13" s="21" t="s">
        <v>531</v>
      </c>
      <c r="E13" s="235" t="s">
        <v>3884</v>
      </c>
      <c r="F13" s="265">
        <v>3</v>
      </c>
      <c r="G13" s="444">
        <v>94</v>
      </c>
      <c r="H13" s="38">
        <f t="shared" si="0"/>
        <v>282</v>
      </c>
      <c r="I13" s="167"/>
      <c r="J13" s="31" t="s">
        <v>3885</v>
      </c>
      <c r="K13" s="22"/>
      <c r="L13" s="22" t="s">
        <v>3886</v>
      </c>
      <c r="M13" s="25">
        <v>43929</v>
      </c>
      <c r="N13" s="21"/>
      <c r="O13" s="32"/>
      <c r="P13" s="25">
        <v>43943</v>
      </c>
      <c r="Q13" s="26" t="s">
        <v>3875</v>
      </c>
    </row>
    <row r="14" spans="2:17" s="9" customFormat="1" ht="19.7" customHeight="1">
      <c r="B14" s="21">
        <v>1</v>
      </c>
      <c r="C14" s="21" t="s">
        <v>531</v>
      </c>
      <c r="D14" s="21" t="s">
        <v>531</v>
      </c>
      <c r="E14" s="75" t="s">
        <v>3887</v>
      </c>
      <c r="F14" s="1112">
        <v>1</v>
      </c>
      <c r="G14" s="266">
        <v>1080</v>
      </c>
      <c r="H14" s="38">
        <f t="shared" si="0"/>
        <v>1080</v>
      </c>
      <c r="I14" s="167"/>
      <c r="J14" s="31" t="s">
        <v>3888</v>
      </c>
      <c r="K14" s="22"/>
      <c r="L14" s="22" t="s">
        <v>3886</v>
      </c>
      <c r="M14" s="25">
        <v>43929</v>
      </c>
      <c r="N14" s="21"/>
      <c r="O14" s="22"/>
      <c r="P14" s="25">
        <v>43943</v>
      </c>
      <c r="Q14" s="26" t="s">
        <v>3875</v>
      </c>
    </row>
    <row r="15" spans="2:17" s="9" customFormat="1" ht="19.7" customHeight="1">
      <c r="B15" s="21"/>
      <c r="C15" s="65"/>
      <c r="D15" s="65"/>
      <c r="E15" s="279"/>
      <c r="F15" s="280"/>
      <c r="G15" s="266"/>
      <c r="H15" s="282">
        <f t="shared" si="0"/>
        <v>0</v>
      </c>
      <c r="I15" s="283"/>
      <c r="J15" s="284"/>
      <c r="K15" s="285"/>
      <c r="L15" s="57"/>
      <c r="M15" s="25"/>
      <c r="N15" s="21"/>
      <c r="O15" s="22"/>
      <c r="P15" s="25"/>
      <c r="Q15" s="26"/>
    </row>
    <row r="16" spans="2:17" s="9" customFormat="1" ht="19.7" customHeight="1">
      <c r="B16" s="21"/>
      <c r="C16" s="65"/>
      <c r="D16" s="65"/>
      <c r="E16" s="862"/>
      <c r="F16" s="265"/>
      <c r="G16" s="266"/>
      <c r="H16" s="882">
        <f t="shared" si="0"/>
        <v>0</v>
      </c>
      <c r="I16" s="883"/>
      <c r="J16" s="238"/>
      <c r="K16" s="22"/>
      <c r="L16" s="22"/>
      <c r="M16" s="25"/>
      <c r="N16" s="21"/>
      <c r="O16" s="22"/>
      <c r="P16" s="252"/>
      <c r="Q16" s="26"/>
    </row>
    <row r="17" spans="2:18" s="9" customFormat="1" ht="19.7" customHeight="1">
      <c r="B17" s="21">
        <v>1</v>
      </c>
      <c r="C17" s="65" t="s">
        <v>659</v>
      </c>
      <c r="D17" s="65" t="s">
        <v>659</v>
      </c>
      <c r="E17" s="75" t="s">
        <v>3889</v>
      </c>
      <c r="F17" s="1112">
        <v>1</v>
      </c>
      <c r="G17" s="266">
        <v>12300</v>
      </c>
      <c r="H17" s="38">
        <f t="shared" si="0"/>
        <v>12300</v>
      </c>
      <c r="I17" s="167"/>
      <c r="J17" s="31" t="s">
        <v>3890</v>
      </c>
      <c r="K17" s="30"/>
      <c r="L17" s="22" t="s">
        <v>3891</v>
      </c>
      <c r="M17" s="25">
        <v>43936</v>
      </c>
      <c r="N17" s="21"/>
      <c r="O17" s="22"/>
      <c r="P17" s="25"/>
      <c r="Q17" s="26">
        <v>43941</v>
      </c>
      <c r="R17" s="26" t="s">
        <v>3875</v>
      </c>
    </row>
    <row r="18" spans="2:18" s="9" customFormat="1" ht="19.7" customHeight="1">
      <c r="B18" s="21">
        <v>1</v>
      </c>
      <c r="C18" s="65" t="s">
        <v>659</v>
      </c>
      <c r="D18" s="65" t="s">
        <v>659</v>
      </c>
      <c r="E18" s="75" t="s">
        <v>3892</v>
      </c>
      <c r="F18" s="1112">
        <v>1</v>
      </c>
      <c r="G18" s="266">
        <v>5200</v>
      </c>
      <c r="H18" s="38">
        <f t="shared" si="0"/>
        <v>5200</v>
      </c>
      <c r="I18" s="167"/>
      <c r="J18" s="31" t="s">
        <v>3893</v>
      </c>
      <c r="K18" s="30"/>
      <c r="L18" s="22" t="s">
        <v>3891</v>
      </c>
      <c r="M18" s="25">
        <v>43936</v>
      </c>
      <c r="N18" s="21"/>
      <c r="O18" s="22"/>
      <c r="P18" s="25"/>
      <c r="Q18" s="26">
        <v>43941</v>
      </c>
      <c r="R18" s="26" t="s">
        <v>3875</v>
      </c>
    </row>
    <row r="19" spans="2:18" s="9" customFormat="1" ht="19.7" customHeight="1">
      <c r="B19" s="21">
        <v>1</v>
      </c>
      <c r="C19" s="65" t="s">
        <v>659</v>
      </c>
      <c r="D19" s="65" t="s">
        <v>659</v>
      </c>
      <c r="E19" s="75" t="s">
        <v>3894</v>
      </c>
      <c r="F19" s="1112">
        <v>1</v>
      </c>
      <c r="G19" s="266">
        <v>10200</v>
      </c>
      <c r="H19" s="38">
        <f t="shared" si="0"/>
        <v>10200</v>
      </c>
      <c r="I19" s="167"/>
      <c r="J19" s="31" t="s">
        <v>3895</v>
      </c>
      <c r="K19" s="30"/>
      <c r="L19" s="22" t="s">
        <v>3886</v>
      </c>
      <c r="M19" s="25">
        <v>43936</v>
      </c>
      <c r="N19" s="21"/>
      <c r="O19" s="22"/>
      <c r="P19" s="25"/>
      <c r="Q19" s="26">
        <v>43941</v>
      </c>
      <c r="R19" s="26" t="s">
        <v>3875</v>
      </c>
    </row>
    <row r="20" spans="2:18" s="9" customFormat="1" ht="19.7" customHeight="1">
      <c r="B20" s="21"/>
      <c r="C20" s="65"/>
      <c r="D20" s="65"/>
      <c r="E20" s="75"/>
      <c r="F20" s="1112"/>
      <c r="G20" s="266"/>
      <c r="H20" s="38">
        <f t="shared" si="0"/>
        <v>0</v>
      </c>
      <c r="I20" s="167"/>
      <c r="J20" s="31"/>
      <c r="K20" s="30"/>
      <c r="L20" s="22"/>
      <c r="M20" s="25"/>
      <c r="N20" s="21"/>
      <c r="O20" s="22"/>
      <c r="P20" s="25"/>
      <c r="Q20" s="26"/>
    </row>
    <row r="21" spans="2:18" s="9" customFormat="1" ht="19.7" customHeight="1">
      <c r="B21" s="21"/>
      <c r="C21" s="65"/>
      <c r="D21" s="65"/>
      <c r="E21" s="75"/>
      <c r="F21" s="1112"/>
      <c r="G21" s="266"/>
      <c r="H21" s="38">
        <f t="shared" si="0"/>
        <v>0</v>
      </c>
      <c r="I21" s="167"/>
      <c r="J21" s="31"/>
      <c r="K21" s="22"/>
      <c r="L21" s="22"/>
      <c r="M21" s="25"/>
      <c r="N21" s="21"/>
      <c r="O21" s="22"/>
      <c r="P21" s="25"/>
      <c r="Q21" s="26"/>
    </row>
    <row r="22" spans="2:18" s="9" customFormat="1" ht="19.7" customHeight="1">
      <c r="B22" s="21"/>
      <c r="C22" s="65"/>
      <c r="D22" s="65"/>
      <c r="E22" s="75"/>
      <c r="F22" s="1112"/>
      <c r="G22" s="266"/>
      <c r="H22" s="38">
        <f t="shared" si="0"/>
        <v>0</v>
      </c>
      <c r="I22" s="167"/>
      <c r="J22" s="31"/>
      <c r="K22" s="30"/>
      <c r="L22" s="22"/>
      <c r="M22" s="25"/>
      <c r="N22" s="21"/>
      <c r="O22" s="22"/>
      <c r="P22" s="25"/>
      <c r="Q22" s="26"/>
    </row>
    <row r="23" spans="2:18" s="9" customFormat="1" ht="19.7" customHeight="1">
      <c r="B23" s="21"/>
      <c r="C23" s="65"/>
      <c r="D23" s="65"/>
      <c r="E23" s="75"/>
      <c r="F23" s="1112"/>
      <c r="G23" s="266"/>
      <c r="H23" s="38">
        <f>F23*G23</f>
        <v>0</v>
      </c>
      <c r="I23" s="167"/>
      <c r="J23" s="31"/>
      <c r="K23" s="30"/>
      <c r="L23" s="22"/>
      <c r="M23" s="25"/>
      <c r="N23" s="21"/>
      <c r="O23" s="22"/>
      <c r="P23" s="25"/>
      <c r="Q23" s="26"/>
    </row>
    <row r="24" spans="2:18" s="9" customFormat="1" ht="19.7" customHeight="1">
      <c r="B24" s="21"/>
      <c r="C24" s="508"/>
      <c r="D24" s="65"/>
      <c r="E24" s="75"/>
      <c r="F24" s="1112"/>
      <c r="G24" s="266"/>
      <c r="H24" s="38">
        <f t="shared" si="0"/>
        <v>0</v>
      </c>
      <c r="I24" s="167"/>
      <c r="J24" s="31"/>
      <c r="K24" s="30"/>
      <c r="L24" s="22"/>
      <c r="M24" s="25"/>
      <c r="N24" s="21"/>
      <c r="O24" s="22"/>
      <c r="P24" s="25"/>
      <c r="Q24" s="26"/>
    </row>
  </sheetData>
  <autoFilter ref="B8:O24" xr:uid="{BE4E95E2-7E6F-4821-B7AD-699B19F4CC94}"/>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051F7-96F2-4F87-896A-AA566657A1F5}">
  <dimension ref="B2:Q20"/>
  <sheetViews>
    <sheetView zoomScale="85" zoomScaleNormal="85" workbookViewId="0">
      <pane xSplit="10" ySplit="8" topLeftCell="M9" activePane="bottomRight" state="frozen"/>
      <selection pane="topRight" activeCell="K1" sqref="K1"/>
      <selection pane="bottomLeft" activeCell="A9" sqref="A9"/>
      <selection pane="bottomRight" activeCell="E8" sqref="E8"/>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3896</v>
      </c>
      <c r="G2" s="4" t="s">
        <v>2</v>
      </c>
      <c r="H2" s="5"/>
      <c r="I2" s="6"/>
      <c r="J2" s="7">
        <f>SUM(H:H)</f>
        <v>6016</v>
      </c>
    </row>
    <row r="3" spans="2:17" ht="20.100000000000001" customHeight="1">
      <c r="B3" s="1" t="s">
        <v>3</v>
      </c>
      <c r="C3" s="1"/>
      <c r="D3" s="1"/>
      <c r="E3" s="98" t="s">
        <v>3768</v>
      </c>
    </row>
    <row r="4" spans="2:17" ht="20.100000000000001" customHeight="1">
      <c r="B4" s="1" t="s">
        <v>5</v>
      </c>
      <c r="C4" s="1"/>
      <c r="D4" s="1"/>
      <c r="E4" s="98">
        <v>176880</v>
      </c>
    </row>
    <row r="5" spans="2:17" ht="20.100000000000001" customHeight="1">
      <c r="B5" s="1" t="s">
        <v>6</v>
      </c>
      <c r="C5" s="1"/>
      <c r="D5" s="1"/>
      <c r="E5" s="102">
        <v>43971</v>
      </c>
    </row>
    <row r="6" spans="2:17" ht="20.100000000000001" customHeight="1">
      <c r="B6" s="1" t="s">
        <v>7</v>
      </c>
      <c r="C6" s="1"/>
      <c r="D6" s="1"/>
      <c r="E6" s="102">
        <v>43979</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F9*G9</f>
        <v>0</v>
      </c>
      <c r="I9" s="167"/>
      <c r="J9" s="30"/>
      <c r="K9" s="30"/>
      <c r="L9" s="22"/>
      <c r="M9" s="25"/>
      <c r="N9" s="21"/>
      <c r="O9" s="22"/>
      <c r="P9" s="25"/>
      <c r="Q9" s="26"/>
    </row>
    <row r="10" spans="2:17" s="9" customFormat="1" ht="19.7" customHeight="1">
      <c r="B10" s="21">
        <v>19</v>
      </c>
      <c r="C10" s="21" t="s">
        <v>577</v>
      </c>
      <c r="D10" s="21" t="s">
        <v>577</v>
      </c>
      <c r="E10" s="245" t="s">
        <v>3897</v>
      </c>
      <c r="F10" s="44">
        <v>1</v>
      </c>
      <c r="G10" s="215">
        <v>1536</v>
      </c>
      <c r="H10" s="215">
        <v>1536</v>
      </c>
      <c r="I10" s="205"/>
      <c r="J10" s="211" t="s">
        <v>3898</v>
      </c>
      <c r="K10" s="30" t="s">
        <v>3899</v>
      </c>
      <c r="L10" s="22"/>
      <c r="M10" s="25">
        <v>43963</v>
      </c>
      <c r="N10" s="21"/>
      <c r="O10" s="22"/>
      <c r="P10" s="25">
        <v>43969</v>
      </c>
      <c r="Q10" s="26">
        <v>43969</v>
      </c>
    </row>
    <row r="11" spans="2:17" s="9" customFormat="1" ht="19.7" customHeight="1">
      <c r="B11" s="21">
        <v>19</v>
      </c>
      <c r="C11" s="21" t="s">
        <v>577</v>
      </c>
      <c r="D11" s="21" t="s">
        <v>577</v>
      </c>
      <c r="E11" s="245" t="s">
        <v>3900</v>
      </c>
      <c r="F11" s="44">
        <v>1</v>
      </c>
      <c r="G11" s="215">
        <v>1488</v>
      </c>
      <c r="H11" s="215">
        <v>1488</v>
      </c>
      <c r="I11" s="205"/>
      <c r="J11" s="211" t="s">
        <v>3901</v>
      </c>
      <c r="K11" s="30" t="s">
        <v>3899</v>
      </c>
      <c r="L11" s="22"/>
      <c r="M11" s="25">
        <v>43963</v>
      </c>
      <c r="N11" s="21"/>
      <c r="O11" s="22"/>
      <c r="P11" s="25">
        <v>43969</v>
      </c>
      <c r="Q11" s="26">
        <v>43969</v>
      </c>
    </row>
    <row r="12" spans="2:17" s="9" customFormat="1" ht="19.7" customHeight="1">
      <c r="B12" s="21">
        <v>19</v>
      </c>
      <c r="C12" s="21" t="s">
        <v>577</v>
      </c>
      <c r="D12" s="21" t="s">
        <v>577</v>
      </c>
      <c r="E12" s="245" t="s">
        <v>3902</v>
      </c>
      <c r="F12" s="44">
        <v>1</v>
      </c>
      <c r="G12" s="215">
        <v>1312</v>
      </c>
      <c r="H12" s="215">
        <v>1312</v>
      </c>
      <c r="I12" s="205"/>
      <c r="J12" s="211" t="s">
        <v>3903</v>
      </c>
      <c r="K12" s="30" t="s">
        <v>3899</v>
      </c>
      <c r="L12" s="22"/>
      <c r="M12" s="25">
        <v>43963</v>
      </c>
      <c r="N12" s="21"/>
      <c r="O12" s="22"/>
      <c r="P12" s="25">
        <v>43969</v>
      </c>
      <c r="Q12" s="26">
        <v>43969</v>
      </c>
    </row>
    <row r="13" spans="2:17" s="9" customFormat="1" ht="19.7" customHeight="1">
      <c r="B13" s="21">
        <v>19</v>
      </c>
      <c r="C13" s="21" t="s">
        <v>577</v>
      </c>
      <c r="D13" s="21" t="s">
        <v>577</v>
      </c>
      <c r="E13" s="75" t="s">
        <v>3904</v>
      </c>
      <c r="F13" s="22">
        <v>1</v>
      </c>
      <c r="G13" s="266">
        <v>930</v>
      </c>
      <c r="H13" s="266">
        <v>930</v>
      </c>
      <c r="I13" s="167"/>
      <c r="J13" s="31" t="s">
        <v>3905</v>
      </c>
      <c r="K13" s="30" t="s">
        <v>3899</v>
      </c>
      <c r="L13" s="22"/>
      <c r="M13" s="25">
        <v>43963</v>
      </c>
      <c r="N13" s="21"/>
      <c r="O13" s="22"/>
      <c r="P13" s="25">
        <v>43969</v>
      </c>
      <c r="Q13" s="26">
        <v>43969</v>
      </c>
    </row>
    <row r="14" spans="2:17" s="9" customFormat="1" ht="19.7" customHeight="1">
      <c r="B14" s="21">
        <v>19</v>
      </c>
      <c r="C14" s="21" t="s">
        <v>577</v>
      </c>
      <c r="D14" s="21" t="s">
        <v>577</v>
      </c>
      <c r="E14" s="75" t="s">
        <v>3906</v>
      </c>
      <c r="F14" s="22">
        <v>1</v>
      </c>
      <c r="G14" s="266">
        <v>750</v>
      </c>
      <c r="H14" s="266">
        <v>750</v>
      </c>
      <c r="I14" s="167"/>
      <c r="J14" s="31" t="s">
        <v>3907</v>
      </c>
      <c r="K14" s="30" t="s">
        <v>3899</v>
      </c>
      <c r="L14" s="22"/>
      <c r="M14" s="25">
        <v>43963</v>
      </c>
      <c r="N14" s="21"/>
      <c r="O14" s="22"/>
      <c r="P14" s="25">
        <v>43969</v>
      </c>
      <c r="Q14" s="26">
        <v>43969</v>
      </c>
    </row>
    <row r="15" spans="2:17" s="9" customFormat="1" ht="19.7" customHeight="1">
      <c r="B15" s="21"/>
      <c r="C15" s="21"/>
      <c r="D15" s="21"/>
      <c r="E15" s="75"/>
      <c r="F15" s="22"/>
      <c r="G15" s="266">
        <v>0</v>
      </c>
      <c r="H15" s="266">
        <f>F15*G15</f>
        <v>0</v>
      </c>
      <c r="I15" s="167"/>
      <c r="J15" s="31"/>
      <c r="K15" s="22"/>
      <c r="L15" s="22"/>
      <c r="M15" s="25"/>
      <c r="N15" s="21"/>
      <c r="O15" s="22"/>
      <c r="P15" s="25"/>
      <c r="Q15" s="26"/>
    </row>
    <row r="16" spans="2:17" s="9" customFormat="1" ht="19.7" customHeight="1">
      <c r="B16" s="21"/>
      <c r="C16" s="21"/>
      <c r="D16" s="21"/>
      <c r="E16" s="75"/>
      <c r="F16" s="22"/>
      <c r="G16" s="266">
        <v>0</v>
      </c>
      <c r="H16" s="266">
        <f>F16*G16</f>
        <v>0</v>
      </c>
      <c r="I16" s="167"/>
      <c r="J16" s="31"/>
      <c r="K16" s="22"/>
      <c r="L16" s="22"/>
      <c r="M16" s="25"/>
      <c r="N16" s="21"/>
      <c r="O16" s="22"/>
      <c r="P16" s="25"/>
      <c r="Q16" s="26"/>
    </row>
    <row r="17" spans="2:17" s="9" customFormat="1" ht="19.7" customHeight="1">
      <c r="B17" s="21"/>
      <c r="C17" s="21"/>
      <c r="D17" s="21"/>
      <c r="E17" s="75"/>
      <c r="F17" s="22"/>
      <c r="G17" s="266">
        <v>0</v>
      </c>
      <c r="H17" s="266">
        <f>F17*G17</f>
        <v>0</v>
      </c>
      <c r="I17" s="167"/>
      <c r="J17" s="31"/>
      <c r="K17" s="22"/>
      <c r="L17" s="22"/>
      <c r="M17" s="25"/>
      <c r="N17" s="21"/>
      <c r="O17" s="22"/>
      <c r="P17" s="25"/>
      <c r="Q17" s="26"/>
    </row>
    <row r="18" spans="2:17" s="9" customFormat="1" ht="19.7" customHeight="1">
      <c r="B18" s="21"/>
      <c r="C18" s="21"/>
      <c r="D18" s="21"/>
      <c r="E18" s="75"/>
      <c r="F18" s="22"/>
      <c r="G18" s="266">
        <v>0</v>
      </c>
      <c r="H18" s="266">
        <f>F18*G18</f>
        <v>0</v>
      </c>
      <c r="I18" s="167"/>
      <c r="J18" s="31"/>
      <c r="K18" s="22"/>
      <c r="L18" s="22"/>
      <c r="M18" s="25"/>
      <c r="N18" s="21"/>
      <c r="O18" s="22"/>
      <c r="P18" s="25"/>
      <c r="Q18" s="26"/>
    </row>
    <row r="19" spans="2:17" s="9" customFormat="1" ht="19.7" customHeight="1">
      <c r="B19" s="21"/>
      <c r="C19" s="21"/>
      <c r="D19" s="21"/>
      <c r="E19" s="75"/>
      <c r="F19" s="22"/>
      <c r="G19" s="266">
        <v>0</v>
      </c>
      <c r="H19" s="266">
        <f>F19*G19</f>
        <v>0</v>
      </c>
      <c r="I19" s="167"/>
      <c r="J19" s="31"/>
      <c r="K19" s="22"/>
      <c r="L19" s="22"/>
      <c r="M19" s="25"/>
      <c r="N19" s="21"/>
      <c r="O19" s="22"/>
      <c r="P19" s="25"/>
      <c r="Q19" s="26"/>
    </row>
    <row r="20" spans="2:17">
      <c r="G20" s="3"/>
      <c r="H20" s="3"/>
    </row>
  </sheetData>
  <autoFilter ref="B8:O19" xr:uid="{ACB606FE-6265-478B-9B3F-358B9258DC6B}"/>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F0298-4C2B-40A0-A455-5D990C8CCD87}">
  <dimension ref="B2:Q26"/>
  <sheetViews>
    <sheetView zoomScale="85" zoomScaleNormal="85" workbookViewId="0">
      <pane xSplit="10" ySplit="8" topLeftCell="K9" activePane="bottomRight" state="frozen"/>
      <selection pane="topRight" activeCell="K1" sqref="K1"/>
      <selection pane="bottomLeft" activeCell="A9" sqref="A9"/>
      <selection pane="bottomRight" activeCell="E19" sqref="E19"/>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28.2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28.2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28.2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28.2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28.2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28.2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28.2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28.2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28.2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28.2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28.2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28.2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28.2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28.2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28.2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28.2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28.2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28.2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28.2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28.2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28.2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28.2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28.2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28.2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28.2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28.2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28.2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28.2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28.2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28.2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28.2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28.2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28.2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28.2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28.2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28.2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28.2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28.2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28.2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28.2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28.2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28.2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28.2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28.2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28.2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28.2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28.2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28.2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28.2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28.2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28.2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28.2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28.2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28.2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28.2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28.2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28.2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28.2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28.2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28.2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28.2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28.2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28.2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28.2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3908</v>
      </c>
      <c r="G2" s="4" t="s">
        <v>2</v>
      </c>
      <c r="H2" s="5"/>
      <c r="I2" s="6"/>
      <c r="J2" s="7">
        <f>SUM(H:H)</f>
        <v>32420</v>
      </c>
    </row>
    <row r="3" spans="2:17" ht="20.100000000000001" customHeight="1">
      <c r="B3" s="1" t="s">
        <v>3</v>
      </c>
      <c r="C3" s="1"/>
      <c r="D3" s="1"/>
      <c r="E3" s="98" t="s">
        <v>3909</v>
      </c>
    </row>
    <row r="4" spans="2:17" ht="20.100000000000001" customHeight="1">
      <c r="B4" s="1" t="s">
        <v>5</v>
      </c>
      <c r="C4" s="1"/>
      <c r="D4" s="1"/>
      <c r="E4" s="98">
        <v>176922</v>
      </c>
    </row>
    <row r="5" spans="2:17" ht="20.100000000000001" customHeight="1">
      <c r="B5" s="1" t="s">
        <v>6</v>
      </c>
      <c r="C5" s="1"/>
      <c r="D5" s="1"/>
      <c r="E5" s="102">
        <v>43944</v>
      </c>
    </row>
    <row r="6" spans="2:17" ht="20.100000000000001" customHeight="1">
      <c r="B6" s="1" t="s">
        <v>7</v>
      </c>
      <c r="C6" s="1"/>
      <c r="D6" s="1"/>
      <c r="E6" s="102">
        <v>43978</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F9*G9</f>
        <v>0</v>
      </c>
      <c r="I9" s="167"/>
      <c r="J9" s="30"/>
      <c r="K9" s="30"/>
      <c r="L9" s="22"/>
      <c r="M9" s="25"/>
      <c r="N9" s="21"/>
      <c r="O9" s="22"/>
      <c r="P9" s="25"/>
      <c r="Q9" s="26"/>
    </row>
    <row r="10" spans="2:17" s="9" customFormat="1" ht="19.7" customHeight="1">
      <c r="B10" s="21">
        <v>18</v>
      </c>
      <c r="C10" s="21" t="s">
        <v>531</v>
      </c>
      <c r="D10" s="21" t="s">
        <v>531</v>
      </c>
      <c r="E10" s="75" t="s">
        <v>3910</v>
      </c>
      <c r="F10" s="22">
        <v>2</v>
      </c>
      <c r="G10" s="266">
        <v>140</v>
      </c>
      <c r="H10" s="38">
        <f t="shared" ref="H10:H25" si="0">F10*G10</f>
        <v>280</v>
      </c>
      <c r="I10" s="167"/>
      <c r="J10" s="31" t="s">
        <v>3911</v>
      </c>
      <c r="K10" s="22" t="s">
        <v>3912</v>
      </c>
      <c r="L10" s="22"/>
      <c r="M10" s="25">
        <v>43930</v>
      </c>
      <c r="N10" s="21"/>
      <c r="O10" s="22"/>
      <c r="P10" s="25">
        <v>43942</v>
      </c>
      <c r="Q10" s="26">
        <v>43942</v>
      </c>
    </row>
    <row r="11" spans="2:17" s="9" customFormat="1" ht="19.7" customHeight="1">
      <c r="B11" s="21">
        <v>18</v>
      </c>
      <c r="C11" s="21" t="s">
        <v>531</v>
      </c>
      <c r="D11" s="21" t="s">
        <v>531</v>
      </c>
      <c r="E11" s="75" t="s">
        <v>1037</v>
      </c>
      <c r="F11" s="22">
        <v>1</v>
      </c>
      <c r="G11" s="266">
        <v>130</v>
      </c>
      <c r="H11" s="38">
        <f t="shared" si="0"/>
        <v>130</v>
      </c>
      <c r="I11" s="167"/>
      <c r="J11" s="31" t="s">
        <v>3913</v>
      </c>
      <c r="K11" s="22" t="s">
        <v>3912</v>
      </c>
      <c r="L11" s="22"/>
      <c r="M11" s="25">
        <v>43930</v>
      </c>
      <c r="N11" s="21"/>
      <c r="O11" s="22"/>
      <c r="P11" s="25">
        <v>43942</v>
      </c>
      <c r="Q11" s="26">
        <v>43942</v>
      </c>
    </row>
    <row r="12" spans="2:17" s="9" customFormat="1" ht="19.7" customHeight="1">
      <c r="B12" s="21">
        <v>18</v>
      </c>
      <c r="C12" s="21" t="s">
        <v>531</v>
      </c>
      <c r="D12" s="21" t="s">
        <v>531</v>
      </c>
      <c r="E12" s="75" t="s">
        <v>1035</v>
      </c>
      <c r="F12" s="22">
        <v>1</v>
      </c>
      <c r="G12" s="266">
        <v>270</v>
      </c>
      <c r="H12" s="38">
        <f t="shared" si="0"/>
        <v>270</v>
      </c>
      <c r="I12" s="167"/>
      <c r="J12" s="31" t="s">
        <v>2249</v>
      </c>
      <c r="K12" s="22" t="s">
        <v>3912</v>
      </c>
      <c r="L12" s="22"/>
      <c r="M12" s="25">
        <v>43930</v>
      </c>
      <c r="N12" s="21"/>
      <c r="O12" s="22"/>
      <c r="P12" s="25">
        <v>43942</v>
      </c>
      <c r="Q12" s="26">
        <v>43942</v>
      </c>
    </row>
    <row r="13" spans="2:17" s="9" customFormat="1" ht="19.7" customHeight="1">
      <c r="B13" s="21">
        <v>18</v>
      </c>
      <c r="C13" s="21" t="s">
        <v>531</v>
      </c>
      <c r="D13" s="21" t="s">
        <v>531</v>
      </c>
      <c r="E13" s="75" t="s">
        <v>1035</v>
      </c>
      <c r="F13" s="22">
        <v>1</v>
      </c>
      <c r="G13" s="266">
        <v>270</v>
      </c>
      <c r="H13" s="38">
        <f>F13*G13</f>
        <v>270</v>
      </c>
      <c r="I13" s="167"/>
      <c r="J13" s="31" t="s">
        <v>2249</v>
      </c>
      <c r="K13" s="22" t="s">
        <v>3912</v>
      </c>
      <c r="L13" s="22"/>
      <c r="M13" s="25">
        <v>43930</v>
      </c>
      <c r="N13" s="21"/>
      <c r="O13" s="22"/>
      <c r="P13" s="25">
        <v>43942</v>
      </c>
      <c r="Q13" s="26">
        <v>43942</v>
      </c>
    </row>
    <row r="14" spans="2:17" s="9" customFormat="1" ht="19.7" customHeight="1">
      <c r="B14" s="21">
        <v>18</v>
      </c>
      <c r="C14" s="21" t="s">
        <v>531</v>
      </c>
      <c r="D14" s="21" t="s">
        <v>531</v>
      </c>
      <c r="E14" s="75" t="s">
        <v>3914</v>
      </c>
      <c r="F14" s="22">
        <v>1</v>
      </c>
      <c r="G14" s="266">
        <v>1770</v>
      </c>
      <c r="H14" s="266">
        <f>F14*G14</f>
        <v>1770</v>
      </c>
      <c r="I14" s="167"/>
      <c r="J14" s="31" t="s">
        <v>3915</v>
      </c>
      <c r="K14" s="22" t="s">
        <v>3912</v>
      </c>
      <c r="L14" s="22"/>
      <c r="M14" s="25">
        <v>43930</v>
      </c>
      <c r="N14" s="21"/>
      <c r="O14" s="22"/>
      <c r="P14" s="25">
        <v>43942</v>
      </c>
      <c r="Q14" s="26">
        <v>43942</v>
      </c>
    </row>
    <row r="15" spans="2:17" s="9" customFormat="1" ht="19.7" customHeight="1">
      <c r="B15" s="21">
        <v>18</v>
      </c>
      <c r="C15" s="21" t="s">
        <v>686</v>
      </c>
      <c r="D15" s="21" t="s">
        <v>531</v>
      </c>
      <c r="E15" s="75" t="s">
        <v>3916</v>
      </c>
      <c r="F15" s="1418">
        <v>0</v>
      </c>
      <c r="G15" s="266">
        <v>1080</v>
      </c>
      <c r="H15" s="38">
        <f>F15*G15</f>
        <v>0</v>
      </c>
      <c r="I15" s="167"/>
      <c r="J15" s="31" t="s">
        <v>3917</v>
      </c>
      <c r="K15" s="22" t="s">
        <v>2247</v>
      </c>
      <c r="L15" s="22"/>
      <c r="M15" s="25"/>
      <c r="N15" s="21"/>
      <c r="O15" s="22"/>
      <c r="P15" s="25"/>
      <c r="Q15" s="26"/>
    </row>
    <row r="16" spans="2:17" s="9" customFormat="1" ht="19.7" customHeight="1">
      <c r="B16" s="21"/>
      <c r="C16" s="21"/>
      <c r="D16" s="21"/>
      <c r="E16" s="75"/>
      <c r="F16" s="22"/>
      <c r="G16" s="266">
        <v>0</v>
      </c>
      <c r="H16" s="266">
        <f t="shared" si="0"/>
        <v>0</v>
      </c>
      <c r="I16" s="167"/>
      <c r="J16" s="31"/>
      <c r="K16" s="22"/>
      <c r="L16" s="22"/>
      <c r="M16" s="25"/>
      <c r="N16" s="21"/>
      <c r="O16" s="22"/>
      <c r="P16" s="25"/>
      <c r="Q16" s="26"/>
    </row>
    <row r="17" spans="2:17" s="9" customFormat="1" ht="19.7" customHeight="1">
      <c r="B17" s="21">
        <v>18</v>
      </c>
      <c r="C17" s="21" t="s">
        <v>659</v>
      </c>
      <c r="D17" s="21" t="s">
        <v>659</v>
      </c>
      <c r="E17" s="75" t="s">
        <v>3918</v>
      </c>
      <c r="F17" s="22">
        <v>1</v>
      </c>
      <c r="G17" s="266">
        <v>8700</v>
      </c>
      <c r="H17" s="38">
        <f t="shared" si="0"/>
        <v>8700</v>
      </c>
      <c r="I17" s="167"/>
      <c r="J17" s="31" t="s">
        <v>3919</v>
      </c>
      <c r="K17" s="30" t="s">
        <v>3920</v>
      </c>
      <c r="L17" s="22"/>
      <c r="M17" s="25">
        <v>43930</v>
      </c>
      <c r="N17" s="21"/>
      <c r="O17" s="22"/>
      <c r="P17" s="25">
        <v>43944</v>
      </c>
      <c r="Q17" s="26">
        <v>43941</v>
      </c>
    </row>
    <row r="18" spans="2:17" s="9" customFormat="1" ht="19.7" customHeight="1">
      <c r="B18" s="21"/>
      <c r="C18" s="21"/>
      <c r="D18" s="21"/>
      <c r="E18" s="75"/>
      <c r="F18" s="22"/>
      <c r="G18" s="266">
        <v>0</v>
      </c>
      <c r="H18" s="266">
        <f t="shared" si="0"/>
        <v>0</v>
      </c>
      <c r="I18" s="167"/>
      <c r="J18" s="31"/>
      <c r="K18" s="22"/>
      <c r="L18" s="22"/>
      <c r="M18" s="25"/>
      <c r="N18" s="21"/>
      <c r="O18" s="22"/>
      <c r="P18" s="25"/>
      <c r="Q18" s="26"/>
    </row>
    <row r="19" spans="2:17" s="9" customFormat="1" ht="19.7" customHeight="1">
      <c r="B19" s="21">
        <v>18</v>
      </c>
      <c r="C19" s="21" t="s">
        <v>3921</v>
      </c>
      <c r="D19" s="21" t="s">
        <v>3921</v>
      </c>
      <c r="E19" s="75" t="s">
        <v>3922</v>
      </c>
      <c r="F19" s="22">
        <v>1</v>
      </c>
      <c r="G19" s="266">
        <v>2500</v>
      </c>
      <c r="H19" s="38">
        <f t="shared" si="0"/>
        <v>2500</v>
      </c>
      <c r="I19" s="167"/>
      <c r="J19" s="31" t="s">
        <v>3923</v>
      </c>
      <c r="K19" s="22" t="s">
        <v>3924</v>
      </c>
      <c r="L19" s="22"/>
      <c r="M19" s="25">
        <v>43930</v>
      </c>
      <c r="N19" s="21"/>
      <c r="O19" s="22"/>
      <c r="P19" s="25">
        <v>43944</v>
      </c>
      <c r="Q19" s="26">
        <v>43943</v>
      </c>
    </row>
    <row r="20" spans="2:17" s="9" customFormat="1" ht="19.7" customHeight="1">
      <c r="B20" s="21"/>
      <c r="C20" s="21" t="s">
        <v>3921</v>
      </c>
      <c r="D20" s="21" t="s">
        <v>3921</v>
      </c>
      <c r="E20" s="75" t="s">
        <v>3925</v>
      </c>
      <c r="F20" s="22">
        <v>1</v>
      </c>
      <c r="G20" s="266">
        <v>13500</v>
      </c>
      <c r="H20" s="266">
        <f t="shared" si="0"/>
        <v>13500</v>
      </c>
      <c r="I20" s="167"/>
      <c r="J20" s="31"/>
      <c r="K20" s="22"/>
      <c r="L20" s="22"/>
      <c r="M20" s="25">
        <v>43930</v>
      </c>
      <c r="N20" s="21"/>
      <c r="O20" s="22"/>
      <c r="P20" s="25"/>
      <c r="Q20" s="26"/>
    </row>
    <row r="21" spans="2:17" s="9" customFormat="1" ht="19.7" customHeight="1">
      <c r="B21" s="21"/>
      <c r="C21" s="21"/>
      <c r="D21" s="21"/>
      <c r="E21" s="75"/>
      <c r="F21" s="22"/>
      <c r="G21" s="266">
        <v>0</v>
      </c>
      <c r="H21" s="266">
        <f t="shared" si="0"/>
        <v>0</v>
      </c>
      <c r="I21" s="167"/>
      <c r="J21" s="31"/>
      <c r="K21" s="22"/>
      <c r="L21" s="22"/>
      <c r="M21" s="25"/>
      <c r="N21" s="21"/>
      <c r="O21" s="22"/>
      <c r="P21" s="25"/>
      <c r="Q21" s="26"/>
    </row>
    <row r="22" spans="2:17" s="9" customFormat="1" ht="19.7" customHeight="1">
      <c r="B22" s="21">
        <v>18</v>
      </c>
      <c r="C22" s="21" t="s">
        <v>3921</v>
      </c>
      <c r="D22" s="21" t="s">
        <v>3921</v>
      </c>
      <c r="E22" s="75" t="s">
        <v>3926</v>
      </c>
      <c r="F22" s="22">
        <v>1</v>
      </c>
      <c r="G22" s="266">
        <v>2500</v>
      </c>
      <c r="H22" s="38">
        <f t="shared" si="0"/>
        <v>2500</v>
      </c>
      <c r="I22" s="167"/>
      <c r="J22" s="31" t="s">
        <v>3923</v>
      </c>
      <c r="K22" s="22"/>
      <c r="L22" s="22"/>
      <c r="M22" s="25">
        <v>43948</v>
      </c>
      <c r="N22" s="21"/>
      <c r="O22" s="22"/>
      <c r="P22" s="25">
        <v>43959</v>
      </c>
      <c r="Q22" s="26">
        <v>43959</v>
      </c>
    </row>
    <row r="23" spans="2:17" s="9" customFormat="1" ht="19.7" customHeight="1">
      <c r="B23" s="21"/>
      <c r="C23" s="21"/>
      <c r="D23" s="21"/>
      <c r="E23" s="75"/>
      <c r="F23" s="22"/>
      <c r="G23" s="266">
        <v>0</v>
      </c>
      <c r="H23" s="266">
        <f t="shared" si="0"/>
        <v>0</v>
      </c>
      <c r="I23" s="167"/>
      <c r="J23" s="31"/>
      <c r="K23" s="22"/>
      <c r="L23" s="22"/>
      <c r="M23" s="25"/>
      <c r="N23" s="21"/>
      <c r="O23" s="22"/>
      <c r="P23" s="25"/>
      <c r="Q23" s="26"/>
    </row>
    <row r="24" spans="2:17" s="9" customFormat="1" ht="19.7" customHeight="1">
      <c r="B24" s="21">
        <v>18</v>
      </c>
      <c r="C24" s="21" t="s">
        <v>3921</v>
      </c>
      <c r="D24" s="21" t="s">
        <v>3921</v>
      </c>
      <c r="E24" s="75" t="s">
        <v>3927</v>
      </c>
      <c r="F24" s="22">
        <v>1</v>
      </c>
      <c r="G24" s="266">
        <v>2500</v>
      </c>
      <c r="H24" s="38">
        <f t="shared" si="0"/>
        <v>2500</v>
      </c>
      <c r="I24" s="167"/>
      <c r="J24" s="31" t="s">
        <v>3923</v>
      </c>
      <c r="K24" s="261"/>
      <c r="L24" s="22"/>
      <c r="M24" s="25">
        <v>43963</v>
      </c>
      <c r="N24" s="21"/>
      <c r="O24" s="32">
        <v>43972</v>
      </c>
      <c r="P24" s="25">
        <v>43972</v>
      </c>
      <c r="Q24" s="1419" t="s">
        <v>3928</v>
      </c>
    </row>
    <row r="25" spans="2:17" s="9" customFormat="1" ht="19.7" customHeight="1">
      <c r="B25" s="21"/>
      <c r="C25" s="21"/>
      <c r="D25" s="21"/>
      <c r="E25" s="75"/>
      <c r="F25" s="22"/>
      <c r="G25" s="266">
        <v>0</v>
      </c>
      <c r="H25" s="266">
        <f t="shared" si="0"/>
        <v>0</v>
      </c>
      <c r="I25" s="167"/>
      <c r="J25" s="31"/>
      <c r="K25" s="22"/>
      <c r="L25" s="22"/>
      <c r="M25" s="25"/>
      <c r="N25" s="21"/>
      <c r="O25" s="22"/>
      <c r="P25" s="25"/>
      <c r="Q25" s="26"/>
    </row>
    <row r="26" spans="2:17">
      <c r="G26" s="3"/>
      <c r="H26" s="3"/>
    </row>
  </sheetData>
  <autoFilter ref="B8:O25" xr:uid="{48A44B0F-3BA3-4C59-87DE-4555C8FF967C}"/>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E7AE-5C0C-46A0-A459-C4E43DC5483C}">
  <dimension ref="B2:R140"/>
  <sheetViews>
    <sheetView zoomScale="80" zoomScaleNormal="80" workbookViewId="0">
      <pane xSplit="10" ySplit="8" topLeftCell="L9" activePane="bottomRight" state="frozen"/>
      <selection pane="topRight" activeCell="K1" sqref="K1"/>
      <selection pane="bottomLeft" activeCell="A9" sqref="A9"/>
      <selection pane="bottomRight" activeCell="E27" sqref="E27"/>
    </sheetView>
  </sheetViews>
  <sheetFormatPr defaultColWidth="8.875" defaultRowHeight="18.75"/>
  <cols>
    <col min="1" max="1" width="2.625" style="8" customWidth="1"/>
    <col min="2" max="2" width="5.75" style="9" customWidth="1"/>
    <col min="3" max="4" width="15.75" style="8" customWidth="1"/>
    <col min="5" max="5" width="49.125" style="8" customWidth="1"/>
    <col min="6" max="6" width="6.25" style="9" customWidth="1"/>
    <col min="7" max="8" width="9.875" style="9" bestFit="1" customWidth="1"/>
    <col min="9" max="9" width="5.75" style="3" customWidth="1"/>
    <col min="10" max="10" width="40.75" style="8" customWidth="1"/>
    <col min="11" max="11" width="54" style="8" customWidth="1"/>
    <col min="12" max="12" width="30.75" style="9" customWidth="1"/>
    <col min="13" max="13" width="13.75" style="10" customWidth="1"/>
    <col min="14" max="14" width="6.375" style="8" customWidth="1"/>
    <col min="15" max="15" width="13.25" style="3" customWidth="1"/>
    <col min="16" max="16" width="18.25" style="11" customWidth="1"/>
    <col min="17" max="17" width="15.625" style="194" customWidth="1"/>
    <col min="18" max="18" width="18.25" style="8" customWidth="1"/>
    <col min="19" max="256" width="8.875" style="8"/>
    <col min="257" max="257" width="2.625" style="8" customWidth="1"/>
    <col min="258" max="258" width="5.75" style="8" customWidth="1"/>
    <col min="259" max="260" width="15.75" style="8" customWidth="1"/>
    <col min="261" max="261" width="49.125" style="8" customWidth="1"/>
    <col min="262" max="262" width="6.25" style="8" customWidth="1"/>
    <col min="263" max="264" width="9.875" style="8" bestFit="1" customWidth="1"/>
    <col min="265" max="265" width="5.75" style="8" customWidth="1"/>
    <col min="266" max="266" width="40.75" style="8" customWidth="1"/>
    <col min="267" max="267" width="54" style="8" customWidth="1"/>
    <col min="268" max="268" width="30.75" style="8" customWidth="1"/>
    <col min="269" max="269" width="13.75" style="8" customWidth="1"/>
    <col min="270" max="270" width="6.375" style="8" customWidth="1"/>
    <col min="271" max="271" width="13.25" style="8" customWidth="1"/>
    <col min="272" max="272" width="18.25" style="8" customWidth="1"/>
    <col min="273" max="273" width="15.625" style="8" customWidth="1"/>
    <col min="274" max="274" width="18.25" style="8" customWidth="1"/>
    <col min="275" max="512" width="8.875" style="8"/>
    <col min="513" max="513" width="2.625" style="8" customWidth="1"/>
    <col min="514" max="514" width="5.75" style="8" customWidth="1"/>
    <col min="515" max="516" width="15.75" style="8" customWidth="1"/>
    <col min="517" max="517" width="49.125" style="8" customWidth="1"/>
    <col min="518" max="518" width="6.25" style="8" customWidth="1"/>
    <col min="519" max="520" width="9.875" style="8" bestFit="1" customWidth="1"/>
    <col min="521" max="521" width="5.75" style="8" customWidth="1"/>
    <col min="522" max="522" width="40.75" style="8" customWidth="1"/>
    <col min="523" max="523" width="54" style="8" customWidth="1"/>
    <col min="524" max="524" width="30.75" style="8" customWidth="1"/>
    <col min="525" max="525" width="13.75" style="8" customWidth="1"/>
    <col min="526" max="526" width="6.375" style="8" customWidth="1"/>
    <col min="527" max="527" width="13.25" style="8" customWidth="1"/>
    <col min="528" max="528" width="18.25" style="8" customWidth="1"/>
    <col min="529" max="529" width="15.625" style="8" customWidth="1"/>
    <col min="530" max="530" width="18.25" style="8" customWidth="1"/>
    <col min="531" max="768" width="8.875" style="8"/>
    <col min="769" max="769" width="2.625" style="8" customWidth="1"/>
    <col min="770" max="770" width="5.75" style="8" customWidth="1"/>
    <col min="771" max="772" width="15.75" style="8" customWidth="1"/>
    <col min="773" max="773" width="49.125" style="8" customWidth="1"/>
    <col min="774" max="774" width="6.25" style="8" customWidth="1"/>
    <col min="775" max="776" width="9.875" style="8" bestFit="1" customWidth="1"/>
    <col min="777" max="777" width="5.75" style="8" customWidth="1"/>
    <col min="778" max="778" width="40.75" style="8" customWidth="1"/>
    <col min="779" max="779" width="54" style="8" customWidth="1"/>
    <col min="780" max="780" width="30.75" style="8" customWidth="1"/>
    <col min="781" max="781" width="13.75" style="8" customWidth="1"/>
    <col min="782" max="782" width="6.375" style="8" customWidth="1"/>
    <col min="783" max="783" width="13.25" style="8" customWidth="1"/>
    <col min="784" max="784" width="18.25" style="8" customWidth="1"/>
    <col min="785" max="785" width="15.625" style="8" customWidth="1"/>
    <col min="786" max="786" width="18.25" style="8" customWidth="1"/>
    <col min="787" max="1024" width="8.875" style="8"/>
    <col min="1025" max="1025" width="2.625" style="8" customWidth="1"/>
    <col min="1026" max="1026" width="5.75" style="8" customWidth="1"/>
    <col min="1027" max="1028" width="15.75" style="8" customWidth="1"/>
    <col min="1029" max="1029" width="49.125" style="8" customWidth="1"/>
    <col min="1030" max="1030" width="6.25" style="8" customWidth="1"/>
    <col min="1031" max="1032" width="9.875" style="8" bestFit="1" customWidth="1"/>
    <col min="1033" max="1033" width="5.75" style="8" customWidth="1"/>
    <col min="1034" max="1034" width="40.75" style="8" customWidth="1"/>
    <col min="1035" max="1035" width="54" style="8" customWidth="1"/>
    <col min="1036" max="1036" width="30.75" style="8" customWidth="1"/>
    <col min="1037" max="1037" width="13.75" style="8" customWidth="1"/>
    <col min="1038" max="1038" width="6.375" style="8" customWidth="1"/>
    <col min="1039" max="1039" width="13.25" style="8" customWidth="1"/>
    <col min="1040" max="1040" width="18.25" style="8" customWidth="1"/>
    <col min="1041" max="1041" width="15.625" style="8" customWidth="1"/>
    <col min="1042" max="1042" width="18.25" style="8" customWidth="1"/>
    <col min="1043" max="1280" width="8.875" style="8"/>
    <col min="1281" max="1281" width="2.625" style="8" customWidth="1"/>
    <col min="1282" max="1282" width="5.75" style="8" customWidth="1"/>
    <col min="1283" max="1284" width="15.75" style="8" customWidth="1"/>
    <col min="1285" max="1285" width="49.125" style="8" customWidth="1"/>
    <col min="1286" max="1286" width="6.25" style="8" customWidth="1"/>
    <col min="1287" max="1288" width="9.875" style="8" bestFit="1" customWidth="1"/>
    <col min="1289" max="1289" width="5.75" style="8" customWidth="1"/>
    <col min="1290" max="1290" width="40.75" style="8" customWidth="1"/>
    <col min="1291" max="1291" width="54" style="8" customWidth="1"/>
    <col min="1292" max="1292" width="30.75" style="8" customWidth="1"/>
    <col min="1293" max="1293" width="13.75" style="8" customWidth="1"/>
    <col min="1294" max="1294" width="6.375" style="8" customWidth="1"/>
    <col min="1295" max="1295" width="13.25" style="8" customWidth="1"/>
    <col min="1296" max="1296" width="18.25" style="8" customWidth="1"/>
    <col min="1297" max="1297" width="15.625" style="8" customWidth="1"/>
    <col min="1298" max="1298" width="18.25" style="8" customWidth="1"/>
    <col min="1299" max="1536" width="8.875" style="8"/>
    <col min="1537" max="1537" width="2.625" style="8" customWidth="1"/>
    <col min="1538" max="1538" width="5.75" style="8" customWidth="1"/>
    <col min="1539" max="1540" width="15.75" style="8" customWidth="1"/>
    <col min="1541" max="1541" width="49.125" style="8" customWidth="1"/>
    <col min="1542" max="1542" width="6.25" style="8" customWidth="1"/>
    <col min="1543" max="1544" width="9.875" style="8" bestFit="1" customWidth="1"/>
    <col min="1545" max="1545" width="5.75" style="8" customWidth="1"/>
    <col min="1546" max="1546" width="40.75" style="8" customWidth="1"/>
    <col min="1547" max="1547" width="54" style="8" customWidth="1"/>
    <col min="1548" max="1548" width="30.75" style="8" customWidth="1"/>
    <col min="1549" max="1549" width="13.75" style="8" customWidth="1"/>
    <col min="1550" max="1550" width="6.375" style="8" customWidth="1"/>
    <col min="1551" max="1551" width="13.25" style="8" customWidth="1"/>
    <col min="1552" max="1552" width="18.25" style="8" customWidth="1"/>
    <col min="1553" max="1553" width="15.625" style="8" customWidth="1"/>
    <col min="1554" max="1554" width="18.25" style="8" customWidth="1"/>
    <col min="1555" max="1792" width="8.875" style="8"/>
    <col min="1793" max="1793" width="2.625" style="8" customWidth="1"/>
    <col min="1794" max="1794" width="5.75" style="8" customWidth="1"/>
    <col min="1795" max="1796" width="15.75" style="8" customWidth="1"/>
    <col min="1797" max="1797" width="49.125" style="8" customWidth="1"/>
    <col min="1798" max="1798" width="6.25" style="8" customWidth="1"/>
    <col min="1799" max="1800" width="9.875" style="8" bestFit="1" customWidth="1"/>
    <col min="1801" max="1801" width="5.75" style="8" customWidth="1"/>
    <col min="1802" max="1802" width="40.75" style="8" customWidth="1"/>
    <col min="1803" max="1803" width="54" style="8" customWidth="1"/>
    <col min="1804" max="1804" width="30.75" style="8" customWidth="1"/>
    <col min="1805" max="1805" width="13.75" style="8" customWidth="1"/>
    <col min="1806" max="1806" width="6.375" style="8" customWidth="1"/>
    <col min="1807" max="1807" width="13.25" style="8" customWidth="1"/>
    <col min="1808" max="1808" width="18.25" style="8" customWidth="1"/>
    <col min="1809" max="1809" width="15.625" style="8" customWidth="1"/>
    <col min="1810" max="1810" width="18.25" style="8" customWidth="1"/>
    <col min="1811" max="2048" width="8.875" style="8"/>
    <col min="2049" max="2049" width="2.625" style="8" customWidth="1"/>
    <col min="2050" max="2050" width="5.75" style="8" customWidth="1"/>
    <col min="2051" max="2052" width="15.75" style="8" customWidth="1"/>
    <col min="2053" max="2053" width="49.125" style="8" customWidth="1"/>
    <col min="2054" max="2054" width="6.25" style="8" customWidth="1"/>
    <col min="2055" max="2056" width="9.875" style="8" bestFit="1" customWidth="1"/>
    <col min="2057" max="2057" width="5.75" style="8" customWidth="1"/>
    <col min="2058" max="2058" width="40.75" style="8" customWidth="1"/>
    <col min="2059" max="2059" width="54" style="8" customWidth="1"/>
    <col min="2060" max="2060" width="30.75" style="8" customWidth="1"/>
    <col min="2061" max="2061" width="13.75" style="8" customWidth="1"/>
    <col min="2062" max="2062" width="6.375" style="8" customWidth="1"/>
    <col min="2063" max="2063" width="13.25" style="8" customWidth="1"/>
    <col min="2064" max="2064" width="18.25" style="8" customWidth="1"/>
    <col min="2065" max="2065" width="15.625" style="8" customWidth="1"/>
    <col min="2066" max="2066" width="18.25" style="8" customWidth="1"/>
    <col min="2067" max="2304" width="8.875" style="8"/>
    <col min="2305" max="2305" width="2.625" style="8" customWidth="1"/>
    <col min="2306" max="2306" width="5.75" style="8" customWidth="1"/>
    <col min="2307" max="2308" width="15.75" style="8" customWidth="1"/>
    <col min="2309" max="2309" width="49.125" style="8" customWidth="1"/>
    <col min="2310" max="2310" width="6.25" style="8" customWidth="1"/>
    <col min="2311" max="2312" width="9.875" style="8" bestFit="1" customWidth="1"/>
    <col min="2313" max="2313" width="5.75" style="8" customWidth="1"/>
    <col min="2314" max="2314" width="40.75" style="8" customWidth="1"/>
    <col min="2315" max="2315" width="54" style="8" customWidth="1"/>
    <col min="2316" max="2316" width="30.75" style="8" customWidth="1"/>
    <col min="2317" max="2317" width="13.75" style="8" customWidth="1"/>
    <col min="2318" max="2318" width="6.375" style="8" customWidth="1"/>
    <col min="2319" max="2319" width="13.25" style="8" customWidth="1"/>
    <col min="2320" max="2320" width="18.25" style="8" customWidth="1"/>
    <col min="2321" max="2321" width="15.625" style="8" customWidth="1"/>
    <col min="2322" max="2322" width="18.25" style="8" customWidth="1"/>
    <col min="2323" max="2560" width="8.875" style="8"/>
    <col min="2561" max="2561" width="2.625" style="8" customWidth="1"/>
    <col min="2562" max="2562" width="5.75" style="8" customWidth="1"/>
    <col min="2563" max="2564" width="15.75" style="8" customWidth="1"/>
    <col min="2565" max="2565" width="49.125" style="8" customWidth="1"/>
    <col min="2566" max="2566" width="6.25" style="8" customWidth="1"/>
    <col min="2567" max="2568" width="9.875" style="8" bestFit="1" customWidth="1"/>
    <col min="2569" max="2569" width="5.75" style="8" customWidth="1"/>
    <col min="2570" max="2570" width="40.75" style="8" customWidth="1"/>
    <col min="2571" max="2571" width="54" style="8" customWidth="1"/>
    <col min="2572" max="2572" width="30.75" style="8" customWidth="1"/>
    <col min="2573" max="2573" width="13.75" style="8" customWidth="1"/>
    <col min="2574" max="2574" width="6.375" style="8" customWidth="1"/>
    <col min="2575" max="2575" width="13.25" style="8" customWidth="1"/>
    <col min="2576" max="2576" width="18.25" style="8" customWidth="1"/>
    <col min="2577" max="2577" width="15.625" style="8" customWidth="1"/>
    <col min="2578" max="2578" width="18.25" style="8" customWidth="1"/>
    <col min="2579" max="2816" width="8.875" style="8"/>
    <col min="2817" max="2817" width="2.625" style="8" customWidth="1"/>
    <col min="2818" max="2818" width="5.75" style="8" customWidth="1"/>
    <col min="2819" max="2820" width="15.75" style="8" customWidth="1"/>
    <col min="2821" max="2821" width="49.125" style="8" customWidth="1"/>
    <col min="2822" max="2822" width="6.25" style="8" customWidth="1"/>
    <col min="2823" max="2824" width="9.875" style="8" bestFit="1" customWidth="1"/>
    <col min="2825" max="2825" width="5.75" style="8" customWidth="1"/>
    <col min="2826" max="2826" width="40.75" style="8" customWidth="1"/>
    <col min="2827" max="2827" width="54" style="8" customWidth="1"/>
    <col min="2828" max="2828" width="30.75" style="8" customWidth="1"/>
    <col min="2829" max="2829" width="13.75" style="8" customWidth="1"/>
    <col min="2830" max="2830" width="6.375" style="8" customWidth="1"/>
    <col min="2831" max="2831" width="13.25" style="8" customWidth="1"/>
    <col min="2832" max="2832" width="18.25" style="8" customWidth="1"/>
    <col min="2833" max="2833" width="15.625" style="8" customWidth="1"/>
    <col min="2834" max="2834" width="18.25" style="8" customWidth="1"/>
    <col min="2835" max="3072" width="8.875" style="8"/>
    <col min="3073" max="3073" width="2.625" style="8" customWidth="1"/>
    <col min="3074" max="3074" width="5.75" style="8" customWidth="1"/>
    <col min="3075" max="3076" width="15.75" style="8" customWidth="1"/>
    <col min="3077" max="3077" width="49.125" style="8" customWidth="1"/>
    <col min="3078" max="3078" width="6.25" style="8" customWidth="1"/>
    <col min="3079" max="3080" width="9.875" style="8" bestFit="1" customWidth="1"/>
    <col min="3081" max="3081" width="5.75" style="8" customWidth="1"/>
    <col min="3082" max="3082" width="40.75" style="8" customWidth="1"/>
    <col min="3083" max="3083" width="54" style="8" customWidth="1"/>
    <col min="3084" max="3084" width="30.75" style="8" customWidth="1"/>
    <col min="3085" max="3085" width="13.75" style="8" customWidth="1"/>
    <col min="3086" max="3086" width="6.375" style="8" customWidth="1"/>
    <col min="3087" max="3087" width="13.25" style="8" customWidth="1"/>
    <col min="3088" max="3088" width="18.25" style="8" customWidth="1"/>
    <col min="3089" max="3089" width="15.625" style="8" customWidth="1"/>
    <col min="3090" max="3090" width="18.25" style="8" customWidth="1"/>
    <col min="3091" max="3328" width="8.875" style="8"/>
    <col min="3329" max="3329" width="2.625" style="8" customWidth="1"/>
    <col min="3330" max="3330" width="5.75" style="8" customWidth="1"/>
    <col min="3331" max="3332" width="15.75" style="8" customWidth="1"/>
    <col min="3333" max="3333" width="49.125" style="8" customWidth="1"/>
    <col min="3334" max="3334" width="6.25" style="8" customWidth="1"/>
    <col min="3335" max="3336" width="9.875" style="8" bestFit="1" customWidth="1"/>
    <col min="3337" max="3337" width="5.75" style="8" customWidth="1"/>
    <col min="3338" max="3338" width="40.75" style="8" customWidth="1"/>
    <col min="3339" max="3339" width="54" style="8" customWidth="1"/>
    <col min="3340" max="3340" width="30.75" style="8" customWidth="1"/>
    <col min="3341" max="3341" width="13.75" style="8" customWidth="1"/>
    <col min="3342" max="3342" width="6.375" style="8" customWidth="1"/>
    <col min="3343" max="3343" width="13.25" style="8" customWidth="1"/>
    <col min="3344" max="3344" width="18.25" style="8" customWidth="1"/>
    <col min="3345" max="3345" width="15.625" style="8" customWidth="1"/>
    <col min="3346" max="3346" width="18.25" style="8" customWidth="1"/>
    <col min="3347" max="3584" width="8.875" style="8"/>
    <col min="3585" max="3585" width="2.625" style="8" customWidth="1"/>
    <col min="3586" max="3586" width="5.75" style="8" customWidth="1"/>
    <col min="3587" max="3588" width="15.75" style="8" customWidth="1"/>
    <col min="3589" max="3589" width="49.125" style="8" customWidth="1"/>
    <col min="3590" max="3590" width="6.25" style="8" customWidth="1"/>
    <col min="3591" max="3592" width="9.875" style="8" bestFit="1" customWidth="1"/>
    <col min="3593" max="3593" width="5.75" style="8" customWidth="1"/>
    <col min="3594" max="3594" width="40.75" style="8" customWidth="1"/>
    <col min="3595" max="3595" width="54" style="8" customWidth="1"/>
    <col min="3596" max="3596" width="30.75" style="8" customWidth="1"/>
    <col min="3597" max="3597" width="13.75" style="8" customWidth="1"/>
    <col min="3598" max="3598" width="6.375" style="8" customWidth="1"/>
    <col min="3599" max="3599" width="13.25" style="8" customWidth="1"/>
    <col min="3600" max="3600" width="18.25" style="8" customWidth="1"/>
    <col min="3601" max="3601" width="15.625" style="8" customWidth="1"/>
    <col min="3602" max="3602" width="18.25" style="8" customWidth="1"/>
    <col min="3603" max="3840" width="8.875" style="8"/>
    <col min="3841" max="3841" width="2.625" style="8" customWidth="1"/>
    <col min="3842" max="3842" width="5.75" style="8" customWidth="1"/>
    <col min="3843" max="3844" width="15.75" style="8" customWidth="1"/>
    <col min="3845" max="3845" width="49.125" style="8" customWidth="1"/>
    <col min="3846" max="3846" width="6.25" style="8" customWidth="1"/>
    <col min="3847" max="3848" width="9.875" style="8" bestFit="1" customWidth="1"/>
    <col min="3849" max="3849" width="5.75" style="8" customWidth="1"/>
    <col min="3850" max="3850" width="40.75" style="8" customWidth="1"/>
    <col min="3851" max="3851" width="54" style="8" customWidth="1"/>
    <col min="3852" max="3852" width="30.75" style="8" customWidth="1"/>
    <col min="3853" max="3853" width="13.75" style="8" customWidth="1"/>
    <col min="3854" max="3854" width="6.375" style="8" customWidth="1"/>
    <col min="3855" max="3855" width="13.25" style="8" customWidth="1"/>
    <col min="3856" max="3856" width="18.25" style="8" customWidth="1"/>
    <col min="3857" max="3857" width="15.625" style="8" customWidth="1"/>
    <col min="3858" max="3858" width="18.25" style="8" customWidth="1"/>
    <col min="3859" max="4096" width="8.875" style="8"/>
    <col min="4097" max="4097" width="2.625" style="8" customWidth="1"/>
    <col min="4098" max="4098" width="5.75" style="8" customWidth="1"/>
    <col min="4099" max="4100" width="15.75" style="8" customWidth="1"/>
    <col min="4101" max="4101" width="49.125" style="8" customWidth="1"/>
    <col min="4102" max="4102" width="6.25" style="8" customWidth="1"/>
    <col min="4103" max="4104" width="9.875" style="8" bestFit="1" customWidth="1"/>
    <col min="4105" max="4105" width="5.75" style="8" customWidth="1"/>
    <col min="4106" max="4106" width="40.75" style="8" customWidth="1"/>
    <col min="4107" max="4107" width="54" style="8" customWidth="1"/>
    <col min="4108" max="4108" width="30.75" style="8" customWidth="1"/>
    <col min="4109" max="4109" width="13.75" style="8" customWidth="1"/>
    <col min="4110" max="4110" width="6.375" style="8" customWidth="1"/>
    <col min="4111" max="4111" width="13.25" style="8" customWidth="1"/>
    <col min="4112" max="4112" width="18.25" style="8" customWidth="1"/>
    <col min="4113" max="4113" width="15.625" style="8" customWidth="1"/>
    <col min="4114" max="4114" width="18.25" style="8" customWidth="1"/>
    <col min="4115" max="4352" width="8.875" style="8"/>
    <col min="4353" max="4353" width="2.625" style="8" customWidth="1"/>
    <col min="4354" max="4354" width="5.75" style="8" customWidth="1"/>
    <col min="4355" max="4356" width="15.75" style="8" customWidth="1"/>
    <col min="4357" max="4357" width="49.125" style="8" customWidth="1"/>
    <col min="4358" max="4358" width="6.25" style="8" customWidth="1"/>
    <col min="4359" max="4360" width="9.875" style="8" bestFit="1" customWidth="1"/>
    <col min="4361" max="4361" width="5.75" style="8" customWidth="1"/>
    <col min="4362" max="4362" width="40.75" style="8" customWidth="1"/>
    <col min="4363" max="4363" width="54" style="8" customWidth="1"/>
    <col min="4364" max="4364" width="30.75" style="8" customWidth="1"/>
    <col min="4365" max="4365" width="13.75" style="8" customWidth="1"/>
    <col min="4366" max="4366" width="6.375" style="8" customWidth="1"/>
    <col min="4367" max="4367" width="13.25" style="8" customWidth="1"/>
    <col min="4368" max="4368" width="18.25" style="8" customWidth="1"/>
    <col min="4369" max="4369" width="15.625" style="8" customWidth="1"/>
    <col min="4370" max="4370" width="18.25" style="8" customWidth="1"/>
    <col min="4371" max="4608" width="8.875" style="8"/>
    <col min="4609" max="4609" width="2.625" style="8" customWidth="1"/>
    <col min="4610" max="4610" width="5.75" style="8" customWidth="1"/>
    <col min="4611" max="4612" width="15.75" style="8" customWidth="1"/>
    <col min="4613" max="4613" width="49.125" style="8" customWidth="1"/>
    <col min="4614" max="4614" width="6.25" style="8" customWidth="1"/>
    <col min="4615" max="4616" width="9.875" style="8" bestFit="1" customWidth="1"/>
    <col min="4617" max="4617" width="5.75" style="8" customWidth="1"/>
    <col min="4618" max="4618" width="40.75" style="8" customWidth="1"/>
    <col min="4619" max="4619" width="54" style="8" customWidth="1"/>
    <col min="4620" max="4620" width="30.75" style="8" customWidth="1"/>
    <col min="4621" max="4621" width="13.75" style="8" customWidth="1"/>
    <col min="4622" max="4622" width="6.375" style="8" customWidth="1"/>
    <col min="4623" max="4623" width="13.25" style="8" customWidth="1"/>
    <col min="4624" max="4624" width="18.25" style="8" customWidth="1"/>
    <col min="4625" max="4625" width="15.625" style="8" customWidth="1"/>
    <col min="4626" max="4626" width="18.25" style="8" customWidth="1"/>
    <col min="4627" max="4864" width="8.875" style="8"/>
    <col min="4865" max="4865" width="2.625" style="8" customWidth="1"/>
    <col min="4866" max="4866" width="5.75" style="8" customWidth="1"/>
    <col min="4867" max="4868" width="15.75" style="8" customWidth="1"/>
    <col min="4869" max="4869" width="49.125" style="8" customWidth="1"/>
    <col min="4870" max="4870" width="6.25" style="8" customWidth="1"/>
    <col min="4871" max="4872" width="9.875" style="8" bestFit="1" customWidth="1"/>
    <col min="4873" max="4873" width="5.75" style="8" customWidth="1"/>
    <col min="4874" max="4874" width="40.75" style="8" customWidth="1"/>
    <col min="4875" max="4875" width="54" style="8" customWidth="1"/>
    <col min="4876" max="4876" width="30.75" style="8" customWidth="1"/>
    <col min="4877" max="4877" width="13.75" style="8" customWidth="1"/>
    <col min="4878" max="4878" width="6.375" style="8" customWidth="1"/>
    <col min="4879" max="4879" width="13.25" style="8" customWidth="1"/>
    <col min="4880" max="4880" width="18.25" style="8" customWidth="1"/>
    <col min="4881" max="4881" width="15.625" style="8" customWidth="1"/>
    <col min="4882" max="4882" width="18.25" style="8" customWidth="1"/>
    <col min="4883" max="5120" width="8.875" style="8"/>
    <col min="5121" max="5121" width="2.625" style="8" customWidth="1"/>
    <col min="5122" max="5122" width="5.75" style="8" customWidth="1"/>
    <col min="5123" max="5124" width="15.75" style="8" customWidth="1"/>
    <col min="5125" max="5125" width="49.125" style="8" customWidth="1"/>
    <col min="5126" max="5126" width="6.25" style="8" customWidth="1"/>
    <col min="5127" max="5128" width="9.875" style="8" bestFit="1" customWidth="1"/>
    <col min="5129" max="5129" width="5.75" style="8" customWidth="1"/>
    <col min="5130" max="5130" width="40.75" style="8" customWidth="1"/>
    <col min="5131" max="5131" width="54" style="8" customWidth="1"/>
    <col min="5132" max="5132" width="30.75" style="8" customWidth="1"/>
    <col min="5133" max="5133" width="13.75" style="8" customWidth="1"/>
    <col min="5134" max="5134" width="6.375" style="8" customWidth="1"/>
    <col min="5135" max="5135" width="13.25" style="8" customWidth="1"/>
    <col min="5136" max="5136" width="18.25" style="8" customWidth="1"/>
    <col min="5137" max="5137" width="15.625" style="8" customWidth="1"/>
    <col min="5138" max="5138" width="18.25" style="8" customWidth="1"/>
    <col min="5139" max="5376" width="8.875" style="8"/>
    <col min="5377" max="5377" width="2.625" style="8" customWidth="1"/>
    <col min="5378" max="5378" width="5.75" style="8" customWidth="1"/>
    <col min="5379" max="5380" width="15.75" style="8" customWidth="1"/>
    <col min="5381" max="5381" width="49.125" style="8" customWidth="1"/>
    <col min="5382" max="5382" width="6.25" style="8" customWidth="1"/>
    <col min="5383" max="5384" width="9.875" style="8" bestFit="1" customWidth="1"/>
    <col min="5385" max="5385" width="5.75" style="8" customWidth="1"/>
    <col min="5386" max="5386" width="40.75" style="8" customWidth="1"/>
    <col min="5387" max="5387" width="54" style="8" customWidth="1"/>
    <col min="5388" max="5388" width="30.75" style="8" customWidth="1"/>
    <col min="5389" max="5389" width="13.75" style="8" customWidth="1"/>
    <col min="5390" max="5390" width="6.375" style="8" customWidth="1"/>
    <col min="5391" max="5391" width="13.25" style="8" customWidth="1"/>
    <col min="5392" max="5392" width="18.25" style="8" customWidth="1"/>
    <col min="5393" max="5393" width="15.625" style="8" customWidth="1"/>
    <col min="5394" max="5394" width="18.25" style="8" customWidth="1"/>
    <col min="5395" max="5632" width="8.875" style="8"/>
    <col min="5633" max="5633" width="2.625" style="8" customWidth="1"/>
    <col min="5634" max="5634" width="5.75" style="8" customWidth="1"/>
    <col min="5635" max="5636" width="15.75" style="8" customWidth="1"/>
    <col min="5637" max="5637" width="49.125" style="8" customWidth="1"/>
    <col min="5638" max="5638" width="6.25" style="8" customWidth="1"/>
    <col min="5639" max="5640" width="9.875" style="8" bestFit="1" customWidth="1"/>
    <col min="5641" max="5641" width="5.75" style="8" customWidth="1"/>
    <col min="5642" max="5642" width="40.75" style="8" customWidth="1"/>
    <col min="5643" max="5643" width="54" style="8" customWidth="1"/>
    <col min="5644" max="5644" width="30.75" style="8" customWidth="1"/>
    <col min="5645" max="5645" width="13.75" style="8" customWidth="1"/>
    <col min="5646" max="5646" width="6.375" style="8" customWidth="1"/>
    <col min="5647" max="5647" width="13.25" style="8" customWidth="1"/>
    <col min="5648" max="5648" width="18.25" style="8" customWidth="1"/>
    <col min="5649" max="5649" width="15.625" style="8" customWidth="1"/>
    <col min="5650" max="5650" width="18.25" style="8" customWidth="1"/>
    <col min="5651" max="5888" width="8.875" style="8"/>
    <col min="5889" max="5889" width="2.625" style="8" customWidth="1"/>
    <col min="5890" max="5890" width="5.75" style="8" customWidth="1"/>
    <col min="5891" max="5892" width="15.75" style="8" customWidth="1"/>
    <col min="5893" max="5893" width="49.125" style="8" customWidth="1"/>
    <col min="5894" max="5894" width="6.25" style="8" customWidth="1"/>
    <col min="5895" max="5896" width="9.875" style="8" bestFit="1" customWidth="1"/>
    <col min="5897" max="5897" width="5.75" style="8" customWidth="1"/>
    <col min="5898" max="5898" width="40.75" style="8" customWidth="1"/>
    <col min="5899" max="5899" width="54" style="8" customWidth="1"/>
    <col min="5900" max="5900" width="30.75" style="8" customWidth="1"/>
    <col min="5901" max="5901" width="13.75" style="8" customWidth="1"/>
    <col min="5902" max="5902" width="6.375" style="8" customWidth="1"/>
    <col min="5903" max="5903" width="13.25" style="8" customWidth="1"/>
    <col min="5904" max="5904" width="18.25" style="8" customWidth="1"/>
    <col min="5905" max="5905" width="15.625" style="8" customWidth="1"/>
    <col min="5906" max="5906" width="18.25" style="8" customWidth="1"/>
    <col min="5907" max="6144" width="8.875" style="8"/>
    <col min="6145" max="6145" width="2.625" style="8" customWidth="1"/>
    <col min="6146" max="6146" width="5.75" style="8" customWidth="1"/>
    <col min="6147" max="6148" width="15.75" style="8" customWidth="1"/>
    <col min="6149" max="6149" width="49.125" style="8" customWidth="1"/>
    <col min="6150" max="6150" width="6.25" style="8" customWidth="1"/>
    <col min="6151" max="6152" width="9.875" style="8" bestFit="1" customWidth="1"/>
    <col min="6153" max="6153" width="5.75" style="8" customWidth="1"/>
    <col min="6154" max="6154" width="40.75" style="8" customWidth="1"/>
    <col min="6155" max="6155" width="54" style="8" customWidth="1"/>
    <col min="6156" max="6156" width="30.75" style="8" customWidth="1"/>
    <col min="6157" max="6157" width="13.75" style="8" customWidth="1"/>
    <col min="6158" max="6158" width="6.375" style="8" customWidth="1"/>
    <col min="6159" max="6159" width="13.25" style="8" customWidth="1"/>
    <col min="6160" max="6160" width="18.25" style="8" customWidth="1"/>
    <col min="6161" max="6161" width="15.625" style="8" customWidth="1"/>
    <col min="6162" max="6162" width="18.25" style="8" customWidth="1"/>
    <col min="6163" max="6400" width="8.875" style="8"/>
    <col min="6401" max="6401" width="2.625" style="8" customWidth="1"/>
    <col min="6402" max="6402" width="5.75" style="8" customWidth="1"/>
    <col min="6403" max="6404" width="15.75" style="8" customWidth="1"/>
    <col min="6405" max="6405" width="49.125" style="8" customWidth="1"/>
    <col min="6406" max="6406" width="6.25" style="8" customWidth="1"/>
    <col min="6407" max="6408" width="9.875" style="8" bestFit="1" customWidth="1"/>
    <col min="6409" max="6409" width="5.75" style="8" customWidth="1"/>
    <col min="6410" max="6410" width="40.75" style="8" customWidth="1"/>
    <col min="6411" max="6411" width="54" style="8" customWidth="1"/>
    <col min="6412" max="6412" width="30.75" style="8" customWidth="1"/>
    <col min="6413" max="6413" width="13.75" style="8" customWidth="1"/>
    <col min="6414" max="6414" width="6.375" style="8" customWidth="1"/>
    <col min="6415" max="6415" width="13.25" style="8" customWidth="1"/>
    <col min="6416" max="6416" width="18.25" style="8" customWidth="1"/>
    <col min="6417" max="6417" width="15.625" style="8" customWidth="1"/>
    <col min="6418" max="6418" width="18.25" style="8" customWidth="1"/>
    <col min="6419" max="6656" width="8.875" style="8"/>
    <col min="6657" max="6657" width="2.625" style="8" customWidth="1"/>
    <col min="6658" max="6658" width="5.75" style="8" customWidth="1"/>
    <col min="6659" max="6660" width="15.75" style="8" customWidth="1"/>
    <col min="6661" max="6661" width="49.125" style="8" customWidth="1"/>
    <col min="6662" max="6662" width="6.25" style="8" customWidth="1"/>
    <col min="6663" max="6664" width="9.875" style="8" bestFit="1" customWidth="1"/>
    <col min="6665" max="6665" width="5.75" style="8" customWidth="1"/>
    <col min="6666" max="6666" width="40.75" style="8" customWidth="1"/>
    <col min="6667" max="6667" width="54" style="8" customWidth="1"/>
    <col min="6668" max="6668" width="30.75" style="8" customWidth="1"/>
    <col min="6669" max="6669" width="13.75" style="8" customWidth="1"/>
    <col min="6670" max="6670" width="6.375" style="8" customWidth="1"/>
    <col min="6671" max="6671" width="13.25" style="8" customWidth="1"/>
    <col min="6672" max="6672" width="18.25" style="8" customWidth="1"/>
    <col min="6673" max="6673" width="15.625" style="8" customWidth="1"/>
    <col min="6674" max="6674" width="18.25" style="8" customWidth="1"/>
    <col min="6675" max="6912" width="8.875" style="8"/>
    <col min="6913" max="6913" width="2.625" style="8" customWidth="1"/>
    <col min="6914" max="6914" width="5.75" style="8" customWidth="1"/>
    <col min="6915" max="6916" width="15.75" style="8" customWidth="1"/>
    <col min="6917" max="6917" width="49.125" style="8" customWidth="1"/>
    <col min="6918" max="6918" width="6.25" style="8" customWidth="1"/>
    <col min="6919" max="6920" width="9.875" style="8" bestFit="1" customWidth="1"/>
    <col min="6921" max="6921" width="5.75" style="8" customWidth="1"/>
    <col min="6922" max="6922" width="40.75" style="8" customWidth="1"/>
    <col min="6923" max="6923" width="54" style="8" customWidth="1"/>
    <col min="6924" max="6924" width="30.75" style="8" customWidth="1"/>
    <col min="6925" max="6925" width="13.75" style="8" customWidth="1"/>
    <col min="6926" max="6926" width="6.375" style="8" customWidth="1"/>
    <col min="6927" max="6927" width="13.25" style="8" customWidth="1"/>
    <col min="6928" max="6928" width="18.25" style="8" customWidth="1"/>
    <col min="6929" max="6929" width="15.625" style="8" customWidth="1"/>
    <col min="6930" max="6930" width="18.25" style="8" customWidth="1"/>
    <col min="6931" max="7168" width="8.875" style="8"/>
    <col min="7169" max="7169" width="2.625" style="8" customWidth="1"/>
    <col min="7170" max="7170" width="5.75" style="8" customWidth="1"/>
    <col min="7171" max="7172" width="15.75" style="8" customWidth="1"/>
    <col min="7173" max="7173" width="49.125" style="8" customWidth="1"/>
    <col min="7174" max="7174" width="6.25" style="8" customWidth="1"/>
    <col min="7175" max="7176" width="9.875" style="8" bestFit="1" customWidth="1"/>
    <col min="7177" max="7177" width="5.75" style="8" customWidth="1"/>
    <col min="7178" max="7178" width="40.75" style="8" customWidth="1"/>
    <col min="7179" max="7179" width="54" style="8" customWidth="1"/>
    <col min="7180" max="7180" width="30.75" style="8" customWidth="1"/>
    <col min="7181" max="7181" width="13.75" style="8" customWidth="1"/>
    <col min="7182" max="7182" width="6.375" style="8" customWidth="1"/>
    <col min="7183" max="7183" width="13.25" style="8" customWidth="1"/>
    <col min="7184" max="7184" width="18.25" style="8" customWidth="1"/>
    <col min="7185" max="7185" width="15.625" style="8" customWidth="1"/>
    <col min="7186" max="7186" width="18.25" style="8" customWidth="1"/>
    <col min="7187" max="7424" width="8.875" style="8"/>
    <col min="7425" max="7425" width="2.625" style="8" customWidth="1"/>
    <col min="7426" max="7426" width="5.75" style="8" customWidth="1"/>
    <col min="7427" max="7428" width="15.75" style="8" customWidth="1"/>
    <col min="7429" max="7429" width="49.125" style="8" customWidth="1"/>
    <col min="7430" max="7430" width="6.25" style="8" customWidth="1"/>
    <col min="7431" max="7432" width="9.875" style="8" bestFit="1" customWidth="1"/>
    <col min="7433" max="7433" width="5.75" style="8" customWidth="1"/>
    <col min="7434" max="7434" width="40.75" style="8" customWidth="1"/>
    <col min="7435" max="7435" width="54" style="8" customWidth="1"/>
    <col min="7436" max="7436" width="30.75" style="8" customWidth="1"/>
    <col min="7437" max="7437" width="13.75" style="8" customWidth="1"/>
    <col min="7438" max="7438" width="6.375" style="8" customWidth="1"/>
    <col min="7439" max="7439" width="13.25" style="8" customWidth="1"/>
    <col min="7440" max="7440" width="18.25" style="8" customWidth="1"/>
    <col min="7441" max="7441" width="15.625" style="8" customWidth="1"/>
    <col min="7442" max="7442" width="18.25" style="8" customWidth="1"/>
    <col min="7443" max="7680" width="8.875" style="8"/>
    <col min="7681" max="7681" width="2.625" style="8" customWidth="1"/>
    <col min="7682" max="7682" width="5.75" style="8" customWidth="1"/>
    <col min="7683" max="7684" width="15.75" style="8" customWidth="1"/>
    <col min="7685" max="7685" width="49.125" style="8" customWidth="1"/>
    <col min="7686" max="7686" width="6.25" style="8" customWidth="1"/>
    <col min="7687" max="7688" width="9.875" style="8" bestFit="1" customWidth="1"/>
    <col min="7689" max="7689" width="5.75" style="8" customWidth="1"/>
    <col min="7690" max="7690" width="40.75" style="8" customWidth="1"/>
    <col min="7691" max="7691" width="54" style="8" customWidth="1"/>
    <col min="7692" max="7692" width="30.75" style="8" customWidth="1"/>
    <col min="7693" max="7693" width="13.75" style="8" customWidth="1"/>
    <col min="7694" max="7694" width="6.375" style="8" customWidth="1"/>
    <col min="7695" max="7695" width="13.25" style="8" customWidth="1"/>
    <col min="7696" max="7696" width="18.25" style="8" customWidth="1"/>
    <col min="7697" max="7697" width="15.625" style="8" customWidth="1"/>
    <col min="7698" max="7698" width="18.25" style="8" customWidth="1"/>
    <col min="7699" max="7936" width="8.875" style="8"/>
    <col min="7937" max="7937" width="2.625" style="8" customWidth="1"/>
    <col min="7938" max="7938" width="5.75" style="8" customWidth="1"/>
    <col min="7939" max="7940" width="15.75" style="8" customWidth="1"/>
    <col min="7941" max="7941" width="49.125" style="8" customWidth="1"/>
    <col min="7942" max="7942" width="6.25" style="8" customWidth="1"/>
    <col min="7943" max="7944" width="9.875" style="8" bestFit="1" customWidth="1"/>
    <col min="7945" max="7945" width="5.75" style="8" customWidth="1"/>
    <col min="7946" max="7946" width="40.75" style="8" customWidth="1"/>
    <col min="7947" max="7947" width="54" style="8" customWidth="1"/>
    <col min="7948" max="7948" width="30.75" style="8" customWidth="1"/>
    <col min="7949" max="7949" width="13.75" style="8" customWidth="1"/>
    <col min="7950" max="7950" width="6.375" style="8" customWidth="1"/>
    <col min="7951" max="7951" width="13.25" style="8" customWidth="1"/>
    <col min="7952" max="7952" width="18.25" style="8" customWidth="1"/>
    <col min="7953" max="7953" width="15.625" style="8" customWidth="1"/>
    <col min="7954" max="7954" width="18.25" style="8" customWidth="1"/>
    <col min="7955" max="8192" width="8.875" style="8"/>
    <col min="8193" max="8193" width="2.625" style="8" customWidth="1"/>
    <col min="8194" max="8194" width="5.75" style="8" customWidth="1"/>
    <col min="8195" max="8196" width="15.75" style="8" customWidth="1"/>
    <col min="8197" max="8197" width="49.125" style="8" customWidth="1"/>
    <col min="8198" max="8198" width="6.25" style="8" customWidth="1"/>
    <col min="8199" max="8200" width="9.875" style="8" bestFit="1" customWidth="1"/>
    <col min="8201" max="8201" width="5.75" style="8" customWidth="1"/>
    <col min="8202" max="8202" width="40.75" style="8" customWidth="1"/>
    <col min="8203" max="8203" width="54" style="8" customWidth="1"/>
    <col min="8204" max="8204" width="30.75" style="8" customWidth="1"/>
    <col min="8205" max="8205" width="13.75" style="8" customWidth="1"/>
    <col min="8206" max="8206" width="6.375" style="8" customWidth="1"/>
    <col min="8207" max="8207" width="13.25" style="8" customWidth="1"/>
    <col min="8208" max="8208" width="18.25" style="8" customWidth="1"/>
    <col min="8209" max="8209" width="15.625" style="8" customWidth="1"/>
    <col min="8210" max="8210" width="18.25" style="8" customWidth="1"/>
    <col min="8211" max="8448" width="8.875" style="8"/>
    <col min="8449" max="8449" width="2.625" style="8" customWidth="1"/>
    <col min="8450" max="8450" width="5.75" style="8" customWidth="1"/>
    <col min="8451" max="8452" width="15.75" style="8" customWidth="1"/>
    <col min="8453" max="8453" width="49.125" style="8" customWidth="1"/>
    <col min="8454" max="8454" width="6.25" style="8" customWidth="1"/>
    <col min="8455" max="8456" width="9.875" style="8" bestFit="1" customWidth="1"/>
    <col min="8457" max="8457" width="5.75" style="8" customWidth="1"/>
    <col min="8458" max="8458" width="40.75" style="8" customWidth="1"/>
    <col min="8459" max="8459" width="54" style="8" customWidth="1"/>
    <col min="8460" max="8460" width="30.75" style="8" customWidth="1"/>
    <col min="8461" max="8461" width="13.75" style="8" customWidth="1"/>
    <col min="8462" max="8462" width="6.375" style="8" customWidth="1"/>
    <col min="8463" max="8463" width="13.25" style="8" customWidth="1"/>
    <col min="8464" max="8464" width="18.25" style="8" customWidth="1"/>
    <col min="8465" max="8465" width="15.625" style="8" customWidth="1"/>
    <col min="8466" max="8466" width="18.25" style="8" customWidth="1"/>
    <col min="8467" max="8704" width="8.875" style="8"/>
    <col min="8705" max="8705" width="2.625" style="8" customWidth="1"/>
    <col min="8706" max="8706" width="5.75" style="8" customWidth="1"/>
    <col min="8707" max="8708" width="15.75" style="8" customWidth="1"/>
    <col min="8709" max="8709" width="49.125" style="8" customWidth="1"/>
    <col min="8710" max="8710" width="6.25" style="8" customWidth="1"/>
    <col min="8711" max="8712" width="9.875" style="8" bestFit="1" customWidth="1"/>
    <col min="8713" max="8713" width="5.75" style="8" customWidth="1"/>
    <col min="8714" max="8714" width="40.75" style="8" customWidth="1"/>
    <col min="8715" max="8715" width="54" style="8" customWidth="1"/>
    <col min="8716" max="8716" width="30.75" style="8" customWidth="1"/>
    <col min="8717" max="8717" width="13.75" style="8" customWidth="1"/>
    <col min="8718" max="8718" width="6.375" style="8" customWidth="1"/>
    <col min="8719" max="8719" width="13.25" style="8" customWidth="1"/>
    <col min="8720" max="8720" width="18.25" style="8" customWidth="1"/>
    <col min="8721" max="8721" width="15.625" style="8" customWidth="1"/>
    <col min="8722" max="8722" width="18.25" style="8" customWidth="1"/>
    <col min="8723" max="8960" width="8.875" style="8"/>
    <col min="8961" max="8961" width="2.625" style="8" customWidth="1"/>
    <col min="8962" max="8962" width="5.75" style="8" customWidth="1"/>
    <col min="8963" max="8964" width="15.75" style="8" customWidth="1"/>
    <col min="8965" max="8965" width="49.125" style="8" customWidth="1"/>
    <col min="8966" max="8966" width="6.25" style="8" customWidth="1"/>
    <col min="8967" max="8968" width="9.875" style="8" bestFit="1" customWidth="1"/>
    <col min="8969" max="8969" width="5.75" style="8" customWidth="1"/>
    <col min="8970" max="8970" width="40.75" style="8" customWidth="1"/>
    <col min="8971" max="8971" width="54" style="8" customWidth="1"/>
    <col min="8972" max="8972" width="30.75" style="8" customWidth="1"/>
    <col min="8973" max="8973" width="13.75" style="8" customWidth="1"/>
    <col min="8974" max="8974" width="6.375" style="8" customWidth="1"/>
    <col min="8975" max="8975" width="13.25" style="8" customWidth="1"/>
    <col min="8976" max="8976" width="18.25" style="8" customWidth="1"/>
    <col min="8977" max="8977" width="15.625" style="8" customWidth="1"/>
    <col min="8978" max="8978" width="18.25" style="8" customWidth="1"/>
    <col min="8979" max="9216" width="8.875" style="8"/>
    <col min="9217" max="9217" width="2.625" style="8" customWidth="1"/>
    <col min="9218" max="9218" width="5.75" style="8" customWidth="1"/>
    <col min="9219" max="9220" width="15.75" style="8" customWidth="1"/>
    <col min="9221" max="9221" width="49.125" style="8" customWidth="1"/>
    <col min="9222" max="9222" width="6.25" style="8" customWidth="1"/>
    <col min="9223" max="9224" width="9.875" style="8" bestFit="1" customWidth="1"/>
    <col min="9225" max="9225" width="5.75" style="8" customWidth="1"/>
    <col min="9226" max="9226" width="40.75" style="8" customWidth="1"/>
    <col min="9227" max="9227" width="54" style="8" customWidth="1"/>
    <col min="9228" max="9228" width="30.75" style="8" customWidth="1"/>
    <col min="9229" max="9229" width="13.75" style="8" customWidth="1"/>
    <col min="9230" max="9230" width="6.375" style="8" customWidth="1"/>
    <col min="9231" max="9231" width="13.25" style="8" customWidth="1"/>
    <col min="9232" max="9232" width="18.25" style="8" customWidth="1"/>
    <col min="9233" max="9233" width="15.625" style="8" customWidth="1"/>
    <col min="9234" max="9234" width="18.25" style="8" customWidth="1"/>
    <col min="9235" max="9472" width="8.875" style="8"/>
    <col min="9473" max="9473" width="2.625" style="8" customWidth="1"/>
    <col min="9474" max="9474" width="5.75" style="8" customWidth="1"/>
    <col min="9475" max="9476" width="15.75" style="8" customWidth="1"/>
    <col min="9477" max="9477" width="49.125" style="8" customWidth="1"/>
    <col min="9478" max="9478" width="6.25" style="8" customWidth="1"/>
    <col min="9479" max="9480" width="9.875" style="8" bestFit="1" customWidth="1"/>
    <col min="9481" max="9481" width="5.75" style="8" customWidth="1"/>
    <col min="9482" max="9482" width="40.75" style="8" customWidth="1"/>
    <col min="9483" max="9483" width="54" style="8" customWidth="1"/>
    <col min="9484" max="9484" width="30.75" style="8" customWidth="1"/>
    <col min="9485" max="9485" width="13.75" style="8" customWidth="1"/>
    <col min="9486" max="9486" width="6.375" style="8" customWidth="1"/>
    <col min="9487" max="9487" width="13.25" style="8" customWidth="1"/>
    <col min="9488" max="9488" width="18.25" style="8" customWidth="1"/>
    <col min="9489" max="9489" width="15.625" style="8" customWidth="1"/>
    <col min="9490" max="9490" width="18.25" style="8" customWidth="1"/>
    <col min="9491" max="9728" width="8.875" style="8"/>
    <col min="9729" max="9729" width="2.625" style="8" customWidth="1"/>
    <col min="9730" max="9730" width="5.75" style="8" customWidth="1"/>
    <col min="9731" max="9732" width="15.75" style="8" customWidth="1"/>
    <col min="9733" max="9733" width="49.125" style="8" customWidth="1"/>
    <col min="9734" max="9734" width="6.25" style="8" customWidth="1"/>
    <col min="9735" max="9736" width="9.875" style="8" bestFit="1" customWidth="1"/>
    <col min="9737" max="9737" width="5.75" style="8" customWidth="1"/>
    <col min="9738" max="9738" width="40.75" style="8" customWidth="1"/>
    <col min="9739" max="9739" width="54" style="8" customWidth="1"/>
    <col min="9740" max="9740" width="30.75" style="8" customWidth="1"/>
    <col min="9741" max="9741" width="13.75" style="8" customWidth="1"/>
    <col min="9742" max="9742" width="6.375" style="8" customWidth="1"/>
    <col min="9743" max="9743" width="13.25" style="8" customWidth="1"/>
    <col min="9744" max="9744" width="18.25" style="8" customWidth="1"/>
    <col min="9745" max="9745" width="15.625" style="8" customWidth="1"/>
    <col min="9746" max="9746" width="18.25" style="8" customWidth="1"/>
    <col min="9747" max="9984" width="8.875" style="8"/>
    <col min="9985" max="9985" width="2.625" style="8" customWidth="1"/>
    <col min="9986" max="9986" width="5.75" style="8" customWidth="1"/>
    <col min="9987" max="9988" width="15.75" style="8" customWidth="1"/>
    <col min="9989" max="9989" width="49.125" style="8" customWidth="1"/>
    <col min="9990" max="9990" width="6.25" style="8" customWidth="1"/>
    <col min="9991" max="9992" width="9.875" style="8" bestFit="1" customWidth="1"/>
    <col min="9993" max="9993" width="5.75" style="8" customWidth="1"/>
    <col min="9994" max="9994" width="40.75" style="8" customWidth="1"/>
    <col min="9995" max="9995" width="54" style="8" customWidth="1"/>
    <col min="9996" max="9996" width="30.75" style="8" customWidth="1"/>
    <col min="9997" max="9997" width="13.75" style="8" customWidth="1"/>
    <col min="9998" max="9998" width="6.375" style="8" customWidth="1"/>
    <col min="9999" max="9999" width="13.25" style="8" customWidth="1"/>
    <col min="10000" max="10000" width="18.25" style="8" customWidth="1"/>
    <col min="10001" max="10001" width="15.625" style="8" customWidth="1"/>
    <col min="10002" max="10002" width="18.25" style="8" customWidth="1"/>
    <col min="10003" max="10240" width="8.875" style="8"/>
    <col min="10241" max="10241" width="2.625" style="8" customWidth="1"/>
    <col min="10242" max="10242" width="5.75" style="8" customWidth="1"/>
    <col min="10243" max="10244" width="15.75" style="8" customWidth="1"/>
    <col min="10245" max="10245" width="49.125" style="8" customWidth="1"/>
    <col min="10246" max="10246" width="6.25" style="8" customWidth="1"/>
    <col min="10247" max="10248" width="9.875" style="8" bestFit="1" customWidth="1"/>
    <col min="10249" max="10249" width="5.75" style="8" customWidth="1"/>
    <col min="10250" max="10250" width="40.75" style="8" customWidth="1"/>
    <col min="10251" max="10251" width="54" style="8" customWidth="1"/>
    <col min="10252" max="10252" width="30.75" style="8" customWidth="1"/>
    <col min="10253" max="10253" width="13.75" style="8" customWidth="1"/>
    <col min="10254" max="10254" width="6.375" style="8" customWidth="1"/>
    <col min="10255" max="10255" width="13.25" style="8" customWidth="1"/>
    <col min="10256" max="10256" width="18.25" style="8" customWidth="1"/>
    <col min="10257" max="10257" width="15.625" style="8" customWidth="1"/>
    <col min="10258" max="10258" width="18.25" style="8" customWidth="1"/>
    <col min="10259" max="10496" width="8.875" style="8"/>
    <col min="10497" max="10497" width="2.625" style="8" customWidth="1"/>
    <col min="10498" max="10498" width="5.75" style="8" customWidth="1"/>
    <col min="10499" max="10500" width="15.75" style="8" customWidth="1"/>
    <col min="10501" max="10501" width="49.125" style="8" customWidth="1"/>
    <col min="10502" max="10502" width="6.25" style="8" customWidth="1"/>
    <col min="10503" max="10504" width="9.875" style="8" bestFit="1" customWidth="1"/>
    <col min="10505" max="10505" width="5.75" style="8" customWidth="1"/>
    <col min="10506" max="10506" width="40.75" style="8" customWidth="1"/>
    <col min="10507" max="10507" width="54" style="8" customWidth="1"/>
    <col min="10508" max="10508" width="30.75" style="8" customWidth="1"/>
    <col min="10509" max="10509" width="13.75" style="8" customWidth="1"/>
    <col min="10510" max="10510" width="6.375" style="8" customWidth="1"/>
    <col min="10511" max="10511" width="13.25" style="8" customWidth="1"/>
    <col min="10512" max="10512" width="18.25" style="8" customWidth="1"/>
    <col min="10513" max="10513" width="15.625" style="8" customWidth="1"/>
    <col min="10514" max="10514" width="18.25" style="8" customWidth="1"/>
    <col min="10515" max="10752" width="8.875" style="8"/>
    <col min="10753" max="10753" width="2.625" style="8" customWidth="1"/>
    <col min="10754" max="10754" width="5.75" style="8" customWidth="1"/>
    <col min="10755" max="10756" width="15.75" style="8" customWidth="1"/>
    <col min="10757" max="10757" width="49.125" style="8" customWidth="1"/>
    <col min="10758" max="10758" width="6.25" style="8" customWidth="1"/>
    <col min="10759" max="10760" width="9.875" style="8" bestFit="1" customWidth="1"/>
    <col min="10761" max="10761" width="5.75" style="8" customWidth="1"/>
    <col min="10762" max="10762" width="40.75" style="8" customWidth="1"/>
    <col min="10763" max="10763" width="54" style="8" customWidth="1"/>
    <col min="10764" max="10764" width="30.75" style="8" customWidth="1"/>
    <col min="10765" max="10765" width="13.75" style="8" customWidth="1"/>
    <col min="10766" max="10766" width="6.375" style="8" customWidth="1"/>
    <col min="10767" max="10767" width="13.25" style="8" customWidth="1"/>
    <col min="10768" max="10768" width="18.25" style="8" customWidth="1"/>
    <col min="10769" max="10769" width="15.625" style="8" customWidth="1"/>
    <col min="10770" max="10770" width="18.25" style="8" customWidth="1"/>
    <col min="10771" max="11008" width="8.875" style="8"/>
    <col min="11009" max="11009" width="2.625" style="8" customWidth="1"/>
    <col min="11010" max="11010" width="5.75" style="8" customWidth="1"/>
    <col min="11011" max="11012" width="15.75" style="8" customWidth="1"/>
    <col min="11013" max="11013" width="49.125" style="8" customWidth="1"/>
    <col min="11014" max="11014" width="6.25" style="8" customWidth="1"/>
    <col min="11015" max="11016" width="9.875" style="8" bestFit="1" customWidth="1"/>
    <col min="11017" max="11017" width="5.75" style="8" customWidth="1"/>
    <col min="11018" max="11018" width="40.75" style="8" customWidth="1"/>
    <col min="11019" max="11019" width="54" style="8" customWidth="1"/>
    <col min="11020" max="11020" width="30.75" style="8" customWidth="1"/>
    <col min="11021" max="11021" width="13.75" style="8" customWidth="1"/>
    <col min="11022" max="11022" width="6.375" style="8" customWidth="1"/>
    <col min="11023" max="11023" width="13.25" style="8" customWidth="1"/>
    <col min="11024" max="11024" width="18.25" style="8" customWidth="1"/>
    <col min="11025" max="11025" width="15.625" style="8" customWidth="1"/>
    <col min="11026" max="11026" width="18.25" style="8" customWidth="1"/>
    <col min="11027" max="11264" width="8.875" style="8"/>
    <col min="11265" max="11265" width="2.625" style="8" customWidth="1"/>
    <col min="11266" max="11266" width="5.75" style="8" customWidth="1"/>
    <col min="11267" max="11268" width="15.75" style="8" customWidth="1"/>
    <col min="11269" max="11269" width="49.125" style="8" customWidth="1"/>
    <col min="11270" max="11270" width="6.25" style="8" customWidth="1"/>
    <col min="11271" max="11272" width="9.875" style="8" bestFit="1" customWidth="1"/>
    <col min="11273" max="11273" width="5.75" style="8" customWidth="1"/>
    <col min="11274" max="11274" width="40.75" style="8" customWidth="1"/>
    <col min="11275" max="11275" width="54" style="8" customWidth="1"/>
    <col min="11276" max="11276" width="30.75" style="8" customWidth="1"/>
    <col min="11277" max="11277" width="13.75" style="8" customWidth="1"/>
    <col min="11278" max="11278" width="6.375" style="8" customWidth="1"/>
    <col min="11279" max="11279" width="13.25" style="8" customWidth="1"/>
    <col min="11280" max="11280" width="18.25" style="8" customWidth="1"/>
    <col min="11281" max="11281" width="15.625" style="8" customWidth="1"/>
    <col min="11282" max="11282" width="18.25" style="8" customWidth="1"/>
    <col min="11283" max="11520" width="8.875" style="8"/>
    <col min="11521" max="11521" width="2.625" style="8" customWidth="1"/>
    <col min="11522" max="11522" width="5.75" style="8" customWidth="1"/>
    <col min="11523" max="11524" width="15.75" style="8" customWidth="1"/>
    <col min="11525" max="11525" width="49.125" style="8" customWidth="1"/>
    <col min="11526" max="11526" width="6.25" style="8" customWidth="1"/>
    <col min="11527" max="11528" width="9.875" style="8" bestFit="1" customWidth="1"/>
    <col min="11529" max="11529" width="5.75" style="8" customWidth="1"/>
    <col min="11530" max="11530" width="40.75" style="8" customWidth="1"/>
    <col min="11531" max="11531" width="54" style="8" customWidth="1"/>
    <col min="11532" max="11532" width="30.75" style="8" customWidth="1"/>
    <col min="11533" max="11533" width="13.75" style="8" customWidth="1"/>
    <col min="11534" max="11534" width="6.375" style="8" customWidth="1"/>
    <col min="11535" max="11535" width="13.25" style="8" customWidth="1"/>
    <col min="11536" max="11536" width="18.25" style="8" customWidth="1"/>
    <col min="11537" max="11537" width="15.625" style="8" customWidth="1"/>
    <col min="11538" max="11538" width="18.25" style="8" customWidth="1"/>
    <col min="11539" max="11776" width="8.875" style="8"/>
    <col min="11777" max="11777" width="2.625" style="8" customWidth="1"/>
    <col min="11778" max="11778" width="5.75" style="8" customWidth="1"/>
    <col min="11779" max="11780" width="15.75" style="8" customWidth="1"/>
    <col min="11781" max="11781" width="49.125" style="8" customWidth="1"/>
    <col min="11782" max="11782" width="6.25" style="8" customWidth="1"/>
    <col min="11783" max="11784" width="9.875" style="8" bestFit="1" customWidth="1"/>
    <col min="11785" max="11785" width="5.75" style="8" customWidth="1"/>
    <col min="11786" max="11786" width="40.75" style="8" customWidth="1"/>
    <col min="11787" max="11787" width="54" style="8" customWidth="1"/>
    <col min="11788" max="11788" width="30.75" style="8" customWidth="1"/>
    <col min="11789" max="11789" width="13.75" style="8" customWidth="1"/>
    <col min="11790" max="11790" width="6.375" style="8" customWidth="1"/>
    <col min="11791" max="11791" width="13.25" style="8" customWidth="1"/>
    <col min="11792" max="11792" width="18.25" style="8" customWidth="1"/>
    <col min="11793" max="11793" width="15.625" style="8" customWidth="1"/>
    <col min="11794" max="11794" width="18.25" style="8" customWidth="1"/>
    <col min="11795" max="12032" width="8.875" style="8"/>
    <col min="12033" max="12033" width="2.625" style="8" customWidth="1"/>
    <col min="12034" max="12034" width="5.75" style="8" customWidth="1"/>
    <col min="12035" max="12036" width="15.75" style="8" customWidth="1"/>
    <col min="12037" max="12037" width="49.125" style="8" customWidth="1"/>
    <col min="12038" max="12038" width="6.25" style="8" customWidth="1"/>
    <col min="12039" max="12040" width="9.875" style="8" bestFit="1" customWidth="1"/>
    <col min="12041" max="12041" width="5.75" style="8" customWidth="1"/>
    <col min="12042" max="12042" width="40.75" style="8" customWidth="1"/>
    <col min="12043" max="12043" width="54" style="8" customWidth="1"/>
    <col min="12044" max="12044" width="30.75" style="8" customWidth="1"/>
    <col min="12045" max="12045" width="13.75" style="8" customWidth="1"/>
    <col min="12046" max="12046" width="6.375" style="8" customWidth="1"/>
    <col min="12047" max="12047" width="13.25" style="8" customWidth="1"/>
    <col min="12048" max="12048" width="18.25" style="8" customWidth="1"/>
    <col min="12049" max="12049" width="15.625" style="8" customWidth="1"/>
    <col min="12050" max="12050" width="18.25" style="8" customWidth="1"/>
    <col min="12051" max="12288" width="8.875" style="8"/>
    <col min="12289" max="12289" width="2.625" style="8" customWidth="1"/>
    <col min="12290" max="12290" width="5.75" style="8" customWidth="1"/>
    <col min="12291" max="12292" width="15.75" style="8" customWidth="1"/>
    <col min="12293" max="12293" width="49.125" style="8" customWidth="1"/>
    <col min="12294" max="12294" width="6.25" style="8" customWidth="1"/>
    <col min="12295" max="12296" width="9.875" style="8" bestFit="1" customWidth="1"/>
    <col min="12297" max="12297" width="5.75" style="8" customWidth="1"/>
    <col min="12298" max="12298" width="40.75" style="8" customWidth="1"/>
    <col min="12299" max="12299" width="54" style="8" customWidth="1"/>
    <col min="12300" max="12300" width="30.75" style="8" customWidth="1"/>
    <col min="12301" max="12301" width="13.75" style="8" customWidth="1"/>
    <col min="12302" max="12302" width="6.375" style="8" customWidth="1"/>
    <col min="12303" max="12303" width="13.25" style="8" customWidth="1"/>
    <col min="12304" max="12304" width="18.25" style="8" customWidth="1"/>
    <col min="12305" max="12305" width="15.625" style="8" customWidth="1"/>
    <col min="12306" max="12306" width="18.25" style="8" customWidth="1"/>
    <col min="12307" max="12544" width="8.875" style="8"/>
    <col min="12545" max="12545" width="2.625" style="8" customWidth="1"/>
    <col min="12546" max="12546" width="5.75" style="8" customWidth="1"/>
    <col min="12547" max="12548" width="15.75" style="8" customWidth="1"/>
    <col min="12549" max="12549" width="49.125" style="8" customWidth="1"/>
    <col min="12550" max="12550" width="6.25" style="8" customWidth="1"/>
    <col min="12551" max="12552" width="9.875" style="8" bestFit="1" customWidth="1"/>
    <col min="12553" max="12553" width="5.75" style="8" customWidth="1"/>
    <col min="12554" max="12554" width="40.75" style="8" customWidth="1"/>
    <col min="12555" max="12555" width="54" style="8" customWidth="1"/>
    <col min="12556" max="12556" width="30.75" style="8" customWidth="1"/>
    <col min="12557" max="12557" width="13.75" style="8" customWidth="1"/>
    <col min="12558" max="12558" width="6.375" style="8" customWidth="1"/>
    <col min="12559" max="12559" width="13.25" style="8" customWidth="1"/>
    <col min="12560" max="12560" width="18.25" style="8" customWidth="1"/>
    <col min="12561" max="12561" width="15.625" style="8" customWidth="1"/>
    <col min="12562" max="12562" width="18.25" style="8" customWidth="1"/>
    <col min="12563" max="12800" width="8.875" style="8"/>
    <col min="12801" max="12801" width="2.625" style="8" customWidth="1"/>
    <col min="12802" max="12802" width="5.75" style="8" customWidth="1"/>
    <col min="12803" max="12804" width="15.75" style="8" customWidth="1"/>
    <col min="12805" max="12805" width="49.125" style="8" customWidth="1"/>
    <col min="12806" max="12806" width="6.25" style="8" customWidth="1"/>
    <col min="12807" max="12808" width="9.875" style="8" bestFit="1" customWidth="1"/>
    <col min="12809" max="12809" width="5.75" style="8" customWidth="1"/>
    <col min="12810" max="12810" width="40.75" style="8" customWidth="1"/>
    <col min="12811" max="12811" width="54" style="8" customWidth="1"/>
    <col min="12812" max="12812" width="30.75" style="8" customWidth="1"/>
    <col min="12813" max="12813" width="13.75" style="8" customWidth="1"/>
    <col min="12814" max="12814" width="6.375" style="8" customWidth="1"/>
    <col min="12815" max="12815" width="13.25" style="8" customWidth="1"/>
    <col min="12816" max="12816" width="18.25" style="8" customWidth="1"/>
    <col min="12817" max="12817" width="15.625" style="8" customWidth="1"/>
    <col min="12818" max="12818" width="18.25" style="8" customWidth="1"/>
    <col min="12819" max="13056" width="8.875" style="8"/>
    <col min="13057" max="13057" width="2.625" style="8" customWidth="1"/>
    <col min="13058" max="13058" width="5.75" style="8" customWidth="1"/>
    <col min="13059" max="13060" width="15.75" style="8" customWidth="1"/>
    <col min="13061" max="13061" width="49.125" style="8" customWidth="1"/>
    <col min="13062" max="13062" width="6.25" style="8" customWidth="1"/>
    <col min="13063" max="13064" width="9.875" style="8" bestFit="1" customWidth="1"/>
    <col min="13065" max="13065" width="5.75" style="8" customWidth="1"/>
    <col min="13066" max="13066" width="40.75" style="8" customWidth="1"/>
    <col min="13067" max="13067" width="54" style="8" customWidth="1"/>
    <col min="13068" max="13068" width="30.75" style="8" customWidth="1"/>
    <col min="13069" max="13069" width="13.75" style="8" customWidth="1"/>
    <col min="13070" max="13070" width="6.375" style="8" customWidth="1"/>
    <col min="13071" max="13071" width="13.25" style="8" customWidth="1"/>
    <col min="13072" max="13072" width="18.25" style="8" customWidth="1"/>
    <col min="13073" max="13073" width="15.625" style="8" customWidth="1"/>
    <col min="13074" max="13074" width="18.25" style="8" customWidth="1"/>
    <col min="13075" max="13312" width="8.875" style="8"/>
    <col min="13313" max="13313" width="2.625" style="8" customWidth="1"/>
    <col min="13314" max="13314" width="5.75" style="8" customWidth="1"/>
    <col min="13315" max="13316" width="15.75" style="8" customWidth="1"/>
    <col min="13317" max="13317" width="49.125" style="8" customWidth="1"/>
    <col min="13318" max="13318" width="6.25" style="8" customWidth="1"/>
    <col min="13319" max="13320" width="9.875" style="8" bestFit="1" customWidth="1"/>
    <col min="13321" max="13321" width="5.75" style="8" customWidth="1"/>
    <col min="13322" max="13322" width="40.75" style="8" customWidth="1"/>
    <col min="13323" max="13323" width="54" style="8" customWidth="1"/>
    <col min="13324" max="13324" width="30.75" style="8" customWidth="1"/>
    <col min="13325" max="13325" width="13.75" style="8" customWidth="1"/>
    <col min="13326" max="13326" width="6.375" style="8" customWidth="1"/>
    <col min="13327" max="13327" width="13.25" style="8" customWidth="1"/>
    <col min="13328" max="13328" width="18.25" style="8" customWidth="1"/>
    <col min="13329" max="13329" width="15.625" style="8" customWidth="1"/>
    <col min="13330" max="13330" width="18.25" style="8" customWidth="1"/>
    <col min="13331" max="13568" width="8.875" style="8"/>
    <col min="13569" max="13569" width="2.625" style="8" customWidth="1"/>
    <col min="13570" max="13570" width="5.75" style="8" customWidth="1"/>
    <col min="13571" max="13572" width="15.75" style="8" customWidth="1"/>
    <col min="13573" max="13573" width="49.125" style="8" customWidth="1"/>
    <col min="13574" max="13574" width="6.25" style="8" customWidth="1"/>
    <col min="13575" max="13576" width="9.875" style="8" bestFit="1" customWidth="1"/>
    <col min="13577" max="13577" width="5.75" style="8" customWidth="1"/>
    <col min="13578" max="13578" width="40.75" style="8" customWidth="1"/>
    <col min="13579" max="13579" width="54" style="8" customWidth="1"/>
    <col min="13580" max="13580" width="30.75" style="8" customWidth="1"/>
    <col min="13581" max="13581" width="13.75" style="8" customWidth="1"/>
    <col min="13582" max="13582" width="6.375" style="8" customWidth="1"/>
    <col min="13583" max="13583" width="13.25" style="8" customWidth="1"/>
    <col min="13584" max="13584" width="18.25" style="8" customWidth="1"/>
    <col min="13585" max="13585" width="15.625" style="8" customWidth="1"/>
    <col min="13586" max="13586" width="18.25" style="8" customWidth="1"/>
    <col min="13587" max="13824" width="8.875" style="8"/>
    <col min="13825" max="13825" width="2.625" style="8" customWidth="1"/>
    <col min="13826" max="13826" width="5.75" style="8" customWidth="1"/>
    <col min="13827" max="13828" width="15.75" style="8" customWidth="1"/>
    <col min="13829" max="13829" width="49.125" style="8" customWidth="1"/>
    <col min="13830" max="13830" width="6.25" style="8" customWidth="1"/>
    <col min="13831" max="13832" width="9.875" style="8" bestFit="1" customWidth="1"/>
    <col min="13833" max="13833" width="5.75" style="8" customWidth="1"/>
    <col min="13834" max="13834" width="40.75" style="8" customWidth="1"/>
    <col min="13835" max="13835" width="54" style="8" customWidth="1"/>
    <col min="13836" max="13836" width="30.75" style="8" customWidth="1"/>
    <col min="13837" max="13837" width="13.75" style="8" customWidth="1"/>
    <col min="13838" max="13838" width="6.375" style="8" customWidth="1"/>
    <col min="13839" max="13839" width="13.25" style="8" customWidth="1"/>
    <col min="13840" max="13840" width="18.25" style="8" customWidth="1"/>
    <col min="13841" max="13841" width="15.625" style="8" customWidth="1"/>
    <col min="13842" max="13842" width="18.25" style="8" customWidth="1"/>
    <col min="13843" max="14080" width="8.875" style="8"/>
    <col min="14081" max="14081" width="2.625" style="8" customWidth="1"/>
    <col min="14082" max="14082" width="5.75" style="8" customWidth="1"/>
    <col min="14083" max="14084" width="15.75" style="8" customWidth="1"/>
    <col min="14085" max="14085" width="49.125" style="8" customWidth="1"/>
    <col min="14086" max="14086" width="6.25" style="8" customWidth="1"/>
    <col min="14087" max="14088" width="9.875" style="8" bestFit="1" customWidth="1"/>
    <col min="14089" max="14089" width="5.75" style="8" customWidth="1"/>
    <col min="14090" max="14090" width="40.75" style="8" customWidth="1"/>
    <col min="14091" max="14091" width="54" style="8" customWidth="1"/>
    <col min="14092" max="14092" width="30.75" style="8" customWidth="1"/>
    <col min="14093" max="14093" width="13.75" style="8" customWidth="1"/>
    <col min="14094" max="14094" width="6.375" style="8" customWidth="1"/>
    <col min="14095" max="14095" width="13.25" style="8" customWidth="1"/>
    <col min="14096" max="14096" width="18.25" style="8" customWidth="1"/>
    <col min="14097" max="14097" width="15.625" style="8" customWidth="1"/>
    <col min="14098" max="14098" width="18.25" style="8" customWidth="1"/>
    <col min="14099" max="14336" width="8.875" style="8"/>
    <col min="14337" max="14337" width="2.625" style="8" customWidth="1"/>
    <col min="14338" max="14338" width="5.75" style="8" customWidth="1"/>
    <col min="14339" max="14340" width="15.75" style="8" customWidth="1"/>
    <col min="14341" max="14341" width="49.125" style="8" customWidth="1"/>
    <col min="14342" max="14342" width="6.25" style="8" customWidth="1"/>
    <col min="14343" max="14344" width="9.875" style="8" bestFit="1" customWidth="1"/>
    <col min="14345" max="14345" width="5.75" style="8" customWidth="1"/>
    <col min="14346" max="14346" width="40.75" style="8" customWidth="1"/>
    <col min="14347" max="14347" width="54" style="8" customWidth="1"/>
    <col min="14348" max="14348" width="30.75" style="8" customWidth="1"/>
    <col min="14349" max="14349" width="13.75" style="8" customWidth="1"/>
    <col min="14350" max="14350" width="6.375" style="8" customWidth="1"/>
    <col min="14351" max="14351" width="13.25" style="8" customWidth="1"/>
    <col min="14352" max="14352" width="18.25" style="8" customWidth="1"/>
    <col min="14353" max="14353" width="15.625" style="8" customWidth="1"/>
    <col min="14354" max="14354" width="18.25" style="8" customWidth="1"/>
    <col min="14355" max="14592" width="8.875" style="8"/>
    <col min="14593" max="14593" width="2.625" style="8" customWidth="1"/>
    <col min="14594" max="14594" width="5.75" style="8" customWidth="1"/>
    <col min="14595" max="14596" width="15.75" style="8" customWidth="1"/>
    <col min="14597" max="14597" width="49.125" style="8" customWidth="1"/>
    <col min="14598" max="14598" width="6.25" style="8" customWidth="1"/>
    <col min="14599" max="14600" width="9.875" style="8" bestFit="1" customWidth="1"/>
    <col min="14601" max="14601" width="5.75" style="8" customWidth="1"/>
    <col min="14602" max="14602" width="40.75" style="8" customWidth="1"/>
    <col min="14603" max="14603" width="54" style="8" customWidth="1"/>
    <col min="14604" max="14604" width="30.75" style="8" customWidth="1"/>
    <col min="14605" max="14605" width="13.75" style="8" customWidth="1"/>
    <col min="14606" max="14606" width="6.375" style="8" customWidth="1"/>
    <col min="14607" max="14607" width="13.25" style="8" customWidth="1"/>
    <col min="14608" max="14608" width="18.25" style="8" customWidth="1"/>
    <col min="14609" max="14609" width="15.625" style="8" customWidth="1"/>
    <col min="14610" max="14610" width="18.25" style="8" customWidth="1"/>
    <col min="14611" max="14848" width="8.875" style="8"/>
    <col min="14849" max="14849" width="2.625" style="8" customWidth="1"/>
    <col min="14850" max="14850" width="5.75" style="8" customWidth="1"/>
    <col min="14851" max="14852" width="15.75" style="8" customWidth="1"/>
    <col min="14853" max="14853" width="49.125" style="8" customWidth="1"/>
    <col min="14854" max="14854" width="6.25" style="8" customWidth="1"/>
    <col min="14855" max="14856" width="9.875" style="8" bestFit="1" customWidth="1"/>
    <col min="14857" max="14857" width="5.75" style="8" customWidth="1"/>
    <col min="14858" max="14858" width="40.75" style="8" customWidth="1"/>
    <col min="14859" max="14859" width="54" style="8" customWidth="1"/>
    <col min="14860" max="14860" width="30.75" style="8" customWidth="1"/>
    <col min="14861" max="14861" width="13.75" style="8" customWidth="1"/>
    <col min="14862" max="14862" width="6.375" style="8" customWidth="1"/>
    <col min="14863" max="14863" width="13.25" style="8" customWidth="1"/>
    <col min="14864" max="14864" width="18.25" style="8" customWidth="1"/>
    <col min="14865" max="14865" width="15.625" style="8" customWidth="1"/>
    <col min="14866" max="14866" width="18.25" style="8" customWidth="1"/>
    <col min="14867" max="15104" width="8.875" style="8"/>
    <col min="15105" max="15105" width="2.625" style="8" customWidth="1"/>
    <col min="15106" max="15106" width="5.75" style="8" customWidth="1"/>
    <col min="15107" max="15108" width="15.75" style="8" customWidth="1"/>
    <col min="15109" max="15109" width="49.125" style="8" customWidth="1"/>
    <col min="15110" max="15110" width="6.25" style="8" customWidth="1"/>
    <col min="15111" max="15112" width="9.875" style="8" bestFit="1" customWidth="1"/>
    <col min="15113" max="15113" width="5.75" style="8" customWidth="1"/>
    <col min="15114" max="15114" width="40.75" style="8" customWidth="1"/>
    <col min="15115" max="15115" width="54" style="8" customWidth="1"/>
    <col min="15116" max="15116" width="30.75" style="8" customWidth="1"/>
    <col min="15117" max="15117" width="13.75" style="8" customWidth="1"/>
    <col min="15118" max="15118" width="6.375" style="8" customWidth="1"/>
    <col min="15119" max="15119" width="13.25" style="8" customWidth="1"/>
    <col min="15120" max="15120" width="18.25" style="8" customWidth="1"/>
    <col min="15121" max="15121" width="15.625" style="8" customWidth="1"/>
    <col min="15122" max="15122" width="18.25" style="8" customWidth="1"/>
    <col min="15123" max="15360" width="8.875" style="8"/>
    <col min="15361" max="15361" width="2.625" style="8" customWidth="1"/>
    <col min="15362" max="15362" width="5.75" style="8" customWidth="1"/>
    <col min="15363" max="15364" width="15.75" style="8" customWidth="1"/>
    <col min="15365" max="15365" width="49.125" style="8" customWidth="1"/>
    <col min="15366" max="15366" width="6.25" style="8" customWidth="1"/>
    <col min="15367" max="15368" width="9.875" style="8" bestFit="1" customWidth="1"/>
    <col min="15369" max="15369" width="5.75" style="8" customWidth="1"/>
    <col min="15370" max="15370" width="40.75" style="8" customWidth="1"/>
    <col min="15371" max="15371" width="54" style="8" customWidth="1"/>
    <col min="15372" max="15372" width="30.75" style="8" customWidth="1"/>
    <col min="15373" max="15373" width="13.75" style="8" customWidth="1"/>
    <col min="15374" max="15374" width="6.375" style="8" customWidth="1"/>
    <col min="15375" max="15375" width="13.25" style="8" customWidth="1"/>
    <col min="15376" max="15376" width="18.25" style="8" customWidth="1"/>
    <col min="15377" max="15377" width="15.625" style="8" customWidth="1"/>
    <col min="15378" max="15378" width="18.25" style="8" customWidth="1"/>
    <col min="15379" max="15616" width="8.875" style="8"/>
    <col min="15617" max="15617" width="2.625" style="8" customWidth="1"/>
    <col min="15618" max="15618" width="5.75" style="8" customWidth="1"/>
    <col min="15619" max="15620" width="15.75" style="8" customWidth="1"/>
    <col min="15621" max="15621" width="49.125" style="8" customWidth="1"/>
    <col min="15622" max="15622" width="6.25" style="8" customWidth="1"/>
    <col min="15623" max="15624" width="9.875" style="8" bestFit="1" customWidth="1"/>
    <col min="15625" max="15625" width="5.75" style="8" customWidth="1"/>
    <col min="15626" max="15626" width="40.75" style="8" customWidth="1"/>
    <col min="15627" max="15627" width="54" style="8" customWidth="1"/>
    <col min="15628" max="15628" width="30.75" style="8" customWidth="1"/>
    <col min="15629" max="15629" width="13.75" style="8" customWidth="1"/>
    <col min="15630" max="15630" width="6.375" style="8" customWidth="1"/>
    <col min="15631" max="15631" width="13.25" style="8" customWidth="1"/>
    <col min="15632" max="15632" width="18.25" style="8" customWidth="1"/>
    <col min="15633" max="15633" width="15.625" style="8" customWidth="1"/>
    <col min="15634" max="15634" width="18.25" style="8" customWidth="1"/>
    <col min="15635" max="15872" width="8.875" style="8"/>
    <col min="15873" max="15873" width="2.625" style="8" customWidth="1"/>
    <col min="15874" max="15874" width="5.75" style="8" customWidth="1"/>
    <col min="15875" max="15876" width="15.75" style="8" customWidth="1"/>
    <col min="15877" max="15877" width="49.125" style="8" customWidth="1"/>
    <col min="15878" max="15878" width="6.25" style="8" customWidth="1"/>
    <col min="15879" max="15880" width="9.875" style="8" bestFit="1" customWidth="1"/>
    <col min="15881" max="15881" width="5.75" style="8" customWidth="1"/>
    <col min="15882" max="15882" width="40.75" style="8" customWidth="1"/>
    <col min="15883" max="15883" width="54" style="8" customWidth="1"/>
    <col min="15884" max="15884" width="30.75" style="8" customWidth="1"/>
    <col min="15885" max="15885" width="13.75" style="8" customWidth="1"/>
    <col min="15886" max="15886" width="6.375" style="8" customWidth="1"/>
    <col min="15887" max="15887" width="13.25" style="8" customWidth="1"/>
    <col min="15888" max="15888" width="18.25" style="8" customWidth="1"/>
    <col min="15889" max="15889" width="15.625" style="8" customWidth="1"/>
    <col min="15890" max="15890" width="18.25" style="8" customWidth="1"/>
    <col min="15891" max="16128" width="8.875" style="8"/>
    <col min="16129" max="16129" width="2.625" style="8" customWidth="1"/>
    <col min="16130" max="16130" width="5.75" style="8" customWidth="1"/>
    <col min="16131" max="16132" width="15.75" style="8" customWidth="1"/>
    <col min="16133" max="16133" width="49.125" style="8" customWidth="1"/>
    <col min="16134" max="16134" width="6.25" style="8" customWidth="1"/>
    <col min="16135" max="16136" width="9.875" style="8" bestFit="1" customWidth="1"/>
    <col min="16137" max="16137" width="5.75" style="8" customWidth="1"/>
    <col min="16138" max="16138" width="40.75" style="8" customWidth="1"/>
    <col min="16139" max="16139" width="54" style="8" customWidth="1"/>
    <col min="16140" max="16140" width="30.75" style="8" customWidth="1"/>
    <col min="16141" max="16141" width="13.75" style="8" customWidth="1"/>
    <col min="16142" max="16142" width="6.375" style="8" customWidth="1"/>
    <col min="16143" max="16143" width="13.25" style="8" customWidth="1"/>
    <col min="16144" max="16144" width="18.25" style="8" customWidth="1"/>
    <col min="16145" max="16145" width="15.625" style="8" customWidth="1"/>
    <col min="16146" max="16146" width="18.25" style="8" customWidth="1"/>
    <col min="16147" max="16384" width="8.875" style="8"/>
  </cols>
  <sheetData>
    <row r="2" spans="2:17" ht="20.100000000000001" customHeight="1">
      <c r="B2" s="1" t="s">
        <v>0</v>
      </c>
      <c r="C2" s="1"/>
      <c r="D2" s="1"/>
      <c r="E2" s="92" t="s">
        <v>3929</v>
      </c>
      <c r="G2" s="4" t="s">
        <v>2</v>
      </c>
      <c r="H2" s="5"/>
      <c r="I2" s="6"/>
      <c r="J2" s="7">
        <f>SUM(H:H)</f>
        <v>964377</v>
      </c>
    </row>
    <row r="3" spans="2:17" ht="20.100000000000001" customHeight="1">
      <c r="B3" s="1" t="s">
        <v>3</v>
      </c>
      <c r="C3" s="1"/>
      <c r="D3" s="1"/>
      <c r="E3" s="98" t="s">
        <v>1914</v>
      </c>
    </row>
    <row r="4" spans="2:17" ht="20.100000000000001" customHeight="1">
      <c r="B4" s="1" t="s">
        <v>1915</v>
      </c>
      <c r="C4" s="1"/>
      <c r="D4" s="1"/>
      <c r="E4" s="98" t="s">
        <v>3930</v>
      </c>
    </row>
    <row r="5" spans="2:17" ht="20.100000000000001" customHeight="1">
      <c r="B5" s="1" t="s">
        <v>6</v>
      </c>
      <c r="C5" s="1"/>
      <c r="D5" s="1"/>
      <c r="E5" s="102">
        <v>43958</v>
      </c>
      <c r="H5" s="960" t="s">
        <v>1917</v>
      </c>
    </row>
    <row r="6" spans="2:17" ht="20.100000000000001" customHeight="1">
      <c r="B6" s="1" t="s">
        <v>7</v>
      </c>
      <c r="C6" s="1"/>
      <c r="D6" s="1"/>
      <c r="E6" s="102">
        <v>43962</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8" t="s">
        <v>550</v>
      </c>
      <c r="D9" s="219"/>
      <c r="E9" s="220"/>
      <c r="F9" s="22"/>
      <c r="G9" s="22"/>
      <c r="H9" s="167"/>
      <c r="I9" s="167"/>
      <c r="J9" s="22"/>
      <c r="K9" s="22"/>
      <c r="L9" s="22"/>
      <c r="M9" s="25"/>
      <c r="N9" s="21"/>
      <c r="O9" s="22"/>
      <c r="P9" s="25"/>
      <c r="Q9" s="26"/>
    </row>
    <row r="10" spans="2:17" s="9" customFormat="1" ht="19.7" customHeight="1">
      <c r="B10" s="21"/>
      <c r="C10" s="21" t="s">
        <v>550</v>
      </c>
      <c r="D10" s="21" t="s">
        <v>550</v>
      </c>
      <c r="E10" s="30" t="s">
        <v>1918</v>
      </c>
      <c r="F10" s="22">
        <v>1</v>
      </c>
      <c r="G10" s="21">
        <v>755000</v>
      </c>
      <c r="H10" s="27">
        <f>F10*G10</f>
        <v>755000</v>
      </c>
      <c r="I10" s="167"/>
      <c r="J10" s="30" t="s">
        <v>3931</v>
      </c>
      <c r="K10" s="22"/>
      <c r="L10" s="22"/>
      <c r="M10" s="25">
        <v>43934</v>
      </c>
      <c r="N10" s="21"/>
      <c r="O10" s="32">
        <v>43958</v>
      </c>
      <c r="P10" s="25">
        <v>43959</v>
      </c>
      <c r="Q10" s="26">
        <v>43959</v>
      </c>
    </row>
    <row r="11" spans="2:17" s="9" customFormat="1" ht="19.7" customHeight="1">
      <c r="B11" s="21"/>
      <c r="C11" s="21" t="s">
        <v>550</v>
      </c>
      <c r="D11" s="21" t="s">
        <v>550</v>
      </c>
      <c r="E11" s="30" t="s">
        <v>1920</v>
      </c>
      <c r="F11" s="22">
        <v>1</v>
      </c>
      <c r="G11" s="21">
        <v>38000</v>
      </c>
      <c r="H11" s="27">
        <f>F11*G11</f>
        <v>38000</v>
      </c>
      <c r="I11" s="167"/>
      <c r="J11" s="30" t="s">
        <v>557</v>
      </c>
      <c r="K11" s="22"/>
      <c r="L11" s="22"/>
      <c r="M11" s="25"/>
      <c r="N11" s="21"/>
      <c r="O11" s="32"/>
      <c r="P11" s="25"/>
      <c r="Q11" s="26"/>
    </row>
    <row r="12" spans="2:17" s="9" customFormat="1" ht="19.7" customHeight="1">
      <c r="B12" s="21"/>
      <c r="C12" s="970" t="s">
        <v>550</v>
      </c>
      <c r="D12" s="970" t="s">
        <v>550</v>
      </c>
      <c r="E12" s="971" t="s">
        <v>563</v>
      </c>
      <c r="F12" s="972">
        <v>1</v>
      </c>
      <c r="G12" s="972">
        <v>12000</v>
      </c>
      <c r="H12" s="973">
        <f>F12*G12</f>
        <v>12000</v>
      </c>
      <c r="I12" s="167"/>
      <c r="J12" s="30"/>
      <c r="K12" s="22"/>
      <c r="L12" s="22"/>
      <c r="M12" s="25">
        <v>43934</v>
      </c>
      <c r="N12" s="21"/>
      <c r="O12" s="32">
        <v>43958</v>
      </c>
      <c r="P12" s="25"/>
      <c r="Q12" s="26"/>
    </row>
    <row r="13" spans="2:17" s="9" customFormat="1" ht="19.7" customHeight="1">
      <c r="B13" s="21"/>
      <c r="C13" s="21"/>
      <c r="D13" s="21"/>
      <c r="E13" s="974"/>
      <c r="F13" s="166"/>
      <c r="G13" s="166"/>
      <c r="H13" s="975"/>
      <c r="I13" s="167"/>
      <c r="J13" s="30"/>
      <c r="K13" s="22"/>
      <c r="L13" s="22"/>
      <c r="M13" s="25"/>
      <c r="N13" s="21"/>
      <c r="O13" s="22"/>
      <c r="P13" s="25"/>
      <c r="Q13" s="26"/>
    </row>
    <row r="14" spans="2:17" s="9" customFormat="1" ht="19.7" customHeight="1">
      <c r="B14" s="21"/>
      <c r="C14" s="21"/>
      <c r="D14" s="21"/>
      <c r="E14" s="976">
        <f>SUM(H10:H12)</f>
        <v>805000</v>
      </c>
      <c r="F14" s="166"/>
      <c r="G14" s="166"/>
      <c r="H14" s="975"/>
      <c r="I14" s="167"/>
      <c r="J14" s="30"/>
      <c r="K14" s="22"/>
      <c r="L14" s="22"/>
      <c r="M14" s="25"/>
      <c r="N14" s="21"/>
      <c r="O14" s="22"/>
      <c r="P14" s="25"/>
      <c r="Q14" s="26"/>
    </row>
    <row r="15" spans="2:17" s="9" customFormat="1" ht="19.7" customHeight="1">
      <c r="B15" s="21"/>
      <c r="C15" s="169"/>
      <c r="D15" s="169"/>
      <c r="E15" s="974"/>
      <c r="F15" s="166"/>
      <c r="G15" s="166"/>
      <c r="H15" s="975"/>
      <c r="I15" s="167"/>
      <c r="J15" s="30"/>
      <c r="K15" s="22"/>
      <c r="L15" s="22"/>
      <c r="M15" s="25"/>
      <c r="N15" s="21"/>
      <c r="O15" s="22"/>
      <c r="P15" s="25"/>
      <c r="Q15" s="26"/>
    </row>
    <row r="16" spans="2:17" s="9" customFormat="1" ht="19.7" customHeight="1">
      <c r="B16" s="21"/>
      <c r="C16" s="21"/>
      <c r="D16" s="21"/>
      <c r="E16" s="168"/>
      <c r="F16" s="22"/>
      <c r="G16" s="22"/>
      <c r="H16" s="167"/>
      <c r="I16" s="167"/>
      <c r="J16" s="22"/>
      <c r="K16" s="22"/>
      <c r="L16" s="22"/>
      <c r="M16" s="25"/>
      <c r="N16" s="21"/>
      <c r="O16" s="22"/>
      <c r="P16" s="25"/>
      <c r="Q16" s="26"/>
    </row>
    <row r="17" spans="2:17" s="9" customFormat="1" ht="19.7" customHeight="1">
      <c r="B17" s="21"/>
      <c r="C17" s="218" t="s">
        <v>564</v>
      </c>
      <c r="D17" s="219"/>
      <c r="E17" s="220"/>
      <c r="F17" s="22"/>
      <c r="G17" s="22"/>
      <c r="H17" s="167"/>
      <c r="I17" s="167"/>
      <c r="J17" s="22"/>
      <c r="K17" s="22"/>
      <c r="L17" s="22"/>
      <c r="M17" s="25"/>
      <c r="N17" s="21"/>
      <c r="O17" s="22"/>
      <c r="P17" s="25"/>
      <c r="Q17" s="26"/>
    </row>
    <row r="18" spans="2:17" s="9" customFormat="1" ht="19.7" customHeight="1">
      <c r="B18" s="21"/>
      <c r="C18" s="977" t="s">
        <v>565</v>
      </c>
      <c r="D18" s="977" t="s">
        <v>565</v>
      </c>
      <c r="E18" s="564" t="s">
        <v>1923</v>
      </c>
      <c r="F18" s="978">
        <v>1</v>
      </c>
      <c r="G18" s="979">
        <v>6000</v>
      </c>
      <c r="H18" s="980">
        <f t="shared" ref="H18:H33" si="0">F18*G18</f>
        <v>6000</v>
      </c>
      <c r="I18" s="566"/>
      <c r="J18" s="565" t="s">
        <v>1924</v>
      </c>
      <c r="K18" s="22"/>
      <c r="L18" s="22"/>
      <c r="M18" s="25">
        <v>43934</v>
      </c>
      <c r="N18" s="21"/>
      <c r="O18" s="32">
        <v>43958</v>
      </c>
      <c r="P18" s="25"/>
      <c r="Q18" s="26">
        <v>43958</v>
      </c>
    </row>
    <row r="19" spans="2:17" s="9" customFormat="1" ht="19.7" customHeight="1">
      <c r="B19" s="21"/>
      <c r="C19" s="977" t="s">
        <v>565</v>
      </c>
      <c r="D19" s="977" t="s">
        <v>565</v>
      </c>
      <c r="E19" s="564" t="s">
        <v>1925</v>
      </c>
      <c r="F19" s="978">
        <v>1</v>
      </c>
      <c r="G19" s="979">
        <v>6000</v>
      </c>
      <c r="H19" s="980">
        <f t="shared" si="0"/>
        <v>6000</v>
      </c>
      <c r="I19" s="566"/>
      <c r="J19" s="565" t="s">
        <v>1926</v>
      </c>
      <c r="K19" s="22"/>
      <c r="L19" s="22"/>
      <c r="M19" s="25">
        <v>43934</v>
      </c>
      <c r="N19" s="21"/>
      <c r="O19" s="32">
        <v>43958</v>
      </c>
      <c r="P19" s="25"/>
      <c r="Q19" s="26">
        <v>43958</v>
      </c>
    </row>
    <row r="20" spans="2:17" s="9" customFormat="1" ht="19.7" customHeight="1">
      <c r="B20" s="21"/>
      <c r="C20" s="977" t="s">
        <v>565</v>
      </c>
      <c r="D20" s="977" t="s">
        <v>565</v>
      </c>
      <c r="E20" s="564" t="s">
        <v>1927</v>
      </c>
      <c r="F20" s="978">
        <v>1</v>
      </c>
      <c r="G20" s="979">
        <v>6400</v>
      </c>
      <c r="H20" s="980">
        <f t="shared" si="0"/>
        <v>6400</v>
      </c>
      <c r="I20" s="566"/>
      <c r="J20" s="565" t="s">
        <v>1928</v>
      </c>
      <c r="K20" s="22"/>
      <c r="L20" s="22"/>
      <c r="M20" s="25">
        <v>43934</v>
      </c>
      <c r="N20" s="21"/>
      <c r="O20" s="32">
        <v>43958</v>
      </c>
      <c r="P20" s="25"/>
      <c r="Q20" s="26">
        <v>43958</v>
      </c>
    </row>
    <row r="21" spans="2:17" s="9" customFormat="1" ht="19.7" customHeight="1">
      <c r="B21" s="21"/>
      <c r="C21" s="21" t="s">
        <v>531</v>
      </c>
      <c r="D21" s="21" t="s">
        <v>531</v>
      </c>
      <c r="E21" s="41" t="s">
        <v>1929</v>
      </c>
      <c r="F21" s="236">
        <v>10</v>
      </c>
      <c r="G21" s="24">
        <v>79</v>
      </c>
      <c r="H21" s="782">
        <f t="shared" si="0"/>
        <v>790</v>
      </c>
      <c r="I21" s="363"/>
      <c r="J21" s="41" t="s">
        <v>1930</v>
      </c>
      <c r="K21" s="22"/>
      <c r="L21" s="22"/>
      <c r="M21" s="25">
        <v>43936</v>
      </c>
      <c r="N21" s="21"/>
      <c r="O21" s="32"/>
      <c r="P21" s="32">
        <v>43951</v>
      </c>
      <c r="Q21" s="26">
        <v>43951</v>
      </c>
    </row>
    <row r="22" spans="2:17" s="9" customFormat="1" ht="19.7" customHeight="1">
      <c r="B22" s="21"/>
      <c r="C22" s="622" t="s">
        <v>577</v>
      </c>
      <c r="D22" s="622" t="s">
        <v>577</v>
      </c>
      <c r="E22" s="635" t="s">
        <v>1931</v>
      </c>
      <c r="F22" s="640">
        <v>10</v>
      </c>
      <c r="G22" s="981">
        <v>79</v>
      </c>
      <c r="H22" s="647">
        <f t="shared" si="0"/>
        <v>790</v>
      </c>
      <c r="I22" s="623"/>
      <c r="J22" s="635" t="s">
        <v>1932</v>
      </c>
      <c r="K22" s="22"/>
      <c r="L22" s="22"/>
      <c r="M22" s="25">
        <v>43936</v>
      </c>
      <c r="N22" s="21"/>
      <c r="O22" s="32"/>
      <c r="P22" s="32">
        <v>43951</v>
      </c>
      <c r="Q22" s="26">
        <v>43951</v>
      </c>
    </row>
    <row r="23" spans="2:17" s="9" customFormat="1" ht="19.7" customHeight="1">
      <c r="B23" s="21"/>
      <c r="C23" s="21" t="s">
        <v>531</v>
      </c>
      <c r="D23" s="21" t="s">
        <v>531</v>
      </c>
      <c r="E23" s="75" t="s">
        <v>1933</v>
      </c>
      <c r="F23" s="22">
        <v>1</v>
      </c>
      <c r="G23" s="783">
        <v>223</v>
      </c>
      <c r="H23" s="42">
        <f t="shared" si="0"/>
        <v>223</v>
      </c>
      <c r="I23" s="167"/>
      <c r="J23" s="31" t="s">
        <v>1934</v>
      </c>
      <c r="K23" s="22"/>
      <c r="L23" s="22"/>
      <c r="M23" s="25">
        <v>43936</v>
      </c>
      <c r="N23" s="21"/>
      <c r="O23" s="32"/>
      <c r="P23" s="32">
        <v>43951</v>
      </c>
      <c r="Q23" s="26">
        <v>43951</v>
      </c>
    </row>
    <row r="24" spans="2:17" s="9" customFormat="1" ht="19.7" customHeight="1">
      <c r="B24" s="21"/>
      <c r="C24" s="21" t="s">
        <v>531</v>
      </c>
      <c r="D24" s="21" t="s">
        <v>531</v>
      </c>
      <c r="E24" s="235" t="s">
        <v>1935</v>
      </c>
      <c r="F24" s="236">
        <v>1</v>
      </c>
      <c r="G24" s="982">
        <v>240</v>
      </c>
      <c r="H24" s="42">
        <f t="shared" si="0"/>
        <v>240</v>
      </c>
      <c r="I24" s="167"/>
      <c r="J24" s="238" t="s">
        <v>1936</v>
      </c>
      <c r="K24" s="22"/>
      <c r="L24" s="22"/>
      <c r="M24" s="25">
        <v>43936</v>
      </c>
      <c r="N24" s="21"/>
      <c r="O24" s="32"/>
      <c r="P24" s="32">
        <v>43951</v>
      </c>
      <c r="Q24" s="26">
        <v>43951</v>
      </c>
    </row>
    <row r="25" spans="2:17" s="9" customFormat="1" ht="19.7" customHeight="1">
      <c r="B25" s="21"/>
      <c r="C25" s="21" t="s">
        <v>531</v>
      </c>
      <c r="D25" s="21" t="s">
        <v>531</v>
      </c>
      <c r="E25" s="182" t="s">
        <v>1937</v>
      </c>
      <c r="F25" s="170">
        <v>2</v>
      </c>
      <c r="G25" s="347">
        <v>109</v>
      </c>
      <c r="H25" s="42">
        <f>F25*G25</f>
        <v>218</v>
      </c>
      <c r="I25" s="167"/>
      <c r="J25" s="164" t="s">
        <v>827</v>
      </c>
      <c r="K25" s="22"/>
      <c r="L25" s="22"/>
      <c r="M25" s="25">
        <v>43936</v>
      </c>
      <c r="N25" s="21"/>
      <c r="O25" s="32"/>
      <c r="P25" s="32">
        <v>43951</v>
      </c>
      <c r="Q25" s="26">
        <v>43951</v>
      </c>
    </row>
    <row r="26" spans="2:17" s="9" customFormat="1" ht="19.7" customHeight="1">
      <c r="B26" s="21"/>
      <c r="C26" s="21" t="s">
        <v>531</v>
      </c>
      <c r="D26" s="21" t="s">
        <v>531</v>
      </c>
      <c r="E26" s="157" t="s">
        <v>778</v>
      </c>
      <c r="F26" s="158">
        <v>10</v>
      </c>
      <c r="G26" s="24">
        <v>27</v>
      </c>
      <c r="H26" s="24">
        <f>F26*G26</f>
        <v>270</v>
      </c>
      <c r="I26" s="36"/>
      <c r="J26" s="30" t="s">
        <v>1938</v>
      </c>
      <c r="K26" s="22"/>
      <c r="L26" s="22"/>
      <c r="M26" s="25">
        <v>43936</v>
      </c>
      <c r="N26" s="21"/>
      <c r="O26" s="32"/>
      <c r="P26" s="32">
        <v>43951</v>
      </c>
      <c r="Q26" s="26">
        <v>43951</v>
      </c>
    </row>
    <row r="27" spans="2:17" s="9" customFormat="1" ht="19.7" customHeight="1">
      <c r="B27" s="21"/>
      <c r="C27" s="21" t="s">
        <v>531</v>
      </c>
      <c r="D27" s="21" t="s">
        <v>531</v>
      </c>
      <c r="E27" s="76" t="s">
        <v>1939</v>
      </c>
      <c r="F27" s="44">
        <v>3</v>
      </c>
      <c r="G27" s="44">
        <v>960</v>
      </c>
      <c r="H27" s="205">
        <f>F27*G27</f>
        <v>2880</v>
      </c>
      <c r="I27" s="205"/>
      <c r="J27" s="76" t="s">
        <v>809</v>
      </c>
      <c r="K27" s="22"/>
      <c r="L27" s="22"/>
      <c r="M27" s="25">
        <v>43936</v>
      </c>
      <c r="N27" s="21"/>
      <c r="O27" s="32"/>
      <c r="P27" s="32">
        <v>43951</v>
      </c>
      <c r="Q27" s="26">
        <v>43951</v>
      </c>
    </row>
    <row r="28" spans="2:17" s="9" customFormat="1" ht="19.7" customHeight="1">
      <c r="B28" s="21"/>
      <c r="C28" s="21" t="s">
        <v>531</v>
      </c>
      <c r="D28" s="21" t="s">
        <v>531</v>
      </c>
      <c r="E28" s="76" t="s">
        <v>1940</v>
      </c>
      <c r="F28" s="44">
        <v>1</v>
      </c>
      <c r="G28" s="44">
        <v>1360</v>
      </c>
      <c r="H28" s="205">
        <f>F28*G28</f>
        <v>1360</v>
      </c>
      <c r="I28" s="205"/>
      <c r="J28" s="983" t="s">
        <v>816</v>
      </c>
      <c r="K28" s="22"/>
      <c r="L28" s="22"/>
      <c r="M28" s="25">
        <v>43936</v>
      </c>
      <c r="N28" s="21"/>
      <c r="O28" s="32"/>
      <c r="P28" s="261">
        <v>43951</v>
      </c>
      <c r="Q28" s="26">
        <v>43951</v>
      </c>
    </row>
    <row r="29" spans="2:17" s="9" customFormat="1" ht="19.7" customHeight="1">
      <c r="B29" s="21"/>
      <c r="C29" s="832" t="s">
        <v>531</v>
      </c>
      <c r="D29" s="832" t="s">
        <v>531</v>
      </c>
      <c r="E29" s="408" t="s">
        <v>885</v>
      </c>
      <c r="F29" s="748"/>
      <c r="G29" s="748">
        <v>75</v>
      </c>
      <c r="H29" s="984">
        <f t="shared" si="0"/>
        <v>0</v>
      </c>
      <c r="I29" s="985"/>
      <c r="J29" s="408" t="s">
        <v>886</v>
      </c>
      <c r="K29" s="835" t="s">
        <v>1941</v>
      </c>
      <c r="L29" s="22"/>
      <c r="M29" s="25"/>
      <c r="N29" s="21"/>
      <c r="O29" s="32"/>
      <c r="P29" s="32"/>
      <c r="Q29" s="26"/>
    </row>
    <row r="30" spans="2:17" s="9" customFormat="1" ht="19.7" customHeight="1">
      <c r="B30" s="21"/>
      <c r="C30" s="832" t="s">
        <v>531</v>
      </c>
      <c r="D30" s="832" t="s">
        <v>531</v>
      </c>
      <c r="E30" s="986" t="s">
        <v>788</v>
      </c>
      <c r="F30" s="987"/>
      <c r="G30" s="833">
        <v>20</v>
      </c>
      <c r="H30" s="833">
        <f t="shared" si="0"/>
        <v>0</v>
      </c>
      <c r="I30" s="988"/>
      <c r="J30" s="835" t="s">
        <v>789</v>
      </c>
      <c r="K30" s="835" t="s">
        <v>1942</v>
      </c>
      <c r="L30" s="989"/>
      <c r="M30" s="25"/>
      <c r="N30" s="21"/>
      <c r="O30" s="32"/>
      <c r="P30" s="32"/>
      <c r="Q30" s="26"/>
    </row>
    <row r="31" spans="2:17" s="9" customFormat="1" ht="19.7" customHeight="1">
      <c r="B31" s="21"/>
      <c r="C31" s="832" t="s">
        <v>531</v>
      </c>
      <c r="D31" s="832" t="s">
        <v>531</v>
      </c>
      <c r="E31" s="986" t="s">
        <v>538</v>
      </c>
      <c r="F31" s="987"/>
      <c r="G31" s="833">
        <v>75</v>
      </c>
      <c r="H31" s="833">
        <f t="shared" si="0"/>
        <v>0</v>
      </c>
      <c r="I31" s="988"/>
      <c r="J31" s="835" t="s">
        <v>791</v>
      </c>
      <c r="K31" s="835" t="s">
        <v>1943</v>
      </c>
      <c r="L31" s="989"/>
      <c r="M31" s="25"/>
      <c r="N31" s="21"/>
      <c r="O31" s="32"/>
      <c r="P31" s="32"/>
      <c r="Q31" s="26"/>
    </row>
    <row r="32" spans="2:17" s="9" customFormat="1" ht="19.7" customHeight="1">
      <c r="B32" s="21"/>
      <c r="C32" s="832" t="s">
        <v>531</v>
      </c>
      <c r="D32" s="832" t="s">
        <v>531</v>
      </c>
      <c r="E32" s="986" t="s">
        <v>793</v>
      </c>
      <c r="F32" s="987"/>
      <c r="G32" s="833">
        <v>80</v>
      </c>
      <c r="H32" s="833">
        <f t="shared" si="0"/>
        <v>0</v>
      </c>
      <c r="I32" s="988"/>
      <c r="J32" s="835" t="s">
        <v>1944</v>
      </c>
      <c r="K32" s="835" t="s">
        <v>1945</v>
      </c>
      <c r="L32" s="989"/>
      <c r="M32" s="25"/>
      <c r="N32" s="21"/>
      <c r="O32" s="32"/>
      <c r="P32" s="32"/>
      <c r="Q32" s="26"/>
    </row>
    <row r="33" spans="2:17" s="9" customFormat="1" ht="19.7" customHeight="1">
      <c r="B33" s="21"/>
      <c r="C33" s="832" t="s">
        <v>531</v>
      </c>
      <c r="D33" s="832" t="s">
        <v>531</v>
      </c>
      <c r="E33" s="986" t="s">
        <v>775</v>
      </c>
      <c r="F33" s="987"/>
      <c r="G33" s="833">
        <v>80</v>
      </c>
      <c r="H33" s="833">
        <f t="shared" si="0"/>
        <v>0</v>
      </c>
      <c r="I33" s="988"/>
      <c r="J33" s="835" t="s">
        <v>1946</v>
      </c>
      <c r="K33" s="835" t="s">
        <v>1943</v>
      </c>
      <c r="L33" s="989"/>
      <c r="M33" s="25"/>
      <c r="N33" s="21"/>
      <c r="O33" s="32"/>
      <c r="P33" s="32"/>
      <c r="Q33" s="26"/>
    </row>
    <row r="34" spans="2:17" s="9" customFormat="1" ht="19.7" customHeight="1">
      <c r="B34" s="21"/>
      <c r="C34" s="21"/>
      <c r="D34" s="21"/>
      <c r="E34" s="22"/>
      <c r="F34" s="22"/>
      <c r="G34" s="22"/>
      <c r="H34" s="167"/>
      <c r="I34" s="167"/>
      <c r="J34" s="22"/>
      <c r="K34" s="22"/>
      <c r="L34" s="22"/>
      <c r="M34" s="25"/>
      <c r="N34" s="21"/>
      <c r="O34" s="22"/>
      <c r="P34" s="25"/>
      <c r="Q34" s="26"/>
    </row>
    <row r="35" spans="2:17" s="9" customFormat="1" ht="19.7" customHeight="1">
      <c r="B35" s="21"/>
      <c r="C35" s="21"/>
      <c r="D35" s="21"/>
      <c r="E35" s="976">
        <f>SUM(H18:H34)</f>
        <v>25171</v>
      </c>
      <c r="F35" s="22"/>
      <c r="G35" s="22"/>
      <c r="H35" s="167"/>
      <c r="I35" s="167"/>
      <c r="J35" s="22"/>
      <c r="K35" s="22"/>
      <c r="L35" s="22"/>
      <c r="M35" s="25"/>
      <c r="N35" s="21"/>
      <c r="O35" s="22"/>
      <c r="P35" s="25"/>
      <c r="Q35" s="26"/>
    </row>
    <row r="36" spans="2:17" s="9" customFormat="1" ht="19.149999999999999" customHeight="1">
      <c r="B36" s="21"/>
      <c r="C36" s="21"/>
      <c r="D36" s="21"/>
      <c r="E36" s="22"/>
      <c r="F36" s="22"/>
      <c r="G36" s="22"/>
      <c r="H36" s="167"/>
      <c r="I36" s="167"/>
      <c r="J36" s="22"/>
      <c r="K36" s="22"/>
      <c r="L36" s="22"/>
      <c r="M36" s="25"/>
      <c r="N36" s="21"/>
      <c r="O36" s="22"/>
      <c r="P36" s="25"/>
      <c r="Q36" s="26"/>
    </row>
    <row r="37" spans="2:17" s="9" customFormat="1" ht="19.149999999999999" customHeight="1">
      <c r="B37" s="21"/>
      <c r="C37" s="27"/>
      <c r="D37" s="990"/>
      <c r="E37" s="168"/>
      <c r="F37" s="22"/>
      <c r="G37" s="22"/>
      <c r="H37" s="167"/>
      <c r="I37" s="167"/>
      <c r="J37" s="22"/>
      <c r="K37" s="22"/>
      <c r="L37" s="22"/>
      <c r="M37" s="25"/>
      <c r="N37" s="21"/>
      <c r="O37" s="22"/>
      <c r="P37" s="25"/>
      <c r="Q37" s="26"/>
    </row>
    <row r="38" spans="2:17" s="9" customFormat="1" ht="19.149999999999999" customHeight="1">
      <c r="B38" s="21"/>
      <c r="C38" s="27"/>
      <c r="D38" s="990"/>
      <c r="E38" s="168"/>
      <c r="F38" s="22"/>
      <c r="G38" s="22"/>
      <c r="H38" s="167"/>
      <c r="I38" s="167"/>
      <c r="J38" s="22"/>
      <c r="K38" s="22"/>
      <c r="L38" s="22"/>
      <c r="M38" s="25"/>
      <c r="N38" s="21"/>
      <c r="O38" s="22"/>
      <c r="P38" s="25"/>
      <c r="Q38" s="26"/>
    </row>
    <row r="39" spans="2:17" s="9" customFormat="1" ht="19.149999999999999" customHeight="1">
      <c r="B39" s="21"/>
      <c r="C39" s="218" t="s">
        <v>1947</v>
      </c>
      <c r="D39" s="219"/>
      <c r="E39" s="220"/>
      <c r="F39" s="22"/>
      <c r="G39" s="22"/>
      <c r="H39" s="167"/>
      <c r="I39" s="167"/>
      <c r="J39" s="22"/>
      <c r="K39" s="22"/>
      <c r="L39" s="22"/>
      <c r="M39" s="25"/>
      <c r="N39" s="21"/>
      <c r="O39" s="22"/>
      <c r="P39" s="25"/>
      <c r="Q39" s="26"/>
    </row>
    <row r="40" spans="2:17" s="9" customFormat="1" ht="19.149999999999999" customHeight="1">
      <c r="B40" s="21"/>
      <c r="C40" s="21" t="s">
        <v>531</v>
      </c>
      <c r="D40" s="21" t="s">
        <v>531</v>
      </c>
      <c r="E40" s="245" t="s">
        <v>2432</v>
      </c>
      <c r="F40" s="44">
        <v>1</v>
      </c>
      <c r="G40" s="215">
        <v>1536</v>
      </c>
      <c r="H40" s="215">
        <f t="shared" ref="H40:H46" si="1">F40*G40</f>
        <v>1536</v>
      </c>
      <c r="I40" s="205"/>
      <c r="J40" s="211" t="s">
        <v>2433</v>
      </c>
      <c r="K40" s="57"/>
      <c r="L40" s="285"/>
      <c r="M40" s="25">
        <v>43936</v>
      </c>
      <c r="N40" s="21"/>
      <c r="O40" s="25"/>
      <c r="P40" s="32">
        <v>43951</v>
      </c>
      <c r="Q40" s="26"/>
    </row>
    <row r="41" spans="2:17" s="9" customFormat="1" ht="19.149999999999999" customHeight="1">
      <c r="B41" s="21"/>
      <c r="C41" s="21" t="s">
        <v>531</v>
      </c>
      <c r="D41" s="21" t="s">
        <v>531</v>
      </c>
      <c r="E41" s="245" t="s">
        <v>2435</v>
      </c>
      <c r="F41" s="44">
        <v>1</v>
      </c>
      <c r="G41" s="215">
        <v>1488</v>
      </c>
      <c r="H41" s="215">
        <f t="shared" si="1"/>
        <v>1488</v>
      </c>
      <c r="I41" s="205"/>
      <c r="J41" s="211" t="s">
        <v>2436</v>
      </c>
      <c r="K41" s="57"/>
      <c r="L41" s="285"/>
      <c r="M41" s="25">
        <v>43936</v>
      </c>
      <c r="N41" s="21"/>
      <c r="O41" s="25"/>
      <c r="P41" s="32">
        <v>43951</v>
      </c>
      <c r="Q41" s="26"/>
    </row>
    <row r="42" spans="2:17" s="9" customFormat="1" ht="19.149999999999999" customHeight="1">
      <c r="B42" s="21"/>
      <c r="C42" s="21" t="s">
        <v>531</v>
      </c>
      <c r="D42" s="21" t="s">
        <v>531</v>
      </c>
      <c r="E42" s="245" t="s">
        <v>2437</v>
      </c>
      <c r="F42" s="44">
        <v>1</v>
      </c>
      <c r="G42" s="215">
        <v>1312</v>
      </c>
      <c r="H42" s="215">
        <f t="shared" si="1"/>
        <v>1312</v>
      </c>
      <c r="I42" s="205"/>
      <c r="J42" s="211" t="s">
        <v>2438</v>
      </c>
      <c r="K42" s="57"/>
      <c r="L42" s="285"/>
      <c r="M42" s="25">
        <v>43936</v>
      </c>
      <c r="N42" s="21"/>
      <c r="O42" s="25"/>
      <c r="P42" s="32">
        <v>43951</v>
      </c>
      <c r="Q42" s="26"/>
    </row>
    <row r="43" spans="2:17" s="9" customFormat="1" ht="19.149999999999999" customHeight="1">
      <c r="B43" s="21"/>
      <c r="C43" s="21" t="s">
        <v>531</v>
      </c>
      <c r="D43" s="21" t="s">
        <v>531</v>
      </c>
      <c r="E43" s="75" t="s">
        <v>2440</v>
      </c>
      <c r="F43" s="22">
        <v>1</v>
      </c>
      <c r="G43" s="266">
        <v>930</v>
      </c>
      <c r="H43" s="266">
        <f t="shared" si="1"/>
        <v>930</v>
      </c>
      <c r="I43" s="167"/>
      <c r="J43" s="31" t="s">
        <v>1373</v>
      </c>
      <c r="K43" s="57"/>
      <c r="L43" s="285"/>
      <c r="M43" s="25">
        <v>43936</v>
      </c>
      <c r="N43" s="21"/>
      <c r="O43" s="25"/>
      <c r="P43" s="32">
        <v>43951</v>
      </c>
      <c r="Q43" s="26"/>
    </row>
    <row r="44" spans="2:17" s="9" customFormat="1" ht="19.149999999999999" customHeight="1">
      <c r="B44" s="21"/>
      <c r="C44" s="21" t="s">
        <v>531</v>
      </c>
      <c r="D44" s="21" t="s">
        <v>531</v>
      </c>
      <c r="E44" s="75" t="s">
        <v>1374</v>
      </c>
      <c r="F44" s="22">
        <v>1</v>
      </c>
      <c r="G44" s="266">
        <v>750</v>
      </c>
      <c r="H44" s="266">
        <f t="shared" si="1"/>
        <v>750</v>
      </c>
      <c r="I44" s="167"/>
      <c r="J44" s="31" t="s">
        <v>3932</v>
      </c>
      <c r="K44" s="57"/>
      <c r="L44" s="285"/>
      <c r="M44" s="25">
        <v>43936</v>
      </c>
      <c r="N44" s="21"/>
      <c r="O44" s="25"/>
      <c r="P44" s="32">
        <v>43951</v>
      </c>
      <c r="Q44" s="26"/>
    </row>
    <row r="45" spans="2:17" s="9" customFormat="1" ht="19.149999999999999" customHeight="1">
      <c r="B45" s="21"/>
      <c r="C45" s="1420" t="s">
        <v>531</v>
      </c>
      <c r="D45" s="1420" t="s">
        <v>531</v>
      </c>
      <c r="E45" s="372" t="s">
        <v>1376</v>
      </c>
      <c r="F45" s="1421"/>
      <c r="G45" s="1422">
        <v>48</v>
      </c>
      <c r="H45" s="1422">
        <f t="shared" si="1"/>
        <v>0</v>
      </c>
      <c r="I45" s="1421"/>
      <c r="J45" s="372" t="s">
        <v>1377</v>
      </c>
      <c r="K45" s="752" t="s">
        <v>845</v>
      </c>
      <c r="L45" s="285"/>
      <c r="M45" s="25"/>
      <c r="N45" s="21"/>
      <c r="O45" s="25"/>
      <c r="P45" s="32"/>
      <c r="Q45" s="26"/>
    </row>
    <row r="46" spans="2:17" s="9" customFormat="1" ht="19.149999999999999" customHeight="1">
      <c r="B46" s="21"/>
      <c r="C46" s="1420" t="s">
        <v>531</v>
      </c>
      <c r="D46" s="1420" t="s">
        <v>531</v>
      </c>
      <c r="E46" s="372" t="s">
        <v>788</v>
      </c>
      <c r="F46" s="1421"/>
      <c r="G46" s="1422">
        <v>69</v>
      </c>
      <c r="H46" s="1423">
        <f t="shared" si="1"/>
        <v>0</v>
      </c>
      <c r="I46" s="1421"/>
      <c r="J46" s="372" t="s">
        <v>1378</v>
      </c>
      <c r="K46" s="752" t="s">
        <v>845</v>
      </c>
      <c r="L46" s="285"/>
      <c r="M46" s="25"/>
      <c r="N46" s="21"/>
      <c r="O46" s="25"/>
      <c r="P46" s="32"/>
      <c r="Q46" s="26"/>
    </row>
    <row r="47" spans="2:17" s="9" customFormat="1" ht="19.149999999999999" customHeight="1">
      <c r="B47" s="21"/>
      <c r="C47" s="890"/>
      <c r="D47" s="890"/>
      <c r="E47" s="79"/>
      <c r="F47" s="864"/>
      <c r="G47" s="1424"/>
      <c r="H47" s="1424"/>
      <c r="I47" s="864"/>
      <c r="J47" s="79"/>
      <c r="K47" s="1425"/>
      <c r="L47" s="22"/>
      <c r="M47" s="25"/>
      <c r="N47" s="21"/>
      <c r="O47" s="25"/>
      <c r="P47" s="32"/>
      <c r="Q47" s="26"/>
    </row>
    <row r="48" spans="2:17" s="9" customFormat="1" ht="19.149999999999999" customHeight="1">
      <c r="B48" s="21"/>
      <c r="C48" s="890"/>
      <c r="D48" s="890"/>
      <c r="E48" s="22"/>
      <c r="F48" s="22"/>
      <c r="G48" s="22"/>
      <c r="H48" s="22"/>
      <c r="I48" s="22"/>
      <c r="J48" s="22"/>
      <c r="K48" s="22"/>
      <c r="L48" s="22"/>
      <c r="M48" s="25"/>
      <c r="N48" s="21"/>
      <c r="O48" s="22"/>
      <c r="P48" s="25"/>
      <c r="Q48" s="26"/>
    </row>
    <row r="49" spans="2:17" s="9" customFormat="1" ht="19.149999999999999" customHeight="1">
      <c r="B49" s="21"/>
      <c r="C49" s="27"/>
      <c r="D49" s="990"/>
      <c r="E49" s="976">
        <f>SUM(H40:H48)</f>
        <v>6016</v>
      </c>
      <c r="F49" s="22"/>
      <c r="G49" s="22"/>
      <c r="H49" s="167"/>
      <c r="I49" s="167"/>
      <c r="J49" s="22"/>
      <c r="K49" s="22"/>
      <c r="L49" s="22"/>
      <c r="M49" s="25"/>
      <c r="N49" s="21"/>
      <c r="O49" s="22"/>
      <c r="P49" s="25"/>
      <c r="Q49" s="26"/>
    </row>
    <row r="50" spans="2:17" s="9" customFormat="1" ht="19.149999999999999" customHeight="1">
      <c r="B50" s="21"/>
      <c r="C50" s="27"/>
      <c r="D50" s="990"/>
      <c r="E50" s="168"/>
      <c r="F50" s="22"/>
      <c r="G50" s="22"/>
      <c r="H50" s="167"/>
      <c r="I50" s="167"/>
      <c r="J50" s="22"/>
      <c r="K50" s="22"/>
      <c r="L50" s="22"/>
      <c r="M50" s="25"/>
      <c r="N50" s="21"/>
      <c r="O50" s="22"/>
      <c r="P50" s="25"/>
      <c r="Q50" s="26"/>
    </row>
    <row r="51" spans="2:17" s="9" customFormat="1" ht="19.149999999999999" customHeight="1">
      <c r="B51" s="21"/>
      <c r="C51" s="27"/>
      <c r="D51" s="990"/>
      <c r="E51" s="168"/>
      <c r="F51" s="22"/>
      <c r="G51" s="22"/>
      <c r="H51" s="167"/>
      <c r="I51" s="167"/>
      <c r="J51" s="22"/>
      <c r="K51" s="22"/>
      <c r="L51" s="22"/>
      <c r="M51" s="25"/>
      <c r="N51" s="21"/>
      <c r="O51" s="22"/>
      <c r="P51" s="25"/>
      <c r="Q51" s="26"/>
    </row>
    <row r="52" spans="2:17" s="9" customFormat="1" ht="19.149999999999999" customHeight="1">
      <c r="B52" s="21"/>
      <c r="C52" s="27"/>
      <c r="D52" s="990"/>
      <c r="E52" s="168"/>
      <c r="F52" s="22"/>
      <c r="G52" s="22"/>
      <c r="H52" s="167"/>
      <c r="I52" s="167"/>
      <c r="J52" s="22"/>
      <c r="K52" s="22"/>
      <c r="L52" s="22"/>
      <c r="M52" s="25"/>
      <c r="N52" s="21"/>
      <c r="O52" s="22"/>
      <c r="P52" s="25"/>
      <c r="Q52" s="26"/>
    </row>
    <row r="53" spans="2:17" s="9" customFormat="1" ht="19.7" customHeight="1">
      <c r="B53" s="21"/>
      <c r="C53" s="218" t="s">
        <v>1384</v>
      </c>
      <c r="D53" s="219"/>
      <c r="E53" s="220"/>
      <c r="F53" s="22"/>
      <c r="G53" s="22"/>
      <c r="H53" s="167"/>
      <c r="I53" s="167"/>
      <c r="J53" s="22"/>
      <c r="K53" s="22"/>
      <c r="L53" s="22"/>
      <c r="M53" s="25"/>
      <c r="N53" s="21"/>
      <c r="O53" s="22"/>
      <c r="P53" s="25"/>
      <c r="Q53" s="26"/>
    </row>
    <row r="54" spans="2:17" s="9" customFormat="1" ht="19.7" customHeight="1">
      <c r="B54" s="21"/>
      <c r="C54" s="21" t="s">
        <v>531</v>
      </c>
      <c r="D54" s="21" t="s">
        <v>531</v>
      </c>
      <c r="E54" s="1426" t="s">
        <v>1385</v>
      </c>
      <c r="F54" s="166">
        <v>1</v>
      </c>
      <c r="G54" s="24">
        <v>2420</v>
      </c>
      <c r="H54" s="24">
        <f t="shared" ref="H54:H62" si="2">F54*G54</f>
        <v>2420</v>
      </c>
      <c r="I54" s="188"/>
      <c r="J54" s="175" t="s">
        <v>1386</v>
      </c>
      <c r="K54" s="22"/>
      <c r="L54" s="22"/>
      <c r="M54" s="25">
        <v>43936</v>
      </c>
      <c r="N54" s="21"/>
      <c r="O54" s="25"/>
      <c r="P54" s="32">
        <v>43951</v>
      </c>
      <c r="Q54" s="26"/>
    </row>
    <row r="55" spans="2:17" s="9" customFormat="1" ht="19.7" customHeight="1">
      <c r="B55" s="21"/>
      <c r="C55" s="21" t="s">
        <v>531</v>
      </c>
      <c r="D55" s="21" t="s">
        <v>531</v>
      </c>
      <c r="E55" s="1426" t="s">
        <v>1949</v>
      </c>
      <c r="F55" s="166">
        <v>1</v>
      </c>
      <c r="G55" s="24">
        <v>2310</v>
      </c>
      <c r="H55" s="24">
        <f t="shared" si="2"/>
        <v>2310</v>
      </c>
      <c r="I55" s="188"/>
      <c r="J55" s="175" t="s">
        <v>1388</v>
      </c>
      <c r="K55" s="22"/>
      <c r="L55" s="30"/>
      <c r="M55" s="25">
        <v>43936</v>
      </c>
      <c r="N55" s="21"/>
      <c r="O55" s="25"/>
      <c r="P55" s="32">
        <v>43951</v>
      </c>
      <c r="Q55" s="26"/>
    </row>
    <row r="56" spans="2:17" s="73" customFormat="1" ht="19.7" customHeight="1">
      <c r="B56" s="21"/>
      <c r="C56" s="21" t="s">
        <v>531</v>
      </c>
      <c r="D56" s="21" t="s">
        <v>531</v>
      </c>
      <c r="E56" s="1426" t="s">
        <v>1950</v>
      </c>
      <c r="F56" s="166">
        <v>1</v>
      </c>
      <c r="G56" s="24">
        <v>4500</v>
      </c>
      <c r="H56" s="24">
        <f t="shared" si="2"/>
        <v>4500</v>
      </c>
      <c r="I56" s="188"/>
      <c r="J56" s="175" t="s">
        <v>1390</v>
      </c>
      <c r="K56" s="22"/>
      <c r="L56" s="30"/>
      <c r="M56" s="25">
        <v>43936</v>
      </c>
      <c r="N56" s="65"/>
      <c r="O56" s="60"/>
      <c r="P56" s="32">
        <v>43951</v>
      </c>
      <c r="Q56" s="26"/>
    </row>
    <row r="57" spans="2:17" s="73" customFormat="1" ht="19.7" customHeight="1">
      <c r="B57" s="21"/>
      <c r="C57" s="22" t="s">
        <v>531</v>
      </c>
      <c r="D57" s="22" t="s">
        <v>531</v>
      </c>
      <c r="E57" s="182" t="s">
        <v>835</v>
      </c>
      <c r="F57" s="170">
        <v>2</v>
      </c>
      <c r="G57" s="347">
        <v>70</v>
      </c>
      <c r="H57" s="781">
        <f t="shared" si="2"/>
        <v>140</v>
      </c>
      <c r="I57" s="167"/>
      <c r="J57" s="182" t="s">
        <v>836</v>
      </c>
      <c r="K57" s="22"/>
      <c r="L57" s="30"/>
      <c r="M57" s="25">
        <v>43936</v>
      </c>
      <c r="N57" s="65"/>
      <c r="O57" s="60"/>
      <c r="P57" s="32">
        <v>43951</v>
      </c>
      <c r="Q57" s="26"/>
    </row>
    <row r="58" spans="2:17" s="73" customFormat="1" ht="19.7" customHeight="1">
      <c r="B58" s="21"/>
      <c r="C58" s="22" t="s">
        <v>531</v>
      </c>
      <c r="D58" s="22" t="s">
        <v>531</v>
      </c>
      <c r="E58" s="182" t="s">
        <v>541</v>
      </c>
      <c r="F58" s="170">
        <v>2</v>
      </c>
      <c r="G58" s="347">
        <v>78</v>
      </c>
      <c r="H58" s="781">
        <f t="shared" si="2"/>
        <v>156</v>
      </c>
      <c r="I58" s="167"/>
      <c r="J58" s="182" t="s">
        <v>836</v>
      </c>
      <c r="K58" s="22"/>
      <c r="L58" s="285"/>
      <c r="M58" s="25">
        <v>43936</v>
      </c>
      <c r="N58" s="65"/>
      <c r="O58" s="60"/>
      <c r="P58" s="32">
        <v>43951</v>
      </c>
      <c r="Q58" s="26"/>
    </row>
    <row r="59" spans="2:17" s="73" customFormat="1" ht="19.7" customHeight="1">
      <c r="B59" s="21"/>
      <c r="C59" s="21" t="s">
        <v>531</v>
      </c>
      <c r="D59" s="21" t="s">
        <v>531</v>
      </c>
      <c r="E59" s="41" t="s">
        <v>837</v>
      </c>
      <c r="F59" s="236">
        <v>10</v>
      </c>
      <c r="G59" s="24">
        <v>79</v>
      </c>
      <c r="H59" s="782">
        <f t="shared" si="2"/>
        <v>790</v>
      </c>
      <c r="I59" s="363"/>
      <c r="J59" s="41" t="s">
        <v>838</v>
      </c>
      <c r="K59" s="22"/>
      <c r="L59" s="285"/>
      <c r="M59" s="25">
        <v>43936</v>
      </c>
      <c r="N59" s="65"/>
      <c r="O59" s="60"/>
      <c r="P59" s="32">
        <v>43951</v>
      </c>
      <c r="Q59" s="26"/>
    </row>
    <row r="60" spans="2:17" s="73" customFormat="1" ht="19.7" customHeight="1">
      <c r="B60" s="21"/>
      <c r="C60" s="21" t="s">
        <v>531</v>
      </c>
      <c r="D60" s="21" t="s">
        <v>531</v>
      </c>
      <c r="E60" s="75" t="s">
        <v>839</v>
      </c>
      <c r="F60" s="22">
        <v>2</v>
      </c>
      <c r="G60" s="783">
        <v>71</v>
      </c>
      <c r="H60" s="42">
        <f t="shared" si="2"/>
        <v>142</v>
      </c>
      <c r="I60" s="167"/>
      <c r="J60" s="31" t="s">
        <v>840</v>
      </c>
      <c r="K60" s="57"/>
      <c r="L60" s="285"/>
      <c r="M60" s="25">
        <v>43936</v>
      </c>
      <c r="N60" s="65"/>
      <c r="O60" s="60"/>
      <c r="P60" s="32">
        <v>43951</v>
      </c>
      <c r="Q60" s="26"/>
    </row>
    <row r="61" spans="2:17" s="73" customFormat="1" ht="19.7" customHeight="1">
      <c r="B61" s="21"/>
      <c r="C61" s="21" t="s">
        <v>531</v>
      </c>
      <c r="D61" s="21" t="s">
        <v>531</v>
      </c>
      <c r="E61" s="75" t="s">
        <v>841</v>
      </c>
      <c r="F61" s="22">
        <v>2</v>
      </c>
      <c r="G61" s="783">
        <v>30</v>
      </c>
      <c r="H61" s="42">
        <f t="shared" si="2"/>
        <v>60</v>
      </c>
      <c r="I61" s="167"/>
      <c r="J61" s="31" t="s">
        <v>842</v>
      </c>
      <c r="K61" s="57"/>
      <c r="L61" s="285"/>
      <c r="M61" s="25">
        <v>43936</v>
      </c>
      <c r="N61" s="65"/>
      <c r="O61" s="60"/>
      <c r="P61" s="32">
        <v>43951</v>
      </c>
      <c r="Q61" s="26"/>
    </row>
    <row r="62" spans="2:17" s="73" customFormat="1" ht="19.7" customHeight="1">
      <c r="B62" s="21"/>
      <c r="C62" s="137" t="s">
        <v>686</v>
      </c>
      <c r="D62" s="137" t="s">
        <v>531</v>
      </c>
      <c r="E62" s="527" t="s">
        <v>1391</v>
      </c>
      <c r="F62" s="528"/>
      <c r="G62" s="784">
        <v>1800</v>
      </c>
      <c r="H62" s="785">
        <f t="shared" si="2"/>
        <v>0</v>
      </c>
      <c r="I62" s="531"/>
      <c r="J62" s="527" t="s">
        <v>844</v>
      </c>
      <c r="K62" s="797" t="s">
        <v>1951</v>
      </c>
      <c r="L62" s="285"/>
      <c r="M62" s="60"/>
      <c r="N62" s="65"/>
      <c r="O62" s="60"/>
      <c r="P62" s="32"/>
      <c r="Q62" s="26"/>
    </row>
    <row r="63" spans="2:17" s="73" customFormat="1" ht="19.7" customHeight="1">
      <c r="B63" s="21"/>
      <c r="C63" s="791" t="s">
        <v>531</v>
      </c>
      <c r="D63" s="791" t="s">
        <v>531</v>
      </c>
      <c r="E63" s="792" t="s">
        <v>1394</v>
      </c>
      <c r="F63" s="793"/>
      <c r="G63" s="794">
        <v>690</v>
      </c>
      <c r="H63" s="794">
        <f>F63*G63</f>
        <v>0</v>
      </c>
      <c r="I63" s="795"/>
      <c r="J63" s="796" t="s">
        <v>1395</v>
      </c>
      <c r="K63" s="797" t="s">
        <v>1952</v>
      </c>
      <c r="L63" s="285"/>
      <c r="M63" s="60"/>
      <c r="N63" s="65"/>
      <c r="O63" s="60"/>
      <c r="P63" s="32"/>
      <c r="Q63" s="26"/>
    </row>
    <row r="64" spans="2:17" s="73" customFormat="1" ht="19.7" customHeight="1">
      <c r="B64" s="21"/>
      <c r="C64" s="791" t="s">
        <v>531</v>
      </c>
      <c r="D64" s="791" t="s">
        <v>531</v>
      </c>
      <c r="E64" s="792" t="s">
        <v>878</v>
      </c>
      <c r="F64" s="793"/>
      <c r="G64" s="794">
        <v>990</v>
      </c>
      <c r="H64" s="794">
        <f>F64*G64</f>
        <v>0</v>
      </c>
      <c r="I64" s="795"/>
      <c r="J64" s="796" t="s">
        <v>1395</v>
      </c>
      <c r="K64" s="797" t="s">
        <v>1952</v>
      </c>
      <c r="L64" s="285"/>
      <c r="M64" s="60"/>
      <c r="N64" s="65"/>
      <c r="O64" s="60"/>
      <c r="P64" s="32"/>
      <c r="Q64" s="26"/>
    </row>
    <row r="65" spans="2:17" s="73" customFormat="1" ht="19.7" customHeight="1">
      <c r="B65" s="21"/>
      <c r="C65" s="790"/>
      <c r="D65" s="790"/>
      <c r="E65" s="30"/>
      <c r="F65" s="22"/>
      <c r="G65" s="24"/>
      <c r="H65" s="24"/>
      <c r="I65" s="167"/>
      <c r="J65" s="741"/>
      <c r="K65" s="57"/>
      <c r="L65" s="285"/>
      <c r="M65" s="60"/>
      <c r="N65" s="65"/>
      <c r="O65" s="57"/>
      <c r="P65" s="60"/>
      <c r="Q65" s="61"/>
    </row>
    <row r="66" spans="2:17" s="73" customFormat="1" ht="19.7" customHeight="1">
      <c r="B66" s="21"/>
      <c r="C66" s="65"/>
      <c r="D66" s="65"/>
      <c r="E66" s="976">
        <f>SUM(H54:H65)</f>
        <v>10518</v>
      </c>
      <c r="F66" s="996"/>
      <c r="G66" s="57"/>
      <c r="H66" s="24"/>
      <c r="I66" s="283"/>
      <c r="J66" s="443"/>
      <c r="K66" s="57"/>
      <c r="L66" s="285"/>
      <c r="M66" s="60"/>
      <c r="N66" s="65"/>
      <c r="O66" s="57"/>
      <c r="P66" s="60"/>
      <c r="Q66" s="61"/>
    </row>
    <row r="67" spans="2:17" s="9" customFormat="1" ht="19.7" customHeight="1">
      <c r="B67" s="21"/>
      <c r="C67" s="21"/>
      <c r="D67" s="21"/>
      <c r="E67" s="997"/>
      <c r="F67" s="858"/>
      <c r="G67" s="22"/>
      <c r="H67" s="24"/>
      <c r="I67" s="167"/>
      <c r="J67" s="211"/>
      <c r="K67" s="22"/>
      <c r="L67" s="30"/>
      <c r="M67" s="25"/>
      <c r="N67" s="21"/>
      <c r="O67" s="22"/>
      <c r="P67" s="25"/>
      <c r="Q67" s="26"/>
    </row>
    <row r="68" spans="2:17" s="73" customFormat="1" ht="19.7" customHeight="1">
      <c r="B68" s="21"/>
      <c r="C68" s="254" t="s">
        <v>3933</v>
      </c>
      <c r="D68" s="255"/>
      <c r="E68" s="256"/>
      <c r="F68" s="166"/>
      <c r="G68" s="166"/>
      <c r="H68" s="24"/>
      <c r="I68" s="167"/>
      <c r="J68" s="183"/>
      <c r="K68" s="57"/>
      <c r="L68" s="285"/>
      <c r="M68" s="60"/>
      <c r="N68" s="65"/>
      <c r="O68" s="57"/>
      <c r="P68" s="60"/>
      <c r="Q68" s="61"/>
    </row>
    <row r="69" spans="2:17" s="73" customFormat="1" ht="19.7" customHeight="1">
      <c r="B69" s="21"/>
      <c r="C69" s="21" t="s">
        <v>531</v>
      </c>
      <c r="D69" s="21" t="s">
        <v>531</v>
      </c>
      <c r="E69" s="41" t="s">
        <v>1960</v>
      </c>
      <c r="F69" s="22">
        <v>1</v>
      </c>
      <c r="G69" s="22">
        <v>1904</v>
      </c>
      <c r="H69" s="22">
        <f>F69*G69</f>
        <v>1904</v>
      </c>
      <c r="I69" s="377"/>
      <c r="J69" s="31" t="s">
        <v>1961</v>
      </c>
      <c r="K69" s="22"/>
      <c r="L69" s="285"/>
      <c r="M69" s="60">
        <v>43936</v>
      </c>
      <c r="N69" s="65"/>
      <c r="O69" s="60"/>
      <c r="P69" s="25">
        <v>43951</v>
      </c>
      <c r="Q69" s="26"/>
    </row>
    <row r="70" spans="2:17" s="73" customFormat="1" ht="19.7" customHeight="1">
      <c r="B70" s="21"/>
      <c r="C70" s="257" t="s">
        <v>292</v>
      </c>
      <c r="D70" s="236" t="s">
        <v>619</v>
      </c>
      <c r="E70" s="840" t="s">
        <v>1422</v>
      </c>
      <c r="F70" s="257">
        <v>1</v>
      </c>
      <c r="G70" s="330">
        <v>3040</v>
      </c>
      <c r="H70" s="328">
        <f t="shared" ref="H70:H80" si="3">F70*G70</f>
        <v>3040</v>
      </c>
      <c r="I70" s="167"/>
      <c r="J70" s="175" t="s">
        <v>1423</v>
      </c>
      <c r="K70" s="57"/>
      <c r="L70" s="285"/>
      <c r="M70" s="60">
        <v>43936</v>
      </c>
      <c r="N70" s="65"/>
      <c r="O70" s="60">
        <v>43958</v>
      </c>
      <c r="P70" s="60">
        <v>43958</v>
      </c>
      <c r="Q70" s="61">
        <v>43958</v>
      </c>
    </row>
    <row r="71" spans="2:17" s="73" customFormat="1" ht="19.7" customHeight="1">
      <c r="B71" s="21"/>
      <c r="C71" s="257" t="s">
        <v>531</v>
      </c>
      <c r="D71" s="257" t="s">
        <v>531</v>
      </c>
      <c r="E71" s="164" t="s">
        <v>1967</v>
      </c>
      <c r="F71" s="732">
        <v>1</v>
      </c>
      <c r="G71" s="166">
        <v>270</v>
      </c>
      <c r="H71" s="732">
        <f t="shared" si="3"/>
        <v>270</v>
      </c>
      <c r="I71" s="396"/>
      <c r="J71" s="164" t="s">
        <v>1968</v>
      </c>
      <c r="K71" s="626" t="s">
        <v>1969</v>
      </c>
      <c r="L71" s="285"/>
      <c r="M71" s="60">
        <v>43936</v>
      </c>
      <c r="N71" s="65"/>
      <c r="O71" s="60"/>
      <c r="P71" s="60">
        <v>43951</v>
      </c>
      <c r="Q71" s="26"/>
    </row>
    <row r="72" spans="2:17" s="73" customFormat="1" ht="19.7" customHeight="1">
      <c r="B72" s="21"/>
      <c r="C72" s="21" t="s">
        <v>531</v>
      </c>
      <c r="D72" s="21" t="s">
        <v>531</v>
      </c>
      <c r="E72" s="75" t="s">
        <v>839</v>
      </c>
      <c r="F72" s="22">
        <v>2</v>
      </c>
      <c r="G72" s="783">
        <v>71</v>
      </c>
      <c r="H72" s="42">
        <f>F72*G72</f>
        <v>142</v>
      </c>
      <c r="I72" s="167"/>
      <c r="J72" s="31" t="s">
        <v>840</v>
      </c>
      <c r="K72" s="30" t="s">
        <v>1970</v>
      </c>
      <c r="L72" s="285"/>
      <c r="M72" s="60">
        <v>43936</v>
      </c>
      <c r="N72" s="65"/>
      <c r="O72" s="60"/>
      <c r="P72" s="60">
        <v>43951</v>
      </c>
      <c r="Q72" s="26"/>
    </row>
    <row r="73" spans="2:17" s="73" customFormat="1" ht="19.7" customHeight="1">
      <c r="B73" s="21"/>
      <c r="C73" s="158" t="s">
        <v>531</v>
      </c>
      <c r="D73" s="158" t="s">
        <v>531</v>
      </c>
      <c r="E73" s="182" t="s">
        <v>1978</v>
      </c>
      <c r="F73" s="737">
        <v>2</v>
      </c>
      <c r="G73" s="166">
        <v>181</v>
      </c>
      <c r="H73" s="737">
        <f>F73*G73</f>
        <v>362</v>
      </c>
      <c r="I73" s="1427"/>
      <c r="J73" s="164" t="s">
        <v>1979</v>
      </c>
      <c r="K73" s="30"/>
      <c r="L73" s="285"/>
      <c r="M73" s="60">
        <v>43936</v>
      </c>
      <c r="N73" s="65"/>
      <c r="O73" s="60"/>
      <c r="P73" s="60">
        <v>43951</v>
      </c>
      <c r="Q73" s="26"/>
    </row>
    <row r="74" spans="2:17" s="73" customFormat="1" ht="19.7" customHeight="1">
      <c r="B74" s="21"/>
      <c r="C74" s="790" t="s">
        <v>531</v>
      </c>
      <c r="D74" s="790" t="s">
        <v>531</v>
      </c>
      <c r="E74" s="157" t="s">
        <v>880</v>
      </c>
      <c r="F74" s="501">
        <v>1</v>
      </c>
      <c r="G74" s="737">
        <v>860</v>
      </c>
      <c r="H74" s="1428">
        <f>F74*G74</f>
        <v>860</v>
      </c>
      <c r="I74" s="412"/>
      <c r="J74" s="839" t="s">
        <v>1420</v>
      </c>
      <c r="K74" s="30"/>
      <c r="L74" s="285"/>
      <c r="M74" s="60">
        <v>43936</v>
      </c>
      <c r="N74" s="65"/>
      <c r="O74" s="60"/>
      <c r="P74" s="60">
        <v>43951</v>
      </c>
      <c r="Q74" s="26"/>
    </row>
    <row r="75" spans="2:17" s="73" customFormat="1" ht="19.7" customHeight="1">
      <c r="B75" s="21"/>
      <c r="C75" s="21" t="s">
        <v>531</v>
      </c>
      <c r="D75" s="21" t="s">
        <v>531</v>
      </c>
      <c r="E75" s="75" t="s">
        <v>841</v>
      </c>
      <c r="F75" s="22">
        <v>2</v>
      </c>
      <c r="G75" s="783">
        <v>30</v>
      </c>
      <c r="H75" s="42">
        <f>F75*G75</f>
        <v>60</v>
      </c>
      <c r="I75" s="167"/>
      <c r="J75" s="31" t="s">
        <v>842</v>
      </c>
      <c r="K75" s="30" t="s">
        <v>1970</v>
      </c>
      <c r="L75" s="285"/>
      <c r="M75" s="60">
        <v>43936</v>
      </c>
      <c r="N75" s="65"/>
      <c r="O75" s="60"/>
      <c r="P75" s="60">
        <v>43951</v>
      </c>
      <c r="Q75" s="26"/>
    </row>
    <row r="76" spans="2:17" s="73" customFormat="1" ht="19.7" customHeight="1">
      <c r="B76" s="21"/>
      <c r="C76" s="170" t="s">
        <v>531</v>
      </c>
      <c r="D76" s="170" t="s">
        <v>531</v>
      </c>
      <c r="E76" s="183" t="s">
        <v>1424</v>
      </c>
      <c r="F76" s="166">
        <v>2</v>
      </c>
      <c r="G76" s="182">
        <v>220</v>
      </c>
      <c r="H76" s="36">
        <f t="shared" si="3"/>
        <v>440</v>
      </c>
      <c r="I76" s="179"/>
      <c r="J76" s="183" t="s">
        <v>637</v>
      </c>
      <c r="K76" s="57"/>
      <c r="L76" s="285"/>
      <c r="M76" s="60">
        <v>43936</v>
      </c>
      <c r="N76" s="65"/>
      <c r="O76" s="60"/>
      <c r="P76" s="60">
        <v>43951</v>
      </c>
      <c r="Q76" s="26"/>
    </row>
    <row r="77" spans="2:17" s="73" customFormat="1" ht="19.7" customHeight="1">
      <c r="B77" s="21"/>
      <c r="C77" s="170" t="s">
        <v>531</v>
      </c>
      <c r="D77" s="170" t="s">
        <v>531</v>
      </c>
      <c r="E77" s="183" t="s">
        <v>3934</v>
      </c>
      <c r="F77" s="166">
        <v>2</v>
      </c>
      <c r="G77" s="182">
        <v>1140</v>
      </c>
      <c r="H77" s="36">
        <f t="shared" si="3"/>
        <v>2280</v>
      </c>
      <c r="I77" s="179"/>
      <c r="J77" s="183" t="s">
        <v>3935</v>
      </c>
      <c r="K77" s="57"/>
      <c r="L77" s="285"/>
      <c r="M77" s="60">
        <v>43936</v>
      </c>
      <c r="N77" s="65"/>
      <c r="O77" s="60"/>
      <c r="P77" s="60">
        <v>43951</v>
      </c>
      <c r="Q77" s="26"/>
    </row>
    <row r="78" spans="2:17" s="73" customFormat="1" ht="19.7" customHeight="1">
      <c r="B78" s="21"/>
      <c r="C78" s="1429" t="s">
        <v>531</v>
      </c>
      <c r="D78" s="1429" t="s">
        <v>531</v>
      </c>
      <c r="E78" s="1430" t="s">
        <v>3936</v>
      </c>
      <c r="F78" s="1431">
        <v>1</v>
      </c>
      <c r="G78" s="1432">
        <v>170</v>
      </c>
      <c r="H78" s="1433">
        <f t="shared" si="3"/>
        <v>170</v>
      </c>
      <c r="I78" s="1434"/>
      <c r="J78" s="1435" t="s">
        <v>3937</v>
      </c>
      <c r="K78" s="1436"/>
      <c r="L78" s="285" t="s">
        <v>3938</v>
      </c>
      <c r="M78" s="60">
        <v>43959</v>
      </c>
      <c r="N78" s="65"/>
      <c r="O78" s="60">
        <v>43962</v>
      </c>
      <c r="P78" s="60">
        <v>43962</v>
      </c>
      <c r="Q78" s="26"/>
    </row>
    <row r="79" spans="2:17" s="73" customFormat="1" ht="19.7" customHeight="1">
      <c r="B79" s="21"/>
      <c r="C79" s="832" t="s">
        <v>531</v>
      </c>
      <c r="D79" s="832" t="s">
        <v>531</v>
      </c>
      <c r="E79" s="835" t="s">
        <v>878</v>
      </c>
      <c r="F79" s="748"/>
      <c r="G79" s="833">
        <v>940</v>
      </c>
      <c r="H79" s="1027">
        <f t="shared" si="3"/>
        <v>0</v>
      </c>
      <c r="I79" s="1035"/>
      <c r="J79" s="1024" t="s">
        <v>879</v>
      </c>
      <c r="K79" s="797" t="s">
        <v>1952</v>
      </c>
      <c r="L79" s="285"/>
      <c r="M79" s="60"/>
      <c r="N79" s="65"/>
      <c r="O79" s="60"/>
      <c r="P79" s="60"/>
      <c r="Q79" s="26"/>
    </row>
    <row r="80" spans="2:17" s="73" customFormat="1" ht="19.7" customHeight="1">
      <c r="B80" s="21"/>
      <c r="C80" s="1019" t="s">
        <v>531</v>
      </c>
      <c r="D80" s="1019" t="s">
        <v>531</v>
      </c>
      <c r="E80" s="986" t="s">
        <v>1426</v>
      </c>
      <c r="F80" s="987"/>
      <c r="G80" s="751">
        <v>570</v>
      </c>
      <c r="H80" s="751">
        <f t="shared" si="3"/>
        <v>0</v>
      </c>
      <c r="I80" s="1023"/>
      <c r="J80" s="986" t="s">
        <v>1427</v>
      </c>
      <c r="K80" s="797" t="s">
        <v>1952</v>
      </c>
      <c r="L80" s="285"/>
      <c r="M80" s="60"/>
      <c r="N80" s="65"/>
      <c r="O80" s="60"/>
      <c r="P80" s="60"/>
      <c r="Q80" s="26"/>
    </row>
    <row r="81" spans="2:17" s="73" customFormat="1" ht="19.7" customHeight="1">
      <c r="B81" s="21"/>
      <c r="C81" s="22"/>
      <c r="D81" s="22"/>
      <c r="E81" s="1284"/>
      <c r="F81" s="24"/>
      <c r="G81" s="24"/>
      <c r="H81" s="24"/>
      <c r="I81" s="309"/>
      <c r="J81" s="175"/>
      <c r="K81" s="57"/>
      <c r="L81" s="285"/>
      <c r="M81" s="60"/>
      <c r="N81" s="65"/>
      <c r="O81" s="57"/>
      <c r="P81" s="60"/>
      <c r="Q81" s="61"/>
    </row>
    <row r="82" spans="2:17" s="9" customFormat="1" ht="19.7" customHeight="1">
      <c r="B82" s="21"/>
      <c r="C82" s="21"/>
      <c r="D82" s="21"/>
      <c r="E82" s="976">
        <f>SUM(H69:H81)</f>
        <v>9528</v>
      </c>
      <c r="F82" s="858"/>
      <c r="G82" s="22"/>
      <c r="H82" s="24"/>
      <c r="I82" s="167"/>
      <c r="J82" s="211"/>
      <c r="K82" s="22"/>
      <c r="L82" s="30"/>
      <c r="M82" s="25"/>
      <c r="N82" s="21"/>
      <c r="O82" s="22"/>
      <c r="P82" s="25"/>
      <c r="Q82" s="26"/>
    </row>
    <row r="83" spans="2:17" s="9" customFormat="1" ht="19.7" customHeight="1">
      <c r="B83" s="21"/>
      <c r="C83" s="21"/>
      <c r="D83" s="21"/>
      <c r="E83" s="997"/>
      <c r="F83" s="858"/>
      <c r="G83" s="22"/>
      <c r="H83" s="24"/>
      <c r="I83" s="167"/>
      <c r="J83" s="211"/>
      <c r="K83" s="22"/>
      <c r="L83" s="30"/>
      <c r="M83" s="25"/>
      <c r="N83" s="21"/>
      <c r="O83" s="22"/>
      <c r="P83" s="25"/>
      <c r="Q83" s="26"/>
    </row>
    <row r="84" spans="2:17" s="9" customFormat="1" ht="19.7" customHeight="1">
      <c r="B84" s="21"/>
      <c r="C84" s="21"/>
      <c r="D84" s="21"/>
      <c r="E84" s="997"/>
      <c r="F84" s="858"/>
      <c r="G84" s="22"/>
      <c r="H84" s="24"/>
      <c r="I84" s="167"/>
      <c r="J84" s="211"/>
      <c r="K84" s="22"/>
      <c r="L84" s="30"/>
      <c r="M84" s="25"/>
      <c r="N84" s="21"/>
      <c r="O84" s="22"/>
      <c r="P84" s="25"/>
      <c r="Q84" s="26"/>
    </row>
    <row r="85" spans="2:17" s="9" customFormat="1" ht="19.7" customHeight="1">
      <c r="B85" s="21"/>
      <c r="C85" s="21"/>
      <c r="D85" s="21"/>
      <c r="E85" s="997"/>
      <c r="F85" s="858"/>
      <c r="G85" s="22"/>
      <c r="H85" s="24"/>
      <c r="I85" s="167"/>
      <c r="J85" s="211"/>
      <c r="K85" s="22"/>
      <c r="L85" s="30"/>
      <c r="M85" s="25"/>
      <c r="N85" s="21"/>
      <c r="O85" s="22"/>
      <c r="P85" s="25"/>
      <c r="Q85" s="26"/>
    </row>
    <row r="86" spans="2:17" s="73" customFormat="1" ht="19.7" customHeight="1">
      <c r="B86" s="21"/>
      <c r="C86" s="65"/>
      <c r="D86" s="65"/>
      <c r="E86" s="30"/>
      <c r="F86" s="996"/>
      <c r="G86" s="57"/>
      <c r="H86" s="24"/>
      <c r="I86" s="283"/>
      <c r="J86" s="443"/>
      <c r="K86" s="57"/>
      <c r="L86" s="285"/>
      <c r="M86" s="60"/>
      <c r="N86" s="65"/>
      <c r="O86" s="57"/>
      <c r="P86" s="60"/>
      <c r="Q86" s="61"/>
    </row>
    <row r="87" spans="2:17" s="73" customFormat="1" ht="19.7" customHeight="1">
      <c r="B87" s="21"/>
      <c r="C87" s="254" t="s">
        <v>1953</v>
      </c>
      <c r="D87" s="255"/>
      <c r="E87" s="256"/>
      <c r="F87" s="166"/>
      <c r="G87" s="166"/>
      <c r="H87" s="24"/>
      <c r="I87" s="167"/>
      <c r="J87" s="183"/>
      <c r="K87" s="57"/>
      <c r="L87" s="285"/>
      <c r="M87" s="60"/>
      <c r="N87" s="65"/>
      <c r="O87" s="57"/>
      <c r="P87" s="60"/>
      <c r="Q87" s="61"/>
    </row>
    <row r="88" spans="2:17" s="73" customFormat="1" ht="19.149999999999999" customHeight="1">
      <c r="B88" s="21"/>
      <c r="C88" s="21" t="s">
        <v>531</v>
      </c>
      <c r="D88" s="21" t="s">
        <v>531</v>
      </c>
      <c r="E88" s="41" t="s">
        <v>1956</v>
      </c>
      <c r="F88" s="22">
        <v>1</v>
      </c>
      <c r="G88" s="22">
        <v>2000</v>
      </c>
      <c r="H88" s="22">
        <v>2000</v>
      </c>
      <c r="I88" s="377"/>
      <c r="J88" s="31" t="s">
        <v>1957</v>
      </c>
      <c r="K88" s="57"/>
      <c r="L88" s="285"/>
      <c r="M88" s="25">
        <v>43936</v>
      </c>
      <c r="N88" s="65"/>
      <c r="O88" s="60"/>
      <c r="P88" s="32">
        <v>43951</v>
      </c>
      <c r="Q88" s="26"/>
    </row>
    <row r="89" spans="2:17" s="73" customFormat="1" ht="19.149999999999999" customHeight="1">
      <c r="B89" s="21"/>
      <c r="C89" s="21" t="s">
        <v>531</v>
      </c>
      <c r="D89" s="21" t="s">
        <v>531</v>
      </c>
      <c r="E89" s="41" t="s">
        <v>1958</v>
      </c>
      <c r="F89" s="22">
        <v>1</v>
      </c>
      <c r="G89" s="22">
        <v>7104</v>
      </c>
      <c r="H89" s="22">
        <f>F89*G89</f>
        <v>7104</v>
      </c>
      <c r="I89" s="377"/>
      <c r="J89" s="31" t="s">
        <v>1959</v>
      </c>
      <c r="K89" s="57"/>
      <c r="L89" s="285"/>
      <c r="M89" s="25">
        <v>43936</v>
      </c>
      <c r="N89" s="65"/>
      <c r="O89" s="60"/>
      <c r="P89" s="32">
        <v>43951</v>
      </c>
      <c r="Q89" s="26"/>
    </row>
    <row r="90" spans="2:17" s="73" customFormat="1" ht="19.149999999999999" customHeight="1">
      <c r="B90" s="21"/>
      <c r="C90" s="21" t="s">
        <v>577</v>
      </c>
      <c r="D90" s="21" t="s">
        <v>577</v>
      </c>
      <c r="E90" s="30" t="s">
        <v>3939</v>
      </c>
      <c r="F90" s="858">
        <v>1</v>
      </c>
      <c r="G90" s="22">
        <v>11950</v>
      </c>
      <c r="H90" s="42">
        <v>11950</v>
      </c>
      <c r="I90" s="167"/>
      <c r="J90" s="211" t="s">
        <v>3940</v>
      </c>
      <c r="K90" s="57"/>
      <c r="L90" s="285"/>
      <c r="M90" s="25">
        <v>43936</v>
      </c>
      <c r="N90" s="65"/>
      <c r="O90" s="60"/>
      <c r="P90" s="32">
        <v>43951</v>
      </c>
      <c r="Q90" s="26"/>
    </row>
    <row r="91" spans="2:17" s="73" customFormat="1" ht="19.7" customHeight="1">
      <c r="B91" s="21"/>
      <c r="C91" s="21" t="s">
        <v>531</v>
      </c>
      <c r="D91" s="21" t="s">
        <v>531</v>
      </c>
      <c r="E91" s="30" t="s">
        <v>1963</v>
      </c>
      <c r="F91" s="858">
        <v>1</v>
      </c>
      <c r="G91" s="22">
        <v>2150</v>
      </c>
      <c r="H91" s="42">
        <f t="shared" ref="H91:H119" si="4">F91*G91</f>
        <v>2150</v>
      </c>
      <c r="I91" s="167"/>
      <c r="J91" s="211" t="s">
        <v>1964</v>
      </c>
      <c r="K91" s="57"/>
      <c r="L91" s="285"/>
      <c r="M91" s="25">
        <v>43936</v>
      </c>
      <c r="N91" s="65"/>
      <c r="O91" s="60"/>
      <c r="P91" s="32">
        <v>43951</v>
      </c>
      <c r="Q91" s="26"/>
    </row>
    <row r="92" spans="2:17" s="73" customFormat="1" ht="19.7" customHeight="1">
      <c r="B92" s="21"/>
      <c r="C92" s="21" t="s">
        <v>531</v>
      </c>
      <c r="D92" s="21" t="s">
        <v>531</v>
      </c>
      <c r="E92" s="30" t="s">
        <v>1965</v>
      </c>
      <c r="F92" s="22">
        <v>1</v>
      </c>
      <c r="G92" s="166">
        <v>2148</v>
      </c>
      <c r="H92" s="24">
        <f t="shared" si="4"/>
        <v>2148</v>
      </c>
      <c r="I92" s="36"/>
      <c r="J92" s="31" t="s">
        <v>949</v>
      </c>
      <c r="K92" s="57"/>
      <c r="L92" s="285"/>
      <c r="M92" s="25">
        <v>43936</v>
      </c>
      <c r="N92" s="65"/>
      <c r="O92" s="60"/>
      <c r="P92" s="32">
        <v>43951</v>
      </c>
      <c r="Q92" s="26"/>
    </row>
    <row r="93" spans="2:17" s="73" customFormat="1" ht="19.7" customHeight="1">
      <c r="B93" s="21"/>
      <c r="C93" s="21" t="s">
        <v>531</v>
      </c>
      <c r="D93" s="21" t="s">
        <v>531</v>
      </c>
      <c r="E93" s="30" t="s">
        <v>1402</v>
      </c>
      <c r="F93" s="22">
        <v>1</v>
      </c>
      <c r="G93" s="166">
        <v>6005</v>
      </c>
      <c r="H93" s="24">
        <f t="shared" si="4"/>
        <v>6005</v>
      </c>
      <c r="I93" s="36"/>
      <c r="J93" s="31" t="s">
        <v>949</v>
      </c>
      <c r="K93" s="57"/>
      <c r="L93" s="285"/>
      <c r="M93" s="25">
        <v>43936</v>
      </c>
      <c r="N93" s="65"/>
      <c r="O93" s="60"/>
      <c r="P93" s="32">
        <v>43951</v>
      </c>
      <c r="Q93" s="26"/>
    </row>
    <row r="94" spans="2:17" s="73" customFormat="1" ht="19.7" customHeight="1">
      <c r="B94" s="21"/>
      <c r="C94" s="21" t="s">
        <v>531</v>
      </c>
      <c r="D94" s="21" t="s">
        <v>531</v>
      </c>
      <c r="E94" s="30" t="s">
        <v>864</v>
      </c>
      <c r="F94" s="22">
        <v>1</v>
      </c>
      <c r="G94" s="166">
        <v>4570</v>
      </c>
      <c r="H94" s="24">
        <f t="shared" si="4"/>
        <v>4570</v>
      </c>
      <c r="I94" s="36"/>
      <c r="J94" s="31" t="s">
        <v>1403</v>
      </c>
      <c r="K94" s="57"/>
      <c r="L94" s="285"/>
      <c r="M94" s="25">
        <v>43936</v>
      </c>
      <c r="N94" s="65"/>
      <c r="O94" s="60"/>
      <c r="P94" s="32">
        <v>43951</v>
      </c>
      <c r="Q94" s="26"/>
    </row>
    <row r="95" spans="2:17" s="73" customFormat="1" ht="19.7" customHeight="1">
      <c r="B95" s="21"/>
      <c r="C95" s="21" t="s">
        <v>531</v>
      </c>
      <c r="D95" s="21" t="s">
        <v>531</v>
      </c>
      <c r="E95" s="30" t="s">
        <v>868</v>
      </c>
      <c r="F95" s="22">
        <v>1</v>
      </c>
      <c r="G95" s="166">
        <v>3853</v>
      </c>
      <c r="H95" s="24">
        <f t="shared" si="4"/>
        <v>3853</v>
      </c>
      <c r="I95" s="814"/>
      <c r="J95" s="31" t="s">
        <v>233</v>
      </c>
      <c r="K95" s="57"/>
      <c r="L95" s="285"/>
      <c r="M95" s="25">
        <v>43936</v>
      </c>
      <c r="N95" s="65"/>
      <c r="O95" s="60"/>
      <c r="P95" s="32">
        <v>43951</v>
      </c>
      <c r="Q95" s="26"/>
    </row>
    <row r="96" spans="2:17" s="73" customFormat="1" ht="19.7" customHeight="1">
      <c r="B96" s="21"/>
      <c r="C96" s="21" t="s">
        <v>531</v>
      </c>
      <c r="D96" s="21" t="s">
        <v>531</v>
      </c>
      <c r="E96" s="76" t="s">
        <v>1966</v>
      </c>
      <c r="F96" s="22">
        <v>1</v>
      </c>
      <c r="G96" s="166">
        <v>977</v>
      </c>
      <c r="H96" s="24">
        <f t="shared" si="4"/>
        <v>977</v>
      </c>
      <c r="I96" s="188"/>
      <c r="J96" s="31" t="s">
        <v>898</v>
      </c>
      <c r="K96" s="57"/>
      <c r="L96" s="285"/>
      <c r="M96" s="25">
        <v>43936</v>
      </c>
      <c r="N96" s="65"/>
      <c r="O96" s="60"/>
      <c r="P96" s="32">
        <v>43951</v>
      </c>
      <c r="Q96" s="26"/>
    </row>
    <row r="97" spans="2:17" s="73" customFormat="1" ht="19.7" customHeight="1">
      <c r="B97" s="21"/>
      <c r="C97" s="21" t="s">
        <v>531</v>
      </c>
      <c r="D97" s="21" t="s">
        <v>531</v>
      </c>
      <c r="E97" s="76" t="s">
        <v>1404</v>
      </c>
      <c r="F97" s="22">
        <v>1</v>
      </c>
      <c r="G97" s="166">
        <v>977</v>
      </c>
      <c r="H97" s="24">
        <f t="shared" si="4"/>
        <v>977</v>
      </c>
      <c r="I97" s="188"/>
      <c r="J97" s="31" t="s">
        <v>898</v>
      </c>
      <c r="K97" s="57"/>
      <c r="L97" s="285"/>
      <c r="M97" s="25">
        <v>43936</v>
      </c>
      <c r="N97" s="65"/>
      <c r="O97" s="60"/>
      <c r="P97" s="32">
        <v>43951</v>
      </c>
      <c r="Q97" s="26"/>
    </row>
    <row r="98" spans="2:17" s="73" customFormat="1" ht="19.7" customHeight="1">
      <c r="B98" s="21"/>
      <c r="C98" s="57" t="s">
        <v>531</v>
      </c>
      <c r="D98" s="57" t="s">
        <v>531</v>
      </c>
      <c r="E98" s="31" t="s">
        <v>881</v>
      </c>
      <c r="F98" s="22">
        <v>1</v>
      </c>
      <c r="G98" s="22">
        <v>4300</v>
      </c>
      <c r="H98" s="22">
        <f t="shared" si="4"/>
        <v>4300</v>
      </c>
      <c r="I98" s="53"/>
      <c r="J98" s="59" t="s">
        <v>882</v>
      </c>
      <c r="K98" s="57"/>
      <c r="L98" s="285"/>
      <c r="M98" s="25">
        <v>43936</v>
      </c>
      <c r="N98" s="65"/>
      <c r="O98" s="60"/>
      <c r="P98" s="32">
        <v>43951</v>
      </c>
      <c r="Q98" s="26"/>
    </row>
    <row r="99" spans="2:17" s="73" customFormat="1" ht="19.7" customHeight="1">
      <c r="B99" s="21"/>
      <c r="C99" s="57" t="s">
        <v>531</v>
      </c>
      <c r="D99" s="57" t="s">
        <v>531</v>
      </c>
      <c r="E99" s="59" t="s">
        <v>883</v>
      </c>
      <c r="F99" s="283">
        <v>4</v>
      </c>
      <c r="G99" s="57">
        <v>106</v>
      </c>
      <c r="H99" s="57">
        <f t="shared" si="4"/>
        <v>424</v>
      </c>
      <c r="I99" s="841"/>
      <c r="J99" s="59" t="s">
        <v>884</v>
      </c>
      <c r="K99" s="57"/>
      <c r="L99" s="285"/>
      <c r="M99" s="25">
        <v>43936</v>
      </c>
      <c r="N99" s="65"/>
      <c r="O99" s="60"/>
      <c r="P99" s="32">
        <v>43951</v>
      </c>
      <c r="Q99" s="26"/>
    </row>
    <row r="100" spans="2:17" s="73" customFormat="1" ht="19.7" customHeight="1">
      <c r="B100" s="21"/>
      <c r="C100" s="21" t="s">
        <v>531</v>
      </c>
      <c r="D100" s="21" t="s">
        <v>531</v>
      </c>
      <c r="E100" s="31" t="s">
        <v>885</v>
      </c>
      <c r="F100" s="167">
        <v>4</v>
      </c>
      <c r="G100" s="42">
        <v>212</v>
      </c>
      <c r="H100" s="57">
        <f t="shared" si="4"/>
        <v>848</v>
      </c>
      <c r="I100" s="167"/>
      <c r="J100" s="31" t="s">
        <v>886</v>
      </c>
      <c r="K100" s="57"/>
      <c r="L100" s="285"/>
      <c r="M100" s="25">
        <v>43936</v>
      </c>
      <c r="N100" s="65"/>
      <c r="O100" s="60"/>
      <c r="P100" s="32">
        <v>43951</v>
      </c>
      <c r="Q100" s="26"/>
    </row>
    <row r="101" spans="2:17" s="73" customFormat="1" ht="19.7" customHeight="1">
      <c r="B101" s="21"/>
      <c r="C101" s="21" t="s">
        <v>531</v>
      </c>
      <c r="D101" s="21" t="s">
        <v>531</v>
      </c>
      <c r="E101" s="245" t="s">
        <v>887</v>
      </c>
      <c r="F101" s="167">
        <v>2</v>
      </c>
      <c r="G101" s="42">
        <v>76</v>
      </c>
      <c r="H101" s="57">
        <f t="shared" si="4"/>
        <v>152</v>
      </c>
      <c r="I101" s="167"/>
      <c r="J101" s="31" t="s">
        <v>888</v>
      </c>
      <c r="K101" s="57"/>
      <c r="L101" s="285"/>
      <c r="M101" s="25">
        <v>43936</v>
      </c>
      <c r="N101" s="65"/>
      <c r="O101" s="60"/>
      <c r="P101" s="32">
        <v>43951</v>
      </c>
      <c r="Q101" s="26"/>
    </row>
    <row r="102" spans="2:17" s="73" customFormat="1" ht="19.7" customHeight="1">
      <c r="B102" s="21"/>
      <c r="C102" s="170" t="s">
        <v>531</v>
      </c>
      <c r="D102" s="170" t="s">
        <v>531</v>
      </c>
      <c r="E102" s="183" t="s">
        <v>1424</v>
      </c>
      <c r="F102" s="166">
        <v>2</v>
      </c>
      <c r="G102" s="166">
        <v>250</v>
      </c>
      <c r="H102" s="24">
        <f t="shared" si="4"/>
        <v>500</v>
      </c>
      <c r="I102" s="179"/>
      <c r="J102" s="183" t="s">
        <v>637</v>
      </c>
      <c r="K102" s="57"/>
      <c r="L102" s="285"/>
      <c r="M102" s="25">
        <v>43936</v>
      </c>
      <c r="N102" s="65"/>
      <c r="O102" s="60"/>
      <c r="P102" s="32">
        <v>43951</v>
      </c>
      <c r="Q102" s="26"/>
    </row>
    <row r="103" spans="2:17" s="73" customFormat="1" ht="19.7" customHeight="1">
      <c r="B103" s="21"/>
      <c r="C103" s="170" t="s">
        <v>531</v>
      </c>
      <c r="D103" s="170" t="s">
        <v>531</v>
      </c>
      <c r="E103" s="183" t="s">
        <v>1425</v>
      </c>
      <c r="F103" s="166">
        <v>2</v>
      </c>
      <c r="G103" s="166">
        <v>200</v>
      </c>
      <c r="H103" s="24">
        <f t="shared" si="4"/>
        <v>400</v>
      </c>
      <c r="I103" s="179"/>
      <c r="J103" s="183" t="s">
        <v>640</v>
      </c>
      <c r="K103" s="57"/>
      <c r="L103" s="285"/>
      <c r="M103" s="25">
        <v>43936</v>
      </c>
      <c r="N103" s="65"/>
      <c r="O103" s="60"/>
      <c r="P103" s="32">
        <v>43951</v>
      </c>
      <c r="Q103" s="26"/>
    </row>
    <row r="104" spans="2:17" s="73" customFormat="1" ht="19.7" customHeight="1">
      <c r="B104" s="21"/>
      <c r="C104" s="21" t="s">
        <v>531</v>
      </c>
      <c r="D104" s="21" t="s">
        <v>531</v>
      </c>
      <c r="E104" s="173" t="s">
        <v>913</v>
      </c>
      <c r="F104" s="22">
        <v>1</v>
      </c>
      <c r="G104" s="24">
        <v>550</v>
      </c>
      <c r="H104" s="24">
        <f t="shared" si="4"/>
        <v>550</v>
      </c>
      <c r="I104" s="167"/>
      <c r="J104" s="31" t="s">
        <v>914</v>
      </c>
      <c r="K104" s="57"/>
      <c r="L104" s="285"/>
      <c r="M104" s="25">
        <v>43936</v>
      </c>
      <c r="N104" s="65"/>
      <c r="O104" s="60"/>
      <c r="P104" s="32">
        <v>43951</v>
      </c>
      <c r="Q104" s="26"/>
    </row>
    <row r="105" spans="2:17" s="73" customFormat="1" ht="19.7" customHeight="1">
      <c r="B105" s="21"/>
      <c r="C105" s="170" t="s">
        <v>531</v>
      </c>
      <c r="D105" s="170" t="s">
        <v>531</v>
      </c>
      <c r="E105" s="330" t="s">
        <v>1409</v>
      </c>
      <c r="F105" s="24">
        <v>1</v>
      </c>
      <c r="G105" s="24">
        <v>1789</v>
      </c>
      <c r="H105" s="24">
        <f t="shared" si="4"/>
        <v>1789</v>
      </c>
      <c r="I105" s="309"/>
      <c r="J105" s="175" t="s">
        <v>1410</v>
      </c>
      <c r="K105" s="57"/>
      <c r="L105" s="285"/>
      <c r="M105" s="25">
        <v>43936</v>
      </c>
      <c r="N105" s="65"/>
      <c r="O105" s="60"/>
      <c r="P105" s="32">
        <v>43951</v>
      </c>
      <c r="Q105" s="26"/>
    </row>
    <row r="106" spans="2:17" s="73" customFormat="1" ht="19.7" customHeight="1">
      <c r="B106" s="21"/>
      <c r="C106" s="21" t="s">
        <v>531</v>
      </c>
      <c r="D106" s="21" t="s">
        <v>531</v>
      </c>
      <c r="E106" s="831" t="s">
        <v>908</v>
      </c>
      <c r="F106" s="22">
        <v>1</v>
      </c>
      <c r="G106" s="24">
        <v>4225</v>
      </c>
      <c r="H106" s="24">
        <f t="shared" si="4"/>
        <v>4225</v>
      </c>
      <c r="I106" s="167"/>
      <c r="J106" s="30" t="s">
        <v>909</v>
      </c>
      <c r="K106" s="57"/>
      <c r="L106" s="285"/>
      <c r="M106" s="25">
        <v>43936</v>
      </c>
      <c r="N106" s="65"/>
      <c r="O106" s="60"/>
      <c r="P106" s="32">
        <v>43951</v>
      </c>
      <c r="Q106" s="26"/>
    </row>
    <row r="107" spans="2:17" s="73" customFormat="1" ht="19.7" customHeight="1">
      <c r="B107" s="21"/>
      <c r="C107" s="790" t="s">
        <v>181</v>
      </c>
      <c r="D107" s="1437" t="s">
        <v>144</v>
      </c>
      <c r="E107" s="245" t="s">
        <v>889</v>
      </c>
      <c r="F107" s="158">
        <v>6</v>
      </c>
      <c r="G107" s="737">
        <v>44</v>
      </c>
      <c r="H107" s="1438">
        <f t="shared" si="4"/>
        <v>264</v>
      </c>
      <c r="I107" s="216"/>
      <c r="J107" s="211" t="s">
        <v>890</v>
      </c>
      <c r="K107" s="1439"/>
      <c r="L107" s="285"/>
      <c r="M107" s="25">
        <v>43936</v>
      </c>
      <c r="N107" s="65"/>
      <c r="O107" s="60">
        <v>43958</v>
      </c>
      <c r="P107" s="32">
        <v>43958</v>
      </c>
      <c r="Q107" s="61">
        <v>43958</v>
      </c>
    </row>
    <row r="108" spans="2:17" s="73" customFormat="1" ht="19.7" customHeight="1">
      <c r="B108" s="21"/>
      <c r="C108" s="208" t="s">
        <v>1489</v>
      </c>
      <c r="D108" s="208" t="s">
        <v>144</v>
      </c>
      <c r="E108" s="850" t="s">
        <v>3941</v>
      </c>
      <c r="F108" s="44">
        <v>1</v>
      </c>
      <c r="G108" s="40">
        <v>6470</v>
      </c>
      <c r="H108" s="40">
        <f t="shared" si="4"/>
        <v>6470</v>
      </c>
      <c r="I108" s="1440"/>
      <c r="J108" s="211" t="s">
        <v>3942</v>
      </c>
      <c r="L108" s="285"/>
      <c r="M108" s="25">
        <v>43936</v>
      </c>
      <c r="N108" s="65"/>
      <c r="O108" s="60">
        <v>43958</v>
      </c>
      <c r="P108" s="32">
        <v>43959</v>
      </c>
      <c r="Q108" s="61">
        <v>43958</v>
      </c>
    </row>
    <row r="109" spans="2:17" s="73" customFormat="1" ht="19.7" customHeight="1">
      <c r="B109" s="21"/>
      <c r="C109" s="137" t="s">
        <v>531</v>
      </c>
      <c r="D109" s="137" t="s">
        <v>531</v>
      </c>
      <c r="E109" s="787" t="s">
        <v>788</v>
      </c>
      <c r="F109" s="1014"/>
      <c r="G109" s="1014">
        <v>23</v>
      </c>
      <c r="H109" s="833">
        <f t="shared" si="4"/>
        <v>0</v>
      </c>
      <c r="I109" s="834"/>
      <c r="J109" s="1015" t="s">
        <v>1392</v>
      </c>
      <c r="K109" s="786" t="s">
        <v>1971</v>
      </c>
      <c r="L109" s="285"/>
      <c r="M109" s="60"/>
      <c r="N109" s="65"/>
      <c r="O109" s="60"/>
      <c r="P109" s="32"/>
      <c r="Q109" s="26"/>
    </row>
    <row r="110" spans="2:17" s="73" customFormat="1" ht="19.7" customHeight="1">
      <c r="B110" s="21"/>
      <c r="C110" s="832" t="s">
        <v>531</v>
      </c>
      <c r="D110" s="832" t="s">
        <v>531</v>
      </c>
      <c r="E110" s="1016" t="s">
        <v>1972</v>
      </c>
      <c r="F110" s="748"/>
      <c r="G110" s="833">
        <v>479</v>
      </c>
      <c r="H110" s="833">
        <f t="shared" si="4"/>
        <v>0</v>
      </c>
      <c r="I110" s="834"/>
      <c r="J110" s="835" t="s">
        <v>916</v>
      </c>
      <c r="K110" s="797" t="s">
        <v>1973</v>
      </c>
      <c r="L110" s="285"/>
      <c r="M110" s="60"/>
      <c r="N110" s="65"/>
      <c r="O110" s="60"/>
      <c r="P110" s="32"/>
      <c r="Q110" s="26"/>
    </row>
    <row r="111" spans="2:17" s="73" customFormat="1" ht="19.7" customHeight="1">
      <c r="B111" s="21"/>
      <c r="C111" s="832" t="s">
        <v>531</v>
      </c>
      <c r="D111" s="832" t="s">
        <v>531</v>
      </c>
      <c r="E111" s="835" t="s">
        <v>917</v>
      </c>
      <c r="F111" s="748"/>
      <c r="G111" s="1014">
        <v>403</v>
      </c>
      <c r="H111" s="833">
        <f t="shared" si="4"/>
        <v>0</v>
      </c>
      <c r="I111" s="1017"/>
      <c r="J111" s="408" t="s">
        <v>918</v>
      </c>
      <c r="K111" s="797" t="s">
        <v>1974</v>
      </c>
      <c r="L111" s="285"/>
      <c r="M111" s="60"/>
      <c r="N111" s="65"/>
      <c r="O111" s="60"/>
      <c r="P111" s="32"/>
      <c r="Q111" s="26"/>
    </row>
    <row r="112" spans="2:17" s="73" customFormat="1" ht="19.7" customHeight="1">
      <c r="B112" s="21"/>
      <c r="C112" s="832" t="s">
        <v>531</v>
      </c>
      <c r="D112" s="832" t="s">
        <v>531</v>
      </c>
      <c r="E112" s="835" t="s">
        <v>899</v>
      </c>
      <c r="F112" s="748"/>
      <c r="G112" s="748">
        <v>926</v>
      </c>
      <c r="H112" s="833">
        <f t="shared" si="4"/>
        <v>0</v>
      </c>
      <c r="I112" s="1017"/>
      <c r="J112" s="408" t="s">
        <v>1406</v>
      </c>
      <c r="K112" s="797" t="s">
        <v>1974</v>
      </c>
      <c r="L112" s="285"/>
      <c r="M112" s="60"/>
      <c r="N112" s="65"/>
      <c r="O112" s="60"/>
      <c r="P112" s="32"/>
      <c r="Q112" s="26"/>
    </row>
    <row r="113" spans="2:17" s="73" customFormat="1" ht="19.7" customHeight="1">
      <c r="B113" s="21"/>
      <c r="C113" s="832" t="s">
        <v>531</v>
      </c>
      <c r="D113" s="832" t="s">
        <v>531</v>
      </c>
      <c r="E113" s="1018" t="s">
        <v>1407</v>
      </c>
      <c r="F113" s="748"/>
      <c r="G113" s="833">
        <v>19</v>
      </c>
      <c r="H113" s="833">
        <f t="shared" si="4"/>
        <v>0</v>
      </c>
      <c r="I113" s="833"/>
      <c r="J113" s="408" t="s">
        <v>1408</v>
      </c>
      <c r="K113" s="797" t="s">
        <v>1975</v>
      </c>
      <c r="L113" s="285"/>
      <c r="M113" s="60"/>
      <c r="N113" s="65"/>
      <c r="O113" s="60"/>
      <c r="P113" s="32"/>
      <c r="Q113" s="26"/>
    </row>
    <row r="114" spans="2:17" s="73" customFormat="1" ht="19.7" customHeight="1">
      <c r="B114" s="21"/>
      <c r="C114" s="832" t="s">
        <v>531</v>
      </c>
      <c r="D114" s="832" t="s">
        <v>531</v>
      </c>
      <c r="E114" s="1024" t="s">
        <v>919</v>
      </c>
      <c r="F114" s="748"/>
      <c r="G114" s="833">
        <v>5104</v>
      </c>
      <c r="H114" s="833">
        <f t="shared" si="4"/>
        <v>0</v>
      </c>
      <c r="I114" s="834"/>
      <c r="J114" s="835" t="s">
        <v>920</v>
      </c>
      <c r="K114" s="797" t="s">
        <v>1952</v>
      </c>
      <c r="L114" s="285"/>
      <c r="M114" s="60"/>
      <c r="N114" s="65"/>
      <c r="O114" s="60"/>
      <c r="P114" s="32"/>
      <c r="Q114" s="26"/>
    </row>
    <row r="115" spans="2:17" s="73" customFormat="1" ht="19.7" customHeight="1">
      <c r="B115" s="21"/>
      <c r="C115" s="832" t="s">
        <v>531</v>
      </c>
      <c r="D115" s="832" t="s">
        <v>531</v>
      </c>
      <c r="E115" s="1024" t="s">
        <v>921</v>
      </c>
      <c r="F115" s="748"/>
      <c r="G115" s="833">
        <v>5400</v>
      </c>
      <c r="H115" s="833">
        <f t="shared" si="4"/>
        <v>0</v>
      </c>
      <c r="I115" s="834"/>
      <c r="J115" s="835" t="s">
        <v>922</v>
      </c>
      <c r="K115" s="797" t="s">
        <v>1952</v>
      </c>
      <c r="L115" s="285"/>
      <c r="M115" s="60"/>
      <c r="N115" s="65"/>
      <c r="O115" s="60"/>
      <c r="P115" s="32"/>
      <c r="Q115" s="26"/>
    </row>
    <row r="116" spans="2:17" s="73" customFormat="1" ht="19.7" customHeight="1">
      <c r="B116" s="21"/>
      <c r="C116" s="832" t="s">
        <v>531</v>
      </c>
      <c r="D116" s="832" t="s">
        <v>531</v>
      </c>
      <c r="E116" s="1024" t="s">
        <v>923</v>
      </c>
      <c r="F116" s="748"/>
      <c r="G116" s="833">
        <v>5560</v>
      </c>
      <c r="H116" s="833">
        <f t="shared" si="4"/>
        <v>0</v>
      </c>
      <c r="I116" s="834"/>
      <c r="J116" s="835" t="s">
        <v>924</v>
      </c>
      <c r="K116" s="797" t="s">
        <v>1952</v>
      </c>
      <c r="L116" s="285"/>
      <c r="M116" s="60"/>
      <c r="N116" s="65"/>
      <c r="O116" s="60"/>
      <c r="P116" s="32"/>
      <c r="Q116" s="26"/>
    </row>
    <row r="117" spans="2:17" s="73" customFormat="1" ht="19.7" customHeight="1">
      <c r="B117" s="21"/>
      <c r="C117" s="832" t="s">
        <v>531</v>
      </c>
      <c r="D117" s="832" t="s">
        <v>531</v>
      </c>
      <c r="E117" s="1024" t="s">
        <v>1416</v>
      </c>
      <c r="F117" s="748"/>
      <c r="G117" s="833">
        <v>1098</v>
      </c>
      <c r="H117" s="833">
        <f t="shared" si="4"/>
        <v>0</v>
      </c>
      <c r="I117" s="834"/>
      <c r="J117" s="835" t="s">
        <v>1417</v>
      </c>
      <c r="K117" s="797" t="s">
        <v>1952</v>
      </c>
      <c r="L117" s="285"/>
      <c r="M117" s="60"/>
      <c r="N117" s="65"/>
      <c r="O117" s="60"/>
      <c r="P117" s="32"/>
      <c r="Q117" s="26"/>
    </row>
    <row r="118" spans="2:17" s="73" customFormat="1" ht="19.7" customHeight="1">
      <c r="B118" s="21"/>
      <c r="C118" s="832" t="s">
        <v>531</v>
      </c>
      <c r="D118" s="832" t="s">
        <v>531</v>
      </c>
      <c r="E118" s="1025" t="s">
        <v>1418</v>
      </c>
      <c r="F118" s="748"/>
      <c r="G118" s="833">
        <v>1098</v>
      </c>
      <c r="H118" s="833">
        <f t="shared" si="4"/>
        <v>0</v>
      </c>
      <c r="I118" s="834"/>
      <c r="J118" s="835" t="s">
        <v>1419</v>
      </c>
      <c r="K118" s="797" t="s">
        <v>1952</v>
      </c>
      <c r="L118" s="285"/>
      <c r="M118" s="60"/>
      <c r="N118" s="65"/>
      <c r="O118" s="60"/>
      <c r="P118" s="32"/>
      <c r="Q118" s="26"/>
    </row>
    <row r="119" spans="2:17" s="73" customFormat="1" ht="19.7" customHeight="1">
      <c r="B119" s="21"/>
      <c r="C119" s="832" t="s">
        <v>531</v>
      </c>
      <c r="D119" s="832" t="s">
        <v>531</v>
      </c>
      <c r="E119" s="1024" t="s">
        <v>910</v>
      </c>
      <c r="F119" s="748"/>
      <c r="G119" s="984">
        <v>66</v>
      </c>
      <c r="H119" s="984">
        <f t="shared" si="4"/>
        <v>0</v>
      </c>
      <c r="I119" s="834"/>
      <c r="J119" s="408" t="s">
        <v>3943</v>
      </c>
      <c r="K119" s="797" t="s">
        <v>1980</v>
      </c>
      <c r="L119" s="285"/>
      <c r="M119" s="60"/>
      <c r="N119" s="65"/>
      <c r="O119" s="60"/>
      <c r="P119" s="32"/>
      <c r="Q119" s="61"/>
    </row>
    <row r="120" spans="2:17" s="9" customFormat="1" ht="19.7" customHeight="1">
      <c r="B120" s="21"/>
      <c r="C120" s="208"/>
      <c r="D120" s="208"/>
      <c r="E120" s="850"/>
      <c r="F120" s="44"/>
      <c r="G120" s="40"/>
      <c r="H120" s="40"/>
      <c r="I120" s="1440"/>
      <c r="J120" s="211"/>
      <c r="K120" s="1425"/>
      <c r="L120" s="30"/>
      <c r="M120" s="25"/>
      <c r="N120" s="21"/>
      <c r="O120" s="25"/>
      <c r="P120" s="32"/>
      <c r="Q120" s="26"/>
    </row>
    <row r="121" spans="2:17" s="73" customFormat="1" ht="19.7" customHeight="1">
      <c r="B121" s="21"/>
      <c r="C121" s="21"/>
      <c r="D121" s="21"/>
      <c r="E121" s="1036">
        <f>SUM(H88:H120)</f>
        <v>61656</v>
      </c>
      <c r="F121" s="1037"/>
      <c r="G121" s="1037"/>
      <c r="H121" s="1037"/>
      <c r="I121" s="24"/>
      <c r="J121" s="31"/>
      <c r="K121" s="57"/>
      <c r="L121" s="285"/>
      <c r="M121" s="60"/>
      <c r="N121" s="65"/>
      <c r="O121" s="57"/>
      <c r="P121" s="60"/>
      <c r="Q121" s="61"/>
    </row>
    <row r="122" spans="2:17" s="73" customFormat="1" ht="19.7" customHeight="1">
      <c r="B122" s="21"/>
      <c r="C122" s="65"/>
      <c r="D122" s="65"/>
      <c r="E122" s="30"/>
      <c r="F122" s="996"/>
      <c r="G122" s="57"/>
      <c r="H122" s="24"/>
      <c r="I122" s="283"/>
      <c r="J122" s="443"/>
      <c r="K122" s="57"/>
      <c r="L122" s="285"/>
      <c r="M122" s="60"/>
      <c r="N122" s="65"/>
      <c r="O122" s="57"/>
      <c r="P122" s="60"/>
      <c r="Q122" s="61"/>
    </row>
    <row r="123" spans="2:17" s="73" customFormat="1" ht="19.7" customHeight="1">
      <c r="B123" s="21"/>
      <c r="C123" s="65"/>
      <c r="D123" s="65"/>
      <c r="E123" s="30"/>
      <c r="F123" s="996"/>
      <c r="G123" s="57"/>
      <c r="H123" s="24"/>
      <c r="I123" s="283"/>
      <c r="J123" s="443"/>
      <c r="K123" s="57"/>
      <c r="L123" s="285"/>
      <c r="M123" s="60"/>
      <c r="N123" s="65"/>
      <c r="O123" s="57"/>
      <c r="P123" s="60"/>
      <c r="Q123" s="61"/>
    </row>
    <row r="124" spans="2:17" s="73" customFormat="1" ht="19.7" customHeight="1">
      <c r="B124" s="21"/>
      <c r="C124" s="218" t="s">
        <v>1981</v>
      </c>
      <c r="D124" s="219"/>
      <c r="E124" s="220"/>
      <c r="F124" s="996"/>
      <c r="G124" s="57"/>
      <c r="H124" s="24"/>
      <c r="I124" s="283"/>
      <c r="J124" s="443"/>
      <c r="K124" s="57"/>
      <c r="L124" s="285"/>
      <c r="M124" s="60"/>
      <c r="N124" s="65"/>
      <c r="O124" s="57"/>
      <c r="P124" s="60"/>
      <c r="Q124" s="61"/>
    </row>
    <row r="125" spans="2:17" s="73" customFormat="1" ht="19.7" customHeight="1">
      <c r="B125" s="21"/>
      <c r="C125" s="208" t="s">
        <v>531</v>
      </c>
      <c r="D125" s="208" t="s">
        <v>531</v>
      </c>
      <c r="E125" s="245" t="s">
        <v>1428</v>
      </c>
      <c r="F125" s="44">
        <v>1</v>
      </c>
      <c r="G125" s="40">
        <v>2008</v>
      </c>
      <c r="H125" s="848">
        <f>F125*G125</f>
        <v>2008</v>
      </c>
      <c r="I125" s="167"/>
      <c r="J125" s="211" t="s">
        <v>1429</v>
      </c>
      <c r="K125" s="57"/>
      <c r="L125" s="285"/>
      <c r="M125" s="60">
        <v>43936</v>
      </c>
      <c r="N125" s="65"/>
      <c r="O125" s="60"/>
      <c r="P125" s="32"/>
      <c r="Q125" s="26"/>
    </row>
    <row r="126" spans="2:17" s="73" customFormat="1" ht="19.7" customHeight="1">
      <c r="B126" s="21"/>
      <c r="C126" s="21" t="s">
        <v>531</v>
      </c>
      <c r="D126" s="21" t="s">
        <v>531</v>
      </c>
      <c r="E126" s="211" t="s">
        <v>1430</v>
      </c>
      <c r="F126" s="44">
        <v>1</v>
      </c>
      <c r="G126" s="40">
        <v>3480</v>
      </c>
      <c r="H126" s="42">
        <f>F126*G126</f>
        <v>3480</v>
      </c>
      <c r="I126" s="167"/>
      <c r="J126" s="31" t="s">
        <v>1431</v>
      </c>
      <c r="K126" s="57"/>
      <c r="L126" s="285"/>
      <c r="M126" s="60">
        <v>43936</v>
      </c>
      <c r="N126" s="65"/>
      <c r="O126" s="60"/>
      <c r="P126" s="32">
        <v>43951</v>
      </c>
      <c r="Q126" s="26"/>
    </row>
    <row r="127" spans="2:17" s="73" customFormat="1" ht="19.7" customHeight="1">
      <c r="B127" s="21"/>
      <c r="C127" s="65"/>
      <c r="D127" s="65"/>
      <c r="E127" s="976">
        <f>SUM(H125:H126)</f>
        <v>5488</v>
      </c>
      <c r="F127" s="996"/>
      <c r="G127" s="57"/>
      <c r="H127" s="24"/>
      <c r="I127" s="283"/>
      <c r="J127" s="443"/>
      <c r="K127" s="57"/>
      <c r="L127" s="285"/>
      <c r="M127" s="60"/>
      <c r="N127" s="65"/>
      <c r="O127" s="57"/>
      <c r="P127" s="60"/>
      <c r="Q127" s="61"/>
    </row>
    <row r="128" spans="2:17" s="73" customFormat="1" ht="19.7" customHeight="1">
      <c r="B128" s="21"/>
      <c r="C128" s="65"/>
      <c r="D128" s="65"/>
      <c r="E128" s="30"/>
      <c r="F128" s="996"/>
      <c r="G128" s="57"/>
      <c r="H128" s="24"/>
      <c r="I128" s="283"/>
      <c r="J128" s="443"/>
      <c r="K128" s="57"/>
      <c r="L128" s="285"/>
      <c r="M128" s="60"/>
      <c r="N128" s="65"/>
      <c r="O128" s="57"/>
      <c r="P128" s="60"/>
      <c r="Q128" s="61"/>
    </row>
    <row r="129" spans="2:18" s="73" customFormat="1" ht="19.7" customHeight="1">
      <c r="B129" s="65"/>
      <c r="C129" s="65"/>
      <c r="D129" s="65"/>
      <c r="E129" s="30"/>
      <c r="F129" s="996"/>
      <c r="G129" s="57"/>
      <c r="H129" s="24"/>
      <c r="I129" s="283"/>
      <c r="J129" s="443"/>
      <c r="K129" s="57"/>
      <c r="L129" s="285"/>
      <c r="M129" s="60"/>
      <c r="N129" s="65"/>
      <c r="O129" s="57"/>
      <c r="P129" s="60"/>
      <c r="Q129" s="61"/>
    </row>
    <row r="130" spans="2:18" s="73" customFormat="1" ht="19.7" customHeight="1">
      <c r="B130" s="65"/>
      <c r="C130" s="65"/>
      <c r="D130" s="65"/>
      <c r="E130" s="30"/>
      <c r="F130" s="996"/>
      <c r="G130" s="57"/>
      <c r="H130" s="24"/>
      <c r="I130" s="283"/>
      <c r="J130" s="443"/>
      <c r="K130" s="57"/>
      <c r="L130" s="285"/>
      <c r="M130" s="60"/>
      <c r="N130" s="65"/>
      <c r="O130" s="57"/>
      <c r="P130" s="60"/>
      <c r="Q130" s="61"/>
    </row>
    <row r="131" spans="2:18" s="73" customFormat="1" ht="19.7" customHeight="1">
      <c r="B131" s="65"/>
      <c r="C131" s="218" t="s">
        <v>3944</v>
      </c>
      <c r="D131" s="219"/>
      <c r="E131" s="220"/>
      <c r="F131" s="22"/>
      <c r="G131" s="22"/>
      <c r="H131" s="167"/>
      <c r="I131" s="167"/>
      <c r="J131" s="22"/>
      <c r="K131" s="57"/>
      <c r="L131" s="285"/>
      <c r="M131" s="60"/>
      <c r="N131" s="65"/>
      <c r="O131" s="57"/>
      <c r="P131" s="60"/>
      <c r="Q131" s="61"/>
    </row>
    <row r="132" spans="2:18" s="73" customFormat="1" ht="19.7" customHeight="1">
      <c r="B132" s="65"/>
      <c r="C132" s="508" t="s">
        <v>311</v>
      </c>
      <c r="D132" s="508" t="s">
        <v>311</v>
      </c>
      <c r="E132" s="301" t="s">
        <v>3945</v>
      </c>
      <c r="F132" s="782">
        <v>1</v>
      </c>
      <c r="G132" s="1441">
        <v>40200</v>
      </c>
      <c r="H132" s="1442">
        <f>F132*G132</f>
        <v>40200</v>
      </c>
      <c r="I132" s="1443"/>
      <c r="J132" s="59" t="s">
        <v>3946</v>
      </c>
      <c r="K132" s="1058" t="s">
        <v>3947</v>
      </c>
      <c r="L132" s="285"/>
      <c r="M132" s="60">
        <v>43935</v>
      </c>
      <c r="N132" s="65"/>
      <c r="O132" s="58"/>
      <c r="P132" s="58">
        <v>43958</v>
      </c>
      <c r="Q132" s="61">
        <v>43938</v>
      </c>
      <c r="R132" s="73" t="s">
        <v>3948</v>
      </c>
    </row>
    <row r="133" spans="2:18" s="73" customFormat="1" ht="19.7" customHeight="1">
      <c r="B133" s="65"/>
      <c r="C133" s="508" t="s">
        <v>311</v>
      </c>
      <c r="D133" s="508" t="s">
        <v>311</v>
      </c>
      <c r="E133" s="301" t="s">
        <v>3949</v>
      </c>
      <c r="F133" s="782">
        <v>1</v>
      </c>
      <c r="G133" s="1441">
        <v>800</v>
      </c>
      <c r="H133" s="1442">
        <f>F133*G133</f>
        <v>800</v>
      </c>
      <c r="I133" s="1443"/>
      <c r="J133" s="59" t="s">
        <v>3950</v>
      </c>
      <c r="K133" s="1058" t="s">
        <v>3947</v>
      </c>
      <c r="L133" s="285"/>
      <c r="M133" s="60">
        <v>43935</v>
      </c>
      <c r="N133" s="65"/>
      <c r="O133" s="58"/>
      <c r="P133" s="58">
        <v>43958</v>
      </c>
      <c r="Q133" s="61">
        <v>43938</v>
      </c>
      <c r="R133" s="73" t="s">
        <v>3948</v>
      </c>
    </row>
    <row r="134" spans="2:18" s="73" customFormat="1" ht="19.7" customHeight="1">
      <c r="B134" s="65"/>
      <c r="C134" s="832" t="s">
        <v>531</v>
      </c>
      <c r="D134" s="832" t="s">
        <v>531</v>
      </c>
      <c r="E134" s="986" t="s">
        <v>788</v>
      </c>
      <c r="F134" s="987"/>
      <c r="G134" s="833">
        <v>75</v>
      </c>
      <c r="H134" s="833">
        <f>F134*G134</f>
        <v>0</v>
      </c>
      <c r="I134" s="988"/>
      <c r="J134" s="835" t="s">
        <v>3951</v>
      </c>
      <c r="K134" s="797" t="s">
        <v>1977</v>
      </c>
      <c r="L134" s="285"/>
      <c r="M134" s="60"/>
      <c r="N134" s="65"/>
      <c r="O134" s="57"/>
      <c r="P134" s="60"/>
      <c r="Q134" s="61"/>
    </row>
    <row r="135" spans="2:18" s="9" customFormat="1" ht="19.7" customHeight="1">
      <c r="B135" s="21"/>
      <c r="C135" s="832" t="s">
        <v>531</v>
      </c>
      <c r="D135" s="832" t="s">
        <v>531</v>
      </c>
      <c r="E135" s="986" t="s">
        <v>939</v>
      </c>
      <c r="F135" s="987"/>
      <c r="G135" s="833">
        <v>39</v>
      </c>
      <c r="H135" s="833">
        <f>F135*G135</f>
        <v>0</v>
      </c>
      <c r="I135" s="988"/>
      <c r="J135" s="835" t="s">
        <v>3952</v>
      </c>
      <c r="K135" s="797" t="s">
        <v>1977</v>
      </c>
      <c r="L135" s="22"/>
      <c r="M135" s="25"/>
      <c r="N135" s="21"/>
      <c r="O135" s="22"/>
      <c r="P135" s="25"/>
      <c r="Q135" s="26"/>
    </row>
    <row r="136" spans="2:18" s="9" customFormat="1" ht="19.7" customHeight="1">
      <c r="B136" s="21"/>
      <c r="C136" s="508"/>
      <c r="D136" s="508"/>
      <c r="E136" s="301"/>
      <c r="F136" s="782"/>
      <c r="G136" s="1444"/>
      <c r="H136" s="1445"/>
      <c r="I136" s="188"/>
      <c r="J136" s="31"/>
      <c r="K136" s="22"/>
      <c r="L136" s="22"/>
      <c r="M136" s="25"/>
      <c r="N136" s="21"/>
      <c r="O136" s="22"/>
      <c r="P136" s="25"/>
      <c r="Q136" s="26"/>
    </row>
    <row r="137" spans="2:18" ht="25.5">
      <c r="B137" s="21"/>
      <c r="C137" s="21"/>
      <c r="D137" s="21"/>
      <c r="E137" s="1076">
        <f>SUM(H132:H135)</f>
        <v>41000</v>
      </c>
      <c r="F137" s="22"/>
      <c r="G137" s="22"/>
      <c r="H137" s="167"/>
      <c r="I137" s="167"/>
      <c r="J137" s="22"/>
      <c r="K137" s="22"/>
      <c r="L137" s="22"/>
      <c r="M137" s="25"/>
      <c r="N137" s="21"/>
      <c r="O137" s="22"/>
      <c r="P137" s="25"/>
      <c r="Q137" s="26"/>
    </row>
    <row r="138" spans="2:18" s="9" customFormat="1" ht="19.7" customHeight="1">
      <c r="B138" s="21"/>
      <c r="C138" s="21"/>
      <c r="D138" s="21"/>
      <c r="E138" s="22"/>
      <c r="F138" s="22"/>
      <c r="G138" s="22"/>
      <c r="H138" s="167"/>
      <c r="I138" s="167"/>
      <c r="J138" s="22"/>
      <c r="K138" s="22"/>
      <c r="L138" s="22"/>
      <c r="M138" s="25"/>
      <c r="N138" s="21"/>
      <c r="O138" s="22"/>
      <c r="P138" s="25"/>
      <c r="Q138" s="26"/>
    </row>
    <row r="139" spans="2:18" s="9" customFormat="1" ht="19.7" customHeight="1">
      <c r="B139" s="21"/>
      <c r="C139" s="21"/>
      <c r="D139" s="21"/>
      <c r="E139" s="22"/>
      <c r="F139" s="22"/>
      <c r="G139" s="22"/>
      <c r="H139" s="167"/>
      <c r="I139" s="167"/>
      <c r="J139" s="22"/>
      <c r="K139" s="22"/>
      <c r="L139" s="22"/>
      <c r="M139" s="25"/>
      <c r="N139" s="21"/>
      <c r="O139" s="22"/>
      <c r="P139" s="25"/>
      <c r="Q139" s="26"/>
    </row>
    <row r="140" spans="2:18" s="9" customFormat="1" ht="19.7" customHeight="1">
      <c r="B140" s="21"/>
      <c r="C140" s="21"/>
      <c r="D140" s="21"/>
      <c r="E140" s="22"/>
      <c r="F140" s="22"/>
      <c r="G140" s="22"/>
      <c r="H140" s="167"/>
      <c r="I140" s="167"/>
      <c r="J140" s="22"/>
      <c r="K140" s="22"/>
      <c r="L140" s="22"/>
      <c r="M140" s="25"/>
      <c r="N140" s="21"/>
      <c r="O140" s="22"/>
      <c r="P140" s="25"/>
      <c r="Q140" s="26"/>
    </row>
  </sheetData>
  <autoFilter ref="B8:O135" xr:uid="{57EE0368-F6DD-4017-AD46-228976FEFAF3}"/>
  <mergeCells count="14">
    <mergeCell ref="C124:E124"/>
    <mergeCell ref="C131:E131"/>
    <mergeCell ref="C9:E9"/>
    <mergeCell ref="C17:E17"/>
    <mergeCell ref="C39:E39"/>
    <mergeCell ref="C53:E53"/>
    <mergeCell ref="C68:E68"/>
    <mergeCell ref="C87:E87"/>
    <mergeCell ref="B2:D2"/>
    <mergeCell ref="G2:I2"/>
    <mergeCell ref="B3:D3"/>
    <mergeCell ref="B4:D4"/>
    <mergeCell ref="B5:D5"/>
    <mergeCell ref="B6:D6"/>
  </mergeCells>
  <phoneticPr fontId="4"/>
  <dataValidations count="2">
    <dataValidation imeMode="hiragana" allowBlank="1" showInputMessage="1" showErrorMessage="1" sqref="J57:J58 JF57:JF58 TB57:TB58 ACX57:ACX58 AMT57:AMT58 AWP57:AWP58 BGL57:BGL58 BQH57:BQH58 CAD57:CAD58 CJZ57:CJZ58 CTV57:CTV58 DDR57:DDR58 DNN57:DNN58 DXJ57:DXJ58 EHF57:EHF58 ERB57:ERB58 FAX57:FAX58 FKT57:FKT58 FUP57:FUP58 GEL57:GEL58 GOH57:GOH58 GYD57:GYD58 HHZ57:HHZ58 HRV57:HRV58 IBR57:IBR58 ILN57:ILN58 IVJ57:IVJ58 JFF57:JFF58 JPB57:JPB58 JYX57:JYX58 KIT57:KIT58 KSP57:KSP58 LCL57:LCL58 LMH57:LMH58 LWD57:LWD58 MFZ57:MFZ58 MPV57:MPV58 MZR57:MZR58 NJN57:NJN58 NTJ57:NTJ58 ODF57:ODF58 ONB57:ONB58 OWX57:OWX58 PGT57:PGT58 PQP57:PQP58 QAL57:QAL58 QKH57:QKH58 QUD57:QUD58 RDZ57:RDZ58 RNV57:RNV58 RXR57:RXR58 SHN57:SHN58 SRJ57:SRJ58 TBF57:TBF58 TLB57:TLB58 TUX57:TUX58 UET57:UET58 UOP57:UOP58 UYL57:UYL58 VIH57:VIH58 VSD57:VSD58 WBZ57:WBZ58 WLV57:WLV58 WVR57:WVR58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J25:J26 JF25:JF26 TB25:TB26 ACX25:ACX26 AMT25:AMT26 AWP25:AWP26 BGL25:BGL26 BQH25:BQH26 CAD25:CAD26 CJZ25:CJZ26 CTV25:CTV26 DDR25:DDR26 DNN25:DNN26 DXJ25:DXJ26 EHF25:EHF26 ERB25:ERB26 FAX25:FAX26 FKT25:FKT26 FUP25:FUP26 GEL25:GEL26 GOH25:GOH26 GYD25:GYD26 HHZ25:HHZ26 HRV25:HRV26 IBR25:IBR26 ILN25:ILN26 IVJ25:IVJ26 JFF25:JFF26 JPB25:JPB26 JYX25:JYX26 KIT25:KIT26 KSP25:KSP26 LCL25:LCL26 LMH25:LMH26 LWD25:LWD26 MFZ25:MFZ26 MPV25:MPV26 MZR25:MZR26 NJN25:NJN26 NTJ25:NTJ26 ODF25:ODF26 ONB25:ONB26 OWX25:OWX26 PGT25:PGT26 PQP25:PQP26 QAL25:QAL26 QKH25:QKH26 QUD25:QUD26 RDZ25:RDZ26 RNV25:RNV26 RXR25:RXR26 SHN25:SHN26 SRJ25:SRJ26 TBF25:TBF26 TLB25:TLB26 TUX25:TUX26 UET25:UET26 UOP25:UOP26 UYL25:UYL26 VIH25:VIH26 VSD25:VSD26 WBZ25:WBZ26 WLV25:WLV26 WVR25:WVR26 J65561:J65562 JF65561:JF65562 TB65561:TB65562 ACX65561:ACX65562 AMT65561:AMT65562 AWP65561:AWP65562 BGL65561:BGL65562 BQH65561:BQH65562 CAD65561:CAD65562 CJZ65561:CJZ65562 CTV65561:CTV65562 DDR65561:DDR65562 DNN65561:DNN65562 DXJ65561:DXJ65562 EHF65561:EHF65562 ERB65561:ERB65562 FAX65561:FAX65562 FKT65561:FKT65562 FUP65561:FUP65562 GEL65561:GEL65562 GOH65561:GOH65562 GYD65561:GYD65562 HHZ65561:HHZ65562 HRV65561:HRV65562 IBR65561:IBR65562 ILN65561:ILN65562 IVJ65561:IVJ65562 JFF65561:JFF65562 JPB65561:JPB65562 JYX65561:JYX65562 KIT65561:KIT65562 KSP65561:KSP65562 LCL65561:LCL65562 LMH65561:LMH65562 LWD65561:LWD65562 MFZ65561:MFZ65562 MPV65561:MPV65562 MZR65561:MZR65562 NJN65561:NJN65562 NTJ65561:NTJ65562 ODF65561:ODF65562 ONB65561:ONB65562 OWX65561:OWX65562 PGT65561:PGT65562 PQP65561:PQP65562 QAL65561:QAL65562 QKH65561:QKH65562 QUD65561:QUD65562 RDZ65561:RDZ65562 RNV65561:RNV65562 RXR65561:RXR65562 SHN65561:SHN65562 SRJ65561:SRJ65562 TBF65561:TBF65562 TLB65561:TLB65562 TUX65561:TUX65562 UET65561:UET65562 UOP65561:UOP65562 UYL65561:UYL65562 VIH65561:VIH65562 VSD65561:VSD65562 WBZ65561:WBZ65562 WLV65561:WLV65562 WVR65561:WVR65562 J131097:J131098 JF131097:JF131098 TB131097:TB131098 ACX131097:ACX131098 AMT131097:AMT131098 AWP131097:AWP131098 BGL131097:BGL131098 BQH131097:BQH131098 CAD131097:CAD131098 CJZ131097:CJZ131098 CTV131097:CTV131098 DDR131097:DDR131098 DNN131097:DNN131098 DXJ131097:DXJ131098 EHF131097:EHF131098 ERB131097:ERB131098 FAX131097:FAX131098 FKT131097:FKT131098 FUP131097:FUP131098 GEL131097:GEL131098 GOH131097:GOH131098 GYD131097:GYD131098 HHZ131097:HHZ131098 HRV131097:HRV131098 IBR131097:IBR131098 ILN131097:ILN131098 IVJ131097:IVJ131098 JFF131097:JFF131098 JPB131097:JPB131098 JYX131097:JYX131098 KIT131097:KIT131098 KSP131097:KSP131098 LCL131097:LCL131098 LMH131097:LMH131098 LWD131097:LWD131098 MFZ131097:MFZ131098 MPV131097:MPV131098 MZR131097:MZR131098 NJN131097:NJN131098 NTJ131097:NTJ131098 ODF131097:ODF131098 ONB131097:ONB131098 OWX131097:OWX131098 PGT131097:PGT131098 PQP131097:PQP131098 QAL131097:QAL131098 QKH131097:QKH131098 QUD131097:QUD131098 RDZ131097:RDZ131098 RNV131097:RNV131098 RXR131097:RXR131098 SHN131097:SHN131098 SRJ131097:SRJ131098 TBF131097:TBF131098 TLB131097:TLB131098 TUX131097:TUX131098 UET131097:UET131098 UOP131097:UOP131098 UYL131097:UYL131098 VIH131097:VIH131098 VSD131097:VSD131098 WBZ131097:WBZ131098 WLV131097:WLV131098 WVR131097:WVR131098 J196633:J196634 JF196633:JF196634 TB196633:TB196634 ACX196633:ACX196634 AMT196633:AMT196634 AWP196633:AWP196634 BGL196633:BGL196634 BQH196633:BQH196634 CAD196633:CAD196634 CJZ196633:CJZ196634 CTV196633:CTV196634 DDR196633:DDR196634 DNN196633:DNN196634 DXJ196633:DXJ196634 EHF196633:EHF196634 ERB196633:ERB196634 FAX196633:FAX196634 FKT196633:FKT196634 FUP196633:FUP196634 GEL196633:GEL196634 GOH196633:GOH196634 GYD196633:GYD196634 HHZ196633:HHZ196634 HRV196633:HRV196634 IBR196633:IBR196634 ILN196633:ILN196634 IVJ196633:IVJ196634 JFF196633:JFF196634 JPB196633:JPB196634 JYX196633:JYX196634 KIT196633:KIT196634 KSP196633:KSP196634 LCL196633:LCL196634 LMH196633:LMH196634 LWD196633:LWD196634 MFZ196633:MFZ196634 MPV196633:MPV196634 MZR196633:MZR196634 NJN196633:NJN196634 NTJ196633:NTJ196634 ODF196633:ODF196634 ONB196633:ONB196634 OWX196633:OWX196634 PGT196633:PGT196634 PQP196633:PQP196634 QAL196633:QAL196634 QKH196633:QKH196634 QUD196633:QUD196634 RDZ196633:RDZ196634 RNV196633:RNV196634 RXR196633:RXR196634 SHN196633:SHN196634 SRJ196633:SRJ196634 TBF196633:TBF196634 TLB196633:TLB196634 TUX196633:TUX196634 UET196633:UET196634 UOP196633:UOP196634 UYL196633:UYL196634 VIH196633:VIH196634 VSD196633:VSD196634 WBZ196633:WBZ196634 WLV196633:WLV196634 WVR196633:WVR196634 J262169:J262170 JF262169:JF262170 TB262169:TB262170 ACX262169:ACX262170 AMT262169:AMT262170 AWP262169:AWP262170 BGL262169:BGL262170 BQH262169:BQH262170 CAD262169:CAD262170 CJZ262169:CJZ262170 CTV262169:CTV262170 DDR262169:DDR262170 DNN262169:DNN262170 DXJ262169:DXJ262170 EHF262169:EHF262170 ERB262169:ERB262170 FAX262169:FAX262170 FKT262169:FKT262170 FUP262169:FUP262170 GEL262169:GEL262170 GOH262169:GOH262170 GYD262169:GYD262170 HHZ262169:HHZ262170 HRV262169:HRV262170 IBR262169:IBR262170 ILN262169:ILN262170 IVJ262169:IVJ262170 JFF262169:JFF262170 JPB262169:JPB262170 JYX262169:JYX262170 KIT262169:KIT262170 KSP262169:KSP262170 LCL262169:LCL262170 LMH262169:LMH262170 LWD262169:LWD262170 MFZ262169:MFZ262170 MPV262169:MPV262170 MZR262169:MZR262170 NJN262169:NJN262170 NTJ262169:NTJ262170 ODF262169:ODF262170 ONB262169:ONB262170 OWX262169:OWX262170 PGT262169:PGT262170 PQP262169:PQP262170 QAL262169:QAL262170 QKH262169:QKH262170 QUD262169:QUD262170 RDZ262169:RDZ262170 RNV262169:RNV262170 RXR262169:RXR262170 SHN262169:SHN262170 SRJ262169:SRJ262170 TBF262169:TBF262170 TLB262169:TLB262170 TUX262169:TUX262170 UET262169:UET262170 UOP262169:UOP262170 UYL262169:UYL262170 VIH262169:VIH262170 VSD262169:VSD262170 WBZ262169:WBZ262170 WLV262169:WLV262170 WVR262169:WVR262170 J327705:J327706 JF327705:JF327706 TB327705:TB327706 ACX327705:ACX327706 AMT327705:AMT327706 AWP327705:AWP327706 BGL327705:BGL327706 BQH327705:BQH327706 CAD327705:CAD327706 CJZ327705:CJZ327706 CTV327705:CTV327706 DDR327705:DDR327706 DNN327705:DNN327706 DXJ327705:DXJ327706 EHF327705:EHF327706 ERB327705:ERB327706 FAX327705:FAX327706 FKT327705:FKT327706 FUP327705:FUP327706 GEL327705:GEL327706 GOH327705:GOH327706 GYD327705:GYD327706 HHZ327705:HHZ327706 HRV327705:HRV327706 IBR327705:IBR327706 ILN327705:ILN327706 IVJ327705:IVJ327706 JFF327705:JFF327706 JPB327705:JPB327706 JYX327705:JYX327706 KIT327705:KIT327706 KSP327705:KSP327706 LCL327705:LCL327706 LMH327705:LMH327706 LWD327705:LWD327706 MFZ327705:MFZ327706 MPV327705:MPV327706 MZR327705:MZR327706 NJN327705:NJN327706 NTJ327705:NTJ327706 ODF327705:ODF327706 ONB327705:ONB327706 OWX327705:OWX327706 PGT327705:PGT327706 PQP327705:PQP327706 QAL327705:QAL327706 QKH327705:QKH327706 QUD327705:QUD327706 RDZ327705:RDZ327706 RNV327705:RNV327706 RXR327705:RXR327706 SHN327705:SHN327706 SRJ327705:SRJ327706 TBF327705:TBF327706 TLB327705:TLB327706 TUX327705:TUX327706 UET327705:UET327706 UOP327705:UOP327706 UYL327705:UYL327706 VIH327705:VIH327706 VSD327705:VSD327706 WBZ327705:WBZ327706 WLV327705:WLV327706 WVR327705:WVR327706 J393241:J393242 JF393241:JF393242 TB393241:TB393242 ACX393241:ACX393242 AMT393241:AMT393242 AWP393241:AWP393242 BGL393241:BGL393242 BQH393241:BQH393242 CAD393241:CAD393242 CJZ393241:CJZ393242 CTV393241:CTV393242 DDR393241:DDR393242 DNN393241:DNN393242 DXJ393241:DXJ393242 EHF393241:EHF393242 ERB393241:ERB393242 FAX393241:FAX393242 FKT393241:FKT393242 FUP393241:FUP393242 GEL393241:GEL393242 GOH393241:GOH393242 GYD393241:GYD393242 HHZ393241:HHZ393242 HRV393241:HRV393242 IBR393241:IBR393242 ILN393241:ILN393242 IVJ393241:IVJ393242 JFF393241:JFF393242 JPB393241:JPB393242 JYX393241:JYX393242 KIT393241:KIT393242 KSP393241:KSP393242 LCL393241:LCL393242 LMH393241:LMH393242 LWD393241:LWD393242 MFZ393241:MFZ393242 MPV393241:MPV393242 MZR393241:MZR393242 NJN393241:NJN393242 NTJ393241:NTJ393242 ODF393241:ODF393242 ONB393241:ONB393242 OWX393241:OWX393242 PGT393241:PGT393242 PQP393241:PQP393242 QAL393241:QAL393242 QKH393241:QKH393242 QUD393241:QUD393242 RDZ393241:RDZ393242 RNV393241:RNV393242 RXR393241:RXR393242 SHN393241:SHN393242 SRJ393241:SRJ393242 TBF393241:TBF393242 TLB393241:TLB393242 TUX393241:TUX393242 UET393241:UET393242 UOP393241:UOP393242 UYL393241:UYL393242 VIH393241:VIH393242 VSD393241:VSD393242 WBZ393241:WBZ393242 WLV393241:WLV393242 WVR393241:WVR393242 J458777:J458778 JF458777:JF458778 TB458777:TB458778 ACX458777:ACX458778 AMT458777:AMT458778 AWP458777:AWP458778 BGL458777:BGL458778 BQH458777:BQH458778 CAD458777:CAD458778 CJZ458777:CJZ458778 CTV458777:CTV458778 DDR458777:DDR458778 DNN458777:DNN458778 DXJ458777:DXJ458778 EHF458777:EHF458778 ERB458777:ERB458778 FAX458777:FAX458778 FKT458777:FKT458778 FUP458777:FUP458778 GEL458777:GEL458778 GOH458777:GOH458778 GYD458777:GYD458778 HHZ458777:HHZ458778 HRV458777:HRV458778 IBR458777:IBR458778 ILN458777:ILN458778 IVJ458777:IVJ458778 JFF458777:JFF458778 JPB458777:JPB458778 JYX458777:JYX458778 KIT458777:KIT458778 KSP458777:KSP458778 LCL458777:LCL458778 LMH458777:LMH458778 LWD458777:LWD458778 MFZ458777:MFZ458778 MPV458777:MPV458778 MZR458777:MZR458778 NJN458777:NJN458778 NTJ458777:NTJ458778 ODF458777:ODF458778 ONB458777:ONB458778 OWX458777:OWX458778 PGT458777:PGT458778 PQP458777:PQP458778 QAL458777:QAL458778 QKH458777:QKH458778 QUD458777:QUD458778 RDZ458777:RDZ458778 RNV458777:RNV458778 RXR458777:RXR458778 SHN458777:SHN458778 SRJ458777:SRJ458778 TBF458777:TBF458778 TLB458777:TLB458778 TUX458777:TUX458778 UET458777:UET458778 UOP458777:UOP458778 UYL458777:UYL458778 VIH458777:VIH458778 VSD458777:VSD458778 WBZ458777:WBZ458778 WLV458777:WLV458778 WVR458777:WVR458778 J524313:J524314 JF524313:JF524314 TB524313:TB524314 ACX524313:ACX524314 AMT524313:AMT524314 AWP524313:AWP524314 BGL524313:BGL524314 BQH524313:BQH524314 CAD524313:CAD524314 CJZ524313:CJZ524314 CTV524313:CTV524314 DDR524313:DDR524314 DNN524313:DNN524314 DXJ524313:DXJ524314 EHF524313:EHF524314 ERB524313:ERB524314 FAX524313:FAX524314 FKT524313:FKT524314 FUP524313:FUP524314 GEL524313:GEL524314 GOH524313:GOH524314 GYD524313:GYD524314 HHZ524313:HHZ524314 HRV524313:HRV524314 IBR524313:IBR524314 ILN524313:ILN524314 IVJ524313:IVJ524314 JFF524313:JFF524314 JPB524313:JPB524314 JYX524313:JYX524314 KIT524313:KIT524314 KSP524313:KSP524314 LCL524313:LCL524314 LMH524313:LMH524314 LWD524313:LWD524314 MFZ524313:MFZ524314 MPV524313:MPV524314 MZR524313:MZR524314 NJN524313:NJN524314 NTJ524313:NTJ524314 ODF524313:ODF524314 ONB524313:ONB524314 OWX524313:OWX524314 PGT524313:PGT524314 PQP524313:PQP524314 QAL524313:QAL524314 QKH524313:QKH524314 QUD524313:QUD524314 RDZ524313:RDZ524314 RNV524313:RNV524314 RXR524313:RXR524314 SHN524313:SHN524314 SRJ524313:SRJ524314 TBF524313:TBF524314 TLB524313:TLB524314 TUX524313:TUX524314 UET524313:UET524314 UOP524313:UOP524314 UYL524313:UYL524314 VIH524313:VIH524314 VSD524313:VSD524314 WBZ524313:WBZ524314 WLV524313:WLV524314 WVR524313:WVR524314 J589849:J589850 JF589849:JF589850 TB589849:TB589850 ACX589849:ACX589850 AMT589849:AMT589850 AWP589849:AWP589850 BGL589849:BGL589850 BQH589849:BQH589850 CAD589849:CAD589850 CJZ589849:CJZ589850 CTV589849:CTV589850 DDR589849:DDR589850 DNN589849:DNN589850 DXJ589849:DXJ589850 EHF589849:EHF589850 ERB589849:ERB589850 FAX589849:FAX589850 FKT589849:FKT589850 FUP589849:FUP589850 GEL589849:GEL589850 GOH589849:GOH589850 GYD589849:GYD589850 HHZ589849:HHZ589850 HRV589849:HRV589850 IBR589849:IBR589850 ILN589849:ILN589850 IVJ589849:IVJ589850 JFF589849:JFF589850 JPB589849:JPB589850 JYX589849:JYX589850 KIT589849:KIT589850 KSP589849:KSP589850 LCL589849:LCL589850 LMH589849:LMH589850 LWD589849:LWD589850 MFZ589849:MFZ589850 MPV589849:MPV589850 MZR589849:MZR589850 NJN589849:NJN589850 NTJ589849:NTJ589850 ODF589849:ODF589850 ONB589849:ONB589850 OWX589849:OWX589850 PGT589849:PGT589850 PQP589849:PQP589850 QAL589849:QAL589850 QKH589849:QKH589850 QUD589849:QUD589850 RDZ589849:RDZ589850 RNV589849:RNV589850 RXR589849:RXR589850 SHN589849:SHN589850 SRJ589849:SRJ589850 TBF589849:TBF589850 TLB589849:TLB589850 TUX589849:TUX589850 UET589849:UET589850 UOP589849:UOP589850 UYL589849:UYL589850 VIH589849:VIH589850 VSD589849:VSD589850 WBZ589849:WBZ589850 WLV589849:WLV589850 WVR589849:WVR589850 J655385:J655386 JF655385:JF655386 TB655385:TB655386 ACX655385:ACX655386 AMT655385:AMT655386 AWP655385:AWP655386 BGL655385:BGL655386 BQH655385:BQH655386 CAD655385:CAD655386 CJZ655385:CJZ655386 CTV655385:CTV655386 DDR655385:DDR655386 DNN655385:DNN655386 DXJ655385:DXJ655386 EHF655385:EHF655386 ERB655385:ERB655386 FAX655385:FAX655386 FKT655385:FKT655386 FUP655385:FUP655386 GEL655385:GEL655386 GOH655385:GOH655386 GYD655385:GYD655386 HHZ655385:HHZ655386 HRV655385:HRV655386 IBR655385:IBR655386 ILN655385:ILN655386 IVJ655385:IVJ655386 JFF655385:JFF655386 JPB655385:JPB655386 JYX655385:JYX655386 KIT655385:KIT655386 KSP655385:KSP655386 LCL655385:LCL655386 LMH655385:LMH655386 LWD655385:LWD655386 MFZ655385:MFZ655386 MPV655385:MPV655386 MZR655385:MZR655386 NJN655385:NJN655386 NTJ655385:NTJ655386 ODF655385:ODF655386 ONB655385:ONB655386 OWX655385:OWX655386 PGT655385:PGT655386 PQP655385:PQP655386 QAL655385:QAL655386 QKH655385:QKH655386 QUD655385:QUD655386 RDZ655385:RDZ655386 RNV655385:RNV655386 RXR655385:RXR655386 SHN655385:SHN655386 SRJ655385:SRJ655386 TBF655385:TBF655386 TLB655385:TLB655386 TUX655385:TUX655386 UET655385:UET655386 UOP655385:UOP655386 UYL655385:UYL655386 VIH655385:VIH655386 VSD655385:VSD655386 WBZ655385:WBZ655386 WLV655385:WLV655386 WVR655385:WVR655386 J720921:J720922 JF720921:JF720922 TB720921:TB720922 ACX720921:ACX720922 AMT720921:AMT720922 AWP720921:AWP720922 BGL720921:BGL720922 BQH720921:BQH720922 CAD720921:CAD720922 CJZ720921:CJZ720922 CTV720921:CTV720922 DDR720921:DDR720922 DNN720921:DNN720922 DXJ720921:DXJ720922 EHF720921:EHF720922 ERB720921:ERB720922 FAX720921:FAX720922 FKT720921:FKT720922 FUP720921:FUP720922 GEL720921:GEL720922 GOH720921:GOH720922 GYD720921:GYD720922 HHZ720921:HHZ720922 HRV720921:HRV720922 IBR720921:IBR720922 ILN720921:ILN720922 IVJ720921:IVJ720922 JFF720921:JFF720922 JPB720921:JPB720922 JYX720921:JYX720922 KIT720921:KIT720922 KSP720921:KSP720922 LCL720921:LCL720922 LMH720921:LMH720922 LWD720921:LWD720922 MFZ720921:MFZ720922 MPV720921:MPV720922 MZR720921:MZR720922 NJN720921:NJN720922 NTJ720921:NTJ720922 ODF720921:ODF720922 ONB720921:ONB720922 OWX720921:OWX720922 PGT720921:PGT720922 PQP720921:PQP720922 QAL720921:QAL720922 QKH720921:QKH720922 QUD720921:QUD720922 RDZ720921:RDZ720922 RNV720921:RNV720922 RXR720921:RXR720922 SHN720921:SHN720922 SRJ720921:SRJ720922 TBF720921:TBF720922 TLB720921:TLB720922 TUX720921:TUX720922 UET720921:UET720922 UOP720921:UOP720922 UYL720921:UYL720922 VIH720921:VIH720922 VSD720921:VSD720922 WBZ720921:WBZ720922 WLV720921:WLV720922 WVR720921:WVR720922 J786457:J786458 JF786457:JF786458 TB786457:TB786458 ACX786457:ACX786458 AMT786457:AMT786458 AWP786457:AWP786458 BGL786457:BGL786458 BQH786457:BQH786458 CAD786457:CAD786458 CJZ786457:CJZ786458 CTV786457:CTV786458 DDR786457:DDR786458 DNN786457:DNN786458 DXJ786457:DXJ786458 EHF786457:EHF786458 ERB786457:ERB786458 FAX786457:FAX786458 FKT786457:FKT786458 FUP786457:FUP786458 GEL786457:GEL786458 GOH786457:GOH786458 GYD786457:GYD786458 HHZ786457:HHZ786458 HRV786457:HRV786458 IBR786457:IBR786458 ILN786457:ILN786458 IVJ786457:IVJ786458 JFF786457:JFF786458 JPB786457:JPB786458 JYX786457:JYX786458 KIT786457:KIT786458 KSP786457:KSP786458 LCL786457:LCL786458 LMH786457:LMH786458 LWD786457:LWD786458 MFZ786457:MFZ786458 MPV786457:MPV786458 MZR786457:MZR786458 NJN786457:NJN786458 NTJ786457:NTJ786458 ODF786457:ODF786458 ONB786457:ONB786458 OWX786457:OWX786458 PGT786457:PGT786458 PQP786457:PQP786458 QAL786457:QAL786458 QKH786457:QKH786458 QUD786457:QUD786458 RDZ786457:RDZ786458 RNV786457:RNV786458 RXR786457:RXR786458 SHN786457:SHN786458 SRJ786457:SRJ786458 TBF786457:TBF786458 TLB786457:TLB786458 TUX786457:TUX786458 UET786457:UET786458 UOP786457:UOP786458 UYL786457:UYL786458 VIH786457:VIH786458 VSD786457:VSD786458 WBZ786457:WBZ786458 WLV786457:WLV786458 WVR786457:WVR786458 J851993:J851994 JF851993:JF851994 TB851993:TB851994 ACX851993:ACX851994 AMT851993:AMT851994 AWP851993:AWP851994 BGL851993:BGL851994 BQH851993:BQH851994 CAD851993:CAD851994 CJZ851993:CJZ851994 CTV851993:CTV851994 DDR851993:DDR851994 DNN851993:DNN851994 DXJ851993:DXJ851994 EHF851993:EHF851994 ERB851993:ERB851994 FAX851993:FAX851994 FKT851993:FKT851994 FUP851993:FUP851994 GEL851993:GEL851994 GOH851993:GOH851994 GYD851993:GYD851994 HHZ851993:HHZ851994 HRV851993:HRV851994 IBR851993:IBR851994 ILN851993:ILN851994 IVJ851993:IVJ851994 JFF851993:JFF851994 JPB851993:JPB851994 JYX851993:JYX851994 KIT851993:KIT851994 KSP851993:KSP851994 LCL851993:LCL851994 LMH851993:LMH851994 LWD851993:LWD851994 MFZ851993:MFZ851994 MPV851993:MPV851994 MZR851993:MZR851994 NJN851993:NJN851994 NTJ851993:NTJ851994 ODF851993:ODF851994 ONB851993:ONB851994 OWX851993:OWX851994 PGT851993:PGT851994 PQP851993:PQP851994 QAL851993:QAL851994 QKH851993:QKH851994 QUD851993:QUD851994 RDZ851993:RDZ851994 RNV851993:RNV851994 RXR851993:RXR851994 SHN851993:SHN851994 SRJ851993:SRJ851994 TBF851993:TBF851994 TLB851993:TLB851994 TUX851993:TUX851994 UET851993:UET851994 UOP851993:UOP851994 UYL851993:UYL851994 VIH851993:VIH851994 VSD851993:VSD851994 WBZ851993:WBZ851994 WLV851993:WLV851994 WVR851993:WVR851994 J917529:J917530 JF917529:JF917530 TB917529:TB917530 ACX917529:ACX917530 AMT917529:AMT917530 AWP917529:AWP917530 BGL917529:BGL917530 BQH917529:BQH917530 CAD917529:CAD917530 CJZ917529:CJZ917530 CTV917529:CTV917530 DDR917529:DDR917530 DNN917529:DNN917530 DXJ917529:DXJ917530 EHF917529:EHF917530 ERB917529:ERB917530 FAX917529:FAX917530 FKT917529:FKT917530 FUP917529:FUP917530 GEL917529:GEL917530 GOH917529:GOH917530 GYD917529:GYD917530 HHZ917529:HHZ917530 HRV917529:HRV917530 IBR917529:IBR917530 ILN917529:ILN917530 IVJ917529:IVJ917530 JFF917529:JFF917530 JPB917529:JPB917530 JYX917529:JYX917530 KIT917529:KIT917530 KSP917529:KSP917530 LCL917529:LCL917530 LMH917529:LMH917530 LWD917529:LWD917530 MFZ917529:MFZ917530 MPV917529:MPV917530 MZR917529:MZR917530 NJN917529:NJN917530 NTJ917529:NTJ917530 ODF917529:ODF917530 ONB917529:ONB917530 OWX917529:OWX917530 PGT917529:PGT917530 PQP917529:PQP917530 QAL917529:QAL917530 QKH917529:QKH917530 QUD917529:QUD917530 RDZ917529:RDZ917530 RNV917529:RNV917530 RXR917529:RXR917530 SHN917529:SHN917530 SRJ917529:SRJ917530 TBF917529:TBF917530 TLB917529:TLB917530 TUX917529:TUX917530 UET917529:UET917530 UOP917529:UOP917530 UYL917529:UYL917530 VIH917529:VIH917530 VSD917529:VSD917530 WBZ917529:WBZ917530 WLV917529:WLV917530 WVR917529:WVR917530 J983065:J983066 JF983065:JF983066 TB983065:TB983066 ACX983065:ACX983066 AMT983065:AMT983066 AWP983065:AWP983066 BGL983065:BGL983066 BQH983065:BQH983066 CAD983065:CAD983066 CJZ983065:CJZ983066 CTV983065:CTV983066 DDR983065:DDR983066 DNN983065:DNN983066 DXJ983065:DXJ983066 EHF983065:EHF983066 ERB983065:ERB983066 FAX983065:FAX983066 FKT983065:FKT983066 FUP983065:FUP983066 GEL983065:GEL983066 GOH983065:GOH983066 GYD983065:GYD983066 HHZ983065:HHZ983066 HRV983065:HRV983066 IBR983065:IBR983066 ILN983065:ILN983066 IVJ983065:IVJ983066 JFF983065:JFF983066 JPB983065:JPB983066 JYX983065:JYX983066 KIT983065:KIT983066 KSP983065:KSP983066 LCL983065:LCL983066 LMH983065:LMH983066 LWD983065:LWD983066 MFZ983065:MFZ983066 MPV983065:MPV983066 MZR983065:MZR983066 NJN983065:NJN983066 NTJ983065:NTJ983066 ODF983065:ODF983066 ONB983065:ONB983066 OWX983065:OWX983066 PGT983065:PGT983066 PQP983065:PQP983066 QAL983065:QAL983066 QKH983065:QKH983066 QUD983065:QUD983066 RDZ983065:RDZ983066 RNV983065:RNV983066 RXR983065:RXR983066 SHN983065:SHN983066 SRJ983065:SRJ983066 TBF983065:TBF983066 TLB983065:TLB983066 TUX983065:TUX983066 UET983065:UET983066 UOP983065:UOP983066 UYL983065:UYL983066 VIH983065:VIH983066 VSD983065:VSD983066 WBZ983065:WBZ983066 WLV983065:WLV983066 WVR983065:WVR983066 J30:J33 JF30:JF33 TB30:TB33 ACX30:ACX33 AMT30:AMT33 AWP30:AWP33 BGL30:BGL33 BQH30:BQH33 CAD30:CAD33 CJZ30:CJZ33 CTV30:CTV33 DDR30:DDR33 DNN30:DNN33 DXJ30:DXJ33 EHF30:EHF33 ERB30:ERB33 FAX30:FAX33 FKT30:FKT33 FUP30:FUP33 GEL30:GEL33 GOH30:GOH33 GYD30:GYD33 HHZ30:HHZ33 HRV30:HRV33 IBR30:IBR33 ILN30:ILN33 IVJ30:IVJ33 JFF30:JFF33 JPB30:JPB33 JYX30:JYX33 KIT30:KIT33 KSP30:KSP33 LCL30:LCL33 LMH30:LMH33 LWD30:LWD33 MFZ30:MFZ33 MPV30:MPV33 MZR30:MZR33 NJN30:NJN33 NTJ30:NTJ33 ODF30:ODF33 ONB30:ONB33 OWX30:OWX33 PGT30:PGT33 PQP30:PQP33 QAL30:QAL33 QKH30:QKH33 QUD30:QUD33 RDZ30:RDZ33 RNV30:RNV33 RXR30:RXR33 SHN30:SHN33 SRJ30:SRJ33 TBF30:TBF33 TLB30:TLB33 TUX30:TUX33 UET30:UET33 UOP30:UOP33 UYL30:UYL33 VIH30:VIH33 VSD30:VSD33 WBZ30:WBZ33 WLV30:WLV33 WVR30:WVR33 J65566:J65569 JF65566:JF65569 TB65566:TB65569 ACX65566:ACX65569 AMT65566:AMT65569 AWP65566:AWP65569 BGL65566:BGL65569 BQH65566:BQH65569 CAD65566:CAD65569 CJZ65566:CJZ65569 CTV65566:CTV65569 DDR65566:DDR65569 DNN65566:DNN65569 DXJ65566:DXJ65569 EHF65566:EHF65569 ERB65566:ERB65569 FAX65566:FAX65569 FKT65566:FKT65569 FUP65566:FUP65569 GEL65566:GEL65569 GOH65566:GOH65569 GYD65566:GYD65569 HHZ65566:HHZ65569 HRV65566:HRV65569 IBR65566:IBR65569 ILN65566:ILN65569 IVJ65566:IVJ65569 JFF65566:JFF65569 JPB65566:JPB65569 JYX65566:JYX65569 KIT65566:KIT65569 KSP65566:KSP65569 LCL65566:LCL65569 LMH65566:LMH65569 LWD65566:LWD65569 MFZ65566:MFZ65569 MPV65566:MPV65569 MZR65566:MZR65569 NJN65566:NJN65569 NTJ65566:NTJ65569 ODF65566:ODF65569 ONB65566:ONB65569 OWX65566:OWX65569 PGT65566:PGT65569 PQP65566:PQP65569 QAL65566:QAL65569 QKH65566:QKH65569 QUD65566:QUD65569 RDZ65566:RDZ65569 RNV65566:RNV65569 RXR65566:RXR65569 SHN65566:SHN65569 SRJ65566:SRJ65569 TBF65566:TBF65569 TLB65566:TLB65569 TUX65566:TUX65569 UET65566:UET65569 UOP65566:UOP65569 UYL65566:UYL65569 VIH65566:VIH65569 VSD65566:VSD65569 WBZ65566:WBZ65569 WLV65566:WLV65569 WVR65566:WVR65569 J131102:J131105 JF131102:JF131105 TB131102:TB131105 ACX131102:ACX131105 AMT131102:AMT131105 AWP131102:AWP131105 BGL131102:BGL131105 BQH131102:BQH131105 CAD131102:CAD131105 CJZ131102:CJZ131105 CTV131102:CTV131105 DDR131102:DDR131105 DNN131102:DNN131105 DXJ131102:DXJ131105 EHF131102:EHF131105 ERB131102:ERB131105 FAX131102:FAX131105 FKT131102:FKT131105 FUP131102:FUP131105 GEL131102:GEL131105 GOH131102:GOH131105 GYD131102:GYD131105 HHZ131102:HHZ131105 HRV131102:HRV131105 IBR131102:IBR131105 ILN131102:ILN131105 IVJ131102:IVJ131105 JFF131102:JFF131105 JPB131102:JPB131105 JYX131102:JYX131105 KIT131102:KIT131105 KSP131102:KSP131105 LCL131102:LCL131105 LMH131102:LMH131105 LWD131102:LWD131105 MFZ131102:MFZ131105 MPV131102:MPV131105 MZR131102:MZR131105 NJN131102:NJN131105 NTJ131102:NTJ131105 ODF131102:ODF131105 ONB131102:ONB131105 OWX131102:OWX131105 PGT131102:PGT131105 PQP131102:PQP131105 QAL131102:QAL131105 QKH131102:QKH131105 QUD131102:QUD131105 RDZ131102:RDZ131105 RNV131102:RNV131105 RXR131102:RXR131105 SHN131102:SHN131105 SRJ131102:SRJ131105 TBF131102:TBF131105 TLB131102:TLB131105 TUX131102:TUX131105 UET131102:UET131105 UOP131102:UOP131105 UYL131102:UYL131105 VIH131102:VIH131105 VSD131102:VSD131105 WBZ131102:WBZ131105 WLV131102:WLV131105 WVR131102:WVR131105 J196638:J196641 JF196638:JF196641 TB196638:TB196641 ACX196638:ACX196641 AMT196638:AMT196641 AWP196638:AWP196641 BGL196638:BGL196641 BQH196638:BQH196641 CAD196638:CAD196641 CJZ196638:CJZ196641 CTV196638:CTV196641 DDR196638:DDR196641 DNN196638:DNN196641 DXJ196638:DXJ196641 EHF196638:EHF196641 ERB196638:ERB196641 FAX196638:FAX196641 FKT196638:FKT196641 FUP196638:FUP196641 GEL196638:GEL196641 GOH196638:GOH196641 GYD196638:GYD196641 HHZ196638:HHZ196641 HRV196638:HRV196641 IBR196638:IBR196641 ILN196638:ILN196641 IVJ196638:IVJ196641 JFF196638:JFF196641 JPB196638:JPB196641 JYX196638:JYX196641 KIT196638:KIT196641 KSP196638:KSP196641 LCL196638:LCL196641 LMH196638:LMH196641 LWD196638:LWD196641 MFZ196638:MFZ196641 MPV196638:MPV196641 MZR196638:MZR196641 NJN196638:NJN196641 NTJ196638:NTJ196641 ODF196638:ODF196641 ONB196638:ONB196641 OWX196638:OWX196641 PGT196638:PGT196641 PQP196638:PQP196641 QAL196638:QAL196641 QKH196638:QKH196641 QUD196638:QUD196641 RDZ196638:RDZ196641 RNV196638:RNV196641 RXR196638:RXR196641 SHN196638:SHN196641 SRJ196638:SRJ196641 TBF196638:TBF196641 TLB196638:TLB196641 TUX196638:TUX196641 UET196638:UET196641 UOP196638:UOP196641 UYL196638:UYL196641 VIH196638:VIH196641 VSD196638:VSD196641 WBZ196638:WBZ196641 WLV196638:WLV196641 WVR196638:WVR196641 J262174:J262177 JF262174:JF262177 TB262174:TB262177 ACX262174:ACX262177 AMT262174:AMT262177 AWP262174:AWP262177 BGL262174:BGL262177 BQH262174:BQH262177 CAD262174:CAD262177 CJZ262174:CJZ262177 CTV262174:CTV262177 DDR262174:DDR262177 DNN262174:DNN262177 DXJ262174:DXJ262177 EHF262174:EHF262177 ERB262174:ERB262177 FAX262174:FAX262177 FKT262174:FKT262177 FUP262174:FUP262177 GEL262174:GEL262177 GOH262174:GOH262177 GYD262174:GYD262177 HHZ262174:HHZ262177 HRV262174:HRV262177 IBR262174:IBR262177 ILN262174:ILN262177 IVJ262174:IVJ262177 JFF262174:JFF262177 JPB262174:JPB262177 JYX262174:JYX262177 KIT262174:KIT262177 KSP262174:KSP262177 LCL262174:LCL262177 LMH262174:LMH262177 LWD262174:LWD262177 MFZ262174:MFZ262177 MPV262174:MPV262177 MZR262174:MZR262177 NJN262174:NJN262177 NTJ262174:NTJ262177 ODF262174:ODF262177 ONB262174:ONB262177 OWX262174:OWX262177 PGT262174:PGT262177 PQP262174:PQP262177 QAL262174:QAL262177 QKH262174:QKH262177 QUD262174:QUD262177 RDZ262174:RDZ262177 RNV262174:RNV262177 RXR262174:RXR262177 SHN262174:SHN262177 SRJ262174:SRJ262177 TBF262174:TBF262177 TLB262174:TLB262177 TUX262174:TUX262177 UET262174:UET262177 UOP262174:UOP262177 UYL262174:UYL262177 VIH262174:VIH262177 VSD262174:VSD262177 WBZ262174:WBZ262177 WLV262174:WLV262177 WVR262174:WVR262177 J327710:J327713 JF327710:JF327713 TB327710:TB327713 ACX327710:ACX327713 AMT327710:AMT327713 AWP327710:AWP327713 BGL327710:BGL327713 BQH327710:BQH327713 CAD327710:CAD327713 CJZ327710:CJZ327713 CTV327710:CTV327713 DDR327710:DDR327713 DNN327710:DNN327713 DXJ327710:DXJ327713 EHF327710:EHF327713 ERB327710:ERB327713 FAX327710:FAX327713 FKT327710:FKT327713 FUP327710:FUP327713 GEL327710:GEL327713 GOH327710:GOH327713 GYD327710:GYD327713 HHZ327710:HHZ327713 HRV327710:HRV327713 IBR327710:IBR327713 ILN327710:ILN327713 IVJ327710:IVJ327713 JFF327710:JFF327713 JPB327710:JPB327713 JYX327710:JYX327713 KIT327710:KIT327713 KSP327710:KSP327713 LCL327710:LCL327713 LMH327710:LMH327713 LWD327710:LWD327713 MFZ327710:MFZ327713 MPV327710:MPV327713 MZR327710:MZR327713 NJN327710:NJN327713 NTJ327710:NTJ327713 ODF327710:ODF327713 ONB327710:ONB327713 OWX327710:OWX327713 PGT327710:PGT327713 PQP327710:PQP327713 QAL327710:QAL327713 QKH327710:QKH327713 QUD327710:QUD327713 RDZ327710:RDZ327713 RNV327710:RNV327713 RXR327710:RXR327713 SHN327710:SHN327713 SRJ327710:SRJ327713 TBF327710:TBF327713 TLB327710:TLB327713 TUX327710:TUX327713 UET327710:UET327713 UOP327710:UOP327713 UYL327710:UYL327713 VIH327710:VIH327713 VSD327710:VSD327713 WBZ327710:WBZ327713 WLV327710:WLV327713 WVR327710:WVR327713 J393246:J393249 JF393246:JF393249 TB393246:TB393249 ACX393246:ACX393249 AMT393246:AMT393249 AWP393246:AWP393249 BGL393246:BGL393249 BQH393246:BQH393249 CAD393246:CAD393249 CJZ393246:CJZ393249 CTV393246:CTV393249 DDR393246:DDR393249 DNN393246:DNN393249 DXJ393246:DXJ393249 EHF393246:EHF393249 ERB393246:ERB393249 FAX393246:FAX393249 FKT393246:FKT393249 FUP393246:FUP393249 GEL393246:GEL393249 GOH393246:GOH393249 GYD393246:GYD393249 HHZ393246:HHZ393249 HRV393246:HRV393249 IBR393246:IBR393249 ILN393246:ILN393249 IVJ393246:IVJ393249 JFF393246:JFF393249 JPB393246:JPB393249 JYX393246:JYX393249 KIT393246:KIT393249 KSP393246:KSP393249 LCL393246:LCL393249 LMH393246:LMH393249 LWD393246:LWD393249 MFZ393246:MFZ393249 MPV393246:MPV393249 MZR393246:MZR393249 NJN393246:NJN393249 NTJ393246:NTJ393249 ODF393246:ODF393249 ONB393246:ONB393249 OWX393246:OWX393249 PGT393246:PGT393249 PQP393246:PQP393249 QAL393246:QAL393249 QKH393246:QKH393249 QUD393246:QUD393249 RDZ393246:RDZ393249 RNV393246:RNV393249 RXR393246:RXR393249 SHN393246:SHN393249 SRJ393246:SRJ393249 TBF393246:TBF393249 TLB393246:TLB393249 TUX393246:TUX393249 UET393246:UET393249 UOP393246:UOP393249 UYL393246:UYL393249 VIH393246:VIH393249 VSD393246:VSD393249 WBZ393246:WBZ393249 WLV393246:WLV393249 WVR393246:WVR393249 J458782:J458785 JF458782:JF458785 TB458782:TB458785 ACX458782:ACX458785 AMT458782:AMT458785 AWP458782:AWP458785 BGL458782:BGL458785 BQH458782:BQH458785 CAD458782:CAD458785 CJZ458782:CJZ458785 CTV458782:CTV458785 DDR458782:DDR458785 DNN458782:DNN458785 DXJ458782:DXJ458785 EHF458782:EHF458785 ERB458782:ERB458785 FAX458782:FAX458785 FKT458782:FKT458785 FUP458782:FUP458785 GEL458782:GEL458785 GOH458782:GOH458785 GYD458782:GYD458785 HHZ458782:HHZ458785 HRV458782:HRV458785 IBR458782:IBR458785 ILN458782:ILN458785 IVJ458782:IVJ458785 JFF458782:JFF458785 JPB458782:JPB458785 JYX458782:JYX458785 KIT458782:KIT458785 KSP458782:KSP458785 LCL458782:LCL458785 LMH458782:LMH458785 LWD458782:LWD458785 MFZ458782:MFZ458785 MPV458782:MPV458785 MZR458782:MZR458785 NJN458782:NJN458785 NTJ458782:NTJ458785 ODF458782:ODF458785 ONB458782:ONB458785 OWX458782:OWX458785 PGT458782:PGT458785 PQP458782:PQP458785 QAL458782:QAL458785 QKH458782:QKH458785 QUD458782:QUD458785 RDZ458782:RDZ458785 RNV458782:RNV458785 RXR458782:RXR458785 SHN458782:SHN458785 SRJ458782:SRJ458785 TBF458782:TBF458785 TLB458782:TLB458785 TUX458782:TUX458785 UET458782:UET458785 UOP458782:UOP458785 UYL458782:UYL458785 VIH458782:VIH458785 VSD458782:VSD458785 WBZ458782:WBZ458785 WLV458782:WLV458785 WVR458782:WVR458785 J524318:J524321 JF524318:JF524321 TB524318:TB524321 ACX524318:ACX524321 AMT524318:AMT524321 AWP524318:AWP524321 BGL524318:BGL524321 BQH524318:BQH524321 CAD524318:CAD524321 CJZ524318:CJZ524321 CTV524318:CTV524321 DDR524318:DDR524321 DNN524318:DNN524321 DXJ524318:DXJ524321 EHF524318:EHF524321 ERB524318:ERB524321 FAX524318:FAX524321 FKT524318:FKT524321 FUP524318:FUP524321 GEL524318:GEL524321 GOH524318:GOH524321 GYD524318:GYD524321 HHZ524318:HHZ524321 HRV524318:HRV524321 IBR524318:IBR524321 ILN524318:ILN524321 IVJ524318:IVJ524321 JFF524318:JFF524321 JPB524318:JPB524321 JYX524318:JYX524321 KIT524318:KIT524321 KSP524318:KSP524321 LCL524318:LCL524321 LMH524318:LMH524321 LWD524318:LWD524321 MFZ524318:MFZ524321 MPV524318:MPV524321 MZR524318:MZR524321 NJN524318:NJN524321 NTJ524318:NTJ524321 ODF524318:ODF524321 ONB524318:ONB524321 OWX524318:OWX524321 PGT524318:PGT524321 PQP524318:PQP524321 QAL524318:QAL524321 QKH524318:QKH524321 QUD524318:QUD524321 RDZ524318:RDZ524321 RNV524318:RNV524321 RXR524318:RXR524321 SHN524318:SHN524321 SRJ524318:SRJ524321 TBF524318:TBF524321 TLB524318:TLB524321 TUX524318:TUX524321 UET524318:UET524321 UOP524318:UOP524321 UYL524318:UYL524321 VIH524318:VIH524321 VSD524318:VSD524321 WBZ524318:WBZ524321 WLV524318:WLV524321 WVR524318:WVR524321 J589854:J589857 JF589854:JF589857 TB589854:TB589857 ACX589854:ACX589857 AMT589854:AMT589857 AWP589854:AWP589857 BGL589854:BGL589857 BQH589854:BQH589857 CAD589854:CAD589857 CJZ589854:CJZ589857 CTV589854:CTV589857 DDR589854:DDR589857 DNN589854:DNN589857 DXJ589854:DXJ589857 EHF589854:EHF589857 ERB589854:ERB589857 FAX589854:FAX589857 FKT589854:FKT589857 FUP589854:FUP589857 GEL589854:GEL589857 GOH589854:GOH589857 GYD589854:GYD589857 HHZ589854:HHZ589857 HRV589854:HRV589857 IBR589854:IBR589857 ILN589854:ILN589857 IVJ589854:IVJ589857 JFF589854:JFF589857 JPB589854:JPB589857 JYX589854:JYX589857 KIT589854:KIT589857 KSP589854:KSP589857 LCL589854:LCL589857 LMH589854:LMH589857 LWD589854:LWD589857 MFZ589854:MFZ589857 MPV589854:MPV589857 MZR589854:MZR589857 NJN589854:NJN589857 NTJ589854:NTJ589857 ODF589854:ODF589857 ONB589854:ONB589857 OWX589854:OWX589857 PGT589854:PGT589857 PQP589854:PQP589857 QAL589854:QAL589857 QKH589854:QKH589857 QUD589854:QUD589857 RDZ589854:RDZ589857 RNV589854:RNV589857 RXR589854:RXR589857 SHN589854:SHN589857 SRJ589854:SRJ589857 TBF589854:TBF589857 TLB589854:TLB589857 TUX589854:TUX589857 UET589854:UET589857 UOP589854:UOP589857 UYL589854:UYL589857 VIH589854:VIH589857 VSD589854:VSD589857 WBZ589854:WBZ589857 WLV589854:WLV589857 WVR589854:WVR589857 J655390:J655393 JF655390:JF655393 TB655390:TB655393 ACX655390:ACX655393 AMT655390:AMT655393 AWP655390:AWP655393 BGL655390:BGL655393 BQH655390:BQH655393 CAD655390:CAD655393 CJZ655390:CJZ655393 CTV655390:CTV655393 DDR655390:DDR655393 DNN655390:DNN655393 DXJ655390:DXJ655393 EHF655390:EHF655393 ERB655390:ERB655393 FAX655390:FAX655393 FKT655390:FKT655393 FUP655390:FUP655393 GEL655390:GEL655393 GOH655390:GOH655393 GYD655390:GYD655393 HHZ655390:HHZ655393 HRV655390:HRV655393 IBR655390:IBR655393 ILN655390:ILN655393 IVJ655390:IVJ655393 JFF655390:JFF655393 JPB655390:JPB655393 JYX655390:JYX655393 KIT655390:KIT655393 KSP655390:KSP655393 LCL655390:LCL655393 LMH655390:LMH655393 LWD655390:LWD655393 MFZ655390:MFZ655393 MPV655390:MPV655393 MZR655390:MZR655393 NJN655390:NJN655393 NTJ655390:NTJ655393 ODF655390:ODF655393 ONB655390:ONB655393 OWX655390:OWX655393 PGT655390:PGT655393 PQP655390:PQP655393 QAL655390:QAL655393 QKH655390:QKH655393 QUD655390:QUD655393 RDZ655390:RDZ655393 RNV655390:RNV655393 RXR655390:RXR655393 SHN655390:SHN655393 SRJ655390:SRJ655393 TBF655390:TBF655393 TLB655390:TLB655393 TUX655390:TUX655393 UET655390:UET655393 UOP655390:UOP655393 UYL655390:UYL655393 VIH655390:VIH655393 VSD655390:VSD655393 WBZ655390:WBZ655393 WLV655390:WLV655393 WVR655390:WVR655393 J720926:J720929 JF720926:JF720929 TB720926:TB720929 ACX720926:ACX720929 AMT720926:AMT720929 AWP720926:AWP720929 BGL720926:BGL720929 BQH720926:BQH720929 CAD720926:CAD720929 CJZ720926:CJZ720929 CTV720926:CTV720929 DDR720926:DDR720929 DNN720926:DNN720929 DXJ720926:DXJ720929 EHF720926:EHF720929 ERB720926:ERB720929 FAX720926:FAX720929 FKT720926:FKT720929 FUP720926:FUP720929 GEL720926:GEL720929 GOH720926:GOH720929 GYD720926:GYD720929 HHZ720926:HHZ720929 HRV720926:HRV720929 IBR720926:IBR720929 ILN720926:ILN720929 IVJ720926:IVJ720929 JFF720926:JFF720929 JPB720926:JPB720929 JYX720926:JYX720929 KIT720926:KIT720929 KSP720926:KSP720929 LCL720926:LCL720929 LMH720926:LMH720929 LWD720926:LWD720929 MFZ720926:MFZ720929 MPV720926:MPV720929 MZR720926:MZR720929 NJN720926:NJN720929 NTJ720926:NTJ720929 ODF720926:ODF720929 ONB720926:ONB720929 OWX720926:OWX720929 PGT720926:PGT720929 PQP720926:PQP720929 QAL720926:QAL720929 QKH720926:QKH720929 QUD720926:QUD720929 RDZ720926:RDZ720929 RNV720926:RNV720929 RXR720926:RXR720929 SHN720926:SHN720929 SRJ720926:SRJ720929 TBF720926:TBF720929 TLB720926:TLB720929 TUX720926:TUX720929 UET720926:UET720929 UOP720926:UOP720929 UYL720926:UYL720929 VIH720926:VIH720929 VSD720926:VSD720929 WBZ720926:WBZ720929 WLV720926:WLV720929 WVR720926:WVR720929 J786462:J786465 JF786462:JF786465 TB786462:TB786465 ACX786462:ACX786465 AMT786462:AMT786465 AWP786462:AWP786465 BGL786462:BGL786465 BQH786462:BQH786465 CAD786462:CAD786465 CJZ786462:CJZ786465 CTV786462:CTV786465 DDR786462:DDR786465 DNN786462:DNN786465 DXJ786462:DXJ786465 EHF786462:EHF786465 ERB786462:ERB786465 FAX786462:FAX786465 FKT786462:FKT786465 FUP786462:FUP786465 GEL786462:GEL786465 GOH786462:GOH786465 GYD786462:GYD786465 HHZ786462:HHZ786465 HRV786462:HRV786465 IBR786462:IBR786465 ILN786462:ILN786465 IVJ786462:IVJ786465 JFF786462:JFF786465 JPB786462:JPB786465 JYX786462:JYX786465 KIT786462:KIT786465 KSP786462:KSP786465 LCL786462:LCL786465 LMH786462:LMH786465 LWD786462:LWD786465 MFZ786462:MFZ786465 MPV786462:MPV786465 MZR786462:MZR786465 NJN786462:NJN786465 NTJ786462:NTJ786465 ODF786462:ODF786465 ONB786462:ONB786465 OWX786462:OWX786465 PGT786462:PGT786465 PQP786462:PQP786465 QAL786462:QAL786465 QKH786462:QKH786465 QUD786462:QUD786465 RDZ786462:RDZ786465 RNV786462:RNV786465 RXR786462:RXR786465 SHN786462:SHN786465 SRJ786462:SRJ786465 TBF786462:TBF786465 TLB786462:TLB786465 TUX786462:TUX786465 UET786462:UET786465 UOP786462:UOP786465 UYL786462:UYL786465 VIH786462:VIH786465 VSD786462:VSD786465 WBZ786462:WBZ786465 WLV786462:WLV786465 WVR786462:WVR786465 J851998:J852001 JF851998:JF852001 TB851998:TB852001 ACX851998:ACX852001 AMT851998:AMT852001 AWP851998:AWP852001 BGL851998:BGL852001 BQH851998:BQH852001 CAD851998:CAD852001 CJZ851998:CJZ852001 CTV851998:CTV852001 DDR851998:DDR852001 DNN851998:DNN852001 DXJ851998:DXJ852001 EHF851998:EHF852001 ERB851998:ERB852001 FAX851998:FAX852001 FKT851998:FKT852001 FUP851998:FUP852001 GEL851998:GEL852001 GOH851998:GOH852001 GYD851998:GYD852001 HHZ851998:HHZ852001 HRV851998:HRV852001 IBR851998:IBR852001 ILN851998:ILN852001 IVJ851998:IVJ852001 JFF851998:JFF852001 JPB851998:JPB852001 JYX851998:JYX852001 KIT851998:KIT852001 KSP851998:KSP852001 LCL851998:LCL852001 LMH851998:LMH852001 LWD851998:LWD852001 MFZ851998:MFZ852001 MPV851998:MPV852001 MZR851998:MZR852001 NJN851998:NJN852001 NTJ851998:NTJ852001 ODF851998:ODF852001 ONB851998:ONB852001 OWX851998:OWX852001 PGT851998:PGT852001 PQP851998:PQP852001 QAL851998:QAL852001 QKH851998:QKH852001 QUD851998:QUD852001 RDZ851998:RDZ852001 RNV851998:RNV852001 RXR851998:RXR852001 SHN851998:SHN852001 SRJ851998:SRJ852001 TBF851998:TBF852001 TLB851998:TLB852001 TUX851998:TUX852001 UET851998:UET852001 UOP851998:UOP852001 UYL851998:UYL852001 VIH851998:VIH852001 VSD851998:VSD852001 WBZ851998:WBZ852001 WLV851998:WLV852001 WVR851998:WVR852001 J917534:J917537 JF917534:JF917537 TB917534:TB917537 ACX917534:ACX917537 AMT917534:AMT917537 AWP917534:AWP917537 BGL917534:BGL917537 BQH917534:BQH917537 CAD917534:CAD917537 CJZ917534:CJZ917537 CTV917534:CTV917537 DDR917534:DDR917537 DNN917534:DNN917537 DXJ917534:DXJ917537 EHF917534:EHF917537 ERB917534:ERB917537 FAX917534:FAX917537 FKT917534:FKT917537 FUP917534:FUP917537 GEL917534:GEL917537 GOH917534:GOH917537 GYD917534:GYD917537 HHZ917534:HHZ917537 HRV917534:HRV917537 IBR917534:IBR917537 ILN917534:ILN917537 IVJ917534:IVJ917537 JFF917534:JFF917537 JPB917534:JPB917537 JYX917534:JYX917537 KIT917534:KIT917537 KSP917534:KSP917537 LCL917534:LCL917537 LMH917534:LMH917537 LWD917534:LWD917537 MFZ917534:MFZ917537 MPV917534:MPV917537 MZR917534:MZR917537 NJN917534:NJN917537 NTJ917534:NTJ917537 ODF917534:ODF917537 ONB917534:ONB917537 OWX917534:OWX917537 PGT917534:PGT917537 PQP917534:PQP917537 QAL917534:QAL917537 QKH917534:QKH917537 QUD917534:QUD917537 RDZ917534:RDZ917537 RNV917534:RNV917537 RXR917534:RXR917537 SHN917534:SHN917537 SRJ917534:SRJ917537 TBF917534:TBF917537 TLB917534:TLB917537 TUX917534:TUX917537 UET917534:UET917537 UOP917534:UOP917537 UYL917534:UYL917537 VIH917534:VIH917537 VSD917534:VSD917537 WBZ917534:WBZ917537 WLV917534:WLV917537 WVR917534:WVR917537 J983070:J983073 JF983070:JF983073 TB983070:TB983073 ACX983070:ACX983073 AMT983070:AMT983073 AWP983070:AWP983073 BGL983070:BGL983073 BQH983070:BQH983073 CAD983070:CAD983073 CJZ983070:CJZ983073 CTV983070:CTV983073 DDR983070:DDR983073 DNN983070:DNN983073 DXJ983070:DXJ983073 EHF983070:EHF983073 ERB983070:ERB983073 FAX983070:FAX983073 FKT983070:FKT983073 FUP983070:FUP983073 GEL983070:GEL983073 GOH983070:GOH983073 GYD983070:GYD983073 HHZ983070:HHZ983073 HRV983070:HRV983073 IBR983070:IBR983073 ILN983070:ILN983073 IVJ983070:IVJ983073 JFF983070:JFF983073 JPB983070:JPB983073 JYX983070:JYX983073 KIT983070:KIT983073 KSP983070:KSP983073 LCL983070:LCL983073 LMH983070:LMH983073 LWD983070:LWD983073 MFZ983070:MFZ983073 MPV983070:MPV983073 MZR983070:MZR983073 NJN983070:NJN983073 NTJ983070:NTJ983073 ODF983070:ODF983073 ONB983070:ONB983073 OWX983070:OWX983073 PGT983070:PGT983073 PQP983070:PQP983073 QAL983070:QAL983073 QKH983070:QKH983073 QUD983070:QUD983073 RDZ983070:RDZ983073 RNV983070:RNV983073 RXR983070:RXR983073 SHN983070:SHN983073 SRJ983070:SRJ983073 TBF983070:TBF983073 TLB983070:TLB983073 TUX983070:TUX983073 UET983070:UET983073 UOP983070:UOP983073 UYL983070:UYL983073 VIH983070:VIH983073 VSD983070:VSD983073 WBZ983070:WBZ983073 WLV983070:WLV983073 WVR983070:WVR983073 J134:J135 JF134:JF135 TB134:TB135 ACX134:ACX135 AMT134:AMT135 AWP134:AWP135 BGL134:BGL135 BQH134:BQH135 CAD134:CAD135 CJZ134:CJZ135 CTV134:CTV135 DDR134:DDR135 DNN134:DNN135 DXJ134:DXJ135 EHF134:EHF135 ERB134:ERB135 FAX134:FAX135 FKT134:FKT135 FUP134:FUP135 GEL134:GEL135 GOH134:GOH135 GYD134:GYD135 HHZ134:HHZ135 HRV134:HRV135 IBR134:IBR135 ILN134:ILN135 IVJ134:IVJ135 JFF134:JFF135 JPB134:JPB135 JYX134:JYX135 KIT134:KIT135 KSP134:KSP135 LCL134:LCL135 LMH134:LMH135 LWD134:LWD135 MFZ134:MFZ135 MPV134:MPV135 MZR134:MZR135 NJN134:NJN135 NTJ134:NTJ135 ODF134:ODF135 ONB134:ONB135 OWX134:OWX135 PGT134:PGT135 PQP134:PQP135 QAL134:QAL135 QKH134:QKH135 QUD134:QUD135 RDZ134:RDZ135 RNV134:RNV135 RXR134:RXR135 SHN134:SHN135 SRJ134:SRJ135 TBF134:TBF135 TLB134:TLB135 TUX134:TUX135 UET134:UET135 UOP134:UOP135 UYL134:UYL135 VIH134:VIH135 VSD134:VSD135 WBZ134:WBZ135 WLV134:WLV135 WVR134:WVR135 J65670:J65671 JF65670:JF65671 TB65670:TB65671 ACX65670:ACX65671 AMT65670:AMT65671 AWP65670:AWP65671 BGL65670:BGL65671 BQH65670:BQH65671 CAD65670:CAD65671 CJZ65670:CJZ65671 CTV65670:CTV65671 DDR65670:DDR65671 DNN65670:DNN65671 DXJ65670:DXJ65671 EHF65670:EHF65671 ERB65670:ERB65671 FAX65670:FAX65671 FKT65670:FKT65671 FUP65670:FUP65671 GEL65670:GEL65671 GOH65670:GOH65671 GYD65670:GYD65671 HHZ65670:HHZ65671 HRV65670:HRV65671 IBR65670:IBR65671 ILN65670:ILN65671 IVJ65670:IVJ65671 JFF65670:JFF65671 JPB65670:JPB65671 JYX65670:JYX65671 KIT65670:KIT65671 KSP65670:KSP65671 LCL65670:LCL65671 LMH65670:LMH65671 LWD65670:LWD65671 MFZ65670:MFZ65671 MPV65670:MPV65671 MZR65670:MZR65671 NJN65670:NJN65671 NTJ65670:NTJ65671 ODF65670:ODF65671 ONB65670:ONB65671 OWX65670:OWX65671 PGT65670:PGT65671 PQP65670:PQP65671 QAL65670:QAL65671 QKH65670:QKH65671 QUD65670:QUD65671 RDZ65670:RDZ65671 RNV65670:RNV65671 RXR65670:RXR65671 SHN65670:SHN65671 SRJ65670:SRJ65671 TBF65670:TBF65671 TLB65670:TLB65671 TUX65670:TUX65671 UET65670:UET65671 UOP65670:UOP65671 UYL65670:UYL65671 VIH65670:VIH65671 VSD65670:VSD65671 WBZ65670:WBZ65671 WLV65670:WLV65671 WVR65670:WVR65671 J131206:J131207 JF131206:JF131207 TB131206:TB131207 ACX131206:ACX131207 AMT131206:AMT131207 AWP131206:AWP131207 BGL131206:BGL131207 BQH131206:BQH131207 CAD131206:CAD131207 CJZ131206:CJZ131207 CTV131206:CTV131207 DDR131206:DDR131207 DNN131206:DNN131207 DXJ131206:DXJ131207 EHF131206:EHF131207 ERB131206:ERB131207 FAX131206:FAX131207 FKT131206:FKT131207 FUP131206:FUP131207 GEL131206:GEL131207 GOH131206:GOH131207 GYD131206:GYD131207 HHZ131206:HHZ131207 HRV131206:HRV131207 IBR131206:IBR131207 ILN131206:ILN131207 IVJ131206:IVJ131207 JFF131206:JFF131207 JPB131206:JPB131207 JYX131206:JYX131207 KIT131206:KIT131207 KSP131206:KSP131207 LCL131206:LCL131207 LMH131206:LMH131207 LWD131206:LWD131207 MFZ131206:MFZ131207 MPV131206:MPV131207 MZR131206:MZR131207 NJN131206:NJN131207 NTJ131206:NTJ131207 ODF131206:ODF131207 ONB131206:ONB131207 OWX131206:OWX131207 PGT131206:PGT131207 PQP131206:PQP131207 QAL131206:QAL131207 QKH131206:QKH131207 QUD131206:QUD131207 RDZ131206:RDZ131207 RNV131206:RNV131207 RXR131206:RXR131207 SHN131206:SHN131207 SRJ131206:SRJ131207 TBF131206:TBF131207 TLB131206:TLB131207 TUX131206:TUX131207 UET131206:UET131207 UOP131206:UOP131207 UYL131206:UYL131207 VIH131206:VIH131207 VSD131206:VSD131207 WBZ131206:WBZ131207 WLV131206:WLV131207 WVR131206:WVR131207 J196742:J196743 JF196742:JF196743 TB196742:TB196743 ACX196742:ACX196743 AMT196742:AMT196743 AWP196742:AWP196743 BGL196742:BGL196743 BQH196742:BQH196743 CAD196742:CAD196743 CJZ196742:CJZ196743 CTV196742:CTV196743 DDR196742:DDR196743 DNN196742:DNN196743 DXJ196742:DXJ196743 EHF196742:EHF196743 ERB196742:ERB196743 FAX196742:FAX196743 FKT196742:FKT196743 FUP196742:FUP196743 GEL196742:GEL196743 GOH196742:GOH196743 GYD196742:GYD196743 HHZ196742:HHZ196743 HRV196742:HRV196743 IBR196742:IBR196743 ILN196742:ILN196743 IVJ196742:IVJ196743 JFF196742:JFF196743 JPB196742:JPB196743 JYX196742:JYX196743 KIT196742:KIT196743 KSP196742:KSP196743 LCL196742:LCL196743 LMH196742:LMH196743 LWD196742:LWD196743 MFZ196742:MFZ196743 MPV196742:MPV196743 MZR196742:MZR196743 NJN196742:NJN196743 NTJ196742:NTJ196743 ODF196742:ODF196743 ONB196742:ONB196743 OWX196742:OWX196743 PGT196742:PGT196743 PQP196742:PQP196743 QAL196742:QAL196743 QKH196742:QKH196743 QUD196742:QUD196743 RDZ196742:RDZ196743 RNV196742:RNV196743 RXR196742:RXR196743 SHN196742:SHN196743 SRJ196742:SRJ196743 TBF196742:TBF196743 TLB196742:TLB196743 TUX196742:TUX196743 UET196742:UET196743 UOP196742:UOP196743 UYL196742:UYL196743 VIH196742:VIH196743 VSD196742:VSD196743 WBZ196742:WBZ196743 WLV196742:WLV196743 WVR196742:WVR196743 J262278:J262279 JF262278:JF262279 TB262278:TB262279 ACX262278:ACX262279 AMT262278:AMT262279 AWP262278:AWP262279 BGL262278:BGL262279 BQH262278:BQH262279 CAD262278:CAD262279 CJZ262278:CJZ262279 CTV262278:CTV262279 DDR262278:DDR262279 DNN262278:DNN262279 DXJ262278:DXJ262279 EHF262278:EHF262279 ERB262278:ERB262279 FAX262278:FAX262279 FKT262278:FKT262279 FUP262278:FUP262279 GEL262278:GEL262279 GOH262278:GOH262279 GYD262278:GYD262279 HHZ262278:HHZ262279 HRV262278:HRV262279 IBR262278:IBR262279 ILN262278:ILN262279 IVJ262278:IVJ262279 JFF262278:JFF262279 JPB262278:JPB262279 JYX262278:JYX262279 KIT262278:KIT262279 KSP262278:KSP262279 LCL262278:LCL262279 LMH262278:LMH262279 LWD262278:LWD262279 MFZ262278:MFZ262279 MPV262278:MPV262279 MZR262278:MZR262279 NJN262278:NJN262279 NTJ262278:NTJ262279 ODF262278:ODF262279 ONB262278:ONB262279 OWX262278:OWX262279 PGT262278:PGT262279 PQP262278:PQP262279 QAL262278:QAL262279 QKH262278:QKH262279 QUD262278:QUD262279 RDZ262278:RDZ262279 RNV262278:RNV262279 RXR262278:RXR262279 SHN262278:SHN262279 SRJ262278:SRJ262279 TBF262278:TBF262279 TLB262278:TLB262279 TUX262278:TUX262279 UET262278:UET262279 UOP262278:UOP262279 UYL262278:UYL262279 VIH262278:VIH262279 VSD262278:VSD262279 WBZ262278:WBZ262279 WLV262278:WLV262279 WVR262278:WVR262279 J327814:J327815 JF327814:JF327815 TB327814:TB327815 ACX327814:ACX327815 AMT327814:AMT327815 AWP327814:AWP327815 BGL327814:BGL327815 BQH327814:BQH327815 CAD327814:CAD327815 CJZ327814:CJZ327815 CTV327814:CTV327815 DDR327814:DDR327815 DNN327814:DNN327815 DXJ327814:DXJ327815 EHF327814:EHF327815 ERB327814:ERB327815 FAX327814:FAX327815 FKT327814:FKT327815 FUP327814:FUP327815 GEL327814:GEL327815 GOH327814:GOH327815 GYD327814:GYD327815 HHZ327814:HHZ327815 HRV327814:HRV327815 IBR327814:IBR327815 ILN327814:ILN327815 IVJ327814:IVJ327815 JFF327814:JFF327815 JPB327814:JPB327815 JYX327814:JYX327815 KIT327814:KIT327815 KSP327814:KSP327815 LCL327814:LCL327815 LMH327814:LMH327815 LWD327814:LWD327815 MFZ327814:MFZ327815 MPV327814:MPV327815 MZR327814:MZR327815 NJN327814:NJN327815 NTJ327814:NTJ327815 ODF327814:ODF327815 ONB327814:ONB327815 OWX327814:OWX327815 PGT327814:PGT327815 PQP327814:PQP327815 QAL327814:QAL327815 QKH327814:QKH327815 QUD327814:QUD327815 RDZ327814:RDZ327815 RNV327814:RNV327815 RXR327814:RXR327815 SHN327814:SHN327815 SRJ327814:SRJ327815 TBF327814:TBF327815 TLB327814:TLB327815 TUX327814:TUX327815 UET327814:UET327815 UOP327814:UOP327815 UYL327814:UYL327815 VIH327814:VIH327815 VSD327814:VSD327815 WBZ327814:WBZ327815 WLV327814:WLV327815 WVR327814:WVR327815 J393350:J393351 JF393350:JF393351 TB393350:TB393351 ACX393350:ACX393351 AMT393350:AMT393351 AWP393350:AWP393351 BGL393350:BGL393351 BQH393350:BQH393351 CAD393350:CAD393351 CJZ393350:CJZ393351 CTV393350:CTV393351 DDR393350:DDR393351 DNN393350:DNN393351 DXJ393350:DXJ393351 EHF393350:EHF393351 ERB393350:ERB393351 FAX393350:FAX393351 FKT393350:FKT393351 FUP393350:FUP393351 GEL393350:GEL393351 GOH393350:GOH393351 GYD393350:GYD393351 HHZ393350:HHZ393351 HRV393350:HRV393351 IBR393350:IBR393351 ILN393350:ILN393351 IVJ393350:IVJ393351 JFF393350:JFF393351 JPB393350:JPB393351 JYX393350:JYX393351 KIT393350:KIT393351 KSP393350:KSP393351 LCL393350:LCL393351 LMH393350:LMH393351 LWD393350:LWD393351 MFZ393350:MFZ393351 MPV393350:MPV393351 MZR393350:MZR393351 NJN393350:NJN393351 NTJ393350:NTJ393351 ODF393350:ODF393351 ONB393350:ONB393351 OWX393350:OWX393351 PGT393350:PGT393351 PQP393350:PQP393351 QAL393350:QAL393351 QKH393350:QKH393351 QUD393350:QUD393351 RDZ393350:RDZ393351 RNV393350:RNV393351 RXR393350:RXR393351 SHN393350:SHN393351 SRJ393350:SRJ393351 TBF393350:TBF393351 TLB393350:TLB393351 TUX393350:TUX393351 UET393350:UET393351 UOP393350:UOP393351 UYL393350:UYL393351 VIH393350:VIH393351 VSD393350:VSD393351 WBZ393350:WBZ393351 WLV393350:WLV393351 WVR393350:WVR393351 J458886:J458887 JF458886:JF458887 TB458886:TB458887 ACX458886:ACX458887 AMT458886:AMT458887 AWP458886:AWP458887 BGL458886:BGL458887 BQH458886:BQH458887 CAD458886:CAD458887 CJZ458886:CJZ458887 CTV458886:CTV458887 DDR458886:DDR458887 DNN458886:DNN458887 DXJ458886:DXJ458887 EHF458886:EHF458887 ERB458886:ERB458887 FAX458886:FAX458887 FKT458886:FKT458887 FUP458886:FUP458887 GEL458886:GEL458887 GOH458886:GOH458887 GYD458886:GYD458887 HHZ458886:HHZ458887 HRV458886:HRV458887 IBR458886:IBR458887 ILN458886:ILN458887 IVJ458886:IVJ458887 JFF458886:JFF458887 JPB458886:JPB458887 JYX458886:JYX458887 KIT458886:KIT458887 KSP458886:KSP458887 LCL458886:LCL458887 LMH458886:LMH458887 LWD458886:LWD458887 MFZ458886:MFZ458887 MPV458886:MPV458887 MZR458886:MZR458887 NJN458886:NJN458887 NTJ458886:NTJ458887 ODF458886:ODF458887 ONB458886:ONB458887 OWX458886:OWX458887 PGT458886:PGT458887 PQP458886:PQP458887 QAL458886:QAL458887 QKH458886:QKH458887 QUD458886:QUD458887 RDZ458886:RDZ458887 RNV458886:RNV458887 RXR458886:RXR458887 SHN458886:SHN458887 SRJ458886:SRJ458887 TBF458886:TBF458887 TLB458886:TLB458887 TUX458886:TUX458887 UET458886:UET458887 UOP458886:UOP458887 UYL458886:UYL458887 VIH458886:VIH458887 VSD458886:VSD458887 WBZ458886:WBZ458887 WLV458886:WLV458887 WVR458886:WVR458887 J524422:J524423 JF524422:JF524423 TB524422:TB524423 ACX524422:ACX524423 AMT524422:AMT524423 AWP524422:AWP524423 BGL524422:BGL524423 BQH524422:BQH524423 CAD524422:CAD524423 CJZ524422:CJZ524423 CTV524422:CTV524423 DDR524422:DDR524423 DNN524422:DNN524423 DXJ524422:DXJ524423 EHF524422:EHF524423 ERB524422:ERB524423 FAX524422:FAX524423 FKT524422:FKT524423 FUP524422:FUP524423 GEL524422:GEL524423 GOH524422:GOH524423 GYD524422:GYD524423 HHZ524422:HHZ524423 HRV524422:HRV524423 IBR524422:IBR524423 ILN524422:ILN524423 IVJ524422:IVJ524423 JFF524422:JFF524423 JPB524422:JPB524423 JYX524422:JYX524423 KIT524422:KIT524423 KSP524422:KSP524423 LCL524422:LCL524423 LMH524422:LMH524423 LWD524422:LWD524423 MFZ524422:MFZ524423 MPV524422:MPV524423 MZR524422:MZR524423 NJN524422:NJN524423 NTJ524422:NTJ524423 ODF524422:ODF524423 ONB524422:ONB524423 OWX524422:OWX524423 PGT524422:PGT524423 PQP524422:PQP524423 QAL524422:QAL524423 QKH524422:QKH524423 QUD524422:QUD524423 RDZ524422:RDZ524423 RNV524422:RNV524423 RXR524422:RXR524423 SHN524422:SHN524423 SRJ524422:SRJ524423 TBF524422:TBF524423 TLB524422:TLB524423 TUX524422:TUX524423 UET524422:UET524423 UOP524422:UOP524423 UYL524422:UYL524423 VIH524422:VIH524423 VSD524422:VSD524423 WBZ524422:WBZ524423 WLV524422:WLV524423 WVR524422:WVR524423 J589958:J589959 JF589958:JF589959 TB589958:TB589959 ACX589958:ACX589959 AMT589958:AMT589959 AWP589958:AWP589959 BGL589958:BGL589959 BQH589958:BQH589959 CAD589958:CAD589959 CJZ589958:CJZ589959 CTV589958:CTV589959 DDR589958:DDR589959 DNN589958:DNN589959 DXJ589958:DXJ589959 EHF589958:EHF589959 ERB589958:ERB589959 FAX589958:FAX589959 FKT589958:FKT589959 FUP589958:FUP589959 GEL589958:GEL589959 GOH589958:GOH589959 GYD589958:GYD589959 HHZ589958:HHZ589959 HRV589958:HRV589959 IBR589958:IBR589959 ILN589958:ILN589959 IVJ589958:IVJ589959 JFF589958:JFF589959 JPB589958:JPB589959 JYX589958:JYX589959 KIT589958:KIT589959 KSP589958:KSP589959 LCL589958:LCL589959 LMH589958:LMH589959 LWD589958:LWD589959 MFZ589958:MFZ589959 MPV589958:MPV589959 MZR589958:MZR589959 NJN589958:NJN589959 NTJ589958:NTJ589959 ODF589958:ODF589959 ONB589958:ONB589959 OWX589958:OWX589959 PGT589958:PGT589959 PQP589958:PQP589959 QAL589958:QAL589959 QKH589958:QKH589959 QUD589958:QUD589959 RDZ589958:RDZ589959 RNV589958:RNV589959 RXR589958:RXR589959 SHN589958:SHN589959 SRJ589958:SRJ589959 TBF589958:TBF589959 TLB589958:TLB589959 TUX589958:TUX589959 UET589958:UET589959 UOP589958:UOP589959 UYL589958:UYL589959 VIH589958:VIH589959 VSD589958:VSD589959 WBZ589958:WBZ589959 WLV589958:WLV589959 WVR589958:WVR589959 J655494:J655495 JF655494:JF655495 TB655494:TB655495 ACX655494:ACX655495 AMT655494:AMT655495 AWP655494:AWP655495 BGL655494:BGL655495 BQH655494:BQH655495 CAD655494:CAD655495 CJZ655494:CJZ655495 CTV655494:CTV655495 DDR655494:DDR655495 DNN655494:DNN655495 DXJ655494:DXJ655495 EHF655494:EHF655495 ERB655494:ERB655495 FAX655494:FAX655495 FKT655494:FKT655495 FUP655494:FUP655495 GEL655494:GEL655495 GOH655494:GOH655495 GYD655494:GYD655495 HHZ655494:HHZ655495 HRV655494:HRV655495 IBR655494:IBR655495 ILN655494:ILN655495 IVJ655494:IVJ655495 JFF655494:JFF655495 JPB655494:JPB655495 JYX655494:JYX655495 KIT655494:KIT655495 KSP655494:KSP655495 LCL655494:LCL655495 LMH655494:LMH655495 LWD655494:LWD655495 MFZ655494:MFZ655495 MPV655494:MPV655495 MZR655494:MZR655495 NJN655494:NJN655495 NTJ655494:NTJ655495 ODF655494:ODF655495 ONB655494:ONB655495 OWX655494:OWX655495 PGT655494:PGT655495 PQP655494:PQP655495 QAL655494:QAL655495 QKH655494:QKH655495 QUD655494:QUD655495 RDZ655494:RDZ655495 RNV655494:RNV655495 RXR655494:RXR655495 SHN655494:SHN655495 SRJ655494:SRJ655495 TBF655494:TBF655495 TLB655494:TLB655495 TUX655494:TUX655495 UET655494:UET655495 UOP655494:UOP655495 UYL655494:UYL655495 VIH655494:VIH655495 VSD655494:VSD655495 WBZ655494:WBZ655495 WLV655494:WLV655495 WVR655494:WVR655495 J721030:J721031 JF721030:JF721031 TB721030:TB721031 ACX721030:ACX721031 AMT721030:AMT721031 AWP721030:AWP721031 BGL721030:BGL721031 BQH721030:BQH721031 CAD721030:CAD721031 CJZ721030:CJZ721031 CTV721030:CTV721031 DDR721030:DDR721031 DNN721030:DNN721031 DXJ721030:DXJ721031 EHF721030:EHF721031 ERB721030:ERB721031 FAX721030:FAX721031 FKT721030:FKT721031 FUP721030:FUP721031 GEL721030:GEL721031 GOH721030:GOH721031 GYD721030:GYD721031 HHZ721030:HHZ721031 HRV721030:HRV721031 IBR721030:IBR721031 ILN721030:ILN721031 IVJ721030:IVJ721031 JFF721030:JFF721031 JPB721030:JPB721031 JYX721030:JYX721031 KIT721030:KIT721031 KSP721030:KSP721031 LCL721030:LCL721031 LMH721030:LMH721031 LWD721030:LWD721031 MFZ721030:MFZ721031 MPV721030:MPV721031 MZR721030:MZR721031 NJN721030:NJN721031 NTJ721030:NTJ721031 ODF721030:ODF721031 ONB721030:ONB721031 OWX721030:OWX721031 PGT721030:PGT721031 PQP721030:PQP721031 QAL721030:QAL721031 QKH721030:QKH721031 QUD721030:QUD721031 RDZ721030:RDZ721031 RNV721030:RNV721031 RXR721030:RXR721031 SHN721030:SHN721031 SRJ721030:SRJ721031 TBF721030:TBF721031 TLB721030:TLB721031 TUX721030:TUX721031 UET721030:UET721031 UOP721030:UOP721031 UYL721030:UYL721031 VIH721030:VIH721031 VSD721030:VSD721031 WBZ721030:WBZ721031 WLV721030:WLV721031 WVR721030:WVR721031 J786566:J786567 JF786566:JF786567 TB786566:TB786567 ACX786566:ACX786567 AMT786566:AMT786567 AWP786566:AWP786567 BGL786566:BGL786567 BQH786566:BQH786567 CAD786566:CAD786567 CJZ786566:CJZ786567 CTV786566:CTV786567 DDR786566:DDR786567 DNN786566:DNN786567 DXJ786566:DXJ786567 EHF786566:EHF786567 ERB786566:ERB786567 FAX786566:FAX786567 FKT786566:FKT786567 FUP786566:FUP786567 GEL786566:GEL786567 GOH786566:GOH786567 GYD786566:GYD786567 HHZ786566:HHZ786567 HRV786566:HRV786567 IBR786566:IBR786567 ILN786566:ILN786567 IVJ786566:IVJ786567 JFF786566:JFF786567 JPB786566:JPB786567 JYX786566:JYX786567 KIT786566:KIT786567 KSP786566:KSP786567 LCL786566:LCL786567 LMH786566:LMH786567 LWD786566:LWD786567 MFZ786566:MFZ786567 MPV786566:MPV786567 MZR786566:MZR786567 NJN786566:NJN786567 NTJ786566:NTJ786567 ODF786566:ODF786567 ONB786566:ONB786567 OWX786566:OWX786567 PGT786566:PGT786567 PQP786566:PQP786567 QAL786566:QAL786567 QKH786566:QKH786567 QUD786566:QUD786567 RDZ786566:RDZ786567 RNV786566:RNV786567 RXR786566:RXR786567 SHN786566:SHN786567 SRJ786566:SRJ786567 TBF786566:TBF786567 TLB786566:TLB786567 TUX786566:TUX786567 UET786566:UET786567 UOP786566:UOP786567 UYL786566:UYL786567 VIH786566:VIH786567 VSD786566:VSD786567 WBZ786566:WBZ786567 WLV786566:WLV786567 WVR786566:WVR786567 J852102:J852103 JF852102:JF852103 TB852102:TB852103 ACX852102:ACX852103 AMT852102:AMT852103 AWP852102:AWP852103 BGL852102:BGL852103 BQH852102:BQH852103 CAD852102:CAD852103 CJZ852102:CJZ852103 CTV852102:CTV852103 DDR852102:DDR852103 DNN852102:DNN852103 DXJ852102:DXJ852103 EHF852102:EHF852103 ERB852102:ERB852103 FAX852102:FAX852103 FKT852102:FKT852103 FUP852102:FUP852103 GEL852102:GEL852103 GOH852102:GOH852103 GYD852102:GYD852103 HHZ852102:HHZ852103 HRV852102:HRV852103 IBR852102:IBR852103 ILN852102:ILN852103 IVJ852102:IVJ852103 JFF852102:JFF852103 JPB852102:JPB852103 JYX852102:JYX852103 KIT852102:KIT852103 KSP852102:KSP852103 LCL852102:LCL852103 LMH852102:LMH852103 LWD852102:LWD852103 MFZ852102:MFZ852103 MPV852102:MPV852103 MZR852102:MZR852103 NJN852102:NJN852103 NTJ852102:NTJ852103 ODF852102:ODF852103 ONB852102:ONB852103 OWX852102:OWX852103 PGT852102:PGT852103 PQP852102:PQP852103 QAL852102:QAL852103 QKH852102:QKH852103 QUD852102:QUD852103 RDZ852102:RDZ852103 RNV852102:RNV852103 RXR852102:RXR852103 SHN852102:SHN852103 SRJ852102:SRJ852103 TBF852102:TBF852103 TLB852102:TLB852103 TUX852102:TUX852103 UET852102:UET852103 UOP852102:UOP852103 UYL852102:UYL852103 VIH852102:VIH852103 VSD852102:VSD852103 WBZ852102:WBZ852103 WLV852102:WLV852103 WVR852102:WVR852103 J917638:J917639 JF917638:JF917639 TB917638:TB917639 ACX917638:ACX917639 AMT917638:AMT917639 AWP917638:AWP917639 BGL917638:BGL917639 BQH917638:BQH917639 CAD917638:CAD917639 CJZ917638:CJZ917639 CTV917638:CTV917639 DDR917638:DDR917639 DNN917638:DNN917639 DXJ917638:DXJ917639 EHF917638:EHF917639 ERB917638:ERB917639 FAX917638:FAX917639 FKT917638:FKT917639 FUP917638:FUP917639 GEL917638:GEL917639 GOH917638:GOH917639 GYD917638:GYD917639 HHZ917638:HHZ917639 HRV917638:HRV917639 IBR917638:IBR917639 ILN917638:ILN917639 IVJ917638:IVJ917639 JFF917638:JFF917639 JPB917638:JPB917639 JYX917638:JYX917639 KIT917638:KIT917639 KSP917638:KSP917639 LCL917638:LCL917639 LMH917638:LMH917639 LWD917638:LWD917639 MFZ917638:MFZ917639 MPV917638:MPV917639 MZR917638:MZR917639 NJN917638:NJN917639 NTJ917638:NTJ917639 ODF917638:ODF917639 ONB917638:ONB917639 OWX917638:OWX917639 PGT917638:PGT917639 PQP917638:PQP917639 QAL917638:QAL917639 QKH917638:QKH917639 QUD917638:QUD917639 RDZ917638:RDZ917639 RNV917638:RNV917639 RXR917638:RXR917639 SHN917638:SHN917639 SRJ917638:SRJ917639 TBF917638:TBF917639 TLB917638:TLB917639 TUX917638:TUX917639 UET917638:UET917639 UOP917638:UOP917639 UYL917638:UYL917639 VIH917638:VIH917639 VSD917638:VSD917639 WBZ917638:WBZ917639 WLV917638:WLV917639 WVR917638:WVR917639 J983174:J983175 JF983174:JF983175 TB983174:TB983175 ACX983174:ACX983175 AMT983174:AMT983175 AWP983174:AWP983175 BGL983174:BGL983175 BQH983174:BQH983175 CAD983174:CAD983175 CJZ983174:CJZ983175 CTV983174:CTV983175 DDR983174:DDR983175 DNN983174:DNN983175 DXJ983174:DXJ983175 EHF983174:EHF983175 ERB983174:ERB983175 FAX983174:FAX983175 FKT983174:FKT983175 FUP983174:FUP983175 GEL983174:GEL983175 GOH983174:GOH983175 GYD983174:GYD983175 HHZ983174:HHZ983175 HRV983174:HRV983175 IBR983174:IBR983175 ILN983174:ILN983175 IVJ983174:IVJ983175 JFF983174:JFF983175 JPB983174:JPB983175 JYX983174:JYX983175 KIT983174:KIT983175 KSP983174:KSP983175 LCL983174:LCL983175 LMH983174:LMH983175 LWD983174:LWD983175 MFZ983174:MFZ983175 MPV983174:MPV983175 MZR983174:MZR983175 NJN983174:NJN983175 NTJ983174:NTJ983175 ODF983174:ODF983175 ONB983174:ONB983175 OWX983174:OWX983175 PGT983174:PGT983175 PQP983174:PQP983175 QAL983174:QAL983175 QKH983174:QKH983175 QUD983174:QUD983175 RDZ983174:RDZ983175 RNV983174:RNV983175 RXR983174:RXR983175 SHN983174:SHN983175 SRJ983174:SRJ983175 TBF983174:TBF983175 TLB983174:TLB983175 TUX983174:TUX983175 UET983174:UET983175 UOP983174:UOP983175 UYL983174:UYL983175 VIH983174:VIH983175 VSD983174:VSD983175 WBZ983174:WBZ983175 WLV983174:WLV983175 WVR983174:WVR983175" xr:uid="{52321817-02A8-4E13-9BFD-31440E999255}"/>
    <dataValidation allowBlank="1" showInputMessage="1" showErrorMessage="1" sqref="J22 JF22 TB22 ACX22 AMT22 AWP22 BGL22 BQH22 CAD22 CJZ22 CTV22 DDR22 DNN22 DXJ22 EHF22 ERB22 FAX22 FKT22 FUP22 GEL22 GOH22 GYD22 HHZ22 HRV22 IBR22 ILN22 IVJ22 JFF22 JPB22 JYX22 KIT22 KSP22 LCL22 LMH22 LWD22 MFZ22 MPV22 MZR22 NJN22 NTJ22 ODF22 ONB22 OWX22 PGT22 PQP22 QAL22 QKH22 QUD22 RDZ22 RNV22 RXR22 SHN22 SRJ22 TBF22 TLB22 TUX22 UET22 UOP22 UYL22 VIH22 VSD22 WBZ22 WLV22 WVR22 J65558 JF65558 TB65558 ACX65558 AMT65558 AWP65558 BGL65558 BQH65558 CAD65558 CJZ65558 CTV65558 DDR65558 DNN65558 DXJ65558 EHF65558 ERB65558 FAX65558 FKT65558 FUP65558 GEL65558 GOH65558 GYD65558 HHZ65558 HRV65558 IBR65558 ILN65558 IVJ65558 JFF65558 JPB65558 JYX65558 KIT65558 KSP65558 LCL65558 LMH65558 LWD65558 MFZ65558 MPV65558 MZR65558 NJN65558 NTJ65558 ODF65558 ONB65558 OWX65558 PGT65558 PQP65558 QAL65558 QKH65558 QUD65558 RDZ65558 RNV65558 RXR65558 SHN65558 SRJ65558 TBF65558 TLB65558 TUX65558 UET65558 UOP65558 UYL65558 VIH65558 VSD65558 WBZ65558 WLV65558 WVR65558 J131094 JF131094 TB131094 ACX131094 AMT131094 AWP131094 BGL131094 BQH131094 CAD131094 CJZ131094 CTV131094 DDR131094 DNN131094 DXJ131094 EHF131094 ERB131094 FAX131094 FKT131094 FUP131094 GEL131094 GOH131094 GYD131094 HHZ131094 HRV131094 IBR131094 ILN131094 IVJ131094 JFF131094 JPB131094 JYX131094 KIT131094 KSP131094 LCL131094 LMH131094 LWD131094 MFZ131094 MPV131094 MZR131094 NJN131094 NTJ131094 ODF131094 ONB131094 OWX131094 PGT131094 PQP131094 QAL131094 QKH131094 QUD131094 RDZ131094 RNV131094 RXR131094 SHN131094 SRJ131094 TBF131094 TLB131094 TUX131094 UET131094 UOP131094 UYL131094 VIH131094 VSD131094 WBZ131094 WLV131094 WVR131094 J196630 JF196630 TB196630 ACX196630 AMT196630 AWP196630 BGL196630 BQH196630 CAD196630 CJZ196630 CTV196630 DDR196630 DNN196630 DXJ196630 EHF196630 ERB196630 FAX196630 FKT196630 FUP196630 GEL196630 GOH196630 GYD196630 HHZ196630 HRV196630 IBR196630 ILN196630 IVJ196630 JFF196630 JPB196630 JYX196630 KIT196630 KSP196630 LCL196630 LMH196630 LWD196630 MFZ196630 MPV196630 MZR196630 NJN196630 NTJ196630 ODF196630 ONB196630 OWX196630 PGT196630 PQP196630 QAL196630 QKH196630 QUD196630 RDZ196630 RNV196630 RXR196630 SHN196630 SRJ196630 TBF196630 TLB196630 TUX196630 UET196630 UOP196630 UYL196630 VIH196630 VSD196630 WBZ196630 WLV196630 WVR196630 J262166 JF262166 TB262166 ACX262166 AMT262166 AWP262166 BGL262166 BQH262166 CAD262166 CJZ262166 CTV262166 DDR262166 DNN262166 DXJ262166 EHF262166 ERB262166 FAX262166 FKT262166 FUP262166 GEL262166 GOH262166 GYD262166 HHZ262166 HRV262166 IBR262166 ILN262166 IVJ262166 JFF262166 JPB262166 JYX262166 KIT262166 KSP262166 LCL262166 LMH262166 LWD262166 MFZ262166 MPV262166 MZR262166 NJN262166 NTJ262166 ODF262166 ONB262166 OWX262166 PGT262166 PQP262166 QAL262166 QKH262166 QUD262166 RDZ262166 RNV262166 RXR262166 SHN262166 SRJ262166 TBF262166 TLB262166 TUX262166 UET262166 UOP262166 UYL262166 VIH262166 VSD262166 WBZ262166 WLV262166 WVR262166 J327702 JF327702 TB327702 ACX327702 AMT327702 AWP327702 BGL327702 BQH327702 CAD327702 CJZ327702 CTV327702 DDR327702 DNN327702 DXJ327702 EHF327702 ERB327702 FAX327702 FKT327702 FUP327702 GEL327702 GOH327702 GYD327702 HHZ327702 HRV327702 IBR327702 ILN327702 IVJ327702 JFF327702 JPB327702 JYX327702 KIT327702 KSP327702 LCL327702 LMH327702 LWD327702 MFZ327702 MPV327702 MZR327702 NJN327702 NTJ327702 ODF327702 ONB327702 OWX327702 PGT327702 PQP327702 QAL327702 QKH327702 QUD327702 RDZ327702 RNV327702 RXR327702 SHN327702 SRJ327702 TBF327702 TLB327702 TUX327702 UET327702 UOP327702 UYL327702 VIH327702 VSD327702 WBZ327702 WLV327702 WVR327702 J393238 JF393238 TB393238 ACX393238 AMT393238 AWP393238 BGL393238 BQH393238 CAD393238 CJZ393238 CTV393238 DDR393238 DNN393238 DXJ393238 EHF393238 ERB393238 FAX393238 FKT393238 FUP393238 GEL393238 GOH393238 GYD393238 HHZ393238 HRV393238 IBR393238 ILN393238 IVJ393238 JFF393238 JPB393238 JYX393238 KIT393238 KSP393238 LCL393238 LMH393238 LWD393238 MFZ393238 MPV393238 MZR393238 NJN393238 NTJ393238 ODF393238 ONB393238 OWX393238 PGT393238 PQP393238 QAL393238 QKH393238 QUD393238 RDZ393238 RNV393238 RXR393238 SHN393238 SRJ393238 TBF393238 TLB393238 TUX393238 UET393238 UOP393238 UYL393238 VIH393238 VSD393238 WBZ393238 WLV393238 WVR393238 J458774 JF458774 TB458774 ACX458774 AMT458774 AWP458774 BGL458774 BQH458774 CAD458774 CJZ458774 CTV458774 DDR458774 DNN458774 DXJ458774 EHF458774 ERB458774 FAX458774 FKT458774 FUP458774 GEL458774 GOH458774 GYD458774 HHZ458774 HRV458774 IBR458774 ILN458774 IVJ458774 JFF458774 JPB458774 JYX458774 KIT458774 KSP458774 LCL458774 LMH458774 LWD458774 MFZ458774 MPV458774 MZR458774 NJN458774 NTJ458774 ODF458774 ONB458774 OWX458774 PGT458774 PQP458774 QAL458774 QKH458774 QUD458774 RDZ458774 RNV458774 RXR458774 SHN458774 SRJ458774 TBF458774 TLB458774 TUX458774 UET458774 UOP458774 UYL458774 VIH458774 VSD458774 WBZ458774 WLV458774 WVR458774 J524310 JF524310 TB524310 ACX524310 AMT524310 AWP524310 BGL524310 BQH524310 CAD524310 CJZ524310 CTV524310 DDR524310 DNN524310 DXJ524310 EHF524310 ERB524310 FAX524310 FKT524310 FUP524310 GEL524310 GOH524310 GYD524310 HHZ524310 HRV524310 IBR524310 ILN524310 IVJ524310 JFF524310 JPB524310 JYX524310 KIT524310 KSP524310 LCL524310 LMH524310 LWD524310 MFZ524310 MPV524310 MZR524310 NJN524310 NTJ524310 ODF524310 ONB524310 OWX524310 PGT524310 PQP524310 QAL524310 QKH524310 QUD524310 RDZ524310 RNV524310 RXR524310 SHN524310 SRJ524310 TBF524310 TLB524310 TUX524310 UET524310 UOP524310 UYL524310 VIH524310 VSD524310 WBZ524310 WLV524310 WVR524310 J589846 JF589846 TB589846 ACX589846 AMT589846 AWP589846 BGL589846 BQH589846 CAD589846 CJZ589846 CTV589846 DDR589846 DNN589846 DXJ589846 EHF589846 ERB589846 FAX589846 FKT589846 FUP589846 GEL589846 GOH589846 GYD589846 HHZ589846 HRV589846 IBR589846 ILN589846 IVJ589846 JFF589846 JPB589846 JYX589846 KIT589846 KSP589846 LCL589846 LMH589846 LWD589846 MFZ589846 MPV589846 MZR589846 NJN589846 NTJ589846 ODF589846 ONB589846 OWX589846 PGT589846 PQP589846 QAL589846 QKH589846 QUD589846 RDZ589846 RNV589846 RXR589846 SHN589846 SRJ589846 TBF589846 TLB589846 TUX589846 UET589846 UOP589846 UYL589846 VIH589846 VSD589846 WBZ589846 WLV589846 WVR589846 J655382 JF655382 TB655382 ACX655382 AMT655382 AWP655382 BGL655382 BQH655382 CAD655382 CJZ655382 CTV655382 DDR655382 DNN655382 DXJ655382 EHF655382 ERB655382 FAX655382 FKT655382 FUP655382 GEL655382 GOH655382 GYD655382 HHZ655382 HRV655382 IBR655382 ILN655382 IVJ655382 JFF655382 JPB655382 JYX655382 KIT655382 KSP655382 LCL655382 LMH655382 LWD655382 MFZ655382 MPV655382 MZR655382 NJN655382 NTJ655382 ODF655382 ONB655382 OWX655382 PGT655382 PQP655382 QAL655382 QKH655382 QUD655382 RDZ655382 RNV655382 RXR655382 SHN655382 SRJ655382 TBF655382 TLB655382 TUX655382 UET655382 UOP655382 UYL655382 VIH655382 VSD655382 WBZ655382 WLV655382 WVR655382 J720918 JF720918 TB720918 ACX720918 AMT720918 AWP720918 BGL720918 BQH720918 CAD720918 CJZ720918 CTV720918 DDR720918 DNN720918 DXJ720918 EHF720918 ERB720918 FAX720918 FKT720918 FUP720918 GEL720918 GOH720918 GYD720918 HHZ720918 HRV720918 IBR720918 ILN720918 IVJ720918 JFF720918 JPB720918 JYX720918 KIT720918 KSP720918 LCL720918 LMH720918 LWD720918 MFZ720918 MPV720918 MZR720918 NJN720918 NTJ720918 ODF720918 ONB720918 OWX720918 PGT720918 PQP720918 QAL720918 QKH720918 QUD720918 RDZ720918 RNV720918 RXR720918 SHN720918 SRJ720918 TBF720918 TLB720918 TUX720918 UET720918 UOP720918 UYL720918 VIH720918 VSD720918 WBZ720918 WLV720918 WVR720918 J786454 JF786454 TB786454 ACX786454 AMT786454 AWP786454 BGL786454 BQH786454 CAD786454 CJZ786454 CTV786454 DDR786454 DNN786454 DXJ786454 EHF786454 ERB786454 FAX786454 FKT786454 FUP786454 GEL786454 GOH786454 GYD786454 HHZ786454 HRV786454 IBR786454 ILN786454 IVJ786454 JFF786454 JPB786454 JYX786454 KIT786454 KSP786454 LCL786454 LMH786454 LWD786454 MFZ786454 MPV786454 MZR786454 NJN786454 NTJ786454 ODF786454 ONB786454 OWX786454 PGT786454 PQP786454 QAL786454 QKH786454 QUD786454 RDZ786454 RNV786454 RXR786454 SHN786454 SRJ786454 TBF786454 TLB786454 TUX786454 UET786454 UOP786454 UYL786454 VIH786454 VSD786454 WBZ786454 WLV786454 WVR786454 J851990 JF851990 TB851990 ACX851990 AMT851990 AWP851990 BGL851990 BQH851990 CAD851990 CJZ851990 CTV851990 DDR851990 DNN851990 DXJ851990 EHF851990 ERB851990 FAX851990 FKT851990 FUP851990 GEL851990 GOH851990 GYD851990 HHZ851990 HRV851990 IBR851990 ILN851990 IVJ851990 JFF851990 JPB851990 JYX851990 KIT851990 KSP851990 LCL851990 LMH851990 LWD851990 MFZ851990 MPV851990 MZR851990 NJN851990 NTJ851990 ODF851990 ONB851990 OWX851990 PGT851990 PQP851990 QAL851990 QKH851990 QUD851990 RDZ851990 RNV851990 RXR851990 SHN851990 SRJ851990 TBF851990 TLB851990 TUX851990 UET851990 UOP851990 UYL851990 VIH851990 VSD851990 WBZ851990 WLV851990 WVR851990 J917526 JF917526 TB917526 ACX917526 AMT917526 AWP917526 BGL917526 BQH917526 CAD917526 CJZ917526 CTV917526 DDR917526 DNN917526 DXJ917526 EHF917526 ERB917526 FAX917526 FKT917526 FUP917526 GEL917526 GOH917526 GYD917526 HHZ917526 HRV917526 IBR917526 ILN917526 IVJ917526 JFF917526 JPB917526 JYX917526 KIT917526 KSP917526 LCL917526 LMH917526 LWD917526 MFZ917526 MPV917526 MZR917526 NJN917526 NTJ917526 ODF917526 ONB917526 OWX917526 PGT917526 PQP917526 QAL917526 QKH917526 QUD917526 RDZ917526 RNV917526 RXR917526 SHN917526 SRJ917526 TBF917526 TLB917526 TUX917526 UET917526 UOP917526 UYL917526 VIH917526 VSD917526 WBZ917526 WLV917526 WVR917526 J983062 JF983062 TB983062 ACX983062 AMT983062 AWP983062 BGL983062 BQH983062 CAD983062 CJZ983062 CTV983062 DDR983062 DNN983062 DXJ983062 EHF983062 ERB983062 FAX983062 FKT983062 FUP983062 GEL983062 GOH983062 GYD983062 HHZ983062 HRV983062 IBR983062 ILN983062 IVJ983062 JFF983062 JPB983062 JYX983062 KIT983062 KSP983062 LCL983062 LMH983062 LWD983062 MFZ983062 MPV983062 MZR983062 NJN983062 NTJ983062 ODF983062 ONB983062 OWX983062 PGT983062 PQP983062 QAL983062 QKH983062 QUD983062 RDZ983062 RNV983062 RXR983062 SHN983062 SRJ983062 TBF983062 TLB983062 TUX983062 UET983062 UOP983062 UYL983062 VIH983062 VSD983062 WBZ983062 WLV983062 WVR983062" xr:uid="{35742EC4-7BFB-4922-9811-79D701F82623}"/>
  </dataValidations>
  <pageMargins left="0" right="0" top="0" bottom="0" header="0" footer="0"/>
  <pageSetup paperSize="8" scale="65"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F2AAA-D7BF-4D35-9F58-0D7DDD4DC037}">
  <dimension ref="B2:Q274"/>
  <sheetViews>
    <sheetView zoomScale="80" zoomScaleNormal="80" workbookViewId="0">
      <pane xSplit="10" ySplit="8" topLeftCell="K125" activePane="bottomRight" state="frozen"/>
      <selection pane="topRight" activeCell="K1" sqref="K1"/>
      <selection pane="bottomLeft" activeCell="A9" sqref="A9"/>
      <selection pane="bottomRight" activeCell="A133" sqref="A133:IV133"/>
    </sheetView>
  </sheetViews>
  <sheetFormatPr defaultRowHeight="18.75"/>
  <cols>
    <col min="1" max="1" width="2.625" style="8" customWidth="1"/>
    <col min="2" max="2" width="5.75" style="9" customWidth="1"/>
    <col min="3" max="4" width="15.75" style="8" customWidth="1"/>
    <col min="5" max="5" width="49.125" style="8" customWidth="1"/>
    <col min="6" max="6" width="6.25" style="8" customWidth="1"/>
    <col min="7" max="8" width="9.875" style="8" bestFit="1" customWidth="1"/>
    <col min="9" max="9" width="5.75" style="3" customWidth="1"/>
    <col min="10" max="10" width="40.75" style="8" customWidth="1"/>
    <col min="11" max="11" width="30.75" style="8" customWidth="1"/>
    <col min="12" max="12" width="30.75" style="9" customWidth="1"/>
    <col min="13" max="13" width="13.75" style="10" customWidth="1"/>
    <col min="14" max="14" width="6.375" style="8" customWidth="1"/>
    <col min="15" max="15" width="13.25" style="3" customWidth="1"/>
    <col min="16" max="16" width="18.25" style="11" customWidth="1"/>
    <col min="17" max="17" width="15.625" style="194" customWidth="1"/>
    <col min="18" max="256" width="9" style="8"/>
    <col min="257" max="257" width="2.625" style="8" customWidth="1"/>
    <col min="258" max="258" width="5.75" style="8" customWidth="1"/>
    <col min="259" max="260" width="15.75" style="8" customWidth="1"/>
    <col min="261" max="261" width="49.125" style="8" customWidth="1"/>
    <col min="262" max="262" width="6.25" style="8" customWidth="1"/>
    <col min="263" max="264" width="9.875" style="8" bestFit="1" customWidth="1"/>
    <col min="265" max="265" width="5.75" style="8" customWidth="1"/>
    <col min="266" max="266" width="40.75" style="8" customWidth="1"/>
    <col min="267" max="268" width="30.75" style="8" customWidth="1"/>
    <col min="269" max="269" width="13.75" style="8" customWidth="1"/>
    <col min="270" max="270" width="6.375" style="8" customWidth="1"/>
    <col min="271" max="271" width="13.25" style="8" customWidth="1"/>
    <col min="272" max="272" width="18.25" style="8" customWidth="1"/>
    <col min="273" max="273" width="15.625" style="8" customWidth="1"/>
    <col min="274" max="512" width="9" style="8"/>
    <col min="513" max="513" width="2.625" style="8" customWidth="1"/>
    <col min="514" max="514" width="5.75" style="8" customWidth="1"/>
    <col min="515" max="516" width="15.75" style="8" customWidth="1"/>
    <col min="517" max="517" width="49.125" style="8" customWidth="1"/>
    <col min="518" max="518" width="6.25" style="8" customWidth="1"/>
    <col min="519" max="520" width="9.875" style="8" bestFit="1" customWidth="1"/>
    <col min="521" max="521" width="5.75" style="8" customWidth="1"/>
    <col min="522" max="522" width="40.75" style="8" customWidth="1"/>
    <col min="523" max="524" width="30.75" style="8" customWidth="1"/>
    <col min="525" max="525" width="13.75" style="8" customWidth="1"/>
    <col min="526" max="526" width="6.375" style="8" customWidth="1"/>
    <col min="527" max="527" width="13.25" style="8" customWidth="1"/>
    <col min="528" max="528" width="18.25" style="8" customWidth="1"/>
    <col min="529" max="529" width="15.625" style="8" customWidth="1"/>
    <col min="530" max="768" width="9" style="8"/>
    <col min="769" max="769" width="2.625" style="8" customWidth="1"/>
    <col min="770" max="770" width="5.75" style="8" customWidth="1"/>
    <col min="771" max="772" width="15.75" style="8" customWidth="1"/>
    <col min="773" max="773" width="49.125" style="8" customWidth="1"/>
    <col min="774" max="774" width="6.25" style="8" customWidth="1"/>
    <col min="775" max="776" width="9.875" style="8" bestFit="1" customWidth="1"/>
    <col min="777" max="777" width="5.75" style="8" customWidth="1"/>
    <col min="778" max="778" width="40.75" style="8" customWidth="1"/>
    <col min="779" max="780" width="30.75" style="8" customWidth="1"/>
    <col min="781" max="781" width="13.75" style="8" customWidth="1"/>
    <col min="782" max="782" width="6.375" style="8" customWidth="1"/>
    <col min="783" max="783" width="13.25" style="8" customWidth="1"/>
    <col min="784" max="784" width="18.25" style="8" customWidth="1"/>
    <col min="785" max="785" width="15.625" style="8" customWidth="1"/>
    <col min="786" max="1024" width="9" style="8"/>
    <col min="1025" max="1025" width="2.625" style="8" customWidth="1"/>
    <col min="1026" max="1026" width="5.75" style="8" customWidth="1"/>
    <col min="1027" max="1028" width="15.75" style="8" customWidth="1"/>
    <col min="1029" max="1029" width="49.125" style="8" customWidth="1"/>
    <col min="1030" max="1030" width="6.25" style="8" customWidth="1"/>
    <col min="1031" max="1032" width="9.875" style="8" bestFit="1" customWidth="1"/>
    <col min="1033" max="1033" width="5.75" style="8" customWidth="1"/>
    <col min="1034" max="1034" width="40.75" style="8" customWidth="1"/>
    <col min="1035" max="1036" width="30.75" style="8" customWidth="1"/>
    <col min="1037" max="1037" width="13.75" style="8" customWidth="1"/>
    <col min="1038" max="1038" width="6.375" style="8" customWidth="1"/>
    <col min="1039" max="1039" width="13.25" style="8" customWidth="1"/>
    <col min="1040" max="1040" width="18.25" style="8" customWidth="1"/>
    <col min="1041" max="1041" width="15.625" style="8" customWidth="1"/>
    <col min="1042" max="1280" width="9" style="8"/>
    <col min="1281" max="1281" width="2.625" style="8" customWidth="1"/>
    <col min="1282" max="1282" width="5.75" style="8" customWidth="1"/>
    <col min="1283" max="1284" width="15.75" style="8" customWidth="1"/>
    <col min="1285" max="1285" width="49.125" style="8" customWidth="1"/>
    <col min="1286" max="1286" width="6.25" style="8" customWidth="1"/>
    <col min="1287" max="1288" width="9.875" style="8" bestFit="1" customWidth="1"/>
    <col min="1289" max="1289" width="5.75" style="8" customWidth="1"/>
    <col min="1290" max="1290" width="40.75" style="8" customWidth="1"/>
    <col min="1291" max="1292" width="30.75" style="8" customWidth="1"/>
    <col min="1293" max="1293" width="13.75" style="8" customWidth="1"/>
    <col min="1294" max="1294" width="6.375" style="8" customWidth="1"/>
    <col min="1295" max="1295" width="13.25" style="8" customWidth="1"/>
    <col min="1296" max="1296" width="18.25" style="8" customWidth="1"/>
    <col min="1297" max="1297" width="15.625" style="8" customWidth="1"/>
    <col min="1298" max="1536" width="9" style="8"/>
    <col min="1537" max="1537" width="2.625" style="8" customWidth="1"/>
    <col min="1538" max="1538" width="5.75" style="8" customWidth="1"/>
    <col min="1539" max="1540" width="15.75" style="8" customWidth="1"/>
    <col min="1541" max="1541" width="49.125" style="8" customWidth="1"/>
    <col min="1542" max="1542" width="6.25" style="8" customWidth="1"/>
    <col min="1543" max="1544" width="9.875" style="8" bestFit="1" customWidth="1"/>
    <col min="1545" max="1545" width="5.75" style="8" customWidth="1"/>
    <col min="1546" max="1546" width="40.75" style="8" customWidth="1"/>
    <col min="1547" max="1548" width="30.75" style="8" customWidth="1"/>
    <col min="1549" max="1549" width="13.75" style="8" customWidth="1"/>
    <col min="1550" max="1550" width="6.375" style="8" customWidth="1"/>
    <col min="1551" max="1551" width="13.25" style="8" customWidth="1"/>
    <col min="1552" max="1552" width="18.25" style="8" customWidth="1"/>
    <col min="1553" max="1553" width="15.625" style="8" customWidth="1"/>
    <col min="1554" max="1792" width="9" style="8"/>
    <col min="1793" max="1793" width="2.625" style="8" customWidth="1"/>
    <col min="1794" max="1794" width="5.75" style="8" customWidth="1"/>
    <col min="1795" max="1796" width="15.75" style="8" customWidth="1"/>
    <col min="1797" max="1797" width="49.125" style="8" customWidth="1"/>
    <col min="1798" max="1798" width="6.25" style="8" customWidth="1"/>
    <col min="1799" max="1800" width="9.875" style="8" bestFit="1" customWidth="1"/>
    <col min="1801" max="1801" width="5.75" style="8" customWidth="1"/>
    <col min="1802" max="1802" width="40.75" style="8" customWidth="1"/>
    <col min="1803" max="1804" width="30.75" style="8" customWidth="1"/>
    <col min="1805" max="1805" width="13.75" style="8" customWidth="1"/>
    <col min="1806" max="1806" width="6.375" style="8" customWidth="1"/>
    <col min="1807" max="1807" width="13.25" style="8" customWidth="1"/>
    <col min="1808" max="1808" width="18.25" style="8" customWidth="1"/>
    <col min="1809" max="1809" width="15.625" style="8" customWidth="1"/>
    <col min="1810" max="2048" width="9" style="8"/>
    <col min="2049" max="2049" width="2.625" style="8" customWidth="1"/>
    <col min="2050" max="2050" width="5.75" style="8" customWidth="1"/>
    <col min="2051" max="2052" width="15.75" style="8" customWidth="1"/>
    <col min="2053" max="2053" width="49.125" style="8" customWidth="1"/>
    <col min="2054" max="2054" width="6.25" style="8" customWidth="1"/>
    <col min="2055" max="2056" width="9.875" style="8" bestFit="1" customWidth="1"/>
    <col min="2057" max="2057" width="5.75" style="8" customWidth="1"/>
    <col min="2058" max="2058" width="40.75" style="8" customWidth="1"/>
    <col min="2059" max="2060" width="30.75" style="8" customWidth="1"/>
    <col min="2061" max="2061" width="13.75" style="8" customWidth="1"/>
    <col min="2062" max="2062" width="6.375" style="8" customWidth="1"/>
    <col min="2063" max="2063" width="13.25" style="8" customWidth="1"/>
    <col min="2064" max="2064" width="18.25" style="8" customWidth="1"/>
    <col min="2065" max="2065" width="15.625" style="8" customWidth="1"/>
    <col min="2066" max="2304" width="9" style="8"/>
    <col min="2305" max="2305" width="2.625" style="8" customWidth="1"/>
    <col min="2306" max="2306" width="5.75" style="8" customWidth="1"/>
    <col min="2307" max="2308" width="15.75" style="8" customWidth="1"/>
    <col min="2309" max="2309" width="49.125" style="8" customWidth="1"/>
    <col min="2310" max="2310" width="6.25" style="8" customWidth="1"/>
    <col min="2311" max="2312" width="9.875" style="8" bestFit="1" customWidth="1"/>
    <col min="2313" max="2313" width="5.75" style="8" customWidth="1"/>
    <col min="2314" max="2314" width="40.75" style="8" customWidth="1"/>
    <col min="2315" max="2316" width="30.75" style="8" customWidth="1"/>
    <col min="2317" max="2317" width="13.75" style="8" customWidth="1"/>
    <col min="2318" max="2318" width="6.375" style="8" customWidth="1"/>
    <col min="2319" max="2319" width="13.25" style="8" customWidth="1"/>
    <col min="2320" max="2320" width="18.25" style="8" customWidth="1"/>
    <col min="2321" max="2321" width="15.625" style="8" customWidth="1"/>
    <col min="2322" max="2560" width="9" style="8"/>
    <col min="2561" max="2561" width="2.625" style="8" customWidth="1"/>
    <col min="2562" max="2562" width="5.75" style="8" customWidth="1"/>
    <col min="2563" max="2564" width="15.75" style="8" customWidth="1"/>
    <col min="2565" max="2565" width="49.125" style="8" customWidth="1"/>
    <col min="2566" max="2566" width="6.25" style="8" customWidth="1"/>
    <col min="2567" max="2568" width="9.875" style="8" bestFit="1" customWidth="1"/>
    <col min="2569" max="2569" width="5.75" style="8" customWidth="1"/>
    <col min="2570" max="2570" width="40.75" style="8" customWidth="1"/>
    <col min="2571" max="2572" width="30.75" style="8" customWidth="1"/>
    <col min="2573" max="2573" width="13.75" style="8" customWidth="1"/>
    <col min="2574" max="2574" width="6.375" style="8" customWidth="1"/>
    <col min="2575" max="2575" width="13.25" style="8" customWidth="1"/>
    <col min="2576" max="2576" width="18.25" style="8" customWidth="1"/>
    <col min="2577" max="2577" width="15.625" style="8" customWidth="1"/>
    <col min="2578" max="2816" width="9" style="8"/>
    <col min="2817" max="2817" width="2.625" style="8" customWidth="1"/>
    <col min="2818" max="2818" width="5.75" style="8" customWidth="1"/>
    <col min="2819" max="2820" width="15.75" style="8" customWidth="1"/>
    <col min="2821" max="2821" width="49.125" style="8" customWidth="1"/>
    <col min="2822" max="2822" width="6.25" style="8" customWidth="1"/>
    <col min="2823" max="2824" width="9.875" style="8" bestFit="1" customWidth="1"/>
    <col min="2825" max="2825" width="5.75" style="8" customWidth="1"/>
    <col min="2826" max="2826" width="40.75" style="8" customWidth="1"/>
    <col min="2827" max="2828" width="30.75" style="8" customWidth="1"/>
    <col min="2829" max="2829" width="13.75" style="8" customWidth="1"/>
    <col min="2830" max="2830" width="6.375" style="8" customWidth="1"/>
    <col min="2831" max="2831" width="13.25" style="8" customWidth="1"/>
    <col min="2832" max="2832" width="18.25" style="8" customWidth="1"/>
    <col min="2833" max="2833" width="15.625" style="8" customWidth="1"/>
    <col min="2834" max="3072" width="9" style="8"/>
    <col min="3073" max="3073" width="2.625" style="8" customWidth="1"/>
    <col min="3074" max="3074" width="5.75" style="8" customWidth="1"/>
    <col min="3075" max="3076" width="15.75" style="8" customWidth="1"/>
    <col min="3077" max="3077" width="49.125" style="8" customWidth="1"/>
    <col min="3078" max="3078" width="6.25" style="8" customWidth="1"/>
    <col min="3079" max="3080" width="9.875" style="8" bestFit="1" customWidth="1"/>
    <col min="3081" max="3081" width="5.75" style="8" customWidth="1"/>
    <col min="3082" max="3082" width="40.75" style="8" customWidth="1"/>
    <col min="3083" max="3084" width="30.75" style="8" customWidth="1"/>
    <col min="3085" max="3085" width="13.75" style="8" customWidth="1"/>
    <col min="3086" max="3086" width="6.375" style="8" customWidth="1"/>
    <col min="3087" max="3087" width="13.25" style="8" customWidth="1"/>
    <col min="3088" max="3088" width="18.25" style="8" customWidth="1"/>
    <col min="3089" max="3089" width="15.625" style="8" customWidth="1"/>
    <col min="3090" max="3328" width="9" style="8"/>
    <col min="3329" max="3329" width="2.625" style="8" customWidth="1"/>
    <col min="3330" max="3330" width="5.75" style="8" customWidth="1"/>
    <col min="3331" max="3332" width="15.75" style="8" customWidth="1"/>
    <col min="3333" max="3333" width="49.125" style="8" customWidth="1"/>
    <col min="3334" max="3334" width="6.25" style="8" customWidth="1"/>
    <col min="3335" max="3336" width="9.875" style="8" bestFit="1" customWidth="1"/>
    <col min="3337" max="3337" width="5.75" style="8" customWidth="1"/>
    <col min="3338" max="3338" width="40.75" style="8" customWidth="1"/>
    <col min="3339" max="3340" width="30.75" style="8" customWidth="1"/>
    <col min="3341" max="3341" width="13.75" style="8" customWidth="1"/>
    <col min="3342" max="3342" width="6.375" style="8" customWidth="1"/>
    <col min="3343" max="3343" width="13.25" style="8" customWidth="1"/>
    <col min="3344" max="3344" width="18.25" style="8" customWidth="1"/>
    <col min="3345" max="3345" width="15.625" style="8" customWidth="1"/>
    <col min="3346" max="3584" width="9" style="8"/>
    <col min="3585" max="3585" width="2.625" style="8" customWidth="1"/>
    <col min="3586" max="3586" width="5.75" style="8" customWidth="1"/>
    <col min="3587" max="3588" width="15.75" style="8" customWidth="1"/>
    <col min="3589" max="3589" width="49.125" style="8" customWidth="1"/>
    <col min="3590" max="3590" width="6.25" style="8" customWidth="1"/>
    <col min="3591" max="3592" width="9.875" style="8" bestFit="1" customWidth="1"/>
    <col min="3593" max="3593" width="5.75" style="8" customWidth="1"/>
    <col min="3594" max="3594" width="40.75" style="8" customWidth="1"/>
    <col min="3595" max="3596" width="30.75" style="8" customWidth="1"/>
    <col min="3597" max="3597" width="13.75" style="8" customWidth="1"/>
    <col min="3598" max="3598" width="6.375" style="8" customWidth="1"/>
    <col min="3599" max="3599" width="13.25" style="8" customWidth="1"/>
    <col min="3600" max="3600" width="18.25" style="8" customWidth="1"/>
    <col min="3601" max="3601" width="15.625" style="8" customWidth="1"/>
    <col min="3602" max="3840" width="9" style="8"/>
    <col min="3841" max="3841" width="2.625" style="8" customWidth="1"/>
    <col min="3842" max="3842" width="5.75" style="8" customWidth="1"/>
    <col min="3843" max="3844" width="15.75" style="8" customWidth="1"/>
    <col min="3845" max="3845" width="49.125" style="8" customWidth="1"/>
    <col min="3846" max="3846" width="6.25" style="8" customWidth="1"/>
    <col min="3847" max="3848" width="9.875" style="8" bestFit="1" customWidth="1"/>
    <col min="3849" max="3849" width="5.75" style="8" customWidth="1"/>
    <col min="3850" max="3850" width="40.75" style="8" customWidth="1"/>
    <col min="3851" max="3852" width="30.75" style="8" customWidth="1"/>
    <col min="3853" max="3853" width="13.75" style="8" customWidth="1"/>
    <col min="3854" max="3854" width="6.375" style="8" customWidth="1"/>
    <col min="3855" max="3855" width="13.25" style="8" customWidth="1"/>
    <col min="3856" max="3856" width="18.25" style="8" customWidth="1"/>
    <col min="3857" max="3857" width="15.625" style="8" customWidth="1"/>
    <col min="3858" max="4096" width="9" style="8"/>
    <col min="4097" max="4097" width="2.625" style="8" customWidth="1"/>
    <col min="4098" max="4098" width="5.75" style="8" customWidth="1"/>
    <col min="4099" max="4100" width="15.75" style="8" customWidth="1"/>
    <col min="4101" max="4101" width="49.125" style="8" customWidth="1"/>
    <col min="4102" max="4102" width="6.25" style="8" customWidth="1"/>
    <col min="4103" max="4104" width="9.875" style="8" bestFit="1" customWidth="1"/>
    <col min="4105" max="4105" width="5.75" style="8" customWidth="1"/>
    <col min="4106" max="4106" width="40.75" style="8" customWidth="1"/>
    <col min="4107" max="4108" width="30.75" style="8" customWidth="1"/>
    <col min="4109" max="4109" width="13.75" style="8" customWidth="1"/>
    <col min="4110" max="4110" width="6.375" style="8" customWidth="1"/>
    <col min="4111" max="4111" width="13.25" style="8" customWidth="1"/>
    <col min="4112" max="4112" width="18.25" style="8" customWidth="1"/>
    <col min="4113" max="4113" width="15.625" style="8" customWidth="1"/>
    <col min="4114" max="4352" width="9" style="8"/>
    <col min="4353" max="4353" width="2.625" style="8" customWidth="1"/>
    <col min="4354" max="4354" width="5.75" style="8" customWidth="1"/>
    <col min="4355" max="4356" width="15.75" style="8" customWidth="1"/>
    <col min="4357" max="4357" width="49.125" style="8" customWidth="1"/>
    <col min="4358" max="4358" width="6.25" style="8" customWidth="1"/>
    <col min="4359" max="4360" width="9.875" style="8" bestFit="1" customWidth="1"/>
    <col min="4361" max="4361" width="5.75" style="8" customWidth="1"/>
    <col min="4362" max="4362" width="40.75" style="8" customWidth="1"/>
    <col min="4363" max="4364" width="30.75" style="8" customWidth="1"/>
    <col min="4365" max="4365" width="13.75" style="8" customWidth="1"/>
    <col min="4366" max="4366" width="6.375" style="8" customWidth="1"/>
    <col min="4367" max="4367" width="13.25" style="8" customWidth="1"/>
    <col min="4368" max="4368" width="18.25" style="8" customWidth="1"/>
    <col min="4369" max="4369" width="15.625" style="8" customWidth="1"/>
    <col min="4370" max="4608" width="9" style="8"/>
    <col min="4609" max="4609" width="2.625" style="8" customWidth="1"/>
    <col min="4610" max="4610" width="5.75" style="8" customWidth="1"/>
    <col min="4611" max="4612" width="15.75" style="8" customWidth="1"/>
    <col min="4613" max="4613" width="49.125" style="8" customWidth="1"/>
    <col min="4614" max="4614" width="6.25" style="8" customWidth="1"/>
    <col min="4615" max="4616" width="9.875" style="8" bestFit="1" customWidth="1"/>
    <col min="4617" max="4617" width="5.75" style="8" customWidth="1"/>
    <col min="4618" max="4618" width="40.75" style="8" customWidth="1"/>
    <col min="4619" max="4620" width="30.75" style="8" customWidth="1"/>
    <col min="4621" max="4621" width="13.75" style="8" customWidth="1"/>
    <col min="4622" max="4622" width="6.375" style="8" customWidth="1"/>
    <col min="4623" max="4623" width="13.25" style="8" customWidth="1"/>
    <col min="4624" max="4624" width="18.25" style="8" customWidth="1"/>
    <col min="4625" max="4625" width="15.625" style="8" customWidth="1"/>
    <col min="4626" max="4864" width="9" style="8"/>
    <col min="4865" max="4865" width="2.625" style="8" customWidth="1"/>
    <col min="4866" max="4866" width="5.75" style="8" customWidth="1"/>
    <col min="4867" max="4868" width="15.75" style="8" customWidth="1"/>
    <col min="4869" max="4869" width="49.125" style="8" customWidth="1"/>
    <col min="4870" max="4870" width="6.25" style="8" customWidth="1"/>
    <col min="4871" max="4872" width="9.875" style="8" bestFit="1" customWidth="1"/>
    <col min="4873" max="4873" width="5.75" style="8" customWidth="1"/>
    <col min="4874" max="4874" width="40.75" style="8" customWidth="1"/>
    <col min="4875" max="4876" width="30.75" style="8" customWidth="1"/>
    <col min="4877" max="4877" width="13.75" style="8" customWidth="1"/>
    <col min="4878" max="4878" width="6.375" style="8" customWidth="1"/>
    <col min="4879" max="4879" width="13.25" style="8" customWidth="1"/>
    <col min="4880" max="4880" width="18.25" style="8" customWidth="1"/>
    <col min="4881" max="4881" width="15.625" style="8" customWidth="1"/>
    <col min="4882" max="5120" width="9" style="8"/>
    <col min="5121" max="5121" width="2.625" style="8" customWidth="1"/>
    <col min="5122" max="5122" width="5.75" style="8" customWidth="1"/>
    <col min="5123" max="5124" width="15.75" style="8" customWidth="1"/>
    <col min="5125" max="5125" width="49.125" style="8" customWidth="1"/>
    <col min="5126" max="5126" width="6.25" style="8" customWidth="1"/>
    <col min="5127" max="5128" width="9.875" style="8" bestFit="1" customWidth="1"/>
    <col min="5129" max="5129" width="5.75" style="8" customWidth="1"/>
    <col min="5130" max="5130" width="40.75" style="8" customWidth="1"/>
    <col min="5131" max="5132" width="30.75" style="8" customWidth="1"/>
    <col min="5133" max="5133" width="13.75" style="8" customWidth="1"/>
    <col min="5134" max="5134" width="6.375" style="8" customWidth="1"/>
    <col min="5135" max="5135" width="13.25" style="8" customWidth="1"/>
    <col min="5136" max="5136" width="18.25" style="8" customWidth="1"/>
    <col min="5137" max="5137" width="15.625" style="8" customWidth="1"/>
    <col min="5138" max="5376" width="9" style="8"/>
    <col min="5377" max="5377" width="2.625" style="8" customWidth="1"/>
    <col min="5378" max="5378" width="5.75" style="8" customWidth="1"/>
    <col min="5379" max="5380" width="15.75" style="8" customWidth="1"/>
    <col min="5381" max="5381" width="49.125" style="8" customWidth="1"/>
    <col min="5382" max="5382" width="6.25" style="8" customWidth="1"/>
    <col min="5383" max="5384" width="9.875" style="8" bestFit="1" customWidth="1"/>
    <col min="5385" max="5385" width="5.75" style="8" customWidth="1"/>
    <col min="5386" max="5386" width="40.75" style="8" customWidth="1"/>
    <col min="5387" max="5388" width="30.75" style="8" customWidth="1"/>
    <col min="5389" max="5389" width="13.75" style="8" customWidth="1"/>
    <col min="5390" max="5390" width="6.375" style="8" customWidth="1"/>
    <col min="5391" max="5391" width="13.25" style="8" customWidth="1"/>
    <col min="5392" max="5392" width="18.25" style="8" customWidth="1"/>
    <col min="5393" max="5393" width="15.625" style="8" customWidth="1"/>
    <col min="5394" max="5632" width="9" style="8"/>
    <col min="5633" max="5633" width="2.625" style="8" customWidth="1"/>
    <col min="5634" max="5634" width="5.75" style="8" customWidth="1"/>
    <col min="5635" max="5636" width="15.75" style="8" customWidth="1"/>
    <col min="5637" max="5637" width="49.125" style="8" customWidth="1"/>
    <col min="5638" max="5638" width="6.25" style="8" customWidth="1"/>
    <col min="5639" max="5640" width="9.875" style="8" bestFit="1" customWidth="1"/>
    <col min="5641" max="5641" width="5.75" style="8" customWidth="1"/>
    <col min="5642" max="5642" width="40.75" style="8" customWidth="1"/>
    <col min="5643" max="5644" width="30.75" style="8" customWidth="1"/>
    <col min="5645" max="5645" width="13.75" style="8" customWidth="1"/>
    <col min="5646" max="5646" width="6.375" style="8" customWidth="1"/>
    <col min="5647" max="5647" width="13.25" style="8" customWidth="1"/>
    <col min="5648" max="5648" width="18.25" style="8" customWidth="1"/>
    <col min="5649" max="5649" width="15.625" style="8" customWidth="1"/>
    <col min="5650" max="5888" width="9" style="8"/>
    <col min="5889" max="5889" width="2.625" style="8" customWidth="1"/>
    <col min="5890" max="5890" width="5.75" style="8" customWidth="1"/>
    <col min="5891" max="5892" width="15.75" style="8" customWidth="1"/>
    <col min="5893" max="5893" width="49.125" style="8" customWidth="1"/>
    <col min="5894" max="5894" width="6.25" style="8" customWidth="1"/>
    <col min="5895" max="5896" width="9.875" style="8" bestFit="1" customWidth="1"/>
    <col min="5897" max="5897" width="5.75" style="8" customWidth="1"/>
    <col min="5898" max="5898" width="40.75" style="8" customWidth="1"/>
    <col min="5899" max="5900" width="30.75" style="8" customWidth="1"/>
    <col min="5901" max="5901" width="13.75" style="8" customWidth="1"/>
    <col min="5902" max="5902" width="6.375" style="8" customWidth="1"/>
    <col min="5903" max="5903" width="13.25" style="8" customWidth="1"/>
    <col min="5904" max="5904" width="18.25" style="8" customWidth="1"/>
    <col min="5905" max="5905" width="15.625" style="8" customWidth="1"/>
    <col min="5906" max="6144" width="9" style="8"/>
    <col min="6145" max="6145" width="2.625" style="8" customWidth="1"/>
    <col min="6146" max="6146" width="5.75" style="8" customWidth="1"/>
    <col min="6147" max="6148" width="15.75" style="8" customWidth="1"/>
    <col min="6149" max="6149" width="49.125" style="8" customWidth="1"/>
    <col min="6150" max="6150" width="6.25" style="8" customWidth="1"/>
    <col min="6151" max="6152" width="9.875" style="8" bestFit="1" customWidth="1"/>
    <col min="6153" max="6153" width="5.75" style="8" customWidth="1"/>
    <col min="6154" max="6154" width="40.75" style="8" customWidth="1"/>
    <col min="6155" max="6156" width="30.75" style="8" customWidth="1"/>
    <col min="6157" max="6157" width="13.75" style="8" customWidth="1"/>
    <col min="6158" max="6158" width="6.375" style="8" customWidth="1"/>
    <col min="6159" max="6159" width="13.25" style="8" customWidth="1"/>
    <col min="6160" max="6160" width="18.25" style="8" customWidth="1"/>
    <col min="6161" max="6161" width="15.625" style="8" customWidth="1"/>
    <col min="6162" max="6400" width="9" style="8"/>
    <col min="6401" max="6401" width="2.625" style="8" customWidth="1"/>
    <col min="6402" max="6402" width="5.75" style="8" customWidth="1"/>
    <col min="6403" max="6404" width="15.75" style="8" customWidth="1"/>
    <col min="6405" max="6405" width="49.125" style="8" customWidth="1"/>
    <col min="6406" max="6406" width="6.25" style="8" customWidth="1"/>
    <col min="6407" max="6408" width="9.875" style="8" bestFit="1" customWidth="1"/>
    <col min="6409" max="6409" width="5.75" style="8" customWidth="1"/>
    <col min="6410" max="6410" width="40.75" style="8" customWidth="1"/>
    <col min="6411" max="6412" width="30.75" style="8" customWidth="1"/>
    <col min="6413" max="6413" width="13.75" style="8" customWidth="1"/>
    <col min="6414" max="6414" width="6.375" style="8" customWidth="1"/>
    <col min="6415" max="6415" width="13.25" style="8" customWidth="1"/>
    <col min="6416" max="6416" width="18.25" style="8" customWidth="1"/>
    <col min="6417" max="6417" width="15.625" style="8" customWidth="1"/>
    <col min="6418" max="6656" width="9" style="8"/>
    <col min="6657" max="6657" width="2.625" style="8" customWidth="1"/>
    <col min="6658" max="6658" width="5.75" style="8" customWidth="1"/>
    <col min="6659" max="6660" width="15.75" style="8" customWidth="1"/>
    <col min="6661" max="6661" width="49.125" style="8" customWidth="1"/>
    <col min="6662" max="6662" width="6.25" style="8" customWidth="1"/>
    <col min="6663" max="6664" width="9.875" style="8" bestFit="1" customWidth="1"/>
    <col min="6665" max="6665" width="5.75" style="8" customWidth="1"/>
    <col min="6666" max="6666" width="40.75" style="8" customWidth="1"/>
    <col min="6667" max="6668" width="30.75" style="8" customWidth="1"/>
    <col min="6669" max="6669" width="13.75" style="8" customWidth="1"/>
    <col min="6670" max="6670" width="6.375" style="8" customWidth="1"/>
    <col min="6671" max="6671" width="13.25" style="8" customWidth="1"/>
    <col min="6672" max="6672" width="18.25" style="8" customWidth="1"/>
    <col min="6673" max="6673" width="15.625" style="8" customWidth="1"/>
    <col min="6674" max="6912" width="9" style="8"/>
    <col min="6913" max="6913" width="2.625" style="8" customWidth="1"/>
    <col min="6914" max="6914" width="5.75" style="8" customWidth="1"/>
    <col min="6915" max="6916" width="15.75" style="8" customWidth="1"/>
    <col min="6917" max="6917" width="49.125" style="8" customWidth="1"/>
    <col min="6918" max="6918" width="6.25" style="8" customWidth="1"/>
    <col min="6919" max="6920" width="9.875" style="8" bestFit="1" customWidth="1"/>
    <col min="6921" max="6921" width="5.75" style="8" customWidth="1"/>
    <col min="6922" max="6922" width="40.75" style="8" customWidth="1"/>
    <col min="6923" max="6924" width="30.75" style="8" customWidth="1"/>
    <col min="6925" max="6925" width="13.75" style="8" customWidth="1"/>
    <col min="6926" max="6926" width="6.375" style="8" customWidth="1"/>
    <col min="6927" max="6927" width="13.25" style="8" customWidth="1"/>
    <col min="6928" max="6928" width="18.25" style="8" customWidth="1"/>
    <col min="6929" max="6929" width="15.625" style="8" customWidth="1"/>
    <col min="6930" max="7168" width="9" style="8"/>
    <col min="7169" max="7169" width="2.625" style="8" customWidth="1"/>
    <col min="7170" max="7170" width="5.75" style="8" customWidth="1"/>
    <col min="7171" max="7172" width="15.75" style="8" customWidth="1"/>
    <col min="7173" max="7173" width="49.125" style="8" customWidth="1"/>
    <col min="7174" max="7174" width="6.25" style="8" customWidth="1"/>
    <col min="7175" max="7176" width="9.875" style="8" bestFit="1" customWidth="1"/>
    <col min="7177" max="7177" width="5.75" style="8" customWidth="1"/>
    <col min="7178" max="7178" width="40.75" style="8" customWidth="1"/>
    <col min="7179" max="7180" width="30.75" style="8" customWidth="1"/>
    <col min="7181" max="7181" width="13.75" style="8" customWidth="1"/>
    <col min="7182" max="7182" width="6.375" style="8" customWidth="1"/>
    <col min="7183" max="7183" width="13.25" style="8" customWidth="1"/>
    <col min="7184" max="7184" width="18.25" style="8" customWidth="1"/>
    <col min="7185" max="7185" width="15.625" style="8" customWidth="1"/>
    <col min="7186" max="7424" width="9" style="8"/>
    <col min="7425" max="7425" width="2.625" style="8" customWidth="1"/>
    <col min="7426" max="7426" width="5.75" style="8" customWidth="1"/>
    <col min="7427" max="7428" width="15.75" style="8" customWidth="1"/>
    <col min="7429" max="7429" width="49.125" style="8" customWidth="1"/>
    <col min="7430" max="7430" width="6.25" style="8" customWidth="1"/>
    <col min="7431" max="7432" width="9.875" style="8" bestFit="1" customWidth="1"/>
    <col min="7433" max="7433" width="5.75" style="8" customWidth="1"/>
    <col min="7434" max="7434" width="40.75" style="8" customWidth="1"/>
    <col min="7435" max="7436" width="30.75" style="8" customWidth="1"/>
    <col min="7437" max="7437" width="13.75" style="8" customWidth="1"/>
    <col min="7438" max="7438" width="6.375" style="8" customWidth="1"/>
    <col min="7439" max="7439" width="13.25" style="8" customWidth="1"/>
    <col min="7440" max="7440" width="18.25" style="8" customWidth="1"/>
    <col min="7441" max="7441" width="15.625" style="8" customWidth="1"/>
    <col min="7442" max="7680" width="9" style="8"/>
    <col min="7681" max="7681" width="2.625" style="8" customWidth="1"/>
    <col min="7682" max="7682" width="5.75" style="8" customWidth="1"/>
    <col min="7683" max="7684" width="15.75" style="8" customWidth="1"/>
    <col min="7685" max="7685" width="49.125" style="8" customWidth="1"/>
    <col min="7686" max="7686" width="6.25" style="8" customWidth="1"/>
    <col min="7687" max="7688" width="9.875" style="8" bestFit="1" customWidth="1"/>
    <col min="7689" max="7689" width="5.75" style="8" customWidth="1"/>
    <col min="7690" max="7690" width="40.75" style="8" customWidth="1"/>
    <col min="7691" max="7692" width="30.75" style="8" customWidth="1"/>
    <col min="7693" max="7693" width="13.75" style="8" customWidth="1"/>
    <col min="7694" max="7694" width="6.375" style="8" customWidth="1"/>
    <col min="7695" max="7695" width="13.25" style="8" customWidth="1"/>
    <col min="7696" max="7696" width="18.25" style="8" customWidth="1"/>
    <col min="7697" max="7697" width="15.625" style="8" customWidth="1"/>
    <col min="7698" max="7936" width="9" style="8"/>
    <col min="7937" max="7937" width="2.625" style="8" customWidth="1"/>
    <col min="7938" max="7938" width="5.75" style="8" customWidth="1"/>
    <col min="7939" max="7940" width="15.75" style="8" customWidth="1"/>
    <col min="7941" max="7941" width="49.125" style="8" customWidth="1"/>
    <col min="7942" max="7942" width="6.25" style="8" customWidth="1"/>
    <col min="7943" max="7944" width="9.875" style="8" bestFit="1" customWidth="1"/>
    <col min="7945" max="7945" width="5.75" style="8" customWidth="1"/>
    <col min="7946" max="7946" width="40.75" style="8" customWidth="1"/>
    <col min="7947" max="7948" width="30.75" style="8" customWidth="1"/>
    <col min="7949" max="7949" width="13.75" style="8" customWidth="1"/>
    <col min="7950" max="7950" width="6.375" style="8" customWidth="1"/>
    <col min="7951" max="7951" width="13.25" style="8" customWidth="1"/>
    <col min="7952" max="7952" width="18.25" style="8" customWidth="1"/>
    <col min="7953" max="7953" width="15.625" style="8" customWidth="1"/>
    <col min="7954" max="8192" width="9" style="8"/>
    <col min="8193" max="8193" width="2.625" style="8" customWidth="1"/>
    <col min="8194" max="8194" width="5.75" style="8" customWidth="1"/>
    <col min="8195" max="8196" width="15.75" style="8" customWidth="1"/>
    <col min="8197" max="8197" width="49.125" style="8" customWidth="1"/>
    <col min="8198" max="8198" width="6.25" style="8" customWidth="1"/>
    <col min="8199" max="8200" width="9.875" style="8" bestFit="1" customWidth="1"/>
    <col min="8201" max="8201" width="5.75" style="8" customWidth="1"/>
    <col min="8202" max="8202" width="40.75" style="8" customWidth="1"/>
    <col min="8203" max="8204" width="30.75" style="8" customWidth="1"/>
    <col min="8205" max="8205" width="13.75" style="8" customWidth="1"/>
    <col min="8206" max="8206" width="6.375" style="8" customWidth="1"/>
    <col min="8207" max="8207" width="13.25" style="8" customWidth="1"/>
    <col min="8208" max="8208" width="18.25" style="8" customWidth="1"/>
    <col min="8209" max="8209" width="15.625" style="8" customWidth="1"/>
    <col min="8210" max="8448" width="9" style="8"/>
    <col min="8449" max="8449" width="2.625" style="8" customWidth="1"/>
    <col min="8450" max="8450" width="5.75" style="8" customWidth="1"/>
    <col min="8451" max="8452" width="15.75" style="8" customWidth="1"/>
    <col min="8453" max="8453" width="49.125" style="8" customWidth="1"/>
    <col min="8454" max="8454" width="6.25" style="8" customWidth="1"/>
    <col min="8455" max="8456" width="9.875" style="8" bestFit="1" customWidth="1"/>
    <col min="8457" max="8457" width="5.75" style="8" customWidth="1"/>
    <col min="8458" max="8458" width="40.75" style="8" customWidth="1"/>
    <col min="8459" max="8460" width="30.75" style="8" customWidth="1"/>
    <col min="8461" max="8461" width="13.75" style="8" customWidth="1"/>
    <col min="8462" max="8462" width="6.375" style="8" customWidth="1"/>
    <col min="8463" max="8463" width="13.25" style="8" customWidth="1"/>
    <col min="8464" max="8464" width="18.25" style="8" customWidth="1"/>
    <col min="8465" max="8465" width="15.625" style="8" customWidth="1"/>
    <col min="8466" max="8704" width="9" style="8"/>
    <col min="8705" max="8705" width="2.625" style="8" customWidth="1"/>
    <col min="8706" max="8706" width="5.75" style="8" customWidth="1"/>
    <col min="8707" max="8708" width="15.75" style="8" customWidth="1"/>
    <col min="8709" max="8709" width="49.125" style="8" customWidth="1"/>
    <col min="8710" max="8710" width="6.25" style="8" customWidth="1"/>
    <col min="8711" max="8712" width="9.875" style="8" bestFit="1" customWidth="1"/>
    <col min="8713" max="8713" width="5.75" style="8" customWidth="1"/>
    <col min="8714" max="8714" width="40.75" style="8" customWidth="1"/>
    <col min="8715" max="8716" width="30.75" style="8" customWidth="1"/>
    <col min="8717" max="8717" width="13.75" style="8" customWidth="1"/>
    <col min="8718" max="8718" width="6.375" style="8" customWidth="1"/>
    <col min="8719" max="8719" width="13.25" style="8" customWidth="1"/>
    <col min="8720" max="8720" width="18.25" style="8" customWidth="1"/>
    <col min="8721" max="8721" width="15.625" style="8" customWidth="1"/>
    <col min="8722" max="8960" width="9" style="8"/>
    <col min="8961" max="8961" width="2.625" style="8" customWidth="1"/>
    <col min="8962" max="8962" width="5.75" style="8" customWidth="1"/>
    <col min="8963" max="8964" width="15.75" style="8" customWidth="1"/>
    <col min="8965" max="8965" width="49.125" style="8" customWidth="1"/>
    <col min="8966" max="8966" width="6.25" style="8" customWidth="1"/>
    <col min="8967" max="8968" width="9.875" style="8" bestFit="1" customWidth="1"/>
    <col min="8969" max="8969" width="5.75" style="8" customWidth="1"/>
    <col min="8970" max="8970" width="40.75" style="8" customWidth="1"/>
    <col min="8971" max="8972" width="30.75" style="8" customWidth="1"/>
    <col min="8973" max="8973" width="13.75" style="8" customWidth="1"/>
    <col min="8974" max="8974" width="6.375" style="8" customWidth="1"/>
    <col min="8975" max="8975" width="13.25" style="8" customWidth="1"/>
    <col min="8976" max="8976" width="18.25" style="8" customWidth="1"/>
    <col min="8977" max="8977" width="15.625" style="8" customWidth="1"/>
    <col min="8978" max="9216" width="9" style="8"/>
    <col min="9217" max="9217" width="2.625" style="8" customWidth="1"/>
    <col min="9218" max="9218" width="5.75" style="8" customWidth="1"/>
    <col min="9219" max="9220" width="15.75" style="8" customWidth="1"/>
    <col min="9221" max="9221" width="49.125" style="8" customWidth="1"/>
    <col min="9222" max="9222" width="6.25" style="8" customWidth="1"/>
    <col min="9223" max="9224" width="9.875" style="8" bestFit="1" customWidth="1"/>
    <col min="9225" max="9225" width="5.75" style="8" customWidth="1"/>
    <col min="9226" max="9226" width="40.75" style="8" customWidth="1"/>
    <col min="9227" max="9228" width="30.75" style="8" customWidth="1"/>
    <col min="9229" max="9229" width="13.75" style="8" customWidth="1"/>
    <col min="9230" max="9230" width="6.375" style="8" customWidth="1"/>
    <col min="9231" max="9231" width="13.25" style="8" customWidth="1"/>
    <col min="9232" max="9232" width="18.25" style="8" customWidth="1"/>
    <col min="9233" max="9233" width="15.625" style="8" customWidth="1"/>
    <col min="9234" max="9472" width="9" style="8"/>
    <col min="9473" max="9473" width="2.625" style="8" customWidth="1"/>
    <col min="9474" max="9474" width="5.75" style="8" customWidth="1"/>
    <col min="9475" max="9476" width="15.75" style="8" customWidth="1"/>
    <col min="9477" max="9477" width="49.125" style="8" customWidth="1"/>
    <col min="9478" max="9478" width="6.25" style="8" customWidth="1"/>
    <col min="9479" max="9480" width="9.875" style="8" bestFit="1" customWidth="1"/>
    <col min="9481" max="9481" width="5.75" style="8" customWidth="1"/>
    <col min="9482" max="9482" width="40.75" style="8" customWidth="1"/>
    <col min="9483" max="9484" width="30.75" style="8" customWidth="1"/>
    <col min="9485" max="9485" width="13.75" style="8" customWidth="1"/>
    <col min="9486" max="9486" width="6.375" style="8" customWidth="1"/>
    <col min="9487" max="9487" width="13.25" style="8" customWidth="1"/>
    <col min="9488" max="9488" width="18.25" style="8" customWidth="1"/>
    <col min="9489" max="9489" width="15.625" style="8" customWidth="1"/>
    <col min="9490" max="9728" width="9" style="8"/>
    <col min="9729" max="9729" width="2.625" style="8" customWidth="1"/>
    <col min="9730" max="9730" width="5.75" style="8" customWidth="1"/>
    <col min="9731" max="9732" width="15.75" style="8" customWidth="1"/>
    <col min="9733" max="9733" width="49.125" style="8" customWidth="1"/>
    <col min="9734" max="9734" width="6.25" style="8" customWidth="1"/>
    <col min="9735" max="9736" width="9.875" style="8" bestFit="1" customWidth="1"/>
    <col min="9737" max="9737" width="5.75" style="8" customWidth="1"/>
    <col min="9738" max="9738" width="40.75" style="8" customWidth="1"/>
    <col min="9739" max="9740" width="30.75" style="8" customWidth="1"/>
    <col min="9741" max="9741" width="13.75" style="8" customWidth="1"/>
    <col min="9742" max="9742" width="6.375" style="8" customWidth="1"/>
    <col min="9743" max="9743" width="13.25" style="8" customWidth="1"/>
    <col min="9744" max="9744" width="18.25" style="8" customWidth="1"/>
    <col min="9745" max="9745" width="15.625" style="8" customWidth="1"/>
    <col min="9746" max="9984" width="9" style="8"/>
    <col min="9985" max="9985" width="2.625" style="8" customWidth="1"/>
    <col min="9986" max="9986" width="5.75" style="8" customWidth="1"/>
    <col min="9987" max="9988" width="15.75" style="8" customWidth="1"/>
    <col min="9989" max="9989" width="49.125" style="8" customWidth="1"/>
    <col min="9990" max="9990" width="6.25" style="8" customWidth="1"/>
    <col min="9991" max="9992" width="9.875" style="8" bestFit="1" customWidth="1"/>
    <col min="9993" max="9993" width="5.75" style="8" customWidth="1"/>
    <col min="9994" max="9994" width="40.75" style="8" customWidth="1"/>
    <col min="9995" max="9996" width="30.75" style="8" customWidth="1"/>
    <col min="9997" max="9997" width="13.75" style="8" customWidth="1"/>
    <col min="9998" max="9998" width="6.375" style="8" customWidth="1"/>
    <col min="9999" max="9999" width="13.25" style="8" customWidth="1"/>
    <col min="10000" max="10000" width="18.25" style="8" customWidth="1"/>
    <col min="10001" max="10001" width="15.625" style="8" customWidth="1"/>
    <col min="10002" max="10240" width="9" style="8"/>
    <col min="10241" max="10241" width="2.625" style="8" customWidth="1"/>
    <col min="10242" max="10242" width="5.75" style="8" customWidth="1"/>
    <col min="10243" max="10244" width="15.75" style="8" customWidth="1"/>
    <col min="10245" max="10245" width="49.125" style="8" customWidth="1"/>
    <col min="10246" max="10246" width="6.25" style="8" customWidth="1"/>
    <col min="10247" max="10248" width="9.875" style="8" bestFit="1" customWidth="1"/>
    <col min="10249" max="10249" width="5.75" style="8" customWidth="1"/>
    <col min="10250" max="10250" width="40.75" style="8" customWidth="1"/>
    <col min="10251" max="10252" width="30.75" style="8" customWidth="1"/>
    <col min="10253" max="10253" width="13.75" style="8" customWidth="1"/>
    <col min="10254" max="10254" width="6.375" style="8" customWidth="1"/>
    <col min="10255" max="10255" width="13.25" style="8" customWidth="1"/>
    <col min="10256" max="10256" width="18.25" style="8" customWidth="1"/>
    <col min="10257" max="10257" width="15.625" style="8" customWidth="1"/>
    <col min="10258" max="10496" width="9" style="8"/>
    <col min="10497" max="10497" width="2.625" style="8" customWidth="1"/>
    <col min="10498" max="10498" width="5.75" style="8" customWidth="1"/>
    <col min="10499" max="10500" width="15.75" style="8" customWidth="1"/>
    <col min="10501" max="10501" width="49.125" style="8" customWidth="1"/>
    <col min="10502" max="10502" width="6.25" style="8" customWidth="1"/>
    <col min="10503" max="10504" width="9.875" style="8" bestFit="1" customWidth="1"/>
    <col min="10505" max="10505" width="5.75" style="8" customWidth="1"/>
    <col min="10506" max="10506" width="40.75" style="8" customWidth="1"/>
    <col min="10507" max="10508" width="30.75" style="8" customWidth="1"/>
    <col min="10509" max="10509" width="13.75" style="8" customWidth="1"/>
    <col min="10510" max="10510" width="6.375" style="8" customWidth="1"/>
    <col min="10511" max="10511" width="13.25" style="8" customWidth="1"/>
    <col min="10512" max="10512" width="18.25" style="8" customWidth="1"/>
    <col min="10513" max="10513" width="15.625" style="8" customWidth="1"/>
    <col min="10514" max="10752" width="9" style="8"/>
    <col min="10753" max="10753" width="2.625" style="8" customWidth="1"/>
    <col min="10754" max="10754" width="5.75" style="8" customWidth="1"/>
    <col min="10755" max="10756" width="15.75" style="8" customWidth="1"/>
    <col min="10757" max="10757" width="49.125" style="8" customWidth="1"/>
    <col min="10758" max="10758" width="6.25" style="8" customWidth="1"/>
    <col min="10759" max="10760" width="9.875" style="8" bestFit="1" customWidth="1"/>
    <col min="10761" max="10761" width="5.75" style="8" customWidth="1"/>
    <col min="10762" max="10762" width="40.75" style="8" customWidth="1"/>
    <col min="10763" max="10764" width="30.75" style="8" customWidth="1"/>
    <col min="10765" max="10765" width="13.75" style="8" customWidth="1"/>
    <col min="10766" max="10766" width="6.375" style="8" customWidth="1"/>
    <col min="10767" max="10767" width="13.25" style="8" customWidth="1"/>
    <col min="10768" max="10768" width="18.25" style="8" customWidth="1"/>
    <col min="10769" max="10769" width="15.625" style="8" customWidth="1"/>
    <col min="10770" max="11008" width="9" style="8"/>
    <col min="11009" max="11009" width="2.625" style="8" customWidth="1"/>
    <col min="11010" max="11010" width="5.75" style="8" customWidth="1"/>
    <col min="11011" max="11012" width="15.75" style="8" customWidth="1"/>
    <col min="11013" max="11013" width="49.125" style="8" customWidth="1"/>
    <col min="11014" max="11014" width="6.25" style="8" customWidth="1"/>
    <col min="11015" max="11016" width="9.875" style="8" bestFit="1" customWidth="1"/>
    <col min="11017" max="11017" width="5.75" style="8" customWidth="1"/>
    <col min="11018" max="11018" width="40.75" style="8" customWidth="1"/>
    <col min="11019" max="11020" width="30.75" style="8" customWidth="1"/>
    <col min="11021" max="11021" width="13.75" style="8" customWidth="1"/>
    <col min="11022" max="11022" width="6.375" style="8" customWidth="1"/>
    <col min="11023" max="11023" width="13.25" style="8" customWidth="1"/>
    <col min="11024" max="11024" width="18.25" style="8" customWidth="1"/>
    <col min="11025" max="11025" width="15.625" style="8" customWidth="1"/>
    <col min="11026" max="11264" width="9" style="8"/>
    <col min="11265" max="11265" width="2.625" style="8" customWidth="1"/>
    <col min="11266" max="11266" width="5.75" style="8" customWidth="1"/>
    <col min="11267" max="11268" width="15.75" style="8" customWidth="1"/>
    <col min="11269" max="11269" width="49.125" style="8" customWidth="1"/>
    <col min="11270" max="11270" width="6.25" style="8" customWidth="1"/>
    <col min="11271" max="11272" width="9.875" style="8" bestFit="1" customWidth="1"/>
    <col min="11273" max="11273" width="5.75" style="8" customWidth="1"/>
    <col min="11274" max="11274" width="40.75" style="8" customWidth="1"/>
    <col min="11275" max="11276" width="30.75" style="8" customWidth="1"/>
    <col min="11277" max="11277" width="13.75" style="8" customWidth="1"/>
    <col min="11278" max="11278" width="6.375" style="8" customWidth="1"/>
    <col min="11279" max="11279" width="13.25" style="8" customWidth="1"/>
    <col min="11280" max="11280" width="18.25" style="8" customWidth="1"/>
    <col min="11281" max="11281" width="15.625" style="8" customWidth="1"/>
    <col min="11282" max="11520" width="9" style="8"/>
    <col min="11521" max="11521" width="2.625" style="8" customWidth="1"/>
    <col min="11522" max="11522" width="5.75" style="8" customWidth="1"/>
    <col min="11523" max="11524" width="15.75" style="8" customWidth="1"/>
    <col min="11525" max="11525" width="49.125" style="8" customWidth="1"/>
    <col min="11526" max="11526" width="6.25" style="8" customWidth="1"/>
    <col min="11527" max="11528" width="9.875" style="8" bestFit="1" customWidth="1"/>
    <col min="11529" max="11529" width="5.75" style="8" customWidth="1"/>
    <col min="11530" max="11530" width="40.75" style="8" customWidth="1"/>
    <col min="11531" max="11532" width="30.75" style="8" customWidth="1"/>
    <col min="11533" max="11533" width="13.75" style="8" customWidth="1"/>
    <col min="11534" max="11534" width="6.375" style="8" customWidth="1"/>
    <col min="11535" max="11535" width="13.25" style="8" customWidth="1"/>
    <col min="11536" max="11536" width="18.25" style="8" customWidth="1"/>
    <col min="11537" max="11537" width="15.625" style="8" customWidth="1"/>
    <col min="11538" max="11776" width="9" style="8"/>
    <col min="11777" max="11777" width="2.625" style="8" customWidth="1"/>
    <col min="11778" max="11778" width="5.75" style="8" customWidth="1"/>
    <col min="11779" max="11780" width="15.75" style="8" customWidth="1"/>
    <col min="11781" max="11781" width="49.125" style="8" customWidth="1"/>
    <col min="11782" max="11782" width="6.25" style="8" customWidth="1"/>
    <col min="11783" max="11784" width="9.875" style="8" bestFit="1" customWidth="1"/>
    <col min="11785" max="11785" width="5.75" style="8" customWidth="1"/>
    <col min="11786" max="11786" width="40.75" style="8" customWidth="1"/>
    <col min="11787" max="11788" width="30.75" style="8" customWidth="1"/>
    <col min="11789" max="11789" width="13.75" style="8" customWidth="1"/>
    <col min="11790" max="11790" width="6.375" style="8" customWidth="1"/>
    <col min="11791" max="11791" width="13.25" style="8" customWidth="1"/>
    <col min="11792" max="11792" width="18.25" style="8" customWidth="1"/>
    <col min="11793" max="11793" width="15.625" style="8" customWidth="1"/>
    <col min="11794" max="12032" width="9" style="8"/>
    <col min="12033" max="12033" width="2.625" style="8" customWidth="1"/>
    <col min="12034" max="12034" width="5.75" style="8" customWidth="1"/>
    <col min="12035" max="12036" width="15.75" style="8" customWidth="1"/>
    <col min="12037" max="12037" width="49.125" style="8" customWidth="1"/>
    <col min="12038" max="12038" width="6.25" style="8" customWidth="1"/>
    <col min="12039" max="12040" width="9.875" style="8" bestFit="1" customWidth="1"/>
    <col min="12041" max="12041" width="5.75" style="8" customWidth="1"/>
    <col min="12042" max="12042" width="40.75" style="8" customWidth="1"/>
    <col min="12043" max="12044" width="30.75" style="8" customWidth="1"/>
    <col min="12045" max="12045" width="13.75" style="8" customWidth="1"/>
    <col min="12046" max="12046" width="6.375" style="8" customWidth="1"/>
    <col min="12047" max="12047" width="13.25" style="8" customWidth="1"/>
    <col min="12048" max="12048" width="18.25" style="8" customWidth="1"/>
    <col min="12049" max="12049" width="15.625" style="8" customWidth="1"/>
    <col min="12050" max="12288" width="9" style="8"/>
    <col min="12289" max="12289" width="2.625" style="8" customWidth="1"/>
    <col min="12290" max="12290" width="5.75" style="8" customWidth="1"/>
    <col min="12291" max="12292" width="15.75" style="8" customWidth="1"/>
    <col min="12293" max="12293" width="49.125" style="8" customWidth="1"/>
    <col min="12294" max="12294" width="6.25" style="8" customWidth="1"/>
    <col min="12295" max="12296" width="9.875" style="8" bestFit="1" customWidth="1"/>
    <col min="12297" max="12297" width="5.75" style="8" customWidth="1"/>
    <col min="12298" max="12298" width="40.75" style="8" customWidth="1"/>
    <col min="12299" max="12300" width="30.75" style="8" customWidth="1"/>
    <col min="12301" max="12301" width="13.75" style="8" customWidth="1"/>
    <col min="12302" max="12302" width="6.375" style="8" customWidth="1"/>
    <col min="12303" max="12303" width="13.25" style="8" customWidth="1"/>
    <col min="12304" max="12304" width="18.25" style="8" customWidth="1"/>
    <col min="12305" max="12305" width="15.625" style="8" customWidth="1"/>
    <col min="12306" max="12544" width="9" style="8"/>
    <col min="12545" max="12545" width="2.625" style="8" customWidth="1"/>
    <col min="12546" max="12546" width="5.75" style="8" customWidth="1"/>
    <col min="12547" max="12548" width="15.75" style="8" customWidth="1"/>
    <col min="12549" max="12549" width="49.125" style="8" customWidth="1"/>
    <col min="12550" max="12550" width="6.25" style="8" customWidth="1"/>
    <col min="12551" max="12552" width="9.875" style="8" bestFit="1" customWidth="1"/>
    <col min="12553" max="12553" width="5.75" style="8" customWidth="1"/>
    <col min="12554" max="12554" width="40.75" style="8" customWidth="1"/>
    <col min="12555" max="12556" width="30.75" style="8" customWidth="1"/>
    <col min="12557" max="12557" width="13.75" style="8" customWidth="1"/>
    <col min="12558" max="12558" width="6.375" style="8" customWidth="1"/>
    <col min="12559" max="12559" width="13.25" style="8" customWidth="1"/>
    <col min="12560" max="12560" width="18.25" style="8" customWidth="1"/>
    <col min="12561" max="12561" width="15.625" style="8" customWidth="1"/>
    <col min="12562" max="12800" width="9" style="8"/>
    <col min="12801" max="12801" width="2.625" style="8" customWidth="1"/>
    <col min="12802" max="12802" width="5.75" style="8" customWidth="1"/>
    <col min="12803" max="12804" width="15.75" style="8" customWidth="1"/>
    <col min="12805" max="12805" width="49.125" style="8" customWidth="1"/>
    <col min="12806" max="12806" width="6.25" style="8" customWidth="1"/>
    <col min="12807" max="12808" width="9.875" style="8" bestFit="1" customWidth="1"/>
    <col min="12809" max="12809" width="5.75" style="8" customWidth="1"/>
    <col min="12810" max="12810" width="40.75" style="8" customWidth="1"/>
    <col min="12811" max="12812" width="30.75" style="8" customWidth="1"/>
    <col min="12813" max="12813" width="13.75" style="8" customWidth="1"/>
    <col min="12814" max="12814" width="6.375" style="8" customWidth="1"/>
    <col min="12815" max="12815" width="13.25" style="8" customWidth="1"/>
    <col min="12816" max="12816" width="18.25" style="8" customWidth="1"/>
    <col min="12817" max="12817" width="15.625" style="8" customWidth="1"/>
    <col min="12818" max="13056" width="9" style="8"/>
    <col min="13057" max="13057" width="2.625" style="8" customWidth="1"/>
    <col min="13058" max="13058" width="5.75" style="8" customWidth="1"/>
    <col min="13059" max="13060" width="15.75" style="8" customWidth="1"/>
    <col min="13061" max="13061" width="49.125" style="8" customWidth="1"/>
    <col min="13062" max="13062" width="6.25" style="8" customWidth="1"/>
    <col min="13063" max="13064" width="9.875" style="8" bestFit="1" customWidth="1"/>
    <col min="13065" max="13065" width="5.75" style="8" customWidth="1"/>
    <col min="13066" max="13066" width="40.75" style="8" customWidth="1"/>
    <col min="13067" max="13068" width="30.75" style="8" customWidth="1"/>
    <col min="13069" max="13069" width="13.75" style="8" customWidth="1"/>
    <col min="13070" max="13070" width="6.375" style="8" customWidth="1"/>
    <col min="13071" max="13071" width="13.25" style="8" customWidth="1"/>
    <col min="13072" max="13072" width="18.25" style="8" customWidth="1"/>
    <col min="13073" max="13073" width="15.625" style="8" customWidth="1"/>
    <col min="13074" max="13312" width="9" style="8"/>
    <col min="13313" max="13313" width="2.625" style="8" customWidth="1"/>
    <col min="13314" max="13314" width="5.75" style="8" customWidth="1"/>
    <col min="13315" max="13316" width="15.75" style="8" customWidth="1"/>
    <col min="13317" max="13317" width="49.125" style="8" customWidth="1"/>
    <col min="13318" max="13318" width="6.25" style="8" customWidth="1"/>
    <col min="13319" max="13320" width="9.875" style="8" bestFit="1" customWidth="1"/>
    <col min="13321" max="13321" width="5.75" style="8" customWidth="1"/>
    <col min="13322" max="13322" width="40.75" style="8" customWidth="1"/>
    <col min="13323" max="13324" width="30.75" style="8" customWidth="1"/>
    <col min="13325" max="13325" width="13.75" style="8" customWidth="1"/>
    <col min="13326" max="13326" width="6.375" style="8" customWidth="1"/>
    <col min="13327" max="13327" width="13.25" style="8" customWidth="1"/>
    <col min="13328" max="13328" width="18.25" style="8" customWidth="1"/>
    <col min="13329" max="13329" width="15.625" style="8" customWidth="1"/>
    <col min="13330" max="13568" width="9" style="8"/>
    <col min="13569" max="13569" width="2.625" style="8" customWidth="1"/>
    <col min="13570" max="13570" width="5.75" style="8" customWidth="1"/>
    <col min="13571" max="13572" width="15.75" style="8" customWidth="1"/>
    <col min="13573" max="13573" width="49.125" style="8" customWidth="1"/>
    <col min="13574" max="13574" width="6.25" style="8" customWidth="1"/>
    <col min="13575" max="13576" width="9.875" style="8" bestFit="1" customWidth="1"/>
    <col min="13577" max="13577" width="5.75" style="8" customWidth="1"/>
    <col min="13578" max="13578" width="40.75" style="8" customWidth="1"/>
    <col min="13579" max="13580" width="30.75" style="8" customWidth="1"/>
    <col min="13581" max="13581" width="13.75" style="8" customWidth="1"/>
    <col min="13582" max="13582" width="6.375" style="8" customWidth="1"/>
    <col min="13583" max="13583" width="13.25" style="8" customWidth="1"/>
    <col min="13584" max="13584" width="18.25" style="8" customWidth="1"/>
    <col min="13585" max="13585" width="15.625" style="8" customWidth="1"/>
    <col min="13586" max="13824" width="9" style="8"/>
    <col min="13825" max="13825" width="2.625" style="8" customWidth="1"/>
    <col min="13826" max="13826" width="5.75" style="8" customWidth="1"/>
    <col min="13827" max="13828" width="15.75" style="8" customWidth="1"/>
    <col min="13829" max="13829" width="49.125" style="8" customWidth="1"/>
    <col min="13830" max="13830" width="6.25" style="8" customWidth="1"/>
    <col min="13831" max="13832" width="9.875" style="8" bestFit="1" customWidth="1"/>
    <col min="13833" max="13833" width="5.75" style="8" customWidth="1"/>
    <col min="13834" max="13834" width="40.75" style="8" customWidth="1"/>
    <col min="13835" max="13836" width="30.75" style="8" customWidth="1"/>
    <col min="13837" max="13837" width="13.75" style="8" customWidth="1"/>
    <col min="13838" max="13838" width="6.375" style="8" customWidth="1"/>
    <col min="13839" max="13839" width="13.25" style="8" customWidth="1"/>
    <col min="13840" max="13840" width="18.25" style="8" customWidth="1"/>
    <col min="13841" max="13841" width="15.625" style="8" customWidth="1"/>
    <col min="13842" max="14080" width="9" style="8"/>
    <col min="14081" max="14081" width="2.625" style="8" customWidth="1"/>
    <col min="14082" max="14082" width="5.75" style="8" customWidth="1"/>
    <col min="14083" max="14084" width="15.75" style="8" customWidth="1"/>
    <col min="14085" max="14085" width="49.125" style="8" customWidth="1"/>
    <col min="14086" max="14086" width="6.25" style="8" customWidth="1"/>
    <col min="14087" max="14088" width="9.875" style="8" bestFit="1" customWidth="1"/>
    <col min="14089" max="14089" width="5.75" style="8" customWidth="1"/>
    <col min="14090" max="14090" width="40.75" style="8" customWidth="1"/>
    <col min="14091" max="14092" width="30.75" style="8" customWidth="1"/>
    <col min="14093" max="14093" width="13.75" style="8" customWidth="1"/>
    <col min="14094" max="14094" width="6.375" style="8" customWidth="1"/>
    <col min="14095" max="14095" width="13.25" style="8" customWidth="1"/>
    <col min="14096" max="14096" width="18.25" style="8" customWidth="1"/>
    <col min="14097" max="14097" width="15.625" style="8" customWidth="1"/>
    <col min="14098" max="14336" width="9" style="8"/>
    <col min="14337" max="14337" width="2.625" style="8" customWidth="1"/>
    <col min="14338" max="14338" width="5.75" style="8" customWidth="1"/>
    <col min="14339" max="14340" width="15.75" style="8" customWidth="1"/>
    <col min="14341" max="14341" width="49.125" style="8" customWidth="1"/>
    <col min="14342" max="14342" width="6.25" style="8" customWidth="1"/>
    <col min="14343" max="14344" width="9.875" style="8" bestFit="1" customWidth="1"/>
    <col min="14345" max="14345" width="5.75" style="8" customWidth="1"/>
    <col min="14346" max="14346" width="40.75" style="8" customWidth="1"/>
    <col min="14347" max="14348" width="30.75" style="8" customWidth="1"/>
    <col min="14349" max="14349" width="13.75" style="8" customWidth="1"/>
    <col min="14350" max="14350" width="6.375" style="8" customWidth="1"/>
    <col min="14351" max="14351" width="13.25" style="8" customWidth="1"/>
    <col min="14352" max="14352" width="18.25" style="8" customWidth="1"/>
    <col min="14353" max="14353" width="15.625" style="8" customWidth="1"/>
    <col min="14354" max="14592" width="9" style="8"/>
    <col min="14593" max="14593" width="2.625" style="8" customWidth="1"/>
    <col min="14594" max="14594" width="5.75" style="8" customWidth="1"/>
    <col min="14595" max="14596" width="15.75" style="8" customWidth="1"/>
    <col min="14597" max="14597" width="49.125" style="8" customWidth="1"/>
    <col min="14598" max="14598" width="6.25" style="8" customWidth="1"/>
    <col min="14599" max="14600" width="9.875" style="8" bestFit="1" customWidth="1"/>
    <col min="14601" max="14601" width="5.75" style="8" customWidth="1"/>
    <col min="14602" max="14602" width="40.75" style="8" customWidth="1"/>
    <col min="14603" max="14604" width="30.75" style="8" customWidth="1"/>
    <col min="14605" max="14605" width="13.75" style="8" customWidth="1"/>
    <col min="14606" max="14606" width="6.375" style="8" customWidth="1"/>
    <col min="14607" max="14607" width="13.25" style="8" customWidth="1"/>
    <col min="14608" max="14608" width="18.25" style="8" customWidth="1"/>
    <col min="14609" max="14609" width="15.625" style="8" customWidth="1"/>
    <col min="14610" max="14848" width="9" style="8"/>
    <col min="14849" max="14849" width="2.625" style="8" customWidth="1"/>
    <col min="14850" max="14850" width="5.75" style="8" customWidth="1"/>
    <col min="14851" max="14852" width="15.75" style="8" customWidth="1"/>
    <col min="14853" max="14853" width="49.125" style="8" customWidth="1"/>
    <col min="14854" max="14854" width="6.25" style="8" customWidth="1"/>
    <col min="14855" max="14856" width="9.875" style="8" bestFit="1" customWidth="1"/>
    <col min="14857" max="14857" width="5.75" style="8" customWidth="1"/>
    <col min="14858" max="14858" width="40.75" style="8" customWidth="1"/>
    <col min="14859" max="14860" width="30.75" style="8" customWidth="1"/>
    <col min="14861" max="14861" width="13.75" style="8" customWidth="1"/>
    <col min="14862" max="14862" width="6.375" style="8" customWidth="1"/>
    <col min="14863" max="14863" width="13.25" style="8" customWidth="1"/>
    <col min="14864" max="14864" width="18.25" style="8" customWidth="1"/>
    <col min="14865" max="14865" width="15.625" style="8" customWidth="1"/>
    <col min="14866" max="15104" width="9" style="8"/>
    <col min="15105" max="15105" width="2.625" style="8" customWidth="1"/>
    <col min="15106" max="15106" width="5.75" style="8" customWidth="1"/>
    <col min="15107" max="15108" width="15.75" style="8" customWidth="1"/>
    <col min="15109" max="15109" width="49.125" style="8" customWidth="1"/>
    <col min="15110" max="15110" width="6.25" style="8" customWidth="1"/>
    <col min="15111" max="15112" width="9.875" style="8" bestFit="1" customWidth="1"/>
    <col min="15113" max="15113" width="5.75" style="8" customWidth="1"/>
    <col min="15114" max="15114" width="40.75" style="8" customWidth="1"/>
    <col min="15115" max="15116" width="30.75" style="8" customWidth="1"/>
    <col min="15117" max="15117" width="13.75" style="8" customWidth="1"/>
    <col min="15118" max="15118" width="6.375" style="8" customWidth="1"/>
    <col min="15119" max="15119" width="13.25" style="8" customWidth="1"/>
    <col min="15120" max="15120" width="18.25" style="8" customWidth="1"/>
    <col min="15121" max="15121" width="15.625" style="8" customWidth="1"/>
    <col min="15122" max="15360" width="9" style="8"/>
    <col min="15361" max="15361" width="2.625" style="8" customWidth="1"/>
    <col min="15362" max="15362" width="5.75" style="8" customWidth="1"/>
    <col min="15363" max="15364" width="15.75" style="8" customWidth="1"/>
    <col min="15365" max="15365" width="49.125" style="8" customWidth="1"/>
    <col min="15366" max="15366" width="6.25" style="8" customWidth="1"/>
    <col min="15367" max="15368" width="9.875" style="8" bestFit="1" customWidth="1"/>
    <col min="15369" max="15369" width="5.75" style="8" customWidth="1"/>
    <col min="15370" max="15370" width="40.75" style="8" customWidth="1"/>
    <col min="15371" max="15372" width="30.75" style="8" customWidth="1"/>
    <col min="15373" max="15373" width="13.75" style="8" customWidth="1"/>
    <col min="15374" max="15374" width="6.375" style="8" customWidth="1"/>
    <col min="15375" max="15375" width="13.25" style="8" customWidth="1"/>
    <col min="15376" max="15376" width="18.25" style="8" customWidth="1"/>
    <col min="15377" max="15377" width="15.625" style="8" customWidth="1"/>
    <col min="15378" max="15616" width="9" style="8"/>
    <col min="15617" max="15617" width="2.625" style="8" customWidth="1"/>
    <col min="15618" max="15618" width="5.75" style="8" customWidth="1"/>
    <col min="15619" max="15620" width="15.75" style="8" customWidth="1"/>
    <col min="15621" max="15621" width="49.125" style="8" customWidth="1"/>
    <col min="15622" max="15622" width="6.25" style="8" customWidth="1"/>
    <col min="15623" max="15624" width="9.875" style="8" bestFit="1" customWidth="1"/>
    <col min="15625" max="15625" width="5.75" style="8" customWidth="1"/>
    <col min="15626" max="15626" width="40.75" style="8" customWidth="1"/>
    <col min="15627" max="15628" width="30.75" style="8" customWidth="1"/>
    <col min="15629" max="15629" width="13.75" style="8" customWidth="1"/>
    <col min="15630" max="15630" width="6.375" style="8" customWidth="1"/>
    <col min="15631" max="15631" width="13.25" style="8" customWidth="1"/>
    <col min="15632" max="15632" width="18.25" style="8" customWidth="1"/>
    <col min="15633" max="15633" width="15.625" style="8" customWidth="1"/>
    <col min="15634" max="15872" width="9" style="8"/>
    <col min="15873" max="15873" width="2.625" style="8" customWidth="1"/>
    <col min="15874" max="15874" width="5.75" style="8" customWidth="1"/>
    <col min="15875" max="15876" width="15.75" style="8" customWidth="1"/>
    <col min="15877" max="15877" width="49.125" style="8" customWidth="1"/>
    <col min="15878" max="15878" width="6.25" style="8" customWidth="1"/>
    <col min="15879" max="15880" width="9.875" style="8" bestFit="1" customWidth="1"/>
    <col min="15881" max="15881" width="5.75" style="8" customWidth="1"/>
    <col min="15882" max="15882" width="40.75" style="8" customWidth="1"/>
    <col min="15883" max="15884" width="30.75" style="8" customWidth="1"/>
    <col min="15885" max="15885" width="13.75" style="8" customWidth="1"/>
    <col min="15886" max="15886" width="6.375" style="8" customWidth="1"/>
    <col min="15887" max="15887" width="13.25" style="8" customWidth="1"/>
    <col min="15888" max="15888" width="18.25" style="8" customWidth="1"/>
    <col min="15889" max="15889" width="15.625" style="8" customWidth="1"/>
    <col min="15890" max="16128" width="9" style="8"/>
    <col min="16129" max="16129" width="2.625" style="8" customWidth="1"/>
    <col min="16130" max="16130" width="5.75" style="8" customWidth="1"/>
    <col min="16131" max="16132" width="15.75" style="8" customWidth="1"/>
    <col min="16133" max="16133" width="49.125" style="8" customWidth="1"/>
    <col min="16134" max="16134" width="6.25" style="8" customWidth="1"/>
    <col min="16135" max="16136" width="9.875" style="8" bestFit="1" customWidth="1"/>
    <col min="16137" max="16137" width="5.75" style="8" customWidth="1"/>
    <col min="16138" max="16138" width="40.75" style="8" customWidth="1"/>
    <col min="16139" max="16140" width="30.75" style="8" customWidth="1"/>
    <col min="16141" max="16141" width="13.75" style="8" customWidth="1"/>
    <col min="16142" max="16142" width="6.375" style="8" customWidth="1"/>
    <col min="16143" max="16143" width="13.25" style="8" customWidth="1"/>
    <col min="16144" max="16144" width="18.25" style="8" customWidth="1"/>
    <col min="16145" max="16145" width="15.625" style="8" customWidth="1"/>
    <col min="16146" max="16384" width="9" style="8"/>
  </cols>
  <sheetData>
    <row r="2" spans="2:17" ht="20.100000000000001" customHeight="1">
      <c r="B2" s="1" t="s">
        <v>0</v>
      </c>
      <c r="C2" s="1"/>
      <c r="D2" s="1"/>
      <c r="E2" s="92" t="s">
        <v>1982</v>
      </c>
      <c r="G2" s="4" t="s">
        <v>2</v>
      </c>
      <c r="H2" s="5"/>
      <c r="I2" s="6"/>
      <c r="J2" s="7">
        <f>SUM(H:H)</f>
        <v>1447074</v>
      </c>
    </row>
    <row r="3" spans="2:17" ht="20.100000000000001" customHeight="1">
      <c r="B3" s="1" t="s">
        <v>3</v>
      </c>
      <c r="C3" s="1"/>
      <c r="D3" s="1"/>
      <c r="E3" s="98" t="s">
        <v>1914</v>
      </c>
    </row>
    <row r="4" spans="2:17" ht="20.100000000000001" customHeight="1">
      <c r="B4" s="1" t="s">
        <v>1915</v>
      </c>
      <c r="C4" s="1"/>
      <c r="D4" s="1"/>
      <c r="E4" s="98" t="s">
        <v>1983</v>
      </c>
    </row>
    <row r="5" spans="2:17" ht="20.100000000000001" customHeight="1">
      <c r="B5" s="1" t="s">
        <v>6</v>
      </c>
      <c r="C5" s="1"/>
      <c r="D5" s="1"/>
      <c r="E5" s="102">
        <v>43809</v>
      </c>
      <c r="H5" s="1040" t="s">
        <v>1917</v>
      </c>
    </row>
    <row r="6" spans="2:17" ht="20.100000000000001" customHeight="1">
      <c r="B6" s="1" t="s">
        <v>7</v>
      </c>
      <c r="C6" s="1"/>
      <c r="D6" s="1"/>
      <c r="E6" s="102">
        <v>43814</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8" t="s">
        <v>550</v>
      </c>
      <c r="D9" s="219"/>
      <c r="E9" s="220"/>
      <c r="F9" s="22"/>
      <c r="G9" s="22"/>
      <c r="H9" s="167"/>
      <c r="I9" s="167"/>
      <c r="J9" s="22"/>
      <c r="K9" s="22"/>
      <c r="L9" s="22"/>
      <c r="M9" s="25"/>
      <c r="N9" s="21"/>
      <c r="O9" s="22"/>
      <c r="P9" s="25"/>
      <c r="Q9" s="26"/>
    </row>
    <row r="10" spans="2:17" s="9" customFormat="1" ht="19.7" customHeight="1">
      <c r="B10" s="21"/>
      <c r="C10" s="21" t="s">
        <v>550</v>
      </c>
      <c r="D10" s="21" t="s">
        <v>550</v>
      </c>
      <c r="E10" s="30" t="s">
        <v>1984</v>
      </c>
      <c r="F10" s="22">
        <v>1</v>
      </c>
      <c r="G10" s="21">
        <v>755000</v>
      </c>
      <c r="H10" s="27">
        <f t="shared" ref="H10:H16" si="0">F10*G10</f>
        <v>755000</v>
      </c>
      <c r="I10" s="167"/>
      <c r="J10" s="30" t="s">
        <v>1985</v>
      </c>
      <c r="K10" s="22"/>
      <c r="L10" s="22"/>
      <c r="M10" s="25"/>
      <c r="N10" s="21"/>
      <c r="O10" s="32"/>
      <c r="P10" s="25"/>
      <c r="Q10" s="26"/>
    </row>
    <row r="11" spans="2:17" s="9" customFormat="1" ht="19.7" customHeight="1">
      <c r="B11" s="21"/>
      <c r="C11" s="21" t="s">
        <v>550</v>
      </c>
      <c r="D11" s="21" t="s">
        <v>550</v>
      </c>
      <c r="E11" s="30" t="s">
        <v>1986</v>
      </c>
      <c r="F11" s="22">
        <v>1</v>
      </c>
      <c r="G11" s="21">
        <v>31500</v>
      </c>
      <c r="H11" s="27">
        <f t="shared" si="0"/>
        <v>31500</v>
      </c>
      <c r="I11" s="167"/>
      <c r="J11" s="30" t="s">
        <v>1987</v>
      </c>
      <c r="K11" s="22"/>
      <c r="L11" s="22"/>
      <c r="M11" s="25"/>
      <c r="N11" s="21"/>
      <c r="O11" s="32"/>
      <c r="P11" s="25"/>
      <c r="Q11" s="26"/>
    </row>
    <row r="12" spans="2:17" s="9" customFormat="1" ht="19.7" customHeight="1">
      <c r="B12" s="21"/>
      <c r="C12" s="21" t="s">
        <v>550</v>
      </c>
      <c r="D12" s="21" t="s">
        <v>550</v>
      </c>
      <c r="E12" s="30" t="s">
        <v>1988</v>
      </c>
      <c r="F12" s="22">
        <v>1</v>
      </c>
      <c r="G12" s="21">
        <v>14000</v>
      </c>
      <c r="H12" s="27">
        <f t="shared" si="0"/>
        <v>14000</v>
      </c>
      <c r="I12" s="167"/>
      <c r="J12" s="30" t="s">
        <v>1989</v>
      </c>
      <c r="K12" s="22"/>
      <c r="L12" s="22"/>
      <c r="M12" s="25"/>
      <c r="N12" s="21"/>
      <c r="O12" s="32"/>
      <c r="P12" s="25"/>
      <c r="Q12" s="26"/>
    </row>
    <row r="13" spans="2:17" s="9" customFormat="1" ht="19.7" customHeight="1">
      <c r="B13" s="21"/>
      <c r="C13" s="21" t="s">
        <v>550</v>
      </c>
      <c r="D13" s="21" t="s">
        <v>550</v>
      </c>
      <c r="E13" s="30" t="s">
        <v>735</v>
      </c>
      <c r="F13" s="22">
        <v>1</v>
      </c>
      <c r="G13" s="21">
        <v>14000</v>
      </c>
      <c r="H13" s="27">
        <f t="shared" si="0"/>
        <v>14000</v>
      </c>
      <c r="I13" s="167"/>
      <c r="J13" s="30" t="s">
        <v>1990</v>
      </c>
      <c r="K13" s="22"/>
      <c r="L13" s="22"/>
      <c r="M13" s="25"/>
      <c r="N13" s="21"/>
      <c r="O13" s="32"/>
      <c r="P13" s="25"/>
      <c r="Q13" s="26"/>
    </row>
    <row r="14" spans="2:17" s="9" customFormat="1" ht="19.7" customHeight="1">
      <c r="B14" s="21"/>
      <c r="C14" s="21" t="s">
        <v>550</v>
      </c>
      <c r="D14" s="21" t="s">
        <v>550</v>
      </c>
      <c r="E14" s="30" t="s">
        <v>1920</v>
      </c>
      <c r="F14" s="22">
        <v>1</v>
      </c>
      <c r="G14" s="21">
        <v>38000</v>
      </c>
      <c r="H14" s="27">
        <f t="shared" si="0"/>
        <v>38000</v>
      </c>
      <c r="I14" s="167"/>
      <c r="J14" s="30" t="s">
        <v>1991</v>
      </c>
      <c r="K14" s="22"/>
      <c r="L14" s="22"/>
      <c r="M14" s="25"/>
      <c r="N14" s="21"/>
      <c r="O14" s="32"/>
      <c r="P14" s="25"/>
      <c r="Q14" s="26"/>
    </row>
    <row r="15" spans="2:17" s="9" customFormat="1" ht="19.7" customHeight="1">
      <c r="B15" s="21"/>
      <c r="C15" s="21" t="s">
        <v>550</v>
      </c>
      <c r="D15" s="21" t="s">
        <v>550</v>
      </c>
      <c r="E15" s="30" t="s">
        <v>1921</v>
      </c>
      <c r="F15" s="22">
        <v>1</v>
      </c>
      <c r="G15" s="21">
        <v>30000</v>
      </c>
      <c r="H15" s="27">
        <f t="shared" si="0"/>
        <v>30000</v>
      </c>
      <c r="I15" s="167"/>
      <c r="J15" s="30" t="s">
        <v>1992</v>
      </c>
      <c r="K15" s="22"/>
      <c r="L15" s="22"/>
      <c r="M15" s="25"/>
      <c r="N15" s="21"/>
      <c r="O15" s="32"/>
      <c r="P15" s="25"/>
      <c r="Q15" s="26"/>
    </row>
    <row r="16" spans="2:17" s="9" customFormat="1" ht="19.7" customHeight="1">
      <c r="B16" s="21"/>
      <c r="C16" s="970" t="s">
        <v>550</v>
      </c>
      <c r="D16" s="970" t="s">
        <v>550</v>
      </c>
      <c r="E16" s="971" t="s">
        <v>1993</v>
      </c>
      <c r="F16" s="1041">
        <v>1</v>
      </c>
      <c r="G16" s="1042">
        <v>12000</v>
      </c>
      <c r="H16" s="1043">
        <f t="shared" si="0"/>
        <v>12000</v>
      </c>
      <c r="I16" s="167"/>
      <c r="J16" s="30"/>
      <c r="K16" s="22"/>
      <c r="L16" s="22"/>
      <c r="M16" s="25"/>
      <c r="N16" s="21"/>
      <c r="O16" s="32"/>
      <c r="P16" s="25"/>
      <c r="Q16" s="26"/>
    </row>
    <row r="17" spans="2:17" s="9" customFormat="1" ht="19.7" customHeight="1">
      <c r="B17" s="21"/>
      <c r="C17" s="21"/>
      <c r="D17" s="21"/>
      <c r="E17" s="974"/>
      <c r="F17" s="171"/>
      <c r="G17" s="182"/>
      <c r="H17" s="1044"/>
      <c r="I17" s="167"/>
      <c r="J17" s="30"/>
      <c r="K17" s="22"/>
      <c r="L17" s="22"/>
      <c r="M17" s="25"/>
      <c r="N17" s="21"/>
      <c r="O17" s="22"/>
      <c r="P17" s="25"/>
      <c r="Q17" s="26"/>
    </row>
    <row r="18" spans="2:17" s="9" customFormat="1" ht="19.7" customHeight="1">
      <c r="B18" s="21"/>
      <c r="C18" s="21"/>
      <c r="D18" s="21"/>
      <c r="E18" s="976">
        <f>SUM(H10:H16)</f>
        <v>894500</v>
      </c>
      <c r="F18" s="171"/>
      <c r="G18" s="182"/>
      <c r="H18" s="1044"/>
      <c r="I18" s="167"/>
      <c r="J18" s="30"/>
      <c r="K18" s="22"/>
      <c r="L18" s="22"/>
      <c r="M18" s="25"/>
      <c r="N18" s="21"/>
      <c r="O18" s="22"/>
      <c r="P18" s="25"/>
      <c r="Q18" s="26"/>
    </row>
    <row r="19" spans="2:17" s="9" customFormat="1" ht="19.7" customHeight="1">
      <c r="B19" s="21"/>
      <c r="C19" s="169"/>
      <c r="D19" s="169"/>
      <c r="E19" s="974"/>
      <c r="F19" s="171"/>
      <c r="G19" s="182"/>
      <c r="H19" s="1044"/>
      <c r="I19" s="167"/>
      <c r="J19" s="30"/>
      <c r="K19" s="22"/>
      <c r="L19" s="22"/>
      <c r="M19" s="25"/>
      <c r="N19" s="21"/>
      <c r="O19" s="22"/>
      <c r="P19" s="25"/>
      <c r="Q19" s="26"/>
    </row>
    <row r="20" spans="2:17" s="9" customFormat="1" ht="19.7" customHeight="1">
      <c r="B20" s="21"/>
      <c r="C20" s="21"/>
      <c r="D20" s="21"/>
      <c r="E20" s="168"/>
      <c r="F20" s="22"/>
      <c r="G20" s="22"/>
      <c r="H20" s="167"/>
      <c r="I20" s="167"/>
      <c r="J20" s="22"/>
      <c r="K20" s="22"/>
      <c r="L20" s="22"/>
      <c r="M20" s="25"/>
      <c r="N20" s="21"/>
      <c r="O20" s="22"/>
      <c r="P20" s="25"/>
      <c r="Q20" s="26"/>
    </row>
    <row r="21" spans="2:17" s="9" customFormat="1" ht="19.7" customHeight="1">
      <c r="B21" s="21"/>
      <c r="C21" s="218" t="s">
        <v>564</v>
      </c>
      <c r="D21" s="219"/>
      <c r="E21" s="220"/>
      <c r="F21" s="22"/>
      <c r="G21" s="22"/>
      <c r="H21" s="167"/>
      <c r="I21" s="167"/>
      <c r="J21" s="22"/>
      <c r="K21" s="22"/>
      <c r="L21" s="22"/>
      <c r="M21" s="25"/>
      <c r="N21" s="21"/>
      <c r="O21" s="22"/>
      <c r="P21" s="25"/>
      <c r="Q21" s="26"/>
    </row>
    <row r="22" spans="2:17" s="9" customFormat="1" ht="19.7" customHeight="1">
      <c r="B22" s="21"/>
      <c r="C22" s="977" t="s">
        <v>565</v>
      </c>
      <c r="D22" s="977" t="s">
        <v>565</v>
      </c>
      <c r="E22" s="564" t="s">
        <v>1923</v>
      </c>
      <c r="F22" s="22">
        <v>1</v>
      </c>
      <c r="G22" s="44">
        <v>6000</v>
      </c>
      <c r="H22" s="1045">
        <f t="shared" ref="H22:H45" si="1">F22*G22</f>
        <v>6000</v>
      </c>
      <c r="I22" s="167"/>
      <c r="J22" s="31" t="s">
        <v>1924</v>
      </c>
      <c r="K22" s="22"/>
      <c r="L22" s="22"/>
      <c r="M22" s="25"/>
      <c r="N22" s="21"/>
      <c r="O22" s="32"/>
      <c r="P22" s="25"/>
      <c r="Q22" s="26"/>
    </row>
    <row r="23" spans="2:17" s="9" customFormat="1" ht="19.7" customHeight="1">
      <c r="B23" s="21"/>
      <c r="C23" s="977" t="s">
        <v>565</v>
      </c>
      <c r="D23" s="977" t="s">
        <v>565</v>
      </c>
      <c r="E23" s="564" t="s">
        <v>1925</v>
      </c>
      <c r="F23" s="22">
        <v>1</v>
      </c>
      <c r="G23" s="44">
        <v>6000</v>
      </c>
      <c r="H23" s="1045">
        <f t="shared" si="1"/>
        <v>6000</v>
      </c>
      <c r="I23" s="167"/>
      <c r="J23" s="31" t="s">
        <v>1926</v>
      </c>
      <c r="K23" s="22"/>
      <c r="L23" s="22"/>
      <c r="M23" s="25"/>
      <c r="N23" s="21"/>
      <c r="O23" s="32"/>
      <c r="P23" s="25"/>
      <c r="Q23" s="26"/>
    </row>
    <row r="24" spans="2:17" s="9" customFormat="1" ht="19.7" customHeight="1">
      <c r="B24" s="21"/>
      <c r="C24" s="977" t="s">
        <v>565</v>
      </c>
      <c r="D24" s="977" t="s">
        <v>565</v>
      </c>
      <c r="E24" s="564" t="s">
        <v>1927</v>
      </c>
      <c r="F24" s="22">
        <v>1</v>
      </c>
      <c r="G24" s="44">
        <v>6400</v>
      </c>
      <c r="H24" s="1045">
        <f t="shared" si="1"/>
        <v>6400</v>
      </c>
      <c r="I24" s="167"/>
      <c r="J24" s="31" t="s">
        <v>1928</v>
      </c>
      <c r="K24" s="22"/>
      <c r="L24" s="22"/>
      <c r="M24" s="25"/>
      <c r="N24" s="21"/>
      <c r="O24" s="32"/>
      <c r="P24" s="25"/>
      <c r="Q24" s="26"/>
    </row>
    <row r="25" spans="2:17" s="9" customFormat="1" ht="19.7" customHeight="1">
      <c r="B25" s="21"/>
      <c r="C25" s="21" t="s">
        <v>531</v>
      </c>
      <c r="D25" s="21" t="s">
        <v>531</v>
      </c>
      <c r="E25" s="41" t="s">
        <v>1929</v>
      </c>
      <c r="F25" s="236">
        <v>10</v>
      </c>
      <c r="G25" s="36">
        <v>69</v>
      </c>
      <c r="H25" s="362">
        <f t="shared" si="1"/>
        <v>690</v>
      </c>
      <c r="I25" s="363"/>
      <c r="J25" s="41" t="s">
        <v>1930</v>
      </c>
      <c r="K25" s="22"/>
      <c r="L25" s="22"/>
      <c r="M25" s="25"/>
      <c r="N25" s="21"/>
      <c r="O25" s="32"/>
      <c r="P25" s="32"/>
      <c r="Q25" s="26"/>
    </row>
    <row r="26" spans="2:17" s="9" customFormat="1" ht="19.7" customHeight="1">
      <c r="B26" s="21"/>
      <c r="C26" s="622" t="s">
        <v>577</v>
      </c>
      <c r="D26" s="622" t="s">
        <v>577</v>
      </c>
      <c r="E26" s="635" t="s">
        <v>1931</v>
      </c>
      <c r="F26" s="640">
        <v>10</v>
      </c>
      <c r="G26" s="1046">
        <v>69</v>
      </c>
      <c r="H26" s="1047">
        <f t="shared" si="1"/>
        <v>690</v>
      </c>
      <c r="I26" s="623"/>
      <c r="J26" s="635" t="s">
        <v>1932</v>
      </c>
      <c r="K26" s="22"/>
      <c r="L26" s="22"/>
      <c r="M26" s="25"/>
      <c r="N26" s="21"/>
      <c r="O26" s="32"/>
      <c r="P26" s="32"/>
      <c r="Q26" s="26"/>
    </row>
    <row r="27" spans="2:17" s="9" customFormat="1" ht="19.7" customHeight="1">
      <c r="B27" s="21"/>
      <c r="C27" s="21" t="s">
        <v>531</v>
      </c>
      <c r="D27" s="21" t="s">
        <v>531</v>
      </c>
      <c r="E27" s="75" t="s">
        <v>1994</v>
      </c>
      <c r="F27" s="22">
        <v>2</v>
      </c>
      <c r="G27" s="942">
        <v>123</v>
      </c>
      <c r="H27" s="38">
        <f t="shared" si="1"/>
        <v>246</v>
      </c>
      <c r="I27" s="167"/>
      <c r="J27" s="31" t="s">
        <v>1934</v>
      </c>
      <c r="K27" s="22"/>
      <c r="L27" s="22"/>
      <c r="M27" s="25"/>
      <c r="N27" s="21"/>
      <c r="O27" s="32"/>
      <c r="P27" s="32"/>
      <c r="Q27" s="26"/>
    </row>
    <row r="28" spans="2:17" s="9" customFormat="1" ht="19.7" customHeight="1">
      <c r="B28" s="21"/>
      <c r="C28" s="21" t="s">
        <v>531</v>
      </c>
      <c r="D28" s="21" t="s">
        <v>531</v>
      </c>
      <c r="E28" s="235" t="s">
        <v>1935</v>
      </c>
      <c r="F28" s="236">
        <v>1</v>
      </c>
      <c r="G28" s="444">
        <v>230</v>
      </c>
      <c r="H28" s="38">
        <f t="shared" si="1"/>
        <v>230</v>
      </c>
      <c r="I28" s="167"/>
      <c r="J28" s="238" t="s">
        <v>1936</v>
      </c>
      <c r="K28" s="22"/>
      <c r="L28" s="22"/>
      <c r="M28" s="25"/>
      <c r="N28" s="21"/>
      <c r="O28" s="32"/>
      <c r="P28" s="32"/>
      <c r="Q28" s="26"/>
    </row>
    <row r="29" spans="2:17" s="9" customFormat="1" ht="19.7" customHeight="1">
      <c r="B29" s="21"/>
      <c r="C29" s="21" t="s">
        <v>531</v>
      </c>
      <c r="D29" s="21" t="s">
        <v>531</v>
      </c>
      <c r="E29" s="31" t="s">
        <v>885</v>
      </c>
      <c r="F29" s="22">
        <v>1</v>
      </c>
      <c r="G29" s="31">
        <v>75</v>
      </c>
      <c r="H29" s="38">
        <f t="shared" si="1"/>
        <v>75</v>
      </c>
      <c r="I29" s="23"/>
      <c r="J29" s="31" t="s">
        <v>886</v>
      </c>
      <c r="K29" s="22"/>
      <c r="L29" s="22"/>
      <c r="M29" s="25"/>
      <c r="N29" s="21"/>
      <c r="O29" s="32"/>
      <c r="P29" s="32"/>
      <c r="Q29" s="26"/>
    </row>
    <row r="30" spans="2:17" s="9" customFormat="1" ht="19.7" customHeight="1">
      <c r="B30" s="21"/>
      <c r="C30" s="21" t="s">
        <v>531</v>
      </c>
      <c r="D30" s="21" t="s">
        <v>531</v>
      </c>
      <c r="E30" s="1048" t="s">
        <v>1937</v>
      </c>
      <c r="F30" s="170">
        <v>2</v>
      </c>
      <c r="G30" s="347">
        <v>109</v>
      </c>
      <c r="H30" s="38">
        <f t="shared" si="1"/>
        <v>218</v>
      </c>
      <c r="I30" s="167"/>
      <c r="J30" s="164" t="s">
        <v>827</v>
      </c>
      <c r="K30" s="22"/>
      <c r="L30" s="22"/>
      <c r="M30" s="25"/>
      <c r="N30" s="21"/>
      <c r="O30" s="32"/>
      <c r="P30" s="32"/>
      <c r="Q30" s="26"/>
    </row>
    <row r="31" spans="2:17" s="9" customFormat="1" ht="19.7" customHeight="1">
      <c r="B31" s="21"/>
      <c r="C31" s="21" t="s">
        <v>531</v>
      </c>
      <c r="D31" s="21" t="s">
        <v>531</v>
      </c>
      <c r="E31" s="157" t="s">
        <v>796</v>
      </c>
      <c r="F31" s="158">
        <v>10</v>
      </c>
      <c r="G31" s="24">
        <v>20</v>
      </c>
      <c r="H31" s="24">
        <f t="shared" si="1"/>
        <v>200</v>
      </c>
      <c r="I31" s="36"/>
      <c r="J31" s="30" t="s">
        <v>789</v>
      </c>
      <c r="K31" s="22"/>
      <c r="L31" s="22"/>
      <c r="M31" s="25"/>
      <c r="N31" s="21"/>
      <c r="O31" s="32"/>
      <c r="P31" s="32"/>
      <c r="Q31" s="26"/>
    </row>
    <row r="32" spans="2:17" s="9" customFormat="1" ht="19.7" customHeight="1">
      <c r="B32" s="21"/>
      <c r="C32" s="21" t="s">
        <v>531</v>
      </c>
      <c r="D32" s="21" t="s">
        <v>531</v>
      </c>
      <c r="E32" s="157" t="s">
        <v>538</v>
      </c>
      <c r="F32" s="158">
        <v>2</v>
      </c>
      <c r="G32" s="24">
        <v>75</v>
      </c>
      <c r="H32" s="24">
        <f t="shared" si="1"/>
        <v>150</v>
      </c>
      <c r="I32" s="36"/>
      <c r="J32" s="30" t="s">
        <v>791</v>
      </c>
      <c r="K32" s="22"/>
      <c r="L32" s="22"/>
      <c r="M32" s="25"/>
      <c r="N32" s="21"/>
      <c r="O32" s="32"/>
      <c r="P32" s="32"/>
      <c r="Q32" s="26"/>
    </row>
    <row r="33" spans="2:17" s="9" customFormat="1" ht="19.7" customHeight="1">
      <c r="B33" s="21"/>
      <c r="C33" s="21" t="s">
        <v>531</v>
      </c>
      <c r="D33" s="21" t="s">
        <v>531</v>
      </c>
      <c r="E33" s="1049" t="s">
        <v>793</v>
      </c>
      <c r="F33" s="158">
        <v>4</v>
      </c>
      <c r="G33" s="24">
        <v>80</v>
      </c>
      <c r="H33" s="24">
        <f t="shared" si="1"/>
        <v>320</v>
      </c>
      <c r="I33" s="36"/>
      <c r="J33" s="30" t="s">
        <v>1944</v>
      </c>
      <c r="K33" s="22"/>
      <c r="L33" s="22"/>
      <c r="M33" s="25"/>
      <c r="N33" s="21"/>
      <c r="O33" s="32"/>
      <c r="P33" s="32"/>
      <c r="Q33" s="26"/>
    </row>
    <row r="34" spans="2:17" s="9" customFormat="1" ht="19.7" customHeight="1">
      <c r="B34" s="21"/>
      <c r="C34" s="21" t="s">
        <v>531</v>
      </c>
      <c r="D34" s="21" t="s">
        <v>531</v>
      </c>
      <c r="E34" s="1049" t="s">
        <v>775</v>
      </c>
      <c r="F34" s="158">
        <v>2</v>
      </c>
      <c r="G34" s="24">
        <v>80</v>
      </c>
      <c r="H34" s="24">
        <f t="shared" si="1"/>
        <v>160</v>
      </c>
      <c r="I34" s="36"/>
      <c r="J34" s="30" t="s">
        <v>1995</v>
      </c>
      <c r="K34" s="22"/>
      <c r="L34" s="22"/>
      <c r="M34" s="25"/>
      <c r="N34" s="21"/>
      <c r="O34" s="32"/>
      <c r="P34" s="32"/>
      <c r="Q34" s="26"/>
    </row>
    <row r="35" spans="2:17" s="9" customFormat="1" ht="19.7" customHeight="1">
      <c r="B35" s="21"/>
      <c r="C35" s="21" t="s">
        <v>531</v>
      </c>
      <c r="D35" s="21" t="s">
        <v>531</v>
      </c>
      <c r="E35" s="1050" t="s">
        <v>778</v>
      </c>
      <c r="F35" s="158">
        <v>2</v>
      </c>
      <c r="G35" s="24">
        <v>80</v>
      </c>
      <c r="H35" s="24">
        <f t="shared" si="1"/>
        <v>160</v>
      </c>
      <c r="I35" s="36"/>
      <c r="J35" s="30" t="s">
        <v>1996</v>
      </c>
      <c r="K35" s="22"/>
      <c r="L35" s="22"/>
      <c r="M35" s="25"/>
      <c r="N35" s="21"/>
      <c r="O35" s="32"/>
      <c r="P35" s="32"/>
      <c r="Q35" s="26"/>
    </row>
    <row r="36" spans="2:17" s="9" customFormat="1" ht="19.7" customHeight="1">
      <c r="B36" s="21"/>
      <c r="C36" s="137" t="s">
        <v>531</v>
      </c>
      <c r="D36" s="137" t="s">
        <v>531</v>
      </c>
      <c r="E36" s="827" t="s">
        <v>1939</v>
      </c>
      <c r="F36" s="748">
        <v>3</v>
      </c>
      <c r="G36" s="748">
        <v>960</v>
      </c>
      <c r="H36" s="834">
        <f t="shared" si="1"/>
        <v>2880</v>
      </c>
      <c r="I36" s="834"/>
      <c r="J36" s="835" t="s">
        <v>809</v>
      </c>
      <c r="K36" s="22" t="s">
        <v>1997</v>
      </c>
      <c r="L36" s="22"/>
      <c r="M36" s="25"/>
      <c r="N36" s="21"/>
      <c r="O36" s="32"/>
      <c r="P36" s="32"/>
      <c r="Q36" s="26"/>
    </row>
    <row r="37" spans="2:17" s="9" customFormat="1" ht="19.7" customHeight="1">
      <c r="B37" s="21"/>
      <c r="C37" s="137" t="s">
        <v>531</v>
      </c>
      <c r="D37" s="137" t="s">
        <v>531</v>
      </c>
      <c r="E37" s="827" t="s">
        <v>1940</v>
      </c>
      <c r="F37" s="748">
        <v>1</v>
      </c>
      <c r="G37" s="748">
        <v>1360</v>
      </c>
      <c r="H37" s="834">
        <f t="shared" si="1"/>
        <v>1360</v>
      </c>
      <c r="I37" s="834"/>
      <c r="J37" s="1051" t="s">
        <v>816</v>
      </c>
      <c r="K37" s="1052" t="s">
        <v>1998</v>
      </c>
      <c r="L37" s="22"/>
      <c r="M37" s="25"/>
      <c r="N37" s="21"/>
      <c r="O37" s="32"/>
      <c r="P37" s="32"/>
      <c r="Q37" s="26"/>
    </row>
    <row r="38" spans="2:17" s="9" customFormat="1" ht="19.7" customHeight="1">
      <c r="B38" s="21"/>
      <c r="C38" s="137" t="s">
        <v>531</v>
      </c>
      <c r="D38" s="137" t="s">
        <v>531</v>
      </c>
      <c r="E38" s="827" t="s">
        <v>1999</v>
      </c>
      <c r="F38" s="748">
        <v>1</v>
      </c>
      <c r="G38" s="748">
        <v>780</v>
      </c>
      <c r="H38" s="834">
        <f t="shared" si="1"/>
        <v>780</v>
      </c>
      <c r="I38" s="834"/>
      <c r="J38" s="1051" t="s">
        <v>814</v>
      </c>
      <c r="K38" s="1052" t="s">
        <v>1998</v>
      </c>
      <c r="L38" s="22"/>
      <c r="M38" s="25"/>
      <c r="N38" s="21"/>
      <c r="O38" s="32"/>
      <c r="P38" s="32"/>
      <c r="Q38" s="26"/>
    </row>
    <row r="39" spans="2:17" s="9" customFormat="1" ht="19.7" customHeight="1">
      <c r="B39" s="21"/>
      <c r="C39" s="137" t="s">
        <v>531</v>
      </c>
      <c r="D39" s="137" t="s">
        <v>531</v>
      </c>
      <c r="E39" s="827" t="s">
        <v>2000</v>
      </c>
      <c r="F39" s="748">
        <v>1</v>
      </c>
      <c r="G39" s="748">
        <v>1590</v>
      </c>
      <c r="H39" s="834">
        <f t="shared" si="1"/>
        <v>1590</v>
      </c>
      <c r="I39" s="834"/>
      <c r="J39" s="1051" t="s">
        <v>816</v>
      </c>
      <c r="K39" s="1052" t="s">
        <v>1998</v>
      </c>
      <c r="L39" s="22"/>
      <c r="M39" s="25"/>
      <c r="N39" s="21"/>
      <c r="O39" s="32"/>
      <c r="P39" s="32"/>
      <c r="Q39" s="26"/>
    </row>
    <row r="40" spans="2:17" s="9" customFormat="1" ht="19.7" customHeight="1">
      <c r="B40" s="21"/>
      <c r="C40" s="137" t="s">
        <v>531</v>
      </c>
      <c r="D40" s="137" t="s">
        <v>531</v>
      </c>
      <c r="E40" s="827" t="s">
        <v>2001</v>
      </c>
      <c r="F40" s="748">
        <v>1</v>
      </c>
      <c r="G40" s="748">
        <v>960</v>
      </c>
      <c r="H40" s="834">
        <f t="shared" si="1"/>
        <v>960</v>
      </c>
      <c r="I40" s="834"/>
      <c r="J40" s="1051" t="s">
        <v>814</v>
      </c>
      <c r="K40" s="1052" t="s">
        <v>1998</v>
      </c>
      <c r="L40" s="22"/>
      <c r="M40" s="25"/>
      <c r="N40" s="21"/>
      <c r="O40" s="32"/>
      <c r="P40" s="32"/>
      <c r="Q40" s="26"/>
    </row>
    <row r="41" spans="2:17" s="9" customFormat="1" ht="19.7" customHeight="1">
      <c r="B41" s="21"/>
      <c r="C41" s="137" t="s">
        <v>531</v>
      </c>
      <c r="D41" s="137" t="s">
        <v>531</v>
      </c>
      <c r="E41" s="827" t="s">
        <v>2002</v>
      </c>
      <c r="F41" s="748">
        <v>2</v>
      </c>
      <c r="G41" s="748">
        <v>1200</v>
      </c>
      <c r="H41" s="834">
        <f t="shared" si="1"/>
        <v>2400</v>
      </c>
      <c r="I41" s="834"/>
      <c r="J41" s="835" t="s">
        <v>809</v>
      </c>
      <c r="K41" s="1052" t="s">
        <v>1998</v>
      </c>
      <c r="L41" s="22"/>
      <c r="M41" s="25"/>
      <c r="N41" s="21"/>
      <c r="O41" s="32"/>
      <c r="P41" s="32"/>
      <c r="Q41" s="26"/>
    </row>
    <row r="42" spans="2:17" s="9" customFormat="1" ht="19.7" customHeight="1">
      <c r="B42" s="21"/>
      <c r="C42" s="137" t="s">
        <v>531</v>
      </c>
      <c r="D42" s="137" t="s">
        <v>531</v>
      </c>
      <c r="E42" s="827" t="s">
        <v>2003</v>
      </c>
      <c r="F42" s="748">
        <v>1</v>
      </c>
      <c r="G42" s="748">
        <v>1410</v>
      </c>
      <c r="H42" s="834">
        <f t="shared" si="1"/>
        <v>1410</v>
      </c>
      <c r="I42" s="834"/>
      <c r="J42" s="1051" t="s">
        <v>816</v>
      </c>
      <c r="K42" s="1052" t="s">
        <v>1998</v>
      </c>
      <c r="L42" s="22"/>
      <c r="M42" s="25"/>
      <c r="N42" s="21"/>
      <c r="O42" s="32"/>
      <c r="P42" s="32"/>
      <c r="Q42" s="26"/>
    </row>
    <row r="43" spans="2:17" s="9" customFormat="1" ht="19.7" customHeight="1">
      <c r="B43" s="21"/>
      <c r="C43" s="137" t="s">
        <v>531</v>
      </c>
      <c r="D43" s="137" t="s">
        <v>531</v>
      </c>
      <c r="E43" s="827" t="s">
        <v>2004</v>
      </c>
      <c r="F43" s="748">
        <v>1</v>
      </c>
      <c r="G43" s="748">
        <v>790</v>
      </c>
      <c r="H43" s="834">
        <f t="shared" si="1"/>
        <v>790</v>
      </c>
      <c r="I43" s="834"/>
      <c r="J43" s="1051" t="s">
        <v>814</v>
      </c>
      <c r="K43" s="1052" t="s">
        <v>1998</v>
      </c>
      <c r="L43" s="22"/>
      <c r="M43" s="25"/>
      <c r="N43" s="21"/>
      <c r="O43" s="32"/>
      <c r="P43" s="32"/>
      <c r="Q43" s="26"/>
    </row>
    <row r="44" spans="2:17" s="9" customFormat="1" ht="19.7" customHeight="1">
      <c r="B44" s="21"/>
      <c r="C44" s="137" t="s">
        <v>531</v>
      </c>
      <c r="D44" s="137" t="s">
        <v>531</v>
      </c>
      <c r="E44" s="827" t="s">
        <v>2005</v>
      </c>
      <c r="F44" s="748">
        <v>1</v>
      </c>
      <c r="G44" s="748">
        <v>1550</v>
      </c>
      <c r="H44" s="834">
        <f t="shared" si="1"/>
        <v>1550</v>
      </c>
      <c r="I44" s="834"/>
      <c r="J44" s="1051" t="s">
        <v>816</v>
      </c>
      <c r="K44" s="1052" t="s">
        <v>1998</v>
      </c>
      <c r="L44" s="22"/>
      <c r="M44" s="25"/>
      <c r="N44" s="21"/>
      <c r="O44" s="32"/>
      <c r="P44" s="32"/>
      <c r="Q44" s="26"/>
    </row>
    <row r="45" spans="2:17" s="9" customFormat="1" ht="19.7" customHeight="1">
      <c r="B45" s="21"/>
      <c r="C45" s="137" t="s">
        <v>531</v>
      </c>
      <c r="D45" s="137" t="s">
        <v>531</v>
      </c>
      <c r="E45" s="827" t="s">
        <v>2006</v>
      </c>
      <c r="F45" s="748">
        <v>1</v>
      </c>
      <c r="G45" s="748">
        <v>960</v>
      </c>
      <c r="H45" s="834">
        <f t="shared" si="1"/>
        <v>960</v>
      </c>
      <c r="I45" s="834"/>
      <c r="J45" s="1051" t="s">
        <v>814</v>
      </c>
      <c r="K45" s="1052" t="s">
        <v>1998</v>
      </c>
      <c r="L45" s="22"/>
      <c r="M45" s="25"/>
      <c r="N45" s="21"/>
      <c r="O45" s="32"/>
      <c r="P45" s="32"/>
      <c r="Q45" s="26"/>
    </row>
    <row r="46" spans="2:17" s="9" customFormat="1" ht="19.7" customHeight="1">
      <c r="B46" s="21"/>
      <c r="C46" s="21"/>
      <c r="D46" s="21"/>
      <c r="E46" s="22"/>
      <c r="F46" s="22"/>
      <c r="G46" s="22"/>
      <c r="H46" s="167"/>
      <c r="I46" s="167"/>
      <c r="J46" s="22"/>
      <c r="K46" s="22"/>
      <c r="L46" s="22"/>
      <c r="M46" s="25"/>
      <c r="N46" s="21"/>
      <c r="O46" s="22"/>
      <c r="P46" s="25"/>
      <c r="Q46" s="26"/>
    </row>
    <row r="47" spans="2:17" s="9" customFormat="1" ht="19.7" customHeight="1">
      <c r="B47" s="21"/>
      <c r="C47" s="21"/>
      <c r="D47" s="21"/>
      <c r="E47" s="976">
        <f>SUM(H22:H46)</f>
        <v>36219</v>
      </c>
      <c r="F47" s="22"/>
      <c r="G47" s="22"/>
      <c r="H47" s="167"/>
      <c r="I47" s="167"/>
      <c r="J47" s="22"/>
      <c r="K47" s="22"/>
      <c r="L47" s="22"/>
      <c r="M47" s="25"/>
      <c r="N47" s="21"/>
      <c r="O47" s="22"/>
      <c r="P47" s="25"/>
      <c r="Q47" s="26"/>
    </row>
    <row r="48" spans="2:17" s="9" customFormat="1" ht="19.149999999999999" customHeight="1">
      <c r="B48" s="21"/>
      <c r="C48" s="21"/>
      <c r="D48" s="21"/>
      <c r="E48" s="22"/>
      <c r="F48" s="22"/>
      <c r="G48" s="22"/>
      <c r="H48" s="167"/>
      <c r="I48" s="167"/>
      <c r="J48" s="22"/>
      <c r="K48" s="22"/>
      <c r="L48" s="22"/>
      <c r="M48" s="25"/>
      <c r="N48" s="21"/>
      <c r="O48" s="22"/>
      <c r="P48" s="25"/>
      <c r="Q48" s="26"/>
    </row>
    <row r="49" spans="2:17" s="9" customFormat="1" ht="19.149999999999999" customHeight="1">
      <c r="B49" s="21"/>
      <c r="C49" s="27"/>
      <c r="D49" s="990"/>
      <c r="E49" s="168"/>
      <c r="F49" s="22"/>
      <c r="G49" s="22"/>
      <c r="H49" s="167"/>
      <c r="I49" s="167"/>
      <c r="J49" s="22"/>
      <c r="K49" s="22"/>
      <c r="L49" s="22"/>
      <c r="M49" s="25"/>
      <c r="N49" s="21"/>
      <c r="O49" s="22"/>
      <c r="P49" s="25"/>
      <c r="Q49" s="26"/>
    </row>
    <row r="50" spans="2:17" s="9" customFormat="1" ht="19.149999999999999" customHeight="1">
      <c r="B50" s="21"/>
      <c r="C50" s="218" t="s">
        <v>1947</v>
      </c>
      <c r="D50" s="219"/>
      <c r="E50" s="220"/>
      <c r="F50" s="22"/>
      <c r="G50" s="22"/>
      <c r="H50" s="167"/>
      <c r="I50" s="167"/>
      <c r="J50" s="22"/>
      <c r="K50" s="22"/>
      <c r="L50" s="22"/>
      <c r="M50" s="25"/>
      <c r="N50" s="21"/>
      <c r="O50" s="22"/>
      <c r="P50" s="25"/>
      <c r="Q50" s="26"/>
    </row>
    <row r="51" spans="2:17" s="9" customFormat="1" ht="19.149999999999999" customHeight="1">
      <c r="B51" s="21"/>
      <c r="C51" s="22" t="s">
        <v>522</v>
      </c>
      <c r="D51" s="22" t="s">
        <v>522</v>
      </c>
      <c r="E51" s="75" t="s">
        <v>1368</v>
      </c>
      <c r="F51" s="22">
        <v>1</v>
      </c>
      <c r="G51" s="266">
        <v>5000</v>
      </c>
      <c r="H51" s="38">
        <f t="shared" ref="H51:H59" si="2">F51*G51</f>
        <v>5000</v>
      </c>
      <c r="I51" s="167"/>
      <c r="J51" s="31" t="s">
        <v>1369</v>
      </c>
      <c r="K51" s="22"/>
      <c r="L51" s="22"/>
      <c r="M51" s="25"/>
      <c r="N51" s="21"/>
      <c r="O51" s="25"/>
      <c r="P51" s="25"/>
      <c r="Q51" s="26"/>
    </row>
    <row r="52" spans="2:17" s="9" customFormat="1" ht="19.149999999999999" customHeight="1">
      <c r="B52" s="21"/>
      <c r="C52" s="22" t="s">
        <v>522</v>
      </c>
      <c r="D52" s="22" t="s">
        <v>522</v>
      </c>
      <c r="E52" s="75" t="s">
        <v>1370</v>
      </c>
      <c r="F52" s="22">
        <v>1</v>
      </c>
      <c r="G52" s="266">
        <v>4200</v>
      </c>
      <c r="H52" s="38">
        <f t="shared" si="2"/>
        <v>4200</v>
      </c>
      <c r="I52" s="167"/>
      <c r="J52" s="31" t="s">
        <v>1371</v>
      </c>
      <c r="K52" s="22"/>
      <c r="L52" s="22"/>
      <c r="M52" s="25"/>
      <c r="N52" s="21"/>
      <c r="O52" s="25"/>
      <c r="P52" s="25"/>
      <c r="Q52" s="26"/>
    </row>
    <row r="53" spans="2:17" s="9" customFormat="1" ht="19.149999999999999" customHeight="1">
      <c r="B53" s="21"/>
      <c r="C53" s="22" t="s">
        <v>522</v>
      </c>
      <c r="D53" s="22" t="s">
        <v>522</v>
      </c>
      <c r="E53" s="75" t="s">
        <v>1372</v>
      </c>
      <c r="F53" s="22">
        <v>1</v>
      </c>
      <c r="G53" s="266">
        <v>1300</v>
      </c>
      <c r="H53" s="38">
        <f t="shared" si="2"/>
        <v>1300</v>
      </c>
      <c r="I53" s="167"/>
      <c r="J53" s="31" t="s">
        <v>1373</v>
      </c>
      <c r="K53" s="22"/>
      <c r="L53" s="22"/>
      <c r="M53" s="25"/>
      <c r="N53" s="21"/>
      <c r="O53" s="25"/>
      <c r="P53" s="25"/>
      <c r="Q53" s="26"/>
    </row>
    <row r="54" spans="2:17" s="9" customFormat="1" ht="19.149999999999999" customHeight="1">
      <c r="B54" s="21"/>
      <c r="C54" s="21" t="s">
        <v>531</v>
      </c>
      <c r="D54" s="21" t="s">
        <v>531</v>
      </c>
      <c r="E54" s="75" t="s">
        <v>1374</v>
      </c>
      <c r="F54" s="22">
        <v>1</v>
      </c>
      <c r="G54" s="266">
        <v>750</v>
      </c>
      <c r="H54" s="38">
        <f t="shared" si="2"/>
        <v>750</v>
      </c>
      <c r="I54" s="167"/>
      <c r="J54" s="31" t="s">
        <v>1375</v>
      </c>
      <c r="K54" s="22"/>
      <c r="L54" s="22"/>
      <c r="M54" s="25"/>
      <c r="N54" s="21"/>
      <c r="O54" s="25"/>
      <c r="P54" s="32"/>
      <c r="Q54" s="26"/>
    </row>
    <row r="55" spans="2:17" s="9" customFormat="1" ht="19.149999999999999" customHeight="1">
      <c r="B55" s="21"/>
      <c r="C55" s="21" t="s">
        <v>531</v>
      </c>
      <c r="D55" s="21" t="s">
        <v>531</v>
      </c>
      <c r="E55" s="31" t="s">
        <v>1376</v>
      </c>
      <c r="F55" s="167">
        <v>4</v>
      </c>
      <c r="G55" s="266">
        <v>85</v>
      </c>
      <c r="H55" s="38">
        <f t="shared" si="2"/>
        <v>340</v>
      </c>
      <c r="I55" s="167"/>
      <c r="J55" s="31" t="s">
        <v>1377</v>
      </c>
      <c r="K55" s="22"/>
      <c r="L55" s="22"/>
      <c r="M55" s="25"/>
      <c r="N55" s="21"/>
      <c r="O55" s="25"/>
      <c r="P55" s="32"/>
      <c r="Q55" s="26"/>
    </row>
    <row r="56" spans="2:17" s="9" customFormat="1" ht="19.149999999999999" customHeight="1">
      <c r="B56" s="21"/>
      <c r="C56" s="21" t="s">
        <v>531</v>
      </c>
      <c r="D56" s="21" t="s">
        <v>531</v>
      </c>
      <c r="E56" s="31" t="s">
        <v>793</v>
      </c>
      <c r="F56" s="167">
        <v>4</v>
      </c>
      <c r="G56" s="266">
        <v>80</v>
      </c>
      <c r="H56" s="1053">
        <f t="shared" si="2"/>
        <v>320</v>
      </c>
      <c r="I56" s="167"/>
      <c r="J56" s="31" t="s">
        <v>1378</v>
      </c>
      <c r="K56" s="22"/>
      <c r="L56" s="22"/>
      <c r="M56" s="25"/>
      <c r="N56" s="21"/>
      <c r="O56" s="25"/>
      <c r="P56" s="32"/>
      <c r="Q56" s="26"/>
    </row>
    <row r="57" spans="2:17" s="9" customFormat="1" ht="19.149999999999999" customHeight="1">
      <c r="B57" s="21"/>
      <c r="C57" s="21" t="s">
        <v>531</v>
      </c>
      <c r="D57" s="21" t="s">
        <v>531</v>
      </c>
      <c r="E57" s="31" t="s">
        <v>775</v>
      </c>
      <c r="F57" s="167">
        <v>2</v>
      </c>
      <c r="G57" s="266">
        <v>80</v>
      </c>
      <c r="H57" s="1053">
        <f t="shared" si="2"/>
        <v>160</v>
      </c>
      <c r="I57" s="167"/>
      <c r="J57" s="31" t="s">
        <v>1379</v>
      </c>
      <c r="K57" s="22"/>
      <c r="L57" s="22"/>
      <c r="M57" s="25"/>
      <c r="N57" s="21"/>
      <c r="O57" s="25"/>
      <c r="P57" s="32"/>
      <c r="Q57" s="26"/>
    </row>
    <row r="58" spans="2:17" s="9" customFormat="1" ht="19.149999999999999" customHeight="1">
      <c r="B58" s="21"/>
      <c r="C58" s="21" t="s">
        <v>531</v>
      </c>
      <c r="D58" s="21" t="s">
        <v>531</v>
      </c>
      <c r="E58" s="31" t="s">
        <v>1380</v>
      </c>
      <c r="F58" s="167">
        <v>2</v>
      </c>
      <c r="G58" s="266">
        <v>80</v>
      </c>
      <c r="H58" s="1053">
        <f t="shared" si="2"/>
        <v>160</v>
      </c>
      <c r="I58" s="167"/>
      <c r="J58" s="31" t="s">
        <v>1381</v>
      </c>
      <c r="K58" s="22"/>
      <c r="L58" s="22"/>
      <c r="M58" s="25"/>
      <c r="N58" s="21"/>
      <c r="O58" s="25"/>
      <c r="P58" s="32"/>
      <c r="Q58" s="26"/>
    </row>
    <row r="59" spans="2:17" s="9" customFormat="1" ht="19.149999999999999" customHeight="1">
      <c r="B59" s="21"/>
      <c r="C59" s="21" t="s">
        <v>531</v>
      </c>
      <c r="D59" s="21" t="s">
        <v>531</v>
      </c>
      <c r="E59" s="75" t="s">
        <v>1382</v>
      </c>
      <c r="F59" s="167">
        <v>2</v>
      </c>
      <c r="G59" s="266">
        <v>109</v>
      </c>
      <c r="H59" s="38">
        <f t="shared" si="2"/>
        <v>218</v>
      </c>
      <c r="I59" s="167"/>
      <c r="J59" s="31" t="s">
        <v>1383</v>
      </c>
      <c r="K59" s="22"/>
      <c r="L59" s="22"/>
      <c r="M59" s="25"/>
      <c r="N59" s="21"/>
      <c r="O59" s="25"/>
      <c r="P59" s="32"/>
      <c r="Q59" s="26"/>
    </row>
    <row r="60" spans="2:17" s="9" customFormat="1" ht="19.149999999999999" customHeight="1">
      <c r="B60" s="21"/>
      <c r="C60" s="27"/>
      <c r="D60" s="990"/>
      <c r="E60" s="168"/>
      <c r="F60" s="22"/>
      <c r="G60" s="22"/>
      <c r="H60" s="167"/>
      <c r="I60" s="167"/>
      <c r="J60" s="22"/>
      <c r="K60" s="22"/>
      <c r="L60" s="22"/>
      <c r="M60" s="25"/>
      <c r="N60" s="21"/>
      <c r="O60" s="22"/>
      <c r="P60" s="25"/>
      <c r="Q60" s="26"/>
    </row>
    <row r="61" spans="2:17" s="9" customFormat="1" ht="19.149999999999999" customHeight="1">
      <c r="B61" s="21"/>
      <c r="C61" s="27"/>
      <c r="D61" s="990"/>
      <c r="E61" s="976">
        <f>SUM(H51:H60)</f>
        <v>12448</v>
      </c>
      <c r="F61" s="22"/>
      <c r="G61" s="22"/>
      <c r="H61" s="167"/>
      <c r="I61" s="167"/>
      <c r="J61" s="22"/>
      <c r="K61" s="22"/>
      <c r="L61" s="22"/>
      <c r="M61" s="25"/>
      <c r="N61" s="21"/>
      <c r="O61" s="22"/>
      <c r="P61" s="25"/>
      <c r="Q61" s="26"/>
    </row>
    <row r="62" spans="2:17" s="9" customFormat="1" ht="19.149999999999999" customHeight="1">
      <c r="B62" s="21"/>
      <c r="C62" s="27"/>
      <c r="D62" s="990"/>
      <c r="E62" s="168"/>
      <c r="F62" s="22"/>
      <c r="G62" s="22"/>
      <c r="H62" s="167"/>
      <c r="I62" s="167"/>
      <c r="J62" s="22"/>
      <c r="K62" s="22"/>
      <c r="L62" s="22"/>
      <c r="M62" s="25"/>
      <c r="N62" s="21"/>
      <c r="O62" s="22"/>
      <c r="P62" s="25"/>
      <c r="Q62" s="26"/>
    </row>
    <row r="63" spans="2:17" s="9" customFormat="1" ht="19.149999999999999" customHeight="1">
      <c r="B63" s="21"/>
      <c r="C63" s="27"/>
      <c r="D63" s="990"/>
      <c r="E63" s="168"/>
      <c r="F63" s="22"/>
      <c r="G63" s="22"/>
      <c r="H63" s="167"/>
      <c r="I63" s="167"/>
      <c r="J63" s="22"/>
      <c r="K63" s="22"/>
      <c r="L63" s="22"/>
      <c r="M63" s="25"/>
      <c r="N63" s="21"/>
      <c r="O63" s="22"/>
      <c r="P63" s="25"/>
      <c r="Q63" s="26"/>
    </row>
    <row r="64" spans="2:17" s="9" customFormat="1" ht="19.149999999999999" customHeight="1">
      <c r="B64" s="21"/>
      <c r="C64" s="27"/>
      <c r="D64" s="990"/>
      <c r="E64" s="168"/>
      <c r="F64" s="22"/>
      <c r="G64" s="22"/>
      <c r="H64" s="167"/>
      <c r="I64" s="167"/>
      <c r="J64" s="22"/>
      <c r="K64" s="22"/>
      <c r="L64" s="22"/>
      <c r="M64" s="25"/>
      <c r="N64" s="21"/>
      <c r="O64" s="22"/>
      <c r="P64" s="25"/>
      <c r="Q64" s="26"/>
    </row>
    <row r="65" spans="2:17" s="9" customFormat="1" ht="19.7" customHeight="1">
      <c r="B65" s="21"/>
      <c r="C65" s="218" t="s">
        <v>1384</v>
      </c>
      <c r="D65" s="219"/>
      <c r="E65" s="220"/>
      <c r="F65" s="22"/>
      <c r="G65" s="22"/>
      <c r="H65" s="167"/>
      <c r="I65" s="167"/>
      <c r="J65" s="22"/>
      <c r="K65" s="22"/>
      <c r="L65" s="22"/>
      <c r="M65" s="25"/>
      <c r="N65" s="21"/>
      <c r="O65" s="22"/>
      <c r="P65" s="25"/>
      <c r="Q65" s="26"/>
    </row>
    <row r="66" spans="2:17" s="9" customFormat="1" ht="19.7" customHeight="1">
      <c r="B66" s="21"/>
      <c r="C66" s="977" t="s">
        <v>565</v>
      </c>
      <c r="D66" s="977" t="s">
        <v>565</v>
      </c>
      <c r="E66" s="1054" t="s">
        <v>2007</v>
      </c>
      <c r="F66" s="166">
        <v>1</v>
      </c>
      <c r="G66" s="36">
        <v>10500</v>
      </c>
      <c r="H66" s="36">
        <f t="shared" ref="H66:H76" si="3">F66*G66</f>
        <v>10500</v>
      </c>
      <c r="I66" s="188"/>
      <c r="J66" s="175" t="s">
        <v>2008</v>
      </c>
      <c r="K66" s="22"/>
      <c r="L66" s="22"/>
      <c r="M66" s="25"/>
      <c r="N66" s="21"/>
      <c r="O66" s="25"/>
      <c r="P66" s="25"/>
      <c r="Q66" s="26"/>
    </row>
    <row r="67" spans="2:17" s="9" customFormat="1" ht="19.7" customHeight="1">
      <c r="B67" s="21"/>
      <c r="C67" s="977" t="s">
        <v>565</v>
      </c>
      <c r="D67" s="977" t="s">
        <v>565</v>
      </c>
      <c r="E67" s="1054" t="s">
        <v>2009</v>
      </c>
      <c r="F67" s="166">
        <v>1</v>
      </c>
      <c r="G67" s="36">
        <v>7500</v>
      </c>
      <c r="H67" s="36">
        <f t="shared" si="3"/>
        <v>7500</v>
      </c>
      <c r="I67" s="188"/>
      <c r="J67" s="175" t="s">
        <v>2010</v>
      </c>
      <c r="K67" s="22"/>
      <c r="L67" s="30"/>
      <c r="M67" s="25"/>
      <c r="N67" s="21"/>
      <c r="O67" s="25"/>
      <c r="P67" s="25"/>
      <c r="Q67" s="26"/>
    </row>
    <row r="68" spans="2:17" s="73" customFormat="1" ht="19.7" customHeight="1">
      <c r="B68" s="65"/>
      <c r="C68" s="977" t="s">
        <v>565</v>
      </c>
      <c r="D68" s="977" t="s">
        <v>565</v>
      </c>
      <c r="E68" s="1054" t="s">
        <v>2011</v>
      </c>
      <c r="F68" s="166">
        <v>1</v>
      </c>
      <c r="G68" s="36">
        <v>9100</v>
      </c>
      <c r="H68" s="36">
        <f t="shared" si="3"/>
        <v>9100</v>
      </c>
      <c r="I68" s="188"/>
      <c r="J68" s="175" t="s">
        <v>2012</v>
      </c>
      <c r="K68" s="22"/>
      <c r="L68" s="30"/>
      <c r="M68" s="25"/>
      <c r="N68" s="65"/>
      <c r="O68" s="60"/>
      <c r="P68" s="32"/>
      <c r="Q68" s="61"/>
    </row>
    <row r="69" spans="2:17" s="73" customFormat="1" ht="19.7" customHeight="1">
      <c r="B69" s="65"/>
      <c r="C69" s="22" t="s">
        <v>531</v>
      </c>
      <c r="D69" s="22" t="s">
        <v>531</v>
      </c>
      <c r="E69" s="182" t="s">
        <v>835</v>
      </c>
      <c r="F69" s="170">
        <v>4</v>
      </c>
      <c r="G69" s="348">
        <v>70</v>
      </c>
      <c r="H69" s="342">
        <f t="shared" si="3"/>
        <v>280</v>
      </c>
      <c r="I69" s="167"/>
      <c r="J69" s="182" t="s">
        <v>836</v>
      </c>
      <c r="K69" s="22"/>
      <c r="L69" s="30"/>
      <c r="M69" s="25"/>
      <c r="N69" s="65"/>
      <c r="O69" s="60"/>
      <c r="P69" s="32"/>
      <c r="Q69" s="26"/>
    </row>
    <row r="70" spans="2:17" s="73" customFormat="1" ht="19.7" customHeight="1">
      <c r="B70" s="65"/>
      <c r="C70" s="22" t="s">
        <v>531</v>
      </c>
      <c r="D70" s="22" t="s">
        <v>531</v>
      </c>
      <c r="E70" s="182" t="s">
        <v>541</v>
      </c>
      <c r="F70" s="170">
        <v>4</v>
      </c>
      <c r="G70" s="348">
        <v>78</v>
      </c>
      <c r="H70" s="342">
        <f t="shared" si="3"/>
        <v>312</v>
      </c>
      <c r="I70" s="167"/>
      <c r="J70" s="182" t="s">
        <v>836</v>
      </c>
      <c r="K70" s="22"/>
      <c r="L70" s="285"/>
      <c r="M70" s="25"/>
      <c r="N70" s="65"/>
      <c r="O70" s="60"/>
      <c r="P70" s="32"/>
      <c r="Q70" s="26"/>
    </row>
    <row r="71" spans="2:17" s="73" customFormat="1" ht="19.7" customHeight="1">
      <c r="B71" s="65"/>
      <c r="C71" s="21" t="s">
        <v>531</v>
      </c>
      <c r="D71" s="21" t="s">
        <v>531</v>
      </c>
      <c r="E71" s="41" t="s">
        <v>837</v>
      </c>
      <c r="F71" s="236">
        <v>10</v>
      </c>
      <c r="G71" s="36">
        <v>69</v>
      </c>
      <c r="H71" s="362">
        <f t="shared" si="3"/>
        <v>690</v>
      </c>
      <c r="I71" s="363"/>
      <c r="J71" s="41" t="s">
        <v>838</v>
      </c>
      <c r="K71" s="22"/>
      <c r="L71" s="285"/>
      <c r="M71" s="25"/>
      <c r="N71" s="65"/>
      <c r="O71" s="60"/>
      <c r="P71" s="32"/>
      <c r="Q71" s="26"/>
    </row>
    <row r="72" spans="2:17" s="73" customFormat="1" ht="19.7" customHeight="1">
      <c r="B72" s="65"/>
      <c r="C72" s="21" t="s">
        <v>531</v>
      </c>
      <c r="D72" s="21" t="s">
        <v>531</v>
      </c>
      <c r="E72" s="75" t="s">
        <v>839</v>
      </c>
      <c r="F72" s="22">
        <v>4</v>
      </c>
      <c r="G72" s="942">
        <v>71</v>
      </c>
      <c r="H72" s="38">
        <f t="shared" si="3"/>
        <v>284</v>
      </c>
      <c r="I72" s="167"/>
      <c r="J72" s="31" t="s">
        <v>840</v>
      </c>
      <c r="K72" s="57"/>
      <c r="L72" s="285"/>
      <c r="M72" s="60"/>
      <c r="N72" s="65"/>
      <c r="O72" s="60"/>
      <c r="P72" s="32"/>
      <c r="Q72" s="26"/>
    </row>
    <row r="73" spans="2:17" s="73" customFormat="1" ht="19.7" customHeight="1">
      <c r="B73" s="65"/>
      <c r="C73" s="21" t="s">
        <v>531</v>
      </c>
      <c r="D73" s="21" t="s">
        <v>531</v>
      </c>
      <c r="E73" s="75" t="s">
        <v>841</v>
      </c>
      <c r="F73" s="22">
        <v>2</v>
      </c>
      <c r="G73" s="942">
        <v>30</v>
      </c>
      <c r="H73" s="38">
        <f t="shared" si="3"/>
        <v>60</v>
      </c>
      <c r="I73" s="167"/>
      <c r="J73" s="31" t="s">
        <v>842</v>
      </c>
      <c r="K73" s="57"/>
      <c r="L73" s="285"/>
      <c r="M73" s="60"/>
      <c r="N73" s="65"/>
      <c r="O73" s="60"/>
      <c r="P73" s="32"/>
      <c r="Q73" s="26"/>
    </row>
    <row r="74" spans="2:17" s="73" customFormat="1" ht="19.7" customHeight="1">
      <c r="B74" s="65"/>
      <c r="C74" s="21" t="s">
        <v>686</v>
      </c>
      <c r="D74" s="21" t="s">
        <v>531</v>
      </c>
      <c r="E74" s="75" t="s">
        <v>1391</v>
      </c>
      <c r="F74" s="44"/>
      <c r="G74" s="1055">
        <v>1800</v>
      </c>
      <c r="H74" s="221">
        <f t="shared" si="3"/>
        <v>0</v>
      </c>
      <c r="I74" s="205"/>
      <c r="J74" s="75" t="s">
        <v>844</v>
      </c>
      <c r="K74" s="57"/>
      <c r="L74" s="285"/>
      <c r="M74" s="60"/>
      <c r="N74" s="65"/>
      <c r="O74" s="60"/>
      <c r="P74" s="32"/>
      <c r="Q74" s="26"/>
    </row>
    <row r="75" spans="2:17" s="73" customFormat="1" ht="19.7" customHeight="1">
      <c r="B75" s="65"/>
      <c r="C75" s="21" t="s">
        <v>531</v>
      </c>
      <c r="D75" s="21" t="s">
        <v>531</v>
      </c>
      <c r="E75" s="183" t="s">
        <v>788</v>
      </c>
      <c r="F75" s="166">
        <v>4</v>
      </c>
      <c r="G75" s="182">
        <v>75</v>
      </c>
      <c r="H75" s="36">
        <f t="shared" si="3"/>
        <v>300</v>
      </c>
      <c r="I75" s="167"/>
      <c r="J75" s="183" t="s">
        <v>1392</v>
      </c>
      <c r="K75" s="57"/>
      <c r="L75" s="285"/>
      <c r="M75" s="60"/>
      <c r="N75" s="65"/>
      <c r="O75" s="60"/>
      <c r="P75" s="32"/>
      <c r="Q75" s="26"/>
    </row>
    <row r="76" spans="2:17" s="73" customFormat="1" ht="19.7" customHeight="1">
      <c r="B76" s="65"/>
      <c r="C76" s="21" t="s">
        <v>531</v>
      </c>
      <c r="D76" s="21" t="s">
        <v>531</v>
      </c>
      <c r="E76" s="183" t="s">
        <v>538</v>
      </c>
      <c r="F76" s="166">
        <v>4</v>
      </c>
      <c r="G76" s="182">
        <v>75</v>
      </c>
      <c r="H76" s="36">
        <f t="shared" si="3"/>
        <v>300</v>
      </c>
      <c r="I76" s="167"/>
      <c r="J76" s="183" t="s">
        <v>1393</v>
      </c>
      <c r="K76" s="57"/>
      <c r="L76" s="285"/>
      <c r="M76" s="60"/>
      <c r="N76" s="65"/>
      <c r="O76" s="60"/>
      <c r="P76" s="32"/>
      <c r="Q76" s="26"/>
    </row>
    <row r="77" spans="2:17" s="73" customFormat="1" ht="19.7" customHeight="1">
      <c r="B77" s="65"/>
      <c r="C77" s="790" t="s">
        <v>531</v>
      </c>
      <c r="D77" s="790" t="s">
        <v>531</v>
      </c>
      <c r="E77" s="157" t="s">
        <v>880</v>
      </c>
      <c r="F77" s="501">
        <v>4</v>
      </c>
      <c r="G77" s="204">
        <v>780</v>
      </c>
      <c r="H77" s="204">
        <f>F77*G77</f>
        <v>3120</v>
      </c>
      <c r="I77" s="412"/>
      <c r="J77" s="413" t="s">
        <v>860</v>
      </c>
      <c r="K77" s="57"/>
      <c r="L77" s="285"/>
      <c r="M77" s="60"/>
      <c r="N77" s="65"/>
      <c r="O77" s="60"/>
      <c r="P77" s="32"/>
      <c r="Q77" s="26"/>
    </row>
    <row r="78" spans="2:17" s="73" customFormat="1" ht="19.7" customHeight="1">
      <c r="B78" s="65"/>
      <c r="C78" s="790" t="s">
        <v>531</v>
      </c>
      <c r="D78" s="790" t="s">
        <v>531</v>
      </c>
      <c r="E78" s="157" t="s">
        <v>1394</v>
      </c>
      <c r="F78" s="501">
        <v>2</v>
      </c>
      <c r="G78" s="204">
        <v>570</v>
      </c>
      <c r="H78" s="204">
        <f>F78*G78</f>
        <v>1140</v>
      </c>
      <c r="I78" s="412"/>
      <c r="J78" s="413" t="s">
        <v>1395</v>
      </c>
      <c r="K78" s="57"/>
      <c r="L78" s="285"/>
      <c r="M78" s="60"/>
      <c r="N78" s="65"/>
      <c r="O78" s="60"/>
      <c r="P78" s="32"/>
      <c r="Q78" s="26"/>
    </row>
    <row r="79" spans="2:17" s="73" customFormat="1" ht="19.7" customHeight="1">
      <c r="B79" s="65"/>
      <c r="C79" s="790" t="s">
        <v>531</v>
      </c>
      <c r="D79" s="790" t="s">
        <v>531</v>
      </c>
      <c r="E79" s="157" t="s">
        <v>878</v>
      </c>
      <c r="F79" s="501">
        <v>2</v>
      </c>
      <c r="G79" s="204">
        <v>940</v>
      </c>
      <c r="H79" s="204">
        <f>F79*G79</f>
        <v>1880</v>
      </c>
      <c r="I79" s="412"/>
      <c r="J79" s="413" t="s">
        <v>1395</v>
      </c>
      <c r="K79" s="57"/>
      <c r="L79" s="285"/>
      <c r="M79" s="60"/>
      <c r="N79" s="65"/>
      <c r="O79" s="60"/>
      <c r="P79" s="32"/>
      <c r="Q79" s="26"/>
    </row>
    <row r="80" spans="2:17" s="73" customFormat="1" ht="19.7" customHeight="1">
      <c r="B80" s="65"/>
      <c r="C80" s="790"/>
      <c r="D80" s="790"/>
      <c r="E80" s="30"/>
      <c r="F80" s="22"/>
      <c r="G80" s="24"/>
      <c r="H80" s="36"/>
      <c r="I80" s="167"/>
      <c r="J80" s="741"/>
      <c r="K80" s="57"/>
      <c r="L80" s="285"/>
      <c r="M80" s="60"/>
      <c r="N80" s="65"/>
      <c r="O80" s="57"/>
      <c r="P80" s="60"/>
      <c r="Q80" s="61"/>
    </row>
    <row r="81" spans="2:17" s="73" customFormat="1" ht="19.7" customHeight="1">
      <c r="B81" s="65"/>
      <c r="C81" s="65"/>
      <c r="D81" s="65"/>
      <c r="E81" s="976">
        <f>SUM(H66:H80)</f>
        <v>35466</v>
      </c>
      <c r="F81" s="442"/>
      <c r="G81" s="53"/>
      <c r="H81" s="36">
        <f>F81*G81</f>
        <v>0</v>
      </c>
      <c r="I81" s="283"/>
      <c r="J81" s="443"/>
      <c r="K81" s="57"/>
      <c r="L81" s="285"/>
      <c r="M81" s="60"/>
      <c r="N81" s="65"/>
      <c r="O81" s="57"/>
      <c r="P81" s="60"/>
      <c r="Q81" s="61"/>
    </row>
    <row r="82" spans="2:17" s="73" customFormat="1" ht="19.7" customHeight="1">
      <c r="B82" s="65"/>
      <c r="C82" s="65"/>
      <c r="D82" s="65"/>
      <c r="E82" s="30"/>
      <c r="F82" s="442"/>
      <c r="G82" s="53"/>
      <c r="H82" s="36">
        <f>F82*G82</f>
        <v>0</v>
      </c>
      <c r="I82" s="283"/>
      <c r="J82" s="443"/>
      <c r="K82" s="57"/>
      <c r="L82" s="285"/>
      <c r="M82" s="60"/>
      <c r="N82" s="65"/>
      <c r="O82" s="57"/>
      <c r="P82" s="60"/>
      <c r="Q82" s="61"/>
    </row>
    <row r="83" spans="2:17" s="73" customFormat="1" ht="19.7" customHeight="1">
      <c r="B83" s="65"/>
      <c r="C83" s="254" t="s">
        <v>1953</v>
      </c>
      <c r="D83" s="255"/>
      <c r="E83" s="256"/>
      <c r="F83" s="166"/>
      <c r="G83" s="166"/>
      <c r="H83" s="24"/>
      <c r="I83" s="167"/>
      <c r="J83" s="183"/>
      <c r="K83" s="57"/>
      <c r="L83" s="285"/>
      <c r="M83" s="60"/>
      <c r="N83" s="65"/>
      <c r="O83" s="57"/>
      <c r="P83" s="60"/>
      <c r="Q83" s="61"/>
    </row>
    <row r="84" spans="2:17" s="73" customFormat="1" ht="19.149999999999999" customHeight="1">
      <c r="B84" s="65"/>
      <c r="C84" s="1056" t="s">
        <v>2013</v>
      </c>
      <c r="D84" s="1056" t="s">
        <v>2013</v>
      </c>
      <c r="E84" s="1057" t="s">
        <v>2014</v>
      </c>
      <c r="F84" s="22">
        <v>1</v>
      </c>
      <c r="G84" s="31">
        <v>4300</v>
      </c>
      <c r="H84" s="31">
        <f>F84*G84</f>
        <v>4300</v>
      </c>
      <c r="I84" s="377"/>
      <c r="J84" s="31" t="s">
        <v>848</v>
      </c>
      <c r="K84" s="57"/>
      <c r="L84" s="285"/>
      <c r="M84" s="60"/>
      <c r="N84" s="65"/>
      <c r="O84" s="60"/>
      <c r="P84" s="25"/>
      <c r="Q84" s="61"/>
    </row>
    <row r="85" spans="2:17" s="73" customFormat="1" ht="19.149999999999999" customHeight="1">
      <c r="B85" s="65"/>
      <c r="C85" s="1056" t="s">
        <v>2013</v>
      </c>
      <c r="D85" s="1056" t="s">
        <v>2013</v>
      </c>
      <c r="E85" s="1057" t="s">
        <v>2015</v>
      </c>
      <c r="F85" s="22">
        <v>1</v>
      </c>
      <c r="G85" s="31">
        <v>5000</v>
      </c>
      <c r="H85" s="31">
        <f>F85*G85</f>
        <v>5000</v>
      </c>
      <c r="I85" s="377"/>
      <c r="J85" s="31" t="s">
        <v>850</v>
      </c>
      <c r="K85" s="57"/>
      <c r="L85" s="285"/>
      <c r="M85" s="60"/>
      <c r="N85" s="65"/>
      <c r="O85" s="60"/>
      <c r="P85" s="32"/>
      <c r="Q85" s="61"/>
    </row>
    <row r="86" spans="2:17" s="73" customFormat="1" ht="19.7" customHeight="1">
      <c r="B86" s="65"/>
      <c r="C86" s="21" t="s">
        <v>531</v>
      </c>
      <c r="D86" s="21" t="s">
        <v>531</v>
      </c>
      <c r="E86" s="1058" t="s">
        <v>2016</v>
      </c>
      <c r="F86" s="858">
        <v>1</v>
      </c>
      <c r="G86" s="22">
        <v>13620</v>
      </c>
      <c r="H86" s="38">
        <f t="shared" ref="H86:H122" si="4">F86*G86</f>
        <v>13620</v>
      </c>
      <c r="I86" s="167"/>
      <c r="J86" s="211" t="s">
        <v>1400</v>
      </c>
      <c r="K86" s="57"/>
      <c r="L86" s="285"/>
      <c r="M86" s="60"/>
      <c r="N86" s="65"/>
      <c r="O86" s="60"/>
      <c r="P86" s="32"/>
      <c r="Q86" s="26"/>
    </row>
    <row r="87" spans="2:17" s="73" customFormat="1" ht="19.7" customHeight="1">
      <c r="B87" s="65"/>
      <c r="C87" s="21" t="s">
        <v>531</v>
      </c>
      <c r="D87" s="21" t="s">
        <v>531</v>
      </c>
      <c r="E87" s="30" t="s">
        <v>1401</v>
      </c>
      <c r="F87" s="22">
        <v>1</v>
      </c>
      <c r="G87" s="166">
        <v>2148</v>
      </c>
      <c r="H87" s="24">
        <f t="shared" si="4"/>
        <v>2148</v>
      </c>
      <c r="I87" s="36"/>
      <c r="J87" s="31" t="s">
        <v>949</v>
      </c>
      <c r="K87" s="57"/>
      <c r="L87" s="285"/>
      <c r="M87" s="60"/>
      <c r="N87" s="65"/>
      <c r="O87" s="60"/>
      <c r="P87" s="32"/>
      <c r="Q87" s="26"/>
    </row>
    <row r="88" spans="2:17" s="73" customFormat="1" ht="19.7" customHeight="1">
      <c r="B88" s="65"/>
      <c r="C88" s="21" t="s">
        <v>531</v>
      </c>
      <c r="D88" s="21" t="s">
        <v>531</v>
      </c>
      <c r="E88" s="30" t="s">
        <v>1402</v>
      </c>
      <c r="F88" s="22">
        <v>1</v>
      </c>
      <c r="G88" s="166">
        <v>6005</v>
      </c>
      <c r="H88" s="24">
        <f t="shared" si="4"/>
        <v>6005</v>
      </c>
      <c r="I88" s="36"/>
      <c r="J88" s="31" t="s">
        <v>949</v>
      </c>
      <c r="K88" s="57"/>
      <c r="L88" s="285"/>
      <c r="M88" s="60"/>
      <c r="N88" s="65"/>
      <c r="O88" s="60"/>
      <c r="P88" s="32"/>
      <c r="Q88" s="26"/>
    </row>
    <row r="89" spans="2:17" s="73" customFormat="1" ht="19.7" customHeight="1">
      <c r="B89" s="65"/>
      <c r="C89" s="21" t="s">
        <v>531</v>
      </c>
      <c r="D89" s="21" t="s">
        <v>531</v>
      </c>
      <c r="E89" s="30" t="s">
        <v>864</v>
      </c>
      <c r="F89" s="22">
        <v>1</v>
      </c>
      <c r="G89" s="166">
        <v>3518</v>
      </c>
      <c r="H89" s="24">
        <f t="shared" si="4"/>
        <v>3518</v>
      </c>
      <c r="I89" s="36"/>
      <c r="J89" s="31" t="s">
        <v>1403</v>
      </c>
      <c r="K89" s="57"/>
      <c r="L89" s="285"/>
      <c r="M89" s="60"/>
      <c r="N89" s="65"/>
      <c r="O89" s="60"/>
      <c r="P89" s="32"/>
      <c r="Q89" s="26"/>
    </row>
    <row r="90" spans="2:17" s="73" customFormat="1" ht="19.7" customHeight="1">
      <c r="B90" s="65"/>
      <c r="C90" s="21" t="s">
        <v>531</v>
      </c>
      <c r="D90" s="21" t="s">
        <v>531</v>
      </c>
      <c r="E90" s="30" t="s">
        <v>868</v>
      </c>
      <c r="F90" s="22">
        <v>1</v>
      </c>
      <c r="G90" s="166">
        <v>2329</v>
      </c>
      <c r="H90" s="24">
        <f t="shared" si="4"/>
        <v>2329</v>
      </c>
      <c r="I90" s="814"/>
      <c r="J90" s="31" t="s">
        <v>233</v>
      </c>
      <c r="K90" s="57"/>
      <c r="L90" s="285"/>
      <c r="M90" s="60"/>
      <c r="N90" s="65"/>
      <c r="O90" s="60"/>
      <c r="P90" s="32"/>
      <c r="Q90" s="26"/>
    </row>
    <row r="91" spans="2:17" s="73" customFormat="1" ht="19.7" customHeight="1">
      <c r="B91" s="65"/>
      <c r="C91" s="21" t="s">
        <v>531</v>
      </c>
      <c r="D91" s="21" t="s">
        <v>531</v>
      </c>
      <c r="E91" s="1058" t="s">
        <v>897</v>
      </c>
      <c r="F91" s="22">
        <v>2</v>
      </c>
      <c r="G91" s="166">
        <v>977</v>
      </c>
      <c r="H91" s="24">
        <f t="shared" si="4"/>
        <v>1954</v>
      </c>
      <c r="I91" s="188"/>
      <c r="J91" s="31" t="s">
        <v>898</v>
      </c>
      <c r="K91" s="57"/>
      <c r="L91" s="285"/>
      <c r="M91" s="60"/>
      <c r="N91" s="65"/>
      <c r="O91" s="60"/>
      <c r="P91" s="32"/>
      <c r="Q91" s="26"/>
    </row>
    <row r="92" spans="2:17" s="73" customFormat="1" ht="19.7" customHeight="1">
      <c r="B92" s="65"/>
      <c r="C92" s="208" t="s">
        <v>531</v>
      </c>
      <c r="D92" s="208" t="s">
        <v>531</v>
      </c>
      <c r="E92" s="441" t="s">
        <v>929</v>
      </c>
      <c r="F92" s="442">
        <v>1</v>
      </c>
      <c r="G92" s="53">
        <v>872</v>
      </c>
      <c r="H92" s="36">
        <f t="shared" si="4"/>
        <v>872</v>
      </c>
      <c r="I92" s="283"/>
      <c r="J92" s="443" t="s">
        <v>930</v>
      </c>
      <c r="K92" s="57"/>
      <c r="L92" s="285"/>
      <c r="M92" s="60"/>
      <c r="N92" s="65"/>
      <c r="O92" s="60"/>
      <c r="P92" s="32"/>
      <c r="Q92" s="26"/>
    </row>
    <row r="93" spans="2:17" s="73" customFormat="1" ht="19.7" customHeight="1">
      <c r="B93" s="65"/>
      <c r="C93" s="21" t="s">
        <v>531</v>
      </c>
      <c r="D93" s="21" t="s">
        <v>531</v>
      </c>
      <c r="E93" s="30" t="s">
        <v>917</v>
      </c>
      <c r="F93" s="22">
        <v>1</v>
      </c>
      <c r="G93" s="166">
        <v>403</v>
      </c>
      <c r="H93" s="24">
        <f t="shared" si="4"/>
        <v>403</v>
      </c>
      <c r="I93" s="188"/>
      <c r="J93" s="31" t="s">
        <v>918</v>
      </c>
      <c r="K93" s="57"/>
      <c r="L93" s="285"/>
      <c r="M93" s="60"/>
      <c r="N93" s="65"/>
      <c r="O93" s="60"/>
      <c r="P93" s="32"/>
      <c r="Q93" s="26"/>
    </row>
    <row r="94" spans="2:17" s="73" customFormat="1" ht="19.7" customHeight="1">
      <c r="B94" s="65"/>
      <c r="C94" s="21" t="s">
        <v>531</v>
      </c>
      <c r="D94" s="21" t="s">
        <v>531</v>
      </c>
      <c r="E94" s="30" t="s">
        <v>899</v>
      </c>
      <c r="F94" s="22">
        <v>1</v>
      </c>
      <c r="G94" s="22">
        <v>926</v>
      </c>
      <c r="H94" s="24">
        <f t="shared" si="4"/>
        <v>926</v>
      </c>
      <c r="I94" s="188"/>
      <c r="J94" s="31" t="s">
        <v>1406</v>
      </c>
      <c r="K94" s="57"/>
      <c r="L94" s="285"/>
      <c r="M94" s="60"/>
      <c r="N94" s="65"/>
      <c r="O94" s="60"/>
      <c r="P94" s="32"/>
      <c r="Q94" s="26"/>
    </row>
    <row r="95" spans="2:17" s="73" customFormat="1" ht="19.7" customHeight="1">
      <c r="B95" s="65"/>
      <c r="C95" s="21" t="s">
        <v>531</v>
      </c>
      <c r="D95" s="21" t="s">
        <v>531</v>
      </c>
      <c r="E95" s="184" t="s">
        <v>1407</v>
      </c>
      <c r="F95" s="22">
        <v>50</v>
      </c>
      <c r="G95" s="24">
        <v>19</v>
      </c>
      <c r="H95" s="24">
        <f>F95*G95</f>
        <v>950</v>
      </c>
      <c r="I95" s="24"/>
      <c r="J95" s="31" t="s">
        <v>1408</v>
      </c>
      <c r="K95" s="57"/>
      <c r="L95" s="285"/>
      <c r="M95" s="60"/>
      <c r="N95" s="65"/>
      <c r="O95" s="60"/>
      <c r="P95" s="32"/>
      <c r="Q95" s="26"/>
    </row>
    <row r="96" spans="2:17" s="73" customFormat="1" ht="19.7" customHeight="1">
      <c r="B96" s="65"/>
      <c r="C96" s="170" t="s">
        <v>531</v>
      </c>
      <c r="D96" s="170" t="s">
        <v>531</v>
      </c>
      <c r="E96" s="330" t="s">
        <v>2017</v>
      </c>
      <c r="F96" s="24">
        <v>1</v>
      </c>
      <c r="G96" s="24">
        <v>1700</v>
      </c>
      <c r="H96" s="24">
        <f t="shared" si="4"/>
        <v>1700</v>
      </c>
      <c r="I96" s="309"/>
      <c r="J96" s="175" t="s">
        <v>2018</v>
      </c>
      <c r="K96" s="57"/>
      <c r="L96" s="285"/>
      <c r="M96" s="60"/>
      <c r="N96" s="65"/>
      <c r="O96" s="60"/>
      <c r="P96" s="32"/>
      <c r="Q96" s="26"/>
    </row>
    <row r="97" spans="2:17" s="73" customFormat="1" ht="19.7" customHeight="1">
      <c r="B97" s="65"/>
      <c r="C97" s="170" t="s">
        <v>531</v>
      </c>
      <c r="D97" s="170" t="s">
        <v>531</v>
      </c>
      <c r="E97" s="330" t="s">
        <v>1409</v>
      </c>
      <c r="F97" s="24">
        <v>1</v>
      </c>
      <c r="G97" s="24">
        <v>1420</v>
      </c>
      <c r="H97" s="24">
        <f t="shared" si="4"/>
        <v>1420</v>
      </c>
      <c r="I97" s="309"/>
      <c r="J97" s="175" t="s">
        <v>1410</v>
      </c>
      <c r="K97" s="57"/>
      <c r="L97" s="285"/>
      <c r="M97" s="60"/>
      <c r="N97" s="65"/>
      <c r="O97" s="60"/>
      <c r="P97" s="32"/>
      <c r="Q97" s="26"/>
    </row>
    <row r="98" spans="2:17" s="73" customFormat="1" ht="19.7" customHeight="1">
      <c r="B98" s="65"/>
      <c r="C98" s="21" t="s">
        <v>531</v>
      </c>
      <c r="D98" s="21" t="s">
        <v>531</v>
      </c>
      <c r="E98" s="831" t="s">
        <v>908</v>
      </c>
      <c r="F98" s="22">
        <v>1</v>
      </c>
      <c r="G98" s="24">
        <v>1980</v>
      </c>
      <c r="H98" s="24">
        <f t="shared" si="4"/>
        <v>1980</v>
      </c>
      <c r="I98" s="167"/>
      <c r="J98" s="30" t="s">
        <v>909</v>
      </c>
      <c r="K98" s="57"/>
      <c r="L98" s="285"/>
      <c r="M98" s="60"/>
      <c r="N98" s="65"/>
      <c r="O98" s="60"/>
      <c r="P98" s="32"/>
      <c r="Q98" s="26"/>
    </row>
    <row r="99" spans="2:17" s="73" customFormat="1" ht="19.7" customHeight="1">
      <c r="B99" s="65"/>
      <c r="C99" s="21" t="s">
        <v>531</v>
      </c>
      <c r="D99" s="21" t="s">
        <v>531</v>
      </c>
      <c r="E99" s="1059" t="s">
        <v>2019</v>
      </c>
      <c r="F99" s="22">
        <v>2</v>
      </c>
      <c r="G99" s="24">
        <v>98</v>
      </c>
      <c r="H99" s="24">
        <f t="shared" si="4"/>
        <v>196</v>
      </c>
      <c r="I99" s="167"/>
      <c r="J99" s="30" t="s">
        <v>911</v>
      </c>
      <c r="K99" s="57"/>
      <c r="L99" s="285"/>
      <c r="M99" s="60"/>
      <c r="N99" s="65"/>
      <c r="O99" s="60"/>
      <c r="P99" s="32"/>
      <c r="Q99" s="26"/>
    </row>
    <row r="100" spans="2:17" s="73" customFormat="1" ht="19.7" customHeight="1">
      <c r="B100" s="65"/>
      <c r="C100" s="1060" t="s">
        <v>2020</v>
      </c>
      <c r="D100" s="21" t="s">
        <v>531</v>
      </c>
      <c r="E100" s="1059" t="s">
        <v>2021</v>
      </c>
      <c r="F100" s="22">
        <v>1</v>
      </c>
      <c r="G100" s="24">
        <v>874</v>
      </c>
      <c r="H100" s="24">
        <f t="shared" si="4"/>
        <v>874</v>
      </c>
      <c r="I100" s="167"/>
      <c r="J100" s="30" t="s">
        <v>2022</v>
      </c>
      <c r="K100" s="57"/>
      <c r="L100" s="285"/>
      <c r="M100" s="60"/>
      <c r="N100" s="65"/>
      <c r="O100" s="60"/>
      <c r="P100" s="32"/>
      <c r="Q100" s="26"/>
    </row>
    <row r="101" spans="2:17" s="73" customFormat="1" ht="19.7" customHeight="1">
      <c r="B101" s="65"/>
      <c r="C101" s="1061" t="s">
        <v>2020</v>
      </c>
      <c r="D101" s="137" t="s">
        <v>531</v>
      </c>
      <c r="E101" s="1062" t="s">
        <v>2023</v>
      </c>
      <c r="F101" s="748">
        <v>1</v>
      </c>
      <c r="G101" s="833">
        <v>1245</v>
      </c>
      <c r="H101" s="833">
        <f t="shared" si="4"/>
        <v>1245</v>
      </c>
      <c r="I101" s="834"/>
      <c r="J101" s="835" t="s">
        <v>2022</v>
      </c>
      <c r="K101" s="128"/>
      <c r="L101" s="142"/>
      <c r="M101" s="60"/>
      <c r="N101" s="65"/>
      <c r="O101" s="60"/>
      <c r="P101" s="60"/>
      <c r="Q101" s="26"/>
    </row>
    <row r="102" spans="2:17" s="73" customFormat="1" ht="19.7" customHeight="1">
      <c r="B102" s="65"/>
      <c r="C102" s="21" t="s">
        <v>531</v>
      </c>
      <c r="D102" s="21" t="s">
        <v>531</v>
      </c>
      <c r="E102" s="1059" t="s">
        <v>2024</v>
      </c>
      <c r="F102" s="22">
        <v>1</v>
      </c>
      <c r="G102" s="24">
        <v>510</v>
      </c>
      <c r="H102" s="24">
        <f t="shared" si="4"/>
        <v>510</v>
      </c>
      <c r="I102" s="167"/>
      <c r="J102" s="30" t="s">
        <v>2025</v>
      </c>
      <c r="K102" s="57"/>
      <c r="L102" s="285"/>
      <c r="M102" s="60"/>
      <c r="N102" s="65"/>
      <c r="O102" s="60"/>
      <c r="P102" s="32"/>
      <c r="Q102" s="26"/>
    </row>
    <row r="103" spans="2:17" s="73" customFormat="1" ht="19.7" customHeight="1">
      <c r="B103" s="65"/>
      <c r="C103" s="21" t="s">
        <v>531</v>
      </c>
      <c r="D103" s="21" t="s">
        <v>531</v>
      </c>
      <c r="E103" s="1059" t="s">
        <v>2026</v>
      </c>
      <c r="F103" s="22">
        <v>1</v>
      </c>
      <c r="G103" s="24">
        <v>4710</v>
      </c>
      <c r="H103" s="24">
        <f t="shared" si="4"/>
        <v>4710</v>
      </c>
      <c r="I103" s="167"/>
      <c r="J103" s="30" t="s">
        <v>2027</v>
      </c>
      <c r="K103" s="57"/>
      <c r="L103" s="285"/>
      <c r="M103" s="60"/>
      <c r="N103" s="65"/>
      <c r="O103" s="60"/>
      <c r="P103" s="32"/>
      <c r="Q103" s="26"/>
    </row>
    <row r="104" spans="2:17" s="73" customFormat="1" ht="19.7" customHeight="1">
      <c r="B104" s="65"/>
      <c r="C104" s="1063" t="s">
        <v>1412</v>
      </c>
      <c r="D104" s="1063" t="s">
        <v>531</v>
      </c>
      <c r="E104" s="1064" t="s">
        <v>1413</v>
      </c>
      <c r="F104" s="1065">
        <v>1</v>
      </c>
      <c r="G104" s="1066">
        <v>483</v>
      </c>
      <c r="H104" s="1066">
        <f t="shared" si="4"/>
        <v>483</v>
      </c>
      <c r="I104" s="1067"/>
      <c r="J104" s="1068" t="s">
        <v>1414</v>
      </c>
      <c r="K104" s="57"/>
      <c r="L104" s="285"/>
      <c r="M104" s="60"/>
      <c r="N104" s="65"/>
      <c r="O104" s="60"/>
      <c r="P104" s="32"/>
      <c r="Q104" s="26"/>
    </row>
    <row r="105" spans="2:17" s="73" customFormat="1" ht="19.7" customHeight="1">
      <c r="B105" s="65"/>
      <c r="C105" s="21" t="s">
        <v>531</v>
      </c>
      <c r="D105" s="21" t="s">
        <v>531</v>
      </c>
      <c r="E105" s="173" t="s">
        <v>913</v>
      </c>
      <c r="F105" s="22">
        <v>1</v>
      </c>
      <c r="G105" s="24">
        <v>550</v>
      </c>
      <c r="H105" s="24">
        <f t="shared" si="4"/>
        <v>550</v>
      </c>
      <c r="I105" s="167"/>
      <c r="J105" s="31" t="s">
        <v>914</v>
      </c>
      <c r="K105" s="57"/>
      <c r="L105" s="285"/>
      <c r="M105" s="60"/>
      <c r="N105" s="65"/>
      <c r="O105" s="60"/>
      <c r="P105" s="32"/>
      <c r="Q105" s="26"/>
    </row>
    <row r="106" spans="2:17" s="73" customFormat="1" ht="19.7" customHeight="1">
      <c r="B106" s="65"/>
      <c r="C106" s="21" t="s">
        <v>531</v>
      </c>
      <c r="D106" s="21" t="s">
        <v>531</v>
      </c>
      <c r="E106" s="836" t="s">
        <v>915</v>
      </c>
      <c r="F106" s="22">
        <v>1</v>
      </c>
      <c r="G106" s="24">
        <v>479</v>
      </c>
      <c r="H106" s="24">
        <f t="shared" si="4"/>
        <v>479</v>
      </c>
      <c r="I106" s="167"/>
      <c r="J106" s="30" t="s">
        <v>916</v>
      </c>
      <c r="K106" s="57"/>
      <c r="L106" s="285"/>
      <c r="M106" s="60"/>
      <c r="N106" s="65"/>
      <c r="O106" s="60"/>
      <c r="P106" s="32"/>
      <c r="Q106" s="26"/>
    </row>
    <row r="107" spans="2:17" s="73" customFormat="1" ht="19.7" customHeight="1">
      <c r="B107" s="65"/>
      <c r="C107" s="21" t="s">
        <v>531</v>
      </c>
      <c r="D107" s="21" t="s">
        <v>531</v>
      </c>
      <c r="E107" s="814" t="s">
        <v>919</v>
      </c>
      <c r="F107" s="22">
        <v>1</v>
      </c>
      <c r="G107" s="24">
        <v>5104</v>
      </c>
      <c r="H107" s="24">
        <f t="shared" si="4"/>
        <v>5104</v>
      </c>
      <c r="I107" s="167"/>
      <c r="J107" s="30" t="s">
        <v>920</v>
      </c>
      <c r="K107" s="57"/>
      <c r="L107" s="285"/>
      <c r="M107" s="60"/>
      <c r="N107" s="65"/>
      <c r="O107" s="60"/>
      <c r="P107" s="32"/>
      <c r="Q107" s="26"/>
    </row>
    <row r="108" spans="2:17" s="73" customFormat="1" ht="19.7" customHeight="1">
      <c r="B108" s="65"/>
      <c r="C108" s="21" t="s">
        <v>531</v>
      </c>
      <c r="D108" s="21" t="s">
        <v>531</v>
      </c>
      <c r="E108" s="814" t="s">
        <v>921</v>
      </c>
      <c r="F108" s="22">
        <v>1</v>
      </c>
      <c r="G108" s="24">
        <v>5400</v>
      </c>
      <c r="H108" s="24">
        <f t="shared" si="4"/>
        <v>5400</v>
      </c>
      <c r="I108" s="167"/>
      <c r="J108" s="30" t="s">
        <v>922</v>
      </c>
      <c r="K108" s="57"/>
      <c r="L108" s="285"/>
      <c r="M108" s="60"/>
      <c r="N108" s="65"/>
      <c r="O108" s="60"/>
      <c r="P108" s="32"/>
      <c r="Q108" s="26"/>
    </row>
    <row r="109" spans="2:17" s="73" customFormat="1" ht="19.7" customHeight="1">
      <c r="B109" s="65"/>
      <c r="C109" s="21" t="s">
        <v>531</v>
      </c>
      <c r="D109" s="21" t="s">
        <v>531</v>
      </c>
      <c r="E109" s="814" t="s">
        <v>923</v>
      </c>
      <c r="F109" s="22">
        <v>1</v>
      </c>
      <c r="G109" s="24">
        <v>5560</v>
      </c>
      <c r="H109" s="24">
        <f t="shared" si="4"/>
        <v>5560</v>
      </c>
      <c r="I109" s="167"/>
      <c r="J109" s="30" t="s">
        <v>924</v>
      </c>
      <c r="K109" s="57"/>
      <c r="L109" s="285"/>
      <c r="M109" s="60"/>
      <c r="N109" s="65"/>
      <c r="O109" s="60"/>
      <c r="P109" s="32"/>
      <c r="Q109" s="26"/>
    </row>
    <row r="110" spans="2:17" s="73" customFormat="1" ht="19.7" customHeight="1">
      <c r="B110" s="65"/>
      <c r="C110" s="21" t="s">
        <v>531</v>
      </c>
      <c r="D110" s="21" t="s">
        <v>531</v>
      </c>
      <c r="E110" s="814" t="s">
        <v>1416</v>
      </c>
      <c r="F110" s="22">
        <v>1</v>
      </c>
      <c r="G110" s="24">
        <v>1098</v>
      </c>
      <c r="H110" s="24">
        <f t="shared" si="4"/>
        <v>1098</v>
      </c>
      <c r="I110" s="167"/>
      <c r="J110" s="30" t="s">
        <v>1417</v>
      </c>
      <c r="K110" s="57"/>
      <c r="L110" s="285"/>
      <c r="M110" s="60"/>
      <c r="N110" s="65"/>
      <c r="O110" s="60"/>
      <c r="P110" s="32"/>
      <c r="Q110" s="26"/>
    </row>
    <row r="111" spans="2:17" s="73" customFormat="1" ht="19.7" customHeight="1">
      <c r="B111" s="65"/>
      <c r="C111" s="21" t="s">
        <v>531</v>
      </c>
      <c r="D111" s="21" t="s">
        <v>531</v>
      </c>
      <c r="E111" s="258" t="s">
        <v>1418</v>
      </c>
      <c r="F111" s="22">
        <v>1</v>
      </c>
      <c r="G111" s="24">
        <v>1098</v>
      </c>
      <c r="H111" s="24">
        <f t="shared" si="4"/>
        <v>1098</v>
      </c>
      <c r="I111" s="167"/>
      <c r="J111" s="30" t="s">
        <v>1419</v>
      </c>
      <c r="K111" s="57"/>
      <c r="L111" s="285"/>
      <c r="M111" s="60"/>
      <c r="N111" s="65"/>
      <c r="O111" s="60"/>
      <c r="P111" s="32"/>
      <c r="Q111" s="26"/>
    </row>
    <row r="112" spans="2:17" s="73" customFormat="1" ht="19.7" customHeight="1">
      <c r="B112" s="65"/>
      <c r="C112" s="790" t="s">
        <v>531</v>
      </c>
      <c r="D112" s="790" t="s">
        <v>531</v>
      </c>
      <c r="E112" s="157" t="s">
        <v>880</v>
      </c>
      <c r="F112" s="501">
        <v>1</v>
      </c>
      <c r="G112" s="204">
        <v>780</v>
      </c>
      <c r="H112" s="628">
        <f t="shared" si="4"/>
        <v>780</v>
      </c>
      <c r="I112" s="412"/>
      <c r="J112" s="839" t="s">
        <v>1420</v>
      </c>
      <c r="K112" s="57"/>
      <c r="L112" s="285"/>
      <c r="M112" s="60"/>
      <c r="N112" s="65"/>
      <c r="O112" s="60"/>
      <c r="P112" s="32"/>
      <c r="Q112" s="26"/>
    </row>
    <row r="113" spans="2:17" s="73" customFormat="1" ht="19.7" customHeight="1">
      <c r="B113" s="65"/>
      <c r="C113" s="257" t="s">
        <v>531</v>
      </c>
      <c r="D113" s="257" t="s">
        <v>531</v>
      </c>
      <c r="E113" s="182" t="s">
        <v>1978</v>
      </c>
      <c r="F113" s="732">
        <v>2</v>
      </c>
      <c r="G113" s="182">
        <v>181</v>
      </c>
      <c r="H113" s="328">
        <f t="shared" si="4"/>
        <v>362</v>
      </c>
      <c r="I113" s="396"/>
      <c r="J113" s="164" t="s">
        <v>1979</v>
      </c>
      <c r="K113" s="57"/>
      <c r="L113" s="285"/>
      <c r="M113" s="60"/>
      <c r="N113" s="65"/>
      <c r="O113" s="60"/>
      <c r="P113" s="32"/>
      <c r="Q113" s="26"/>
    </row>
    <row r="114" spans="2:17" s="73" customFormat="1" ht="19.7" customHeight="1">
      <c r="B114" s="65"/>
      <c r="C114" s="257" t="s">
        <v>292</v>
      </c>
      <c r="D114" s="236" t="s">
        <v>619</v>
      </c>
      <c r="E114" s="840" t="s">
        <v>1422</v>
      </c>
      <c r="F114" s="257">
        <v>1</v>
      </c>
      <c r="G114" s="330">
        <v>3040</v>
      </c>
      <c r="H114" s="328">
        <f t="shared" si="4"/>
        <v>3040</v>
      </c>
      <c r="I114" s="167"/>
      <c r="J114" s="175" t="s">
        <v>1423</v>
      </c>
      <c r="K114" s="57"/>
      <c r="L114" s="285"/>
      <c r="M114" s="60"/>
      <c r="N114" s="65"/>
      <c r="O114" s="60"/>
      <c r="P114" s="60"/>
      <c r="Q114" s="61"/>
    </row>
    <row r="115" spans="2:17" s="73" customFormat="1" ht="19.7" customHeight="1">
      <c r="B115" s="65"/>
      <c r="C115" s="57" t="s">
        <v>531</v>
      </c>
      <c r="D115" s="57" t="s">
        <v>531</v>
      </c>
      <c r="E115" s="59" t="s">
        <v>881</v>
      </c>
      <c r="F115" s="57">
        <v>1</v>
      </c>
      <c r="G115" s="59">
        <v>4300</v>
      </c>
      <c r="H115" s="59">
        <f t="shared" si="4"/>
        <v>4300</v>
      </c>
      <c r="I115" s="53"/>
      <c r="J115" s="59" t="s">
        <v>882</v>
      </c>
      <c r="K115" s="57"/>
      <c r="L115" s="285"/>
      <c r="M115" s="60"/>
      <c r="N115" s="65"/>
      <c r="O115" s="60"/>
      <c r="P115" s="32"/>
      <c r="Q115" s="26"/>
    </row>
    <row r="116" spans="2:17" s="73" customFormat="1" ht="19.7" customHeight="1">
      <c r="B116" s="65"/>
      <c r="C116" s="57" t="s">
        <v>531</v>
      </c>
      <c r="D116" s="57" t="s">
        <v>531</v>
      </c>
      <c r="E116" s="59" t="s">
        <v>883</v>
      </c>
      <c r="F116" s="283">
        <v>4</v>
      </c>
      <c r="G116" s="59">
        <v>106</v>
      </c>
      <c r="H116" s="59">
        <f t="shared" si="4"/>
        <v>424</v>
      </c>
      <c r="I116" s="841"/>
      <c r="J116" s="59" t="s">
        <v>884</v>
      </c>
      <c r="K116" s="57"/>
      <c r="L116" s="285"/>
      <c r="M116" s="60"/>
      <c r="N116" s="65"/>
      <c r="O116" s="60"/>
      <c r="P116" s="32"/>
      <c r="Q116" s="26"/>
    </row>
    <row r="117" spans="2:17" s="73" customFormat="1" ht="19.7" customHeight="1">
      <c r="B117" s="65"/>
      <c r="C117" s="21" t="s">
        <v>531</v>
      </c>
      <c r="D117" s="21" t="s">
        <v>531</v>
      </c>
      <c r="E117" s="31" t="s">
        <v>885</v>
      </c>
      <c r="F117" s="167">
        <v>4</v>
      </c>
      <c r="G117" s="38">
        <v>75</v>
      </c>
      <c r="H117" s="59">
        <f t="shared" si="4"/>
        <v>300</v>
      </c>
      <c r="I117" s="167"/>
      <c r="J117" s="31" t="s">
        <v>886</v>
      </c>
      <c r="K117" s="57"/>
      <c r="L117" s="285"/>
      <c r="M117" s="60"/>
      <c r="N117" s="65"/>
      <c r="O117" s="60"/>
      <c r="P117" s="32"/>
      <c r="Q117" s="26"/>
    </row>
    <row r="118" spans="2:17" s="73" customFormat="1" ht="19.7" customHeight="1">
      <c r="B118" s="65"/>
      <c r="C118" s="21" t="s">
        <v>531</v>
      </c>
      <c r="D118" s="21" t="s">
        <v>531</v>
      </c>
      <c r="E118" s="245" t="s">
        <v>887</v>
      </c>
      <c r="F118" s="167">
        <v>2</v>
      </c>
      <c r="G118" s="38">
        <v>43</v>
      </c>
      <c r="H118" s="59">
        <f t="shared" si="4"/>
        <v>86</v>
      </c>
      <c r="I118" s="167"/>
      <c r="J118" s="31" t="s">
        <v>888</v>
      </c>
      <c r="K118" s="57"/>
      <c r="L118" s="285"/>
      <c r="M118" s="60"/>
      <c r="N118" s="65"/>
      <c r="O118" s="60"/>
      <c r="P118" s="32"/>
      <c r="Q118" s="26"/>
    </row>
    <row r="119" spans="2:17" s="73" customFormat="1" ht="19.7" customHeight="1">
      <c r="B119" s="65"/>
      <c r="C119" s="170" t="s">
        <v>531</v>
      </c>
      <c r="D119" s="170" t="s">
        <v>531</v>
      </c>
      <c r="E119" s="183" t="s">
        <v>1424</v>
      </c>
      <c r="F119" s="166">
        <v>2</v>
      </c>
      <c r="G119" s="182">
        <v>220</v>
      </c>
      <c r="H119" s="36">
        <f t="shared" si="4"/>
        <v>440</v>
      </c>
      <c r="I119" s="179"/>
      <c r="J119" s="183" t="s">
        <v>637</v>
      </c>
      <c r="K119" s="57"/>
      <c r="L119" s="285"/>
      <c r="M119" s="60"/>
      <c r="N119" s="65"/>
      <c r="O119" s="60"/>
      <c r="P119" s="32"/>
      <c r="Q119" s="26"/>
    </row>
    <row r="120" spans="2:17" s="73" customFormat="1" ht="19.7" customHeight="1">
      <c r="B120" s="65"/>
      <c r="C120" s="170" t="s">
        <v>531</v>
      </c>
      <c r="D120" s="170" t="s">
        <v>531</v>
      </c>
      <c r="E120" s="183" t="s">
        <v>1425</v>
      </c>
      <c r="F120" s="166">
        <v>2</v>
      </c>
      <c r="G120" s="182">
        <v>200</v>
      </c>
      <c r="H120" s="36">
        <f t="shared" si="4"/>
        <v>400</v>
      </c>
      <c r="I120" s="179"/>
      <c r="J120" s="183" t="s">
        <v>640</v>
      </c>
      <c r="K120" s="57"/>
      <c r="L120" s="285"/>
      <c r="M120" s="60"/>
      <c r="N120" s="65"/>
      <c r="O120" s="60"/>
      <c r="P120" s="32"/>
      <c r="Q120" s="26"/>
    </row>
    <row r="121" spans="2:17" s="73" customFormat="1" ht="19.7" customHeight="1">
      <c r="B121" s="65"/>
      <c r="C121" s="21" t="s">
        <v>531</v>
      </c>
      <c r="D121" s="21" t="s">
        <v>531</v>
      </c>
      <c r="E121" s="30" t="s">
        <v>878</v>
      </c>
      <c r="F121" s="22">
        <v>1</v>
      </c>
      <c r="G121" s="36">
        <v>940</v>
      </c>
      <c r="H121" s="628">
        <f t="shared" si="4"/>
        <v>940</v>
      </c>
      <c r="I121" s="28"/>
      <c r="J121" s="814" t="s">
        <v>879</v>
      </c>
      <c r="K121" s="57"/>
      <c r="L121" s="285"/>
      <c r="M121" s="60"/>
      <c r="N121" s="65"/>
      <c r="O121" s="60"/>
      <c r="P121" s="32"/>
      <c r="Q121" s="26"/>
    </row>
    <row r="122" spans="2:17" s="73" customFormat="1" ht="19.7" customHeight="1">
      <c r="B122" s="65"/>
      <c r="C122" s="582" t="s">
        <v>531</v>
      </c>
      <c r="D122" s="582" t="s">
        <v>531</v>
      </c>
      <c r="E122" s="330" t="s">
        <v>1426</v>
      </c>
      <c r="F122" s="257">
        <v>1</v>
      </c>
      <c r="G122" s="328">
        <v>570</v>
      </c>
      <c r="H122" s="362">
        <f t="shared" si="4"/>
        <v>570</v>
      </c>
      <c r="I122" s="329"/>
      <c r="J122" s="330" t="s">
        <v>1427</v>
      </c>
      <c r="K122" s="57"/>
      <c r="L122" s="285"/>
      <c r="M122" s="60"/>
      <c r="N122" s="65"/>
      <c r="O122" s="60"/>
      <c r="P122" s="32"/>
      <c r="Q122" s="26"/>
    </row>
    <row r="123" spans="2:17" s="73" customFormat="1" ht="19.7" customHeight="1">
      <c r="B123" s="65"/>
      <c r="C123" s="208" t="s">
        <v>531</v>
      </c>
      <c r="D123" s="208" t="s">
        <v>531</v>
      </c>
      <c r="E123" s="245" t="s">
        <v>1428</v>
      </c>
      <c r="F123" s="44">
        <v>1</v>
      </c>
      <c r="G123" s="215">
        <v>2008</v>
      </c>
      <c r="H123" s="311">
        <f>F123*G123</f>
        <v>2008</v>
      </c>
      <c r="I123" s="167"/>
      <c r="J123" s="211" t="s">
        <v>1429</v>
      </c>
      <c r="K123" s="57"/>
      <c r="L123" s="285"/>
      <c r="M123" s="60"/>
      <c r="N123" s="65"/>
      <c r="O123" s="60"/>
      <c r="P123" s="261"/>
      <c r="Q123" s="61"/>
    </row>
    <row r="124" spans="2:17" s="73" customFormat="1" ht="19.7" customHeight="1">
      <c r="B124" s="65"/>
      <c r="C124" s="21" t="s">
        <v>531</v>
      </c>
      <c r="D124" s="21" t="s">
        <v>531</v>
      </c>
      <c r="E124" s="211" t="s">
        <v>1430</v>
      </c>
      <c r="F124" s="1069">
        <v>1</v>
      </c>
      <c r="G124" s="221">
        <v>3480</v>
      </c>
      <c r="H124" s="38">
        <f>F124*G124</f>
        <v>3480</v>
      </c>
      <c r="I124" s="167"/>
      <c r="J124" s="31" t="s">
        <v>1431</v>
      </c>
      <c r="K124" s="57"/>
      <c r="L124" s="285"/>
      <c r="M124" s="60"/>
      <c r="N124" s="65"/>
      <c r="O124" s="60"/>
      <c r="P124" s="32"/>
      <c r="Q124" s="61"/>
    </row>
    <row r="125" spans="2:17" s="73" customFormat="1" ht="19.7" customHeight="1">
      <c r="B125" s="65"/>
      <c r="C125" s="1070" t="s">
        <v>531</v>
      </c>
      <c r="D125" s="1070" t="s">
        <v>531</v>
      </c>
      <c r="E125" s="1071" t="s">
        <v>910</v>
      </c>
      <c r="F125" s="1072">
        <v>1</v>
      </c>
      <c r="G125" s="1073">
        <v>66</v>
      </c>
      <c r="H125" s="1074">
        <f>F125*G125</f>
        <v>66</v>
      </c>
      <c r="I125" s="156"/>
      <c r="J125" s="551" t="s">
        <v>1432</v>
      </c>
      <c r="K125" s="57"/>
      <c r="L125" s="285"/>
      <c r="M125" s="60"/>
      <c r="N125" s="65"/>
      <c r="O125" s="60"/>
      <c r="P125" s="32"/>
      <c r="Q125" s="61"/>
    </row>
    <row r="126" spans="2:17" s="73" customFormat="1" ht="19.7" customHeight="1">
      <c r="B126" s="65"/>
      <c r="C126" s="21"/>
      <c r="D126" s="21"/>
      <c r="E126" s="1036">
        <f>SUM(H84:H124)</f>
        <v>91562</v>
      </c>
      <c r="F126" s="1075"/>
      <c r="G126" s="1075"/>
      <c r="H126" s="1075"/>
      <c r="I126" s="24"/>
      <c r="J126" s="31"/>
      <c r="K126" s="57"/>
      <c r="L126" s="285"/>
      <c r="M126" s="60"/>
      <c r="N126" s="65"/>
      <c r="O126" s="57"/>
      <c r="P126" s="60"/>
      <c r="Q126" s="61"/>
    </row>
    <row r="127" spans="2:17" s="73" customFormat="1" ht="19.7" customHeight="1">
      <c r="B127" s="65"/>
      <c r="C127" s="65"/>
      <c r="D127" s="65"/>
      <c r="E127" s="30"/>
      <c r="F127" s="442"/>
      <c r="G127" s="53"/>
      <c r="H127" s="36"/>
      <c r="I127" s="283"/>
      <c r="J127" s="443"/>
      <c r="K127" s="57"/>
      <c r="L127" s="285"/>
      <c r="M127" s="60"/>
      <c r="N127" s="65"/>
      <c r="O127" s="57"/>
      <c r="P127" s="60"/>
      <c r="Q127" s="61"/>
    </row>
    <row r="128" spans="2:17" s="73" customFormat="1" ht="19.7" customHeight="1">
      <c r="B128" s="65"/>
      <c r="C128" s="65"/>
      <c r="D128" s="65"/>
      <c r="E128" s="30"/>
      <c r="F128" s="442"/>
      <c r="G128" s="53"/>
      <c r="H128" s="36"/>
      <c r="I128" s="283"/>
      <c r="J128" s="443"/>
      <c r="K128" s="57"/>
      <c r="L128" s="285"/>
      <c r="M128" s="60"/>
      <c r="N128" s="65"/>
      <c r="O128" s="57"/>
      <c r="P128" s="60"/>
      <c r="Q128" s="61"/>
    </row>
    <row r="129" spans="2:17" s="73" customFormat="1" ht="19.7" customHeight="1">
      <c r="B129" s="65"/>
      <c r="C129" s="218" t="s">
        <v>1981</v>
      </c>
      <c r="D129" s="219"/>
      <c r="E129" s="220"/>
      <c r="F129" s="442"/>
      <c r="G129" s="53"/>
      <c r="H129" s="36"/>
      <c r="I129" s="283"/>
      <c r="J129" s="443"/>
      <c r="K129" s="57"/>
      <c r="L129" s="285"/>
      <c r="M129" s="60"/>
      <c r="N129" s="65"/>
      <c r="O129" s="57"/>
      <c r="P129" s="60"/>
      <c r="Q129" s="61"/>
    </row>
    <row r="130" spans="2:17" s="73" customFormat="1" ht="19.7" customHeight="1">
      <c r="B130" s="65"/>
      <c r="C130" s="347" t="s">
        <v>577</v>
      </c>
      <c r="D130" s="347" t="s">
        <v>577</v>
      </c>
      <c r="E130" s="180" t="s">
        <v>2028</v>
      </c>
      <c r="F130" s="24">
        <v>1</v>
      </c>
      <c r="G130" s="36">
        <v>2343</v>
      </c>
      <c r="H130" s="36">
        <f>F130*G130</f>
        <v>2343</v>
      </c>
      <c r="I130" s="309"/>
      <c r="J130" s="175" t="s">
        <v>2029</v>
      </c>
      <c r="K130" s="57"/>
      <c r="L130" s="285"/>
      <c r="M130" s="60"/>
      <c r="N130" s="65"/>
      <c r="O130" s="60"/>
      <c r="P130" s="32"/>
      <c r="Q130" s="26"/>
    </row>
    <row r="131" spans="2:17" s="73" customFormat="1" ht="19.7" customHeight="1">
      <c r="B131" s="65"/>
      <c r="C131" s="65"/>
      <c r="D131" s="65"/>
      <c r="E131" s="1076">
        <f>SUM(H130)</f>
        <v>2343</v>
      </c>
      <c r="F131" s="442"/>
      <c r="G131" s="53"/>
      <c r="H131" s="36"/>
      <c r="I131" s="283"/>
      <c r="J131" s="443"/>
      <c r="K131" s="57"/>
      <c r="L131" s="285"/>
      <c r="M131" s="60"/>
      <c r="N131" s="65"/>
      <c r="O131" s="57"/>
      <c r="P131" s="60"/>
      <c r="Q131" s="61"/>
    </row>
    <row r="132" spans="2:17" s="73" customFormat="1" ht="19.7" customHeight="1">
      <c r="B132" s="65"/>
      <c r="C132" s="65"/>
      <c r="D132" s="65"/>
      <c r="E132" s="30"/>
      <c r="F132" s="442"/>
      <c r="G132" s="53"/>
      <c r="H132" s="36"/>
      <c r="I132" s="283"/>
      <c r="J132" s="443"/>
      <c r="K132" s="57"/>
      <c r="L132" s="285"/>
      <c r="M132" s="60"/>
      <c r="N132" s="65"/>
      <c r="O132" s="57"/>
      <c r="P132" s="60"/>
      <c r="Q132" s="61"/>
    </row>
    <row r="133" spans="2:17" s="73" customFormat="1" ht="19.7" customHeight="1">
      <c r="B133" s="65"/>
      <c r="C133" s="218" t="s">
        <v>2030</v>
      </c>
      <c r="D133" s="219"/>
      <c r="E133" s="220"/>
      <c r="F133" s="442"/>
      <c r="G133" s="53"/>
      <c r="H133" s="36"/>
      <c r="I133" s="283"/>
      <c r="J133" s="443"/>
      <c r="K133" s="57"/>
      <c r="L133" s="285"/>
      <c r="M133" s="60"/>
      <c r="N133" s="65"/>
      <c r="O133" s="57"/>
      <c r="P133" s="60"/>
      <c r="Q133" s="61"/>
    </row>
    <row r="134" spans="2:17" s="73" customFormat="1" ht="22.15" customHeight="1">
      <c r="B134" s="65"/>
      <c r="C134" s="208" t="s">
        <v>531</v>
      </c>
      <c r="D134" s="208" t="s">
        <v>531</v>
      </c>
      <c r="E134" s="900" t="s">
        <v>2031</v>
      </c>
      <c r="F134" s="442">
        <v>3</v>
      </c>
      <c r="G134" s="53">
        <v>4780</v>
      </c>
      <c r="H134" s="36">
        <f t="shared" ref="H134:H197" si="5">F134*G134</f>
        <v>14340</v>
      </c>
      <c r="I134" s="283"/>
      <c r="J134" s="443" t="s">
        <v>2032</v>
      </c>
      <c r="K134" s="57" t="s">
        <v>2033</v>
      </c>
      <c r="L134" s="285"/>
      <c r="M134" s="60"/>
      <c r="N134" s="65"/>
      <c r="O134" s="60"/>
      <c r="P134" s="32"/>
      <c r="Q134" s="26"/>
    </row>
    <row r="135" spans="2:17" s="73" customFormat="1" ht="19.7" customHeight="1">
      <c r="B135" s="65"/>
      <c r="C135" s="208" t="s">
        <v>531</v>
      </c>
      <c r="D135" s="208" t="s">
        <v>531</v>
      </c>
      <c r="E135" s="900" t="s">
        <v>2034</v>
      </c>
      <c r="F135" s="442">
        <v>2</v>
      </c>
      <c r="G135" s="53">
        <v>4780</v>
      </c>
      <c r="H135" s="36">
        <f t="shared" si="5"/>
        <v>9560</v>
      </c>
      <c r="I135" s="283"/>
      <c r="J135" s="443" t="s">
        <v>2035</v>
      </c>
      <c r="K135" s="57" t="s">
        <v>2033</v>
      </c>
      <c r="L135" s="285"/>
      <c r="M135" s="60"/>
      <c r="N135" s="65"/>
      <c r="O135" s="60"/>
      <c r="P135" s="32"/>
      <c r="Q135" s="26"/>
    </row>
    <row r="136" spans="2:17" s="73" customFormat="1" ht="19.7" customHeight="1">
      <c r="B136" s="65"/>
      <c r="C136" s="208" t="s">
        <v>531</v>
      </c>
      <c r="D136" s="208" t="s">
        <v>531</v>
      </c>
      <c r="E136" s="900" t="s">
        <v>2036</v>
      </c>
      <c r="F136" s="442">
        <v>2</v>
      </c>
      <c r="G136" s="53">
        <v>4780</v>
      </c>
      <c r="H136" s="36">
        <f t="shared" si="5"/>
        <v>9560</v>
      </c>
      <c r="I136" s="283"/>
      <c r="J136" s="443" t="s">
        <v>2037</v>
      </c>
      <c r="K136" s="57" t="s">
        <v>2033</v>
      </c>
      <c r="L136" s="285"/>
      <c r="M136" s="60"/>
      <c r="N136" s="65"/>
      <c r="O136" s="60"/>
      <c r="P136" s="32"/>
      <c r="Q136" s="26"/>
    </row>
    <row r="137" spans="2:17" s="73" customFormat="1" ht="19.7" customHeight="1">
      <c r="B137" s="65"/>
      <c r="C137" s="208" t="s">
        <v>531</v>
      </c>
      <c r="D137" s="208" t="s">
        <v>531</v>
      </c>
      <c r="E137" s="900" t="s">
        <v>2038</v>
      </c>
      <c r="F137" s="442">
        <v>2</v>
      </c>
      <c r="G137" s="53">
        <v>4780</v>
      </c>
      <c r="H137" s="36">
        <f t="shared" si="5"/>
        <v>9560</v>
      </c>
      <c r="I137" s="283"/>
      <c r="J137" s="443" t="s">
        <v>2039</v>
      </c>
      <c r="K137" s="57" t="s">
        <v>2033</v>
      </c>
      <c r="L137" s="285"/>
      <c r="M137" s="60"/>
      <c r="N137" s="65"/>
      <c r="O137" s="60"/>
      <c r="P137" s="32"/>
      <c r="Q137" s="26"/>
    </row>
    <row r="138" spans="2:17" s="73" customFormat="1" ht="19.7" customHeight="1">
      <c r="B138" s="65"/>
      <c r="C138" s="208" t="s">
        <v>531</v>
      </c>
      <c r="D138" s="208" t="s">
        <v>531</v>
      </c>
      <c r="E138" s="900" t="s">
        <v>2040</v>
      </c>
      <c r="F138" s="442">
        <v>2</v>
      </c>
      <c r="G138" s="53">
        <v>4780</v>
      </c>
      <c r="H138" s="36">
        <f t="shared" si="5"/>
        <v>9560</v>
      </c>
      <c r="I138" s="283"/>
      <c r="J138" s="443" t="s">
        <v>2041</v>
      </c>
      <c r="K138" s="57" t="s">
        <v>2033</v>
      </c>
      <c r="L138" s="285"/>
      <c r="M138" s="60"/>
      <c r="N138" s="65"/>
      <c r="O138" s="60"/>
      <c r="P138" s="32"/>
      <c r="Q138" s="26"/>
    </row>
    <row r="139" spans="2:17" s="73" customFormat="1" ht="19.7" customHeight="1">
      <c r="B139" s="65"/>
      <c r="C139" s="208" t="s">
        <v>531</v>
      </c>
      <c r="D139" s="208" t="s">
        <v>531</v>
      </c>
      <c r="E139" s="900" t="s">
        <v>2042</v>
      </c>
      <c r="F139" s="442">
        <v>20</v>
      </c>
      <c r="G139" s="53">
        <v>33</v>
      </c>
      <c r="H139" s="36">
        <f t="shared" si="5"/>
        <v>660</v>
      </c>
      <c r="I139" s="283"/>
      <c r="J139" s="443" t="s">
        <v>2043</v>
      </c>
      <c r="K139" s="57" t="s">
        <v>2033</v>
      </c>
      <c r="L139" s="285"/>
      <c r="M139" s="60"/>
      <c r="N139" s="65"/>
      <c r="O139" s="60"/>
      <c r="P139" s="32"/>
      <c r="Q139" s="26"/>
    </row>
    <row r="140" spans="2:17" s="73" customFormat="1" ht="19.7" customHeight="1">
      <c r="B140" s="65"/>
      <c r="C140" s="208" t="s">
        <v>531</v>
      </c>
      <c r="D140" s="208" t="s">
        <v>531</v>
      </c>
      <c r="E140" s="900" t="s">
        <v>2044</v>
      </c>
      <c r="F140" s="248">
        <v>2</v>
      </c>
      <c r="G140" s="53">
        <v>550</v>
      </c>
      <c r="H140" s="36">
        <f t="shared" si="5"/>
        <v>1100</v>
      </c>
      <c r="I140" s="283"/>
      <c r="J140" s="1077" t="s">
        <v>2045</v>
      </c>
      <c r="K140" s="57" t="s">
        <v>2033</v>
      </c>
      <c r="L140" s="285"/>
      <c r="M140" s="60"/>
      <c r="N140" s="65"/>
      <c r="O140" s="60"/>
      <c r="P140" s="32"/>
      <c r="Q140" s="26"/>
    </row>
    <row r="141" spans="2:17" s="73" customFormat="1" ht="19.7" customHeight="1">
      <c r="B141" s="65"/>
      <c r="C141" s="208" t="s">
        <v>531</v>
      </c>
      <c r="D141" s="208" t="s">
        <v>531</v>
      </c>
      <c r="E141" s="1078" t="s">
        <v>2046</v>
      </c>
      <c r="F141" s="248">
        <v>4</v>
      </c>
      <c r="G141" s="23">
        <v>850</v>
      </c>
      <c r="H141" s="36">
        <f t="shared" si="5"/>
        <v>3400</v>
      </c>
      <c r="I141" s="283"/>
      <c r="J141" s="1077" t="s">
        <v>2045</v>
      </c>
      <c r="K141" s="57" t="s">
        <v>2033</v>
      </c>
      <c r="L141" s="285"/>
      <c r="M141" s="60"/>
      <c r="N141" s="65"/>
      <c r="O141" s="60"/>
      <c r="P141" s="32"/>
      <c r="Q141" s="26"/>
    </row>
    <row r="142" spans="2:17" s="73" customFormat="1" ht="19.7" customHeight="1">
      <c r="B142" s="65"/>
      <c r="C142" s="208" t="s">
        <v>531</v>
      </c>
      <c r="D142" s="208" t="s">
        <v>531</v>
      </c>
      <c r="E142" s="900" t="s">
        <v>2047</v>
      </c>
      <c r="F142" s="248">
        <v>7</v>
      </c>
      <c r="G142" s="53">
        <v>1010</v>
      </c>
      <c r="H142" s="36">
        <f t="shared" si="5"/>
        <v>7070</v>
      </c>
      <c r="I142" s="283"/>
      <c r="J142" s="1077" t="s">
        <v>2045</v>
      </c>
      <c r="K142" s="57" t="s">
        <v>2033</v>
      </c>
      <c r="L142" s="285"/>
      <c r="M142" s="60"/>
      <c r="N142" s="65"/>
      <c r="O142" s="60"/>
      <c r="P142" s="32"/>
      <c r="Q142" s="26"/>
    </row>
    <row r="143" spans="2:17" s="73" customFormat="1" ht="19.7" customHeight="1">
      <c r="B143" s="65"/>
      <c r="C143" s="208" t="s">
        <v>531</v>
      </c>
      <c r="D143" s="208" t="s">
        <v>531</v>
      </c>
      <c r="E143" s="900" t="s">
        <v>2048</v>
      </c>
      <c r="F143" s="248">
        <v>3</v>
      </c>
      <c r="G143" s="53">
        <v>1160</v>
      </c>
      <c r="H143" s="36">
        <f t="shared" si="5"/>
        <v>3480</v>
      </c>
      <c r="I143" s="283"/>
      <c r="J143" s="1077" t="s">
        <v>2045</v>
      </c>
      <c r="K143" s="57" t="s">
        <v>2033</v>
      </c>
      <c r="L143" s="285"/>
      <c r="M143" s="60"/>
      <c r="N143" s="65"/>
      <c r="O143" s="60"/>
      <c r="P143" s="32"/>
      <c r="Q143" s="26"/>
    </row>
    <row r="144" spans="2:17" s="73" customFormat="1" ht="19.7" customHeight="1">
      <c r="B144" s="65"/>
      <c r="C144" s="208" t="s">
        <v>531</v>
      </c>
      <c r="D144" s="208" t="s">
        <v>531</v>
      </c>
      <c r="E144" s="900" t="s">
        <v>2049</v>
      </c>
      <c r="F144" s="248">
        <v>4</v>
      </c>
      <c r="G144" s="53">
        <v>1270</v>
      </c>
      <c r="H144" s="36">
        <f t="shared" si="5"/>
        <v>5080</v>
      </c>
      <c r="I144" s="283"/>
      <c r="J144" s="1077" t="s">
        <v>2045</v>
      </c>
      <c r="K144" s="57" t="s">
        <v>2033</v>
      </c>
      <c r="L144" s="285"/>
      <c r="M144" s="60"/>
      <c r="N144" s="65"/>
      <c r="O144" s="60"/>
      <c r="P144" s="32"/>
      <c r="Q144" s="26"/>
    </row>
    <row r="145" spans="2:17" s="73" customFormat="1" ht="19.7" customHeight="1">
      <c r="B145" s="65"/>
      <c r="C145" s="208" t="s">
        <v>531</v>
      </c>
      <c r="D145" s="208" t="s">
        <v>531</v>
      </c>
      <c r="E145" s="900" t="s">
        <v>2050</v>
      </c>
      <c r="F145" s="248">
        <v>1</v>
      </c>
      <c r="G145" s="53">
        <v>600</v>
      </c>
      <c r="H145" s="36">
        <f t="shared" si="5"/>
        <v>600</v>
      </c>
      <c r="I145" s="283"/>
      <c r="J145" s="1077" t="s">
        <v>2051</v>
      </c>
      <c r="K145" s="57" t="s">
        <v>2033</v>
      </c>
      <c r="L145" s="285"/>
      <c r="M145" s="60"/>
      <c r="N145" s="65"/>
      <c r="O145" s="60"/>
      <c r="P145" s="32"/>
      <c r="Q145" s="26"/>
    </row>
    <row r="146" spans="2:17" s="73" customFormat="1" ht="19.7" customHeight="1">
      <c r="B146" s="65"/>
      <c r="C146" s="208" t="s">
        <v>531</v>
      </c>
      <c r="D146" s="208" t="s">
        <v>531</v>
      </c>
      <c r="E146" s="900" t="s">
        <v>2052</v>
      </c>
      <c r="F146" s="248">
        <v>2</v>
      </c>
      <c r="G146" s="53">
        <v>470</v>
      </c>
      <c r="H146" s="36">
        <f t="shared" si="5"/>
        <v>940</v>
      </c>
      <c r="I146" s="283"/>
      <c r="J146" s="443" t="s">
        <v>2053</v>
      </c>
      <c r="K146" s="57" t="s">
        <v>2033</v>
      </c>
      <c r="L146" s="285"/>
      <c r="M146" s="60"/>
      <c r="N146" s="65"/>
      <c r="O146" s="60"/>
      <c r="P146" s="32"/>
      <c r="Q146" s="26"/>
    </row>
    <row r="147" spans="2:17" s="73" customFormat="1" ht="19.7" customHeight="1">
      <c r="B147" s="65"/>
      <c r="C147" s="208" t="s">
        <v>531</v>
      </c>
      <c r="D147" s="208" t="s">
        <v>531</v>
      </c>
      <c r="E147" s="900" t="s">
        <v>2054</v>
      </c>
      <c r="F147" s="442">
        <v>64</v>
      </c>
      <c r="G147" s="53">
        <v>233</v>
      </c>
      <c r="H147" s="36">
        <f t="shared" si="5"/>
        <v>14912</v>
      </c>
      <c r="I147" s="283"/>
      <c r="J147" s="443" t="s">
        <v>2055</v>
      </c>
      <c r="K147" s="57" t="s">
        <v>2033</v>
      </c>
      <c r="L147" s="285"/>
      <c r="M147" s="60"/>
      <c r="N147" s="65"/>
      <c r="O147" s="60"/>
      <c r="P147" s="32"/>
      <c r="Q147" s="26"/>
    </row>
    <row r="148" spans="2:17" s="73" customFormat="1" ht="19.7" customHeight="1">
      <c r="B148" s="65"/>
      <c r="C148" s="208" t="s">
        <v>531</v>
      </c>
      <c r="D148" s="208" t="s">
        <v>531</v>
      </c>
      <c r="E148" s="900" t="s">
        <v>2056</v>
      </c>
      <c r="F148" s="442">
        <v>8</v>
      </c>
      <c r="G148" s="53">
        <v>217</v>
      </c>
      <c r="H148" s="36">
        <f t="shared" si="5"/>
        <v>1736</v>
      </c>
      <c r="I148" s="283"/>
      <c r="J148" s="443" t="s">
        <v>2057</v>
      </c>
      <c r="K148" s="57" t="s">
        <v>2033</v>
      </c>
      <c r="L148" s="285"/>
      <c r="M148" s="60"/>
      <c r="N148" s="65"/>
      <c r="O148" s="60"/>
      <c r="P148" s="32"/>
      <c r="Q148" s="26"/>
    </row>
    <row r="149" spans="2:17" s="73" customFormat="1" ht="19.7" customHeight="1">
      <c r="B149" s="65"/>
      <c r="C149" s="208" t="s">
        <v>531</v>
      </c>
      <c r="D149" s="208" t="s">
        <v>531</v>
      </c>
      <c r="E149" s="900" t="s">
        <v>2058</v>
      </c>
      <c r="F149" s="442">
        <v>4</v>
      </c>
      <c r="G149" s="53">
        <v>4340</v>
      </c>
      <c r="H149" s="36">
        <f t="shared" si="5"/>
        <v>17360</v>
      </c>
      <c r="I149" s="283"/>
      <c r="J149" s="443" t="s">
        <v>2059</v>
      </c>
      <c r="K149" s="57" t="s">
        <v>2033</v>
      </c>
      <c r="L149" s="285"/>
      <c r="M149" s="60"/>
      <c r="N149" s="65"/>
      <c r="O149" s="60"/>
      <c r="P149" s="32"/>
      <c r="Q149" s="26"/>
    </row>
    <row r="150" spans="2:17" s="73" customFormat="1" ht="19.7" customHeight="1">
      <c r="B150" s="65"/>
      <c r="C150" s="208" t="s">
        <v>531</v>
      </c>
      <c r="D150" s="208" t="s">
        <v>531</v>
      </c>
      <c r="E150" s="900" t="s">
        <v>2060</v>
      </c>
      <c r="F150" s="442">
        <v>10</v>
      </c>
      <c r="G150" s="53">
        <v>180</v>
      </c>
      <c r="H150" s="36">
        <f t="shared" si="5"/>
        <v>1800</v>
      </c>
      <c r="I150" s="283"/>
      <c r="J150" s="443" t="s">
        <v>2061</v>
      </c>
      <c r="K150" s="57" t="s">
        <v>2033</v>
      </c>
      <c r="L150" s="285"/>
      <c r="M150" s="60"/>
      <c r="N150" s="65"/>
      <c r="O150" s="60"/>
      <c r="P150" s="32"/>
      <c r="Q150" s="26"/>
    </row>
    <row r="151" spans="2:17" s="73" customFormat="1" ht="19.7" customHeight="1">
      <c r="B151" s="65"/>
      <c r="C151" s="208" t="s">
        <v>531</v>
      </c>
      <c r="D151" s="208" t="s">
        <v>531</v>
      </c>
      <c r="E151" s="1079" t="s">
        <v>2062</v>
      </c>
      <c r="F151" s="442">
        <v>10</v>
      </c>
      <c r="G151" s="53">
        <v>54</v>
      </c>
      <c r="H151" s="36">
        <f>F151*G151</f>
        <v>540</v>
      </c>
      <c r="I151" s="283"/>
      <c r="J151" s="443" t="s">
        <v>1817</v>
      </c>
      <c r="K151" s="57" t="s">
        <v>2063</v>
      </c>
      <c r="L151" s="285"/>
      <c r="M151" s="60"/>
      <c r="N151" s="65"/>
      <c r="O151" s="60"/>
      <c r="P151" s="32"/>
      <c r="Q151" s="26"/>
    </row>
    <row r="152" spans="2:17" s="73" customFormat="1" ht="19.7" customHeight="1">
      <c r="B152" s="65"/>
      <c r="C152" s="208" t="s">
        <v>531</v>
      </c>
      <c r="D152" s="208" t="s">
        <v>531</v>
      </c>
      <c r="E152" s="1080" t="s">
        <v>2064</v>
      </c>
      <c r="F152" s="1081">
        <v>30</v>
      </c>
      <c r="G152" s="23">
        <v>54</v>
      </c>
      <c r="H152" s="36">
        <f>F152*G152</f>
        <v>1620</v>
      </c>
      <c r="I152" s="283"/>
      <c r="J152" s="443" t="s">
        <v>1817</v>
      </c>
      <c r="K152" s="57"/>
      <c r="L152" s="285"/>
      <c r="M152" s="60"/>
      <c r="N152" s="65"/>
      <c r="O152" s="60"/>
      <c r="P152" s="32"/>
      <c r="Q152" s="26"/>
    </row>
    <row r="153" spans="2:17" s="73" customFormat="1" ht="19.7" customHeight="1">
      <c r="B153" s="65"/>
      <c r="C153" s="208" t="s">
        <v>531</v>
      </c>
      <c r="D153" s="208" t="s">
        <v>531</v>
      </c>
      <c r="E153" s="1079" t="s">
        <v>2065</v>
      </c>
      <c r="F153" s="442">
        <v>20</v>
      </c>
      <c r="G153" s="53">
        <v>54</v>
      </c>
      <c r="H153" s="36">
        <f t="shared" si="5"/>
        <v>1080</v>
      </c>
      <c r="I153" s="283"/>
      <c r="J153" s="443" t="s">
        <v>1817</v>
      </c>
      <c r="K153" s="57" t="s">
        <v>2066</v>
      </c>
      <c r="L153" s="285"/>
      <c r="M153" s="60"/>
      <c r="N153" s="65"/>
      <c r="O153" s="60"/>
      <c r="P153" s="32"/>
      <c r="Q153" s="26"/>
    </row>
    <row r="154" spans="2:17" s="73" customFormat="1" ht="19.7" customHeight="1">
      <c r="B154" s="65"/>
      <c r="C154" s="208" t="s">
        <v>531</v>
      </c>
      <c r="D154" s="208" t="s">
        <v>531</v>
      </c>
      <c r="E154" s="1080" t="s">
        <v>2065</v>
      </c>
      <c r="F154" s="442">
        <v>10</v>
      </c>
      <c r="G154" s="53">
        <v>54</v>
      </c>
      <c r="H154" s="36">
        <f>F154*G154</f>
        <v>540</v>
      </c>
      <c r="I154" s="283"/>
      <c r="J154" s="443" t="s">
        <v>1817</v>
      </c>
      <c r="K154" s="57" t="s">
        <v>2067</v>
      </c>
      <c r="L154" s="285"/>
      <c r="M154" s="60"/>
      <c r="N154" s="65"/>
      <c r="O154" s="60"/>
      <c r="P154" s="32"/>
      <c r="Q154" s="26"/>
    </row>
    <row r="155" spans="2:17" s="73" customFormat="1" ht="19.7" customHeight="1">
      <c r="B155" s="65"/>
      <c r="C155" s="1082" t="s">
        <v>531</v>
      </c>
      <c r="D155" s="1082" t="s">
        <v>531</v>
      </c>
      <c r="E155" s="1083" t="s">
        <v>2068</v>
      </c>
      <c r="F155" s="442">
        <v>30</v>
      </c>
      <c r="G155" s="53">
        <v>93</v>
      </c>
      <c r="H155" s="36">
        <f t="shared" si="5"/>
        <v>2790</v>
      </c>
      <c r="I155" s="283"/>
      <c r="J155" s="443" t="s">
        <v>2069</v>
      </c>
      <c r="K155" s="57" t="s">
        <v>2033</v>
      </c>
      <c r="L155" s="285"/>
      <c r="M155" s="60"/>
      <c r="N155" s="65"/>
      <c r="O155" s="60"/>
      <c r="P155" s="32"/>
      <c r="Q155" s="26"/>
    </row>
    <row r="156" spans="2:17" s="73" customFormat="1" ht="19.7" customHeight="1">
      <c r="B156" s="65"/>
      <c r="C156" s="208" t="s">
        <v>531</v>
      </c>
      <c r="D156" s="208" t="s">
        <v>531</v>
      </c>
      <c r="E156" s="1084" t="s">
        <v>2070</v>
      </c>
      <c r="F156" s="442">
        <v>1</v>
      </c>
      <c r="G156" s="53">
        <v>2300</v>
      </c>
      <c r="H156" s="36">
        <f t="shared" si="5"/>
        <v>2300</v>
      </c>
      <c r="I156" s="283"/>
      <c r="J156" s="443" t="s">
        <v>2071</v>
      </c>
      <c r="K156" s="57" t="s">
        <v>2072</v>
      </c>
      <c r="L156" s="285"/>
      <c r="M156" s="60"/>
      <c r="N156" s="65"/>
      <c r="O156" s="60"/>
      <c r="P156" s="32"/>
      <c r="Q156" s="26"/>
    </row>
    <row r="157" spans="2:17" s="73" customFormat="1" ht="19.7" customHeight="1">
      <c r="B157" s="65"/>
      <c r="C157" s="208" t="s">
        <v>531</v>
      </c>
      <c r="D157" s="208" t="s">
        <v>531</v>
      </c>
      <c r="E157" s="1084" t="s">
        <v>2073</v>
      </c>
      <c r="F157" s="442"/>
      <c r="G157" s="53">
        <v>3600</v>
      </c>
      <c r="H157" s="36">
        <f t="shared" si="5"/>
        <v>0</v>
      </c>
      <c r="I157" s="283"/>
      <c r="J157" s="443" t="s">
        <v>2074</v>
      </c>
      <c r="K157" s="57" t="s">
        <v>2033</v>
      </c>
      <c r="L157" s="285"/>
      <c r="M157" s="60"/>
      <c r="N157" s="65"/>
      <c r="O157" s="60"/>
      <c r="P157" s="32"/>
      <c r="Q157" s="26"/>
    </row>
    <row r="158" spans="2:17" s="73" customFormat="1" ht="19.7" customHeight="1">
      <c r="B158" s="65"/>
      <c r="C158" s="208" t="s">
        <v>531</v>
      </c>
      <c r="D158" s="208" t="s">
        <v>531</v>
      </c>
      <c r="E158" s="31" t="s">
        <v>2075</v>
      </c>
      <c r="F158" s="1085">
        <v>4</v>
      </c>
      <c r="G158" s="59">
        <v>113</v>
      </c>
      <c r="H158" s="36">
        <f t="shared" si="5"/>
        <v>452</v>
      </c>
      <c r="I158" s="1086"/>
      <c r="J158" s="443" t="s">
        <v>2076</v>
      </c>
      <c r="K158" s="57"/>
      <c r="L158" s="285"/>
      <c r="M158" s="60"/>
      <c r="N158" s="65"/>
      <c r="O158" s="60"/>
      <c r="P158" s="32"/>
      <c r="Q158" s="26"/>
    </row>
    <row r="159" spans="2:17" s="73" customFormat="1" ht="19.7" customHeight="1">
      <c r="B159" s="65"/>
      <c r="C159" s="208" t="s">
        <v>531</v>
      </c>
      <c r="D159" s="208" t="s">
        <v>531</v>
      </c>
      <c r="E159" s="31" t="s">
        <v>2077</v>
      </c>
      <c r="F159" s="1085">
        <v>4</v>
      </c>
      <c r="G159" s="59">
        <v>670</v>
      </c>
      <c r="H159" s="36">
        <f t="shared" si="5"/>
        <v>2680</v>
      </c>
      <c r="I159" s="1086"/>
      <c r="J159" s="443" t="s">
        <v>2078</v>
      </c>
      <c r="K159" s="57"/>
      <c r="L159" s="285"/>
      <c r="M159" s="60"/>
      <c r="N159" s="65"/>
      <c r="O159" s="60"/>
      <c r="P159" s="32"/>
      <c r="Q159" s="26"/>
    </row>
    <row r="160" spans="2:17" s="73" customFormat="1" ht="19.7" customHeight="1">
      <c r="B160" s="65"/>
      <c r="C160" s="208" t="s">
        <v>531</v>
      </c>
      <c r="D160" s="208" t="s">
        <v>531</v>
      </c>
      <c r="E160" s="1087" t="s">
        <v>2079</v>
      </c>
      <c r="F160" s="1085">
        <v>1</v>
      </c>
      <c r="G160" s="59">
        <v>3120</v>
      </c>
      <c r="H160" s="36">
        <f t="shared" si="5"/>
        <v>3120</v>
      </c>
      <c r="I160" s="1086"/>
      <c r="J160" s="443" t="s">
        <v>2080</v>
      </c>
      <c r="K160" s="57"/>
      <c r="L160" s="285"/>
      <c r="M160" s="60"/>
      <c r="N160" s="65"/>
      <c r="O160" s="60"/>
      <c r="P160" s="32"/>
      <c r="Q160" s="26"/>
    </row>
    <row r="161" spans="2:17" s="73" customFormat="1" ht="19.7" customHeight="1">
      <c r="B161" s="65"/>
      <c r="C161" s="208" t="s">
        <v>531</v>
      </c>
      <c r="D161" s="208" t="s">
        <v>531</v>
      </c>
      <c r="E161" s="31" t="s">
        <v>2081</v>
      </c>
      <c r="F161" s="1088">
        <v>15</v>
      </c>
      <c r="G161" s="59">
        <v>49</v>
      </c>
      <c r="H161" s="36">
        <f t="shared" si="5"/>
        <v>735</v>
      </c>
      <c r="I161" s="1086"/>
      <c r="J161" s="1089" t="s">
        <v>2082</v>
      </c>
      <c r="K161" s="285" t="s">
        <v>2083</v>
      </c>
      <c r="L161" s="285"/>
      <c r="M161" s="60"/>
      <c r="N161" s="65"/>
      <c r="O161" s="60"/>
      <c r="P161" s="32"/>
      <c r="Q161" s="26"/>
    </row>
    <row r="162" spans="2:17" s="73" customFormat="1" ht="19.7" customHeight="1">
      <c r="B162" s="65"/>
      <c r="C162" s="208" t="s">
        <v>531</v>
      </c>
      <c r="D162" s="208" t="s">
        <v>531</v>
      </c>
      <c r="E162" s="157" t="s">
        <v>2084</v>
      </c>
      <c r="F162" s="157">
        <v>10</v>
      </c>
      <c r="G162" s="36">
        <v>29</v>
      </c>
      <c r="H162" s="36">
        <f t="shared" si="5"/>
        <v>290</v>
      </c>
      <c r="I162" s="36"/>
      <c r="J162" s="31" t="s">
        <v>2085</v>
      </c>
      <c r="K162" s="57"/>
      <c r="L162" s="285"/>
      <c r="M162" s="60"/>
      <c r="N162" s="65"/>
      <c r="O162" s="60"/>
      <c r="P162" s="32"/>
      <c r="Q162" s="26"/>
    </row>
    <row r="163" spans="2:17" s="73" customFormat="1" ht="19.7" customHeight="1">
      <c r="B163" s="65"/>
      <c r="C163" s="208" t="s">
        <v>531</v>
      </c>
      <c r="D163" s="208" t="s">
        <v>531</v>
      </c>
      <c r="E163" s="31" t="s">
        <v>2086</v>
      </c>
      <c r="F163" s="1085">
        <v>4</v>
      </c>
      <c r="G163" s="59">
        <v>2080</v>
      </c>
      <c r="H163" s="36">
        <f t="shared" si="5"/>
        <v>8320</v>
      </c>
      <c r="I163" s="1086"/>
      <c r="J163" s="443" t="s">
        <v>2087</v>
      </c>
      <c r="K163" s="57"/>
      <c r="L163" s="285"/>
      <c r="M163" s="60"/>
      <c r="N163" s="65"/>
      <c r="O163" s="60"/>
      <c r="P163" s="32"/>
      <c r="Q163" s="26"/>
    </row>
    <row r="164" spans="2:17" s="73" customFormat="1" ht="19.7" customHeight="1">
      <c r="B164" s="65"/>
      <c r="C164" s="208" t="s">
        <v>531</v>
      </c>
      <c r="D164" s="208" t="s">
        <v>531</v>
      </c>
      <c r="E164" s="441" t="s">
        <v>2088</v>
      </c>
      <c r="F164" s="442">
        <v>1</v>
      </c>
      <c r="G164" s="53">
        <v>2690</v>
      </c>
      <c r="H164" s="36">
        <f t="shared" si="5"/>
        <v>2690</v>
      </c>
      <c r="I164" s="283"/>
      <c r="J164" s="443" t="s">
        <v>932</v>
      </c>
      <c r="K164" s="57"/>
      <c r="L164" s="285"/>
      <c r="M164" s="60"/>
      <c r="N164" s="65"/>
      <c r="O164" s="60"/>
      <c r="P164" s="32"/>
      <c r="Q164" s="61"/>
    </row>
    <row r="165" spans="2:17" s="73" customFormat="1" ht="19.7" customHeight="1">
      <c r="B165" s="65"/>
      <c r="C165" s="208" t="s">
        <v>531</v>
      </c>
      <c r="D165" s="208" t="s">
        <v>531</v>
      </c>
      <c r="E165" s="1090" t="s">
        <v>2089</v>
      </c>
      <c r="F165" s="442">
        <v>3</v>
      </c>
      <c r="G165" s="53">
        <v>945</v>
      </c>
      <c r="H165" s="36">
        <f t="shared" si="5"/>
        <v>2835</v>
      </c>
      <c r="I165" s="283"/>
      <c r="J165" s="443" t="s">
        <v>930</v>
      </c>
      <c r="K165" s="57"/>
      <c r="L165" s="285"/>
      <c r="M165" s="60"/>
      <c r="N165" s="65"/>
      <c r="O165" s="60"/>
      <c r="P165" s="32"/>
      <c r="Q165" s="61"/>
    </row>
    <row r="166" spans="2:17" s="73" customFormat="1" ht="19.7" customHeight="1">
      <c r="B166" s="65"/>
      <c r="C166" s="535" t="s">
        <v>531</v>
      </c>
      <c r="D166" s="208" t="s">
        <v>531</v>
      </c>
      <c r="E166" s="820" t="s">
        <v>2090</v>
      </c>
      <c r="F166" s="1091">
        <v>2</v>
      </c>
      <c r="G166" s="985">
        <v>810</v>
      </c>
      <c r="H166" s="988">
        <f t="shared" si="5"/>
        <v>1620</v>
      </c>
      <c r="I166" s="283"/>
      <c r="J166" s="443"/>
      <c r="K166" s="57" t="s">
        <v>2091</v>
      </c>
      <c r="L166" s="285"/>
      <c r="M166" s="60"/>
      <c r="N166" s="65"/>
      <c r="O166" s="60"/>
      <c r="P166" s="60"/>
      <c r="Q166" s="61"/>
    </row>
    <row r="167" spans="2:17" s="73" customFormat="1" ht="19.7" customHeight="1">
      <c r="B167" s="65"/>
      <c r="C167" s="535" t="s">
        <v>531</v>
      </c>
      <c r="D167" s="208" t="s">
        <v>531</v>
      </c>
      <c r="E167" s="820" t="s">
        <v>2092</v>
      </c>
      <c r="F167" s="1091">
        <v>1</v>
      </c>
      <c r="G167" s="985">
        <v>1290</v>
      </c>
      <c r="H167" s="988">
        <f t="shared" si="5"/>
        <v>1290</v>
      </c>
      <c r="I167" s="283"/>
      <c r="J167" s="443"/>
      <c r="K167" s="57" t="s">
        <v>2091</v>
      </c>
      <c r="L167" s="285"/>
      <c r="M167" s="60"/>
      <c r="N167" s="65"/>
      <c r="O167" s="60"/>
      <c r="P167" s="60"/>
      <c r="Q167" s="61"/>
    </row>
    <row r="168" spans="2:17" s="73" customFormat="1" ht="19.7" customHeight="1">
      <c r="B168" s="65"/>
      <c r="C168" s="535" t="s">
        <v>531</v>
      </c>
      <c r="D168" s="208" t="s">
        <v>531</v>
      </c>
      <c r="E168" s="1092" t="s">
        <v>2093</v>
      </c>
      <c r="F168" s="1091">
        <v>4</v>
      </c>
      <c r="G168" s="985">
        <v>273</v>
      </c>
      <c r="H168" s="988">
        <f t="shared" si="5"/>
        <v>1092</v>
      </c>
      <c r="I168" s="283"/>
      <c r="J168" s="443"/>
      <c r="K168" s="57" t="s">
        <v>2091</v>
      </c>
      <c r="L168" s="285"/>
      <c r="M168" s="60"/>
      <c r="N168" s="65"/>
      <c r="O168" s="60"/>
      <c r="P168" s="60"/>
      <c r="Q168" s="61"/>
    </row>
    <row r="169" spans="2:17" s="73" customFormat="1" ht="19.7" customHeight="1">
      <c r="B169" s="65"/>
      <c r="C169" s="535" t="s">
        <v>531</v>
      </c>
      <c r="D169" s="208" t="s">
        <v>531</v>
      </c>
      <c r="E169" s="820" t="s">
        <v>2094</v>
      </c>
      <c r="F169" s="1091">
        <v>2</v>
      </c>
      <c r="G169" s="985">
        <v>220</v>
      </c>
      <c r="H169" s="988">
        <f t="shared" si="5"/>
        <v>440</v>
      </c>
      <c r="I169" s="283"/>
      <c r="J169" s="443"/>
      <c r="K169" s="57" t="s">
        <v>2091</v>
      </c>
      <c r="L169" s="285"/>
      <c r="M169" s="60"/>
      <c r="N169" s="65"/>
      <c r="O169" s="60"/>
      <c r="P169" s="60"/>
      <c r="Q169" s="61"/>
    </row>
    <row r="170" spans="2:17" s="73" customFormat="1" ht="19.7" customHeight="1">
      <c r="B170" s="65"/>
      <c r="C170" s="535" t="s">
        <v>531</v>
      </c>
      <c r="D170" s="208" t="s">
        <v>531</v>
      </c>
      <c r="E170" s="820" t="s">
        <v>2060</v>
      </c>
      <c r="F170" s="1091">
        <v>2</v>
      </c>
      <c r="G170" s="985">
        <v>180</v>
      </c>
      <c r="H170" s="988">
        <f>F170*G170</f>
        <v>360</v>
      </c>
      <c r="I170" s="283"/>
      <c r="J170" s="443"/>
      <c r="K170" s="57" t="s">
        <v>2091</v>
      </c>
      <c r="L170" s="285"/>
      <c r="M170" s="60"/>
      <c r="N170" s="65"/>
      <c r="O170" s="60"/>
      <c r="P170" s="60"/>
      <c r="Q170" s="61"/>
    </row>
    <row r="171" spans="2:17" s="73" customFormat="1" ht="19.7" customHeight="1">
      <c r="B171" s="65"/>
      <c r="C171" s="535" t="s">
        <v>531</v>
      </c>
      <c r="D171" s="208" t="s">
        <v>531</v>
      </c>
      <c r="E171" s="820" t="s">
        <v>2095</v>
      </c>
      <c r="F171" s="1091">
        <v>4</v>
      </c>
      <c r="G171" s="985">
        <v>700</v>
      </c>
      <c r="H171" s="988">
        <f t="shared" si="5"/>
        <v>2800</v>
      </c>
      <c r="I171" s="283"/>
      <c r="J171" s="443"/>
      <c r="K171" s="57" t="s">
        <v>2091</v>
      </c>
      <c r="L171" s="285"/>
      <c r="M171" s="60"/>
      <c r="N171" s="65"/>
      <c r="O171" s="60"/>
      <c r="P171" s="60"/>
      <c r="Q171" s="61"/>
    </row>
    <row r="172" spans="2:17" s="73" customFormat="1" ht="19.7" customHeight="1">
      <c r="B172" s="65"/>
      <c r="C172" s="1082"/>
      <c r="D172" s="1082"/>
      <c r="E172" s="1093"/>
      <c r="F172" s="442"/>
      <c r="G172" s="53"/>
      <c r="H172" s="36"/>
      <c r="I172" s="283"/>
      <c r="J172" s="443"/>
      <c r="K172" s="57"/>
      <c r="L172" s="285"/>
      <c r="M172" s="60"/>
      <c r="N172" s="65"/>
      <c r="O172" s="60"/>
      <c r="P172" s="32"/>
      <c r="Q172" s="61"/>
    </row>
    <row r="173" spans="2:17" s="73" customFormat="1" ht="19.7" customHeight="1">
      <c r="B173" s="65"/>
      <c r="C173" s="1082"/>
      <c r="D173" s="1082"/>
      <c r="E173" s="1084"/>
      <c r="F173" s="442"/>
      <c r="G173" s="53"/>
      <c r="H173" s="36"/>
      <c r="I173" s="283"/>
      <c r="J173" s="443"/>
      <c r="K173" s="57"/>
      <c r="L173" s="285"/>
      <c r="M173" s="60"/>
      <c r="N173" s="65"/>
      <c r="O173" s="60"/>
      <c r="P173" s="60"/>
      <c r="Q173" s="61"/>
    </row>
    <row r="174" spans="2:17" s="73" customFormat="1" ht="19.7" customHeight="1">
      <c r="B174" s="65"/>
      <c r="C174" s="1082"/>
      <c r="D174" s="1082"/>
      <c r="E174" s="1076">
        <f>SUM(H134:H173)</f>
        <v>148312</v>
      </c>
      <c r="F174" s="442"/>
      <c r="G174" s="53"/>
      <c r="H174" s="36"/>
      <c r="I174" s="283"/>
      <c r="J174" s="443"/>
      <c r="K174" s="57"/>
      <c r="L174" s="285"/>
      <c r="M174" s="60"/>
      <c r="N174" s="65"/>
      <c r="O174" s="60"/>
      <c r="P174" s="60"/>
      <c r="Q174" s="61"/>
    </row>
    <row r="175" spans="2:17" s="73" customFormat="1" ht="19.7" customHeight="1">
      <c r="B175" s="65"/>
      <c r="C175" s="1082"/>
      <c r="D175" s="1082"/>
      <c r="E175" s="1094"/>
      <c r="F175" s="442"/>
      <c r="G175" s="53"/>
      <c r="H175" s="36"/>
      <c r="I175" s="283"/>
      <c r="J175" s="443"/>
      <c r="K175" s="57"/>
      <c r="L175" s="285"/>
      <c r="M175" s="60"/>
      <c r="N175" s="65"/>
      <c r="O175" s="60"/>
      <c r="P175" s="60"/>
      <c r="Q175" s="61"/>
    </row>
    <row r="176" spans="2:17" s="73" customFormat="1" ht="19.7" customHeight="1">
      <c r="B176" s="65"/>
      <c r="C176" s="65"/>
      <c r="D176" s="65"/>
      <c r="E176" s="30"/>
      <c r="F176" s="442"/>
      <c r="G176" s="53"/>
      <c r="H176" s="36"/>
      <c r="I176" s="283"/>
      <c r="J176" s="443"/>
      <c r="K176" s="57"/>
      <c r="L176" s="285"/>
      <c r="M176" s="60"/>
      <c r="N176" s="65"/>
      <c r="O176" s="60"/>
      <c r="P176" s="60"/>
      <c r="Q176" s="61"/>
    </row>
    <row r="177" spans="2:17" s="73" customFormat="1" ht="19.7" customHeight="1">
      <c r="B177" s="65"/>
      <c r="C177" s="218" t="s">
        <v>2096</v>
      </c>
      <c r="D177" s="219"/>
      <c r="E177" s="220"/>
      <c r="F177" s="442"/>
      <c r="G177" s="53"/>
      <c r="H177" s="36"/>
      <c r="I177" s="283"/>
      <c r="J177" s="443"/>
      <c r="K177" s="57"/>
      <c r="L177" s="285"/>
      <c r="M177" s="60"/>
      <c r="N177" s="65"/>
      <c r="O177" s="60"/>
      <c r="P177" s="60"/>
      <c r="Q177" s="61"/>
    </row>
    <row r="178" spans="2:17" s="73" customFormat="1" ht="19.7" customHeight="1">
      <c r="B178" s="65"/>
      <c r="C178" s="208" t="s">
        <v>531</v>
      </c>
      <c r="D178" s="208" t="s">
        <v>531</v>
      </c>
      <c r="E178" s="900" t="s">
        <v>2097</v>
      </c>
      <c r="F178" s="442">
        <v>2</v>
      </c>
      <c r="G178" s="53">
        <v>640</v>
      </c>
      <c r="H178" s="36">
        <f t="shared" si="5"/>
        <v>1280</v>
      </c>
      <c r="I178" s="283"/>
      <c r="J178" s="1077" t="s">
        <v>2098</v>
      </c>
      <c r="K178" s="57" t="s">
        <v>2099</v>
      </c>
      <c r="L178" s="285"/>
      <c r="M178" s="60"/>
      <c r="N178" s="65"/>
      <c r="O178" s="60"/>
      <c r="P178" s="32"/>
      <c r="Q178" s="26"/>
    </row>
    <row r="179" spans="2:17" s="73" customFormat="1" ht="19.7" customHeight="1">
      <c r="B179" s="65"/>
      <c r="C179" s="208" t="s">
        <v>531</v>
      </c>
      <c r="D179" s="208" t="s">
        <v>531</v>
      </c>
      <c r="E179" s="30" t="s">
        <v>2100</v>
      </c>
      <c r="F179" s="442">
        <v>2</v>
      </c>
      <c r="G179" s="53">
        <v>700</v>
      </c>
      <c r="H179" s="36">
        <f t="shared" si="5"/>
        <v>1400</v>
      </c>
      <c r="I179" s="283"/>
      <c r="J179" s="1077" t="s">
        <v>2098</v>
      </c>
      <c r="K179" s="57" t="s">
        <v>2099</v>
      </c>
      <c r="L179" s="285"/>
      <c r="M179" s="60"/>
      <c r="N179" s="65"/>
      <c r="O179" s="60"/>
      <c r="P179" s="32"/>
      <c r="Q179" s="26"/>
    </row>
    <row r="180" spans="2:17" s="73" customFormat="1" ht="19.7" customHeight="1">
      <c r="B180" s="65"/>
      <c r="C180" s="208" t="s">
        <v>531</v>
      </c>
      <c r="D180" s="208" t="s">
        <v>531</v>
      </c>
      <c r="E180" s="30" t="s">
        <v>2101</v>
      </c>
      <c r="F180" s="442">
        <v>2</v>
      </c>
      <c r="G180" s="53">
        <v>370</v>
      </c>
      <c r="H180" s="36">
        <f t="shared" si="5"/>
        <v>740</v>
      </c>
      <c r="I180" s="283"/>
      <c r="J180" s="1077" t="s">
        <v>2102</v>
      </c>
      <c r="K180" s="57" t="s">
        <v>2099</v>
      </c>
      <c r="L180" s="285"/>
      <c r="M180" s="60"/>
      <c r="N180" s="65"/>
      <c r="O180" s="60"/>
      <c r="P180" s="32"/>
      <c r="Q180" s="26"/>
    </row>
    <row r="181" spans="2:17" s="73" customFormat="1" ht="19.7" customHeight="1">
      <c r="B181" s="65"/>
      <c r="C181" s="208" t="s">
        <v>531</v>
      </c>
      <c r="D181" s="208" t="s">
        <v>531</v>
      </c>
      <c r="E181" s="30" t="s">
        <v>2103</v>
      </c>
      <c r="F181" s="442">
        <v>6</v>
      </c>
      <c r="G181" s="53">
        <v>570</v>
      </c>
      <c r="H181" s="36">
        <f t="shared" si="5"/>
        <v>3420</v>
      </c>
      <c r="I181" s="283"/>
      <c r="J181" s="1077" t="s">
        <v>2102</v>
      </c>
      <c r="K181" s="57" t="s">
        <v>2099</v>
      </c>
      <c r="L181" s="285"/>
      <c r="M181" s="60"/>
      <c r="N181" s="65"/>
      <c r="O181" s="60"/>
      <c r="P181" s="32"/>
      <c r="Q181" s="26"/>
    </row>
    <row r="182" spans="2:17" s="73" customFormat="1" ht="19.7" customHeight="1">
      <c r="B182" s="65"/>
      <c r="C182" s="208" t="s">
        <v>531</v>
      </c>
      <c r="D182" s="208" t="s">
        <v>531</v>
      </c>
      <c r="E182" s="30" t="s">
        <v>2104</v>
      </c>
      <c r="F182" s="442">
        <v>6</v>
      </c>
      <c r="G182" s="53">
        <v>650</v>
      </c>
      <c r="H182" s="36">
        <f t="shared" si="5"/>
        <v>3900</v>
      </c>
      <c r="I182" s="283"/>
      <c r="J182" s="1077" t="s">
        <v>2102</v>
      </c>
      <c r="K182" s="57" t="s">
        <v>2099</v>
      </c>
      <c r="L182" s="285"/>
      <c r="M182" s="60"/>
      <c r="N182" s="65"/>
      <c r="O182" s="60"/>
      <c r="P182" s="32"/>
      <c r="Q182" s="26"/>
    </row>
    <row r="183" spans="2:17" s="73" customFormat="1" ht="19.7" customHeight="1">
      <c r="B183" s="65"/>
      <c r="C183" s="208" t="s">
        <v>531</v>
      </c>
      <c r="D183" s="208" t="s">
        <v>531</v>
      </c>
      <c r="E183" s="30" t="s">
        <v>2105</v>
      </c>
      <c r="F183" s="248">
        <v>1</v>
      </c>
      <c r="G183" s="53">
        <v>890</v>
      </c>
      <c r="H183" s="36">
        <f t="shared" si="5"/>
        <v>890</v>
      </c>
      <c r="I183" s="283"/>
      <c r="J183" s="1077" t="s">
        <v>2102</v>
      </c>
      <c r="K183" s="57" t="s">
        <v>2099</v>
      </c>
      <c r="L183" s="285"/>
      <c r="M183" s="60"/>
      <c r="N183" s="65"/>
      <c r="O183" s="60"/>
      <c r="P183" s="32"/>
      <c r="Q183" s="26"/>
    </row>
    <row r="184" spans="2:17" s="73" customFormat="1" ht="19.7" customHeight="1">
      <c r="B184" s="65"/>
      <c r="C184" s="208" t="s">
        <v>531</v>
      </c>
      <c r="D184" s="208" t="s">
        <v>531</v>
      </c>
      <c r="E184" s="900" t="s">
        <v>2106</v>
      </c>
      <c r="F184" s="442">
        <v>2</v>
      </c>
      <c r="G184" s="53">
        <v>830</v>
      </c>
      <c r="H184" s="36">
        <f t="shared" si="5"/>
        <v>1660</v>
      </c>
      <c r="I184" s="283"/>
      <c r="J184" s="1077" t="s">
        <v>2102</v>
      </c>
      <c r="K184" s="57" t="s">
        <v>2099</v>
      </c>
      <c r="L184" s="285"/>
      <c r="M184" s="60"/>
      <c r="N184" s="65"/>
      <c r="O184" s="60"/>
      <c r="P184" s="32"/>
      <c r="Q184" s="26"/>
    </row>
    <row r="185" spans="2:17" s="73" customFormat="1" ht="19.7" customHeight="1">
      <c r="B185" s="65"/>
      <c r="C185" s="208" t="s">
        <v>531</v>
      </c>
      <c r="D185" s="208" t="s">
        <v>531</v>
      </c>
      <c r="E185" s="900" t="s">
        <v>2107</v>
      </c>
      <c r="F185" s="248">
        <v>2</v>
      </c>
      <c r="G185" s="23">
        <v>950</v>
      </c>
      <c r="H185" s="36">
        <f t="shared" si="5"/>
        <v>1900</v>
      </c>
      <c r="I185" s="283"/>
      <c r="J185" s="1077" t="s">
        <v>2102</v>
      </c>
      <c r="K185" s="57" t="s">
        <v>2099</v>
      </c>
      <c r="L185" s="285"/>
      <c r="M185" s="60"/>
      <c r="N185" s="65"/>
      <c r="O185" s="60"/>
      <c r="P185" s="32"/>
      <c r="Q185" s="26"/>
    </row>
    <row r="186" spans="2:17" s="73" customFormat="1" ht="19.7" customHeight="1">
      <c r="B186" s="65"/>
      <c r="C186" s="208" t="s">
        <v>531</v>
      </c>
      <c r="D186" s="208" t="s">
        <v>531</v>
      </c>
      <c r="E186" s="30" t="s">
        <v>2108</v>
      </c>
      <c r="F186" s="442">
        <v>44</v>
      </c>
      <c r="G186" s="53">
        <v>176</v>
      </c>
      <c r="H186" s="36">
        <f t="shared" si="5"/>
        <v>7744</v>
      </c>
      <c r="I186" s="283"/>
      <c r="J186" s="443" t="s">
        <v>2055</v>
      </c>
      <c r="K186" s="57" t="s">
        <v>2099</v>
      </c>
      <c r="L186" s="285"/>
      <c r="M186" s="60"/>
      <c r="N186" s="65"/>
      <c r="O186" s="60"/>
      <c r="P186" s="32"/>
      <c r="Q186" s="26"/>
    </row>
    <row r="187" spans="2:17" s="73" customFormat="1" ht="19.7" customHeight="1">
      <c r="B187" s="65"/>
      <c r="C187" s="208" t="s">
        <v>531</v>
      </c>
      <c r="D187" s="208" t="s">
        <v>531</v>
      </c>
      <c r="E187" s="30" t="s">
        <v>2109</v>
      </c>
      <c r="F187" s="442">
        <v>4</v>
      </c>
      <c r="G187" s="53">
        <v>156</v>
      </c>
      <c r="H187" s="36">
        <f t="shared" si="5"/>
        <v>624</v>
      </c>
      <c r="I187" s="283"/>
      <c r="J187" s="443" t="s">
        <v>2057</v>
      </c>
      <c r="K187" s="57" t="s">
        <v>2099</v>
      </c>
      <c r="L187" s="285"/>
      <c r="M187" s="60"/>
      <c r="N187" s="65"/>
      <c r="O187" s="60"/>
      <c r="P187" s="32"/>
      <c r="Q187" s="26"/>
    </row>
    <row r="188" spans="2:17" s="73" customFormat="1" ht="19.7" customHeight="1">
      <c r="B188" s="65"/>
      <c r="C188" s="208" t="s">
        <v>531</v>
      </c>
      <c r="D188" s="208" t="s">
        <v>531</v>
      </c>
      <c r="E188" s="30" t="s">
        <v>2110</v>
      </c>
      <c r="F188" s="442">
        <v>4</v>
      </c>
      <c r="G188" s="53">
        <v>150</v>
      </c>
      <c r="H188" s="36">
        <f t="shared" si="5"/>
        <v>600</v>
      </c>
      <c r="I188" s="283"/>
      <c r="J188" s="443" t="s">
        <v>2111</v>
      </c>
      <c r="K188" s="57" t="s">
        <v>2099</v>
      </c>
      <c r="L188" s="285"/>
      <c r="M188" s="60"/>
      <c r="N188" s="65"/>
      <c r="O188" s="60"/>
      <c r="P188" s="32"/>
      <c r="Q188" s="26"/>
    </row>
    <row r="189" spans="2:17" s="73" customFormat="1" ht="19.7" customHeight="1">
      <c r="B189" s="65"/>
      <c r="C189" s="208" t="s">
        <v>531</v>
      </c>
      <c r="D189" s="208" t="s">
        <v>531</v>
      </c>
      <c r="E189" s="30" t="s">
        <v>2112</v>
      </c>
      <c r="F189" s="442">
        <v>4</v>
      </c>
      <c r="G189" s="53">
        <v>145</v>
      </c>
      <c r="H189" s="36">
        <f t="shared" si="5"/>
        <v>580</v>
      </c>
      <c r="I189" s="283"/>
      <c r="J189" s="443" t="s">
        <v>2113</v>
      </c>
      <c r="K189" s="57" t="s">
        <v>2099</v>
      </c>
      <c r="L189" s="285"/>
      <c r="M189" s="60"/>
      <c r="N189" s="65"/>
      <c r="O189" s="60"/>
      <c r="P189" s="32"/>
      <c r="Q189" s="26"/>
    </row>
    <row r="190" spans="2:17" s="73" customFormat="1" ht="19.7" customHeight="1">
      <c r="B190" s="65"/>
      <c r="C190" s="208" t="s">
        <v>531</v>
      </c>
      <c r="D190" s="208" t="s">
        <v>531</v>
      </c>
      <c r="E190" s="30" t="s">
        <v>2114</v>
      </c>
      <c r="F190" s="442">
        <v>1</v>
      </c>
      <c r="G190" s="53">
        <v>740</v>
      </c>
      <c r="H190" s="36">
        <f t="shared" si="5"/>
        <v>740</v>
      </c>
      <c r="I190" s="283"/>
      <c r="J190" s="443" t="s">
        <v>2115</v>
      </c>
      <c r="K190" s="57" t="s">
        <v>2099</v>
      </c>
      <c r="L190" s="1093"/>
      <c r="M190" s="60"/>
      <c r="N190" s="65"/>
      <c r="O190" s="60"/>
      <c r="P190" s="32"/>
      <c r="Q190" s="26"/>
    </row>
    <row r="191" spans="2:17" s="73" customFormat="1" ht="19.7" customHeight="1">
      <c r="B191" s="65"/>
      <c r="C191" s="208" t="s">
        <v>531</v>
      </c>
      <c r="D191" s="208" t="s">
        <v>531</v>
      </c>
      <c r="E191" s="30" t="s">
        <v>2116</v>
      </c>
      <c r="F191" s="442">
        <v>1</v>
      </c>
      <c r="G191" s="53">
        <v>800</v>
      </c>
      <c r="H191" s="36">
        <f t="shared" si="5"/>
        <v>800</v>
      </c>
      <c r="I191" s="283"/>
      <c r="J191" s="443" t="s">
        <v>2117</v>
      </c>
      <c r="K191" s="57" t="s">
        <v>2099</v>
      </c>
      <c r="L191" s="1095"/>
      <c r="M191" s="60"/>
      <c r="N191" s="65"/>
      <c r="O191" s="60"/>
      <c r="P191" s="32"/>
      <c r="Q191" s="26"/>
    </row>
    <row r="192" spans="2:17" s="73" customFormat="1" ht="19.7" customHeight="1">
      <c r="B192" s="65"/>
      <c r="C192" s="208" t="s">
        <v>531</v>
      </c>
      <c r="D192" s="208" t="s">
        <v>531</v>
      </c>
      <c r="E192" s="30" t="s">
        <v>2118</v>
      </c>
      <c r="F192" s="442">
        <v>1</v>
      </c>
      <c r="G192" s="53">
        <v>850</v>
      </c>
      <c r="H192" s="36">
        <f t="shared" si="5"/>
        <v>850</v>
      </c>
      <c r="I192" s="283"/>
      <c r="J192" s="443" t="s">
        <v>2119</v>
      </c>
      <c r="K192" s="57" t="s">
        <v>2099</v>
      </c>
      <c r="L192" s="1093"/>
      <c r="M192" s="60"/>
      <c r="N192" s="65"/>
      <c r="O192" s="60"/>
      <c r="P192" s="32"/>
      <c r="Q192" s="26"/>
    </row>
    <row r="193" spans="2:17" s="73" customFormat="1" ht="19.7" customHeight="1">
      <c r="B193" s="65"/>
      <c r="C193" s="208" t="s">
        <v>531</v>
      </c>
      <c r="D193" s="208" t="s">
        <v>531</v>
      </c>
      <c r="E193" s="1058" t="s">
        <v>2120</v>
      </c>
      <c r="F193" s="442">
        <v>4</v>
      </c>
      <c r="G193" s="53">
        <v>3040</v>
      </c>
      <c r="H193" s="36">
        <f t="shared" si="5"/>
        <v>12160</v>
      </c>
      <c r="I193" s="283"/>
      <c r="J193" s="443" t="s">
        <v>2121</v>
      </c>
      <c r="K193" s="57" t="s">
        <v>2099</v>
      </c>
      <c r="L193" s="1093"/>
      <c r="M193" s="60"/>
      <c r="N193" s="65"/>
      <c r="O193" s="60"/>
      <c r="P193" s="32"/>
      <c r="Q193" s="26"/>
    </row>
    <row r="194" spans="2:17" s="73" customFormat="1" ht="19.7" customHeight="1">
      <c r="B194" s="65"/>
      <c r="C194" s="208" t="s">
        <v>531</v>
      </c>
      <c r="D194" s="208" t="s">
        <v>531</v>
      </c>
      <c r="E194" s="30" t="s">
        <v>2122</v>
      </c>
      <c r="F194" s="442">
        <v>2</v>
      </c>
      <c r="G194" s="53">
        <v>2820</v>
      </c>
      <c r="H194" s="36">
        <f t="shared" si="5"/>
        <v>5640</v>
      </c>
      <c r="I194" s="283"/>
      <c r="J194" s="443" t="s">
        <v>2123</v>
      </c>
      <c r="K194" s="57" t="s">
        <v>2099</v>
      </c>
      <c r="L194" s="1093"/>
      <c r="M194" s="60"/>
      <c r="N194" s="65"/>
      <c r="O194" s="60"/>
      <c r="P194" s="32"/>
      <c r="Q194" s="26"/>
    </row>
    <row r="195" spans="2:17" s="73" customFormat="1" ht="19.7" customHeight="1">
      <c r="B195" s="65"/>
      <c r="C195" s="208" t="s">
        <v>531</v>
      </c>
      <c r="D195" s="208" t="s">
        <v>531</v>
      </c>
      <c r="E195" s="1058" t="s">
        <v>2124</v>
      </c>
      <c r="F195" s="442">
        <v>2</v>
      </c>
      <c r="G195" s="53">
        <v>3230</v>
      </c>
      <c r="H195" s="36">
        <f t="shared" si="5"/>
        <v>6460</v>
      </c>
      <c r="I195" s="283"/>
      <c r="J195" s="443" t="s">
        <v>2125</v>
      </c>
      <c r="K195" s="57" t="s">
        <v>2099</v>
      </c>
      <c r="L195" s="1093"/>
      <c r="M195" s="60"/>
      <c r="N195" s="65"/>
      <c r="O195" s="60"/>
      <c r="P195" s="32"/>
      <c r="Q195" s="26"/>
    </row>
    <row r="196" spans="2:17" s="73" customFormat="1" ht="19.7" customHeight="1">
      <c r="B196" s="65"/>
      <c r="C196" s="208" t="s">
        <v>531</v>
      </c>
      <c r="D196" s="208" t="s">
        <v>531</v>
      </c>
      <c r="E196" s="1078" t="s">
        <v>2126</v>
      </c>
      <c r="F196" s="442">
        <v>1</v>
      </c>
      <c r="G196" s="53">
        <v>1540</v>
      </c>
      <c r="H196" s="36">
        <f t="shared" si="5"/>
        <v>1540</v>
      </c>
      <c r="I196" s="283"/>
      <c r="J196" s="443" t="s">
        <v>2127</v>
      </c>
      <c r="K196" s="57" t="s">
        <v>2099</v>
      </c>
      <c r="L196" s="1090"/>
      <c r="M196" s="60"/>
      <c r="N196" s="65"/>
      <c r="O196" s="60"/>
      <c r="P196" s="32"/>
      <c r="Q196" s="26"/>
    </row>
    <row r="197" spans="2:17" s="73" customFormat="1" ht="19.7" customHeight="1">
      <c r="B197" s="65"/>
      <c r="C197" s="208" t="s">
        <v>531</v>
      </c>
      <c r="D197" s="208" t="s">
        <v>531</v>
      </c>
      <c r="E197" s="30" t="s">
        <v>2128</v>
      </c>
      <c r="F197" s="442">
        <v>16</v>
      </c>
      <c r="G197" s="53">
        <v>93</v>
      </c>
      <c r="H197" s="36">
        <f t="shared" si="5"/>
        <v>1488</v>
      </c>
      <c r="I197" s="283"/>
      <c r="J197" s="443" t="s">
        <v>2069</v>
      </c>
      <c r="K197" s="57" t="s">
        <v>2099</v>
      </c>
      <c r="L197" s="285"/>
      <c r="M197" s="60"/>
      <c r="N197" s="65"/>
      <c r="O197" s="60"/>
      <c r="P197" s="32"/>
      <c r="Q197" s="26"/>
    </row>
    <row r="198" spans="2:17" s="73" customFormat="1" ht="19.7" customHeight="1">
      <c r="B198" s="65"/>
      <c r="C198" s="208" t="s">
        <v>531</v>
      </c>
      <c r="D198" s="208" t="s">
        <v>531</v>
      </c>
      <c r="E198" s="30" t="s">
        <v>2129</v>
      </c>
      <c r="F198" s="442">
        <v>2</v>
      </c>
      <c r="G198" s="53">
        <v>181</v>
      </c>
      <c r="H198" s="36">
        <f t="shared" ref="H198:H273" si="6">F198*G198</f>
        <v>362</v>
      </c>
      <c r="I198" s="283"/>
      <c r="J198" s="443" t="s">
        <v>2130</v>
      </c>
      <c r="K198" s="57" t="s">
        <v>2099</v>
      </c>
      <c r="L198" s="285"/>
      <c r="M198" s="60"/>
      <c r="N198" s="65"/>
      <c r="O198" s="60"/>
      <c r="P198" s="32"/>
      <c r="Q198" s="26"/>
    </row>
    <row r="199" spans="2:17" s="73" customFormat="1" ht="19.7" customHeight="1">
      <c r="B199" s="65"/>
      <c r="C199" s="208" t="s">
        <v>531</v>
      </c>
      <c r="D199" s="208" t="s">
        <v>531</v>
      </c>
      <c r="E199" s="30" t="s">
        <v>2131</v>
      </c>
      <c r="F199" s="442">
        <v>2</v>
      </c>
      <c r="G199" s="53">
        <v>566</v>
      </c>
      <c r="H199" s="36">
        <f t="shared" si="6"/>
        <v>1132</v>
      </c>
      <c r="I199" s="283"/>
      <c r="J199" s="443" t="s">
        <v>2132</v>
      </c>
      <c r="K199" s="57" t="s">
        <v>2099</v>
      </c>
      <c r="L199" s="285"/>
      <c r="M199" s="60"/>
      <c r="N199" s="65"/>
      <c r="O199" s="60"/>
      <c r="P199" s="32"/>
      <c r="Q199" s="26"/>
    </row>
    <row r="200" spans="2:17" s="73" customFormat="1" ht="19.7" customHeight="1">
      <c r="B200" s="65"/>
      <c r="C200" s="208" t="s">
        <v>531</v>
      </c>
      <c r="D200" s="208" t="s">
        <v>531</v>
      </c>
      <c r="E200" s="30" t="s">
        <v>2133</v>
      </c>
      <c r="F200" s="442">
        <v>1</v>
      </c>
      <c r="G200" s="53">
        <v>1360</v>
      </c>
      <c r="H200" s="36">
        <f t="shared" si="6"/>
        <v>1360</v>
      </c>
      <c r="I200" s="283"/>
      <c r="J200" s="443" t="s">
        <v>2134</v>
      </c>
      <c r="K200" s="57" t="s">
        <v>2099</v>
      </c>
      <c r="L200" s="285"/>
      <c r="M200" s="60"/>
      <c r="N200" s="65"/>
      <c r="O200" s="60"/>
      <c r="P200" s="32"/>
      <c r="Q200" s="26"/>
    </row>
    <row r="201" spans="2:17" s="73" customFormat="1" ht="19.7" customHeight="1">
      <c r="B201" s="65"/>
      <c r="C201" s="208" t="s">
        <v>531</v>
      </c>
      <c r="D201" s="208" t="s">
        <v>531</v>
      </c>
      <c r="E201" s="30" t="s">
        <v>2135</v>
      </c>
      <c r="F201" s="248">
        <v>2</v>
      </c>
      <c r="G201" s="53">
        <v>695</v>
      </c>
      <c r="H201" s="36">
        <f t="shared" si="6"/>
        <v>1390</v>
      </c>
      <c r="I201" s="283"/>
      <c r="J201" s="443" t="s">
        <v>2136</v>
      </c>
      <c r="K201" s="57" t="s">
        <v>2099</v>
      </c>
      <c r="L201" s="285"/>
      <c r="M201" s="60"/>
      <c r="N201" s="65"/>
      <c r="O201" s="60"/>
      <c r="P201" s="32"/>
      <c r="Q201" s="26"/>
    </row>
    <row r="202" spans="2:17" s="73" customFormat="1" ht="19.7" customHeight="1">
      <c r="B202" s="65"/>
      <c r="C202" s="208" t="s">
        <v>531</v>
      </c>
      <c r="D202" s="208" t="s">
        <v>531</v>
      </c>
      <c r="E202" s="30" t="s">
        <v>2137</v>
      </c>
      <c r="F202" s="442">
        <v>1</v>
      </c>
      <c r="G202" s="53">
        <v>1625</v>
      </c>
      <c r="H202" s="36">
        <f t="shared" si="6"/>
        <v>1625</v>
      </c>
      <c r="I202" s="283"/>
      <c r="J202" s="443" t="s">
        <v>2138</v>
      </c>
      <c r="K202" s="57" t="s">
        <v>2099</v>
      </c>
      <c r="L202" s="285"/>
      <c r="M202" s="60"/>
      <c r="N202" s="65"/>
      <c r="O202" s="60"/>
      <c r="P202" s="32"/>
      <c r="Q202" s="26"/>
    </row>
    <row r="203" spans="2:17" s="73" customFormat="1" ht="19.7" customHeight="1">
      <c r="B203" s="65"/>
      <c r="C203" s="208" t="s">
        <v>531</v>
      </c>
      <c r="D203" s="208" t="s">
        <v>531</v>
      </c>
      <c r="E203" s="30" t="s">
        <v>2139</v>
      </c>
      <c r="F203" s="442">
        <v>4</v>
      </c>
      <c r="G203" s="53">
        <v>140</v>
      </c>
      <c r="H203" s="36">
        <f t="shared" si="6"/>
        <v>560</v>
      </c>
      <c r="I203" s="283"/>
      <c r="J203" s="443" t="s">
        <v>2140</v>
      </c>
      <c r="K203" s="57" t="s">
        <v>2099</v>
      </c>
      <c r="L203" s="285"/>
      <c r="M203" s="60"/>
      <c r="N203" s="65"/>
      <c r="O203" s="60"/>
      <c r="P203" s="32"/>
      <c r="Q203" s="26"/>
    </row>
    <row r="204" spans="2:17" s="73" customFormat="1" ht="19.7" customHeight="1">
      <c r="B204" s="65"/>
      <c r="C204" s="208" t="s">
        <v>531</v>
      </c>
      <c r="D204" s="208" t="s">
        <v>531</v>
      </c>
      <c r="E204" s="30" t="s">
        <v>2141</v>
      </c>
      <c r="F204" s="442">
        <v>4</v>
      </c>
      <c r="G204" s="53">
        <v>160</v>
      </c>
      <c r="H204" s="36">
        <f t="shared" si="6"/>
        <v>640</v>
      </c>
      <c r="I204" s="283"/>
      <c r="J204" s="443" t="s">
        <v>2142</v>
      </c>
      <c r="K204" s="57" t="s">
        <v>2099</v>
      </c>
      <c r="L204" s="285"/>
      <c r="M204" s="60"/>
      <c r="N204" s="65"/>
      <c r="O204" s="60"/>
      <c r="P204" s="32"/>
      <c r="Q204" s="26"/>
    </row>
    <row r="205" spans="2:17" s="73" customFormat="1" ht="19.7" customHeight="1">
      <c r="B205" s="65"/>
      <c r="C205" s="208" t="s">
        <v>531</v>
      </c>
      <c r="D205" s="208" t="s">
        <v>531</v>
      </c>
      <c r="E205" s="30" t="s">
        <v>2143</v>
      </c>
      <c r="F205" s="442">
        <v>2</v>
      </c>
      <c r="G205" s="53">
        <v>119</v>
      </c>
      <c r="H205" s="36">
        <f t="shared" si="6"/>
        <v>238</v>
      </c>
      <c r="I205" s="283"/>
      <c r="J205" s="443" t="s">
        <v>2144</v>
      </c>
      <c r="K205" s="57" t="s">
        <v>2099</v>
      </c>
      <c r="L205" s="285"/>
      <c r="M205" s="60"/>
      <c r="N205" s="65"/>
      <c r="O205" s="60"/>
      <c r="P205" s="32"/>
      <c r="Q205" s="26"/>
    </row>
    <row r="206" spans="2:17" s="73" customFormat="1" ht="19.7" customHeight="1">
      <c r="B206" s="65"/>
      <c r="C206" s="208" t="s">
        <v>531</v>
      </c>
      <c r="D206" s="208" t="s">
        <v>531</v>
      </c>
      <c r="E206" s="30" t="s">
        <v>2145</v>
      </c>
      <c r="F206" s="442">
        <v>4</v>
      </c>
      <c r="G206" s="53">
        <v>75</v>
      </c>
      <c r="H206" s="36">
        <f t="shared" si="6"/>
        <v>300</v>
      </c>
      <c r="I206" s="283"/>
      <c r="J206" s="443" t="s">
        <v>2146</v>
      </c>
      <c r="K206" s="57" t="s">
        <v>2099</v>
      </c>
      <c r="L206" s="285"/>
      <c r="M206" s="60"/>
      <c r="N206" s="65"/>
      <c r="O206" s="60"/>
      <c r="P206" s="32"/>
      <c r="Q206" s="26"/>
    </row>
    <row r="207" spans="2:17" s="73" customFormat="1" ht="19.7" customHeight="1">
      <c r="B207" s="65"/>
      <c r="C207" s="208" t="s">
        <v>531</v>
      </c>
      <c r="D207" s="208" t="s">
        <v>531</v>
      </c>
      <c r="E207" s="30" t="s">
        <v>2147</v>
      </c>
      <c r="F207" s="442">
        <v>44</v>
      </c>
      <c r="G207" s="53">
        <v>25</v>
      </c>
      <c r="H207" s="36">
        <f t="shared" si="6"/>
        <v>1100</v>
      </c>
      <c r="I207" s="283"/>
      <c r="J207" s="443" t="s">
        <v>2148</v>
      </c>
      <c r="K207" s="57" t="s">
        <v>2099</v>
      </c>
      <c r="L207" s="285"/>
      <c r="M207" s="60"/>
      <c r="N207" s="65"/>
      <c r="O207" s="60"/>
      <c r="P207" s="32"/>
      <c r="Q207" s="26"/>
    </row>
    <row r="208" spans="2:17" s="73" customFormat="1" ht="19.7" customHeight="1">
      <c r="B208" s="65"/>
      <c r="C208" s="208" t="s">
        <v>531</v>
      </c>
      <c r="D208" s="208" t="s">
        <v>531</v>
      </c>
      <c r="E208" s="30" t="s">
        <v>2149</v>
      </c>
      <c r="F208" s="442">
        <v>16</v>
      </c>
      <c r="G208" s="53">
        <v>25</v>
      </c>
      <c r="H208" s="36">
        <f t="shared" si="6"/>
        <v>400</v>
      </c>
      <c r="I208" s="283"/>
      <c r="J208" s="443" t="s">
        <v>2150</v>
      </c>
      <c r="K208" s="57" t="s">
        <v>2099</v>
      </c>
      <c r="L208" s="285"/>
      <c r="M208" s="60"/>
      <c r="N208" s="65"/>
      <c r="O208" s="60"/>
      <c r="P208" s="32"/>
      <c r="Q208" s="26"/>
    </row>
    <row r="209" spans="2:17" s="73" customFormat="1" ht="19.7" customHeight="1">
      <c r="B209" s="65"/>
      <c r="C209" s="208" t="s">
        <v>531</v>
      </c>
      <c r="D209" s="208" t="s">
        <v>531</v>
      </c>
      <c r="E209" s="30" t="s">
        <v>2151</v>
      </c>
      <c r="F209" s="442">
        <v>5</v>
      </c>
      <c r="G209" s="53">
        <v>32</v>
      </c>
      <c r="H209" s="36">
        <f t="shared" si="6"/>
        <v>160</v>
      </c>
      <c r="I209" s="283"/>
      <c r="J209" s="443" t="s">
        <v>2152</v>
      </c>
      <c r="K209" s="57" t="s">
        <v>2099</v>
      </c>
      <c r="L209" s="285"/>
      <c r="M209" s="60"/>
      <c r="N209" s="65"/>
      <c r="O209" s="60"/>
      <c r="P209" s="32"/>
      <c r="Q209" s="26"/>
    </row>
    <row r="210" spans="2:17" s="73" customFormat="1" ht="19.7" customHeight="1">
      <c r="B210" s="65"/>
      <c r="C210" s="208" t="s">
        <v>531</v>
      </c>
      <c r="D210" s="208" t="s">
        <v>531</v>
      </c>
      <c r="E210" s="30" t="s">
        <v>2153</v>
      </c>
      <c r="F210" s="248">
        <v>12</v>
      </c>
      <c r="G210" s="23">
        <v>880</v>
      </c>
      <c r="H210" s="36">
        <f t="shared" si="6"/>
        <v>10560</v>
      </c>
      <c r="I210" s="167"/>
      <c r="J210" s="211" t="s">
        <v>2154</v>
      </c>
      <c r="K210" s="57" t="s">
        <v>2155</v>
      </c>
      <c r="L210" s="285"/>
      <c r="M210" s="60"/>
      <c r="N210" s="65"/>
      <c r="O210" s="60"/>
      <c r="P210" s="32"/>
      <c r="Q210" s="26"/>
    </row>
    <row r="211" spans="2:17" s="73" customFormat="1" ht="19.7" customHeight="1">
      <c r="B211" s="65"/>
      <c r="C211" s="208" t="s">
        <v>531</v>
      </c>
      <c r="D211" s="208" t="s">
        <v>531</v>
      </c>
      <c r="E211" s="30" t="s">
        <v>2156</v>
      </c>
      <c r="F211" s="248">
        <v>12</v>
      </c>
      <c r="G211" s="23">
        <v>410</v>
      </c>
      <c r="H211" s="36">
        <f t="shared" si="6"/>
        <v>4920</v>
      </c>
      <c r="I211" s="167"/>
      <c r="J211" s="211" t="s">
        <v>2157</v>
      </c>
      <c r="K211" s="57" t="s">
        <v>2155</v>
      </c>
      <c r="L211" s="285"/>
      <c r="M211" s="60"/>
      <c r="N211" s="65"/>
      <c r="O211" s="60"/>
      <c r="P211" s="32"/>
      <c r="Q211" s="26"/>
    </row>
    <row r="212" spans="2:17" s="73" customFormat="1" ht="19.7" customHeight="1">
      <c r="B212" s="65"/>
      <c r="C212" s="208" t="s">
        <v>531</v>
      </c>
      <c r="D212" s="208" t="s">
        <v>531</v>
      </c>
      <c r="E212" s="30" t="s">
        <v>2158</v>
      </c>
      <c r="F212" s="248">
        <v>25</v>
      </c>
      <c r="G212" s="23">
        <v>49</v>
      </c>
      <c r="H212" s="36">
        <f t="shared" si="6"/>
        <v>1225</v>
      </c>
      <c r="I212" s="167"/>
      <c r="J212" s="211" t="s">
        <v>2159</v>
      </c>
      <c r="K212" s="57" t="s">
        <v>2155</v>
      </c>
      <c r="L212" s="285"/>
      <c r="M212" s="60"/>
      <c r="N212" s="65"/>
      <c r="O212" s="60"/>
      <c r="P212" s="32"/>
      <c r="Q212" s="26"/>
    </row>
    <row r="213" spans="2:17" s="73" customFormat="1" ht="19.7" customHeight="1">
      <c r="B213" s="65"/>
      <c r="C213" s="208" t="s">
        <v>531</v>
      </c>
      <c r="D213" s="208" t="s">
        <v>531</v>
      </c>
      <c r="E213" s="30" t="s">
        <v>2160</v>
      </c>
      <c r="F213" s="248">
        <v>15</v>
      </c>
      <c r="G213" s="23">
        <v>49</v>
      </c>
      <c r="H213" s="36">
        <f>F213*G213</f>
        <v>735</v>
      </c>
      <c r="I213" s="167"/>
      <c r="J213" s="211" t="s">
        <v>2159</v>
      </c>
      <c r="K213" s="57" t="s">
        <v>2161</v>
      </c>
      <c r="L213" s="285"/>
      <c r="M213" s="60"/>
      <c r="N213" s="65"/>
      <c r="O213" s="60"/>
      <c r="P213" s="32"/>
      <c r="Q213" s="26"/>
    </row>
    <row r="214" spans="2:17" s="73" customFormat="1" ht="19.7" customHeight="1">
      <c r="B214" s="65"/>
      <c r="C214" s="208" t="s">
        <v>531</v>
      </c>
      <c r="D214" s="208" t="s">
        <v>531</v>
      </c>
      <c r="E214" s="30" t="s">
        <v>2162</v>
      </c>
      <c r="F214" s="442">
        <v>5</v>
      </c>
      <c r="G214" s="53">
        <v>57</v>
      </c>
      <c r="H214" s="36">
        <f>F214*G214</f>
        <v>285</v>
      </c>
      <c r="I214" s="283"/>
      <c r="J214" s="443" t="s">
        <v>2163</v>
      </c>
      <c r="K214" s="57" t="s">
        <v>2161</v>
      </c>
      <c r="L214" s="285"/>
      <c r="M214" s="60"/>
      <c r="N214" s="65"/>
      <c r="O214" s="60"/>
      <c r="P214" s="32"/>
      <c r="Q214" s="26"/>
    </row>
    <row r="215" spans="2:17" s="73" customFormat="1" ht="19.7" customHeight="1">
      <c r="B215" s="65"/>
      <c r="C215" s="208" t="s">
        <v>531</v>
      </c>
      <c r="D215" s="208" t="s">
        <v>531</v>
      </c>
      <c r="E215" s="1083" t="s">
        <v>2164</v>
      </c>
      <c r="F215" s="442">
        <v>1</v>
      </c>
      <c r="G215" s="53">
        <v>2300</v>
      </c>
      <c r="H215" s="36">
        <f t="shared" si="6"/>
        <v>2300</v>
      </c>
      <c r="I215" s="283"/>
      <c r="J215" s="443" t="s">
        <v>2071</v>
      </c>
      <c r="K215" s="57" t="s">
        <v>2072</v>
      </c>
      <c r="L215" s="285"/>
      <c r="M215" s="60"/>
      <c r="N215" s="65"/>
      <c r="O215" s="60"/>
      <c r="P215" s="32"/>
      <c r="Q215" s="26"/>
    </row>
    <row r="216" spans="2:17" s="73" customFormat="1" ht="19.7" customHeight="1">
      <c r="B216" s="65"/>
      <c r="C216" s="952" t="s">
        <v>531</v>
      </c>
      <c r="D216" s="952" t="s">
        <v>531</v>
      </c>
      <c r="E216" s="1096" t="s">
        <v>2165</v>
      </c>
      <c r="F216" s="442">
        <v>1</v>
      </c>
      <c r="G216" s="53">
        <v>7150</v>
      </c>
      <c r="H216" s="66">
        <f t="shared" si="6"/>
        <v>7150</v>
      </c>
      <c r="I216" s="283"/>
      <c r="J216" s="443" t="s">
        <v>2166</v>
      </c>
      <c r="K216" s="57"/>
      <c r="L216" s="285"/>
      <c r="M216" s="60"/>
      <c r="N216" s="65"/>
      <c r="O216" s="60"/>
      <c r="P216" s="32"/>
      <c r="Q216" s="26"/>
    </row>
    <row r="217" spans="2:17" s="73" customFormat="1" ht="19.7" customHeight="1">
      <c r="B217" s="65"/>
      <c r="C217" s="952" t="s">
        <v>531</v>
      </c>
      <c r="D217" s="952" t="s">
        <v>531</v>
      </c>
      <c r="E217" s="1096" t="s">
        <v>2167</v>
      </c>
      <c r="F217" s="442">
        <v>4</v>
      </c>
      <c r="G217" s="53">
        <v>51</v>
      </c>
      <c r="H217" s="66">
        <f t="shared" si="6"/>
        <v>204</v>
      </c>
      <c r="I217" s="283"/>
      <c r="J217" s="443" t="s">
        <v>2168</v>
      </c>
      <c r="K217" s="57" t="s">
        <v>2169</v>
      </c>
      <c r="L217" s="285"/>
      <c r="M217" s="60"/>
      <c r="N217" s="65"/>
      <c r="O217" s="60"/>
      <c r="P217" s="32"/>
      <c r="Q217" s="26"/>
    </row>
    <row r="218" spans="2:17" s="73" customFormat="1" ht="19.7" customHeight="1">
      <c r="B218" s="65"/>
      <c r="C218" s="952" t="s">
        <v>531</v>
      </c>
      <c r="D218" s="952" t="s">
        <v>531</v>
      </c>
      <c r="E218" s="1096" t="s">
        <v>2170</v>
      </c>
      <c r="F218" s="442">
        <v>10</v>
      </c>
      <c r="G218" s="53">
        <v>154</v>
      </c>
      <c r="H218" s="66">
        <f t="shared" si="6"/>
        <v>1540</v>
      </c>
      <c r="I218" s="283"/>
      <c r="J218" s="443" t="s">
        <v>2171</v>
      </c>
      <c r="K218" s="57" t="s">
        <v>2169</v>
      </c>
      <c r="L218" s="285"/>
      <c r="M218" s="60"/>
      <c r="N218" s="65"/>
      <c r="O218" s="60"/>
      <c r="P218" s="32"/>
      <c r="Q218" s="26"/>
    </row>
    <row r="219" spans="2:17" s="73" customFormat="1" ht="19.7" customHeight="1">
      <c r="B219" s="65"/>
      <c r="C219" s="1097" t="s">
        <v>2172</v>
      </c>
      <c r="D219" s="952" t="s">
        <v>531</v>
      </c>
      <c r="E219" s="1096" t="s">
        <v>2173</v>
      </c>
      <c r="F219" s="442">
        <v>10</v>
      </c>
      <c r="G219" s="53">
        <v>6</v>
      </c>
      <c r="H219" s="66">
        <f t="shared" si="6"/>
        <v>60</v>
      </c>
      <c r="I219" s="283"/>
      <c r="J219" s="443" t="s">
        <v>2174</v>
      </c>
      <c r="K219" s="57" t="s">
        <v>2169</v>
      </c>
      <c r="L219" s="285"/>
      <c r="M219" s="60"/>
      <c r="N219" s="65"/>
      <c r="O219" s="60"/>
      <c r="P219" s="32"/>
      <c r="Q219" s="26"/>
    </row>
    <row r="220" spans="2:17" s="73" customFormat="1" ht="19.7" customHeight="1">
      <c r="B220" s="65"/>
      <c r="C220" s="952" t="s">
        <v>531</v>
      </c>
      <c r="D220" s="952" t="s">
        <v>531</v>
      </c>
      <c r="E220" s="1096" t="s">
        <v>2175</v>
      </c>
      <c r="F220" s="442">
        <v>4</v>
      </c>
      <c r="G220" s="53">
        <v>75</v>
      </c>
      <c r="H220" s="66">
        <f t="shared" si="6"/>
        <v>300</v>
      </c>
      <c r="I220" s="283"/>
      <c r="J220" s="443" t="s">
        <v>2176</v>
      </c>
      <c r="K220" s="57" t="s">
        <v>2169</v>
      </c>
      <c r="L220" s="285"/>
      <c r="M220" s="60"/>
      <c r="N220" s="65"/>
      <c r="O220" s="60"/>
      <c r="P220" s="32"/>
      <c r="Q220" s="26"/>
    </row>
    <row r="221" spans="2:17" s="9" customFormat="1" ht="19.7" customHeight="1">
      <c r="B221" s="21"/>
      <c r="C221" s="208" t="s">
        <v>565</v>
      </c>
      <c r="D221" s="208" t="s">
        <v>565</v>
      </c>
      <c r="E221" s="1084" t="s">
        <v>2177</v>
      </c>
      <c r="F221" s="248">
        <v>1</v>
      </c>
      <c r="G221" s="1098">
        <v>8000</v>
      </c>
      <c r="H221" s="36">
        <f t="shared" si="6"/>
        <v>8000</v>
      </c>
      <c r="I221" s="167"/>
      <c r="J221" s="211" t="s">
        <v>2178</v>
      </c>
      <c r="K221" s="864"/>
      <c r="L221" s="30"/>
      <c r="M221" s="25"/>
      <c r="N221" s="21"/>
      <c r="O221" s="25"/>
      <c r="P221" s="25"/>
      <c r="Q221" s="26"/>
    </row>
    <row r="222" spans="2:17" s="73" customFormat="1" ht="19.7" customHeight="1">
      <c r="B222" s="65"/>
      <c r="C222" s="65"/>
      <c r="D222" s="65"/>
      <c r="E222" s="1076">
        <f>SUM(H178:H221)</f>
        <v>100962</v>
      </c>
      <c r="F222" s="442"/>
      <c r="G222" s="53"/>
      <c r="H222" s="36"/>
      <c r="I222" s="283"/>
      <c r="J222" s="443"/>
      <c r="K222" s="57"/>
      <c r="L222" s="285"/>
      <c r="M222" s="60"/>
      <c r="N222" s="65"/>
      <c r="O222" s="60"/>
      <c r="P222" s="60"/>
      <c r="Q222" s="61"/>
    </row>
    <row r="223" spans="2:17" s="73" customFormat="1" ht="19.7" customHeight="1">
      <c r="B223" s="65"/>
      <c r="C223" s="65"/>
      <c r="D223" s="65"/>
      <c r="E223" s="30"/>
      <c r="F223" s="442"/>
      <c r="G223" s="53"/>
      <c r="H223" s="36"/>
      <c r="I223" s="283"/>
      <c r="J223" s="443"/>
      <c r="K223" s="57"/>
      <c r="L223" s="285"/>
      <c r="M223" s="60"/>
      <c r="N223" s="65"/>
      <c r="O223" s="60"/>
      <c r="P223" s="60"/>
      <c r="Q223" s="61"/>
    </row>
    <row r="224" spans="2:17" s="73" customFormat="1" ht="19.7" customHeight="1">
      <c r="B224" s="65"/>
      <c r="C224" s="65"/>
      <c r="D224" s="65"/>
      <c r="E224" s="30"/>
      <c r="F224" s="442"/>
      <c r="G224" s="53"/>
      <c r="H224" s="36"/>
      <c r="I224" s="283"/>
      <c r="J224" s="443"/>
      <c r="K224" s="57"/>
      <c r="L224" s="285"/>
      <c r="M224" s="60"/>
      <c r="N224" s="65"/>
      <c r="O224" s="60"/>
      <c r="P224" s="60"/>
      <c r="Q224" s="61"/>
    </row>
    <row r="225" spans="2:17" s="73" customFormat="1" ht="19.7" customHeight="1">
      <c r="B225" s="65"/>
      <c r="C225" s="218" t="s">
        <v>2179</v>
      </c>
      <c r="D225" s="219"/>
      <c r="E225" s="220"/>
      <c r="F225" s="442"/>
      <c r="G225" s="53"/>
      <c r="H225" s="36"/>
      <c r="I225" s="283"/>
      <c r="J225" s="443"/>
      <c r="K225" s="57"/>
      <c r="L225" s="285"/>
      <c r="M225" s="60"/>
      <c r="N225" s="65"/>
      <c r="O225" s="60"/>
      <c r="P225" s="60"/>
      <c r="Q225" s="61"/>
    </row>
    <row r="226" spans="2:17" s="73" customFormat="1" ht="19.7" customHeight="1">
      <c r="B226" s="65"/>
      <c r="C226" s="21" t="s">
        <v>311</v>
      </c>
      <c r="D226" s="21" t="s">
        <v>311</v>
      </c>
      <c r="E226" s="245" t="s">
        <v>2180</v>
      </c>
      <c r="F226" s="167">
        <v>1</v>
      </c>
      <c r="G226" s="215">
        <v>133000</v>
      </c>
      <c r="H226" s="38">
        <f>F226*G226</f>
        <v>133000</v>
      </c>
      <c r="I226" s="167"/>
      <c r="J226" s="31" t="s">
        <v>2181</v>
      </c>
      <c r="K226" s="1099"/>
      <c r="L226" s="285"/>
      <c r="M226" s="60"/>
      <c r="N226" s="65"/>
      <c r="O226" s="60"/>
      <c r="P226" s="60"/>
      <c r="Q226" s="61"/>
    </row>
    <row r="227" spans="2:17" s="73" customFormat="1" ht="19.7" customHeight="1">
      <c r="B227" s="65"/>
      <c r="C227" s="21" t="s">
        <v>311</v>
      </c>
      <c r="D227" s="21" t="s">
        <v>311</v>
      </c>
      <c r="E227" s="245" t="s">
        <v>2182</v>
      </c>
      <c r="F227" s="167">
        <v>2</v>
      </c>
      <c r="G227" s="1069">
        <v>1400</v>
      </c>
      <c r="H227" s="38">
        <f>F227*G227</f>
        <v>2800</v>
      </c>
      <c r="I227" s="167"/>
      <c r="J227" s="31" t="s">
        <v>2183</v>
      </c>
      <c r="K227" s="1099"/>
      <c r="L227" s="285"/>
      <c r="M227" s="60"/>
      <c r="N227" s="65"/>
      <c r="O227" s="60"/>
      <c r="P227" s="60"/>
      <c r="Q227" s="61"/>
    </row>
    <row r="228" spans="2:17" s="73" customFormat="1" ht="19.7" customHeight="1">
      <c r="B228" s="65"/>
      <c r="C228" s="21" t="s">
        <v>311</v>
      </c>
      <c r="D228" s="21" t="s">
        <v>311</v>
      </c>
      <c r="E228" s="245" t="s">
        <v>2184</v>
      </c>
      <c r="F228" s="167">
        <v>1</v>
      </c>
      <c r="G228" s="1069">
        <v>9000</v>
      </c>
      <c r="H228" s="38">
        <f>F228*G228</f>
        <v>9000</v>
      </c>
      <c r="I228" s="167"/>
      <c r="J228" s="31" t="s">
        <v>2185</v>
      </c>
      <c r="K228" s="1099"/>
      <c r="L228" s="285"/>
      <c r="M228" s="60"/>
      <c r="N228" s="65"/>
      <c r="O228" s="60"/>
      <c r="P228" s="60"/>
      <c r="Q228" s="61"/>
    </row>
    <row r="229" spans="2:17" s="73" customFormat="1" ht="19.7" customHeight="1">
      <c r="B229" s="65"/>
      <c r="C229" s="21" t="s">
        <v>311</v>
      </c>
      <c r="D229" s="21" t="s">
        <v>311</v>
      </c>
      <c r="E229" s="245" t="s">
        <v>1735</v>
      </c>
      <c r="F229" s="167">
        <v>1</v>
      </c>
      <c r="G229" s="42"/>
      <c r="H229" s="34">
        <v>-43500</v>
      </c>
      <c r="I229" s="167"/>
      <c r="J229" s="31" t="s">
        <v>2186</v>
      </c>
      <c r="K229" s="1099"/>
      <c r="L229" s="285"/>
      <c r="M229" s="60"/>
      <c r="N229" s="65"/>
      <c r="O229" s="60"/>
      <c r="P229" s="60"/>
      <c r="Q229" s="61"/>
    </row>
    <row r="230" spans="2:17" s="73" customFormat="1" ht="19.7" customHeight="1">
      <c r="B230" s="65"/>
      <c r="C230" s="208" t="s">
        <v>531</v>
      </c>
      <c r="D230" s="208" t="s">
        <v>531</v>
      </c>
      <c r="E230" s="1058" t="s">
        <v>2187</v>
      </c>
      <c r="F230" s="442">
        <v>4</v>
      </c>
      <c r="G230" s="1100">
        <v>42</v>
      </c>
      <c r="H230" s="213">
        <f>F230*G230</f>
        <v>168</v>
      </c>
      <c r="I230" s="283"/>
      <c r="J230" s="443" t="s">
        <v>940</v>
      </c>
      <c r="K230" s="1099"/>
      <c r="L230" s="285"/>
      <c r="M230" s="60"/>
      <c r="N230" s="65"/>
      <c r="O230" s="60"/>
      <c r="P230" s="60"/>
      <c r="Q230" s="61"/>
    </row>
    <row r="231" spans="2:17" s="73" customFormat="1" ht="19.7" customHeight="1">
      <c r="B231" s="65"/>
      <c r="C231" s="208" t="s">
        <v>531</v>
      </c>
      <c r="D231" s="208" t="s">
        <v>531</v>
      </c>
      <c r="E231" s="1058" t="s">
        <v>677</v>
      </c>
      <c r="F231" s="442">
        <v>4</v>
      </c>
      <c r="G231" s="1100">
        <v>42</v>
      </c>
      <c r="H231" s="213">
        <f>F231*G231</f>
        <v>168</v>
      </c>
      <c r="I231" s="283"/>
      <c r="J231" s="443" t="s">
        <v>940</v>
      </c>
      <c r="K231" s="1099"/>
      <c r="L231" s="285"/>
      <c r="M231" s="60"/>
      <c r="N231" s="65"/>
      <c r="O231" s="60"/>
      <c r="P231" s="60"/>
      <c r="Q231" s="61"/>
    </row>
    <row r="232" spans="2:17" s="73" customFormat="1" ht="19.7" customHeight="1">
      <c r="B232" s="65"/>
      <c r="C232" s="535" t="s">
        <v>531</v>
      </c>
      <c r="D232" s="535" t="s">
        <v>531</v>
      </c>
      <c r="E232" s="142" t="s">
        <v>2188</v>
      </c>
      <c r="F232" s="537">
        <v>1</v>
      </c>
      <c r="G232" s="421">
        <v>600</v>
      </c>
      <c r="H232" s="141">
        <f>F232*G232</f>
        <v>600</v>
      </c>
      <c r="I232" s="133"/>
      <c r="J232" s="538" t="s">
        <v>2189</v>
      </c>
      <c r="K232" s="1099"/>
      <c r="L232" s="285"/>
      <c r="M232" s="60"/>
      <c r="N232" s="65"/>
      <c r="O232" s="60"/>
      <c r="P232" s="60"/>
      <c r="Q232" s="61"/>
    </row>
    <row r="233" spans="2:17" s="73" customFormat="1" ht="19.7" customHeight="1">
      <c r="B233" s="65"/>
      <c r="C233" s="535" t="s">
        <v>531</v>
      </c>
      <c r="D233" s="535" t="s">
        <v>531</v>
      </c>
      <c r="E233" s="142" t="s">
        <v>895</v>
      </c>
      <c r="F233" s="537">
        <v>1</v>
      </c>
      <c r="G233" s="421">
        <v>210</v>
      </c>
      <c r="H233" s="141">
        <f>F233*G233</f>
        <v>210</v>
      </c>
      <c r="I233" s="133"/>
      <c r="J233" s="538" t="s">
        <v>2190</v>
      </c>
      <c r="K233" s="1099"/>
      <c r="L233" s="285"/>
      <c r="M233" s="60"/>
      <c r="N233" s="65"/>
      <c r="O233" s="60"/>
      <c r="P233" s="60"/>
      <c r="Q233" s="61"/>
    </row>
    <row r="234" spans="2:17" s="73" customFormat="1" ht="19.7" customHeight="1">
      <c r="B234" s="65"/>
      <c r="C234" s="65"/>
      <c r="D234" s="65"/>
      <c r="E234" s="30"/>
      <c r="F234" s="442"/>
      <c r="G234" s="53"/>
      <c r="H234" s="36">
        <f>F234*G234</f>
        <v>0</v>
      </c>
      <c r="I234" s="283"/>
      <c r="J234" s="443"/>
      <c r="K234" s="57"/>
      <c r="L234" s="285"/>
      <c r="M234" s="60"/>
      <c r="N234" s="65"/>
      <c r="O234" s="60"/>
      <c r="P234" s="60"/>
      <c r="Q234" s="61"/>
    </row>
    <row r="235" spans="2:17" s="73" customFormat="1" ht="19.7" customHeight="1">
      <c r="B235" s="65"/>
      <c r="C235" s="65"/>
      <c r="D235" s="65"/>
      <c r="E235" s="1076">
        <f>SUM(H226:H234)</f>
        <v>102446</v>
      </c>
      <c r="F235" s="442"/>
      <c r="G235" s="53"/>
      <c r="H235" s="36"/>
      <c r="I235" s="283"/>
      <c r="J235" s="443"/>
      <c r="K235" s="57"/>
      <c r="L235" s="285"/>
      <c r="M235" s="60"/>
      <c r="N235" s="65"/>
      <c r="O235" s="60"/>
      <c r="P235" s="60"/>
      <c r="Q235" s="61"/>
    </row>
    <row r="236" spans="2:17" s="73" customFormat="1" ht="19.7" customHeight="1">
      <c r="B236" s="65"/>
      <c r="C236" s="65"/>
      <c r="D236" s="65"/>
      <c r="E236" s="30"/>
      <c r="F236" s="442"/>
      <c r="G236" s="53"/>
      <c r="H236" s="36"/>
      <c r="I236" s="283"/>
      <c r="J236" s="443"/>
      <c r="K236" s="57"/>
      <c r="L236" s="285"/>
      <c r="M236" s="60"/>
      <c r="N236" s="65"/>
      <c r="O236" s="60"/>
      <c r="P236" s="60"/>
      <c r="Q236" s="61"/>
    </row>
    <row r="237" spans="2:17" s="73" customFormat="1" ht="19.7" customHeight="1">
      <c r="B237" s="65"/>
      <c r="C237" s="65"/>
      <c r="D237" s="65"/>
      <c r="E237" s="30"/>
      <c r="F237" s="442"/>
      <c r="G237" s="53"/>
      <c r="H237" s="36"/>
      <c r="I237" s="283"/>
      <c r="J237" s="443"/>
      <c r="K237" s="57"/>
      <c r="L237" s="285"/>
      <c r="M237" s="60"/>
      <c r="N237" s="65"/>
      <c r="O237" s="60"/>
      <c r="P237" s="60"/>
      <c r="Q237" s="61"/>
    </row>
    <row r="238" spans="2:17" s="73" customFormat="1" ht="19.7" customHeight="1">
      <c r="B238" s="65"/>
      <c r="C238" s="65"/>
      <c r="D238" s="65"/>
      <c r="E238" s="30"/>
      <c r="F238" s="442"/>
      <c r="G238" s="53"/>
      <c r="H238" s="36"/>
      <c r="I238" s="283"/>
      <c r="J238" s="443"/>
      <c r="K238" s="57"/>
      <c r="L238" s="285"/>
      <c r="M238" s="60"/>
      <c r="N238" s="65"/>
      <c r="O238" s="60"/>
      <c r="P238" s="60"/>
      <c r="Q238" s="61"/>
    </row>
    <row r="239" spans="2:17" s="73" customFormat="1" ht="19.7" customHeight="1">
      <c r="B239" s="65"/>
      <c r="C239" s="218" t="s">
        <v>2191</v>
      </c>
      <c r="D239" s="219"/>
      <c r="E239" s="220"/>
      <c r="F239" s="442"/>
      <c r="G239" s="53"/>
      <c r="H239" s="36"/>
      <c r="I239" s="283"/>
      <c r="J239" s="443"/>
      <c r="K239" s="57"/>
      <c r="L239" s="285"/>
      <c r="M239" s="60"/>
      <c r="N239" s="65"/>
      <c r="O239" s="60"/>
      <c r="P239" s="60"/>
      <c r="Q239" s="61"/>
    </row>
    <row r="240" spans="2:17" s="73" customFormat="1" ht="19.7" customHeight="1">
      <c r="B240" s="65"/>
      <c r="C240" s="208" t="s">
        <v>531</v>
      </c>
      <c r="D240" s="208" t="s">
        <v>531</v>
      </c>
      <c r="E240" s="30" t="s">
        <v>2188</v>
      </c>
      <c r="F240" s="537">
        <v>1</v>
      </c>
      <c r="G240" s="53">
        <v>600</v>
      </c>
      <c r="H240" s="36">
        <f t="shared" ref="H240:H246" si="7">F240*G240</f>
        <v>600</v>
      </c>
      <c r="I240" s="283"/>
      <c r="J240" s="443" t="s">
        <v>2189</v>
      </c>
      <c r="K240" s="57"/>
      <c r="L240" s="285"/>
      <c r="M240" s="60"/>
      <c r="N240" s="65"/>
      <c r="O240" s="60"/>
      <c r="P240" s="60"/>
      <c r="Q240" s="26"/>
    </row>
    <row r="241" spans="2:17" s="73" customFormat="1" ht="19.7" customHeight="1">
      <c r="B241" s="65"/>
      <c r="C241" s="208" t="s">
        <v>531</v>
      </c>
      <c r="D241" s="208" t="s">
        <v>531</v>
      </c>
      <c r="E241" s="30" t="s">
        <v>895</v>
      </c>
      <c r="F241" s="537">
        <v>1</v>
      </c>
      <c r="G241" s="53">
        <v>210</v>
      </c>
      <c r="H241" s="36">
        <f t="shared" si="7"/>
        <v>210</v>
      </c>
      <c r="I241" s="283"/>
      <c r="J241" s="443" t="s">
        <v>2190</v>
      </c>
      <c r="K241" s="57"/>
      <c r="L241" s="285"/>
      <c r="M241" s="60"/>
      <c r="N241" s="65"/>
      <c r="O241" s="60"/>
      <c r="P241" s="60"/>
      <c r="Q241" s="26"/>
    </row>
    <row r="242" spans="2:17" s="73" customFormat="1" ht="19.7" customHeight="1">
      <c r="B242" s="65"/>
      <c r="C242" s="65" t="s">
        <v>618</v>
      </c>
      <c r="D242" s="65" t="s">
        <v>144</v>
      </c>
      <c r="E242" s="30" t="s">
        <v>2192</v>
      </c>
      <c r="F242" s="442">
        <v>1</v>
      </c>
      <c r="G242" s="53">
        <v>3840</v>
      </c>
      <c r="H242" s="36">
        <f t="shared" si="7"/>
        <v>3840</v>
      </c>
      <c r="I242" s="283"/>
      <c r="J242" s="443" t="s">
        <v>2193</v>
      </c>
      <c r="K242" s="57"/>
      <c r="L242" s="285"/>
      <c r="M242" s="60"/>
      <c r="N242" s="65"/>
      <c r="O242" s="60"/>
      <c r="P242" s="60"/>
      <c r="Q242" s="61"/>
    </row>
    <row r="243" spans="2:17" s="73" customFormat="1" ht="19.7" customHeight="1">
      <c r="B243" s="65"/>
      <c r="C243" s="65" t="s">
        <v>2194</v>
      </c>
      <c r="D243" s="65" t="s">
        <v>144</v>
      </c>
      <c r="E243" s="30" t="s">
        <v>1765</v>
      </c>
      <c r="F243" s="442">
        <v>1</v>
      </c>
      <c r="G243" s="1100">
        <v>8710</v>
      </c>
      <c r="H243" s="213">
        <f t="shared" si="7"/>
        <v>8710</v>
      </c>
      <c r="I243" s="283"/>
      <c r="J243" s="443" t="s">
        <v>2195</v>
      </c>
      <c r="K243" s="57"/>
      <c r="L243" s="285"/>
      <c r="M243" s="60"/>
      <c r="N243" s="65"/>
      <c r="O243" s="60"/>
      <c r="P243" s="60"/>
      <c r="Q243" s="61"/>
    </row>
    <row r="244" spans="2:17" s="73" customFormat="1" ht="19.7" customHeight="1">
      <c r="B244" s="65"/>
      <c r="C244" s="208" t="s">
        <v>531</v>
      </c>
      <c r="D244" s="208" t="s">
        <v>531</v>
      </c>
      <c r="E244" s="1058" t="s">
        <v>2187</v>
      </c>
      <c r="F244" s="442">
        <v>2</v>
      </c>
      <c r="G244" s="1100">
        <v>42</v>
      </c>
      <c r="H244" s="213">
        <f t="shared" si="7"/>
        <v>84</v>
      </c>
      <c r="I244" s="283"/>
      <c r="J244" s="443" t="s">
        <v>940</v>
      </c>
      <c r="K244" s="57"/>
      <c r="L244" s="285"/>
      <c r="M244" s="60"/>
      <c r="N244" s="65"/>
      <c r="O244" s="60"/>
      <c r="P244" s="60"/>
      <c r="Q244" s="61"/>
    </row>
    <row r="245" spans="2:17" s="73" customFormat="1" ht="19.7" customHeight="1">
      <c r="B245" s="65"/>
      <c r="C245" s="208" t="s">
        <v>531</v>
      </c>
      <c r="D245" s="208" t="s">
        <v>531</v>
      </c>
      <c r="E245" s="1058" t="s">
        <v>677</v>
      </c>
      <c r="F245" s="442">
        <v>2</v>
      </c>
      <c r="G245" s="1100">
        <v>42</v>
      </c>
      <c r="H245" s="213">
        <f t="shared" si="7"/>
        <v>84</v>
      </c>
      <c r="I245" s="283"/>
      <c r="J245" s="443" t="s">
        <v>940</v>
      </c>
      <c r="K245" s="57"/>
      <c r="L245" s="285"/>
      <c r="M245" s="60"/>
      <c r="N245" s="65"/>
      <c r="O245" s="60"/>
      <c r="P245" s="60"/>
      <c r="Q245" s="61"/>
    </row>
    <row r="246" spans="2:17" s="73" customFormat="1" ht="19.7" customHeight="1">
      <c r="B246" s="65"/>
      <c r="C246" s="1101" t="s">
        <v>531</v>
      </c>
      <c r="D246" s="1101" t="s">
        <v>531</v>
      </c>
      <c r="E246" s="1068" t="s">
        <v>2196</v>
      </c>
      <c r="F246" s="1102">
        <v>1</v>
      </c>
      <c r="G246" s="1103">
        <v>4442</v>
      </c>
      <c r="H246" s="1104">
        <f t="shared" si="7"/>
        <v>4442</v>
      </c>
      <c r="I246" s="1067"/>
      <c r="J246" s="1105" t="s">
        <v>2197</v>
      </c>
      <c r="K246" s="57"/>
      <c r="L246" s="285"/>
      <c r="M246" s="60"/>
      <c r="N246" s="65"/>
      <c r="O246" s="60"/>
      <c r="P246" s="60"/>
      <c r="Q246" s="61"/>
    </row>
    <row r="247" spans="2:17" s="73" customFormat="1" ht="19.7" customHeight="1">
      <c r="B247" s="65"/>
      <c r="C247" s="65"/>
      <c r="D247" s="65"/>
      <c r="E247" s="1076">
        <f>SUM(H240:H246)</f>
        <v>17970</v>
      </c>
      <c r="F247" s="442"/>
      <c r="G247" s="53"/>
      <c r="H247" s="36"/>
      <c r="I247" s="283"/>
      <c r="J247" s="443"/>
      <c r="K247" s="57"/>
      <c r="L247" s="285"/>
      <c r="M247" s="60"/>
      <c r="N247" s="65"/>
      <c r="O247" s="57"/>
      <c r="P247" s="60"/>
      <c r="Q247" s="61"/>
    </row>
    <row r="248" spans="2:17" s="73" customFormat="1" ht="19.7" customHeight="1">
      <c r="B248" s="65"/>
      <c r="C248" s="65"/>
      <c r="D248" s="65"/>
      <c r="E248" s="30"/>
      <c r="F248" s="442"/>
      <c r="G248" s="53"/>
      <c r="H248" s="36"/>
      <c r="I248" s="283"/>
      <c r="J248" s="443"/>
      <c r="K248" s="57"/>
      <c r="L248" s="285"/>
      <c r="M248" s="60"/>
      <c r="N248" s="65"/>
      <c r="O248" s="57"/>
      <c r="P248" s="60"/>
      <c r="Q248" s="61"/>
    </row>
    <row r="249" spans="2:17" s="73" customFormat="1" ht="19.7" customHeight="1">
      <c r="B249" s="65"/>
      <c r="C249" s="137" t="s">
        <v>686</v>
      </c>
      <c r="D249" s="535" t="s">
        <v>531</v>
      </c>
      <c r="E249" s="827" t="s">
        <v>2198</v>
      </c>
      <c r="F249" s="1091">
        <v>1</v>
      </c>
      <c r="G249" s="985">
        <v>956</v>
      </c>
      <c r="H249" s="988">
        <f>F249*G249</f>
        <v>956</v>
      </c>
      <c r="I249" s="133"/>
      <c r="J249" s="538" t="s">
        <v>2199</v>
      </c>
      <c r="K249" s="57"/>
      <c r="L249" s="285"/>
      <c r="M249" s="60"/>
      <c r="N249" s="65"/>
      <c r="O249" s="58"/>
      <c r="P249" s="58"/>
      <c r="Q249" s="61"/>
    </row>
    <row r="250" spans="2:17" s="73" customFormat="1" ht="19.7" customHeight="1">
      <c r="B250" s="65"/>
      <c r="C250" s="137" t="s">
        <v>686</v>
      </c>
      <c r="D250" s="535" t="s">
        <v>531</v>
      </c>
      <c r="E250" s="827" t="s">
        <v>2200</v>
      </c>
      <c r="F250" s="1091">
        <v>1</v>
      </c>
      <c r="G250" s="985">
        <v>956</v>
      </c>
      <c r="H250" s="988">
        <f>F250*G250</f>
        <v>956</v>
      </c>
      <c r="I250" s="133"/>
      <c r="J250" s="538" t="s">
        <v>2201</v>
      </c>
      <c r="K250" s="57"/>
      <c r="L250" s="285"/>
      <c r="M250" s="60"/>
      <c r="N250" s="65"/>
      <c r="O250" s="58"/>
      <c r="P250" s="58"/>
      <c r="Q250" s="61"/>
    </row>
    <row r="251" spans="2:17" s="73" customFormat="1" ht="19.7" customHeight="1">
      <c r="B251" s="65"/>
      <c r="C251" s="137" t="s">
        <v>686</v>
      </c>
      <c r="D251" s="535" t="s">
        <v>531</v>
      </c>
      <c r="E251" s="827" t="s">
        <v>2202</v>
      </c>
      <c r="F251" s="1091">
        <v>1</v>
      </c>
      <c r="G251" s="985">
        <v>956</v>
      </c>
      <c r="H251" s="988">
        <f>F251*G251</f>
        <v>956</v>
      </c>
      <c r="I251" s="133"/>
      <c r="J251" s="538" t="s">
        <v>2203</v>
      </c>
      <c r="K251" s="57"/>
      <c r="L251" s="285"/>
      <c r="M251" s="60"/>
      <c r="N251" s="65"/>
      <c r="O251" s="58"/>
      <c r="P251" s="58"/>
      <c r="Q251" s="61"/>
    </row>
    <row r="252" spans="2:17" s="73" customFormat="1" ht="19.7" customHeight="1">
      <c r="B252" s="65"/>
      <c r="C252" s="137" t="s">
        <v>686</v>
      </c>
      <c r="D252" s="535" t="s">
        <v>531</v>
      </c>
      <c r="E252" s="827" t="s">
        <v>2204</v>
      </c>
      <c r="F252" s="1091">
        <v>1</v>
      </c>
      <c r="G252" s="985">
        <v>956</v>
      </c>
      <c r="H252" s="988">
        <f>F252*G252</f>
        <v>956</v>
      </c>
      <c r="I252" s="133"/>
      <c r="J252" s="538" t="s">
        <v>2205</v>
      </c>
      <c r="K252" s="57"/>
      <c r="L252" s="285"/>
      <c r="M252" s="60"/>
      <c r="N252" s="65"/>
      <c r="O252" s="58"/>
      <c r="P252" s="58"/>
      <c r="Q252" s="61"/>
    </row>
    <row r="253" spans="2:17" s="73" customFormat="1" ht="19.7" customHeight="1">
      <c r="B253" s="65"/>
      <c r="C253" s="137" t="s">
        <v>686</v>
      </c>
      <c r="D253" s="535" t="s">
        <v>531</v>
      </c>
      <c r="E253" s="827" t="s">
        <v>2206</v>
      </c>
      <c r="F253" s="1091">
        <v>1</v>
      </c>
      <c r="G253" s="985">
        <v>956</v>
      </c>
      <c r="H253" s="988">
        <f>F253*G253</f>
        <v>956</v>
      </c>
      <c r="I253" s="133"/>
      <c r="J253" s="538" t="s">
        <v>2207</v>
      </c>
      <c r="K253" s="57"/>
      <c r="L253" s="285"/>
      <c r="M253" s="60"/>
      <c r="N253" s="65"/>
      <c r="O253" s="58"/>
      <c r="P253" s="58"/>
      <c r="Q253" s="61"/>
    </row>
    <row r="254" spans="2:17" s="73" customFormat="1" ht="19.7" customHeight="1">
      <c r="B254" s="65"/>
      <c r="C254" s="65"/>
      <c r="D254" s="65"/>
      <c r="E254" s="30"/>
      <c r="F254" s="442"/>
      <c r="G254" s="53"/>
      <c r="H254" s="36"/>
      <c r="I254" s="283"/>
      <c r="J254" s="443"/>
      <c r="K254" s="57"/>
      <c r="L254" s="285"/>
      <c r="M254" s="60"/>
      <c r="N254" s="65"/>
      <c r="O254" s="57"/>
      <c r="P254" s="60"/>
      <c r="Q254" s="61"/>
    </row>
    <row r="255" spans="2:17" s="73" customFormat="1" ht="19.7" customHeight="1">
      <c r="B255" s="65"/>
      <c r="C255" s="65"/>
      <c r="D255" s="65"/>
      <c r="E255" s="1076">
        <f>SUM(H248:H254)</f>
        <v>4780</v>
      </c>
      <c r="F255" s="442"/>
      <c r="G255" s="53"/>
      <c r="H255" s="36"/>
      <c r="I255" s="283"/>
      <c r="J255" s="443"/>
      <c r="K255" s="57"/>
      <c r="L255" s="285"/>
      <c r="M255" s="60"/>
      <c r="N255" s="65"/>
      <c r="O255" s="57"/>
      <c r="P255" s="60"/>
      <c r="Q255" s="61"/>
    </row>
    <row r="256" spans="2:17" s="73" customFormat="1" ht="19.7" customHeight="1">
      <c r="B256" s="65"/>
      <c r="C256" s="65"/>
      <c r="D256" s="65"/>
      <c r="E256" s="30"/>
      <c r="F256" s="442"/>
      <c r="G256" s="53"/>
      <c r="H256" s="36"/>
      <c r="I256" s="283"/>
      <c r="J256" s="443"/>
      <c r="K256" s="57"/>
      <c r="L256" s="285"/>
      <c r="M256" s="60"/>
      <c r="N256" s="65"/>
      <c r="O256" s="57"/>
      <c r="P256" s="60"/>
      <c r="Q256" s="61"/>
    </row>
    <row r="257" spans="2:17" s="73" customFormat="1" ht="19.7" customHeight="1">
      <c r="B257" s="65"/>
      <c r="C257" s="65"/>
      <c r="D257" s="65"/>
      <c r="E257" s="30"/>
      <c r="F257" s="442"/>
      <c r="G257" s="53"/>
      <c r="H257" s="36"/>
      <c r="I257" s="283"/>
      <c r="J257" s="443"/>
      <c r="K257" s="57"/>
      <c r="L257" s="285"/>
      <c r="M257" s="60"/>
      <c r="N257" s="65"/>
      <c r="O257" s="57"/>
      <c r="P257" s="60"/>
      <c r="Q257" s="61"/>
    </row>
    <row r="258" spans="2:17" s="73" customFormat="1" ht="19.7" customHeight="1">
      <c r="B258" s="65"/>
      <c r="C258" s="65"/>
      <c r="D258" s="65"/>
      <c r="E258" s="30"/>
      <c r="F258" s="442"/>
      <c r="G258" s="53"/>
      <c r="H258" s="36"/>
      <c r="I258" s="283"/>
      <c r="J258" s="443"/>
      <c r="K258" s="57"/>
      <c r="L258" s="285"/>
      <c r="M258" s="60"/>
      <c r="N258" s="65"/>
      <c r="O258" s="57"/>
      <c r="P258" s="60"/>
      <c r="Q258" s="61"/>
    </row>
    <row r="259" spans="2:17" s="73" customFormat="1" ht="19.7" customHeight="1">
      <c r="B259" s="65"/>
      <c r="C259" s="65"/>
      <c r="D259" s="65"/>
      <c r="E259" s="30"/>
      <c r="F259" s="442"/>
      <c r="G259" s="53"/>
      <c r="H259" s="36"/>
      <c r="I259" s="283"/>
      <c r="J259" s="443"/>
      <c r="K259" s="57"/>
      <c r="L259" s="285"/>
      <c r="M259" s="60"/>
      <c r="N259" s="65"/>
      <c r="O259" s="57"/>
      <c r="P259" s="60"/>
      <c r="Q259" s="61"/>
    </row>
    <row r="260" spans="2:17" s="73" customFormat="1" ht="19.7" customHeight="1">
      <c r="B260" s="65"/>
      <c r="C260" s="65"/>
      <c r="D260" s="65"/>
      <c r="E260" s="30"/>
      <c r="F260" s="442"/>
      <c r="G260" s="53"/>
      <c r="H260" s="36"/>
      <c r="I260" s="283"/>
      <c r="J260" s="443"/>
      <c r="K260" s="57"/>
      <c r="L260" s="285"/>
      <c r="M260" s="60"/>
      <c r="N260" s="65"/>
      <c r="O260" s="57"/>
      <c r="P260" s="60"/>
      <c r="Q260" s="61"/>
    </row>
    <row r="261" spans="2:17" s="73" customFormat="1" ht="19.7" customHeight="1">
      <c r="B261" s="65"/>
      <c r="C261" s="65"/>
      <c r="D261" s="65"/>
      <c r="E261" s="30"/>
      <c r="F261" s="442"/>
      <c r="G261" s="53"/>
      <c r="H261" s="36"/>
      <c r="I261" s="283"/>
      <c r="J261" s="443"/>
      <c r="K261" s="57"/>
      <c r="L261" s="285"/>
      <c r="M261" s="60"/>
      <c r="N261" s="65"/>
      <c r="O261" s="57"/>
      <c r="P261" s="60"/>
      <c r="Q261" s="61"/>
    </row>
    <row r="262" spans="2:17" s="73" customFormat="1" ht="19.7" customHeight="1">
      <c r="B262" s="65"/>
      <c r="C262" s="65"/>
      <c r="D262" s="65"/>
      <c r="E262" s="30"/>
      <c r="F262" s="442"/>
      <c r="G262" s="53"/>
      <c r="H262" s="36"/>
      <c r="I262" s="283"/>
      <c r="J262" s="443"/>
      <c r="K262" s="57"/>
      <c r="L262" s="285"/>
      <c r="M262" s="60"/>
      <c r="N262" s="65"/>
      <c r="O262" s="57"/>
      <c r="P262" s="60"/>
      <c r="Q262" s="61"/>
    </row>
    <row r="263" spans="2:17" s="73" customFormat="1" ht="19.7" customHeight="1">
      <c r="B263" s="65"/>
      <c r="C263" s="65"/>
      <c r="D263" s="65"/>
      <c r="E263" s="30"/>
      <c r="F263" s="442"/>
      <c r="G263" s="53"/>
      <c r="H263" s="36"/>
      <c r="I263" s="283"/>
      <c r="J263" s="443"/>
      <c r="K263" s="57"/>
      <c r="L263" s="285"/>
      <c r="M263" s="60"/>
      <c r="N263" s="65"/>
      <c r="O263" s="57"/>
      <c r="P263" s="60"/>
      <c r="Q263" s="61"/>
    </row>
    <row r="264" spans="2:17" s="73" customFormat="1" ht="19.7" customHeight="1">
      <c r="B264" s="65"/>
      <c r="C264" s="65"/>
      <c r="D264" s="65"/>
      <c r="E264" s="30"/>
      <c r="F264" s="442"/>
      <c r="G264" s="53"/>
      <c r="H264" s="36"/>
      <c r="I264" s="283"/>
      <c r="J264" s="443"/>
      <c r="K264" s="57"/>
      <c r="L264" s="285"/>
      <c r="M264" s="60"/>
      <c r="N264" s="65"/>
      <c r="O264" s="57"/>
      <c r="P264" s="60"/>
      <c r="Q264" s="61"/>
    </row>
    <row r="265" spans="2:17" s="73" customFormat="1" ht="19.7" customHeight="1">
      <c r="B265" s="65"/>
      <c r="C265" s="65"/>
      <c r="D265" s="65"/>
      <c r="E265" s="30"/>
      <c r="F265" s="442"/>
      <c r="G265" s="53"/>
      <c r="H265" s="36"/>
      <c r="I265" s="283"/>
      <c r="J265" s="443"/>
      <c r="K265" s="57"/>
      <c r="L265" s="285"/>
      <c r="M265" s="60"/>
      <c r="N265" s="65"/>
      <c r="O265" s="57"/>
      <c r="P265" s="60"/>
      <c r="Q265" s="61"/>
    </row>
    <row r="266" spans="2:17" s="73" customFormat="1" ht="19.7" customHeight="1">
      <c r="B266" s="65"/>
      <c r="C266" s="65"/>
      <c r="D266" s="65"/>
      <c r="E266" s="30"/>
      <c r="F266" s="442"/>
      <c r="G266" s="53"/>
      <c r="H266" s="36"/>
      <c r="I266" s="283"/>
      <c r="J266" s="443"/>
      <c r="K266" s="57"/>
      <c r="L266" s="285"/>
      <c r="M266" s="60"/>
      <c r="N266" s="65"/>
      <c r="O266" s="57"/>
      <c r="P266" s="60"/>
      <c r="Q266" s="61"/>
    </row>
    <row r="267" spans="2:17" s="73" customFormat="1" ht="19.7" customHeight="1">
      <c r="B267" s="65"/>
      <c r="C267" s="65"/>
      <c r="D267" s="65"/>
      <c r="E267" s="30"/>
      <c r="F267" s="442"/>
      <c r="G267" s="53"/>
      <c r="H267" s="36"/>
      <c r="I267" s="283"/>
      <c r="J267" s="443"/>
      <c r="K267" s="57"/>
      <c r="L267" s="285"/>
      <c r="M267" s="60"/>
      <c r="N267" s="65"/>
      <c r="O267" s="57"/>
      <c r="P267" s="60"/>
      <c r="Q267" s="61"/>
    </row>
    <row r="268" spans="2:17" s="73" customFormat="1" ht="19.7" customHeight="1">
      <c r="B268" s="65"/>
      <c r="C268" s="65"/>
      <c r="D268" s="65"/>
      <c r="E268" s="932"/>
      <c r="F268" s="442"/>
      <c r="G268" s="53"/>
      <c r="H268" s="36"/>
      <c r="I268" s="283"/>
      <c r="J268" s="443"/>
      <c r="K268" s="57"/>
      <c r="L268" s="285"/>
      <c r="M268" s="60"/>
      <c r="N268" s="65"/>
      <c r="O268" s="57"/>
      <c r="P268" s="60"/>
      <c r="Q268" s="61"/>
    </row>
    <row r="269" spans="2:17" s="73" customFormat="1" ht="19.7" customHeight="1">
      <c r="B269" s="65"/>
      <c r="C269" s="65"/>
      <c r="D269" s="65"/>
      <c r="E269" s="1038"/>
      <c r="F269" s="442"/>
      <c r="G269" s="53"/>
      <c r="H269" s="36"/>
      <c r="I269" s="283"/>
      <c r="J269" s="443"/>
      <c r="K269" s="57"/>
      <c r="L269" s="285"/>
      <c r="M269" s="60"/>
      <c r="N269" s="65"/>
      <c r="O269" s="57"/>
      <c r="P269" s="60"/>
      <c r="Q269" s="61"/>
    </row>
    <row r="270" spans="2:17" s="9" customFormat="1" ht="19.7" customHeight="1">
      <c r="B270" s="21"/>
      <c r="C270" s="21"/>
      <c r="D270" s="21"/>
      <c r="E270" s="157"/>
      <c r="F270" s="269"/>
      <c r="G270" s="23"/>
      <c r="H270" s="36"/>
      <c r="I270" s="167"/>
      <c r="J270" s="330"/>
      <c r="K270" s="22"/>
      <c r="L270" s="22"/>
      <c r="M270" s="25"/>
      <c r="N270" s="21"/>
      <c r="O270" s="22"/>
      <c r="P270" s="25"/>
      <c r="Q270" s="26"/>
    </row>
    <row r="271" spans="2:17" s="9" customFormat="1" ht="19.7" customHeight="1">
      <c r="B271" s="21"/>
      <c r="C271" s="21"/>
      <c r="D271" s="21"/>
      <c r="E271" s="30"/>
      <c r="F271" s="269"/>
      <c r="G271" s="23"/>
      <c r="H271" s="36"/>
      <c r="I271" s="167"/>
      <c r="J271" s="30"/>
      <c r="K271" s="22"/>
      <c r="L271" s="22"/>
      <c r="M271" s="25"/>
      <c r="N271" s="21"/>
      <c r="O271" s="22"/>
      <c r="P271" s="25"/>
      <c r="Q271" s="26"/>
    </row>
    <row r="272" spans="2:17" s="9" customFormat="1" ht="19.7" customHeight="1">
      <c r="B272" s="21"/>
      <c r="C272" s="21"/>
      <c r="D272" s="21"/>
      <c r="E272" s="30"/>
      <c r="F272" s="269"/>
      <c r="G272" s="23"/>
      <c r="H272" s="36"/>
      <c r="I272" s="167"/>
      <c r="J272" s="30"/>
      <c r="K272" s="22"/>
      <c r="L272" s="22"/>
      <c r="M272" s="25"/>
      <c r="N272" s="21"/>
      <c r="O272" s="22"/>
      <c r="P272" s="25"/>
      <c r="Q272" s="26"/>
    </row>
    <row r="273" spans="2:17" s="9" customFormat="1" ht="19.7" customHeight="1">
      <c r="B273" s="21"/>
      <c r="C273" s="21"/>
      <c r="D273" s="21"/>
      <c r="E273" s="30"/>
      <c r="F273" s="269"/>
      <c r="G273" s="23"/>
      <c r="H273" s="36"/>
      <c r="I273" s="167"/>
      <c r="J273" s="30"/>
      <c r="K273" s="30"/>
      <c r="L273" s="22"/>
      <c r="M273" s="25"/>
      <c r="N273" s="21"/>
      <c r="O273" s="22"/>
      <c r="P273" s="25"/>
      <c r="Q273" s="26"/>
    </row>
    <row r="274" spans="2:17" s="9" customFormat="1" ht="19.7" customHeight="1">
      <c r="B274" s="21"/>
      <c r="C274" s="21"/>
      <c r="D274" s="21"/>
      <c r="E274" s="30"/>
      <c r="F274" s="269"/>
      <c r="G274" s="23"/>
      <c r="H274" s="36"/>
      <c r="I274" s="167"/>
      <c r="J274" s="30"/>
      <c r="K274" s="22"/>
      <c r="L274" s="22"/>
      <c r="M274" s="25"/>
      <c r="N274" s="21"/>
      <c r="O274" s="22"/>
      <c r="P274" s="25"/>
      <c r="Q274" s="26"/>
    </row>
  </sheetData>
  <autoFilter ref="B8:O274" xr:uid="{0A6CBC4F-7AB1-49C1-96B1-AA3880106B43}"/>
  <mergeCells count="16">
    <mergeCell ref="C133:E133"/>
    <mergeCell ref="C177:E177"/>
    <mergeCell ref="C225:E225"/>
    <mergeCell ref="C239:E239"/>
    <mergeCell ref="C9:E9"/>
    <mergeCell ref="C21:E21"/>
    <mergeCell ref="C50:E50"/>
    <mergeCell ref="C65:E65"/>
    <mergeCell ref="C83:E83"/>
    <mergeCell ref="C129:E129"/>
    <mergeCell ref="B2:D2"/>
    <mergeCell ref="G2:I2"/>
    <mergeCell ref="B3:D3"/>
    <mergeCell ref="B4:D4"/>
    <mergeCell ref="B5:D5"/>
    <mergeCell ref="B6:D6"/>
  </mergeCells>
  <phoneticPr fontId="4"/>
  <dataValidations count="2">
    <dataValidation allowBlank="1" showInputMessage="1" showErrorMessage="1" sqref="J26 JF26 TB26 ACX26 AMT26 AWP26 BGL26 BQH26 CAD26 CJZ26 CTV26 DDR26 DNN26 DXJ26 EHF26 ERB26 FAX26 FKT26 FUP26 GEL26 GOH26 GYD26 HHZ26 HRV26 IBR26 ILN26 IVJ26 JFF26 JPB26 JYX26 KIT26 KSP26 LCL26 LMH26 LWD26 MFZ26 MPV26 MZR26 NJN26 NTJ26 ODF26 ONB26 OWX26 PGT26 PQP26 QAL26 QKH26 QUD26 RDZ26 RNV26 RXR26 SHN26 SRJ26 TBF26 TLB26 TUX26 UET26 UOP26 UYL26 VIH26 VSD26 WBZ26 WLV26 WVR26 J65562 JF65562 TB65562 ACX65562 AMT65562 AWP65562 BGL65562 BQH65562 CAD65562 CJZ65562 CTV65562 DDR65562 DNN65562 DXJ65562 EHF65562 ERB65562 FAX65562 FKT65562 FUP65562 GEL65562 GOH65562 GYD65562 HHZ65562 HRV65562 IBR65562 ILN65562 IVJ65562 JFF65562 JPB65562 JYX65562 KIT65562 KSP65562 LCL65562 LMH65562 LWD65562 MFZ65562 MPV65562 MZR65562 NJN65562 NTJ65562 ODF65562 ONB65562 OWX65562 PGT65562 PQP65562 QAL65562 QKH65562 QUD65562 RDZ65562 RNV65562 RXR65562 SHN65562 SRJ65562 TBF65562 TLB65562 TUX65562 UET65562 UOP65562 UYL65562 VIH65562 VSD65562 WBZ65562 WLV65562 WVR65562 J131098 JF131098 TB131098 ACX131098 AMT131098 AWP131098 BGL131098 BQH131098 CAD131098 CJZ131098 CTV131098 DDR131098 DNN131098 DXJ131098 EHF131098 ERB131098 FAX131098 FKT131098 FUP131098 GEL131098 GOH131098 GYD131098 HHZ131098 HRV131098 IBR131098 ILN131098 IVJ131098 JFF131098 JPB131098 JYX131098 KIT131098 KSP131098 LCL131098 LMH131098 LWD131098 MFZ131098 MPV131098 MZR131098 NJN131098 NTJ131098 ODF131098 ONB131098 OWX131098 PGT131098 PQP131098 QAL131098 QKH131098 QUD131098 RDZ131098 RNV131098 RXR131098 SHN131098 SRJ131098 TBF131098 TLB131098 TUX131098 UET131098 UOP131098 UYL131098 VIH131098 VSD131098 WBZ131098 WLV131098 WVR131098 J196634 JF196634 TB196634 ACX196634 AMT196634 AWP196634 BGL196634 BQH196634 CAD196634 CJZ196634 CTV196634 DDR196634 DNN196634 DXJ196634 EHF196634 ERB196634 FAX196634 FKT196634 FUP196634 GEL196634 GOH196634 GYD196634 HHZ196634 HRV196634 IBR196634 ILN196634 IVJ196634 JFF196634 JPB196634 JYX196634 KIT196634 KSP196634 LCL196634 LMH196634 LWD196634 MFZ196634 MPV196634 MZR196634 NJN196634 NTJ196634 ODF196634 ONB196634 OWX196634 PGT196634 PQP196634 QAL196634 QKH196634 QUD196634 RDZ196634 RNV196634 RXR196634 SHN196634 SRJ196634 TBF196634 TLB196634 TUX196634 UET196634 UOP196634 UYL196634 VIH196634 VSD196634 WBZ196634 WLV196634 WVR196634 J262170 JF262170 TB262170 ACX262170 AMT262170 AWP262170 BGL262170 BQH262170 CAD262170 CJZ262170 CTV262170 DDR262170 DNN262170 DXJ262170 EHF262170 ERB262170 FAX262170 FKT262170 FUP262170 GEL262170 GOH262170 GYD262170 HHZ262170 HRV262170 IBR262170 ILN262170 IVJ262170 JFF262170 JPB262170 JYX262170 KIT262170 KSP262170 LCL262170 LMH262170 LWD262170 MFZ262170 MPV262170 MZR262170 NJN262170 NTJ262170 ODF262170 ONB262170 OWX262170 PGT262170 PQP262170 QAL262170 QKH262170 QUD262170 RDZ262170 RNV262170 RXR262170 SHN262170 SRJ262170 TBF262170 TLB262170 TUX262170 UET262170 UOP262170 UYL262170 VIH262170 VSD262170 WBZ262170 WLV262170 WVR262170 J327706 JF327706 TB327706 ACX327706 AMT327706 AWP327706 BGL327706 BQH327706 CAD327706 CJZ327706 CTV327706 DDR327706 DNN327706 DXJ327706 EHF327706 ERB327706 FAX327706 FKT327706 FUP327706 GEL327706 GOH327706 GYD327706 HHZ327706 HRV327706 IBR327706 ILN327706 IVJ327706 JFF327706 JPB327706 JYX327706 KIT327706 KSP327706 LCL327706 LMH327706 LWD327706 MFZ327706 MPV327706 MZR327706 NJN327706 NTJ327706 ODF327706 ONB327706 OWX327706 PGT327706 PQP327706 QAL327706 QKH327706 QUD327706 RDZ327706 RNV327706 RXR327706 SHN327706 SRJ327706 TBF327706 TLB327706 TUX327706 UET327706 UOP327706 UYL327706 VIH327706 VSD327706 WBZ327706 WLV327706 WVR327706 J393242 JF393242 TB393242 ACX393242 AMT393242 AWP393242 BGL393242 BQH393242 CAD393242 CJZ393242 CTV393242 DDR393242 DNN393242 DXJ393242 EHF393242 ERB393242 FAX393242 FKT393242 FUP393242 GEL393242 GOH393242 GYD393242 HHZ393242 HRV393242 IBR393242 ILN393242 IVJ393242 JFF393242 JPB393242 JYX393242 KIT393242 KSP393242 LCL393242 LMH393242 LWD393242 MFZ393242 MPV393242 MZR393242 NJN393242 NTJ393242 ODF393242 ONB393242 OWX393242 PGT393242 PQP393242 QAL393242 QKH393242 QUD393242 RDZ393242 RNV393242 RXR393242 SHN393242 SRJ393242 TBF393242 TLB393242 TUX393242 UET393242 UOP393242 UYL393242 VIH393242 VSD393242 WBZ393242 WLV393242 WVR393242 J458778 JF458778 TB458778 ACX458778 AMT458778 AWP458778 BGL458778 BQH458778 CAD458778 CJZ458778 CTV458778 DDR458778 DNN458778 DXJ458778 EHF458778 ERB458778 FAX458778 FKT458778 FUP458778 GEL458778 GOH458778 GYD458778 HHZ458778 HRV458778 IBR458778 ILN458778 IVJ458778 JFF458778 JPB458778 JYX458778 KIT458778 KSP458778 LCL458778 LMH458778 LWD458778 MFZ458778 MPV458778 MZR458778 NJN458778 NTJ458778 ODF458778 ONB458778 OWX458778 PGT458778 PQP458778 QAL458778 QKH458778 QUD458778 RDZ458778 RNV458778 RXR458778 SHN458778 SRJ458778 TBF458778 TLB458778 TUX458778 UET458778 UOP458778 UYL458778 VIH458778 VSD458778 WBZ458778 WLV458778 WVR458778 J524314 JF524314 TB524314 ACX524314 AMT524314 AWP524314 BGL524314 BQH524314 CAD524314 CJZ524314 CTV524314 DDR524314 DNN524314 DXJ524314 EHF524314 ERB524314 FAX524314 FKT524314 FUP524314 GEL524314 GOH524314 GYD524314 HHZ524314 HRV524314 IBR524314 ILN524314 IVJ524314 JFF524314 JPB524314 JYX524314 KIT524314 KSP524314 LCL524314 LMH524314 LWD524314 MFZ524314 MPV524314 MZR524314 NJN524314 NTJ524314 ODF524314 ONB524314 OWX524314 PGT524314 PQP524314 QAL524314 QKH524314 QUD524314 RDZ524314 RNV524314 RXR524314 SHN524314 SRJ524314 TBF524314 TLB524314 TUX524314 UET524314 UOP524314 UYL524314 VIH524314 VSD524314 WBZ524314 WLV524314 WVR524314 J589850 JF589850 TB589850 ACX589850 AMT589850 AWP589850 BGL589850 BQH589850 CAD589850 CJZ589850 CTV589850 DDR589850 DNN589850 DXJ589850 EHF589850 ERB589850 FAX589850 FKT589850 FUP589850 GEL589850 GOH589850 GYD589850 HHZ589850 HRV589850 IBR589850 ILN589850 IVJ589850 JFF589850 JPB589850 JYX589850 KIT589850 KSP589850 LCL589850 LMH589850 LWD589850 MFZ589850 MPV589850 MZR589850 NJN589850 NTJ589850 ODF589850 ONB589850 OWX589850 PGT589850 PQP589850 QAL589850 QKH589850 QUD589850 RDZ589850 RNV589850 RXR589850 SHN589850 SRJ589850 TBF589850 TLB589850 TUX589850 UET589850 UOP589850 UYL589850 VIH589850 VSD589850 WBZ589850 WLV589850 WVR589850 J655386 JF655386 TB655386 ACX655386 AMT655386 AWP655386 BGL655386 BQH655386 CAD655386 CJZ655386 CTV655386 DDR655386 DNN655386 DXJ655386 EHF655386 ERB655386 FAX655386 FKT655386 FUP655386 GEL655386 GOH655386 GYD655386 HHZ655386 HRV655386 IBR655386 ILN655386 IVJ655386 JFF655386 JPB655386 JYX655386 KIT655386 KSP655386 LCL655386 LMH655386 LWD655386 MFZ655386 MPV655386 MZR655386 NJN655386 NTJ655386 ODF655386 ONB655386 OWX655386 PGT655386 PQP655386 QAL655386 QKH655386 QUD655386 RDZ655386 RNV655386 RXR655386 SHN655386 SRJ655386 TBF655386 TLB655386 TUX655386 UET655386 UOP655386 UYL655386 VIH655386 VSD655386 WBZ655386 WLV655386 WVR655386 J720922 JF720922 TB720922 ACX720922 AMT720922 AWP720922 BGL720922 BQH720922 CAD720922 CJZ720922 CTV720922 DDR720922 DNN720922 DXJ720922 EHF720922 ERB720922 FAX720922 FKT720922 FUP720922 GEL720922 GOH720922 GYD720922 HHZ720922 HRV720922 IBR720922 ILN720922 IVJ720922 JFF720922 JPB720922 JYX720922 KIT720922 KSP720922 LCL720922 LMH720922 LWD720922 MFZ720922 MPV720922 MZR720922 NJN720922 NTJ720922 ODF720922 ONB720922 OWX720922 PGT720922 PQP720922 QAL720922 QKH720922 QUD720922 RDZ720922 RNV720922 RXR720922 SHN720922 SRJ720922 TBF720922 TLB720922 TUX720922 UET720922 UOP720922 UYL720922 VIH720922 VSD720922 WBZ720922 WLV720922 WVR720922 J786458 JF786458 TB786458 ACX786458 AMT786458 AWP786458 BGL786458 BQH786458 CAD786458 CJZ786458 CTV786458 DDR786458 DNN786458 DXJ786458 EHF786458 ERB786458 FAX786458 FKT786458 FUP786458 GEL786458 GOH786458 GYD786458 HHZ786458 HRV786458 IBR786458 ILN786458 IVJ786458 JFF786458 JPB786458 JYX786458 KIT786458 KSP786458 LCL786458 LMH786458 LWD786458 MFZ786458 MPV786458 MZR786458 NJN786458 NTJ786458 ODF786458 ONB786458 OWX786458 PGT786458 PQP786458 QAL786458 QKH786458 QUD786458 RDZ786458 RNV786458 RXR786458 SHN786458 SRJ786458 TBF786458 TLB786458 TUX786458 UET786458 UOP786458 UYL786458 VIH786458 VSD786458 WBZ786458 WLV786458 WVR786458 J851994 JF851994 TB851994 ACX851994 AMT851994 AWP851994 BGL851994 BQH851994 CAD851994 CJZ851994 CTV851994 DDR851994 DNN851994 DXJ851994 EHF851994 ERB851994 FAX851994 FKT851994 FUP851994 GEL851994 GOH851994 GYD851994 HHZ851994 HRV851994 IBR851994 ILN851994 IVJ851994 JFF851994 JPB851994 JYX851994 KIT851994 KSP851994 LCL851994 LMH851994 LWD851994 MFZ851994 MPV851994 MZR851994 NJN851994 NTJ851994 ODF851994 ONB851994 OWX851994 PGT851994 PQP851994 QAL851994 QKH851994 QUD851994 RDZ851994 RNV851994 RXR851994 SHN851994 SRJ851994 TBF851994 TLB851994 TUX851994 UET851994 UOP851994 UYL851994 VIH851994 VSD851994 WBZ851994 WLV851994 WVR851994 J917530 JF917530 TB917530 ACX917530 AMT917530 AWP917530 BGL917530 BQH917530 CAD917530 CJZ917530 CTV917530 DDR917530 DNN917530 DXJ917530 EHF917530 ERB917530 FAX917530 FKT917530 FUP917530 GEL917530 GOH917530 GYD917530 HHZ917530 HRV917530 IBR917530 ILN917530 IVJ917530 JFF917530 JPB917530 JYX917530 KIT917530 KSP917530 LCL917530 LMH917530 LWD917530 MFZ917530 MPV917530 MZR917530 NJN917530 NTJ917530 ODF917530 ONB917530 OWX917530 PGT917530 PQP917530 QAL917530 QKH917530 QUD917530 RDZ917530 RNV917530 RXR917530 SHN917530 SRJ917530 TBF917530 TLB917530 TUX917530 UET917530 UOP917530 UYL917530 VIH917530 VSD917530 WBZ917530 WLV917530 WVR917530 J983066 JF983066 TB983066 ACX983066 AMT983066 AWP983066 BGL983066 BQH983066 CAD983066 CJZ983066 CTV983066 DDR983066 DNN983066 DXJ983066 EHF983066 ERB983066 FAX983066 FKT983066 FUP983066 GEL983066 GOH983066 GYD983066 HHZ983066 HRV983066 IBR983066 ILN983066 IVJ983066 JFF983066 JPB983066 JYX983066 KIT983066 KSP983066 LCL983066 LMH983066 LWD983066 MFZ983066 MPV983066 MZR983066 NJN983066 NTJ983066 ODF983066 ONB983066 OWX983066 PGT983066 PQP983066 QAL983066 QKH983066 QUD983066 RDZ983066 RNV983066 RXR983066 SHN983066 SRJ983066 TBF983066 TLB983066 TUX983066 UET983066 UOP983066 UYL983066 VIH983066 VSD983066 WBZ983066 WLV983066 WVR983066" xr:uid="{51FD60F1-B607-425B-8A28-834D5480969F}"/>
    <dataValidation imeMode="hiragana" allowBlank="1" showInputMessage="1" showErrorMessage="1" sqref="J69:J70 JF69:JF70 TB69:TB70 ACX69:ACX70 AMT69:AMT70 AWP69:AWP70 BGL69:BGL70 BQH69:BQH70 CAD69:CAD70 CJZ69:CJZ70 CTV69:CTV70 DDR69:DDR70 DNN69:DNN70 DXJ69:DXJ70 EHF69:EHF70 ERB69:ERB70 FAX69:FAX70 FKT69:FKT70 FUP69:FUP70 GEL69:GEL70 GOH69:GOH70 GYD69:GYD70 HHZ69:HHZ70 HRV69:HRV70 IBR69:IBR70 ILN69:ILN70 IVJ69:IVJ70 JFF69:JFF70 JPB69:JPB70 JYX69:JYX70 KIT69:KIT70 KSP69:KSP70 LCL69:LCL70 LMH69:LMH70 LWD69:LWD70 MFZ69:MFZ70 MPV69:MPV70 MZR69:MZR70 NJN69:NJN70 NTJ69:NTJ70 ODF69:ODF70 ONB69:ONB70 OWX69:OWX70 PGT69:PGT70 PQP69:PQP70 QAL69:QAL70 QKH69:QKH70 QUD69:QUD70 RDZ69:RDZ70 RNV69:RNV70 RXR69:RXR70 SHN69:SHN70 SRJ69:SRJ70 TBF69:TBF70 TLB69:TLB70 TUX69:TUX70 UET69:UET70 UOP69:UOP70 UYL69:UYL70 VIH69:VIH70 VSD69:VSD70 WBZ69:WBZ70 WLV69:WLV70 WVR69:WVR70 J65605:J65606 JF65605:JF65606 TB65605:TB65606 ACX65605:ACX65606 AMT65605:AMT65606 AWP65605:AWP65606 BGL65605:BGL65606 BQH65605:BQH65606 CAD65605:CAD65606 CJZ65605:CJZ65606 CTV65605:CTV65606 DDR65605:DDR65606 DNN65605:DNN65606 DXJ65605:DXJ65606 EHF65605:EHF65606 ERB65605:ERB65606 FAX65605:FAX65606 FKT65605:FKT65606 FUP65605:FUP65606 GEL65605:GEL65606 GOH65605:GOH65606 GYD65605:GYD65606 HHZ65605:HHZ65606 HRV65605:HRV65606 IBR65605:IBR65606 ILN65605:ILN65606 IVJ65605:IVJ65606 JFF65605:JFF65606 JPB65605:JPB65606 JYX65605:JYX65606 KIT65605:KIT65606 KSP65605:KSP65606 LCL65605:LCL65606 LMH65605:LMH65606 LWD65605:LWD65606 MFZ65605:MFZ65606 MPV65605:MPV65606 MZR65605:MZR65606 NJN65605:NJN65606 NTJ65605:NTJ65606 ODF65605:ODF65606 ONB65605:ONB65606 OWX65605:OWX65606 PGT65605:PGT65606 PQP65605:PQP65606 QAL65605:QAL65606 QKH65605:QKH65606 QUD65605:QUD65606 RDZ65605:RDZ65606 RNV65605:RNV65606 RXR65605:RXR65606 SHN65605:SHN65606 SRJ65605:SRJ65606 TBF65605:TBF65606 TLB65605:TLB65606 TUX65605:TUX65606 UET65605:UET65606 UOP65605:UOP65606 UYL65605:UYL65606 VIH65605:VIH65606 VSD65605:VSD65606 WBZ65605:WBZ65606 WLV65605:WLV65606 WVR65605:WVR65606 J131141:J131142 JF131141:JF131142 TB131141:TB131142 ACX131141:ACX131142 AMT131141:AMT131142 AWP131141:AWP131142 BGL131141:BGL131142 BQH131141:BQH131142 CAD131141:CAD131142 CJZ131141:CJZ131142 CTV131141:CTV131142 DDR131141:DDR131142 DNN131141:DNN131142 DXJ131141:DXJ131142 EHF131141:EHF131142 ERB131141:ERB131142 FAX131141:FAX131142 FKT131141:FKT131142 FUP131141:FUP131142 GEL131141:GEL131142 GOH131141:GOH131142 GYD131141:GYD131142 HHZ131141:HHZ131142 HRV131141:HRV131142 IBR131141:IBR131142 ILN131141:ILN131142 IVJ131141:IVJ131142 JFF131141:JFF131142 JPB131141:JPB131142 JYX131141:JYX131142 KIT131141:KIT131142 KSP131141:KSP131142 LCL131141:LCL131142 LMH131141:LMH131142 LWD131141:LWD131142 MFZ131141:MFZ131142 MPV131141:MPV131142 MZR131141:MZR131142 NJN131141:NJN131142 NTJ131141:NTJ131142 ODF131141:ODF131142 ONB131141:ONB131142 OWX131141:OWX131142 PGT131141:PGT131142 PQP131141:PQP131142 QAL131141:QAL131142 QKH131141:QKH131142 QUD131141:QUD131142 RDZ131141:RDZ131142 RNV131141:RNV131142 RXR131141:RXR131142 SHN131141:SHN131142 SRJ131141:SRJ131142 TBF131141:TBF131142 TLB131141:TLB131142 TUX131141:TUX131142 UET131141:UET131142 UOP131141:UOP131142 UYL131141:UYL131142 VIH131141:VIH131142 VSD131141:VSD131142 WBZ131141:WBZ131142 WLV131141:WLV131142 WVR131141:WVR131142 J196677:J196678 JF196677:JF196678 TB196677:TB196678 ACX196677:ACX196678 AMT196677:AMT196678 AWP196677:AWP196678 BGL196677:BGL196678 BQH196677:BQH196678 CAD196677:CAD196678 CJZ196677:CJZ196678 CTV196677:CTV196678 DDR196677:DDR196678 DNN196677:DNN196678 DXJ196677:DXJ196678 EHF196677:EHF196678 ERB196677:ERB196678 FAX196677:FAX196678 FKT196677:FKT196678 FUP196677:FUP196678 GEL196677:GEL196678 GOH196677:GOH196678 GYD196677:GYD196678 HHZ196677:HHZ196678 HRV196677:HRV196678 IBR196677:IBR196678 ILN196677:ILN196678 IVJ196677:IVJ196678 JFF196677:JFF196678 JPB196677:JPB196678 JYX196677:JYX196678 KIT196677:KIT196678 KSP196677:KSP196678 LCL196677:LCL196678 LMH196677:LMH196678 LWD196677:LWD196678 MFZ196677:MFZ196678 MPV196677:MPV196678 MZR196677:MZR196678 NJN196677:NJN196678 NTJ196677:NTJ196678 ODF196677:ODF196678 ONB196677:ONB196678 OWX196677:OWX196678 PGT196677:PGT196678 PQP196677:PQP196678 QAL196677:QAL196678 QKH196677:QKH196678 QUD196677:QUD196678 RDZ196677:RDZ196678 RNV196677:RNV196678 RXR196677:RXR196678 SHN196677:SHN196678 SRJ196677:SRJ196678 TBF196677:TBF196678 TLB196677:TLB196678 TUX196677:TUX196678 UET196677:UET196678 UOP196677:UOP196678 UYL196677:UYL196678 VIH196677:VIH196678 VSD196677:VSD196678 WBZ196677:WBZ196678 WLV196677:WLV196678 WVR196677:WVR196678 J262213:J262214 JF262213:JF262214 TB262213:TB262214 ACX262213:ACX262214 AMT262213:AMT262214 AWP262213:AWP262214 BGL262213:BGL262214 BQH262213:BQH262214 CAD262213:CAD262214 CJZ262213:CJZ262214 CTV262213:CTV262214 DDR262213:DDR262214 DNN262213:DNN262214 DXJ262213:DXJ262214 EHF262213:EHF262214 ERB262213:ERB262214 FAX262213:FAX262214 FKT262213:FKT262214 FUP262213:FUP262214 GEL262213:GEL262214 GOH262213:GOH262214 GYD262213:GYD262214 HHZ262213:HHZ262214 HRV262213:HRV262214 IBR262213:IBR262214 ILN262213:ILN262214 IVJ262213:IVJ262214 JFF262213:JFF262214 JPB262213:JPB262214 JYX262213:JYX262214 KIT262213:KIT262214 KSP262213:KSP262214 LCL262213:LCL262214 LMH262213:LMH262214 LWD262213:LWD262214 MFZ262213:MFZ262214 MPV262213:MPV262214 MZR262213:MZR262214 NJN262213:NJN262214 NTJ262213:NTJ262214 ODF262213:ODF262214 ONB262213:ONB262214 OWX262213:OWX262214 PGT262213:PGT262214 PQP262213:PQP262214 QAL262213:QAL262214 QKH262213:QKH262214 QUD262213:QUD262214 RDZ262213:RDZ262214 RNV262213:RNV262214 RXR262213:RXR262214 SHN262213:SHN262214 SRJ262213:SRJ262214 TBF262213:TBF262214 TLB262213:TLB262214 TUX262213:TUX262214 UET262213:UET262214 UOP262213:UOP262214 UYL262213:UYL262214 VIH262213:VIH262214 VSD262213:VSD262214 WBZ262213:WBZ262214 WLV262213:WLV262214 WVR262213:WVR262214 J327749:J327750 JF327749:JF327750 TB327749:TB327750 ACX327749:ACX327750 AMT327749:AMT327750 AWP327749:AWP327750 BGL327749:BGL327750 BQH327749:BQH327750 CAD327749:CAD327750 CJZ327749:CJZ327750 CTV327749:CTV327750 DDR327749:DDR327750 DNN327749:DNN327750 DXJ327749:DXJ327750 EHF327749:EHF327750 ERB327749:ERB327750 FAX327749:FAX327750 FKT327749:FKT327750 FUP327749:FUP327750 GEL327749:GEL327750 GOH327749:GOH327750 GYD327749:GYD327750 HHZ327749:HHZ327750 HRV327749:HRV327750 IBR327749:IBR327750 ILN327749:ILN327750 IVJ327749:IVJ327750 JFF327749:JFF327750 JPB327749:JPB327750 JYX327749:JYX327750 KIT327749:KIT327750 KSP327749:KSP327750 LCL327749:LCL327750 LMH327749:LMH327750 LWD327749:LWD327750 MFZ327749:MFZ327750 MPV327749:MPV327750 MZR327749:MZR327750 NJN327749:NJN327750 NTJ327749:NTJ327750 ODF327749:ODF327750 ONB327749:ONB327750 OWX327749:OWX327750 PGT327749:PGT327750 PQP327749:PQP327750 QAL327749:QAL327750 QKH327749:QKH327750 QUD327749:QUD327750 RDZ327749:RDZ327750 RNV327749:RNV327750 RXR327749:RXR327750 SHN327749:SHN327750 SRJ327749:SRJ327750 TBF327749:TBF327750 TLB327749:TLB327750 TUX327749:TUX327750 UET327749:UET327750 UOP327749:UOP327750 UYL327749:UYL327750 VIH327749:VIH327750 VSD327749:VSD327750 WBZ327749:WBZ327750 WLV327749:WLV327750 WVR327749:WVR327750 J393285:J393286 JF393285:JF393286 TB393285:TB393286 ACX393285:ACX393286 AMT393285:AMT393286 AWP393285:AWP393286 BGL393285:BGL393286 BQH393285:BQH393286 CAD393285:CAD393286 CJZ393285:CJZ393286 CTV393285:CTV393286 DDR393285:DDR393286 DNN393285:DNN393286 DXJ393285:DXJ393286 EHF393285:EHF393286 ERB393285:ERB393286 FAX393285:FAX393286 FKT393285:FKT393286 FUP393285:FUP393286 GEL393285:GEL393286 GOH393285:GOH393286 GYD393285:GYD393286 HHZ393285:HHZ393286 HRV393285:HRV393286 IBR393285:IBR393286 ILN393285:ILN393286 IVJ393285:IVJ393286 JFF393285:JFF393286 JPB393285:JPB393286 JYX393285:JYX393286 KIT393285:KIT393286 KSP393285:KSP393286 LCL393285:LCL393286 LMH393285:LMH393286 LWD393285:LWD393286 MFZ393285:MFZ393286 MPV393285:MPV393286 MZR393285:MZR393286 NJN393285:NJN393286 NTJ393285:NTJ393286 ODF393285:ODF393286 ONB393285:ONB393286 OWX393285:OWX393286 PGT393285:PGT393286 PQP393285:PQP393286 QAL393285:QAL393286 QKH393285:QKH393286 QUD393285:QUD393286 RDZ393285:RDZ393286 RNV393285:RNV393286 RXR393285:RXR393286 SHN393285:SHN393286 SRJ393285:SRJ393286 TBF393285:TBF393286 TLB393285:TLB393286 TUX393285:TUX393286 UET393285:UET393286 UOP393285:UOP393286 UYL393285:UYL393286 VIH393285:VIH393286 VSD393285:VSD393286 WBZ393285:WBZ393286 WLV393285:WLV393286 WVR393285:WVR393286 J458821:J458822 JF458821:JF458822 TB458821:TB458822 ACX458821:ACX458822 AMT458821:AMT458822 AWP458821:AWP458822 BGL458821:BGL458822 BQH458821:BQH458822 CAD458821:CAD458822 CJZ458821:CJZ458822 CTV458821:CTV458822 DDR458821:DDR458822 DNN458821:DNN458822 DXJ458821:DXJ458822 EHF458821:EHF458822 ERB458821:ERB458822 FAX458821:FAX458822 FKT458821:FKT458822 FUP458821:FUP458822 GEL458821:GEL458822 GOH458821:GOH458822 GYD458821:GYD458822 HHZ458821:HHZ458822 HRV458821:HRV458822 IBR458821:IBR458822 ILN458821:ILN458822 IVJ458821:IVJ458822 JFF458821:JFF458822 JPB458821:JPB458822 JYX458821:JYX458822 KIT458821:KIT458822 KSP458821:KSP458822 LCL458821:LCL458822 LMH458821:LMH458822 LWD458821:LWD458822 MFZ458821:MFZ458822 MPV458821:MPV458822 MZR458821:MZR458822 NJN458821:NJN458822 NTJ458821:NTJ458822 ODF458821:ODF458822 ONB458821:ONB458822 OWX458821:OWX458822 PGT458821:PGT458822 PQP458821:PQP458822 QAL458821:QAL458822 QKH458821:QKH458822 QUD458821:QUD458822 RDZ458821:RDZ458822 RNV458821:RNV458822 RXR458821:RXR458822 SHN458821:SHN458822 SRJ458821:SRJ458822 TBF458821:TBF458822 TLB458821:TLB458822 TUX458821:TUX458822 UET458821:UET458822 UOP458821:UOP458822 UYL458821:UYL458822 VIH458821:VIH458822 VSD458821:VSD458822 WBZ458821:WBZ458822 WLV458821:WLV458822 WVR458821:WVR458822 J524357:J524358 JF524357:JF524358 TB524357:TB524358 ACX524357:ACX524358 AMT524357:AMT524358 AWP524357:AWP524358 BGL524357:BGL524358 BQH524357:BQH524358 CAD524357:CAD524358 CJZ524357:CJZ524358 CTV524357:CTV524358 DDR524357:DDR524358 DNN524357:DNN524358 DXJ524357:DXJ524358 EHF524357:EHF524358 ERB524357:ERB524358 FAX524357:FAX524358 FKT524357:FKT524358 FUP524357:FUP524358 GEL524357:GEL524358 GOH524357:GOH524358 GYD524357:GYD524358 HHZ524357:HHZ524358 HRV524357:HRV524358 IBR524357:IBR524358 ILN524357:ILN524358 IVJ524357:IVJ524358 JFF524357:JFF524358 JPB524357:JPB524358 JYX524357:JYX524358 KIT524357:KIT524358 KSP524357:KSP524358 LCL524357:LCL524358 LMH524357:LMH524358 LWD524357:LWD524358 MFZ524357:MFZ524358 MPV524357:MPV524358 MZR524357:MZR524358 NJN524357:NJN524358 NTJ524357:NTJ524358 ODF524357:ODF524358 ONB524357:ONB524358 OWX524357:OWX524358 PGT524357:PGT524358 PQP524357:PQP524358 QAL524357:QAL524358 QKH524357:QKH524358 QUD524357:QUD524358 RDZ524357:RDZ524358 RNV524357:RNV524358 RXR524357:RXR524358 SHN524357:SHN524358 SRJ524357:SRJ524358 TBF524357:TBF524358 TLB524357:TLB524358 TUX524357:TUX524358 UET524357:UET524358 UOP524357:UOP524358 UYL524357:UYL524358 VIH524357:VIH524358 VSD524357:VSD524358 WBZ524357:WBZ524358 WLV524357:WLV524358 WVR524357:WVR524358 J589893:J589894 JF589893:JF589894 TB589893:TB589894 ACX589893:ACX589894 AMT589893:AMT589894 AWP589893:AWP589894 BGL589893:BGL589894 BQH589893:BQH589894 CAD589893:CAD589894 CJZ589893:CJZ589894 CTV589893:CTV589894 DDR589893:DDR589894 DNN589893:DNN589894 DXJ589893:DXJ589894 EHF589893:EHF589894 ERB589893:ERB589894 FAX589893:FAX589894 FKT589893:FKT589894 FUP589893:FUP589894 GEL589893:GEL589894 GOH589893:GOH589894 GYD589893:GYD589894 HHZ589893:HHZ589894 HRV589893:HRV589894 IBR589893:IBR589894 ILN589893:ILN589894 IVJ589893:IVJ589894 JFF589893:JFF589894 JPB589893:JPB589894 JYX589893:JYX589894 KIT589893:KIT589894 KSP589893:KSP589894 LCL589893:LCL589894 LMH589893:LMH589894 LWD589893:LWD589894 MFZ589893:MFZ589894 MPV589893:MPV589894 MZR589893:MZR589894 NJN589893:NJN589894 NTJ589893:NTJ589894 ODF589893:ODF589894 ONB589893:ONB589894 OWX589893:OWX589894 PGT589893:PGT589894 PQP589893:PQP589894 QAL589893:QAL589894 QKH589893:QKH589894 QUD589893:QUD589894 RDZ589893:RDZ589894 RNV589893:RNV589894 RXR589893:RXR589894 SHN589893:SHN589894 SRJ589893:SRJ589894 TBF589893:TBF589894 TLB589893:TLB589894 TUX589893:TUX589894 UET589893:UET589894 UOP589893:UOP589894 UYL589893:UYL589894 VIH589893:VIH589894 VSD589893:VSD589894 WBZ589893:WBZ589894 WLV589893:WLV589894 WVR589893:WVR589894 J655429:J655430 JF655429:JF655430 TB655429:TB655430 ACX655429:ACX655430 AMT655429:AMT655430 AWP655429:AWP655430 BGL655429:BGL655430 BQH655429:BQH655430 CAD655429:CAD655430 CJZ655429:CJZ655430 CTV655429:CTV655430 DDR655429:DDR655430 DNN655429:DNN655430 DXJ655429:DXJ655430 EHF655429:EHF655430 ERB655429:ERB655430 FAX655429:FAX655430 FKT655429:FKT655430 FUP655429:FUP655430 GEL655429:GEL655430 GOH655429:GOH655430 GYD655429:GYD655430 HHZ655429:HHZ655430 HRV655429:HRV655430 IBR655429:IBR655430 ILN655429:ILN655430 IVJ655429:IVJ655430 JFF655429:JFF655430 JPB655429:JPB655430 JYX655429:JYX655430 KIT655429:KIT655430 KSP655429:KSP655430 LCL655429:LCL655430 LMH655429:LMH655430 LWD655429:LWD655430 MFZ655429:MFZ655430 MPV655429:MPV655430 MZR655429:MZR655430 NJN655429:NJN655430 NTJ655429:NTJ655430 ODF655429:ODF655430 ONB655429:ONB655430 OWX655429:OWX655430 PGT655429:PGT655430 PQP655429:PQP655430 QAL655429:QAL655430 QKH655429:QKH655430 QUD655429:QUD655430 RDZ655429:RDZ655430 RNV655429:RNV655430 RXR655429:RXR655430 SHN655429:SHN655430 SRJ655429:SRJ655430 TBF655429:TBF655430 TLB655429:TLB655430 TUX655429:TUX655430 UET655429:UET655430 UOP655429:UOP655430 UYL655429:UYL655430 VIH655429:VIH655430 VSD655429:VSD655430 WBZ655429:WBZ655430 WLV655429:WLV655430 WVR655429:WVR655430 J720965:J720966 JF720965:JF720966 TB720965:TB720966 ACX720965:ACX720966 AMT720965:AMT720966 AWP720965:AWP720966 BGL720965:BGL720966 BQH720965:BQH720966 CAD720965:CAD720966 CJZ720965:CJZ720966 CTV720965:CTV720966 DDR720965:DDR720966 DNN720965:DNN720966 DXJ720965:DXJ720966 EHF720965:EHF720966 ERB720965:ERB720966 FAX720965:FAX720966 FKT720965:FKT720966 FUP720965:FUP720966 GEL720965:GEL720966 GOH720965:GOH720966 GYD720965:GYD720966 HHZ720965:HHZ720966 HRV720965:HRV720966 IBR720965:IBR720966 ILN720965:ILN720966 IVJ720965:IVJ720966 JFF720965:JFF720966 JPB720965:JPB720966 JYX720965:JYX720966 KIT720965:KIT720966 KSP720965:KSP720966 LCL720965:LCL720966 LMH720965:LMH720966 LWD720965:LWD720966 MFZ720965:MFZ720966 MPV720965:MPV720966 MZR720965:MZR720966 NJN720965:NJN720966 NTJ720965:NTJ720966 ODF720965:ODF720966 ONB720965:ONB720966 OWX720965:OWX720966 PGT720965:PGT720966 PQP720965:PQP720966 QAL720965:QAL720966 QKH720965:QKH720966 QUD720965:QUD720966 RDZ720965:RDZ720966 RNV720965:RNV720966 RXR720965:RXR720966 SHN720965:SHN720966 SRJ720965:SRJ720966 TBF720965:TBF720966 TLB720965:TLB720966 TUX720965:TUX720966 UET720965:UET720966 UOP720965:UOP720966 UYL720965:UYL720966 VIH720965:VIH720966 VSD720965:VSD720966 WBZ720965:WBZ720966 WLV720965:WLV720966 WVR720965:WVR720966 J786501:J786502 JF786501:JF786502 TB786501:TB786502 ACX786501:ACX786502 AMT786501:AMT786502 AWP786501:AWP786502 BGL786501:BGL786502 BQH786501:BQH786502 CAD786501:CAD786502 CJZ786501:CJZ786502 CTV786501:CTV786502 DDR786501:DDR786502 DNN786501:DNN786502 DXJ786501:DXJ786502 EHF786501:EHF786502 ERB786501:ERB786502 FAX786501:FAX786502 FKT786501:FKT786502 FUP786501:FUP786502 GEL786501:GEL786502 GOH786501:GOH786502 GYD786501:GYD786502 HHZ786501:HHZ786502 HRV786501:HRV786502 IBR786501:IBR786502 ILN786501:ILN786502 IVJ786501:IVJ786502 JFF786501:JFF786502 JPB786501:JPB786502 JYX786501:JYX786502 KIT786501:KIT786502 KSP786501:KSP786502 LCL786501:LCL786502 LMH786501:LMH786502 LWD786501:LWD786502 MFZ786501:MFZ786502 MPV786501:MPV786502 MZR786501:MZR786502 NJN786501:NJN786502 NTJ786501:NTJ786502 ODF786501:ODF786502 ONB786501:ONB786502 OWX786501:OWX786502 PGT786501:PGT786502 PQP786501:PQP786502 QAL786501:QAL786502 QKH786501:QKH786502 QUD786501:QUD786502 RDZ786501:RDZ786502 RNV786501:RNV786502 RXR786501:RXR786502 SHN786501:SHN786502 SRJ786501:SRJ786502 TBF786501:TBF786502 TLB786501:TLB786502 TUX786501:TUX786502 UET786501:UET786502 UOP786501:UOP786502 UYL786501:UYL786502 VIH786501:VIH786502 VSD786501:VSD786502 WBZ786501:WBZ786502 WLV786501:WLV786502 WVR786501:WVR786502 J852037:J852038 JF852037:JF852038 TB852037:TB852038 ACX852037:ACX852038 AMT852037:AMT852038 AWP852037:AWP852038 BGL852037:BGL852038 BQH852037:BQH852038 CAD852037:CAD852038 CJZ852037:CJZ852038 CTV852037:CTV852038 DDR852037:DDR852038 DNN852037:DNN852038 DXJ852037:DXJ852038 EHF852037:EHF852038 ERB852037:ERB852038 FAX852037:FAX852038 FKT852037:FKT852038 FUP852037:FUP852038 GEL852037:GEL852038 GOH852037:GOH852038 GYD852037:GYD852038 HHZ852037:HHZ852038 HRV852037:HRV852038 IBR852037:IBR852038 ILN852037:ILN852038 IVJ852037:IVJ852038 JFF852037:JFF852038 JPB852037:JPB852038 JYX852037:JYX852038 KIT852037:KIT852038 KSP852037:KSP852038 LCL852037:LCL852038 LMH852037:LMH852038 LWD852037:LWD852038 MFZ852037:MFZ852038 MPV852037:MPV852038 MZR852037:MZR852038 NJN852037:NJN852038 NTJ852037:NTJ852038 ODF852037:ODF852038 ONB852037:ONB852038 OWX852037:OWX852038 PGT852037:PGT852038 PQP852037:PQP852038 QAL852037:QAL852038 QKH852037:QKH852038 QUD852037:QUD852038 RDZ852037:RDZ852038 RNV852037:RNV852038 RXR852037:RXR852038 SHN852037:SHN852038 SRJ852037:SRJ852038 TBF852037:TBF852038 TLB852037:TLB852038 TUX852037:TUX852038 UET852037:UET852038 UOP852037:UOP852038 UYL852037:UYL852038 VIH852037:VIH852038 VSD852037:VSD852038 WBZ852037:WBZ852038 WLV852037:WLV852038 WVR852037:WVR852038 J917573:J917574 JF917573:JF917574 TB917573:TB917574 ACX917573:ACX917574 AMT917573:AMT917574 AWP917573:AWP917574 BGL917573:BGL917574 BQH917573:BQH917574 CAD917573:CAD917574 CJZ917573:CJZ917574 CTV917573:CTV917574 DDR917573:DDR917574 DNN917573:DNN917574 DXJ917573:DXJ917574 EHF917573:EHF917574 ERB917573:ERB917574 FAX917573:FAX917574 FKT917573:FKT917574 FUP917573:FUP917574 GEL917573:GEL917574 GOH917573:GOH917574 GYD917573:GYD917574 HHZ917573:HHZ917574 HRV917573:HRV917574 IBR917573:IBR917574 ILN917573:ILN917574 IVJ917573:IVJ917574 JFF917573:JFF917574 JPB917573:JPB917574 JYX917573:JYX917574 KIT917573:KIT917574 KSP917573:KSP917574 LCL917573:LCL917574 LMH917573:LMH917574 LWD917573:LWD917574 MFZ917573:MFZ917574 MPV917573:MPV917574 MZR917573:MZR917574 NJN917573:NJN917574 NTJ917573:NTJ917574 ODF917573:ODF917574 ONB917573:ONB917574 OWX917573:OWX917574 PGT917573:PGT917574 PQP917573:PQP917574 QAL917573:QAL917574 QKH917573:QKH917574 QUD917573:QUD917574 RDZ917573:RDZ917574 RNV917573:RNV917574 RXR917573:RXR917574 SHN917573:SHN917574 SRJ917573:SRJ917574 TBF917573:TBF917574 TLB917573:TLB917574 TUX917573:TUX917574 UET917573:UET917574 UOP917573:UOP917574 UYL917573:UYL917574 VIH917573:VIH917574 VSD917573:VSD917574 WBZ917573:WBZ917574 WLV917573:WLV917574 WVR917573:WVR917574 J983109:J983110 JF983109:JF983110 TB983109:TB983110 ACX983109:ACX983110 AMT983109:AMT983110 AWP983109:AWP983110 BGL983109:BGL983110 BQH983109:BQH983110 CAD983109:CAD983110 CJZ983109:CJZ983110 CTV983109:CTV983110 DDR983109:DDR983110 DNN983109:DNN983110 DXJ983109:DXJ983110 EHF983109:EHF983110 ERB983109:ERB983110 FAX983109:FAX983110 FKT983109:FKT983110 FUP983109:FUP983110 GEL983109:GEL983110 GOH983109:GOH983110 GYD983109:GYD983110 HHZ983109:HHZ983110 HRV983109:HRV983110 IBR983109:IBR983110 ILN983109:ILN983110 IVJ983109:IVJ983110 JFF983109:JFF983110 JPB983109:JPB983110 JYX983109:JYX983110 KIT983109:KIT983110 KSP983109:KSP983110 LCL983109:LCL983110 LMH983109:LMH983110 LWD983109:LWD983110 MFZ983109:MFZ983110 MPV983109:MPV983110 MZR983109:MZR983110 NJN983109:NJN983110 NTJ983109:NTJ983110 ODF983109:ODF983110 ONB983109:ONB983110 OWX983109:OWX983110 PGT983109:PGT983110 PQP983109:PQP983110 QAL983109:QAL983110 QKH983109:QKH983110 QUD983109:QUD983110 RDZ983109:RDZ983110 RNV983109:RNV983110 RXR983109:RXR983110 SHN983109:SHN983110 SRJ983109:SRJ983110 TBF983109:TBF983110 TLB983109:TLB983110 TUX983109:TUX983110 UET983109:UET983110 UOP983109:UOP983110 UYL983109:UYL983110 VIH983109:VIH983110 VSD983109:VSD983110 WBZ983109:WBZ983110 WLV983109:WLV983110 WVR983109:WVR983110 J30:J35 JF30:JF35 TB30:TB35 ACX30:ACX35 AMT30:AMT35 AWP30:AWP35 BGL30:BGL35 BQH30:BQH35 CAD30:CAD35 CJZ30:CJZ35 CTV30:CTV35 DDR30:DDR35 DNN30:DNN35 DXJ30:DXJ35 EHF30:EHF35 ERB30:ERB35 FAX30:FAX35 FKT30:FKT35 FUP30:FUP35 GEL30:GEL35 GOH30:GOH35 GYD30:GYD35 HHZ30:HHZ35 HRV30:HRV35 IBR30:IBR35 ILN30:ILN35 IVJ30:IVJ35 JFF30:JFF35 JPB30:JPB35 JYX30:JYX35 KIT30:KIT35 KSP30:KSP35 LCL30:LCL35 LMH30:LMH35 LWD30:LWD35 MFZ30:MFZ35 MPV30:MPV35 MZR30:MZR35 NJN30:NJN35 NTJ30:NTJ35 ODF30:ODF35 ONB30:ONB35 OWX30:OWX35 PGT30:PGT35 PQP30:PQP35 QAL30:QAL35 QKH30:QKH35 QUD30:QUD35 RDZ30:RDZ35 RNV30:RNV35 RXR30:RXR35 SHN30:SHN35 SRJ30:SRJ35 TBF30:TBF35 TLB30:TLB35 TUX30:TUX35 UET30:UET35 UOP30:UOP35 UYL30:UYL35 VIH30:VIH35 VSD30:VSD35 WBZ30:WBZ35 WLV30:WLV35 WVR30:WVR35 J65566:J65571 JF65566:JF65571 TB65566:TB65571 ACX65566:ACX65571 AMT65566:AMT65571 AWP65566:AWP65571 BGL65566:BGL65571 BQH65566:BQH65571 CAD65566:CAD65571 CJZ65566:CJZ65571 CTV65566:CTV65571 DDR65566:DDR65571 DNN65566:DNN65571 DXJ65566:DXJ65571 EHF65566:EHF65571 ERB65566:ERB65571 FAX65566:FAX65571 FKT65566:FKT65571 FUP65566:FUP65571 GEL65566:GEL65571 GOH65566:GOH65571 GYD65566:GYD65571 HHZ65566:HHZ65571 HRV65566:HRV65571 IBR65566:IBR65571 ILN65566:ILN65571 IVJ65566:IVJ65571 JFF65566:JFF65571 JPB65566:JPB65571 JYX65566:JYX65571 KIT65566:KIT65571 KSP65566:KSP65571 LCL65566:LCL65571 LMH65566:LMH65571 LWD65566:LWD65571 MFZ65566:MFZ65571 MPV65566:MPV65571 MZR65566:MZR65571 NJN65566:NJN65571 NTJ65566:NTJ65571 ODF65566:ODF65571 ONB65566:ONB65571 OWX65566:OWX65571 PGT65566:PGT65571 PQP65566:PQP65571 QAL65566:QAL65571 QKH65566:QKH65571 QUD65566:QUD65571 RDZ65566:RDZ65571 RNV65566:RNV65571 RXR65566:RXR65571 SHN65566:SHN65571 SRJ65566:SRJ65571 TBF65566:TBF65571 TLB65566:TLB65571 TUX65566:TUX65571 UET65566:UET65571 UOP65566:UOP65571 UYL65566:UYL65571 VIH65566:VIH65571 VSD65566:VSD65571 WBZ65566:WBZ65571 WLV65566:WLV65571 WVR65566:WVR65571 J131102:J131107 JF131102:JF131107 TB131102:TB131107 ACX131102:ACX131107 AMT131102:AMT131107 AWP131102:AWP131107 BGL131102:BGL131107 BQH131102:BQH131107 CAD131102:CAD131107 CJZ131102:CJZ131107 CTV131102:CTV131107 DDR131102:DDR131107 DNN131102:DNN131107 DXJ131102:DXJ131107 EHF131102:EHF131107 ERB131102:ERB131107 FAX131102:FAX131107 FKT131102:FKT131107 FUP131102:FUP131107 GEL131102:GEL131107 GOH131102:GOH131107 GYD131102:GYD131107 HHZ131102:HHZ131107 HRV131102:HRV131107 IBR131102:IBR131107 ILN131102:ILN131107 IVJ131102:IVJ131107 JFF131102:JFF131107 JPB131102:JPB131107 JYX131102:JYX131107 KIT131102:KIT131107 KSP131102:KSP131107 LCL131102:LCL131107 LMH131102:LMH131107 LWD131102:LWD131107 MFZ131102:MFZ131107 MPV131102:MPV131107 MZR131102:MZR131107 NJN131102:NJN131107 NTJ131102:NTJ131107 ODF131102:ODF131107 ONB131102:ONB131107 OWX131102:OWX131107 PGT131102:PGT131107 PQP131102:PQP131107 QAL131102:QAL131107 QKH131102:QKH131107 QUD131102:QUD131107 RDZ131102:RDZ131107 RNV131102:RNV131107 RXR131102:RXR131107 SHN131102:SHN131107 SRJ131102:SRJ131107 TBF131102:TBF131107 TLB131102:TLB131107 TUX131102:TUX131107 UET131102:UET131107 UOP131102:UOP131107 UYL131102:UYL131107 VIH131102:VIH131107 VSD131102:VSD131107 WBZ131102:WBZ131107 WLV131102:WLV131107 WVR131102:WVR131107 J196638:J196643 JF196638:JF196643 TB196638:TB196643 ACX196638:ACX196643 AMT196638:AMT196643 AWP196638:AWP196643 BGL196638:BGL196643 BQH196638:BQH196643 CAD196638:CAD196643 CJZ196638:CJZ196643 CTV196638:CTV196643 DDR196638:DDR196643 DNN196638:DNN196643 DXJ196638:DXJ196643 EHF196638:EHF196643 ERB196638:ERB196643 FAX196638:FAX196643 FKT196638:FKT196643 FUP196638:FUP196643 GEL196638:GEL196643 GOH196638:GOH196643 GYD196638:GYD196643 HHZ196638:HHZ196643 HRV196638:HRV196643 IBR196638:IBR196643 ILN196638:ILN196643 IVJ196638:IVJ196643 JFF196638:JFF196643 JPB196638:JPB196643 JYX196638:JYX196643 KIT196638:KIT196643 KSP196638:KSP196643 LCL196638:LCL196643 LMH196638:LMH196643 LWD196638:LWD196643 MFZ196638:MFZ196643 MPV196638:MPV196643 MZR196638:MZR196643 NJN196638:NJN196643 NTJ196638:NTJ196643 ODF196638:ODF196643 ONB196638:ONB196643 OWX196638:OWX196643 PGT196638:PGT196643 PQP196638:PQP196643 QAL196638:QAL196643 QKH196638:QKH196643 QUD196638:QUD196643 RDZ196638:RDZ196643 RNV196638:RNV196643 RXR196638:RXR196643 SHN196638:SHN196643 SRJ196638:SRJ196643 TBF196638:TBF196643 TLB196638:TLB196643 TUX196638:TUX196643 UET196638:UET196643 UOP196638:UOP196643 UYL196638:UYL196643 VIH196638:VIH196643 VSD196638:VSD196643 WBZ196638:WBZ196643 WLV196638:WLV196643 WVR196638:WVR196643 J262174:J262179 JF262174:JF262179 TB262174:TB262179 ACX262174:ACX262179 AMT262174:AMT262179 AWP262174:AWP262179 BGL262174:BGL262179 BQH262174:BQH262179 CAD262174:CAD262179 CJZ262174:CJZ262179 CTV262174:CTV262179 DDR262174:DDR262179 DNN262174:DNN262179 DXJ262174:DXJ262179 EHF262174:EHF262179 ERB262174:ERB262179 FAX262174:FAX262179 FKT262174:FKT262179 FUP262174:FUP262179 GEL262174:GEL262179 GOH262174:GOH262179 GYD262174:GYD262179 HHZ262174:HHZ262179 HRV262174:HRV262179 IBR262174:IBR262179 ILN262174:ILN262179 IVJ262174:IVJ262179 JFF262174:JFF262179 JPB262174:JPB262179 JYX262174:JYX262179 KIT262174:KIT262179 KSP262174:KSP262179 LCL262174:LCL262179 LMH262174:LMH262179 LWD262174:LWD262179 MFZ262174:MFZ262179 MPV262174:MPV262179 MZR262174:MZR262179 NJN262174:NJN262179 NTJ262174:NTJ262179 ODF262174:ODF262179 ONB262174:ONB262179 OWX262174:OWX262179 PGT262174:PGT262179 PQP262174:PQP262179 QAL262174:QAL262179 QKH262174:QKH262179 QUD262174:QUD262179 RDZ262174:RDZ262179 RNV262174:RNV262179 RXR262174:RXR262179 SHN262174:SHN262179 SRJ262174:SRJ262179 TBF262174:TBF262179 TLB262174:TLB262179 TUX262174:TUX262179 UET262174:UET262179 UOP262174:UOP262179 UYL262174:UYL262179 VIH262174:VIH262179 VSD262174:VSD262179 WBZ262174:WBZ262179 WLV262174:WLV262179 WVR262174:WVR262179 J327710:J327715 JF327710:JF327715 TB327710:TB327715 ACX327710:ACX327715 AMT327710:AMT327715 AWP327710:AWP327715 BGL327710:BGL327715 BQH327710:BQH327715 CAD327710:CAD327715 CJZ327710:CJZ327715 CTV327710:CTV327715 DDR327710:DDR327715 DNN327710:DNN327715 DXJ327710:DXJ327715 EHF327710:EHF327715 ERB327710:ERB327715 FAX327710:FAX327715 FKT327710:FKT327715 FUP327710:FUP327715 GEL327710:GEL327715 GOH327710:GOH327715 GYD327710:GYD327715 HHZ327710:HHZ327715 HRV327710:HRV327715 IBR327710:IBR327715 ILN327710:ILN327715 IVJ327710:IVJ327715 JFF327710:JFF327715 JPB327710:JPB327715 JYX327710:JYX327715 KIT327710:KIT327715 KSP327710:KSP327715 LCL327710:LCL327715 LMH327710:LMH327715 LWD327710:LWD327715 MFZ327710:MFZ327715 MPV327710:MPV327715 MZR327710:MZR327715 NJN327710:NJN327715 NTJ327710:NTJ327715 ODF327710:ODF327715 ONB327710:ONB327715 OWX327710:OWX327715 PGT327710:PGT327715 PQP327710:PQP327715 QAL327710:QAL327715 QKH327710:QKH327715 QUD327710:QUD327715 RDZ327710:RDZ327715 RNV327710:RNV327715 RXR327710:RXR327715 SHN327710:SHN327715 SRJ327710:SRJ327715 TBF327710:TBF327715 TLB327710:TLB327715 TUX327710:TUX327715 UET327710:UET327715 UOP327710:UOP327715 UYL327710:UYL327715 VIH327710:VIH327715 VSD327710:VSD327715 WBZ327710:WBZ327715 WLV327710:WLV327715 WVR327710:WVR327715 J393246:J393251 JF393246:JF393251 TB393246:TB393251 ACX393246:ACX393251 AMT393246:AMT393251 AWP393246:AWP393251 BGL393246:BGL393251 BQH393246:BQH393251 CAD393246:CAD393251 CJZ393246:CJZ393251 CTV393246:CTV393251 DDR393246:DDR393251 DNN393246:DNN393251 DXJ393246:DXJ393251 EHF393246:EHF393251 ERB393246:ERB393251 FAX393246:FAX393251 FKT393246:FKT393251 FUP393246:FUP393251 GEL393246:GEL393251 GOH393246:GOH393251 GYD393246:GYD393251 HHZ393246:HHZ393251 HRV393246:HRV393251 IBR393246:IBR393251 ILN393246:ILN393251 IVJ393246:IVJ393251 JFF393246:JFF393251 JPB393246:JPB393251 JYX393246:JYX393251 KIT393246:KIT393251 KSP393246:KSP393251 LCL393246:LCL393251 LMH393246:LMH393251 LWD393246:LWD393251 MFZ393246:MFZ393251 MPV393246:MPV393251 MZR393246:MZR393251 NJN393246:NJN393251 NTJ393246:NTJ393251 ODF393246:ODF393251 ONB393246:ONB393251 OWX393246:OWX393251 PGT393246:PGT393251 PQP393246:PQP393251 QAL393246:QAL393251 QKH393246:QKH393251 QUD393246:QUD393251 RDZ393246:RDZ393251 RNV393246:RNV393251 RXR393246:RXR393251 SHN393246:SHN393251 SRJ393246:SRJ393251 TBF393246:TBF393251 TLB393246:TLB393251 TUX393246:TUX393251 UET393246:UET393251 UOP393246:UOP393251 UYL393246:UYL393251 VIH393246:VIH393251 VSD393246:VSD393251 WBZ393246:WBZ393251 WLV393246:WLV393251 WVR393246:WVR393251 J458782:J458787 JF458782:JF458787 TB458782:TB458787 ACX458782:ACX458787 AMT458782:AMT458787 AWP458782:AWP458787 BGL458782:BGL458787 BQH458782:BQH458787 CAD458782:CAD458787 CJZ458782:CJZ458787 CTV458782:CTV458787 DDR458782:DDR458787 DNN458782:DNN458787 DXJ458782:DXJ458787 EHF458782:EHF458787 ERB458782:ERB458787 FAX458782:FAX458787 FKT458782:FKT458787 FUP458782:FUP458787 GEL458782:GEL458787 GOH458782:GOH458787 GYD458782:GYD458787 HHZ458782:HHZ458787 HRV458782:HRV458787 IBR458782:IBR458787 ILN458782:ILN458787 IVJ458782:IVJ458787 JFF458782:JFF458787 JPB458782:JPB458787 JYX458782:JYX458787 KIT458782:KIT458787 KSP458782:KSP458787 LCL458782:LCL458787 LMH458782:LMH458787 LWD458782:LWD458787 MFZ458782:MFZ458787 MPV458782:MPV458787 MZR458782:MZR458787 NJN458782:NJN458787 NTJ458782:NTJ458787 ODF458782:ODF458787 ONB458782:ONB458787 OWX458782:OWX458787 PGT458782:PGT458787 PQP458782:PQP458787 QAL458782:QAL458787 QKH458782:QKH458787 QUD458782:QUD458787 RDZ458782:RDZ458787 RNV458782:RNV458787 RXR458782:RXR458787 SHN458782:SHN458787 SRJ458782:SRJ458787 TBF458782:TBF458787 TLB458782:TLB458787 TUX458782:TUX458787 UET458782:UET458787 UOP458782:UOP458787 UYL458782:UYL458787 VIH458782:VIH458787 VSD458782:VSD458787 WBZ458782:WBZ458787 WLV458782:WLV458787 WVR458782:WVR458787 J524318:J524323 JF524318:JF524323 TB524318:TB524323 ACX524318:ACX524323 AMT524318:AMT524323 AWP524318:AWP524323 BGL524318:BGL524323 BQH524318:BQH524323 CAD524318:CAD524323 CJZ524318:CJZ524323 CTV524318:CTV524323 DDR524318:DDR524323 DNN524318:DNN524323 DXJ524318:DXJ524323 EHF524318:EHF524323 ERB524318:ERB524323 FAX524318:FAX524323 FKT524318:FKT524323 FUP524318:FUP524323 GEL524318:GEL524323 GOH524318:GOH524323 GYD524318:GYD524323 HHZ524318:HHZ524323 HRV524318:HRV524323 IBR524318:IBR524323 ILN524318:ILN524323 IVJ524318:IVJ524323 JFF524318:JFF524323 JPB524318:JPB524323 JYX524318:JYX524323 KIT524318:KIT524323 KSP524318:KSP524323 LCL524318:LCL524323 LMH524318:LMH524323 LWD524318:LWD524323 MFZ524318:MFZ524323 MPV524318:MPV524323 MZR524318:MZR524323 NJN524318:NJN524323 NTJ524318:NTJ524323 ODF524318:ODF524323 ONB524318:ONB524323 OWX524318:OWX524323 PGT524318:PGT524323 PQP524318:PQP524323 QAL524318:QAL524323 QKH524318:QKH524323 QUD524318:QUD524323 RDZ524318:RDZ524323 RNV524318:RNV524323 RXR524318:RXR524323 SHN524318:SHN524323 SRJ524318:SRJ524323 TBF524318:TBF524323 TLB524318:TLB524323 TUX524318:TUX524323 UET524318:UET524323 UOP524318:UOP524323 UYL524318:UYL524323 VIH524318:VIH524323 VSD524318:VSD524323 WBZ524318:WBZ524323 WLV524318:WLV524323 WVR524318:WVR524323 J589854:J589859 JF589854:JF589859 TB589854:TB589859 ACX589854:ACX589859 AMT589854:AMT589859 AWP589854:AWP589859 BGL589854:BGL589859 BQH589854:BQH589859 CAD589854:CAD589859 CJZ589854:CJZ589859 CTV589854:CTV589859 DDR589854:DDR589859 DNN589854:DNN589859 DXJ589854:DXJ589859 EHF589854:EHF589859 ERB589854:ERB589859 FAX589854:FAX589859 FKT589854:FKT589859 FUP589854:FUP589859 GEL589854:GEL589859 GOH589854:GOH589859 GYD589854:GYD589859 HHZ589854:HHZ589859 HRV589854:HRV589859 IBR589854:IBR589859 ILN589854:ILN589859 IVJ589854:IVJ589859 JFF589854:JFF589859 JPB589854:JPB589859 JYX589854:JYX589859 KIT589854:KIT589859 KSP589854:KSP589859 LCL589854:LCL589859 LMH589854:LMH589859 LWD589854:LWD589859 MFZ589854:MFZ589859 MPV589854:MPV589859 MZR589854:MZR589859 NJN589854:NJN589859 NTJ589854:NTJ589859 ODF589854:ODF589859 ONB589854:ONB589859 OWX589854:OWX589859 PGT589854:PGT589859 PQP589854:PQP589859 QAL589854:QAL589859 QKH589854:QKH589859 QUD589854:QUD589859 RDZ589854:RDZ589859 RNV589854:RNV589859 RXR589854:RXR589859 SHN589854:SHN589859 SRJ589854:SRJ589859 TBF589854:TBF589859 TLB589854:TLB589859 TUX589854:TUX589859 UET589854:UET589859 UOP589854:UOP589859 UYL589854:UYL589859 VIH589854:VIH589859 VSD589854:VSD589859 WBZ589854:WBZ589859 WLV589854:WLV589859 WVR589854:WVR589859 J655390:J655395 JF655390:JF655395 TB655390:TB655395 ACX655390:ACX655395 AMT655390:AMT655395 AWP655390:AWP655395 BGL655390:BGL655395 BQH655390:BQH655395 CAD655390:CAD655395 CJZ655390:CJZ655395 CTV655390:CTV655395 DDR655390:DDR655395 DNN655390:DNN655395 DXJ655390:DXJ655395 EHF655390:EHF655395 ERB655390:ERB655395 FAX655390:FAX655395 FKT655390:FKT655395 FUP655390:FUP655395 GEL655390:GEL655395 GOH655390:GOH655395 GYD655390:GYD655395 HHZ655390:HHZ655395 HRV655390:HRV655395 IBR655390:IBR655395 ILN655390:ILN655395 IVJ655390:IVJ655395 JFF655390:JFF655395 JPB655390:JPB655395 JYX655390:JYX655395 KIT655390:KIT655395 KSP655390:KSP655395 LCL655390:LCL655395 LMH655390:LMH655395 LWD655390:LWD655395 MFZ655390:MFZ655395 MPV655390:MPV655395 MZR655390:MZR655395 NJN655390:NJN655395 NTJ655390:NTJ655395 ODF655390:ODF655395 ONB655390:ONB655395 OWX655390:OWX655395 PGT655390:PGT655395 PQP655390:PQP655395 QAL655390:QAL655395 QKH655390:QKH655395 QUD655390:QUD655395 RDZ655390:RDZ655395 RNV655390:RNV655395 RXR655390:RXR655395 SHN655390:SHN655395 SRJ655390:SRJ655395 TBF655390:TBF655395 TLB655390:TLB655395 TUX655390:TUX655395 UET655390:UET655395 UOP655390:UOP655395 UYL655390:UYL655395 VIH655390:VIH655395 VSD655390:VSD655395 WBZ655390:WBZ655395 WLV655390:WLV655395 WVR655390:WVR655395 J720926:J720931 JF720926:JF720931 TB720926:TB720931 ACX720926:ACX720931 AMT720926:AMT720931 AWP720926:AWP720931 BGL720926:BGL720931 BQH720926:BQH720931 CAD720926:CAD720931 CJZ720926:CJZ720931 CTV720926:CTV720931 DDR720926:DDR720931 DNN720926:DNN720931 DXJ720926:DXJ720931 EHF720926:EHF720931 ERB720926:ERB720931 FAX720926:FAX720931 FKT720926:FKT720931 FUP720926:FUP720931 GEL720926:GEL720931 GOH720926:GOH720931 GYD720926:GYD720931 HHZ720926:HHZ720931 HRV720926:HRV720931 IBR720926:IBR720931 ILN720926:ILN720931 IVJ720926:IVJ720931 JFF720926:JFF720931 JPB720926:JPB720931 JYX720926:JYX720931 KIT720926:KIT720931 KSP720926:KSP720931 LCL720926:LCL720931 LMH720926:LMH720931 LWD720926:LWD720931 MFZ720926:MFZ720931 MPV720926:MPV720931 MZR720926:MZR720931 NJN720926:NJN720931 NTJ720926:NTJ720931 ODF720926:ODF720931 ONB720926:ONB720931 OWX720926:OWX720931 PGT720926:PGT720931 PQP720926:PQP720931 QAL720926:QAL720931 QKH720926:QKH720931 QUD720926:QUD720931 RDZ720926:RDZ720931 RNV720926:RNV720931 RXR720926:RXR720931 SHN720926:SHN720931 SRJ720926:SRJ720931 TBF720926:TBF720931 TLB720926:TLB720931 TUX720926:TUX720931 UET720926:UET720931 UOP720926:UOP720931 UYL720926:UYL720931 VIH720926:VIH720931 VSD720926:VSD720931 WBZ720926:WBZ720931 WLV720926:WLV720931 WVR720926:WVR720931 J786462:J786467 JF786462:JF786467 TB786462:TB786467 ACX786462:ACX786467 AMT786462:AMT786467 AWP786462:AWP786467 BGL786462:BGL786467 BQH786462:BQH786467 CAD786462:CAD786467 CJZ786462:CJZ786467 CTV786462:CTV786467 DDR786462:DDR786467 DNN786462:DNN786467 DXJ786462:DXJ786467 EHF786462:EHF786467 ERB786462:ERB786467 FAX786462:FAX786467 FKT786462:FKT786467 FUP786462:FUP786467 GEL786462:GEL786467 GOH786462:GOH786467 GYD786462:GYD786467 HHZ786462:HHZ786467 HRV786462:HRV786467 IBR786462:IBR786467 ILN786462:ILN786467 IVJ786462:IVJ786467 JFF786462:JFF786467 JPB786462:JPB786467 JYX786462:JYX786467 KIT786462:KIT786467 KSP786462:KSP786467 LCL786462:LCL786467 LMH786462:LMH786467 LWD786462:LWD786467 MFZ786462:MFZ786467 MPV786462:MPV786467 MZR786462:MZR786467 NJN786462:NJN786467 NTJ786462:NTJ786467 ODF786462:ODF786467 ONB786462:ONB786467 OWX786462:OWX786467 PGT786462:PGT786467 PQP786462:PQP786467 QAL786462:QAL786467 QKH786462:QKH786467 QUD786462:QUD786467 RDZ786462:RDZ786467 RNV786462:RNV786467 RXR786462:RXR786467 SHN786462:SHN786467 SRJ786462:SRJ786467 TBF786462:TBF786467 TLB786462:TLB786467 TUX786462:TUX786467 UET786462:UET786467 UOP786462:UOP786467 UYL786462:UYL786467 VIH786462:VIH786467 VSD786462:VSD786467 WBZ786462:WBZ786467 WLV786462:WLV786467 WVR786462:WVR786467 J851998:J852003 JF851998:JF852003 TB851998:TB852003 ACX851998:ACX852003 AMT851998:AMT852003 AWP851998:AWP852003 BGL851998:BGL852003 BQH851998:BQH852003 CAD851998:CAD852003 CJZ851998:CJZ852003 CTV851998:CTV852003 DDR851998:DDR852003 DNN851998:DNN852003 DXJ851998:DXJ852003 EHF851998:EHF852003 ERB851998:ERB852003 FAX851998:FAX852003 FKT851998:FKT852003 FUP851998:FUP852003 GEL851998:GEL852003 GOH851998:GOH852003 GYD851998:GYD852003 HHZ851998:HHZ852003 HRV851998:HRV852003 IBR851998:IBR852003 ILN851998:ILN852003 IVJ851998:IVJ852003 JFF851998:JFF852003 JPB851998:JPB852003 JYX851998:JYX852003 KIT851998:KIT852003 KSP851998:KSP852003 LCL851998:LCL852003 LMH851998:LMH852003 LWD851998:LWD852003 MFZ851998:MFZ852003 MPV851998:MPV852003 MZR851998:MZR852003 NJN851998:NJN852003 NTJ851998:NTJ852003 ODF851998:ODF852003 ONB851998:ONB852003 OWX851998:OWX852003 PGT851998:PGT852003 PQP851998:PQP852003 QAL851998:QAL852003 QKH851998:QKH852003 QUD851998:QUD852003 RDZ851998:RDZ852003 RNV851998:RNV852003 RXR851998:RXR852003 SHN851998:SHN852003 SRJ851998:SRJ852003 TBF851998:TBF852003 TLB851998:TLB852003 TUX851998:TUX852003 UET851998:UET852003 UOP851998:UOP852003 UYL851998:UYL852003 VIH851998:VIH852003 VSD851998:VSD852003 WBZ851998:WBZ852003 WLV851998:WLV852003 WVR851998:WVR852003 J917534:J917539 JF917534:JF917539 TB917534:TB917539 ACX917534:ACX917539 AMT917534:AMT917539 AWP917534:AWP917539 BGL917534:BGL917539 BQH917534:BQH917539 CAD917534:CAD917539 CJZ917534:CJZ917539 CTV917534:CTV917539 DDR917534:DDR917539 DNN917534:DNN917539 DXJ917534:DXJ917539 EHF917534:EHF917539 ERB917534:ERB917539 FAX917534:FAX917539 FKT917534:FKT917539 FUP917534:FUP917539 GEL917534:GEL917539 GOH917534:GOH917539 GYD917534:GYD917539 HHZ917534:HHZ917539 HRV917534:HRV917539 IBR917534:IBR917539 ILN917534:ILN917539 IVJ917534:IVJ917539 JFF917534:JFF917539 JPB917534:JPB917539 JYX917534:JYX917539 KIT917534:KIT917539 KSP917534:KSP917539 LCL917534:LCL917539 LMH917534:LMH917539 LWD917534:LWD917539 MFZ917534:MFZ917539 MPV917534:MPV917539 MZR917534:MZR917539 NJN917534:NJN917539 NTJ917534:NTJ917539 ODF917534:ODF917539 ONB917534:ONB917539 OWX917534:OWX917539 PGT917534:PGT917539 PQP917534:PQP917539 QAL917534:QAL917539 QKH917534:QKH917539 QUD917534:QUD917539 RDZ917534:RDZ917539 RNV917534:RNV917539 RXR917534:RXR917539 SHN917534:SHN917539 SRJ917534:SRJ917539 TBF917534:TBF917539 TLB917534:TLB917539 TUX917534:TUX917539 UET917534:UET917539 UOP917534:UOP917539 UYL917534:UYL917539 VIH917534:VIH917539 VSD917534:VSD917539 WBZ917534:WBZ917539 WLV917534:WLV917539 WVR917534:WVR917539 J983070:J983075 JF983070:JF983075 TB983070:TB983075 ACX983070:ACX983075 AMT983070:AMT983075 AWP983070:AWP983075 BGL983070:BGL983075 BQH983070:BQH983075 CAD983070:CAD983075 CJZ983070:CJZ983075 CTV983070:CTV983075 DDR983070:DDR983075 DNN983070:DNN983075 DXJ983070:DXJ983075 EHF983070:EHF983075 ERB983070:ERB983075 FAX983070:FAX983075 FKT983070:FKT983075 FUP983070:FUP983075 GEL983070:GEL983075 GOH983070:GOH983075 GYD983070:GYD983075 HHZ983070:HHZ983075 HRV983070:HRV983075 IBR983070:IBR983075 ILN983070:ILN983075 IVJ983070:IVJ983075 JFF983070:JFF983075 JPB983070:JPB983075 JYX983070:JYX983075 KIT983070:KIT983075 KSP983070:KSP983075 LCL983070:LCL983075 LMH983070:LMH983075 LWD983070:LWD983075 MFZ983070:MFZ983075 MPV983070:MPV983075 MZR983070:MZR983075 NJN983070:NJN983075 NTJ983070:NTJ983075 ODF983070:ODF983075 ONB983070:ONB983075 OWX983070:OWX983075 PGT983070:PGT983075 PQP983070:PQP983075 QAL983070:QAL983075 QKH983070:QKH983075 QUD983070:QUD983075 RDZ983070:RDZ983075 RNV983070:RNV983075 RXR983070:RXR983075 SHN983070:SHN983075 SRJ983070:SRJ983075 TBF983070:TBF983075 TLB983070:TLB983075 TUX983070:TUX983075 UET983070:UET983075 UOP983070:UOP983075 UYL983070:UYL983075 VIH983070:VIH983075 VSD983070:VSD983075 WBZ983070:WBZ983075 WLV983070:WLV983075 WVR983070:WVR983075" xr:uid="{EC95450F-4EA7-4209-B95B-C122B36B59F1}"/>
  </dataValidations>
  <pageMargins left="0" right="0" top="0" bottom="0" header="0" footer="0"/>
  <pageSetup paperSize="8" scale="65"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70CE-AD4E-412C-9B6D-5C264D06513C}">
  <dimension ref="B2:P68"/>
  <sheetViews>
    <sheetView topLeftCell="A31" zoomScale="70" zoomScaleNormal="70" workbookViewId="0">
      <selection activeCell="P52" sqref="P52:P60"/>
    </sheetView>
  </sheetViews>
  <sheetFormatPr defaultRowHeight="18.75" outlineLevelCol="1"/>
  <cols>
    <col min="1" max="1" width="4.25" style="8" customWidth="1"/>
    <col min="2" max="2" width="10.625" style="9" customWidth="1"/>
    <col min="3" max="4" width="15.625" style="8" customWidth="1"/>
    <col min="5" max="5" width="50.625" style="8" customWidth="1"/>
    <col min="6" max="6" width="7.625" style="9" customWidth="1"/>
    <col min="7" max="8" width="12.625" style="8" customWidth="1" outlineLevel="1"/>
    <col min="9" max="9" width="45.625" style="8" customWidth="1" outlineLevel="1"/>
    <col min="10" max="10" width="35.625" style="9" customWidth="1" outlineLevel="1"/>
    <col min="11" max="11" width="45.625" style="9" customWidth="1" outlineLevel="1"/>
    <col min="12" max="12" width="15.625" style="10" customWidth="1"/>
    <col min="13" max="13" width="10.625" style="8" customWidth="1"/>
    <col min="14" max="14" width="15.625" style="3" customWidth="1"/>
    <col min="15" max="15" width="15.625" style="11" customWidth="1"/>
    <col min="16" max="16" width="15.625" style="194" customWidth="1"/>
    <col min="17" max="256" width="9" style="8"/>
    <col min="257" max="257" width="4.25" style="8" customWidth="1"/>
    <col min="258" max="258" width="10.625" style="8" customWidth="1"/>
    <col min="259" max="260" width="15.625" style="8" customWidth="1"/>
    <col min="261" max="261" width="50.625" style="8" customWidth="1"/>
    <col min="262" max="262" width="7.625" style="8" customWidth="1"/>
    <col min="263" max="264" width="12.625" style="8" customWidth="1"/>
    <col min="265" max="265" width="45.625" style="8" customWidth="1"/>
    <col min="266" max="266" width="35.625" style="8" customWidth="1"/>
    <col min="267" max="267" width="45.625" style="8" customWidth="1"/>
    <col min="268" max="268" width="15.625" style="8" customWidth="1"/>
    <col min="269" max="269" width="10.625" style="8" customWidth="1"/>
    <col min="270" max="272" width="15.625" style="8" customWidth="1"/>
    <col min="273" max="512" width="9" style="8"/>
    <col min="513" max="513" width="4.25" style="8" customWidth="1"/>
    <col min="514" max="514" width="10.625" style="8" customWidth="1"/>
    <col min="515" max="516" width="15.625" style="8" customWidth="1"/>
    <col min="517" max="517" width="50.625" style="8" customWidth="1"/>
    <col min="518" max="518" width="7.625" style="8" customWidth="1"/>
    <col min="519" max="520" width="12.625" style="8" customWidth="1"/>
    <col min="521" max="521" width="45.625" style="8" customWidth="1"/>
    <col min="522" max="522" width="35.625" style="8" customWidth="1"/>
    <col min="523" max="523" width="45.625" style="8" customWidth="1"/>
    <col min="524" max="524" width="15.625" style="8" customWidth="1"/>
    <col min="525" max="525" width="10.625" style="8" customWidth="1"/>
    <col min="526" max="528" width="15.625" style="8" customWidth="1"/>
    <col min="529" max="768" width="9" style="8"/>
    <col min="769" max="769" width="4.25" style="8" customWidth="1"/>
    <col min="770" max="770" width="10.625" style="8" customWidth="1"/>
    <col min="771" max="772" width="15.625" style="8" customWidth="1"/>
    <col min="773" max="773" width="50.625" style="8" customWidth="1"/>
    <col min="774" max="774" width="7.625" style="8" customWidth="1"/>
    <col min="775" max="776" width="12.625" style="8" customWidth="1"/>
    <col min="777" max="777" width="45.625" style="8" customWidth="1"/>
    <col min="778" max="778" width="35.625" style="8" customWidth="1"/>
    <col min="779" max="779" width="45.625" style="8" customWidth="1"/>
    <col min="780" max="780" width="15.625" style="8" customWidth="1"/>
    <col min="781" max="781" width="10.625" style="8" customWidth="1"/>
    <col min="782" max="784" width="15.625" style="8" customWidth="1"/>
    <col min="785" max="1024" width="9" style="8"/>
    <col min="1025" max="1025" width="4.25" style="8" customWidth="1"/>
    <col min="1026" max="1026" width="10.625" style="8" customWidth="1"/>
    <col min="1027" max="1028" width="15.625" style="8" customWidth="1"/>
    <col min="1029" max="1029" width="50.625" style="8" customWidth="1"/>
    <col min="1030" max="1030" width="7.625" style="8" customWidth="1"/>
    <col min="1031" max="1032" width="12.625" style="8" customWidth="1"/>
    <col min="1033" max="1033" width="45.625" style="8" customWidth="1"/>
    <col min="1034" max="1034" width="35.625" style="8" customWidth="1"/>
    <col min="1035" max="1035" width="45.625" style="8" customWidth="1"/>
    <col min="1036" max="1036" width="15.625" style="8" customWidth="1"/>
    <col min="1037" max="1037" width="10.625" style="8" customWidth="1"/>
    <col min="1038" max="1040" width="15.625" style="8" customWidth="1"/>
    <col min="1041" max="1280" width="9" style="8"/>
    <col min="1281" max="1281" width="4.25" style="8" customWidth="1"/>
    <col min="1282" max="1282" width="10.625" style="8" customWidth="1"/>
    <col min="1283" max="1284" width="15.625" style="8" customWidth="1"/>
    <col min="1285" max="1285" width="50.625" style="8" customWidth="1"/>
    <col min="1286" max="1286" width="7.625" style="8" customWidth="1"/>
    <col min="1287" max="1288" width="12.625" style="8" customWidth="1"/>
    <col min="1289" max="1289" width="45.625" style="8" customWidth="1"/>
    <col min="1290" max="1290" width="35.625" style="8" customWidth="1"/>
    <col min="1291" max="1291" width="45.625" style="8" customWidth="1"/>
    <col min="1292" max="1292" width="15.625" style="8" customWidth="1"/>
    <col min="1293" max="1293" width="10.625" style="8" customWidth="1"/>
    <col min="1294" max="1296" width="15.625" style="8" customWidth="1"/>
    <col min="1297" max="1536" width="9" style="8"/>
    <col min="1537" max="1537" width="4.25" style="8" customWidth="1"/>
    <col min="1538" max="1538" width="10.625" style="8" customWidth="1"/>
    <col min="1539" max="1540" width="15.625" style="8" customWidth="1"/>
    <col min="1541" max="1541" width="50.625" style="8" customWidth="1"/>
    <col min="1542" max="1542" width="7.625" style="8" customWidth="1"/>
    <col min="1543" max="1544" width="12.625" style="8" customWidth="1"/>
    <col min="1545" max="1545" width="45.625" style="8" customWidth="1"/>
    <col min="1546" max="1546" width="35.625" style="8" customWidth="1"/>
    <col min="1547" max="1547" width="45.625" style="8" customWidth="1"/>
    <col min="1548" max="1548" width="15.625" style="8" customWidth="1"/>
    <col min="1549" max="1549" width="10.625" style="8" customWidth="1"/>
    <col min="1550" max="1552" width="15.625" style="8" customWidth="1"/>
    <col min="1553" max="1792" width="9" style="8"/>
    <col min="1793" max="1793" width="4.25" style="8" customWidth="1"/>
    <col min="1794" max="1794" width="10.625" style="8" customWidth="1"/>
    <col min="1795" max="1796" width="15.625" style="8" customWidth="1"/>
    <col min="1797" max="1797" width="50.625" style="8" customWidth="1"/>
    <col min="1798" max="1798" width="7.625" style="8" customWidth="1"/>
    <col min="1799" max="1800" width="12.625" style="8" customWidth="1"/>
    <col min="1801" max="1801" width="45.625" style="8" customWidth="1"/>
    <col min="1802" max="1802" width="35.625" style="8" customWidth="1"/>
    <col min="1803" max="1803" width="45.625" style="8" customWidth="1"/>
    <col min="1804" max="1804" width="15.625" style="8" customWidth="1"/>
    <col min="1805" max="1805" width="10.625" style="8" customWidth="1"/>
    <col min="1806" max="1808" width="15.625" style="8" customWidth="1"/>
    <col min="1809" max="2048" width="9" style="8"/>
    <col min="2049" max="2049" width="4.25" style="8" customWidth="1"/>
    <col min="2050" max="2050" width="10.625" style="8" customWidth="1"/>
    <col min="2051" max="2052" width="15.625" style="8" customWidth="1"/>
    <col min="2053" max="2053" width="50.625" style="8" customWidth="1"/>
    <col min="2054" max="2054" width="7.625" style="8" customWidth="1"/>
    <col min="2055" max="2056" width="12.625" style="8" customWidth="1"/>
    <col min="2057" max="2057" width="45.625" style="8" customWidth="1"/>
    <col min="2058" max="2058" width="35.625" style="8" customWidth="1"/>
    <col min="2059" max="2059" width="45.625" style="8" customWidth="1"/>
    <col min="2060" max="2060" width="15.625" style="8" customWidth="1"/>
    <col min="2061" max="2061" width="10.625" style="8" customWidth="1"/>
    <col min="2062" max="2064" width="15.625" style="8" customWidth="1"/>
    <col min="2065" max="2304" width="9" style="8"/>
    <col min="2305" max="2305" width="4.25" style="8" customWidth="1"/>
    <col min="2306" max="2306" width="10.625" style="8" customWidth="1"/>
    <col min="2307" max="2308" width="15.625" style="8" customWidth="1"/>
    <col min="2309" max="2309" width="50.625" style="8" customWidth="1"/>
    <col min="2310" max="2310" width="7.625" style="8" customWidth="1"/>
    <col min="2311" max="2312" width="12.625" style="8" customWidth="1"/>
    <col min="2313" max="2313" width="45.625" style="8" customWidth="1"/>
    <col min="2314" max="2314" width="35.625" style="8" customWidth="1"/>
    <col min="2315" max="2315" width="45.625" style="8" customWidth="1"/>
    <col min="2316" max="2316" width="15.625" style="8" customWidth="1"/>
    <col min="2317" max="2317" width="10.625" style="8" customWidth="1"/>
    <col min="2318" max="2320" width="15.625" style="8" customWidth="1"/>
    <col min="2321" max="2560" width="9" style="8"/>
    <col min="2561" max="2561" width="4.25" style="8" customWidth="1"/>
    <col min="2562" max="2562" width="10.625" style="8" customWidth="1"/>
    <col min="2563" max="2564" width="15.625" style="8" customWidth="1"/>
    <col min="2565" max="2565" width="50.625" style="8" customWidth="1"/>
    <col min="2566" max="2566" width="7.625" style="8" customWidth="1"/>
    <col min="2567" max="2568" width="12.625" style="8" customWidth="1"/>
    <col min="2569" max="2569" width="45.625" style="8" customWidth="1"/>
    <col min="2570" max="2570" width="35.625" style="8" customWidth="1"/>
    <col min="2571" max="2571" width="45.625" style="8" customWidth="1"/>
    <col min="2572" max="2572" width="15.625" style="8" customWidth="1"/>
    <col min="2573" max="2573" width="10.625" style="8" customWidth="1"/>
    <col min="2574" max="2576" width="15.625" style="8" customWidth="1"/>
    <col min="2577" max="2816" width="9" style="8"/>
    <col min="2817" max="2817" width="4.25" style="8" customWidth="1"/>
    <col min="2818" max="2818" width="10.625" style="8" customWidth="1"/>
    <col min="2819" max="2820" width="15.625" style="8" customWidth="1"/>
    <col min="2821" max="2821" width="50.625" style="8" customWidth="1"/>
    <col min="2822" max="2822" width="7.625" style="8" customWidth="1"/>
    <col min="2823" max="2824" width="12.625" style="8" customWidth="1"/>
    <col min="2825" max="2825" width="45.625" style="8" customWidth="1"/>
    <col min="2826" max="2826" width="35.625" style="8" customWidth="1"/>
    <col min="2827" max="2827" width="45.625" style="8" customWidth="1"/>
    <col min="2828" max="2828" width="15.625" style="8" customWidth="1"/>
    <col min="2829" max="2829" width="10.625" style="8" customWidth="1"/>
    <col min="2830" max="2832" width="15.625" style="8" customWidth="1"/>
    <col min="2833" max="3072" width="9" style="8"/>
    <col min="3073" max="3073" width="4.25" style="8" customWidth="1"/>
    <col min="3074" max="3074" width="10.625" style="8" customWidth="1"/>
    <col min="3075" max="3076" width="15.625" style="8" customWidth="1"/>
    <col min="3077" max="3077" width="50.625" style="8" customWidth="1"/>
    <col min="3078" max="3078" width="7.625" style="8" customWidth="1"/>
    <col min="3079" max="3080" width="12.625" style="8" customWidth="1"/>
    <col min="3081" max="3081" width="45.625" style="8" customWidth="1"/>
    <col min="3082" max="3082" width="35.625" style="8" customWidth="1"/>
    <col min="3083" max="3083" width="45.625" style="8" customWidth="1"/>
    <col min="3084" max="3084" width="15.625" style="8" customWidth="1"/>
    <col min="3085" max="3085" width="10.625" style="8" customWidth="1"/>
    <col min="3086" max="3088" width="15.625" style="8" customWidth="1"/>
    <col min="3089" max="3328" width="9" style="8"/>
    <col min="3329" max="3329" width="4.25" style="8" customWidth="1"/>
    <col min="3330" max="3330" width="10.625" style="8" customWidth="1"/>
    <col min="3331" max="3332" width="15.625" style="8" customWidth="1"/>
    <col min="3333" max="3333" width="50.625" style="8" customWidth="1"/>
    <col min="3334" max="3334" width="7.625" style="8" customWidth="1"/>
    <col min="3335" max="3336" width="12.625" style="8" customWidth="1"/>
    <col min="3337" max="3337" width="45.625" style="8" customWidth="1"/>
    <col min="3338" max="3338" width="35.625" style="8" customWidth="1"/>
    <col min="3339" max="3339" width="45.625" style="8" customWidth="1"/>
    <col min="3340" max="3340" width="15.625" style="8" customWidth="1"/>
    <col min="3341" max="3341" width="10.625" style="8" customWidth="1"/>
    <col min="3342" max="3344" width="15.625" style="8" customWidth="1"/>
    <col min="3345" max="3584" width="9" style="8"/>
    <col min="3585" max="3585" width="4.25" style="8" customWidth="1"/>
    <col min="3586" max="3586" width="10.625" style="8" customWidth="1"/>
    <col min="3587" max="3588" width="15.625" style="8" customWidth="1"/>
    <col min="3589" max="3589" width="50.625" style="8" customWidth="1"/>
    <col min="3590" max="3590" width="7.625" style="8" customWidth="1"/>
    <col min="3591" max="3592" width="12.625" style="8" customWidth="1"/>
    <col min="3593" max="3593" width="45.625" style="8" customWidth="1"/>
    <col min="3594" max="3594" width="35.625" style="8" customWidth="1"/>
    <col min="3595" max="3595" width="45.625" style="8" customWidth="1"/>
    <col min="3596" max="3596" width="15.625" style="8" customWidth="1"/>
    <col min="3597" max="3597" width="10.625" style="8" customWidth="1"/>
    <col min="3598" max="3600" width="15.625" style="8" customWidth="1"/>
    <col min="3601" max="3840" width="9" style="8"/>
    <col min="3841" max="3841" width="4.25" style="8" customWidth="1"/>
    <col min="3842" max="3842" width="10.625" style="8" customWidth="1"/>
    <col min="3843" max="3844" width="15.625" style="8" customWidth="1"/>
    <col min="3845" max="3845" width="50.625" style="8" customWidth="1"/>
    <col min="3846" max="3846" width="7.625" style="8" customWidth="1"/>
    <col min="3847" max="3848" width="12.625" style="8" customWidth="1"/>
    <col min="3849" max="3849" width="45.625" style="8" customWidth="1"/>
    <col min="3850" max="3850" width="35.625" style="8" customWidth="1"/>
    <col min="3851" max="3851" width="45.625" style="8" customWidth="1"/>
    <col min="3852" max="3852" width="15.625" style="8" customWidth="1"/>
    <col min="3853" max="3853" width="10.625" style="8" customWidth="1"/>
    <col min="3854" max="3856" width="15.625" style="8" customWidth="1"/>
    <col min="3857" max="4096" width="9" style="8"/>
    <col min="4097" max="4097" width="4.25" style="8" customWidth="1"/>
    <col min="4098" max="4098" width="10.625" style="8" customWidth="1"/>
    <col min="4099" max="4100" width="15.625" style="8" customWidth="1"/>
    <col min="4101" max="4101" width="50.625" style="8" customWidth="1"/>
    <col min="4102" max="4102" width="7.625" style="8" customWidth="1"/>
    <col min="4103" max="4104" width="12.625" style="8" customWidth="1"/>
    <col min="4105" max="4105" width="45.625" style="8" customWidth="1"/>
    <col min="4106" max="4106" width="35.625" style="8" customWidth="1"/>
    <col min="4107" max="4107" width="45.625" style="8" customWidth="1"/>
    <col min="4108" max="4108" width="15.625" style="8" customWidth="1"/>
    <col min="4109" max="4109" width="10.625" style="8" customWidth="1"/>
    <col min="4110" max="4112" width="15.625" style="8" customWidth="1"/>
    <col min="4113" max="4352" width="9" style="8"/>
    <col min="4353" max="4353" width="4.25" style="8" customWidth="1"/>
    <col min="4354" max="4354" width="10.625" style="8" customWidth="1"/>
    <col min="4355" max="4356" width="15.625" style="8" customWidth="1"/>
    <col min="4357" max="4357" width="50.625" style="8" customWidth="1"/>
    <col min="4358" max="4358" width="7.625" style="8" customWidth="1"/>
    <col min="4359" max="4360" width="12.625" style="8" customWidth="1"/>
    <col min="4361" max="4361" width="45.625" style="8" customWidth="1"/>
    <col min="4362" max="4362" width="35.625" style="8" customWidth="1"/>
    <col min="4363" max="4363" width="45.625" style="8" customWidth="1"/>
    <col min="4364" max="4364" width="15.625" style="8" customWidth="1"/>
    <col min="4365" max="4365" width="10.625" style="8" customWidth="1"/>
    <col min="4366" max="4368" width="15.625" style="8" customWidth="1"/>
    <col min="4369" max="4608" width="9" style="8"/>
    <col min="4609" max="4609" width="4.25" style="8" customWidth="1"/>
    <col min="4610" max="4610" width="10.625" style="8" customWidth="1"/>
    <col min="4611" max="4612" width="15.625" style="8" customWidth="1"/>
    <col min="4613" max="4613" width="50.625" style="8" customWidth="1"/>
    <col min="4614" max="4614" width="7.625" style="8" customWidth="1"/>
    <col min="4615" max="4616" width="12.625" style="8" customWidth="1"/>
    <col min="4617" max="4617" width="45.625" style="8" customWidth="1"/>
    <col min="4618" max="4618" width="35.625" style="8" customWidth="1"/>
    <col min="4619" max="4619" width="45.625" style="8" customWidth="1"/>
    <col min="4620" max="4620" width="15.625" style="8" customWidth="1"/>
    <col min="4621" max="4621" width="10.625" style="8" customWidth="1"/>
    <col min="4622" max="4624" width="15.625" style="8" customWidth="1"/>
    <col min="4625" max="4864" width="9" style="8"/>
    <col min="4865" max="4865" width="4.25" style="8" customWidth="1"/>
    <col min="4866" max="4866" width="10.625" style="8" customWidth="1"/>
    <col min="4867" max="4868" width="15.625" style="8" customWidth="1"/>
    <col min="4869" max="4869" width="50.625" style="8" customWidth="1"/>
    <col min="4870" max="4870" width="7.625" style="8" customWidth="1"/>
    <col min="4871" max="4872" width="12.625" style="8" customWidth="1"/>
    <col min="4873" max="4873" width="45.625" style="8" customWidth="1"/>
    <col min="4874" max="4874" width="35.625" style="8" customWidth="1"/>
    <col min="4875" max="4875" width="45.625" style="8" customWidth="1"/>
    <col min="4876" max="4876" width="15.625" style="8" customWidth="1"/>
    <col min="4877" max="4877" width="10.625" style="8" customWidth="1"/>
    <col min="4878" max="4880" width="15.625" style="8" customWidth="1"/>
    <col min="4881" max="5120" width="9" style="8"/>
    <col min="5121" max="5121" width="4.25" style="8" customWidth="1"/>
    <col min="5122" max="5122" width="10.625" style="8" customWidth="1"/>
    <col min="5123" max="5124" width="15.625" style="8" customWidth="1"/>
    <col min="5125" max="5125" width="50.625" style="8" customWidth="1"/>
    <col min="5126" max="5126" width="7.625" style="8" customWidth="1"/>
    <col min="5127" max="5128" width="12.625" style="8" customWidth="1"/>
    <col min="5129" max="5129" width="45.625" style="8" customWidth="1"/>
    <col min="5130" max="5130" width="35.625" style="8" customWidth="1"/>
    <col min="5131" max="5131" width="45.625" style="8" customWidth="1"/>
    <col min="5132" max="5132" width="15.625" style="8" customWidth="1"/>
    <col min="5133" max="5133" width="10.625" style="8" customWidth="1"/>
    <col min="5134" max="5136" width="15.625" style="8" customWidth="1"/>
    <col min="5137" max="5376" width="9" style="8"/>
    <col min="5377" max="5377" width="4.25" style="8" customWidth="1"/>
    <col min="5378" max="5378" width="10.625" style="8" customWidth="1"/>
    <col min="5379" max="5380" width="15.625" style="8" customWidth="1"/>
    <col min="5381" max="5381" width="50.625" style="8" customWidth="1"/>
    <col min="5382" max="5382" width="7.625" style="8" customWidth="1"/>
    <col min="5383" max="5384" width="12.625" style="8" customWidth="1"/>
    <col min="5385" max="5385" width="45.625" style="8" customWidth="1"/>
    <col min="5386" max="5386" width="35.625" style="8" customWidth="1"/>
    <col min="5387" max="5387" width="45.625" style="8" customWidth="1"/>
    <col min="5388" max="5388" width="15.625" style="8" customWidth="1"/>
    <col min="5389" max="5389" width="10.625" style="8" customWidth="1"/>
    <col min="5390" max="5392" width="15.625" style="8" customWidth="1"/>
    <col min="5393" max="5632" width="9" style="8"/>
    <col min="5633" max="5633" width="4.25" style="8" customWidth="1"/>
    <col min="5634" max="5634" width="10.625" style="8" customWidth="1"/>
    <col min="5635" max="5636" width="15.625" style="8" customWidth="1"/>
    <col min="5637" max="5637" width="50.625" style="8" customWidth="1"/>
    <col min="5638" max="5638" width="7.625" style="8" customWidth="1"/>
    <col min="5639" max="5640" width="12.625" style="8" customWidth="1"/>
    <col min="5641" max="5641" width="45.625" style="8" customWidth="1"/>
    <col min="5642" max="5642" width="35.625" style="8" customWidth="1"/>
    <col min="5643" max="5643" width="45.625" style="8" customWidth="1"/>
    <col min="5644" max="5644" width="15.625" style="8" customWidth="1"/>
    <col min="5645" max="5645" width="10.625" style="8" customWidth="1"/>
    <col min="5646" max="5648" width="15.625" style="8" customWidth="1"/>
    <col min="5649" max="5888" width="9" style="8"/>
    <col min="5889" max="5889" width="4.25" style="8" customWidth="1"/>
    <col min="5890" max="5890" width="10.625" style="8" customWidth="1"/>
    <col min="5891" max="5892" width="15.625" style="8" customWidth="1"/>
    <col min="5893" max="5893" width="50.625" style="8" customWidth="1"/>
    <col min="5894" max="5894" width="7.625" style="8" customWidth="1"/>
    <col min="5895" max="5896" width="12.625" style="8" customWidth="1"/>
    <col min="5897" max="5897" width="45.625" style="8" customWidth="1"/>
    <col min="5898" max="5898" width="35.625" style="8" customWidth="1"/>
    <col min="5899" max="5899" width="45.625" style="8" customWidth="1"/>
    <col min="5900" max="5900" width="15.625" style="8" customWidth="1"/>
    <col min="5901" max="5901" width="10.625" style="8" customWidth="1"/>
    <col min="5902" max="5904" width="15.625" style="8" customWidth="1"/>
    <col min="5905" max="6144" width="9" style="8"/>
    <col min="6145" max="6145" width="4.25" style="8" customWidth="1"/>
    <col min="6146" max="6146" width="10.625" style="8" customWidth="1"/>
    <col min="6147" max="6148" width="15.625" style="8" customWidth="1"/>
    <col min="6149" max="6149" width="50.625" style="8" customWidth="1"/>
    <col min="6150" max="6150" width="7.625" style="8" customWidth="1"/>
    <col min="6151" max="6152" width="12.625" style="8" customWidth="1"/>
    <col min="6153" max="6153" width="45.625" style="8" customWidth="1"/>
    <col min="6154" max="6154" width="35.625" style="8" customWidth="1"/>
    <col min="6155" max="6155" width="45.625" style="8" customWidth="1"/>
    <col min="6156" max="6156" width="15.625" style="8" customWidth="1"/>
    <col min="6157" max="6157" width="10.625" style="8" customWidth="1"/>
    <col min="6158" max="6160" width="15.625" style="8" customWidth="1"/>
    <col min="6161" max="6400" width="9" style="8"/>
    <col min="6401" max="6401" width="4.25" style="8" customWidth="1"/>
    <col min="6402" max="6402" width="10.625" style="8" customWidth="1"/>
    <col min="6403" max="6404" width="15.625" style="8" customWidth="1"/>
    <col min="6405" max="6405" width="50.625" style="8" customWidth="1"/>
    <col min="6406" max="6406" width="7.625" style="8" customWidth="1"/>
    <col min="6407" max="6408" width="12.625" style="8" customWidth="1"/>
    <col min="6409" max="6409" width="45.625" style="8" customWidth="1"/>
    <col min="6410" max="6410" width="35.625" style="8" customWidth="1"/>
    <col min="6411" max="6411" width="45.625" style="8" customWidth="1"/>
    <col min="6412" max="6412" width="15.625" style="8" customWidth="1"/>
    <col min="6413" max="6413" width="10.625" style="8" customWidth="1"/>
    <col min="6414" max="6416" width="15.625" style="8" customWidth="1"/>
    <col min="6417" max="6656" width="9" style="8"/>
    <col min="6657" max="6657" width="4.25" style="8" customWidth="1"/>
    <col min="6658" max="6658" width="10.625" style="8" customWidth="1"/>
    <col min="6659" max="6660" width="15.625" style="8" customWidth="1"/>
    <col min="6661" max="6661" width="50.625" style="8" customWidth="1"/>
    <col min="6662" max="6662" width="7.625" style="8" customWidth="1"/>
    <col min="6663" max="6664" width="12.625" style="8" customWidth="1"/>
    <col min="6665" max="6665" width="45.625" style="8" customWidth="1"/>
    <col min="6666" max="6666" width="35.625" style="8" customWidth="1"/>
    <col min="6667" max="6667" width="45.625" style="8" customWidth="1"/>
    <col min="6668" max="6668" width="15.625" style="8" customWidth="1"/>
    <col min="6669" max="6669" width="10.625" style="8" customWidth="1"/>
    <col min="6670" max="6672" width="15.625" style="8" customWidth="1"/>
    <col min="6673" max="6912" width="9" style="8"/>
    <col min="6913" max="6913" width="4.25" style="8" customWidth="1"/>
    <col min="6914" max="6914" width="10.625" style="8" customWidth="1"/>
    <col min="6915" max="6916" width="15.625" style="8" customWidth="1"/>
    <col min="6917" max="6917" width="50.625" style="8" customWidth="1"/>
    <col min="6918" max="6918" width="7.625" style="8" customWidth="1"/>
    <col min="6919" max="6920" width="12.625" style="8" customWidth="1"/>
    <col min="6921" max="6921" width="45.625" style="8" customWidth="1"/>
    <col min="6922" max="6922" width="35.625" style="8" customWidth="1"/>
    <col min="6923" max="6923" width="45.625" style="8" customWidth="1"/>
    <col min="6924" max="6924" width="15.625" style="8" customWidth="1"/>
    <col min="6925" max="6925" width="10.625" style="8" customWidth="1"/>
    <col min="6926" max="6928" width="15.625" style="8" customWidth="1"/>
    <col min="6929" max="7168" width="9" style="8"/>
    <col min="7169" max="7169" width="4.25" style="8" customWidth="1"/>
    <col min="7170" max="7170" width="10.625" style="8" customWidth="1"/>
    <col min="7171" max="7172" width="15.625" style="8" customWidth="1"/>
    <col min="7173" max="7173" width="50.625" style="8" customWidth="1"/>
    <col min="7174" max="7174" width="7.625" style="8" customWidth="1"/>
    <col min="7175" max="7176" width="12.625" style="8" customWidth="1"/>
    <col min="7177" max="7177" width="45.625" style="8" customWidth="1"/>
    <col min="7178" max="7178" width="35.625" style="8" customWidth="1"/>
    <col min="7179" max="7179" width="45.625" style="8" customWidth="1"/>
    <col min="7180" max="7180" width="15.625" style="8" customWidth="1"/>
    <col min="7181" max="7181" width="10.625" style="8" customWidth="1"/>
    <col min="7182" max="7184" width="15.625" style="8" customWidth="1"/>
    <col min="7185" max="7424" width="9" style="8"/>
    <col min="7425" max="7425" width="4.25" style="8" customWidth="1"/>
    <col min="7426" max="7426" width="10.625" style="8" customWidth="1"/>
    <col min="7427" max="7428" width="15.625" style="8" customWidth="1"/>
    <col min="7429" max="7429" width="50.625" style="8" customWidth="1"/>
    <col min="7430" max="7430" width="7.625" style="8" customWidth="1"/>
    <col min="7431" max="7432" width="12.625" style="8" customWidth="1"/>
    <col min="7433" max="7433" width="45.625" style="8" customWidth="1"/>
    <col min="7434" max="7434" width="35.625" style="8" customWidth="1"/>
    <col min="7435" max="7435" width="45.625" style="8" customWidth="1"/>
    <col min="7436" max="7436" width="15.625" style="8" customWidth="1"/>
    <col min="7437" max="7437" width="10.625" style="8" customWidth="1"/>
    <col min="7438" max="7440" width="15.625" style="8" customWidth="1"/>
    <col min="7441" max="7680" width="9" style="8"/>
    <col min="7681" max="7681" width="4.25" style="8" customWidth="1"/>
    <col min="7682" max="7682" width="10.625" style="8" customWidth="1"/>
    <col min="7683" max="7684" width="15.625" style="8" customWidth="1"/>
    <col min="7685" max="7685" width="50.625" style="8" customWidth="1"/>
    <col min="7686" max="7686" width="7.625" style="8" customWidth="1"/>
    <col min="7687" max="7688" width="12.625" style="8" customWidth="1"/>
    <col min="7689" max="7689" width="45.625" style="8" customWidth="1"/>
    <col min="7690" max="7690" width="35.625" style="8" customWidth="1"/>
    <col min="7691" max="7691" width="45.625" style="8" customWidth="1"/>
    <col min="7692" max="7692" width="15.625" style="8" customWidth="1"/>
    <col min="7693" max="7693" width="10.625" style="8" customWidth="1"/>
    <col min="7694" max="7696" width="15.625" style="8" customWidth="1"/>
    <col min="7697" max="7936" width="9" style="8"/>
    <col min="7937" max="7937" width="4.25" style="8" customWidth="1"/>
    <col min="7938" max="7938" width="10.625" style="8" customWidth="1"/>
    <col min="7939" max="7940" width="15.625" style="8" customWidth="1"/>
    <col min="7941" max="7941" width="50.625" style="8" customWidth="1"/>
    <col min="7942" max="7942" width="7.625" style="8" customWidth="1"/>
    <col min="7943" max="7944" width="12.625" style="8" customWidth="1"/>
    <col min="7945" max="7945" width="45.625" style="8" customWidth="1"/>
    <col min="7946" max="7946" width="35.625" style="8" customWidth="1"/>
    <col min="7947" max="7947" width="45.625" style="8" customWidth="1"/>
    <col min="7948" max="7948" width="15.625" style="8" customWidth="1"/>
    <col min="7949" max="7949" width="10.625" style="8" customWidth="1"/>
    <col min="7950" max="7952" width="15.625" style="8" customWidth="1"/>
    <col min="7953" max="8192" width="9" style="8"/>
    <col min="8193" max="8193" width="4.25" style="8" customWidth="1"/>
    <col min="8194" max="8194" width="10.625" style="8" customWidth="1"/>
    <col min="8195" max="8196" width="15.625" style="8" customWidth="1"/>
    <col min="8197" max="8197" width="50.625" style="8" customWidth="1"/>
    <col min="8198" max="8198" width="7.625" style="8" customWidth="1"/>
    <col min="8199" max="8200" width="12.625" style="8" customWidth="1"/>
    <col min="8201" max="8201" width="45.625" style="8" customWidth="1"/>
    <col min="8202" max="8202" width="35.625" style="8" customWidth="1"/>
    <col min="8203" max="8203" width="45.625" style="8" customWidth="1"/>
    <col min="8204" max="8204" width="15.625" style="8" customWidth="1"/>
    <col min="8205" max="8205" width="10.625" style="8" customWidth="1"/>
    <col min="8206" max="8208" width="15.625" style="8" customWidth="1"/>
    <col min="8209" max="8448" width="9" style="8"/>
    <col min="8449" max="8449" width="4.25" style="8" customWidth="1"/>
    <col min="8450" max="8450" width="10.625" style="8" customWidth="1"/>
    <col min="8451" max="8452" width="15.625" style="8" customWidth="1"/>
    <col min="8453" max="8453" width="50.625" style="8" customWidth="1"/>
    <col min="8454" max="8454" width="7.625" style="8" customWidth="1"/>
    <col min="8455" max="8456" width="12.625" style="8" customWidth="1"/>
    <col min="8457" max="8457" width="45.625" style="8" customWidth="1"/>
    <col min="8458" max="8458" width="35.625" style="8" customWidth="1"/>
    <col min="8459" max="8459" width="45.625" style="8" customWidth="1"/>
    <col min="8460" max="8460" width="15.625" style="8" customWidth="1"/>
    <col min="8461" max="8461" width="10.625" style="8" customWidth="1"/>
    <col min="8462" max="8464" width="15.625" style="8" customWidth="1"/>
    <col min="8465" max="8704" width="9" style="8"/>
    <col min="8705" max="8705" width="4.25" style="8" customWidth="1"/>
    <col min="8706" max="8706" width="10.625" style="8" customWidth="1"/>
    <col min="8707" max="8708" width="15.625" style="8" customWidth="1"/>
    <col min="8709" max="8709" width="50.625" style="8" customWidth="1"/>
    <col min="8710" max="8710" width="7.625" style="8" customWidth="1"/>
    <col min="8711" max="8712" width="12.625" style="8" customWidth="1"/>
    <col min="8713" max="8713" width="45.625" style="8" customWidth="1"/>
    <col min="8714" max="8714" width="35.625" style="8" customWidth="1"/>
    <col min="8715" max="8715" width="45.625" style="8" customWidth="1"/>
    <col min="8716" max="8716" width="15.625" style="8" customWidth="1"/>
    <col min="8717" max="8717" width="10.625" style="8" customWidth="1"/>
    <col min="8718" max="8720" width="15.625" style="8" customWidth="1"/>
    <col min="8721" max="8960" width="9" style="8"/>
    <col min="8961" max="8961" width="4.25" style="8" customWidth="1"/>
    <col min="8962" max="8962" width="10.625" style="8" customWidth="1"/>
    <col min="8963" max="8964" width="15.625" style="8" customWidth="1"/>
    <col min="8965" max="8965" width="50.625" style="8" customWidth="1"/>
    <col min="8966" max="8966" width="7.625" style="8" customWidth="1"/>
    <col min="8967" max="8968" width="12.625" style="8" customWidth="1"/>
    <col min="8969" max="8969" width="45.625" style="8" customWidth="1"/>
    <col min="8970" max="8970" width="35.625" style="8" customWidth="1"/>
    <col min="8971" max="8971" width="45.625" style="8" customWidth="1"/>
    <col min="8972" max="8972" width="15.625" style="8" customWidth="1"/>
    <col min="8973" max="8973" width="10.625" style="8" customWidth="1"/>
    <col min="8974" max="8976" width="15.625" style="8" customWidth="1"/>
    <col min="8977" max="9216" width="9" style="8"/>
    <col min="9217" max="9217" width="4.25" style="8" customWidth="1"/>
    <col min="9218" max="9218" width="10.625" style="8" customWidth="1"/>
    <col min="9219" max="9220" width="15.625" style="8" customWidth="1"/>
    <col min="9221" max="9221" width="50.625" style="8" customWidth="1"/>
    <col min="9222" max="9222" width="7.625" style="8" customWidth="1"/>
    <col min="9223" max="9224" width="12.625" style="8" customWidth="1"/>
    <col min="9225" max="9225" width="45.625" style="8" customWidth="1"/>
    <col min="9226" max="9226" width="35.625" style="8" customWidth="1"/>
    <col min="9227" max="9227" width="45.625" style="8" customWidth="1"/>
    <col min="9228" max="9228" width="15.625" style="8" customWidth="1"/>
    <col min="9229" max="9229" width="10.625" style="8" customWidth="1"/>
    <col min="9230" max="9232" width="15.625" style="8" customWidth="1"/>
    <col min="9233" max="9472" width="9" style="8"/>
    <col min="9473" max="9473" width="4.25" style="8" customWidth="1"/>
    <col min="9474" max="9474" width="10.625" style="8" customWidth="1"/>
    <col min="9475" max="9476" width="15.625" style="8" customWidth="1"/>
    <col min="9477" max="9477" width="50.625" style="8" customWidth="1"/>
    <col min="9478" max="9478" width="7.625" style="8" customWidth="1"/>
    <col min="9479" max="9480" width="12.625" style="8" customWidth="1"/>
    <col min="9481" max="9481" width="45.625" style="8" customWidth="1"/>
    <col min="9482" max="9482" width="35.625" style="8" customWidth="1"/>
    <col min="9483" max="9483" width="45.625" style="8" customWidth="1"/>
    <col min="9484" max="9484" width="15.625" style="8" customWidth="1"/>
    <col min="9485" max="9485" width="10.625" style="8" customWidth="1"/>
    <col min="9486" max="9488" width="15.625" style="8" customWidth="1"/>
    <col min="9489" max="9728" width="9" style="8"/>
    <col min="9729" max="9729" width="4.25" style="8" customWidth="1"/>
    <col min="9730" max="9730" width="10.625" style="8" customWidth="1"/>
    <col min="9731" max="9732" width="15.625" style="8" customWidth="1"/>
    <col min="9733" max="9733" width="50.625" style="8" customWidth="1"/>
    <col min="9734" max="9734" width="7.625" style="8" customWidth="1"/>
    <col min="9735" max="9736" width="12.625" style="8" customWidth="1"/>
    <col min="9737" max="9737" width="45.625" style="8" customWidth="1"/>
    <col min="9738" max="9738" width="35.625" style="8" customWidth="1"/>
    <col min="9739" max="9739" width="45.625" style="8" customWidth="1"/>
    <col min="9740" max="9740" width="15.625" style="8" customWidth="1"/>
    <col min="9741" max="9741" width="10.625" style="8" customWidth="1"/>
    <col min="9742" max="9744" width="15.625" style="8" customWidth="1"/>
    <col min="9745" max="9984" width="9" style="8"/>
    <col min="9985" max="9985" width="4.25" style="8" customWidth="1"/>
    <col min="9986" max="9986" width="10.625" style="8" customWidth="1"/>
    <col min="9987" max="9988" width="15.625" style="8" customWidth="1"/>
    <col min="9989" max="9989" width="50.625" style="8" customWidth="1"/>
    <col min="9990" max="9990" width="7.625" style="8" customWidth="1"/>
    <col min="9991" max="9992" width="12.625" style="8" customWidth="1"/>
    <col min="9993" max="9993" width="45.625" style="8" customWidth="1"/>
    <col min="9994" max="9994" width="35.625" style="8" customWidth="1"/>
    <col min="9995" max="9995" width="45.625" style="8" customWidth="1"/>
    <col min="9996" max="9996" width="15.625" style="8" customWidth="1"/>
    <col min="9997" max="9997" width="10.625" style="8" customWidth="1"/>
    <col min="9998" max="10000" width="15.625" style="8" customWidth="1"/>
    <col min="10001" max="10240" width="9" style="8"/>
    <col min="10241" max="10241" width="4.25" style="8" customWidth="1"/>
    <col min="10242" max="10242" width="10.625" style="8" customWidth="1"/>
    <col min="10243" max="10244" width="15.625" style="8" customWidth="1"/>
    <col min="10245" max="10245" width="50.625" style="8" customWidth="1"/>
    <col min="10246" max="10246" width="7.625" style="8" customWidth="1"/>
    <col min="10247" max="10248" width="12.625" style="8" customWidth="1"/>
    <col min="10249" max="10249" width="45.625" style="8" customWidth="1"/>
    <col min="10250" max="10250" width="35.625" style="8" customWidth="1"/>
    <col min="10251" max="10251" width="45.625" style="8" customWidth="1"/>
    <col min="10252" max="10252" width="15.625" style="8" customWidth="1"/>
    <col min="10253" max="10253" width="10.625" style="8" customWidth="1"/>
    <col min="10254" max="10256" width="15.625" style="8" customWidth="1"/>
    <col min="10257" max="10496" width="9" style="8"/>
    <col min="10497" max="10497" width="4.25" style="8" customWidth="1"/>
    <col min="10498" max="10498" width="10.625" style="8" customWidth="1"/>
    <col min="10499" max="10500" width="15.625" style="8" customWidth="1"/>
    <col min="10501" max="10501" width="50.625" style="8" customWidth="1"/>
    <col min="10502" max="10502" width="7.625" style="8" customWidth="1"/>
    <col min="10503" max="10504" width="12.625" style="8" customWidth="1"/>
    <col min="10505" max="10505" width="45.625" style="8" customWidth="1"/>
    <col min="10506" max="10506" width="35.625" style="8" customWidth="1"/>
    <col min="10507" max="10507" width="45.625" style="8" customWidth="1"/>
    <col min="10508" max="10508" width="15.625" style="8" customWidth="1"/>
    <col min="10509" max="10509" width="10.625" style="8" customWidth="1"/>
    <col min="10510" max="10512" width="15.625" style="8" customWidth="1"/>
    <col min="10513" max="10752" width="9" style="8"/>
    <col min="10753" max="10753" width="4.25" style="8" customWidth="1"/>
    <col min="10754" max="10754" width="10.625" style="8" customWidth="1"/>
    <col min="10755" max="10756" width="15.625" style="8" customWidth="1"/>
    <col min="10757" max="10757" width="50.625" style="8" customWidth="1"/>
    <col min="10758" max="10758" width="7.625" style="8" customWidth="1"/>
    <col min="10759" max="10760" width="12.625" style="8" customWidth="1"/>
    <col min="10761" max="10761" width="45.625" style="8" customWidth="1"/>
    <col min="10762" max="10762" width="35.625" style="8" customWidth="1"/>
    <col min="10763" max="10763" width="45.625" style="8" customWidth="1"/>
    <col min="10764" max="10764" width="15.625" style="8" customWidth="1"/>
    <col min="10765" max="10765" width="10.625" style="8" customWidth="1"/>
    <col min="10766" max="10768" width="15.625" style="8" customWidth="1"/>
    <col min="10769" max="11008" width="9" style="8"/>
    <col min="11009" max="11009" width="4.25" style="8" customWidth="1"/>
    <col min="11010" max="11010" width="10.625" style="8" customWidth="1"/>
    <col min="11011" max="11012" width="15.625" style="8" customWidth="1"/>
    <col min="11013" max="11013" width="50.625" style="8" customWidth="1"/>
    <col min="11014" max="11014" width="7.625" style="8" customWidth="1"/>
    <col min="11015" max="11016" width="12.625" style="8" customWidth="1"/>
    <col min="11017" max="11017" width="45.625" style="8" customWidth="1"/>
    <col min="11018" max="11018" width="35.625" style="8" customWidth="1"/>
    <col min="11019" max="11019" width="45.625" style="8" customWidth="1"/>
    <col min="11020" max="11020" width="15.625" style="8" customWidth="1"/>
    <col min="11021" max="11021" width="10.625" style="8" customWidth="1"/>
    <col min="11022" max="11024" width="15.625" style="8" customWidth="1"/>
    <col min="11025" max="11264" width="9" style="8"/>
    <col min="11265" max="11265" width="4.25" style="8" customWidth="1"/>
    <col min="11266" max="11266" width="10.625" style="8" customWidth="1"/>
    <col min="11267" max="11268" width="15.625" style="8" customWidth="1"/>
    <col min="11269" max="11269" width="50.625" style="8" customWidth="1"/>
    <col min="11270" max="11270" width="7.625" style="8" customWidth="1"/>
    <col min="11271" max="11272" width="12.625" style="8" customWidth="1"/>
    <col min="11273" max="11273" width="45.625" style="8" customWidth="1"/>
    <col min="11274" max="11274" width="35.625" style="8" customWidth="1"/>
    <col min="11275" max="11275" width="45.625" style="8" customWidth="1"/>
    <col min="11276" max="11276" width="15.625" style="8" customWidth="1"/>
    <col min="11277" max="11277" width="10.625" style="8" customWidth="1"/>
    <col min="11278" max="11280" width="15.625" style="8" customWidth="1"/>
    <col min="11281" max="11520" width="9" style="8"/>
    <col min="11521" max="11521" width="4.25" style="8" customWidth="1"/>
    <col min="11522" max="11522" width="10.625" style="8" customWidth="1"/>
    <col min="11523" max="11524" width="15.625" style="8" customWidth="1"/>
    <col min="11525" max="11525" width="50.625" style="8" customWidth="1"/>
    <col min="11526" max="11526" width="7.625" style="8" customWidth="1"/>
    <col min="11527" max="11528" width="12.625" style="8" customWidth="1"/>
    <col min="11529" max="11529" width="45.625" style="8" customWidth="1"/>
    <col min="11530" max="11530" width="35.625" style="8" customWidth="1"/>
    <col min="11531" max="11531" width="45.625" style="8" customWidth="1"/>
    <col min="11532" max="11532" width="15.625" style="8" customWidth="1"/>
    <col min="11533" max="11533" width="10.625" style="8" customWidth="1"/>
    <col min="11534" max="11536" width="15.625" style="8" customWidth="1"/>
    <col min="11537" max="11776" width="9" style="8"/>
    <col min="11777" max="11777" width="4.25" style="8" customWidth="1"/>
    <col min="11778" max="11778" width="10.625" style="8" customWidth="1"/>
    <col min="11779" max="11780" width="15.625" style="8" customWidth="1"/>
    <col min="11781" max="11781" width="50.625" style="8" customWidth="1"/>
    <col min="11782" max="11782" width="7.625" style="8" customWidth="1"/>
    <col min="11783" max="11784" width="12.625" style="8" customWidth="1"/>
    <col min="11785" max="11785" width="45.625" style="8" customWidth="1"/>
    <col min="11786" max="11786" width="35.625" style="8" customWidth="1"/>
    <col min="11787" max="11787" width="45.625" style="8" customWidth="1"/>
    <col min="11788" max="11788" width="15.625" style="8" customWidth="1"/>
    <col min="11789" max="11789" width="10.625" style="8" customWidth="1"/>
    <col min="11790" max="11792" width="15.625" style="8" customWidth="1"/>
    <col min="11793" max="12032" width="9" style="8"/>
    <col min="12033" max="12033" width="4.25" style="8" customWidth="1"/>
    <col min="12034" max="12034" width="10.625" style="8" customWidth="1"/>
    <col min="12035" max="12036" width="15.625" style="8" customWidth="1"/>
    <col min="12037" max="12037" width="50.625" style="8" customWidth="1"/>
    <col min="12038" max="12038" width="7.625" style="8" customWidth="1"/>
    <col min="12039" max="12040" width="12.625" style="8" customWidth="1"/>
    <col min="12041" max="12041" width="45.625" style="8" customWidth="1"/>
    <col min="12042" max="12042" width="35.625" style="8" customWidth="1"/>
    <col min="12043" max="12043" width="45.625" style="8" customWidth="1"/>
    <col min="12044" max="12044" width="15.625" style="8" customWidth="1"/>
    <col min="12045" max="12045" width="10.625" style="8" customWidth="1"/>
    <col min="12046" max="12048" width="15.625" style="8" customWidth="1"/>
    <col min="12049" max="12288" width="9" style="8"/>
    <col min="12289" max="12289" width="4.25" style="8" customWidth="1"/>
    <col min="12290" max="12290" width="10.625" style="8" customWidth="1"/>
    <col min="12291" max="12292" width="15.625" style="8" customWidth="1"/>
    <col min="12293" max="12293" width="50.625" style="8" customWidth="1"/>
    <col min="12294" max="12294" width="7.625" style="8" customWidth="1"/>
    <col min="12295" max="12296" width="12.625" style="8" customWidth="1"/>
    <col min="12297" max="12297" width="45.625" style="8" customWidth="1"/>
    <col min="12298" max="12298" width="35.625" style="8" customWidth="1"/>
    <col min="12299" max="12299" width="45.625" style="8" customWidth="1"/>
    <col min="12300" max="12300" width="15.625" style="8" customWidth="1"/>
    <col min="12301" max="12301" width="10.625" style="8" customWidth="1"/>
    <col min="12302" max="12304" width="15.625" style="8" customWidth="1"/>
    <col min="12305" max="12544" width="9" style="8"/>
    <col min="12545" max="12545" width="4.25" style="8" customWidth="1"/>
    <col min="12546" max="12546" width="10.625" style="8" customWidth="1"/>
    <col min="12547" max="12548" width="15.625" style="8" customWidth="1"/>
    <col min="12549" max="12549" width="50.625" style="8" customWidth="1"/>
    <col min="12550" max="12550" width="7.625" style="8" customWidth="1"/>
    <col min="12551" max="12552" width="12.625" style="8" customWidth="1"/>
    <col min="12553" max="12553" width="45.625" style="8" customWidth="1"/>
    <col min="12554" max="12554" width="35.625" style="8" customWidth="1"/>
    <col min="12555" max="12555" width="45.625" style="8" customWidth="1"/>
    <col min="12556" max="12556" width="15.625" style="8" customWidth="1"/>
    <col min="12557" max="12557" width="10.625" style="8" customWidth="1"/>
    <col min="12558" max="12560" width="15.625" style="8" customWidth="1"/>
    <col min="12561" max="12800" width="9" style="8"/>
    <col min="12801" max="12801" width="4.25" style="8" customWidth="1"/>
    <col min="12802" max="12802" width="10.625" style="8" customWidth="1"/>
    <col min="12803" max="12804" width="15.625" style="8" customWidth="1"/>
    <col min="12805" max="12805" width="50.625" style="8" customWidth="1"/>
    <col min="12806" max="12806" width="7.625" style="8" customWidth="1"/>
    <col min="12807" max="12808" width="12.625" style="8" customWidth="1"/>
    <col min="12809" max="12809" width="45.625" style="8" customWidth="1"/>
    <col min="12810" max="12810" width="35.625" style="8" customWidth="1"/>
    <col min="12811" max="12811" width="45.625" style="8" customWidth="1"/>
    <col min="12812" max="12812" width="15.625" style="8" customWidth="1"/>
    <col min="12813" max="12813" width="10.625" style="8" customWidth="1"/>
    <col min="12814" max="12816" width="15.625" style="8" customWidth="1"/>
    <col min="12817" max="13056" width="9" style="8"/>
    <col min="13057" max="13057" width="4.25" style="8" customWidth="1"/>
    <col min="13058" max="13058" width="10.625" style="8" customWidth="1"/>
    <col min="13059" max="13060" width="15.625" style="8" customWidth="1"/>
    <col min="13061" max="13061" width="50.625" style="8" customWidth="1"/>
    <col min="13062" max="13062" width="7.625" style="8" customWidth="1"/>
    <col min="13063" max="13064" width="12.625" style="8" customWidth="1"/>
    <col min="13065" max="13065" width="45.625" style="8" customWidth="1"/>
    <col min="13066" max="13066" width="35.625" style="8" customWidth="1"/>
    <col min="13067" max="13067" width="45.625" style="8" customWidth="1"/>
    <col min="13068" max="13068" width="15.625" style="8" customWidth="1"/>
    <col min="13069" max="13069" width="10.625" style="8" customWidth="1"/>
    <col min="13070" max="13072" width="15.625" style="8" customWidth="1"/>
    <col min="13073" max="13312" width="9" style="8"/>
    <col min="13313" max="13313" width="4.25" style="8" customWidth="1"/>
    <col min="13314" max="13314" width="10.625" style="8" customWidth="1"/>
    <col min="13315" max="13316" width="15.625" style="8" customWidth="1"/>
    <col min="13317" max="13317" width="50.625" style="8" customWidth="1"/>
    <col min="13318" max="13318" width="7.625" style="8" customWidth="1"/>
    <col min="13319" max="13320" width="12.625" style="8" customWidth="1"/>
    <col min="13321" max="13321" width="45.625" style="8" customWidth="1"/>
    <col min="13322" max="13322" width="35.625" style="8" customWidth="1"/>
    <col min="13323" max="13323" width="45.625" style="8" customWidth="1"/>
    <col min="13324" max="13324" width="15.625" style="8" customWidth="1"/>
    <col min="13325" max="13325" width="10.625" style="8" customWidth="1"/>
    <col min="13326" max="13328" width="15.625" style="8" customWidth="1"/>
    <col min="13329" max="13568" width="9" style="8"/>
    <col min="13569" max="13569" width="4.25" style="8" customWidth="1"/>
    <col min="13570" max="13570" width="10.625" style="8" customWidth="1"/>
    <col min="13571" max="13572" width="15.625" style="8" customWidth="1"/>
    <col min="13573" max="13573" width="50.625" style="8" customWidth="1"/>
    <col min="13574" max="13574" width="7.625" style="8" customWidth="1"/>
    <col min="13575" max="13576" width="12.625" style="8" customWidth="1"/>
    <col min="13577" max="13577" width="45.625" style="8" customWidth="1"/>
    <col min="13578" max="13578" width="35.625" style="8" customWidth="1"/>
    <col min="13579" max="13579" width="45.625" style="8" customWidth="1"/>
    <col min="13580" max="13580" width="15.625" style="8" customWidth="1"/>
    <col min="13581" max="13581" width="10.625" style="8" customWidth="1"/>
    <col min="13582" max="13584" width="15.625" style="8" customWidth="1"/>
    <col min="13585" max="13824" width="9" style="8"/>
    <col min="13825" max="13825" width="4.25" style="8" customWidth="1"/>
    <col min="13826" max="13826" width="10.625" style="8" customWidth="1"/>
    <col min="13827" max="13828" width="15.625" style="8" customWidth="1"/>
    <col min="13829" max="13829" width="50.625" style="8" customWidth="1"/>
    <col min="13830" max="13830" width="7.625" style="8" customWidth="1"/>
    <col min="13831" max="13832" width="12.625" style="8" customWidth="1"/>
    <col min="13833" max="13833" width="45.625" style="8" customWidth="1"/>
    <col min="13834" max="13834" width="35.625" style="8" customWidth="1"/>
    <col min="13835" max="13835" width="45.625" style="8" customWidth="1"/>
    <col min="13836" max="13836" width="15.625" style="8" customWidth="1"/>
    <col min="13837" max="13837" width="10.625" style="8" customWidth="1"/>
    <col min="13838" max="13840" width="15.625" style="8" customWidth="1"/>
    <col min="13841" max="14080" width="9" style="8"/>
    <col min="14081" max="14081" width="4.25" style="8" customWidth="1"/>
    <col min="14082" max="14082" width="10.625" style="8" customWidth="1"/>
    <col min="14083" max="14084" width="15.625" style="8" customWidth="1"/>
    <col min="14085" max="14085" width="50.625" style="8" customWidth="1"/>
    <col min="14086" max="14086" width="7.625" style="8" customWidth="1"/>
    <col min="14087" max="14088" width="12.625" style="8" customWidth="1"/>
    <col min="14089" max="14089" width="45.625" style="8" customWidth="1"/>
    <col min="14090" max="14090" width="35.625" style="8" customWidth="1"/>
    <col min="14091" max="14091" width="45.625" style="8" customWidth="1"/>
    <col min="14092" max="14092" width="15.625" style="8" customWidth="1"/>
    <col min="14093" max="14093" width="10.625" style="8" customWidth="1"/>
    <col min="14094" max="14096" width="15.625" style="8" customWidth="1"/>
    <col min="14097" max="14336" width="9" style="8"/>
    <col min="14337" max="14337" width="4.25" style="8" customWidth="1"/>
    <col min="14338" max="14338" width="10.625" style="8" customWidth="1"/>
    <col min="14339" max="14340" width="15.625" style="8" customWidth="1"/>
    <col min="14341" max="14341" width="50.625" style="8" customWidth="1"/>
    <col min="14342" max="14342" width="7.625" style="8" customWidth="1"/>
    <col min="14343" max="14344" width="12.625" style="8" customWidth="1"/>
    <col min="14345" max="14345" width="45.625" style="8" customWidth="1"/>
    <col min="14346" max="14346" width="35.625" style="8" customWidth="1"/>
    <col min="14347" max="14347" width="45.625" style="8" customWidth="1"/>
    <col min="14348" max="14348" width="15.625" style="8" customWidth="1"/>
    <col min="14349" max="14349" width="10.625" style="8" customWidth="1"/>
    <col min="14350" max="14352" width="15.625" style="8" customWidth="1"/>
    <col min="14353" max="14592" width="9" style="8"/>
    <col min="14593" max="14593" width="4.25" style="8" customWidth="1"/>
    <col min="14594" max="14594" width="10.625" style="8" customWidth="1"/>
    <col min="14595" max="14596" width="15.625" style="8" customWidth="1"/>
    <col min="14597" max="14597" width="50.625" style="8" customWidth="1"/>
    <col min="14598" max="14598" width="7.625" style="8" customWidth="1"/>
    <col min="14599" max="14600" width="12.625" style="8" customWidth="1"/>
    <col min="14601" max="14601" width="45.625" style="8" customWidth="1"/>
    <col min="14602" max="14602" width="35.625" style="8" customWidth="1"/>
    <col min="14603" max="14603" width="45.625" style="8" customWidth="1"/>
    <col min="14604" max="14604" width="15.625" style="8" customWidth="1"/>
    <col min="14605" max="14605" width="10.625" style="8" customWidth="1"/>
    <col min="14606" max="14608" width="15.625" style="8" customWidth="1"/>
    <col min="14609" max="14848" width="9" style="8"/>
    <col min="14849" max="14849" width="4.25" style="8" customWidth="1"/>
    <col min="14850" max="14850" width="10.625" style="8" customWidth="1"/>
    <col min="14851" max="14852" width="15.625" style="8" customWidth="1"/>
    <col min="14853" max="14853" width="50.625" style="8" customWidth="1"/>
    <col min="14854" max="14854" width="7.625" style="8" customWidth="1"/>
    <col min="14855" max="14856" width="12.625" style="8" customWidth="1"/>
    <col min="14857" max="14857" width="45.625" style="8" customWidth="1"/>
    <col min="14858" max="14858" width="35.625" style="8" customWidth="1"/>
    <col min="14859" max="14859" width="45.625" style="8" customWidth="1"/>
    <col min="14860" max="14860" width="15.625" style="8" customWidth="1"/>
    <col min="14861" max="14861" width="10.625" style="8" customWidth="1"/>
    <col min="14862" max="14864" width="15.625" style="8" customWidth="1"/>
    <col min="14865" max="15104" width="9" style="8"/>
    <col min="15105" max="15105" width="4.25" style="8" customWidth="1"/>
    <col min="15106" max="15106" width="10.625" style="8" customWidth="1"/>
    <col min="15107" max="15108" width="15.625" style="8" customWidth="1"/>
    <col min="15109" max="15109" width="50.625" style="8" customWidth="1"/>
    <col min="15110" max="15110" width="7.625" style="8" customWidth="1"/>
    <col min="15111" max="15112" width="12.625" style="8" customWidth="1"/>
    <col min="15113" max="15113" width="45.625" style="8" customWidth="1"/>
    <col min="15114" max="15114" width="35.625" style="8" customWidth="1"/>
    <col min="15115" max="15115" width="45.625" style="8" customWidth="1"/>
    <col min="15116" max="15116" width="15.625" style="8" customWidth="1"/>
    <col min="15117" max="15117" width="10.625" style="8" customWidth="1"/>
    <col min="15118" max="15120" width="15.625" style="8" customWidth="1"/>
    <col min="15121" max="15360" width="9" style="8"/>
    <col min="15361" max="15361" width="4.25" style="8" customWidth="1"/>
    <col min="15362" max="15362" width="10.625" style="8" customWidth="1"/>
    <col min="15363" max="15364" width="15.625" style="8" customWidth="1"/>
    <col min="15365" max="15365" width="50.625" style="8" customWidth="1"/>
    <col min="15366" max="15366" width="7.625" style="8" customWidth="1"/>
    <col min="15367" max="15368" width="12.625" style="8" customWidth="1"/>
    <col min="15369" max="15369" width="45.625" style="8" customWidth="1"/>
    <col min="15370" max="15370" width="35.625" style="8" customWidth="1"/>
    <col min="15371" max="15371" width="45.625" style="8" customWidth="1"/>
    <col min="15372" max="15372" width="15.625" style="8" customWidth="1"/>
    <col min="15373" max="15373" width="10.625" style="8" customWidth="1"/>
    <col min="15374" max="15376" width="15.625" style="8" customWidth="1"/>
    <col min="15377" max="15616" width="9" style="8"/>
    <col min="15617" max="15617" width="4.25" style="8" customWidth="1"/>
    <col min="15618" max="15618" width="10.625" style="8" customWidth="1"/>
    <col min="15619" max="15620" width="15.625" style="8" customWidth="1"/>
    <col min="15621" max="15621" width="50.625" style="8" customWidth="1"/>
    <col min="15622" max="15622" width="7.625" style="8" customWidth="1"/>
    <col min="15623" max="15624" width="12.625" style="8" customWidth="1"/>
    <col min="15625" max="15625" width="45.625" style="8" customWidth="1"/>
    <col min="15626" max="15626" width="35.625" style="8" customWidth="1"/>
    <col min="15627" max="15627" width="45.625" style="8" customWidth="1"/>
    <col min="15628" max="15628" width="15.625" style="8" customWidth="1"/>
    <col min="15629" max="15629" width="10.625" style="8" customWidth="1"/>
    <col min="15630" max="15632" width="15.625" style="8" customWidth="1"/>
    <col min="15633" max="15872" width="9" style="8"/>
    <col min="15873" max="15873" width="4.25" style="8" customWidth="1"/>
    <col min="15874" max="15874" width="10.625" style="8" customWidth="1"/>
    <col min="15875" max="15876" width="15.625" style="8" customWidth="1"/>
    <col min="15877" max="15877" width="50.625" style="8" customWidth="1"/>
    <col min="15878" max="15878" width="7.625" style="8" customWidth="1"/>
    <col min="15879" max="15880" width="12.625" style="8" customWidth="1"/>
    <col min="15881" max="15881" width="45.625" style="8" customWidth="1"/>
    <col min="15882" max="15882" width="35.625" style="8" customWidth="1"/>
    <col min="15883" max="15883" width="45.625" style="8" customWidth="1"/>
    <col min="15884" max="15884" width="15.625" style="8" customWidth="1"/>
    <col min="15885" max="15885" width="10.625" style="8" customWidth="1"/>
    <col min="15886" max="15888" width="15.625" style="8" customWidth="1"/>
    <col min="15889" max="16128" width="9" style="8"/>
    <col min="16129" max="16129" width="4.25" style="8" customWidth="1"/>
    <col min="16130" max="16130" width="10.625" style="8" customWidth="1"/>
    <col min="16131" max="16132" width="15.625" style="8" customWidth="1"/>
    <col min="16133" max="16133" width="50.625" style="8" customWidth="1"/>
    <col min="16134" max="16134" width="7.625" style="8" customWidth="1"/>
    <col min="16135" max="16136" width="12.625" style="8" customWidth="1"/>
    <col min="16137" max="16137" width="45.625" style="8" customWidth="1"/>
    <col min="16138" max="16138" width="35.625" style="8" customWidth="1"/>
    <col min="16139" max="16139" width="45.625" style="8" customWidth="1"/>
    <col min="16140" max="16140" width="15.625" style="8" customWidth="1"/>
    <col min="16141" max="16141" width="10.625" style="8" customWidth="1"/>
    <col min="16142" max="16144" width="15.625" style="8" customWidth="1"/>
    <col min="16145" max="16384" width="9" style="8"/>
  </cols>
  <sheetData>
    <row r="2" spans="2:16" ht="20.100000000000001" customHeight="1">
      <c r="B2" s="1" t="s">
        <v>0</v>
      </c>
      <c r="C2" s="1"/>
      <c r="D2" s="1"/>
      <c r="E2" s="92" t="s">
        <v>3953</v>
      </c>
      <c r="G2" s="4" t="s">
        <v>2</v>
      </c>
      <c r="H2" s="5"/>
      <c r="I2" s="7">
        <f>SUM(H:H)</f>
        <v>244406</v>
      </c>
    </row>
    <row r="3" spans="2:16" ht="20.100000000000001" customHeight="1">
      <c r="B3" s="1" t="s">
        <v>3</v>
      </c>
      <c r="C3" s="1"/>
      <c r="D3" s="1"/>
      <c r="E3" s="98" t="s">
        <v>3954</v>
      </c>
    </row>
    <row r="4" spans="2:16" ht="20.100000000000001" customHeight="1">
      <c r="B4" s="1" t="s">
        <v>5</v>
      </c>
      <c r="C4" s="1"/>
      <c r="D4" s="1"/>
      <c r="E4" s="98">
        <v>177063</v>
      </c>
      <c r="I4" s="15"/>
    </row>
    <row r="5" spans="2:16" ht="20.100000000000001" customHeight="1">
      <c r="B5" s="1" t="s">
        <v>6</v>
      </c>
      <c r="C5" s="1"/>
      <c r="D5" s="1"/>
      <c r="E5" s="102"/>
      <c r="I5" s="15"/>
    </row>
    <row r="6" spans="2:16" ht="20.100000000000001" customHeight="1">
      <c r="B6" s="1" t="s">
        <v>7</v>
      </c>
      <c r="C6" s="1"/>
      <c r="D6" s="1"/>
      <c r="E6" s="102"/>
      <c r="I6" s="15"/>
    </row>
    <row r="7" spans="2:16" ht="20.100000000000001" customHeight="1">
      <c r="B7" s="18"/>
      <c r="C7" s="18"/>
      <c r="D7" s="18"/>
      <c r="E7" s="294"/>
      <c r="I7" s="15"/>
      <c r="K7" s="20"/>
    </row>
    <row r="9" spans="2:16" s="9" customFormat="1" ht="19.7" customHeight="1">
      <c r="B9" s="21" t="s">
        <v>8</v>
      </c>
      <c r="C9" s="21" t="s">
        <v>9</v>
      </c>
      <c r="D9" s="21" t="s">
        <v>10</v>
      </c>
      <c r="E9" s="22" t="s">
        <v>11</v>
      </c>
      <c r="F9" s="22" t="s">
        <v>12</v>
      </c>
      <c r="G9" s="22" t="s">
        <v>13</v>
      </c>
      <c r="H9" s="167" t="s">
        <v>14</v>
      </c>
      <c r="I9" s="22" t="s">
        <v>16</v>
      </c>
      <c r="J9" s="22" t="s">
        <v>17</v>
      </c>
      <c r="K9" s="22" t="s">
        <v>18</v>
      </c>
      <c r="L9" s="25" t="s">
        <v>19</v>
      </c>
      <c r="M9" s="21" t="s">
        <v>20</v>
      </c>
      <c r="N9" s="22" t="s">
        <v>21</v>
      </c>
      <c r="O9" s="25" t="s">
        <v>22</v>
      </c>
      <c r="P9" s="26" t="s">
        <v>23</v>
      </c>
    </row>
    <row r="10" spans="2:16" s="9" customFormat="1" ht="19.7" customHeight="1">
      <c r="B10" s="21">
        <v>3</v>
      </c>
      <c r="C10" s="57" t="s">
        <v>550</v>
      </c>
      <c r="D10" s="57" t="s">
        <v>550</v>
      </c>
      <c r="E10" s="30" t="s">
        <v>3955</v>
      </c>
      <c r="F10" s="1446">
        <v>1</v>
      </c>
      <c r="G10" s="1447">
        <v>40000</v>
      </c>
      <c r="H10" s="920">
        <f>F10*G10</f>
        <v>40000</v>
      </c>
      <c r="I10" s="268" t="s">
        <v>3956</v>
      </c>
      <c r="J10" s="22"/>
      <c r="K10" s="22" t="s">
        <v>3957</v>
      </c>
      <c r="L10" s="25">
        <v>43944</v>
      </c>
      <c r="M10" s="21"/>
      <c r="N10" s="32">
        <v>43959</v>
      </c>
      <c r="O10" s="25">
        <v>43959</v>
      </c>
      <c r="P10" s="26">
        <v>43959</v>
      </c>
    </row>
    <row r="11" spans="2:16" s="9" customFormat="1" ht="19.7" customHeight="1">
      <c r="B11" s="21">
        <v>6</v>
      </c>
      <c r="C11" s="57" t="s">
        <v>550</v>
      </c>
      <c r="D11" s="57" t="s">
        <v>550</v>
      </c>
      <c r="E11" s="285" t="s">
        <v>3958</v>
      </c>
      <c r="F11" s="1446">
        <v>1</v>
      </c>
      <c r="G11" s="281">
        <v>50000</v>
      </c>
      <c r="H11" s="920">
        <f>F11*G11</f>
        <v>50000</v>
      </c>
      <c r="I11" s="1448"/>
      <c r="J11" s="22"/>
      <c r="K11" s="22" t="s">
        <v>3959</v>
      </c>
      <c r="L11" s="25">
        <v>43944</v>
      </c>
      <c r="M11" s="21"/>
      <c r="N11" s="32">
        <v>43959</v>
      </c>
      <c r="O11" s="25">
        <v>43959</v>
      </c>
      <c r="P11" s="26">
        <v>43959</v>
      </c>
    </row>
    <row r="12" spans="2:16" s="9" customFormat="1" ht="19.7" customHeight="1">
      <c r="B12" s="21" t="s">
        <v>3960</v>
      </c>
      <c r="C12" s="57" t="s">
        <v>550</v>
      </c>
      <c r="D12" s="57" t="s">
        <v>550</v>
      </c>
      <c r="E12" s="285" t="s">
        <v>447</v>
      </c>
      <c r="F12" s="1446">
        <v>1</v>
      </c>
      <c r="G12" s="281">
        <v>1300</v>
      </c>
      <c r="H12" s="920">
        <f>F12*G12</f>
        <v>1300</v>
      </c>
      <c r="I12" s="1448"/>
      <c r="J12" s="22"/>
      <c r="K12" s="22"/>
      <c r="L12" s="25">
        <v>43944</v>
      </c>
      <c r="M12" s="21"/>
      <c r="N12" s="32">
        <v>43959</v>
      </c>
      <c r="O12" s="25"/>
      <c r="P12" s="26"/>
    </row>
    <row r="13" spans="2:16" s="9" customFormat="1" ht="19.7" customHeight="1">
      <c r="B13" s="21"/>
      <c r="C13" s="21"/>
      <c r="D13" s="21"/>
      <c r="E13" s="22"/>
      <c r="F13" s="1112"/>
      <c r="G13" s="266"/>
      <c r="H13" s="277"/>
      <c r="I13" s="22"/>
      <c r="J13" s="22"/>
      <c r="K13" s="22"/>
      <c r="L13" s="25"/>
      <c r="M13" s="21"/>
      <c r="N13" s="22"/>
      <c r="O13" s="25"/>
      <c r="P13" s="26"/>
    </row>
    <row r="14" spans="2:16" s="9" customFormat="1" ht="19.7" customHeight="1">
      <c r="B14" s="21"/>
      <c r="C14" s="21"/>
      <c r="D14" s="21"/>
      <c r="E14" s="22"/>
      <c r="F14" s="1112"/>
      <c r="G14" s="266"/>
      <c r="H14" s="277"/>
      <c r="I14" s="22"/>
      <c r="J14" s="22"/>
      <c r="K14" s="22"/>
      <c r="L14" s="25"/>
      <c r="M14" s="21"/>
      <c r="N14" s="22"/>
      <c r="O14" s="25"/>
      <c r="P14" s="26"/>
    </row>
    <row r="15" spans="2:16" s="73" customFormat="1" ht="19.7" customHeight="1">
      <c r="B15" s="1449" t="s">
        <v>3961</v>
      </c>
      <c r="C15" s="65" t="s">
        <v>531</v>
      </c>
      <c r="D15" s="65" t="s">
        <v>531</v>
      </c>
      <c r="E15" s="932" t="s">
        <v>3962</v>
      </c>
      <c r="F15" s="1120">
        <v>2</v>
      </c>
      <c r="G15" s="281">
        <v>4120</v>
      </c>
      <c r="H15" s="920">
        <f t="shared" ref="H15:H66" si="0">F15*G15</f>
        <v>8240</v>
      </c>
      <c r="I15" s="59" t="s">
        <v>3963</v>
      </c>
      <c r="J15" s="57"/>
      <c r="K15" s="57" t="s">
        <v>3964</v>
      </c>
      <c r="L15" s="60">
        <v>43944</v>
      </c>
      <c r="M15" s="65"/>
      <c r="N15" s="1450"/>
      <c r="O15" s="60">
        <v>43958</v>
      </c>
      <c r="P15" s="61">
        <v>43958</v>
      </c>
    </row>
    <row r="16" spans="2:16" s="73" customFormat="1" ht="19.7" customHeight="1">
      <c r="B16" s="1449">
        <v>2</v>
      </c>
      <c r="C16" s="65" t="s">
        <v>531</v>
      </c>
      <c r="D16" s="65" t="s">
        <v>531</v>
      </c>
      <c r="E16" s="932" t="s">
        <v>2388</v>
      </c>
      <c r="F16" s="1120">
        <v>2</v>
      </c>
      <c r="G16" s="281">
        <v>280</v>
      </c>
      <c r="H16" s="920">
        <f t="shared" si="0"/>
        <v>560</v>
      </c>
      <c r="I16" s="59" t="s">
        <v>2389</v>
      </c>
      <c r="J16" s="57"/>
      <c r="K16" s="57" t="s">
        <v>3965</v>
      </c>
      <c r="L16" s="60">
        <v>43944</v>
      </c>
      <c r="M16" s="65"/>
      <c r="N16" s="1450"/>
      <c r="O16" s="60">
        <v>43958</v>
      </c>
      <c r="P16" s="61">
        <v>43958</v>
      </c>
    </row>
    <row r="17" spans="2:16" s="1455" customFormat="1" ht="19.7" customHeight="1">
      <c r="B17" s="1451" t="s">
        <v>3961</v>
      </c>
      <c r="C17" s="790" t="s">
        <v>1458</v>
      </c>
      <c r="D17" s="208" t="s">
        <v>144</v>
      </c>
      <c r="E17" s="245" t="s">
        <v>2386</v>
      </c>
      <c r="F17" s="246">
        <v>20</v>
      </c>
      <c r="G17" s="215">
        <v>10</v>
      </c>
      <c r="H17" s="221">
        <f t="shared" si="0"/>
        <v>200</v>
      </c>
      <c r="I17" s="1452" t="s">
        <v>3966</v>
      </c>
      <c r="J17" s="44" t="s">
        <v>3967</v>
      </c>
      <c r="K17" s="933" t="s">
        <v>3964</v>
      </c>
      <c r="L17" s="1453">
        <v>43948</v>
      </c>
      <c r="M17" s="952"/>
      <c r="N17" s="953">
        <v>43959</v>
      </c>
      <c r="O17" s="1453">
        <v>43959</v>
      </c>
      <c r="P17" s="1454">
        <v>43962</v>
      </c>
    </row>
    <row r="18" spans="2:16" s="73" customFormat="1" ht="19.7" customHeight="1">
      <c r="B18" s="1449">
        <v>4</v>
      </c>
      <c r="C18" s="65" t="s">
        <v>531</v>
      </c>
      <c r="D18" s="65" t="s">
        <v>531</v>
      </c>
      <c r="E18" s="932" t="s">
        <v>893</v>
      </c>
      <c r="F18" s="1120">
        <v>1</v>
      </c>
      <c r="G18" s="281">
        <v>860</v>
      </c>
      <c r="H18" s="920">
        <f t="shared" si="0"/>
        <v>860</v>
      </c>
      <c r="I18" s="59" t="s">
        <v>3968</v>
      </c>
      <c r="J18" s="57"/>
      <c r="K18" s="57" t="s">
        <v>3969</v>
      </c>
      <c r="L18" s="60">
        <v>43944</v>
      </c>
      <c r="M18" s="65"/>
      <c r="N18" s="1450"/>
      <c r="O18" s="60">
        <v>43958</v>
      </c>
      <c r="P18" s="61">
        <v>43958</v>
      </c>
    </row>
    <row r="19" spans="2:16" s="73" customFormat="1" ht="19.7" customHeight="1">
      <c r="B19" s="1449">
        <v>4</v>
      </c>
      <c r="C19" s="65" t="s">
        <v>531</v>
      </c>
      <c r="D19" s="65" t="s">
        <v>531</v>
      </c>
      <c r="E19" s="932" t="s">
        <v>1572</v>
      </c>
      <c r="F19" s="1120">
        <v>2</v>
      </c>
      <c r="G19" s="281">
        <v>443</v>
      </c>
      <c r="H19" s="920">
        <f t="shared" si="0"/>
        <v>886</v>
      </c>
      <c r="I19" s="59" t="s">
        <v>896</v>
      </c>
      <c r="J19" s="57"/>
      <c r="K19" s="57" t="s">
        <v>3969</v>
      </c>
      <c r="L19" s="60">
        <v>43944</v>
      </c>
      <c r="M19" s="65"/>
      <c r="N19" s="1450"/>
      <c r="O19" s="60">
        <v>43958</v>
      </c>
      <c r="P19" s="61">
        <v>43958</v>
      </c>
    </row>
    <row r="20" spans="2:16" s="73" customFormat="1" ht="19.7" customHeight="1">
      <c r="B20" s="1449">
        <v>4</v>
      </c>
      <c r="C20" s="21" t="s">
        <v>531</v>
      </c>
      <c r="D20" s="21" t="s">
        <v>531</v>
      </c>
      <c r="E20" s="840" t="s">
        <v>1402</v>
      </c>
      <c r="F20" s="265">
        <v>1</v>
      </c>
      <c r="G20" s="444">
        <v>6005</v>
      </c>
      <c r="H20" s="444">
        <f t="shared" si="0"/>
        <v>6005</v>
      </c>
      <c r="I20" s="238" t="s">
        <v>1569</v>
      </c>
      <c r="J20" s="57"/>
      <c r="K20" s="57" t="s">
        <v>3969</v>
      </c>
      <c r="L20" s="60">
        <v>43944</v>
      </c>
      <c r="M20" s="65"/>
      <c r="N20" s="58"/>
      <c r="O20" s="60">
        <v>43958</v>
      </c>
      <c r="P20" s="61">
        <v>43958</v>
      </c>
    </row>
    <row r="21" spans="2:16" s="73" customFormat="1" ht="19.7" customHeight="1">
      <c r="B21" s="1449">
        <v>4</v>
      </c>
      <c r="C21" s="21" t="s">
        <v>531</v>
      </c>
      <c r="D21" s="21" t="s">
        <v>531</v>
      </c>
      <c r="E21" s="840" t="s">
        <v>1149</v>
      </c>
      <c r="F21" s="265">
        <v>1</v>
      </c>
      <c r="G21" s="444">
        <v>977</v>
      </c>
      <c r="H21" s="444">
        <f t="shared" si="0"/>
        <v>977</v>
      </c>
      <c r="I21" s="945" t="s">
        <v>1265</v>
      </c>
      <c r="J21" s="57"/>
      <c r="K21" s="57" t="s">
        <v>3969</v>
      </c>
      <c r="L21" s="60">
        <v>43944</v>
      </c>
      <c r="M21" s="65"/>
      <c r="N21" s="58"/>
      <c r="O21" s="60">
        <v>43958</v>
      </c>
      <c r="P21" s="61">
        <v>43958</v>
      </c>
    </row>
    <row r="22" spans="2:16" s="73" customFormat="1" ht="19.7" customHeight="1">
      <c r="B22" s="1449">
        <v>4</v>
      </c>
      <c r="C22" s="21" t="s">
        <v>531</v>
      </c>
      <c r="D22" s="21" t="s">
        <v>531</v>
      </c>
      <c r="E22" s="840" t="s">
        <v>864</v>
      </c>
      <c r="F22" s="265">
        <v>1</v>
      </c>
      <c r="G22" s="444">
        <v>4570</v>
      </c>
      <c r="H22" s="444">
        <f t="shared" si="0"/>
        <v>4570</v>
      </c>
      <c r="I22" s="945" t="s">
        <v>1570</v>
      </c>
      <c r="J22" s="57"/>
      <c r="K22" s="57" t="s">
        <v>3969</v>
      </c>
      <c r="L22" s="60">
        <v>43944</v>
      </c>
      <c r="M22" s="65"/>
      <c r="N22" s="58"/>
      <c r="O22" s="60">
        <v>43958</v>
      </c>
      <c r="P22" s="61">
        <v>43958</v>
      </c>
    </row>
    <row r="23" spans="2:16" s="249" customFormat="1" ht="19.5" customHeight="1">
      <c r="B23" s="1456">
        <v>4</v>
      </c>
      <c r="C23" s="208" t="s">
        <v>2417</v>
      </c>
      <c r="D23" s="208" t="s">
        <v>531</v>
      </c>
      <c r="E23" s="245" t="s">
        <v>2418</v>
      </c>
      <c r="F23" s="246">
        <v>1</v>
      </c>
      <c r="G23" s="215">
        <v>1097</v>
      </c>
      <c r="H23" s="221">
        <f t="shared" si="0"/>
        <v>1097</v>
      </c>
      <c r="I23" s="1452" t="s">
        <v>2419</v>
      </c>
      <c r="J23" s="44"/>
      <c r="K23" s="44" t="s">
        <v>3969</v>
      </c>
      <c r="L23" s="207">
        <v>43948</v>
      </c>
      <c r="M23" s="208"/>
      <c r="N23" s="209"/>
      <c r="O23" s="1453">
        <v>43959</v>
      </c>
      <c r="P23" s="61">
        <v>43959</v>
      </c>
    </row>
    <row r="24" spans="2:16" s="249" customFormat="1" ht="19.7" customHeight="1">
      <c r="B24" s="1456">
        <v>4</v>
      </c>
      <c r="C24" s="208" t="s">
        <v>531</v>
      </c>
      <c r="D24" s="208" t="s">
        <v>531</v>
      </c>
      <c r="E24" s="76" t="s">
        <v>868</v>
      </c>
      <c r="F24" s="246">
        <v>1</v>
      </c>
      <c r="G24" s="215">
        <v>3853</v>
      </c>
      <c r="H24" s="215">
        <f t="shared" si="0"/>
        <v>3853</v>
      </c>
      <c r="I24" s="840" t="s">
        <v>2416</v>
      </c>
      <c r="J24" s="44"/>
      <c r="K24" s="44" t="s">
        <v>3969</v>
      </c>
      <c r="L24" s="207">
        <v>43944</v>
      </c>
      <c r="M24" s="208"/>
      <c r="N24" s="209"/>
      <c r="O24" s="207">
        <v>43958</v>
      </c>
      <c r="P24" s="61">
        <v>43958</v>
      </c>
    </row>
    <row r="25" spans="2:16" s="249" customFormat="1" ht="19.7" customHeight="1">
      <c r="B25" s="1456">
        <v>4</v>
      </c>
      <c r="C25" s="208" t="s">
        <v>531</v>
      </c>
      <c r="D25" s="208" t="s">
        <v>531</v>
      </c>
      <c r="E25" s="211" t="s">
        <v>3970</v>
      </c>
      <c r="F25" s="246">
        <v>3</v>
      </c>
      <c r="G25" s="215">
        <v>2319</v>
      </c>
      <c r="H25" s="215">
        <f t="shared" si="0"/>
        <v>6957</v>
      </c>
      <c r="I25" s="1457" t="s">
        <v>1797</v>
      </c>
      <c r="J25" s="44"/>
      <c r="K25" s="44" t="s">
        <v>3969</v>
      </c>
      <c r="L25" s="207">
        <v>43944</v>
      </c>
      <c r="M25" s="208"/>
      <c r="N25" s="209"/>
      <c r="O25" s="207">
        <v>43958</v>
      </c>
      <c r="P25" s="61">
        <v>43958</v>
      </c>
    </row>
    <row r="26" spans="2:16" s="806" customFormat="1" ht="21.75" customHeight="1">
      <c r="B26" s="1456">
        <v>4</v>
      </c>
      <c r="C26" s="208" t="s">
        <v>3971</v>
      </c>
      <c r="D26" s="208" t="s">
        <v>144</v>
      </c>
      <c r="E26" s="245" t="s">
        <v>2421</v>
      </c>
      <c r="F26" s="246">
        <v>1</v>
      </c>
      <c r="G26" s="215">
        <v>160</v>
      </c>
      <c r="H26" s="215">
        <f t="shared" si="0"/>
        <v>160</v>
      </c>
      <c r="I26" s="1457" t="s">
        <v>3972</v>
      </c>
      <c r="J26" s="44" t="s">
        <v>3967</v>
      </c>
      <c r="K26" s="44" t="s">
        <v>3969</v>
      </c>
      <c r="L26" s="207">
        <v>43948</v>
      </c>
      <c r="M26" s="208"/>
      <c r="N26" s="209">
        <v>43959</v>
      </c>
      <c r="O26" s="1458">
        <v>43962</v>
      </c>
      <c r="P26" s="210">
        <v>43962</v>
      </c>
    </row>
    <row r="27" spans="2:16" s="806" customFormat="1" ht="19.7" customHeight="1">
      <c r="B27" s="1456">
        <v>4</v>
      </c>
      <c r="C27" s="208" t="s">
        <v>531</v>
      </c>
      <c r="D27" s="208" t="s">
        <v>531</v>
      </c>
      <c r="E27" s="245" t="s">
        <v>2425</v>
      </c>
      <c r="F27" s="246">
        <v>1</v>
      </c>
      <c r="G27" s="215">
        <v>739</v>
      </c>
      <c r="H27" s="221">
        <f t="shared" si="0"/>
        <v>739</v>
      </c>
      <c r="I27" s="211" t="s">
        <v>2426</v>
      </c>
      <c r="J27" s="44"/>
      <c r="K27" s="44" t="s">
        <v>3969</v>
      </c>
      <c r="L27" s="207">
        <v>43944</v>
      </c>
      <c r="M27" s="208"/>
      <c r="N27" s="209"/>
      <c r="O27" s="207">
        <v>43958</v>
      </c>
      <c r="P27" s="61">
        <v>43958</v>
      </c>
    </row>
    <row r="28" spans="2:16" s="806" customFormat="1" ht="19.7" customHeight="1">
      <c r="B28" s="1456">
        <v>4</v>
      </c>
      <c r="C28" s="208" t="s">
        <v>2427</v>
      </c>
      <c r="D28" s="208" t="s">
        <v>531</v>
      </c>
      <c r="E28" s="245" t="s">
        <v>917</v>
      </c>
      <c r="F28" s="246">
        <v>1</v>
      </c>
      <c r="G28" s="215">
        <v>398</v>
      </c>
      <c r="H28" s="221">
        <f t="shared" si="0"/>
        <v>398</v>
      </c>
      <c r="I28" s="211" t="s">
        <v>2428</v>
      </c>
      <c r="J28" s="44"/>
      <c r="K28" s="44" t="s">
        <v>3969</v>
      </c>
      <c r="L28" s="207">
        <v>43948</v>
      </c>
      <c r="M28" s="208"/>
      <c r="N28" s="209">
        <v>43959</v>
      </c>
      <c r="O28" s="207">
        <v>43959</v>
      </c>
      <c r="P28" s="61">
        <v>43959</v>
      </c>
    </row>
    <row r="29" spans="2:16" s="806" customFormat="1" ht="19.7" customHeight="1">
      <c r="B29" s="1451">
        <v>4</v>
      </c>
      <c r="C29" s="208" t="s">
        <v>531</v>
      </c>
      <c r="D29" s="208" t="s">
        <v>531</v>
      </c>
      <c r="E29" s="76" t="s">
        <v>3973</v>
      </c>
      <c r="F29" s="246">
        <v>1</v>
      </c>
      <c r="G29" s="941">
        <v>755</v>
      </c>
      <c r="H29" s="941">
        <f>F29*G29</f>
        <v>755</v>
      </c>
      <c r="I29" s="1457" t="s">
        <v>3974</v>
      </c>
      <c r="J29" s="933"/>
      <c r="K29" s="933" t="s">
        <v>3969</v>
      </c>
      <c r="L29" s="1453">
        <v>43944</v>
      </c>
      <c r="M29" s="208"/>
      <c r="N29" s="209"/>
      <c r="O29" s="1453">
        <v>43958</v>
      </c>
      <c r="P29" s="61">
        <v>43958</v>
      </c>
    </row>
    <row r="30" spans="2:16" s="806" customFormat="1" ht="19.7" customHeight="1">
      <c r="B30" s="1451">
        <v>4</v>
      </c>
      <c r="C30" s="208" t="s">
        <v>531</v>
      </c>
      <c r="D30" s="208" t="s">
        <v>531</v>
      </c>
      <c r="E30" s="76" t="s">
        <v>3975</v>
      </c>
      <c r="F30" s="246">
        <v>1</v>
      </c>
      <c r="G30" s="941">
        <v>850</v>
      </c>
      <c r="H30" s="941">
        <f>F30*G30</f>
        <v>850</v>
      </c>
      <c r="I30" s="1457" t="s">
        <v>3974</v>
      </c>
      <c r="J30" s="933"/>
      <c r="K30" s="933" t="s">
        <v>3969</v>
      </c>
      <c r="L30" s="1453">
        <v>43944</v>
      </c>
      <c r="M30" s="208"/>
      <c r="N30" s="209"/>
      <c r="O30" s="1453">
        <v>43958</v>
      </c>
      <c r="P30" s="61">
        <v>43958</v>
      </c>
    </row>
    <row r="31" spans="2:16" s="806" customFormat="1" ht="19.7" customHeight="1">
      <c r="B31" s="1451">
        <v>4</v>
      </c>
      <c r="C31" s="208" t="s">
        <v>531</v>
      </c>
      <c r="D31" s="208" t="s">
        <v>531</v>
      </c>
      <c r="E31" s="76" t="s">
        <v>3976</v>
      </c>
      <c r="F31" s="246">
        <v>1</v>
      </c>
      <c r="G31" s="941">
        <v>1845</v>
      </c>
      <c r="H31" s="941">
        <f>F31*G31</f>
        <v>1845</v>
      </c>
      <c r="I31" s="1457" t="s">
        <v>3974</v>
      </c>
      <c r="J31" s="933"/>
      <c r="K31" s="933" t="s">
        <v>3969</v>
      </c>
      <c r="L31" s="1453">
        <v>43944</v>
      </c>
      <c r="M31" s="208"/>
      <c r="N31" s="209"/>
      <c r="O31" s="1453">
        <v>43958</v>
      </c>
      <c r="P31" s="61">
        <v>43958</v>
      </c>
    </row>
    <row r="32" spans="2:16" s="806" customFormat="1" ht="19.7" customHeight="1">
      <c r="B32" s="1456">
        <v>8</v>
      </c>
      <c r="C32" s="208" t="s">
        <v>531</v>
      </c>
      <c r="D32" s="208" t="s">
        <v>531</v>
      </c>
      <c r="E32" s="76" t="s">
        <v>1438</v>
      </c>
      <c r="F32" s="246">
        <v>5</v>
      </c>
      <c r="G32" s="215">
        <v>270</v>
      </c>
      <c r="H32" s="941">
        <f t="shared" si="0"/>
        <v>1350</v>
      </c>
      <c r="I32" s="1459" t="s">
        <v>1694</v>
      </c>
      <c r="J32" s="933"/>
      <c r="K32" s="933" t="s">
        <v>3977</v>
      </c>
      <c r="L32" s="1453">
        <v>43944</v>
      </c>
      <c r="M32" s="208"/>
      <c r="N32" s="209"/>
      <c r="O32" s="1453">
        <v>43958</v>
      </c>
      <c r="P32" s="61">
        <v>43958</v>
      </c>
    </row>
    <row r="33" spans="2:16" s="1460" customFormat="1" ht="19.7" customHeight="1">
      <c r="B33" s="1451">
        <v>8</v>
      </c>
      <c r="C33" s="790" t="s">
        <v>531</v>
      </c>
      <c r="D33" s="790" t="s">
        <v>531</v>
      </c>
      <c r="E33" s="157" t="s">
        <v>1580</v>
      </c>
      <c r="F33" s="214">
        <v>1</v>
      </c>
      <c r="G33" s="941">
        <v>190</v>
      </c>
      <c r="H33" s="941">
        <f t="shared" si="0"/>
        <v>190</v>
      </c>
      <c r="I33" s="1457" t="s">
        <v>3978</v>
      </c>
      <c r="J33" s="933"/>
      <c r="K33" s="933" t="s">
        <v>3977</v>
      </c>
      <c r="L33" s="1453">
        <v>43944</v>
      </c>
      <c r="M33" s="952"/>
      <c r="N33" s="953"/>
      <c r="O33" s="1453">
        <v>43958</v>
      </c>
      <c r="P33" s="61">
        <v>43958</v>
      </c>
    </row>
    <row r="34" spans="2:16" s="1460" customFormat="1" ht="19.7" customHeight="1">
      <c r="B34" s="1451">
        <v>8</v>
      </c>
      <c r="C34" s="208" t="s">
        <v>531</v>
      </c>
      <c r="D34" s="208" t="s">
        <v>531</v>
      </c>
      <c r="E34" s="76" t="s">
        <v>3979</v>
      </c>
      <c r="F34" s="246">
        <v>2</v>
      </c>
      <c r="G34" s="941">
        <v>1100</v>
      </c>
      <c r="H34" s="941">
        <f t="shared" si="0"/>
        <v>2200</v>
      </c>
      <c r="I34" s="1457" t="s">
        <v>651</v>
      </c>
      <c r="J34" s="933"/>
      <c r="K34" s="933" t="s">
        <v>3977</v>
      </c>
      <c r="L34" s="1453">
        <v>43944</v>
      </c>
      <c r="M34" s="952"/>
      <c r="N34" s="953"/>
      <c r="O34" s="1453">
        <v>43958</v>
      </c>
      <c r="P34" s="61">
        <v>43958</v>
      </c>
    </row>
    <row r="35" spans="2:16" s="1460" customFormat="1" ht="19.7" customHeight="1">
      <c r="B35" s="1451">
        <v>8</v>
      </c>
      <c r="C35" s="208" t="s">
        <v>531</v>
      </c>
      <c r="D35" s="208" t="s">
        <v>531</v>
      </c>
      <c r="E35" s="76" t="s">
        <v>3980</v>
      </c>
      <c r="F35" s="246">
        <v>2</v>
      </c>
      <c r="G35" s="941">
        <v>800</v>
      </c>
      <c r="H35" s="941">
        <f t="shared" si="0"/>
        <v>1600</v>
      </c>
      <c r="I35" s="1457" t="s">
        <v>651</v>
      </c>
      <c r="J35" s="933"/>
      <c r="K35" s="933" t="s">
        <v>3977</v>
      </c>
      <c r="L35" s="1453">
        <v>43944</v>
      </c>
      <c r="M35" s="952"/>
      <c r="N35" s="953"/>
      <c r="O35" s="1453">
        <v>43958</v>
      </c>
      <c r="P35" s="61">
        <v>43958</v>
      </c>
    </row>
    <row r="36" spans="2:16" s="1460" customFormat="1" ht="19.7" customHeight="1">
      <c r="B36" s="1451">
        <v>8</v>
      </c>
      <c r="C36" s="790" t="s">
        <v>783</v>
      </c>
      <c r="D36" s="790" t="s">
        <v>531</v>
      </c>
      <c r="E36" s="157" t="s">
        <v>3916</v>
      </c>
      <c r="F36" s="214">
        <v>1</v>
      </c>
      <c r="G36" s="215">
        <v>910</v>
      </c>
      <c r="H36" s="215">
        <f t="shared" si="0"/>
        <v>910</v>
      </c>
      <c r="I36" s="1457" t="s">
        <v>3981</v>
      </c>
      <c r="J36" s="933"/>
      <c r="K36" s="933" t="s">
        <v>3977</v>
      </c>
      <c r="L36" s="1453">
        <v>43944</v>
      </c>
      <c r="M36" s="952"/>
      <c r="N36" s="953">
        <v>43959</v>
      </c>
      <c r="O36" s="1453">
        <v>43959</v>
      </c>
      <c r="P36" s="1454">
        <v>43959</v>
      </c>
    </row>
    <row r="37" spans="2:16" s="1460" customFormat="1" ht="19.7" customHeight="1">
      <c r="B37" s="1451">
        <v>5</v>
      </c>
      <c r="C37" s="208" t="s">
        <v>531</v>
      </c>
      <c r="D37" s="208" t="s">
        <v>531</v>
      </c>
      <c r="E37" s="76" t="s">
        <v>3982</v>
      </c>
      <c r="F37" s="246">
        <v>2</v>
      </c>
      <c r="G37" s="941">
        <v>710</v>
      </c>
      <c r="H37" s="941">
        <f t="shared" si="0"/>
        <v>1420</v>
      </c>
      <c r="I37" s="1457" t="s">
        <v>680</v>
      </c>
      <c r="J37" s="933"/>
      <c r="K37" s="933" t="s">
        <v>673</v>
      </c>
      <c r="L37" s="1453">
        <v>43944</v>
      </c>
      <c r="M37" s="952"/>
      <c r="N37" s="953"/>
      <c r="O37" s="1453">
        <v>43958</v>
      </c>
      <c r="P37" s="61">
        <v>43958</v>
      </c>
    </row>
    <row r="38" spans="2:16" s="806" customFormat="1" ht="19.7" customHeight="1">
      <c r="B38" s="1451">
        <v>5</v>
      </c>
      <c r="C38" s="208" t="s">
        <v>531</v>
      </c>
      <c r="D38" s="208" t="s">
        <v>531</v>
      </c>
      <c r="E38" s="157" t="s">
        <v>541</v>
      </c>
      <c r="F38" s="214">
        <v>1</v>
      </c>
      <c r="G38" s="215">
        <v>78</v>
      </c>
      <c r="H38" s="215">
        <f t="shared" si="0"/>
        <v>78</v>
      </c>
      <c r="I38" s="1457" t="s">
        <v>3885</v>
      </c>
      <c r="J38" s="933"/>
      <c r="K38" s="933" t="s">
        <v>673</v>
      </c>
      <c r="L38" s="1453">
        <v>43944</v>
      </c>
      <c r="M38" s="208"/>
      <c r="N38" s="209"/>
      <c r="O38" s="1453">
        <v>43958</v>
      </c>
      <c r="P38" s="61">
        <v>43958</v>
      </c>
    </row>
    <row r="39" spans="2:16" s="806" customFormat="1" ht="19.7" customHeight="1">
      <c r="B39" s="1451">
        <v>5</v>
      </c>
      <c r="C39" s="208" t="s">
        <v>531</v>
      </c>
      <c r="D39" s="208" t="s">
        <v>531</v>
      </c>
      <c r="E39" s="157" t="s">
        <v>772</v>
      </c>
      <c r="F39" s="214">
        <v>2</v>
      </c>
      <c r="G39" s="215">
        <v>268</v>
      </c>
      <c r="H39" s="215">
        <f t="shared" si="0"/>
        <v>536</v>
      </c>
      <c r="I39" s="1457" t="s">
        <v>1460</v>
      </c>
      <c r="J39" s="933"/>
      <c r="K39" s="933" t="s">
        <v>673</v>
      </c>
      <c r="L39" s="1453">
        <v>43944</v>
      </c>
      <c r="M39" s="208"/>
      <c r="N39" s="209"/>
      <c r="O39" s="1453">
        <v>43958</v>
      </c>
      <c r="P39" s="61">
        <v>43958</v>
      </c>
    </row>
    <row r="40" spans="2:16" s="806" customFormat="1" ht="19.7" customHeight="1">
      <c r="B40" s="1456">
        <v>9</v>
      </c>
      <c r="C40" s="208" t="s">
        <v>531</v>
      </c>
      <c r="D40" s="208" t="s">
        <v>531</v>
      </c>
      <c r="E40" s="76" t="s">
        <v>3983</v>
      </c>
      <c r="F40" s="246">
        <v>2</v>
      </c>
      <c r="G40" s="941">
        <v>1520</v>
      </c>
      <c r="H40" s="215">
        <f t="shared" si="0"/>
        <v>3040</v>
      </c>
      <c r="I40" s="1457" t="s">
        <v>651</v>
      </c>
      <c r="J40" s="44"/>
      <c r="K40" s="44" t="s">
        <v>3984</v>
      </c>
      <c r="L40" s="1453">
        <v>43944</v>
      </c>
      <c r="M40" s="208"/>
      <c r="N40" s="209"/>
      <c r="O40" s="1453">
        <v>43958</v>
      </c>
      <c r="P40" s="61">
        <v>43958</v>
      </c>
    </row>
    <row r="41" spans="2:16" s="806" customFormat="1" ht="19.7" customHeight="1">
      <c r="B41" s="1456"/>
      <c r="C41" s="208"/>
      <c r="D41" s="208"/>
      <c r="E41" s="76"/>
      <c r="F41" s="246"/>
      <c r="G41" s="941"/>
      <c r="H41" s="215">
        <f t="shared" si="0"/>
        <v>0</v>
      </c>
      <c r="I41" s="1457"/>
      <c r="J41" s="44"/>
      <c r="K41" s="44"/>
      <c r="L41" s="1453"/>
      <c r="M41" s="208"/>
      <c r="N41" s="209"/>
      <c r="O41" s="209"/>
      <c r="P41" s="210"/>
    </row>
    <row r="42" spans="2:16" s="806" customFormat="1" ht="19.7" customHeight="1">
      <c r="B42" s="1456"/>
      <c r="C42" s="208"/>
      <c r="D42" s="208"/>
      <c r="E42" s="76"/>
      <c r="F42" s="246"/>
      <c r="G42" s="941"/>
      <c r="H42" s="215">
        <f t="shared" si="0"/>
        <v>0</v>
      </c>
      <c r="I42" s="1457"/>
      <c r="J42" s="44"/>
      <c r="K42" s="44"/>
      <c r="L42" s="1453"/>
      <c r="M42" s="208"/>
      <c r="N42" s="209"/>
      <c r="O42" s="209"/>
      <c r="P42" s="210"/>
    </row>
    <row r="43" spans="2:16" s="806" customFormat="1" ht="19.7" customHeight="1">
      <c r="B43" s="1456">
        <v>4</v>
      </c>
      <c r="C43" s="952" t="s">
        <v>292</v>
      </c>
      <c r="D43" s="952" t="s">
        <v>144</v>
      </c>
      <c r="E43" s="932" t="s">
        <v>3985</v>
      </c>
      <c r="F43" s="1461">
        <v>1</v>
      </c>
      <c r="G43" s="931">
        <v>6850</v>
      </c>
      <c r="H43" s="215">
        <f t="shared" si="0"/>
        <v>6850</v>
      </c>
      <c r="I43" s="443" t="s">
        <v>1689</v>
      </c>
      <c r="J43" s="933" t="s">
        <v>3967</v>
      </c>
      <c r="K43" s="933" t="s">
        <v>3969</v>
      </c>
      <c r="L43" s="1453">
        <v>43948</v>
      </c>
      <c r="M43" s="208"/>
      <c r="N43" s="209">
        <v>43959</v>
      </c>
      <c r="O43" s="1462">
        <v>43959</v>
      </c>
      <c r="P43" s="210">
        <v>43959</v>
      </c>
    </row>
    <row r="44" spans="2:16" s="806" customFormat="1" ht="19.7" customHeight="1">
      <c r="B44" s="1456">
        <v>4</v>
      </c>
      <c r="C44" s="952" t="s">
        <v>292</v>
      </c>
      <c r="D44" s="952" t="s">
        <v>144</v>
      </c>
      <c r="E44" s="932" t="s">
        <v>3986</v>
      </c>
      <c r="F44" s="1461">
        <v>1</v>
      </c>
      <c r="G44" s="931">
        <v>17740</v>
      </c>
      <c r="H44" s="215">
        <f t="shared" si="0"/>
        <v>17740</v>
      </c>
      <c r="I44" s="1463" t="s">
        <v>3987</v>
      </c>
      <c r="J44" s="933" t="s">
        <v>3967</v>
      </c>
      <c r="K44" s="933" t="s">
        <v>3969</v>
      </c>
      <c r="L44" s="1453">
        <v>43948</v>
      </c>
      <c r="M44" s="208"/>
      <c r="N44" s="209">
        <v>43959</v>
      </c>
      <c r="O44" s="1462">
        <v>43959</v>
      </c>
      <c r="P44" s="210">
        <v>43959</v>
      </c>
    </row>
    <row r="45" spans="2:16" s="806" customFormat="1" ht="19.7" customHeight="1">
      <c r="B45" s="1456">
        <v>4</v>
      </c>
      <c r="C45" s="1097" t="s">
        <v>292</v>
      </c>
      <c r="D45" s="1097" t="s">
        <v>144</v>
      </c>
      <c r="E45" s="1464" t="s">
        <v>1692</v>
      </c>
      <c r="F45" s="1461">
        <v>1</v>
      </c>
      <c r="G45" s="931">
        <v>180</v>
      </c>
      <c r="H45" s="215">
        <f t="shared" si="0"/>
        <v>180</v>
      </c>
      <c r="I45" s="1465" t="s">
        <v>3988</v>
      </c>
      <c r="J45" s="933" t="s">
        <v>3967</v>
      </c>
      <c r="K45" s="933" t="s">
        <v>3969</v>
      </c>
      <c r="L45" s="1453">
        <v>43948</v>
      </c>
      <c r="M45" s="208"/>
      <c r="N45" s="209">
        <v>43959</v>
      </c>
      <c r="O45" s="1462">
        <v>43959</v>
      </c>
      <c r="P45" s="210">
        <v>43959</v>
      </c>
    </row>
    <row r="46" spans="2:16" s="806" customFormat="1" ht="19.7" customHeight="1">
      <c r="B46" s="1456"/>
      <c r="C46" s="208"/>
      <c r="D46" s="208"/>
      <c r="E46" s="76"/>
      <c r="F46" s="246"/>
      <c r="G46" s="941"/>
      <c r="H46" s="215">
        <f t="shared" si="0"/>
        <v>0</v>
      </c>
      <c r="I46" s="1457"/>
      <c r="J46" s="933"/>
      <c r="K46" s="44"/>
      <c r="L46" s="1453"/>
      <c r="M46" s="208"/>
      <c r="N46" s="209"/>
      <c r="O46" s="209"/>
      <c r="P46" s="210"/>
    </row>
    <row r="47" spans="2:16" s="806" customFormat="1" ht="19.7" customHeight="1">
      <c r="B47" s="1456"/>
      <c r="C47" s="208"/>
      <c r="D47" s="208"/>
      <c r="E47" s="76"/>
      <c r="F47" s="246"/>
      <c r="G47" s="941"/>
      <c r="H47" s="215">
        <f t="shared" si="0"/>
        <v>0</v>
      </c>
      <c r="I47" s="1457"/>
      <c r="J47" s="933"/>
      <c r="K47" s="44"/>
      <c r="L47" s="1453"/>
      <c r="M47" s="208"/>
      <c r="N47" s="209"/>
      <c r="O47" s="209"/>
      <c r="P47" s="210"/>
    </row>
    <row r="48" spans="2:16" s="806" customFormat="1" ht="19.7" customHeight="1">
      <c r="B48" s="1456">
        <v>8</v>
      </c>
      <c r="C48" s="1097" t="s">
        <v>3989</v>
      </c>
      <c r="D48" s="1097" t="s">
        <v>144</v>
      </c>
      <c r="E48" s="1466" t="s">
        <v>3990</v>
      </c>
      <c r="F48" s="1467">
        <v>2</v>
      </c>
      <c r="G48" s="931">
        <v>180</v>
      </c>
      <c r="H48" s="215">
        <f t="shared" si="0"/>
        <v>360</v>
      </c>
      <c r="I48" s="1463" t="s">
        <v>3991</v>
      </c>
      <c r="J48" s="933" t="s">
        <v>3967</v>
      </c>
      <c r="K48" s="933" t="s">
        <v>3977</v>
      </c>
      <c r="L48" s="1453">
        <v>43948</v>
      </c>
      <c r="M48" s="208"/>
      <c r="N48" s="209">
        <v>43959</v>
      </c>
      <c r="O48" s="1462">
        <v>43963</v>
      </c>
      <c r="P48" s="210">
        <v>43962</v>
      </c>
    </row>
    <row r="49" spans="2:16" ht="19.7" customHeight="1">
      <c r="B49" s="938"/>
      <c r="C49" s="21"/>
      <c r="D49" s="21"/>
      <c r="E49" s="30"/>
      <c r="F49" s="1112"/>
      <c r="G49" s="941"/>
      <c r="H49" s="266">
        <f t="shared" si="0"/>
        <v>0</v>
      </c>
      <c r="I49" s="945"/>
      <c r="J49" s="22"/>
      <c r="K49" s="22"/>
      <c r="L49" s="25"/>
      <c r="M49" s="21"/>
      <c r="N49" s="32"/>
      <c r="O49" s="32"/>
      <c r="P49" s="26"/>
    </row>
    <row r="50" spans="2:16" ht="19.7" customHeight="1">
      <c r="B50" s="938"/>
      <c r="C50" s="65"/>
      <c r="D50" s="65"/>
      <c r="E50" s="1468"/>
      <c r="F50" s="1120"/>
      <c r="G50" s="281"/>
      <c r="H50" s="266">
        <f t="shared" si="0"/>
        <v>0</v>
      </c>
      <c r="I50" s="948"/>
      <c r="J50" s="57"/>
      <c r="K50" s="57"/>
      <c r="L50" s="25"/>
      <c r="M50" s="21"/>
      <c r="N50" s="32"/>
      <c r="O50" s="32"/>
      <c r="P50" s="26"/>
    </row>
    <row r="51" spans="2:16" ht="19.7" customHeight="1">
      <c r="B51" s="938">
        <v>7</v>
      </c>
      <c r="C51" s="65" t="s">
        <v>659</v>
      </c>
      <c r="D51" s="65" t="s">
        <v>659</v>
      </c>
      <c r="E51" s="285" t="s">
        <v>3992</v>
      </c>
      <c r="F51" s="1120">
        <v>1</v>
      </c>
      <c r="G51" s="281">
        <v>3800</v>
      </c>
      <c r="H51" s="266">
        <f t="shared" si="0"/>
        <v>3800</v>
      </c>
      <c r="I51" s="59" t="s">
        <v>3993</v>
      </c>
      <c r="J51" s="57" t="s">
        <v>3994</v>
      </c>
      <c r="K51" s="57" t="s">
        <v>3995</v>
      </c>
      <c r="L51" s="25">
        <v>43959</v>
      </c>
      <c r="M51" s="21"/>
      <c r="N51" s="32"/>
      <c r="O51" s="32"/>
      <c r="P51" s="26">
        <v>43963</v>
      </c>
    </row>
    <row r="52" spans="2:16" ht="19.7" customHeight="1">
      <c r="B52" s="938">
        <v>2</v>
      </c>
      <c r="C52" s="65" t="s">
        <v>659</v>
      </c>
      <c r="D52" s="65" t="s">
        <v>659</v>
      </c>
      <c r="E52" s="285" t="s">
        <v>3996</v>
      </c>
      <c r="F52" s="1120">
        <v>1</v>
      </c>
      <c r="G52" s="281">
        <v>3900</v>
      </c>
      <c r="H52" s="266">
        <f t="shared" si="0"/>
        <v>3900</v>
      </c>
      <c r="I52" s="59" t="s">
        <v>1117</v>
      </c>
      <c r="J52" s="57" t="s">
        <v>3994</v>
      </c>
      <c r="K52" s="22" t="s">
        <v>3997</v>
      </c>
      <c r="L52" s="25">
        <v>43959</v>
      </c>
      <c r="M52" s="21"/>
      <c r="N52" s="32"/>
      <c r="O52" s="32"/>
      <c r="P52" s="26">
        <v>43963</v>
      </c>
    </row>
    <row r="53" spans="2:16" ht="19.7" customHeight="1">
      <c r="B53" s="938">
        <v>2</v>
      </c>
      <c r="C53" s="65" t="s">
        <v>659</v>
      </c>
      <c r="D53" s="65" t="s">
        <v>659</v>
      </c>
      <c r="E53" s="285" t="s">
        <v>3998</v>
      </c>
      <c r="F53" s="1120">
        <v>1</v>
      </c>
      <c r="G53" s="281">
        <v>7400</v>
      </c>
      <c r="H53" s="266">
        <f t="shared" si="0"/>
        <v>7400</v>
      </c>
      <c r="I53" s="59" t="s">
        <v>3999</v>
      </c>
      <c r="J53" s="57" t="s">
        <v>3994</v>
      </c>
      <c r="K53" s="22" t="s">
        <v>3997</v>
      </c>
      <c r="L53" s="25">
        <v>43959</v>
      </c>
      <c r="M53" s="21"/>
      <c r="N53" s="32"/>
      <c r="O53" s="32"/>
      <c r="P53" s="26">
        <v>43963</v>
      </c>
    </row>
    <row r="54" spans="2:16" ht="19.7" customHeight="1">
      <c r="B54" s="938">
        <v>4</v>
      </c>
      <c r="C54" s="65" t="s">
        <v>659</v>
      </c>
      <c r="D54" s="65" t="s">
        <v>659</v>
      </c>
      <c r="E54" s="285" t="s">
        <v>4000</v>
      </c>
      <c r="F54" s="1120">
        <v>1</v>
      </c>
      <c r="G54" s="281">
        <v>6200</v>
      </c>
      <c r="H54" s="266">
        <f t="shared" si="0"/>
        <v>6200</v>
      </c>
      <c r="I54" s="59" t="s">
        <v>4001</v>
      </c>
      <c r="J54" s="57" t="s">
        <v>3994</v>
      </c>
      <c r="K54" s="57" t="s">
        <v>3969</v>
      </c>
      <c r="L54" s="25">
        <v>43959</v>
      </c>
      <c r="M54" s="21"/>
      <c r="N54" s="32"/>
      <c r="O54" s="32"/>
      <c r="P54" s="26">
        <v>43963</v>
      </c>
    </row>
    <row r="55" spans="2:16" ht="19.7" customHeight="1">
      <c r="B55" s="938">
        <v>8</v>
      </c>
      <c r="C55" s="65" t="s">
        <v>4002</v>
      </c>
      <c r="D55" s="65" t="s">
        <v>4002</v>
      </c>
      <c r="E55" s="285" t="s">
        <v>4003</v>
      </c>
      <c r="F55" s="1120">
        <v>2</v>
      </c>
      <c r="G55" s="281">
        <v>5600</v>
      </c>
      <c r="H55" s="266">
        <f t="shared" si="0"/>
        <v>11200</v>
      </c>
      <c r="I55" s="59" t="s">
        <v>4004</v>
      </c>
      <c r="J55" s="57" t="s">
        <v>3994</v>
      </c>
      <c r="K55" s="57" t="s">
        <v>3977</v>
      </c>
      <c r="L55" s="25">
        <v>43959</v>
      </c>
      <c r="M55" s="21"/>
      <c r="N55" s="32"/>
      <c r="O55" s="32"/>
      <c r="P55" s="26">
        <v>43963</v>
      </c>
    </row>
    <row r="56" spans="2:16" ht="19.7" customHeight="1">
      <c r="B56" s="938">
        <v>8</v>
      </c>
      <c r="C56" s="65" t="s">
        <v>4002</v>
      </c>
      <c r="D56" s="65" t="s">
        <v>4002</v>
      </c>
      <c r="E56" s="285" t="s">
        <v>4005</v>
      </c>
      <c r="F56" s="1120">
        <v>1</v>
      </c>
      <c r="G56" s="281">
        <v>1700</v>
      </c>
      <c r="H56" s="266">
        <f t="shared" si="0"/>
        <v>1700</v>
      </c>
      <c r="I56" s="1469" t="s">
        <v>4006</v>
      </c>
      <c r="J56" s="57" t="s">
        <v>3994</v>
      </c>
      <c r="K56" s="57" t="s">
        <v>3977</v>
      </c>
      <c r="L56" s="25">
        <v>43959</v>
      </c>
      <c r="M56" s="21"/>
      <c r="N56" s="32"/>
      <c r="O56" s="32"/>
      <c r="P56" s="26">
        <v>43963</v>
      </c>
    </row>
    <row r="57" spans="2:16" ht="19.7" customHeight="1">
      <c r="B57" s="938">
        <v>5</v>
      </c>
      <c r="C57" s="65" t="s">
        <v>4002</v>
      </c>
      <c r="D57" s="65" t="s">
        <v>4002</v>
      </c>
      <c r="E57" s="30" t="s">
        <v>4007</v>
      </c>
      <c r="F57" s="1112">
        <v>1</v>
      </c>
      <c r="G57" s="941">
        <v>16400</v>
      </c>
      <c r="H57" s="266">
        <f t="shared" si="0"/>
        <v>16400</v>
      </c>
      <c r="I57" s="945" t="s">
        <v>714</v>
      </c>
      <c r="J57" s="57" t="s">
        <v>3994</v>
      </c>
      <c r="K57" s="57" t="s">
        <v>673</v>
      </c>
      <c r="L57" s="25">
        <v>43959</v>
      </c>
      <c r="M57" s="21"/>
      <c r="N57" s="32"/>
      <c r="O57" s="32"/>
      <c r="P57" s="26">
        <v>43963</v>
      </c>
    </row>
    <row r="58" spans="2:16" ht="19.7" customHeight="1">
      <c r="B58" s="938">
        <v>5</v>
      </c>
      <c r="C58" s="65" t="s">
        <v>4002</v>
      </c>
      <c r="D58" s="65" t="s">
        <v>4002</v>
      </c>
      <c r="E58" s="30" t="s">
        <v>4008</v>
      </c>
      <c r="F58" s="1112">
        <v>1</v>
      </c>
      <c r="G58" s="941">
        <v>9800</v>
      </c>
      <c r="H58" s="266">
        <f t="shared" si="0"/>
        <v>9800</v>
      </c>
      <c r="I58" s="945" t="s">
        <v>4009</v>
      </c>
      <c r="J58" s="57" t="s">
        <v>3994</v>
      </c>
      <c r="K58" s="57" t="s">
        <v>673</v>
      </c>
      <c r="L58" s="25">
        <v>43959</v>
      </c>
      <c r="M58" s="21"/>
      <c r="N58" s="32"/>
      <c r="O58" s="32"/>
      <c r="P58" s="26">
        <v>43963</v>
      </c>
    </row>
    <row r="59" spans="2:16" ht="19.7" customHeight="1">
      <c r="B59" s="938">
        <v>5</v>
      </c>
      <c r="C59" s="65" t="s">
        <v>4002</v>
      </c>
      <c r="D59" s="65" t="s">
        <v>4002</v>
      </c>
      <c r="E59" s="30" t="s">
        <v>4010</v>
      </c>
      <c r="F59" s="1112">
        <v>1</v>
      </c>
      <c r="G59" s="941">
        <v>8700</v>
      </c>
      <c r="H59" s="266">
        <f t="shared" si="0"/>
        <v>8700</v>
      </c>
      <c r="I59" s="945" t="s">
        <v>718</v>
      </c>
      <c r="J59" s="57" t="s">
        <v>3994</v>
      </c>
      <c r="K59" s="57" t="s">
        <v>673</v>
      </c>
      <c r="L59" s="25">
        <v>43959</v>
      </c>
      <c r="M59" s="21"/>
      <c r="N59" s="32"/>
      <c r="O59" s="32"/>
      <c r="P59" s="26">
        <v>43963</v>
      </c>
    </row>
    <row r="60" spans="2:16" s="62" customFormat="1" ht="19.7" customHeight="1">
      <c r="B60" s="938">
        <v>8</v>
      </c>
      <c r="C60" s="65" t="s">
        <v>4002</v>
      </c>
      <c r="D60" s="65" t="s">
        <v>4002</v>
      </c>
      <c r="E60" s="285" t="s">
        <v>4011</v>
      </c>
      <c r="F60" s="1120">
        <v>1</v>
      </c>
      <c r="G60" s="281">
        <v>8600</v>
      </c>
      <c r="H60" s="266">
        <f t="shared" si="0"/>
        <v>8600</v>
      </c>
      <c r="I60" s="1469" t="s">
        <v>4012</v>
      </c>
      <c r="J60" s="57" t="s">
        <v>3994</v>
      </c>
      <c r="K60" s="57" t="s">
        <v>3977</v>
      </c>
      <c r="L60" s="25">
        <v>43959</v>
      </c>
      <c r="M60" s="65"/>
      <c r="N60" s="58"/>
      <c r="O60" s="58"/>
      <c r="P60" s="26">
        <v>43963</v>
      </c>
    </row>
    <row r="61" spans="2:16" s="62" customFormat="1" ht="19.7" customHeight="1">
      <c r="B61" s="938"/>
      <c r="C61" s="65"/>
      <c r="D61" s="65"/>
      <c r="E61" s="285"/>
      <c r="F61" s="1120"/>
      <c r="G61" s="281"/>
      <c r="H61" s="266">
        <f t="shared" si="0"/>
        <v>0</v>
      </c>
      <c r="I61" s="1469"/>
      <c r="J61" s="57"/>
      <c r="K61" s="57"/>
      <c r="L61" s="60"/>
      <c r="M61" s="65"/>
      <c r="N61" s="58"/>
      <c r="O61" s="58"/>
      <c r="P61" s="61"/>
    </row>
    <row r="62" spans="2:16" s="62" customFormat="1" ht="19.7" customHeight="1">
      <c r="B62" s="938"/>
      <c r="C62" s="65"/>
      <c r="D62" s="65"/>
      <c r="E62" s="285"/>
      <c r="F62" s="1120"/>
      <c r="G62" s="281"/>
      <c r="H62" s="266">
        <f t="shared" si="0"/>
        <v>0</v>
      </c>
      <c r="I62" s="1469"/>
      <c r="J62" s="57"/>
      <c r="K62" s="57"/>
      <c r="L62" s="60"/>
      <c r="M62" s="65"/>
      <c r="N62" s="58"/>
      <c r="O62" s="58"/>
      <c r="P62" s="61"/>
    </row>
    <row r="63" spans="2:16" s="62" customFormat="1" ht="19.7" customHeight="1">
      <c r="B63" s="938"/>
      <c r="C63" s="65"/>
      <c r="D63" s="65"/>
      <c r="E63" s="285"/>
      <c r="F63" s="1120"/>
      <c r="G63" s="281"/>
      <c r="H63" s="266">
        <f t="shared" si="0"/>
        <v>0</v>
      </c>
      <c r="I63" s="1469"/>
      <c r="J63" s="57"/>
      <c r="K63" s="57"/>
      <c r="L63" s="60"/>
      <c r="M63" s="65"/>
      <c r="N63" s="58"/>
      <c r="O63" s="58"/>
      <c r="P63" s="61"/>
    </row>
    <row r="64" spans="2:16" s="62" customFormat="1" ht="19.7" customHeight="1">
      <c r="B64" s="938"/>
      <c r="C64" s="65"/>
      <c r="D64" s="65"/>
      <c r="E64" s="285"/>
      <c r="F64" s="1120"/>
      <c r="G64" s="281"/>
      <c r="H64" s="266">
        <f t="shared" si="0"/>
        <v>0</v>
      </c>
      <c r="I64" s="1469"/>
      <c r="J64" s="57"/>
      <c r="K64" s="57"/>
      <c r="L64" s="60"/>
      <c r="M64" s="65"/>
      <c r="N64" s="58"/>
      <c r="O64" s="58"/>
      <c r="P64" s="61"/>
    </row>
    <row r="65" spans="2:16" ht="19.7" customHeight="1">
      <c r="B65" s="938"/>
      <c r="C65" s="21"/>
      <c r="D65" s="21"/>
      <c r="E65" s="30"/>
      <c r="F65" s="1112"/>
      <c r="G65" s="941"/>
      <c r="H65" s="266">
        <f t="shared" si="0"/>
        <v>0</v>
      </c>
      <c r="I65" s="945"/>
      <c r="J65" s="22"/>
      <c r="K65" s="21"/>
      <c r="L65" s="25"/>
      <c r="M65" s="21"/>
      <c r="N65" s="32"/>
      <c r="O65" s="32"/>
      <c r="P65" s="26"/>
    </row>
    <row r="66" spans="2:16" ht="19.7" customHeight="1">
      <c r="B66" s="938"/>
      <c r="C66" s="21"/>
      <c r="D66" s="21"/>
      <c r="E66" s="30"/>
      <c r="F66" s="1112"/>
      <c r="G66" s="941"/>
      <c r="H66" s="266">
        <f t="shared" si="0"/>
        <v>0</v>
      </c>
      <c r="I66" s="945"/>
      <c r="J66" s="22"/>
      <c r="K66" s="21"/>
      <c r="L66" s="25"/>
      <c r="M66" s="21"/>
      <c r="N66" s="32"/>
      <c r="O66" s="32"/>
      <c r="P66" s="26"/>
    </row>
    <row r="68" spans="2:16">
      <c r="G68" s="197"/>
    </row>
  </sheetData>
  <mergeCells count="6">
    <mergeCell ref="B2:D2"/>
    <mergeCell ref="G2:H2"/>
    <mergeCell ref="B3:D3"/>
    <mergeCell ref="B4:D4"/>
    <mergeCell ref="B5:D5"/>
    <mergeCell ref="B6:D6"/>
  </mergeCells>
  <phoneticPr fontId="4"/>
  <dataValidations count="1">
    <dataValidation imeMode="hiragana" allowBlank="1" showInputMessage="1" showErrorMessage="1" sqref="I51 JE51 TA51 ACW51 AMS51 AWO51 BGK51 BQG51 CAC51 CJY51 CTU51 DDQ51 DNM51 DXI51 EHE51 ERA51 FAW51 FKS51 FUO51 GEK51 GOG51 GYC51 HHY51 HRU51 IBQ51 ILM51 IVI51 JFE51 JPA51 JYW51 KIS51 KSO51 LCK51 LMG51 LWC51 MFY51 MPU51 MZQ51 NJM51 NTI51 ODE51 ONA51 OWW51 PGS51 PQO51 QAK51 QKG51 QUC51 RDY51 RNU51 RXQ51 SHM51 SRI51 TBE51 TLA51 TUW51 UES51 UOO51 UYK51 VIG51 VSC51 WBY51 WLU51 WVQ51 I65587 JE65587 TA65587 ACW65587 AMS65587 AWO65587 BGK65587 BQG65587 CAC65587 CJY65587 CTU65587 DDQ65587 DNM65587 DXI65587 EHE65587 ERA65587 FAW65587 FKS65587 FUO65587 GEK65587 GOG65587 GYC65587 HHY65587 HRU65587 IBQ65587 ILM65587 IVI65587 JFE65587 JPA65587 JYW65587 KIS65587 KSO65587 LCK65587 LMG65587 LWC65587 MFY65587 MPU65587 MZQ65587 NJM65587 NTI65587 ODE65587 ONA65587 OWW65587 PGS65587 PQO65587 QAK65587 QKG65587 QUC65587 RDY65587 RNU65587 RXQ65587 SHM65587 SRI65587 TBE65587 TLA65587 TUW65587 UES65587 UOO65587 UYK65587 VIG65587 VSC65587 WBY65587 WLU65587 WVQ65587 I131123 JE131123 TA131123 ACW131123 AMS131123 AWO131123 BGK131123 BQG131123 CAC131123 CJY131123 CTU131123 DDQ131123 DNM131123 DXI131123 EHE131123 ERA131123 FAW131123 FKS131123 FUO131123 GEK131123 GOG131123 GYC131123 HHY131123 HRU131123 IBQ131123 ILM131123 IVI131123 JFE131123 JPA131123 JYW131123 KIS131123 KSO131123 LCK131123 LMG131123 LWC131123 MFY131123 MPU131123 MZQ131123 NJM131123 NTI131123 ODE131123 ONA131123 OWW131123 PGS131123 PQO131123 QAK131123 QKG131123 QUC131123 RDY131123 RNU131123 RXQ131123 SHM131123 SRI131123 TBE131123 TLA131123 TUW131123 UES131123 UOO131123 UYK131123 VIG131123 VSC131123 WBY131123 WLU131123 WVQ131123 I196659 JE196659 TA196659 ACW196659 AMS196659 AWO196659 BGK196659 BQG196659 CAC196659 CJY196659 CTU196659 DDQ196659 DNM196659 DXI196659 EHE196659 ERA196659 FAW196659 FKS196659 FUO196659 GEK196659 GOG196659 GYC196659 HHY196659 HRU196659 IBQ196659 ILM196659 IVI196659 JFE196659 JPA196659 JYW196659 KIS196659 KSO196659 LCK196659 LMG196659 LWC196659 MFY196659 MPU196659 MZQ196659 NJM196659 NTI196659 ODE196659 ONA196659 OWW196659 PGS196659 PQO196659 QAK196659 QKG196659 QUC196659 RDY196659 RNU196659 RXQ196659 SHM196659 SRI196659 TBE196659 TLA196659 TUW196659 UES196659 UOO196659 UYK196659 VIG196659 VSC196659 WBY196659 WLU196659 WVQ196659 I262195 JE262195 TA262195 ACW262195 AMS262195 AWO262195 BGK262195 BQG262195 CAC262195 CJY262195 CTU262195 DDQ262195 DNM262195 DXI262195 EHE262195 ERA262195 FAW262195 FKS262195 FUO262195 GEK262195 GOG262195 GYC262195 HHY262195 HRU262195 IBQ262195 ILM262195 IVI262195 JFE262195 JPA262195 JYW262195 KIS262195 KSO262195 LCK262195 LMG262195 LWC262195 MFY262195 MPU262195 MZQ262195 NJM262195 NTI262195 ODE262195 ONA262195 OWW262195 PGS262195 PQO262195 QAK262195 QKG262195 QUC262195 RDY262195 RNU262195 RXQ262195 SHM262195 SRI262195 TBE262195 TLA262195 TUW262195 UES262195 UOO262195 UYK262195 VIG262195 VSC262195 WBY262195 WLU262195 WVQ262195 I327731 JE327731 TA327731 ACW327731 AMS327731 AWO327731 BGK327731 BQG327731 CAC327731 CJY327731 CTU327731 DDQ327731 DNM327731 DXI327731 EHE327731 ERA327731 FAW327731 FKS327731 FUO327731 GEK327731 GOG327731 GYC327731 HHY327731 HRU327731 IBQ327731 ILM327731 IVI327731 JFE327731 JPA327731 JYW327731 KIS327731 KSO327731 LCK327731 LMG327731 LWC327731 MFY327731 MPU327731 MZQ327731 NJM327731 NTI327731 ODE327731 ONA327731 OWW327731 PGS327731 PQO327731 QAK327731 QKG327731 QUC327731 RDY327731 RNU327731 RXQ327731 SHM327731 SRI327731 TBE327731 TLA327731 TUW327731 UES327731 UOO327731 UYK327731 VIG327731 VSC327731 WBY327731 WLU327731 WVQ327731 I393267 JE393267 TA393267 ACW393267 AMS393267 AWO393267 BGK393267 BQG393267 CAC393267 CJY393267 CTU393267 DDQ393267 DNM393267 DXI393267 EHE393267 ERA393267 FAW393267 FKS393267 FUO393267 GEK393267 GOG393267 GYC393267 HHY393267 HRU393267 IBQ393267 ILM393267 IVI393267 JFE393267 JPA393267 JYW393267 KIS393267 KSO393267 LCK393267 LMG393267 LWC393267 MFY393267 MPU393267 MZQ393267 NJM393267 NTI393267 ODE393267 ONA393267 OWW393267 PGS393267 PQO393267 QAK393267 QKG393267 QUC393267 RDY393267 RNU393267 RXQ393267 SHM393267 SRI393267 TBE393267 TLA393267 TUW393267 UES393267 UOO393267 UYK393267 VIG393267 VSC393267 WBY393267 WLU393267 WVQ393267 I458803 JE458803 TA458803 ACW458803 AMS458803 AWO458803 BGK458803 BQG458803 CAC458803 CJY458803 CTU458803 DDQ458803 DNM458803 DXI458803 EHE458803 ERA458803 FAW458803 FKS458803 FUO458803 GEK458803 GOG458803 GYC458803 HHY458803 HRU458803 IBQ458803 ILM458803 IVI458803 JFE458803 JPA458803 JYW458803 KIS458803 KSO458803 LCK458803 LMG458803 LWC458803 MFY458803 MPU458803 MZQ458803 NJM458803 NTI458803 ODE458803 ONA458803 OWW458803 PGS458803 PQO458803 QAK458803 QKG458803 QUC458803 RDY458803 RNU458803 RXQ458803 SHM458803 SRI458803 TBE458803 TLA458803 TUW458803 UES458803 UOO458803 UYK458803 VIG458803 VSC458803 WBY458803 WLU458803 WVQ458803 I524339 JE524339 TA524339 ACW524339 AMS524339 AWO524339 BGK524339 BQG524339 CAC524339 CJY524339 CTU524339 DDQ524339 DNM524339 DXI524339 EHE524339 ERA524339 FAW524339 FKS524339 FUO524339 GEK524339 GOG524339 GYC524339 HHY524339 HRU524339 IBQ524339 ILM524339 IVI524339 JFE524339 JPA524339 JYW524339 KIS524339 KSO524339 LCK524339 LMG524339 LWC524339 MFY524339 MPU524339 MZQ524339 NJM524339 NTI524339 ODE524339 ONA524339 OWW524339 PGS524339 PQO524339 QAK524339 QKG524339 QUC524339 RDY524339 RNU524339 RXQ524339 SHM524339 SRI524339 TBE524339 TLA524339 TUW524339 UES524339 UOO524339 UYK524339 VIG524339 VSC524339 WBY524339 WLU524339 WVQ524339 I589875 JE589875 TA589875 ACW589875 AMS589875 AWO589875 BGK589875 BQG589875 CAC589875 CJY589875 CTU589875 DDQ589875 DNM589875 DXI589875 EHE589875 ERA589875 FAW589875 FKS589875 FUO589875 GEK589875 GOG589875 GYC589875 HHY589875 HRU589875 IBQ589875 ILM589875 IVI589875 JFE589875 JPA589875 JYW589875 KIS589875 KSO589875 LCK589875 LMG589875 LWC589875 MFY589875 MPU589875 MZQ589875 NJM589875 NTI589875 ODE589875 ONA589875 OWW589875 PGS589875 PQO589875 QAK589875 QKG589875 QUC589875 RDY589875 RNU589875 RXQ589875 SHM589875 SRI589875 TBE589875 TLA589875 TUW589875 UES589875 UOO589875 UYK589875 VIG589875 VSC589875 WBY589875 WLU589875 WVQ589875 I655411 JE655411 TA655411 ACW655411 AMS655411 AWO655411 BGK655411 BQG655411 CAC655411 CJY655411 CTU655411 DDQ655411 DNM655411 DXI655411 EHE655411 ERA655411 FAW655411 FKS655411 FUO655411 GEK655411 GOG655411 GYC655411 HHY655411 HRU655411 IBQ655411 ILM655411 IVI655411 JFE655411 JPA655411 JYW655411 KIS655411 KSO655411 LCK655411 LMG655411 LWC655411 MFY655411 MPU655411 MZQ655411 NJM655411 NTI655411 ODE655411 ONA655411 OWW655411 PGS655411 PQO655411 QAK655411 QKG655411 QUC655411 RDY655411 RNU655411 RXQ655411 SHM655411 SRI655411 TBE655411 TLA655411 TUW655411 UES655411 UOO655411 UYK655411 VIG655411 VSC655411 WBY655411 WLU655411 WVQ655411 I720947 JE720947 TA720947 ACW720947 AMS720947 AWO720947 BGK720947 BQG720947 CAC720947 CJY720947 CTU720947 DDQ720947 DNM720947 DXI720947 EHE720947 ERA720947 FAW720947 FKS720947 FUO720947 GEK720947 GOG720947 GYC720947 HHY720947 HRU720947 IBQ720947 ILM720947 IVI720947 JFE720947 JPA720947 JYW720947 KIS720947 KSO720947 LCK720947 LMG720947 LWC720947 MFY720947 MPU720947 MZQ720947 NJM720947 NTI720947 ODE720947 ONA720947 OWW720947 PGS720947 PQO720947 QAK720947 QKG720947 QUC720947 RDY720947 RNU720947 RXQ720947 SHM720947 SRI720947 TBE720947 TLA720947 TUW720947 UES720947 UOO720947 UYK720947 VIG720947 VSC720947 WBY720947 WLU720947 WVQ720947 I786483 JE786483 TA786483 ACW786483 AMS786483 AWO786483 BGK786483 BQG786483 CAC786483 CJY786483 CTU786483 DDQ786483 DNM786483 DXI786483 EHE786483 ERA786483 FAW786483 FKS786483 FUO786483 GEK786483 GOG786483 GYC786483 HHY786483 HRU786483 IBQ786483 ILM786483 IVI786483 JFE786483 JPA786483 JYW786483 KIS786483 KSO786483 LCK786483 LMG786483 LWC786483 MFY786483 MPU786483 MZQ786483 NJM786483 NTI786483 ODE786483 ONA786483 OWW786483 PGS786483 PQO786483 QAK786483 QKG786483 QUC786483 RDY786483 RNU786483 RXQ786483 SHM786483 SRI786483 TBE786483 TLA786483 TUW786483 UES786483 UOO786483 UYK786483 VIG786483 VSC786483 WBY786483 WLU786483 WVQ786483 I852019 JE852019 TA852019 ACW852019 AMS852019 AWO852019 BGK852019 BQG852019 CAC852019 CJY852019 CTU852019 DDQ852019 DNM852019 DXI852019 EHE852019 ERA852019 FAW852019 FKS852019 FUO852019 GEK852019 GOG852019 GYC852019 HHY852019 HRU852019 IBQ852019 ILM852019 IVI852019 JFE852019 JPA852019 JYW852019 KIS852019 KSO852019 LCK852019 LMG852019 LWC852019 MFY852019 MPU852019 MZQ852019 NJM852019 NTI852019 ODE852019 ONA852019 OWW852019 PGS852019 PQO852019 QAK852019 QKG852019 QUC852019 RDY852019 RNU852019 RXQ852019 SHM852019 SRI852019 TBE852019 TLA852019 TUW852019 UES852019 UOO852019 UYK852019 VIG852019 VSC852019 WBY852019 WLU852019 WVQ852019 I917555 JE917555 TA917555 ACW917555 AMS917555 AWO917555 BGK917555 BQG917555 CAC917555 CJY917555 CTU917555 DDQ917555 DNM917555 DXI917555 EHE917555 ERA917555 FAW917555 FKS917555 FUO917555 GEK917555 GOG917555 GYC917555 HHY917555 HRU917555 IBQ917555 ILM917555 IVI917555 JFE917555 JPA917555 JYW917555 KIS917555 KSO917555 LCK917555 LMG917555 LWC917555 MFY917555 MPU917555 MZQ917555 NJM917555 NTI917555 ODE917555 ONA917555 OWW917555 PGS917555 PQO917555 QAK917555 QKG917555 QUC917555 RDY917555 RNU917555 RXQ917555 SHM917555 SRI917555 TBE917555 TLA917555 TUW917555 UES917555 UOO917555 UYK917555 VIG917555 VSC917555 WBY917555 WLU917555 WVQ917555 I983091 JE983091 TA983091 ACW983091 AMS983091 AWO983091 BGK983091 BQG983091 CAC983091 CJY983091 CTU983091 DDQ983091 DNM983091 DXI983091 EHE983091 ERA983091 FAW983091 FKS983091 FUO983091 GEK983091 GOG983091 GYC983091 HHY983091 HRU983091 IBQ983091 ILM983091 IVI983091 JFE983091 JPA983091 JYW983091 KIS983091 KSO983091 LCK983091 LMG983091 LWC983091 MFY983091 MPU983091 MZQ983091 NJM983091 NTI983091 ODE983091 ONA983091 OWW983091 PGS983091 PQO983091 QAK983091 QKG983091 QUC983091 RDY983091 RNU983091 RXQ983091 SHM983091 SRI983091 TBE983091 TLA983091 TUW983091 UES983091 UOO983091 UYK983091 VIG983091 VSC983091 WBY983091 WLU983091 WVQ983091" xr:uid="{F9FD4EEF-DF09-4F7B-B02E-D4140C3B1A6E}"/>
  </dataValidations>
  <pageMargins left="0.7" right="0.7" top="0.75" bottom="0.75" header="0.3" footer="0.3"/>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346A5-B754-455F-8D8C-8738EE8FF003}">
  <dimension ref="A1:G14"/>
  <sheetViews>
    <sheetView workbookViewId="0">
      <selection activeCell="C21" sqref="C21"/>
    </sheetView>
  </sheetViews>
  <sheetFormatPr defaultColWidth="10.125" defaultRowHeight="19.5"/>
  <cols>
    <col min="1" max="1" width="7.625" style="545" customWidth="1"/>
    <col min="2" max="2" width="7.125" style="545" bestFit="1" customWidth="1"/>
    <col min="3" max="3" width="14" style="545" bestFit="1" customWidth="1"/>
    <col min="4" max="4" width="32.5" style="545" bestFit="1" customWidth="1"/>
    <col min="5" max="5" width="6.625" style="545" bestFit="1" customWidth="1"/>
    <col min="6" max="6" width="27.875" style="545" customWidth="1"/>
    <col min="7" max="7" width="17.875" style="545" bestFit="1" customWidth="1"/>
    <col min="8" max="256" width="10.125" style="545"/>
    <col min="257" max="257" width="7.625" style="545" customWidth="1"/>
    <col min="258" max="258" width="7.125" style="545" bestFit="1" customWidth="1"/>
    <col min="259" max="259" width="14" style="545" bestFit="1" customWidth="1"/>
    <col min="260" max="260" width="32.5" style="545" bestFit="1" customWidth="1"/>
    <col min="261" max="261" width="6.625" style="545" bestFit="1" customWidth="1"/>
    <col min="262" max="262" width="27.875" style="545" customWidth="1"/>
    <col min="263" max="263" width="17.875" style="545" bestFit="1" customWidth="1"/>
    <col min="264" max="512" width="10.125" style="545"/>
    <col min="513" max="513" width="7.625" style="545" customWidth="1"/>
    <col min="514" max="514" width="7.125" style="545" bestFit="1" customWidth="1"/>
    <col min="515" max="515" width="14" style="545" bestFit="1" customWidth="1"/>
    <col min="516" max="516" width="32.5" style="545" bestFit="1" customWidth="1"/>
    <col min="517" max="517" width="6.625" style="545" bestFit="1" customWidth="1"/>
    <col min="518" max="518" width="27.875" style="545" customWidth="1"/>
    <col min="519" max="519" width="17.875" style="545" bestFit="1" customWidth="1"/>
    <col min="520" max="768" width="10.125" style="545"/>
    <col min="769" max="769" width="7.625" style="545" customWidth="1"/>
    <col min="770" max="770" width="7.125" style="545" bestFit="1" customWidth="1"/>
    <col min="771" max="771" width="14" style="545" bestFit="1" customWidth="1"/>
    <col min="772" max="772" width="32.5" style="545" bestFit="1" customWidth="1"/>
    <col min="773" max="773" width="6.625" style="545" bestFit="1" customWidth="1"/>
    <col min="774" max="774" width="27.875" style="545" customWidth="1"/>
    <col min="775" max="775" width="17.875" style="545" bestFit="1" customWidth="1"/>
    <col min="776" max="1024" width="10.125" style="545"/>
    <col min="1025" max="1025" width="7.625" style="545" customWidth="1"/>
    <col min="1026" max="1026" width="7.125" style="545" bestFit="1" customWidth="1"/>
    <col min="1027" max="1027" width="14" style="545" bestFit="1" customWidth="1"/>
    <col min="1028" max="1028" width="32.5" style="545" bestFit="1" customWidth="1"/>
    <col min="1029" max="1029" width="6.625" style="545" bestFit="1" customWidth="1"/>
    <col min="1030" max="1030" width="27.875" style="545" customWidth="1"/>
    <col min="1031" max="1031" width="17.875" style="545" bestFit="1" customWidth="1"/>
    <col min="1032" max="1280" width="10.125" style="545"/>
    <col min="1281" max="1281" width="7.625" style="545" customWidth="1"/>
    <col min="1282" max="1282" width="7.125" style="545" bestFit="1" customWidth="1"/>
    <col min="1283" max="1283" width="14" style="545" bestFit="1" customWidth="1"/>
    <col min="1284" max="1284" width="32.5" style="545" bestFit="1" customWidth="1"/>
    <col min="1285" max="1285" width="6.625" style="545" bestFit="1" customWidth="1"/>
    <col min="1286" max="1286" width="27.875" style="545" customWidth="1"/>
    <col min="1287" max="1287" width="17.875" style="545" bestFit="1" customWidth="1"/>
    <col min="1288" max="1536" width="10.125" style="545"/>
    <col min="1537" max="1537" width="7.625" style="545" customWidth="1"/>
    <col min="1538" max="1538" width="7.125" style="545" bestFit="1" customWidth="1"/>
    <col min="1539" max="1539" width="14" style="545" bestFit="1" customWidth="1"/>
    <col min="1540" max="1540" width="32.5" style="545" bestFit="1" customWidth="1"/>
    <col min="1541" max="1541" width="6.625" style="545" bestFit="1" customWidth="1"/>
    <col min="1542" max="1542" width="27.875" style="545" customWidth="1"/>
    <col min="1543" max="1543" width="17.875" style="545" bestFit="1" customWidth="1"/>
    <col min="1544" max="1792" width="10.125" style="545"/>
    <col min="1793" max="1793" width="7.625" style="545" customWidth="1"/>
    <col min="1794" max="1794" width="7.125" style="545" bestFit="1" customWidth="1"/>
    <col min="1795" max="1795" width="14" style="545" bestFit="1" customWidth="1"/>
    <col min="1796" max="1796" width="32.5" style="545" bestFit="1" customWidth="1"/>
    <col min="1797" max="1797" width="6.625" style="545" bestFit="1" customWidth="1"/>
    <col min="1798" max="1798" width="27.875" style="545" customWidth="1"/>
    <col min="1799" max="1799" width="17.875" style="545" bestFit="1" customWidth="1"/>
    <col min="1800" max="2048" width="10.125" style="545"/>
    <col min="2049" max="2049" width="7.625" style="545" customWidth="1"/>
    <col min="2050" max="2050" width="7.125" style="545" bestFit="1" customWidth="1"/>
    <col min="2051" max="2051" width="14" style="545" bestFit="1" customWidth="1"/>
    <col min="2052" max="2052" width="32.5" style="545" bestFit="1" customWidth="1"/>
    <col min="2053" max="2053" width="6.625" style="545" bestFit="1" customWidth="1"/>
    <col min="2054" max="2054" width="27.875" style="545" customWidth="1"/>
    <col min="2055" max="2055" width="17.875" style="545" bestFit="1" customWidth="1"/>
    <col min="2056" max="2304" width="10.125" style="545"/>
    <col min="2305" max="2305" width="7.625" style="545" customWidth="1"/>
    <col min="2306" max="2306" width="7.125" style="545" bestFit="1" customWidth="1"/>
    <col min="2307" max="2307" width="14" style="545" bestFit="1" customWidth="1"/>
    <col min="2308" max="2308" width="32.5" style="545" bestFit="1" customWidth="1"/>
    <col min="2309" max="2309" width="6.625" style="545" bestFit="1" customWidth="1"/>
    <col min="2310" max="2310" width="27.875" style="545" customWidth="1"/>
    <col min="2311" max="2311" width="17.875" style="545" bestFit="1" customWidth="1"/>
    <col min="2312" max="2560" width="10.125" style="545"/>
    <col min="2561" max="2561" width="7.625" style="545" customWidth="1"/>
    <col min="2562" max="2562" width="7.125" style="545" bestFit="1" customWidth="1"/>
    <col min="2563" max="2563" width="14" style="545" bestFit="1" customWidth="1"/>
    <col min="2564" max="2564" width="32.5" style="545" bestFit="1" customWidth="1"/>
    <col min="2565" max="2565" width="6.625" style="545" bestFit="1" customWidth="1"/>
    <col min="2566" max="2566" width="27.875" style="545" customWidth="1"/>
    <col min="2567" max="2567" width="17.875" style="545" bestFit="1" customWidth="1"/>
    <col min="2568" max="2816" width="10.125" style="545"/>
    <col min="2817" max="2817" width="7.625" style="545" customWidth="1"/>
    <col min="2818" max="2818" width="7.125" style="545" bestFit="1" customWidth="1"/>
    <col min="2819" max="2819" width="14" style="545" bestFit="1" customWidth="1"/>
    <col min="2820" max="2820" width="32.5" style="545" bestFit="1" customWidth="1"/>
    <col min="2821" max="2821" width="6.625" style="545" bestFit="1" customWidth="1"/>
    <col min="2822" max="2822" width="27.875" style="545" customWidth="1"/>
    <col min="2823" max="2823" width="17.875" style="545" bestFit="1" customWidth="1"/>
    <col min="2824" max="3072" width="10.125" style="545"/>
    <col min="3073" max="3073" width="7.625" style="545" customWidth="1"/>
    <col min="3074" max="3074" width="7.125" style="545" bestFit="1" customWidth="1"/>
    <col min="3075" max="3075" width="14" style="545" bestFit="1" customWidth="1"/>
    <col min="3076" max="3076" width="32.5" style="545" bestFit="1" customWidth="1"/>
    <col min="3077" max="3077" width="6.625" style="545" bestFit="1" customWidth="1"/>
    <col min="3078" max="3078" width="27.875" style="545" customWidth="1"/>
    <col min="3079" max="3079" width="17.875" style="545" bestFit="1" customWidth="1"/>
    <col min="3080" max="3328" width="10.125" style="545"/>
    <col min="3329" max="3329" width="7.625" style="545" customWidth="1"/>
    <col min="3330" max="3330" width="7.125" style="545" bestFit="1" customWidth="1"/>
    <col min="3331" max="3331" width="14" style="545" bestFit="1" customWidth="1"/>
    <col min="3332" max="3332" width="32.5" style="545" bestFit="1" customWidth="1"/>
    <col min="3333" max="3333" width="6.625" style="545" bestFit="1" customWidth="1"/>
    <col min="3334" max="3334" width="27.875" style="545" customWidth="1"/>
    <col min="3335" max="3335" width="17.875" style="545" bestFit="1" customWidth="1"/>
    <col min="3336" max="3584" width="10.125" style="545"/>
    <col min="3585" max="3585" width="7.625" style="545" customWidth="1"/>
    <col min="3586" max="3586" width="7.125" style="545" bestFit="1" customWidth="1"/>
    <col min="3587" max="3587" width="14" style="545" bestFit="1" customWidth="1"/>
    <col min="3588" max="3588" width="32.5" style="545" bestFit="1" customWidth="1"/>
    <col min="3589" max="3589" width="6.625" style="545" bestFit="1" customWidth="1"/>
    <col min="3590" max="3590" width="27.875" style="545" customWidth="1"/>
    <col min="3591" max="3591" width="17.875" style="545" bestFit="1" customWidth="1"/>
    <col min="3592" max="3840" width="10.125" style="545"/>
    <col min="3841" max="3841" width="7.625" style="545" customWidth="1"/>
    <col min="3842" max="3842" width="7.125" style="545" bestFit="1" customWidth="1"/>
    <col min="3843" max="3843" width="14" style="545" bestFit="1" customWidth="1"/>
    <col min="3844" max="3844" width="32.5" style="545" bestFit="1" customWidth="1"/>
    <col min="3845" max="3845" width="6.625" style="545" bestFit="1" customWidth="1"/>
    <col min="3846" max="3846" width="27.875" style="545" customWidth="1"/>
    <col min="3847" max="3847" width="17.875" style="545" bestFit="1" customWidth="1"/>
    <col min="3848" max="4096" width="10.125" style="545"/>
    <col min="4097" max="4097" width="7.625" style="545" customWidth="1"/>
    <col min="4098" max="4098" width="7.125" style="545" bestFit="1" customWidth="1"/>
    <col min="4099" max="4099" width="14" style="545" bestFit="1" customWidth="1"/>
    <col min="4100" max="4100" width="32.5" style="545" bestFit="1" customWidth="1"/>
    <col min="4101" max="4101" width="6.625" style="545" bestFit="1" customWidth="1"/>
    <col min="4102" max="4102" width="27.875" style="545" customWidth="1"/>
    <col min="4103" max="4103" width="17.875" style="545" bestFit="1" customWidth="1"/>
    <col min="4104" max="4352" width="10.125" style="545"/>
    <col min="4353" max="4353" width="7.625" style="545" customWidth="1"/>
    <col min="4354" max="4354" width="7.125" style="545" bestFit="1" customWidth="1"/>
    <col min="4355" max="4355" width="14" style="545" bestFit="1" customWidth="1"/>
    <col min="4356" max="4356" width="32.5" style="545" bestFit="1" customWidth="1"/>
    <col min="4357" max="4357" width="6.625" style="545" bestFit="1" customWidth="1"/>
    <col min="4358" max="4358" width="27.875" style="545" customWidth="1"/>
    <col min="4359" max="4359" width="17.875" style="545" bestFit="1" customWidth="1"/>
    <col min="4360" max="4608" width="10.125" style="545"/>
    <col min="4609" max="4609" width="7.625" style="545" customWidth="1"/>
    <col min="4610" max="4610" width="7.125" style="545" bestFit="1" customWidth="1"/>
    <col min="4611" max="4611" width="14" style="545" bestFit="1" customWidth="1"/>
    <col min="4612" max="4612" width="32.5" style="545" bestFit="1" customWidth="1"/>
    <col min="4613" max="4613" width="6.625" style="545" bestFit="1" customWidth="1"/>
    <col min="4614" max="4614" width="27.875" style="545" customWidth="1"/>
    <col min="4615" max="4615" width="17.875" style="545" bestFit="1" customWidth="1"/>
    <col min="4616" max="4864" width="10.125" style="545"/>
    <col min="4865" max="4865" width="7.625" style="545" customWidth="1"/>
    <col min="4866" max="4866" width="7.125" style="545" bestFit="1" customWidth="1"/>
    <col min="4867" max="4867" width="14" style="545" bestFit="1" customWidth="1"/>
    <col min="4868" max="4868" width="32.5" style="545" bestFit="1" customWidth="1"/>
    <col min="4869" max="4869" width="6.625" style="545" bestFit="1" customWidth="1"/>
    <col min="4870" max="4870" width="27.875" style="545" customWidth="1"/>
    <col min="4871" max="4871" width="17.875" style="545" bestFit="1" customWidth="1"/>
    <col min="4872" max="5120" width="10.125" style="545"/>
    <col min="5121" max="5121" width="7.625" style="545" customWidth="1"/>
    <col min="5122" max="5122" width="7.125" style="545" bestFit="1" customWidth="1"/>
    <col min="5123" max="5123" width="14" style="545" bestFit="1" customWidth="1"/>
    <col min="5124" max="5124" width="32.5" style="545" bestFit="1" customWidth="1"/>
    <col min="5125" max="5125" width="6.625" style="545" bestFit="1" customWidth="1"/>
    <col min="5126" max="5126" width="27.875" style="545" customWidth="1"/>
    <col min="5127" max="5127" width="17.875" style="545" bestFit="1" customWidth="1"/>
    <col min="5128" max="5376" width="10.125" style="545"/>
    <col min="5377" max="5377" width="7.625" style="545" customWidth="1"/>
    <col min="5378" max="5378" width="7.125" style="545" bestFit="1" customWidth="1"/>
    <col min="5379" max="5379" width="14" style="545" bestFit="1" customWidth="1"/>
    <col min="5380" max="5380" width="32.5" style="545" bestFit="1" customWidth="1"/>
    <col min="5381" max="5381" width="6.625" style="545" bestFit="1" customWidth="1"/>
    <col min="5382" max="5382" width="27.875" style="545" customWidth="1"/>
    <col min="5383" max="5383" width="17.875" style="545" bestFit="1" customWidth="1"/>
    <col min="5384" max="5632" width="10.125" style="545"/>
    <col min="5633" max="5633" width="7.625" style="545" customWidth="1"/>
    <col min="5634" max="5634" width="7.125" style="545" bestFit="1" customWidth="1"/>
    <col min="5635" max="5635" width="14" style="545" bestFit="1" customWidth="1"/>
    <col min="5636" max="5636" width="32.5" style="545" bestFit="1" customWidth="1"/>
    <col min="5637" max="5637" width="6.625" style="545" bestFit="1" customWidth="1"/>
    <col min="5638" max="5638" width="27.875" style="545" customWidth="1"/>
    <col min="5639" max="5639" width="17.875" style="545" bestFit="1" customWidth="1"/>
    <col min="5640" max="5888" width="10.125" style="545"/>
    <col min="5889" max="5889" width="7.625" style="545" customWidth="1"/>
    <col min="5890" max="5890" width="7.125" style="545" bestFit="1" customWidth="1"/>
    <col min="5891" max="5891" width="14" style="545" bestFit="1" customWidth="1"/>
    <col min="5892" max="5892" width="32.5" style="545" bestFit="1" customWidth="1"/>
    <col min="5893" max="5893" width="6.625" style="545" bestFit="1" customWidth="1"/>
    <col min="5894" max="5894" width="27.875" style="545" customWidth="1"/>
    <col min="5895" max="5895" width="17.875" style="545" bestFit="1" customWidth="1"/>
    <col min="5896" max="6144" width="10.125" style="545"/>
    <col min="6145" max="6145" width="7.625" style="545" customWidth="1"/>
    <col min="6146" max="6146" width="7.125" style="545" bestFit="1" customWidth="1"/>
    <col min="6147" max="6147" width="14" style="545" bestFit="1" customWidth="1"/>
    <col min="6148" max="6148" width="32.5" style="545" bestFit="1" customWidth="1"/>
    <col min="6149" max="6149" width="6.625" style="545" bestFit="1" customWidth="1"/>
    <col min="6150" max="6150" width="27.875" style="545" customWidth="1"/>
    <col min="6151" max="6151" width="17.875" style="545" bestFit="1" customWidth="1"/>
    <col min="6152" max="6400" width="10.125" style="545"/>
    <col min="6401" max="6401" width="7.625" style="545" customWidth="1"/>
    <col min="6402" max="6402" width="7.125" style="545" bestFit="1" customWidth="1"/>
    <col min="6403" max="6403" width="14" style="545" bestFit="1" customWidth="1"/>
    <col min="6404" max="6404" width="32.5" style="545" bestFit="1" customWidth="1"/>
    <col min="6405" max="6405" width="6.625" style="545" bestFit="1" customWidth="1"/>
    <col min="6406" max="6406" width="27.875" style="545" customWidth="1"/>
    <col min="6407" max="6407" width="17.875" style="545" bestFit="1" customWidth="1"/>
    <col min="6408" max="6656" width="10.125" style="545"/>
    <col min="6657" max="6657" width="7.625" style="545" customWidth="1"/>
    <col min="6658" max="6658" width="7.125" style="545" bestFit="1" customWidth="1"/>
    <col min="6659" max="6659" width="14" style="545" bestFit="1" customWidth="1"/>
    <col min="6660" max="6660" width="32.5" style="545" bestFit="1" customWidth="1"/>
    <col min="6661" max="6661" width="6.625" style="545" bestFit="1" customWidth="1"/>
    <col min="6662" max="6662" width="27.875" style="545" customWidth="1"/>
    <col min="6663" max="6663" width="17.875" style="545" bestFit="1" customWidth="1"/>
    <col min="6664" max="6912" width="10.125" style="545"/>
    <col min="6913" max="6913" width="7.625" style="545" customWidth="1"/>
    <col min="6914" max="6914" width="7.125" style="545" bestFit="1" customWidth="1"/>
    <col min="6915" max="6915" width="14" style="545" bestFit="1" customWidth="1"/>
    <col min="6916" max="6916" width="32.5" style="545" bestFit="1" customWidth="1"/>
    <col min="6917" max="6917" width="6.625" style="545" bestFit="1" customWidth="1"/>
    <col min="6918" max="6918" width="27.875" style="545" customWidth="1"/>
    <col min="6919" max="6919" width="17.875" style="545" bestFit="1" customWidth="1"/>
    <col min="6920" max="7168" width="10.125" style="545"/>
    <col min="7169" max="7169" width="7.625" style="545" customWidth="1"/>
    <col min="7170" max="7170" width="7.125" style="545" bestFit="1" customWidth="1"/>
    <col min="7171" max="7171" width="14" style="545" bestFit="1" customWidth="1"/>
    <col min="7172" max="7172" width="32.5" style="545" bestFit="1" customWidth="1"/>
    <col min="7173" max="7173" width="6.625" style="545" bestFit="1" customWidth="1"/>
    <col min="7174" max="7174" width="27.875" style="545" customWidth="1"/>
    <col min="7175" max="7175" width="17.875" style="545" bestFit="1" customWidth="1"/>
    <col min="7176" max="7424" width="10.125" style="545"/>
    <col min="7425" max="7425" width="7.625" style="545" customWidth="1"/>
    <col min="7426" max="7426" width="7.125" style="545" bestFit="1" customWidth="1"/>
    <col min="7427" max="7427" width="14" style="545" bestFit="1" customWidth="1"/>
    <col min="7428" max="7428" width="32.5" style="545" bestFit="1" customWidth="1"/>
    <col min="7429" max="7429" width="6.625" style="545" bestFit="1" customWidth="1"/>
    <col min="7430" max="7430" width="27.875" style="545" customWidth="1"/>
    <col min="7431" max="7431" width="17.875" style="545" bestFit="1" customWidth="1"/>
    <col min="7432" max="7680" width="10.125" style="545"/>
    <col min="7681" max="7681" width="7.625" style="545" customWidth="1"/>
    <col min="7682" max="7682" width="7.125" style="545" bestFit="1" customWidth="1"/>
    <col min="7683" max="7683" width="14" style="545" bestFit="1" customWidth="1"/>
    <col min="7684" max="7684" width="32.5" style="545" bestFit="1" customWidth="1"/>
    <col min="7685" max="7685" width="6.625" style="545" bestFit="1" customWidth="1"/>
    <col min="7686" max="7686" width="27.875" style="545" customWidth="1"/>
    <col min="7687" max="7687" width="17.875" style="545" bestFit="1" customWidth="1"/>
    <col min="7688" max="7936" width="10.125" style="545"/>
    <col min="7937" max="7937" width="7.625" style="545" customWidth="1"/>
    <col min="7938" max="7938" width="7.125" style="545" bestFit="1" customWidth="1"/>
    <col min="7939" max="7939" width="14" style="545" bestFit="1" customWidth="1"/>
    <col min="7940" max="7940" width="32.5" style="545" bestFit="1" customWidth="1"/>
    <col min="7941" max="7941" width="6.625" style="545" bestFit="1" customWidth="1"/>
    <col min="7942" max="7942" width="27.875" style="545" customWidth="1"/>
    <col min="7943" max="7943" width="17.875" style="545" bestFit="1" customWidth="1"/>
    <col min="7944" max="8192" width="10.125" style="545"/>
    <col min="8193" max="8193" width="7.625" style="545" customWidth="1"/>
    <col min="8194" max="8194" width="7.125" style="545" bestFit="1" customWidth="1"/>
    <col min="8195" max="8195" width="14" style="545" bestFit="1" customWidth="1"/>
    <col min="8196" max="8196" width="32.5" style="545" bestFit="1" customWidth="1"/>
    <col min="8197" max="8197" width="6.625" style="545" bestFit="1" customWidth="1"/>
    <col min="8198" max="8198" width="27.875" style="545" customWidth="1"/>
    <col min="8199" max="8199" width="17.875" style="545" bestFit="1" customWidth="1"/>
    <col min="8200" max="8448" width="10.125" style="545"/>
    <col min="8449" max="8449" width="7.625" style="545" customWidth="1"/>
    <col min="8450" max="8450" width="7.125" style="545" bestFit="1" customWidth="1"/>
    <col min="8451" max="8451" width="14" style="545" bestFit="1" customWidth="1"/>
    <col min="8452" max="8452" width="32.5" style="545" bestFit="1" customWidth="1"/>
    <col min="8453" max="8453" width="6.625" style="545" bestFit="1" customWidth="1"/>
    <col min="8454" max="8454" width="27.875" style="545" customWidth="1"/>
    <col min="8455" max="8455" width="17.875" style="545" bestFit="1" customWidth="1"/>
    <col min="8456" max="8704" width="10.125" style="545"/>
    <col min="8705" max="8705" width="7.625" style="545" customWidth="1"/>
    <col min="8706" max="8706" width="7.125" style="545" bestFit="1" customWidth="1"/>
    <col min="8707" max="8707" width="14" style="545" bestFit="1" customWidth="1"/>
    <col min="8708" max="8708" width="32.5" style="545" bestFit="1" customWidth="1"/>
    <col min="8709" max="8709" width="6.625" style="545" bestFit="1" customWidth="1"/>
    <col min="8710" max="8710" width="27.875" style="545" customWidth="1"/>
    <col min="8711" max="8711" width="17.875" style="545" bestFit="1" customWidth="1"/>
    <col min="8712" max="8960" width="10.125" style="545"/>
    <col min="8961" max="8961" width="7.625" style="545" customWidth="1"/>
    <col min="8962" max="8962" width="7.125" style="545" bestFit="1" customWidth="1"/>
    <col min="8963" max="8963" width="14" style="545" bestFit="1" customWidth="1"/>
    <col min="8964" max="8964" width="32.5" style="545" bestFit="1" customWidth="1"/>
    <col min="8965" max="8965" width="6.625" style="545" bestFit="1" customWidth="1"/>
    <col min="8966" max="8966" width="27.875" style="545" customWidth="1"/>
    <col min="8967" max="8967" width="17.875" style="545" bestFit="1" customWidth="1"/>
    <col min="8968" max="9216" width="10.125" style="545"/>
    <col min="9217" max="9217" width="7.625" style="545" customWidth="1"/>
    <col min="9218" max="9218" width="7.125" style="545" bestFit="1" customWidth="1"/>
    <col min="9219" max="9219" width="14" style="545" bestFit="1" customWidth="1"/>
    <col min="9220" max="9220" width="32.5" style="545" bestFit="1" customWidth="1"/>
    <col min="9221" max="9221" width="6.625" style="545" bestFit="1" customWidth="1"/>
    <col min="9222" max="9222" width="27.875" style="545" customWidth="1"/>
    <col min="9223" max="9223" width="17.875" style="545" bestFit="1" customWidth="1"/>
    <col min="9224" max="9472" width="10.125" style="545"/>
    <col min="9473" max="9473" width="7.625" style="545" customWidth="1"/>
    <col min="9474" max="9474" width="7.125" style="545" bestFit="1" customWidth="1"/>
    <col min="9475" max="9475" width="14" style="545" bestFit="1" customWidth="1"/>
    <col min="9476" max="9476" width="32.5" style="545" bestFit="1" customWidth="1"/>
    <col min="9477" max="9477" width="6.625" style="545" bestFit="1" customWidth="1"/>
    <col min="9478" max="9478" width="27.875" style="545" customWidth="1"/>
    <col min="9479" max="9479" width="17.875" style="545" bestFit="1" customWidth="1"/>
    <col min="9480" max="9728" width="10.125" style="545"/>
    <col min="9729" max="9729" width="7.625" style="545" customWidth="1"/>
    <col min="9730" max="9730" width="7.125" style="545" bestFit="1" customWidth="1"/>
    <col min="9731" max="9731" width="14" style="545" bestFit="1" customWidth="1"/>
    <col min="9732" max="9732" width="32.5" style="545" bestFit="1" customWidth="1"/>
    <col min="9733" max="9733" width="6.625" style="545" bestFit="1" customWidth="1"/>
    <col min="9734" max="9734" width="27.875" style="545" customWidth="1"/>
    <col min="9735" max="9735" width="17.875" style="545" bestFit="1" customWidth="1"/>
    <col min="9736" max="9984" width="10.125" style="545"/>
    <col min="9985" max="9985" width="7.625" style="545" customWidth="1"/>
    <col min="9986" max="9986" width="7.125" style="545" bestFit="1" customWidth="1"/>
    <col min="9987" max="9987" width="14" style="545" bestFit="1" customWidth="1"/>
    <col min="9988" max="9988" width="32.5" style="545" bestFit="1" customWidth="1"/>
    <col min="9989" max="9989" width="6.625" style="545" bestFit="1" customWidth="1"/>
    <col min="9990" max="9990" width="27.875" style="545" customWidth="1"/>
    <col min="9991" max="9991" width="17.875" style="545" bestFit="1" customWidth="1"/>
    <col min="9992" max="10240" width="10.125" style="545"/>
    <col min="10241" max="10241" width="7.625" style="545" customWidth="1"/>
    <col min="10242" max="10242" width="7.125" style="545" bestFit="1" customWidth="1"/>
    <col min="10243" max="10243" width="14" style="545" bestFit="1" customWidth="1"/>
    <col min="10244" max="10244" width="32.5" style="545" bestFit="1" customWidth="1"/>
    <col min="10245" max="10245" width="6.625" style="545" bestFit="1" customWidth="1"/>
    <col min="10246" max="10246" width="27.875" style="545" customWidth="1"/>
    <col min="10247" max="10247" width="17.875" style="545" bestFit="1" customWidth="1"/>
    <col min="10248" max="10496" width="10.125" style="545"/>
    <col min="10497" max="10497" width="7.625" style="545" customWidth="1"/>
    <col min="10498" max="10498" width="7.125" style="545" bestFit="1" customWidth="1"/>
    <col min="10499" max="10499" width="14" style="545" bestFit="1" customWidth="1"/>
    <col min="10500" max="10500" width="32.5" style="545" bestFit="1" customWidth="1"/>
    <col min="10501" max="10501" width="6.625" style="545" bestFit="1" customWidth="1"/>
    <col min="10502" max="10502" width="27.875" style="545" customWidth="1"/>
    <col min="10503" max="10503" width="17.875" style="545" bestFit="1" customWidth="1"/>
    <col min="10504" max="10752" width="10.125" style="545"/>
    <col min="10753" max="10753" width="7.625" style="545" customWidth="1"/>
    <col min="10754" max="10754" width="7.125" style="545" bestFit="1" customWidth="1"/>
    <col min="10755" max="10755" width="14" style="545" bestFit="1" customWidth="1"/>
    <col min="10756" max="10756" width="32.5" style="545" bestFit="1" customWidth="1"/>
    <col min="10757" max="10757" width="6.625" style="545" bestFit="1" customWidth="1"/>
    <col min="10758" max="10758" width="27.875" style="545" customWidth="1"/>
    <col min="10759" max="10759" width="17.875" style="545" bestFit="1" customWidth="1"/>
    <col min="10760" max="11008" width="10.125" style="545"/>
    <col min="11009" max="11009" width="7.625" style="545" customWidth="1"/>
    <col min="11010" max="11010" width="7.125" style="545" bestFit="1" customWidth="1"/>
    <col min="11011" max="11011" width="14" style="545" bestFit="1" customWidth="1"/>
    <col min="11012" max="11012" width="32.5" style="545" bestFit="1" customWidth="1"/>
    <col min="11013" max="11013" width="6.625" style="545" bestFit="1" customWidth="1"/>
    <col min="11014" max="11014" width="27.875" style="545" customWidth="1"/>
    <col min="11015" max="11015" width="17.875" style="545" bestFit="1" customWidth="1"/>
    <col min="11016" max="11264" width="10.125" style="545"/>
    <col min="11265" max="11265" width="7.625" style="545" customWidth="1"/>
    <col min="11266" max="11266" width="7.125" style="545" bestFit="1" customWidth="1"/>
    <col min="11267" max="11267" width="14" style="545" bestFit="1" customWidth="1"/>
    <col min="11268" max="11268" width="32.5" style="545" bestFit="1" customWidth="1"/>
    <col min="11269" max="11269" width="6.625" style="545" bestFit="1" customWidth="1"/>
    <col min="11270" max="11270" width="27.875" style="545" customWidth="1"/>
    <col min="11271" max="11271" width="17.875" style="545" bestFit="1" customWidth="1"/>
    <col min="11272" max="11520" width="10.125" style="545"/>
    <col min="11521" max="11521" width="7.625" style="545" customWidth="1"/>
    <col min="11522" max="11522" width="7.125" style="545" bestFit="1" customWidth="1"/>
    <col min="11523" max="11523" width="14" style="545" bestFit="1" customWidth="1"/>
    <col min="11524" max="11524" width="32.5" style="545" bestFit="1" customWidth="1"/>
    <col min="11525" max="11525" width="6.625" style="545" bestFit="1" customWidth="1"/>
    <col min="11526" max="11526" width="27.875" style="545" customWidth="1"/>
    <col min="11527" max="11527" width="17.875" style="545" bestFit="1" customWidth="1"/>
    <col min="11528" max="11776" width="10.125" style="545"/>
    <col min="11777" max="11777" width="7.625" style="545" customWidth="1"/>
    <col min="11778" max="11778" width="7.125" style="545" bestFit="1" customWidth="1"/>
    <col min="11779" max="11779" width="14" style="545" bestFit="1" customWidth="1"/>
    <col min="11780" max="11780" width="32.5" style="545" bestFit="1" customWidth="1"/>
    <col min="11781" max="11781" width="6.625" style="545" bestFit="1" customWidth="1"/>
    <col min="11782" max="11782" width="27.875" style="545" customWidth="1"/>
    <col min="11783" max="11783" width="17.875" style="545" bestFit="1" customWidth="1"/>
    <col min="11784" max="12032" width="10.125" style="545"/>
    <col min="12033" max="12033" width="7.625" style="545" customWidth="1"/>
    <col min="12034" max="12034" width="7.125" style="545" bestFit="1" customWidth="1"/>
    <col min="12035" max="12035" width="14" style="545" bestFit="1" customWidth="1"/>
    <col min="12036" max="12036" width="32.5" style="545" bestFit="1" customWidth="1"/>
    <col min="12037" max="12037" width="6.625" style="545" bestFit="1" customWidth="1"/>
    <col min="12038" max="12038" width="27.875" style="545" customWidth="1"/>
    <col min="12039" max="12039" width="17.875" style="545" bestFit="1" customWidth="1"/>
    <col min="12040" max="12288" width="10.125" style="545"/>
    <col min="12289" max="12289" width="7.625" style="545" customWidth="1"/>
    <col min="12290" max="12290" width="7.125" style="545" bestFit="1" customWidth="1"/>
    <col min="12291" max="12291" width="14" style="545" bestFit="1" customWidth="1"/>
    <col min="12292" max="12292" width="32.5" style="545" bestFit="1" customWidth="1"/>
    <col min="12293" max="12293" width="6.625" style="545" bestFit="1" customWidth="1"/>
    <col min="12294" max="12294" width="27.875" style="545" customWidth="1"/>
    <col min="12295" max="12295" width="17.875" style="545" bestFit="1" customWidth="1"/>
    <col min="12296" max="12544" width="10.125" style="545"/>
    <col min="12545" max="12545" width="7.625" style="545" customWidth="1"/>
    <col min="12546" max="12546" width="7.125" style="545" bestFit="1" customWidth="1"/>
    <col min="12547" max="12547" width="14" style="545" bestFit="1" customWidth="1"/>
    <col min="12548" max="12548" width="32.5" style="545" bestFit="1" customWidth="1"/>
    <col min="12549" max="12549" width="6.625" style="545" bestFit="1" customWidth="1"/>
    <col min="12550" max="12550" width="27.875" style="545" customWidth="1"/>
    <col min="12551" max="12551" width="17.875" style="545" bestFit="1" customWidth="1"/>
    <col min="12552" max="12800" width="10.125" style="545"/>
    <col min="12801" max="12801" width="7.625" style="545" customWidth="1"/>
    <col min="12802" max="12802" width="7.125" style="545" bestFit="1" customWidth="1"/>
    <col min="12803" max="12803" width="14" style="545" bestFit="1" customWidth="1"/>
    <col min="12804" max="12804" width="32.5" style="545" bestFit="1" customWidth="1"/>
    <col min="12805" max="12805" width="6.625" style="545" bestFit="1" customWidth="1"/>
    <col min="12806" max="12806" width="27.875" style="545" customWidth="1"/>
    <col min="12807" max="12807" width="17.875" style="545" bestFit="1" customWidth="1"/>
    <col min="12808" max="13056" width="10.125" style="545"/>
    <col min="13057" max="13057" width="7.625" style="545" customWidth="1"/>
    <col min="13058" max="13058" width="7.125" style="545" bestFit="1" customWidth="1"/>
    <col min="13059" max="13059" width="14" style="545" bestFit="1" customWidth="1"/>
    <col min="13060" max="13060" width="32.5" style="545" bestFit="1" customWidth="1"/>
    <col min="13061" max="13061" width="6.625" style="545" bestFit="1" customWidth="1"/>
    <col min="13062" max="13062" width="27.875" style="545" customWidth="1"/>
    <col min="13063" max="13063" width="17.875" style="545" bestFit="1" customWidth="1"/>
    <col min="13064" max="13312" width="10.125" style="545"/>
    <col min="13313" max="13313" width="7.625" style="545" customWidth="1"/>
    <col min="13314" max="13314" width="7.125" style="545" bestFit="1" customWidth="1"/>
    <col min="13315" max="13315" width="14" style="545" bestFit="1" customWidth="1"/>
    <col min="13316" max="13316" width="32.5" style="545" bestFit="1" customWidth="1"/>
    <col min="13317" max="13317" width="6.625" style="545" bestFit="1" customWidth="1"/>
    <col min="13318" max="13318" width="27.875" style="545" customWidth="1"/>
    <col min="13319" max="13319" width="17.875" style="545" bestFit="1" customWidth="1"/>
    <col min="13320" max="13568" width="10.125" style="545"/>
    <col min="13569" max="13569" width="7.625" style="545" customWidth="1"/>
    <col min="13570" max="13570" width="7.125" style="545" bestFit="1" customWidth="1"/>
    <col min="13571" max="13571" width="14" style="545" bestFit="1" customWidth="1"/>
    <col min="13572" max="13572" width="32.5" style="545" bestFit="1" customWidth="1"/>
    <col min="13573" max="13573" width="6.625" style="545" bestFit="1" customWidth="1"/>
    <col min="13574" max="13574" width="27.875" style="545" customWidth="1"/>
    <col min="13575" max="13575" width="17.875" style="545" bestFit="1" customWidth="1"/>
    <col min="13576" max="13824" width="10.125" style="545"/>
    <col min="13825" max="13825" width="7.625" style="545" customWidth="1"/>
    <col min="13826" max="13826" width="7.125" style="545" bestFit="1" customWidth="1"/>
    <col min="13827" max="13827" width="14" style="545" bestFit="1" customWidth="1"/>
    <col min="13828" max="13828" width="32.5" style="545" bestFit="1" customWidth="1"/>
    <col min="13829" max="13829" width="6.625" style="545" bestFit="1" customWidth="1"/>
    <col min="13830" max="13830" width="27.875" style="545" customWidth="1"/>
    <col min="13831" max="13831" width="17.875" style="545" bestFit="1" customWidth="1"/>
    <col min="13832" max="14080" width="10.125" style="545"/>
    <col min="14081" max="14081" width="7.625" style="545" customWidth="1"/>
    <col min="14082" max="14082" width="7.125" style="545" bestFit="1" customWidth="1"/>
    <col min="14083" max="14083" width="14" style="545" bestFit="1" customWidth="1"/>
    <col min="14084" max="14084" width="32.5" style="545" bestFit="1" customWidth="1"/>
    <col min="14085" max="14085" width="6.625" style="545" bestFit="1" customWidth="1"/>
    <col min="14086" max="14086" width="27.875" style="545" customWidth="1"/>
    <col min="14087" max="14087" width="17.875" style="545" bestFit="1" customWidth="1"/>
    <col min="14088" max="14336" width="10.125" style="545"/>
    <col min="14337" max="14337" width="7.625" style="545" customWidth="1"/>
    <col min="14338" max="14338" width="7.125" style="545" bestFit="1" customWidth="1"/>
    <col min="14339" max="14339" width="14" style="545" bestFit="1" customWidth="1"/>
    <col min="14340" max="14340" width="32.5" style="545" bestFit="1" customWidth="1"/>
    <col min="14341" max="14341" width="6.625" style="545" bestFit="1" customWidth="1"/>
    <col min="14342" max="14342" width="27.875" style="545" customWidth="1"/>
    <col min="14343" max="14343" width="17.875" style="545" bestFit="1" customWidth="1"/>
    <col min="14344" max="14592" width="10.125" style="545"/>
    <col min="14593" max="14593" width="7.625" style="545" customWidth="1"/>
    <col min="14594" max="14594" width="7.125" style="545" bestFit="1" customWidth="1"/>
    <col min="14595" max="14595" width="14" style="545" bestFit="1" customWidth="1"/>
    <col min="14596" max="14596" width="32.5" style="545" bestFit="1" customWidth="1"/>
    <col min="14597" max="14597" width="6.625" style="545" bestFit="1" customWidth="1"/>
    <col min="14598" max="14598" width="27.875" style="545" customWidth="1"/>
    <col min="14599" max="14599" width="17.875" style="545" bestFit="1" customWidth="1"/>
    <col min="14600" max="14848" width="10.125" style="545"/>
    <col min="14849" max="14849" width="7.625" style="545" customWidth="1"/>
    <col min="14850" max="14850" width="7.125" style="545" bestFit="1" customWidth="1"/>
    <col min="14851" max="14851" width="14" style="545" bestFit="1" customWidth="1"/>
    <col min="14852" max="14852" width="32.5" style="545" bestFit="1" customWidth="1"/>
    <col min="14853" max="14853" width="6.625" style="545" bestFit="1" customWidth="1"/>
    <col min="14854" max="14854" width="27.875" style="545" customWidth="1"/>
    <col min="14855" max="14855" width="17.875" style="545" bestFit="1" customWidth="1"/>
    <col min="14856" max="15104" width="10.125" style="545"/>
    <col min="15105" max="15105" width="7.625" style="545" customWidth="1"/>
    <col min="15106" max="15106" width="7.125" style="545" bestFit="1" customWidth="1"/>
    <col min="15107" max="15107" width="14" style="545" bestFit="1" customWidth="1"/>
    <col min="15108" max="15108" width="32.5" style="545" bestFit="1" customWidth="1"/>
    <col min="15109" max="15109" width="6.625" style="545" bestFit="1" customWidth="1"/>
    <col min="15110" max="15110" width="27.875" style="545" customWidth="1"/>
    <col min="15111" max="15111" width="17.875" style="545" bestFit="1" customWidth="1"/>
    <col min="15112" max="15360" width="10.125" style="545"/>
    <col min="15361" max="15361" width="7.625" style="545" customWidth="1"/>
    <col min="15362" max="15362" width="7.125" style="545" bestFit="1" customWidth="1"/>
    <col min="15363" max="15363" width="14" style="545" bestFit="1" customWidth="1"/>
    <col min="15364" max="15364" width="32.5" style="545" bestFit="1" customWidth="1"/>
    <col min="15365" max="15365" width="6.625" style="545" bestFit="1" customWidth="1"/>
    <col min="15366" max="15366" width="27.875" style="545" customWidth="1"/>
    <col min="15367" max="15367" width="17.875" style="545" bestFit="1" customWidth="1"/>
    <col min="15368" max="15616" width="10.125" style="545"/>
    <col min="15617" max="15617" width="7.625" style="545" customWidth="1"/>
    <col min="15618" max="15618" width="7.125" style="545" bestFit="1" customWidth="1"/>
    <col min="15619" max="15619" width="14" style="545" bestFit="1" customWidth="1"/>
    <col min="15620" max="15620" width="32.5" style="545" bestFit="1" customWidth="1"/>
    <col min="15621" max="15621" width="6.625" style="545" bestFit="1" customWidth="1"/>
    <col min="15622" max="15622" width="27.875" style="545" customWidth="1"/>
    <col min="15623" max="15623" width="17.875" style="545" bestFit="1" customWidth="1"/>
    <col min="15624" max="15872" width="10.125" style="545"/>
    <col min="15873" max="15873" width="7.625" style="545" customWidth="1"/>
    <col min="15874" max="15874" width="7.125" style="545" bestFit="1" customWidth="1"/>
    <col min="15875" max="15875" width="14" style="545" bestFit="1" customWidth="1"/>
    <col min="15876" max="15876" width="32.5" style="545" bestFit="1" customWidth="1"/>
    <col min="15877" max="15877" width="6.625" style="545" bestFit="1" customWidth="1"/>
    <col min="15878" max="15878" width="27.875" style="545" customWidth="1"/>
    <col min="15879" max="15879" width="17.875" style="545" bestFit="1" customWidth="1"/>
    <col min="15880" max="16128" width="10.125" style="545"/>
    <col min="16129" max="16129" width="7.625" style="545" customWidth="1"/>
    <col min="16130" max="16130" width="7.125" style="545" bestFit="1" customWidth="1"/>
    <col min="16131" max="16131" width="14" style="545" bestFit="1" customWidth="1"/>
    <col min="16132" max="16132" width="32.5" style="545" bestFit="1" customWidth="1"/>
    <col min="16133" max="16133" width="6.625" style="545" bestFit="1" customWidth="1"/>
    <col min="16134" max="16134" width="27.875" style="545" customWidth="1"/>
    <col min="16135" max="16135" width="17.875" style="545" bestFit="1" customWidth="1"/>
    <col min="16136" max="16384" width="10.125" style="545"/>
  </cols>
  <sheetData>
    <row r="1" spans="1:7">
      <c r="F1" s="546" t="s">
        <v>4013</v>
      </c>
      <c r="G1" s="546"/>
    </row>
    <row r="2" spans="1:7" ht="24">
      <c r="A2" s="547" t="s">
        <v>4014</v>
      </c>
      <c r="E2" s="546"/>
      <c r="G2" s="546"/>
    </row>
    <row r="5" spans="1:7">
      <c r="B5" s="85" t="s">
        <v>1090</v>
      </c>
      <c r="C5" s="85" t="s">
        <v>1091</v>
      </c>
      <c r="D5" s="85" t="s">
        <v>1092</v>
      </c>
      <c r="E5" s="85" t="s">
        <v>1093</v>
      </c>
      <c r="F5" s="85" t="s">
        <v>1094</v>
      </c>
    </row>
    <row r="6" spans="1:7" ht="20.100000000000001" customHeight="1">
      <c r="A6" s="1470"/>
      <c r="B6" s="1471">
        <v>1</v>
      </c>
      <c r="C6" s="1472" t="s">
        <v>4015</v>
      </c>
      <c r="D6" s="238" t="s">
        <v>4016</v>
      </c>
      <c r="E6" s="1473">
        <v>1</v>
      </c>
      <c r="F6" s="1474"/>
    </row>
    <row r="7" spans="1:7" ht="20.100000000000001" customHeight="1">
      <c r="A7" s="1470"/>
      <c r="B7" s="1471">
        <v>2</v>
      </c>
      <c r="C7" s="1472" t="s">
        <v>4017</v>
      </c>
      <c r="D7" s="238" t="s">
        <v>4018</v>
      </c>
      <c r="E7" s="167">
        <v>1</v>
      </c>
      <c r="F7" s="1474"/>
    </row>
    <row r="8" spans="1:7" ht="20.100000000000001" customHeight="1">
      <c r="A8" s="1470"/>
      <c r="B8" s="1471">
        <v>3</v>
      </c>
      <c r="C8" s="30" t="s">
        <v>3992</v>
      </c>
      <c r="D8" s="544" t="s">
        <v>4019</v>
      </c>
      <c r="E8" s="167">
        <v>1</v>
      </c>
      <c r="F8" s="31" t="s">
        <v>1098</v>
      </c>
    </row>
    <row r="9" spans="1:7" ht="20.100000000000001" customHeight="1">
      <c r="A9" s="1470"/>
      <c r="B9" s="1471">
        <v>4</v>
      </c>
      <c r="C9" s="30" t="s">
        <v>4020</v>
      </c>
      <c r="D9" s="544" t="s">
        <v>1117</v>
      </c>
      <c r="E9" s="85">
        <v>1</v>
      </c>
      <c r="F9" s="31" t="s">
        <v>1098</v>
      </c>
    </row>
    <row r="10" spans="1:7" ht="20.100000000000001" customHeight="1">
      <c r="A10" s="1470"/>
      <c r="B10" s="1471">
        <v>5</v>
      </c>
      <c r="C10" s="30" t="s">
        <v>3998</v>
      </c>
      <c r="D10" s="544" t="s">
        <v>3999</v>
      </c>
      <c r="E10" s="85">
        <v>1</v>
      </c>
      <c r="F10" s="31" t="s">
        <v>1098</v>
      </c>
    </row>
    <row r="11" spans="1:7" ht="20.100000000000001" customHeight="1">
      <c r="A11" s="1470"/>
      <c r="B11" s="1471">
        <v>6</v>
      </c>
      <c r="C11" s="30" t="s">
        <v>4000</v>
      </c>
      <c r="D11" s="544" t="s">
        <v>4001</v>
      </c>
      <c r="E11" s="85">
        <v>1</v>
      </c>
      <c r="F11" s="31" t="s">
        <v>1098</v>
      </c>
    </row>
    <row r="12" spans="1:7" ht="20.100000000000001" customHeight="1">
      <c r="A12" s="1475"/>
      <c r="B12" s="1471">
        <v>7</v>
      </c>
      <c r="C12" s="30" t="s">
        <v>4011</v>
      </c>
      <c r="D12" s="544" t="s">
        <v>4012</v>
      </c>
      <c r="E12" s="85">
        <v>1</v>
      </c>
      <c r="F12" s="31" t="s">
        <v>1098</v>
      </c>
    </row>
    <row r="13" spans="1:7" ht="20.100000000000001" customHeight="1">
      <c r="A13" s="1475"/>
      <c r="B13" s="926">
        <v>8</v>
      </c>
      <c r="C13" s="30" t="s">
        <v>4003</v>
      </c>
      <c r="D13" s="544" t="s">
        <v>4004</v>
      </c>
      <c r="E13" s="22">
        <v>2</v>
      </c>
      <c r="F13" s="1476"/>
    </row>
    <row r="14" spans="1:7" ht="20.100000000000001" customHeight="1">
      <c r="B14" s="926">
        <v>9</v>
      </c>
      <c r="C14" s="30" t="s">
        <v>4021</v>
      </c>
      <c r="D14" s="544" t="s">
        <v>4006</v>
      </c>
      <c r="E14" s="22">
        <v>1</v>
      </c>
      <c r="F14" s="1476"/>
    </row>
  </sheetData>
  <phoneticPr fontId="4"/>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A9816-3CE2-4DDC-A30B-C69C621DACA4}">
  <dimension ref="B2:P18"/>
  <sheetViews>
    <sheetView topLeftCell="F1" zoomScaleNormal="100" workbookViewId="0">
      <selection activeCell="P14" sqref="P14"/>
    </sheetView>
  </sheetViews>
  <sheetFormatPr defaultRowHeight="18.75"/>
  <cols>
    <col min="1" max="1" width="4.25" style="8" customWidth="1"/>
    <col min="2" max="2" width="10.625" style="9" customWidth="1"/>
    <col min="3" max="4" width="15.625" style="8" customWidth="1"/>
    <col min="5" max="5" width="50.625" style="8" customWidth="1"/>
    <col min="6" max="6" width="7.625" style="9" customWidth="1"/>
    <col min="7" max="8" width="12.625" style="8" customWidth="1"/>
    <col min="9" max="9" width="45.625" style="8" customWidth="1"/>
    <col min="10" max="10" width="35.625" style="8" customWidth="1"/>
    <col min="11" max="11" width="45.625" style="9" customWidth="1"/>
    <col min="12" max="12" width="15.625" style="10" customWidth="1"/>
    <col min="13" max="13" width="10.625" style="8" customWidth="1"/>
    <col min="14" max="14" width="15.625" style="3" customWidth="1"/>
    <col min="15" max="15" width="15.625" style="11" customWidth="1"/>
    <col min="16" max="16" width="15.625" style="194" customWidth="1"/>
    <col min="17" max="256" width="9" style="8"/>
    <col min="257" max="257" width="4.25" style="8" customWidth="1"/>
    <col min="258" max="258" width="10.625" style="8" customWidth="1"/>
    <col min="259" max="260" width="15.625" style="8" customWidth="1"/>
    <col min="261" max="261" width="50.625" style="8" customWidth="1"/>
    <col min="262" max="262" width="7.625" style="8" customWidth="1"/>
    <col min="263" max="264" width="12.625" style="8" customWidth="1"/>
    <col min="265" max="265" width="45.625" style="8" customWidth="1"/>
    <col min="266" max="266" width="35.625" style="8" customWidth="1"/>
    <col min="267" max="267" width="45.625" style="8" customWidth="1"/>
    <col min="268" max="268" width="15.625" style="8" customWidth="1"/>
    <col min="269" max="269" width="10.625" style="8" customWidth="1"/>
    <col min="270" max="272" width="15.625" style="8" customWidth="1"/>
    <col min="273" max="512" width="9" style="8"/>
    <col min="513" max="513" width="4.25" style="8" customWidth="1"/>
    <col min="514" max="514" width="10.625" style="8" customWidth="1"/>
    <col min="515" max="516" width="15.625" style="8" customWidth="1"/>
    <col min="517" max="517" width="50.625" style="8" customWidth="1"/>
    <col min="518" max="518" width="7.625" style="8" customWidth="1"/>
    <col min="519" max="520" width="12.625" style="8" customWidth="1"/>
    <col min="521" max="521" width="45.625" style="8" customWidth="1"/>
    <col min="522" max="522" width="35.625" style="8" customWidth="1"/>
    <col min="523" max="523" width="45.625" style="8" customWidth="1"/>
    <col min="524" max="524" width="15.625" style="8" customWidth="1"/>
    <col min="525" max="525" width="10.625" style="8" customWidth="1"/>
    <col min="526" max="528" width="15.625" style="8" customWidth="1"/>
    <col min="529" max="768" width="9" style="8"/>
    <col min="769" max="769" width="4.25" style="8" customWidth="1"/>
    <col min="770" max="770" width="10.625" style="8" customWidth="1"/>
    <col min="771" max="772" width="15.625" style="8" customWidth="1"/>
    <col min="773" max="773" width="50.625" style="8" customWidth="1"/>
    <col min="774" max="774" width="7.625" style="8" customWidth="1"/>
    <col min="775" max="776" width="12.625" style="8" customWidth="1"/>
    <col min="777" max="777" width="45.625" style="8" customWidth="1"/>
    <col min="778" max="778" width="35.625" style="8" customWidth="1"/>
    <col min="779" max="779" width="45.625" style="8" customWidth="1"/>
    <col min="780" max="780" width="15.625" style="8" customWidth="1"/>
    <col min="781" max="781" width="10.625" style="8" customWidth="1"/>
    <col min="782" max="784" width="15.625" style="8" customWidth="1"/>
    <col min="785" max="1024" width="9" style="8"/>
    <col min="1025" max="1025" width="4.25" style="8" customWidth="1"/>
    <col min="1026" max="1026" width="10.625" style="8" customWidth="1"/>
    <col min="1027" max="1028" width="15.625" style="8" customWidth="1"/>
    <col min="1029" max="1029" width="50.625" style="8" customWidth="1"/>
    <col min="1030" max="1030" width="7.625" style="8" customWidth="1"/>
    <col min="1031" max="1032" width="12.625" style="8" customWidth="1"/>
    <col min="1033" max="1033" width="45.625" style="8" customWidth="1"/>
    <col min="1034" max="1034" width="35.625" style="8" customWidth="1"/>
    <col min="1035" max="1035" width="45.625" style="8" customWidth="1"/>
    <col min="1036" max="1036" width="15.625" style="8" customWidth="1"/>
    <col min="1037" max="1037" width="10.625" style="8" customWidth="1"/>
    <col min="1038" max="1040" width="15.625" style="8" customWidth="1"/>
    <col min="1041" max="1280" width="9" style="8"/>
    <col min="1281" max="1281" width="4.25" style="8" customWidth="1"/>
    <col min="1282" max="1282" width="10.625" style="8" customWidth="1"/>
    <col min="1283" max="1284" width="15.625" style="8" customWidth="1"/>
    <col min="1285" max="1285" width="50.625" style="8" customWidth="1"/>
    <col min="1286" max="1286" width="7.625" style="8" customWidth="1"/>
    <col min="1287" max="1288" width="12.625" style="8" customWidth="1"/>
    <col min="1289" max="1289" width="45.625" style="8" customWidth="1"/>
    <col min="1290" max="1290" width="35.625" style="8" customWidth="1"/>
    <col min="1291" max="1291" width="45.625" style="8" customWidth="1"/>
    <col min="1292" max="1292" width="15.625" style="8" customWidth="1"/>
    <col min="1293" max="1293" width="10.625" style="8" customWidth="1"/>
    <col min="1294" max="1296" width="15.625" style="8" customWidth="1"/>
    <col min="1297" max="1536" width="9" style="8"/>
    <col min="1537" max="1537" width="4.25" style="8" customWidth="1"/>
    <col min="1538" max="1538" width="10.625" style="8" customWidth="1"/>
    <col min="1539" max="1540" width="15.625" style="8" customWidth="1"/>
    <col min="1541" max="1541" width="50.625" style="8" customWidth="1"/>
    <col min="1542" max="1542" width="7.625" style="8" customWidth="1"/>
    <col min="1543" max="1544" width="12.625" style="8" customWidth="1"/>
    <col min="1545" max="1545" width="45.625" style="8" customWidth="1"/>
    <col min="1546" max="1546" width="35.625" style="8" customWidth="1"/>
    <col min="1547" max="1547" width="45.625" style="8" customWidth="1"/>
    <col min="1548" max="1548" width="15.625" style="8" customWidth="1"/>
    <col min="1549" max="1549" width="10.625" style="8" customWidth="1"/>
    <col min="1550" max="1552" width="15.625" style="8" customWidth="1"/>
    <col min="1553" max="1792" width="9" style="8"/>
    <col min="1793" max="1793" width="4.25" style="8" customWidth="1"/>
    <col min="1794" max="1794" width="10.625" style="8" customWidth="1"/>
    <col min="1795" max="1796" width="15.625" style="8" customWidth="1"/>
    <col min="1797" max="1797" width="50.625" style="8" customWidth="1"/>
    <col min="1798" max="1798" width="7.625" style="8" customWidth="1"/>
    <col min="1799" max="1800" width="12.625" style="8" customWidth="1"/>
    <col min="1801" max="1801" width="45.625" style="8" customWidth="1"/>
    <col min="1802" max="1802" width="35.625" style="8" customWidth="1"/>
    <col min="1803" max="1803" width="45.625" style="8" customWidth="1"/>
    <col min="1804" max="1804" width="15.625" style="8" customWidth="1"/>
    <col min="1805" max="1805" width="10.625" style="8" customWidth="1"/>
    <col min="1806" max="1808" width="15.625" style="8" customWidth="1"/>
    <col min="1809" max="2048" width="9" style="8"/>
    <col min="2049" max="2049" width="4.25" style="8" customWidth="1"/>
    <col min="2050" max="2050" width="10.625" style="8" customWidth="1"/>
    <col min="2051" max="2052" width="15.625" style="8" customWidth="1"/>
    <col min="2053" max="2053" width="50.625" style="8" customWidth="1"/>
    <col min="2054" max="2054" width="7.625" style="8" customWidth="1"/>
    <col min="2055" max="2056" width="12.625" style="8" customWidth="1"/>
    <col min="2057" max="2057" width="45.625" style="8" customWidth="1"/>
    <col min="2058" max="2058" width="35.625" style="8" customWidth="1"/>
    <col min="2059" max="2059" width="45.625" style="8" customWidth="1"/>
    <col min="2060" max="2060" width="15.625" style="8" customWidth="1"/>
    <col min="2061" max="2061" width="10.625" style="8" customWidth="1"/>
    <col min="2062" max="2064" width="15.625" style="8" customWidth="1"/>
    <col min="2065" max="2304" width="9" style="8"/>
    <col min="2305" max="2305" width="4.25" style="8" customWidth="1"/>
    <col min="2306" max="2306" width="10.625" style="8" customWidth="1"/>
    <col min="2307" max="2308" width="15.625" style="8" customWidth="1"/>
    <col min="2309" max="2309" width="50.625" style="8" customWidth="1"/>
    <col min="2310" max="2310" width="7.625" style="8" customWidth="1"/>
    <col min="2311" max="2312" width="12.625" style="8" customWidth="1"/>
    <col min="2313" max="2313" width="45.625" style="8" customWidth="1"/>
    <col min="2314" max="2314" width="35.625" style="8" customWidth="1"/>
    <col min="2315" max="2315" width="45.625" style="8" customWidth="1"/>
    <col min="2316" max="2316" width="15.625" style="8" customWidth="1"/>
    <col min="2317" max="2317" width="10.625" style="8" customWidth="1"/>
    <col min="2318" max="2320" width="15.625" style="8" customWidth="1"/>
    <col min="2321" max="2560" width="9" style="8"/>
    <col min="2561" max="2561" width="4.25" style="8" customWidth="1"/>
    <col min="2562" max="2562" width="10.625" style="8" customWidth="1"/>
    <col min="2563" max="2564" width="15.625" style="8" customWidth="1"/>
    <col min="2565" max="2565" width="50.625" style="8" customWidth="1"/>
    <col min="2566" max="2566" width="7.625" style="8" customWidth="1"/>
    <col min="2567" max="2568" width="12.625" style="8" customWidth="1"/>
    <col min="2569" max="2569" width="45.625" style="8" customWidth="1"/>
    <col min="2570" max="2570" width="35.625" style="8" customWidth="1"/>
    <col min="2571" max="2571" width="45.625" style="8" customWidth="1"/>
    <col min="2572" max="2572" width="15.625" style="8" customWidth="1"/>
    <col min="2573" max="2573" width="10.625" style="8" customWidth="1"/>
    <col min="2574" max="2576" width="15.625" style="8" customWidth="1"/>
    <col min="2577" max="2816" width="9" style="8"/>
    <col min="2817" max="2817" width="4.25" style="8" customWidth="1"/>
    <col min="2818" max="2818" width="10.625" style="8" customWidth="1"/>
    <col min="2819" max="2820" width="15.625" style="8" customWidth="1"/>
    <col min="2821" max="2821" width="50.625" style="8" customWidth="1"/>
    <col min="2822" max="2822" width="7.625" style="8" customWidth="1"/>
    <col min="2823" max="2824" width="12.625" style="8" customWidth="1"/>
    <col min="2825" max="2825" width="45.625" style="8" customWidth="1"/>
    <col min="2826" max="2826" width="35.625" style="8" customWidth="1"/>
    <col min="2827" max="2827" width="45.625" style="8" customWidth="1"/>
    <col min="2828" max="2828" width="15.625" style="8" customWidth="1"/>
    <col min="2829" max="2829" width="10.625" style="8" customWidth="1"/>
    <col min="2830" max="2832" width="15.625" style="8" customWidth="1"/>
    <col min="2833" max="3072" width="9" style="8"/>
    <col min="3073" max="3073" width="4.25" style="8" customWidth="1"/>
    <col min="3074" max="3074" width="10.625" style="8" customWidth="1"/>
    <col min="3075" max="3076" width="15.625" style="8" customWidth="1"/>
    <col min="3077" max="3077" width="50.625" style="8" customWidth="1"/>
    <col min="3078" max="3078" width="7.625" style="8" customWidth="1"/>
    <col min="3079" max="3080" width="12.625" style="8" customWidth="1"/>
    <col min="3081" max="3081" width="45.625" style="8" customWidth="1"/>
    <col min="3082" max="3082" width="35.625" style="8" customWidth="1"/>
    <col min="3083" max="3083" width="45.625" style="8" customWidth="1"/>
    <col min="3084" max="3084" width="15.625" style="8" customWidth="1"/>
    <col min="3085" max="3085" width="10.625" style="8" customWidth="1"/>
    <col min="3086" max="3088" width="15.625" style="8" customWidth="1"/>
    <col min="3089" max="3328" width="9" style="8"/>
    <col min="3329" max="3329" width="4.25" style="8" customWidth="1"/>
    <col min="3330" max="3330" width="10.625" style="8" customWidth="1"/>
    <col min="3331" max="3332" width="15.625" style="8" customWidth="1"/>
    <col min="3333" max="3333" width="50.625" style="8" customWidth="1"/>
    <col min="3334" max="3334" width="7.625" style="8" customWidth="1"/>
    <col min="3335" max="3336" width="12.625" style="8" customWidth="1"/>
    <col min="3337" max="3337" width="45.625" style="8" customWidth="1"/>
    <col min="3338" max="3338" width="35.625" style="8" customWidth="1"/>
    <col min="3339" max="3339" width="45.625" style="8" customWidth="1"/>
    <col min="3340" max="3340" width="15.625" style="8" customWidth="1"/>
    <col min="3341" max="3341" width="10.625" style="8" customWidth="1"/>
    <col min="3342" max="3344" width="15.625" style="8" customWidth="1"/>
    <col min="3345" max="3584" width="9" style="8"/>
    <col min="3585" max="3585" width="4.25" style="8" customWidth="1"/>
    <col min="3586" max="3586" width="10.625" style="8" customWidth="1"/>
    <col min="3587" max="3588" width="15.625" style="8" customWidth="1"/>
    <col min="3589" max="3589" width="50.625" style="8" customWidth="1"/>
    <col min="3590" max="3590" width="7.625" style="8" customWidth="1"/>
    <col min="3591" max="3592" width="12.625" style="8" customWidth="1"/>
    <col min="3593" max="3593" width="45.625" style="8" customWidth="1"/>
    <col min="3594" max="3594" width="35.625" style="8" customWidth="1"/>
    <col min="3595" max="3595" width="45.625" style="8" customWidth="1"/>
    <col min="3596" max="3596" width="15.625" style="8" customWidth="1"/>
    <col min="3597" max="3597" width="10.625" style="8" customWidth="1"/>
    <col min="3598" max="3600" width="15.625" style="8" customWidth="1"/>
    <col min="3601" max="3840" width="9" style="8"/>
    <col min="3841" max="3841" width="4.25" style="8" customWidth="1"/>
    <col min="3842" max="3842" width="10.625" style="8" customWidth="1"/>
    <col min="3843" max="3844" width="15.625" style="8" customWidth="1"/>
    <col min="3845" max="3845" width="50.625" style="8" customWidth="1"/>
    <col min="3846" max="3846" width="7.625" style="8" customWidth="1"/>
    <col min="3847" max="3848" width="12.625" style="8" customWidth="1"/>
    <col min="3849" max="3849" width="45.625" style="8" customWidth="1"/>
    <col min="3850" max="3850" width="35.625" style="8" customWidth="1"/>
    <col min="3851" max="3851" width="45.625" style="8" customWidth="1"/>
    <col min="3852" max="3852" width="15.625" style="8" customWidth="1"/>
    <col min="3853" max="3853" width="10.625" style="8" customWidth="1"/>
    <col min="3854" max="3856" width="15.625" style="8" customWidth="1"/>
    <col min="3857" max="4096" width="9" style="8"/>
    <col min="4097" max="4097" width="4.25" style="8" customWidth="1"/>
    <col min="4098" max="4098" width="10.625" style="8" customWidth="1"/>
    <col min="4099" max="4100" width="15.625" style="8" customWidth="1"/>
    <col min="4101" max="4101" width="50.625" style="8" customWidth="1"/>
    <col min="4102" max="4102" width="7.625" style="8" customWidth="1"/>
    <col min="4103" max="4104" width="12.625" style="8" customWidth="1"/>
    <col min="4105" max="4105" width="45.625" style="8" customWidth="1"/>
    <col min="4106" max="4106" width="35.625" style="8" customWidth="1"/>
    <col min="4107" max="4107" width="45.625" style="8" customWidth="1"/>
    <col min="4108" max="4108" width="15.625" style="8" customWidth="1"/>
    <col min="4109" max="4109" width="10.625" style="8" customWidth="1"/>
    <col min="4110" max="4112" width="15.625" style="8" customWidth="1"/>
    <col min="4113" max="4352" width="9" style="8"/>
    <col min="4353" max="4353" width="4.25" style="8" customWidth="1"/>
    <col min="4354" max="4354" width="10.625" style="8" customWidth="1"/>
    <col min="4355" max="4356" width="15.625" style="8" customWidth="1"/>
    <col min="4357" max="4357" width="50.625" style="8" customWidth="1"/>
    <col min="4358" max="4358" width="7.625" style="8" customWidth="1"/>
    <col min="4359" max="4360" width="12.625" style="8" customWidth="1"/>
    <col min="4361" max="4361" width="45.625" style="8" customWidth="1"/>
    <col min="4362" max="4362" width="35.625" style="8" customWidth="1"/>
    <col min="4363" max="4363" width="45.625" style="8" customWidth="1"/>
    <col min="4364" max="4364" width="15.625" style="8" customWidth="1"/>
    <col min="4365" max="4365" width="10.625" style="8" customWidth="1"/>
    <col min="4366" max="4368" width="15.625" style="8" customWidth="1"/>
    <col min="4369" max="4608" width="9" style="8"/>
    <col min="4609" max="4609" width="4.25" style="8" customWidth="1"/>
    <col min="4610" max="4610" width="10.625" style="8" customWidth="1"/>
    <col min="4611" max="4612" width="15.625" style="8" customWidth="1"/>
    <col min="4613" max="4613" width="50.625" style="8" customWidth="1"/>
    <col min="4614" max="4614" width="7.625" style="8" customWidth="1"/>
    <col min="4615" max="4616" width="12.625" style="8" customWidth="1"/>
    <col min="4617" max="4617" width="45.625" style="8" customWidth="1"/>
    <col min="4618" max="4618" width="35.625" style="8" customWidth="1"/>
    <col min="4619" max="4619" width="45.625" style="8" customWidth="1"/>
    <col min="4620" max="4620" width="15.625" style="8" customWidth="1"/>
    <col min="4621" max="4621" width="10.625" style="8" customWidth="1"/>
    <col min="4622" max="4624" width="15.625" style="8" customWidth="1"/>
    <col min="4625" max="4864" width="9" style="8"/>
    <col min="4865" max="4865" width="4.25" style="8" customWidth="1"/>
    <col min="4866" max="4866" width="10.625" style="8" customWidth="1"/>
    <col min="4867" max="4868" width="15.625" style="8" customWidth="1"/>
    <col min="4869" max="4869" width="50.625" style="8" customWidth="1"/>
    <col min="4870" max="4870" width="7.625" style="8" customWidth="1"/>
    <col min="4871" max="4872" width="12.625" style="8" customWidth="1"/>
    <col min="4873" max="4873" width="45.625" style="8" customWidth="1"/>
    <col min="4874" max="4874" width="35.625" style="8" customWidth="1"/>
    <col min="4875" max="4875" width="45.625" style="8" customWidth="1"/>
    <col min="4876" max="4876" width="15.625" style="8" customWidth="1"/>
    <col min="4877" max="4877" width="10.625" style="8" customWidth="1"/>
    <col min="4878" max="4880" width="15.625" style="8" customWidth="1"/>
    <col min="4881" max="5120" width="9" style="8"/>
    <col min="5121" max="5121" width="4.25" style="8" customWidth="1"/>
    <col min="5122" max="5122" width="10.625" style="8" customWidth="1"/>
    <col min="5123" max="5124" width="15.625" style="8" customWidth="1"/>
    <col min="5125" max="5125" width="50.625" style="8" customWidth="1"/>
    <col min="5126" max="5126" width="7.625" style="8" customWidth="1"/>
    <col min="5127" max="5128" width="12.625" style="8" customWidth="1"/>
    <col min="5129" max="5129" width="45.625" style="8" customWidth="1"/>
    <col min="5130" max="5130" width="35.625" style="8" customWidth="1"/>
    <col min="5131" max="5131" width="45.625" style="8" customWidth="1"/>
    <col min="5132" max="5132" width="15.625" style="8" customWidth="1"/>
    <col min="5133" max="5133" width="10.625" style="8" customWidth="1"/>
    <col min="5134" max="5136" width="15.625" style="8" customWidth="1"/>
    <col min="5137" max="5376" width="9" style="8"/>
    <col min="5377" max="5377" width="4.25" style="8" customWidth="1"/>
    <col min="5378" max="5378" width="10.625" style="8" customWidth="1"/>
    <col min="5379" max="5380" width="15.625" style="8" customWidth="1"/>
    <col min="5381" max="5381" width="50.625" style="8" customWidth="1"/>
    <col min="5382" max="5382" width="7.625" style="8" customWidth="1"/>
    <col min="5383" max="5384" width="12.625" style="8" customWidth="1"/>
    <col min="5385" max="5385" width="45.625" style="8" customWidth="1"/>
    <col min="5386" max="5386" width="35.625" style="8" customWidth="1"/>
    <col min="5387" max="5387" width="45.625" style="8" customWidth="1"/>
    <col min="5388" max="5388" width="15.625" style="8" customWidth="1"/>
    <col min="5389" max="5389" width="10.625" style="8" customWidth="1"/>
    <col min="5390" max="5392" width="15.625" style="8" customWidth="1"/>
    <col min="5393" max="5632" width="9" style="8"/>
    <col min="5633" max="5633" width="4.25" style="8" customWidth="1"/>
    <col min="5634" max="5634" width="10.625" style="8" customWidth="1"/>
    <col min="5635" max="5636" width="15.625" style="8" customWidth="1"/>
    <col min="5637" max="5637" width="50.625" style="8" customWidth="1"/>
    <col min="5638" max="5638" width="7.625" style="8" customWidth="1"/>
    <col min="5639" max="5640" width="12.625" style="8" customWidth="1"/>
    <col min="5641" max="5641" width="45.625" style="8" customWidth="1"/>
    <col min="5642" max="5642" width="35.625" style="8" customWidth="1"/>
    <col min="5643" max="5643" width="45.625" style="8" customWidth="1"/>
    <col min="5644" max="5644" width="15.625" style="8" customWidth="1"/>
    <col min="5645" max="5645" width="10.625" style="8" customWidth="1"/>
    <col min="5646" max="5648" width="15.625" style="8" customWidth="1"/>
    <col min="5649" max="5888" width="9" style="8"/>
    <col min="5889" max="5889" width="4.25" style="8" customWidth="1"/>
    <col min="5890" max="5890" width="10.625" style="8" customWidth="1"/>
    <col min="5891" max="5892" width="15.625" style="8" customWidth="1"/>
    <col min="5893" max="5893" width="50.625" style="8" customWidth="1"/>
    <col min="5894" max="5894" width="7.625" style="8" customWidth="1"/>
    <col min="5895" max="5896" width="12.625" style="8" customWidth="1"/>
    <col min="5897" max="5897" width="45.625" style="8" customWidth="1"/>
    <col min="5898" max="5898" width="35.625" style="8" customWidth="1"/>
    <col min="5899" max="5899" width="45.625" style="8" customWidth="1"/>
    <col min="5900" max="5900" width="15.625" style="8" customWidth="1"/>
    <col min="5901" max="5901" width="10.625" style="8" customWidth="1"/>
    <col min="5902" max="5904" width="15.625" style="8" customWidth="1"/>
    <col min="5905" max="6144" width="9" style="8"/>
    <col min="6145" max="6145" width="4.25" style="8" customWidth="1"/>
    <col min="6146" max="6146" width="10.625" style="8" customWidth="1"/>
    <col min="6147" max="6148" width="15.625" style="8" customWidth="1"/>
    <col min="6149" max="6149" width="50.625" style="8" customWidth="1"/>
    <col min="6150" max="6150" width="7.625" style="8" customWidth="1"/>
    <col min="6151" max="6152" width="12.625" style="8" customWidth="1"/>
    <col min="6153" max="6153" width="45.625" style="8" customWidth="1"/>
    <col min="6154" max="6154" width="35.625" style="8" customWidth="1"/>
    <col min="6155" max="6155" width="45.625" style="8" customWidth="1"/>
    <col min="6156" max="6156" width="15.625" style="8" customWidth="1"/>
    <col min="6157" max="6157" width="10.625" style="8" customWidth="1"/>
    <col min="6158" max="6160" width="15.625" style="8" customWidth="1"/>
    <col min="6161" max="6400" width="9" style="8"/>
    <col min="6401" max="6401" width="4.25" style="8" customWidth="1"/>
    <col min="6402" max="6402" width="10.625" style="8" customWidth="1"/>
    <col min="6403" max="6404" width="15.625" style="8" customWidth="1"/>
    <col min="6405" max="6405" width="50.625" style="8" customWidth="1"/>
    <col min="6406" max="6406" width="7.625" style="8" customWidth="1"/>
    <col min="6407" max="6408" width="12.625" style="8" customWidth="1"/>
    <col min="6409" max="6409" width="45.625" style="8" customWidth="1"/>
    <col min="6410" max="6410" width="35.625" style="8" customWidth="1"/>
    <col min="6411" max="6411" width="45.625" style="8" customWidth="1"/>
    <col min="6412" max="6412" width="15.625" style="8" customWidth="1"/>
    <col min="6413" max="6413" width="10.625" style="8" customWidth="1"/>
    <col min="6414" max="6416" width="15.625" style="8" customWidth="1"/>
    <col min="6417" max="6656" width="9" style="8"/>
    <col min="6657" max="6657" width="4.25" style="8" customWidth="1"/>
    <col min="6658" max="6658" width="10.625" style="8" customWidth="1"/>
    <col min="6659" max="6660" width="15.625" style="8" customWidth="1"/>
    <col min="6661" max="6661" width="50.625" style="8" customWidth="1"/>
    <col min="6662" max="6662" width="7.625" style="8" customWidth="1"/>
    <col min="6663" max="6664" width="12.625" style="8" customWidth="1"/>
    <col min="6665" max="6665" width="45.625" style="8" customWidth="1"/>
    <col min="6666" max="6666" width="35.625" style="8" customWidth="1"/>
    <col min="6667" max="6667" width="45.625" style="8" customWidth="1"/>
    <col min="6668" max="6668" width="15.625" style="8" customWidth="1"/>
    <col min="6669" max="6669" width="10.625" style="8" customWidth="1"/>
    <col min="6670" max="6672" width="15.625" style="8" customWidth="1"/>
    <col min="6673" max="6912" width="9" style="8"/>
    <col min="6913" max="6913" width="4.25" style="8" customWidth="1"/>
    <col min="6914" max="6914" width="10.625" style="8" customWidth="1"/>
    <col min="6915" max="6916" width="15.625" style="8" customWidth="1"/>
    <col min="6917" max="6917" width="50.625" style="8" customWidth="1"/>
    <col min="6918" max="6918" width="7.625" style="8" customWidth="1"/>
    <col min="6919" max="6920" width="12.625" style="8" customWidth="1"/>
    <col min="6921" max="6921" width="45.625" style="8" customWidth="1"/>
    <col min="6922" max="6922" width="35.625" style="8" customWidth="1"/>
    <col min="6923" max="6923" width="45.625" style="8" customWidth="1"/>
    <col min="6924" max="6924" width="15.625" style="8" customWidth="1"/>
    <col min="6925" max="6925" width="10.625" style="8" customWidth="1"/>
    <col min="6926" max="6928" width="15.625" style="8" customWidth="1"/>
    <col min="6929" max="7168" width="9" style="8"/>
    <col min="7169" max="7169" width="4.25" style="8" customWidth="1"/>
    <col min="7170" max="7170" width="10.625" style="8" customWidth="1"/>
    <col min="7171" max="7172" width="15.625" style="8" customWidth="1"/>
    <col min="7173" max="7173" width="50.625" style="8" customWidth="1"/>
    <col min="7174" max="7174" width="7.625" style="8" customWidth="1"/>
    <col min="7175" max="7176" width="12.625" style="8" customWidth="1"/>
    <col min="7177" max="7177" width="45.625" style="8" customWidth="1"/>
    <col min="7178" max="7178" width="35.625" style="8" customWidth="1"/>
    <col min="7179" max="7179" width="45.625" style="8" customWidth="1"/>
    <col min="7180" max="7180" width="15.625" style="8" customWidth="1"/>
    <col min="7181" max="7181" width="10.625" style="8" customWidth="1"/>
    <col min="7182" max="7184" width="15.625" style="8" customWidth="1"/>
    <col min="7185" max="7424" width="9" style="8"/>
    <col min="7425" max="7425" width="4.25" style="8" customWidth="1"/>
    <col min="7426" max="7426" width="10.625" style="8" customWidth="1"/>
    <col min="7427" max="7428" width="15.625" style="8" customWidth="1"/>
    <col min="7429" max="7429" width="50.625" style="8" customWidth="1"/>
    <col min="7430" max="7430" width="7.625" style="8" customWidth="1"/>
    <col min="7431" max="7432" width="12.625" style="8" customWidth="1"/>
    <col min="7433" max="7433" width="45.625" style="8" customWidth="1"/>
    <col min="7434" max="7434" width="35.625" style="8" customWidth="1"/>
    <col min="7435" max="7435" width="45.625" style="8" customWidth="1"/>
    <col min="7436" max="7436" width="15.625" style="8" customWidth="1"/>
    <col min="7437" max="7437" width="10.625" style="8" customWidth="1"/>
    <col min="7438" max="7440" width="15.625" style="8" customWidth="1"/>
    <col min="7441" max="7680" width="9" style="8"/>
    <col min="7681" max="7681" width="4.25" style="8" customWidth="1"/>
    <col min="7682" max="7682" width="10.625" style="8" customWidth="1"/>
    <col min="7683" max="7684" width="15.625" style="8" customWidth="1"/>
    <col min="7685" max="7685" width="50.625" style="8" customWidth="1"/>
    <col min="7686" max="7686" width="7.625" style="8" customWidth="1"/>
    <col min="7687" max="7688" width="12.625" style="8" customWidth="1"/>
    <col min="7689" max="7689" width="45.625" style="8" customWidth="1"/>
    <col min="7690" max="7690" width="35.625" style="8" customWidth="1"/>
    <col min="7691" max="7691" width="45.625" style="8" customWidth="1"/>
    <col min="7692" max="7692" width="15.625" style="8" customWidth="1"/>
    <col min="7693" max="7693" width="10.625" style="8" customWidth="1"/>
    <col min="7694" max="7696" width="15.625" style="8" customWidth="1"/>
    <col min="7697" max="7936" width="9" style="8"/>
    <col min="7937" max="7937" width="4.25" style="8" customWidth="1"/>
    <col min="7938" max="7938" width="10.625" style="8" customWidth="1"/>
    <col min="7939" max="7940" width="15.625" style="8" customWidth="1"/>
    <col min="7941" max="7941" width="50.625" style="8" customWidth="1"/>
    <col min="7942" max="7942" width="7.625" style="8" customWidth="1"/>
    <col min="7943" max="7944" width="12.625" style="8" customWidth="1"/>
    <col min="7945" max="7945" width="45.625" style="8" customWidth="1"/>
    <col min="7946" max="7946" width="35.625" style="8" customWidth="1"/>
    <col min="7947" max="7947" width="45.625" style="8" customWidth="1"/>
    <col min="7948" max="7948" width="15.625" style="8" customWidth="1"/>
    <col min="7949" max="7949" width="10.625" style="8" customWidth="1"/>
    <col min="7950" max="7952" width="15.625" style="8" customWidth="1"/>
    <col min="7953" max="8192" width="9" style="8"/>
    <col min="8193" max="8193" width="4.25" style="8" customWidth="1"/>
    <col min="8194" max="8194" width="10.625" style="8" customWidth="1"/>
    <col min="8195" max="8196" width="15.625" style="8" customWidth="1"/>
    <col min="8197" max="8197" width="50.625" style="8" customWidth="1"/>
    <col min="8198" max="8198" width="7.625" style="8" customWidth="1"/>
    <col min="8199" max="8200" width="12.625" style="8" customWidth="1"/>
    <col min="8201" max="8201" width="45.625" style="8" customWidth="1"/>
    <col min="8202" max="8202" width="35.625" style="8" customWidth="1"/>
    <col min="8203" max="8203" width="45.625" style="8" customWidth="1"/>
    <col min="8204" max="8204" width="15.625" style="8" customWidth="1"/>
    <col min="8205" max="8205" width="10.625" style="8" customWidth="1"/>
    <col min="8206" max="8208" width="15.625" style="8" customWidth="1"/>
    <col min="8209" max="8448" width="9" style="8"/>
    <col min="8449" max="8449" width="4.25" style="8" customWidth="1"/>
    <col min="8450" max="8450" width="10.625" style="8" customWidth="1"/>
    <col min="8451" max="8452" width="15.625" style="8" customWidth="1"/>
    <col min="8453" max="8453" width="50.625" style="8" customWidth="1"/>
    <col min="8454" max="8454" width="7.625" style="8" customWidth="1"/>
    <col min="8455" max="8456" width="12.625" style="8" customWidth="1"/>
    <col min="8457" max="8457" width="45.625" style="8" customWidth="1"/>
    <col min="8458" max="8458" width="35.625" style="8" customWidth="1"/>
    <col min="8459" max="8459" width="45.625" style="8" customWidth="1"/>
    <col min="8460" max="8460" width="15.625" style="8" customWidth="1"/>
    <col min="8461" max="8461" width="10.625" style="8" customWidth="1"/>
    <col min="8462" max="8464" width="15.625" style="8" customWidth="1"/>
    <col min="8465" max="8704" width="9" style="8"/>
    <col min="8705" max="8705" width="4.25" style="8" customWidth="1"/>
    <col min="8706" max="8706" width="10.625" style="8" customWidth="1"/>
    <col min="8707" max="8708" width="15.625" style="8" customWidth="1"/>
    <col min="8709" max="8709" width="50.625" style="8" customWidth="1"/>
    <col min="8710" max="8710" width="7.625" style="8" customWidth="1"/>
    <col min="8711" max="8712" width="12.625" style="8" customWidth="1"/>
    <col min="8713" max="8713" width="45.625" style="8" customWidth="1"/>
    <col min="8714" max="8714" width="35.625" style="8" customWidth="1"/>
    <col min="8715" max="8715" width="45.625" style="8" customWidth="1"/>
    <col min="8716" max="8716" width="15.625" style="8" customWidth="1"/>
    <col min="8717" max="8717" width="10.625" style="8" customWidth="1"/>
    <col min="8718" max="8720" width="15.625" style="8" customWidth="1"/>
    <col min="8721" max="8960" width="9" style="8"/>
    <col min="8961" max="8961" width="4.25" style="8" customWidth="1"/>
    <col min="8962" max="8962" width="10.625" style="8" customWidth="1"/>
    <col min="8963" max="8964" width="15.625" style="8" customWidth="1"/>
    <col min="8965" max="8965" width="50.625" style="8" customWidth="1"/>
    <col min="8966" max="8966" width="7.625" style="8" customWidth="1"/>
    <col min="8967" max="8968" width="12.625" style="8" customWidth="1"/>
    <col min="8969" max="8969" width="45.625" style="8" customWidth="1"/>
    <col min="8970" max="8970" width="35.625" style="8" customWidth="1"/>
    <col min="8971" max="8971" width="45.625" style="8" customWidth="1"/>
    <col min="8972" max="8972" width="15.625" style="8" customWidth="1"/>
    <col min="8973" max="8973" width="10.625" style="8" customWidth="1"/>
    <col min="8974" max="8976" width="15.625" style="8" customWidth="1"/>
    <col min="8977" max="9216" width="9" style="8"/>
    <col min="9217" max="9217" width="4.25" style="8" customWidth="1"/>
    <col min="9218" max="9218" width="10.625" style="8" customWidth="1"/>
    <col min="9219" max="9220" width="15.625" style="8" customWidth="1"/>
    <col min="9221" max="9221" width="50.625" style="8" customWidth="1"/>
    <col min="9222" max="9222" width="7.625" style="8" customWidth="1"/>
    <col min="9223" max="9224" width="12.625" style="8" customWidth="1"/>
    <col min="9225" max="9225" width="45.625" style="8" customWidth="1"/>
    <col min="9226" max="9226" width="35.625" style="8" customWidth="1"/>
    <col min="9227" max="9227" width="45.625" style="8" customWidth="1"/>
    <col min="9228" max="9228" width="15.625" style="8" customWidth="1"/>
    <col min="9229" max="9229" width="10.625" style="8" customWidth="1"/>
    <col min="9230" max="9232" width="15.625" style="8" customWidth="1"/>
    <col min="9233" max="9472" width="9" style="8"/>
    <col min="9473" max="9473" width="4.25" style="8" customWidth="1"/>
    <col min="9474" max="9474" width="10.625" style="8" customWidth="1"/>
    <col min="9475" max="9476" width="15.625" style="8" customWidth="1"/>
    <col min="9477" max="9477" width="50.625" style="8" customWidth="1"/>
    <col min="9478" max="9478" width="7.625" style="8" customWidth="1"/>
    <col min="9479" max="9480" width="12.625" style="8" customWidth="1"/>
    <col min="9481" max="9481" width="45.625" style="8" customWidth="1"/>
    <col min="9482" max="9482" width="35.625" style="8" customWidth="1"/>
    <col min="9483" max="9483" width="45.625" style="8" customWidth="1"/>
    <col min="9484" max="9484" width="15.625" style="8" customWidth="1"/>
    <col min="9485" max="9485" width="10.625" style="8" customWidth="1"/>
    <col min="9486" max="9488" width="15.625" style="8" customWidth="1"/>
    <col min="9489" max="9728" width="9" style="8"/>
    <col min="9729" max="9729" width="4.25" style="8" customWidth="1"/>
    <col min="9730" max="9730" width="10.625" style="8" customWidth="1"/>
    <col min="9731" max="9732" width="15.625" style="8" customWidth="1"/>
    <col min="9733" max="9733" width="50.625" style="8" customWidth="1"/>
    <col min="9734" max="9734" width="7.625" style="8" customWidth="1"/>
    <col min="9735" max="9736" width="12.625" style="8" customWidth="1"/>
    <col min="9737" max="9737" width="45.625" style="8" customWidth="1"/>
    <col min="9738" max="9738" width="35.625" style="8" customWidth="1"/>
    <col min="9739" max="9739" width="45.625" style="8" customWidth="1"/>
    <col min="9740" max="9740" width="15.625" style="8" customWidth="1"/>
    <col min="9741" max="9741" width="10.625" style="8" customWidth="1"/>
    <col min="9742" max="9744" width="15.625" style="8" customWidth="1"/>
    <col min="9745" max="9984" width="9" style="8"/>
    <col min="9985" max="9985" width="4.25" style="8" customWidth="1"/>
    <col min="9986" max="9986" width="10.625" style="8" customWidth="1"/>
    <col min="9987" max="9988" width="15.625" style="8" customWidth="1"/>
    <col min="9989" max="9989" width="50.625" style="8" customWidth="1"/>
    <col min="9990" max="9990" width="7.625" style="8" customWidth="1"/>
    <col min="9991" max="9992" width="12.625" style="8" customWidth="1"/>
    <col min="9993" max="9993" width="45.625" style="8" customWidth="1"/>
    <col min="9994" max="9994" width="35.625" style="8" customWidth="1"/>
    <col min="9995" max="9995" width="45.625" style="8" customWidth="1"/>
    <col min="9996" max="9996" width="15.625" style="8" customWidth="1"/>
    <col min="9997" max="9997" width="10.625" style="8" customWidth="1"/>
    <col min="9998" max="10000" width="15.625" style="8" customWidth="1"/>
    <col min="10001" max="10240" width="9" style="8"/>
    <col min="10241" max="10241" width="4.25" style="8" customWidth="1"/>
    <col min="10242" max="10242" width="10.625" style="8" customWidth="1"/>
    <col min="10243" max="10244" width="15.625" style="8" customWidth="1"/>
    <col min="10245" max="10245" width="50.625" style="8" customWidth="1"/>
    <col min="10246" max="10246" width="7.625" style="8" customWidth="1"/>
    <col min="10247" max="10248" width="12.625" style="8" customWidth="1"/>
    <col min="10249" max="10249" width="45.625" style="8" customWidth="1"/>
    <col min="10250" max="10250" width="35.625" style="8" customWidth="1"/>
    <col min="10251" max="10251" width="45.625" style="8" customWidth="1"/>
    <col min="10252" max="10252" width="15.625" style="8" customWidth="1"/>
    <col min="10253" max="10253" width="10.625" style="8" customWidth="1"/>
    <col min="10254" max="10256" width="15.625" style="8" customWidth="1"/>
    <col min="10257" max="10496" width="9" style="8"/>
    <col min="10497" max="10497" width="4.25" style="8" customWidth="1"/>
    <col min="10498" max="10498" width="10.625" style="8" customWidth="1"/>
    <col min="10499" max="10500" width="15.625" style="8" customWidth="1"/>
    <col min="10501" max="10501" width="50.625" style="8" customWidth="1"/>
    <col min="10502" max="10502" width="7.625" style="8" customWidth="1"/>
    <col min="10503" max="10504" width="12.625" style="8" customWidth="1"/>
    <col min="10505" max="10505" width="45.625" style="8" customWidth="1"/>
    <col min="10506" max="10506" width="35.625" style="8" customWidth="1"/>
    <col min="10507" max="10507" width="45.625" style="8" customWidth="1"/>
    <col min="10508" max="10508" width="15.625" style="8" customWidth="1"/>
    <col min="10509" max="10509" width="10.625" style="8" customWidth="1"/>
    <col min="10510" max="10512" width="15.625" style="8" customWidth="1"/>
    <col min="10513" max="10752" width="9" style="8"/>
    <col min="10753" max="10753" width="4.25" style="8" customWidth="1"/>
    <col min="10754" max="10754" width="10.625" style="8" customWidth="1"/>
    <col min="10755" max="10756" width="15.625" style="8" customWidth="1"/>
    <col min="10757" max="10757" width="50.625" style="8" customWidth="1"/>
    <col min="10758" max="10758" width="7.625" style="8" customWidth="1"/>
    <col min="10759" max="10760" width="12.625" style="8" customWidth="1"/>
    <col min="10761" max="10761" width="45.625" style="8" customWidth="1"/>
    <col min="10762" max="10762" width="35.625" style="8" customWidth="1"/>
    <col min="10763" max="10763" width="45.625" style="8" customWidth="1"/>
    <col min="10764" max="10764" width="15.625" style="8" customWidth="1"/>
    <col min="10765" max="10765" width="10.625" style="8" customWidth="1"/>
    <col min="10766" max="10768" width="15.625" style="8" customWidth="1"/>
    <col min="10769" max="11008" width="9" style="8"/>
    <col min="11009" max="11009" width="4.25" style="8" customWidth="1"/>
    <col min="11010" max="11010" width="10.625" style="8" customWidth="1"/>
    <col min="11011" max="11012" width="15.625" style="8" customWidth="1"/>
    <col min="11013" max="11013" width="50.625" style="8" customWidth="1"/>
    <col min="11014" max="11014" width="7.625" style="8" customWidth="1"/>
    <col min="11015" max="11016" width="12.625" style="8" customWidth="1"/>
    <col min="11017" max="11017" width="45.625" style="8" customWidth="1"/>
    <col min="11018" max="11018" width="35.625" style="8" customWidth="1"/>
    <col min="11019" max="11019" width="45.625" style="8" customWidth="1"/>
    <col min="11020" max="11020" width="15.625" style="8" customWidth="1"/>
    <col min="11021" max="11021" width="10.625" style="8" customWidth="1"/>
    <col min="11022" max="11024" width="15.625" style="8" customWidth="1"/>
    <col min="11025" max="11264" width="9" style="8"/>
    <col min="11265" max="11265" width="4.25" style="8" customWidth="1"/>
    <col min="11266" max="11266" width="10.625" style="8" customWidth="1"/>
    <col min="11267" max="11268" width="15.625" style="8" customWidth="1"/>
    <col min="11269" max="11269" width="50.625" style="8" customWidth="1"/>
    <col min="11270" max="11270" width="7.625" style="8" customWidth="1"/>
    <col min="11271" max="11272" width="12.625" style="8" customWidth="1"/>
    <col min="11273" max="11273" width="45.625" style="8" customWidth="1"/>
    <col min="11274" max="11274" width="35.625" style="8" customWidth="1"/>
    <col min="11275" max="11275" width="45.625" style="8" customWidth="1"/>
    <col min="11276" max="11276" width="15.625" style="8" customWidth="1"/>
    <col min="11277" max="11277" width="10.625" style="8" customWidth="1"/>
    <col min="11278" max="11280" width="15.625" style="8" customWidth="1"/>
    <col min="11281" max="11520" width="9" style="8"/>
    <col min="11521" max="11521" width="4.25" style="8" customWidth="1"/>
    <col min="11522" max="11522" width="10.625" style="8" customWidth="1"/>
    <col min="11523" max="11524" width="15.625" style="8" customWidth="1"/>
    <col min="11525" max="11525" width="50.625" style="8" customWidth="1"/>
    <col min="11526" max="11526" width="7.625" style="8" customWidth="1"/>
    <col min="11527" max="11528" width="12.625" style="8" customWidth="1"/>
    <col min="11529" max="11529" width="45.625" style="8" customWidth="1"/>
    <col min="11530" max="11530" width="35.625" style="8" customWidth="1"/>
    <col min="11531" max="11531" width="45.625" style="8" customWidth="1"/>
    <col min="11532" max="11532" width="15.625" style="8" customWidth="1"/>
    <col min="11533" max="11533" width="10.625" style="8" customWidth="1"/>
    <col min="11534" max="11536" width="15.625" style="8" customWidth="1"/>
    <col min="11537" max="11776" width="9" style="8"/>
    <col min="11777" max="11777" width="4.25" style="8" customWidth="1"/>
    <col min="11778" max="11778" width="10.625" style="8" customWidth="1"/>
    <col min="11779" max="11780" width="15.625" style="8" customWidth="1"/>
    <col min="11781" max="11781" width="50.625" style="8" customWidth="1"/>
    <col min="11782" max="11782" width="7.625" style="8" customWidth="1"/>
    <col min="11783" max="11784" width="12.625" style="8" customWidth="1"/>
    <col min="11785" max="11785" width="45.625" style="8" customWidth="1"/>
    <col min="11786" max="11786" width="35.625" style="8" customWidth="1"/>
    <col min="11787" max="11787" width="45.625" style="8" customWidth="1"/>
    <col min="11788" max="11788" width="15.625" style="8" customWidth="1"/>
    <col min="11789" max="11789" width="10.625" style="8" customWidth="1"/>
    <col min="11790" max="11792" width="15.625" style="8" customWidth="1"/>
    <col min="11793" max="12032" width="9" style="8"/>
    <col min="12033" max="12033" width="4.25" style="8" customWidth="1"/>
    <col min="12034" max="12034" width="10.625" style="8" customWidth="1"/>
    <col min="12035" max="12036" width="15.625" style="8" customWidth="1"/>
    <col min="12037" max="12037" width="50.625" style="8" customWidth="1"/>
    <col min="12038" max="12038" width="7.625" style="8" customWidth="1"/>
    <col min="12039" max="12040" width="12.625" style="8" customWidth="1"/>
    <col min="12041" max="12041" width="45.625" style="8" customWidth="1"/>
    <col min="12042" max="12042" width="35.625" style="8" customWidth="1"/>
    <col min="12043" max="12043" width="45.625" style="8" customWidth="1"/>
    <col min="12044" max="12044" width="15.625" style="8" customWidth="1"/>
    <col min="12045" max="12045" width="10.625" style="8" customWidth="1"/>
    <col min="12046" max="12048" width="15.625" style="8" customWidth="1"/>
    <col min="12049" max="12288" width="9" style="8"/>
    <col min="12289" max="12289" width="4.25" style="8" customWidth="1"/>
    <col min="12290" max="12290" width="10.625" style="8" customWidth="1"/>
    <col min="12291" max="12292" width="15.625" style="8" customWidth="1"/>
    <col min="12293" max="12293" width="50.625" style="8" customWidth="1"/>
    <col min="12294" max="12294" width="7.625" style="8" customWidth="1"/>
    <col min="12295" max="12296" width="12.625" style="8" customWidth="1"/>
    <col min="12297" max="12297" width="45.625" style="8" customWidth="1"/>
    <col min="12298" max="12298" width="35.625" style="8" customWidth="1"/>
    <col min="12299" max="12299" width="45.625" style="8" customWidth="1"/>
    <col min="12300" max="12300" width="15.625" style="8" customWidth="1"/>
    <col min="12301" max="12301" width="10.625" style="8" customWidth="1"/>
    <col min="12302" max="12304" width="15.625" style="8" customWidth="1"/>
    <col min="12305" max="12544" width="9" style="8"/>
    <col min="12545" max="12545" width="4.25" style="8" customWidth="1"/>
    <col min="12546" max="12546" width="10.625" style="8" customWidth="1"/>
    <col min="12547" max="12548" width="15.625" style="8" customWidth="1"/>
    <col min="12549" max="12549" width="50.625" style="8" customWidth="1"/>
    <col min="12550" max="12550" width="7.625" style="8" customWidth="1"/>
    <col min="12551" max="12552" width="12.625" style="8" customWidth="1"/>
    <col min="12553" max="12553" width="45.625" style="8" customWidth="1"/>
    <col min="12554" max="12554" width="35.625" style="8" customWidth="1"/>
    <col min="12555" max="12555" width="45.625" style="8" customWidth="1"/>
    <col min="12556" max="12556" width="15.625" style="8" customWidth="1"/>
    <col min="12557" max="12557" width="10.625" style="8" customWidth="1"/>
    <col min="12558" max="12560" width="15.625" style="8" customWidth="1"/>
    <col min="12561" max="12800" width="9" style="8"/>
    <col min="12801" max="12801" width="4.25" style="8" customWidth="1"/>
    <col min="12802" max="12802" width="10.625" style="8" customWidth="1"/>
    <col min="12803" max="12804" width="15.625" style="8" customWidth="1"/>
    <col min="12805" max="12805" width="50.625" style="8" customWidth="1"/>
    <col min="12806" max="12806" width="7.625" style="8" customWidth="1"/>
    <col min="12807" max="12808" width="12.625" style="8" customWidth="1"/>
    <col min="12809" max="12809" width="45.625" style="8" customWidth="1"/>
    <col min="12810" max="12810" width="35.625" style="8" customWidth="1"/>
    <col min="12811" max="12811" width="45.625" style="8" customWidth="1"/>
    <col min="12812" max="12812" width="15.625" style="8" customWidth="1"/>
    <col min="12813" max="12813" width="10.625" style="8" customWidth="1"/>
    <col min="12814" max="12816" width="15.625" style="8" customWidth="1"/>
    <col min="12817" max="13056" width="9" style="8"/>
    <col min="13057" max="13057" width="4.25" style="8" customWidth="1"/>
    <col min="13058" max="13058" width="10.625" style="8" customWidth="1"/>
    <col min="13059" max="13060" width="15.625" style="8" customWidth="1"/>
    <col min="13061" max="13061" width="50.625" style="8" customWidth="1"/>
    <col min="13062" max="13062" width="7.625" style="8" customWidth="1"/>
    <col min="13063" max="13064" width="12.625" style="8" customWidth="1"/>
    <col min="13065" max="13065" width="45.625" style="8" customWidth="1"/>
    <col min="13066" max="13066" width="35.625" style="8" customWidth="1"/>
    <col min="13067" max="13067" width="45.625" style="8" customWidth="1"/>
    <col min="13068" max="13068" width="15.625" style="8" customWidth="1"/>
    <col min="13069" max="13069" width="10.625" style="8" customWidth="1"/>
    <col min="13070" max="13072" width="15.625" style="8" customWidth="1"/>
    <col min="13073" max="13312" width="9" style="8"/>
    <col min="13313" max="13313" width="4.25" style="8" customWidth="1"/>
    <col min="13314" max="13314" width="10.625" style="8" customWidth="1"/>
    <col min="13315" max="13316" width="15.625" style="8" customWidth="1"/>
    <col min="13317" max="13317" width="50.625" style="8" customWidth="1"/>
    <col min="13318" max="13318" width="7.625" style="8" customWidth="1"/>
    <col min="13319" max="13320" width="12.625" style="8" customWidth="1"/>
    <col min="13321" max="13321" width="45.625" style="8" customWidth="1"/>
    <col min="13322" max="13322" width="35.625" style="8" customWidth="1"/>
    <col min="13323" max="13323" width="45.625" style="8" customWidth="1"/>
    <col min="13324" max="13324" width="15.625" style="8" customWidth="1"/>
    <col min="13325" max="13325" width="10.625" style="8" customWidth="1"/>
    <col min="13326" max="13328" width="15.625" style="8" customWidth="1"/>
    <col min="13329" max="13568" width="9" style="8"/>
    <col min="13569" max="13569" width="4.25" style="8" customWidth="1"/>
    <col min="13570" max="13570" width="10.625" style="8" customWidth="1"/>
    <col min="13571" max="13572" width="15.625" style="8" customWidth="1"/>
    <col min="13573" max="13573" width="50.625" style="8" customWidth="1"/>
    <col min="13574" max="13574" width="7.625" style="8" customWidth="1"/>
    <col min="13575" max="13576" width="12.625" style="8" customWidth="1"/>
    <col min="13577" max="13577" width="45.625" style="8" customWidth="1"/>
    <col min="13578" max="13578" width="35.625" style="8" customWidth="1"/>
    <col min="13579" max="13579" width="45.625" style="8" customWidth="1"/>
    <col min="13580" max="13580" width="15.625" style="8" customWidth="1"/>
    <col min="13581" max="13581" width="10.625" style="8" customWidth="1"/>
    <col min="13582" max="13584" width="15.625" style="8" customWidth="1"/>
    <col min="13585" max="13824" width="9" style="8"/>
    <col min="13825" max="13825" width="4.25" style="8" customWidth="1"/>
    <col min="13826" max="13826" width="10.625" style="8" customWidth="1"/>
    <col min="13827" max="13828" width="15.625" style="8" customWidth="1"/>
    <col min="13829" max="13829" width="50.625" style="8" customWidth="1"/>
    <col min="13830" max="13830" width="7.625" style="8" customWidth="1"/>
    <col min="13831" max="13832" width="12.625" style="8" customWidth="1"/>
    <col min="13833" max="13833" width="45.625" style="8" customWidth="1"/>
    <col min="13834" max="13834" width="35.625" style="8" customWidth="1"/>
    <col min="13835" max="13835" width="45.625" style="8" customWidth="1"/>
    <col min="13836" max="13836" width="15.625" style="8" customWidth="1"/>
    <col min="13837" max="13837" width="10.625" style="8" customWidth="1"/>
    <col min="13838" max="13840" width="15.625" style="8" customWidth="1"/>
    <col min="13841" max="14080" width="9" style="8"/>
    <col min="14081" max="14081" width="4.25" style="8" customWidth="1"/>
    <col min="14082" max="14082" width="10.625" style="8" customWidth="1"/>
    <col min="14083" max="14084" width="15.625" style="8" customWidth="1"/>
    <col min="14085" max="14085" width="50.625" style="8" customWidth="1"/>
    <col min="14086" max="14086" width="7.625" style="8" customWidth="1"/>
    <col min="14087" max="14088" width="12.625" style="8" customWidth="1"/>
    <col min="14089" max="14089" width="45.625" style="8" customWidth="1"/>
    <col min="14090" max="14090" width="35.625" style="8" customWidth="1"/>
    <col min="14091" max="14091" width="45.625" style="8" customWidth="1"/>
    <col min="14092" max="14092" width="15.625" style="8" customWidth="1"/>
    <col min="14093" max="14093" width="10.625" style="8" customWidth="1"/>
    <col min="14094" max="14096" width="15.625" style="8" customWidth="1"/>
    <col min="14097" max="14336" width="9" style="8"/>
    <col min="14337" max="14337" width="4.25" style="8" customWidth="1"/>
    <col min="14338" max="14338" width="10.625" style="8" customWidth="1"/>
    <col min="14339" max="14340" width="15.625" style="8" customWidth="1"/>
    <col min="14341" max="14341" width="50.625" style="8" customWidth="1"/>
    <col min="14342" max="14342" width="7.625" style="8" customWidth="1"/>
    <col min="14343" max="14344" width="12.625" style="8" customWidth="1"/>
    <col min="14345" max="14345" width="45.625" style="8" customWidth="1"/>
    <col min="14346" max="14346" width="35.625" style="8" customWidth="1"/>
    <col min="14347" max="14347" width="45.625" style="8" customWidth="1"/>
    <col min="14348" max="14348" width="15.625" style="8" customWidth="1"/>
    <col min="14349" max="14349" width="10.625" style="8" customWidth="1"/>
    <col min="14350" max="14352" width="15.625" style="8" customWidth="1"/>
    <col min="14353" max="14592" width="9" style="8"/>
    <col min="14593" max="14593" width="4.25" style="8" customWidth="1"/>
    <col min="14594" max="14594" width="10.625" style="8" customWidth="1"/>
    <col min="14595" max="14596" width="15.625" style="8" customWidth="1"/>
    <col min="14597" max="14597" width="50.625" style="8" customWidth="1"/>
    <col min="14598" max="14598" width="7.625" style="8" customWidth="1"/>
    <col min="14599" max="14600" width="12.625" style="8" customWidth="1"/>
    <col min="14601" max="14601" width="45.625" style="8" customWidth="1"/>
    <col min="14602" max="14602" width="35.625" style="8" customWidth="1"/>
    <col min="14603" max="14603" width="45.625" style="8" customWidth="1"/>
    <col min="14604" max="14604" width="15.625" style="8" customWidth="1"/>
    <col min="14605" max="14605" width="10.625" style="8" customWidth="1"/>
    <col min="14606" max="14608" width="15.625" style="8" customWidth="1"/>
    <col min="14609" max="14848" width="9" style="8"/>
    <col min="14849" max="14849" width="4.25" style="8" customWidth="1"/>
    <col min="14850" max="14850" width="10.625" style="8" customWidth="1"/>
    <col min="14851" max="14852" width="15.625" style="8" customWidth="1"/>
    <col min="14853" max="14853" width="50.625" style="8" customWidth="1"/>
    <col min="14854" max="14854" width="7.625" style="8" customWidth="1"/>
    <col min="14855" max="14856" width="12.625" style="8" customWidth="1"/>
    <col min="14857" max="14857" width="45.625" style="8" customWidth="1"/>
    <col min="14858" max="14858" width="35.625" style="8" customWidth="1"/>
    <col min="14859" max="14859" width="45.625" style="8" customWidth="1"/>
    <col min="14860" max="14860" width="15.625" style="8" customWidth="1"/>
    <col min="14861" max="14861" width="10.625" style="8" customWidth="1"/>
    <col min="14862" max="14864" width="15.625" style="8" customWidth="1"/>
    <col min="14865" max="15104" width="9" style="8"/>
    <col min="15105" max="15105" width="4.25" style="8" customWidth="1"/>
    <col min="15106" max="15106" width="10.625" style="8" customWidth="1"/>
    <col min="15107" max="15108" width="15.625" style="8" customWidth="1"/>
    <col min="15109" max="15109" width="50.625" style="8" customWidth="1"/>
    <col min="15110" max="15110" width="7.625" style="8" customWidth="1"/>
    <col min="15111" max="15112" width="12.625" style="8" customWidth="1"/>
    <col min="15113" max="15113" width="45.625" style="8" customWidth="1"/>
    <col min="15114" max="15114" width="35.625" style="8" customWidth="1"/>
    <col min="15115" max="15115" width="45.625" style="8" customWidth="1"/>
    <col min="15116" max="15116" width="15.625" style="8" customWidth="1"/>
    <col min="15117" max="15117" width="10.625" style="8" customWidth="1"/>
    <col min="15118" max="15120" width="15.625" style="8" customWidth="1"/>
    <col min="15121" max="15360" width="9" style="8"/>
    <col min="15361" max="15361" width="4.25" style="8" customWidth="1"/>
    <col min="15362" max="15362" width="10.625" style="8" customWidth="1"/>
    <col min="15363" max="15364" width="15.625" style="8" customWidth="1"/>
    <col min="15365" max="15365" width="50.625" style="8" customWidth="1"/>
    <col min="15366" max="15366" width="7.625" style="8" customWidth="1"/>
    <col min="15367" max="15368" width="12.625" style="8" customWidth="1"/>
    <col min="15369" max="15369" width="45.625" style="8" customWidth="1"/>
    <col min="15370" max="15370" width="35.625" style="8" customWidth="1"/>
    <col min="15371" max="15371" width="45.625" style="8" customWidth="1"/>
    <col min="15372" max="15372" width="15.625" style="8" customWidth="1"/>
    <col min="15373" max="15373" width="10.625" style="8" customWidth="1"/>
    <col min="15374" max="15376" width="15.625" style="8" customWidth="1"/>
    <col min="15377" max="15616" width="9" style="8"/>
    <col min="15617" max="15617" width="4.25" style="8" customWidth="1"/>
    <col min="15618" max="15618" width="10.625" style="8" customWidth="1"/>
    <col min="15619" max="15620" width="15.625" style="8" customWidth="1"/>
    <col min="15621" max="15621" width="50.625" style="8" customWidth="1"/>
    <col min="15622" max="15622" width="7.625" style="8" customWidth="1"/>
    <col min="15623" max="15624" width="12.625" style="8" customWidth="1"/>
    <col min="15625" max="15625" width="45.625" style="8" customWidth="1"/>
    <col min="15626" max="15626" width="35.625" style="8" customWidth="1"/>
    <col min="15627" max="15627" width="45.625" style="8" customWidth="1"/>
    <col min="15628" max="15628" width="15.625" style="8" customWidth="1"/>
    <col min="15629" max="15629" width="10.625" style="8" customWidth="1"/>
    <col min="15630" max="15632" width="15.625" style="8" customWidth="1"/>
    <col min="15633" max="15872" width="9" style="8"/>
    <col min="15873" max="15873" width="4.25" style="8" customWidth="1"/>
    <col min="15874" max="15874" width="10.625" style="8" customWidth="1"/>
    <col min="15875" max="15876" width="15.625" style="8" customWidth="1"/>
    <col min="15877" max="15877" width="50.625" style="8" customWidth="1"/>
    <col min="15878" max="15878" width="7.625" style="8" customWidth="1"/>
    <col min="15879" max="15880" width="12.625" style="8" customWidth="1"/>
    <col min="15881" max="15881" width="45.625" style="8" customWidth="1"/>
    <col min="15882" max="15882" width="35.625" style="8" customWidth="1"/>
    <col min="15883" max="15883" width="45.625" style="8" customWidth="1"/>
    <col min="15884" max="15884" width="15.625" style="8" customWidth="1"/>
    <col min="15885" max="15885" width="10.625" style="8" customWidth="1"/>
    <col min="15886" max="15888" width="15.625" style="8" customWidth="1"/>
    <col min="15889" max="16128" width="9" style="8"/>
    <col min="16129" max="16129" width="4.25" style="8" customWidth="1"/>
    <col min="16130" max="16130" width="10.625" style="8" customWidth="1"/>
    <col min="16131" max="16132" width="15.625" style="8" customWidth="1"/>
    <col min="16133" max="16133" width="50.625" style="8" customWidth="1"/>
    <col min="16134" max="16134" width="7.625" style="8" customWidth="1"/>
    <col min="16135" max="16136" width="12.625" style="8" customWidth="1"/>
    <col min="16137" max="16137" width="45.625" style="8" customWidth="1"/>
    <col min="16138" max="16138" width="35.625" style="8" customWidth="1"/>
    <col min="16139" max="16139" width="45.625" style="8" customWidth="1"/>
    <col min="16140" max="16140" width="15.625" style="8" customWidth="1"/>
    <col min="16141" max="16141" width="10.625" style="8" customWidth="1"/>
    <col min="16142" max="16144" width="15.625" style="8" customWidth="1"/>
    <col min="16145" max="16384" width="9" style="8"/>
  </cols>
  <sheetData>
    <row r="2" spans="2:16" ht="20.100000000000001" customHeight="1">
      <c r="B2" s="1" t="s">
        <v>0</v>
      </c>
      <c r="C2" s="1"/>
      <c r="D2" s="1"/>
      <c r="E2" s="92" t="s">
        <v>3953</v>
      </c>
      <c r="G2" s="4" t="s">
        <v>2</v>
      </c>
      <c r="H2" s="5"/>
      <c r="I2" s="7">
        <f>SUM(H:H)</f>
        <v>3530</v>
      </c>
    </row>
    <row r="3" spans="2:16" ht="20.100000000000001" customHeight="1">
      <c r="B3" s="1" t="s">
        <v>3</v>
      </c>
      <c r="C3" s="1"/>
      <c r="D3" s="1"/>
      <c r="E3" s="98" t="s">
        <v>3954</v>
      </c>
    </row>
    <row r="4" spans="2:16" ht="20.100000000000001" customHeight="1">
      <c r="B4" s="1" t="s">
        <v>5</v>
      </c>
      <c r="C4" s="1"/>
      <c r="D4" s="1"/>
      <c r="E4" s="98">
        <v>177066</v>
      </c>
      <c r="I4" s="15"/>
    </row>
    <row r="5" spans="2:16" ht="20.100000000000001" customHeight="1">
      <c r="B5" s="1" t="s">
        <v>6</v>
      </c>
      <c r="C5" s="1"/>
      <c r="D5" s="1"/>
      <c r="E5" s="102"/>
      <c r="I5" s="15"/>
    </row>
    <row r="6" spans="2:16" ht="20.100000000000001" customHeight="1">
      <c r="B6" s="1" t="s">
        <v>7</v>
      </c>
      <c r="C6" s="1"/>
      <c r="D6" s="1"/>
      <c r="E6" s="102"/>
      <c r="I6" s="15"/>
    </row>
    <row r="7" spans="2:16" ht="20.100000000000001" customHeight="1">
      <c r="B7" s="18"/>
      <c r="C7" s="18"/>
      <c r="D7" s="18"/>
      <c r="E7" s="294"/>
      <c r="I7" s="15"/>
      <c r="K7" s="20"/>
    </row>
    <row r="9" spans="2:16" s="9" customFormat="1" ht="19.7" customHeight="1">
      <c r="B9" s="21" t="s">
        <v>8</v>
      </c>
      <c r="C9" s="21" t="s">
        <v>9</v>
      </c>
      <c r="D9" s="21" t="s">
        <v>10</v>
      </c>
      <c r="E9" s="22" t="s">
        <v>11</v>
      </c>
      <c r="F9" s="22" t="s">
        <v>12</v>
      </c>
      <c r="G9" s="22" t="s">
        <v>13</v>
      </c>
      <c r="H9" s="167" t="s">
        <v>14</v>
      </c>
      <c r="I9" s="22" t="s">
        <v>16</v>
      </c>
      <c r="J9" s="22" t="s">
        <v>17</v>
      </c>
      <c r="K9" s="22" t="s">
        <v>18</v>
      </c>
      <c r="L9" s="25" t="s">
        <v>19</v>
      </c>
      <c r="M9" s="21" t="s">
        <v>20</v>
      </c>
      <c r="N9" s="22" t="s">
        <v>21</v>
      </c>
      <c r="O9" s="25" t="s">
        <v>22</v>
      </c>
      <c r="P9" s="26" t="s">
        <v>23</v>
      </c>
    </row>
    <row r="10" spans="2:16" s="62" customFormat="1" ht="19.7" customHeight="1">
      <c r="B10" s="938">
        <v>6</v>
      </c>
      <c r="C10" s="65" t="s">
        <v>531</v>
      </c>
      <c r="D10" s="65" t="s">
        <v>531</v>
      </c>
      <c r="E10" s="285" t="s">
        <v>4022</v>
      </c>
      <c r="F10" s="1120">
        <v>1</v>
      </c>
      <c r="G10" s="281">
        <v>1030</v>
      </c>
      <c r="H10" s="266">
        <f>F10*G10</f>
        <v>1030</v>
      </c>
      <c r="I10" s="1469" t="s">
        <v>4023</v>
      </c>
      <c r="J10" s="57"/>
      <c r="K10" s="57" t="s">
        <v>4024</v>
      </c>
      <c r="L10" s="60">
        <v>43944</v>
      </c>
      <c r="M10" s="65"/>
      <c r="N10" s="58"/>
      <c r="O10" s="58">
        <v>43958</v>
      </c>
      <c r="P10" s="61">
        <v>43958</v>
      </c>
    </row>
    <row r="11" spans="2:16" s="62" customFormat="1" ht="19.7" customHeight="1">
      <c r="B11" s="938"/>
      <c r="C11" s="65"/>
      <c r="D11" s="65"/>
      <c r="E11" s="285"/>
      <c r="F11" s="1120"/>
      <c r="G11" s="281"/>
      <c r="H11" s="266">
        <f t="shared" ref="H11:H16" si="0">F11*G11</f>
        <v>0</v>
      </c>
      <c r="I11" s="1469"/>
      <c r="J11" s="57"/>
      <c r="K11" s="57"/>
      <c r="L11" s="60"/>
      <c r="M11" s="65"/>
      <c r="N11" s="58"/>
      <c r="O11" s="58"/>
      <c r="P11" s="61"/>
    </row>
    <row r="12" spans="2:16" s="62" customFormat="1" ht="19.7" customHeight="1">
      <c r="B12" s="938"/>
      <c r="C12" s="65"/>
      <c r="D12" s="65"/>
      <c r="E12" s="285"/>
      <c r="F12" s="1120"/>
      <c r="G12" s="281"/>
      <c r="H12" s="266">
        <f t="shared" si="0"/>
        <v>0</v>
      </c>
      <c r="I12" s="1469"/>
      <c r="J12" s="57"/>
      <c r="K12" s="57"/>
      <c r="L12" s="60"/>
      <c r="M12" s="65"/>
      <c r="N12" s="58"/>
      <c r="O12" s="58"/>
      <c r="P12" s="61"/>
    </row>
    <row r="13" spans="2:16" s="62" customFormat="1" ht="19.7" customHeight="1">
      <c r="B13" s="938">
        <v>4</v>
      </c>
      <c r="C13" s="65" t="s">
        <v>659</v>
      </c>
      <c r="D13" s="65" t="s">
        <v>659</v>
      </c>
      <c r="E13" s="285" t="s">
        <v>4025</v>
      </c>
      <c r="F13" s="1120">
        <v>1</v>
      </c>
      <c r="G13" s="281">
        <v>2500</v>
      </c>
      <c r="H13" s="266">
        <f t="shared" si="0"/>
        <v>2500</v>
      </c>
      <c r="I13" s="1469" t="s">
        <v>4026</v>
      </c>
      <c r="J13" s="57" t="s">
        <v>4027</v>
      </c>
      <c r="K13" s="57"/>
      <c r="L13" s="60">
        <v>43959</v>
      </c>
      <c r="M13" s="65"/>
      <c r="N13" s="58"/>
      <c r="O13" s="58"/>
      <c r="P13" s="61">
        <v>43963</v>
      </c>
    </row>
    <row r="14" spans="2:16" s="62" customFormat="1" ht="19.7" customHeight="1">
      <c r="B14" s="938"/>
      <c r="C14" s="65"/>
      <c r="D14" s="65"/>
      <c r="E14" s="285"/>
      <c r="F14" s="1120"/>
      <c r="G14" s="281"/>
      <c r="H14" s="266">
        <f t="shared" si="0"/>
        <v>0</v>
      </c>
      <c r="I14" s="1469"/>
      <c r="J14" s="57"/>
      <c r="K14" s="57"/>
      <c r="L14" s="60"/>
      <c r="M14" s="65"/>
      <c r="N14" s="58"/>
      <c r="O14" s="58"/>
      <c r="P14" s="61"/>
    </row>
    <row r="15" spans="2:16" ht="19.7" customHeight="1">
      <c r="B15" s="938"/>
      <c r="C15" s="21"/>
      <c r="D15" s="21"/>
      <c r="E15" s="30"/>
      <c r="F15" s="1112"/>
      <c r="G15" s="941"/>
      <c r="H15" s="266">
        <f t="shared" si="0"/>
        <v>0</v>
      </c>
      <c r="I15" s="945"/>
      <c r="J15" s="22"/>
      <c r="K15" s="21"/>
      <c r="L15" s="25"/>
      <c r="M15" s="21"/>
      <c r="N15" s="32"/>
      <c r="O15" s="32"/>
      <c r="P15" s="26"/>
    </row>
    <row r="16" spans="2:16" ht="19.7" customHeight="1">
      <c r="B16" s="938"/>
      <c r="C16" s="21"/>
      <c r="D16" s="21"/>
      <c r="E16" s="30"/>
      <c r="F16" s="1112"/>
      <c r="G16" s="941"/>
      <c r="H16" s="266">
        <f t="shared" si="0"/>
        <v>0</v>
      </c>
      <c r="I16" s="945"/>
      <c r="J16" s="22"/>
      <c r="K16" s="21"/>
      <c r="L16" s="25"/>
      <c r="M16" s="21"/>
      <c r="N16" s="32"/>
      <c r="O16" s="32"/>
      <c r="P16" s="26"/>
    </row>
    <row r="18" spans="7:7">
      <c r="G18" s="197"/>
    </row>
  </sheetData>
  <mergeCells count="6">
    <mergeCell ref="B2:D2"/>
    <mergeCell ref="G2:H2"/>
    <mergeCell ref="B3:D3"/>
    <mergeCell ref="B4:D4"/>
    <mergeCell ref="B5:D5"/>
    <mergeCell ref="B6:D6"/>
  </mergeCells>
  <phoneticPr fontId="4"/>
  <pageMargins left="0.7" right="0.7" top="0.75" bottom="0.75" header="0.3" footer="0.3"/>
  <pageSetup paperSize="9"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B813-7390-4B4B-B5E9-8E80D7250A75}">
  <dimension ref="A1:G14"/>
  <sheetViews>
    <sheetView workbookViewId="0">
      <selection activeCell="C21" sqref="C21"/>
    </sheetView>
  </sheetViews>
  <sheetFormatPr defaultColWidth="10.125" defaultRowHeight="19.5"/>
  <cols>
    <col min="1" max="1" width="7.625" style="545" customWidth="1"/>
    <col min="2" max="2" width="7.125" style="545" bestFit="1" customWidth="1"/>
    <col min="3" max="3" width="14" style="545" bestFit="1" customWidth="1"/>
    <col min="4" max="4" width="32.5" style="545" bestFit="1" customWidth="1"/>
    <col min="5" max="5" width="6.625" style="545" bestFit="1" customWidth="1"/>
    <col min="6" max="6" width="27.875" style="545" customWidth="1"/>
    <col min="7" max="7" width="17.875" style="545" bestFit="1" customWidth="1"/>
    <col min="8" max="256" width="10.125" style="545"/>
    <col min="257" max="257" width="7.625" style="545" customWidth="1"/>
    <col min="258" max="258" width="7.125" style="545" bestFit="1" customWidth="1"/>
    <col min="259" max="259" width="14" style="545" bestFit="1" customWidth="1"/>
    <col min="260" max="260" width="32.5" style="545" bestFit="1" customWidth="1"/>
    <col min="261" max="261" width="6.625" style="545" bestFit="1" customWidth="1"/>
    <col min="262" max="262" width="27.875" style="545" customWidth="1"/>
    <col min="263" max="263" width="17.875" style="545" bestFit="1" customWidth="1"/>
    <col min="264" max="512" width="10.125" style="545"/>
    <col min="513" max="513" width="7.625" style="545" customWidth="1"/>
    <col min="514" max="514" width="7.125" style="545" bestFit="1" customWidth="1"/>
    <col min="515" max="515" width="14" style="545" bestFit="1" customWidth="1"/>
    <col min="516" max="516" width="32.5" style="545" bestFit="1" customWidth="1"/>
    <col min="517" max="517" width="6.625" style="545" bestFit="1" customWidth="1"/>
    <col min="518" max="518" width="27.875" style="545" customWidth="1"/>
    <col min="519" max="519" width="17.875" style="545" bestFit="1" customWidth="1"/>
    <col min="520" max="768" width="10.125" style="545"/>
    <col min="769" max="769" width="7.625" style="545" customWidth="1"/>
    <col min="770" max="770" width="7.125" style="545" bestFit="1" customWidth="1"/>
    <col min="771" max="771" width="14" style="545" bestFit="1" customWidth="1"/>
    <col min="772" max="772" width="32.5" style="545" bestFit="1" customWidth="1"/>
    <col min="773" max="773" width="6.625" style="545" bestFit="1" customWidth="1"/>
    <col min="774" max="774" width="27.875" style="545" customWidth="1"/>
    <col min="775" max="775" width="17.875" style="545" bestFit="1" customWidth="1"/>
    <col min="776" max="1024" width="10.125" style="545"/>
    <col min="1025" max="1025" width="7.625" style="545" customWidth="1"/>
    <col min="1026" max="1026" width="7.125" style="545" bestFit="1" customWidth="1"/>
    <col min="1027" max="1027" width="14" style="545" bestFit="1" customWidth="1"/>
    <col min="1028" max="1028" width="32.5" style="545" bestFit="1" customWidth="1"/>
    <col min="1029" max="1029" width="6.625" style="545" bestFit="1" customWidth="1"/>
    <col min="1030" max="1030" width="27.875" style="545" customWidth="1"/>
    <col min="1031" max="1031" width="17.875" style="545" bestFit="1" customWidth="1"/>
    <col min="1032" max="1280" width="10.125" style="545"/>
    <col min="1281" max="1281" width="7.625" style="545" customWidth="1"/>
    <col min="1282" max="1282" width="7.125" style="545" bestFit="1" customWidth="1"/>
    <col min="1283" max="1283" width="14" style="545" bestFit="1" customWidth="1"/>
    <col min="1284" max="1284" width="32.5" style="545" bestFit="1" customWidth="1"/>
    <col min="1285" max="1285" width="6.625" style="545" bestFit="1" customWidth="1"/>
    <col min="1286" max="1286" width="27.875" style="545" customWidth="1"/>
    <col min="1287" max="1287" width="17.875" style="545" bestFit="1" customWidth="1"/>
    <col min="1288" max="1536" width="10.125" style="545"/>
    <col min="1537" max="1537" width="7.625" style="545" customWidth="1"/>
    <col min="1538" max="1538" width="7.125" style="545" bestFit="1" customWidth="1"/>
    <col min="1539" max="1539" width="14" style="545" bestFit="1" customWidth="1"/>
    <col min="1540" max="1540" width="32.5" style="545" bestFit="1" customWidth="1"/>
    <col min="1541" max="1541" width="6.625" style="545" bestFit="1" customWidth="1"/>
    <col min="1542" max="1542" width="27.875" style="545" customWidth="1"/>
    <col min="1543" max="1543" width="17.875" style="545" bestFit="1" customWidth="1"/>
    <col min="1544" max="1792" width="10.125" style="545"/>
    <col min="1793" max="1793" width="7.625" style="545" customWidth="1"/>
    <col min="1794" max="1794" width="7.125" style="545" bestFit="1" customWidth="1"/>
    <col min="1795" max="1795" width="14" style="545" bestFit="1" customWidth="1"/>
    <col min="1796" max="1796" width="32.5" style="545" bestFit="1" customWidth="1"/>
    <col min="1797" max="1797" width="6.625" style="545" bestFit="1" customWidth="1"/>
    <col min="1798" max="1798" width="27.875" style="545" customWidth="1"/>
    <col min="1799" max="1799" width="17.875" style="545" bestFit="1" customWidth="1"/>
    <col min="1800" max="2048" width="10.125" style="545"/>
    <col min="2049" max="2049" width="7.625" style="545" customWidth="1"/>
    <col min="2050" max="2050" width="7.125" style="545" bestFit="1" customWidth="1"/>
    <col min="2051" max="2051" width="14" style="545" bestFit="1" customWidth="1"/>
    <col min="2052" max="2052" width="32.5" style="545" bestFit="1" customWidth="1"/>
    <col min="2053" max="2053" width="6.625" style="545" bestFit="1" customWidth="1"/>
    <col min="2054" max="2054" width="27.875" style="545" customWidth="1"/>
    <col min="2055" max="2055" width="17.875" style="545" bestFit="1" customWidth="1"/>
    <col min="2056" max="2304" width="10.125" style="545"/>
    <col min="2305" max="2305" width="7.625" style="545" customWidth="1"/>
    <col min="2306" max="2306" width="7.125" style="545" bestFit="1" customWidth="1"/>
    <col min="2307" max="2307" width="14" style="545" bestFit="1" customWidth="1"/>
    <col min="2308" max="2308" width="32.5" style="545" bestFit="1" customWidth="1"/>
    <col min="2309" max="2309" width="6.625" style="545" bestFit="1" customWidth="1"/>
    <col min="2310" max="2310" width="27.875" style="545" customWidth="1"/>
    <col min="2311" max="2311" width="17.875" style="545" bestFit="1" customWidth="1"/>
    <col min="2312" max="2560" width="10.125" style="545"/>
    <col min="2561" max="2561" width="7.625" style="545" customWidth="1"/>
    <col min="2562" max="2562" width="7.125" style="545" bestFit="1" customWidth="1"/>
    <col min="2563" max="2563" width="14" style="545" bestFit="1" customWidth="1"/>
    <col min="2564" max="2564" width="32.5" style="545" bestFit="1" customWidth="1"/>
    <col min="2565" max="2565" width="6.625" style="545" bestFit="1" customWidth="1"/>
    <col min="2566" max="2566" width="27.875" style="545" customWidth="1"/>
    <col min="2567" max="2567" width="17.875" style="545" bestFit="1" customWidth="1"/>
    <col min="2568" max="2816" width="10.125" style="545"/>
    <col min="2817" max="2817" width="7.625" style="545" customWidth="1"/>
    <col min="2818" max="2818" width="7.125" style="545" bestFit="1" customWidth="1"/>
    <col min="2819" max="2819" width="14" style="545" bestFit="1" customWidth="1"/>
    <col min="2820" max="2820" width="32.5" style="545" bestFit="1" customWidth="1"/>
    <col min="2821" max="2821" width="6.625" style="545" bestFit="1" customWidth="1"/>
    <col min="2822" max="2822" width="27.875" style="545" customWidth="1"/>
    <col min="2823" max="2823" width="17.875" style="545" bestFit="1" customWidth="1"/>
    <col min="2824" max="3072" width="10.125" style="545"/>
    <col min="3073" max="3073" width="7.625" style="545" customWidth="1"/>
    <col min="3074" max="3074" width="7.125" style="545" bestFit="1" customWidth="1"/>
    <col min="3075" max="3075" width="14" style="545" bestFit="1" customWidth="1"/>
    <col min="3076" max="3076" width="32.5" style="545" bestFit="1" customWidth="1"/>
    <col min="3077" max="3077" width="6.625" style="545" bestFit="1" customWidth="1"/>
    <col min="3078" max="3078" width="27.875" style="545" customWidth="1"/>
    <col min="3079" max="3079" width="17.875" style="545" bestFit="1" customWidth="1"/>
    <col min="3080" max="3328" width="10.125" style="545"/>
    <col min="3329" max="3329" width="7.625" style="545" customWidth="1"/>
    <col min="3330" max="3330" width="7.125" style="545" bestFit="1" customWidth="1"/>
    <col min="3331" max="3331" width="14" style="545" bestFit="1" customWidth="1"/>
    <col min="3332" max="3332" width="32.5" style="545" bestFit="1" customWidth="1"/>
    <col min="3333" max="3333" width="6.625" style="545" bestFit="1" customWidth="1"/>
    <col min="3334" max="3334" width="27.875" style="545" customWidth="1"/>
    <col min="3335" max="3335" width="17.875" style="545" bestFit="1" customWidth="1"/>
    <col min="3336" max="3584" width="10.125" style="545"/>
    <col min="3585" max="3585" width="7.625" style="545" customWidth="1"/>
    <col min="3586" max="3586" width="7.125" style="545" bestFit="1" customWidth="1"/>
    <col min="3587" max="3587" width="14" style="545" bestFit="1" customWidth="1"/>
    <col min="3588" max="3588" width="32.5" style="545" bestFit="1" customWidth="1"/>
    <col min="3589" max="3589" width="6.625" style="545" bestFit="1" customWidth="1"/>
    <col min="3590" max="3590" width="27.875" style="545" customWidth="1"/>
    <col min="3591" max="3591" width="17.875" style="545" bestFit="1" customWidth="1"/>
    <col min="3592" max="3840" width="10.125" style="545"/>
    <col min="3841" max="3841" width="7.625" style="545" customWidth="1"/>
    <col min="3842" max="3842" width="7.125" style="545" bestFit="1" customWidth="1"/>
    <col min="3843" max="3843" width="14" style="545" bestFit="1" customWidth="1"/>
    <col min="3844" max="3844" width="32.5" style="545" bestFit="1" customWidth="1"/>
    <col min="3845" max="3845" width="6.625" style="545" bestFit="1" customWidth="1"/>
    <col min="3846" max="3846" width="27.875" style="545" customWidth="1"/>
    <col min="3847" max="3847" width="17.875" style="545" bestFit="1" customWidth="1"/>
    <col min="3848" max="4096" width="10.125" style="545"/>
    <col min="4097" max="4097" width="7.625" style="545" customWidth="1"/>
    <col min="4098" max="4098" width="7.125" style="545" bestFit="1" customWidth="1"/>
    <col min="4099" max="4099" width="14" style="545" bestFit="1" customWidth="1"/>
    <col min="4100" max="4100" width="32.5" style="545" bestFit="1" customWidth="1"/>
    <col min="4101" max="4101" width="6.625" style="545" bestFit="1" customWidth="1"/>
    <col min="4102" max="4102" width="27.875" style="545" customWidth="1"/>
    <col min="4103" max="4103" width="17.875" style="545" bestFit="1" customWidth="1"/>
    <col min="4104" max="4352" width="10.125" style="545"/>
    <col min="4353" max="4353" width="7.625" style="545" customWidth="1"/>
    <col min="4354" max="4354" width="7.125" style="545" bestFit="1" customWidth="1"/>
    <col min="4355" max="4355" width="14" style="545" bestFit="1" customWidth="1"/>
    <col min="4356" max="4356" width="32.5" style="545" bestFit="1" customWidth="1"/>
    <col min="4357" max="4357" width="6.625" style="545" bestFit="1" customWidth="1"/>
    <col min="4358" max="4358" width="27.875" style="545" customWidth="1"/>
    <col min="4359" max="4359" width="17.875" style="545" bestFit="1" customWidth="1"/>
    <col min="4360" max="4608" width="10.125" style="545"/>
    <col min="4609" max="4609" width="7.625" style="545" customWidth="1"/>
    <col min="4610" max="4610" width="7.125" style="545" bestFit="1" customWidth="1"/>
    <col min="4611" max="4611" width="14" style="545" bestFit="1" customWidth="1"/>
    <col min="4612" max="4612" width="32.5" style="545" bestFit="1" customWidth="1"/>
    <col min="4613" max="4613" width="6.625" style="545" bestFit="1" customWidth="1"/>
    <col min="4614" max="4614" width="27.875" style="545" customWidth="1"/>
    <col min="4615" max="4615" width="17.875" style="545" bestFit="1" customWidth="1"/>
    <col min="4616" max="4864" width="10.125" style="545"/>
    <col min="4865" max="4865" width="7.625" style="545" customWidth="1"/>
    <col min="4866" max="4866" width="7.125" style="545" bestFit="1" customWidth="1"/>
    <col min="4867" max="4867" width="14" style="545" bestFit="1" customWidth="1"/>
    <col min="4868" max="4868" width="32.5" style="545" bestFit="1" customWidth="1"/>
    <col min="4869" max="4869" width="6.625" style="545" bestFit="1" customWidth="1"/>
    <col min="4870" max="4870" width="27.875" style="545" customWidth="1"/>
    <col min="4871" max="4871" width="17.875" style="545" bestFit="1" customWidth="1"/>
    <col min="4872" max="5120" width="10.125" style="545"/>
    <col min="5121" max="5121" width="7.625" style="545" customWidth="1"/>
    <col min="5122" max="5122" width="7.125" style="545" bestFit="1" customWidth="1"/>
    <col min="5123" max="5123" width="14" style="545" bestFit="1" customWidth="1"/>
    <col min="5124" max="5124" width="32.5" style="545" bestFit="1" customWidth="1"/>
    <col min="5125" max="5125" width="6.625" style="545" bestFit="1" customWidth="1"/>
    <col min="5126" max="5126" width="27.875" style="545" customWidth="1"/>
    <col min="5127" max="5127" width="17.875" style="545" bestFit="1" customWidth="1"/>
    <col min="5128" max="5376" width="10.125" style="545"/>
    <col min="5377" max="5377" width="7.625" style="545" customWidth="1"/>
    <col min="5378" max="5378" width="7.125" style="545" bestFit="1" customWidth="1"/>
    <col min="5379" max="5379" width="14" style="545" bestFit="1" customWidth="1"/>
    <col min="5380" max="5380" width="32.5" style="545" bestFit="1" customWidth="1"/>
    <col min="5381" max="5381" width="6.625" style="545" bestFit="1" customWidth="1"/>
    <col min="5382" max="5382" width="27.875" style="545" customWidth="1"/>
    <col min="5383" max="5383" width="17.875" style="545" bestFit="1" customWidth="1"/>
    <col min="5384" max="5632" width="10.125" style="545"/>
    <col min="5633" max="5633" width="7.625" style="545" customWidth="1"/>
    <col min="5634" max="5634" width="7.125" style="545" bestFit="1" customWidth="1"/>
    <col min="5635" max="5635" width="14" style="545" bestFit="1" customWidth="1"/>
    <col min="5636" max="5636" width="32.5" style="545" bestFit="1" customWidth="1"/>
    <col min="5637" max="5637" width="6.625" style="545" bestFit="1" customWidth="1"/>
    <col min="5638" max="5638" width="27.875" style="545" customWidth="1"/>
    <col min="5639" max="5639" width="17.875" style="545" bestFit="1" customWidth="1"/>
    <col min="5640" max="5888" width="10.125" style="545"/>
    <col min="5889" max="5889" width="7.625" style="545" customWidth="1"/>
    <col min="5890" max="5890" width="7.125" style="545" bestFit="1" customWidth="1"/>
    <col min="5891" max="5891" width="14" style="545" bestFit="1" customWidth="1"/>
    <col min="5892" max="5892" width="32.5" style="545" bestFit="1" customWidth="1"/>
    <col min="5893" max="5893" width="6.625" style="545" bestFit="1" customWidth="1"/>
    <col min="5894" max="5894" width="27.875" style="545" customWidth="1"/>
    <col min="5895" max="5895" width="17.875" style="545" bestFit="1" customWidth="1"/>
    <col min="5896" max="6144" width="10.125" style="545"/>
    <col min="6145" max="6145" width="7.625" style="545" customWidth="1"/>
    <col min="6146" max="6146" width="7.125" style="545" bestFit="1" customWidth="1"/>
    <col min="6147" max="6147" width="14" style="545" bestFit="1" customWidth="1"/>
    <col min="6148" max="6148" width="32.5" style="545" bestFit="1" customWidth="1"/>
    <col min="6149" max="6149" width="6.625" style="545" bestFit="1" customWidth="1"/>
    <col min="6150" max="6150" width="27.875" style="545" customWidth="1"/>
    <col min="6151" max="6151" width="17.875" style="545" bestFit="1" customWidth="1"/>
    <col min="6152" max="6400" width="10.125" style="545"/>
    <col min="6401" max="6401" width="7.625" style="545" customWidth="1"/>
    <col min="6402" max="6402" width="7.125" style="545" bestFit="1" customWidth="1"/>
    <col min="6403" max="6403" width="14" style="545" bestFit="1" customWidth="1"/>
    <col min="6404" max="6404" width="32.5" style="545" bestFit="1" customWidth="1"/>
    <col min="6405" max="6405" width="6.625" style="545" bestFit="1" customWidth="1"/>
    <col min="6406" max="6406" width="27.875" style="545" customWidth="1"/>
    <col min="6407" max="6407" width="17.875" style="545" bestFit="1" customWidth="1"/>
    <col min="6408" max="6656" width="10.125" style="545"/>
    <col min="6657" max="6657" width="7.625" style="545" customWidth="1"/>
    <col min="6658" max="6658" width="7.125" style="545" bestFit="1" customWidth="1"/>
    <col min="6659" max="6659" width="14" style="545" bestFit="1" customWidth="1"/>
    <col min="6660" max="6660" width="32.5" style="545" bestFit="1" customWidth="1"/>
    <col min="6661" max="6661" width="6.625" style="545" bestFit="1" customWidth="1"/>
    <col min="6662" max="6662" width="27.875" style="545" customWidth="1"/>
    <col min="6663" max="6663" width="17.875" style="545" bestFit="1" customWidth="1"/>
    <col min="6664" max="6912" width="10.125" style="545"/>
    <col min="6913" max="6913" width="7.625" style="545" customWidth="1"/>
    <col min="6914" max="6914" width="7.125" style="545" bestFit="1" customWidth="1"/>
    <col min="6915" max="6915" width="14" style="545" bestFit="1" customWidth="1"/>
    <col min="6916" max="6916" width="32.5" style="545" bestFit="1" customWidth="1"/>
    <col min="6917" max="6917" width="6.625" style="545" bestFit="1" customWidth="1"/>
    <col min="6918" max="6918" width="27.875" style="545" customWidth="1"/>
    <col min="6919" max="6919" width="17.875" style="545" bestFit="1" customWidth="1"/>
    <col min="6920" max="7168" width="10.125" style="545"/>
    <col min="7169" max="7169" width="7.625" style="545" customWidth="1"/>
    <col min="7170" max="7170" width="7.125" style="545" bestFit="1" customWidth="1"/>
    <col min="7171" max="7171" width="14" style="545" bestFit="1" customWidth="1"/>
    <col min="7172" max="7172" width="32.5" style="545" bestFit="1" customWidth="1"/>
    <col min="7173" max="7173" width="6.625" style="545" bestFit="1" customWidth="1"/>
    <col min="7174" max="7174" width="27.875" style="545" customWidth="1"/>
    <col min="7175" max="7175" width="17.875" style="545" bestFit="1" customWidth="1"/>
    <col min="7176" max="7424" width="10.125" style="545"/>
    <col min="7425" max="7425" width="7.625" style="545" customWidth="1"/>
    <col min="7426" max="7426" width="7.125" style="545" bestFit="1" customWidth="1"/>
    <col min="7427" max="7427" width="14" style="545" bestFit="1" customWidth="1"/>
    <col min="7428" max="7428" width="32.5" style="545" bestFit="1" customWidth="1"/>
    <col min="7429" max="7429" width="6.625" style="545" bestFit="1" customWidth="1"/>
    <col min="7430" max="7430" width="27.875" style="545" customWidth="1"/>
    <col min="7431" max="7431" width="17.875" style="545" bestFit="1" customWidth="1"/>
    <col min="7432" max="7680" width="10.125" style="545"/>
    <col min="7681" max="7681" width="7.625" style="545" customWidth="1"/>
    <col min="7682" max="7682" width="7.125" style="545" bestFit="1" customWidth="1"/>
    <col min="7683" max="7683" width="14" style="545" bestFit="1" customWidth="1"/>
    <col min="7684" max="7684" width="32.5" style="545" bestFit="1" customWidth="1"/>
    <col min="7685" max="7685" width="6.625" style="545" bestFit="1" customWidth="1"/>
    <col min="7686" max="7686" width="27.875" style="545" customWidth="1"/>
    <col min="7687" max="7687" width="17.875" style="545" bestFit="1" customWidth="1"/>
    <col min="7688" max="7936" width="10.125" style="545"/>
    <col min="7937" max="7937" width="7.625" style="545" customWidth="1"/>
    <col min="7938" max="7938" width="7.125" style="545" bestFit="1" customWidth="1"/>
    <col min="7939" max="7939" width="14" style="545" bestFit="1" customWidth="1"/>
    <col min="7940" max="7940" width="32.5" style="545" bestFit="1" customWidth="1"/>
    <col min="7941" max="7941" width="6.625" style="545" bestFit="1" customWidth="1"/>
    <col min="7942" max="7942" width="27.875" style="545" customWidth="1"/>
    <col min="7943" max="7943" width="17.875" style="545" bestFit="1" customWidth="1"/>
    <col min="7944" max="8192" width="10.125" style="545"/>
    <col min="8193" max="8193" width="7.625" style="545" customWidth="1"/>
    <col min="8194" max="8194" width="7.125" style="545" bestFit="1" customWidth="1"/>
    <col min="8195" max="8195" width="14" style="545" bestFit="1" customWidth="1"/>
    <col min="8196" max="8196" width="32.5" style="545" bestFit="1" customWidth="1"/>
    <col min="8197" max="8197" width="6.625" style="545" bestFit="1" customWidth="1"/>
    <col min="8198" max="8198" width="27.875" style="545" customWidth="1"/>
    <col min="8199" max="8199" width="17.875" style="545" bestFit="1" customWidth="1"/>
    <col min="8200" max="8448" width="10.125" style="545"/>
    <col min="8449" max="8449" width="7.625" style="545" customWidth="1"/>
    <col min="8450" max="8450" width="7.125" style="545" bestFit="1" customWidth="1"/>
    <col min="8451" max="8451" width="14" style="545" bestFit="1" customWidth="1"/>
    <col min="8452" max="8452" width="32.5" style="545" bestFit="1" customWidth="1"/>
    <col min="8453" max="8453" width="6.625" style="545" bestFit="1" customWidth="1"/>
    <col min="8454" max="8454" width="27.875" style="545" customWidth="1"/>
    <col min="8455" max="8455" width="17.875" style="545" bestFit="1" customWidth="1"/>
    <col min="8456" max="8704" width="10.125" style="545"/>
    <col min="8705" max="8705" width="7.625" style="545" customWidth="1"/>
    <col min="8706" max="8706" width="7.125" style="545" bestFit="1" customWidth="1"/>
    <col min="8707" max="8707" width="14" style="545" bestFit="1" customWidth="1"/>
    <col min="8708" max="8708" width="32.5" style="545" bestFit="1" customWidth="1"/>
    <col min="8709" max="8709" width="6.625" style="545" bestFit="1" customWidth="1"/>
    <col min="8710" max="8710" width="27.875" style="545" customWidth="1"/>
    <col min="8711" max="8711" width="17.875" style="545" bestFit="1" customWidth="1"/>
    <col min="8712" max="8960" width="10.125" style="545"/>
    <col min="8961" max="8961" width="7.625" style="545" customWidth="1"/>
    <col min="8962" max="8962" width="7.125" style="545" bestFit="1" customWidth="1"/>
    <col min="8963" max="8963" width="14" style="545" bestFit="1" customWidth="1"/>
    <col min="8964" max="8964" width="32.5" style="545" bestFit="1" customWidth="1"/>
    <col min="8965" max="8965" width="6.625" style="545" bestFit="1" customWidth="1"/>
    <col min="8966" max="8966" width="27.875" style="545" customWidth="1"/>
    <col min="8967" max="8967" width="17.875" style="545" bestFit="1" customWidth="1"/>
    <col min="8968" max="9216" width="10.125" style="545"/>
    <col min="9217" max="9217" width="7.625" style="545" customWidth="1"/>
    <col min="9218" max="9218" width="7.125" style="545" bestFit="1" customWidth="1"/>
    <col min="9219" max="9219" width="14" style="545" bestFit="1" customWidth="1"/>
    <col min="9220" max="9220" width="32.5" style="545" bestFit="1" customWidth="1"/>
    <col min="9221" max="9221" width="6.625" style="545" bestFit="1" customWidth="1"/>
    <col min="9222" max="9222" width="27.875" style="545" customWidth="1"/>
    <col min="9223" max="9223" width="17.875" style="545" bestFit="1" customWidth="1"/>
    <col min="9224" max="9472" width="10.125" style="545"/>
    <col min="9473" max="9473" width="7.625" style="545" customWidth="1"/>
    <col min="9474" max="9474" width="7.125" style="545" bestFit="1" customWidth="1"/>
    <col min="9475" max="9475" width="14" style="545" bestFit="1" customWidth="1"/>
    <col min="9476" max="9476" width="32.5" style="545" bestFit="1" customWidth="1"/>
    <col min="9477" max="9477" width="6.625" style="545" bestFit="1" customWidth="1"/>
    <col min="9478" max="9478" width="27.875" style="545" customWidth="1"/>
    <col min="9479" max="9479" width="17.875" style="545" bestFit="1" customWidth="1"/>
    <col min="9480" max="9728" width="10.125" style="545"/>
    <col min="9729" max="9729" width="7.625" style="545" customWidth="1"/>
    <col min="9730" max="9730" width="7.125" style="545" bestFit="1" customWidth="1"/>
    <col min="9731" max="9731" width="14" style="545" bestFit="1" customWidth="1"/>
    <col min="9732" max="9732" width="32.5" style="545" bestFit="1" customWidth="1"/>
    <col min="9733" max="9733" width="6.625" style="545" bestFit="1" customWidth="1"/>
    <col min="9734" max="9734" width="27.875" style="545" customWidth="1"/>
    <col min="9735" max="9735" width="17.875" style="545" bestFit="1" customWidth="1"/>
    <col min="9736" max="9984" width="10.125" style="545"/>
    <col min="9985" max="9985" width="7.625" style="545" customWidth="1"/>
    <col min="9986" max="9986" width="7.125" style="545" bestFit="1" customWidth="1"/>
    <col min="9987" max="9987" width="14" style="545" bestFit="1" customWidth="1"/>
    <col min="9988" max="9988" width="32.5" style="545" bestFit="1" customWidth="1"/>
    <col min="9989" max="9989" width="6.625" style="545" bestFit="1" customWidth="1"/>
    <col min="9990" max="9990" width="27.875" style="545" customWidth="1"/>
    <col min="9991" max="9991" width="17.875" style="545" bestFit="1" customWidth="1"/>
    <col min="9992" max="10240" width="10.125" style="545"/>
    <col min="10241" max="10241" width="7.625" style="545" customWidth="1"/>
    <col min="10242" max="10242" width="7.125" style="545" bestFit="1" customWidth="1"/>
    <col min="10243" max="10243" width="14" style="545" bestFit="1" customWidth="1"/>
    <col min="10244" max="10244" width="32.5" style="545" bestFit="1" customWidth="1"/>
    <col min="10245" max="10245" width="6.625" style="545" bestFit="1" customWidth="1"/>
    <col min="10246" max="10246" width="27.875" style="545" customWidth="1"/>
    <col min="10247" max="10247" width="17.875" style="545" bestFit="1" customWidth="1"/>
    <col min="10248" max="10496" width="10.125" style="545"/>
    <col min="10497" max="10497" width="7.625" style="545" customWidth="1"/>
    <col min="10498" max="10498" width="7.125" style="545" bestFit="1" customWidth="1"/>
    <col min="10499" max="10499" width="14" style="545" bestFit="1" customWidth="1"/>
    <col min="10500" max="10500" width="32.5" style="545" bestFit="1" customWidth="1"/>
    <col min="10501" max="10501" width="6.625" style="545" bestFit="1" customWidth="1"/>
    <col min="10502" max="10502" width="27.875" style="545" customWidth="1"/>
    <col min="10503" max="10503" width="17.875" style="545" bestFit="1" customWidth="1"/>
    <col min="10504" max="10752" width="10.125" style="545"/>
    <col min="10753" max="10753" width="7.625" style="545" customWidth="1"/>
    <col min="10754" max="10754" width="7.125" style="545" bestFit="1" customWidth="1"/>
    <col min="10755" max="10755" width="14" style="545" bestFit="1" customWidth="1"/>
    <col min="10756" max="10756" width="32.5" style="545" bestFit="1" customWidth="1"/>
    <col min="10757" max="10757" width="6.625" style="545" bestFit="1" customWidth="1"/>
    <col min="10758" max="10758" width="27.875" style="545" customWidth="1"/>
    <col min="10759" max="10759" width="17.875" style="545" bestFit="1" customWidth="1"/>
    <col min="10760" max="11008" width="10.125" style="545"/>
    <col min="11009" max="11009" width="7.625" style="545" customWidth="1"/>
    <col min="11010" max="11010" width="7.125" style="545" bestFit="1" customWidth="1"/>
    <col min="11011" max="11011" width="14" style="545" bestFit="1" customWidth="1"/>
    <col min="11012" max="11012" width="32.5" style="545" bestFit="1" customWidth="1"/>
    <col min="11013" max="11013" width="6.625" style="545" bestFit="1" customWidth="1"/>
    <col min="11014" max="11014" width="27.875" style="545" customWidth="1"/>
    <col min="11015" max="11015" width="17.875" style="545" bestFit="1" customWidth="1"/>
    <col min="11016" max="11264" width="10.125" style="545"/>
    <col min="11265" max="11265" width="7.625" style="545" customWidth="1"/>
    <col min="11266" max="11266" width="7.125" style="545" bestFit="1" customWidth="1"/>
    <col min="11267" max="11267" width="14" style="545" bestFit="1" customWidth="1"/>
    <col min="11268" max="11268" width="32.5" style="545" bestFit="1" customWidth="1"/>
    <col min="11269" max="11269" width="6.625" style="545" bestFit="1" customWidth="1"/>
    <col min="11270" max="11270" width="27.875" style="545" customWidth="1"/>
    <col min="11271" max="11271" width="17.875" style="545" bestFit="1" customWidth="1"/>
    <col min="11272" max="11520" width="10.125" style="545"/>
    <col min="11521" max="11521" width="7.625" style="545" customWidth="1"/>
    <col min="11522" max="11522" width="7.125" style="545" bestFit="1" customWidth="1"/>
    <col min="11523" max="11523" width="14" style="545" bestFit="1" customWidth="1"/>
    <col min="11524" max="11524" width="32.5" style="545" bestFit="1" customWidth="1"/>
    <col min="11525" max="11525" width="6.625" style="545" bestFit="1" customWidth="1"/>
    <col min="11526" max="11526" width="27.875" style="545" customWidth="1"/>
    <col min="11527" max="11527" width="17.875" style="545" bestFit="1" customWidth="1"/>
    <col min="11528" max="11776" width="10.125" style="545"/>
    <col min="11777" max="11777" width="7.625" style="545" customWidth="1"/>
    <col min="11778" max="11778" width="7.125" style="545" bestFit="1" customWidth="1"/>
    <col min="11779" max="11779" width="14" style="545" bestFit="1" customWidth="1"/>
    <col min="11780" max="11780" width="32.5" style="545" bestFit="1" customWidth="1"/>
    <col min="11781" max="11781" width="6.625" style="545" bestFit="1" customWidth="1"/>
    <col min="11782" max="11782" width="27.875" style="545" customWidth="1"/>
    <col min="11783" max="11783" width="17.875" style="545" bestFit="1" customWidth="1"/>
    <col min="11784" max="12032" width="10.125" style="545"/>
    <col min="12033" max="12033" width="7.625" style="545" customWidth="1"/>
    <col min="12034" max="12034" width="7.125" style="545" bestFit="1" customWidth="1"/>
    <col min="12035" max="12035" width="14" style="545" bestFit="1" customWidth="1"/>
    <col min="12036" max="12036" width="32.5" style="545" bestFit="1" customWidth="1"/>
    <col min="12037" max="12037" width="6.625" style="545" bestFit="1" customWidth="1"/>
    <col min="12038" max="12038" width="27.875" style="545" customWidth="1"/>
    <col min="12039" max="12039" width="17.875" style="545" bestFit="1" customWidth="1"/>
    <col min="12040" max="12288" width="10.125" style="545"/>
    <col min="12289" max="12289" width="7.625" style="545" customWidth="1"/>
    <col min="12290" max="12290" width="7.125" style="545" bestFit="1" customWidth="1"/>
    <col min="12291" max="12291" width="14" style="545" bestFit="1" customWidth="1"/>
    <col min="12292" max="12292" width="32.5" style="545" bestFit="1" customWidth="1"/>
    <col min="12293" max="12293" width="6.625" style="545" bestFit="1" customWidth="1"/>
    <col min="12294" max="12294" width="27.875" style="545" customWidth="1"/>
    <col min="12295" max="12295" width="17.875" style="545" bestFit="1" customWidth="1"/>
    <col min="12296" max="12544" width="10.125" style="545"/>
    <col min="12545" max="12545" width="7.625" style="545" customWidth="1"/>
    <col min="12546" max="12546" width="7.125" style="545" bestFit="1" customWidth="1"/>
    <col min="12547" max="12547" width="14" style="545" bestFit="1" customWidth="1"/>
    <col min="12548" max="12548" width="32.5" style="545" bestFit="1" customWidth="1"/>
    <col min="12549" max="12549" width="6.625" style="545" bestFit="1" customWidth="1"/>
    <col min="12550" max="12550" width="27.875" style="545" customWidth="1"/>
    <col min="12551" max="12551" width="17.875" style="545" bestFit="1" customWidth="1"/>
    <col min="12552" max="12800" width="10.125" style="545"/>
    <col min="12801" max="12801" width="7.625" style="545" customWidth="1"/>
    <col min="12802" max="12802" width="7.125" style="545" bestFit="1" customWidth="1"/>
    <col min="12803" max="12803" width="14" style="545" bestFit="1" customWidth="1"/>
    <col min="12804" max="12804" width="32.5" style="545" bestFit="1" customWidth="1"/>
    <col min="12805" max="12805" width="6.625" style="545" bestFit="1" customWidth="1"/>
    <col min="12806" max="12806" width="27.875" style="545" customWidth="1"/>
    <col min="12807" max="12807" width="17.875" style="545" bestFit="1" customWidth="1"/>
    <col min="12808" max="13056" width="10.125" style="545"/>
    <col min="13057" max="13057" width="7.625" style="545" customWidth="1"/>
    <col min="13058" max="13058" width="7.125" style="545" bestFit="1" customWidth="1"/>
    <col min="13059" max="13059" width="14" style="545" bestFit="1" customWidth="1"/>
    <col min="13060" max="13060" width="32.5" style="545" bestFit="1" customWidth="1"/>
    <col min="13061" max="13061" width="6.625" style="545" bestFit="1" customWidth="1"/>
    <col min="13062" max="13062" width="27.875" style="545" customWidth="1"/>
    <col min="13063" max="13063" width="17.875" style="545" bestFit="1" customWidth="1"/>
    <col min="13064" max="13312" width="10.125" style="545"/>
    <col min="13313" max="13313" width="7.625" style="545" customWidth="1"/>
    <col min="13314" max="13314" width="7.125" style="545" bestFit="1" customWidth="1"/>
    <col min="13315" max="13315" width="14" style="545" bestFit="1" customWidth="1"/>
    <col min="13316" max="13316" width="32.5" style="545" bestFit="1" customWidth="1"/>
    <col min="13317" max="13317" width="6.625" style="545" bestFit="1" customWidth="1"/>
    <col min="13318" max="13318" width="27.875" style="545" customWidth="1"/>
    <col min="13319" max="13319" width="17.875" style="545" bestFit="1" customWidth="1"/>
    <col min="13320" max="13568" width="10.125" style="545"/>
    <col min="13569" max="13569" width="7.625" style="545" customWidth="1"/>
    <col min="13570" max="13570" width="7.125" style="545" bestFit="1" customWidth="1"/>
    <col min="13571" max="13571" width="14" style="545" bestFit="1" customWidth="1"/>
    <col min="13572" max="13572" width="32.5" style="545" bestFit="1" customWidth="1"/>
    <col min="13573" max="13573" width="6.625" style="545" bestFit="1" customWidth="1"/>
    <col min="13574" max="13574" width="27.875" style="545" customWidth="1"/>
    <col min="13575" max="13575" width="17.875" style="545" bestFit="1" customWidth="1"/>
    <col min="13576" max="13824" width="10.125" style="545"/>
    <col min="13825" max="13825" width="7.625" style="545" customWidth="1"/>
    <col min="13826" max="13826" width="7.125" style="545" bestFit="1" customWidth="1"/>
    <col min="13827" max="13827" width="14" style="545" bestFit="1" customWidth="1"/>
    <col min="13828" max="13828" width="32.5" style="545" bestFit="1" customWidth="1"/>
    <col min="13829" max="13829" width="6.625" style="545" bestFit="1" customWidth="1"/>
    <col min="13830" max="13830" width="27.875" style="545" customWidth="1"/>
    <col min="13831" max="13831" width="17.875" style="545" bestFit="1" customWidth="1"/>
    <col min="13832" max="14080" width="10.125" style="545"/>
    <col min="14081" max="14081" width="7.625" style="545" customWidth="1"/>
    <col min="14082" max="14082" width="7.125" style="545" bestFit="1" customWidth="1"/>
    <col min="14083" max="14083" width="14" style="545" bestFit="1" customWidth="1"/>
    <col min="14084" max="14084" width="32.5" style="545" bestFit="1" customWidth="1"/>
    <col min="14085" max="14085" width="6.625" style="545" bestFit="1" customWidth="1"/>
    <col min="14086" max="14086" width="27.875" style="545" customWidth="1"/>
    <col min="14087" max="14087" width="17.875" style="545" bestFit="1" customWidth="1"/>
    <col min="14088" max="14336" width="10.125" style="545"/>
    <col min="14337" max="14337" width="7.625" style="545" customWidth="1"/>
    <col min="14338" max="14338" width="7.125" style="545" bestFit="1" customWidth="1"/>
    <col min="14339" max="14339" width="14" style="545" bestFit="1" customWidth="1"/>
    <col min="14340" max="14340" width="32.5" style="545" bestFit="1" customWidth="1"/>
    <col min="14341" max="14341" width="6.625" style="545" bestFit="1" customWidth="1"/>
    <col min="14342" max="14342" width="27.875" style="545" customWidth="1"/>
    <col min="14343" max="14343" width="17.875" style="545" bestFit="1" customWidth="1"/>
    <col min="14344" max="14592" width="10.125" style="545"/>
    <col min="14593" max="14593" width="7.625" style="545" customWidth="1"/>
    <col min="14594" max="14594" width="7.125" style="545" bestFit="1" customWidth="1"/>
    <col min="14595" max="14595" width="14" style="545" bestFit="1" customWidth="1"/>
    <col min="14596" max="14596" width="32.5" style="545" bestFit="1" customWidth="1"/>
    <col min="14597" max="14597" width="6.625" style="545" bestFit="1" customWidth="1"/>
    <col min="14598" max="14598" width="27.875" style="545" customWidth="1"/>
    <col min="14599" max="14599" width="17.875" style="545" bestFit="1" customWidth="1"/>
    <col min="14600" max="14848" width="10.125" style="545"/>
    <col min="14849" max="14849" width="7.625" style="545" customWidth="1"/>
    <col min="14850" max="14850" width="7.125" style="545" bestFit="1" customWidth="1"/>
    <col min="14851" max="14851" width="14" style="545" bestFit="1" customWidth="1"/>
    <col min="14852" max="14852" width="32.5" style="545" bestFit="1" customWidth="1"/>
    <col min="14853" max="14853" width="6.625" style="545" bestFit="1" customWidth="1"/>
    <col min="14854" max="14854" width="27.875" style="545" customWidth="1"/>
    <col min="14855" max="14855" width="17.875" style="545" bestFit="1" customWidth="1"/>
    <col min="14856" max="15104" width="10.125" style="545"/>
    <col min="15105" max="15105" width="7.625" style="545" customWidth="1"/>
    <col min="15106" max="15106" width="7.125" style="545" bestFit="1" customWidth="1"/>
    <col min="15107" max="15107" width="14" style="545" bestFit="1" customWidth="1"/>
    <col min="15108" max="15108" width="32.5" style="545" bestFit="1" customWidth="1"/>
    <col min="15109" max="15109" width="6.625" style="545" bestFit="1" customWidth="1"/>
    <col min="15110" max="15110" width="27.875" style="545" customWidth="1"/>
    <col min="15111" max="15111" width="17.875" style="545" bestFit="1" customWidth="1"/>
    <col min="15112" max="15360" width="10.125" style="545"/>
    <col min="15361" max="15361" width="7.625" style="545" customWidth="1"/>
    <col min="15362" max="15362" width="7.125" style="545" bestFit="1" customWidth="1"/>
    <col min="15363" max="15363" width="14" style="545" bestFit="1" customWidth="1"/>
    <col min="15364" max="15364" width="32.5" style="545" bestFit="1" customWidth="1"/>
    <col min="15365" max="15365" width="6.625" style="545" bestFit="1" customWidth="1"/>
    <col min="15366" max="15366" width="27.875" style="545" customWidth="1"/>
    <col min="15367" max="15367" width="17.875" style="545" bestFit="1" customWidth="1"/>
    <col min="15368" max="15616" width="10.125" style="545"/>
    <col min="15617" max="15617" width="7.625" style="545" customWidth="1"/>
    <col min="15618" max="15618" width="7.125" style="545" bestFit="1" customWidth="1"/>
    <col min="15619" max="15619" width="14" style="545" bestFit="1" customWidth="1"/>
    <col min="15620" max="15620" width="32.5" style="545" bestFit="1" customWidth="1"/>
    <col min="15621" max="15621" width="6.625" style="545" bestFit="1" customWidth="1"/>
    <col min="15622" max="15622" width="27.875" style="545" customWidth="1"/>
    <col min="15623" max="15623" width="17.875" style="545" bestFit="1" customWidth="1"/>
    <col min="15624" max="15872" width="10.125" style="545"/>
    <col min="15873" max="15873" width="7.625" style="545" customWidth="1"/>
    <col min="15874" max="15874" width="7.125" style="545" bestFit="1" customWidth="1"/>
    <col min="15875" max="15875" width="14" style="545" bestFit="1" customWidth="1"/>
    <col min="15876" max="15876" width="32.5" style="545" bestFit="1" customWidth="1"/>
    <col min="15877" max="15877" width="6.625" style="545" bestFit="1" customWidth="1"/>
    <col min="15878" max="15878" width="27.875" style="545" customWidth="1"/>
    <col min="15879" max="15879" width="17.875" style="545" bestFit="1" customWidth="1"/>
    <col min="15880" max="16128" width="10.125" style="545"/>
    <col min="16129" max="16129" width="7.625" style="545" customWidth="1"/>
    <col min="16130" max="16130" width="7.125" style="545" bestFit="1" customWidth="1"/>
    <col min="16131" max="16131" width="14" style="545" bestFit="1" customWidth="1"/>
    <col min="16132" max="16132" width="32.5" style="545" bestFit="1" customWidth="1"/>
    <col min="16133" max="16133" width="6.625" style="545" bestFit="1" customWidth="1"/>
    <col min="16134" max="16134" width="27.875" style="545" customWidth="1"/>
    <col min="16135" max="16135" width="17.875" style="545" bestFit="1" customWidth="1"/>
    <col min="16136" max="16384" width="10.125" style="545"/>
  </cols>
  <sheetData>
    <row r="1" spans="1:7">
      <c r="F1" s="546" t="s">
        <v>4013</v>
      </c>
      <c r="G1" s="546"/>
    </row>
    <row r="2" spans="1:7" ht="24">
      <c r="A2" s="547" t="s">
        <v>4014</v>
      </c>
      <c r="E2" s="546"/>
      <c r="G2" s="546"/>
    </row>
    <row r="5" spans="1:7">
      <c r="B5" s="85" t="s">
        <v>1090</v>
      </c>
      <c r="C5" s="85" t="s">
        <v>1091</v>
      </c>
      <c r="D5" s="85" t="s">
        <v>1092</v>
      </c>
      <c r="E5" s="85" t="s">
        <v>1093</v>
      </c>
      <c r="F5" s="85" t="s">
        <v>1094</v>
      </c>
    </row>
    <row r="6" spans="1:7" ht="20.100000000000001" customHeight="1">
      <c r="A6" s="1470"/>
      <c r="B6" s="1471">
        <v>1</v>
      </c>
      <c r="C6" s="1472" t="s">
        <v>4015</v>
      </c>
      <c r="D6" s="238" t="s">
        <v>4016</v>
      </c>
      <c r="E6" s="1473">
        <v>1</v>
      </c>
      <c r="F6" s="1474"/>
    </row>
    <row r="7" spans="1:7" ht="20.100000000000001" customHeight="1">
      <c r="A7" s="1470"/>
      <c r="B7" s="1471">
        <v>2</v>
      </c>
      <c r="C7" s="1472" t="s">
        <v>4017</v>
      </c>
      <c r="D7" s="238" t="s">
        <v>4018</v>
      </c>
      <c r="E7" s="167">
        <v>1</v>
      </c>
      <c r="F7" s="1474"/>
    </row>
    <row r="8" spans="1:7" ht="20.100000000000001" customHeight="1">
      <c r="A8" s="1470"/>
      <c r="B8" s="1471">
        <v>3</v>
      </c>
      <c r="C8" s="30" t="s">
        <v>3992</v>
      </c>
      <c r="D8" s="544" t="s">
        <v>4019</v>
      </c>
      <c r="E8" s="167">
        <v>1</v>
      </c>
      <c r="F8" s="31" t="s">
        <v>1098</v>
      </c>
    </row>
    <row r="9" spans="1:7" ht="20.100000000000001" customHeight="1">
      <c r="A9" s="1470"/>
      <c r="B9" s="1471">
        <v>4</v>
      </c>
      <c r="C9" s="30" t="s">
        <v>4020</v>
      </c>
      <c r="D9" s="544" t="s">
        <v>1117</v>
      </c>
      <c r="E9" s="85">
        <v>1</v>
      </c>
      <c r="F9" s="31" t="s">
        <v>1098</v>
      </c>
    </row>
    <row r="10" spans="1:7" ht="20.100000000000001" customHeight="1">
      <c r="A10" s="1470"/>
      <c r="B10" s="1471">
        <v>5</v>
      </c>
      <c r="C10" s="30" t="s">
        <v>3998</v>
      </c>
      <c r="D10" s="544" t="s">
        <v>3999</v>
      </c>
      <c r="E10" s="85">
        <v>1</v>
      </c>
      <c r="F10" s="31" t="s">
        <v>1098</v>
      </c>
    </row>
    <row r="11" spans="1:7" ht="20.100000000000001" customHeight="1">
      <c r="A11" s="1470"/>
      <c r="B11" s="1471">
        <v>6</v>
      </c>
      <c r="C11" s="30" t="s">
        <v>4000</v>
      </c>
      <c r="D11" s="544" t="s">
        <v>4001</v>
      </c>
      <c r="E11" s="85">
        <v>1</v>
      </c>
      <c r="F11" s="31" t="s">
        <v>1098</v>
      </c>
    </row>
    <row r="12" spans="1:7" ht="20.100000000000001" customHeight="1">
      <c r="A12" s="1475"/>
      <c r="B12" s="1471">
        <v>7</v>
      </c>
      <c r="C12" s="30" t="s">
        <v>4011</v>
      </c>
      <c r="D12" s="544" t="s">
        <v>4012</v>
      </c>
      <c r="E12" s="85">
        <v>1</v>
      </c>
      <c r="F12" s="31" t="s">
        <v>1098</v>
      </c>
    </row>
    <row r="13" spans="1:7" ht="20.100000000000001" customHeight="1">
      <c r="A13" s="1475"/>
      <c r="B13" s="926">
        <v>8</v>
      </c>
      <c r="C13" s="30" t="s">
        <v>4003</v>
      </c>
      <c r="D13" s="544" t="s">
        <v>4004</v>
      </c>
      <c r="E13" s="22">
        <v>2</v>
      </c>
      <c r="F13" s="1476"/>
    </row>
    <row r="14" spans="1:7" ht="20.100000000000001" customHeight="1">
      <c r="B14" s="926">
        <v>9</v>
      </c>
      <c r="C14" s="30" t="s">
        <v>4021</v>
      </c>
      <c r="D14" s="544" t="s">
        <v>4006</v>
      </c>
      <c r="E14" s="22">
        <v>1</v>
      </c>
      <c r="F14" s="1476"/>
    </row>
  </sheetData>
  <phoneticPr fontId="4"/>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145A1-7F34-44F1-854A-7B7841BB318B}">
  <dimension ref="B2:P30"/>
  <sheetViews>
    <sheetView topLeftCell="H1" zoomScaleNormal="100" workbookViewId="0">
      <selection activeCell="P24" sqref="P24"/>
    </sheetView>
  </sheetViews>
  <sheetFormatPr defaultRowHeight="18.75"/>
  <cols>
    <col min="1" max="1" width="4.25" style="8" customWidth="1"/>
    <col min="2" max="2" width="10.625" style="9" customWidth="1"/>
    <col min="3" max="4" width="15.625" style="8" customWidth="1"/>
    <col min="5" max="5" width="50.625" style="8" customWidth="1"/>
    <col min="6" max="6" width="7.625" style="9" customWidth="1"/>
    <col min="7" max="8" width="12.625" style="8" customWidth="1"/>
    <col min="9" max="9" width="45.625" style="8" customWidth="1"/>
    <col min="10" max="10" width="35.625" style="8" customWidth="1"/>
    <col min="11" max="11" width="45.625" style="9" customWidth="1"/>
    <col min="12" max="12" width="15.625" style="12" customWidth="1"/>
    <col min="13" max="13" width="10.625" style="8" customWidth="1"/>
    <col min="14" max="14" width="15.625" style="3" customWidth="1"/>
    <col min="15" max="15" width="15.625" style="11" customWidth="1"/>
    <col min="16" max="16" width="15.625" style="194" customWidth="1"/>
    <col min="17" max="256" width="9" style="8"/>
    <col min="257" max="257" width="4.25" style="8" customWidth="1"/>
    <col min="258" max="258" width="10.625" style="8" customWidth="1"/>
    <col min="259" max="260" width="15.625" style="8" customWidth="1"/>
    <col min="261" max="261" width="50.625" style="8" customWidth="1"/>
    <col min="262" max="262" width="7.625" style="8" customWidth="1"/>
    <col min="263" max="264" width="12.625" style="8" customWidth="1"/>
    <col min="265" max="265" width="45.625" style="8" customWidth="1"/>
    <col min="266" max="266" width="35.625" style="8" customWidth="1"/>
    <col min="267" max="267" width="45.625" style="8" customWidth="1"/>
    <col min="268" max="268" width="15.625" style="8" customWidth="1"/>
    <col min="269" max="269" width="10.625" style="8" customWidth="1"/>
    <col min="270" max="272" width="15.625" style="8" customWidth="1"/>
    <col min="273" max="512" width="9" style="8"/>
    <col min="513" max="513" width="4.25" style="8" customWidth="1"/>
    <col min="514" max="514" width="10.625" style="8" customWidth="1"/>
    <col min="515" max="516" width="15.625" style="8" customWidth="1"/>
    <col min="517" max="517" width="50.625" style="8" customWidth="1"/>
    <col min="518" max="518" width="7.625" style="8" customWidth="1"/>
    <col min="519" max="520" width="12.625" style="8" customWidth="1"/>
    <col min="521" max="521" width="45.625" style="8" customWidth="1"/>
    <col min="522" max="522" width="35.625" style="8" customWidth="1"/>
    <col min="523" max="523" width="45.625" style="8" customWidth="1"/>
    <col min="524" max="524" width="15.625" style="8" customWidth="1"/>
    <col min="525" max="525" width="10.625" style="8" customWidth="1"/>
    <col min="526" max="528" width="15.625" style="8" customWidth="1"/>
    <col min="529" max="768" width="9" style="8"/>
    <col min="769" max="769" width="4.25" style="8" customWidth="1"/>
    <col min="770" max="770" width="10.625" style="8" customWidth="1"/>
    <col min="771" max="772" width="15.625" style="8" customWidth="1"/>
    <col min="773" max="773" width="50.625" style="8" customWidth="1"/>
    <col min="774" max="774" width="7.625" style="8" customWidth="1"/>
    <col min="775" max="776" width="12.625" style="8" customWidth="1"/>
    <col min="777" max="777" width="45.625" style="8" customWidth="1"/>
    <col min="778" max="778" width="35.625" style="8" customWidth="1"/>
    <col min="779" max="779" width="45.625" style="8" customWidth="1"/>
    <col min="780" max="780" width="15.625" style="8" customWidth="1"/>
    <col min="781" max="781" width="10.625" style="8" customWidth="1"/>
    <col min="782" max="784" width="15.625" style="8" customWidth="1"/>
    <col min="785" max="1024" width="9" style="8"/>
    <col min="1025" max="1025" width="4.25" style="8" customWidth="1"/>
    <col min="1026" max="1026" width="10.625" style="8" customWidth="1"/>
    <col min="1027" max="1028" width="15.625" style="8" customWidth="1"/>
    <col min="1029" max="1029" width="50.625" style="8" customWidth="1"/>
    <col min="1030" max="1030" width="7.625" style="8" customWidth="1"/>
    <col min="1031" max="1032" width="12.625" style="8" customWidth="1"/>
    <col min="1033" max="1033" width="45.625" style="8" customWidth="1"/>
    <col min="1034" max="1034" width="35.625" style="8" customWidth="1"/>
    <col min="1035" max="1035" width="45.625" style="8" customWidth="1"/>
    <col min="1036" max="1036" width="15.625" style="8" customWidth="1"/>
    <col min="1037" max="1037" width="10.625" style="8" customWidth="1"/>
    <col min="1038" max="1040" width="15.625" style="8" customWidth="1"/>
    <col min="1041" max="1280" width="9" style="8"/>
    <col min="1281" max="1281" width="4.25" style="8" customWidth="1"/>
    <col min="1282" max="1282" width="10.625" style="8" customWidth="1"/>
    <col min="1283" max="1284" width="15.625" style="8" customWidth="1"/>
    <col min="1285" max="1285" width="50.625" style="8" customWidth="1"/>
    <col min="1286" max="1286" width="7.625" style="8" customWidth="1"/>
    <col min="1287" max="1288" width="12.625" style="8" customWidth="1"/>
    <col min="1289" max="1289" width="45.625" style="8" customWidth="1"/>
    <col min="1290" max="1290" width="35.625" style="8" customWidth="1"/>
    <col min="1291" max="1291" width="45.625" style="8" customWidth="1"/>
    <col min="1292" max="1292" width="15.625" style="8" customWidth="1"/>
    <col min="1293" max="1293" width="10.625" style="8" customWidth="1"/>
    <col min="1294" max="1296" width="15.625" style="8" customWidth="1"/>
    <col min="1297" max="1536" width="9" style="8"/>
    <col min="1537" max="1537" width="4.25" style="8" customWidth="1"/>
    <col min="1538" max="1538" width="10.625" style="8" customWidth="1"/>
    <col min="1539" max="1540" width="15.625" style="8" customWidth="1"/>
    <col min="1541" max="1541" width="50.625" style="8" customWidth="1"/>
    <col min="1542" max="1542" width="7.625" style="8" customWidth="1"/>
    <col min="1543" max="1544" width="12.625" style="8" customWidth="1"/>
    <col min="1545" max="1545" width="45.625" style="8" customWidth="1"/>
    <col min="1546" max="1546" width="35.625" style="8" customWidth="1"/>
    <col min="1547" max="1547" width="45.625" style="8" customWidth="1"/>
    <col min="1548" max="1548" width="15.625" style="8" customWidth="1"/>
    <col min="1549" max="1549" width="10.625" style="8" customWidth="1"/>
    <col min="1550" max="1552" width="15.625" style="8" customWidth="1"/>
    <col min="1553" max="1792" width="9" style="8"/>
    <col min="1793" max="1793" width="4.25" style="8" customWidth="1"/>
    <col min="1794" max="1794" width="10.625" style="8" customWidth="1"/>
    <col min="1795" max="1796" width="15.625" style="8" customWidth="1"/>
    <col min="1797" max="1797" width="50.625" style="8" customWidth="1"/>
    <col min="1798" max="1798" width="7.625" style="8" customWidth="1"/>
    <col min="1799" max="1800" width="12.625" style="8" customWidth="1"/>
    <col min="1801" max="1801" width="45.625" style="8" customWidth="1"/>
    <col min="1802" max="1802" width="35.625" style="8" customWidth="1"/>
    <col min="1803" max="1803" width="45.625" style="8" customWidth="1"/>
    <col min="1804" max="1804" width="15.625" style="8" customWidth="1"/>
    <col min="1805" max="1805" width="10.625" style="8" customWidth="1"/>
    <col min="1806" max="1808" width="15.625" style="8" customWidth="1"/>
    <col min="1809" max="2048" width="9" style="8"/>
    <col min="2049" max="2049" width="4.25" style="8" customWidth="1"/>
    <col min="2050" max="2050" width="10.625" style="8" customWidth="1"/>
    <col min="2051" max="2052" width="15.625" style="8" customWidth="1"/>
    <col min="2053" max="2053" width="50.625" style="8" customWidth="1"/>
    <col min="2054" max="2054" width="7.625" style="8" customWidth="1"/>
    <col min="2055" max="2056" width="12.625" style="8" customWidth="1"/>
    <col min="2057" max="2057" width="45.625" style="8" customWidth="1"/>
    <col min="2058" max="2058" width="35.625" style="8" customWidth="1"/>
    <col min="2059" max="2059" width="45.625" style="8" customWidth="1"/>
    <col min="2060" max="2060" width="15.625" style="8" customWidth="1"/>
    <col min="2061" max="2061" width="10.625" style="8" customWidth="1"/>
    <col min="2062" max="2064" width="15.625" style="8" customWidth="1"/>
    <col min="2065" max="2304" width="9" style="8"/>
    <col min="2305" max="2305" width="4.25" style="8" customWidth="1"/>
    <col min="2306" max="2306" width="10.625" style="8" customWidth="1"/>
    <col min="2307" max="2308" width="15.625" style="8" customWidth="1"/>
    <col min="2309" max="2309" width="50.625" style="8" customWidth="1"/>
    <col min="2310" max="2310" width="7.625" style="8" customWidth="1"/>
    <col min="2311" max="2312" width="12.625" style="8" customWidth="1"/>
    <col min="2313" max="2313" width="45.625" style="8" customWidth="1"/>
    <col min="2314" max="2314" width="35.625" style="8" customWidth="1"/>
    <col min="2315" max="2315" width="45.625" style="8" customWidth="1"/>
    <col min="2316" max="2316" width="15.625" style="8" customWidth="1"/>
    <col min="2317" max="2317" width="10.625" style="8" customWidth="1"/>
    <col min="2318" max="2320" width="15.625" style="8" customWidth="1"/>
    <col min="2321" max="2560" width="9" style="8"/>
    <col min="2561" max="2561" width="4.25" style="8" customWidth="1"/>
    <col min="2562" max="2562" width="10.625" style="8" customWidth="1"/>
    <col min="2563" max="2564" width="15.625" style="8" customWidth="1"/>
    <col min="2565" max="2565" width="50.625" style="8" customWidth="1"/>
    <col min="2566" max="2566" width="7.625" style="8" customWidth="1"/>
    <col min="2567" max="2568" width="12.625" style="8" customWidth="1"/>
    <col min="2569" max="2569" width="45.625" style="8" customWidth="1"/>
    <col min="2570" max="2570" width="35.625" style="8" customWidth="1"/>
    <col min="2571" max="2571" width="45.625" style="8" customWidth="1"/>
    <col min="2572" max="2572" width="15.625" style="8" customWidth="1"/>
    <col min="2573" max="2573" width="10.625" style="8" customWidth="1"/>
    <col min="2574" max="2576" width="15.625" style="8" customWidth="1"/>
    <col min="2577" max="2816" width="9" style="8"/>
    <col min="2817" max="2817" width="4.25" style="8" customWidth="1"/>
    <col min="2818" max="2818" width="10.625" style="8" customWidth="1"/>
    <col min="2819" max="2820" width="15.625" style="8" customWidth="1"/>
    <col min="2821" max="2821" width="50.625" style="8" customWidth="1"/>
    <col min="2822" max="2822" width="7.625" style="8" customWidth="1"/>
    <col min="2823" max="2824" width="12.625" style="8" customWidth="1"/>
    <col min="2825" max="2825" width="45.625" style="8" customWidth="1"/>
    <col min="2826" max="2826" width="35.625" style="8" customWidth="1"/>
    <col min="2827" max="2827" width="45.625" style="8" customWidth="1"/>
    <col min="2828" max="2828" width="15.625" style="8" customWidth="1"/>
    <col min="2829" max="2829" width="10.625" style="8" customWidth="1"/>
    <col min="2830" max="2832" width="15.625" style="8" customWidth="1"/>
    <col min="2833" max="3072" width="9" style="8"/>
    <col min="3073" max="3073" width="4.25" style="8" customWidth="1"/>
    <col min="3074" max="3074" width="10.625" style="8" customWidth="1"/>
    <col min="3075" max="3076" width="15.625" style="8" customWidth="1"/>
    <col min="3077" max="3077" width="50.625" style="8" customWidth="1"/>
    <col min="3078" max="3078" width="7.625" style="8" customWidth="1"/>
    <col min="3079" max="3080" width="12.625" style="8" customWidth="1"/>
    <col min="3081" max="3081" width="45.625" style="8" customWidth="1"/>
    <col min="3082" max="3082" width="35.625" style="8" customWidth="1"/>
    <col min="3083" max="3083" width="45.625" style="8" customWidth="1"/>
    <col min="3084" max="3084" width="15.625" style="8" customWidth="1"/>
    <col min="3085" max="3085" width="10.625" style="8" customWidth="1"/>
    <col min="3086" max="3088" width="15.625" style="8" customWidth="1"/>
    <col min="3089" max="3328" width="9" style="8"/>
    <col min="3329" max="3329" width="4.25" style="8" customWidth="1"/>
    <col min="3330" max="3330" width="10.625" style="8" customWidth="1"/>
    <col min="3331" max="3332" width="15.625" style="8" customWidth="1"/>
    <col min="3333" max="3333" width="50.625" style="8" customWidth="1"/>
    <col min="3334" max="3334" width="7.625" style="8" customWidth="1"/>
    <col min="3335" max="3336" width="12.625" style="8" customWidth="1"/>
    <col min="3337" max="3337" width="45.625" style="8" customWidth="1"/>
    <col min="3338" max="3338" width="35.625" style="8" customWidth="1"/>
    <col min="3339" max="3339" width="45.625" style="8" customWidth="1"/>
    <col min="3340" max="3340" width="15.625" style="8" customWidth="1"/>
    <col min="3341" max="3341" width="10.625" style="8" customWidth="1"/>
    <col min="3342" max="3344" width="15.625" style="8" customWidth="1"/>
    <col min="3345" max="3584" width="9" style="8"/>
    <col min="3585" max="3585" width="4.25" style="8" customWidth="1"/>
    <col min="3586" max="3586" width="10.625" style="8" customWidth="1"/>
    <col min="3587" max="3588" width="15.625" style="8" customWidth="1"/>
    <col min="3589" max="3589" width="50.625" style="8" customWidth="1"/>
    <col min="3590" max="3590" width="7.625" style="8" customWidth="1"/>
    <col min="3591" max="3592" width="12.625" style="8" customWidth="1"/>
    <col min="3593" max="3593" width="45.625" style="8" customWidth="1"/>
    <col min="3594" max="3594" width="35.625" style="8" customWidth="1"/>
    <col min="3595" max="3595" width="45.625" style="8" customWidth="1"/>
    <col min="3596" max="3596" width="15.625" style="8" customWidth="1"/>
    <col min="3597" max="3597" width="10.625" style="8" customWidth="1"/>
    <col min="3598" max="3600" width="15.625" style="8" customWidth="1"/>
    <col min="3601" max="3840" width="9" style="8"/>
    <col min="3841" max="3841" width="4.25" style="8" customWidth="1"/>
    <col min="3842" max="3842" width="10.625" style="8" customWidth="1"/>
    <col min="3843" max="3844" width="15.625" style="8" customWidth="1"/>
    <col min="3845" max="3845" width="50.625" style="8" customWidth="1"/>
    <col min="3846" max="3846" width="7.625" style="8" customWidth="1"/>
    <col min="3847" max="3848" width="12.625" style="8" customWidth="1"/>
    <col min="3849" max="3849" width="45.625" style="8" customWidth="1"/>
    <col min="3850" max="3850" width="35.625" style="8" customWidth="1"/>
    <col min="3851" max="3851" width="45.625" style="8" customWidth="1"/>
    <col min="3852" max="3852" width="15.625" style="8" customWidth="1"/>
    <col min="3853" max="3853" width="10.625" style="8" customWidth="1"/>
    <col min="3854" max="3856" width="15.625" style="8" customWidth="1"/>
    <col min="3857" max="4096" width="9" style="8"/>
    <col min="4097" max="4097" width="4.25" style="8" customWidth="1"/>
    <col min="4098" max="4098" width="10.625" style="8" customWidth="1"/>
    <col min="4099" max="4100" width="15.625" style="8" customWidth="1"/>
    <col min="4101" max="4101" width="50.625" style="8" customWidth="1"/>
    <col min="4102" max="4102" width="7.625" style="8" customWidth="1"/>
    <col min="4103" max="4104" width="12.625" style="8" customWidth="1"/>
    <col min="4105" max="4105" width="45.625" style="8" customWidth="1"/>
    <col min="4106" max="4106" width="35.625" style="8" customWidth="1"/>
    <col min="4107" max="4107" width="45.625" style="8" customWidth="1"/>
    <col min="4108" max="4108" width="15.625" style="8" customWidth="1"/>
    <col min="4109" max="4109" width="10.625" style="8" customWidth="1"/>
    <col min="4110" max="4112" width="15.625" style="8" customWidth="1"/>
    <col min="4113" max="4352" width="9" style="8"/>
    <col min="4353" max="4353" width="4.25" style="8" customWidth="1"/>
    <col min="4354" max="4354" width="10.625" style="8" customWidth="1"/>
    <col min="4355" max="4356" width="15.625" style="8" customWidth="1"/>
    <col min="4357" max="4357" width="50.625" style="8" customWidth="1"/>
    <col min="4358" max="4358" width="7.625" style="8" customWidth="1"/>
    <col min="4359" max="4360" width="12.625" style="8" customWidth="1"/>
    <col min="4361" max="4361" width="45.625" style="8" customWidth="1"/>
    <col min="4362" max="4362" width="35.625" style="8" customWidth="1"/>
    <col min="4363" max="4363" width="45.625" style="8" customWidth="1"/>
    <col min="4364" max="4364" width="15.625" style="8" customWidth="1"/>
    <col min="4365" max="4365" width="10.625" style="8" customWidth="1"/>
    <col min="4366" max="4368" width="15.625" style="8" customWidth="1"/>
    <col min="4369" max="4608" width="9" style="8"/>
    <col min="4609" max="4609" width="4.25" style="8" customWidth="1"/>
    <col min="4610" max="4610" width="10.625" style="8" customWidth="1"/>
    <col min="4611" max="4612" width="15.625" style="8" customWidth="1"/>
    <col min="4613" max="4613" width="50.625" style="8" customWidth="1"/>
    <col min="4614" max="4614" width="7.625" style="8" customWidth="1"/>
    <col min="4615" max="4616" width="12.625" style="8" customWidth="1"/>
    <col min="4617" max="4617" width="45.625" style="8" customWidth="1"/>
    <col min="4618" max="4618" width="35.625" style="8" customWidth="1"/>
    <col min="4619" max="4619" width="45.625" style="8" customWidth="1"/>
    <col min="4620" max="4620" width="15.625" style="8" customWidth="1"/>
    <col min="4621" max="4621" width="10.625" style="8" customWidth="1"/>
    <col min="4622" max="4624" width="15.625" style="8" customWidth="1"/>
    <col min="4625" max="4864" width="9" style="8"/>
    <col min="4865" max="4865" width="4.25" style="8" customWidth="1"/>
    <col min="4866" max="4866" width="10.625" style="8" customWidth="1"/>
    <col min="4867" max="4868" width="15.625" style="8" customWidth="1"/>
    <col min="4869" max="4869" width="50.625" style="8" customWidth="1"/>
    <col min="4870" max="4870" width="7.625" style="8" customWidth="1"/>
    <col min="4871" max="4872" width="12.625" style="8" customWidth="1"/>
    <col min="4873" max="4873" width="45.625" style="8" customWidth="1"/>
    <col min="4874" max="4874" width="35.625" style="8" customWidth="1"/>
    <col min="4875" max="4875" width="45.625" style="8" customWidth="1"/>
    <col min="4876" max="4876" width="15.625" style="8" customWidth="1"/>
    <col min="4877" max="4877" width="10.625" style="8" customWidth="1"/>
    <col min="4878" max="4880" width="15.625" style="8" customWidth="1"/>
    <col min="4881" max="5120" width="9" style="8"/>
    <col min="5121" max="5121" width="4.25" style="8" customWidth="1"/>
    <col min="5122" max="5122" width="10.625" style="8" customWidth="1"/>
    <col min="5123" max="5124" width="15.625" style="8" customWidth="1"/>
    <col min="5125" max="5125" width="50.625" style="8" customWidth="1"/>
    <col min="5126" max="5126" width="7.625" style="8" customWidth="1"/>
    <col min="5127" max="5128" width="12.625" style="8" customWidth="1"/>
    <col min="5129" max="5129" width="45.625" style="8" customWidth="1"/>
    <col min="5130" max="5130" width="35.625" style="8" customWidth="1"/>
    <col min="5131" max="5131" width="45.625" style="8" customWidth="1"/>
    <col min="5132" max="5132" width="15.625" style="8" customWidth="1"/>
    <col min="5133" max="5133" width="10.625" style="8" customWidth="1"/>
    <col min="5134" max="5136" width="15.625" style="8" customWidth="1"/>
    <col min="5137" max="5376" width="9" style="8"/>
    <col min="5377" max="5377" width="4.25" style="8" customWidth="1"/>
    <col min="5378" max="5378" width="10.625" style="8" customWidth="1"/>
    <col min="5379" max="5380" width="15.625" style="8" customWidth="1"/>
    <col min="5381" max="5381" width="50.625" style="8" customWidth="1"/>
    <col min="5382" max="5382" width="7.625" style="8" customWidth="1"/>
    <col min="5383" max="5384" width="12.625" style="8" customWidth="1"/>
    <col min="5385" max="5385" width="45.625" style="8" customWidth="1"/>
    <col min="5386" max="5386" width="35.625" style="8" customWidth="1"/>
    <col min="5387" max="5387" width="45.625" style="8" customWidth="1"/>
    <col min="5388" max="5388" width="15.625" style="8" customWidth="1"/>
    <col min="5389" max="5389" width="10.625" style="8" customWidth="1"/>
    <col min="5390" max="5392" width="15.625" style="8" customWidth="1"/>
    <col min="5393" max="5632" width="9" style="8"/>
    <col min="5633" max="5633" width="4.25" style="8" customWidth="1"/>
    <col min="5634" max="5634" width="10.625" style="8" customWidth="1"/>
    <col min="5635" max="5636" width="15.625" style="8" customWidth="1"/>
    <col min="5637" max="5637" width="50.625" style="8" customWidth="1"/>
    <col min="5638" max="5638" width="7.625" style="8" customWidth="1"/>
    <col min="5639" max="5640" width="12.625" style="8" customWidth="1"/>
    <col min="5641" max="5641" width="45.625" style="8" customWidth="1"/>
    <col min="5642" max="5642" width="35.625" style="8" customWidth="1"/>
    <col min="5643" max="5643" width="45.625" style="8" customWidth="1"/>
    <col min="5644" max="5644" width="15.625" style="8" customWidth="1"/>
    <col min="5645" max="5645" width="10.625" style="8" customWidth="1"/>
    <col min="5646" max="5648" width="15.625" style="8" customWidth="1"/>
    <col min="5649" max="5888" width="9" style="8"/>
    <col min="5889" max="5889" width="4.25" style="8" customWidth="1"/>
    <col min="5890" max="5890" width="10.625" style="8" customWidth="1"/>
    <col min="5891" max="5892" width="15.625" style="8" customWidth="1"/>
    <col min="5893" max="5893" width="50.625" style="8" customWidth="1"/>
    <col min="5894" max="5894" width="7.625" style="8" customWidth="1"/>
    <col min="5895" max="5896" width="12.625" style="8" customWidth="1"/>
    <col min="5897" max="5897" width="45.625" style="8" customWidth="1"/>
    <col min="5898" max="5898" width="35.625" style="8" customWidth="1"/>
    <col min="5899" max="5899" width="45.625" style="8" customWidth="1"/>
    <col min="5900" max="5900" width="15.625" style="8" customWidth="1"/>
    <col min="5901" max="5901" width="10.625" style="8" customWidth="1"/>
    <col min="5902" max="5904" width="15.625" style="8" customWidth="1"/>
    <col min="5905" max="6144" width="9" style="8"/>
    <col min="6145" max="6145" width="4.25" style="8" customWidth="1"/>
    <col min="6146" max="6146" width="10.625" style="8" customWidth="1"/>
    <col min="6147" max="6148" width="15.625" style="8" customWidth="1"/>
    <col min="6149" max="6149" width="50.625" style="8" customWidth="1"/>
    <col min="6150" max="6150" width="7.625" style="8" customWidth="1"/>
    <col min="6151" max="6152" width="12.625" style="8" customWidth="1"/>
    <col min="6153" max="6153" width="45.625" style="8" customWidth="1"/>
    <col min="6154" max="6154" width="35.625" style="8" customWidth="1"/>
    <col min="6155" max="6155" width="45.625" style="8" customWidth="1"/>
    <col min="6156" max="6156" width="15.625" style="8" customWidth="1"/>
    <col min="6157" max="6157" width="10.625" style="8" customWidth="1"/>
    <col min="6158" max="6160" width="15.625" style="8" customWidth="1"/>
    <col min="6161" max="6400" width="9" style="8"/>
    <col min="6401" max="6401" width="4.25" style="8" customWidth="1"/>
    <col min="6402" max="6402" width="10.625" style="8" customWidth="1"/>
    <col min="6403" max="6404" width="15.625" style="8" customWidth="1"/>
    <col min="6405" max="6405" width="50.625" style="8" customWidth="1"/>
    <col min="6406" max="6406" width="7.625" style="8" customWidth="1"/>
    <col min="6407" max="6408" width="12.625" style="8" customWidth="1"/>
    <col min="6409" max="6409" width="45.625" style="8" customWidth="1"/>
    <col min="6410" max="6410" width="35.625" style="8" customWidth="1"/>
    <col min="6411" max="6411" width="45.625" style="8" customWidth="1"/>
    <col min="6412" max="6412" width="15.625" style="8" customWidth="1"/>
    <col min="6413" max="6413" width="10.625" style="8" customWidth="1"/>
    <col min="6414" max="6416" width="15.625" style="8" customWidth="1"/>
    <col min="6417" max="6656" width="9" style="8"/>
    <col min="6657" max="6657" width="4.25" style="8" customWidth="1"/>
    <col min="6658" max="6658" width="10.625" style="8" customWidth="1"/>
    <col min="6659" max="6660" width="15.625" style="8" customWidth="1"/>
    <col min="6661" max="6661" width="50.625" style="8" customWidth="1"/>
    <col min="6662" max="6662" width="7.625" style="8" customWidth="1"/>
    <col min="6663" max="6664" width="12.625" style="8" customWidth="1"/>
    <col min="6665" max="6665" width="45.625" style="8" customWidth="1"/>
    <col min="6666" max="6666" width="35.625" style="8" customWidth="1"/>
    <col min="6667" max="6667" width="45.625" style="8" customWidth="1"/>
    <col min="6668" max="6668" width="15.625" style="8" customWidth="1"/>
    <col min="6669" max="6669" width="10.625" style="8" customWidth="1"/>
    <col min="6670" max="6672" width="15.625" style="8" customWidth="1"/>
    <col min="6673" max="6912" width="9" style="8"/>
    <col min="6913" max="6913" width="4.25" style="8" customWidth="1"/>
    <col min="6914" max="6914" width="10.625" style="8" customWidth="1"/>
    <col min="6915" max="6916" width="15.625" style="8" customWidth="1"/>
    <col min="6917" max="6917" width="50.625" style="8" customWidth="1"/>
    <col min="6918" max="6918" width="7.625" style="8" customWidth="1"/>
    <col min="6919" max="6920" width="12.625" style="8" customWidth="1"/>
    <col min="6921" max="6921" width="45.625" style="8" customWidth="1"/>
    <col min="6922" max="6922" width="35.625" style="8" customWidth="1"/>
    <col min="6923" max="6923" width="45.625" style="8" customWidth="1"/>
    <col min="6924" max="6924" width="15.625" style="8" customWidth="1"/>
    <col min="6925" max="6925" width="10.625" style="8" customWidth="1"/>
    <col min="6926" max="6928" width="15.625" style="8" customWidth="1"/>
    <col min="6929" max="7168" width="9" style="8"/>
    <col min="7169" max="7169" width="4.25" style="8" customWidth="1"/>
    <col min="7170" max="7170" width="10.625" style="8" customWidth="1"/>
    <col min="7171" max="7172" width="15.625" style="8" customWidth="1"/>
    <col min="7173" max="7173" width="50.625" style="8" customWidth="1"/>
    <col min="7174" max="7174" width="7.625" style="8" customWidth="1"/>
    <col min="7175" max="7176" width="12.625" style="8" customWidth="1"/>
    <col min="7177" max="7177" width="45.625" style="8" customWidth="1"/>
    <col min="7178" max="7178" width="35.625" style="8" customWidth="1"/>
    <col min="7179" max="7179" width="45.625" style="8" customWidth="1"/>
    <col min="7180" max="7180" width="15.625" style="8" customWidth="1"/>
    <col min="7181" max="7181" width="10.625" style="8" customWidth="1"/>
    <col min="7182" max="7184" width="15.625" style="8" customWidth="1"/>
    <col min="7185" max="7424" width="9" style="8"/>
    <col min="7425" max="7425" width="4.25" style="8" customWidth="1"/>
    <col min="7426" max="7426" width="10.625" style="8" customWidth="1"/>
    <col min="7427" max="7428" width="15.625" style="8" customWidth="1"/>
    <col min="7429" max="7429" width="50.625" style="8" customWidth="1"/>
    <col min="7430" max="7430" width="7.625" style="8" customWidth="1"/>
    <col min="7431" max="7432" width="12.625" style="8" customWidth="1"/>
    <col min="7433" max="7433" width="45.625" style="8" customWidth="1"/>
    <col min="7434" max="7434" width="35.625" style="8" customWidth="1"/>
    <col min="7435" max="7435" width="45.625" style="8" customWidth="1"/>
    <col min="7436" max="7436" width="15.625" style="8" customWidth="1"/>
    <col min="7437" max="7437" width="10.625" style="8" customWidth="1"/>
    <col min="7438" max="7440" width="15.625" style="8" customWidth="1"/>
    <col min="7441" max="7680" width="9" style="8"/>
    <col min="7681" max="7681" width="4.25" style="8" customWidth="1"/>
    <col min="7682" max="7682" width="10.625" style="8" customWidth="1"/>
    <col min="7683" max="7684" width="15.625" style="8" customWidth="1"/>
    <col min="7685" max="7685" width="50.625" style="8" customWidth="1"/>
    <col min="7686" max="7686" width="7.625" style="8" customWidth="1"/>
    <col min="7687" max="7688" width="12.625" style="8" customWidth="1"/>
    <col min="7689" max="7689" width="45.625" style="8" customWidth="1"/>
    <col min="7690" max="7690" width="35.625" style="8" customWidth="1"/>
    <col min="7691" max="7691" width="45.625" style="8" customWidth="1"/>
    <col min="7692" max="7692" width="15.625" style="8" customWidth="1"/>
    <col min="7693" max="7693" width="10.625" style="8" customWidth="1"/>
    <col min="7694" max="7696" width="15.625" style="8" customWidth="1"/>
    <col min="7697" max="7936" width="9" style="8"/>
    <col min="7937" max="7937" width="4.25" style="8" customWidth="1"/>
    <col min="7938" max="7938" width="10.625" style="8" customWidth="1"/>
    <col min="7939" max="7940" width="15.625" style="8" customWidth="1"/>
    <col min="7941" max="7941" width="50.625" style="8" customWidth="1"/>
    <col min="7942" max="7942" width="7.625" style="8" customWidth="1"/>
    <col min="7943" max="7944" width="12.625" style="8" customWidth="1"/>
    <col min="7945" max="7945" width="45.625" style="8" customWidth="1"/>
    <col min="7946" max="7946" width="35.625" style="8" customWidth="1"/>
    <col min="7947" max="7947" width="45.625" style="8" customWidth="1"/>
    <col min="7948" max="7948" width="15.625" style="8" customWidth="1"/>
    <col min="7949" max="7949" width="10.625" style="8" customWidth="1"/>
    <col min="7950" max="7952" width="15.625" style="8" customWidth="1"/>
    <col min="7953" max="8192" width="9" style="8"/>
    <col min="8193" max="8193" width="4.25" style="8" customWidth="1"/>
    <col min="8194" max="8194" width="10.625" style="8" customWidth="1"/>
    <col min="8195" max="8196" width="15.625" style="8" customWidth="1"/>
    <col min="8197" max="8197" width="50.625" style="8" customWidth="1"/>
    <col min="8198" max="8198" width="7.625" style="8" customWidth="1"/>
    <col min="8199" max="8200" width="12.625" style="8" customWidth="1"/>
    <col min="8201" max="8201" width="45.625" style="8" customWidth="1"/>
    <col min="8202" max="8202" width="35.625" style="8" customWidth="1"/>
    <col min="8203" max="8203" width="45.625" style="8" customWidth="1"/>
    <col min="8204" max="8204" width="15.625" style="8" customWidth="1"/>
    <col min="8205" max="8205" width="10.625" style="8" customWidth="1"/>
    <col min="8206" max="8208" width="15.625" style="8" customWidth="1"/>
    <col min="8209" max="8448" width="9" style="8"/>
    <col min="8449" max="8449" width="4.25" style="8" customWidth="1"/>
    <col min="8450" max="8450" width="10.625" style="8" customWidth="1"/>
    <col min="8451" max="8452" width="15.625" style="8" customWidth="1"/>
    <col min="8453" max="8453" width="50.625" style="8" customWidth="1"/>
    <col min="8454" max="8454" width="7.625" style="8" customWidth="1"/>
    <col min="8455" max="8456" width="12.625" style="8" customWidth="1"/>
    <col min="8457" max="8457" width="45.625" style="8" customWidth="1"/>
    <col min="8458" max="8458" width="35.625" style="8" customWidth="1"/>
    <col min="8459" max="8459" width="45.625" style="8" customWidth="1"/>
    <col min="8460" max="8460" width="15.625" style="8" customWidth="1"/>
    <col min="8461" max="8461" width="10.625" style="8" customWidth="1"/>
    <col min="8462" max="8464" width="15.625" style="8" customWidth="1"/>
    <col min="8465" max="8704" width="9" style="8"/>
    <col min="8705" max="8705" width="4.25" style="8" customWidth="1"/>
    <col min="8706" max="8706" width="10.625" style="8" customWidth="1"/>
    <col min="8707" max="8708" width="15.625" style="8" customWidth="1"/>
    <col min="8709" max="8709" width="50.625" style="8" customWidth="1"/>
    <col min="8710" max="8710" width="7.625" style="8" customWidth="1"/>
    <col min="8711" max="8712" width="12.625" style="8" customWidth="1"/>
    <col min="8713" max="8713" width="45.625" style="8" customWidth="1"/>
    <col min="8714" max="8714" width="35.625" style="8" customWidth="1"/>
    <col min="8715" max="8715" width="45.625" style="8" customWidth="1"/>
    <col min="8716" max="8716" width="15.625" style="8" customWidth="1"/>
    <col min="8717" max="8717" width="10.625" style="8" customWidth="1"/>
    <col min="8718" max="8720" width="15.625" style="8" customWidth="1"/>
    <col min="8721" max="8960" width="9" style="8"/>
    <col min="8961" max="8961" width="4.25" style="8" customWidth="1"/>
    <col min="8962" max="8962" width="10.625" style="8" customWidth="1"/>
    <col min="8963" max="8964" width="15.625" style="8" customWidth="1"/>
    <col min="8965" max="8965" width="50.625" style="8" customWidth="1"/>
    <col min="8966" max="8966" width="7.625" style="8" customWidth="1"/>
    <col min="8967" max="8968" width="12.625" style="8" customWidth="1"/>
    <col min="8969" max="8969" width="45.625" style="8" customWidth="1"/>
    <col min="8970" max="8970" width="35.625" style="8" customWidth="1"/>
    <col min="8971" max="8971" width="45.625" style="8" customWidth="1"/>
    <col min="8972" max="8972" width="15.625" style="8" customWidth="1"/>
    <col min="8973" max="8973" width="10.625" style="8" customWidth="1"/>
    <col min="8974" max="8976" width="15.625" style="8" customWidth="1"/>
    <col min="8977" max="9216" width="9" style="8"/>
    <col min="9217" max="9217" width="4.25" style="8" customWidth="1"/>
    <col min="9218" max="9218" width="10.625" style="8" customWidth="1"/>
    <col min="9219" max="9220" width="15.625" style="8" customWidth="1"/>
    <col min="9221" max="9221" width="50.625" style="8" customWidth="1"/>
    <col min="9222" max="9222" width="7.625" style="8" customWidth="1"/>
    <col min="9223" max="9224" width="12.625" style="8" customWidth="1"/>
    <col min="9225" max="9225" width="45.625" style="8" customWidth="1"/>
    <col min="9226" max="9226" width="35.625" style="8" customWidth="1"/>
    <col min="9227" max="9227" width="45.625" style="8" customWidth="1"/>
    <col min="9228" max="9228" width="15.625" style="8" customWidth="1"/>
    <col min="9229" max="9229" width="10.625" style="8" customWidth="1"/>
    <col min="9230" max="9232" width="15.625" style="8" customWidth="1"/>
    <col min="9233" max="9472" width="9" style="8"/>
    <col min="9473" max="9473" width="4.25" style="8" customWidth="1"/>
    <col min="9474" max="9474" width="10.625" style="8" customWidth="1"/>
    <col min="9475" max="9476" width="15.625" style="8" customWidth="1"/>
    <col min="9477" max="9477" width="50.625" style="8" customWidth="1"/>
    <col min="9478" max="9478" width="7.625" style="8" customWidth="1"/>
    <col min="9479" max="9480" width="12.625" style="8" customWidth="1"/>
    <col min="9481" max="9481" width="45.625" style="8" customWidth="1"/>
    <col min="9482" max="9482" width="35.625" style="8" customWidth="1"/>
    <col min="9483" max="9483" width="45.625" style="8" customWidth="1"/>
    <col min="9484" max="9484" width="15.625" style="8" customWidth="1"/>
    <col min="9485" max="9485" width="10.625" style="8" customWidth="1"/>
    <col min="9486" max="9488" width="15.625" style="8" customWidth="1"/>
    <col min="9489" max="9728" width="9" style="8"/>
    <col min="9729" max="9729" width="4.25" style="8" customWidth="1"/>
    <col min="9730" max="9730" width="10.625" style="8" customWidth="1"/>
    <col min="9731" max="9732" width="15.625" style="8" customWidth="1"/>
    <col min="9733" max="9733" width="50.625" style="8" customWidth="1"/>
    <col min="9734" max="9734" width="7.625" style="8" customWidth="1"/>
    <col min="9735" max="9736" width="12.625" style="8" customWidth="1"/>
    <col min="9737" max="9737" width="45.625" style="8" customWidth="1"/>
    <col min="9738" max="9738" width="35.625" style="8" customWidth="1"/>
    <col min="9739" max="9739" width="45.625" style="8" customWidth="1"/>
    <col min="9740" max="9740" width="15.625" style="8" customWidth="1"/>
    <col min="9741" max="9741" width="10.625" style="8" customWidth="1"/>
    <col min="9742" max="9744" width="15.625" style="8" customWidth="1"/>
    <col min="9745" max="9984" width="9" style="8"/>
    <col min="9985" max="9985" width="4.25" style="8" customWidth="1"/>
    <col min="9986" max="9986" width="10.625" style="8" customWidth="1"/>
    <col min="9987" max="9988" width="15.625" style="8" customWidth="1"/>
    <col min="9989" max="9989" width="50.625" style="8" customWidth="1"/>
    <col min="9990" max="9990" width="7.625" style="8" customWidth="1"/>
    <col min="9991" max="9992" width="12.625" style="8" customWidth="1"/>
    <col min="9993" max="9993" width="45.625" style="8" customWidth="1"/>
    <col min="9994" max="9994" width="35.625" style="8" customWidth="1"/>
    <col min="9995" max="9995" width="45.625" style="8" customWidth="1"/>
    <col min="9996" max="9996" width="15.625" style="8" customWidth="1"/>
    <col min="9997" max="9997" width="10.625" style="8" customWidth="1"/>
    <col min="9998" max="10000" width="15.625" style="8" customWidth="1"/>
    <col min="10001" max="10240" width="9" style="8"/>
    <col min="10241" max="10241" width="4.25" style="8" customWidth="1"/>
    <col min="10242" max="10242" width="10.625" style="8" customWidth="1"/>
    <col min="10243" max="10244" width="15.625" style="8" customWidth="1"/>
    <col min="10245" max="10245" width="50.625" style="8" customWidth="1"/>
    <col min="10246" max="10246" width="7.625" style="8" customWidth="1"/>
    <col min="10247" max="10248" width="12.625" style="8" customWidth="1"/>
    <col min="10249" max="10249" width="45.625" style="8" customWidth="1"/>
    <col min="10250" max="10250" width="35.625" style="8" customWidth="1"/>
    <col min="10251" max="10251" width="45.625" style="8" customWidth="1"/>
    <col min="10252" max="10252" width="15.625" style="8" customWidth="1"/>
    <col min="10253" max="10253" width="10.625" style="8" customWidth="1"/>
    <col min="10254" max="10256" width="15.625" style="8" customWidth="1"/>
    <col min="10257" max="10496" width="9" style="8"/>
    <col min="10497" max="10497" width="4.25" style="8" customWidth="1"/>
    <col min="10498" max="10498" width="10.625" style="8" customWidth="1"/>
    <col min="10499" max="10500" width="15.625" style="8" customWidth="1"/>
    <col min="10501" max="10501" width="50.625" style="8" customWidth="1"/>
    <col min="10502" max="10502" width="7.625" style="8" customWidth="1"/>
    <col min="10503" max="10504" width="12.625" style="8" customWidth="1"/>
    <col min="10505" max="10505" width="45.625" style="8" customWidth="1"/>
    <col min="10506" max="10506" width="35.625" style="8" customWidth="1"/>
    <col min="10507" max="10507" width="45.625" style="8" customWidth="1"/>
    <col min="10508" max="10508" width="15.625" style="8" customWidth="1"/>
    <col min="10509" max="10509" width="10.625" style="8" customWidth="1"/>
    <col min="10510" max="10512" width="15.625" style="8" customWidth="1"/>
    <col min="10513" max="10752" width="9" style="8"/>
    <col min="10753" max="10753" width="4.25" style="8" customWidth="1"/>
    <col min="10754" max="10754" width="10.625" style="8" customWidth="1"/>
    <col min="10755" max="10756" width="15.625" style="8" customWidth="1"/>
    <col min="10757" max="10757" width="50.625" style="8" customWidth="1"/>
    <col min="10758" max="10758" width="7.625" style="8" customWidth="1"/>
    <col min="10759" max="10760" width="12.625" style="8" customWidth="1"/>
    <col min="10761" max="10761" width="45.625" style="8" customWidth="1"/>
    <col min="10762" max="10762" width="35.625" style="8" customWidth="1"/>
    <col min="10763" max="10763" width="45.625" style="8" customWidth="1"/>
    <col min="10764" max="10764" width="15.625" style="8" customWidth="1"/>
    <col min="10765" max="10765" width="10.625" style="8" customWidth="1"/>
    <col min="10766" max="10768" width="15.625" style="8" customWidth="1"/>
    <col min="10769" max="11008" width="9" style="8"/>
    <col min="11009" max="11009" width="4.25" style="8" customWidth="1"/>
    <col min="11010" max="11010" width="10.625" style="8" customWidth="1"/>
    <col min="11011" max="11012" width="15.625" style="8" customWidth="1"/>
    <col min="11013" max="11013" width="50.625" style="8" customWidth="1"/>
    <col min="11014" max="11014" width="7.625" style="8" customWidth="1"/>
    <col min="11015" max="11016" width="12.625" style="8" customWidth="1"/>
    <col min="11017" max="11017" width="45.625" style="8" customWidth="1"/>
    <col min="11018" max="11018" width="35.625" style="8" customWidth="1"/>
    <col min="11019" max="11019" width="45.625" style="8" customWidth="1"/>
    <col min="11020" max="11020" width="15.625" style="8" customWidth="1"/>
    <col min="11021" max="11021" width="10.625" style="8" customWidth="1"/>
    <col min="11022" max="11024" width="15.625" style="8" customWidth="1"/>
    <col min="11025" max="11264" width="9" style="8"/>
    <col min="11265" max="11265" width="4.25" style="8" customWidth="1"/>
    <col min="11266" max="11266" width="10.625" style="8" customWidth="1"/>
    <col min="11267" max="11268" width="15.625" style="8" customWidth="1"/>
    <col min="11269" max="11269" width="50.625" style="8" customWidth="1"/>
    <col min="11270" max="11270" width="7.625" style="8" customWidth="1"/>
    <col min="11271" max="11272" width="12.625" style="8" customWidth="1"/>
    <col min="11273" max="11273" width="45.625" style="8" customWidth="1"/>
    <col min="11274" max="11274" width="35.625" style="8" customWidth="1"/>
    <col min="11275" max="11275" width="45.625" style="8" customWidth="1"/>
    <col min="11276" max="11276" width="15.625" style="8" customWidth="1"/>
    <col min="11277" max="11277" width="10.625" style="8" customWidth="1"/>
    <col min="11278" max="11280" width="15.625" style="8" customWidth="1"/>
    <col min="11281" max="11520" width="9" style="8"/>
    <col min="11521" max="11521" width="4.25" style="8" customWidth="1"/>
    <col min="11522" max="11522" width="10.625" style="8" customWidth="1"/>
    <col min="11523" max="11524" width="15.625" style="8" customWidth="1"/>
    <col min="11525" max="11525" width="50.625" style="8" customWidth="1"/>
    <col min="11526" max="11526" width="7.625" style="8" customWidth="1"/>
    <col min="11527" max="11528" width="12.625" style="8" customWidth="1"/>
    <col min="11529" max="11529" width="45.625" style="8" customWidth="1"/>
    <col min="11530" max="11530" width="35.625" style="8" customWidth="1"/>
    <col min="11531" max="11531" width="45.625" style="8" customWidth="1"/>
    <col min="11532" max="11532" width="15.625" style="8" customWidth="1"/>
    <col min="11533" max="11533" width="10.625" style="8" customWidth="1"/>
    <col min="11534" max="11536" width="15.625" style="8" customWidth="1"/>
    <col min="11537" max="11776" width="9" style="8"/>
    <col min="11777" max="11777" width="4.25" style="8" customWidth="1"/>
    <col min="11778" max="11778" width="10.625" style="8" customWidth="1"/>
    <col min="11779" max="11780" width="15.625" style="8" customWidth="1"/>
    <col min="11781" max="11781" width="50.625" style="8" customWidth="1"/>
    <col min="11782" max="11782" width="7.625" style="8" customWidth="1"/>
    <col min="11783" max="11784" width="12.625" style="8" customWidth="1"/>
    <col min="11785" max="11785" width="45.625" style="8" customWidth="1"/>
    <col min="11786" max="11786" width="35.625" style="8" customWidth="1"/>
    <col min="11787" max="11787" width="45.625" style="8" customWidth="1"/>
    <col min="11788" max="11788" width="15.625" style="8" customWidth="1"/>
    <col min="11789" max="11789" width="10.625" style="8" customWidth="1"/>
    <col min="11790" max="11792" width="15.625" style="8" customWidth="1"/>
    <col min="11793" max="12032" width="9" style="8"/>
    <col min="12033" max="12033" width="4.25" style="8" customWidth="1"/>
    <col min="12034" max="12034" width="10.625" style="8" customWidth="1"/>
    <col min="12035" max="12036" width="15.625" style="8" customWidth="1"/>
    <col min="12037" max="12037" width="50.625" style="8" customWidth="1"/>
    <col min="12038" max="12038" width="7.625" style="8" customWidth="1"/>
    <col min="12039" max="12040" width="12.625" style="8" customWidth="1"/>
    <col min="12041" max="12041" width="45.625" style="8" customWidth="1"/>
    <col min="12042" max="12042" width="35.625" style="8" customWidth="1"/>
    <col min="12043" max="12043" width="45.625" style="8" customWidth="1"/>
    <col min="12044" max="12044" width="15.625" style="8" customWidth="1"/>
    <col min="12045" max="12045" width="10.625" style="8" customWidth="1"/>
    <col min="12046" max="12048" width="15.625" style="8" customWidth="1"/>
    <col min="12049" max="12288" width="9" style="8"/>
    <col min="12289" max="12289" width="4.25" style="8" customWidth="1"/>
    <col min="12290" max="12290" width="10.625" style="8" customWidth="1"/>
    <col min="12291" max="12292" width="15.625" style="8" customWidth="1"/>
    <col min="12293" max="12293" width="50.625" style="8" customWidth="1"/>
    <col min="12294" max="12294" width="7.625" style="8" customWidth="1"/>
    <col min="12295" max="12296" width="12.625" style="8" customWidth="1"/>
    <col min="12297" max="12297" width="45.625" style="8" customWidth="1"/>
    <col min="12298" max="12298" width="35.625" style="8" customWidth="1"/>
    <col min="12299" max="12299" width="45.625" style="8" customWidth="1"/>
    <col min="12300" max="12300" width="15.625" style="8" customWidth="1"/>
    <col min="12301" max="12301" width="10.625" style="8" customWidth="1"/>
    <col min="12302" max="12304" width="15.625" style="8" customWidth="1"/>
    <col min="12305" max="12544" width="9" style="8"/>
    <col min="12545" max="12545" width="4.25" style="8" customWidth="1"/>
    <col min="12546" max="12546" width="10.625" style="8" customWidth="1"/>
    <col min="12547" max="12548" width="15.625" style="8" customWidth="1"/>
    <col min="12549" max="12549" width="50.625" style="8" customWidth="1"/>
    <col min="12550" max="12550" width="7.625" style="8" customWidth="1"/>
    <col min="12551" max="12552" width="12.625" style="8" customWidth="1"/>
    <col min="12553" max="12553" width="45.625" style="8" customWidth="1"/>
    <col min="12554" max="12554" width="35.625" style="8" customWidth="1"/>
    <col min="12555" max="12555" width="45.625" style="8" customWidth="1"/>
    <col min="12556" max="12556" width="15.625" style="8" customWidth="1"/>
    <col min="12557" max="12557" width="10.625" style="8" customWidth="1"/>
    <col min="12558" max="12560" width="15.625" style="8" customWidth="1"/>
    <col min="12561" max="12800" width="9" style="8"/>
    <col min="12801" max="12801" width="4.25" style="8" customWidth="1"/>
    <col min="12802" max="12802" width="10.625" style="8" customWidth="1"/>
    <col min="12803" max="12804" width="15.625" style="8" customWidth="1"/>
    <col min="12805" max="12805" width="50.625" style="8" customWidth="1"/>
    <col min="12806" max="12806" width="7.625" style="8" customWidth="1"/>
    <col min="12807" max="12808" width="12.625" style="8" customWidth="1"/>
    <col min="12809" max="12809" width="45.625" style="8" customWidth="1"/>
    <col min="12810" max="12810" width="35.625" style="8" customWidth="1"/>
    <col min="12811" max="12811" width="45.625" style="8" customWidth="1"/>
    <col min="12812" max="12812" width="15.625" style="8" customWidth="1"/>
    <col min="12813" max="12813" width="10.625" style="8" customWidth="1"/>
    <col min="12814" max="12816" width="15.625" style="8" customWidth="1"/>
    <col min="12817" max="13056" width="9" style="8"/>
    <col min="13057" max="13057" width="4.25" style="8" customWidth="1"/>
    <col min="13058" max="13058" width="10.625" style="8" customWidth="1"/>
    <col min="13059" max="13060" width="15.625" style="8" customWidth="1"/>
    <col min="13061" max="13061" width="50.625" style="8" customWidth="1"/>
    <col min="13062" max="13062" width="7.625" style="8" customWidth="1"/>
    <col min="13063" max="13064" width="12.625" style="8" customWidth="1"/>
    <col min="13065" max="13065" width="45.625" style="8" customWidth="1"/>
    <col min="13066" max="13066" width="35.625" style="8" customWidth="1"/>
    <col min="13067" max="13067" width="45.625" style="8" customWidth="1"/>
    <col min="13068" max="13068" width="15.625" style="8" customWidth="1"/>
    <col min="13069" max="13069" width="10.625" style="8" customWidth="1"/>
    <col min="13070" max="13072" width="15.625" style="8" customWidth="1"/>
    <col min="13073" max="13312" width="9" style="8"/>
    <col min="13313" max="13313" width="4.25" style="8" customWidth="1"/>
    <col min="13314" max="13314" width="10.625" style="8" customWidth="1"/>
    <col min="13315" max="13316" width="15.625" style="8" customWidth="1"/>
    <col min="13317" max="13317" width="50.625" style="8" customWidth="1"/>
    <col min="13318" max="13318" width="7.625" style="8" customWidth="1"/>
    <col min="13319" max="13320" width="12.625" style="8" customWidth="1"/>
    <col min="13321" max="13321" width="45.625" style="8" customWidth="1"/>
    <col min="13322" max="13322" width="35.625" style="8" customWidth="1"/>
    <col min="13323" max="13323" width="45.625" style="8" customWidth="1"/>
    <col min="13324" max="13324" width="15.625" style="8" customWidth="1"/>
    <col min="13325" max="13325" width="10.625" style="8" customWidth="1"/>
    <col min="13326" max="13328" width="15.625" style="8" customWidth="1"/>
    <col min="13329" max="13568" width="9" style="8"/>
    <col min="13569" max="13569" width="4.25" style="8" customWidth="1"/>
    <col min="13570" max="13570" width="10.625" style="8" customWidth="1"/>
    <col min="13571" max="13572" width="15.625" style="8" customWidth="1"/>
    <col min="13573" max="13573" width="50.625" style="8" customWidth="1"/>
    <col min="13574" max="13574" width="7.625" style="8" customWidth="1"/>
    <col min="13575" max="13576" width="12.625" style="8" customWidth="1"/>
    <col min="13577" max="13577" width="45.625" style="8" customWidth="1"/>
    <col min="13578" max="13578" width="35.625" style="8" customWidth="1"/>
    <col min="13579" max="13579" width="45.625" style="8" customWidth="1"/>
    <col min="13580" max="13580" width="15.625" style="8" customWidth="1"/>
    <col min="13581" max="13581" width="10.625" style="8" customWidth="1"/>
    <col min="13582" max="13584" width="15.625" style="8" customWidth="1"/>
    <col min="13585" max="13824" width="9" style="8"/>
    <col min="13825" max="13825" width="4.25" style="8" customWidth="1"/>
    <col min="13826" max="13826" width="10.625" style="8" customWidth="1"/>
    <col min="13827" max="13828" width="15.625" style="8" customWidth="1"/>
    <col min="13829" max="13829" width="50.625" style="8" customWidth="1"/>
    <col min="13830" max="13830" width="7.625" style="8" customWidth="1"/>
    <col min="13831" max="13832" width="12.625" style="8" customWidth="1"/>
    <col min="13833" max="13833" width="45.625" style="8" customWidth="1"/>
    <col min="13834" max="13834" width="35.625" style="8" customWidth="1"/>
    <col min="13835" max="13835" width="45.625" style="8" customWidth="1"/>
    <col min="13836" max="13836" width="15.625" style="8" customWidth="1"/>
    <col min="13837" max="13837" width="10.625" style="8" customWidth="1"/>
    <col min="13838" max="13840" width="15.625" style="8" customWidth="1"/>
    <col min="13841" max="14080" width="9" style="8"/>
    <col min="14081" max="14081" width="4.25" style="8" customWidth="1"/>
    <col min="14082" max="14082" width="10.625" style="8" customWidth="1"/>
    <col min="14083" max="14084" width="15.625" style="8" customWidth="1"/>
    <col min="14085" max="14085" width="50.625" style="8" customWidth="1"/>
    <col min="14086" max="14086" width="7.625" style="8" customWidth="1"/>
    <col min="14087" max="14088" width="12.625" style="8" customWidth="1"/>
    <col min="14089" max="14089" width="45.625" style="8" customWidth="1"/>
    <col min="14090" max="14090" width="35.625" style="8" customWidth="1"/>
    <col min="14091" max="14091" width="45.625" style="8" customWidth="1"/>
    <col min="14092" max="14092" width="15.625" style="8" customWidth="1"/>
    <col min="14093" max="14093" width="10.625" style="8" customWidth="1"/>
    <col min="14094" max="14096" width="15.625" style="8" customWidth="1"/>
    <col min="14097" max="14336" width="9" style="8"/>
    <col min="14337" max="14337" width="4.25" style="8" customWidth="1"/>
    <col min="14338" max="14338" width="10.625" style="8" customWidth="1"/>
    <col min="14339" max="14340" width="15.625" style="8" customWidth="1"/>
    <col min="14341" max="14341" width="50.625" style="8" customWidth="1"/>
    <col min="14342" max="14342" width="7.625" style="8" customWidth="1"/>
    <col min="14343" max="14344" width="12.625" style="8" customWidth="1"/>
    <col min="14345" max="14345" width="45.625" style="8" customWidth="1"/>
    <col min="14346" max="14346" width="35.625" style="8" customWidth="1"/>
    <col min="14347" max="14347" width="45.625" style="8" customWidth="1"/>
    <col min="14348" max="14348" width="15.625" style="8" customWidth="1"/>
    <col min="14349" max="14349" width="10.625" style="8" customWidth="1"/>
    <col min="14350" max="14352" width="15.625" style="8" customWidth="1"/>
    <col min="14353" max="14592" width="9" style="8"/>
    <col min="14593" max="14593" width="4.25" style="8" customWidth="1"/>
    <col min="14594" max="14594" width="10.625" style="8" customWidth="1"/>
    <col min="14595" max="14596" width="15.625" style="8" customWidth="1"/>
    <col min="14597" max="14597" width="50.625" style="8" customWidth="1"/>
    <col min="14598" max="14598" width="7.625" style="8" customWidth="1"/>
    <col min="14599" max="14600" width="12.625" style="8" customWidth="1"/>
    <col min="14601" max="14601" width="45.625" style="8" customWidth="1"/>
    <col min="14602" max="14602" width="35.625" style="8" customWidth="1"/>
    <col min="14603" max="14603" width="45.625" style="8" customWidth="1"/>
    <col min="14604" max="14604" width="15.625" style="8" customWidth="1"/>
    <col min="14605" max="14605" width="10.625" style="8" customWidth="1"/>
    <col min="14606" max="14608" width="15.625" style="8" customWidth="1"/>
    <col min="14609" max="14848" width="9" style="8"/>
    <col min="14849" max="14849" width="4.25" style="8" customWidth="1"/>
    <col min="14850" max="14850" width="10.625" style="8" customWidth="1"/>
    <col min="14851" max="14852" width="15.625" style="8" customWidth="1"/>
    <col min="14853" max="14853" width="50.625" style="8" customWidth="1"/>
    <col min="14854" max="14854" width="7.625" style="8" customWidth="1"/>
    <col min="14855" max="14856" width="12.625" style="8" customWidth="1"/>
    <col min="14857" max="14857" width="45.625" style="8" customWidth="1"/>
    <col min="14858" max="14858" width="35.625" style="8" customWidth="1"/>
    <col min="14859" max="14859" width="45.625" style="8" customWidth="1"/>
    <col min="14860" max="14860" width="15.625" style="8" customWidth="1"/>
    <col min="14861" max="14861" width="10.625" style="8" customWidth="1"/>
    <col min="14862" max="14864" width="15.625" style="8" customWidth="1"/>
    <col min="14865" max="15104" width="9" style="8"/>
    <col min="15105" max="15105" width="4.25" style="8" customWidth="1"/>
    <col min="15106" max="15106" width="10.625" style="8" customWidth="1"/>
    <col min="15107" max="15108" width="15.625" style="8" customWidth="1"/>
    <col min="15109" max="15109" width="50.625" style="8" customWidth="1"/>
    <col min="15110" max="15110" width="7.625" style="8" customWidth="1"/>
    <col min="15111" max="15112" width="12.625" style="8" customWidth="1"/>
    <col min="15113" max="15113" width="45.625" style="8" customWidth="1"/>
    <col min="15114" max="15114" width="35.625" style="8" customWidth="1"/>
    <col min="15115" max="15115" width="45.625" style="8" customWidth="1"/>
    <col min="15116" max="15116" width="15.625" style="8" customWidth="1"/>
    <col min="15117" max="15117" width="10.625" style="8" customWidth="1"/>
    <col min="15118" max="15120" width="15.625" style="8" customWidth="1"/>
    <col min="15121" max="15360" width="9" style="8"/>
    <col min="15361" max="15361" width="4.25" style="8" customWidth="1"/>
    <col min="15362" max="15362" width="10.625" style="8" customWidth="1"/>
    <col min="15363" max="15364" width="15.625" style="8" customWidth="1"/>
    <col min="15365" max="15365" width="50.625" style="8" customWidth="1"/>
    <col min="15366" max="15366" width="7.625" style="8" customWidth="1"/>
    <col min="15367" max="15368" width="12.625" style="8" customWidth="1"/>
    <col min="15369" max="15369" width="45.625" style="8" customWidth="1"/>
    <col min="15370" max="15370" width="35.625" style="8" customWidth="1"/>
    <col min="15371" max="15371" width="45.625" style="8" customWidth="1"/>
    <col min="15372" max="15372" width="15.625" style="8" customWidth="1"/>
    <col min="15373" max="15373" width="10.625" style="8" customWidth="1"/>
    <col min="15374" max="15376" width="15.625" style="8" customWidth="1"/>
    <col min="15377" max="15616" width="9" style="8"/>
    <col min="15617" max="15617" width="4.25" style="8" customWidth="1"/>
    <col min="15618" max="15618" width="10.625" style="8" customWidth="1"/>
    <col min="15619" max="15620" width="15.625" style="8" customWidth="1"/>
    <col min="15621" max="15621" width="50.625" style="8" customWidth="1"/>
    <col min="15622" max="15622" width="7.625" style="8" customWidth="1"/>
    <col min="15623" max="15624" width="12.625" style="8" customWidth="1"/>
    <col min="15625" max="15625" width="45.625" style="8" customWidth="1"/>
    <col min="15626" max="15626" width="35.625" style="8" customWidth="1"/>
    <col min="15627" max="15627" width="45.625" style="8" customWidth="1"/>
    <col min="15628" max="15628" width="15.625" style="8" customWidth="1"/>
    <col min="15629" max="15629" width="10.625" style="8" customWidth="1"/>
    <col min="15630" max="15632" width="15.625" style="8" customWidth="1"/>
    <col min="15633" max="15872" width="9" style="8"/>
    <col min="15873" max="15873" width="4.25" style="8" customWidth="1"/>
    <col min="15874" max="15874" width="10.625" style="8" customWidth="1"/>
    <col min="15875" max="15876" width="15.625" style="8" customWidth="1"/>
    <col min="15877" max="15877" width="50.625" style="8" customWidth="1"/>
    <col min="15878" max="15878" width="7.625" style="8" customWidth="1"/>
    <col min="15879" max="15880" width="12.625" style="8" customWidth="1"/>
    <col min="15881" max="15881" width="45.625" style="8" customWidth="1"/>
    <col min="15882" max="15882" width="35.625" style="8" customWidth="1"/>
    <col min="15883" max="15883" width="45.625" style="8" customWidth="1"/>
    <col min="15884" max="15884" width="15.625" style="8" customWidth="1"/>
    <col min="15885" max="15885" width="10.625" style="8" customWidth="1"/>
    <col min="15886" max="15888" width="15.625" style="8" customWidth="1"/>
    <col min="15889" max="16128" width="9" style="8"/>
    <col min="16129" max="16129" width="4.25" style="8" customWidth="1"/>
    <col min="16130" max="16130" width="10.625" style="8" customWidth="1"/>
    <col min="16131" max="16132" width="15.625" style="8" customWidth="1"/>
    <col min="16133" max="16133" width="50.625" style="8" customWidth="1"/>
    <col min="16134" max="16134" width="7.625" style="8" customWidth="1"/>
    <col min="16135" max="16136" width="12.625" style="8" customWidth="1"/>
    <col min="16137" max="16137" width="45.625" style="8" customWidth="1"/>
    <col min="16138" max="16138" width="35.625" style="8" customWidth="1"/>
    <col min="16139" max="16139" width="45.625" style="8" customWidth="1"/>
    <col min="16140" max="16140" width="15.625" style="8" customWidth="1"/>
    <col min="16141" max="16141" width="10.625" style="8" customWidth="1"/>
    <col min="16142" max="16144" width="15.625" style="8" customWidth="1"/>
    <col min="16145" max="16384" width="9" style="8"/>
  </cols>
  <sheetData>
    <row r="2" spans="2:16" ht="20.100000000000001" customHeight="1">
      <c r="B2" s="1" t="s">
        <v>0</v>
      </c>
      <c r="C2" s="1"/>
      <c r="D2" s="1"/>
      <c r="E2" s="92" t="s">
        <v>3953</v>
      </c>
      <c r="G2" s="4" t="s">
        <v>2</v>
      </c>
      <c r="H2" s="5"/>
      <c r="I2" s="7">
        <f>SUM(H:H)</f>
        <v>47191</v>
      </c>
    </row>
    <row r="3" spans="2:16" ht="20.100000000000001" customHeight="1">
      <c r="B3" s="1" t="s">
        <v>3</v>
      </c>
      <c r="C3" s="1"/>
      <c r="D3" s="1"/>
      <c r="E3" s="98" t="s">
        <v>3954</v>
      </c>
    </row>
    <row r="4" spans="2:16" ht="20.100000000000001" customHeight="1">
      <c r="B4" s="1" t="s">
        <v>5</v>
      </c>
      <c r="C4" s="1"/>
      <c r="D4" s="1"/>
      <c r="E4" s="98">
        <v>177073</v>
      </c>
      <c r="I4" s="15"/>
    </row>
    <row r="5" spans="2:16" ht="20.100000000000001" customHeight="1">
      <c r="B5" s="1" t="s">
        <v>6</v>
      </c>
      <c r="C5" s="1"/>
      <c r="D5" s="1"/>
      <c r="E5" s="102"/>
      <c r="I5" s="15"/>
    </row>
    <row r="6" spans="2:16" ht="20.100000000000001" customHeight="1">
      <c r="B6" s="1" t="s">
        <v>7</v>
      </c>
      <c r="C6" s="1"/>
      <c r="D6" s="1"/>
      <c r="E6" s="102"/>
      <c r="I6" s="15"/>
    </row>
    <row r="7" spans="2:16" ht="20.100000000000001" customHeight="1">
      <c r="B7" s="18"/>
      <c r="C7" s="18"/>
      <c r="D7" s="18"/>
      <c r="E7" s="294"/>
      <c r="I7" s="15"/>
      <c r="K7" s="20"/>
    </row>
    <row r="9" spans="2:16" s="9" customFormat="1" ht="19.7" customHeight="1">
      <c r="B9" s="21" t="s">
        <v>8</v>
      </c>
      <c r="C9" s="21" t="s">
        <v>9</v>
      </c>
      <c r="D9" s="21" t="s">
        <v>10</v>
      </c>
      <c r="E9" s="22" t="s">
        <v>11</v>
      </c>
      <c r="F9" s="22" t="s">
        <v>12</v>
      </c>
      <c r="G9" s="22" t="s">
        <v>13</v>
      </c>
      <c r="H9" s="167" t="s">
        <v>14</v>
      </c>
      <c r="I9" s="22" t="s">
        <v>16</v>
      </c>
      <c r="J9" s="22" t="s">
        <v>17</v>
      </c>
      <c r="K9" s="22" t="s">
        <v>18</v>
      </c>
      <c r="L9" s="26" t="s">
        <v>19</v>
      </c>
      <c r="M9" s="21" t="s">
        <v>20</v>
      </c>
      <c r="N9" s="22" t="s">
        <v>21</v>
      </c>
      <c r="O9" s="25" t="s">
        <v>22</v>
      </c>
      <c r="P9" s="26" t="s">
        <v>23</v>
      </c>
    </row>
    <row r="10" spans="2:16" s="73" customFormat="1" ht="19.7" customHeight="1">
      <c r="B10" s="1449">
        <v>3</v>
      </c>
      <c r="C10" s="21" t="s">
        <v>531</v>
      </c>
      <c r="D10" s="21" t="s">
        <v>531</v>
      </c>
      <c r="E10" s="1477" t="s">
        <v>4028</v>
      </c>
      <c r="F10" s="269">
        <v>2</v>
      </c>
      <c r="G10" s="881">
        <v>480</v>
      </c>
      <c r="H10" s="38">
        <f>F10*G10</f>
        <v>960</v>
      </c>
      <c r="I10" s="741" t="s">
        <v>680</v>
      </c>
      <c r="J10" s="741"/>
      <c r="K10" s="1456" t="s">
        <v>4029</v>
      </c>
      <c r="L10" s="26">
        <v>43944</v>
      </c>
      <c r="M10" s="65"/>
      <c r="N10" s="1450"/>
      <c r="O10" s="60">
        <v>43958</v>
      </c>
      <c r="P10" s="61">
        <v>43958</v>
      </c>
    </row>
    <row r="11" spans="2:16" s="73" customFormat="1" ht="19.7" customHeight="1">
      <c r="B11" s="1449">
        <v>3</v>
      </c>
      <c r="C11" s="21" t="s">
        <v>531</v>
      </c>
      <c r="D11" s="21" t="s">
        <v>531</v>
      </c>
      <c r="E11" s="30" t="s">
        <v>4030</v>
      </c>
      <c r="F11" s="269">
        <v>1</v>
      </c>
      <c r="G11" s="1279">
        <v>5130</v>
      </c>
      <c r="H11" s="36">
        <f t="shared" ref="H11:H28" si="0">F11*G11</f>
        <v>5130</v>
      </c>
      <c r="I11" s="76" t="s">
        <v>4031</v>
      </c>
      <c r="J11" s="76"/>
      <c r="K11" s="1456" t="s">
        <v>4029</v>
      </c>
      <c r="L11" s="26">
        <v>43944</v>
      </c>
      <c r="M11" s="65"/>
      <c r="N11" s="1450"/>
      <c r="O11" s="60">
        <v>43958</v>
      </c>
      <c r="P11" s="61">
        <v>43958</v>
      </c>
    </row>
    <row r="12" spans="2:16" s="73" customFormat="1" ht="19.7" customHeight="1">
      <c r="B12" s="1449">
        <v>3</v>
      </c>
      <c r="C12" s="21" t="s">
        <v>531</v>
      </c>
      <c r="D12" s="21" t="s">
        <v>531</v>
      </c>
      <c r="E12" s="30" t="s">
        <v>4032</v>
      </c>
      <c r="F12" s="269">
        <v>5</v>
      </c>
      <c r="G12" s="1279">
        <v>106</v>
      </c>
      <c r="H12" s="36">
        <f t="shared" si="0"/>
        <v>530</v>
      </c>
      <c r="I12" s="76" t="s">
        <v>827</v>
      </c>
      <c r="J12" s="76"/>
      <c r="K12" s="1456" t="s">
        <v>4029</v>
      </c>
      <c r="L12" s="26">
        <v>43944</v>
      </c>
      <c r="M12" s="65"/>
      <c r="N12" s="1450"/>
      <c r="O12" s="60">
        <v>43958</v>
      </c>
      <c r="P12" s="61">
        <v>43958</v>
      </c>
    </row>
    <row r="13" spans="2:16" s="73" customFormat="1" ht="19.7" customHeight="1">
      <c r="B13" s="1449">
        <v>3</v>
      </c>
      <c r="C13" s="21" t="s">
        <v>531</v>
      </c>
      <c r="D13" s="21" t="s">
        <v>531</v>
      </c>
      <c r="E13" s="30" t="s">
        <v>4033</v>
      </c>
      <c r="F13" s="269">
        <v>1</v>
      </c>
      <c r="G13" s="1279">
        <v>1165</v>
      </c>
      <c r="H13" s="36">
        <f t="shared" si="0"/>
        <v>1165</v>
      </c>
      <c r="I13" s="76" t="s">
        <v>4034</v>
      </c>
      <c r="J13" s="76"/>
      <c r="K13" s="1456" t="s">
        <v>4029</v>
      </c>
      <c r="L13" s="26">
        <v>43944</v>
      </c>
      <c r="M13" s="65"/>
      <c r="N13" s="1450"/>
      <c r="O13" s="60">
        <v>43958</v>
      </c>
      <c r="P13" s="61">
        <v>43958</v>
      </c>
    </row>
    <row r="14" spans="2:16" s="73" customFormat="1" ht="19.7" customHeight="1">
      <c r="B14" s="1449">
        <v>3</v>
      </c>
      <c r="C14" s="21" t="s">
        <v>531</v>
      </c>
      <c r="D14" s="21" t="s">
        <v>531</v>
      </c>
      <c r="E14" s="30" t="s">
        <v>4035</v>
      </c>
      <c r="F14" s="269">
        <v>1</v>
      </c>
      <c r="G14" s="1279">
        <v>4182</v>
      </c>
      <c r="H14" s="36">
        <f t="shared" si="0"/>
        <v>4182</v>
      </c>
      <c r="I14" s="76" t="s">
        <v>4036</v>
      </c>
      <c r="J14" s="76"/>
      <c r="K14" s="1456" t="s">
        <v>4029</v>
      </c>
      <c r="L14" s="26">
        <v>43944</v>
      </c>
      <c r="M14" s="65"/>
      <c r="N14" s="1450"/>
      <c r="O14" s="60">
        <v>43958</v>
      </c>
      <c r="P14" s="61">
        <v>43958</v>
      </c>
    </row>
    <row r="15" spans="2:16" s="73" customFormat="1" ht="19.7" customHeight="1">
      <c r="B15" s="1449">
        <v>3</v>
      </c>
      <c r="C15" s="21" t="s">
        <v>531</v>
      </c>
      <c r="D15" s="21" t="s">
        <v>531</v>
      </c>
      <c r="E15" s="443" t="s">
        <v>4037</v>
      </c>
      <c r="F15" s="214">
        <v>1</v>
      </c>
      <c r="G15" s="1478">
        <v>78</v>
      </c>
      <c r="H15" s="36">
        <f t="shared" si="0"/>
        <v>78</v>
      </c>
      <c r="I15" s="217" t="s">
        <v>4038</v>
      </c>
      <c r="J15" s="217"/>
      <c r="K15" s="1456" t="s">
        <v>4029</v>
      </c>
      <c r="L15" s="26">
        <v>43944</v>
      </c>
      <c r="M15" s="65"/>
      <c r="N15" s="58"/>
      <c r="O15" s="58">
        <v>43958</v>
      </c>
      <c r="P15" s="61">
        <v>43958</v>
      </c>
    </row>
    <row r="16" spans="2:16" s="9" customFormat="1" ht="19.7" customHeight="1">
      <c r="B16" s="938">
        <v>3</v>
      </c>
      <c r="C16" s="21" t="s">
        <v>531</v>
      </c>
      <c r="D16" s="21" t="s">
        <v>531</v>
      </c>
      <c r="E16" s="30" t="s">
        <v>1416</v>
      </c>
      <c r="F16" s="269">
        <v>1</v>
      </c>
      <c r="G16" s="1279">
        <v>1983</v>
      </c>
      <c r="H16" s="36">
        <f t="shared" si="0"/>
        <v>1983</v>
      </c>
      <c r="I16" s="217" t="s">
        <v>4039</v>
      </c>
      <c r="J16" s="217"/>
      <c r="K16" s="1456" t="s">
        <v>4029</v>
      </c>
      <c r="L16" s="26">
        <v>43944</v>
      </c>
      <c r="M16" s="21"/>
      <c r="N16" s="32"/>
      <c r="O16" s="32">
        <v>43958</v>
      </c>
      <c r="P16" s="61">
        <v>43958</v>
      </c>
    </row>
    <row r="17" spans="2:16" s="9" customFormat="1" ht="19.7" customHeight="1">
      <c r="B17" s="938">
        <v>3</v>
      </c>
      <c r="C17" s="21" t="s">
        <v>531</v>
      </c>
      <c r="D17" s="21" t="s">
        <v>531</v>
      </c>
      <c r="E17" s="75" t="s">
        <v>1418</v>
      </c>
      <c r="F17" s="1112">
        <v>1</v>
      </c>
      <c r="G17" s="1279">
        <v>1983</v>
      </c>
      <c r="H17" s="36">
        <f t="shared" si="0"/>
        <v>1983</v>
      </c>
      <c r="I17" s="217" t="s">
        <v>4040</v>
      </c>
      <c r="J17" s="217"/>
      <c r="K17" s="1456" t="s">
        <v>4029</v>
      </c>
      <c r="L17" s="26">
        <v>43944</v>
      </c>
      <c r="M17" s="21"/>
      <c r="N17" s="32"/>
      <c r="O17" s="32">
        <v>43958</v>
      </c>
      <c r="P17" s="61">
        <v>43958</v>
      </c>
    </row>
    <row r="18" spans="2:16" ht="19.7" customHeight="1">
      <c r="B18" s="938">
        <v>3</v>
      </c>
      <c r="C18" s="21" t="s">
        <v>531</v>
      </c>
      <c r="D18" s="21" t="s">
        <v>531</v>
      </c>
      <c r="E18" s="75" t="s">
        <v>4041</v>
      </c>
      <c r="F18" s="1112">
        <v>1</v>
      </c>
      <c r="G18" s="1279">
        <v>560</v>
      </c>
      <c r="H18" s="36">
        <f t="shared" si="0"/>
        <v>560</v>
      </c>
      <c r="I18" s="76" t="s">
        <v>4042</v>
      </c>
      <c r="J18" s="76"/>
      <c r="K18" s="1456" t="s">
        <v>4029</v>
      </c>
      <c r="L18" s="26">
        <v>43944</v>
      </c>
      <c r="M18" s="21"/>
      <c r="N18" s="32"/>
      <c r="O18" s="32">
        <v>43958</v>
      </c>
      <c r="P18" s="61">
        <v>43958</v>
      </c>
    </row>
    <row r="19" spans="2:16" ht="19.7" customHeight="1">
      <c r="B19" s="1449">
        <v>3</v>
      </c>
      <c r="C19" s="21" t="s">
        <v>531</v>
      </c>
      <c r="D19" s="21" t="s">
        <v>531</v>
      </c>
      <c r="E19" s="75" t="s">
        <v>4043</v>
      </c>
      <c r="F19" s="1112">
        <v>1</v>
      </c>
      <c r="G19" s="1279">
        <v>2020</v>
      </c>
      <c r="H19" s="36">
        <f t="shared" si="0"/>
        <v>2020</v>
      </c>
      <c r="I19" s="76" t="s">
        <v>4044</v>
      </c>
      <c r="J19" s="76"/>
      <c r="K19" s="1456" t="s">
        <v>4029</v>
      </c>
      <c r="L19" s="26">
        <v>43944</v>
      </c>
      <c r="M19" s="21"/>
      <c r="N19" s="32"/>
      <c r="O19" s="32">
        <v>43958</v>
      </c>
      <c r="P19" s="61">
        <v>43958</v>
      </c>
    </row>
    <row r="20" spans="2:16" ht="19.7" customHeight="1">
      <c r="B20" s="1449"/>
      <c r="C20" s="21"/>
      <c r="D20" s="21"/>
      <c r="E20" s="30"/>
      <c r="F20" s="1112"/>
      <c r="G20" s="941"/>
      <c r="H20" s="444">
        <f t="shared" si="0"/>
        <v>0</v>
      </c>
      <c r="I20" s="945"/>
      <c r="J20" s="57"/>
      <c r="K20" s="57"/>
      <c r="L20" s="26"/>
      <c r="M20" s="21"/>
      <c r="N20" s="32"/>
      <c r="O20" s="32"/>
      <c r="P20" s="26"/>
    </row>
    <row r="21" spans="2:16" ht="19.7" customHeight="1">
      <c r="B21" s="938"/>
      <c r="C21" s="21"/>
      <c r="D21" s="21"/>
      <c r="E21" s="30"/>
      <c r="F21" s="1112"/>
      <c r="G21" s="266"/>
      <c r="H21" s="444">
        <f t="shared" si="0"/>
        <v>0</v>
      </c>
      <c r="I21" s="544"/>
      <c r="J21" s="57"/>
      <c r="K21" s="57"/>
      <c r="L21" s="26"/>
      <c r="M21" s="21"/>
      <c r="N21" s="32"/>
      <c r="O21" s="32"/>
      <c r="P21" s="26"/>
    </row>
    <row r="22" spans="2:16" s="62" customFormat="1" ht="19.7" customHeight="1">
      <c r="B22" s="1449">
        <v>3</v>
      </c>
      <c r="C22" s="508" t="s">
        <v>659</v>
      </c>
      <c r="D22" s="508" t="s">
        <v>659</v>
      </c>
      <c r="E22" s="41" t="s">
        <v>4045</v>
      </c>
      <c r="F22" s="265">
        <v>1</v>
      </c>
      <c r="G22" s="444">
        <v>21600</v>
      </c>
      <c r="H22" s="444">
        <f t="shared" si="0"/>
        <v>21600</v>
      </c>
      <c r="I22" s="945" t="s">
        <v>4046</v>
      </c>
      <c r="J22" s="57" t="s">
        <v>4027</v>
      </c>
      <c r="K22" s="1456" t="s">
        <v>4029</v>
      </c>
      <c r="L22" s="61">
        <v>43959</v>
      </c>
      <c r="M22" s="65"/>
      <c r="N22" s="58"/>
      <c r="O22" s="58"/>
      <c r="P22" s="61">
        <v>43963</v>
      </c>
    </row>
    <row r="23" spans="2:16" s="62" customFormat="1" ht="19.7" customHeight="1">
      <c r="B23" s="1449">
        <v>4</v>
      </c>
      <c r="C23" s="508" t="s">
        <v>659</v>
      </c>
      <c r="D23" s="508" t="s">
        <v>659</v>
      </c>
      <c r="E23" s="41" t="s">
        <v>4047</v>
      </c>
      <c r="F23" s="1112">
        <v>1</v>
      </c>
      <c r="G23" s="941">
        <v>7000</v>
      </c>
      <c r="H23" s="444">
        <f t="shared" si="0"/>
        <v>7000</v>
      </c>
      <c r="I23" s="945" t="s">
        <v>4048</v>
      </c>
      <c r="J23" s="57" t="s">
        <v>4027</v>
      </c>
      <c r="K23" s="1456" t="s">
        <v>4049</v>
      </c>
      <c r="L23" s="61">
        <v>43959</v>
      </c>
      <c r="M23" s="65"/>
      <c r="N23" s="58"/>
      <c r="O23" s="58"/>
      <c r="P23" s="61">
        <v>43963</v>
      </c>
    </row>
    <row r="24" spans="2:16" s="62" customFormat="1" ht="19.7" customHeight="1">
      <c r="B24" s="1449"/>
      <c r="C24" s="21"/>
      <c r="D24" s="21"/>
      <c r="E24" s="30"/>
      <c r="F24" s="1112"/>
      <c r="G24" s="941"/>
      <c r="H24" s="444">
        <f t="shared" si="0"/>
        <v>0</v>
      </c>
      <c r="I24" s="945"/>
      <c r="J24" s="57"/>
      <c r="K24" s="57"/>
      <c r="L24" s="61"/>
      <c r="M24" s="65"/>
      <c r="N24" s="58"/>
      <c r="O24" s="58"/>
      <c r="P24" s="61"/>
    </row>
    <row r="25" spans="2:16" s="62" customFormat="1" ht="19.7" customHeight="1">
      <c r="B25" s="1449"/>
      <c r="C25" s="508"/>
      <c r="D25" s="508"/>
      <c r="E25" s="41"/>
      <c r="F25" s="265"/>
      <c r="G25" s="266"/>
      <c r="H25" s="266">
        <f t="shared" si="0"/>
        <v>0</v>
      </c>
      <c r="I25" s="945"/>
      <c r="J25" s="57"/>
      <c r="K25" s="57"/>
      <c r="L25" s="61"/>
      <c r="M25" s="65"/>
      <c r="N25" s="58"/>
      <c r="O25" s="58"/>
      <c r="P25" s="61"/>
    </row>
    <row r="26" spans="2:16" s="62" customFormat="1" ht="19.7" customHeight="1">
      <c r="B26" s="1449"/>
      <c r="C26" s="21"/>
      <c r="D26" s="21"/>
      <c r="E26" s="30"/>
      <c r="F26" s="1112"/>
      <c r="G26" s="941"/>
      <c r="H26" s="444">
        <f t="shared" si="0"/>
        <v>0</v>
      </c>
      <c r="I26" s="945"/>
      <c r="J26" s="57"/>
      <c r="K26" s="57"/>
      <c r="L26" s="61"/>
      <c r="M26" s="65"/>
      <c r="N26" s="58"/>
      <c r="O26" s="58"/>
      <c r="P26" s="61"/>
    </row>
    <row r="27" spans="2:16" ht="19.7" customHeight="1">
      <c r="B27" s="1449"/>
      <c r="C27" s="21"/>
      <c r="D27" s="21"/>
      <c r="E27" s="41"/>
      <c r="F27" s="265"/>
      <c r="G27" s="266"/>
      <c r="H27" s="266">
        <f t="shared" si="0"/>
        <v>0</v>
      </c>
      <c r="I27" s="945"/>
      <c r="J27" s="57"/>
      <c r="K27" s="57"/>
      <c r="L27" s="26"/>
      <c r="M27" s="21"/>
      <c r="N27" s="32"/>
      <c r="O27" s="32"/>
      <c r="P27" s="26"/>
    </row>
    <row r="28" spans="2:16" ht="19.7" customHeight="1">
      <c r="B28" s="1449"/>
      <c r="C28" s="21"/>
      <c r="D28" s="21"/>
      <c r="E28" s="41"/>
      <c r="F28" s="265"/>
      <c r="G28" s="266"/>
      <c r="H28" s="266">
        <f t="shared" si="0"/>
        <v>0</v>
      </c>
      <c r="I28" s="945"/>
      <c r="J28" s="57"/>
      <c r="K28" s="57"/>
      <c r="L28" s="26"/>
      <c r="M28" s="21"/>
      <c r="N28" s="32"/>
      <c r="O28" s="32"/>
      <c r="P28" s="26"/>
    </row>
    <row r="30" spans="2:16">
      <c r="G30" s="197"/>
    </row>
  </sheetData>
  <mergeCells count="6">
    <mergeCell ref="B2:D2"/>
    <mergeCell ref="G2:H2"/>
    <mergeCell ref="B3:D3"/>
    <mergeCell ref="B4:D4"/>
    <mergeCell ref="B5:D5"/>
    <mergeCell ref="B6:D6"/>
  </mergeCells>
  <phoneticPr fontId="4"/>
  <pageMargins left="0.7" right="0.7" top="0.75" bottom="0.75" header="0.3" footer="0.3"/>
  <pageSetup paperSize="9"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63476-0E80-46CF-8ACB-DC520539F8AC}">
  <dimension ref="A1:G14"/>
  <sheetViews>
    <sheetView workbookViewId="0">
      <selection activeCell="C21" sqref="C21"/>
    </sheetView>
  </sheetViews>
  <sheetFormatPr defaultColWidth="10.125" defaultRowHeight="19.5"/>
  <cols>
    <col min="1" max="1" width="7.625" style="545" customWidth="1"/>
    <col min="2" max="2" width="7.125" style="545" bestFit="1" customWidth="1"/>
    <col min="3" max="3" width="14" style="545" bestFit="1" customWidth="1"/>
    <col min="4" max="4" width="32.5" style="545" bestFit="1" customWidth="1"/>
    <col min="5" max="5" width="6.625" style="545" bestFit="1" customWidth="1"/>
    <col min="6" max="6" width="27.875" style="545" customWidth="1"/>
    <col min="7" max="7" width="17.875" style="545" bestFit="1" customWidth="1"/>
    <col min="8" max="256" width="10.125" style="545"/>
    <col min="257" max="257" width="7.625" style="545" customWidth="1"/>
    <col min="258" max="258" width="7.125" style="545" bestFit="1" customWidth="1"/>
    <col min="259" max="259" width="14" style="545" bestFit="1" customWidth="1"/>
    <col min="260" max="260" width="32.5" style="545" bestFit="1" customWidth="1"/>
    <col min="261" max="261" width="6.625" style="545" bestFit="1" customWidth="1"/>
    <col min="262" max="262" width="27.875" style="545" customWidth="1"/>
    <col min="263" max="263" width="17.875" style="545" bestFit="1" customWidth="1"/>
    <col min="264" max="512" width="10.125" style="545"/>
    <col min="513" max="513" width="7.625" style="545" customWidth="1"/>
    <col min="514" max="514" width="7.125" style="545" bestFit="1" customWidth="1"/>
    <col min="515" max="515" width="14" style="545" bestFit="1" customWidth="1"/>
    <col min="516" max="516" width="32.5" style="545" bestFit="1" customWidth="1"/>
    <col min="517" max="517" width="6.625" style="545" bestFit="1" customWidth="1"/>
    <col min="518" max="518" width="27.875" style="545" customWidth="1"/>
    <col min="519" max="519" width="17.875" style="545" bestFit="1" customWidth="1"/>
    <col min="520" max="768" width="10.125" style="545"/>
    <col min="769" max="769" width="7.625" style="545" customWidth="1"/>
    <col min="770" max="770" width="7.125" style="545" bestFit="1" customWidth="1"/>
    <col min="771" max="771" width="14" style="545" bestFit="1" customWidth="1"/>
    <col min="772" max="772" width="32.5" style="545" bestFit="1" customWidth="1"/>
    <col min="773" max="773" width="6.625" style="545" bestFit="1" customWidth="1"/>
    <col min="774" max="774" width="27.875" style="545" customWidth="1"/>
    <col min="775" max="775" width="17.875" style="545" bestFit="1" customWidth="1"/>
    <col min="776" max="1024" width="10.125" style="545"/>
    <col min="1025" max="1025" width="7.625" style="545" customWidth="1"/>
    <col min="1026" max="1026" width="7.125" style="545" bestFit="1" customWidth="1"/>
    <col min="1027" max="1027" width="14" style="545" bestFit="1" customWidth="1"/>
    <col min="1028" max="1028" width="32.5" style="545" bestFit="1" customWidth="1"/>
    <col min="1029" max="1029" width="6.625" style="545" bestFit="1" customWidth="1"/>
    <col min="1030" max="1030" width="27.875" style="545" customWidth="1"/>
    <col min="1031" max="1031" width="17.875" style="545" bestFit="1" customWidth="1"/>
    <col min="1032" max="1280" width="10.125" style="545"/>
    <col min="1281" max="1281" width="7.625" style="545" customWidth="1"/>
    <col min="1282" max="1282" width="7.125" style="545" bestFit="1" customWidth="1"/>
    <col min="1283" max="1283" width="14" style="545" bestFit="1" customWidth="1"/>
    <col min="1284" max="1284" width="32.5" style="545" bestFit="1" customWidth="1"/>
    <col min="1285" max="1285" width="6.625" style="545" bestFit="1" customWidth="1"/>
    <col min="1286" max="1286" width="27.875" style="545" customWidth="1"/>
    <col min="1287" max="1287" width="17.875" style="545" bestFit="1" customWidth="1"/>
    <col min="1288" max="1536" width="10.125" style="545"/>
    <col min="1537" max="1537" width="7.625" style="545" customWidth="1"/>
    <col min="1538" max="1538" width="7.125" style="545" bestFit="1" customWidth="1"/>
    <col min="1539" max="1539" width="14" style="545" bestFit="1" customWidth="1"/>
    <col min="1540" max="1540" width="32.5" style="545" bestFit="1" customWidth="1"/>
    <col min="1541" max="1541" width="6.625" style="545" bestFit="1" customWidth="1"/>
    <col min="1542" max="1542" width="27.875" style="545" customWidth="1"/>
    <col min="1543" max="1543" width="17.875" style="545" bestFit="1" customWidth="1"/>
    <col min="1544" max="1792" width="10.125" style="545"/>
    <col min="1793" max="1793" width="7.625" style="545" customWidth="1"/>
    <col min="1794" max="1794" width="7.125" style="545" bestFit="1" customWidth="1"/>
    <col min="1795" max="1795" width="14" style="545" bestFit="1" customWidth="1"/>
    <col min="1796" max="1796" width="32.5" style="545" bestFit="1" customWidth="1"/>
    <col min="1797" max="1797" width="6.625" style="545" bestFit="1" customWidth="1"/>
    <col min="1798" max="1798" width="27.875" style="545" customWidth="1"/>
    <col min="1799" max="1799" width="17.875" style="545" bestFit="1" customWidth="1"/>
    <col min="1800" max="2048" width="10.125" style="545"/>
    <col min="2049" max="2049" width="7.625" style="545" customWidth="1"/>
    <col min="2050" max="2050" width="7.125" style="545" bestFit="1" customWidth="1"/>
    <col min="2051" max="2051" width="14" style="545" bestFit="1" customWidth="1"/>
    <col min="2052" max="2052" width="32.5" style="545" bestFit="1" customWidth="1"/>
    <col min="2053" max="2053" width="6.625" style="545" bestFit="1" customWidth="1"/>
    <col min="2054" max="2054" width="27.875" style="545" customWidth="1"/>
    <col min="2055" max="2055" width="17.875" style="545" bestFit="1" customWidth="1"/>
    <col min="2056" max="2304" width="10.125" style="545"/>
    <col min="2305" max="2305" width="7.625" style="545" customWidth="1"/>
    <col min="2306" max="2306" width="7.125" style="545" bestFit="1" customWidth="1"/>
    <col min="2307" max="2307" width="14" style="545" bestFit="1" customWidth="1"/>
    <col min="2308" max="2308" width="32.5" style="545" bestFit="1" customWidth="1"/>
    <col min="2309" max="2309" width="6.625" style="545" bestFit="1" customWidth="1"/>
    <col min="2310" max="2310" width="27.875" style="545" customWidth="1"/>
    <col min="2311" max="2311" width="17.875" style="545" bestFit="1" customWidth="1"/>
    <col min="2312" max="2560" width="10.125" style="545"/>
    <col min="2561" max="2561" width="7.625" style="545" customWidth="1"/>
    <col min="2562" max="2562" width="7.125" style="545" bestFit="1" customWidth="1"/>
    <col min="2563" max="2563" width="14" style="545" bestFit="1" customWidth="1"/>
    <col min="2564" max="2564" width="32.5" style="545" bestFit="1" customWidth="1"/>
    <col min="2565" max="2565" width="6.625" style="545" bestFit="1" customWidth="1"/>
    <col min="2566" max="2566" width="27.875" style="545" customWidth="1"/>
    <col min="2567" max="2567" width="17.875" style="545" bestFit="1" customWidth="1"/>
    <col min="2568" max="2816" width="10.125" style="545"/>
    <col min="2817" max="2817" width="7.625" style="545" customWidth="1"/>
    <col min="2818" max="2818" width="7.125" style="545" bestFit="1" customWidth="1"/>
    <col min="2819" max="2819" width="14" style="545" bestFit="1" customWidth="1"/>
    <col min="2820" max="2820" width="32.5" style="545" bestFit="1" customWidth="1"/>
    <col min="2821" max="2821" width="6.625" style="545" bestFit="1" customWidth="1"/>
    <col min="2822" max="2822" width="27.875" style="545" customWidth="1"/>
    <col min="2823" max="2823" width="17.875" style="545" bestFit="1" customWidth="1"/>
    <col min="2824" max="3072" width="10.125" style="545"/>
    <col min="3073" max="3073" width="7.625" style="545" customWidth="1"/>
    <col min="3074" max="3074" width="7.125" style="545" bestFit="1" customWidth="1"/>
    <col min="3075" max="3075" width="14" style="545" bestFit="1" customWidth="1"/>
    <col min="3076" max="3076" width="32.5" style="545" bestFit="1" customWidth="1"/>
    <col min="3077" max="3077" width="6.625" style="545" bestFit="1" customWidth="1"/>
    <col min="3078" max="3078" width="27.875" style="545" customWidth="1"/>
    <col min="3079" max="3079" width="17.875" style="545" bestFit="1" customWidth="1"/>
    <col min="3080" max="3328" width="10.125" style="545"/>
    <col min="3329" max="3329" width="7.625" style="545" customWidth="1"/>
    <col min="3330" max="3330" width="7.125" style="545" bestFit="1" customWidth="1"/>
    <col min="3331" max="3331" width="14" style="545" bestFit="1" customWidth="1"/>
    <col min="3332" max="3332" width="32.5" style="545" bestFit="1" customWidth="1"/>
    <col min="3333" max="3333" width="6.625" style="545" bestFit="1" customWidth="1"/>
    <col min="3334" max="3334" width="27.875" style="545" customWidth="1"/>
    <col min="3335" max="3335" width="17.875" style="545" bestFit="1" customWidth="1"/>
    <col min="3336" max="3584" width="10.125" style="545"/>
    <col min="3585" max="3585" width="7.625" style="545" customWidth="1"/>
    <col min="3586" max="3586" width="7.125" style="545" bestFit="1" customWidth="1"/>
    <col min="3587" max="3587" width="14" style="545" bestFit="1" customWidth="1"/>
    <col min="3588" max="3588" width="32.5" style="545" bestFit="1" customWidth="1"/>
    <col min="3589" max="3589" width="6.625" style="545" bestFit="1" customWidth="1"/>
    <col min="3590" max="3590" width="27.875" style="545" customWidth="1"/>
    <col min="3591" max="3591" width="17.875" style="545" bestFit="1" customWidth="1"/>
    <col min="3592" max="3840" width="10.125" style="545"/>
    <col min="3841" max="3841" width="7.625" style="545" customWidth="1"/>
    <col min="3842" max="3842" width="7.125" style="545" bestFit="1" customWidth="1"/>
    <col min="3843" max="3843" width="14" style="545" bestFit="1" customWidth="1"/>
    <col min="3844" max="3844" width="32.5" style="545" bestFit="1" customWidth="1"/>
    <col min="3845" max="3845" width="6.625" style="545" bestFit="1" customWidth="1"/>
    <col min="3846" max="3846" width="27.875" style="545" customWidth="1"/>
    <col min="3847" max="3847" width="17.875" style="545" bestFit="1" customWidth="1"/>
    <col min="3848" max="4096" width="10.125" style="545"/>
    <col min="4097" max="4097" width="7.625" style="545" customWidth="1"/>
    <col min="4098" max="4098" width="7.125" style="545" bestFit="1" customWidth="1"/>
    <col min="4099" max="4099" width="14" style="545" bestFit="1" customWidth="1"/>
    <col min="4100" max="4100" width="32.5" style="545" bestFit="1" customWidth="1"/>
    <col min="4101" max="4101" width="6.625" style="545" bestFit="1" customWidth="1"/>
    <col min="4102" max="4102" width="27.875" style="545" customWidth="1"/>
    <col min="4103" max="4103" width="17.875" style="545" bestFit="1" customWidth="1"/>
    <col min="4104" max="4352" width="10.125" style="545"/>
    <col min="4353" max="4353" width="7.625" style="545" customWidth="1"/>
    <col min="4354" max="4354" width="7.125" style="545" bestFit="1" customWidth="1"/>
    <col min="4355" max="4355" width="14" style="545" bestFit="1" customWidth="1"/>
    <col min="4356" max="4356" width="32.5" style="545" bestFit="1" customWidth="1"/>
    <col min="4357" max="4357" width="6.625" style="545" bestFit="1" customWidth="1"/>
    <col min="4358" max="4358" width="27.875" style="545" customWidth="1"/>
    <col min="4359" max="4359" width="17.875" style="545" bestFit="1" customWidth="1"/>
    <col min="4360" max="4608" width="10.125" style="545"/>
    <col min="4609" max="4609" width="7.625" style="545" customWidth="1"/>
    <col min="4610" max="4610" width="7.125" style="545" bestFit="1" customWidth="1"/>
    <col min="4611" max="4611" width="14" style="545" bestFit="1" customWidth="1"/>
    <col min="4612" max="4612" width="32.5" style="545" bestFit="1" customWidth="1"/>
    <col min="4613" max="4613" width="6.625" style="545" bestFit="1" customWidth="1"/>
    <col min="4614" max="4614" width="27.875" style="545" customWidth="1"/>
    <col min="4615" max="4615" width="17.875" style="545" bestFit="1" customWidth="1"/>
    <col min="4616" max="4864" width="10.125" style="545"/>
    <col min="4865" max="4865" width="7.625" style="545" customWidth="1"/>
    <col min="4866" max="4866" width="7.125" style="545" bestFit="1" customWidth="1"/>
    <col min="4867" max="4867" width="14" style="545" bestFit="1" customWidth="1"/>
    <col min="4868" max="4868" width="32.5" style="545" bestFit="1" customWidth="1"/>
    <col min="4869" max="4869" width="6.625" style="545" bestFit="1" customWidth="1"/>
    <col min="4870" max="4870" width="27.875" style="545" customWidth="1"/>
    <col min="4871" max="4871" width="17.875" style="545" bestFit="1" customWidth="1"/>
    <col min="4872" max="5120" width="10.125" style="545"/>
    <col min="5121" max="5121" width="7.625" style="545" customWidth="1"/>
    <col min="5122" max="5122" width="7.125" style="545" bestFit="1" customWidth="1"/>
    <col min="5123" max="5123" width="14" style="545" bestFit="1" customWidth="1"/>
    <col min="5124" max="5124" width="32.5" style="545" bestFit="1" customWidth="1"/>
    <col min="5125" max="5125" width="6.625" style="545" bestFit="1" customWidth="1"/>
    <col min="5126" max="5126" width="27.875" style="545" customWidth="1"/>
    <col min="5127" max="5127" width="17.875" style="545" bestFit="1" customWidth="1"/>
    <col min="5128" max="5376" width="10.125" style="545"/>
    <col min="5377" max="5377" width="7.625" style="545" customWidth="1"/>
    <col min="5378" max="5378" width="7.125" style="545" bestFit="1" customWidth="1"/>
    <col min="5379" max="5379" width="14" style="545" bestFit="1" customWidth="1"/>
    <col min="5380" max="5380" width="32.5" style="545" bestFit="1" customWidth="1"/>
    <col min="5381" max="5381" width="6.625" style="545" bestFit="1" customWidth="1"/>
    <col min="5382" max="5382" width="27.875" style="545" customWidth="1"/>
    <col min="5383" max="5383" width="17.875" style="545" bestFit="1" customWidth="1"/>
    <col min="5384" max="5632" width="10.125" style="545"/>
    <col min="5633" max="5633" width="7.625" style="545" customWidth="1"/>
    <col min="5634" max="5634" width="7.125" style="545" bestFit="1" customWidth="1"/>
    <col min="5635" max="5635" width="14" style="545" bestFit="1" customWidth="1"/>
    <col min="5636" max="5636" width="32.5" style="545" bestFit="1" customWidth="1"/>
    <col min="5637" max="5637" width="6.625" style="545" bestFit="1" customWidth="1"/>
    <col min="5638" max="5638" width="27.875" style="545" customWidth="1"/>
    <col min="5639" max="5639" width="17.875" style="545" bestFit="1" customWidth="1"/>
    <col min="5640" max="5888" width="10.125" style="545"/>
    <col min="5889" max="5889" width="7.625" style="545" customWidth="1"/>
    <col min="5890" max="5890" width="7.125" style="545" bestFit="1" customWidth="1"/>
    <col min="5891" max="5891" width="14" style="545" bestFit="1" customWidth="1"/>
    <col min="5892" max="5892" width="32.5" style="545" bestFit="1" customWidth="1"/>
    <col min="5893" max="5893" width="6.625" style="545" bestFit="1" customWidth="1"/>
    <col min="5894" max="5894" width="27.875" style="545" customWidth="1"/>
    <col min="5895" max="5895" width="17.875" style="545" bestFit="1" customWidth="1"/>
    <col min="5896" max="6144" width="10.125" style="545"/>
    <col min="6145" max="6145" width="7.625" style="545" customWidth="1"/>
    <col min="6146" max="6146" width="7.125" style="545" bestFit="1" customWidth="1"/>
    <col min="6147" max="6147" width="14" style="545" bestFit="1" customWidth="1"/>
    <col min="6148" max="6148" width="32.5" style="545" bestFit="1" customWidth="1"/>
    <col min="6149" max="6149" width="6.625" style="545" bestFit="1" customWidth="1"/>
    <col min="6150" max="6150" width="27.875" style="545" customWidth="1"/>
    <col min="6151" max="6151" width="17.875" style="545" bestFit="1" customWidth="1"/>
    <col min="6152" max="6400" width="10.125" style="545"/>
    <col min="6401" max="6401" width="7.625" style="545" customWidth="1"/>
    <col min="6402" max="6402" width="7.125" style="545" bestFit="1" customWidth="1"/>
    <col min="6403" max="6403" width="14" style="545" bestFit="1" customWidth="1"/>
    <col min="6404" max="6404" width="32.5" style="545" bestFit="1" customWidth="1"/>
    <col min="6405" max="6405" width="6.625" style="545" bestFit="1" customWidth="1"/>
    <col min="6406" max="6406" width="27.875" style="545" customWidth="1"/>
    <col min="6407" max="6407" width="17.875" style="545" bestFit="1" customWidth="1"/>
    <col min="6408" max="6656" width="10.125" style="545"/>
    <col min="6657" max="6657" width="7.625" style="545" customWidth="1"/>
    <col min="6658" max="6658" width="7.125" style="545" bestFit="1" customWidth="1"/>
    <col min="6659" max="6659" width="14" style="545" bestFit="1" customWidth="1"/>
    <col min="6660" max="6660" width="32.5" style="545" bestFit="1" customWidth="1"/>
    <col min="6661" max="6661" width="6.625" style="545" bestFit="1" customWidth="1"/>
    <col min="6662" max="6662" width="27.875" style="545" customWidth="1"/>
    <col min="6663" max="6663" width="17.875" style="545" bestFit="1" customWidth="1"/>
    <col min="6664" max="6912" width="10.125" style="545"/>
    <col min="6913" max="6913" width="7.625" style="545" customWidth="1"/>
    <col min="6914" max="6914" width="7.125" style="545" bestFit="1" customWidth="1"/>
    <col min="6915" max="6915" width="14" style="545" bestFit="1" customWidth="1"/>
    <col min="6916" max="6916" width="32.5" style="545" bestFit="1" customWidth="1"/>
    <col min="6917" max="6917" width="6.625" style="545" bestFit="1" customWidth="1"/>
    <col min="6918" max="6918" width="27.875" style="545" customWidth="1"/>
    <col min="6919" max="6919" width="17.875" style="545" bestFit="1" customWidth="1"/>
    <col min="6920" max="7168" width="10.125" style="545"/>
    <col min="7169" max="7169" width="7.625" style="545" customWidth="1"/>
    <col min="7170" max="7170" width="7.125" style="545" bestFit="1" customWidth="1"/>
    <col min="7171" max="7171" width="14" style="545" bestFit="1" customWidth="1"/>
    <col min="7172" max="7172" width="32.5" style="545" bestFit="1" customWidth="1"/>
    <col min="7173" max="7173" width="6.625" style="545" bestFit="1" customWidth="1"/>
    <col min="7174" max="7174" width="27.875" style="545" customWidth="1"/>
    <col min="7175" max="7175" width="17.875" style="545" bestFit="1" customWidth="1"/>
    <col min="7176" max="7424" width="10.125" style="545"/>
    <col min="7425" max="7425" width="7.625" style="545" customWidth="1"/>
    <col min="7426" max="7426" width="7.125" style="545" bestFit="1" customWidth="1"/>
    <col min="7427" max="7427" width="14" style="545" bestFit="1" customWidth="1"/>
    <col min="7428" max="7428" width="32.5" style="545" bestFit="1" customWidth="1"/>
    <col min="7429" max="7429" width="6.625" style="545" bestFit="1" customWidth="1"/>
    <col min="7430" max="7430" width="27.875" style="545" customWidth="1"/>
    <col min="7431" max="7431" width="17.875" style="545" bestFit="1" customWidth="1"/>
    <col min="7432" max="7680" width="10.125" style="545"/>
    <col min="7681" max="7681" width="7.625" style="545" customWidth="1"/>
    <col min="7682" max="7682" width="7.125" style="545" bestFit="1" customWidth="1"/>
    <col min="7683" max="7683" width="14" style="545" bestFit="1" customWidth="1"/>
    <col min="7684" max="7684" width="32.5" style="545" bestFit="1" customWidth="1"/>
    <col min="7685" max="7685" width="6.625" style="545" bestFit="1" customWidth="1"/>
    <col min="7686" max="7686" width="27.875" style="545" customWidth="1"/>
    <col min="7687" max="7687" width="17.875" style="545" bestFit="1" customWidth="1"/>
    <col min="7688" max="7936" width="10.125" style="545"/>
    <col min="7937" max="7937" width="7.625" style="545" customWidth="1"/>
    <col min="7938" max="7938" width="7.125" style="545" bestFit="1" customWidth="1"/>
    <col min="7939" max="7939" width="14" style="545" bestFit="1" customWidth="1"/>
    <col min="7940" max="7940" width="32.5" style="545" bestFit="1" customWidth="1"/>
    <col min="7941" max="7941" width="6.625" style="545" bestFit="1" customWidth="1"/>
    <col min="7942" max="7942" width="27.875" style="545" customWidth="1"/>
    <col min="7943" max="7943" width="17.875" style="545" bestFit="1" customWidth="1"/>
    <col min="7944" max="8192" width="10.125" style="545"/>
    <col min="8193" max="8193" width="7.625" style="545" customWidth="1"/>
    <col min="8194" max="8194" width="7.125" style="545" bestFit="1" customWidth="1"/>
    <col min="8195" max="8195" width="14" style="545" bestFit="1" customWidth="1"/>
    <col min="8196" max="8196" width="32.5" style="545" bestFit="1" customWidth="1"/>
    <col min="8197" max="8197" width="6.625" style="545" bestFit="1" customWidth="1"/>
    <col min="8198" max="8198" width="27.875" style="545" customWidth="1"/>
    <col min="8199" max="8199" width="17.875" style="545" bestFit="1" customWidth="1"/>
    <col min="8200" max="8448" width="10.125" style="545"/>
    <col min="8449" max="8449" width="7.625" style="545" customWidth="1"/>
    <col min="8450" max="8450" width="7.125" style="545" bestFit="1" customWidth="1"/>
    <col min="8451" max="8451" width="14" style="545" bestFit="1" customWidth="1"/>
    <col min="8452" max="8452" width="32.5" style="545" bestFit="1" customWidth="1"/>
    <col min="8453" max="8453" width="6.625" style="545" bestFit="1" customWidth="1"/>
    <col min="8454" max="8454" width="27.875" style="545" customWidth="1"/>
    <col min="8455" max="8455" width="17.875" style="545" bestFit="1" customWidth="1"/>
    <col min="8456" max="8704" width="10.125" style="545"/>
    <col min="8705" max="8705" width="7.625" style="545" customWidth="1"/>
    <col min="8706" max="8706" width="7.125" style="545" bestFit="1" customWidth="1"/>
    <col min="8707" max="8707" width="14" style="545" bestFit="1" customWidth="1"/>
    <col min="8708" max="8708" width="32.5" style="545" bestFit="1" customWidth="1"/>
    <col min="8709" max="8709" width="6.625" style="545" bestFit="1" customWidth="1"/>
    <col min="8710" max="8710" width="27.875" style="545" customWidth="1"/>
    <col min="8711" max="8711" width="17.875" style="545" bestFit="1" customWidth="1"/>
    <col min="8712" max="8960" width="10.125" style="545"/>
    <col min="8961" max="8961" width="7.625" style="545" customWidth="1"/>
    <col min="8962" max="8962" width="7.125" style="545" bestFit="1" customWidth="1"/>
    <col min="8963" max="8963" width="14" style="545" bestFit="1" customWidth="1"/>
    <col min="8964" max="8964" width="32.5" style="545" bestFit="1" customWidth="1"/>
    <col min="8965" max="8965" width="6.625" style="545" bestFit="1" customWidth="1"/>
    <col min="8966" max="8966" width="27.875" style="545" customWidth="1"/>
    <col min="8967" max="8967" width="17.875" style="545" bestFit="1" customWidth="1"/>
    <col min="8968" max="9216" width="10.125" style="545"/>
    <col min="9217" max="9217" width="7.625" style="545" customWidth="1"/>
    <col min="9218" max="9218" width="7.125" style="545" bestFit="1" customWidth="1"/>
    <col min="9219" max="9219" width="14" style="545" bestFit="1" customWidth="1"/>
    <col min="9220" max="9220" width="32.5" style="545" bestFit="1" customWidth="1"/>
    <col min="9221" max="9221" width="6.625" style="545" bestFit="1" customWidth="1"/>
    <col min="9222" max="9222" width="27.875" style="545" customWidth="1"/>
    <col min="9223" max="9223" width="17.875" style="545" bestFit="1" customWidth="1"/>
    <col min="9224" max="9472" width="10.125" style="545"/>
    <col min="9473" max="9473" width="7.625" style="545" customWidth="1"/>
    <col min="9474" max="9474" width="7.125" style="545" bestFit="1" customWidth="1"/>
    <col min="9475" max="9475" width="14" style="545" bestFit="1" customWidth="1"/>
    <col min="9476" max="9476" width="32.5" style="545" bestFit="1" customWidth="1"/>
    <col min="9477" max="9477" width="6.625" style="545" bestFit="1" customWidth="1"/>
    <col min="9478" max="9478" width="27.875" style="545" customWidth="1"/>
    <col min="9479" max="9479" width="17.875" style="545" bestFit="1" customWidth="1"/>
    <col min="9480" max="9728" width="10.125" style="545"/>
    <col min="9729" max="9729" width="7.625" style="545" customWidth="1"/>
    <col min="9730" max="9730" width="7.125" style="545" bestFit="1" customWidth="1"/>
    <col min="9731" max="9731" width="14" style="545" bestFit="1" customWidth="1"/>
    <col min="9732" max="9732" width="32.5" style="545" bestFit="1" customWidth="1"/>
    <col min="9733" max="9733" width="6.625" style="545" bestFit="1" customWidth="1"/>
    <col min="9734" max="9734" width="27.875" style="545" customWidth="1"/>
    <col min="9735" max="9735" width="17.875" style="545" bestFit="1" customWidth="1"/>
    <col min="9736" max="9984" width="10.125" style="545"/>
    <col min="9985" max="9985" width="7.625" style="545" customWidth="1"/>
    <col min="9986" max="9986" width="7.125" style="545" bestFit="1" customWidth="1"/>
    <col min="9987" max="9987" width="14" style="545" bestFit="1" customWidth="1"/>
    <col min="9988" max="9988" width="32.5" style="545" bestFit="1" customWidth="1"/>
    <col min="9989" max="9989" width="6.625" style="545" bestFit="1" customWidth="1"/>
    <col min="9990" max="9990" width="27.875" style="545" customWidth="1"/>
    <col min="9991" max="9991" width="17.875" style="545" bestFit="1" customWidth="1"/>
    <col min="9992" max="10240" width="10.125" style="545"/>
    <col min="10241" max="10241" width="7.625" style="545" customWidth="1"/>
    <col min="10242" max="10242" width="7.125" style="545" bestFit="1" customWidth="1"/>
    <col min="10243" max="10243" width="14" style="545" bestFit="1" customWidth="1"/>
    <col min="10244" max="10244" width="32.5" style="545" bestFit="1" customWidth="1"/>
    <col min="10245" max="10245" width="6.625" style="545" bestFit="1" customWidth="1"/>
    <col min="10246" max="10246" width="27.875" style="545" customWidth="1"/>
    <col min="10247" max="10247" width="17.875" style="545" bestFit="1" customWidth="1"/>
    <col min="10248" max="10496" width="10.125" style="545"/>
    <col min="10497" max="10497" width="7.625" style="545" customWidth="1"/>
    <col min="10498" max="10498" width="7.125" style="545" bestFit="1" customWidth="1"/>
    <col min="10499" max="10499" width="14" style="545" bestFit="1" customWidth="1"/>
    <col min="10500" max="10500" width="32.5" style="545" bestFit="1" customWidth="1"/>
    <col min="10501" max="10501" width="6.625" style="545" bestFit="1" customWidth="1"/>
    <col min="10502" max="10502" width="27.875" style="545" customWidth="1"/>
    <col min="10503" max="10503" width="17.875" style="545" bestFit="1" customWidth="1"/>
    <col min="10504" max="10752" width="10.125" style="545"/>
    <col min="10753" max="10753" width="7.625" style="545" customWidth="1"/>
    <col min="10754" max="10754" width="7.125" style="545" bestFit="1" customWidth="1"/>
    <col min="10755" max="10755" width="14" style="545" bestFit="1" customWidth="1"/>
    <col min="10756" max="10756" width="32.5" style="545" bestFit="1" customWidth="1"/>
    <col min="10757" max="10757" width="6.625" style="545" bestFit="1" customWidth="1"/>
    <col min="10758" max="10758" width="27.875" style="545" customWidth="1"/>
    <col min="10759" max="10759" width="17.875" style="545" bestFit="1" customWidth="1"/>
    <col min="10760" max="11008" width="10.125" style="545"/>
    <col min="11009" max="11009" width="7.625" style="545" customWidth="1"/>
    <col min="11010" max="11010" width="7.125" style="545" bestFit="1" customWidth="1"/>
    <col min="11011" max="11011" width="14" style="545" bestFit="1" customWidth="1"/>
    <col min="11012" max="11012" width="32.5" style="545" bestFit="1" customWidth="1"/>
    <col min="11013" max="11013" width="6.625" style="545" bestFit="1" customWidth="1"/>
    <col min="11014" max="11014" width="27.875" style="545" customWidth="1"/>
    <col min="11015" max="11015" width="17.875" style="545" bestFit="1" customWidth="1"/>
    <col min="11016" max="11264" width="10.125" style="545"/>
    <col min="11265" max="11265" width="7.625" style="545" customWidth="1"/>
    <col min="11266" max="11266" width="7.125" style="545" bestFit="1" customWidth="1"/>
    <col min="11267" max="11267" width="14" style="545" bestFit="1" customWidth="1"/>
    <col min="11268" max="11268" width="32.5" style="545" bestFit="1" customWidth="1"/>
    <col min="11269" max="11269" width="6.625" style="545" bestFit="1" customWidth="1"/>
    <col min="11270" max="11270" width="27.875" style="545" customWidth="1"/>
    <col min="11271" max="11271" width="17.875" style="545" bestFit="1" customWidth="1"/>
    <col min="11272" max="11520" width="10.125" style="545"/>
    <col min="11521" max="11521" width="7.625" style="545" customWidth="1"/>
    <col min="11522" max="11522" width="7.125" style="545" bestFit="1" customWidth="1"/>
    <col min="11523" max="11523" width="14" style="545" bestFit="1" customWidth="1"/>
    <col min="11524" max="11524" width="32.5" style="545" bestFit="1" customWidth="1"/>
    <col min="11525" max="11525" width="6.625" style="545" bestFit="1" customWidth="1"/>
    <col min="11526" max="11526" width="27.875" style="545" customWidth="1"/>
    <col min="11527" max="11527" width="17.875" style="545" bestFit="1" customWidth="1"/>
    <col min="11528" max="11776" width="10.125" style="545"/>
    <col min="11777" max="11777" width="7.625" style="545" customWidth="1"/>
    <col min="11778" max="11778" width="7.125" style="545" bestFit="1" customWidth="1"/>
    <col min="11779" max="11779" width="14" style="545" bestFit="1" customWidth="1"/>
    <col min="11780" max="11780" width="32.5" style="545" bestFit="1" customWidth="1"/>
    <col min="11781" max="11781" width="6.625" style="545" bestFit="1" customWidth="1"/>
    <col min="11782" max="11782" width="27.875" style="545" customWidth="1"/>
    <col min="11783" max="11783" width="17.875" style="545" bestFit="1" customWidth="1"/>
    <col min="11784" max="12032" width="10.125" style="545"/>
    <col min="12033" max="12033" width="7.625" style="545" customWidth="1"/>
    <col min="12034" max="12034" width="7.125" style="545" bestFit="1" customWidth="1"/>
    <col min="12035" max="12035" width="14" style="545" bestFit="1" customWidth="1"/>
    <col min="12036" max="12036" width="32.5" style="545" bestFit="1" customWidth="1"/>
    <col min="12037" max="12037" width="6.625" style="545" bestFit="1" customWidth="1"/>
    <col min="12038" max="12038" width="27.875" style="545" customWidth="1"/>
    <col min="12039" max="12039" width="17.875" style="545" bestFit="1" customWidth="1"/>
    <col min="12040" max="12288" width="10.125" style="545"/>
    <col min="12289" max="12289" width="7.625" style="545" customWidth="1"/>
    <col min="12290" max="12290" width="7.125" style="545" bestFit="1" customWidth="1"/>
    <col min="12291" max="12291" width="14" style="545" bestFit="1" customWidth="1"/>
    <col min="12292" max="12292" width="32.5" style="545" bestFit="1" customWidth="1"/>
    <col min="12293" max="12293" width="6.625" style="545" bestFit="1" customWidth="1"/>
    <col min="12294" max="12294" width="27.875" style="545" customWidth="1"/>
    <col min="12295" max="12295" width="17.875" style="545" bestFit="1" customWidth="1"/>
    <col min="12296" max="12544" width="10.125" style="545"/>
    <col min="12545" max="12545" width="7.625" style="545" customWidth="1"/>
    <col min="12546" max="12546" width="7.125" style="545" bestFit="1" customWidth="1"/>
    <col min="12547" max="12547" width="14" style="545" bestFit="1" customWidth="1"/>
    <col min="12548" max="12548" width="32.5" style="545" bestFit="1" customWidth="1"/>
    <col min="12549" max="12549" width="6.625" style="545" bestFit="1" customWidth="1"/>
    <col min="12550" max="12550" width="27.875" style="545" customWidth="1"/>
    <col min="12551" max="12551" width="17.875" style="545" bestFit="1" customWidth="1"/>
    <col min="12552" max="12800" width="10.125" style="545"/>
    <col min="12801" max="12801" width="7.625" style="545" customWidth="1"/>
    <col min="12802" max="12802" width="7.125" style="545" bestFit="1" customWidth="1"/>
    <col min="12803" max="12803" width="14" style="545" bestFit="1" customWidth="1"/>
    <col min="12804" max="12804" width="32.5" style="545" bestFit="1" customWidth="1"/>
    <col min="12805" max="12805" width="6.625" style="545" bestFit="1" customWidth="1"/>
    <col min="12806" max="12806" width="27.875" style="545" customWidth="1"/>
    <col min="12807" max="12807" width="17.875" style="545" bestFit="1" customWidth="1"/>
    <col min="12808" max="13056" width="10.125" style="545"/>
    <col min="13057" max="13057" width="7.625" style="545" customWidth="1"/>
    <col min="13058" max="13058" width="7.125" style="545" bestFit="1" customWidth="1"/>
    <col min="13059" max="13059" width="14" style="545" bestFit="1" customWidth="1"/>
    <col min="13060" max="13060" width="32.5" style="545" bestFit="1" customWidth="1"/>
    <col min="13061" max="13061" width="6.625" style="545" bestFit="1" customWidth="1"/>
    <col min="13062" max="13062" width="27.875" style="545" customWidth="1"/>
    <col min="13063" max="13063" width="17.875" style="545" bestFit="1" customWidth="1"/>
    <col min="13064" max="13312" width="10.125" style="545"/>
    <col min="13313" max="13313" width="7.625" style="545" customWidth="1"/>
    <col min="13314" max="13314" width="7.125" style="545" bestFit="1" customWidth="1"/>
    <col min="13315" max="13315" width="14" style="545" bestFit="1" customWidth="1"/>
    <col min="13316" max="13316" width="32.5" style="545" bestFit="1" customWidth="1"/>
    <col min="13317" max="13317" width="6.625" style="545" bestFit="1" customWidth="1"/>
    <col min="13318" max="13318" width="27.875" style="545" customWidth="1"/>
    <col min="13319" max="13319" width="17.875" style="545" bestFit="1" customWidth="1"/>
    <col min="13320" max="13568" width="10.125" style="545"/>
    <col min="13569" max="13569" width="7.625" style="545" customWidth="1"/>
    <col min="13570" max="13570" width="7.125" style="545" bestFit="1" customWidth="1"/>
    <col min="13571" max="13571" width="14" style="545" bestFit="1" customWidth="1"/>
    <col min="13572" max="13572" width="32.5" style="545" bestFit="1" customWidth="1"/>
    <col min="13573" max="13573" width="6.625" style="545" bestFit="1" customWidth="1"/>
    <col min="13574" max="13574" width="27.875" style="545" customWidth="1"/>
    <col min="13575" max="13575" width="17.875" style="545" bestFit="1" customWidth="1"/>
    <col min="13576" max="13824" width="10.125" style="545"/>
    <col min="13825" max="13825" width="7.625" style="545" customWidth="1"/>
    <col min="13826" max="13826" width="7.125" style="545" bestFit="1" customWidth="1"/>
    <col min="13827" max="13827" width="14" style="545" bestFit="1" customWidth="1"/>
    <col min="13828" max="13828" width="32.5" style="545" bestFit="1" customWidth="1"/>
    <col min="13829" max="13829" width="6.625" style="545" bestFit="1" customWidth="1"/>
    <col min="13830" max="13830" width="27.875" style="545" customWidth="1"/>
    <col min="13831" max="13831" width="17.875" style="545" bestFit="1" customWidth="1"/>
    <col min="13832" max="14080" width="10.125" style="545"/>
    <col min="14081" max="14081" width="7.625" style="545" customWidth="1"/>
    <col min="14082" max="14082" width="7.125" style="545" bestFit="1" customWidth="1"/>
    <col min="14083" max="14083" width="14" style="545" bestFit="1" customWidth="1"/>
    <col min="14084" max="14084" width="32.5" style="545" bestFit="1" customWidth="1"/>
    <col min="14085" max="14085" width="6.625" style="545" bestFit="1" customWidth="1"/>
    <col min="14086" max="14086" width="27.875" style="545" customWidth="1"/>
    <col min="14087" max="14087" width="17.875" style="545" bestFit="1" customWidth="1"/>
    <col min="14088" max="14336" width="10.125" style="545"/>
    <col min="14337" max="14337" width="7.625" style="545" customWidth="1"/>
    <col min="14338" max="14338" width="7.125" style="545" bestFit="1" customWidth="1"/>
    <col min="14339" max="14339" width="14" style="545" bestFit="1" customWidth="1"/>
    <col min="14340" max="14340" width="32.5" style="545" bestFit="1" customWidth="1"/>
    <col min="14341" max="14341" width="6.625" style="545" bestFit="1" customWidth="1"/>
    <col min="14342" max="14342" width="27.875" style="545" customWidth="1"/>
    <col min="14343" max="14343" width="17.875" style="545" bestFit="1" customWidth="1"/>
    <col min="14344" max="14592" width="10.125" style="545"/>
    <col min="14593" max="14593" width="7.625" style="545" customWidth="1"/>
    <col min="14594" max="14594" width="7.125" style="545" bestFit="1" customWidth="1"/>
    <col min="14595" max="14595" width="14" style="545" bestFit="1" customWidth="1"/>
    <col min="14596" max="14596" width="32.5" style="545" bestFit="1" customWidth="1"/>
    <col min="14597" max="14597" width="6.625" style="545" bestFit="1" customWidth="1"/>
    <col min="14598" max="14598" width="27.875" style="545" customWidth="1"/>
    <col min="14599" max="14599" width="17.875" style="545" bestFit="1" customWidth="1"/>
    <col min="14600" max="14848" width="10.125" style="545"/>
    <col min="14849" max="14849" width="7.625" style="545" customWidth="1"/>
    <col min="14850" max="14850" width="7.125" style="545" bestFit="1" customWidth="1"/>
    <col min="14851" max="14851" width="14" style="545" bestFit="1" customWidth="1"/>
    <col min="14852" max="14852" width="32.5" style="545" bestFit="1" customWidth="1"/>
    <col min="14853" max="14853" width="6.625" style="545" bestFit="1" customWidth="1"/>
    <col min="14854" max="14854" width="27.875" style="545" customWidth="1"/>
    <col min="14855" max="14855" width="17.875" style="545" bestFit="1" customWidth="1"/>
    <col min="14856" max="15104" width="10.125" style="545"/>
    <col min="15105" max="15105" width="7.625" style="545" customWidth="1"/>
    <col min="15106" max="15106" width="7.125" style="545" bestFit="1" customWidth="1"/>
    <col min="15107" max="15107" width="14" style="545" bestFit="1" customWidth="1"/>
    <col min="15108" max="15108" width="32.5" style="545" bestFit="1" customWidth="1"/>
    <col min="15109" max="15109" width="6.625" style="545" bestFit="1" customWidth="1"/>
    <col min="15110" max="15110" width="27.875" style="545" customWidth="1"/>
    <col min="15111" max="15111" width="17.875" style="545" bestFit="1" customWidth="1"/>
    <col min="15112" max="15360" width="10.125" style="545"/>
    <col min="15361" max="15361" width="7.625" style="545" customWidth="1"/>
    <col min="15362" max="15362" width="7.125" style="545" bestFit="1" customWidth="1"/>
    <col min="15363" max="15363" width="14" style="545" bestFit="1" customWidth="1"/>
    <col min="15364" max="15364" width="32.5" style="545" bestFit="1" customWidth="1"/>
    <col min="15365" max="15365" width="6.625" style="545" bestFit="1" customWidth="1"/>
    <col min="15366" max="15366" width="27.875" style="545" customWidth="1"/>
    <col min="15367" max="15367" width="17.875" style="545" bestFit="1" customWidth="1"/>
    <col min="15368" max="15616" width="10.125" style="545"/>
    <col min="15617" max="15617" width="7.625" style="545" customWidth="1"/>
    <col min="15618" max="15618" width="7.125" style="545" bestFit="1" customWidth="1"/>
    <col min="15619" max="15619" width="14" style="545" bestFit="1" customWidth="1"/>
    <col min="15620" max="15620" width="32.5" style="545" bestFit="1" customWidth="1"/>
    <col min="15621" max="15621" width="6.625" style="545" bestFit="1" customWidth="1"/>
    <col min="15622" max="15622" width="27.875" style="545" customWidth="1"/>
    <col min="15623" max="15623" width="17.875" style="545" bestFit="1" customWidth="1"/>
    <col min="15624" max="15872" width="10.125" style="545"/>
    <col min="15873" max="15873" width="7.625" style="545" customWidth="1"/>
    <col min="15874" max="15874" width="7.125" style="545" bestFit="1" customWidth="1"/>
    <col min="15875" max="15875" width="14" style="545" bestFit="1" customWidth="1"/>
    <col min="15876" max="15876" width="32.5" style="545" bestFit="1" customWidth="1"/>
    <col min="15877" max="15877" width="6.625" style="545" bestFit="1" customWidth="1"/>
    <col min="15878" max="15878" width="27.875" style="545" customWidth="1"/>
    <col min="15879" max="15879" width="17.875" style="545" bestFit="1" customWidth="1"/>
    <col min="15880" max="16128" width="10.125" style="545"/>
    <col min="16129" max="16129" width="7.625" style="545" customWidth="1"/>
    <col min="16130" max="16130" width="7.125" style="545" bestFit="1" customWidth="1"/>
    <col min="16131" max="16131" width="14" style="545" bestFit="1" customWidth="1"/>
    <col min="16132" max="16132" width="32.5" style="545" bestFit="1" customWidth="1"/>
    <col min="16133" max="16133" width="6.625" style="545" bestFit="1" customWidth="1"/>
    <col min="16134" max="16134" width="27.875" style="545" customWidth="1"/>
    <col min="16135" max="16135" width="17.875" style="545" bestFit="1" customWidth="1"/>
    <col min="16136" max="16384" width="10.125" style="545"/>
  </cols>
  <sheetData>
    <row r="1" spans="1:7">
      <c r="F1" s="546" t="s">
        <v>4013</v>
      </c>
      <c r="G1" s="546"/>
    </row>
    <row r="2" spans="1:7" ht="24">
      <c r="A2" s="547" t="s">
        <v>4014</v>
      </c>
      <c r="E2" s="546"/>
      <c r="G2" s="546"/>
    </row>
    <row r="5" spans="1:7">
      <c r="B5" s="85" t="s">
        <v>1090</v>
      </c>
      <c r="C5" s="85" t="s">
        <v>1091</v>
      </c>
      <c r="D5" s="85" t="s">
        <v>1092</v>
      </c>
      <c r="E5" s="85" t="s">
        <v>1093</v>
      </c>
      <c r="F5" s="85" t="s">
        <v>1094</v>
      </c>
    </row>
    <row r="6" spans="1:7" ht="20.100000000000001" customHeight="1">
      <c r="A6" s="1470"/>
      <c r="B6" s="1471">
        <v>1</v>
      </c>
      <c r="C6" s="1472" t="s">
        <v>4015</v>
      </c>
      <c r="D6" s="238" t="s">
        <v>4016</v>
      </c>
      <c r="E6" s="1473">
        <v>1</v>
      </c>
      <c r="F6" s="1474"/>
    </row>
    <row r="7" spans="1:7" ht="20.100000000000001" customHeight="1">
      <c r="A7" s="1470"/>
      <c r="B7" s="1471">
        <v>2</v>
      </c>
      <c r="C7" s="1472" t="s">
        <v>4017</v>
      </c>
      <c r="D7" s="238" t="s">
        <v>4018</v>
      </c>
      <c r="E7" s="167">
        <v>1</v>
      </c>
      <c r="F7" s="1474"/>
    </row>
    <row r="8" spans="1:7" ht="20.100000000000001" customHeight="1">
      <c r="A8" s="1470"/>
      <c r="B8" s="1471">
        <v>3</v>
      </c>
      <c r="C8" s="30" t="s">
        <v>3992</v>
      </c>
      <c r="D8" s="544" t="s">
        <v>4019</v>
      </c>
      <c r="E8" s="167">
        <v>1</v>
      </c>
      <c r="F8" s="31" t="s">
        <v>1098</v>
      </c>
    </row>
    <row r="9" spans="1:7" ht="20.100000000000001" customHeight="1">
      <c r="A9" s="1470"/>
      <c r="B9" s="1471">
        <v>4</v>
      </c>
      <c r="C9" s="30" t="s">
        <v>4020</v>
      </c>
      <c r="D9" s="544" t="s">
        <v>1117</v>
      </c>
      <c r="E9" s="85">
        <v>1</v>
      </c>
      <c r="F9" s="31" t="s">
        <v>1098</v>
      </c>
    </row>
    <row r="10" spans="1:7" ht="20.100000000000001" customHeight="1">
      <c r="A10" s="1470"/>
      <c r="B10" s="1471">
        <v>5</v>
      </c>
      <c r="C10" s="30" t="s">
        <v>3998</v>
      </c>
      <c r="D10" s="544" t="s">
        <v>3999</v>
      </c>
      <c r="E10" s="85">
        <v>1</v>
      </c>
      <c r="F10" s="31" t="s">
        <v>1098</v>
      </c>
    </row>
    <row r="11" spans="1:7" ht="20.100000000000001" customHeight="1">
      <c r="A11" s="1470"/>
      <c r="B11" s="1471">
        <v>6</v>
      </c>
      <c r="C11" s="30" t="s">
        <v>4000</v>
      </c>
      <c r="D11" s="544" t="s">
        <v>4001</v>
      </c>
      <c r="E11" s="85">
        <v>1</v>
      </c>
      <c r="F11" s="31" t="s">
        <v>1098</v>
      </c>
    </row>
    <row r="12" spans="1:7" ht="20.100000000000001" customHeight="1">
      <c r="A12" s="1475"/>
      <c r="B12" s="1471">
        <v>7</v>
      </c>
      <c r="C12" s="30" t="s">
        <v>4011</v>
      </c>
      <c r="D12" s="544" t="s">
        <v>4012</v>
      </c>
      <c r="E12" s="85">
        <v>1</v>
      </c>
      <c r="F12" s="31" t="s">
        <v>1098</v>
      </c>
    </row>
    <row r="13" spans="1:7" ht="20.100000000000001" customHeight="1">
      <c r="A13" s="1475"/>
      <c r="B13" s="926">
        <v>8</v>
      </c>
      <c r="C13" s="30" t="s">
        <v>4003</v>
      </c>
      <c r="D13" s="544" t="s">
        <v>4004</v>
      </c>
      <c r="E13" s="22">
        <v>2</v>
      </c>
      <c r="F13" s="1476"/>
    </row>
    <row r="14" spans="1:7" ht="20.100000000000001" customHeight="1">
      <c r="B14" s="926">
        <v>9</v>
      </c>
      <c r="C14" s="30" t="s">
        <v>4021</v>
      </c>
      <c r="D14" s="544" t="s">
        <v>4006</v>
      </c>
      <c r="E14" s="22">
        <v>1</v>
      </c>
      <c r="F14" s="1476"/>
    </row>
  </sheetData>
  <phoneticPr fontId="4"/>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7BD7E-B8FC-4280-8497-28411C4AAF1C}">
  <dimension ref="B2:Q45"/>
  <sheetViews>
    <sheetView zoomScale="70" zoomScaleNormal="70"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33.75" style="103" bestFit="1"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33.75" style="8" bestFit="1"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33.75" style="8" bestFit="1"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33.75" style="8" bestFit="1"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33.75" style="8" bestFit="1"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33.75" style="8" bestFit="1"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33.75" style="8" bestFit="1"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33.75" style="8" bestFit="1"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33.75" style="8" bestFit="1"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33.75" style="8" bestFit="1"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33.75" style="8" bestFit="1"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33.75" style="8" bestFit="1"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33.75" style="8" bestFit="1"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33.75" style="8" bestFit="1"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33.75" style="8" bestFit="1"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33.75" style="8" bestFit="1"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33.75" style="8" bestFit="1"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33.75" style="8" bestFit="1"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33.75" style="8" bestFit="1"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33.75" style="8" bestFit="1"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33.75" style="8" bestFit="1"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33.75" style="8" bestFit="1"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33.75" style="8" bestFit="1"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33.75" style="8" bestFit="1"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33.75" style="8" bestFit="1"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33.75" style="8" bestFit="1"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33.75" style="8" bestFit="1"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33.75" style="8" bestFit="1"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33.75" style="8" bestFit="1"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33.75" style="8" bestFit="1"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33.75" style="8" bestFit="1"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33.75" style="8" bestFit="1"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33.75" style="8" bestFit="1"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33.75" style="8" bestFit="1"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33.75" style="8" bestFit="1"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33.75" style="8" bestFit="1"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33.75" style="8" bestFit="1"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33.75" style="8" bestFit="1"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33.75" style="8" bestFit="1"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33.75" style="8" bestFit="1"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33.75" style="8" bestFit="1"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33.75" style="8" bestFit="1"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33.75" style="8" bestFit="1"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33.75" style="8" bestFit="1"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33.75" style="8" bestFit="1"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33.75" style="8" bestFit="1"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33.75" style="8" bestFit="1"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33.75" style="8" bestFit="1"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33.75" style="8" bestFit="1"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33.75" style="8" bestFit="1"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33.75" style="8" bestFit="1"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33.75" style="8" bestFit="1"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33.75" style="8" bestFit="1"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33.75" style="8" bestFit="1"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33.75" style="8" bestFit="1"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33.75" style="8" bestFit="1"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33.75" style="8" bestFit="1"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33.75" style="8" bestFit="1"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33.75" style="8" bestFit="1"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33.75" style="8" bestFit="1"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33.75" style="8" bestFit="1"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33.75" style="8" bestFit="1"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33.75" style="8" bestFit="1"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33.75" style="8" bestFit="1"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4050</v>
      </c>
      <c r="G2" s="4" t="s">
        <v>2</v>
      </c>
      <c r="H2" s="5"/>
      <c r="I2" s="6"/>
      <c r="J2" s="7">
        <f>SUM(H:H)</f>
        <v>130687</v>
      </c>
    </row>
    <row r="3" spans="2:17" ht="20.100000000000001" customHeight="1">
      <c r="B3" s="1" t="s">
        <v>3</v>
      </c>
      <c r="C3" s="1"/>
      <c r="D3" s="1"/>
      <c r="E3" s="98" t="s">
        <v>2686</v>
      </c>
    </row>
    <row r="4" spans="2:17" ht="20.100000000000001" customHeight="1">
      <c r="B4" s="1" t="s">
        <v>5</v>
      </c>
      <c r="C4" s="1"/>
      <c r="D4" s="1"/>
      <c r="E4" s="98">
        <v>177178</v>
      </c>
    </row>
    <row r="5" spans="2:17" ht="20.100000000000001" customHeight="1">
      <c r="B5" s="1" t="s">
        <v>6</v>
      </c>
      <c r="C5" s="1"/>
      <c r="D5" s="1"/>
      <c r="E5" s="102">
        <v>43964</v>
      </c>
    </row>
    <row r="6" spans="2:17" ht="20.100000000000001" customHeight="1">
      <c r="B6" s="1" t="s">
        <v>7</v>
      </c>
      <c r="C6" s="1"/>
      <c r="D6" s="1"/>
      <c r="E6" s="102">
        <v>43980</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33" si="0">F9*G9</f>
        <v>0</v>
      </c>
      <c r="I9" s="167"/>
      <c r="J9" s="30"/>
      <c r="K9" s="30"/>
      <c r="L9" s="22"/>
      <c r="M9" s="25"/>
      <c r="N9" s="21"/>
      <c r="O9" s="22"/>
      <c r="P9" s="25"/>
      <c r="Q9" s="26"/>
    </row>
    <row r="10" spans="2:17" s="9" customFormat="1" ht="19.7" customHeight="1">
      <c r="B10" s="21">
        <v>5</v>
      </c>
      <c r="C10" s="21" t="s">
        <v>531</v>
      </c>
      <c r="D10" s="21" t="s">
        <v>531</v>
      </c>
      <c r="E10" s="75" t="s">
        <v>3769</v>
      </c>
      <c r="F10" s="22">
        <v>1</v>
      </c>
      <c r="G10" s="266">
        <v>2814</v>
      </c>
      <c r="H10" s="266">
        <f t="shared" si="0"/>
        <v>2814</v>
      </c>
      <c r="I10" s="167"/>
      <c r="J10" s="31" t="s">
        <v>4051</v>
      </c>
      <c r="K10" s="30" t="s">
        <v>4052</v>
      </c>
      <c r="L10" s="22"/>
      <c r="M10" s="25">
        <v>43943</v>
      </c>
      <c r="N10" s="21"/>
      <c r="O10" s="22"/>
      <c r="P10" s="25">
        <v>43965</v>
      </c>
      <c r="Q10" s="26">
        <v>43965</v>
      </c>
    </row>
    <row r="11" spans="2:17" s="9" customFormat="1" ht="19.7" customHeight="1">
      <c r="B11" s="21">
        <v>4</v>
      </c>
      <c r="C11" s="21" t="s">
        <v>531</v>
      </c>
      <c r="D11" s="21" t="s">
        <v>531</v>
      </c>
      <c r="E11" s="75" t="s">
        <v>3962</v>
      </c>
      <c r="F11" s="22">
        <v>1</v>
      </c>
      <c r="G11" s="266">
        <v>4120</v>
      </c>
      <c r="H11" s="266">
        <f t="shared" si="0"/>
        <v>4120</v>
      </c>
      <c r="I11" s="167"/>
      <c r="J11" s="31" t="s">
        <v>882</v>
      </c>
      <c r="K11" s="30" t="s">
        <v>4052</v>
      </c>
      <c r="L11" s="22"/>
      <c r="M11" s="25">
        <v>43943</v>
      </c>
      <c r="N11" s="21"/>
      <c r="O11" s="22"/>
      <c r="P11" s="25">
        <v>43965</v>
      </c>
      <c r="Q11" s="26">
        <v>43965</v>
      </c>
    </row>
    <row r="12" spans="2:17" s="9" customFormat="1" ht="19.7" customHeight="1">
      <c r="B12" s="21">
        <v>4</v>
      </c>
      <c r="C12" s="21" t="s">
        <v>531</v>
      </c>
      <c r="D12" s="21" t="s">
        <v>531</v>
      </c>
      <c r="E12" s="75" t="s">
        <v>4053</v>
      </c>
      <c r="F12" s="22">
        <v>1</v>
      </c>
      <c r="G12" s="266">
        <v>1790</v>
      </c>
      <c r="H12" s="266">
        <f t="shared" si="0"/>
        <v>1790</v>
      </c>
      <c r="I12" s="167"/>
      <c r="J12" s="31" t="s">
        <v>4054</v>
      </c>
      <c r="K12" s="30" t="s">
        <v>4052</v>
      </c>
      <c r="L12" s="22"/>
      <c r="M12" s="25">
        <v>43943</v>
      </c>
      <c r="N12" s="21"/>
      <c r="O12" s="22"/>
      <c r="P12" s="25">
        <v>43965</v>
      </c>
      <c r="Q12" s="26">
        <v>43965</v>
      </c>
    </row>
    <row r="13" spans="2:17" s="9" customFormat="1" ht="19.7" customHeight="1">
      <c r="B13" s="21">
        <v>4</v>
      </c>
      <c r="C13" s="21" t="s">
        <v>531</v>
      </c>
      <c r="D13" s="21" t="s">
        <v>531</v>
      </c>
      <c r="E13" s="75" t="s">
        <v>4055</v>
      </c>
      <c r="F13" s="22">
        <v>1</v>
      </c>
      <c r="G13" s="266">
        <v>2230</v>
      </c>
      <c r="H13" s="266">
        <f t="shared" si="0"/>
        <v>2230</v>
      </c>
      <c r="I13" s="167"/>
      <c r="J13" s="31" t="s">
        <v>4056</v>
      </c>
      <c r="K13" s="30" t="s">
        <v>4052</v>
      </c>
      <c r="L13" s="22"/>
      <c r="M13" s="25">
        <v>43943</v>
      </c>
      <c r="N13" s="21"/>
      <c r="O13" s="22"/>
      <c r="P13" s="25">
        <v>43965</v>
      </c>
      <c r="Q13" s="26">
        <v>43965</v>
      </c>
    </row>
    <row r="14" spans="2:17" s="9" customFormat="1" ht="19.7" customHeight="1">
      <c r="B14" s="21">
        <v>4</v>
      </c>
      <c r="C14" s="21" t="s">
        <v>531</v>
      </c>
      <c r="D14" s="21" t="s">
        <v>531</v>
      </c>
      <c r="E14" s="75" t="s">
        <v>4057</v>
      </c>
      <c r="F14" s="22">
        <v>1</v>
      </c>
      <c r="G14" s="266">
        <v>1790</v>
      </c>
      <c r="H14" s="266">
        <f t="shared" si="0"/>
        <v>1790</v>
      </c>
      <c r="I14" s="167"/>
      <c r="J14" s="31" t="s">
        <v>4058</v>
      </c>
      <c r="K14" s="30" t="s">
        <v>4052</v>
      </c>
      <c r="L14" s="22"/>
      <c r="M14" s="25">
        <v>43943</v>
      </c>
      <c r="N14" s="21"/>
      <c r="O14" s="22"/>
      <c r="P14" s="25">
        <v>43965</v>
      </c>
      <c r="Q14" s="26">
        <v>43965</v>
      </c>
    </row>
    <row r="15" spans="2:17" s="9" customFormat="1" ht="19.7" customHeight="1">
      <c r="B15" s="21">
        <v>4</v>
      </c>
      <c r="C15" s="21" t="s">
        <v>531</v>
      </c>
      <c r="D15" s="21" t="s">
        <v>531</v>
      </c>
      <c r="E15" s="75" t="s">
        <v>4059</v>
      </c>
      <c r="F15" s="22">
        <v>1</v>
      </c>
      <c r="G15" s="266">
        <v>7563</v>
      </c>
      <c r="H15" s="266">
        <f t="shared" si="0"/>
        <v>7563</v>
      </c>
      <c r="I15" s="167"/>
      <c r="J15" s="31" t="s">
        <v>4060</v>
      </c>
      <c r="K15" s="30" t="s">
        <v>4052</v>
      </c>
      <c r="L15" s="22"/>
      <c r="M15" s="25">
        <v>43943</v>
      </c>
      <c r="N15" s="21"/>
      <c r="O15" s="22"/>
      <c r="P15" s="25">
        <v>43965</v>
      </c>
      <c r="Q15" s="26">
        <v>43965</v>
      </c>
    </row>
    <row r="16" spans="2:17" s="9" customFormat="1" ht="19.7" customHeight="1">
      <c r="B16" s="21">
        <v>4</v>
      </c>
      <c r="C16" s="21" t="s">
        <v>531</v>
      </c>
      <c r="D16" s="21" t="s">
        <v>531</v>
      </c>
      <c r="E16" s="75" t="s">
        <v>4061</v>
      </c>
      <c r="F16" s="22">
        <v>1</v>
      </c>
      <c r="G16" s="266">
        <v>3876</v>
      </c>
      <c r="H16" s="266">
        <f t="shared" si="0"/>
        <v>3876</v>
      </c>
      <c r="I16" s="167"/>
      <c r="J16" s="31" t="s">
        <v>4062</v>
      </c>
      <c r="K16" s="30" t="s">
        <v>4052</v>
      </c>
      <c r="L16" s="22"/>
      <c r="M16" s="25">
        <v>43943</v>
      </c>
      <c r="N16" s="21"/>
      <c r="O16" s="22"/>
      <c r="P16" s="25">
        <v>43965</v>
      </c>
      <c r="Q16" s="26">
        <v>43965</v>
      </c>
    </row>
    <row r="17" spans="2:17" s="9" customFormat="1" ht="19.7" customHeight="1">
      <c r="B17" s="21">
        <v>4</v>
      </c>
      <c r="C17" s="21" t="s">
        <v>1458</v>
      </c>
      <c r="D17" s="21" t="s">
        <v>531</v>
      </c>
      <c r="E17" s="75" t="s">
        <v>671</v>
      </c>
      <c r="F17" s="22">
        <v>2</v>
      </c>
      <c r="G17" s="266">
        <v>147</v>
      </c>
      <c r="H17" s="266">
        <f t="shared" si="0"/>
        <v>294</v>
      </c>
      <c r="I17" s="167"/>
      <c r="J17" s="31" t="s">
        <v>4063</v>
      </c>
      <c r="K17" s="30" t="s">
        <v>4052</v>
      </c>
      <c r="L17" s="22"/>
      <c r="M17" s="25">
        <v>43943</v>
      </c>
      <c r="N17" s="21"/>
      <c r="O17" s="22"/>
      <c r="P17" s="25">
        <v>43965</v>
      </c>
      <c r="Q17" s="26">
        <v>43965</v>
      </c>
    </row>
    <row r="18" spans="2:17" s="9" customFormat="1" ht="19.7" customHeight="1">
      <c r="B18" s="21">
        <v>4</v>
      </c>
      <c r="C18" s="21" t="s">
        <v>531</v>
      </c>
      <c r="D18" s="21" t="s">
        <v>531</v>
      </c>
      <c r="E18" s="75" t="s">
        <v>4064</v>
      </c>
      <c r="F18" s="22">
        <v>2</v>
      </c>
      <c r="G18" s="266">
        <v>680</v>
      </c>
      <c r="H18" s="266">
        <f t="shared" si="0"/>
        <v>1360</v>
      </c>
      <c r="I18" s="167"/>
      <c r="J18" s="31" t="s">
        <v>3805</v>
      </c>
      <c r="K18" s="30" t="s">
        <v>4052</v>
      </c>
      <c r="L18" s="22"/>
      <c r="M18" s="25">
        <v>43943</v>
      </c>
      <c r="N18" s="21"/>
      <c r="O18" s="22"/>
      <c r="P18" s="25">
        <v>43965</v>
      </c>
      <c r="Q18" s="26">
        <v>43965</v>
      </c>
    </row>
    <row r="19" spans="2:17" s="9" customFormat="1" ht="19.7" customHeight="1">
      <c r="B19" s="21"/>
      <c r="C19" s="21"/>
      <c r="D19" s="21"/>
      <c r="E19" s="75"/>
      <c r="F19" s="22"/>
      <c r="G19" s="266">
        <v>0</v>
      </c>
      <c r="H19" s="266">
        <f t="shared" si="0"/>
        <v>0</v>
      </c>
      <c r="I19" s="167"/>
      <c r="J19" s="31"/>
      <c r="K19" s="30"/>
      <c r="L19" s="22"/>
      <c r="M19" s="25"/>
      <c r="N19" s="21"/>
      <c r="O19" s="22"/>
      <c r="P19" s="25"/>
      <c r="Q19" s="26"/>
    </row>
    <row r="20" spans="2:17" s="9" customFormat="1" ht="19.7" customHeight="1">
      <c r="B20" s="21">
        <v>3</v>
      </c>
      <c r="C20" s="21" t="s">
        <v>550</v>
      </c>
      <c r="D20" s="21" t="s">
        <v>550</v>
      </c>
      <c r="E20" s="75" t="s">
        <v>4065</v>
      </c>
      <c r="F20" s="22">
        <v>1</v>
      </c>
      <c r="G20" s="266">
        <v>5000</v>
      </c>
      <c r="H20" s="266">
        <f t="shared" si="0"/>
        <v>5000</v>
      </c>
      <c r="I20" s="167"/>
      <c r="J20" s="31"/>
      <c r="K20" s="30" t="s">
        <v>4066</v>
      </c>
      <c r="L20" s="22"/>
      <c r="M20" s="25">
        <v>43944</v>
      </c>
      <c r="N20" s="21"/>
      <c r="O20" s="32">
        <v>43959</v>
      </c>
      <c r="P20" s="25"/>
      <c r="Q20" s="26">
        <v>43959</v>
      </c>
    </row>
    <row r="21" spans="2:17" s="9" customFormat="1" ht="19.7" customHeight="1">
      <c r="B21" s="21">
        <v>3</v>
      </c>
      <c r="C21" s="21" t="s">
        <v>550</v>
      </c>
      <c r="D21" s="21" t="s">
        <v>550</v>
      </c>
      <c r="E21" s="75" t="s">
        <v>4067</v>
      </c>
      <c r="F21" s="22">
        <v>3</v>
      </c>
      <c r="G21" s="266">
        <v>10000</v>
      </c>
      <c r="H21" s="266">
        <f t="shared" si="0"/>
        <v>30000</v>
      </c>
      <c r="I21" s="167"/>
      <c r="J21" s="31"/>
      <c r="K21" s="30" t="s">
        <v>4066</v>
      </c>
      <c r="L21" s="22"/>
      <c r="M21" s="25">
        <v>43944</v>
      </c>
      <c r="N21" s="21"/>
      <c r="O21" s="32">
        <v>43959</v>
      </c>
      <c r="P21" s="25"/>
      <c r="Q21" s="26">
        <v>43959</v>
      </c>
    </row>
    <row r="22" spans="2:17" s="9" customFormat="1" ht="19.7" customHeight="1">
      <c r="B22" s="21">
        <v>3</v>
      </c>
      <c r="C22" s="21" t="s">
        <v>550</v>
      </c>
      <c r="D22" s="21" t="s">
        <v>550</v>
      </c>
      <c r="E22" s="75" t="s">
        <v>4068</v>
      </c>
      <c r="F22" s="22">
        <v>1</v>
      </c>
      <c r="G22" s="266">
        <v>10000</v>
      </c>
      <c r="H22" s="266">
        <f t="shared" si="0"/>
        <v>10000</v>
      </c>
      <c r="I22" s="167"/>
      <c r="J22" s="31"/>
      <c r="K22" s="30" t="s">
        <v>4066</v>
      </c>
      <c r="L22" s="22"/>
      <c r="M22" s="25">
        <v>43944</v>
      </c>
      <c r="N22" s="21"/>
      <c r="O22" s="32">
        <v>43959</v>
      </c>
      <c r="P22" s="25"/>
      <c r="Q22" s="26">
        <v>43959</v>
      </c>
    </row>
    <row r="23" spans="2:17" s="9" customFormat="1" ht="19.7" customHeight="1">
      <c r="B23" s="21">
        <v>3</v>
      </c>
      <c r="C23" s="21" t="s">
        <v>550</v>
      </c>
      <c r="D23" s="21" t="s">
        <v>550</v>
      </c>
      <c r="E23" s="75" t="s">
        <v>4069</v>
      </c>
      <c r="F23" s="22">
        <v>1</v>
      </c>
      <c r="G23" s="266">
        <v>31500</v>
      </c>
      <c r="H23" s="266">
        <f t="shared" si="0"/>
        <v>31500</v>
      </c>
      <c r="I23" s="167"/>
      <c r="J23" s="31"/>
      <c r="K23" s="30" t="s">
        <v>4066</v>
      </c>
      <c r="L23" s="22"/>
      <c r="M23" s="25">
        <v>43944</v>
      </c>
      <c r="N23" s="21"/>
      <c r="O23" s="32">
        <v>43959</v>
      </c>
      <c r="P23" s="25"/>
      <c r="Q23" s="26">
        <v>43959</v>
      </c>
    </row>
    <row r="24" spans="2:17" s="9" customFormat="1" ht="19.7" customHeight="1">
      <c r="B24" s="21">
        <v>3</v>
      </c>
      <c r="C24" s="21" t="s">
        <v>550</v>
      </c>
      <c r="D24" s="21" t="s">
        <v>550</v>
      </c>
      <c r="E24" s="75" t="s">
        <v>4070</v>
      </c>
      <c r="F24" s="22">
        <v>1</v>
      </c>
      <c r="G24" s="266">
        <v>7600</v>
      </c>
      <c r="H24" s="266">
        <f t="shared" si="0"/>
        <v>7600</v>
      </c>
      <c r="I24" s="167"/>
      <c r="J24" s="31"/>
      <c r="K24" s="30" t="s">
        <v>4066</v>
      </c>
      <c r="L24" s="22"/>
      <c r="M24" s="25">
        <v>43944</v>
      </c>
      <c r="N24" s="21"/>
      <c r="O24" s="32">
        <v>43959</v>
      </c>
      <c r="P24" s="25"/>
      <c r="Q24" s="26">
        <v>43959</v>
      </c>
    </row>
    <row r="25" spans="2:17" s="9" customFormat="1" ht="19.7" customHeight="1">
      <c r="B25" s="21">
        <v>3</v>
      </c>
      <c r="C25" s="21" t="s">
        <v>550</v>
      </c>
      <c r="D25" s="21" t="s">
        <v>550</v>
      </c>
      <c r="E25" s="75" t="s">
        <v>4071</v>
      </c>
      <c r="F25" s="22">
        <v>1</v>
      </c>
      <c r="G25" s="266">
        <v>1400</v>
      </c>
      <c r="H25" s="266">
        <f t="shared" si="0"/>
        <v>1400</v>
      </c>
      <c r="I25" s="167"/>
      <c r="J25" s="31"/>
      <c r="K25" s="30" t="s">
        <v>4066</v>
      </c>
      <c r="L25" s="22"/>
      <c r="M25" s="25">
        <v>43944</v>
      </c>
      <c r="N25" s="21"/>
      <c r="O25" s="32">
        <v>43959</v>
      </c>
      <c r="P25" s="25"/>
      <c r="Q25" s="26">
        <v>43959</v>
      </c>
    </row>
    <row r="26" spans="2:17" s="9" customFormat="1" ht="19.7" customHeight="1">
      <c r="B26" s="21">
        <v>3</v>
      </c>
      <c r="C26" s="21" t="s">
        <v>550</v>
      </c>
      <c r="D26" s="21" t="s">
        <v>550</v>
      </c>
      <c r="E26" s="75" t="s">
        <v>4072</v>
      </c>
      <c r="F26" s="22">
        <v>1</v>
      </c>
      <c r="G26" s="266">
        <v>1100</v>
      </c>
      <c r="H26" s="266">
        <f t="shared" si="0"/>
        <v>1100</v>
      </c>
      <c r="I26" s="167"/>
      <c r="J26" s="31"/>
      <c r="K26" s="30" t="s">
        <v>4066</v>
      </c>
      <c r="L26" s="22"/>
      <c r="M26" s="25">
        <v>43944</v>
      </c>
      <c r="N26" s="21"/>
      <c r="O26" s="32">
        <v>43959</v>
      </c>
      <c r="P26" s="25"/>
      <c r="Q26" s="26">
        <v>43959</v>
      </c>
    </row>
    <row r="27" spans="2:17" s="9" customFormat="1" ht="19.7" customHeight="1">
      <c r="B27" s="21">
        <v>3</v>
      </c>
      <c r="C27" s="21" t="s">
        <v>550</v>
      </c>
      <c r="D27" s="21" t="s">
        <v>550</v>
      </c>
      <c r="E27" s="75" t="s">
        <v>4073</v>
      </c>
      <c r="F27" s="22">
        <v>1</v>
      </c>
      <c r="G27" s="266">
        <v>280</v>
      </c>
      <c r="H27" s="266">
        <f t="shared" si="0"/>
        <v>280</v>
      </c>
      <c r="I27" s="167"/>
      <c r="J27" s="31"/>
      <c r="K27" s="30" t="s">
        <v>4066</v>
      </c>
      <c r="L27" s="22"/>
      <c r="M27" s="25">
        <v>43944</v>
      </c>
      <c r="N27" s="21"/>
      <c r="O27" s="32">
        <v>43959</v>
      </c>
      <c r="P27" s="25"/>
      <c r="Q27" s="26">
        <v>43959</v>
      </c>
    </row>
    <row r="28" spans="2:17" s="9" customFormat="1" ht="19.7" customHeight="1">
      <c r="B28" s="21">
        <v>3</v>
      </c>
      <c r="C28" s="21" t="s">
        <v>550</v>
      </c>
      <c r="D28" s="21" t="s">
        <v>550</v>
      </c>
      <c r="E28" s="75" t="s">
        <v>4074</v>
      </c>
      <c r="F28" s="22">
        <v>1</v>
      </c>
      <c r="G28" s="266">
        <v>170</v>
      </c>
      <c r="H28" s="266">
        <f t="shared" si="0"/>
        <v>170</v>
      </c>
      <c r="I28" s="167"/>
      <c r="J28" s="31"/>
      <c r="K28" s="30" t="s">
        <v>4066</v>
      </c>
      <c r="L28" s="22"/>
      <c r="M28" s="25">
        <v>43944</v>
      </c>
      <c r="N28" s="21"/>
      <c r="O28" s="32">
        <v>43959</v>
      </c>
      <c r="P28" s="25"/>
      <c r="Q28" s="26">
        <v>43959</v>
      </c>
    </row>
    <row r="29" spans="2:17" s="9" customFormat="1" ht="19.7" customHeight="1">
      <c r="B29" s="21">
        <v>3</v>
      </c>
      <c r="C29" s="21" t="s">
        <v>550</v>
      </c>
      <c r="D29" s="21" t="s">
        <v>550</v>
      </c>
      <c r="E29" s="75" t="s">
        <v>4075</v>
      </c>
      <c r="F29" s="22">
        <v>1</v>
      </c>
      <c r="G29" s="266">
        <v>40</v>
      </c>
      <c r="H29" s="266">
        <f t="shared" si="0"/>
        <v>40</v>
      </c>
      <c r="I29" s="167"/>
      <c r="J29" s="31"/>
      <c r="K29" s="30" t="s">
        <v>4066</v>
      </c>
      <c r="L29" s="22"/>
      <c r="M29" s="25">
        <v>43944</v>
      </c>
      <c r="N29" s="21"/>
      <c r="O29" s="32">
        <v>43959</v>
      </c>
      <c r="P29" s="25"/>
      <c r="Q29" s="26">
        <v>43959</v>
      </c>
    </row>
    <row r="30" spans="2:17" s="9" customFormat="1" ht="19.7" customHeight="1">
      <c r="B30" s="21">
        <v>3</v>
      </c>
      <c r="C30" s="21" t="s">
        <v>550</v>
      </c>
      <c r="D30" s="21" t="s">
        <v>550</v>
      </c>
      <c r="E30" s="75" t="s">
        <v>4076</v>
      </c>
      <c r="F30" s="22">
        <v>1</v>
      </c>
      <c r="G30" s="266">
        <v>4300</v>
      </c>
      <c r="H30" s="266">
        <f t="shared" si="0"/>
        <v>4300</v>
      </c>
      <c r="I30" s="167"/>
      <c r="J30" s="31"/>
      <c r="K30" s="30" t="s">
        <v>4066</v>
      </c>
      <c r="L30" s="22"/>
      <c r="M30" s="25">
        <v>43944</v>
      </c>
      <c r="N30" s="21"/>
      <c r="O30" s="32">
        <v>43959</v>
      </c>
      <c r="P30" s="25"/>
      <c r="Q30" s="26">
        <v>43959</v>
      </c>
    </row>
    <row r="31" spans="2:17" s="9" customFormat="1" ht="19.7" customHeight="1">
      <c r="B31" s="21">
        <v>3</v>
      </c>
      <c r="C31" s="21" t="s">
        <v>550</v>
      </c>
      <c r="D31" s="21" t="s">
        <v>550</v>
      </c>
      <c r="E31" s="75" t="s">
        <v>4077</v>
      </c>
      <c r="F31" s="22">
        <v>1</v>
      </c>
      <c r="G31" s="266">
        <v>40</v>
      </c>
      <c r="H31" s="266">
        <f t="shared" si="0"/>
        <v>40</v>
      </c>
      <c r="I31" s="167"/>
      <c r="J31" s="31"/>
      <c r="K31" s="30" t="s">
        <v>4066</v>
      </c>
      <c r="L31" s="22"/>
      <c r="M31" s="25">
        <v>43944</v>
      </c>
      <c r="N31" s="21"/>
      <c r="O31" s="32">
        <v>43959</v>
      </c>
      <c r="P31" s="25"/>
      <c r="Q31" s="26">
        <v>43959</v>
      </c>
    </row>
    <row r="32" spans="2:17" s="9" customFormat="1" ht="19.7" customHeight="1">
      <c r="B32" s="21"/>
      <c r="C32" s="21"/>
      <c r="D32" s="21"/>
      <c r="E32" s="75"/>
      <c r="F32" s="22"/>
      <c r="G32" s="266"/>
      <c r="H32" s="266">
        <f t="shared" si="0"/>
        <v>0</v>
      </c>
      <c r="I32" s="167"/>
      <c r="J32" s="31"/>
      <c r="K32" s="30"/>
      <c r="L32" s="22"/>
      <c r="M32" s="25"/>
      <c r="N32" s="21"/>
      <c r="O32" s="22"/>
      <c r="P32" s="25"/>
      <c r="Q32" s="26"/>
    </row>
    <row r="33" spans="2:17" s="9" customFormat="1" ht="19.7" customHeight="1">
      <c r="B33" s="21"/>
      <c r="C33" s="21" t="s">
        <v>550</v>
      </c>
      <c r="D33" s="21" t="s">
        <v>550</v>
      </c>
      <c r="E33" s="75" t="s">
        <v>4078</v>
      </c>
      <c r="F33" s="22">
        <v>1</v>
      </c>
      <c r="G33" s="266">
        <v>13420</v>
      </c>
      <c r="H33" s="266">
        <f t="shared" si="0"/>
        <v>13420</v>
      </c>
      <c r="I33" s="167"/>
      <c r="J33" s="31"/>
      <c r="K33" s="30" t="s">
        <v>4079</v>
      </c>
      <c r="L33" s="22"/>
      <c r="M33" s="25"/>
      <c r="N33" s="21"/>
      <c r="O33" s="22"/>
      <c r="P33" s="25"/>
      <c r="Q33" s="26"/>
    </row>
    <row r="34" spans="2:17" s="9" customFormat="1" ht="19.7" customHeight="1">
      <c r="B34" s="21"/>
      <c r="C34" s="21"/>
      <c r="D34" s="21"/>
      <c r="E34" s="75"/>
      <c r="F34" s="22"/>
      <c r="G34" s="266"/>
      <c r="H34" s="266"/>
      <c r="I34" s="167"/>
      <c r="J34" s="31"/>
      <c r="K34" s="30"/>
      <c r="L34" s="22"/>
      <c r="M34" s="25"/>
      <c r="N34" s="21"/>
      <c r="O34" s="22"/>
      <c r="P34" s="25"/>
      <c r="Q34" s="26"/>
    </row>
    <row r="35" spans="2:17" s="9" customFormat="1" ht="19.7" customHeight="1">
      <c r="B35" s="21"/>
      <c r="C35" s="21"/>
      <c r="D35" s="21"/>
      <c r="E35" s="75"/>
      <c r="F35" s="22"/>
      <c r="G35" s="266"/>
      <c r="H35" s="266"/>
      <c r="I35" s="167"/>
      <c r="J35" s="31"/>
      <c r="K35" s="30"/>
      <c r="L35" s="22"/>
      <c r="M35" s="25"/>
      <c r="N35" s="21"/>
      <c r="O35" s="22"/>
      <c r="P35" s="25"/>
      <c r="Q35" s="26"/>
    </row>
    <row r="36" spans="2:17" s="9" customFormat="1" ht="19.7" customHeight="1">
      <c r="B36" s="21"/>
      <c r="C36" s="21"/>
      <c r="D36" s="21"/>
      <c r="E36" s="75"/>
      <c r="F36" s="22"/>
      <c r="G36" s="266"/>
      <c r="H36" s="266"/>
      <c r="I36" s="167"/>
      <c r="J36" s="31"/>
      <c r="K36" s="30"/>
      <c r="L36" s="22"/>
      <c r="M36" s="25"/>
      <c r="N36" s="21"/>
      <c r="O36" s="22"/>
      <c r="P36" s="25"/>
      <c r="Q36" s="26"/>
    </row>
    <row r="37" spans="2:17" s="9" customFormat="1" ht="19.7" customHeight="1">
      <c r="B37" s="21"/>
      <c r="C37" s="21"/>
      <c r="D37" s="21"/>
      <c r="E37" s="75"/>
      <c r="F37" s="22"/>
      <c r="G37" s="266"/>
      <c r="H37" s="266"/>
      <c r="I37" s="167"/>
      <c r="J37" s="31"/>
      <c r="K37" s="30"/>
      <c r="L37" s="22"/>
      <c r="M37" s="25"/>
      <c r="N37" s="21"/>
      <c r="O37" s="22"/>
      <c r="P37" s="25"/>
      <c r="Q37" s="26"/>
    </row>
    <row r="38" spans="2:17" s="9" customFormat="1" ht="19.7" customHeight="1">
      <c r="B38" s="21"/>
      <c r="C38" s="21"/>
      <c r="D38" s="21"/>
      <c r="E38" s="75"/>
      <c r="F38" s="22"/>
      <c r="G38" s="266"/>
      <c r="H38" s="266"/>
      <c r="I38" s="167"/>
      <c r="J38" s="31"/>
      <c r="K38" s="30"/>
      <c r="L38" s="22"/>
      <c r="M38" s="25"/>
      <c r="N38" s="21"/>
      <c r="O38" s="22"/>
      <c r="P38" s="25"/>
      <c r="Q38" s="26"/>
    </row>
    <row r="39" spans="2:17" s="9" customFormat="1" ht="19.7" customHeight="1">
      <c r="B39" s="21"/>
      <c r="C39" s="21"/>
      <c r="D39" s="21"/>
      <c r="E39" s="75"/>
      <c r="F39" s="22"/>
      <c r="G39" s="266"/>
      <c r="H39" s="266"/>
      <c r="I39" s="167"/>
      <c r="J39" s="31"/>
      <c r="K39" s="30"/>
      <c r="L39" s="22"/>
      <c r="M39" s="25"/>
      <c r="N39" s="21"/>
      <c r="O39" s="22"/>
      <c r="P39" s="25"/>
      <c r="Q39" s="26"/>
    </row>
    <row r="40" spans="2:17" s="9" customFormat="1" ht="19.7" customHeight="1">
      <c r="B40" s="21"/>
      <c r="C40" s="21"/>
      <c r="D40" s="21"/>
      <c r="E40" s="75"/>
      <c r="F40" s="22"/>
      <c r="G40" s="266">
        <v>0</v>
      </c>
      <c r="H40" s="266">
        <f>F40*G40</f>
        <v>0</v>
      </c>
      <c r="I40" s="167"/>
      <c r="J40" s="31"/>
      <c r="K40" s="30"/>
      <c r="L40" s="22"/>
      <c r="M40" s="25"/>
      <c r="N40" s="21"/>
      <c r="O40" s="22"/>
      <c r="P40" s="25"/>
      <c r="Q40" s="26"/>
    </row>
    <row r="41" spans="2:17" s="9" customFormat="1" ht="19.7" customHeight="1">
      <c r="B41" s="21"/>
      <c r="C41" s="21"/>
      <c r="D41" s="21"/>
      <c r="E41" s="75"/>
      <c r="F41" s="22"/>
      <c r="G41" s="266">
        <v>0</v>
      </c>
      <c r="H41" s="266">
        <f>F41*G41</f>
        <v>0</v>
      </c>
      <c r="I41" s="167"/>
      <c r="J41" s="31"/>
      <c r="K41" s="30"/>
      <c r="L41" s="22"/>
      <c r="M41" s="25"/>
      <c r="N41" s="21"/>
      <c r="O41" s="22"/>
      <c r="P41" s="25"/>
      <c r="Q41" s="26"/>
    </row>
    <row r="42" spans="2:17" s="9" customFormat="1" ht="19.7" customHeight="1">
      <c r="B42" s="21"/>
      <c r="C42" s="21"/>
      <c r="D42" s="21"/>
      <c r="E42" s="75"/>
      <c r="F42" s="22"/>
      <c r="G42" s="266">
        <v>0</v>
      </c>
      <c r="H42" s="266">
        <f>F42*G42</f>
        <v>0</v>
      </c>
      <c r="I42" s="167"/>
      <c r="J42" s="31"/>
      <c r="K42" s="30"/>
      <c r="L42" s="22"/>
      <c r="M42" s="25"/>
      <c r="N42" s="21"/>
      <c r="O42" s="22"/>
      <c r="P42" s="25"/>
      <c r="Q42" s="26"/>
    </row>
    <row r="43" spans="2:17" s="9" customFormat="1" ht="19.7" customHeight="1">
      <c r="B43" s="21"/>
      <c r="C43" s="21"/>
      <c r="D43" s="21"/>
      <c r="E43" s="75"/>
      <c r="F43" s="22"/>
      <c r="G43" s="266">
        <v>0</v>
      </c>
      <c r="H43" s="266">
        <f>F43*G43</f>
        <v>0</v>
      </c>
      <c r="I43" s="167"/>
      <c r="J43" s="31"/>
      <c r="K43" s="30"/>
      <c r="L43" s="22"/>
      <c r="M43" s="25"/>
      <c r="N43" s="21"/>
      <c r="O43" s="22"/>
      <c r="P43" s="25"/>
      <c r="Q43" s="26"/>
    </row>
    <row r="44" spans="2:17" s="9" customFormat="1" ht="19.7" customHeight="1">
      <c r="B44" s="21"/>
      <c r="C44" s="21"/>
      <c r="D44" s="21"/>
      <c r="E44" s="75"/>
      <c r="F44" s="22"/>
      <c r="G44" s="266">
        <v>0</v>
      </c>
      <c r="H44" s="266">
        <f>F44*G44</f>
        <v>0</v>
      </c>
      <c r="I44" s="167"/>
      <c r="J44" s="31"/>
      <c r="K44" s="30"/>
      <c r="L44" s="22"/>
      <c r="M44" s="25"/>
      <c r="N44" s="21"/>
      <c r="O44" s="22"/>
      <c r="P44" s="25"/>
      <c r="Q44" s="26"/>
    </row>
    <row r="45" spans="2:17">
      <c r="G45" s="3"/>
      <c r="H45" s="3"/>
    </row>
  </sheetData>
  <autoFilter ref="B8:O44" xr:uid="{AB74869F-5AD2-4A4A-A366-639A1757FA89}"/>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86A33-5A41-44AE-B4A6-38B99C325912}">
  <dimension ref="B2:Q19"/>
  <sheetViews>
    <sheetView zoomScale="85" zoomScaleNormal="85" workbookViewId="0">
      <pane xSplit="10" ySplit="8" topLeftCell="O9" activePane="bottomRight" state="frozen"/>
      <selection pane="topRight" activeCell="K1" sqref="K1"/>
      <selection pane="bottomLeft" activeCell="A9" sqref="A9"/>
      <selection pane="bottomRight" activeCell="Q10" sqref="Q10:Q12"/>
    </sheetView>
  </sheetViews>
  <sheetFormatPr defaultRowHeight="18.75"/>
  <cols>
    <col min="1" max="1" width="2.625" style="8" customWidth="1"/>
    <col min="2" max="2" width="16.875" style="9" bestFit="1" customWidth="1"/>
    <col min="3" max="3" width="21.75" style="8" bestFit="1" customWidth="1"/>
    <col min="4" max="4" width="12.625" style="8" customWidth="1"/>
    <col min="5" max="5" width="35.625" style="8" customWidth="1"/>
    <col min="6" max="6" width="6.25" style="8" customWidth="1"/>
    <col min="7" max="7" width="9.875" style="274" bestFit="1" customWidth="1"/>
    <col min="8" max="8" width="9.875" style="8" bestFit="1" customWidth="1"/>
    <col min="9" max="9" width="5.75" style="3" customWidth="1"/>
    <col min="10" max="10" width="30.625" style="8" customWidth="1"/>
    <col min="11" max="11" width="11.375" style="8" customWidth="1"/>
    <col min="12" max="12" width="6.625" style="9" customWidth="1"/>
    <col min="13" max="13" width="22.75" style="9" bestFit="1" customWidth="1"/>
    <col min="14" max="14" width="6.375" style="8" customWidth="1"/>
    <col min="15" max="15" width="13.25" style="3" customWidth="1"/>
    <col min="16" max="16" width="14.5" style="97" customWidth="1"/>
    <col min="17" max="17" width="15.625" style="97" customWidth="1"/>
    <col min="18" max="256" width="9" style="8"/>
    <col min="257" max="257" width="2.625" style="8" customWidth="1"/>
    <col min="258" max="258" width="16.875" style="8" bestFit="1" customWidth="1"/>
    <col min="259" max="259" width="21.75" style="8" bestFit="1" customWidth="1"/>
    <col min="260" max="260" width="12.625" style="8" customWidth="1"/>
    <col min="261" max="261" width="35.625" style="8" customWidth="1"/>
    <col min="262" max="262" width="6.25" style="8" customWidth="1"/>
    <col min="263" max="264" width="9.875" style="8" bestFit="1" customWidth="1"/>
    <col min="265" max="265" width="5.75" style="8" customWidth="1"/>
    <col min="266" max="266" width="30.625" style="8" customWidth="1"/>
    <col min="267" max="267" width="11.375" style="8" customWidth="1"/>
    <col min="268" max="268" width="6.625" style="8" customWidth="1"/>
    <col min="269" max="269" width="22.75" style="8" bestFit="1"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16.875" style="8" bestFit="1" customWidth="1"/>
    <col min="515" max="515" width="21.75" style="8" bestFit="1" customWidth="1"/>
    <col min="516" max="516" width="12.625" style="8" customWidth="1"/>
    <col min="517" max="517" width="35.625" style="8" customWidth="1"/>
    <col min="518" max="518" width="6.25" style="8" customWidth="1"/>
    <col min="519" max="520" width="9.875" style="8" bestFit="1" customWidth="1"/>
    <col min="521" max="521" width="5.75" style="8" customWidth="1"/>
    <col min="522" max="522" width="30.625" style="8" customWidth="1"/>
    <col min="523" max="523" width="11.375" style="8" customWidth="1"/>
    <col min="524" max="524" width="6.625" style="8" customWidth="1"/>
    <col min="525" max="525" width="22.75" style="8" bestFit="1"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16.875" style="8" bestFit="1" customWidth="1"/>
    <col min="771" max="771" width="21.75" style="8" bestFit="1" customWidth="1"/>
    <col min="772" max="772" width="12.625" style="8" customWidth="1"/>
    <col min="773" max="773" width="35.625" style="8" customWidth="1"/>
    <col min="774" max="774" width="6.25" style="8" customWidth="1"/>
    <col min="775" max="776" width="9.875" style="8" bestFit="1" customWidth="1"/>
    <col min="777" max="777" width="5.75" style="8" customWidth="1"/>
    <col min="778" max="778" width="30.625" style="8" customWidth="1"/>
    <col min="779" max="779" width="11.375" style="8" customWidth="1"/>
    <col min="780" max="780" width="6.625" style="8" customWidth="1"/>
    <col min="781" max="781" width="22.75" style="8" bestFit="1"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16.875" style="8" bestFit="1" customWidth="1"/>
    <col min="1027" max="1027" width="21.75" style="8" bestFit="1" customWidth="1"/>
    <col min="1028" max="1028" width="12.625" style="8" customWidth="1"/>
    <col min="1029" max="1029" width="35.625" style="8" customWidth="1"/>
    <col min="1030" max="1030" width="6.25" style="8" customWidth="1"/>
    <col min="1031" max="1032" width="9.875" style="8" bestFit="1" customWidth="1"/>
    <col min="1033" max="1033" width="5.75" style="8" customWidth="1"/>
    <col min="1034" max="1034" width="30.625" style="8" customWidth="1"/>
    <col min="1035" max="1035" width="11.375" style="8" customWidth="1"/>
    <col min="1036" max="1036" width="6.625" style="8" customWidth="1"/>
    <col min="1037" max="1037" width="22.75" style="8" bestFit="1"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16.875" style="8" bestFit="1" customWidth="1"/>
    <col min="1283" max="1283" width="21.75" style="8" bestFit="1" customWidth="1"/>
    <col min="1284" max="1284" width="12.625" style="8" customWidth="1"/>
    <col min="1285" max="1285" width="35.625" style="8" customWidth="1"/>
    <col min="1286" max="1286" width="6.25" style="8" customWidth="1"/>
    <col min="1287" max="1288" width="9.875" style="8" bestFit="1" customWidth="1"/>
    <col min="1289" max="1289" width="5.75" style="8" customWidth="1"/>
    <col min="1290" max="1290" width="30.625" style="8" customWidth="1"/>
    <col min="1291" max="1291" width="11.375" style="8" customWidth="1"/>
    <col min="1292" max="1292" width="6.625" style="8" customWidth="1"/>
    <col min="1293" max="1293" width="22.75" style="8" bestFit="1"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16.875" style="8" bestFit="1" customWidth="1"/>
    <col min="1539" max="1539" width="21.75" style="8" bestFit="1" customWidth="1"/>
    <col min="1540" max="1540" width="12.625" style="8" customWidth="1"/>
    <col min="1541" max="1541" width="35.625" style="8" customWidth="1"/>
    <col min="1542" max="1542" width="6.25" style="8" customWidth="1"/>
    <col min="1543" max="1544" width="9.875" style="8" bestFit="1" customWidth="1"/>
    <col min="1545" max="1545" width="5.75" style="8" customWidth="1"/>
    <col min="1546" max="1546" width="30.625" style="8" customWidth="1"/>
    <col min="1547" max="1547" width="11.375" style="8" customWidth="1"/>
    <col min="1548" max="1548" width="6.625" style="8" customWidth="1"/>
    <col min="1549" max="1549" width="22.75" style="8" bestFit="1"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16.875" style="8" bestFit="1" customWidth="1"/>
    <col min="1795" max="1795" width="21.75" style="8" bestFit="1" customWidth="1"/>
    <col min="1796" max="1796" width="12.625" style="8" customWidth="1"/>
    <col min="1797" max="1797" width="35.625" style="8" customWidth="1"/>
    <col min="1798" max="1798" width="6.25" style="8" customWidth="1"/>
    <col min="1799" max="1800" width="9.875" style="8" bestFit="1" customWidth="1"/>
    <col min="1801" max="1801" width="5.75" style="8" customWidth="1"/>
    <col min="1802" max="1802" width="30.625" style="8" customWidth="1"/>
    <col min="1803" max="1803" width="11.375" style="8" customWidth="1"/>
    <col min="1804" max="1804" width="6.625" style="8" customWidth="1"/>
    <col min="1805" max="1805" width="22.75" style="8" bestFit="1"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16.875" style="8" bestFit="1" customWidth="1"/>
    <col min="2051" max="2051" width="21.75" style="8" bestFit="1" customWidth="1"/>
    <col min="2052" max="2052" width="12.625" style="8" customWidth="1"/>
    <col min="2053" max="2053" width="35.625" style="8" customWidth="1"/>
    <col min="2054" max="2054" width="6.25" style="8" customWidth="1"/>
    <col min="2055" max="2056" width="9.875" style="8" bestFit="1" customWidth="1"/>
    <col min="2057" max="2057" width="5.75" style="8" customWidth="1"/>
    <col min="2058" max="2058" width="30.625" style="8" customWidth="1"/>
    <col min="2059" max="2059" width="11.375" style="8" customWidth="1"/>
    <col min="2060" max="2060" width="6.625" style="8" customWidth="1"/>
    <col min="2061" max="2061" width="22.75" style="8" bestFit="1"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16.875" style="8" bestFit="1" customWidth="1"/>
    <col min="2307" max="2307" width="21.75" style="8" bestFit="1" customWidth="1"/>
    <col min="2308" max="2308" width="12.625" style="8" customWidth="1"/>
    <col min="2309" max="2309" width="35.625" style="8" customWidth="1"/>
    <col min="2310" max="2310" width="6.25" style="8" customWidth="1"/>
    <col min="2311" max="2312" width="9.875" style="8" bestFit="1" customWidth="1"/>
    <col min="2313" max="2313" width="5.75" style="8" customWidth="1"/>
    <col min="2314" max="2314" width="30.625" style="8" customWidth="1"/>
    <col min="2315" max="2315" width="11.375" style="8" customWidth="1"/>
    <col min="2316" max="2316" width="6.625" style="8" customWidth="1"/>
    <col min="2317" max="2317" width="22.75" style="8" bestFit="1"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16.875" style="8" bestFit="1" customWidth="1"/>
    <col min="2563" max="2563" width="21.75" style="8" bestFit="1" customWidth="1"/>
    <col min="2564" max="2564" width="12.625" style="8" customWidth="1"/>
    <col min="2565" max="2565" width="35.625" style="8" customWidth="1"/>
    <col min="2566" max="2566" width="6.25" style="8" customWidth="1"/>
    <col min="2567" max="2568" width="9.875" style="8" bestFit="1" customWidth="1"/>
    <col min="2569" max="2569" width="5.75" style="8" customWidth="1"/>
    <col min="2570" max="2570" width="30.625" style="8" customWidth="1"/>
    <col min="2571" max="2571" width="11.375" style="8" customWidth="1"/>
    <col min="2572" max="2572" width="6.625" style="8" customWidth="1"/>
    <col min="2573" max="2573" width="22.75" style="8" bestFit="1"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16.875" style="8" bestFit="1" customWidth="1"/>
    <col min="2819" max="2819" width="21.75" style="8" bestFit="1" customWidth="1"/>
    <col min="2820" max="2820" width="12.625" style="8" customWidth="1"/>
    <col min="2821" max="2821" width="35.625" style="8" customWidth="1"/>
    <col min="2822" max="2822" width="6.25" style="8" customWidth="1"/>
    <col min="2823" max="2824" width="9.875" style="8" bestFit="1" customWidth="1"/>
    <col min="2825" max="2825" width="5.75" style="8" customWidth="1"/>
    <col min="2826" max="2826" width="30.625" style="8" customWidth="1"/>
    <col min="2827" max="2827" width="11.375" style="8" customWidth="1"/>
    <col min="2828" max="2828" width="6.625" style="8" customWidth="1"/>
    <col min="2829" max="2829" width="22.75" style="8" bestFit="1"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16.875" style="8" bestFit="1" customWidth="1"/>
    <col min="3075" max="3075" width="21.75" style="8" bestFit="1" customWidth="1"/>
    <col min="3076" max="3076" width="12.625" style="8" customWidth="1"/>
    <col min="3077" max="3077" width="35.625" style="8" customWidth="1"/>
    <col min="3078" max="3078" width="6.25" style="8" customWidth="1"/>
    <col min="3079" max="3080" width="9.875" style="8" bestFit="1" customWidth="1"/>
    <col min="3081" max="3081" width="5.75" style="8" customWidth="1"/>
    <col min="3082" max="3082" width="30.625" style="8" customWidth="1"/>
    <col min="3083" max="3083" width="11.375" style="8" customWidth="1"/>
    <col min="3084" max="3084" width="6.625" style="8" customWidth="1"/>
    <col min="3085" max="3085" width="22.75" style="8" bestFit="1"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16.875" style="8" bestFit="1" customWidth="1"/>
    <col min="3331" max="3331" width="21.75" style="8" bestFit="1" customWidth="1"/>
    <col min="3332" max="3332" width="12.625" style="8" customWidth="1"/>
    <col min="3333" max="3333" width="35.625" style="8" customWidth="1"/>
    <col min="3334" max="3334" width="6.25" style="8" customWidth="1"/>
    <col min="3335" max="3336" width="9.875" style="8" bestFit="1" customWidth="1"/>
    <col min="3337" max="3337" width="5.75" style="8" customWidth="1"/>
    <col min="3338" max="3338" width="30.625" style="8" customWidth="1"/>
    <col min="3339" max="3339" width="11.375" style="8" customWidth="1"/>
    <col min="3340" max="3340" width="6.625" style="8" customWidth="1"/>
    <col min="3341" max="3341" width="22.75" style="8" bestFit="1"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16.875" style="8" bestFit="1" customWidth="1"/>
    <col min="3587" max="3587" width="21.75" style="8" bestFit="1" customWidth="1"/>
    <col min="3588" max="3588" width="12.625" style="8" customWidth="1"/>
    <col min="3589" max="3589" width="35.625" style="8" customWidth="1"/>
    <col min="3590" max="3590" width="6.25" style="8" customWidth="1"/>
    <col min="3591" max="3592" width="9.875" style="8" bestFit="1" customWidth="1"/>
    <col min="3593" max="3593" width="5.75" style="8" customWidth="1"/>
    <col min="3594" max="3594" width="30.625" style="8" customWidth="1"/>
    <col min="3595" max="3595" width="11.375" style="8" customWidth="1"/>
    <col min="3596" max="3596" width="6.625" style="8" customWidth="1"/>
    <col min="3597" max="3597" width="22.75" style="8" bestFit="1"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16.875" style="8" bestFit="1" customWidth="1"/>
    <col min="3843" max="3843" width="21.75" style="8" bestFit="1" customWidth="1"/>
    <col min="3844" max="3844" width="12.625" style="8" customWidth="1"/>
    <col min="3845" max="3845" width="35.625" style="8" customWidth="1"/>
    <col min="3846" max="3846" width="6.25" style="8" customWidth="1"/>
    <col min="3847" max="3848" width="9.875" style="8" bestFit="1" customWidth="1"/>
    <col min="3849" max="3849" width="5.75" style="8" customWidth="1"/>
    <col min="3850" max="3850" width="30.625" style="8" customWidth="1"/>
    <col min="3851" max="3851" width="11.375" style="8" customWidth="1"/>
    <col min="3852" max="3852" width="6.625" style="8" customWidth="1"/>
    <col min="3853" max="3853" width="22.75" style="8" bestFit="1"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16.875" style="8" bestFit="1" customWidth="1"/>
    <col min="4099" max="4099" width="21.75" style="8" bestFit="1" customWidth="1"/>
    <col min="4100" max="4100" width="12.625" style="8" customWidth="1"/>
    <col min="4101" max="4101" width="35.625" style="8" customWidth="1"/>
    <col min="4102" max="4102" width="6.25" style="8" customWidth="1"/>
    <col min="4103" max="4104" width="9.875" style="8" bestFit="1" customWidth="1"/>
    <col min="4105" max="4105" width="5.75" style="8" customWidth="1"/>
    <col min="4106" max="4106" width="30.625" style="8" customWidth="1"/>
    <col min="4107" max="4107" width="11.375" style="8" customWidth="1"/>
    <col min="4108" max="4108" width="6.625" style="8" customWidth="1"/>
    <col min="4109" max="4109" width="22.75" style="8" bestFit="1"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16.875" style="8" bestFit="1" customWidth="1"/>
    <col min="4355" max="4355" width="21.75" style="8" bestFit="1" customWidth="1"/>
    <col min="4356" max="4356" width="12.625" style="8" customWidth="1"/>
    <col min="4357" max="4357" width="35.625" style="8" customWidth="1"/>
    <col min="4358" max="4358" width="6.25" style="8" customWidth="1"/>
    <col min="4359" max="4360" width="9.875" style="8" bestFit="1" customWidth="1"/>
    <col min="4361" max="4361" width="5.75" style="8" customWidth="1"/>
    <col min="4362" max="4362" width="30.625" style="8" customWidth="1"/>
    <col min="4363" max="4363" width="11.375" style="8" customWidth="1"/>
    <col min="4364" max="4364" width="6.625" style="8" customWidth="1"/>
    <col min="4365" max="4365" width="22.75" style="8" bestFit="1"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16.875" style="8" bestFit="1" customWidth="1"/>
    <col min="4611" max="4611" width="21.75" style="8" bestFit="1" customWidth="1"/>
    <col min="4612" max="4612" width="12.625" style="8" customWidth="1"/>
    <col min="4613" max="4613" width="35.625" style="8" customWidth="1"/>
    <col min="4614" max="4614" width="6.25" style="8" customWidth="1"/>
    <col min="4615" max="4616" width="9.875" style="8" bestFit="1" customWidth="1"/>
    <col min="4617" max="4617" width="5.75" style="8" customWidth="1"/>
    <col min="4618" max="4618" width="30.625" style="8" customWidth="1"/>
    <col min="4619" max="4619" width="11.375" style="8" customWidth="1"/>
    <col min="4620" max="4620" width="6.625" style="8" customWidth="1"/>
    <col min="4621" max="4621" width="22.75" style="8" bestFit="1"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16.875" style="8" bestFit="1" customWidth="1"/>
    <col min="4867" max="4867" width="21.75" style="8" bestFit="1" customWidth="1"/>
    <col min="4868" max="4868" width="12.625" style="8" customWidth="1"/>
    <col min="4869" max="4869" width="35.625" style="8" customWidth="1"/>
    <col min="4870" max="4870" width="6.25" style="8" customWidth="1"/>
    <col min="4871" max="4872" width="9.875" style="8" bestFit="1" customWidth="1"/>
    <col min="4873" max="4873" width="5.75" style="8" customWidth="1"/>
    <col min="4874" max="4874" width="30.625" style="8" customWidth="1"/>
    <col min="4875" max="4875" width="11.375" style="8" customWidth="1"/>
    <col min="4876" max="4876" width="6.625" style="8" customWidth="1"/>
    <col min="4877" max="4877" width="22.75" style="8" bestFit="1"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16.875" style="8" bestFit="1" customWidth="1"/>
    <col min="5123" max="5123" width="21.75" style="8" bestFit="1" customWidth="1"/>
    <col min="5124" max="5124" width="12.625" style="8" customWidth="1"/>
    <col min="5125" max="5125" width="35.625" style="8" customWidth="1"/>
    <col min="5126" max="5126" width="6.25" style="8" customWidth="1"/>
    <col min="5127" max="5128" width="9.875" style="8" bestFit="1" customWidth="1"/>
    <col min="5129" max="5129" width="5.75" style="8" customWidth="1"/>
    <col min="5130" max="5130" width="30.625" style="8" customWidth="1"/>
    <col min="5131" max="5131" width="11.375" style="8" customWidth="1"/>
    <col min="5132" max="5132" width="6.625" style="8" customWidth="1"/>
    <col min="5133" max="5133" width="22.75" style="8" bestFit="1"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16.875" style="8" bestFit="1" customWidth="1"/>
    <col min="5379" max="5379" width="21.75" style="8" bestFit="1" customWidth="1"/>
    <col min="5380" max="5380" width="12.625" style="8" customWidth="1"/>
    <col min="5381" max="5381" width="35.625" style="8" customWidth="1"/>
    <col min="5382" max="5382" width="6.25" style="8" customWidth="1"/>
    <col min="5383" max="5384" width="9.875" style="8" bestFit="1" customWidth="1"/>
    <col min="5385" max="5385" width="5.75" style="8" customWidth="1"/>
    <col min="5386" max="5386" width="30.625" style="8" customWidth="1"/>
    <col min="5387" max="5387" width="11.375" style="8" customWidth="1"/>
    <col min="5388" max="5388" width="6.625" style="8" customWidth="1"/>
    <col min="5389" max="5389" width="22.75" style="8" bestFit="1"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16.875" style="8" bestFit="1" customWidth="1"/>
    <col min="5635" max="5635" width="21.75" style="8" bestFit="1" customWidth="1"/>
    <col min="5636" max="5636" width="12.625" style="8" customWidth="1"/>
    <col min="5637" max="5637" width="35.625" style="8" customWidth="1"/>
    <col min="5638" max="5638" width="6.25" style="8" customWidth="1"/>
    <col min="5639" max="5640" width="9.875" style="8" bestFit="1" customWidth="1"/>
    <col min="5641" max="5641" width="5.75" style="8" customWidth="1"/>
    <col min="5642" max="5642" width="30.625" style="8" customWidth="1"/>
    <col min="5643" max="5643" width="11.375" style="8" customWidth="1"/>
    <col min="5644" max="5644" width="6.625" style="8" customWidth="1"/>
    <col min="5645" max="5645" width="22.75" style="8" bestFit="1"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16.875" style="8" bestFit="1" customWidth="1"/>
    <col min="5891" max="5891" width="21.75" style="8" bestFit="1" customWidth="1"/>
    <col min="5892" max="5892" width="12.625" style="8" customWidth="1"/>
    <col min="5893" max="5893" width="35.625" style="8" customWidth="1"/>
    <col min="5894" max="5894" width="6.25" style="8" customWidth="1"/>
    <col min="5895" max="5896" width="9.875" style="8" bestFit="1" customWidth="1"/>
    <col min="5897" max="5897" width="5.75" style="8" customWidth="1"/>
    <col min="5898" max="5898" width="30.625" style="8" customWidth="1"/>
    <col min="5899" max="5899" width="11.375" style="8" customWidth="1"/>
    <col min="5900" max="5900" width="6.625" style="8" customWidth="1"/>
    <col min="5901" max="5901" width="22.75" style="8" bestFit="1"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16.875" style="8" bestFit="1" customWidth="1"/>
    <col min="6147" max="6147" width="21.75" style="8" bestFit="1" customWidth="1"/>
    <col min="6148" max="6148" width="12.625" style="8" customWidth="1"/>
    <col min="6149" max="6149" width="35.625" style="8" customWidth="1"/>
    <col min="6150" max="6150" width="6.25" style="8" customWidth="1"/>
    <col min="6151" max="6152" width="9.875" style="8" bestFit="1" customWidth="1"/>
    <col min="6153" max="6153" width="5.75" style="8" customWidth="1"/>
    <col min="6154" max="6154" width="30.625" style="8" customWidth="1"/>
    <col min="6155" max="6155" width="11.375" style="8" customWidth="1"/>
    <col min="6156" max="6156" width="6.625" style="8" customWidth="1"/>
    <col min="6157" max="6157" width="22.75" style="8" bestFit="1"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16.875" style="8" bestFit="1" customWidth="1"/>
    <col min="6403" max="6403" width="21.75" style="8" bestFit="1" customWidth="1"/>
    <col min="6404" max="6404" width="12.625" style="8" customWidth="1"/>
    <col min="6405" max="6405" width="35.625" style="8" customWidth="1"/>
    <col min="6406" max="6406" width="6.25" style="8" customWidth="1"/>
    <col min="6407" max="6408" width="9.875" style="8" bestFit="1" customWidth="1"/>
    <col min="6409" max="6409" width="5.75" style="8" customWidth="1"/>
    <col min="6410" max="6410" width="30.625" style="8" customWidth="1"/>
    <col min="6411" max="6411" width="11.375" style="8" customWidth="1"/>
    <col min="6412" max="6412" width="6.625" style="8" customWidth="1"/>
    <col min="6413" max="6413" width="22.75" style="8" bestFit="1"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16.875" style="8" bestFit="1" customWidth="1"/>
    <col min="6659" max="6659" width="21.75" style="8" bestFit="1" customWidth="1"/>
    <col min="6660" max="6660" width="12.625" style="8" customWidth="1"/>
    <col min="6661" max="6661" width="35.625" style="8" customWidth="1"/>
    <col min="6662" max="6662" width="6.25" style="8" customWidth="1"/>
    <col min="6663" max="6664" width="9.875" style="8" bestFit="1" customWidth="1"/>
    <col min="6665" max="6665" width="5.75" style="8" customWidth="1"/>
    <col min="6666" max="6666" width="30.625" style="8" customWidth="1"/>
    <col min="6667" max="6667" width="11.375" style="8" customWidth="1"/>
    <col min="6668" max="6668" width="6.625" style="8" customWidth="1"/>
    <col min="6669" max="6669" width="22.75" style="8" bestFit="1"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16.875" style="8" bestFit="1" customWidth="1"/>
    <col min="6915" max="6915" width="21.75" style="8" bestFit="1" customWidth="1"/>
    <col min="6916" max="6916" width="12.625" style="8" customWidth="1"/>
    <col min="6917" max="6917" width="35.625" style="8" customWidth="1"/>
    <col min="6918" max="6918" width="6.25" style="8" customWidth="1"/>
    <col min="6919" max="6920" width="9.875" style="8" bestFit="1" customWidth="1"/>
    <col min="6921" max="6921" width="5.75" style="8" customWidth="1"/>
    <col min="6922" max="6922" width="30.625" style="8" customWidth="1"/>
    <col min="6923" max="6923" width="11.375" style="8" customWidth="1"/>
    <col min="6924" max="6924" width="6.625" style="8" customWidth="1"/>
    <col min="6925" max="6925" width="22.75" style="8" bestFit="1"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16.875" style="8" bestFit="1" customWidth="1"/>
    <col min="7171" max="7171" width="21.75" style="8" bestFit="1" customWidth="1"/>
    <col min="7172" max="7172" width="12.625" style="8" customWidth="1"/>
    <col min="7173" max="7173" width="35.625" style="8" customWidth="1"/>
    <col min="7174" max="7174" width="6.25" style="8" customWidth="1"/>
    <col min="7175" max="7176" width="9.875" style="8" bestFit="1" customWidth="1"/>
    <col min="7177" max="7177" width="5.75" style="8" customWidth="1"/>
    <col min="7178" max="7178" width="30.625" style="8" customWidth="1"/>
    <col min="7179" max="7179" width="11.375" style="8" customWidth="1"/>
    <col min="7180" max="7180" width="6.625" style="8" customWidth="1"/>
    <col min="7181" max="7181" width="22.75" style="8" bestFit="1"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16.875" style="8" bestFit="1" customWidth="1"/>
    <col min="7427" max="7427" width="21.75" style="8" bestFit="1" customWidth="1"/>
    <col min="7428" max="7428" width="12.625" style="8" customWidth="1"/>
    <col min="7429" max="7429" width="35.625" style="8" customWidth="1"/>
    <col min="7430" max="7430" width="6.25" style="8" customWidth="1"/>
    <col min="7431" max="7432" width="9.875" style="8" bestFit="1" customWidth="1"/>
    <col min="7433" max="7433" width="5.75" style="8" customWidth="1"/>
    <col min="7434" max="7434" width="30.625" style="8" customWidth="1"/>
    <col min="7435" max="7435" width="11.375" style="8" customWidth="1"/>
    <col min="7436" max="7436" width="6.625" style="8" customWidth="1"/>
    <col min="7437" max="7437" width="22.75" style="8" bestFit="1"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16.875" style="8" bestFit="1" customWidth="1"/>
    <col min="7683" max="7683" width="21.75" style="8" bestFit="1" customWidth="1"/>
    <col min="7684" max="7684" width="12.625" style="8" customWidth="1"/>
    <col min="7685" max="7685" width="35.625" style="8" customWidth="1"/>
    <col min="7686" max="7686" width="6.25" style="8" customWidth="1"/>
    <col min="7687" max="7688" width="9.875" style="8" bestFit="1" customWidth="1"/>
    <col min="7689" max="7689" width="5.75" style="8" customWidth="1"/>
    <col min="7690" max="7690" width="30.625" style="8" customWidth="1"/>
    <col min="7691" max="7691" width="11.375" style="8" customWidth="1"/>
    <col min="7692" max="7692" width="6.625" style="8" customWidth="1"/>
    <col min="7693" max="7693" width="22.75" style="8" bestFit="1"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16.875" style="8" bestFit="1" customWidth="1"/>
    <col min="7939" max="7939" width="21.75" style="8" bestFit="1" customWidth="1"/>
    <col min="7940" max="7940" width="12.625" style="8" customWidth="1"/>
    <col min="7941" max="7941" width="35.625" style="8" customWidth="1"/>
    <col min="7942" max="7942" width="6.25" style="8" customWidth="1"/>
    <col min="7943" max="7944" width="9.875" style="8" bestFit="1" customWidth="1"/>
    <col min="7945" max="7945" width="5.75" style="8" customWidth="1"/>
    <col min="7946" max="7946" width="30.625" style="8" customWidth="1"/>
    <col min="7947" max="7947" width="11.375" style="8" customWidth="1"/>
    <col min="7948" max="7948" width="6.625" style="8" customWidth="1"/>
    <col min="7949" max="7949" width="22.75" style="8" bestFit="1"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16.875" style="8" bestFit="1" customWidth="1"/>
    <col min="8195" max="8195" width="21.75" style="8" bestFit="1" customWidth="1"/>
    <col min="8196" max="8196" width="12.625" style="8" customWidth="1"/>
    <col min="8197" max="8197" width="35.625" style="8" customWidth="1"/>
    <col min="8198" max="8198" width="6.25" style="8" customWidth="1"/>
    <col min="8199" max="8200" width="9.875" style="8" bestFit="1" customWidth="1"/>
    <col min="8201" max="8201" width="5.75" style="8" customWidth="1"/>
    <col min="8202" max="8202" width="30.625" style="8" customWidth="1"/>
    <col min="8203" max="8203" width="11.375" style="8" customWidth="1"/>
    <col min="8204" max="8204" width="6.625" style="8" customWidth="1"/>
    <col min="8205" max="8205" width="22.75" style="8" bestFit="1"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16.875" style="8" bestFit="1" customWidth="1"/>
    <col min="8451" max="8451" width="21.75" style="8" bestFit="1" customWidth="1"/>
    <col min="8452" max="8452" width="12.625" style="8" customWidth="1"/>
    <col min="8453" max="8453" width="35.625" style="8" customWidth="1"/>
    <col min="8454" max="8454" width="6.25" style="8" customWidth="1"/>
    <col min="8455" max="8456" width="9.875" style="8" bestFit="1" customWidth="1"/>
    <col min="8457" max="8457" width="5.75" style="8" customWidth="1"/>
    <col min="8458" max="8458" width="30.625" style="8" customWidth="1"/>
    <col min="8459" max="8459" width="11.375" style="8" customWidth="1"/>
    <col min="8460" max="8460" width="6.625" style="8" customWidth="1"/>
    <col min="8461" max="8461" width="22.75" style="8" bestFit="1"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16.875" style="8" bestFit="1" customWidth="1"/>
    <col min="8707" max="8707" width="21.75" style="8" bestFit="1" customWidth="1"/>
    <col min="8708" max="8708" width="12.625" style="8" customWidth="1"/>
    <col min="8709" max="8709" width="35.625" style="8" customWidth="1"/>
    <col min="8710" max="8710" width="6.25" style="8" customWidth="1"/>
    <col min="8711" max="8712" width="9.875" style="8" bestFit="1" customWidth="1"/>
    <col min="8713" max="8713" width="5.75" style="8" customWidth="1"/>
    <col min="8714" max="8714" width="30.625" style="8" customWidth="1"/>
    <col min="8715" max="8715" width="11.375" style="8" customWidth="1"/>
    <col min="8716" max="8716" width="6.625" style="8" customWidth="1"/>
    <col min="8717" max="8717" width="22.75" style="8" bestFit="1"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16.875" style="8" bestFit="1" customWidth="1"/>
    <col min="8963" max="8963" width="21.75" style="8" bestFit="1" customWidth="1"/>
    <col min="8964" max="8964" width="12.625" style="8" customWidth="1"/>
    <col min="8965" max="8965" width="35.625" style="8" customWidth="1"/>
    <col min="8966" max="8966" width="6.25" style="8" customWidth="1"/>
    <col min="8967" max="8968" width="9.875" style="8" bestFit="1" customWidth="1"/>
    <col min="8969" max="8969" width="5.75" style="8" customWidth="1"/>
    <col min="8970" max="8970" width="30.625" style="8" customWidth="1"/>
    <col min="8971" max="8971" width="11.375" style="8" customWidth="1"/>
    <col min="8972" max="8972" width="6.625" style="8" customWidth="1"/>
    <col min="8973" max="8973" width="22.75" style="8" bestFit="1"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16.875" style="8" bestFit="1" customWidth="1"/>
    <col min="9219" max="9219" width="21.75" style="8" bestFit="1" customWidth="1"/>
    <col min="9220" max="9220" width="12.625" style="8" customWidth="1"/>
    <col min="9221" max="9221" width="35.625" style="8" customWidth="1"/>
    <col min="9222" max="9222" width="6.25" style="8" customWidth="1"/>
    <col min="9223" max="9224" width="9.875" style="8" bestFit="1" customWidth="1"/>
    <col min="9225" max="9225" width="5.75" style="8" customWidth="1"/>
    <col min="9226" max="9226" width="30.625" style="8" customWidth="1"/>
    <col min="9227" max="9227" width="11.375" style="8" customWidth="1"/>
    <col min="9228" max="9228" width="6.625" style="8" customWidth="1"/>
    <col min="9229" max="9229" width="22.75" style="8" bestFit="1"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16.875" style="8" bestFit="1" customWidth="1"/>
    <col min="9475" max="9475" width="21.75" style="8" bestFit="1" customWidth="1"/>
    <col min="9476" max="9476" width="12.625" style="8" customWidth="1"/>
    <col min="9477" max="9477" width="35.625" style="8" customWidth="1"/>
    <col min="9478" max="9478" width="6.25" style="8" customWidth="1"/>
    <col min="9479" max="9480" width="9.875" style="8" bestFit="1" customWidth="1"/>
    <col min="9481" max="9481" width="5.75" style="8" customWidth="1"/>
    <col min="9482" max="9482" width="30.625" style="8" customWidth="1"/>
    <col min="9483" max="9483" width="11.375" style="8" customWidth="1"/>
    <col min="9484" max="9484" width="6.625" style="8" customWidth="1"/>
    <col min="9485" max="9485" width="22.75" style="8" bestFit="1"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16.875" style="8" bestFit="1" customWidth="1"/>
    <col min="9731" max="9731" width="21.75" style="8" bestFit="1" customWidth="1"/>
    <col min="9732" max="9732" width="12.625" style="8" customWidth="1"/>
    <col min="9733" max="9733" width="35.625" style="8" customWidth="1"/>
    <col min="9734" max="9734" width="6.25" style="8" customWidth="1"/>
    <col min="9735" max="9736" width="9.875" style="8" bestFit="1" customWidth="1"/>
    <col min="9737" max="9737" width="5.75" style="8" customWidth="1"/>
    <col min="9738" max="9738" width="30.625" style="8" customWidth="1"/>
    <col min="9739" max="9739" width="11.375" style="8" customWidth="1"/>
    <col min="9740" max="9740" width="6.625" style="8" customWidth="1"/>
    <col min="9741" max="9741" width="22.75" style="8" bestFit="1"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16.875" style="8" bestFit="1" customWidth="1"/>
    <col min="9987" max="9987" width="21.75" style="8" bestFit="1" customWidth="1"/>
    <col min="9988" max="9988" width="12.625" style="8" customWidth="1"/>
    <col min="9989" max="9989" width="35.625" style="8" customWidth="1"/>
    <col min="9990" max="9990" width="6.25" style="8" customWidth="1"/>
    <col min="9991" max="9992" width="9.875" style="8" bestFit="1" customWidth="1"/>
    <col min="9993" max="9993" width="5.75" style="8" customWidth="1"/>
    <col min="9994" max="9994" width="30.625" style="8" customWidth="1"/>
    <col min="9995" max="9995" width="11.375" style="8" customWidth="1"/>
    <col min="9996" max="9996" width="6.625" style="8" customWidth="1"/>
    <col min="9997" max="9997" width="22.75" style="8" bestFit="1"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16.875" style="8" bestFit="1" customWidth="1"/>
    <col min="10243" max="10243" width="21.75" style="8" bestFit="1" customWidth="1"/>
    <col min="10244" max="10244" width="12.625" style="8" customWidth="1"/>
    <col min="10245" max="10245" width="35.625" style="8" customWidth="1"/>
    <col min="10246" max="10246" width="6.25" style="8" customWidth="1"/>
    <col min="10247" max="10248" width="9.875" style="8" bestFit="1" customWidth="1"/>
    <col min="10249" max="10249" width="5.75" style="8" customWidth="1"/>
    <col min="10250" max="10250" width="30.625" style="8" customWidth="1"/>
    <col min="10251" max="10251" width="11.375" style="8" customWidth="1"/>
    <col min="10252" max="10252" width="6.625" style="8" customWidth="1"/>
    <col min="10253" max="10253" width="22.75" style="8" bestFit="1"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16.875" style="8" bestFit="1" customWidth="1"/>
    <col min="10499" max="10499" width="21.75" style="8" bestFit="1" customWidth="1"/>
    <col min="10500" max="10500" width="12.625" style="8" customWidth="1"/>
    <col min="10501" max="10501" width="35.625" style="8" customWidth="1"/>
    <col min="10502" max="10502" width="6.25" style="8" customWidth="1"/>
    <col min="10503" max="10504" width="9.875" style="8" bestFit="1" customWidth="1"/>
    <col min="10505" max="10505" width="5.75" style="8" customWidth="1"/>
    <col min="10506" max="10506" width="30.625" style="8" customWidth="1"/>
    <col min="10507" max="10507" width="11.375" style="8" customWidth="1"/>
    <col min="10508" max="10508" width="6.625" style="8" customWidth="1"/>
    <col min="10509" max="10509" width="22.75" style="8" bestFit="1"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16.875" style="8" bestFit="1" customWidth="1"/>
    <col min="10755" max="10755" width="21.75" style="8" bestFit="1" customWidth="1"/>
    <col min="10756" max="10756" width="12.625" style="8" customWidth="1"/>
    <col min="10757" max="10757" width="35.625" style="8" customWidth="1"/>
    <col min="10758" max="10758" width="6.25" style="8" customWidth="1"/>
    <col min="10759" max="10760" width="9.875" style="8" bestFit="1" customWidth="1"/>
    <col min="10761" max="10761" width="5.75" style="8" customWidth="1"/>
    <col min="10762" max="10762" width="30.625" style="8" customWidth="1"/>
    <col min="10763" max="10763" width="11.375" style="8" customWidth="1"/>
    <col min="10764" max="10764" width="6.625" style="8" customWidth="1"/>
    <col min="10765" max="10765" width="22.75" style="8" bestFit="1"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16.875" style="8" bestFit="1" customWidth="1"/>
    <col min="11011" max="11011" width="21.75" style="8" bestFit="1" customWidth="1"/>
    <col min="11012" max="11012" width="12.625" style="8" customWidth="1"/>
    <col min="11013" max="11013" width="35.625" style="8" customWidth="1"/>
    <col min="11014" max="11014" width="6.25" style="8" customWidth="1"/>
    <col min="11015" max="11016" width="9.875" style="8" bestFit="1" customWidth="1"/>
    <col min="11017" max="11017" width="5.75" style="8" customWidth="1"/>
    <col min="11018" max="11018" width="30.625" style="8" customWidth="1"/>
    <col min="11019" max="11019" width="11.375" style="8" customWidth="1"/>
    <col min="11020" max="11020" width="6.625" style="8" customWidth="1"/>
    <col min="11021" max="11021" width="22.75" style="8" bestFit="1"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16.875" style="8" bestFit="1" customWidth="1"/>
    <col min="11267" max="11267" width="21.75" style="8" bestFit="1" customWidth="1"/>
    <col min="11268" max="11268" width="12.625" style="8" customWidth="1"/>
    <col min="11269" max="11269" width="35.625" style="8" customWidth="1"/>
    <col min="11270" max="11270" width="6.25" style="8" customWidth="1"/>
    <col min="11271" max="11272" width="9.875" style="8" bestFit="1" customWidth="1"/>
    <col min="11273" max="11273" width="5.75" style="8" customWidth="1"/>
    <col min="11274" max="11274" width="30.625" style="8" customWidth="1"/>
    <col min="11275" max="11275" width="11.375" style="8" customWidth="1"/>
    <col min="11276" max="11276" width="6.625" style="8" customWidth="1"/>
    <col min="11277" max="11277" width="22.75" style="8" bestFit="1"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16.875" style="8" bestFit="1" customWidth="1"/>
    <col min="11523" max="11523" width="21.75" style="8" bestFit="1" customWidth="1"/>
    <col min="11524" max="11524" width="12.625" style="8" customWidth="1"/>
    <col min="11525" max="11525" width="35.625" style="8" customWidth="1"/>
    <col min="11526" max="11526" width="6.25" style="8" customWidth="1"/>
    <col min="11527" max="11528" width="9.875" style="8" bestFit="1" customWidth="1"/>
    <col min="11529" max="11529" width="5.75" style="8" customWidth="1"/>
    <col min="11530" max="11530" width="30.625" style="8" customWidth="1"/>
    <col min="11531" max="11531" width="11.375" style="8" customWidth="1"/>
    <col min="11532" max="11532" width="6.625" style="8" customWidth="1"/>
    <col min="11533" max="11533" width="22.75" style="8" bestFit="1"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16.875" style="8" bestFit="1" customWidth="1"/>
    <col min="11779" max="11779" width="21.75" style="8" bestFit="1" customWidth="1"/>
    <col min="11780" max="11780" width="12.625" style="8" customWidth="1"/>
    <col min="11781" max="11781" width="35.625" style="8" customWidth="1"/>
    <col min="11782" max="11782" width="6.25" style="8" customWidth="1"/>
    <col min="11783" max="11784" width="9.875" style="8" bestFit="1" customWidth="1"/>
    <col min="11785" max="11785" width="5.75" style="8" customWidth="1"/>
    <col min="11786" max="11786" width="30.625" style="8" customWidth="1"/>
    <col min="11787" max="11787" width="11.375" style="8" customWidth="1"/>
    <col min="11788" max="11788" width="6.625" style="8" customWidth="1"/>
    <col min="11789" max="11789" width="22.75" style="8" bestFit="1"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16.875" style="8" bestFit="1" customWidth="1"/>
    <col min="12035" max="12035" width="21.75" style="8" bestFit="1" customWidth="1"/>
    <col min="12036" max="12036" width="12.625" style="8" customWidth="1"/>
    <col min="12037" max="12037" width="35.625" style="8" customWidth="1"/>
    <col min="12038" max="12038" width="6.25" style="8" customWidth="1"/>
    <col min="12039" max="12040" width="9.875" style="8" bestFit="1" customWidth="1"/>
    <col min="12041" max="12041" width="5.75" style="8" customWidth="1"/>
    <col min="12042" max="12042" width="30.625" style="8" customWidth="1"/>
    <col min="12043" max="12043" width="11.375" style="8" customWidth="1"/>
    <col min="12044" max="12044" width="6.625" style="8" customWidth="1"/>
    <col min="12045" max="12045" width="22.75" style="8" bestFit="1"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16.875" style="8" bestFit="1" customWidth="1"/>
    <col min="12291" max="12291" width="21.75" style="8" bestFit="1" customWidth="1"/>
    <col min="12292" max="12292" width="12.625" style="8" customWidth="1"/>
    <col min="12293" max="12293" width="35.625" style="8" customWidth="1"/>
    <col min="12294" max="12294" width="6.25" style="8" customWidth="1"/>
    <col min="12295" max="12296" width="9.875" style="8" bestFit="1" customWidth="1"/>
    <col min="12297" max="12297" width="5.75" style="8" customWidth="1"/>
    <col min="12298" max="12298" width="30.625" style="8" customWidth="1"/>
    <col min="12299" max="12299" width="11.375" style="8" customWidth="1"/>
    <col min="12300" max="12300" width="6.625" style="8" customWidth="1"/>
    <col min="12301" max="12301" width="22.75" style="8" bestFit="1"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16.875" style="8" bestFit="1" customWidth="1"/>
    <col min="12547" max="12547" width="21.75" style="8" bestFit="1" customWidth="1"/>
    <col min="12548" max="12548" width="12.625" style="8" customWidth="1"/>
    <col min="12549" max="12549" width="35.625" style="8" customWidth="1"/>
    <col min="12550" max="12550" width="6.25" style="8" customWidth="1"/>
    <col min="12551" max="12552" width="9.875" style="8" bestFit="1" customWidth="1"/>
    <col min="12553" max="12553" width="5.75" style="8" customWidth="1"/>
    <col min="12554" max="12554" width="30.625" style="8" customWidth="1"/>
    <col min="12555" max="12555" width="11.375" style="8" customWidth="1"/>
    <col min="12556" max="12556" width="6.625" style="8" customWidth="1"/>
    <col min="12557" max="12557" width="22.75" style="8" bestFit="1"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16.875" style="8" bestFit="1" customWidth="1"/>
    <col min="12803" max="12803" width="21.75" style="8" bestFit="1" customWidth="1"/>
    <col min="12804" max="12804" width="12.625" style="8" customWidth="1"/>
    <col min="12805" max="12805" width="35.625" style="8" customWidth="1"/>
    <col min="12806" max="12806" width="6.25" style="8" customWidth="1"/>
    <col min="12807" max="12808" width="9.875" style="8" bestFit="1" customWidth="1"/>
    <col min="12809" max="12809" width="5.75" style="8" customWidth="1"/>
    <col min="12810" max="12810" width="30.625" style="8" customWidth="1"/>
    <col min="12811" max="12811" width="11.375" style="8" customWidth="1"/>
    <col min="12812" max="12812" width="6.625" style="8" customWidth="1"/>
    <col min="12813" max="12813" width="22.75" style="8" bestFit="1"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16.875" style="8" bestFit="1" customWidth="1"/>
    <col min="13059" max="13059" width="21.75" style="8" bestFit="1" customWidth="1"/>
    <col min="13060" max="13060" width="12.625" style="8" customWidth="1"/>
    <col min="13061" max="13061" width="35.625" style="8" customWidth="1"/>
    <col min="13062" max="13062" width="6.25" style="8" customWidth="1"/>
    <col min="13063" max="13064" width="9.875" style="8" bestFit="1" customWidth="1"/>
    <col min="13065" max="13065" width="5.75" style="8" customWidth="1"/>
    <col min="13066" max="13066" width="30.625" style="8" customWidth="1"/>
    <col min="13067" max="13067" width="11.375" style="8" customWidth="1"/>
    <col min="13068" max="13068" width="6.625" style="8" customWidth="1"/>
    <col min="13069" max="13069" width="22.75" style="8" bestFit="1"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16.875" style="8" bestFit="1" customWidth="1"/>
    <col min="13315" max="13315" width="21.75" style="8" bestFit="1" customWidth="1"/>
    <col min="13316" max="13316" width="12.625" style="8" customWidth="1"/>
    <col min="13317" max="13317" width="35.625" style="8" customWidth="1"/>
    <col min="13318" max="13318" width="6.25" style="8" customWidth="1"/>
    <col min="13319" max="13320" width="9.875" style="8" bestFit="1" customWidth="1"/>
    <col min="13321" max="13321" width="5.75" style="8" customWidth="1"/>
    <col min="13322" max="13322" width="30.625" style="8" customWidth="1"/>
    <col min="13323" max="13323" width="11.375" style="8" customWidth="1"/>
    <col min="13324" max="13324" width="6.625" style="8" customWidth="1"/>
    <col min="13325" max="13325" width="22.75" style="8" bestFit="1"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16.875" style="8" bestFit="1" customWidth="1"/>
    <col min="13571" max="13571" width="21.75" style="8" bestFit="1" customWidth="1"/>
    <col min="13572" max="13572" width="12.625" style="8" customWidth="1"/>
    <col min="13573" max="13573" width="35.625" style="8" customWidth="1"/>
    <col min="13574" max="13574" width="6.25" style="8" customWidth="1"/>
    <col min="13575" max="13576" width="9.875" style="8" bestFit="1" customWidth="1"/>
    <col min="13577" max="13577" width="5.75" style="8" customWidth="1"/>
    <col min="13578" max="13578" width="30.625" style="8" customWidth="1"/>
    <col min="13579" max="13579" width="11.375" style="8" customWidth="1"/>
    <col min="13580" max="13580" width="6.625" style="8" customWidth="1"/>
    <col min="13581" max="13581" width="22.75" style="8" bestFit="1"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16.875" style="8" bestFit="1" customWidth="1"/>
    <col min="13827" max="13827" width="21.75" style="8" bestFit="1" customWidth="1"/>
    <col min="13828" max="13828" width="12.625" style="8" customWidth="1"/>
    <col min="13829" max="13829" width="35.625" style="8" customWidth="1"/>
    <col min="13830" max="13830" width="6.25" style="8" customWidth="1"/>
    <col min="13831" max="13832" width="9.875" style="8" bestFit="1" customWidth="1"/>
    <col min="13833" max="13833" width="5.75" style="8" customWidth="1"/>
    <col min="13834" max="13834" width="30.625" style="8" customWidth="1"/>
    <col min="13835" max="13835" width="11.375" style="8" customWidth="1"/>
    <col min="13836" max="13836" width="6.625" style="8" customWidth="1"/>
    <col min="13837" max="13837" width="22.75" style="8" bestFit="1"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16.875" style="8" bestFit="1" customWidth="1"/>
    <col min="14083" max="14083" width="21.75" style="8" bestFit="1" customWidth="1"/>
    <col min="14084" max="14084" width="12.625" style="8" customWidth="1"/>
    <col min="14085" max="14085" width="35.625" style="8" customWidth="1"/>
    <col min="14086" max="14086" width="6.25" style="8" customWidth="1"/>
    <col min="14087" max="14088" width="9.875" style="8" bestFit="1" customWidth="1"/>
    <col min="14089" max="14089" width="5.75" style="8" customWidth="1"/>
    <col min="14090" max="14090" width="30.625" style="8" customWidth="1"/>
    <col min="14091" max="14091" width="11.375" style="8" customWidth="1"/>
    <col min="14092" max="14092" width="6.625" style="8" customWidth="1"/>
    <col min="14093" max="14093" width="22.75" style="8" bestFit="1"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16.875" style="8" bestFit="1" customWidth="1"/>
    <col min="14339" max="14339" width="21.75" style="8" bestFit="1" customWidth="1"/>
    <col min="14340" max="14340" width="12.625" style="8" customWidth="1"/>
    <col min="14341" max="14341" width="35.625" style="8" customWidth="1"/>
    <col min="14342" max="14342" width="6.25" style="8" customWidth="1"/>
    <col min="14343" max="14344" width="9.875" style="8" bestFit="1" customWidth="1"/>
    <col min="14345" max="14345" width="5.75" style="8" customWidth="1"/>
    <col min="14346" max="14346" width="30.625" style="8" customWidth="1"/>
    <col min="14347" max="14347" width="11.375" style="8" customWidth="1"/>
    <col min="14348" max="14348" width="6.625" style="8" customWidth="1"/>
    <col min="14349" max="14349" width="22.75" style="8" bestFit="1"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16.875" style="8" bestFit="1" customWidth="1"/>
    <col min="14595" max="14595" width="21.75" style="8" bestFit="1" customWidth="1"/>
    <col min="14596" max="14596" width="12.625" style="8" customWidth="1"/>
    <col min="14597" max="14597" width="35.625" style="8" customWidth="1"/>
    <col min="14598" max="14598" width="6.25" style="8" customWidth="1"/>
    <col min="14599" max="14600" width="9.875" style="8" bestFit="1" customWidth="1"/>
    <col min="14601" max="14601" width="5.75" style="8" customWidth="1"/>
    <col min="14602" max="14602" width="30.625" style="8" customWidth="1"/>
    <col min="14603" max="14603" width="11.375" style="8" customWidth="1"/>
    <col min="14604" max="14604" width="6.625" style="8" customWidth="1"/>
    <col min="14605" max="14605" width="22.75" style="8" bestFit="1"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16.875" style="8" bestFit="1" customWidth="1"/>
    <col min="14851" max="14851" width="21.75" style="8" bestFit="1" customWidth="1"/>
    <col min="14852" max="14852" width="12.625" style="8" customWidth="1"/>
    <col min="14853" max="14853" width="35.625" style="8" customWidth="1"/>
    <col min="14854" max="14854" width="6.25" style="8" customWidth="1"/>
    <col min="14855" max="14856" width="9.875" style="8" bestFit="1" customWidth="1"/>
    <col min="14857" max="14857" width="5.75" style="8" customWidth="1"/>
    <col min="14858" max="14858" width="30.625" style="8" customWidth="1"/>
    <col min="14859" max="14859" width="11.375" style="8" customWidth="1"/>
    <col min="14860" max="14860" width="6.625" style="8" customWidth="1"/>
    <col min="14861" max="14861" width="22.75" style="8" bestFit="1"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16.875" style="8" bestFit="1" customWidth="1"/>
    <col min="15107" max="15107" width="21.75" style="8" bestFit="1" customWidth="1"/>
    <col min="15108" max="15108" width="12.625" style="8" customWidth="1"/>
    <col min="15109" max="15109" width="35.625" style="8" customWidth="1"/>
    <col min="15110" max="15110" width="6.25" style="8" customWidth="1"/>
    <col min="15111" max="15112" width="9.875" style="8" bestFit="1" customWidth="1"/>
    <col min="15113" max="15113" width="5.75" style="8" customWidth="1"/>
    <col min="15114" max="15114" width="30.625" style="8" customWidth="1"/>
    <col min="15115" max="15115" width="11.375" style="8" customWidth="1"/>
    <col min="15116" max="15116" width="6.625" style="8" customWidth="1"/>
    <col min="15117" max="15117" width="22.75" style="8" bestFit="1"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16.875" style="8" bestFit="1" customWidth="1"/>
    <col min="15363" max="15363" width="21.75" style="8" bestFit="1" customWidth="1"/>
    <col min="15364" max="15364" width="12.625" style="8" customWidth="1"/>
    <col min="15365" max="15365" width="35.625" style="8" customWidth="1"/>
    <col min="15366" max="15366" width="6.25" style="8" customWidth="1"/>
    <col min="15367" max="15368" width="9.875" style="8" bestFit="1" customWidth="1"/>
    <col min="15369" max="15369" width="5.75" style="8" customWidth="1"/>
    <col min="15370" max="15370" width="30.625" style="8" customWidth="1"/>
    <col min="15371" max="15371" width="11.375" style="8" customWidth="1"/>
    <col min="15372" max="15372" width="6.625" style="8" customWidth="1"/>
    <col min="15373" max="15373" width="22.75" style="8" bestFit="1"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16.875" style="8" bestFit="1" customWidth="1"/>
    <col min="15619" max="15619" width="21.75" style="8" bestFit="1" customWidth="1"/>
    <col min="15620" max="15620" width="12.625" style="8" customWidth="1"/>
    <col min="15621" max="15621" width="35.625" style="8" customWidth="1"/>
    <col min="15622" max="15622" width="6.25" style="8" customWidth="1"/>
    <col min="15623" max="15624" width="9.875" style="8" bestFit="1" customWidth="1"/>
    <col min="15625" max="15625" width="5.75" style="8" customWidth="1"/>
    <col min="15626" max="15626" width="30.625" style="8" customWidth="1"/>
    <col min="15627" max="15627" width="11.375" style="8" customWidth="1"/>
    <col min="15628" max="15628" width="6.625" style="8" customWidth="1"/>
    <col min="15629" max="15629" width="22.75" style="8" bestFit="1"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16.875" style="8" bestFit="1" customWidth="1"/>
    <col min="15875" max="15875" width="21.75" style="8" bestFit="1" customWidth="1"/>
    <col min="15876" max="15876" width="12.625" style="8" customWidth="1"/>
    <col min="15877" max="15877" width="35.625" style="8" customWidth="1"/>
    <col min="15878" max="15878" width="6.25" style="8" customWidth="1"/>
    <col min="15879" max="15880" width="9.875" style="8" bestFit="1" customWidth="1"/>
    <col min="15881" max="15881" width="5.75" style="8" customWidth="1"/>
    <col min="15882" max="15882" width="30.625" style="8" customWidth="1"/>
    <col min="15883" max="15883" width="11.375" style="8" customWidth="1"/>
    <col min="15884" max="15884" width="6.625" style="8" customWidth="1"/>
    <col min="15885" max="15885" width="22.75" style="8" bestFit="1"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16.875" style="8" bestFit="1" customWidth="1"/>
    <col min="16131" max="16131" width="21.75" style="8" bestFit="1" customWidth="1"/>
    <col min="16132" max="16132" width="12.625" style="8" customWidth="1"/>
    <col min="16133" max="16133" width="35.625" style="8" customWidth="1"/>
    <col min="16134" max="16134" width="6.25" style="8" customWidth="1"/>
    <col min="16135" max="16136" width="9.875" style="8" bestFit="1" customWidth="1"/>
    <col min="16137" max="16137" width="5.75" style="8" customWidth="1"/>
    <col min="16138" max="16138" width="30.625" style="8" customWidth="1"/>
    <col min="16139" max="16139" width="11.375" style="8" customWidth="1"/>
    <col min="16140" max="16140" width="6.625" style="8" customWidth="1"/>
    <col min="16141" max="16141" width="22.75" style="8" bestFit="1"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2365</v>
      </c>
      <c r="G2" s="4" t="s">
        <v>2</v>
      </c>
      <c r="H2" s="5"/>
      <c r="I2" s="6"/>
      <c r="J2" s="7">
        <f>SUM(H:H)</f>
        <v>6049</v>
      </c>
    </row>
    <row r="3" spans="2:17" ht="20.100000000000001" customHeight="1">
      <c r="B3" s="1" t="s">
        <v>3</v>
      </c>
      <c r="C3" s="1"/>
      <c r="D3" s="1"/>
      <c r="E3" s="98" t="s">
        <v>2366</v>
      </c>
    </row>
    <row r="4" spans="2:17" ht="20.100000000000001" customHeight="1">
      <c r="B4" s="1" t="s">
        <v>5</v>
      </c>
      <c r="C4" s="1"/>
      <c r="D4" s="1"/>
      <c r="E4" s="98">
        <v>177329</v>
      </c>
    </row>
    <row r="5" spans="2:17" ht="20.100000000000001" customHeight="1">
      <c r="B5" s="1" t="s">
        <v>6</v>
      </c>
      <c r="C5" s="1"/>
      <c r="D5" s="1"/>
      <c r="E5" s="102"/>
    </row>
    <row r="6" spans="2:17" ht="20.100000000000001" customHeight="1">
      <c r="B6" s="1" t="s">
        <v>7</v>
      </c>
      <c r="C6" s="1"/>
      <c r="D6" s="1"/>
      <c r="E6" s="102"/>
    </row>
    <row r="8" spans="2:17" s="9" customFormat="1" ht="19.5" customHeight="1">
      <c r="B8" s="21" t="s">
        <v>8</v>
      </c>
      <c r="C8" s="21" t="s">
        <v>9</v>
      </c>
      <c r="D8" s="21" t="s">
        <v>10</v>
      </c>
      <c r="E8" s="22" t="s">
        <v>11</v>
      </c>
      <c r="F8" s="22" t="s">
        <v>12</v>
      </c>
      <c r="G8" s="22" t="s">
        <v>13</v>
      </c>
      <c r="H8" s="167" t="s">
        <v>14</v>
      </c>
      <c r="I8" s="167" t="s">
        <v>15</v>
      </c>
      <c r="J8" s="22" t="s">
        <v>16</v>
      </c>
      <c r="K8" s="22" t="s">
        <v>17</v>
      </c>
      <c r="L8" s="22" t="s">
        <v>18</v>
      </c>
      <c r="M8" s="21" t="s">
        <v>19</v>
      </c>
      <c r="N8" s="21" t="s">
        <v>20</v>
      </c>
      <c r="O8" s="22" t="s">
        <v>21</v>
      </c>
      <c r="P8" s="106" t="s">
        <v>22</v>
      </c>
      <c r="Q8" s="106" t="s">
        <v>23</v>
      </c>
    </row>
    <row r="9" spans="2:17" s="9" customFormat="1" ht="19.5" customHeight="1">
      <c r="B9" s="21"/>
      <c r="C9" s="22" t="s">
        <v>35</v>
      </c>
      <c r="D9" s="22" t="s">
        <v>35</v>
      </c>
      <c r="E9" s="31" t="s">
        <v>2367</v>
      </c>
      <c r="F9" s="31">
        <v>1</v>
      </c>
      <c r="G9" s="31">
        <v>168</v>
      </c>
      <c r="H9" s="31">
        <v>168</v>
      </c>
      <c r="I9" s="167"/>
      <c r="J9" s="31" t="s">
        <v>2368</v>
      </c>
      <c r="K9" s="22"/>
      <c r="L9" s="22"/>
      <c r="M9" s="26">
        <v>43945</v>
      </c>
      <c r="N9" s="21"/>
      <c r="O9" s="22"/>
      <c r="P9" s="25">
        <v>43962</v>
      </c>
      <c r="Q9" s="26">
        <v>43962</v>
      </c>
    </row>
    <row r="10" spans="2:17" s="9" customFormat="1" ht="19.5" customHeight="1">
      <c r="B10" s="21"/>
      <c r="C10" s="22" t="s">
        <v>35</v>
      </c>
      <c r="D10" s="22" t="s">
        <v>35</v>
      </c>
      <c r="E10" s="31" t="s">
        <v>2369</v>
      </c>
      <c r="F10" s="31">
        <v>1</v>
      </c>
      <c r="G10" s="31">
        <v>348</v>
      </c>
      <c r="H10" s="31">
        <v>348</v>
      </c>
      <c r="I10" s="167"/>
      <c r="J10" s="31" t="s">
        <v>2370</v>
      </c>
      <c r="K10" s="22"/>
      <c r="L10" s="22"/>
      <c r="M10" s="26">
        <v>43945</v>
      </c>
      <c r="N10" s="21"/>
      <c r="O10" s="32"/>
      <c r="P10" s="25">
        <v>43962</v>
      </c>
      <c r="Q10" s="26">
        <v>43962</v>
      </c>
    </row>
    <row r="11" spans="2:17" s="9" customFormat="1" ht="19.5" customHeight="1">
      <c r="B11" s="21"/>
      <c r="C11" s="22" t="s">
        <v>35</v>
      </c>
      <c r="D11" s="22" t="s">
        <v>35</v>
      </c>
      <c r="E11" s="31" t="s">
        <v>2371</v>
      </c>
      <c r="F11" s="31">
        <v>1</v>
      </c>
      <c r="G11" s="31">
        <v>1544</v>
      </c>
      <c r="H11" s="31">
        <v>1544</v>
      </c>
      <c r="I11" s="167"/>
      <c r="J11" s="31" t="s">
        <v>457</v>
      </c>
      <c r="K11" s="22"/>
      <c r="L11" s="22"/>
      <c r="M11" s="26">
        <v>43945</v>
      </c>
      <c r="N11" s="21"/>
      <c r="O11" s="32"/>
      <c r="P11" s="25">
        <v>43962</v>
      </c>
      <c r="Q11" s="26">
        <v>43962</v>
      </c>
    </row>
    <row r="12" spans="2:17" s="9" customFormat="1" ht="19.5" customHeight="1">
      <c r="B12" s="21"/>
      <c r="C12" s="22" t="s">
        <v>35</v>
      </c>
      <c r="D12" s="22" t="s">
        <v>35</v>
      </c>
      <c r="E12" s="31" t="s">
        <v>2372</v>
      </c>
      <c r="F12" s="31">
        <v>1</v>
      </c>
      <c r="G12" s="31">
        <v>3989</v>
      </c>
      <c r="H12" s="31">
        <v>3989</v>
      </c>
      <c r="I12" s="167"/>
      <c r="J12" s="31" t="s">
        <v>2373</v>
      </c>
      <c r="K12" s="22"/>
      <c r="L12" s="22"/>
      <c r="M12" s="26">
        <v>43945</v>
      </c>
      <c r="N12" s="21"/>
      <c r="O12" s="32"/>
      <c r="P12" s="25">
        <v>43962</v>
      </c>
      <c r="Q12" s="26">
        <v>43962</v>
      </c>
    </row>
    <row r="13" spans="2:17" s="9" customFormat="1" ht="19.5" customHeight="1">
      <c r="B13" s="21"/>
      <c r="C13" s="22"/>
      <c r="D13" s="22"/>
      <c r="E13" s="22"/>
      <c r="F13" s="22"/>
      <c r="G13" s="22"/>
      <c r="H13" s="23"/>
      <c r="I13" s="22"/>
      <c r="J13" s="25"/>
      <c r="K13" s="22"/>
      <c r="L13" s="22"/>
      <c r="M13" s="26"/>
      <c r="N13" s="21"/>
      <c r="O13" s="32"/>
      <c r="P13" s="25"/>
      <c r="Q13" s="26"/>
    </row>
    <row r="14" spans="2:17">
      <c r="Q14" s="194"/>
    </row>
    <row r="15" spans="2:17">
      <c r="Q15" s="194"/>
    </row>
    <row r="16" spans="2:17">
      <c r="Q16" s="194"/>
    </row>
    <row r="17" spans="13:17">
      <c r="M17" s="195"/>
      <c r="Q17" s="194"/>
    </row>
    <row r="18" spans="13:17">
      <c r="Q18" s="194"/>
    </row>
    <row r="19" spans="13:17">
      <c r="M19" s="195"/>
      <c r="Q19" s="194"/>
    </row>
  </sheetData>
  <autoFilter ref="B8:O13" xr:uid="{25BE3A1C-1A55-4564-A822-48B532679996}"/>
  <mergeCells count="6">
    <mergeCell ref="B2:D2"/>
    <mergeCell ref="G2:I2"/>
    <mergeCell ref="B3:D3"/>
    <mergeCell ref="B4:D4"/>
    <mergeCell ref="B5:D5"/>
    <mergeCell ref="B6:D6"/>
  </mergeCells>
  <phoneticPr fontId="4"/>
  <pageMargins left="0.2" right="0.2" top="0.75" bottom="0.75" header="0.3" footer="0.3"/>
  <pageSetup paperSize="9" orientation="landscape"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F4333-72AC-491D-84AE-CFC8274691CD}">
  <dimension ref="B2:Q389"/>
  <sheetViews>
    <sheetView zoomScale="85" zoomScaleNormal="85" workbookViewId="0">
      <pane xSplit="10" ySplit="8" topLeftCell="P372"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51.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51.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51.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51.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51.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51.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51.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51.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51.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51.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51.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51.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51.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51.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51.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51.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51.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51.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51.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51.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51.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51.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51.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51.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51.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51.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51.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51.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51.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51.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51.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51.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51.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51.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51.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51.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51.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51.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51.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51.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51.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51.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51.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51.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51.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51.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51.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51.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51.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51.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51.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51.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51.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51.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51.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51.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51.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51.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51.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51.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51.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51.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51.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51.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4080</v>
      </c>
      <c r="G2" s="4" t="s">
        <v>2</v>
      </c>
      <c r="H2" s="5"/>
      <c r="I2" s="6"/>
      <c r="J2" s="7">
        <f>SUM(H:H)</f>
        <v>2499945</v>
      </c>
    </row>
    <row r="3" spans="2:17" ht="20.100000000000001" customHeight="1">
      <c r="B3" s="1" t="s">
        <v>3</v>
      </c>
      <c r="C3" s="1"/>
      <c r="D3" s="1"/>
      <c r="E3" s="98" t="s">
        <v>4081</v>
      </c>
    </row>
    <row r="4" spans="2:17" ht="20.100000000000001" customHeight="1">
      <c r="B4" s="1" t="s">
        <v>5</v>
      </c>
      <c r="C4" s="1"/>
      <c r="D4" s="1"/>
      <c r="E4" s="98">
        <v>173709</v>
      </c>
    </row>
    <row r="5" spans="2:17" ht="20.100000000000001" customHeight="1">
      <c r="B5" s="1" t="s">
        <v>6</v>
      </c>
      <c r="C5" s="1"/>
      <c r="D5" s="1"/>
      <c r="E5" s="102">
        <v>43865</v>
      </c>
    </row>
    <row r="6" spans="2:17" ht="20.100000000000001" customHeight="1">
      <c r="B6" s="1" t="s">
        <v>7</v>
      </c>
      <c r="C6" s="1"/>
      <c r="D6" s="1"/>
      <c r="E6" s="102">
        <v>44000</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F9*G9</f>
        <v>0</v>
      </c>
      <c r="I9" s="167"/>
      <c r="J9" s="30"/>
      <c r="K9" s="30"/>
      <c r="L9" s="22"/>
      <c r="M9" s="25"/>
      <c r="N9" s="21"/>
      <c r="O9" s="22"/>
      <c r="P9" s="25"/>
      <c r="Q9" s="26"/>
    </row>
    <row r="10" spans="2:17" s="9" customFormat="1" ht="19.7" customHeight="1">
      <c r="B10" s="21">
        <v>1</v>
      </c>
      <c r="C10" s="21" t="s">
        <v>1729</v>
      </c>
      <c r="D10" s="21" t="s">
        <v>1729</v>
      </c>
      <c r="E10" s="211" t="s">
        <v>4082</v>
      </c>
      <c r="F10" s="22">
        <v>1</v>
      </c>
      <c r="G10" s="266">
        <v>550000</v>
      </c>
      <c r="H10" s="266">
        <f t="shared" ref="H10:H16" si="0">F10*G10</f>
        <v>550000</v>
      </c>
      <c r="I10" s="167"/>
      <c r="J10" s="31" t="s">
        <v>4083</v>
      </c>
      <c r="K10" s="22"/>
      <c r="L10" s="22"/>
      <c r="M10" s="25">
        <v>43809</v>
      </c>
      <c r="N10" s="21"/>
      <c r="O10" s="25">
        <v>43865</v>
      </c>
      <c r="P10" s="25">
        <v>43865</v>
      </c>
      <c r="Q10" s="26">
        <v>43865</v>
      </c>
    </row>
    <row r="11" spans="2:17" s="9" customFormat="1" ht="19.7" customHeight="1">
      <c r="B11" s="21">
        <v>1</v>
      </c>
      <c r="C11" s="65" t="s">
        <v>550</v>
      </c>
      <c r="D11" s="65" t="s">
        <v>550</v>
      </c>
      <c r="E11" s="285" t="s">
        <v>4084</v>
      </c>
      <c r="F11" s="1479">
        <v>1</v>
      </c>
      <c r="G11" s="281">
        <v>31500</v>
      </c>
      <c r="H11" s="281">
        <f t="shared" si="0"/>
        <v>31500</v>
      </c>
      <c r="I11" s="283"/>
      <c r="J11" s="285" t="s">
        <v>4085</v>
      </c>
      <c r="K11" s="22"/>
      <c r="L11" s="22"/>
      <c r="M11" s="25">
        <v>43809</v>
      </c>
      <c r="N11" s="21"/>
      <c r="O11" s="25">
        <v>43865</v>
      </c>
      <c r="P11" s="25">
        <v>43865</v>
      </c>
      <c r="Q11" s="26">
        <v>43865</v>
      </c>
    </row>
    <row r="12" spans="2:17" s="9" customFormat="1" ht="19.7" customHeight="1">
      <c r="B12" s="21">
        <v>1</v>
      </c>
      <c r="C12" s="21" t="s">
        <v>550</v>
      </c>
      <c r="D12" s="21" t="s">
        <v>550</v>
      </c>
      <c r="E12" s="30" t="s">
        <v>2290</v>
      </c>
      <c r="F12" s="22">
        <v>1</v>
      </c>
      <c r="G12" s="266">
        <v>14000</v>
      </c>
      <c r="H12" s="266">
        <f>F12*G12</f>
        <v>14000</v>
      </c>
      <c r="I12" s="167"/>
      <c r="J12" s="31"/>
      <c r="K12" s="22"/>
      <c r="L12" s="22"/>
      <c r="M12" s="25">
        <v>43809</v>
      </c>
      <c r="N12" s="21"/>
      <c r="O12" s="25">
        <v>43865</v>
      </c>
      <c r="P12" s="25">
        <v>43865</v>
      </c>
      <c r="Q12" s="26">
        <v>43865</v>
      </c>
    </row>
    <row r="13" spans="2:17" s="9" customFormat="1" ht="19.7" customHeight="1">
      <c r="B13" s="21">
        <v>1</v>
      </c>
      <c r="C13" s="21" t="s">
        <v>550</v>
      </c>
      <c r="D13" s="21" t="s">
        <v>550</v>
      </c>
      <c r="E13" s="30" t="s">
        <v>4086</v>
      </c>
      <c r="F13" s="22">
        <v>1</v>
      </c>
      <c r="G13" s="266">
        <v>14000</v>
      </c>
      <c r="H13" s="266">
        <f>F13*G13</f>
        <v>14000</v>
      </c>
      <c r="I13" s="167"/>
      <c r="J13" s="31"/>
      <c r="K13" s="22"/>
      <c r="L13" s="22"/>
      <c r="M13" s="25">
        <v>43809</v>
      </c>
      <c r="N13" s="21"/>
      <c r="O13" s="25">
        <v>43865</v>
      </c>
      <c r="P13" s="25">
        <v>43865</v>
      </c>
      <c r="Q13" s="26">
        <v>43865</v>
      </c>
    </row>
    <row r="14" spans="2:17" s="9" customFormat="1" ht="19.7" customHeight="1">
      <c r="B14" s="21">
        <v>1</v>
      </c>
      <c r="C14" s="21" t="s">
        <v>1729</v>
      </c>
      <c r="D14" s="21" t="s">
        <v>1729</v>
      </c>
      <c r="E14" s="31" t="s">
        <v>4087</v>
      </c>
      <c r="F14" s="22">
        <v>1</v>
      </c>
      <c r="G14" s="266">
        <v>14000</v>
      </c>
      <c r="H14" s="266">
        <f t="shared" si="0"/>
        <v>14000</v>
      </c>
      <c r="I14" s="167"/>
      <c r="J14" s="31"/>
      <c r="K14" s="22"/>
      <c r="L14" s="22"/>
      <c r="M14" s="25">
        <v>43809</v>
      </c>
      <c r="N14" s="21"/>
      <c r="O14" s="25">
        <v>43865</v>
      </c>
      <c r="P14" s="25">
        <v>43865</v>
      </c>
      <c r="Q14" s="26">
        <v>43865</v>
      </c>
    </row>
    <row r="15" spans="2:17" s="9" customFormat="1" ht="19.7" customHeight="1">
      <c r="B15" s="21">
        <v>1</v>
      </c>
      <c r="C15" s="21" t="s">
        <v>1729</v>
      </c>
      <c r="D15" s="21" t="s">
        <v>1729</v>
      </c>
      <c r="E15" s="31" t="s">
        <v>4088</v>
      </c>
      <c r="F15" s="22">
        <v>1</v>
      </c>
      <c r="G15" s="266">
        <v>1300</v>
      </c>
      <c r="H15" s="266">
        <f t="shared" si="0"/>
        <v>1300</v>
      </c>
      <c r="I15" s="167"/>
      <c r="J15" s="79" t="s">
        <v>4089</v>
      </c>
      <c r="K15" s="22"/>
      <c r="L15" s="22"/>
      <c r="M15" s="25">
        <v>43809</v>
      </c>
      <c r="N15" s="21"/>
      <c r="O15" s="25">
        <v>43865</v>
      </c>
      <c r="P15" s="25">
        <v>43865</v>
      </c>
      <c r="Q15" s="26">
        <v>43865</v>
      </c>
    </row>
    <row r="16" spans="2:17" s="9" customFormat="1" ht="19.7" customHeight="1">
      <c r="B16" s="21">
        <v>2</v>
      </c>
      <c r="C16" s="21" t="s">
        <v>1729</v>
      </c>
      <c r="D16" s="21" t="s">
        <v>1729</v>
      </c>
      <c r="E16" s="235" t="s">
        <v>4090</v>
      </c>
      <c r="F16" s="22">
        <v>1</v>
      </c>
      <c r="G16" s="266">
        <v>30000</v>
      </c>
      <c r="H16" s="266">
        <f t="shared" si="0"/>
        <v>30000</v>
      </c>
      <c r="I16" s="167"/>
      <c r="J16" s="31"/>
      <c r="K16" s="22"/>
      <c r="L16" s="22"/>
      <c r="M16" s="25">
        <v>43809</v>
      </c>
      <c r="N16" s="21"/>
      <c r="O16" s="25">
        <v>43865</v>
      </c>
      <c r="P16" s="25">
        <v>43865</v>
      </c>
      <c r="Q16" s="26">
        <v>43865</v>
      </c>
    </row>
    <row r="17" spans="2:17" s="9" customFormat="1" ht="19.7" customHeight="1">
      <c r="B17" s="21">
        <v>1</v>
      </c>
      <c r="C17" s="21" t="s">
        <v>1729</v>
      </c>
      <c r="D17" s="21" t="s">
        <v>1729</v>
      </c>
      <c r="E17" s="235" t="s">
        <v>2379</v>
      </c>
      <c r="F17" s="22">
        <v>1</v>
      </c>
      <c r="G17" s="266">
        <v>12000</v>
      </c>
      <c r="H17" s="266">
        <f>F17*G17</f>
        <v>12000</v>
      </c>
      <c r="I17" s="167"/>
      <c r="J17" s="31"/>
      <c r="K17" s="22"/>
      <c r="L17" s="22"/>
      <c r="M17" s="25">
        <v>43809</v>
      </c>
      <c r="N17" s="21"/>
      <c r="O17" s="25">
        <v>43865</v>
      </c>
      <c r="P17" s="25">
        <v>43865</v>
      </c>
      <c r="Q17" s="26"/>
    </row>
    <row r="18" spans="2:17" s="9" customFormat="1" ht="19.7" customHeight="1">
      <c r="B18" s="21"/>
      <c r="C18" s="21"/>
      <c r="D18" s="21"/>
      <c r="E18" s="75"/>
      <c r="F18" s="22"/>
      <c r="G18" s="266">
        <v>0</v>
      </c>
      <c r="H18" s="266">
        <f>F18*G18</f>
        <v>0</v>
      </c>
      <c r="I18" s="167"/>
      <c r="J18" s="31"/>
      <c r="K18" s="22"/>
      <c r="L18" s="22"/>
      <c r="M18" s="25"/>
      <c r="N18" s="21"/>
      <c r="O18" s="22"/>
      <c r="P18" s="25"/>
      <c r="Q18" s="26"/>
    </row>
    <row r="19" spans="2:17" s="9" customFormat="1" ht="19.7" customHeight="1">
      <c r="B19" s="21">
        <v>8</v>
      </c>
      <c r="C19" s="1480" t="s">
        <v>306</v>
      </c>
      <c r="D19" s="21" t="s">
        <v>177</v>
      </c>
      <c r="E19" s="1481" t="s">
        <v>4091</v>
      </c>
      <c r="F19" s="22">
        <v>1</v>
      </c>
      <c r="G19" s="266">
        <v>25350</v>
      </c>
      <c r="H19" s="266">
        <f>F19*G19</f>
        <v>25350</v>
      </c>
      <c r="I19" s="167"/>
      <c r="J19" s="1482" t="s">
        <v>4092</v>
      </c>
      <c r="K19" s="22"/>
      <c r="L19" s="22"/>
      <c r="M19" s="25">
        <v>43837</v>
      </c>
      <c r="N19" s="21"/>
      <c r="O19" s="25">
        <v>43865</v>
      </c>
      <c r="P19" s="25">
        <v>43865</v>
      </c>
      <c r="Q19" s="26">
        <v>43864</v>
      </c>
    </row>
    <row r="20" spans="2:17" s="9" customFormat="1" ht="19.7" customHeight="1">
      <c r="B20" s="21">
        <v>8</v>
      </c>
      <c r="C20" s="1480" t="s">
        <v>306</v>
      </c>
      <c r="D20" s="21" t="s">
        <v>177</v>
      </c>
      <c r="E20" s="1482" t="s">
        <v>133</v>
      </c>
      <c r="F20" s="22">
        <v>1</v>
      </c>
      <c r="G20" s="266">
        <v>135000</v>
      </c>
      <c r="H20" s="266">
        <f t="shared" ref="H20:H83" si="1">F20*G20</f>
        <v>135000</v>
      </c>
      <c r="I20" s="167"/>
      <c r="J20" s="1482" t="s">
        <v>4093</v>
      </c>
      <c r="K20" s="22"/>
      <c r="L20" s="22"/>
      <c r="M20" s="25">
        <v>43837</v>
      </c>
      <c r="N20" s="21"/>
      <c r="O20" s="25">
        <v>43865</v>
      </c>
      <c r="P20" s="25">
        <v>43865</v>
      </c>
      <c r="Q20" s="26">
        <v>43864</v>
      </c>
    </row>
    <row r="21" spans="2:17" s="9" customFormat="1" ht="19.7" customHeight="1">
      <c r="B21" s="21">
        <v>8</v>
      </c>
      <c r="C21" s="1480" t="s">
        <v>306</v>
      </c>
      <c r="D21" s="21" t="s">
        <v>177</v>
      </c>
      <c r="E21" s="1482" t="s">
        <v>3229</v>
      </c>
      <c r="F21" s="22">
        <v>1</v>
      </c>
      <c r="G21" s="266">
        <v>16100</v>
      </c>
      <c r="H21" s="266">
        <f t="shared" si="1"/>
        <v>16100</v>
      </c>
      <c r="I21" s="167"/>
      <c r="J21" s="1482" t="s">
        <v>4094</v>
      </c>
      <c r="K21" s="22"/>
      <c r="L21" s="22"/>
      <c r="M21" s="25">
        <v>43837</v>
      </c>
      <c r="N21" s="21"/>
      <c r="O21" s="25">
        <v>43865</v>
      </c>
      <c r="P21" s="25">
        <v>43865</v>
      </c>
      <c r="Q21" s="26">
        <v>43864</v>
      </c>
    </row>
    <row r="22" spans="2:17" s="9" customFormat="1" ht="19.7" customHeight="1">
      <c r="B22" s="21">
        <v>8</v>
      </c>
      <c r="C22" s="1480" t="s">
        <v>306</v>
      </c>
      <c r="D22" s="21" t="s">
        <v>177</v>
      </c>
      <c r="E22" s="1482" t="s">
        <v>3230</v>
      </c>
      <c r="F22" s="22">
        <v>1</v>
      </c>
      <c r="G22" s="266">
        <v>12500</v>
      </c>
      <c r="H22" s="266">
        <f t="shared" si="1"/>
        <v>12500</v>
      </c>
      <c r="I22" s="167"/>
      <c r="J22" s="1482" t="s">
        <v>4095</v>
      </c>
      <c r="K22" s="22"/>
      <c r="L22" s="22"/>
      <c r="M22" s="25">
        <v>43837</v>
      </c>
      <c r="N22" s="21"/>
      <c r="O22" s="25">
        <v>43865</v>
      </c>
      <c r="P22" s="25">
        <v>43865</v>
      </c>
      <c r="Q22" s="26">
        <v>43864</v>
      </c>
    </row>
    <row r="23" spans="2:17" s="9" customFormat="1" ht="19.7" customHeight="1">
      <c r="B23" s="21">
        <v>8</v>
      </c>
      <c r="C23" s="1480" t="s">
        <v>306</v>
      </c>
      <c r="D23" s="21" t="s">
        <v>177</v>
      </c>
      <c r="E23" s="1481" t="s">
        <v>2298</v>
      </c>
      <c r="F23" s="22">
        <v>1</v>
      </c>
      <c r="G23" s="266">
        <v>25590</v>
      </c>
      <c r="H23" s="266">
        <f t="shared" si="1"/>
        <v>25590</v>
      </c>
      <c r="I23" s="167"/>
      <c r="J23" s="1482" t="s">
        <v>2299</v>
      </c>
      <c r="K23" s="22"/>
      <c r="L23" s="22"/>
      <c r="M23" s="25">
        <v>43837</v>
      </c>
      <c r="N23" s="21"/>
      <c r="O23" s="25">
        <v>43865</v>
      </c>
      <c r="P23" s="25">
        <v>43865</v>
      </c>
      <c r="Q23" s="26">
        <v>43864</v>
      </c>
    </row>
    <row r="24" spans="2:17" s="9" customFormat="1" ht="19.7" customHeight="1">
      <c r="B24" s="21">
        <v>8</v>
      </c>
      <c r="C24" s="1480" t="s">
        <v>306</v>
      </c>
      <c r="D24" s="21" t="s">
        <v>177</v>
      </c>
      <c r="E24" s="1481" t="s">
        <v>2302</v>
      </c>
      <c r="F24" s="22">
        <v>1</v>
      </c>
      <c r="G24" s="266">
        <v>2760</v>
      </c>
      <c r="H24" s="266">
        <f t="shared" si="1"/>
        <v>2760</v>
      </c>
      <c r="I24" s="167"/>
      <c r="J24" s="1482" t="s">
        <v>2303</v>
      </c>
      <c r="K24" s="22"/>
      <c r="L24" s="22"/>
      <c r="M24" s="25">
        <v>43837</v>
      </c>
      <c r="N24" s="21"/>
      <c r="O24" s="25">
        <v>43865</v>
      </c>
      <c r="P24" s="25">
        <v>43865</v>
      </c>
      <c r="Q24" s="26">
        <v>43864</v>
      </c>
    </row>
    <row r="25" spans="2:17" s="9" customFormat="1" ht="19.7" customHeight="1">
      <c r="B25" s="21">
        <v>8</v>
      </c>
      <c r="C25" s="1480" t="s">
        <v>306</v>
      </c>
      <c r="D25" s="21" t="s">
        <v>177</v>
      </c>
      <c r="E25" s="1481" t="s">
        <v>4096</v>
      </c>
      <c r="F25" s="22">
        <v>1</v>
      </c>
      <c r="G25" s="266">
        <v>140000</v>
      </c>
      <c r="H25" s="266">
        <f t="shared" si="1"/>
        <v>140000</v>
      </c>
      <c r="I25" s="167"/>
      <c r="J25" s="1482" t="s">
        <v>4097</v>
      </c>
      <c r="K25" s="22"/>
      <c r="L25" s="22"/>
      <c r="M25" s="25">
        <v>43837</v>
      </c>
      <c r="N25" s="21"/>
      <c r="O25" s="25">
        <v>43865</v>
      </c>
      <c r="P25" s="25">
        <v>43865</v>
      </c>
      <c r="Q25" s="26">
        <v>43864</v>
      </c>
    </row>
    <row r="26" spans="2:17" s="9" customFormat="1" ht="19.7" customHeight="1">
      <c r="B26" s="21">
        <v>8</v>
      </c>
      <c r="C26" s="1480" t="s">
        <v>306</v>
      </c>
      <c r="D26" s="21" t="s">
        <v>177</v>
      </c>
      <c r="E26" s="75" t="s">
        <v>4098</v>
      </c>
      <c r="F26" s="22">
        <v>1</v>
      </c>
      <c r="G26" s="266">
        <v>33750</v>
      </c>
      <c r="H26" s="266">
        <f t="shared" si="1"/>
        <v>33750</v>
      </c>
      <c r="I26" s="167"/>
      <c r="J26" s="31" t="s">
        <v>4099</v>
      </c>
      <c r="K26" s="22"/>
      <c r="L26" s="22"/>
      <c r="M26" s="25">
        <v>43837</v>
      </c>
      <c r="N26" s="21"/>
      <c r="O26" s="25">
        <v>43865</v>
      </c>
      <c r="P26" s="25">
        <v>43865</v>
      </c>
      <c r="Q26" s="26">
        <v>43864</v>
      </c>
    </row>
    <row r="27" spans="2:17" s="9" customFormat="1" ht="19.7" customHeight="1">
      <c r="B27" s="21">
        <v>8</v>
      </c>
      <c r="C27" s="21" t="s">
        <v>1077</v>
      </c>
      <c r="D27" s="21" t="s">
        <v>1077</v>
      </c>
      <c r="E27" s="75" t="s">
        <v>1078</v>
      </c>
      <c r="F27" s="22">
        <v>1</v>
      </c>
      <c r="G27" s="266">
        <v>3120</v>
      </c>
      <c r="H27" s="266">
        <f t="shared" si="1"/>
        <v>3120</v>
      </c>
      <c r="I27" s="167"/>
      <c r="J27" s="31" t="s">
        <v>4100</v>
      </c>
      <c r="K27" s="22"/>
      <c r="L27" s="22"/>
      <c r="M27" s="25">
        <v>43825</v>
      </c>
      <c r="N27" s="21"/>
      <c r="O27" s="25">
        <v>43865</v>
      </c>
      <c r="P27" s="25">
        <v>43865</v>
      </c>
      <c r="Q27" s="26">
        <v>43865</v>
      </c>
    </row>
    <row r="28" spans="2:17" s="9" customFormat="1" ht="19.7" customHeight="1">
      <c r="B28" s="21">
        <v>8</v>
      </c>
      <c r="C28" s="21" t="s">
        <v>1077</v>
      </c>
      <c r="D28" s="21" t="s">
        <v>1077</v>
      </c>
      <c r="E28" s="75" t="s">
        <v>447</v>
      </c>
      <c r="F28" s="22">
        <v>1</v>
      </c>
      <c r="G28" s="266">
        <v>800</v>
      </c>
      <c r="H28" s="266">
        <f t="shared" si="1"/>
        <v>800</v>
      </c>
      <c r="I28" s="167"/>
      <c r="J28" s="31" t="s">
        <v>4100</v>
      </c>
      <c r="K28" s="22"/>
      <c r="L28" s="22"/>
      <c r="M28" s="25">
        <v>43825</v>
      </c>
      <c r="N28" s="21"/>
      <c r="O28" s="25">
        <v>43865</v>
      </c>
      <c r="P28" s="25">
        <v>43865</v>
      </c>
      <c r="Q28" s="26"/>
    </row>
    <row r="29" spans="2:17" s="9" customFormat="1" ht="19.7" customHeight="1">
      <c r="B29" s="21"/>
      <c r="C29" s="21"/>
      <c r="D29" s="21"/>
      <c r="E29" s="75"/>
      <c r="F29" s="22"/>
      <c r="G29" s="266">
        <v>0</v>
      </c>
      <c r="H29" s="266">
        <f t="shared" si="1"/>
        <v>0</v>
      </c>
      <c r="I29" s="167"/>
      <c r="J29" s="31"/>
      <c r="K29" s="22"/>
      <c r="L29" s="22"/>
      <c r="M29" s="25"/>
      <c r="N29" s="21"/>
      <c r="O29" s="22"/>
      <c r="P29" s="25"/>
      <c r="Q29" s="26"/>
    </row>
    <row r="30" spans="2:17" s="9" customFormat="1" ht="19.7" customHeight="1">
      <c r="B30" s="21">
        <v>15</v>
      </c>
      <c r="C30" s="21" t="s">
        <v>256</v>
      </c>
      <c r="D30" s="21" t="s">
        <v>177</v>
      </c>
      <c r="E30" s="75" t="s">
        <v>4101</v>
      </c>
      <c r="F30" s="22">
        <v>1</v>
      </c>
      <c r="G30" s="266">
        <v>13600</v>
      </c>
      <c r="H30" s="266">
        <f t="shared" si="1"/>
        <v>13600</v>
      </c>
      <c r="I30" s="167"/>
      <c r="J30" s="31" t="s">
        <v>4102</v>
      </c>
      <c r="K30" s="30" t="s">
        <v>4103</v>
      </c>
      <c r="L30" s="22"/>
      <c r="M30" s="25">
        <v>43837</v>
      </c>
      <c r="N30" s="21"/>
      <c r="O30" s="32">
        <v>43860</v>
      </c>
      <c r="P30" s="25">
        <v>43857</v>
      </c>
      <c r="Q30" s="26">
        <v>43857</v>
      </c>
    </row>
    <row r="31" spans="2:17" s="9" customFormat="1" ht="19.7" customHeight="1">
      <c r="B31" s="21"/>
      <c r="C31" s="21"/>
      <c r="D31" s="21"/>
      <c r="E31" s="75"/>
      <c r="F31" s="22"/>
      <c r="G31" s="266">
        <v>0</v>
      </c>
      <c r="H31" s="266">
        <f t="shared" si="1"/>
        <v>0</v>
      </c>
      <c r="I31" s="167"/>
      <c r="J31" s="31"/>
      <c r="K31" s="22"/>
      <c r="L31" s="22"/>
      <c r="M31" s="25"/>
      <c r="N31" s="21"/>
      <c r="O31" s="22"/>
      <c r="P31" s="25"/>
      <c r="Q31" s="26"/>
    </row>
    <row r="32" spans="2:17" s="9" customFormat="1" ht="19.7" customHeight="1">
      <c r="B32" s="21">
        <v>10</v>
      </c>
      <c r="C32" s="21" t="s">
        <v>292</v>
      </c>
      <c r="D32" s="21" t="s">
        <v>144</v>
      </c>
      <c r="E32" s="75" t="s">
        <v>4104</v>
      </c>
      <c r="F32" s="22">
        <v>1</v>
      </c>
      <c r="G32" s="266">
        <v>3840</v>
      </c>
      <c r="H32" s="266">
        <f t="shared" si="1"/>
        <v>3840</v>
      </c>
      <c r="I32" s="167"/>
      <c r="J32" s="31" t="s">
        <v>4105</v>
      </c>
      <c r="K32" s="22"/>
      <c r="L32" s="22"/>
      <c r="M32" s="25">
        <v>43844</v>
      </c>
      <c r="N32" s="21"/>
      <c r="O32" s="32">
        <v>43865</v>
      </c>
      <c r="P32" s="25">
        <v>43864</v>
      </c>
      <c r="Q32" s="26">
        <v>43864</v>
      </c>
    </row>
    <row r="33" spans="2:17" s="9" customFormat="1" ht="19.7" customHeight="1">
      <c r="B33" s="21">
        <v>10</v>
      </c>
      <c r="C33" s="21" t="s">
        <v>292</v>
      </c>
      <c r="D33" s="21" t="s">
        <v>144</v>
      </c>
      <c r="E33" s="75" t="s">
        <v>4106</v>
      </c>
      <c r="F33" s="22">
        <v>1</v>
      </c>
      <c r="G33" s="266">
        <v>2910</v>
      </c>
      <c r="H33" s="266">
        <f t="shared" si="1"/>
        <v>2910</v>
      </c>
      <c r="I33" s="167"/>
      <c r="J33" s="31" t="s">
        <v>1790</v>
      </c>
      <c r="K33" s="22"/>
      <c r="L33" s="22"/>
      <c r="M33" s="25">
        <v>43844</v>
      </c>
      <c r="N33" s="21"/>
      <c r="O33" s="32">
        <v>43865</v>
      </c>
      <c r="P33" s="25">
        <v>43864</v>
      </c>
      <c r="Q33" s="26">
        <v>43864</v>
      </c>
    </row>
    <row r="34" spans="2:17" s="9" customFormat="1" ht="19.7" customHeight="1">
      <c r="B34" s="21">
        <v>10</v>
      </c>
      <c r="C34" s="21" t="s">
        <v>292</v>
      </c>
      <c r="D34" s="21" t="s">
        <v>144</v>
      </c>
      <c r="E34" s="75" t="s">
        <v>4107</v>
      </c>
      <c r="F34" s="22">
        <v>1</v>
      </c>
      <c r="G34" s="266">
        <v>3750</v>
      </c>
      <c r="H34" s="266">
        <f t="shared" si="1"/>
        <v>3750</v>
      </c>
      <c r="I34" s="167"/>
      <c r="J34" s="31" t="s">
        <v>2222</v>
      </c>
      <c r="K34" s="22"/>
      <c r="L34" s="22"/>
      <c r="M34" s="25">
        <v>43844</v>
      </c>
      <c r="N34" s="21"/>
      <c r="O34" s="32">
        <v>43865</v>
      </c>
      <c r="P34" s="25">
        <v>43864</v>
      </c>
      <c r="Q34" s="26">
        <v>43864</v>
      </c>
    </row>
    <row r="35" spans="2:17" s="9" customFormat="1" ht="19.7" customHeight="1">
      <c r="B35" s="21">
        <v>10</v>
      </c>
      <c r="C35" s="21" t="s">
        <v>292</v>
      </c>
      <c r="D35" s="21" t="s">
        <v>144</v>
      </c>
      <c r="E35" s="75" t="s">
        <v>4108</v>
      </c>
      <c r="F35" s="22">
        <v>3</v>
      </c>
      <c r="G35" s="266">
        <v>4270</v>
      </c>
      <c r="H35" s="266">
        <f t="shared" si="1"/>
        <v>12810</v>
      </c>
      <c r="I35" s="167"/>
      <c r="J35" s="31" t="s">
        <v>1691</v>
      </c>
      <c r="K35" s="22"/>
      <c r="L35" s="22"/>
      <c r="M35" s="25">
        <v>43844</v>
      </c>
      <c r="N35" s="21"/>
      <c r="O35" s="32">
        <v>43865</v>
      </c>
      <c r="P35" s="25">
        <v>43864</v>
      </c>
      <c r="Q35" s="26">
        <v>43864</v>
      </c>
    </row>
    <row r="36" spans="2:17" s="9" customFormat="1" ht="19.7" customHeight="1">
      <c r="B36" s="21">
        <v>10</v>
      </c>
      <c r="C36" s="21" t="s">
        <v>292</v>
      </c>
      <c r="D36" s="21" t="s">
        <v>144</v>
      </c>
      <c r="E36" s="75" t="s">
        <v>2225</v>
      </c>
      <c r="F36" s="22">
        <v>1</v>
      </c>
      <c r="G36" s="266">
        <v>210</v>
      </c>
      <c r="H36" s="266">
        <f t="shared" si="1"/>
        <v>210</v>
      </c>
      <c r="I36" s="167"/>
      <c r="J36" s="31" t="s">
        <v>2226</v>
      </c>
      <c r="K36" s="22"/>
      <c r="L36" s="22"/>
      <c r="M36" s="25">
        <v>43844</v>
      </c>
      <c r="N36" s="21"/>
      <c r="O36" s="32">
        <v>43865</v>
      </c>
      <c r="P36" s="25">
        <v>43864</v>
      </c>
      <c r="Q36" s="26">
        <v>43864</v>
      </c>
    </row>
    <row r="37" spans="2:17" s="9" customFormat="1" ht="19.7" customHeight="1">
      <c r="B37" s="21">
        <v>10</v>
      </c>
      <c r="C37" s="21" t="s">
        <v>292</v>
      </c>
      <c r="D37" s="21" t="s">
        <v>144</v>
      </c>
      <c r="E37" s="75" t="s">
        <v>4109</v>
      </c>
      <c r="F37" s="22">
        <v>6</v>
      </c>
      <c r="G37" s="266">
        <v>230</v>
      </c>
      <c r="H37" s="266">
        <f t="shared" si="1"/>
        <v>1380</v>
      </c>
      <c r="I37" s="167"/>
      <c r="J37" s="31" t="s">
        <v>2242</v>
      </c>
      <c r="K37" s="22"/>
      <c r="L37" s="22"/>
      <c r="M37" s="25">
        <v>43844</v>
      </c>
      <c r="N37" s="21"/>
      <c r="O37" s="32">
        <v>43865</v>
      </c>
      <c r="P37" s="25">
        <v>43864</v>
      </c>
      <c r="Q37" s="26">
        <v>43864</v>
      </c>
    </row>
    <row r="38" spans="2:17" s="9" customFormat="1" ht="19.7" customHeight="1">
      <c r="B38" s="21">
        <v>10</v>
      </c>
      <c r="C38" s="21" t="s">
        <v>292</v>
      </c>
      <c r="D38" s="21" t="s">
        <v>144</v>
      </c>
      <c r="E38" s="75" t="s">
        <v>4110</v>
      </c>
      <c r="F38" s="22">
        <v>1</v>
      </c>
      <c r="G38" s="266">
        <v>19300</v>
      </c>
      <c r="H38" s="266">
        <f t="shared" si="1"/>
        <v>19300</v>
      </c>
      <c r="I38" s="167"/>
      <c r="J38" s="31" t="s">
        <v>4111</v>
      </c>
      <c r="K38" s="22"/>
      <c r="L38" s="22"/>
      <c r="M38" s="25">
        <v>43844</v>
      </c>
      <c r="N38" s="21"/>
      <c r="O38" s="32">
        <v>43865</v>
      </c>
      <c r="P38" s="25">
        <v>43864</v>
      </c>
      <c r="Q38" s="26">
        <v>43864</v>
      </c>
    </row>
    <row r="39" spans="2:17" s="9" customFormat="1" ht="19.7" customHeight="1">
      <c r="B39" s="21">
        <v>10</v>
      </c>
      <c r="C39" s="21" t="s">
        <v>292</v>
      </c>
      <c r="D39" s="21" t="s">
        <v>144</v>
      </c>
      <c r="E39" s="75" t="s">
        <v>4112</v>
      </c>
      <c r="F39" s="22">
        <v>1</v>
      </c>
      <c r="G39" s="266">
        <v>830</v>
      </c>
      <c r="H39" s="266">
        <f t="shared" si="1"/>
        <v>830</v>
      </c>
      <c r="I39" s="167"/>
      <c r="J39" s="31" t="s">
        <v>2242</v>
      </c>
      <c r="K39" s="22"/>
      <c r="L39" s="22"/>
      <c r="M39" s="25">
        <v>43844</v>
      </c>
      <c r="N39" s="21"/>
      <c r="O39" s="32">
        <v>43865</v>
      </c>
      <c r="P39" s="25">
        <v>43864</v>
      </c>
      <c r="Q39" s="26">
        <v>43864</v>
      </c>
    </row>
    <row r="40" spans="2:17" s="9" customFormat="1" ht="19.7" customHeight="1">
      <c r="B40" s="21">
        <v>9</v>
      </c>
      <c r="C40" s="21" t="s">
        <v>292</v>
      </c>
      <c r="D40" s="21" t="s">
        <v>144</v>
      </c>
      <c r="E40" s="75" t="s">
        <v>4113</v>
      </c>
      <c r="F40" s="22">
        <v>2</v>
      </c>
      <c r="G40" s="266">
        <v>17530</v>
      </c>
      <c r="H40" s="266">
        <f t="shared" si="1"/>
        <v>35060</v>
      </c>
      <c r="I40" s="167"/>
      <c r="J40" s="31" t="s">
        <v>4114</v>
      </c>
      <c r="K40" s="22"/>
      <c r="L40" s="22"/>
      <c r="M40" s="25">
        <v>43844</v>
      </c>
      <c r="N40" s="21"/>
      <c r="O40" s="32">
        <v>43865</v>
      </c>
      <c r="P40" s="25">
        <v>43864</v>
      </c>
      <c r="Q40" s="26">
        <v>43864</v>
      </c>
    </row>
    <row r="41" spans="2:17" s="9" customFormat="1" ht="19.7" customHeight="1">
      <c r="B41" s="21">
        <v>9</v>
      </c>
      <c r="C41" s="21" t="s">
        <v>292</v>
      </c>
      <c r="D41" s="21" t="s">
        <v>144</v>
      </c>
      <c r="E41" s="75" t="s">
        <v>4115</v>
      </c>
      <c r="F41" s="22">
        <v>1</v>
      </c>
      <c r="G41" s="266">
        <v>16900</v>
      </c>
      <c r="H41" s="266">
        <f>F41*G41</f>
        <v>16900</v>
      </c>
      <c r="I41" s="167"/>
      <c r="J41" s="31" t="s">
        <v>4116</v>
      </c>
      <c r="K41" s="22"/>
      <c r="L41" s="22"/>
      <c r="M41" s="25">
        <v>43844</v>
      </c>
      <c r="N41" s="21"/>
      <c r="O41" s="32">
        <v>43865</v>
      </c>
      <c r="P41" s="25">
        <v>43864</v>
      </c>
      <c r="Q41" s="26">
        <v>43864</v>
      </c>
    </row>
    <row r="42" spans="2:17" s="9" customFormat="1" ht="19.7" customHeight="1">
      <c r="B42" s="21">
        <v>9</v>
      </c>
      <c r="C42" s="21" t="s">
        <v>292</v>
      </c>
      <c r="D42" s="21" t="s">
        <v>144</v>
      </c>
      <c r="E42" s="75" t="s">
        <v>4117</v>
      </c>
      <c r="F42" s="22">
        <v>6</v>
      </c>
      <c r="G42" s="266">
        <v>600</v>
      </c>
      <c r="H42" s="266">
        <f t="shared" si="1"/>
        <v>3600</v>
      </c>
      <c r="I42" s="167"/>
      <c r="J42" s="31" t="s">
        <v>4118</v>
      </c>
      <c r="K42" s="22"/>
      <c r="L42" s="22"/>
      <c r="M42" s="25">
        <v>43844</v>
      </c>
      <c r="N42" s="21"/>
      <c r="O42" s="32">
        <v>43865</v>
      </c>
      <c r="P42" s="25">
        <v>43864</v>
      </c>
      <c r="Q42" s="26">
        <v>43864</v>
      </c>
    </row>
    <row r="43" spans="2:17" s="9" customFormat="1" ht="19.7" customHeight="1">
      <c r="B43" s="21">
        <v>18</v>
      </c>
      <c r="C43" s="65" t="s">
        <v>1764</v>
      </c>
      <c r="D43" s="21" t="s">
        <v>144</v>
      </c>
      <c r="E43" s="75" t="s">
        <v>1765</v>
      </c>
      <c r="F43" s="22">
        <v>1</v>
      </c>
      <c r="G43" s="266">
        <v>8710</v>
      </c>
      <c r="H43" s="38">
        <f t="shared" si="1"/>
        <v>8710</v>
      </c>
      <c r="I43" s="167"/>
      <c r="J43" s="31" t="s">
        <v>1766</v>
      </c>
      <c r="K43" s="22"/>
      <c r="L43" s="22"/>
      <c r="M43" s="25">
        <v>43844</v>
      </c>
      <c r="N43" s="21"/>
      <c r="O43" s="32">
        <v>43865</v>
      </c>
      <c r="P43" s="25">
        <v>43864</v>
      </c>
      <c r="Q43" s="26">
        <v>43864</v>
      </c>
    </row>
    <row r="44" spans="2:17" s="9" customFormat="1" ht="19.7" customHeight="1">
      <c r="B44" s="21">
        <v>15</v>
      </c>
      <c r="C44" s="21" t="s">
        <v>181</v>
      </c>
      <c r="D44" s="21" t="s">
        <v>144</v>
      </c>
      <c r="E44" s="75" t="s">
        <v>1494</v>
      </c>
      <c r="F44" s="22">
        <v>1</v>
      </c>
      <c r="G44" s="266">
        <v>3970</v>
      </c>
      <c r="H44" s="38">
        <f t="shared" si="1"/>
        <v>3970</v>
      </c>
      <c r="I44" s="167"/>
      <c r="J44" s="31" t="s">
        <v>1493</v>
      </c>
      <c r="K44" s="22"/>
      <c r="L44" s="22"/>
      <c r="M44" s="25">
        <v>43844</v>
      </c>
      <c r="N44" s="21"/>
      <c r="O44" s="32">
        <v>43865</v>
      </c>
      <c r="P44" s="25">
        <v>43864</v>
      </c>
      <c r="Q44" s="26">
        <v>43864</v>
      </c>
    </row>
    <row r="45" spans="2:17" s="9" customFormat="1" ht="19.7" customHeight="1">
      <c r="B45" s="21">
        <v>15</v>
      </c>
      <c r="C45" s="21" t="s">
        <v>181</v>
      </c>
      <c r="D45" s="21" t="s">
        <v>144</v>
      </c>
      <c r="E45" s="75" t="s">
        <v>4119</v>
      </c>
      <c r="F45" s="22">
        <v>1</v>
      </c>
      <c r="G45" s="266">
        <v>2710</v>
      </c>
      <c r="H45" s="266">
        <f t="shared" si="1"/>
        <v>2710</v>
      </c>
      <c r="I45" s="167"/>
      <c r="J45" s="31" t="s">
        <v>1493</v>
      </c>
      <c r="K45" s="22"/>
      <c r="L45" s="22"/>
      <c r="M45" s="25">
        <v>43844</v>
      </c>
      <c r="N45" s="21"/>
      <c r="O45" s="32">
        <v>43865</v>
      </c>
      <c r="P45" s="25">
        <v>43864</v>
      </c>
      <c r="Q45" s="26">
        <v>43864</v>
      </c>
    </row>
    <row r="46" spans="2:17" s="9" customFormat="1" ht="19.7" customHeight="1">
      <c r="B46" s="21">
        <v>15</v>
      </c>
      <c r="C46" s="21" t="s">
        <v>1489</v>
      </c>
      <c r="D46" s="21" t="s">
        <v>144</v>
      </c>
      <c r="E46" s="75" t="s">
        <v>4120</v>
      </c>
      <c r="F46" s="22">
        <v>1</v>
      </c>
      <c r="G46" s="266">
        <v>11500</v>
      </c>
      <c r="H46" s="266">
        <f t="shared" si="1"/>
        <v>11500</v>
      </c>
      <c r="I46" s="167"/>
      <c r="J46" s="31" t="s">
        <v>1491</v>
      </c>
      <c r="K46" s="22"/>
      <c r="L46" s="22"/>
      <c r="M46" s="25">
        <v>43844</v>
      </c>
      <c r="N46" s="21"/>
      <c r="O46" s="32">
        <v>43865</v>
      </c>
      <c r="P46" s="25">
        <v>43864</v>
      </c>
      <c r="Q46" s="26">
        <v>43864</v>
      </c>
    </row>
    <row r="47" spans="2:17" s="9" customFormat="1" ht="19.7" customHeight="1">
      <c r="B47" s="21">
        <v>15</v>
      </c>
      <c r="C47" s="21" t="s">
        <v>1489</v>
      </c>
      <c r="D47" s="21" t="s">
        <v>144</v>
      </c>
      <c r="E47" s="75" t="s">
        <v>1495</v>
      </c>
      <c r="F47" s="22">
        <v>20</v>
      </c>
      <c r="G47" s="266">
        <v>60</v>
      </c>
      <c r="H47" s="38">
        <f t="shared" si="1"/>
        <v>1200</v>
      </c>
      <c r="I47" s="167"/>
      <c r="J47" s="495" t="s">
        <v>1496</v>
      </c>
      <c r="K47" s="22"/>
      <c r="L47" s="22"/>
      <c r="M47" s="25">
        <v>43844</v>
      </c>
      <c r="N47" s="21"/>
      <c r="O47" s="32">
        <v>43865</v>
      </c>
      <c r="P47" s="25">
        <v>43864</v>
      </c>
      <c r="Q47" s="26">
        <v>43864</v>
      </c>
    </row>
    <row r="48" spans="2:17" s="9" customFormat="1" ht="19.7" customHeight="1">
      <c r="B48" s="21">
        <v>15</v>
      </c>
      <c r="C48" s="21" t="s">
        <v>1489</v>
      </c>
      <c r="D48" s="21" t="s">
        <v>144</v>
      </c>
      <c r="E48" s="75" t="s">
        <v>1497</v>
      </c>
      <c r="F48" s="22">
        <v>4</v>
      </c>
      <c r="G48" s="266">
        <v>90</v>
      </c>
      <c r="H48" s="38">
        <f t="shared" si="1"/>
        <v>360</v>
      </c>
      <c r="I48" s="167"/>
      <c r="J48" s="31" t="s">
        <v>1498</v>
      </c>
      <c r="K48" s="22"/>
      <c r="L48" s="22"/>
      <c r="M48" s="25">
        <v>43844</v>
      </c>
      <c r="N48" s="21"/>
      <c r="O48" s="32">
        <v>43865</v>
      </c>
      <c r="P48" s="25">
        <v>43864</v>
      </c>
      <c r="Q48" s="26">
        <v>43864</v>
      </c>
    </row>
    <row r="49" spans="2:17" s="9" customFormat="1" ht="19.7" customHeight="1">
      <c r="B49" s="21">
        <v>15</v>
      </c>
      <c r="C49" s="21" t="s">
        <v>1489</v>
      </c>
      <c r="D49" s="21" t="s">
        <v>144</v>
      </c>
      <c r="E49" s="75" t="s">
        <v>1499</v>
      </c>
      <c r="F49" s="22">
        <v>2</v>
      </c>
      <c r="G49" s="266">
        <v>30</v>
      </c>
      <c r="H49" s="38">
        <f t="shared" si="1"/>
        <v>60</v>
      </c>
      <c r="I49" s="167"/>
      <c r="J49" s="31" t="s">
        <v>1500</v>
      </c>
      <c r="K49" s="22"/>
      <c r="L49" s="22"/>
      <c r="M49" s="25">
        <v>43844</v>
      </c>
      <c r="N49" s="21"/>
      <c r="O49" s="32">
        <v>43865</v>
      </c>
      <c r="P49" s="25">
        <v>43864</v>
      </c>
      <c r="Q49" s="26">
        <v>43864</v>
      </c>
    </row>
    <row r="50" spans="2:17" s="9" customFormat="1" ht="19.7" customHeight="1">
      <c r="B50" s="21">
        <v>15</v>
      </c>
      <c r="C50" s="21" t="s">
        <v>1489</v>
      </c>
      <c r="D50" s="21" t="s">
        <v>144</v>
      </c>
      <c r="E50" s="75" t="s">
        <v>1501</v>
      </c>
      <c r="F50" s="22">
        <v>4</v>
      </c>
      <c r="G50" s="266">
        <v>40</v>
      </c>
      <c r="H50" s="38">
        <f t="shared" si="1"/>
        <v>160</v>
      </c>
      <c r="I50" s="167"/>
      <c r="J50" s="31" t="s">
        <v>1502</v>
      </c>
      <c r="K50" s="22"/>
      <c r="L50" s="22"/>
      <c r="M50" s="25">
        <v>43844</v>
      </c>
      <c r="N50" s="21"/>
      <c r="O50" s="32">
        <v>43865</v>
      </c>
      <c r="P50" s="25">
        <v>43864</v>
      </c>
      <c r="Q50" s="26">
        <v>43864</v>
      </c>
    </row>
    <row r="51" spans="2:17" s="9" customFormat="1" ht="19.7" customHeight="1">
      <c r="B51" s="21"/>
      <c r="C51" s="21"/>
      <c r="D51" s="21"/>
      <c r="E51" s="75"/>
      <c r="F51" s="22"/>
      <c r="G51" s="266">
        <v>0</v>
      </c>
      <c r="H51" s="266">
        <f t="shared" si="1"/>
        <v>0</v>
      </c>
      <c r="I51" s="167"/>
      <c r="J51" s="31"/>
      <c r="K51" s="22"/>
      <c r="L51" s="22"/>
      <c r="M51" s="25"/>
      <c r="N51" s="21"/>
      <c r="O51" s="22"/>
      <c r="P51" s="25"/>
      <c r="Q51" s="26"/>
    </row>
    <row r="52" spans="2:17" s="9" customFormat="1" ht="19.7" customHeight="1">
      <c r="B52" s="21">
        <v>7</v>
      </c>
      <c r="C52" s="21" t="s">
        <v>531</v>
      </c>
      <c r="D52" s="21" t="s">
        <v>531</v>
      </c>
      <c r="E52" s="75" t="s">
        <v>4121</v>
      </c>
      <c r="F52" s="22">
        <v>2</v>
      </c>
      <c r="G52" s="266">
        <v>540</v>
      </c>
      <c r="H52" s="266">
        <f t="shared" si="1"/>
        <v>1080</v>
      </c>
      <c r="I52" s="167"/>
      <c r="J52" s="31" t="s">
        <v>4122</v>
      </c>
      <c r="K52" s="30" t="s">
        <v>4123</v>
      </c>
      <c r="L52" s="22"/>
      <c r="M52" s="25">
        <v>43839</v>
      </c>
      <c r="N52" s="21"/>
      <c r="O52" s="22"/>
      <c r="P52" s="25">
        <v>43844</v>
      </c>
      <c r="Q52" s="26">
        <v>43844</v>
      </c>
    </row>
    <row r="53" spans="2:17" s="9" customFormat="1" ht="19.7" customHeight="1">
      <c r="B53" s="21">
        <v>7</v>
      </c>
      <c r="C53" s="21" t="s">
        <v>531</v>
      </c>
      <c r="D53" s="21" t="s">
        <v>531</v>
      </c>
      <c r="E53" s="75" t="s">
        <v>4124</v>
      </c>
      <c r="F53" s="22">
        <v>2</v>
      </c>
      <c r="G53" s="266">
        <v>610</v>
      </c>
      <c r="H53" s="266">
        <f t="shared" si="1"/>
        <v>1220</v>
      </c>
      <c r="I53" s="167"/>
      <c r="J53" s="31" t="s">
        <v>4122</v>
      </c>
      <c r="K53" s="30" t="s">
        <v>4123</v>
      </c>
      <c r="L53" s="22"/>
      <c r="M53" s="25">
        <v>43839</v>
      </c>
      <c r="N53" s="21"/>
      <c r="O53" s="22"/>
      <c r="P53" s="25">
        <v>43844</v>
      </c>
      <c r="Q53" s="26">
        <v>43844</v>
      </c>
    </row>
    <row r="54" spans="2:17" s="9" customFormat="1" ht="19.7" customHeight="1">
      <c r="B54" s="21">
        <v>11</v>
      </c>
      <c r="C54" s="21" t="s">
        <v>686</v>
      </c>
      <c r="D54" s="21" t="s">
        <v>531</v>
      </c>
      <c r="E54" s="75" t="s">
        <v>4125</v>
      </c>
      <c r="F54" s="22">
        <v>1</v>
      </c>
      <c r="G54" s="266">
        <v>8916</v>
      </c>
      <c r="H54" s="266">
        <f t="shared" si="1"/>
        <v>8916</v>
      </c>
      <c r="I54" s="167"/>
      <c r="J54" s="31" t="s">
        <v>4126</v>
      </c>
      <c r="K54" s="30" t="s">
        <v>4123</v>
      </c>
      <c r="L54" s="22"/>
      <c r="M54" s="25">
        <v>43839</v>
      </c>
      <c r="N54" s="21"/>
      <c r="O54" s="22"/>
      <c r="P54" s="25">
        <v>43844</v>
      </c>
      <c r="Q54" s="26">
        <v>43844</v>
      </c>
    </row>
    <row r="55" spans="2:17" s="9" customFormat="1" ht="19.7" customHeight="1">
      <c r="B55" s="21"/>
      <c r="C55" s="21"/>
      <c r="D55" s="21"/>
      <c r="E55" s="75"/>
      <c r="F55" s="22"/>
      <c r="G55" s="266">
        <v>0</v>
      </c>
      <c r="H55" s="266">
        <f t="shared" si="1"/>
        <v>0</v>
      </c>
      <c r="I55" s="167"/>
      <c r="J55" s="31"/>
      <c r="K55" s="22"/>
      <c r="L55" s="22"/>
      <c r="M55" s="25"/>
      <c r="N55" s="21"/>
      <c r="O55" s="22"/>
      <c r="P55" s="25"/>
      <c r="Q55" s="26"/>
    </row>
    <row r="56" spans="2:17" s="9" customFormat="1" ht="19.7" customHeight="1">
      <c r="B56" s="21">
        <v>16</v>
      </c>
      <c r="C56" s="21" t="s">
        <v>4127</v>
      </c>
      <c r="D56" s="21" t="s">
        <v>531</v>
      </c>
      <c r="E56" s="75" t="s">
        <v>4128</v>
      </c>
      <c r="F56" s="22">
        <v>1</v>
      </c>
      <c r="G56" s="266">
        <v>666</v>
      </c>
      <c r="H56" s="266">
        <f t="shared" si="1"/>
        <v>666</v>
      </c>
      <c r="I56" s="167"/>
      <c r="J56" s="31" t="s">
        <v>4129</v>
      </c>
      <c r="K56" s="30" t="s">
        <v>4123</v>
      </c>
      <c r="L56" s="22"/>
      <c r="M56" s="25">
        <v>43853</v>
      </c>
      <c r="N56" s="21"/>
      <c r="O56" s="22"/>
      <c r="P56" s="25" t="s">
        <v>4130</v>
      </c>
      <c r="Q56" s="26"/>
    </row>
    <row r="57" spans="2:17" s="9" customFormat="1" ht="19.7" customHeight="1">
      <c r="B57" s="21"/>
      <c r="C57" s="21"/>
      <c r="D57" s="21"/>
      <c r="E57" s="75"/>
      <c r="F57" s="22"/>
      <c r="G57" s="266">
        <v>0</v>
      </c>
      <c r="H57" s="266">
        <f t="shared" si="1"/>
        <v>0</v>
      </c>
      <c r="I57" s="167"/>
      <c r="J57" s="31"/>
      <c r="K57" s="22"/>
      <c r="L57" s="22"/>
      <c r="M57" s="25"/>
      <c r="N57" s="21"/>
      <c r="O57" s="22"/>
      <c r="P57" s="25"/>
      <c r="Q57" s="26"/>
    </row>
    <row r="58" spans="2:17" s="9" customFormat="1" ht="19.7" customHeight="1">
      <c r="B58" s="21">
        <v>17</v>
      </c>
      <c r="C58" s="21" t="s">
        <v>1489</v>
      </c>
      <c r="D58" s="21" t="s">
        <v>144</v>
      </c>
      <c r="E58" s="75" t="s">
        <v>4131</v>
      </c>
      <c r="F58" s="22">
        <v>2</v>
      </c>
      <c r="G58" s="266">
        <v>12400</v>
      </c>
      <c r="H58" s="266">
        <f t="shared" si="1"/>
        <v>24800</v>
      </c>
      <c r="I58" s="167"/>
      <c r="J58" s="31" t="s">
        <v>2688</v>
      </c>
      <c r="K58" s="22"/>
      <c r="L58" s="32"/>
      <c r="M58" s="25">
        <v>43858</v>
      </c>
      <c r="N58" s="21"/>
      <c r="O58" s="32">
        <v>43873</v>
      </c>
      <c r="P58" s="25">
        <v>43868</v>
      </c>
      <c r="Q58" s="26">
        <v>43868</v>
      </c>
    </row>
    <row r="59" spans="2:17" s="9" customFormat="1" ht="19.7" customHeight="1">
      <c r="B59" s="21">
        <v>17</v>
      </c>
      <c r="C59" s="21" t="s">
        <v>1489</v>
      </c>
      <c r="D59" s="21" t="s">
        <v>144</v>
      </c>
      <c r="E59" s="75" t="s">
        <v>2692</v>
      </c>
      <c r="F59" s="22">
        <v>2</v>
      </c>
      <c r="G59" s="266">
        <v>400</v>
      </c>
      <c r="H59" s="266">
        <f t="shared" si="1"/>
        <v>800</v>
      </c>
      <c r="I59" s="167"/>
      <c r="J59" s="31" t="s">
        <v>2693</v>
      </c>
      <c r="K59" s="22"/>
      <c r="L59" s="22"/>
      <c r="M59" s="25">
        <v>43858</v>
      </c>
      <c r="N59" s="21"/>
      <c r="O59" s="32">
        <v>43873</v>
      </c>
      <c r="P59" s="25">
        <v>43868</v>
      </c>
      <c r="Q59" s="26">
        <v>43868</v>
      </c>
    </row>
    <row r="60" spans="2:17" s="9" customFormat="1" ht="19.7" customHeight="1">
      <c r="B60" s="21">
        <v>17</v>
      </c>
      <c r="C60" s="21" t="s">
        <v>1489</v>
      </c>
      <c r="D60" s="21" t="s">
        <v>144</v>
      </c>
      <c r="E60" s="75" t="s">
        <v>2694</v>
      </c>
      <c r="F60" s="22">
        <v>2</v>
      </c>
      <c r="G60" s="266">
        <v>140</v>
      </c>
      <c r="H60" s="266">
        <f t="shared" si="1"/>
        <v>280</v>
      </c>
      <c r="I60" s="167"/>
      <c r="J60" s="31" t="s">
        <v>155</v>
      </c>
      <c r="K60" s="22"/>
      <c r="L60" s="22"/>
      <c r="M60" s="25">
        <v>43858</v>
      </c>
      <c r="N60" s="21"/>
      <c r="O60" s="32">
        <v>43873</v>
      </c>
      <c r="P60" s="25">
        <v>43868</v>
      </c>
      <c r="Q60" s="26">
        <v>43868</v>
      </c>
    </row>
    <row r="61" spans="2:17" s="9" customFormat="1" ht="19.7" customHeight="1">
      <c r="B61" s="21">
        <v>19</v>
      </c>
      <c r="C61" s="21" t="s">
        <v>256</v>
      </c>
      <c r="D61" s="21" t="s">
        <v>144</v>
      </c>
      <c r="E61" s="75" t="s">
        <v>4132</v>
      </c>
      <c r="F61" s="22">
        <v>1</v>
      </c>
      <c r="G61" s="266">
        <v>470</v>
      </c>
      <c r="H61" s="266">
        <f t="shared" si="1"/>
        <v>470</v>
      </c>
      <c r="I61" s="167"/>
      <c r="J61" s="31" t="s">
        <v>4133</v>
      </c>
      <c r="K61" s="22"/>
      <c r="L61" s="22"/>
      <c r="M61" s="25">
        <v>43858</v>
      </c>
      <c r="N61" s="21"/>
      <c r="O61" s="32">
        <v>43873</v>
      </c>
      <c r="P61" s="25">
        <v>43868</v>
      </c>
      <c r="Q61" s="26">
        <v>43868</v>
      </c>
    </row>
    <row r="62" spans="2:17" s="9" customFormat="1" ht="19.7" customHeight="1">
      <c r="B62" s="21">
        <v>19</v>
      </c>
      <c r="C62" s="21" t="s">
        <v>256</v>
      </c>
      <c r="D62" s="21" t="s">
        <v>144</v>
      </c>
      <c r="E62" s="75" t="s">
        <v>4134</v>
      </c>
      <c r="F62" s="22">
        <v>1</v>
      </c>
      <c r="G62" s="266">
        <v>470</v>
      </c>
      <c r="H62" s="266">
        <f t="shared" si="1"/>
        <v>470</v>
      </c>
      <c r="I62" s="167"/>
      <c r="J62" s="31" t="s">
        <v>4133</v>
      </c>
      <c r="K62" s="22"/>
      <c r="L62" s="22"/>
      <c r="M62" s="25">
        <v>43858</v>
      </c>
      <c r="N62" s="21"/>
      <c r="O62" s="32">
        <v>43873</v>
      </c>
      <c r="P62" s="25">
        <v>43868</v>
      </c>
      <c r="Q62" s="26">
        <v>43868</v>
      </c>
    </row>
    <row r="63" spans="2:17" s="9" customFormat="1" ht="19.7" customHeight="1">
      <c r="B63" s="21">
        <v>19</v>
      </c>
      <c r="C63" s="21" t="s">
        <v>256</v>
      </c>
      <c r="D63" s="21" t="s">
        <v>144</v>
      </c>
      <c r="E63" s="75" t="s">
        <v>4135</v>
      </c>
      <c r="F63" s="22">
        <v>1</v>
      </c>
      <c r="G63" s="266">
        <v>470</v>
      </c>
      <c r="H63" s="266">
        <f t="shared" si="1"/>
        <v>470</v>
      </c>
      <c r="I63" s="167"/>
      <c r="J63" s="31" t="s">
        <v>4133</v>
      </c>
      <c r="K63" s="22"/>
      <c r="L63" s="22"/>
      <c r="M63" s="25">
        <v>43858</v>
      </c>
      <c r="N63" s="21"/>
      <c r="O63" s="32">
        <v>43873</v>
      </c>
      <c r="P63" s="25">
        <v>43868</v>
      </c>
      <c r="Q63" s="26">
        <v>43868</v>
      </c>
    </row>
    <row r="64" spans="2:17" s="9" customFormat="1" ht="19.7" customHeight="1">
      <c r="B64" s="890"/>
      <c r="C64" s="890"/>
      <c r="D64" s="21"/>
      <c r="E64" s="958"/>
      <c r="F64" s="864"/>
      <c r="G64" s="266">
        <v>0</v>
      </c>
      <c r="H64" s="266">
        <f t="shared" si="1"/>
        <v>0</v>
      </c>
      <c r="I64" s="167"/>
      <c r="J64" s="79"/>
      <c r="K64" s="864"/>
      <c r="L64" s="22"/>
      <c r="M64" s="25"/>
      <c r="N64" s="21"/>
      <c r="O64" s="22"/>
      <c r="P64" s="25"/>
      <c r="Q64" s="26"/>
    </row>
    <row r="65" spans="2:17" s="9" customFormat="1" ht="19.7" customHeight="1">
      <c r="B65" s="21">
        <v>8</v>
      </c>
      <c r="C65" s="21" t="s">
        <v>531</v>
      </c>
      <c r="D65" s="21" t="s">
        <v>531</v>
      </c>
      <c r="E65" s="75" t="s">
        <v>4136</v>
      </c>
      <c r="F65" s="22">
        <v>1</v>
      </c>
      <c r="G65" s="266">
        <v>53025</v>
      </c>
      <c r="H65" s="266">
        <f t="shared" si="1"/>
        <v>53025</v>
      </c>
      <c r="I65" s="167"/>
      <c r="J65" s="31" t="s">
        <v>4137</v>
      </c>
      <c r="K65" s="30" t="s">
        <v>4138</v>
      </c>
      <c r="L65" s="22"/>
      <c r="M65" s="25">
        <v>43857</v>
      </c>
      <c r="N65" s="21"/>
      <c r="O65" s="22"/>
      <c r="P65" s="25">
        <v>43865</v>
      </c>
      <c r="Q65" s="26">
        <v>43865</v>
      </c>
    </row>
    <row r="66" spans="2:17" s="9" customFormat="1" ht="19.7" customHeight="1">
      <c r="B66" s="21">
        <v>8</v>
      </c>
      <c r="C66" s="21" t="s">
        <v>531</v>
      </c>
      <c r="D66" s="21" t="s">
        <v>531</v>
      </c>
      <c r="E66" s="75" t="s">
        <v>4139</v>
      </c>
      <c r="F66" s="22">
        <v>1</v>
      </c>
      <c r="G66" s="266">
        <v>5145</v>
      </c>
      <c r="H66" s="266">
        <f t="shared" si="1"/>
        <v>5145</v>
      </c>
      <c r="I66" s="167"/>
      <c r="J66" s="31" t="s">
        <v>4140</v>
      </c>
      <c r="K66" s="30" t="s">
        <v>4138</v>
      </c>
      <c r="L66" s="22"/>
      <c r="M66" s="25">
        <v>43857</v>
      </c>
      <c r="N66" s="21"/>
      <c r="O66" s="22"/>
      <c r="P66" s="25">
        <v>43865</v>
      </c>
      <c r="Q66" s="26">
        <v>43865</v>
      </c>
    </row>
    <row r="67" spans="2:17" s="9" customFormat="1" ht="19.7" customHeight="1">
      <c r="B67" s="21">
        <v>8</v>
      </c>
      <c r="C67" s="21" t="s">
        <v>531</v>
      </c>
      <c r="D67" s="21" t="s">
        <v>531</v>
      </c>
      <c r="E67" s="75" t="s">
        <v>4141</v>
      </c>
      <c r="F67" s="22">
        <v>1</v>
      </c>
      <c r="G67" s="266">
        <v>713</v>
      </c>
      <c r="H67" s="266">
        <f t="shared" si="1"/>
        <v>713</v>
      </c>
      <c r="I67" s="167"/>
      <c r="J67" s="31" t="s">
        <v>4142</v>
      </c>
      <c r="K67" s="30" t="s">
        <v>4138</v>
      </c>
      <c r="L67" s="22"/>
      <c r="M67" s="25">
        <v>43857</v>
      </c>
      <c r="N67" s="21"/>
      <c r="O67" s="22"/>
      <c r="P67" s="25">
        <v>43865</v>
      </c>
      <c r="Q67" s="26">
        <v>43865</v>
      </c>
    </row>
    <row r="68" spans="2:17" s="9" customFormat="1" ht="19.7" customHeight="1">
      <c r="B68" s="890"/>
      <c r="C68" s="890"/>
      <c r="D68" s="21"/>
      <c r="E68" s="75"/>
      <c r="F68" s="22"/>
      <c r="G68" s="266">
        <v>0</v>
      </c>
      <c r="H68" s="266">
        <f t="shared" si="1"/>
        <v>0</v>
      </c>
      <c r="I68" s="167"/>
      <c r="J68" s="31"/>
      <c r="K68" s="22"/>
      <c r="L68" s="22"/>
      <c r="M68" s="25"/>
      <c r="N68" s="21"/>
      <c r="O68" s="22"/>
      <c r="P68" s="25"/>
      <c r="Q68" s="26"/>
    </row>
    <row r="69" spans="2:17" s="9" customFormat="1" ht="19.7" customHeight="1">
      <c r="B69" s="890"/>
      <c r="C69" s="890"/>
      <c r="D69" s="21"/>
      <c r="E69" s="75"/>
      <c r="F69" s="22"/>
      <c r="G69" s="266">
        <v>0</v>
      </c>
      <c r="H69" s="266">
        <f t="shared" si="1"/>
        <v>0</v>
      </c>
      <c r="I69" s="167"/>
      <c r="J69" s="31"/>
      <c r="K69" s="22"/>
      <c r="L69" s="22"/>
      <c r="M69" s="25"/>
      <c r="N69" s="21"/>
      <c r="O69" s="22"/>
      <c r="P69" s="25"/>
      <c r="Q69" s="26"/>
    </row>
    <row r="70" spans="2:17" s="9" customFormat="1" ht="19.7" customHeight="1">
      <c r="B70" s="21">
        <v>16</v>
      </c>
      <c r="C70" s="21" t="s">
        <v>531</v>
      </c>
      <c r="D70" s="21" t="s">
        <v>531</v>
      </c>
      <c r="E70" s="75" t="s">
        <v>4143</v>
      </c>
      <c r="F70" s="22">
        <v>2</v>
      </c>
      <c r="G70" s="266">
        <v>1460</v>
      </c>
      <c r="H70" s="266">
        <f t="shared" si="1"/>
        <v>2920</v>
      </c>
      <c r="I70" s="167"/>
      <c r="J70" s="31" t="s">
        <v>4144</v>
      </c>
      <c r="K70" s="30" t="s">
        <v>4138</v>
      </c>
      <c r="L70" s="22"/>
      <c r="M70" s="25">
        <v>43859</v>
      </c>
      <c r="N70" s="21"/>
      <c r="O70" s="22"/>
      <c r="P70" s="25">
        <v>43865</v>
      </c>
      <c r="Q70" s="26">
        <v>43865</v>
      </c>
    </row>
    <row r="71" spans="2:17" s="9" customFormat="1" ht="19.7" customHeight="1">
      <c r="B71" s="21">
        <v>16</v>
      </c>
      <c r="C71" s="21" t="s">
        <v>531</v>
      </c>
      <c r="D71" s="21" t="s">
        <v>531</v>
      </c>
      <c r="E71" s="75" t="s">
        <v>4145</v>
      </c>
      <c r="F71" s="22">
        <v>2</v>
      </c>
      <c r="G71" s="266">
        <v>1320</v>
      </c>
      <c r="H71" s="266">
        <f t="shared" si="1"/>
        <v>2640</v>
      </c>
      <c r="I71" s="167"/>
      <c r="J71" s="31" t="s">
        <v>4144</v>
      </c>
      <c r="K71" s="30" t="s">
        <v>4138</v>
      </c>
      <c r="L71" s="22"/>
      <c r="M71" s="25">
        <v>43859</v>
      </c>
      <c r="N71" s="21"/>
      <c r="O71" s="22"/>
      <c r="P71" s="25">
        <v>43865</v>
      </c>
      <c r="Q71" s="26">
        <v>43865</v>
      </c>
    </row>
    <row r="72" spans="2:17" s="9" customFormat="1" ht="19.7" customHeight="1">
      <c r="B72" s="21">
        <v>16</v>
      </c>
      <c r="C72" s="21" t="s">
        <v>531</v>
      </c>
      <c r="D72" s="21" t="s">
        <v>531</v>
      </c>
      <c r="E72" s="75" t="s">
        <v>4146</v>
      </c>
      <c r="F72" s="22">
        <v>3</v>
      </c>
      <c r="G72" s="266">
        <v>2110</v>
      </c>
      <c r="H72" s="266">
        <f t="shared" si="1"/>
        <v>6330</v>
      </c>
      <c r="I72" s="167"/>
      <c r="J72" s="31" t="s">
        <v>4144</v>
      </c>
      <c r="K72" s="30" t="s">
        <v>4138</v>
      </c>
      <c r="L72" s="22"/>
      <c r="M72" s="25">
        <v>43859</v>
      </c>
      <c r="N72" s="21"/>
      <c r="O72" s="22"/>
      <c r="P72" s="25">
        <v>43865</v>
      </c>
      <c r="Q72" s="26">
        <v>43865</v>
      </c>
    </row>
    <row r="73" spans="2:17" s="9" customFormat="1" ht="19.7" customHeight="1">
      <c r="B73" s="21">
        <v>16</v>
      </c>
      <c r="C73" s="21" t="s">
        <v>531</v>
      </c>
      <c r="D73" s="21" t="s">
        <v>531</v>
      </c>
      <c r="E73" s="75" t="s">
        <v>4147</v>
      </c>
      <c r="F73" s="22">
        <v>2</v>
      </c>
      <c r="G73" s="266">
        <v>3190</v>
      </c>
      <c r="H73" s="266">
        <f t="shared" si="1"/>
        <v>6380</v>
      </c>
      <c r="I73" s="167"/>
      <c r="J73" s="31" t="s">
        <v>4144</v>
      </c>
      <c r="K73" s="30" t="s">
        <v>4138</v>
      </c>
      <c r="L73" s="22"/>
      <c r="M73" s="25">
        <v>43859</v>
      </c>
      <c r="N73" s="21"/>
      <c r="O73" s="22"/>
      <c r="P73" s="25">
        <v>43865</v>
      </c>
      <c r="Q73" s="26">
        <v>43865</v>
      </c>
    </row>
    <row r="74" spans="2:17" s="9" customFormat="1" ht="19.7" customHeight="1">
      <c r="B74" s="21">
        <v>16</v>
      </c>
      <c r="C74" s="21" t="s">
        <v>531</v>
      </c>
      <c r="D74" s="21" t="s">
        <v>531</v>
      </c>
      <c r="E74" s="75" t="s">
        <v>4148</v>
      </c>
      <c r="F74" s="22">
        <v>3</v>
      </c>
      <c r="G74" s="266">
        <v>1070</v>
      </c>
      <c r="H74" s="266">
        <f t="shared" si="1"/>
        <v>3210</v>
      </c>
      <c r="I74" s="167"/>
      <c r="J74" s="31" t="s">
        <v>4144</v>
      </c>
      <c r="K74" s="30" t="s">
        <v>4138</v>
      </c>
      <c r="L74" s="22"/>
      <c r="M74" s="25">
        <v>43859</v>
      </c>
      <c r="N74" s="21"/>
      <c r="O74" s="22"/>
      <c r="P74" s="25">
        <v>43865</v>
      </c>
      <c r="Q74" s="26">
        <v>43865</v>
      </c>
    </row>
    <row r="75" spans="2:17" s="9" customFormat="1" ht="19.7" customHeight="1">
      <c r="B75" s="21">
        <v>16</v>
      </c>
      <c r="C75" s="21" t="s">
        <v>531</v>
      </c>
      <c r="D75" s="21" t="s">
        <v>531</v>
      </c>
      <c r="E75" s="75" t="s">
        <v>4149</v>
      </c>
      <c r="F75" s="22">
        <v>2</v>
      </c>
      <c r="G75" s="266">
        <v>720</v>
      </c>
      <c r="H75" s="266">
        <f t="shared" si="1"/>
        <v>1440</v>
      </c>
      <c r="I75" s="167"/>
      <c r="J75" s="31" t="s">
        <v>4144</v>
      </c>
      <c r="K75" s="30" t="s">
        <v>4138</v>
      </c>
      <c r="L75" s="22"/>
      <c r="M75" s="25">
        <v>43859</v>
      </c>
      <c r="N75" s="21"/>
      <c r="O75" s="22"/>
      <c r="P75" s="25">
        <v>43865</v>
      </c>
      <c r="Q75" s="26">
        <v>43865</v>
      </c>
    </row>
    <row r="76" spans="2:17" s="9" customFormat="1" ht="19.7" customHeight="1">
      <c r="B76" s="21">
        <v>16</v>
      </c>
      <c r="C76" s="21" t="s">
        <v>531</v>
      </c>
      <c r="D76" s="21" t="s">
        <v>531</v>
      </c>
      <c r="E76" s="75" t="s">
        <v>4150</v>
      </c>
      <c r="F76" s="22">
        <v>7</v>
      </c>
      <c r="G76" s="266">
        <v>1870</v>
      </c>
      <c r="H76" s="266">
        <f t="shared" si="1"/>
        <v>13090</v>
      </c>
      <c r="I76" s="167"/>
      <c r="J76" s="31" t="s">
        <v>4144</v>
      </c>
      <c r="K76" s="30" t="s">
        <v>4138</v>
      </c>
      <c r="L76" s="22"/>
      <c r="M76" s="25">
        <v>43859</v>
      </c>
      <c r="N76" s="21"/>
      <c r="O76" s="22"/>
      <c r="P76" s="25">
        <v>43865</v>
      </c>
      <c r="Q76" s="26">
        <v>43865</v>
      </c>
    </row>
    <row r="77" spans="2:17" s="9" customFormat="1" ht="19.7" customHeight="1">
      <c r="B77" s="21">
        <v>16</v>
      </c>
      <c r="C77" s="21" t="s">
        <v>531</v>
      </c>
      <c r="D77" s="21" t="s">
        <v>531</v>
      </c>
      <c r="E77" s="75" t="s">
        <v>4151</v>
      </c>
      <c r="F77" s="22">
        <v>2</v>
      </c>
      <c r="G77" s="266">
        <v>720</v>
      </c>
      <c r="H77" s="266">
        <f t="shared" si="1"/>
        <v>1440</v>
      </c>
      <c r="I77" s="167"/>
      <c r="J77" s="31" t="s">
        <v>4144</v>
      </c>
      <c r="K77" s="30" t="s">
        <v>4138</v>
      </c>
      <c r="L77" s="22"/>
      <c r="M77" s="25">
        <v>43859</v>
      </c>
      <c r="N77" s="21"/>
      <c r="O77" s="22"/>
      <c r="P77" s="25">
        <v>43865</v>
      </c>
      <c r="Q77" s="26">
        <v>43865</v>
      </c>
    </row>
    <row r="78" spans="2:17" s="9" customFormat="1" ht="19.7" customHeight="1">
      <c r="B78" s="21">
        <v>16</v>
      </c>
      <c r="C78" s="21" t="s">
        <v>531</v>
      </c>
      <c r="D78" s="21" t="s">
        <v>531</v>
      </c>
      <c r="E78" s="75" t="s">
        <v>4152</v>
      </c>
      <c r="F78" s="22">
        <v>1</v>
      </c>
      <c r="G78" s="266">
        <v>720</v>
      </c>
      <c r="H78" s="266">
        <f t="shared" si="1"/>
        <v>720</v>
      </c>
      <c r="I78" s="167"/>
      <c r="J78" s="31" t="s">
        <v>4144</v>
      </c>
      <c r="K78" s="30" t="s">
        <v>4138</v>
      </c>
      <c r="L78" s="22"/>
      <c r="M78" s="25">
        <v>43859</v>
      </c>
      <c r="N78" s="21"/>
      <c r="O78" s="22"/>
      <c r="P78" s="25">
        <v>43865</v>
      </c>
      <c r="Q78" s="26">
        <v>43865</v>
      </c>
    </row>
    <row r="79" spans="2:17" s="9" customFormat="1" ht="19.7" customHeight="1">
      <c r="B79" s="21">
        <v>16</v>
      </c>
      <c r="C79" s="21" t="s">
        <v>531</v>
      </c>
      <c r="D79" s="21" t="s">
        <v>531</v>
      </c>
      <c r="E79" s="75" t="s">
        <v>4153</v>
      </c>
      <c r="F79" s="22">
        <v>1</v>
      </c>
      <c r="G79" s="266">
        <v>1100</v>
      </c>
      <c r="H79" s="266">
        <f t="shared" si="1"/>
        <v>1100</v>
      </c>
      <c r="I79" s="167"/>
      <c r="J79" s="31" t="s">
        <v>4144</v>
      </c>
      <c r="K79" s="30" t="s">
        <v>4138</v>
      </c>
      <c r="L79" s="22"/>
      <c r="M79" s="25">
        <v>43859</v>
      </c>
      <c r="N79" s="21"/>
      <c r="O79" s="22"/>
      <c r="P79" s="25">
        <v>43865</v>
      </c>
      <c r="Q79" s="26">
        <v>43865</v>
      </c>
    </row>
    <row r="80" spans="2:17" s="9" customFormat="1" ht="19.7" customHeight="1">
      <c r="B80" s="21">
        <v>16</v>
      </c>
      <c r="C80" s="21" t="s">
        <v>531</v>
      </c>
      <c r="D80" s="21" t="s">
        <v>531</v>
      </c>
      <c r="E80" s="75" t="s">
        <v>4154</v>
      </c>
      <c r="F80" s="22">
        <v>2</v>
      </c>
      <c r="G80" s="266">
        <v>3320</v>
      </c>
      <c r="H80" s="266">
        <f t="shared" si="1"/>
        <v>6640</v>
      </c>
      <c r="I80" s="167"/>
      <c r="J80" s="31" t="s">
        <v>4155</v>
      </c>
      <c r="K80" s="30" t="s">
        <v>4138</v>
      </c>
      <c r="L80" s="22"/>
      <c r="M80" s="25">
        <v>43859</v>
      </c>
      <c r="N80" s="21"/>
      <c r="O80" s="22"/>
      <c r="P80" s="25">
        <v>43865</v>
      </c>
      <c r="Q80" s="26">
        <v>43865</v>
      </c>
    </row>
    <row r="81" spans="2:17" s="9" customFormat="1" ht="19.7" customHeight="1">
      <c r="B81" s="21">
        <v>16</v>
      </c>
      <c r="C81" s="21" t="s">
        <v>531</v>
      </c>
      <c r="D81" s="21" t="s">
        <v>531</v>
      </c>
      <c r="E81" s="75" t="s">
        <v>4156</v>
      </c>
      <c r="F81" s="22">
        <v>1</v>
      </c>
      <c r="G81" s="266">
        <v>1550</v>
      </c>
      <c r="H81" s="266">
        <f t="shared" si="1"/>
        <v>1550</v>
      </c>
      <c r="I81" s="167"/>
      <c r="J81" s="31" t="s">
        <v>4155</v>
      </c>
      <c r="K81" s="30" t="s">
        <v>4138</v>
      </c>
      <c r="L81" s="22"/>
      <c r="M81" s="25">
        <v>43859</v>
      </c>
      <c r="N81" s="21"/>
      <c r="O81" s="22"/>
      <c r="P81" s="25">
        <v>43865</v>
      </c>
      <c r="Q81" s="26">
        <v>43865</v>
      </c>
    </row>
    <row r="82" spans="2:17" s="9" customFormat="1" ht="19.7" customHeight="1">
      <c r="B82" s="21">
        <v>16</v>
      </c>
      <c r="C82" s="21" t="s">
        <v>531</v>
      </c>
      <c r="D82" s="21" t="s">
        <v>531</v>
      </c>
      <c r="E82" s="75" t="s">
        <v>4157</v>
      </c>
      <c r="F82" s="22">
        <v>2</v>
      </c>
      <c r="G82" s="266">
        <v>1380</v>
      </c>
      <c r="H82" s="266">
        <f t="shared" si="1"/>
        <v>2760</v>
      </c>
      <c r="I82" s="167"/>
      <c r="J82" s="31" t="s">
        <v>4158</v>
      </c>
      <c r="K82" s="30" t="s">
        <v>4138</v>
      </c>
      <c r="L82" s="22"/>
      <c r="M82" s="25">
        <v>43859</v>
      </c>
      <c r="N82" s="21"/>
      <c r="O82" s="22"/>
      <c r="P82" s="25">
        <v>43865</v>
      </c>
      <c r="Q82" s="26">
        <v>43865</v>
      </c>
    </row>
    <row r="83" spans="2:17" s="9" customFormat="1" ht="19.7" customHeight="1">
      <c r="B83" s="21">
        <v>16</v>
      </c>
      <c r="C83" s="21" t="s">
        <v>531</v>
      </c>
      <c r="D83" s="21" t="s">
        <v>531</v>
      </c>
      <c r="E83" s="75" t="s">
        <v>4159</v>
      </c>
      <c r="F83" s="22">
        <v>2</v>
      </c>
      <c r="G83" s="266">
        <v>420</v>
      </c>
      <c r="H83" s="266">
        <f t="shared" si="1"/>
        <v>840</v>
      </c>
      <c r="I83" s="167"/>
      <c r="J83" s="31" t="s">
        <v>4160</v>
      </c>
      <c r="K83" s="30" t="s">
        <v>4138</v>
      </c>
      <c r="L83" s="22"/>
      <c r="M83" s="25">
        <v>43859</v>
      </c>
      <c r="N83" s="21"/>
      <c r="O83" s="22"/>
      <c r="P83" s="25">
        <v>43865</v>
      </c>
      <c r="Q83" s="26">
        <v>43865</v>
      </c>
    </row>
    <row r="84" spans="2:17" s="9" customFormat="1" ht="19.7" customHeight="1">
      <c r="B84" s="21">
        <v>16</v>
      </c>
      <c r="C84" s="21" t="s">
        <v>531</v>
      </c>
      <c r="D84" s="21" t="s">
        <v>531</v>
      </c>
      <c r="E84" s="75" t="s">
        <v>4161</v>
      </c>
      <c r="F84" s="22">
        <v>1</v>
      </c>
      <c r="G84" s="266">
        <v>900</v>
      </c>
      <c r="H84" s="266">
        <f t="shared" ref="H84:H146" si="2">F84*G84</f>
        <v>900</v>
      </c>
      <c r="I84" s="167"/>
      <c r="J84" s="31" t="s">
        <v>4160</v>
      </c>
      <c r="K84" s="30" t="s">
        <v>4138</v>
      </c>
      <c r="L84" s="22"/>
      <c r="M84" s="25">
        <v>43859</v>
      </c>
      <c r="N84" s="21"/>
      <c r="O84" s="22"/>
      <c r="P84" s="25">
        <v>43865</v>
      </c>
      <c r="Q84" s="26">
        <v>43865</v>
      </c>
    </row>
    <row r="85" spans="2:17" s="9" customFormat="1" ht="19.7" customHeight="1">
      <c r="B85" s="21">
        <v>16</v>
      </c>
      <c r="C85" s="21" t="s">
        <v>531</v>
      </c>
      <c r="D85" s="21" t="s">
        <v>531</v>
      </c>
      <c r="E85" s="75" t="s">
        <v>4162</v>
      </c>
      <c r="F85" s="22">
        <v>1</v>
      </c>
      <c r="G85" s="266">
        <v>400</v>
      </c>
      <c r="H85" s="266">
        <f t="shared" si="2"/>
        <v>400</v>
      </c>
      <c r="I85" s="167"/>
      <c r="J85" s="31" t="s">
        <v>4160</v>
      </c>
      <c r="K85" s="30" t="s">
        <v>4138</v>
      </c>
      <c r="L85" s="22"/>
      <c r="M85" s="25">
        <v>43859</v>
      </c>
      <c r="N85" s="21"/>
      <c r="O85" s="22"/>
      <c r="P85" s="25">
        <v>43865</v>
      </c>
      <c r="Q85" s="26">
        <v>43865</v>
      </c>
    </row>
    <row r="86" spans="2:17" s="9" customFormat="1" ht="19.7" customHeight="1">
      <c r="B86" s="21">
        <v>16</v>
      </c>
      <c r="C86" s="21" t="s">
        <v>531</v>
      </c>
      <c r="D86" s="21" t="s">
        <v>531</v>
      </c>
      <c r="E86" s="75" t="s">
        <v>4163</v>
      </c>
      <c r="F86" s="22">
        <v>2</v>
      </c>
      <c r="G86" s="266">
        <v>720</v>
      </c>
      <c r="H86" s="266">
        <f t="shared" si="2"/>
        <v>1440</v>
      </c>
      <c r="I86" s="167"/>
      <c r="J86" s="31" t="s">
        <v>4160</v>
      </c>
      <c r="K86" s="30" t="s">
        <v>4138</v>
      </c>
      <c r="L86" s="22"/>
      <c r="M86" s="25">
        <v>43859</v>
      </c>
      <c r="N86" s="21"/>
      <c r="O86" s="22"/>
      <c r="P86" s="25">
        <v>43865</v>
      </c>
      <c r="Q86" s="26">
        <v>43865</v>
      </c>
    </row>
    <row r="87" spans="2:17" s="9" customFormat="1" ht="19.7" customHeight="1">
      <c r="B87" s="21">
        <v>16</v>
      </c>
      <c r="C87" s="21" t="s">
        <v>531</v>
      </c>
      <c r="D87" s="21" t="s">
        <v>531</v>
      </c>
      <c r="E87" s="75" t="s">
        <v>4164</v>
      </c>
      <c r="F87" s="22">
        <v>3</v>
      </c>
      <c r="G87" s="266">
        <v>240</v>
      </c>
      <c r="H87" s="266">
        <f t="shared" si="2"/>
        <v>720</v>
      </c>
      <c r="I87" s="167"/>
      <c r="J87" s="31" t="s">
        <v>4165</v>
      </c>
      <c r="K87" s="30" t="s">
        <v>4138</v>
      </c>
      <c r="L87" s="22"/>
      <c r="M87" s="25">
        <v>43859</v>
      </c>
      <c r="N87" s="21"/>
      <c r="O87" s="22"/>
      <c r="P87" s="25">
        <v>43865</v>
      </c>
      <c r="Q87" s="26">
        <v>43865</v>
      </c>
    </row>
    <row r="88" spans="2:17" s="9" customFormat="1" ht="19.7" customHeight="1">
      <c r="B88" s="21">
        <v>16</v>
      </c>
      <c r="C88" s="21" t="s">
        <v>531</v>
      </c>
      <c r="D88" s="21" t="s">
        <v>531</v>
      </c>
      <c r="E88" s="75" t="s">
        <v>2101</v>
      </c>
      <c r="F88" s="22">
        <v>2</v>
      </c>
      <c r="G88" s="266">
        <v>370</v>
      </c>
      <c r="H88" s="266">
        <f t="shared" si="2"/>
        <v>740</v>
      </c>
      <c r="I88" s="167"/>
      <c r="J88" s="31" t="s">
        <v>4165</v>
      </c>
      <c r="K88" s="30" t="s">
        <v>4138</v>
      </c>
      <c r="L88" s="22"/>
      <c r="M88" s="25">
        <v>43859</v>
      </c>
      <c r="N88" s="21"/>
      <c r="O88" s="22"/>
      <c r="P88" s="25">
        <v>43865</v>
      </c>
      <c r="Q88" s="26">
        <v>43865</v>
      </c>
    </row>
    <row r="89" spans="2:17" s="9" customFormat="1" ht="19.7" customHeight="1">
      <c r="B89" s="21">
        <v>16</v>
      </c>
      <c r="C89" s="21" t="s">
        <v>531</v>
      </c>
      <c r="D89" s="21" t="s">
        <v>531</v>
      </c>
      <c r="E89" s="75" t="s">
        <v>4166</v>
      </c>
      <c r="F89" s="22">
        <v>2</v>
      </c>
      <c r="G89" s="266">
        <v>370</v>
      </c>
      <c r="H89" s="266">
        <f t="shared" si="2"/>
        <v>740</v>
      </c>
      <c r="I89" s="167"/>
      <c r="J89" s="31" t="s">
        <v>4165</v>
      </c>
      <c r="K89" s="30" t="s">
        <v>4138</v>
      </c>
      <c r="L89" s="22"/>
      <c r="M89" s="25">
        <v>43859</v>
      </c>
      <c r="N89" s="21"/>
      <c r="O89" s="22"/>
      <c r="P89" s="25">
        <v>43865</v>
      </c>
      <c r="Q89" s="26">
        <v>43865</v>
      </c>
    </row>
    <row r="90" spans="2:17" s="9" customFormat="1" ht="19.7" customHeight="1">
      <c r="B90" s="21">
        <v>16</v>
      </c>
      <c r="C90" s="21" t="s">
        <v>531</v>
      </c>
      <c r="D90" s="21" t="s">
        <v>531</v>
      </c>
      <c r="E90" s="75" t="s">
        <v>4167</v>
      </c>
      <c r="F90" s="22">
        <v>1</v>
      </c>
      <c r="G90" s="266">
        <v>370</v>
      </c>
      <c r="H90" s="266">
        <f t="shared" si="2"/>
        <v>370</v>
      </c>
      <c r="I90" s="167"/>
      <c r="J90" s="31" t="s">
        <v>4168</v>
      </c>
      <c r="K90" s="30" t="s">
        <v>4138</v>
      </c>
      <c r="L90" s="22"/>
      <c r="M90" s="25">
        <v>43859</v>
      </c>
      <c r="N90" s="21"/>
      <c r="O90" s="22"/>
      <c r="P90" s="25">
        <v>43865</v>
      </c>
      <c r="Q90" s="26">
        <v>43865</v>
      </c>
    </row>
    <row r="91" spans="2:17" s="9" customFormat="1" ht="19.7" customHeight="1">
      <c r="B91" s="21">
        <v>16</v>
      </c>
      <c r="C91" s="21" t="s">
        <v>531</v>
      </c>
      <c r="D91" s="21" t="s">
        <v>531</v>
      </c>
      <c r="E91" s="75" t="s">
        <v>4169</v>
      </c>
      <c r="F91" s="22">
        <v>2</v>
      </c>
      <c r="G91" s="266">
        <v>490</v>
      </c>
      <c r="H91" s="266">
        <f t="shared" si="2"/>
        <v>980</v>
      </c>
      <c r="I91" s="167"/>
      <c r="J91" s="31" t="s">
        <v>4170</v>
      </c>
      <c r="K91" s="30" t="s">
        <v>4138</v>
      </c>
      <c r="L91" s="22"/>
      <c r="M91" s="25">
        <v>43859</v>
      </c>
      <c r="N91" s="21"/>
      <c r="O91" s="22"/>
      <c r="P91" s="25">
        <v>43865</v>
      </c>
      <c r="Q91" s="26">
        <v>43865</v>
      </c>
    </row>
    <row r="92" spans="2:17" s="9" customFormat="1" ht="19.7" customHeight="1">
      <c r="B92" s="21">
        <v>16</v>
      </c>
      <c r="C92" s="21" t="s">
        <v>531</v>
      </c>
      <c r="D92" s="21" t="s">
        <v>531</v>
      </c>
      <c r="E92" s="75" t="s">
        <v>4171</v>
      </c>
      <c r="F92" s="22">
        <v>1</v>
      </c>
      <c r="G92" s="266">
        <v>480</v>
      </c>
      <c r="H92" s="266">
        <f t="shared" si="2"/>
        <v>480</v>
      </c>
      <c r="I92" s="167"/>
      <c r="J92" s="31" t="s">
        <v>4170</v>
      </c>
      <c r="K92" s="30" t="s">
        <v>4138</v>
      </c>
      <c r="L92" s="22"/>
      <c r="M92" s="25">
        <v>43859</v>
      </c>
      <c r="N92" s="21"/>
      <c r="O92" s="22"/>
      <c r="P92" s="25">
        <v>43865</v>
      </c>
      <c r="Q92" s="26">
        <v>43865</v>
      </c>
    </row>
    <row r="93" spans="2:17" s="9" customFormat="1" ht="19.7" customHeight="1">
      <c r="B93" s="21">
        <v>16</v>
      </c>
      <c r="C93" s="21" t="s">
        <v>531</v>
      </c>
      <c r="D93" s="21" t="s">
        <v>531</v>
      </c>
      <c r="E93" s="75" t="s">
        <v>4172</v>
      </c>
      <c r="F93" s="22">
        <v>1</v>
      </c>
      <c r="G93" s="266">
        <v>1480</v>
      </c>
      <c r="H93" s="266">
        <f t="shared" si="2"/>
        <v>1480</v>
      </c>
      <c r="I93" s="167"/>
      <c r="J93" s="31" t="s">
        <v>4170</v>
      </c>
      <c r="K93" s="30" t="s">
        <v>4138</v>
      </c>
      <c r="L93" s="22"/>
      <c r="M93" s="25">
        <v>43859</v>
      </c>
      <c r="N93" s="21"/>
      <c r="O93" s="22"/>
      <c r="P93" s="25">
        <v>43865</v>
      </c>
      <c r="Q93" s="26">
        <v>43865</v>
      </c>
    </row>
    <row r="94" spans="2:17" s="9" customFormat="1" ht="19.7" customHeight="1">
      <c r="B94" s="21">
        <v>16</v>
      </c>
      <c r="C94" s="21" t="s">
        <v>531</v>
      </c>
      <c r="D94" s="21" t="s">
        <v>531</v>
      </c>
      <c r="E94" s="75" t="s">
        <v>4173</v>
      </c>
      <c r="F94" s="22">
        <v>4</v>
      </c>
      <c r="G94" s="266">
        <v>660</v>
      </c>
      <c r="H94" s="266">
        <f t="shared" si="2"/>
        <v>2640</v>
      </c>
      <c r="I94" s="167"/>
      <c r="J94" s="31" t="s">
        <v>4174</v>
      </c>
      <c r="K94" s="30" t="s">
        <v>4138</v>
      </c>
      <c r="L94" s="22"/>
      <c r="M94" s="25">
        <v>43859</v>
      </c>
      <c r="N94" s="21"/>
      <c r="O94" s="22"/>
      <c r="P94" s="25">
        <v>43865</v>
      </c>
      <c r="Q94" s="26">
        <v>43865</v>
      </c>
    </row>
    <row r="95" spans="2:17" s="9" customFormat="1" ht="19.7" customHeight="1">
      <c r="B95" s="21">
        <v>16</v>
      </c>
      <c r="C95" s="21" t="s">
        <v>531</v>
      </c>
      <c r="D95" s="21" t="s">
        <v>531</v>
      </c>
      <c r="E95" s="75" t="s">
        <v>4175</v>
      </c>
      <c r="F95" s="22">
        <v>2</v>
      </c>
      <c r="G95" s="266">
        <v>780</v>
      </c>
      <c r="H95" s="266">
        <f t="shared" si="2"/>
        <v>1560</v>
      </c>
      <c r="I95" s="167"/>
      <c r="J95" s="31" t="s">
        <v>4174</v>
      </c>
      <c r="K95" s="30" t="s">
        <v>4138</v>
      </c>
      <c r="L95" s="22"/>
      <c r="M95" s="25">
        <v>43859</v>
      </c>
      <c r="N95" s="21"/>
      <c r="O95" s="22"/>
      <c r="P95" s="25">
        <v>43865</v>
      </c>
      <c r="Q95" s="26">
        <v>43865</v>
      </c>
    </row>
    <row r="96" spans="2:17" s="9" customFormat="1" ht="19.7" customHeight="1">
      <c r="B96" s="21">
        <v>16</v>
      </c>
      <c r="C96" s="21" t="s">
        <v>531</v>
      </c>
      <c r="D96" s="21" t="s">
        <v>531</v>
      </c>
      <c r="E96" s="75" t="s">
        <v>4176</v>
      </c>
      <c r="F96" s="22">
        <v>2</v>
      </c>
      <c r="G96" s="266">
        <v>1780</v>
      </c>
      <c r="H96" s="266">
        <f t="shared" si="2"/>
        <v>3560</v>
      </c>
      <c r="I96" s="167"/>
      <c r="J96" s="31" t="s">
        <v>4174</v>
      </c>
      <c r="K96" s="30" t="s">
        <v>4138</v>
      </c>
      <c r="L96" s="22"/>
      <c r="M96" s="25">
        <v>43859</v>
      </c>
      <c r="N96" s="21"/>
      <c r="O96" s="22"/>
      <c r="P96" s="25">
        <v>43865</v>
      </c>
      <c r="Q96" s="26">
        <v>43865</v>
      </c>
    </row>
    <row r="97" spans="2:17" s="9" customFormat="1" ht="19.7" customHeight="1">
      <c r="B97" s="21">
        <v>16</v>
      </c>
      <c r="C97" s="21" t="s">
        <v>531</v>
      </c>
      <c r="D97" s="21" t="s">
        <v>531</v>
      </c>
      <c r="E97" s="75" t="s">
        <v>4177</v>
      </c>
      <c r="F97" s="22">
        <v>5</v>
      </c>
      <c r="G97" s="266">
        <v>690</v>
      </c>
      <c r="H97" s="266">
        <f t="shared" si="2"/>
        <v>3450</v>
      </c>
      <c r="I97" s="167"/>
      <c r="J97" s="31" t="s">
        <v>4174</v>
      </c>
      <c r="K97" s="30" t="s">
        <v>4138</v>
      </c>
      <c r="L97" s="22"/>
      <c r="M97" s="25">
        <v>43859</v>
      </c>
      <c r="N97" s="21"/>
      <c r="O97" s="22"/>
      <c r="P97" s="25">
        <v>43865</v>
      </c>
      <c r="Q97" s="26">
        <v>43865</v>
      </c>
    </row>
    <row r="98" spans="2:17" s="9" customFormat="1" ht="19.7" customHeight="1">
      <c r="B98" s="21">
        <v>16</v>
      </c>
      <c r="C98" s="21" t="s">
        <v>531</v>
      </c>
      <c r="D98" s="21" t="s">
        <v>531</v>
      </c>
      <c r="E98" s="75" t="s">
        <v>4178</v>
      </c>
      <c r="F98" s="22">
        <v>2</v>
      </c>
      <c r="G98" s="266">
        <v>1440</v>
      </c>
      <c r="H98" s="266">
        <f t="shared" si="2"/>
        <v>2880</v>
      </c>
      <c r="I98" s="167"/>
      <c r="J98" s="31" t="s">
        <v>4174</v>
      </c>
      <c r="K98" s="30" t="s">
        <v>4138</v>
      </c>
      <c r="L98" s="22"/>
      <c r="M98" s="25">
        <v>43859</v>
      </c>
      <c r="N98" s="21"/>
      <c r="O98" s="22"/>
      <c r="P98" s="25">
        <v>43865</v>
      </c>
      <c r="Q98" s="26">
        <v>43865</v>
      </c>
    </row>
    <row r="99" spans="2:17" s="9" customFormat="1" ht="19.7" customHeight="1">
      <c r="B99" s="21">
        <v>16</v>
      </c>
      <c r="C99" s="21" t="s">
        <v>531</v>
      </c>
      <c r="D99" s="21" t="s">
        <v>531</v>
      </c>
      <c r="E99" s="75" t="s">
        <v>4179</v>
      </c>
      <c r="F99" s="22">
        <v>1</v>
      </c>
      <c r="G99" s="266">
        <v>610</v>
      </c>
      <c r="H99" s="266">
        <f t="shared" si="2"/>
        <v>610</v>
      </c>
      <c r="I99" s="167"/>
      <c r="J99" s="31" t="s">
        <v>4174</v>
      </c>
      <c r="K99" s="30" t="s">
        <v>4138</v>
      </c>
      <c r="L99" s="22"/>
      <c r="M99" s="25">
        <v>43859</v>
      </c>
      <c r="N99" s="21"/>
      <c r="O99" s="22"/>
      <c r="P99" s="25">
        <v>43865</v>
      </c>
      <c r="Q99" s="26">
        <v>43865</v>
      </c>
    </row>
    <row r="100" spans="2:17" s="9" customFormat="1" ht="19.7" customHeight="1">
      <c r="B100" s="21">
        <v>16</v>
      </c>
      <c r="C100" s="21" t="s">
        <v>531</v>
      </c>
      <c r="D100" s="21" t="s">
        <v>531</v>
      </c>
      <c r="E100" s="75" t="s">
        <v>4180</v>
      </c>
      <c r="F100" s="22">
        <v>4</v>
      </c>
      <c r="G100" s="266">
        <v>370</v>
      </c>
      <c r="H100" s="266">
        <f t="shared" si="2"/>
        <v>1480</v>
      </c>
      <c r="I100" s="167"/>
      <c r="J100" s="31" t="s">
        <v>4174</v>
      </c>
      <c r="K100" s="30" t="s">
        <v>4138</v>
      </c>
      <c r="L100" s="22"/>
      <c r="M100" s="25">
        <v>43859</v>
      </c>
      <c r="N100" s="21"/>
      <c r="O100" s="22"/>
      <c r="P100" s="25">
        <v>43865</v>
      </c>
      <c r="Q100" s="26">
        <v>43865</v>
      </c>
    </row>
    <row r="101" spans="2:17" s="9" customFormat="1" ht="19.7" customHeight="1">
      <c r="B101" s="21">
        <v>16</v>
      </c>
      <c r="C101" s="21" t="s">
        <v>531</v>
      </c>
      <c r="D101" s="21" t="s">
        <v>531</v>
      </c>
      <c r="E101" s="75" t="s">
        <v>4181</v>
      </c>
      <c r="F101" s="22">
        <v>2</v>
      </c>
      <c r="G101" s="266">
        <v>370</v>
      </c>
      <c r="H101" s="266">
        <f t="shared" si="2"/>
        <v>740</v>
      </c>
      <c r="I101" s="167"/>
      <c r="J101" s="31" t="s">
        <v>4174</v>
      </c>
      <c r="K101" s="30" t="s">
        <v>4138</v>
      </c>
      <c r="L101" s="22"/>
      <c r="M101" s="25">
        <v>43859</v>
      </c>
      <c r="N101" s="21"/>
      <c r="O101" s="22"/>
      <c r="P101" s="25">
        <v>43865</v>
      </c>
      <c r="Q101" s="26">
        <v>43865</v>
      </c>
    </row>
    <row r="102" spans="2:17" s="9" customFormat="1" ht="19.7" customHeight="1">
      <c r="B102" s="21">
        <v>16</v>
      </c>
      <c r="C102" s="21" t="s">
        <v>531</v>
      </c>
      <c r="D102" s="21" t="s">
        <v>531</v>
      </c>
      <c r="E102" s="75" t="s">
        <v>4182</v>
      </c>
      <c r="F102" s="22">
        <v>1</v>
      </c>
      <c r="G102" s="266">
        <v>1570</v>
      </c>
      <c r="H102" s="266">
        <f t="shared" si="2"/>
        <v>1570</v>
      </c>
      <c r="I102" s="167"/>
      <c r="J102" s="31" t="s">
        <v>4183</v>
      </c>
      <c r="K102" s="30" t="s">
        <v>4138</v>
      </c>
      <c r="L102" s="22"/>
      <c r="M102" s="25">
        <v>43859</v>
      </c>
      <c r="N102" s="21"/>
      <c r="O102" s="22"/>
      <c r="P102" s="25">
        <v>43865</v>
      </c>
      <c r="Q102" s="26">
        <v>43865</v>
      </c>
    </row>
    <row r="103" spans="2:17" s="9" customFormat="1" ht="19.7" customHeight="1">
      <c r="B103" s="21">
        <v>16</v>
      </c>
      <c r="C103" s="21" t="s">
        <v>531</v>
      </c>
      <c r="D103" s="21" t="s">
        <v>531</v>
      </c>
      <c r="E103" s="75" t="s">
        <v>4184</v>
      </c>
      <c r="F103" s="22">
        <v>2</v>
      </c>
      <c r="G103" s="266">
        <v>370</v>
      </c>
      <c r="H103" s="266">
        <f t="shared" si="2"/>
        <v>740</v>
      </c>
      <c r="I103" s="167"/>
      <c r="J103" s="31" t="s">
        <v>4185</v>
      </c>
      <c r="K103" s="30" t="s">
        <v>4138</v>
      </c>
      <c r="L103" s="22"/>
      <c r="M103" s="25">
        <v>43859</v>
      </c>
      <c r="N103" s="21"/>
      <c r="O103" s="22"/>
      <c r="P103" s="25">
        <v>43865</v>
      </c>
      <c r="Q103" s="26">
        <v>43865</v>
      </c>
    </row>
    <row r="104" spans="2:17" s="9" customFormat="1" ht="19.7" customHeight="1">
      <c r="B104" s="21">
        <v>16</v>
      </c>
      <c r="C104" s="21" t="s">
        <v>531</v>
      </c>
      <c r="D104" s="21" t="s">
        <v>531</v>
      </c>
      <c r="E104" s="75" t="s">
        <v>4186</v>
      </c>
      <c r="F104" s="22">
        <v>2</v>
      </c>
      <c r="G104" s="266">
        <v>370</v>
      </c>
      <c r="H104" s="266">
        <f t="shared" si="2"/>
        <v>740</v>
      </c>
      <c r="I104" s="167"/>
      <c r="J104" s="31" t="s">
        <v>4185</v>
      </c>
      <c r="K104" s="30" t="s">
        <v>4138</v>
      </c>
      <c r="L104" s="22"/>
      <c r="M104" s="25">
        <v>43859</v>
      </c>
      <c r="N104" s="21"/>
      <c r="O104" s="22"/>
      <c r="P104" s="25">
        <v>43865</v>
      </c>
      <c r="Q104" s="26">
        <v>43865</v>
      </c>
    </row>
    <row r="105" spans="2:17" s="9" customFormat="1" ht="19.7" customHeight="1">
      <c r="B105" s="21">
        <v>16</v>
      </c>
      <c r="C105" s="21" t="s">
        <v>531</v>
      </c>
      <c r="D105" s="21" t="s">
        <v>531</v>
      </c>
      <c r="E105" s="75" t="s">
        <v>4187</v>
      </c>
      <c r="F105" s="22">
        <v>4</v>
      </c>
      <c r="G105" s="266">
        <v>6660</v>
      </c>
      <c r="H105" s="266">
        <f t="shared" si="2"/>
        <v>26640</v>
      </c>
      <c r="I105" s="167"/>
      <c r="J105" s="31" t="s">
        <v>4188</v>
      </c>
      <c r="K105" s="30" t="s">
        <v>4138</v>
      </c>
      <c r="L105" s="22"/>
      <c r="M105" s="25">
        <v>43859</v>
      </c>
      <c r="N105" s="21"/>
      <c r="O105" s="22"/>
      <c r="P105" s="25">
        <v>43865</v>
      </c>
      <c r="Q105" s="26">
        <v>43865</v>
      </c>
    </row>
    <row r="106" spans="2:17" s="9" customFormat="1" ht="19.7" customHeight="1">
      <c r="B106" s="21">
        <v>16</v>
      </c>
      <c r="C106" s="21" t="s">
        <v>531</v>
      </c>
      <c r="D106" s="21" t="s">
        <v>531</v>
      </c>
      <c r="E106" s="75" t="s">
        <v>4189</v>
      </c>
      <c r="F106" s="22">
        <v>100</v>
      </c>
      <c r="G106" s="266">
        <v>260</v>
      </c>
      <c r="H106" s="266">
        <f t="shared" si="2"/>
        <v>26000</v>
      </c>
      <c r="I106" s="167"/>
      <c r="J106" s="31" t="s">
        <v>4190</v>
      </c>
      <c r="K106" s="30" t="s">
        <v>4138</v>
      </c>
      <c r="L106" s="22"/>
      <c r="M106" s="25">
        <v>43859</v>
      </c>
      <c r="N106" s="21"/>
      <c r="O106" s="22"/>
      <c r="P106" s="25">
        <v>43865</v>
      </c>
      <c r="Q106" s="26">
        <v>43865</v>
      </c>
    </row>
    <row r="107" spans="2:17" s="9" customFormat="1" ht="19.7" customHeight="1">
      <c r="B107" s="21">
        <v>16</v>
      </c>
      <c r="C107" s="21" t="s">
        <v>531</v>
      </c>
      <c r="D107" s="21" t="s">
        <v>531</v>
      </c>
      <c r="E107" s="75" t="s">
        <v>4191</v>
      </c>
      <c r="F107" s="22">
        <v>4</v>
      </c>
      <c r="G107" s="266">
        <v>214</v>
      </c>
      <c r="H107" s="266">
        <f t="shared" si="2"/>
        <v>856</v>
      </c>
      <c r="I107" s="167"/>
      <c r="J107" s="31" t="s">
        <v>4190</v>
      </c>
      <c r="K107" s="30" t="s">
        <v>4138</v>
      </c>
      <c r="L107" s="22"/>
      <c r="M107" s="25">
        <v>43859</v>
      </c>
      <c r="N107" s="21"/>
      <c r="O107" s="22"/>
      <c r="P107" s="25">
        <v>43865</v>
      </c>
      <c r="Q107" s="26">
        <v>43865</v>
      </c>
    </row>
    <row r="108" spans="2:17" s="9" customFormat="1" ht="19.7" customHeight="1">
      <c r="B108" s="21">
        <v>16</v>
      </c>
      <c r="C108" s="21" t="s">
        <v>531</v>
      </c>
      <c r="D108" s="21" t="s">
        <v>531</v>
      </c>
      <c r="E108" s="75" t="s">
        <v>4192</v>
      </c>
      <c r="F108" s="22">
        <v>100</v>
      </c>
      <c r="G108" s="266">
        <v>85</v>
      </c>
      <c r="H108" s="266">
        <f t="shared" si="2"/>
        <v>8500</v>
      </c>
      <c r="I108" s="167"/>
      <c r="J108" s="31" t="s">
        <v>4190</v>
      </c>
      <c r="K108" s="30" t="s">
        <v>4138</v>
      </c>
      <c r="L108" s="22"/>
      <c r="M108" s="25">
        <v>43859</v>
      </c>
      <c r="N108" s="21"/>
      <c r="O108" s="22"/>
      <c r="P108" s="25">
        <v>43865</v>
      </c>
      <c r="Q108" s="26">
        <v>43865</v>
      </c>
    </row>
    <row r="109" spans="2:17" s="9" customFormat="1" ht="19.7" customHeight="1">
      <c r="B109" s="21">
        <v>16</v>
      </c>
      <c r="C109" s="21" t="s">
        <v>531</v>
      </c>
      <c r="D109" s="21" t="s">
        <v>531</v>
      </c>
      <c r="E109" s="75" t="s">
        <v>4193</v>
      </c>
      <c r="F109" s="22">
        <v>5</v>
      </c>
      <c r="G109" s="266">
        <v>419</v>
      </c>
      <c r="H109" s="266">
        <f t="shared" si="2"/>
        <v>2095</v>
      </c>
      <c r="I109" s="167"/>
      <c r="J109" s="31" t="s">
        <v>1824</v>
      </c>
      <c r="K109" s="30" t="s">
        <v>4138</v>
      </c>
      <c r="L109" s="22"/>
      <c r="M109" s="25">
        <v>43859</v>
      </c>
      <c r="N109" s="21"/>
      <c r="O109" s="22"/>
      <c r="P109" s="25">
        <v>43865</v>
      </c>
      <c r="Q109" s="26">
        <v>43865</v>
      </c>
    </row>
    <row r="110" spans="2:17" s="9" customFormat="1" ht="19.7" customHeight="1">
      <c r="B110" s="21">
        <v>16</v>
      </c>
      <c r="C110" s="21" t="s">
        <v>531</v>
      </c>
      <c r="D110" s="21" t="s">
        <v>531</v>
      </c>
      <c r="E110" s="75" t="s">
        <v>2128</v>
      </c>
      <c r="F110" s="22">
        <v>50</v>
      </c>
      <c r="G110" s="266">
        <v>93</v>
      </c>
      <c r="H110" s="266">
        <f t="shared" si="2"/>
        <v>4650</v>
      </c>
      <c r="I110" s="167"/>
      <c r="J110" s="31" t="s">
        <v>4194</v>
      </c>
      <c r="K110" s="30" t="s">
        <v>4138</v>
      </c>
      <c r="L110" s="22"/>
      <c r="M110" s="25">
        <v>43859</v>
      </c>
      <c r="N110" s="21"/>
      <c r="O110" s="22"/>
      <c r="P110" s="25">
        <v>43865</v>
      </c>
      <c r="Q110" s="26">
        <v>43865</v>
      </c>
    </row>
    <row r="111" spans="2:17" s="9" customFormat="1" ht="19.7" customHeight="1">
      <c r="B111" s="21">
        <v>16</v>
      </c>
      <c r="C111" s="21" t="s">
        <v>531</v>
      </c>
      <c r="D111" s="21" t="s">
        <v>531</v>
      </c>
      <c r="E111" s="75" t="s">
        <v>4195</v>
      </c>
      <c r="F111" s="22">
        <v>7</v>
      </c>
      <c r="G111" s="266">
        <v>190</v>
      </c>
      <c r="H111" s="266">
        <f t="shared" si="2"/>
        <v>1330</v>
      </c>
      <c r="I111" s="167"/>
      <c r="J111" s="31" t="s">
        <v>1451</v>
      </c>
      <c r="K111" s="30" t="s">
        <v>4138</v>
      </c>
      <c r="L111" s="22"/>
      <c r="M111" s="25">
        <v>43859</v>
      </c>
      <c r="N111" s="21"/>
      <c r="O111" s="22"/>
      <c r="P111" s="25">
        <v>43865</v>
      </c>
      <c r="Q111" s="26">
        <v>43865</v>
      </c>
    </row>
    <row r="112" spans="2:17" s="9" customFormat="1" ht="19.7" customHeight="1">
      <c r="B112" s="21">
        <v>16</v>
      </c>
      <c r="C112" s="21" t="s">
        <v>531</v>
      </c>
      <c r="D112" s="21" t="s">
        <v>531</v>
      </c>
      <c r="E112" s="75" t="s">
        <v>4196</v>
      </c>
      <c r="F112" s="22">
        <v>12</v>
      </c>
      <c r="G112" s="266">
        <v>230</v>
      </c>
      <c r="H112" s="266">
        <f t="shared" si="2"/>
        <v>2760</v>
      </c>
      <c r="I112" s="167"/>
      <c r="J112" s="31" t="s">
        <v>1451</v>
      </c>
      <c r="K112" s="30" t="s">
        <v>4138</v>
      </c>
      <c r="L112" s="22"/>
      <c r="M112" s="25">
        <v>43859</v>
      </c>
      <c r="N112" s="21"/>
      <c r="O112" s="22"/>
      <c r="P112" s="25">
        <v>43865</v>
      </c>
      <c r="Q112" s="26">
        <v>43865</v>
      </c>
    </row>
    <row r="113" spans="2:17" s="9" customFormat="1" ht="19.7" customHeight="1">
      <c r="B113" s="21">
        <v>16</v>
      </c>
      <c r="C113" s="21" t="s">
        <v>531</v>
      </c>
      <c r="D113" s="21" t="s">
        <v>531</v>
      </c>
      <c r="E113" s="75" t="s">
        <v>1450</v>
      </c>
      <c r="F113" s="22">
        <v>4</v>
      </c>
      <c r="G113" s="266">
        <v>260</v>
      </c>
      <c r="H113" s="266">
        <f t="shared" si="2"/>
        <v>1040</v>
      </c>
      <c r="I113" s="167"/>
      <c r="J113" s="31" t="s">
        <v>1451</v>
      </c>
      <c r="K113" s="30" t="s">
        <v>4138</v>
      </c>
      <c r="L113" s="22"/>
      <c r="M113" s="25">
        <v>43859</v>
      </c>
      <c r="N113" s="21"/>
      <c r="O113" s="22"/>
      <c r="P113" s="25">
        <v>43865</v>
      </c>
      <c r="Q113" s="26">
        <v>43865</v>
      </c>
    </row>
    <row r="114" spans="2:17" s="9" customFormat="1" ht="19.7" customHeight="1">
      <c r="B114" s="21">
        <v>16</v>
      </c>
      <c r="C114" s="21" t="s">
        <v>531</v>
      </c>
      <c r="D114" s="21" t="s">
        <v>531</v>
      </c>
      <c r="E114" s="75" t="s">
        <v>4197</v>
      </c>
      <c r="F114" s="22">
        <v>2</v>
      </c>
      <c r="G114" s="266">
        <v>1745</v>
      </c>
      <c r="H114" s="266">
        <f t="shared" si="2"/>
        <v>3490</v>
      </c>
      <c r="I114" s="167"/>
      <c r="J114" s="31" t="s">
        <v>4198</v>
      </c>
      <c r="K114" s="30" t="s">
        <v>4138</v>
      </c>
      <c r="L114" s="22"/>
      <c r="M114" s="25">
        <v>43859</v>
      </c>
      <c r="N114" s="21"/>
      <c r="O114" s="22"/>
      <c r="P114" s="25">
        <v>43865</v>
      </c>
      <c r="Q114" s="26">
        <v>43865</v>
      </c>
    </row>
    <row r="115" spans="2:17" s="9" customFormat="1" ht="19.7" customHeight="1">
      <c r="B115" s="21">
        <v>16</v>
      </c>
      <c r="C115" s="21" t="s">
        <v>531</v>
      </c>
      <c r="D115" s="21" t="s">
        <v>531</v>
      </c>
      <c r="E115" s="75" t="s">
        <v>4199</v>
      </c>
      <c r="F115" s="22">
        <v>2</v>
      </c>
      <c r="G115" s="266">
        <v>810</v>
      </c>
      <c r="H115" s="266">
        <f t="shared" si="2"/>
        <v>1620</v>
      </c>
      <c r="I115" s="167"/>
      <c r="J115" s="31" t="s">
        <v>2136</v>
      </c>
      <c r="K115" s="30" t="s">
        <v>4138</v>
      </c>
      <c r="L115" s="22"/>
      <c r="M115" s="25">
        <v>43859</v>
      </c>
      <c r="N115" s="21"/>
      <c r="O115" s="22"/>
      <c r="P115" s="25">
        <v>43865</v>
      </c>
      <c r="Q115" s="26">
        <v>43865</v>
      </c>
    </row>
    <row r="116" spans="2:17" s="9" customFormat="1" ht="19.7" customHeight="1">
      <c r="B116" s="21">
        <v>16</v>
      </c>
      <c r="C116" s="21" t="s">
        <v>531</v>
      </c>
      <c r="D116" s="21" t="s">
        <v>531</v>
      </c>
      <c r="E116" s="75" t="s">
        <v>4200</v>
      </c>
      <c r="F116" s="22">
        <v>2</v>
      </c>
      <c r="G116" s="266">
        <v>720</v>
      </c>
      <c r="H116" s="266">
        <f t="shared" si="2"/>
        <v>1440</v>
      </c>
      <c r="I116" s="167"/>
      <c r="J116" s="31" t="s">
        <v>4201</v>
      </c>
      <c r="K116" s="30" t="s">
        <v>4138</v>
      </c>
      <c r="L116" s="22"/>
      <c r="M116" s="25">
        <v>43859</v>
      </c>
      <c r="N116" s="21"/>
      <c r="O116" s="22"/>
      <c r="P116" s="25">
        <v>43865</v>
      </c>
      <c r="Q116" s="26">
        <v>43865</v>
      </c>
    </row>
    <row r="117" spans="2:17" s="9" customFormat="1" ht="19.7" customHeight="1">
      <c r="B117" s="21">
        <v>16</v>
      </c>
      <c r="C117" s="21" t="s">
        <v>531</v>
      </c>
      <c r="D117" s="21" t="s">
        <v>531</v>
      </c>
      <c r="E117" s="75" t="s">
        <v>4202</v>
      </c>
      <c r="F117" s="22">
        <v>2</v>
      </c>
      <c r="G117" s="266">
        <v>610</v>
      </c>
      <c r="H117" s="266">
        <f t="shared" si="2"/>
        <v>1220</v>
      </c>
      <c r="I117" s="167"/>
      <c r="J117" s="31" t="s">
        <v>4203</v>
      </c>
      <c r="K117" s="30" t="s">
        <v>4138</v>
      </c>
      <c r="L117" s="22"/>
      <c r="M117" s="25">
        <v>43859</v>
      </c>
      <c r="N117" s="21"/>
      <c r="O117" s="22"/>
      <c r="P117" s="25">
        <v>43865</v>
      </c>
      <c r="Q117" s="26">
        <v>43865</v>
      </c>
    </row>
    <row r="118" spans="2:17" s="9" customFormat="1" ht="19.7" customHeight="1">
      <c r="B118" s="21">
        <v>16</v>
      </c>
      <c r="C118" s="21" t="s">
        <v>531</v>
      </c>
      <c r="D118" s="21" t="s">
        <v>531</v>
      </c>
      <c r="E118" s="75" t="s">
        <v>4204</v>
      </c>
      <c r="F118" s="22">
        <v>2</v>
      </c>
      <c r="G118" s="266">
        <v>610</v>
      </c>
      <c r="H118" s="266">
        <f t="shared" si="2"/>
        <v>1220</v>
      </c>
      <c r="I118" s="167"/>
      <c r="J118" s="31" t="s">
        <v>4203</v>
      </c>
      <c r="K118" s="30" t="s">
        <v>4138</v>
      </c>
      <c r="L118" s="22"/>
      <c r="M118" s="25">
        <v>43859</v>
      </c>
      <c r="N118" s="21"/>
      <c r="O118" s="22"/>
      <c r="P118" s="25">
        <v>43865</v>
      </c>
      <c r="Q118" s="26">
        <v>43865</v>
      </c>
    </row>
    <row r="119" spans="2:17" s="9" customFormat="1" ht="19.7" customHeight="1">
      <c r="B119" s="21">
        <v>16</v>
      </c>
      <c r="C119" s="21" t="s">
        <v>531</v>
      </c>
      <c r="D119" s="21" t="s">
        <v>531</v>
      </c>
      <c r="E119" s="75" t="s">
        <v>4205</v>
      </c>
      <c r="F119" s="22">
        <v>7</v>
      </c>
      <c r="G119" s="266">
        <v>7410</v>
      </c>
      <c r="H119" s="266">
        <f t="shared" si="2"/>
        <v>51870</v>
      </c>
      <c r="I119" s="167"/>
      <c r="J119" s="31" t="s">
        <v>1456</v>
      </c>
      <c r="K119" s="30" t="s">
        <v>4138</v>
      </c>
      <c r="L119" s="22"/>
      <c r="M119" s="25">
        <v>43859</v>
      </c>
      <c r="N119" s="21"/>
      <c r="O119" s="22"/>
      <c r="P119" s="25">
        <v>43865</v>
      </c>
      <c r="Q119" s="26">
        <v>43865</v>
      </c>
    </row>
    <row r="120" spans="2:17" s="9" customFormat="1" ht="19.7" customHeight="1">
      <c r="B120" s="21">
        <v>16</v>
      </c>
      <c r="C120" s="21" t="s">
        <v>531</v>
      </c>
      <c r="D120" s="21" t="s">
        <v>531</v>
      </c>
      <c r="E120" s="75" t="s">
        <v>4206</v>
      </c>
      <c r="F120" s="22">
        <v>1</v>
      </c>
      <c r="G120" s="266">
        <v>980</v>
      </c>
      <c r="H120" s="266">
        <f t="shared" si="2"/>
        <v>980</v>
      </c>
      <c r="I120" s="167"/>
      <c r="J120" s="31" t="s">
        <v>4207</v>
      </c>
      <c r="K120" s="30" t="s">
        <v>4138</v>
      </c>
      <c r="L120" s="22"/>
      <c r="M120" s="25">
        <v>43859</v>
      </c>
      <c r="N120" s="21"/>
      <c r="O120" s="22"/>
      <c r="P120" s="25">
        <v>43865</v>
      </c>
      <c r="Q120" s="26">
        <v>43865</v>
      </c>
    </row>
    <row r="121" spans="2:17" s="9" customFormat="1" ht="19.7" customHeight="1">
      <c r="B121" s="21"/>
      <c r="C121" s="21"/>
      <c r="D121" s="21"/>
      <c r="E121" s="75"/>
      <c r="F121" s="22"/>
      <c r="G121" s="266">
        <v>0</v>
      </c>
      <c r="H121" s="266">
        <f t="shared" si="2"/>
        <v>0</v>
      </c>
      <c r="I121" s="167"/>
      <c r="J121" s="31"/>
      <c r="K121" s="22"/>
      <c r="L121" s="22"/>
      <c r="M121" s="25"/>
      <c r="N121" s="21"/>
      <c r="O121" s="22"/>
      <c r="P121" s="25"/>
      <c r="Q121" s="26"/>
    </row>
    <row r="122" spans="2:17" s="9" customFormat="1" ht="19.7" customHeight="1">
      <c r="B122" s="21">
        <v>16</v>
      </c>
      <c r="C122" s="21" t="s">
        <v>577</v>
      </c>
      <c r="D122" s="21" t="s">
        <v>577</v>
      </c>
      <c r="E122" s="75" t="s">
        <v>4208</v>
      </c>
      <c r="F122" s="22">
        <v>1</v>
      </c>
      <c r="G122" s="266">
        <v>19970</v>
      </c>
      <c r="H122" s="266">
        <f t="shared" si="2"/>
        <v>19970</v>
      </c>
      <c r="I122" s="167"/>
      <c r="J122" s="31" t="s">
        <v>4209</v>
      </c>
      <c r="K122" s="30" t="s">
        <v>4138</v>
      </c>
      <c r="L122" s="22"/>
      <c r="M122" s="25">
        <v>43860</v>
      </c>
      <c r="N122" s="21"/>
      <c r="O122" s="22"/>
      <c r="P122" s="25">
        <v>43866</v>
      </c>
      <c r="Q122" s="26">
        <v>43866</v>
      </c>
    </row>
    <row r="123" spans="2:17" s="9" customFormat="1" ht="19.7" customHeight="1">
      <c r="B123" s="21">
        <v>16</v>
      </c>
      <c r="C123" s="21" t="s">
        <v>577</v>
      </c>
      <c r="D123" s="21" t="s">
        <v>577</v>
      </c>
      <c r="E123" s="75" t="s">
        <v>4210</v>
      </c>
      <c r="F123" s="22">
        <v>1</v>
      </c>
      <c r="G123" s="266">
        <v>8720</v>
      </c>
      <c r="H123" s="266">
        <f t="shared" si="2"/>
        <v>8720</v>
      </c>
      <c r="I123" s="167"/>
      <c r="J123" s="31" t="s">
        <v>4211</v>
      </c>
      <c r="K123" s="30" t="s">
        <v>4138</v>
      </c>
      <c r="L123" s="22"/>
      <c r="M123" s="25">
        <v>43860</v>
      </c>
      <c r="N123" s="21"/>
      <c r="O123" s="22"/>
      <c r="P123" s="25">
        <v>43866</v>
      </c>
      <c r="Q123" s="26">
        <v>43866</v>
      </c>
    </row>
    <row r="124" spans="2:17" s="9" customFormat="1" ht="19.7" customHeight="1">
      <c r="B124" s="21">
        <v>16</v>
      </c>
      <c r="C124" s="21" t="s">
        <v>577</v>
      </c>
      <c r="D124" s="21" t="s">
        <v>577</v>
      </c>
      <c r="E124" s="75" t="s">
        <v>4212</v>
      </c>
      <c r="F124" s="22">
        <v>6</v>
      </c>
      <c r="G124" s="266">
        <v>170</v>
      </c>
      <c r="H124" s="266">
        <f t="shared" si="2"/>
        <v>1020</v>
      </c>
      <c r="I124" s="167"/>
      <c r="J124" s="31" t="s">
        <v>1519</v>
      </c>
      <c r="K124" s="30" t="s">
        <v>4138</v>
      </c>
      <c r="L124" s="22"/>
      <c r="M124" s="25">
        <v>43860</v>
      </c>
      <c r="N124" s="21"/>
      <c r="O124" s="22"/>
      <c r="P124" s="25">
        <v>43866</v>
      </c>
      <c r="Q124" s="26">
        <v>43866</v>
      </c>
    </row>
    <row r="125" spans="2:17" s="9" customFormat="1" ht="19.7" customHeight="1">
      <c r="B125" s="21">
        <v>16</v>
      </c>
      <c r="C125" s="21" t="s">
        <v>577</v>
      </c>
      <c r="D125" s="21" t="s">
        <v>577</v>
      </c>
      <c r="E125" s="75" t="s">
        <v>1518</v>
      </c>
      <c r="F125" s="22">
        <v>3</v>
      </c>
      <c r="G125" s="266">
        <v>140</v>
      </c>
      <c r="H125" s="266">
        <f t="shared" si="2"/>
        <v>420</v>
      </c>
      <c r="I125" s="167"/>
      <c r="J125" s="31" t="s">
        <v>1519</v>
      </c>
      <c r="K125" s="30" t="s">
        <v>4138</v>
      </c>
      <c r="L125" s="22"/>
      <c r="M125" s="25">
        <v>43860</v>
      </c>
      <c r="N125" s="21"/>
      <c r="O125" s="22"/>
      <c r="P125" s="25">
        <v>43866</v>
      </c>
      <c r="Q125" s="26">
        <v>43866</v>
      </c>
    </row>
    <row r="126" spans="2:17" s="9" customFormat="1" ht="19.7" customHeight="1">
      <c r="B126" s="21">
        <v>16</v>
      </c>
      <c r="C126" s="21" t="s">
        <v>4213</v>
      </c>
      <c r="D126" s="21" t="s">
        <v>577</v>
      </c>
      <c r="E126" s="75" t="s">
        <v>4214</v>
      </c>
      <c r="F126" s="22">
        <v>4</v>
      </c>
      <c r="G126" s="266">
        <v>230</v>
      </c>
      <c r="H126" s="266">
        <f t="shared" si="2"/>
        <v>920</v>
      </c>
      <c r="I126" s="167"/>
      <c r="J126" s="31" t="s">
        <v>4215</v>
      </c>
      <c r="K126" s="30" t="s">
        <v>4138</v>
      </c>
      <c r="L126" s="22"/>
      <c r="M126" s="25">
        <v>43860</v>
      </c>
      <c r="N126" s="21"/>
      <c r="O126" s="22"/>
      <c r="P126" s="25">
        <v>43866</v>
      </c>
      <c r="Q126" s="26">
        <v>43866</v>
      </c>
    </row>
    <row r="127" spans="2:17" s="9" customFormat="1" ht="19.7" customHeight="1">
      <c r="B127" s="21">
        <v>16</v>
      </c>
      <c r="C127" s="21" t="s">
        <v>577</v>
      </c>
      <c r="D127" s="21" t="s">
        <v>577</v>
      </c>
      <c r="E127" s="75" t="s">
        <v>1839</v>
      </c>
      <c r="F127" s="22">
        <v>10</v>
      </c>
      <c r="G127" s="266">
        <v>72</v>
      </c>
      <c r="H127" s="266">
        <f t="shared" si="2"/>
        <v>720</v>
      </c>
      <c r="I127" s="167"/>
      <c r="J127" s="31" t="s">
        <v>4216</v>
      </c>
      <c r="K127" s="30" t="s">
        <v>4138</v>
      </c>
      <c r="L127" s="22"/>
      <c r="M127" s="25">
        <v>43860</v>
      </c>
      <c r="N127" s="21"/>
      <c r="O127" s="22"/>
      <c r="P127" s="25">
        <v>43866</v>
      </c>
      <c r="Q127" s="26">
        <v>43866</v>
      </c>
    </row>
    <row r="128" spans="2:17" s="9" customFormat="1" ht="19.7" customHeight="1">
      <c r="B128" s="21">
        <v>16</v>
      </c>
      <c r="C128" s="21" t="s">
        <v>577</v>
      </c>
      <c r="D128" s="21" t="s">
        <v>577</v>
      </c>
      <c r="E128" s="75" t="s">
        <v>4217</v>
      </c>
      <c r="F128" s="22">
        <v>10</v>
      </c>
      <c r="G128" s="266">
        <v>45</v>
      </c>
      <c r="H128" s="266">
        <f t="shared" si="2"/>
        <v>450</v>
      </c>
      <c r="I128" s="167"/>
      <c r="J128" s="31" t="s">
        <v>2263</v>
      </c>
      <c r="K128" s="30" t="s">
        <v>4138</v>
      </c>
      <c r="L128" s="22"/>
      <c r="M128" s="25">
        <v>43860</v>
      </c>
      <c r="N128" s="21"/>
      <c r="O128" s="22"/>
      <c r="P128" s="25">
        <v>43866</v>
      </c>
      <c r="Q128" s="26">
        <v>43866</v>
      </c>
    </row>
    <row r="129" spans="2:17" s="9" customFormat="1" ht="19.7" customHeight="1">
      <c r="B129" s="21">
        <v>14</v>
      </c>
      <c r="C129" s="21" t="s">
        <v>577</v>
      </c>
      <c r="D129" s="21" t="s">
        <v>577</v>
      </c>
      <c r="E129" s="75" t="s">
        <v>4218</v>
      </c>
      <c r="F129" s="22">
        <v>1</v>
      </c>
      <c r="G129" s="266">
        <v>160800</v>
      </c>
      <c r="H129" s="266">
        <f t="shared" si="2"/>
        <v>160800</v>
      </c>
      <c r="I129" s="167"/>
      <c r="J129" s="31" t="s">
        <v>4219</v>
      </c>
      <c r="K129" s="30" t="s">
        <v>4138</v>
      </c>
      <c r="L129" s="22"/>
      <c r="M129" s="25">
        <v>43860</v>
      </c>
      <c r="N129" s="21"/>
      <c r="O129" s="22"/>
      <c r="P129" s="25">
        <v>43871</v>
      </c>
      <c r="Q129" s="26">
        <v>43871</v>
      </c>
    </row>
    <row r="130" spans="2:17" s="9" customFormat="1" ht="19.7" customHeight="1">
      <c r="B130" s="21"/>
      <c r="C130" s="21"/>
      <c r="D130" s="21"/>
      <c r="E130" s="75"/>
      <c r="F130" s="22"/>
      <c r="G130" s="266">
        <v>0</v>
      </c>
      <c r="H130" s="266">
        <f t="shared" si="2"/>
        <v>0</v>
      </c>
      <c r="I130" s="167"/>
      <c r="J130" s="31"/>
      <c r="K130" s="22"/>
      <c r="L130" s="22"/>
      <c r="M130" s="25"/>
      <c r="N130" s="21"/>
      <c r="O130" s="22"/>
      <c r="P130" s="25"/>
      <c r="Q130" s="26"/>
    </row>
    <row r="131" spans="2:17" s="9" customFormat="1" ht="19.7" customHeight="1">
      <c r="B131" s="21">
        <v>16</v>
      </c>
      <c r="C131" s="21" t="s">
        <v>577</v>
      </c>
      <c r="D131" s="21" t="s">
        <v>577</v>
      </c>
      <c r="E131" s="75" t="s">
        <v>4220</v>
      </c>
      <c r="F131" s="22">
        <v>2</v>
      </c>
      <c r="G131" s="266">
        <v>9461</v>
      </c>
      <c r="H131" s="266">
        <f t="shared" si="2"/>
        <v>18922</v>
      </c>
      <c r="I131" s="167"/>
      <c r="J131" s="31" t="s">
        <v>4221</v>
      </c>
      <c r="K131" s="30" t="s">
        <v>4138</v>
      </c>
      <c r="L131" s="22"/>
      <c r="M131" s="25">
        <v>43860</v>
      </c>
      <c r="N131" s="21"/>
      <c r="O131" s="22"/>
      <c r="P131" s="25">
        <v>43873</v>
      </c>
      <c r="Q131" s="26">
        <v>43873</v>
      </c>
    </row>
    <row r="132" spans="2:17" s="9" customFormat="1" ht="19.7" customHeight="1">
      <c r="B132" s="21">
        <v>16</v>
      </c>
      <c r="C132" s="21" t="s">
        <v>577</v>
      </c>
      <c r="D132" s="21" t="s">
        <v>577</v>
      </c>
      <c r="E132" s="75" t="s">
        <v>4222</v>
      </c>
      <c r="F132" s="22">
        <v>4</v>
      </c>
      <c r="G132" s="266">
        <v>900</v>
      </c>
      <c r="H132" s="266">
        <f t="shared" si="2"/>
        <v>3600</v>
      </c>
      <c r="I132" s="167"/>
      <c r="J132" s="31" t="s">
        <v>4223</v>
      </c>
      <c r="K132" s="30" t="s">
        <v>4138</v>
      </c>
      <c r="L132" s="22"/>
      <c r="M132" s="25">
        <v>43860</v>
      </c>
      <c r="N132" s="21"/>
      <c r="O132" s="22"/>
      <c r="P132" s="25">
        <v>43873</v>
      </c>
      <c r="Q132" s="26">
        <v>43873</v>
      </c>
    </row>
    <row r="133" spans="2:17" s="9" customFormat="1" ht="19.7" customHeight="1">
      <c r="B133" s="21">
        <v>16</v>
      </c>
      <c r="C133" s="21" t="s">
        <v>577</v>
      </c>
      <c r="D133" s="21" t="s">
        <v>577</v>
      </c>
      <c r="E133" s="75" t="s">
        <v>4224</v>
      </c>
      <c r="F133" s="22">
        <v>12</v>
      </c>
      <c r="G133" s="266">
        <v>210</v>
      </c>
      <c r="H133" s="266">
        <f t="shared" si="2"/>
        <v>2520</v>
      </c>
      <c r="I133" s="167"/>
      <c r="J133" s="31" t="s">
        <v>4225</v>
      </c>
      <c r="K133" s="30" t="s">
        <v>4138</v>
      </c>
      <c r="L133" s="22"/>
      <c r="M133" s="25">
        <v>43860</v>
      </c>
      <c r="N133" s="21"/>
      <c r="O133" s="22"/>
      <c r="P133" s="25">
        <v>43873</v>
      </c>
      <c r="Q133" s="26">
        <v>43873</v>
      </c>
    </row>
    <row r="134" spans="2:17" s="9" customFormat="1" ht="19.7" customHeight="1">
      <c r="B134" s="21">
        <v>16</v>
      </c>
      <c r="C134" s="21" t="s">
        <v>577</v>
      </c>
      <c r="D134" s="21" t="s">
        <v>577</v>
      </c>
      <c r="E134" s="75" t="s">
        <v>4226</v>
      </c>
      <c r="F134" s="22">
        <v>12</v>
      </c>
      <c r="G134" s="266">
        <v>177</v>
      </c>
      <c r="H134" s="266">
        <f t="shared" si="2"/>
        <v>2124</v>
      </c>
      <c r="I134" s="167"/>
      <c r="J134" s="31" t="s">
        <v>4227</v>
      </c>
      <c r="K134" s="30" t="s">
        <v>4138</v>
      </c>
      <c r="L134" s="22"/>
      <c r="M134" s="25">
        <v>43860</v>
      </c>
      <c r="N134" s="21"/>
      <c r="O134" s="22"/>
      <c r="P134" s="25">
        <v>43873</v>
      </c>
      <c r="Q134" s="26">
        <v>43873</v>
      </c>
    </row>
    <row r="135" spans="2:17" s="9" customFormat="1" ht="19.7" customHeight="1">
      <c r="B135" s="21">
        <v>16</v>
      </c>
      <c r="C135" s="21" t="s">
        <v>577</v>
      </c>
      <c r="D135" s="21" t="s">
        <v>577</v>
      </c>
      <c r="E135" s="75" t="s">
        <v>4228</v>
      </c>
      <c r="F135" s="22">
        <v>20</v>
      </c>
      <c r="G135" s="266">
        <v>65</v>
      </c>
      <c r="H135" s="266">
        <f t="shared" si="2"/>
        <v>1300</v>
      </c>
      <c r="I135" s="167"/>
      <c r="J135" s="31" t="s">
        <v>2263</v>
      </c>
      <c r="K135" s="30" t="s">
        <v>4138</v>
      </c>
      <c r="L135" s="22"/>
      <c r="M135" s="25">
        <v>43860</v>
      </c>
      <c r="N135" s="21"/>
      <c r="O135" s="22"/>
      <c r="P135" s="25">
        <v>43873</v>
      </c>
      <c r="Q135" s="26">
        <v>43873</v>
      </c>
    </row>
    <row r="136" spans="2:17" s="9" customFormat="1" ht="19.7" customHeight="1">
      <c r="B136" s="21">
        <v>16</v>
      </c>
      <c r="C136" s="21" t="s">
        <v>1458</v>
      </c>
      <c r="D136" s="21" t="s">
        <v>577</v>
      </c>
      <c r="E136" s="75" t="s">
        <v>4229</v>
      </c>
      <c r="F136" s="22">
        <v>100</v>
      </c>
      <c r="G136" s="266">
        <v>25</v>
      </c>
      <c r="H136" s="266">
        <f t="shared" si="2"/>
        <v>2500</v>
      </c>
      <c r="I136" s="167"/>
      <c r="J136" s="31" t="s">
        <v>2263</v>
      </c>
      <c r="K136" s="30" t="s">
        <v>4138</v>
      </c>
      <c r="L136" s="22"/>
      <c r="M136" s="25">
        <v>43860</v>
      </c>
      <c r="N136" s="21"/>
      <c r="O136" s="22"/>
      <c r="P136" s="25">
        <v>43873</v>
      </c>
      <c r="Q136" s="26">
        <v>43873</v>
      </c>
    </row>
    <row r="137" spans="2:17" s="9" customFormat="1" ht="19.7" customHeight="1">
      <c r="B137" s="21">
        <v>16</v>
      </c>
      <c r="C137" s="21" t="s">
        <v>577</v>
      </c>
      <c r="D137" s="21" t="s">
        <v>577</v>
      </c>
      <c r="E137" s="75" t="s">
        <v>4230</v>
      </c>
      <c r="F137" s="22">
        <v>1</v>
      </c>
      <c r="G137" s="266">
        <v>12672</v>
      </c>
      <c r="H137" s="266">
        <f t="shared" si="2"/>
        <v>12672</v>
      </c>
      <c r="I137" s="167"/>
      <c r="J137" s="31" t="s">
        <v>4231</v>
      </c>
      <c r="K137" s="30" t="s">
        <v>4138</v>
      </c>
      <c r="L137" s="22"/>
      <c r="M137" s="25">
        <v>43860</v>
      </c>
      <c r="N137" s="21"/>
      <c r="O137" s="22"/>
      <c r="P137" s="25">
        <v>43873</v>
      </c>
      <c r="Q137" s="26">
        <v>43873</v>
      </c>
    </row>
    <row r="138" spans="2:17" s="9" customFormat="1" ht="19.7" customHeight="1">
      <c r="B138" s="21">
        <v>12</v>
      </c>
      <c r="C138" s="21" t="s">
        <v>577</v>
      </c>
      <c r="D138" s="21" t="s">
        <v>577</v>
      </c>
      <c r="E138" s="75" t="s">
        <v>1873</v>
      </c>
      <c r="F138" s="22">
        <v>4</v>
      </c>
      <c r="G138" s="266">
        <v>252</v>
      </c>
      <c r="H138" s="266">
        <f t="shared" si="2"/>
        <v>1008</v>
      </c>
      <c r="I138" s="167"/>
      <c r="J138" s="31" t="s">
        <v>680</v>
      </c>
      <c r="K138" s="30" t="s">
        <v>4138</v>
      </c>
      <c r="L138" s="22"/>
      <c r="M138" s="25">
        <v>43860</v>
      </c>
      <c r="N138" s="21"/>
      <c r="O138" s="22"/>
      <c r="P138" s="25">
        <v>43873</v>
      </c>
      <c r="Q138" s="26">
        <v>43873</v>
      </c>
    </row>
    <row r="139" spans="2:17" s="9" customFormat="1" ht="19.7" customHeight="1">
      <c r="B139" s="21">
        <v>12</v>
      </c>
      <c r="C139" s="21" t="s">
        <v>577</v>
      </c>
      <c r="D139" s="21" t="s">
        <v>577</v>
      </c>
      <c r="E139" s="75" t="s">
        <v>4232</v>
      </c>
      <c r="F139" s="22">
        <v>70</v>
      </c>
      <c r="G139" s="266">
        <v>10</v>
      </c>
      <c r="H139" s="266">
        <f t="shared" si="2"/>
        <v>700</v>
      </c>
      <c r="I139" s="167"/>
      <c r="J139" s="31" t="s">
        <v>2263</v>
      </c>
      <c r="K139" s="30" t="s">
        <v>4138</v>
      </c>
      <c r="L139" s="22"/>
      <c r="M139" s="25">
        <v>43860</v>
      </c>
      <c r="N139" s="21"/>
      <c r="O139" s="22"/>
      <c r="P139" s="25">
        <v>43873</v>
      </c>
      <c r="Q139" s="26">
        <v>43873</v>
      </c>
    </row>
    <row r="140" spans="2:17" s="9" customFormat="1" ht="19.7" customHeight="1">
      <c r="B140" s="21">
        <v>9</v>
      </c>
      <c r="C140" s="21" t="s">
        <v>577</v>
      </c>
      <c r="D140" s="21" t="s">
        <v>577</v>
      </c>
      <c r="E140" s="75" t="s">
        <v>4233</v>
      </c>
      <c r="F140" s="22">
        <v>2</v>
      </c>
      <c r="G140" s="266">
        <v>8810</v>
      </c>
      <c r="H140" s="266">
        <f t="shared" si="2"/>
        <v>17620</v>
      </c>
      <c r="I140" s="167"/>
      <c r="J140" s="31" t="s">
        <v>4234</v>
      </c>
      <c r="K140" s="30" t="s">
        <v>4138</v>
      </c>
      <c r="L140" s="22"/>
      <c r="M140" s="25">
        <v>43860</v>
      </c>
      <c r="N140" s="21"/>
      <c r="O140" s="22"/>
      <c r="P140" s="25">
        <v>43873</v>
      </c>
      <c r="Q140" s="26">
        <v>43873</v>
      </c>
    </row>
    <row r="141" spans="2:17" s="9" customFormat="1" ht="19.7" customHeight="1">
      <c r="B141" s="21">
        <v>9</v>
      </c>
      <c r="C141" s="21" t="s">
        <v>577</v>
      </c>
      <c r="D141" s="21" t="s">
        <v>577</v>
      </c>
      <c r="E141" s="75" t="s">
        <v>4235</v>
      </c>
      <c r="F141" s="22">
        <v>1</v>
      </c>
      <c r="G141" s="266">
        <v>11744</v>
      </c>
      <c r="H141" s="266">
        <f t="shared" si="2"/>
        <v>11744</v>
      </c>
      <c r="I141" s="167"/>
      <c r="J141" s="31" t="s">
        <v>2278</v>
      </c>
      <c r="K141" s="30" t="s">
        <v>4138</v>
      </c>
      <c r="L141" s="22"/>
      <c r="M141" s="25">
        <v>43860</v>
      </c>
      <c r="N141" s="21"/>
      <c r="O141" s="22"/>
      <c r="P141" s="25">
        <v>43873</v>
      </c>
      <c r="Q141" s="26">
        <v>43873</v>
      </c>
    </row>
    <row r="142" spans="2:17" s="9" customFormat="1" ht="19.7" customHeight="1">
      <c r="B142" s="21">
        <v>9</v>
      </c>
      <c r="C142" s="21" t="s">
        <v>577</v>
      </c>
      <c r="D142" s="21" t="s">
        <v>577</v>
      </c>
      <c r="E142" s="75" t="s">
        <v>4236</v>
      </c>
      <c r="F142" s="22">
        <v>1</v>
      </c>
      <c r="G142" s="266">
        <v>5647</v>
      </c>
      <c r="H142" s="266">
        <f t="shared" si="2"/>
        <v>5647</v>
      </c>
      <c r="I142" s="167"/>
      <c r="J142" s="31" t="s">
        <v>3778</v>
      </c>
      <c r="K142" s="30" t="s">
        <v>4138</v>
      </c>
      <c r="L142" s="22"/>
      <c r="M142" s="25">
        <v>43860</v>
      </c>
      <c r="N142" s="21"/>
      <c r="O142" s="22"/>
      <c r="P142" s="25">
        <v>43873</v>
      </c>
      <c r="Q142" s="26">
        <v>43873</v>
      </c>
    </row>
    <row r="143" spans="2:17" s="9" customFormat="1" ht="19.7" customHeight="1">
      <c r="B143" s="21">
        <v>9</v>
      </c>
      <c r="C143" s="21" t="s">
        <v>577</v>
      </c>
      <c r="D143" s="21" t="s">
        <v>577</v>
      </c>
      <c r="E143" s="75" t="s">
        <v>4237</v>
      </c>
      <c r="F143" s="22">
        <v>1</v>
      </c>
      <c r="G143" s="266">
        <v>4328</v>
      </c>
      <c r="H143" s="266">
        <f t="shared" si="2"/>
        <v>4328</v>
      </c>
      <c r="I143" s="167"/>
      <c r="J143" s="31" t="s">
        <v>4238</v>
      </c>
      <c r="K143" s="30" t="s">
        <v>4138</v>
      </c>
      <c r="L143" s="22"/>
      <c r="M143" s="25">
        <v>43860</v>
      </c>
      <c r="N143" s="21"/>
      <c r="O143" s="22"/>
      <c r="P143" s="25">
        <v>43873</v>
      </c>
      <c r="Q143" s="26">
        <v>43873</v>
      </c>
    </row>
    <row r="144" spans="2:17" s="9" customFormat="1" ht="19.5" customHeight="1">
      <c r="B144" s="21">
        <v>9</v>
      </c>
      <c r="C144" s="21" t="s">
        <v>577</v>
      </c>
      <c r="D144" s="21" t="s">
        <v>577</v>
      </c>
      <c r="E144" s="75" t="s">
        <v>4239</v>
      </c>
      <c r="F144" s="22">
        <v>1</v>
      </c>
      <c r="G144" s="266">
        <v>4328</v>
      </c>
      <c r="H144" s="266">
        <f t="shared" si="2"/>
        <v>4328</v>
      </c>
      <c r="I144" s="167"/>
      <c r="J144" s="31" t="s">
        <v>4240</v>
      </c>
      <c r="K144" s="30" t="s">
        <v>4138</v>
      </c>
      <c r="L144" s="22"/>
      <c r="M144" s="25">
        <v>43860</v>
      </c>
      <c r="N144" s="21"/>
      <c r="O144" s="22"/>
      <c r="P144" s="25">
        <v>43873</v>
      </c>
      <c r="Q144" s="26">
        <v>43873</v>
      </c>
    </row>
    <row r="145" spans="2:17" s="9" customFormat="1" ht="19.7" customHeight="1">
      <c r="B145" s="21"/>
      <c r="C145" s="21"/>
      <c r="D145" s="21"/>
      <c r="E145" s="75"/>
      <c r="F145" s="22"/>
      <c r="G145" s="266">
        <v>0</v>
      </c>
      <c r="H145" s="266">
        <f t="shared" si="2"/>
        <v>0</v>
      </c>
      <c r="I145" s="167"/>
      <c r="J145" s="31"/>
      <c r="K145" s="22"/>
      <c r="L145" s="22"/>
      <c r="M145" s="25"/>
      <c r="N145" s="21"/>
      <c r="O145" s="22"/>
      <c r="P145" s="25"/>
      <c r="Q145" s="26"/>
    </row>
    <row r="146" spans="2:17" s="9" customFormat="1" ht="19.7" customHeight="1">
      <c r="B146" s="21">
        <v>17</v>
      </c>
      <c r="C146" s="21" t="s">
        <v>2233</v>
      </c>
      <c r="D146" s="21" t="s">
        <v>531</v>
      </c>
      <c r="E146" s="75" t="s">
        <v>4241</v>
      </c>
      <c r="F146" s="22">
        <v>1</v>
      </c>
      <c r="G146" s="266">
        <v>9061</v>
      </c>
      <c r="H146" s="266">
        <f t="shared" si="2"/>
        <v>9061</v>
      </c>
      <c r="I146" s="167"/>
      <c r="J146" s="31" t="s">
        <v>882</v>
      </c>
      <c r="K146" s="22"/>
      <c r="L146" s="32"/>
      <c r="M146" s="25">
        <v>43865</v>
      </c>
      <c r="N146" s="21"/>
      <c r="O146" s="32">
        <v>43871</v>
      </c>
      <c r="P146" s="25">
        <v>43871</v>
      </c>
      <c r="Q146" s="26">
        <v>43871</v>
      </c>
    </row>
    <row r="147" spans="2:17" s="9" customFormat="1" ht="19.7" customHeight="1">
      <c r="B147" s="21">
        <v>17</v>
      </c>
      <c r="C147" s="21" t="s">
        <v>2233</v>
      </c>
      <c r="D147" s="21" t="s">
        <v>531</v>
      </c>
      <c r="E147" s="75" t="s">
        <v>4242</v>
      </c>
      <c r="F147" s="22">
        <v>1</v>
      </c>
      <c r="G147" s="266">
        <v>4104</v>
      </c>
      <c r="H147" s="266">
        <f>F147*G147</f>
        <v>4104</v>
      </c>
      <c r="I147" s="167"/>
      <c r="J147" s="31" t="s">
        <v>882</v>
      </c>
      <c r="K147" s="22"/>
      <c r="L147" s="22"/>
      <c r="M147" s="25">
        <v>43865</v>
      </c>
      <c r="N147" s="21"/>
      <c r="O147" s="32">
        <v>43871</v>
      </c>
      <c r="P147" s="252">
        <v>43873</v>
      </c>
      <c r="Q147" s="26">
        <v>43873</v>
      </c>
    </row>
    <row r="148" spans="2:17" s="9" customFormat="1" ht="19.7" customHeight="1">
      <c r="B148" s="21">
        <v>17</v>
      </c>
      <c r="C148" s="21" t="s">
        <v>2233</v>
      </c>
      <c r="D148" s="21" t="s">
        <v>177</v>
      </c>
      <c r="E148" s="75" t="s">
        <v>4243</v>
      </c>
      <c r="F148" s="22">
        <v>50</v>
      </c>
      <c r="G148" s="266">
        <v>16.5</v>
      </c>
      <c r="H148" s="266">
        <f t="shared" ref="H148:H211" si="3">F148*G148</f>
        <v>825</v>
      </c>
      <c r="I148" s="167"/>
      <c r="J148" s="31" t="s">
        <v>4244</v>
      </c>
      <c r="K148" s="22"/>
      <c r="L148" s="22"/>
      <c r="M148" s="25">
        <v>43865</v>
      </c>
      <c r="N148" s="21"/>
      <c r="O148" s="32">
        <v>43871</v>
      </c>
      <c r="P148" s="252" t="s">
        <v>2987</v>
      </c>
      <c r="Q148" s="26">
        <v>43867</v>
      </c>
    </row>
    <row r="149" spans="2:17" s="9" customFormat="1" ht="19.7" customHeight="1">
      <c r="B149" s="21">
        <v>17</v>
      </c>
      <c r="C149" s="21" t="s">
        <v>2233</v>
      </c>
      <c r="D149" s="21" t="s">
        <v>177</v>
      </c>
      <c r="E149" s="75" t="s">
        <v>4245</v>
      </c>
      <c r="F149" s="22">
        <v>1</v>
      </c>
      <c r="G149" s="266">
        <v>1000</v>
      </c>
      <c r="H149" s="266">
        <f>F149*G149</f>
        <v>1000</v>
      </c>
      <c r="I149" s="167"/>
      <c r="J149" s="31" t="s">
        <v>447</v>
      </c>
      <c r="K149" s="22"/>
      <c r="L149" s="22"/>
      <c r="M149" s="25">
        <v>43865</v>
      </c>
      <c r="N149" s="21"/>
      <c r="O149" s="32">
        <v>43871</v>
      </c>
      <c r="P149" s="252" t="s">
        <v>2987</v>
      </c>
      <c r="Q149" s="26"/>
    </row>
    <row r="150" spans="2:17" s="9" customFormat="1" ht="19.7" customHeight="1">
      <c r="B150" s="21">
        <v>17</v>
      </c>
      <c r="C150" s="21" t="s">
        <v>292</v>
      </c>
      <c r="D150" s="21" t="s">
        <v>144</v>
      </c>
      <c r="E150" s="75" t="s">
        <v>4246</v>
      </c>
      <c r="F150" s="22">
        <v>2</v>
      </c>
      <c r="G150" s="266">
        <v>830</v>
      </c>
      <c r="H150" s="266">
        <f t="shared" si="3"/>
        <v>1660</v>
      </c>
      <c r="I150" s="167"/>
      <c r="J150" s="31" t="s">
        <v>2230</v>
      </c>
      <c r="K150" s="22"/>
      <c r="L150" s="32"/>
      <c r="M150" s="25">
        <v>43861</v>
      </c>
      <c r="N150" s="21"/>
      <c r="O150" s="32">
        <v>43871</v>
      </c>
      <c r="P150" s="25">
        <v>43868</v>
      </c>
      <c r="Q150" s="26">
        <v>43868</v>
      </c>
    </row>
    <row r="151" spans="2:17" s="9" customFormat="1" ht="19.7" customHeight="1">
      <c r="B151" s="21">
        <v>17</v>
      </c>
      <c r="C151" s="21" t="s">
        <v>1489</v>
      </c>
      <c r="D151" s="21" t="s">
        <v>144</v>
      </c>
      <c r="E151" s="75" t="s">
        <v>1770</v>
      </c>
      <c r="F151" s="22">
        <v>2</v>
      </c>
      <c r="G151" s="266">
        <v>970</v>
      </c>
      <c r="H151" s="38">
        <f t="shared" si="3"/>
        <v>1940</v>
      </c>
      <c r="I151" s="167"/>
      <c r="J151" s="31" t="s">
        <v>1771</v>
      </c>
      <c r="K151" s="22"/>
      <c r="L151" s="22"/>
      <c r="M151" s="25">
        <v>43861</v>
      </c>
      <c r="N151" s="21"/>
      <c r="O151" s="32">
        <v>43871</v>
      </c>
      <c r="P151" s="25">
        <v>43868</v>
      </c>
      <c r="Q151" s="26">
        <v>43868</v>
      </c>
    </row>
    <row r="152" spans="2:17" s="9" customFormat="1" ht="19.7" customHeight="1">
      <c r="B152" s="21">
        <v>17</v>
      </c>
      <c r="C152" s="21" t="s">
        <v>1489</v>
      </c>
      <c r="D152" s="21" t="s">
        <v>144</v>
      </c>
      <c r="E152" s="75" t="s">
        <v>1772</v>
      </c>
      <c r="F152" s="22">
        <v>2</v>
      </c>
      <c r="G152" s="266">
        <v>270</v>
      </c>
      <c r="H152" s="38">
        <f t="shared" si="3"/>
        <v>540</v>
      </c>
      <c r="I152" s="167"/>
      <c r="J152" s="31" t="s">
        <v>195</v>
      </c>
      <c r="K152" s="22"/>
      <c r="L152" s="22"/>
      <c r="M152" s="25">
        <v>43861</v>
      </c>
      <c r="N152" s="21"/>
      <c r="O152" s="32">
        <v>43871</v>
      </c>
      <c r="P152" s="25">
        <v>43868</v>
      </c>
      <c r="Q152" s="26">
        <v>43868</v>
      </c>
    </row>
    <row r="153" spans="2:17" s="9" customFormat="1" ht="19.7" customHeight="1">
      <c r="B153" s="21">
        <v>17</v>
      </c>
      <c r="C153" s="21" t="s">
        <v>1489</v>
      </c>
      <c r="D153" s="21" t="s">
        <v>144</v>
      </c>
      <c r="E153" s="75" t="s">
        <v>1773</v>
      </c>
      <c r="F153" s="22">
        <v>2</v>
      </c>
      <c r="G153" s="266">
        <v>30</v>
      </c>
      <c r="H153" s="38">
        <f t="shared" si="3"/>
        <v>60</v>
      </c>
      <c r="I153" s="167"/>
      <c r="J153" s="31" t="s">
        <v>1774</v>
      </c>
      <c r="K153" s="22"/>
      <c r="L153" s="22"/>
      <c r="M153" s="25">
        <v>43861</v>
      </c>
      <c r="N153" s="21"/>
      <c r="O153" s="32">
        <v>43871</v>
      </c>
      <c r="P153" s="25">
        <v>43868</v>
      </c>
      <c r="Q153" s="26">
        <v>43868</v>
      </c>
    </row>
    <row r="154" spans="2:17" s="9" customFormat="1" ht="19.7" customHeight="1">
      <c r="B154" s="21">
        <v>17</v>
      </c>
      <c r="C154" s="21" t="s">
        <v>963</v>
      </c>
      <c r="D154" s="21" t="s">
        <v>963</v>
      </c>
      <c r="E154" s="75" t="s">
        <v>4247</v>
      </c>
      <c r="F154" s="22">
        <v>1</v>
      </c>
      <c r="G154" s="266">
        <v>8800</v>
      </c>
      <c r="H154" s="266">
        <f t="shared" si="3"/>
        <v>8800</v>
      </c>
      <c r="I154" s="167"/>
      <c r="J154" s="31" t="s">
        <v>4248</v>
      </c>
      <c r="K154" s="22"/>
      <c r="L154" s="32"/>
      <c r="M154" s="25">
        <v>43864</v>
      </c>
      <c r="N154" s="21"/>
      <c r="O154" s="32">
        <v>43871</v>
      </c>
      <c r="P154" s="25"/>
      <c r="Q154" s="26">
        <v>43868</v>
      </c>
    </row>
    <row r="155" spans="2:17" s="9" customFormat="1" ht="19.7" customHeight="1">
      <c r="B155" s="21">
        <v>17</v>
      </c>
      <c r="C155" s="21" t="s">
        <v>963</v>
      </c>
      <c r="D155" s="21" t="s">
        <v>963</v>
      </c>
      <c r="E155" s="75" t="s">
        <v>4249</v>
      </c>
      <c r="F155" s="22">
        <v>1</v>
      </c>
      <c r="G155" s="266">
        <v>16000</v>
      </c>
      <c r="H155" s="266">
        <f t="shared" si="3"/>
        <v>16000</v>
      </c>
      <c r="I155" s="167"/>
      <c r="J155" s="31" t="s">
        <v>4250</v>
      </c>
      <c r="K155" s="22"/>
      <c r="L155" s="22"/>
      <c r="M155" s="25">
        <v>43864</v>
      </c>
      <c r="N155" s="21"/>
      <c r="O155" s="32">
        <v>43871</v>
      </c>
      <c r="P155" s="25"/>
      <c r="Q155" s="26">
        <v>43868</v>
      </c>
    </row>
    <row r="156" spans="2:17" s="9" customFormat="1" ht="19.7" customHeight="1">
      <c r="B156" s="21"/>
      <c r="C156" s="21"/>
      <c r="D156" s="21"/>
      <c r="E156" s="75"/>
      <c r="F156" s="22"/>
      <c r="G156" s="266">
        <v>0</v>
      </c>
      <c r="H156" s="266">
        <f t="shared" si="3"/>
        <v>0</v>
      </c>
      <c r="I156" s="167"/>
      <c r="J156" s="31"/>
      <c r="K156" s="22"/>
      <c r="L156" s="22"/>
      <c r="M156" s="25"/>
      <c r="N156" s="21"/>
      <c r="O156" s="22"/>
      <c r="P156" s="25"/>
      <c r="Q156" s="26"/>
    </row>
    <row r="157" spans="2:17" s="9" customFormat="1" ht="19.7" customHeight="1">
      <c r="B157" s="21">
        <v>8</v>
      </c>
      <c r="C157" s="21" t="s">
        <v>577</v>
      </c>
      <c r="D157" s="21" t="s">
        <v>577</v>
      </c>
      <c r="E157" s="75" t="s">
        <v>4251</v>
      </c>
      <c r="F157" s="22">
        <v>1</v>
      </c>
      <c r="G157" s="266">
        <v>2380</v>
      </c>
      <c r="H157" s="266">
        <f t="shared" si="3"/>
        <v>2380</v>
      </c>
      <c r="I157" s="167"/>
      <c r="J157" s="31" t="s">
        <v>4252</v>
      </c>
      <c r="K157" s="22"/>
      <c r="L157" s="22"/>
      <c r="M157" s="25">
        <v>43864</v>
      </c>
      <c r="N157" s="21"/>
      <c r="O157" s="32"/>
      <c r="P157" s="25">
        <v>43873</v>
      </c>
      <c r="Q157" s="26">
        <v>43873</v>
      </c>
    </row>
    <row r="158" spans="2:17" s="9" customFormat="1" ht="19.7" customHeight="1">
      <c r="B158" s="21">
        <v>8</v>
      </c>
      <c r="C158" s="21" t="s">
        <v>577</v>
      </c>
      <c r="D158" s="21" t="s">
        <v>577</v>
      </c>
      <c r="E158" s="75" t="s">
        <v>4253</v>
      </c>
      <c r="F158" s="22">
        <v>1</v>
      </c>
      <c r="G158" s="266">
        <v>2496</v>
      </c>
      <c r="H158" s="266">
        <f t="shared" si="3"/>
        <v>2496</v>
      </c>
      <c r="I158" s="167"/>
      <c r="J158" s="31" t="s">
        <v>4254</v>
      </c>
      <c r="K158" s="22"/>
      <c r="L158" s="22"/>
      <c r="M158" s="25">
        <v>43864</v>
      </c>
      <c r="N158" s="21"/>
      <c r="O158" s="32"/>
      <c r="P158" s="25">
        <v>43873</v>
      </c>
      <c r="Q158" s="26">
        <v>43873</v>
      </c>
    </row>
    <row r="159" spans="2:17" s="9" customFormat="1" ht="19.7" customHeight="1">
      <c r="B159" s="21">
        <v>8</v>
      </c>
      <c r="C159" s="21" t="s">
        <v>577</v>
      </c>
      <c r="D159" s="21" t="s">
        <v>577</v>
      </c>
      <c r="E159" s="75" t="s">
        <v>4255</v>
      </c>
      <c r="F159" s="22">
        <v>60</v>
      </c>
      <c r="G159" s="266">
        <v>12</v>
      </c>
      <c r="H159" s="266">
        <f t="shared" si="3"/>
        <v>720</v>
      </c>
      <c r="I159" s="167"/>
      <c r="J159" s="31" t="s">
        <v>4256</v>
      </c>
      <c r="K159" s="22"/>
      <c r="L159" s="22"/>
      <c r="M159" s="25">
        <v>43864</v>
      </c>
      <c r="N159" s="21"/>
      <c r="O159" s="32"/>
      <c r="P159" s="25">
        <v>43873</v>
      </c>
      <c r="Q159" s="26">
        <v>43873</v>
      </c>
    </row>
    <row r="160" spans="2:17" s="9" customFormat="1" ht="19.7" customHeight="1">
      <c r="B160" s="21">
        <v>8</v>
      </c>
      <c r="C160" s="21" t="s">
        <v>577</v>
      </c>
      <c r="D160" s="21" t="s">
        <v>577</v>
      </c>
      <c r="E160" s="75" t="s">
        <v>4257</v>
      </c>
      <c r="F160" s="22">
        <v>1</v>
      </c>
      <c r="G160" s="266">
        <v>5360</v>
      </c>
      <c r="H160" s="266">
        <f t="shared" si="3"/>
        <v>5360</v>
      </c>
      <c r="I160" s="167"/>
      <c r="J160" s="31" t="s">
        <v>4258</v>
      </c>
      <c r="K160" s="22"/>
      <c r="L160" s="22"/>
      <c r="M160" s="25">
        <v>43864</v>
      </c>
      <c r="N160" s="21"/>
      <c r="O160" s="32"/>
      <c r="P160" s="25">
        <v>43873</v>
      </c>
      <c r="Q160" s="26">
        <v>43873</v>
      </c>
    </row>
    <row r="161" spans="2:17" s="9" customFormat="1" ht="19.7" customHeight="1">
      <c r="B161" s="21">
        <v>8</v>
      </c>
      <c r="C161" s="21" t="s">
        <v>1458</v>
      </c>
      <c r="D161" s="21" t="s">
        <v>577</v>
      </c>
      <c r="E161" s="75" t="s">
        <v>4259</v>
      </c>
      <c r="F161" s="22">
        <v>2</v>
      </c>
      <c r="G161" s="266">
        <v>118</v>
      </c>
      <c r="H161" s="266">
        <f t="shared" si="3"/>
        <v>236</v>
      </c>
      <c r="I161" s="167"/>
      <c r="J161" s="31" t="s">
        <v>1452</v>
      </c>
      <c r="K161" s="22"/>
      <c r="L161" s="22"/>
      <c r="M161" s="25">
        <v>43864</v>
      </c>
      <c r="N161" s="21"/>
      <c r="O161" s="32"/>
      <c r="P161" s="25">
        <v>43873</v>
      </c>
      <c r="Q161" s="26">
        <v>43873</v>
      </c>
    </row>
    <row r="162" spans="2:17" s="9" customFormat="1" ht="19.7" customHeight="1">
      <c r="B162" s="21">
        <v>8</v>
      </c>
      <c r="C162" s="21" t="s">
        <v>577</v>
      </c>
      <c r="D162" s="21" t="s">
        <v>577</v>
      </c>
      <c r="E162" s="75" t="s">
        <v>4260</v>
      </c>
      <c r="F162" s="22">
        <v>1</v>
      </c>
      <c r="G162" s="266">
        <v>8020</v>
      </c>
      <c r="H162" s="266">
        <f t="shared" si="3"/>
        <v>8020</v>
      </c>
      <c r="I162" s="167"/>
      <c r="J162" s="31" t="s">
        <v>2494</v>
      </c>
      <c r="K162" s="22"/>
      <c r="L162" s="22"/>
      <c r="M162" s="25">
        <v>43864</v>
      </c>
      <c r="N162" s="21"/>
      <c r="O162" s="32"/>
      <c r="P162" s="25">
        <v>43873</v>
      </c>
      <c r="Q162" s="26">
        <v>43873</v>
      </c>
    </row>
    <row r="163" spans="2:17" s="9" customFormat="1" ht="19.7" customHeight="1">
      <c r="B163" s="21">
        <v>8</v>
      </c>
      <c r="C163" s="21" t="s">
        <v>577</v>
      </c>
      <c r="D163" s="21" t="s">
        <v>577</v>
      </c>
      <c r="E163" s="75" t="s">
        <v>2151</v>
      </c>
      <c r="F163" s="22">
        <v>2</v>
      </c>
      <c r="G163" s="266">
        <v>32</v>
      </c>
      <c r="H163" s="266">
        <f t="shared" si="3"/>
        <v>64</v>
      </c>
      <c r="I163" s="167"/>
      <c r="J163" s="31" t="s">
        <v>1456</v>
      </c>
      <c r="K163" s="22"/>
      <c r="L163" s="22"/>
      <c r="M163" s="25">
        <v>43864</v>
      </c>
      <c r="N163" s="21"/>
      <c r="O163" s="32"/>
      <c r="P163" s="25">
        <v>43873</v>
      </c>
      <c r="Q163" s="26">
        <v>43873</v>
      </c>
    </row>
    <row r="164" spans="2:17" s="9" customFormat="1" ht="19.7" customHeight="1">
      <c r="B164" s="21">
        <v>8</v>
      </c>
      <c r="C164" s="21" t="s">
        <v>577</v>
      </c>
      <c r="D164" s="21" t="s">
        <v>577</v>
      </c>
      <c r="E164" s="75" t="s">
        <v>4261</v>
      </c>
      <c r="F164" s="22">
        <v>2</v>
      </c>
      <c r="G164" s="266">
        <v>240</v>
      </c>
      <c r="H164" s="266">
        <f t="shared" si="3"/>
        <v>480</v>
      </c>
      <c r="I164" s="167"/>
      <c r="J164" s="31" t="s">
        <v>695</v>
      </c>
      <c r="K164" s="22"/>
      <c r="L164" s="22"/>
      <c r="M164" s="25">
        <v>43864</v>
      </c>
      <c r="N164" s="21"/>
      <c r="O164" s="32"/>
      <c r="P164" s="25">
        <v>43873</v>
      </c>
      <c r="Q164" s="26">
        <v>43873</v>
      </c>
    </row>
    <row r="165" spans="2:17" s="9" customFormat="1" ht="19.7" customHeight="1">
      <c r="B165" s="21">
        <v>8</v>
      </c>
      <c r="C165" s="21" t="s">
        <v>577</v>
      </c>
      <c r="D165" s="21" t="s">
        <v>577</v>
      </c>
      <c r="E165" s="75" t="s">
        <v>4262</v>
      </c>
      <c r="F165" s="22">
        <v>2</v>
      </c>
      <c r="G165" s="266">
        <v>148</v>
      </c>
      <c r="H165" s="266">
        <f t="shared" si="3"/>
        <v>296</v>
      </c>
      <c r="I165" s="167"/>
      <c r="J165" s="31" t="s">
        <v>2500</v>
      </c>
      <c r="K165" s="22"/>
      <c r="L165" s="22"/>
      <c r="M165" s="25">
        <v>43864</v>
      </c>
      <c r="N165" s="21"/>
      <c r="O165" s="32"/>
      <c r="P165" s="25">
        <v>43873</v>
      </c>
      <c r="Q165" s="26">
        <v>43873</v>
      </c>
    </row>
    <row r="166" spans="2:17" s="9" customFormat="1" ht="19.7" customHeight="1">
      <c r="B166" s="21">
        <v>8</v>
      </c>
      <c r="C166" s="21" t="s">
        <v>577</v>
      </c>
      <c r="D166" s="21" t="s">
        <v>577</v>
      </c>
      <c r="E166" s="75" t="s">
        <v>4263</v>
      </c>
      <c r="F166" s="22">
        <v>1</v>
      </c>
      <c r="G166" s="266">
        <v>650</v>
      </c>
      <c r="H166" s="266">
        <f t="shared" si="3"/>
        <v>650</v>
      </c>
      <c r="I166" s="167"/>
      <c r="J166" s="31" t="s">
        <v>1449</v>
      </c>
      <c r="K166" s="22"/>
      <c r="L166" s="22"/>
      <c r="M166" s="25">
        <v>43864</v>
      </c>
      <c r="N166" s="21"/>
      <c r="O166" s="32"/>
      <c r="P166" s="25">
        <v>43873</v>
      </c>
      <c r="Q166" s="26">
        <v>43873</v>
      </c>
    </row>
    <row r="167" spans="2:17" s="9" customFormat="1" ht="19.7" customHeight="1">
      <c r="B167" s="21">
        <v>8</v>
      </c>
      <c r="C167" s="21" t="s">
        <v>577</v>
      </c>
      <c r="D167" s="21" t="s">
        <v>577</v>
      </c>
      <c r="E167" s="75" t="s">
        <v>4264</v>
      </c>
      <c r="F167" s="22">
        <v>2</v>
      </c>
      <c r="G167" s="266">
        <v>797</v>
      </c>
      <c r="H167" s="266">
        <f t="shared" si="3"/>
        <v>1594</v>
      </c>
      <c r="I167" s="167"/>
      <c r="J167" s="31" t="s">
        <v>1531</v>
      </c>
      <c r="K167" s="22"/>
      <c r="L167" s="22"/>
      <c r="M167" s="25">
        <v>43864</v>
      </c>
      <c r="N167" s="21"/>
      <c r="O167" s="32"/>
      <c r="P167" s="25">
        <v>43873</v>
      </c>
      <c r="Q167" s="26">
        <v>43873</v>
      </c>
    </row>
    <row r="168" spans="2:17" s="9" customFormat="1" ht="19.7" customHeight="1">
      <c r="B168" s="21">
        <v>8</v>
      </c>
      <c r="C168" s="21" t="s">
        <v>577</v>
      </c>
      <c r="D168" s="21" t="s">
        <v>577</v>
      </c>
      <c r="E168" s="75" t="s">
        <v>4265</v>
      </c>
      <c r="F168" s="22">
        <v>1</v>
      </c>
      <c r="G168" s="266">
        <v>2129</v>
      </c>
      <c r="H168" s="266">
        <f t="shared" si="3"/>
        <v>2129</v>
      </c>
      <c r="I168" s="167"/>
      <c r="J168" s="31" t="s">
        <v>4266</v>
      </c>
      <c r="K168" s="22"/>
      <c r="L168" s="22"/>
      <c r="M168" s="25">
        <v>43864</v>
      </c>
      <c r="N168" s="21"/>
      <c r="O168" s="32"/>
      <c r="P168" s="25">
        <v>43873</v>
      </c>
      <c r="Q168" s="26">
        <v>43873</v>
      </c>
    </row>
    <row r="169" spans="2:17" s="9" customFormat="1" ht="19.7" customHeight="1">
      <c r="B169" s="21">
        <v>8</v>
      </c>
      <c r="C169" s="21" t="s">
        <v>577</v>
      </c>
      <c r="D169" s="21" t="s">
        <v>577</v>
      </c>
      <c r="E169" s="75" t="s">
        <v>4267</v>
      </c>
      <c r="F169" s="22">
        <v>1</v>
      </c>
      <c r="G169" s="266">
        <v>2159</v>
      </c>
      <c r="H169" s="266">
        <f t="shared" si="3"/>
        <v>2159</v>
      </c>
      <c r="I169" s="167"/>
      <c r="J169" s="31" t="s">
        <v>4268</v>
      </c>
      <c r="K169" s="22"/>
      <c r="L169" s="22"/>
      <c r="M169" s="25">
        <v>43864</v>
      </c>
      <c r="N169" s="21"/>
      <c r="O169" s="32"/>
      <c r="P169" s="25">
        <v>43873</v>
      </c>
      <c r="Q169" s="26">
        <v>43873</v>
      </c>
    </row>
    <row r="170" spans="2:17" s="9" customFormat="1" ht="19.7" customHeight="1">
      <c r="B170" s="21">
        <v>8</v>
      </c>
      <c r="C170" s="21" t="s">
        <v>577</v>
      </c>
      <c r="D170" s="21" t="s">
        <v>577</v>
      </c>
      <c r="E170" s="75" t="s">
        <v>4269</v>
      </c>
      <c r="F170" s="22">
        <v>1</v>
      </c>
      <c r="G170" s="266">
        <v>2157</v>
      </c>
      <c r="H170" s="266">
        <f t="shared" si="3"/>
        <v>2157</v>
      </c>
      <c r="I170" s="167"/>
      <c r="J170" s="31" t="s">
        <v>4270</v>
      </c>
      <c r="K170" s="22"/>
      <c r="L170" s="22"/>
      <c r="M170" s="25">
        <v>43864</v>
      </c>
      <c r="N170" s="21"/>
      <c r="O170" s="32"/>
      <c r="P170" s="25">
        <v>43873</v>
      </c>
      <c r="Q170" s="26">
        <v>43873</v>
      </c>
    </row>
    <row r="171" spans="2:17" s="9" customFormat="1" ht="19.7" customHeight="1">
      <c r="B171" s="21">
        <v>9</v>
      </c>
      <c r="C171" s="21" t="s">
        <v>577</v>
      </c>
      <c r="D171" s="21" t="s">
        <v>577</v>
      </c>
      <c r="E171" s="75" t="s">
        <v>1037</v>
      </c>
      <c r="F171" s="22">
        <v>4</v>
      </c>
      <c r="G171" s="266">
        <v>130</v>
      </c>
      <c r="H171" s="266">
        <f t="shared" si="3"/>
        <v>520</v>
      </c>
      <c r="I171" s="167"/>
      <c r="J171" s="31" t="s">
        <v>4271</v>
      </c>
      <c r="K171" s="22"/>
      <c r="L171" s="22"/>
      <c r="M171" s="25">
        <v>43864</v>
      </c>
      <c r="N171" s="21"/>
      <c r="O171" s="32"/>
      <c r="P171" s="25">
        <v>43873</v>
      </c>
      <c r="Q171" s="26">
        <v>43873</v>
      </c>
    </row>
    <row r="172" spans="2:17" s="9" customFormat="1" ht="19.7" customHeight="1">
      <c r="B172" s="21">
        <v>9</v>
      </c>
      <c r="C172" s="21" t="s">
        <v>577</v>
      </c>
      <c r="D172" s="21" t="s">
        <v>577</v>
      </c>
      <c r="E172" s="75" t="s">
        <v>4272</v>
      </c>
      <c r="F172" s="22">
        <v>1</v>
      </c>
      <c r="G172" s="266">
        <v>148</v>
      </c>
      <c r="H172" s="266">
        <f t="shared" si="3"/>
        <v>148</v>
      </c>
      <c r="I172" s="167"/>
      <c r="J172" s="31" t="s">
        <v>1535</v>
      </c>
      <c r="K172" s="22"/>
      <c r="L172" s="22"/>
      <c r="M172" s="25">
        <v>43864</v>
      </c>
      <c r="N172" s="21"/>
      <c r="O172" s="32"/>
      <c r="P172" s="25">
        <v>43873</v>
      </c>
      <c r="Q172" s="26">
        <v>43873</v>
      </c>
    </row>
    <row r="173" spans="2:17" s="9" customFormat="1" ht="19.7" customHeight="1">
      <c r="B173" s="21">
        <v>9</v>
      </c>
      <c r="C173" s="21" t="s">
        <v>577</v>
      </c>
      <c r="D173" s="21" t="s">
        <v>577</v>
      </c>
      <c r="E173" s="75" t="s">
        <v>4273</v>
      </c>
      <c r="F173" s="22">
        <v>1</v>
      </c>
      <c r="G173" s="266">
        <v>3250</v>
      </c>
      <c r="H173" s="266">
        <f t="shared" si="3"/>
        <v>3250</v>
      </c>
      <c r="I173" s="167"/>
      <c r="J173" s="31" t="s">
        <v>2494</v>
      </c>
      <c r="K173" s="22"/>
      <c r="L173" s="22"/>
      <c r="M173" s="25">
        <v>43864</v>
      </c>
      <c r="N173" s="21"/>
      <c r="O173" s="32"/>
      <c r="P173" s="25">
        <v>43873</v>
      </c>
      <c r="Q173" s="26">
        <v>43873</v>
      </c>
    </row>
    <row r="174" spans="2:17" s="9" customFormat="1" ht="19.7" customHeight="1">
      <c r="B174" s="21">
        <v>9</v>
      </c>
      <c r="C174" s="21" t="s">
        <v>577</v>
      </c>
      <c r="D174" s="21" t="s">
        <v>577</v>
      </c>
      <c r="E174" s="75" t="s">
        <v>4274</v>
      </c>
      <c r="F174" s="22">
        <v>1</v>
      </c>
      <c r="G174" s="266">
        <v>16800</v>
      </c>
      <c r="H174" s="266">
        <f t="shared" si="3"/>
        <v>16800</v>
      </c>
      <c r="I174" s="167"/>
      <c r="J174" s="31" t="s">
        <v>4275</v>
      </c>
      <c r="K174" s="22"/>
      <c r="L174" s="22"/>
      <c r="M174" s="25">
        <v>43864</v>
      </c>
      <c r="N174" s="21"/>
      <c r="O174" s="32"/>
      <c r="P174" s="25">
        <v>43873</v>
      </c>
      <c r="Q174" s="26">
        <v>43873</v>
      </c>
    </row>
    <row r="175" spans="2:17" s="9" customFormat="1" ht="19.7" customHeight="1">
      <c r="B175" s="21">
        <v>9</v>
      </c>
      <c r="C175" s="21" t="s">
        <v>577</v>
      </c>
      <c r="D175" s="21" t="s">
        <v>577</v>
      </c>
      <c r="E175" s="75" t="s">
        <v>4276</v>
      </c>
      <c r="F175" s="22">
        <v>1</v>
      </c>
      <c r="G175" s="266">
        <v>380</v>
      </c>
      <c r="H175" s="266">
        <f t="shared" si="3"/>
        <v>380</v>
      </c>
      <c r="I175" s="167"/>
      <c r="J175" s="31" t="s">
        <v>4277</v>
      </c>
      <c r="K175" s="22"/>
      <c r="L175" s="22"/>
      <c r="M175" s="25">
        <v>43864</v>
      </c>
      <c r="N175" s="21"/>
      <c r="O175" s="32"/>
      <c r="P175" s="25">
        <v>43873</v>
      </c>
      <c r="Q175" s="26">
        <v>43873</v>
      </c>
    </row>
    <row r="176" spans="2:17" s="9" customFormat="1" ht="19.7" customHeight="1">
      <c r="B176" s="21">
        <v>9</v>
      </c>
      <c r="C176" s="21" t="s">
        <v>577</v>
      </c>
      <c r="D176" s="21" t="s">
        <v>577</v>
      </c>
      <c r="E176" s="75" t="s">
        <v>4278</v>
      </c>
      <c r="F176" s="22">
        <v>4</v>
      </c>
      <c r="G176" s="266">
        <v>1050</v>
      </c>
      <c r="H176" s="266">
        <f t="shared" si="3"/>
        <v>4200</v>
      </c>
      <c r="I176" s="167"/>
      <c r="J176" s="31" t="s">
        <v>2265</v>
      </c>
      <c r="K176" s="22"/>
      <c r="L176" s="22"/>
      <c r="M176" s="25">
        <v>43864</v>
      </c>
      <c r="N176" s="21"/>
      <c r="O176" s="32"/>
      <c r="P176" s="25">
        <v>43873</v>
      </c>
      <c r="Q176" s="26">
        <v>43873</v>
      </c>
    </row>
    <row r="177" spans="2:17" s="9" customFormat="1" ht="19.7" customHeight="1">
      <c r="B177" s="21">
        <v>9</v>
      </c>
      <c r="C177" s="21" t="s">
        <v>577</v>
      </c>
      <c r="D177" s="21" t="s">
        <v>577</v>
      </c>
      <c r="E177" s="75" t="s">
        <v>4279</v>
      </c>
      <c r="F177" s="22">
        <v>1</v>
      </c>
      <c r="G177" s="266">
        <v>4123</v>
      </c>
      <c r="H177" s="266">
        <f t="shared" si="3"/>
        <v>4123</v>
      </c>
      <c r="I177" s="167"/>
      <c r="J177" s="31" t="s">
        <v>4280</v>
      </c>
      <c r="K177" s="22"/>
      <c r="L177" s="22"/>
      <c r="M177" s="25">
        <v>43864</v>
      </c>
      <c r="N177" s="21"/>
      <c r="O177" s="32"/>
      <c r="P177" s="25">
        <v>43873</v>
      </c>
      <c r="Q177" s="26">
        <v>43873</v>
      </c>
    </row>
    <row r="178" spans="2:17" s="9" customFormat="1" ht="19.7" customHeight="1">
      <c r="B178" s="21">
        <v>9</v>
      </c>
      <c r="C178" s="21" t="s">
        <v>577</v>
      </c>
      <c r="D178" s="21" t="s">
        <v>577</v>
      </c>
      <c r="E178" s="75" t="s">
        <v>4281</v>
      </c>
      <c r="F178" s="22">
        <v>4</v>
      </c>
      <c r="G178" s="266">
        <v>340</v>
      </c>
      <c r="H178" s="266">
        <f t="shared" si="3"/>
        <v>1360</v>
      </c>
      <c r="I178" s="167"/>
      <c r="J178" s="31" t="s">
        <v>4282</v>
      </c>
      <c r="K178" s="22"/>
      <c r="L178" s="22"/>
      <c r="M178" s="25">
        <v>43864</v>
      </c>
      <c r="N178" s="21"/>
      <c r="O178" s="32"/>
      <c r="P178" s="25">
        <v>43873</v>
      </c>
      <c r="Q178" s="26">
        <v>43873</v>
      </c>
    </row>
    <row r="179" spans="2:17" s="9" customFormat="1" ht="19.7" customHeight="1">
      <c r="B179" s="21">
        <v>9</v>
      </c>
      <c r="C179" s="21" t="s">
        <v>577</v>
      </c>
      <c r="D179" s="21" t="s">
        <v>577</v>
      </c>
      <c r="E179" s="75" t="s">
        <v>4283</v>
      </c>
      <c r="F179" s="22">
        <v>1</v>
      </c>
      <c r="G179" s="266">
        <v>2369</v>
      </c>
      <c r="H179" s="266">
        <f t="shared" si="3"/>
        <v>2369</v>
      </c>
      <c r="I179" s="167"/>
      <c r="J179" s="31" t="s">
        <v>4284</v>
      </c>
      <c r="K179" s="22"/>
      <c r="L179" s="22"/>
      <c r="M179" s="25">
        <v>43864</v>
      </c>
      <c r="N179" s="21"/>
      <c r="O179" s="32"/>
      <c r="P179" s="25">
        <v>43873</v>
      </c>
      <c r="Q179" s="26">
        <v>43873</v>
      </c>
    </row>
    <row r="180" spans="2:17" s="9" customFormat="1" ht="19.7" customHeight="1">
      <c r="B180" s="21">
        <v>9</v>
      </c>
      <c r="C180" s="21" t="s">
        <v>577</v>
      </c>
      <c r="D180" s="21" t="s">
        <v>577</v>
      </c>
      <c r="E180" s="75" t="s">
        <v>4285</v>
      </c>
      <c r="F180" s="22">
        <v>1</v>
      </c>
      <c r="G180" s="266">
        <v>3784</v>
      </c>
      <c r="H180" s="266">
        <f t="shared" si="3"/>
        <v>3784</v>
      </c>
      <c r="I180" s="167"/>
      <c r="J180" s="31" t="s">
        <v>4286</v>
      </c>
      <c r="K180" s="22"/>
      <c r="L180" s="22"/>
      <c r="M180" s="25">
        <v>43864</v>
      </c>
      <c r="N180" s="21"/>
      <c r="O180" s="32"/>
      <c r="P180" s="861">
        <v>43878</v>
      </c>
      <c r="Q180" s="26">
        <v>43878</v>
      </c>
    </row>
    <row r="181" spans="2:17" s="9" customFormat="1" ht="19.7" customHeight="1">
      <c r="B181" s="21">
        <v>9</v>
      </c>
      <c r="C181" s="21" t="s">
        <v>577</v>
      </c>
      <c r="D181" s="21" t="s">
        <v>577</v>
      </c>
      <c r="E181" s="75" t="s">
        <v>4287</v>
      </c>
      <c r="F181" s="22">
        <v>1</v>
      </c>
      <c r="G181" s="266">
        <v>5028</v>
      </c>
      <c r="H181" s="266">
        <f t="shared" si="3"/>
        <v>5028</v>
      </c>
      <c r="I181" s="167"/>
      <c r="J181" s="31" t="s">
        <v>4288</v>
      </c>
      <c r="K181" s="22"/>
      <c r="L181" s="22"/>
      <c r="M181" s="25">
        <v>43864</v>
      </c>
      <c r="N181" s="21"/>
      <c r="O181" s="32"/>
      <c r="P181" s="861">
        <v>43878</v>
      </c>
      <c r="Q181" s="26">
        <v>43878</v>
      </c>
    </row>
    <row r="182" spans="2:17" s="9" customFormat="1" ht="19.7" customHeight="1">
      <c r="B182" s="21">
        <v>9</v>
      </c>
      <c r="C182" s="21" t="s">
        <v>577</v>
      </c>
      <c r="D182" s="21" t="s">
        <v>577</v>
      </c>
      <c r="E182" s="75" t="s">
        <v>4289</v>
      </c>
      <c r="F182" s="22">
        <v>1</v>
      </c>
      <c r="G182" s="266">
        <v>3408</v>
      </c>
      <c r="H182" s="266">
        <f t="shared" si="3"/>
        <v>3408</v>
      </c>
      <c r="I182" s="167"/>
      <c r="J182" s="31" t="s">
        <v>4290</v>
      </c>
      <c r="K182" s="22"/>
      <c r="L182" s="22"/>
      <c r="M182" s="25">
        <v>43864</v>
      </c>
      <c r="N182" s="21"/>
      <c r="O182" s="32"/>
      <c r="P182" s="25">
        <v>43873</v>
      </c>
      <c r="Q182" s="26">
        <v>43873</v>
      </c>
    </row>
    <row r="183" spans="2:17" s="9" customFormat="1" ht="19.7" customHeight="1">
      <c r="B183" s="21">
        <v>9</v>
      </c>
      <c r="C183" s="21" t="s">
        <v>577</v>
      </c>
      <c r="D183" s="21" t="s">
        <v>577</v>
      </c>
      <c r="E183" s="75" t="s">
        <v>4291</v>
      </c>
      <c r="F183" s="22">
        <v>1</v>
      </c>
      <c r="G183" s="266">
        <v>3109</v>
      </c>
      <c r="H183" s="266">
        <f t="shared" si="3"/>
        <v>3109</v>
      </c>
      <c r="I183" s="167"/>
      <c r="J183" s="31" t="s">
        <v>4292</v>
      </c>
      <c r="K183" s="22"/>
      <c r="L183" s="22"/>
      <c r="M183" s="25">
        <v>43864</v>
      </c>
      <c r="N183" s="21"/>
      <c r="O183" s="32"/>
      <c r="P183" s="25">
        <v>43873</v>
      </c>
      <c r="Q183" s="26">
        <v>43873</v>
      </c>
    </row>
    <row r="184" spans="2:17" s="9" customFormat="1" ht="19.7" customHeight="1">
      <c r="B184" s="21">
        <v>16</v>
      </c>
      <c r="C184" s="21" t="s">
        <v>577</v>
      </c>
      <c r="D184" s="21" t="s">
        <v>577</v>
      </c>
      <c r="E184" s="75" t="s">
        <v>4293</v>
      </c>
      <c r="F184" s="22">
        <v>4</v>
      </c>
      <c r="G184" s="266">
        <v>2780</v>
      </c>
      <c r="H184" s="266">
        <f t="shared" si="3"/>
        <v>11120</v>
      </c>
      <c r="I184" s="167"/>
      <c r="J184" s="31" t="s">
        <v>4292</v>
      </c>
      <c r="K184" s="22"/>
      <c r="L184" s="22"/>
      <c r="M184" s="25">
        <v>43864</v>
      </c>
      <c r="N184" s="21"/>
      <c r="O184" s="32"/>
      <c r="P184" s="25">
        <v>43873</v>
      </c>
      <c r="Q184" s="26">
        <v>43873</v>
      </c>
    </row>
    <row r="185" spans="2:17" s="9" customFormat="1" ht="19.7" customHeight="1">
      <c r="B185" s="21">
        <v>16</v>
      </c>
      <c r="C185" s="21" t="s">
        <v>577</v>
      </c>
      <c r="D185" s="21" t="s">
        <v>577</v>
      </c>
      <c r="E185" s="75" t="s">
        <v>4294</v>
      </c>
      <c r="F185" s="22">
        <v>1</v>
      </c>
      <c r="G185" s="266">
        <v>6066</v>
      </c>
      <c r="H185" s="266">
        <f t="shared" si="3"/>
        <v>6066</v>
      </c>
      <c r="I185" s="167"/>
      <c r="J185" s="31" t="s">
        <v>4295</v>
      </c>
      <c r="K185" s="22"/>
      <c r="L185" s="22"/>
      <c r="M185" s="25">
        <v>43864</v>
      </c>
      <c r="N185" s="21"/>
      <c r="O185" s="32"/>
      <c r="P185" s="25">
        <v>43873</v>
      </c>
      <c r="Q185" s="26">
        <v>43873</v>
      </c>
    </row>
    <row r="186" spans="2:17" s="9" customFormat="1" ht="19.7" customHeight="1">
      <c r="B186" s="21">
        <v>12</v>
      </c>
      <c r="C186" s="21" t="s">
        <v>577</v>
      </c>
      <c r="D186" s="21" t="s">
        <v>577</v>
      </c>
      <c r="E186" s="75" t="s">
        <v>4296</v>
      </c>
      <c r="F186" s="22">
        <v>1</v>
      </c>
      <c r="G186" s="266">
        <v>8914</v>
      </c>
      <c r="H186" s="266">
        <f t="shared" si="3"/>
        <v>8914</v>
      </c>
      <c r="I186" s="167"/>
      <c r="J186" s="31" t="s">
        <v>4297</v>
      </c>
      <c r="K186" s="22"/>
      <c r="L186" s="22"/>
      <c r="M186" s="25">
        <v>43864</v>
      </c>
      <c r="N186" s="21"/>
      <c r="O186" s="32"/>
      <c r="P186" s="25">
        <v>43873</v>
      </c>
      <c r="Q186" s="26">
        <v>43873</v>
      </c>
    </row>
    <row r="187" spans="2:17" s="9" customFormat="1" ht="19.7" customHeight="1">
      <c r="B187" s="21">
        <v>12</v>
      </c>
      <c r="C187" s="21" t="s">
        <v>577</v>
      </c>
      <c r="D187" s="21" t="s">
        <v>577</v>
      </c>
      <c r="E187" s="75" t="s">
        <v>4298</v>
      </c>
      <c r="F187" s="22">
        <v>1</v>
      </c>
      <c r="G187" s="266">
        <v>1667</v>
      </c>
      <c r="H187" s="266">
        <f t="shared" si="3"/>
        <v>1667</v>
      </c>
      <c r="I187" s="167"/>
      <c r="J187" s="31" t="s">
        <v>4299</v>
      </c>
      <c r="K187" s="22"/>
      <c r="L187" s="22"/>
      <c r="M187" s="25">
        <v>43864</v>
      </c>
      <c r="N187" s="21"/>
      <c r="O187" s="32"/>
      <c r="P187" s="25">
        <v>43873</v>
      </c>
      <c r="Q187" s="26">
        <v>43873</v>
      </c>
    </row>
    <row r="188" spans="2:17" s="9" customFormat="1" ht="19.7" customHeight="1">
      <c r="B188" s="21">
        <v>13</v>
      </c>
      <c r="C188" s="21" t="s">
        <v>686</v>
      </c>
      <c r="D188" s="21" t="s">
        <v>577</v>
      </c>
      <c r="E188" s="75" t="s">
        <v>843</v>
      </c>
      <c r="F188" s="22">
        <v>1</v>
      </c>
      <c r="G188" s="266">
        <v>1800</v>
      </c>
      <c r="H188" s="266">
        <f t="shared" si="3"/>
        <v>1800</v>
      </c>
      <c r="I188" s="167"/>
      <c r="J188" s="31" t="s">
        <v>4300</v>
      </c>
      <c r="K188" s="22"/>
      <c r="L188" s="22"/>
      <c r="M188" s="25">
        <v>43864</v>
      </c>
      <c r="N188" s="21"/>
      <c r="O188" s="32"/>
      <c r="P188" s="25">
        <v>43873</v>
      </c>
      <c r="Q188" s="26">
        <v>43873</v>
      </c>
    </row>
    <row r="189" spans="2:17" s="9" customFormat="1" ht="19.7" customHeight="1">
      <c r="B189" s="21">
        <v>12</v>
      </c>
      <c r="C189" s="21" t="s">
        <v>1458</v>
      </c>
      <c r="D189" s="21" t="s">
        <v>577</v>
      </c>
      <c r="E189" s="75" t="s">
        <v>4301</v>
      </c>
      <c r="F189" s="22">
        <v>100</v>
      </c>
      <c r="G189" s="266">
        <v>3</v>
      </c>
      <c r="H189" s="266">
        <f t="shared" si="3"/>
        <v>300</v>
      </c>
      <c r="I189" s="167"/>
      <c r="J189" s="31" t="s">
        <v>4256</v>
      </c>
      <c r="K189" s="22"/>
      <c r="L189" s="22"/>
      <c r="M189" s="25">
        <v>43864</v>
      </c>
      <c r="N189" s="21"/>
      <c r="O189" s="32"/>
      <c r="P189" s="25">
        <v>43873</v>
      </c>
      <c r="Q189" s="26">
        <v>43873</v>
      </c>
    </row>
    <row r="190" spans="2:17" s="9" customFormat="1" ht="19.7" customHeight="1">
      <c r="B190" s="21">
        <v>12</v>
      </c>
      <c r="C190" s="21" t="s">
        <v>2707</v>
      </c>
      <c r="D190" s="21" t="s">
        <v>577</v>
      </c>
      <c r="E190" s="75" t="s">
        <v>4302</v>
      </c>
      <c r="F190" s="22">
        <v>1</v>
      </c>
      <c r="G190" s="266">
        <v>15</v>
      </c>
      <c r="H190" s="266">
        <f t="shared" si="3"/>
        <v>15</v>
      </c>
      <c r="I190" s="167"/>
      <c r="J190" s="31" t="s">
        <v>1519</v>
      </c>
      <c r="K190" s="22"/>
      <c r="L190" s="22"/>
      <c r="M190" s="25">
        <v>43864</v>
      </c>
      <c r="N190" s="21"/>
      <c r="O190" s="32"/>
      <c r="P190" s="25">
        <v>43873</v>
      </c>
      <c r="Q190" s="26">
        <v>43873</v>
      </c>
    </row>
    <row r="191" spans="2:17" s="9" customFormat="1" ht="19.7" customHeight="1">
      <c r="B191" s="21">
        <v>12</v>
      </c>
      <c r="C191" s="21" t="s">
        <v>577</v>
      </c>
      <c r="D191" s="21" t="s">
        <v>577</v>
      </c>
      <c r="E191" s="75" t="s">
        <v>4303</v>
      </c>
      <c r="F191" s="22">
        <v>1</v>
      </c>
      <c r="G191" s="266">
        <v>1400</v>
      </c>
      <c r="H191" s="266">
        <f t="shared" si="3"/>
        <v>1400</v>
      </c>
      <c r="I191" s="167"/>
      <c r="J191" s="31" t="s">
        <v>4304</v>
      </c>
      <c r="K191" s="22"/>
      <c r="L191" s="22"/>
      <c r="M191" s="25">
        <v>43864</v>
      </c>
      <c r="N191" s="21"/>
      <c r="O191" s="32"/>
      <c r="P191" s="25">
        <v>43873</v>
      </c>
      <c r="Q191" s="26">
        <v>43873</v>
      </c>
    </row>
    <row r="192" spans="2:17" s="9" customFormat="1" ht="19.7" customHeight="1">
      <c r="B192" s="208"/>
      <c r="C192" s="208"/>
      <c r="D192" s="208"/>
      <c r="E192" s="245"/>
      <c r="F192" s="44"/>
      <c r="G192" s="215">
        <v>0</v>
      </c>
      <c r="H192" s="215">
        <f t="shared" si="3"/>
        <v>0</v>
      </c>
      <c r="I192" s="205"/>
      <c r="J192" s="211"/>
      <c r="K192" s="44"/>
      <c r="L192" s="44"/>
      <c r="M192" s="207"/>
      <c r="N192" s="208"/>
      <c r="O192" s="44"/>
      <c r="P192" s="207"/>
      <c r="Q192" s="210"/>
    </row>
    <row r="193" spans="2:17" s="9" customFormat="1" ht="19.7" customHeight="1">
      <c r="B193" s="21">
        <v>16</v>
      </c>
      <c r="C193" s="21" t="s">
        <v>577</v>
      </c>
      <c r="D193" s="21" t="s">
        <v>577</v>
      </c>
      <c r="E193" s="75" t="s">
        <v>4305</v>
      </c>
      <c r="F193" s="22">
        <v>1</v>
      </c>
      <c r="G193" s="266">
        <v>3394</v>
      </c>
      <c r="H193" s="266">
        <f t="shared" si="3"/>
        <v>3394</v>
      </c>
      <c r="I193" s="167"/>
      <c r="J193" s="31" t="s">
        <v>4306</v>
      </c>
      <c r="K193" s="22"/>
      <c r="L193" s="22"/>
      <c r="M193" s="25">
        <v>43864</v>
      </c>
      <c r="N193" s="21"/>
      <c r="O193" s="22"/>
      <c r="P193" s="861">
        <v>43873</v>
      </c>
      <c r="Q193" s="26">
        <v>43873</v>
      </c>
    </row>
    <row r="194" spans="2:17" s="9" customFormat="1" ht="19.7" customHeight="1">
      <c r="B194" s="21">
        <v>9</v>
      </c>
      <c r="C194" s="21" t="s">
        <v>577</v>
      </c>
      <c r="D194" s="21" t="s">
        <v>577</v>
      </c>
      <c r="E194" s="75" t="s">
        <v>4307</v>
      </c>
      <c r="F194" s="22">
        <v>10</v>
      </c>
      <c r="G194" s="266">
        <v>27</v>
      </c>
      <c r="H194" s="266">
        <f t="shared" si="3"/>
        <v>270</v>
      </c>
      <c r="I194" s="167"/>
      <c r="J194" s="31" t="s">
        <v>2263</v>
      </c>
      <c r="K194" s="22"/>
      <c r="L194" s="22"/>
      <c r="M194" s="25">
        <v>43864</v>
      </c>
      <c r="N194" s="21"/>
      <c r="O194" s="22"/>
      <c r="P194" s="25">
        <v>43868</v>
      </c>
      <c r="Q194" s="26">
        <v>43868</v>
      </c>
    </row>
    <row r="195" spans="2:17" s="9" customFormat="1" ht="19.7" customHeight="1">
      <c r="B195" s="21">
        <v>9</v>
      </c>
      <c r="C195" s="21" t="s">
        <v>577</v>
      </c>
      <c r="D195" s="21" t="s">
        <v>577</v>
      </c>
      <c r="E195" s="75" t="s">
        <v>4308</v>
      </c>
      <c r="F195" s="22">
        <v>1</v>
      </c>
      <c r="G195" s="266">
        <v>1440</v>
      </c>
      <c r="H195" s="266">
        <f t="shared" si="3"/>
        <v>1440</v>
      </c>
      <c r="I195" s="167"/>
      <c r="J195" s="31" t="s">
        <v>4309</v>
      </c>
      <c r="K195" s="22"/>
      <c r="L195" s="22"/>
      <c r="M195" s="25">
        <v>43864</v>
      </c>
      <c r="N195" s="21"/>
      <c r="O195" s="22"/>
      <c r="P195" s="25">
        <v>43868</v>
      </c>
      <c r="Q195" s="26">
        <v>43868</v>
      </c>
    </row>
    <row r="196" spans="2:17" s="9" customFormat="1" ht="19.7" customHeight="1">
      <c r="B196" s="21">
        <v>15</v>
      </c>
      <c r="C196" s="21" t="s">
        <v>577</v>
      </c>
      <c r="D196" s="21" t="s">
        <v>577</v>
      </c>
      <c r="E196" s="865" t="s">
        <v>4310</v>
      </c>
      <c r="F196" s="22">
        <v>1</v>
      </c>
      <c r="G196" s="266">
        <v>23710</v>
      </c>
      <c r="H196" s="266">
        <f t="shared" si="3"/>
        <v>23710</v>
      </c>
      <c r="I196" s="167"/>
      <c r="J196" s="31" t="s">
        <v>1516</v>
      </c>
      <c r="K196" s="22"/>
      <c r="L196" s="22"/>
      <c r="M196" s="25">
        <v>43864</v>
      </c>
      <c r="N196" s="21"/>
      <c r="O196" s="22"/>
      <c r="P196" s="25">
        <v>43868</v>
      </c>
      <c r="Q196" s="26">
        <v>43868</v>
      </c>
    </row>
    <row r="197" spans="2:17" s="9" customFormat="1" ht="19.7" customHeight="1">
      <c r="B197" s="21"/>
      <c r="C197" s="21"/>
      <c r="D197" s="21"/>
      <c r="E197" s="75"/>
      <c r="F197" s="22"/>
      <c r="G197" s="266">
        <v>0</v>
      </c>
      <c r="H197" s="266">
        <f t="shared" si="3"/>
        <v>0</v>
      </c>
      <c r="I197" s="167"/>
      <c r="J197" s="31"/>
      <c r="K197" s="22"/>
      <c r="L197" s="22"/>
      <c r="M197" s="25"/>
      <c r="N197" s="21"/>
      <c r="O197" s="22"/>
      <c r="P197" s="25"/>
      <c r="Q197" s="26"/>
    </row>
    <row r="198" spans="2:17" s="9" customFormat="1" ht="19.7" customHeight="1">
      <c r="B198" s="21">
        <v>10</v>
      </c>
      <c r="C198" s="21" t="s">
        <v>292</v>
      </c>
      <c r="D198" s="21" t="s">
        <v>144</v>
      </c>
      <c r="E198" s="75" t="s">
        <v>4106</v>
      </c>
      <c r="F198" s="22">
        <v>1</v>
      </c>
      <c r="G198" s="266">
        <v>2910</v>
      </c>
      <c r="H198" s="266">
        <f t="shared" si="3"/>
        <v>2910</v>
      </c>
      <c r="I198" s="167"/>
      <c r="J198" s="31" t="s">
        <v>1790</v>
      </c>
      <c r="K198" s="22"/>
      <c r="L198" s="32"/>
      <c r="M198" s="25">
        <v>43867</v>
      </c>
      <c r="N198" s="21"/>
      <c r="O198" s="32">
        <v>43874</v>
      </c>
      <c r="P198" s="25">
        <v>43873</v>
      </c>
      <c r="Q198" s="26">
        <v>43873</v>
      </c>
    </row>
    <row r="199" spans="2:17" s="9" customFormat="1" ht="19.7" customHeight="1">
      <c r="B199" s="21">
        <v>10</v>
      </c>
      <c r="C199" s="21" t="s">
        <v>292</v>
      </c>
      <c r="D199" s="21" t="s">
        <v>144</v>
      </c>
      <c r="E199" s="75" t="s">
        <v>4311</v>
      </c>
      <c r="F199" s="22">
        <v>1</v>
      </c>
      <c r="G199" s="266">
        <v>6350</v>
      </c>
      <c r="H199" s="266">
        <f t="shared" si="3"/>
        <v>6350</v>
      </c>
      <c r="I199" s="167"/>
      <c r="J199" s="31" t="s">
        <v>4312</v>
      </c>
      <c r="K199" s="22"/>
      <c r="L199" s="22"/>
      <c r="M199" s="25">
        <v>43867</v>
      </c>
      <c r="N199" s="21"/>
      <c r="O199" s="32">
        <v>43874</v>
      </c>
      <c r="P199" s="252">
        <v>43887</v>
      </c>
      <c r="Q199" s="26">
        <v>43887</v>
      </c>
    </row>
    <row r="200" spans="2:17" s="9" customFormat="1" ht="19.7" customHeight="1">
      <c r="B200" s="21"/>
      <c r="C200" s="21"/>
      <c r="D200" s="21"/>
      <c r="E200" s="75"/>
      <c r="F200" s="22"/>
      <c r="G200" s="266">
        <v>0</v>
      </c>
      <c r="H200" s="266">
        <f t="shared" si="3"/>
        <v>0</v>
      </c>
      <c r="I200" s="167"/>
      <c r="J200" s="31"/>
      <c r="K200" s="22"/>
      <c r="L200" s="22"/>
      <c r="M200" s="25"/>
      <c r="N200" s="21"/>
      <c r="O200" s="22"/>
      <c r="P200" s="25"/>
      <c r="Q200" s="26"/>
    </row>
    <row r="201" spans="2:17" s="9" customFormat="1" ht="19.7" customHeight="1">
      <c r="B201" s="21">
        <v>18</v>
      </c>
      <c r="C201" s="21" t="s">
        <v>577</v>
      </c>
      <c r="D201" s="21" t="s">
        <v>577</v>
      </c>
      <c r="E201" s="75" t="s">
        <v>4313</v>
      </c>
      <c r="F201" s="22">
        <v>2</v>
      </c>
      <c r="G201" s="266">
        <v>300</v>
      </c>
      <c r="H201" s="266">
        <f t="shared" si="3"/>
        <v>600</v>
      </c>
      <c r="I201" s="167"/>
      <c r="J201" s="31" t="s">
        <v>4314</v>
      </c>
      <c r="K201" s="30" t="s">
        <v>4138</v>
      </c>
      <c r="L201" s="22"/>
      <c r="M201" s="25">
        <v>43865</v>
      </c>
      <c r="N201" s="21"/>
      <c r="O201" s="22"/>
      <c r="P201" s="25">
        <v>43873</v>
      </c>
      <c r="Q201" s="26">
        <v>43873</v>
      </c>
    </row>
    <row r="202" spans="2:17" s="9" customFormat="1" ht="19.7" customHeight="1">
      <c r="B202" s="21">
        <v>15</v>
      </c>
      <c r="C202" s="21" t="s">
        <v>577</v>
      </c>
      <c r="D202" s="21" t="s">
        <v>577</v>
      </c>
      <c r="E202" s="75" t="s">
        <v>4315</v>
      </c>
      <c r="F202" s="22">
        <v>4</v>
      </c>
      <c r="G202" s="266">
        <v>590</v>
      </c>
      <c r="H202" s="266">
        <f t="shared" si="3"/>
        <v>2360</v>
      </c>
      <c r="I202" s="167"/>
      <c r="J202" s="31" t="s">
        <v>680</v>
      </c>
      <c r="K202" s="30" t="s">
        <v>4138</v>
      </c>
      <c r="L202" s="22"/>
      <c r="M202" s="25">
        <v>43865</v>
      </c>
      <c r="N202" s="21"/>
      <c r="O202" s="22"/>
      <c r="P202" s="25">
        <v>43873</v>
      </c>
      <c r="Q202" s="26">
        <v>43873</v>
      </c>
    </row>
    <row r="203" spans="2:17" s="9" customFormat="1" ht="19.7" customHeight="1">
      <c r="B203" s="21">
        <v>15</v>
      </c>
      <c r="C203" s="21" t="s">
        <v>577</v>
      </c>
      <c r="D203" s="21" t="s">
        <v>577</v>
      </c>
      <c r="E203" s="75" t="s">
        <v>4316</v>
      </c>
      <c r="F203" s="22">
        <v>1</v>
      </c>
      <c r="G203" s="266">
        <v>510</v>
      </c>
      <c r="H203" s="266">
        <f>F203*G203</f>
        <v>510</v>
      </c>
      <c r="I203" s="167"/>
      <c r="J203" s="31" t="s">
        <v>680</v>
      </c>
      <c r="K203" s="30" t="s">
        <v>4138</v>
      </c>
      <c r="L203" s="22"/>
      <c r="M203" s="25">
        <v>43865</v>
      </c>
      <c r="N203" s="21"/>
      <c r="O203" s="22"/>
      <c r="P203" s="25">
        <v>43873</v>
      </c>
      <c r="Q203" s="26">
        <v>43873</v>
      </c>
    </row>
    <row r="204" spans="2:17" s="9" customFormat="1" ht="19.7" customHeight="1">
      <c r="B204" s="21">
        <v>16</v>
      </c>
      <c r="C204" s="21" t="s">
        <v>577</v>
      </c>
      <c r="D204" s="21" t="s">
        <v>577</v>
      </c>
      <c r="E204" s="75" t="s">
        <v>4317</v>
      </c>
      <c r="F204" s="22">
        <v>2</v>
      </c>
      <c r="G204" s="266">
        <v>240</v>
      </c>
      <c r="H204" s="266">
        <f>F204*G204</f>
        <v>480</v>
      </c>
      <c r="I204" s="167"/>
      <c r="J204" s="31" t="s">
        <v>695</v>
      </c>
      <c r="K204" s="30" t="s">
        <v>4138</v>
      </c>
      <c r="L204" s="22"/>
      <c r="M204" s="25">
        <v>43865</v>
      </c>
      <c r="N204" s="21"/>
      <c r="O204" s="22"/>
      <c r="P204" s="25">
        <v>43873</v>
      </c>
      <c r="Q204" s="26">
        <v>43873</v>
      </c>
    </row>
    <row r="205" spans="2:17" s="9" customFormat="1" ht="19.7" customHeight="1">
      <c r="B205" s="21">
        <v>14</v>
      </c>
      <c r="C205" s="21" t="s">
        <v>577</v>
      </c>
      <c r="D205" s="21" t="s">
        <v>577</v>
      </c>
      <c r="E205" s="75" t="s">
        <v>4318</v>
      </c>
      <c r="F205" s="22">
        <v>1</v>
      </c>
      <c r="G205" s="266">
        <v>890</v>
      </c>
      <c r="H205" s="266">
        <f t="shared" si="3"/>
        <v>890</v>
      </c>
      <c r="I205" s="167"/>
      <c r="J205" s="31" t="s">
        <v>1449</v>
      </c>
      <c r="K205" s="30" t="s">
        <v>4138</v>
      </c>
      <c r="L205" s="22"/>
      <c r="M205" s="25">
        <v>43865</v>
      </c>
      <c r="N205" s="21"/>
      <c r="O205" s="22"/>
      <c r="P205" s="25">
        <v>43873</v>
      </c>
      <c r="Q205" s="26">
        <v>43873</v>
      </c>
    </row>
    <row r="206" spans="2:17" s="9" customFormat="1" ht="19.7" customHeight="1">
      <c r="B206" s="21">
        <v>14</v>
      </c>
      <c r="C206" s="21" t="s">
        <v>577</v>
      </c>
      <c r="D206" s="21" t="s">
        <v>577</v>
      </c>
      <c r="E206" s="75" t="s">
        <v>4319</v>
      </c>
      <c r="F206" s="22">
        <v>1</v>
      </c>
      <c r="G206" s="266">
        <v>600</v>
      </c>
      <c r="H206" s="266">
        <f t="shared" si="3"/>
        <v>600</v>
      </c>
      <c r="I206" s="167"/>
      <c r="J206" s="31" t="s">
        <v>1449</v>
      </c>
      <c r="K206" s="30" t="s">
        <v>4138</v>
      </c>
      <c r="L206" s="22"/>
      <c r="M206" s="25">
        <v>43865</v>
      </c>
      <c r="N206" s="21"/>
      <c r="O206" s="22"/>
      <c r="P206" s="25">
        <v>43873</v>
      </c>
      <c r="Q206" s="26">
        <v>43873</v>
      </c>
    </row>
    <row r="207" spans="2:17" s="9" customFormat="1" ht="19.7" customHeight="1">
      <c r="B207" s="21">
        <v>14</v>
      </c>
      <c r="C207" s="21" t="s">
        <v>577</v>
      </c>
      <c r="D207" s="21" t="s">
        <v>577</v>
      </c>
      <c r="E207" s="75" t="s">
        <v>4320</v>
      </c>
      <c r="F207" s="22">
        <v>1</v>
      </c>
      <c r="G207" s="266">
        <v>600</v>
      </c>
      <c r="H207" s="266">
        <f t="shared" si="3"/>
        <v>600</v>
      </c>
      <c r="I207" s="167"/>
      <c r="J207" s="31" t="s">
        <v>1449</v>
      </c>
      <c r="K207" s="30" t="s">
        <v>4138</v>
      </c>
      <c r="L207" s="22"/>
      <c r="M207" s="25">
        <v>43865</v>
      </c>
      <c r="N207" s="21"/>
      <c r="O207" s="22"/>
      <c r="P207" s="25">
        <v>43873</v>
      </c>
      <c r="Q207" s="26">
        <v>43873</v>
      </c>
    </row>
    <row r="208" spans="2:17" s="9" customFormat="1" ht="19.7" customHeight="1">
      <c r="B208" s="21">
        <v>14</v>
      </c>
      <c r="C208" s="21" t="s">
        <v>577</v>
      </c>
      <c r="D208" s="21" t="s">
        <v>577</v>
      </c>
      <c r="E208" s="75" t="s">
        <v>4321</v>
      </c>
      <c r="F208" s="22">
        <v>2</v>
      </c>
      <c r="G208" s="266">
        <v>590</v>
      </c>
      <c r="H208" s="266">
        <f t="shared" si="3"/>
        <v>1180</v>
      </c>
      <c r="I208" s="167"/>
      <c r="J208" s="31" t="s">
        <v>1824</v>
      </c>
      <c r="K208" s="30" t="s">
        <v>4138</v>
      </c>
      <c r="L208" s="22"/>
      <c r="M208" s="25">
        <v>43865</v>
      </c>
      <c r="N208" s="21"/>
      <c r="O208" s="22"/>
      <c r="P208" s="25">
        <v>43873</v>
      </c>
      <c r="Q208" s="26">
        <v>43873</v>
      </c>
    </row>
    <row r="209" spans="2:17" s="9" customFormat="1" ht="19.7" customHeight="1">
      <c r="B209" s="21">
        <v>14</v>
      </c>
      <c r="C209" s="21" t="s">
        <v>577</v>
      </c>
      <c r="D209" s="21" t="s">
        <v>577</v>
      </c>
      <c r="E209" s="75" t="s">
        <v>4322</v>
      </c>
      <c r="F209" s="22">
        <v>4</v>
      </c>
      <c r="G209" s="266">
        <v>1296</v>
      </c>
      <c r="H209" s="266">
        <f t="shared" si="3"/>
        <v>5184</v>
      </c>
      <c r="I209" s="167"/>
      <c r="J209" s="31" t="s">
        <v>1531</v>
      </c>
      <c r="K209" s="30" t="s">
        <v>4138</v>
      </c>
      <c r="L209" s="22"/>
      <c r="M209" s="25">
        <v>43865</v>
      </c>
      <c r="N209" s="21"/>
      <c r="O209" s="22"/>
      <c r="P209" s="25">
        <v>43873</v>
      </c>
      <c r="Q209" s="26">
        <v>43873</v>
      </c>
    </row>
    <row r="210" spans="2:17" s="9" customFormat="1" ht="19.7" customHeight="1">
      <c r="B210" s="21">
        <v>14</v>
      </c>
      <c r="C210" s="21" t="s">
        <v>577</v>
      </c>
      <c r="D210" s="21" t="s">
        <v>577</v>
      </c>
      <c r="E210" s="75" t="s">
        <v>4323</v>
      </c>
      <c r="F210" s="22">
        <v>2</v>
      </c>
      <c r="G210" s="266">
        <v>180</v>
      </c>
      <c r="H210" s="266">
        <f t="shared" si="3"/>
        <v>360</v>
      </c>
      <c r="I210" s="167"/>
      <c r="J210" s="31" t="s">
        <v>1451</v>
      </c>
      <c r="K210" s="30" t="s">
        <v>4138</v>
      </c>
      <c r="L210" s="22"/>
      <c r="M210" s="25">
        <v>43865</v>
      </c>
      <c r="N210" s="21"/>
      <c r="O210" s="22"/>
      <c r="P210" s="25">
        <v>43873</v>
      </c>
      <c r="Q210" s="26">
        <v>43873</v>
      </c>
    </row>
    <row r="211" spans="2:17" s="9" customFormat="1" ht="19.7" customHeight="1">
      <c r="B211" s="21">
        <v>14</v>
      </c>
      <c r="C211" s="21" t="s">
        <v>577</v>
      </c>
      <c r="D211" s="21" t="s">
        <v>577</v>
      </c>
      <c r="E211" s="75" t="s">
        <v>2256</v>
      </c>
      <c r="F211" s="22">
        <v>10</v>
      </c>
      <c r="G211" s="266">
        <v>68</v>
      </c>
      <c r="H211" s="266">
        <f t="shared" si="3"/>
        <v>680</v>
      </c>
      <c r="I211" s="167"/>
      <c r="J211" s="31" t="s">
        <v>1456</v>
      </c>
      <c r="K211" s="30" t="s">
        <v>4138</v>
      </c>
      <c r="L211" s="22"/>
      <c r="M211" s="25">
        <v>43865</v>
      </c>
      <c r="N211" s="21"/>
      <c r="O211" s="22"/>
      <c r="P211" s="25">
        <v>43873</v>
      </c>
      <c r="Q211" s="26">
        <v>43873</v>
      </c>
    </row>
    <row r="212" spans="2:17" s="9" customFormat="1" ht="19.7" customHeight="1">
      <c r="B212" s="21">
        <v>14</v>
      </c>
      <c r="C212" s="21" t="s">
        <v>577</v>
      </c>
      <c r="D212" s="21" t="s">
        <v>577</v>
      </c>
      <c r="E212" s="75" t="s">
        <v>4324</v>
      </c>
      <c r="F212" s="22">
        <v>2</v>
      </c>
      <c r="G212" s="266">
        <v>1800</v>
      </c>
      <c r="H212" s="266">
        <f t="shared" ref="H212:H320" si="4">F212*G212</f>
        <v>3600</v>
      </c>
      <c r="I212" s="167"/>
      <c r="J212" s="31" t="s">
        <v>4325</v>
      </c>
      <c r="K212" s="30" t="s">
        <v>4138</v>
      </c>
      <c r="L212" s="22"/>
      <c r="M212" s="25">
        <v>43865</v>
      </c>
      <c r="N212" s="21"/>
      <c r="O212" s="22"/>
      <c r="P212" s="25">
        <v>43873</v>
      </c>
      <c r="Q212" s="26">
        <v>43873</v>
      </c>
    </row>
    <row r="213" spans="2:17" s="9" customFormat="1" ht="19.7" customHeight="1">
      <c r="B213" s="21">
        <v>16</v>
      </c>
      <c r="C213" s="21" t="s">
        <v>577</v>
      </c>
      <c r="D213" s="21" t="s">
        <v>577</v>
      </c>
      <c r="E213" s="75" t="s">
        <v>4326</v>
      </c>
      <c r="F213" s="22">
        <v>1</v>
      </c>
      <c r="G213" s="266">
        <v>2150</v>
      </c>
      <c r="H213" s="266">
        <f t="shared" si="4"/>
        <v>2150</v>
      </c>
      <c r="I213" s="167"/>
      <c r="J213" s="31" t="s">
        <v>4327</v>
      </c>
      <c r="K213" s="30" t="s">
        <v>4138</v>
      </c>
      <c r="L213" s="22"/>
      <c r="M213" s="25">
        <v>43865</v>
      </c>
      <c r="N213" s="21"/>
      <c r="O213" s="22"/>
      <c r="P213" s="25">
        <v>43873</v>
      </c>
      <c r="Q213" s="26">
        <v>43873</v>
      </c>
    </row>
    <row r="214" spans="2:17" s="9" customFormat="1" ht="19.7" customHeight="1">
      <c r="B214" s="21">
        <v>16</v>
      </c>
      <c r="C214" s="21" t="s">
        <v>577</v>
      </c>
      <c r="D214" s="21" t="s">
        <v>577</v>
      </c>
      <c r="E214" s="75" t="s">
        <v>4328</v>
      </c>
      <c r="F214" s="22">
        <v>1</v>
      </c>
      <c r="G214" s="266">
        <v>2150</v>
      </c>
      <c r="H214" s="266">
        <f t="shared" si="4"/>
        <v>2150</v>
      </c>
      <c r="I214" s="167"/>
      <c r="J214" s="31" t="s">
        <v>4329</v>
      </c>
      <c r="K214" s="30" t="s">
        <v>4138</v>
      </c>
      <c r="L214" s="22"/>
      <c r="M214" s="25">
        <v>43865</v>
      </c>
      <c r="N214" s="21"/>
      <c r="O214" s="22"/>
      <c r="P214" s="25">
        <v>43873</v>
      </c>
      <c r="Q214" s="26">
        <v>43873</v>
      </c>
    </row>
    <row r="215" spans="2:17" s="9" customFormat="1" ht="19.7" customHeight="1">
      <c r="B215" s="21">
        <v>15</v>
      </c>
      <c r="C215" s="21" t="s">
        <v>2707</v>
      </c>
      <c r="D215" s="21" t="s">
        <v>577</v>
      </c>
      <c r="E215" s="75" t="s">
        <v>4330</v>
      </c>
      <c r="F215" s="22">
        <v>3</v>
      </c>
      <c r="G215" s="266">
        <v>20</v>
      </c>
      <c r="H215" s="266">
        <f t="shared" si="4"/>
        <v>60</v>
      </c>
      <c r="I215" s="167"/>
      <c r="J215" s="31" t="s">
        <v>4331</v>
      </c>
      <c r="K215" s="30" t="s">
        <v>4138</v>
      </c>
      <c r="L215" s="22"/>
      <c r="M215" s="25">
        <v>43865</v>
      </c>
      <c r="N215" s="21"/>
      <c r="O215" s="22"/>
      <c r="P215" s="25">
        <v>43873</v>
      </c>
      <c r="Q215" s="26">
        <v>43873</v>
      </c>
    </row>
    <row r="216" spans="2:17" s="9" customFormat="1" ht="19.7" customHeight="1">
      <c r="B216" s="21">
        <v>15</v>
      </c>
      <c r="C216" s="21" t="s">
        <v>249</v>
      </c>
      <c r="D216" s="21" t="s">
        <v>577</v>
      </c>
      <c r="E216" s="75" t="s">
        <v>4332</v>
      </c>
      <c r="F216" s="22">
        <v>2</v>
      </c>
      <c r="G216" s="266">
        <v>1829</v>
      </c>
      <c r="H216" s="266">
        <f t="shared" si="4"/>
        <v>3658</v>
      </c>
      <c r="I216" s="167"/>
      <c r="J216" s="31" t="s">
        <v>4333</v>
      </c>
      <c r="K216" s="30" t="s">
        <v>4138</v>
      </c>
      <c r="L216" s="22"/>
      <c r="M216" s="25">
        <v>43865</v>
      </c>
      <c r="N216" s="21"/>
      <c r="O216" s="22"/>
      <c r="P216" s="25">
        <v>43873</v>
      </c>
      <c r="Q216" s="26">
        <v>43873</v>
      </c>
    </row>
    <row r="217" spans="2:17" s="9" customFormat="1" ht="19.7" customHeight="1">
      <c r="B217" s="21">
        <v>10</v>
      </c>
      <c r="C217" s="21" t="s">
        <v>577</v>
      </c>
      <c r="D217" s="21" t="s">
        <v>577</v>
      </c>
      <c r="E217" s="75" t="s">
        <v>4334</v>
      </c>
      <c r="F217" s="22">
        <v>1</v>
      </c>
      <c r="G217" s="266">
        <v>5710</v>
      </c>
      <c r="H217" s="266">
        <f t="shared" si="4"/>
        <v>5710</v>
      </c>
      <c r="I217" s="167"/>
      <c r="J217" s="31" t="s">
        <v>4335</v>
      </c>
      <c r="K217" s="30" t="s">
        <v>4138</v>
      </c>
      <c r="L217" s="22"/>
      <c r="M217" s="25">
        <v>43865</v>
      </c>
      <c r="N217" s="21"/>
      <c r="O217" s="22"/>
      <c r="P217" s="25">
        <v>43873</v>
      </c>
      <c r="Q217" s="26">
        <v>43873</v>
      </c>
    </row>
    <row r="218" spans="2:17" s="9" customFormat="1" ht="19.7" customHeight="1">
      <c r="B218" s="21">
        <v>10</v>
      </c>
      <c r="C218" s="21" t="s">
        <v>577</v>
      </c>
      <c r="D218" s="21" t="s">
        <v>577</v>
      </c>
      <c r="E218" s="75" t="s">
        <v>4336</v>
      </c>
      <c r="F218" s="22">
        <v>1</v>
      </c>
      <c r="G218" s="266">
        <v>1110</v>
      </c>
      <c r="H218" s="266">
        <f t="shared" si="4"/>
        <v>1110</v>
      </c>
      <c r="I218" s="167"/>
      <c r="J218" s="31" t="s">
        <v>860</v>
      </c>
      <c r="K218" s="30" t="s">
        <v>4138</v>
      </c>
      <c r="L218" s="22"/>
      <c r="M218" s="25">
        <v>43865</v>
      </c>
      <c r="N218" s="21"/>
      <c r="O218" s="22"/>
      <c r="P218" s="25">
        <v>43873</v>
      </c>
      <c r="Q218" s="26">
        <v>43873</v>
      </c>
    </row>
    <row r="219" spans="2:17" s="9" customFormat="1" ht="19.7" customHeight="1">
      <c r="B219" s="21">
        <v>10</v>
      </c>
      <c r="C219" s="21" t="s">
        <v>4337</v>
      </c>
      <c r="D219" s="21" t="s">
        <v>577</v>
      </c>
      <c r="E219" s="75" t="s">
        <v>4338</v>
      </c>
      <c r="F219" s="22">
        <v>1</v>
      </c>
      <c r="G219" s="266">
        <v>738</v>
      </c>
      <c r="H219" s="266">
        <f>F219*G219</f>
        <v>738</v>
      </c>
      <c r="I219" s="167"/>
      <c r="J219" s="31" t="s">
        <v>1535</v>
      </c>
      <c r="K219" s="30" t="s">
        <v>4138</v>
      </c>
      <c r="L219" s="22"/>
      <c r="M219" s="25">
        <v>43865</v>
      </c>
      <c r="N219" s="21"/>
      <c r="O219" s="22"/>
      <c r="P219" s="25">
        <v>43873</v>
      </c>
      <c r="Q219" s="26">
        <v>43873</v>
      </c>
    </row>
    <row r="220" spans="2:17" s="9" customFormat="1" ht="19.7" customHeight="1">
      <c r="B220" s="21">
        <v>10</v>
      </c>
      <c r="C220" s="21" t="s">
        <v>577</v>
      </c>
      <c r="D220" s="21" t="s">
        <v>577</v>
      </c>
      <c r="E220" s="75" t="s">
        <v>4339</v>
      </c>
      <c r="F220" s="22">
        <v>1</v>
      </c>
      <c r="G220" s="266">
        <v>8160</v>
      </c>
      <c r="H220" s="266">
        <f>F220*G220</f>
        <v>8160</v>
      </c>
      <c r="I220" s="167"/>
      <c r="J220" s="31" t="s">
        <v>4340</v>
      </c>
      <c r="K220" s="30" t="s">
        <v>4138</v>
      </c>
      <c r="L220" s="22"/>
      <c r="M220" s="25">
        <v>43865</v>
      </c>
      <c r="N220" s="21"/>
      <c r="O220" s="22"/>
      <c r="P220" s="25">
        <v>43873</v>
      </c>
      <c r="Q220" s="26">
        <v>43873</v>
      </c>
    </row>
    <row r="221" spans="2:17" s="9" customFormat="1" ht="19.7" customHeight="1">
      <c r="B221" s="21">
        <v>10</v>
      </c>
      <c r="C221" s="21" t="s">
        <v>577</v>
      </c>
      <c r="D221" s="21" t="s">
        <v>577</v>
      </c>
      <c r="E221" s="75" t="s">
        <v>1888</v>
      </c>
      <c r="F221" s="22">
        <v>2</v>
      </c>
      <c r="G221" s="266">
        <v>170</v>
      </c>
      <c r="H221" s="266">
        <f>F221*G221</f>
        <v>340</v>
      </c>
      <c r="I221" s="167"/>
      <c r="J221" s="31" t="s">
        <v>1535</v>
      </c>
      <c r="K221" s="30" t="s">
        <v>4138</v>
      </c>
      <c r="L221" s="22"/>
      <c r="M221" s="25">
        <v>43865</v>
      </c>
      <c r="N221" s="21"/>
      <c r="O221" s="22"/>
      <c r="P221" s="25">
        <v>43873</v>
      </c>
      <c r="Q221" s="26">
        <v>43873</v>
      </c>
    </row>
    <row r="222" spans="2:17" s="9" customFormat="1" ht="19.7" customHeight="1">
      <c r="B222" s="21">
        <v>10</v>
      </c>
      <c r="C222" s="21" t="s">
        <v>577</v>
      </c>
      <c r="D222" s="21" t="s">
        <v>577</v>
      </c>
      <c r="E222" s="75" t="s">
        <v>2251</v>
      </c>
      <c r="F222" s="22">
        <v>6</v>
      </c>
      <c r="G222" s="266">
        <v>330</v>
      </c>
      <c r="H222" s="266">
        <f>F222*G222</f>
        <v>1980</v>
      </c>
      <c r="I222" s="167"/>
      <c r="J222" s="31" t="s">
        <v>1896</v>
      </c>
      <c r="K222" s="30" t="s">
        <v>4138</v>
      </c>
      <c r="L222" s="22"/>
      <c r="M222" s="25">
        <v>43865</v>
      </c>
      <c r="N222" s="21"/>
      <c r="O222" s="22"/>
      <c r="P222" s="25">
        <v>43873</v>
      </c>
      <c r="Q222" s="26">
        <v>43873</v>
      </c>
    </row>
    <row r="223" spans="2:17" s="9" customFormat="1" ht="19.7" customHeight="1">
      <c r="B223" s="21">
        <v>10</v>
      </c>
      <c r="C223" s="21" t="s">
        <v>577</v>
      </c>
      <c r="D223" s="21" t="s">
        <v>577</v>
      </c>
      <c r="E223" s="75" t="s">
        <v>1883</v>
      </c>
      <c r="F223" s="22">
        <v>4</v>
      </c>
      <c r="G223" s="266">
        <v>310</v>
      </c>
      <c r="H223" s="266">
        <f t="shared" si="4"/>
        <v>1240</v>
      </c>
      <c r="I223" s="167"/>
      <c r="J223" s="31" t="s">
        <v>1884</v>
      </c>
      <c r="K223" s="30" t="s">
        <v>4138</v>
      </c>
      <c r="L223" s="22"/>
      <c r="M223" s="25">
        <v>43865</v>
      </c>
      <c r="N223" s="21"/>
      <c r="O223" s="22"/>
      <c r="P223" s="25">
        <v>43873</v>
      </c>
      <c r="Q223" s="26">
        <v>43873</v>
      </c>
    </row>
    <row r="224" spans="2:17" s="9" customFormat="1" ht="19.7" customHeight="1">
      <c r="B224" s="21">
        <v>10</v>
      </c>
      <c r="C224" s="21" t="s">
        <v>577</v>
      </c>
      <c r="D224" s="21" t="s">
        <v>577</v>
      </c>
      <c r="E224" s="75" t="s">
        <v>1882</v>
      </c>
      <c r="F224" s="22">
        <v>4</v>
      </c>
      <c r="G224" s="266">
        <v>190</v>
      </c>
      <c r="H224" s="266">
        <f t="shared" si="4"/>
        <v>760</v>
      </c>
      <c r="I224" s="167"/>
      <c r="J224" s="31" t="s">
        <v>1535</v>
      </c>
      <c r="K224" s="30" t="s">
        <v>4138</v>
      </c>
      <c r="L224" s="22"/>
      <c r="M224" s="25">
        <v>43865</v>
      </c>
      <c r="N224" s="21"/>
      <c r="O224" s="22"/>
      <c r="P224" s="25">
        <v>43873</v>
      </c>
      <c r="Q224" s="26">
        <v>43873</v>
      </c>
    </row>
    <row r="225" spans="2:17" s="9" customFormat="1" ht="19.7" customHeight="1">
      <c r="B225" s="21">
        <v>10</v>
      </c>
      <c r="C225" s="21" t="s">
        <v>577</v>
      </c>
      <c r="D225" s="21" t="s">
        <v>577</v>
      </c>
      <c r="E225" s="75" t="s">
        <v>1534</v>
      </c>
      <c r="F225" s="22">
        <v>2</v>
      </c>
      <c r="G225" s="266">
        <v>310</v>
      </c>
      <c r="H225" s="266">
        <f t="shared" si="4"/>
        <v>620</v>
      </c>
      <c r="I225" s="167"/>
      <c r="J225" s="31" t="s">
        <v>1535</v>
      </c>
      <c r="K225" s="30" t="s">
        <v>4138</v>
      </c>
      <c r="L225" s="22"/>
      <c r="M225" s="25">
        <v>43865</v>
      </c>
      <c r="N225" s="21"/>
      <c r="O225" s="22"/>
      <c r="P225" s="25">
        <v>43873</v>
      </c>
      <c r="Q225" s="26">
        <v>43873</v>
      </c>
    </row>
    <row r="226" spans="2:17" s="9" customFormat="1" ht="19.7" customHeight="1">
      <c r="B226" s="21">
        <v>10</v>
      </c>
      <c r="C226" s="21" t="s">
        <v>577</v>
      </c>
      <c r="D226" s="21" t="s">
        <v>577</v>
      </c>
      <c r="E226" s="75" t="s">
        <v>4341</v>
      </c>
      <c r="F226" s="22">
        <v>1</v>
      </c>
      <c r="G226" s="266">
        <v>260</v>
      </c>
      <c r="H226" s="266">
        <f t="shared" si="4"/>
        <v>260</v>
      </c>
      <c r="I226" s="167"/>
      <c r="J226" s="31" t="s">
        <v>1535</v>
      </c>
      <c r="K226" s="30" t="s">
        <v>4138</v>
      </c>
      <c r="L226" s="22"/>
      <c r="M226" s="25">
        <v>43865</v>
      </c>
      <c r="N226" s="21"/>
      <c r="O226" s="22"/>
      <c r="P226" s="25">
        <v>43873</v>
      </c>
      <c r="Q226" s="26">
        <v>43873</v>
      </c>
    </row>
    <row r="227" spans="2:17" s="9" customFormat="1" ht="19.7" customHeight="1">
      <c r="B227" s="21">
        <v>16</v>
      </c>
      <c r="C227" s="21" t="s">
        <v>577</v>
      </c>
      <c r="D227" s="21" t="s">
        <v>577</v>
      </c>
      <c r="E227" s="75" t="s">
        <v>4342</v>
      </c>
      <c r="F227" s="22">
        <v>1</v>
      </c>
      <c r="G227" s="266">
        <v>3830</v>
      </c>
      <c r="H227" s="266">
        <f t="shared" si="4"/>
        <v>3830</v>
      </c>
      <c r="I227" s="167"/>
      <c r="J227" s="31" t="s">
        <v>4343</v>
      </c>
      <c r="K227" s="30" t="s">
        <v>4138</v>
      </c>
      <c r="L227" s="22"/>
      <c r="M227" s="25">
        <v>43865</v>
      </c>
      <c r="N227" s="21"/>
      <c r="O227" s="22"/>
      <c r="P227" s="25">
        <v>43873</v>
      </c>
      <c r="Q227" s="26">
        <v>43873</v>
      </c>
    </row>
    <row r="228" spans="2:17" s="9" customFormat="1" ht="19.7" customHeight="1">
      <c r="B228" s="21"/>
      <c r="C228" s="21"/>
      <c r="D228" s="21"/>
      <c r="E228" s="75"/>
      <c r="F228" s="22"/>
      <c r="G228" s="266">
        <v>0</v>
      </c>
      <c r="H228" s="266">
        <f t="shared" si="4"/>
        <v>0</v>
      </c>
      <c r="I228" s="167"/>
      <c r="J228" s="31"/>
      <c r="K228" s="22"/>
      <c r="L228" s="22"/>
      <c r="M228" s="25"/>
      <c r="N228" s="21"/>
      <c r="O228" s="22"/>
      <c r="P228" s="25"/>
      <c r="Q228" s="26"/>
    </row>
    <row r="229" spans="2:17" s="9" customFormat="1" ht="19.7" customHeight="1">
      <c r="B229" s="21">
        <v>16</v>
      </c>
      <c r="C229" s="21" t="s">
        <v>577</v>
      </c>
      <c r="D229" s="21" t="s">
        <v>577</v>
      </c>
      <c r="E229" s="75" t="s">
        <v>4344</v>
      </c>
      <c r="F229" s="22">
        <v>2</v>
      </c>
      <c r="G229" s="266">
        <v>2030</v>
      </c>
      <c r="H229" s="266">
        <f t="shared" si="4"/>
        <v>4060</v>
      </c>
      <c r="I229" s="167"/>
      <c r="J229" s="31" t="s">
        <v>4345</v>
      </c>
      <c r="K229" s="30" t="s">
        <v>4138</v>
      </c>
      <c r="L229" s="22"/>
      <c r="M229" s="25">
        <v>43865</v>
      </c>
      <c r="N229" s="21"/>
      <c r="O229" s="22"/>
      <c r="P229" s="25">
        <v>43873</v>
      </c>
      <c r="Q229" s="26">
        <v>43873</v>
      </c>
    </row>
    <row r="230" spans="2:17" s="9" customFormat="1" ht="19.7" customHeight="1">
      <c r="B230" s="21">
        <v>16</v>
      </c>
      <c r="C230" s="21" t="s">
        <v>577</v>
      </c>
      <c r="D230" s="21" t="s">
        <v>577</v>
      </c>
      <c r="E230" s="75" t="s">
        <v>4346</v>
      </c>
      <c r="F230" s="22">
        <v>4</v>
      </c>
      <c r="G230" s="266">
        <v>600</v>
      </c>
      <c r="H230" s="266">
        <f t="shared" si="4"/>
        <v>2400</v>
      </c>
      <c r="I230" s="167"/>
      <c r="J230" s="31" t="s">
        <v>1449</v>
      </c>
      <c r="K230" s="30" t="s">
        <v>4138</v>
      </c>
      <c r="L230" s="22"/>
      <c r="M230" s="25">
        <v>43865</v>
      </c>
      <c r="N230" s="21"/>
      <c r="O230" s="22"/>
      <c r="P230" s="25">
        <v>43873</v>
      </c>
      <c r="Q230" s="26">
        <v>43873</v>
      </c>
    </row>
    <row r="231" spans="2:17" s="9" customFormat="1" ht="19.7" customHeight="1">
      <c r="B231" s="21">
        <v>16</v>
      </c>
      <c r="C231" s="21" t="s">
        <v>577</v>
      </c>
      <c r="D231" s="21" t="s">
        <v>577</v>
      </c>
      <c r="E231" s="75" t="s">
        <v>4347</v>
      </c>
      <c r="F231" s="22">
        <v>5</v>
      </c>
      <c r="G231" s="266">
        <v>330</v>
      </c>
      <c r="H231" s="266">
        <f t="shared" si="4"/>
        <v>1650</v>
      </c>
      <c r="I231" s="167"/>
      <c r="J231" s="31" t="s">
        <v>1449</v>
      </c>
      <c r="K231" s="30" t="s">
        <v>4138</v>
      </c>
      <c r="L231" s="22"/>
      <c r="M231" s="25">
        <v>43865</v>
      </c>
      <c r="N231" s="21"/>
      <c r="O231" s="22"/>
      <c r="P231" s="25">
        <v>43873</v>
      </c>
      <c r="Q231" s="26">
        <v>43873</v>
      </c>
    </row>
    <row r="232" spans="2:17" s="9" customFormat="1" ht="19.7" customHeight="1">
      <c r="B232" s="21">
        <v>16</v>
      </c>
      <c r="C232" s="21" t="s">
        <v>577</v>
      </c>
      <c r="D232" s="21" t="s">
        <v>577</v>
      </c>
      <c r="E232" s="75" t="s">
        <v>4348</v>
      </c>
      <c r="F232" s="22">
        <v>1</v>
      </c>
      <c r="G232" s="266">
        <v>370</v>
      </c>
      <c r="H232" s="266">
        <f t="shared" si="4"/>
        <v>370</v>
      </c>
      <c r="I232" s="167"/>
      <c r="J232" s="31" t="s">
        <v>1449</v>
      </c>
      <c r="K232" s="30" t="s">
        <v>4138</v>
      </c>
      <c r="L232" s="22"/>
      <c r="M232" s="25">
        <v>43865</v>
      </c>
      <c r="N232" s="21"/>
      <c r="O232" s="22"/>
      <c r="P232" s="25">
        <v>43873</v>
      </c>
      <c r="Q232" s="26">
        <v>43873</v>
      </c>
    </row>
    <row r="233" spans="2:17" s="9" customFormat="1" ht="19.7" customHeight="1">
      <c r="B233" s="21">
        <v>16</v>
      </c>
      <c r="C233" s="21" t="s">
        <v>577</v>
      </c>
      <c r="D233" s="21" t="s">
        <v>577</v>
      </c>
      <c r="E233" s="75" t="s">
        <v>4349</v>
      </c>
      <c r="F233" s="22">
        <v>1</v>
      </c>
      <c r="G233" s="266">
        <v>370</v>
      </c>
      <c r="H233" s="266">
        <f t="shared" si="4"/>
        <v>370</v>
      </c>
      <c r="I233" s="167"/>
      <c r="J233" s="31" t="s">
        <v>1449</v>
      </c>
      <c r="K233" s="30" t="s">
        <v>4138</v>
      </c>
      <c r="L233" s="22"/>
      <c r="M233" s="25">
        <v>43865</v>
      </c>
      <c r="N233" s="21"/>
      <c r="O233" s="22"/>
      <c r="P233" s="25">
        <v>43873</v>
      </c>
      <c r="Q233" s="26">
        <v>43873</v>
      </c>
    </row>
    <row r="234" spans="2:17" s="9" customFormat="1" ht="19.7" customHeight="1">
      <c r="B234" s="21">
        <v>17</v>
      </c>
      <c r="C234" s="21" t="s">
        <v>577</v>
      </c>
      <c r="D234" s="21" t="s">
        <v>577</v>
      </c>
      <c r="E234" s="75" t="s">
        <v>4350</v>
      </c>
      <c r="F234" s="22">
        <v>2</v>
      </c>
      <c r="G234" s="266">
        <v>195</v>
      </c>
      <c r="H234" s="266">
        <f t="shared" si="4"/>
        <v>390</v>
      </c>
      <c r="I234" s="167"/>
      <c r="J234" s="31" t="s">
        <v>4351</v>
      </c>
      <c r="K234" s="30" t="s">
        <v>4138</v>
      </c>
      <c r="L234" s="22"/>
      <c r="M234" s="25">
        <v>43865</v>
      </c>
      <c r="N234" s="21"/>
      <c r="O234" s="22"/>
      <c r="P234" s="25">
        <v>43873</v>
      </c>
      <c r="Q234" s="26">
        <v>43873</v>
      </c>
    </row>
    <row r="235" spans="2:17" s="9" customFormat="1" ht="19.7" customHeight="1">
      <c r="B235" s="21">
        <v>17</v>
      </c>
      <c r="C235" s="21" t="s">
        <v>577</v>
      </c>
      <c r="D235" s="21" t="s">
        <v>577</v>
      </c>
      <c r="E235" s="75" t="s">
        <v>4352</v>
      </c>
      <c r="F235" s="22">
        <v>1</v>
      </c>
      <c r="G235" s="266">
        <v>12973</v>
      </c>
      <c r="H235" s="266">
        <f t="shared" si="4"/>
        <v>12973</v>
      </c>
      <c r="I235" s="167"/>
      <c r="J235" s="31" t="s">
        <v>1797</v>
      </c>
      <c r="K235" s="30" t="s">
        <v>4138</v>
      </c>
      <c r="L235" s="22"/>
      <c r="M235" s="25">
        <v>43865</v>
      </c>
      <c r="N235" s="21"/>
      <c r="O235" s="22"/>
      <c r="P235" s="25">
        <v>43873</v>
      </c>
      <c r="Q235" s="26">
        <v>43873</v>
      </c>
    </row>
    <row r="236" spans="2:17" s="9" customFormat="1" ht="19.7" customHeight="1">
      <c r="B236" s="21">
        <v>17</v>
      </c>
      <c r="C236" s="21" t="s">
        <v>577</v>
      </c>
      <c r="D236" s="21" t="s">
        <v>577</v>
      </c>
      <c r="E236" s="75" t="s">
        <v>4353</v>
      </c>
      <c r="F236" s="22">
        <v>1</v>
      </c>
      <c r="G236" s="266">
        <v>7770</v>
      </c>
      <c r="H236" s="266">
        <f t="shared" si="4"/>
        <v>7770</v>
      </c>
      <c r="I236" s="167"/>
      <c r="J236" s="31" t="s">
        <v>4354</v>
      </c>
      <c r="K236" s="30" t="s">
        <v>4138</v>
      </c>
      <c r="L236" s="22"/>
      <c r="M236" s="25">
        <v>43865</v>
      </c>
      <c r="N236" s="21"/>
      <c r="O236" s="22"/>
      <c r="P236" s="25">
        <v>43873</v>
      </c>
      <c r="Q236" s="26">
        <v>43873</v>
      </c>
    </row>
    <row r="237" spans="2:17" s="9" customFormat="1" ht="19.7" customHeight="1">
      <c r="B237" s="21">
        <v>17</v>
      </c>
      <c r="C237" s="21" t="s">
        <v>577</v>
      </c>
      <c r="D237" s="21" t="s">
        <v>577</v>
      </c>
      <c r="E237" s="75" t="s">
        <v>4196</v>
      </c>
      <c r="F237" s="22">
        <v>9</v>
      </c>
      <c r="G237" s="266">
        <v>230</v>
      </c>
      <c r="H237" s="266">
        <f t="shared" si="4"/>
        <v>2070</v>
      </c>
      <c r="I237" s="167"/>
      <c r="J237" s="31" t="s">
        <v>1451</v>
      </c>
      <c r="K237" s="30" t="s">
        <v>4138</v>
      </c>
      <c r="L237" s="22"/>
      <c r="M237" s="25">
        <v>43865</v>
      </c>
      <c r="N237" s="21"/>
      <c r="O237" s="22"/>
      <c r="P237" s="25">
        <v>43873</v>
      </c>
      <c r="Q237" s="26">
        <v>43873</v>
      </c>
    </row>
    <row r="238" spans="2:17" s="9" customFormat="1" ht="19.7" customHeight="1">
      <c r="B238" s="21">
        <v>17</v>
      </c>
      <c r="C238" s="21" t="s">
        <v>577</v>
      </c>
      <c r="D238" s="21" t="s">
        <v>577</v>
      </c>
      <c r="E238" s="75" t="s">
        <v>4355</v>
      </c>
      <c r="F238" s="22">
        <v>1</v>
      </c>
      <c r="G238" s="266">
        <v>2260</v>
      </c>
      <c r="H238" s="266">
        <f t="shared" si="4"/>
        <v>2260</v>
      </c>
      <c r="I238" s="167"/>
      <c r="J238" s="31" t="s">
        <v>4356</v>
      </c>
      <c r="K238" s="30" t="s">
        <v>4138</v>
      </c>
      <c r="L238" s="22"/>
      <c r="M238" s="25">
        <v>43865</v>
      </c>
      <c r="N238" s="21"/>
      <c r="O238" s="22"/>
      <c r="P238" s="25">
        <v>43873</v>
      </c>
      <c r="Q238" s="26">
        <v>43873</v>
      </c>
    </row>
    <row r="239" spans="2:17" s="9" customFormat="1" ht="19.7" customHeight="1">
      <c r="B239" s="21">
        <v>17</v>
      </c>
      <c r="C239" s="21" t="s">
        <v>577</v>
      </c>
      <c r="D239" s="21" t="s">
        <v>577</v>
      </c>
      <c r="E239" s="75" t="s">
        <v>4357</v>
      </c>
      <c r="F239" s="22">
        <v>1</v>
      </c>
      <c r="G239" s="266">
        <v>5210</v>
      </c>
      <c r="H239" s="266">
        <f t="shared" si="4"/>
        <v>5210</v>
      </c>
      <c r="I239" s="167"/>
      <c r="J239" s="31" t="s">
        <v>4358</v>
      </c>
      <c r="K239" s="30" t="s">
        <v>4138</v>
      </c>
      <c r="L239" s="22"/>
      <c r="M239" s="25">
        <v>43865</v>
      </c>
      <c r="N239" s="21"/>
      <c r="O239" s="22"/>
      <c r="P239" s="25">
        <v>43873</v>
      </c>
      <c r="Q239" s="26">
        <v>43873</v>
      </c>
    </row>
    <row r="240" spans="2:17" s="9" customFormat="1" ht="19.7" customHeight="1">
      <c r="B240" s="21">
        <v>17</v>
      </c>
      <c r="C240" s="21" t="s">
        <v>577</v>
      </c>
      <c r="D240" s="21" t="s">
        <v>577</v>
      </c>
      <c r="E240" s="75" t="s">
        <v>4359</v>
      </c>
      <c r="F240" s="22">
        <v>1</v>
      </c>
      <c r="G240" s="266">
        <v>2376</v>
      </c>
      <c r="H240" s="266">
        <f t="shared" si="4"/>
        <v>2376</v>
      </c>
      <c r="I240" s="167"/>
      <c r="J240" s="31" t="s">
        <v>155</v>
      </c>
      <c r="K240" s="30" t="s">
        <v>4138</v>
      </c>
      <c r="L240" s="22"/>
      <c r="M240" s="25">
        <v>43865</v>
      </c>
      <c r="N240" s="21"/>
      <c r="O240" s="22"/>
      <c r="P240" s="25">
        <v>43873</v>
      </c>
      <c r="Q240" s="26">
        <v>43873</v>
      </c>
    </row>
    <row r="241" spans="2:17" s="9" customFormat="1" ht="19.7" customHeight="1">
      <c r="B241" s="21">
        <v>17</v>
      </c>
      <c r="C241" s="21" t="s">
        <v>577</v>
      </c>
      <c r="D241" s="21" t="s">
        <v>577</v>
      </c>
      <c r="E241" s="75" t="s">
        <v>4360</v>
      </c>
      <c r="F241" s="22">
        <v>2</v>
      </c>
      <c r="G241" s="266">
        <v>370</v>
      </c>
      <c r="H241" s="266">
        <f t="shared" si="4"/>
        <v>740</v>
      </c>
      <c r="I241" s="167"/>
      <c r="J241" s="31" t="s">
        <v>1449</v>
      </c>
      <c r="K241" s="30" t="s">
        <v>4138</v>
      </c>
      <c r="L241" s="22"/>
      <c r="M241" s="25">
        <v>43865</v>
      </c>
      <c r="N241" s="21"/>
      <c r="O241" s="22"/>
      <c r="P241" s="25">
        <v>43873</v>
      </c>
      <c r="Q241" s="26">
        <v>43873</v>
      </c>
    </row>
    <row r="242" spans="2:17" s="9" customFormat="1" ht="19.7" customHeight="1">
      <c r="B242" s="21">
        <v>17</v>
      </c>
      <c r="C242" s="21" t="s">
        <v>577</v>
      </c>
      <c r="D242" s="21" t="s">
        <v>577</v>
      </c>
      <c r="E242" s="75" t="s">
        <v>4361</v>
      </c>
      <c r="F242" s="22">
        <v>2</v>
      </c>
      <c r="G242" s="266">
        <v>360</v>
      </c>
      <c r="H242" s="266">
        <f t="shared" si="4"/>
        <v>720</v>
      </c>
      <c r="I242" s="167"/>
      <c r="J242" s="31" t="s">
        <v>4362</v>
      </c>
      <c r="K242" s="30" t="s">
        <v>4138</v>
      </c>
      <c r="L242" s="22"/>
      <c r="M242" s="25">
        <v>43865</v>
      </c>
      <c r="N242" s="21"/>
      <c r="O242" s="22"/>
      <c r="P242" s="25">
        <v>43873</v>
      </c>
      <c r="Q242" s="26">
        <v>43873</v>
      </c>
    </row>
    <row r="243" spans="2:17" s="9" customFormat="1" ht="19.7" customHeight="1">
      <c r="B243" s="21">
        <v>17</v>
      </c>
      <c r="C243" s="21" t="s">
        <v>577</v>
      </c>
      <c r="D243" s="21" t="s">
        <v>577</v>
      </c>
      <c r="E243" s="75" t="s">
        <v>4363</v>
      </c>
      <c r="F243" s="22">
        <v>2</v>
      </c>
      <c r="G243" s="266">
        <v>390</v>
      </c>
      <c r="H243" s="266">
        <f t="shared" si="4"/>
        <v>780</v>
      </c>
      <c r="I243" s="167"/>
      <c r="J243" s="31" t="s">
        <v>4364</v>
      </c>
      <c r="K243" s="30" t="s">
        <v>4138</v>
      </c>
      <c r="L243" s="22"/>
      <c r="M243" s="25">
        <v>43865</v>
      </c>
      <c r="N243" s="21"/>
      <c r="O243" s="22"/>
      <c r="P243" s="25">
        <v>43873</v>
      </c>
      <c r="Q243" s="26">
        <v>43873</v>
      </c>
    </row>
    <row r="244" spans="2:17" s="9" customFormat="1" ht="19.7" customHeight="1">
      <c r="B244" s="21">
        <v>17</v>
      </c>
      <c r="C244" s="21" t="s">
        <v>577</v>
      </c>
      <c r="D244" s="21" t="s">
        <v>577</v>
      </c>
      <c r="E244" s="75" t="s">
        <v>4365</v>
      </c>
      <c r="F244" s="22">
        <v>2</v>
      </c>
      <c r="G244" s="266">
        <v>1090</v>
      </c>
      <c r="H244" s="266">
        <f t="shared" si="4"/>
        <v>2180</v>
      </c>
      <c r="I244" s="167"/>
      <c r="J244" s="31" t="s">
        <v>4366</v>
      </c>
      <c r="K244" s="30" t="s">
        <v>4138</v>
      </c>
      <c r="L244" s="22"/>
      <c r="M244" s="25">
        <v>43865</v>
      </c>
      <c r="N244" s="21"/>
      <c r="O244" s="22"/>
      <c r="P244" s="25">
        <v>43873</v>
      </c>
      <c r="Q244" s="26">
        <v>43873</v>
      </c>
    </row>
    <row r="245" spans="2:17" s="9" customFormat="1" ht="19.7" customHeight="1">
      <c r="B245" s="21">
        <v>17</v>
      </c>
      <c r="C245" s="21" t="s">
        <v>2707</v>
      </c>
      <c r="D245" s="21" t="s">
        <v>577</v>
      </c>
      <c r="E245" s="75" t="s">
        <v>4367</v>
      </c>
      <c r="F245" s="22">
        <v>2</v>
      </c>
      <c r="G245" s="266">
        <v>810</v>
      </c>
      <c r="H245" s="266">
        <f t="shared" si="4"/>
        <v>1620</v>
      </c>
      <c r="I245" s="167"/>
      <c r="J245" s="31" t="s">
        <v>4201</v>
      </c>
      <c r="K245" s="30" t="s">
        <v>4138</v>
      </c>
      <c r="L245" s="22"/>
      <c r="M245" s="25">
        <v>43865</v>
      </c>
      <c r="N245" s="21"/>
      <c r="O245" s="22"/>
      <c r="P245" s="25">
        <v>43873</v>
      </c>
      <c r="Q245" s="26">
        <v>43873</v>
      </c>
    </row>
    <row r="246" spans="2:17" s="9" customFormat="1" ht="19.7" customHeight="1">
      <c r="B246" s="21">
        <v>17</v>
      </c>
      <c r="C246" s="21" t="s">
        <v>577</v>
      </c>
      <c r="D246" s="21" t="s">
        <v>577</v>
      </c>
      <c r="E246" s="75" t="s">
        <v>4368</v>
      </c>
      <c r="F246" s="22">
        <v>1</v>
      </c>
      <c r="G246" s="266">
        <v>630</v>
      </c>
      <c r="H246" s="266">
        <f t="shared" si="4"/>
        <v>630</v>
      </c>
      <c r="I246" s="167"/>
      <c r="J246" s="31" t="s">
        <v>4201</v>
      </c>
      <c r="K246" s="30" t="s">
        <v>4138</v>
      </c>
      <c r="L246" s="22"/>
      <c r="M246" s="25">
        <v>43865</v>
      </c>
      <c r="N246" s="21"/>
      <c r="O246" s="22"/>
      <c r="P246" s="25">
        <v>43873</v>
      </c>
      <c r="Q246" s="26">
        <v>43873</v>
      </c>
    </row>
    <row r="247" spans="2:17" s="9" customFormat="1" ht="19.7" customHeight="1">
      <c r="B247" s="208"/>
      <c r="C247" s="208"/>
      <c r="D247" s="208"/>
      <c r="E247" s="245"/>
      <c r="F247" s="44"/>
      <c r="G247" s="215">
        <v>0</v>
      </c>
      <c r="H247" s="215">
        <f t="shared" si="4"/>
        <v>0</v>
      </c>
      <c r="I247" s="205"/>
      <c r="J247" s="211"/>
      <c r="K247" s="44"/>
      <c r="L247" s="44"/>
      <c r="M247" s="207"/>
      <c r="N247" s="208"/>
      <c r="O247" s="44"/>
      <c r="P247" s="207"/>
      <c r="Q247" s="210"/>
    </row>
    <row r="248" spans="2:17" s="249" customFormat="1" ht="19.7" customHeight="1">
      <c r="B248" s="208">
        <v>16</v>
      </c>
      <c r="C248" s="208" t="s">
        <v>3921</v>
      </c>
      <c r="D248" s="208" t="s">
        <v>3921</v>
      </c>
      <c r="E248" s="245" t="s">
        <v>4369</v>
      </c>
      <c r="F248" s="44">
        <v>1</v>
      </c>
      <c r="G248" s="215">
        <v>11800</v>
      </c>
      <c r="H248" s="215">
        <f t="shared" si="4"/>
        <v>11800</v>
      </c>
      <c r="I248" s="205"/>
      <c r="J248" s="211" t="s">
        <v>4370</v>
      </c>
      <c r="K248" s="44"/>
      <c r="L248" s="44"/>
      <c r="M248" s="207">
        <v>43879</v>
      </c>
      <c r="N248" s="208"/>
      <c r="O248" s="209">
        <v>43880</v>
      </c>
      <c r="P248" s="209">
        <v>43880</v>
      </c>
      <c r="Q248" s="210">
        <v>43880</v>
      </c>
    </row>
    <row r="249" spans="2:17" s="249" customFormat="1" ht="19.7" customHeight="1">
      <c r="B249" s="208">
        <v>16</v>
      </c>
      <c r="C249" s="208" t="s">
        <v>3921</v>
      </c>
      <c r="D249" s="208" t="s">
        <v>3921</v>
      </c>
      <c r="E249" s="245" t="s">
        <v>4371</v>
      </c>
      <c r="F249" s="44">
        <v>1</v>
      </c>
      <c r="G249" s="215">
        <v>5300</v>
      </c>
      <c r="H249" s="215">
        <f t="shared" si="4"/>
        <v>5300</v>
      </c>
      <c r="I249" s="205"/>
      <c r="J249" s="211" t="s">
        <v>4372</v>
      </c>
      <c r="K249" s="44"/>
      <c r="L249" s="44"/>
      <c r="M249" s="207">
        <v>43879</v>
      </c>
      <c r="N249" s="208"/>
      <c r="O249" s="209">
        <v>43880</v>
      </c>
      <c r="P249" s="209">
        <v>43880</v>
      </c>
      <c r="Q249" s="210">
        <v>43880</v>
      </c>
    </row>
    <row r="250" spans="2:17" s="249" customFormat="1" ht="19.7" customHeight="1">
      <c r="B250" s="208">
        <v>16</v>
      </c>
      <c r="C250" s="208" t="s">
        <v>3921</v>
      </c>
      <c r="D250" s="208" t="s">
        <v>3921</v>
      </c>
      <c r="E250" s="245" t="s">
        <v>4373</v>
      </c>
      <c r="F250" s="44">
        <v>4</v>
      </c>
      <c r="G250" s="215">
        <v>2200</v>
      </c>
      <c r="H250" s="215">
        <f t="shared" si="4"/>
        <v>8800</v>
      </c>
      <c r="I250" s="205"/>
      <c r="J250" s="211" t="s">
        <v>1854</v>
      </c>
      <c r="K250" s="44"/>
      <c r="L250" s="44"/>
      <c r="M250" s="207">
        <v>43879</v>
      </c>
      <c r="N250" s="208"/>
      <c r="O250" s="209">
        <v>43880</v>
      </c>
      <c r="P250" s="209">
        <v>43880</v>
      </c>
      <c r="Q250" s="210">
        <v>43880</v>
      </c>
    </row>
    <row r="251" spans="2:17" s="249" customFormat="1" ht="19.7" customHeight="1">
      <c r="B251" s="208">
        <v>16</v>
      </c>
      <c r="C251" s="208" t="s">
        <v>3921</v>
      </c>
      <c r="D251" s="208" t="s">
        <v>3921</v>
      </c>
      <c r="E251" s="245" t="s">
        <v>4374</v>
      </c>
      <c r="F251" s="44">
        <v>1</v>
      </c>
      <c r="G251" s="215">
        <v>4000</v>
      </c>
      <c r="H251" s="215">
        <f t="shared" si="4"/>
        <v>4000</v>
      </c>
      <c r="I251" s="205"/>
      <c r="J251" s="211" t="s">
        <v>1852</v>
      </c>
      <c r="K251" s="44"/>
      <c r="L251" s="44"/>
      <c r="M251" s="207">
        <v>43879</v>
      </c>
      <c r="N251" s="208"/>
      <c r="O251" s="209">
        <v>43880</v>
      </c>
      <c r="P251" s="209">
        <v>43880</v>
      </c>
      <c r="Q251" s="210">
        <v>43880</v>
      </c>
    </row>
    <row r="252" spans="2:17" s="9" customFormat="1" ht="19.7" customHeight="1">
      <c r="B252" s="21"/>
      <c r="C252" s="21"/>
      <c r="D252" s="21"/>
      <c r="E252" s="75"/>
      <c r="F252" s="22"/>
      <c r="G252" s="266">
        <v>0</v>
      </c>
      <c r="H252" s="266">
        <f t="shared" si="4"/>
        <v>0</v>
      </c>
      <c r="I252" s="167"/>
      <c r="J252" s="31"/>
      <c r="K252" s="22"/>
      <c r="L252" s="22"/>
      <c r="M252" s="25"/>
      <c r="N252" s="21"/>
      <c r="O252" s="22"/>
      <c r="P252" s="25"/>
      <c r="Q252" s="26"/>
    </row>
    <row r="253" spans="2:17" s="9" customFormat="1" ht="19.7" customHeight="1">
      <c r="B253" s="21">
        <v>16</v>
      </c>
      <c r="C253" s="21" t="s">
        <v>577</v>
      </c>
      <c r="D253" s="21" t="s">
        <v>577</v>
      </c>
      <c r="E253" s="75" t="s">
        <v>4375</v>
      </c>
      <c r="F253" s="22">
        <v>1</v>
      </c>
      <c r="G253" s="266">
        <v>1072</v>
      </c>
      <c r="H253" s="266">
        <f t="shared" si="4"/>
        <v>1072</v>
      </c>
      <c r="I253" s="167"/>
      <c r="J253" s="31" t="s">
        <v>4376</v>
      </c>
      <c r="K253" s="30" t="s">
        <v>4138</v>
      </c>
      <c r="L253" s="22"/>
      <c r="M253" s="25">
        <v>43866</v>
      </c>
      <c r="N253" s="21"/>
      <c r="O253" s="22"/>
      <c r="P253" s="25">
        <v>43873</v>
      </c>
      <c r="Q253" s="26">
        <v>43873</v>
      </c>
    </row>
    <row r="254" spans="2:17" s="9" customFormat="1" ht="19.7" customHeight="1">
      <c r="B254" s="21">
        <v>16</v>
      </c>
      <c r="C254" s="21" t="s">
        <v>577</v>
      </c>
      <c r="D254" s="21" t="s">
        <v>577</v>
      </c>
      <c r="E254" s="75" t="s">
        <v>4377</v>
      </c>
      <c r="F254" s="22">
        <v>2</v>
      </c>
      <c r="G254" s="266">
        <v>1120</v>
      </c>
      <c r="H254" s="266">
        <f t="shared" si="4"/>
        <v>2240</v>
      </c>
      <c r="I254" s="167"/>
      <c r="J254" s="31" t="s">
        <v>4378</v>
      </c>
      <c r="K254" s="30" t="s">
        <v>4138</v>
      </c>
      <c r="L254" s="22"/>
      <c r="M254" s="25">
        <v>43866</v>
      </c>
      <c r="N254" s="21"/>
      <c r="O254" s="22"/>
      <c r="P254" s="25">
        <v>43873</v>
      </c>
      <c r="Q254" s="26">
        <v>43873</v>
      </c>
    </row>
    <row r="255" spans="2:17" s="9" customFormat="1" ht="19.7" customHeight="1">
      <c r="B255" s="21">
        <v>16</v>
      </c>
      <c r="C255" s="21" t="s">
        <v>577</v>
      </c>
      <c r="D255" s="21" t="s">
        <v>577</v>
      </c>
      <c r="E255" s="75" t="s">
        <v>4379</v>
      </c>
      <c r="F255" s="22">
        <v>1</v>
      </c>
      <c r="G255" s="266">
        <v>1808</v>
      </c>
      <c r="H255" s="266">
        <f t="shared" si="4"/>
        <v>1808</v>
      </c>
      <c r="I255" s="167"/>
      <c r="J255" s="31" t="s">
        <v>4380</v>
      </c>
      <c r="K255" s="30" t="s">
        <v>4138</v>
      </c>
      <c r="L255" s="22"/>
      <c r="M255" s="25">
        <v>43866</v>
      </c>
      <c r="N255" s="21"/>
      <c r="O255" s="22"/>
      <c r="P255" s="25">
        <v>43873</v>
      </c>
      <c r="Q255" s="26">
        <v>43873</v>
      </c>
    </row>
    <row r="256" spans="2:17" s="9" customFormat="1" ht="19.7" customHeight="1">
      <c r="B256" s="21">
        <v>16</v>
      </c>
      <c r="C256" s="21" t="s">
        <v>577</v>
      </c>
      <c r="D256" s="21" t="s">
        <v>577</v>
      </c>
      <c r="E256" s="75" t="s">
        <v>4381</v>
      </c>
      <c r="F256" s="22">
        <v>1</v>
      </c>
      <c r="G256" s="266">
        <v>646</v>
      </c>
      <c r="H256" s="266">
        <f t="shared" si="4"/>
        <v>646</v>
      </c>
      <c r="I256" s="167"/>
      <c r="J256" s="31" t="s">
        <v>1824</v>
      </c>
      <c r="K256" s="30" t="s">
        <v>4138</v>
      </c>
      <c r="L256" s="22"/>
      <c r="M256" s="25">
        <v>43866</v>
      </c>
      <c r="N256" s="21"/>
      <c r="O256" s="22"/>
      <c r="P256" s="25">
        <v>43873</v>
      </c>
      <c r="Q256" s="26">
        <v>43873</v>
      </c>
    </row>
    <row r="257" spans="2:17" s="9" customFormat="1" ht="19.7" customHeight="1">
      <c r="B257" s="21">
        <v>17</v>
      </c>
      <c r="C257" s="21" t="s">
        <v>577</v>
      </c>
      <c r="D257" s="21" t="s">
        <v>577</v>
      </c>
      <c r="E257" s="75" t="s">
        <v>1527</v>
      </c>
      <c r="F257" s="22">
        <v>1</v>
      </c>
      <c r="G257" s="266">
        <v>861</v>
      </c>
      <c r="H257" s="266">
        <f t="shared" si="4"/>
        <v>861</v>
      </c>
      <c r="I257" s="167"/>
      <c r="J257" s="31" t="s">
        <v>898</v>
      </c>
      <c r="K257" s="30" t="s">
        <v>4138</v>
      </c>
      <c r="L257" s="22"/>
      <c r="M257" s="25">
        <v>43866</v>
      </c>
      <c r="N257" s="21"/>
      <c r="O257" s="22"/>
      <c r="P257" s="25">
        <v>43873</v>
      </c>
      <c r="Q257" s="26">
        <v>43873</v>
      </c>
    </row>
    <row r="258" spans="2:17" s="9" customFormat="1" ht="19.7" customHeight="1">
      <c r="B258" s="21">
        <v>17</v>
      </c>
      <c r="C258" s="21" t="s">
        <v>577</v>
      </c>
      <c r="D258" s="21" t="s">
        <v>577</v>
      </c>
      <c r="E258" s="75" t="s">
        <v>1652</v>
      </c>
      <c r="F258" s="22">
        <v>5</v>
      </c>
      <c r="G258" s="266">
        <v>963</v>
      </c>
      <c r="H258" s="266">
        <f t="shared" si="4"/>
        <v>4815</v>
      </c>
      <c r="I258" s="167"/>
      <c r="J258" s="31" t="s">
        <v>4382</v>
      </c>
      <c r="K258" s="30" t="s">
        <v>4138</v>
      </c>
      <c r="L258" s="22"/>
      <c r="M258" s="25">
        <v>43866</v>
      </c>
      <c r="N258" s="21"/>
      <c r="O258" s="22"/>
      <c r="P258" s="25">
        <v>43873</v>
      </c>
      <c r="Q258" s="26">
        <v>43873</v>
      </c>
    </row>
    <row r="259" spans="2:17" s="9" customFormat="1" ht="19.7" customHeight="1">
      <c r="B259" s="21">
        <v>16</v>
      </c>
      <c r="C259" s="21" t="s">
        <v>577</v>
      </c>
      <c r="D259" s="21" t="s">
        <v>577</v>
      </c>
      <c r="E259" s="75" t="s">
        <v>4383</v>
      </c>
      <c r="F259" s="22">
        <v>2</v>
      </c>
      <c r="G259" s="266">
        <v>16315</v>
      </c>
      <c r="H259" s="266">
        <f t="shared" si="4"/>
        <v>32630</v>
      </c>
      <c r="I259" s="167"/>
      <c r="J259" s="31" t="s">
        <v>4384</v>
      </c>
      <c r="K259" s="30" t="s">
        <v>4138</v>
      </c>
      <c r="L259" s="22"/>
      <c r="M259" s="25">
        <v>43866</v>
      </c>
      <c r="N259" s="21"/>
      <c r="O259" s="22"/>
      <c r="P259" s="25">
        <v>43873</v>
      </c>
      <c r="Q259" s="26">
        <v>43873</v>
      </c>
    </row>
    <row r="260" spans="2:17" s="9" customFormat="1" ht="19.7" customHeight="1">
      <c r="B260" s="21">
        <v>16</v>
      </c>
      <c r="C260" s="21" t="s">
        <v>577</v>
      </c>
      <c r="D260" s="21" t="s">
        <v>577</v>
      </c>
      <c r="E260" s="75" t="s">
        <v>4385</v>
      </c>
      <c r="F260" s="22">
        <v>2</v>
      </c>
      <c r="G260" s="266">
        <v>2120</v>
      </c>
      <c r="H260" s="266">
        <f t="shared" si="4"/>
        <v>4240</v>
      </c>
      <c r="I260" s="167"/>
      <c r="J260" s="31" t="s">
        <v>4384</v>
      </c>
      <c r="K260" s="30" t="s">
        <v>4138</v>
      </c>
      <c r="L260" s="22"/>
      <c r="M260" s="25">
        <v>43866</v>
      </c>
      <c r="N260" s="21"/>
      <c r="O260" s="22"/>
      <c r="P260" s="25">
        <v>43873</v>
      </c>
      <c r="Q260" s="26">
        <v>43873</v>
      </c>
    </row>
    <row r="261" spans="2:17" s="9" customFormat="1" ht="19.7" customHeight="1">
      <c r="B261" s="21">
        <v>16</v>
      </c>
      <c r="C261" s="21" t="s">
        <v>577</v>
      </c>
      <c r="D261" s="21" t="s">
        <v>577</v>
      </c>
      <c r="E261" s="75" t="s">
        <v>4386</v>
      </c>
      <c r="F261" s="22">
        <v>2</v>
      </c>
      <c r="G261" s="266">
        <v>2120</v>
      </c>
      <c r="H261" s="266">
        <f t="shared" si="4"/>
        <v>4240</v>
      </c>
      <c r="I261" s="167"/>
      <c r="J261" s="31" t="s">
        <v>4384</v>
      </c>
      <c r="K261" s="30" t="s">
        <v>4138</v>
      </c>
      <c r="L261" s="22"/>
      <c r="M261" s="25">
        <v>43866</v>
      </c>
      <c r="N261" s="21"/>
      <c r="O261" s="22"/>
      <c r="P261" s="25">
        <v>43873</v>
      </c>
      <c r="Q261" s="26">
        <v>43873</v>
      </c>
    </row>
    <row r="262" spans="2:17" s="9" customFormat="1" ht="19.7" customHeight="1">
      <c r="B262" s="21">
        <v>16</v>
      </c>
      <c r="C262" s="21" t="s">
        <v>577</v>
      </c>
      <c r="D262" s="21" t="s">
        <v>577</v>
      </c>
      <c r="E262" s="75" t="s">
        <v>4387</v>
      </c>
      <c r="F262" s="22">
        <v>4</v>
      </c>
      <c r="G262" s="266">
        <v>8658</v>
      </c>
      <c r="H262" s="266">
        <f t="shared" si="4"/>
        <v>34632</v>
      </c>
      <c r="I262" s="167"/>
      <c r="J262" s="31" t="s">
        <v>4384</v>
      </c>
      <c r="K262" s="30" t="s">
        <v>4138</v>
      </c>
      <c r="L262" s="22"/>
      <c r="M262" s="25">
        <v>43866</v>
      </c>
      <c r="N262" s="21"/>
      <c r="O262" s="22"/>
      <c r="P262" s="25">
        <v>43873</v>
      </c>
      <c r="Q262" s="26">
        <v>43873</v>
      </c>
    </row>
    <row r="263" spans="2:17" s="9" customFormat="1" ht="19.7" customHeight="1">
      <c r="B263" s="21">
        <v>16</v>
      </c>
      <c r="C263" s="21" t="s">
        <v>577</v>
      </c>
      <c r="D263" s="21" t="s">
        <v>577</v>
      </c>
      <c r="E263" s="75" t="s">
        <v>4388</v>
      </c>
      <c r="F263" s="22">
        <v>2</v>
      </c>
      <c r="G263" s="266">
        <v>13893</v>
      </c>
      <c r="H263" s="266">
        <f t="shared" si="4"/>
        <v>27786</v>
      </c>
      <c r="I263" s="167"/>
      <c r="J263" s="31" t="s">
        <v>4384</v>
      </c>
      <c r="K263" s="30" t="s">
        <v>4138</v>
      </c>
      <c r="L263" s="22"/>
      <c r="M263" s="25">
        <v>43866</v>
      </c>
      <c r="N263" s="21"/>
      <c r="O263" s="22"/>
      <c r="P263" s="25">
        <v>43873</v>
      </c>
      <c r="Q263" s="26">
        <v>43873</v>
      </c>
    </row>
    <row r="264" spans="2:17" s="9" customFormat="1" ht="19.7" customHeight="1">
      <c r="B264" s="21"/>
      <c r="C264" s="21"/>
      <c r="D264" s="21"/>
      <c r="E264" s="75"/>
      <c r="F264" s="22"/>
      <c r="G264" s="266">
        <v>0</v>
      </c>
      <c r="H264" s="266">
        <f t="shared" si="4"/>
        <v>0</v>
      </c>
      <c r="I264" s="167"/>
      <c r="J264" s="31"/>
      <c r="K264" s="22"/>
      <c r="L264" s="22"/>
      <c r="M264" s="25"/>
      <c r="N264" s="21"/>
      <c r="O264" s="22"/>
      <c r="P264" s="25"/>
      <c r="Q264" s="26"/>
    </row>
    <row r="265" spans="2:17" s="9" customFormat="1" ht="19.7" customHeight="1">
      <c r="B265" s="21">
        <v>16</v>
      </c>
      <c r="C265" s="21" t="s">
        <v>577</v>
      </c>
      <c r="D265" s="21" t="s">
        <v>577</v>
      </c>
      <c r="E265" s="75" t="s">
        <v>4389</v>
      </c>
      <c r="F265" s="22">
        <v>1</v>
      </c>
      <c r="G265" s="266">
        <v>4480</v>
      </c>
      <c r="H265" s="266">
        <f>F265*G265</f>
        <v>4480</v>
      </c>
      <c r="I265" s="167"/>
      <c r="J265" s="31" t="s">
        <v>4390</v>
      </c>
      <c r="K265" s="30" t="s">
        <v>4138</v>
      </c>
      <c r="L265" s="22"/>
      <c r="M265" s="25">
        <v>43866</v>
      </c>
      <c r="N265" s="21"/>
      <c r="O265" s="22"/>
      <c r="P265" s="25">
        <v>43873</v>
      </c>
      <c r="Q265" s="26">
        <v>43873</v>
      </c>
    </row>
    <row r="266" spans="2:17" s="9" customFormat="1" ht="19.7" customHeight="1">
      <c r="B266" s="21">
        <v>14</v>
      </c>
      <c r="C266" s="21" t="s">
        <v>577</v>
      </c>
      <c r="D266" s="21" t="s">
        <v>577</v>
      </c>
      <c r="E266" s="75" t="s">
        <v>4391</v>
      </c>
      <c r="F266" s="22">
        <v>2</v>
      </c>
      <c r="G266" s="266">
        <v>1400</v>
      </c>
      <c r="H266" s="266">
        <f>F266*G266</f>
        <v>2800</v>
      </c>
      <c r="I266" s="167"/>
      <c r="J266" s="31" t="s">
        <v>4392</v>
      </c>
      <c r="K266" s="30" t="s">
        <v>4138</v>
      </c>
      <c r="L266" s="22"/>
      <c r="M266" s="25">
        <v>43866</v>
      </c>
      <c r="N266" s="21"/>
      <c r="O266" s="22"/>
      <c r="P266" s="25">
        <v>43873</v>
      </c>
      <c r="Q266" s="26">
        <v>43873</v>
      </c>
    </row>
    <row r="267" spans="2:17" s="9" customFormat="1" ht="19.7" customHeight="1">
      <c r="B267" s="21">
        <v>14</v>
      </c>
      <c r="C267" s="21" t="s">
        <v>577</v>
      </c>
      <c r="D267" s="21" t="s">
        <v>577</v>
      </c>
      <c r="E267" s="75" t="s">
        <v>4393</v>
      </c>
      <c r="F267" s="22">
        <v>2</v>
      </c>
      <c r="G267" s="266">
        <v>1160</v>
      </c>
      <c r="H267" s="266">
        <f>F267*G267</f>
        <v>2320</v>
      </c>
      <c r="I267" s="167"/>
      <c r="J267" s="31" t="s">
        <v>4394</v>
      </c>
      <c r="K267" s="30" t="s">
        <v>4138</v>
      </c>
      <c r="L267" s="22"/>
      <c r="M267" s="25">
        <v>43866</v>
      </c>
      <c r="N267" s="21"/>
      <c r="O267" s="22"/>
      <c r="P267" s="25">
        <v>43873</v>
      </c>
      <c r="Q267" s="26">
        <v>43873</v>
      </c>
    </row>
    <row r="268" spans="2:17" s="9" customFormat="1" ht="19.7" customHeight="1">
      <c r="B268" s="21">
        <v>14</v>
      </c>
      <c r="C268" s="21" t="s">
        <v>577</v>
      </c>
      <c r="D268" s="21" t="s">
        <v>577</v>
      </c>
      <c r="E268" s="75" t="s">
        <v>4395</v>
      </c>
      <c r="F268" s="22">
        <v>1</v>
      </c>
      <c r="G268" s="266">
        <v>1832</v>
      </c>
      <c r="H268" s="266">
        <f t="shared" ref="H268:H331" si="5">F268*G268</f>
        <v>1832</v>
      </c>
      <c r="I268" s="167"/>
      <c r="J268" s="31" t="s">
        <v>4396</v>
      </c>
      <c r="K268" s="30" t="s">
        <v>4138</v>
      </c>
      <c r="L268" s="22"/>
      <c r="M268" s="25">
        <v>43866</v>
      </c>
      <c r="N268" s="21"/>
      <c r="O268" s="22"/>
      <c r="P268" s="25">
        <v>43873</v>
      </c>
      <c r="Q268" s="26">
        <v>43873</v>
      </c>
    </row>
    <row r="269" spans="2:17" s="9" customFormat="1" ht="19.7" customHeight="1">
      <c r="B269" s="21">
        <v>14</v>
      </c>
      <c r="C269" s="21" t="s">
        <v>577</v>
      </c>
      <c r="D269" s="21" t="s">
        <v>577</v>
      </c>
      <c r="E269" s="75" t="s">
        <v>4397</v>
      </c>
      <c r="F269" s="22">
        <v>1</v>
      </c>
      <c r="G269" s="266">
        <v>870</v>
      </c>
      <c r="H269" s="266">
        <f t="shared" si="5"/>
        <v>870</v>
      </c>
      <c r="I269" s="167"/>
      <c r="J269" s="31" t="s">
        <v>4398</v>
      </c>
      <c r="K269" s="30" t="s">
        <v>4138</v>
      </c>
      <c r="L269" s="22"/>
      <c r="M269" s="25">
        <v>43866</v>
      </c>
      <c r="N269" s="21"/>
      <c r="O269" s="22"/>
      <c r="P269" s="25">
        <v>43873</v>
      </c>
      <c r="Q269" s="26">
        <v>43873</v>
      </c>
    </row>
    <row r="270" spans="2:17" s="9" customFormat="1" ht="19.7" customHeight="1">
      <c r="B270" s="21">
        <v>14</v>
      </c>
      <c r="C270" s="21" t="s">
        <v>577</v>
      </c>
      <c r="D270" s="21" t="s">
        <v>577</v>
      </c>
      <c r="E270" s="75" t="s">
        <v>4399</v>
      </c>
      <c r="F270" s="22">
        <v>2</v>
      </c>
      <c r="G270" s="266">
        <v>92</v>
      </c>
      <c r="H270" s="266">
        <f t="shared" si="5"/>
        <v>184</v>
      </c>
      <c r="I270" s="167"/>
      <c r="J270" s="31" t="s">
        <v>2263</v>
      </c>
      <c r="K270" s="30" t="s">
        <v>4138</v>
      </c>
      <c r="L270" s="22"/>
      <c r="M270" s="25">
        <v>43866</v>
      </c>
      <c r="N270" s="21"/>
      <c r="O270" s="22"/>
      <c r="P270" s="25">
        <v>43873</v>
      </c>
      <c r="Q270" s="26">
        <v>43873</v>
      </c>
    </row>
    <row r="271" spans="2:17" s="9" customFormat="1" ht="19.7" customHeight="1">
      <c r="B271" s="21">
        <v>14</v>
      </c>
      <c r="C271" s="21" t="s">
        <v>577</v>
      </c>
      <c r="D271" s="21" t="s">
        <v>577</v>
      </c>
      <c r="E271" s="75" t="s">
        <v>4400</v>
      </c>
      <c r="F271" s="22">
        <v>1</v>
      </c>
      <c r="G271" s="266">
        <v>610</v>
      </c>
      <c r="H271" s="266">
        <f t="shared" si="5"/>
        <v>610</v>
      </c>
      <c r="I271" s="167"/>
      <c r="J271" s="31" t="s">
        <v>4401</v>
      </c>
      <c r="K271" s="30" t="s">
        <v>4138</v>
      </c>
      <c r="L271" s="22"/>
      <c r="M271" s="25">
        <v>43866</v>
      </c>
      <c r="N271" s="21"/>
      <c r="O271" s="22"/>
      <c r="P271" s="25">
        <v>43873</v>
      </c>
      <c r="Q271" s="26">
        <v>43873</v>
      </c>
    </row>
    <row r="272" spans="2:17" s="9" customFormat="1" ht="19.7" customHeight="1">
      <c r="B272" s="21">
        <v>14</v>
      </c>
      <c r="C272" s="21" t="s">
        <v>577</v>
      </c>
      <c r="D272" s="21" t="s">
        <v>577</v>
      </c>
      <c r="E272" s="75" t="s">
        <v>4402</v>
      </c>
      <c r="F272" s="22">
        <v>2</v>
      </c>
      <c r="G272" s="266">
        <v>860</v>
      </c>
      <c r="H272" s="266">
        <f t="shared" si="5"/>
        <v>1720</v>
      </c>
      <c r="I272" s="167"/>
      <c r="J272" s="31" t="s">
        <v>4403</v>
      </c>
      <c r="K272" s="30" t="s">
        <v>4138</v>
      </c>
      <c r="L272" s="22"/>
      <c r="M272" s="25">
        <v>43866</v>
      </c>
      <c r="N272" s="21"/>
      <c r="O272" s="22"/>
      <c r="P272" s="25">
        <v>43873</v>
      </c>
      <c r="Q272" s="26">
        <v>43873</v>
      </c>
    </row>
    <row r="273" spans="2:17" s="9" customFormat="1" ht="19.7" customHeight="1">
      <c r="B273" s="21">
        <v>14</v>
      </c>
      <c r="C273" s="21" t="s">
        <v>577</v>
      </c>
      <c r="D273" s="21" t="s">
        <v>577</v>
      </c>
      <c r="E273" s="75" t="s">
        <v>4404</v>
      </c>
      <c r="F273" s="22">
        <v>4</v>
      </c>
      <c r="G273" s="266">
        <v>41</v>
      </c>
      <c r="H273" s="266">
        <f t="shared" si="5"/>
        <v>164</v>
      </c>
      <c r="I273" s="167"/>
      <c r="J273" s="31" t="s">
        <v>4405</v>
      </c>
      <c r="K273" s="30" t="s">
        <v>4138</v>
      </c>
      <c r="L273" s="22"/>
      <c r="M273" s="25">
        <v>43866</v>
      </c>
      <c r="N273" s="21"/>
      <c r="O273" s="22"/>
      <c r="P273" s="25">
        <v>43873</v>
      </c>
      <c r="Q273" s="26">
        <v>43873</v>
      </c>
    </row>
    <row r="274" spans="2:17" s="9" customFormat="1" ht="19.7" customHeight="1">
      <c r="B274" s="21">
        <v>14</v>
      </c>
      <c r="C274" s="21" t="s">
        <v>577</v>
      </c>
      <c r="D274" s="21" t="s">
        <v>577</v>
      </c>
      <c r="E274" s="75" t="s">
        <v>4406</v>
      </c>
      <c r="F274" s="22">
        <v>4</v>
      </c>
      <c r="G274" s="266">
        <v>40</v>
      </c>
      <c r="H274" s="266">
        <f t="shared" si="5"/>
        <v>160</v>
      </c>
      <c r="I274" s="167"/>
      <c r="J274" s="31" t="s">
        <v>4407</v>
      </c>
      <c r="K274" s="30" t="s">
        <v>4138</v>
      </c>
      <c r="L274" s="22"/>
      <c r="M274" s="25">
        <v>43866</v>
      </c>
      <c r="N274" s="21"/>
      <c r="O274" s="22"/>
      <c r="P274" s="25">
        <v>43873</v>
      </c>
      <c r="Q274" s="26">
        <v>43873</v>
      </c>
    </row>
    <row r="275" spans="2:17" s="9" customFormat="1" ht="19.7" customHeight="1">
      <c r="B275" s="21"/>
      <c r="C275" s="21"/>
      <c r="D275" s="21"/>
      <c r="E275" s="75"/>
      <c r="F275" s="22"/>
      <c r="G275" s="266">
        <v>0</v>
      </c>
      <c r="H275" s="266">
        <f t="shared" si="5"/>
        <v>0</v>
      </c>
      <c r="I275" s="167"/>
      <c r="J275" s="31"/>
      <c r="K275" s="22"/>
      <c r="L275" s="22"/>
      <c r="M275" s="25"/>
      <c r="N275" s="21"/>
      <c r="O275" s="22"/>
      <c r="P275" s="25"/>
      <c r="Q275" s="26"/>
    </row>
    <row r="276" spans="2:17" s="9" customFormat="1" ht="19.7" customHeight="1">
      <c r="B276" s="21">
        <v>16</v>
      </c>
      <c r="C276" s="21" t="s">
        <v>577</v>
      </c>
      <c r="D276" s="21" t="s">
        <v>577</v>
      </c>
      <c r="E276" s="75" t="s">
        <v>4408</v>
      </c>
      <c r="F276" s="22">
        <v>2</v>
      </c>
      <c r="G276" s="266">
        <v>640</v>
      </c>
      <c r="H276" s="266">
        <f t="shared" si="5"/>
        <v>1280</v>
      </c>
      <c r="I276" s="167"/>
      <c r="J276" s="31" t="s">
        <v>1449</v>
      </c>
      <c r="K276" s="30" t="s">
        <v>4138</v>
      </c>
      <c r="L276" s="22"/>
      <c r="M276" s="25">
        <v>43867</v>
      </c>
      <c r="N276" s="21"/>
      <c r="O276" s="22"/>
      <c r="P276" s="25">
        <v>43873</v>
      </c>
      <c r="Q276" s="26">
        <v>43873</v>
      </c>
    </row>
    <row r="277" spans="2:17" s="9" customFormat="1" ht="19.7" customHeight="1">
      <c r="B277" s="21">
        <v>16</v>
      </c>
      <c r="C277" s="21" t="s">
        <v>577</v>
      </c>
      <c r="D277" s="21" t="s">
        <v>577</v>
      </c>
      <c r="E277" s="75" t="s">
        <v>4409</v>
      </c>
      <c r="F277" s="22">
        <v>2</v>
      </c>
      <c r="G277" s="266">
        <v>490</v>
      </c>
      <c r="H277" s="266">
        <f t="shared" si="5"/>
        <v>980</v>
      </c>
      <c r="I277" s="167"/>
      <c r="J277" s="31" t="s">
        <v>1449</v>
      </c>
      <c r="K277" s="30" t="s">
        <v>4138</v>
      </c>
      <c r="L277" s="22"/>
      <c r="M277" s="25">
        <v>43867</v>
      </c>
      <c r="N277" s="21"/>
      <c r="O277" s="22"/>
      <c r="P277" s="25">
        <v>43873</v>
      </c>
      <c r="Q277" s="26">
        <v>43873</v>
      </c>
    </row>
    <row r="278" spans="2:17" s="9" customFormat="1" ht="19.7" customHeight="1">
      <c r="B278" s="21">
        <v>16</v>
      </c>
      <c r="C278" s="21" t="s">
        <v>577</v>
      </c>
      <c r="D278" s="21" t="s">
        <v>577</v>
      </c>
      <c r="E278" s="75" t="s">
        <v>2465</v>
      </c>
      <c r="F278" s="22">
        <v>4</v>
      </c>
      <c r="G278" s="266">
        <v>310</v>
      </c>
      <c r="H278" s="266">
        <f t="shared" si="5"/>
        <v>1240</v>
      </c>
      <c r="I278" s="167"/>
      <c r="J278" s="31" t="s">
        <v>4410</v>
      </c>
      <c r="K278" s="30" t="s">
        <v>4138</v>
      </c>
      <c r="L278" s="22"/>
      <c r="M278" s="25">
        <v>43867</v>
      </c>
      <c r="N278" s="21"/>
      <c r="O278" s="22"/>
      <c r="P278" s="25">
        <v>43873</v>
      </c>
      <c r="Q278" s="26">
        <v>43873</v>
      </c>
    </row>
    <row r="279" spans="2:17" s="9" customFormat="1" ht="19.7" customHeight="1">
      <c r="B279" s="21">
        <v>16</v>
      </c>
      <c r="C279" s="21" t="s">
        <v>577</v>
      </c>
      <c r="D279" s="21" t="s">
        <v>577</v>
      </c>
      <c r="E279" s="75" t="s">
        <v>1813</v>
      </c>
      <c r="F279" s="22">
        <v>4</v>
      </c>
      <c r="G279" s="266">
        <v>220</v>
      </c>
      <c r="H279" s="266">
        <f t="shared" si="5"/>
        <v>880</v>
      </c>
      <c r="I279" s="167"/>
      <c r="J279" s="31" t="s">
        <v>1451</v>
      </c>
      <c r="K279" s="30" t="s">
        <v>4138</v>
      </c>
      <c r="L279" s="22"/>
      <c r="M279" s="25">
        <v>43867</v>
      </c>
      <c r="N279" s="21"/>
      <c r="O279" s="22"/>
      <c r="P279" s="25">
        <v>43873</v>
      </c>
      <c r="Q279" s="26">
        <v>43873</v>
      </c>
    </row>
    <row r="280" spans="2:17" s="9" customFormat="1" ht="19.7" customHeight="1">
      <c r="B280" s="21">
        <v>16</v>
      </c>
      <c r="C280" s="21" t="s">
        <v>577</v>
      </c>
      <c r="D280" s="21" t="s">
        <v>577</v>
      </c>
      <c r="E280" s="75" t="s">
        <v>4411</v>
      </c>
      <c r="F280" s="22">
        <v>1</v>
      </c>
      <c r="G280" s="266">
        <v>740</v>
      </c>
      <c r="H280" s="266">
        <f t="shared" si="5"/>
        <v>740</v>
      </c>
      <c r="I280" s="167"/>
      <c r="J280" s="31" t="s">
        <v>1449</v>
      </c>
      <c r="K280" s="30" t="s">
        <v>4138</v>
      </c>
      <c r="L280" s="22"/>
      <c r="M280" s="25">
        <v>43867</v>
      </c>
      <c r="N280" s="21"/>
      <c r="O280" s="22"/>
      <c r="P280" s="25">
        <v>43873</v>
      </c>
      <c r="Q280" s="26">
        <v>43873</v>
      </c>
    </row>
    <row r="281" spans="2:17" s="9" customFormat="1" ht="19.7" customHeight="1">
      <c r="B281" s="21">
        <v>16</v>
      </c>
      <c r="C281" s="21" t="s">
        <v>577</v>
      </c>
      <c r="D281" s="21" t="s">
        <v>577</v>
      </c>
      <c r="E281" s="75" t="s">
        <v>1812</v>
      </c>
      <c r="F281" s="22">
        <v>2</v>
      </c>
      <c r="G281" s="266">
        <v>250</v>
      </c>
      <c r="H281" s="266">
        <f t="shared" si="5"/>
        <v>500</v>
      </c>
      <c r="I281" s="167"/>
      <c r="J281" s="31" t="s">
        <v>1451</v>
      </c>
      <c r="K281" s="30" t="s">
        <v>4138</v>
      </c>
      <c r="L281" s="22"/>
      <c r="M281" s="25">
        <v>43867</v>
      </c>
      <c r="N281" s="21"/>
      <c r="O281" s="22"/>
      <c r="P281" s="25">
        <v>43873</v>
      </c>
      <c r="Q281" s="26">
        <v>43873</v>
      </c>
    </row>
    <row r="282" spans="2:17" s="9" customFormat="1" ht="19.7" customHeight="1">
      <c r="B282" s="21">
        <v>16</v>
      </c>
      <c r="C282" s="21" t="s">
        <v>577</v>
      </c>
      <c r="D282" s="21" t="s">
        <v>577</v>
      </c>
      <c r="E282" s="75" t="s">
        <v>4412</v>
      </c>
      <c r="F282" s="22">
        <v>4</v>
      </c>
      <c r="G282" s="266">
        <v>33</v>
      </c>
      <c r="H282" s="266">
        <f t="shared" si="5"/>
        <v>132</v>
      </c>
      <c r="I282" s="167"/>
      <c r="J282" s="31" t="s">
        <v>4413</v>
      </c>
      <c r="K282" s="30" t="s">
        <v>4138</v>
      </c>
      <c r="L282" s="22"/>
      <c r="M282" s="25">
        <v>43867</v>
      </c>
      <c r="N282" s="21"/>
      <c r="O282" s="22"/>
      <c r="P282" s="25">
        <v>43873</v>
      </c>
      <c r="Q282" s="26">
        <v>43873</v>
      </c>
    </row>
    <row r="283" spans="2:17" s="9" customFormat="1" ht="19.7" customHeight="1">
      <c r="B283" s="21">
        <v>16</v>
      </c>
      <c r="C283" s="21" t="s">
        <v>577</v>
      </c>
      <c r="D283" s="21" t="s">
        <v>577</v>
      </c>
      <c r="E283" s="75" t="s">
        <v>2256</v>
      </c>
      <c r="F283" s="22">
        <v>2</v>
      </c>
      <c r="G283" s="266">
        <v>68</v>
      </c>
      <c r="H283" s="266">
        <f t="shared" si="5"/>
        <v>136</v>
      </c>
      <c r="I283" s="167"/>
      <c r="J283" s="31" t="s">
        <v>1456</v>
      </c>
      <c r="K283" s="30" t="s">
        <v>4138</v>
      </c>
      <c r="L283" s="22"/>
      <c r="M283" s="25">
        <v>43867</v>
      </c>
      <c r="N283" s="21"/>
      <c r="O283" s="22"/>
      <c r="P283" s="25">
        <v>43873</v>
      </c>
      <c r="Q283" s="26">
        <v>43873</v>
      </c>
    </row>
    <row r="284" spans="2:17" s="9" customFormat="1" ht="19.7" customHeight="1">
      <c r="B284" s="21">
        <v>8</v>
      </c>
      <c r="C284" s="21" t="s">
        <v>577</v>
      </c>
      <c r="D284" s="21" t="s">
        <v>577</v>
      </c>
      <c r="E284" s="75" t="s">
        <v>4414</v>
      </c>
      <c r="F284" s="22">
        <v>2</v>
      </c>
      <c r="G284" s="266">
        <v>680</v>
      </c>
      <c r="H284" s="266">
        <f t="shared" si="5"/>
        <v>1360</v>
      </c>
      <c r="I284" s="167"/>
      <c r="J284" s="31" t="s">
        <v>3805</v>
      </c>
      <c r="K284" s="30" t="s">
        <v>4138</v>
      </c>
      <c r="L284" s="22"/>
      <c r="M284" s="25">
        <v>43867</v>
      </c>
      <c r="N284" s="21"/>
      <c r="O284" s="22"/>
      <c r="P284" s="861">
        <v>43874</v>
      </c>
      <c r="Q284" s="26">
        <v>43874</v>
      </c>
    </row>
    <row r="285" spans="2:17" s="9" customFormat="1" ht="19.7" customHeight="1">
      <c r="B285" s="21">
        <v>15</v>
      </c>
      <c r="C285" s="21" t="s">
        <v>577</v>
      </c>
      <c r="D285" s="21" t="s">
        <v>577</v>
      </c>
      <c r="E285" s="75" t="s">
        <v>3113</v>
      </c>
      <c r="F285" s="22">
        <v>1</v>
      </c>
      <c r="G285" s="266">
        <v>6478</v>
      </c>
      <c r="H285" s="266">
        <f t="shared" si="5"/>
        <v>6478</v>
      </c>
      <c r="I285" s="167"/>
      <c r="J285" s="31" t="s">
        <v>4415</v>
      </c>
      <c r="K285" s="30" t="s">
        <v>4138</v>
      </c>
      <c r="L285" s="22"/>
      <c r="M285" s="25">
        <v>43867</v>
      </c>
      <c r="N285" s="21"/>
      <c r="O285" s="22"/>
      <c r="P285" s="25">
        <v>43873</v>
      </c>
      <c r="Q285" s="26">
        <v>43873</v>
      </c>
    </row>
    <row r="286" spans="2:17" s="9" customFormat="1" ht="19.7" customHeight="1">
      <c r="B286" s="21">
        <v>15</v>
      </c>
      <c r="C286" s="21" t="s">
        <v>577</v>
      </c>
      <c r="D286" s="21" t="s">
        <v>577</v>
      </c>
      <c r="E286" s="75" t="s">
        <v>4416</v>
      </c>
      <c r="F286" s="22">
        <v>1</v>
      </c>
      <c r="G286" s="266">
        <v>4831</v>
      </c>
      <c r="H286" s="266">
        <f t="shared" si="5"/>
        <v>4831</v>
      </c>
      <c r="I286" s="167"/>
      <c r="J286" s="31" t="s">
        <v>4415</v>
      </c>
      <c r="K286" s="30" t="s">
        <v>4138</v>
      </c>
      <c r="L286" s="22"/>
      <c r="M286" s="25">
        <v>43867</v>
      </c>
      <c r="N286" s="21"/>
      <c r="O286" s="22"/>
      <c r="P286" s="25">
        <v>43873</v>
      </c>
      <c r="Q286" s="26">
        <v>43873</v>
      </c>
    </row>
    <row r="287" spans="2:17" s="9" customFormat="1" ht="19.7" customHeight="1">
      <c r="B287" s="21">
        <v>15</v>
      </c>
      <c r="C287" s="21" t="s">
        <v>577</v>
      </c>
      <c r="D287" s="21" t="s">
        <v>577</v>
      </c>
      <c r="E287" s="30" t="s">
        <v>1877</v>
      </c>
      <c r="F287" s="22">
        <v>1</v>
      </c>
      <c r="G287" s="266">
        <v>199</v>
      </c>
      <c r="H287" s="38">
        <f t="shared" si="5"/>
        <v>199</v>
      </c>
      <c r="I287" s="167"/>
      <c r="J287" s="31" t="s">
        <v>1878</v>
      </c>
      <c r="K287" s="30" t="s">
        <v>4138</v>
      </c>
      <c r="L287" s="22"/>
      <c r="M287" s="25">
        <v>43867</v>
      </c>
      <c r="N287" s="21"/>
      <c r="O287" s="22"/>
      <c r="P287" s="25">
        <v>43873</v>
      </c>
      <c r="Q287" s="26">
        <v>43873</v>
      </c>
    </row>
    <row r="288" spans="2:17" s="9" customFormat="1" ht="19.7" customHeight="1">
      <c r="B288" s="21">
        <v>15</v>
      </c>
      <c r="C288" s="21" t="s">
        <v>577</v>
      </c>
      <c r="D288" s="21" t="s">
        <v>577</v>
      </c>
      <c r="E288" s="30" t="s">
        <v>1879</v>
      </c>
      <c r="F288" s="22">
        <v>1</v>
      </c>
      <c r="G288" s="266">
        <v>528</v>
      </c>
      <c r="H288" s="38">
        <f t="shared" si="5"/>
        <v>528</v>
      </c>
      <c r="I288" s="167"/>
      <c r="J288" s="31" t="s">
        <v>1880</v>
      </c>
      <c r="K288" s="30" t="s">
        <v>4138</v>
      </c>
      <c r="L288" s="22"/>
      <c r="M288" s="25">
        <v>43867</v>
      </c>
      <c r="N288" s="21"/>
      <c r="O288" s="22"/>
      <c r="P288" s="25">
        <v>43873</v>
      </c>
      <c r="Q288" s="26">
        <v>43873</v>
      </c>
    </row>
    <row r="289" spans="2:17" s="9" customFormat="1" ht="19.7" customHeight="1">
      <c r="B289" s="21">
        <v>15</v>
      </c>
      <c r="C289" s="21" t="s">
        <v>4417</v>
      </c>
      <c r="D289" s="21" t="s">
        <v>577</v>
      </c>
      <c r="E289" s="1483" t="s">
        <v>4418</v>
      </c>
      <c r="F289" s="22">
        <v>1</v>
      </c>
      <c r="G289" s="266">
        <v>144</v>
      </c>
      <c r="H289" s="266">
        <f t="shared" si="5"/>
        <v>144</v>
      </c>
      <c r="I289" s="167"/>
      <c r="J289" s="31" t="s">
        <v>219</v>
      </c>
      <c r="K289" s="30" t="s">
        <v>4138</v>
      </c>
      <c r="L289" s="22"/>
      <c r="M289" s="25">
        <v>43867</v>
      </c>
      <c r="N289" s="21"/>
      <c r="O289" s="22"/>
      <c r="P289" s="25">
        <v>43873</v>
      </c>
      <c r="Q289" s="26">
        <v>43873</v>
      </c>
    </row>
    <row r="290" spans="2:17" s="9" customFormat="1" ht="19.7" customHeight="1">
      <c r="B290" s="21">
        <v>15</v>
      </c>
      <c r="C290" s="21" t="s">
        <v>664</v>
      </c>
      <c r="D290" s="21" t="s">
        <v>577</v>
      </c>
      <c r="E290" s="75" t="s">
        <v>665</v>
      </c>
      <c r="F290" s="22">
        <v>1</v>
      </c>
      <c r="G290" s="266">
        <v>898</v>
      </c>
      <c r="H290" s="266">
        <f t="shared" si="5"/>
        <v>898</v>
      </c>
      <c r="I290" s="167"/>
      <c r="J290" s="31" t="s">
        <v>4419</v>
      </c>
      <c r="K290" s="30" t="s">
        <v>4138</v>
      </c>
      <c r="L290" s="22"/>
      <c r="M290" s="25">
        <v>43867</v>
      </c>
      <c r="N290" s="21"/>
      <c r="O290" s="22"/>
      <c r="P290" s="25">
        <v>43873</v>
      </c>
      <c r="Q290" s="26">
        <v>43873</v>
      </c>
    </row>
    <row r="291" spans="2:17" s="9" customFormat="1" ht="19.7" customHeight="1">
      <c r="B291" s="21">
        <v>16</v>
      </c>
      <c r="C291" s="21" t="s">
        <v>577</v>
      </c>
      <c r="D291" s="21" t="s">
        <v>577</v>
      </c>
      <c r="E291" s="75" t="s">
        <v>2128</v>
      </c>
      <c r="F291" s="22">
        <v>50</v>
      </c>
      <c r="G291" s="266">
        <v>93</v>
      </c>
      <c r="H291" s="266">
        <f t="shared" si="5"/>
        <v>4650</v>
      </c>
      <c r="I291" s="167"/>
      <c r="J291" s="31" t="s">
        <v>4194</v>
      </c>
      <c r="K291" s="30" t="s">
        <v>4138</v>
      </c>
      <c r="L291" s="22"/>
      <c r="M291" s="25">
        <v>43867</v>
      </c>
      <c r="N291" s="21"/>
      <c r="O291" s="22"/>
      <c r="P291" s="25">
        <v>43873</v>
      </c>
      <c r="Q291" s="26">
        <v>43873</v>
      </c>
    </row>
    <row r="292" spans="2:17" s="9" customFormat="1" ht="19.7" customHeight="1">
      <c r="B292" s="21">
        <v>16</v>
      </c>
      <c r="C292" s="21" t="s">
        <v>577</v>
      </c>
      <c r="D292" s="21" t="s">
        <v>577</v>
      </c>
      <c r="E292" s="75" t="s">
        <v>4420</v>
      </c>
      <c r="F292" s="22">
        <v>2</v>
      </c>
      <c r="G292" s="266">
        <v>2300</v>
      </c>
      <c r="H292" s="266">
        <f t="shared" si="5"/>
        <v>4600</v>
      </c>
      <c r="I292" s="167"/>
      <c r="J292" s="31" t="s">
        <v>4421</v>
      </c>
      <c r="K292" s="30" t="s">
        <v>4138</v>
      </c>
      <c r="L292" s="22"/>
      <c r="M292" s="25">
        <v>43867</v>
      </c>
      <c r="N292" s="21"/>
      <c r="O292" s="22"/>
      <c r="P292" s="25">
        <v>43873</v>
      </c>
      <c r="Q292" s="26">
        <v>43873</v>
      </c>
    </row>
    <row r="293" spans="2:17" s="9" customFormat="1" ht="19.7" customHeight="1">
      <c r="B293" s="21">
        <v>16</v>
      </c>
      <c r="C293" s="21" t="s">
        <v>577</v>
      </c>
      <c r="D293" s="21" t="s">
        <v>577</v>
      </c>
      <c r="E293" s="75" t="s">
        <v>4422</v>
      </c>
      <c r="F293" s="22">
        <v>1</v>
      </c>
      <c r="G293" s="266">
        <v>4500</v>
      </c>
      <c r="H293" s="266">
        <f t="shared" si="5"/>
        <v>4500</v>
      </c>
      <c r="I293" s="167"/>
      <c r="J293" s="31" t="s">
        <v>4423</v>
      </c>
      <c r="K293" s="30" t="s">
        <v>4138</v>
      </c>
      <c r="L293" s="22"/>
      <c r="M293" s="25">
        <v>43867</v>
      </c>
      <c r="N293" s="21"/>
      <c r="O293" s="22"/>
      <c r="P293" s="25">
        <v>43873</v>
      </c>
      <c r="Q293" s="26">
        <v>43873</v>
      </c>
    </row>
    <row r="294" spans="2:17" s="9" customFormat="1" ht="19.7" customHeight="1">
      <c r="B294" s="21">
        <v>16</v>
      </c>
      <c r="C294" s="21" t="s">
        <v>577</v>
      </c>
      <c r="D294" s="21" t="s">
        <v>577</v>
      </c>
      <c r="E294" s="75" t="s">
        <v>4424</v>
      </c>
      <c r="F294" s="22">
        <v>1</v>
      </c>
      <c r="G294" s="266">
        <v>6570</v>
      </c>
      <c r="H294" s="266">
        <f t="shared" si="5"/>
        <v>6570</v>
      </c>
      <c r="I294" s="167"/>
      <c r="J294" s="31" t="s">
        <v>4425</v>
      </c>
      <c r="K294" s="30" t="s">
        <v>4138</v>
      </c>
      <c r="L294" s="22"/>
      <c r="M294" s="25">
        <v>43867</v>
      </c>
      <c r="N294" s="21"/>
      <c r="O294" s="22"/>
      <c r="P294" s="25">
        <v>43873</v>
      </c>
      <c r="Q294" s="26">
        <v>43873</v>
      </c>
    </row>
    <row r="295" spans="2:17" s="9" customFormat="1" ht="19.7" customHeight="1">
      <c r="B295" s="21">
        <v>16</v>
      </c>
      <c r="C295" s="21" t="s">
        <v>577</v>
      </c>
      <c r="D295" s="21" t="s">
        <v>577</v>
      </c>
      <c r="E295" s="75" t="s">
        <v>4426</v>
      </c>
      <c r="F295" s="22">
        <v>1</v>
      </c>
      <c r="G295" s="266">
        <v>4570</v>
      </c>
      <c r="H295" s="266">
        <f t="shared" si="5"/>
        <v>4570</v>
      </c>
      <c r="I295" s="167"/>
      <c r="J295" s="31" t="s">
        <v>4427</v>
      </c>
      <c r="K295" s="30" t="s">
        <v>4138</v>
      </c>
      <c r="L295" s="22"/>
      <c r="M295" s="25">
        <v>43867</v>
      </c>
      <c r="N295" s="21"/>
      <c r="O295" s="22"/>
      <c r="P295" s="25">
        <v>43873</v>
      </c>
      <c r="Q295" s="26">
        <v>43873</v>
      </c>
    </row>
    <row r="296" spans="2:17" s="9" customFormat="1" ht="19.7" customHeight="1">
      <c r="B296" s="21">
        <v>16</v>
      </c>
      <c r="C296" s="21" t="s">
        <v>577</v>
      </c>
      <c r="D296" s="21" t="s">
        <v>577</v>
      </c>
      <c r="E296" s="75" t="s">
        <v>4428</v>
      </c>
      <c r="F296" s="22">
        <v>1</v>
      </c>
      <c r="G296" s="266">
        <v>5020</v>
      </c>
      <c r="H296" s="266">
        <f t="shared" si="5"/>
        <v>5020</v>
      </c>
      <c r="I296" s="167"/>
      <c r="J296" s="31" t="s">
        <v>4429</v>
      </c>
      <c r="K296" s="30" t="s">
        <v>4138</v>
      </c>
      <c r="L296" s="22"/>
      <c r="M296" s="25">
        <v>43867</v>
      </c>
      <c r="N296" s="21"/>
      <c r="O296" s="22"/>
      <c r="P296" s="25">
        <v>43873</v>
      </c>
      <c r="Q296" s="26">
        <v>43873</v>
      </c>
    </row>
    <row r="297" spans="2:17" s="9" customFormat="1" ht="19.7" customHeight="1">
      <c r="B297" s="21">
        <v>16</v>
      </c>
      <c r="C297" s="21" t="s">
        <v>577</v>
      </c>
      <c r="D297" s="21" t="s">
        <v>577</v>
      </c>
      <c r="E297" s="75" t="s">
        <v>4430</v>
      </c>
      <c r="F297" s="22">
        <v>1</v>
      </c>
      <c r="G297" s="266">
        <v>2120</v>
      </c>
      <c r="H297" s="266">
        <f t="shared" si="5"/>
        <v>2120</v>
      </c>
      <c r="I297" s="167"/>
      <c r="J297" s="31" t="s">
        <v>4429</v>
      </c>
      <c r="K297" s="30" t="s">
        <v>4138</v>
      </c>
      <c r="L297" s="22"/>
      <c r="M297" s="25">
        <v>43867</v>
      </c>
      <c r="N297" s="21"/>
      <c r="O297" s="22"/>
      <c r="P297" s="25">
        <v>43873</v>
      </c>
      <c r="Q297" s="26">
        <v>43873</v>
      </c>
    </row>
    <row r="298" spans="2:17" s="9" customFormat="1" ht="19.7" customHeight="1">
      <c r="B298" s="21">
        <v>16</v>
      </c>
      <c r="C298" s="21" t="s">
        <v>577</v>
      </c>
      <c r="D298" s="21" t="s">
        <v>577</v>
      </c>
      <c r="E298" s="75" t="s">
        <v>4431</v>
      </c>
      <c r="F298" s="22">
        <v>1</v>
      </c>
      <c r="G298" s="266">
        <v>1900</v>
      </c>
      <c r="H298" s="266">
        <f t="shared" si="5"/>
        <v>1900</v>
      </c>
      <c r="I298" s="167"/>
      <c r="J298" s="31" t="s">
        <v>4432</v>
      </c>
      <c r="K298" s="30" t="s">
        <v>4138</v>
      </c>
      <c r="L298" s="22"/>
      <c r="M298" s="25">
        <v>43867</v>
      </c>
      <c r="N298" s="21"/>
      <c r="O298" s="22"/>
      <c r="P298" s="25">
        <v>43873</v>
      </c>
      <c r="Q298" s="26">
        <v>43873</v>
      </c>
    </row>
    <row r="299" spans="2:17" s="9" customFormat="1" ht="19.7" customHeight="1">
      <c r="B299" s="21">
        <v>16</v>
      </c>
      <c r="C299" s="21" t="s">
        <v>577</v>
      </c>
      <c r="D299" s="21" t="s">
        <v>577</v>
      </c>
      <c r="E299" s="75" t="s">
        <v>4433</v>
      </c>
      <c r="F299" s="22">
        <v>1</v>
      </c>
      <c r="G299" s="266">
        <v>2620</v>
      </c>
      <c r="H299" s="266">
        <f t="shared" si="5"/>
        <v>2620</v>
      </c>
      <c r="I299" s="167"/>
      <c r="J299" s="31" t="s">
        <v>4432</v>
      </c>
      <c r="K299" s="30" t="s">
        <v>4138</v>
      </c>
      <c r="L299" s="22"/>
      <c r="M299" s="25">
        <v>43867</v>
      </c>
      <c r="N299" s="21"/>
      <c r="O299" s="22"/>
      <c r="P299" s="25">
        <v>43873</v>
      </c>
      <c r="Q299" s="26">
        <v>43873</v>
      </c>
    </row>
    <row r="300" spans="2:17" s="9" customFormat="1" ht="19.7" customHeight="1">
      <c r="B300" s="21"/>
      <c r="C300" s="21"/>
      <c r="D300" s="21"/>
      <c r="E300" s="75"/>
      <c r="F300" s="22"/>
      <c r="G300" s="266">
        <v>0</v>
      </c>
      <c r="H300" s="266">
        <f t="shared" si="5"/>
        <v>0</v>
      </c>
      <c r="I300" s="167"/>
      <c r="J300" s="31"/>
      <c r="K300" s="22"/>
      <c r="L300" s="22"/>
      <c r="M300" s="25"/>
      <c r="N300" s="21"/>
      <c r="O300" s="22"/>
      <c r="P300" s="25"/>
      <c r="Q300" s="26"/>
    </row>
    <row r="301" spans="2:17" s="9" customFormat="1" ht="19.7" customHeight="1">
      <c r="B301" s="21">
        <v>15</v>
      </c>
      <c r="C301" s="21" t="s">
        <v>577</v>
      </c>
      <c r="D301" s="21" t="s">
        <v>577</v>
      </c>
      <c r="E301" s="75" t="s">
        <v>4434</v>
      </c>
      <c r="F301" s="22">
        <v>1</v>
      </c>
      <c r="G301" s="266">
        <v>772</v>
      </c>
      <c r="H301" s="266">
        <f t="shared" si="5"/>
        <v>772</v>
      </c>
      <c r="I301" s="167"/>
      <c r="J301" s="31" t="s">
        <v>1523</v>
      </c>
      <c r="K301" s="30" t="s">
        <v>4138</v>
      </c>
      <c r="L301" s="22"/>
      <c r="M301" s="25">
        <v>43867</v>
      </c>
      <c r="N301" s="21"/>
      <c r="O301" s="22"/>
      <c r="P301" s="25">
        <v>43873</v>
      </c>
      <c r="Q301" s="26">
        <v>43873</v>
      </c>
    </row>
    <row r="302" spans="2:17" s="9" customFormat="1" ht="19.7" customHeight="1">
      <c r="B302" s="21">
        <v>15</v>
      </c>
      <c r="C302" s="21" t="s">
        <v>577</v>
      </c>
      <c r="D302" s="21" t="s">
        <v>577</v>
      </c>
      <c r="E302" s="75" t="s">
        <v>4435</v>
      </c>
      <c r="F302" s="22">
        <v>1</v>
      </c>
      <c r="G302" s="266">
        <v>1919</v>
      </c>
      <c r="H302" s="266">
        <f t="shared" si="5"/>
        <v>1919</v>
      </c>
      <c r="I302" s="167"/>
      <c r="J302" s="31" t="s">
        <v>4436</v>
      </c>
      <c r="K302" s="30" t="s">
        <v>4138</v>
      </c>
      <c r="L302" s="22"/>
      <c r="M302" s="25">
        <v>43867</v>
      </c>
      <c r="N302" s="21"/>
      <c r="O302" s="22"/>
      <c r="P302" s="25">
        <v>43873</v>
      </c>
      <c r="Q302" s="26">
        <v>43873</v>
      </c>
    </row>
    <row r="303" spans="2:17" s="9" customFormat="1" ht="19.7" customHeight="1">
      <c r="B303" s="21">
        <v>15</v>
      </c>
      <c r="C303" s="21" t="s">
        <v>4437</v>
      </c>
      <c r="D303" s="21" t="s">
        <v>577</v>
      </c>
      <c r="E303" s="75" t="s">
        <v>4438</v>
      </c>
      <c r="F303" s="22">
        <v>1</v>
      </c>
      <c r="G303" s="266">
        <v>2398</v>
      </c>
      <c r="H303" s="266">
        <f t="shared" si="5"/>
        <v>2398</v>
      </c>
      <c r="I303" s="167"/>
      <c r="J303" s="31" t="s">
        <v>4439</v>
      </c>
      <c r="K303" s="30" t="s">
        <v>4138</v>
      </c>
      <c r="L303" s="22"/>
      <c r="M303" s="25">
        <v>43867</v>
      </c>
      <c r="N303" s="21"/>
      <c r="O303" s="22"/>
      <c r="P303" s="25">
        <v>43873</v>
      </c>
      <c r="Q303" s="26">
        <v>43873</v>
      </c>
    </row>
    <row r="304" spans="2:17" s="9" customFormat="1" ht="19.7" customHeight="1">
      <c r="B304" s="21">
        <v>15</v>
      </c>
      <c r="C304" s="21" t="s">
        <v>1489</v>
      </c>
      <c r="D304" s="21" t="s">
        <v>577</v>
      </c>
      <c r="E304" s="75" t="s">
        <v>4440</v>
      </c>
      <c r="F304" s="22">
        <v>10</v>
      </c>
      <c r="G304" s="266">
        <v>105</v>
      </c>
      <c r="H304" s="38">
        <f t="shared" si="5"/>
        <v>1050</v>
      </c>
      <c r="I304" s="167"/>
      <c r="J304" s="495" t="s">
        <v>1496</v>
      </c>
      <c r="K304" s="30" t="s">
        <v>4138</v>
      </c>
      <c r="L304" s="22"/>
      <c r="M304" s="25">
        <v>43867</v>
      </c>
      <c r="N304" s="21"/>
      <c r="O304" s="22"/>
      <c r="P304" s="25">
        <v>43873</v>
      </c>
      <c r="Q304" s="26">
        <v>43873</v>
      </c>
    </row>
    <row r="305" spans="2:17" s="9" customFormat="1" ht="19.7" customHeight="1">
      <c r="B305" s="21">
        <v>15</v>
      </c>
      <c r="C305" s="21" t="s">
        <v>1489</v>
      </c>
      <c r="D305" s="21" t="s">
        <v>577</v>
      </c>
      <c r="E305" s="75" t="s">
        <v>4441</v>
      </c>
      <c r="F305" s="22">
        <v>6</v>
      </c>
      <c r="G305" s="266">
        <v>93</v>
      </c>
      <c r="H305" s="38">
        <f t="shared" si="5"/>
        <v>558</v>
      </c>
      <c r="I305" s="167"/>
      <c r="J305" s="31" t="s">
        <v>1498</v>
      </c>
      <c r="K305" s="30" t="s">
        <v>4138</v>
      </c>
      <c r="L305" s="22"/>
      <c r="M305" s="25">
        <v>43867</v>
      </c>
      <c r="N305" s="21"/>
      <c r="O305" s="22"/>
      <c r="P305" s="25">
        <v>43873</v>
      </c>
      <c r="Q305" s="26">
        <v>43873</v>
      </c>
    </row>
    <row r="306" spans="2:17" s="9" customFormat="1" ht="19.7" customHeight="1">
      <c r="B306" s="21">
        <v>15</v>
      </c>
      <c r="C306" s="21" t="s">
        <v>1489</v>
      </c>
      <c r="D306" s="21" t="s">
        <v>577</v>
      </c>
      <c r="E306" s="75" t="s">
        <v>4442</v>
      </c>
      <c r="F306" s="22">
        <v>14</v>
      </c>
      <c r="G306" s="266">
        <v>36</v>
      </c>
      <c r="H306" s="38">
        <f t="shared" si="5"/>
        <v>504</v>
      </c>
      <c r="I306" s="167"/>
      <c r="J306" s="31" t="s">
        <v>1500</v>
      </c>
      <c r="K306" s="30" t="s">
        <v>4138</v>
      </c>
      <c r="L306" s="22"/>
      <c r="M306" s="25">
        <v>43867</v>
      </c>
      <c r="N306" s="21"/>
      <c r="O306" s="22"/>
      <c r="P306" s="25">
        <v>43873</v>
      </c>
      <c r="Q306" s="26">
        <v>43873</v>
      </c>
    </row>
    <row r="307" spans="2:17" s="9" customFormat="1" ht="19.7" customHeight="1">
      <c r="B307" s="21">
        <v>15</v>
      </c>
      <c r="C307" s="21" t="s">
        <v>1777</v>
      </c>
      <c r="D307" s="21" t="s">
        <v>531</v>
      </c>
      <c r="E307" s="75" t="s">
        <v>1778</v>
      </c>
      <c r="F307" s="22">
        <v>2</v>
      </c>
      <c r="G307" s="266">
        <v>248</v>
      </c>
      <c r="H307" s="38">
        <f t="shared" si="5"/>
        <v>496</v>
      </c>
      <c r="I307" s="167"/>
      <c r="J307" s="31" t="s">
        <v>1779</v>
      </c>
      <c r="K307" s="30" t="s">
        <v>4138</v>
      </c>
      <c r="L307" s="22"/>
      <c r="M307" s="25">
        <v>43867</v>
      </c>
      <c r="N307" s="21"/>
      <c r="O307" s="22"/>
      <c r="P307" s="25">
        <v>43873</v>
      </c>
      <c r="Q307" s="26">
        <v>43873</v>
      </c>
    </row>
    <row r="308" spans="2:17" s="9" customFormat="1" ht="19.7" customHeight="1">
      <c r="B308" s="21">
        <v>15</v>
      </c>
      <c r="C308" s="21" t="s">
        <v>1777</v>
      </c>
      <c r="D308" s="21" t="s">
        <v>531</v>
      </c>
      <c r="E308" s="75" t="s">
        <v>1780</v>
      </c>
      <c r="F308" s="22">
        <v>2</v>
      </c>
      <c r="G308" s="266">
        <v>228</v>
      </c>
      <c r="H308" s="38">
        <f t="shared" si="5"/>
        <v>456</v>
      </c>
      <c r="I308" s="167"/>
      <c r="J308" s="31" t="s">
        <v>1779</v>
      </c>
      <c r="K308" s="30" t="s">
        <v>4138</v>
      </c>
      <c r="L308" s="22"/>
      <c r="M308" s="25">
        <v>43867</v>
      </c>
      <c r="N308" s="21"/>
      <c r="O308" s="22"/>
      <c r="P308" s="25">
        <v>43873</v>
      </c>
      <c r="Q308" s="26">
        <v>43873</v>
      </c>
    </row>
    <row r="309" spans="2:17" s="9" customFormat="1" ht="19.7" customHeight="1">
      <c r="B309" s="208">
        <v>15</v>
      </c>
      <c r="C309" s="208" t="s">
        <v>1458</v>
      </c>
      <c r="D309" s="208" t="s">
        <v>531</v>
      </c>
      <c r="E309" s="245" t="s">
        <v>4443</v>
      </c>
      <c r="F309" s="44">
        <v>100</v>
      </c>
      <c r="G309" s="266">
        <v>4</v>
      </c>
      <c r="H309" s="266">
        <f t="shared" si="5"/>
        <v>400</v>
      </c>
      <c r="I309" s="167"/>
      <c r="J309" s="31" t="s">
        <v>4444</v>
      </c>
      <c r="K309" s="30" t="s">
        <v>4138</v>
      </c>
      <c r="L309" s="22"/>
      <c r="M309" s="25">
        <v>43868</v>
      </c>
      <c r="N309" s="21"/>
      <c r="O309" s="22"/>
      <c r="P309" s="25">
        <v>43875</v>
      </c>
      <c r="Q309" s="26">
        <v>43875</v>
      </c>
    </row>
    <row r="310" spans="2:17" s="9" customFormat="1" ht="19.7" customHeight="1">
      <c r="B310" s="208">
        <v>15</v>
      </c>
      <c r="C310" s="208" t="s">
        <v>531</v>
      </c>
      <c r="D310" s="208" t="s">
        <v>531</v>
      </c>
      <c r="E310" s="245" t="s">
        <v>4445</v>
      </c>
      <c r="F310" s="44">
        <v>1</v>
      </c>
      <c r="G310" s="266">
        <v>1512</v>
      </c>
      <c r="H310" s="266">
        <f t="shared" si="5"/>
        <v>1512</v>
      </c>
      <c r="I310" s="167"/>
      <c r="J310" s="31" t="s">
        <v>1531</v>
      </c>
      <c r="K310" s="30" t="s">
        <v>4138</v>
      </c>
      <c r="L310" s="22"/>
      <c r="M310" s="25">
        <v>43868</v>
      </c>
      <c r="N310" s="21"/>
      <c r="O310" s="22"/>
      <c r="P310" s="25">
        <v>43875</v>
      </c>
      <c r="Q310" s="26">
        <v>43875</v>
      </c>
    </row>
    <row r="311" spans="2:17" s="9" customFormat="1" ht="19.7" customHeight="1">
      <c r="B311" s="21">
        <v>16</v>
      </c>
      <c r="C311" s="21" t="s">
        <v>531</v>
      </c>
      <c r="D311" s="21" t="s">
        <v>531</v>
      </c>
      <c r="E311" s="75" t="s">
        <v>4446</v>
      </c>
      <c r="F311" s="22">
        <v>2</v>
      </c>
      <c r="G311" s="266">
        <v>370</v>
      </c>
      <c r="H311" s="266">
        <f t="shared" si="5"/>
        <v>740</v>
      </c>
      <c r="I311" s="167"/>
      <c r="J311" s="31" t="s">
        <v>4160</v>
      </c>
      <c r="K311" s="30" t="s">
        <v>4138</v>
      </c>
      <c r="L311" s="22"/>
      <c r="M311" s="25">
        <v>43868</v>
      </c>
      <c r="N311" s="21"/>
      <c r="O311" s="22"/>
      <c r="P311" s="25">
        <v>43871</v>
      </c>
      <c r="Q311" s="26">
        <v>43871</v>
      </c>
    </row>
    <row r="312" spans="2:17" s="9" customFormat="1" ht="19.7" customHeight="1">
      <c r="B312" s="21">
        <v>16</v>
      </c>
      <c r="C312" s="21" t="s">
        <v>531</v>
      </c>
      <c r="D312" s="21" t="s">
        <v>531</v>
      </c>
      <c r="E312" s="75" t="s">
        <v>4447</v>
      </c>
      <c r="F312" s="22">
        <v>2</v>
      </c>
      <c r="G312" s="266">
        <v>1880</v>
      </c>
      <c r="H312" s="266">
        <f t="shared" si="5"/>
        <v>3760</v>
      </c>
      <c r="I312" s="167"/>
      <c r="J312" s="31" t="s">
        <v>4158</v>
      </c>
      <c r="K312" s="30" t="s">
        <v>4138</v>
      </c>
      <c r="L312" s="22"/>
      <c r="M312" s="25">
        <v>43868</v>
      </c>
      <c r="N312" s="21"/>
      <c r="O312" s="22"/>
      <c r="P312" s="25">
        <v>43873</v>
      </c>
      <c r="Q312" s="26">
        <v>43873</v>
      </c>
    </row>
    <row r="313" spans="2:17" s="9" customFormat="1" ht="19.7" customHeight="1">
      <c r="B313" s="21">
        <v>17</v>
      </c>
      <c r="C313" s="21" t="s">
        <v>963</v>
      </c>
      <c r="D313" s="21" t="s">
        <v>963</v>
      </c>
      <c r="E313" s="75" t="s">
        <v>4448</v>
      </c>
      <c r="F313" s="22">
        <v>1</v>
      </c>
      <c r="G313" s="266">
        <v>100</v>
      </c>
      <c r="H313" s="266">
        <f t="shared" si="5"/>
        <v>100</v>
      </c>
      <c r="I313" s="167"/>
      <c r="J313" s="31" t="s">
        <v>4449</v>
      </c>
      <c r="K313" s="22"/>
      <c r="L313" s="22"/>
      <c r="M313" s="25">
        <v>43871</v>
      </c>
      <c r="N313" s="21"/>
      <c r="O313" s="32">
        <v>43874</v>
      </c>
      <c r="P313" s="25"/>
      <c r="Q313" s="26">
        <v>43874</v>
      </c>
    </row>
    <row r="314" spans="2:17" s="249" customFormat="1" ht="19.7" customHeight="1">
      <c r="B314" s="208">
        <v>16</v>
      </c>
      <c r="C314" s="208" t="s">
        <v>531</v>
      </c>
      <c r="D314" s="208" t="s">
        <v>531</v>
      </c>
      <c r="E314" s="245" t="s">
        <v>4450</v>
      </c>
      <c r="F314" s="44">
        <v>1</v>
      </c>
      <c r="G314" s="215">
        <v>1070</v>
      </c>
      <c r="H314" s="215">
        <f t="shared" si="5"/>
        <v>1070</v>
      </c>
      <c r="I314" s="205"/>
      <c r="J314" s="211" t="s">
        <v>4183</v>
      </c>
      <c r="K314" s="76" t="s">
        <v>4138</v>
      </c>
      <c r="L314" s="44"/>
      <c r="M314" s="207">
        <v>43871</v>
      </c>
      <c r="N314" s="208"/>
      <c r="O314" s="44"/>
      <c r="P314" s="207">
        <v>43875</v>
      </c>
      <c r="Q314" s="26">
        <v>43875</v>
      </c>
    </row>
    <row r="315" spans="2:17" s="249" customFormat="1" ht="19.7" customHeight="1">
      <c r="B315" s="208">
        <v>10</v>
      </c>
      <c r="C315" s="208" t="s">
        <v>292</v>
      </c>
      <c r="D315" s="208" t="s">
        <v>531</v>
      </c>
      <c r="E315" s="245" t="s">
        <v>4451</v>
      </c>
      <c r="F315" s="44">
        <v>1</v>
      </c>
      <c r="G315" s="215">
        <v>9213</v>
      </c>
      <c r="H315" s="215">
        <f t="shared" si="5"/>
        <v>9213</v>
      </c>
      <c r="I315" s="205"/>
      <c r="J315" s="211" t="s">
        <v>4452</v>
      </c>
      <c r="K315" s="76" t="s">
        <v>4138</v>
      </c>
      <c r="L315" s="44"/>
      <c r="M315" s="207">
        <v>43873</v>
      </c>
      <c r="N315" s="208"/>
      <c r="O315" s="44"/>
      <c r="P315" s="207">
        <v>43874</v>
      </c>
      <c r="Q315" s="210">
        <v>43874</v>
      </c>
    </row>
    <row r="316" spans="2:17" s="9" customFormat="1" ht="19.7" customHeight="1">
      <c r="B316" s="21">
        <v>10</v>
      </c>
      <c r="C316" s="21" t="s">
        <v>531</v>
      </c>
      <c r="D316" s="21" t="s">
        <v>531</v>
      </c>
      <c r="E316" s="75" t="s">
        <v>4453</v>
      </c>
      <c r="F316" s="22">
        <v>2</v>
      </c>
      <c r="G316" s="266">
        <v>250</v>
      </c>
      <c r="H316" s="266">
        <f t="shared" si="5"/>
        <v>500</v>
      </c>
      <c r="I316" s="167"/>
      <c r="J316" s="31" t="s">
        <v>1535</v>
      </c>
      <c r="K316" s="30" t="s">
        <v>4138</v>
      </c>
      <c r="L316" s="22"/>
      <c r="M316" s="25">
        <v>43873</v>
      </c>
      <c r="N316" s="21"/>
      <c r="O316" s="22"/>
      <c r="P316" s="25">
        <v>43874</v>
      </c>
      <c r="Q316" s="26">
        <v>43874</v>
      </c>
    </row>
    <row r="317" spans="2:17" s="9" customFormat="1" ht="19.7" customHeight="1">
      <c r="B317" s="21">
        <v>10</v>
      </c>
      <c r="C317" s="21" t="s">
        <v>531</v>
      </c>
      <c r="D317" s="21" t="s">
        <v>531</v>
      </c>
      <c r="E317" s="75" t="s">
        <v>4454</v>
      </c>
      <c r="F317" s="22">
        <v>1</v>
      </c>
      <c r="G317" s="266">
        <v>3830</v>
      </c>
      <c r="H317" s="266">
        <f>F317*G317</f>
        <v>3830</v>
      </c>
      <c r="I317" s="167"/>
      <c r="J317" s="31" t="s">
        <v>4343</v>
      </c>
      <c r="K317" s="30" t="s">
        <v>4138</v>
      </c>
      <c r="L317" s="22"/>
      <c r="M317" s="25">
        <v>43873</v>
      </c>
      <c r="N317" s="21"/>
      <c r="O317" s="22"/>
      <c r="P317" s="25">
        <v>43878</v>
      </c>
      <c r="Q317" s="26">
        <v>43878</v>
      </c>
    </row>
    <row r="318" spans="2:17" s="9" customFormat="1" ht="19.7" customHeight="1">
      <c r="B318" s="21">
        <v>10</v>
      </c>
      <c r="C318" s="21" t="s">
        <v>2707</v>
      </c>
      <c r="D318" s="21" t="s">
        <v>531</v>
      </c>
      <c r="E318" s="75" t="s">
        <v>4455</v>
      </c>
      <c r="F318" s="22">
        <v>4</v>
      </c>
      <c r="G318" s="266">
        <v>14</v>
      </c>
      <c r="H318" s="266">
        <f>F318*G318</f>
        <v>56</v>
      </c>
      <c r="I318" s="167"/>
      <c r="J318" s="31" t="s">
        <v>1519</v>
      </c>
      <c r="K318" s="30" t="s">
        <v>4138</v>
      </c>
      <c r="L318" s="22"/>
      <c r="M318" s="25">
        <v>43874</v>
      </c>
      <c r="N318" s="21"/>
      <c r="O318" s="22"/>
      <c r="P318" s="25">
        <v>43875</v>
      </c>
      <c r="Q318" s="26">
        <v>43875</v>
      </c>
    </row>
    <row r="319" spans="2:17" s="9" customFormat="1" ht="19.7" customHeight="1">
      <c r="B319" s="21">
        <v>10</v>
      </c>
      <c r="C319" s="21" t="s">
        <v>2707</v>
      </c>
      <c r="D319" s="21" t="s">
        <v>531</v>
      </c>
      <c r="E319" s="75" t="s">
        <v>4456</v>
      </c>
      <c r="F319" s="22">
        <v>1</v>
      </c>
      <c r="G319" s="266">
        <v>72</v>
      </c>
      <c r="H319" s="266">
        <f>F319*G319</f>
        <v>72</v>
      </c>
      <c r="I319" s="167"/>
      <c r="J319" s="31" t="s">
        <v>1519</v>
      </c>
      <c r="K319" s="30" t="s">
        <v>4138</v>
      </c>
      <c r="L319" s="22"/>
      <c r="M319" s="25">
        <v>43874</v>
      </c>
      <c r="N319" s="21"/>
      <c r="O319" s="22"/>
      <c r="P319" s="25">
        <v>43875</v>
      </c>
      <c r="Q319" s="26">
        <v>43875</v>
      </c>
    </row>
    <row r="320" spans="2:17" s="9" customFormat="1" ht="19.7" customHeight="1">
      <c r="B320" s="21">
        <v>8</v>
      </c>
      <c r="C320" s="1480" t="s">
        <v>306</v>
      </c>
      <c r="D320" s="21" t="s">
        <v>177</v>
      </c>
      <c r="E320" s="1481" t="s">
        <v>2302</v>
      </c>
      <c r="F320" s="22">
        <v>1</v>
      </c>
      <c r="G320" s="266">
        <v>2760</v>
      </c>
      <c r="H320" s="266">
        <f t="shared" si="5"/>
        <v>2760</v>
      </c>
      <c r="I320" s="167"/>
      <c r="J320" s="1482" t="s">
        <v>2303</v>
      </c>
      <c r="K320" s="22"/>
      <c r="L320" s="22"/>
      <c r="M320" s="25">
        <v>43874</v>
      </c>
      <c r="N320" s="21"/>
      <c r="O320" s="25">
        <v>43878</v>
      </c>
      <c r="P320" s="25">
        <v>43879</v>
      </c>
      <c r="Q320" s="26">
        <v>43880</v>
      </c>
    </row>
    <row r="321" spans="2:17" s="9" customFormat="1" ht="19.7" customHeight="1">
      <c r="B321" s="21">
        <v>10</v>
      </c>
      <c r="C321" s="21" t="s">
        <v>531</v>
      </c>
      <c r="D321" s="21" t="s">
        <v>531</v>
      </c>
      <c r="E321" s="75" t="s">
        <v>4457</v>
      </c>
      <c r="F321" s="22">
        <v>1</v>
      </c>
      <c r="G321" s="266">
        <v>2120</v>
      </c>
      <c r="H321" s="266">
        <f>F321*G321</f>
        <v>2120</v>
      </c>
      <c r="I321" s="167"/>
      <c r="J321" s="31" t="s">
        <v>4458</v>
      </c>
      <c r="K321" s="30" t="s">
        <v>4138</v>
      </c>
      <c r="L321" s="22"/>
      <c r="M321" s="25">
        <v>43874</v>
      </c>
      <c r="N321" s="21"/>
      <c r="O321" s="22"/>
      <c r="P321" s="25">
        <v>43880</v>
      </c>
      <c r="Q321" s="26">
        <v>43878</v>
      </c>
    </row>
    <row r="322" spans="2:17" s="9" customFormat="1" ht="19.7" customHeight="1">
      <c r="B322" s="21">
        <v>10</v>
      </c>
      <c r="C322" s="21" t="s">
        <v>4459</v>
      </c>
      <c r="D322" s="21" t="s">
        <v>531</v>
      </c>
      <c r="E322" s="75" t="s">
        <v>4460</v>
      </c>
      <c r="F322" s="22">
        <v>1</v>
      </c>
      <c r="G322" s="266">
        <v>398</v>
      </c>
      <c r="H322" s="266">
        <f t="shared" si="5"/>
        <v>398</v>
      </c>
      <c r="I322" s="167"/>
      <c r="J322" s="31" t="s">
        <v>4461</v>
      </c>
      <c r="K322" s="30" t="s">
        <v>4138</v>
      </c>
      <c r="L322" s="22"/>
      <c r="M322" s="25">
        <v>43874</v>
      </c>
      <c r="N322" s="21"/>
      <c r="O322" s="22"/>
      <c r="P322" s="25">
        <v>43875</v>
      </c>
      <c r="Q322" s="26">
        <v>43875</v>
      </c>
    </row>
    <row r="323" spans="2:17" s="9" customFormat="1" ht="19.7" customHeight="1">
      <c r="B323" s="21">
        <v>10</v>
      </c>
      <c r="C323" s="21" t="s">
        <v>1489</v>
      </c>
      <c r="D323" s="21" t="s">
        <v>531</v>
      </c>
      <c r="E323" s="75" t="s">
        <v>4462</v>
      </c>
      <c r="F323" s="22">
        <v>5</v>
      </c>
      <c r="G323" s="266">
        <v>118</v>
      </c>
      <c r="H323" s="266">
        <f t="shared" si="5"/>
        <v>590</v>
      </c>
      <c r="I323" s="167"/>
      <c r="J323" s="31" t="s">
        <v>4463</v>
      </c>
      <c r="K323" s="30" t="s">
        <v>4138</v>
      </c>
      <c r="L323" s="22"/>
      <c r="M323" s="25">
        <v>43874</v>
      </c>
      <c r="N323" s="21"/>
      <c r="O323" s="22"/>
      <c r="P323" s="25">
        <v>43875</v>
      </c>
      <c r="Q323" s="26">
        <v>43875</v>
      </c>
    </row>
    <row r="324" spans="2:17" s="9" customFormat="1" ht="19.7" customHeight="1">
      <c r="B324" s="21">
        <v>10</v>
      </c>
      <c r="C324" s="21" t="s">
        <v>2707</v>
      </c>
      <c r="D324" s="21" t="s">
        <v>531</v>
      </c>
      <c r="E324" s="75" t="s">
        <v>4464</v>
      </c>
      <c r="F324" s="22">
        <v>1</v>
      </c>
      <c r="G324" s="266">
        <v>38</v>
      </c>
      <c r="H324" s="266">
        <f t="shared" si="5"/>
        <v>38</v>
      </c>
      <c r="I324" s="167"/>
      <c r="J324" s="31" t="s">
        <v>1519</v>
      </c>
      <c r="K324" s="30" t="s">
        <v>4138</v>
      </c>
      <c r="L324" s="22"/>
      <c r="M324" s="25">
        <v>43876</v>
      </c>
      <c r="N324" s="21"/>
      <c r="O324" s="22"/>
      <c r="P324" s="25">
        <v>43878</v>
      </c>
      <c r="Q324" s="26">
        <v>43878</v>
      </c>
    </row>
    <row r="325" spans="2:17" s="9" customFormat="1" ht="19.7" customHeight="1">
      <c r="B325" s="21">
        <v>10</v>
      </c>
      <c r="C325" s="21" t="s">
        <v>4465</v>
      </c>
      <c r="D325" s="21" t="s">
        <v>531</v>
      </c>
      <c r="E325" s="75" t="s">
        <v>4466</v>
      </c>
      <c r="F325" s="22">
        <v>2</v>
      </c>
      <c r="G325" s="266">
        <v>398</v>
      </c>
      <c r="H325" s="266">
        <f t="shared" si="5"/>
        <v>796</v>
      </c>
      <c r="I325" s="167"/>
      <c r="J325" s="31" t="s">
        <v>1884</v>
      </c>
      <c r="K325" s="30" t="s">
        <v>4138</v>
      </c>
      <c r="L325" s="22"/>
      <c r="M325" s="25">
        <v>43876</v>
      </c>
      <c r="N325" s="21"/>
      <c r="O325" s="22"/>
      <c r="P325" s="25">
        <v>43878</v>
      </c>
      <c r="Q325" s="26">
        <v>43878</v>
      </c>
    </row>
    <row r="326" spans="2:17" s="9" customFormat="1" ht="19.7" customHeight="1">
      <c r="B326" s="21">
        <v>10</v>
      </c>
      <c r="C326" s="21" t="s">
        <v>4467</v>
      </c>
      <c r="D326" s="21" t="s">
        <v>531</v>
      </c>
      <c r="E326" s="75" t="s">
        <v>4468</v>
      </c>
      <c r="F326" s="22">
        <v>2</v>
      </c>
      <c r="G326" s="266">
        <v>1008</v>
      </c>
      <c r="H326" s="266">
        <f t="shared" si="5"/>
        <v>2016</v>
      </c>
      <c r="I326" s="167"/>
      <c r="J326" s="31" t="s">
        <v>4469</v>
      </c>
      <c r="K326" s="30" t="s">
        <v>4138</v>
      </c>
      <c r="L326" s="22"/>
      <c r="M326" s="25">
        <v>43876</v>
      </c>
      <c r="N326" s="21"/>
      <c r="O326" s="22"/>
      <c r="P326" s="25">
        <v>43878</v>
      </c>
      <c r="Q326" s="26">
        <v>43878</v>
      </c>
    </row>
    <row r="327" spans="2:17" s="9" customFormat="1" ht="19.7" customHeight="1">
      <c r="B327" s="21">
        <v>10</v>
      </c>
      <c r="C327" s="21" t="s">
        <v>4467</v>
      </c>
      <c r="D327" s="21" t="s">
        <v>531</v>
      </c>
      <c r="E327" s="75" t="s">
        <v>4470</v>
      </c>
      <c r="F327" s="22">
        <v>5</v>
      </c>
      <c r="G327" s="266">
        <v>848</v>
      </c>
      <c r="H327" s="266">
        <f t="shared" si="5"/>
        <v>4240</v>
      </c>
      <c r="I327" s="167"/>
      <c r="J327" s="31" t="s">
        <v>4469</v>
      </c>
      <c r="K327" s="30" t="s">
        <v>4138</v>
      </c>
      <c r="L327" s="22"/>
      <c r="M327" s="25">
        <v>43876</v>
      </c>
      <c r="N327" s="21"/>
      <c r="O327" s="22"/>
      <c r="P327" s="25">
        <v>43878</v>
      </c>
      <c r="Q327" s="26">
        <v>43878</v>
      </c>
    </row>
    <row r="328" spans="2:17" s="9" customFormat="1" ht="19.7" customHeight="1">
      <c r="B328" s="21">
        <v>10</v>
      </c>
      <c r="C328" s="21" t="s">
        <v>4467</v>
      </c>
      <c r="D328" s="21" t="s">
        <v>531</v>
      </c>
      <c r="E328" s="75" t="s">
        <v>4471</v>
      </c>
      <c r="F328" s="22">
        <v>2</v>
      </c>
      <c r="G328" s="266">
        <v>718</v>
      </c>
      <c r="H328" s="266">
        <f t="shared" si="5"/>
        <v>1436</v>
      </c>
      <c r="I328" s="167"/>
      <c r="J328" s="31" t="s">
        <v>4469</v>
      </c>
      <c r="K328" s="30" t="s">
        <v>4138</v>
      </c>
      <c r="L328" s="22"/>
      <c r="M328" s="25">
        <v>43876</v>
      </c>
      <c r="N328" s="21"/>
      <c r="O328" s="22"/>
      <c r="P328" s="25">
        <v>43878</v>
      </c>
      <c r="Q328" s="26">
        <v>43878</v>
      </c>
    </row>
    <row r="329" spans="2:17" s="9" customFormat="1" ht="19.7" customHeight="1">
      <c r="B329" s="21">
        <v>10</v>
      </c>
      <c r="C329" s="21" t="s">
        <v>4467</v>
      </c>
      <c r="D329" s="21" t="s">
        <v>531</v>
      </c>
      <c r="E329" s="75" t="s">
        <v>4472</v>
      </c>
      <c r="F329" s="22">
        <v>2</v>
      </c>
      <c r="G329" s="266">
        <v>718</v>
      </c>
      <c r="H329" s="266">
        <f t="shared" si="5"/>
        <v>1436</v>
      </c>
      <c r="I329" s="167"/>
      <c r="J329" s="31" t="s">
        <v>4469</v>
      </c>
      <c r="K329" s="30" t="s">
        <v>4138</v>
      </c>
      <c r="L329" s="22"/>
      <c r="M329" s="25">
        <v>43876</v>
      </c>
      <c r="N329" s="21"/>
      <c r="O329" s="22"/>
      <c r="P329" s="25">
        <v>43878</v>
      </c>
      <c r="Q329" s="26">
        <v>43878</v>
      </c>
    </row>
    <row r="330" spans="2:17" s="9" customFormat="1" ht="19.7" customHeight="1">
      <c r="B330" s="21">
        <v>10</v>
      </c>
      <c r="C330" s="21" t="s">
        <v>4467</v>
      </c>
      <c r="D330" s="21" t="s">
        <v>531</v>
      </c>
      <c r="E330" s="75" t="s">
        <v>4473</v>
      </c>
      <c r="F330" s="22">
        <v>2</v>
      </c>
      <c r="G330" s="266">
        <v>718</v>
      </c>
      <c r="H330" s="266">
        <f t="shared" si="5"/>
        <v>1436</v>
      </c>
      <c r="I330" s="167"/>
      <c r="J330" s="31" t="s">
        <v>4469</v>
      </c>
      <c r="K330" s="30" t="s">
        <v>4138</v>
      </c>
      <c r="L330" s="22"/>
      <c r="M330" s="25">
        <v>43876</v>
      </c>
      <c r="N330" s="21"/>
      <c r="O330" s="22"/>
      <c r="P330" s="25">
        <v>43878</v>
      </c>
      <c r="Q330" s="26">
        <v>43878</v>
      </c>
    </row>
    <row r="331" spans="2:17" s="9" customFormat="1" ht="19.7" customHeight="1">
      <c r="B331" s="21">
        <v>10</v>
      </c>
      <c r="C331" s="21" t="s">
        <v>4467</v>
      </c>
      <c r="D331" s="21" t="s">
        <v>531</v>
      </c>
      <c r="E331" s="75" t="s">
        <v>4474</v>
      </c>
      <c r="F331" s="22">
        <v>100</v>
      </c>
      <c r="G331" s="266">
        <v>15</v>
      </c>
      <c r="H331" s="266">
        <f t="shared" si="5"/>
        <v>1500</v>
      </c>
      <c r="I331" s="167"/>
      <c r="J331" s="31" t="s">
        <v>4469</v>
      </c>
      <c r="K331" s="30" t="s">
        <v>4138</v>
      </c>
      <c r="L331" s="22"/>
      <c r="M331" s="25">
        <v>43876</v>
      </c>
      <c r="N331" s="21"/>
      <c r="O331" s="22"/>
      <c r="P331" s="861">
        <v>43886</v>
      </c>
      <c r="Q331" s="26">
        <v>43886</v>
      </c>
    </row>
    <row r="332" spans="2:17" s="9" customFormat="1" ht="19.7" customHeight="1">
      <c r="B332" s="21">
        <v>14</v>
      </c>
      <c r="C332" s="21" t="s">
        <v>577</v>
      </c>
      <c r="D332" s="21" t="s">
        <v>577</v>
      </c>
      <c r="E332" s="75" t="s">
        <v>4475</v>
      </c>
      <c r="F332" s="22">
        <v>5</v>
      </c>
      <c r="G332" s="266">
        <v>160</v>
      </c>
      <c r="H332" s="266">
        <f t="shared" ref="H332:H388" si="6">F332*G332</f>
        <v>800</v>
      </c>
      <c r="I332" s="167"/>
      <c r="J332" s="31" t="s">
        <v>4476</v>
      </c>
      <c r="K332" s="30" t="s">
        <v>4138</v>
      </c>
      <c r="L332" s="22"/>
      <c r="M332" s="25">
        <v>43879</v>
      </c>
      <c r="N332" s="21"/>
      <c r="O332" s="22"/>
      <c r="P332" s="25">
        <v>43880</v>
      </c>
      <c r="Q332" s="26">
        <v>43880</v>
      </c>
    </row>
    <row r="333" spans="2:17" s="9" customFormat="1" ht="19.7" customHeight="1">
      <c r="B333" s="21">
        <v>14</v>
      </c>
      <c r="C333" s="21" t="s">
        <v>577</v>
      </c>
      <c r="D333" s="21" t="s">
        <v>577</v>
      </c>
      <c r="E333" s="75" t="s">
        <v>4477</v>
      </c>
      <c r="F333" s="22">
        <v>14</v>
      </c>
      <c r="G333" s="266">
        <v>53</v>
      </c>
      <c r="H333" s="266">
        <f t="shared" si="6"/>
        <v>742</v>
      </c>
      <c r="I333" s="167"/>
      <c r="J333" s="31" t="s">
        <v>672</v>
      </c>
      <c r="K333" s="30" t="s">
        <v>4138</v>
      </c>
      <c r="L333" s="22"/>
      <c r="M333" s="25">
        <v>43879</v>
      </c>
      <c r="N333" s="21"/>
      <c r="O333" s="22"/>
      <c r="P333" s="25">
        <v>43880</v>
      </c>
      <c r="Q333" s="26">
        <v>43880</v>
      </c>
    </row>
    <row r="334" spans="2:17" s="9" customFormat="1" ht="19.7" customHeight="1">
      <c r="B334" s="21">
        <v>16</v>
      </c>
      <c r="C334" s="21" t="s">
        <v>577</v>
      </c>
      <c r="D334" s="21" t="s">
        <v>577</v>
      </c>
      <c r="E334" s="75" t="s">
        <v>4478</v>
      </c>
      <c r="F334" s="22">
        <v>2</v>
      </c>
      <c r="G334" s="266">
        <v>940</v>
      </c>
      <c r="H334" s="266">
        <f t="shared" si="6"/>
        <v>1880</v>
      </c>
      <c r="I334" s="167"/>
      <c r="J334" s="31" t="s">
        <v>4479</v>
      </c>
      <c r="K334" s="30" t="s">
        <v>4138</v>
      </c>
      <c r="L334" s="22"/>
      <c r="M334" s="25">
        <v>43879</v>
      </c>
      <c r="N334" s="21"/>
      <c r="O334" s="22"/>
      <c r="P334" s="861">
        <v>43886</v>
      </c>
      <c r="Q334" s="26">
        <v>43887</v>
      </c>
    </row>
    <row r="335" spans="2:17" s="9" customFormat="1" ht="19.7" customHeight="1">
      <c r="B335" s="21">
        <v>10</v>
      </c>
      <c r="C335" s="21" t="s">
        <v>577</v>
      </c>
      <c r="D335" s="21" t="s">
        <v>577</v>
      </c>
      <c r="E335" s="75" t="s">
        <v>4480</v>
      </c>
      <c r="F335" s="22">
        <v>2</v>
      </c>
      <c r="G335" s="266">
        <v>242</v>
      </c>
      <c r="H335" s="266">
        <f t="shared" si="6"/>
        <v>484</v>
      </c>
      <c r="I335" s="167"/>
      <c r="J335" s="31" t="s">
        <v>4481</v>
      </c>
      <c r="K335" s="30" t="s">
        <v>4138</v>
      </c>
      <c r="L335" s="22"/>
      <c r="M335" s="25">
        <v>43879</v>
      </c>
      <c r="N335" s="21"/>
      <c r="O335" s="22"/>
      <c r="P335" s="25">
        <v>43880</v>
      </c>
      <c r="Q335" s="26">
        <v>43880</v>
      </c>
    </row>
    <row r="336" spans="2:17" s="9" customFormat="1" ht="19.7" customHeight="1">
      <c r="B336" s="21">
        <v>14</v>
      </c>
      <c r="C336" s="21" t="s">
        <v>577</v>
      </c>
      <c r="D336" s="21" t="s">
        <v>577</v>
      </c>
      <c r="E336" s="75" t="s">
        <v>4482</v>
      </c>
      <c r="F336" s="22">
        <v>1</v>
      </c>
      <c r="G336" s="266">
        <v>930</v>
      </c>
      <c r="H336" s="266">
        <f t="shared" si="6"/>
        <v>930</v>
      </c>
      <c r="I336" s="167"/>
      <c r="J336" s="31" t="s">
        <v>4398</v>
      </c>
      <c r="K336" s="30" t="s">
        <v>4138</v>
      </c>
      <c r="L336" s="22"/>
      <c r="M336" s="25">
        <v>43879</v>
      </c>
      <c r="N336" s="21"/>
      <c r="O336" s="22"/>
      <c r="P336" s="25">
        <v>43886</v>
      </c>
      <c r="Q336" s="26">
        <v>43886</v>
      </c>
    </row>
    <row r="337" spans="2:17" s="9" customFormat="1" ht="19.7" customHeight="1">
      <c r="B337" s="21">
        <v>14</v>
      </c>
      <c r="C337" s="21" t="s">
        <v>577</v>
      </c>
      <c r="D337" s="21" t="s">
        <v>577</v>
      </c>
      <c r="E337" s="75" t="s">
        <v>4483</v>
      </c>
      <c r="F337" s="22">
        <v>2</v>
      </c>
      <c r="G337" s="266">
        <v>200</v>
      </c>
      <c r="H337" s="266">
        <f t="shared" si="6"/>
        <v>400</v>
      </c>
      <c r="I337" s="167"/>
      <c r="J337" s="31" t="s">
        <v>695</v>
      </c>
      <c r="K337" s="30" t="s">
        <v>4138</v>
      </c>
      <c r="L337" s="22"/>
      <c r="M337" s="25">
        <v>43880</v>
      </c>
      <c r="N337" s="21"/>
      <c r="O337" s="22"/>
      <c r="P337" s="25">
        <v>43881</v>
      </c>
      <c r="Q337" s="26">
        <v>43881</v>
      </c>
    </row>
    <row r="338" spans="2:17" s="9" customFormat="1" ht="19.7" customHeight="1">
      <c r="B338" s="21">
        <v>10</v>
      </c>
      <c r="C338" s="21" t="s">
        <v>181</v>
      </c>
      <c r="D338" s="21" t="s">
        <v>577</v>
      </c>
      <c r="E338" s="75" t="s">
        <v>4484</v>
      </c>
      <c r="F338" s="22">
        <v>1</v>
      </c>
      <c r="G338" s="266">
        <v>1418</v>
      </c>
      <c r="H338" s="266">
        <f t="shared" si="6"/>
        <v>1418</v>
      </c>
      <c r="I338" s="167"/>
      <c r="J338" s="31" t="s">
        <v>4485</v>
      </c>
      <c r="K338" s="30" t="s">
        <v>4138</v>
      </c>
      <c r="L338" s="22"/>
      <c r="M338" s="25">
        <v>43880</v>
      </c>
      <c r="N338" s="21"/>
      <c r="O338" s="22"/>
      <c r="P338" s="25">
        <v>43881</v>
      </c>
      <c r="Q338" s="26">
        <v>43881</v>
      </c>
    </row>
    <row r="339" spans="2:17" s="9" customFormat="1" ht="19.7" customHeight="1">
      <c r="B339" s="21">
        <v>14</v>
      </c>
      <c r="C339" s="21" t="s">
        <v>577</v>
      </c>
      <c r="D339" s="21" t="s">
        <v>577</v>
      </c>
      <c r="E339" s="75" t="s">
        <v>4482</v>
      </c>
      <c r="F339" s="22">
        <v>1</v>
      </c>
      <c r="G339" s="266">
        <v>930</v>
      </c>
      <c r="H339" s="266">
        <f t="shared" si="6"/>
        <v>930</v>
      </c>
      <c r="I339" s="167"/>
      <c r="J339" s="31" t="s">
        <v>4398</v>
      </c>
      <c r="K339" s="30" t="s">
        <v>4138</v>
      </c>
      <c r="L339" s="22"/>
      <c r="M339" s="25">
        <v>43880</v>
      </c>
      <c r="N339" s="21"/>
      <c r="O339" s="22"/>
      <c r="P339" s="861">
        <v>43886</v>
      </c>
      <c r="Q339" s="26">
        <v>43886</v>
      </c>
    </row>
    <row r="340" spans="2:17" s="9" customFormat="1" ht="19.7" customHeight="1">
      <c r="B340" s="21">
        <v>10</v>
      </c>
      <c r="C340" s="21" t="s">
        <v>531</v>
      </c>
      <c r="D340" s="21" t="s">
        <v>531</v>
      </c>
      <c r="E340" s="75" t="s">
        <v>4486</v>
      </c>
      <c r="F340" s="22">
        <v>1</v>
      </c>
      <c r="G340" s="266">
        <v>948</v>
      </c>
      <c r="H340" s="266">
        <f t="shared" si="6"/>
        <v>948</v>
      </c>
      <c r="I340" s="167"/>
      <c r="J340" s="31" t="s">
        <v>2727</v>
      </c>
      <c r="K340" s="30" t="s">
        <v>4138</v>
      </c>
      <c r="L340" s="22"/>
      <c r="M340" s="25">
        <v>43881</v>
      </c>
      <c r="N340" s="21"/>
      <c r="O340" s="22"/>
      <c r="P340" s="25">
        <v>43882</v>
      </c>
      <c r="Q340" s="26">
        <v>43882</v>
      </c>
    </row>
    <row r="341" spans="2:17" s="9" customFormat="1" ht="19.7" customHeight="1">
      <c r="B341" s="21">
        <v>10</v>
      </c>
      <c r="C341" s="21" t="s">
        <v>4487</v>
      </c>
      <c r="D341" s="21" t="s">
        <v>531</v>
      </c>
      <c r="E341" s="75" t="s">
        <v>4488</v>
      </c>
      <c r="F341" s="22">
        <v>3</v>
      </c>
      <c r="G341" s="266">
        <v>214</v>
      </c>
      <c r="H341" s="266">
        <f>F341*G341</f>
        <v>642</v>
      </c>
      <c r="I341" s="167"/>
      <c r="J341" s="31" t="s">
        <v>4489</v>
      </c>
      <c r="K341" s="30" t="s">
        <v>4138</v>
      </c>
      <c r="L341" s="22"/>
      <c r="M341" s="25">
        <v>43881</v>
      </c>
      <c r="N341" s="21"/>
      <c r="O341" s="22"/>
      <c r="P341" s="25">
        <v>43882</v>
      </c>
      <c r="Q341" s="26">
        <v>43882</v>
      </c>
    </row>
    <row r="342" spans="2:17" s="9" customFormat="1" ht="19.7" customHeight="1">
      <c r="B342" s="21">
        <v>10</v>
      </c>
      <c r="C342" s="21" t="s">
        <v>4487</v>
      </c>
      <c r="D342" s="21" t="s">
        <v>531</v>
      </c>
      <c r="E342" s="75" t="s">
        <v>4490</v>
      </c>
      <c r="F342" s="22">
        <v>1</v>
      </c>
      <c r="G342" s="266">
        <v>383</v>
      </c>
      <c r="H342" s="266">
        <f t="shared" si="6"/>
        <v>383</v>
      </c>
      <c r="I342" s="167"/>
      <c r="J342" s="31" t="s">
        <v>4489</v>
      </c>
      <c r="K342" s="30" t="s">
        <v>4138</v>
      </c>
      <c r="L342" s="22"/>
      <c r="M342" s="25">
        <v>43881</v>
      </c>
      <c r="N342" s="21"/>
      <c r="O342" s="22"/>
      <c r="P342" s="861">
        <v>43886</v>
      </c>
      <c r="Q342" s="26">
        <v>43886</v>
      </c>
    </row>
    <row r="343" spans="2:17" s="9" customFormat="1" ht="19.7" customHeight="1">
      <c r="B343" s="21">
        <v>10</v>
      </c>
      <c r="C343" s="21" t="s">
        <v>4487</v>
      </c>
      <c r="D343" s="21" t="s">
        <v>531</v>
      </c>
      <c r="E343" s="75" t="s">
        <v>4491</v>
      </c>
      <c r="F343" s="22">
        <v>1</v>
      </c>
      <c r="G343" s="266">
        <v>383</v>
      </c>
      <c r="H343" s="266">
        <f t="shared" si="6"/>
        <v>383</v>
      </c>
      <c r="I343" s="167"/>
      <c r="J343" s="31" t="s">
        <v>4489</v>
      </c>
      <c r="K343" s="30" t="s">
        <v>4138</v>
      </c>
      <c r="L343" s="22"/>
      <c r="M343" s="25">
        <v>43881</v>
      </c>
      <c r="N343" s="21"/>
      <c r="O343" s="22"/>
      <c r="P343" s="861">
        <v>43886</v>
      </c>
      <c r="Q343" s="26">
        <v>43886</v>
      </c>
    </row>
    <row r="344" spans="2:17" s="9" customFormat="1" ht="19.7" customHeight="1">
      <c r="B344" s="21">
        <v>10</v>
      </c>
      <c r="C344" s="21" t="s">
        <v>531</v>
      </c>
      <c r="D344" s="21" t="s">
        <v>531</v>
      </c>
      <c r="E344" s="75" t="s">
        <v>4492</v>
      </c>
      <c r="F344" s="22">
        <v>1</v>
      </c>
      <c r="G344" s="266">
        <v>886</v>
      </c>
      <c r="H344" s="266">
        <f>F344*G344</f>
        <v>886</v>
      </c>
      <c r="I344" s="167"/>
      <c r="J344" s="31" t="s">
        <v>2727</v>
      </c>
      <c r="K344" s="30" t="s">
        <v>4138</v>
      </c>
      <c r="L344" s="22"/>
      <c r="M344" s="25">
        <v>43881</v>
      </c>
      <c r="N344" s="21"/>
      <c r="O344" s="22"/>
      <c r="P344" s="25">
        <v>43886</v>
      </c>
      <c r="Q344" s="26">
        <v>43886</v>
      </c>
    </row>
    <row r="345" spans="2:17" s="9" customFormat="1" ht="19.7" customHeight="1">
      <c r="B345" s="21">
        <v>10</v>
      </c>
      <c r="C345" s="21" t="s">
        <v>531</v>
      </c>
      <c r="D345" s="21" t="s">
        <v>531</v>
      </c>
      <c r="E345" s="75" t="s">
        <v>4493</v>
      </c>
      <c r="F345" s="22">
        <v>1</v>
      </c>
      <c r="G345" s="266">
        <v>1710</v>
      </c>
      <c r="H345" s="266">
        <f t="shared" si="6"/>
        <v>1710</v>
      </c>
      <c r="I345" s="167"/>
      <c r="J345" s="31" t="s">
        <v>4494</v>
      </c>
      <c r="K345" s="30" t="s">
        <v>4138</v>
      </c>
      <c r="L345" s="22"/>
      <c r="M345" s="25">
        <v>43882</v>
      </c>
      <c r="N345" s="21"/>
      <c r="O345" s="22"/>
      <c r="P345" s="25">
        <v>43894</v>
      </c>
      <c r="Q345" s="26">
        <v>43894</v>
      </c>
    </row>
    <row r="346" spans="2:17" s="9" customFormat="1" ht="19.7" customHeight="1">
      <c r="B346" s="21">
        <v>11</v>
      </c>
      <c r="C346" s="21" t="s">
        <v>686</v>
      </c>
      <c r="D346" s="21" t="s">
        <v>4495</v>
      </c>
      <c r="E346" s="75" t="s">
        <v>4496</v>
      </c>
      <c r="F346" s="22">
        <v>1</v>
      </c>
      <c r="G346" s="266">
        <v>20232</v>
      </c>
      <c r="H346" s="266">
        <f t="shared" si="6"/>
        <v>20232</v>
      </c>
      <c r="I346" s="167"/>
      <c r="J346" s="31" t="s">
        <v>4497</v>
      </c>
      <c r="K346" s="22"/>
      <c r="L346" s="22"/>
      <c r="M346" s="25">
        <v>43886</v>
      </c>
      <c r="N346" s="21"/>
      <c r="O346" s="32">
        <v>43889</v>
      </c>
      <c r="P346" s="25">
        <v>43889</v>
      </c>
      <c r="Q346" s="26">
        <v>43889</v>
      </c>
    </row>
    <row r="347" spans="2:17" s="9" customFormat="1" ht="19.7" customHeight="1">
      <c r="B347" s="208">
        <v>12</v>
      </c>
      <c r="C347" s="208" t="s">
        <v>2707</v>
      </c>
      <c r="D347" s="208" t="s">
        <v>531</v>
      </c>
      <c r="E347" s="245" t="s">
        <v>4498</v>
      </c>
      <c r="F347" s="44">
        <v>1</v>
      </c>
      <c r="G347" s="215">
        <v>16</v>
      </c>
      <c r="H347" s="215">
        <f t="shared" si="6"/>
        <v>16</v>
      </c>
      <c r="I347" s="205"/>
      <c r="J347" s="211" t="s">
        <v>1519</v>
      </c>
      <c r="K347" s="76" t="s">
        <v>4138</v>
      </c>
      <c r="L347" s="44"/>
      <c r="M347" s="25">
        <v>43886</v>
      </c>
      <c r="N347" s="21"/>
      <c r="O347" s="22"/>
      <c r="P347" s="25">
        <v>43892</v>
      </c>
      <c r="Q347" s="26">
        <v>43892</v>
      </c>
    </row>
    <row r="348" spans="2:17" s="9" customFormat="1" ht="19.7" customHeight="1">
      <c r="B348" s="208">
        <v>12</v>
      </c>
      <c r="C348" s="208" t="s">
        <v>531</v>
      </c>
      <c r="D348" s="208" t="s">
        <v>531</v>
      </c>
      <c r="E348" s="245" t="s">
        <v>4499</v>
      </c>
      <c r="F348" s="44">
        <v>1</v>
      </c>
      <c r="G348" s="215">
        <v>3320</v>
      </c>
      <c r="H348" s="215">
        <f t="shared" si="6"/>
        <v>3320</v>
      </c>
      <c r="I348" s="205"/>
      <c r="J348" s="211" t="s">
        <v>4500</v>
      </c>
      <c r="K348" s="76" t="s">
        <v>4138</v>
      </c>
      <c r="L348" s="44"/>
      <c r="M348" s="25">
        <v>43886</v>
      </c>
      <c r="N348" s="21"/>
      <c r="O348" s="22"/>
      <c r="P348" s="25">
        <v>43892</v>
      </c>
      <c r="Q348" s="26">
        <v>43892</v>
      </c>
    </row>
    <row r="349" spans="2:17" s="9" customFormat="1" ht="19.7" customHeight="1">
      <c r="B349" s="208">
        <v>12</v>
      </c>
      <c r="C349" s="208" t="s">
        <v>531</v>
      </c>
      <c r="D349" s="208" t="s">
        <v>531</v>
      </c>
      <c r="E349" s="245" t="s">
        <v>4501</v>
      </c>
      <c r="F349" s="44">
        <v>1</v>
      </c>
      <c r="G349" s="215">
        <v>1336</v>
      </c>
      <c r="H349" s="215">
        <f t="shared" si="6"/>
        <v>1336</v>
      </c>
      <c r="I349" s="205"/>
      <c r="J349" s="211" t="s">
        <v>4502</v>
      </c>
      <c r="K349" s="76" t="s">
        <v>4138</v>
      </c>
      <c r="L349" s="44"/>
      <c r="M349" s="25">
        <v>43886</v>
      </c>
      <c r="N349" s="21"/>
      <c r="O349" s="22"/>
      <c r="P349" s="25">
        <v>43892</v>
      </c>
      <c r="Q349" s="26">
        <v>43892</v>
      </c>
    </row>
    <row r="350" spans="2:17" s="9" customFormat="1" ht="19.7" customHeight="1">
      <c r="B350" s="208">
        <v>12</v>
      </c>
      <c r="C350" s="208" t="s">
        <v>531</v>
      </c>
      <c r="D350" s="208" t="s">
        <v>531</v>
      </c>
      <c r="E350" s="245" t="s">
        <v>4503</v>
      </c>
      <c r="F350" s="44">
        <v>1</v>
      </c>
      <c r="G350" s="215">
        <v>1320</v>
      </c>
      <c r="H350" s="215">
        <f t="shared" si="6"/>
        <v>1320</v>
      </c>
      <c r="I350" s="205"/>
      <c r="J350" s="211" t="s">
        <v>4504</v>
      </c>
      <c r="K350" s="76" t="s">
        <v>4138</v>
      </c>
      <c r="L350" s="44"/>
      <c r="M350" s="25">
        <v>43886</v>
      </c>
      <c r="N350" s="21"/>
      <c r="O350" s="22"/>
      <c r="P350" s="25">
        <v>43892</v>
      </c>
      <c r="Q350" s="26">
        <v>43892</v>
      </c>
    </row>
    <row r="351" spans="2:17" s="9" customFormat="1" ht="19.7" customHeight="1">
      <c r="B351" s="21"/>
      <c r="C351" s="21"/>
      <c r="D351" s="21"/>
      <c r="E351" s="75"/>
      <c r="F351" s="22"/>
      <c r="G351" s="266">
        <v>0</v>
      </c>
      <c r="H351" s="266">
        <f t="shared" si="6"/>
        <v>0</v>
      </c>
      <c r="I351" s="167"/>
      <c r="J351" s="31"/>
      <c r="K351" s="22"/>
      <c r="L351" s="22"/>
      <c r="M351" s="25"/>
      <c r="N351" s="21"/>
      <c r="O351" s="22"/>
      <c r="P351" s="25"/>
      <c r="Q351" s="26"/>
    </row>
    <row r="352" spans="2:17" s="9" customFormat="1" ht="19.7" customHeight="1">
      <c r="B352" s="208">
        <v>10</v>
      </c>
      <c r="C352" s="208" t="s">
        <v>4505</v>
      </c>
      <c r="D352" s="208" t="s">
        <v>531</v>
      </c>
      <c r="E352" s="245" t="s">
        <v>4506</v>
      </c>
      <c r="F352" s="44">
        <v>5</v>
      </c>
      <c r="G352" s="215">
        <v>29</v>
      </c>
      <c r="H352" s="215">
        <f t="shared" si="6"/>
        <v>145</v>
      </c>
      <c r="I352" s="205"/>
      <c r="J352" s="211" t="s">
        <v>4507</v>
      </c>
      <c r="K352" s="76" t="s">
        <v>4138</v>
      </c>
      <c r="L352" s="44"/>
      <c r="M352" s="25">
        <v>43887</v>
      </c>
      <c r="N352" s="21"/>
      <c r="O352" s="22"/>
      <c r="P352" s="25">
        <v>43888</v>
      </c>
      <c r="Q352" s="26">
        <v>43888</v>
      </c>
    </row>
    <row r="353" spans="2:17" s="9" customFormat="1" ht="19.7" customHeight="1">
      <c r="B353" s="208">
        <v>10</v>
      </c>
      <c r="C353" s="208" t="s">
        <v>4505</v>
      </c>
      <c r="D353" s="208" t="s">
        <v>531</v>
      </c>
      <c r="E353" s="245" t="s">
        <v>4508</v>
      </c>
      <c r="F353" s="44">
        <v>50</v>
      </c>
      <c r="G353" s="215">
        <v>4</v>
      </c>
      <c r="H353" s="215">
        <f t="shared" si="6"/>
        <v>200</v>
      </c>
      <c r="I353" s="205"/>
      <c r="J353" s="211" t="s">
        <v>4509</v>
      </c>
      <c r="K353" s="76" t="s">
        <v>4138</v>
      </c>
      <c r="L353" s="44"/>
      <c r="M353" s="25">
        <v>43887</v>
      </c>
      <c r="N353" s="21"/>
      <c r="O353" s="22"/>
      <c r="P353" s="25">
        <v>43888</v>
      </c>
      <c r="Q353" s="26">
        <v>43888</v>
      </c>
    </row>
    <row r="354" spans="2:17" s="9" customFormat="1" ht="19.7" customHeight="1">
      <c r="B354" s="208">
        <v>10</v>
      </c>
      <c r="C354" s="208" t="s">
        <v>4510</v>
      </c>
      <c r="D354" s="208" t="s">
        <v>531</v>
      </c>
      <c r="E354" s="245" t="s">
        <v>4511</v>
      </c>
      <c r="F354" s="44">
        <v>1</v>
      </c>
      <c r="G354" s="215">
        <v>5231</v>
      </c>
      <c r="H354" s="215">
        <f t="shared" si="6"/>
        <v>5231</v>
      </c>
      <c r="I354" s="205"/>
      <c r="J354" s="211" t="s">
        <v>4512</v>
      </c>
      <c r="K354" s="76" t="s">
        <v>4138</v>
      </c>
      <c r="L354" s="44"/>
      <c r="M354" s="25">
        <v>43887</v>
      </c>
      <c r="N354" s="21"/>
      <c r="O354" s="22"/>
      <c r="P354" s="25">
        <v>43888</v>
      </c>
      <c r="Q354" s="26">
        <v>43888</v>
      </c>
    </row>
    <row r="355" spans="2:17" s="9" customFormat="1" ht="19.7" customHeight="1">
      <c r="B355" s="208">
        <v>16</v>
      </c>
      <c r="C355" s="208" t="s">
        <v>531</v>
      </c>
      <c r="D355" s="208" t="s">
        <v>531</v>
      </c>
      <c r="E355" s="245" t="s">
        <v>4513</v>
      </c>
      <c r="F355" s="44">
        <v>2</v>
      </c>
      <c r="G355" s="215">
        <v>1480</v>
      </c>
      <c r="H355" s="215">
        <f t="shared" si="6"/>
        <v>2960</v>
      </c>
      <c r="I355" s="205"/>
      <c r="J355" s="211" t="s">
        <v>4514</v>
      </c>
      <c r="K355" s="76" t="s">
        <v>4138</v>
      </c>
      <c r="L355" s="44"/>
      <c r="M355" s="25">
        <v>43887</v>
      </c>
      <c r="N355" s="21"/>
      <c r="O355" s="22"/>
      <c r="P355" s="25">
        <v>43892</v>
      </c>
      <c r="Q355" s="26">
        <v>43892</v>
      </c>
    </row>
    <row r="356" spans="2:17" s="9" customFormat="1" ht="19.7" customHeight="1">
      <c r="B356" s="208">
        <v>10</v>
      </c>
      <c r="C356" s="208" t="s">
        <v>4515</v>
      </c>
      <c r="D356" s="208" t="s">
        <v>531</v>
      </c>
      <c r="E356" s="245" t="s">
        <v>4516</v>
      </c>
      <c r="F356" s="44">
        <v>1</v>
      </c>
      <c r="G356" s="215">
        <v>3130</v>
      </c>
      <c r="H356" s="215">
        <f t="shared" si="6"/>
        <v>3130</v>
      </c>
      <c r="I356" s="205"/>
      <c r="J356" s="211" t="s">
        <v>4517</v>
      </c>
      <c r="K356" s="76" t="s">
        <v>4138</v>
      </c>
      <c r="L356" s="44"/>
      <c r="M356" s="25">
        <v>43887</v>
      </c>
      <c r="N356" s="21"/>
      <c r="O356" s="22"/>
      <c r="P356" s="25">
        <v>43892</v>
      </c>
      <c r="Q356" s="26">
        <v>43892</v>
      </c>
    </row>
    <row r="357" spans="2:17" s="9" customFormat="1" ht="19.7" customHeight="1">
      <c r="B357" s="21">
        <v>16</v>
      </c>
      <c r="C357" s="21" t="s">
        <v>531</v>
      </c>
      <c r="D357" s="21" t="s">
        <v>531</v>
      </c>
      <c r="E357" s="75" t="s">
        <v>4518</v>
      </c>
      <c r="F357" s="22">
        <v>1</v>
      </c>
      <c r="G357" s="266">
        <v>1540</v>
      </c>
      <c r="H357" s="266">
        <f t="shared" si="6"/>
        <v>1540</v>
      </c>
      <c r="I357" s="167"/>
      <c r="J357" s="31" t="s">
        <v>4277</v>
      </c>
      <c r="K357" s="30" t="s">
        <v>4138</v>
      </c>
      <c r="L357" s="22"/>
      <c r="M357" s="25">
        <v>43888</v>
      </c>
      <c r="N357" s="21"/>
      <c r="O357" s="22"/>
      <c r="P357" s="25">
        <v>43889</v>
      </c>
      <c r="Q357" s="26">
        <v>43889</v>
      </c>
    </row>
    <row r="358" spans="2:17" s="9" customFormat="1" ht="19.7" customHeight="1">
      <c r="B358" s="21"/>
      <c r="C358" s="21"/>
      <c r="D358" s="21"/>
      <c r="E358" s="75"/>
      <c r="F358" s="22"/>
      <c r="G358" s="266">
        <v>0</v>
      </c>
      <c r="H358" s="266">
        <f t="shared" si="6"/>
        <v>0</v>
      </c>
      <c r="I358" s="167"/>
      <c r="J358" s="31"/>
      <c r="K358" s="22"/>
      <c r="L358" s="22"/>
      <c r="M358" s="25"/>
      <c r="N358" s="21"/>
      <c r="O358" s="22"/>
      <c r="P358" s="25"/>
      <c r="Q358" s="26"/>
    </row>
    <row r="359" spans="2:17" s="9" customFormat="1" ht="19.7" customHeight="1">
      <c r="B359" s="21"/>
      <c r="C359" s="21"/>
      <c r="D359" s="21"/>
      <c r="E359" s="75"/>
      <c r="F359" s="22"/>
      <c r="G359" s="266">
        <v>0</v>
      </c>
      <c r="H359" s="266">
        <f t="shared" si="6"/>
        <v>0</v>
      </c>
      <c r="I359" s="167"/>
      <c r="J359" s="31"/>
      <c r="K359" s="22"/>
      <c r="L359" s="22"/>
      <c r="M359" s="25"/>
      <c r="N359" s="21"/>
      <c r="O359" s="22"/>
      <c r="P359" s="25"/>
      <c r="Q359" s="26"/>
    </row>
    <row r="360" spans="2:17" s="9" customFormat="1" ht="19.7" customHeight="1">
      <c r="B360" s="21">
        <v>16</v>
      </c>
      <c r="C360" s="21" t="s">
        <v>531</v>
      </c>
      <c r="D360" s="21" t="s">
        <v>531</v>
      </c>
      <c r="E360" s="75" t="s">
        <v>4519</v>
      </c>
      <c r="F360" s="22">
        <v>1</v>
      </c>
      <c r="G360" s="266">
        <v>2260</v>
      </c>
      <c r="H360" s="266">
        <f t="shared" si="6"/>
        <v>2260</v>
      </c>
      <c r="I360" s="167"/>
      <c r="J360" s="31" t="s">
        <v>1531</v>
      </c>
      <c r="K360" s="30" t="s">
        <v>4138</v>
      </c>
      <c r="L360" s="22"/>
      <c r="M360" s="25">
        <v>43896</v>
      </c>
      <c r="N360" s="21"/>
      <c r="O360" s="22"/>
      <c r="P360" s="25">
        <v>43902</v>
      </c>
      <c r="Q360" s="26">
        <v>43902</v>
      </c>
    </row>
    <row r="361" spans="2:17" s="9" customFormat="1" ht="19.7" customHeight="1">
      <c r="B361" s="21">
        <v>16</v>
      </c>
      <c r="C361" s="21" t="s">
        <v>1458</v>
      </c>
      <c r="D361" s="21" t="s">
        <v>531</v>
      </c>
      <c r="E361" s="75" t="s">
        <v>4520</v>
      </c>
      <c r="F361" s="22">
        <v>80</v>
      </c>
      <c r="G361" s="266">
        <v>6</v>
      </c>
      <c r="H361" s="266">
        <f t="shared" si="6"/>
        <v>480</v>
      </c>
      <c r="I361" s="167"/>
      <c r="J361" s="31" t="s">
        <v>4521</v>
      </c>
      <c r="K361" s="30" t="s">
        <v>4138</v>
      </c>
      <c r="L361" s="22"/>
      <c r="M361" s="25">
        <v>43896</v>
      </c>
      <c r="N361" s="21"/>
      <c r="O361" s="22"/>
      <c r="P361" s="25">
        <v>43902</v>
      </c>
      <c r="Q361" s="26">
        <v>43902</v>
      </c>
    </row>
    <row r="362" spans="2:17" s="9" customFormat="1" ht="19.7" customHeight="1">
      <c r="B362" s="21"/>
      <c r="C362" s="21"/>
      <c r="D362" s="21"/>
      <c r="E362" s="75"/>
      <c r="F362" s="22"/>
      <c r="G362" s="266">
        <v>0</v>
      </c>
      <c r="H362" s="266">
        <f t="shared" si="6"/>
        <v>0</v>
      </c>
      <c r="I362" s="167"/>
      <c r="J362" s="31"/>
      <c r="K362" s="22"/>
      <c r="L362" s="22"/>
      <c r="M362" s="25"/>
      <c r="N362" s="21"/>
      <c r="O362" s="22"/>
      <c r="P362" s="25"/>
      <c r="Q362" s="26"/>
    </row>
    <row r="363" spans="2:17" s="9" customFormat="1" ht="19.7" customHeight="1">
      <c r="B363" s="21">
        <v>11</v>
      </c>
      <c r="C363" s="21" t="s">
        <v>686</v>
      </c>
      <c r="D363" s="21" t="s">
        <v>531</v>
      </c>
      <c r="E363" s="75" t="s">
        <v>4522</v>
      </c>
      <c r="F363" s="22">
        <v>1</v>
      </c>
      <c r="G363" s="266">
        <v>67017</v>
      </c>
      <c r="H363" s="266">
        <f t="shared" si="6"/>
        <v>67017</v>
      </c>
      <c r="I363" s="167"/>
      <c r="J363" s="31" t="s">
        <v>4523</v>
      </c>
      <c r="K363" s="30" t="s">
        <v>4138</v>
      </c>
      <c r="L363" s="22"/>
      <c r="M363" s="25">
        <v>43902</v>
      </c>
      <c r="N363" s="21"/>
      <c r="O363" s="22"/>
      <c r="P363" s="25">
        <v>43907</v>
      </c>
      <c r="Q363" s="26">
        <v>43907</v>
      </c>
    </row>
    <row r="364" spans="2:17" s="9" customFormat="1" ht="19.7" customHeight="1">
      <c r="B364" s="21"/>
      <c r="C364" s="21"/>
      <c r="D364" s="21"/>
      <c r="E364" s="75"/>
      <c r="F364" s="22"/>
      <c r="G364" s="266">
        <v>0</v>
      </c>
      <c r="H364" s="266">
        <f>F364*G364</f>
        <v>0</v>
      </c>
      <c r="I364" s="167"/>
      <c r="J364" s="31"/>
      <c r="K364" s="22"/>
      <c r="L364" s="22"/>
      <c r="M364" s="25"/>
      <c r="N364" s="21"/>
      <c r="O364" s="22"/>
      <c r="P364" s="25"/>
      <c r="Q364" s="26"/>
    </row>
    <row r="365" spans="2:17" s="9" customFormat="1" ht="19.7" customHeight="1">
      <c r="B365" s="21"/>
      <c r="C365" s="21"/>
      <c r="D365" s="21"/>
      <c r="E365" s="75"/>
      <c r="F365" s="22"/>
      <c r="G365" s="266">
        <v>0</v>
      </c>
      <c r="H365" s="266">
        <f t="shared" si="6"/>
        <v>0</v>
      </c>
      <c r="I365" s="167"/>
      <c r="J365" s="31"/>
      <c r="K365" s="22"/>
      <c r="L365" s="22"/>
      <c r="M365" s="25"/>
      <c r="N365" s="21"/>
      <c r="O365" s="22"/>
      <c r="P365" s="25"/>
      <c r="Q365" s="26"/>
    </row>
    <row r="366" spans="2:17" s="9" customFormat="1" ht="19.7" customHeight="1">
      <c r="B366" s="21">
        <v>8</v>
      </c>
      <c r="C366" s="21" t="s">
        <v>531</v>
      </c>
      <c r="D366" s="21" t="s">
        <v>531</v>
      </c>
      <c r="E366" s="75" t="s">
        <v>4414</v>
      </c>
      <c r="F366" s="22">
        <v>2</v>
      </c>
      <c r="G366" s="266">
        <v>680</v>
      </c>
      <c r="H366" s="266">
        <f t="shared" si="6"/>
        <v>1360</v>
      </c>
      <c r="I366" s="167"/>
      <c r="J366" s="31" t="s">
        <v>3805</v>
      </c>
      <c r="K366" s="30" t="s">
        <v>4138</v>
      </c>
      <c r="L366" s="22"/>
      <c r="M366" s="25">
        <v>43903</v>
      </c>
      <c r="N366" s="21"/>
      <c r="O366" s="22"/>
      <c r="P366" s="25">
        <v>43913</v>
      </c>
      <c r="Q366" s="26">
        <v>43913</v>
      </c>
    </row>
    <row r="367" spans="2:17" s="9" customFormat="1" ht="19.7" customHeight="1">
      <c r="B367" s="21">
        <v>8</v>
      </c>
      <c r="C367" s="21" t="s">
        <v>531</v>
      </c>
      <c r="D367" s="21" t="s">
        <v>531</v>
      </c>
      <c r="E367" s="75" t="s">
        <v>4524</v>
      </c>
      <c r="F367" s="22">
        <v>1</v>
      </c>
      <c r="G367" s="266">
        <v>3889</v>
      </c>
      <c r="H367" s="266">
        <f t="shared" si="6"/>
        <v>3889</v>
      </c>
      <c r="I367" s="167"/>
      <c r="J367" s="31" t="s">
        <v>1874</v>
      </c>
      <c r="K367" s="30" t="s">
        <v>4138</v>
      </c>
      <c r="L367" s="22"/>
      <c r="M367" s="25">
        <v>43903</v>
      </c>
      <c r="N367" s="21"/>
      <c r="O367" s="22"/>
      <c r="P367" s="25">
        <v>43913</v>
      </c>
      <c r="Q367" s="26">
        <v>43913</v>
      </c>
    </row>
    <row r="368" spans="2:17" s="9" customFormat="1" ht="19.7" customHeight="1">
      <c r="B368" s="21">
        <v>11</v>
      </c>
      <c r="C368" s="21" t="s">
        <v>531</v>
      </c>
      <c r="D368" s="21" t="s">
        <v>531</v>
      </c>
      <c r="E368" s="75" t="s">
        <v>4525</v>
      </c>
      <c r="F368" s="22">
        <v>1</v>
      </c>
      <c r="G368" s="266">
        <v>1714</v>
      </c>
      <c r="H368" s="266">
        <f t="shared" si="6"/>
        <v>1714</v>
      </c>
      <c r="I368" s="167"/>
      <c r="J368" s="31" t="s">
        <v>4526</v>
      </c>
      <c r="K368" s="30" t="s">
        <v>4138</v>
      </c>
      <c r="L368" s="22"/>
      <c r="M368" s="25">
        <v>43903</v>
      </c>
      <c r="N368" s="21"/>
      <c r="O368" s="22"/>
      <c r="P368" s="25">
        <v>43913</v>
      </c>
      <c r="Q368" s="26">
        <v>43913</v>
      </c>
    </row>
    <row r="369" spans="2:17" s="9" customFormat="1" ht="19.7" customHeight="1">
      <c r="B369" s="21">
        <v>13</v>
      </c>
      <c r="C369" s="21" t="s">
        <v>686</v>
      </c>
      <c r="D369" s="21" t="s">
        <v>531</v>
      </c>
      <c r="E369" s="75" t="s">
        <v>4527</v>
      </c>
      <c r="F369" s="22">
        <v>1</v>
      </c>
      <c r="G369" s="266">
        <v>6158</v>
      </c>
      <c r="H369" s="266">
        <f t="shared" si="6"/>
        <v>6158</v>
      </c>
      <c r="I369" s="167"/>
      <c r="J369" s="31" t="s">
        <v>4528</v>
      </c>
      <c r="K369" s="30" t="s">
        <v>4138</v>
      </c>
      <c r="L369" s="22"/>
      <c r="M369" s="25">
        <v>43903</v>
      </c>
      <c r="N369" s="21"/>
      <c r="O369" s="22"/>
      <c r="P369" s="25">
        <v>43913</v>
      </c>
      <c r="Q369" s="26">
        <v>43913</v>
      </c>
    </row>
    <row r="370" spans="2:17" s="9" customFormat="1" ht="19.7" customHeight="1">
      <c r="B370" s="21">
        <v>13</v>
      </c>
      <c r="C370" s="21" t="s">
        <v>531</v>
      </c>
      <c r="D370" s="21" t="s">
        <v>531</v>
      </c>
      <c r="E370" s="75" t="s">
        <v>4529</v>
      </c>
      <c r="F370" s="22">
        <v>1</v>
      </c>
      <c r="G370" s="266">
        <v>2510</v>
      </c>
      <c r="H370" s="266">
        <f>F370*G370</f>
        <v>2510</v>
      </c>
      <c r="I370" s="167"/>
      <c r="J370" s="31" t="s">
        <v>4530</v>
      </c>
      <c r="K370" s="30" t="s">
        <v>4138</v>
      </c>
      <c r="L370" s="22"/>
      <c r="M370" s="25">
        <v>43903</v>
      </c>
      <c r="N370" s="21"/>
      <c r="O370" s="22"/>
      <c r="P370" s="25">
        <v>43913</v>
      </c>
      <c r="Q370" s="26">
        <v>43913</v>
      </c>
    </row>
    <row r="371" spans="2:17" s="9" customFormat="1" ht="19.7" customHeight="1">
      <c r="B371" s="21">
        <v>11</v>
      </c>
      <c r="C371" s="21" t="s">
        <v>531</v>
      </c>
      <c r="D371" s="21" t="s">
        <v>531</v>
      </c>
      <c r="E371" s="75" t="s">
        <v>4531</v>
      </c>
      <c r="F371" s="22">
        <v>50</v>
      </c>
      <c r="G371" s="266">
        <v>17</v>
      </c>
      <c r="H371" s="266">
        <f>F371*G371</f>
        <v>850</v>
      </c>
      <c r="I371" s="167"/>
      <c r="J371" s="31" t="s">
        <v>4532</v>
      </c>
      <c r="K371" s="30" t="s">
        <v>4138</v>
      </c>
      <c r="L371" s="22"/>
      <c r="M371" s="25">
        <v>43903</v>
      </c>
      <c r="N371" s="21"/>
      <c r="O371" s="22"/>
      <c r="P371" s="25">
        <v>43913</v>
      </c>
      <c r="Q371" s="26">
        <v>43913</v>
      </c>
    </row>
    <row r="372" spans="2:17" s="9" customFormat="1" ht="19.7" customHeight="1">
      <c r="B372" s="21"/>
      <c r="C372" s="21"/>
      <c r="D372" s="21"/>
      <c r="E372" s="75"/>
      <c r="F372" s="22"/>
      <c r="G372" s="266">
        <v>0</v>
      </c>
      <c r="H372" s="266">
        <f t="shared" si="6"/>
        <v>0</v>
      </c>
      <c r="I372" s="167"/>
      <c r="J372" s="31"/>
      <c r="K372" s="22"/>
      <c r="L372" s="22"/>
      <c r="M372" s="25"/>
      <c r="N372" s="21"/>
      <c r="O372" s="22"/>
      <c r="P372" s="25"/>
      <c r="Q372" s="26"/>
    </row>
    <row r="373" spans="2:17" s="9" customFormat="1" ht="19.7" customHeight="1">
      <c r="B373" s="21">
        <v>13</v>
      </c>
      <c r="C373" s="21" t="s">
        <v>531</v>
      </c>
      <c r="D373" s="21" t="s">
        <v>531</v>
      </c>
      <c r="E373" s="75" t="s">
        <v>4533</v>
      </c>
      <c r="F373" s="22">
        <v>1</v>
      </c>
      <c r="G373" s="266">
        <v>35</v>
      </c>
      <c r="H373" s="266">
        <f t="shared" si="6"/>
        <v>35</v>
      </c>
      <c r="I373" s="167"/>
      <c r="J373" s="31" t="s">
        <v>4534</v>
      </c>
      <c r="K373" s="30" t="s">
        <v>4138</v>
      </c>
      <c r="L373" s="22"/>
      <c r="M373" s="25">
        <v>43903</v>
      </c>
      <c r="N373" s="21"/>
      <c r="O373" s="22"/>
      <c r="P373" s="25">
        <v>43913</v>
      </c>
      <c r="Q373" s="26">
        <v>43913</v>
      </c>
    </row>
    <row r="374" spans="2:17" s="9" customFormat="1" ht="19.7" customHeight="1">
      <c r="B374" s="21"/>
      <c r="C374" s="21"/>
      <c r="D374" s="21"/>
      <c r="E374" s="75"/>
      <c r="F374" s="22"/>
      <c r="G374" s="266">
        <v>0</v>
      </c>
      <c r="H374" s="266">
        <f t="shared" si="6"/>
        <v>0</v>
      </c>
      <c r="I374" s="167"/>
      <c r="J374" s="31"/>
      <c r="K374" s="22"/>
      <c r="L374" s="22"/>
      <c r="M374" s="25"/>
      <c r="N374" s="21"/>
      <c r="O374" s="22"/>
      <c r="P374" s="25"/>
      <c r="Q374" s="26"/>
    </row>
    <row r="375" spans="2:17" s="9" customFormat="1" ht="19.7" customHeight="1">
      <c r="B375" s="21">
        <v>13</v>
      </c>
      <c r="C375" s="21" t="s">
        <v>531</v>
      </c>
      <c r="D375" s="21" t="s">
        <v>531</v>
      </c>
      <c r="E375" s="75" t="s">
        <v>4535</v>
      </c>
      <c r="F375" s="22">
        <v>4</v>
      </c>
      <c r="G375" s="266">
        <v>280</v>
      </c>
      <c r="H375" s="266">
        <f>F375*G375</f>
        <v>1120</v>
      </c>
      <c r="I375" s="167"/>
      <c r="J375" s="31" t="s">
        <v>4536</v>
      </c>
      <c r="K375" s="30" t="s">
        <v>4138</v>
      </c>
      <c r="L375" s="22"/>
      <c r="M375" s="25">
        <v>43906</v>
      </c>
      <c r="N375" s="21"/>
      <c r="O375" s="22"/>
      <c r="P375" s="25">
        <v>43913</v>
      </c>
      <c r="Q375" s="26">
        <v>43913</v>
      </c>
    </row>
    <row r="376" spans="2:17" s="9" customFormat="1" ht="19.7" customHeight="1">
      <c r="B376" s="21">
        <v>13</v>
      </c>
      <c r="C376" s="21" t="s">
        <v>531</v>
      </c>
      <c r="D376" s="21" t="s">
        <v>531</v>
      </c>
      <c r="E376" s="75" t="s">
        <v>4537</v>
      </c>
      <c r="F376" s="22">
        <v>2</v>
      </c>
      <c r="G376" s="266">
        <v>220</v>
      </c>
      <c r="H376" s="266">
        <f>F376*G376</f>
        <v>440</v>
      </c>
      <c r="I376" s="167"/>
      <c r="J376" s="31" t="s">
        <v>695</v>
      </c>
      <c r="K376" s="30" t="s">
        <v>4138</v>
      </c>
      <c r="L376" s="22"/>
      <c r="M376" s="25">
        <v>43906</v>
      </c>
      <c r="N376" s="21"/>
      <c r="O376" s="22"/>
      <c r="P376" s="25">
        <v>43913</v>
      </c>
      <c r="Q376" s="26">
        <v>43913</v>
      </c>
    </row>
    <row r="377" spans="2:17" s="9" customFormat="1" ht="19.7" customHeight="1">
      <c r="B377" s="21">
        <v>13</v>
      </c>
      <c r="C377" s="21" t="s">
        <v>531</v>
      </c>
      <c r="D377" s="21" t="s">
        <v>531</v>
      </c>
      <c r="E377" s="75" t="s">
        <v>4538</v>
      </c>
      <c r="F377" s="22">
        <v>1</v>
      </c>
      <c r="G377" s="266">
        <v>3952</v>
      </c>
      <c r="H377" s="266">
        <f>F377*G377</f>
        <v>3952</v>
      </c>
      <c r="I377" s="167"/>
      <c r="J377" s="31" t="s">
        <v>1531</v>
      </c>
      <c r="K377" s="30" t="s">
        <v>4138</v>
      </c>
      <c r="L377" s="22"/>
      <c r="M377" s="25">
        <v>43906</v>
      </c>
      <c r="N377" s="21"/>
      <c r="O377" s="22"/>
      <c r="P377" s="25">
        <v>43913</v>
      </c>
      <c r="Q377" s="26">
        <v>43913</v>
      </c>
    </row>
    <row r="378" spans="2:17" s="9" customFormat="1" ht="19.7" customHeight="1">
      <c r="B378" s="21"/>
      <c r="C378" s="21"/>
      <c r="D378" s="21"/>
      <c r="E378" s="75"/>
      <c r="F378" s="22"/>
      <c r="G378" s="266">
        <v>0</v>
      </c>
      <c r="H378" s="266">
        <f>F378*G378</f>
        <v>0</v>
      </c>
      <c r="I378" s="167"/>
      <c r="J378" s="31"/>
      <c r="K378" s="22"/>
      <c r="L378" s="22"/>
      <c r="M378" s="25"/>
      <c r="N378" s="21"/>
      <c r="O378" s="22"/>
      <c r="P378" s="25"/>
      <c r="Q378" s="26"/>
    </row>
    <row r="379" spans="2:17" s="9" customFormat="1" ht="19.7" customHeight="1">
      <c r="B379" s="21"/>
      <c r="C379" s="21"/>
      <c r="D379" s="21"/>
      <c r="E379" s="75"/>
      <c r="F379" s="22"/>
      <c r="G379" s="266">
        <v>0</v>
      </c>
      <c r="H379" s="266">
        <f t="shared" si="6"/>
        <v>0</v>
      </c>
      <c r="I379" s="167"/>
      <c r="J379" s="31"/>
      <c r="K379" s="22"/>
      <c r="L379" s="22"/>
      <c r="M379" s="25"/>
      <c r="N379" s="21"/>
      <c r="O379" s="22"/>
      <c r="P379" s="25"/>
      <c r="Q379" s="26"/>
    </row>
    <row r="380" spans="2:17" s="249" customFormat="1" ht="19.7" customHeight="1">
      <c r="B380" s="208">
        <v>13</v>
      </c>
      <c r="C380" s="208" t="s">
        <v>2707</v>
      </c>
      <c r="D380" s="208" t="s">
        <v>531</v>
      </c>
      <c r="E380" s="245" t="s">
        <v>4498</v>
      </c>
      <c r="F380" s="44">
        <v>2</v>
      </c>
      <c r="G380" s="215">
        <v>16</v>
      </c>
      <c r="H380" s="215">
        <f t="shared" si="6"/>
        <v>32</v>
      </c>
      <c r="I380" s="205"/>
      <c r="J380" s="211" t="s">
        <v>1519</v>
      </c>
      <c r="K380" s="76" t="s">
        <v>4138</v>
      </c>
      <c r="L380" s="44"/>
      <c r="M380" s="207">
        <v>43914</v>
      </c>
      <c r="N380" s="208"/>
      <c r="O380" s="44"/>
      <c r="P380" s="207">
        <v>43920</v>
      </c>
      <c r="Q380" s="210"/>
    </row>
    <row r="381" spans="2:17" s="249" customFormat="1" ht="19.7" customHeight="1">
      <c r="B381" s="208">
        <v>13</v>
      </c>
      <c r="C381" s="208" t="s">
        <v>531</v>
      </c>
      <c r="D381" s="208" t="s">
        <v>531</v>
      </c>
      <c r="E381" s="245" t="s">
        <v>4539</v>
      </c>
      <c r="F381" s="44">
        <v>1</v>
      </c>
      <c r="G381" s="215">
        <v>2050</v>
      </c>
      <c r="H381" s="215">
        <f t="shared" si="6"/>
        <v>2050</v>
      </c>
      <c r="I381" s="205"/>
      <c r="J381" s="211" t="s">
        <v>1531</v>
      </c>
      <c r="K381" s="76" t="s">
        <v>4138</v>
      </c>
      <c r="L381" s="44"/>
      <c r="M381" s="207">
        <v>43914</v>
      </c>
      <c r="N381" s="208"/>
      <c r="O381" s="44"/>
      <c r="P381" s="207">
        <v>43920</v>
      </c>
      <c r="Q381" s="210"/>
    </row>
    <row r="382" spans="2:17" s="249" customFormat="1" ht="19.7" customHeight="1">
      <c r="B382" s="208">
        <v>13</v>
      </c>
      <c r="C382" s="208" t="s">
        <v>531</v>
      </c>
      <c r="D382" s="208" t="s">
        <v>531</v>
      </c>
      <c r="E382" s="245" t="s">
        <v>4540</v>
      </c>
      <c r="F382" s="44">
        <v>2</v>
      </c>
      <c r="G382" s="215">
        <v>200</v>
      </c>
      <c r="H382" s="215">
        <f t="shared" si="6"/>
        <v>400</v>
      </c>
      <c r="I382" s="205"/>
      <c r="J382" s="211" t="s">
        <v>695</v>
      </c>
      <c r="K382" s="76" t="s">
        <v>4138</v>
      </c>
      <c r="L382" s="44"/>
      <c r="M382" s="207">
        <v>43914</v>
      </c>
      <c r="N382" s="208"/>
      <c r="O382" s="44"/>
      <c r="P382" s="207">
        <v>43920</v>
      </c>
      <c r="Q382" s="210"/>
    </row>
    <row r="383" spans="2:17" s="9" customFormat="1" ht="19.7" customHeight="1">
      <c r="B383" s="21"/>
      <c r="C383" s="21"/>
      <c r="D383" s="21"/>
      <c r="E383" s="75"/>
      <c r="F383" s="22"/>
      <c r="G383" s="266">
        <v>0</v>
      </c>
      <c r="H383" s="266">
        <f t="shared" si="6"/>
        <v>0</v>
      </c>
      <c r="I383" s="167"/>
      <c r="J383" s="31"/>
      <c r="K383" s="30"/>
      <c r="L383" s="22"/>
      <c r="M383" s="25"/>
      <c r="N383" s="21"/>
      <c r="O383" s="22"/>
      <c r="P383" s="25"/>
      <c r="Q383" s="26"/>
    </row>
    <row r="384" spans="2:17" s="9" customFormat="1" ht="19.7" customHeight="1">
      <c r="B384" s="21"/>
      <c r="C384" s="21"/>
      <c r="D384" s="21"/>
      <c r="E384" s="75"/>
      <c r="F384" s="22"/>
      <c r="G384" s="266">
        <v>0</v>
      </c>
      <c r="H384" s="266">
        <f t="shared" si="6"/>
        <v>0</v>
      </c>
      <c r="I384" s="167"/>
      <c r="J384" s="31"/>
      <c r="K384" s="22"/>
      <c r="L384" s="22"/>
      <c r="M384" s="25"/>
      <c r="N384" s="21"/>
      <c r="O384" s="22"/>
      <c r="P384" s="25"/>
      <c r="Q384" s="26"/>
    </row>
    <row r="385" spans="2:17" s="9" customFormat="1" ht="19.7" customHeight="1">
      <c r="B385" s="21"/>
      <c r="C385" s="21"/>
      <c r="D385" s="21"/>
      <c r="E385" s="75"/>
      <c r="F385" s="22"/>
      <c r="G385" s="266">
        <v>0</v>
      </c>
      <c r="H385" s="266">
        <f t="shared" si="6"/>
        <v>0</v>
      </c>
      <c r="I385" s="167"/>
      <c r="J385" s="31"/>
      <c r="K385" s="22"/>
      <c r="L385" s="22"/>
      <c r="M385" s="25"/>
      <c r="N385" s="21"/>
      <c r="O385" s="22"/>
      <c r="P385" s="25"/>
      <c r="Q385" s="26"/>
    </row>
    <row r="386" spans="2:17" s="9" customFormat="1" ht="19.7" customHeight="1">
      <c r="B386" s="21"/>
      <c r="C386" s="21"/>
      <c r="D386" s="21"/>
      <c r="E386" s="75"/>
      <c r="F386" s="22"/>
      <c r="G386" s="266">
        <v>0</v>
      </c>
      <c r="H386" s="266">
        <f t="shared" si="6"/>
        <v>0</v>
      </c>
      <c r="I386" s="167"/>
      <c r="J386" s="31"/>
      <c r="K386" s="30"/>
      <c r="L386" s="22"/>
      <c r="M386" s="25"/>
      <c r="N386" s="21"/>
      <c r="O386" s="22"/>
      <c r="P386" s="25"/>
      <c r="Q386" s="26"/>
    </row>
    <row r="387" spans="2:17" s="9" customFormat="1" ht="19.7" customHeight="1">
      <c r="B387" s="21"/>
      <c r="C387" s="21"/>
      <c r="D387" s="21"/>
      <c r="E387" s="75"/>
      <c r="F387" s="22"/>
      <c r="G387" s="266">
        <v>0</v>
      </c>
      <c r="H387" s="266">
        <f t="shared" si="6"/>
        <v>0</v>
      </c>
      <c r="I387" s="167"/>
      <c r="J387" s="31"/>
      <c r="K387" s="22"/>
      <c r="L387" s="22"/>
      <c r="M387" s="25"/>
      <c r="N387" s="21"/>
      <c r="O387" s="22"/>
      <c r="P387" s="25"/>
      <c r="Q387" s="26"/>
    </row>
    <row r="388" spans="2:17" s="9" customFormat="1" ht="19.7" customHeight="1">
      <c r="B388" s="21"/>
      <c r="C388" s="21"/>
      <c r="D388" s="21"/>
      <c r="E388" s="75"/>
      <c r="F388" s="22"/>
      <c r="G388" s="266">
        <v>0</v>
      </c>
      <c r="H388" s="266">
        <f t="shared" si="6"/>
        <v>0</v>
      </c>
      <c r="I388" s="167"/>
      <c r="J388" s="31"/>
      <c r="K388" s="22"/>
      <c r="L388" s="22"/>
      <c r="M388" s="25"/>
      <c r="N388" s="21"/>
      <c r="O388" s="22"/>
      <c r="P388" s="25"/>
      <c r="Q388" s="26"/>
    </row>
    <row r="389" spans="2:17">
      <c r="G389" s="3"/>
      <c r="H389" s="3"/>
    </row>
  </sheetData>
  <autoFilter ref="B8:O388" xr:uid="{2D76E4E9-36EA-4977-BAE3-03EAA7C4A4CA}"/>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A085-030E-4AC3-809C-82012F9B8B91}">
  <sheetPr>
    <pageSetUpPr fitToPage="1"/>
  </sheetPr>
  <dimension ref="B2:R83"/>
  <sheetViews>
    <sheetView zoomScale="60" zoomScaleNormal="60" workbookViewId="0">
      <pane xSplit="10" ySplit="8" topLeftCell="P9" activePane="bottomRight" state="frozen"/>
      <selection pane="topRight" activeCell="K1" sqref="K1"/>
      <selection pane="bottomLeft" activeCell="A9" sqref="A9"/>
      <selection pane="bottomRight" activeCell="R24" sqref="R24"/>
    </sheetView>
  </sheetViews>
  <sheetFormatPr defaultRowHeight="12"/>
  <cols>
    <col min="1" max="1" width="2.625" style="1392" customWidth="1"/>
    <col min="2" max="2" width="30.625" style="1390" customWidth="1"/>
    <col min="3" max="4" width="14.625" style="1392" bestFit="1" customWidth="1"/>
    <col min="5" max="5" width="39.875" style="1390" customWidth="1"/>
    <col min="6" max="6" width="7.125" style="1385" customWidth="1"/>
    <col min="7" max="8" width="10.375" style="1395" bestFit="1" customWidth="1"/>
    <col min="9" max="9" width="13.625" style="1391" bestFit="1" customWidth="1"/>
    <col min="10" max="10" width="54" style="1390" customWidth="1"/>
    <col min="11" max="11" width="42.125" style="1390" customWidth="1"/>
    <col min="12" max="12" width="13.5" style="1390" bestFit="1" customWidth="1"/>
    <col min="13" max="13" width="13.75" style="1391" customWidth="1"/>
    <col min="14" max="14" width="13.75" style="1392" customWidth="1"/>
    <col min="15" max="15" width="13.25" style="1391" customWidth="1"/>
    <col min="16" max="16" width="19.5" style="1393" customWidth="1"/>
    <col min="17" max="17" width="17.375" style="1394" customWidth="1"/>
    <col min="18" max="18" width="16.625" style="1392" customWidth="1"/>
    <col min="19" max="256" width="9" style="1392"/>
    <col min="257" max="257" width="2.625" style="1392" customWidth="1"/>
    <col min="258" max="258" width="30.625" style="1392" customWidth="1"/>
    <col min="259" max="260" width="14.625" style="1392" bestFit="1" customWidth="1"/>
    <col min="261" max="261" width="39.875" style="1392" customWidth="1"/>
    <col min="262" max="262" width="7.125" style="1392" customWidth="1"/>
    <col min="263" max="264" width="10.375" style="1392" bestFit="1" customWidth="1"/>
    <col min="265" max="265" width="13.625" style="1392" bestFit="1" customWidth="1"/>
    <col min="266" max="266" width="54" style="1392" customWidth="1"/>
    <col min="267" max="267" width="42.125" style="1392" customWidth="1"/>
    <col min="268" max="268" width="13.5" style="1392" bestFit="1" customWidth="1"/>
    <col min="269" max="270" width="13.75" style="1392" customWidth="1"/>
    <col min="271" max="271" width="13.25" style="1392" customWidth="1"/>
    <col min="272" max="272" width="19.5" style="1392" customWidth="1"/>
    <col min="273" max="273" width="17.375" style="1392" customWidth="1"/>
    <col min="274" max="274" width="16.625" style="1392" customWidth="1"/>
    <col min="275" max="512" width="9" style="1392"/>
    <col min="513" max="513" width="2.625" style="1392" customWidth="1"/>
    <col min="514" max="514" width="30.625" style="1392" customWidth="1"/>
    <col min="515" max="516" width="14.625" style="1392" bestFit="1" customWidth="1"/>
    <col min="517" max="517" width="39.875" style="1392" customWidth="1"/>
    <col min="518" max="518" width="7.125" style="1392" customWidth="1"/>
    <col min="519" max="520" width="10.375" style="1392" bestFit="1" customWidth="1"/>
    <col min="521" max="521" width="13.625" style="1392" bestFit="1" customWidth="1"/>
    <col min="522" max="522" width="54" style="1392" customWidth="1"/>
    <col min="523" max="523" width="42.125" style="1392" customWidth="1"/>
    <col min="524" max="524" width="13.5" style="1392" bestFit="1" customWidth="1"/>
    <col min="525" max="526" width="13.75" style="1392" customWidth="1"/>
    <col min="527" max="527" width="13.25" style="1392" customWidth="1"/>
    <col min="528" max="528" width="19.5" style="1392" customWidth="1"/>
    <col min="529" max="529" width="17.375" style="1392" customWidth="1"/>
    <col min="530" max="530" width="16.625" style="1392" customWidth="1"/>
    <col min="531" max="768" width="9" style="1392"/>
    <col min="769" max="769" width="2.625" style="1392" customWidth="1"/>
    <col min="770" max="770" width="30.625" style="1392" customWidth="1"/>
    <col min="771" max="772" width="14.625" style="1392" bestFit="1" customWidth="1"/>
    <col min="773" max="773" width="39.875" style="1392" customWidth="1"/>
    <col min="774" max="774" width="7.125" style="1392" customWidth="1"/>
    <col min="775" max="776" width="10.375" style="1392" bestFit="1" customWidth="1"/>
    <col min="777" max="777" width="13.625" style="1392" bestFit="1" customWidth="1"/>
    <col min="778" max="778" width="54" style="1392" customWidth="1"/>
    <col min="779" max="779" width="42.125" style="1392" customWidth="1"/>
    <col min="780" max="780" width="13.5" style="1392" bestFit="1" customWidth="1"/>
    <col min="781" max="782" width="13.75" style="1392" customWidth="1"/>
    <col min="783" max="783" width="13.25" style="1392" customWidth="1"/>
    <col min="784" max="784" width="19.5" style="1392" customWidth="1"/>
    <col min="785" max="785" width="17.375" style="1392" customWidth="1"/>
    <col min="786" max="786" width="16.625" style="1392" customWidth="1"/>
    <col min="787" max="1024" width="9" style="1392"/>
    <col min="1025" max="1025" width="2.625" style="1392" customWidth="1"/>
    <col min="1026" max="1026" width="30.625" style="1392" customWidth="1"/>
    <col min="1027" max="1028" width="14.625" style="1392" bestFit="1" customWidth="1"/>
    <col min="1029" max="1029" width="39.875" style="1392" customWidth="1"/>
    <col min="1030" max="1030" width="7.125" style="1392" customWidth="1"/>
    <col min="1031" max="1032" width="10.375" style="1392" bestFit="1" customWidth="1"/>
    <col min="1033" max="1033" width="13.625" style="1392" bestFit="1" customWidth="1"/>
    <col min="1034" max="1034" width="54" style="1392" customWidth="1"/>
    <col min="1035" max="1035" width="42.125" style="1392" customWidth="1"/>
    <col min="1036" max="1036" width="13.5" style="1392" bestFit="1" customWidth="1"/>
    <col min="1037" max="1038" width="13.75" style="1392" customWidth="1"/>
    <col min="1039" max="1039" width="13.25" style="1392" customWidth="1"/>
    <col min="1040" max="1040" width="19.5" style="1392" customWidth="1"/>
    <col min="1041" max="1041" width="17.375" style="1392" customWidth="1"/>
    <col min="1042" max="1042" width="16.625" style="1392" customWidth="1"/>
    <col min="1043" max="1280" width="9" style="1392"/>
    <col min="1281" max="1281" width="2.625" style="1392" customWidth="1"/>
    <col min="1282" max="1282" width="30.625" style="1392" customWidth="1"/>
    <col min="1283" max="1284" width="14.625" style="1392" bestFit="1" customWidth="1"/>
    <col min="1285" max="1285" width="39.875" style="1392" customWidth="1"/>
    <col min="1286" max="1286" width="7.125" style="1392" customWidth="1"/>
    <col min="1287" max="1288" width="10.375" style="1392" bestFit="1" customWidth="1"/>
    <col min="1289" max="1289" width="13.625" style="1392" bestFit="1" customWidth="1"/>
    <col min="1290" max="1290" width="54" style="1392" customWidth="1"/>
    <col min="1291" max="1291" width="42.125" style="1392" customWidth="1"/>
    <col min="1292" max="1292" width="13.5" style="1392" bestFit="1" customWidth="1"/>
    <col min="1293" max="1294" width="13.75" style="1392" customWidth="1"/>
    <col min="1295" max="1295" width="13.25" style="1392" customWidth="1"/>
    <col min="1296" max="1296" width="19.5" style="1392" customWidth="1"/>
    <col min="1297" max="1297" width="17.375" style="1392" customWidth="1"/>
    <col min="1298" max="1298" width="16.625" style="1392" customWidth="1"/>
    <col min="1299" max="1536" width="9" style="1392"/>
    <col min="1537" max="1537" width="2.625" style="1392" customWidth="1"/>
    <col min="1538" max="1538" width="30.625" style="1392" customWidth="1"/>
    <col min="1539" max="1540" width="14.625" style="1392" bestFit="1" customWidth="1"/>
    <col min="1541" max="1541" width="39.875" style="1392" customWidth="1"/>
    <col min="1542" max="1542" width="7.125" style="1392" customWidth="1"/>
    <col min="1543" max="1544" width="10.375" style="1392" bestFit="1" customWidth="1"/>
    <col min="1545" max="1545" width="13.625" style="1392" bestFit="1" customWidth="1"/>
    <col min="1546" max="1546" width="54" style="1392" customWidth="1"/>
    <col min="1547" max="1547" width="42.125" style="1392" customWidth="1"/>
    <col min="1548" max="1548" width="13.5" style="1392" bestFit="1" customWidth="1"/>
    <col min="1549" max="1550" width="13.75" style="1392" customWidth="1"/>
    <col min="1551" max="1551" width="13.25" style="1392" customWidth="1"/>
    <col min="1552" max="1552" width="19.5" style="1392" customWidth="1"/>
    <col min="1553" max="1553" width="17.375" style="1392" customWidth="1"/>
    <col min="1554" max="1554" width="16.625" style="1392" customWidth="1"/>
    <col min="1555" max="1792" width="9" style="1392"/>
    <col min="1793" max="1793" width="2.625" style="1392" customWidth="1"/>
    <col min="1794" max="1794" width="30.625" style="1392" customWidth="1"/>
    <col min="1795" max="1796" width="14.625" style="1392" bestFit="1" customWidth="1"/>
    <col min="1797" max="1797" width="39.875" style="1392" customWidth="1"/>
    <col min="1798" max="1798" width="7.125" style="1392" customWidth="1"/>
    <col min="1799" max="1800" width="10.375" style="1392" bestFit="1" customWidth="1"/>
    <col min="1801" max="1801" width="13.625" style="1392" bestFit="1" customWidth="1"/>
    <col min="1802" max="1802" width="54" style="1392" customWidth="1"/>
    <col min="1803" max="1803" width="42.125" style="1392" customWidth="1"/>
    <col min="1804" max="1804" width="13.5" style="1392" bestFit="1" customWidth="1"/>
    <col min="1805" max="1806" width="13.75" style="1392" customWidth="1"/>
    <col min="1807" max="1807" width="13.25" style="1392" customWidth="1"/>
    <col min="1808" max="1808" width="19.5" style="1392" customWidth="1"/>
    <col min="1809" max="1809" width="17.375" style="1392" customWidth="1"/>
    <col min="1810" max="1810" width="16.625" style="1392" customWidth="1"/>
    <col min="1811" max="2048" width="9" style="1392"/>
    <col min="2049" max="2049" width="2.625" style="1392" customWidth="1"/>
    <col min="2050" max="2050" width="30.625" style="1392" customWidth="1"/>
    <col min="2051" max="2052" width="14.625" style="1392" bestFit="1" customWidth="1"/>
    <col min="2053" max="2053" width="39.875" style="1392" customWidth="1"/>
    <col min="2054" max="2054" width="7.125" style="1392" customWidth="1"/>
    <col min="2055" max="2056" width="10.375" style="1392" bestFit="1" customWidth="1"/>
    <col min="2057" max="2057" width="13.625" style="1392" bestFit="1" customWidth="1"/>
    <col min="2058" max="2058" width="54" style="1392" customWidth="1"/>
    <col min="2059" max="2059" width="42.125" style="1392" customWidth="1"/>
    <col min="2060" max="2060" width="13.5" style="1392" bestFit="1" customWidth="1"/>
    <col min="2061" max="2062" width="13.75" style="1392" customWidth="1"/>
    <col min="2063" max="2063" width="13.25" style="1392" customWidth="1"/>
    <col min="2064" max="2064" width="19.5" style="1392" customWidth="1"/>
    <col min="2065" max="2065" width="17.375" style="1392" customWidth="1"/>
    <col min="2066" max="2066" width="16.625" style="1392" customWidth="1"/>
    <col min="2067" max="2304" width="9" style="1392"/>
    <col min="2305" max="2305" width="2.625" style="1392" customWidth="1"/>
    <col min="2306" max="2306" width="30.625" style="1392" customWidth="1"/>
    <col min="2307" max="2308" width="14.625" style="1392" bestFit="1" customWidth="1"/>
    <col min="2309" max="2309" width="39.875" style="1392" customWidth="1"/>
    <col min="2310" max="2310" width="7.125" style="1392" customWidth="1"/>
    <col min="2311" max="2312" width="10.375" style="1392" bestFit="1" customWidth="1"/>
    <col min="2313" max="2313" width="13.625" style="1392" bestFit="1" customWidth="1"/>
    <col min="2314" max="2314" width="54" style="1392" customWidth="1"/>
    <col min="2315" max="2315" width="42.125" style="1392" customWidth="1"/>
    <col min="2316" max="2316" width="13.5" style="1392" bestFit="1" customWidth="1"/>
    <col min="2317" max="2318" width="13.75" style="1392" customWidth="1"/>
    <col min="2319" max="2319" width="13.25" style="1392" customWidth="1"/>
    <col min="2320" max="2320" width="19.5" style="1392" customWidth="1"/>
    <col min="2321" max="2321" width="17.375" style="1392" customWidth="1"/>
    <col min="2322" max="2322" width="16.625" style="1392" customWidth="1"/>
    <col min="2323" max="2560" width="9" style="1392"/>
    <col min="2561" max="2561" width="2.625" style="1392" customWidth="1"/>
    <col min="2562" max="2562" width="30.625" style="1392" customWidth="1"/>
    <col min="2563" max="2564" width="14.625" style="1392" bestFit="1" customWidth="1"/>
    <col min="2565" max="2565" width="39.875" style="1392" customWidth="1"/>
    <col min="2566" max="2566" width="7.125" style="1392" customWidth="1"/>
    <col min="2567" max="2568" width="10.375" style="1392" bestFit="1" customWidth="1"/>
    <col min="2569" max="2569" width="13.625" style="1392" bestFit="1" customWidth="1"/>
    <col min="2570" max="2570" width="54" style="1392" customWidth="1"/>
    <col min="2571" max="2571" width="42.125" style="1392" customWidth="1"/>
    <col min="2572" max="2572" width="13.5" style="1392" bestFit="1" customWidth="1"/>
    <col min="2573" max="2574" width="13.75" style="1392" customWidth="1"/>
    <col min="2575" max="2575" width="13.25" style="1392" customWidth="1"/>
    <col min="2576" max="2576" width="19.5" style="1392" customWidth="1"/>
    <col min="2577" max="2577" width="17.375" style="1392" customWidth="1"/>
    <col min="2578" max="2578" width="16.625" style="1392" customWidth="1"/>
    <col min="2579" max="2816" width="9" style="1392"/>
    <col min="2817" max="2817" width="2.625" style="1392" customWidth="1"/>
    <col min="2818" max="2818" width="30.625" style="1392" customWidth="1"/>
    <col min="2819" max="2820" width="14.625" style="1392" bestFit="1" customWidth="1"/>
    <col min="2821" max="2821" width="39.875" style="1392" customWidth="1"/>
    <col min="2822" max="2822" width="7.125" style="1392" customWidth="1"/>
    <col min="2823" max="2824" width="10.375" style="1392" bestFit="1" customWidth="1"/>
    <col min="2825" max="2825" width="13.625" style="1392" bestFit="1" customWidth="1"/>
    <col min="2826" max="2826" width="54" style="1392" customWidth="1"/>
    <col min="2827" max="2827" width="42.125" style="1392" customWidth="1"/>
    <col min="2828" max="2828" width="13.5" style="1392" bestFit="1" customWidth="1"/>
    <col min="2829" max="2830" width="13.75" style="1392" customWidth="1"/>
    <col min="2831" max="2831" width="13.25" style="1392" customWidth="1"/>
    <col min="2832" max="2832" width="19.5" style="1392" customWidth="1"/>
    <col min="2833" max="2833" width="17.375" style="1392" customWidth="1"/>
    <col min="2834" max="2834" width="16.625" style="1392" customWidth="1"/>
    <col min="2835" max="3072" width="9" style="1392"/>
    <col min="3073" max="3073" width="2.625" style="1392" customWidth="1"/>
    <col min="3074" max="3074" width="30.625" style="1392" customWidth="1"/>
    <col min="3075" max="3076" width="14.625" style="1392" bestFit="1" customWidth="1"/>
    <col min="3077" max="3077" width="39.875" style="1392" customWidth="1"/>
    <col min="3078" max="3078" width="7.125" style="1392" customWidth="1"/>
    <col min="3079" max="3080" width="10.375" style="1392" bestFit="1" customWidth="1"/>
    <col min="3081" max="3081" width="13.625" style="1392" bestFit="1" customWidth="1"/>
    <col min="3082" max="3082" width="54" style="1392" customWidth="1"/>
    <col min="3083" max="3083" width="42.125" style="1392" customWidth="1"/>
    <col min="3084" max="3084" width="13.5" style="1392" bestFit="1" customWidth="1"/>
    <col min="3085" max="3086" width="13.75" style="1392" customWidth="1"/>
    <col min="3087" max="3087" width="13.25" style="1392" customWidth="1"/>
    <col min="3088" max="3088" width="19.5" style="1392" customWidth="1"/>
    <col min="3089" max="3089" width="17.375" style="1392" customWidth="1"/>
    <col min="3090" max="3090" width="16.625" style="1392" customWidth="1"/>
    <col min="3091" max="3328" width="9" style="1392"/>
    <col min="3329" max="3329" width="2.625" style="1392" customWidth="1"/>
    <col min="3330" max="3330" width="30.625" style="1392" customWidth="1"/>
    <col min="3331" max="3332" width="14.625" style="1392" bestFit="1" customWidth="1"/>
    <col min="3333" max="3333" width="39.875" style="1392" customWidth="1"/>
    <col min="3334" max="3334" width="7.125" style="1392" customWidth="1"/>
    <col min="3335" max="3336" width="10.375" style="1392" bestFit="1" customWidth="1"/>
    <col min="3337" max="3337" width="13.625" style="1392" bestFit="1" customWidth="1"/>
    <col min="3338" max="3338" width="54" style="1392" customWidth="1"/>
    <col min="3339" max="3339" width="42.125" style="1392" customWidth="1"/>
    <col min="3340" max="3340" width="13.5" style="1392" bestFit="1" customWidth="1"/>
    <col min="3341" max="3342" width="13.75" style="1392" customWidth="1"/>
    <col min="3343" max="3343" width="13.25" style="1392" customWidth="1"/>
    <col min="3344" max="3344" width="19.5" style="1392" customWidth="1"/>
    <col min="3345" max="3345" width="17.375" style="1392" customWidth="1"/>
    <col min="3346" max="3346" width="16.625" style="1392" customWidth="1"/>
    <col min="3347" max="3584" width="9" style="1392"/>
    <col min="3585" max="3585" width="2.625" style="1392" customWidth="1"/>
    <col min="3586" max="3586" width="30.625" style="1392" customWidth="1"/>
    <col min="3587" max="3588" width="14.625" style="1392" bestFit="1" customWidth="1"/>
    <col min="3589" max="3589" width="39.875" style="1392" customWidth="1"/>
    <col min="3590" max="3590" width="7.125" style="1392" customWidth="1"/>
    <col min="3591" max="3592" width="10.375" style="1392" bestFit="1" customWidth="1"/>
    <col min="3593" max="3593" width="13.625" style="1392" bestFit="1" customWidth="1"/>
    <col min="3594" max="3594" width="54" style="1392" customWidth="1"/>
    <col min="3595" max="3595" width="42.125" style="1392" customWidth="1"/>
    <col min="3596" max="3596" width="13.5" style="1392" bestFit="1" customWidth="1"/>
    <col min="3597" max="3598" width="13.75" style="1392" customWidth="1"/>
    <col min="3599" max="3599" width="13.25" style="1392" customWidth="1"/>
    <col min="3600" max="3600" width="19.5" style="1392" customWidth="1"/>
    <col min="3601" max="3601" width="17.375" style="1392" customWidth="1"/>
    <col min="3602" max="3602" width="16.625" style="1392" customWidth="1"/>
    <col min="3603" max="3840" width="9" style="1392"/>
    <col min="3841" max="3841" width="2.625" style="1392" customWidth="1"/>
    <col min="3842" max="3842" width="30.625" style="1392" customWidth="1"/>
    <col min="3843" max="3844" width="14.625" style="1392" bestFit="1" customWidth="1"/>
    <col min="3845" max="3845" width="39.875" style="1392" customWidth="1"/>
    <col min="3846" max="3846" width="7.125" style="1392" customWidth="1"/>
    <col min="3847" max="3848" width="10.375" style="1392" bestFit="1" customWidth="1"/>
    <col min="3849" max="3849" width="13.625" style="1392" bestFit="1" customWidth="1"/>
    <col min="3850" max="3850" width="54" style="1392" customWidth="1"/>
    <col min="3851" max="3851" width="42.125" style="1392" customWidth="1"/>
    <col min="3852" max="3852" width="13.5" style="1392" bestFit="1" customWidth="1"/>
    <col min="3853" max="3854" width="13.75" style="1392" customWidth="1"/>
    <col min="3855" max="3855" width="13.25" style="1392" customWidth="1"/>
    <col min="3856" max="3856" width="19.5" style="1392" customWidth="1"/>
    <col min="3857" max="3857" width="17.375" style="1392" customWidth="1"/>
    <col min="3858" max="3858" width="16.625" style="1392" customWidth="1"/>
    <col min="3859" max="4096" width="9" style="1392"/>
    <col min="4097" max="4097" width="2.625" style="1392" customWidth="1"/>
    <col min="4098" max="4098" width="30.625" style="1392" customWidth="1"/>
    <col min="4099" max="4100" width="14.625" style="1392" bestFit="1" customWidth="1"/>
    <col min="4101" max="4101" width="39.875" style="1392" customWidth="1"/>
    <col min="4102" max="4102" width="7.125" style="1392" customWidth="1"/>
    <col min="4103" max="4104" width="10.375" style="1392" bestFit="1" customWidth="1"/>
    <col min="4105" max="4105" width="13.625" style="1392" bestFit="1" customWidth="1"/>
    <col min="4106" max="4106" width="54" style="1392" customWidth="1"/>
    <col min="4107" max="4107" width="42.125" style="1392" customWidth="1"/>
    <col min="4108" max="4108" width="13.5" style="1392" bestFit="1" customWidth="1"/>
    <col min="4109" max="4110" width="13.75" style="1392" customWidth="1"/>
    <col min="4111" max="4111" width="13.25" style="1392" customWidth="1"/>
    <col min="4112" max="4112" width="19.5" style="1392" customWidth="1"/>
    <col min="4113" max="4113" width="17.375" style="1392" customWidth="1"/>
    <col min="4114" max="4114" width="16.625" style="1392" customWidth="1"/>
    <col min="4115" max="4352" width="9" style="1392"/>
    <col min="4353" max="4353" width="2.625" style="1392" customWidth="1"/>
    <col min="4354" max="4354" width="30.625" style="1392" customWidth="1"/>
    <col min="4355" max="4356" width="14.625" style="1392" bestFit="1" customWidth="1"/>
    <col min="4357" max="4357" width="39.875" style="1392" customWidth="1"/>
    <col min="4358" max="4358" width="7.125" style="1392" customWidth="1"/>
    <col min="4359" max="4360" width="10.375" style="1392" bestFit="1" customWidth="1"/>
    <col min="4361" max="4361" width="13.625" style="1392" bestFit="1" customWidth="1"/>
    <col min="4362" max="4362" width="54" style="1392" customWidth="1"/>
    <col min="4363" max="4363" width="42.125" style="1392" customWidth="1"/>
    <col min="4364" max="4364" width="13.5" style="1392" bestFit="1" customWidth="1"/>
    <col min="4365" max="4366" width="13.75" style="1392" customWidth="1"/>
    <col min="4367" max="4367" width="13.25" style="1392" customWidth="1"/>
    <col min="4368" max="4368" width="19.5" style="1392" customWidth="1"/>
    <col min="4369" max="4369" width="17.375" style="1392" customWidth="1"/>
    <col min="4370" max="4370" width="16.625" style="1392" customWidth="1"/>
    <col min="4371" max="4608" width="9" style="1392"/>
    <col min="4609" max="4609" width="2.625" style="1392" customWidth="1"/>
    <col min="4610" max="4610" width="30.625" style="1392" customWidth="1"/>
    <col min="4611" max="4612" width="14.625" style="1392" bestFit="1" customWidth="1"/>
    <col min="4613" max="4613" width="39.875" style="1392" customWidth="1"/>
    <col min="4614" max="4614" width="7.125" style="1392" customWidth="1"/>
    <col min="4615" max="4616" width="10.375" style="1392" bestFit="1" customWidth="1"/>
    <col min="4617" max="4617" width="13.625" style="1392" bestFit="1" customWidth="1"/>
    <col min="4618" max="4618" width="54" style="1392" customWidth="1"/>
    <col min="4619" max="4619" width="42.125" style="1392" customWidth="1"/>
    <col min="4620" max="4620" width="13.5" style="1392" bestFit="1" customWidth="1"/>
    <col min="4621" max="4622" width="13.75" style="1392" customWidth="1"/>
    <col min="4623" max="4623" width="13.25" style="1392" customWidth="1"/>
    <col min="4624" max="4624" width="19.5" style="1392" customWidth="1"/>
    <col min="4625" max="4625" width="17.375" style="1392" customWidth="1"/>
    <col min="4626" max="4626" width="16.625" style="1392" customWidth="1"/>
    <col min="4627" max="4864" width="9" style="1392"/>
    <col min="4865" max="4865" width="2.625" style="1392" customWidth="1"/>
    <col min="4866" max="4866" width="30.625" style="1392" customWidth="1"/>
    <col min="4867" max="4868" width="14.625" style="1392" bestFit="1" customWidth="1"/>
    <col min="4869" max="4869" width="39.875" style="1392" customWidth="1"/>
    <col min="4870" max="4870" width="7.125" style="1392" customWidth="1"/>
    <col min="4871" max="4872" width="10.375" style="1392" bestFit="1" customWidth="1"/>
    <col min="4873" max="4873" width="13.625" style="1392" bestFit="1" customWidth="1"/>
    <col min="4874" max="4874" width="54" style="1392" customWidth="1"/>
    <col min="4875" max="4875" width="42.125" style="1392" customWidth="1"/>
    <col min="4876" max="4876" width="13.5" style="1392" bestFit="1" customWidth="1"/>
    <col min="4877" max="4878" width="13.75" style="1392" customWidth="1"/>
    <col min="4879" max="4879" width="13.25" style="1392" customWidth="1"/>
    <col min="4880" max="4880" width="19.5" style="1392" customWidth="1"/>
    <col min="4881" max="4881" width="17.375" style="1392" customWidth="1"/>
    <col min="4882" max="4882" width="16.625" style="1392" customWidth="1"/>
    <col min="4883" max="5120" width="9" style="1392"/>
    <col min="5121" max="5121" width="2.625" style="1392" customWidth="1"/>
    <col min="5122" max="5122" width="30.625" style="1392" customWidth="1"/>
    <col min="5123" max="5124" width="14.625" style="1392" bestFit="1" customWidth="1"/>
    <col min="5125" max="5125" width="39.875" style="1392" customWidth="1"/>
    <col min="5126" max="5126" width="7.125" style="1392" customWidth="1"/>
    <col min="5127" max="5128" width="10.375" style="1392" bestFit="1" customWidth="1"/>
    <col min="5129" max="5129" width="13.625" style="1392" bestFit="1" customWidth="1"/>
    <col min="5130" max="5130" width="54" style="1392" customWidth="1"/>
    <col min="5131" max="5131" width="42.125" style="1392" customWidth="1"/>
    <col min="5132" max="5132" width="13.5" style="1392" bestFit="1" customWidth="1"/>
    <col min="5133" max="5134" width="13.75" style="1392" customWidth="1"/>
    <col min="5135" max="5135" width="13.25" style="1392" customWidth="1"/>
    <col min="5136" max="5136" width="19.5" style="1392" customWidth="1"/>
    <col min="5137" max="5137" width="17.375" style="1392" customWidth="1"/>
    <col min="5138" max="5138" width="16.625" style="1392" customWidth="1"/>
    <col min="5139" max="5376" width="9" style="1392"/>
    <col min="5377" max="5377" width="2.625" style="1392" customWidth="1"/>
    <col min="5378" max="5378" width="30.625" style="1392" customWidth="1"/>
    <col min="5379" max="5380" width="14.625" style="1392" bestFit="1" customWidth="1"/>
    <col min="5381" max="5381" width="39.875" style="1392" customWidth="1"/>
    <col min="5382" max="5382" width="7.125" style="1392" customWidth="1"/>
    <col min="5383" max="5384" width="10.375" style="1392" bestFit="1" customWidth="1"/>
    <col min="5385" max="5385" width="13.625" style="1392" bestFit="1" customWidth="1"/>
    <col min="5386" max="5386" width="54" style="1392" customWidth="1"/>
    <col min="5387" max="5387" width="42.125" style="1392" customWidth="1"/>
    <col min="5388" max="5388" width="13.5" style="1392" bestFit="1" customWidth="1"/>
    <col min="5389" max="5390" width="13.75" style="1392" customWidth="1"/>
    <col min="5391" max="5391" width="13.25" style="1392" customWidth="1"/>
    <col min="5392" max="5392" width="19.5" style="1392" customWidth="1"/>
    <col min="5393" max="5393" width="17.375" style="1392" customWidth="1"/>
    <col min="5394" max="5394" width="16.625" style="1392" customWidth="1"/>
    <col min="5395" max="5632" width="9" style="1392"/>
    <col min="5633" max="5633" width="2.625" style="1392" customWidth="1"/>
    <col min="5634" max="5634" width="30.625" style="1392" customWidth="1"/>
    <col min="5635" max="5636" width="14.625" style="1392" bestFit="1" customWidth="1"/>
    <col min="5637" max="5637" width="39.875" style="1392" customWidth="1"/>
    <col min="5638" max="5638" width="7.125" style="1392" customWidth="1"/>
    <col min="5639" max="5640" width="10.375" style="1392" bestFit="1" customWidth="1"/>
    <col min="5641" max="5641" width="13.625" style="1392" bestFit="1" customWidth="1"/>
    <col min="5642" max="5642" width="54" style="1392" customWidth="1"/>
    <col min="5643" max="5643" width="42.125" style="1392" customWidth="1"/>
    <col min="5644" max="5644" width="13.5" style="1392" bestFit="1" customWidth="1"/>
    <col min="5645" max="5646" width="13.75" style="1392" customWidth="1"/>
    <col min="5647" max="5647" width="13.25" style="1392" customWidth="1"/>
    <col min="5648" max="5648" width="19.5" style="1392" customWidth="1"/>
    <col min="5649" max="5649" width="17.375" style="1392" customWidth="1"/>
    <col min="5650" max="5650" width="16.625" style="1392" customWidth="1"/>
    <col min="5651" max="5888" width="9" style="1392"/>
    <col min="5889" max="5889" width="2.625" style="1392" customWidth="1"/>
    <col min="5890" max="5890" width="30.625" style="1392" customWidth="1"/>
    <col min="5891" max="5892" width="14.625" style="1392" bestFit="1" customWidth="1"/>
    <col min="5893" max="5893" width="39.875" style="1392" customWidth="1"/>
    <col min="5894" max="5894" width="7.125" style="1392" customWidth="1"/>
    <col min="5895" max="5896" width="10.375" style="1392" bestFit="1" customWidth="1"/>
    <col min="5897" max="5897" width="13.625" style="1392" bestFit="1" customWidth="1"/>
    <col min="5898" max="5898" width="54" style="1392" customWidth="1"/>
    <col min="5899" max="5899" width="42.125" style="1392" customWidth="1"/>
    <col min="5900" max="5900" width="13.5" style="1392" bestFit="1" customWidth="1"/>
    <col min="5901" max="5902" width="13.75" style="1392" customWidth="1"/>
    <col min="5903" max="5903" width="13.25" style="1392" customWidth="1"/>
    <col min="5904" max="5904" width="19.5" style="1392" customWidth="1"/>
    <col min="5905" max="5905" width="17.375" style="1392" customWidth="1"/>
    <col min="5906" max="5906" width="16.625" style="1392" customWidth="1"/>
    <col min="5907" max="6144" width="9" style="1392"/>
    <col min="6145" max="6145" width="2.625" style="1392" customWidth="1"/>
    <col min="6146" max="6146" width="30.625" style="1392" customWidth="1"/>
    <col min="6147" max="6148" width="14.625" style="1392" bestFit="1" customWidth="1"/>
    <col min="6149" max="6149" width="39.875" style="1392" customWidth="1"/>
    <col min="6150" max="6150" width="7.125" style="1392" customWidth="1"/>
    <col min="6151" max="6152" width="10.375" style="1392" bestFit="1" customWidth="1"/>
    <col min="6153" max="6153" width="13.625" style="1392" bestFit="1" customWidth="1"/>
    <col min="6154" max="6154" width="54" style="1392" customWidth="1"/>
    <col min="6155" max="6155" width="42.125" style="1392" customWidth="1"/>
    <col min="6156" max="6156" width="13.5" style="1392" bestFit="1" customWidth="1"/>
    <col min="6157" max="6158" width="13.75" style="1392" customWidth="1"/>
    <col min="6159" max="6159" width="13.25" style="1392" customWidth="1"/>
    <col min="6160" max="6160" width="19.5" style="1392" customWidth="1"/>
    <col min="6161" max="6161" width="17.375" style="1392" customWidth="1"/>
    <col min="6162" max="6162" width="16.625" style="1392" customWidth="1"/>
    <col min="6163" max="6400" width="9" style="1392"/>
    <col min="6401" max="6401" width="2.625" style="1392" customWidth="1"/>
    <col min="6402" max="6402" width="30.625" style="1392" customWidth="1"/>
    <col min="6403" max="6404" width="14.625" style="1392" bestFit="1" customWidth="1"/>
    <col min="6405" max="6405" width="39.875" style="1392" customWidth="1"/>
    <col min="6406" max="6406" width="7.125" style="1392" customWidth="1"/>
    <col min="6407" max="6408" width="10.375" style="1392" bestFit="1" customWidth="1"/>
    <col min="6409" max="6409" width="13.625" style="1392" bestFit="1" customWidth="1"/>
    <col min="6410" max="6410" width="54" style="1392" customWidth="1"/>
    <col min="6411" max="6411" width="42.125" style="1392" customWidth="1"/>
    <col min="6412" max="6412" width="13.5" style="1392" bestFit="1" customWidth="1"/>
    <col min="6413" max="6414" width="13.75" style="1392" customWidth="1"/>
    <col min="6415" max="6415" width="13.25" style="1392" customWidth="1"/>
    <col min="6416" max="6416" width="19.5" style="1392" customWidth="1"/>
    <col min="6417" max="6417" width="17.375" style="1392" customWidth="1"/>
    <col min="6418" max="6418" width="16.625" style="1392" customWidth="1"/>
    <col min="6419" max="6656" width="9" style="1392"/>
    <col min="6657" max="6657" width="2.625" style="1392" customWidth="1"/>
    <col min="6658" max="6658" width="30.625" style="1392" customWidth="1"/>
    <col min="6659" max="6660" width="14.625" style="1392" bestFit="1" customWidth="1"/>
    <col min="6661" max="6661" width="39.875" style="1392" customWidth="1"/>
    <col min="6662" max="6662" width="7.125" style="1392" customWidth="1"/>
    <col min="6663" max="6664" width="10.375" style="1392" bestFit="1" customWidth="1"/>
    <col min="6665" max="6665" width="13.625" style="1392" bestFit="1" customWidth="1"/>
    <col min="6666" max="6666" width="54" style="1392" customWidth="1"/>
    <col min="6667" max="6667" width="42.125" style="1392" customWidth="1"/>
    <col min="6668" max="6668" width="13.5" style="1392" bestFit="1" customWidth="1"/>
    <col min="6669" max="6670" width="13.75" style="1392" customWidth="1"/>
    <col min="6671" max="6671" width="13.25" style="1392" customWidth="1"/>
    <col min="6672" max="6672" width="19.5" style="1392" customWidth="1"/>
    <col min="6673" max="6673" width="17.375" style="1392" customWidth="1"/>
    <col min="6674" max="6674" width="16.625" style="1392" customWidth="1"/>
    <col min="6675" max="6912" width="9" style="1392"/>
    <col min="6913" max="6913" width="2.625" style="1392" customWidth="1"/>
    <col min="6914" max="6914" width="30.625" style="1392" customWidth="1"/>
    <col min="6915" max="6916" width="14.625" style="1392" bestFit="1" customWidth="1"/>
    <col min="6917" max="6917" width="39.875" style="1392" customWidth="1"/>
    <col min="6918" max="6918" width="7.125" style="1392" customWidth="1"/>
    <col min="6919" max="6920" width="10.375" style="1392" bestFit="1" customWidth="1"/>
    <col min="6921" max="6921" width="13.625" style="1392" bestFit="1" customWidth="1"/>
    <col min="6922" max="6922" width="54" style="1392" customWidth="1"/>
    <col min="6923" max="6923" width="42.125" style="1392" customWidth="1"/>
    <col min="6924" max="6924" width="13.5" style="1392" bestFit="1" customWidth="1"/>
    <col min="6925" max="6926" width="13.75" style="1392" customWidth="1"/>
    <col min="6927" max="6927" width="13.25" style="1392" customWidth="1"/>
    <col min="6928" max="6928" width="19.5" style="1392" customWidth="1"/>
    <col min="6929" max="6929" width="17.375" style="1392" customWidth="1"/>
    <col min="6930" max="6930" width="16.625" style="1392" customWidth="1"/>
    <col min="6931" max="7168" width="9" style="1392"/>
    <col min="7169" max="7169" width="2.625" style="1392" customWidth="1"/>
    <col min="7170" max="7170" width="30.625" style="1392" customWidth="1"/>
    <col min="7171" max="7172" width="14.625" style="1392" bestFit="1" customWidth="1"/>
    <col min="7173" max="7173" width="39.875" style="1392" customWidth="1"/>
    <col min="7174" max="7174" width="7.125" style="1392" customWidth="1"/>
    <col min="7175" max="7176" width="10.375" style="1392" bestFit="1" customWidth="1"/>
    <col min="7177" max="7177" width="13.625" style="1392" bestFit="1" customWidth="1"/>
    <col min="7178" max="7178" width="54" style="1392" customWidth="1"/>
    <col min="7179" max="7179" width="42.125" style="1392" customWidth="1"/>
    <col min="7180" max="7180" width="13.5" style="1392" bestFit="1" customWidth="1"/>
    <col min="7181" max="7182" width="13.75" style="1392" customWidth="1"/>
    <col min="7183" max="7183" width="13.25" style="1392" customWidth="1"/>
    <col min="7184" max="7184" width="19.5" style="1392" customWidth="1"/>
    <col min="7185" max="7185" width="17.375" style="1392" customWidth="1"/>
    <col min="7186" max="7186" width="16.625" style="1392" customWidth="1"/>
    <col min="7187" max="7424" width="9" style="1392"/>
    <col min="7425" max="7425" width="2.625" style="1392" customWidth="1"/>
    <col min="7426" max="7426" width="30.625" style="1392" customWidth="1"/>
    <col min="7427" max="7428" width="14.625" style="1392" bestFit="1" customWidth="1"/>
    <col min="7429" max="7429" width="39.875" style="1392" customWidth="1"/>
    <col min="7430" max="7430" width="7.125" style="1392" customWidth="1"/>
    <col min="7431" max="7432" width="10.375" style="1392" bestFit="1" customWidth="1"/>
    <col min="7433" max="7433" width="13.625" style="1392" bestFit="1" customWidth="1"/>
    <col min="7434" max="7434" width="54" style="1392" customWidth="1"/>
    <col min="7435" max="7435" width="42.125" style="1392" customWidth="1"/>
    <col min="7436" max="7436" width="13.5" style="1392" bestFit="1" customWidth="1"/>
    <col min="7437" max="7438" width="13.75" style="1392" customWidth="1"/>
    <col min="7439" max="7439" width="13.25" style="1392" customWidth="1"/>
    <col min="7440" max="7440" width="19.5" style="1392" customWidth="1"/>
    <col min="7441" max="7441" width="17.375" style="1392" customWidth="1"/>
    <col min="7442" max="7442" width="16.625" style="1392" customWidth="1"/>
    <col min="7443" max="7680" width="9" style="1392"/>
    <col min="7681" max="7681" width="2.625" style="1392" customWidth="1"/>
    <col min="7682" max="7682" width="30.625" style="1392" customWidth="1"/>
    <col min="7683" max="7684" width="14.625" style="1392" bestFit="1" customWidth="1"/>
    <col min="7685" max="7685" width="39.875" style="1392" customWidth="1"/>
    <col min="7686" max="7686" width="7.125" style="1392" customWidth="1"/>
    <col min="7687" max="7688" width="10.375" style="1392" bestFit="1" customWidth="1"/>
    <col min="7689" max="7689" width="13.625" style="1392" bestFit="1" customWidth="1"/>
    <col min="7690" max="7690" width="54" style="1392" customWidth="1"/>
    <col min="7691" max="7691" width="42.125" style="1392" customWidth="1"/>
    <col min="7692" max="7692" width="13.5" style="1392" bestFit="1" customWidth="1"/>
    <col min="7693" max="7694" width="13.75" style="1392" customWidth="1"/>
    <col min="7695" max="7695" width="13.25" style="1392" customWidth="1"/>
    <col min="7696" max="7696" width="19.5" style="1392" customWidth="1"/>
    <col min="7697" max="7697" width="17.375" style="1392" customWidth="1"/>
    <col min="7698" max="7698" width="16.625" style="1392" customWidth="1"/>
    <col min="7699" max="7936" width="9" style="1392"/>
    <col min="7937" max="7937" width="2.625" style="1392" customWidth="1"/>
    <col min="7938" max="7938" width="30.625" style="1392" customWidth="1"/>
    <col min="7939" max="7940" width="14.625" style="1392" bestFit="1" customWidth="1"/>
    <col min="7941" max="7941" width="39.875" style="1392" customWidth="1"/>
    <col min="7942" max="7942" width="7.125" style="1392" customWidth="1"/>
    <col min="7943" max="7944" width="10.375" style="1392" bestFit="1" customWidth="1"/>
    <col min="7945" max="7945" width="13.625" style="1392" bestFit="1" customWidth="1"/>
    <col min="7946" max="7946" width="54" style="1392" customWidth="1"/>
    <col min="7947" max="7947" width="42.125" style="1392" customWidth="1"/>
    <col min="7948" max="7948" width="13.5" style="1392" bestFit="1" customWidth="1"/>
    <col min="7949" max="7950" width="13.75" style="1392" customWidth="1"/>
    <col min="7951" max="7951" width="13.25" style="1392" customWidth="1"/>
    <col min="7952" max="7952" width="19.5" style="1392" customWidth="1"/>
    <col min="7953" max="7953" width="17.375" style="1392" customWidth="1"/>
    <col min="7954" max="7954" width="16.625" style="1392" customWidth="1"/>
    <col min="7955" max="8192" width="9" style="1392"/>
    <col min="8193" max="8193" width="2.625" style="1392" customWidth="1"/>
    <col min="8194" max="8194" width="30.625" style="1392" customWidth="1"/>
    <col min="8195" max="8196" width="14.625" style="1392" bestFit="1" customWidth="1"/>
    <col min="8197" max="8197" width="39.875" style="1392" customWidth="1"/>
    <col min="8198" max="8198" width="7.125" style="1392" customWidth="1"/>
    <col min="8199" max="8200" width="10.375" style="1392" bestFit="1" customWidth="1"/>
    <col min="8201" max="8201" width="13.625" style="1392" bestFit="1" customWidth="1"/>
    <col min="8202" max="8202" width="54" style="1392" customWidth="1"/>
    <col min="8203" max="8203" width="42.125" style="1392" customWidth="1"/>
    <col min="8204" max="8204" width="13.5" style="1392" bestFit="1" customWidth="1"/>
    <col min="8205" max="8206" width="13.75" style="1392" customWidth="1"/>
    <col min="8207" max="8207" width="13.25" style="1392" customWidth="1"/>
    <col min="8208" max="8208" width="19.5" style="1392" customWidth="1"/>
    <col min="8209" max="8209" width="17.375" style="1392" customWidth="1"/>
    <col min="8210" max="8210" width="16.625" style="1392" customWidth="1"/>
    <col min="8211" max="8448" width="9" style="1392"/>
    <col min="8449" max="8449" width="2.625" style="1392" customWidth="1"/>
    <col min="8450" max="8450" width="30.625" style="1392" customWidth="1"/>
    <col min="8451" max="8452" width="14.625" style="1392" bestFit="1" customWidth="1"/>
    <col min="8453" max="8453" width="39.875" style="1392" customWidth="1"/>
    <col min="8454" max="8454" width="7.125" style="1392" customWidth="1"/>
    <col min="8455" max="8456" width="10.375" style="1392" bestFit="1" customWidth="1"/>
    <col min="8457" max="8457" width="13.625" style="1392" bestFit="1" customWidth="1"/>
    <col min="8458" max="8458" width="54" style="1392" customWidth="1"/>
    <col min="8459" max="8459" width="42.125" style="1392" customWidth="1"/>
    <col min="8460" max="8460" width="13.5" style="1392" bestFit="1" customWidth="1"/>
    <col min="8461" max="8462" width="13.75" style="1392" customWidth="1"/>
    <col min="8463" max="8463" width="13.25" style="1392" customWidth="1"/>
    <col min="8464" max="8464" width="19.5" style="1392" customWidth="1"/>
    <col min="8465" max="8465" width="17.375" style="1392" customWidth="1"/>
    <col min="8466" max="8466" width="16.625" style="1392" customWidth="1"/>
    <col min="8467" max="8704" width="9" style="1392"/>
    <col min="8705" max="8705" width="2.625" style="1392" customWidth="1"/>
    <col min="8706" max="8706" width="30.625" style="1392" customWidth="1"/>
    <col min="8707" max="8708" width="14.625" style="1392" bestFit="1" customWidth="1"/>
    <col min="8709" max="8709" width="39.875" style="1392" customWidth="1"/>
    <col min="8710" max="8710" width="7.125" style="1392" customWidth="1"/>
    <col min="8711" max="8712" width="10.375" style="1392" bestFit="1" customWidth="1"/>
    <col min="8713" max="8713" width="13.625" style="1392" bestFit="1" customWidth="1"/>
    <col min="8714" max="8714" width="54" style="1392" customWidth="1"/>
    <col min="8715" max="8715" width="42.125" style="1392" customWidth="1"/>
    <col min="8716" max="8716" width="13.5" style="1392" bestFit="1" customWidth="1"/>
    <col min="8717" max="8718" width="13.75" style="1392" customWidth="1"/>
    <col min="8719" max="8719" width="13.25" style="1392" customWidth="1"/>
    <col min="8720" max="8720" width="19.5" style="1392" customWidth="1"/>
    <col min="8721" max="8721" width="17.375" style="1392" customWidth="1"/>
    <col min="8722" max="8722" width="16.625" style="1392" customWidth="1"/>
    <col min="8723" max="8960" width="9" style="1392"/>
    <col min="8961" max="8961" width="2.625" style="1392" customWidth="1"/>
    <col min="8962" max="8962" width="30.625" style="1392" customWidth="1"/>
    <col min="8963" max="8964" width="14.625" style="1392" bestFit="1" customWidth="1"/>
    <col min="8965" max="8965" width="39.875" style="1392" customWidth="1"/>
    <col min="8966" max="8966" width="7.125" style="1392" customWidth="1"/>
    <col min="8967" max="8968" width="10.375" style="1392" bestFit="1" customWidth="1"/>
    <col min="8969" max="8969" width="13.625" style="1392" bestFit="1" customWidth="1"/>
    <col min="8970" max="8970" width="54" style="1392" customWidth="1"/>
    <col min="8971" max="8971" width="42.125" style="1392" customWidth="1"/>
    <col min="8972" max="8972" width="13.5" style="1392" bestFit="1" customWidth="1"/>
    <col min="8973" max="8974" width="13.75" style="1392" customWidth="1"/>
    <col min="8975" max="8975" width="13.25" style="1392" customWidth="1"/>
    <col min="8976" max="8976" width="19.5" style="1392" customWidth="1"/>
    <col min="8977" max="8977" width="17.375" style="1392" customWidth="1"/>
    <col min="8978" max="8978" width="16.625" style="1392" customWidth="1"/>
    <col min="8979" max="9216" width="9" style="1392"/>
    <col min="9217" max="9217" width="2.625" style="1392" customWidth="1"/>
    <col min="9218" max="9218" width="30.625" style="1392" customWidth="1"/>
    <col min="9219" max="9220" width="14.625" style="1392" bestFit="1" customWidth="1"/>
    <col min="9221" max="9221" width="39.875" style="1392" customWidth="1"/>
    <col min="9222" max="9222" width="7.125" style="1392" customWidth="1"/>
    <col min="9223" max="9224" width="10.375" style="1392" bestFit="1" customWidth="1"/>
    <col min="9225" max="9225" width="13.625" style="1392" bestFit="1" customWidth="1"/>
    <col min="9226" max="9226" width="54" style="1392" customWidth="1"/>
    <col min="9227" max="9227" width="42.125" style="1392" customWidth="1"/>
    <col min="9228" max="9228" width="13.5" style="1392" bestFit="1" customWidth="1"/>
    <col min="9229" max="9230" width="13.75" style="1392" customWidth="1"/>
    <col min="9231" max="9231" width="13.25" style="1392" customWidth="1"/>
    <col min="9232" max="9232" width="19.5" style="1392" customWidth="1"/>
    <col min="9233" max="9233" width="17.375" style="1392" customWidth="1"/>
    <col min="9234" max="9234" width="16.625" style="1392" customWidth="1"/>
    <col min="9235" max="9472" width="9" style="1392"/>
    <col min="9473" max="9473" width="2.625" style="1392" customWidth="1"/>
    <col min="9474" max="9474" width="30.625" style="1392" customWidth="1"/>
    <col min="9475" max="9476" width="14.625" style="1392" bestFit="1" customWidth="1"/>
    <col min="9477" max="9477" width="39.875" style="1392" customWidth="1"/>
    <col min="9478" max="9478" width="7.125" style="1392" customWidth="1"/>
    <col min="9479" max="9480" width="10.375" style="1392" bestFit="1" customWidth="1"/>
    <col min="9481" max="9481" width="13.625" style="1392" bestFit="1" customWidth="1"/>
    <col min="9482" max="9482" width="54" style="1392" customWidth="1"/>
    <col min="9483" max="9483" width="42.125" style="1392" customWidth="1"/>
    <col min="9484" max="9484" width="13.5" style="1392" bestFit="1" customWidth="1"/>
    <col min="9485" max="9486" width="13.75" style="1392" customWidth="1"/>
    <col min="9487" max="9487" width="13.25" style="1392" customWidth="1"/>
    <col min="9488" max="9488" width="19.5" style="1392" customWidth="1"/>
    <col min="9489" max="9489" width="17.375" style="1392" customWidth="1"/>
    <col min="9490" max="9490" width="16.625" style="1392" customWidth="1"/>
    <col min="9491" max="9728" width="9" style="1392"/>
    <col min="9729" max="9729" width="2.625" style="1392" customWidth="1"/>
    <col min="9730" max="9730" width="30.625" style="1392" customWidth="1"/>
    <col min="9731" max="9732" width="14.625" style="1392" bestFit="1" customWidth="1"/>
    <col min="9733" max="9733" width="39.875" style="1392" customWidth="1"/>
    <col min="9734" max="9734" width="7.125" style="1392" customWidth="1"/>
    <col min="9735" max="9736" width="10.375" style="1392" bestFit="1" customWidth="1"/>
    <col min="9737" max="9737" width="13.625" style="1392" bestFit="1" customWidth="1"/>
    <col min="9738" max="9738" width="54" style="1392" customWidth="1"/>
    <col min="9739" max="9739" width="42.125" style="1392" customWidth="1"/>
    <col min="9740" max="9740" width="13.5" style="1392" bestFit="1" customWidth="1"/>
    <col min="9741" max="9742" width="13.75" style="1392" customWidth="1"/>
    <col min="9743" max="9743" width="13.25" style="1392" customWidth="1"/>
    <col min="9744" max="9744" width="19.5" style="1392" customWidth="1"/>
    <col min="9745" max="9745" width="17.375" style="1392" customWidth="1"/>
    <col min="9746" max="9746" width="16.625" style="1392" customWidth="1"/>
    <col min="9747" max="9984" width="9" style="1392"/>
    <col min="9985" max="9985" width="2.625" style="1392" customWidth="1"/>
    <col min="9986" max="9986" width="30.625" style="1392" customWidth="1"/>
    <col min="9987" max="9988" width="14.625" style="1392" bestFit="1" customWidth="1"/>
    <col min="9989" max="9989" width="39.875" style="1392" customWidth="1"/>
    <col min="9990" max="9990" width="7.125" style="1392" customWidth="1"/>
    <col min="9991" max="9992" width="10.375" style="1392" bestFit="1" customWidth="1"/>
    <col min="9993" max="9993" width="13.625" style="1392" bestFit="1" customWidth="1"/>
    <col min="9994" max="9994" width="54" style="1392" customWidth="1"/>
    <col min="9995" max="9995" width="42.125" style="1392" customWidth="1"/>
    <col min="9996" max="9996" width="13.5" style="1392" bestFit="1" customWidth="1"/>
    <col min="9997" max="9998" width="13.75" style="1392" customWidth="1"/>
    <col min="9999" max="9999" width="13.25" style="1392" customWidth="1"/>
    <col min="10000" max="10000" width="19.5" style="1392" customWidth="1"/>
    <col min="10001" max="10001" width="17.375" style="1392" customWidth="1"/>
    <col min="10002" max="10002" width="16.625" style="1392" customWidth="1"/>
    <col min="10003" max="10240" width="9" style="1392"/>
    <col min="10241" max="10241" width="2.625" style="1392" customWidth="1"/>
    <col min="10242" max="10242" width="30.625" style="1392" customWidth="1"/>
    <col min="10243" max="10244" width="14.625" style="1392" bestFit="1" customWidth="1"/>
    <col min="10245" max="10245" width="39.875" style="1392" customWidth="1"/>
    <col min="10246" max="10246" width="7.125" style="1392" customWidth="1"/>
    <col min="10247" max="10248" width="10.375" style="1392" bestFit="1" customWidth="1"/>
    <col min="10249" max="10249" width="13.625" style="1392" bestFit="1" customWidth="1"/>
    <col min="10250" max="10250" width="54" style="1392" customWidth="1"/>
    <col min="10251" max="10251" width="42.125" style="1392" customWidth="1"/>
    <col min="10252" max="10252" width="13.5" style="1392" bestFit="1" customWidth="1"/>
    <col min="10253" max="10254" width="13.75" style="1392" customWidth="1"/>
    <col min="10255" max="10255" width="13.25" style="1392" customWidth="1"/>
    <col min="10256" max="10256" width="19.5" style="1392" customWidth="1"/>
    <col min="10257" max="10257" width="17.375" style="1392" customWidth="1"/>
    <col min="10258" max="10258" width="16.625" style="1392" customWidth="1"/>
    <col min="10259" max="10496" width="9" style="1392"/>
    <col min="10497" max="10497" width="2.625" style="1392" customWidth="1"/>
    <col min="10498" max="10498" width="30.625" style="1392" customWidth="1"/>
    <col min="10499" max="10500" width="14.625" style="1392" bestFit="1" customWidth="1"/>
    <col min="10501" max="10501" width="39.875" style="1392" customWidth="1"/>
    <col min="10502" max="10502" width="7.125" style="1392" customWidth="1"/>
    <col min="10503" max="10504" width="10.375" style="1392" bestFit="1" customWidth="1"/>
    <col min="10505" max="10505" width="13.625" style="1392" bestFit="1" customWidth="1"/>
    <col min="10506" max="10506" width="54" style="1392" customWidth="1"/>
    <col min="10507" max="10507" width="42.125" style="1392" customWidth="1"/>
    <col min="10508" max="10508" width="13.5" style="1392" bestFit="1" customWidth="1"/>
    <col min="10509" max="10510" width="13.75" style="1392" customWidth="1"/>
    <col min="10511" max="10511" width="13.25" style="1392" customWidth="1"/>
    <col min="10512" max="10512" width="19.5" style="1392" customWidth="1"/>
    <col min="10513" max="10513" width="17.375" style="1392" customWidth="1"/>
    <col min="10514" max="10514" width="16.625" style="1392" customWidth="1"/>
    <col min="10515" max="10752" width="9" style="1392"/>
    <col min="10753" max="10753" width="2.625" style="1392" customWidth="1"/>
    <col min="10754" max="10754" width="30.625" style="1392" customWidth="1"/>
    <col min="10755" max="10756" width="14.625" style="1392" bestFit="1" customWidth="1"/>
    <col min="10757" max="10757" width="39.875" style="1392" customWidth="1"/>
    <col min="10758" max="10758" width="7.125" style="1392" customWidth="1"/>
    <col min="10759" max="10760" width="10.375" style="1392" bestFit="1" customWidth="1"/>
    <col min="10761" max="10761" width="13.625" style="1392" bestFit="1" customWidth="1"/>
    <col min="10762" max="10762" width="54" style="1392" customWidth="1"/>
    <col min="10763" max="10763" width="42.125" style="1392" customWidth="1"/>
    <col min="10764" max="10764" width="13.5" style="1392" bestFit="1" customWidth="1"/>
    <col min="10765" max="10766" width="13.75" style="1392" customWidth="1"/>
    <col min="10767" max="10767" width="13.25" style="1392" customWidth="1"/>
    <col min="10768" max="10768" width="19.5" style="1392" customWidth="1"/>
    <col min="10769" max="10769" width="17.375" style="1392" customWidth="1"/>
    <col min="10770" max="10770" width="16.625" style="1392" customWidth="1"/>
    <col min="10771" max="11008" width="9" style="1392"/>
    <col min="11009" max="11009" width="2.625" style="1392" customWidth="1"/>
    <col min="11010" max="11010" width="30.625" style="1392" customWidth="1"/>
    <col min="11011" max="11012" width="14.625" style="1392" bestFit="1" customWidth="1"/>
    <col min="11013" max="11013" width="39.875" style="1392" customWidth="1"/>
    <col min="11014" max="11014" width="7.125" style="1392" customWidth="1"/>
    <col min="11015" max="11016" width="10.375" style="1392" bestFit="1" customWidth="1"/>
    <col min="11017" max="11017" width="13.625" style="1392" bestFit="1" customWidth="1"/>
    <col min="11018" max="11018" width="54" style="1392" customWidth="1"/>
    <col min="11019" max="11019" width="42.125" style="1392" customWidth="1"/>
    <col min="11020" max="11020" width="13.5" style="1392" bestFit="1" customWidth="1"/>
    <col min="11021" max="11022" width="13.75" style="1392" customWidth="1"/>
    <col min="11023" max="11023" width="13.25" style="1392" customWidth="1"/>
    <col min="11024" max="11024" width="19.5" style="1392" customWidth="1"/>
    <col min="11025" max="11025" width="17.375" style="1392" customWidth="1"/>
    <col min="11026" max="11026" width="16.625" style="1392" customWidth="1"/>
    <col min="11027" max="11264" width="9" style="1392"/>
    <col min="11265" max="11265" width="2.625" style="1392" customWidth="1"/>
    <col min="11266" max="11266" width="30.625" style="1392" customWidth="1"/>
    <col min="11267" max="11268" width="14.625" style="1392" bestFit="1" customWidth="1"/>
    <col min="11269" max="11269" width="39.875" style="1392" customWidth="1"/>
    <col min="11270" max="11270" width="7.125" style="1392" customWidth="1"/>
    <col min="11271" max="11272" width="10.375" style="1392" bestFit="1" customWidth="1"/>
    <col min="11273" max="11273" width="13.625" style="1392" bestFit="1" customWidth="1"/>
    <col min="11274" max="11274" width="54" style="1392" customWidth="1"/>
    <col min="11275" max="11275" width="42.125" style="1392" customWidth="1"/>
    <col min="11276" max="11276" width="13.5" style="1392" bestFit="1" customWidth="1"/>
    <col min="11277" max="11278" width="13.75" style="1392" customWidth="1"/>
    <col min="11279" max="11279" width="13.25" style="1392" customWidth="1"/>
    <col min="11280" max="11280" width="19.5" style="1392" customWidth="1"/>
    <col min="11281" max="11281" width="17.375" style="1392" customWidth="1"/>
    <col min="11282" max="11282" width="16.625" style="1392" customWidth="1"/>
    <col min="11283" max="11520" width="9" style="1392"/>
    <col min="11521" max="11521" width="2.625" style="1392" customWidth="1"/>
    <col min="11522" max="11522" width="30.625" style="1392" customWidth="1"/>
    <col min="11523" max="11524" width="14.625" style="1392" bestFit="1" customWidth="1"/>
    <col min="11525" max="11525" width="39.875" style="1392" customWidth="1"/>
    <col min="11526" max="11526" width="7.125" style="1392" customWidth="1"/>
    <col min="11527" max="11528" width="10.375" style="1392" bestFit="1" customWidth="1"/>
    <col min="11529" max="11529" width="13.625" style="1392" bestFit="1" customWidth="1"/>
    <col min="11530" max="11530" width="54" style="1392" customWidth="1"/>
    <col min="11531" max="11531" width="42.125" style="1392" customWidth="1"/>
    <col min="11532" max="11532" width="13.5" style="1392" bestFit="1" customWidth="1"/>
    <col min="11533" max="11534" width="13.75" style="1392" customWidth="1"/>
    <col min="11535" max="11535" width="13.25" style="1392" customWidth="1"/>
    <col min="11536" max="11536" width="19.5" style="1392" customWidth="1"/>
    <col min="11537" max="11537" width="17.375" style="1392" customWidth="1"/>
    <col min="11538" max="11538" width="16.625" style="1392" customWidth="1"/>
    <col min="11539" max="11776" width="9" style="1392"/>
    <col min="11777" max="11777" width="2.625" style="1392" customWidth="1"/>
    <col min="11778" max="11778" width="30.625" style="1392" customWidth="1"/>
    <col min="11779" max="11780" width="14.625" style="1392" bestFit="1" customWidth="1"/>
    <col min="11781" max="11781" width="39.875" style="1392" customWidth="1"/>
    <col min="11782" max="11782" width="7.125" style="1392" customWidth="1"/>
    <col min="11783" max="11784" width="10.375" style="1392" bestFit="1" customWidth="1"/>
    <col min="11785" max="11785" width="13.625" style="1392" bestFit="1" customWidth="1"/>
    <col min="11786" max="11786" width="54" style="1392" customWidth="1"/>
    <col min="11787" max="11787" width="42.125" style="1392" customWidth="1"/>
    <col min="11788" max="11788" width="13.5" style="1392" bestFit="1" customWidth="1"/>
    <col min="11789" max="11790" width="13.75" style="1392" customWidth="1"/>
    <col min="11791" max="11791" width="13.25" style="1392" customWidth="1"/>
    <col min="11792" max="11792" width="19.5" style="1392" customWidth="1"/>
    <col min="11793" max="11793" width="17.375" style="1392" customWidth="1"/>
    <col min="11794" max="11794" width="16.625" style="1392" customWidth="1"/>
    <col min="11795" max="12032" width="9" style="1392"/>
    <col min="12033" max="12033" width="2.625" style="1392" customWidth="1"/>
    <col min="12034" max="12034" width="30.625" style="1392" customWidth="1"/>
    <col min="12035" max="12036" width="14.625" style="1392" bestFit="1" customWidth="1"/>
    <col min="12037" max="12037" width="39.875" style="1392" customWidth="1"/>
    <col min="12038" max="12038" width="7.125" style="1392" customWidth="1"/>
    <col min="12039" max="12040" width="10.375" style="1392" bestFit="1" customWidth="1"/>
    <col min="12041" max="12041" width="13.625" style="1392" bestFit="1" customWidth="1"/>
    <col min="12042" max="12042" width="54" style="1392" customWidth="1"/>
    <col min="12043" max="12043" width="42.125" style="1392" customWidth="1"/>
    <col min="12044" max="12044" width="13.5" style="1392" bestFit="1" customWidth="1"/>
    <col min="12045" max="12046" width="13.75" style="1392" customWidth="1"/>
    <col min="12047" max="12047" width="13.25" style="1392" customWidth="1"/>
    <col min="12048" max="12048" width="19.5" style="1392" customWidth="1"/>
    <col min="12049" max="12049" width="17.375" style="1392" customWidth="1"/>
    <col min="12050" max="12050" width="16.625" style="1392" customWidth="1"/>
    <col min="12051" max="12288" width="9" style="1392"/>
    <col min="12289" max="12289" width="2.625" style="1392" customWidth="1"/>
    <col min="12290" max="12290" width="30.625" style="1392" customWidth="1"/>
    <col min="12291" max="12292" width="14.625" style="1392" bestFit="1" customWidth="1"/>
    <col min="12293" max="12293" width="39.875" style="1392" customWidth="1"/>
    <col min="12294" max="12294" width="7.125" style="1392" customWidth="1"/>
    <col min="12295" max="12296" width="10.375" style="1392" bestFit="1" customWidth="1"/>
    <col min="12297" max="12297" width="13.625" style="1392" bestFit="1" customWidth="1"/>
    <col min="12298" max="12298" width="54" style="1392" customWidth="1"/>
    <col min="12299" max="12299" width="42.125" style="1392" customWidth="1"/>
    <col min="12300" max="12300" width="13.5" style="1392" bestFit="1" customWidth="1"/>
    <col min="12301" max="12302" width="13.75" style="1392" customWidth="1"/>
    <col min="12303" max="12303" width="13.25" style="1392" customWidth="1"/>
    <col min="12304" max="12304" width="19.5" style="1392" customWidth="1"/>
    <col min="12305" max="12305" width="17.375" style="1392" customWidth="1"/>
    <col min="12306" max="12306" width="16.625" style="1392" customWidth="1"/>
    <col min="12307" max="12544" width="9" style="1392"/>
    <col min="12545" max="12545" width="2.625" style="1392" customWidth="1"/>
    <col min="12546" max="12546" width="30.625" style="1392" customWidth="1"/>
    <col min="12547" max="12548" width="14.625" style="1392" bestFit="1" customWidth="1"/>
    <col min="12549" max="12549" width="39.875" style="1392" customWidth="1"/>
    <col min="12550" max="12550" width="7.125" style="1392" customWidth="1"/>
    <col min="12551" max="12552" width="10.375" style="1392" bestFit="1" customWidth="1"/>
    <col min="12553" max="12553" width="13.625" style="1392" bestFit="1" customWidth="1"/>
    <col min="12554" max="12554" width="54" style="1392" customWidth="1"/>
    <col min="12555" max="12555" width="42.125" style="1392" customWidth="1"/>
    <col min="12556" max="12556" width="13.5" style="1392" bestFit="1" customWidth="1"/>
    <col min="12557" max="12558" width="13.75" style="1392" customWidth="1"/>
    <col min="12559" max="12559" width="13.25" style="1392" customWidth="1"/>
    <col min="12560" max="12560" width="19.5" style="1392" customWidth="1"/>
    <col min="12561" max="12561" width="17.375" style="1392" customWidth="1"/>
    <col min="12562" max="12562" width="16.625" style="1392" customWidth="1"/>
    <col min="12563" max="12800" width="9" style="1392"/>
    <col min="12801" max="12801" width="2.625" style="1392" customWidth="1"/>
    <col min="12802" max="12802" width="30.625" style="1392" customWidth="1"/>
    <col min="12803" max="12804" width="14.625" style="1392" bestFit="1" customWidth="1"/>
    <col min="12805" max="12805" width="39.875" style="1392" customWidth="1"/>
    <col min="12806" max="12806" width="7.125" style="1392" customWidth="1"/>
    <col min="12807" max="12808" width="10.375" style="1392" bestFit="1" customWidth="1"/>
    <col min="12809" max="12809" width="13.625" style="1392" bestFit="1" customWidth="1"/>
    <col min="12810" max="12810" width="54" style="1392" customWidth="1"/>
    <col min="12811" max="12811" width="42.125" style="1392" customWidth="1"/>
    <col min="12812" max="12812" width="13.5" style="1392" bestFit="1" customWidth="1"/>
    <col min="12813" max="12814" width="13.75" style="1392" customWidth="1"/>
    <col min="12815" max="12815" width="13.25" style="1392" customWidth="1"/>
    <col min="12816" max="12816" width="19.5" style="1392" customWidth="1"/>
    <col min="12817" max="12817" width="17.375" style="1392" customWidth="1"/>
    <col min="12818" max="12818" width="16.625" style="1392" customWidth="1"/>
    <col min="12819" max="13056" width="9" style="1392"/>
    <col min="13057" max="13057" width="2.625" style="1392" customWidth="1"/>
    <col min="13058" max="13058" width="30.625" style="1392" customWidth="1"/>
    <col min="13059" max="13060" width="14.625" style="1392" bestFit="1" customWidth="1"/>
    <col min="13061" max="13061" width="39.875" style="1392" customWidth="1"/>
    <col min="13062" max="13062" width="7.125" style="1392" customWidth="1"/>
    <col min="13063" max="13064" width="10.375" style="1392" bestFit="1" customWidth="1"/>
    <col min="13065" max="13065" width="13.625" style="1392" bestFit="1" customWidth="1"/>
    <col min="13066" max="13066" width="54" style="1392" customWidth="1"/>
    <col min="13067" max="13067" width="42.125" style="1392" customWidth="1"/>
    <col min="13068" max="13068" width="13.5" style="1392" bestFit="1" customWidth="1"/>
    <col min="13069" max="13070" width="13.75" style="1392" customWidth="1"/>
    <col min="13071" max="13071" width="13.25" style="1392" customWidth="1"/>
    <col min="13072" max="13072" width="19.5" style="1392" customWidth="1"/>
    <col min="13073" max="13073" width="17.375" style="1392" customWidth="1"/>
    <col min="13074" max="13074" width="16.625" style="1392" customWidth="1"/>
    <col min="13075" max="13312" width="9" style="1392"/>
    <col min="13313" max="13313" width="2.625" style="1392" customWidth="1"/>
    <col min="13314" max="13314" width="30.625" style="1392" customWidth="1"/>
    <col min="13315" max="13316" width="14.625" style="1392" bestFit="1" customWidth="1"/>
    <col min="13317" max="13317" width="39.875" style="1392" customWidth="1"/>
    <col min="13318" max="13318" width="7.125" style="1392" customWidth="1"/>
    <col min="13319" max="13320" width="10.375" style="1392" bestFit="1" customWidth="1"/>
    <col min="13321" max="13321" width="13.625" style="1392" bestFit="1" customWidth="1"/>
    <col min="13322" max="13322" width="54" style="1392" customWidth="1"/>
    <col min="13323" max="13323" width="42.125" style="1392" customWidth="1"/>
    <col min="13324" max="13324" width="13.5" style="1392" bestFit="1" customWidth="1"/>
    <col min="13325" max="13326" width="13.75" style="1392" customWidth="1"/>
    <col min="13327" max="13327" width="13.25" style="1392" customWidth="1"/>
    <col min="13328" max="13328" width="19.5" style="1392" customWidth="1"/>
    <col min="13329" max="13329" width="17.375" style="1392" customWidth="1"/>
    <col min="13330" max="13330" width="16.625" style="1392" customWidth="1"/>
    <col min="13331" max="13568" width="9" style="1392"/>
    <col min="13569" max="13569" width="2.625" style="1392" customWidth="1"/>
    <col min="13570" max="13570" width="30.625" style="1392" customWidth="1"/>
    <col min="13571" max="13572" width="14.625" style="1392" bestFit="1" customWidth="1"/>
    <col min="13573" max="13573" width="39.875" style="1392" customWidth="1"/>
    <col min="13574" max="13574" width="7.125" style="1392" customWidth="1"/>
    <col min="13575" max="13576" width="10.375" style="1392" bestFit="1" customWidth="1"/>
    <col min="13577" max="13577" width="13.625" style="1392" bestFit="1" customWidth="1"/>
    <col min="13578" max="13578" width="54" style="1392" customWidth="1"/>
    <col min="13579" max="13579" width="42.125" style="1392" customWidth="1"/>
    <col min="13580" max="13580" width="13.5" style="1392" bestFit="1" customWidth="1"/>
    <col min="13581" max="13582" width="13.75" style="1392" customWidth="1"/>
    <col min="13583" max="13583" width="13.25" style="1392" customWidth="1"/>
    <col min="13584" max="13584" width="19.5" style="1392" customWidth="1"/>
    <col min="13585" max="13585" width="17.375" style="1392" customWidth="1"/>
    <col min="13586" max="13586" width="16.625" style="1392" customWidth="1"/>
    <col min="13587" max="13824" width="9" style="1392"/>
    <col min="13825" max="13825" width="2.625" style="1392" customWidth="1"/>
    <col min="13826" max="13826" width="30.625" style="1392" customWidth="1"/>
    <col min="13827" max="13828" width="14.625" style="1392" bestFit="1" customWidth="1"/>
    <col min="13829" max="13829" width="39.875" style="1392" customWidth="1"/>
    <col min="13830" max="13830" width="7.125" style="1392" customWidth="1"/>
    <col min="13831" max="13832" width="10.375" style="1392" bestFit="1" customWidth="1"/>
    <col min="13833" max="13833" width="13.625" style="1392" bestFit="1" customWidth="1"/>
    <col min="13834" max="13834" width="54" style="1392" customWidth="1"/>
    <col min="13835" max="13835" width="42.125" style="1392" customWidth="1"/>
    <col min="13836" max="13836" width="13.5" style="1392" bestFit="1" customWidth="1"/>
    <col min="13837" max="13838" width="13.75" style="1392" customWidth="1"/>
    <col min="13839" max="13839" width="13.25" style="1392" customWidth="1"/>
    <col min="13840" max="13840" width="19.5" style="1392" customWidth="1"/>
    <col min="13841" max="13841" width="17.375" style="1392" customWidth="1"/>
    <col min="13842" max="13842" width="16.625" style="1392" customWidth="1"/>
    <col min="13843" max="14080" width="9" style="1392"/>
    <col min="14081" max="14081" width="2.625" style="1392" customWidth="1"/>
    <col min="14082" max="14082" width="30.625" style="1392" customWidth="1"/>
    <col min="14083" max="14084" width="14.625" style="1392" bestFit="1" customWidth="1"/>
    <col min="14085" max="14085" width="39.875" style="1392" customWidth="1"/>
    <col min="14086" max="14086" width="7.125" style="1392" customWidth="1"/>
    <col min="14087" max="14088" width="10.375" style="1392" bestFit="1" customWidth="1"/>
    <col min="14089" max="14089" width="13.625" style="1392" bestFit="1" customWidth="1"/>
    <col min="14090" max="14090" width="54" style="1392" customWidth="1"/>
    <col min="14091" max="14091" width="42.125" style="1392" customWidth="1"/>
    <col min="14092" max="14092" width="13.5" style="1392" bestFit="1" customWidth="1"/>
    <col min="14093" max="14094" width="13.75" style="1392" customWidth="1"/>
    <col min="14095" max="14095" width="13.25" style="1392" customWidth="1"/>
    <col min="14096" max="14096" width="19.5" style="1392" customWidth="1"/>
    <col min="14097" max="14097" width="17.375" style="1392" customWidth="1"/>
    <col min="14098" max="14098" width="16.625" style="1392" customWidth="1"/>
    <col min="14099" max="14336" width="9" style="1392"/>
    <col min="14337" max="14337" width="2.625" style="1392" customWidth="1"/>
    <col min="14338" max="14338" width="30.625" style="1392" customWidth="1"/>
    <col min="14339" max="14340" width="14.625" style="1392" bestFit="1" customWidth="1"/>
    <col min="14341" max="14341" width="39.875" style="1392" customWidth="1"/>
    <col min="14342" max="14342" width="7.125" style="1392" customWidth="1"/>
    <col min="14343" max="14344" width="10.375" style="1392" bestFit="1" customWidth="1"/>
    <col min="14345" max="14345" width="13.625" style="1392" bestFit="1" customWidth="1"/>
    <col min="14346" max="14346" width="54" style="1392" customWidth="1"/>
    <col min="14347" max="14347" width="42.125" style="1392" customWidth="1"/>
    <col min="14348" max="14348" width="13.5" style="1392" bestFit="1" customWidth="1"/>
    <col min="14349" max="14350" width="13.75" style="1392" customWidth="1"/>
    <col min="14351" max="14351" width="13.25" style="1392" customWidth="1"/>
    <col min="14352" max="14352" width="19.5" style="1392" customWidth="1"/>
    <col min="14353" max="14353" width="17.375" style="1392" customWidth="1"/>
    <col min="14354" max="14354" width="16.625" style="1392" customWidth="1"/>
    <col min="14355" max="14592" width="9" style="1392"/>
    <col min="14593" max="14593" width="2.625" style="1392" customWidth="1"/>
    <col min="14594" max="14594" width="30.625" style="1392" customWidth="1"/>
    <col min="14595" max="14596" width="14.625" style="1392" bestFit="1" customWidth="1"/>
    <col min="14597" max="14597" width="39.875" style="1392" customWidth="1"/>
    <col min="14598" max="14598" width="7.125" style="1392" customWidth="1"/>
    <col min="14599" max="14600" width="10.375" style="1392" bestFit="1" customWidth="1"/>
    <col min="14601" max="14601" width="13.625" style="1392" bestFit="1" customWidth="1"/>
    <col min="14602" max="14602" width="54" style="1392" customWidth="1"/>
    <col min="14603" max="14603" width="42.125" style="1392" customWidth="1"/>
    <col min="14604" max="14604" width="13.5" style="1392" bestFit="1" customWidth="1"/>
    <col min="14605" max="14606" width="13.75" style="1392" customWidth="1"/>
    <col min="14607" max="14607" width="13.25" style="1392" customWidth="1"/>
    <col min="14608" max="14608" width="19.5" style="1392" customWidth="1"/>
    <col min="14609" max="14609" width="17.375" style="1392" customWidth="1"/>
    <col min="14610" max="14610" width="16.625" style="1392" customWidth="1"/>
    <col min="14611" max="14848" width="9" style="1392"/>
    <col min="14849" max="14849" width="2.625" style="1392" customWidth="1"/>
    <col min="14850" max="14850" width="30.625" style="1392" customWidth="1"/>
    <col min="14851" max="14852" width="14.625" style="1392" bestFit="1" customWidth="1"/>
    <col min="14853" max="14853" width="39.875" style="1392" customWidth="1"/>
    <col min="14854" max="14854" width="7.125" style="1392" customWidth="1"/>
    <col min="14855" max="14856" width="10.375" style="1392" bestFit="1" customWidth="1"/>
    <col min="14857" max="14857" width="13.625" style="1392" bestFit="1" customWidth="1"/>
    <col min="14858" max="14858" width="54" style="1392" customWidth="1"/>
    <col min="14859" max="14859" width="42.125" style="1392" customWidth="1"/>
    <col min="14860" max="14860" width="13.5" style="1392" bestFit="1" customWidth="1"/>
    <col min="14861" max="14862" width="13.75" style="1392" customWidth="1"/>
    <col min="14863" max="14863" width="13.25" style="1392" customWidth="1"/>
    <col min="14864" max="14864" width="19.5" style="1392" customWidth="1"/>
    <col min="14865" max="14865" width="17.375" style="1392" customWidth="1"/>
    <col min="14866" max="14866" width="16.625" style="1392" customWidth="1"/>
    <col min="14867" max="15104" width="9" style="1392"/>
    <col min="15105" max="15105" width="2.625" style="1392" customWidth="1"/>
    <col min="15106" max="15106" width="30.625" style="1392" customWidth="1"/>
    <col min="15107" max="15108" width="14.625" style="1392" bestFit="1" customWidth="1"/>
    <col min="15109" max="15109" width="39.875" style="1392" customWidth="1"/>
    <col min="15110" max="15110" width="7.125" style="1392" customWidth="1"/>
    <col min="15111" max="15112" width="10.375" style="1392" bestFit="1" customWidth="1"/>
    <col min="15113" max="15113" width="13.625" style="1392" bestFit="1" customWidth="1"/>
    <col min="15114" max="15114" width="54" style="1392" customWidth="1"/>
    <col min="15115" max="15115" width="42.125" style="1392" customWidth="1"/>
    <col min="15116" max="15116" width="13.5" style="1392" bestFit="1" customWidth="1"/>
    <col min="15117" max="15118" width="13.75" style="1392" customWidth="1"/>
    <col min="15119" max="15119" width="13.25" style="1392" customWidth="1"/>
    <col min="15120" max="15120" width="19.5" style="1392" customWidth="1"/>
    <col min="15121" max="15121" width="17.375" style="1392" customWidth="1"/>
    <col min="15122" max="15122" width="16.625" style="1392" customWidth="1"/>
    <col min="15123" max="15360" width="9" style="1392"/>
    <col min="15361" max="15361" width="2.625" style="1392" customWidth="1"/>
    <col min="15362" max="15362" width="30.625" style="1392" customWidth="1"/>
    <col min="15363" max="15364" width="14.625" style="1392" bestFit="1" customWidth="1"/>
    <col min="15365" max="15365" width="39.875" style="1392" customWidth="1"/>
    <col min="15366" max="15366" width="7.125" style="1392" customWidth="1"/>
    <col min="15367" max="15368" width="10.375" style="1392" bestFit="1" customWidth="1"/>
    <col min="15369" max="15369" width="13.625" style="1392" bestFit="1" customWidth="1"/>
    <col min="15370" max="15370" width="54" style="1392" customWidth="1"/>
    <col min="15371" max="15371" width="42.125" style="1392" customWidth="1"/>
    <col min="15372" max="15372" width="13.5" style="1392" bestFit="1" customWidth="1"/>
    <col min="15373" max="15374" width="13.75" style="1392" customWidth="1"/>
    <col min="15375" max="15375" width="13.25" style="1392" customWidth="1"/>
    <col min="15376" max="15376" width="19.5" style="1392" customWidth="1"/>
    <col min="15377" max="15377" width="17.375" style="1392" customWidth="1"/>
    <col min="15378" max="15378" width="16.625" style="1392" customWidth="1"/>
    <col min="15379" max="15616" width="9" style="1392"/>
    <col min="15617" max="15617" width="2.625" style="1392" customWidth="1"/>
    <col min="15618" max="15618" width="30.625" style="1392" customWidth="1"/>
    <col min="15619" max="15620" width="14.625" style="1392" bestFit="1" customWidth="1"/>
    <col min="15621" max="15621" width="39.875" style="1392" customWidth="1"/>
    <col min="15622" max="15622" width="7.125" style="1392" customWidth="1"/>
    <col min="15623" max="15624" width="10.375" style="1392" bestFit="1" customWidth="1"/>
    <col min="15625" max="15625" width="13.625" style="1392" bestFit="1" customWidth="1"/>
    <col min="15626" max="15626" width="54" style="1392" customWidth="1"/>
    <col min="15627" max="15627" width="42.125" style="1392" customWidth="1"/>
    <col min="15628" max="15628" width="13.5" style="1392" bestFit="1" customWidth="1"/>
    <col min="15629" max="15630" width="13.75" style="1392" customWidth="1"/>
    <col min="15631" max="15631" width="13.25" style="1392" customWidth="1"/>
    <col min="15632" max="15632" width="19.5" style="1392" customWidth="1"/>
    <col min="15633" max="15633" width="17.375" style="1392" customWidth="1"/>
    <col min="15634" max="15634" width="16.625" style="1392" customWidth="1"/>
    <col min="15635" max="15872" width="9" style="1392"/>
    <col min="15873" max="15873" width="2.625" style="1392" customWidth="1"/>
    <col min="15874" max="15874" width="30.625" style="1392" customWidth="1"/>
    <col min="15875" max="15876" width="14.625" style="1392" bestFit="1" customWidth="1"/>
    <col min="15877" max="15877" width="39.875" style="1392" customWidth="1"/>
    <col min="15878" max="15878" width="7.125" style="1392" customWidth="1"/>
    <col min="15879" max="15880" width="10.375" style="1392" bestFit="1" customWidth="1"/>
    <col min="15881" max="15881" width="13.625" style="1392" bestFit="1" customWidth="1"/>
    <col min="15882" max="15882" width="54" style="1392" customWidth="1"/>
    <col min="15883" max="15883" width="42.125" style="1392" customWidth="1"/>
    <col min="15884" max="15884" width="13.5" style="1392" bestFit="1" customWidth="1"/>
    <col min="15885" max="15886" width="13.75" style="1392" customWidth="1"/>
    <col min="15887" max="15887" width="13.25" style="1392" customWidth="1"/>
    <col min="15888" max="15888" width="19.5" style="1392" customWidth="1"/>
    <col min="15889" max="15889" width="17.375" style="1392" customWidth="1"/>
    <col min="15890" max="15890" width="16.625" style="1392" customWidth="1"/>
    <col min="15891" max="16128" width="9" style="1392"/>
    <col min="16129" max="16129" width="2.625" style="1392" customWidth="1"/>
    <col min="16130" max="16130" width="30.625" style="1392" customWidth="1"/>
    <col min="16131" max="16132" width="14.625" style="1392" bestFit="1" customWidth="1"/>
    <col min="16133" max="16133" width="39.875" style="1392" customWidth="1"/>
    <col min="16134" max="16134" width="7.125" style="1392" customWidth="1"/>
    <col min="16135" max="16136" width="10.375" style="1392" bestFit="1" customWidth="1"/>
    <col min="16137" max="16137" width="13.625" style="1392" bestFit="1" customWidth="1"/>
    <col min="16138" max="16138" width="54" style="1392" customWidth="1"/>
    <col min="16139" max="16139" width="42.125" style="1392" customWidth="1"/>
    <col min="16140" max="16140" width="13.5" style="1392" bestFit="1" customWidth="1"/>
    <col min="16141" max="16142" width="13.75" style="1392" customWidth="1"/>
    <col min="16143" max="16143" width="13.25" style="1392" customWidth="1"/>
    <col min="16144" max="16144" width="19.5" style="1392" customWidth="1"/>
    <col min="16145" max="16145" width="17.375" style="1392" customWidth="1"/>
    <col min="16146" max="16146" width="16.625" style="1392" customWidth="1"/>
    <col min="16147" max="16384" width="9" style="1392"/>
  </cols>
  <sheetData>
    <row r="2" spans="2:18" ht="20.100000000000001" customHeight="1">
      <c r="B2" s="1383" t="s">
        <v>0</v>
      </c>
      <c r="C2" s="1383"/>
      <c r="D2" s="1383"/>
      <c r="E2" s="1384" t="s">
        <v>3743</v>
      </c>
      <c r="G2" s="1386" t="s">
        <v>2</v>
      </c>
      <c r="H2" s="1387"/>
      <c r="I2" s="1388"/>
      <c r="J2" s="1389">
        <f>SUM(H9:H21)</f>
        <v>161689</v>
      </c>
    </row>
    <row r="3" spans="2:18" ht="20.100000000000001" customHeight="1">
      <c r="B3" s="1383" t="s">
        <v>3</v>
      </c>
      <c r="C3" s="1383"/>
      <c r="D3" s="1383"/>
      <c r="E3" s="1384" t="s">
        <v>2793</v>
      </c>
    </row>
    <row r="4" spans="2:18" ht="20.100000000000001" customHeight="1">
      <c r="B4" s="1383" t="s">
        <v>5</v>
      </c>
      <c r="C4" s="1383"/>
      <c r="D4" s="1383"/>
      <c r="E4" s="1384">
        <v>176281</v>
      </c>
      <c r="G4" s="1390"/>
      <c r="H4" s="1390"/>
      <c r="I4" s="1390"/>
      <c r="J4" s="1392"/>
      <c r="L4" s="1396"/>
      <c r="M4" s="1397"/>
      <c r="O4" s="1392"/>
      <c r="P4" s="1390"/>
    </row>
    <row r="5" spans="2:18" ht="20.100000000000001" customHeight="1">
      <c r="B5" s="1383" t="s">
        <v>6</v>
      </c>
      <c r="C5" s="1383"/>
      <c r="D5" s="1383"/>
      <c r="E5" s="1398"/>
      <c r="G5" s="1390"/>
      <c r="H5" s="1390"/>
      <c r="I5" s="1390"/>
      <c r="J5" s="8"/>
      <c r="L5" s="1396"/>
      <c r="M5" s="1397"/>
      <c r="O5" s="1392"/>
      <c r="P5" s="1390"/>
    </row>
    <row r="6" spans="2:18" ht="20.100000000000001" customHeight="1">
      <c r="B6" s="1383" t="s">
        <v>7</v>
      </c>
      <c r="C6" s="1383"/>
      <c r="D6" s="1383"/>
      <c r="E6" s="1398"/>
    </row>
    <row r="8" spans="2:18" s="1390" customFormat="1" ht="19.5" customHeight="1">
      <c r="B8" s="1399" t="s">
        <v>8</v>
      </c>
      <c r="C8" s="1400" t="s">
        <v>9</v>
      </c>
      <c r="D8" s="1400" t="s">
        <v>10</v>
      </c>
      <c r="E8" s="1401" t="s">
        <v>11</v>
      </c>
      <c r="F8" s="1402" t="s">
        <v>12</v>
      </c>
      <c r="G8" s="1403" t="s">
        <v>13</v>
      </c>
      <c r="H8" s="1404" t="s">
        <v>14</v>
      </c>
      <c r="I8" s="1405" t="s">
        <v>15</v>
      </c>
      <c r="J8" s="1406" t="s">
        <v>16</v>
      </c>
      <c r="K8" s="1406" t="s">
        <v>17</v>
      </c>
      <c r="L8" s="1406" t="s">
        <v>18</v>
      </c>
      <c r="M8" s="1399" t="s">
        <v>19</v>
      </c>
      <c r="N8" s="1399" t="s">
        <v>20</v>
      </c>
      <c r="O8" s="1406" t="s">
        <v>21</v>
      </c>
      <c r="P8" s="1407" t="s">
        <v>22</v>
      </c>
      <c r="Q8" s="1408" t="s">
        <v>23</v>
      </c>
    </row>
    <row r="9" spans="2:18" ht="19.5" customHeight="1">
      <c r="B9" s="1409"/>
      <c r="C9" s="508" t="s">
        <v>35</v>
      </c>
      <c r="D9" s="508" t="s">
        <v>35</v>
      </c>
      <c r="E9" s="31" t="s">
        <v>4541</v>
      </c>
      <c r="F9" s="31">
        <v>3</v>
      </c>
      <c r="G9" s="31">
        <v>14161</v>
      </c>
      <c r="H9" s="31">
        <v>42483</v>
      </c>
      <c r="I9" s="31" t="s">
        <v>37</v>
      </c>
      <c r="J9" s="31" t="s">
        <v>4542</v>
      </c>
      <c r="K9" s="31"/>
      <c r="L9" s="1414"/>
      <c r="M9" s="1412"/>
      <c r="N9" s="1414"/>
      <c r="O9" s="1417"/>
      <c r="P9" s="1415"/>
      <c r="Q9" s="1484">
        <v>44005</v>
      </c>
      <c r="R9" s="1413"/>
    </row>
    <row r="10" spans="2:18" ht="19.5" customHeight="1">
      <c r="B10" s="1409"/>
      <c r="C10" s="508" t="s">
        <v>35</v>
      </c>
      <c r="D10" s="508" t="s">
        <v>35</v>
      </c>
      <c r="E10" s="31" t="s">
        <v>4543</v>
      </c>
      <c r="F10" s="31">
        <v>6</v>
      </c>
      <c r="G10" s="31">
        <v>6738</v>
      </c>
      <c r="H10" s="31">
        <v>40428</v>
      </c>
      <c r="I10" s="31" t="s">
        <v>37</v>
      </c>
      <c r="J10" s="31" t="s">
        <v>4544</v>
      </c>
      <c r="K10" s="1410"/>
      <c r="L10" s="1414"/>
      <c r="M10" s="1412"/>
      <c r="N10" s="1414"/>
      <c r="O10" s="1417"/>
      <c r="P10" s="1415"/>
      <c r="Q10" s="1484">
        <v>44005</v>
      </c>
      <c r="R10" s="1413"/>
    </row>
    <row r="11" spans="2:18" ht="19.5" customHeight="1">
      <c r="B11" s="1409"/>
      <c r="C11" s="508" t="s">
        <v>35</v>
      </c>
      <c r="D11" s="508" t="s">
        <v>35</v>
      </c>
      <c r="E11" s="31" t="s">
        <v>4545</v>
      </c>
      <c r="F11" s="31">
        <v>2</v>
      </c>
      <c r="G11" s="31">
        <v>1580</v>
      </c>
      <c r="H11" s="31">
        <v>3160</v>
      </c>
      <c r="I11" s="31" t="s">
        <v>457</v>
      </c>
      <c r="J11" s="31" t="s">
        <v>4546</v>
      </c>
      <c r="K11" s="1410"/>
      <c r="L11" s="1414"/>
      <c r="M11" s="1412"/>
      <c r="N11" s="1414"/>
      <c r="O11" s="1417"/>
      <c r="P11" s="1415"/>
      <c r="Q11" s="1484">
        <v>44005</v>
      </c>
      <c r="R11" s="1413"/>
    </row>
    <row r="12" spans="2:18" ht="19.5" customHeight="1">
      <c r="B12" s="1409"/>
      <c r="C12" s="508" t="s">
        <v>35</v>
      </c>
      <c r="D12" s="508" t="s">
        <v>35</v>
      </c>
      <c r="E12" s="31" t="s">
        <v>4547</v>
      </c>
      <c r="F12" s="31">
        <v>2</v>
      </c>
      <c r="G12" s="31">
        <v>1490</v>
      </c>
      <c r="H12" s="31">
        <v>2980</v>
      </c>
      <c r="I12" s="31" t="s">
        <v>457</v>
      </c>
      <c r="J12" s="31" t="s">
        <v>4548</v>
      </c>
      <c r="K12" s="1410"/>
      <c r="L12" s="1414"/>
      <c r="M12" s="1412"/>
      <c r="N12" s="1414"/>
      <c r="O12" s="1417"/>
      <c r="P12" s="1415"/>
      <c r="Q12" s="1484">
        <v>44005</v>
      </c>
      <c r="R12" s="1413"/>
    </row>
    <row r="13" spans="2:18" ht="19.5" customHeight="1">
      <c r="B13" s="1409"/>
      <c r="C13" s="508" t="s">
        <v>35</v>
      </c>
      <c r="D13" s="508" t="s">
        <v>35</v>
      </c>
      <c r="E13" s="31" t="s">
        <v>4549</v>
      </c>
      <c r="F13" s="31">
        <v>2</v>
      </c>
      <c r="G13" s="31">
        <v>1250</v>
      </c>
      <c r="H13" s="31">
        <v>2500</v>
      </c>
      <c r="I13" s="31" t="s">
        <v>457</v>
      </c>
      <c r="J13" s="31" t="s">
        <v>4550</v>
      </c>
      <c r="K13" s="1410"/>
      <c r="L13" s="1409"/>
      <c r="M13" s="1414"/>
      <c r="N13" s="1413"/>
      <c r="O13" s="1414"/>
      <c r="P13" s="1416"/>
      <c r="Q13" s="1484">
        <v>44005</v>
      </c>
      <c r="R13" s="1413"/>
    </row>
    <row r="14" spans="2:18" ht="19.5" customHeight="1">
      <c r="B14" s="1409"/>
      <c r="C14" s="508" t="s">
        <v>35</v>
      </c>
      <c r="D14" s="508" t="s">
        <v>35</v>
      </c>
      <c r="E14" s="31" t="s">
        <v>4551</v>
      </c>
      <c r="F14" s="31">
        <v>2</v>
      </c>
      <c r="G14" s="31">
        <v>14665</v>
      </c>
      <c r="H14" s="31">
        <v>29330</v>
      </c>
      <c r="I14" s="31" t="s">
        <v>37</v>
      </c>
      <c r="J14" s="31" t="s">
        <v>4552</v>
      </c>
      <c r="K14" s="1410"/>
      <c r="L14" s="1409"/>
      <c r="M14" s="1414"/>
      <c r="N14" s="1413"/>
      <c r="O14" s="1414"/>
      <c r="P14" s="1416"/>
      <c r="Q14" s="1484">
        <v>44005</v>
      </c>
      <c r="R14" s="1413"/>
    </row>
    <row r="15" spans="2:18" ht="19.5" customHeight="1">
      <c r="B15" s="1409"/>
      <c r="C15" s="508" t="s">
        <v>35</v>
      </c>
      <c r="D15" s="508" t="s">
        <v>35</v>
      </c>
      <c r="E15" s="31" t="s">
        <v>4553</v>
      </c>
      <c r="F15" s="31">
        <v>12</v>
      </c>
      <c r="G15" s="31">
        <v>840</v>
      </c>
      <c r="H15" s="31">
        <v>10080</v>
      </c>
      <c r="I15" s="31" t="s">
        <v>393</v>
      </c>
      <c r="J15" s="31"/>
      <c r="K15" s="1409"/>
      <c r="L15" s="1414"/>
      <c r="M15" s="1412"/>
      <c r="N15" s="1414"/>
      <c r="O15" s="1417"/>
      <c r="P15" s="1415"/>
      <c r="Q15" s="1484">
        <v>44005</v>
      </c>
      <c r="R15" s="1413"/>
    </row>
    <row r="16" spans="2:18" ht="19.5" customHeight="1">
      <c r="B16" s="1409"/>
      <c r="C16" s="508" t="s">
        <v>35</v>
      </c>
      <c r="D16" s="508" t="s">
        <v>35</v>
      </c>
      <c r="E16" s="31" t="s">
        <v>4554</v>
      </c>
      <c r="F16" s="31">
        <v>2</v>
      </c>
      <c r="G16" s="31">
        <v>620</v>
      </c>
      <c r="H16" s="31">
        <v>1240</v>
      </c>
      <c r="I16" s="31" t="s">
        <v>44</v>
      </c>
      <c r="J16" s="31"/>
      <c r="K16" s="508"/>
      <c r="L16" s="1409"/>
      <c r="M16" s="1414"/>
      <c r="N16" s="1413"/>
      <c r="O16" s="1414"/>
      <c r="P16" s="1416"/>
      <c r="Q16" s="1484">
        <v>44005</v>
      </c>
      <c r="R16" s="1413"/>
    </row>
    <row r="17" spans="2:18" ht="19.5" customHeight="1">
      <c r="B17" s="1409"/>
      <c r="C17" s="508" t="s">
        <v>35</v>
      </c>
      <c r="D17" s="508" t="s">
        <v>35</v>
      </c>
      <c r="E17" s="31" t="s">
        <v>4555</v>
      </c>
      <c r="F17" s="31">
        <v>2</v>
      </c>
      <c r="G17" s="31">
        <v>770</v>
      </c>
      <c r="H17" s="31">
        <v>1540</v>
      </c>
      <c r="I17" s="31" t="s">
        <v>44</v>
      </c>
      <c r="J17" s="31"/>
      <c r="K17" s="1409"/>
      <c r="L17" s="1414"/>
      <c r="M17" s="1412"/>
      <c r="N17" s="1414"/>
      <c r="O17" s="1417"/>
      <c r="P17" s="1415"/>
      <c r="Q17" s="1484">
        <v>44005</v>
      </c>
      <c r="R17" s="1413"/>
    </row>
    <row r="18" spans="2:18" ht="19.5" customHeight="1">
      <c r="B18" s="1409"/>
      <c r="C18" s="508" t="s">
        <v>35</v>
      </c>
      <c r="D18" s="508" t="s">
        <v>35</v>
      </c>
      <c r="E18" s="31" t="s">
        <v>4556</v>
      </c>
      <c r="F18" s="31">
        <v>6</v>
      </c>
      <c r="G18" s="31">
        <v>2812</v>
      </c>
      <c r="H18" s="31">
        <v>16872</v>
      </c>
      <c r="I18" s="31" t="s">
        <v>49</v>
      </c>
      <c r="J18" s="31"/>
      <c r="K18" s="1409"/>
      <c r="L18" s="1414"/>
      <c r="M18" s="1412"/>
      <c r="N18" s="1414"/>
      <c r="O18" s="1417"/>
      <c r="P18" s="1415"/>
      <c r="Q18" s="1484">
        <v>44005</v>
      </c>
      <c r="R18" s="1413"/>
    </row>
    <row r="19" spans="2:18" ht="19.5" customHeight="1">
      <c r="B19" s="1409"/>
      <c r="C19" s="508" t="s">
        <v>35</v>
      </c>
      <c r="D19" s="508" t="s">
        <v>35</v>
      </c>
      <c r="E19" s="31" t="s">
        <v>2845</v>
      </c>
      <c r="F19" s="31">
        <v>6</v>
      </c>
      <c r="G19" s="31">
        <v>276</v>
      </c>
      <c r="H19" s="31">
        <v>1656</v>
      </c>
      <c r="I19" s="31" t="s">
        <v>4557</v>
      </c>
      <c r="J19" s="31"/>
      <c r="K19" s="1409"/>
      <c r="L19" s="1414"/>
      <c r="M19" s="1412"/>
      <c r="N19" s="1414"/>
      <c r="O19" s="1417"/>
      <c r="P19" s="1415"/>
      <c r="Q19" s="1484">
        <v>44005</v>
      </c>
      <c r="R19" s="1413"/>
    </row>
    <row r="20" spans="2:18" ht="19.5" customHeight="1">
      <c r="B20" s="1409"/>
      <c r="C20" s="508"/>
      <c r="D20" s="508"/>
      <c r="E20" s="31"/>
      <c r="F20" s="31"/>
      <c r="G20" s="31"/>
      <c r="H20" s="31"/>
      <c r="I20" s="31"/>
      <c r="J20" s="31"/>
      <c r="K20" s="1409"/>
      <c r="L20" s="1414"/>
      <c r="M20" s="1412"/>
      <c r="N20" s="1414"/>
      <c r="O20" s="1417"/>
      <c r="P20" s="1415"/>
      <c r="Q20" s="1484"/>
      <c r="R20" s="1413"/>
    </row>
    <row r="21" spans="2:18" ht="19.5" customHeight="1">
      <c r="B21" s="1409"/>
      <c r="C21" s="508" t="s">
        <v>35</v>
      </c>
      <c r="D21" s="508" t="s">
        <v>35</v>
      </c>
      <c r="E21" s="31" t="s">
        <v>4558</v>
      </c>
      <c r="F21" s="31">
        <v>3</v>
      </c>
      <c r="G21" s="31">
        <v>3140</v>
      </c>
      <c r="H21" s="31">
        <v>9420</v>
      </c>
      <c r="I21" s="31" t="s">
        <v>49</v>
      </c>
      <c r="J21" s="31"/>
      <c r="K21" s="1409"/>
      <c r="L21" s="1409"/>
      <c r="M21" s="1412">
        <v>44006</v>
      </c>
      <c r="N21" s="1413"/>
      <c r="O21" s="1414"/>
      <c r="P21" s="1416"/>
      <c r="Q21" s="1415"/>
      <c r="R21" s="1413"/>
    </row>
    <row r="22" spans="2:18" ht="19.5" customHeight="1">
      <c r="B22" s="1409"/>
      <c r="C22" s="508" t="s">
        <v>35</v>
      </c>
      <c r="D22" s="508" t="s">
        <v>35</v>
      </c>
      <c r="E22" s="31" t="s">
        <v>4559</v>
      </c>
      <c r="F22" s="31">
        <v>2</v>
      </c>
      <c r="G22" s="31">
        <v>770</v>
      </c>
      <c r="H22" s="31">
        <v>1540</v>
      </c>
      <c r="I22" s="31" t="s">
        <v>44</v>
      </c>
      <c r="J22" s="31"/>
      <c r="K22" s="1409"/>
      <c r="L22" s="1409"/>
      <c r="M22" s="1412">
        <v>44006</v>
      </c>
      <c r="N22" s="1413"/>
      <c r="O22" s="1414"/>
      <c r="P22" s="1416"/>
      <c r="Q22" s="1415">
        <v>44011</v>
      </c>
      <c r="R22" s="1413"/>
    </row>
    <row r="23" spans="2:18" ht="19.5" customHeight="1">
      <c r="B23" s="1409"/>
      <c r="C23" s="1413"/>
      <c r="D23" s="1413"/>
      <c r="E23" s="1409"/>
      <c r="F23" s="1485"/>
      <c r="G23" s="1486"/>
      <c r="H23" s="1486"/>
      <c r="I23" s="1414"/>
      <c r="J23" s="1409"/>
      <c r="K23" s="1409"/>
      <c r="L23" s="1409"/>
      <c r="M23" s="1414"/>
      <c r="N23" s="1413"/>
      <c r="O23" s="1414"/>
      <c r="P23" s="1416"/>
      <c r="Q23" s="1415">
        <v>44011</v>
      </c>
      <c r="R23" s="1413"/>
    </row>
    <row r="24" spans="2:18" ht="19.5" customHeight="1"/>
    <row r="25" spans="2:18" ht="19.5" customHeight="1"/>
    <row r="26" spans="2:18" ht="19.5" customHeight="1"/>
    <row r="27" spans="2:18" ht="19.5" customHeight="1"/>
    <row r="28" spans="2:18" ht="19.5" customHeight="1"/>
    <row r="29" spans="2:18" ht="19.5" customHeight="1"/>
    <row r="30" spans="2:18" ht="19.5" customHeight="1"/>
    <row r="31" spans="2:18" ht="19.5" customHeight="1"/>
    <row r="32" spans="2:18"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sheetData>
  <autoFilter ref="B8:R8" xr:uid="{47D7BFB7-4659-460E-9731-38D636757C8C}"/>
  <mergeCells count="6">
    <mergeCell ref="B2:D2"/>
    <mergeCell ref="G2:I2"/>
    <mergeCell ref="B3:D3"/>
    <mergeCell ref="B4:D4"/>
    <mergeCell ref="B5:D5"/>
    <mergeCell ref="B6:D6"/>
  </mergeCells>
  <phoneticPr fontId="4"/>
  <pageMargins left="0.25" right="0.25" top="0.75" bottom="0.75" header="0.3" footer="0.3"/>
  <pageSetup paperSize="8" scale="22" orientation="landscape"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F4F9C-E44F-4D69-B680-0B4F9520ACCE}">
  <sheetPr>
    <pageSetUpPr fitToPage="1"/>
  </sheetPr>
  <dimension ref="B2:R52"/>
  <sheetViews>
    <sheetView zoomScale="70" zoomScaleNormal="70" workbookViewId="0">
      <pane xSplit="10" ySplit="8" topLeftCell="K21" activePane="bottomRight" state="frozen"/>
      <selection pane="topRight" activeCell="K1" sqref="K1"/>
      <selection pane="bottomLeft" activeCell="A9" sqref="A9"/>
      <selection pane="bottomRight" activeCell="K33" sqref="K33"/>
    </sheetView>
  </sheetViews>
  <sheetFormatPr defaultRowHeight="12"/>
  <cols>
    <col min="1" max="1" width="2.625" style="1209" customWidth="1"/>
    <col min="2" max="2" width="13.25" style="145" bestFit="1" customWidth="1"/>
    <col min="3" max="4" width="14.625" style="145" bestFit="1" customWidth="1"/>
    <col min="5" max="5" width="44.5" style="145" bestFit="1" customWidth="1"/>
    <col min="6" max="6" width="7.125" style="1204" customWidth="1"/>
    <col min="7" max="7" width="9.875" style="1213" bestFit="1" customWidth="1"/>
    <col min="8" max="8" width="11" style="1213" bestFit="1" customWidth="1"/>
    <col min="9" max="9" width="33.375" style="1210" bestFit="1" customWidth="1"/>
    <col min="10" max="10" width="38" style="145" customWidth="1"/>
    <col min="11" max="11" width="42.125" style="145" customWidth="1"/>
    <col min="12" max="12" width="13.5" style="145" bestFit="1" customWidth="1"/>
    <col min="13" max="13" width="13.75" style="145" customWidth="1"/>
    <col min="14" max="14" width="10" style="1209" bestFit="1" customWidth="1"/>
    <col min="15" max="15" width="13.25" style="1210" customWidth="1"/>
    <col min="16" max="16" width="19.875" style="1211" customWidth="1"/>
    <col min="17" max="17" width="15.625" style="1487" customWidth="1"/>
    <col min="18" max="18" width="14.625" style="1209" customWidth="1"/>
    <col min="19" max="256" width="9" style="1209"/>
    <col min="257" max="257" width="2.625" style="1209" customWidth="1"/>
    <col min="258" max="258" width="13.25" style="1209" bestFit="1" customWidth="1"/>
    <col min="259" max="260" width="14.625" style="1209" bestFit="1" customWidth="1"/>
    <col min="261" max="261" width="44.5" style="1209" bestFit="1" customWidth="1"/>
    <col min="262" max="262" width="7.125" style="1209" customWidth="1"/>
    <col min="263" max="263" width="9.875" style="1209" bestFit="1" customWidth="1"/>
    <col min="264" max="264" width="11" style="1209" bestFit="1" customWidth="1"/>
    <col min="265" max="265" width="33.375" style="1209" bestFit="1" customWidth="1"/>
    <col min="266" max="266" width="38" style="1209" customWidth="1"/>
    <col min="267" max="267" width="42.125" style="1209" customWidth="1"/>
    <col min="268" max="268" width="13.5" style="1209" bestFit="1" customWidth="1"/>
    <col min="269" max="269" width="13.75" style="1209" customWidth="1"/>
    <col min="270" max="270" width="10" style="1209" bestFit="1" customWidth="1"/>
    <col min="271" max="271" width="13.25" style="1209" customWidth="1"/>
    <col min="272" max="272" width="19.875" style="1209" customWidth="1"/>
    <col min="273" max="273" width="15.625" style="1209" customWidth="1"/>
    <col min="274" max="274" width="14.625" style="1209" customWidth="1"/>
    <col min="275" max="512" width="9" style="1209"/>
    <col min="513" max="513" width="2.625" style="1209" customWidth="1"/>
    <col min="514" max="514" width="13.25" style="1209" bestFit="1" customWidth="1"/>
    <col min="515" max="516" width="14.625" style="1209" bestFit="1" customWidth="1"/>
    <col min="517" max="517" width="44.5" style="1209" bestFit="1" customWidth="1"/>
    <col min="518" max="518" width="7.125" style="1209" customWidth="1"/>
    <col min="519" max="519" width="9.875" style="1209" bestFit="1" customWidth="1"/>
    <col min="520" max="520" width="11" style="1209" bestFit="1" customWidth="1"/>
    <col min="521" max="521" width="33.375" style="1209" bestFit="1" customWidth="1"/>
    <col min="522" max="522" width="38" style="1209" customWidth="1"/>
    <col min="523" max="523" width="42.125" style="1209" customWidth="1"/>
    <col min="524" max="524" width="13.5" style="1209" bestFit="1" customWidth="1"/>
    <col min="525" max="525" width="13.75" style="1209" customWidth="1"/>
    <col min="526" max="526" width="10" style="1209" bestFit="1" customWidth="1"/>
    <col min="527" max="527" width="13.25" style="1209" customWidth="1"/>
    <col min="528" max="528" width="19.875" style="1209" customWidth="1"/>
    <col min="529" max="529" width="15.625" style="1209" customWidth="1"/>
    <col min="530" max="530" width="14.625" style="1209" customWidth="1"/>
    <col min="531" max="768" width="9" style="1209"/>
    <col min="769" max="769" width="2.625" style="1209" customWidth="1"/>
    <col min="770" max="770" width="13.25" style="1209" bestFit="1" customWidth="1"/>
    <col min="771" max="772" width="14.625" style="1209" bestFit="1" customWidth="1"/>
    <col min="773" max="773" width="44.5" style="1209" bestFit="1" customWidth="1"/>
    <col min="774" max="774" width="7.125" style="1209" customWidth="1"/>
    <col min="775" max="775" width="9.875" style="1209" bestFit="1" customWidth="1"/>
    <col min="776" max="776" width="11" style="1209" bestFit="1" customWidth="1"/>
    <col min="777" max="777" width="33.375" style="1209" bestFit="1" customWidth="1"/>
    <col min="778" max="778" width="38" style="1209" customWidth="1"/>
    <col min="779" max="779" width="42.125" style="1209" customWidth="1"/>
    <col min="780" max="780" width="13.5" style="1209" bestFit="1" customWidth="1"/>
    <col min="781" max="781" width="13.75" style="1209" customWidth="1"/>
    <col min="782" max="782" width="10" style="1209" bestFit="1" customWidth="1"/>
    <col min="783" max="783" width="13.25" style="1209" customWidth="1"/>
    <col min="784" max="784" width="19.875" style="1209" customWidth="1"/>
    <col min="785" max="785" width="15.625" style="1209" customWidth="1"/>
    <col min="786" max="786" width="14.625" style="1209" customWidth="1"/>
    <col min="787" max="1024" width="9" style="1209"/>
    <col min="1025" max="1025" width="2.625" style="1209" customWidth="1"/>
    <col min="1026" max="1026" width="13.25" style="1209" bestFit="1" customWidth="1"/>
    <col min="1027" max="1028" width="14.625" style="1209" bestFit="1" customWidth="1"/>
    <col min="1029" max="1029" width="44.5" style="1209" bestFit="1" customWidth="1"/>
    <col min="1030" max="1030" width="7.125" style="1209" customWidth="1"/>
    <col min="1031" max="1031" width="9.875" style="1209" bestFit="1" customWidth="1"/>
    <col min="1032" max="1032" width="11" style="1209" bestFit="1" customWidth="1"/>
    <col min="1033" max="1033" width="33.375" style="1209" bestFit="1" customWidth="1"/>
    <col min="1034" max="1034" width="38" style="1209" customWidth="1"/>
    <col min="1035" max="1035" width="42.125" style="1209" customWidth="1"/>
    <col min="1036" max="1036" width="13.5" style="1209" bestFit="1" customWidth="1"/>
    <col min="1037" max="1037" width="13.75" style="1209" customWidth="1"/>
    <col min="1038" max="1038" width="10" style="1209" bestFit="1" customWidth="1"/>
    <col min="1039" max="1039" width="13.25" style="1209" customWidth="1"/>
    <col min="1040" max="1040" width="19.875" style="1209" customWidth="1"/>
    <col min="1041" max="1041" width="15.625" style="1209" customWidth="1"/>
    <col min="1042" max="1042" width="14.625" style="1209" customWidth="1"/>
    <col min="1043" max="1280" width="9" style="1209"/>
    <col min="1281" max="1281" width="2.625" style="1209" customWidth="1"/>
    <col min="1282" max="1282" width="13.25" style="1209" bestFit="1" customWidth="1"/>
    <col min="1283" max="1284" width="14.625" style="1209" bestFit="1" customWidth="1"/>
    <col min="1285" max="1285" width="44.5" style="1209" bestFit="1" customWidth="1"/>
    <col min="1286" max="1286" width="7.125" style="1209" customWidth="1"/>
    <col min="1287" max="1287" width="9.875" style="1209" bestFit="1" customWidth="1"/>
    <col min="1288" max="1288" width="11" style="1209" bestFit="1" customWidth="1"/>
    <col min="1289" max="1289" width="33.375" style="1209" bestFit="1" customWidth="1"/>
    <col min="1290" max="1290" width="38" style="1209" customWidth="1"/>
    <col min="1291" max="1291" width="42.125" style="1209" customWidth="1"/>
    <col min="1292" max="1292" width="13.5" style="1209" bestFit="1" customWidth="1"/>
    <col min="1293" max="1293" width="13.75" style="1209" customWidth="1"/>
    <col min="1294" max="1294" width="10" style="1209" bestFit="1" customWidth="1"/>
    <col min="1295" max="1295" width="13.25" style="1209" customWidth="1"/>
    <col min="1296" max="1296" width="19.875" style="1209" customWidth="1"/>
    <col min="1297" max="1297" width="15.625" style="1209" customWidth="1"/>
    <col min="1298" max="1298" width="14.625" style="1209" customWidth="1"/>
    <col min="1299" max="1536" width="9" style="1209"/>
    <col min="1537" max="1537" width="2.625" style="1209" customWidth="1"/>
    <col min="1538" max="1538" width="13.25" style="1209" bestFit="1" customWidth="1"/>
    <col min="1539" max="1540" width="14.625" style="1209" bestFit="1" customWidth="1"/>
    <col min="1541" max="1541" width="44.5" style="1209" bestFit="1" customWidth="1"/>
    <col min="1542" max="1542" width="7.125" style="1209" customWidth="1"/>
    <col min="1543" max="1543" width="9.875" style="1209" bestFit="1" customWidth="1"/>
    <col min="1544" max="1544" width="11" style="1209" bestFit="1" customWidth="1"/>
    <col min="1545" max="1545" width="33.375" style="1209" bestFit="1" customWidth="1"/>
    <col min="1546" max="1546" width="38" style="1209" customWidth="1"/>
    <col min="1547" max="1547" width="42.125" style="1209" customWidth="1"/>
    <col min="1548" max="1548" width="13.5" style="1209" bestFit="1" customWidth="1"/>
    <col min="1549" max="1549" width="13.75" style="1209" customWidth="1"/>
    <col min="1550" max="1550" width="10" style="1209" bestFit="1" customWidth="1"/>
    <col min="1551" max="1551" width="13.25" style="1209" customWidth="1"/>
    <col min="1552" max="1552" width="19.875" style="1209" customWidth="1"/>
    <col min="1553" max="1553" width="15.625" style="1209" customWidth="1"/>
    <col min="1554" max="1554" width="14.625" style="1209" customWidth="1"/>
    <col min="1555" max="1792" width="9" style="1209"/>
    <col min="1793" max="1793" width="2.625" style="1209" customWidth="1"/>
    <col min="1794" max="1794" width="13.25" style="1209" bestFit="1" customWidth="1"/>
    <col min="1795" max="1796" width="14.625" style="1209" bestFit="1" customWidth="1"/>
    <col min="1797" max="1797" width="44.5" style="1209" bestFit="1" customWidth="1"/>
    <col min="1798" max="1798" width="7.125" style="1209" customWidth="1"/>
    <col min="1799" max="1799" width="9.875" style="1209" bestFit="1" customWidth="1"/>
    <col min="1800" max="1800" width="11" style="1209" bestFit="1" customWidth="1"/>
    <col min="1801" max="1801" width="33.375" style="1209" bestFit="1" customWidth="1"/>
    <col min="1802" max="1802" width="38" style="1209" customWidth="1"/>
    <col min="1803" max="1803" width="42.125" style="1209" customWidth="1"/>
    <col min="1804" max="1804" width="13.5" style="1209" bestFit="1" customWidth="1"/>
    <col min="1805" max="1805" width="13.75" style="1209" customWidth="1"/>
    <col min="1806" max="1806" width="10" style="1209" bestFit="1" customWidth="1"/>
    <col min="1807" max="1807" width="13.25" style="1209" customWidth="1"/>
    <col min="1808" max="1808" width="19.875" style="1209" customWidth="1"/>
    <col min="1809" max="1809" width="15.625" style="1209" customWidth="1"/>
    <col min="1810" max="1810" width="14.625" style="1209" customWidth="1"/>
    <col min="1811" max="2048" width="9" style="1209"/>
    <col min="2049" max="2049" width="2.625" style="1209" customWidth="1"/>
    <col min="2050" max="2050" width="13.25" style="1209" bestFit="1" customWidth="1"/>
    <col min="2051" max="2052" width="14.625" style="1209" bestFit="1" customWidth="1"/>
    <col min="2053" max="2053" width="44.5" style="1209" bestFit="1" customWidth="1"/>
    <col min="2054" max="2054" width="7.125" style="1209" customWidth="1"/>
    <col min="2055" max="2055" width="9.875" style="1209" bestFit="1" customWidth="1"/>
    <col min="2056" max="2056" width="11" style="1209" bestFit="1" customWidth="1"/>
    <col min="2057" max="2057" width="33.375" style="1209" bestFit="1" customWidth="1"/>
    <col min="2058" max="2058" width="38" style="1209" customWidth="1"/>
    <col min="2059" max="2059" width="42.125" style="1209" customWidth="1"/>
    <col min="2060" max="2060" width="13.5" style="1209" bestFit="1" customWidth="1"/>
    <col min="2061" max="2061" width="13.75" style="1209" customWidth="1"/>
    <col min="2062" max="2062" width="10" style="1209" bestFit="1" customWidth="1"/>
    <col min="2063" max="2063" width="13.25" style="1209" customWidth="1"/>
    <col min="2064" max="2064" width="19.875" style="1209" customWidth="1"/>
    <col min="2065" max="2065" width="15.625" style="1209" customWidth="1"/>
    <col min="2066" max="2066" width="14.625" style="1209" customWidth="1"/>
    <col min="2067" max="2304" width="9" style="1209"/>
    <col min="2305" max="2305" width="2.625" style="1209" customWidth="1"/>
    <col min="2306" max="2306" width="13.25" style="1209" bestFit="1" customWidth="1"/>
    <col min="2307" max="2308" width="14.625" style="1209" bestFit="1" customWidth="1"/>
    <col min="2309" max="2309" width="44.5" style="1209" bestFit="1" customWidth="1"/>
    <col min="2310" max="2310" width="7.125" style="1209" customWidth="1"/>
    <col min="2311" max="2311" width="9.875" style="1209" bestFit="1" customWidth="1"/>
    <col min="2312" max="2312" width="11" style="1209" bestFit="1" customWidth="1"/>
    <col min="2313" max="2313" width="33.375" style="1209" bestFit="1" customWidth="1"/>
    <col min="2314" max="2314" width="38" style="1209" customWidth="1"/>
    <col min="2315" max="2315" width="42.125" style="1209" customWidth="1"/>
    <col min="2316" max="2316" width="13.5" style="1209" bestFit="1" customWidth="1"/>
    <col min="2317" max="2317" width="13.75" style="1209" customWidth="1"/>
    <col min="2318" max="2318" width="10" style="1209" bestFit="1" customWidth="1"/>
    <col min="2319" max="2319" width="13.25" style="1209" customWidth="1"/>
    <col min="2320" max="2320" width="19.875" style="1209" customWidth="1"/>
    <col min="2321" max="2321" width="15.625" style="1209" customWidth="1"/>
    <col min="2322" max="2322" width="14.625" style="1209" customWidth="1"/>
    <col min="2323" max="2560" width="9" style="1209"/>
    <col min="2561" max="2561" width="2.625" style="1209" customWidth="1"/>
    <col min="2562" max="2562" width="13.25" style="1209" bestFit="1" customWidth="1"/>
    <col min="2563" max="2564" width="14.625" style="1209" bestFit="1" customWidth="1"/>
    <col min="2565" max="2565" width="44.5" style="1209" bestFit="1" customWidth="1"/>
    <col min="2566" max="2566" width="7.125" style="1209" customWidth="1"/>
    <col min="2567" max="2567" width="9.875" style="1209" bestFit="1" customWidth="1"/>
    <col min="2568" max="2568" width="11" style="1209" bestFit="1" customWidth="1"/>
    <col min="2569" max="2569" width="33.375" style="1209" bestFit="1" customWidth="1"/>
    <col min="2570" max="2570" width="38" style="1209" customWidth="1"/>
    <col min="2571" max="2571" width="42.125" style="1209" customWidth="1"/>
    <col min="2572" max="2572" width="13.5" style="1209" bestFit="1" customWidth="1"/>
    <col min="2573" max="2573" width="13.75" style="1209" customWidth="1"/>
    <col min="2574" max="2574" width="10" style="1209" bestFit="1" customWidth="1"/>
    <col min="2575" max="2575" width="13.25" style="1209" customWidth="1"/>
    <col min="2576" max="2576" width="19.875" style="1209" customWidth="1"/>
    <col min="2577" max="2577" width="15.625" style="1209" customWidth="1"/>
    <col min="2578" max="2578" width="14.625" style="1209" customWidth="1"/>
    <col min="2579" max="2816" width="9" style="1209"/>
    <col min="2817" max="2817" width="2.625" style="1209" customWidth="1"/>
    <col min="2818" max="2818" width="13.25" style="1209" bestFit="1" customWidth="1"/>
    <col min="2819" max="2820" width="14.625" style="1209" bestFit="1" customWidth="1"/>
    <col min="2821" max="2821" width="44.5" style="1209" bestFit="1" customWidth="1"/>
    <col min="2822" max="2822" width="7.125" style="1209" customWidth="1"/>
    <col min="2823" max="2823" width="9.875" style="1209" bestFit="1" customWidth="1"/>
    <col min="2824" max="2824" width="11" style="1209" bestFit="1" customWidth="1"/>
    <col min="2825" max="2825" width="33.375" style="1209" bestFit="1" customWidth="1"/>
    <col min="2826" max="2826" width="38" style="1209" customWidth="1"/>
    <col min="2827" max="2827" width="42.125" style="1209" customWidth="1"/>
    <col min="2828" max="2828" width="13.5" style="1209" bestFit="1" customWidth="1"/>
    <col min="2829" max="2829" width="13.75" style="1209" customWidth="1"/>
    <col min="2830" max="2830" width="10" style="1209" bestFit="1" customWidth="1"/>
    <col min="2831" max="2831" width="13.25" style="1209" customWidth="1"/>
    <col min="2832" max="2832" width="19.875" style="1209" customWidth="1"/>
    <col min="2833" max="2833" width="15.625" style="1209" customWidth="1"/>
    <col min="2834" max="2834" width="14.625" style="1209" customWidth="1"/>
    <col min="2835" max="3072" width="9" style="1209"/>
    <col min="3073" max="3073" width="2.625" style="1209" customWidth="1"/>
    <col min="3074" max="3074" width="13.25" style="1209" bestFit="1" customWidth="1"/>
    <col min="3075" max="3076" width="14.625" style="1209" bestFit="1" customWidth="1"/>
    <col min="3077" max="3077" width="44.5" style="1209" bestFit="1" customWidth="1"/>
    <col min="3078" max="3078" width="7.125" style="1209" customWidth="1"/>
    <col min="3079" max="3079" width="9.875" style="1209" bestFit="1" customWidth="1"/>
    <col min="3080" max="3080" width="11" style="1209" bestFit="1" customWidth="1"/>
    <col min="3081" max="3081" width="33.375" style="1209" bestFit="1" customWidth="1"/>
    <col min="3082" max="3082" width="38" style="1209" customWidth="1"/>
    <col min="3083" max="3083" width="42.125" style="1209" customWidth="1"/>
    <col min="3084" max="3084" width="13.5" style="1209" bestFit="1" customWidth="1"/>
    <col min="3085" max="3085" width="13.75" style="1209" customWidth="1"/>
    <col min="3086" max="3086" width="10" style="1209" bestFit="1" customWidth="1"/>
    <col min="3087" max="3087" width="13.25" style="1209" customWidth="1"/>
    <col min="3088" max="3088" width="19.875" style="1209" customWidth="1"/>
    <col min="3089" max="3089" width="15.625" style="1209" customWidth="1"/>
    <col min="3090" max="3090" width="14.625" style="1209" customWidth="1"/>
    <col min="3091" max="3328" width="9" style="1209"/>
    <col min="3329" max="3329" width="2.625" style="1209" customWidth="1"/>
    <col min="3330" max="3330" width="13.25" style="1209" bestFit="1" customWidth="1"/>
    <col min="3331" max="3332" width="14.625" style="1209" bestFit="1" customWidth="1"/>
    <col min="3333" max="3333" width="44.5" style="1209" bestFit="1" customWidth="1"/>
    <col min="3334" max="3334" width="7.125" style="1209" customWidth="1"/>
    <col min="3335" max="3335" width="9.875" style="1209" bestFit="1" customWidth="1"/>
    <col min="3336" max="3336" width="11" style="1209" bestFit="1" customWidth="1"/>
    <col min="3337" max="3337" width="33.375" style="1209" bestFit="1" customWidth="1"/>
    <col min="3338" max="3338" width="38" style="1209" customWidth="1"/>
    <col min="3339" max="3339" width="42.125" style="1209" customWidth="1"/>
    <col min="3340" max="3340" width="13.5" style="1209" bestFit="1" customWidth="1"/>
    <col min="3341" max="3341" width="13.75" style="1209" customWidth="1"/>
    <col min="3342" max="3342" width="10" style="1209" bestFit="1" customWidth="1"/>
    <col min="3343" max="3343" width="13.25" style="1209" customWidth="1"/>
    <col min="3344" max="3344" width="19.875" style="1209" customWidth="1"/>
    <col min="3345" max="3345" width="15.625" style="1209" customWidth="1"/>
    <col min="3346" max="3346" width="14.625" style="1209" customWidth="1"/>
    <col min="3347" max="3584" width="9" style="1209"/>
    <col min="3585" max="3585" width="2.625" style="1209" customWidth="1"/>
    <col min="3586" max="3586" width="13.25" style="1209" bestFit="1" customWidth="1"/>
    <col min="3587" max="3588" width="14.625" style="1209" bestFit="1" customWidth="1"/>
    <col min="3589" max="3589" width="44.5" style="1209" bestFit="1" customWidth="1"/>
    <col min="3590" max="3590" width="7.125" style="1209" customWidth="1"/>
    <col min="3591" max="3591" width="9.875" style="1209" bestFit="1" customWidth="1"/>
    <col min="3592" max="3592" width="11" style="1209" bestFit="1" customWidth="1"/>
    <col min="3593" max="3593" width="33.375" style="1209" bestFit="1" customWidth="1"/>
    <col min="3594" max="3594" width="38" style="1209" customWidth="1"/>
    <col min="3595" max="3595" width="42.125" style="1209" customWidth="1"/>
    <col min="3596" max="3596" width="13.5" style="1209" bestFit="1" customWidth="1"/>
    <col min="3597" max="3597" width="13.75" style="1209" customWidth="1"/>
    <col min="3598" max="3598" width="10" style="1209" bestFit="1" customWidth="1"/>
    <col min="3599" max="3599" width="13.25" style="1209" customWidth="1"/>
    <col min="3600" max="3600" width="19.875" style="1209" customWidth="1"/>
    <col min="3601" max="3601" width="15.625" style="1209" customWidth="1"/>
    <col min="3602" max="3602" width="14.625" style="1209" customWidth="1"/>
    <col min="3603" max="3840" width="9" style="1209"/>
    <col min="3841" max="3841" width="2.625" style="1209" customWidth="1"/>
    <col min="3842" max="3842" width="13.25" style="1209" bestFit="1" customWidth="1"/>
    <col min="3843" max="3844" width="14.625" style="1209" bestFit="1" customWidth="1"/>
    <col min="3845" max="3845" width="44.5" style="1209" bestFit="1" customWidth="1"/>
    <col min="3846" max="3846" width="7.125" style="1209" customWidth="1"/>
    <col min="3847" max="3847" width="9.875" style="1209" bestFit="1" customWidth="1"/>
    <col min="3848" max="3848" width="11" style="1209" bestFit="1" customWidth="1"/>
    <col min="3849" max="3849" width="33.375" style="1209" bestFit="1" customWidth="1"/>
    <col min="3850" max="3850" width="38" style="1209" customWidth="1"/>
    <col min="3851" max="3851" width="42.125" style="1209" customWidth="1"/>
    <col min="3852" max="3852" width="13.5" style="1209" bestFit="1" customWidth="1"/>
    <col min="3853" max="3853" width="13.75" style="1209" customWidth="1"/>
    <col min="3854" max="3854" width="10" style="1209" bestFit="1" customWidth="1"/>
    <col min="3855" max="3855" width="13.25" style="1209" customWidth="1"/>
    <col min="3856" max="3856" width="19.875" style="1209" customWidth="1"/>
    <col min="3857" max="3857" width="15.625" style="1209" customWidth="1"/>
    <col min="3858" max="3858" width="14.625" style="1209" customWidth="1"/>
    <col min="3859" max="4096" width="9" style="1209"/>
    <col min="4097" max="4097" width="2.625" style="1209" customWidth="1"/>
    <col min="4098" max="4098" width="13.25" style="1209" bestFit="1" customWidth="1"/>
    <col min="4099" max="4100" width="14.625" style="1209" bestFit="1" customWidth="1"/>
    <col min="4101" max="4101" width="44.5" style="1209" bestFit="1" customWidth="1"/>
    <col min="4102" max="4102" width="7.125" style="1209" customWidth="1"/>
    <col min="4103" max="4103" width="9.875" style="1209" bestFit="1" customWidth="1"/>
    <col min="4104" max="4104" width="11" style="1209" bestFit="1" customWidth="1"/>
    <col min="4105" max="4105" width="33.375" style="1209" bestFit="1" customWidth="1"/>
    <col min="4106" max="4106" width="38" style="1209" customWidth="1"/>
    <col min="4107" max="4107" width="42.125" style="1209" customWidth="1"/>
    <col min="4108" max="4108" width="13.5" style="1209" bestFit="1" customWidth="1"/>
    <col min="4109" max="4109" width="13.75" style="1209" customWidth="1"/>
    <col min="4110" max="4110" width="10" style="1209" bestFit="1" customWidth="1"/>
    <col min="4111" max="4111" width="13.25" style="1209" customWidth="1"/>
    <col min="4112" max="4112" width="19.875" style="1209" customWidth="1"/>
    <col min="4113" max="4113" width="15.625" style="1209" customWidth="1"/>
    <col min="4114" max="4114" width="14.625" style="1209" customWidth="1"/>
    <col min="4115" max="4352" width="9" style="1209"/>
    <col min="4353" max="4353" width="2.625" style="1209" customWidth="1"/>
    <col min="4354" max="4354" width="13.25" style="1209" bestFit="1" customWidth="1"/>
    <col min="4355" max="4356" width="14.625" style="1209" bestFit="1" customWidth="1"/>
    <col min="4357" max="4357" width="44.5" style="1209" bestFit="1" customWidth="1"/>
    <col min="4358" max="4358" width="7.125" style="1209" customWidth="1"/>
    <col min="4359" max="4359" width="9.875" style="1209" bestFit="1" customWidth="1"/>
    <col min="4360" max="4360" width="11" style="1209" bestFit="1" customWidth="1"/>
    <col min="4361" max="4361" width="33.375" style="1209" bestFit="1" customWidth="1"/>
    <col min="4362" max="4362" width="38" style="1209" customWidth="1"/>
    <col min="4363" max="4363" width="42.125" style="1209" customWidth="1"/>
    <col min="4364" max="4364" width="13.5" style="1209" bestFit="1" customWidth="1"/>
    <col min="4365" max="4365" width="13.75" style="1209" customWidth="1"/>
    <col min="4366" max="4366" width="10" style="1209" bestFit="1" customWidth="1"/>
    <col min="4367" max="4367" width="13.25" style="1209" customWidth="1"/>
    <col min="4368" max="4368" width="19.875" style="1209" customWidth="1"/>
    <col min="4369" max="4369" width="15.625" style="1209" customWidth="1"/>
    <col min="4370" max="4370" width="14.625" style="1209" customWidth="1"/>
    <col min="4371" max="4608" width="9" style="1209"/>
    <col min="4609" max="4609" width="2.625" style="1209" customWidth="1"/>
    <col min="4610" max="4610" width="13.25" style="1209" bestFit="1" customWidth="1"/>
    <col min="4611" max="4612" width="14.625" style="1209" bestFit="1" customWidth="1"/>
    <col min="4613" max="4613" width="44.5" style="1209" bestFit="1" customWidth="1"/>
    <col min="4614" max="4614" width="7.125" style="1209" customWidth="1"/>
    <col min="4615" max="4615" width="9.875" style="1209" bestFit="1" customWidth="1"/>
    <col min="4616" max="4616" width="11" style="1209" bestFit="1" customWidth="1"/>
    <col min="4617" max="4617" width="33.375" style="1209" bestFit="1" customWidth="1"/>
    <col min="4618" max="4618" width="38" style="1209" customWidth="1"/>
    <col min="4619" max="4619" width="42.125" style="1209" customWidth="1"/>
    <col min="4620" max="4620" width="13.5" style="1209" bestFit="1" customWidth="1"/>
    <col min="4621" max="4621" width="13.75" style="1209" customWidth="1"/>
    <col min="4622" max="4622" width="10" style="1209" bestFit="1" customWidth="1"/>
    <col min="4623" max="4623" width="13.25" style="1209" customWidth="1"/>
    <col min="4624" max="4624" width="19.875" style="1209" customWidth="1"/>
    <col min="4625" max="4625" width="15.625" style="1209" customWidth="1"/>
    <col min="4626" max="4626" width="14.625" style="1209" customWidth="1"/>
    <col min="4627" max="4864" width="9" style="1209"/>
    <col min="4865" max="4865" width="2.625" style="1209" customWidth="1"/>
    <col min="4866" max="4866" width="13.25" style="1209" bestFit="1" customWidth="1"/>
    <col min="4867" max="4868" width="14.625" style="1209" bestFit="1" customWidth="1"/>
    <col min="4869" max="4869" width="44.5" style="1209" bestFit="1" customWidth="1"/>
    <col min="4870" max="4870" width="7.125" style="1209" customWidth="1"/>
    <col min="4871" max="4871" width="9.875" style="1209" bestFit="1" customWidth="1"/>
    <col min="4872" max="4872" width="11" style="1209" bestFit="1" customWidth="1"/>
    <col min="4873" max="4873" width="33.375" style="1209" bestFit="1" customWidth="1"/>
    <col min="4874" max="4874" width="38" style="1209" customWidth="1"/>
    <col min="4875" max="4875" width="42.125" style="1209" customWidth="1"/>
    <col min="4876" max="4876" width="13.5" style="1209" bestFit="1" customWidth="1"/>
    <col min="4877" max="4877" width="13.75" style="1209" customWidth="1"/>
    <col min="4878" max="4878" width="10" style="1209" bestFit="1" customWidth="1"/>
    <col min="4879" max="4879" width="13.25" style="1209" customWidth="1"/>
    <col min="4880" max="4880" width="19.875" style="1209" customWidth="1"/>
    <col min="4881" max="4881" width="15.625" style="1209" customWidth="1"/>
    <col min="4882" max="4882" width="14.625" style="1209" customWidth="1"/>
    <col min="4883" max="5120" width="9" style="1209"/>
    <col min="5121" max="5121" width="2.625" style="1209" customWidth="1"/>
    <col min="5122" max="5122" width="13.25" style="1209" bestFit="1" customWidth="1"/>
    <col min="5123" max="5124" width="14.625" style="1209" bestFit="1" customWidth="1"/>
    <col min="5125" max="5125" width="44.5" style="1209" bestFit="1" customWidth="1"/>
    <col min="5126" max="5126" width="7.125" style="1209" customWidth="1"/>
    <col min="5127" max="5127" width="9.875" style="1209" bestFit="1" customWidth="1"/>
    <col min="5128" max="5128" width="11" style="1209" bestFit="1" customWidth="1"/>
    <col min="5129" max="5129" width="33.375" style="1209" bestFit="1" customWidth="1"/>
    <col min="5130" max="5130" width="38" style="1209" customWidth="1"/>
    <col min="5131" max="5131" width="42.125" style="1209" customWidth="1"/>
    <col min="5132" max="5132" width="13.5" style="1209" bestFit="1" customWidth="1"/>
    <col min="5133" max="5133" width="13.75" style="1209" customWidth="1"/>
    <col min="5134" max="5134" width="10" style="1209" bestFit="1" customWidth="1"/>
    <col min="5135" max="5135" width="13.25" style="1209" customWidth="1"/>
    <col min="5136" max="5136" width="19.875" style="1209" customWidth="1"/>
    <col min="5137" max="5137" width="15.625" style="1209" customWidth="1"/>
    <col min="5138" max="5138" width="14.625" style="1209" customWidth="1"/>
    <col min="5139" max="5376" width="9" style="1209"/>
    <col min="5377" max="5377" width="2.625" style="1209" customWidth="1"/>
    <col min="5378" max="5378" width="13.25" style="1209" bestFit="1" customWidth="1"/>
    <col min="5379" max="5380" width="14.625" style="1209" bestFit="1" customWidth="1"/>
    <col min="5381" max="5381" width="44.5" style="1209" bestFit="1" customWidth="1"/>
    <col min="5382" max="5382" width="7.125" style="1209" customWidth="1"/>
    <col min="5383" max="5383" width="9.875" style="1209" bestFit="1" customWidth="1"/>
    <col min="5384" max="5384" width="11" style="1209" bestFit="1" customWidth="1"/>
    <col min="5385" max="5385" width="33.375" style="1209" bestFit="1" customWidth="1"/>
    <col min="5386" max="5386" width="38" style="1209" customWidth="1"/>
    <col min="5387" max="5387" width="42.125" style="1209" customWidth="1"/>
    <col min="5388" max="5388" width="13.5" style="1209" bestFit="1" customWidth="1"/>
    <col min="5389" max="5389" width="13.75" style="1209" customWidth="1"/>
    <col min="5390" max="5390" width="10" style="1209" bestFit="1" customWidth="1"/>
    <col min="5391" max="5391" width="13.25" style="1209" customWidth="1"/>
    <col min="5392" max="5392" width="19.875" style="1209" customWidth="1"/>
    <col min="5393" max="5393" width="15.625" style="1209" customWidth="1"/>
    <col min="5394" max="5394" width="14.625" style="1209" customWidth="1"/>
    <col min="5395" max="5632" width="9" style="1209"/>
    <col min="5633" max="5633" width="2.625" style="1209" customWidth="1"/>
    <col min="5634" max="5634" width="13.25" style="1209" bestFit="1" customWidth="1"/>
    <col min="5635" max="5636" width="14.625" style="1209" bestFit="1" customWidth="1"/>
    <col min="5637" max="5637" width="44.5" style="1209" bestFit="1" customWidth="1"/>
    <col min="5638" max="5638" width="7.125" style="1209" customWidth="1"/>
    <col min="5639" max="5639" width="9.875" style="1209" bestFit="1" customWidth="1"/>
    <col min="5640" max="5640" width="11" style="1209" bestFit="1" customWidth="1"/>
    <col min="5641" max="5641" width="33.375" style="1209" bestFit="1" customWidth="1"/>
    <col min="5642" max="5642" width="38" style="1209" customWidth="1"/>
    <col min="5643" max="5643" width="42.125" style="1209" customWidth="1"/>
    <col min="5644" max="5644" width="13.5" style="1209" bestFit="1" customWidth="1"/>
    <col min="5645" max="5645" width="13.75" style="1209" customWidth="1"/>
    <col min="5646" max="5646" width="10" style="1209" bestFit="1" customWidth="1"/>
    <col min="5647" max="5647" width="13.25" style="1209" customWidth="1"/>
    <col min="5648" max="5648" width="19.875" style="1209" customWidth="1"/>
    <col min="5649" max="5649" width="15.625" style="1209" customWidth="1"/>
    <col min="5650" max="5650" width="14.625" style="1209" customWidth="1"/>
    <col min="5651" max="5888" width="9" style="1209"/>
    <col min="5889" max="5889" width="2.625" style="1209" customWidth="1"/>
    <col min="5890" max="5890" width="13.25" style="1209" bestFit="1" customWidth="1"/>
    <col min="5891" max="5892" width="14.625" style="1209" bestFit="1" customWidth="1"/>
    <col min="5893" max="5893" width="44.5" style="1209" bestFit="1" customWidth="1"/>
    <col min="5894" max="5894" width="7.125" style="1209" customWidth="1"/>
    <col min="5895" max="5895" width="9.875" style="1209" bestFit="1" customWidth="1"/>
    <col min="5896" max="5896" width="11" style="1209" bestFit="1" customWidth="1"/>
    <col min="5897" max="5897" width="33.375" style="1209" bestFit="1" customWidth="1"/>
    <col min="5898" max="5898" width="38" style="1209" customWidth="1"/>
    <col min="5899" max="5899" width="42.125" style="1209" customWidth="1"/>
    <col min="5900" max="5900" width="13.5" style="1209" bestFit="1" customWidth="1"/>
    <col min="5901" max="5901" width="13.75" style="1209" customWidth="1"/>
    <col min="5902" max="5902" width="10" style="1209" bestFit="1" customWidth="1"/>
    <col min="5903" max="5903" width="13.25" style="1209" customWidth="1"/>
    <col min="5904" max="5904" width="19.875" style="1209" customWidth="1"/>
    <col min="5905" max="5905" width="15.625" style="1209" customWidth="1"/>
    <col min="5906" max="5906" width="14.625" style="1209" customWidth="1"/>
    <col min="5907" max="6144" width="9" style="1209"/>
    <col min="6145" max="6145" width="2.625" style="1209" customWidth="1"/>
    <col min="6146" max="6146" width="13.25" style="1209" bestFit="1" customWidth="1"/>
    <col min="6147" max="6148" width="14.625" style="1209" bestFit="1" customWidth="1"/>
    <col min="6149" max="6149" width="44.5" style="1209" bestFit="1" customWidth="1"/>
    <col min="6150" max="6150" width="7.125" style="1209" customWidth="1"/>
    <col min="6151" max="6151" width="9.875" style="1209" bestFit="1" customWidth="1"/>
    <col min="6152" max="6152" width="11" style="1209" bestFit="1" customWidth="1"/>
    <col min="6153" max="6153" width="33.375" style="1209" bestFit="1" customWidth="1"/>
    <col min="6154" max="6154" width="38" style="1209" customWidth="1"/>
    <col min="6155" max="6155" width="42.125" style="1209" customWidth="1"/>
    <col min="6156" max="6156" width="13.5" style="1209" bestFit="1" customWidth="1"/>
    <col min="6157" max="6157" width="13.75" style="1209" customWidth="1"/>
    <col min="6158" max="6158" width="10" style="1209" bestFit="1" customWidth="1"/>
    <col min="6159" max="6159" width="13.25" style="1209" customWidth="1"/>
    <col min="6160" max="6160" width="19.875" style="1209" customWidth="1"/>
    <col min="6161" max="6161" width="15.625" style="1209" customWidth="1"/>
    <col min="6162" max="6162" width="14.625" style="1209" customWidth="1"/>
    <col min="6163" max="6400" width="9" style="1209"/>
    <col min="6401" max="6401" width="2.625" style="1209" customWidth="1"/>
    <col min="6402" max="6402" width="13.25" style="1209" bestFit="1" customWidth="1"/>
    <col min="6403" max="6404" width="14.625" style="1209" bestFit="1" customWidth="1"/>
    <col min="6405" max="6405" width="44.5" style="1209" bestFit="1" customWidth="1"/>
    <col min="6406" max="6406" width="7.125" style="1209" customWidth="1"/>
    <col min="6407" max="6407" width="9.875" style="1209" bestFit="1" customWidth="1"/>
    <col min="6408" max="6408" width="11" style="1209" bestFit="1" customWidth="1"/>
    <col min="6409" max="6409" width="33.375" style="1209" bestFit="1" customWidth="1"/>
    <col min="6410" max="6410" width="38" style="1209" customWidth="1"/>
    <col min="6411" max="6411" width="42.125" style="1209" customWidth="1"/>
    <col min="6412" max="6412" width="13.5" style="1209" bestFit="1" customWidth="1"/>
    <col min="6413" max="6413" width="13.75" style="1209" customWidth="1"/>
    <col min="6414" max="6414" width="10" style="1209" bestFit="1" customWidth="1"/>
    <col min="6415" max="6415" width="13.25" style="1209" customWidth="1"/>
    <col min="6416" max="6416" width="19.875" style="1209" customWidth="1"/>
    <col min="6417" max="6417" width="15.625" style="1209" customWidth="1"/>
    <col min="6418" max="6418" width="14.625" style="1209" customWidth="1"/>
    <col min="6419" max="6656" width="9" style="1209"/>
    <col min="6657" max="6657" width="2.625" style="1209" customWidth="1"/>
    <col min="6658" max="6658" width="13.25" style="1209" bestFit="1" customWidth="1"/>
    <col min="6659" max="6660" width="14.625" style="1209" bestFit="1" customWidth="1"/>
    <col min="6661" max="6661" width="44.5" style="1209" bestFit="1" customWidth="1"/>
    <col min="6662" max="6662" width="7.125" style="1209" customWidth="1"/>
    <col min="6663" max="6663" width="9.875" style="1209" bestFit="1" customWidth="1"/>
    <col min="6664" max="6664" width="11" style="1209" bestFit="1" customWidth="1"/>
    <col min="6665" max="6665" width="33.375" style="1209" bestFit="1" customWidth="1"/>
    <col min="6666" max="6666" width="38" style="1209" customWidth="1"/>
    <col min="6667" max="6667" width="42.125" style="1209" customWidth="1"/>
    <col min="6668" max="6668" width="13.5" style="1209" bestFit="1" customWidth="1"/>
    <col min="6669" max="6669" width="13.75" style="1209" customWidth="1"/>
    <col min="6670" max="6670" width="10" style="1209" bestFit="1" customWidth="1"/>
    <col min="6671" max="6671" width="13.25" style="1209" customWidth="1"/>
    <col min="6672" max="6672" width="19.875" style="1209" customWidth="1"/>
    <col min="6673" max="6673" width="15.625" style="1209" customWidth="1"/>
    <col min="6674" max="6674" width="14.625" style="1209" customWidth="1"/>
    <col min="6675" max="6912" width="9" style="1209"/>
    <col min="6913" max="6913" width="2.625" style="1209" customWidth="1"/>
    <col min="6914" max="6914" width="13.25" style="1209" bestFit="1" customWidth="1"/>
    <col min="6915" max="6916" width="14.625" style="1209" bestFit="1" customWidth="1"/>
    <col min="6917" max="6917" width="44.5" style="1209" bestFit="1" customWidth="1"/>
    <col min="6918" max="6918" width="7.125" style="1209" customWidth="1"/>
    <col min="6919" max="6919" width="9.875" style="1209" bestFit="1" customWidth="1"/>
    <col min="6920" max="6920" width="11" style="1209" bestFit="1" customWidth="1"/>
    <col min="6921" max="6921" width="33.375" style="1209" bestFit="1" customWidth="1"/>
    <col min="6922" max="6922" width="38" style="1209" customWidth="1"/>
    <col min="6923" max="6923" width="42.125" style="1209" customWidth="1"/>
    <col min="6924" max="6924" width="13.5" style="1209" bestFit="1" customWidth="1"/>
    <col min="6925" max="6925" width="13.75" style="1209" customWidth="1"/>
    <col min="6926" max="6926" width="10" style="1209" bestFit="1" customWidth="1"/>
    <col min="6927" max="6927" width="13.25" style="1209" customWidth="1"/>
    <col min="6928" max="6928" width="19.875" style="1209" customWidth="1"/>
    <col min="6929" max="6929" width="15.625" style="1209" customWidth="1"/>
    <col min="6930" max="6930" width="14.625" style="1209" customWidth="1"/>
    <col min="6931" max="7168" width="9" style="1209"/>
    <col min="7169" max="7169" width="2.625" style="1209" customWidth="1"/>
    <col min="7170" max="7170" width="13.25" style="1209" bestFit="1" customWidth="1"/>
    <col min="7171" max="7172" width="14.625" style="1209" bestFit="1" customWidth="1"/>
    <col min="7173" max="7173" width="44.5" style="1209" bestFit="1" customWidth="1"/>
    <col min="7174" max="7174" width="7.125" style="1209" customWidth="1"/>
    <col min="7175" max="7175" width="9.875" style="1209" bestFit="1" customWidth="1"/>
    <col min="7176" max="7176" width="11" style="1209" bestFit="1" customWidth="1"/>
    <col min="7177" max="7177" width="33.375" style="1209" bestFit="1" customWidth="1"/>
    <col min="7178" max="7178" width="38" style="1209" customWidth="1"/>
    <col min="7179" max="7179" width="42.125" style="1209" customWidth="1"/>
    <col min="7180" max="7180" width="13.5" style="1209" bestFit="1" customWidth="1"/>
    <col min="7181" max="7181" width="13.75" style="1209" customWidth="1"/>
    <col min="7182" max="7182" width="10" style="1209" bestFit="1" customWidth="1"/>
    <col min="7183" max="7183" width="13.25" style="1209" customWidth="1"/>
    <col min="7184" max="7184" width="19.875" style="1209" customWidth="1"/>
    <col min="7185" max="7185" width="15.625" style="1209" customWidth="1"/>
    <col min="7186" max="7186" width="14.625" style="1209" customWidth="1"/>
    <col min="7187" max="7424" width="9" style="1209"/>
    <col min="7425" max="7425" width="2.625" style="1209" customWidth="1"/>
    <col min="7426" max="7426" width="13.25" style="1209" bestFit="1" customWidth="1"/>
    <col min="7427" max="7428" width="14.625" style="1209" bestFit="1" customWidth="1"/>
    <col min="7429" max="7429" width="44.5" style="1209" bestFit="1" customWidth="1"/>
    <col min="7430" max="7430" width="7.125" style="1209" customWidth="1"/>
    <col min="7431" max="7431" width="9.875" style="1209" bestFit="1" customWidth="1"/>
    <col min="7432" max="7432" width="11" style="1209" bestFit="1" customWidth="1"/>
    <col min="7433" max="7433" width="33.375" style="1209" bestFit="1" customWidth="1"/>
    <col min="7434" max="7434" width="38" style="1209" customWidth="1"/>
    <col min="7435" max="7435" width="42.125" style="1209" customWidth="1"/>
    <col min="7436" max="7436" width="13.5" style="1209" bestFit="1" customWidth="1"/>
    <col min="7437" max="7437" width="13.75" style="1209" customWidth="1"/>
    <col min="7438" max="7438" width="10" style="1209" bestFit="1" customWidth="1"/>
    <col min="7439" max="7439" width="13.25" style="1209" customWidth="1"/>
    <col min="7440" max="7440" width="19.875" style="1209" customWidth="1"/>
    <col min="7441" max="7441" width="15.625" style="1209" customWidth="1"/>
    <col min="7442" max="7442" width="14.625" style="1209" customWidth="1"/>
    <col min="7443" max="7680" width="9" style="1209"/>
    <col min="7681" max="7681" width="2.625" style="1209" customWidth="1"/>
    <col min="7682" max="7682" width="13.25" style="1209" bestFit="1" customWidth="1"/>
    <col min="7683" max="7684" width="14.625" style="1209" bestFit="1" customWidth="1"/>
    <col min="7685" max="7685" width="44.5" style="1209" bestFit="1" customWidth="1"/>
    <col min="7686" max="7686" width="7.125" style="1209" customWidth="1"/>
    <col min="7687" max="7687" width="9.875" style="1209" bestFit="1" customWidth="1"/>
    <col min="7688" max="7688" width="11" style="1209" bestFit="1" customWidth="1"/>
    <col min="7689" max="7689" width="33.375" style="1209" bestFit="1" customWidth="1"/>
    <col min="7690" max="7690" width="38" style="1209" customWidth="1"/>
    <col min="7691" max="7691" width="42.125" style="1209" customWidth="1"/>
    <col min="7692" max="7692" width="13.5" style="1209" bestFit="1" customWidth="1"/>
    <col min="7693" max="7693" width="13.75" style="1209" customWidth="1"/>
    <col min="7694" max="7694" width="10" style="1209" bestFit="1" customWidth="1"/>
    <col min="7695" max="7695" width="13.25" style="1209" customWidth="1"/>
    <col min="7696" max="7696" width="19.875" style="1209" customWidth="1"/>
    <col min="7697" max="7697" width="15.625" style="1209" customWidth="1"/>
    <col min="7698" max="7698" width="14.625" style="1209" customWidth="1"/>
    <col min="7699" max="7936" width="9" style="1209"/>
    <col min="7937" max="7937" width="2.625" style="1209" customWidth="1"/>
    <col min="7938" max="7938" width="13.25" style="1209" bestFit="1" customWidth="1"/>
    <col min="7939" max="7940" width="14.625" style="1209" bestFit="1" customWidth="1"/>
    <col min="7941" max="7941" width="44.5" style="1209" bestFit="1" customWidth="1"/>
    <col min="7942" max="7942" width="7.125" style="1209" customWidth="1"/>
    <col min="7943" max="7943" width="9.875" style="1209" bestFit="1" customWidth="1"/>
    <col min="7944" max="7944" width="11" style="1209" bestFit="1" customWidth="1"/>
    <col min="7945" max="7945" width="33.375" style="1209" bestFit="1" customWidth="1"/>
    <col min="7946" max="7946" width="38" style="1209" customWidth="1"/>
    <col min="7947" max="7947" width="42.125" style="1209" customWidth="1"/>
    <col min="7948" max="7948" width="13.5" style="1209" bestFit="1" customWidth="1"/>
    <col min="7949" max="7949" width="13.75" style="1209" customWidth="1"/>
    <col min="7950" max="7950" width="10" style="1209" bestFit="1" customWidth="1"/>
    <col min="7951" max="7951" width="13.25" style="1209" customWidth="1"/>
    <col min="7952" max="7952" width="19.875" style="1209" customWidth="1"/>
    <col min="7953" max="7953" width="15.625" style="1209" customWidth="1"/>
    <col min="7954" max="7954" width="14.625" style="1209" customWidth="1"/>
    <col min="7955" max="8192" width="9" style="1209"/>
    <col min="8193" max="8193" width="2.625" style="1209" customWidth="1"/>
    <col min="8194" max="8194" width="13.25" style="1209" bestFit="1" customWidth="1"/>
    <col min="8195" max="8196" width="14.625" style="1209" bestFit="1" customWidth="1"/>
    <col min="8197" max="8197" width="44.5" style="1209" bestFit="1" customWidth="1"/>
    <col min="8198" max="8198" width="7.125" style="1209" customWidth="1"/>
    <col min="8199" max="8199" width="9.875" style="1209" bestFit="1" customWidth="1"/>
    <col min="8200" max="8200" width="11" style="1209" bestFit="1" customWidth="1"/>
    <col min="8201" max="8201" width="33.375" style="1209" bestFit="1" customWidth="1"/>
    <col min="8202" max="8202" width="38" style="1209" customWidth="1"/>
    <col min="8203" max="8203" width="42.125" style="1209" customWidth="1"/>
    <col min="8204" max="8204" width="13.5" style="1209" bestFit="1" customWidth="1"/>
    <col min="8205" max="8205" width="13.75" style="1209" customWidth="1"/>
    <col min="8206" max="8206" width="10" style="1209" bestFit="1" customWidth="1"/>
    <col min="8207" max="8207" width="13.25" style="1209" customWidth="1"/>
    <col min="8208" max="8208" width="19.875" style="1209" customWidth="1"/>
    <col min="8209" max="8209" width="15.625" style="1209" customWidth="1"/>
    <col min="8210" max="8210" width="14.625" style="1209" customWidth="1"/>
    <col min="8211" max="8448" width="9" style="1209"/>
    <col min="8449" max="8449" width="2.625" style="1209" customWidth="1"/>
    <col min="8450" max="8450" width="13.25" style="1209" bestFit="1" customWidth="1"/>
    <col min="8451" max="8452" width="14.625" style="1209" bestFit="1" customWidth="1"/>
    <col min="8453" max="8453" width="44.5" style="1209" bestFit="1" customWidth="1"/>
    <col min="8454" max="8454" width="7.125" style="1209" customWidth="1"/>
    <col min="8455" max="8455" width="9.875" style="1209" bestFit="1" customWidth="1"/>
    <col min="8456" max="8456" width="11" style="1209" bestFit="1" customWidth="1"/>
    <col min="8457" max="8457" width="33.375" style="1209" bestFit="1" customWidth="1"/>
    <col min="8458" max="8458" width="38" style="1209" customWidth="1"/>
    <col min="8459" max="8459" width="42.125" style="1209" customWidth="1"/>
    <col min="8460" max="8460" width="13.5" style="1209" bestFit="1" customWidth="1"/>
    <col min="8461" max="8461" width="13.75" style="1209" customWidth="1"/>
    <col min="8462" max="8462" width="10" style="1209" bestFit="1" customWidth="1"/>
    <col min="8463" max="8463" width="13.25" style="1209" customWidth="1"/>
    <col min="8464" max="8464" width="19.875" style="1209" customWidth="1"/>
    <col min="8465" max="8465" width="15.625" style="1209" customWidth="1"/>
    <col min="8466" max="8466" width="14.625" style="1209" customWidth="1"/>
    <col min="8467" max="8704" width="9" style="1209"/>
    <col min="8705" max="8705" width="2.625" style="1209" customWidth="1"/>
    <col min="8706" max="8706" width="13.25" style="1209" bestFit="1" customWidth="1"/>
    <col min="8707" max="8708" width="14.625" style="1209" bestFit="1" customWidth="1"/>
    <col min="8709" max="8709" width="44.5" style="1209" bestFit="1" customWidth="1"/>
    <col min="8710" max="8710" width="7.125" style="1209" customWidth="1"/>
    <col min="8711" max="8711" width="9.875" style="1209" bestFit="1" customWidth="1"/>
    <col min="8712" max="8712" width="11" style="1209" bestFit="1" customWidth="1"/>
    <col min="8713" max="8713" width="33.375" style="1209" bestFit="1" customWidth="1"/>
    <col min="8714" max="8714" width="38" style="1209" customWidth="1"/>
    <col min="8715" max="8715" width="42.125" style="1209" customWidth="1"/>
    <col min="8716" max="8716" width="13.5" style="1209" bestFit="1" customWidth="1"/>
    <col min="8717" max="8717" width="13.75" style="1209" customWidth="1"/>
    <col min="8718" max="8718" width="10" style="1209" bestFit="1" customWidth="1"/>
    <col min="8719" max="8719" width="13.25" style="1209" customWidth="1"/>
    <col min="8720" max="8720" width="19.875" style="1209" customWidth="1"/>
    <col min="8721" max="8721" width="15.625" style="1209" customWidth="1"/>
    <col min="8722" max="8722" width="14.625" style="1209" customWidth="1"/>
    <col min="8723" max="8960" width="9" style="1209"/>
    <col min="8961" max="8961" width="2.625" style="1209" customWidth="1"/>
    <col min="8962" max="8962" width="13.25" style="1209" bestFit="1" customWidth="1"/>
    <col min="8963" max="8964" width="14.625" style="1209" bestFit="1" customWidth="1"/>
    <col min="8965" max="8965" width="44.5" style="1209" bestFit="1" customWidth="1"/>
    <col min="8966" max="8966" width="7.125" style="1209" customWidth="1"/>
    <col min="8967" max="8967" width="9.875" style="1209" bestFit="1" customWidth="1"/>
    <col min="8968" max="8968" width="11" style="1209" bestFit="1" customWidth="1"/>
    <col min="8969" max="8969" width="33.375" style="1209" bestFit="1" customWidth="1"/>
    <col min="8970" max="8970" width="38" style="1209" customWidth="1"/>
    <col min="8971" max="8971" width="42.125" style="1209" customWidth="1"/>
    <col min="8972" max="8972" width="13.5" style="1209" bestFit="1" customWidth="1"/>
    <col min="8973" max="8973" width="13.75" style="1209" customWidth="1"/>
    <col min="8974" max="8974" width="10" style="1209" bestFit="1" customWidth="1"/>
    <col min="8975" max="8975" width="13.25" style="1209" customWidth="1"/>
    <col min="8976" max="8976" width="19.875" style="1209" customWidth="1"/>
    <col min="8977" max="8977" width="15.625" style="1209" customWidth="1"/>
    <col min="8978" max="8978" width="14.625" style="1209" customWidth="1"/>
    <col min="8979" max="9216" width="9" style="1209"/>
    <col min="9217" max="9217" width="2.625" style="1209" customWidth="1"/>
    <col min="9218" max="9218" width="13.25" style="1209" bestFit="1" customWidth="1"/>
    <col min="9219" max="9220" width="14.625" style="1209" bestFit="1" customWidth="1"/>
    <col min="9221" max="9221" width="44.5" style="1209" bestFit="1" customWidth="1"/>
    <col min="9222" max="9222" width="7.125" style="1209" customWidth="1"/>
    <col min="9223" max="9223" width="9.875" style="1209" bestFit="1" customWidth="1"/>
    <col min="9224" max="9224" width="11" style="1209" bestFit="1" customWidth="1"/>
    <col min="9225" max="9225" width="33.375" style="1209" bestFit="1" customWidth="1"/>
    <col min="9226" max="9226" width="38" style="1209" customWidth="1"/>
    <col min="9227" max="9227" width="42.125" style="1209" customWidth="1"/>
    <col min="9228" max="9228" width="13.5" style="1209" bestFit="1" customWidth="1"/>
    <col min="9229" max="9229" width="13.75" style="1209" customWidth="1"/>
    <col min="9230" max="9230" width="10" style="1209" bestFit="1" customWidth="1"/>
    <col min="9231" max="9231" width="13.25" style="1209" customWidth="1"/>
    <col min="9232" max="9232" width="19.875" style="1209" customWidth="1"/>
    <col min="9233" max="9233" width="15.625" style="1209" customWidth="1"/>
    <col min="9234" max="9234" width="14.625" style="1209" customWidth="1"/>
    <col min="9235" max="9472" width="9" style="1209"/>
    <col min="9473" max="9473" width="2.625" style="1209" customWidth="1"/>
    <col min="9474" max="9474" width="13.25" style="1209" bestFit="1" customWidth="1"/>
    <col min="9475" max="9476" width="14.625" style="1209" bestFit="1" customWidth="1"/>
    <col min="9477" max="9477" width="44.5" style="1209" bestFit="1" customWidth="1"/>
    <col min="9478" max="9478" width="7.125" style="1209" customWidth="1"/>
    <col min="9479" max="9479" width="9.875" style="1209" bestFit="1" customWidth="1"/>
    <col min="9480" max="9480" width="11" style="1209" bestFit="1" customWidth="1"/>
    <col min="9481" max="9481" width="33.375" style="1209" bestFit="1" customWidth="1"/>
    <col min="9482" max="9482" width="38" style="1209" customWidth="1"/>
    <col min="9483" max="9483" width="42.125" style="1209" customWidth="1"/>
    <col min="9484" max="9484" width="13.5" style="1209" bestFit="1" customWidth="1"/>
    <col min="9485" max="9485" width="13.75" style="1209" customWidth="1"/>
    <col min="9486" max="9486" width="10" style="1209" bestFit="1" customWidth="1"/>
    <col min="9487" max="9487" width="13.25" style="1209" customWidth="1"/>
    <col min="9488" max="9488" width="19.875" style="1209" customWidth="1"/>
    <col min="9489" max="9489" width="15.625" style="1209" customWidth="1"/>
    <col min="9490" max="9490" width="14.625" style="1209" customWidth="1"/>
    <col min="9491" max="9728" width="9" style="1209"/>
    <col min="9729" max="9729" width="2.625" style="1209" customWidth="1"/>
    <col min="9730" max="9730" width="13.25" style="1209" bestFit="1" customWidth="1"/>
    <col min="9731" max="9732" width="14.625" style="1209" bestFit="1" customWidth="1"/>
    <col min="9733" max="9733" width="44.5" style="1209" bestFit="1" customWidth="1"/>
    <col min="9734" max="9734" width="7.125" style="1209" customWidth="1"/>
    <col min="9735" max="9735" width="9.875" style="1209" bestFit="1" customWidth="1"/>
    <col min="9736" max="9736" width="11" style="1209" bestFit="1" customWidth="1"/>
    <col min="9737" max="9737" width="33.375" style="1209" bestFit="1" customWidth="1"/>
    <col min="9738" max="9738" width="38" style="1209" customWidth="1"/>
    <col min="9739" max="9739" width="42.125" style="1209" customWidth="1"/>
    <col min="9740" max="9740" width="13.5" style="1209" bestFit="1" customWidth="1"/>
    <col min="9741" max="9741" width="13.75" style="1209" customWidth="1"/>
    <col min="9742" max="9742" width="10" style="1209" bestFit="1" customWidth="1"/>
    <col min="9743" max="9743" width="13.25" style="1209" customWidth="1"/>
    <col min="9744" max="9744" width="19.875" style="1209" customWidth="1"/>
    <col min="9745" max="9745" width="15.625" style="1209" customWidth="1"/>
    <col min="9746" max="9746" width="14.625" style="1209" customWidth="1"/>
    <col min="9747" max="9984" width="9" style="1209"/>
    <col min="9985" max="9985" width="2.625" style="1209" customWidth="1"/>
    <col min="9986" max="9986" width="13.25" style="1209" bestFit="1" customWidth="1"/>
    <col min="9987" max="9988" width="14.625" style="1209" bestFit="1" customWidth="1"/>
    <col min="9989" max="9989" width="44.5" style="1209" bestFit="1" customWidth="1"/>
    <col min="9990" max="9990" width="7.125" style="1209" customWidth="1"/>
    <col min="9991" max="9991" width="9.875" style="1209" bestFit="1" customWidth="1"/>
    <col min="9992" max="9992" width="11" style="1209" bestFit="1" customWidth="1"/>
    <col min="9993" max="9993" width="33.375" style="1209" bestFit="1" customWidth="1"/>
    <col min="9994" max="9994" width="38" style="1209" customWidth="1"/>
    <col min="9995" max="9995" width="42.125" style="1209" customWidth="1"/>
    <col min="9996" max="9996" width="13.5" style="1209" bestFit="1" customWidth="1"/>
    <col min="9997" max="9997" width="13.75" style="1209" customWidth="1"/>
    <col min="9998" max="9998" width="10" style="1209" bestFit="1" customWidth="1"/>
    <col min="9999" max="9999" width="13.25" style="1209" customWidth="1"/>
    <col min="10000" max="10000" width="19.875" style="1209" customWidth="1"/>
    <col min="10001" max="10001" width="15.625" style="1209" customWidth="1"/>
    <col min="10002" max="10002" width="14.625" style="1209" customWidth="1"/>
    <col min="10003" max="10240" width="9" style="1209"/>
    <col min="10241" max="10241" width="2.625" style="1209" customWidth="1"/>
    <col min="10242" max="10242" width="13.25" style="1209" bestFit="1" customWidth="1"/>
    <col min="10243" max="10244" width="14.625" style="1209" bestFit="1" customWidth="1"/>
    <col min="10245" max="10245" width="44.5" style="1209" bestFit="1" customWidth="1"/>
    <col min="10246" max="10246" width="7.125" style="1209" customWidth="1"/>
    <col min="10247" max="10247" width="9.875" style="1209" bestFit="1" customWidth="1"/>
    <col min="10248" max="10248" width="11" style="1209" bestFit="1" customWidth="1"/>
    <col min="10249" max="10249" width="33.375" style="1209" bestFit="1" customWidth="1"/>
    <col min="10250" max="10250" width="38" style="1209" customWidth="1"/>
    <col min="10251" max="10251" width="42.125" style="1209" customWidth="1"/>
    <col min="10252" max="10252" width="13.5" style="1209" bestFit="1" customWidth="1"/>
    <col min="10253" max="10253" width="13.75" style="1209" customWidth="1"/>
    <col min="10254" max="10254" width="10" style="1209" bestFit="1" customWidth="1"/>
    <col min="10255" max="10255" width="13.25" style="1209" customWidth="1"/>
    <col min="10256" max="10256" width="19.875" style="1209" customWidth="1"/>
    <col min="10257" max="10257" width="15.625" style="1209" customWidth="1"/>
    <col min="10258" max="10258" width="14.625" style="1209" customWidth="1"/>
    <col min="10259" max="10496" width="9" style="1209"/>
    <col min="10497" max="10497" width="2.625" style="1209" customWidth="1"/>
    <col min="10498" max="10498" width="13.25" style="1209" bestFit="1" customWidth="1"/>
    <col min="10499" max="10500" width="14.625" style="1209" bestFit="1" customWidth="1"/>
    <col min="10501" max="10501" width="44.5" style="1209" bestFit="1" customWidth="1"/>
    <col min="10502" max="10502" width="7.125" style="1209" customWidth="1"/>
    <col min="10503" max="10503" width="9.875" style="1209" bestFit="1" customWidth="1"/>
    <col min="10504" max="10504" width="11" style="1209" bestFit="1" customWidth="1"/>
    <col min="10505" max="10505" width="33.375" style="1209" bestFit="1" customWidth="1"/>
    <col min="10506" max="10506" width="38" style="1209" customWidth="1"/>
    <col min="10507" max="10507" width="42.125" style="1209" customWidth="1"/>
    <col min="10508" max="10508" width="13.5" style="1209" bestFit="1" customWidth="1"/>
    <col min="10509" max="10509" width="13.75" style="1209" customWidth="1"/>
    <col min="10510" max="10510" width="10" style="1209" bestFit="1" customWidth="1"/>
    <col min="10511" max="10511" width="13.25" style="1209" customWidth="1"/>
    <col min="10512" max="10512" width="19.875" style="1209" customWidth="1"/>
    <col min="10513" max="10513" width="15.625" style="1209" customWidth="1"/>
    <col min="10514" max="10514" width="14.625" style="1209" customWidth="1"/>
    <col min="10515" max="10752" width="9" style="1209"/>
    <col min="10753" max="10753" width="2.625" style="1209" customWidth="1"/>
    <col min="10754" max="10754" width="13.25" style="1209" bestFit="1" customWidth="1"/>
    <col min="10755" max="10756" width="14.625" style="1209" bestFit="1" customWidth="1"/>
    <col min="10757" max="10757" width="44.5" style="1209" bestFit="1" customWidth="1"/>
    <col min="10758" max="10758" width="7.125" style="1209" customWidth="1"/>
    <col min="10759" max="10759" width="9.875" style="1209" bestFit="1" customWidth="1"/>
    <col min="10760" max="10760" width="11" style="1209" bestFit="1" customWidth="1"/>
    <col min="10761" max="10761" width="33.375" style="1209" bestFit="1" customWidth="1"/>
    <col min="10762" max="10762" width="38" style="1209" customWidth="1"/>
    <col min="10763" max="10763" width="42.125" style="1209" customWidth="1"/>
    <col min="10764" max="10764" width="13.5" style="1209" bestFit="1" customWidth="1"/>
    <col min="10765" max="10765" width="13.75" style="1209" customWidth="1"/>
    <col min="10766" max="10766" width="10" style="1209" bestFit="1" customWidth="1"/>
    <col min="10767" max="10767" width="13.25" style="1209" customWidth="1"/>
    <col min="10768" max="10768" width="19.875" style="1209" customWidth="1"/>
    <col min="10769" max="10769" width="15.625" style="1209" customWidth="1"/>
    <col min="10770" max="10770" width="14.625" style="1209" customWidth="1"/>
    <col min="10771" max="11008" width="9" style="1209"/>
    <col min="11009" max="11009" width="2.625" style="1209" customWidth="1"/>
    <col min="11010" max="11010" width="13.25" style="1209" bestFit="1" customWidth="1"/>
    <col min="11011" max="11012" width="14.625" style="1209" bestFit="1" customWidth="1"/>
    <col min="11013" max="11013" width="44.5" style="1209" bestFit="1" customWidth="1"/>
    <col min="11014" max="11014" width="7.125" style="1209" customWidth="1"/>
    <col min="11015" max="11015" width="9.875" style="1209" bestFit="1" customWidth="1"/>
    <col min="11016" max="11016" width="11" style="1209" bestFit="1" customWidth="1"/>
    <col min="11017" max="11017" width="33.375" style="1209" bestFit="1" customWidth="1"/>
    <col min="11018" max="11018" width="38" style="1209" customWidth="1"/>
    <col min="11019" max="11019" width="42.125" style="1209" customWidth="1"/>
    <col min="11020" max="11020" width="13.5" style="1209" bestFit="1" customWidth="1"/>
    <col min="11021" max="11021" width="13.75" style="1209" customWidth="1"/>
    <col min="11022" max="11022" width="10" style="1209" bestFit="1" customWidth="1"/>
    <col min="11023" max="11023" width="13.25" style="1209" customWidth="1"/>
    <col min="11024" max="11024" width="19.875" style="1209" customWidth="1"/>
    <col min="11025" max="11025" width="15.625" style="1209" customWidth="1"/>
    <col min="11026" max="11026" width="14.625" style="1209" customWidth="1"/>
    <col min="11027" max="11264" width="9" style="1209"/>
    <col min="11265" max="11265" width="2.625" style="1209" customWidth="1"/>
    <col min="11266" max="11266" width="13.25" style="1209" bestFit="1" customWidth="1"/>
    <col min="11267" max="11268" width="14.625" style="1209" bestFit="1" customWidth="1"/>
    <col min="11269" max="11269" width="44.5" style="1209" bestFit="1" customWidth="1"/>
    <col min="11270" max="11270" width="7.125" style="1209" customWidth="1"/>
    <col min="11271" max="11271" width="9.875" style="1209" bestFit="1" customWidth="1"/>
    <col min="11272" max="11272" width="11" style="1209" bestFit="1" customWidth="1"/>
    <col min="11273" max="11273" width="33.375" style="1209" bestFit="1" customWidth="1"/>
    <col min="11274" max="11274" width="38" style="1209" customWidth="1"/>
    <col min="11275" max="11275" width="42.125" style="1209" customWidth="1"/>
    <col min="11276" max="11276" width="13.5" style="1209" bestFit="1" customWidth="1"/>
    <col min="11277" max="11277" width="13.75" style="1209" customWidth="1"/>
    <col min="11278" max="11278" width="10" style="1209" bestFit="1" customWidth="1"/>
    <col min="11279" max="11279" width="13.25" style="1209" customWidth="1"/>
    <col min="11280" max="11280" width="19.875" style="1209" customWidth="1"/>
    <col min="11281" max="11281" width="15.625" style="1209" customWidth="1"/>
    <col min="11282" max="11282" width="14.625" style="1209" customWidth="1"/>
    <col min="11283" max="11520" width="9" style="1209"/>
    <col min="11521" max="11521" width="2.625" style="1209" customWidth="1"/>
    <col min="11522" max="11522" width="13.25" style="1209" bestFit="1" customWidth="1"/>
    <col min="11523" max="11524" width="14.625" style="1209" bestFit="1" customWidth="1"/>
    <col min="11525" max="11525" width="44.5" style="1209" bestFit="1" customWidth="1"/>
    <col min="11526" max="11526" width="7.125" style="1209" customWidth="1"/>
    <col min="11527" max="11527" width="9.875" style="1209" bestFit="1" customWidth="1"/>
    <col min="11528" max="11528" width="11" style="1209" bestFit="1" customWidth="1"/>
    <col min="11529" max="11529" width="33.375" style="1209" bestFit="1" customWidth="1"/>
    <col min="11530" max="11530" width="38" style="1209" customWidth="1"/>
    <col min="11531" max="11531" width="42.125" style="1209" customWidth="1"/>
    <col min="11532" max="11532" width="13.5" style="1209" bestFit="1" customWidth="1"/>
    <col min="11533" max="11533" width="13.75" style="1209" customWidth="1"/>
    <col min="11534" max="11534" width="10" style="1209" bestFit="1" customWidth="1"/>
    <col min="11535" max="11535" width="13.25" style="1209" customWidth="1"/>
    <col min="11536" max="11536" width="19.875" style="1209" customWidth="1"/>
    <col min="11537" max="11537" width="15.625" style="1209" customWidth="1"/>
    <col min="11538" max="11538" width="14.625" style="1209" customWidth="1"/>
    <col min="11539" max="11776" width="9" style="1209"/>
    <col min="11777" max="11777" width="2.625" style="1209" customWidth="1"/>
    <col min="11778" max="11778" width="13.25" style="1209" bestFit="1" customWidth="1"/>
    <col min="11779" max="11780" width="14.625" style="1209" bestFit="1" customWidth="1"/>
    <col min="11781" max="11781" width="44.5" style="1209" bestFit="1" customWidth="1"/>
    <col min="11782" max="11782" width="7.125" style="1209" customWidth="1"/>
    <col min="11783" max="11783" width="9.875" style="1209" bestFit="1" customWidth="1"/>
    <col min="11784" max="11784" width="11" style="1209" bestFit="1" customWidth="1"/>
    <col min="11785" max="11785" width="33.375" style="1209" bestFit="1" customWidth="1"/>
    <col min="11786" max="11786" width="38" style="1209" customWidth="1"/>
    <col min="11787" max="11787" width="42.125" style="1209" customWidth="1"/>
    <col min="11788" max="11788" width="13.5" style="1209" bestFit="1" customWidth="1"/>
    <col min="11789" max="11789" width="13.75" style="1209" customWidth="1"/>
    <col min="11790" max="11790" width="10" style="1209" bestFit="1" customWidth="1"/>
    <col min="11791" max="11791" width="13.25" style="1209" customWidth="1"/>
    <col min="11792" max="11792" width="19.875" style="1209" customWidth="1"/>
    <col min="11793" max="11793" width="15.625" style="1209" customWidth="1"/>
    <col min="11794" max="11794" width="14.625" style="1209" customWidth="1"/>
    <col min="11795" max="12032" width="9" style="1209"/>
    <col min="12033" max="12033" width="2.625" style="1209" customWidth="1"/>
    <col min="12034" max="12034" width="13.25" style="1209" bestFit="1" customWidth="1"/>
    <col min="12035" max="12036" width="14.625" style="1209" bestFit="1" customWidth="1"/>
    <col min="12037" max="12037" width="44.5" style="1209" bestFit="1" customWidth="1"/>
    <col min="12038" max="12038" width="7.125" style="1209" customWidth="1"/>
    <col min="12039" max="12039" width="9.875" style="1209" bestFit="1" customWidth="1"/>
    <col min="12040" max="12040" width="11" style="1209" bestFit="1" customWidth="1"/>
    <col min="12041" max="12041" width="33.375" style="1209" bestFit="1" customWidth="1"/>
    <col min="12042" max="12042" width="38" style="1209" customWidth="1"/>
    <col min="12043" max="12043" width="42.125" style="1209" customWidth="1"/>
    <col min="12044" max="12044" width="13.5" style="1209" bestFit="1" customWidth="1"/>
    <col min="12045" max="12045" width="13.75" style="1209" customWidth="1"/>
    <col min="12046" max="12046" width="10" style="1209" bestFit="1" customWidth="1"/>
    <col min="12047" max="12047" width="13.25" style="1209" customWidth="1"/>
    <col min="12048" max="12048" width="19.875" style="1209" customWidth="1"/>
    <col min="12049" max="12049" width="15.625" style="1209" customWidth="1"/>
    <col min="12050" max="12050" width="14.625" style="1209" customWidth="1"/>
    <col min="12051" max="12288" width="9" style="1209"/>
    <col min="12289" max="12289" width="2.625" style="1209" customWidth="1"/>
    <col min="12290" max="12290" width="13.25" style="1209" bestFit="1" customWidth="1"/>
    <col min="12291" max="12292" width="14.625" style="1209" bestFit="1" customWidth="1"/>
    <col min="12293" max="12293" width="44.5" style="1209" bestFit="1" customWidth="1"/>
    <col min="12294" max="12294" width="7.125" style="1209" customWidth="1"/>
    <col min="12295" max="12295" width="9.875" style="1209" bestFit="1" customWidth="1"/>
    <col min="12296" max="12296" width="11" style="1209" bestFit="1" customWidth="1"/>
    <col min="12297" max="12297" width="33.375" style="1209" bestFit="1" customWidth="1"/>
    <col min="12298" max="12298" width="38" style="1209" customWidth="1"/>
    <col min="12299" max="12299" width="42.125" style="1209" customWidth="1"/>
    <col min="12300" max="12300" width="13.5" style="1209" bestFit="1" customWidth="1"/>
    <col min="12301" max="12301" width="13.75" style="1209" customWidth="1"/>
    <col min="12302" max="12302" width="10" style="1209" bestFit="1" customWidth="1"/>
    <col min="12303" max="12303" width="13.25" style="1209" customWidth="1"/>
    <col min="12304" max="12304" width="19.875" style="1209" customWidth="1"/>
    <col min="12305" max="12305" width="15.625" style="1209" customWidth="1"/>
    <col min="12306" max="12306" width="14.625" style="1209" customWidth="1"/>
    <col min="12307" max="12544" width="9" style="1209"/>
    <col min="12545" max="12545" width="2.625" style="1209" customWidth="1"/>
    <col min="12546" max="12546" width="13.25" style="1209" bestFit="1" customWidth="1"/>
    <col min="12547" max="12548" width="14.625" style="1209" bestFit="1" customWidth="1"/>
    <col min="12549" max="12549" width="44.5" style="1209" bestFit="1" customWidth="1"/>
    <col min="12550" max="12550" width="7.125" style="1209" customWidth="1"/>
    <col min="12551" max="12551" width="9.875" style="1209" bestFit="1" customWidth="1"/>
    <col min="12552" max="12552" width="11" style="1209" bestFit="1" customWidth="1"/>
    <col min="12553" max="12553" width="33.375" style="1209" bestFit="1" customWidth="1"/>
    <col min="12554" max="12554" width="38" style="1209" customWidth="1"/>
    <col min="12555" max="12555" width="42.125" style="1209" customWidth="1"/>
    <col min="12556" max="12556" width="13.5" style="1209" bestFit="1" customWidth="1"/>
    <col min="12557" max="12557" width="13.75" style="1209" customWidth="1"/>
    <col min="12558" max="12558" width="10" style="1209" bestFit="1" customWidth="1"/>
    <col min="12559" max="12559" width="13.25" style="1209" customWidth="1"/>
    <col min="12560" max="12560" width="19.875" style="1209" customWidth="1"/>
    <col min="12561" max="12561" width="15.625" style="1209" customWidth="1"/>
    <col min="12562" max="12562" width="14.625" style="1209" customWidth="1"/>
    <col min="12563" max="12800" width="9" style="1209"/>
    <col min="12801" max="12801" width="2.625" style="1209" customWidth="1"/>
    <col min="12802" max="12802" width="13.25" style="1209" bestFit="1" customWidth="1"/>
    <col min="12803" max="12804" width="14.625" style="1209" bestFit="1" customWidth="1"/>
    <col min="12805" max="12805" width="44.5" style="1209" bestFit="1" customWidth="1"/>
    <col min="12806" max="12806" width="7.125" style="1209" customWidth="1"/>
    <col min="12807" max="12807" width="9.875" style="1209" bestFit="1" customWidth="1"/>
    <col min="12808" max="12808" width="11" style="1209" bestFit="1" customWidth="1"/>
    <col min="12809" max="12809" width="33.375" style="1209" bestFit="1" customWidth="1"/>
    <col min="12810" max="12810" width="38" style="1209" customWidth="1"/>
    <col min="12811" max="12811" width="42.125" style="1209" customWidth="1"/>
    <col min="12812" max="12812" width="13.5" style="1209" bestFit="1" customWidth="1"/>
    <col min="12813" max="12813" width="13.75" style="1209" customWidth="1"/>
    <col min="12814" max="12814" width="10" style="1209" bestFit="1" customWidth="1"/>
    <col min="12815" max="12815" width="13.25" style="1209" customWidth="1"/>
    <col min="12816" max="12816" width="19.875" style="1209" customWidth="1"/>
    <col min="12817" max="12817" width="15.625" style="1209" customWidth="1"/>
    <col min="12818" max="12818" width="14.625" style="1209" customWidth="1"/>
    <col min="12819" max="13056" width="9" style="1209"/>
    <col min="13057" max="13057" width="2.625" style="1209" customWidth="1"/>
    <col min="13058" max="13058" width="13.25" style="1209" bestFit="1" customWidth="1"/>
    <col min="13059" max="13060" width="14.625" style="1209" bestFit="1" customWidth="1"/>
    <col min="13061" max="13061" width="44.5" style="1209" bestFit="1" customWidth="1"/>
    <col min="13062" max="13062" width="7.125" style="1209" customWidth="1"/>
    <col min="13063" max="13063" width="9.875" style="1209" bestFit="1" customWidth="1"/>
    <col min="13064" max="13064" width="11" style="1209" bestFit="1" customWidth="1"/>
    <col min="13065" max="13065" width="33.375" style="1209" bestFit="1" customWidth="1"/>
    <col min="13066" max="13066" width="38" style="1209" customWidth="1"/>
    <col min="13067" max="13067" width="42.125" style="1209" customWidth="1"/>
    <col min="13068" max="13068" width="13.5" style="1209" bestFit="1" customWidth="1"/>
    <col min="13069" max="13069" width="13.75" style="1209" customWidth="1"/>
    <col min="13070" max="13070" width="10" style="1209" bestFit="1" customWidth="1"/>
    <col min="13071" max="13071" width="13.25" style="1209" customWidth="1"/>
    <col min="13072" max="13072" width="19.875" style="1209" customWidth="1"/>
    <col min="13073" max="13073" width="15.625" style="1209" customWidth="1"/>
    <col min="13074" max="13074" width="14.625" style="1209" customWidth="1"/>
    <col min="13075" max="13312" width="9" style="1209"/>
    <col min="13313" max="13313" width="2.625" style="1209" customWidth="1"/>
    <col min="13314" max="13314" width="13.25" style="1209" bestFit="1" customWidth="1"/>
    <col min="13315" max="13316" width="14.625" style="1209" bestFit="1" customWidth="1"/>
    <col min="13317" max="13317" width="44.5" style="1209" bestFit="1" customWidth="1"/>
    <col min="13318" max="13318" width="7.125" style="1209" customWidth="1"/>
    <col min="13319" max="13319" width="9.875" style="1209" bestFit="1" customWidth="1"/>
    <col min="13320" max="13320" width="11" style="1209" bestFit="1" customWidth="1"/>
    <col min="13321" max="13321" width="33.375" style="1209" bestFit="1" customWidth="1"/>
    <col min="13322" max="13322" width="38" style="1209" customWidth="1"/>
    <col min="13323" max="13323" width="42.125" style="1209" customWidth="1"/>
    <col min="13324" max="13324" width="13.5" style="1209" bestFit="1" customWidth="1"/>
    <col min="13325" max="13325" width="13.75" style="1209" customWidth="1"/>
    <col min="13326" max="13326" width="10" style="1209" bestFit="1" customWidth="1"/>
    <col min="13327" max="13327" width="13.25" style="1209" customWidth="1"/>
    <col min="13328" max="13328" width="19.875" style="1209" customWidth="1"/>
    <col min="13329" max="13329" width="15.625" style="1209" customWidth="1"/>
    <col min="13330" max="13330" width="14.625" style="1209" customWidth="1"/>
    <col min="13331" max="13568" width="9" style="1209"/>
    <col min="13569" max="13569" width="2.625" style="1209" customWidth="1"/>
    <col min="13570" max="13570" width="13.25" style="1209" bestFit="1" customWidth="1"/>
    <col min="13571" max="13572" width="14.625" style="1209" bestFit="1" customWidth="1"/>
    <col min="13573" max="13573" width="44.5" style="1209" bestFit="1" customWidth="1"/>
    <col min="13574" max="13574" width="7.125" style="1209" customWidth="1"/>
    <col min="13575" max="13575" width="9.875" style="1209" bestFit="1" customWidth="1"/>
    <col min="13576" max="13576" width="11" style="1209" bestFit="1" customWidth="1"/>
    <col min="13577" max="13577" width="33.375" style="1209" bestFit="1" customWidth="1"/>
    <col min="13578" max="13578" width="38" style="1209" customWidth="1"/>
    <col min="13579" max="13579" width="42.125" style="1209" customWidth="1"/>
    <col min="13580" max="13580" width="13.5" style="1209" bestFit="1" customWidth="1"/>
    <col min="13581" max="13581" width="13.75" style="1209" customWidth="1"/>
    <col min="13582" max="13582" width="10" style="1209" bestFit="1" customWidth="1"/>
    <col min="13583" max="13583" width="13.25" style="1209" customWidth="1"/>
    <col min="13584" max="13584" width="19.875" style="1209" customWidth="1"/>
    <col min="13585" max="13585" width="15.625" style="1209" customWidth="1"/>
    <col min="13586" max="13586" width="14.625" style="1209" customWidth="1"/>
    <col min="13587" max="13824" width="9" style="1209"/>
    <col min="13825" max="13825" width="2.625" style="1209" customWidth="1"/>
    <col min="13826" max="13826" width="13.25" style="1209" bestFit="1" customWidth="1"/>
    <col min="13827" max="13828" width="14.625" style="1209" bestFit="1" customWidth="1"/>
    <col min="13829" max="13829" width="44.5" style="1209" bestFit="1" customWidth="1"/>
    <col min="13830" max="13830" width="7.125" style="1209" customWidth="1"/>
    <col min="13831" max="13831" width="9.875" style="1209" bestFit="1" customWidth="1"/>
    <col min="13832" max="13832" width="11" style="1209" bestFit="1" customWidth="1"/>
    <col min="13833" max="13833" width="33.375" style="1209" bestFit="1" customWidth="1"/>
    <col min="13834" max="13834" width="38" style="1209" customWidth="1"/>
    <col min="13835" max="13835" width="42.125" style="1209" customWidth="1"/>
    <col min="13836" max="13836" width="13.5" style="1209" bestFit="1" customWidth="1"/>
    <col min="13837" max="13837" width="13.75" style="1209" customWidth="1"/>
    <col min="13838" max="13838" width="10" style="1209" bestFit="1" customWidth="1"/>
    <col min="13839" max="13839" width="13.25" style="1209" customWidth="1"/>
    <col min="13840" max="13840" width="19.875" style="1209" customWidth="1"/>
    <col min="13841" max="13841" width="15.625" style="1209" customWidth="1"/>
    <col min="13842" max="13842" width="14.625" style="1209" customWidth="1"/>
    <col min="13843" max="14080" width="9" style="1209"/>
    <col min="14081" max="14081" width="2.625" style="1209" customWidth="1"/>
    <col min="14082" max="14082" width="13.25" style="1209" bestFit="1" customWidth="1"/>
    <col min="14083" max="14084" width="14.625" style="1209" bestFit="1" customWidth="1"/>
    <col min="14085" max="14085" width="44.5" style="1209" bestFit="1" customWidth="1"/>
    <col min="14086" max="14086" width="7.125" style="1209" customWidth="1"/>
    <col min="14087" max="14087" width="9.875" style="1209" bestFit="1" customWidth="1"/>
    <col min="14088" max="14088" width="11" style="1209" bestFit="1" customWidth="1"/>
    <col min="14089" max="14089" width="33.375" style="1209" bestFit="1" customWidth="1"/>
    <col min="14090" max="14090" width="38" style="1209" customWidth="1"/>
    <col min="14091" max="14091" width="42.125" style="1209" customWidth="1"/>
    <col min="14092" max="14092" width="13.5" style="1209" bestFit="1" customWidth="1"/>
    <col min="14093" max="14093" width="13.75" style="1209" customWidth="1"/>
    <col min="14094" max="14094" width="10" style="1209" bestFit="1" customWidth="1"/>
    <col min="14095" max="14095" width="13.25" style="1209" customWidth="1"/>
    <col min="14096" max="14096" width="19.875" style="1209" customWidth="1"/>
    <col min="14097" max="14097" width="15.625" style="1209" customWidth="1"/>
    <col min="14098" max="14098" width="14.625" style="1209" customWidth="1"/>
    <col min="14099" max="14336" width="9" style="1209"/>
    <col min="14337" max="14337" width="2.625" style="1209" customWidth="1"/>
    <col min="14338" max="14338" width="13.25" style="1209" bestFit="1" customWidth="1"/>
    <col min="14339" max="14340" width="14.625" style="1209" bestFit="1" customWidth="1"/>
    <col min="14341" max="14341" width="44.5" style="1209" bestFit="1" customWidth="1"/>
    <col min="14342" max="14342" width="7.125" style="1209" customWidth="1"/>
    <col min="14343" max="14343" width="9.875" style="1209" bestFit="1" customWidth="1"/>
    <col min="14344" max="14344" width="11" style="1209" bestFit="1" customWidth="1"/>
    <col min="14345" max="14345" width="33.375" style="1209" bestFit="1" customWidth="1"/>
    <col min="14346" max="14346" width="38" style="1209" customWidth="1"/>
    <col min="14347" max="14347" width="42.125" style="1209" customWidth="1"/>
    <col min="14348" max="14348" width="13.5" style="1209" bestFit="1" customWidth="1"/>
    <col min="14349" max="14349" width="13.75" style="1209" customWidth="1"/>
    <col min="14350" max="14350" width="10" style="1209" bestFit="1" customWidth="1"/>
    <col min="14351" max="14351" width="13.25" style="1209" customWidth="1"/>
    <col min="14352" max="14352" width="19.875" style="1209" customWidth="1"/>
    <col min="14353" max="14353" width="15.625" style="1209" customWidth="1"/>
    <col min="14354" max="14354" width="14.625" style="1209" customWidth="1"/>
    <col min="14355" max="14592" width="9" style="1209"/>
    <col min="14593" max="14593" width="2.625" style="1209" customWidth="1"/>
    <col min="14594" max="14594" width="13.25" style="1209" bestFit="1" customWidth="1"/>
    <col min="14595" max="14596" width="14.625" style="1209" bestFit="1" customWidth="1"/>
    <col min="14597" max="14597" width="44.5" style="1209" bestFit="1" customWidth="1"/>
    <col min="14598" max="14598" width="7.125" style="1209" customWidth="1"/>
    <col min="14599" max="14599" width="9.875" style="1209" bestFit="1" customWidth="1"/>
    <col min="14600" max="14600" width="11" style="1209" bestFit="1" customWidth="1"/>
    <col min="14601" max="14601" width="33.375" style="1209" bestFit="1" customWidth="1"/>
    <col min="14602" max="14602" width="38" style="1209" customWidth="1"/>
    <col min="14603" max="14603" width="42.125" style="1209" customWidth="1"/>
    <col min="14604" max="14604" width="13.5" style="1209" bestFit="1" customWidth="1"/>
    <col min="14605" max="14605" width="13.75" style="1209" customWidth="1"/>
    <col min="14606" max="14606" width="10" style="1209" bestFit="1" customWidth="1"/>
    <col min="14607" max="14607" width="13.25" style="1209" customWidth="1"/>
    <col min="14608" max="14608" width="19.875" style="1209" customWidth="1"/>
    <col min="14609" max="14609" width="15.625" style="1209" customWidth="1"/>
    <col min="14610" max="14610" width="14.625" style="1209" customWidth="1"/>
    <col min="14611" max="14848" width="9" style="1209"/>
    <col min="14849" max="14849" width="2.625" style="1209" customWidth="1"/>
    <col min="14850" max="14850" width="13.25" style="1209" bestFit="1" customWidth="1"/>
    <col min="14851" max="14852" width="14.625" style="1209" bestFit="1" customWidth="1"/>
    <col min="14853" max="14853" width="44.5" style="1209" bestFit="1" customWidth="1"/>
    <col min="14854" max="14854" width="7.125" style="1209" customWidth="1"/>
    <col min="14855" max="14855" width="9.875" style="1209" bestFit="1" customWidth="1"/>
    <col min="14856" max="14856" width="11" style="1209" bestFit="1" customWidth="1"/>
    <col min="14857" max="14857" width="33.375" style="1209" bestFit="1" customWidth="1"/>
    <col min="14858" max="14858" width="38" style="1209" customWidth="1"/>
    <col min="14859" max="14859" width="42.125" style="1209" customWidth="1"/>
    <col min="14860" max="14860" width="13.5" style="1209" bestFit="1" customWidth="1"/>
    <col min="14861" max="14861" width="13.75" style="1209" customWidth="1"/>
    <col min="14862" max="14862" width="10" style="1209" bestFit="1" customWidth="1"/>
    <col min="14863" max="14863" width="13.25" style="1209" customWidth="1"/>
    <col min="14864" max="14864" width="19.875" style="1209" customWidth="1"/>
    <col min="14865" max="14865" width="15.625" style="1209" customWidth="1"/>
    <col min="14866" max="14866" width="14.625" style="1209" customWidth="1"/>
    <col min="14867" max="15104" width="9" style="1209"/>
    <col min="15105" max="15105" width="2.625" style="1209" customWidth="1"/>
    <col min="15106" max="15106" width="13.25" style="1209" bestFit="1" customWidth="1"/>
    <col min="15107" max="15108" width="14.625" style="1209" bestFit="1" customWidth="1"/>
    <col min="15109" max="15109" width="44.5" style="1209" bestFit="1" customWidth="1"/>
    <col min="15110" max="15110" width="7.125" style="1209" customWidth="1"/>
    <col min="15111" max="15111" width="9.875" style="1209" bestFit="1" customWidth="1"/>
    <col min="15112" max="15112" width="11" style="1209" bestFit="1" customWidth="1"/>
    <col min="15113" max="15113" width="33.375" style="1209" bestFit="1" customWidth="1"/>
    <col min="15114" max="15114" width="38" style="1209" customWidth="1"/>
    <col min="15115" max="15115" width="42.125" style="1209" customWidth="1"/>
    <col min="15116" max="15116" width="13.5" style="1209" bestFit="1" customWidth="1"/>
    <col min="15117" max="15117" width="13.75" style="1209" customWidth="1"/>
    <col min="15118" max="15118" width="10" style="1209" bestFit="1" customWidth="1"/>
    <col min="15119" max="15119" width="13.25" style="1209" customWidth="1"/>
    <col min="15120" max="15120" width="19.875" style="1209" customWidth="1"/>
    <col min="15121" max="15121" width="15.625" style="1209" customWidth="1"/>
    <col min="15122" max="15122" width="14.625" style="1209" customWidth="1"/>
    <col min="15123" max="15360" width="9" style="1209"/>
    <col min="15361" max="15361" width="2.625" style="1209" customWidth="1"/>
    <col min="15362" max="15362" width="13.25" style="1209" bestFit="1" customWidth="1"/>
    <col min="15363" max="15364" width="14.625" style="1209" bestFit="1" customWidth="1"/>
    <col min="15365" max="15365" width="44.5" style="1209" bestFit="1" customWidth="1"/>
    <col min="15366" max="15366" width="7.125" style="1209" customWidth="1"/>
    <col min="15367" max="15367" width="9.875" style="1209" bestFit="1" customWidth="1"/>
    <col min="15368" max="15368" width="11" style="1209" bestFit="1" customWidth="1"/>
    <col min="15369" max="15369" width="33.375" style="1209" bestFit="1" customWidth="1"/>
    <col min="15370" max="15370" width="38" style="1209" customWidth="1"/>
    <col min="15371" max="15371" width="42.125" style="1209" customWidth="1"/>
    <col min="15372" max="15372" width="13.5" style="1209" bestFit="1" customWidth="1"/>
    <col min="15373" max="15373" width="13.75" style="1209" customWidth="1"/>
    <col min="15374" max="15374" width="10" style="1209" bestFit="1" customWidth="1"/>
    <col min="15375" max="15375" width="13.25" style="1209" customWidth="1"/>
    <col min="15376" max="15376" width="19.875" style="1209" customWidth="1"/>
    <col min="15377" max="15377" width="15.625" style="1209" customWidth="1"/>
    <col min="15378" max="15378" width="14.625" style="1209" customWidth="1"/>
    <col min="15379" max="15616" width="9" style="1209"/>
    <col min="15617" max="15617" width="2.625" style="1209" customWidth="1"/>
    <col min="15618" max="15618" width="13.25" style="1209" bestFit="1" customWidth="1"/>
    <col min="15619" max="15620" width="14.625" style="1209" bestFit="1" customWidth="1"/>
    <col min="15621" max="15621" width="44.5" style="1209" bestFit="1" customWidth="1"/>
    <col min="15622" max="15622" width="7.125" style="1209" customWidth="1"/>
    <col min="15623" max="15623" width="9.875" style="1209" bestFit="1" customWidth="1"/>
    <col min="15624" max="15624" width="11" style="1209" bestFit="1" customWidth="1"/>
    <col min="15625" max="15625" width="33.375" style="1209" bestFit="1" customWidth="1"/>
    <col min="15626" max="15626" width="38" style="1209" customWidth="1"/>
    <col min="15627" max="15627" width="42.125" style="1209" customWidth="1"/>
    <col min="15628" max="15628" width="13.5" style="1209" bestFit="1" customWidth="1"/>
    <col min="15629" max="15629" width="13.75" style="1209" customWidth="1"/>
    <col min="15630" max="15630" width="10" style="1209" bestFit="1" customWidth="1"/>
    <col min="15631" max="15631" width="13.25" style="1209" customWidth="1"/>
    <col min="15632" max="15632" width="19.875" style="1209" customWidth="1"/>
    <col min="15633" max="15633" width="15.625" style="1209" customWidth="1"/>
    <col min="15634" max="15634" width="14.625" style="1209" customWidth="1"/>
    <col min="15635" max="15872" width="9" style="1209"/>
    <col min="15873" max="15873" width="2.625" style="1209" customWidth="1"/>
    <col min="15874" max="15874" width="13.25" style="1209" bestFit="1" customWidth="1"/>
    <col min="15875" max="15876" width="14.625" style="1209" bestFit="1" customWidth="1"/>
    <col min="15877" max="15877" width="44.5" style="1209" bestFit="1" customWidth="1"/>
    <col min="15878" max="15878" width="7.125" style="1209" customWidth="1"/>
    <col min="15879" max="15879" width="9.875" style="1209" bestFit="1" customWidth="1"/>
    <col min="15880" max="15880" width="11" style="1209" bestFit="1" customWidth="1"/>
    <col min="15881" max="15881" width="33.375" style="1209" bestFit="1" customWidth="1"/>
    <col min="15882" max="15882" width="38" style="1209" customWidth="1"/>
    <col min="15883" max="15883" width="42.125" style="1209" customWidth="1"/>
    <col min="15884" max="15884" width="13.5" style="1209" bestFit="1" customWidth="1"/>
    <col min="15885" max="15885" width="13.75" style="1209" customWidth="1"/>
    <col min="15886" max="15886" width="10" style="1209" bestFit="1" customWidth="1"/>
    <col min="15887" max="15887" width="13.25" style="1209" customWidth="1"/>
    <col min="15888" max="15888" width="19.875" style="1209" customWidth="1"/>
    <col min="15889" max="15889" width="15.625" style="1209" customWidth="1"/>
    <col min="15890" max="15890" width="14.625" style="1209" customWidth="1"/>
    <col min="15891" max="16128" width="9" style="1209"/>
    <col min="16129" max="16129" width="2.625" style="1209" customWidth="1"/>
    <col min="16130" max="16130" width="13.25" style="1209" bestFit="1" customWidth="1"/>
    <col min="16131" max="16132" width="14.625" style="1209" bestFit="1" customWidth="1"/>
    <col min="16133" max="16133" width="44.5" style="1209" bestFit="1" customWidth="1"/>
    <col min="16134" max="16134" width="7.125" style="1209" customWidth="1"/>
    <col min="16135" max="16135" width="9.875" style="1209" bestFit="1" customWidth="1"/>
    <col min="16136" max="16136" width="11" style="1209" bestFit="1" customWidth="1"/>
    <col min="16137" max="16137" width="33.375" style="1209" bestFit="1" customWidth="1"/>
    <col min="16138" max="16138" width="38" style="1209" customWidth="1"/>
    <col min="16139" max="16139" width="42.125" style="1209" customWidth="1"/>
    <col min="16140" max="16140" width="13.5" style="1209" bestFit="1" customWidth="1"/>
    <col min="16141" max="16141" width="13.75" style="1209" customWidth="1"/>
    <col min="16142" max="16142" width="10" style="1209" bestFit="1" customWidth="1"/>
    <col min="16143" max="16143" width="13.25" style="1209" customWidth="1"/>
    <col min="16144" max="16144" width="19.875" style="1209" customWidth="1"/>
    <col min="16145" max="16145" width="15.625" style="1209" customWidth="1"/>
    <col min="16146" max="16146" width="14.625" style="1209" customWidth="1"/>
    <col min="16147" max="16384" width="9" style="1209"/>
  </cols>
  <sheetData>
    <row r="2" spans="2:18" ht="20.100000000000001" customHeight="1">
      <c r="B2" s="1202" t="s">
        <v>0</v>
      </c>
      <c r="C2" s="1202"/>
      <c r="D2" s="1202"/>
      <c r="E2" s="1203" t="s">
        <v>4560</v>
      </c>
      <c r="G2" s="1205" t="s">
        <v>2</v>
      </c>
      <c r="H2" s="1206"/>
      <c r="I2" s="1207"/>
      <c r="J2" s="1208">
        <f>SUM(H:H)</f>
        <v>1509509</v>
      </c>
    </row>
    <row r="3" spans="2:18" ht="20.100000000000001" customHeight="1">
      <c r="B3" s="1202" t="s">
        <v>3</v>
      </c>
      <c r="C3" s="1202"/>
      <c r="D3" s="1202"/>
      <c r="E3" s="1203" t="s">
        <v>4561</v>
      </c>
    </row>
    <row r="4" spans="2:18" ht="20.100000000000001" customHeight="1">
      <c r="B4" s="1202" t="s">
        <v>5</v>
      </c>
      <c r="C4" s="1202"/>
      <c r="D4" s="1202"/>
      <c r="E4" s="1203">
        <v>176603</v>
      </c>
      <c r="G4" s="145"/>
      <c r="H4" s="145"/>
      <c r="I4" s="145"/>
      <c r="J4" s="1209"/>
      <c r="K4" s="1210"/>
      <c r="L4" s="1211"/>
      <c r="M4" s="1487"/>
      <c r="O4" s="1209"/>
      <c r="P4" s="1209"/>
      <c r="Q4" s="1209"/>
    </row>
    <row r="5" spans="2:18" ht="20.100000000000001" customHeight="1">
      <c r="B5" s="1202" t="s">
        <v>6</v>
      </c>
      <c r="C5" s="1202"/>
      <c r="D5" s="1202"/>
      <c r="E5" s="1214"/>
      <c r="G5" s="145"/>
      <c r="H5" s="145"/>
      <c r="I5" s="145"/>
      <c r="J5" s="1209"/>
      <c r="K5" s="1210"/>
      <c r="L5" s="1211"/>
      <c r="M5" s="1487"/>
      <c r="O5" s="1209"/>
      <c r="P5" s="1209"/>
      <c r="Q5" s="1209"/>
    </row>
    <row r="6" spans="2:18" ht="20.100000000000001" customHeight="1">
      <c r="B6" s="1202" t="s">
        <v>7</v>
      </c>
      <c r="C6" s="1202"/>
      <c r="D6" s="1202"/>
      <c r="E6" s="1214"/>
    </row>
    <row r="8" spans="2:18" s="145" customFormat="1" ht="19.5" customHeight="1">
      <c r="B8" s="1130" t="s">
        <v>8</v>
      </c>
      <c r="C8" s="1215" t="s">
        <v>9</v>
      </c>
      <c r="D8" s="1215" t="s">
        <v>10</v>
      </c>
      <c r="E8" s="1216" t="s">
        <v>11</v>
      </c>
      <c r="F8" s="1217" t="s">
        <v>12</v>
      </c>
      <c r="G8" s="1218" t="s">
        <v>13</v>
      </c>
      <c r="H8" s="1219" t="s">
        <v>14</v>
      </c>
      <c r="I8" s="1220" t="s">
        <v>15</v>
      </c>
      <c r="J8" s="1216" t="s">
        <v>16</v>
      </c>
      <c r="K8" s="1221" t="s">
        <v>17</v>
      </c>
      <c r="L8" s="1221" t="s">
        <v>18</v>
      </c>
      <c r="M8" s="1130" t="s">
        <v>19</v>
      </c>
      <c r="N8" s="1130" t="s">
        <v>20</v>
      </c>
      <c r="O8" s="1221" t="s">
        <v>21</v>
      </c>
      <c r="P8" s="1222" t="s">
        <v>22</v>
      </c>
      <c r="Q8" s="1223" t="s">
        <v>23</v>
      </c>
    </row>
    <row r="9" spans="2:18" s="145" customFormat="1" ht="19.5" customHeight="1">
      <c r="B9" s="1130"/>
      <c r="C9" s="1215" t="s">
        <v>2849</v>
      </c>
      <c r="D9" s="1215" t="s">
        <v>2849</v>
      </c>
      <c r="E9" s="1488" t="s">
        <v>4562</v>
      </c>
      <c r="F9" s="41">
        <v>1</v>
      </c>
      <c r="G9" s="362">
        <v>850000</v>
      </c>
      <c r="H9" s="362">
        <f t="shared" ref="H9:H15" si="0">F9*G9</f>
        <v>850000</v>
      </c>
      <c r="I9" s="1220"/>
      <c r="J9" s="1216" t="s">
        <v>4563</v>
      </c>
      <c r="K9" s="1489"/>
      <c r="L9" s="1221"/>
      <c r="M9" s="1490">
        <v>43929</v>
      </c>
      <c r="N9" s="1130"/>
      <c r="O9" s="1491">
        <v>43959</v>
      </c>
      <c r="P9" s="1491">
        <v>43959</v>
      </c>
      <c r="Q9" s="1223">
        <v>43959</v>
      </c>
    </row>
    <row r="10" spans="2:18" s="145" customFormat="1" ht="19.5" customHeight="1">
      <c r="B10" s="1130"/>
      <c r="C10" s="1215" t="s">
        <v>2849</v>
      </c>
      <c r="D10" s="1215" t="s">
        <v>2849</v>
      </c>
      <c r="E10" s="1488" t="s">
        <v>4564</v>
      </c>
      <c r="F10" s="41">
        <v>1</v>
      </c>
      <c r="G10" s="362">
        <v>31500</v>
      </c>
      <c r="H10" s="362">
        <f t="shared" si="0"/>
        <v>31500</v>
      </c>
      <c r="I10" s="1220"/>
      <c r="J10" s="1216"/>
      <c r="K10" s="1489"/>
      <c r="L10" s="1221"/>
      <c r="M10" s="1490">
        <v>43929</v>
      </c>
      <c r="N10" s="1130"/>
      <c r="O10" s="1491">
        <v>43959</v>
      </c>
      <c r="P10" s="1491">
        <v>43959</v>
      </c>
      <c r="Q10" s="1223">
        <v>43959</v>
      </c>
    </row>
    <row r="11" spans="2:18" s="145" customFormat="1" ht="19.5" customHeight="1">
      <c r="B11" s="1130"/>
      <c r="C11" s="1215" t="s">
        <v>2849</v>
      </c>
      <c r="D11" s="1215" t="s">
        <v>2849</v>
      </c>
      <c r="E11" s="1488" t="s">
        <v>4565</v>
      </c>
      <c r="F11" s="41">
        <v>1</v>
      </c>
      <c r="G11" s="362">
        <v>14000</v>
      </c>
      <c r="H11" s="362">
        <f t="shared" si="0"/>
        <v>14000</v>
      </c>
      <c r="I11" s="1220"/>
      <c r="J11" s="1216"/>
      <c r="K11" s="1489"/>
      <c r="L11" s="1221"/>
      <c r="M11" s="1490">
        <v>43929</v>
      </c>
      <c r="N11" s="1130"/>
      <c r="O11" s="1491">
        <v>43959</v>
      </c>
      <c r="P11" s="1491">
        <v>43959</v>
      </c>
      <c r="Q11" s="1223">
        <v>43959</v>
      </c>
    </row>
    <row r="12" spans="2:18" s="145" customFormat="1" ht="19.5" customHeight="1">
      <c r="B12" s="1130"/>
      <c r="C12" s="1215" t="s">
        <v>2849</v>
      </c>
      <c r="D12" s="1215" t="s">
        <v>2849</v>
      </c>
      <c r="E12" s="1488" t="s">
        <v>4566</v>
      </c>
      <c r="F12" s="41">
        <v>2</v>
      </c>
      <c r="G12" s="362">
        <v>14000</v>
      </c>
      <c r="H12" s="362">
        <f t="shared" si="0"/>
        <v>28000</v>
      </c>
      <c r="I12" s="1220"/>
      <c r="J12" s="1216"/>
      <c r="K12" s="1489"/>
      <c r="L12" s="1221"/>
      <c r="M12" s="1490">
        <v>43929</v>
      </c>
      <c r="N12" s="1130"/>
      <c r="O12" s="1491">
        <v>43959</v>
      </c>
      <c r="P12" s="1491">
        <v>43959</v>
      </c>
      <c r="Q12" s="1223">
        <v>43959</v>
      </c>
    </row>
    <row r="13" spans="2:18" s="145" customFormat="1" ht="19.5" customHeight="1">
      <c r="B13" s="1130"/>
      <c r="C13" s="1215" t="s">
        <v>2849</v>
      </c>
      <c r="D13" s="1215" t="s">
        <v>2849</v>
      </c>
      <c r="E13" s="1488" t="s">
        <v>557</v>
      </c>
      <c r="F13" s="41">
        <v>1</v>
      </c>
      <c r="G13" s="362">
        <v>38000</v>
      </c>
      <c r="H13" s="362">
        <f t="shared" si="0"/>
        <v>38000</v>
      </c>
      <c r="I13" s="1220"/>
      <c r="J13" s="1216"/>
      <c r="K13" s="1489" t="s">
        <v>845</v>
      </c>
      <c r="L13" s="1221"/>
      <c r="M13" s="1490"/>
      <c r="N13" s="1130"/>
      <c r="O13" s="1491"/>
      <c r="P13" s="1222"/>
      <c r="Q13" s="1223"/>
    </row>
    <row r="14" spans="2:18" s="145" customFormat="1" ht="19.5" customHeight="1">
      <c r="B14" s="1130"/>
      <c r="C14" s="1215" t="s">
        <v>2849</v>
      </c>
      <c r="D14" s="1215" t="s">
        <v>2849</v>
      </c>
      <c r="E14" s="1488" t="s">
        <v>657</v>
      </c>
      <c r="F14" s="41">
        <v>1</v>
      </c>
      <c r="G14" s="362">
        <v>30000</v>
      </c>
      <c r="H14" s="362">
        <f t="shared" si="0"/>
        <v>30000</v>
      </c>
      <c r="I14" s="1220"/>
      <c r="J14" s="1216"/>
      <c r="K14" s="1489"/>
      <c r="L14" s="1221"/>
      <c r="M14" s="1490">
        <v>43929</v>
      </c>
      <c r="N14" s="1130"/>
      <c r="O14" s="1491">
        <v>43959</v>
      </c>
      <c r="P14" s="1491">
        <v>43959</v>
      </c>
      <c r="Q14" s="1223">
        <v>43959</v>
      </c>
    </row>
    <row r="15" spans="2:18" s="145" customFormat="1" ht="19.5" customHeight="1">
      <c r="B15" s="1130"/>
      <c r="C15" s="1215" t="s">
        <v>2849</v>
      </c>
      <c r="D15" s="1215" t="s">
        <v>2849</v>
      </c>
      <c r="E15" s="1488" t="s">
        <v>4567</v>
      </c>
      <c r="F15" s="41">
        <v>1</v>
      </c>
      <c r="G15" s="362">
        <v>12000</v>
      </c>
      <c r="H15" s="362">
        <f t="shared" si="0"/>
        <v>12000</v>
      </c>
      <c r="I15" s="1220"/>
      <c r="J15" s="1216"/>
      <c r="K15" s="1489"/>
      <c r="L15" s="1221"/>
      <c r="M15" s="1490">
        <v>43929</v>
      </c>
      <c r="N15" s="1130"/>
      <c r="O15" s="1491">
        <v>43959</v>
      </c>
      <c r="P15" s="1491"/>
      <c r="Q15" s="1223"/>
    </row>
    <row r="16" spans="2:18" s="1496" customFormat="1" ht="18" customHeight="1">
      <c r="B16" s="1186"/>
      <c r="C16" s="57" t="s">
        <v>306</v>
      </c>
      <c r="D16" s="919" t="s">
        <v>177</v>
      </c>
      <c r="E16" s="59" t="s">
        <v>4096</v>
      </c>
      <c r="F16" s="517">
        <v>1</v>
      </c>
      <c r="G16" s="517">
        <v>140000</v>
      </c>
      <c r="H16" s="517">
        <f>F16*G16</f>
        <v>140000</v>
      </c>
      <c r="I16" s="1186"/>
      <c r="J16" s="1492" t="s">
        <v>4568</v>
      </c>
      <c r="K16" s="1493" t="s">
        <v>4569</v>
      </c>
      <c r="L16" s="1186"/>
      <c r="M16" s="1494">
        <v>43917</v>
      </c>
      <c r="N16" s="1186"/>
      <c r="O16" s="1186"/>
      <c r="P16" s="928">
        <v>43927</v>
      </c>
      <c r="Q16" s="929">
        <v>43924</v>
      </c>
      <c r="R16" s="1495"/>
    </row>
    <row r="17" spans="2:18" s="1496" customFormat="1" ht="18" customHeight="1">
      <c r="B17" s="1186"/>
      <c r="C17" s="57" t="s">
        <v>306</v>
      </c>
      <c r="D17" s="919" t="s">
        <v>177</v>
      </c>
      <c r="E17" s="59" t="s">
        <v>133</v>
      </c>
      <c r="F17" s="517">
        <v>1</v>
      </c>
      <c r="G17" s="517">
        <v>135000</v>
      </c>
      <c r="H17" s="517">
        <f t="shared" ref="H17:H24" si="1">F17*G17</f>
        <v>135000</v>
      </c>
      <c r="I17" s="1186"/>
      <c r="J17" s="1492" t="s">
        <v>4570</v>
      </c>
      <c r="K17" s="1493" t="s">
        <v>4569</v>
      </c>
      <c r="L17" s="1186"/>
      <c r="M17" s="1494">
        <v>43917</v>
      </c>
      <c r="N17" s="1186"/>
      <c r="O17" s="1186"/>
      <c r="P17" s="928">
        <v>43927</v>
      </c>
      <c r="Q17" s="929">
        <v>43924</v>
      </c>
    </row>
    <row r="18" spans="2:18" s="1496" customFormat="1" ht="18" customHeight="1">
      <c r="B18" s="1186"/>
      <c r="C18" s="57" t="s">
        <v>306</v>
      </c>
      <c r="D18" s="919" t="s">
        <v>177</v>
      </c>
      <c r="E18" s="59" t="s">
        <v>3230</v>
      </c>
      <c r="F18" s="517">
        <v>1</v>
      </c>
      <c r="G18" s="517">
        <v>12500</v>
      </c>
      <c r="H18" s="517">
        <f t="shared" si="1"/>
        <v>12500</v>
      </c>
      <c r="I18" s="1186"/>
      <c r="J18" s="1492" t="s">
        <v>1073</v>
      </c>
      <c r="K18" s="1493" t="s">
        <v>4569</v>
      </c>
      <c r="L18" s="1186"/>
      <c r="M18" s="1494">
        <v>43917</v>
      </c>
      <c r="N18" s="1186"/>
      <c r="O18" s="1186"/>
      <c r="P18" s="928">
        <v>43927</v>
      </c>
      <c r="Q18" s="929">
        <v>43924</v>
      </c>
    </row>
    <row r="19" spans="2:18" s="1496" customFormat="1" ht="18" customHeight="1">
      <c r="B19" s="1186"/>
      <c r="C19" s="57" t="s">
        <v>306</v>
      </c>
      <c r="D19" s="919" t="s">
        <v>177</v>
      </c>
      <c r="E19" s="59" t="s">
        <v>1074</v>
      </c>
      <c r="F19" s="517">
        <v>1</v>
      </c>
      <c r="G19" s="517">
        <v>12500</v>
      </c>
      <c r="H19" s="517">
        <f t="shared" si="1"/>
        <v>12500</v>
      </c>
      <c r="I19" s="1186"/>
      <c r="J19" s="1492" t="s">
        <v>4571</v>
      </c>
      <c r="K19" s="1493" t="s">
        <v>4569</v>
      </c>
      <c r="L19" s="1186"/>
      <c r="M19" s="1494">
        <v>43917</v>
      </c>
      <c r="N19" s="1186"/>
      <c r="O19" s="1186"/>
      <c r="P19" s="928">
        <v>43927</v>
      </c>
      <c r="Q19" s="929">
        <v>43924</v>
      </c>
    </row>
    <row r="20" spans="2:18" s="1496" customFormat="1" ht="18" customHeight="1">
      <c r="B20" s="1186"/>
      <c r="C20" s="57" t="s">
        <v>306</v>
      </c>
      <c r="D20" s="919" t="s">
        <v>177</v>
      </c>
      <c r="E20" s="59" t="s">
        <v>4572</v>
      </c>
      <c r="F20" s="517">
        <v>1</v>
      </c>
      <c r="G20" s="517">
        <v>39780</v>
      </c>
      <c r="H20" s="517">
        <f t="shared" si="1"/>
        <v>39780</v>
      </c>
      <c r="I20" s="1186"/>
      <c r="J20" s="1492" t="s">
        <v>4573</v>
      </c>
      <c r="K20" s="1493" t="s">
        <v>4569</v>
      </c>
      <c r="L20" s="1186"/>
      <c r="M20" s="1494">
        <v>43917</v>
      </c>
      <c r="N20" s="1186"/>
      <c r="O20" s="1186"/>
      <c r="P20" s="928">
        <v>43927</v>
      </c>
      <c r="Q20" s="929">
        <v>43924</v>
      </c>
    </row>
    <row r="21" spans="2:18" s="1496" customFormat="1" ht="18" customHeight="1">
      <c r="B21" s="1186"/>
      <c r="C21" s="57" t="s">
        <v>306</v>
      </c>
      <c r="D21" s="919" t="s">
        <v>177</v>
      </c>
      <c r="E21" s="59" t="s">
        <v>4574</v>
      </c>
      <c r="F21" s="517">
        <v>1</v>
      </c>
      <c r="G21" s="517">
        <v>42000</v>
      </c>
      <c r="H21" s="517">
        <f t="shared" si="1"/>
        <v>42000</v>
      </c>
      <c r="I21" s="1186"/>
      <c r="J21" s="1492" t="s">
        <v>4575</v>
      </c>
      <c r="K21" s="1493" t="s">
        <v>4569</v>
      </c>
      <c r="L21" s="1186"/>
      <c r="M21" s="1494">
        <v>43917</v>
      </c>
      <c r="N21" s="1186"/>
      <c r="O21" s="1186"/>
      <c r="P21" s="928">
        <v>43927</v>
      </c>
      <c r="Q21" s="929">
        <v>43924</v>
      </c>
    </row>
    <row r="22" spans="2:18" s="1496" customFormat="1" ht="18" customHeight="1">
      <c r="B22" s="1186"/>
      <c r="C22" s="57" t="s">
        <v>306</v>
      </c>
      <c r="D22" s="919" t="s">
        <v>177</v>
      </c>
      <c r="E22" s="59" t="s">
        <v>4576</v>
      </c>
      <c r="F22" s="517">
        <v>1</v>
      </c>
      <c r="G22" s="517">
        <v>1190</v>
      </c>
      <c r="H22" s="517">
        <f t="shared" si="1"/>
        <v>1190</v>
      </c>
      <c r="I22" s="1186"/>
      <c r="J22" s="1492" t="s">
        <v>4577</v>
      </c>
      <c r="K22" s="1493" t="s">
        <v>4569</v>
      </c>
      <c r="L22" s="1186"/>
      <c r="M22" s="1494">
        <v>43917</v>
      </c>
      <c r="N22" s="1186"/>
      <c r="O22" s="1186"/>
      <c r="P22" s="928">
        <v>43927</v>
      </c>
      <c r="Q22" s="929">
        <v>43924</v>
      </c>
    </row>
    <row r="23" spans="2:18" s="1496" customFormat="1" ht="18" customHeight="1">
      <c r="B23" s="1186"/>
      <c r="C23" s="57" t="s">
        <v>306</v>
      </c>
      <c r="D23" s="919" t="s">
        <v>177</v>
      </c>
      <c r="E23" s="59" t="s">
        <v>4091</v>
      </c>
      <c r="F23" s="517">
        <v>1</v>
      </c>
      <c r="G23" s="517">
        <v>25350</v>
      </c>
      <c r="H23" s="517">
        <f t="shared" si="1"/>
        <v>25350</v>
      </c>
      <c r="I23" s="1186"/>
      <c r="J23" s="1492" t="s">
        <v>4578</v>
      </c>
      <c r="K23" s="1493" t="s">
        <v>4569</v>
      </c>
      <c r="L23" s="1186"/>
      <c r="M23" s="1494">
        <v>43917</v>
      </c>
      <c r="N23" s="1186"/>
      <c r="O23" s="1186"/>
      <c r="P23" s="928">
        <v>43927</v>
      </c>
      <c r="Q23" s="929">
        <v>43924</v>
      </c>
    </row>
    <row r="24" spans="2:18" s="888" customFormat="1" ht="18" customHeight="1">
      <c r="B24" s="41"/>
      <c r="C24" s="236" t="s">
        <v>35</v>
      </c>
      <c r="D24" s="236" t="s">
        <v>35</v>
      </c>
      <c r="E24" s="31" t="s">
        <v>4579</v>
      </c>
      <c r="F24" s="182">
        <v>1</v>
      </c>
      <c r="G24" s="182">
        <v>313</v>
      </c>
      <c r="H24" s="182">
        <f t="shared" si="1"/>
        <v>313</v>
      </c>
      <c r="I24" s="41"/>
      <c r="J24" s="1497" t="s">
        <v>4580</v>
      </c>
      <c r="K24" s="1221" t="s">
        <v>4581</v>
      </c>
      <c r="L24" s="41"/>
      <c r="M24" s="1490"/>
      <c r="N24" s="41"/>
      <c r="O24" s="41"/>
      <c r="P24" s="886"/>
      <c r="Q24" s="884">
        <v>43929</v>
      </c>
    </row>
    <row r="25" spans="2:18" s="888" customFormat="1" ht="18" customHeight="1">
      <c r="B25" s="41"/>
      <c r="C25" s="236" t="s">
        <v>35</v>
      </c>
      <c r="D25" s="236" t="s">
        <v>35</v>
      </c>
      <c r="E25" s="31" t="s">
        <v>4582</v>
      </c>
      <c r="F25" s="31">
        <v>1</v>
      </c>
      <c r="G25" s="31">
        <v>713</v>
      </c>
      <c r="H25" s="31">
        <v>713</v>
      </c>
      <c r="I25" s="31"/>
      <c r="J25" s="31" t="s">
        <v>4583</v>
      </c>
      <c r="K25" s="1221" t="s">
        <v>4581</v>
      </c>
      <c r="L25" s="41"/>
      <c r="M25" s="1490"/>
      <c r="N25" s="41"/>
      <c r="O25" s="41"/>
      <c r="P25" s="886"/>
      <c r="Q25" s="884" t="s">
        <v>4584</v>
      </c>
    </row>
    <row r="26" spans="2:18" s="888" customFormat="1" ht="18" customHeight="1">
      <c r="B26" s="41"/>
      <c r="C26" s="236" t="s">
        <v>35</v>
      </c>
      <c r="D26" s="236" t="s">
        <v>35</v>
      </c>
      <c r="E26" s="31" t="s">
        <v>2325</v>
      </c>
      <c r="F26" s="31">
        <v>1</v>
      </c>
      <c r="G26" s="31">
        <v>14899</v>
      </c>
      <c r="H26" s="31">
        <v>14899</v>
      </c>
      <c r="I26" s="31"/>
      <c r="J26" s="31" t="s">
        <v>2326</v>
      </c>
      <c r="K26" s="1221" t="s">
        <v>4581</v>
      </c>
      <c r="L26" s="41"/>
      <c r="M26" s="1490"/>
      <c r="N26" s="41"/>
      <c r="O26" s="41"/>
      <c r="P26" s="886"/>
      <c r="Q26" s="884" t="s">
        <v>4584</v>
      </c>
    </row>
    <row r="27" spans="2:18" s="888" customFormat="1" ht="18" customHeight="1">
      <c r="B27" s="41"/>
      <c r="C27" s="236" t="s">
        <v>35</v>
      </c>
      <c r="D27" s="236" t="s">
        <v>35</v>
      </c>
      <c r="E27" s="31" t="s">
        <v>1266</v>
      </c>
      <c r="F27" s="31">
        <v>1</v>
      </c>
      <c r="G27" s="31">
        <v>4570</v>
      </c>
      <c r="H27" s="31">
        <v>4570</v>
      </c>
      <c r="I27" s="31"/>
      <c r="J27" s="31" t="s">
        <v>2323</v>
      </c>
      <c r="K27" s="1221" t="s">
        <v>4581</v>
      </c>
      <c r="L27" s="41"/>
      <c r="M27" s="1490"/>
      <c r="N27" s="41"/>
      <c r="O27" s="41"/>
      <c r="P27" s="886"/>
      <c r="Q27" s="884" t="s">
        <v>4584</v>
      </c>
    </row>
    <row r="28" spans="2:18" s="888" customFormat="1" ht="18" customHeight="1">
      <c r="B28" s="41"/>
      <c r="C28" s="236" t="s">
        <v>35</v>
      </c>
      <c r="D28" s="236" t="s">
        <v>35</v>
      </c>
      <c r="E28" s="31" t="s">
        <v>2324</v>
      </c>
      <c r="F28" s="31">
        <v>1</v>
      </c>
      <c r="G28" s="31">
        <v>1649</v>
      </c>
      <c r="H28" s="31">
        <v>1649</v>
      </c>
      <c r="I28" s="31"/>
      <c r="J28" s="31" t="s">
        <v>287</v>
      </c>
      <c r="K28" s="1221" t="s">
        <v>4581</v>
      </c>
      <c r="L28" s="41"/>
      <c r="M28" s="1490"/>
      <c r="N28" s="41"/>
      <c r="O28" s="41"/>
      <c r="P28" s="886"/>
      <c r="Q28" s="884" t="s">
        <v>4584</v>
      </c>
    </row>
    <row r="29" spans="2:18" s="888" customFormat="1" ht="18" customHeight="1">
      <c r="B29" s="41"/>
      <c r="C29" s="236" t="s">
        <v>35</v>
      </c>
      <c r="D29" s="236" t="s">
        <v>35</v>
      </c>
      <c r="E29" s="31" t="s">
        <v>4585</v>
      </c>
      <c r="F29" s="31">
        <v>1</v>
      </c>
      <c r="G29" s="31">
        <v>1134</v>
      </c>
      <c r="H29" s="31">
        <v>1134</v>
      </c>
      <c r="I29" s="31"/>
      <c r="J29" s="31" t="s">
        <v>3763</v>
      </c>
      <c r="K29" s="1221" t="s">
        <v>4581</v>
      </c>
      <c r="L29" s="41"/>
      <c r="M29" s="1490"/>
      <c r="N29" s="41"/>
      <c r="O29" s="41"/>
      <c r="P29" s="886"/>
      <c r="Q29" s="884" t="s">
        <v>4584</v>
      </c>
    </row>
    <row r="30" spans="2:18" s="888" customFormat="1" ht="18" customHeight="1">
      <c r="B30" s="41"/>
      <c r="C30" s="236" t="s">
        <v>35</v>
      </c>
      <c r="D30" s="236" t="s">
        <v>35</v>
      </c>
      <c r="E30" s="31" t="s">
        <v>2328</v>
      </c>
      <c r="F30" s="31">
        <v>1</v>
      </c>
      <c r="G30" s="31">
        <v>4560</v>
      </c>
      <c r="H30" s="31">
        <v>4560</v>
      </c>
      <c r="I30" s="31"/>
      <c r="J30" s="31" t="s">
        <v>2329</v>
      </c>
      <c r="K30" s="1221" t="s">
        <v>4581</v>
      </c>
      <c r="L30" s="41"/>
      <c r="M30" s="1490"/>
      <c r="N30" s="41"/>
      <c r="O30" s="41"/>
      <c r="P30" s="886"/>
      <c r="Q30" s="884" t="s">
        <v>4584</v>
      </c>
    </row>
    <row r="31" spans="2:18" s="888" customFormat="1" ht="18" customHeight="1">
      <c r="B31" s="41"/>
      <c r="C31" s="236" t="s">
        <v>35</v>
      </c>
      <c r="D31" s="236" t="s">
        <v>35</v>
      </c>
      <c r="E31" s="31" t="s">
        <v>2327</v>
      </c>
      <c r="F31" s="31">
        <v>3</v>
      </c>
      <c r="G31" s="31">
        <v>190</v>
      </c>
      <c r="H31" s="31">
        <v>570</v>
      </c>
      <c r="I31" s="31"/>
      <c r="J31" s="31" t="s">
        <v>385</v>
      </c>
      <c r="K31" s="1221" t="s">
        <v>4581</v>
      </c>
      <c r="L31" s="41"/>
      <c r="M31" s="1490"/>
      <c r="N31" s="41"/>
      <c r="O31" s="41"/>
      <c r="P31" s="886"/>
      <c r="Q31" s="884" t="s">
        <v>4584</v>
      </c>
      <c r="R31" s="1498"/>
    </row>
    <row r="32" spans="2:18" s="891" customFormat="1" ht="18" customHeight="1">
      <c r="B32" s="41"/>
      <c r="C32" s="236" t="s">
        <v>35</v>
      </c>
      <c r="D32" s="236" t="s">
        <v>35</v>
      </c>
      <c r="E32" s="31" t="s">
        <v>4586</v>
      </c>
      <c r="F32" s="31">
        <v>1</v>
      </c>
      <c r="G32" s="31">
        <v>3220</v>
      </c>
      <c r="H32" s="31">
        <v>3220</v>
      </c>
      <c r="I32" s="31"/>
      <c r="J32" s="31" t="s">
        <v>4587</v>
      </c>
      <c r="K32" s="1221" t="s">
        <v>4581</v>
      </c>
      <c r="L32" s="41"/>
      <c r="M32" s="1490"/>
      <c r="N32" s="41"/>
      <c r="O32" s="41"/>
      <c r="P32" s="886"/>
      <c r="Q32" s="884" t="s">
        <v>4584</v>
      </c>
      <c r="R32" s="1498"/>
    </row>
    <row r="33" spans="2:18" s="888" customFormat="1" ht="18" customHeight="1">
      <c r="B33" s="41"/>
      <c r="C33" s="236" t="s">
        <v>35</v>
      </c>
      <c r="D33" s="236" t="s">
        <v>35</v>
      </c>
      <c r="E33" s="31" t="s">
        <v>4588</v>
      </c>
      <c r="F33" s="31">
        <v>1</v>
      </c>
      <c r="G33" s="31">
        <v>240</v>
      </c>
      <c r="H33" s="31">
        <v>240</v>
      </c>
      <c r="I33" s="31"/>
      <c r="J33" s="31" t="s">
        <v>385</v>
      </c>
      <c r="K33" s="1221" t="s">
        <v>4581</v>
      </c>
      <c r="L33" s="41"/>
      <c r="M33" s="1490"/>
      <c r="N33" s="41"/>
      <c r="O33" s="1490"/>
      <c r="P33" s="886"/>
      <c r="Q33" s="884" t="s">
        <v>4584</v>
      </c>
      <c r="R33" s="1498"/>
    </row>
    <row r="34" spans="2:18" s="888" customFormat="1" ht="18" customHeight="1">
      <c r="B34" s="41"/>
      <c r="C34" s="236" t="s">
        <v>35</v>
      </c>
      <c r="D34" s="236" t="s">
        <v>35</v>
      </c>
      <c r="E34" s="31" t="s">
        <v>4589</v>
      </c>
      <c r="F34" s="31">
        <v>4</v>
      </c>
      <c r="G34" s="31">
        <v>510</v>
      </c>
      <c r="H34" s="31">
        <v>2040</v>
      </c>
      <c r="I34" s="31"/>
      <c r="J34" s="31" t="s">
        <v>383</v>
      </c>
      <c r="K34" s="1221" t="s">
        <v>4581</v>
      </c>
      <c r="L34" s="41"/>
      <c r="M34" s="1490"/>
      <c r="N34" s="41"/>
      <c r="O34" s="41"/>
      <c r="P34" s="886"/>
      <c r="Q34" s="884" t="s">
        <v>4584</v>
      </c>
      <c r="R34" s="1498"/>
    </row>
    <row r="35" spans="2:18" s="1390" customFormat="1" ht="18" customHeight="1">
      <c r="B35" s="41"/>
      <c r="C35" s="236" t="s">
        <v>35</v>
      </c>
      <c r="D35" s="236" t="s">
        <v>35</v>
      </c>
      <c r="E35" s="31" t="s">
        <v>2320</v>
      </c>
      <c r="F35" s="31">
        <v>10</v>
      </c>
      <c r="G35" s="31">
        <v>360</v>
      </c>
      <c r="H35" s="31">
        <v>3600</v>
      </c>
      <c r="I35" s="31"/>
      <c r="J35" s="31" t="s">
        <v>383</v>
      </c>
      <c r="K35" s="1221" t="s">
        <v>4581</v>
      </c>
      <c r="L35" s="41"/>
      <c r="M35" s="1490"/>
      <c r="N35" s="41"/>
      <c r="O35" s="41"/>
      <c r="P35" s="886"/>
      <c r="Q35" s="884" t="s">
        <v>4584</v>
      </c>
      <c r="R35" s="1498"/>
    </row>
    <row r="36" spans="2:18" s="1390" customFormat="1" ht="18" customHeight="1">
      <c r="B36" s="41"/>
      <c r="C36" s="236" t="s">
        <v>35</v>
      </c>
      <c r="D36" s="236" t="s">
        <v>35</v>
      </c>
      <c r="E36" s="31" t="s">
        <v>4590</v>
      </c>
      <c r="F36" s="31">
        <v>1</v>
      </c>
      <c r="G36" s="31">
        <v>9808</v>
      </c>
      <c r="H36" s="31">
        <v>9808</v>
      </c>
      <c r="I36" s="1499" t="s">
        <v>4591</v>
      </c>
      <c r="J36" s="31" t="s">
        <v>2795</v>
      </c>
      <c r="K36" s="1221" t="s">
        <v>4581</v>
      </c>
      <c r="L36" s="41"/>
      <c r="M36" s="1490"/>
      <c r="N36" s="41"/>
      <c r="O36" s="41"/>
      <c r="P36" s="886"/>
      <c r="Q36" s="884" t="s">
        <v>4584</v>
      </c>
      <c r="R36" s="1498"/>
    </row>
    <row r="37" spans="2:18" s="1390" customFormat="1" ht="18" customHeight="1">
      <c r="B37" s="41"/>
      <c r="C37" s="236" t="s">
        <v>35</v>
      </c>
      <c r="D37" s="236" t="s">
        <v>35</v>
      </c>
      <c r="E37" s="31" t="s">
        <v>4592</v>
      </c>
      <c r="F37" s="31">
        <v>1</v>
      </c>
      <c r="G37" s="31">
        <v>5456</v>
      </c>
      <c r="H37" s="31">
        <v>5456</v>
      </c>
      <c r="I37" s="1499" t="s">
        <v>4593</v>
      </c>
      <c r="J37" s="31" t="s">
        <v>37</v>
      </c>
      <c r="K37" s="1221" t="s">
        <v>4581</v>
      </c>
      <c r="L37" s="41"/>
      <c r="M37" s="1490"/>
      <c r="N37" s="41"/>
      <c r="O37" s="41"/>
      <c r="P37" s="886"/>
      <c r="Q37" s="884" t="s">
        <v>4584</v>
      </c>
    </row>
    <row r="38" spans="2:18" s="1390" customFormat="1" ht="18" customHeight="1">
      <c r="B38" s="41"/>
      <c r="C38" s="236" t="s">
        <v>35</v>
      </c>
      <c r="D38" s="236" t="s">
        <v>35</v>
      </c>
      <c r="E38" s="31" t="s">
        <v>4594</v>
      </c>
      <c r="F38" s="31">
        <v>1</v>
      </c>
      <c r="G38" s="31">
        <v>1780</v>
      </c>
      <c r="H38" s="31">
        <v>1780</v>
      </c>
      <c r="I38" s="1499" t="s">
        <v>4595</v>
      </c>
      <c r="J38" s="31" t="s">
        <v>457</v>
      </c>
      <c r="K38" s="1221" t="s">
        <v>4581</v>
      </c>
      <c r="L38" s="41"/>
      <c r="M38" s="1490"/>
      <c r="N38" s="41"/>
      <c r="O38" s="41"/>
      <c r="P38" s="886"/>
      <c r="Q38" s="884" t="s">
        <v>4584</v>
      </c>
    </row>
    <row r="39" spans="2:18" s="1390" customFormat="1" ht="18" customHeight="1">
      <c r="B39" s="41"/>
      <c r="C39" s="236" t="s">
        <v>35</v>
      </c>
      <c r="D39" s="236" t="s">
        <v>35</v>
      </c>
      <c r="E39" s="31" t="s">
        <v>4596</v>
      </c>
      <c r="F39" s="31">
        <v>1</v>
      </c>
      <c r="G39" s="31">
        <v>6788</v>
      </c>
      <c r="H39" s="31">
        <v>6788</v>
      </c>
      <c r="I39" s="41" t="s">
        <v>4597</v>
      </c>
      <c r="J39" s="31" t="s">
        <v>37</v>
      </c>
      <c r="K39" s="1221" t="s">
        <v>4581</v>
      </c>
      <c r="L39" s="41"/>
      <c r="M39" s="1490"/>
      <c r="N39" s="41"/>
      <c r="O39" s="41"/>
      <c r="P39" s="886"/>
      <c r="Q39" s="884" t="s">
        <v>4584</v>
      </c>
    </row>
    <row r="40" spans="2:18" s="1392" customFormat="1" ht="18" customHeight="1">
      <c r="B40" s="41"/>
      <c r="C40" s="236" t="s">
        <v>35</v>
      </c>
      <c r="D40" s="236" t="s">
        <v>35</v>
      </c>
      <c r="E40" s="31" t="s">
        <v>4598</v>
      </c>
      <c r="F40" s="31">
        <v>1</v>
      </c>
      <c r="G40" s="31">
        <v>2020</v>
      </c>
      <c r="H40" s="31">
        <v>2020</v>
      </c>
      <c r="I40" s="41" t="s">
        <v>4599</v>
      </c>
      <c r="J40" s="31" t="s">
        <v>457</v>
      </c>
      <c r="K40" s="1221" t="s">
        <v>4581</v>
      </c>
      <c r="L40" s="41"/>
      <c r="M40" s="1490"/>
      <c r="N40" s="41"/>
      <c r="O40" s="41"/>
      <c r="P40" s="886"/>
      <c r="Q40" s="884" t="s">
        <v>4584</v>
      </c>
    </row>
    <row r="41" spans="2:18" s="888" customFormat="1" ht="18" customHeight="1">
      <c r="B41" s="41"/>
      <c r="C41" s="236" t="s">
        <v>35</v>
      </c>
      <c r="D41" s="236" t="s">
        <v>35</v>
      </c>
      <c r="E41" s="31" t="s">
        <v>4600</v>
      </c>
      <c r="F41" s="31">
        <v>1</v>
      </c>
      <c r="G41" s="31">
        <v>3870</v>
      </c>
      <c r="H41" s="31">
        <v>3870</v>
      </c>
      <c r="I41" s="41" t="s">
        <v>4601</v>
      </c>
      <c r="J41" s="31" t="s">
        <v>457</v>
      </c>
      <c r="K41" s="1221" t="s">
        <v>4581</v>
      </c>
      <c r="L41" s="41"/>
      <c r="M41" s="1490"/>
      <c r="N41" s="41"/>
      <c r="O41" s="41"/>
      <c r="P41" s="886"/>
      <c r="Q41" s="884" t="s">
        <v>4584</v>
      </c>
    </row>
    <row r="42" spans="2:18" s="888" customFormat="1" ht="18" customHeight="1">
      <c r="B42" s="41"/>
      <c r="C42" s="236" t="s">
        <v>35</v>
      </c>
      <c r="D42" s="236" t="s">
        <v>35</v>
      </c>
      <c r="E42" s="31" t="s">
        <v>4602</v>
      </c>
      <c r="F42" s="31">
        <v>1</v>
      </c>
      <c r="G42" s="31">
        <v>2370</v>
      </c>
      <c r="H42" s="31">
        <v>2370</v>
      </c>
      <c r="I42" s="1499" t="s">
        <v>4603</v>
      </c>
      <c r="J42" s="31" t="s">
        <v>457</v>
      </c>
      <c r="K42" s="1221" t="s">
        <v>4581</v>
      </c>
      <c r="L42" s="41"/>
      <c r="M42" s="1490"/>
      <c r="N42" s="41"/>
      <c r="O42" s="41"/>
      <c r="P42" s="886"/>
      <c r="Q42" s="884" t="s">
        <v>4584</v>
      </c>
    </row>
    <row r="43" spans="2:18" s="888" customFormat="1" ht="18" customHeight="1">
      <c r="B43" s="41"/>
      <c r="C43" s="236" t="s">
        <v>35</v>
      </c>
      <c r="D43" s="236" t="s">
        <v>35</v>
      </c>
      <c r="E43" s="31" t="s">
        <v>4604</v>
      </c>
      <c r="F43" s="31">
        <v>1</v>
      </c>
      <c r="G43" s="31">
        <v>1013</v>
      </c>
      <c r="H43" s="31">
        <v>1013</v>
      </c>
      <c r="I43" s="31"/>
      <c r="J43" s="31" t="s">
        <v>3287</v>
      </c>
      <c r="K43" s="1221" t="s">
        <v>4581</v>
      </c>
      <c r="L43" s="41"/>
      <c r="M43" s="1490"/>
      <c r="N43" s="41"/>
      <c r="O43" s="41"/>
      <c r="P43" s="236"/>
      <c r="Q43" s="884" t="s">
        <v>4584</v>
      </c>
    </row>
    <row r="44" spans="2:18" s="888" customFormat="1" ht="18" customHeight="1">
      <c r="B44" s="41"/>
      <c r="C44" s="236"/>
      <c r="D44" s="236"/>
      <c r="E44" s="41"/>
      <c r="F44" s="41"/>
      <c r="G44" s="362"/>
      <c r="H44" s="362"/>
      <c r="I44" s="41"/>
      <c r="J44" s="41"/>
      <c r="K44" s="1221"/>
      <c r="L44" s="41"/>
      <c r="M44" s="1490"/>
      <c r="N44" s="41"/>
      <c r="O44" s="41"/>
      <c r="P44" s="886"/>
      <c r="Q44" s="884"/>
    </row>
    <row r="45" spans="2:18" s="888" customFormat="1" ht="18" customHeight="1">
      <c r="B45" s="41"/>
      <c r="C45" s="236" t="s">
        <v>35</v>
      </c>
      <c r="D45" s="236" t="s">
        <v>35</v>
      </c>
      <c r="E45" s="31" t="s">
        <v>4605</v>
      </c>
      <c r="F45" s="31">
        <v>1</v>
      </c>
      <c r="G45" s="31">
        <v>18587</v>
      </c>
      <c r="H45" s="31">
        <v>18587</v>
      </c>
      <c r="I45" s="41"/>
      <c r="J45" s="31" t="s">
        <v>4606</v>
      </c>
      <c r="K45" s="1221" t="s">
        <v>4581</v>
      </c>
      <c r="L45" s="41"/>
      <c r="M45" s="1490"/>
      <c r="N45" s="41"/>
      <c r="O45" s="41"/>
      <c r="P45" s="886"/>
      <c r="Q45" s="884" t="s">
        <v>4607</v>
      </c>
    </row>
    <row r="46" spans="2:18" s="1390" customFormat="1" ht="18" customHeight="1">
      <c r="B46" s="41"/>
      <c r="C46" s="236" t="s">
        <v>35</v>
      </c>
      <c r="D46" s="236" t="s">
        <v>35</v>
      </c>
      <c r="E46" s="31" t="s">
        <v>4608</v>
      </c>
      <c r="F46" s="31">
        <v>1</v>
      </c>
      <c r="G46" s="31">
        <v>1489</v>
      </c>
      <c r="H46" s="31">
        <v>1489</v>
      </c>
      <c r="I46" s="41"/>
      <c r="J46" s="31" t="s">
        <v>2352</v>
      </c>
      <c r="K46" s="1221" t="s">
        <v>4581</v>
      </c>
      <c r="L46" s="41"/>
      <c r="M46" s="1490"/>
      <c r="N46" s="41"/>
      <c r="O46" s="41"/>
      <c r="P46" s="885"/>
      <c r="Q46" s="884" t="s">
        <v>4607</v>
      </c>
    </row>
    <row r="47" spans="2:18" s="1390" customFormat="1" ht="18" customHeight="1">
      <c r="B47" s="41"/>
      <c r="C47" s="236"/>
      <c r="D47" s="236"/>
      <c r="E47" s="41"/>
      <c r="F47" s="41"/>
      <c r="G47" s="362"/>
      <c r="H47" s="362"/>
      <c r="I47" s="41"/>
      <c r="J47" s="1499"/>
      <c r="K47" s="41"/>
      <c r="L47" s="41"/>
      <c r="M47" s="1490"/>
      <c r="N47" s="41"/>
      <c r="O47" s="41"/>
      <c r="P47" s="885"/>
      <c r="Q47" s="884"/>
    </row>
    <row r="48" spans="2:18" s="1390" customFormat="1" ht="18" customHeight="1">
      <c r="B48" s="41"/>
      <c r="C48" s="236" t="s">
        <v>35</v>
      </c>
      <c r="D48" s="236" t="s">
        <v>35</v>
      </c>
      <c r="E48" s="8" t="s">
        <v>4609</v>
      </c>
      <c r="F48" s="41">
        <v>1</v>
      </c>
      <c r="G48" s="362">
        <v>7000</v>
      </c>
      <c r="H48" s="362">
        <v>7000</v>
      </c>
      <c r="I48" s="41"/>
      <c r="J48" s="41" t="s">
        <v>4610</v>
      </c>
      <c r="K48" s="1221" t="s">
        <v>4581</v>
      </c>
      <c r="L48" s="41"/>
      <c r="M48" s="1490"/>
      <c r="N48" s="41"/>
      <c r="O48" s="41"/>
      <c r="P48" s="885"/>
      <c r="Q48" s="884" t="s">
        <v>4611</v>
      </c>
    </row>
    <row r="49" spans="2:17" s="1390" customFormat="1" ht="18" customHeight="1">
      <c r="B49" s="41"/>
      <c r="C49" s="236"/>
      <c r="D49" s="236"/>
      <c r="E49" s="1500"/>
      <c r="F49" s="41"/>
      <c r="G49" s="362"/>
      <c r="H49" s="362"/>
      <c r="I49" s="41"/>
      <c r="J49" s="41"/>
      <c r="K49" s="41"/>
      <c r="L49" s="41"/>
      <c r="M49" s="1490"/>
      <c r="N49" s="41"/>
      <c r="O49" s="41"/>
      <c r="P49" s="885"/>
      <c r="Q49" s="884"/>
    </row>
    <row r="50" spans="2:17" s="1390" customFormat="1" ht="18" customHeight="1">
      <c r="B50" s="41"/>
      <c r="C50" s="236"/>
      <c r="D50" s="236"/>
      <c r="E50" s="1500"/>
      <c r="F50" s="41"/>
      <c r="G50" s="362"/>
      <c r="H50" s="362"/>
      <c r="I50" s="41"/>
      <c r="J50" s="41"/>
      <c r="K50" s="41"/>
      <c r="L50" s="41"/>
      <c r="M50" s="1490"/>
      <c r="N50" s="41"/>
      <c r="O50" s="41"/>
      <c r="P50" s="885"/>
      <c r="Q50" s="884"/>
    </row>
    <row r="51" spans="2:17" s="1390" customFormat="1" ht="18" customHeight="1">
      <c r="B51" s="41"/>
      <c r="C51" s="236"/>
      <c r="D51" s="236"/>
      <c r="E51" s="1500"/>
      <c r="F51" s="41"/>
      <c r="G51" s="362"/>
      <c r="H51" s="362"/>
      <c r="I51" s="41"/>
      <c r="J51" s="1499"/>
      <c r="K51" s="41"/>
      <c r="L51" s="41"/>
      <c r="M51" s="1490"/>
      <c r="N51" s="41"/>
      <c r="O51" s="41"/>
      <c r="P51" s="885"/>
      <c r="Q51" s="884"/>
    </row>
    <row r="52" spans="2:17" s="1390" customFormat="1" ht="18" customHeight="1">
      <c r="B52" s="41"/>
      <c r="C52" s="236"/>
      <c r="D52" s="236"/>
      <c r="E52" s="41"/>
      <c r="F52" s="41"/>
      <c r="G52" s="362"/>
      <c r="H52" s="362"/>
      <c r="I52" s="41"/>
      <c r="J52" s="41"/>
      <c r="K52" s="41"/>
      <c r="L52" s="41"/>
      <c r="M52" s="879"/>
      <c r="N52" s="41"/>
      <c r="O52" s="41"/>
      <c r="P52" s="885"/>
      <c r="Q52" s="884"/>
    </row>
  </sheetData>
  <autoFilter ref="B8:R8" xr:uid="{DB0EBA6A-710B-4E70-9589-5608C3B7D79E}"/>
  <mergeCells count="6">
    <mergeCell ref="B2:D2"/>
    <mergeCell ref="G2:I2"/>
    <mergeCell ref="B3:D3"/>
    <mergeCell ref="B4:D4"/>
    <mergeCell ref="B5:D5"/>
    <mergeCell ref="B6:D6"/>
  </mergeCells>
  <phoneticPr fontId="4"/>
  <pageMargins left="0.25" right="0.25" top="0.75" bottom="0.75" header="0.3" footer="0.3"/>
  <pageSetup paperSize="8" scale="70" orientation="landscape"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B115C-C495-46D5-95F4-0513027809AF}">
  <dimension ref="B3:E28"/>
  <sheetViews>
    <sheetView workbookViewId="0">
      <selection activeCell="B3" sqref="B3:E28"/>
    </sheetView>
  </sheetViews>
  <sheetFormatPr defaultRowHeight="18.75"/>
  <cols>
    <col min="1" max="1" width="4.625" style="8" customWidth="1"/>
    <col min="2" max="2" width="14.875" style="8" bestFit="1" customWidth="1"/>
    <col min="3" max="3" width="31.625" style="8" bestFit="1" customWidth="1"/>
    <col min="4" max="4" width="9" style="8"/>
    <col min="5" max="5" width="22.875" style="8" bestFit="1" customWidth="1"/>
    <col min="6" max="256" width="9" style="8"/>
    <col min="257" max="257" width="4.625" style="8" customWidth="1"/>
    <col min="258" max="258" width="14.875" style="8" bestFit="1" customWidth="1"/>
    <col min="259" max="259" width="31.625" style="8" bestFit="1" customWidth="1"/>
    <col min="260" max="260" width="9" style="8"/>
    <col min="261" max="261" width="22.875" style="8" bestFit="1" customWidth="1"/>
    <col min="262" max="512" width="9" style="8"/>
    <col min="513" max="513" width="4.625" style="8" customWidth="1"/>
    <col min="514" max="514" width="14.875" style="8" bestFit="1" customWidth="1"/>
    <col min="515" max="515" width="31.625" style="8" bestFit="1" customWidth="1"/>
    <col min="516" max="516" width="9" style="8"/>
    <col min="517" max="517" width="22.875" style="8" bestFit="1" customWidth="1"/>
    <col min="518" max="768" width="9" style="8"/>
    <col min="769" max="769" width="4.625" style="8" customWidth="1"/>
    <col min="770" max="770" width="14.875" style="8" bestFit="1" customWidth="1"/>
    <col min="771" max="771" width="31.625" style="8" bestFit="1" customWidth="1"/>
    <col min="772" max="772" width="9" style="8"/>
    <col min="773" max="773" width="22.875" style="8" bestFit="1" customWidth="1"/>
    <col min="774" max="1024" width="9" style="8"/>
    <col min="1025" max="1025" width="4.625" style="8" customWidth="1"/>
    <col min="1026" max="1026" width="14.875" style="8" bestFit="1" customWidth="1"/>
    <col min="1027" max="1027" width="31.625" style="8" bestFit="1" customWidth="1"/>
    <col min="1028" max="1028" width="9" style="8"/>
    <col min="1029" max="1029" width="22.875" style="8" bestFit="1" customWidth="1"/>
    <col min="1030" max="1280" width="9" style="8"/>
    <col min="1281" max="1281" width="4.625" style="8" customWidth="1"/>
    <col min="1282" max="1282" width="14.875" style="8" bestFit="1" customWidth="1"/>
    <col min="1283" max="1283" width="31.625" style="8" bestFit="1" customWidth="1"/>
    <col min="1284" max="1284" width="9" style="8"/>
    <col min="1285" max="1285" width="22.875" style="8" bestFit="1" customWidth="1"/>
    <col min="1286" max="1536" width="9" style="8"/>
    <col min="1537" max="1537" width="4.625" style="8" customWidth="1"/>
    <col min="1538" max="1538" width="14.875" style="8" bestFit="1" customWidth="1"/>
    <col min="1539" max="1539" width="31.625" style="8" bestFit="1" customWidth="1"/>
    <col min="1540" max="1540" width="9" style="8"/>
    <col min="1541" max="1541" width="22.875" style="8" bestFit="1" customWidth="1"/>
    <col min="1542" max="1792" width="9" style="8"/>
    <col min="1793" max="1793" width="4.625" style="8" customWidth="1"/>
    <col min="1794" max="1794" width="14.875" style="8" bestFit="1" customWidth="1"/>
    <col min="1795" max="1795" width="31.625" style="8" bestFit="1" customWidth="1"/>
    <col min="1796" max="1796" width="9" style="8"/>
    <col min="1797" max="1797" width="22.875" style="8" bestFit="1" customWidth="1"/>
    <col min="1798" max="2048" width="9" style="8"/>
    <col min="2049" max="2049" width="4.625" style="8" customWidth="1"/>
    <col min="2050" max="2050" width="14.875" style="8" bestFit="1" customWidth="1"/>
    <col min="2051" max="2051" width="31.625" style="8" bestFit="1" customWidth="1"/>
    <col min="2052" max="2052" width="9" style="8"/>
    <col min="2053" max="2053" width="22.875" style="8" bestFit="1" customWidth="1"/>
    <col min="2054" max="2304" width="9" style="8"/>
    <col min="2305" max="2305" width="4.625" style="8" customWidth="1"/>
    <col min="2306" max="2306" width="14.875" style="8" bestFit="1" customWidth="1"/>
    <col min="2307" max="2307" width="31.625" style="8" bestFit="1" customWidth="1"/>
    <col min="2308" max="2308" width="9" style="8"/>
    <col min="2309" max="2309" width="22.875" style="8" bestFit="1" customWidth="1"/>
    <col min="2310" max="2560" width="9" style="8"/>
    <col min="2561" max="2561" width="4.625" style="8" customWidth="1"/>
    <col min="2562" max="2562" width="14.875" style="8" bestFit="1" customWidth="1"/>
    <col min="2563" max="2563" width="31.625" style="8" bestFit="1" customWidth="1"/>
    <col min="2564" max="2564" width="9" style="8"/>
    <col min="2565" max="2565" width="22.875" style="8" bestFit="1" customWidth="1"/>
    <col min="2566" max="2816" width="9" style="8"/>
    <col min="2817" max="2817" width="4.625" style="8" customWidth="1"/>
    <col min="2818" max="2818" width="14.875" style="8" bestFit="1" customWidth="1"/>
    <col min="2819" max="2819" width="31.625" style="8" bestFit="1" customWidth="1"/>
    <col min="2820" max="2820" width="9" style="8"/>
    <col min="2821" max="2821" width="22.875" style="8" bestFit="1" customWidth="1"/>
    <col min="2822" max="3072" width="9" style="8"/>
    <col min="3073" max="3073" width="4.625" style="8" customWidth="1"/>
    <col min="3074" max="3074" width="14.875" style="8" bestFit="1" customWidth="1"/>
    <col min="3075" max="3075" width="31.625" style="8" bestFit="1" customWidth="1"/>
    <col min="3076" max="3076" width="9" style="8"/>
    <col min="3077" max="3077" width="22.875" style="8" bestFit="1" customWidth="1"/>
    <col min="3078" max="3328" width="9" style="8"/>
    <col min="3329" max="3329" width="4.625" style="8" customWidth="1"/>
    <col min="3330" max="3330" width="14.875" style="8" bestFit="1" customWidth="1"/>
    <col min="3331" max="3331" width="31.625" style="8" bestFit="1" customWidth="1"/>
    <col min="3332" max="3332" width="9" style="8"/>
    <col min="3333" max="3333" width="22.875" style="8" bestFit="1" customWidth="1"/>
    <col min="3334" max="3584" width="9" style="8"/>
    <col min="3585" max="3585" width="4.625" style="8" customWidth="1"/>
    <col min="3586" max="3586" width="14.875" style="8" bestFit="1" customWidth="1"/>
    <col min="3587" max="3587" width="31.625" style="8" bestFit="1" customWidth="1"/>
    <col min="3588" max="3588" width="9" style="8"/>
    <col min="3589" max="3589" width="22.875" style="8" bestFit="1" customWidth="1"/>
    <col min="3590" max="3840" width="9" style="8"/>
    <col min="3841" max="3841" width="4.625" style="8" customWidth="1"/>
    <col min="3842" max="3842" width="14.875" style="8" bestFit="1" customWidth="1"/>
    <col min="3843" max="3843" width="31.625" style="8" bestFit="1" customWidth="1"/>
    <col min="3844" max="3844" width="9" style="8"/>
    <col min="3845" max="3845" width="22.875" style="8" bestFit="1" customWidth="1"/>
    <col min="3846" max="4096" width="9" style="8"/>
    <col min="4097" max="4097" width="4.625" style="8" customWidth="1"/>
    <col min="4098" max="4098" width="14.875" style="8" bestFit="1" customWidth="1"/>
    <col min="4099" max="4099" width="31.625" style="8" bestFit="1" customWidth="1"/>
    <col min="4100" max="4100" width="9" style="8"/>
    <col min="4101" max="4101" width="22.875" style="8" bestFit="1" customWidth="1"/>
    <col min="4102" max="4352" width="9" style="8"/>
    <col min="4353" max="4353" width="4.625" style="8" customWidth="1"/>
    <col min="4354" max="4354" width="14.875" style="8" bestFit="1" customWidth="1"/>
    <col min="4355" max="4355" width="31.625" style="8" bestFit="1" customWidth="1"/>
    <col min="4356" max="4356" width="9" style="8"/>
    <col min="4357" max="4357" width="22.875" style="8" bestFit="1" customWidth="1"/>
    <col min="4358" max="4608" width="9" style="8"/>
    <col min="4609" max="4609" width="4.625" style="8" customWidth="1"/>
    <col min="4610" max="4610" width="14.875" style="8" bestFit="1" customWidth="1"/>
    <col min="4611" max="4611" width="31.625" style="8" bestFit="1" customWidth="1"/>
    <col min="4612" max="4612" width="9" style="8"/>
    <col min="4613" max="4613" width="22.875" style="8" bestFit="1" customWidth="1"/>
    <col min="4614" max="4864" width="9" style="8"/>
    <col min="4865" max="4865" width="4.625" style="8" customWidth="1"/>
    <col min="4866" max="4866" width="14.875" style="8" bestFit="1" customWidth="1"/>
    <col min="4867" max="4867" width="31.625" style="8" bestFit="1" customWidth="1"/>
    <col min="4868" max="4868" width="9" style="8"/>
    <col min="4869" max="4869" width="22.875" style="8" bestFit="1" customWidth="1"/>
    <col min="4870" max="5120" width="9" style="8"/>
    <col min="5121" max="5121" width="4.625" style="8" customWidth="1"/>
    <col min="5122" max="5122" width="14.875" style="8" bestFit="1" customWidth="1"/>
    <col min="5123" max="5123" width="31.625" style="8" bestFit="1" customWidth="1"/>
    <col min="5124" max="5124" width="9" style="8"/>
    <col min="5125" max="5125" width="22.875" style="8" bestFit="1" customWidth="1"/>
    <col min="5126" max="5376" width="9" style="8"/>
    <col min="5377" max="5377" width="4.625" style="8" customWidth="1"/>
    <col min="5378" max="5378" width="14.875" style="8" bestFit="1" customWidth="1"/>
    <col min="5379" max="5379" width="31.625" style="8" bestFit="1" customWidth="1"/>
    <col min="5380" max="5380" width="9" style="8"/>
    <col min="5381" max="5381" width="22.875" style="8" bestFit="1" customWidth="1"/>
    <col min="5382" max="5632" width="9" style="8"/>
    <col min="5633" max="5633" width="4.625" style="8" customWidth="1"/>
    <col min="5634" max="5634" width="14.875" style="8" bestFit="1" customWidth="1"/>
    <col min="5635" max="5635" width="31.625" style="8" bestFit="1" customWidth="1"/>
    <col min="5636" max="5636" width="9" style="8"/>
    <col min="5637" max="5637" width="22.875" style="8" bestFit="1" customWidth="1"/>
    <col min="5638" max="5888" width="9" style="8"/>
    <col min="5889" max="5889" width="4.625" style="8" customWidth="1"/>
    <col min="5890" max="5890" width="14.875" style="8" bestFit="1" customWidth="1"/>
    <col min="5891" max="5891" width="31.625" style="8" bestFit="1" customWidth="1"/>
    <col min="5892" max="5892" width="9" style="8"/>
    <col min="5893" max="5893" width="22.875" style="8" bestFit="1" customWidth="1"/>
    <col min="5894" max="6144" width="9" style="8"/>
    <col min="6145" max="6145" width="4.625" style="8" customWidth="1"/>
    <col min="6146" max="6146" width="14.875" style="8" bestFit="1" customWidth="1"/>
    <col min="6147" max="6147" width="31.625" style="8" bestFit="1" customWidth="1"/>
    <col min="6148" max="6148" width="9" style="8"/>
    <col min="6149" max="6149" width="22.875" style="8" bestFit="1" customWidth="1"/>
    <col min="6150" max="6400" width="9" style="8"/>
    <col min="6401" max="6401" width="4.625" style="8" customWidth="1"/>
    <col min="6402" max="6402" width="14.875" style="8" bestFit="1" customWidth="1"/>
    <col min="6403" max="6403" width="31.625" style="8" bestFit="1" customWidth="1"/>
    <col min="6404" max="6404" width="9" style="8"/>
    <col min="6405" max="6405" width="22.875" style="8" bestFit="1" customWidth="1"/>
    <col min="6406" max="6656" width="9" style="8"/>
    <col min="6657" max="6657" width="4.625" style="8" customWidth="1"/>
    <col min="6658" max="6658" width="14.875" style="8" bestFit="1" customWidth="1"/>
    <col min="6659" max="6659" width="31.625" style="8" bestFit="1" customWidth="1"/>
    <col min="6660" max="6660" width="9" style="8"/>
    <col min="6661" max="6661" width="22.875" style="8" bestFit="1" customWidth="1"/>
    <col min="6662" max="6912" width="9" style="8"/>
    <col min="6913" max="6913" width="4.625" style="8" customWidth="1"/>
    <col min="6914" max="6914" width="14.875" style="8" bestFit="1" customWidth="1"/>
    <col min="6915" max="6915" width="31.625" style="8" bestFit="1" customWidth="1"/>
    <col min="6916" max="6916" width="9" style="8"/>
    <col min="6917" max="6917" width="22.875" style="8" bestFit="1" customWidth="1"/>
    <col min="6918" max="7168" width="9" style="8"/>
    <col min="7169" max="7169" width="4.625" style="8" customWidth="1"/>
    <col min="7170" max="7170" width="14.875" style="8" bestFit="1" customWidth="1"/>
    <col min="7171" max="7171" width="31.625" style="8" bestFit="1" customWidth="1"/>
    <col min="7172" max="7172" width="9" style="8"/>
    <col min="7173" max="7173" width="22.875" style="8" bestFit="1" customWidth="1"/>
    <col min="7174" max="7424" width="9" style="8"/>
    <col min="7425" max="7425" width="4.625" style="8" customWidth="1"/>
    <col min="7426" max="7426" width="14.875" style="8" bestFit="1" customWidth="1"/>
    <col min="7427" max="7427" width="31.625" style="8" bestFit="1" customWidth="1"/>
    <col min="7428" max="7428" width="9" style="8"/>
    <col min="7429" max="7429" width="22.875" style="8" bestFit="1" customWidth="1"/>
    <col min="7430" max="7680" width="9" style="8"/>
    <col min="7681" max="7681" width="4.625" style="8" customWidth="1"/>
    <col min="7682" max="7682" width="14.875" style="8" bestFit="1" customWidth="1"/>
    <col min="7683" max="7683" width="31.625" style="8" bestFit="1" customWidth="1"/>
    <col min="7684" max="7684" width="9" style="8"/>
    <col min="7685" max="7685" width="22.875" style="8" bestFit="1" customWidth="1"/>
    <col min="7686" max="7936" width="9" style="8"/>
    <col min="7937" max="7937" width="4.625" style="8" customWidth="1"/>
    <col min="7938" max="7938" width="14.875" style="8" bestFit="1" customWidth="1"/>
    <col min="7939" max="7939" width="31.625" style="8" bestFit="1" customWidth="1"/>
    <col min="7940" max="7940" width="9" style="8"/>
    <col min="7941" max="7941" width="22.875" style="8" bestFit="1" customWidth="1"/>
    <col min="7942" max="8192" width="9" style="8"/>
    <col min="8193" max="8193" width="4.625" style="8" customWidth="1"/>
    <col min="8194" max="8194" width="14.875" style="8" bestFit="1" customWidth="1"/>
    <col min="8195" max="8195" width="31.625" style="8" bestFit="1" customWidth="1"/>
    <col min="8196" max="8196" width="9" style="8"/>
    <col min="8197" max="8197" width="22.875" style="8" bestFit="1" customWidth="1"/>
    <col min="8198" max="8448" width="9" style="8"/>
    <col min="8449" max="8449" width="4.625" style="8" customWidth="1"/>
    <col min="8450" max="8450" width="14.875" style="8" bestFit="1" customWidth="1"/>
    <col min="8451" max="8451" width="31.625" style="8" bestFit="1" customWidth="1"/>
    <col min="8452" max="8452" width="9" style="8"/>
    <col min="8453" max="8453" width="22.875" style="8" bestFit="1" customWidth="1"/>
    <col min="8454" max="8704" width="9" style="8"/>
    <col min="8705" max="8705" width="4.625" style="8" customWidth="1"/>
    <col min="8706" max="8706" width="14.875" style="8" bestFit="1" customWidth="1"/>
    <col min="8707" max="8707" width="31.625" style="8" bestFit="1" customWidth="1"/>
    <col min="8708" max="8708" width="9" style="8"/>
    <col min="8709" max="8709" width="22.875" style="8" bestFit="1" customWidth="1"/>
    <col min="8710" max="8960" width="9" style="8"/>
    <col min="8961" max="8961" width="4.625" style="8" customWidth="1"/>
    <col min="8962" max="8962" width="14.875" style="8" bestFit="1" customWidth="1"/>
    <col min="8963" max="8963" width="31.625" style="8" bestFit="1" customWidth="1"/>
    <col min="8964" max="8964" width="9" style="8"/>
    <col min="8965" max="8965" width="22.875" style="8" bestFit="1" customWidth="1"/>
    <col min="8966" max="9216" width="9" style="8"/>
    <col min="9217" max="9217" width="4.625" style="8" customWidth="1"/>
    <col min="9218" max="9218" width="14.875" style="8" bestFit="1" customWidth="1"/>
    <col min="9219" max="9219" width="31.625" style="8" bestFit="1" customWidth="1"/>
    <col min="9220" max="9220" width="9" style="8"/>
    <col min="9221" max="9221" width="22.875" style="8" bestFit="1" customWidth="1"/>
    <col min="9222" max="9472" width="9" style="8"/>
    <col min="9473" max="9473" width="4.625" style="8" customWidth="1"/>
    <col min="9474" max="9474" width="14.875" style="8" bestFit="1" customWidth="1"/>
    <col min="9475" max="9475" width="31.625" style="8" bestFit="1" customWidth="1"/>
    <col min="9476" max="9476" width="9" style="8"/>
    <col min="9477" max="9477" width="22.875" style="8" bestFit="1" customWidth="1"/>
    <col min="9478" max="9728" width="9" style="8"/>
    <col min="9729" max="9729" width="4.625" style="8" customWidth="1"/>
    <col min="9730" max="9730" width="14.875" style="8" bestFit="1" customWidth="1"/>
    <col min="9731" max="9731" width="31.625" style="8" bestFit="1" customWidth="1"/>
    <col min="9732" max="9732" width="9" style="8"/>
    <col min="9733" max="9733" width="22.875" style="8" bestFit="1" customWidth="1"/>
    <col min="9734" max="9984" width="9" style="8"/>
    <col min="9985" max="9985" width="4.625" style="8" customWidth="1"/>
    <col min="9986" max="9986" width="14.875" style="8" bestFit="1" customWidth="1"/>
    <col min="9987" max="9987" width="31.625" style="8" bestFit="1" customWidth="1"/>
    <col min="9988" max="9988" width="9" style="8"/>
    <col min="9989" max="9989" width="22.875" style="8" bestFit="1" customWidth="1"/>
    <col min="9990" max="10240" width="9" style="8"/>
    <col min="10241" max="10241" width="4.625" style="8" customWidth="1"/>
    <col min="10242" max="10242" width="14.875" style="8" bestFit="1" customWidth="1"/>
    <col min="10243" max="10243" width="31.625" style="8" bestFit="1" customWidth="1"/>
    <col min="10244" max="10244" width="9" style="8"/>
    <col min="10245" max="10245" width="22.875" style="8" bestFit="1" customWidth="1"/>
    <col min="10246" max="10496" width="9" style="8"/>
    <col min="10497" max="10497" width="4.625" style="8" customWidth="1"/>
    <col min="10498" max="10498" width="14.875" style="8" bestFit="1" customWidth="1"/>
    <col min="10499" max="10499" width="31.625" style="8" bestFit="1" customWidth="1"/>
    <col min="10500" max="10500" width="9" style="8"/>
    <col min="10501" max="10501" width="22.875" style="8" bestFit="1" customWidth="1"/>
    <col min="10502" max="10752" width="9" style="8"/>
    <col min="10753" max="10753" width="4.625" style="8" customWidth="1"/>
    <col min="10754" max="10754" width="14.875" style="8" bestFit="1" customWidth="1"/>
    <col min="10755" max="10755" width="31.625" style="8" bestFit="1" customWidth="1"/>
    <col min="10756" max="10756" width="9" style="8"/>
    <col min="10757" max="10757" width="22.875" style="8" bestFit="1" customWidth="1"/>
    <col min="10758" max="11008" width="9" style="8"/>
    <col min="11009" max="11009" width="4.625" style="8" customWidth="1"/>
    <col min="11010" max="11010" width="14.875" style="8" bestFit="1" customWidth="1"/>
    <col min="11011" max="11011" width="31.625" style="8" bestFit="1" customWidth="1"/>
    <col min="11012" max="11012" width="9" style="8"/>
    <col min="11013" max="11013" width="22.875" style="8" bestFit="1" customWidth="1"/>
    <col min="11014" max="11264" width="9" style="8"/>
    <col min="11265" max="11265" width="4.625" style="8" customWidth="1"/>
    <col min="11266" max="11266" width="14.875" style="8" bestFit="1" customWidth="1"/>
    <col min="11267" max="11267" width="31.625" style="8" bestFit="1" customWidth="1"/>
    <col min="11268" max="11268" width="9" style="8"/>
    <col min="11269" max="11269" width="22.875" style="8" bestFit="1" customWidth="1"/>
    <col min="11270" max="11520" width="9" style="8"/>
    <col min="11521" max="11521" width="4.625" style="8" customWidth="1"/>
    <col min="11522" max="11522" width="14.875" style="8" bestFit="1" customWidth="1"/>
    <col min="11523" max="11523" width="31.625" style="8" bestFit="1" customWidth="1"/>
    <col min="11524" max="11524" width="9" style="8"/>
    <col min="11525" max="11525" width="22.875" style="8" bestFit="1" customWidth="1"/>
    <col min="11526" max="11776" width="9" style="8"/>
    <col min="11777" max="11777" width="4.625" style="8" customWidth="1"/>
    <col min="11778" max="11778" width="14.875" style="8" bestFit="1" customWidth="1"/>
    <col min="11779" max="11779" width="31.625" style="8" bestFit="1" customWidth="1"/>
    <col min="11780" max="11780" width="9" style="8"/>
    <col min="11781" max="11781" width="22.875" style="8" bestFit="1" customWidth="1"/>
    <col min="11782" max="12032" width="9" style="8"/>
    <col min="12033" max="12033" width="4.625" style="8" customWidth="1"/>
    <col min="12034" max="12034" width="14.875" style="8" bestFit="1" customWidth="1"/>
    <col min="12035" max="12035" width="31.625" style="8" bestFit="1" customWidth="1"/>
    <col min="12036" max="12036" width="9" style="8"/>
    <col min="12037" max="12037" width="22.875" style="8" bestFit="1" customWidth="1"/>
    <col min="12038" max="12288" width="9" style="8"/>
    <col min="12289" max="12289" width="4.625" style="8" customWidth="1"/>
    <col min="12290" max="12290" width="14.875" style="8" bestFit="1" customWidth="1"/>
    <col min="12291" max="12291" width="31.625" style="8" bestFit="1" customWidth="1"/>
    <col min="12292" max="12292" width="9" style="8"/>
    <col min="12293" max="12293" width="22.875" style="8" bestFit="1" customWidth="1"/>
    <col min="12294" max="12544" width="9" style="8"/>
    <col min="12545" max="12545" width="4.625" style="8" customWidth="1"/>
    <col min="12546" max="12546" width="14.875" style="8" bestFit="1" customWidth="1"/>
    <col min="12547" max="12547" width="31.625" style="8" bestFit="1" customWidth="1"/>
    <col min="12548" max="12548" width="9" style="8"/>
    <col min="12549" max="12549" width="22.875" style="8" bestFit="1" customWidth="1"/>
    <col min="12550" max="12800" width="9" style="8"/>
    <col min="12801" max="12801" width="4.625" style="8" customWidth="1"/>
    <col min="12802" max="12802" width="14.875" style="8" bestFit="1" customWidth="1"/>
    <col min="12803" max="12803" width="31.625" style="8" bestFit="1" customWidth="1"/>
    <col min="12804" max="12804" width="9" style="8"/>
    <col min="12805" max="12805" width="22.875" style="8" bestFit="1" customWidth="1"/>
    <col min="12806" max="13056" width="9" style="8"/>
    <col min="13057" max="13057" width="4.625" style="8" customWidth="1"/>
    <col min="13058" max="13058" width="14.875" style="8" bestFit="1" customWidth="1"/>
    <col min="13059" max="13059" width="31.625" style="8" bestFit="1" customWidth="1"/>
    <col min="13060" max="13060" width="9" style="8"/>
    <col min="13061" max="13061" width="22.875" style="8" bestFit="1" customWidth="1"/>
    <col min="13062" max="13312" width="9" style="8"/>
    <col min="13313" max="13313" width="4.625" style="8" customWidth="1"/>
    <col min="13314" max="13314" width="14.875" style="8" bestFit="1" customWidth="1"/>
    <col min="13315" max="13315" width="31.625" style="8" bestFit="1" customWidth="1"/>
    <col min="13316" max="13316" width="9" style="8"/>
    <col min="13317" max="13317" width="22.875" style="8" bestFit="1" customWidth="1"/>
    <col min="13318" max="13568" width="9" style="8"/>
    <col min="13569" max="13569" width="4.625" style="8" customWidth="1"/>
    <col min="13570" max="13570" width="14.875" style="8" bestFit="1" customWidth="1"/>
    <col min="13571" max="13571" width="31.625" style="8" bestFit="1" customWidth="1"/>
    <col min="13572" max="13572" width="9" style="8"/>
    <col min="13573" max="13573" width="22.875" style="8" bestFit="1" customWidth="1"/>
    <col min="13574" max="13824" width="9" style="8"/>
    <col min="13825" max="13825" width="4.625" style="8" customWidth="1"/>
    <col min="13826" max="13826" width="14.875" style="8" bestFit="1" customWidth="1"/>
    <col min="13827" max="13827" width="31.625" style="8" bestFit="1" customWidth="1"/>
    <col min="13828" max="13828" width="9" style="8"/>
    <col min="13829" max="13829" width="22.875" style="8" bestFit="1" customWidth="1"/>
    <col min="13830" max="14080" width="9" style="8"/>
    <col min="14081" max="14081" width="4.625" style="8" customWidth="1"/>
    <col min="14082" max="14082" width="14.875" style="8" bestFit="1" customWidth="1"/>
    <col min="14083" max="14083" width="31.625" style="8" bestFit="1" customWidth="1"/>
    <col min="14084" max="14084" width="9" style="8"/>
    <col min="14085" max="14085" width="22.875" style="8" bestFit="1" customWidth="1"/>
    <col min="14086" max="14336" width="9" style="8"/>
    <col min="14337" max="14337" width="4.625" style="8" customWidth="1"/>
    <col min="14338" max="14338" width="14.875" style="8" bestFit="1" customWidth="1"/>
    <col min="14339" max="14339" width="31.625" style="8" bestFit="1" customWidth="1"/>
    <col min="14340" max="14340" width="9" style="8"/>
    <col min="14341" max="14341" width="22.875" style="8" bestFit="1" customWidth="1"/>
    <col min="14342" max="14592" width="9" style="8"/>
    <col min="14593" max="14593" width="4.625" style="8" customWidth="1"/>
    <col min="14594" max="14594" width="14.875" style="8" bestFit="1" customWidth="1"/>
    <col min="14595" max="14595" width="31.625" style="8" bestFit="1" customWidth="1"/>
    <col min="14596" max="14596" width="9" style="8"/>
    <col min="14597" max="14597" width="22.875" style="8" bestFit="1" customWidth="1"/>
    <col min="14598" max="14848" width="9" style="8"/>
    <col min="14849" max="14849" width="4.625" style="8" customWidth="1"/>
    <col min="14850" max="14850" width="14.875" style="8" bestFit="1" customWidth="1"/>
    <col min="14851" max="14851" width="31.625" style="8" bestFit="1" customWidth="1"/>
    <col min="14852" max="14852" width="9" style="8"/>
    <col min="14853" max="14853" width="22.875" style="8" bestFit="1" customWidth="1"/>
    <col min="14854" max="15104" width="9" style="8"/>
    <col min="15105" max="15105" width="4.625" style="8" customWidth="1"/>
    <col min="15106" max="15106" width="14.875" style="8" bestFit="1" customWidth="1"/>
    <col min="15107" max="15107" width="31.625" style="8" bestFit="1" customWidth="1"/>
    <col min="15108" max="15108" width="9" style="8"/>
    <col min="15109" max="15109" width="22.875" style="8" bestFit="1" customWidth="1"/>
    <col min="15110" max="15360" width="9" style="8"/>
    <col min="15361" max="15361" width="4.625" style="8" customWidth="1"/>
    <col min="15362" max="15362" width="14.875" style="8" bestFit="1" customWidth="1"/>
    <col min="15363" max="15363" width="31.625" style="8" bestFit="1" customWidth="1"/>
    <col min="15364" max="15364" width="9" style="8"/>
    <col min="15365" max="15365" width="22.875" style="8" bestFit="1" customWidth="1"/>
    <col min="15366" max="15616" width="9" style="8"/>
    <col min="15617" max="15617" width="4.625" style="8" customWidth="1"/>
    <col min="15618" max="15618" width="14.875" style="8" bestFit="1" customWidth="1"/>
    <col min="15619" max="15619" width="31.625" style="8" bestFit="1" customWidth="1"/>
    <col min="15620" max="15620" width="9" style="8"/>
    <col min="15621" max="15621" width="22.875" style="8" bestFit="1" customWidth="1"/>
    <col min="15622" max="15872" width="9" style="8"/>
    <col min="15873" max="15873" width="4.625" style="8" customWidth="1"/>
    <col min="15874" max="15874" width="14.875" style="8" bestFit="1" customWidth="1"/>
    <col min="15875" max="15875" width="31.625" style="8" bestFit="1" customWidth="1"/>
    <col min="15876" max="15876" width="9" style="8"/>
    <col min="15877" max="15877" width="22.875" style="8" bestFit="1" customWidth="1"/>
    <col min="15878" max="16128" width="9" style="8"/>
    <col min="16129" max="16129" width="4.625" style="8" customWidth="1"/>
    <col min="16130" max="16130" width="14.875" style="8" bestFit="1" customWidth="1"/>
    <col min="16131" max="16131" width="31.625" style="8" bestFit="1" customWidth="1"/>
    <col min="16132" max="16132" width="9" style="8"/>
    <col min="16133" max="16133" width="22.875" style="8" bestFit="1" customWidth="1"/>
    <col min="16134" max="16384" width="9" style="8"/>
  </cols>
  <sheetData>
    <row r="3" spans="2:5">
      <c r="B3" s="41" t="s">
        <v>24</v>
      </c>
      <c r="C3" s="46" t="s">
        <v>4612</v>
      </c>
      <c r="D3" s="41">
        <v>2</v>
      </c>
      <c r="E3" s="46" t="s">
        <v>4613</v>
      </c>
    </row>
    <row r="4" spans="2:5">
      <c r="B4" s="46" t="s">
        <v>4614</v>
      </c>
      <c r="C4" s="46" t="s">
        <v>4615</v>
      </c>
      <c r="D4" s="41">
        <v>4</v>
      </c>
      <c r="E4" s="46" t="s">
        <v>4616</v>
      </c>
    </row>
    <row r="5" spans="2:5">
      <c r="B5" s="46" t="s">
        <v>4614</v>
      </c>
      <c r="C5" s="46" t="s">
        <v>4617</v>
      </c>
      <c r="D5" s="41">
        <v>4</v>
      </c>
      <c r="E5" s="46" t="s">
        <v>4618</v>
      </c>
    </row>
    <row r="6" spans="2:5">
      <c r="B6" s="41" t="s">
        <v>292</v>
      </c>
      <c r="C6" s="46" t="s">
        <v>4619</v>
      </c>
      <c r="D6" s="41">
        <v>1</v>
      </c>
      <c r="E6" s="46" t="s">
        <v>4620</v>
      </c>
    </row>
    <row r="7" spans="2:5">
      <c r="B7" s="41" t="s">
        <v>292</v>
      </c>
      <c r="C7" s="46" t="s">
        <v>4621</v>
      </c>
      <c r="D7" s="41">
        <v>6</v>
      </c>
      <c r="E7" s="46" t="s">
        <v>4622</v>
      </c>
    </row>
    <row r="8" spans="2:5">
      <c r="B8" s="41" t="s">
        <v>292</v>
      </c>
      <c r="C8" s="46" t="s">
        <v>4619</v>
      </c>
      <c r="D8" s="41">
        <v>1</v>
      </c>
      <c r="E8" s="46" t="s">
        <v>4620</v>
      </c>
    </row>
    <row r="9" spans="2:5">
      <c r="B9" s="41" t="s">
        <v>292</v>
      </c>
      <c r="C9" s="46" t="s">
        <v>4623</v>
      </c>
      <c r="D9" s="41">
        <v>6</v>
      </c>
      <c r="E9" s="46" t="s">
        <v>4622</v>
      </c>
    </row>
    <row r="10" spans="2:5">
      <c r="B10" s="41" t="s">
        <v>292</v>
      </c>
      <c r="C10" s="46" t="s">
        <v>4624</v>
      </c>
      <c r="D10" s="41">
        <v>2</v>
      </c>
      <c r="E10" s="46" t="s">
        <v>4625</v>
      </c>
    </row>
    <row r="11" spans="2:5">
      <c r="B11" s="41" t="s">
        <v>292</v>
      </c>
      <c r="C11" s="46" t="s">
        <v>4626</v>
      </c>
      <c r="D11" s="41">
        <v>2</v>
      </c>
      <c r="E11" s="46" t="s">
        <v>4627</v>
      </c>
    </row>
    <row r="12" spans="2:5">
      <c r="B12" s="41" t="s">
        <v>292</v>
      </c>
      <c r="C12" s="46" t="s">
        <v>4628</v>
      </c>
      <c r="D12" s="41">
        <v>1</v>
      </c>
      <c r="E12" s="46" t="s">
        <v>4629</v>
      </c>
    </row>
    <row r="13" spans="2:5">
      <c r="B13" s="41" t="s">
        <v>292</v>
      </c>
      <c r="C13" s="1500" t="s">
        <v>4630</v>
      </c>
      <c r="D13" s="41">
        <v>4</v>
      </c>
      <c r="E13" s="41" t="s">
        <v>2309</v>
      </c>
    </row>
    <row r="14" spans="2:5">
      <c r="B14" s="41" t="s">
        <v>292</v>
      </c>
      <c r="C14" s="1500" t="s">
        <v>4631</v>
      </c>
      <c r="D14" s="41">
        <v>2</v>
      </c>
      <c r="E14" s="41" t="s">
        <v>4632</v>
      </c>
    </row>
    <row r="15" spans="2:5">
      <c r="B15" s="41" t="s">
        <v>4633</v>
      </c>
      <c r="C15" s="46" t="s">
        <v>4634</v>
      </c>
      <c r="D15" s="41">
        <v>2</v>
      </c>
      <c r="E15" s="1499" t="s">
        <v>4635</v>
      </c>
    </row>
    <row r="16" spans="2:5">
      <c r="B16" s="41" t="s">
        <v>4633</v>
      </c>
      <c r="C16" s="46" t="s">
        <v>4636</v>
      </c>
      <c r="D16" s="41">
        <v>2</v>
      </c>
      <c r="E16" s="1499" t="s">
        <v>4637</v>
      </c>
    </row>
    <row r="17" spans="2:5">
      <c r="B17" s="41" t="s">
        <v>4633</v>
      </c>
      <c r="C17" s="1501" t="s">
        <v>4638</v>
      </c>
      <c r="D17" s="41">
        <v>2</v>
      </c>
      <c r="E17" s="1499" t="s">
        <v>4639</v>
      </c>
    </row>
    <row r="18" spans="2:5">
      <c r="B18" s="41" t="s">
        <v>4633</v>
      </c>
      <c r="C18" s="46" t="s">
        <v>3230</v>
      </c>
      <c r="D18" s="41">
        <v>2</v>
      </c>
      <c r="E18" s="1499" t="s">
        <v>4095</v>
      </c>
    </row>
    <row r="19" spans="2:5">
      <c r="B19" s="41" t="s">
        <v>4640</v>
      </c>
      <c r="C19" s="46" t="s">
        <v>4641</v>
      </c>
      <c r="D19" s="41">
        <v>1</v>
      </c>
      <c r="E19" s="41" t="s">
        <v>4642</v>
      </c>
    </row>
    <row r="20" spans="2:5">
      <c r="B20" s="41" t="s">
        <v>311</v>
      </c>
      <c r="C20" s="46" t="s">
        <v>4643</v>
      </c>
      <c r="D20" s="41">
        <v>1</v>
      </c>
      <c r="E20" s="1499" t="s">
        <v>4644</v>
      </c>
    </row>
    <row r="21" spans="2:5">
      <c r="B21" s="41" t="s">
        <v>311</v>
      </c>
      <c r="C21" s="46" t="s">
        <v>4645</v>
      </c>
      <c r="D21" s="41">
        <v>1</v>
      </c>
      <c r="E21" s="1499" t="s">
        <v>4646</v>
      </c>
    </row>
    <row r="22" spans="2:5">
      <c r="B22" s="41" t="s">
        <v>311</v>
      </c>
      <c r="C22" s="46" t="s">
        <v>4647</v>
      </c>
      <c r="D22" s="41">
        <v>1</v>
      </c>
      <c r="E22" s="1499" t="s">
        <v>4648</v>
      </c>
    </row>
    <row r="23" spans="2:5">
      <c r="B23" s="41" t="s">
        <v>311</v>
      </c>
      <c r="C23" s="46" t="s">
        <v>4649</v>
      </c>
      <c r="D23" s="41">
        <v>1</v>
      </c>
      <c r="E23" s="1499" t="s">
        <v>4650</v>
      </c>
    </row>
    <row r="24" spans="2:5">
      <c r="B24" s="41" t="s">
        <v>311</v>
      </c>
      <c r="C24" s="46" t="s">
        <v>4651</v>
      </c>
      <c r="D24" s="41">
        <v>1</v>
      </c>
      <c r="E24" s="1499" t="s">
        <v>4652</v>
      </c>
    </row>
    <row r="25" spans="2:5">
      <c r="B25" s="41" t="s">
        <v>311</v>
      </c>
      <c r="C25" s="46" t="s">
        <v>4651</v>
      </c>
      <c r="D25" s="41">
        <v>1</v>
      </c>
      <c r="E25" s="1499" t="s">
        <v>4652</v>
      </c>
    </row>
    <row r="26" spans="2:5">
      <c r="B26" s="41" t="s">
        <v>311</v>
      </c>
      <c r="C26" s="46" t="s">
        <v>4653</v>
      </c>
      <c r="D26" s="41">
        <v>1</v>
      </c>
      <c r="E26" s="1499" t="s">
        <v>4654</v>
      </c>
    </row>
    <row r="27" spans="2:5">
      <c r="B27" s="41" t="s">
        <v>311</v>
      </c>
      <c r="C27" s="46" t="s">
        <v>4655</v>
      </c>
      <c r="D27" s="41">
        <v>1</v>
      </c>
      <c r="E27" s="1499" t="s">
        <v>4656</v>
      </c>
    </row>
    <row r="28" spans="2:5">
      <c r="B28" s="41" t="s">
        <v>311</v>
      </c>
      <c r="C28" s="41" t="s">
        <v>4642</v>
      </c>
      <c r="D28" s="41">
        <v>1</v>
      </c>
      <c r="E28" s="1499" t="s">
        <v>4642</v>
      </c>
    </row>
  </sheetData>
  <phoneticPr fontId="4"/>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65A01-5D7B-4880-A93C-8488D0B2423B}">
  <dimension ref="B2:Q20"/>
  <sheetViews>
    <sheetView zoomScale="85" zoomScaleNormal="85" workbookViewId="0">
      <pane xSplit="10" ySplit="8" topLeftCell="K9" activePane="bottomRight" state="frozen"/>
      <selection pane="topRight" activeCell="K1" sqref="K1"/>
      <selection pane="bottomLeft" activeCell="A9" sqref="A9"/>
      <selection pane="bottomRight"/>
    </sheetView>
  </sheetViews>
  <sheetFormatPr defaultColWidth="8.875" defaultRowHeight="18.75"/>
  <cols>
    <col min="1" max="1" width="2.625" style="8" customWidth="1"/>
    <col min="2" max="2" width="15" style="9" bestFit="1" customWidth="1"/>
    <col min="3" max="3" width="12.75" style="8" bestFit="1" customWidth="1"/>
    <col min="4" max="4" width="11.75" style="8" bestFit="1" customWidth="1"/>
    <col min="5" max="5" width="34.125" style="8" bestFit="1" customWidth="1"/>
    <col min="6" max="8" width="10" style="14" bestFit="1" customWidth="1"/>
    <col min="9" max="9" width="13.5" style="3" bestFit="1" customWidth="1"/>
    <col min="10" max="10" width="15.125" style="8" bestFit="1" customWidth="1"/>
    <col min="11" max="11" width="19.75" style="8" bestFit="1" customWidth="1"/>
    <col min="12" max="12" width="13.5" style="9" bestFit="1" customWidth="1"/>
    <col min="13" max="13" width="11.75" style="10" bestFit="1" customWidth="1"/>
    <col min="14" max="14" width="10" style="8" bestFit="1" customWidth="1"/>
    <col min="15" max="15" width="10" style="3" bestFit="1" customWidth="1"/>
    <col min="16" max="16" width="11" style="11" bestFit="1" customWidth="1"/>
    <col min="17" max="17" width="7.125" style="194" bestFit="1" customWidth="1"/>
    <col min="18" max="256" width="8.875" style="8"/>
    <col min="257" max="257" width="2.625" style="8" customWidth="1"/>
    <col min="258" max="258" width="15" style="8" bestFit="1" customWidth="1"/>
    <col min="259" max="259" width="12.75" style="8" bestFit="1" customWidth="1"/>
    <col min="260" max="260" width="11.75" style="8" bestFit="1" customWidth="1"/>
    <col min="261" max="261" width="34.125" style="8" bestFit="1" customWidth="1"/>
    <col min="262" max="264" width="10" style="8" bestFit="1" customWidth="1"/>
    <col min="265" max="265" width="13.5" style="8" bestFit="1" customWidth="1"/>
    <col min="266" max="266" width="15.125" style="8" bestFit="1" customWidth="1"/>
    <col min="267" max="267" width="19.75" style="8" bestFit="1" customWidth="1"/>
    <col min="268" max="268" width="13.5" style="8" bestFit="1" customWidth="1"/>
    <col min="269" max="269" width="11.75" style="8" bestFit="1" customWidth="1"/>
    <col min="270" max="271" width="10" style="8" bestFit="1" customWidth="1"/>
    <col min="272" max="272" width="11" style="8" bestFit="1" customWidth="1"/>
    <col min="273" max="273" width="7.125" style="8" bestFit="1" customWidth="1"/>
    <col min="274" max="512" width="8.875" style="8"/>
    <col min="513" max="513" width="2.625" style="8" customWidth="1"/>
    <col min="514" max="514" width="15" style="8" bestFit="1" customWidth="1"/>
    <col min="515" max="515" width="12.75" style="8" bestFit="1" customWidth="1"/>
    <col min="516" max="516" width="11.75" style="8" bestFit="1" customWidth="1"/>
    <col min="517" max="517" width="34.125" style="8" bestFit="1" customWidth="1"/>
    <col min="518" max="520" width="10" style="8" bestFit="1" customWidth="1"/>
    <col min="521" max="521" width="13.5" style="8" bestFit="1" customWidth="1"/>
    <col min="522" max="522" width="15.125" style="8" bestFit="1" customWidth="1"/>
    <col min="523" max="523" width="19.75" style="8" bestFit="1" customWidth="1"/>
    <col min="524" max="524" width="13.5" style="8" bestFit="1" customWidth="1"/>
    <col min="525" max="525" width="11.75" style="8" bestFit="1" customWidth="1"/>
    <col min="526" max="527" width="10" style="8" bestFit="1" customWidth="1"/>
    <col min="528" max="528" width="11" style="8" bestFit="1" customWidth="1"/>
    <col min="529" max="529" width="7.125" style="8" bestFit="1" customWidth="1"/>
    <col min="530" max="768" width="8.875" style="8"/>
    <col min="769" max="769" width="2.625" style="8" customWidth="1"/>
    <col min="770" max="770" width="15" style="8" bestFit="1" customWidth="1"/>
    <col min="771" max="771" width="12.75" style="8" bestFit="1" customWidth="1"/>
    <col min="772" max="772" width="11.75" style="8" bestFit="1" customWidth="1"/>
    <col min="773" max="773" width="34.125" style="8" bestFit="1" customWidth="1"/>
    <col min="774" max="776" width="10" style="8" bestFit="1" customWidth="1"/>
    <col min="777" max="777" width="13.5" style="8" bestFit="1" customWidth="1"/>
    <col min="778" max="778" width="15.125" style="8" bestFit="1" customWidth="1"/>
    <col min="779" max="779" width="19.75" style="8" bestFit="1" customWidth="1"/>
    <col min="780" max="780" width="13.5" style="8" bestFit="1" customWidth="1"/>
    <col min="781" max="781" width="11.75" style="8" bestFit="1" customWidth="1"/>
    <col min="782" max="783" width="10" style="8" bestFit="1" customWidth="1"/>
    <col min="784" max="784" width="11" style="8" bestFit="1" customWidth="1"/>
    <col min="785" max="785" width="7.125" style="8" bestFit="1" customWidth="1"/>
    <col min="786" max="1024" width="8.875" style="8"/>
    <col min="1025" max="1025" width="2.625" style="8" customWidth="1"/>
    <col min="1026" max="1026" width="15" style="8" bestFit="1" customWidth="1"/>
    <col min="1027" max="1027" width="12.75" style="8" bestFit="1" customWidth="1"/>
    <col min="1028" max="1028" width="11.75" style="8" bestFit="1" customWidth="1"/>
    <col min="1029" max="1029" width="34.125" style="8" bestFit="1" customWidth="1"/>
    <col min="1030" max="1032" width="10" style="8" bestFit="1" customWidth="1"/>
    <col min="1033" max="1033" width="13.5" style="8" bestFit="1" customWidth="1"/>
    <col min="1034" max="1034" width="15.125" style="8" bestFit="1" customWidth="1"/>
    <col min="1035" max="1035" width="19.75" style="8" bestFit="1" customWidth="1"/>
    <col min="1036" max="1036" width="13.5" style="8" bestFit="1" customWidth="1"/>
    <col min="1037" max="1037" width="11.75" style="8" bestFit="1" customWidth="1"/>
    <col min="1038" max="1039" width="10" style="8" bestFit="1" customWidth="1"/>
    <col min="1040" max="1040" width="11" style="8" bestFit="1" customWidth="1"/>
    <col min="1041" max="1041" width="7.125" style="8" bestFit="1" customWidth="1"/>
    <col min="1042" max="1280" width="8.875" style="8"/>
    <col min="1281" max="1281" width="2.625" style="8" customWidth="1"/>
    <col min="1282" max="1282" width="15" style="8" bestFit="1" customWidth="1"/>
    <col min="1283" max="1283" width="12.75" style="8" bestFit="1" customWidth="1"/>
    <col min="1284" max="1284" width="11.75" style="8" bestFit="1" customWidth="1"/>
    <col min="1285" max="1285" width="34.125" style="8" bestFit="1" customWidth="1"/>
    <col min="1286" max="1288" width="10" style="8" bestFit="1" customWidth="1"/>
    <col min="1289" max="1289" width="13.5" style="8" bestFit="1" customWidth="1"/>
    <col min="1290" max="1290" width="15.125" style="8" bestFit="1" customWidth="1"/>
    <col min="1291" max="1291" width="19.75" style="8" bestFit="1" customWidth="1"/>
    <col min="1292" max="1292" width="13.5" style="8" bestFit="1" customWidth="1"/>
    <col min="1293" max="1293" width="11.75" style="8" bestFit="1" customWidth="1"/>
    <col min="1294" max="1295" width="10" style="8" bestFit="1" customWidth="1"/>
    <col min="1296" max="1296" width="11" style="8" bestFit="1" customWidth="1"/>
    <col min="1297" max="1297" width="7.125" style="8" bestFit="1" customWidth="1"/>
    <col min="1298" max="1536" width="8.875" style="8"/>
    <col min="1537" max="1537" width="2.625" style="8" customWidth="1"/>
    <col min="1538" max="1538" width="15" style="8" bestFit="1" customWidth="1"/>
    <col min="1539" max="1539" width="12.75" style="8" bestFit="1" customWidth="1"/>
    <col min="1540" max="1540" width="11.75" style="8" bestFit="1" customWidth="1"/>
    <col min="1541" max="1541" width="34.125" style="8" bestFit="1" customWidth="1"/>
    <col min="1542" max="1544" width="10" style="8" bestFit="1" customWidth="1"/>
    <col min="1545" max="1545" width="13.5" style="8" bestFit="1" customWidth="1"/>
    <col min="1546" max="1546" width="15.125" style="8" bestFit="1" customWidth="1"/>
    <col min="1547" max="1547" width="19.75" style="8" bestFit="1" customWidth="1"/>
    <col min="1548" max="1548" width="13.5" style="8" bestFit="1" customWidth="1"/>
    <col min="1549" max="1549" width="11.75" style="8" bestFit="1" customWidth="1"/>
    <col min="1550" max="1551" width="10" style="8" bestFit="1" customWidth="1"/>
    <col min="1552" max="1552" width="11" style="8" bestFit="1" customWidth="1"/>
    <col min="1553" max="1553" width="7.125" style="8" bestFit="1" customWidth="1"/>
    <col min="1554" max="1792" width="8.875" style="8"/>
    <col min="1793" max="1793" width="2.625" style="8" customWidth="1"/>
    <col min="1794" max="1794" width="15" style="8" bestFit="1" customWidth="1"/>
    <col min="1795" max="1795" width="12.75" style="8" bestFit="1" customWidth="1"/>
    <col min="1796" max="1796" width="11.75" style="8" bestFit="1" customWidth="1"/>
    <col min="1797" max="1797" width="34.125" style="8" bestFit="1" customWidth="1"/>
    <col min="1798" max="1800" width="10" style="8" bestFit="1" customWidth="1"/>
    <col min="1801" max="1801" width="13.5" style="8" bestFit="1" customWidth="1"/>
    <col min="1802" max="1802" width="15.125" style="8" bestFit="1" customWidth="1"/>
    <col min="1803" max="1803" width="19.75" style="8" bestFit="1" customWidth="1"/>
    <col min="1804" max="1804" width="13.5" style="8" bestFit="1" customWidth="1"/>
    <col min="1805" max="1805" width="11.75" style="8" bestFit="1" customWidth="1"/>
    <col min="1806" max="1807" width="10" style="8" bestFit="1" customWidth="1"/>
    <col min="1808" max="1808" width="11" style="8" bestFit="1" customWidth="1"/>
    <col min="1809" max="1809" width="7.125" style="8" bestFit="1" customWidth="1"/>
    <col min="1810" max="2048" width="8.875" style="8"/>
    <col min="2049" max="2049" width="2.625" style="8" customWidth="1"/>
    <col min="2050" max="2050" width="15" style="8" bestFit="1" customWidth="1"/>
    <col min="2051" max="2051" width="12.75" style="8" bestFit="1" customWidth="1"/>
    <col min="2052" max="2052" width="11.75" style="8" bestFit="1" customWidth="1"/>
    <col min="2053" max="2053" width="34.125" style="8" bestFit="1" customWidth="1"/>
    <col min="2054" max="2056" width="10" style="8" bestFit="1" customWidth="1"/>
    <col min="2057" max="2057" width="13.5" style="8" bestFit="1" customWidth="1"/>
    <col min="2058" max="2058" width="15.125" style="8" bestFit="1" customWidth="1"/>
    <col min="2059" max="2059" width="19.75" style="8" bestFit="1" customWidth="1"/>
    <col min="2060" max="2060" width="13.5" style="8" bestFit="1" customWidth="1"/>
    <col min="2061" max="2061" width="11.75" style="8" bestFit="1" customWidth="1"/>
    <col min="2062" max="2063" width="10" style="8" bestFit="1" customWidth="1"/>
    <col min="2064" max="2064" width="11" style="8" bestFit="1" customWidth="1"/>
    <col min="2065" max="2065" width="7.125" style="8" bestFit="1" customWidth="1"/>
    <col min="2066" max="2304" width="8.875" style="8"/>
    <col min="2305" max="2305" width="2.625" style="8" customWidth="1"/>
    <col min="2306" max="2306" width="15" style="8" bestFit="1" customWidth="1"/>
    <col min="2307" max="2307" width="12.75" style="8" bestFit="1" customWidth="1"/>
    <col min="2308" max="2308" width="11.75" style="8" bestFit="1" customWidth="1"/>
    <col min="2309" max="2309" width="34.125" style="8" bestFit="1" customWidth="1"/>
    <col min="2310" max="2312" width="10" style="8" bestFit="1" customWidth="1"/>
    <col min="2313" max="2313" width="13.5" style="8" bestFit="1" customWidth="1"/>
    <col min="2314" max="2314" width="15.125" style="8" bestFit="1" customWidth="1"/>
    <col min="2315" max="2315" width="19.75" style="8" bestFit="1" customWidth="1"/>
    <col min="2316" max="2316" width="13.5" style="8" bestFit="1" customWidth="1"/>
    <col min="2317" max="2317" width="11.75" style="8" bestFit="1" customWidth="1"/>
    <col min="2318" max="2319" width="10" style="8" bestFit="1" customWidth="1"/>
    <col min="2320" max="2320" width="11" style="8" bestFit="1" customWidth="1"/>
    <col min="2321" max="2321" width="7.125" style="8" bestFit="1" customWidth="1"/>
    <col min="2322" max="2560" width="8.875" style="8"/>
    <col min="2561" max="2561" width="2.625" style="8" customWidth="1"/>
    <col min="2562" max="2562" width="15" style="8" bestFit="1" customWidth="1"/>
    <col min="2563" max="2563" width="12.75" style="8" bestFit="1" customWidth="1"/>
    <col min="2564" max="2564" width="11.75" style="8" bestFit="1" customWidth="1"/>
    <col min="2565" max="2565" width="34.125" style="8" bestFit="1" customWidth="1"/>
    <col min="2566" max="2568" width="10" style="8" bestFit="1" customWidth="1"/>
    <col min="2569" max="2569" width="13.5" style="8" bestFit="1" customWidth="1"/>
    <col min="2570" max="2570" width="15.125" style="8" bestFit="1" customWidth="1"/>
    <col min="2571" max="2571" width="19.75" style="8" bestFit="1" customWidth="1"/>
    <col min="2572" max="2572" width="13.5" style="8" bestFit="1" customWidth="1"/>
    <col min="2573" max="2573" width="11.75" style="8" bestFit="1" customWidth="1"/>
    <col min="2574" max="2575" width="10" style="8" bestFit="1" customWidth="1"/>
    <col min="2576" max="2576" width="11" style="8" bestFit="1" customWidth="1"/>
    <col min="2577" max="2577" width="7.125" style="8" bestFit="1" customWidth="1"/>
    <col min="2578" max="2816" width="8.875" style="8"/>
    <col min="2817" max="2817" width="2.625" style="8" customWidth="1"/>
    <col min="2818" max="2818" width="15" style="8" bestFit="1" customWidth="1"/>
    <col min="2819" max="2819" width="12.75" style="8" bestFit="1" customWidth="1"/>
    <col min="2820" max="2820" width="11.75" style="8" bestFit="1" customWidth="1"/>
    <col min="2821" max="2821" width="34.125" style="8" bestFit="1" customWidth="1"/>
    <col min="2822" max="2824" width="10" style="8" bestFit="1" customWidth="1"/>
    <col min="2825" max="2825" width="13.5" style="8" bestFit="1" customWidth="1"/>
    <col min="2826" max="2826" width="15.125" style="8" bestFit="1" customWidth="1"/>
    <col min="2827" max="2827" width="19.75" style="8" bestFit="1" customWidth="1"/>
    <col min="2828" max="2828" width="13.5" style="8" bestFit="1" customWidth="1"/>
    <col min="2829" max="2829" width="11.75" style="8" bestFit="1" customWidth="1"/>
    <col min="2830" max="2831" width="10" style="8" bestFit="1" customWidth="1"/>
    <col min="2832" max="2832" width="11" style="8" bestFit="1" customWidth="1"/>
    <col min="2833" max="2833" width="7.125" style="8" bestFit="1" customWidth="1"/>
    <col min="2834" max="3072" width="8.875" style="8"/>
    <col min="3073" max="3073" width="2.625" style="8" customWidth="1"/>
    <col min="3074" max="3074" width="15" style="8" bestFit="1" customWidth="1"/>
    <col min="3075" max="3075" width="12.75" style="8" bestFit="1" customWidth="1"/>
    <col min="3076" max="3076" width="11.75" style="8" bestFit="1" customWidth="1"/>
    <col min="3077" max="3077" width="34.125" style="8" bestFit="1" customWidth="1"/>
    <col min="3078" max="3080" width="10" style="8" bestFit="1" customWidth="1"/>
    <col min="3081" max="3081" width="13.5" style="8" bestFit="1" customWidth="1"/>
    <col min="3082" max="3082" width="15.125" style="8" bestFit="1" customWidth="1"/>
    <col min="3083" max="3083" width="19.75" style="8" bestFit="1" customWidth="1"/>
    <col min="3084" max="3084" width="13.5" style="8" bestFit="1" customWidth="1"/>
    <col min="3085" max="3085" width="11.75" style="8" bestFit="1" customWidth="1"/>
    <col min="3086" max="3087" width="10" style="8" bestFit="1" customWidth="1"/>
    <col min="3088" max="3088" width="11" style="8" bestFit="1" customWidth="1"/>
    <col min="3089" max="3089" width="7.125" style="8" bestFit="1" customWidth="1"/>
    <col min="3090" max="3328" width="8.875" style="8"/>
    <col min="3329" max="3329" width="2.625" style="8" customWidth="1"/>
    <col min="3330" max="3330" width="15" style="8" bestFit="1" customWidth="1"/>
    <col min="3331" max="3331" width="12.75" style="8" bestFit="1" customWidth="1"/>
    <col min="3332" max="3332" width="11.75" style="8" bestFit="1" customWidth="1"/>
    <col min="3333" max="3333" width="34.125" style="8" bestFit="1" customWidth="1"/>
    <col min="3334" max="3336" width="10" style="8" bestFit="1" customWidth="1"/>
    <col min="3337" max="3337" width="13.5" style="8" bestFit="1" customWidth="1"/>
    <col min="3338" max="3338" width="15.125" style="8" bestFit="1" customWidth="1"/>
    <col min="3339" max="3339" width="19.75" style="8" bestFit="1" customWidth="1"/>
    <col min="3340" max="3340" width="13.5" style="8" bestFit="1" customWidth="1"/>
    <col min="3341" max="3341" width="11.75" style="8" bestFit="1" customWidth="1"/>
    <col min="3342" max="3343" width="10" style="8" bestFit="1" customWidth="1"/>
    <col min="3344" max="3344" width="11" style="8" bestFit="1" customWidth="1"/>
    <col min="3345" max="3345" width="7.125" style="8" bestFit="1" customWidth="1"/>
    <col min="3346" max="3584" width="8.875" style="8"/>
    <col min="3585" max="3585" width="2.625" style="8" customWidth="1"/>
    <col min="3586" max="3586" width="15" style="8" bestFit="1" customWidth="1"/>
    <col min="3587" max="3587" width="12.75" style="8" bestFit="1" customWidth="1"/>
    <col min="3588" max="3588" width="11.75" style="8" bestFit="1" customWidth="1"/>
    <col min="3589" max="3589" width="34.125" style="8" bestFit="1" customWidth="1"/>
    <col min="3590" max="3592" width="10" style="8" bestFit="1" customWidth="1"/>
    <col min="3593" max="3593" width="13.5" style="8" bestFit="1" customWidth="1"/>
    <col min="3594" max="3594" width="15.125" style="8" bestFit="1" customWidth="1"/>
    <col min="3595" max="3595" width="19.75" style="8" bestFit="1" customWidth="1"/>
    <col min="3596" max="3596" width="13.5" style="8" bestFit="1" customWidth="1"/>
    <col min="3597" max="3597" width="11.75" style="8" bestFit="1" customWidth="1"/>
    <col min="3598" max="3599" width="10" style="8" bestFit="1" customWidth="1"/>
    <col min="3600" max="3600" width="11" style="8" bestFit="1" customWidth="1"/>
    <col min="3601" max="3601" width="7.125" style="8" bestFit="1" customWidth="1"/>
    <col min="3602" max="3840" width="8.875" style="8"/>
    <col min="3841" max="3841" width="2.625" style="8" customWidth="1"/>
    <col min="3842" max="3842" width="15" style="8" bestFit="1" customWidth="1"/>
    <col min="3843" max="3843" width="12.75" style="8" bestFit="1" customWidth="1"/>
    <col min="3844" max="3844" width="11.75" style="8" bestFit="1" customWidth="1"/>
    <col min="3845" max="3845" width="34.125" style="8" bestFit="1" customWidth="1"/>
    <col min="3846" max="3848" width="10" style="8" bestFit="1" customWidth="1"/>
    <col min="3849" max="3849" width="13.5" style="8" bestFit="1" customWidth="1"/>
    <col min="3850" max="3850" width="15.125" style="8" bestFit="1" customWidth="1"/>
    <col min="3851" max="3851" width="19.75" style="8" bestFit="1" customWidth="1"/>
    <col min="3852" max="3852" width="13.5" style="8" bestFit="1" customWidth="1"/>
    <col min="3853" max="3853" width="11.75" style="8" bestFit="1" customWidth="1"/>
    <col min="3854" max="3855" width="10" style="8" bestFit="1" customWidth="1"/>
    <col min="3856" max="3856" width="11" style="8" bestFit="1" customWidth="1"/>
    <col min="3857" max="3857" width="7.125" style="8" bestFit="1" customWidth="1"/>
    <col min="3858" max="4096" width="8.875" style="8"/>
    <col min="4097" max="4097" width="2.625" style="8" customWidth="1"/>
    <col min="4098" max="4098" width="15" style="8" bestFit="1" customWidth="1"/>
    <col min="4099" max="4099" width="12.75" style="8" bestFit="1" customWidth="1"/>
    <col min="4100" max="4100" width="11.75" style="8" bestFit="1" customWidth="1"/>
    <col min="4101" max="4101" width="34.125" style="8" bestFit="1" customWidth="1"/>
    <col min="4102" max="4104" width="10" style="8" bestFit="1" customWidth="1"/>
    <col min="4105" max="4105" width="13.5" style="8" bestFit="1" customWidth="1"/>
    <col min="4106" max="4106" width="15.125" style="8" bestFit="1" customWidth="1"/>
    <col min="4107" max="4107" width="19.75" style="8" bestFit="1" customWidth="1"/>
    <col min="4108" max="4108" width="13.5" style="8" bestFit="1" customWidth="1"/>
    <col min="4109" max="4109" width="11.75" style="8" bestFit="1" customWidth="1"/>
    <col min="4110" max="4111" width="10" style="8" bestFit="1" customWidth="1"/>
    <col min="4112" max="4112" width="11" style="8" bestFit="1" customWidth="1"/>
    <col min="4113" max="4113" width="7.125" style="8" bestFit="1" customWidth="1"/>
    <col min="4114" max="4352" width="8.875" style="8"/>
    <col min="4353" max="4353" width="2.625" style="8" customWidth="1"/>
    <col min="4354" max="4354" width="15" style="8" bestFit="1" customWidth="1"/>
    <col min="4355" max="4355" width="12.75" style="8" bestFit="1" customWidth="1"/>
    <col min="4356" max="4356" width="11.75" style="8" bestFit="1" customWidth="1"/>
    <col min="4357" max="4357" width="34.125" style="8" bestFit="1" customWidth="1"/>
    <col min="4358" max="4360" width="10" style="8" bestFit="1" customWidth="1"/>
    <col min="4361" max="4361" width="13.5" style="8" bestFit="1" customWidth="1"/>
    <col min="4362" max="4362" width="15.125" style="8" bestFit="1" customWidth="1"/>
    <col min="4363" max="4363" width="19.75" style="8" bestFit="1" customWidth="1"/>
    <col min="4364" max="4364" width="13.5" style="8" bestFit="1" customWidth="1"/>
    <col min="4365" max="4365" width="11.75" style="8" bestFit="1" customWidth="1"/>
    <col min="4366" max="4367" width="10" style="8" bestFit="1" customWidth="1"/>
    <col min="4368" max="4368" width="11" style="8" bestFit="1" customWidth="1"/>
    <col min="4369" max="4369" width="7.125" style="8" bestFit="1" customWidth="1"/>
    <col min="4370" max="4608" width="8.875" style="8"/>
    <col min="4609" max="4609" width="2.625" style="8" customWidth="1"/>
    <col min="4610" max="4610" width="15" style="8" bestFit="1" customWidth="1"/>
    <col min="4611" max="4611" width="12.75" style="8" bestFit="1" customWidth="1"/>
    <col min="4612" max="4612" width="11.75" style="8" bestFit="1" customWidth="1"/>
    <col min="4613" max="4613" width="34.125" style="8" bestFit="1" customWidth="1"/>
    <col min="4614" max="4616" width="10" style="8" bestFit="1" customWidth="1"/>
    <col min="4617" max="4617" width="13.5" style="8" bestFit="1" customWidth="1"/>
    <col min="4618" max="4618" width="15.125" style="8" bestFit="1" customWidth="1"/>
    <col min="4619" max="4619" width="19.75" style="8" bestFit="1" customWidth="1"/>
    <col min="4620" max="4620" width="13.5" style="8" bestFit="1" customWidth="1"/>
    <col min="4621" max="4621" width="11.75" style="8" bestFit="1" customWidth="1"/>
    <col min="4622" max="4623" width="10" style="8" bestFit="1" customWidth="1"/>
    <col min="4624" max="4624" width="11" style="8" bestFit="1" customWidth="1"/>
    <col min="4625" max="4625" width="7.125" style="8" bestFit="1" customWidth="1"/>
    <col min="4626" max="4864" width="8.875" style="8"/>
    <col min="4865" max="4865" width="2.625" style="8" customWidth="1"/>
    <col min="4866" max="4866" width="15" style="8" bestFit="1" customWidth="1"/>
    <col min="4867" max="4867" width="12.75" style="8" bestFit="1" customWidth="1"/>
    <col min="4868" max="4868" width="11.75" style="8" bestFit="1" customWidth="1"/>
    <col min="4869" max="4869" width="34.125" style="8" bestFit="1" customWidth="1"/>
    <col min="4870" max="4872" width="10" style="8" bestFit="1" customWidth="1"/>
    <col min="4873" max="4873" width="13.5" style="8" bestFit="1" customWidth="1"/>
    <col min="4874" max="4874" width="15.125" style="8" bestFit="1" customWidth="1"/>
    <col min="4875" max="4875" width="19.75" style="8" bestFit="1" customWidth="1"/>
    <col min="4876" max="4876" width="13.5" style="8" bestFit="1" customWidth="1"/>
    <col min="4877" max="4877" width="11.75" style="8" bestFit="1" customWidth="1"/>
    <col min="4878" max="4879" width="10" style="8" bestFit="1" customWidth="1"/>
    <col min="4880" max="4880" width="11" style="8" bestFit="1" customWidth="1"/>
    <col min="4881" max="4881" width="7.125" style="8" bestFit="1" customWidth="1"/>
    <col min="4882" max="5120" width="8.875" style="8"/>
    <col min="5121" max="5121" width="2.625" style="8" customWidth="1"/>
    <col min="5122" max="5122" width="15" style="8" bestFit="1" customWidth="1"/>
    <col min="5123" max="5123" width="12.75" style="8" bestFit="1" customWidth="1"/>
    <col min="5124" max="5124" width="11.75" style="8" bestFit="1" customWidth="1"/>
    <col min="5125" max="5125" width="34.125" style="8" bestFit="1" customWidth="1"/>
    <col min="5126" max="5128" width="10" style="8" bestFit="1" customWidth="1"/>
    <col min="5129" max="5129" width="13.5" style="8" bestFit="1" customWidth="1"/>
    <col min="5130" max="5130" width="15.125" style="8" bestFit="1" customWidth="1"/>
    <col min="5131" max="5131" width="19.75" style="8" bestFit="1" customWidth="1"/>
    <col min="5132" max="5132" width="13.5" style="8" bestFit="1" customWidth="1"/>
    <col min="5133" max="5133" width="11.75" style="8" bestFit="1" customWidth="1"/>
    <col min="5134" max="5135" width="10" style="8" bestFit="1" customWidth="1"/>
    <col min="5136" max="5136" width="11" style="8" bestFit="1" customWidth="1"/>
    <col min="5137" max="5137" width="7.125" style="8" bestFit="1" customWidth="1"/>
    <col min="5138" max="5376" width="8.875" style="8"/>
    <col min="5377" max="5377" width="2.625" style="8" customWidth="1"/>
    <col min="5378" max="5378" width="15" style="8" bestFit="1" customWidth="1"/>
    <col min="5379" max="5379" width="12.75" style="8" bestFit="1" customWidth="1"/>
    <col min="5380" max="5380" width="11.75" style="8" bestFit="1" customWidth="1"/>
    <col min="5381" max="5381" width="34.125" style="8" bestFit="1" customWidth="1"/>
    <col min="5382" max="5384" width="10" style="8" bestFit="1" customWidth="1"/>
    <col min="5385" max="5385" width="13.5" style="8" bestFit="1" customWidth="1"/>
    <col min="5386" max="5386" width="15.125" style="8" bestFit="1" customWidth="1"/>
    <col min="5387" max="5387" width="19.75" style="8" bestFit="1" customWidth="1"/>
    <col min="5388" max="5388" width="13.5" style="8" bestFit="1" customWidth="1"/>
    <col min="5389" max="5389" width="11.75" style="8" bestFit="1" customWidth="1"/>
    <col min="5390" max="5391" width="10" style="8" bestFit="1" customWidth="1"/>
    <col min="5392" max="5392" width="11" style="8" bestFit="1" customWidth="1"/>
    <col min="5393" max="5393" width="7.125" style="8" bestFit="1" customWidth="1"/>
    <col min="5394" max="5632" width="8.875" style="8"/>
    <col min="5633" max="5633" width="2.625" style="8" customWidth="1"/>
    <col min="5634" max="5634" width="15" style="8" bestFit="1" customWidth="1"/>
    <col min="5635" max="5635" width="12.75" style="8" bestFit="1" customWidth="1"/>
    <col min="5636" max="5636" width="11.75" style="8" bestFit="1" customWidth="1"/>
    <col min="5637" max="5637" width="34.125" style="8" bestFit="1" customWidth="1"/>
    <col min="5638" max="5640" width="10" style="8" bestFit="1" customWidth="1"/>
    <col min="5641" max="5641" width="13.5" style="8" bestFit="1" customWidth="1"/>
    <col min="5642" max="5642" width="15.125" style="8" bestFit="1" customWidth="1"/>
    <col min="5643" max="5643" width="19.75" style="8" bestFit="1" customWidth="1"/>
    <col min="5644" max="5644" width="13.5" style="8" bestFit="1" customWidth="1"/>
    <col min="5645" max="5645" width="11.75" style="8" bestFit="1" customWidth="1"/>
    <col min="5646" max="5647" width="10" style="8" bestFit="1" customWidth="1"/>
    <col min="5648" max="5648" width="11" style="8" bestFit="1" customWidth="1"/>
    <col min="5649" max="5649" width="7.125" style="8" bestFit="1" customWidth="1"/>
    <col min="5650" max="5888" width="8.875" style="8"/>
    <col min="5889" max="5889" width="2.625" style="8" customWidth="1"/>
    <col min="5890" max="5890" width="15" style="8" bestFit="1" customWidth="1"/>
    <col min="5891" max="5891" width="12.75" style="8" bestFit="1" customWidth="1"/>
    <col min="5892" max="5892" width="11.75" style="8" bestFit="1" customWidth="1"/>
    <col min="5893" max="5893" width="34.125" style="8" bestFit="1" customWidth="1"/>
    <col min="5894" max="5896" width="10" style="8" bestFit="1" customWidth="1"/>
    <col min="5897" max="5897" width="13.5" style="8" bestFit="1" customWidth="1"/>
    <col min="5898" max="5898" width="15.125" style="8" bestFit="1" customWidth="1"/>
    <col min="5899" max="5899" width="19.75" style="8" bestFit="1" customWidth="1"/>
    <col min="5900" max="5900" width="13.5" style="8" bestFit="1" customWidth="1"/>
    <col min="5901" max="5901" width="11.75" style="8" bestFit="1" customWidth="1"/>
    <col min="5902" max="5903" width="10" style="8" bestFit="1" customWidth="1"/>
    <col min="5904" max="5904" width="11" style="8" bestFit="1" customWidth="1"/>
    <col min="5905" max="5905" width="7.125" style="8" bestFit="1" customWidth="1"/>
    <col min="5906" max="6144" width="8.875" style="8"/>
    <col min="6145" max="6145" width="2.625" style="8" customWidth="1"/>
    <col min="6146" max="6146" width="15" style="8" bestFit="1" customWidth="1"/>
    <col min="6147" max="6147" width="12.75" style="8" bestFit="1" customWidth="1"/>
    <col min="6148" max="6148" width="11.75" style="8" bestFit="1" customWidth="1"/>
    <col min="6149" max="6149" width="34.125" style="8" bestFit="1" customWidth="1"/>
    <col min="6150" max="6152" width="10" style="8" bestFit="1" customWidth="1"/>
    <col min="6153" max="6153" width="13.5" style="8" bestFit="1" customWidth="1"/>
    <col min="6154" max="6154" width="15.125" style="8" bestFit="1" customWidth="1"/>
    <col min="6155" max="6155" width="19.75" style="8" bestFit="1" customWidth="1"/>
    <col min="6156" max="6156" width="13.5" style="8" bestFit="1" customWidth="1"/>
    <col min="6157" max="6157" width="11.75" style="8" bestFit="1" customWidth="1"/>
    <col min="6158" max="6159" width="10" style="8" bestFit="1" customWidth="1"/>
    <col min="6160" max="6160" width="11" style="8" bestFit="1" customWidth="1"/>
    <col min="6161" max="6161" width="7.125" style="8" bestFit="1" customWidth="1"/>
    <col min="6162" max="6400" width="8.875" style="8"/>
    <col min="6401" max="6401" width="2.625" style="8" customWidth="1"/>
    <col min="6402" max="6402" width="15" style="8" bestFit="1" customWidth="1"/>
    <col min="6403" max="6403" width="12.75" style="8" bestFit="1" customWidth="1"/>
    <col min="6404" max="6404" width="11.75" style="8" bestFit="1" customWidth="1"/>
    <col min="6405" max="6405" width="34.125" style="8" bestFit="1" customWidth="1"/>
    <col min="6406" max="6408" width="10" style="8" bestFit="1" customWidth="1"/>
    <col min="6409" max="6409" width="13.5" style="8" bestFit="1" customWidth="1"/>
    <col min="6410" max="6410" width="15.125" style="8" bestFit="1" customWidth="1"/>
    <col min="6411" max="6411" width="19.75" style="8" bestFit="1" customWidth="1"/>
    <col min="6412" max="6412" width="13.5" style="8" bestFit="1" customWidth="1"/>
    <col min="6413" max="6413" width="11.75" style="8" bestFit="1" customWidth="1"/>
    <col min="6414" max="6415" width="10" style="8" bestFit="1" customWidth="1"/>
    <col min="6416" max="6416" width="11" style="8" bestFit="1" customWidth="1"/>
    <col min="6417" max="6417" width="7.125" style="8" bestFit="1" customWidth="1"/>
    <col min="6418" max="6656" width="8.875" style="8"/>
    <col min="6657" max="6657" width="2.625" style="8" customWidth="1"/>
    <col min="6658" max="6658" width="15" style="8" bestFit="1" customWidth="1"/>
    <col min="6659" max="6659" width="12.75" style="8" bestFit="1" customWidth="1"/>
    <col min="6660" max="6660" width="11.75" style="8" bestFit="1" customWidth="1"/>
    <col min="6661" max="6661" width="34.125" style="8" bestFit="1" customWidth="1"/>
    <col min="6662" max="6664" width="10" style="8" bestFit="1" customWidth="1"/>
    <col min="6665" max="6665" width="13.5" style="8" bestFit="1" customWidth="1"/>
    <col min="6666" max="6666" width="15.125" style="8" bestFit="1" customWidth="1"/>
    <col min="6667" max="6667" width="19.75" style="8" bestFit="1" customWidth="1"/>
    <col min="6668" max="6668" width="13.5" style="8" bestFit="1" customWidth="1"/>
    <col min="6669" max="6669" width="11.75" style="8" bestFit="1" customWidth="1"/>
    <col min="6670" max="6671" width="10" style="8" bestFit="1" customWidth="1"/>
    <col min="6672" max="6672" width="11" style="8" bestFit="1" customWidth="1"/>
    <col min="6673" max="6673" width="7.125" style="8" bestFit="1" customWidth="1"/>
    <col min="6674" max="6912" width="8.875" style="8"/>
    <col min="6913" max="6913" width="2.625" style="8" customWidth="1"/>
    <col min="6914" max="6914" width="15" style="8" bestFit="1" customWidth="1"/>
    <col min="6915" max="6915" width="12.75" style="8" bestFit="1" customWidth="1"/>
    <col min="6916" max="6916" width="11.75" style="8" bestFit="1" customWidth="1"/>
    <col min="6917" max="6917" width="34.125" style="8" bestFit="1" customWidth="1"/>
    <col min="6918" max="6920" width="10" style="8" bestFit="1" customWidth="1"/>
    <col min="6921" max="6921" width="13.5" style="8" bestFit="1" customWidth="1"/>
    <col min="6922" max="6922" width="15.125" style="8" bestFit="1" customWidth="1"/>
    <col min="6923" max="6923" width="19.75" style="8" bestFit="1" customWidth="1"/>
    <col min="6924" max="6924" width="13.5" style="8" bestFit="1" customWidth="1"/>
    <col min="6925" max="6925" width="11.75" style="8" bestFit="1" customWidth="1"/>
    <col min="6926" max="6927" width="10" style="8" bestFit="1" customWidth="1"/>
    <col min="6928" max="6928" width="11" style="8" bestFit="1" customWidth="1"/>
    <col min="6929" max="6929" width="7.125" style="8" bestFit="1" customWidth="1"/>
    <col min="6930" max="7168" width="8.875" style="8"/>
    <col min="7169" max="7169" width="2.625" style="8" customWidth="1"/>
    <col min="7170" max="7170" width="15" style="8" bestFit="1" customWidth="1"/>
    <col min="7171" max="7171" width="12.75" style="8" bestFit="1" customWidth="1"/>
    <col min="7172" max="7172" width="11.75" style="8" bestFit="1" customWidth="1"/>
    <col min="7173" max="7173" width="34.125" style="8" bestFit="1" customWidth="1"/>
    <col min="7174" max="7176" width="10" style="8" bestFit="1" customWidth="1"/>
    <col min="7177" max="7177" width="13.5" style="8" bestFit="1" customWidth="1"/>
    <col min="7178" max="7178" width="15.125" style="8" bestFit="1" customWidth="1"/>
    <col min="7179" max="7179" width="19.75" style="8" bestFit="1" customWidth="1"/>
    <col min="7180" max="7180" width="13.5" style="8" bestFit="1" customWidth="1"/>
    <col min="7181" max="7181" width="11.75" style="8" bestFit="1" customWidth="1"/>
    <col min="7182" max="7183" width="10" style="8" bestFit="1" customWidth="1"/>
    <col min="7184" max="7184" width="11" style="8" bestFit="1" customWidth="1"/>
    <col min="7185" max="7185" width="7.125" style="8" bestFit="1" customWidth="1"/>
    <col min="7186" max="7424" width="8.875" style="8"/>
    <col min="7425" max="7425" width="2.625" style="8" customWidth="1"/>
    <col min="7426" max="7426" width="15" style="8" bestFit="1" customWidth="1"/>
    <col min="7427" max="7427" width="12.75" style="8" bestFit="1" customWidth="1"/>
    <col min="7428" max="7428" width="11.75" style="8" bestFit="1" customWidth="1"/>
    <col min="7429" max="7429" width="34.125" style="8" bestFit="1" customWidth="1"/>
    <col min="7430" max="7432" width="10" style="8" bestFit="1" customWidth="1"/>
    <col min="7433" max="7433" width="13.5" style="8" bestFit="1" customWidth="1"/>
    <col min="7434" max="7434" width="15.125" style="8" bestFit="1" customWidth="1"/>
    <col min="7435" max="7435" width="19.75" style="8" bestFit="1" customWidth="1"/>
    <col min="7436" max="7436" width="13.5" style="8" bestFit="1" customWidth="1"/>
    <col min="7437" max="7437" width="11.75" style="8" bestFit="1" customWidth="1"/>
    <col min="7438" max="7439" width="10" style="8" bestFit="1" customWidth="1"/>
    <col min="7440" max="7440" width="11" style="8" bestFit="1" customWidth="1"/>
    <col min="7441" max="7441" width="7.125" style="8" bestFit="1" customWidth="1"/>
    <col min="7442" max="7680" width="8.875" style="8"/>
    <col min="7681" max="7681" width="2.625" style="8" customWidth="1"/>
    <col min="7682" max="7682" width="15" style="8" bestFit="1" customWidth="1"/>
    <col min="7683" max="7683" width="12.75" style="8" bestFit="1" customWidth="1"/>
    <col min="7684" max="7684" width="11.75" style="8" bestFit="1" customWidth="1"/>
    <col min="7685" max="7685" width="34.125" style="8" bestFit="1" customWidth="1"/>
    <col min="7686" max="7688" width="10" style="8" bestFit="1" customWidth="1"/>
    <col min="7689" max="7689" width="13.5" style="8" bestFit="1" customWidth="1"/>
    <col min="7690" max="7690" width="15.125" style="8" bestFit="1" customWidth="1"/>
    <col min="7691" max="7691" width="19.75" style="8" bestFit="1" customWidth="1"/>
    <col min="7692" max="7692" width="13.5" style="8" bestFit="1" customWidth="1"/>
    <col min="7693" max="7693" width="11.75" style="8" bestFit="1" customWidth="1"/>
    <col min="7694" max="7695" width="10" style="8" bestFit="1" customWidth="1"/>
    <col min="7696" max="7696" width="11" style="8" bestFit="1" customWidth="1"/>
    <col min="7697" max="7697" width="7.125" style="8" bestFit="1" customWidth="1"/>
    <col min="7698" max="7936" width="8.875" style="8"/>
    <col min="7937" max="7937" width="2.625" style="8" customWidth="1"/>
    <col min="7938" max="7938" width="15" style="8" bestFit="1" customWidth="1"/>
    <col min="7939" max="7939" width="12.75" style="8" bestFit="1" customWidth="1"/>
    <col min="7940" max="7940" width="11.75" style="8" bestFit="1" customWidth="1"/>
    <col min="7941" max="7941" width="34.125" style="8" bestFit="1" customWidth="1"/>
    <col min="7942" max="7944" width="10" style="8" bestFit="1" customWidth="1"/>
    <col min="7945" max="7945" width="13.5" style="8" bestFit="1" customWidth="1"/>
    <col min="7946" max="7946" width="15.125" style="8" bestFit="1" customWidth="1"/>
    <col min="7947" max="7947" width="19.75" style="8" bestFit="1" customWidth="1"/>
    <col min="7948" max="7948" width="13.5" style="8" bestFit="1" customWidth="1"/>
    <col min="7949" max="7949" width="11.75" style="8" bestFit="1" customWidth="1"/>
    <col min="7950" max="7951" width="10" style="8" bestFit="1" customWidth="1"/>
    <col min="7952" max="7952" width="11" style="8" bestFit="1" customWidth="1"/>
    <col min="7953" max="7953" width="7.125" style="8" bestFit="1" customWidth="1"/>
    <col min="7954" max="8192" width="8.875" style="8"/>
    <col min="8193" max="8193" width="2.625" style="8" customWidth="1"/>
    <col min="8194" max="8194" width="15" style="8" bestFit="1" customWidth="1"/>
    <col min="8195" max="8195" width="12.75" style="8" bestFit="1" customWidth="1"/>
    <col min="8196" max="8196" width="11.75" style="8" bestFit="1" customWidth="1"/>
    <col min="8197" max="8197" width="34.125" style="8" bestFit="1" customWidth="1"/>
    <col min="8198" max="8200" width="10" style="8" bestFit="1" customWidth="1"/>
    <col min="8201" max="8201" width="13.5" style="8" bestFit="1" customWidth="1"/>
    <col min="8202" max="8202" width="15.125" style="8" bestFit="1" customWidth="1"/>
    <col min="8203" max="8203" width="19.75" style="8" bestFit="1" customWidth="1"/>
    <col min="8204" max="8204" width="13.5" style="8" bestFit="1" customWidth="1"/>
    <col min="8205" max="8205" width="11.75" style="8" bestFit="1" customWidth="1"/>
    <col min="8206" max="8207" width="10" style="8" bestFit="1" customWidth="1"/>
    <col min="8208" max="8208" width="11" style="8" bestFit="1" customWidth="1"/>
    <col min="8209" max="8209" width="7.125" style="8" bestFit="1" customWidth="1"/>
    <col min="8210" max="8448" width="8.875" style="8"/>
    <col min="8449" max="8449" width="2.625" style="8" customWidth="1"/>
    <col min="8450" max="8450" width="15" style="8" bestFit="1" customWidth="1"/>
    <col min="8451" max="8451" width="12.75" style="8" bestFit="1" customWidth="1"/>
    <col min="8452" max="8452" width="11.75" style="8" bestFit="1" customWidth="1"/>
    <col min="8453" max="8453" width="34.125" style="8" bestFit="1" customWidth="1"/>
    <col min="8454" max="8456" width="10" style="8" bestFit="1" customWidth="1"/>
    <col min="8457" max="8457" width="13.5" style="8" bestFit="1" customWidth="1"/>
    <col min="8458" max="8458" width="15.125" style="8" bestFit="1" customWidth="1"/>
    <col min="8459" max="8459" width="19.75" style="8" bestFit="1" customWidth="1"/>
    <col min="8460" max="8460" width="13.5" style="8" bestFit="1" customWidth="1"/>
    <col min="8461" max="8461" width="11.75" style="8" bestFit="1" customWidth="1"/>
    <col min="8462" max="8463" width="10" style="8" bestFit="1" customWidth="1"/>
    <col min="8464" max="8464" width="11" style="8" bestFit="1" customWidth="1"/>
    <col min="8465" max="8465" width="7.125" style="8" bestFit="1" customWidth="1"/>
    <col min="8466" max="8704" width="8.875" style="8"/>
    <col min="8705" max="8705" width="2.625" style="8" customWidth="1"/>
    <col min="8706" max="8706" width="15" style="8" bestFit="1" customWidth="1"/>
    <col min="8707" max="8707" width="12.75" style="8" bestFit="1" customWidth="1"/>
    <col min="8708" max="8708" width="11.75" style="8" bestFit="1" customWidth="1"/>
    <col min="8709" max="8709" width="34.125" style="8" bestFit="1" customWidth="1"/>
    <col min="8710" max="8712" width="10" style="8" bestFit="1" customWidth="1"/>
    <col min="8713" max="8713" width="13.5" style="8" bestFit="1" customWidth="1"/>
    <col min="8714" max="8714" width="15.125" style="8" bestFit="1" customWidth="1"/>
    <col min="8715" max="8715" width="19.75" style="8" bestFit="1" customWidth="1"/>
    <col min="8716" max="8716" width="13.5" style="8" bestFit="1" customWidth="1"/>
    <col min="8717" max="8717" width="11.75" style="8" bestFit="1" customWidth="1"/>
    <col min="8718" max="8719" width="10" style="8" bestFit="1" customWidth="1"/>
    <col min="8720" max="8720" width="11" style="8" bestFit="1" customWidth="1"/>
    <col min="8721" max="8721" width="7.125" style="8" bestFit="1" customWidth="1"/>
    <col min="8722" max="8960" width="8.875" style="8"/>
    <col min="8961" max="8961" width="2.625" style="8" customWidth="1"/>
    <col min="8962" max="8962" width="15" style="8" bestFit="1" customWidth="1"/>
    <col min="8963" max="8963" width="12.75" style="8" bestFit="1" customWidth="1"/>
    <col min="8964" max="8964" width="11.75" style="8" bestFit="1" customWidth="1"/>
    <col min="8965" max="8965" width="34.125" style="8" bestFit="1" customWidth="1"/>
    <col min="8966" max="8968" width="10" style="8" bestFit="1" customWidth="1"/>
    <col min="8969" max="8969" width="13.5" style="8" bestFit="1" customWidth="1"/>
    <col min="8970" max="8970" width="15.125" style="8" bestFit="1" customWidth="1"/>
    <col min="8971" max="8971" width="19.75" style="8" bestFit="1" customWidth="1"/>
    <col min="8972" max="8972" width="13.5" style="8" bestFit="1" customWidth="1"/>
    <col min="8973" max="8973" width="11.75" style="8" bestFit="1" customWidth="1"/>
    <col min="8974" max="8975" width="10" style="8" bestFit="1" customWidth="1"/>
    <col min="8976" max="8976" width="11" style="8" bestFit="1" customWidth="1"/>
    <col min="8977" max="8977" width="7.125" style="8" bestFit="1" customWidth="1"/>
    <col min="8978" max="9216" width="8.875" style="8"/>
    <col min="9217" max="9217" width="2.625" style="8" customWidth="1"/>
    <col min="9218" max="9218" width="15" style="8" bestFit="1" customWidth="1"/>
    <col min="9219" max="9219" width="12.75" style="8" bestFit="1" customWidth="1"/>
    <col min="9220" max="9220" width="11.75" style="8" bestFit="1" customWidth="1"/>
    <col min="9221" max="9221" width="34.125" style="8" bestFit="1" customWidth="1"/>
    <col min="9222" max="9224" width="10" style="8" bestFit="1" customWidth="1"/>
    <col min="9225" max="9225" width="13.5" style="8" bestFit="1" customWidth="1"/>
    <col min="9226" max="9226" width="15.125" style="8" bestFit="1" customWidth="1"/>
    <col min="9227" max="9227" width="19.75" style="8" bestFit="1" customWidth="1"/>
    <col min="9228" max="9228" width="13.5" style="8" bestFit="1" customWidth="1"/>
    <col min="9229" max="9229" width="11.75" style="8" bestFit="1" customWidth="1"/>
    <col min="9230" max="9231" width="10" style="8" bestFit="1" customWidth="1"/>
    <col min="9232" max="9232" width="11" style="8" bestFit="1" customWidth="1"/>
    <col min="9233" max="9233" width="7.125" style="8" bestFit="1" customWidth="1"/>
    <col min="9234" max="9472" width="8.875" style="8"/>
    <col min="9473" max="9473" width="2.625" style="8" customWidth="1"/>
    <col min="9474" max="9474" width="15" style="8" bestFit="1" customWidth="1"/>
    <col min="9475" max="9475" width="12.75" style="8" bestFit="1" customWidth="1"/>
    <col min="9476" max="9476" width="11.75" style="8" bestFit="1" customWidth="1"/>
    <col min="9477" max="9477" width="34.125" style="8" bestFit="1" customWidth="1"/>
    <col min="9478" max="9480" width="10" style="8" bestFit="1" customWidth="1"/>
    <col min="9481" max="9481" width="13.5" style="8" bestFit="1" customWidth="1"/>
    <col min="9482" max="9482" width="15.125" style="8" bestFit="1" customWidth="1"/>
    <col min="9483" max="9483" width="19.75" style="8" bestFit="1" customWidth="1"/>
    <col min="9484" max="9484" width="13.5" style="8" bestFit="1" customWidth="1"/>
    <col min="9485" max="9485" width="11.75" style="8" bestFit="1" customWidth="1"/>
    <col min="9486" max="9487" width="10" style="8" bestFit="1" customWidth="1"/>
    <col min="9488" max="9488" width="11" style="8" bestFit="1" customWidth="1"/>
    <col min="9489" max="9489" width="7.125" style="8" bestFit="1" customWidth="1"/>
    <col min="9490" max="9728" width="8.875" style="8"/>
    <col min="9729" max="9729" width="2.625" style="8" customWidth="1"/>
    <col min="9730" max="9730" width="15" style="8" bestFit="1" customWidth="1"/>
    <col min="9731" max="9731" width="12.75" style="8" bestFit="1" customWidth="1"/>
    <col min="9732" max="9732" width="11.75" style="8" bestFit="1" customWidth="1"/>
    <col min="9733" max="9733" width="34.125" style="8" bestFit="1" customWidth="1"/>
    <col min="9734" max="9736" width="10" style="8" bestFit="1" customWidth="1"/>
    <col min="9737" max="9737" width="13.5" style="8" bestFit="1" customWidth="1"/>
    <col min="9738" max="9738" width="15.125" style="8" bestFit="1" customWidth="1"/>
    <col min="9739" max="9739" width="19.75" style="8" bestFit="1" customWidth="1"/>
    <col min="9740" max="9740" width="13.5" style="8" bestFit="1" customWidth="1"/>
    <col min="9741" max="9741" width="11.75" style="8" bestFit="1" customWidth="1"/>
    <col min="9742" max="9743" width="10" style="8" bestFit="1" customWidth="1"/>
    <col min="9744" max="9744" width="11" style="8" bestFit="1" customWidth="1"/>
    <col min="9745" max="9745" width="7.125" style="8" bestFit="1" customWidth="1"/>
    <col min="9746" max="9984" width="8.875" style="8"/>
    <col min="9985" max="9985" width="2.625" style="8" customWidth="1"/>
    <col min="9986" max="9986" width="15" style="8" bestFit="1" customWidth="1"/>
    <col min="9987" max="9987" width="12.75" style="8" bestFit="1" customWidth="1"/>
    <col min="9988" max="9988" width="11.75" style="8" bestFit="1" customWidth="1"/>
    <col min="9989" max="9989" width="34.125" style="8" bestFit="1" customWidth="1"/>
    <col min="9990" max="9992" width="10" style="8" bestFit="1" customWidth="1"/>
    <col min="9993" max="9993" width="13.5" style="8" bestFit="1" customWidth="1"/>
    <col min="9994" max="9994" width="15.125" style="8" bestFit="1" customWidth="1"/>
    <col min="9995" max="9995" width="19.75" style="8" bestFit="1" customWidth="1"/>
    <col min="9996" max="9996" width="13.5" style="8" bestFit="1" customWidth="1"/>
    <col min="9997" max="9997" width="11.75" style="8" bestFit="1" customWidth="1"/>
    <col min="9998" max="9999" width="10" style="8" bestFit="1" customWidth="1"/>
    <col min="10000" max="10000" width="11" style="8" bestFit="1" customWidth="1"/>
    <col min="10001" max="10001" width="7.125" style="8" bestFit="1" customWidth="1"/>
    <col min="10002" max="10240" width="8.875" style="8"/>
    <col min="10241" max="10241" width="2.625" style="8" customWidth="1"/>
    <col min="10242" max="10242" width="15" style="8" bestFit="1" customWidth="1"/>
    <col min="10243" max="10243" width="12.75" style="8" bestFit="1" customWidth="1"/>
    <col min="10244" max="10244" width="11.75" style="8" bestFit="1" customWidth="1"/>
    <col min="10245" max="10245" width="34.125" style="8" bestFit="1" customWidth="1"/>
    <col min="10246" max="10248" width="10" style="8" bestFit="1" customWidth="1"/>
    <col min="10249" max="10249" width="13.5" style="8" bestFit="1" customWidth="1"/>
    <col min="10250" max="10250" width="15.125" style="8" bestFit="1" customWidth="1"/>
    <col min="10251" max="10251" width="19.75" style="8" bestFit="1" customWidth="1"/>
    <col min="10252" max="10252" width="13.5" style="8" bestFit="1" customWidth="1"/>
    <col min="10253" max="10253" width="11.75" style="8" bestFit="1" customWidth="1"/>
    <col min="10254" max="10255" width="10" style="8" bestFit="1" customWidth="1"/>
    <col min="10256" max="10256" width="11" style="8" bestFit="1" customWidth="1"/>
    <col min="10257" max="10257" width="7.125" style="8" bestFit="1" customWidth="1"/>
    <col min="10258" max="10496" width="8.875" style="8"/>
    <col min="10497" max="10497" width="2.625" style="8" customWidth="1"/>
    <col min="10498" max="10498" width="15" style="8" bestFit="1" customWidth="1"/>
    <col min="10499" max="10499" width="12.75" style="8" bestFit="1" customWidth="1"/>
    <col min="10500" max="10500" width="11.75" style="8" bestFit="1" customWidth="1"/>
    <col min="10501" max="10501" width="34.125" style="8" bestFit="1" customWidth="1"/>
    <col min="10502" max="10504" width="10" style="8" bestFit="1" customWidth="1"/>
    <col min="10505" max="10505" width="13.5" style="8" bestFit="1" customWidth="1"/>
    <col min="10506" max="10506" width="15.125" style="8" bestFit="1" customWidth="1"/>
    <col min="10507" max="10507" width="19.75" style="8" bestFit="1" customWidth="1"/>
    <col min="10508" max="10508" width="13.5" style="8" bestFit="1" customWidth="1"/>
    <col min="10509" max="10509" width="11.75" style="8" bestFit="1" customWidth="1"/>
    <col min="10510" max="10511" width="10" style="8" bestFit="1" customWidth="1"/>
    <col min="10512" max="10512" width="11" style="8" bestFit="1" customWidth="1"/>
    <col min="10513" max="10513" width="7.125" style="8" bestFit="1" customWidth="1"/>
    <col min="10514" max="10752" width="8.875" style="8"/>
    <col min="10753" max="10753" width="2.625" style="8" customWidth="1"/>
    <col min="10754" max="10754" width="15" style="8" bestFit="1" customWidth="1"/>
    <col min="10755" max="10755" width="12.75" style="8" bestFit="1" customWidth="1"/>
    <col min="10756" max="10756" width="11.75" style="8" bestFit="1" customWidth="1"/>
    <col min="10757" max="10757" width="34.125" style="8" bestFit="1" customWidth="1"/>
    <col min="10758" max="10760" width="10" style="8" bestFit="1" customWidth="1"/>
    <col min="10761" max="10761" width="13.5" style="8" bestFit="1" customWidth="1"/>
    <col min="10762" max="10762" width="15.125" style="8" bestFit="1" customWidth="1"/>
    <col min="10763" max="10763" width="19.75" style="8" bestFit="1" customWidth="1"/>
    <col min="10764" max="10764" width="13.5" style="8" bestFit="1" customWidth="1"/>
    <col min="10765" max="10765" width="11.75" style="8" bestFit="1" customWidth="1"/>
    <col min="10766" max="10767" width="10" style="8" bestFit="1" customWidth="1"/>
    <col min="10768" max="10768" width="11" style="8" bestFit="1" customWidth="1"/>
    <col min="10769" max="10769" width="7.125" style="8" bestFit="1" customWidth="1"/>
    <col min="10770" max="11008" width="8.875" style="8"/>
    <col min="11009" max="11009" width="2.625" style="8" customWidth="1"/>
    <col min="11010" max="11010" width="15" style="8" bestFit="1" customWidth="1"/>
    <col min="11011" max="11011" width="12.75" style="8" bestFit="1" customWidth="1"/>
    <col min="11012" max="11012" width="11.75" style="8" bestFit="1" customWidth="1"/>
    <col min="11013" max="11013" width="34.125" style="8" bestFit="1" customWidth="1"/>
    <col min="11014" max="11016" width="10" style="8" bestFit="1" customWidth="1"/>
    <col min="11017" max="11017" width="13.5" style="8" bestFit="1" customWidth="1"/>
    <col min="11018" max="11018" width="15.125" style="8" bestFit="1" customWidth="1"/>
    <col min="11019" max="11019" width="19.75" style="8" bestFit="1" customWidth="1"/>
    <col min="11020" max="11020" width="13.5" style="8" bestFit="1" customWidth="1"/>
    <col min="11021" max="11021" width="11.75" style="8" bestFit="1" customWidth="1"/>
    <col min="11022" max="11023" width="10" style="8" bestFit="1" customWidth="1"/>
    <col min="11024" max="11024" width="11" style="8" bestFit="1" customWidth="1"/>
    <col min="11025" max="11025" width="7.125" style="8" bestFit="1" customWidth="1"/>
    <col min="11026" max="11264" width="8.875" style="8"/>
    <col min="11265" max="11265" width="2.625" style="8" customWidth="1"/>
    <col min="11266" max="11266" width="15" style="8" bestFit="1" customWidth="1"/>
    <col min="11267" max="11267" width="12.75" style="8" bestFit="1" customWidth="1"/>
    <col min="11268" max="11268" width="11.75" style="8" bestFit="1" customWidth="1"/>
    <col min="11269" max="11269" width="34.125" style="8" bestFit="1" customWidth="1"/>
    <col min="11270" max="11272" width="10" style="8" bestFit="1" customWidth="1"/>
    <col min="11273" max="11273" width="13.5" style="8" bestFit="1" customWidth="1"/>
    <col min="11274" max="11274" width="15.125" style="8" bestFit="1" customWidth="1"/>
    <col min="11275" max="11275" width="19.75" style="8" bestFit="1" customWidth="1"/>
    <col min="11276" max="11276" width="13.5" style="8" bestFit="1" customWidth="1"/>
    <col min="11277" max="11277" width="11.75" style="8" bestFit="1" customWidth="1"/>
    <col min="11278" max="11279" width="10" style="8" bestFit="1" customWidth="1"/>
    <col min="11280" max="11280" width="11" style="8" bestFit="1" customWidth="1"/>
    <col min="11281" max="11281" width="7.125" style="8" bestFit="1" customWidth="1"/>
    <col min="11282" max="11520" width="8.875" style="8"/>
    <col min="11521" max="11521" width="2.625" style="8" customWidth="1"/>
    <col min="11522" max="11522" width="15" style="8" bestFit="1" customWidth="1"/>
    <col min="11523" max="11523" width="12.75" style="8" bestFit="1" customWidth="1"/>
    <col min="11524" max="11524" width="11.75" style="8" bestFit="1" customWidth="1"/>
    <col min="11525" max="11525" width="34.125" style="8" bestFit="1" customWidth="1"/>
    <col min="11526" max="11528" width="10" style="8" bestFit="1" customWidth="1"/>
    <col min="11529" max="11529" width="13.5" style="8" bestFit="1" customWidth="1"/>
    <col min="11530" max="11530" width="15.125" style="8" bestFit="1" customWidth="1"/>
    <col min="11531" max="11531" width="19.75" style="8" bestFit="1" customWidth="1"/>
    <col min="11532" max="11532" width="13.5" style="8" bestFit="1" customWidth="1"/>
    <col min="11533" max="11533" width="11.75" style="8" bestFit="1" customWidth="1"/>
    <col min="11534" max="11535" width="10" style="8" bestFit="1" customWidth="1"/>
    <col min="11536" max="11536" width="11" style="8" bestFit="1" customWidth="1"/>
    <col min="11537" max="11537" width="7.125" style="8" bestFit="1" customWidth="1"/>
    <col min="11538" max="11776" width="8.875" style="8"/>
    <col min="11777" max="11777" width="2.625" style="8" customWidth="1"/>
    <col min="11778" max="11778" width="15" style="8" bestFit="1" customWidth="1"/>
    <col min="11779" max="11779" width="12.75" style="8" bestFit="1" customWidth="1"/>
    <col min="11780" max="11780" width="11.75" style="8" bestFit="1" customWidth="1"/>
    <col min="11781" max="11781" width="34.125" style="8" bestFit="1" customWidth="1"/>
    <col min="11782" max="11784" width="10" style="8" bestFit="1" customWidth="1"/>
    <col min="11785" max="11785" width="13.5" style="8" bestFit="1" customWidth="1"/>
    <col min="11786" max="11786" width="15.125" style="8" bestFit="1" customWidth="1"/>
    <col min="11787" max="11787" width="19.75" style="8" bestFit="1" customWidth="1"/>
    <col min="11788" max="11788" width="13.5" style="8" bestFit="1" customWidth="1"/>
    <col min="11789" max="11789" width="11.75" style="8" bestFit="1" customWidth="1"/>
    <col min="11790" max="11791" width="10" style="8" bestFit="1" customWidth="1"/>
    <col min="11792" max="11792" width="11" style="8" bestFit="1" customWidth="1"/>
    <col min="11793" max="11793" width="7.125" style="8" bestFit="1" customWidth="1"/>
    <col min="11794" max="12032" width="8.875" style="8"/>
    <col min="12033" max="12033" width="2.625" style="8" customWidth="1"/>
    <col min="12034" max="12034" width="15" style="8" bestFit="1" customWidth="1"/>
    <col min="12035" max="12035" width="12.75" style="8" bestFit="1" customWidth="1"/>
    <col min="12036" max="12036" width="11.75" style="8" bestFit="1" customWidth="1"/>
    <col min="12037" max="12037" width="34.125" style="8" bestFit="1" customWidth="1"/>
    <col min="12038" max="12040" width="10" style="8" bestFit="1" customWidth="1"/>
    <col min="12041" max="12041" width="13.5" style="8" bestFit="1" customWidth="1"/>
    <col min="12042" max="12042" width="15.125" style="8" bestFit="1" customWidth="1"/>
    <col min="12043" max="12043" width="19.75" style="8" bestFit="1" customWidth="1"/>
    <col min="12044" max="12044" width="13.5" style="8" bestFit="1" customWidth="1"/>
    <col min="12045" max="12045" width="11.75" style="8" bestFit="1" customWidth="1"/>
    <col min="12046" max="12047" width="10" style="8" bestFit="1" customWidth="1"/>
    <col min="12048" max="12048" width="11" style="8" bestFit="1" customWidth="1"/>
    <col min="12049" max="12049" width="7.125" style="8" bestFit="1" customWidth="1"/>
    <col min="12050" max="12288" width="8.875" style="8"/>
    <col min="12289" max="12289" width="2.625" style="8" customWidth="1"/>
    <col min="12290" max="12290" width="15" style="8" bestFit="1" customWidth="1"/>
    <col min="12291" max="12291" width="12.75" style="8" bestFit="1" customWidth="1"/>
    <col min="12292" max="12292" width="11.75" style="8" bestFit="1" customWidth="1"/>
    <col min="12293" max="12293" width="34.125" style="8" bestFit="1" customWidth="1"/>
    <col min="12294" max="12296" width="10" style="8" bestFit="1" customWidth="1"/>
    <col min="12297" max="12297" width="13.5" style="8" bestFit="1" customWidth="1"/>
    <col min="12298" max="12298" width="15.125" style="8" bestFit="1" customWidth="1"/>
    <col min="12299" max="12299" width="19.75" style="8" bestFit="1" customWidth="1"/>
    <col min="12300" max="12300" width="13.5" style="8" bestFit="1" customWidth="1"/>
    <col min="12301" max="12301" width="11.75" style="8" bestFit="1" customWidth="1"/>
    <col min="12302" max="12303" width="10" style="8" bestFit="1" customWidth="1"/>
    <col min="12304" max="12304" width="11" style="8" bestFit="1" customWidth="1"/>
    <col min="12305" max="12305" width="7.125" style="8" bestFit="1" customWidth="1"/>
    <col min="12306" max="12544" width="8.875" style="8"/>
    <col min="12545" max="12545" width="2.625" style="8" customWidth="1"/>
    <col min="12546" max="12546" width="15" style="8" bestFit="1" customWidth="1"/>
    <col min="12547" max="12547" width="12.75" style="8" bestFit="1" customWidth="1"/>
    <col min="12548" max="12548" width="11.75" style="8" bestFit="1" customWidth="1"/>
    <col min="12549" max="12549" width="34.125" style="8" bestFit="1" customWidth="1"/>
    <col min="12550" max="12552" width="10" style="8" bestFit="1" customWidth="1"/>
    <col min="12553" max="12553" width="13.5" style="8" bestFit="1" customWidth="1"/>
    <col min="12554" max="12554" width="15.125" style="8" bestFit="1" customWidth="1"/>
    <col min="12555" max="12555" width="19.75" style="8" bestFit="1" customWidth="1"/>
    <col min="12556" max="12556" width="13.5" style="8" bestFit="1" customWidth="1"/>
    <col min="12557" max="12557" width="11.75" style="8" bestFit="1" customWidth="1"/>
    <col min="12558" max="12559" width="10" style="8" bestFit="1" customWidth="1"/>
    <col min="12560" max="12560" width="11" style="8" bestFit="1" customWidth="1"/>
    <col min="12561" max="12561" width="7.125" style="8" bestFit="1" customWidth="1"/>
    <col min="12562" max="12800" width="8.875" style="8"/>
    <col min="12801" max="12801" width="2.625" style="8" customWidth="1"/>
    <col min="12802" max="12802" width="15" style="8" bestFit="1" customWidth="1"/>
    <col min="12803" max="12803" width="12.75" style="8" bestFit="1" customWidth="1"/>
    <col min="12804" max="12804" width="11.75" style="8" bestFit="1" customWidth="1"/>
    <col min="12805" max="12805" width="34.125" style="8" bestFit="1" customWidth="1"/>
    <col min="12806" max="12808" width="10" style="8" bestFit="1" customWidth="1"/>
    <col min="12809" max="12809" width="13.5" style="8" bestFit="1" customWidth="1"/>
    <col min="12810" max="12810" width="15.125" style="8" bestFit="1" customWidth="1"/>
    <col min="12811" max="12811" width="19.75" style="8" bestFit="1" customWidth="1"/>
    <col min="12812" max="12812" width="13.5" style="8" bestFit="1" customWidth="1"/>
    <col min="12813" max="12813" width="11.75" style="8" bestFit="1" customWidth="1"/>
    <col min="12814" max="12815" width="10" style="8" bestFit="1" customWidth="1"/>
    <col min="12816" max="12816" width="11" style="8" bestFit="1" customWidth="1"/>
    <col min="12817" max="12817" width="7.125" style="8" bestFit="1" customWidth="1"/>
    <col min="12818" max="13056" width="8.875" style="8"/>
    <col min="13057" max="13057" width="2.625" style="8" customWidth="1"/>
    <col min="13058" max="13058" width="15" style="8" bestFit="1" customWidth="1"/>
    <col min="13059" max="13059" width="12.75" style="8" bestFit="1" customWidth="1"/>
    <col min="13060" max="13060" width="11.75" style="8" bestFit="1" customWidth="1"/>
    <col min="13061" max="13061" width="34.125" style="8" bestFit="1" customWidth="1"/>
    <col min="13062" max="13064" width="10" style="8" bestFit="1" customWidth="1"/>
    <col min="13065" max="13065" width="13.5" style="8" bestFit="1" customWidth="1"/>
    <col min="13066" max="13066" width="15.125" style="8" bestFit="1" customWidth="1"/>
    <col min="13067" max="13067" width="19.75" style="8" bestFit="1" customWidth="1"/>
    <col min="13068" max="13068" width="13.5" style="8" bestFit="1" customWidth="1"/>
    <col min="13069" max="13069" width="11.75" style="8" bestFit="1" customWidth="1"/>
    <col min="13070" max="13071" width="10" style="8" bestFit="1" customWidth="1"/>
    <col min="13072" max="13072" width="11" style="8" bestFit="1" customWidth="1"/>
    <col min="13073" max="13073" width="7.125" style="8" bestFit="1" customWidth="1"/>
    <col min="13074" max="13312" width="8.875" style="8"/>
    <col min="13313" max="13313" width="2.625" style="8" customWidth="1"/>
    <col min="13314" max="13314" width="15" style="8" bestFit="1" customWidth="1"/>
    <col min="13315" max="13315" width="12.75" style="8" bestFit="1" customWidth="1"/>
    <col min="13316" max="13316" width="11.75" style="8" bestFit="1" customWidth="1"/>
    <col min="13317" max="13317" width="34.125" style="8" bestFit="1" customWidth="1"/>
    <col min="13318" max="13320" width="10" style="8" bestFit="1" customWidth="1"/>
    <col min="13321" max="13321" width="13.5" style="8" bestFit="1" customWidth="1"/>
    <col min="13322" max="13322" width="15.125" style="8" bestFit="1" customWidth="1"/>
    <col min="13323" max="13323" width="19.75" style="8" bestFit="1" customWidth="1"/>
    <col min="13324" max="13324" width="13.5" style="8" bestFit="1" customWidth="1"/>
    <col min="13325" max="13325" width="11.75" style="8" bestFit="1" customWidth="1"/>
    <col min="13326" max="13327" width="10" style="8" bestFit="1" customWidth="1"/>
    <col min="13328" max="13328" width="11" style="8" bestFit="1" customWidth="1"/>
    <col min="13329" max="13329" width="7.125" style="8" bestFit="1" customWidth="1"/>
    <col min="13330" max="13568" width="8.875" style="8"/>
    <col min="13569" max="13569" width="2.625" style="8" customWidth="1"/>
    <col min="13570" max="13570" width="15" style="8" bestFit="1" customWidth="1"/>
    <col min="13571" max="13571" width="12.75" style="8" bestFit="1" customWidth="1"/>
    <col min="13572" max="13572" width="11.75" style="8" bestFit="1" customWidth="1"/>
    <col min="13573" max="13573" width="34.125" style="8" bestFit="1" customWidth="1"/>
    <col min="13574" max="13576" width="10" style="8" bestFit="1" customWidth="1"/>
    <col min="13577" max="13577" width="13.5" style="8" bestFit="1" customWidth="1"/>
    <col min="13578" max="13578" width="15.125" style="8" bestFit="1" customWidth="1"/>
    <col min="13579" max="13579" width="19.75" style="8" bestFit="1" customWidth="1"/>
    <col min="13580" max="13580" width="13.5" style="8" bestFit="1" customWidth="1"/>
    <col min="13581" max="13581" width="11.75" style="8" bestFit="1" customWidth="1"/>
    <col min="13582" max="13583" width="10" style="8" bestFit="1" customWidth="1"/>
    <col min="13584" max="13584" width="11" style="8" bestFit="1" customWidth="1"/>
    <col min="13585" max="13585" width="7.125" style="8" bestFit="1" customWidth="1"/>
    <col min="13586" max="13824" width="8.875" style="8"/>
    <col min="13825" max="13825" width="2.625" style="8" customWidth="1"/>
    <col min="13826" max="13826" width="15" style="8" bestFit="1" customWidth="1"/>
    <col min="13827" max="13827" width="12.75" style="8" bestFit="1" customWidth="1"/>
    <col min="13828" max="13828" width="11.75" style="8" bestFit="1" customWidth="1"/>
    <col min="13829" max="13829" width="34.125" style="8" bestFit="1" customWidth="1"/>
    <col min="13830" max="13832" width="10" style="8" bestFit="1" customWidth="1"/>
    <col min="13833" max="13833" width="13.5" style="8" bestFit="1" customWidth="1"/>
    <col min="13834" max="13834" width="15.125" style="8" bestFit="1" customWidth="1"/>
    <col min="13835" max="13835" width="19.75" style="8" bestFit="1" customWidth="1"/>
    <col min="13836" max="13836" width="13.5" style="8" bestFit="1" customWidth="1"/>
    <col min="13837" max="13837" width="11.75" style="8" bestFit="1" customWidth="1"/>
    <col min="13838" max="13839" width="10" style="8" bestFit="1" customWidth="1"/>
    <col min="13840" max="13840" width="11" style="8" bestFit="1" customWidth="1"/>
    <col min="13841" max="13841" width="7.125" style="8" bestFit="1" customWidth="1"/>
    <col min="13842" max="14080" width="8.875" style="8"/>
    <col min="14081" max="14081" width="2.625" style="8" customWidth="1"/>
    <col min="14082" max="14082" width="15" style="8" bestFit="1" customWidth="1"/>
    <col min="14083" max="14083" width="12.75" style="8" bestFit="1" customWidth="1"/>
    <col min="14084" max="14084" width="11.75" style="8" bestFit="1" customWidth="1"/>
    <col min="14085" max="14085" width="34.125" style="8" bestFit="1" customWidth="1"/>
    <col min="14086" max="14088" width="10" style="8" bestFit="1" customWidth="1"/>
    <col min="14089" max="14089" width="13.5" style="8" bestFit="1" customWidth="1"/>
    <col min="14090" max="14090" width="15.125" style="8" bestFit="1" customWidth="1"/>
    <col min="14091" max="14091" width="19.75" style="8" bestFit="1" customWidth="1"/>
    <col min="14092" max="14092" width="13.5" style="8" bestFit="1" customWidth="1"/>
    <col min="14093" max="14093" width="11.75" style="8" bestFit="1" customWidth="1"/>
    <col min="14094" max="14095" width="10" style="8" bestFit="1" customWidth="1"/>
    <col min="14096" max="14096" width="11" style="8" bestFit="1" customWidth="1"/>
    <col min="14097" max="14097" width="7.125" style="8" bestFit="1" customWidth="1"/>
    <col min="14098" max="14336" width="8.875" style="8"/>
    <col min="14337" max="14337" width="2.625" style="8" customWidth="1"/>
    <col min="14338" max="14338" width="15" style="8" bestFit="1" customWidth="1"/>
    <col min="14339" max="14339" width="12.75" style="8" bestFit="1" customWidth="1"/>
    <col min="14340" max="14340" width="11.75" style="8" bestFit="1" customWidth="1"/>
    <col min="14341" max="14341" width="34.125" style="8" bestFit="1" customWidth="1"/>
    <col min="14342" max="14344" width="10" style="8" bestFit="1" customWidth="1"/>
    <col min="14345" max="14345" width="13.5" style="8" bestFit="1" customWidth="1"/>
    <col min="14346" max="14346" width="15.125" style="8" bestFit="1" customWidth="1"/>
    <col min="14347" max="14347" width="19.75" style="8" bestFit="1" customWidth="1"/>
    <col min="14348" max="14348" width="13.5" style="8" bestFit="1" customWidth="1"/>
    <col min="14349" max="14349" width="11.75" style="8" bestFit="1" customWidth="1"/>
    <col min="14350" max="14351" width="10" style="8" bestFit="1" customWidth="1"/>
    <col min="14352" max="14352" width="11" style="8" bestFit="1" customWidth="1"/>
    <col min="14353" max="14353" width="7.125" style="8" bestFit="1" customWidth="1"/>
    <col min="14354" max="14592" width="8.875" style="8"/>
    <col min="14593" max="14593" width="2.625" style="8" customWidth="1"/>
    <col min="14594" max="14594" width="15" style="8" bestFit="1" customWidth="1"/>
    <col min="14595" max="14595" width="12.75" style="8" bestFit="1" customWidth="1"/>
    <col min="14596" max="14596" width="11.75" style="8" bestFit="1" customWidth="1"/>
    <col min="14597" max="14597" width="34.125" style="8" bestFit="1" customWidth="1"/>
    <col min="14598" max="14600" width="10" style="8" bestFit="1" customWidth="1"/>
    <col min="14601" max="14601" width="13.5" style="8" bestFit="1" customWidth="1"/>
    <col min="14602" max="14602" width="15.125" style="8" bestFit="1" customWidth="1"/>
    <col min="14603" max="14603" width="19.75" style="8" bestFit="1" customWidth="1"/>
    <col min="14604" max="14604" width="13.5" style="8" bestFit="1" customWidth="1"/>
    <col min="14605" max="14605" width="11.75" style="8" bestFit="1" customWidth="1"/>
    <col min="14606" max="14607" width="10" style="8" bestFit="1" customWidth="1"/>
    <col min="14608" max="14608" width="11" style="8" bestFit="1" customWidth="1"/>
    <col min="14609" max="14609" width="7.125" style="8" bestFit="1" customWidth="1"/>
    <col min="14610" max="14848" width="8.875" style="8"/>
    <col min="14849" max="14849" width="2.625" style="8" customWidth="1"/>
    <col min="14850" max="14850" width="15" style="8" bestFit="1" customWidth="1"/>
    <col min="14851" max="14851" width="12.75" style="8" bestFit="1" customWidth="1"/>
    <col min="14852" max="14852" width="11.75" style="8" bestFit="1" customWidth="1"/>
    <col min="14853" max="14853" width="34.125" style="8" bestFit="1" customWidth="1"/>
    <col min="14854" max="14856" width="10" style="8" bestFit="1" customWidth="1"/>
    <col min="14857" max="14857" width="13.5" style="8" bestFit="1" customWidth="1"/>
    <col min="14858" max="14858" width="15.125" style="8" bestFit="1" customWidth="1"/>
    <col min="14859" max="14859" width="19.75" style="8" bestFit="1" customWidth="1"/>
    <col min="14860" max="14860" width="13.5" style="8" bestFit="1" customWidth="1"/>
    <col min="14861" max="14861" width="11.75" style="8" bestFit="1" customWidth="1"/>
    <col min="14862" max="14863" width="10" style="8" bestFit="1" customWidth="1"/>
    <col min="14864" max="14864" width="11" style="8" bestFit="1" customWidth="1"/>
    <col min="14865" max="14865" width="7.125" style="8" bestFit="1" customWidth="1"/>
    <col min="14866" max="15104" width="8.875" style="8"/>
    <col min="15105" max="15105" width="2.625" style="8" customWidth="1"/>
    <col min="15106" max="15106" width="15" style="8" bestFit="1" customWidth="1"/>
    <col min="15107" max="15107" width="12.75" style="8" bestFit="1" customWidth="1"/>
    <col min="15108" max="15108" width="11.75" style="8" bestFit="1" customWidth="1"/>
    <col min="15109" max="15109" width="34.125" style="8" bestFit="1" customWidth="1"/>
    <col min="15110" max="15112" width="10" style="8" bestFit="1" customWidth="1"/>
    <col min="15113" max="15113" width="13.5" style="8" bestFit="1" customWidth="1"/>
    <col min="15114" max="15114" width="15.125" style="8" bestFit="1" customWidth="1"/>
    <col min="15115" max="15115" width="19.75" style="8" bestFit="1" customWidth="1"/>
    <col min="15116" max="15116" width="13.5" style="8" bestFit="1" customWidth="1"/>
    <col min="15117" max="15117" width="11.75" style="8" bestFit="1" customWidth="1"/>
    <col min="15118" max="15119" width="10" style="8" bestFit="1" customWidth="1"/>
    <col min="15120" max="15120" width="11" style="8" bestFit="1" customWidth="1"/>
    <col min="15121" max="15121" width="7.125" style="8" bestFit="1" customWidth="1"/>
    <col min="15122" max="15360" width="8.875" style="8"/>
    <col min="15361" max="15361" width="2.625" style="8" customWidth="1"/>
    <col min="15362" max="15362" width="15" style="8" bestFit="1" customWidth="1"/>
    <col min="15363" max="15363" width="12.75" style="8" bestFit="1" customWidth="1"/>
    <col min="15364" max="15364" width="11.75" style="8" bestFit="1" customWidth="1"/>
    <col min="15365" max="15365" width="34.125" style="8" bestFit="1" customWidth="1"/>
    <col min="15366" max="15368" width="10" style="8" bestFit="1" customWidth="1"/>
    <col min="15369" max="15369" width="13.5" style="8" bestFit="1" customWidth="1"/>
    <col min="15370" max="15370" width="15.125" style="8" bestFit="1" customWidth="1"/>
    <col min="15371" max="15371" width="19.75" style="8" bestFit="1" customWidth="1"/>
    <col min="15372" max="15372" width="13.5" style="8" bestFit="1" customWidth="1"/>
    <col min="15373" max="15373" width="11.75" style="8" bestFit="1" customWidth="1"/>
    <col min="15374" max="15375" width="10" style="8" bestFit="1" customWidth="1"/>
    <col min="15376" max="15376" width="11" style="8" bestFit="1" customWidth="1"/>
    <col min="15377" max="15377" width="7.125" style="8" bestFit="1" customWidth="1"/>
    <col min="15378" max="15616" width="8.875" style="8"/>
    <col min="15617" max="15617" width="2.625" style="8" customWidth="1"/>
    <col min="15618" max="15618" width="15" style="8" bestFit="1" customWidth="1"/>
    <col min="15619" max="15619" width="12.75" style="8" bestFit="1" customWidth="1"/>
    <col min="15620" max="15620" width="11.75" style="8" bestFit="1" customWidth="1"/>
    <col min="15621" max="15621" width="34.125" style="8" bestFit="1" customWidth="1"/>
    <col min="15622" max="15624" width="10" style="8" bestFit="1" customWidth="1"/>
    <col min="15625" max="15625" width="13.5" style="8" bestFit="1" customWidth="1"/>
    <col min="15626" max="15626" width="15.125" style="8" bestFit="1" customWidth="1"/>
    <col min="15627" max="15627" width="19.75" style="8" bestFit="1" customWidth="1"/>
    <col min="15628" max="15628" width="13.5" style="8" bestFit="1" customWidth="1"/>
    <col min="15629" max="15629" width="11.75" style="8" bestFit="1" customWidth="1"/>
    <col min="15630" max="15631" width="10" style="8" bestFit="1" customWidth="1"/>
    <col min="15632" max="15632" width="11" style="8" bestFit="1" customWidth="1"/>
    <col min="15633" max="15633" width="7.125" style="8" bestFit="1" customWidth="1"/>
    <col min="15634" max="15872" width="8.875" style="8"/>
    <col min="15873" max="15873" width="2.625" style="8" customWidth="1"/>
    <col min="15874" max="15874" width="15" style="8" bestFit="1" customWidth="1"/>
    <col min="15875" max="15875" width="12.75" style="8" bestFit="1" customWidth="1"/>
    <col min="15876" max="15876" width="11.75" style="8" bestFit="1" customWidth="1"/>
    <col min="15877" max="15877" width="34.125" style="8" bestFit="1" customWidth="1"/>
    <col min="15878" max="15880" width="10" style="8" bestFit="1" customWidth="1"/>
    <col min="15881" max="15881" width="13.5" style="8" bestFit="1" customWidth="1"/>
    <col min="15882" max="15882" width="15.125" style="8" bestFit="1" customWidth="1"/>
    <col min="15883" max="15883" width="19.75" style="8" bestFit="1" customWidth="1"/>
    <col min="15884" max="15884" width="13.5" style="8" bestFit="1" customWidth="1"/>
    <col min="15885" max="15885" width="11.75" style="8" bestFit="1" customWidth="1"/>
    <col min="15886" max="15887" width="10" style="8" bestFit="1" customWidth="1"/>
    <col min="15888" max="15888" width="11" style="8" bestFit="1" customWidth="1"/>
    <col min="15889" max="15889" width="7.125" style="8" bestFit="1" customWidth="1"/>
    <col min="15890" max="16128" width="8.875" style="8"/>
    <col min="16129" max="16129" width="2.625" style="8" customWidth="1"/>
    <col min="16130" max="16130" width="15" style="8" bestFit="1" customWidth="1"/>
    <col min="16131" max="16131" width="12.75" style="8" bestFit="1" customWidth="1"/>
    <col min="16132" max="16132" width="11.75" style="8" bestFit="1" customWidth="1"/>
    <col min="16133" max="16133" width="34.125" style="8" bestFit="1" customWidth="1"/>
    <col min="16134" max="16136" width="10" style="8" bestFit="1" customWidth="1"/>
    <col min="16137" max="16137" width="13.5" style="8" bestFit="1" customWidth="1"/>
    <col min="16138" max="16138" width="15.125" style="8" bestFit="1" customWidth="1"/>
    <col min="16139" max="16139" width="19.75" style="8" bestFit="1" customWidth="1"/>
    <col min="16140" max="16140" width="13.5" style="8" bestFit="1" customWidth="1"/>
    <col min="16141" max="16141" width="11.75" style="8" bestFit="1" customWidth="1"/>
    <col min="16142" max="16143" width="10" style="8" bestFit="1" customWidth="1"/>
    <col min="16144" max="16144" width="11" style="8" bestFit="1" customWidth="1"/>
    <col min="16145" max="16145" width="7.125" style="8" bestFit="1" customWidth="1"/>
    <col min="16146" max="16384" width="8.875" style="8"/>
  </cols>
  <sheetData>
    <row r="2" spans="2:17" ht="20.100000000000001" customHeight="1">
      <c r="B2" s="866" t="s">
        <v>0</v>
      </c>
      <c r="C2" s="866"/>
      <c r="D2" s="866"/>
      <c r="E2" s="2" t="s">
        <v>4657</v>
      </c>
      <c r="G2" s="4" t="s">
        <v>2</v>
      </c>
      <c r="H2" s="5"/>
      <c r="I2" s="6"/>
      <c r="J2" s="7">
        <f>SUM(H:H)</f>
        <v>146046</v>
      </c>
    </row>
    <row r="3" spans="2:17" ht="20.100000000000001" customHeight="1">
      <c r="B3" s="866" t="s">
        <v>3</v>
      </c>
      <c r="C3" s="866"/>
      <c r="D3" s="866"/>
      <c r="E3" s="13" t="s">
        <v>4561</v>
      </c>
    </row>
    <row r="4" spans="2:17" ht="20.100000000000001" customHeight="1">
      <c r="B4" s="866" t="s">
        <v>5</v>
      </c>
      <c r="C4" s="866"/>
      <c r="D4" s="866"/>
      <c r="E4" s="13">
        <v>177139</v>
      </c>
    </row>
    <row r="5" spans="2:17" ht="20.100000000000001" customHeight="1">
      <c r="B5" s="866" t="s">
        <v>6</v>
      </c>
      <c r="C5" s="866"/>
      <c r="D5" s="866"/>
      <c r="E5" s="17">
        <v>43987</v>
      </c>
    </row>
    <row r="6" spans="2:17" ht="20.100000000000001" customHeight="1">
      <c r="B6" s="866" t="s">
        <v>7</v>
      </c>
      <c r="C6" s="866"/>
      <c r="D6" s="866"/>
      <c r="E6" s="17"/>
    </row>
    <row r="8" spans="2:17" s="9" customFormat="1" ht="19.899999999999999" customHeight="1">
      <c r="B8" s="21" t="s">
        <v>8</v>
      </c>
      <c r="C8" s="21" t="s">
        <v>9</v>
      </c>
      <c r="D8" s="21" t="s">
        <v>10</v>
      </c>
      <c r="E8" s="22" t="s">
        <v>11</v>
      </c>
      <c r="F8" s="24" t="s">
        <v>12</v>
      </c>
      <c r="G8" s="24" t="s">
        <v>13</v>
      </c>
      <c r="H8" s="1502" t="s">
        <v>14</v>
      </c>
      <c r="I8" s="167" t="s">
        <v>15</v>
      </c>
      <c r="J8" s="22" t="s">
        <v>16</v>
      </c>
      <c r="K8" s="22" t="s">
        <v>17</v>
      </c>
      <c r="L8" s="22" t="s">
        <v>18</v>
      </c>
      <c r="M8" s="25" t="s">
        <v>19</v>
      </c>
      <c r="N8" s="21" t="s">
        <v>20</v>
      </c>
      <c r="O8" s="22" t="s">
        <v>21</v>
      </c>
      <c r="P8" s="25" t="s">
        <v>22</v>
      </c>
      <c r="Q8" s="26" t="s">
        <v>23</v>
      </c>
    </row>
    <row r="9" spans="2:17" s="73" customFormat="1" ht="19.899999999999999" customHeight="1">
      <c r="B9" s="65">
        <v>1</v>
      </c>
      <c r="C9" s="952" t="s">
        <v>2849</v>
      </c>
      <c r="D9" s="952" t="s">
        <v>2849</v>
      </c>
      <c r="E9" s="78" t="s">
        <v>2850</v>
      </c>
      <c r="F9" s="52">
        <v>1</v>
      </c>
      <c r="G9" s="52"/>
      <c r="H9" s="52"/>
      <c r="I9" s="283"/>
      <c r="J9" s="519" t="s">
        <v>4658</v>
      </c>
      <c r="K9" s="932"/>
      <c r="L9" s="933"/>
      <c r="M9" s="1453"/>
      <c r="N9" s="952"/>
      <c r="O9" s="1099"/>
      <c r="P9" s="1453"/>
      <c r="Q9" s="1454"/>
    </row>
    <row r="10" spans="2:17" s="73" customFormat="1" ht="19.899999999999999" customHeight="1">
      <c r="B10" s="65">
        <v>2</v>
      </c>
      <c r="C10" s="952" t="s">
        <v>2849</v>
      </c>
      <c r="D10" s="952" t="s">
        <v>2849</v>
      </c>
      <c r="E10" s="78" t="s">
        <v>4659</v>
      </c>
      <c r="F10" s="52">
        <v>1</v>
      </c>
      <c r="G10" s="52">
        <v>44930</v>
      </c>
      <c r="H10" s="52">
        <f t="shared" ref="H10:H18" si="0">F10*G10</f>
        <v>44930</v>
      </c>
      <c r="I10" s="1503"/>
      <c r="J10" s="932" t="s">
        <v>141</v>
      </c>
      <c r="K10" s="932" t="s">
        <v>4660</v>
      </c>
      <c r="L10" s="933"/>
      <c r="M10" s="1453">
        <v>43945</v>
      </c>
      <c r="N10" s="952"/>
      <c r="O10" s="1099">
        <v>43959</v>
      </c>
      <c r="P10" s="1453">
        <v>43959</v>
      </c>
      <c r="Q10" s="1454">
        <v>43959</v>
      </c>
    </row>
    <row r="11" spans="2:17" s="73" customFormat="1" ht="19.899999999999999" customHeight="1">
      <c r="B11" s="65"/>
      <c r="C11" s="952" t="s">
        <v>2849</v>
      </c>
      <c r="D11" s="952" t="s">
        <v>2849</v>
      </c>
      <c r="E11" s="78" t="s">
        <v>4661</v>
      </c>
      <c r="F11" s="52">
        <v>1</v>
      </c>
      <c r="G11" s="52">
        <v>10000</v>
      </c>
      <c r="H11" s="52">
        <f t="shared" si="0"/>
        <v>10000</v>
      </c>
      <c r="I11" s="1503"/>
      <c r="J11" s="932" t="s">
        <v>141</v>
      </c>
      <c r="K11" s="932"/>
      <c r="L11" s="933"/>
      <c r="M11" s="1453">
        <v>43945</v>
      </c>
      <c r="N11" s="952"/>
      <c r="O11" s="1099">
        <v>43959</v>
      </c>
      <c r="P11" s="1453">
        <v>43959</v>
      </c>
      <c r="Q11" s="1454">
        <v>43959</v>
      </c>
    </row>
    <row r="12" spans="2:17" s="73" customFormat="1" ht="19.899999999999999" customHeight="1">
      <c r="B12" s="65"/>
      <c r="C12" s="952" t="s">
        <v>2849</v>
      </c>
      <c r="D12" s="952" t="s">
        <v>2849</v>
      </c>
      <c r="E12" s="78" t="s">
        <v>4662</v>
      </c>
      <c r="F12" s="52">
        <v>1</v>
      </c>
      <c r="G12" s="52">
        <v>13420</v>
      </c>
      <c r="H12" s="52">
        <f t="shared" si="0"/>
        <v>13420</v>
      </c>
      <c r="I12" s="1503"/>
      <c r="J12" s="932" t="s">
        <v>141</v>
      </c>
      <c r="K12" s="932" t="s">
        <v>4663</v>
      </c>
      <c r="L12" s="933"/>
      <c r="M12" s="1453">
        <v>43945</v>
      </c>
      <c r="N12" s="952"/>
      <c r="O12" s="1099">
        <v>43959</v>
      </c>
      <c r="P12" s="1453">
        <v>43959</v>
      </c>
      <c r="Q12" s="1454">
        <v>43959</v>
      </c>
    </row>
    <row r="13" spans="2:17" s="73" customFormat="1" ht="19.899999999999999" customHeight="1">
      <c r="B13" s="65"/>
      <c r="C13" s="952" t="s">
        <v>2849</v>
      </c>
      <c r="D13" s="952" t="s">
        <v>2849</v>
      </c>
      <c r="E13" s="1504" t="s">
        <v>4664</v>
      </c>
      <c r="F13" s="1505">
        <v>1</v>
      </c>
      <c r="G13" s="1505">
        <v>31500</v>
      </c>
      <c r="H13" s="52">
        <f t="shared" si="0"/>
        <v>31500</v>
      </c>
      <c r="I13" s="1123"/>
      <c r="J13" s="932" t="s">
        <v>141</v>
      </c>
      <c r="K13" s="932"/>
      <c r="L13" s="933"/>
      <c r="M13" s="1453">
        <v>43945</v>
      </c>
      <c r="N13" s="952"/>
      <c r="O13" s="1099">
        <v>43959</v>
      </c>
      <c r="P13" s="1453">
        <v>43959</v>
      </c>
      <c r="Q13" s="1454">
        <v>43959</v>
      </c>
    </row>
    <row r="14" spans="2:17" s="73" customFormat="1" ht="19.899999999999999" customHeight="1">
      <c r="B14" s="65">
        <v>2</v>
      </c>
      <c r="C14" s="952" t="s">
        <v>2849</v>
      </c>
      <c r="D14" s="952" t="s">
        <v>2849</v>
      </c>
      <c r="E14" s="932" t="s">
        <v>4665</v>
      </c>
      <c r="F14" s="1505">
        <v>1</v>
      </c>
      <c r="G14" s="1505">
        <v>14000</v>
      </c>
      <c r="H14" s="52">
        <f t="shared" si="0"/>
        <v>14000</v>
      </c>
      <c r="I14" s="1123"/>
      <c r="J14" s="932" t="s">
        <v>141</v>
      </c>
      <c r="K14" s="932"/>
      <c r="L14" s="933"/>
      <c r="M14" s="1453">
        <v>43945</v>
      </c>
      <c r="N14" s="952"/>
      <c r="O14" s="1099">
        <v>43959</v>
      </c>
      <c r="P14" s="1453">
        <v>43959</v>
      </c>
      <c r="Q14" s="1454">
        <v>43959</v>
      </c>
    </row>
    <row r="15" spans="2:17" s="73" customFormat="1" ht="20.100000000000001" customHeight="1">
      <c r="B15" s="65">
        <v>3</v>
      </c>
      <c r="C15" s="952" t="s">
        <v>2849</v>
      </c>
      <c r="D15" s="952" t="s">
        <v>2849</v>
      </c>
      <c r="E15" s="932" t="s">
        <v>4666</v>
      </c>
      <c r="F15" s="1505">
        <v>1</v>
      </c>
      <c r="G15" s="1506"/>
      <c r="H15" s="52">
        <f t="shared" si="0"/>
        <v>0</v>
      </c>
      <c r="I15" s="1507"/>
      <c r="J15" s="519" t="s">
        <v>4667</v>
      </c>
      <c r="K15" s="285"/>
      <c r="L15" s="933"/>
      <c r="M15" s="1453"/>
      <c r="N15" s="952"/>
      <c r="O15" s="1099"/>
      <c r="P15" s="1453"/>
      <c r="Q15" s="1454"/>
    </row>
    <row r="16" spans="2:17" s="73" customFormat="1" ht="20.100000000000001" customHeight="1">
      <c r="B16" s="65">
        <v>5</v>
      </c>
      <c r="C16" s="952" t="s">
        <v>2849</v>
      </c>
      <c r="D16" s="952" t="s">
        <v>2849</v>
      </c>
      <c r="E16" s="932" t="s">
        <v>4668</v>
      </c>
      <c r="F16" s="1505">
        <v>1</v>
      </c>
      <c r="G16" s="1506">
        <v>30000</v>
      </c>
      <c r="H16" s="52">
        <f t="shared" si="0"/>
        <v>30000</v>
      </c>
      <c r="I16" s="1507"/>
      <c r="J16" s="932" t="s">
        <v>141</v>
      </c>
      <c r="K16" s="285"/>
      <c r="L16" s="933"/>
      <c r="M16" s="1453">
        <v>43945</v>
      </c>
      <c r="N16" s="952"/>
      <c r="O16" s="1099">
        <v>43959</v>
      </c>
      <c r="P16" s="1453">
        <v>43959</v>
      </c>
      <c r="Q16" s="1454">
        <v>43959</v>
      </c>
    </row>
    <row r="17" spans="2:17" s="73" customFormat="1" ht="19.899999999999999" customHeight="1">
      <c r="B17" s="65"/>
      <c r="C17" s="952"/>
      <c r="D17" s="952"/>
      <c r="E17" s="932"/>
      <c r="F17" s="1505"/>
      <c r="G17" s="1505"/>
      <c r="H17" s="52"/>
      <c r="I17" s="1123"/>
      <c r="J17" s="443"/>
      <c r="K17" s="932"/>
      <c r="L17" s="933"/>
      <c r="M17" s="1453"/>
      <c r="N17" s="952"/>
      <c r="O17" s="1099"/>
      <c r="P17" s="1453"/>
      <c r="Q17" s="1454"/>
    </row>
    <row r="18" spans="2:17" s="73" customFormat="1" ht="20.100000000000001" customHeight="1">
      <c r="B18" s="65">
        <v>4</v>
      </c>
      <c r="C18" s="952" t="s">
        <v>35</v>
      </c>
      <c r="D18" s="952" t="s">
        <v>35</v>
      </c>
      <c r="E18" s="1504" t="s">
        <v>1442</v>
      </c>
      <c r="F18" s="1505">
        <v>1</v>
      </c>
      <c r="G18" s="1506">
        <v>2196</v>
      </c>
      <c r="H18" s="52">
        <f t="shared" si="0"/>
        <v>2196</v>
      </c>
      <c r="I18" s="1507"/>
      <c r="J18" s="1508"/>
      <c r="K18" s="285"/>
      <c r="L18" s="933"/>
      <c r="M18" s="1453"/>
      <c r="N18" s="952"/>
      <c r="O18" s="1099"/>
      <c r="P18" s="1453"/>
      <c r="Q18" s="1454"/>
    </row>
    <row r="19" spans="2:17" s="73" customFormat="1" ht="19.899999999999999" customHeight="1">
      <c r="B19" s="957"/>
      <c r="C19" s="952"/>
      <c r="D19" s="952"/>
      <c r="E19" s="932"/>
      <c r="F19" s="1505"/>
      <c r="G19" s="1505"/>
      <c r="H19" s="1505"/>
      <c r="I19" s="1123"/>
      <c r="J19" s="443"/>
      <c r="K19" s="932"/>
      <c r="L19" s="933"/>
      <c r="M19" s="1453"/>
      <c r="N19" s="952"/>
      <c r="O19" s="1099"/>
      <c r="P19" s="1453"/>
      <c r="Q19" s="1454"/>
    </row>
    <row r="20" spans="2:17" s="9" customFormat="1" ht="19.899999999999999" customHeight="1">
      <c r="B20" s="21"/>
      <c r="C20" s="21"/>
      <c r="D20" s="21"/>
      <c r="E20" s="22"/>
      <c r="F20" s="28"/>
      <c r="G20" s="28"/>
      <c r="H20" s="28"/>
      <c r="I20" s="167"/>
      <c r="J20" s="22"/>
      <c r="K20" s="22"/>
      <c r="L20" s="22"/>
      <c r="M20" s="25"/>
      <c r="N20" s="21"/>
      <c r="O20" s="22"/>
      <c r="P20" s="25"/>
      <c r="Q20" s="26"/>
    </row>
  </sheetData>
  <autoFilter ref="B8:O20" xr:uid="{5E50B182-46BB-4847-B9AF-2D0181F454E0}"/>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241E5-15EC-4F62-8FBB-06FA182A3DB4}">
  <dimension ref="B2:Q21"/>
  <sheetViews>
    <sheetView zoomScale="85" zoomScaleNormal="85" workbookViewId="0">
      <pane xSplit="10" ySplit="8" topLeftCell="K9" activePane="bottomRight" state="frozen"/>
      <selection pane="topRight" activeCell="K1" sqref="K1"/>
      <selection pane="bottomLeft" activeCell="A9" sqref="A9"/>
      <selection pane="bottomRight" activeCell="Q13" sqref="Q13"/>
    </sheetView>
  </sheetViews>
  <sheetFormatPr defaultRowHeight="18.75"/>
  <cols>
    <col min="1" max="1" width="2.625" style="8" customWidth="1"/>
    <col min="2" max="2" width="5.125" style="9" customWidth="1"/>
    <col min="3" max="3" width="21.75" style="8" bestFit="1" customWidth="1"/>
    <col min="4" max="4" width="12.625" style="8" customWidth="1"/>
    <col min="5" max="5" width="35.625" style="8" customWidth="1"/>
    <col min="6" max="6" width="6.25" style="8" customWidth="1"/>
    <col min="7" max="7" width="9.875" style="274" bestFit="1" customWidth="1"/>
    <col min="8" max="8" width="9.875" style="8" bestFit="1" customWidth="1"/>
    <col min="9" max="9" width="5.75" style="3" customWidth="1"/>
    <col min="10" max="10" width="30.625" style="8" customWidth="1"/>
    <col min="11" max="11" width="11.375" style="8" customWidth="1"/>
    <col min="12" max="12" width="6.625" style="9" customWidth="1"/>
    <col min="13" max="13" width="22.75" style="9" bestFit="1" customWidth="1"/>
    <col min="14" max="14" width="6.375" style="8" customWidth="1"/>
    <col min="15" max="15" width="13.25" style="3" customWidth="1"/>
    <col min="16" max="16" width="14.5" style="97" customWidth="1"/>
    <col min="17" max="17" width="15.625" style="97" customWidth="1"/>
    <col min="18" max="256" width="9" style="8"/>
    <col min="257" max="257" width="2.625" style="8" customWidth="1"/>
    <col min="258" max="258" width="5.125" style="8" customWidth="1"/>
    <col min="259" max="259" width="21.75" style="8" bestFit="1" customWidth="1"/>
    <col min="260" max="260" width="12.625" style="8" customWidth="1"/>
    <col min="261" max="261" width="35.625" style="8" customWidth="1"/>
    <col min="262" max="262" width="6.25" style="8" customWidth="1"/>
    <col min="263" max="264" width="9.875" style="8" bestFit="1" customWidth="1"/>
    <col min="265" max="265" width="5.75" style="8" customWidth="1"/>
    <col min="266" max="266" width="30.625" style="8" customWidth="1"/>
    <col min="267" max="267" width="11.375" style="8" customWidth="1"/>
    <col min="268" max="268" width="6.625" style="8" customWidth="1"/>
    <col min="269" max="269" width="22.75" style="8" bestFit="1"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125" style="8" customWidth="1"/>
    <col min="515" max="515" width="21.75" style="8" bestFit="1" customWidth="1"/>
    <col min="516" max="516" width="12.625" style="8" customWidth="1"/>
    <col min="517" max="517" width="35.625" style="8" customWidth="1"/>
    <col min="518" max="518" width="6.25" style="8" customWidth="1"/>
    <col min="519" max="520" width="9.875" style="8" bestFit="1" customWidth="1"/>
    <col min="521" max="521" width="5.75" style="8" customWidth="1"/>
    <col min="522" max="522" width="30.625" style="8" customWidth="1"/>
    <col min="523" max="523" width="11.375" style="8" customWidth="1"/>
    <col min="524" max="524" width="6.625" style="8" customWidth="1"/>
    <col min="525" max="525" width="22.75" style="8" bestFit="1"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125" style="8" customWidth="1"/>
    <col min="771" max="771" width="21.75" style="8" bestFit="1" customWidth="1"/>
    <col min="772" max="772" width="12.625" style="8" customWidth="1"/>
    <col min="773" max="773" width="35.625" style="8" customWidth="1"/>
    <col min="774" max="774" width="6.25" style="8" customWidth="1"/>
    <col min="775" max="776" width="9.875" style="8" bestFit="1" customWidth="1"/>
    <col min="777" max="777" width="5.75" style="8" customWidth="1"/>
    <col min="778" max="778" width="30.625" style="8" customWidth="1"/>
    <col min="779" max="779" width="11.375" style="8" customWidth="1"/>
    <col min="780" max="780" width="6.625" style="8" customWidth="1"/>
    <col min="781" max="781" width="22.75" style="8" bestFit="1"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125" style="8" customWidth="1"/>
    <col min="1027" max="1027" width="21.75" style="8" bestFit="1" customWidth="1"/>
    <col min="1028" max="1028" width="12.625" style="8" customWidth="1"/>
    <col min="1029" max="1029" width="35.625" style="8" customWidth="1"/>
    <col min="1030" max="1030" width="6.25" style="8" customWidth="1"/>
    <col min="1031" max="1032" width="9.875" style="8" bestFit="1" customWidth="1"/>
    <col min="1033" max="1033" width="5.75" style="8" customWidth="1"/>
    <col min="1034" max="1034" width="30.625" style="8" customWidth="1"/>
    <col min="1035" max="1035" width="11.375" style="8" customWidth="1"/>
    <col min="1036" max="1036" width="6.625" style="8" customWidth="1"/>
    <col min="1037" max="1037" width="22.75" style="8" bestFit="1"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125" style="8" customWidth="1"/>
    <col min="1283" max="1283" width="21.75" style="8" bestFit="1" customWidth="1"/>
    <col min="1284" max="1284" width="12.625" style="8" customWidth="1"/>
    <col min="1285" max="1285" width="35.625" style="8" customWidth="1"/>
    <col min="1286" max="1286" width="6.25" style="8" customWidth="1"/>
    <col min="1287" max="1288" width="9.875" style="8" bestFit="1" customWidth="1"/>
    <col min="1289" max="1289" width="5.75" style="8" customWidth="1"/>
    <col min="1290" max="1290" width="30.625" style="8" customWidth="1"/>
    <col min="1291" max="1291" width="11.375" style="8" customWidth="1"/>
    <col min="1292" max="1292" width="6.625" style="8" customWidth="1"/>
    <col min="1293" max="1293" width="22.75" style="8" bestFit="1"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125" style="8" customWidth="1"/>
    <col min="1539" max="1539" width="21.75" style="8" bestFit="1" customWidth="1"/>
    <col min="1540" max="1540" width="12.625" style="8" customWidth="1"/>
    <col min="1541" max="1541" width="35.625" style="8" customWidth="1"/>
    <col min="1542" max="1542" width="6.25" style="8" customWidth="1"/>
    <col min="1543" max="1544" width="9.875" style="8" bestFit="1" customWidth="1"/>
    <col min="1545" max="1545" width="5.75" style="8" customWidth="1"/>
    <col min="1546" max="1546" width="30.625" style="8" customWidth="1"/>
    <col min="1547" max="1547" width="11.375" style="8" customWidth="1"/>
    <col min="1548" max="1548" width="6.625" style="8" customWidth="1"/>
    <col min="1549" max="1549" width="22.75" style="8" bestFit="1"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125" style="8" customWidth="1"/>
    <col min="1795" max="1795" width="21.75" style="8" bestFit="1" customWidth="1"/>
    <col min="1796" max="1796" width="12.625" style="8" customWidth="1"/>
    <col min="1797" max="1797" width="35.625" style="8" customWidth="1"/>
    <col min="1798" max="1798" width="6.25" style="8" customWidth="1"/>
    <col min="1799" max="1800" width="9.875" style="8" bestFit="1" customWidth="1"/>
    <col min="1801" max="1801" width="5.75" style="8" customWidth="1"/>
    <col min="1802" max="1802" width="30.625" style="8" customWidth="1"/>
    <col min="1803" max="1803" width="11.375" style="8" customWidth="1"/>
    <col min="1804" max="1804" width="6.625" style="8" customWidth="1"/>
    <col min="1805" max="1805" width="22.75" style="8" bestFit="1"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125" style="8" customWidth="1"/>
    <col min="2051" max="2051" width="21.75" style="8" bestFit="1" customWidth="1"/>
    <col min="2052" max="2052" width="12.625" style="8" customWidth="1"/>
    <col min="2053" max="2053" width="35.625" style="8" customWidth="1"/>
    <col min="2054" max="2054" width="6.25" style="8" customWidth="1"/>
    <col min="2055" max="2056" width="9.875" style="8" bestFit="1" customWidth="1"/>
    <col min="2057" max="2057" width="5.75" style="8" customWidth="1"/>
    <col min="2058" max="2058" width="30.625" style="8" customWidth="1"/>
    <col min="2059" max="2059" width="11.375" style="8" customWidth="1"/>
    <col min="2060" max="2060" width="6.625" style="8" customWidth="1"/>
    <col min="2061" max="2061" width="22.75" style="8" bestFit="1"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125" style="8" customWidth="1"/>
    <col min="2307" max="2307" width="21.75" style="8" bestFit="1" customWidth="1"/>
    <col min="2308" max="2308" width="12.625" style="8" customWidth="1"/>
    <col min="2309" max="2309" width="35.625" style="8" customWidth="1"/>
    <col min="2310" max="2310" width="6.25" style="8" customWidth="1"/>
    <col min="2311" max="2312" width="9.875" style="8" bestFit="1" customWidth="1"/>
    <col min="2313" max="2313" width="5.75" style="8" customWidth="1"/>
    <col min="2314" max="2314" width="30.625" style="8" customWidth="1"/>
    <col min="2315" max="2315" width="11.375" style="8" customWidth="1"/>
    <col min="2316" max="2316" width="6.625" style="8" customWidth="1"/>
    <col min="2317" max="2317" width="22.75" style="8" bestFit="1"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125" style="8" customWidth="1"/>
    <col min="2563" max="2563" width="21.75" style="8" bestFit="1" customWidth="1"/>
    <col min="2564" max="2564" width="12.625" style="8" customWidth="1"/>
    <col min="2565" max="2565" width="35.625" style="8" customWidth="1"/>
    <col min="2566" max="2566" width="6.25" style="8" customWidth="1"/>
    <col min="2567" max="2568" width="9.875" style="8" bestFit="1" customWidth="1"/>
    <col min="2569" max="2569" width="5.75" style="8" customWidth="1"/>
    <col min="2570" max="2570" width="30.625" style="8" customWidth="1"/>
    <col min="2571" max="2571" width="11.375" style="8" customWidth="1"/>
    <col min="2572" max="2572" width="6.625" style="8" customWidth="1"/>
    <col min="2573" max="2573" width="22.75" style="8" bestFit="1"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125" style="8" customWidth="1"/>
    <col min="2819" max="2819" width="21.75" style="8" bestFit="1" customWidth="1"/>
    <col min="2820" max="2820" width="12.625" style="8" customWidth="1"/>
    <col min="2821" max="2821" width="35.625" style="8" customWidth="1"/>
    <col min="2822" max="2822" width="6.25" style="8" customWidth="1"/>
    <col min="2823" max="2824" width="9.875" style="8" bestFit="1" customWidth="1"/>
    <col min="2825" max="2825" width="5.75" style="8" customWidth="1"/>
    <col min="2826" max="2826" width="30.625" style="8" customWidth="1"/>
    <col min="2827" max="2827" width="11.375" style="8" customWidth="1"/>
    <col min="2828" max="2828" width="6.625" style="8" customWidth="1"/>
    <col min="2829" max="2829" width="22.75" style="8" bestFit="1"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125" style="8" customWidth="1"/>
    <col min="3075" max="3075" width="21.75" style="8" bestFit="1" customWidth="1"/>
    <col min="3076" max="3076" width="12.625" style="8" customWidth="1"/>
    <col min="3077" max="3077" width="35.625" style="8" customWidth="1"/>
    <col min="3078" max="3078" width="6.25" style="8" customWidth="1"/>
    <col min="3079" max="3080" width="9.875" style="8" bestFit="1" customWidth="1"/>
    <col min="3081" max="3081" width="5.75" style="8" customWidth="1"/>
    <col min="3082" max="3082" width="30.625" style="8" customWidth="1"/>
    <col min="3083" max="3083" width="11.375" style="8" customWidth="1"/>
    <col min="3084" max="3084" width="6.625" style="8" customWidth="1"/>
    <col min="3085" max="3085" width="22.75" style="8" bestFit="1"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125" style="8" customWidth="1"/>
    <col min="3331" max="3331" width="21.75" style="8" bestFit="1" customWidth="1"/>
    <col min="3332" max="3332" width="12.625" style="8" customWidth="1"/>
    <col min="3333" max="3333" width="35.625" style="8" customWidth="1"/>
    <col min="3334" max="3334" width="6.25" style="8" customWidth="1"/>
    <col min="3335" max="3336" width="9.875" style="8" bestFit="1" customWidth="1"/>
    <col min="3337" max="3337" width="5.75" style="8" customWidth="1"/>
    <col min="3338" max="3338" width="30.625" style="8" customWidth="1"/>
    <col min="3339" max="3339" width="11.375" style="8" customWidth="1"/>
    <col min="3340" max="3340" width="6.625" style="8" customWidth="1"/>
    <col min="3341" max="3341" width="22.75" style="8" bestFit="1"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125" style="8" customWidth="1"/>
    <col min="3587" max="3587" width="21.75" style="8" bestFit="1" customWidth="1"/>
    <col min="3588" max="3588" width="12.625" style="8" customWidth="1"/>
    <col min="3589" max="3589" width="35.625" style="8" customWidth="1"/>
    <col min="3590" max="3590" width="6.25" style="8" customWidth="1"/>
    <col min="3591" max="3592" width="9.875" style="8" bestFit="1" customWidth="1"/>
    <col min="3593" max="3593" width="5.75" style="8" customWidth="1"/>
    <col min="3594" max="3594" width="30.625" style="8" customWidth="1"/>
    <col min="3595" max="3595" width="11.375" style="8" customWidth="1"/>
    <col min="3596" max="3596" width="6.625" style="8" customWidth="1"/>
    <col min="3597" max="3597" width="22.75" style="8" bestFit="1"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125" style="8" customWidth="1"/>
    <col min="3843" max="3843" width="21.75" style="8" bestFit="1" customWidth="1"/>
    <col min="3844" max="3844" width="12.625" style="8" customWidth="1"/>
    <col min="3845" max="3845" width="35.625" style="8" customWidth="1"/>
    <col min="3846" max="3846" width="6.25" style="8" customWidth="1"/>
    <col min="3847" max="3848" width="9.875" style="8" bestFit="1" customWidth="1"/>
    <col min="3849" max="3849" width="5.75" style="8" customWidth="1"/>
    <col min="3850" max="3850" width="30.625" style="8" customWidth="1"/>
    <col min="3851" max="3851" width="11.375" style="8" customWidth="1"/>
    <col min="3852" max="3852" width="6.625" style="8" customWidth="1"/>
    <col min="3853" max="3853" width="22.75" style="8" bestFit="1"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125" style="8" customWidth="1"/>
    <col min="4099" max="4099" width="21.75" style="8" bestFit="1" customWidth="1"/>
    <col min="4100" max="4100" width="12.625" style="8" customWidth="1"/>
    <col min="4101" max="4101" width="35.625" style="8" customWidth="1"/>
    <col min="4102" max="4102" width="6.25" style="8" customWidth="1"/>
    <col min="4103" max="4104" width="9.875" style="8" bestFit="1" customWidth="1"/>
    <col min="4105" max="4105" width="5.75" style="8" customWidth="1"/>
    <col min="4106" max="4106" width="30.625" style="8" customWidth="1"/>
    <col min="4107" max="4107" width="11.375" style="8" customWidth="1"/>
    <col min="4108" max="4108" width="6.625" style="8" customWidth="1"/>
    <col min="4109" max="4109" width="22.75" style="8" bestFit="1"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125" style="8" customWidth="1"/>
    <col min="4355" max="4355" width="21.75" style="8" bestFit="1" customWidth="1"/>
    <col min="4356" max="4356" width="12.625" style="8" customWidth="1"/>
    <col min="4357" max="4357" width="35.625" style="8" customWidth="1"/>
    <col min="4358" max="4358" width="6.25" style="8" customWidth="1"/>
    <col min="4359" max="4360" width="9.875" style="8" bestFit="1" customWidth="1"/>
    <col min="4361" max="4361" width="5.75" style="8" customWidth="1"/>
    <col min="4362" max="4362" width="30.625" style="8" customWidth="1"/>
    <col min="4363" max="4363" width="11.375" style="8" customWidth="1"/>
    <col min="4364" max="4364" width="6.625" style="8" customWidth="1"/>
    <col min="4365" max="4365" width="22.75" style="8" bestFit="1"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125" style="8" customWidth="1"/>
    <col min="4611" max="4611" width="21.75" style="8" bestFit="1" customWidth="1"/>
    <col min="4612" max="4612" width="12.625" style="8" customWidth="1"/>
    <col min="4613" max="4613" width="35.625" style="8" customWidth="1"/>
    <col min="4614" max="4614" width="6.25" style="8" customWidth="1"/>
    <col min="4615" max="4616" width="9.875" style="8" bestFit="1" customWidth="1"/>
    <col min="4617" max="4617" width="5.75" style="8" customWidth="1"/>
    <col min="4618" max="4618" width="30.625" style="8" customWidth="1"/>
    <col min="4619" max="4619" width="11.375" style="8" customWidth="1"/>
    <col min="4620" max="4620" width="6.625" style="8" customWidth="1"/>
    <col min="4621" max="4621" width="22.75" style="8" bestFit="1"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125" style="8" customWidth="1"/>
    <col min="4867" max="4867" width="21.75" style="8" bestFit="1" customWidth="1"/>
    <col min="4868" max="4868" width="12.625" style="8" customWidth="1"/>
    <col min="4869" max="4869" width="35.625" style="8" customWidth="1"/>
    <col min="4870" max="4870" width="6.25" style="8" customWidth="1"/>
    <col min="4871" max="4872" width="9.875" style="8" bestFit="1" customWidth="1"/>
    <col min="4873" max="4873" width="5.75" style="8" customWidth="1"/>
    <col min="4874" max="4874" width="30.625" style="8" customWidth="1"/>
    <col min="4875" max="4875" width="11.375" style="8" customWidth="1"/>
    <col min="4876" max="4876" width="6.625" style="8" customWidth="1"/>
    <col min="4877" max="4877" width="22.75" style="8" bestFit="1"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125" style="8" customWidth="1"/>
    <col min="5123" max="5123" width="21.75" style="8" bestFit="1" customWidth="1"/>
    <col min="5124" max="5124" width="12.625" style="8" customWidth="1"/>
    <col min="5125" max="5125" width="35.625" style="8" customWidth="1"/>
    <col min="5126" max="5126" width="6.25" style="8" customWidth="1"/>
    <col min="5127" max="5128" width="9.875" style="8" bestFit="1" customWidth="1"/>
    <col min="5129" max="5129" width="5.75" style="8" customWidth="1"/>
    <col min="5130" max="5130" width="30.625" style="8" customWidth="1"/>
    <col min="5131" max="5131" width="11.375" style="8" customWidth="1"/>
    <col min="5132" max="5132" width="6.625" style="8" customWidth="1"/>
    <col min="5133" max="5133" width="22.75" style="8" bestFit="1"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125" style="8" customWidth="1"/>
    <col min="5379" max="5379" width="21.75" style="8" bestFit="1" customWidth="1"/>
    <col min="5380" max="5380" width="12.625" style="8" customWidth="1"/>
    <col min="5381" max="5381" width="35.625" style="8" customWidth="1"/>
    <col min="5382" max="5382" width="6.25" style="8" customWidth="1"/>
    <col min="5383" max="5384" width="9.875" style="8" bestFit="1" customWidth="1"/>
    <col min="5385" max="5385" width="5.75" style="8" customWidth="1"/>
    <col min="5386" max="5386" width="30.625" style="8" customWidth="1"/>
    <col min="5387" max="5387" width="11.375" style="8" customWidth="1"/>
    <col min="5388" max="5388" width="6.625" style="8" customWidth="1"/>
    <col min="5389" max="5389" width="22.75" style="8" bestFit="1"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125" style="8" customWidth="1"/>
    <col min="5635" max="5635" width="21.75" style="8" bestFit="1" customWidth="1"/>
    <col min="5636" max="5636" width="12.625" style="8" customWidth="1"/>
    <col min="5637" max="5637" width="35.625" style="8" customWidth="1"/>
    <col min="5638" max="5638" width="6.25" style="8" customWidth="1"/>
    <col min="5639" max="5640" width="9.875" style="8" bestFit="1" customWidth="1"/>
    <col min="5641" max="5641" width="5.75" style="8" customWidth="1"/>
    <col min="5642" max="5642" width="30.625" style="8" customWidth="1"/>
    <col min="5643" max="5643" width="11.375" style="8" customWidth="1"/>
    <col min="5644" max="5644" width="6.625" style="8" customWidth="1"/>
    <col min="5645" max="5645" width="22.75" style="8" bestFit="1"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125" style="8" customWidth="1"/>
    <col min="5891" max="5891" width="21.75" style="8" bestFit="1" customWidth="1"/>
    <col min="5892" max="5892" width="12.625" style="8" customWidth="1"/>
    <col min="5893" max="5893" width="35.625" style="8" customWidth="1"/>
    <col min="5894" max="5894" width="6.25" style="8" customWidth="1"/>
    <col min="5895" max="5896" width="9.875" style="8" bestFit="1" customWidth="1"/>
    <col min="5897" max="5897" width="5.75" style="8" customWidth="1"/>
    <col min="5898" max="5898" width="30.625" style="8" customWidth="1"/>
    <col min="5899" max="5899" width="11.375" style="8" customWidth="1"/>
    <col min="5900" max="5900" width="6.625" style="8" customWidth="1"/>
    <col min="5901" max="5901" width="22.75" style="8" bestFit="1"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125" style="8" customWidth="1"/>
    <col min="6147" max="6147" width="21.75" style="8" bestFit="1" customWidth="1"/>
    <col min="6148" max="6148" width="12.625" style="8" customWidth="1"/>
    <col min="6149" max="6149" width="35.625" style="8" customWidth="1"/>
    <col min="6150" max="6150" width="6.25" style="8" customWidth="1"/>
    <col min="6151" max="6152" width="9.875" style="8" bestFit="1" customWidth="1"/>
    <col min="6153" max="6153" width="5.75" style="8" customWidth="1"/>
    <col min="6154" max="6154" width="30.625" style="8" customWidth="1"/>
    <col min="6155" max="6155" width="11.375" style="8" customWidth="1"/>
    <col min="6156" max="6156" width="6.625" style="8" customWidth="1"/>
    <col min="6157" max="6157" width="22.75" style="8" bestFit="1"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125" style="8" customWidth="1"/>
    <col min="6403" max="6403" width="21.75" style="8" bestFit="1" customWidth="1"/>
    <col min="6404" max="6404" width="12.625" style="8" customWidth="1"/>
    <col min="6405" max="6405" width="35.625" style="8" customWidth="1"/>
    <col min="6406" max="6406" width="6.25" style="8" customWidth="1"/>
    <col min="6407" max="6408" width="9.875" style="8" bestFit="1" customWidth="1"/>
    <col min="6409" max="6409" width="5.75" style="8" customWidth="1"/>
    <col min="6410" max="6410" width="30.625" style="8" customWidth="1"/>
    <col min="6411" max="6411" width="11.375" style="8" customWidth="1"/>
    <col min="6412" max="6412" width="6.625" style="8" customWidth="1"/>
    <col min="6413" max="6413" width="22.75" style="8" bestFit="1"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125" style="8" customWidth="1"/>
    <col min="6659" max="6659" width="21.75" style="8" bestFit="1" customWidth="1"/>
    <col min="6660" max="6660" width="12.625" style="8" customWidth="1"/>
    <col min="6661" max="6661" width="35.625" style="8" customWidth="1"/>
    <col min="6662" max="6662" width="6.25" style="8" customWidth="1"/>
    <col min="6663" max="6664" width="9.875" style="8" bestFit="1" customWidth="1"/>
    <col min="6665" max="6665" width="5.75" style="8" customWidth="1"/>
    <col min="6666" max="6666" width="30.625" style="8" customWidth="1"/>
    <col min="6667" max="6667" width="11.375" style="8" customWidth="1"/>
    <col min="6668" max="6668" width="6.625" style="8" customWidth="1"/>
    <col min="6669" max="6669" width="22.75" style="8" bestFit="1"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125" style="8" customWidth="1"/>
    <col min="6915" max="6915" width="21.75" style="8" bestFit="1" customWidth="1"/>
    <col min="6916" max="6916" width="12.625" style="8" customWidth="1"/>
    <col min="6917" max="6917" width="35.625" style="8" customWidth="1"/>
    <col min="6918" max="6918" width="6.25" style="8" customWidth="1"/>
    <col min="6919" max="6920" width="9.875" style="8" bestFit="1" customWidth="1"/>
    <col min="6921" max="6921" width="5.75" style="8" customWidth="1"/>
    <col min="6922" max="6922" width="30.625" style="8" customWidth="1"/>
    <col min="6923" max="6923" width="11.375" style="8" customWidth="1"/>
    <col min="6924" max="6924" width="6.625" style="8" customWidth="1"/>
    <col min="6925" max="6925" width="22.75" style="8" bestFit="1"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125" style="8" customWidth="1"/>
    <col min="7171" max="7171" width="21.75" style="8" bestFit="1" customWidth="1"/>
    <col min="7172" max="7172" width="12.625" style="8" customWidth="1"/>
    <col min="7173" max="7173" width="35.625" style="8" customWidth="1"/>
    <col min="7174" max="7174" width="6.25" style="8" customWidth="1"/>
    <col min="7175" max="7176" width="9.875" style="8" bestFit="1" customWidth="1"/>
    <col min="7177" max="7177" width="5.75" style="8" customWidth="1"/>
    <col min="7178" max="7178" width="30.625" style="8" customWidth="1"/>
    <col min="7179" max="7179" width="11.375" style="8" customWidth="1"/>
    <col min="7180" max="7180" width="6.625" style="8" customWidth="1"/>
    <col min="7181" max="7181" width="22.75" style="8" bestFit="1"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125" style="8" customWidth="1"/>
    <col min="7427" max="7427" width="21.75" style="8" bestFit="1" customWidth="1"/>
    <col min="7428" max="7428" width="12.625" style="8" customWidth="1"/>
    <col min="7429" max="7429" width="35.625" style="8" customWidth="1"/>
    <col min="7430" max="7430" width="6.25" style="8" customWidth="1"/>
    <col min="7431" max="7432" width="9.875" style="8" bestFit="1" customWidth="1"/>
    <col min="7433" max="7433" width="5.75" style="8" customWidth="1"/>
    <col min="7434" max="7434" width="30.625" style="8" customWidth="1"/>
    <col min="7435" max="7435" width="11.375" style="8" customWidth="1"/>
    <col min="7436" max="7436" width="6.625" style="8" customWidth="1"/>
    <col min="7437" max="7437" width="22.75" style="8" bestFit="1"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125" style="8" customWidth="1"/>
    <col min="7683" max="7683" width="21.75" style="8" bestFit="1" customWidth="1"/>
    <col min="7684" max="7684" width="12.625" style="8" customWidth="1"/>
    <col min="7685" max="7685" width="35.625" style="8" customWidth="1"/>
    <col min="7686" max="7686" width="6.25" style="8" customWidth="1"/>
    <col min="7687" max="7688" width="9.875" style="8" bestFit="1" customWidth="1"/>
    <col min="7689" max="7689" width="5.75" style="8" customWidth="1"/>
    <col min="7690" max="7690" width="30.625" style="8" customWidth="1"/>
    <col min="7691" max="7691" width="11.375" style="8" customWidth="1"/>
    <col min="7692" max="7692" width="6.625" style="8" customWidth="1"/>
    <col min="7693" max="7693" width="22.75" style="8" bestFit="1"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125" style="8" customWidth="1"/>
    <col min="7939" max="7939" width="21.75" style="8" bestFit="1" customWidth="1"/>
    <col min="7940" max="7940" width="12.625" style="8" customWidth="1"/>
    <col min="7941" max="7941" width="35.625" style="8" customWidth="1"/>
    <col min="7942" max="7942" width="6.25" style="8" customWidth="1"/>
    <col min="7943" max="7944" width="9.875" style="8" bestFit="1" customWidth="1"/>
    <col min="7945" max="7945" width="5.75" style="8" customWidth="1"/>
    <col min="7946" max="7946" width="30.625" style="8" customWidth="1"/>
    <col min="7947" max="7947" width="11.375" style="8" customWidth="1"/>
    <col min="7948" max="7948" width="6.625" style="8" customWidth="1"/>
    <col min="7949" max="7949" width="22.75" style="8" bestFit="1"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125" style="8" customWidth="1"/>
    <col min="8195" max="8195" width="21.75" style="8" bestFit="1" customWidth="1"/>
    <col min="8196" max="8196" width="12.625" style="8" customWidth="1"/>
    <col min="8197" max="8197" width="35.625" style="8" customWidth="1"/>
    <col min="8198" max="8198" width="6.25" style="8" customWidth="1"/>
    <col min="8199" max="8200" width="9.875" style="8" bestFit="1" customWidth="1"/>
    <col min="8201" max="8201" width="5.75" style="8" customWidth="1"/>
    <col min="8202" max="8202" width="30.625" style="8" customWidth="1"/>
    <col min="8203" max="8203" width="11.375" style="8" customWidth="1"/>
    <col min="8204" max="8204" width="6.625" style="8" customWidth="1"/>
    <col min="8205" max="8205" width="22.75" style="8" bestFit="1"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125" style="8" customWidth="1"/>
    <col min="8451" max="8451" width="21.75" style="8" bestFit="1" customWidth="1"/>
    <col min="8452" max="8452" width="12.625" style="8" customWidth="1"/>
    <col min="8453" max="8453" width="35.625" style="8" customWidth="1"/>
    <col min="8454" max="8454" width="6.25" style="8" customWidth="1"/>
    <col min="8455" max="8456" width="9.875" style="8" bestFit="1" customWidth="1"/>
    <col min="8457" max="8457" width="5.75" style="8" customWidth="1"/>
    <col min="8458" max="8458" width="30.625" style="8" customWidth="1"/>
    <col min="8459" max="8459" width="11.375" style="8" customWidth="1"/>
    <col min="8460" max="8460" width="6.625" style="8" customWidth="1"/>
    <col min="8461" max="8461" width="22.75" style="8" bestFit="1"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125" style="8" customWidth="1"/>
    <col min="8707" max="8707" width="21.75" style="8" bestFit="1" customWidth="1"/>
    <col min="8708" max="8708" width="12.625" style="8" customWidth="1"/>
    <col min="8709" max="8709" width="35.625" style="8" customWidth="1"/>
    <col min="8710" max="8710" width="6.25" style="8" customWidth="1"/>
    <col min="8711" max="8712" width="9.875" style="8" bestFit="1" customWidth="1"/>
    <col min="8713" max="8713" width="5.75" style="8" customWidth="1"/>
    <col min="8714" max="8714" width="30.625" style="8" customWidth="1"/>
    <col min="8715" max="8715" width="11.375" style="8" customWidth="1"/>
    <col min="8716" max="8716" width="6.625" style="8" customWidth="1"/>
    <col min="8717" max="8717" width="22.75" style="8" bestFit="1"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125" style="8" customWidth="1"/>
    <col min="8963" max="8963" width="21.75" style="8" bestFit="1" customWidth="1"/>
    <col min="8964" max="8964" width="12.625" style="8" customWidth="1"/>
    <col min="8965" max="8965" width="35.625" style="8" customWidth="1"/>
    <col min="8966" max="8966" width="6.25" style="8" customWidth="1"/>
    <col min="8967" max="8968" width="9.875" style="8" bestFit="1" customWidth="1"/>
    <col min="8969" max="8969" width="5.75" style="8" customWidth="1"/>
    <col min="8970" max="8970" width="30.625" style="8" customWidth="1"/>
    <col min="8971" max="8971" width="11.375" style="8" customWidth="1"/>
    <col min="8972" max="8972" width="6.625" style="8" customWidth="1"/>
    <col min="8973" max="8973" width="22.75" style="8" bestFit="1"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125" style="8" customWidth="1"/>
    <col min="9219" max="9219" width="21.75" style="8" bestFit="1" customWidth="1"/>
    <col min="9220" max="9220" width="12.625" style="8" customWidth="1"/>
    <col min="9221" max="9221" width="35.625" style="8" customWidth="1"/>
    <col min="9222" max="9222" width="6.25" style="8" customWidth="1"/>
    <col min="9223" max="9224" width="9.875" style="8" bestFit="1" customWidth="1"/>
    <col min="9225" max="9225" width="5.75" style="8" customWidth="1"/>
    <col min="9226" max="9226" width="30.625" style="8" customWidth="1"/>
    <col min="9227" max="9227" width="11.375" style="8" customWidth="1"/>
    <col min="9228" max="9228" width="6.625" style="8" customWidth="1"/>
    <col min="9229" max="9229" width="22.75" style="8" bestFit="1"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125" style="8" customWidth="1"/>
    <col min="9475" max="9475" width="21.75" style="8" bestFit="1" customWidth="1"/>
    <col min="9476" max="9476" width="12.625" style="8" customWidth="1"/>
    <col min="9477" max="9477" width="35.625" style="8" customWidth="1"/>
    <col min="9478" max="9478" width="6.25" style="8" customWidth="1"/>
    <col min="9479" max="9480" width="9.875" style="8" bestFit="1" customWidth="1"/>
    <col min="9481" max="9481" width="5.75" style="8" customWidth="1"/>
    <col min="9482" max="9482" width="30.625" style="8" customWidth="1"/>
    <col min="9483" max="9483" width="11.375" style="8" customWidth="1"/>
    <col min="9484" max="9484" width="6.625" style="8" customWidth="1"/>
    <col min="9485" max="9485" width="22.75" style="8" bestFit="1"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125" style="8" customWidth="1"/>
    <col min="9731" max="9731" width="21.75" style="8" bestFit="1" customWidth="1"/>
    <col min="9732" max="9732" width="12.625" style="8" customWidth="1"/>
    <col min="9733" max="9733" width="35.625" style="8" customWidth="1"/>
    <col min="9734" max="9734" width="6.25" style="8" customWidth="1"/>
    <col min="9735" max="9736" width="9.875" style="8" bestFit="1" customWidth="1"/>
    <col min="9737" max="9737" width="5.75" style="8" customWidth="1"/>
    <col min="9738" max="9738" width="30.625" style="8" customWidth="1"/>
    <col min="9739" max="9739" width="11.375" style="8" customWidth="1"/>
    <col min="9740" max="9740" width="6.625" style="8" customWidth="1"/>
    <col min="9741" max="9741" width="22.75" style="8" bestFit="1"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125" style="8" customWidth="1"/>
    <col min="9987" max="9987" width="21.75" style="8" bestFit="1" customWidth="1"/>
    <col min="9988" max="9988" width="12.625" style="8" customWidth="1"/>
    <col min="9989" max="9989" width="35.625" style="8" customWidth="1"/>
    <col min="9990" max="9990" width="6.25" style="8" customWidth="1"/>
    <col min="9991" max="9992" width="9.875" style="8" bestFit="1" customWidth="1"/>
    <col min="9993" max="9993" width="5.75" style="8" customWidth="1"/>
    <col min="9994" max="9994" width="30.625" style="8" customWidth="1"/>
    <col min="9995" max="9995" width="11.375" style="8" customWidth="1"/>
    <col min="9996" max="9996" width="6.625" style="8" customWidth="1"/>
    <col min="9997" max="9997" width="22.75" style="8" bestFit="1"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125" style="8" customWidth="1"/>
    <col min="10243" max="10243" width="21.75" style="8" bestFit="1" customWidth="1"/>
    <col min="10244" max="10244" width="12.625" style="8" customWidth="1"/>
    <col min="10245" max="10245" width="35.625" style="8" customWidth="1"/>
    <col min="10246" max="10246" width="6.25" style="8" customWidth="1"/>
    <col min="10247" max="10248" width="9.875" style="8" bestFit="1" customWidth="1"/>
    <col min="10249" max="10249" width="5.75" style="8" customWidth="1"/>
    <col min="10250" max="10250" width="30.625" style="8" customWidth="1"/>
    <col min="10251" max="10251" width="11.375" style="8" customWidth="1"/>
    <col min="10252" max="10252" width="6.625" style="8" customWidth="1"/>
    <col min="10253" max="10253" width="22.75" style="8" bestFit="1"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125" style="8" customWidth="1"/>
    <col min="10499" max="10499" width="21.75" style="8" bestFit="1" customWidth="1"/>
    <col min="10500" max="10500" width="12.625" style="8" customWidth="1"/>
    <col min="10501" max="10501" width="35.625" style="8" customWidth="1"/>
    <col min="10502" max="10502" width="6.25" style="8" customWidth="1"/>
    <col min="10503" max="10504" width="9.875" style="8" bestFit="1" customWidth="1"/>
    <col min="10505" max="10505" width="5.75" style="8" customWidth="1"/>
    <col min="10506" max="10506" width="30.625" style="8" customWidth="1"/>
    <col min="10507" max="10507" width="11.375" style="8" customWidth="1"/>
    <col min="10508" max="10508" width="6.625" style="8" customWidth="1"/>
    <col min="10509" max="10509" width="22.75" style="8" bestFit="1"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125" style="8" customWidth="1"/>
    <col min="10755" max="10755" width="21.75" style="8" bestFit="1" customWidth="1"/>
    <col min="10756" max="10756" width="12.625" style="8" customWidth="1"/>
    <col min="10757" max="10757" width="35.625" style="8" customWidth="1"/>
    <col min="10758" max="10758" width="6.25" style="8" customWidth="1"/>
    <col min="10759" max="10760" width="9.875" style="8" bestFit="1" customWidth="1"/>
    <col min="10761" max="10761" width="5.75" style="8" customWidth="1"/>
    <col min="10762" max="10762" width="30.625" style="8" customWidth="1"/>
    <col min="10763" max="10763" width="11.375" style="8" customWidth="1"/>
    <col min="10764" max="10764" width="6.625" style="8" customWidth="1"/>
    <col min="10765" max="10765" width="22.75" style="8" bestFit="1"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125" style="8" customWidth="1"/>
    <col min="11011" max="11011" width="21.75" style="8" bestFit="1" customWidth="1"/>
    <col min="11012" max="11012" width="12.625" style="8" customWidth="1"/>
    <col min="11013" max="11013" width="35.625" style="8" customWidth="1"/>
    <col min="11014" max="11014" width="6.25" style="8" customWidth="1"/>
    <col min="11015" max="11016" width="9.875" style="8" bestFit="1" customWidth="1"/>
    <col min="11017" max="11017" width="5.75" style="8" customWidth="1"/>
    <col min="11018" max="11018" width="30.625" style="8" customWidth="1"/>
    <col min="11019" max="11019" width="11.375" style="8" customWidth="1"/>
    <col min="11020" max="11020" width="6.625" style="8" customWidth="1"/>
    <col min="11021" max="11021" width="22.75" style="8" bestFit="1"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125" style="8" customWidth="1"/>
    <col min="11267" max="11267" width="21.75" style="8" bestFit="1" customWidth="1"/>
    <col min="11268" max="11268" width="12.625" style="8" customWidth="1"/>
    <col min="11269" max="11269" width="35.625" style="8" customWidth="1"/>
    <col min="11270" max="11270" width="6.25" style="8" customWidth="1"/>
    <col min="11271" max="11272" width="9.875" style="8" bestFit="1" customWidth="1"/>
    <col min="11273" max="11273" width="5.75" style="8" customWidth="1"/>
    <col min="11274" max="11274" width="30.625" style="8" customWidth="1"/>
    <col min="11275" max="11275" width="11.375" style="8" customWidth="1"/>
    <col min="11276" max="11276" width="6.625" style="8" customWidth="1"/>
    <col min="11277" max="11277" width="22.75" style="8" bestFit="1"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125" style="8" customWidth="1"/>
    <col min="11523" max="11523" width="21.75" style="8" bestFit="1" customWidth="1"/>
    <col min="11524" max="11524" width="12.625" style="8" customWidth="1"/>
    <col min="11525" max="11525" width="35.625" style="8" customWidth="1"/>
    <col min="11526" max="11526" width="6.25" style="8" customWidth="1"/>
    <col min="11527" max="11528" width="9.875" style="8" bestFit="1" customWidth="1"/>
    <col min="11529" max="11529" width="5.75" style="8" customWidth="1"/>
    <col min="11530" max="11530" width="30.625" style="8" customWidth="1"/>
    <col min="11531" max="11531" width="11.375" style="8" customWidth="1"/>
    <col min="11532" max="11532" width="6.625" style="8" customWidth="1"/>
    <col min="11533" max="11533" width="22.75" style="8" bestFit="1"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125" style="8" customWidth="1"/>
    <col min="11779" max="11779" width="21.75" style="8" bestFit="1" customWidth="1"/>
    <col min="11780" max="11780" width="12.625" style="8" customWidth="1"/>
    <col min="11781" max="11781" width="35.625" style="8" customWidth="1"/>
    <col min="11782" max="11782" width="6.25" style="8" customWidth="1"/>
    <col min="11783" max="11784" width="9.875" style="8" bestFit="1" customWidth="1"/>
    <col min="11785" max="11785" width="5.75" style="8" customWidth="1"/>
    <col min="11786" max="11786" width="30.625" style="8" customWidth="1"/>
    <col min="11787" max="11787" width="11.375" style="8" customWidth="1"/>
    <col min="11788" max="11788" width="6.625" style="8" customWidth="1"/>
    <col min="11789" max="11789" width="22.75" style="8" bestFit="1"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125" style="8" customWidth="1"/>
    <col min="12035" max="12035" width="21.75" style="8" bestFit="1" customWidth="1"/>
    <col min="12036" max="12036" width="12.625" style="8" customWidth="1"/>
    <col min="12037" max="12037" width="35.625" style="8" customWidth="1"/>
    <col min="12038" max="12038" width="6.25" style="8" customWidth="1"/>
    <col min="12039" max="12040" width="9.875" style="8" bestFit="1" customWidth="1"/>
    <col min="12041" max="12041" width="5.75" style="8" customWidth="1"/>
    <col min="12042" max="12042" width="30.625" style="8" customWidth="1"/>
    <col min="12043" max="12043" width="11.375" style="8" customWidth="1"/>
    <col min="12044" max="12044" width="6.625" style="8" customWidth="1"/>
    <col min="12045" max="12045" width="22.75" style="8" bestFit="1"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125" style="8" customWidth="1"/>
    <col min="12291" max="12291" width="21.75" style="8" bestFit="1" customWidth="1"/>
    <col min="12292" max="12292" width="12.625" style="8" customWidth="1"/>
    <col min="12293" max="12293" width="35.625" style="8" customWidth="1"/>
    <col min="12294" max="12294" width="6.25" style="8" customWidth="1"/>
    <col min="12295" max="12296" width="9.875" style="8" bestFit="1" customWidth="1"/>
    <col min="12297" max="12297" width="5.75" style="8" customWidth="1"/>
    <col min="12298" max="12298" width="30.625" style="8" customWidth="1"/>
    <col min="12299" max="12299" width="11.375" style="8" customWidth="1"/>
    <col min="12300" max="12300" width="6.625" style="8" customWidth="1"/>
    <col min="12301" max="12301" width="22.75" style="8" bestFit="1"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125" style="8" customWidth="1"/>
    <col min="12547" max="12547" width="21.75" style="8" bestFit="1" customWidth="1"/>
    <col min="12548" max="12548" width="12.625" style="8" customWidth="1"/>
    <col min="12549" max="12549" width="35.625" style="8" customWidth="1"/>
    <col min="12550" max="12550" width="6.25" style="8" customWidth="1"/>
    <col min="12551" max="12552" width="9.875" style="8" bestFit="1" customWidth="1"/>
    <col min="12553" max="12553" width="5.75" style="8" customWidth="1"/>
    <col min="12554" max="12554" width="30.625" style="8" customWidth="1"/>
    <col min="12555" max="12555" width="11.375" style="8" customWidth="1"/>
    <col min="12556" max="12556" width="6.625" style="8" customWidth="1"/>
    <col min="12557" max="12557" width="22.75" style="8" bestFit="1"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125" style="8" customWidth="1"/>
    <col min="12803" max="12803" width="21.75" style="8" bestFit="1" customWidth="1"/>
    <col min="12804" max="12804" width="12.625" style="8" customWidth="1"/>
    <col min="12805" max="12805" width="35.625" style="8" customWidth="1"/>
    <col min="12806" max="12806" width="6.25" style="8" customWidth="1"/>
    <col min="12807" max="12808" width="9.875" style="8" bestFit="1" customWidth="1"/>
    <col min="12809" max="12809" width="5.75" style="8" customWidth="1"/>
    <col min="12810" max="12810" width="30.625" style="8" customWidth="1"/>
    <col min="12811" max="12811" width="11.375" style="8" customWidth="1"/>
    <col min="12812" max="12812" width="6.625" style="8" customWidth="1"/>
    <col min="12813" max="12813" width="22.75" style="8" bestFit="1"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125" style="8" customWidth="1"/>
    <col min="13059" max="13059" width="21.75" style="8" bestFit="1" customWidth="1"/>
    <col min="13060" max="13060" width="12.625" style="8" customWidth="1"/>
    <col min="13061" max="13061" width="35.625" style="8" customWidth="1"/>
    <col min="13062" max="13062" width="6.25" style="8" customWidth="1"/>
    <col min="13063" max="13064" width="9.875" style="8" bestFit="1" customWidth="1"/>
    <col min="13065" max="13065" width="5.75" style="8" customWidth="1"/>
    <col min="13066" max="13066" width="30.625" style="8" customWidth="1"/>
    <col min="13067" max="13067" width="11.375" style="8" customWidth="1"/>
    <col min="13068" max="13068" width="6.625" style="8" customWidth="1"/>
    <col min="13069" max="13069" width="22.75" style="8" bestFit="1"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125" style="8" customWidth="1"/>
    <col min="13315" max="13315" width="21.75" style="8" bestFit="1" customWidth="1"/>
    <col min="13316" max="13316" width="12.625" style="8" customWidth="1"/>
    <col min="13317" max="13317" width="35.625" style="8" customWidth="1"/>
    <col min="13318" max="13318" width="6.25" style="8" customWidth="1"/>
    <col min="13319" max="13320" width="9.875" style="8" bestFit="1" customWidth="1"/>
    <col min="13321" max="13321" width="5.75" style="8" customWidth="1"/>
    <col min="13322" max="13322" width="30.625" style="8" customWidth="1"/>
    <col min="13323" max="13323" width="11.375" style="8" customWidth="1"/>
    <col min="13324" max="13324" width="6.625" style="8" customWidth="1"/>
    <col min="13325" max="13325" width="22.75" style="8" bestFit="1"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125" style="8" customWidth="1"/>
    <col min="13571" max="13571" width="21.75" style="8" bestFit="1" customWidth="1"/>
    <col min="13572" max="13572" width="12.625" style="8" customWidth="1"/>
    <col min="13573" max="13573" width="35.625" style="8" customWidth="1"/>
    <col min="13574" max="13574" width="6.25" style="8" customWidth="1"/>
    <col min="13575" max="13576" width="9.875" style="8" bestFit="1" customWidth="1"/>
    <col min="13577" max="13577" width="5.75" style="8" customWidth="1"/>
    <col min="13578" max="13578" width="30.625" style="8" customWidth="1"/>
    <col min="13579" max="13579" width="11.375" style="8" customWidth="1"/>
    <col min="13580" max="13580" width="6.625" style="8" customWidth="1"/>
    <col min="13581" max="13581" width="22.75" style="8" bestFit="1"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125" style="8" customWidth="1"/>
    <col min="13827" max="13827" width="21.75" style="8" bestFit="1" customWidth="1"/>
    <col min="13828" max="13828" width="12.625" style="8" customWidth="1"/>
    <col min="13829" max="13829" width="35.625" style="8" customWidth="1"/>
    <col min="13830" max="13830" width="6.25" style="8" customWidth="1"/>
    <col min="13831" max="13832" width="9.875" style="8" bestFit="1" customWidth="1"/>
    <col min="13833" max="13833" width="5.75" style="8" customWidth="1"/>
    <col min="13834" max="13834" width="30.625" style="8" customWidth="1"/>
    <col min="13835" max="13835" width="11.375" style="8" customWidth="1"/>
    <col min="13836" max="13836" width="6.625" style="8" customWidth="1"/>
    <col min="13837" max="13837" width="22.75" style="8" bestFit="1"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125" style="8" customWidth="1"/>
    <col min="14083" max="14083" width="21.75" style="8" bestFit="1" customWidth="1"/>
    <col min="14084" max="14084" width="12.625" style="8" customWidth="1"/>
    <col min="14085" max="14085" width="35.625" style="8" customWidth="1"/>
    <col min="14086" max="14086" width="6.25" style="8" customWidth="1"/>
    <col min="14087" max="14088" width="9.875" style="8" bestFit="1" customWidth="1"/>
    <col min="14089" max="14089" width="5.75" style="8" customWidth="1"/>
    <col min="14090" max="14090" width="30.625" style="8" customWidth="1"/>
    <col min="14091" max="14091" width="11.375" style="8" customWidth="1"/>
    <col min="14092" max="14092" width="6.625" style="8" customWidth="1"/>
    <col min="14093" max="14093" width="22.75" style="8" bestFit="1"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125" style="8" customWidth="1"/>
    <col min="14339" max="14339" width="21.75" style="8" bestFit="1" customWidth="1"/>
    <col min="14340" max="14340" width="12.625" style="8" customWidth="1"/>
    <col min="14341" max="14341" width="35.625" style="8" customWidth="1"/>
    <col min="14342" max="14342" width="6.25" style="8" customWidth="1"/>
    <col min="14343" max="14344" width="9.875" style="8" bestFit="1" customWidth="1"/>
    <col min="14345" max="14345" width="5.75" style="8" customWidth="1"/>
    <col min="14346" max="14346" width="30.625" style="8" customWidth="1"/>
    <col min="14347" max="14347" width="11.375" style="8" customWidth="1"/>
    <col min="14348" max="14348" width="6.625" style="8" customWidth="1"/>
    <col min="14349" max="14349" width="22.75" style="8" bestFit="1"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125" style="8" customWidth="1"/>
    <col min="14595" max="14595" width="21.75" style="8" bestFit="1" customWidth="1"/>
    <col min="14596" max="14596" width="12.625" style="8" customWidth="1"/>
    <col min="14597" max="14597" width="35.625" style="8" customWidth="1"/>
    <col min="14598" max="14598" width="6.25" style="8" customWidth="1"/>
    <col min="14599" max="14600" width="9.875" style="8" bestFit="1" customWidth="1"/>
    <col min="14601" max="14601" width="5.75" style="8" customWidth="1"/>
    <col min="14602" max="14602" width="30.625" style="8" customWidth="1"/>
    <col min="14603" max="14603" width="11.375" style="8" customWidth="1"/>
    <col min="14604" max="14604" width="6.625" style="8" customWidth="1"/>
    <col min="14605" max="14605" width="22.75" style="8" bestFit="1"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125" style="8" customWidth="1"/>
    <col min="14851" max="14851" width="21.75" style="8" bestFit="1" customWidth="1"/>
    <col min="14852" max="14852" width="12.625" style="8" customWidth="1"/>
    <col min="14853" max="14853" width="35.625" style="8" customWidth="1"/>
    <col min="14854" max="14854" width="6.25" style="8" customWidth="1"/>
    <col min="14855" max="14856" width="9.875" style="8" bestFit="1" customWidth="1"/>
    <col min="14857" max="14857" width="5.75" style="8" customWidth="1"/>
    <col min="14858" max="14858" width="30.625" style="8" customWidth="1"/>
    <col min="14859" max="14859" width="11.375" style="8" customWidth="1"/>
    <col min="14860" max="14860" width="6.625" style="8" customWidth="1"/>
    <col min="14861" max="14861" width="22.75" style="8" bestFit="1"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125" style="8" customWidth="1"/>
    <col min="15107" max="15107" width="21.75" style="8" bestFit="1" customWidth="1"/>
    <col min="15108" max="15108" width="12.625" style="8" customWidth="1"/>
    <col min="15109" max="15109" width="35.625" style="8" customWidth="1"/>
    <col min="15110" max="15110" width="6.25" style="8" customWidth="1"/>
    <col min="15111" max="15112" width="9.875" style="8" bestFit="1" customWidth="1"/>
    <col min="15113" max="15113" width="5.75" style="8" customWidth="1"/>
    <col min="15114" max="15114" width="30.625" style="8" customWidth="1"/>
    <col min="15115" max="15115" width="11.375" style="8" customWidth="1"/>
    <col min="15116" max="15116" width="6.625" style="8" customWidth="1"/>
    <col min="15117" max="15117" width="22.75" style="8" bestFit="1"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125" style="8" customWidth="1"/>
    <col min="15363" max="15363" width="21.75" style="8" bestFit="1" customWidth="1"/>
    <col min="15364" max="15364" width="12.625" style="8" customWidth="1"/>
    <col min="15365" max="15365" width="35.625" style="8" customWidth="1"/>
    <col min="15366" max="15366" width="6.25" style="8" customWidth="1"/>
    <col min="15367" max="15368" width="9.875" style="8" bestFit="1" customWidth="1"/>
    <col min="15369" max="15369" width="5.75" style="8" customWidth="1"/>
    <col min="15370" max="15370" width="30.625" style="8" customWidth="1"/>
    <col min="15371" max="15371" width="11.375" style="8" customWidth="1"/>
    <col min="15372" max="15372" width="6.625" style="8" customWidth="1"/>
    <col min="15373" max="15373" width="22.75" style="8" bestFit="1"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125" style="8" customWidth="1"/>
    <col min="15619" max="15619" width="21.75" style="8" bestFit="1" customWidth="1"/>
    <col min="15620" max="15620" width="12.625" style="8" customWidth="1"/>
    <col min="15621" max="15621" width="35.625" style="8" customWidth="1"/>
    <col min="15622" max="15622" width="6.25" style="8" customWidth="1"/>
    <col min="15623" max="15624" width="9.875" style="8" bestFit="1" customWidth="1"/>
    <col min="15625" max="15625" width="5.75" style="8" customWidth="1"/>
    <col min="15626" max="15626" width="30.625" style="8" customWidth="1"/>
    <col min="15627" max="15627" width="11.375" style="8" customWidth="1"/>
    <col min="15628" max="15628" width="6.625" style="8" customWidth="1"/>
    <col min="15629" max="15629" width="22.75" style="8" bestFit="1"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125" style="8" customWidth="1"/>
    <col min="15875" max="15875" width="21.75" style="8" bestFit="1" customWidth="1"/>
    <col min="15876" max="15876" width="12.625" style="8" customWidth="1"/>
    <col min="15877" max="15877" width="35.625" style="8" customWidth="1"/>
    <col min="15878" max="15878" width="6.25" style="8" customWidth="1"/>
    <col min="15879" max="15880" width="9.875" style="8" bestFit="1" customWidth="1"/>
    <col min="15881" max="15881" width="5.75" style="8" customWidth="1"/>
    <col min="15882" max="15882" width="30.625" style="8" customWidth="1"/>
    <col min="15883" max="15883" width="11.375" style="8" customWidth="1"/>
    <col min="15884" max="15884" width="6.625" style="8" customWidth="1"/>
    <col min="15885" max="15885" width="22.75" style="8" bestFit="1"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125" style="8" customWidth="1"/>
    <col min="16131" max="16131" width="21.75" style="8" bestFit="1" customWidth="1"/>
    <col min="16132" max="16132" width="12.625" style="8" customWidth="1"/>
    <col min="16133" max="16133" width="35.625" style="8" customWidth="1"/>
    <col min="16134" max="16134" width="6.25" style="8" customWidth="1"/>
    <col min="16135" max="16136" width="9.875" style="8" bestFit="1" customWidth="1"/>
    <col min="16137" max="16137" width="5.75" style="8" customWidth="1"/>
    <col min="16138" max="16138" width="30.625" style="8" customWidth="1"/>
    <col min="16139" max="16139" width="11.375" style="8" customWidth="1"/>
    <col min="16140" max="16140" width="6.625" style="8" customWidth="1"/>
    <col min="16141" max="16141" width="22.75" style="8" bestFit="1"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4669</v>
      </c>
      <c r="G2" s="4" t="s">
        <v>2</v>
      </c>
      <c r="H2" s="5"/>
      <c r="I2" s="6"/>
      <c r="J2" s="7">
        <f>SUM(H:H)</f>
        <v>717026</v>
      </c>
    </row>
    <row r="3" spans="2:17" ht="20.100000000000001" customHeight="1">
      <c r="B3" s="1" t="s">
        <v>3</v>
      </c>
      <c r="C3" s="1"/>
      <c r="D3" s="1"/>
      <c r="E3" s="98" t="s">
        <v>2366</v>
      </c>
    </row>
    <row r="4" spans="2:17" ht="20.100000000000001" customHeight="1">
      <c r="B4" s="1" t="s">
        <v>5</v>
      </c>
      <c r="C4" s="1"/>
      <c r="D4" s="1"/>
      <c r="E4" s="98">
        <v>177445</v>
      </c>
    </row>
    <row r="5" spans="2:17" ht="20.100000000000001" customHeight="1">
      <c r="B5" s="1" t="s">
        <v>6</v>
      </c>
      <c r="C5" s="1"/>
      <c r="D5" s="1"/>
      <c r="E5" s="102"/>
    </row>
    <row r="6" spans="2:17" ht="20.100000000000001" customHeight="1">
      <c r="B6" s="1" t="s">
        <v>7</v>
      </c>
      <c r="C6" s="1"/>
      <c r="D6" s="1"/>
      <c r="E6" s="102">
        <v>44000</v>
      </c>
    </row>
    <row r="8" spans="2:17" s="9" customFormat="1" ht="19.5" customHeight="1">
      <c r="B8" s="21" t="s">
        <v>8</v>
      </c>
      <c r="C8" s="21" t="s">
        <v>9</v>
      </c>
      <c r="D8" s="21" t="s">
        <v>10</v>
      </c>
      <c r="E8" s="22" t="s">
        <v>11</v>
      </c>
      <c r="F8" s="22" t="s">
        <v>12</v>
      </c>
      <c r="G8" s="22" t="s">
        <v>13</v>
      </c>
      <c r="H8" s="167" t="s">
        <v>14</v>
      </c>
      <c r="I8" s="167" t="s">
        <v>15</v>
      </c>
      <c r="J8" s="22" t="s">
        <v>16</v>
      </c>
      <c r="K8" s="22" t="s">
        <v>17</v>
      </c>
      <c r="L8" s="22" t="s">
        <v>18</v>
      </c>
      <c r="M8" s="21" t="s">
        <v>19</v>
      </c>
      <c r="N8" s="21" t="s">
        <v>20</v>
      </c>
      <c r="O8" s="22" t="s">
        <v>21</v>
      </c>
      <c r="P8" s="106" t="s">
        <v>22</v>
      </c>
      <c r="Q8" s="106" t="s">
        <v>23</v>
      </c>
    </row>
    <row r="9" spans="2:17" s="9" customFormat="1" ht="19.5" customHeight="1">
      <c r="B9" s="21"/>
      <c r="C9" s="22" t="s">
        <v>2849</v>
      </c>
      <c r="D9" s="22" t="s">
        <v>2849</v>
      </c>
      <c r="E9" s="22" t="s">
        <v>4670</v>
      </c>
      <c r="F9" s="22">
        <v>2</v>
      </c>
      <c r="G9" s="22">
        <v>400000</v>
      </c>
      <c r="H9" s="377">
        <f t="shared" ref="H9:H15" si="0">F9*G9</f>
        <v>800000</v>
      </c>
      <c r="I9" s="167"/>
      <c r="J9" s="252" t="s">
        <v>4671</v>
      </c>
      <c r="K9" s="22"/>
      <c r="L9" s="22"/>
      <c r="M9" s="21"/>
      <c r="N9" s="21"/>
      <c r="O9" s="22"/>
      <c r="P9" s="106">
        <v>43984</v>
      </c>
      <c r="Q9" s="26">
        <v>43984</v>
      </c>
    </row>
    <row r="10" spans="2:17" s="9" customFormat="1" ht="19.5" customHeight="1">
      <c r="B10" s="21"/>
      <c r="C10" s="22" t="s">
        <v>2849</v>
      </c>
      <c r="D10" s="22" t="s">
        <v>2849</v>
      </c>
      <c r="E10" s="22" t="s">
        <v>4672</v>
      </c>
      <c r="F10" s="22">
        <v>2</v>
      </c>
      <c r="G10" s="22">
        <v>10500</v>
      </c>
      <c r="H10" s="377">
        <f t="shared" si="0"/>
        <v>21000</v>
      </c>
      <c r="I10" s="167"/>
      <c r="J10" s="252" t="s">
        <v>4671</v>
      </c>
      <c r="K10" s="22"/>
      <c r="L10" s="22"/>
      <c r="M10" s="21"/>
      <c r="N10" s="21"/>
      <c r="O10" s="22"/>
      <c r="P10" s="106">
        <v>43984</v>
      </c>
      <c r="Q10" s="26">
        <v>43984</v>
      </c>
    </row>
    <row r="11" spans="2:17" s="9" customFormat="1" ht="19.5" customHeight="1">
      <c r="B11" s="21"/>
      <c r="C11" s="22" t="s">
        <v>2849</v>
      </c>
      <c r="D11" s="22" t="s">
        <v>2849</v>
      </c>
      <c r="E11" s="22" t="s">
        <v>557</v>
      </c>
      <c r="F11" s="22">
        <v>2</v>
      </c>
      <c r="G11" s="22"/>
      <c r="H11" s="377">
        <f t="shared" si="0"/>
        <v>0</v>
      </c>
      <c r="I11" s="167"/>
      <c r="J11" s="252" t="s">
        <v>845</v>
      </c>
      <c r="K11" s="22"/>
      <c r="L11" s="22"/>
      <c r="M11" s="21"/>
      <c r="N11" s="21"/>
      <c r="O11" s="22"/>
      <c r="P11" s="106"/>
      <c r="Q11" s="106"/>
    </row>
    <row r="12" spans="2:17" s="9" customFormat="1" ht="19.5" customHeight="1">
      <c r="B12" s="21"/>
      <c r="C12" s="22" t="s">
        <v>2849</v>
      </c>
      <c r="D12" s="22" t="s">
        <v>2849</v>
      </c>
      <c r="E12" s="22" t="s">
        <v>2853</v>
      </c>
      <c r="F12" s="22">
        <v>2</v>
      </c>
      <c r="G12" s="22">
        <v>30000</v>
      </c>
      <c r="H12" s="377">
        <f t="shared" si="0"/>
        <v>60000</v>
      </c>
      <c r="I12" s="22"/>
      <c r="J12" s="252" t="s">
        <v>4671</v>
      </c>
      <c r="K12" s="22"/>
      <c r="L12" s="22"/>
      <c r="M12" s="25"/>
      <c r="N12" s="21"/>
      <c r="O12" s="32"/>
      <c r="P12" s="106">
        <v>43984</v>
      </c>
      <c r="Q12" s="26">
        <v>43984</v>
      </c>
    </row>
    <row r="13" spans="2:17" s="9" customFormat="1" ht="19.5" customHeight="1">
      <c r="B13" s="21"/>
      <c r="C13" s="22" t="s">
        <v>2849</v>
      </c>
      <c r="D13" s="22" t="s">
        <v>2849</v>
      </c>
      <c r="E13" s="22" t="s">
        <v>447</v>
      </c>
      <c r="F13" s="22">
        <v>2</v>
      </c>
      <c r="G13" s="182">
        <v>12000</v>
      </c>
      <c r="H13" s="377">
        <f t="shared" si="0"/>
        <v>24000</v>
      </c>
      <c r="I13" s="814"/>
      <c r="J13" s="252" t="s">
        <v>4671</v>
      </c>
      <c r="K13" s="185"/>
      <c r="L13" s="22"/>
      <c r="M13" s="25"/>
      <c r="N13" s="21"/>
      <c r="O13" s="22"/>
      <c r="P13" s="25"/>
      <c r="Q13" s="26"/>
    </row>
    <row r="14" spans="2:17" s="9" customFormat="1" ht="19.5" customHeight="1">
      <c r="B14" s="21"/>
      <c r="C14" s="22" t="s">
        <v>2849</v>
      </c>
      <c r="D14" s="22" t="s">
        <v>2849</v>
      </c>
      <c r="E14" s="22" t="s">
        <v>4673</v>
      </c>
      <c r="F14" s="22"/>
      <c r="G14" s="182"/>
      <c r="H14" s="377">
        <v>-190000</v>
      </c>
      <c r="I14" s="814"/>
      <c r="J14" s="252"/>
      <c r="K14" s="185"/>
      <c r="L14" s="22"/>
      <c r="M14" s="25"/>
      <c r="N14" s="21"/>
      <c r="O14" s="22"/>
      <c r="P14" s="25"/>
      <c r="Q14" s="26"/>
    </row>
    <row r="15" spans="2:17" s="9" customFormat="1" ht="19.5" customHeight="1">
      <c r="B15" s="21"/>
      <c r="C15" s="21" t="s">
        <v>35</v>
      </c>
      <c r="D15" s="21" t="s">
        <v>35</v>
      </c>
      <c r="E15" s="22" t="s">
        <v>2854</v>
      </c>
      <c r="F15" s="22">
        <v>2</v>
      </c>
      <c r="G15" s="182">
        <v>1013</v>
      </c>
      <c r="H15" s="377">
        <f t="shared" si="0"/>
        <v>2026</v>
      </c>
      <c r="I15" s="814"/>
      <c r="J15" s="22" t="s">
        <v>2855</v>
      </c>
      <c r="K15" s="185"/>
      <c r="L15" s="22"/>
      <c r="M15" s="25"/>
      <c r="N15" s="21"/>
      <c r="O15" s="22"/>
      <c r="P15" s="25">
        <v>43958</v>
      </c>
      <c r="Q15" s="26">
        <v>43958</v>
      </c>
    </row>
    <row r="16" spans="2:17">
      <c r="Q16" s="194"/>
    </row>
    <row r="17" spans="13:17">
      <c r="Q17" s="194"/>
    </row>
    <row r="18" spans="13:17">
      <c r="Q18" s="194"/>
    </row>
    <row r="19" spans="13:17">
      <c r="M19" s="195"/>
      <c r="Q19" s="194"/>
    </row>
    <row r="20" spans="13:17">
      <c r="Q20" s="194"/>
    </row>
    <row r="21" spans="13:17">
      <c r="M21" s="195"/>
      <c r="Q21" s="194"/>
    </row>
  </sheetData>
  <autoFilter ref="B8:O15" xr:uid="{01FE2D11-CC34-40EB-A02B-4B373B686B2E}"/>
  <mergeCells count="6">
    <mergeCell ref="B2:D2"/>
    <mergeCell ref="G2:I2"/>
    <mergeCell ref="B3:D3"/>
    <mergeCell ref="B4:D4"/>
    <mergeCell ref="B5:D5"/>
    <mergeCell ref="B6:D6"/>
  </mergeCells>
  <phoneticPr fontId="4"/>
  <pageMargins left="0.2" right="0.2" top="0.75" bottom="0.75" header="0.3" footer="0.3"/>
  <pageSetup paperSize="9" orientation="landscape"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FC032-0901-4934-983D-3B36F8BD5FA2}">
  <dimension ref="B2:Q23"/>
  <sheetViews>
    <sheetView zoomScale="85" zoomScaleNormal="85" workbookViewId="0">
      <pane xSplit="10" ySplit="8" topLeftCell="K9" activePane="bottomRight" state="frozen"/>
      <selection pane="topRight" activeCell="K1" sqref="K1"/>
      <selection pane="bottomLeft" activeCell="A9" sqref="A9"/>
      <selection pane="bottomRight" activeCell="C15" sqref="C15"/>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1486</v>
      </c>
      <c r="G2" s="4" t="s">
        <v>2</v>
      </c>
      <c r="H2" s="5"/>
      <c r="I2" s="6"/>
      <c r="J2" s="7">
        <f>SUM(H:H)</f>
        <v>18819</v>
      </c>
    </row>
    <row r="3" spans="2:17" ht="20.100000000000001" customHeight="1">
      <c r="B3" s="1" t="s">
        <v>3</v>
      </c>
      <c r="C3" s="1"/>
      <c r="D3" s="1"/>
      <c r="E3" s="98" t="s">
        <v>1445</v>
      </c>
    </row>
    <row r="4" spans="2:17" ht="20.100000000000001" customHeight="1">
      <c r="B4" s="1" t="s">
        <v>5</v>
      </c>
      <c r="C4" s="1"/>
      <c r="D4" s="1"/>
      <c r="E4" s="98">
        <v>177858</v>
      </c>
    </row>
    <row r="5" spans="2:17" ht="20.100000000000001" customHeight="1">
      <c r="B5" s="1" t="s">
        <v>6</v>
      </c>
      <c r="C5" s="1"/>
      <c r="D5" s="1"/>
      <c r="E5" s="102">
        <v>43986</v>
      </c>
    </row>
    <row r="6" spans="2:17" ht="20.100000000000001" customHeight="1">
      <c r="B6" s="1" t="s">
        <v>7</v>
      </c>
      <c r="C6" s="1"/>
      <c r="D6" s="1"/>
      <c r="E6" s="102">
        <v>43987</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14" si="0">F9*G9</f>
        <v>0</v>
      </c>
      <c r="I9" s="167"/>
      <c r="J9" s="30"/>
      <c r="K9" s="30"/>
      <c r="L9" s="22"/>
      <c r="M9" s="25"/>
      <c r="N9" s="21"/>
      <c r="O9" s="22"/>
      <c r="P9" s="25"/>
      <c r="Q9" s="26"/>
    </row>
    <row r="10" spans="2:17" s="9" customFormat="1" ht="19.7" customHeight="1">
      <c r="B10" s="21">
        <v>1</v>
      </c>
      <c r="C10" s="21" t="s">
        <v>531</v>
      </c>
      <c r="D10" s="21" t="s">
        <v>531</v>
      </c>
      <c r="E10" s="75" t="s">
        <v>3688</v>
      </c>
      <c r="F10" s="22">
        <v>1</v>
      </c>
      <c r="G10" s="266">
        <v>200</v>
      </c>
      <c r="H10" s="266">
        <f t="shared" si="0"/>
        <v>200</v>
      </c>
      <c r="I10" s="167"/>
      <c r="J10" s="31" t="s">
        <v>695</v>
      </c>
      <c r="K10" s="30" t="s">
        <v>4674</v>
      </c>
      <c r="L10" s="22"/>
      <c r="M10" s="25">
        <v>43973</v>
      </c>
      <c r="N10" s="21"/>
      <c r="O10" s="22"/>
      <c r="P10" s="25" t="s">
        <v>4675</v>
      </c>
      <c r="Q10" s="26">
        <v>43986</v>
      </c>
    </row>
    <row r="11" spans="2:17" s="9" customFormat="1" ht="19.7" customHeight="1">
      <c r="B11" s="21">
        <v>1</v>
      </c>
      <c r="C11" s="21" t="s">
        <v>531</v>
      </c>
      <c r="D11" s="21" t="s">
        <v>531</v>
      </c>
      <c r="E11" s="75" t="s">
        <v>3689</v>
      </c>
      <c r="F11" s="22">
        <v>1</v>
      </c>
      <c r="G11" s="266">
        <v>590</v>
      </c>
      <c r="H11" s="266">
        <f t="shared" si="0"/>
        <v>590</v>
      </c>
      <c r="I11" s="167"/>
      <c r="J11" s="31" t="s">
        <v>3690</v>
      </c>
      <c r="K11" s="30" t="s">
        <v>4674</v>
      </c>
      <c r="L11" s="22"/>
      <c r="M11" s="25">
        <v>43973</v>
      </c>
      <c r="N11" s="21"/>
      <c r="O11" s="22"/>
      <c r="P11" s="25" t="s">
        <v>4675</v>
      </c>
      <c r="Q11" s="26">
        <v>43986</v>
      </c>
    </row>
    <row r="12" spans="2:17" s="9" customFormat="1" ht="19.7" customHeight="1">
      <c r="B12" s="21">
        <v>1</v>
      </c>
      <c r="C12" s="21" t="s">
        <v>531</v>
      </c>
      <c r="D12" s="21" t="s">
        <v>531</v>
      </c>
      <c r="E12" s="75" t="s">
        <v>3691</v>
      </c>
      <c r="F12" s="22">
        <v>1</v>
      </c>
      <c r="G12" s="266">
        <v>277</v>
      </c>
      <c r="H12" s="266">
        <f t="shared" si="0"/>
        <v>277</v>
      </c>
      <c r="I12" s="167"/>
      <c r="J12" s="31" t="s">
        <v>3692</v>
      </c>
      <c r="K12" s="30" t="s">
        <v>4674</v>
      </c>
      <c r="L12" s="22"/>
      <c r="M12" s="25">
        <v>43973</v>
      </c>
      <c r="N12" s="21"/>
      <c r="O12" s="22"/>
      <c r="P12" s="25" t="s">
        <v>4675</v>
      </c>
      <c r="Q12" s="26">
        <v>43986</v>
      </c>
    </row>
    <row r="13" spans="2:17" s="9" customFormat="1" ht="19.7" customHeight="1">
      <c r="B13" s="21">
        <v>1</v>
      </c>
      <c r="C13" s="21" t="s">
        <v>531</v>
      </c>
      <c r="D13" s="21" t="s">
        <v>531</v>
      </c>
      <c r="E13" s="75" t="s">
        <v>3693</v>
      </c>
      <c r="F13" s="22">
        <v>100</v>
      </c>
      <c r="G13" s="266">
        <v>5</v>
      </c>
      <c r="H13" s="266">
        <f t="shared" si="0"/>
        <v>500</v>
      </c>
      <c r="I13" s="167"/>
      <c r="J13" s="31" t="s">
        <v>3694</v>
      </c>
      <c r="K13" s="30" t="s">
        <v>4674</v>
      </c>
      <c r="L13" s="22"/>
      <c r="M13" s="25">
        <v>43973</v>
      </c>
      <c r="N13" s="21"/>
      <c r="O13" s="22"/>
      <c r="P13" s="25" t="s">
        <v>4675</v>
      </c>
      <c r="Q13" s="26">
        <v>43986</v>
      </c>
    </row>
    <row r="14" spans="2:17" s="9" customFormat="1" ht="19.7" customHeight="1">
      <c r="B14" s="21">
        <v>1</v>
      </c>
      <c r="C14" s="21" t="s">
        <v>531</v>
      </c>
      <c r="D14" s="21" t="s">
        <v>531</v>
      </c>
      <c r="E14" s="75" t="s">
        <v>3729</v>
      </c>
      <c r="F14" s="22">
        <v>1</v>
      </c>
      <c r="G14" s="266">
        <v>2700</v>
      </c>
      <c r="H14" s="266">
        <f t="shared" si="0"/>
        <v>2700</v>
      </c>
      <c r="I14" s="167"/>
      <c r="J14" s="31" t="s">
        <v>3696</v>
      </c>
      <c r="K14" s="30" t="s">
        <v>4674</v>
      </c>
      <c r="L14" s="22"/>
      <c r="M14" s="25">
        <v>43973</v>
      </c>
      <c r="N14" s="21"/>
      <c r="O14" s="22"/>
      <c r="P14" s="25" t="s">
        <v>4675</v>
      </c>
      <c r="Q14" s="26">
        <v>43986</v>
      </c>
    </row>
    <row r="15" spans="2:17" s="9" customFormat="1" ht="19.7" customHeight="1">
      <c r="B15" s="21">
        <v>1</v>
      </c>
      <c r="C15" s="21" t="s">
        <v>577</v>
      </c>
      <c r="D15" s="21" t="s">
        <v>577</v>
      </c>
      <c r="E15" s="75" t="s">
        <v>3730</v>
      </c>
      <c r="F15" s="22">
        <v>1</v>
      </c>
      <c r="G15" s="266">
        <v>1710</v>
      </c>
      <c r="H15" s="266">
        <v>1710</v>
      </c>
      <c r="I15" s="167"/>
      <c r="J15" s="31" t="s">
        <v>3698</v>
      </c>
      <c r="K15" s="30" t="s">
        <v>4674</v>
      </c>
      <c r="L15" s="22"/>
      <c r="M15" s="25">
        <v>43973</v>
      </c>
      <c r="N15" s="21"/>
      <c r="O15" s="22"/>
      <c r="P15" s="25" t="s">
        <v>4675</v>
      </c>
      <c r="Q15" s="26">
        <v>43986</v>
      </c>
    </row>
    <row r="16" spans="2:17" s="9" customFormat="1" ht="19.7" customHeight="1">
      <c r="B16" s="21">
        <v>1</v>
      </c>
      <c r="C16" s="21" t="s">
        <v>577</v>
      </c>
      <c r="D16" s="21" t="s">
        <v>577</v>
      </c>
      <c r="E16" s="75" t="s">
        <v>3732</v>
      </c>
      <c r="F16" s="22">
        <v>1</v>
      </c>
      <c r="G16" s="266">
        <v>6739</v>
      </c>
      <c r="H16" s="266">
        <v>6739</v>
      </c>
      <c r="I16" s="167"/>
      <c r="J16" s="31" t="s">
        <v>3733</v>
      </c>
      <c r="K16" s="30" t="s">
        <v>4674</v>
      </c>
      <c r="L16" s="22"/>
      <c r="M16" s="25">
        <v>43973</v>
      </c>
      <c r="N16" s="21"/>
      <c r="O16" s="22"/>
      <c r="P16" s="25" t="s">
        <v>4675</v>
      </c>
      <c r="Q16" s="26">
        <v>43986</v>
      </c>
    </row>
    <row r="17" spans="2:17" s="9" customFormat="1" ht="19.7" customHeight="1">
      <c r="B17" s="21">
        <v>1</v>
      </c>
      <c r="C17" s="21" t="s">
        <v>577</v>
      </c>
      <c r="D17" s="21" t="s">
        <v>577</v>
      </c>
      <c r="E17" s="75" t="s">
        <v>3734</v>
      </c>
      <c r="F17" s="22">
        <v>1</v>
      </c>
      <c r="G17" s="266">
        <v>6103</v>
      </c>
      <c r="H17" s="266">
        <v>6103</v>
      </c>
      <c r="I17" s="167"/>
      <c r="J17" s="31" t="s">
        <v>3735</v>
      </c>
      <c r="K17" s="30" t="s">
        <v>4674</v>
      </c>
      <c r="L17" s="22"/>
      <c r="M17" s="25">
        <v>43973</v>
      </c>
      <c r="N17" s="21"/>
      <c r="O17" s="22"/>
      <c r="P17" s="25" t="s">
        <v>4675</v>
      </c>
      <c r="Q17" s="26">
        <v>43986</v>
      </c>
    </row>
    <row r="18" spans="2:17" s="9" customFormat="1" ht="19.7" customHeight="1">
      <c r="B18" s="21"/>
      <c r="C18" s="21"/>
      <c r="D18" s="21"/>
      <c r="E18" s="75"/>
      <c r="F18" s="22"/>
      <c r="G18" s="266">
        <v>0</v>
      </c>
      <c r="H18" s="266">
        <f>F18*G18</f>
        <v>0</v>
      </c>
      <c r="I18" s="167"/>
      <c r="J18" s="31"/>
      <c r="K18" s="22"/>
      <c r="L18" s="22"/>
      <c r="M18" s="25"/>
      <c r="N18" s="21"/>
      <c r="O18" s="22"/>
      <c r="P18" s="25"/>
      <c r="Q18" s="26"/>
    </row>
    <row r="19" spans="2:17" s="9" customFormat="1" ht="19.7" customHeight="1">
      <c r="B19" s="21"/>
      <c r="C19" s="21"/>
      <c r="D19" s="21"/>
      <c r="E19" s="75"/>
      <c r="F19" s="22"/>
      <c r="G19" s="266">
        <v>0</v>
      </c>
      <c r="H19" s="266">
        <f>F19*G19</f>
        <v>0</v>
      </c>
      <c r="I19" s="167"/>
      <c r="J19" s="31"/>
      <c r="K19" s="22"/>
      <c r="L19" s="22"/>
      <c r="M19" s="25"/>
      <c r="N19" s="21"/>
      <c r="O19" s="22"/>
      <c r="P19" s="25"/>
      <c r="Q19" s="26"/>
    </row>
    <row r="20" spans="2:17" s="9" customFormat="1" ht="19.7" customHeight="1">
      <c r="B20" s="21"/>
      <c r="C20" s="21"/>
      <c r="D20" s="21"/>
      <c r="E20" s="75"/>
      <c r="F20" s="22"/>
      <c r="G20" s="266">
        <v>0</v>
      </c>
      <c r="H20" s="266">
        <f>F20*G20</f>
        <v>0</v>
      </c>
      <c r="I20" s="167"/>
      <c r="J20" s="31"/>
      <c r="K20" s="22"/>
      <c r="L20" s="22"/>
      <c r="M20" s="25"/>
      <c r="N20" s="21"/>
      <c r="O20" s="22"/>
      <c r="P20" s="25"/>
      <c r="Q20" s="26"/>
    </row>
    <row r="21" spans="2:17" s="9" customFormat="1" ht="19.7" customHeight="1">
      <c r="B21" s="21"/>
      <c r="C21" s="21"/>
      <c r="D21" s="21"/>
      <c r="E21" s="75"/>
      <c r="F21" s="22"/>
      <c r="G21" s="266">
        <v>0</v>
      </c>
      <c r="H21" s="266">
        <f>F21*G21</f>
        <v>0</v>
      </c>
      <c r="I21" s="167"/>
      <c r="J21" s="31"/>
      <c r="K21" s="22"/>
      <c r="L21" s="22"/>
      <c r="M21" s="25"/>
      <c r="N21" s="21"/>
      <c r="O21" s="22"/>
      <c r="P21" s="25"/>
      <c r="Q21" s="26"/>
    </row>
    <row r="22" spans="2:17" s="9" customFormat="1" ht="19.7" customHeight="1">
      <c r="B22" s="21"/>
      <c r="C22" s="21"/>
      <c r="D22" s="21"/>
      <c r="E22" s="75"/>
      <c r="F22" s="22"/>
      <c r="G22" s="266">
        <v>0</v>
      </c>
      <c r="H22" s="266">
        <f>F22*G22</f>
        <v>0</v>
      </c>
      <c r="I22" s="167"/>
      <c r="J22" s="31"/>
      <c r="K22" s="22"/>
      <c r="L22" s="22"/>
      <c r="M22" s="25"/>
      <c r="N22" s="21"/>
      <c r="O22" s="22"/>
      <c r="P22" s="25"/>
      <c r="Q22" s="26"/>
    </row>
    <row r="23" spans="2:17">
      <c r="G23" s="3"/>
      <c r="H23" s="3"/>
    </row>
  </sheetData>
  <autoFilter ref="B8:O22" xr:uid="{8CB5D338-78C5-41F2-8806-A9C1C599ECFD}"/>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9E8FD-24E5-4C63-B86B-3A3381CFD56B}">
  <dimension ref="B2:Q14"/>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4676</v>
      </c>
      <c r="G2" s="4" t="s">
        <v>2</v>
      </c>
      <c r="H2" s="5"/>
      <c r="I2" s="6"/>
      <c r="J2" s="7">
        <f>SUM(H:H)</f>
        <v>10400</v>
      </c>
    </row>
    <row r="3" spans="2:17" ht="20.100000000000001" customHeight="1">
      <c r="B3" s="1" t="s">
        <v>3</v>
      </c>
      <c r="C3" s="1"/>
      <c r="D3" s="1"/>
      <c r="E3" s="98" t="s">
        <v>2686</v>
      </c>
    </row>
    <row r="4" spans="2:17" ht="20.100000000000001" customHeight="1">
      <c r="B4" s="1" t="s">
        <v>5</v>
      </c>
      <c r="C4" s="1"/>
      <c r="D4" s="1"/>
      <c r="E4" s="98">
        <v>177870</v>
      </c>
    </row>
    <row r="5" spans="2:17" ht="20.100000000000001" customHeight="1">
      <c r="B5" s="1" t="s">
        <v>6</v>
      </c>
      <c r="C5" s="1"/>
      <c r="D5" s="1"/>
      <c r="E5" s="102">
        <v>43991</v>
      </c>
    </row>
    <row r="6" spans="2:17" ht="20.100000000000001" customHeight="1">
      <c r="B6" s="1" t="s">
        <v>7</v>
      </c>
      <c r="C6" s="1"/>
      <c r="D6" s="1"/>
      <c r="E6" s="102">
        <v>43993</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942"/>
      <c r="H9" s="1106"/>
      <c r="I9" s="167"/>
      <c r="J9" s="30"/>
      <c r="K9" s="30"/>
      <c r="L9" s="22"/>
      <c r="M9" s="25"/>
      <c r="N9" s="21"/>
      <c r="O9" s="22"/>
      <c r="P9" s="25"/>
      <c r="Q9" s="26"/>
    </row>
    <row r="10" spans="2:17" s="9" customFormat="1" ht="19.7" customHeight="1">
      <c r="B10" s="21">
        <v>1</v>
      </c>
      <c r="C10" s="21" t="s">
        <v>2210</v>
      </c>
      <c r="D10" s="21" t="s">
        <v>2210</v>
      </c>
      <c r="E10" s="75" t="s">
        <v>4677</v>
      </c>
      <c r="F10" s="22">
        <v>2</v>
      </c>
      <c r="G10" s="942">
        <v>5200</v>
      </c>
      <c r="H10" s="1106">
        <f>F10*G10</f>
        <v>10400</v>
      </c>
      <c r="I10" s="167"/>
      <c r="J10" s="31" t="s">
        <v>4678</v>
      </c>
      <c r="K10" s="22"/>
      <c r="L10" s="22"/>
      <c r="M10" s="25">
        <v>43973</v>
      </c>
      <c r="N10" s="21"/>
      <c r="O10" s="32">
        <v>43991</v>
      </c>
      <c r="P10" s="25">
        <v>43991</v>
      </c>
      <c r="Q10" s="26">
        <v>44048</v>
      </c>
    </row>
    <row r="11" spans="2:17" s="9" customFormat="1" ht="19.7" customHeight="1">
      <c r="B11" s="21"/>
      <c r="C11" s="21"/>
      <c r="D11" s="21"/>
      <c r="E11" s="75"/>
      <c r="F11" s="22"/>
      <c r="G11" s="942"/>
      <c r="H11" s="1106">
        <f>F11*G11</f>
        <v>0</v>
      </c>
      <c r="I11" s="167"/>
      <c r="J11" s="31"/>
      <c r="K11" s="22"/>
      <c r="L11" s="22"/>
      <c r="M11" s="25"/>
      <c r="N11" s="21"/>
      <c r="O11" s="22"/>
      <c r="P11" s="25"/>
      <c r="Q11" s="26"/>
    </row>
    <row r="12" spans="2:17" s="9" customFormat="1" ht="19.7" customHeight="1">
      <c r="B12" s="21"/>
      <c r="C12" s="21"/>
      <c r="D12" s="21"/>
      <c r="E12" s="75"/>
      <c r="F12" s="22"/>
      <c r="G12" s="942"/>
      <c r="H12" s="1106">
        <f>F12*G12</f>
        <v>0</v>
      </c>
      <c r="I12" s="167"/>
      <c r="J12" s="31"/>
      <c r="K12" s="22"/>
      <c r="L12" s="22"/>
      <c r="M12" s="25"/>
      <c r="N12" s="21"/>
      <c r="O12" s="22"/>
      <c r="P12" s="25"/>
      <c r="Q12" s="26"/>
    </row>
    <row r="13" spans="2:17" s="9" customFormat="1" ht="19.7" customHeight="1">
      <c r="B13" s="21"/>
      <c r="C13" s="21"/>
      <c r="D13" s="21"/>
      <c r="E13" s="75"/>
      <c r="F13" s="22"/>
      <c r="G13" s="942"/>
      <c r="H13" s="1106">
        <f>F13*G13</f>
        <v>0</v>
      </c>
      <c r="I13" s="167"/>
      <c r="J13" s="31"/>
      <c r="K13" s="22"/>
      <c r="L13" s="22"/>
      <c r="M13" s="25"/>
      <c r="N13" s="21"/>
      <c r="O13" s="22"/>
      <c r="P13" s="25"/>
      <c r="Q13" s="26"/>
    </row>
    <row r="14" spans="2:17" s="9" customFormat="1" ht="19.7" customHeight="1">
      <c r="B14" s="21"/>
      <c r="C14" s="21"/>
      <c r="D14" s="21"/>
      <c r="E14" s="75"/>
      <c r="F14" s="22"/>
      <c r="G14" s="942"/>
      <c r="H14" s="1106">
        <f>F14*G14</f>
        <v>0</v>
      </c>
      <c r="I14" s="167"/>
      <c r="J14" s="31"/>
      <c r="K14" s="22"/>
      <c r="L14" s="22"/>
      <c r="M14" s="25"/>
      <c r="N14" s="21"/>
      <c r="O14" s="22"/>
      <c r="P14" s="25"/>
      <c r="Q14" s="26"/>
    </row>
  </sheetData>
  <autoFilter ref="B8:O14" xr:uid="{15853375-36AE-4928-AB00-F61CEB3F4A51}"/>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CA0E7-13F6-4A11-84F5-E40B872FC9B2}">
  <dimension ref="B2:Q20"/>
  <sheetViews>
    <sheetView zoomScale="85" zoomScaleNormal="85" workbookViewId="0">
      <pane xSplit="10" ySplit="8" topLeftCell="L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41.375" style="8" bestFit="1"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41.375" style="8" bestFit="1"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41.375" style="8" bestFit="1"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41.375" style="8" bestFit="1"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41.375" style="8" bestFit="1"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41.375" style="8" bestFit="1"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41.375" style="8" bestFit="1"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41.375" style="8" bestFit="1"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41.375" style="8" bestFit="1"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41.375" style="8" bestFit="1"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41.375" style="8" bestFit="1"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41.375" style="8" bestFit="1"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41.375" style="8" bestFit="1"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41.375" style="8" bestFit="1"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41.375" style="8" bestFit="1"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41.375" style="8" bestFit="1"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41.375" style="8" bestFit="1"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41.375" style="8" bestFit="1"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41.375" style="8" bestFit="1"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41.375" style="8" bestFit="1"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41.375" style="8" bestFit="1"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41.375" style="8" bestFit="1"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41.375" style="8" bestFit="1"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41.375" style="8" bestFit="1"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41.375" style="8" bestFit="1"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41.375" style="8" bestFit="1"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41.375" style="8" bestFit="1"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41.375" style="8" bestFit="1"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41.375" style="8" bestFit="1"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41.375" style="8" bestFit="1"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41.375" style="8" bestFit="1"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41.375" style="8" bestFit="1"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41.375" style="8" bestFit="1"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41.375" style="8" bestFit="1"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41.375" style="8" bestFit="1"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41.375" style="8" bestFit="1"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41.375" style="8" bestFit="1"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41.375" style="8" bestFit="1"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41.375" style="8" bestFit="1"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41.375" style="8" bestFit="1"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41.375" style="8" bestFit="1"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41.375" style="8" bestFit="1"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41.375" style="8" bestFit="1"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41.375" style="8" bestFit="1"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41.375" style="8" bestFit="1"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41.375" style="8" bestFit="1"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41.375" style="8" bestFit="1"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41.375" style="8" bestFit="1"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41.375" style="8" bestFit="1"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41.375" style="8" bestFit="1"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41.375" style="8" bestFit="1"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41.375" style="8" bestFit="1"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41.375" style="8" bestFit="1"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41.375" style="8" bestFit="1"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41.375" style="8" bestFit="1"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41.375" style="8" bestFit="1"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41.375" style="8" bestFit="1"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41.375" style="8" bestFit="1"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41.375" style="8" bestFit="1"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41.375" style="8" bestFit="1"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41.375" style="8" bestFit="1"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41.375" style="8" bestFit="1"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41.375" style="8" bestFit="1"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41.375" style="8" bestFit="1"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4679</v>
      </c>
      <c r="G2" s="4" t="s">
        <v>2</v>
      </c>
      <c r="H2" s="5"/>
      <c r="I2" s="6"/>
      <c r="J2" s="7">
        <f>SUM(H:H)</f>
        <v>718712</v>
      </c>
    </row>
    <row r="3" spans="2:17" ht="20.100000000000001" customHeight="1">
      <c r="B3" s="1" t="s">
        <v>3</v>
      </c>
      <c r="C3" s="1"/>
      <c r="D3" s="1"/>
      <c r="E3" s="98" t="s">
        <v>3835</v>
      </c>
    </row>
    <row r="4" spans="2:17" ht="20.100000000000001" customHeight="1">
      <c r="B4" s="1" t="s">
        <v>5</v>
      </c>
      <c r="C4" s="1"/>
      <c r="D4" s="1"/>
      <c r="E4" s="98">
        <v>177877</v>
      </c>
    </row>
    <row r="5" spans="2:17" ht="20.100000000000001" customHeight="1">
      <c r="B5" s="1" t="s">
        <v>6</v>
      </c>
      <c r="C5" s="1"/>
      <c r="D5" s="1"/>
      <c r="E5" s="102">
        <v>44007</v>
      </c>
    </row>
    <row r="6" spans="2:17" ht="20.100000000000001" customHeight="1">
      <c r="B6" s="1" t="s">
        <v>7</v>
      </c>
      <c r="C6" s="1"/>
      <c r="D6" s="1"/>
      <c r="E6" s="102">
        <v>44012</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19" si="0">F9*G9</f>
        <v>0</v>
      </c>
      <c r="I9" s="167"/>
      <c r="J9" s="30"/>
      <c r="K9" s="30"/>
      <c r="L9" s="22"/>
      <c r="M9" s="25"/>
      <c r="N9" s="21"/>
      <c r="O9" s="22"/>
      <c r="P9" s="25"/>
      <c r="Q9" s="26"/>
    </row>
    <row r="10" spans="2:17" s="9" customFormat="1" ht="19.7" customHeight="1">
      <c r="B10" s="21">
        <v>1</v>
      </c>
      <c r="C10" s="21" t="s">
        <v>1729</v>
      </c>
      <c r="D10" s="21" t="s">
        <v>1729</v>
      </c>
      <c r="E10" s="831" t="s">
        <v>4680</v>
      </c>
      <c r="F10" s="22">
        <v>1</v>
      </c>
      <c r="G10" s="266">
        <v>720000</v>
      </c>
      <c r="H10" s="266">
        <f t="shared" si="0"/>
        <v>720000</v>
      </c>
      <c r="I10" s="167"/>
      <c r="J10" s="31" t="s">
        <v>4681</v>
      </c>
      <c r="K10" s="22" t="s">
        <v>4682</v>
      </c>
      <c r="L10" s="22"/>
      <c r="M10" s="25">
        <v>43976</v>
      </c>
      <c r="N10" s="21"/>
      <c r="O10" s="32">
        <v>44007</v>
      </c>
      <c r="P10" s="32">
        <v>44007</v>
      </c>
      <c r="Q10" s="32">
        <v>44007</v>
      </c>
    </row>
    <row r="11" spans="2:17" s="9" customFormat="1" ht="19.7" customHeight="1">
      <c r="B11" s="21">
        <v>3</v>
      </c>
      <c r="C11" s="21" t="s">
        <v>1729</v>
      </c>
      <c r="D11" s="21" t="s">
        <v>1729</v>
      </c>
      <c r="E11" s="31" t="s">
        <v>4683</v>
      </c>
      <c r="F11" s="22">
        <v>1</v>
      </c>
      <c r="G11" s="266">
        <v>30000</v>
      </c>
      <c r="H11" s="266">
        <f t="shared" si="0"/>
        <v>30000</v>
      </c>
      <c r="I11" s="167"/>
      <c r="J11" s="31"/>
      <c r="K11" s="22"/>
      <c r="L11" s="22"/>
      <c r="M11" s="25">
        <v>43976</v>
      </c>
      <c r="N11" s="21"/>
      <c r="O11" s="32">
        <v>44007</v>
      </c>
      <c r="P11" s="32">
        <v>44007</v>
      </c>
      <c r="Q11" s="32">
        <v>44007</v>
      </c>
    </row>
    <row r="12" spans="2:17" s="9" customFormat="1" ht="19.7" customHeight="1">
      <c r="B12" s="21">
        <v>1</v>
      </c>
      <c r="C12" s="21" t="s">
        <v>1729</v>
      </c>
      <c r="D12" s="21" t="s">
        <v>1729</v>
      </c>
      <c r="E12" s="235" t="s">
        <v>2379</v>
      </c>
      <c r="F12" s="22">
        <v>1</v>
      </c>
      <c r="G12" s="266">
        <v>12000</v>
      </c>
      <c r="H12" s="266">
        <f t="shared" si="0"/>
        <v>12000</v>
      </c>
      <c r="I12" s="167"/>
      <c r="J12" s="31"/>
      <c r="K12" s="22"/>
      <c r="L12" s="22"/>
      <c r="M12" s="25">
        <v>43976</v>
      </c>
      <c r="N12" s="21"/>
      <c r="O12" s="32">
        <v>44007</v>
      </c>
      <c r="P12" s="25"/>
      <c r="Q12" s="26"/>
    </row>
    <row r="13" spans="2:17" s="9" customFormat="1" ht="19.7" customHeight="1">
      <c r="B13" s="21"/>
      <c r="C13" s="21" t="s">
        <v>1729</v>
      </c>
      <c r="D13" s="21" t="s">
        <v>1729</v>
      </c>
      <c r="E13" s="235" t="s">
        <v>33</v>
      </c>
      <c r="F13" s="22">
        <v>1</v>
      </c>
      <c r="G13" s="266">
        <v>-47000</v>
      </c>
      <c r="H13" s="266">
        <f t="shared" si="0"/>
        <v>-47000</v>
      </c>
      <c r="I13" s="167"/>
      <c r="J13" s="31"/>
      <c r="K13" s="22"/>
      <c r="L13" s="22"/>
      <c r="M13" s="25">
        <v>43976</v>
      </c>
      <c r="N13" s="21"/>
      <c r="O13" s="32">
        <v>44007</v>
      </c>
      <c r="P13" s="25"/>
      <c r="Q13" s="26"/>
    </row>
    <row r="14" spans="2:17" s="9" customFormat="1" ht="19.7" customHeight="1">
      <c r="B14" s="21"/>
      <c r="C14" s="21"/>
      <c r="D14" s="21"/>
      <c r="E14" s="75"/>
      <c r="F14" s="22"/>
      <c r="G14" s="266">
        <v>0</v>
      </c>
      <c r="H14" s="266">
        <f t="shared" si="0"/>
        <v>0</v>
      </c>
      <c r="I14" s="167"/>
      <c r="J14" s="31"/>
      <c r="K14" s="22"/>
      <c r="L14" s="22"/>
      <c r="M14" s="25"/>
      <c r="N14" s="21"/>
      <c r="O14" s="22"/>
      <c r="P14" s="25"/>
      <c r="Q14" s="26"/>
    </row>
    <row r="15" spans="2:17" s="9" customFormat="1" ht="19.7" customHeight="1">
      <c r="B15" s="21">
        <v>3</v>
      </c>
      <c r="C15" s="21" t="s">
        <v>531</v>
      </c>
      <c r="D15" s="21" t="s">
        <v>531</v>
      </c>
      <c r="E15" s="75" t="s">
        <v>665</v>
      </c>
      <c r="F15" s="22">
        <v>1</v>
      </c>
      <c r="G15" s="266">
        <v>898</v>
      </c>
      <c r="H15" s="266">
        <f t="shared" si="0"/>
        <v>898</v>
      </c>
      <c r="I15" s="167"/>
      <c r="J15" s="31" t="s">
        <v>4419</v>
      </c>
      <c r="K15" s="22"/>
      <c r="L15" s="22"/>
      <c r="M15" s="25">
        <v>43976</v>
      </c>
      <c r="N15" s="21"/>
      <c r="O15" s="22"/>
      <c r="P15" s="25">
        <v>44005</v>
      </c>
      <c r="Q15" s="26">
        <v>44005</v>
      </c>
    </row>
    <row r="16" spans="2:17" s="9" customFormat="1" ht="19.7" customHeight="1">
      <c r="B16" s="21">
        <v>4</v>
      </c>
      <c r="C16" s="21" t="s">
        <v>531</v>
      </c>
      <c r="D16" s="21" t="s">
        <v>531</v>
      </c>
      <c r="E16" s="862" t="s">
        <v>3769</v>
      </c>
      <c r="F16" s="22">
        <v>1</v>
      </c>
      <c r="G16" s="266">
        <v>2814</v>
      </c>
      <c r="H16" s="266">
        <f t="shared" si="0"/>
        <v>2814</v>
      </c>
      <c r="I16" s="167"/>
      <c r="J16" s="330" t="s">
        <v>3843</v>
      </c>
      <c r="K16" s="22"/>
      <c r="L16" s="22"/>
      <c r="M16" s="25">
        <v>43976</v>
      </c>
      <c r="N16" s="21"/>
      <c r="O16" s="22"/>
      <c r="P16" s="25">
        <v>44005</v>
      </c>
      <c r="Q16" s="26">
        <v>44005</v>
      </c>
    </row>
    <row r="17" spans="2:17" s="9" customFormat="1" ht="19.7" customHeight="1">
      <c r="B17" s="21"/>
      <c r="C17" s="21"/>
      <c r="D17" s="21"/>
      <c r="E17" s="75"/>
      <c r="F17" s="22"/>
      <c r="G17" s="266">
        <v>0</v>
      </c>
      <c r="H17" s="266">
        <f t="shared" si="0"/>
        <v>0</v>
      </c>
      <c r="I17" s="167"/>
      <c r="J17" s="31"/>
      <c r="K17" s="22"/>
      <c r="L17" s="22"/>
      <c r="M17" s="25"/>
      <c r="N17" s="21"/>
      <c r="O17" s="22"/>
      <c r="P17" s="25"/>
      <c r="Q17" s="26"/>
    </row>
    <row r="18" spans="2:17" s="9" customFormat="1" ht="19.7" customHeight="1">
      <c r="B18" s="21"/>
      <c r="C18" s="21"/>
      <c r="D18" s="21"/>
      <c r="E18" s="75"/>
      <c r="F18" s="22"/>
      <c r="G18" s="266">
        <v>0</v>
      </c>
      <c r="H18" s="266">
        <f t="shared" si="0"/>
        <v>0</v>
      </c>
      <c r="I18" s="167"/>
      <c r="J18" s="31"/>
      <c r="K18" s="22"/>
      <c r="L18" s="22"/>
      <c r="M18" s="25"/>
      <c r="N18" s="21"/>
      <c r="O18" s="22"/>
      <c r="P18" s="25"/>
      <c r="Q18" s="26"/>
    </row>
    <row r="19" spans="2:17" s="9" customFormat="1" ht="19.7" customHeight="1">
      <c r="B19" s="21"/>
      <c r="C19" s="21"/>
      <c r="D19" s="21"/>
      <c r="E19" s="75"/>
      <c r="F19" s="22"/>
      <c r="G19" s="266">
        <v>0</v>
      </c>
      <c r="H19" s="266">
        <f t="shared" si="0"/>
        <v>0</v>
      </c>
      <c r="I19" s="167"/>
      <c r="J19" s="31"/>
      <c r="K19" s="22"/>
      <c r="L19" s="22"/>
      <c r="M19" s="25"/>
      <c r="N19" s="21"/>
      <c r="O19" s="22"/>
      <c r="P19" s="25"/>
      <c r="Q19" s="26"/>
    </row>
    <row r="20" spans="2:17">
      <c r="G20" s="3"/>
      <c r="H20" s="3"/>
    </row>
  </sheetData>
  <autoFilter ref="B8:O19" xr:uid="{50F42D9B-9005-4B6B-80CF-1EC3572D9012}"/>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969AD-246F-43C2-94BB-7292D5FDF111}">
  <dimension ref="B2:Q20"/>
  <sheetViews>
    <sheetView zoomScale="85" zoomScaleNormal="85" workbookViewId="0">
      <pane xSplit="10" ySplit="8" topLeftCell="L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44.75" style="8" bestFit="1"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44.75" style="8" bestFit="1"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44.75" style="8" bestFit="1"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44.75" style="8" bestFit="1"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44.75" style="8" bestFit="1"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44.75" style="8" bestFit="1"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44.75" style="8" bestFit="1"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44.75" style="8" bestFit="1"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44.75" style="8" bestFit="1"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44.75" style="8" bestFit="1"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44.75" style="8" bestFit="1"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44.75" style="8" bestFit="1"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44.75" style="8" bestFit="1"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44.75" style="8" bestFit="1"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44.75" style="8" bestFit="1"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44.75" style="8" bestFit="1"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44.75" style="8" bestFit="1"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44.75" style="8" bestFit="1"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44.75" style="8" bestFit="1"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44.75" style="8" bestFit="1"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44.75" style="8" bestFit="1"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44.75" style="8" bestFit="1"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44.75" style="8" bestFit="1"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44.75" style="8" bestFit="1"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44.75" style="8" bestFit="1"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44.75" style="8" bestFit="1"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44.75" style="8" bestFit="1"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44.75" style="8" bestFit="1"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44.75" style="8" bestFit="1"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44.75" style="8" bestFit="1"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44.75" style="8" bestFit="1"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44.75" style="8" bestFit="1"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44.75" style="8" bestFit="1"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44.75" style="8" bestFit="1"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44.75" style="8" bestFit="1"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44.75" style="8" bestFit="1"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44.75" style="8" bestFit="1"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44.75" style="8" bestFit="1"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44.75" style="8" bestFit="1"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44.75" style="8" bestFit="1"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44.75" style="8" bestFit="1"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44.75" style="8" bestFit="1"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44.75" style="8" bestFit="1"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44.75" style="8" bestFit="1"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44.75" style="8" bestFit="1"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44.75" style="8" bestFit="1"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44.75" style="8" bestFit="1"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44.75" style="8" bestFit="1"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44.75" style="8" bestFit="1"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44.75" style="8" bestFit="1"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44.75" style="8" bestFit="1"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44.75" style="8" bestFit="1"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44.75" style="8" bestFit="1"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44.75" style="8" bestFit="1"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44.75" style="8" bestFit="1"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44.75" style="8" bestFit="1"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44.75" style="8" bestFit="1"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44.75" style="8" bestFit="1"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44.75" style="8" bestFit="1"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44.75" style="8" bestFit="1"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44.75" style="8" bestFit="1"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44.75" style="8" bestFit="1"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44.75" style="8" bestFit="1"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44.75" style="8" bestFit="1"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4679</v>
      </c>
      <c r="G2" s="4" t="s">
        <v>2</v>
      </c>
      <c r="H2" s="5"/>
      <c r="I2" s="6"/>
      <c r="J2" s="7">
        <f>SUM(H:H)</f>
        <v>718712</v>
      </c>
    </row>
    <row r="3" spans="2:17" ht="20.100000000000001" customHeight="1">
      <c r="B3" s="1" t="s">
        <v>3</v>
      </c>
      <c r="C3" s="1"/>
      <c r="D3" s="1"/>
      <c r="E3" s="98" t="s">
        <v>3835</v>
      </c>
    </row>
    <row r="4" spans="2:17" ht="20.100000000000001" customHeight="1">
      <c r="B4" s="1" t="s">
        <v>5</v>
      </c>
      <c r="C4" s="1"/>
      <c r="D4" s="1"/>
      <c r="E4" s="98">
        <v>177879</v>
      </c>
    </row>
    <row r="5" spans="2:17" ht="20.100000000000001" customHeight="1">
      <c r="B5" s="1" t="s">
        <v>6</v>
      </c>
      <c r="C5" s="1"/>
      <c r="D5" s="1"/>
      <c r="E5" s="102">
        <v>44007</v>
      </c>
    </row>
    <row r="6" spans="2:17" ht="20.100000000000001" customHeight="1">
      <c r="B6" s="1" t="s">
        <v>7</v>
      </c>
      <c r="C6" s="1"/>
      <c r="D6" s="1"/>
      <c r="E6" s="102">
        <v>44012</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19" si="0">F9*G9</f>
        <v>0</v>
      </c>
      <c r="I9" s="167"/>
      <c r="J9" s="30"/>
      <c r="K9" s="30"/>
      <c r="L9" s="22"/>
      <c r="M9" s="25"/>
      <c r="N9" s="21"/>
      <c r="O9" s="22"/>
      <c r="P9" s="25"/>
      <c r="Q9" s="26"/>
    </row>
    <row r="10" spans="2:17" s="9" customFormat="1" ht="19.7" customHeight="1">
      <c r="B10" s="21">
        <v>1</v>
      </c>
      <c r="C10" s="21" t="s">
        <v>1729</v>
      </c>
      <c r="D10" s="21" t="s">
        <v>1729</v>
      </c>
      <c r="E10" s="831" t="s">
        <v>4680</v>
      </c>
      <c r="F10" s="22">
        <v>1</v>
      </c>
      <c r="G10" s="266">
        <v>720000</v>
      </c>
      <c r="H10" s="266">
        <f t="shared" si="0"/>
        <v>720000</v>
      </c>
      <c r="I10" s="167"/>
      <c r="J10" s="31" t="s">
        <v>4684</v>
      </c>
      <c r="K10" s="22" t="s">
        <v>4682</v>
      </c>
      <c r="L10" s="22"/>
      <c r="M10" s="25">
        <v>43976</v>
      </c>
      <c r="N10" s="21"/>
      <c r="O10" s="32">
        <v>44007</v>
      </c>
      <c r="P10" s="32">
        <v>44007</v>
      </c>
      <c r="Q10" s="26">
        <v>44007</v>
      </c>
    </row>
    <row r="11" spans="2:17" s="9" customFormat="1" ht="19.7" customHeight="1">
      <c r="B11" s="21">
        <v>3</v>
      </c>
      <c r="C11" s="21" t="s">
        <v>1729</v>
      </c>
      <c r="D11" s="21" t="s">
        <v>1729</v>
      </c>
      <c r="E11" s="31" t="s">
        <v>4683</v>
      </c>
      <c r="F11" s="22">
        <v>1</v>
      </c>
      <c r="G11" s="266">
        <v>30000</v>
      </c>
      <c r="H11" s="266">
        <f t="shared" si="0"/>
        <v>30000</v>
      </c>
      <c r="I11" s="167"/>
      <c r="J11" s="31"/>
      <c r="K11" s="22"/>
      <c r="L11" s="22"/>
      <c r="M11" s="25">
        <v>43976</v>
      </c>
      <c r="N11" s="21"/>
      <c r="O11" s="32">
        <v>44007</v>
      </c>
      <c r="P11" s="32">
        <v>44007</v>
      </c>
      <c r="Q11" s="26">
        <v>44007</v>
      </c>
    </row>
    <row r="12" spans="2:17" s="9" customFormat="1" ht="19.7" customHeight="1">
      <c r="B12" s="21">
        <v>1</v>
      </c>
      <c r="C12" s="21" t="s">
        <v>1729</v>
      </c>
      <c r="D12" s="21" t="s">
        <v>1729</v>
      </c>
      <c r="E12" s="235" t="s">
        <v>2379</v>
      </c>
      <c r="F12" s="22">
        <v>1</v>
      </c>
      <c r="G12" s="266">
        <v>12000</v>
      </c>
      <c r="H12" s="266">
        <f t="shared" si="0"/>
        <v>12000</v>
      </c>
      <c r="I12" s="167"/>
      <c r="J12" s="31"/>
      <c r="K12" s="22"/>
      <c r="L12" s="22"/>
      <c r="M12" s="25">
        <v>43976</v>
      </c>
      <c r="N12" s="21"/>
      <c r="O12" s="32">
        <v>44007</v>
      </c>
      <c r="P12" s="25"/>
      <c r="Q12" s="26"/>
    </row>
    <row r="13" spans="2:17" s="9" customFormat="1" ht="19.7" customHeight="1">
      <c r="B13" s="21"/>
      <c r="C13" s="21" t="s">
        <v>1729</v>
      </c>
      <c r="D13" s="21" t="s">
        <v>1729</v>
      </c>
      <c r="E13" s="235" t="s">
        <v>33</v>
      </c>
      <c r="F13" s="22">
        <v>1</v>
      </c>
      <c r="G13" s="266">
        <v>-47000</v>
      </c>
      <c r="H13" s="266">
        <f t="shared" si="0"/>
        <v>-47000</v>
      </c>
      <c r="I13" s="167"/>
      <c r="J13" s="31"/>
      <c r="K13" s="22"/>
      <c r="L13" s="22"/>
      <c r="M13" s="25">
        <v>43976</v>
      </c>
      <c r="N13" s="21"/>
      <c r="O13" s="32">
        <v>44007</v>
      </c>
      <c r="P13" s="25"/>
      <c r="Q13" s="26"/>
    </row>
    <row r="14" spans="2:17" s="9" customFormat="1" ht="19.7" customHeight="1">
      <c r="B14" s="21"/>
      <c r="C14" s="21"/>
      <c r="D14" s="21"/>
      <c r="E14" s="75"/>
      <c r="F14" s="22"/>
      <c r="G14" s="266">
        <v>0</v>
      </c>
      <c r="H14" s="266">
        <f t="shared" si="0"/>
        <v>0</v>
      </c>
      <c r="I14" s="167"/>
      <c r="J14" s="31"/>
      <c r="K14" s="22"/>
      <c r="L14" s="22"/>
      <c r="M14" s="25"/>
      <c r="N14" s="21"/>
      <c r="O14" s="22"/>
      <c r="P14" s="25"/>
      <c r="Q14" s="26"/>
    </row>
    <row r="15" spans="2:17" s="9" customFormat="1" ht="19.7" customHeight="1">
      <c r="B15" s="21">
        <v>3</v>
      </c>
      <c r="C15" s="21" t="s">
        <v>531</v>
      </c>
      <c r="D15" s="21" t="s">
        <v>531</v>
      </c>
      <c r="E15" s="75" t="s">
        <v>665</v>
      </c>
      <c r="F15" s="22">
        <v>1</v>
      </c>
      <c r="G15" s="266">
        <v>898</v>
      </c>
      <c r="H15" s="266">
        <f t="shared" si="0"/>
        <v>898</v>
      </c>
      <c r="I15" s="167"/>
      <c r="J15" s="31" t="s">
        <v>4419</v>
      </c>
      <c r="K15" s="22"/>
      <c r="L15" s="22"/>
      <c r="M15" s="25">
        <v>43976</v>
      </c>
      <c r="N15" s="21"/>
      <c r="O15" s="22"/>
      <c r="P15" s="25"/>
      <c r="Q15" s="26">
        <v>44005</v>
      </c>
    </row>
    <row r="16" spans="2:17" s="9" customFormat="1" ht="19.7" customHeight="1">
      <c r="B16" s="21">
        <v>4</v>
      </c>
      <c r="C16" s="21" t="s">
        <v>531</v>
      </c>
      <c r="D16" s="21" t="s">
        <v>531</v>
      </c>
      <c r="E16" s="862" t="s">
        <v>3769</v>
      </c>
      <c r="F16" s="22">
        <v>1</v>
      </c>
      <c r="G16" s="266">
        <v>2814</v>
      </c>
      <c r="H16" s="266">
        <f t="shared" si="0"/>
        <v>2814</v>
      </c>
      <c r="I16" s="167"/>
      <c r="J16" s="330" t="s">
        <v>3843</v>
      </c>
      <c r="K16" s="22"/>
      <c r="L16" s="22"/>
      <c r="M16" s="25">
        <v>43976</v>
      </c>
      <c r="N16" s="21"/>
      <c r="O16" s="22"/>
      <c r="P16" s="25"/>
      <c r="Q16" s="26">
        <v>44005</v>
      </c>
    </row>
    <row r="17" spans="2:17" s="9" customFormat="1" ht="19.7" customHeight="1">
      <c r="B17" s="21"/>
      <c r="C17" s="21"/>
      <c r="D17" s="21"/>
      <c r="E17" s="75"/>
      <c r="F17" s="22"/>
      <c r="G17" s="266">
        <v>0</v>
      </c>
      <c r="H17" s="266">
        <f t="shared" si="0"/>
        <v>0</v>
      </c>
      <c r="I17" s="167"/>
      <c r="J17" s="31"/>
      <c r="K17" s="22"/>
      <c r="L17" s="22"/>
      <c r="M17" s="25"/>
      <c r="N17" s="21"/>
      <c r="O17" s="22"/>
      <c r="P17" s="25"/>
      <c r="Q17" s="26"/>
    </row>
    <row r="18" spans="2:17" s="9" customFormat="1" ht="19.7" customHeight="1">
      <c r="B18" s="21"/>
      <c r="C18" s="21"/>
      <c r="D18" s="21"/>
      <c r="E18" s="75"/>
      <c r="F18" s="22"/>
      <c r="G18" s="266">
        <v>0</v>
      </c>
      <c r="H18" s="266">
        <f t="shared" si="0"/>
        <v>0</v>
      </c>
      <c r="I18" s="167"/>
      <c r="J18" s="31"/>
      <c r="K18" s="22"/>
      <c r="L18" s="22"/>
      <c r="M18" s="25"/>
      <c r="N18" s="21"/>
      <c r="O18" s="22"/>
      <c r="P18" s="25"/>
      <c r="Q18" s="26"/>
    </row>
    <row r="19" spans="2:17" s="9" customFormat="1" ht="19.7" customHeight="1">
      <c r="B19" s="21"/>
      <c r="C19" s="21"/>
      <c r="D19" s="21"/>
      <c r="E19" s="75"/>
      <c r="F19" s="22"/>
      <c r="G19" s="266">
        <v>0</v>
      </c>
      <c r="H19" s="266">
        <f t="shared" si="0"/>
        <v>0</v>
      </c>
      <c r="I19" s="167"/>
      <c r="J19" s="31"/>
      <c r="K19" s="22"/>
      <c r="L19" s="22"/>
      <c r="M19" s="25"/>
      <c r="N19" s="21"/>
      <c r="O19" s="22"/>
      <c r="P19" s="25"/>
      <c r="Q19" s="26"/>
    </row>
    <row r="20" spans="2:17">
      <c r="G20" s="3"/>
      <c r="H20" s="3"/>
    </row>
  </sheetData>
  <autoFilter ref="B8:O19" xr:uid="{42E81320-67DB-4D97-AE6D-5AFE6A3A1D5B}"/>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9F056-86AB-4B6D-9757-72ED42F42187}">
  <sheetPr>
    <pageSetUpPr fitToPage="1"/>
  </sheetPr>
  <dimension ref="B2:Q33"/>
  <sheetViews>
    <sheetView zoomScale="85" zoomScaleNormal="85" workbookViewId="0">
      <pane xSplit="10" ySplit="8" topLeftCell="L9" activePane="bottomRight" state="frozen"/>
      <selection pane="topRight" activeCell="K1" sqref="K1"/>
      <selection pane="bottomLeft" activeCell="A9" sqref="A9"/>
      <selection pane="bottomRight" activeCell="P10" sqref="P10"/>
    </sheetView>
  </sheetViews>
  <sheetFormatPr defaultRowHeight="18.75"/>
  <cols>
    <col min="1" max="1" width="4.25" style="8" customWidth="1"/>
    <col min="2" max="2" width="5.125" style="9" customWidth="1"/>
    <col min="3" max="4" width="12.625" style="8" customWidth="1"/>
    <col min="5" max="5" width="40.625" style="8" customWidth="1"/>
    <col min="6" max="6" width="6.25" style="8" customWidth="1"/>
    <col min="7" max="7" width="8.375" style="8" customWidth="1"/>
    <col min="8" max="8" width="8.125" style="8" customWidth="1"/>
    <col min="9" max="9" width="5.75" style="3" customWidth="1"/>
    <col min="10" max="10" width="36.5" style="8" customWidth="1"/>
    <col min="11" max="11" width="21.625" style="8" customWidth="1"/>
    <col min="12" max="12" width="9.5" style="9" customWidth="1"/>
    <col min="13" max="13" width="13.75" style="9" customWidth="1"/>
    <col min="14" max="14" width="10" style="8" bestFit="1" customWidth="1"/>
    <col min="15" max="15" width="13.25" style="3" customWidth="1"/>
    <col min="16" max="16" width="15.125" style="97" customWidth="1"/>
    <col min="17" max="17" width="15.625" style="194" customWidth="1"/>
    <col min="18" max="256" width="9" style="8"/>
    <col min="257" max="257" width="4.25" style="8" customWidth="1"/>
    <col min="258" max="258" width="5.125" style="8" customWidth="1"/>
    <col min="259" max="260" width="12.625" style="8" customWidth="1"/>
    <col min="261" max="261" width="40.625" style="8" customWidth="1"/>
    <col min="262" max="262" width="6.25" style="8" customWidth="1"/>
    <col min="263" max="263" width="8.375" style="8" customWidth="1"/>
    <col min="264" max="264" width="8.125" style="8" customWidth="1"/>
    <col min="265" max="265" width="5.75" style="8" customWidth="1"/>
    <col min="266" max="266" width="36.5" style="8" customWidth="1"/>
    <col min="267" max="267" width="21.625" style="8" customWidth="1"/>
    <col min="268" max="268" width="9.5" style="8" customWidth="1"/>
    <col min="269" max="269" width="13.75" style="8" customWidth="1"/>
    <col min="270" max="270" width="10" style="8" bestFit="1" customWidth="1"/>
    <col min="271" max="271" width="13.25" style="8" customWidth="1"/>
    <col min="272" max="272" width="15.125" style="8" customWidth="1"/>
    <col min="273" max="273" width="15.625" style="8" customWidth="1"/>
    <col min="274" max="512" width="9" style="8"/>
    <col min="513" max="513" width="4.25" style="8" customWidth="1"/>
    <col min="514" max="514" width="5.125" style="8" customWidth="1"/>
    <col min="515" max="516" width="12.625" style="8" customWidth="1"/>
    <col min="517" max="517" width="40.625" style="8" customWidth="1"/>
    <col min="518" max="518" width="6.25" style="8" customWidth="1"/>
    <col min="519" max="519" width="8.375" style="8" customWidth="1"/>
    <col min="520" max="520" width="8.125" style="8" customWidth="1"/>
    <col min="521" max="521" width="5.75" style="8" customWidth="1"/>
    <col min="522" max="522" width="36.5" style="8" customWidth="1"/>
    <col min="523" max="523" width="21.625" style="8" customWidth="1"/>
    <col min="524" max="524" width="9.5" style="8" customWidth="1"/>
    <col min="525" max="525" width="13.75" style="8" customWidth="1"/>
    <col min="526" max="526" width="10" style="8" bestFit="1" customWidth="1"/>
    <col min="527" max="527" width="13.25" style="8" customWidth="1"/>
    <col min="528" max="528" width="15.125" style="8" customWidth="1"/>
    <col min="529" max="529" width="15.625" style="8" customWidth="1"/>
    <col min="530" max="768" width="9" style="8"/>
    <col min="769" max="769" width="4.25" style="8" customWidth="1"/>
    <col min="770" max="770" width="5.125" style="8" customWidth="1"/>
    <col min="771" max="772" width="12.625" style="8" customWidth="1"/>
    <col min="773" max="773" width="40.625" style="8" customWidth="1"/>
    <col min="774" max="774" width="6.25" style="8" customWidth="1"/>
    <col min="775" max="775" width="8.375" style="8" customWidth="1"/>
    <col min="776" max="776" width="8.125" style="8" customWidth="1"/>
    <col min="777" max="777" width="5.75" style="8" customWidth="1"/>
    <col min="778" max="778" width="36.5" style="8" customWidth="1"/>
    <col min="779" max="779" width="21.625" style="8" customWidth="1"/>
    <col min="780" max="780" width="9.5" style="8" customWidth="1"/>
    <col min="781" max="781" width="13.75" style="8" customWidth="1"/>
    <col min="782" max="782" width="10" style="8" bestFit="1" customWidth="1"/>
    <col min="783" max="783" width="13.25" style="8" customWidth="1"/>
    <col min="784" max="784" width="15.125" style="8" customWidth="1"/>
    <col min="785" max="785" width="15.625" style="8" customWidth="1"/>
    <col min="786" max="1024" width="9" style="8"/>
    <col min="1025" max="1025" width="4.25" style="8" customWidth="1"/>
    <col min="1026" max="1026" width="5.125" style="8" customWidth="1"/>
    <col min="1027" max="1028" width="12.625" style="8" customWidth="1"/>
    <col min="1029" max="1029" width="40.625" style="8" customWidth="1"/>
    <col min="1030" max="1030" width="6.25" style="8" customWidth="1"/>
    <col min="1031" max="1031" width="8.375" style="8" customWidth="1"/>
    <col min="1032" max="1032" width="8.125" style="8" customWidth="1"/>
    <col min="1033" max="1033" width="5.75" style="8" customWidth="1"/>
    <col min="1034" max="1034" width="36.5" style="8" customWidth="1"/>
    <col min="1035" max="1035" width="21.625" style="8" customWidth="1"/>
    <col min="1036" max="1036" width="9.5" style="8" customWidth="1"/>
    <col min="1037" max="1037" width="13.75" style="8" customWidth="1"/>
    <col min="1038" max="1038" width="10" style="8" bestFit="1" customWidth="1"/>
    <col min="1039" max="1039" width="13.25" style="8" customWidth="1"/>
    <col min="1040" max="1040" width="15.125" style="8" customWidth="1"/>
    <col min="1041" max="1041" width="15.625" style="8" customWidth="1"/>
    <col min="1042" max="1280" width="9" style="8"/>
    <col min="1281" max="1281" width="4.25" style="8" customWidth="1"/>
    <col min="1282" max="1282" width="5.125" style="8" customWidth="1"/>
    <col min="1283" max="1284" width="12.625" style="8" customWidth="1"/>
    <col min="1285" max="1285" width="40.625" style="8" customWidth="1"/>
    <col min="1286" max="1286" width="6.25" style="8" customWidth="1"/>
    <col min="1287" max="1287" width="8.375" style="8" customWidth="1"/>
    <col min="1288" max="1288" width="8.125" style="8" customWidth="1"/>
    <col min="1289" max="1289" width="5.75" style="8" customWidth="1"/>
    <col min="1290" max="1290" width="36.5" style="8" customWidth="1"/>
    <col min="1291" max="1291" width="21.625" style="8" customWidth="1"/>
    <col min="1292" max="1292" width="9.5" style="8" customWidth="1"/>
    <col min="1293" max="1293" width="13.75" style="8" customWidth="1"/>
    <col min="1294" max="1294" width="10" style="8" bestFit="1" customWidth="1"/>
    <col min="1295" max="1295" width="13.25" style="8" customWidth="1"/>
    <col min="1296" max="1296" width="15.125" style="8" customWidth="1"/>
    <col min="1297" max="1297" width="15.625" style="8" customWidth="1"/>
    <col min="1298" max="1536" width="9" style="8"/>
    <col min="1537" max="1537" width="4.25" style="8" customWidth="1"/>
    <col min="1538" max="1538" width="5.125" style="8" customWidth="1"/>
    <col min="1539" max="1540" width="12.625" style="8" customWidth="1"/>
    <col min="1541" max="1541" width="40.625" style="8" customWidth="1"/>
    <col min="1542" max="1542" width="6.25" style="8" customWidth="1"/>
    <col min="1543" max="1543" width="8.375" style="8" customWidth="1"/>
    <col min="1544" max="1544" width="8.125" style="8" customWidth="1"/>
    <col min="1545" max="1545" width="5.75" style="8" customWidth="1"/>
    <col min="1546" max="1546" width="36.5" style="8" customWidth="1"/>
    <col min="1547" max="1547" width="21.625" style="8" customWidth="1"/>
    <col min="1548" max="1548" width="9.5" style="8" customWidth="1"/>
    <col min="1549" max="1549" width="13.75" style="8" customWidth="1"/>
    <col min="1550" max="1550" width="10" style="8" bestFit="1" customWidth="1"/>
    <col min="1551" max="1551" width="13.25" style="8" customWidth="1"/>
    <col min="1552" max="1552" width="15.125" style="8" customWidth="1"/>
    <col min="1553" max="1553" width="15.625" style="8" customWidth="1"/>
    <col min="1554" max="1792" width="9" style="8"/>
    <col min="1793" max="1793" width="4.25" style="8" customWidth="1"/>
    <col min="1794" max="1794" width="5.125" style="8" customWidth="1"/>
    <col min="1795" max="1796" width="12.625" style="8" customWidth="1"/>
    <col min="1797" max="1797" width="40.625" style="8" customWidth="1"/>
    <col min="1798" max="1798" width="6.25" style="8" customWidth="1"/>
    <col min="1799" max="1799" width="8.375" style="8" customWidth="1"/>
    <col min="1800" max="1800" width="8.125" style="8" customWidth="1"/>
    <col min="1801" max="1801" width="5.75" style="8" customWidth="1"/>
    <col min="1802" max="1802" width="36.5" style="8" customWidth="1"/>
    <col min="1803" max="1803" width="21.625" style="8" customWidth="1"/>
    <col min="1804" max="1804" width="9.5" style="8" customWidth="1"/>
    <col min="1805" max="1805" width="13.75" style="8" customWidth="1"/>
    <col min="1806" max="1806" width="10" style="8" bestFit="1" customWidth="1"/>
    <col min="1807" max="1807" width="13.25" style="8" customWidth="1"/>
    <col min="1808" max="1808" width="15.125" style="8" customWidth="1"/>
    <col min="1809" max="1809" width="15.625" style="8" customWidth="1"/>
    <col min="1810" max="2048" width="9" style="8"/>
    <col min="2049" max="2049" width="4.25" style="8" customWidth="1"/>
    <col min="2050" max="2050" width="5.125" style="8" customWidth="1"/>
    <col min="2051" max="2052" width="12.625" style="8" customWidth="1"/>
    <col min="2053" max="2053" width="40.625" style="8" customWidth="1"/>
    <col min="2054" max="2054" width="6.25" style="8" customWidth="1"/>
    <col min="2055" max="2055" width="8.375" style="8" customWidth="1"/>
    <col min="2056" max="2056" width="8.125" style="8" customWidth="1"/>
    <col min="2057" max="2057" width="5.75" style="8" customWidth="1"/>
    <col min="2058" max="2058" width="36.5" style="8" customWidth="1"/>
    <col min="2059" max="2059" width="21.625" style="8" customWidth="1"/>
    <col min="2060" max="2060" width="9.5" style="8" customWidth="1"/>
    <col min="2061" max="2061" width="13.75" style="8" customWidth="1"/>
    <col min="2062" max="2062" width="10" style="8" bestFit="1" customWidth="1"/>
    <col min="2063" max="2063" width="13.25" style="8" customWidth="1"/>
    <col min="2064" max="2064" width="15.125" style="8" customWidth="1"/>
    <col min="2065" max="2065" width="15.625" style="8" customWidth="1"/>
    <col min="2066" max="2304" width="9" style="8"/>
    <col min="2305" max="2305" width="4.25" style="8" customWidth="1"/>
    <col min="2306" max="2306" width="5.125" style="8" customWidth="1"/>
    <col min="2307" max="2308" width="12.625" style="8" customWidth="1"/>
    <col min="2309" max="2309" width="40.625" style="8" customWidth="1"/>
    <col min="2310" max="2310" width="6.25" style="8" customWidth="1"/>
    <col min="2311" max="2311" width="8.375" style="8" customWidth="1"/>
    <col min="2312" max="2312" width="8.125" style="8" customWidth="1"/>
    <col min="2313" max="2313" width="5.75" style="8" customWidth="1"/>
    <col min="2314" max="2314" width="36.5" style="8" customWidth="1"/>
    <col min="2315" max="2315" width="21.625" style="8" customWidth="1"/>
    <col min="2316" max="2316" width="9.5" style="8" customWidth="1"/>
    <col min="2317" max="2317" width="13.75" style="8" customWidth="1"/>
    <col min="2318" max="2318" width="10" style="8" bestFit="1" customWidth="1"/>
    <col min="2319" max="2319" width="13.25" style="8" customWidth="1"/>
    <col min="2320" max="2320" width="15.125" style="8" customWidth="1"/>
    <col min="2321" max="2321" width="15.625" style="8" customWidth="1"/>
    <col min="2322" max="2560" width="9" style="8"/>
    <col min="2561" max="2561" width="4.25" style="8" customWidth="1"/>
    <col min="2562" max="2562" width="5.125" style="8" customWidth="1"/>
    <col min="2563" max="2564" width="12.625" style="8" customWidth="1"/>
    <col min="2565" max="2565" width="40.625" style="8" customWidth="1"/>
    <col min="2566" max="2566" width="6.25" style="8" customWidth="1"/>
    <col min="2567" max="2567" width="8.375" style="8" customWidth="1"/>
    <col min="2568" max="2568" width="8.125" style="8" customWidth="1"/>
    <col min="2569" max="2569" width="5.75" style="8" customWidth="1"/>
    <col min="2570" max="2570" width="36.5" style="8" customWidth="1"/>
    <col min="2571" max="2571" width="21.625" style="8" customWidth="1"/>
    <col min="2572" max="2572" width="9.5" style="8" customWidth="1"/>
    <col min="2573" max="2573" width="13.75" style="8" customWidth="1"/>
    <col min="2574" max="2574" width="10" style="8" bestFit="1" customWidth="1"/>
    <col min="2575" max="2575" width="13.25" style="8" customWidth="1"/>
    <col min="2576" max="2576" width="15.125" style="8" customWidth="1"/>
    <col min="2577" max="2577" width="15.625" style="8" customWidth="1"/>
    <col min="2578" max="2816" width="9" style="8"/>
    <col min="2817" max="2817" width="4.25" style="8" customWidth="1"/>
    <col min="2818" max="2818" width="5.125" style="8" customWidth="1"/>
    <col min="2819" max="2820" width="12.625" style="8" customWidth="1"/>
    <col min="2821" max="2821" width="40.625" style="8" customWidth="1"/>
    <col min="2822" max="2822" width="6.25" style="8" customWidth="1"/>
    <col min="2823" max="2823" width="8.375" style="8" customWidth="1"/>
    <col min="2824" max="2824" width="8.125" style="8" customWidth="1"/>
    <col min="2825" max="2825" width="5.75" style="8" customWidth="1"/>
    <col min="2826" max="2826" width="36.5" style="8" customWidth="1"/>
    <col min="2827" max="2827" width="21.625" style="8" customWidth="1"/>
    <col min="2828" max="2828" width="9.5" style="8" customWidth="1"/>
    <col min="2829" max="2829" width="13.75" style="8" customWidth="1"/>
    <col min="2830" max="2830" width="10" style="8" bestFit="1" customWidth="1"/>
    <col min="2831" max="2831" width="13.25" style="8" customWidth="1"/>
    <col min="2832" max="2832" width="15.125" style="8" customWidth="1"/>
    <col min="2833" max="2833" width="15.625" style="8" customWidth="1"/>
    <col min="2834" max="3072" width="9" style="8"/>
    <col min="3073" max="3073" width="4.25" style="8" customWidth="1"/>
    <col min="3074" max="3074" width="5.125" style="8" customWidth="1"/>
    <col min="3075" max="3076" width="12.625" style="8" customWidth="1"/>
    <col min="3077" max="3077" width="40.625" style="8" customWidth="1"/>
    <col min="3078" max="3078" width="6.25" style="8" customWidth="1"/>
    <col min="3079" max="3079" width="8.375" style="8" customWidth="1"/>
    <col min="3080" max="3080" width="8.125" style="8" customWidth="1"/>
    <col min="3081" max="3081" width="5.75" style="8" customWidth="1"/>
    <col min="3082" max="3082" width="36.5" style="8" customWidth="1"/>
    <col min="3083" max="3083" width="21.625" style="8" customWidth="1"/>
    <col min="3084" max="3084" width="9.5" style="8" customWidth="1"/>
    <col min="3085" max="3085" width="13.75" style="8" customWidth="1"/>
    <col min="3086" max="3086" width="10" style="8" bestFit="1" customWidth="1"/>
    <col min="3087" max="3087" width="13.25" style="8" customWidth="1"/>
    <col min="3088" max="3088" width="15.125" style="8" customWidth="1"/>
    <col min="3089" max="3089" width="15.625" style="8" customWidth="1"/>
    <col min="3090" max="3328" width="9" style="8"/>
    <col min="3329" max="3329" width="4.25" style="8" customWidth="1"/>
    <col min="3330" max="3330" width="5.125" style="8" customWidth="1"/>
    <col min="3331" max="3332" width="12.625" style="8" customWidth="1"/>
    <col min="3333" max="3333" width="40.625" style="8" customWidth="1"/>
    <col min="3334" max="3334" width="6.25" style="8" customWidth="1"/>
    <col min="3335" max="3335" width="8.375" style="8" customWidth="1"/>
    <col min="3336" max="3336" width="8.125" style="8" customWidth="1"/>
    <col min="3337" max="3337" width="5.75" style="8" customWidth="1"/>
    <col min="3338" max="3338" width="36.5" style="8" customWidth="1"/>
    <col min="3339" max="3339" width="21.625" style="8" customWidth="1"/>
    <col min="3340" max="3340" width="9.5" style="8" customWidth="1"/>
    <col min="3341" max="3341" width="13.75" style="8" customWidth="1"/>
    <col min="3342" max="3342" width="10" style="8" bestFit="1" customWidth="1"/>
    <col min="3343" max="3343" width="13.25" style="8" customWidth="1"/>
    <col min="3344" max="3344" width="15.125" style="8" customWidth="1"/>
    <col min="3345" max="3345" width="15.625" style="8" customWidth="1"/>
    <col min="3346" max="3584" width="9" style="8"/>
    <col min="3585" max="3585" width="4.25" style="8" customWidth="1"/>
    <col min="3586" max="3586" width="5.125" style="8" customWidth="1"/>
    <col min="3587" max="3588" width="12.625" style="8" customWidth="1"/>
    <col min="3589" max="3589" width="40.625" style="8" customWidth="1"/>
    <col min="3590" max="3590" width="6.25" style="8" customWidth="1"/>
    <col min="3591" max="3591" width="8.375" style="8" customWidth="1"/>
    <col min="3592" max="3592" width="8.125" style="8" customWidth="1"/>
    <col min="3593" max="3593" width="5.75" style="8" customWidth="1"/>
    <col min="3594" max="3594" width="36.5" style="8" customWidth="1"/>
    <col min="3595" max="3595" width="21.625" style="8" customWidth="1"/>
    <col min="3596" max="3596" width="9.5" style="8" customWidth="1"/>
    <col min="3597" max="3597" width="13.75" style="8" customWidth="1"/>
    <col min="3598" max="3598" width="10" style="8" bestFit="1" customWidth="1"/>
    <col min="3599" max="3599" width="13.25" style="8" customWidth="1"/>
    <col min="3600" max="3600" width="15.125" style="8" customWidth="1"/>
    <col min="3601" max="3601" width="15.625" style="8" customWidth="1"/>
    <col min="3602" max="3840" width="9" style="8"/>
    <col min="3841" max="3841" width="4.25" style="8" customWidth="1"/>
    <col min="3842" max="3842" width="5.125" style="8" customWidth="1"/>
    <col min="3843" max="3844" width="12.625" style="8" customWidth="1"/>
    <col min="3845" max="3845" width="40.625" style="8" customWidth="1"/>
    <col min="3846" max="3846" width="6.25" style="8" customWidth="1"/>
    <col min="3847" max="3847" width="8.375" style="8" customWidth="1"/>
    <col min="3848" max="3848" width="8.125" style="8" customWidth="1"/>
    <col min="3849" max="3849" width="5.75" style="8" customWidth="1"/>
    <col min="3850" max="3850" width="36.5" style="8" customWidth="1"/>
    <col min="3851" max="3851" width="21.625" style="8" customWidth="1"/>
    <col min="3852" max="3852" width="9.5" style="8" customWidth="1"/>
    <col min="3853" max="3853" width="13.75" style="8" customWidth="1"/>
    <col min="3854" max="3854" width="10" style="8" bestFit="1" customWidth="1"/>
    <col min="3855" max="3855" width="13.25" style="8" customWidth="1"/>
    <col min="3856" max="3856" width="15.125" style="8" customWidth="1"/>
    <col min="3857" max="3857" width="15.625" style="8" customWidth="1"/>
    <col min="3858" max="4096" width="9" style="8"/>
    <col min="4097" max="4097" width="4.25" style="8" customWidth="1"/>
    <col min="4098" max="4098" width="5.125" style="8" customWidth="1"/>
    <col min="4099" max="4100" width="12.625" style="8" customWidth="1"/>
    <col min="4101" max="4101" width="40.625" style="8" customWidth="1"/>
    <col min="4102" max="4102" width="6.25" style="8" customWidth="1"/>
    <col min="4103" max="4103" width="8.375" style="8" customWidth="1"/>
    <col min="4104" max="4104" width="8.125" style="8" customWidth="1"/>
    <col min="4105" max="4105" width="5.75" style="8" customWidth="1"/>
    <col min="4106" max="4106" width="36.5" style="8" customWidth="1"/>
    <col min="4107" max="4107" width="21.625" style="8" customWidth="1"/>
    <col min="4108" max="4108" width="9.5" style="8" customWidth="1"/>
    <col min="4109" max="4109" width="13.75" style="8" customWidth="1"/>
    <col min="4110" max="4110" width="10" style="8" bestFit="1" customWidth="1"/>
    <col min="4111" max="4111" width="13.25" style="8" customWidth="1"/>
    <col min="4112" max="4112" width="15.125" style="8" customWidth="1"/>
    <col min="4113" max="4113" width="15.625" style="8" customWidth="1"/>
    <col min="4114" max="4352" width="9" style="8"/>
    <col min="4353" max="4353" width="4.25" style="8" customWidth="1"/>
    <col min="4354" max="4354" width="5.125" style="8" customWidth="1"/>
    <col min="4355" max="4356" width="12.625" style="8" customWidth="1"/>
    <col min="4357" max="4357" width="40.625" style="8" customWidth="1"/>
    <col min="4358" max="4358" width="6.25" style="8" customWidth="1"/>
    <col min="4359" max="4359" width="8.375" style="8" customWidth="1"/>
    <col min="4360" max="4360" width="8.125" style="8" customWidth="1"/>
    <col min="4361" max="4361" width="5.75" style="8" customWidth="1"/>
    <col min="4362" max="4362" width="36.5" style="8" customWidth="1"/>
    <col min="4363" max="4363" width="21.625" style="8" customWidth="1"/>
    <col min="4364" max="4364" width="9.5" style="8" customWidth="1"/>
    <col min="4365" max="4365" width="13.75" style="8" customWidth="1"/>
    <col min="4366" max="4366" width="10" style="8" bestFit="1" customWidth="1"/>
    <col min="4367" max="4367" width="13.25" style="8" customWidth="1"/>
    <col min="4368" max="4368" width="15.125" style="8" customWidth="1"/>
    <col min="4369" max="4369" width="15.625" style="8" customWidth="1"/>
    <col min="4370" max="4608" width="9" style="8"/>
    <col min="4609" max="4609" width="4.25" style="8" customWidth="1"/>
    <col min="4610" max="4610" width="5.125" style="8" customWidth="1"/>
    <col min="4611" max="4612" width="12.625" style="8" customWidth="1"/>
    <col min="4613" max="4613" width="40.625" style="8" customWidth="1"/>
    <col min="4614" max="4614" width="6.25" style="8" customWidth="1"/>
    <col min="4615" max="4615" width="8.375" style="8" customWidth="1"/>
    <col min="4616" max="4616" width="8.125" style="8" customWidth="1"/>
    <col min="4617" max="4617" width="5.75" style="8" customWidth="1"/>
    <col min="4618" max="4618" width="36.5" style="8" customWidth="1"/>
    <col min="4619" max="4619" width="21.625" style="8" customWidth="1"/>
    <col min="4620" max="4620" width="9.5" style="8" customWidth="1"/>
    <col min="4621" max="4621" width="13.75" style="8" customWidth="1"/>
    <col min="4622" max="4622" width="10" style="8" bestFit="1" customWidth="1"/>
    <col min="4623" max="4623" width="13.25" style="8" customWidth="1"/>
    <col min="4624" max="4624" width="15.125" style="8" customWidth="1"/>
    <col min="4625" max="4625" width="15.625" style="8" customWidth="1"/>
    <col min="4626" max="4864" width="9" style="8"/>
    <col min="4865" max="4865" width="4.25" style="8" customWidth="1"/>
    <col min="4866" max="4866" width="5.125" style="8" customWidth="1"/>
    <col min="4867" max="4868" width="12.625" style="8" customWidth="1"/>
    <col min="4869" max="4869" width="40.625" style="8" customWidth="1"/>
    <col min="4870" max="4870" width="6.25" style="8" customWidth="1"/>
    <col min="4871" max="4871" width="8.375" style="8" customWidth="1"/>
    <col min="4872" max="4872" width="8.125" style="8" customWidth="1"/>
    <col min="4873" max="4873" width="5.75" style="8" customWidth="1"/>
    <col min="4874" max="4874" width="36.5" style="8" customWidth="1"/>
    <col min="4875" max="4875" width="21.625" style="8" customWidth="1"/>
    <col min="4876" max="4876" width="9.5" style="8" customWidth="1"/>
    <col min="4877" max="4877" width="13.75" style="8" customWidth="1"/>
    <col min="4878" max="4878" width="10" style="8" bestFit="1" customWidth="1"/>
    <col min="4879" max="4879" width="13.25" style="8" customWidth="1"/>
    <col min="4880" max="4880" width="15.125" style="8" customWidth="1"/>
    <col min="4881" max="4881" width="15.625" style="8" customWidth="1"/>
    <col min="4882" max="5120" width="9" style="8"/>
    <col min="5121" max="5121" width="4.25" style="8" customWidth="1"/>
    <col min="5122" max="5122" width="5.125" style="8" customWidth="1"/>
    <col min="5123" max="5124" width="12.625" style="8" customWidth="1"/>
    <col min="5125" max="5125" width="40.625" style="8" customWidth="1"/>
    <col min="5126" max="5126" width="6.25" style="8" customWidth="1"/>
    <col min="5127" max="5127" width="8.375" style="8" customWidth="1"/>
    <col min="5128" max="5128" width="8.125" style="8" customWidth="1"/>
    <col min="5129" max="5129" width="5.75" style="8" customWidth="1"/>
    <col min="5130" max="5130" width="36.5" style="8" customWidth="1"/>
    <col min="5131" max="5131" width="21.625" style="8" customWidth="1"/>
    <col min="5132" max="5132" width="9.5" style="8" customWidth="1"/>
    <col min="5133" max="5133" width="13.75" style="8" customWidth="1"/>
    <col min="5134" max="5134" width="10" style="8" bestFit="1" customWidth="1"/>
    <col min="5135" max="5135" width="13.25" style="8" customWidth="1"/>
    <col min="5136" max="5136" width="15.125" style="8" customWidth="1"/>
    <col min="5137" max="5137" width="15.625" style="8" customWidth="1"/>
    <col min="5138" max="5376" width="9" style="8"/>
    <col min="5377" max="5377" width="4.25" style="8" customWidth="1"/>
    <col min="5378" max="5378" width="5.125" style="8" customWidth="1"/>
    <col min="5379" max="5380" width="12.625" style="8" customWidth="1"/>
    <col min="5381" max="5381" width="40.625" style="8" customWidth="1"/>
    <col min="5382" max="5382" width="6.25" style="8" customWidth="1"/>
    <col min="5383" max="5383" width="8.375" style="8" customWidth="1"/>
    <col min="5384" max="5384" width="8.125" style="8" customWidth="1"/>
    <col min="5385" max="5385" width="5.75" style="8" customWidth="1"/>
    <col min="5386" max="5386" width="36.5" style="8" customWidth="1"/>
    <col min="5387" max="5387" width="21.625" style="8" customWidth="1"/>
    <col min="5388" max="5388" width="9.5" style="8" customWidth="1"/>
    <col min="5389" max="5389" width="13.75" style="8" customWidth="1"/>
    <col min="5390" max="5390" width="10" style="8" bestFit="1" customWidth="1"/>
    <col min="5391" max="5391" width="13.25" style="8" customWidth="1"/>
    <col min="5392" max="5392" width="15.125" style="8" customWidth="1"/>
    <col min="5393" max="5393" width="15.625" style="8" customWidth="1"/>
    <col min="5394" max="5632" width="9" style="8"/>
    <col min="5633" max="5633" width="4.25" style="8" customWidth="1"/>
    <col min="5634" max="5634" width="5.125" style="8" customWidth="1"/>
    <col min="5635" max="5636" width="12.625" style="8" customWidth="1"/>
    <col min="5637" max="5637" width="40.625" style="8" customWidth="1"/>
    <col min="5638" max="5638" width="6.25" style="8" customWidth="1"/>
    <col min="5639" max="5639" width="8.375" style="8" customWidth="1"/>
    <col min="5640" max="5640" width="8.125" style="8" customWidth="1"/>
    <col min="5641" max="5641" width="5.75" style="8" customWidth="1"/>
    <col min="5642" max="5642" width="36.5" style="8" customWidth="1"/>
    <col min="5643" max="5643" width="21.625" style="8" customWidth="1"/>
    <col min="5644" max="5644" width="9.5" style="8" customWidth="1"/>
    <col min="5645" max="5645" width="13.75" style="8" customWidth="1"/>
    <col min="5646" max="5646" width="10" style="8" bestFit="1" customWidth="1"/>
    <col min="5647" max="5647" width="13.25" style="8" customWidth="1"/>
    <col min="5648" max="5648" width="15.125" style="8" customWidth="1"/>
    <col min="5649" max="5649" width="15.625" style="8" customWidth="1"/>
    <col min="5650" max="5888" width="9" style="8"/>
    <col min="5889" max="5889" width="4.25" style="8" customWidth="1"/>
    <col min="5890" max="5890" width="5.125" style="8" customWidth="1"/>
    <col min="5891" max="5892" width="12.625" style="8" customWidth="1"/>
    <col min="5893" max="5893" width="40.625" style="8" customWidth="1"/>
    <col min="5894" max="5894" width="6.25" style="8" customWidth="1"/>
    <col min="5895" max="5895" width="8.375" style="8" customWidth="1"/>
    <col min="5896" max="5896" width="8.125" style="8" customWidth="1"/>
    <col min="5897" max="5897" width="5.75" style="8" customWidth="1"/>
    <col min="5898" max="5898" width="36.5" style="8" customWidth="1"/>
    <col min="5899" max="5899" width="21.625" style="8" customWidth="1"/>
    <col min="5900" max="5900" width="9.5" style="8" customWidth="1"/>
    <col min="5901" max="5901" width="13.75" style="8" customWidth="1"/>
    <col min="5902" max="5902" width="10" style="8" bestFit="1" customWidth="1"/>
    <col min="5903" max="5903" width="13.25" style="8" customWidth="1"/>
    <col min="5904" max="5904" width="15.125" style="8" customWidth="1"/>
    <col min="5905" max="5905" width="15.625" style="8" customWidth="1"/>
    <col min="5906" max="6144" width="9" style="8"/>
    <col min="6145" max="6145" width="4.25" style="8" customWidth="1"/>
    <col min="6146" max="6146" width="5.125" style="8" customWidth="1"/>
    <col min="6147" max="6148" width="12.625" style="8" customWidth="1"/>
    <col min="6149" max="6149" width="40.625" style="8" customWidth="1"/>
    <col min="6150" max="6150" width="6.25" style="8" customWidth="1"/>
    <col min="6151" max="6151" width="8.375" style="8" customWidth="1"/>
    <col min="6152" max="6152" width="8.125" style="8" customWidth="1"/>
    <col min="6153" max="6153" width="5.75" style="8" customWidth="1"/>
    <col min="6154" max="6154" width="36.5" style="8" customWidth="1"/>
    <col min="6155" max="6155" width="21.625" style="8" customWidth="1"/>
    <col min="6156" max="6156" width="9.5" style="8" customWidth="1"/>
    <col min="6157" max="6157" width="13.75" style="8" customWidth="1"/>
    <col min="6158" max="6158" width="10" style="8" bestFit="1" customWidth="1"/>
    <col min="6159" max="6159" width="13.25" style="8" customWidth="1"/>
    <col min="6160" max="6160" width="15.125" style="8" customWidth="1"/>
    <col min="6161" max="6161" width="15.625" style="8" customWidth="1"/>
    <col min="6162" max="6400" width="9" style="8"/>
    <col min="6401" max="6401" width="4.25" style="8" customWidth="1"/>
    <col min="6402" max="6402" width="5.125" style="8" customWidth="1"/>
    <col min="6403" max="6404" width="12.625" style="8" customWidth="1"/>
    <col min="6405" max="6405" width="40.625" style="8" customWidth="1"/>
    <col min="6406" max="6406" width="6.25" style="8" customWidth="1"/>
    <col min="6407" max="6407" width="8.375" style="8" customWidth="1"/>
    <col min="6408" max="6408" width="8.125" style="8" customWidth="1"/>
    <col min="6409" max="6409" width="5.75" style="8" customWidth="1"/>
    <col min="6410" max="6410" width="36.5" style="8" customWidth="1"/>
    <col min="6411" max="6411" width="21.625" style="8" customWidth="1"/>
    <col min="6412" max="6412" width="9.5" style="8" customWidth="1"/>
    <col min="6413" max="6413" width="13.75" style="8" customWidth="1"/>
    <col min="6414" max="6414" width="10" style="8" bestFit="1" customWidth="1"/>
    <col min="6415" max="6415" width="13.25" style="8" customWidth="1"/>
    <col min="6416" max="6416" width="15.125" style="8" customWidth="1"/>
    <col min="6417" max="6417" width="15.625" style="8" customWidth="1"/>
    <col min="6418" max="6656" width="9" style="8"/>
    <col min="6657" max="6657" width="4.25" style="8" customWidth="1"/>
    <col min="6658" max="6658" width="5.125" style="8" customWidth="1"/>
    <col min="6659" max="6660" width="12.625" style="8" customWidth="1"/>
    <col min="6661" max="6661" width="40.625" style="8" customWidth="1"/>
    <col min="6662" max="6662" width="6.25" style="8" customWidth="1"/>
    <col min="6663" max="6663" width="8.375" style="8" customWidth="1"/>
    <col min="6664" max="6664" width="8.125" style="8" customWidth="1"/>
    <col min="6665" max="6665" width="5.75" style="8" customWidth="1"/>
    <col min="6666" max="6666" width="36.5" style="8" customWidth="1"/>
    <col min="6667" max="6667" width="21.625" style="8" customWidth="1"/>
    <col min="6668" max="6668" width="9.5" style="8" customWidth="1"/>
    <col min="6669" max="6669" width="13.75" style="8" customWidth="1"/>
    <col min="6670" max="6670" width="10" style="8" bestFit="1" customWidth="1"/>
    <col min="6671" max="6671" width="13.25" style="8" customWidth="1"/>
    <col min="6672" max="6672" width="15.125" style="8" customWidth="1"/>
    <col min="6673" max="6673" width="15.625" style="8" customWidth="1"/>
    <col min="6674" max="6912" width="9" style="8"/>
    <col min="6913" max="6913" width="4.25" style="8" customWidth="1"/>
    <col min="6914" max="6914" width="5.125" style="8" customWidth="1"/>
    <col min="6915" max="6916" width="12.625" style="8" customWidth="1"/>
    <col min="6917" max="6917" width="40.625" style="8" customWidth="1"/>
    <col min="6918" max="6918" width="6.25" style="8" customWidth="1"/>
    <col min="6919" max="6919" width="8.375" style="8" customWidth="1"/>
    <col min="6920" max="6920" width="8.125" style="8" customWidth="1"/>
    <col min="6921" max="6921" width="5.75" style="8" customWidth="1"/>
    <col min="6922" max="6922" width="36.5" style="8" customWidth="1"/>
    <col min="6923" max="6923" width="21.625" style="8" customWidth="1"/>
    <col min="6924" max="6924" width="9.5" style="8" customWidth="1"/>
    <col min="6925" max="6925" width="13.75" style="8" customWidth="1"/>
    <col min="6926" max="6926" width="10" style="8" bestFit="1" customWidth="1"/>
    <col min="6927" max="6927" width="13.25" style="8" customWidth="1"/>
    <col min="6928" max="6928" width="15.125" style="8" customWidth="1"/>
    <col min="6929" max="6929" width="15.625" style="8" customWidth="1"/>
    <col min="6930" max="7168" width="9" style="8"/>
    <col min="7169" max="7169" width="4.25" style="8" customWidth="1"/>
    <col min="7170" max="7170" width="5.125" style="8" customWidth="1"/>
    <col min="7171" max="7172" width="12.625" style="8" customWidth="1"/>
    <col min="7173" max="7173" width="40.625" style="8" customWidth="1"/>
    <col min="7174" max="7174" width="6.25" style="8" customWidth="1"/>
    <col min="7175" max="7175" width="8.375" style="8" customWidth="1"/>
    <col min="7176" max="7176" width="8.125" style="8" customWidth="1"/>
    <col min="7177" max="7177" width="5.75" style="8" customWidth="1"/>
    <col min="7178" max="7178" width="36.5" style="8" customWidth="1"/>
    <col min="7179" max="7179" width="21.625" style="8" customWidth="1"/>
    <col min="7180" max="7180" width="9.5" style="8" customWidth="1"/>
    <col min="7181" max="7181" width="13.75" style="8" customWidth="1"/>
    <col min="7182" max="7182" width="10" style="8" bestFit="1" customWidth="1"/>
    <col min="7183" max="7183" width="13.25" style="8" customWidth="1"/>
    <col min="7184" max="7184" width="15.125" style="8" customWidth="1"/>
    <col min="7185" max="7185" width="15.625" style="8" customWidth="1"/>
    <col min="7186" max="7424" width="9" style="8"/>
    <col min="7425" max="7425" width="4.25" style="8" customWidth="1"/>
    <col min="7426" max="7426" width="5.125" style="8" customWidth="1"/>
    <col min="7427" max="7428" width="12.625" style="8" customWidth="1"/>
    <col min="7429" max="7429" width="40.625" style="8" customWidth="1"/>
    <col min="7430" max="7430" width="6.25" style="8" customWidth="1"/>
    <col min="7431" max="7431" width="8.375" style="8" customWidth="1"/>
    <col min="7432" max="7432" width="8.125" style="8" customWidth="1"/>
    <col min="7433" max="7433" width="5.75" style="8" customWidth="1"/>
    <col min="7434" max="7434" width="36.5" style="8" customWidth="1"/>
    <col min="7435" max="7435" width="21.625" style="8" customWidth="1"/>
    <col min="7436" max="7436" width="9.5" style="8" customWidth="1"/>
    <col min="7437" max="7437" width="13.75" style="8" customWidth="1"/>
    <col min="7438" max="7438" width="10" style="8" bestFit="1" customWidth="1"/>
    <col min="7439" max="7439" width="13.25" style="8" customWidth="1"/>
    <col min="7440" max="7440" width="15.125" style="8" customWidth="1"/>
    <col min="7441" max="7441" width="15.625" style="8" customWidth="1"/>
    <col min="7442" max="7680" width="9" style="8"/>
    <col min="7681" max="7681" width="4.25" style="8" customWidth="1"/>
    <col min="7682" max="7682" width="5.125" style="8" customWidth="1"/>
    <col min="7683" max="7684" width="12.625" style="8" customWidth="1"/>
    <col min="7685" max="7685" width="40.625" style="8" customWidth="1"/>
    <col min="7686" max="7686" width="6.25" style="8" customWidth="1"/>
    <col min="7687" max="7687" width="8.375" style="8" customWidth="1"/>
    <col min="7688" max="7688" width="8.125" style="8" customWidth="1"/>
    <col min="7689" max="7689" width="5.75" style="8" customWidth="1"/>
    <col min="7690" max="7690" width="36.5" style="8" customWidth="1"/>
    <col min="7691" max="7691" width="21.625" style="8" customWidth="1"/>
    <col min="7692" max="7692" width="9.5" style="8" customWidth="1"/>
    <col min="7693" max="7693" width="13.75" style="8" customWidth="1"/>
    <col min="7694" max="7694" width="10" style="8" bestFit="1" customWidth="1"/>
    <col min="7695" max="7695" width="13.25" style="8" customWidth="1"/>
    <col min="7696" max="7696" width="15.125" style="8" customWidth="1"/>
    <col min="7697" max="7697" width="15.625" style="8" customWidth="1"/>
    <col min="7698" max="7936" width="9" style="8"/>
    <col min="7937" max="7937" width="4.25" style="8" customWidth="1"/>
    <col min="7938" max="7938" width="5.125" style="8" customWidth="1"/>
    <col min="7939" max="7940" width="12.625" style="8" customWidth="1"/>
    <col min="7941" max="7941" width="40.625" style="8" customWidth="1"/>
    <col min="7942" max="7942" width="6.25" style="8" customWidth="1"/>
    <col min="7943" max="7943" width="8.375" style="8" customWidth="1"/>
    <col min="7944" max="7944" width="8.125" style="8" customWidth="1"/>
    <col min="7945" max="7945" width="5.75" style="8" customWidth="1"/>
    <col min="7946" max="7946" width="36.5" style="8" customWidth="1"/>
    <col min="7947" max="7947" width="21.625" style="8" customWidth="1"/>
    <col min="7948" max="7948" width="9.5" style="8" customWidth="1"/>
    <col min="7949" max="7949" width="13.75" style="8" customWidth="1"/>
    <col min="7950" max="7950" width="10" style="8" bestFit="1" customWidth="1"/>
    <col min="7951" max="7951" width="13.25" style="8" customWidth="1"/>
    <col min="7952" max="7952" width="15.125" style="8" customWidth="1"/>
    <col min="7953" max="7953" width="15.625" style="8" customWidth="1"/>
    <col min="7954" max="8192" width="9" style="8"/>
    <col min="8193" max="8193" width="4.25" style="8" customWidth="1"/>
    <col min="8194" max="8194" width="5.125" style="8" customWidth="1"/>
    <col min="8195" max="8196" width="12.625" style="8" customWidth="1"/>
    <col min="8197" max="8197" width="40.625" style="8" customWidth="1"/>
    <col min="8198" max="8198" width="6.25" style="8" customWidth="1"/>
    <col min="8199" max="8199" width="8.375" style="8" customWidth="1"/>
    <col min="8200" max="8200" width="8.125" style="8" customWidth="1"/>
    <col min="8201" max="8201" width="5.75" style="8" customWidth="1"/>
    <col min="8202" max="8202" width="36.5" style="8" customWidth="1"/>
    <col min="8203" max="8203" width="21.625" style="8" customWidth="1"/>
    <col min="8204" max="8204" width="9.5" style="8" customWidth="1"/>
    <col min="8205" max="8205" width="13.75" style="8" customWidth="1"/>
    <col min="8206" max="8206" width="10" style="8" bestFit="1" customWidth="1"/>
    <col min="8207" max="8207" width="13.25" style="8" customWidth="1"/>
    <col min="8208" max="8208" width="15.125" style="8" customWidth="1"/>
    <col min="8209" max="8209" width="15.625" style="8" customWidth="1"/>
    <col min="8210" max="8448" width="9" style="8"/>
    <col min="8449" max="8449" width="4.25" style="8" customWidth="1"/>
    <col min="8450" max="8450" width="5.125" style="8" customWidth="1"/>
    <col min="8451" max="8452" width="12.625" style="8" customWidth="1"/>
    <col min="8453" max="8453" width="40.625" style="8" customWidth="1"/>
    <col min="8454" max="8454" width="6.25" style="8" customWidth="1"/>
    <col min="8455" max="8455" width="8.375" style="8" customWidth="1"/>
    <col min="8456" max="8456" width="8.125" style="8" customWidth="1"/>
    <col min="8457" max="8457" width="5.75" style="8" customWidth="1"/>
    <col min="8458" max="8458" width="36.5" style="8" customWidth="1"/>
    <col min="8459" max="8459" width="21.625" style="8" customWidth="1"/>
    <col min="8460" max="8460" width="9.5" style="8" customWidth="1"/>
    <col min="8461" max="8461" width="13.75" style="8" customWidth="1"/>
    <col min="8462" max="8462" width="10" style="8" bestFit="1" customWidth="1"/>
    <col min="8463" max="8463" width="13.25" style="8" customWidth="1"/>
    <col min="8464" max="8464" width="15.125" style="8" customWidth="1"/>
    <col min="8465" max="8465" width="15.625" style="8" customWidth="1"/>
    <col min="8466" max="8704" width="9" style="8"/>
    <col min="8705" max="8705" width="4.25" style="8" customWidth="1"/>
    <col min="8706" max="8706" width="5.125" style="8" customWidth="1"/>
    <col min="8707" max="8708" width="12.625" style="8" customWidth="1"/>
    <col min="8709" max="8709" width="40.625" style="8" customWidth="1"/>
    <col min="8710" max="8710" width="6.25" style="8" customWidth="1"/>
    <col min="8711" max="8711" width="8.375" style="8" customWidth="1"/>
    <col min="8712" max="8712" width="8.125" style="8" customWidth="1"/>
    <col min="8713" max="8713" width="5.75" style="8" customWidth="1"/>
    <col min="8714" max="8714" width="36.5" style="8" customWidth="1"/>
    <col min="8715" max="8715" width="21.625" style="8" customWidth="1"/>
    <col min="8716" max="8716" width="9.5" style="8" customWidth="1"/>
    <col min="8717" max="8717" width="13.75" style="8" customWidth="1"/>
    <col min="8718" max="8718" width="10" style="8" bestFit="1" customWidth="1"/>
    <col min="8719" max="8719" width="13.25" style="8" customWidth="1"/>
    <col min="8720" max="8720" width="15.125" style="8" customWidth="1"/>
    <col min="8721" max="8721" width="15.625" style="8" customWidth="1"/>
    <col min="8722" max="8960" width="9" style="8"/>
    <col min="8961" max="8961" width="4.25" style="8" customWidth="1"/>
    <col min="8962" max="8962" width="5.125" style="8" customWidth="1"/>
    <col min="8963" max="8964" width="12.625" style="8" customWidth="1"/>
    <col min="8965" max="8965" width="40.625" style="8" customWidth="1"/>
    <col min="8966" max="8966" width="6.25" style="8" customWidth="1"/>
    <col min="8967" max="8967" width="8.375" style="8" customWidth="1"/>
    <col min="8968" max="8968" width="8.125" style="8" customWidth="1"/>
    <col min="8969" max="8969" width="5.75" style="8" customWidth="1"/>
    <col min="8970" max="8970" width="36.5" style="8" customWidth="1"/>
    <col min="8971" max="8971" width="21.625" style="8" customWidth="1"/>
    <col min="8972" max="8972" width="9.5" style="8" customWidth="1"/>
    <col min="8973" max="8973" width="13.75" style="8" customWidth="1"/>
    <col min="8974" max="8974" width="10" style="8" bestFit="1" customWidth="1"/>
    <col min="8975" max="8975" width="13.25" style="8" customWidth="1"/>
    <col min="8976" max="8976" width="15.125" style="8" customWidth="1"/>
    <col min="8977" max="8977" width="15.625" style="8" customWidth="1"/>
    <col min="8978" max="9216" width="9" style="8"/>
    <col min="9217" max="9217" width="4.25" style="8" customWidth="1"/>
    <col min="9218" max="9218" width="5.125" style="8" customWidth="1"/>
    <col min="9219" max="9220" width="12.625" style="8" customWidth="1"/>
    <col min="9221" max="9221" width="40.625" style="8" customWidth="1"/>
    <col min="9222" max="9222" width="6.25" style="8" customWidth="1"/>
    <col min="9223" max="9223" width="8.375" style="8" customWidth="1"/>
    <col min="9224" max="9224" width="8.125" style="8" customWidth="1"/>
    <col min="9225" max="9225" width="5.75" style="8" customWidth="1"/>
    <col min="9226" max="9226" width="36.5" style="8" customWidth="1"/>
    <col min="9227" max="9227" width="21.625" style="8" customWidth="1"/>
    <col min="9228" max="9228" width="9.5" style="8" customWidth="1"/>
    <col min="9229" max="9229" width="13.75" style="8" customWidth="1"/>
    <col min="9230" max="9230" width="10" style="8" bestFit="1" customWidth="1"/>
    <col min="9231" max="9231" width="13.25" style="8" customWidth="1"/>
    <col min="9232" max="9232" width="15.125" style="8" customWidth="1"/>
    <col min="9233" max="9233" width="15.625" style="8" customWidth="1"/>
    <col min="9234" max="9472" width="9" style="8"/>
    <col min="9473" max="9473" width="4.25" style="8" customWidth="1"/>
    <col min="9474" max="9474" width="5.125" style="8" customWidth="1"/>
    <col min="9475" max="9476" width="12.625" style="8" customWidth="1"/>
    <col min="9477" max="9477" width="40.625" style="8" customWidth="1"/>
    <col min="9478" max="9478" width="6.25" style="8" customWidth="1"/>
    <col min="9479" max="9479" width="8.375" style="8" customWidth="1"/>
    <col min="9480" max="9480" width="8.125" style="8" customWidth="1"/>
    <col min="9481" max="9481" width="5.75" style="8" customWidth="1"/>
    <col min="9482" max="9482" width="36.5" style="8" customWidth="1"/>
    <col min="9483" max="9483" width="21.625" style="8" customWidth="1"/>
    <col min="9484" max="9484" width="9.5" style="8" customWidth="1"/>
    <col min="9485" max="9485" width="13.75" style="8" customWidth="1"/>
    <col min="9486" max="9486" width="10" style="8" bestFit="1" customWidth="1"/>
    <col min="9487" max="9487" width="13.25" style="8" customWidth="1"/>
    <col min="9488" max="9488" width="15.125" style="8" customWidth="1"/>
    <col min="9489" max="9489" width="15.625" style="8" customWidth="1"/>
    <col min="9490" max="9728" width="9" style="8"/>
    <col min="9729" max="9729" width="4.25" style="8" customWidth="1"/>
    <col min="9730" max="9730" width="5.125" style="8" customWidth="1"/>
    <col min="9731" max="9732" width="12.625" style="8" customWidth="1"/>
    <col min="9733" max="9733" width="40.625" style="8" customWidth="1"/>
    <col min="9734" max="9734" width="6.25" style="8" customWidth="1"/>
    <col min="9735" max="9735" width="8.375" style="8" customWidth="1"/>
    <col min="9736" max="9736" width="8.125" style="8" customWidth="1"/>
    <col min="9737" max="9737" width="5.75" style="8" customWidth="1"/>
    <col min="9738" max="9738" width="36.5" style="8" customWidth="1"/>
    <col min="9739" max="9739" width="21.625" style="8" customWidth="1"/>
    <col min="9740" max="9740" width="9.5" style="8" customWidth="1"/>
    <col min="9741" max="9741" width="13.75" style="8" customWidth="1"/>
    <col min="9742" max="9742" width="10" style="8" bestFit="1" customWidth="1"/>
    <col min="9743" max="9743" width="13.25" style="8" customWidth="1"/>
    <col min="9744" max="9744" width="15.125" style="8" customWidth="1"/>
    <col min="9745" max="9745" width="15.625" style="8" customWidth="1"/>
    <col min="9746" max="9984" width="9" style="8"/>
    <col min="9985" max="9985" width="4.25" style="8" customWidth="1"/>
    <col min="9986" max="9986" width="5.125" style="8" customWidth="1"/>
    <col min="9987" max="9988" width="12.625" style="8" customWidth="1"/>
    <col min="9989" max="9989" width="40.625" style="8" customWidth="1"/>
    <col min="9990" max="9990" width="6.25" style="8" customWidth="1"/>
    <col min="9991" max="9991" width="8.375" style="8" customWidth="1"/>
    <col min="9992" max="9992" width="8.125" style="8" customWidth="1"/>
    <col min="9993" max="9993" width="5.75" style="8" customWidth="1"/>
    <col min="9994" max="9994" width="36.5" style="8" customWidth="1"/>
    <col min="9995" max="9995" width="21.625" style="8" customWidth="1"/>
    <col min="9996" max="9996" width="9.5" style="8" customWidth="1"/>
    <col min="9997" max="9997" width="13.75" style="8" customWidth="1"/>
    <col min="9998" max="9998" width="10" style="8" bestFit="1" customWidth="1"/>
    <col min="9999" max="9999" width="13.25" style="8" customWidth="1"/>
    <col min="10000" max="10000" width="15.125" style="8" customWidth="1"/>
    <col min="10001" max="10001" width="15.625" style="8" customWidth="1"/>
    <col min="10002" max="10240" width="9" style="8"/>
    <col min="10241" max="10241" width="4.25" style="8" customWidth="1"/>
    <col min="10242" max="10242" width="5.125" style="8" customWidth="1"/>
    <col min="10243" max="10244" width="12.625" style="8" customWidth="1"/>
    <col min="10245" max="10245" width="40.625" style="8" customWidth="1"/>
    <col min="10246" max="10246" width="6.25" style="8" customWidth="1"/>
    <col min="10247" max="10247" width="8.375" style="8" customWidth="1"/>
    <col min="10248" max="10248" width="8.125" style="8" customWidth="1"/>
    <col min="10249" max="10249" width="5.75" style="8" customWidth="1"/>
    <col min="10250" max="10250" width="36.5" style="8" customWidth="1"/>
    <col min="10251" max="10251" width="21.625" style="8" customWidth="1"/>
    <col min="10252" max="10252" width="9.5" style="8" customWidth="1"/>
    <col min="10253" max="10253" width="13.75" style="8" customWidth="1"/>
    <col min="10254" max="10254" width="10" style="8" bestFit="1" customWidth="1"/>
    <col min="10255" max="10255" width="13.25" style="8" customWidth="1"/>
    <col min="10256" max="10256" width="15.125" style="8" customWidth="1"/>
    <col min="10257" max="10257" width="15.625" style="8" customWidth="1"/>
    <col min="10258" max="10496" width="9" style="8"/>
    <col min="10497" max="10497" width="4.25" style="8" customWidth="1"/>
    <col min="10498" max="10498" width="5.125" style="8" customWidth="1"/>
    <col min="10499" max="10500" width="12.625" style="8" customWidth="1"/>
    <col min="10501" max="10501" width="40.625" style="8" customWidth="1"/>
    <col min="10502" max="10502" width="6.25" style="8" customWidth="1"/>
    <col min="10503" max="10503" width="8.375" style="8" customWidth="1"/>
    <col min="10504" max="10504" width="8.125" style="8" customWidth="1"/>
    <col min="10505" max="10505" width="5.75" style="8" customWidth="1"/>
    <col min="10506" max="10506" width="36.5" style="8" customWidth="1"/>
    <col min="10507" max="10507" width="21.625" style="8" customWidth="1"/>
    <col min="10508" max="10508" width="9.5" style="8" customWidth="1"/>
    <col min="10509" max="10509" width="13.75" style="8" customWidth="1"/>
    <col min="10510" max="10510" width="10" style="8" bestFit="1" customWidth="1"/>
    <col min="10511" max="10511" width="13.25" style="8" customWidth="1"/>
    <col min="10512" max="10512" width="15.125" style="8" customWidth="1"/>
    <col min="10513" max="10513" width="15.625" style="8" customWidth="1"/>
    <col min="10514" max="10752" width="9" style="8"/>
    <col min="10753" max="10753" width="4.25" style="8" customWidth="1"/>
    <col min="10754" max="10754" width="5.125" style="8" customWidth="1"/>
    <col min="10755" max="10756" width="12.625" style="8" customWidth="1"/>
    <col min="10757" max="10757" width="40.625" style="8" customWidth="1"/>
    <col min="10758" max="10758" width="6.25" style="8" customWidth="1"/>
    <col min="10759" max="10759" width="8.375" style="8" customWidth="1"/>
    <col min="10760" max="10760" width="8.125" style="8" customWidth="1"/>
    <col min="10761" max="10761" width="5.75" style="8" customWidth="1"/>
    <col min="10762" max="10762" width="36.5" style="8" customWidth="1"/>
    <col min="10763" max="10763" width="21.625" style="8" customWidth="1"/>
    <col min="10764" max="10764" width="9.5" style="8" customWidth="1"/>
    <col min="10765" max="10765" width="13.75" style="8" customWidth="1"/>
    <col min="10766" max="10766" width="10" style="8" bestFit="1" customWidth="1"/>
    <col min="10767" max="10767" width="13.25" style="8" customWidth="1"/>
    <col min="10768" max="10768" width="15.125" style="8" customWidth="1"/>
    <col min="10769" max="10769" width="15.625" style="8" customWidth="1"/>
    <col min="10770" max="11008" width="9" style="8"/>
    <col min="11009" max="11009" width="4.25" style="8" customWidth="1"/>
    <col min="11010" max="11010" width="5.125" style="8" customWidth="1"/>
    <col min="11011" max="11012" width="12.625" style="8" customWidth="1"/>
    <col min="11013" max="11013" width="40.625" style="8" customWidth="1"/>
    <col min="11014" max="11014" width="6.25" style="8" customWidth="1"/>
    <col min="11015" max="11015" width="8.375" style="8" customWidth="1"/>
    <col min="11016" max="11016" width="8.125" style="8" customWidth="1"/>
    <col min="11017" max="11017" width="5.75" style="8" customWidth="1"/>
    <col min="11018" max="11018" width="36.5" style="8" customWidth="1"/>
    <col min="11019" max="11019" width="21.625" style="8" customWidth="1"/>
    <col min="11020" max="11020" width="9.5" style="8" customWidth="1"/>
    <col min="11021" max="11021" width="13.75" style="8" customWidth="1"/>
    <col min="11022" max="11022" width="10" style="8" bestFit="1" customWidth="1"/>
    <col min="11023" max="11023" width="13.25" style="8" customWidth="1"/>
    <col min="11024" max="11024" width="15.125" style="8" customWidth="1"/>
    <col min="11025" max="11025" width="15.625" style="8" customWidth="1"/>
    <col min="11026" max="11264" width="9" style="8"/>
    <col min="11265" max="11265" width="4.25" style="8" customWidth="1"/>
    <col min="11266" max="11266" width="5.125" style="8" customWidth="1"/>
    <col min="11267" max="11268" width="12.625" style="8" customWidth="1"/>
    <col min="11269" max="11269" width="40.625" style="8" customWidth="1"/>
    <col min="11270" max="11270" width="6.25" style="8" customWidth="1"/>
    <col min="11271" max="11271" width="8.375" style="8" customWidth="1"/>
    <col min="11272" max="11272" width="8.125" style="8" customWidth="1"/>
    <col min="11273" max="11273" width="5.75" style="8" customWidth="1"/>
    <col min="11274" max="11274" width="36.5" style="8" customWidth="1"/>
    <col min="11275" max="11275" width="21.625" style="8" customWidth="1"/>
    <col min="11276" max="11276" width="9.5" style="8" customWidth="1"/>
    <col min="11277" max="11277" width="13.75" style="8" customWidth="1"/>
    <col min="11278" max="11278" width="10" style="8" bestFit="1" customWidth="1"/>
    <col min="11279" max="11279" width="13.25" style="8" customWidth="1"/>
    <col min="11280" max="11280" width="15.125" style="8" customWidth="1"/>
    <col min="11281" max="11281" width="15.625" style="8" customWidth="1"/>
    <col min="11282" max="11520" width="9" style="8"/>
    <col min="11521" max="11521" width="4.25" style="8" customWidth="1"/>
    <col min="11522" max="11522" width="5.125" style="8" customWidth="1"/>
    <col min="11523" max="11524" width="12.625" style="8" customWidth="1"/>
    <col min="11525" max="11525" width="40.625" style="8" customWidth="1"/>
    <col min="11526" max="11526" width="6.25" style="8" customWidth="1"/>
    <col min="11527" max="11527" width="8.375" style="8" customWidth="1"/>
    <col min="11528" max="11528" width="8.125" style="8" customWidth="1"/>
    <col min="11529" max="11529" width="5.75" style="8" customWidth="1"/>
    <col min="11530" max="11530" width="36.5" style="8" customWidth="1"/>
    <col min="11531" max="11531" width="21.625" style="8" customWidth="1"/>
    <col min="11532" max="11532" width="9.5" style="8" customWidth="1"/>
    <col min="11533" max="11533" width="13.75" style="8" customWidth="1"/>
    <col min="11534" max="11534" width="10" style="8" bestFit="1" customWidth="1"/>
    <col min="11535" max="11535" width="13.25" style="8" customWidth="1"/>
    <col min="11536" max="11536" width="15.125" style="8" customWidth="1"/>
    <col min="11537" max="11537" width="15.625" style="8" customWidth="1"/>
    <col min="11538" max="11776" width="9" style="8"/>
    <col min="11777" max="11777" width="4.25" style="8" customWidth="1"/>
    <col min="11778" max="11778" width="5.125" style="8" customWidth="1"/>
    <col min="11779" max="11780" width="12.625" style="8" customWidth="1"/>
    <col min="11781" max="11781" width="40.625" style="8" customWidth="1"/>
    <col min="11782" max="11782" width="6.25" style="8" customWidth="1"/>
    <col min="11783" max="11783" width="8.375" style="8" customWidth="1"/>
    <col min="11784" max="11784" width="8.125" style="8" customWidth="1"/>
    <col min="11785" max="11785" width="5.75" style="8" customWidth="1"/>
    <col min="11786" max="11786" width="36.5" style="8" customWidth="1"/>
    <col min="11787" max="11787" width="21.625" style="8" customWidth="1"/>
    <col min="11788" max="11788" width="9.5" style="8" customWidth="1"/>
    <col min="11789" max="11789" width="13.75" style="8" customWidth="1"/>
    <col min="11790" max="11790" width="10" style="8" bestFit="1" customWidth="1"/>
    <col min="11791" max="11791" width="13.25" style="8" customWidth="1"/>
    <col min="11792" max="11792" width="15.125" style="8" customWidth="1"/>
    <col min="11793" max="11793" width="15.625" style="8" customWidth="1"/>
    <col min="11794" max="12032" width="9" style="8"/>
    <col min="12033" max="12033" width="4.25" style="8" customWidth="1"/>
    <col min="12034" max="12034" width="5.125" style="8" customWidth="1"/>
    <col min="12035" max="12036" width="12.625" style="8" customWidth="1"/>
    <col min="12037" max="12037" width="40.625" style="8" customWidth="1"/>
    <col min="12038" max="12038" width="6.25" style="8" customWidth="1"/>
    <col min="12039" max="12039" width="8.375" style="8" customWidth="1"/>
    <col min="12040" max="12040" width="8.125" style="8" customWidth="1"/>
    <col min="12041" max="12041" width="5.75" style="8" customWidth="1"/>
    <col min="12042" max="12042" width="36.5" style="8" customWidth="1"/>
    <col min="12043" max="12043" width="21.625" style="8" customWidth="1"/>
    <col min="12044" max="12044" width="9.5" style="8" customWidth="1"/>
    <col min="12045" max="12045" width="13.75" style="8" customWidth="1"/>
    <col min="12046" max="12046" width="10" style="8" bestFit="1" customWidth="1"/>
    <col min="12047" max="12047" width="13.25" style="8" customWidth="1"/>
    <col min="12048" max="12048" width="15.125" style="8" customWidth="1"/>
    <col min="12049" max="12049" width="15.625" style="8" customWidth="1"/>
    <col min="12050" max="12288" width="9" style="8"/>
    <col min="12289" max="12289" width="4.25" style="8" customWidth="1"/>
    <col min="12290" max="12290" width="5.125" style="8" customWidth="1"/>
    <col min="12291" max="12292" width="12.625" style="8" customWidth="1"/>
    <col min="12293" max="12293" width="40.625" style="8" customWidth="1"/>
    <col min="12294" max="12294" width="6.25" style="8" customWidth="1"/>
    <col min="12295" max="12295" width="8.375" style="8" customWidth="1"/>
    <col min="12296" max="12296" width="8.125" style="8" customWidth="1"/>
    <col min="12297" max="12297" width="5.75" style="8" customWidth="1"/>
    <col min="12298" max="12298" width="36.5" style="8" customWidth="1"/>
    <col min="12299" max="12299" width="21.625" style="8" customWidth="1"/>
    <col min="12300" max="12300" width="9.5" style="8" customWidth="1"/>
    <col min="12301" max="12301" width="13.75" style="8" customWidth="1"/>
    <col min="12302" max="12302" width="10" style="8" bestFit="1" customWidth="1"/>
    <col min="12303" max="12303" width="13.25" style="8" customWidth="1"/>
    <col min="12304" max="12304" width="15.125" style="8" customWidth="1"/>
    <col min="12305" max="12305" width="15.625" style="8" customWidth="1"/>
    <col min="12306" max="12544" width="9" style="8"/>
    <col min="12545" max="12545" width="4.25" style="8" customWidth="1"/>
    <col min="12546" max="12546" width="5.125" style="8" customWidth="1"/>
    <col min="12547" max="12548" width="12.625" style="8" customWidth="1"/>
    <col min="12549" max="12549" width="40.625" style="8" customWidth="1"/>
    <col min="12550" max="12550" width="6.25" style="8" customWidth="1"/>
    <col min="12551" max="12551" width="8.375" style="8" customWidth="1"/>
    <col min="12552" max="12552" width="8.125" style="8" customWidth="1"/>
    <col min="12553" max="12553" width="5.75" style="8" customWidth="1"/>
    <col min="12554" max="12554" width="36.5" style="8" customWidth="1"/>
    <col min="12555" max="12555" width="21.625" style="8" customWidth="1"/>
    <col min="12556" max="12556" width="9.5" style="8" customWidth="1"/>
    <col min="12557" max="12557" width="13.75" style="8" customWidth="1"/>
    <col min="12558" max="12558" width="10" style="8" bestFit="1" customWidth="1"/>
    <col min="12559" max="12559" width="13.25" style="8" customWidth="1"/>
    <col min="12560" max="12560" width="15.125" style="8" customWidth="1"/>
    <col min="12561" max="12561" width="15.625" style="8" customWidth="1"/>
    <col min="12562" max="12800" width="9" style="8"/>
    <col min="12801" max="12801" width="4.25" style="8" customWidth="1"/>
    <col min="12802" max="12802" width="5.125" style="8" customWidth="1"/>
    <col min="12803" max="12804" width="12.625" style="8" customWidth="1"/>
    <col min="12805" max="12805" width="40.625" style="8" customWidth="1"/>
    <col min="12806" max="12806" width="6.25" style="8" customWidth="1"/>
    <col min="12807" max="12807" width="8.375" style="8" customWidth="1"/>
    <col min="12808" max="12808" width="8.125" style="8" customWidth="1"/>
    <col min="12809" max="12809" width="5.75" style="8" customWidth="1"/>
    <col min="12810" max="12810" width="36.5" style="8" customWidth="1"/>
    <col min="12811" max="12811" width="21.625" style="8" customWidth="1"/>
    <col min="12812" max="12812" width="9.5" style="8" customWidth="1"/>
    <col min="12813" max="12813" width="13.75" style="8" customWidth="1"/>
    <col min="12814" max="12814" width="10" style="8" bestFit="1" customWidth="1"/>
    <col min="12815" max="12815" width="13.25" style="8" customWidth="1"/>
    <col min="12816" max="12816" width="15.125" style="8" customWidth="1"/>
    <col min="12817" max="12817" width="15.625" style="8" customWidth="1"/>
    <col min="12818" max="13056" width="9" style="8"/>
    <col min="13057" max="13057" width="4.25" style="8" customWidth="1"/>
    <col min="13058" max="13058" width="5.125" style="8" customWidth="1"/>
    <col min="13059" max="13060" width="12.625" style="8" customWidth="1"/>
    <col min="13061" max="13061" width="40.625" style="8" customWidth="1"/>
    <col min="13062" max="13062" width="6.25" style="8" customWidth="1"/>
    <col min="13063" max="13063" width="8.375" style="8" customWidth="1"/>
    <col min="13064" max="13064" width="8.125" style="8" customWidth="1"/>
    <col min="13065" max="13065" width="5.75" style="8" customWidth="1"/>
    <col min="13066" max="13066" width="36.5" style="8" customWidth="1"/>
    <col min="13067" max="13067" width="21.625" style="8" customWidth="1"/>
    <col min="13068" max="13068" width="9.5" style="8" customWidth="1"/>
    <col min="13069" max="13069" width="13.75" style="8" customWidth="1"/>
    <col min="13070" max="13070" width="10" style="8" bestFit="1" customWidth="1"/>
    <col min="13071" max="13071" width="13.25" style="8" customWidth="1"/>
    <col min="13072" max="13072" width="15.125" style="8" customWidth="1"/>
    <col min="13073" max="13073" width="15.625" style="8" customWidth="1"/>
    <col min="13074" max="13312" width="9" style="8"/>
    <col min="13313" max="13313" width="4.25" style="8" customWidth="1"/>
    <col min="13314" max="13314" width="5.125" style="8" customWidth="1"/>
    <col min="13315" max="13316" width="12.625" style="8" customWidth="1"/>
    <col min="13317" max="13317" width="40.625" style="8" customWidth="1"/>
    <col min="13318" max="13318" width="6.25" style="8" customWidth="1"/>
    <col min="13319" max="13319" width="8.375" style="8" customWidth="1"/>
    <col min="13320" max="13320" width="8.125" style="8" customWidth="1"/>
    <col min="13321" max="13321" width="5.75" style="8" customWidth="1"/>
    <col min="13322" max="13322" width="36.5" style="8" customWidth="1"/>
    <col min="13323" max="13323" width="21.625" style="8" customWidth="1"/>
    <col min="13324" max="13324" width="9.5" style="8" customWidth="1"/>
    <col min="13325" max="13325" width="13.75" style="8" customWidth="1"/>
    <col min="13326" max="13326" width="10" style="8" bestFit="1" customWidth="1"/>
    <col min="13327" max="13327" width="13.25" style="8" customWidth="1"/>
    <col min="13328" max="13328" width="15.125" style="8" customWidth="1"/>
    <col min="13329" max="13329" width="15.625" style="8" customWidth="1"/>
    <col min="13330" max="13568" width="9" style="8"/>
    <col min="13569" max="13569" width="4.25" style="8" customWidth="1"/>
    <col min="13570" max="13570" width="5.125" style="8" customWidth="1"/>
    <col min="13571" max="13572" width="12.625" style="8" customWidth="1"/>
    <col min="13573" max="13573" width="40.625" style="8" customWidth="1"/>
    <col min="13574" max="13574" width="6.25" style="8" customWidth="1"/>
    <col min="13575" max="13575" width="8.375" style="8" customWidth="1"/>
    <col min="13576" max="13576" width="8.125" style="8" customWidth="1"/>
    <col min="13577" max="13577" width="5.75" style="8" customWidth="1"/>
    <col min="13578" max="13578" width="36.5" style="8" customWidth="1"/>
    <col min="13579" max="13579" width="21.625" style="8" customWidth="1"/>
    <col min="13580" max="13580" width="9.5" style="8" customWidth="1"/>
    <col min="13581" max="13581" width="13.75" style="8" customWidth="1"/>
    <col min="13582" max="13582" width="10" style="8" bestFit="1" customWidth="1"/>
    <col min="13583" max="13583" width="13.25" style="8" customWidth="1"/>
    <col min="13584" max="13584" width="15.125" style="8" customWidth="1"/>
    <col min="13585" max="13585" width="15.625" style="8" customWidth="1"/>
    <col min="13586" max="13824" width="9" style="8"/>
    <col min="13825" max="13825" width="4.25" style="8" customWidth="1"/>
    <col min="13826" max="13826" width="5.125" style="8" customWidth="1"/>
    <col min="13827" max="13828" width="12.625" style="8" customWidth="1"/>
    <col min="13829" max="13829" width="40.625" style="8" customWidth="1"/>
    <col min="13830" max="13830" width="6.25" style="8" customWidth="1"/>
    <col min="13831" max="13831" width="8.375" style="8" customWidth="1"/>
    <col min="13832" max="13832" width="8.125" style="8" customWidth="1"/>
    <col min="13833" max="13833" width="5.75" style="8" customWidth="1"/>
    <col min="13834" max="13834" width="36.5" style="8" customWidth="1"/>
    <col min="13835" max="13835" width="21.625" style="8" customWidth="1"/>
    <col min="13836" max="13836" width="9.5" style="8" customWidth="1"/>
    <col min="13837" max="13837" width="13.75" style="8" customWidth="1"/>
    <col min="13838" max="13838" width="10" style="8" bestFit="1" customWidth="1"/>
    <col min="13839" max="13839" width="13.25" style="8" customWidth="1"/>
    <col min="13840" max="13840" width="15.125" style="8" customWidth="1"/>
    <col min="13841" max="13841" width="15.625" style="8" customWidth="1"/>
    <col min="13842" max="14080" width="9" style="8"/>
    <col min="14081" max="14081" width="4.25" style="8" customWidth="1"/>
    <col min="14082" max="14082" width="5.125" style="8" customWidth="1"/>
    <col min="14083" max="14084" width="12.625" style="8" customWidth="1"/>
    <col min="14085" max="14085" width="40.625" style="8" customWidth="1"/>
    <col min="14086" max="14086" width="6.25" style="8" customWidth="1"/>
    <col min="14087" max="14087" width="8.375" style="8" customWidth="1"/>
    <col min="14088" max="14088" width="8.125" style="8" customWidth="1"/>
    <col min="14089" max="14089" width="5.75" style="8" customWidth="1"/>
    <col min="14090" max="14090" width="36.5" style="8" customWidth="1"/>
    <col min="14091" max="14091" width="21.625" style="8" customWidth="1"/>
    <col min="14092" max="14092" width="9.5" style="8" customWidth="1"/>
    <col min="14093" max="14093" width="13.75" style="8" customWidth="1"/>
    <col min="14094" max="14094" width="10" style="8" bestFit="1" customWidth="1"/>
    <col min="14095" max="14095" width="13.25" style="8" customWidth="1"/>
    <col min="14096" max="14096" width="15.125" style="8" customWidth="1"/>
    <col min="14097" max="14097" width="15.625" style="8" customWidth="1"/>
    <col min="14098" max="14336" width="9" style="8"/>
    <col min="14337" max="14337" width="4.25" style="8" customWidth="1"/>
    <col min="14338" max="14338" width="5.125" style="8" customWidth="1"/>
    <col min="14339" max="14340" width="12.625" style="8" customWidth="1"/>
    <col min="14341" max="14341" width="40.625" style="8" customWidth="1"/>
    <col min="14342" max="14342" width="6.25" style="8" customWidth="1"/>
    <col min="14343" max="14343" width="8.375" style="8" customWidth="1"/>
    <col min="14344" max="14344" width="8.125" style="8" customWidth="1"/>
    <col min="14345" max="14345" width="5.75" style="8" customWidth="1"/>
    <col min="14346" max="14346" width="36.5" style="8" customWidth="1"/>
    <col min="14347" max="14347" width="21.625" style="8" customWidth="1"/>
    <col min="14348" max="14348" width="9.5" style="8" customWidth="1"/>
    <col min="14349" max="14349" width="13.75" style="8" customWidth="1"/>
    <col min="14350" max="14350" width="10" style="8" bestFit="1" customWidth="1"/>
    <col min="14351" max="14351" width="13.25" style="8" customWidth="1"/>
    <col min="14352" max="14352" width="15.125" style="8" customWidth="1"/>
    <col min="14353" max="14353" width="15.625" style="8" customWidth="1"/>
    <col min="14354" max="14592" width="9" style="8"/>
    <col min="14593" max="14593" width="4.25" style="8" customWidth="1"/>
    <col min="14594" max="14594" width="5.125" style="8" customWidth="1"/>
    <col min="14595" max="14596" width="12.625" style="8" customWidth="1"/>
    <col min="14597" max="14597" width="40.625" style="8" customWidth="1"/>
    <col min="14598" max="14598" width="6.25" style="8" customWidth="1"/>
    <col min="14599" max="14599" width="8.375" style="8" customWidth="1"/>
    <col min="14600" max="14600" width="8.125" style="8" customWidth="1"/>
    <col min="14601" max="14601" width="5.75" style="8" customWidth="1"/>
    <col min="14602" max="14602" width="36.5" style="8" customWidth="1"/>
    <col min="14603" max="14603" width="21.625" style="8" customWidth="1"/>
    <col min="14604" max="14604" width="9.5" style="8" customWidth="1"/>
    <col min="14605" max="14605" width="13.75" style="8" customWidth="1"/>
    <col min="14606" max="14606" width="10" style="8" bestFit="1" customWidth="1"/>
    <col min="14607" max="14607" width="13.25" style="8" customWidth="1"/>
    <col min="14608" max="14608" width="15.125" style="8" customWidth="1"/>
    <col min="14609" max="14609" width="15.625" style="8" customWidth="1"/>
    <col min="14610" max="14848" width="9" style="8"/>
    <col min="14849" max="14849" width="4.25" style="8" customWidth="1"/>
    <col min="14850" max="14850" width="5.125" style="8" customWidth="1"/>
    <col min="14851" max="14852" width="12.625" style="8" customWidth="1"/>
    <col min="14853" max="14853" width="40.625" style="8" customWidth="1"/>
    <col min="14854" max="14854" width="6.25" style="8" customWidth="1"/>
    <col min="14855" max="14855" width="8.375" style="8" customWidth="1"/>
    <col min="14856" max="14856" width="8.125" style="8" customWidth="1"/>
    <col min="14857" max="14857" width="5.75" style="8" customWidth="1"/>
    <col min="14858" max="14858" width="36.5" style="8" customWidth="1"/>
    <col min="14859" max="14859" width="21.625" style="8" customWidth="1"/>
    <col min="14860" max="14860" width="9.5" style="8" customWidth="1"/>
    <col min="14861" max="14861" width="13.75" style="8" customWidth="1"/>
    <col min="14862" max="14862" width="10" style="8" bestFit="1" customWidth="1"/>
    <col min="14863" max="14863" width="13.25" style="8" customWidth="1"/>
    <col min="14864" max="14864" width="15.125" style="8" customWidth="1"/>
    <col min="14865" max="14865" width="15.625" style="8" customWidth="1"/>
    <col min="14866" max="15104" width="9" style="8"/>
    <col min="15105" max="15105" width="4.25" style="8" customWidth="1"/>
    <col min="15106" max="15106" width="5.125" style="8" customWidth="1"/>
    <col min="15107" max="15108" width="12.625" style="8" customWidth="1"/>
    <col min="15109" max="15109" width="40.625" style="8" customWidth="1"/>
    <col min="15110" max="15110" width="6.25" style="8" customWidth="1"/>
    <col min="15111" max="15111" width="8.375" style="8" customWidth="1"/>
    <col min="15112" max="15112" width="8.125" style="8" customWidth="1"/>
    <col min="15113" max="15113" width="5.75" style="8" customWidth="1"/>
    <col min="15114" max="15114" width="36.5" style="8" customWidth="1"/>
    <col min="15115" max="15115" width="21.625" style="8" customWidth="1"/>
    <col min="15116" max="15116" width="9.5" style="8" customWidth="1"/>
    <col min="15117" max="15117" width="13.75" style="8" customWidth="1"/>
    <col min="15118" max="15118" width="10" style="8" bestFit="1" customWidth="1"/>
    <col min="15119" max="15119" width="13.25" style="8" customWidth="1"/>
    <col min="15120" max="15120" width="15.125" style="8" customWidth="1"/>
    <col min="15121" max="15121" width="15.625" style="8" customWidth="1"/>
    <col min="15122" max="15360" width="9" style="8"/>
    <col min="15361" max="15361" width="4.25" style="8" customWidth="1"/>
    <col min="15362" max="15362" width="5.125" style="8" customWidth="1"/>
    <col min="15363" max="15364" width="12.625" style="8" customWidth="1"/>
    <col min="15365" max="15365" width="40.625" style="8" customWidth="1"/>
    <col min="15366" max="15366" width="6.25" style="8" customWidth="1"/>
    <col min="15367" max="15367" width="8.375" style="8" customWidth="1"/>
    <col min="15368" max="15368" width="8.125" style="8" customWidth="1"/>
    <col min="15369" max="15369" width="5.75" style="8" customWidth="1"/>
    <col min="15370" max="15370" width="36.5" style="8" customWidth="1"/>
    <col min="15371" max="15371" width="21.625" style="8" customWidth="1"/>
    <col min="15372" max="15372" width="9.5" style="8" customWidth="1"/>
    <col min="15373" max="15373" width="13.75" style="8" customWidth="1"/>
    <col min="15374" max="15374" width="10" style="8" bestFit="1" customWidth="1"/>
    <col min="15375" max="15375" width="13.25" style="8" customWidth="1"/>
    <col min="15376" max="15376" width="15.125" style="8" customWidth="1"/>
    <col min="15377" max="15377" width="15.625" style="8" customWidth="1"/>
    <col min="15378" max="15616" width="9" style="8"/>
    <col min="15617" max="15617" width="4.25" style="8" customWidth="1"/>
    <col min="15618" max="15618" width="5.125" style="8" customWidth="1"/>
    <col min="15619" max="15620" width="12.625" style="8" customWidth="1"/>
    <col min="15621" max="15621" width="40.625" style="8" customWidth="1"/>
    <col min="15622" max="15622" width="6.25" style="8" customWidth="1"/>
    <col min="15623" max="15623" width="8.375" style="8" customWidth="1"/>
    <col min="15624" max="15624" width="8.125" style="8" customWidth="1"/>
    <col min="15625" max="15625" width="5.75" style="8" customWidth="1"/>
    <col min="15626" max="15626" width="36.5" style="8" customWidth="1"/>
    <col min="15627" max="15627" width="21.625" style="8" customWidth="1"/>
    <col min="15628" max="15628" width="9.5" style="8" customWidth="1"/>
    <col min="15629" max="15629" width="13.75" style="8" customWidth="1"/>
    <col min="15630" max="15630" width="10" style="8" bestFit="1" customWidth="1"/>
    <col min="15631" max="15631" width="13.25" style="8" customWidth="1"/>
    <col min="15632" max="15632" width="15.125" style="8" customWidth="1"/>
    <col min="15633" max="15633" width="15.625" style="8" customWidth="1"/>
    <col min="15634" max="15872" width="9" style="8"/>
    <col min="15873" max="15873" width="4.25" style="8" customWidth="1"/>
    <col min="15874" max="15874" width="5.125" style="8" customWidth="1"/>
    <col min="15875" max="15876" width="12.625" style="8" customWidth="1"/>
    <col min="15877" max="15877" width="40.625" style="8" customWidth="1"/>
    <col min="15878" max="15878" width="6.25" style="8" customWidth="1"/>
    <col min="15879" max="15879" width="8.375" style="8" customWidth="1"/>
    <col min="15880" max="15880" width="8.125" style="8" customWidth="1"/>
    <col min="15881" max="15881" width="5.75" style="8" customWidth="1"/>
    <col min="15882" max="15882" width="36.5" style="8" customWidth="1"/>
    <col min="15883" max="15883" width="21.625" style="8" customWidth="1"/>
    <col min="15884" max="15884" width="9.5" style="8" customWidth="1"/>
    <col min="15885" max="15885" width="13.75" style="8" customWidth="1"/>
    <col min="15886" max="15886" width="10" style="8" bestFit="1" customWidth="1"/>
    <col min="15887" max="15887" width="13.25" style="8" customWidth="1"/>
    <col min="15888" max="15888" width="15.125" style="8" customWidth="1"/>
    <col min="15889" max="15889" width="15.625" style="8" customWidth="1"/>
    <col min="15890" max="16128" width="9" style="8"/>
    <col min="16129" max="16129" width="4.25" style="8" customWidth="1"/>
    <col min="16130" max="16130" width="5.125" style="8" customWidth="1"/>
    <col min="16131" max="16132" width="12.625" style="8" customWidth="1"/>
    <col min="16133" max="16133" width="40.625" style="8" customWidth="1"/>
    <col min="16134" max="16134" width="6.25" style="8" customWidth="1"/>
    <col min="16135" max="16135" width="8.375" style="8" customWidth="1"/>
    <col min="16136" max="16136" width="8.125" style="8" customWidth="1"/>
    <col min="16137" max="16137" width="5.75" style="8" customWidth="1"/>
    <col min="16138" max="16138" width="36.5" style="8" customWidth="1"/>
    <col min="16139" max="16139" width="21.625" style="8" customWidth="1"/>
    <col min="16140" max="16140" width="9.5" style="8" customWidth="1"/>
    <col min="16141" max="16141" width="13.75" style="8" customWidth="1"/>
    <col min="16142" max="16142" width="10" style="8" bestFit="1" customWidth="1"/>
    <col min="16143" max="16143" width="13.25" style="8" customWidth="1"/>
    <col min="16144" max="16144" width="15.125" style="8" customWidth="1"/>
    <col min="16145" max="16145" width="15.625" style="8" customWidth="1"/>
    <col min="16146" max="16384" width="9" style="8"/>
  </cols>
  <sheetData>
    <row r="2" spans="2:17" ht="20.100000000000001" customHeight="1">
      <c r="B2" s="1" t="s">
        <v>0</v>
      </c>
      <c r="C2" s="1"/>
      <c r="D2" s="1"/>
      <c r="E2" s="92" t="s">
        <v>4685</v>
      </c>
      <c r="G2" s="4" t="s">
        <v>2</v>
      </c>
      <c r="H2" s="5"/>
      <c r="I2" s="6"/>
      <c r="J2" s="7">
        <f>SUM(H:H)</f>
        <v>9513</v>
      </c>
    </row>
    <row r="3" spans="2:17" ht="20.100000000000001" customHeight="1">
      <c r="B3" s="1" t="s">
        <v>3</v>
      </c>
      <c r="C3" s="1"/>
      <c r="D3" s="1"/>
      <c r="E3" s="98" t="s">
        <v>654</v>
      </c>
      <c r="J3" s="1509"/>
    </row>
    <row r="4" spans="2:17" ht="20.100000000000001" customHeight="1">
      <c r="B4" s="1" t="s">
        <v>5</v>
      </c>
      <c r="C4" s="1"/>
      <c r="D4" s="1"/>
      <c r="E4" s="98">
        <v>178150</v>
      </c>
    </row>
    <row r="5" spans="2:17" ht="20.100000000000001" customHeight="1">
      <c r="B5" s="1" t="s">
        <v>6</v>
      </c>
      <c r="C5" s="1"/>
      <c r="D5" s="1"/>
      <c r="E5" s="102">
        <v>44005</v>
      </c>
    </row>
    <row r="6" spans="2:17" ht="20.100000000000001" customHeight="1">
      <c r="B6" s="1" t="s">
        <v>7</v>
      </c>
      <c r="C6" s="1"/>
      <c r="D6" s="1"/>
      <c r="E6" s="102">
        <v>44005</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1" t="s">
        <v>19</v>
      </c>
      <c r="N8" s="21" t="s">
        <v>20</v>
      </c>
      <c r="O8" s="22" t="s">
        <v>21</v>
      </c>
      <c r="P8" s="106" t="s">
        <v>22</v>
      </c>
      <c r="Q8" s="26" t="s">
        <v>23</v>
      </c>
    </row>
    <row r="9" spans="2:17" s="9" customFormat="1" ht="19.7" customHeight="1">
      <c r="B9" s="21"/>
      <c r="C9" s="181" t="s">
        <v>35</v>
      </c>
      <c r="D9" s="181" t="s">
        <v>35</v>
      </c>
      <c r="E9" s="211" t="s">
        <v>4686</v>
      </c>
      <c r="F9" s="248">
        <v>3</v>
      </c>
      <c r="G9" s="36">
        <v>3171</v>
      </c>
      <c r="H9" s="36">
        <f>+G9*F9</f>
        <v>9513</v>
      </c>
      <c r="I9" s="167"/>
      <c r="J9" s="31" t="s">
        <v>4687</v>
      </c>
      <c r="K9" s="22"/>
      <c r="L9" s="22"/>
      <c r="M9" s="25"/>
      <c r="N9" s="21"/>
      <c r="O9" s="32"/>
      <c r="P9" s="32">
        <v>43990</v>
      </c>
      <c r="Q9" s="26">
        <v>43990</v>
      </c>
    </row>
    <row r="10" spans="2:17" s="9" customFormat="1" ht="19.7" customHeight="1">
      <c r="B10" s="21"/>
      <c r="C10" s="181"/>
      <c r="D10" s="181"/>
      <c r="E10" s="211"/>
      <c r="F10" s="248"/>
      <c r="G10" s="36"/>
      <c r="H10" s="36"/>
      <c r="I10" s="167"/>
      <c r="J10" s="31"/>
      <c r="K10" s="22"/>
      <c r="L10" s="22"/>
      <c r="M10" s="25"/>
      <c r="N10" s="21"/>
      <c r="O10" s="32"/>
      <c r="P10" s="32"/>
      <c r="Q10" s="26"/>
    </row>
    <row r="11" spans="2:17" s="9" customFormat="1" ht="19.7" customHeight="1">
      <c r="B11" s="21"/>
      <c r="C11" s="181"/>
      <c r="D11" s="181"/>
      <c r="E11" s="211"/>
      <c r="F11" s="248"/>
      <c r="G11" s="36"/>
      <c r="H11" s="36"/>
      <c r="I11" s="167"/>
      <c r="J11" s="31"/>
      <c r="K11" s="22"/>
      <c r="L11" s="22"/>
      <c r="M11" s="25"/>
      <c r="N11" s="21"/>
      <c r="O11" s="32"/>
      <c r="P11" s="32"/>
      <c r="Q11" s="26"/>
    </row>
    <row r="12" spans="2:17" s="9" customFormat="1" ht="19.7" customHeight="1">
      <c r="B12" s="21"/>
      <c r="C12" s="181"/>
      <c r="D12" s="181"/>
      <c r="E12" s="211"/>
      <c r="F12" s="248"/>
      <c r="G12" s="36"/>
      <c r="H12" s="36"/>
      <c r="I12" s="167"/>
      <c r="J12" s="31"/>
      <c r="K12" s="22"/>
      <c r="L12" s="22"/>
      <c r="M12" s="25"/>
      <c r="N12" s="21"/>
      <c r="O12" s="32"/>
      <c r="P12" s="32"/>
      <c r="Q12" s="26"/>
    </row>
    <row r="13" spans="2:17" s="9" customFormat="1" ht="19.7" customHeight="1">
      <c r="B13" s="21"/>
      <c r="C13" s="181"/>
      <c r="D13" s="181"/>
      <c r="E13" s="211"/>
      <c r="F13" s="248"/>
      <c r="G13" s="36"/>
      <c r="H13" s="36"/>
      <c r="I13" s="167"/>
      <c r="J13" s="31"/>
      <c r="K13" s="22"/>
      <c r="L13" s="22"/>
      <c r="M13" s="25"/>
      <c r="N13" s="21"/>
      <c r="O13" s="32"/>
      <c r="P13" s="32"/>
      <c r="Q13" s="26"/>
    </row>
    <row r="14" spans="2:17" s="9" customFormat="1" ht="19.7" customHeight="1">
      <c r="B14" s="21"/>
      <c r="C14" s="181"/>
      <c r="D14" s="181"/>
      <c r="E14" s="76"/>
      <c r="F14" s="248"/>
      <c r="G14" s="36"/>
      <c r="H14" s="36"/>
      <c r="I14" s="167"/>
      <c r="J14" s="31"/>
      <c r="K14" s="22"/>
      <c r="L14" s="22"/>
      <c r="M14" s="25"/>
      <c r="N14" s="21"/>
      <c r="O14" s="32"/>
      <c r="P14" s="32"/>
      <c r="Q14" s="26"/>
    </row>
    <row r="15" spans="2:17" s="9" customFormat="1" ht="19.7" customHeight="1">
      <c r="B15" s="21"/>
      <c r="C15" s="181"/>
      <c r="D15" s="181"/>
      <c r="E15" s="840"/>
      <c r="F15" s="1510"/>
      <c r="G15" s="1511"/>
      <c r="H15" s="204"/>
      <c r="I15" s="204"/>
      <c r="J15" s="157"/>
      <c r="K15" s="22"/>
      <c r="L15" s="158"/>
      <c r="M15" s="25"/>
      <c r="N15" s="21"/>
      <c r="O15" s="32"/>
      <c r="P15" s="32"/>
      <c r="Q15" s="26"/>
    </row>
    <row r="16" spans="2:17" s="9" customFormat="1" ht="19.7" customHeight="1">
      <c r="B16" s="21"/>
      <c r="C16" s="181"/>
      <c r="D16" s="181"/>
      <c r="E16" s="245"/>
      <c r="F16" s="248"/>
      <c r="G16" s="1069"/>
      <c r="H16" s="213"/>
      <c r="I16" s="205"/>
      <c r="J16" s="76"/>
      <c r="K16" s="22"/>
      <c r="L16" s="22"/>
      <c r="M16" s="25"/>
      <c r="N16" s="21"/>
      <c r="O16" s="32"/>
      <c r="P16" s="32"/>
      <c r="Q16" s="26"/>
    </row>
    <row r="17" spans="2:17" s="9" customFormat="1" ht="19.7" customHeight="1">
      <c r="B17" s="21"/>
      <c r="C17" s="181"/>
      <c r="D17" s="181"/>
      <c r="E17" s="245"/>
      <c r="F17" s="248"/>
      <c r="G17" s="1069"/>
      <c r="H17" s="213"/>
      <c r="I17" s="205"/>
      <c r="J17" s="76"/>
      <c r="K17" s="22"/>
      <c r="L17" s="22"/>
      <c r="M17" s="25"/>
      <c r="N17" s="21"/>
      <c r="O17" s="32"/>
      <c r="P17" s="25"/>
      <c r="Q17" s="26"/>
    </row>
    <row r="19" spans="2:17">
      <c r="C19" s="1512"/>
    </row>
    <row r="20" spans="2:17">
      <c r="C20" s="1512"/>
    </row>
    <row r="21" spans="2:17">
      <c r="M21" s="195"/>
    </row>
    <row r="22" spans="2:17">
      <c r="B22" s="8"/>
      <c r="C22" s="9"/>
      <c r="E22" s="196"/>
      <c r="F22" s="197"/>
      <c r="G22" s="9"/>
    </row>
    <row r="23" spans="2:17">
      <c r="M23" s="195"/>
    </row>
    <row r="24" spans="2:17">
      <c r="E24" s="198"/>
    </row>
    <row r="25" spans="2:17">
      <c r="E25" s="198"/>
    </row>
    <row r="26" spans="2:17">
      <c r="E26" s="198"/>
    </row>
    <row r="27" spans="2:17">
      <c r="E27" s="198"/>
    </row>
    <row r="28" spans="2:17">
      <c r="E28" s="198"/>
    </row>
    <row r="29" spans="2:17">
      <c r="E29" s="198"/>
    </row>
    <row r="30" spans="2:17">
      <c r="E30" s="199"/>
    </row>
    <row r="31" spans="2:17">
      <c r="E31" s="199"/>
    </row>
    <row r="32" spans="2:17">
      <c r="E32" s="199"/>
    </row>
    <row r="33" spans="5:5">
      <c r="E33" s="198"/>
    </row>
  </sheetData>
  <autoFilter ref="B8:O16" xr:uid="{F2F92966-3AE2-4FC6-8C69-D62C4B13FEAF}"/>
  <mergeCells count="6">
    <mergeCell ref="B2:D2"/>
    <mergeCell ref="G2:I2"/>
    <mergeCell ref="B3:D3"/>
    <mergeCell ref="B4:D4"/>
    <mergeCell ref="B5:D5"/>
    <mergeCell ref="B6:D6"/>
  </mergeCells>
  <phoneticPr fontId="4"/>
  <pageMargins left="0.2" right="0.2" top="0.75" bottom="0.75" header="0.3" footer="0.3"/>
  <pageSetup paperSize="9" scale="41" orientation="landscape"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3073D-57C3-4F7F-8B41-4EC4581D11B9}">
  <dimension ref="B2:Q23"/>
  <sheetViews>
    <sheetView zoomScale="70" zoomScaleNormal="70" workbookViewId="0">
      <pane xSplit="10" ySplit="8" topLeftCell="K9" activePane="bottomRight" state="frozen"/>
      <selection pane="topRight" activeCell="K1" sqref="K1"/>
      <selection pane="bottomLeft" activeCell="A9" sqref="A9"/>
      <selection pane="bottomRight" activeCell="M32" sqref="M32"/>
    </sheetView>
  </sheetViews>
  <sheetFormatPr defaultRowHeight="18.75"/>
  <cols>
    <col min="1" max="1" width="2.625" style="8" customWidth="1"/>
    <col min="2" max="2" width="5.625" style="9" customWidth="1"/>
    <col min="3" max="4" width="20.625" style="8" customWidth="1"/>
    <col min="5" max="5" width="55.625" style="8" customWidth="1"/>
    <col min="6" max="6" width="6.25" style="8" customWidth="1"/>
    <col min="7" max="8" width="9.875" style="8" bestFit="1" customWidth="1"/>
    <col min="9" max="9" width="5.75" style="3" customWidth="1"/>
    <col min="10" max="10" width="35.625" style="8" customWidth="1"/>
    <col min="11" max="11" width="35.625" style="103" customWidth="1"/>
    <col min="12" max="12" width="30.625" style="9" customWidth="1"/>
    <col min="13" max="13" width="13.75" style="10" customWidth="1"/>
    <col min="14" max="14" width="6.375" style="8" customWidth="1"/>
    <col min="15" max="15" width="10.875" style="3" customWidth="1"/>
    <col min="16" max="16" width="19.5" style="11" customWidth="1"/>
    <col min="17" max="17" width="15.625" style="194" customWidth="1"/>
    <col min="18" max="256" width="9" style="8"/>
    <col min="257" max="257" width="2.625" style="8" customWidth="1"/>
    <col min="258" max="258" width="5.625" style="8" customWidth="1"/>
    <col min="259" max="260" width="20.625" style="8" customWidth="1"/>
    <col min="261" max="261" width="55.625" style="8" customWidth="1"/>
    <col min="262" max="262" width="6.25" style="8" customWidth="1"/>
    <col min="263" max="264" width="9.875" style="8" bestFit="1" customWidth="1"/>
    <col min="265" max="265" width="5.75" style="8" customWidth="1"/>
    <col min="266" max="267" width="35.625" style="8" customWidth="1"/>
    <col min="268" max="268" width="30.625" style="8" customWidth="1"/>
    <col min="269" max="269" width="13.75" style="8" customWidth="1"/>
    <col min="270" max="270" width="6.375" style="8" customWidth="1"/>
    <col min="271" max="271" width="10.875" style="8" customWidth="1"/>
    <col min="272" max="272" width="19.5" style="8" customWidth="1"/>
    <col min="273" max="273" width="15.625" style="8" customWidth="1"/>
    <col min="274" max="512" width="9" style="8"/>
    <col min="513" max="513" width="2.625" style="8" customWidth="1"/>
    <col min="514" max="514" width="5.625" style="8" customWidth="1"/>
    <col min="515" max="516" width="20.625" style="8" customWidth="1"/>
    <col min="517" max="517" width="55.625" style="8" customWidth="1"/>
    <col min="518" max="518" width="6.25" style="8" customWidth="1"/>
    <col min="519" max="520" width="9.875" style="8" bestFit="1" customWidth="1"/>
    <col min="521" max="521" width="5.75" style="8" customWidth="1"/>
    <col min="522" max="523" width="35.625" style="8" customWidth="1"/>
    <col min="524" max="524" width="30.625" style="8" customWidth="1"/>
    <col min="525" max="525" width="13.75" style="8" customWidth="1"/>
    <col min="526" max="526" width="6.375" style="8" customWidth="1"/>
    <col min="527" max="527" width="10.875" style="8" customWidth="1"/>
    <col min="528" max="528" width="19.5" style="8" customWidth="1"/>
    <col min="529" max="529" width="15.625" style="8" customWidth="1"/>
    <col min="530" max="768" width="9" style="8"/>
    <col min="769" max="769" width="2.625" style="8" customWidth="1"/>
    <col min="770" max="770" width="5.625" style="8" customWidth="1"/>
    <col min="771" max="772" width="20.625" style="8" customWidth="1"/>
    <col min="773" max="773" width="55.625" style="8" customWidth="1"/>
    <col min="774" max="774" width="6.25" style="8" customWidth="1"/>
    <col min="775" max="776" width="9.875" style="8" bestFit="1" customWidth="1"/>
    <col min="777" max="777" width="5.75" style="8" customWidth="1"/>
    <col min="778" max="779" width="35.625" style="8" customWidth="1"/>
    <col min="780" max="780" width="30.625" style="8" customWidth="1"/>
    <col min="781" max="781" width="13.75" style="8" customWidth="1"/>
    <col min="782" max="782" width="6.375" style="8" customWidth="1"/>
    <col min="783" max="783" width="10.875" style="8" customWidth="1"/>
    <col min="784" max="784" width="19.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55.625" style="8" customWidth="1"/>
    <col min="1030" max="1030" width="6.25" style="8" customWidth="1"/>
    <col min="1031" max="1032" width="9.875" style="8" bestFit="1" customWidth="1"/>
    <col min="1033" max="1033" width="5.75" style="8" customWidth="1"/>
    <col min="1034" max="1035" width="35.625" style="8" customWidth="1"/>
    <col min="1036" max="1036" width="30.625" style="8" customWidth="1"/>
    <col min="1037" max="1037" width="13.75" style="8" customWidth="1"/>
    <col min="1038" max="1038" width="6.375" style="8" customWidth="1"/>
    <col min="1039" max="1039" width="10.875" style="8" customWidth="1"/>
    <col min="1040" max="1040" width="19.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55.625" style="8" customWidth="1"/>
    <col min="1286" max="1286" width="6.25" style="8" customWidth="1"/>
    <col min="1287" max="1288" width="9.875" style="8" bestFit="1" customWidth="1"/>
    <col min="1289" max="1289" width="5.75" style="8" customWidth="1"/>
    <col min="1290" max="1291" width="35.625" style="8" customWidth="1"/>
    <col min="1292" max="1292" width="30.625" style="8" customWidth="1"/>
    <col min="1293" max="1293" width="13.75" style="8" customWidth="1"/>
    <col min="1294" max="1294" width="6.375" style="8" customWidth="1"/>
    <col min="1295" max="1295" width="10.875" style="8" customWidth="1"/>
    <col min="1296" max="1296" width="19.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55.625" style="8" customWidth="1"/>
    <col min="1542" max="1542" width="6.25" style="8" customWidth="1"/>
    <col min="1543" max="1544" width="9.875" style="8" bestFit="1" customWidth="1"/>
    <col min="1545" max="1545" width="5.75" style="8" customWidth="1"/>
    <col min="1546" max="1547" width="35.625" style="8" customWidth="1"/>
    <col min="1548" max="1548" width="30.625" style="8" customWidth="1"/>
    <col min="1549" max="1549" width="13.75" style="8" customWidth="1"/>
    <col min="1550" max="1550" width="6.375" style="8" customWidth="1"/>
    <col min="1551" max="1551" width="10.875" style="8" customWidth="1"/>
    <col min="1552" max="1552" width="19.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55.625" style="8" customWidth="1"/>
    <col min="1798" max="1798" width="6.25" style="8" customWidth="1"/>
    <col min="1799" max="1800" width="9.875" style="8" bestFit="1" customWidth="1"/>
    <col min="1801" max="1801" width="5.75" style="8" customWidth="1"/>
    <col min="1802" max="1803" width="35.625" style="8" customWidth="1"/>
    <col min="1804" max="1804" width="30.625" style="8" customWidth="1"/>
    <col min="1805" max="1805" width="13.75" style="8" customWidth="1"/>
    <col min="1806" max="1806" width="6.375" style="8" customWidth="1"/>
    <col min="1807" max="1807" width="10.875" style="8" customWidth="1"/>
    <col min="1808" max="1808" width="19.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55.625" style="8" customWidth="1"/>
    <col min="2054" max="2054" width="6.25" style="8" customWidth="1"/>
    <col min="2055" max="2056" width="9.875" style="8" bestFit="1" customWidth="1"/>
    <col min="2057" max="2057" width="5.75" style="8" customWidth="1"/>
    <col min="2058" max="2059" width="35.625" style="8" customWidth="1"/>
    <col min="2060" max="2060" width="30.625" style="8" customWidth="1"/>
    <col min="2061" max="2061" width="13.75" style="8" customWidth="1"/>
    <col min="2062" max="2062" width="6.375" style="8" customWidth="1"/>
    <col min="2063" max="2063" width="10.875" style="8" customWidth="1"/>
    <col min="2064" max="2064" width="19.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55.625" style="8" customWidth="1"/>
    <col min="2310" max="2310" width="6.25" style="8" customWidth="1"/>
    <col min="2311" max="2312" width="9.875" style="8" bestFit="1" customWidth="1"/>
    <col min="2313" max="2313" width="5.75" style="8" customWidth="1"/>
    <col min="2314" max="2315" width="35.625" style="8" customWidth="1"/>
    <col min="2316" max="2316" width="30.625" style="8" customWidth="1"/>
    <col min="2317" max="2317" width="13.75" style="8" customWidth="1"/>
    <col min="2318" max="2318" width="6.375" style="8" customWidth="1"/>
    <col min="2319" max="2319" width="10.875" style="8" customWidth="1"/>
    <col min="2320" max="2320" width="19.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55.625" style="8" customWidth="1"/>
    <col min="2566" max="2566" width="6.25" style="8" customWidth="1"/>
    <col min="2567" max="2568" width="9.875" style="8" bestFit="1" customWidth="1"/>
    <col min="2569" max="2569" width="5.75" style="8" customWidth="1"/>
    <col min="2570" max="2571" width="35.625" style="8" customWidth="1"/>
    <col min="2572" max="2572" width="30.625" style="8" customWidth="1"/>
    <col min="2573" max="2573" width="13.75" style="8" customWidth="1"/>
    <col min="2574" max="2574" width="6.375" style="8" customWidth="1"/>
    <col min="2575" max="2575" width="10.875" style="8" customWidth="1"/>
    <col min="2576" max="2576" width="19.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55.625" style="8" customWidth="1"/>
    <col min="2822" max="2822" width="6.25" style="8" customWidth="1"/>
    <col min="2823" max="2824" width="9.875" style="8" bestFit="1" customWidth="1"/>
    <col min="2825" max="2825" width="5.75" style="8" customWidth="1"/>
    <col min="2826" max="2827" width="35.625" style="8" customWidth="1"/>
    <col min="2828" max="2828" width="30.625" style="8" customWidth="1"/>
    <col min="2829" max="2829" width="13.75" style="8" customWidth="1"/>
    <col min="2830" max="2830" width="6.375" style="8" customWidth="1"/>
    <col min="2831" max="2831" width="10.875" style="8" customWidth="1"/>
    <col min="2832" max="2832" width="19.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55.625" style="8" customWidth="1"/>
    <col min="3078" max="3078" width="6.25" style="8" customWidth="1"/>
    <col min="3079" max="3080" width="9.875" style="8" bestFit="1" customWidth="1"/>
    <col min="3081" max="3081" width="5.75" style="8" customWidth="1"/>
    <col min="3082" max="3083" width="35.625" style="8" customWidth="1"/>
    <col min="3084" max="3084" width="30.625" style="8" customWidth="1"/>
    <col min="3085" max="3085" width="13.75" style="8" customWidth="1"/>
    <col min="3086" max="3086" width="6.375" style="8" customWidth="1"/>
    <col min="3087" max="3087" width="10.875" style="8" customWidth="1"/>
    <col min="3088" max="3088" width="19.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55.625" style="8" customWidth="1"/>
    <col min="3334" max="3334" width="6.25" style="8" customWidth="1"/>
    <col min="3335" max="3336" width="9.875" style="8" bestFit="1" customWidth="1"/>
    <col min="3337" max="3337" width="5.75" style="8" customWidth="1"/>
    <col min="3338" max="3339" width="35.625" style="8" customWidth="1"/>
    <col min="3340" max="3340" width="30.625" style="8" customWidth="1"/>
    <col min="3341" max="3341" width="13.75" style="8" customWidth="1"/>
    <col min="3342" max="3342" width="6.375" style="8" customWidth="1"/>
    <col min="3343" max="3343" width="10.875" style="8" customWidth="1"/>
    <col min="3344" max="3344" width="19.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55.625" style="8" customWidth="1"/>
    <col min="3590" max="3590" width="6.25" style="8" customWidth="1"/>
    <col min="3591" max="3592" width="9.875" style="8" bestFit="1" customWidth="1"/>
    <col min="3593" max="3593" width="5.75" style="8" customWidth="1"/>
    <col min="3594" max="3595" width="35.625" style="8" customWidth="1"/>
    <col min="3596" max="3596" width="30.625" style="8" customWidth="1"/>
    <col min="3597" max="3597" width="13.75" style="8" customWidth="1"/>
    <col min="3598" max="3598" width="6.375" style="8" customWidth="1"/>
    <col min="3599" max="3599" width="10.875" style="8" customWidth="1"/>
    <col min="3600" max="3600" width="19.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55.625" style="8" customWidth="1"/>
    <col min="3846" max="3846" width="6.25" style="8" customWidth="1"/>
    <col min="3847" max="3848" width="9.875" style="8" bestFit="1" customWidth="1"/>
    <col min="3849" max="3849" width="5.75" style="8" customWidth="1"/>
    <col min="3850" max="3851" width="35.625" style="8" customWidth="1"/>
    <col min="3852" max="3852" width="30.625" style="8" customWidth="1"/>
    <col min="3853" max="3853" width="13.75" style="8" customWidth="1"/>
    <col min="3854" max="3854" width="6.375" style="8" customWidth="1"/>
    <col min="3855" max="3855" width="10.875" style="8" customWidth="1"/>
    <col min="3856" max="3856" width="19.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55.625" style="8" customWidth="1"/>
    <col min="4102" max="4102" width="6.25" style="8" customWidth="1"/>
    <col min="4103" max="4104" width="9.875" style="8" bestFit="1" customWidth="1"/>
    <col min="4105" max="4105" width="5.75" style="8" customWidth="1"/>
    <col min="4106" max="4107" width="35.625" style="8" customWidth="1"/>
    <col min="4108" max="4108" width="30.625" style="8" customWidth="1"/>
    <col min="4109" max="4109" width="13.75" style="8" customWidth="1"/>
    <col min="4110" max="4110" width="6.375" style="8" customWidth="1"/>
    <col min="4111" max="4111" width="10.875" style="8" customWidth="1"/>
    <col min="4112" max="4112" width="19.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55.625" style="8" customWidth="1"/>
    <col min="4358" max="4358" width="6.25" style="8" customWidth="1"/>
    <col min="4359" max="4360" width="9.875" style="8" bestFit="1" customWidth="1"/>
    <col min="4361" max="4361" width="5.75" style="8" customWidth="1"/>
    <col min="4362" max="4363" width="35.625" style="8" customWidth="1"/>
    <col min="4364" max="4364" width="30.625" style="8" customWidth="1"/>
    <col min="4365" max="4365" width="13.75" style="8" customWidth="1"/>
    <col min="4366" max="4366" width="6.375" style="8" customWidth="1"/>
    <col min="4367" max="4367" width="10.875" style="8" customWidth="1"/>
    <col min="4368" max="4368" width="19.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55.625" style="8" customWidth="1"/>
    <col min="4614" max="4614" width="6.25" style="8" customWidth="1"/>
    <col min="4615" max="4616" width="9.875" style="8" bestFit="1" customWidth="1"/>
    <col min="4617" max="4617" width="5.75" style="8" customWidth="1"/>
    <col min="4618" max="4619" width="35.625" style="8" customWidth="1"/>
    <col min="4620" max="4620" width="30.625" style="8" customWidth="1"/>
    <col min="4621" max="4621" width="13.75" style="8" customWidth="1"/>
    <col min="4622" max="4622" width="6.375" style="8" customWidth="1"/>
    <col min="4623" max="4623" width="10.875" style="8" customWidth="1"/>
    <col min="4624" max="4624" width="19.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55.625" style="8" customWidth="1"/>
    <col min="4870" max="4870" width="6.25" style="8" customWidth="1"/>
    <col min="4871" max="4872" width="9.875" style="8" bestFit="1" customWidth="1"/>
    <col min="4873" max="4873" width="5.75" style="8" customWidth="1"/>
    <col min="4874" max="4875" width="35.625" style="8" customWidth="1"/>
    <col min="4876" max="4876" width="30.625" style="8" customWidth="1"/>
    <col min="4877" max="4877" width="13.75" style="8" customWidth="1"/>
    <col min="4878" max="4878" width="6.375" style="8" customWidth="1"/>
    <col min="4879" max="4879" width="10.875" style="8" customWidth="1"/>
    <col min="4880" max="4880" width="19.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55.625" style="8" customWidth="1"/>
    <col min="5126" max="5126" width="6.25" style="8" customWidth="1"/>
    <col min="5127" max="5128" width="9.875" style="8" bestFit="1" customWidth="1"/>
    <col min="5129" max="5129" width="5.75" style="8" customWidth="1"/>
    <col min="5130" max="5131" width="35.625" style="8" customWidth="1"/>
    <col min="5132" max="5132" width="30.625" style="8" customWidth="1"/>
    <col min="5133" max="5133" width="13.75" style="8" customWidth="1"/>
    <col min="5134" max="5134" width="6.375" style="8" customWidth="1"/>
    <col min="5135" max="5135" width="10.875" style="8" customWidth="1"/>
    <col min="5136" max="5136" width="19.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55.625" style="8" customWidth="1"/>
    <col min="5382" max="5382" width="6.25" style="8" customWidth="1"/>
    <col min="5383" max="5384" width="9.875" style="8" bestFit="1" customWidth="1"/>
    <col min="5385" max="5385" width="5.75" style="8" customWidth="1"/>
    <col min="5386" max="5387" width="35.625" style="8" customWidth="1"/>
    <col min="5388" max="5388" width="30.625" style="8" customWidth="1"/>
    <col min="5389" max="5389" width="13.75" style="8" customWidth="1"/>
    <col min="5390" max="5390" width="6.375" style="8" customWidth="1"/>
    <col min="5391" max="5391" width="10.875" style="8" customWidth="1"/>
    <col min="5392" max="5392" width="19.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55.625" style="8" customWidth="1"/>
    <col min="5638" max="5638" width="6.25" style="8" customWidth="1"/>
    <col min="5639" max="5640" width="9.875" style="8" bestFit="1" customWidth="1"/>
    <col min="5641" max="5641" width="5.75" style="8" customWidth="1"/>
    <col min="5642" max="5643" width="35.625" style="8" customWidth="1"/>
    <col min="5644" max="5644" width="30.625" style="8" customWidth="1"/>
    <col min="5645" max="5645" width="13.75" style="8" customWidth="1"/>
    <col min="5646" max="5646" width="6.375" style="8" customWidth="1"/>
    <col min="5647" max="5647" width="10.875" style="8" customWidth="1"/>
    <col min="5648" max="5648" width="19.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55.625" style="8" customWidth="1"/>
    <col min="5894" max="5894" width="6.25" style="8" customWidth="1"/>
    <col min="5895" max="5896" width="9.875" style="8" bestFit="1" customWidth="1"/>
    <col min="5897" max="5897" width="5.75" style="8" customWidth="1"/>
    <col min="5898" max="5899" width="35.625" style="8" customWidth="1"/>
    <col min="5900" max="5900" width="30.625" style="8" customWidth="1"/>
    <col min="5901" max="5901" width="13.75" style="8" customWidth="1"/>
    <col min="5902" max="5902" width="6.375" style="8" customWidth="1"/>
    <col min="5903" max="5903" width="10.875" style="8" customWidth="1"/>
    <col min="5904" max="5904" width="19.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55.625" style="8" customWidth="1"/>
    <col min="6150" max="6150" width="6.25" style="8" customWidth="1"/>
    <col min="6151" max="6152" width="9.875" style="8" bestFit="1" customWidth="1"/>
    <col min="6153" max="6153" width="5.75" style="8" customWidth="1"/>
    <col min="6154" max="6155" width="35.625" style="8" customWidth="1"/>
    <col min="6156" max="6156" width="30.625" style="8" customWidth="1"/>
    <col min="6157" max="6157" width="13.75" style="8" customWidth="1"/>
    <col min="6158" max="6158" width="6.375" style="8" customWidth="1"/>
    <col min="6159" max="6159" width="10.875" style="8" customWidth="1"/>
    <col min="6160" max="6160" width="19.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55.625" style="8" customWidth="1"/>
    <col min="6406" max="6406" width="6.25" style="8" customWidth="1"/>
    <col min="6407" max="6408" width="9.875" style="8" bestFit="1" customWidth="1"/>
    <col min="6409" max="6409" width="5.75" style="8" customWidth="1"/>
    <col min="6410" max="6411" width="35.625" style="8" customWidth="1"/>
    <col min="6412" max="6412" width="30.625" style="8" customWidth="1"/>
    <col min="6413" max="6413" width="13.75" style="8" customWidth="1"/>
    <col min="6414" max="6414" width="6.375" style="8" customWidth="1"/>
    <col min="6415" max="6415" width="10.875" style="8" customWidth="1"/>
    <col min="6416" max="6416" width="19.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55.625" style="8" customWidth="1"/>
    <col min="6662" max="6662" width="6.25" style="8" customWidth="1"/>
    <col min="6663" max="6664" width="9.875" style="8" bestFit="1" customWidth="1"/>
    <col min="6665" max="6665" width="5.75" style="8" customWidth="1"/>
    <col min="6666" max="6667" width="35.625" style="8" customWidth="1"/>
    <col min="6668" max="6668" width="30.625" style="8" customWidth="1"/>
    <col min="6669" max="6669" width="13.75" style="8" customWidth="1"/>
    <col min="6670" max="6670" width="6.375" style="8" customWidth="1"/>
    <col min="6671" max="6671" width="10.875" style="8" customWidth="1"/>
    <col min="6672" max="6672" width="19.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55.625" style="8" customWidth="1"/>
    <col min="6918" max="6918" width="6.25" style="8" customWidth="1"/>
    <col min="6919" max="6920" width="9.875" style="8" bestFit="1" customWidth="1"/>
    <col min="6921" max="6921" width="5.75" style="8" customWidth="1"/>
    <col min="6922" max="6923" width="35.625" style="8" customWidth="1"/>
    <col min="6924" max="6924" width="30.625" style="8" customWidth="1"/>
    <col min="6925" max="6925" width="13.75" style="8" customWidth="1"/>
    <col min="6926" max="6926" width="6.375" style="8" customWidth="1"/>
    <col min="6927" max="6927" width="10.875" style="8" customWidth="1"/>
    <col min="6928" max="6928" width="19.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55.625" style="8" customWidth="1"/>
    <col min="7174" max="7174" width="6.25" style="8" customWidth="1"/>
    <col min="7175" max="7176" width="9.875" style="8" bestFit="1" customWidth="1"/>
    <col min="7177" max="7177" width="5.75" style="8" customWidth="1"/>
    <col min="7178" max="7179" width="35.625" style="8" customWidth="1"/>
    <col min="7180" max="7180" width="30.625" style="8" customWidth="1"/>
    <col min="7181" max="7181" width="13.75" style="8" customWidth="1"/>
    <col min="7182" max="7182" width="6.375" style="8" customWidth="1"/>
    <col min="7183" max="7183" width="10.875" style="8" customWidth="1"/>
    <col min="7184" max="7184" width="19.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55.625" style="8" customWidth="1"/>
    <col min="7430" max="7430" width="6.25" style="8" customWidth="1"/>
    <col min="7431" max="7432" width="9.875" style="8" bestFit="1" customWidth="1"/>
    <col min="7433" max="7433" width="5.75" style="8" customWidth="1"/>
    <col min="7434" max="7435" width="35.625" style="8" customWidth="1"/>
    <col min="7436" max="7436" width="30.625" style="8" customWidth="1"/>
    <col min="7437" max="7437" width="13.75" style="8" customWidth="1"/>
    <col min="7438" max="7438" width="6.375" style="8" customWidth="1"/>
    <col min="7439" max="7439" width="10.875" style="8" customWidth="1"/>
    <col min="7440" max="7440" width="19.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55.625" style="8" customWidth="1"/>
    <col min="7686" max="7686" width="6.25" style="8" customWidth="1"/>
    <col min="7687" max="7688" width="9.875" style="8" bestFit="1" customWidth="1"/>
    <col min="7689" max="7689" width="5.75" style="8" customWidth="1"/>
    <col min="7690" max="7691" width="35.625" style="8" customWidth="1"/>
    <col min="7692" max="7692" width="30.625" style="8" customWidth="1"/>
    <col min="7693" max="7693" width="13.75" style="8" customWidth="1"/>
    <col min="7694" max="7694" width="6.375" style="8" customWidth="1"/>
    <col min="7695" max="7695" width="10.875" style="8" customWidth="1"/>
    <col min="7696" max="7696" width="19.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55.625" style="8" customWidth="1"/>
    <col min="7942" max="7942" width="6.25" style="8" customWidth="1"/>
    <col min="7943" max="7944" width="9.875" style="8" bestFit="1" customWidth="1"/>
    <col min="7945" max="7945" width="5.75" style="8" customWidth="1"/>
    <col min="7946" max="7947" width="35.625" style="8" customWidth="1"/>
    <col min="7948" max="7948" width="30.625" style="8" customWidth="1"/>
    <col min="7949" max="7949" width="13.75" style="8" customWidth="1"/>
    <col min="7950" max="7950" width="6.375" style="8" customWidth="1"/>
    <col min="7951" max="7951" width="10.875" style="8" customWidth="1"/>
    <col min="7952" max="7952" width="19.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55.625" style="8" customWidth="1"/>
    <col min="8198" max="8198" width="6.25" style="8" customWidth="1"/>
    <col min="8199" max="8200" width="9.875" style="8" bestFit="1" customWidth="1"/>
    <col min="8201" max="8201" width="5.75" style="8" customWidth="1"/>
    <col min="8202" max="8203" width="35.625" style="8" customWidth="1"/>
    <col min="8204" max="8204" width="30.625" style="8" customWidth="1"/>
    <col min="8205" max="8205" width="13.75" style="8" customWidth="1"/>
    <col min="8206" max="8206" width="6.375" style="8" customWidth="1"/>
    <col min="8207" max="8207" width="10.875" style="8" customWidth="1"/>
    <col min="8208" max="8208" width="19.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55.625" style="8" customWidth="1"/>
    <col min="8454" max="8454" width="6.25" style="8" customWidth="1"/>
    <col min="8455" max="8456" width="9.875" style="8" bestFit="1" customWidth="1"/>
    <col min="8457" max="8457" width="5.75" style="8" customWidth="1"/>
    <col min="8458" max="8459" width="35.625" style="8" customWidth="1"/>
    <col min="8460" max="8460" width="30.625" style="8" customWidth="1"/>
    <col min="8461" max="8461" width="13.75" style="8" customWidth="1"/>
    <col min="8462" max="8462" width="6.375" style="8" customWidth="1"/>
    <col min="8463" max="8463" width="10.875" style="8" customWidth="1"/>
    <col min="8464" max="8464" width="19.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55.625" style="8" customWidth="1"/>
    <col min="8710" max="8710" width="6.25" style="8" customWidth="1"/>
    <col min="8711" max="8712" width="9.875" style="8" bestFit="1" customWidth="1"/>
    <col min="8713" max="8713" width="5.75" style="8" customWidth="1"/>
    <col min="8714" max="8715" width="35.625" style="8" customWidth="1"/>
    <col min="8716" max="8716" width="30.625" style="8" customWidth="1"/>
    <col min="8717" max="8717" width="13.75" style="8" customWidth="1"/>
    <col min="8718" max="8718" width="6.375" style="8" customWidth="1"/>
    <col min="8719" max="8719" width="10.875" style="8" customWidth="1"/>
    <col min="8720" max="8720" width="19.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55.625" style="8" customWidth="1"/>
    <col min="8966" max="8966" width="6.25" style="8" customWidth="1"/>
    <col min="8967" max="8968" width="9.875" style="8" bestFit="1" customWidth="1"/>
    <col min="8969" max="8969" width="5.75" style="8" customWidth="1"/>
    <col min="8970" max="8971" width="35.625" style="8" customWidth="1"/>
    <col min="8972" max="8972" width="30.625" style="8" customWidth="1"/>
    <col min="8973" max="8973" width="13.75" style="8" customWidth="1"/>
    <col min="8974" max="8974" width="6.375" style="8" customWidth="1"/>
    <col min="8975" max="8975" width="10.875" style="8" customWidth="1"/>
    <col min="8976" max="8976" width="19.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55.625" style="8" customWidth="1"/>
    <col min="9222" max="9222" width="6.25" style="8" customWidth="1"/>
    <col min="9223" max="9224" width="9.875" style="8" bestFit="1" customWidth="1"/>
    <col min="9225" max="9225" width="5.75" style="8" customWidth="1"/>
    <col min="9226" max="9227" width="35.625" style="8" customWidth="1"/>
    <col min="9228" max="9228" width="30.625" style="8" customWidth="1"/>
    <col min="9229" max="9229" width="13.75" style="8" customWidth="1"/>
    <col min="9230" max="9230" width="6.375" style="8" customWidth="1"/>
    <col min="9231" max="9231" width="10.875" style="8" customWidth="1"/>
    <col min="9232" max="9232" width="19.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55.625" style="8" customWidth="1"/>
    <col min="9478" max="9478" width="6.25" style="8" customWidth="1"/>
    <col min="9479" max="9480" width="9.875" style="8" bestFit="1" customWidth="1"/>
    <col min="9481" max="9481" width="5.75" style="8" customWidth="1"/>
    <col min="9482" max="9483" width="35.625" style="8" customWidth="1"/>
    <col min="9484" max="9484" width="30.625" style="8" customWidth="1"/>
    <col min="9485" max="9485" width="13.75" style="8" customWidth="1"/>
    <col min="9486" max="9486" width="6.375" style="8" customWidth="1"/>
    <col min="9487" max="9487" width="10.875" style="8" customWidth="1"/>
    <col min="9488" max="9488" width="19.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55.625" style="8" customWidth="1"/>
    <col min="9734" max="9734" width="6.25" style="8" customWidth="1"/>
    <col min="9735" max="9736" width="9.875" style="8" bestFit="1" customWidth="1"/>
    <col min="9737" max="9737" width="5.75" style="8" customWidth="1"/>
    <col min="9738" max="9739" width="35.625" style="8" customWidth="1"/>
    <col min="9740" max="9740" width="30.625" style="8" customWidth="1"/>
    <col min="9741" max="9741" width="13.75" style="8" customWidth="1"/>
    <col min="9742" max="9742" width="6.375" style="8" customWidth="1"/>
    <col min="9743" max="9743" width="10.875" style="8" customWidth="1"/>
    <col min="9744" max="9744" width="19.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55.625" style="8" customWidth="1"/>
    <col min="9990" max="9990" width="6.25" style="8" customWidth="1"/>
    <col min="9991" max="9992" width="9.875" style="8" bestFit="1" customWidth="1"/>
    <col min="9993" max="9993" width="5.75" style="8" customWidth="1"/>
    <col min="9994" max="9995" width="35.625" style="8" customWidth="1"/>
    <col min="9996" max="9996" width="30.625" style="8" customWidth="1"/>
    <col min="9997" max="9997" width="13.75" style="8" customWidth="1"/>
    <col min="9998" max="9998" width="6.375" style="8" customWidth="1"/>
    <col min="9999" max="9999" width="10.875" style="8" customWidth="1"/>
    <col min="10000" max="10000" width="19.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55.625" style="8" customWidth="1"/>
    <col min="10246" max="10246" width="6.25" style="8" customWidth="1"/>
    <col min="10247" max="10248" width="9.875" style="8" bestFit="1" customWidth="1"/>
    <col min="10249" max="10249" width="5.75" style="8" customWidth="1"/>
    <col min="10250" max="10251" width="35.625" style="8" customWidth="1"/>
    <col min="10252" max="10252" width="30.625" style="8" customWidth="1"/>
    <col min="10253" max="10253" width="13.75" style="8" customWidth="1"/>
    <col min="10254" max="10254" width="6.375" style="8" customWidth="1"/>
    <col min="10255" max="10255" width="10.875" style="8" customWidth="1"/>
    <col min="10256" max="10256" width="19.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55.625" style="8" customWidth="1"/>
    <col min="10502" max="10502" width="6.25" style="8" customWidth="1"/>
    <col min="10503" max="10504" width="9.875" style="8" bestFit="1" customWidth="1"/>
    <col min="10505" max="10505" width="5.75" style="8" customWidth="1"/>
    <col min="10506" max="10507" width="35.625" style="8" customWidth="1"/>
    <col min="10508" max="10508" width="30.625" style="8" customWidth="1"/>
    <col min="10509" max="10509" width="13.75" style="8" customWidth="1"/>
    <col min="10510" max="10510" width="6.375" style="8" customWidth="1"/>
    <col min="10511" max="10511" width="10.875" style="8" customWidth="1"/>
    <col min="10512" max="10512" width="19.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55.625" style="8" customWidth="1"/>
    <col min="10758" max="10758" width="6.25" style="8" customWidth="1"/>
    <col min="10759" max="10760" width="9.875" style="8" bestFit="1" customWidth="1"/>
    <col min="10761" max="10761" width="5.75" style="8" customWidth="1"/>
    <col min="10762" max="10763" width="35.625" style="8" customWidth="1"/>
    <col min="10764" max="10764" width="30.625" style="8" customWidth="1"/>
    <col min="10765" max="10765" width="13.75" style="8" customWidth="1"/>
    <col min="10766" max="10766" width="6.375" style="8" customWidth="1"/>
    <col min="10767" max="10767" width="10.875" style="8" customWidth="1"/>
    <col min="10768" max="10768" width="19.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55.625" style="8" customWidth="1"/>
    <col min="11014" max="11014" width="6.25" style="8" customWidth="1"/>
    <col min="11015" max="11016" width="9.875" style="8" bestFit="1" customWidth="1"/>
    <col min="11017" max="11017" width="5.75" style="8" customWidth="1"/>
    <col min="11018" max="11019" width="35.625" style="8" customWidth="1"/>
    <col min="11020" max="11020" width="30.625" style="8" customWidth="1"/>
    <col min="11021" max="11021" width="13.75" style="8" customWidth="1"/>
    <col min="11022" max="11022" width="6.375" style="8" customWidth="1"/>
    <col min="11023" max="11023" width="10.875" style="8" customWidth="1"/>
    <col min="11024" max="11024" width="19.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55.625" style="8" customWidth="1"/>
    <col min="11270" max="11270" width="6.25" style="8" customWidth="1"/>
    <col min="11271" max="11272" width="9.875" style="8" bestFit="1" customWidth="1"/>
    <col min="11273" max="11273" width="5.75" style="8" customWidth="1"/>
    <col min="11274" max="11275" width="35.625" style="8" customWidth="1"/>
    <col min="11276" max="11276" width="30.625" style="8" customWidth="1"/>
    <col min="11277" max="11277" width="13.75" style="8" customWidth="1"/>
    <col min="11278" max="11278" width="6.375" style="8" customWidth="1"/>
    <col min="11279" max="11279" width="10.875" style="8" customWidth="1"/>
    <col min="11280" max="11280" width="19.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55.625" style="8" customWidth="1"/>
    <col min="11526" max="11526" width="6.25" style="8" customWidth="1"/>
    <col min="11527" max="11528" width="9.875" style="8" bestFit="1" customWidth="1"/>
    <col min="11529" max="11529" width="5.75" style="8" customWidth="1"/>
    <col min="11530" max="11531" width="35.625" style="8" customWidth="1"/>
    <col min="11532" max="11532" width="30.625" style="8" customWidth="1"/>
    <col min="11533" max="11533" width="13.75" style="8" customWidth="1"/>
    <col min="11534" max="11534" width="6.375" style="8" customWidth="1"/>
    <col min="11535" max="11535" width="10.875" style="8" customWidth="1"/>
    <col min="11536" max="11536" width="19.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55.625" style="8" customWidth="1"/>
    <col min="11782" max="11782" width="6.25" style="8" customWidth="1"/>
    <col min="11783" max="11784" width="9.875" style="8" bestFit="1" customWidth="1"/>
    <col min="11785" max="11785" width="5.75" style="8" customWidth="1"/>
    <col min="11786" max="11787" width="35.625" style="8" customWidth="1"/>
    <col min="11788" max="11788" width="30.625" style="8" customWidth="1"/>
    <col min="11789" max="11789" width="13.75" style="8" customWidth="1"/>
    <col min="11790" max="11790" width="6.375" style="8" customWidth="1"/>
    <col min="11791" max="11791" width="10.875" style="8" customWidth="1"/>
    <col min="11792" max="11792" width="19.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55.625" style="8" customWidth="1"/>
    <col min="12038" max="12038" width="6.25" style="8" customWidth="1"/>
    <col min="12039" max="12040" width="9.875" style="8" bestFit="1" customWidth="1"/>
    <col min="12041" max="12041" width="5.75" style="8" customWidth="1"/>
    <col min="12042" max="12043" width="35.625" style="8" customWidth="1"/>
    <col min="12044" max="12044" width="30.625" style="8" customWidth="1"/>
    <col min="12045" max="12045" width="13.75" style="8" customWidth="1"/>
    <col min="12046" max="12046" width="6.375" style="8" customWidth="1"/>
    <col min="12047" max="12047" width="10.875" style="8" customWidth="1"/>
    <col min="12048" max="12048" width="19.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55.625" style="8" customWidth="1"/>
    <col min="12294" max="12294" width="6.25" style="8" customWidth="1"/>
    <col min="12295" max="12296" width="9.875" style="8" bestFit="1" customWidth="1"/>
    <col min="12297" max="12297" width="5.75" style="8" customWidth="1"/>
    <col min="12298" max="12299" width="35.625" style="8" customWidth="1"/>
    <col min="12300" max="12300" width="30.625" style="8" customWidth="1"/>
    <col min="12301" max="12301" width="13.75" style="8" customWidth="1"/>
    <col min="12302" max="12302" width="6.375" style="8" customWidth="1"/>
    <col min="12303" max="12303" width="10.875" style="8" customWidth="1"/>
    <col min="12304" max="12304" width="19.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55.625" style="8" customWidth="1"/>
    <col min="12550" max="12550" width="6.25" style="8" customWidth="1"/>
    <col min="12551" max="12552" width="9.875" style="8" bestFit="1" customWidth="1"/>
    <col min="12553" max="12553" width="5.75" style="8" customWidth="1"/>
    <col min="12554" max="12555" width="35.625" style="8" customWidth="1"/>
    <col min="12556" max="12556" width="30.625" style="8" customWidth="1"/>
    <col min="12557" max="12557" width="13.75" style="8" customWidth="1"/>
    <col min="12558" max="12558" width="6.375" style="8" customWidth="1"/>
    <col min="12559" max="12559" width="10.875" style="8" customWidth="1"/>
    <col min="12560" max="12560" width="19.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55.625" style="8" customWidth="1"/>
    <col min="12806" max="12806" width="6.25" style="8" customWidth="1"/>
    <col min="12807" max="12808" width="9.875" style="8" bestFit="1" customWidth="1"/>
    <col min="12809" max="12809" width="5.75" style="8" customWidth="1"/>
    <col min="12810" max="12811" width="35.625" style="8" customWidth="1"/>
    <col min="12812" max="12812" width="30.625" style="8" customWidth="1"/>
    <col min="12813" max="12813" width="13.75" style="8" customWidth="1"/>
    <col min="12814" max="12814" width="6.375" style="8" customWidth="1"/>
    <col min="12815" max="12815" width="10.875" style="8" customWidth="1"/>
    <col min="12816" max="12816" width="19.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55.625" style="8" customWidth="1"/>
    <col min="13062" max="13062" width="6.25" style="8" customWidth="1"/>
    <col min="13063" max="13064" width="9.875" style="8" bestFit="1" customWidth="1"/>
    <col min="13065" max="13065" width="5.75" style="8" customWidth="1"/>
    <col min="13066" max="13067" width="35.625" style="8" customWidth="1"/>
    <col min="13068" max="13068" width="30.625" style="8" customWidth="1"/>
    <col min="13069" max="13069" width="13.75" style="8" customWidth="1"/>
    <col min="13070" max="13070" width="6.375" style="8" customWidth="1"/>
    <col min="13071" max="13071" width="10.875" style="8" customWidth="1"/>
    <col min="13072" max="13072" width="19.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55.625" style="8" customWidth="1"/>
    <col min="13318" max="13318" width="6.25" style="8" customWidth="1"/>
    <col min="13319" max="13320" width="9.875" style="8" bestFit="1" customWidth="1"/>
    <col min="13321" max="13321" width="5.75" style="8" customWidth="1"/>
    <col min="13322" max="13323" width="35.625" style="8" customWidth="1"/>
    <col min="13324" max="13324" width="30.625" style="8" customWidth="1"/>
    <col min="13325" max="13325" width="13.75" style="8" customWidth="1"/>
    <col min="13326" max="13326" width="6.375" style="8" customWidth="1"/>
    <col min="13327" max="13327" width="10.875" style="8" customWidth="1"/>
    <col min="13328" max="13328" width="19.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55.625" style="8" customWidth="1"/>
    <col min="13574" max="13574" width="6.25" style="8" customWidth="1"/>
    <col min="13575" max="13576" width="9.875" style="8" bestFit="1" customWidth="1"/>
    <col min="13577" max="13577" width="5.75" style="8" customWidth="1"/>
    <col min="13578" max="13579" width="35.625" style="8" customWidth="1"/>
    <col min="13580" max="13580" width="30.625" style="8" customWidth="1"/>
    <col min="13581" max="13581" width="13.75" style="8" customWidth="1"/>
    <col min="13582" max="13582" width="6.375" style="8" customWidth="1"/>
    <col min="13583" max="13583" width="10.875" style="8" customWidth="1"/>
    <col min="13584" max="13584" width="19.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55.625" style="8" customWidth="1"/>
    <col min="13830" max="13830" width="6.25" style="8" customWidth="1"/>
    <col min="13831" max="13832" width="9.875" style="8" bestFit="1" customWidth="1"/>
    <col min="13833" max="13833" width="5.75" style="8" customWidth="1"/>
    <col min="13834" max="13835" width="35.625" style="8" customWidth="1"/>
    <col min="13836" max="13836" width="30.625" style="8" customWidth="1"/>
    <col min="13837" max="13837" width="13.75" style="8" customWidth="1"/>
    <col min="13838" max="13838" width="6.375" style="8" customWidth="1"/>
    <col min="13839" max="13839" width="10.875" style="8" customWidth="1"/>
    <col min="13840" max="13840" width="19.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55.625" style="8" customWidth="1"/>
    <col min="14086" max="14086" width="6.25" style="8" customWidth="1"/>
    <col min="14087" max="14088" width="9.875" style="8" bestFit="1" customWidth="1"/>
    <col min="14089" max="14089" width="5.75" style="8" customWidth="1"/>
    <col min="14090" max="14091" width="35.625" style="8" customWidth="1"/>
    <col min="14092" max="14092" width="30.625" style="8" customWidth="1"/>
    <col min="14093" max="14093" width="13.75" style="8" customWidth="1"/>
    <col min="14094" max="14094" width="6.375" style="8" customWidth="1"/>
    <col min="14095" max="14095" width="10.875" style="8" customWidth="1"/>
    <col min="14096" max="14096" width="19.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55.625" style="8" customWidth="1"/>
    <col min="14342" max="14342" width="6.25" style="8" customWidth="1"/>
    <col min="14343" max="14344" width="9.875" style="8" bestFit="1" customWidth="1"/>
    <col min="14345" max="14345" width="5.75" style="8" customWidth="1"/>
    <col min="14346" max="14347" width="35.625" style="8" customWidth="1"/>
    <col min="14348" max="14348" width="30.625" style="8" customWidth="1"/>
    <col min="14349" max="14349" width="13.75" style="8" customWidth="1"/>
    <col min="14350" max="14350" width="6.375" style="8" customWidth="1"/>
    <col min="14351" max="14351" width="10.875" style="8" customWidth="1"/>
    <col min="14352" max="14352" width="19.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55.625" style="8" customWidth="1"/>
    <col min="14598" max="14598" width="6.25" style="8" customWidth="1"/>
    <col min="14599" max="14600" width="9.875" style="8" bestFit="1" customWidth="1"/>
    <col min="14601" max="14601" width="5.75" style="8" customWidth="1"/>
    <col min="14602" max="14603" width="35.625" style="8" customWidth="1"/>
    <col min="14604" max="14604" width="30.625" style="8" customWidth="1"/>
    <col min="14605" max="14605" width="13.75" style="8" customWidth="1"/>
    <col min="14606" max="14606" width="6.375" style="8" customWidth="1"/>
    <col min="14607" max="14607" width="10.875" style="8" customWidth="1"/>
    <col min="14608" max="14608" width="19.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55.625" style="8" customWidth="1"/>
    <col min="14854" max="14854" width="6.25" style="8" customWidth="1"/>
    <col min="14855" max="14856" width="9.875" style="8" bestFit="1" customWidth="1"/>
    <col min="14857" max="14857" width="5.75" style="8" customWidth="1"/>
    <col min="14858" max="14859" width="35.625" style="8" customWidth="1"/>
    <col min="14860" max="14860" width="30.625" style="8" customWidth="1"/>
    <col min="14861" max="14861" width="13.75" style="8" customWidth="1"/>
    <col min="14862" max="14862" width="6.375" style="8" customWidth="1"/>
    <col min="14863" max="14863" width="10.875" style="8" customWidth="1"/>
    <col min="14864" max="14864" width="19.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55.625" style="8" customWidth="1"/>
    <col min="15110" max="15110" width="6.25" style="8" customWidth="1"/>
    <col min="15111" max="15112" width="9.875" style="8" bestFit="1" customWidth="1"/>
    <col min="15113" max="15113" width="5.75" style="8" customWidth="1"/>
    <col min="15114" max="15115" width="35.625" style="8" customWidth="1"/>
    <col min="15116" max="15116" width="30.625" style="8" customWidth="1"/>
    <col min="15117" max="15117" width="13.75" style="8" customWidth="1"/>
    <col min="15118" max="15118" width="6.375" style="8" customWidth="1"/>
    <col min="15119" max="15119" width="10.875" style="8" customWidth="1"/>
    <col min="15120" max="15120" width="19.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55.625" style="8" customWidth="1"/>
    <col min="15366" max="15366" width="6.25" style="8" customWidth="1"/>
    <col min="15367" max="15368" width="9.875" style="8" bestFit="1" customWidth="1"/>
    <col min="15369" max="15369" width="5.75" style="8" customWidth="1"/>
    <col min="15370" max="15371" width="35.625" style="8" customWidth="1"/>
    <col min="15372" max="15372" width="30.625" style="8" customWidth="1"/>
    <col min="15373" max="15373" width="13.75" style="8" customWidth="1"/>
    <col min="15374" max="15374" width="6.375" style="8" customWidth="1"/>
    <col min="15375" max="15375" width="10.875" style="8" customWidth="1"/>
    <col min="15376" max="15376" width="19.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55.625" style="8" customWidth="1"/>
    <col min="15622" max="15622" width="6.25" style="8" customWidth="1"/>
    <col min="15623" max="15624" width="9.875" style="8" bestFit="1" customWidth="1"/>
    <col min="15625" max="15625" width="5.75" style="8" customWidth="1"/>
    <col min="15626" max="15627" width="35.625" style="8" customWidth="1"/>
    <col min="15628" max="15628" width="30.625" style="8" customWidth="1"/>
    <col min="15629" max="15629" width="13.75" style="8" customWidth="1"/>
    <col min="15630" max="15630" width="6.375" style="8" customWidth="1"/>
    <col min="15631" max="15631" width="10.875" style="8" customWidth="1"/>
    <col min="15632" max="15632" width="19.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55.625" style="8" customWidth="1"/>
    <col min="15878" max="15878" width="6.25" style="8" customWidth="1"/>
    <col min="15879" max="15880" width="9.875" style="8" bestFit="1" customWidth="1"/>
    <col min="15881" max="15881" width="5.75" style="8" customWidth="1"/>
    <col min="15882" max="15883" width="35.625" style="8" customWidth="1"/>
    <col min="15884" max="15884" width="30.625" style="8" customWidth="1"/>
    <col min="15885" max="15885" width="13.75" style="8" customWidth="1"/>
    <col min="15886" max="15886" width="6.375" style="8" customWidth="1"/>
    <col min="15887" max="15887" width="10.875" style="8" customWidth="1"/>
    <col min="15888" max="15888" width="19.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55.625" style="8" customWidth="1"/>
    <col min="16134" max="16134" width="6.25" style="8" customWidth="1"/>
    <col min="16135" max="16136" width="9.875" style="8" bestFit="1" customWidth="1"/>
    <col min="16137" max="16137" width="5.75" style="8" customWidth="1"/>
    <col min="16138" max="16139" width="35.625" style="8" customWidth="1"/>
    <col min="16140" max="16140" width="30.625" style="8" customWidth="1"/>
    <col min="16141" max="16141" width="13.75" style="8" customWidth="1"/>
    <col min="16142" max="16142" width="6.375" style="8" customWidth="1"/>
    <col min="16143" max="16143" width="10.875" style="8" customWidth="1"/>
    <col min="16144" max="16144" width="19.5" style="8" customWidth="1"/>
    <col min="16145" max="16145" width="15.625" style="8" customWidth="1"/>
    <col min="16146" max="16384" width="9" style="8"/>
  </cols>
  <sheetData>
    <row r="2" spans="2:17" ht="20.100000000000001" customHeight="1">
      <c r="B2" s="1" t="s">
        <v>0</v>
      </c>
      <c r="C2" s="1"/>
      <c r="D2" s="1"/>
      <c r="E2" s="92" t="s">
        <v>2856</v>
      </c>
      <c r="G2" s="4" t="s">
        <v>2</v>
      </c>
      <c r="H2" s="5"/>
      <c r="I2" s="6"/>
      <c r="J2" s="7">
        <f>SUM(H:H)</f>
        <v>13672</v>
      </c>
    </row>
    <row r="3" spans="2:17" ht="20.100000000000001" customHeight="1">
      <c r="B3" s="1" t="s">
        <v>3</v>
      </c>
      <c r="C3" s="1"/>
      <c r="D3" s="1"/>
      <c r="E3" s="98" t="s">
        <v>4</v>
      </c>
    </row>
    <row r="4" spans="2:17" ht="20.100000000000001" customHeight="1">
      <c r="B4" s="1" t="s">
        <v>5</v>
      </c>
      <c r="C4" s="1"/>
      <c r="D4" s="1"/>
      <c r="E4" s="98">
        <v>178176</v>
      </c>
    </row>
    <row r="5" spans="2:17" ht="20.100000000000001" customHeight="1">
      <c r="B5" s="1" t="s">
        <v>6</v>
      </c>
      <c r="C5" s="1"/>
      <c r="D5" s="1"/>
      <c r="E5" s="102"/>
    </row>
    <row r="6" spans="2:17" ht="20.100000000000001" customHeight="1">
      <c r="B6" s="1" t="s">
        <v>7</v>
      </c>
      <c r="C6" s="1"/>
      <c r="D6" s="1"/>
      <c r="E6" s="102"/>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v>1</v>
      </c>
      <c r="C9" s="21" t="s">
        <v>531</v>
      </c>
      <c r="D9" s="21" t="s">
        <v>531</v>
      </c>
      <c r="E9" s="30" t="s">
        <v>4688</v>
      </c>
      <c r="F9" s="1513">
        <v>1</v>
      </c>
      <c r="G9" s="23">
        <v>2640</v>
      </c>
      <c r="H9" s="266">
        <f t="shared" ref="H9:H23" si="0">F9*G9</f>
        <v>2640</v>
      </c>
      <c r="I9" s="167"/>
      <c r="J9" s="30" t="s">
        <v>4689</v>
      </c>
      <c r="K9" s="22"/>
      <c r="L9" s="22" t="s">
        <v>4690</v>
      </c>
      <c r="M9" s="25">
        <v>43987</v>
      </c>
      <c r="N9" s="21"/>
      <c r="O9" s="22"/>
      <c r="P9" s="25" t="s">
        <v>4691</v>
      </c>
      <c r="Q9" s="26"/>
    </row>
    <row r="10" spans="2:17" s="9" customFormat="1" ht="19.7" customHeight="1">
      <c r="B10" s="21">
        <v>1</v>
      </c>
      <c r="C10" s="21" t="s">
        <v>249</v>
      </c>
      <c r="D10" s="21" t="s">
        <v>531</v>
      </c>
      <c r="E10" s="30" t="s">
        <v>4692</v>
      </c>
      <c r="F10" s="1513">
        <v>1</v>
      </c>
      <c r="G10" s="23">
        <v>1269</v>
      </c>
      <c r="H10" s="266">
        <f t="shared" si="0"/>
        <v>1269</v>
      </c>
      <c r="I10" s="167"/>
      <c r="J10" s="30" t="s">
        <v>4693</v>
      </c>
      <c r="K10" s="22"/>
      <c r="L10" s="22" t="s">
        <v>4690</v>
      </c>
      <c r="M10" s="25">
        <v>43987</v>
      </c>
      <c r="N10" s="21"/>
      <c r="O10" s="22"/>
      <c r="P10" s="25" t="s">
        <v>4691</v>
      </c>
      <c r="Q10" s="26"/>
    </row>
    <row r="11" spans="2:17" s="9" customFormat="1" ht="19.7" customHeight="1">
      <c r="B11" s="21">
        <v>1</v>
      </c>
      <c r="C11" s="21" t="s">
        <v>2985</v>
      </c>
      <c r="D11" s="21" t="s">
        <v>531</v>
      </c>
      <c r="E11" s="30" t="s">
        <v>4694</v>
      </c>
      <c r="F11" s="1513">
        <v>3</v>
      </c>
      <c r="G11" s="23">
        <v>36</v>
      </c>
      <c r="H11" s="266">
        <f t="shared" si="0"/>
        <v>108</v>
      </c>
      <c r="I11" s="167"/>
      <c r="J11" s="30" t="s">
        <v>4695</v>
      </c>
      <c r="K11" s="22"/>
      <c r="L11" s="22" t="s">
        <v>4690</v>
      </c>
      <c r="M11" s="25">
        <v>43987</v>
      </c>
      <c r="N11" s="21"/>
      <c r="O11" s="22"/>
      <c r="P11" s="25" t="s">
        <v>4691</v>
      </c>
      <c r="Q11" s="26"/>
    </row>
    <row r="12" spans="2:17" s="9" customFormat="1" ht="19.7" customHeight="1">
      <c r="B12" s="21">
        <v>1</v>
      </c>
      <c r="C12" s="21" t="s">
        <v>531</v>
      </c>
      <c r="D12" s="21" t="s">
        <v>531</v>
      </c>
      <c r="E12" s="250" t="s">
        <v>4696</v>
      </c>
      <c r="F12" s="1514">
        <v>10</v>
      </c>
      <c r="G12" s="215">
        <v>32</v>
      </c>
      <c r="H12" s="266">
        <f t="shared" si="0"/>
        <v>320</v>
      </c>
      <c r="I12" s="205"/>
      <c r="J12" s="76" t="s">
        <v>4697</v>
      </c>
      <c r="K12" s="22"/>
      <c r="L12" s="22" t="s">
        <v>4690</v>
      </c>
      <c r="M12" s="25">
        <v>43987</v>
      </c>
      <c r="N12" s="21"/>
      <c r="O12" s="22"/>
      <c r="P12" s="25" t="s">
        <v>4691</v>
      </c>
      <c r="Q12" s="26"/>
    </row>
    <row r="13" spans="2:17" s="9" customFormat="1" ht="19.7" customHeight="1">
      <c r="B13" s="21">
        <v>1</v>
      </c>
      <c r="C13" s="21" t="s">
        <v>531</v>
      </c>
      <c r="D13" s="21" t="s">
        <v>531</v>
      </c>
      <c r="E13" s="211" t="s">
        <v>4698</v>
      </c>
      <c r="F13" s="1513">
        <v>5</v>
      </c>
      <c r="G13" s="266">
        <v>49</v>
      </c>
      <c r="H13" s="266">
        <f t="shared" si="0"/>
        <v>245</v>
      </c>
      <c r="I13" s="167"/>
      <c r="J13" s="30" t="s">
        <v>4699</v>
      </c>
      <c r="K13" s="30"/>
      <c r="L13" s="22" t="s">
        <v>4690</v>
      </c>
      <c r="M13" s="25">
        <v>43987</v>
      </c>
      <c r="N13" s="208"/>
      <c r="O13" s="209"/>
      <c r="P13" s="25" t="s">
        <v>4691</v>
      </c>
      <c r="Q13" s="210"/>
    </row>
    <row r="14" spans="2:17" s="9" customFormat="1" ht="19.7" customHeight="1">
      <c r="B14" s="21">
        <v>1</v>
      </c>
      <c r="C14" s="21" t="s">
        <v>1458</v>
      </c>
      <c r="D14" s="21" t="s">
        <v>531</v>
      </c>
      <c r="E14" s="31" t="s">
        <v>4700</v>
      </c>
      <c r="F14" s="1513">
        <v>5</v>
      </c>
      <c r="G14" s="266">
        <v>56</v>
      </c>
      <c r="H14" s="266">
        <f t="shared" si="0"/>
        <v>280</v>
      </c>
      <c r="I14" s="167"/>
      <c r="J14" s="76" t="s">
        <v>4701</v>
      </c>
      <c r="K14" s="30"/>
      <c r="L14" s="22" t="s">
        <v>4690</v>
      </c>
      <c r="M14" s="25">
        <v>43987</v>
      </c>
      <c r="N14" s="208"/>
      <c r="O14" s="209"/>
      <c r="P14" s="25" t="s">
        <v>4691</v>
      </c>
      <c r="Q14" s="210"/>
    </row>
    <row r="15" spans="2:17" s="9" customFormat="1" ht="19.7" customHeight="1">
      <c r="B15" s="21">
        <v>1</v>
      </c>
      <c r="C15" s="21" t="s">
        <v>1458</v>
      </c>
      <c r="D15" s="21" t="s">
        <v>531</v>
      </c>
      <c r="E15" s="211" t="s">
        <v>4702</v>
      </c>
      <c r="F15" s="1513">
        <v>10</v>
      </c>
      <c r="G15" s="266">
        <v>6</v>
      </c>
      <c r="H15" s="266">
        <f t="shared" si="0"/>
        <v>60</v>
      </c>
      <c r="I15" s="167"/>
      <c r="J15" s="76" t="s">
        <v>4703</v>
      </c>
      <c r="K15" s="30"/>
      <c r="L15" s="22" t="s">
        <v>4690</v>
      </c>
      <c r="M15" s="25">
        <v>43987</v>
      </c>
      <c r="N15" s="208"/>
      <c r="O15" s="209"/>
      <c r="P15" s="25" t="s">
        <v>4691</v>
      </c>
      <c r="Q15" s="210"/>
    </row>
    <row r="16" spans="2:17" s="9" customFormat="1" ht="19.7" customHeight="1">
      <c r="B16" s="21">
        <v>1</v>
      </c>
      <c r="C16" s="21" t="s">
        <v>1458</v>
      </c>
      <c r="D16" s="21" t="s">
        <v>531</v>
      </c>
      <c r="E16" s="211" t="s">
        <v>4704</v>
      </c>
      <c r="F16" s="1513">
        <v>10</v>
      </c>
      <c r="G16" s="266">
        <v>25</v>
      </c>
      <c r="H16" s="266">
        <f t="shared" si="0"/>
        <v>250</v>
      </c>
      <c r="I16" s="167"/>
      <c r="J16" s="30" t="s">
        <v>4705</v>
      </c>
      <c r="K16" s="30"/>
      <c r="L16" s="22" t="s">
        <v>4690</v>
      </c>
      <c r="M16" s="25">
        <v>43987</v>
      </c>
      <c r="N16" s="208"/>
      <c r="O16" s="209"/>
      <c r="P16" s="25" t="s">
        <v>4691</v>
      </c>
      <c r="Q16" s="210"/>
    </row>
    <row r="17" spans="2:17" s="9" customFormat="1" ht="19.7" customHeight="1">
      <c r="B17" s="21"/>
      <c r="C17" s="21"/>
      <c r="D17" s="21"/>
      <c r="E17" s="211"/>
      <c r="F17" s="1513"/>
      <c r="G17" s="266"/>
      <c r="H17" s="38">
        <f t="shared" si="0"/>
        <v>0</v>
      </c>
      <c r="I17" s="167"/>
      <c r="J17" s="30"/>
      <c r="K17" s="30"/>
      <c r="L17" s="22"/>
      <c r="M17" s="207"/>
      <c r="N17" s="208"/>
      <c r="O17" s="209"/>
      <c r="P17" s="1515"/>
      <c r="Q17" s="210"/>
    </row>
    <row r="18" spans="2:17" s="9" customFormat="1" ht="19.7" customHeight="1">
      <c r="B18" s="21">
        <v>1</v>
      </c>
      <c r="C18" s="21" t="s">
        <v>659</v>
      </c>
      <c r="D18" s="21" t="s">
        <v>659</v>
      </c>
      <c r="E18" s="211" t="s">
        <v>4706</v>
      </c>
      <c r="F18" s="1513">
        <v>1</v>
      </c>
      <c r="G18" s="266">
        <v>8500</v>
      </c>
      <c r="H18" s="38">
        <f t="shared" si="0"/>
        <v>8500</v>
      </c>
      <c r="I18" s="167"/>
      <c r="J18" s="30" t="s">
        <v>4707</v>
      </c>
      <c r="K18" s="30"/>
      <c r="L18" s="22" t="s">
        <v>4690</v>
      </c>
      <c r="M18" s="207">
        <v>43991</v>
      </c>
      <c r="N18" s="208"/>
      <c r="O18" s="209"/>
      <c r="P18" s="25" t="s">
        <v>4708</v>
      </c>
      <c r="Q18" s="210"/>
    </row>
    <row r="19" spans="2:17" s="9" customFormat="1" ht="19.7" customHeight="1">
      <c r="B19" s="21"/>
      <c r="C19" s="21"/>
      <c r="D19" s="21"/>
      <c r="E19" s="211"/>
      <c r="F19" s="1112"/>
      <c r="G19" s="266"/>
      <c r="H19" s="38">
        <f t="shared" si="0"/>
        <v>0</v>
      </c>
      <c r="I19" s="167"/>
      <c r="J19" s="31"/>
      <c r="K19" s="30"/>
      <c r="L19" s="22"/>
      <c r="M19" s="207"/>
      <c r="N19" s="208"/>
      <c r="O19" s="209"/>
      <c r="P19" s="1515"/>
      <c r="Q19" s="210"/>
    </row>
    <row r="20" spans="2:17" s="9" customFormat="1" ht="19.7" customHeight="1">
      <c r="B20" s="21"/>
      <c r="C20" s="21"/>
      <c r="D20" s="21"/>
      <c r="E20" s="211"/>
      <c r="F20" s="1112"/>
      <c r="G20" s="266"/>
      <c r="H20" s="38">
        <f t="shared" si="0"/>
        <v>0</v>
      </c>
      <c r="I20" s="167"/>
      <c r="J20" s="31"/>
      <c r="K20" s="30"/>
      <c r="L20" s="22"/>
      <c r="M20" s="207"/>
      <c r="N20" s="208"/>
      <c r="O20" s="209"/>
      <c r="P20" s="207"/>
      <c r="Q20" s="210"/>
    </row>
    <row r="21" spans="2:17" s="9" customFormat="1" ht="19.7" customHeight="1">
      <c r="B21" s="21"/>
      <c r="C21" s="21"/>
      <c r="D21" s="21"/>
      <c r="E21" s="211"/>
      <c r="F21" s="1112"/>
      <c r="G21" s="266"/>
      <c r="H21" s="38">
        <f t="shared" si="0"/>
        <v>0</v>
      </c>
      <c r="I21" s="205"/>
      <c r="J21" s="76"/>
      <c r="K21" s="30"/>
      <c r="L21" s="22"/>
      <c r="M21" s="207"/>
      <c r="N21" s="208"/>
      <c r="O21" s="209"/>
      <c r="P21" s="1515"/>
      <c r="Q21" s="210"/>
    </row>
    <row r="22" spans="2:17" s="9" customFormat="1" ht="19.7" customHeight="1">
      <c r="B22" s="21"/>
      <c r="C22" s="21"/>
      <c r="D22" s="21"/>
      <c r="E22" s="235"/>
      <c r="F22" s="1112"/>
      <c r="G22" s="266"/>
      <c r="H22" s="38">
        <f t="shared" si="0"/>
        <v>0</v>
      </c>
      <c r="I22" s="167"/>
      <c r="J22" s="31"/>
      <c r="K22" s="30"/>
      <c r="L22" s="22"/>
      <c r="M22" s="207"/>
      <c r="N22" s="208"/>
      <c r="O22" s="209"/>
      <c r="P22" s="207"/>
      <c r="Q22" s="210"/>
    </row>
    <row r="23" spans="2:17" s="9" customFormat="1" ht="19.7" customHeight="1">
      <c r="B23" s="21"/>
      <c r="C23" s="21"/>
      <c r="D23" s="21"/>
      <c r="E23" s="235"/>
      <c r="F23" s="1112"/>
      <c r="G23" s="266"/>
      <c r="H23" s="38">
        <f t="shared" si="0"/>
        <v>0</v>
      </c>
      <c r="I23" s="167"/>
      <c r="J23" s="31"/>
      <c r="K23" s="30"/>
      <c r="L23" s="22"/>
      <c r="M23" s="207"/>
      <c r="N23" s="208"/>
      <c r="O23" s="209"/>
      <c r="P23" s="207"/>
      <c r="Q23" s="210"/>
    </row>
  </sheetData>
  <autoFilter ref="B8:O23" xr:uid="{2CDC8F3B-F092-474D-9638-BF5ABD7B9598}"/>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6D5DE-A5D5-478B-9221-B7E4AAC4157B}">
  <dimension ref="B2:Q175"/>
  <sheetViews>
    <sheetView zoomScale="85" zoomScaleNormal="85" workbookViewId="0">
      <pane xSplit="10" ySplit="8" topLeftCell="N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375" style="8" customWidth="1"/>
    <col min="6" max="6" width="6.25" style="8" customWidth="1"/>
    <col min="7" max="8" width="9.875" style="8" bestFit="1" customWidth="1"/>
    <col min="9" max="9" width="5.75" style="3" customWidth="1"/>
    <col min="10" max="10" width="29.5" style="8" customWidth="1"/>
    <col min="11" max="11" width="4.5" style="8" customWidth="1"/>
    <col min="12" max="12" width="3.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375" style="8" customWidth="1"/>
    <col min="262" max="262" width="6.25" style="8" customWidth="1"/>
    <col min="263" max="264" width="9.875" style="8" bestFit="1" customWidth="1"/>
    <col min="265" max="265" width="5.75" style="8" customWidth="1"/>
    <col min="266" max="266" width="29.5" style="8" customWidth="1"/>
    <col min="267" max="267" width="4.5" style="8" customWidth="1"/>
    <col min="268" max="268" width="3.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375" style="8" customWidth="1"/>
    <col min="518" max="518" width="6.25" style="8" customWidth="1"/>
    <col min="519" max="520" width="9.875" style="8" bestFit="1" customWidth="1"/>
    <col min="521" max="521" width="5.75" style="8" customWidth="1"/>
    <col min="522" max="522" width="29.5" style="8" customWidth="1"/>
    <col min="523" max="523" width="4.5" style="8" customWidth="1"/>
    <col min="524" max="524" width="3.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375" style="8" customWidth="1"/>
    <col min="774" max="774" width="6.25" style="8" customWidth="1"/>
    <col min="775" max="776" width="9.875" style="8" bestFit="1" customWidth="1"/>
    <col min="777" max="777" width="5.75" style="8" customWidth="1"/>
    <col min="778" max="778" width="29.5" style="8" customWidth="1"/>
    <col min="779" max="779" width="4.5" style="8" customWidth="1"/>
    <col min="780" max="780" width="3.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375" style="8" customWidth="1"/>
    <col min="1030" max="1030" width="6.25" style="8" customWidth="1"/>
    <col min="1031" max="1032" width="9.875" style="8" bestFit="1" customWidth="1"/>
    <col min="1033" max="1033" width="5.75" style="8" customWidth="1"/>
    <col min="1034" max="1034" width="29.5" style="8" customWidth="1"/>
    <col min="1035" max="1035" width="4.5" style="8" customWidth="1"/>
    <col min="1036" max="1036" width="3.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375" style="8" customWidth="1"/>
    <col min="1286" max="1286" width="6.25" style="8" customWidth="1"/>
    <col min="1287" max="1288" width="9.875" style="8" bestFit="1" customWidth="1"/>
    <col min="1289" max="1289" width="5.75" style="8" customWidth="1"/>
    <col min="1290" max="1290" width="29.5" style="8" customWidth="1"/>
    <col min="1291" max="1291" width="4.5" style="8" customWidth="1"/>
    <col min="1292" max="1292" width="3.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375" style="8" customWidth="1"/>
    <col min="1542" max="1542" width="6.25" style="8" customWidth="1"/>
    <col min="1543" max="1544" width="9.875" style="8" bestFit="1" customWidth="1"/>
    <col min="1545" max="1545" width="5.75" style="8" customWidth="1"/>
    <col min="1546" max="1546" width="29.5" style="8" customWidth="1"/>
    <col min="1547" max="1547" width="4.5" style="8" customWidth="1"/>
    <col min="1548" max="1548" width="3.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375" style="8" customWidth="1"/>
    <col min="1798" max="1798" width="6.25" style="8" customWidth="1"/>
    <col min="1799" max="1800" width="9.875" style="8" bestFit="1" customWidth="1"/>
    <col min="1801" max="1801" width="5.75" style="8" customWidth="1"/>
    <col min="1802" max="1802" width="29.5" style="8" customWidth="1"/>
    <col min="1803" max="1803" width="4.5" style="8" customWidth="1"/>
    <col min="1804" max="1804" width="3.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375" style="8" customWidth="1"/>
    <col min="2054" max="2054" width="6.25" style="8" customWidth="1"/>
    <col min="2055" max="2056" width="9.875" style="8" bestFit="1" customWidth="1"/>
    <col min="2057" max="2057" width="5.75" style="8" customWidth="1"/>
    <col min="2058" max="2058" width="29.5" style="8" customWidth="1"/>
    <col min="2059" max="2059" width="4.5" style="8" customWidth="1"/>
    <col min="2060" max="2060" width="3.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375" style="8" customWidth="1"/>
    <col min="2310" max="2310" width="6.25" style="8" customWidth="1"/>
    <col min="2311" max="2312" width="9.875" style="8" bestFit="1" customWidth="1"/>
    <col min="2313" max="2313" width="5.75" style="8" customWidth="1"/>
    <col min="2314" max="2314" width="29.5" style="8" customWidth="1"/>
    <col min="2315" max="2315" width="4.5" style="8" customWidth="1"/>
    <col min="2316" max="2316" width="3.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375" style="8" customWidth="1"/>
    <col min="2566" max="2566" width="6.25" style="8" customWidth="1"/>
    <col min="2567" max="2568" width="9.875" style="8" bestFit="1" customWidth="1"/>
    <col min="2569" max="2569" width="5.75" style="8" customWidth="1"/>
    <col min="2570" max="2570" width="29.5" style="8" customWidth="1"/>
    <col min="2571" max="2571" width="4.5" style="8" customWidth="1"/>
    <col min="2572" max="2572" width="3.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375" style="8" customWidth="1"/>
    <col min="2822" max="2822" width="6.25" style="8" customWidth="1"/>
    <col min="2823" max="2824" width="9.875" style="8" bestFit="1" customWidth="1"/>
    <col min="2825" max="2825" width="5.75" style="8" customWidth="1"/>
    <col min="2826" max="2826" width="29.5" style="8" customWidth="1"/>
    <col min="2827" max="2827" width="4.5" style="8" customWidth="1"/>
    <col min="2828" max="2828" width="3.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375" style="8" customWidth="1"/>
    <col min="3078" max="3078" width="6.25" style="8" customWidth="1"/>
    <col min="3079" max="3080" width="9.875" style="8" bestFit="1" customWidth="1"/>
    <col min="3081" max="3081" width="5.75" style="8" customWidth="1"/>
    <col min="3082" max="3082" width="29.5" style="8" customWidth="1"/>
    <col min="3083" max="3083" width="4.5" style="8" customWidth="1"/>
    <col min="3084" max="3084" width="3.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375" style="8" customWidth="1"/>
    <col min="3334" max="3334" width="6.25" style="8" customWidth="1"/>
    <col min="3335" max="3336" width="9.875" style="8" bestFit="1" customWidth="1"/>
    <col min="3337" max="3337" width="5.75" style="8" customWidth="1"/>
    <col min="3338" max="3338" width="29.5" style="8" customWidth="1"/>
    <col min="3339" max="3339" width="4.5" style="8" customWidth="1"/>
    <col min="3340" max="3340" width="3.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375" style="8" customWidth="1"/>
    <col min="3590" max="3590" width="6.25" style="8" customWidth="1"/>
    <col min="3591" max="3592" width="9.875" style="8" bestFit="1" customWidth="1"/>
    <col min="3593" max="3593" width="5.75" style="8" customWidth="1"/>
    <col min="3594" max="3594" width="29.5" style="8" customWidth="1"/>
    <col min="3595" max="3595" width="4.5" style="8" customWidth="1"/>
    <col min="3596" max="3596" width="3.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375" style="8" customWidth="1"/>
    <col min="3846" max="3846" width="6.25" style="8" customWidth="1"/>
    <col min="3847" max="3848" width="9.875" style="8" bestFit="1" customWidth="1"/>
    <col min="3849" max="3849" width="5.75" style="8" customWidth="1"/>
    <col min="3850" max="3850" width="29.5" style="8" customWidth="1"/>
    <col min="3851" max="3851" width="4.5" style="8" customWidth="1"/>
    <col min="3852" max="3852" width="3.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375" style="8" customWidth="1"/>
    <col min="4102" max="4102" width="6.25" style="8" customWidth="1"/>
    <col min="4103" max="4104" width="9.875" style="8" bestFit="1" customWidth="1"/>
    <col min="4105" max="4105" width="5.75" style="8" customWidth="1"/>
    <col min="4106" max="4106" width="29.5" style="8" customWidth="1"/>
    <col min="4107" max="4107" width="4.5" style="8" customWidth="1"/>
    <col min="4108" max="4108" width="3.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375" style="8" customWidth="1"/>
    <col min="4358" max="4358" width="6.25" style="8" customWidth="1"/>
    <col min="4359" max="4360" width="9.875" style="8" bestFit="1" customWidth="1"/>
    <col min="4361" max="4361" width="5.75" style="8" customWidth="1"/>
    <col min="4362" max="4362" width="29.5" style="8" customWidth="1"/>
    <col min="4363" max="4363" width="4.5" style="8" customWidth="1"/>
    <col min="4364" max="4364" width="3.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375" style="8" customWidth="1"/>
    <col min="4614" max="4614" width="6.25" style="8" customWidth="1"/>
    <col min="4615" max="4616" width="9.875" style="8" bestFit="1" customWidth="1"/>
    <col min="4617" max="4617" width="5.75" style="8" customWidth="1"/>
    <col min="4618" max="4618" width="29.5" style="8" customWidth="1"/>
    <col min="4619" max="4619" width="4.5" style="8" customWidth="1"/>
    <col min="4620" max="4620" width="3.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375" style="8" customWidth="1"/>
    <col min="4870" max="4870" width="6.25" style="8" customWidth="1"/>
    <col min="4871" max="4872" width="9.875" style="8" bestFit="1" customWidth="1"/>
    <col min="4873" max="4873" width="5.75" style="8" customWidth="1"/>
    <col min="4874" max="4874" width="29.5" style="8" customWidth="1"/>
    <col min="4875" max="4875" width="4.5" style="8" customWidth="1"/>
    <col min="4876" max="4876" width="3.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375" style="8" customWidth="1"/>
    <col min="5126" max="5126" width="6.25" style="8" customWidth="1"/>
    <col min="5127" max="5128" width="9.875" style="8" bestFit="1" customWidth="1"/>
    <col min="5129" max="5129" width="5.75" style="8" customWidth="1"/>
    <col min="5130" max="5130" width="29.5" style="8" customWidth="1"/>
    <col min="5131" max="5131" width="4.5" style="8" customWidth="1"/>
    <col min="5132" max="5132" width="3.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375" style="8" customWidth="1"/>
    <col min="5382" max="5382" width="6.25" style="8" customWidth="1"/>
    <col min="5383" max="5384" width="9.875" style="8" bestFit="1" customWidth="1"/>
    <col min="5385" max="5385" width="5.75" style="8" customWidth="1"/>
    <col min="5386" max="5386" width="29.5" style="8" customWidth="1"/>
    <col min="5387" max="5387" width="4.5" style="8" customWidth="1"/>
    <col min="5388" max="5388" width="3.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375" style="8" customWidth="1"/>
    <col min="5638" max="5638" width="6.25" style="8" customWidth="1"/>
    <col min="5639" max="5640" width="9.875" style="8" bestFit="1" customWidth="1"/>
    <col min="5641" max="5641" width="5.75" style="8" customWidth="1"/>
    <col min="5642" max="5642" width="29.5" style="8" customWidth="1"/>
    <col min="5643" max="5643" width="4.5" style="8" customWidth="1"/>
    <col min="5644" max="5644" width="3.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375" style="8" customWidth="1"/>
    <col min="5894" max="5894" width="6.25" style="8" customWidth="1"/>
    <col min="5895" max="5896" width="9.875" style="8" bestFit="1" customWidth="1"/>
    <col min="5897" max="5897" width="5.75" style="8" customWidth="1"/>
    <col min="5898" max="5898" width="29.5" style="8" customWidth="1"/>
    <col min="5899" max="5899" width="4.5" style="8" customWidth="1"/>
    <col min="5900" max="5900" width="3.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375" style="8" customWidth="1"/>
    <col min="6150" max="6150" width="6.25" style="8" customWidth="1"/>
    <col min="6151" max="6152" width="9.875" style="8" bestFit="1" customWidth="1"/>
    <col min="6153" max="6153" width="5.75" style="8" customWidth="1"/>
    <col min="6154" max="6154" width="29.5" style="8" customWidth="1"/>
    <col min="6155" max="6155" width="4.5" style="8" customWidth="1"/>
    <col min="6156" max="6156" width="3.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375" style="8" customWidth="1"/>
    <col min="6406" max="6406" width="6.25" style="8" customWidth="1"/>
    <col min="6407" max="6408" width="9.875" style="8" bestFit="1" customWidth="1"/>
    <col min="6409" max="6409" width="5.75" style="8" customWidth="1"/>
    <col min="6410" max="6410" width="29.5" style="8" customWidth="1"/>
    <col min="6411" max="6411" width="4.5" style="8" customWidth="1"/>
    <col min="6412" max="6412" width="3.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375" style="8" customWidth="1"/>
    <col min="6662" max="6662" width="6.25" style="8" customWidth="1"/>
    <col min="6663" max="6664" width="9.875" style="8" bestFit="1" customWidth="1"/>
    <col min="6665" max="6665" width="5.75" style="8" customWidth="1"/>
    <col min="6666" max="6666" width="29.5" style="8" customWidth="1"/>
    <col min="6667" max="6667" width="4.5" style="8" customWidth="1"/>
    <col min="6668" max="6668" width="3.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375" style="8" customWidth="1"/>
    <col min="6918" max="6918" width="6.25" style="8" customWidth="1"/>
    <col min="6919" max="6920" width="9.875" style="8" bestFit="1" customWidth="1"/>
    <col min="6921" max="6921" width="5.75" style="8" customWidth="1"/>
    <col min="6922" max="6922" width="29.5" style="8" customWidth="1"/>
    <col min="6923" max="6923" width="4.5" style="8" customWidth="1"/>
    <col min="6924" max="6924" width="3.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375" style="8" customWidth="1"/>
    <col min="7174" max="7174" width="6.25" style="8" customWidth="1"/>
    <col min="7175" max="7176" width="9.875" style="8" bestFit="1" customWidth="1"/>
    <col min="7177" max="7177" width="5.75" style="8" customWidth="1"/>
    <col min="7178" max="7178" width="29.5" style="8" customWidth="1"/>
    <col min="7179" max="7179" width="4.5" style="8" customWidth="1"/>
    <col min="7180" max="7180" width="3.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375" style="8" customWidth="1"/>
    <col min="7430" max="7430" width="6.25" style="8" customWidth="1"/>
    <col min="7431" max="7432" width="9.875" style="8" bestFit="1" customWidth="1"/>
    <col min="7433" max="7433" width="5.75" style="8" customWidth="1"/>
    <col min="7434" max="7434" width="29.5" style="8" customWidth="1"/>
    <col min="7435" max="7435" width="4.5" style="8" customWidth="1"/>
    <col min="7436" max="7436" width="3.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375" style="8" customWidth="1"/>
    <col min="7686" max="7686" width="6.25" style="8" customWidth="1"/>
    <col min="7687" max="7688" width="9.875" style="8" bestFit="1" customWidth="1"/>
    <col min="7689" max="7689" width="5.75" style="8" customWidth="1"/>
    <col min="7690" max="7690" width="29.5" style="8" customWidth="1"/>
    <col min="7691" max="7691" width="4.5" style="8" customWidth="1"/>
    <col min="7692" max="7692" width="3.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375" style="8" customWidth="1"/>
    <col min="7942" max="7942" width="6.25" style="8" customWidth="1"/>
    <col min="7943" max="7944" width="9.875" style="8" bestFit="1" customWidth="1"/>
    <col min="7945" max="7945" width="5.75" style="8" customWidth="1"/>
    <col min="7946" max="7946" width="29.5" style="8" customWidth="1"/>
    <col min="7947" max="7947" width="4.5" style="8" customWidth="1"/>
    <col min="7948" max="7948" width="3.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375" style="8" customWidth="1"/>
    <col min="8198" max="8198" width="6.25" style="8" customWidth="1"/>
    <col min="8199" max="8200" width="9.875" style="8" bestFit="1" customWidth="1"/>
    <col min="8201" max="8201" width="5.75" style="8" customWidth="1"/>
    <col min="8202" max="8202" width="29.5" style="8" customWidth="1"/>
    <col min="8203" max="8203" width="4.5" style="8" customWidth="1"/>
    <col min="8204" max="8204" width="3.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375" style="8" customWidth="1"/>
    <col min="8454" max="8454" width="6.25" style="8" customWidth="1"/>
    <col min="8455" max="8456" width="9.875" style="8" bestFit="1" customWidth="1"/>
    <col min="8457" max="8457" width="5.75" style="8" customWidth="1"/>
    <col min="8458" max="8458" width="29.5" style="8" customWidth="1"/>
    <col min="8459" max="8459" width="4.5" style="8" customWidth="1"/>
    <col min="8460" max="8460" width="3.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375" style="8" customWidth="1"/>
    <col min="8710" max="8710" width="6.25" style="8" customWidth="1"/>
    <col min="8711" max="8712" width="9.875" style="8" bestFit="1" customWidth="1"/>
    <col min="8713" max="8713" width="5.75" style="8" customWidth="1"/>
    <col min="8714" max="8714" width="29.5" style="8" customWidth="1"/>
    <col min="8715" max="8715" width="4.5" style="8" customWidth="1"/>
    <col min="8716" max="8716" width="3.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375" style="8" customWidth="1"/>
    <col min="8966" max="8966" width="6.25" style="8" customWidth="1"/>
    <col min="8967" max="8968" width="9.875" style="8" bestFit="1" customWidth="1"/>
    <col min="8969" max="8969" width="5.75" style="8" customWidth="1"/>
    <col min="8970" max="8970" width="29.5" style="8" customWidth="1"/>
    <col min="8971" max="8971" width="4.5" style="8" customWidth="1"/>
    <col min="8972" max="8972" width="3.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375" style="8" customWidth="1"/>
    <col min="9222" max="9222" width="6.25" style="8" customWidth="1"/>
    <col min="9223" max="9224" width="9.875" style="8" bestFit="1" customWidth="1"/>
    <col min="9225" max="9225" width="5.75" style="8" customWidth="1"/>
    <col min="9226" max="9226" width="29.5" style="8" customWidth="1"/>
    <col min="9227" max="9227" width="4.5" style="8" customWidth="1"/>
    <col min="9228" max="9228" width="3.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375" style="8" customWidth="1"/>
    <col min="9478" max="9478" width="6.25" style="8" customWidth="1"/>
    <col min="9479" max="9480" width="9.875" style="8" bestFit="1" customWidth="1"/>
    <col min="9481" max="9481" width="5.75" style="8" customWidth="1"/>
    <col min="9482" max="9482" width="29.5" style="8" customWidth="1"/>
    <col min="9483" max="9483" width="4.5" style="8" customWidth="1"/>
    <col min="9484" max="9484" width="3.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375" style="8" customWidth="1"/>
    <col min="9734" max="9734" width="6.25" style="8" customWidth="1"/>
    <col min="9735" max="9736" width="9.875" style="8" bestFit="1" customWidth="1"/>
    <col min="9737" max="9737" width="5.75" style="8" customWidth="1"/>
    <col min="9738" max="9738" width="29.5" style="8" customWidth="1"/>
    <col min="9739" max="9739" width="4.5" style="8" customWidth="1"/>
    <col min="9740" max="9740" width="3.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375" style="8" customWidth="1"/>
    <col min="9990" max="9990" width="6.25" style="8" customWidth="1"/>
    <col min="9991" max="9992" width="9.875" style="8" bestFit="1" customWidth="1"/>
    <col min="9993" max="9993" width="5.75" style="8" customWidth="1"/>
    <col min="9994" max="9994" width="29.5" style="8" customWidth="1"/>
    <col min="9995" max="9995" width="4.5" style="8" customWidth="1"/>
    <col min="9996" max="9996" width="3.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375" style="8" customWidth="1"/>
    <col min="10246" max="10246" width="6.25" style="8" customWidth="1"/>
    <col min="10247" max="10248" width="9.875" style="8" bestFit="1" customWidth="1"/>
    <col min="10249" max="10249" width="5.75" style="8" customWidth="1"/>
    <col min="10250" max="10250" width="29.5" style="8" customWidth="1"/>
    <col min="10251" max="10251" width="4.5" style="8" customWidth="1"/>
    <col min="10252" max="10252" width="3.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375" style="8" customWidth="1"/>
    <col min="10502" max="10502" width="6.25" style="8" customWidth="1"/>
    <col min="10503" max="10504" width="9.875" style="8" bestFit="1" customWidth="1"/>
    <col min="10505" max="10505" width="5.75" style="8" customWidth="1"/>
    <col min="10506" max="10506" width="29.5" style="8" customWidth="1"/>
    <col min="10507" max="10507" width="4.5" style="8" customWidth="1"/>
    <col min="10508" max="10508" width="3.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375" style="8" customWidth="1"/>
    <col min="10758" max="10758" width="6.25" style="8" customWidth="1"/>
    <col min="10759" max="10760" width="9.875" style="8" bestFit="1" customWidth="1"/>
    <col min="10761" max="10761" width="5.75" style="8" customWidth="1"/>
    <col min="10762" max="10762" width="29.5" style="8" customWidth="1"/>
    <col min="10763" max="10763" width="4.5" style="8" customWidth="1"/>
    <col min="10764" max="10764" width="3.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375" style="8" customWidth="1"/>
    <col min="11014" max="11014" width="6.25" style="8" customWidth="1"/>
    <col min="11015" max="11016" width="9.875" style="8" bestFit="1" customWidth="1"/>
    <col min="11017" max="11017" width="5.75" style="8" customWidth="1"/>
    <col min="11018" max="11018" width="29.5" style="8" customWidth="1"/>
    <col min="11019" max="11019" width="4.5" style="8" customWidth="1"/>
    <col min="11020" max="11020" width="3.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375" style="8" customWidth="1"/>
    <col min="11270" max="11270" width="6.25" style="8" customWidth="1"/>
    <col min="11271" max="11272" width="9.875" style="8" bestFit="1" customWidth="1"/>
    <col min="11273" max="11273" width="5.75" style="8" customWidth="1"/>
    <col min="11274" max="11274" width="29.5" style="8" customWidth="1"/>
    <col min="11275" max="11275" width="4.5" style="8" customWidth="1"/>
    <col min="11276" max="11276" width="3.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375" style="8" customWidth="1"/>
    <col min="11526" max="11526" width="6.25" style="8" customWidth="1"/>
    <col min="11527" max="11528" width="9.875" style="8" bestFit="1" customWidth="1"/>
    <col min="11529" max="11529" width="5.75" style="8" customWidth="1"/>
    <col min="11530" max="11530" width="29.5" style="8" customWidth="1"/>
    <col min="11531" max="11531" width="4.5" style="8" customWidth="1"/>
    <col min="11532" max="11532" width="3.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375" style="8" customWidth="1"/>
    <col min="11782" max="11782" width="6.25" style="8" customWidth="1"/>
    <col min="11783" max="11784" width="9.875" style="8" bestFit="1" customWidth="1"/>
    <col min="11785" max="11785" width="5.75" style="8" customWidth="1"/>
    <col min="11786" max="11786" width="29.5" style="8" customWidth="1"/>
    <col min="11787" max="11787" width="4.5" style="8" customWidth="1"/>
    <col min="11788" max="11788" width="3.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375" style="8" customWidth="1"/>
    <col min="12038" max="12038" width="6.25" style="8" customWidth="1"/>
    <col min="12039" max="12040" width="9.875" style="8" bestFit="1" customWidth="1"/>
    <col min="12041" max="12041" width="5.75" style="8" customWidth="1"/>
    <col min="12042" max="12042" width="29.5" style="8" customWidth="1"/>
    <col min="12043" max="12043" width="4.5" style="8" customWidth="1"/>
    <col min="12044" max="12044" width="3.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375" style="8" customWidth="1"/>
    <col min="12294" max="12294" width="6.25" style="8" customWidth="1"/>
    <col min="12295" max="12296" width="9.875" style="8" bestFit="1" customWidth="1"/>
    <col min="12297" max="12297" width="5.75" style="8" customWidth="1"/>
    <col min="12298" max="12298" width="29.5" style="8" customWidth="1"/>
    <col min="12299" max="12299" width="4.5" style="8" customWidth="1"/>
    <col min="12300" max="12300" width="3.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375" style="8" customWidth="1"/>
    <col min="12550" max="12550" width="6.25" style="8" customWidth="1"/>
    <col min="12551" max="12552" width="9.875" style="8" bestFit="1" customWidth="1"/>
    <col min="12553" max="12553" width="5.75" style="8" customWidth="1"/>
    <col min="12554" max="12554" width="29.5" style="8" customWidth="1"/>
    <col min="12555" max="12555" width="4.5" style="8" customWidth="1"/>
    <col min="12556" max="12556" width="3.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375" style="8" customWidth="1"/>
    <col min="12806" max="12806" width="6.25" style="8" customWidth="1"/>
    <col min="12807" max="12808" width="9.875" style="8" bestFit="1" customWidth="1"/>
    <col min="12809" max="12809" width="5.75" style="8" customWidth="1"/>
    <col min="12810" max="12810" width="29.5" style="8" customWidth="1"/>
    <col min="12811" max="12811" width="4.5" style="8" customWidth="1"/>
    <col min="12812" max="12812" width="3.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375" style="8" customWidth="1"/>
    <col min="13062" max="13062" width="6.25" style="8" customWidth="1"/>
    <col min="13063" max="13064" width="9.875" style="8" bestFit="1" customWidth="1"/>
    <col min="13065" max="13065" width="5.75" style="8" customWidth="1"/>
    <col min="13066" max="13066" width="29.5" style="8" customWidth="1"/>
    <col min="13067" max="13067" width="4.5" style="8" customWidth="1"/>
    <col min="13068" max="13068" width="3.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375" style="8" customWidth="1"/>
    <col min="13318" max="13318" width="6.25" style="8" customWidth="1"/>
    <col min="13319" max="13320" width="9.875" style="8" bestFit="1" customWidth="1"/>
    <col min="13321" max="13321" width="5.75" style="8" customWidth="1"/>
    <col min="13322" max="13322" width="29.5" style="8" customWidth="1"/>
    <col min="13323" max="13323" width="4.5" style="8" customWidth="1"/>
    <col min="13324" max="13324" width="3.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375" style="8" customWidth="1"/>
    <col min="13574" max="13574" width="6.25" style="8" customWidth="1"/>
    <col min="13575" max="13576" width="9.875" style="8" bestFit="1" customWidth="1"/>
    <col min="13577" max="13577" width="5.75" style="8" customWidth="1"/>
    <col min="13578" max="13578" width="29.5" style="8" customWidth="1"/>
    <col min="13579" max="13579" width="4.5" style="8" customWidth="1"/>
    <col min="13580" max="13580" width="3.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375" style="8" customWidth="1"/>
    <col min="13830" max="13830" width="6.25" style="8" customWidth="1"/>
    <col min="13831" max="13832" width="9.875" style="8" bestFit="1" customWidth="1"/>
    <col min="13833" max="13833" width="5.75" style="8" customWidth="1"/>
    <col min="13834" max="13834" width="29.5" style="8" customWidth="1"/>
    <col min="13835" max="13835" width="4.5" style="8" customWidth="1"/>
    <col min="13836" max="13836" width="3.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375" style="8" customWidth="1"/>
    <col min="14086" max="14086" width="6.25" style="8" customWidth="1"/>
    <col min="14087" max="14088" width="9.875" style="8" bestFit="1" customWidth="1"/>
    <col min="14089" max="14089" width="5.75" style="8" customWidth="1"/>
    <col min="14090" max="14090" width="29.5" style="8" customWidth="1"/>
    <col min="14091" max="14091" width="4.5" style="8" customWidth="1"/>
    <col min="14092" max="14092" width="3.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375" style="8" customWidth="1"/>
    <col min="14342" max="14342" width="6.25" style="8" customWidth="1"/>
    <col min="14343" max="14344" width="9.875" style="8" bestFit="1" customWidth="1"/>
    <col min="14345" max="14345" width="5.75" style="8" customWidth="1"/>
    <col min="14346" max="14346" width="29.5" style="8" customWidth="1"/>
    <col min="14347" max="14347" width="4.5" style="8" customWidth="1"/>
    <col min="14348" max="14348" width="3.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375" style="8" customWidth="1"/>
    <col min="14598" max="14598" width="6.25" style="8" customWidth="1"/>
    <col min="14599" max="14600" width="9.875" style="8" bestFit="1" customWidth="1"/>
    <col min="14601" max="14601" width="5.75" style="8" customWidth="1"/>
    <col min="14602" max="14602" width="29.5" style="8" customWidth="1"/>
    <col min="14603" max="14603" width="4.5" style="8" customWidth="1"/>
    <col min="14604" max="14604" width="3.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375" style="8" customWidth="1"/>
    <col min="14854" max="14854" width="6.25" style="8" customWidth="1"/>
    <col min="14855" max="14856" width="9.875" style="8" bestFit="1" customWidth="1"/>
    <col min="14857" max="14857" width="5.75" style="8" customWidth="1"/>
    <col min="14858" max="14858" width="29.5" style="8" customWidth="1"/>
    <col min="14859" max="14859" width="4.5" style="8" customWidth="1"/>
    <col min="14860" max="14860" width="3.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375" style="8" customWidth="1"/>
    <col min="15110" max="15110" width="6.25" style="8" customWidth="1"/>
    <col min="15111" max="15112" width="9.875" style="8" bestFit="1" customWidth="1"/>
    <col min="15113" max="15113" width="5.75" style="8" customWidth="1"/>
    <col min="15114" max="15114" width="29.5" style="8" customWidth="1"/>
    <col min="15115" max="15115" width="4.5" style="8" customWidth="1"/>
    <col min="15116" max="15116" width="3.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375" style="8" customWidth="1"/>
    <col min="15366" max="15366" width="6.25" style="8" customWidth="1"/>
    <col min="15367" max="15368" width="9.875" style="8" bestFit="1" customWidth="1"/>
    <col min="15369" max="15369" width="5.75" style="8" customWidth="1"/>
    <col min="15370" max="15370" width="29.5" style="8" customWidth="1"/>
    <col min="15371" max="15371" width="4.5" style="8" customWidth="1"/>
    <col min="15372" max="15372" width="3.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375" style="8" customWidth="1"/>
    <col min="15622" max="15622" width="6.25" style="8" customWidth="1"/>
    <col min="15623" max="15624" width="9.875" style="8" bestFit="1" customWidth="1"/>
    <col min="15625" max="15625" width="5.75" style="8" customWidth="1"/>
    <col min="15626" max="15626" width="29.5" style="8" customWidth="1"/>
    <col min="15627" max="15627" width="4.5" style="8" customWidth="1"/>
    <col min="15628" max="15628" width="3.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375" style="8" customWidth="1"/>
    <col min="15878" max="15878" width="6.25" style="8" customWidth="1"/>
    <col min="15879" max="15880" width="9.875" style="8" bestFit="1" customWidth="1"/>
    <col min="15881" max="15881" width="5.75" style="8" customWidth="1"/>
    <col min="15882" max="15882" width="29.5" style="8" customWidth="1"/>
    <col min="15883" max="15883" width="4.5" style="8" customWidth="1"/>
    <col min="15884" max="15884" width="3.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375" style="8" customWidth="1"/>
    <col min="16134" max="16134" width="6.25" style="8" customWidth="1"/>
    <col min="16135" max="16136" width="9.875" style="8" bestFit="1" customWidth="1"/>
    <col min="16137" max="16137" width="5.75" style="8" customWidth="1"/>
    <col min="16138" max="16138" width="29.5" style="8" customWidth="1"/>
    <col min="16139" max="16139" width="4.5" style="8" customWidth="1"/>
    <col min="16140" max="16140" width="3.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4709</v>
      </c>
      <c r="G2" s="4" t="s">
        <v>2</v>
      </c>
      <c r="H2" s="5"/>
      <c r="I2" s="6"/>
      <c r="J2" s="7">
        <f>SUM(H:H)</f>
        <v>802903</v>
      </c>
    </row>
    <row r="3" spans="2:17" ht="20.100000000000001" customHeight="1">
      <c r="B3" s="1" t="s">
        <v>3</v>
      </c>
      <c r="C3" s="1"/>
      <c r="D3" s="1"/>
      <c r="E3" s="98" t="s">
        <v>2686</v>
      </c>
    </row>
    <row r="4" spans="2:17" ht="20.100000000000001" customHeight="1">
      <c r="B4" s="1" t="s">
        <v>5</v>
      </c>
      <c r="C4" s="1"/>
      <c r="D4" s="1"/>
      <c r="E4" s="98">
        <v>175629</v>
      </c>
    </row>
    <row r="5" spans="2:17" ht="20.100000000000001" customHeight="1">
      <c r="B5" s="1" t="s">
        <v>6</v>
      </c>
      <c r="C5" s="1"/>
      <c r="D5" s="1"/>
      <c r="E5" s="102">
        <v>44006</v>
      </c>
    </row>
    <row r="6" spans="2:17" ht="20.100000000000001" customHeight="1">
      <c r="B6" s="1" t="s">
        <v>7</v>
      </c>
      <c r="C6" s="1"/>
      <c r="D6" s="1"/>
      <c r="E6" s="102">
        <v>44034</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F9*G9</f>
        <v>0</v>
      </c>
      <c r="I9" s="167"/>
      <c r="J9" s="30"/>
      <c r="K9" s="30"/>
      <c r="L9" s="22"/>
      <c r="M9" s="25"/>
      <c r="N9" s="21"/>
      <c r="O9" s="22"/>
      <c r="P9" s="25"/>
      <c r="Q9" s="26"/>
    </row>
    <row r="10" spans="2:17" s="9" customFormat="1" ht="19.7" customHeight="1">
      <c r="B10" s="21">
        <v>1</v>
      </c>
      <c r="C10" s="208" t="s">
        <v>550</v>
      </c>
      <c r="D10" s="208" t="s">
        <v>550</v>
      </c>
      <c r="E10" s="245" t="s">
        <v>4710</v>
      </c>
      <c r="F10" s="858">
        <v>1</v>
      </c>
      <c r="G10" s="215">
        <v>5000</v>
      </c>
      <c r="H10" s="215">
        <f t="shared" ref="H10:H18" si="0">F10*G10</f>
        <v>5000</v>
      </c>
      <c r="I10" s="205"/>
      <c r="J10" s="76" t="s">
        <v>4711</v>
      </c>
      <c r="K10" s="30" t="s">
        <v>4712</v>
      </c>
      <c r="L10" s="22"/>
      <c r="M10" s="25">
        <v>43987</v>
      </c>
      <c r="N10" s="21"/>
      <c r="O10" s="22"/>
      <c r="P10" s="25">
        <v>44004</v>
      </c>
      <c r="Q10" s="26"/>
    </row>
    <row r="11" spans="2:17" s="9" customFormat="1" ht="19.7" customHeight="1">
      <c r="B11" s="21">
        <v>1</v>
      </c>
      <c r="C11" s="208" t="s">
        <v>550</v>
      </c>
      <c r="D11" s="208" t="s">
        <v>550</v>
      </c>
      <c r="E11" s="76" t="s">
        <v>4713</v>
      </c>
      <c r="F11" s="858">
        <v>4</v>
      </c>
      <c r="G11" s="215">
        <v>10000</v>
      </c>
      <c r="H11" s="215">
        <f t="shared" si="0"/>
        <v>40000</v>
      </c>
      <c r="I11" s="205"/>
      <c r="J11" s="211"/>
      <c r="K11" s="30" t="s">
        <v>4712</v>
      </c>
      <c r="L11" s="22"/>
      <c r="M11" s="25">
        <v>43987</v>
      </c>
      <c r="N11" s="21"/>
      <c r="O11" s="22"/>
      <c r="P11" s="25">
        <v>44004</v>
      </c>
      <c r="Q11" s="26"/>
    </row>
    <row r="12" spans="2:17" s="9" customFormat="1" ht="19.7" customHeight="1">
      <c r="B12" s="21">
        <v>1</v>
      </c>
      <c r="C12" s="208" t="s">
        <v>550</v>
      </c>
      <c r="D12" s="208" t="s">
        <v>550</v>
      </c>
      <c r="E12" s="76" t="s">
        <v>4714</v>
      </c>
      <c r="F12" s="858"/>
      <c r="G12" s="215"/>
      <c r="H12" s="215"/>
      <c r="I12" s="205"/>
      <c r="J12" s="211"/>
      <c r="K12" s="22"/>
      <c r="L12" s="22"/>
      <c r="M12" s="25"/>
      <c r="N12" s="21"/>
      <c r="O12" s="22"/>
      <c r="P12" s="25">
        <v>44004</v>
      </c>
      <c r="Q12" s="26"/>
    </row>
    <row r="13" spans="2:17" s="9" customFormat="1" ht="19.7" customHeight="1">
      <c r="B13" s="21">
        <v>1</v>
      </c>
      <c r="C13" s="208" t="s">
        <v>550</v>
      </c>
      <c r="D13" s="208" t="s">
        <v>550</v>
      </c>
      <c r="E13" s="75" t="s">
        <v>4715</v>
      </c>
      <c r="F13" s="22">
        <v>2</v>
      </c>
      <c r="G13" s="266">
        <v>12000</v>
      </c>
      <c r="H13" s="215">
        <f t="shared" si="0"/>
        <v>24000</v>
      </c>
      <c r="I13" s="167"/>
      <c r="J13" s="31"/>
      <c r="K13" s="30" t="s">
        <v>4712</v>
      </c>
      <c r="L13" s="22"/>
      <c r="M13" s="25">
        <v>43987</v>
      </c>
      <c r="N13" s="21"/>
      <c r="O13" s="22"/>
      <c r="P13" s="25">
        <v>44004</v>
      </c>
      <c r="Q13" s="26"/>
    </row>
    <row r="14" spans="2:17" s="9" customFormat="1" ht="19.7" customHeight="1">
      <c r="B14" s="21">
        <v>1</v>
      </c>
      <c r="C14" s="208" t="s">
        <v>550</v>
      </c>
      <c r="D14" s="208" t="s">
        <v>550</v>
      </c>
      <c r="E14" s="75" t="s">
        <v>4716</v>
      </c>
      <c r="F14" s="22">
        <v>2</v>
      </c>
      <c r="G14" s="266">
        <v>650</v>
      </c>
      <c r="H14" s="215">
        <f t="shared" si="0"/>
        <v>1300</v>
      </c>
      <c r="I14" s="167"/>
      <c r="J14" s="31"/>
      <c r="K14" s="30" t="s">
        <v>4712</v>
      </c>
      <c r="L14" s="22"/>
      <c r="M14" s="25">
        <v>43987</v>
      </c>
      <c r="N14" s="21"/>
      <c r="O14" s="22"/>
      <c r="P14" s="25">
        <v>44004</v>
      </c>
      <c r="Q14" s="26"/>
    </row>
    <row r="15" spans="2:17" s="9" customFormat="1" ht="19.7" customHeight="1">
      <c r="B15" s="21">
        <v>1</v>
      </c>
      <c r="C15" s="208" t="s">
        <v>550</v>
      </c>
      <c r="D15" s="208" t="s">
        <v>550</v>
      </c>
      <c r="E15" s="75" t="s">
        <v>447</v>
      </c>
      <c r="F15" s="22">
        <v>1</v>
      </c>
      <c r="G15" s="266">
        <v>10000</v>
      </c>
      <c r="H15" s="266">
        <f t="shared" si="0"/>
        <v>10000</v>
      </c>
      <c r="I15" s="167"/>
      <c r="J15" s="31"/>
      <c r="K15" s="30" t="s">
        <v>4712</v>
      </c>
      <c r="L15" s="22"/>
      <c r="M15" s="25">
        <v>43987</v>
      </c>
      <c r="N15" s="21"/>
      <c r="O15" s="22"/>
      <c r="P15" s="25">
        <v>44004</v>
      </c>
      <c r="Q15" s="26"/>
    </row>
    <row r="16" spans="2:17" s="9" customFormat="1" ht="19.7" customHeight="1">
      <c r="B16" s="21">
        <v>3</v>
      </c>
      <c r="C16" s="208" t="s">
        <v>550</v>
      </c>
      <c r="D16" s="208" t="s">
        <v>550</v>
      </c>
      <c r="E16" s="75" t="s">
        <v>4717</v>
      </c>
      <c r="F16" s="22">
        <v>1</v>
      </c>
      <c r="G16" s="266">
        <v>30000</v>
      </c>
      <c r="H16" s="266">
        <f t="shared" si="0"/>
        <v>30000</v>
      </c>
      <c r="I16" s="167"/>
      <c r="J16" s="31"/>
      <c r="K16" s="30" t="s">
        <v>4712</v>
      </c>
      <c r="L16" s="22"/>
      <c r="M16" s="25">
        <v>43987</v>
      </c>
      <c r="N16" s="21"/>
      <c r="O16" s="22"/>
      <c r="P16" s="25">
        <v>44004</v>
      </c>
      <c r="Q16" s="26"/>
    </row>
    <row r="17" spans="2:17" s="9" customFormat="1" ht="19.7" customHeight="1">
      <c r="B17" s="21"/>
      <c r="C17" s="21"/>
      <c r="D17" s="21"/>
      <c r="E17" s="75"/>
      <c r="F17" s="22"/>
      <c r="G17" s="266">
        <v>0</v>
      </c>
      <c r="H17" s="266">
        <f>F17*G17</f>
        <v>0</v>
      </c>
      <c r="I17" s="167"/>
      <c r="J17" s="31"/>
      <c r="K17" s="22"/>
      <c r="L17" s="22"/>
      <c r="M17" s="25"/>
      <c r="N17" s="21"/>
      <c r="O17" s="22"/>
      <c r="P17" s="25"/>
      <c r="Q17" s="26"/>
    </row>
    <row r="18" spans="2:17" s="9" customFormat="1" ht="19.7" customHeight="1">
      <c r="B18" s="21"/>
      <c r="C18" s="21"/>
      <c r="D18" s="21"/>
      <c r="E18" s="75"/>
      <c r="F18" s="22"/>
      <c r="G18" s="266">
        <v>0</v>
      </c>
      <c r="H18" s="266">
        <f t="shared" si="0"/>
        <v>0</v>
      </c>
      <c r="I18" s="167"/>
      <c r="J18" s="31"/>
      <c r="K18" s="22"/>
      <c r="L18" s="22"/>
      <c r="M18" s="25"/>
      <c r="N18" s="21"/>
      <c r="O18" s="22"/>
      <c r="P18" s="25"/>
      <c r="Q18" s="26"/>
    </row>
    <row r="19" spans="2:17" s="9" customFormat="1" ht="19.7" customHeight="1">
      <c r="B19" s="21"/>
      <c r="C19" s="21"/>
      <c r="D19" s="21"/>
      <c r="E19" s="75"/>
      <c r="F19" s="22"/>
      <c r="G19" s="266"/>
      <c r="H19" s="266"/>
      <c r="I19" s="167"/>
      <c r="J19" s="31"/>
      <c r="K19" s="22"/>
      <c r="L19" s="22"/>
      <c r="M19" s="25"/>
      <c r="N19" s="21"/>
      <c r="O19" s="22"/>
      <c r="P19" s="25"/>
      <c r="Q19" s="26"/>
    </row>
    <row r="20" spans="2:17" s="9" customFormat="1" ht="19.7" customHeight="1">
      <c r="B20" s="21"/>
      <c r="C20" s="21"/>
      <c r="D20" s="21"/>
      <c r="E20" s="75"/>
      <c r="F20" s="22"/>
      <c r="G20" s="266"/>
      <c r="H20" s="266"/>
      <c r="I20" s="167"/>
      <c r="J20" s="31"/>
      <c r="K20" s="22"/>
      <c r="L20" s="22"/>
      <c r="M20" s="25"/>
      <c r="N20" s="21"/>
      <c r="O20" s="22"/>
      <c r="P20" s="25"/>
      <c r="Q20" s="26"/>
    </row>
    <row r="21" spans="2:17" s="9" customFormat="1" ht="19.7" customHeight="1">
      <c r="B21" s="21"/>
      <c r="C21" s="21"/>
      <c r="D21" s="21"/>
      <c r="E21" s="75"/>
      <c r="F21" s="22"/>
      <c r="G21" s="266"/>
      <c r="H21" s="266"/>
      <c r="I21" s="167"/>
      <c r="J21" s="31"/>
      <c r="K21" s="22"/>
      <c r="L21" s="22"/>
      <c r="M21" s="25"/>
      <c r="N21" s="21"/>
      <c r="O21" s="22"/>
      <c r="P21" s="25"/>
      <c r="Q21" s="26"/>
    </row>
    <row r="22" spans="2:17" s="9" customFormat="1" ht="19.7" customHeight="1">
      <c r="B22" s="21">
        <v>5</v>
      </c>
      <c r="C22" s="21" t="s">
        <v>1503</v>
      </c>
      <c r="D22" s="21" t="s">
        <v>1504</v>
      </c>
      <c r="E22" s="75" t="s">
        <v>4718</v>
      </c>
      <c r="F22" s="22">
        <v>1</v>
      </c>
      <c r="G22" s="266">
        <v>15680</v>
      </c>
      <c r="H22" s="266">
        <f t="shared" ref="H22:H85" si="1">F22*G22</f>
        <v>15680</v>
      </c>
      <c r="I22" s="167"/>
      <c r="J22" s="31" t="s">
        <v>1510</v>
      </c>
      <c r="K22" s="22"/>
      <c r="L22" s="22"/>
      <c r="M22" s="25">
        <v>43983</v>
      </c>
      <c r="N22" s="21"/>
      <c r="O22" s="32">
        <v>44006</v>
      </c>
      <c r="P22" s="32">
        <v>44006</v>
      </c>
      <c r="Q22" s="26">
        <v>44006</v>
      </c>
    </row>
    <row r="23" spans="2:17" s="9" customFormat="1" ht="19.7" customHeight="1">
      <c r="B23" s="21">
        <v>5</v>
      </c>
      <c r="C23" s="21" t="s">
        <v>1503</v>
      </c>
      <c r="D23" s="21" t="s">
        <v>1504</v>
      </c>
      <c r="E23" s="75" t="s">
        <v>4719</v>
      </c>
      <c r="F23" s="22">
        <v>1</v>
      </c>
      <c r="G23" s="266">
        <v>11600</v>
      </c>
      <c r="H23" s="266">
        <f t="shared" si="1"/>
        <v>11600</v>
      </c>
      <c r="I23" s="167"/>
      <c r="J23" s="31" t="s">
        <v>4720</v>
      </c>
      <c r="K23" s="22"/>
      <c r="L23" s="22"/>
      <c r="M23" s="25">
        <v>43983</v>
      </c>
      <c r="N23" s="21"/>
      <c r="O23" s="32">
        <v>44006</v>
      </c>
      <c r="P23" s="32">
        <v>44006</v>
      </c>
      <c r="Q23" s="26">
        <v>44006</v>
      </c>
    </row>
    <row r="24" spans="2:17" s="9" customFormat="1" ht="19.7" customHeight="1">
      <c r="B24" s="21">
        <v>5</v>
      </c>
      <c r="C24" s="21" t="s">
        <v>1503</v>
      </c>
      <c r="D24" s="21" t="s">
        <v>1504</v>
      </c>
      <c r="E24" s="75" t="s">
        <v>4721</v>
      </c>
      <c r="F24" s="22">
        <v>1</v>
      </c>
      <c r="G24" s="266">
        <v>8640</v>
      </c>
      <c r="H24" s="266">
        <f t="shared" si="1"/>
        <v>8640</v>
      </c>
      <c r="I24" s="167"/>
      <c r="J24" s="31" t="s">
        <v>1797</v>
      </c>
      <c r="K24" s="22"/>
      <c r="L24" s="22"/>
      <c r="M24" s="25">
        <v>43983</v>
      </c>
      <c r="N24" s="21"/>
      <c r="O24" s="32">
        <v>44006</v>
      </c>
      <c r="P24" s="32">
        <v>44006</v>
      </c>
      <c r="Q24" s="26">
        <v>44006</v>
      </c>
    </row>
    <row r="25" spans="2:17" s="9" customFormat="1" ht="19.7" customHeight="1">
      <c r="B25" s="21">
        <v>7</v>
      </c>
      <c r="C25" s="21" t="s">
        <v>4722</v>
      </c>
      <c r="D25" s="21" t="s">
        <v>144</v>
      </c>
      <c r="E25" s="75" t="s">
        <v>4723</v>
      </c>
      <c r="F25" s="22">
        <v>1</v>
      </c>
      <c r="G25" s="266">
        <v>3840</v>
      </c>
      <c r="H25" s="266">
        <f t="shared" si="1"/>
        <v>3840</v>
      </c>
      <c r="I25" s="167"/>
      <c r="J25" s="31" t="s">
        <v>2217</v>
      </c>
      <c r="K25" s="261"/>
      <c r="L25" s="22"/>
      <c r="M25" s="25">
        <v>43983</v>
      </c>
      <c r="N25" s="21"/>
      <c r="O25" s="32">
        <v>44006</v>
      </c>
      <c r="P25" s="25"/>
      <c r="Q25" s="26">
        <v>44005</v>
      </c>
    </row>
    <row r="26" spans="2:17" s="9" customFormat="1" ht="19.7" customHeight="1">
      <c r="B26" s="21">
        <v>7</v>
      </c>
      <c r="C26" s="21" t="s">
        <v>4722</v>
      </c>
      <c r="D26" s="21" t="s">
        <v>144</v>
      </c>
      <c r="E26" s="75" t="s">
        <v>4724</v>
      </c>
      <c r="F26" s="22">
        <v>2</v>
      </c>
      <c r="G26" s="266">
        <v>210</v>
      </c>
      <c r="H26" s="266">
        <f t="shared" si="1"/>
        <v>420</v>
      </c>
      <c r="I26" s="167"/>
      <c r="J26" s="31" t="s">
        <v>4725</v>
      </c>
      <c r="K26" s="22"/>
      <c r="L26" s="22"/>
      <c r="M26" s="25">
        <v>43983</v>
      </c>
      <c r="N26" s="21"/>
      <c r="O26" s="32">
        <v>44006</v>
      </c>
      <c r="P26" s="25"/>
      <c r="Q26" s="26">
        <v>44005</v>
      </c>
    </row>
    <row r="27" spans="2:17" s="9" customFormat="1" ht="19.7" customHeight="1">
      <c r="B27" s="21">
        <v>7</v>
      </c>
      <c r="C27" s="21" t="s">
        <v>4722</v>
      </c>
      <c r="D27" s="21" t="s">
        <v>144</v>
      </c>
      <c r="E27" s="75" t="s">
        <v>4726</v>
      </c>
      <c r="F27" s="22">
        <v>1</v>
      </c>
      <c r="G27" s="266">
        <v>160</v>
      </c>
      <c r="H27" s="266">
        <f t="shared" si="1"/>
        <v>160</v>
      </c>
      <c r="I27" s="167"/>
      <c r="J27" s="31" t="s">
        <v>4727</v>
      </c>
      <c r="K27" s="22"/>
      <c r="L27" s="22"/>
      <c r="M27" s="25">
        <v>43983</v>
      </c>
      <c r="N27" s="21"/>
      <c r="O27" s="32">
        <v>44006</v>
      </c>
      <c r="P27" s="25"/>
      <c r="Q27" s="26">
        <v>44005</v>
      </c>
    </row>
    <row r="28" spans="2:17" s="9" customFormat="1" ht="19.7" customHeight="1">
      <c r="B28" s="21">
        <v>7</v>
      </c>
      <c r="C28" s="21" t="s">
        <v>4722</v>
      </c>
      <c r="D28" s="21" t="s">
        <v>144</v>
      </c>
      <c r="E28" s="75" t="s">
        <v>4728</v>
      </c>
      <c r="F28" s="22">
        <v>3</v>
      </c>
      <c r="G28" s="266">
        <v>5880</v>
      </c>
      <c r="H28" s="266">
        <f t="shared" si="1"/>
        <v>17640</v>
      </c>
      <c r="I28" s="167"/>
      <c r="J28" s="31" t="s">
        <v>4312</v>
      </c>
      <c r="K28" s="22"/>
      <c r="L28" s="22"/>
      <c r="M28" s="25">
        <v>43983</v>
      </c>
      <c r="N28" s="21"/>
      <c r="O28" s="32">
        <v>44006</v>
      </c>
      <c r="P28" s="25"/>
      <c r="Q28" s="26">
        <v>44005</v>
      </c>
    </row>
    <row r="29" spans="2:17" s="9" customFormat="1" ht="19.7" customHeight="1">
      <c r="B29" s="21">
        <v>7</v>
      </c>
      <c r="C29" s="21" t="s">
        <v>4722</v>
      </c>
      <c r="D29" s="21" t="s">
        <v>144</v>
      </c>
      <c r="E29" s="75" t="s">
        <v>4729</v>
      </c>
      <c r="F29" s="22">
        <v>2</v>
      </c>
      <c r="G29" s="266">
        <v>1880</v>
      </c>
      <c r="H29" s="266">
        <f t="shared" si="1"/>
        <v>3760</v>
      </c>
      <c r="I29" s="167"/>
      <c r="J29" s="31" t="s">
        <v>1790</v>
      </c>
      <c r="K29" s="22"/>
      <c r="L29" s="22"/>
      <c r="M29" s="25">
        <v>43983</v>
      </c>
      <c r="N29" s="21"/>
      <c r="O29" s="32">
        <v>44006</v>
      </c>
      <c r="P29" s="25"/>
      <c r="Q29" s="26">
        <v>44005</v>
      </c>
    </row>
    <row r="30" spans="2:17" s="9" customFormat="1" ht="19.7" customHeight="1">
      <c r="B30" s="21">
        <v>7</v>
      </c>
      <c r="C30" s="21" t="s">
        <v>4722</v>
      </c>
      <c r="D30" s="21" t="s">
        <v>144</v>
      </c>
      <c r="E30" s="75" t="s">
        <v>4730</v>
      </c>
      <c r="F30" s="22">
        <v>1</v>
      </c>
      <c r="G30" s="266">
        <v>4080</v>
      </c>
      <c r="H30" s="266">
        <f t="shared" si="1"/>
        <v>4080</v>
      </c>
      <c r="I30" s="167"/>
      <c r="J30" s="31" t="s">
        <v>4731</v>
      </c>
      <c r="K30" s="22"/>
      <c r="L30" s="22"/>
      <c r="M30" s="25">
        <v>43983</v>
      </c>
      <c r="N30" s="21"/>
      <c r="O30" s="32">
        <v>44006</v>
      </c>
      <c r="P30" s="25"/>
      <c r="Q30" s="26">
        <v>44005</v>
      </c>
    </row>
    <row r="31" spans="2:17" s="9" customFormat="1" ht="19.7" customHeight="1">
      <c r="B31" s="21">
        <v>7</v>
      </c>
      <c r="C31" s="21" t="s">
        <v>4722</v>
      </c>
      <c r="D31" s="21" t="s">
        <v>144</v>
      </c>
      <c r="E31" s="75" t="s">
        <v>4732</v>
      </c>
      <c r="F31" s="22">
        <v>10</v>
      </c>
      <c r="G31" s="266">
        <v>153</v>
      </c>
      <c r="H31" s="266">
        <f t="shared" si="1"/>
        <v>1530</v>
      </c>
      <c r="I31" s="167"/>
      <c r="J31" s="31" t="s">
        <v>4725</v>
      </c>
      <c r="K31" s="22"/>
      <c r="L31" s="22"/>
      <c r="M31" s="25">
        <v>43983</v>
      </c>
      <c r="N31" s="21"/>
      <c r="O31" s="32">
        <v>44006</v>
      </c>
      <c r="P31" s="25"/>
      <c r="Q31" s="26">
        <v>44005</v>
      </c>
    </row>
    <row r="32" spans="2:17" s="9" customFormat="1" ht="19.7" customHeight="1">
      <c r="B32" s="21">
        <v>7</v>
      </c>
      <c r="C32" s="21" t="s">
        <v>4722</v>
      </c>
      <c r="D32" s="21" t="s">
        <v>144</v>
      </c>
      <c r="E32" s="75" t="s">
        <v>4733</v>
      </c>
      <c r="F32" s="22">
        <v>1</v>
      </c>
      <c r="G32" s="266">
        <v>6240</v>
      </c>
      <c r="H32" s="266">
        <f t="shared" si="1"/>
        <v>6240</v>
      </c>
      <c r="I32" s="167"/>
      <c r="J32" s="31" t="s">
        <v>2224</v>
      </c>
      <c r="K32" s="22"/>
      <c r="L32" s="22"/>
      <c r="M32" s="25">
        <v>43983</v>
      </c>
      <c r="N32" s="21"/>
      <c r="O32" s="32">
        <v>44006</v>
      </c>
      <c r="P32" s="25"/>
      <c r="Q32" s="26">
        <v>44005</v>
      </c>
    </row>
    <row r="33" spans="2:17" s="9" customFormat="1" ht="19.7" customHeight="1">
      <c r="B33" s="21">
        <v>7</v>
      </c>
      <c r="C33" s="21" t="s">
        <v>4722</v>
      </c>
      <c r="D33" s="21" t="s">
        <v>144</v>
      </c>
      <c r="E33" s="75" t="s">
        <v>2225</v>
      </c>
      <c r="F33" s="22">
        <v>1</v>
      </c>
      <c r="G33" s="266">
        <v>210</v>
      </c>
      <c r="H33" s="266">
        <f t="shared" si="1"/>
        <v>210</v>
      </c>
      <c r="I33" s="167"/>
      <c r="J33" s="31" t="s">
        <v>4734</v>
      </c>
      <c r="K33" s="22"/>
      <c r="L33" s="22"/>
      <c r="M33" s="25">
        <v>43983</v>
      </c>
      <c r="N33" s="21"/>
      <c r="O33" s="32">
        <v>44006</v>
      </c>
      <c r="P33" s="25"/>
      <c r="Q33" s="26">
        <v>44005</v>
      </c>
    </row>
    <row r="34" spans="2:17" s="9" customFormat="1" ht="19.7" customHeight="1">
      <c r="B34" s="21">
        <v>7</v>
      </c>
      <c r="C34" s="21" t="s">
        <v>4722</v>
      </c>
      <c r="D34" s="21" t="s">
        <v>144</v>
      </c>
      <c r="E34" s="75" t="s">
        <v>2282</v>
      </c>
      <c r="F34" s="22">
        <v>2</v>
      </c>
      <c r="G34" s="266">
        <v>130</v>
      </c>
      <c r="H34" s="266">
        <f t="shared" si="1"/>
        <v>260</v>
      </c>
      <c r="I34" s="167"/>
      <c r="J34" s="31" t="s">
        <v>2242</v>
      </c>
      <c r="K34" s="22"/>
      <c r="L34" s="22"/>
      <c r="M34" s="25">
        <v>43983</v>
      </c>
      <c r="N34" s="21"/>
      <c r="O34" s="32">
        <v>44006</v>
      </c>
      <c r="P34" s="25"/>
      <c r="Q34" s="26">
        <v>44005</v>
      </c>
    </row>
    <row r="35" spans="2:17" s="9" customFormat="1" ht="19.7" customHeight="1">
      <c r="B35" s="21">
        <v>7</v>
      </c>
      <c r="C35" s="21" t="s">
        <v>4722</v>
      </c>
      <c r="D35" s="21" t="s">
        <v>144</v>
      </c>
      <c r="E35" s="75" t="s">
        <v>4735</v>
      </c>
      <c r="F35" s="22">
        <v>1</v>
      </c>
      <c r="G35" s="266">
        <v>120</v>
      </c>
      <c r="H35" s="266">
        <f t="shared" si="1"/>
        <v>120</v>
      </c>
      <c r="I35" s="167"/>
      <c r="J35" s="31" t="s">
        <v>4736</v>
      </c>
      <c r="K35" s="22"/>
      <c r="L35" s="22"/>
      <c r="M35" s="25">
        <v>43983</v>
      </c>
      <c r="N35" s="21"/>
      <c r="O35" s="32">
        <v>44006</v>
      </c>
      <c r="P35" s="25"/>
      <c r="Q35" s="26">
        <v>44005</v>
      </c>
    </row>
    <row r="36" spans="2:17" s="9" customFormat="1" ht="19.7" customHeight="1">
      <c r="B36" s="21">
        <v>7</v>
      </c>
      <c r="C36" s="21" t="s">
        <v>4722</v>
      </c>
      <c r="D36" s="21" t="s">
        <v>144</v>
      </c>
      <c r="E36" s="75" t="s">
        <v>4737</v>
      </c>
      <c r="F36" s="22">
        <v>2</v>
      </c>
      <c r="G36" s="266">
        <v>260</v>
      </c>
      <c r="H36" s="266">
        <f t="shared" si="1"/>
        <v>520</v>
      </c>
      <c r="I36" s="167"/>
      <c r="J36" s="31" t="s">
        <v>1884</v>
      </c>
      <c r="K36" s="22"/>
      <c r="L36" s="22"/>
      <c r="M36" s="25">
        <v>43983</v>
      </c>
      <c r="N36" s="21"/>
      <c r="O36" s="32">
        <v>44006</v>
      </c>
      <c r="P36" s="25"/>
      <c r="Q36" s="26">
        <v>44005</v>
      </c>
    </row>
    <row r="37" spans="2:17" s="9" customFormat="1" ht="19.7" customHeight="1">
      <c r="B37" s="21">
        <v>7</v>
      </c>
      <c r="C37" s="21" t="s">
        <v>4722</v>
      </c>
      <c r="D37" s="21" t="s">
        <v>144</v>
      </c>
      <c r="E37" s="75" t="s">
        <v>4738</v>
      </c>
      <c r="F37" s="22">
        <v>1</v>
      </c>
      <c r="G37" s="266">
        <v>4060</v>
      </c>
      <c r="H37" s="266">
        <f t="shared" si="1"/>
        <v>4060</v>
      </c>
      <c r="I37" s="167"/>
      <c r="J37" s="31" t="s">
        <v>2224</v>
      </c>
      <c r="K37" s="22"/>
      <c r="L37" s="22"/>
      <c r="M37" s="25">
        <v>43983</v>
      </c>
      <c r="N37" s="21"/>
      <c r="O37" s="32">
        <v>44006</v>
      </c>
      <c r="P37" s="25"/>
      <c r="Q37" s="26">
        <v>44005</v>
      </c>
    </row>
    <row r="38" spans="2:17" s="9" customFormat="1" ht="19.7" customHeight="1">
      <c r="B38" s="21">
        <v>7</v>
      </c>
      <c r="C38" s="21" t="s">
        <v>4722</v>
      </c>
      <c r="D38" s="21" t="s">
        <v>144</v>
      </c>
      <c r="E38" s="75" t="s">
        <v>4739</v>
      </c>
      <c r="F38" s="22">
        <v>1</v>
      </c>
      <c r="G38" s="266">
        <v>580</v>
      </c>
      <c r="H38" s="266">
        <f t="shared" si="1"/>
        <v>580</v>
      </c>
      <c r="I38" s="167"/>
      <c r="J38" s="31" t="s">
        <v>4740</v>
      </c>
      <c r="K38" s="22"/>
      <c r="L38" s="22"/>
      <c r="M38" s="25">
        <v>43983</v>
      </c>
      <c r="N38" s="21"/>
      <c r="O38" s="32">
        <v>44006</v>
      </c>
      <c r="P38" s="25"/>
      <c r="Q38" s="26">
        <v>44005</v>
      </c>
    </row>
    <row r="39" spans="2:17" s="9" customFormat="1" ht="19.7" customHeight="1">
      <c r="B39" s="21">
        <v>7</v>
      </c>
      <c r="C39" s="21" t="s">
        <v>4722</v>
      </c>
      <c r="D39" s="21" t="s">
        <v>144</v>
      </c>
      <c r="E39" s="75" t="s">
        <v>4741</v>
      </c>
      <c r="F39" s="22">
        <v>3</v>
      </c>
      <c r="G39" s="266">
        <v>210</v>
      </c>
      <c r="H39" s="266">
        <f t="shared" si="1"/>
        <v>630</v>
      </c>
      <c r="I39" s="167"/>
      <c r="J39" s="31" t="s">
        <v>4725</v>
      </c>
      <c r="K39" s="22"/>
      <c r="L39" s="22"/>
      <c r="M39" s="25">
        <v>43983</v>
      </c>
      <c r="N39" s="21"/>
      <c r="O39" s="32">
        <v>44006</v>
      </c>
      <c r="P39" s="25"/>
      <c r="Q39" s="26">
        <v>44005</v>
      </c>
    </row>
    <row r="40" spans="2:17" s="9" customFormat="1" ht="19.7" customHeight="1">
      <c r="B40" s="21">
        <v>7</v>
      </c>
      <c r="C40" s="21" t="s">
        <v>4722</v>
      </c>
      <c r="D40" s="21" t="s">
        <v>144</v>
      </c>
      <c r="E40" s="75" t="s">
        <v>4742</v>
      </c>
      <c r="F40" s="22">
        <v>3</v>
      </c>
      <c r="G40" s="266">
        <v>130</v>
      </c>
      <c r="H40" s="266">
        <f t="shared" si="1"/>
        <v>390</v>
      </c>
      <c r="I40" s="167"/>
      <c r="J40" s="31" t="s">
        <v>4736</v>
      </c>
      <c r="K40" s="22"/>
      <c r="L40" s="22"/>
      <c r="M40" s="25">
        <v>43983</v>
      </c>
      <c r="N40" s="21"/>
      <c r="O40" s="32">
        <v>44006</v>
      </c>
      <c r="P40" s="25"/>
      <c r="Q40" s="26">
        <v>44005</v>
      </c>
    </row>
    <row r="41" spans="2:17" s="9" customFormat="1" ht="19.7" customHeight="1">
      <c r="B41" s="21">
        <v>7</v>
      </c>
      <c r="C41" s="21" t="s">
        <v>4722</v>
      </c>
      <c r="D41" s="21" t="s">
        <v>144</v>
      </c>
      <c r="E41" s="75" t="s">
        <v>4743</v>
      </c>
      <c r="F41" s="22">
        <v>1</v>
      </c>
      <c r="G41" s="266">
        <v>210</v>
      </c>
      <c r="H41" s="266">
        <f t="shared" si="1"/>
        <v>210</v>
      </c>
      <c r="I41" s="167"/>
      <c r="J41" s="31" t="s">
        <v>1884</v>
      </c>
      <c r="K41" s="22"/>
      <c r="L41" s="22"/>
      <c r="M41" s="25">
        <v>43983</v>
      </c>
      <c r="N41" s="21"/>
      <c r="O41" s="32">
        <v>44006</v>
      </c>
      <c r="P41" s="25"/>
      <c r="Q41" s="26">
        <v>44005</v>
      </c>
    </row>
    <row r="42" spans="2:17" s="9" customFormat="1" ht="19.7" customHeight="1">
      <c r="B42" s="21">
        <v>7</v>
      </c>
      <c r="C42" s="21" t="s">
        <v>4722</v>
      </c>
      <c r="D42" s="21" t="s">
        <v>144</v>
      </c>
      <c r="E42" s="75" t="s">
        <v>2221</v>
      </c>
      <c r="F42" s="22">
        <v>1</v>
      </c>
      <c r="G42" s="266">
        <v>1980</v>
      </c>
      <c r="H42" s="266">
        <f t="shared" si="1"/>
        <v>1980</v>
      </c>
      <c r="I42" s="167"/>
      <c r="J42" s="31" t="s">
        <v>2222</v>
      </c>
      <c r="K42" s="22"/>
      <c r="L42" s="22"/>
      <c r="M42" s="25">
        <v>43983</v>
      </c>
      <c r="N42" s="21"/>
      <c r="O42" s="32">
        <v>44006</v>
      </c>
      <c r="P42" s="25"/>
      <c r="Q42" s="26">
        <v>44005</v>
      </c>
    </row>
    <row r="43" spans="2:17" s="9" customFormat="1" ht="19.7" customHeight="1">
      <c r="B43" s="21">
        <v>4</v>
      </c>
      <c r="C43" s="21" t="s">
        <v>4744</v>
      </c>
      <c r="D43" s="21" t="s">
        <v>144</v>
      </c>
      <c r="E43" s="75" t="s">
        <v>4745</v>
      </c>
      <c r="F43" s="22">
        <v>1</v>
      </c>
      <c r="G43" s="266">
        <v>14560</v>
      </c>
      <c r="H43" s="266">
        <f t="shared" si="1"/>
        <v>14560</v>
      </c>
      <c r="I43" s="167"/>
      <c r="J43" s="31" t="s">
        <v>4746</v>
      </c>
      <c r="K43" s="22"/>
      <c r="L43" s="22"/>
      <c r="M43" s="25">
        <v>43983</v>
      </c>
      <c r="N43" s="21"/>
      <c r="O43" s="32">
        <v>44006</v>
      </c>
      <c r="P43" s="25"/>
      <c r="Q43" s="26">
        <v>44005</v>
      </c>
    </row>
    <row r="44" spans="2:17" s="9" customFormat="1" ht="19.7" customHeight="1">
      <c r="B44" s="21">
        <v>4</v>
      </c>
      <c r="C44" s="21" t="s">
        <v>4744</v>
      </c>
      <c r="D44" s="21" t="s">
        <v>144</v>
      </c>
      <c r="E44" s="75" t="s">
        <v>4747</v>
      </c>
      <c r="F44" s="22">
        <v>2</v>
      </c>
      <c r="G44" s="266">
        <v>600</v>
      </c>
      <c r="H44" s="266">
        <f t="shared" si="1"/>
        <v>1200</v>
      </c>
      <c r="I44" s="167"/>
      <c r="J44" s="31" t="s">
        <v>2230</v>
      </c>
      <c r="K44" s="22"/>
      <c r="L44" s="22"/>
      <c r="M44" s="25">
        <v>43983</v>
      </c>
      <c r="N44" s="21"/>
      <c r="O44" s="32">
        <v>44006</v>
      </c>
      <c r="P44" s="25"/>
      <c r="Q44" s="26">
        <v>44005</v>
      </c>
    </row>
    <row r="45" spans="2:17" s="9" customFormat="1" ht="19.7" customHeight="1">
      <c r="B45" s="21">
        <v>4</v>
      </c>
      <c r="C45" s="21" t="s">
        <v>4744</v>
      </c>
      <c r="D45" s="21" t="s">
        <v>144</v>
      </c>
      <c r="E45" s="75" t="s">
        <v>4748</v>
      </c>
      <c r="F45" s="22">
        <v>2</v>
      </c>
      <c r="G45" s="266">
        <v>220</v>
      </c>
      <c r="H45" s="266">
        <f t="shared" si="1"/>
        <v>440</v>
      </c>
      <c r="I45" s="167"/>
      <c r="J45" s="31" t="s">
        <v>4725</v>
      </c>
      <c r="K45" s="22"/>
      <c r="L45" s="22"/>
      <c r="M45" s="25">
        <v>43983</v>
      </c>
      <c r="N45" s="21"/>
      <c r="O45" s="32">
        <v>44006</v>
      </c>
      <c r="P45" s="25"/>
      <c r="Q45" s="26">
        <v>44005</v>
      </c>
    </row>
    <row r="46" spans="2:17" s="9" customFormat="1" ht="19.7" customHeight="1">
      <c r="B46" s="21">
        <v>4</v>
      </c>
      <c r="C46" s="21" t="s">
        <v>4744</v>
      </c>
      <c r="D46" s="21" t="s">
        <v>144</v>
      </c>
      <c r="E46" s="75" t="s">
        <v>4749</v>
      </c>
      <c r="F46" s="22">
        <v>1</v>
      </c>
      <c r="G46" s="266">
        <v>300</v>
      </c>
      <c r="H46" s="266">
        <f t="shared" si="1"/>
        <v>300</v>
      </c>
      <c r="I46" s="167"/>
      <c r="J46" s="31" t="s">
        <v>4750</v>
      </c>
      <c r="K46" s="22"/>
      <c r="L46" s="22"/>
      <c r="M46" s="25">
        <v>43983</v>
      </c>
      <c r="N46" s="21"/>
      <c r="O46" s="32">
        <v>44006</v>
      </c>
      <c r="P46" s="25"/>
      <c r="Q46" s="26">
        <v>44005</v>
      </c>
    </row>
    <row r="47" spans="2:17" s="9" customFormat="1" ht="19.7" customHeight="1">
      <c r="B47" s="21">
        <v>4</v>
      </c>
      <c r="C47" s="21" t="s">
        <v>4744</v>
      </c>
      <c r="D47" s="21" t="s">
        <v>144</v>
      </c>
      <c r="E47" s="75" t="s">
        <v>4751</v>
      </c>
      <c r="F47" s="22">
        <v>1</v>
      </c>
      <c r="G47" s="266">
        <v>190</v>
      </c>
      <c r="H47" s="266">
        <f t="shared" si="1"/>
        <v>190</v>
      </c>
      <c r="I47" s="167"/>
      <c r="J47" s="31" t="s">
        <v>4752</v>
      </c>
      <c r="K47" s="22"/>
      <c r="L47" s="22"/>
      <c r="M47" s="25">
        <v>43983</v>
      </c>
      <c r="N47" s="21"/>
      <c r="O47" s="32">
        <v>44006</v>
      </c>
      <c r="P47" s="25"/>
      <c r="Q47" s="26">
        <v>44005</v>
      </c>
    </row>
    <row r="48" spans="2:17" s="9" customFormat="1" ht="19.7" customHeight="1">
      <c r="B48" s="21">
        <v>4</v>
      </c>
      <c r="C48" s="21" t="s">
        <v>4744</v>
      </c>
      <c r="D48" s="21" t="s">
        <v>144</v>
      </c>
      <c r="E48" s="75" t="s">
        <v>4753</v>
      </c>
      <c r="F48" s="22">
        <v>2</v>
      </c>
      <c r="G48" s="266">
        <v>1210</v>
      </c>
      <c r="H48" s="266">
        <f t="shared" si="1"/>
        <v>2420</v>
      </c>
      <c r="I48" s="167"/>
      <c r="J48" s="31" t="s">
        <v>4725</v>
      </c>
      <c r="K48" s="22"/>
      <c r="L48" s="22"/>
      <c r="M48" s="25">
        <v>43983</v>
      </c>
      <c r="N48" s="21"/>
      <c r="O48" s="32">
        <v>44006</v>
      </c>
      <c r="P48" s="25"/>
      <c r="Q48" s="26">
        <v>44005</v>
      </c>
    </row>
    <row r="49" spans="2:17" s="9" customFormat="1" ht="19.7" customHeight="1">
      <c r="B49" s="21">
        <v>4</v>
      </c>
      <c r="C49" s="21" t="s">
        <v>4744</v>
      </c>
      <c r="D49" s="21" t="s">
        <v>144</v>
      </c>
      <c r="E49" s="75" t="s">
        <v>4754</v>
      </c>
      <c r="F49" s="22">
        <v>1</v>
      </c>
      <c r="G49" s="266">
        <v>260</v>
      </c>
      <c r="H49" s="266">
        <f t="shared" si="1"/>
        <v>260</v>
      </c>
      <c r="I49" s="167"/>
      <c r="J49" s="31" t="s">
        <v>4750</v>
      </c>
      <c r="K49" s="22"/>
      <c r="L49" s="22"/>
      <c r="M49" s="25">
        <v>43983</v>
      </c>
      <c r="N49" s="21"/>
      <c r="O49" s="32">
        <v>44006</v>
      </c>
      <c r="P49" s="25"/>
      <c r="Q49" s="26">
        <v>44005</v>
      </c>
    </row>
    <row r="50" spans="2:17" s="9" customFormat="1" ht="19.7" customHeight="1">
      <c r="B50" s="21"/>
      <c r="C50" s="21"/>
      <c r="D50" s="21"/>
      <c r="E50" s="75"/>
      <c r="F50" s="22"/>
      <c r="G50" s="266">
        <v>0</v>
      </c>
      <c r="H50" s="266">
        <f t="shared" si="1"/>
        <v>0</v>
      </c>
      <c r="I50" s="167"/>
      <c r="J50" s="31"/>
      <c r="K50" s="22"/>
      <c r="L50" s="22"/>
      <c r="M50" s="25"/>
      <c r="N50" s="21"/>
      <c r="O50" s="22"/>
      <c r="P50" s="25"/>
      <c r="Q50" s="26"/>
    </row>
    <row r="51" spans="2:17" s="9" customFormat="1" ht="19.7" customHeight="1">
      <c r="B51" s="21">
        <v>5</v>
      </c>
      <c r="C51" s="21" t="s">
        <v>2210</v>
      </c>
      <c r="D51" s="21" t="s">
        <v>2210</v>
      </c>
      <c r="E51" s="75" t="s">
        <v>4755</v>
      </c>
      <c r="F51" s="22">
        <v>1</v>
      </c>
      <c r="G51" s="266">
        <v>9600</v>
      </c>
      <c r="H51" s="266">
        <f t="shared" si="1"/>
        <v>9600</v>
      </c>
      <c r="I51" s="167"/>
      <c r="J51" s="30" t="s">
        <v>4756</v>
      </c>
      <c r="K51" s="22" t="s">
        <v>4757</v>
      </c>
      <c r="L51" s="864"/>
      <c r="M51" s="25">
        <v>43987</v>
      </c>
      <c r="N51" s="21"/>
      <c r="O51" s="32">
        <v>44005</v>
      </c>
      <c r="P51" s="32">
        <v>44005</v>
      </c>
      <c r="Q51" s="26">
        <v>44001</v>
      </c>
    </row>
    <row r="52" spans="2:17" s="9" customFormat="1" ht="19.7" customHeight="1">
      <c r="B52" s="21">
        <v>5</v>
      </c>
      <c r="C52" s="21" t="s">
        <v>2210</v>
      </c>
      <c r="D52" s="21" t="s">
        <v>2210</v>
      </c>
      <c r="E52" s="75" t="s">
        <v>4758</v>
      </c>
      <c r="F52" s="22">
        <v>1</v>
      </c>
      <c r="G52" s="266">
        <v>9600</v>
      </c>
      <c r="H52" s="266">
        <f t="shared" si="1"/>
        <v>9600</v>
      </c>
      <c r="I52" s="167"/>
      <c r="J52" s="30" t="s">
        <v>4759</v>
      </c>
      <c r="K52" s="22"/>
      <c r="L52" s="22"/>
      <c r="M52" s="25">
        <v>43987</v>
      </c>
      <c r="N52" s="21"/>
      <c r="O52" s="32">
        <v>44005</v>
      </c>
      <c r="P52" s="32">
        <v>44005</v>
      </c>
      <c r="Q52" s="26">
        <v>44001</v>
      </c>
    </row>
    <row r="53" spans="2:17" s="9" customFormat="1" ht="19.7" customHeight="1">
      <c r="B53" s="21">
        <v>5</v>
      </c>
      <c r="C53" s="21" t="s">
        <v>2210</v>
      </c>
      <c r="D53" s="21" t="s">
        <v>2210</v>
      </c>
      <c r="E53" s="75" t="s">
        <v>4760</v>
      </c>
      <c r="F53" s="22">
        <v>1</v>
      </c>
      <c r="G53" s="266">
        <v>1800</v>
      </c>
      <c r="H53" s="266">
        <f t="shared" si="1"/>
        <v>1800</v>
      </c>
      <c r="I53" s="167"/>
      <c r="J53" s="30" t="s">
        <v>2526</v>
      </c>
      <c r="K53" s="22"/>
      <c r="L53" s="22"/>
      <c r="M53" s="25">
        <v>43987</v>
      </c>
      <c r="N53" s="21"/>
      <c r="O53" s="32">
        <v>44005</v>
      </c>
      <c r="P53" s="32">
        <v>44005</v>
      </c>
      <c r="Q53" s="26">
        <v>44001</v>
      </c>
    </row>
    <row r="54" spans="2:17" s="9" customFormat="1" ht="19.7" customHeight="1">
      <c r="B54" s="21">
        <v>5</v>
      </c>
      <c r="C54" s="21" t="s">
        <v>4761</v>
      </c>
      <c r="D54" s="21" t="s">
        <v>4761</v>
      </c>
      <c r="E54" s="75" t="s">
        <v>4762</v>
      </c>
      <c r="F54" s="22">
        <v>1</v>
      </c>
      <c r="G54" s="266">
        <v>19000</v>
      </c>
      <c r="H54" s="266">
        <f t="shared" si="1"/>
        <v>19000</v>
      </c>
      <c r="I54" s="167"/>
      <c r="J54" s="30" t="s">
        <v>4763</v>
      </c>
      <c r="K54" s="30" t="s">
        <v>3920</v>
      </c>
      <c r="L54" s="22"/>
      <c r="M54" s="25">
        <v>43986</v>
      </c>
      <c r="N54" s="21"/>
      <c r="O54" s="22"/>
      <c r="P54" s="25">
        <v>44005</v>
      </c>
      <c r="Q54" s="26">
        <v>44005</v>
      </c>
    </row>
    <row r="55" spans="2:17" s="9" customFormat="1" ht="19.7" customHeight="1">
      <c r="B55" s="21">
        <v>5</v>
      </c>
      <c r="C55" s="21" t="s">
        <v>4761</v>
      </c>
      <c r="D55" s="21" t="s">
        <v>4761</v>
      </c>
      <c r="E55" s="75" t="s">
        <v>4764</v>
      </c>
      <c r="F55" s="22">
        <v>1</v>
      </c>
      <c r="G55" s="266">
        <v>36000</v>
      </c>
      <c r="H55" s="266">
        <f t="shared" si="1"/>
        <v>36000</v>
      </c>
      <c r="I55" s="167"/>
      <c r="J55" s="30" t="s">
        <v>4765</v>
      </c>
      <c r="K55" s="30" t="s">
        <v>3920</v>
      </c>
      <c r="L55" s="22"/>
      <c r="M55" s="25">
        <v>43986</v>
      </c>
      <c r="N55" s="21"/>
      <c r="O55" s="22"/>
      <c r="P55" s="25">
        <v>44005</v>
      </c>
      <c r="Q55" s="26">
        <v>44005</v>
      </c>
    </row>
    <row r="56" spans="2:17" s="9" customFormat="1" ht="19.7" customHeight="1">
      <c r="B56" s="21">
        <v>5</v>
      </c>
      <c r="C56" s="21" t="s">
        <v>4761</v>
      </c>
      <c r="D56" s="21" t="s">
        <v>4761</v>
      </c>
      <c r="E56" s="75" t="s">
        <v>4766</v>
      </c>
      <c r="F56" s="22">
        <v>1</v>
      </c>
      <c r="G56" s="266">
        <v>19500</v>
      </c>
      <c r="H56" s="266">
        <f t="shared" si="1"/>
        <v>19500</v>
      </c>
      <c r="I56" s="167"/>
      <c r="J56" s="30" t="s">
        <v>4767</v>
      </c>
      <c r="K56" s="30" t="s">
        <v>3920</v>
      </c>
      <c r="L56" s="22"/>
      <c r="M56" s="25">
        <v>43986</v>
      </c>
      <c r="N56" s="21"/>
      <c r="O56" s="22"/>
      <c r="P56" s="25">
        <v>44005</v>
      </c>
      <c r="Q56" s="26">
        <v>44005</v>
      </c>
    </row>
    <row r="57" spans="2:17" s="9" customFormat="1" ht="19.7" customHeight="1">
      <c r="B57" s="21">
        <v>5</v>
      </c>
      <c r="C57" s="21" t="s">
        <v>4761</v>
      </c>
      <c r="D57" s="21" t="s">
        <v>4761</v>
      </c>
      <c r="E57" s="75" t="s">
        <v>4768</v>
      </c>
      <c r="F57" s="22">
        <v>1</v>
      </c>
      <c r="G57" s="266">
        <v>17000</v>
      </c>
      <c r="H57" s="266">
        <f t="shared" si="1"/>
        <v>17000</v>
      </c>
      <c r="I57" s="167"/>
      <c r="J57" s="30" t="s">
        <v>4769</v>
      </c>
      <c r="K57" s="30" t="s">
        <v>3920</v>
      </c>
      <c r="L57" s="22"/>
      <c r="M57" s="25">
        <v>43986</v>
      </c>
      <c r="N57" s="21"/>
      <c r="O57" s="22"/>
      <c r="P57" s="25">
        <v>44005</v>
      </c>
      <c r="Q57" s="26">
        <v>44005</v>
      </c>
    </row>
    <row r="58" spans="2:17" s="9" customFormat="1" ht="19.7" customHeight="1">
      <c r="B58" s="21">
        <v>5</v>
      </c>
      <c r="C58" s="21" t="s">
        <v>4761</v>
      </c>
      <c r="D58" s="21" t="s">
        <v>4761</v>
      </c>
      <c r="E58" s="75" t="s">
        <v>4770</v>
      </c>
      <c r="F58" s="22">
        <v>1</v>
      </c>
      <c r="G58" s="266">
        <v>26000</v>
      </c>
      <c r="H58" s="266">
        <f t="shared" si="1"/>
        <v>26000</v>
      </c>
      <c r="I58" s="167"/>
      <c r="J58" s="30" t="s">
        <v>4771</v>
      </c>
      <c r="K58" s="30" t="s">
        <v>3920</v>
      </c>
      <c r="L58" s="22"/>
      <c r="M58" s="25">
        <v>43986</v>
      </c>
      <c r="N58" s="21"/>
      <c r="O58" s="22"/>
      <c r="P58" s="25">
        <v>44005</v>
      </c>
      <c r="Q58" s="26">
        <v>44005</v>
      </c>
    </row>
    <row r="59" spans="2:17" s="9" customFormat="1" ht="19.7" customHeight="1">
      <c r="B59" s="21">
        <v>5</v>
      </c>
      <c r="C59" s="21" t="s">
        <v>4761</v>
      </c>
      <c r="D59" s="21" t="s">
        <v>4761</v>
      </c>
      <c r="E59" s="75" t="s">
        <v>4772</v>
      </c>
      <c r="F59" s="22">
        <v>1</v>
      </c>
      <c r="G59" s="266">
        <v>9800</v>
      </c>
      <c r="H59" s="266">
        <f t="shared" si="1"/>
        <v>9800</v>
      </c>
      <c r="I59" s="167"/>
      <c r="J59" s="30" t="s">
        <v>4773</v>
      </c>
      <c r="K59" s="30" t="s">
        <v>3920</v>
      </c>
      <c r="L59" s="22"/>
      <c r="M59" s="25">
        <v>43986</v>
      </c>
      <c r="N59" s="21"/>
      <c r="O59" s="22"/>
      <c r="P59" s="25">
        <v>44005</v>
      </c>
      <c r="Q59" s="26">
        <v>44005</v>
      </c>
    </row>
    <row r="60" spans="2:17" s="9" customFormat="1" ht="19.7" customHeight="1">
      <c r="B60" s="21">
        <v>5</v>
      </c>
      <c r="C60" s="21" t="s">
        <v>4761</v>
      </c>
      <c r="D60" s="21" t="s">
        <v>4761</v>
      </c>
      <c r="E60" s="75" t="s">
        <v>4774</v>
      </c>
      <c r="F60" s="22">
        <v>1</v>
      </c>
      <c r="G60" s="266">
        <v>6800</v>
      </c>
      <c r="H60" s="266">
        <f t="shared" si="1"/>
        <v>6800</v>
      </c>
      <c r="I60" s="167"/>
      <c r="J60" s="30" t="s">
        <v>4775</v>
      </c>
      <c r="K60" s="30" t="s">
        <v>3920</v>
      </c>
      <c r="L60" s="22"/>
      <c r="M60" s="25">
        <v>43986</v>
      </c>
      <c r="N60" s="21"/>
      <c r="O60" s="22"/>
      <c r="P60" s="25">
        <v>44005</v>
      </c>
      <c r="Q60" s="26">
        <v>44005</v>
      </c>
    </row>
    <row r="61" spans="2:17" s="9" customFormat="1" ht="19.7" customHeight="1">
      <c r="B61" s="21">
        <v>5</v>
      </c>
      <c r="C61" s="21" t="s">
        <v>4761</v>
      </c>
      <c r="D61" s="21" t="s">
        <v>4761</v>
      </c>
      <c r="E61" s="75" t="s">
        <v>4776</v>
      </c>
      <c r="F61" s="22">
        <v>1</v>
      </c>
      <c r="G61" s="266">
        <v>6800</v>
      </c>
      <c r="H61" s="266">
        <f t="shared" si="1"/>
        <v>6800</v>
      </c>
      <c r="I61" s="167"/>
      <c r="J61" s="30" t="s">
        <v>4777</v>
      </c>
      <c r="K61" s="30" t="s">
        <v>3920</v>
      </c>
      <c r="L61" s="22"/>
      <c r="M61" s="25">
        <v>43986</v>
      </c>
      <c r="N61" s="21"/>
      <c r="O61" s="22"/>
      <c r="P61" s="25">
        <v>44005</v>
      </c>
      <c r="Q61" s="26">
        <v>44005</v>
      </c>
    </row>
    <row r="62" spans="2:17" s="9" customFormat="1" ht="19.7" customHeight="1">
      <c r="B62" s="21">
        <v>5</v>
      </c>
      <c r="C62" s="21" t="s">
        <v>4761</v>
      </c>
      <c r="D62" s="21" t="s">
        <v>4761</v>
      </c>
      <c r="E62" s="75" t="s">
        <v>4778</v>
      </c>
      <c r="F62" s="22">
        <v>1</v>
      </c>
      <c r="G62" s="266">
        <v>3900</v>
      </c>
      <c r="H62" s="266">
        <f t="shared" si="1"/>
        <v>3900</v>
      </c>
      <c r="I62" s="167"/>
      <c r="J62" s="30" t="s">
        <v>4779</v>
      </c>
      <c r="K62" s="30" t="s">
        <v>3920</v>
      </c>
      <c r="L62" s="22"/>
      <c r="M62" s="25">
        <v>43986</v>
      </c>
      <c r="N62" s="21"/>
      <c r="O62" s="22"/>
      <c r="P62" s="25">
        <v>44005</v>
      </c>
      <c r="Q62" s="26">
        <v>44005</v>
      </c>
    </row>
    <row r="63" spans="2:17" s="9" customFormat="1" ht="19.7" customHeight="1">
      <c r="B63" s="21">
        <v>5</v>
      </c>
      <c r="C63" s="21" t="s">
        <v>4761</v>
      </c>
      <c r="D63" s="21" t="s">
        <v>4761</v>
      </c>
      <c r="E63" s="75" t="s">
        <v>4780</v>
      </c>
      <c r="F63" s="22">
        <v>1</v>
      </c>
      <c r="G63" s="266">
        <v>3900</v>
      </c>
      <c r="H63" s="266">
        <f t="shared" si="1"/>
        <v>3900</v>
      </c>
      <c r="I63" s="167"/>
      <c r="J63" s="30" t="s">
        <v>4781</v>
      </c>
      <c r="K63" s="30" t="s">
        <v>3920</v>
      </c>
      <c r="L63" s="22"/>
      <c r="M63" s="25">
        <v>43986</v>
      </c>
      <c r="N63" s="21"/>
      <c r="O63" s="22"/>
      <c r="P63" s="25">
        <v>44005</v>
      </c>
      <c r="Q63" s="26">
        <v>44005</v>
      </c>
    </row>
    <row r="64" spans="2:17" s="9" customFormat="1" ht="19.7" customHeight="1">
      <c r="B64" s="21"/>
      <c r="C64" s="21"/>
      <c r="D64" s="21"/>
      <c r="E64" s="75"/>
      <c r="F64" s="22"/>
      <c r="G64" s="266">
        <v>0</v>
      </c>
      <c r="H64" s="266">
        <f t="shared" si="1"/>
        <v>0</v>
      </c>
      <c r="I64" s="167"/>
      <c r="J64" s="31"/>
      <c r="K64" s="22"/>
      <c r="L64" s="22"/>
      <c r="M64" s="25"/>
      <c r="N64" s="21"/>
      <c r="O64" s="22"/>
      <c r="P64" s="25"/>
      <c r="Q64" s="26"/>
    </row>
    <row r="65" spans="2:17" s="9" customFormat="1" ht="19.7" customHeight="1">
      <c r="B65" s="21">
        <v>6</v>
      </c>
      <c r="C65" s="21" t="s">
        <v>2233</v>
      </c>
      <c r="D65" s="21" t="s">
        <v>531</v>
      </c>
      <c r="E65" s="75" t="s">
        <v>4782</v>
      </c>
      <c r="F65" s="22">
        <v>2</v>
      </c>
      <c r="G65" s="266">
        <v>3640</v>
      </c>
      <c r="H65" s="266">
        <f t="shared" si="1"/>
        <v>7280</v>
      </c>
      <c r="I65" s="167"/>
      <c r="J65" s="31" t="s">
        <v>882</v>
      </c>
      <c r="K65" s="30" t="s">
        <v>4783</v>
      </c>
      <c r="L65" s="22"/>
      <c r="M65" s="25">
        <v>43986</v>
      </c>
      <c r="N65" s="21"/>
      <c r="O65" s="22"/>
      <c r="P65" s="25">
        <v>43990</v>
      </c>
      <c r="Q65" s="26">
        <v>43990</v>
      </c>
    </row>
    <row r="66" spans="2:17" s="9" customFormat="1" ht="19.7" customHeight="1">
      <c r="B66" s="21">
        <v>6</v>
      </c>
      <c r="C66" s="21" t="s">
        <v>531</v>
      </c>
      <c r="D66" s="21" t="s">
        <v>531</v>
      </c>
      <c r="E66" s="75" t="s">
        <v>4784</v>
      </c>
      <c r="F66" s="22">
        <v>3</v>
      </c>
      <c r="G66" s="266">
        <v>480</v>
      </c>
      <c r="H66" s="266">
        <f t="shared" si="1"/>
        <v>1440</v>
      </c>
      <c r="I66" s="167"/>
      <c r="J66" s="31" t="s">
        <v>680</v>
      </c>
      <c r="K66" s="30" t="s">
        <v>4783</v>
      </c>
      <c r="L66" s="22"/>
      <c r="M66" s="25">
        <v>43986</v>
      </c>
      <c r="N66" s="21"/>
      <c r="O66" s="22"/>
      <c r="P66" s="25">
        <v>43990</v>
      </c>
      <c r="Q66" s="26">
        <v>43990</v>
      </c>
    </row>
    <row r="67" spans="2:17" s="9" customFormat="1" ht="19.7" customHeight="1">
      <c r="B67" s="21">
        <v>6</v>
      </c>
      <c r="C67" s="21" t="s">
        <v>2707</v>
      </c>
      <c r="D67" s="21" t="s">
        <v>531</v>
      </c>
      <c r="E67" s="75" t="s">
        <v>1518</v>
      </c>
      <c r="F67" s="22">
        <v>4</v>
      </c>
      <c r="G67" s="266">
        <v>140</v>
      </c>
      <c r="H67" s="266">
        <f t="shared" si="1"/>
        <v>560</v>
      </c>
      <c r="I67" s="167"/>
      <c r="J67" s="31" t="s">
        <v>1519</v>
      </c>
      <c r="K67" s="30" t="s">
        <v>4783</v>
      </c>
      <c r="L67" s="22"/>
      <c r="M67" s="25">
        <v>43986</v>
      </c>
      <c r="N67" s="21"/>
      <c r="O67" s="22"/>
      <c r="P67" s="25">
        <v>43990</v>
      </c>
      <c r="Q67" s="26">
        <v>43990</v>
      </c>
    </row>
    <row r="68" spans="2:17" s="9" customFormat="1" ht="19.7" customHeight="1">
      <c r="B68" s="21">
        <v>6</v>
      </c>
      <c r="C68" s="21" t="s">
        <v>531</v>
      </c>
      <c r="D68" s="21" t="s">
        <v>531</v>
      </c>
      <c r="E68" s="75" t="s">
        <v>866</v>
      </c>
      <c r="F68" s="22">
        <v>1</v>
      </c>
      <c r="G68" s="266">
        <v>6163</v>
      </c>
      <c r="H68" s="266">
        <f t="shared" si="1"/>
        <v>6163</v>
      </c>
      <c r="I68" s="167"/>
      <c r="J68" s="31" t="s">
        <v>949</v>
      </c>
      <c r="K68" s="30" t="s">
        <v>4783</v>
      </c>
      <c r="L68" s="22"/>
      <c r="M68" s="25">
        <v>43986</v>
      </c>
      <c r="N68" s="21"/>
      <c r="O68" s="22"/>
      <c r="P68" s="25">
        <v>43990</v>
      </c>
      <c r="Q68" s="26">
        <v>43990</v>
      </c>
    </row>
    <row r="69" spans="2:17" s="9" customFormat="1" ht="19.7" customHeight="1">
      <c r="B69" s="21">
        <v>6</v>
      </c>
      <c r="C69" s="21" t="s">
        <v>531</v>
      </c>
      <c r="D69" s="21" t="s">
        <v>531</v>
      </c>
      <c r="E69" s="75" t="s">
        <v>4785</v>
      </c>
      <c r="F69" s="22">
        <v>1</v>
      </c>
      <c r="G69" s="266">
        <v>2547</v>
      </c>
      <c r="H69" s="266">
        <f t="shared" si="1"/>
        <v>2547</v>
      </c>
      <c r="I69" s="167"/>
      <c r="J69" s="31" t="s">
        <v>949</v>
      </c>
      <c r="K69" s="30" t="s">
        <v>4783</v>
      </c>
      <c r="L69" s="22"/>
      <c r="M69" s="25">
        <v>43986</v>
      </c>
      <c r="N69" s="21"/>
      <c r="O69" s="22"/>
      <c r="P69" s="25">
        <v>43990</v>
      </c>
      <c r="Q69" s="26">
        <v>43990</v>
      </c>
    </row>
    <row r="70" spans="2:17" s="9" customFormat="1" ht="19.7" customHeight="1">
      <c r="B70" s="21">
        <v>6</v>
      </c>
      <c r="C70" s="21" t="s">
        <v>531</v>
      </c>
      <c r="D70" s="21" t="s">
        <v>531</v>
      </c>
      <c r="E70" s="75" t="s">
        <v>864</v>
      </c>
      <c r="F70" s="22">
        <v>1</v>
      </c>
      <c r="G70" s="266">
        <v>4570</v>
      </c>
      <c r="H70" s="266">
        <f t="shared" si="1"/>
        <v>4570</v>
      </c>
      <c r="I70" s="167"/>
      <c r="J70" s="31" t="s">
        <v>4786</v>
      </c>
      <c r="K70" s="30" t="s">
        <v>4783</v>
      </c>
      <c r="L70" s="22"/>
      <c r="M70" s="25">
        <v>43986</v>
      </c>
      <c r="N70" s="21"/>
      <c r="O70" s="22"/>
      <c r="P70" s="25">
        <v>43990</v>
      </c>
      <c r="Q70" s="26">
        <v>43990</v>
      </c>
    </row>
    <row r="71" spans="2:17" s="9" customFormat="1" ht="19.7" customHeight="1">
      <c r="B71" s="21">
        <v>6</v>
      </c>
      <c r="C71" s="21" t="s">
        <v>531</v>
      </c>
      <c r="D71" s="21" t="s">
        <v>531</v>
      </c>
      <c r="E71" s="75" t="s">
        <v>868</v>
      </c>
      <c r="F71" s="22">
        <v>1</v>
      </c>
      <c r="G71" s="266">
        <v>3853</v>
      </c>
      <c r="H71" s="266">
        <f t="shared" si="1"/>
        <v>3853</v>
      </c>
      <c r="I71" s="167"/>
      <c r="J71" s="31" t="s">
        <v>4787</v>
      </c>
      <c r="K71" s="30" t="s">
        <v>4783</v>
      </c>
      <c r="L71" s="22"/>
      <c r="M71" s="25">
        <v>43986</v>
      </c>
      <c r="N71" s="21"/>
      <c r="O71" s="22"/>
      <c r="P71" s="25">
        <v>43990</v>
      </c>
      <c r="Q71" s="26">
        <v>43990</v>
      </c>
    </row>
    <row r="72" spans="2:17" s="9" customFormat="1" ht="19.7" customHeight="1">
      <c r="B72" s="21">
        <v>6</v>
      </c>
      <c r="C72" s="21" t="s">
        <v>531</v>
      </c>
      <c r="D72" s="21" t="s">
        <v>531</v>
      </c>
      <c r="E72" s="75" t="s">
        <v>1652</v>
      </c>
      <c r="F72" s="22">
        <v>2</v>
      </c>
      <c r="G72" s="266">
        <v>1232</v>
      </c>
      <c r="H72" s="266">
        <f t="shared" si="1"/>
        <v>2464</v>
      </c>
      <c r="I72" s="167"/>
      <c r="J72" s="31" t="s">
        <v>1437</v>
      </c>
      <c r="K72" s="30" t="s">
        <v>4783</v>
      </c>
      <c r="L72" s="22"/>
      <c r="M72" s="25">
        <v>43986</v>
      </c>
      <c r="N72" s="21"/>
      <c r="O72" s="22"/>
      <c r="P72" s="25">
        <v>43990</v>
      </c>
      <c r="Q72" s="26">
        <v>43990</v>
      </c>
    </row>
    <row r="73" spans="2:17" s="9" customFormat="1" ht="19.7" customHeight="1">
      <c r="B73" s="21">
        <v>6</v>
      </c>
      <c r="C73" s="21" t="s">
        <v>531</v>
      </c>
      <c r="D73" s="21" t="s">
        <v>531</v>
      </c>
      <c r="E73" s="75" t="s">
        <v>4788</v>
      </c>
      <c r="F73" s="22">
        <v>1</v>
      </c>
      <c r="G73" s="266">
        <v>861</v>
      </c>
      <c r="H73" s="266">
        <f t="shared" si="1"/>
        <v>861</v>
      </c>
      <c r="I73" s="167"/>
      <c r="J73" s="31" t="s">
        <v>1265</v>
      </c>
      <c r="K73" s="30" t="s">
        <v>4783</v>
      </c>
      <c r="L73" s="22"/>
      <c r="M73" s="25">
        <v>43986</v>
      </c>
      <c r="N73" s="21"/>
      <c r="O73" s="22"/>
      <c r="P73" s="25">
        <v>43990</v>
      </c>
      <c r="Q73" s="26">
        <v>43990</v>
      </c>
    </row>
    <row r="74" spans="2:17" s="9" customFormat="1" ht="19.7" customHeight="1">
      <c r="B74" s="21">
        <v>6</v>
      </c>
      <c r="C74" s="21" t="s">
        <v>1489</v>
      </c>
      <c r="D74" s="21" t="s">
        <v>531</v>
      </c>
      <c r="E74" s="75" t="s">
        <v>1501</v>
      </c>
      <c r="F74" s="22">
        <v>12</v>
      </c>
      <c r="G74" s="266">
        <v>44</v>
      </c>
      <c r="H74" s="266">
        <f t="shared" si="1"/>
        <v>528</v>
      </c>
      <c r="I74" s="167"/>
      <c r="J74" s="31" t="s">
        <v>1502</v>
      </c>
      <c r="K74" s="30" t="s">
        <v>4783</v>
      </c>
      <c r="L74" s="22"/>
      <c r="M74" s="25">
        <v>43986</v>
      </c>
      <c r="N74" s="21"/>
      <c r="O74" s="22"/>
      <c r="P74" s="25">
        <v>43990</v>
      </c>
      <c r="Q74" s="26">
        <v>43990</v>
      </c>
    </row>
    <row r="75" spans="2:17" s="9" customFormat="1" ht="19.7" customHeight="1">
      <c r="B75" s="21">
        <v>6</v>
      </c>
      <c r="C75" s="21" t="s">
        <v>531</v>
      </c>
      <c r="D75" s="21" t="s">
        <v>531</v>
      </c>
      <c r="E75" s="75" t="s">
        <v>913</v>
      </c>
      <c r="F75" s="22">
        <v>1</v>
      </c>
      <c r="G75" s="266">
        <v>550</v>
      </c>
      <c r="H75" s="266">
        <f>F75*G75</f>
        <v>550</v>
      </c>
      <c r="I75" s="167"/>
      <c r="J75" s="31" t="s">
        <v>3034</v>
      </c>
      <c r="K75" s="30" t="s">
        <v>4783</v>
      </c>
      <c r="L75" s="22"/>
      <c r="M75" s="25">
        <v>43986</v>
      </c>
      <c r="N75" s="21"/>
      <c r="O75" s="22"/>
      <c r="P75" s="25">
        <v>43990</v>
      </c>
      <c r="Q75" s="26">
        <v>43990</v>
      </c>
    </row>
    <row r="76" spans="2:17" s="9" customFormat="1" ht="19.7" customHeight="1">
      <c r="B76" s="21">
        <v>6</v>
      </c>
      <c r="C76" s="21" t="s">
        <v>531</v>
      </c>
      <c r="D76" s="21" t="s">
        <v>531</v>
      </c>
      <c r="E76" s="75" t="s">
        <v>4789</v>
      </c>
      <c r="F76" s="22">
        <v>1</v>
      </c>
      <c r="G76" s="266">
        <v>1636</v>
      </c>
      <c r="H76" s="266">
        <f>F76*G76</f>
        <v>1636</v>
      </c>
      <c r="I76" s="167"/>
      <c r="J76" s="31" t="s">
        <v>4790</v>
      </c>
      <c r="K76" s="30" t="s">
        <v>4783</v>
      </c>
      <c r="L76" s="22"/>
      <c r="M76" s="25">
        <v>43986</v>
      </c>
      <c r="N76" s="21"/>
      <c r="O76" s="22"/>
      <c r="P76" s="25">
        <v>43990</v>
      </c>
      <c r="Q76" s="26">
        <v>43990</v>
      </c>
    </row>
    <row r="77" spans="2:17" s="9" customFormat="1" ht="19.7" customHeight="1">
      <c r="B77" s="21">
        <v>6</v>
      </c>
      <c r="C77" s="21" t="s">
        <v>531</v>
      </c>
      <c r="D77" s="21" t="s">
        <v>531</v>
      </c>
      <c r="E77" s="75" t="s">
        <v>4791</v>
      </c>
      <c r="F77" s="22">
        <v>1</v>
      </c>
      <c r="G77" s="266">
        <v>1788</v>
      </c>
      <c r="H77" s="266">
        <f>F77*G77</f>
        <v>1788</v>
      </c>
      <c r="I77" s="167"/>
      <c r="J77" s="31" t="s">
        <v>4790</v>
      </c>
      <c r="K77" s="30" t="s">
        <v>4783</v>
      </c>
      <c r="L77" s="22"/>
      <c r="M77" s="25">
        <v>43986</v>
      </c>
      <c r="N77" s="21"/>
      <c r="O77" s="22"/>
      <c r="P77" s="25">
        <v>43990</v>
      </c>
      <c r="Q77" s="26">
        <v>43990</v>
      </c>
    </row>
    <row r="78" spans="2:17" s="9" customFormat="1" ht="19.7" customHeight="1">
      <c r="B78" s="21">
        <v>7</v>
      </c>
      <c r="C78" s="21" t="s">
        <v>531</v>
      </c>
      <c r="D78" s="21" t="s">
        <v>531</v>
      </c>
      <c r="E78" s="75" t="s">
        <v>2251</v>
      </c>
      <c r="F78" s="22">
        <v>3</v>
      </c>
      <c r="G78" s="266">
        <v>330</v>
      </c>
      <c r="H78" s="266">
        <f t="shared" si="1"/>
        <v>990</v>
      </c>
      <c r="I78" s="167"/>
      <c r="J78" s="31" t="s">
        <v>4792</v>
      </c>
      <c r="K78" s="30" t="s">
        <v>4783</v>
      </c>
      <c r="L78" s="22"/>
      <c r="M78" s="25">
        <v>43986</v>
      </c>
      <c r="N78" s="21"/>
      <c r="O78" s="22"/>
      <c r="P78" s="25">
        <v>43990</v>
      </c>
      <c r="Q78" s="26">
        <v>43990</v>
      </c>
    </row>
    <row r="79" spans="2:17" s="9" customFormat="1" ht="19.7" customHeight="1">
      <c r="B79" s="21">
        <v>7</v>
      </c>
      <c r="C79" s="21" t="s">
        <v>531</v>
      </c>
      <c r="D79" s="21" t="s">
        <v>531</v>
      </c>
      <c r="E79" s="75" t="s">
        <v>4793</v>
      </c>
      <c r="F79" s="22">
        <v>1</v>
      </c>
      <c r="G79" s="266">
        <v>2830</v>
      </c>
      <c r="H79" s="266">
        <f t="shared" si="1"/>
        <v>2830</v>
      </c>
      <c r="I79" s="167"/>
      <c r="J79" s="31" t="s">
        <v>4794</v>
      </c>
      <c r="K79" s="30" t="s">
        <v>4783</v>
      </c>
      <c r="L79" s="22"/>
      <c r="M79" s="25">
        <v>43986</v>
      </c>
      <c r="N79" s="21"/>
      <c r="O79" s="22"/>
      <c r="P79" s="25">
        <v>43990</v>
      </c>
      <c r="Q79" s="26">
        <v>43990</v>
      </c>
    </row>
    <row r="80" spans="2:17" s="9" customFormat="1" ht="19.7" customHeight="1">
      <c r="B80" s="21">
        <v>6</v>
      </c>
      <c r="C80" s="21" t="s">
        <v>2707</v>
      </c>
      <c r="D80" s="21" t="s">
        <v>531</v>
      </c>
      <c r="E80" s="75" t="s">
        <v>1864</v>
      </c>
      <c r="F80" s="22">
        <v>2</v>
      </c>
      <c r="G80" s="266">
        <v>42</v>
      </c>
      <c r="H80" s="266">
        <f t="shared" si="1"/>
        <v>84</v>
      </c>
      <c r="I80" s="167"/>
      <c r="J80" s="31" t="s">
        <v>1519</v>
      </c>
      <c r="K80" s="30" t="s">
        <v>4783</v>
      </c>
      <c r="L80" s="22"/>
      <c r="M80" s="25">
        <v>43986</v>
      </c>
      <c r="N80" s="21"/>
      <c r="O80" s="22"/>
      <c r="P80" s="25">
        <v>43990</v>
      </c>
      <c r="Q80" s="26">
        <v>43990</v>
      </c>
    </row>
    <row r="81" spans="2:17" s="9" customFormat="1" ht="19.7" customHeight="1">
      <c r="B81" s="21">
        <v>6</v>
      </c>
      <c r="C81" s="21" t="s">
        <v>2707</v>
      </c>
      <c r="D81" s="21" t="s">
        <v>531</v>
      </c>
      <c r="E81" s="75" t="s">
        <v>4795</v>
      </c>
      <c r="F81" s="22">
        <v>1</v>
      </c>
      <c r="G81" s="266">
        <v>20</v>
      </c>
      <c r="H81" s="266">
        <f t="shared" si="1"/>
        <v>20</v>
      </c>
      <c r="I81" s="167"/>
      <c r="J81" s="31" t="s">
        <v>1519</v>
      </c>
      <c r="K81" s="30" t="s">
        <v>4783</v>
      </c>
      <c r="L81" s="22"/>
      <c r="M81" s="25">
        <v>43986</v>
      </c>
      <c r="N81" s="21"/>
      <c r="O81" s="22"/>
      <c r="P81" s="25">
        <v>43990</v>
      </c>
      <c r="Q81" s="26">
        <v>43990</v>
      </c>
    </row>
    <row r="82" spans="2:17" s="9" customFormat="1" ht="19.7" customHeight="1">
      <c r="B82" s="21">
        <v>5</v>
      </c>
      <c r="C82" s="21" t="s">
        <v>531</v>
      </c>
      <c r="D82" s="21" t="s">
        <v>531</v>
      </c>
      <c r="E82" s="75" t="s">
        <v>4796</v>
      </c>
      <c r="F82" s="22">
        <v>1</v>
      </c>
      <c r="G82" s="266">
        <v>9467</v>
      </c>
      <c r="H82" s="266">
        <f t="shared" si="1"/>
        <v>9467</v>
      </c>
      <c r="I82" s="167"/>
      <c r="J82" s="31" t="s">
        <v>4797</v>
      </c>
      <c r="K82" s="30" t="s">
        <v>4783</v>
      </c>
      <c r="L82" s="22"/>
      <c r="M82" s="25">
        <v>43986</v>
      </c>
      <c r="N82" s="21"/>
      <c r="O82" s="22"/>
      <c r="P82" s="861">
        <v>44001</v>
      </c>
      <c r="Q82" s="26">
        <v>44001</v>
      </c>
    </row>
    <row r="83" spans="2:17" s="9" customFormat="1" ht="19.7" customHeight="1">
      <c r="B83" s="21">
        <v>5</v>
      </c>
      <c r="C83" s="21" t="s">
        <v>4798</v>
      </c>
      <c r="D83" s="21" t="s">
        <v>531</v>
      </c>
      <c r="E83" s="75" t="s">
        <v>4799</v>
      </c>
      <c r="F83" s="22">
        <v>1</v>
      </c>
      <c r="G83" s="266">
        <v>23173</v>
      </c>
      <c r="H83" s="266">
        <f t="shared" si="1"/>
        <v>23173</v>
      </c>
      <c r="I83" s="167"/>
      <c r="J83" s="31" t="s">
        <v>4800</v>
      </c>
      <c r="K83" s="30" t="s">
        <v>4783</v>
      </c>
      <c r="L83" s="22"/>
      <c r="M83" s="25">
        <v>43986</v>
      </c>
      <c r="N83" s="21"/>
      <c r="O83" s="22"/>
      <c r="P83" s="25">
        <v>43990</v>
      </c>
      <c r="Q83" s="26">
        <v>43990</v>
      </c>
    </row>
    <row r="84" spans="2:17" s="9" customFormat="1" ht="19.7" customHeight="1">
      <c r="B84" s="21">
        <v>5</v>
      </c>
      <c r="C84" s="21" t="s">
        <v>531</v>
      </c>
      <c r="D84" s="21" t="s">
        <v>531</v>
      </c>
      <c r="E84" s="75" t="s">
        <v>4801</v>
      </c>
      <c r="F84" s="22">
        <v>1</v>
      </c>
      <c r="G84" s="266">
        <v>8920</v>
      </c>
      <c r="H84" s="266">
        <f t="shared" si="1"/>
        <v>8920</v>
      </c>
      <c r="I84" s="167"/>
      <c r="J84" s="31" t="s">
        <v>4797</v>
      </c>
      <c r="K84" s="30" t="s">
        <v>4783</v>
      </c>
      <c r="L84" s="22"/>
      <c r="M84" s="25">
        <v>43986</v>
      </c>
      <c r="N84" s="21"/>
      <c r="O84" s="22"/>
      <c r="P84" s="861">
        <v>44001</v>
      </c>
      <c r="Q84" s="26">
        <v>44001</v>
      </c>
    </row>
    <row r="85" spans="2:17" s="9" customFormat="1" ht="19.7" customHeight="1">
      <c r="B85" s="21">
        <v>5</v>
      </c>
      <c r="C85" s="21" t="s">
        <v>531</v>
      </c>
      <c r="D85" s="21" t="s">
        <v>531</v>
      </c>
      <c r="E85" s="75" t="s">
        <v>4802</v>
      </c>
      <c r="F85" s="22">
        <v>1</v>
      </c>
      <c r="G85" s="266">
        <v>3220</v>
      </c>
      <c r="H85" s="266">
        <f t="shared" si="1"/>
        <v>3220</v>
      </c>
      <c r="I85" s="167"/>
      <c r="J85" s="31" t="s">
        <v>4797</v>
      </c>
      <c r="K85" s="30" t="s">
        <v>4783</v>
      </c>
      <c r="L85" s="22"/>
      <c r="M85" s="25">
        <v>43986</v>
      </c>
      <c r="N85" s="21"/>
      <c r="O85" s="22"/>
      <c r="P85" s="861">
        <v>44001</v>
      </c>
      <c r="Q85" s="26">
        <v>44001</v>
      </c>
    </row>
    <row r="86" spans="2:17" s="9" customFormat="1" ht="19.7" customHeight="1">
      <c r="B86" s="21">
        <v>5</v>
      </c>
      <c r="C86" s="21" t="s">
        <v>531</v>
      </c>
      <c r="D86" s="21" t="s">
        <v>531</v>
      </c>
      <c r="E86" s="75" t="s">
        <v>4803</v>
      </c>
      <c r="F86" s="22">
        <v>11</v>
      </c>
      <c r="G86" s="266">
        <v>59</v>
      </c>
      <c r="H86" s="266">
        <f t="shared" ref="H86:H96" si="2">F86*G86</f>
        <v>649</v>
      </c>
      <c r="I86" s="167"/>
      <c r="J86" s="31" t="s">
        <v>4804</v>
      </c>
      <c r="K86" s="30" t="s">
        <v>4783</v>
      </c>
      <c r="L86" s="22"/>
      <c r="M86" s="25">
        <v>43986</v>
      </c>
      <c r="N86" s="21"/>
      <c r="O86" s="22"/>
      <c r="P86" s="25">
        <v>43990</v>
      </c>
      <c r="Q86" s="26">
        <v>43990</v>
      </c>
    </row>
    <row r="87" spans="2:17" s="9" customFormat="1" ht="19.7" customHeight="1">
      <c r="B87" s="21">
        <v>5</v>
      </c>
      <c r="C87" s="21" t="s">
        <v>531</v>
      </c>
      <c r="D87" s="21" t="s">
        <v>531</v>
      </c>
      <c r="E87" s="75" t="s">
        <v>4805</v>
      </c>
      <c r="F87" s="22">
        <v>1</v>
      </c>
      <c r="G87" s="266">
        <v>88</v>
      </c>
      <c r="H87" s="266">
        <f t="shared" si="2"/>
        <v>88</v>
      </c>
      <c r="I87" s="167"/>
      <c r="J87" s="31" t="s">
        <v>4806</v>
      </c>
      <c r="K87" s="30" t="s">
        <v>4783</v>
      </c>
      <c r="L87" s="22"/>
      <c r="M87" s="25">
        <v>43986</v>
      </c>
      <c r="N87" s="21"/>
      <c r="O87" s="22"/>
      <c r="P87" s="25">
        <v>43990</v>
      </c>
      <c r="Q87" s="26">
        <v>43990</v>
      </c>
    </row>
    <row r="88" spans="2:17" s="9" customFormat="1" ht="19.7" customHeight="1">
      <c r="B88" s="21">
        <v>5</v>
      </c>
      <c r="C88" s="21" t="s">
        <v>531</v>
      </c>
      <c r="D88" s="21" t="s">
        <v>531</v>
      </c>
      <c r="E88" s="75" t="s">
        <v>4807</v>
      </c>
      <c r="F88" s="22">
        <v>1</v>
      </c>
      <c r="G88" s="266">
        <v>840</v>
      </c>
      <c r="H88" s="266">
        <f t="shared" si="2"/>
        <v>840</v>
      </c>
      <c r="I88" s="167"/>
      <c r="J88" s="31" t="s">
        <v>695</v>
      </c>
      <c r="K88" s="30" t="s">
        <v>4783</v>
      </c>
      <c r="L88" s="22"/>
      <c r="M88" s="25">
        <v>43986</v>
      </c>
      <c r="N88" s="21"/>
      <c r="O88" s="22"/>
      <c r="P88" s="25">
        <v>43990</v>
      </c>
      <c r="Q88" s="26">
        <v>43990</v>
      </c>
    </row>
    <row r="89" spans="2:17" s="9" customFormat="1" ht="19.7" customHeight="1">
      <c r="B89" s="21">
        <v>5</v>
      </c>
      <c r="C89" s="21" t="s">
        <v>1458</v>
      </c>
      <c r="D89" s="21" t="s">
        <v>531</v>
      </c>
      <c r="E89" s="75" t="s">
        <v>4808</v>
      </c>
      <c r="F89" s="22">
        <v>16</v>
      </c>
      <c r="G89" s="266">
        <v>42</v>
      </c>
      <c r="H89" s="266">
        <f t="shared" si="2"/>
        <v>672</v>
      </c>
      <c r="I89" s="167"/>
      <c r="J89" s="31" t="s">
        <v>1934</v>
      </c>
      <c r="K89" s="30" t="s">
        <v>4783</v>
      </c>
      <c r="L89" s="22"/>
      <c r="M89" s="25">
        <v>43986</v>
      </c>
      <c r="N89" s="21"/>
      <c r="O89" s="22"/>
      <c r="P89" s="25">
        <v>43990</v>
      </c>
      <c r="Q89" s="26">
        <v>43990</v>
      </c>
    </row>
    <row r="90" spans="2:17" s="9" customFormat="1" ht="19.7" customHeight="1">
      <c r="B90" s="21">
        <v>5</v>
      </c>
      <c r="C90" s="21" t="s">
        <v>531</v>
      </c>
      <c r="D90" s="21" t="s">
        <v>531</v>
      </c>
      <c r="E90" s="75" t="s">
        <v>4809</v>
      </c>
      <c r="F90" s="22">
        <v>1</v>
      </c>
      <c r="G90" s="266">
        <v>340</v>
      </c>
      <c r="H90" s="266">
        <f t="shared" si="2"/>
        <v>340</v>
      </c>
      <c r="I90" s="167"/>
      <c r="J90" s="31" t="s">
        <v>4810</v>
      </c>
      <c r="K90" s="30" t="s">
        <v>4783</v>
      </c>
      <c r="L90" s="22"/>
      <c r="M90" s="25">
        <v>43986</v>
      </c>
      <c r="N90" s="21"/>
      <c r="O90" s="22"/>
      <c r="P90" s="25">
        <v>43990</v>
      </c>
      <c r="Q90" s="26">
        <v>43990</v>
      </c>
    </row>
    <row r="91" spans="2:17" s="9" customFormat="1" ht="19.7" customHeight="1">
      <c r="B91" s="21">
        <v>5</v>
      </c>
      <c r="C91" s="21" t="s">
        <v>1458</v>
      </c>
      <c r="D91" s="21" t="s">
        <v>531</v>
      </c>
      <c r="E91" s="75" t="s">
        <v>4811</v>
      </c>
      <c r="F91" s="22">
        <v>1</v>
      </c>
      <c r="G91" s="266">
        <v>34</v>
      </c>
      <c r="H91" s="266">
        <f t="shared" si="2"/>
        <v>34</v>
      </c>
      <c r="I91" s="167"/>
      <c r="J91" s="31" t="s">
        <v>827</v>
      </c>
      <c r="K91" s="30" t="s">
        <v>4783</v>
      </c>
      <c r="L91" s="22"/>
      <c r="M91" s="25">
        <v>43986</v>
      </c>
      <c r="N91" s="21"/>
      <c r="O91" s="22"/>
      <c r="P91" s="25">
        <v>43990</v>
      </c>
      <c r="Q91" s="26">
        <v>43990</v>
      </c>
    </row>
    <row r="92" spans="2:17" s="9" customFormat="1" ht="19.7" customHeight="1">
      <c r="B92" s="21">
        <v>5</v>
      </c>
      <c r="C92" s="21" t="s">
        <v>531</v>
      </c>
      <c r="D92" s="21" t="s">
        <v>531</v>
      </c>
      <c r="E92" s="75" t="s">
        <v>4812</v>
      </c>
      <c r="F92" s="22">
        <v>1</v>
      </c>
      <c r="G92" s="266">
        <v>220</v>
      </c>
      <c r="H92" s="266">
        <f t="shared" si="2"/>
        <v>220</v>
      </c>
      <c r="I92" s="167"/>
      <c r="J92" s="31" t="s">
        <v>1934</v>
      </c>
      <c r="K92" s="30" t="s">
        <v>4783</v>
      </c>
      <c r="L92" s="22"/>
      <c r="M92" s="25">
        <v>43986</v>
      </c>
      <c r="N92" s="21"/>
      <c r="O92" s="22"/>
      <c r="P92" s="25">
        <v>43990</v>
      </c>
      <c r="Q92" s="26">
        <v>43990</v>
      </c>
    </row>
    <row r="93" spans="2:17" s="9" customFormat="1" ht="19.7" customHeight="1">
      <c r="B93" s="21">
        <v>5</v>
      </c>
      <c r="C93" s="21" t="s">
        <v>531</v>
      </c>
      <c r="D93" s="21" t="s">
        <v>531</v>
      </c>
      <c r="E93" s="75" t="s">
        <v>4813</v>
      </c>
      <c r="F93" s="22">
        <v>2</v>
      </c>
      <c r="G93" s="266">
        <v>85</v>
      </c>
      <c r="H93" s="266">
        <f t="shared" si="2"/>
        <v>170</v>
      </c>
      <c r="I93" s="167"/>
      <c r="J93" s="31" t="s">
        <v>4256</v>
      </c>
      <c r="K93" s="30" t="s">
        <v>4783</v>
      </c>
      <c r="L93" s="22"/>
      <c r="M93" s="25">
        <v>43986</v>
      </c>
      <c r="N93" s="21"/>
      <c r="O93" s="22"/>
      <c r="P93" s="25">
        <v>43990</v>
      </c>
      <c r="Q93" s="26">
        <v>43990</v>
      </c>
    </row>
    <row r="94" spans="2:17" s="9" customFormat="1" ht="19.7" customHeight="1">
      <c r="B94" s="21">
        <v>5</v>
      </c>
      <c r="C94" s="21" t="s">
        <v>4814</v>
      </c>
      <c r="D94" s="21" t="s">
        <v>531</v>
      </c>
      <c r="E94" s="75" t="s">
        <v>4815</v>
      </c>
      <c r="F94" s="22">
        <v>1</v>
      </c>
      <c r="G94" s="266">
        <v>587</v>
      </c>
      <c r="H94" s="266">
        <f t="shared" si="2"/>
        <v>587</v>
      </c>
      <c r="I94" s="167"/>
      <c r="J94" s="31" t="s">
        <v>4816</v>
      </c>
      <c r="K94" s="30" t="s">
        <v>4783</v>
      </c>
      <c r="L94" s="22"/>
      <c r="M94" s="25">
        <v>43986</v>
      </c>
      <c r="N94" s="21"/>
      <c r="O94" s="22"/>
      <c r="P94" s="25">
        <v>43990</v>
      </c>
      <c r="Q94" s="26">
        <v>43990</v>
      </c>
    </row>
    <row r="95" spans="2:17" s="9" customFormat="1" ht="19.7" customHeight="1">
      <c r="B95" s="21"/>
      <c r="C95" s="21"/>
      <c r="D95" s="21"/>
      <c r="E95" s="75"/>
      <c r="F95" s="22"/>
      <c r="G95" s="266">
        <v>0</v>
      </c>
      <c r="H95" s="266">
        <f t="shared" si="2"/>
        <v>0</v>
      </c>
      <c r="I95" s="167"/>
      <c r="J95" s="31"/>
      <c r="K95" s="22"/>
      <c r="L95" s="22"/>
      <c r="M95" s="25"/>
      <c r="N95" s="21"/>
      <c r="O95" s="22"/>
      <c r="P95" s="25"/>
      <c r="Q95" s="26"/>
    </row>
    <row r="96" spans="2:17" s="9" customFormat="1" ht="19.7" customHeight="1">
      <c r="B96" s="21">
        <v>4</v>
      </c>
      <c r="C96" s="21" t="s">
        <v>531</v>
      </c>
      <c r="D96" s="21" t="s">
        <v>531</v>
      </c>
      <c r="E96" s="75" t="s">
        <v>2491</v>
      </c>
      <c r="F96" s="22">
        <v>1</v>
      </c>
      <c r="G96" s="266">
        <v>16800</v>
      </c>
      <c r="H96" s="266">
        <f>F96*G96</f>
        <v>16800</v>
      </c>
      <c r="I96" s="167"/>
      <c r="J96" s="31" t="s">
        <v>4817</v>
      </c>
      <c r="K96" s="30" t="s">
        <v>4783</v>
      </c>
      <c r="L96" s="22"/>
      <c r="M96" s="25">
        <v>43990</v>
      </c>
      <c r="N96" s="21"/>
      <c r="O96" s="22"/>
      <c r="P96" s="25">
        <v>44001</v>
      </c>
      <c r="Q96" s="26">
        <v>44001</v>
      </c>
    </row>
    <row r="97" spans="2:17" s="9" customFormat="1" ht="19.7" customHeight="1">
      <c r="B97" s="21">
        <v>4</v>
      </c>
      <c r="C97" s="21" t="s">
        <v>531</v>
      </c>
      <c r="D97" s="21" t="s">
        <v>531</v>
      </c>
      <c r="E97" s="75" t="s">
        <v>4818</v>
      </c>
      <c r="F97" s="22">
        <v>5</v>
      </c>
      <c r="G97" s="266">
        <v>2500</v>
      </c>
      <c r="H97" s="266">
        <f t="shared" ref="H97:H135" si="3">F97*G97</f>
        <v>12500</v>
      </c>
      <c r="I97" s="167"/>
      <c r="J97" s="31" t="s">
        <v>4819</v>
      </c>
      <c r="K97" s="30" t="s">
        <v>4783</v>
      </c>
      <c r="L97" s="22"/>
      <c r="M97" s="25">
        <v>43990</v>
      </c>
      <c r="N97" s="21"/>
      <c r="O97" s="22"/>
      <c r="P97" s="25">
        <v>44001</v>
      </c>
      <c r="Q97" s="26">
        <v>44001</v>
      </c>
    </row>
    <row r="98" spans="2:17" s="9" customFormat="1" ht="19.7" customHeight="1">
      <c r="B98" s="21">
        <v>4</v>
      </c>
      <c r="C98" s="21" t="s">
        <v>4820</v>
      </c>
      <c r="D98" s="21" t="s">
        <v>531</v>
      </c>
      <c r="E98" s="75" t="s">
        <v>4821</v>
      </c>
      <c r="F98" s="22">
        <v>1</v>
      </c>
      <c r="G98" s="266">
        <v>172</v>
      </c>
      <c r="H98" s="266">
        <f t="shared" si="3"/>
        <v>172</v>
      </c>
      <c r="I98" s="167"/>
      <c r="J98" s="31" t="s">
        <v>4822</v>
      </c>
      <c r="K98" s="30" t="s">
        <v>4783</v>
      </c>
      <c r="L98" s="22"/>
      <c r="M98" s="25">
        <v>43990</v>
      </c>
      <c r="N98" s="21"/>
      <c r="O98" s="22"/>
      <c r="P98" s="60">
        <v>44001</v>
      </c>
      <c r="Q98" s="26">
        <v>44001</v>
      </c>
    </row>
    <row r="99" spans="2:17" s="9" customFormat="1" ht="19.7" customHeight="1">
      <c r="B99" s="21">
        <v>4</v>
      </c>
      <c r="C99" s="21" t="s">
        <v>1458</v>
      </c>
      <c r="D99" s="21" t="s">
        <v>531</v>
      </c>
      <c r="E99" s="75" t="s">
        <v>4823</v>
      </c>
      <c r="F99" s="22">
        <v>2</v>
      </c>
      <c r="G99" s="266">
        <v>52</v>
      </c>
      <c r="H99" s="266">
        <f t="shared" si="3"/>
        <v>104</v>
      </c>
      <c r="I99" s="167"/>
      <c r="J99" s="31" t="s">
        <v>4824</v>
      </c>
      <c r="K99" s="30" t="s">
        <v>4783</v>
      </c>
      <c r="L99" s="22"/>
      <c r="M99" s="25">
        <v>43990</v>
      </c>
      <c r="N99" s="21"/>
      <c r="O99" s="22"/>
      <c r="P99" s="25">
        <v>44001</v>
      </c>
      <c r="Q99" s="26">
        <v>44001</v>
      </c>
    </row>
    <row r="100" spans="2:17" s="9" customFormat="1" ht="19.7" customHeight="1">
      <c r="B100" s="21">
        <v>4</v>
      </c>
      <c r="C100" s="21" t="s">
        <v>1458</v>
      </c>
      <c r="D100" s="21" t="s">
        <v>531</v>
      </c>
      <c r="E100" s="75" t="s">
        <v>4825</v>
      </c>
      <c r="F100" s="22">
        <v>2</v>
      </c>
      <c r="G100" s="266">
        <v>15</v>
      </c>
      <c r="H100" s="266">
        <f t="shared" si="3"/>
        <v>30</v>
      </c>
      <c r="I100" s="167"/>
      <c r="J100" s="31" t="s">
        <v>2678</v>
      </c>
      <c r="K100" s="30" t="s">
        <v>4783</v>
      </c>
      <c r="L100" s="22"/>
      <c r="M100" s="25">
        <v>43990</v>
      </c>
      <c r="N100" s="21"/>
      <c r="O100" s="22"/>
      <c r="P100" s="25">
        <v>44001</v>
      </c>
      <c r="Q100" s="26">
        <v>44001</v>
      </c>
    </row>
    <row r="101" spans="2:17" s="9" customFormat="1" ht="19.7" customHeight="1">
      <c r="B101" s="21">
        <v>4</v>
      </c>
      <c r="C101" s="21" t="s">
        <v>1458</v>
      </c>
      <c r="D101" s="21" t="s">
        <v>531</v>
      </c>
      <c r="E101" s="75" t="s">
        <v>4826</v>
      </c>
      <c r="F101" s="22">
        <v>30</v>
      </c>
      <c r="G101" s="266">
        <v>15</v>
      </c>
      <c r="H101" s="266">
        <f t="shared" si="3"/>
        <v>450</v>
      </c>
      <c r="I101" s="167"/>
      <c r="J101" s="31" t="s">
        <v>2678</v>
      </c>
      <c r="K101" s="30" t="s">
        <v>4783</v>
      </c>
      <c r="L101" s="22"/>
      <c r="M101" s="25">
        <v>43990</v>
      </c>
      <c r="N101" s="21"/>
      <c r="O101" s="22"/>
      <c r="P101" s="25">
        <v>44001</v>
      </c>
      <c r="Q101" s="26">
        <v>44001</v>
      </c>
    </row>
    <row r="102" spans="2:17" s="9" customFormat="1" ht="19.7" customHeight="1">
      <c r="B102" s="21">
        <v>4</v>
      </c>
      <c r="C102" s="21" t="s">
        <v>531</v>
      </c>
      <c r="D102" s="21" t="s">
        <v>531</v>
      </c>
      <c r="E102" s="75" t="s">
        <v>4827</v>
      </c>
      <c r="F102" s="22">
        <v>3</v>
      </c>
      <c r="G102" s="266">
        <v>240</v>
      </c>
      <c r="H102" s="266">
        <f t="shared" si="3"/>
        <v>720</v>
      </c>
      <c r="I102" s="167"/>
      <c r="J102" s="31" t="s">
        <v>695</v>
      </c>
      <c r="K102" s="30" t="s">
        <v>4783</v>
      </c>
      <c r="L102" s="22"/>
      <c r="M102" s="25">
        <v>43990</v>
      </c>
      <c r="N102" s="21"/>
      <c r="O102" s="22"/>
      <c r="P102" s="25">
        <v>44001</v>
      </c>
      <c r="Q102" s="26">
        <v>44001</v>
      </c>
    </row>
    <row r="103" spans="2:17" s="9" customFormat="1" ht="19.7" customHeight="1">
      <c r="B103" s="21">
        <v>4</v>
      </c>
      <c r="C103" s="21" t="s">
        <v>531</v>
      </c>
      <c r="D103" s="21" t="s">
        <v>531</v>
      </c>
      <c r="E103" s="75" t="s">
        <v>4828</v>
      </c>
      <c r="F103" s="22">
        <v>2</v>
      </c>
      <c r="G103" s="266">
        <v>328</v>
      </c>
      <c r="H103" s="266">
        <f t="shared" si="3"/>
        <v>656</v>
      </c>
      <c r="I103" s="167"/>
      <c r="J103" s="31" t="s">
        <v>4829</v>
      </c>
      <c r="K103" s="30" t="s">
        <v>4783</v>
      </c>
      <c r="L103" s="22"/>
      <c r="M103" s="25">
        <v>43990</v>
      </c>
      <c r="N103" s="21"/>
      <c r="O103" s="22"/>
      <c r="P103" s="25">
        <v>44001</v>
      </c>
      <c r="Q103" s="26">
        <v>44001</v>
      </c>
    </row>
    <row r="104" spans="2:17" s="9" customFormat="1" ht="19.7" customHeight="1">
      <c r="B104" s="21">
        <v>4</v>
      </c>
      <c r="C104" s="21" t="s">
        <v>531</v>
      </c>
      <c r="D104" s="21" t="s">
        <v>531</v>
      </c>
      <c r="E104" s="75" t="s">
        <v>4830</v>
      </c>
      <c r="F104" s="22">
        <v>2</v>
      </c>
      <c r="G104" s="266">
        <v>4700</v>
      </c>
      <c r="H104" s="266">
        <f t="shared" si="3"/>
        <v>9400</v>
      </c>
      <c r="I104" s="167"/>
      <c r="J104" s="31" t="s">
        <v>4831</v>
      </c>
      <c r="K104" s="30" t="s">
        <v>4783</v>
      </c>
      <c r="L104" s="22"/>
      <c r="M104" s="25">
        <v>43990</v>
      </c>
      <c r="N104" s="21"/>
      <c r="O104" s="22"/>
      <c r="P104" s="25">
        <v>44001</v>
      </c>
      <c r="Q104" s="26">
        <v>44001</v>
      </c>
    </row>
    <row r="105" spans="2:17" s="9" customFormat="1" ht="19.7" customHeight="1">
      <c r="B105" s="21">
        <v>4</v>
      </c>
      <c r="C105" s="21" t="s">
        <v>531</v>
      </c>
      <c r="D105" s="21" t="s">
        <v>531</v>
      </c>
      <c r="E105" s="75" t="s">
        <v>1907</v>
      </c>
      <c r="F105" s="22">
        <v>1</v>
      </c>
      <c r="G105" s="266">
        <v>17320</v>
      </c>
      <c r="H105" s="266">
        <f t="shared" si="3"/>
        <v>17320</v>
      </c>
      <c r="I105" s="167"/>
      <c r="J105" s="31" t="s">
        <v>4817</v>
      </c>
      <c r="K105" s="30" t="s">
        <v>4783</v>
      </c>
      <c r="L105" s="22"/>
      <c r="M105" s="25">
        <v>43990</v>
      </c>
      <c r="N105" s="21"/>
      <c r="O105" s="22"/>
      <c r="P105" s="25">
        <v>44001</v>
      </c>
      <c r="Q105" s="26">
        <v>44001</v>
      </c>
    </row>
    <row r="106" spans="2:17" s="9" customFormat="1" ht="19.7" customHeight="1">
      <c r="B106" s="21">
        <v>4</v>
      </c>
      <c r="C106" s="21" t="s">
        <v>531</v>
      </c>
      <c r="D106" s="21" t="s">
        <v>531</v>
      </c>
      <c r="E106" s="75" t="s">
        <v>4832</v>
      </c>
      <c r="F106" s="22">
        <v>1</v>
      </c>
      <c r="G106" s="266">
        <v>17320</v>
      </c>
      <c r="H106" s="266">
        <f t="shared" si="3"/>
        <v>17320</v>
      </c>
      <c r="I106" s="167"/>
      <c r="J106" s="31" t="s">
        <v>4817</v>
      </c>
      <c r="K106" s="30" t="s">
        <v>4783</v>
      </c>
      <c r="L106" s="22"/>
      <c r="M106" s="25">
        <v>43990</v>
      </c>
      <c r="N106" s="21"/>
      <c r="O106" s="22"/>
      <c r="P106" s="25">
        <v>44001</v>
      </c>
      <c r="Q106" s="26">
        <v>44001</v>
      </c>
    </row>
    <row r="107" spans="2:17" s="9" customFormat="1" ht="19.7" customHeight="1">
      <c r="B107" s="21">
        <v>4</v>
      </c>
      <c r="C107" s="21" t="s">
        <v>531</v>
      </c>
      <c r="D107" s="21" t="s">
        <v>531</v>
      </c>
      <c r="E107" s="75" t="s">
        <v>4833</v>
      </c>
      <c r="F107" s="22">
        <v>1</v>
      </c>
      <c r="G107" s="266">
        <v>2410</v>
      </c>
      <c r="H107" s="266">
        <f t="shared" si="3"/>
        <v>2410</v>
      </c>
      <c r="I107" s="167"/>
      <c r="J107" s="31" t="s">
        <v>4834</v>
      </c>
      <c r="K107" s="30" t="s">
        <v>4783</v>
      </c>
      <c r="L107" s="22"/>
      <c r="M107" s="25">
        <v>43990</v>
      </c>
      <c r="N107" s="21"/>
      <c r="O107" s="22"/>
      <c r="P107" s="25">
        <v>44001</v>
      </c>
      <c r="Q107" s="26">
        <v>44001</v>
      </c>
    </row>
    <row r="108" spans="2:17" s="9" customFormat="1" ht="19.7" customHeight="1">
      <c r="B108" s="21">
        <v>4</v>
      </c>
      <c r="C108" s="21" t="s">
        <v>531</v>
      </c>
      <c r="D108" s="21" t="s">
        <v>531</v>
      </c>
      <c r="E108" s="75" t="s">
        <v>4835</v>
      </c>
      <c r="F108" s="22">
        <v>2</v>
      </c>
      <c r="G108" s="266">
        <v>870</v>
      </c>
      <c r="H108" s="266">
        <f t="shared" si="3"/>
        <v>1740</v>
      </c>
      <c r="I108" s="167"/>
      <c r="J108" s="31" t="s">
        <v>4836</v>
      </c>
      <c r="K108" s="30" t="s">
        <v>4783</v>
      </c>
      <c r="L108" s="22"/>
      <c r="M108" s="25">
        <v>43990</v>
      </c>
      <c r="N108" s="21"/>
      <c r="O108" s="22"/>
      <c r="P108" s="25">
        <v>44001</v>
      </c>
      <c r="Q108" s="26">
        <v>44001</v>
      </c>
    </row>
    <row r="109" spans="2:17" s="9" customFormat="1" ht="19.7" customHeight="1">
      <c r="B109" s="21">
        <v>4</v>
      </c>
      <c r="C109" s="21" t="s">
        <v>2269</v>
      </c>
      <c r="D109" s="21" t="s">
        <v>531</v>
      </c>
      <c r="E109" s="75" t="s">
        <v>671</v>
      </c>
      <c r="F109" s="22">
        <v>2</v>
      </c>
      <c r="G109" s="266">
        <v>147</v>
      </c>
      <c r="H109" s="266">
        <f t="shared" si="3"/>
        <v>294</v>
      </c>
      <c r="I109" s="167"/>
      <c r="J109" s="31" t="s">
        <v>4837</v>
      </c>
      <c r="K109" s="30" t="s">
        <v>4783</v>
      </c>
      <c r="L109" s="22"/>
      <c r="M109" s="25">
        <v>43990</v>
      </c>
      <c r="N109" s="21"/>
      <c r="O109" s="22"/>
      <c r="P109" s="25">
        <v>44001</v>
      </c>
      <c r="Q109" s="26">
        <v>44001</v>
      </c>
    </row>
    <row r="110" spans="2:17" s="9" customFormat="1" ht="19.7" customHeight="1">
      <c r="B110" s="21">
        <v>4</v>
      </c>
      <c r="C110" s="21" t="s">
        <v>531</v>
      </c>
      <c r="D110" s="21" t="s">
        <v>531</v>
      </c>
      <c r="E110" s="75" t="s">
        <v>4838</v>
      </c>
      <c r="F110" s="22">
        <v>3</v>
      </c>
      <c r="G110" s="266">
        <v>297</v>
      </c>
      <c r="H110" s="266">
        <f t="shared" si="3"/>
        <v>891</v>
      </c>
      <c r="I110" s="167"/>
      <c r="J110" s="31" t="s">
        <v>1460</v>
      </c>
      <c r="K110" s="30" t="s">
        <v>4783</v>
      </c>
      <c r="L110" s="22"/>
      <c r="M110" s="25">
        <v>43990</v>
      </c>
      <c r="N110" s="21"/>
      <c r="O110" s="22"/>
      <c r="P110" s="25">
        <v>44001</v>
      </c>
      <c r="Q110" s="26">
        <v>44001</v>
      </c>
    </row>
    <row r="111" spans="2:17" s="9" customFormat="1" ht="19.7" customHeight="1">
      <c r="B111" s="21">
        <v>4</v>
      </c>
      <c r="C111" s="21" t="s">
        <v>531</v>
      </c>
      <c r="D111" s="21" t="s">
        <v>531</v>
      </c>
      <c r="E111" s="75" t="s">
        <v>1909</v>
      </c>
      <c r="F111" s="22">
        <v>1</v>
      </c>
      <c r="G111" s="266">
        <v>340</v>
      </c>
      <c r="H111" s="266">
        <f t="shared" si="3"/>
        <v>340</v>
      </c>
      <c r="I111" s="167"/>
      <c r="J111" s="31" t="s">
        <v>2490</v>
      </c>
      <c r="K111" s="30" t="s">
        <v>4783</v>
      </c>
      <c r="L111" s="22"/>
      <c r="M111" s="25">
        <v>43990</v>
      </c>
      <c r="N111" s="21"/>
      <c r="O111" s="22"/>
      <c r="P111" s="25">
        <v>44001</v>
      </c>
      <c r="Q111" s="26">
        <v>44001</v>
      </c>
    </row>
    <row r="112" spans="2:17" s="9" customFormat="1" ht="19.7" customHeight="1">
      <c r="B112" s="21">
        <v>4</v>
      </c>
      <c r="C112" s="21" t="s">
        <v>531</v>
      </c>
      <c r="D112" s="21" t="s">
        <v>531</v>
      </c>
      <c r="E112" s="75" t="s">
        <v>4839</v>
      </c>
      <c r="F112" s="22">
        <v>1</v>
      </c>
      <c r="G112" s="266">
        <v>420</v>
      </c>
      <c r="H112" s="266">
        <f t="shared" si="3"/>
        <v>420</v>
      </c>
      <c r="I112" s="167"/>
      <c r="J112" s="31" t="s">
        <v>2490</v>
      </c>
      <c r="K112" s="30" t="s">
        <v>4783</v>
      </c>
      <c r="L112" s="22"/>
      <c r="M112" s="25">
        <v>43990</v>
      </c>
      <c r="N112" s="21"/>
      <c r="O112" s="22"/>
      <c r="P112" s="25">
        <v>44001</v>
      </c>
      <c r="Q112" s="26">
        <v>44001</v>
      </c>
    </row>
    <row r="113" spans="2:17" s="9" customFormat="1" ht="19.7" customHeight="1">
      <c r="B113" s="21">
        <v>4</v>
      </c>
      <c r="C113" s="21" t="s">
        <v>531</v>
      </c>
      <c r="D113" s="21" t="s">
        <v>531</v>
      </c>
      <c r="E113" s="75" t="s">
        <v>4840</v>
      </c>
      <c r="F113" s="22">
        <v>4</v>
      </c>
      <c r="G113" s="266">
        <v>150</v>
      </c>
      <c r="H113" s="266">
        <f t="shared" si="3"/>
        <v>600</v>
      </c>
      <c r="I113" s="167"/>
      <c r="J113" s="31" t="s">
        <v>2490</v>
      </c>
      <c r="K113" s="30" t="s">
        <v>4783</v>
      </c>
      <c r="L113" s="22"/>
      <c r="M113" s="25">
        <v>43990</v>
      </c>
      <c r="N113" s="21"/>
      <c r="O113" s="22"/>
      <c r="P113" s="25">
        <v>44001</v>
      </c>
      <c r="Q113" s="26">
        <v>44001</v>
      </c>
    </row>
    <row r="114" spans="2:17" s="9" customFormat="1" ht="19.7" customHeight="1">
      <c r="B114" s="21">
        <v>7</v>
      </c>
      <c r="C114" s="21" t="s">
        <v>531</v>
      </c>
      <c r="D114" s="21" t="s">
        <v>531</v>
      </c>
      <c r="E114" s="75" t="s">
        <v>4841</v>
      </c>
      <c r="F114" s="22">
        <v>10</v>
      </c>
      <c r="G114" s="266">
        <v>29</v>
      </c>
      <c r="H114" s="266">
        <f t="shared" si="3"/>
        <v>290</v>
      </c>
      <c r="I114" s="167"/>
      <c r="J114" s="31" t="s">
        <v>827</v>
      </c>
      <c r="K114" s="30" t="s">
        <v>4783</v>
      </c>
      <c r="L114" s="22"/>
      <c r="M114" s="25">
        <v>43990</v>
      </c>
      <c r="N114" s="21"/>
      <c r="O114" s="22"/>
      <c r="P114" s="25">
        <v>44001</v>
      </c>
      <c r="Q114" s="26">
        <v>44001</v>
      </c>
    </row>
    <row r="115" spans="2:17" s="9" customFormat="1" ht="19.7" customHeight="1">
      <c r="B115" s="21">
        <v>5</v>
      </c>
      <c r="C115" s="21" t="s">
        <v>531</v>
      </c>
      <c r="D115" s="21" t="s">
        <v>531</v>
      </c>
      <c r="E115" s="75" t="s">
        <v>4842</v>
      </c>
      <c r="F115" s="22">
        <v>1</v>
      </c>
      <c r="G115" s="266">
        <v>23888</v>
      </c>
      <c r="H115" s="266">
        <f t="shared" si="3"/>
        <v>23888</v>
      </c>
      <c r="I115" s="167"/>
      <c r="J115" s="31" t="s">
        <v>4843</v>
      </c>
      <c r="K115" s="30" t="s">
        <v>4783</v>
      </c>
      <c r="L115" s="22"/>
      <c r="M115" s="25">
        <v>43990</v>
      </c>
      <c r="N115" s="21"/>
      <c r="O115" s="22"/>
      <c r="P115" s="25">
        <v>44001</v>
      </c>
      <c r="Q115" s="26">
        <v>44001</v>
      </c>
    </row>
    <row r="116" spans="2:17" s="9" customFormat="1" ht="19.7" customHeight="1">
      <c r="B116" s="21">
        <v>5</v>
      </c>
      <c r="C116" s="21" t="s">
        <v>531</v>
      </c>
      <c r="D116" s="21" t="s">
        <v>531</v>
      </c>
      <c r="E116" s="75" t="s">
        <v>4844</v>
      </c>
      <c r="F116" s="22">
        <v>2</v>
      </c>
      <c r="G116" s="266">
        <v>7110</v>
      </c>
      <c r="H116" s="266">
        <f t="shared" si="3"/>
        <v>14220</v>
      </c>
      <c r="I116" s="167"/>
      <c r="J116" s="31" t="s">
        <v>4845</v>
      </c>
      <c r="K116" s="30" t="s">
        <v>4783</v>
      </c>
      <c r="L116" s="22"/>
      <c r="M116" s="25">
        <v>43990</v>
      </c>
      <c r="N116" s="21"/>
      <c r="O116" s="22"/>
      <c r="P116" s="25">
        <v>44001</v>
      </c>
      <c r="Q116" s="26">
        <v>44001</v>
      </c>
    </row>
    <row r="117" spans="2:17" s="9" customFormat="1" ht="19.7" customHeight="1">
      <c r="B117" s="21">
        <v>5</v>
      </c>
      <c r="C117" s="21" t="s">
        <v>531</v>
      </c>
      <c r="D117" s="21" t="s">
        <v>531</v>
      </c>
      <c r="E117" s="75" t="s">
        <v>4846</v>
      </c>
      <c r="F117" s="22">
        <v>1</v>
      </c>
      <c r="G117" s="266">
        <v>8869</v>
      </c>
      <c r="H117" s="266">
        <f t="shared" si="3"/>
        <v>8869</v>
      </c>
      <c r="I117" s="167"/>
      <c r="J117" s="31" t="s">
        <v>4847</v>
      </c>
      <c r="K117" s="30" t="s">
        <v>4783</v>
      </c>
      <c r="L117" s="22"/>
      <c r="M117" s="25">
        <v>43990</v>
      </c>
      <c r="N117" s="21"/>
      <c r="O117" s="22"/>
      <c r="P117" s="25">
        <v>44001</v>
      </c>
      <c r="Q117" s="26">
        <v>44001</v>
      </c>
    </row>
    <row r="118" spans="2:17" s="9" customFormat="1" ht="19.7" customHeight="1">
      <c r="B118" s="21">
        <v>5</v>
      </c>
      <c r="C118" s="21" t="s">
        <v>531</v>
      </c>
      <c r="D118" s="21" t="s">
        <v>531</v>
      </c>
      <c r="E118" s="75" t="s">
        <v>4848</v>
      </c>
      <c r="F118" s="22">
        <v>1</v>
      </c>
      <c r="G118" s="266">
        <v>1590</v>
      </c>
      <c r="H118" s="266">
        <f t="shared" si="3"/>
        <v>1590</v>
      </c>
      <c r="I118" s="167"/>
      <c r="J118" s="31" t="s">
        <v>4849</v>
      </c>
      <c r="K118" s="30" t="s">
        <v>4783</v>
      </c>
      <c r="L118" s="22"/>
      <c r="M118" s="25">
        <v>43990</v>
      </c>
      <c r="N118" s="21"/>
      <c r="O118" s="22"/>
      <c r="P118" s="25">
        <v>44001</v>
      </c>
      <c r="Q118" s="26">
        <v>44001</v>
      </c>
    </row>
    <row r="119" spans="2:17" s="9" customFormat="1" ht="19.7" customHeight="1">
      <c r="B119" s="21">
        <v>5</v>
      </c>
      <c r="C119" s="21" t="s">
        <v>531</v>
      </c>
      <c r="D119" s="21" t="s">
        <v>531</v>
      </c>
      <c r="E119" s="75" t="s">
        <v>4850</v>
      </c>
      <c r="F119" s="22">
        <v>1</v>
      </c>
      <c r="G119" s="266">
        <v>2100</v>
      </c>
      <c r="H119" s="266">
        <f t="shared" si="3"/>
        <v>2100</v>
      </c>
      <c r="I119" s="167"/>
      <c r="J119" s="31" t="s">
        <v>4851</v>
      </c>
      <c r="K119" s="30" t="s">
        <v>4783</v>
      </c>
      <c r="L119" s="22"/>
      <c r="M119" s="25">
        <v>43990</v>
      </c>
      <c r="N119" s="21"/>
      <c r="O119" s="22"/>
      <c r="P119" s="25">
        <v>44001</v>
      </c>
      <c r="Q119" s="26">
        <v>44001</v>
      </c>
    </row>
    <row r="120" spans="2:17" s="9" customFormat="1" ht="19.7" customHeight="1">
      <c r="B120" s="21">
        <v>5</v>
      </c>
      <c r="C120" s="21" t="s">
        <v>531</v>
      </c>
      <c r="D120" s="21" t="s">
        <v>531</v>
      </c>
      <c r="E120" s="75" t="s">
        <v>4852</v>
      </c>
      <c r="F120" s="22">
        <v>1</v>
      </c>
      <c r="G120" s="266">
        <v>2090</v>
      </c>
      <c r="H120" s="266">
        <f t="shared" si="3"/>
        <v>2090</v>
      </c>
      <c r="I120" s="167"/>
      <c r="J120" s="31" t="s">
        <v>4853</v>
      </c>
      <c r="K120" s="30" t="s">
        <v>4783</v>
      </c>
      <c r="L120" s="22"/>
      <c r="M120" s="25">
        <v>43990</v>
      </c>
      <c r="N120" s="21"/>
      <c r="O120" s="22"/>
      <c r="P120" s="25">
        <v>44001</v>
      </c>
      <c r="Q120" s="26">
        <v>44001</v>
      </c>
    </row>
    <row r="121" spans="2:17" s="9" customFormat="1" ht="19.7" customHeight="1">
      <c r="B121" s="21">
        <v>4</v>
      </c>
      <c r="C121" s="21" t="s">
        <v>531</v>
      </c>
      <c r="D121" s="21" t="s">
        <v>531</v>
      </c>
      <c r="E121" s="75" t="s">
        <v>4854</v>
      </c>
      <c r="F121" s="22">
        <v>1</v>
      </c>
      <c r="G121" s="266">
        <v>3242</v>
      </c>
      <c r="H121" s="266">
        <f t="shared" si="3"/>
        <v>3242</v>
      </c>
      <c r="I121" s="167"/>
      <c r="J121" s="31" t="s">
        <v>4855</v>
      </c>
      <c r="K121" s="30" t="s">
        <v>4783</v>
      </c>
      <c r="L121" s="22"/>
      <c r="M121" s="25">
        <v>43990</v>
      </c>
      <c r="N121" s="21"/>
      <c r="O121" s="22"/>
      <c r="P121" s="25">
        <v>44001</v>
      </c>
      <c r="Q121" s="26">
        <v>44001</v>
      </c>
    </row>
    <row r="122" spans="2:17" s="9" customFormat="1" ht="19.7" customHeight="1">
      <c r="B122" s="21">
        <v>4</v>
      </c>
      <c r="C122" s="21" t="s">
        <v>531</v>
      </c>
      <c r="D122" s="21" t="s">
        <v>531</v>
      </c>
      <c r="E122" s="75" t="s">
        <v>4856</v>
      </c>
      <c r="F122" s="22">
        <v>1</v>
      </c>
      <c r="G122" s="266">
        <v>9966</v>
      </c>
      <c r="H122" s="266">
        <f t="shared" si="3"/>
        <v>9966</v>
      </c>
      <c r="I122" s="167"/>
      <c r="J122" s="31" t="s">
        <v>4857</v>
      </c>
      <c r="K122" s="30" t="s">
        <v>4783</v>
      </c>
      <c r="L122" s="22"/>
      <c r="M122" s="25">
        <v>43990</v>
      </c>
      <c r="N122" s="21"/>
      <c r="O122" s="22"/>
      <c r="P122" s="25">
        <v>44001</v>
      </c>
      <c r="Q122" s="26">
        <v>44001</v>
      </c>
    </row>
    <row r="123" spans="2:17" s="9" customFormat="1" ht="19.7" customHeight="1">
      <c r="B123" s="21">
        <v>4</v>
      </c>
      <c r="C123" s="21" t="s">
        <v>531</v>
      </c>
      <c r="D123" s="21" t="s">
        <v>531</v>
      </c>
      <c r="E123" s="75" t="s">
        <v>4858</v>
      </c>
      <c r="F123" s="22">
        <v>1</v>
      </c>
      <c r="G123" s="266">
        <v>8727</v>
      </c>
      <c r="H123" s="266">
        <f t="shared" si="3"/>
        <v>8727</v>
      </c>
      <c r="I123" s="167"/>
      <c r="J123" s="31" t="s">
        <v>4859</v>
      </c>
      <c r="K123" s="30" t="s">
        <v>4783</v>
      </c>
      <c r="L123" s="22"/>
      <c r="M123" s="25">
        <v>43990</v>
      </c>
      <c r="N123" s="21"/>
      <c r="O123" s="22"/>
      <c r="P123" s="25">
        <v>44001</v>
      </c>
      <c r="Q123" s="26">
        <v>44001</v>
      </c>
    </row>
    <row r="124" spans="2:17" s="9" customFormat="1" ht="19.7" customHeight="1">
      <c r="B124" s="21">
        <v>4</v>
      </c>
      <c r="C124" s="21" t="s">
        <v>531</v>
      </c>
      <c r="D124" s="21" t="s">
        <v>531</v>
      </c>
      <c r="E124" s="75" t="s">
        <v>4860</v>
      </c>
      <c r="F124" s="22">
        <v>1</v>
      </c>
      <c r="G124" s="266">
        <v>5234</v>
      </c>
      <c r="H124" s="266">
        <f t="shared" si="3"/>
        <v>5234</v>
      </c>
      <c r="I124" s="167"/>
      <c r="J124" s="31" t="s">
        <v>4861</v>
      </c>
      <c r="K124" s="30" t="s">
        <v>4783</v>
      </c>
      <c r="L124" s="22"/>
      <c r="M124" s="25">
        <v>43990</v>
      </c>
      <c r="N124" s="21"/>
      <c r="O124" s="22"/>
      <c r="P124" s="25">
        <v>44001</v>
      </c>
      <c r="Q124" s="26">
        <v>44001</v>
      </c>
    </row>
    <row r="125" spans="2:17" s="9" customFormat="1" ht="19.7" customHeight="1">
      <c r="B125" s="21">
        <v>4</v>
      </c>
      <c r="C125" s="21" t="s">
        <v>531</v>
      </c>
      <c r="D125" s="21" t="s">
        <v>531</v>
      </c>
      <c r="E125" s="75" t="s">
        <v>4862</v>
      </c>
      <c r="F125" s="22">
        <v>1</v>
      </c>
      <c r="G125" s="266">
        <v>5294</v>
      </c>
      <c r="H125" s="266">
        <f t="shared" si="3"/>
        <v>5294</v>
      </c>
      <c r="I125" s="167"/>
      <c r="J125" s="31" t="s">
        <v>4863</v>
      </c>
      <c r="K125" s="30" t="s">
        <v>4783</v>
      </c>
      <c r="L125" s="22"/>
      <c r="M125" s="25">
        <v>43990</v>
      </c>
      <c r="N125" s="21"/>
      <c r="O125" s="22"/>
      <c r="P125" s="25">
        <v>44001</v>
      </c>
      <c r="Q125" s="26">
        <v>44001</v>
      </c>
    </row>
    <row r="126" spans="2:17" s="9" customFormat="1" ht="19.7" customHeight="1">
      <c r="B126" s="21">
        <v>4</v>
      </c>
      <c r="C126" s="21" t="s">
        <v>531</v>
      </c>
      <c r="D126" s="21" t="s">
        <v>531</v>
      </c>
      <c r="E126" s="75" t="s">
        <v>4864</v>
      </c>
      <c r="F126" s="22">
        <v>1</v>
      </c>
      <c r="G126" s="266">
        <v>4922</v>
      </c>
      <c r="H126" s="266">
        <f t="shared" si="3"/>
        <v>4922</v>
      </c>
      <c r="I126" s="167"/>
      <c r="J126" s="31" t="s">
        <v>4865</v>
      </c>
      <c r="K126" s="30" t="s">
        <v>4783</v>
      </c>
      <c r="L126" s="22"/>
      <c r="M126" s="25">
        <v>43990</v>
      </c>
      <c r="N126" s="21"/>
      <c r="O126" s="22"/>
      <c r="P126" s="25">
        <v>44001</v>
      </c>
      <c r="Q126" s="26">
        <v>44001</v>
      </c>
    </row>
    <row r="127" spans="2:17" s="9" customFormat="1" ht="19.7" customHeight="1">
      <c r="B127" s="21">
        <v>4</v>
      </c>
      <c r="C127" s="21" t="s">
        <v>531</v>
      </c>
      <c r="D127" s="21" t="s">
        <v>531</v>
      </c>
      <c r="E127" s="75" t="s">
        <v>4866</v>
      </c>
      <c r="F127" s="22">
        <v>1</v>
      </c>
      <c r="G127" s="266">
        <v>2310</v>
      </c>
      <c r="H127" s="266">
        <f t="shared" si="3"/>
        <v>2310</v>
      </c>
      <c r="I127" s="167"/>
      <c r="J127" s="31" t="s">
        <v>4867</v>
      </c>
      <c r="K127" s="30" t="s">
        <v>4783</v>
      </c>
      <c r="L127" s="22"/>
      <c r="M127" s="25">
        <v>43990</v>
      </c>
      <c r="N127" s="21"/>
      <c r="O127" s="22"/>
      <c r="P127" s="25">
        <v>44001</v>
      </c>
      <c r="Q127" s="26">
        <v>44001</v>
      </c>
    </row>
    <row r="128" spans="2:17" s="9" customFormat="1" ht="19.7" customHeight="1">
      <c r="B128" s="21">
        <v>4</v>
      </c>
      <c r="C128" s="21" t="s">
        <v>531</v>
      </c>
      <c r="D128" s="21" t="s">
        <v>531</v>
      </c>
      <c r="E128" s="75" t="s">
        <v>4868</v>
      </c>
      <c r="F128" s="22">
        <v>1</v>
      </c>
      <c r="G128" s="266">
        <v>3646</v>
      </c>
      <c r="H128" s="266">
        <f t="shared" si="3"/>
        <v>3646</v>
      </c>
      <c r="I128" s="167"/>
      <c r="J128" s="31" t="s">
        <v>4869</v>
      </c>
      <c r="K128" s="30" t="s">
        <v>4783</v>
      </c>
      <c r="L128" s="22"/>
      <c r="M128" s="25">
        <v>43990</v>
      </c>
      <c r="N128" s="21"/>
      <c r="O128" s="22"/>
      <c r="P128" s="25">
        <v>44001</v>
      </c>
      <c r="Q128" s="26">
        <v>44001</v>
      </c>
    </row>
    <row r="129" spans="2:17" s="9" customFormat="1" ht="19.7" customHeight="1">
      <c r="B129" s="21">
        <v>4</v>
      </c>
      <c r="C129" s="21" t="s">
        <v>531</v>
      </c>
      <c r="D129" s="21" t="s">
        <v>531</v>
      </c>
      <c r="E129" s="75" t="s">
        <v>4870</v>
      </c>
      <c r="F129" s="22">
        <v>1</v>
      </c>
      <c r="G129" s="266">
        <v>2559</v>
      </c>
      <c r="H129" s="266">
        <f t="shared" si="3"/>
        <v>2559</v>
      </c>
      <c r="I129" s="167"/>
      <c r="J129" s="31" t="s">
        <v>4871</v>
      </c>
      <c r="K129" s="30" t="s">
        <v>4783</v>
      </c>
      <c r="L129" s="22"/>
      <c r="M129" s="25">
        <v>43990</v>
      </c>
      <c r="N129" s="21"/>
      <c r="O129" s="22"/>
      <c r="P129" s="25">
        <v>44001</v>
      </c>
      <c r="Q129" s="26">
        <v>44001</v>
      </c>
    </row>
    <row r="130" spans="2:17" s="9" customFormat="1" ht="19.7" customHeight="1">
      <c r="B130" s="21">
        <v>4</v>
      </c>
      <c r="C130" s="21" t="s">
        <v>531</v>
      </c>
      <c r="D130" s="21" t="s">
        <v>531</v>
      </c>
      <c r="E130" s="75" t="s">
        <v>4872</v>
      </c>
      <c r="F130" s="22">
        <v>1</v>
      </c>
      <c r="G130" s="266">
        <v>12689</v>
      </c>
      <c r="H130" s="266">
        <f t="shared" si="3"/>
        <v>12689</v>
      </c>
      <c r="I130" s="167"/>
      <c r="J130" s="31" t="s">
        <v>4873</v>
      </c>
      <c r="K130" s="30" t="s">
        <v>4783</v>
      </c>
      <c r="L130" s="22"/>
      <c r="M130" s="25">
        <v>43990</v>
      </c>
      <c r="N130" s="21"/>
      <c r="O130" s="22"/>
      <c r="P130" s="25">
        <v>44001</v>
      </c>
      <c r="Q130" s="26">
        <v>44001</v>
      </c>
    </row>
    <row r="131" spans="2:17" s="9" customFormat="1" ht="19.7" customHeight="1">
      <c r="B131" s="21">
        <v>4</v>
      </c>
      <c r="C131" s="21" t="s">
        <v>531</v>
      </c>
      <c r="D131" s="21" t="s">
        <v>531</v>
      </c>
      <c r="E131" s="75" t="s">
        <v>4874</v>
      </c>
      <c r="F131" s="22">
        <v>1</v>
      </c>
      <c r="G131" s="266">
        <v>10534</v>
      </c>
      <c r="H131" s="266">
        <f t="shared" si="3"/>
        <v>10534</v>
      </c>
      <c r="I131" s="167"/>
      <c r="J131" s="31" t="s">
        <v>4875</v>
      </c>
      <c r="K131" s="30" t="s">
        <v>4783</v>
      </c>
      <c r="L131" s="22"/>
      <c r="M131" s="25">
        <v>43990</v>
      </c>
      <c r="N131" s="21"/>
      <c r="O131" s="22"/>
      <c r="P131" s="25">
        <v>44001</v>
      </c>
      <c r="Q131" s="26">
        <v>44001</v>
      </c>
    </row>
    <row r="132" spans="2:17" s="9" customFormat="1" ht="19.7" customHeight="1">
      <c r="B132" s="21">
        <v>4</v>
      </c>
      <c r="C132" s="21" t="s">
        <v>531</v>
      </c>
      <c r="D132" s="21" t="s">
        <v>531</v>
      </c>
      <c r="E132" s="75" t="s">
        <v>4876</v>
      </c>
      <c r="F132" s="22">
        <v>1</v>
      </c>
      <c r="G132" s="266">
        <v>4948</v>
      </c>
      <c r="H132" s="266">
        <f t="shared" si="3"/>
        <v>4948</v>
      </c>
      <c r="I132" s="167"/>
      <c r="J132" s="31" t="s">
        <v>4877</v>
      </c>
      <c r="K132" s="30" t="s">
        <v>4783</v>
      </c>
      <c r="L132" s="22"/>
      <c r="M132" s="25">
        <v>43990</v>
      </c>
      <c r="N132" s="21"/>
      <c r="O132" s="22"/>
      <c r="P132" s="25">
        <v>44001</v>
      </c>
      <c r="Q132" s="26">
        <v>44001</v>
      </c>
    </row>
    <row r="133" spans="2:17" s="9" customFormat="1" ht="19.7" customHeight="1">
      <c r="B133" s="21">
        <v>4</v>
      </c>
      <c r="C133" s="21" t="s">
        <v>531</v>
      </c>
      <c r="D133" s="21" t="s">
        <v>531</v>
      </c>
      <c r="E133" s="75" t="s">
        <v>4878</v>
      </c>
      <c r="F133" s="22">
        <v>1</v>
      </c>
      <c r="G133" s="266">
        <v>5714</v>
      </c>
      <c r="H133" s="266">
        <f t="shared" si="3"/>
        <v>5714</v>
      </c>
      <c r="I133" s="167"/>
      <c r="J133" s="31" t="s">
        <v>4879</v>
      </c>
      <c r="K133" s="30" t="s">
        <v>4783</v>
      </c>
      <c r="L133" s="22"/>
      <c r="M133" s="25">
        <v>43990</v>
      </c>
      <c r="N133" s="21"/>
      <c r="O133" s="22"/>
      <c r="P133" s="25">
        <v>44001</v>
      </c>
      <c r="Q133" s="26">
        <v>44001</v>
      </c>
    </row>
    <row r="134" spans="2:17" s="9" customFormat="1" ht="19.7" customHeight="1">
      <c r="B134" s="21">
        <v>4</v>
      </c>
      <c r="C134" s="21" t="s">
        <v>531</v>
      </c>
      <c r="D134" s="21" t="s">
        <v>531</v>
      </c>
      <c r="E134" s="75" t="s">
        <v>4880</v>
      </c>
      <c r="F134" s="22">
        <v>1</v>
      </c>
      <c r="G134" s="266">
        <v>6325</v>
      </c>
      <c r="H134" s="266">
        <f t="shared" si="3"/>
        <v>6325</v>
      </c>
      <c r="I134" s="167"/>
      <c r="J134" s="31" t="s">
        <v>4881</v>
      </c>
      <c r="K134" s="30" t="s">
        <v>4783</v>
      </c>
      <c r="L134" s="22"/>
      <c r="M134" s="25">
        <v>43990</v>
      </c>
      <c r="N134" s="21"/>
      <c r="O134" s="22"/>
      <c r="P134" s="25">
        <v>44001</v>
      </c>
      <c r="Q134" s="26">
        <v>44001</v>
      </c>
    </row>
    <row r="135" spans="2:17" s="9" customFormat="1" ht="19.7" customHeight="1">
      <c r="B135" s="21">
        <v>4</v>
      </c>
      <c r="C135" s="21" t="s">
        <v>531</v>
      </c>
      <c r="D135" s="21" t="s">
        <v>531</v>
      </c>
      <c r="E135" s="75" t="s">
        <v>4882</v>
      </c>
      <c r="F135" s="22">
        <v>1</v>
      </c>
      <c r="G135" s="266">
        <v>1460</v>
      </c>
      <c r="H135" s="266">
        <f t="shared" si="3"/>
        <v>1460</v>
      </c>
      <c r="I135" s="167"/>
      <c r="J135" s="31" t="s">
        <v>4883</v>
      </c>
      <c r="K135" s="30" t="s">
        <v>4783</v>
      </c>
      <c r="L135" s="22"/>
      <c r="M135" s="25">
        <v>43990</v>
      </c>
      <c r="N135" s="21"/>
      <c r="O135" s="22"/>
      <c r="P135" s="25">
        <v>44001</v>
      </c>
      <c r="Q135" s="26">
        <v>44001</v>
      </c>
    </row>
    <row r="136" spans="2:17" s="9" customFormat="1" ht="19.7" customHeight="1">
      <c r="B136" s="21"/>
      <c r="C136" s="21"/>
      <c r="D136" s="21"/>
      <c r="E136" s="75"/>
      <c r="F136" s="22"/>
      <c r="G136" s="266">
        <v>0</v>
      </c>
      <c r="H136" s="266">
        <f>F136*G136</f>
        <v>0</v>
      </c>
      <c r="I136" s="167"/>
      <c r="J136" s="31"/>
      <c r="K136" s="22"/>
      <c r="L136" s="22"/>
      <c r="M136" s="25"/>
      <c r="N136" s="21"/>
      <c r="O136" s="22"/>
      <c r="P136" s="25"/>
      <c r="Q136" s="26"/>
    </row>
    <row r="137" spans="2:17" s="9" customFormat="1" ht="19.7" customHeight="1">
      <c r="B137" s="21">
        <v>4</v>
      </c>
      <c r="C137" s="21" t="s">
        <v>531</v>
      </c>
      <c r="D137" s="21" t="s">
        <v>531</v>
      </c>
      <c r="E137" s="75" t="s">
        <v>4884</v>
      </c>
      <c r="F137" s="22">
        <v>1</v>
      </c>
      <c r="G137" s="266">
        <v>500</v>
      </c>
      <c r="H137" s="266">
        <f t="shared" ref="H137:H153" si="4">F137*G137</f>
        <v>500</v>
      </c>
      <c r="I137" s="167"/>
      <c r="J137" s="31" t="s">
        <v>4885</v>
      </c>
      <c r="K137" s="30" t="s">
        <v>4886</v>
      </c>
      <c r="L137" s="22"/>
      <c r="M137" s="25">
        <v>43990</v>
      </c>
      <c r="N137" s="21"/>
      <c r="O137" s="32"/>
      <c r="P137" s="25">
        <v>44001</v>
      </c>
      <c r="Q137" s="26">
        <v>44001</v>
      </c>
    </row>
    <row r="138" spans="2:17" s="9" customFormat="1" ht="19.7" customHeight="1">
      <c r="B138" s="21">
        <v>4</v>
      </c>
      <c r="C138" s="21" t="s">
        <v>531</v>
      </c>
      <c r="D138" s="21" t="s">
        <v>531</v>
      </c>
      <c r="E138" s="75" t="s">
        <v>4887</v>
      </c>
      <c r="F138" s="22">
        <v>1</v>
      </c>
      <c r="G138" s="266">
        <v>200</v>
      </c>
      <c r="H138" s="266">
        <f t="shared" si="4"/>
        <v>200</v>
      </c>
      <c r="I138" s="167"/>
      <c r="J138" s="31" t="s">
        <v>695</v>
      </c>
      <c r="K138" s="30" t="s">
        <v>4886</v>
      </c>
      <c r="L138" s="22"/>
      <c r="M138" s="25">
        <v>43990</v>
      </c>
      <c r="N138" s="21"/>
      <c r="O138" s="22"/>
      <c r="P138" s="25">
        <v>44001</v>
      </c>
      <c r="Q138" s="26">
        <v>44001</v>
      </c>
    </row>
    <row r="139" spans="2:17" s="9" customFormat="1" ht="19.7" customHeight="1">
      <c r="B139" s="21">
        <v>4</v>
      </c>
      <c r="C139" s="21" t="s">
        <v>4888</v>
      </c>
      <c r="D139" s="21" t="s">
        <v>531</v>
      </c>
      <c r="E139" s="75" t="s">
        <v>4889</v>
      </c>
      <c r="F139" s="22">
        <v>1</v>
      </c>
      <c r="G139" s="266">
        <v>3788</v>
      </c>
      <c r="H139" s="266">
        <f t="shared" si="4"/>
        <v>3788</v>
      </c>
      <c r="I139" s="167"/>
      <c r="J139" s="31" t="s">
        <v>4890</v>
      </c>
      <c r="K139" s="30" t="s">
        <v>4886</v>
      </c>
      <c r="L139" s="22"/>
      <c r="M139" s="25">
        <v>43990</v>
      </c>
      <c r="N139" s="21"/>
      <c r="O139" s="22"/>
      <c r="P139" s="25">
        <v>44001</v>
      </c>
      <c r="Q139" s="26">
        <v>44001</v>
      </c>
    </row>
    <row r="140" spans="2:17" s="9" customFormat="1" ht="19.7" customHeight="1">
      <c r="B140" s="21">
        <v>5</v>
      </c>
      <c r="C140" s="21" t="s">
        <v>1489</v>
      </c>
      <c r="D140" s="21" t="s">
        <v>531</v>
      </c>
      <c r="E140" s="75" t="s">
        <v>4891</v>
      </c>
      <c r="F140" s="22">
        <v>1</v>
      </c>
      <c r="G140" s="266">
        <v>7841</v>
      </c>
      <c r="H140" s="266">
        <f t="shared" si="4"/>
        <v>7841</v>
      </c>
      <c r="I140" s="167"/>
      <c r="J140" s="31" t="s">
        <v>4892</v>
      </c>
      <c r="K140" s="30" t="s">
        <v>4886</v>
      </c>
      <c r="L140" s="22"/>
      <c r="M140" s="25">
        <v>43990</v>
      </c>
      <c r="N140" s="21"/>
      <c r="O140" s="22"/>
      <c r="P140" s="25">
        <v>44001</v>
      </c>
      <c r="Q140" s="26">
        <v>44001</v>
      </c>
    </row>
    <row r="141" spans="2:17" s="9" customFormat="1" ht="19.7" customHeight="1">
      <c r="B141" s="21">
        <v>5</v>
      </c>
      <c r="C141" s="21" t="s">
        <v>531</v>
      </c>
      <c r="D141" s="21" t="s">
        <v>531</v>
      </c>
      <c r="E141" s="75" t="s">
        <v>4893</v>
      </c>
      <c r="F141" s="22">
        <v>1</v>
      </c>
      <c r="G141" s="266">
        <v>1890</v>
      </c>
      <c r="H141" s="266">
        <f t="shared" si="4"/>
        <v>1890</v>
      </c>
      <c r="I141" s="167"/>
      <c r="J141" s="31" t="s">
        <v>4894</v>
      </c>
      <c r="K141" s="30" t="s">
        <v>4886</v>
      </c>
      <c r="L141" s="22"/>
      <c r="M141" s="25">
        <v>43990</v>
      </c>
      <c r="N141" s="21"/>
      <c r="O141" s="22"/>
      <c r="P141" s="25">
        <v>44001</v>
      </c>
      <c r="Q141" s="26">
        <v>44001</v>
      </c>
    </row>
    <row r="142" spans="2:17" s="9" customFormat="1" ht="19.7" customHeight="1">
      <c r="B142" s="21">
        <v>5</v>
      </c>
      <c r="C142" s="21" t="s">
        <v>531</v>
      </c>
      <c r="D142" s="21" t="s">
        <v>531</v>
      </c>
      <c r="E142" s="75" t="s">
        <v>4895</v>
      </c>
      <c r="F142" s="22">
        <v>1</v>
      </c>
      <c r="G142" s="266">
        <v>6889</v>
      </c>
      <c r="H142" s="266">
        <f t="shared" si="4"/>
        <v>6889</v>
      </c>
      <c r="I142" s="167"/>
      <c r="J142" s="31" t="s">
        <v>4896</v>
      </c>
      <c r="K142" s="30" t="s">
        <v>4886</v>
      </c>
      <c r="L142" s="22"/>
      <c r="M142" s="25">
        <v>43990</v>
      </c>
      <c r="N142" s="21"/>
      <c r="O142" s="22"/>
      <c r="P142" s="25">
        <v>44001</v>
      </c>
      <c r="Q142" s="26">
        <v>44001</v>
      </c>
    </row>
    <row r="143" spans="2:17" s="9" customFormat="1" ht="19.7" customHeight="1">
      <c r="B143" s="21">
        <v>5</v>
      </c>
      <c r="C143" s="21" t="s">
        <v>531</v>
      </c>
      <c r="D143" s="21" t="s">
        <v>531</v>
      </c>
      <c r="E143" s="75" t="s">
        <v>4897</v>
      </c>
      <c r="F143" s="22">
        <v>1</v>
      </c>
      <c r="G143" s="266">
        <v>2050</v>
      </c>
      <c r="H143" s="266">
        <f t="shared" si="4"/>
        <v>2050</v>
      </c>
      <c r="I143" s="167"/>
      <c r="J143" s="31" t="s">
        <v>4898</v>
      </c>
      <c r="K143" s="30" t="s">
        <v>4886</v>
      </c>
      <c r="L143" s="22"/>
      <c r="M143" s="25">
        <v>43990</v>
      </c>
      <c r="N143" s="21"/>
      <c r="O143" s="22"/>
      <c r="P143" s="25">
        <v>44001</v>
      </c>
      <c r="Q143" s="26">
        <v>44001</v>
      </c>
    </row>
    <row r="144" spans="2:17" s="9" customFormat="1" ht="19.7" customHeight="1">
      <c r="B144" s="21">
        <v>5</v>
      </c>
      <c r="C144" s="21" t="s">
        <v>531</v>
      </c>
      <c r="D144" s="21" t="s">
        <v>531</v>
      </c>
      <c r="E144" s="75" t="s">
        <v>4899</v>
      </c>
      <c r="F144" s="22">
        <v>1</v>
      </c>
      <c r="G144" s="266">
        <v>1980</v>
      </c>
      <c r="H144" s="266">
        <f t="shared" si="4"/>
        <v>1980</v>
      </c>
      <c r="I144" s="167"/>
      <c r="J144" s="31" t="s">
        <v>4900</v>
      </c>
      <c r="K144" s="30" t="s">
        <v>4886</v>
      </c>
      <c r="L144" s="22"/>
      <c r="M144" s="25">
        <v>43990</v>
      </c>
      <c r="N144" s="21"/>
      <c r="O144" s="22"/>
      <c r="P144" s="25">
        <v>44001</v>
      </c>
      <c r="Q144" s="26">
        <v>44001</v>
      </c>
    </row>
    <row r="145" spans="2:17" s="9" customFormat="1" ht="19.7" customHeight="1">
      <c r="B145" s="21">
        <v>5</v>
      </c>
      <c r="C145" s="21" t="s">
        <v>531</v>
      </c>
      <c r="D145" s="21" t="s">
        <v>531</v>
      </c>
      <c r="E145" s="75" t="s">
        <v>4901</v>
      </c>
      <c r="F145" s="22">
        <v>1</v>
      </c>
      <c r="G145" s="266">
        <v>1890</v>
      </c>
      <c r="H145" s="266">
        <f t="shared" si="4"/>
        <v>1890</v>
      </c>
      <c r="I145" s="167"/>
      <c r="J145" s="31" t="s">
        <v>4902</v>
      </c>
      <c r="K145" s="30" t="s">
        <v>4886</v>
      </c>
      <c r="L145" s="22"/>
      <c r="M145" s="25">
        <v>43990</v>
      </c>
      <c r="N145" s="21"/>
      <c r="O145" s="22"/>
      <c r="P145" s="25">
        <v>44001</v>
      </c>
      <c r="Q145" s="26">
        <v>44001</v>
      </c>
    </row>
    <row r="146" spans="2:17" s="9" customFormat="1" ht="19.7" customHeight="1">
      <c r="B146" s="21">
        <v>6</v>
      </c>
      <c r="C146" s="21" t="s">
        <v>531</v>
      </c>
      <c r="D146" s="21" t="s">
        <v>531</v>
      </c>
      <c r="E146" s="75" t="s">
        <v>4903</v>
      </c>
      <c r="F146" s="22">
        <v>1</v>
      </c>
      <c r="G146" s="266">
        <v>16780</v>
      </c>
      <c r="H146" s="266">
        <f t="shared" si="4"/>
        <v>16780</v>
      </c>
      <c r="I146" s="167"/>
      <c r="J146" s="31" t="s">
        <v>4904</v>
      </c>
      <c r="K146" s="30" t="s">
        <v>4886</v>
      </c>
      <c r="L146" s="22"/>
      <c r="M146" s="25">
        <v>43990</v>
      </c>
      <c r="N146" s="21"/>
      <c r="O146" s="22"/>
      <c r="P146" s="25">
        <v>44001</v>
      </c>
      <c r="Q146" s="26">
        <v>44001</v>
      </c>
    </row>
    <row r="147" spans="2:17" s="9" customFormat="1" ht="19.7" customHeight="1">
      <c r="B147" s="21">
        <v>7</v>
      </c>
      <c r="C147" s="21" t="s">
        <v>531</v>
      </c>
      <c r="D147" s="21" t="s">
        <v>531</v>
      </c>
      <c r="E147" s="75" t="s">
        <v>4905</v>
      </c>
      <c r="F147" s="22">
        <v>1</v>
      </c>
      <c r="G147" s="266">
        <v>8040</v>
      </c>
      <c r="H147" s="266">
        <f t="shared" si="4"/>
        <v>8040</v>
      </c>
      <c r="I147" s="167"/>
      <c r="J147" s="31" t="s">
        <v>4906</v>
      </c>
      <c r="K147" s="30" t="s">
        <v>4886</v>
      </c>
      <c r="L147" s="22"/>
      <c r="M147" s="25">
        <v>43990</v>
      </c>
      <c r="N147" s="21"/>
      <c r="O147" s="22"/>
      <c r="P147" s="25">
        <v>44001</v>
      </c>
      <c r="Q147" s="26">
        <v>44001</v>
      </c>
    </row>
    <row r="148" spans="2:17" s="9" customFormat="1" ht="19.7" customHeight="1">
      <c r="B148" s="21">
        <v>6</v>
      </c>
      <c r="C148" s="21" t="s">
        <v>531</v>
      </c>
      <c r="D148" s="21" t="s">
        <v>531</v>
      </c>
      <c r="E148" s="75" t="s">
        <v>4907</v>
      </c>
      <c r="F148" s="22">
        <v>1</v>
      </c>
      <c r="G148" s="266">
        <v>5260</v>
      </c>
      <c r="H148" s="266">
        <f t="shared" si="4"/>
        <v>5260</v>
      </c>
      <c r="I148" s="167"/>
      <c r="J148" s="31" t="s">
        <v>4908</v>
      </c>
      <c r="K148" s="30" t="s">
        <v>4886</v>
      </c>
      <c r="L148" s="22"/>
      <c r="M148" s="25">
        <v>43990</v>
      </c>
      <c r="N148" s="21"/>
      <c r="O148" s="22"/>
      <c r="P148" s="25">
        <v>44001</v>
      </c>
      <c r="Q148" s="26">
        <v>44001</v>
      </c>
    </row>
    <row r="149" spans="2:17" s="9" customFormat="1" ht="19.7" customHeight="1">
      <c r="B149" s="21">
        <v>6</v>
      </c>
      <c r="C149" s="21" t="s">
        <v>531</v>
      </c>
      <c r="D149" s="21" t="s">
        <v>531</v>
      </c>
      <c r="E149" s="75" t="s">
        <v>4909</v>
      </c>
      <c r="F149" s="22">
        <v>1</v>
      </c>
      <c r="G149" s="266">
        <v>2220</v>
      </c>
      <c r="H149" s="266">
        <f t="shared" si="4"/>
        <v>2220</v>
      </c>
      <c r="I149" s="167"/>
      <c r="J149" s="31" t="s">
        <v>4910</v>
      </c>
      <c r="K149" s="30" t="s">
        <v>4886</v>
      </c>
      <c r="L149" s="22"/>
      <c r="M149" s="25">
        <v>43990</v>
      </c>
      <c r="N149" s="21"/>
      <c r="O149" s="22"/>
      <c r="P149" s="25">
        <v>44001</v>
      </c>
      <c r="Q149" s="26">
        <v>44001</v>
      </c>
    </row>
    <row r="150" spans="2:17" s="9" customFormat="1" ht="19.7" customHeight="1">
      <c r="B150" s="21">
        <v>6</v>
      </c>
      <c r="C150" s="21" t="s">
        <v>531</v>
      </c>
      <c r="D150" s="21" t="s">
        <v>531</v>
      </c>
      <c r="E150" s="75" t="s">
        <v>4911</v>
      </c>
      <c r="F150" s="22">
        <v>1</v>
      </c>
      <c r="G150" s="266">
        <v>1820</v>
      </c>
      <c r="H150" s="266">
        <f t="shared" si="4"/>
        <v>1820</v>
      </c>
      <c r="I150" s="167"/>
      <c r="J150" s="31" t="s">
        <v>4912</v>
      </c>
      <c r="K150" s="30" t="s">
        <v>4886</v>
      </c>
      <c r="L150" s="22"/>
      <c r="M150" s="25">
        <v>43990</v>
      </c>
      <c r="N150" s="21"/>
      <c r="O150" s="22"/>
      <c r="P150" s="25">
        <v>44001</v>
      </c>
      <c r="Q150" s="26">
        <v>44001</v>
      </c>
    </row>
    <row r="151" spans="2:17" s="9" customFormat="1" ht="19.7" customHeight="1">
      <c r="B151" s="21"/>
      <c r="C151" s="21"/>
      <c r="D151" s="21"/>
      <c r="E151" s="75"/>
      <c r="F151" s="22"/>
      <c r="G151" s="266"/>
      <c r="H151" s="266"/>
      <c r="I151" s="167"/>
      <c r="J151" s="31"/>
      <c r="K151" s="30"/>
      <c r="L151" s="22"/>
      <c r="M151" s="25"/>
      <c r="N151" s="21"/>
      <c r="O151" s="22"/>
      <c r="P151" s="25"/>
      <c r="Q151" s="26"/>
    </row>
    <row r="152" spans="2:17" s="9" customFormat="1" ht="19.7" customHeight="1">
      <c r="B152" s="21">
        <v>4</v>
      </c>
      <c r="C152" s="21" t="s">
        <v>531</v>
      </c>
      <c r="D152" s="21" t="s">
        <v>531</v>
      </c>
      <c r="E152" s="75" t="s">
        <v>4913</v>
      </c>
      <c r="F152" s="22">
        <v>1</v>
      </c>
      <c r="G152" s="266">
        <v>23333</v>
      </c>
      <c r="H152" s="266">
        <f t="shared" si="4"/>
        <v>23333</v>
      </c>
      <c r="I152" s="167"/>
      <c r="J152" s="31" t="s">
        <v>4914</v>
      </c>
      <c r="K152" s="30" t="s">
        <v>4886</v>
      </c>
      <c r="L152" s="22"/>
      <c r="M152" s="25">
        <v>43990</v>
      </c>
      <c r="N152" s="21"/>
      <c r="O152" s="22"/>
      <c r="P152" s="25">
        <v>44001</v>
      </c>
      <c r="Q152" s="26">
        <v>44001</v>
      </c>
    </row>
    <row r="153" spans="2:17" s="9" customFormat="1" ht="19.7" customHeight="1">
      <c r="B153" s="21">
        <v>4</v>
      </c>
      <c r="C153" s="21" t="s">
        <v>531</v>
      </c>
      <c r="D153" s="21" t="s">
        <v>531</v>
      </c>
      <c r="E153" s="75" t="s">
        <v>4915</v>
      </c>
      <c r="F153" s="22">
        <v>1</v>
      </c>
      <c r="G153" s="266">
        <v>11020</v>
      </c>
      <c r="H153" s="266">
        <f t="shared" si="4"/>
        <v>11020</v>
      </c>
      <c r="I153" s="167"/>
      <c r="J153" s="31" t="s">
        <v>4916</v>
      </c>
      <c r="K153" s="30" t="s">
        <v>4886</v>
      </c>
      <c r="L153" s="22"/>
      <c r="M153" s="25">
        <v>43990</v>
      </c>
      <c r="N153" s="21"/>
      <c r="O153" s="22"/>
      <c r="P153" s="25">
        <v>44001</v>
      </c>
      <c r="Q153" s="26">
        <v>44001</v>
      </c>
    </row>
    <row r="154" spans="2:17" s="9" customFormat="1" ht="19.7" customHeight="1">
      <c r="B154" s="21"/>
      <c r="C154" s="21"/>
      <c r="D154" s="21"/>
      <c r="E154" s="75"/>
      <c r="F154" s="22"/>
      <c r="G154" s="266"/>
      <c r="H154" s="266"/>
      <c r="I154" s="167"/>
      <c r="J154" s="31"/>
      <c r="K154" s="30"/>
      <c r="L154" s="22"/>
      <c r="M154" s="25"/>
      <c r="N154" s="21"/>
      <c r="O154" s="22"/>
      <c r="P154" s="25"/>
      <c r="Q154" s="26"/>
    </row>
    <row r="155" spans="2:17" s="9" customFormat="1" ht="19.7" customHeight="1">
      <c r="B155" s="21">
        <v>4</v>
      </c>
      <c r="C155" s="21" t="s">
        <v>1894</v>
      </c>
      <c r="D155" s="21" t="s">
        <v>531</v>
      </c>
      <c r="E155" s="75" t="s">
        <v>4917</v>
      </c>
      <c r="F155" s="22">
        <v>1</v>
      </c>
      <c r="G155" s="266">
        <v>618</v>
      </c>
      <c r="H155" s="266">
        <f>F155*G155</f>
        <v>618</v>
      </c>
      <c r="I155" s="167"/>
      <c r="J155" s="31" t="s">
        <v>4918</v>
      </c>
      <c r="K155" s="30" t="s">
        <v>4886</v>
      </c>
      <c r="L155" s="22"/>
      <c r="M155" s="25">
        <v>43992</v>
      </c>
      <c r="N155" s="21"/>
      <c r="O155" s="22"/>
      <c r="P155" s="25">
        <v>44001</v>
      </c>
      <c r="Q155" s="26">
        <v>44001</v>
      </c>
    </row>
    <row r="156" spans="2:17" s="9" customFormat="1" ht="19.7" customHeight="1">
      <c r="B156" s="21">
        <v>4</v>
      </c>
      <c r="C156" s="21" t="s">
        <v>292</v>
      </c>
      <c r="D156" s="21" t="s">
        <v>531</v>
      </c>
      <c r="E156" s="75" t="s">
        <v>4919</v>
      </c>
      <c r="F156" s="22">
        <v>1</v>
      </c>
      <c r="G156" s="266">
        <v>246</v>
      </c>
      <c r="H156" s="266">
        <f t="shared" ref="H156:H161" si="5">F156*G156</f>
        <v>246</v>
      </c>
      <c r="I156" s="167"/>
      <c r="J156" s="31" t="s">
        <v>4736</v>
      </c>
      <c r="K156" s="30" t="s">
        <v>4886</v>
      </c>
      <c r="L156" s="22"/>
      <c r="M156" s="25">
        <v>43992</v>
      </c>
      <c r="N156" s="21"/>
      <c r="O156" s="22"/>
      <c r="P156" s="25">
        <v>44001</v>
      </c>
      <c r="Q156" s="26">
        <v>44001</v>
      </c>
    </row>
    <row r="157" spans="2:17" s="9" customFormat="1" ht="19.7" customHeight="1">
      <c r="B157" s="21">
        <v>6</v>
      </c>
      <c r="C157" s="21" t="s">
        <v>4920</v>
      </c>
      <c r="D157" s="21" t="s">
        <v>531</v>
      </c>
      <c r="E157" s="75" t="s">
        <v>4921</v>
      </c>
      <c r="F157" s="22">
        <v>1</v>
      </c>
      <c r="G157" s="266">
        <v>948</v>
      </c>
      <c r="H157" s="266">
        <f t="shared" si="5"/>
        <v>948</v>
      </c>
      <c r="I157" s="167"/>
      <c r="J157" s="31" t="s">
        <v>4922</v>
      </c>
      <c r="K157" s="30" t="s">
        <v>4886</v>
      </c>
      <c r="L157" s="22"/>
      <c r="M157" s="25">
        <v>43992</v>
      </c>
      <c r="N157" s="21"/>
      <c r="O157" s="22"/>
      <c r="P157" s="25">
        <v>44001</v>
      </c>
      <c r="Q157" s="26">
        <v>44001</v>
      </c>
    </row>
    <row r="158" spans="2:17" s="9" customFormat="1" ht="19.7" customHeight="1">
      <c r="B158" s="21">
        <v>6</v>
      </c>
      <c r="C158" s="21" t="s">
        <v>4920</v>
      </c>
      <c r="D158" s="21" t="s">
        <v>531</v>
      </c>
      <c r="E158" s="75" t="s">
        <v>4923</v>
      </c>
      <c r="F158" s="22">
        <v>1</v>
      </c>
      <c r="G158" s="266">
        <v>889</v>
      </c>
      <c r="H158" s="266">
        <f t="shared" si="5"/>
        <v>889</v>
      </c>
      <c r="I158" s="167"/>
      <c r="J158" s="31" t="s">
        <v>4922</v>
      </c>
      <c r="K158" s="30" t="s">
        <v>4886</v>
      </c>
      <c r="L158" s="22"/>
      <c r="M158" s="25">
        <v>43992</v>
      </c>
      <c r="N158" s="21"/>
      <c r="O158" s="22"/>
      <c r="P158" s="25">
        <v>44001</v>
      </c>
      <c r="Q158" s="26">
        <v>44001</v>
      </c>
    </row>
    <row r="159" spans="2:17" s="9" customFormat="1" ht="19.7" customHeight="1">
      <c r="B159" s="21">
        <v>6</v>
      </c>
      <c r="C159" s="21" t="s">
        <v>4920</v>
      </c>
      <c r="D159" s="21" t="s">
        <v>531</v>
      </c>
      <c r="E159" s="75" t="s">
        <v>4924</v>
      </c>
      <c r="F159" s="22">
        <v>1</v>
      </c>
      <c r="G159" s="266">
        <v>1034</v>
      </c>
      <c r="H159" s="266">
        <f t="shared" si="5"/>
        <v>1034</v>
      </c>
      <c r="I159" s="167"/>
      <c r="J159" s="31" t="s">
        <v>4922</v>
      </c>
      <c r="K159" s="30" t="s">
        <v>4886</v>
      </c>
      <c r="L159" s="22"/>
      <c r="M159" s="25">
        <v>43992</v>
      </c>
      <c r="N159" s="21"/>
      <c r="O159" s="22"/>
      <c r="P159" s="25">
        <v>44001</v>
      </c>
      <c r="Q159" s="26">
        <v>44001</v>
      </c>
    </row>
    <row r="160" spans="2:17" s="9" customFormat="1" ht="19.7" customHeight="1">
      <c r="B160" s="21">
        <v>6</v>
      </c>
      <c r="C160" s="21" t="s">
        <v>4920</v>
      </c>
      <c r="D160" s="21" t="s">
        <v>531</v>
      </c>
      <c r="E160" s="75" t="s">
        <v>4925</v>
      </c>
      <c r="F160" s="22">
        <v>1</v>
      </c>
      <c r="G160" s="266">
        <v>997</v>
      </c>
      <c r="H160" s="266">
        <f t="shared" si="5"/>
        <v>997</v>
      </c>
      <c r="I160" s="167"/>
      <c r="J160" s="31" t="s">
        <v>4922</v>
      </c>
      <c r="K160" s="30" t="s">
        <v>4886</v>
      </c>
      <c r="L160" s="22"/>
      <c r="M160" s="25">
        <v>43992</v>
      </c>
      <c r="N160" s="21"/>
      <c r="O160" s="22"/>
      <c r="P160" s="25">
        <v>44001</v>
      </c>
      <c r="Q160" s="26">
        <v>44001</v>
      </c>
    </row>
    <row r="161" spans="2:17" s="9" customFormat="1" ht="19.7" customHeight="1">
      <c r="B161" s="21">
        <v>6</v>
      </c>
      <c r="C161" s="21" t="s">
        <v>4920</v>
      </c>
      <c r="D161" s="21" t="s">
        <v>531</v>
      </c>
      <c r="E161" s="75" t="s">
        <v>4926</v>
      </c>
      <c r="F161" s="22">
        <v>1</v>
      </c>
      <c r="G161" s="266">
        <v>948</v>
      </c>
      <c r="H161" s="266">
        <f t="shared" si="5"/>
        <v>948</v>
      </c>
      <c r="I161" s="167"/>
      <c r="J161" s="31" t="s">
        <v>4922</v>
      </c>
      <c r="K161" s="30" t="s">
        <v>4886</v>
      </c>
      <c r="L161" s="22"/>
      <c r="M161" s="25">
        <v>43992</v>
      </c>
      <c r="N161" s="21"/>
      <c r="O161" s="22"/>
      <c r="P161" s="25">
        <v>44001</v>
      </c>
      <c r="Q161" s="26">
        <v>44001</v>
      </c>
    </row>
    <row r="162" spans="2:17" s="9" customFormat="1" ht="19.7" customHeight="1">
      <c r="B162" s="21"/>
      <c r="C162" s="21"/>
      <c r="D162" s="21"/>
      <c r="E162" s="75"/>
      <c r="F162" s="22"/>
      <c r="G162" s="266"/>
      <c r="H162" s="266"/>
      <c r="I162" s="167"/>
      <c r="J162" s="30"/>
      <c r="K162" s="30"/>
      <c r="L162" s="22"/>
      <c r="M162" s="25"/>
      <c r="N162" s="21"/>
      <c r="O162" s="22"/>
      <c r="P162" s="25"/>
      <c r="Q162" s="26"/>
    </row>
    <row r="163" spans="2:17" s="9" customFormat="1" ht="19.7" customHeight="1">
      <c r="B163" s="21">
        <v>7</v>
      </c>
      <c r="C163" s="21" t="s">
        <v>4722</v>
      </c>
      <c r="D163" s="21" t="s">
        <v>531</v>
      </c>
      <c r="E163" s="75" t="s">
        <v>4927</v>
      </c>
      <c r="F163" s="22">
        <v>2</v>
      </c>
      <c r="G163" s="266">
        <v>378</v>
      </c>
      <c r="H163" s="266">
        <f>F163*G163</f>
        <v>756</v>
      </c>
      <c r="I163" s="167"/>
      <c r="J163" s="31" t="s">
        <v>4928</v>
      </c>
      <c r="K163" s="30" t="s">
        <v>4886</v>
      </c>
      <c r="L163" s="22"/>
      <c r="M163" s="25">
        <v>43993</v>
      </c>
      <c r="N163" s="21"/>
      <c r="O163" s="22"/>
      <c r="P163" s="25">
        <v>44001</v>
      </c>
      <c r="Q163" s="26">
        <v>44001</v>
      </c>
    </row>
    <row r="164" spans="2:17" s="9" customFormat="1" ht="19.7" customHeight="1">
      <c r="B164" s="21">
        <v>7</v>
      </c>
      <c r="C164" s="21" t="s">
        <v>4722</v>
      </c>
      <c r="D164" s="21" t="s">
        <v>531</v>
      </c>
      <c r="E164" s="75" t="s">
        <v>4929</v>
      </c>
      <c r="F164" s="22">
        <v>2</v>
      </c>
      <c r="G164" s="266">
        <v>250</v>
      </c>
      <c r="H164" s="266">
        <f>F164*G164</f>
        <v>500</v>
      </c>
      <c r="I164" s="167"/>
      <c r="J164" s="31" t="s">
        <v>4930</v>
      </c>
      <c r="K164" s="30" t="s">
        <v>4886</v>
      </c>
      <c r="L164" s="22"/>
      <c r="M164" s="25">
        <v>43993</v>
      </c>
      <c r="N164" s="21"/>
      <c r="O164" s="22"/>
      <c r="P164" s="25">
        <v>44001</v>
      </c>
      <c r="Q164" s="26">
        <v>44001</v>
      </c>
    </row>
    <row r="165" spans="2:17" s="9" customFormat="1" ht="19.7" customHeight="1">
      <c r="B165" s="21"/>
      <c r="C165" s="21"/>
      <c r="D165" s="21"/>
      <c r="E165" s="75"/>
      <c r="F165" s="22"/>
      <c r="G165" s="266"/>
      <c r="H165" s="266"/>
      <c r="I165" s="167"/>
      <c r="J165" s="31"/>
      <c r="K165" s="22"/>
      <c r="L165" s="22"/>
      <c r="M165" s="25"/>
      <c r="N165" s="21"/>
      <c r="O165" s="22"/>
      <c r="P165" s="25"/>
      <c r="Q165" s="26"/>
    </row>
    <row r="166" spans="2:17" s="9" customFormat="1" ht="19.7" customHeight="1">
      <c r="B166" s="21">
        <v>4</v>
      </c>
      <c r="C166" s="21" t="s">
        <v>531</v>
      </c>
      <c r="D166" s="21" t="s">
        <v>531</v>
      </c>
      <c r="E166" s="75" t="s">
        <v>4931</v>
      </c>
      <c r="F166" s="22">
        <v>1</v>
      </c>
      <c r="G166" s="266">
        <v>2420</v>
      </c>
      <c r="H166" s="266">
        <f>F166*G166</f>
        <v>2420</v>
      </c>
      <c r="I166" s="167"/>
      <c r="J166" s="31" t="s">
        <v>4932</v>
      </c>
      <c r="K166" s="30" t="s">
        <v>4886</v>
      </c>
      <c r="L166" s="22"/>
      <c r="M166" s="25">
        <v>43997</v>
      </c>
      <c r="N166" s="21"/>
      <c r="O166" s="22"/>
      <c r="P166" s="25">
        <v>44001</v>
      </c>
      <c r="Q166" s="26">
        <v>44001</v>
      </c>
    </row>
    <row r="167" spans="2:17" s="9" customFormat="1" ht="19.7" customHeight="1">
      <c r="B167" s="21">
        <v>4</v>
      </c>
      <c r="C167" s="21" t="s">
        <v>531</v>
      </c>
      <c r="D167" s="21" t="s">
        <v>531</v>
      </c>
      <c r="E167" s="75" t="s">
        <v>4933</v>
      </c>
      <c r="F167" s="22">
        <v>50</v>
      </c>
      <c r="G167" s="266">
        <v>14</v>
      </c>
      <c r="H167" s="266">
        <f>F167*G167</f>
        <v>700</v>
      </c>
      <c r="I167" s="167"/>
      <c r="J167" s="31" t="s">
        <v>4934</v>
      </c>
      <c r="K167" s="30" t="s">
        <v>4886</v>
      </c>
      <c r="L167" s="22"/>
      <c r="M167" s="25">
        <v>43997</v>
      </c>
      <c r="N167" s="21"/>
      <c r="O167" s="22"/>
      <c r="P167" s="25">
        <v>44001</v>
      </c>
      <c r="Q167" s="26">
        <v>44001</v>
      </c>
    </row>
    <row r="168" spans="2:17" s="9" customFormat="1" ht="19.7" customHeight="1">
      <c r="B168" s="21">
        <v>4</v>
      </c>
      <c r="C168" s="21" t="s">
        <v>531</v>
      </c>
      <c r="D168" s="21" t="s">
        <v>531</v>
      </c>
      <c r="E168" s="75" t="s">
        <v>4935</v>
      </c>
      <c r="F168" s="22">
        <v>2</v>
      </c>
      <c r="G168" s="266">
        <v>1430</v>
      </c>
      <c r="H168" s="266">
        <f>F168*G168</f>
        <v>2860</v>
      </c>
      <c r="I168" s="167"/>
      <c r="J168" s="31" t="s">
        <v>4936</v>
      </c>
      <c r="K168" s="30" t="s">
        <v>4886</v>
      </c>
      <c r="L168" s="22"/>
      <c r="M168" s="25">
        <v>43997</v>
      </c>
      <c r="N168" s="21"/>
      <c r="O168" s="22"/>
      <c r="P168" s="25">
        <v>44001</v>
      </c>
      <c r="Q168" s="26">
        <v>44001</v>
      </c>
    </row>
    <row r="169" spans="2:17" s="9" customFormat="1" ht="19.7" customHeight="1">
      <c r="B169" s="21">
        <v>5</v>
      </c>
      <c r="C169" s="21" t="s">
        <v>531</v>
      </c>
      <c r="D169" s="21" t="s">
        <v>531</v>
      </c>
      <c r="E169" s="75" t="s">
        <v>4937</v>
      </c>
      <c r="F169" s="22">
        <v>1</v>
      </c>
      <c r="G169" s="266">
        <v>1680</v>
      </c>
      <c r="H169" s="266">
        <f>F169*G169</f>
        <v>1680</v>
      </c>
      <c r="I169" s="167"/>
      <c r="J169" s="31" t="s">
        <v>4938</v>
      </c>
      <c r="K169" s="30" t="s">
        <v>4886</v>
      </c>
      <c r="L169" s="22"/>
      <c r="M169" s="25">
        <v>43997</v>
      </c>
      <c r="N169" s="21"/>
      <c r="O169" s="22"/>
      <c r="P169" s="25">
        <v>44001</v>
      </c>
      <c r="Q169" s="26">
        <v>44001</v>
      </c>
    </row>
    <row r="170" spans="2:17" s="9" customFormat="1" ht="19.7" customHeight="1">
      <c r="B170" s="21"/>
      <c r="C170" s="21"/>
      <c r="D170" s="21"/>
      <c r="E170" s="75"/>
      <c r="F170" s="22"/>
      <c r="G170" s="266"/>
      <c r="H170" s="266"/>
      <c r="I170" s="167"/>
      <c r="J170" s="31"/>
      <c r="K170" s="30"/>
      <c r="L170" s="22"/>
      <c r="M170" s="25"/>
      <c r="N170" s="21"/>
      <c r="O170" s="22"/>
      <c r="P170" s="25"/>
      <c r="Q170" s="26"/>
    </row>
    <row r="171" spans="2:17" s="9" customFormat="1" ht="19.7" customHeight="1">
      <c r="B171" s="21">
        <v>7</v>
      </c>
      <c r="C171" s="21" t="s">
        <v>292</v>
      </c>
      <c r="D171" s="21" t="s">
        <v>531</v>
      </c>
      <c r="E171" s="75" t="s">
        <v>4939</v>
      </c>
      <c r="F171" s="22">
        <v>1</v>
      </c>
      <c r="G171" s="266">
        <v>698</v>
      </c>
      <c r="H171" s="266">
        <f>F171*G171</f>
        <v>698</v>
      </c>
      <c r="I171" s="167"/>
      <c r="J171" s="31" t="s">
        <v>4940</v>
      </c>
      <c r="K171" s="30" t="s">
        <v>4886</v>
      </c>
      <c r="L171" s="22"/>
      <c r="M171" s="25">
        <v>43999</v>
      </c>
      <c r="N171" s="21"/>
      <c r="O171" s="22"/>
      <c r="P171" s="25">
        <v>44001</v>
      </c>
      <c r="Q171" s="26">
        <v>44001</v>
      </c>
    </row>
    <row r="172" spans="2:17" s="9" customFormat="1" ht="19.7" customHeight="1">
      <c r="B172" s="21">
        <v>7</v>
      </c>
      <c r="C172" s="21" t="s">
        <v>531</v>
      </c>
      <c r="D172" s="21" t="s">
        <v>531</v>
      </c>
      <c r="E172" s="75" t="s">
        <v>880</v>
      </c>
      <c r="F172" s="22">
        <v>1</v>
      </c>
      <c r="G172" s="266">
        <v>860</v>
      </c>
      <c r="H172" s="266">
        <f>F172*G172</f>
        <v>860</v>
      </c>
      <c r="I172" s="167"/>
      <c r="J172" s="31" t="s">
        <v>860</v>
      </c>
      <c r="K172" s="30" t="s">
        <v>4886</v>
      </c>
      <c r="L172" s="22"/>
      <c r="M172" s="25">
        <v>43999</v>
      </c>
      <c r="N172" s="21"/>
      <c r="O172" s="22"/>
      <c r="P172" s="25">
        <v>44001</v>
      </c>
      <c r="Q172" s="26">
        <v>44001</v>
      </c>
    </row>
    <row r="173" spans="2:17" s="9" customFormat="1" ht="19.7" customHeight="1">
      <c r="B173" s="21"/>
      <c r="C173" s="21"/>
      <c r="D173" s="21"/>
      <c r="E173" s="75"/>
      <c r="F173" s="22"/>
      <c r="G173" s="266"/>
      <c r="H173" s="266"/>
      <c r="I173" s="167"/>
      <c r="J173" s="31"/>
      <c r="K173" s="30"/>
      <c r="L173" s="22"/>
      <c r="M173" s="25"/>
      <c r="N173" s="21"/>
      <c r="O173" s="22"/>
      <c r="P173" s="25"/>
      <c r="Q173" s="26"/>
    </row>
    <row r="174" spans="2:17" s="9" customFormat="1" ht="19.7" customHeight="1">
      <c r="B174" s="21"/>
      <c r="C174" s="21"/>
      <c r="D174" s="21"/>
      <c r="E174" s="75"/>
      <c r="F174" s="22"/>
      <c r="G174" s="266"/>
      <c r="H174" s="266"/>
      <c r="I174" s="167"/>
      <c r="J174" s="31"/>
      <c r="K174" s="30"/>
      <c r="L174" s="22"/>
      <c r="M174" s="25"/>
      <c r="N174" s="21"/>
      <c r="O174" s="22"/>
      <c r="P174" s="25"/>
      <c r="Q174" s="26"/>
    </row>
    <row r="175" spans="2:17" s="9" customFormat="1" ht="19.7" customHeight="1">
      <c r="B175" s="21"/>
      <c r="C175" s="21"/>
      <c r="D175" s="21"/>
      <c r="E175" s="75"/>
      <c r="F175" s="22"/>
      <c r="G175" s="266"/>
      <c r="H175" s="266"/>
      <c r="I175" s="167"/>
      <c r="J175" s="31"/>
      <c r="K175" s="30"/>
      <c r="L175" s="22"/>
      <c r="M175" s="25"/>
      <c r="N175" s="21"/>
      <c r="O175" s="22"/>
      <c r="P175" s="25"/>
      <c r="Q175" s="26"/>
    </row>
  </sheetData>
  <autoFilter ref="B8:O42" xr:uid="{E831B265-BCA1-4211-A3ED-9BA48B2230C4}"/>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153D0-4F77-4506-B1CB-CDEABDED0261}">
  <sheetPr>
    <tabColor rgb="FF00B050"/>
  </sheetPr>
  <dimension ref="A2:Q63"/>
  <sheetViews>
    <sheetView topLeftCell="A27" zoomScale="85" zoomScaleNormal="85" workbookViewId="0">
      <selection activeCell="E41" sqref="E41"/>
    </sheetView>
  </sheetViews>
  <sheetFormatPr defaultRowHeight="18.75"/>
  <cols>
    <col min="1" max="1" width="11.125" style="8" customWidth="1"/>
    <col min="2" max="2" width="7.375" style="9" customWidth="1"/>
    <col min="3" max="3" width="12.375" style="8" customWidth="1"/>
    <col min="4" max="4" width="12.625" style="8" customWidth="1"/>
    <col min="5" max="5" width="40.5" style="8" customWidth="1"/>
    <col min="6" max="6" width="8.75" style="8" customWidth="1"/>
    <col min="7" max="8" width="9.875" style="8" bestFit="1" customWidth="1"/>
    <col min="9" max="9" width="31.625" style="3" bestFit="1" customWidth="1"/>
    <col min="10" max="10" width="44.75" style="8" customWidth="1"/>
    <col min="11" max="11" width="56.375" style="8" customWidth="1"/>
    <col min="12" max="12" width="6.625" style="9" customWidth="1"/>
    <col min="13" max="13" width="13.75" style="9" customWidth="1"/>
    <col min="14" max="14" width="6.375" style="8" customWidth="1"/>
    <col min="15" max="15" width="21.75" style="3" customWidth="1"/>
    <col min="16" max="16" width="17" style="97" customWidth="1"/>
    <col min="17" max="17" width="15.625" style="97" customWidth="1"/>
    <col min="18" max="256" width="9" style="8"/>
    <col min="257" max="257" width="11.125" style="8" customWidth="1"/>
    <col min="258" max="258" width="7.375" style="8" customWidth="1"/>
    <col min="259" max="259" width="12.375" style="8" customWidth="1"/>
    <col min="260" max="260" width="12.625" style="8" customWidth="1"/>
    <col min="261" max="261" width="40.5" style="8" customWidth="1"/>
    <col min="262" max="262" width="8.75" style="8" customWidth="1"/>
    <col min="263" max="264" width="9.875" style="8" bestFit="1" customWidth="1"/>
    <col min="265" max="265" width="31.625" style="8" bestFit="1" customWidth="1"/>
    <col min="266" max="266" width="44.75" style="8" customWidth="1"/>
    <col min="267" max="267" width="56.375" style="8" customWidth="1"/>
    <col min="268" max="268" width="6.625" style="8" customWidth="1"/>
    <col min="269" max="269" width="13.75" style="8" customWidth="1"/>
    <col min="270" max="270" width="6.375" style="8" customWidth="1"/>
    <col min="271" max="271" width="21.75" style="8" customWidth="1"/>
    <col min="272" max="272" width="17" style="8" customWidth="1"/>
    <col min="273" max="273" width="15.625" style="8" customWidth="1"/>
    <col min="274" max="512" width="9" style="8"/>
    <col min="513" max="513" width="11.125" style="8" customWidth="1"/>
    <col min="514" max="514" width="7.375" style="8" customWidth="1"/>
    <col min="515" max="515" width="12.375" style="8" customWidth="1"/>
    <col min="516" max="516" width="12.625" style="8" customWidth="1"/>
    <col min="517" max="517" width="40.5" style="8" customWidth="1"/>
    <col min="518" max="518" width="8.75" style="8" customWidth="1"/>
    <col min="519" max="520" width="9.875" style="8" bestFit="1" customWidth="1"/>
    <col min="521" max="521" width="31.625" style="8" bestFit="1" customWidth="1"/>
    <col min="522" max="522" width="44.75" style="8" customWidth="1"/>
    <col min="523" max="523" width="56.375" style="8" customWidth="1"/>
    <col min="524" max="524" width="6.625" style="8" customWidth="1"/>
    <col min="525" max="525" width="13.75" style="8" customWidth="1"/>
    <col min="526" max="526" width="6.375" style="8" customWidth="1"/>
    <col min="527" max="527" width="21.75" style="8" customWidth="1"/>
    <col min="528" max="528" width="17" style="8" customWidth="1"/>
    <col min="529" max="529" width="15.625" style="8" customWidth="1"/>
    <col min="530" max="768" width="9" style="8"/>
    <col min="769" max="769" width="11.125" style="8" customWidth="1"/>
    <col min="770" max="770" width="7.375" style="8" customWidth="1"/>
    <col min="771" max="771" width="12.375" style="8" customWidth="1"/>
    <col min="772" max="772" width="12.625" style="8" customWidth="1"/>
    <col min="773" max="773" width="40.5" style="8" customWidth="1"/>
    <col min="774" max="774" width="8.75" style="8" customWidth="1"/>
    <col min="775" max="776" width="9.875" style="8" bestFit="1" customWidth="1"/>
    <col min="777" max="777" width="31.625" style="8" bestFit="1" customWidth="1"/>
    <col min="778" max="778" width="44.75" style="8" customWidth="1"/>
    <col min="779" max="779" width="56.375" style="8" customWidth="1"/>
    <col min="780" max="780" width="6.625" style="8" customWidth="1"/>
    <col min="781" max="781" width="13.75" style="8" customWidth="1"/>
    <col min="782" max="782" width="6.375" style="8" customWidth="1"/>
    <col min="783" max="783" width="21.75" style="8" customWidth="1"/>
    <col min="784" max="784" width="17" style="8" customWidth="1"/>
    <col min="785" max="785" width="15.625" style="8" customWidth="1"/>
    <col min="786" max="1024" width="9" style="8"/>
    <col min="1025" max="1025" width="11.125" style="8" customWidth="1"/>
    <col min="1026" max="1026" width="7.375" style="8" customWidth="1"/>
    <col min="1027" max="1027" width="12.375" style="8" customWidth="1"/>
    <col min="1028" max="1028" width="12.625" style="8" customWidth="1"/>
    <col min="1029" max="1029" width="40.5" style="8" customWidth="1"/>
    <col min="1030" max="1030" width="8.75" style="8" customWidth="1"/>
    <col min="1031" max="1032" width="9.875" style="8" bestFit="1" customWidth="1"/>
    <col min="1033" max="1033" width="31.625" style="8" bestFit="1" customWidth="1"/>
    <col min="1034" max="1034" width="44.75" style="8" customWidth="1"/>
    <col min="1035" max="1035" width="56.375" style="8" customWidth="1"/>
    <col min="1036" max="1036" width="6.625" style="8" customWidth="1"/>
    <col min="1037" max="1037" width="13.75" style="8" customWidth="1"/>
    <col min="1038" max="1038" width="6.375" style="8" customWidth="1"/>
    <col min="1039" max="1039" width="21.75" style="8" customWidth="1"/>
    <col min="1040" max="1040" width="17" style="8" customWidth="1"/>
    <col min="1041" max="1041" width="15.625" style="8" customWidth="1"/>
    <col min="1042" max="1280" width="9" style="8"/>
    <col min="1281" max="1281" width="11.125" style="8" customWidth="1"/>
    <col min="1282" max="1282" width="7.375" style="8" customWidth="1"/>
    <col min="1283" max="1283" width="12.375" style="8" customWidth="1"/>
    <col min="1284" max="1284" width="12.625" style="8" customWidth="1"/>
    <col min="1285" max="1285" width="40.5" style="8" customWidth="1"/>
    <col min="1286" max="1286" width="8.75" style="8" customWidth="1"/>
    <col min="1287" max="1288" width="9.875" style="8" bestFit="1" customWidth="1"/>
    <col min="1289" max="1289" width="31.625" style="8" bestFit="1" customWidth="1"/>
    <col min="1290" max="1290" width="44.75" style="8" customWidth="1"/>
    <col min="1291" max="1291" width="56.375" style="8" customWidth="1"/>
    <col min="1292" max="1292" width="6.625" style="8" customWidth="1"/>
    <col min="1293" max="1293" width="13.75" style="8" customWidth="1"/>
    <col min="1294" max="1294" width="6.375" style="8" customWidth="1"/>
    <col min="1295" max="1295" width="21.75" style="8" customWidth="1"/>
    <col min="1296" max="1296" width="17" style="8" customWidth="1"/>
    <col min="1297" max="1297" width="15.625" style="8" customWidth="1"/>
    <col min="1298" max="1536" width="9" style="8"/>
    <col min="1537" max="1537" width="11.125" style="8" customWidth="1"/>
    <col min="1538" max="1538" width="7.375" style="8" customWidth="1"/>
    <col min="1539" max="1539" width="12.375" style="8" customWidth="1"/>
    <col min="1540" max="1540" width="12.625" style="8" customWidth="1"/>
    <col min="1541" max="1541" width="40.5" style="8" customWidth="1"/>
    <col min="1542" max="1542" width="8.75" style="8" customWidth="1"/>
    <col min="1543" max="1544" width="9.875" style="8" bestFit="1" customWidth="1"/>
    <col min="1545" max="1545" width="31.625" style="8" bestFit="1" customWidth="1"/>
    <col min="1546" max="1546" width="44.75" style="8" customWidth="1"/>
    <col min="1547" max="1547" width="56.375" style="8" customWidth="1"/>
    <col min="1548" max="1548" width="6.625" style="8" customWidth="1"/>
    <col min="1549" max="1549" width="13.75" style="8" customWidth="1"/>
    <col min="1550" max="1550" width="6.375" style="8" customWidth="1"/>
    <col min="1551" max="1551" width="21.75" style="8" customWidth="1"/>
    <col min="1552" max="1552" width="17" style="8" customWidth="1"/>
    <col min="1553" max="1553" width="15.625" style="8" customWidth="1"/>
    <col min="1554" max="1792" width="9" style="8"/>
    <col min="1793" max="1793" width="11.125" style="8" customWidth="1"/>
    <col min="1794" max="1794" width="7.375" style="8" customWidth="1"/>
    <col min="1795" max="1795" width="12.375" style="8" customWidth="1"/>
    <col min="1796" max="1796" width="12.625" style="8" customWidth="1"/>
    <col min="1797" max="1797" width="40.5" style="8" customWidth="1"/>
    <col min="1798" max="1798" width="8.75" style="8" customWidth="1"/>
    <col min="1799" max="1800" width="9.875" style="8" bestFit="1" customWidth="1"/>
    <col min="1801" max="1801" width="31.625" style="8" bestFit="1" customWidth="1"/>
    <col min="1802" max="1802" width="44.75" style="8" customWidth="1"/>
    <col min="1803" max="1803" width="56.375" style="8" customWidth="1"/>
    <col min="1804" max="1804" width="6.625" style="8" customWidth="1"/>
    <col min="1805" max="1805" width="13.75" style="8" customWidth="1"/>
    <col min="1806" max="1806" width="6.375" style="8" customWidth="1"/>
    <col min="1807" max="1807" width="21.75" style="8" customWidth="1"/>
    <col min="1808" max="1808" width="17" style="8" customWidth="1"/>
    <col min="1809" max="1809" width="15.625" style="8" customWidth="1"/>
    <col min="1810" max="2048" width="9" style="8"/>
    <col min="2049" max="2049" width="11.125" style="8" customWidth="1"/>
    <col min="2050" max="2050" width="7.375" style="8" customWidth="1"/>
    <col min="2051" max="2051" width="12.375" style="8" customWidth="1"/>
    <col min="2052" max="2052" width="12.625" style="8" customWidth="1"/>
    <col min="2053" max="2053" width="40.5" style="8" customWidth="1"/>
    <col min="2054" max="2054" width="8.75" style="8" customWidth="1"/>
    <col min="2055" max="2056" width="9.875" style="8" bestFit="1" customWidth="1"/>
    <col min="2057" max="2057" width="31.625" style="8" bestFit="1" customWidth="1"/>
    <col min="2058" max="2058" width="44.75" style="8" customWidth="1"/>
    <col min="2059" max="2059" width="56.375" style="8" customWidth="1"/>
    <col min="2060" max="2060" width="6.625" style="8" customWidth="1"/>
    <col min="2061" max="2061" width="13.75" style="8" customWidth="1"/>
    <col min="2062" max="2062" width="6.375" style="8" customWidth="1"/>
    <col min="2063" max="2063" width="21.75" style="8" customWidth="1"/>
    <col min="2064" max="2064" width="17" style="8" customWidth="1"/>
    <col min="2065" max="2065" width="15.625" style="8" customWidth="1"/>
    <col min="2066" max="2304" width="9" style="8"/>
    <col min="2305" max="2305" width="11.125" style="8" customWidth="1"/>
    <col min="2306" max="2306" width="7.375" style="8" customWidth="1"/>
    <col min="2307" max="2307" width="12.375" style="8" customWidth="1"/>
    <col min="2308" max="2308" width="12.625" style="8" customWidth="1"/>
    <col min="2309" max="2309" width="40.5" style="8" customWidth="1"/>
    <col min="2310" max="2310" width="8.75" style="8" customWidth="1"/>
    <col min="2311" max="2312" width="9.875" style="8" bestFit="1" customWidth="1"/>
    <col min="2313" max="2313" width="31.625" style="8" bestFit="1" customWidth="1"/>
    <col min="2314" max="2314" width="44.75" style="8" customWidth="1"/>
    <col min="2315" max="2315" width="56.375" style="8" customWidth="1"/>
    <col min="2316" max="2316" width="6.625" style="8" customWidth="1"/>
    <col min="2317" max="2317" width="13.75" style="8" customWidth="1"/>
    <col min="2318" max="2318" width="6.375" style="8" customWidth="1"/>
    <col min="2319" max="2319" width="21.75" style="8" customWidth="1"/>
    <col min="2320" max="2320" width="17" style="8" customWidth="1"/>
    <col min="2321" max="2321" width="15.625" style="8" customWidth="1"/>
    <col min="2322" max="2560" width="9" style="8"/>
    <col min="2561" max="2561" width="11.125" style="8" customWidth="1"/>
    <col min="2562" max="2562" width="7.375" style="8" customWidth="1"/>
    <col min="2563" max="2563" width="12.375" style="8" customWidth="1"/>
    <col min="2564" max="2564" width="12.625" style="8" customWidth="1"/>
    <col min="2565" max="2565" width="40.5" style="8" customWidth="1"/>
    <col min="2566" max="2566" width="8.75" style="8" customWidth="1"/>
    <col min="2567" max="2568" width="9.875" style="8" bestFit="1" customWidth="1"/>
    <col min="2569" max="2569" width="31.625" style="8" bestFit="1" customWidth="1"/>
    <col min="2570" max="2570" width="44.75" style="8" customWidth="1"/>
    <col min="2571" max="2571" width="56.375" style="8" customWidth="1"/>
    <col min="2572" max="2572" width="6.625" style="8" customWidth="1"/>
    <col min="2573" max="2573" width="13.75" style="8" customWidth="1"/>
    <col min="2574" max="2574" width="6.375" style="8" customWidth="1"/>
    <col min="2575" max="2575" width="21.75" style="8" customWidth="1"/>
    <col min="2576" max="2576" width="17" style="8" customWidth="1"/>
    <col min="2577" max="2577" width="15.625" style="8" customWidth="1"/>
    <col min="2578" max="2816" width="9" style="8"/>
    <col min="2817" max="2817" width="11.125" style="8" customWidth="1"/>
    <col min="2818" max="2818" width="7.375" style="8" customWidth="1"/>
    <col min="2819" max="2819" width="12.375" style="8" customWidth="1"/>
    <col min="2820" max="2820" width="12.625" style="8" customWidth="1"/>
    <col min="2821" max="2821" width="40.5" style="8" customWidth="1"/>
    <col min="2822" max="2822" width="8.75" style="8" customWidth="1"/>
    <col min="2823" max="2824" width="9.875" style="8" bestFit="1" customWidth="1"/>
    <col min="2825" max="2825" width="31.625" style="8" bestFit="1" customWidth="1"/>
    <col min="2826" max="2826" width="44.75" style="8" customWidth="1"/>
    <col min="2827" max="2827" width="56.375" style="8" customWidth="1"/>
    <col min="2828" max="2828" width="6.625" style="8" customWidth="1"/>
    <col min="2829" max="2829" width="13.75" style="8" customWidth="1"/>
    <col min="2830" max="2830" width="6.375" style="8" customWidth="1"/>
    <col min="2831" max="2831" width="21.75" style="8" customWidth="1"/>
    <col min="2832" max="2832" width="17" style="8" customWidth="1"/>
    <col min="2833" max="2833" width="15.625" style="8" customWidth="1"/>
    <col min="2834" max="3072" width="9" style="8"/>
    <col min="3073" max="3073" width="11.125" style="8" customWidth="1"/>
    <col min="3074" max="3074" width="7.375" style="8" customWidth="1"/>
    <col min="3075" max="3075" width="12.375" style="8" customWidth="1"/>
    <col min="3076" max="3076" width="12.625" style="8" customWidth="1"/>
    <col min="3077" max="3077" width="40.5" style="8" customWidth="1"/>
    <col min="3078" max="3078" width="8.75" style="8" customWidth="1"/>
    <col min="3079" max="3080" width="9.875" style="8" bestFit="1" customWidth="1"/>
    <col min="3081" max="3081" width="31.625" style="8" bestFit="1" customWidth="1"/>
    <col min="3082" max="3082" width="44.75" style="8" customWidth="1"/>
    <col min="3083" max="3083" width="56.375" style="8" customWidth="1"/>
    <col min="3084" max="3084" width="6.625" style="8" customWidth="1"/>
    <col min="3085" max="3085" width="13.75" style="8" customWidth="1"/>
    <col min="3086" max="3086" width="6.375" style="8" customWidth="1"/>
    <col min="3087" max="3087" width="21.75" style="8" customWidth="1"/>
    <col min="3088" max="3088" width="17" style="8" customWidth="1"/>
    <col min="3089" max="3089" width="15.625" style="8" customWidth="1"/>
    <col min="3090" max="3328" width="9" style="8"/>
    <col min="3329" max="3329" width="11.125" style="8" customWidth="1"/>
    <col min="3330" max="3330" width="7.375" style="8" customWidth="1"/>
    <col min="3331" max="3331" width="12.375" style="8" customWidth="1"/>
    <col min="3332" max="3332" width="12.625" style="8" customWidth="1"/>
    <col min="3333" max="3333" width="40.5" style="8" customWidth="1"/>
    <col min="3334" max="3334" width="8.75" style="8" customWidth="1"/>
    <col min="3335" max="3336" width="9.875" style="8" bestFit="1" customWidth="1"/>
    <col min="3337" max="3337" width="31.625" style="8" bestFit="1" customWidth="1"/>
    <col min="3338" max="3338" width="44.75" style="8" customWidth="1"/>
    <col min="3339" max="3339" width="56.375" style="8" customWidth="1"/>
    <col min="3340" max="3340" width="6.625" style="8" customWidth="1"/>
    <col min="3341" max="3341" width="13.75" style="8" customWidth="1"/>
    <col min="3342" max="3342" width="6.375" style="8" customWidth="1"/>
    <col min="3343" max="3343" width="21.75" style="8" customWidth="1"/>
    <col min="3344" max="3344" width="17" style="8" customWidth="1"/>
    <col min="3345" max="3345" width="15.625" style="8" customWidth="1"/>
    <col min="3346" max="3584" width="9" style="8"/>
    <col min="3585" max="3585" width="11.125" style="8" customWidth="1"/>
    <col min="3586" max="3586" width="7.375" style="8" customWidth="1"/>
    <col min="3587" max="3587" width="12.375" style="8" customWidth="1"/>
    <col min="3588" max="3588" width="12.625" style="8" customWidth="1"/>
    <col min="3589" max="3589" width="40.5" style="8" customWidth="1"/>
    <col min="3590" max="3590" width="8.75" style="8" customWidth="1"/>
    <col min="3591" max="3592" width="9.875" style="8" bestFit="1" customWidth="1"/>
    <col min="3593" max="3593" width="31.625" style="8" bestFit="1" customWidth="1"/>
    <col min="3594" max="3594" width="44.75" style="8" customWidth="1"/>
    <col min="3595" max="3595" width="56.375" style="8" customWidth="1"/>
    <col min="3596" max="3596" width="6.625" style="8" customWidth="1"/>
    <col min="3597" max="3597" width="13.75" style="8" customWidth="1"/>
    <col min="3598" max="3598" width="6.375" style="8" customWidth="1"/>
    <col min="3599" max="3599" width="21.75" style="8" customWidth="1"/>
    <col min="3600" max="3600" width="17" style="8" customWidth="1"/>
    <col min="3601" max="3601" width="15.625" style="8" customWidth="1"/>
    <col min="3602" max="3840" width="9" style="8"/>
    <col min="3841" max="3841" width="11.125" style="8" customWidth="1"/>
    <col min="3842" max="3842" width="7.375" style="8" customWidth="1"/>
    <col min="3843" max="3843" width="12.375" style="8" customWidth="1"/>
    <col min="3844" max="3844" width="12.625" style="8" customWidth="1"/>
    <col min="3845" max="3845" width="40.5" style="8" customWidth="1"/>
    <col min="3846" max="3846" width="8.75" style="8" customWidth="1"/>
    <col min="3847" max="3848" width="9.875" style="8" bestFit="1" customWidth="1"/>
    <col min="3849" max="3849" width="31.625" style="8" bestFit="1" customWidth="1"/>
    <col min="3850" max="3850" width="44.75" style="8" customWidth="1"/>
    <col min="3851" max="3851" width="56.375" style="8" customWidth="1"/>
    <col min="3852" max="3852" width="6.625" style="8" customWidth="1"/>
    <col min="3853" max="3853" width="13.75" style="8" customWidth="1"/>
    <col min="3854" max="3854" width="6.375" style="8" customWidth="1"/>
    <col min="3855" max="3855" width="21.75" style="8" customWidth="1"/>
    <col min="3856" max="3856" width="17" style="8" customWidth="1"/>
    <col min="3857" max="3857" width="15.625" style="8" customWidth="1"/>
    <col min="3858" max="4096" width="9" style="8"/>
    <col min="4097" max="4097" width="11.125" style="8" customWidth="1"/>
    <col min="4098" max="4098" width="7.375" style="8" customWidth="1"/>
    <col min="4099" max="4099" width="12.375" style="8" customWidth="1"/>
    <col min="4100" max="4100" width="12.625" style="8" customWidth="1"/>
    <col min="4101" max="4101" width="40.5" style="8" customWidth="1"/>
    <col min="4102" max="4102" width="8.75" style="8" customWidth="1"/>
    <col min="4103" max="4104" width="9.875" style="8" bestFit="1" customWidth="1"/>
    <col min="4105" max="4105" width="31.625" style="8" bestFit="1" customWidth="1"/>
    <col min="4106" max="4106" width="44.75" style="8" customWidth="1"/>
    <col min="4107" max="4107" width="56.375" style="8" customWidth="1"/>
    <col min="4108" max="4108" width="6.625" style="8" customWidth="1"/>
    <col min="4109" max="4109" width="13.75" style="8" customWidth="1"/>
    <col min="4110" max="4110" width="6.375" style="8" customWidth="1"/>
    <col min="4111" max="4111" width="21.75" style="8" customWidth="1"/>
    <col min="4112" max="4112" width="17" style="8" customWidth="1"/>
    <col min="4113" max="4113" width="15.625" style="8" customWidth="1"/>
    <col min="4114" max="4352" width="9" style="8"/>
    <col min="4353" max="4353" width="11.125" style="8" customWidth="1"/>
    <col min="4354" max="4354" width="7.375" style="8" customWidth="1"/>
    <col min="4355" max="4355" width="12.375" style="8" customWidth="1"/>
    <col min="4356" max="4356" width="12.625" style="8" customWidth="1"/>
    <col min="4357" max="4357" width="40.5" style="8" customWidth="1"/>
    <col min="4358" max="4358" width="8.75" style="8" customWidth="1"/>
    <col min="4359" max="4360" width="9.875" style="8" bestFit="1" customWidth="1"/>
    <col min="4361" max="4361" width="31.625" style="8" bestFit="1" customWidth="1"/>
    <col min="4362" max="4362" width="44.75" style="8" customWidth="1"/>
    <col min="4363" max="4363" width="56.375" style="8" customWidth="1"/>
    <col min="4364" max="4364" width="6.625" style="8" customWidth="1"/>
    <col min="4365" max="4365" width="13.75" style="8" customWidth="1"/>
    <col min="4366" max="4366" width="6.375" style="8" customWidth="1"/>
    <col min="4367" max="4367" width="21.75" style="8" customWidth="1"/>
    <col min="4368" max="4368" width="17" style="8" customWidth="1"/>
    <col min="4369" max="4369" width="15.625" style="8" customWidth="1"/>
    <col min="4370" max="4608" width="9" style="8"/>
    <col min="4609" max="4609" width="11.125" style="8" customWidth="1"/>
    <col min="4610" max="4610" width="7.375" style="8" customWidth="1"/>
    <col min="4611" max="4611" width="12.375" style="8" customWidth="1"/>
    <col min="4612" max="4612" width="12.625" style="8" customWidth="1"/>
    <col min="4613" max="4613" width="40.5" style="8" customWidth="1"/>
    <col min="4614" max="4614" width="8.75" style="8" customWidth="1"/>
    <col min="4615" max="4616" width="9.875" style="8" bestFit="1" customWidth="1"/>
    <col min="4617" max="4617" width="31.625" style="8" bestFit="1" customWidth="1"/>
    <col min="4618" max="4618" width="44.75" style="8" customWidth="1"/>
    <col min="4619" max="4619" width="56.375" style="8" customWidth="1"/>
    <col min="4620" max="4620" width="6.625" style="8" customWidth="1"/>
    <col min="4621" max="4621" width="13.75" style="8" customWidth="1"/>
    <col min="4622" max="4622" width="6.375" style="8" customWidth="1"/>
    <col min="4623" max="4623" width="21.75" style="8" customWidth="1"/>
    <col min="4624" max="4624" width="17" style="8" customWidth="1"/>
    <col min="4625" max="4625" width="15.625" style="8" customWidth="1"/>
    <col min="4626" max="4864" width="9" style="8"/>
    <col min="4865" max="4865" width="11.125" style="8" customWidth="1"/>
    <col min="4866" max="4866" width="7.375" style="8" customWidth="1"/>
    <col min="4867" max="4867" width="12.375" style="8" customWidth="1"/>
    <col min="4868" max="4868" width="12.625" style="8" customWidth="1"/>
    <col min="4869" max="4869" width="40.5" style="8" customWidth="1"/>
    <col min="4870" max="4870" width="8.75" style="8" customWidth="1"/>
    <col min="4871" max="4872" width="9.875" style="8" bestFit="1" customWidth="1"/>
    <col min="4873" max="4873" width="31.625" style="8" bestFit="1" customWidth="1"/>
    <col min="4874" max="4874" width="44.75" style="8" customWidth="1"/>
    <col min="4875" max="4875" width="56.375" style="8" customWidth="1"/>
    <col min="4876" max="4876" width="6.625" style="8" customWidth="1"/>
    <col min="4877" max="4877" width="13.75" style="8" customWidth="1"/>
    <col min="4878" max="4878" width="6.375" style="8" customWidth="1"/>
    <col min="4879" max="4879" width="21.75" style="8" customWidth="1"/>
    <col min="4880" max="4880" width="17" style="8" customWidth="1"/>
    <col min="4881" max="4881" width="15.625" style="8" customWidth="1"/>
    <col min="4882" max="5120" width="9" style="8"/>
    <col min="5121" max="5121" width="11.125" style="8" customWidth="1"/>
    <col min="5122" max="5122" width="7.375" style="8" customWidth="1"/>
    <col min="5123" max="5123" width="12.375" style="8" customWidth="1"/>
    <col min="5124" max="5124" width="12.625" style="8" customWidth="1"/>
    <col min="5125" max="5125" width="40.5" style="8" customWidth="1"/>
    <col min="5126" max="5126" width="8.75" style="8" customWidth="1"/>
    <col min="5127" max="5128" width="9.875" style="8" bestFit="1" customWidth="1"/>
    <col min="5129" max="5129" width="31.625" style="8" bestFit="1" customWidth="1"/>
    <col min="5130" max="5130" width="44.75" style="8" customWidth="1"/>
    <col min="5131" max="5131" width="56.375" style="8" customWidth="1"/>
    <col min="5132" max="5132" width="6.625" style="8" customWidth="1"/>
    <col min="5133" max="5133" width="13.75" style="8" customWidth="1"/>
    <col min="5134" max="5134" width="6.375" style="8" customWidth="1"/>
    <col min="5135" max="5135" width="21.75" style="8" customWidth="1"/>
    <col min="5136" max="5136" width="17" style="8" customWidth="1"/>
    <col min="5137" max="5137" width="15.625" style="8" customWidth="1"/>
    <col min="5138" max="5376" width="9" style="8"/>
    <col min="5377" max="5377" width="11.125" style="8" customWidth="1"/>
    <col min="5378" max="5378" width="7.375" style="8" customWidth="1"/>
    <col min="5379" max="5379" width="12.375" style="8" customWidth="1"/>
    <col min="5380" max="5380" width="12.625" style="8" customWidth="1"/>
    <col min="5381" max="5381" width="40.5" style="8" customWidth="1"/>
    <col min="5382" max="5382" width="8.75" style="8" customWidth="1"/>
    <col min="5383" max="5384" width="9.875" style="8" bestFit="1" customWidth="1"/>
    <col min="5385" max="5385" width="31.625" style="8" bestFit="1" customWidth="1"/>
    <col min="5386" max="5386" width="44.75" style="8" customWidth="1"/>
    <col min="5387" max="5387" width="56.375" style="8" customWidth="1"/>
    <col min="5388" max="5388" width="6.625" style="8" customWidth="1"/>
    <col min="5389" max="5389" width="13.75" style="8" customWidth="1"/>
    <col min="5390" max="5390" width="6.375" style="8" customWidth="1"/>
    <col min="5391" max="5391" width="21.75" style="8" customWidth="1"/>
    <col min="5392" max="5392" width="17" style="8" customWidth="1"/>
    <col min="5393" max="5393" width="15.625" style="8" customWidth="1"/>
    <col min="5394" max="5632" width="9" style="8"/>
    <col min="5633" max="5633" width="11.125" style="8" customWidth="1"/>
    <col min="5634" max="5634" width="7.375" style="8" customWidth="1"/>
    <col min="5635" max="5635" width="12.375" style="8" customWidth="1"/>
    <col min="5636" max="5636" width="12.625" style="8" customWidth="1"/>
    <col min="5637" max="5637" width="40.5" style="8" customWidth="1"/>
    <col min="5638" max="5638" width="8.75" style="8" customWidth="1"/>
    <col min="5639" max="5640" width="9.875" style="8" bestFit="1" customWidth="1"/>
    <col min="5641" max="5641" width="31.625" style="8" bestFit="1" customWidth="1"/>
    <col min="5642" max="5642" width="44.75" style="8" customWidth="1"/>
    <col min="5643" max="5643" width="56.375" style="8" customWidth="1"/>
    <col min="5644" max="5644" width="6.625" style="8" customWidth="1"/>
    <col min="5645" max="5645" width="13.75" style="8" customWidth="1"/>
    <col min="5646" max="5646" width="6.375" style="8" customWidth="1"/>
    <col min="5647" max="5647" width="21.75" style="8" customWidth="1"/>
    <col min="5648" max="5648" width="17" style="8" customWidth="1"/>
    <col min="5649" max="5649" width="15.625" style="8" customWidth="1"/>
    <col min="5650" max="5888" width="9" style="8"/>
    <col min="5889" max="5889" width="11.125" style="8" customWidth="1"/>
    <col min="5890" max="5890" width="7.375" style="8" customWidth="1"/>
    <col min="5891" max="5891" width="12.375" style="8" customWidth="1"/>
    <col min="5892" max="5892" width="12.625" style="8" customWidth="1"/>
    <col min="5893" max="5893" width="40.5" style="8" customWidth="1"/>
    <col min="5894" max="5894" width="8.75" style="8" customWidth="1"/>
    <col min="5895" max="5896" width="9.875" style="8" bestFit="1" customWidth="1"/>
    <col min="5897" max="5897" width="31.625" style="8" bestFit="1" customWidth="1"/>
    <col min="5898" max="5898" width="44.75" style="8" customWidth="1"/>
    <col min="5899" max="5899" width="56.375" style="8" customWidth="1"/>
    <col min="5900" max="5900" width="6.625" style="8" customWidth="1"/>
    <col min="5901" max="5901" width="13.75" style="8" customWidth="1"/>
    <col min="5902" max="5902" width="6.375" style="8" customWidth="1"/>
    <col min="5903" max="5903" width="21.75" style="8" customWidth="1"/>
    <col min="5904" max="5904" width="17" style="8" customWidth="1"/>
    <col min="5905" max="5905" width="15.625" style="8" customWidth="1"/>
    <col min="5906" max="6144" width="9" style="8"/>
    <col min="6145" max="6145" width="11.125" style="8" customWidth="1"/>
    <col min="6146" max="6146" width="7.375" style="8" customWidth="1"/>
    <col min="6147" max="6147" width="12.375" style="8" customWidth="1"/>
    <col min="6148" max="6148" width="12.625" style="8" customWidth="1"/>
    <col min="6149" max="6149" width="40.5" style="8" customWidth="1"/>
    <col min="6150" max="6150" width="8.75" style="8" customWidth="1"/>
    <col min="6151" max="6152" width="9.875" style="8" bestFit="1" customWidth="1"/>
    <col min="6153" max="6153" width="31.625" style="8" bestFit="1" customWidth="1"/>
    <col min="6154" max="6154" width="44.75" style="8" customWidth="1"/>
    <col min="6155" max="6155" width="56.375" style="8" customWidth="1"/>
    <col min="6156" max="6156" width="6.625" style="8" customWidth="1"/>
    <col min="6157" max="6157" width="13.75" style="8" customWidth="1"/>
    <col min="6158" max="6158" width="6.375" style="8" customWidth="1"/>
    <col min="6159" max="6159" width="21.75" style="8" customWidth="1"/>
    <col min="6160" max="6160" width="17" style="8" customWidth="1"/>
    <col min="6161" max="6161" width="15.625" style="8" customWidth="1"/>
    <col min="6162" max="6400" width="9" style="8"/>
    <col min="6401" max="6401" width="11.125" style="8" customWidth="1"/>
    <col min="6402" max="6402" width="7.375" style="8" customWidth="1"/>
    <col min="6403" max="6403" width="12.375" style="8" customWidth="1"/>
    <col min="6404" max="6404" width="12.625" style="8" customWidth="1"/>
    <col min="6405" max="6405" width="40.5" style="8" customWidth="1"/>
    <col min="6406" max="6406" width="8.75" style="8" customWidth="1"/>
    <col min="6407" max="6408" width="9.875" style="8" bestFit="1" customWidth="1"/>
    <col min="6409" max="6409" width="31.625" style="8" bestFit="1" customWidth="1"/>
    <col min="6410" max="6410" width="44.75" style="8" customWidth="1"/>
    <col min="6411" max="6411" width="56.375" style="8" customWidth="1"/>
    <col min="6412" max="6412" width="6.625" style="8" customWidth="1"/>
    <col min="6413" max="6413" width="13.75" style="8" customWidth="1"/>
    <col min="6414" max="6414" width="6.375" style="8" customWidth="1"/>
    <col min="6415" max="6415" width="21.75" style="8" customWidth="1"/>
    <col min="6416" max="6416" width="17" style="8" customWidth="1"/>
    <col min="6417" max="6417" width="15.625" style="8" customWidth="1"/>
    <col min="6418" max="6656" width="9" style="8"/>
    <col min="6657" max="6657" width="11.125" style="8" customWidth="1"/>
    <col min="6658" max="6658" width="7.375" style="8" customWidth="1"/>
    <col min="6659" max="6659" width="12.375" style="8" customWidth="1"/>
    <col min="6660" max="6660" width="12.625" style="8" customWidth="1"/>
    <col min="6661" max="6661" width="40.5" style="8" customWidth="1"/>
    <col min="6662" max="6662" width="8.75" style="8" customWidth="1"/>
    <col min="6663" max="6664" width="9.875" style="8" bestFit="1" customWidth="1"/>
    <col min="6665" max="6665" width="31.625" style="8" bestFit="1" customWidth="1"/>
    <col min="6666" max="6666" width="44.75" style="8" customWidth="1"/>
    <col min="6667" max="6667" width="56.375" style="8" customWidth="1"/>
    <col min="6668" max="6668" width="6.625" style="8" customWidth="1"/>
    <col min="6669" max="6669" width="13.75" style="8" customWidth="1"/>
    <col min="6670" max="6670" width="6.375" style="8" customWidth="1"/>
    <col min="6671" max="6671" width="21.75" style="8" customWidth="1"/>
    <col min="6672" max="6672" width="17" style="8" customWidth="1"/>
    <col min="6673" max="6673" width="15.625" style="8" customWidth="1"/>
    <col min="6674" max="6912" width="9" style="8"/>
    <col min="6913" max="6913" width="11.125" style="8" customWidth="1"/>
    <col min="6914" max="6914" width="7.375" style="8" customWidth="1"/>
    <col min="6915" max="6915" width="12.375" style="8" customWidth="1"/>
    <col min="6916" max="6916" width="12.625" style="8" customWidth="1"/>
    <col min="6917" max="6917" width="40.5" style="8" customWidth="1"/>
    <col min="6918" max="6918" width="8.75" style="8" customWidth="1"/>
    <col min="6919" max="6920" width="9.875" style="8" bestFit="1" customWidth="1"/>
    <col min="6921" max="6921" width="31.625" style="8" bestFit="1" customWidth="1"/>
    <col min="6922" max="6922" width="44.75" style="8" customWidth="1"/>
    <col min="6923" max="6923" width="56.375" style="8" customWidth="1"/>
    <col min="6924" max="6924" width="6.625" style="8" customWidth="1"/>
    <col min="6925" max="6925" width="13.75" style="8" customWidth="1"/>
    <col min="6926" max="6926" width="6.375" style="8" customWidth="1"/>
    <col min="6927" max="6927" width="21.75" style="8" customWidth="1"/>
    <col min="6928" max="6928" width="17" style="8" customWidth="1"/>
    <col min="6929" max="6929" width="15.625" style="8" customWidth="1"/>
    <col min="6930" max="7168" width="9" style="8"/>
    <col min="7169" max="7169" width="11.125" style="8" customWidth="1"/>
    <col min="7170" max="7170" width="7.375" style="8" customWidth="1"/>
    <col min="7171" max="7171" width="12.375" style="8" customWidth="1"/>
    <col min="7172" max="7172" width="12.625" style="8" customWidth="1"/>
    <col min="7173" max="7173" width="40.5" style="8" customWidth="1"/>
    <col min="7174" max="7174" width="8.75" style="8" customWidth="1"/>
    <col min="7175" max="7176" width="9.875" style="8" bestFit="1" customWidth="1"/>
    <col min="7177" max="7177" width="31.625" style="8" bestFit="1" customWidth="1"/>
    <col min="7178" max="7178" width="44.75" style="8" customWidth="1"/>
    <col min="7179" max="7179" width="56.375" style="8" customWidth="1"/>
    <col min="7180" max="7180" width="6.625" style="8" customWidth="1"/>
    <col min="7181" max="7181" width="13.75" style="8" customWidth="1"/>
    <col min="7182" max="7182" width="6.375" style="8" customWidth="1"/>
    <col min="7183" max="7183" width="21.75" style="8" customWidth="1"/>
    <col min="7184" max="7184" width="17" style="8" customWidth="1"/>
    <col min="7185" max="7185" width="15.625" style="8" customWidth="1"/>
    <col min="7186" max="7424" width="9" style="8"/>
    <col min="7425" max="7425" width="11.125" style="8" customWidth="1"/>
    <col min="7426" max="7426" width="7.375" style="8" customWidth="1"/>
    <col min="7427" max="7427" width="12.375" style="8" customWidth="1"/>
    <col min="7428" max="7428" width="12.625" style="8" customWidth="1"/>
    <col min="7429" max="7429" width="40.5" style="8" customWidth="1"/>
    <col min="7430" max="7430" width="8.75" style="8" customWidth="1"/>
    <col min="7431" max="7432" width="9.875" style="8" bestFit="1" customWidth="1"/>
    <col min="7433" max="7433" width="31.625" style="8" bestFit="1" customWidth="1"/>
    <col min="7434" max="7434" width="44.75" style="8" customWidth="1"/>
    <col min="7435" max="7435" width="56.375" style="8" customWidth="1"/>
    <col min="7436" max="7436" width="6.625" style="8" customWidth="1"/>
    <col min="7437" max="7437" width="13.75" style="8" customWidth="1"/>
    <col min="7438" max="7438" width="6.375" style="8" customWidth="1"/>
    <col min="7439" max="7439" width="21.75" style="8" customWidth="1"/>
    <col min="7440" max="7440" width="17" style="8" customWidth="1"/>
    <col min="7441" max="7441" width="15.625" style="8" customWidth="1"/>
    <col min="7442" max="7680" width="9" style="8"/>
    <col min="7681" max="7681" width="11.125" style="8" customWidth="1"/>
    <col min="7682" max="7682" width="7.375" style="8" customWidth="1"/>
    <col min="7683" max="7683" width="12.375" style="8" customWidth="1"/>
    <col min="7684" max="7684" width="12.625" style="8" customWidth="1"/>
    <col min="7685" max="7685" width="40.5" style="8" customWidth="1"/>
    <col min="7686" max="7686" width="8.75" style="8" customWidth="1"/>
    <col min="7687" max="7688" width="9.875" style="8" bestFit="1" customWidth="1"/>
    <col min="7689" max="7689" width="31.625" style="8" bestFit="1" customWidth="1"/>
    <col min="7690" max="7690" width="44.75" style="8" customWidth="1"/>
    <col min="7691" max="7691" width="56.375" style="8" customWidth="1"/>
    <col min="7692" max="7692" width="6.625" style="8" customWidth="1"/>
    <col min="7693" max="7693" width="13.75" style="8" customWidth="1"/>
    <col min="7694" max="7694" width="6.375" style="8" customWidth="1"/>
    <col min="7695" max="7695" width="21.75" style="8" customWidth="1"/>
    <col min="7696" max="7696" width="17" style="8" customWidth="1"/>
    <col min="7697" max="7697" width="15.625" style="8" customWidth="1"/>
    <col min="7698" max="7936" width="9" style="8"/>
    <col min="7937" max="7937" width="11.125" style="8" customWidth="1"/>
    <col min="7938" max="7938" width="7.375" style="8" customWidth="1"/>
    <col min="7939" max="7939" width="12.375" style="8" customWidth="1"/>
    <col min="7940" max="7940" width="12.625" style="8" customWidth="1"/>
    <col min="7941" max="7941" width="40.5" style="8" customWidth="1"/>
    <col min="7942" max="7942" width="8.75" style="8" customWidth="1"/>
    <col min="7943" max="7944" width="9.875" style="8" bestFit="1" customWidth="1"/>
    <col min="7945" max="7945" width="31.625" style="8" bestFit="1" customWidth="1"/>
    <col min="7946" max="7946" width="44.75" style="8" customWidth="1"/>
    <col min="7947" max="7947" width="56.375" style="8" customWidth="1"/>
    <col min="7948" max="7948" width="6.625" style="8" customWidth="1"/>
    <col min="7949" max="7949" width="13.75" style="8" customWidth="1"/>
    <col min="7950" max="7950" width="6.375" style="8" customWidth="1"/>
    <col min="7951" max="7951" width="21.75" style="8" customWidth="1"/>
    <col min="7952" max="7952" width="17" style="8" customWidth="1"/>
    <col min="7953" max="7953" width="15.625" style="8" customWidth="1"/>
    <col min="7954" max="8192" width="9" style="8"/>
    <col min="8193" max="8193" width="11.125" style="8" customWidth="1"/>
    <col min="8194" max="8194" width="7.375" style="8" customWidth="1"/>
    <col min="8195" max="8195" width="12.375" style="8" customWidth="1"/>
    <col min="8196" max="8196" width="12.625" style="8" customWidth="1"/>
    <col min="8197" max="8197" width="40.5" style="8" customWidth="1"/>
    <col min="8198" max="8198" width="8.75" style="8" customWidth="1"/>
    <col min="8199" max="8200" width="9.875" style="8" bestFit="1" customWidth="1"/>
    <col min="8201" max="8201" width="31.625" style="8" bestFit="1" customWidth="1"/>
    <col min="8202" max="8202" width="44.75" style="8" customWidth="1"/>
    <col min="8203" max="8203" width="56.375" style="8" customWidth="1"/>
    <col min="8204" max="8204" width="6.625" style="8" customWidth="1"/>
    <col min="8205" max="8205" width="13.75" style="8" customWidth="1"/>
    <col min="8206" max="8206" width="6.375" style="8" customWidth="1"/>
    <col min="8207" max="8207" width="21.75" style="8" customWidth="1"/>
    <col min="8208" max="8208" width="17" style="8" customWidth="1"/>
    <col min="8209" max="8209" width="15.625" style="8" customWidth="1"/>
    <col min="8210" max="8448" width="9" style="8"/>
    <col min="8449" max="8449" width="11.125" style="8" customWidth="1"/>
    <col min="8450" max="8450" width="7.375" style="8" customWidth="1"/>
    <col min="8451" max="8451" width="12.375" style="8" customWidth="1"/>
    <col min="8452" max="8452" width="12.625" style="8" customWidth="1"/>
    <col min="8453" max="8453" width="40.5" style="8" customWidth="1"/>
    <col min="8454" max="8454" width="8.75" style="8" customWidth="1"/>
    <col min="8455" max="8456" width="9.875" style="8" bestFit="1" customWidth="1"/>
    <col min="8457" max="8457" width="31.625" style="8" bestFit="1" customWidth="1"/>
    <col min="8458" max="8458" width="44.75" style="8" customWidth="1"/>
    <col min="8459" max="8459" width="56.375" style="8" customWidth="1"/>
    <col min="8460" max="8460" width="6.625" style="8" customWidth="1"/>
    <col min="8461" max="8461" width="13.75" style="8" customWidth="1"/>
    <col min="8462" max="8462" width="6.375" style="8" customWidth="1"/>
    <col min="8463" max="8463" width="21.75" style="8" customWidth="1"/>
    <col min="8464" max="8464" width="17" style="8" customWidth="1"/>
    <col min="8465" max="8465" width="15.625" style="8" customWidth="1"/>
    <col min="8466" max="8704" width="9" style="8"/>
    <col min="8705" max="8705" width="11.125" style="8" customWidth="1"/>
    <col min="8706" max="8706" width="7.375" style="8" customWidth="1"/>
    <col min="8707" max="8707" width="12.375" style="8" customWidth="1"/>
    <col min="8708" max="8708" width="12.625" style="8" customWidth="1"/>
    <col min="8709" max="8709" width="40.5" style="8" customWidth="1"/>
    <col min="8710" max="8710" width="8.75" style="8" customWidth="1"/>
    <col min="8711" max="8712" width="9.875" style="8" bestFit="1" customWidth="1"/>
    <col min="8713" max="8713" width="31.625" style="8" bestFit="1" customWidth="1"/>
    <col min="8714" max="8714" width="44.75" style="8" customWidth="1"/>
    <col min="8715" max="8715" width="56.375" style="8" customWidth="1"/>
    <col min="8716" max="8716" width="6.625" style="8" customWidth="1"/>
    <col min="8717" max="8717" width="13.75" style="8" customWidth="1"/>
    <col min="8718" max="8718" width="6.375" style="8" customWidth="1"/>
    <col min="8719" max="8719" width="21.75" style="8" customWidth="1"/>
    <col min="8720" max="8720" width="17" style="8" customWidth="1"/>
    <col min="8721" max="8721" width="15.625" style="8" customWidth="1"/>
    <col min="8722" max="8960" width="9" style="8"/>
    <col min="8961" max="8961" width="11.125" style="8" customWidth="1"/>
    <col min="8962" max="8962" width="7.375" style="8" customWidth="1"/>
    <col min="8963" max="8963" width="12.375" style="8" customWidth="1"/>
    <col min="8964" max="8964" width="12.625" style="8" customWidth="1"/>
    <col min="8965" max="8965" width="40.5" style="8" customWidth="1"/>
    <col min="8966" max="8966" width="8.75" style="8" customWidth="1"/>
    <col min="8967" max="8968" width="9.875" style="8" bestFit="1" customWidth="1"/>
    <col min="8969" max="8969" width="31.625" style="8" bestFit="1" customWidth="1"/>
    <col min="8970" max="8970" width="44.75" style="8" customWidth="1"/>
    <col min="8971" max="8971" width="56.375" style="8" customWidth="1"/>
    <col min="8972" max="8972" width="6.625" style="8" customWidth="1"/>
    <col min="8973" max="8973" width="13.75" style="8" customWidth="1"/>
    <col min="8974" max="8974" width="6.375" style="8" customWidth="1"/>
    <col min="8975" max="8975" width="21.75" style="8" customWidth="1"/>
    <col min="8976" max="8976" width="17" style="8" customWidth="1"/>
    <col min="8977" max="8977" width="15.625" style="8" customWidth="1"/>
    <col min="8978" max="9216" width="9" style="8"/>
    <col min="9217" max="9217" width="11.125" style="8" customWidth="1"/>
    <col min="9218" max="9218" width="7.375" style="8" customWidth="1"/>
    <col min="9219" max="9219" width="12.375" style="8" customWidth="1"/>
    <col min="9220" max="9220" width="12.625" style="8" customWidth="1"/>
    <col min="9221" max="9221" width="40.5" style="8" customWidth="1"/>
    <col min="9222" max="9222" width="8.75" style="8" customWidth="1"/>
    <col min="9223" max="9224" width="9.875" style="8" bestFit="1" customWidth="1"/>
    <col min="9225" max="9225" width="31.625" style="8" bestFit="1" customWidth="1"/>
    <col min="9226" max="9226" width="44.75" style="8" customWidth="1"/>
    <col min="9227" max="9227" width="56.375" style="8" customWidth="1"/>
    <col min="9228" max="9228" width="6.625" style="8" customWidth="1"/>
    <col min="9229" max="9229" width="13.75" style="8" customWidth="1"/>
    <col min="9230" max="9230" width="6.375" style="8" customWidth="1"/>
    <col min="9231" max="9231" width="21.75" style="8" customWidth="1"/>
    <col min="9232" max="9232" width="17" style="8" customWidth="1"/>
    <col min="9233" max="9233" width="15.625" style="8" customWidth="1"/>
    <col min="9234" max="9472" width="9" style="8"/>
    <col min="9473" max="9473" width="11.125" style="8" customWidth="1"/>
    <col min="9474" max="9474" width="7.375" style="8" customWidth="1"/>
    <col min="9475" max="9475" width="12.375" style="8" customWidth="1"/>
    <col min="9476" max="9476" width="12.625" style="8" customWidth="1"/>
    <col min="9477" max="9477" width="40.5" style="8" customWidth="1"/>
    <col min="9478" max="9478" width="8.75" style="8" customWidth="1"/>
    <col min="9479" max="9480" width="9.875" style="8" bestFit="1" customWidth="1"/>
    <col min="9481" max="9481" width="31.625" style="8" bestFit="1" customWidth="1"/>
    <col min="9482" max="9482" width="44.75" style="8" customWidth="1"/>
    <col min="9483" max="9483" width="56.375" style="8" customWidth="1"/>
    <col min="9484" max="9484" width="6.625" style="8" customWidth="1"/>
    <col min="9485" max="9485" width="13.75" style="8" customWidth="1"/>
    <col min="9486" max="9486" width="6.375" style="8" customWidth="1"/>
    <col min="9487" max="9487" width="21.75" style="8" customWidth="1"/>
    <col min="9488" max="9488" width="17" style="8" customWidth="1"/>
    <col min="9489" max="9489" width="15.625" style="8" customWidth="1"/>
    <col min="9490" max="9728" width="9" style="8"/>
    <col min="9729" max="9729" width="11.125" style="8" customWidth="1"/>
    <col min="9730" max="9730" width="7.375" style="8" customWidth="1"/>
    <col min="9731" max="9731" width="12.375" style="8" customWidth="1"/>
    <col min="9732" max="9732" width="12.625" style="8" customWidth="1"/>
    <col min="9733" max="9733" width="40.5" style="8" customWidth="1"/>
    <col min="9734" max="9734" width="8.75" style="8" customWidth="1"/>
    <col min="9735" max="9736" width="9.875" style="8" bestFit="1" customWidth="1"/>
    <col min="9737" max="9737" width="31.625" style="8" bestFit="1" customWidth="1"/>
    <col min="9738" max="9738" width="44.75" style="8" customWidth="1"/>
    <col min="9739" max="9739" width="56.375" style="8" customWidth="1"/>
    <col min="9740" max="9740" width="6.625" style="8" customWidth="1"/>
    <col min="9741" max="9741" width="13.75" style="8" customWidth="1"/>
    <col min="9742" max="9742" width="6.375" style="8" customWidth="1"/>
    <col min="9743" max="9743" width="21.75" style="8" customWidth="1"/>
    <col min="9744" max="9744" width="17" style="8" customWidth="1"/>
    <col min="9745" max="9745" width="15.625" style="8" customWidth="1"/>
    <col min="9746" max="9984" width="9" style="8"/>
    <col min="9985" max="9985" width="11.125" style="8" customWidth="1"/>
    <col min="9986" max="9986" width="7.375" style="8" customWidth="1"/>
    <col min="9987" max="9987" width="12.375" style="8" customWidth="1"/>
    <col min="9988" max="9988" width="12.625" style="8" customWidth="1"/>
    <col min="9989" max="9989" width="40.5" style="8" customWidth="1"/>
    <col min="9990" max="9990" width="8.75" style="8" customWidth="1"/>
    <col min="9991" max="9992" width="9.875" style="8" bestFit="1" customWidth="1"/>
    <col min="9993" max="9993" width="31.625" style="8" bestFit="1" customWidth="1"/>
    <col min="9994" max="9994" width="44.75" style="8" customWidth="1"/>
    <col min="9995" max="9995" width="56.375" style="8" customWidth="1"/>
    <col min="9996" max="9996" width="6.625" style="8" customWidth="1"/>
    <col min="9997" max="9997" width="13.75" style="8" customWidth="1"/>
    <col min="9998" max="9998" width="6.375" style="8" customWidth="1"/>
    <col min="9999" max="9999" width="21.75" style="8" customWidth="1"/>
    <col min="10000" max="10000" width="17" style="8" customWidth="1"/>
    <col min="10001" max="10001" width="15.625" style="8" customWidth="1"/>
    <col min="10002" max="10240" width="9" style="8"/>
    <col min="10241" max="10241" width="11.125" style="8" customWidth="1"/>
    <col min="10242" max="10242" width="7.375" style="8" customWidth="1"/>
    <col min="10243" max="10243" width="12.375" style="8" customWidth="1"/>
    <col min="10244" max="10244" width="12.625" style="8" customWidth="1"/>
    <col min="10245" max="10245" width="40.5" style="8" customWidth="1"/>
    <col min="10246" max="10246" width="8.75" style="8" customWidth="1"/>
    <col min="10247" max="10248" width="9.875" style="8" bestFit="1" customWidth="1"/>
    <col min="10249" max="10249" width="31.625" style="8" bestFit="1" customWidth="1"/>
    <col min="10250" max="10250" width="44.75" style="8" customWidth="1"/>
    <col min="10251" max="10251" width="56.375" style="8" customWidth="1"/>
    <col min="10252" max="10252" width="6.625" style="8" customWidth="1"/>
    <col min="10253" max="10253" width="13.75" style="8" customWidth="1"/>
    <col min="10254" max="10254" width="6.375" style="8" customWidth="1"/>
    <col min="10255" max="10255" width="21.75" style="8" customWidth="1"/>
    <col min="10256" max="10256" width="17" style="8" customWidth="1"/>
    <col min="10257" max="10257" width="15.625" style="8" customWidth="1"/>
    <col min="10258" max="10496" width="9" style="8"/>
    <col min="10497" max="10497" width="11.125" style="8" customWidth="1"/>
    <col min="10498" max="10498" width="7.375" style="8" customWidth="1"/>
    <col min="10499" max="10499" width="12.375" style="8" customWidth="1"/>
    <col min="10500" max="10500" width="12.625" style="8" customWidth="1"/>
    <col min="10501" max="10501" width="40.5" style="8" customWidth="1"/>
    <col min="10502" max="10502" width="8.75" style="8" customWidth="1"/>
    <col min="10503" max="10504" width="9.875" style="8" bestFit="1" customWidth="1"/>
    <col min="10505" max="10505" width="31.625" style="8" bestFit="1" customWidth="1"/>
    <col min="10506" max="10506" width="44.75" style="8" customWidth="1"/>
    <col min="10507" max="10507" width="56.375" style="8" customWidth="1"/>
    <col min="10508" max="10508" width="6.625" style="8" customWidth="1"/>
    <col min="10509" max="10509" width="13.75" style="8" customWidth="1"/>
    <col min="10510" max="10510" width="6.375" style="8" customWidth="1"/>
    <col min="10511" max="10511" width="21.75" style="8" customWidth="1"/>
    <col min="10512" max="10512" width="17" style="8" customWidth="1"/>
    <col min="10513" max="10513" width="15.625" style="8" customWidth="1"/>
    <col min="10514" max="10752" width="9" style="8"/>
    <col min="10753" max="10753" width="11.125" style="8" customWidth="1"/>
    <col min="10754" max="10754" width="7.375" style="8" customWidth="1"/>
    <col min="10755" max="10755" width="12.375" style="8" customWidth="1"/>
    <col min="10756" max="10756" width="12.625" style="8" customWidth="1"/>
    <col min="10757" max="10757" width="40.5" style="8" customWidth="1"/>
    <col min="10758" max="10758" width="8.75" style="8" customWidth="1"/>
    <col min="10759" max="10760" width="9.875" style="8" bestFit="1" customWidth="1"/>
    <col min="10761" max="10761" width="31.625" style="8" bestFit="1" customWidth="1"/>
    <col min="10762" max="10762" width="44.75" style="8" customWidth="1"/>
    <col min="10763" max="10763" width="56.375" style="8" customWidth="1"/>
    <col min="10764" max="10764" width="6.625" style="8" customWidth="1"/>
    <col min="10765" max="10765" width="13.75" style="8" customWidth="1"/>
    <col min="10766" max="10766" width="6.375" style="8" customWidth="1"/>
    <col min="10767" max="10767" width="21.75" style="8" customWidth="1"/>
    <col min="10768" max="10768" width="17" style="8" customWidth="1"/>
    <col min="10769" max="10769" width="15.625" style="8" customWidth="1"/>
    <col min="10770" max="11008" width="9" style="8"/>
    <col min="11009" max="11009" width="11.125" style="8" customWidth="1"/>
    <col min="11010" max="11010" width="7.375" style="8" customWidth="1"/>
    <col min="11011" max="11011" width="12.375" style="8" customWidth="1"/>
    <col min="11012" max="11012" width="12.625" style="8" customWidth="1"/>
    <col min="11013" max="11013" width="40.5" style="8" customWidth="1"/>
    <col min="11014" max="11014" width="8.75" style="8" customWidth="1"/>
    <col min="11015" max="11016" width="9.875" style="8" bestFit="1" customWidth="1"/>
    <col min="11017" max="11017" width="31.625" style="8" bestFit="1" customWidth="1"/>
    <col min="11018" max="11018" width="44.75" style="8" customWidth="1"/>
    <col min="11019" max="11019" width="56.375" style="8" customWidth="1"/>
    <col min="11020" max="11020" width="6.625" style="8" customWidth="1"/>
    <col min="11021" max="11021" width="13.75" style="8" customWidth="1"/>
    <col min="11022" max="11022" width="6.375" style="8" customWidth="1"/>
    <col min="11023" max="11023" width="21.75" style="8" customWidth="1"/>
    <col min="11024" max="11024" width="17" style="8" customWidth="1"/>
    <col min="11025" max="11025" width="15.625" style="8" customWidth="1"/>
    <col min="11026" max="11264" width="9" style="8"/>
    <col min="11265" max="11265" width="11.125" style="8" customWidth="1"/>
    <col min="11266" max="11266" width="7.375" style="8" customWidth="1"/>
    <col min="11267" max="11267" width="12.375" style="8" customWidth="1"/>
    <col min="11268" max="11268" width="12.625" style="8" customWidth="1"/>
    <col min="11269" max="11269" width="40.5" style="8" customWidth="1"/>
    <col min="11270" max="11270" width="8.75" style="8" customWidth="1"/>
    <col min="11271" max="11272" width="9.875" style="8" bestFit="1" customWidth="1"/>
    <col min="11273" max="11273" width="31.625" style="8" bestFit="1" customWidth="1"/>
    <col min="11274" max="11274" width="44.75" style="8" customWidth="1"/>
    <col min="11275" max="11275" width="56.375" style="8" customWidth="1"/>
    <col min="11276" max="11276" width="6.625" style="8" customWidth="1"/>
    <col min="11277" max="11277" width="13.75" style="8" customWidth="1"/>
    <col min="11278" max="11278" width="6.375" style="8" customWidth="1"/>
    <col min="11279" max="11279" width="21.75" style="8" customWidth="1"/>
    <col min="11280" max="11280" width="17" style="8" customWidth="1"/>
    <col min="11281" max="11281" width="15.625" style="8" customWidth="1"/>
    <col min="11282" max="11520" width="9" style="8"/>
    <col min="11521" max="11521" width="11.125" style="8" customWidth="1"/>
    <col min="11522" max="11522" width="7.375" style="8" customWidth="1"/>
    <col min="11523" max="11523" width="12.375" style="8" customWidth="1"/>
    <col min="11524" max="11524" width="12.625" style="8" customWidth="1"/>
    <col min="11525" max="11525" width="40.5" style="8" customWidth="1"/>
    <col min="11526" max="11526" width="8.75" style="8" customWidth="1"/>
    <col min="11527" max="11528" width="9.875" style="8" bestFit="1" customWidth="1"/>
    <col min="11529" max="11529" width="31.625" style="8" bestFit="1" customWidth="1"/>
    <col min="11530" max="11530" width="44.75" style="8" customWidth="1"/>
    <col min="11531" max="11531" width="56.375" style="8" customWidth="1"/>
    <col min="11532" max="11532" width="6.625" style="8" customWidth="1"/>
    <col min="11533" max="11533" width="13.75" style="8" customWidth="1"/>
    <col min="11534" max="11534" width="6.375" style="8" customWidth="1"/>
    <col min="11535" max="11535" width="21.75" style="8" customWidth="1"/>
    <col min="11536" max="11536" width="17" style="8" customWidth="1"/>
    <col min="11537" max="11537" width="15.625" style="8" customWidth="1"/>
    <col min="11538" max="11776" width="9" style="8"/>
    <col min="11777" max="11777" width="11.125" style="8" customWidth="1"/>
    <col min="11778" max="11778" width="7.375" style="8" customWidth="1"/>
    <col min="11779" max="11779" width="12.375" style="8" customWidth="1"/>
    <col min="11780" max="11780" width="12.625" style="8" customWidth="1"/>
    <col min="11781" max="11781" width="40.5" style="8" customWidth="1"/>
    <col min="11782" max="11782" width="8.75" style="8" customWidth="1"/>
    <col min="11783" max="11784" width="9.875" style="8" bestFit="1" customWidth="1"/>
    <col min="11785" max="11785" width="31.625" style="8" bestFit="1" customWidth="1"/>
    <col min="11786" max="11786" width="44.75" style="8" customWidth="1"/>
    <col min="11787" max="11787" width="56.375" style="8" customWidth="1"/>
    <col min="11788" max="11788" width="6.625" style="8" customWidth="1"/>
    <col min="11789" max="11789" width="13.75" style="8" customWidth="1"/>
    <col min="11790" max="11790" width="6.375" style="8" customWidth="1"/>
    <col min="11791" max="11791" width="21.75" style="8" customWidth="1"/>
    <col min="11792" max="11792" width="17" style="8" customWidth="1"/>
    <col min="11793" max="11793" width="15.625" style="8" customWidth="1"/>
    <col min="11794" max="12032" width="9" style="8"/>
    <col min="12033" max="12033" width="11.125" style="8" customWidth="1"/>
    <col min="12034" max="12034" width="7.375" style="8" customWidth="1"/>
    <col min="12035" max="12035" width="12.375" style="8" customWidth="1"/>
    <col min="12036" max="12036" width="12.625" style="8" customWidth="1"/>
    <col min="12037" max="12037" width="40.5" style="8" customWidth="1"/>
    <col min="12038" max="12038" width="8.75" style="8" customWidth="1"/>
    <col min="12039" max="12040" width="9.875" style="8" bestFit="1" customWidth="1"/>
    <col min="12041" max="12041" width="31.625" style="8" bestFit="1" customWidth="1"/>
    <col min="12042" max="12042" width="44.75" style="8" customWidth="1"/>
    <col min="12043" max="12043" width="56.375" style="8" customWidth="1"/>
    <col min="12044" max="12044" width="6.625" style="8" customWidth="1"/>
    <col min="12045" max="12045" width="13.75" style="8" customWidth="1"/>
    <col min="12046" max="12046" width="6.375" style="8" customWidth="1"/>
    <col min="12047" max="12047" width="21.75" style="8" customWidth="1"/>
    <col min="12048" max="12048" width="17" style="8" customWidth="1"/>
    <col min="12049" max="12049" width="15.625" style="8" customWidth="1"/>
    <col min="12050" max="12288" width="9" style="8"/>
    <col min="12289" max="12289" width="11.125" style="8" customWidth="1"/>
    <col min="12290" max="12290" width="7.375" style="8" customWidth="1"/>
    <col min="12291" max="12291" width="12.375" style="8" customWidth="1"/>
    <col min="12292" max="12292" width="12.625" style="8" customWidth="1"/>
    <col min="12293" max="12293" width="40.5" style="8" customWidth="1"/>
    <col min="12294" max="12294" width="8.75" style="8" customWidth="1"/>
    <col min="12295" max="12296" width="9.875" style="8" bestFit="1" customWidth="1"/>
    <col min="12297" max="12297" width="31.625" style="8" bestFit="1" customWidth="1"/>
    <col min="12298" max="12298" width="44.75" style="8" customWidth="1"/>
    <col min="12299" max="12299" width="56.375" style="8" customWidth="1"/>
    <col min="12300" max="12300" width="6.625" style="8" customWidth="1"/>
    <col min="12301" max="12301" width="13.75" style="8" customWidth="1"/>
    <col min="12302" max="12302" width="6.375" style="8" customWidth="1"/>
    <col min="12303" max="12303" width="21.75" style="8" customWidth="1"/>
    <col min="12304" max="12304" width="17" style="8" customWidth="1"/>
    <col min="12305" max="12305" width="15.625" style="8" customWidth="1"/>
    <col min="12306" max="12544" width="9" style="8"/>
    <col min="12545" max="12545" width="11.125" style="8" customWidth="1"/>
    <col min="12546" max="12546" width="7.375" style="8" customWidth="1"/>
    <col min="12547" max="12547" width="12.375" style="8" customWidth="1"/>
    <col min="12548" max="12548" width="12.625" style="8" customWidth="1"/>
    <col min="12549" max="12549" width="40.5" style="8" customWidth="1"/>
    <col min="12550" max="12550" width="8.75" style="8" customWidth="1"/>
    <col min="12551" max="12552" width="9.875" style="8" bestFit="1" customWidth="1"/>
    <col min="12553" max="12553" width="31.625" style="8" bestFit="1" customWidth="1"/>
    <col min="12554" max="12554" width="44.75" style="8" customWidth="1"/>
    <col min="12555" max="12555" width="56.375" style="8" customWidth="1"/>
    <col min="12556" max="12556" width="6.625" style="8" customWidth="1"/>
    <col min="12557" max="12557" width="13.75" style="8" customWidth="1"/>
    <col min="12558" max="12558" width="6.375" style="8" customWidth="1"/>
    <col min="12559" max="12559" width="21.75" style="8" customWidth="1"/>
    <col min="12560" max="12560" width="17" style="8" customWidth="1"/>
    <col min="12561" max="12561" width="15.625" style="8" customWidth="1"/>
    <col min="12562" max="12800" width="9" style="8"/>
    <col min="12801" max="12801" width="11.125" style="8" customWidth="1"/>
    <col min="12802" max="12802" width="7.375" style="8" customWidth="1"/>
    <col min="12803" max="12803" width="12.375" style="8" customWidth="1"/>
    <col min="12804" max="12804" width="12.625" style="8" customWidth="1"/>
    <col min="12805" max="12805" width="40.5" style="8" customWidth="1"/>
    <col min="12806" max="12806" width="8.75" style="8" customWidth="1"/>
    <col min="12807" max="12808" width="9.875" style="8" bestFit="1" customWidth="1"/>
    <col min="12809" max="12809" width="31.625" style="8" bestFit="1" customWidth="1"/>
    <col min="12810" max="12810" width="44.75" style="8" customWidth="1"/>
    <col min="12811" max="12811" width="56.375" style="8" customWidth="1"/>
    <col min="12812" max="12812" width="6.625" style="8" customWidth="1"/>
    <col min="12813" max="12813" width="13.75" style="8" customWidth="1"/>
    <col min="12814" max="12814" width="6.375" style="8" customWidth="1"/>
    <col min="12815" max="12815" width="21.75" style="8" customWidth="1"/>
    <col min="12816" max="12816" width="17" style="8" customWidth="1"/>
    <col min="12817" max="12817" width="15.625" style="8" customWidth="1"/>
    <col min="12818" max="13056" width="9" style="8"/>
    <col min="13057" max="13057" width="11.125" style="8" customWidth="1"/>
    <col min="13058" max="13058" width="7.375" style="8" customWidth="1"/>
    <col min="13059" max="13059" width="12.375" style="8" customWidth="1"/>
    <col min="13060" max="13060" width="12.625" style="8" customWidth="1"/>
    <col min="13061" max="13061" width="40.5" style="8" customWidth="1"/>
    <col min="13062" max="13062" width="8.75" style="8" customWidth="1"/>
    <col min="13063" max="13064" width="9.875" style="8" bestFit="1" customWidth="1"/>
    <col min="13065" max="13065" width="31.625" style="8" bestFit="1" customWidth="1"/>
    <col min="13066" max="13066" width="44.75" style="8" customWidth="1"/>
    <col min="13067" max="13067" width="56.375" style="8" customWidth="1"/>
    <col min="13068" max="13068" width="6.625" style="8" customWidth="1"/>
    <col min="13069" max="13069" width="13.75" style="8" customWidth="1"/>
    <col min="13070" max="13070" width="6.375" style="8" customWidth="1"/>
    <col min="13071" max="13071" width="21.75" style="8" customWidth="1"/>
    <col min="13072" max="13072" width="17" style="8" customWidth="1"/>
    <col min="13073" max="13073" width="15.625" style="8" customWidth="1"/>
    <col min="13074" max="13312" width="9" style="8"/>
    <col min="13313" max="13313" width="11.125" style="8" customWidth="1"/>
    <col min="13314" max="13314" width="7.375" style="8" customWidth="1"/>
    <col min="13315" max="13315" width="12.375" style="8" customWidth="1"/>
    <col min="13316" max="13316" width="12.625" style="8" customWidth="1"/>
    <col min="13317" max="13317" width="40.5" style="8" customWidth="1"/>
    <col min="13318" max="13318" width="8.75" style="8" customWidth="1"/>
    <col min="13319" max="13320" width="9.875" style="8" bestFit="1" customWidth="1"/>
    <col min="13321" max="13321" width="31.625" style="8" bestFit="1" customWidth="1"/>
    <col min="13322" max="13322" width="44.75" style="8" customWidth="1"/>
    <col min="13323" max="13323" width="56.375" style="8" customWidth="1"/>
    <col min="13324" max="13324" width="6.625" style="8" customWidth="1"/>
    <col min="13325" max="13325" width="13.75" style="8" customWidth="1"/>
    <col min="13326" max="13326" width="6.375" style="8" customWidth="1"/>
    <col min="13327" max="13327" width="21.75" style="8" customWidth="1"/>
    <col min="13328" max="13328" width="17" style="8" customWidth="1"/>
    <col min="13329" max="13329" width="15.625" style="8" customWidth="1"/>
    <col min="13330" max="13568" width="9" style="8"/>
    <col min="13569" max="13569" width="11.125" style="8" customWidth="1"/>
    <col min="13570" max="13570" width="7.375" style="8" customWidth="1"/>
    <col min="13571" max="13571" width="12.375" style="8" customWidth="1"/>
    <col min="13572" max="13572" width="12.625" style="8" customWidth="1"/>
    <col min="13573" max="13573" width="40.5" style="8" customWidth="1"/>
    <col min="13574" max="13574" width="8.75" style="8" customWidth="1"/>
    <col min="13575" max="13576" width="9.875" style="8" bestFit="1" customWidth="1"/>
    <col min="13577" max="13577" width="31.625" style="8" bestFit="1" customWidth="1"/>
    <col min="13578" max="13578" width="44.75" style="8" customWidth="1"/>
    <col min="13579" max="13579" width="56.375" style="8" customWidth="1"/>
    <col min="13580" max="13580" width="6.625" style="8" customWidth="1"/>
    <col min="13581" max="13581" width="13.75" style="8" customWidth="1"/>
    <col min="13582" max="13582" width="6.375" style="8" customWidth="1"/>
    <col min="13583" max="13583" width="21.75" style="8" customWidth="1"/>
    <col min="13584" max="13584" width="17" style="8" customWidth="1"/>
    <col min="13585" max="13585" width="15.625" style="8" customWidth="1"/>
    <col min="13586" max="13824" width="9" style="8"/>
    <col min="13825" max="13825" width="11.125" style="8" customWidth="1"/>
    <col min="13826" max="13826" width="7.375" style="8" customWidth="1"/>
    <col min="13827" max="13827" width="12.375" style="8" customWidth="1"/>
    <col min="13828" max="13828" width="12.625" style="8" customWidth="1"/>
    <col min="13829" max="13829" width="40.5" style="8" customWidth="1"/>
    <col min="13830" max="13830" width="8.75" style="8" customWidth="1"/>
    <col min="13831" max="13832" width="9.875" style="8" bestFit="1" customWidth="1"/>
    <col min="13833" max="13833" width="31.625" style="8" bestFit="1" customWidth="1"/>
    <col min="13834" max="13834" width="44.75" style="8" customWidth="1"/>
    <col min="13835" max="13835" width="56.375" style="8" customWidth="1"/>
    <col min="13836" max="13836" width="6.625" style="8" customWidth="1"/>
    <col min="13837" max="13837" width="13.75" style="8" customWidth="1"/>
    <col min="13838" max="13838" width="6.375" style="8" customWidth="1"/>
    <col min="13839" max="13839" width="21.75" style="8" customWidth="1"/>
    <col min="13840" max="13840" width="17" style="8" customWidth="1"/>
    <col min="13841" max="13841" width="15.625" style="8" customWidth="1"/>
    <col min="13842" max="14080" width="9" style="8"/>
    <col min="14081" max="14081" width="11.125" style="8" customWidth="1"/>
    <col min="14082" max="14082" width="7.375" style="8" customWidth="1"/>
    <col min="14083" max="14083" width="12.375" style="8" customWidth="1"/>
    <col min="14084" max="14084" width="12.625" style="8" customWidth="1"/>
    <col min="14085" max="14085" width="40.5" style="8" customWidth="1"/>
    <col min="14086" max="14086" width="8.75" style="8" customWidth="1"/>
    <col min="14087" max="14088" width="9.875" style="8" bestFit="1" customWidth="1"/>
    <col min="14089" max="14089" width="31.625" style="8" bestFit="1" customWidth="1"/>
    <col min="14090" max="14090" width="44.75" style="8" customWidth="1"/>
    <col min="14091" max="14091" width="56.375" style="8" customWidth="1"/>
    <col min="14092" max="14092" width="6.625" style="8" customWidth="1"/>
    <col min="14093" max="14093" width="13.75" style="8" customWidth="1"/>
    <col min="14094" max="14094" width="6.375" style="8" customWidth="1"/>
    <col min="14095" max="14095" width="21.75" style="8" customWidth="1"/>
    <col min="14096" max="14096" width="17" style="8" customWidth="1"/>
    <col min="14097" max="14097" width="15.625" style="8" customWidth="1"/>
    <col min="14098" max="14336" width="9" style="8"/>
    <col min="14337" max="14337" width="11.125" style="8" customWidth="1"/>
    <col min="14338" max="14338" width="7.375" style="8" customWidth="1"/>
    <col min="14339" max="14339" width="12.375" style="8" customWidth="1"/>
    <col min="14340" max="14340" width="12.625" style="8" customWidth="1"/>
    <col min="14341" max="14341" width="40.5" style="8" customWidth="1"/>
    <col min="14342" max="14342" width="8.75" style="8" customWidth="1"/>
    <col min="14343" max="14344" width="9.875" style="8" bestFit="1" customWidth="1"/>
    <col min="14345" max="14345" width="31.625" style="8" bestFit="1" customWidth="1"/>
    <col min="14346" max="14346" width="44.75" style="8" customWidth="1"/>
    <col min="14347" max="14347" width="56.375" style="8" customWidth="1"/>
    <col min="14348" max="14348" width="6.625" style="8" customWidth="1"/>
    <col min="14349" max="14349" width="13.75" style="8" customWidth="1"/>
    <col min="14350" max="14350" width="6.375" style="8" customWidth="1"/>
    <col min="14351" max="14351" width="21.75" style="8" customWidth="1"/>
    <col min="14352" max="14352" width="17" style="8" customWidth="1"/>
    <col min="14353" max="14353" width="15.625" style="8" customWidth="1"/>
    <col min="14354" max="14592" width="9" style="8"/>
    <col min="14593" max="14593" width="11.125" style="8" customWidth="1"/>
    <col min="14594" max="14594" width="7.375" style="8" customWidth="1"/>
    <col min="14595" max="14595" width="12.375" style="8" customWidth="1"/>
    <col min="14596" max="14596" width="12.625" style="8" customWidth="1"/>
    <col min="14597" max="14597" width="40.5" style="8" customWidth="1"/>
    <col min="14598" max="14598" width="8.75" style="8" customWidth="1"/>
    <col min="14599" max="14600" width="9.875" style="8" bestFit="1" customWidth="1"/>
    <col min="14601" max="14601" width="31.625" style="8" bestFit="1" customWidth="1"/>
    <col min="14602" max="14602" width="44.75" style="8" customWidth="1"/>
    <col min="14603" max="14603" width="56.375" style="8" customWidth="1"/>
    <col min="14604" max="14604" width="6.625" style="8" customWidth="1"/>
    <col min="14605" max="14605" width="13.75" style="8" customWidth="1"/>
    <col min="14606" max="14606" width="6.375" style="8" customWidth="1"/>
    <col min="14607" max="14607" width="21.75" style="8" customWidth="1"/>
    <col min="14608" max="14608" width="17" style="8" customWidth="1"/>
    <col min="14609" max="14609" width="15.625" style="8" customWidth="1"/>
    <col min="14610" max="14848" width="9" style="8"/>
    <col min="14849" max="14849" width="11.125" style="8" customWidth="1"/>
    <col min="14850" max="14850" width="7.375" style="8" customWidth="1"/>
    <col min="14851" max="14851" width="12.375" style="8" customWidth="1"/>
    <col min="14852" max="14852" width="12.625" style="8" customWidth="1"/>
    <col min="14853" max="14853" width="40.5" style="8" customWidth="1"/>
    <col min="14854" max="14854" width="8.75" style="8" customWidth="1"/>
    <col min="14855" max="14856" width="9.875" style="8" bestFit="1" customWidth="1"/>
    <col min="14857" max="14857" width="31.625" style="8" bestFit="1" customWidth="1"/>
    <col min="14858" max="14858" width="44.75" style="8" customWidth="1"/>
    <col min="14859" max="14859" width="56.375" style="8" customWidth="1"/>
    <col min="14860" max="14860" width="6.625" style="8" customWidth="1"/>
    <col min="14861" max="14861" width="13.75" style="8" customWidth="1"/>
    <col min="14862" max="14862" width="6.375" style="8" customWidth="1"/>
    <col min="14863" max="14863" width="21.75" style="8" customWidth="1"/>
    <col min="14864" max="14864" width="17" style="8" customWidth="1"/>
    <col min="14865" max="14865" width="15.625" style="8" customWidth="1"/>
    <col min="14866" max="15104" width="9" style="8"/>
    <col min="15105" max="15105" width="11.125" style="8" customWidth="1"/>
    <col min="15106" max="15106" width="7.375" style="8" customWidth="1"/>
    <col min="15107" max="15107" width="12.375" style="8" customWidth="1"/>
    <col min="15108" max="15108" width="12.625" style="8" customWidth="1"/>
    <col min="15109" max="15109" width="40.5" style="8" customWidth="1"/>
    <col min="15110" max="15110" width="8.75" style="8" customWidth="1"/>
    <col min="15111" max="15112" width="9.875" style="8" bestFit="1" customWidth="1"/>
    <col min="15113" max="15113" width="31.625" style="8" bestFit="1" customWidth="1"/>
    <col min="15114" max="15114" width="44.75" style="8" customWidth="1"/>
    <col min="15115" max="15115" width="56.375" style="8" customWidth="1"/>
    <col min="15116" max="15116" width="6.625" style="8" customWidth="1"/>
    <col min="15117" max="15117" width="13.75" style="8" customWidth="1"/>
    <col min="15118" max="15118" width="6.375" style="8" customWidth="1"/>
    <col min="15119" max="15119" width="21.75" style="8" customWidth="1"/>
    <col min="15120" max="15120" width="17" style="8" customWidth="1"/>
    <col min="15121" max="15121" width="15.625" style="8" customWidth="1"/>
    <col min="15122" max="15360" width="9" style="8"/>
    <col min="15361" max="15361" width="11.125" style="8" customWidth="1"/>
    <col min="15362" max="15362" width="7.375" style="8" customWidth="1"/>
    <col min="15363" max="15363" width="12.375" style="8" customWidth="1"/>
    <col min="15364" max="15364" width="12.625" style="8" customWidth="1"/>
    <col min="15365" max="15365" width="40.5" style="8" customWidth="1"/>
    <col min="15366" max="15366" width="8.75" style="8" customWidth="1"/>
    <col min="15367" max="15368" width="9.875" style="8" bestFit="1" customWidth="1"/>
    <col min="15369" max="15369" width="31.625" style="8" bestFit="1" customWidth="1"/>
    <col min="15370" max="15370" width="44.75" style="8" customWidth="1"/>
    <col min="15371" max="15371" width="56.375" style="8" customWidth="1"/>
    <col min="15372" max="15372" width="6.625" style="8" customWidth="1"/>
    <col min="15373" max="15373" width="13.75" style="8" customWidth="1"/>
    <col min="15374" max="15374" width="6.375" style="8" customWidth="1"/>
    <col min="15375" max="15375" width="21.75" style="8" customWidth="1"/>
    <col min="15376" max="15376" width="17" style="8" customWidth="1"/>
    <col min="15377" max="15377" width="15.625" style="8" customWidth="1"/>
    <col min="15378" max="15616" width="9" style="8"/>
    <col min="15617" max="15617" width="11.125" style="8" customWidth="1"/>
    <col min="15618" max="15618" width="7.375" style="8" customWidth="1"/>
    <col min="15619" max="15619" width="12.375" style="8" customWidth="1"/>
    <col min="15620" max="15620" width="12.625" style="8" customWidth="1"/>
    <col min="15621" max="15621" width="40.5" style="8" customWidth="1"/>
    <col min="15622" max="15622" width="8.75" style="8" customWidth="1"/>
    <col min="15623" max="15624" width="9.875" style="8" bestFit="1" customWidth="1"/>
    <col min="15625" max="15625" width="31.625" style="8" bestFit="1" customWidth="1"/>
    <col min="15626" max="15626" width="44.75" style="8" customWidth="1"/>
    <col min="15627" max="15627" width="56.375" style="8" customWidth="1"/>
    <col min="15628" max="15628" width="6.625" style="8" customWidth="1"/>
    <col min="15629" max="15629" width="13.75" style="8" customWidth="1"/>
    <col min="15630" max="15630" width="6.375" style="8" customWidth="1"/>
    <col min="15631" max="15631" width="21.75" style="8" customWidth="1"/>
    <col min="15632" max="15632" width="17" style="8" customWidth="1"/>
    <col min="15633" max="15633" width="15.625" style="8" customWidth="1"/>
    <col min="15634" max="15872" width="9" style="8"/>
    <col min="15873" max="15873" width="11.125" style="8" customWidth="1"/>
    <col min="15874" max="15874" width="7.375" style="8" customWidth="1"/>
    <col min="15875" max="15875" width="12.375" style="8" customWidth="1"/>
    <col min="15876" max="15876" width="12.625" style="8" customWidth="1"/>
    <col min="15877" max="15877" width="40.5" style="8" customWidth="1"/>
    <col min="15878" max="15878" width="8.75" style="8" customWidth="1"/>
    <col min="15879" max="15880" width="9.875" style="8" bestFit="1" customWidth="1"/>
    <col min="15881" max="15881" width="31.625" style="8" bestFit="1" customWidth="1"/>
    <col min="15882" max="15882" width="44.75" style="8" customWidth="1"/>
    <col min="15883" max="15883" width="56.375" style="8" customWidth="1"/>
    <col min="15884" max="15884" width="6.625" style="8" customWidth="1"/>
    <col min="15885" max="15885" width="13.75" style="8" customWidth="1"/>
    <col min="15886" max="15886" width="6.375" style="8" customWidth="1"/>
    <col min="15887" max="15887" width="21.75" style="8" customWidth="1"/>
    <col min="15888" max="15888" width="17" style="8" customWidth="1"/>
    <col min="15889" max="15889" width="15.625" style="8" customWidth="1"/>
    <col min="15890" max="16128" width="9" style="8"/>
    <col min="16129" max="16129" width="11.125" style="8" customWidth="1"/>
    <col min="16130" max="16130" width="7.375" style="8" customWidth="1"/>
    <col min="16131" max="16131" width="12.375" style="8" customWidth="1"/>
    <col min="16132" max="16132" width="12.625" style="8" customWidth="1"/>
    <col min="16133" max="16133" width="40.5" style="8" customWidth="1"/>
    <col min="16134" max="16134" width="8.75" style="8" customWidth="1"/>
    <col min="16135" max="16136" width="9.875" style="8" bestFit="1" customWidth="1"/>
    <col min="16137" max="16137" width="31.625" style="8" bestFit="1" customWidth="1"/>
    <col min="16138" max="16138" width="44.75" style="8" customWidth="1"/>
    <col min="16139" max="16139" width="56.375" style="8" customWidth="1"/>
    <col min="16140" max="16140" width="6.625" style="8" customWidth="1"/>
    <col min="16141" max="16141" width="13.75" style="8" customWidth="1"/>
    <col min="16142" max="16142" width="6.375" style="8" customWidth="1"/>
    <col min="16143" max="16143" width="21.75" style="8" customWidth="1"/>
    <col min="16144" max="16144" width="17" style="8" customWidth="1"/>
    <col min="16145" max="16145" width="15.625" style="8" customWidth="1"/>
    <col min="16146" max="16384" width="9" style="8"/>
  </cols>
  <sheetData>
    <row r="2" spans="1:17" ht="20.100000000000001" customHeight="1">
      <c r="B2" s="1" t="s">
        <v>0</v>
      </c>
      <c r="C2" s="1"/>
      <c r="D2" s="1"/>
      <c r="E2" s="98" t="s">
        <v>4941</v>
      </c>
      <c r="G2" s="4" t="s">
        <v>2</v>
      </c>
      <c r="H2" s="5"/>
      <c r="I2" s="6"/>
      <c r="J2" s="7">
        <f>SUM(H:H)</f>
        <v>1334059</v>
      </c>
    </row>
    <row r="3" spans="1:17" ht="20.100000000000001" customHeight="1">
      <c r="B3" s="1" t="s">
        <v>3</v>
      </c>
      <c r="C3" s="1"/>
      <c r="D3" s="1"/>
      <c r="E3" s="98" t="s">
        <v>1914</v>
      </c>
    </row>
    <row r="4" spans="1:17" ht="20.100000000000001" customHeight="1">
      <c r="B4" s="1" t="s">
        <v>5</v>
      </c>
      <c r="C4" s="1"/>
      <c r="D4" s="1"/>
      <c r="E4" s="98" t="s">
        <v>4942</v>
      </c>
      <c r="G4" s="1516"/>
      <c r="H4" s="1517"/>
      <c r="J4" s="1518" t="s">
        <v>4943</v>
      </c>
      <c r="K4" s="1518"/>
    </row>
    <row r="5" spans="1:17" ht="20.100000000000001" customHeight="1">
      <c r="B5" s="1" t="s">
        <v>6</v>
      </c>
      <c r="C5" s="1"/>
      <c r="D5" s="1"/>
      <c r="E5" s="102">
        <v>44012</v>
      </c>
    </row>
    <row r="6" spans="1:17" ht="20.100000000000001" customHeight="1">
      <c r="B6" s="1" t="s">
        <v>7</v>
      </c>
      <c r="C6" s="1"/>
      <c r="D6" s="1"/>
      <c r="E6" s="102">
        <v>44012</v>
      </c>
      <c r="H6" s="1519"/>
      <c r="J6" s="1520" t="s">
        <v>4944</v>
      </c>
    </row>
    <row r="8" spans="1:17" s="9" customFormat="1" ht="19.5" customHeight="1">
      <c r="A8" s="22" t="s">
        <v>4945</v>
      </c>
      <c r="B8" s="21" t="s">
        <v>8</v>
      </c>
      <c r="C8" s="21" t="s">
        <v>9</v>
      </c>
      <c r="D8" s="21" t="s">
        <v>10</v>
      </c>
      <c r="E8" s="22" t="s">
        <v>11</v>
      </c>
      <c r="F8" s="22" t="s">
        <v>12</v>
      </c>
      <c r="G8" s="31" t="s">
        <v>13</v>
      </c>
      <c r="H8" s="814" t="s">
        <v>14</v>
      </c>
      <c r="I8" s="167" t="s">
        <v>15</v>
      </c>
      <c r="J8" s="22" t="s">
        <v>16</v>
      </c>
      <c r="K8" s="22" t="s">
        <v>17</v>
      </c>
      <c r="L8" s="22" t="s">
        <v>18</v>
      </c>
      <c r="M8" s="25" t="s">
        <v>19</v>
      </c>
      <c r="N8" s="21" t="s">
        <v>20</v>
      </c>
      <c r="O8" s="22" t="s">
        <v>21</v>
      </c>
      <c r="P8" s="25" t="s">
        <v>22</v>
      </c>
      <c r="Q8" s="106" t="s">
        <v>23</v>
      </c>
    </row>
    <row r="9" spans="1:17" s="9" customFormat="1" ht="19.5" customHeight="1">
      <c r="A9" s="22"/>
      <c r="B9" s="21"/>
      <c r="C9" s="21"/>
      <c r="D9" s="21"/>
      <c r="E9" s="173"/>
      <c r="F9" s="28"/>
      <c r="G9" s="36"/>
      <c r="H9" s="36"/>
      <c r="I9" s="309"/>
      <c r="J9" s="175"/>
      <c r="K9" s="22"/>
      <c r="L9" s="22"/>
      <c r="M9" s="25"/>
      <c r="N9" s="21"/>
      <c r="O9" s="22"/>
      <c r="P9" s="25"/>
      <c r="Q9" s="106"/>
    </row>
    <row r="10" spans="1:17" s="9" customFormat="1" ht="19.5" customHeight="1">
      <c r="A10" s="22"/>
      <c r="B10" s="21"/>
      <c r="C10" s="21"/>
      <c r="D10" s="21"/>
      <c r="E10" s="173"/>
      <c r="F10" s="24"/>
      <c r="G10" s="36"/>
      <c r="H10" s="36"/>
      <c r="I10" s="309"/>
      <c r="J10" s="175"/>
      <c r="K10" s="22"/>
      <c r="L10" s="22"/>
      <c r="M10" s="25"/>
      <c r="N10" s="21"/>
      <c r="O10" s="22"/>
      <c r="P10" s="25"/>
      <c r="Q10" s="106"/>
    </row>
    <row r="11" spans="1:17" ht="18" customHeight="1">
      <c r="A11" s="22"/>
      <c r="B11" s="296" t="s">
        <v>4946</v>
      </c>
      <c r="C11" s="297"/>
      <c r="D11" s="297"/>
      <c r="E11" s="298"/>
      <c r="F11" s="166"/>
      <c r="G11" s="182"/>
      <c r="H11" s="36"/>
      <c r="I11" s="309"/>
      <c r="J11" s="183"/>
      <c r="K11" s="173"/>
      <c r="L11" s="185"/>
      <c r="M11" s="25"/>
      <c r="N11" s="106"/>
      <c r="O11" s="186"/>
      <c r="P11" s="25"/>
      <c r="Q11" s="26"/>
    </row>
    <row r="12" spans="1:17" ht="18" customHeight="1">
      <c r="A12" s="22">
        <v>2</v>
      </c>
      <c r="B12" s="526">
        <v>1</v>
      </c>
      <c r="C12" s="1521" t="s">
        <v>3307</v>
      </c>
      <c r="D12" s="1521" t="s">
        <v>3307</v>
      </c>
      <c r="E12" s="183" t="s">
        <v>4947</v>
      </c>
      <c r="F12" s="166">
        <v>2</v>
      </c>
      <c r="G12" s="182"/>
      <c r="H12" s="36"/>
      <c r="I12" s="487" t="s">
        <v>2334</v>
      </c>
      <c r="J12" s="183" t="s">
        <v>4948</v>
      </c>
      <c r="K12" s="173"/>
      <c r="L12" s="185"/>
      <c r="M12" s="25"/>
      <c r="N12" s="106"/>
      <c r="O12" s="1522"/>
      <c r="P12" s="25"/>
      <c r="Q12" s="26"/>
    </row>
    <row r="13" spans="1:17" ht="18" customHeight="1">
      <c r="A13" s="22">
        <v>2</v>
      </c>
      <c r="B13" s="526">
        <f t="shared" ref="B13:B26" si="0">+B12+1</f>
        <v>2</v>
      </c>
      <c r="C13" s="1521" t="s">
        <v>3307</v>
      </c>
      <c r="D13" s="1521" t="s">
        <v>3307</v>
      </c>
      <c r="E13" s="183" t="s">
        <v>4949</v>
      </c>
      <c r="F13" s="166">
        <v>2</v>
      </c>
      <c r="G13" s="182"/>
      <c r="H13" s="36"/>
      <c r="I13" s="487" t="s">
        <v>2334</v>
      </c>
      <c r="J13" s="183" t="s">
        <v>4950</v>
      </c>
      <c r="K13" s="173"/>
      <c r="L13" s="185"/>
      <c r="M13" s="25"/>
      <c r="N13" s="106"/>
      <c r="O13" s="1522"/>
      <c r="P13" s="25"/>
      <c r="Q13" s="26"/>
    </row>
    <row r="14" spans="1:17" ht="18" customHeight="1">
      <c r="A14" s="22">
        <v>2</v>
      </c>
      <c r="B14" s="526">
        <f t="shared" si="0"/>
        <v>3</v>
      </c>
      <c r="C14" s="21" t="s">
        <v>531</v>
      </c>
      <c r="D14" s="21" t="s">
        <v>531</v>
      </c>
      <c r="E14" s="31" t="s">
        <v>4951</v>
      </c>
      <c r="F14" s="31">
        <v>8</v>
      </c>
      <c r="G14" s="31">
        <v>200</v>
      </c>
      <c r="H14" s="31">
        <v>1600</v>
      </c>
      <c r="I14" s="22" t="s">
        <v>4952</v>
      </c>
      <c r="J14" s="31" t="s">
        <v>2319</v>
      </c>
      <c r="K14" s="173"/>
      <c r="L14" s="185"/>
      <c r="M14" s="25">
        <v>43994</v>
      </c>
      <c r="N14" s="106"/>
      <c r="O14" s="1522"/>
      <c r="P14" s="25"/>
      <c r="Q14" s="26" t="s">
        <v>4953</v>
      </c>
    </row>
    <row r="15" spans="1:17" ht="18" customHeight="1">
      <c r="A15" s="22">
        <v>2</v>
      </c>
      <c r="B15" s="526">
        <f t="shared" si="0"/>
        <v>4</v>
      </c>
      <c r="C15" s="21" t="s">
        <v>531</v>
      </c>
      <c r="D15" s="21" t="s">
        <v>531</v>
      </c>
      <c r="E15" s="31" t="s">
        <v>2317</v>
      </c>
      <c r="F15" s="31">
        <v>2</v>
      </c>
      <c r="G15" s="31">
        <v>510</v>
      </c>
      <c r="H15" s="31">
        <v>1020</v>
      </c>
      <c r="I15" s="22" t="s">
        <v>4952</v>
      </c>
      <c r="J15" s="31" t="s">
        <v>383</v>
      </c>
      <c r="K15" s="173"/>
      <c r="L15" s="185"/>
      <c r="M15" s="25">
        <v>43994</v>
      </c>
      <c r="N15" s="106"/>
      <c r="O15" s="1522"/>
      <c r="P15" s="25"/>
      <c r="Q15" s="26" t="s">
        <v>4953</v>
      </c>
    </row>
    <row r="16" spans="1:17" ht="18" customHeight="1">
      <c r="A16" s="22">
        <v>2</v>
      </c>
      <c r="B16" s="526">
        <f t="shared" si="0"/>
        <v>5</v>
      </c>
      <c r="C16" s="22" t="s">
        <v>531</v>
      </c>
      <c r="D16" s="22" t="s">
        <v>531</v>
      </c>
      <c r="E16" s="31" t="s">
        <v>4954</v>
      </c>
      <c r="F16" s="31">
        <v>8</v>
      </c>
      <c r="G16" s="31">
        <v>94</v>
      </c>
      <c r="H16" s="31">
        <v>752</v>
      </c>
      <c r="I16" s="22" t="s">
        <v>4952</v>
      </c>
      <c r="J16" s="31" t="s">
        <v>4955</v>
      </c>
      <c r="K16" s="173"/>
      <c r="L16" s="185"/>
      <c r="M16" s="25">
        <v>43994</v>
      </c>
      <c r="N16" s="106"/>
      <c r="O16" s="1522"/>
      <c r="P16" s="25"/>
      <c r="Q16" s="26" t="s">
        <v>4953</v>
      </c>
    </row>
    <row r="17" spans="1:17" ht="18" customHeight="1">
      <c r="A17" s="22">
        <v>2</v>
      </c>
      <c r="B17" s="526">
        <f t="shared" si="0"/>
        <v>6</v>
      </c>
      <c r="C17" s="21" t="s">
        <v>531</v>
      </c>
      <c r="D17" s="21" t="s">
        <v>531</v>
      </c>
      <c r="E17" s="31" t="s">
        <v>4956</v>
      </c>
      <c r="F17" s="31">
        <v>8</v>
      </c>
      <c r="G17" s="31">
        <v>530</v>
      </c>
      <c r="H17" s="31">
        <v>4240</v>
      </c>
      <c r="I17" s="22" t="s">
        <v>4952</v>
      </c>
      <c r="J17" s="31" t="s">
        <v>4957</v>
      </c>
      <c r="K17" s="173"/>
      <c r="L17" s="185"/>
      <c r="M17" s="25">
        <v>43994</v>
      </c>
      <c r="N17" s="106"/>
      <c r="O17" s="1522"/>
      <c r="P17" s="25"/>
      <c r="Q17" s="26" t="s">
        <v>4953</v>
      </c>
    </row>
    <row r="18" spans="1:17" ht="18" customHeight="1">
      <c r="A18" s="22">
        <v>2</v>
      </c>
      <c r="B18" s="526">
        <f t="shared" si="0"/>
        <v>7</v>
      </c>
      <c r="C18" s="21" t="s">
        <v>531</v>
      </c>
      <c r="D18" s="21" t="s">
        <v>531</v>
      </c>
      <c r="E18" s="31" t="s">
        <v>1235</v>
      </c>
      <c r="F18" s="31">
        <v>2</v>
      </c>
      <c r="G18" s="31">
        <v>106</v>
      </c>
      <c r="H18" s="31">
        <v>212</v>
      </c>
      <c r="I18" s="22" t="s">
        <v>4952</v>
      </c>
      <c r="J18" s="31" t="s">
        <v>4958</v>
      </c>
      <c r="K18" s="173"/>
      <c r="L18" s="185"/>
      <c r="M18" s="25">
        <v>43994</v>
      </c>
      <c r="N18" s="106"/>
      <c r="O18" s="1522"/>
      <c r="P18" s="25"/>
      <c r="Q18" s="26" t="s">
        <v>4953</v>
      </c>
    </row>
    <row r="19" spans="1:17" ht="18" customHeight="1">
      <c r="A19" s="22">
        <v>2</v>
      </c>
      <c r="B19" s="526">
        <f t="shared" si="0"/>
        <v>8</v>
      </c>
      <c r="C19" s="22" t="s">
        <v>531</v>
      </c>
      <c r="D19" s="22" t="s">
        <v>531</v>
      </c>
      <c r="E19" s="31" t="s">
        <v>4959</v>
      </c>
      <c r="F19" s="31">
        <v>8</v>
      </c>
      <c r="G19" s="31">
        <v>78</v>
      </c>
      <c r="H19" s="31">
        <v>624</v>
      </c>
      <c r="I19" s="22" t="s">
        <v>4952</v>
      </c>
      <c r="J19" s="31" t="s">
        <v>2804</v>
      </c>
      <c r="K19" s="173"/>
      <c r="L19" s="185"/>
      <c r="M19" s="25">
        <v>43994</v>
      </c>
      <c r="N19" s="106"/>
      <c r="O19" s="1522"/>
      <c r="P19" s="25"/>
      <c r="Q19" s="26" t="s">
        <v>4953</v>
      </c>
    </row>
    <row r="20" spans="1:17" ht="18" customHeight="1">
      <c r="A20" s="22">
        <v>2</v>
      </c>
      <c r="B20" s="526">
        <f t="shared" si="0"/>
        <v>9</v>
      </c>
      <c r="C20" s="21" t="s">
        <v>531</v>
      </c>
      <c r="D20" s="21" t="s">
        <v>531</v>
      </c>
      <c r="E20" s="31" t="s">
        <v>4960</v>
      </c>
      <c r="F20" s="31">
        <v>2</v>
      </c>
      <c r="G20" s="31">
        <v>6220</v>
      </c>
      <c r="H20" s="31">
        <v>12440</v>
      </c>
      <c r="I20" s="22" t="s">
        <v>4952</v>
      </c>
      <c r="J20" s="31" t="s">
        <v>4961</v>
      </c>
      <c r="K20" s="173" t="s">
        <v>4962</v>
      </c>
      <c r="L20" s="185"/>
      <c r="M20" s="25">
        <v>43994</v>
      </c>
      <c r="N20" s="106"/>
      <c r="O20" s="1522"/>
      <c r="P20" s="25"/>
      <c r="Q20" s="26" t="s">
        <v>4953</v>
      </c>
    </row>
    <row r="21" spans="1:17" ht="18" customHeight="1">
      <c r="A21" s="22">
        <v>2</v>
      </c>
      <c r="B21" s="526">
        <f t="shared" si="0"/>
        <v>10</v>
      </c>
      <c r="C21" s="21" t="s">
        <v>531</v>
      </c>
      <c r="D21" s="21" t="s">
        <v>531</v>
      </c>
      <c r="E21" s="31" t="s">
        <v>4963</v>
      </c>
      <c r="F21" s="31">
        <v>2</v>
      </c>
      <c r="G21" s="31">
        <v>2300</v>
      </c>
      <c r="H21" s="31">
        <v>4600</v>
      </c>
      <c r="I21" s="22" t="s">
        <v>4952</v>
      </c>
      <c r="J21" s="31" t="s">
        <v>4964</v>
      </c>
      <c r="K21" s="173" t="s">
        <v>4965</v>
      </c>
      <c r="L21" s="185"/>
      <c r="M21" s="25">
        <v>43994</v>
      </c>
      <c r="N21" s="106"/>
      <c r="O21" s="1522"/>
      <c r="P21" s="25"/>
      <c r="Q21" s="26" t="s">
        <v>4953</v>
      </c>
    </row>
    <row r="22" spans="1:17" ht="18" customHeight="1">
      <c r="A22" s="22">
        <v>2</v>
      </c>
      <c r="B22" s="526">
        <f t="shared" si="0"/>
        <v>11</v>
      </c>
      <c r="C22" s="22" t="s">
        <v>577</v>
      </c>
      <c r="D22" s="22" t="s">
        <v>577</v>
      </c>
      <c r="E22" s="31" t="s">
        <v>4966</v>
      </c>
      <c r="F22" s="31">
        <v>2</v>
      </c>
      <c r="G22" s="31">
        <v>1275</v>
      </c>
      <c r="H22" s="31">
        <v>2550</v>
      </c>
      <c r="I22" s="22" t="s">
        <v>4952</v>
      </c>
      <c r="J22" s="31" t="s">
        <v>4967</v>
      </c>
      <c r="K22" s="173" t="s">
        <v>4968</v>
      </c>
      <c r="L22" s="185"/>
      <c r="M22" s="25">
        <v>43994</v>
      </c>
      <c r="N22" s="106"/>
      <c r="O22" s="1522"/>
      <c r="P22" s="25"/>
      <c r="Q22" s="26" t="s">
        <v>4953</v>
      </c>
    </row>
    <row r="23" spans="1:17" ht="18" customHeight="1">
      <c r="A23" s="22">
        <v>2</v>
      </c>
      <c r="B23" s="526">
        <f t="shared" si="0"/>
        <v>12</v>
      </c>
      <c r="C23" s="22" t="s">
        <v>577</v>
      </c>
      <c r="D23" s="22" t="s">
        <v>577</v>
      </c>
      <c r="E23" s="31" t="s">
        <v>4969</v>
      </c>
      <c r="F23" s="31">
        <v>4</v>
      </c>
      <c r="G23" s="31">
        <v>3876</v>
      </c>
      <c r="H23" s="31">
        <v>15504</v>
      </c>
      <c r="I23" s="22" t="s">
        <v>4952</v>
      </c>
      <c r="J23" s="31" t="s">
        <v>4970</v>
      </c>
      <c r="K23" s="173" t="s">
        <v>4971</v>
      </c>
      <c r="L23" s="185"/>
      <c r="M23" s="25">
        <v>43994</v>
      </c>
      <c r="N23" s="106"/>
      <c r="O23" s="1522"/>
      <c r="P23" s="25"/>
      <c r="Q23" s="26" t="s">
        <v>4953</v>
      </c>
    </row>
    <row r="24" spans="1:17" ht="18" customHeight="1">
      <c r="A24" s="22">
        <v>2</v>
      </c>
      <c r="B24" s="526">
        <f t="shared" si="0"/>
        <v>13</v>
      </c>
      <c r="C24" s="21" t="s">
        <v>531</v>
      </c>
      <c r="D24" s="21" t="s">
        <v>531</v>
      </c>
      <c r="E24" s="31" t="s">
        <v>1229</v>
      </c>
      <c r="F24" s="31">
        <v>1</v>
      </c>
      <c r="G24" s="31">
        <v>60180</v>
      </c>
      <c r="H24" s="31">
        <v>60180</v>
      </c>
      <c r="I24" s="22" t="s">
        <v>4952</v>
      </c>
      <c r="J24" s="31" t="s">
        <v>2732</v>
      </c>
      <c r="K24" s="173"/>
      <c r="L24" s="185"/>
      <c r="M24" s="25">
        <v>43994</v>
      </c>
      <c r="N24" s="106"/>
      <c r="O24" s="1522"/>
      <c r="P24" s="25"/>
      <c r="Q24" s="26" t="s">
        <v>4953</v>
      </c>
    </row>
    <row r="25" spans="1:17" ht="18" customHeight="1">
      <c r="A25" s="22">
        <v>2</v>
      </c>
      <c r="B25" s="526">
        <f t="shared" si="0"/>
        <v>14</v>
      </c>
      <c r="C25" s="21" t="s">
        <v>531</v>
      </c>
      <c r="D25" s="21" t="s">
        <v>531</v>
      </c>
      <c r="E25" s="31" t="s">
        <v>4972</v>
      </c>
      <c r="F25" s="31">
        <v>1</v>
      </c>
      <c r="G25" s="31">
        <v>749</v>
      </c>
      <c r="H25" s="31">
        <v>749</v>
      </c>
      <c r="I25" s="22" t="s">
        <v>4952</v>
      </c>
      <c r="J25" s="31" t="s">
        <v>2311</v>
      </c>
      <c r="K25" s="173"/>
      <c r="L25" s="185"/>
      <c r="M25" s="25">
        <v>43994</v>
      </c>
      <c r="N25" s="106"/>
      <c r="O25" s="186"/>
      <c r="P25" s="25"/>
      <c r="Q25" s="26" t="s">
        <v>4953</v>
      </c>
    </row>
    <row r="26" spans="1:17" ht="18" customHeight="1">
      <c r="A26" s="22"/>
      <c r="B26" s="526">
        <f t="shared" si="0"/>
        <v>15</v>
      </c>
      <c r="C26" s="21"/>
      <c r="D26" s="21"/>
      <c r="E26" s="1083"/>
      <c r="F26" s="728"/>
      <c r="G26" s="731"/>
      <c r="H26" s="1523"/>
      <c r="I26" s="179"/>
      <c r="J26" s="183"/>
      <c r="K26" s="173"/>
      <c r="L26" s="185"/>
      <c r="M26" s="25"/>
      <c r="N26" s="106"/>
      <c r="O26" s="186"/>
      <c r="P26" s="25"/>
      <c r="Q26" s="26"/>
    </row>
    <row r="27" spans="1:17" ht="18" customHeight="1">
      <c r="A27" s="22"/>
      <c r="B27" s="526">
        <f>+B26+1</f>
        <v>16</v>
      </c>
      <c r="C27" s="21" t="s">
        <v>577</v>
      </c>
      <c r="D27" s="21" t="s">
        <v>577</v>
      </c>
      <c r="E27" s="75" t="s">
        <v>4973</v>
      </c>
      <c r="F27" s="22">
        <v>2</v>
      </c>
      <c r="G27" s="1106">
        <v>10538</v>
      </c>
      <c r="H27" s="38">
        <v>21076</v>
      </c>
      <c r="I27" s="167" t="s">
        <v>4974</v>
      </c>
      <c r="J27" s="31"/>
      <c r="K27" s="173"/>
      <c r="L27" s="185"/>
      <c r="M27" s="25">
        <v>44019</v>
      </c>
      <c r="N27" s="106"/>
      <c r="O27" s="186"/>
      <c r="P27" s="25"/>
      <c r="Q27" s="26" t="s">
        <v>4975</v>
      </c>
    </row>
    <row r="28" spans="1:17" s="1524" customFormat="1" ht="19.5" customHeight="1">
      <c r="B28" s="1060"/>
      <c r="C28" s="21" t="s">
        <v>577</v>
      </c>
      <c r="D28" s="21" t="s">
        <v>577</v>
      </c>
      <c r="E28" s="1476" t="s">
        <v>4976</v>
      </c>
      <c r="F28" s="1525">
        <v>2</v>
      </c>
      <c r="G28" s="1526">
        <v>2010</v>
      </c>
      <c r="H28" s="1527">
        <f>F28*G28</f>
        <v>4020</v>
      </c>
      <c r="I28" s="1528"/>
      <c r="J28" s="8" t="s">
        <v>4977</v>
      </c>
      <c r="K28" s="1529"/>
      <c r="L28" s="1530"/>
      <c r="M28" s="1531">
        <v>44032</v>
      </c>
      <c r="N28" s="1060"/>
      <c r="O28" s="1530"/>
      <c r="P28" s="1531" t="s">
        <v>4978</v>
      </c>
      <c r="Q28" s="1532"/>
    </row>
    <row r="29" spans="1:17" ht="18" customHeight="1">
      <c r="A29" s="22"/>
      <c r="B29" s="526"/>
      <c r="C29" s="21"/>
      <c r="D29" s="21"/>
      <c r="E29" s="1477"/>
      <c r="F29" s="22"/>
      <c r="G29" s="262"/>
      <c r="H29" s="38"/>
      <c r="I29" s="167"/>
      <c r="J29" s="330"/>
      <c r="K29" s="173"/>
      <c r="L29" s="185"/>
      <c r="M29" s="25"/>
      <c r="N29" s="106"/>
      <c r="O29" s="186"/>
      <c r="P29" s="25"/>
      <c r="Q29" s="26"/>
    </row>
    <row r="30" spans="1:17" ht="18" customHeight="1">
      <c r="A30" s="22"/>
      <c r="B30" s="170"/>
      <c r="C30" s="21"/>
      <c r="D30" s="36"/>
      <c r="E30" s="356">
        <f>SUM(H12:H28)</f>
        <v>129567</v>
      </c>
      <c r="F30" s="24"/>
      <c r="H30" s="31"/>
      <c r="I30" s="179"/>
      <c r="J30" s="30"/>
      <c r="K30" s="173"/>
      <c r="L30" s="185"/>
      <c r="M30" s="25"/>
      <c r="N30" s="106"/>
      <c r="O30" s="186"/>
      <c r="P30" s="25"/>
      <c r="Q30" s="26"/>
    </row>
    <row r="31" spans="1:17" s="9" customFormat="1" ht="19.5" customHeight="1">
      <c r="A31" s="22"/>
      <c r="B31" s="21"/>
      <c r="C31" s="21"/>
      <c r="D31" s="21"/>
      <c r="E31" s="173"/>
      <c r="F31" s="24"/>
      <c r="G31" s="36"/>
      <c r="H31" s="36"/>
      <c r="I31" s="309"/>
      <c r="J31" s="175"/>
      <c r="K31" s="22"/>
      <c r="L31" s="22"/>
      <c r="M31" s="25"/>
      <c r="N31" s="21"/>
      <c r="O31" s="22"/>
      <c r="P31" s="25"/>
      <c r="Q31" s="106"/>
    </row>
    <row r="32" spans="1:17" s="9" customFormat="1" ht="19.5" customHeight="1">
      <c r="A32" s="22"/>
      <c r="B32" s="1533"/>
      <c r="C32" s="1534"/>
      <c r="D32" s="1534"/>
      <c r="E32" s="1535"/>
      <c r="F32" s="725"/>
      <c r="G32" s="1536"/>
      <c r="H32" s="1537"/>
      <c r="I32" s="228"/>
      <c r="J32" s="268"/>
      <c r="K32" s="725"/>
      <c r="L32" s="725"/>
      <c r="M32" s="1147"/>
      <c r="N32" s="1148"/>
      <c r="O32" s="725"/>
      <c r="P32" s="1147"/>
      <c r="Q32" s="1149"/>
    </row>
    <row r="33" spans="1:17" s="9" customFormat="1" ht="19.5" customHeight="1">
      <c r="A33" s="22"/>
      <c r="B33" s="526"/>
      <c r="C33" s="582" t="s">
        <v>577</v>
      </c>
      <c r="D33" s="582" t="s">
        <v>577</v>
      </c>
      <c r="E33" s="31" t="s">
        <v>4979</v>
      </c>
      <c r="F33" s="22">
        <v>2</v>
      </c>
      <c r="G33" s="31">
        <v>2090</v>
      </c>
      <c r="H33" s="1538">
        <v>4180</v>
      </c>
      <c r="I33" s="22" t="s">
        <v>4980</v>
      </c>
      <c r="J33" s="31"/>
      <c r="K33" s="22"/>
      <c r="L33" s="22"/>
      <c r="M33" s="25">
        <v>44039</v>
      </c>
      <c r="N33" s="21"/>
      <c r="O33" s="1522"/>
      <c r="P33" s="25"/>
      <c r="Q33" s="26" t="s">
        <v>4981</v>
      </c>
    </row>
    <row r="34" spans="1:17" s="9" customFormat="1" ht="19.5" customHeight="1">
      <c r="A34" s="22"/>
      <c r="B34" s="526"/>
      <c r="C34" s="257"/>
      <c r="D34" s="257"/>
      <c r="E34" s="31"/>
      <c r="F34" s="22"/>
      <c r="G34" s="31"/>
      <c r="H34" s="1538"/>
      <c r="I34" s="23"/>
      <c r="J34" s="31"/>
      <c r="K34" s="22"/>
      <c r="L34" s="22"/>
      <c r="M34" s="25"/>
      <c r="N34" s="21"/>
      <c r="O34" s="25"/>
      <c r="P34" s="25"/>
      <c r="Q34" s="26"/>
    </row>
    <row r="35" spans="1:17" s="1524" customFormat="1" ht="19.5" customHeight="1">
      <c r="B35" s="1060"/>
      <c r="C35" s="1060" t="s">
        <v>3307</v>
      </c>
      <c r="D35" s="1060" t="s">
        <v>3307</v>
      </c>
      <c r="E35" s="1476" t="s">
        <v>4982</v>
      </c>
      <c r="F35" s="1525">
        <v>1</v>
      </c>
      <c r="G35" s="1526">
        <v>1200000</v>
      </c>
      <c r="H35" s="1527">
        <v>1200000</v>
      </c>
      <c r="I35" s="1528"/>
      <c r="J35" s="31" t="s">
        <v>4983</v>
      </c>
      <c r="K35" s="1539"/>
      <c r="L35" s="1530"/>
      <c r="M35" s="1531">
        <v>44043</v>
      </c>
      <c r="N35" s="1060"/>
      <c r="O35" s="1530"/>
      <c r="P35" s="1531"/>
      <c r="Q35" s="1532"/>
    </row>
    <row r="36" spans="1:17" ht="18" customHeight="1">
      <c r="A36" s="22"/>
      <c r="B36" s="526"/>
      <c r="C36" s="166"/>
      <c r="D36" s="166"/>
      <c r="E36" s="182"/>
      <c r="F36" s="166"/>
      <c r="G36" s="182"/>
      <c r="H36" s="36"/>
      <c r="I36" s="309"/>
      <c r="J36" s="183"/>
      <c r="K36" s="173"/>
      <c r="L36" s="185"/>
      <c r="M36" s="25"/>
      <c r="N36" s="106"/>
      <c r="O36" s="25"/>
      <c r="P36" s="25"/>
      <c r="Q36" s="26"/>
    </row>
    <row r="37" spans="1:17" ht="18" customHeight="1">
      <c r="A37" s="22"/>
      <c r="B37" s="526"/>
      <c r="C37" s="166"/>
      <c r="D37" s="166"/>
      <c r="E37" s="182"/>
      <c r="F37" s="166"/>
      <c r="G37" s="182"/>
      <c r="H37" s="36"/>
      <c r="I37" s="309"/>
      <c r="J37" s="183"/>
      <c r="K37" s="173"/>
      <c r="L37" s="185"/>
      <c r="M37" s="25"/>
      <c r="N37" s="106"/>
      <c r="O37" s="25"/>
      <c r="P37" s="25"/>
      <c r="Q37" s="26"/>
    </row>
    <row r="38" spans="1:17" ht="18" customHeight="1">
      <c r="A38" s="22"/>
      <c r="B38" s="526"/>
      <c r="C38" s="21"/>
      <c r="D38" s="21"/>
      <c r="E38" s="183"/>
      <c r="F38" s="166"/>
      <c r="G38" s="182"/>
      <c r="H38" s="38"/>
      <c r="I38" s="179"/>
      <c r="J38" s="183"/>
      <c r="K38" s="173"/>
      <c r="L38" s="185"/>
      <c r="M38" s="25"/>
      <c r="N38" s="106"/>
      <c r="O38" s="25"/>
      <c r="P38" s="25"/>
      <c r="Q38" s="26"/>
    </row>
    <row r="39" spans="1:17" ht="18" customHeight="1">
      <c r="A39" s="22"/>
      <c r="B39" s="526"/>
      <c r="C39" s="128" t="s">
        <v>531</v>
      </c>
      <c r="D39" s="128" t="s">
        <v>531</v>
      </c>
      <c r="E39" s="427" t="s">
        <v>4959</v>
      </c>
      <c r="F39" s="427">
        <v>4</v>
      </c>
      <c r="G39" s="427">
        <v>78</v>
      </c>
      <c r="H39" s="427">
        <f>+F39*G39</f>
        <v>312</v>
      </c>
      <c r="I39" s="1540" t="s">
        <v>4984</v>
      </c>
      <c r="J39" s="427" t="s">
        <v>2804</v>
      </c>
      <c r="K39" s="173"/>
      <c r="L39" s="185"/>
      <c r="M39" s="25">
        <v>44062</v>
      </c>
      <c r="N39" s="106"/>
      <c r="O39" s="25"/>
      <c r="P39" s="25">
        <v>44063</v>
      </c>
      <c r="Q39" s="26" t="s">
        <v>4985</v>
      </c>
    </row>
    <row r="40" spans="1:17" ht="18" customHeight="1">
      <c r="A40" s="22"/>
      <c r="B40" s="526"/>
      <c r="C40" s="166"/>
      <c r="D40" s="166"/>
      <c r="E40" s="182"/>
      <c r="F40" s="166"/>
      <c r="G40" s="182"/>
      <c r="H40" s="36"/>
      <c r="I40" s="309"/>
      <c r="J40" s="183"/>
      <c r="K40" s="173"/>
      <c r="L40" s="185"/>
      <c r="M40" s="25"/>
      <c r="N40" s="106"/>
      <c r="O40" s="25"/>
      <c r="P40" s="25"/>
      <c r="Q40" s="26"/>
    </row>
    <row r="41" spans="1:17" ht="18" customHeight="1">
      <c r="A41" s="22"/>
      <c r="B41" s="526"/>
      <c r="C41" s="166"/>
      <c r="D41" s="166"/>
      <c r="E41" s="182"/>
      <c r="F41" s="166"/>
      <c r="G41" s="182"/>
      <c r="H41" s="36"/>
      <c r="I41" s="309"/>
      <c r="J41" s="183"/>
      <c r="K41" s="173"/>
      <c r="L41" s="185"/>
      <c r="M41" s="25"/>
      <c r="N41" s="106"/>
      <c r="O41" s="25"/>
      <c r="P41" s="25"/>
      <c r="Q41" s="26"/>
    </row>
    <row r="42" spans="1:17" ht="18" customHeight="1">
      <c r="A42" s="22"/>
      <c r="B42" s="170"/>
      <c r="C42" s="166"/>
      <c r="D42" s="166"/>
      <c r="E42" s="1541"/>
      <c r="F42" s="347"/>
      <c r="G42" s="348"/>
      <c r="I42" s="349"/>
      <c r="J42" s="350"/>
      <c r="K42" s="173"/>
      <c r="L42" s="185"/>
      <c r="M42" s="25"/>
      <c r="N42" s="106"/>
      <c r="O42" s="186"/>
      <c r="P42" s="25"/>
      <c r="Q42" s="26"/>
    </row>
    <row r="43" spans="1:17" ht="18" customHeight="1">
      <c r="A43" s="22"/>
      <c r="B43" s="170"/>
      <c r="C43" s="182"/>
      <c r="D43" s="182"/>
      <c r="E43" s="182"/>
      <c r="F43" s="166"/>
      <c r="G43" s="182"/>
      <c r="H43" s="36"/>
      <c r="I43" s="309"/>
      <c r="J43" s="183"/>
      <c r="K43" s="173"/>
      <c r="L43" s="185"/>
      <c r="M43" s="25"/>
      <c r="N43" s="106"/>
      <c r="O43" s="186"/>
      <c r="P43" s="25"/>
      <c r="Q43" s="26"/>
    </row>
    <row r="44" spans="1:17" ht="18" customHeight="1">
      <c r="A44" s="22"/>
      <c r="B44" s="22"/>
      <c r="C44" s="21"/>
      <c r="D44" s="21"/>
      <c r="E44" s="173" t="s">
        <v>4986</v>
      </c>
      <c r="F44" s="24"/>
      <c r="G44" s="36"/>
      <c r="H44" s="36">
        <f>F44*G44</f>
        <v>0</v>
      </c>
      <c r="I44" s="309"/>
      <c r="J44" s="831" t="s">
        <v>4987</v>
      </c>
      <c r="K44" s="173"/>
      <c r="L44" s="185"/>
      <c r="M44" s="25"/>
      <c r="N44" s="106"/>
      <c r="O44" s="186"/>
      <c r="P44" s="25"/>
      <c r="Q44" s="26"/>
    </row>
    <row r="45" spans="1:17" ht="18" customHeight="1">
      <c r="A45" s="22"/>
      <c r="B45" s="22"/>
      <c r="C45" s="22"/>
      <c r="D45" s="22"/>
      <c r="E45" s="173" t="s">
        <v>4988</v>
      </c>
      <c r="F45" s="24"/>
      <c r="G45" s="36">
        <v>5000</v>
      </c>
      <c r="H45" s="36">
        <f>F45*G45</f>
        <v>0</v>
      </c>
      <c r="I45" s="309"/>
      <c r="J45" s="831" t="s">
        <v>4989</v>
      </c>
      <c r="K45" s="173"/>
      <c r="L45" s="185"/>
      <c r="M45" s="25"/>
      <c r="N45" s="106"/>
      <c r="O45" s="186"/>
      <c r="P45" s="25"/>
      <c r="Q45" s="26"/>
    </row>
    <row r="46" spans="1:17" ht="18" customHeight="1">
      <c r="A46" s="22"/>
      <c r="B46" s="22"/>
      <c r="C46" s="22"/>
      <c r="D46" s="22"/>
      <c r="E46" s="173" t="s">
        <v>4990</v>
      </c>
      <c r="F46" s="36"/>
      <c r="G46" s="36"/>
      <c r="H46" s="36">
        <f>F46*G46</f>
        <v>0</v>
      </c>
      <c r="I46" s="309"/>
      <c r="J46" s="185"/>
      <c r="K46" s="173"/>
      <c r="L46" s="185"/>
      <c r="M46" s="25"/>
      <c r="N46" s="106"/>
      <c r="O46" s="186"/>
      <c r="P46" s="25"/>
      <c r="Q46" s="26"/>
    </row>
    <row r="47" spans="1:17" ht="18" customHeight="1">
      <c r="A47" s="22"/>
      <c r="B47" s="22"/>
      <c r="C47" s="22"/>
      <c r="D47" s="22"/>
      <c r="E47" s="173"/>
      <c r="F47" s="36"/>
      <c r="G47" s="36"/>
      <c r="H47" s="36"/>
      <c r="I47" s="309"/>
      <c r="J47" s="185"/>
      <c r="K47" s="173"/>
      <c r="L47" s="185"/>
      <c r="M47" s="25"/>
      <c r="N47" s="106"/>
      <c r="O47" s="186"/>
      <c r="P47" s="25"/>
      <c r="Q47" s="26"/>
    </row>
    <row r="48" spans="1:17" ht="18" customHeight="1">
      <c r="A48" s="22"/>
      <c r="B48" s="22"/>
      <c r="C48" s="22"/>
      <c r="D48" s="22"/>
      <c r="E48" s="173"/>
      <c r="F48" s="36"/>
      <c r="G48" s="36"/>
      <c r="H48" s="36"/>
      <c r="I48" s="309"/>
      <c r="J48" s="185"/>
      <c r="K48" s="173"/>
      <c r="L48" s="185"/>
      <c r="M48" s="25"/>
      <c r="N48" s="106"/>
      <c r="O48" s="186"/>
      <c r="P48" s="25"/>
      <c r="Q48" s="26"/>
    </row>
    <row r="49" spans="1:17" ht="18" customHeight="1">
      <c r="A49" s="22"/>
      <c r="B49" s="22"/>
      <c r="C49" s="22"/>
      <c r="D49" s="22"/>
      <c r="E49" s="173"/>
      <c r="F49" s="36"/>
      <c r="G49" s="36"/>
      <c r="H49" s="36"/>
      <c r="I49" s="309"/>
      <c r="J49" s="185"/>
      <c r="K49" s="173"/>
      <c r="L49" s="185"/>
      <c r="M49" s="25"/>
      <c r="N49" s="106"/>
      <c r="O49" s="186"/>
      <c r="P49" s="25"/>
      <c r="Q49" s="26"/>
    </row>
    <row r="50" spans="1:17" ht="18" customHeight="1">
      <c r="A50" s="22"/>
      <c r="B50" s="22"/>
      <c r="C50" s="22"/>
      <c r="D50" s="22"/>
      <c r="E50" s="173"/>
      <c r="F50" s="36"/>
      <c r="G50" s="36"/>
      <c r="H50" s="36"/>
      <c r="I50" s="309"/>
      <c r="J50" s="185"/>
      <c r="K50" s="173"/>
      <c r="L50" s="185"/>
      <c r="M50" s="25"/>
      <c r="N50" s="106"/>
      <c r="O50" s="186"/>
      <c r="P50" s="25"/>
      <c r="Q50" s="26"/>
    </row>
    <row r="51" spans="1:17" ht="18" customHeight="1">
      <c r="A51" s="22"/>
      <c r="B51" s="22"/>
      <c r="C51" s="22"/>
      <c r="D51" s="22"/>
      <c r="E51" s="173"/>
      <c r="F51" s="36"/>
      <c r="G51" s="36"/>
      <c r="H51" s="36"/>
      <c r="I51" s="309"/>
      <c r="J51" s="185"/>
      <c r="K51" s="173"/>
      <c r="L51" s="185"/>
      <c r="M51" s="25"/>
      <c r="N51" s="106"/>
      <c r="O51" s="186"/>
      <c r="P51" s="25"/>
      <c r="Q51" s="26"/>
    </row>
    <row r="52" spans="1:17" ht="18" customHeight="1">
      <c r="A52" s="22"/>
      <c r="B52" s="22"/>
      <c r="C52" s="22"/>
      <c r="D52" s="22"/>
      <c r="E52" s="173"/>
      <c r="F52" s="36"/>
      <c r="G52" s="36"/>
      <c r="H52" s="36"/>
      <c r="I52" s="309"/>
      <c r="J52" s="185"/>
      <c r="K52" s="173"/>
      <c r="L52" s="185"/>
      <c r="M52" s="25"/>
      <c r="N52" s="106"/>
      <c r="O52" s="186"/>
      <c r="P52" s="25"/>
      <c r="Q52" s="26"/>
    </row>
    <row r="53" spans="1:17" ht="18" customHeight="1">
      <c r="A53" s="22"/>
      <c r="B53" s="22"/>
      <c r="C53" s="22"/>
      <c r="D53" s="22"/>
      <c r="E53" s="173"/>
      <c r="F53" s="36"/>
      <c r="G53" s="36"/>
      <c r="H53" s="36"/>
      <c r="I53" s="309"/>
      <c r="J53" s="185"/>
      <c r="K53" s="173"/>
      <c r="L53" s="185"/>
      <c r="M53" s="25"/>
      <c r="N53" s="106"/>
      <c r="O53" s="186"/>
      <c r="P53" s="25"/>
      <c r="Q53" s="26"/>
    </row>
    <row r="54" spans="1:17" ht="18" customHeight="1">
      <c r="A54" s="22"/>
      <c r="B54" s="22"/>
      <c r="C54" s="22"/>
      <c r="D54" s="22"/>
      <c r="E54" s="173"/>
      <c r="F54" s="36"/>
      <c r="G54" s="36"/>
      <c r="H54" s="36"/>
      <c r="I54" s="309"/>
      <c r="J54" s="185"/>
      <c r="K54" s="173"/>
      <c r="L54" s="185"/>
      <c r="M54" s="25"/>
      <c r="N54" s="106"/>
      <c r="O54" s="186"/>
      <c r="P54" s="25"/>
      <c r="Q54" s="26"/>
    </row>
    <row r="55" spans="1:17" ht="18" customHeight="1">
      <c r="A55" s="22"/>
      <c r="B55" s="22"/>
      <c r="C55" s="22"/>
      <c r="D55" s="22"/>
      <c r="E55" s="173"/>
      <c r="F55" s="36"/>
      <c r="G55" s="36"/>
      <c r="H55" s="36"/>
      <c r="I55" s="309"/>
      <c r="J55" s="185"/>
      <c r="K55" s="173"/>
      <c r="L55" s="185"/>
      <c r="M55" s="25"/>
      <c r="N55" s="106"/>
      <c r="O55" s="186"/>
      <c r="P55" s="25"/>
      <c r="Q55" s="26"/>
    </row>
    <row r="56" spans="1:17" ht="18" customHeight="1">
      <c r="A56" s="22"/>
      <c r="B56" s="22"/>
      <c r="C56" s="21"/>
      <c r="D56" s="21"/>
      <c r="E56" s="173"/>
      <c r="F56" s="31"/>
      <c r="G56" s="36"/>
      <c r="H56" s="36"/>
      <c r="I56" s="36"/>
      <c r="J56" s="31"/>
      <c r="K56" s="31"/>
      <c r="L56" s="22"/>
      <c r="M56" s="25"/>
      <c r="N56" s="31"/>
      <c r="O56" s="23"/>
      <c r="P56" s="25"/>
      <c r="Q56" s="26"/>
    </row>
    <row r="57" spans="1:17" ht="18" customHeight="1">
      <c r="A57" s="22"/>
      <c r="B57" s="22"/>
      <c r="C57" s="31"/>
      <c r="D57" s="31"/>
      <c r="E57" s="31"/>
      <c r="F57" s="31"/>
      <c r="G57" s="31"/>
      <c r="H57" s="31"/>
      <c r="I57" s="23"/>
      <c r="J57" s="31"/>
      <c r="K57" s="31"/>
      <c r="L57" s="22"/>
      <c r="M57" s="25"/>
      <c r="N57" s="31"/>
      <c r="O57" s="23"/>
      <c r="P57" s="25"/>
      <c r="Q57" s="192"/>
    </row>
    <row r="58" spans="1:17" ht="18" customHeight="1">
      <c r="A58" s="22"/>
      <c r="B58" s="22"/>
      <c r="C58" s="31"/>
      <c r="D58" s="31"/>
      <c r="E58" s="31"/>
      <c r="F58" s="31"/>
      <c r="G58" s="31"/>
      <c r="H58" s="31"/>
      <c r="I58" s="23"/>
      <c r="J58" s="31"/>
      <c r="K58" s="31"/>
      <c r="L58" s="22"/>
      <c r="M58" s="22"/>
      <c r="N58" s="31"/>
      <c r="O58" s="23"/>
      <c r="P58" s="192"/>
      <c r="Q58" s="192"/>
    </row>
    <row r="59" spans="1:17" ht="18" customHeight="1"/>
    <row r="60" spans="1:17" ht="18" customHeight="1"/>
    <row r="61" spans="1:17" ht="18" customHeight="1"/>
    <row r="62" spans="1:17" ht="18" customHeight="1"/>
    <row r="63" spans="1:17" ht="18" customHeight="1"/>
  </sheetData>
  <autoFilter ref="B8:O8" xr:uid="{615BB98E-9C29-4A8B-9C7D-34A84D0B94C9}"/>
  <mergeCells count="9">
    <mergeCell ref="B6:D6"/>
    <mergeCell ref="B11:E11"/>
    <mergeCell ref="B32:E32"/>
    <mergeCell ref="B2:D2"/>
    <mergeCell ref="G2:I2"/>
    <mergeCell ref="B3:D3"/>
    <mergeCell ref="B4:D4"/>
    <mergeCell ref="J4:K4"/>
    <mergeCell ref="B5:D5"/>
  </mergeCells>
  <phoneticPr fontId="4"/>
  <dataValidations count="1">
    <dataValidation imeMode="hiragana" allowBlank="1" showInputMessage="1" showErrorMessage="1" sqref="J30 JF30 TB30 ACX30 AMT30 AWP30 BGL30 BQH30 CAD30 CJZ30 CTV30 DDR30 DNN30 DXJ30 EHF30 ERB30 FAX30 FKT30 FUP30 GEL30 GOH30 GYD30 HHZ30 HRV30 IBR30 ILN30 IVJ30 JFF30 JPB30 JYX30 KIT30 KSP30 LCL30 LMH30 LWD30 MFZ30 MPV30 MZR30 NJN30 NTJ30 ODF30 ONB30 OWX30 PGT30 PQP30 QAL30 QKH30 QUD30 RDZ30 RNV30 RXR30 SHN30 SRJ30 TBF30 TLB30 TUX30 UET30 UOP30 UYL30 VIH30 VSD30 WBZ30 WLV30 WVR30 J65566 JF65566 TB65566 ACX65566 AMT65566 AWP65566 BGL65566 BQH65566 CAD65566 CJZ65566 CTV65566 DDR65566 DNN65566 DXJ65566 EHF65566 ERB65566 FAX65566 FKT65566 FUP65566 GEL65566 GOH65566 GYD65566 HHZ65566 HRV65566 IBR65566 ILN65566 IVJ65566 JFF65566 JPB65566 JYX65566 KIT65566 KSP65566 LCL65566 LMH65566 LWD65566 MFZ65566 MPV65566 MZR65566 NJN65566 NTJ65566 ODF65566 ONB65566 OWX65566 PGT65566 PQP65566 QAL65566 QKH65566 QUD65566 RDZ65566 RNV65566 RXR65566 SHN65566 SRJ65566 TBF65566 TLB65566 TUX65566 UET65566 UOP65566 UYL65566 VIH65566 VSD65566 WBZ65566 WLV65566 WVR65566 J131102 JF131102 TB131102 ACX131102 AMT131102 AWP131102 BGL131102 BQH131102 CAD131102 CJZ131102 CTV131102 DDR131102 DNN131102 DXJ131102 EHF131102 ERB131102 FAX131102 FKT131102 FUP131102 GEL131102 GOH131102 GYD131102 HHZ131102 HRV131102 IBR131102 ILN131102 IVJ131102 JFF131102 JPB131102 JYX131102 KIT131102 KSP131102 LCL131102 LMH131102 LWD131102 MFZ131102 MPV131102 MZR131102 NJN131102 NTJ131102 ODF131102 ONB131102 OWX131102 PGT131102 PQP131102 QAL131102 QKH131102 QUD131102 RDZ131102 RNV131102 RXR131102 SHN131102 SRJ131102 TBF131102 TLB131102 TUX131102 UET131102 UOP131102 UYL131102 VIH131102 VSD131102 WBZ131102 WLV131102 WVR131102 J196638 JF196638 TB196638 ACX196638 AMT196638 AWP196638 BGL196638 BQH196638 CAD196638 CJZ196638 CTV196638 DDR196638 DNN196638 DXJ196638 EHF196638 ERB196638 FAX196638 FKT196638 FUP196638 GEL196638 GOH196638 GYD196638 HHZ196638 HRV196638 IBR196638 ILN196638 IVJ196638 JFF196638 JPB196638 JYX196638 KIT196638 KSP196638 LCL196638 LMH196638 LWD196638 MFZ196638 MPV196638 MZR196638 NJN196638 NTJ196638 ODF196638 ONB196638 OWX196638 PGT196638 PQP196638 QAL196638 QKH196638 QUD196638 RDZ196638 RNV196638 RXR196638 SHN196638 SRJ196638 TBF196638 TLB196638 TUX196638 UET196638 UOP196638 UYL196638 VIH196638 VSD196638 WBZ196638 WLV196638 WVR196638 J262174 JF262174 TB262174 ACX262174 AMT262174 AWP262174 BGL262174 BQH262174 CAD262174 CJZ262174 CTV262174 DDR262174 DNN262174 DXJ262174 EHF262174 ERB262174 FAX262174 FKT262174 FUP262174 GEL262174 GOH262174 GYD262174 HHZ262174 HRV262174 IBR262174 ILN262174 IVJ262174 JFF262174 JPB262174 JYX262174 KIT262174 KSP262174 LCL262174 LMH262174 LWD262174 MFZ262174 MPV262174 MZR262174 NJN262174 NTJ262174 ODF262174 ONB262174 OWX262174 PGT262174 PQP262174 QAL262174 QKH262174 QUD262174 RDZ262174 RNV262174 RXR262174 SHN262174 SRJ262174 TBF262174 TLB262174 TUX262174 UET262174 UOP262174 UYL262174 VIH262174 VSD262174 WBZ262174 WLV262174 WVR262174 J327710 JF327710 TB327710 ACX327710 AMT327710 AWP327710 BGL327710 BQH327710 CAD327710 CJZ327710 CTV327710 DDR327710 DNN327710 DXJ327710 EHF327710 ERB327710 FAX327710 FKT327710 FUP327710 GEL327710 GOH327710 GYD327710 HHZ327710 HRV327710 IBR327710 ILN327710 IVJ327710 JFF327710 JPB327710 JYX327710 KIT327710 KSP327710 LCL327710 LMH327710 LWD327710 MFZ327710 MPV327710 MZR327710 NJN327710 NTJ327710 ODF327710 ONB327710 OWX327710 PGT327710 PQP327710 QAL327710 QKH327710 QUD327710 RDZ327710 RNV327710 RXR327710 SHN327710 SRJ327710 TBF327710 TLB327710 TUX327710 UET327710 UOP327710 UYL327710 VIH327710 VSD327710 WBZ327710 WLV327710 WVR327710 J393246 JF393246 TB393246 ACX393246 AMT393246 AWP393246 BGL393246 BQH393246 CAD393246 CJZ393246 CTV393246 DDR393246 DNN393246 DXJ393246 EHF393246 ERB393246 FAX393246 FKT393246 FUP393246 GEL393246 GOH393246 GYD393246 HHZ393246 HRV393246 IBR393246 ILN393246 IVJ393246 JFF393246 JPB393246 JYX393246 KIT393246 KSP393246 LCL393246 LMH393246 LWD393246 MFZ393246 MPV393246 MZR393246 NJN393246 NTJ393246 ODF393246 ONB393246 OWX393246 PGT393246 PQP393246 QAL393246 QKH393246 QUD393246 RDZ393246 RNV393246 RXR393246 SHN393246 SRJ393246 TBF393246 TLB393246 TUX393246 UET393246 UOP393246 UYL393246 VIH393246 VSD393246 WBZ393246 WLV393246 WVR393246 J458782 JF458782 TB458782 ACX458782 AMT458782 AWP458782 BGL458782 BQH458782 CAD458782 CJZ458782 CTV458782 DDR458782 DNN458782 DXJ458782 EHF458782 ERB458782 FAX458782 FKT458782 FUP458782 GEL458782 GOH458782 GYD458782 HHZ458782 HRV458782 IBR458782 ILN458782 IVJ458782 JFF458782 JPB458782 JYX458782 KIT458782 KSP458782 LCL458782 LMH458782 LWD458782 MFZ458782 MPV458782 MZR458782 NJN458782 NTJ458782 ODF458782 ONB458782 OWX458782 PGT458782 PQP458782 QAL458782 QKH458782 QUD458782 RDZ458782 RNV458782 RXR458782 SHN458782 SRJ458782 TBF458782 TLB458782 TUX458782 UET458782 UOP458782 UYL458782 VIH458782 VSD458782 WBZ458782 WLV458782 WVR458782 J524318 JF524318 TB524318 ACX524318 AMT524318 AWP524318 BGL524318 BQH524318 CAD524318 CJZ524318 CTV524318 DDR524318 DNN524318 DXJ524318 EHF524318 ERB524318 FAX524318 FKT524318 FUP524318 GEL524318 GOH524318 GYD524318 HHZ524318 HRV524318 IBR524318 ILN524318 IVJ524318 JFF524318 JPB524318 JYX524318 KIT524318 KSP524318 LCL524318 LMH524318 LWD524318 MFZ524318 MPV524318 MZR524318 NJN524318 NTJ524318 ODF524318 ONB524318 OWX524318 PGT524318 PQP524318 QAL524318 QKH524318 QUD524318 RDZ524318 RNV524318 RXR524318 SHN524318 SRJ524318 TBF524318 TLB524318 TUX524318 UET524318 UOP524318 UYL524318 VIH524318 VSD524318 WBZ524318 WLV524318 WVR524318 J589854 JF589854 TB589854 ACX589854 AMT589854 AWP589854 BGL589854 BQH589854 CAD589854 CJZ589854 CTV589854 DDR589854 DNN589854 DXJ589854 EHF589854 ERB589854 FAX589854 FKT589854 FUP589854 GEL589854 GOH589854 GYD589854 HHZ589854 HRV589854 IBR589854 ILN589854 IVJ589854 JFF589854 JPB589854 JYX589854 KIT589854 KSP589854 LCL589854 LMH589854 LWD589854 MFZ589854 MPV589854 MZR589854 NJN589854 NTJ589854 ODF589854 ONB589854 OWX589854 PGT589854 PQP589854 QAL589854 QKH589854 QUD589854 RDZ589854 RNV589854 RXR589854 SHN589854 SRJ589854 TBF589854 TLB589854 TUX589854 UET589854 UOP589854 UYL589854 VIH589854 VSD589854 WBZ589854 WLV589854 WVR589854 J655390 JF655390 TB655390 ACX655390 AMT655390 AWP655390 BGL655390 BQH655390 CAD655390 CJZ655390 CTV655390 DDR655390 DNN655390 DXJ655390 EHF655390 ERB655390 FAX655390 FKT655390 FUP655390 GEL655390 GOH655390 GYD655390 HHZ655390 HRV655390 IBR655390 ILN655390 IVJ655390 JFF655390 JPB655390 JYX655390 KIT655390 KSP655390 LCL655390 LMH655390 LWD655390 MFZ655390 MPV655390 MZR655390 NJN655390 NTJ655390 ODF655390 ONB655390 OWX655390 PGT655390 PQP655390 QAL655390 QKH655390 QUD655390 RDZ655390 RNV655390 RXR655390 SHN655390 SRJ655390 TBF655390 TLB655390 TUX655390 UET655390 UOP655390 UYL655390 VIH655390 VSD655390 WBZ655390 WLV655390 WVR655390 J720926 JF720926 TB720926 ACX720926 AMT720926 AWP720926 BGL720926 BQH720926 CAD720926 CJZ720926 CTV720926 DDR720926 DNN720926 DXJ720926 EHF720926 ERB720926 FAX720926 FKT720926 FUP720926 GEL720926 GOH720926 GYD720926 HHZ720926 HRV720926 IBR720926 ILN720926 IVJ720926 JFF720926 JPB720926 JYX720926 KIT720926 KSP720926 LCL720926 LMH720926 LWD720926 MFZ720926 MPV720926 MZR720926 NJN720926 NTJ720926 ODF720926 ONB720926 OWX720926 PGT720926 PQP720926 QAL720926 QKH720926 QUD720926 RDZ720926 RNV720926 RXR720926 SHN720926 SRJ720926 TBF720926 TLB720926 TUX720926 UET720926 UOP720926 UYL720926 VIH720926 VSD720926 WBZ720926 WLV720926 WVR720926 J786462 JF786462 TB786462 ACX786462 AMT786462 AWP786462 BGL786462 BQH786462 CAD786462 CJZ786462 CTV786462 DDR786462 DNN786462 DXJ786462 EHF786462 ERB786462 FAX786462 FKT786462 FUP786462 GEL786462 GOH786462 GYD786462 HHZ786462 HRV786462 IBR786462 ILN786462 IVJ786462 JFF786462 JPB786462 JYX786462 KIT786462 KSP786462 LCL786462 LMH786462 LWD786462 MFZ786462 MPV786462 MZR786462 NJN786462 NTJ786462 ODF786462 ONB786462 OWX786462 PGT786462 PQP786462 QAL786462 QKH786462 QUD786462 RDZ786462 RNV786462 RXR786462 SHN786462 SRJ786462 TBF786462 TLB786462 TUX786462 UET786462 UOP786462 UYL786462 VIH786462 VSD786462 WBZ786462 WLV786462 WVR786462 J851998 JF851998 TB851998 ACX851998 AMT851998 AWP851998 BGL851998 BQH851998 CAD851998 CJZ851998 CTV851998 DDR851998 DNN851998 DXJ851998 EHF851998 ERB851998 FAX851998 FKT851998 FUP851998 GEL851998 GOH851998 GYD851998 HHZ851998 HRV851998 IBR851998 ILN851998 IVJ851998 JFF851998 JPB851998 JYX851998 KIT851998 KSP851998 LCL851998 LMH851998 LWD851998 MFZ851998 MPV851998 MZR851998 NJN851998 NTJ851998 ODF851998 ONB851998 OWX851998 PGT851998 PQP851998 QAL851998 QKH851998 QUD851998 RDZ851998 RNV851998 RXR851998 SHN851998 SRJ851998 TBF851998 TLB851998 TUX851998 UET851998 UOP851998 UYL851998 VIH851998 VSD851998 WBZ851998 WLV851998 WVR851998 J917534 JF917534 TB917534 ACX917534 AMT917534 AWP917534 BGL917534 BQH917534 CAD917534 CJZ917534 CTV917534 DDR917534 DNN917534 DXJ917534 EHF917534 ERB917534 FAX917534 FKT917534 FUP917534 GEL917534 GOH917534 GYD917534 HHZ917534 HRV917534 IBR917534 ILN917534 IVJ917534 JFF917534 JPB917534 JYX917534 KIT917534 KSP917534 LCL917534 LMH917534 LWD917534 MFZ917534 MPV917534 MZR917534 NJN917534 NTJ917534 ODF917534 ONB917534 OWX917534 PGT917534 PQP917534 QAL917534 QKH917534 QUD917534 RDZ917534 RNV917534 RXR917534 SHN917534 SRJ917534 TBF917534 TLB917534 TUX917534 UET917534 UOP917534 UYL917534 VIH917534 VSD917534 WBZ917534 WLV917534 WVR917534 J983070 JF983070 TB983070 ACX983070 AMT983070 AWP983070 BGL983070 BQH983070 CAD983070 CJZ983070 CTV983070 DDR983070 DNN983070 DXJ983070 EHF983070 ERB983070 FAX983070 FKT983070 FUP983070 GEL983070 GOH983070 GYD983070 HHZ983070 HRV983070 IBR983070 ILN983070 IVJ983070 JFF983070 JPB983070 JYX983070 KIT983070 KSP983070 LCL983070 LMH983070 LWD983070 MFZ983070 MPV983070 MZR983070 NJN983070 NTJ983070 ODF983070 ONB983070 OWX983070 PGT983070 PQP983070 QAL983070 QKH983070 QUD983070 RDZ983070 RNV983070 RXR983070 SHN983070 SRJ983070 TBF983070 TLB983070 TUX983070 UET983070 UOP983070 UYL983070 VIH983070 VSD983070 WBZ983070 WLV983070 WVR983070" xr:uid="{B6049AEB-F768-428D-B6E3-2A5A263E64DE}"/>
  </dataValidations>
  <pageMargins left="0.2" right="0.2" top="0.75" bottom="0.75" header="0.3" footer="0.3"/>
  <pageSetup paperSize="9" orientation="landscape"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42AF9-74E2-4C89-9E81-426798540257}">
  <sheetPr>
    <tabColor rgb="FF00B050"/>
  </sheetPr>
  <dimension ref="A2:Q63"/>
  <sheetViews>
    <sheetView zoomScale="85" zoomScaleNormal="85" workbookViewId="0">
      <pane xSplit="10" ySplit="8" topLeftCell="K9" activePane="bottomRight" state="frozen"/>
      <selection pane="topRight" activeCell="K1" sqref="K1"/>
      <selection pane="bottomLeft" activeCell="A9" sqref="A9"/>
      <selection pane="bottomRight" activeCell="E21" sqref="E21"/>
    </sheetView>
  </sheetViews>
  <sheetFormatPr defaultRowHeight="18.75"/>
  <cols>
    <col min="1" max="1" width="11.125" style="8" customWidth="1"/>
    <col min="2" max="2" width="7.375" style="9" customWidth="1"/>
    <col min="3" max="3" width="12.375" style="8" customWidth="1"/>
    <col min="4" max="4" width="12.625" style="8" customWidth="1"/>
    <col min="5" max="5" width="40.5" style="8" customWidth="1"/>
    <col min="6" max="6" width="8.75" style="8" customWidth="1"/>
    <col min="7" max="8" width="9.875" style="8" bestFit="1" customWidth="1"/>
    <col min="9" max="9" width="5.75" style="3" customWidth="1"/>
    <col min="10" max="10" width="44.75" style="8" customWidth="1"/>
    <col min="11" max="11" width="56.375" style="8" customWidth="1"/>
    <col min="12" max="12" width="6.625" style="9" customWidth="1"/>
    <col min="13" max="13" width="13.75" style="9" customWidth="1"/>
    <col min="14" max="14" width="6.375" style="8" customWidth="1"/>
    <col min="15" max="15" width="21.75" style="3" customWidth="1"/>
    <col min="16" max="16" width="17" style="97" customWidth="1"/>
    <col min="17" max="17" width="15.625" style="97" customWidth="1"/>
    <col min="18" max="256" width="9" style="8"/>
    <col min="257" max="257" width="11.125" style="8" customWidth="1"/>
    <col min="258" max="258" width="7.375" style="8" customWidth="1"/>
    <col min="259" max="259" width="12.375" style="8" customWidth="1"/>
    <col min="260" max="260" width="12.625" style="8" customWidth="1"/>
    <col min="261" max="261" width="40.5" style="8" customWidth="1"/>
    <col min="262" max="262" width="8.75" style="8" customWidth="1"/>
    <col min="263" max="264" width="9.875" style="8" bestFit="1" customWidth="1"/>
    <col min="265" max="265" width="5.75" style="8" customWidth="1"/>
    <col min="266" max="266" width="44.75" style="8" customWidth="1"/>
    <col min="267" max="267" width="56.375" style="8" customWidth="1"/>
    <col min="268" max="268" width="6.625" style="8" customWidth="1"/>
    <col min="269" max="269" width="13.75" style="8" customWidth="1"/>
    <col min="270" max="270" width="6.375" style="8" customWidth="1"/>
    <col min="271" max="271" width="21.75" style="8" customWidth="1"/>
    <col min="272" max="272" width="17" style="8" customWidth="1"/>
    <col min="273" max="273" width="15.625" style="8" customWidth="1"/>
    <col min="274" max="512" width="9" style="8"/>
    <col min="513" max="513" width="11.125" style="8" customWidth="1"/>
    <col min="514" max="514" width="7.375" style="8" customWidth="1"/>
    <col min="515" max="515" width="12.375" style="8" customWidth="1"/>
    <col min="516" max="516" width="12.625" style="8" customWidth="1"/>
    <col min="517" max="517" width="40.5" style="8" customWidth="1"/>
    <col min="518" max="518" width="8.75" style="8" customWidth="1"/>
    <col min="519" max="520" width="9.875" style="8" bestFit="1" customWidth="1"/>
    <col min="521" max="521" width="5.75" style="8" customWidth="1"/>
    <col min="522" max="522" width="44.75" style="8" customWidth="1"/>
    <col min="523" max="523" width="56.375" style="8" customWidth="1"/>
    <col min="524" max="524" width="6.625" style="8" customWidth="1"/>
    <col min="525" max="525" width="13.75" style="8" customWidth="1"/>
    <col min="526" max="526" width="6.375" style="8" customWidth="1"/>
    <col min="527" max="527" width="21.75" style="8" customWidth="1"/>
    <col min="528" max="528" width="17" style="8" customWidth="1"/>
    <col min="529" max="529" width="15.625" style="8" customWidth="1"/>
    <col min="530" max="768" width="9" style="8"/>
    <col min="769" max="769" width="11.125" style="8" customWidth="1"/>
    <col min="770" max="770" width="7.375" style="8" customWidth="1"/>
    <col min="771" max="771" width="12.375" style="8" customWidth="1"/>
    <col min="772" max="772" width="12.625" style="8" customWidth="1"/>
    <col min="773" max="773" width="40.5" style="8" customWidth="1"/>
    <col min="774" max="774" width="8.75" style="8" customWidth="1"/>
    <col min="775" max="776" width="9.875" style="8" bestFit="1" customWidth="1"/>
    <col min="777" max="777" width="5.75" style="8" customWidth="1"/>
    <col min="778" max="778" width="44.75" style="8" customWidth="1"/>
    <col min="779" max="779" width="56.375" style="8" customWidth="1"/>
    <col min="780" max="780" width="6.625" style="8" customWidth="1"/>
    <col min="781" max="781" width="13.75" style="8" customWidth="1"/>
    <col min="782" max="782" width="6.375" style="8" customWidth="1"/>
    <col min="783" max="783" width="21.75" style="8" customWidth="1"/>
    <col min="784" max="784" width="17" style="8" customWidth="1"/>
    <col min="785" max="785" width="15.625" style="8" customWidth="1"/>
    <col min="786" max="1024" width="9" style="8"/>
    <col min="1025" max="1025" width="11.125" style="8" customWidth="1"/>
    <col min="1026" max="1026" width="7.375" style="8" customWidth="1"/>
    <col min="1027" max="1027" width="12.375" style="8" customWidth="1"/>
    <col min="1028" max="1028" width="12.625" style="8" customWidth="1"/>
    <col min="1029" max="1029" width="40.5" style="8" customWidth="1"/>
    <col min="1030" max="1030" width="8.75" style="8" customWidth="1"/>
    <col min="1031" max="1032" width="9.875" style="8" bestFit="1" customWidth="1"/>
    <col min="1033" max="1033" width="5.75" style="8" customWidth="1"/>
    <col min="1034" max="1034" width="44.75" style="8" customWidth="1"/>
    <col min="1035" max="1035" width="56.375" style="8" customWidth="1"/>
    <col min="1036" max="1036" width="6.625" style="8" customWidth="1"/>
    <col min="1037" max="1037" width="13.75" style="8" customWidth="1"/>
    <col min="1038" max="1038" width="6.375" style="8" customWidth="1"/>
    <col min="1039" max="1039" width="21.75" style="8" customWidth="1"/>
    <col min="1040" max="1040" width="17" style="8" customWidth="1"/>
    <col min="1041" max="1041" width="15.625" style="8" customWidth="1"/>
    <col min="1042" max="1280" width="9" style="8"/>
    <col min="1281" max="1281" width="11.125" style="8" customWidth="1"/>
    <col min="1282" max="1282" width="7.375" style="8" customWidth="1"/>
    <col min="1283" max="1283" width="12.375" style="8" customWidth="1"/>
    <col min="1284" max="1284" width="12.625" style="8" customWidth="1"/>
    <col min="1285" max="1285" width="40.5" style="8" customWidth="1"/>
    <col min="1286" max="1286" width="8.75" style="8" customWidth="1"/>
    <col min="1287" max="1288" width="9.875" style="8" bestFit="1" customWidth="1"/>
    <col min="1289" max="1289" width="5.75" style="8" customWidth="1"/>
    <col min="1290" max="1290" width="44.75" style="8" customWidth="1"/>
    <col min="1291" max="1291" width="56.375" style="8" customWidth="1"/>
    <col min="1292" max="1292" width="6.625" style="8" customWidth="1"/>
    <col min="1293" max="1293" width="13.75" style="8" customWidth="1"/>
    <col min="1294" max="1294" width="6.375" style="8" customWidth="1"/>
    <col min="1295" max="1295" width="21.75" style="8" customWidth="1"/>
    <col min="1296" max="1296" width="17" style="8" customWidth="1"/>
    <col min="1297" max="1297" width="15.625" style="8" customWidth="1"/>
    <col min="1298" max="1536" width="9" style="8"/>
    <col min="1537" max="1537" width="11.125" style="8" customWidth="1"/>
    <col min="1538" max="1538" width="7.375" style="8" customWidth="1"/>
    <col min="1539" max="1539" width="12.375" style="8" customWidth="1"/>
    <col min="1540" max="1540" width="12.625" style="8" customWidth="1"/>
    <col min="1541" max="1541" width="40.5" style="8" customWidth="1"/>
    <col min="1542" max="1542" width="8.75" style="8" customWidth="1"/>
    <col min="1543" max="1544" width="9.875" style="8" bestFit="1" customWidth="1"/>
    <col min="1545" max="1545" width="5.75" style="8" customWidth="1"/>
    <col min="1546" max="1546" width="44.75" style="8" customWidth="1"/>
    <col min="1547" max="1547" width="56.375" style="8" customWidth="1"/>
    <col min="1548" max="1548" width="6.625" style="8" customWidth="1"/>
    <col min="1549" max="1549" width="13.75" style="8" customWidth="1"/>
    <col min="1550" max="1550" width="6.375" style="8" customWidth="1"/>
    <col min="1551" max="1551" width="21.75" style="8" customWidth="1"/>
    <col min="1552" max="1552" width="17" style="8" customWidth="1"/>
    <col min="1553" max="1553" width="15.625" style="8" customWidth="1"/>
    <col min="1554" max="1792" width="9" style="8"/>
    <col min="1793" max="1793" width="11.125" style="8" customWidth="1"/>
    <col min="1794" max="1794" width="7.375" style="8" customWidth="1"/>
    <col min="1795" max="1795" width="12.375" style="8" customWidth="1"/>
    <col min="1796" max="1796" width="12.625" style="8" customWidth="1"/>
    <col min="1797" max="1797" width="40.5" style="8" customWidth="1"/>
    <col min="1798" max="1798" width="8.75" style="8" customWidth="1"/>
    <col min="1799" max="1800" width="9.875" style="8" bestFit="1" customWidth="1"/>
    <col min="1801" max="1801" width="5.75" style="8" customWidth="1"/>
    <col min="1802" max="1802" width="44.75" style="8" customWidth="1"/>
    <col min="1803" max="1803" width="56.375" style="8" customWidth="1"/>
    <col min="1804" max="1804" width="6.625" style="8" customWidth="1"/>
    <col min="1805" max="1805" width="13.75" style="8" customWidth="1"/>
    <col min="1806" max="1806" width="6.375" style="8" customWidth="1"/>
    <col min="1807" max="1807" width="21.75" style="8" customWidth="1"/>
    <col min="1808" max="1808" width="17" style="8" customWidth="1"/>
    <col min="1809" max="1809" width="15.625" style="8" customWidth="1"/>
    <col min="1810" max="2048" width="9" style="8"/>
    <col min="2049" max="2049" width="11.125" style="8" customWidth="1"/>
    <col min="2050" max="2050" width="7.375" style="8" customWidth="1"/>
    <col min="2051" max="2051" width="12.375" style="8" customWidth="1"/>
    <col min="2052" max="2052" width="12.625" style="8" customWidth="1"/>
    <col min="2053" max="2053" width="40.5" style="8" customWidth="1"/>
    <col min="2054" max="2054" width="8.75" style="8" customWidth="1"/>
    <col min="2055" max="2056" width="9.875" style="8" bestFit="1" customWidth="1"/>
    <col min="2057" max="2057" width="5.75" style="8" customWidth="1"/>
    <col min="2058" max="2058" width="44.75" style="8" customWidth="1"/>
    <col min="2059" max="2059" width="56.375" style="8" customWidth="1"/>
    <col min="2060" max="2060" width="6.625" style="8" customWidth="1"/>
    <col min="2061" max="2061" width="13.75" style="8" customWidth="1"/>
    <col min="2062" max="2062" width="6.375" style="8" customWidth="1"/>
    <col min="2063" max="2063" width="21.75" style="8" customWidth="1"/>
    <col min="2064" max="2064" width="17" style="8" customWidth="1"/>
    <col min="2065" max="2065" width="15.625" style="8" customWidth="1"/>
    <col min="2066" max="2304" width="9" style="8"/>
    <col min="2305" max="2305" width="11.125" style="8" customWidth="1"/>
    <col min="2306" max="2306" width="7.375" style="8" customWidth="1"/>
    <col min="2307" max="2307" width="12.375" style="8" customWidth="1"/>
    <col min="2308" max="2308" width="12.625" style="8" customWidth="1"/>
    <col min="2309" max="2309" width="40.5" style="8" customWidth="1"/>
    <col min="2310" max="2310" width="8.75" style="8" customWidth="1"/>
    <col min="2311" max="2312" width="9.875" style="8" bestFit="1" customWidth="1"/>
    <col min="2313" max="2313" width="5.75" style="8" customWidth="1"/>
    <col min="2314" max="2314" width="44.75" style="8" customWidth="1"/>
    <col min="2315" max="2315" width="56.375" style="8" customWidth="1"/>
    <col min="2316" max="2316" width="6.625" style="8" customWidth="1"/>
    <col min="2317" max="2317" width="13.75" style="8" customWidth="1"/>
    <col min="2318" max="2318" width="6.375" style="8" customWidth="1"/>
    <col min="2319" max="2319" width="21.75" style="8" customWidth="1"/>
    <col min="2320" max="2320" width="17" style="8" customWidth="1"/>
    <col min="2321" max="2321" width="15.625" style="8" customWidth="1"/>
    <col min="2322" max="2560" width="9" style="8"/>
    <col min="2561" max="2561" width="11.125" style="8" customWidth="1"/>
    <col min="2562" max="2562" width="7.375" style="8" customWidth="1"/>
    <col min="2563" max="2563" width="12.375" style="8" customWidth="1"/>
    <col min="2564" max="2564" width="12.625" style="8" customWidth="1"/>
    <col min="2565" max="2565" width="40.5" style="8" customWidth="1"/>
    <col min="2566" max="2566" width="8.75" style="8" customWidth="1"/>
    <col min="2567" max="2568" width="9.875" style="8" bestFit="1" customWidth="1"/>
    <col min="2569" max="2569" width="5.75" style="8" customWidth="1"/>
    <col min="2570" max="2570" width="44.75" style="8" customWidth="1"/>
    <col min="2571" max="2571" width="56.375" style="8" customWidth="1"/>
    <col min="2572" max="2572" width="6.625" style="8" customWidth="1"/>
    <col min="2573" max="2573" width="13.75" style="8" customWidth="1"/>
    <col min="2574" max="2574" width="6.375" style="8" customWidth="1"/>
    <col min="2575" max="2575" width="21.75" style="8" customWidth="1"/>
    <col min="2576" max="2576" width="17" style="8" customWidth="1"/>
    <col min="2577" max="2577" width="15.625" style="8" customWidth="1"/>
    <col min="2578" max="2816" width="9" style="8"/>
    <col min="2817" max="2817" width="11.125" style="8" customWidth="1"/>
    <col min="2818" max="2818" width="7.375" style="8" customWidth="1"/>
    <col min="2819" max="2819" width="12.375" style="8" customWidth="1"/>
    <col min="2820" max="2820" width="12.625" style="8" customWidth="1"/>
    <col min="2821" max="2821" width="40.5" style="8" customWidth="1"/>
    <col min="2822" max="2822" width="8.75" style="8" customWidth="1"/>
    <col min="2823" max="2824" width="9.875" style="8" bestFit="1" customWidth="1"/>
    <col min="2825" max="2825" width="5.75" style="8" customWidth="1"/>
    <col min="2826" max="2826" width="44.75" style="8" customWidth="1"/>
    <col min="2827" max="2827" width="56.375" style="8" customWidth="1"/>
    <col min="2828" max="2828" width="6.625" style="8" customWidth="1"/>
    <col min="2829" max="2829" width="13.75" style="8" customWidth="1"/>
    <col min="2830" max="2830" width="6.375" style="8" customWidth="1"/>
    <col min="2831" max="2831" width="21.75" style="8" customWidth="1"/>
    <col min="2832" max="2832" width="17" style="8" customWidth="1"/>
    <col min="2833" max="2833" width="15.625" style="8" customWidth="1"/>
    <col min="2834" max="3072" width="9" style="8"/>
    <col min="3073" max="3073" width="11.125" style="8" customWidth="1"/>
    <col min="3074" max="3074" width="7.375" style="8" customWidth="1"/>
    <col min="3075" max="3075" width="12.375" style="8" customWidth="1"/>
    <col min="3076" max="3076" width="12.625" style="8" customWidth="1"/>
    <col min="3077" max="3077" width="40.5" style="8" customWidth="1"/>
    <col min="3078" max="3078" width="8.75" style="8" customWidth="1"/>
    <col min="3079" max="3080" width="9.875" style="8" bestFit="1" customWidth="1"/>
    <col min="3081" max="3081" width="5.75" style="8" customWidth="1"/>
    <col min="3082" max="3082" width="44.75" style="8" customWidth="1"/>
    <col min="3083" max="3083" width="56.375" style="8" customWidth="1"/>
    <col min="3084" max="3084" width="6.625" style="8" customWidth="1"/>
    <col min="3085" max="3085" width="13.75" style="8" customWidth="1"/>
    <col min="3086" max="3086" width="6.375" style="8" customWidth="1"/>
    <col min="3087" max="3087" width="21.75" style="8" customWidth="1"/>
    <col min="3088" max="3088" width="17" style="8" customWidth="1"/>
    <col min="3089" max="3089" width="15.625" style="8" customWidth="1"/>
    <col min="3090" max="3328" width="9" style="8"/>
    <col min="3329" max="3329" width="11.125" style="8" customWidth="1"/>
    <col min="3330" max="3330" width="7.375" style="8" customWidth="1"/>
    <col min="3331" max="3331" width="12.375" style="8" customWidth="1"/>
    <col min="3332" max="3332" width="12.625" style="8" customWidth="1"/>
    <col min="3333" max="3333" width="40.5" style="8" customWidth="1"/>
    <col min="3334" max="3334" width="8.75" style="8" customWidth="1"/>
    <col min="3335" max="3336" width="9.875" style="8" bestFit="1" customWidth="1"/>
    <col min="3337" max="3337" width="5.75" style="8" customWidth="1"/>
    <col min="3338" max="3338" width="44.75" style="8" customWidth="1"/>
    <col min="3339" max="3339" width="56.375" style="8" customWidth="1"/>
    <col min="3340" max="3340" width="6.625" style="8" customWidth="1"/>
    <col min="3341" max="3341" width="13.75" style="8" customWidth="1"/>
    <col min="3342" max="3342" width="6.375" style="8" customWidth="1"/>
    <col min="3343" max="3343" width="21.75" style="8" customWidth="1"/>
    <col min="3344" max="3344" width="17" style="8" customWidth="1"/>
    <col min="3345" max="3345" width="15.625" style="8" customWidth="1"/>
    <col min="3346" max="3584" width="9" style="8"/>
    <col min="3585" max="3585" width="11.125" style="8" customWidth="1"/>
    <col min="3586" max="3586" width="7.375" style="8" customWidth="1"/>
    <col min="3587" max="3587" width="12.375" style="8" customWidth="1"/>
    <col min="3588" max="3588" width="12.625" style="8" customWidth="1"/>
    <col min="3589" max="3589" width="40.5" style="8" customWidth="1"/>
    <col min="3590" max="3590" width="8.75" style="8" customWidth="1"/>
    <col min="3591" max="3592" width="9.875" style="8" bestFit="1" customWidth="1"/>
    <col min="3593" max="3593" width="5.75" style="8" customWidth="1"/>
    <col min="3594" max="3594" width="44.75" style="8" customWidth="1"/>
    <col min="3595" max="3595" width="56.375" style="8" customWidth="1"/>
    <col min="3596" max="3596" width="6.625" style="8" customWidth="1"/>
    <col min="3597" max="3597" width="13.75" style="8" customWidth="1"/>
    <col min="3598" max="3598" width="6.375" style="8" customWidth="1"/>
    <col min="3599" max="3599" width="21.75" style="8" customWidth="1"/>
    <col min="3600" max="3600" width="17" style="8" customWidth="1"/>
    <col min="3601" max="3601" width="15.625" style="8" customWidth="1"/>
    <col min="3602" max="3840" width="9" style="8"/>
    <col min="3841" max="3841" width="11.125" style="8" customWidth="1"/>
    <col min="3842" max="3842" width="7.375" style="8" customWidth="1"/>
    <col min="3843" max="3843" width="12.375" style="8" customWidth="1"/>
    <col min="3844" max="3844" width="12.625" style="8" customWidth="1"/>
    <col min="3845" max="3845" width="40.5" style="8" customWidth="1"/>
    <col min="3846" max="3846" width="8.75" style="8" customWidth="1"/>
    <col min="3847" max="3848" width="9.875" style="8" bestFit="1" customWidth="1"/>
    <col min="3849" max="3849" width="5.75" style="8" customWidth="1"/>
    <col min="3850" max="3850" width="44.75" style="8" customWidth="1"/>
    <col min="3851" max="3851" width="56.375" style="8" customWidth="1"/>
    <col min="3852" max="3852" width="6.625" style="8" customWidth="1"/>
    <col min="3853" max="3853" width="13.75" style="8" customWidth="1"/>
    <col min="3854" max="3854" width="6.375" style="8" customWidth="1"/>
    <col min="3855" max="3855" width="21.75" style="8" customWidth="1"/>
    <col min="3856" max="3856" width="17" style="8" customWidth="1"/>
    <col min="3857" max="3857" width="15.625" style="8" customWidth="1"/>
    <col min="3858" max="4096" width="9" style="8"/>
    <col min="4097" max="4097" width="11.125" style="8" customWidth="1"/>
    <col min="4098" max="4098" width="7.375" style="8" customWidth="1"/>
    <col min="4099" max="4099" width="12.375" style="8" customWidth="1"/>
    <col min="4100" max="4100" width="12.625" style="8" customWidth="1"/>
    <col min="4101" max="4101" width="40.5" style="8" customWidth="1"/>
    <col min="4102" max="4102" width="8.75" style="8" customWidth="1"/>
    <col min="4103" max="4104" width="9.875" style="8" bestFit="1" customWidth="1"/>
    <col min="4105" max="4105" width="5.75" style="8" customWidth="1"/>
    <col min="4106" max="4106" width="44.75" style="8" customWidth="1"/>
    <col min="4107" max="4107" width="56.375" style="8" customWidth="1"/>
    <col min="4108" max="4108" width="6.625" style="8" customWidth="1"/>
    <col min="4109" max="4109" width="13.75" style="8" customWidth="1"/>
    <col min="4110" max="4110" width="6.375" style="8" customWidth="1"/>
    <col min="4111" max="4111" width="21.75" style="8" customWidth="1"/>
    <col min="4112" max="4112" width="17" style="8" customWidth="1"/>
    <col min="4113" max="4113" width="15.625" style="8" customWidth="1"/>
    <col min="4114" max="4352" width="9" style="8"/>
    <col min="4353" max="4353" width="11.125" style="8" customWidth="1"/>
    <col min="4354" max="4354" width="7.375" style="8" customWidth="1"/>
    <col min="4355" max="4355" width="12.375" style="8" customWidth="1"/>
    <col min="4356" max="4356" width="12.625" style="8" customWidth="1"/>
    <col min="4357" max="4357" width="40.5" style="8" customWidth="1"/>
    <col min="4358" max="4358" width="8.75" style="8" customWidth="1"/>
    <col min="4359" max="4360" width="9.875" style="8" bestFit="1" customWidth="1"/>
    <col min="4361" max="4361" width="5.75" style="8" customWidth="1"/>
    <col min="4362" max="4362" width="44.75" style="8" customWidth="1"/>
    <col min="4363" max="4363" width="56.375" style="8" customWidth="1"/>
    <col min="4364" max="4364" width="6.625" style="8" customWidth="1"/>
    <col min="4365" max="4365" width="13.75" style="8" customWidth="1"/>
    <col min="4366" max="4366" width="6.375" style="8" customWidth="1"/>
    <col min="4367" max="4367" width="21.75" style="8" customWidth="1"/>
    <col min="4368" max="4368" width="17" style="8" customWidth="1"/>
    <col min="4369" max="4369" width="15.625" style="8" customWidth="1"/>
    <col min="4370" max="4608" width="9" style="8"/>
    <col min="4609" max="4609" width="11.125" style="8" customWidth="1"/>
    <col min="4610" max="4610" width="7.375" style="8" customWidth="1"/>
    <col min="4611" max="4611" width="12.375" style="8" customWidth="1"/>
    <col min="4612" max="4612" width="12.625" style="8" customWidth="1"/>
    <col min="4613" max="4613" width="40.5" style="8" customWidth="1"/>
    <col min="4614" max="4614" width="8.75" style="8" customWidth="1"/>
    <col min="4615" max="4616" width="9.875" style="8" bestFit="1" customWidth="1"/>
    <col min="4617" max="4617" width="5.75" style="8" customWidth="1"/>
    <col min="4618" max="4618" width="44.75" style="8" customWidth="1"/>
    <col min="4619" max="4619" width="56.375" style="8" customWidth="1"/>
    <col min="4620" max="4620" width="6.625" style="8" customWidth="1"/>
    <col min="4621" max="4621" width="13.75" style="8" customWidth="1"/>
    <col min="4622" max="4622" width="6.375" style="8" customWidth="1"/>
    <col min="4623" max="4623" width="21.75" style="8" customWidth="1"/>
    <col min="4624" max="4624" width="17" style="8" customWidth="1"/>
    <col min="4625" max="4625" width="15.625" style="8" customWidth="1"/>
    <col min="4626" max="4864" width="9" style="8"/>
    <col min="4865" max="4865" width="11.125" style="8" customWidth="1"/>
    <col min="4866" max="4866" width="7.375" style="8" customWidth="1"/>
    <col min="4867" max="4867" width="12.375" style="8" customWidth="1"/>
    <col min="4868" max="4868" width="12.625" style="8" customWidth="1"/>
    <col min="4869" max="4869" width="40.5" style="8" customWidth="1"/>
    <col min="4870" max="4870" width="8.75" style="8" customWidth="1"/>
    <col min="4871" max="4872" width="9.875" style="8" bestFit="1" customWidth="1"/>
    <col min="4873" max="4873" width="5.75" style="8" customWidth="1"/>
    <col min="4874" max="4874" width="44.75" style="8" customWidth="1"/>
    <col min="4875" max="4875" width="56.375" style="8" customWidth="1"/>
    <col min="4876" max="4876" width="6.625" style="8" customWidth="1"/>
    <col min="4877" max="4877" width="13.75" style="8" customWidth="1"/>
    <col min="4878" max="4878" width="6.375" style="8" customWidth="1"/>
    <col min="4879" max="4879" width="21.75" style="8" customWidth="1"/>
    <col min="4880" max="4880" width="17" style="8" customWidth="1"/>
    <col min="4881" max="4881" width="15.625" style="8" customWidth="1"/>
    <col min="4882" max="5120" width="9" style="8"/>
    <col min="5121" max="5121" width="11.125" style="8" customWidth="1"/>
    <col min="5122" max="5122" width="7.375" style="8" customWidth="1"/>
    <col min="5123" max="5123" width="12.375" style="8" customWidth="1"/>
    <col min="5124" max="5124" width="12.625" style="8" customWidth="1"/>
    <col min="5125" max="5125" width="40.5" style="8" customWidth="1"/>
    <col min="5126" max="5126" width="8.75" style="8" customWidth="1"/>
    <col min="5127" max="5128" width="9.875" style="8" bestFit="1" customWidth="1"/>
    <col min="5129" max="5129" width="5.75" style="8" customWidth="1"/>
    <col min="5130" max="5130" width="44.75" style="8" customWidth="1"/>
    <col min="5131" max="5131" width="56.375" style="8" customWidth="1"/>
    <col min="5132" max="5132" width="6.625" style="8" customWidth="1"/>
    <col min="5133" max="5133" width="13.75" style="8" customWidth="1"/>
    <col min="5134" max="5134" width="6.375" style="8" customWidth="1"/>
    <col min="5135" max="5135" width="21.75" style="8" customWidth="1"/>
    <col min="5136" max="5136" width="17" style="8" customWidth="1"/>
    <col min="5137" max="5137" width="15.625" style="8" customWidth="1"/>
    <col min="5138" max="5376" width="9" style="8"/>
    <col min="5377" max="5377" width="11.125" style="8" customWidth="1"/>
    <col min="5378" max="5378" width="7.375" style="8" customWidth="1"/>
    <col min="5379" max="5379" width="12.375" style="8" customWidth="1"/>
    <col min="5380" max="5380" width="12.625" style="8" customWidth="1"/>
    <col min="5381" max="5381" width="40.5" style="8" customWidth="1"/>
    <col min="5382" max="5382" width="8.75" style="8" customWidth="1"/>
    <col min="5383" max="5384" width="9.875" style="8" bestFit="1" customWidth="1"/>
    <col min="5385" max="5385" width="5.75" style="8" customWidth="1"/>
    <col min="5386" max="5386" width="44.75" style="8" customWidth="1"/>
    <col min="5387" max="5387" width="56.375" style="8" customWidth="1"/>
    <col min="5388" max="5388" width="6.625" style="8" customWidth="1"/>
    <col min="5389" max="5389" width="13.75" style="8" customWidth="1"/>
    <col min="5390" max="5390" width="6.375" style="8" customWidth="1"/>
    <col min="5391" max="5391" width="21.75" style="8" customWidth="1"/>
    <col min="5392" max="5392" width="17" style="8" customWidth="1"/>
    <col min="5393" max="5393" width="15.625" style="8" customWidth="1"/>
    <col min="5394" max="5632" width="9" style="8"/>
    <col min="5633" max="5633" width="11.125" style="8" customWidth="1"/>
    <col min="5634" max="5634" width="7.375" style="8" customWidth="1"/>
    <col min="5635" max="5635" width="12.375" style="8" customWidth="1"/>
    <col min="5636" max="5636" width="12.625" style="8" customWidth="1"/>
    <col min="5637" max="5637" width="40.5" style="8" customWidth="1"/>
    <col min="5638" max="5638" width="8.75" style="8" customWidth="1"/>
    <col min="5639" max="5640" width="9.875" style="8" bestFit="1" customWidth="1"/>
    <col min="5641" max="5641" width="5.75" style="8" customWidth="1"/>
    <col min="5642" max="5642" width="44.75" style="8" customWidth="1"/>
    <col min="5643" max="5643" width="56.375" style="8" customWidth="1"/>
    <col min="5644" max="5644" width="6.625" style="8" customWidth="1"/>
    <col min="5645" max="5645" width="13.75" style="8" customWidth="1"/>
    <col min="5646" max="5646" width="6.375" style="8" customWidth="1"/>
    <col min="5647" max="5647" width="21.75" style="8" customWidth="1"/>
    <col min="5648" max="5648" width="17" style="8" customWidth="1"/>
    <col min="5649" max="5649" width="15.625" style="8" customWidth="1"/>
    <col min="5650" max="5888" width="9" style="8"/>
    <col min="5889" max="5889" width="11.125" style="8" customWidth="1"/>
    <col min="5890" max="5890" width="7.375" style="8" customWidth="1"/>
    <col min="5891" max="5891" width="12.375" style="8" customWidth="1"/>
    <col min="5892" max="5892" width="12.625" style="8" customWidth="1"/>
    <col min="5893" max="5893" width="40.5" style="8" customWidth="1"/>
    <col min="5894" max="5894" width="8.75" style="8" customWidth="1"/>
    <col min="5895" max="5896" width="9.875" style="8" bestFit="1" customWidth="1"/>
    <col min="5897" max="5897" width="5.75" style="8" customWidth="1"/>
    <col min="5898" max="5898" width="44.75" style="8" customWidth="1"/>
    <col min="5899" max="5899" width="56.375" style="8" customWidth="1"/>
    <col min="5900" max="5900" width="6.625" style="8" customWidth="1"/>
    <col min="5901" max="5901" width="13.75" style="8" customWidth="1"/>
    <col min="5902" max="5902" width="6.375" style="8" customWidth="1"/>
    <col min="5903" max="5903" width="21.75" style="8" customWidth="1"/>
    <col min="5904" max="5904" width="17" style="8" customWidth="1"/>
    <col min="5905" max="5905" width="15.625" style="8" customWidth="1"/>
    <col min="5906" max="6144" width="9" style="8"/>
    <col min="6145" max="6145" width="11.125" style="8" customWidth="1"/>
    <col min="6146" max="6146" width="7.375" style="8" customWidth="1"/>
    <col min="6147" max="6147" width="12.375" style="8" customWidth="1"/>
    <col min="6148" max="6148" width="12.625" style="8" customWidth="1"/>
    <col min="6149" max="6149" width="40.5" style="8" customWidth="1"/>
    <col min="6150" max="6150" width="8.75" style="8" customWidth="1"/>
    <col min="6151" max="6152" width="9.875" style="8" bestFit="1" customWidth="1"/>
    <col min="6153" max="6153" width="5.75" style="8" customWidth="1"/>
    <col min="6154" max="6154" width="44.75" style="8" customWidth="1"/>
    <col min="6155" max="6155" width="56.375" style="8" customWidth="1"/>
    <col min="6156" max="6156" width="6.625" style="8" customWidth="1"/>
    <col min="6157" max="6157" width="13.75" style="8" customWidth="1"/>
    <col min="6158" max="6158" width="6.375" style="8" customWidth="1"/>
    <col min="6159" max="6159" width="21.75" style="8" customWidth="1"/>
    <col min="6160" max="6160" width="17" style="8" customWidth="1"/>
    <col min="6161" max="6161" width="15.625" style="8" customWidth="1"/>
    <col min="6162" max="6400" width="9" style="8"/>
    <col min="6401" max="6401" width="11.125" style="8" customWidth="1"/>
    <col min="6402" max="6402" width="7.375" style="8" customWidth="1"/>
    <col min="6403" max="6403" width="12.375" style="8" customWidth="1"/>
    <col min="6404" max="6404" width="12.625" style="8" customWidth="1"/>
    <col min="6405" max="6405" width="40.5" style="8" customWidth="1"/>
    <col min="6406" max="6406" width="8.75" style="8" customWidth="1"/>
    <col min="6407" max="6408" width="9.875" style="8" bestFit="1" customWidth="1"/>
    <col min="6409" max="6409" width="5.75" style="8" customWidth="1"/>
    <col min="6410" max="6410" width="44.75" style="8" customWidth="1"/>
    <col min="6411" max="6411" width="56.375" style="8" customWidth="1"/>
    <col min="6412" max="6412" width="6.625" style="8" customWidth="1"/>
    <col min="6413" max="6413" width="13.75" style="8" customWidth="1"/>
    <col min="6414" max="6414" width="6.375" style="8" customWidth="1"/>
    <col min="6415" max="6415" width="21.75" style="8" customWidth="1"/>
    <col min="6416" max="6416" width="17" style="8" customWidth="1"/>
    <col min="6417" max="6417" width="15.625" style="8" customWidth="1"/>
    <col min="6418" max="6656" width="9" style="8"/>
    <col min="6657" max="6657" width="11.125" style="8" customWidth="1"/>
    <col min="6658" max="6658" width="7.375" style="8" customWidth="1"/>
    <col min="6659" max="6659" width="12.375" style="8" customWidth="1"/>
    <col min="6660" max="6660" width="12.625" style="8" customWidth="1"/>
    <col min="6661" max="6661" width="40.5" style="8" customWidth="1"/>
    <col min="6662" max="6662" width="8.75" style="8" customWidth="1"/>
    <col min="6663" max="6664" width="9.875" style="8" bestFit="1" customWidth="1"/>
    <col min="6665" max="6665" width="5.75" style="8" customWidth="1"/>
    <col min="6666" max="6666" width="44.75" style="8" customWidth="1"/>
    <col min="6667" max="6667" width="56.375" style="8" customWidth="1"/>
    <col min="6668" max="6668" width="6.625" style="8" customWidth="1"/>
    <col min="6669" max="6669" width="13.75" style="8" customWidth="1"/>
    <col min="6670" max="6670" width="6.375" style="8" customWidth="1"/>
    <col min="6671" max="6671" width="21.75" style="8" customWidth="1"/>
    <col min="6672" max="6672" width="17" style="8" customWidth="1"/>
    <col min="6673" max="6673" width="15.625" style="8" customWidth="1"/>
    <col min="6674" max="6912" width="9" style="8"/>
    <col min="6913" max="6913" width="11.125" style="8" customWidth="1"/>
    <col min="6914" max="6914" width="7.375" style="8" customWidth="1"/>
    <col min="6915" max="6915" width="12.375" style="8" customWidth="1"/>
    <col min="6916" max="6916" width="12.625" style="8" customWidth="1"/>
    <col min="6917" max="6917" width="40.5" style="8" customWidth="1"/>
    <col min="6918" max="6918" width="8.75" style="8" customWidth="1"/>
    <col min="6919" max="6920" width="9.875" style="8" bestFit="1" customWidth="1"/>
    <col min="6921" max="6921" width="5.75" style="8" customWidth="1"/>
    <col min="6922" max="6922" width="44.75" style="8" customWidth="1"/>
    <col min="6923" max="6923" width="56.375" style="8" customWidth="1"/>
    <col min="6924" max="6924" width="6.625" style="8" customWidth="1"/>
    <col min="6925" max="6925" width="13.75" style="8" customWidth="1"/>
    <col min="6926" max="6926" width="6.375" style="8" customWidth="1"/>
    <col min="6927" max="6927" width="21.75" style="8" customWidth="1"/>
    <col min="6928" max="6928" width="17" style="8" customWidth="1"/>
    <col min="6929" max="6929" width="15.625" style="8" customWidth="1"/>
    <col min="6930" max="7168" width="9" style="8"/>
    <col min="7169" max="7169" width="11.125" style="8" customWidth="1"/>
    <col min="7170" max="7170" width="7.375" style="8" customWidth="1"/>
    <col min="7171" max="7171" width="12.375" style="8" customWidth="1"/>
    <col min="7172" max="7172" width="12.625" style="8" customWidth="1"/>
    <col min="7173" max="7173" width="40.5" style="8" customWidth="1"/>
    <col min="7174" max="7174" width="8.75" style="8" customWidth="1"/>
    <col min="7175" max="7176" width="9.875" style="8" bestFit="1" customWidth="1"/>
    <col min="7177" max="7177" width="5.75" style="8" customWidth="1"/>
    <col min="7178" max="7178" width="44.75" style="8" customWidth="1"/>
    <col min="7179" max="7179" width="56.375" style="8" customWidth="1"/>
    <col min="7180" max="7180" width="6.625" style="8" customWidth="1"/>
    <col min="7181" max="7181" width="13.75" style="8" customWidth="1"/>
    <col min="7182" max="7182" width="6.375" style="8" customWidth="1"/>
    <col min="7183" max="7183" width="21.75" style="8" customWidth="1"/>
    <col min="7184" max="7184" width="17" style="8" customWidth="1"/>
    <col min="7185" max="7185" width="15.625" style="8" customWidth="1"/>
    <col min="7186" max="7424" width="9" style="8"/>
    <col min="7425" max="7425" width="11.125" style="8" customWidth="1"/>
    <col min="7426" max="7426" width="7.375" style="8" customWidth="1"/>
    <col min="7427" max="7427" width="12.375" style="8" customWidth="1"/>
    <col min="7428" max="7428" width="12.625" style="8" customWidth="1"/>
    <col min="7429" max="7429" width="40.5" style="8" customWidth="1"/>
    <col min="7430" max="7430" width="8.75" style="8" customWidth="1"/>
    <col min="7431" max="7432" width="9.875" style="8" bestFit="1" customWidth="1"/>
    <col min="7433" max="7433" width="5.75" style="8" customWidth="1"/>
    <col min="7434" max="7434" width="44.75" style="8" customWidth="1"/>
    <col min="7435" max="7435" width="56.375" style="8" customWidth="1"/>
    <col min="7436" max="7436" width="6.625" style="8" customWidth="1"/>
    <col min="7437" max="7437" width="13.75" style="8" customWidth="1"/>
    <col min="7438" max="7438" width="6.375" style="8" customWidth="1"/>
    <col min="7439" max="7439" width="21.75" style="8" customWidth="1"/>
    <col min="7440" max="7440" width="17" style="8" customWidth="1"/>
    <col min="7441" max="7441" width="15.625" style="8" customWidth="1"/>
    <col min="7442" max="7680" width="9" style="8"/>
    <col min="7681" max="7681" width="11.125" style="8" customWidth="1"/>
    <col min="7682" max="7682" width="7.375" style="8" customWidth="1"/>
    <col min="7683" max="7683" width="12.375" style="8" customWidth="1"/>
    <col min="7684" max="7684" width="12.625" style="8" customWidth="1"/>
    <col min="7685" max="7685" width="40.5" style="8" customWidth="1"/>
    <col min="7686" max="7686" width="8.75" style="8" customWidth="1"/>
    <col min="7687" max="7688" width="9.875" style="8" bestFit="1" customWidth="1"/>
    <col min="7689" max="7689" width="5.75" style="8" customWidth="1"/>
    <col min="7690" max="7690" width="44.75" style="8" customWidth="1"/>
    <col min="7691" max="7691" width="56.375" style="8" customWidth="1"/>
    <col min="7692" max="7692" width="6.625" style="8" customWidth="1"/>
    <col min="7693" max="7693" width="13.75" style="8" customWidth="1"/>
    <col min="7694" max="7694" width="6.375" style="8" customWidth="1"/>
    <col min="7695" max="7695" width="21.75" style="8" customWidth="1"/>
    <col min="7696" max="7696" width="17" style="8" customWidth="1"/>
    <col min="7697" max="7697" width="15.625" style="8" customWidth="1"/>
    <col min="7698" max="7936" width="9" style="8"/>
    <col min="7937" max="7937" width="11.125" style="8" customWidth="1"/>
    <col min="7938" max="7938" width="7.375" style="8" customWidth="1"/>
    <col min="7939" max="7939" width="12.375" style="8" customWidth="1"/>
    <col min="7940" max="7940" width="12.625" style="8" customWidth="1"/>
    <col min="7941" max="7941" width="40.5" style="8" customWidth="1"/>
    <col min="7942" max="7942" width="8.75" style="8" customWidth="1"/>
    <col min="7943" max="7944" width="9.875" style="8" bestFit="1" customWidth="1"/>
    <col min="7945" max="7945" width="5.75" style="8" customWidth="1"/>
    <col min="7946" max="7946" width="44.75" style="8" customWidth="1"/>
    <col min="7947" max="7947" width="56.375" style="8" customWidth="1"/>
    <col min="7948" max="7948" width="6.625" style="8" customWidth="1"/>
    <col min="7949" max="7949" width="13.75" style="8" customWidth="1"/>
    <col min="7950" max="7950" width="6.375" style="8" customWidth="1"/>
    <col min="7951" max="7951" width="21.75" style="8" customWidth="1"/>
    <col min="7952" max="7952" width="17" style="8" customWidth="1"/>
    <col min="7953" max="7953" width="15.625" style="8" customWidth="1"/>
    <col min="7954" max="8192" width="9" style="8"/>
    <col min="8193" max="8193" width="11.125" style="8" customWidth="1"/>
    <col min="8194" max="8194" width="7.375" style="8" customWidth="1"/>
    <col min="8195" max="8195" width="12.375" style="8" customWidth="1"/>
    <col min="8196" max="8196" width="12.625" style="8" customWidth="1"/>
    <col min="8197" max="8197" width="40.5" style="8" customWidth="1"/>
    <col min="8198" max="8198" width="8.75" style="8" customWidth="1"/>
    <col min="8199" max="8200" width="9.875" style="8" bestFit="1" customWidth="1"/>
    <col min="8201" max="8201" width="5.75" style="8" customWidth="1"/>
    <col min="8202" max="8202" width="44.75" style="8" customWidth="1"/>
    <col min="8203" max="8203" width="56.375" style="8" customWidth="1"/>
    <col min="8204" max="8204" width="6.625" style="8" customWidth="1"/>
    <col min="8205" max="8205" width="13.75" style="8" customWidth="1"/>
    <col min="8206" max="8206" width="6.375" style="8" customWidth="1"/>
    <col min="8207" max="8207" width="21.75" style="8" customWidth="1"/>
    <col min="8208" max="8208" width="17" style="8" customWidth="1"/>
    <col min="8209" max="8209" width="15.625" style="8" customWidth="1"/>
    <col min="8210" max="8448" width="9" style="8"/>
    <col min="8449" max="8449" width="11.125" style="8" customWidth="1"/>
    <col min="8450" max="8450" width="7.375" style="8" customWidth="1"/>
    <col min="8451" max="8451" width="12.375" style="8" customWidth="1"/>
    <col min="8452" max="8452" width="12.625" style="8" customWidth="1"/>
    <col min="8453" max="8453" width="40.5" style="8" customWidth="1"/>
    <col min="8454" max="8454" width="8.75" style="8" customWidth="1"/>
    <col min="8455" max="8456" width="9.875" style="8" bestFit="1" customWidth="1"/>
    <col min="8457" max="8457" width="5.75" style="8" customWidth="1"/>
    <col min="8458" max="8458" width="44.75" style="8" customWidth="1"/>
    <col min="8459" max="8459" width="56.375" style="8" customWidth="1"/>
    <col min="8460" max="8460" width="6.625" style="8" customWidth="1"/>
    <col min="8461" max="8461" width="13.75" style="8" customWidth="1"/>
    <col min="8462" max="8462" width="6.375" style="8" customWidth="1"/>
    <col min="8463" max="8463" width="21.75" style="8" customWidth="1"/>
    <col min="8464" max="8464" width="17" style="8" customWidth="1"/>
    <col min="8465" max="8465" width="15.625" style="8" customWidth="1"/>
    <col min="8466" max="8704" width="9" style="8"/>
    <col min="8705" max="8705" width="11.125" style="8" customWidth="1"/>
    <col min="8706" max="8706" width="7.375" style="8" customWidth="1"/>
    <col min="8707" max="8707" width="12.375" style="8" customWidth="1"/>
    <col min="8708" max="8708" width="12.625" style="8" customWidth="1"/>
    <col min="8709" max="8709" width="40.5" style="8" customWidth="1"/>
    <col min="8710" max="8710" width="8.75" style="8" customWidth="1"/>
    <col min="8711" max="8712" width="9.875" style="8" bestFit="1" customWidth="1"/>
    <col min="8713" max="8713" width="5.75" style="8" customWidth="1"/>
    <col min="8714" max="8714" width="44.75" style="8" customWidth="1"/>
    <col min="8715" max="8715" width="56.375" style="8" customWidth="1"/>
    <col min="8716" max="8716" width="6.625" style="8" customWidth="1"/>
    <col min="8717" max="8717" width="13.75" style="8" customWidth="1"/>
    <col min="8718" max="8718" width="6.375" style="8" customWidth="1"/>
    <col min="8719" max="8719" width="21.75" style="8" customWidth="1"/>
    <col min="8720" max="8720" width="17" style="8" customWidth="1"/>
    <col min="8721" max="8721" width="15.625" style="8" customWidth="1"/>
    <col min="8722" max="8960" width="9" style="8"/>
    <col min="8961" max="8961" width="11.125" style="8" customWidth="1"/>
    <col min="8962" max="8962" width="7.375" style="8" customWidth="1"/>
    <col min="8963" max="8963" width="12.375" style="8" customWidth="1"/>
    <col min="8964" max="8964" width="12.625" style="8" customWidth="1"/>
    <col min="8965" max="8965" width="40.5" style="8" customWidth="1"/>
    <col min="8966" max="8966" width="8.75" style="8" customWidth="1"/>
    <col min="8967" max="8968" width="9.875" style="8" bestFit="1" customWidth="1"/>
    <col min="8969" max="8969" width="5.75" style="8" customWidth="1"/>
    <col min="8970" max="8970" width="44.75" style="8" customWidth="1"/>
    <col min="8971" max="8971" width="56.375" style="8" customWidth="1"/>
    <col min="8972" max="8972" width="6.625" style="8" customWidth="1"/>
    <col min="8973" max="8973" width="13.75" style="8" customWidth="1"/>
    <col min="8974" max="8974" width="6.375" style="8" customWidth="1"/>
    <col min="8975" max="8975" width="21.75" style="8" customWidth="1"/>
    <col min="8976" max="8976" width="17" style="8" customWidth="1"/>
    <col min="8977" max="8977" width="15.625" style="8" customWidth="1"/>
    <col min="8978" max="9216" width="9" style="8"/>
    <col min="9217" max="9217" width="11.125" style="8" customWidth="1"/>
    <col min="9218" max="9218" width="7.375" style="8" customWidth="1"/>
    <col min="9219" max="9219" width="12.375" style="8" customWidth="1"/>
    <col min="9220" max="9220" width="12.625" style="8" customWidth="1"/>
    <col min="9221" max="9221" width="40.5" style="8" customWidth="1"/>
    <col min="9222" max="9222" width="8.75" style="8" customWidth="1"/>
    <col min="9223" max="9224" width="9.875" style="8" bestFit="1" customWidth="1"/>
    <col min="9225" max="9225" width="5.75" style="8" customWidth="1"/>
    <col min="9226" max="9226" width="44.75" style="8" customWidth="1"/>
    <col min="9227" max="9227" width="56.375" style="8" customWidth="1"/>
    <col min="9228" max="9228" width="6.625" style="8" customWidth="1"/>
    <col min="9229" max="9229" width="13.75" style="8" customWidth="1"/>
    <col min="9230" max="9230" width="6.375" style="8" customWidth="1"/>
    <col min="9231" max="9231" width="21.75" style="8" customWidth="1"/>
    <col min="9232" max="9232" width="17" style="8" customWidth="1"/>
    <col min="9233" max="9233" width="15.625" style="8" customWidth="1"/>
    <col min="9234" max="9472" width="9" style="8"/>
    <col min="9473" max="9473" width="11.125" style="8" customWidth="1"/>
    <col min="9474" max="9474" width="7.375" style="8" customWidth="1"/>
    <col min="9475" max="9475" width="12.375" style="8" customWidth="1"/>
    <col min="9476" max="9476" width="12.625" style="8" customWidth="1"/>
    <col min="9477" max="9477" width="40.5" style="8" customWidth="1"/>
    <col min="9478" max="9478" width="8.75" style="8" customWidth="1"/>
    <col min="9479" max="9480" width="9.875" style="8" bestFit="1" customWidth="1"/>
    <col min="9481" max="9481" width="5.75" style="8" customWidth="1"/>
    <col min="9482" max="9482" width="44.75" style="8" customWidth="1"/>
    <col min="9483" max="9483" width="56.375" style="8" customWidth="1"/>
    <col min="9484" max="9484" width="6.625" style="8" customWidth="1"/>
    <col min="9485" max="9485" width="13.75" style="8" customWidth="1"/>
    <col min="9486" max="9486" width="6.375" style="8" customWidth="1"/>
    <col min="9487" max="9487" width="21.75" style="8" customWidth="1"/>
    <col min="9488" max="9488" width="17" style="8" customWidth="1"/>
    <col min="9489" max="9489" width="15.625" style="8" customWidth="1"/>
    <col min="9490" max="9728" width="9" style="8"/>
    <col min="9729" max="9729" width="11.125" style="8" customWidth="1"/>
    <col min="9730" max="9730" width="7.375" style="8" customWidth="1"/>
    <col min="9731" max="9731" width="12.375" style="8" customWidth="1"/>
    <col min="9732" max="9732" width="12.625" style="8" customWidth="1"/>
    <col min="9733" max="9733" width="40.5" style="8" customWidth="1"/>
    <col min="9734" max="9734" width="8.75" style="8" customWidth="1"/>
    <col min="9735" max="9736" width="9.875" style="8" bestFit="1" customWidth="1"/>
    <col min="9737" max="9737" width="5.75" style="8" customWidth="1"/>
    <col min="9738" max="9738" width="44.75" style="8" customWidth="1"/>
    <col min="9739" max="9739" width="56.375" style="8" customWidth="1"/>
    <col min="9740" max="9740" width="6.625" style="8" customWidth="1"/>
    <col min="9741" max="9741" width="13.75" style="8" customWidth="1"/>
    <col min="9742" max="9742" width="6.375" style="8" customWidth="1"/>
    <col min="9743" max="9743" width="21.75" style="8" customWidth="1"/>
    <col min="9744" max="9744" width="17" style="8" customWidth="1"/>
    <col min="9745" max="9745" width="15.625" style="8" customWidth="1"/>
    <col min="9746" max="9984" width="9" style="8"/>
    <col min="9985" max="9985" width="11.125" style="8" customWidth="1"/>
    <col min="9986" max="9986" width="7.375" style="8" customWidth="1"/>
    <col min="9987" max="9987" width="12.375" style="8" customWidth="1"/>
    <col min="9988" max="9988" width="12.625" style="8" customWidth="1"/>
    <col min="9989" max="9989" width="40.5" style="8" customWidth="1"/>
    <col min="9990" max="9990" width="8.75" style="8" customWidth="1"/>
    <col min="9991" max="9992" width="9.875" style="8" bestFit="1" customWidth="1"/>
    <col min="9993" max="9993" width="5.75" style="8" customWidth="1"/>
    <col min="9994" max="9994" width="44.75" style="8" customWidth="1"/>
    <col min="9995" max="9995" width="56.375" style="8" customWidth="1"/>
    <col min="9996" max="9996" width="6.625" style="8" customWidth="1"/>
    <col min="9997" max="9997" width="13.75" style="8" customWidth="1"/>
    <col min="9998" max="9998" width="6.375" style="8" customWidth="1"/>
    <col min="9999" max="9999" width="21.75" style="8" customWidth="1"/>
    <col min="10000" max="10000" width="17" style="8" customWidth="1"/>
    <col min="10001" max="10001" width="15.625" style="8" customWidth="1"/>
    <col min="10002" max="10240" width="9" style="8"/>
    <col min="10241" max="10241" width="11.125" style="8" customWidth="1"/>
    <col min="10242" max="10242" width="7.375" style="8" customWidth="1"/>
    <col min="10243" max="10243" width="12.375" style="8" customWidth="1"/>
    <col min="10244" max="10244" width="12.625" style="8" customWidth="1"/>
    <col min="10245" max="10245" width="40.5" style="8" customWidth="1"/>
    <col min="10246" max="10246" width="8.75" style="8" customWidth="1"/>
    <col min="10247" max="10248" width="9.875" style="8" bestFit="1" customWidth="1"/>
    <col min="10249" max="10249" width="5.75" style="8" customWidth="1"/>
    <col min="10250" max="10250" width="44.75" style="8" customWidth="1"/>
    <col min="10251" max="10251" width="56.375" style="8" customWidth="1"/>
    <col min="10252" max="10252" width="6.625" style="8" customWidth="1"/>
    <col min="10253" max="10253" width="13.75" style="8" customWidth="1"/>
    <col min="10254" max="10254" width="6.375" style="8" customWidth="1"/>
    <col min="10255" max="10255" width="21.75" style="8" customWidth="1"/>
    <col min="10256" max="10256" width="17" style="8" customWidth="1"/>
    <col min="10257" max="10257" width="15.625" style="8" customWidth="1"/>
    <col min="10258" max="10496" width="9" style="8"/>
    <col min="10497" max="10497" width="11.125" style="8" customWidth="1"/>
    <col min="10498" max="10498" width="7.375" style="8" customWidth="1"/>
    <col min="10499" max="10499" width="12.375" style="8" customWidth="1"/>
    <col min="10500" max="10500" width="12.625" style="8" customWidth="1"/>
    <col min="10501" max="10501" width="40.5" style="8" customWidth="1"/>
    <col min="10502" max="10502" width="8.75" style="8" customWidth="1"/>
    <col min="10503" max="10504" width="9.875" style="8" bestFit="1" customWidth="1"/>
    <col min="10505" max="10505" width="5.75" style="8" customWidth="1"/>
    <col min="10506" max="10506" width="44.75" style="8" customWidth="1"/>
    <col min="10507" max="10507" width="56.375" style="8" customWidth="1"/>
    <col min="10508" max="10508" width="6.625" style="8" customWidth="1"/>
    <col min="10509" max="10509" width="13.75" style="8" customWidth="1"/>
    <col min="10510" max="10510" width="6.375" style="8" customWidth="1"/>
    <col min="10511" max="10511" width="21.75" style="8" customWidth="1"/>
    <col min="10512" max="10512" width="17" style="8" customWidth="1"/>
    <col min="10513" max="10513" width="15.625" style="8" customWidth="1"/>
    <col min="10514" max="10752" width="9" style="8"/>
    <col min="10753" max="10753" width="11.125" style="8" customWidth="1"/>
    <col min="10754" max="10754" width="7.375" style="8" customWidth="1"/>
    <col min="10755" max="10755" width="12.375" style="8" customWidth="1"/>
    <col min="10756" max="10756" width="12.625" style="8" customWidth="1"/>
    <col min="10757" max="10757" width="40.5" style="8" customWidth="1"/>
    <col min="10758" max="10758" width="8.75" style="8" customWidth="1"/>
    <col min="10759" max="10760" width="9.875" style="8" bestFit="1" customWidth="1"/>
    <col min="10761" max="10761" width="5.75" style="8" customWidth="1"/>
    <col min="10762" max="10762" width="44.75" style="8" customWidth="1"/>
    <col min="10763" max="10763" width="56.375" style="8" customWidth="1"/>
    <col min="10764" max="10764" width="6.625" style="8" customWidth="1"/>
    <col min="10765" max="10765" width="13.75" style="8" customWidth="1"/>
    <col min="10766" max="10766" width="6.375" style="8" customWidth="1"/>
    <col min="10767" max="10767" width="21.75" style="8" customWidth="1"/>
    <col min="10768" max="10768" width="17" style="8" customWidth="1"/>
    <col min="10769" max="10769" width="15.625" style="8" customWidth="1"/>
    <col min="10770" max="11008" width="9" style="8"/>
    <col min="11009" max="11009" width="11.125" style="8" customWidth="1"/>
    <col min="11010" max="11010" width="7.375" style="8" customWidth="1"/>
    <col min="11011" max="11011" width="12.375" style="8" customWidth="1"/>
    <col min="11012" max="11012" width="12.625" style="8" customWidth="1"/>
    <col min="11013" max="11013" width="40.5" style="8" customWidth="1"/>
    <col min="11014" max="11014" width="8.75" style="8" customWidth="1"/>
    <col min="11015" max="11016" width="9.875" style="8" bestFit="1" customWidth="1"/>
    <col min="11017" max="11017" width="5.75" style="8" customWidth="1"/>
    <col min="11018" max="11018" width="44.75" style="8" customWidth="1"/>
    <col min="11019" max="11019" width="56.375" style="8" customWidth="1"/>
    <col min="11020" max="11020" width="6.625" style="8" customWidth="1"/>
    <col min="11021" max="11021" width="13.75" style="8" customWidth="1"/>
    <col min="11022" max="11022" width="6.375" style="8" customWidth="1"/>
    <col min="11023" max="11023" width="21.75" style="8" customWidth="1"/>
    <col min="11024" max="11024" width="17" style="8" customWidth="1"/>
    <col min="11025" max="11025" width="15.625" style="8" customWidth="1"/>
    <col min="11026" max="11264" width="9" style="8"/>
    <col min="11265" max="11265" width="11.125" style="8" customWidth="1"/>
    <col min="11266" max="11266" width="7.375" style="8" customWidth="1"/>
    <col min="11267" max="11267" width="12.375" style="8" customWidth="1"/>
    <col min="11268" max="11268" width="12.625" style="8" customWidth="1"/>
    <col min="11269" max="11269" width="40.5" style="8" customWidth="1"/>
    <col min="11270" max="11270" width="8.75" style="8" customWidth="1"/>
    <col min="11271" max="11272" width="9.875" style="8" bestFit="1" customWidth="1"/>
    <col min="11273" max="11273" width="5.75" style="8" customWidth="1"/>
    <col min="11274" max="11274" width="44.75" style="8" customWidth="1"/>
    <col min="11275" max="11275" width="56.375" style="8" customWidth="1"/>
    <col min="11276" max="11276" width="6.625" style="8" customWidth="1"/>
    <col min="11277" max="11277" width="13.75" style="8" customWidth="1"/>
    <col min="11278" max="11278" width="6.375" style="8" customWidth="1"/>
    <col min="11279" max="11279" width="21.75" style="8" customWidth="1"/>
    <col min="11280" max="11280" width="17" style="8" customWidth="1"/>
    <col min="11281" max="11281" width="15.625" style="8" customWidth="1"/>
    <col min="11282" max="11520" width="9" style="8"/>
    <col min="11521" max="11521" width="11.125" style="8" customWidth="1"/>
    <col min="11522" max="11522" width="7.375" style="8" customWidth="1"/>
    <col min="11523" max="11523" width="12.375" style="8" customWidth="1"/>
    <col min="11524" max="11524" width="12.625" style="8" customWidth="1"/>
    <col min="11525" max="11525" width="40.5" style="8" customWidth="1"/>
    <col min="11526" max="11526" width="8.75" style="8" customWidth="1"/>
    <col min="11527" max="11528" width="9.875" style="8" bestFit="1" customWidth="1"/>
    <col min="11529" max="11529" width="5.75" style="8" customWidth="1"/>
    <col min="11530" max="11530" width="44.75" style="8" customWidth="1"/>
    <col min="11531" max="11531" width="56.375" style="8" customWidth="1"/>
    <col min="11532" max="11532" width="6.625" style="8" customWidth="1"/>
    <col min="11533" max="11533" width="13.75" style="8" customWidth="1"/>
    <col min="11534" max="11534" width="6.375" style="8" customWidth="1"/>
    <col min="11535" max="11535" width="21.75" style="8" customWidth="1"/>
    <col min="11536" max="11536" width="17" style="8" customWidth="1"/>
    <col min="11537" max="11537" width="15.625" style="8" customWidth="1"/>
    <col min="11538" max="11776" width="9" style="8"/>
    <col min="11777" max="11777" width="11.125" style="8" customWidth="1"/>
    <col min="11778" max="11778" width="7.375" style="8" customWidth="1"/>
    <col min="11779" max="11779" width="12.375" style="8" customWidth="1"/>
    <col min="11780" max="11780" width="12.625" style="8" customWidth="1"/>
    <col min="11781" max="11781" width="40.5" style="8" customWidth="1"/>
    <col min="11782" max="11782" width="8.75" style="8" customWidth="1"/>
    <col min="11783" max="11784" width="9.875" style="8" bestFit="1" customWidth="1"/>
    <col min="11785" max="11785" width="5.75" style="8" customWidth="1"/>
    <col min="11786" max="11786" width="44.75" style="8" customWidth="1"/>
    <col min="11787" max="11787" width="56.375" style="8" customWidth="1"/>
    <col min="11788" max="11788" width="6.625" style="8" customWidth="1"/>
    <col min="11789" max="11789" width="13.75" style="8" customWidth="1"/>
    <col min="11790" max="11790" width="6.375" style="8" customWidth="1"/>
    <col min="11791" max="11791" width="21.75" style="8" customWidth="1"/>
    <col min="11792" max="11792" width="17" style="8" customWidth="1"/>
    <col min="11793" max="11793" width="15.625" style="8" customWidth="1"/>
    <col min="11794" max="12032" width="9" style="8"/>
    <col min="12033" max="12033" width="11.125" style="8" customWidth="1"/>
    <col min="12034" max="12034" width="7.375" style="8" customWidth="1"/>
    <col min="12035" max="12035" width="12.375" style="8" customWidth="1"/>
    <col min="12036" max="12036" width="12.625" style="8" customWidth="1"/>
    <col min="12037" max="12037" width="40.5" style="8" customWidth="1"/>
    <col min="12038" max="12038" width="8.75" style="8" customWidth="1"/>
    <col min="12039" max="12040" width="9.875" style="8" bestFit="1" customWidth="1"/>
    <col min="12041" max="12041" width="5.75" style="8" customWidth="1"/>
    <col min="12042" max="12042" width="44.75" style="8" customWidth="1"/>
    <col min="12043" max="12043" width="56.375" style="8" customWidth="1"/>
    <col min="12044" max="12044" width="6.625" style="8" customWidth="1"/>
    <col min="12045" max="12045" width="13.75" style="8" customWidth="1"/>
    <col min="12046" max="12046" width="6.375" style="8" customWidth="1"/>
    <col min="12047" max="12047" width="21.75" style="8" customWidth="1"/>
    <col min="12048" max="12048" width="17" style="8" customWidth="1"/>
    <col min="12049" max="12049" width="15.625" style="8" customWidth="1"/>
    <col min="12050" max="12288" width="9" style="8"/>
    <col min="12289" max="12289" width="11.125" style="8" customWidth="1"/>
    <col min="12290" max="12290" width="7.375" style="8" customWidth="1"/>
    <col min="12291" max="12291" width="12.375" style="8" customWidth="1"/>
    <col min="12292" max="12292" width="12.625" style="8" customWidth="1"/>
    <col min="12293" max="12293" width="40.5" style="8" customWidth="1"/>
    <col min="12294" max="12294" width="8.75" style="8" customWidth="1"/>
    <col min="12295" max="12296" width="9.875" style="8" bestFit="1" customWidth="1"/>
    <col min="12297" max="12297" width="5.75" style="8" customWidth="1"/>
    <col min="12298" max="12298" width="44.75" style="8" customWidth="1"/>
    <col min="12299" max="12299" width="56.375" style="8" customWidth="1"/>
    <col min="12300" max="12300" width="6.625" style="8" customWidth="1"/>
    <col min="12301" max="12301" width="13.75" style="8" customWidth="1"/>
    <col min="12302" max="12302" width="6.375" style="8" customWidth="1"/>
    <col min="12303" max="12303" width="21.75" style="8" customWidth="1"/>
    <col min="12304" max="12304" width="17" style="8" customWidth="1"/>
    <col min="12305" max="12305" width="15.625" style="8" customWidth="1"/>
    <col min="12306" max="12544" width="9" style="8"/>
    <col min="12545" max="12545" width="11.125" style="8" customWidth="1"/>
    <col min="12546" max="12546" width="7.375" style="8" customWidth="1"/>
    <col min="12547" max="12547" width="12.375" style="8" customWidth="1"/>
    <col min="12548" max="12548" width="12.625" style="8" customWidth="1"/>
    <col min="12549" max="12549" width="40.5" style="8" customWidth="1"/>
    <col min="12550" max="12550" width="8.75" style="8" customWidth="1"/>
    <col min="12551" max="12552" width="9.875" style="8" bestFit="1" customWidth="1"/>
    <col min="12553" max="12553" width="5.75" style="8" customWidth="1"/>
    <col min="12554" max="12554" width="44.75" style="8" customWidth="1"/>
    <col min="12555" max="12555" width="56.375" style="8" customWidth="1"/>
    <col min="12556" max="12556" width="6.625" style="8" customWidth="1"/>
    <col min="12557" max="12557" width="13.75" style="8" customWidth="1"/>
    <col min="12558" max="12558" width="6.375" style="8" customWidth="1"/>
    <col min="12559" max="12559" width="21.75" style="8" customWidth="1"/>
    <col min="12560" max="12560" width="17" style="8" customWidth="1"/>
    <col min="12561" max="12561" width="15.625" style="8" customWidth="1"/>
    <col min="12562" max="12800" width="9" style="8"/>
    <col min="12801" max="12801" width="11.125" style="8" customWidth="1"/>
    <col min="12802" max="12802" width="7.375" style="8" customWidth="1"/>
    <col min="12803" max="12803" width="12.375" style="8" customWidth="1"/>
    <col min="12804" max="12804" width="12.625" style="8" customWidth="1"/>
    <col min="12805" max="12805" width="40.5" style="8" customWidth="1"/>
    <col min="12806" max="12806" width="8.75" style="8" customWidth="1"/>
    <col min="12807" max="12808" width="9.875" style="8" bestFit="1" customWidth="1"/>
    <col min="12809" max="12809" width="5.75" style="8" customWidth="1"/>
    <col min="12810" max="12810" width="44.75" style="8" customWidth="1"/>
    <col min="12811" max="12811" width="56.375" style="8" customWidth="1"/>
    <col min="12812" max="12812" width="6.625" style="8" customWidth="1"/>
    <col min="12813" max="12813" width="13.75" style="8" customWidth="1"/>
    <col min="12814" max="12814" width="6.375" style="8" customWidth="1"/>
    <col min="12815" max="12815" width="21.75" style="8" customWidth="1"/>
    <col min="12816" max="12816" width="17" style="8" customWidth="1"/>
    <col min="12817" max="12817" width="15.625" style="8" customWidth="1"/>
    <col min="12818" max="13056" width="9" style="8"/>
    <col min="13057" max="13057" width="11.125" style="8" customWidth="1"/>
    <col min="13058" max="13058" width="7.375" style="8" customWidth="1"/>
    <col min="13059" max="13059" width="12.375" style="8" customWidth="1"/>
    <col min="13060" max="13060" width="12.625" style="8" customWidth="1"/>
    <col min="13061" max="13061" width="40.5" style="8" customWidth="1"/>
    <col min="13062" max="13062" width="8.75" style="8" customWidth="1"/>
    <col min="13063" max="13064" width="9.875" style="8" bestFit="1" customWidth="1"/>
    <col min="13065" max="13065" width="5.75" style="8" customWidth="1"/>
    <col min="13066" max="13066" width="44.75" style="8" customWidth="1"/>
    <col min="13067" max="13067" width="56.375" style="8" customWidth="1"/>
    <col min="13068" max="13068" width="6.625" style="8" customWidth="1"/>
    <col min="13069" max="13069" width="13.75" style="8" customWidth="1"/>
    <col min="13070" max="13070" width="6.375" style="8" customWidth="1"/>
    <col min="13071" max="13071" width="21.75" style="8" customWidth="1"/>
    <col min="13072" max="13072" width="17" style="8" customWidth="1"/>
    <col min="13073" max="13073" width="15.625" style="8" customWidth="1"/>
    <col min="13074" max="13312" width="9" style="8"/>
    <col min="13313" max="13313" width="11.125" style="8" customWidth="1"/>
    <col min="13314" max="13314" width="7.375" style="8" customWidth="1"/>
    <col min="13315" max="13315" width="12.375" style="8" customWidth="1"/>
    <col min="13316" max="13316" width="12.625" style="8" customWidth="1"/>
    <col min="13317" max="13317" width="40.5" style="8" customWidth="1"/>
    <col min="13318" max="13318" width="8.75" style="8" customWidth="1"/>
    <col min="13319" max="13320" width="9.875" style="8" bestFit="1" customWidth="1"/>
    <col min="13321" max="13321" width="5.75" style="8" customWidth="1"/>
    <col min="13322" max="13322" width="44.75" style="8" customWidth="1"/>
    <col min="13323" max="13323" width="56.375" style="8" customWidth="1"/>
    <col min="13324" max="13324" width="6.625" style="8" customWidth="1"/>
    <col min="13325" max="13325" width="13.75" style="8" customWidth="1"/>
    <col min="13326" max="13326" width="6.375" style="8" customWidth="1"/>
    <col min="13327" max="13327" width="21.75" style="8" customWidth="1"/>
    <col min="13328" max="13328" width="17" style="8" customWidth="1"/>
    <col min="13329" max="13329" width="15.625" style="8" customWidth="1"/>
    <col min="13330" max="13568" width="9" style="8"/>
    <col min="13569" max="13569" width="11.125" style="8" customWidth="1"/>
    <col min="13570" max="13570" width="7.375" style="8" customWidth="1"/>
    <col min="13571" max="13571" width="12.375" style="8" customWidth="1"/>
    <col min="13572" max="13572" width="12.625" style="8" customWidth="1"/>
    <col min="13573" max="13573" width="40.5" style="8" customWidth="1"/>
    <col min="13574" max="13574" width="8.75" style="8" customWidth="1"/>
    <col min="13575" max="13576" width="9.875" style="8" bestFit="1" customWidth="1"/>
    <col min="13577" max="13577" width="5.75" style="8" customWidth="1"/>
    <col min="13578" max="13578" width="44.75" style="8" customWidth="1"/>
    <col min="13579" max="13579" width="56.375" style="8" customWidth="1"/>
    <col min="13580" max="13580" width="6.625" style="8" customWidth="1"/>
    <col min="13581" max="13581" width="13.75" style="8" customWidth="1"/>
    <col min="13582" max="13582" width="6.375" style="8" customWidth="1"/>
    <col min="13583" max="13583" width="21.75" style="8" customWidth="1"/>
    <col min="13584" max="13584" width="17" style="8" customWidth="1"/>
    <col min="13585" max="13585" width="15.625" style="8" customWidth="1"/>
    <col min="13586" max="13824" width="9" style="8"/>
    <col min="13825" max="13825" width="11.125" style="8" customWidth="1"/>
    <col min="13826" max="13826" width="7.375" style="8" customWidth="1"/>
    <col min="13827" max="13827" width="12.375" style="8" customWidth="1"/>
    <col min="13828" max="13828" width="12.625" style="8" customWidth="1"/>
    <col min="13829" max="13829" width="40.5" style="8" customWidth="1"/>
    <col min="13830" max="13830" width="8.75" style="8" customWidth="1"/>
    <col min="13831" max="13832" width="9.875" style="8" bestFit="1" customWidth="1"/>
    <col min="13833" max="13833" width="5.75" style="8" customWidth="1"/>
    <col min="13834" max="13834" width="44.75" style="8" customWidth="1"/>
    <col min="13835" max="13835" width="56.375" style="8" customWidth="1"/>
    <col min="13836" max="13836" width="6.625" style="8" customWidth="1"/>
    <col min="13837" max="13837" width="13.75" style="8" customWidth="1"/>
    <col min="13838" max="13838" width="6.375" style="8" customWidth="1"/>
    <col min="13839" max="13839" width="21.75" style="8" customWidth="1"/>
    <col min="13840" max="13840" width="17" style="8" customWidth="1"/>
    <col min="13841" max="13841" width="15.625" style="8" customWidth="1"/>
    <col min="13842" max="14080" width="9" style="8"/>
    <col min="14081" max="14081" width="11.125" style="8" customWidth="1"/>
    <col min="14082" max="14082" width="7.375" style="8" customWidth="1"/>
    <col min="14083" max="14083" width="12.375" style="8" customWidth="1"/>
    <col min="14084" max="14084" width="12.625" style="8" customWidth="1"/>
    <col min="14085" max="14085" width="40.5" style="8" customWidth="1"/>
    <col min="14086" max="14086" width="8.75" style="8" customWidth="1"/>
    <col min="14087" max="14088" width="9.875" style="8" bestFit="1" customWidth="1"/>
    <col min="14089" max="14089" width="5.75" style="8" customWidth="1"/>
    <col min="14090" max="14090" width="44.75" style="8" customWidth="1"/>
    <col min="14091" max="14091" width="56.375" style="8" customWidth="1"/>
    <col min="14092" max="14092" width="6.625" style="8" customWidth="1"/>
    <col min="14093" max="14093" width="13.75" style="8" customWidth="1"/>
    <col min="14094" max="14094" width="6.375" style="8" customWidth="1"/>
    <col min="14095" max="14095" width="21.75" style="8" customWidth="1"/>
    <col min="14096" max="14096" width="17" style="8" customWidth="1"/>
    <col min="14097" max="14097" width="15.625" style="8" customWidth="1"/>
    <col min="14098" max="14336" width="9" style="8"/>
    <col min="14337" max="14337" width="11.125" style="8" customWidth="1"/>
    <col min="14338" max="14338" width="7.375" style="8" customWidth="1"/>
    <col min="14339" max="14339" width="12.375" style="8" customWidth="1"/>
    <col min="14340" max="14340" width="12.625" style="8" customWidth="1"/>
    <col min="14341" max="14341" width="40.5" style="8" customWidth="1"/>
    <col min="14342" max="14342" width="8.75" style="8" customWidth="1"/>
    <col min="14343" max="14344" width="9.875" style="8" bestFit="1" customWidth="1"/>
    <col min="14345" max="14345" width="5.75" style="8" customWidth="1"/>
    <col min="14346" max="14346" width="44.75" style="8" customWidth="1"/>
    <col min="14347" max="14347" width="56.375" style="8" customWidth="1"/>
    <col min="14348" max="14348" width="6.625" style="8" customWidth="1"/>
    <col min="14349" max="14349" width="13.75" style="8" customWidth="1"/>
    <col min="14350" max="14350" width="6.375" style="8" customWidth="1"/>
    <col min="14351" max="14351" width="21.75" style="8" customWidth="1"/>
    <col min="14352" max="14352" width="17" style="8" customWidth="1"/>
    <col min="14353" max="14353" width="15.625" style="8" customWidth="1"/>
    <col min="14354" max="14592" width="9" style="8"/>
    <col min="14593" max="14593" width="11.125" style="8" customWidth="1"/>
    <col min="14594" max="14594" width="7.375" style="8" customWidth="1"/>
    <col min="14595" max="14595" width="12.375" style="8" customWidth="1"/>
    <col min="14596" max="14596" width="12.625" style="8" customWidth="1"/>
    <col min="14597" max="14597" width="40.5" style="8" customWidth="1"/>
    <col min="14598" max="14598" width="8.75" style="8" customWidth="1"/>
    <col min="14599" max="14600" width="9.875" style="8" bestFit="1" customWidth="1"/>
    <col min="14601" max="14601" width="5.75" style="8" customWidth="1"/>
    <col min="14602" max="14602" width="44.75" style="8" customWidth="1"/>
    <col min="14603" max="14603" width="56.375" style="8" customWidth="1"/>
    <col min="14604" max="14604" width="6.625" style="8" customWidth="1"/>
    <col min="14605" max="14605" width="13.75" style="8" customWidth="1"/>
    <col min="14606" max="14606" width="6.375" style="8" customWidth="1"/>
    <col min="14607" max="14607" width="21.75" style="8" customWidth="1"/>
    <col min="14608" max="14608" width="17" style="8" customWidth="1"/>
    <col min="14609" max="14609" width="15.625" style="8" customWidth="1"/>
    <col min="14610" max="14848" width="9" style="8"/>
    <col min="14849" max="14849" width="11.125" style="8" customWidth="1"/>
    <col min="14850" max="14850" width="7.375" style="8" customWidth="1"/>
    <col min="14851" max="14851" width="12.375" style="8" customWidth="1"/>
    <col min="14852" max="14852" width="12.625" style="8" customWidth="1"/>
    <col min="14853" max="14853" width="40.5" style="8" customWidth="1"/>
    <col min="14854" max="14854" width="8.75" style="8" customWidth="1"/>
    <col min="14855" max="14856" width="9.875" style="8" bestFit="1" customWidth="1"/>
    <col min="14857" max="14857" width="5.75" style="8" customWidth="1"/>
    <col min="14858" max="14858" width="44.75" style="8" customWidth="1"/>
    <col min="14859" max="14859" width="56.375" style="8" customWidth="1"/>
    <col min="14860" max="14860" width="6.625" style="8" customWidth="1"/>
    <col min="14861" max="14861" width="13.75" style="8" customWidth="1"/>
    <col min="14862" max="14862" width="6.375" style="8" customWidth="1"/>
    <col min="14863" max="14863" width="21.75" style="8" customWidth="1"/>
    <col min="14864" max="14864" width="17" style="8" customWidth="1"/>
    <col min="14865" max="14865" width="15.625" style="8" customWidth="1"/>
    <col min="14866" max="15104" width="9" style="8"/>
    <col min="15105" max="15105" width="11.125" style="8" customWidth="1"/>
    <col min="15106" max="15106" width="7.375" style="8" customWidth="1"/>
    <col min="15107" max="15107" width="12.375" style="8" customWidth="1"/>
    <col min="15108" max="15108" width="12.625" style="8" customWidth="1"/>
    <col min="15109" max="15109" width="40.5" style="8" customWidth="1"/>
    <col min="15110" max="15110" width="8.75" style="8" customWidth="1"/>
    <col min="15111" max="15112" width="9.875" style="8" bestFit="1" customWidth="1"/>
    <col min="15113" max="15113" width="5.75" style="8" customWidth="1"/>
    <col min="15114" max="15114" width="44.75" style="8" customWidth="1"/>
    <col min="15115" max="15115" width="56.375" style="8" customWidth="1"/>
    <col min="15116" max="15116" width="6.625" style="8" customWidth="1"/>
    <col min="15117" max="15117" width="13.75" style="8" customWidth="1"/>
    <col min="15118" max="15118" width="6.375" style="8" customWidth="1"/>
    <col min="15119" max="15119" width="21.75" style="8" customWidth="1"/>
    <col min="15120" max="15120" width="17" style="8" customWidth="1"/>
    <col min="15121" max="15121" width="15.625" style="8" customWidth="1"/>
    <col min="15122" max="15360" width="9" style="8"/>
    <col min="15361" max="15361" width="11.125" style="8" customWidth="1"/>
    <col min="15362" max="15362" width="7.375" style="8" customWidth="1"/>
    <col min="15363" max="15363" width="12.375" style="8" customWidth="1"/>
    <col min="15364" max="15364" width="12.625" style="8" customWidth="1"/>
    <col min="15365" max="15365" width="40.5" style="8" customWidth="1"/>
    <col min="15366" max="15366" width="8.75" style="8" customWidth="1"/>
    <col min="15367" max="15368" width="9.875" style="8" bestFit="1" customWidth="1"/>
    <col min="15369" max="15369" width="5.75" style="8" customWidth="1"/>
    <col min="15370" max="15370" width="44.75" style="8" customWidth="1"/>
    <col min="15371" max="15371" width="56.375" style="8" customWidth="1"/>
    <col min="15372" max="15372" width="6.625" style="8" customWidth="1"/>
    <col min="15373" max="15373" width="13.75" style="8" customWidth="1"/>
    <col min="15374" max="15374" width="6.375" style="8" customWidth="1"/>
    <col min="15375" max="15375" width="21.75" style="8" customWidth="1"/>
    <col min="15376" max="15376" width="17" style="8" customWidth="1"/>
    <col min="15377" max="15377" width="15.625" style="8" customWidth="1"/>
    <col min="15378" max="15616" width="9" style="8"/>
    <col min="15617" max="15617" width="11.125" style="8" customWidth="1"/>
    <col min="15618" max="15618" width="7.375" style="8" customWidth="1"/>
    <col min="15619" max="15619" width="12.375" style="8" customWidth="1"/>
    <col min="15620" max="15620" width="12.625" style="8" customWidth="1"/>
    <col min="15621" max="15621" width="40.5" style="8" customWidth="1"/>
    <col min="15622" max="15622" width="8.75" style="8" customWidth="1"/>
    <col min="15623" max="15624" width="9.875" style="8" bestFit="1" customWidth="1"/>
    <col min="15625" max="15625" width="5.75" style="8" customWidth="1"/>
    <col min="15626" max="15626" width="44.75" style="8" customWidth="1"/>
    <col min="15627" max="15627" width="56.375" style="8" customWidth="1"/>
    <col min="15628" max="15628" width="6.625" style="8" customWidth="1"/>
    <col min="15629" max="15629" width="13.75" style="8" customWidth="1"/>
    <col min="15630" max="15630" width="6.375" style="8" customWidth="1"/>
    <col min="15631" max="15631" width="21.75" style="8" customWidth="1"/>
    <col min="15632" max="15632" width="17" style="8" customWidth="1"/>
    <col min="15633" max="15633" width="15.625" style="8" customWidth="1"/>
    <col min="15634" max="15872" width="9" style="8"/>
    <col min="15873" max="15873" width="11.125" style="8" customWidth="1"/>
    <col min="15874" max="15874" width="7.375" style="8" customWidth="1"/>
    <col min="15875" max="15875" width="12.375" style="8" customWidth="1"/>
    <col min="15876" max="15876" width="12.625" style="8" customWidth="1"/>
    <col min="15877" max="15877" width="40.5" style="8" customWidth="1"/>
    <col min="15878" max="15878" width="8.75" style="8" customWidth="1"/>
    <col min="15879" max="15880" width="9.875" style="8" bestFit="1" customWidth="1"/>
    <col min="15881" max="15881" width="5.75" style="8" customWidth="1"/>
    <col min="15882" max="15882" width="44.75" style="8" customWidth="1"/>
    <col min="15883" max="15883" width="56.375" style="8" customWidth="1"/>
    <col min="15884" max="15884" width="6.625" style="8" customWidth="1"/>
    <col min="15885" max="15885" width="13.75" style="8" customWidth="1"/>
    <col min="15886" max="15886" width="6.375" style="8" customWidth="1"/>
    <col min="15887" max="15887" width="21.75" style="8" customWidth="1"/>
    <col min="15888" max="15888" width="17" style="8" customWidth="1"/>
    <col min="15889" max="15889" width="15.625" style="8" customWidth="1"/>
    <col min="15890" max="16128" width="9" style="8"/>
    <col min="16129" max="16129" width="11.125" style="8" customWidth="1"/>
    <col min="16130" max="16130" width="7.375" style="8" customWidth="1"/>
    <col min="16131" max="16131" width="12.375" style="8" customWidth="1"/>
    <col min="16132" max="16132" width="12.625" style="8" customWidth="1"/>
    <col min="16133" max="16133" width="40.5" style="8" customWidth="1"/>
    <col min="16134" max="16134" width="8.75" style="8" customWidth="1"/>
    <col min="16135" max="16136" width="9.875" style="8" bestFit="1" customWidth="1"/>
    <col min="16137" max="16137" width="5.75" style="8" customWidth="1"/>
    <col min="16138" max="16138" width="44.75" style="8" customWidth="1"/>
    <col min="16139" max="16139" width="56.375" style="8" customWidth="1"/>
    <col min="16140" max="16140" width="6.625" style="8" customWidth="1"/>
    <col min="16141" max="16141" width="13.75" style="8" customWidth="1"/>
    <col min="16142" max="16142" width="6.375" style="8" customWidth="1"/>
    <col min="16143" max="16143" width="21.75" style="8" customWidth="1"/>
    <col min="16144" max="16144" width="17" style="8" customWidth="1"/>
    <col min="16145" max="16145" width="15.625" style="8" customWidth="1"/>
    <col min="16146" max="16384" width="9" style="8"/>
  </cols>
  <sheetData>
    <row r="2" spans="1:17" ht="20.100000000000001" customHeight="1">
      <c r="B2" s="1" t="s">
        <v>0</v>
      </c>
      <c r="C2" s="1"/>
      <c r="D2" s="1"/>
      <c r="E2" s="98" t="s">
        <v>4941</v>
      </c>
      <c r="G2" s="4" t="s">
        <v>2</v>
      </c>
      <c r="H2" s="5"/>
      <c r="I2" s="6"/>
      <c r="J2" s="7">
        <f>SUM(H:H)</f>
        <v>89101</v>
      </c>
    </row>
    <row r="3" spans="1:17" ht="20.100000000000001" customHeight="1">
      <c r="B3" s="1" t="s">
        <v>3</v>
      </c>
      <c r="C3" s="1"/>
      <c r="D3" s="1"/>
      <c r="E3" s="98" t="s">
        <v>1914</v>
      </c>
    </row>
    <row r="4" spans="1:17" ht="20.100000000000001" customHeight="1">
      <c r="B4" s="1" t="s">
        <v>5</v>
      </c>
      <c r="C4" s="1"/>
      <c r="D4" s="1"/>
      <c r="E4" s="98" t="s">
        <v>4942</v>
      </c>
      <c r="G4" s="1516"/>
      <c r="H4" s="1517"/>
      <c r="J4" s="1518" t="s">
        <v>4943</v>
      </c>
      <c r="K4" s="1518"/>
    </row>
    <row r="5" spans="1:17" ht="20.100000000000001" customHeight="1">
      <c r="B5" s="1" t="s">
        <v>6</v>
      </c>
      <c r="C5" s="1"/>
      <c r="D5" s="1"/>
      <c r="E5" s="102">
        <v>44012</v>
      </c>
    </row>
    <row r="6" spans="1:17" ht="20.100000000000001" customHeight="1">
      <c r="B6" s="1" t="s">
        <v>7</v>
      </c>
      <c r="C6" s="1"/>
      <c r="D6" s="1"/>
      <c r="E6" s="102">
        <v>44012</v>
      </c>
      <c r="H6" s="1519"/>
      <c r="J6" s="1520" t="s">
        <v>4944</v>
      </c>
    </row>
    <row r="8" spans="1:17" s="9" customFormat="1" ht="19.5" customHeight="1">
      <c r="A8" s="22" t="s">
        <v>4945</v>
      </c>
      <c r="B8" s="21" t="s">
        <v>8</v>
      </c>
      <c r="C8" s="21" t="s">
        <v>9</v>
      </c>
      <c r="D8" s="21" t="s">
        <v>10</v>
      </c>
      <c r="E8" s="22" t="s">
        <v>11</v>
      </c>
      <c r="F8" s="22" t="s">
        <v>12</v>
      </c>
      <c r="G8" s="31" t="s">
        <v>13</v>
      </c>
      <c r="H8" s="814" t="s">
        <v>14</v>
      </c>
      <c r="I8" s="167" t="s">
        <v>15</v>
      </c>
      <c r="J8" s="22" t="s">
        <v>16</v>
      </c>
      <c r="K8" s="22" t="s">
        <v>17</v>
      </c>
      <c r="L8" s="22" t="s">
        <v>18</v>
      </c>
      <c r="M8" s="25" t="s">
        <v>19</v>
      </c>
      <c r="N8" s="21" t="s">
        <v>20</v>
      </c>
      <c r="O8" s="22" t="s">
        <v>21</v>
      </c>
      <c r="P8" s="25" t="s">
        <v>22</v>
      </c>
      <c r="Q8" s="106" t="s">
        <v>23</v>
      </c>
    </row>
    <row r="9" spans="1:17" s="9" customFormat="1" ht="19.5" customHeight="1">
      <c r="A9" s="22"/>
      <c r="B9" s="21"/>
      <c r="C9" s="21"/>
      <c r="D9" s="21"/>
      <c r="E9" s="173"/>
      <c r="F9" s="28"/>
      <c r="G9" s="36"/>
      <c r="H9" s="36"/>
      <c r="I9" s="309"/>
      <c r="J9" s="175"/>
      <c r="K9" s="22"/>
      <c r="L9" s="22"/>
      <c r="M9" s="25"/>
      <c r="N9" s="21"/>
      <c r="O9" s="22"/>
      <c r="P9" s="25"/>
      <c r="Q9" s="106"/>
    </row>
    <row r="10" spans="1:17" s="9" customFormat="1" ht="19.5" customHeight="1">
      <c r="A10" s="22"/>
      <c r="B10" s="21"/>
      <c r="C10" s="21"/>
      <c r="D10" s="21"/>
      <c r="E10" s="173"/>
      <c r="F10" s="24"/>
      <c r="G10" s="36"/>
      <c r="H10" s="36"/>
      <c r="I10" s="309"/>
      <c r="J10" s="175"/>
      <c r="K10" s="22"/>
      <c r="L10" s="22"/>
      <c r="M10" s="25"/>
      <c r="N10" s="21"/>
      <c r="O10" s="22"/>
      <c r="P10" s="25"/>
      <c r="Q10" s="106"/>
    </row>
    <row r="11" spans="1:17" ht="18" customHeight="1">
      <c r="A11" s="22"/>
      <c r="B11" s="296" t="s">
        <v>4946</v>
      </c>
      <c r="C11" s="297"/>
      <c r="D11" s="297"/>
      <c r="E11" s="298"/>
      <c r="F11" s="166"/>
      <c r="G11" s="182"/>
      <c r="H11" s="36"/>
      <c r="I11" s="309"/>
      <c r="J11" s="183"/>
      <c r="K11" s="173"/>
      <c r="L11" s="185"/>
      <c r="M11" s="25"/>
      <c r="N11" s="106"/>
      <c r="O11" s="186"/>
      <c r="P11" s="25"/>
      <c r="Q11" s="26"/>
    </row>
    <row r="12" spans="1:17" ht="18" customHeight="1">
      <c r="A12" s="22">
        <v>2</v>
      </c>
      <c r="B12" s="526">
        <v>1</v>
      </c>
      <c r="C12" s="1521" t="s">
        <v>565</v>
      </c>
      <c r="D12" s="1521" t="s">
        <v>565</v>
      </c>
      <c r="E12" s="183" t="s">
        <v>4947</v>
      </c>
      <c r="F12" s="166">
        <v>1</v>
      </c>
      <c r="G12" s="182">
        <v>16500</v>
      </c>
      <c r="H12" s="36">
        <f t="shared" ref="H12:H25" si="0">F12*G12</f>
        <v>16500</v>
      </c>
      <c r="I12" s="179"/>
      <c r="J12" s="183" t="s">
        <v>4948</v>
      </c>
      <c r="K12" s="173"/>
      <c r="L12" s="185"/>
      <c r="M12" s="25"/>
      <c r="N12" s="106"/>
      <c r="O12" s="1522"/>
      <c r="P12" s="25"/>
      <c r="Q12" s="26"/>
    </row>
    <row r="13" spans="1:17" ht="18" customHeight="1">
      <c r="A13" s="22">
        <v>2</v>
      </c>
      <c r="B13" s="526">
        <f t="shared" ref="B13:B28" si="1">+B12+1</f>
        <v>2</v>
      </c>
      <c r="C13" s="1521" t="s">
        <v>565</v>
      </c>
      <c r="D13" s="1521" t="s">
        <v>565</v>
      </c>
      <c r="E13" s="183" t="s">
        <v>4949</v>
      </c>
      <c r="F13" s="166">
        <v>1</v>
      </c>
      <c r="G13" s="182">
        <v>10500</v>
      </c>
      <c r="H13" s="36">
        <f t="shared" si="0"/>
        <v>10500</v>
      </c>
      <c r="I13" s="179"/>
      <c r="J13" s="183" t="s">
        <v>4950</v>
      </c>
      <c r="K13" s="173"/>
      <c r="L13" s="185"/>
      <c r="M13" s="25"/>
      <c r="N13" s="106"/>
      <c r="O13" s="1522"/>
      <c r="P13" s="25"/>
      <c r="Q13" s="26"/>
    </row>
    <row r="14" spans="1:17" ht="18" customHeight="1">
      <c r="A14" s="22">
        <v>2</v>
      </c>
      <c r="B14" s="526">
        <f t="shared" si="1"/>
        <v>3</v>
      </c>
      <c r="C14" s="21" t="s">
        <v>531</v>
      </c>
      <c r="D14" s="21" t="s">
        <v>531</v>
      </c>
      <c r="E14" s="1084" t="s">
        <v>4991</v>
      </c>
      <c r="F14" s="166">
        <v>4</v>
      </c>
      <c r="G14" s="182">
        <v>200</v>
      </c>
      <c r="H14" s="36">
        <f t="shared" si="0"/>
        <v>800</v>
      </c>
      <c r="I14" s="309"/>
      <c r="J14" s="183" t="s">
        <v>997</v>
      </c>
      <c r="K14" s="173"/>
      <c r="L14" s="185"/>
      <c r="M14" s="25"/>
      <c r="N14" s="106"/>
      <c r="O14" s="1522"/>
      <c r="P14" s="25"/>
      <c r="Q14" s="26"/>
    </row>
    <row r="15" spans="1:17" ht="18" customHeight="1">
      <c r="A15" s="22">
        <v>2</v>
      </c>
      <c r="B15" s="526">
        <f t="shared" si="1"/>
        <v>4</v>
      </c>
      <c r="C15" s="21" t="s">
        <v>531</v>
      </c>
      <c r="D15" s="21" t="s">
        <v>531</v>
      </c>
      <c r="E15" s="1083" t="s">
        <v>4992</v>
      </c>
      <c r="F15" s="166">
        <v>1</v>
      </c>
      <c r="G15" s="182">
        <v>510</v>
      </c>
      <c r="H15" s="36">
        <f t="shared" si="0"/>
        <v>510</v>
      </c>
      <c r="I15" s="179"/>
      <c r="J15" s="183" t="s">
        <v>947</v>
      </c>
      <c r="K15" s="173"/>
      <c r="L15" s="185"/>
      <c r="M15" s="25"/>
      <c r="N15" s="106"/>
      <c r="O15" s="1522"/>
      <c r="P15" s="25"/>
      <c r="Q15" s="26"/>
    </row>
    <row r="16" spans="1:17" ht="18" customHeight="1">
      <c r="A16" s="22">
        <v>2</v>
      </c>
      <c r="B16" s="526">
        <f t="shared" si="1"/>
        <v>5</v>
      </c>
      <c r="C16" s="22" t="s">
        <v>531</v>
      </c>
      <c r="D16" s="22" t="s">
        <v>531</v>
      </c>
      <c r="E16" s="164" t="s">
        <v>4993</v>
      </c>
      <c r="F16" s="165">
        <v>4</v>
      </c>
      <c r="G16" s="348">
        <v>144</v>
      </c>
      <c r="H16" s="342">
        <f t="shared" si="0"/>
        <v>576</v>
      </c>
      <c r="I16" s="167"/>
      <c r="J16" s="164" t="s">
        <v>4994</v>
      </c>
      <c r="K16" s="173"/>
      <c r="L16" s="185"/>
      <c r="M16" s="25"/>
      <c r="N16" s="106"/>
      <c r="O16" s="1522"/>
      <c r="P16" s="25"/>
      <c r="Q16" s="26"/>
    </row>
    <row r="17" spans="1:17" ht="18" customHeight="1">
      <c r="A17" s="22">
        <v>2</v>
      </c>
      <c r="B17" s="526">
        <f t="shared" si="1"/>
        <v>6</v>
      </c>
      <c r="C17" s="21" t="s">
        <v>531</v>
      </c>
      <c r="D17" s="21" t="s">
        <v>531</v>
      </c>
      <c r="E17" s="183" t="s">
        <v>4995</v>
      </c>
      <c r="F17" s="166">
        <v>4</v>
      </c>
      <c r="G17" s="182">
        <v>530</v>
      </c>
      <c r="H17" s="342">
        <f t="shared" si="0"/>
        <v>2120</v>
      </c>
      <c r="I17" s="309"/>
      <c r="J17" s="183" t="s">
        <v>4996</v>
      </c>
      <c r="K17" s="173"/>
      <c r="L17" s="185"/>
      <c r="M17" s="25"/>
      <c r="N17" s="106"/>
      <c r="O17" s="1522"/>
      <c r="P17" s="25"/>
      <c r="Q17" s="26"/>
    </row>
    <row r="18" spans="1:17" ht="18" customHeight="1">
      <c r="A18" s="22">
        <v>2</v>
      </c>
      <c r="B18" s="526">
        <f t="shared" si="1"/>
        <v>7</v>
      </c>
      <c r="C18" s="21" t="s">
        <v>531</v>
      </c>
      <c r="D18" s="21" t="s">
        <v>531</v>
      </c>
      <c r="E18" s="182" t="s">
        <v>4997</v>
      </c>
      <c r="F18" s="170">
        <v>1</v>
      </c>
      <c r="G18" s="348">
        <v>106</v>
      </c>
      <c r="H18" s="342">
        <f t="shared" si="0"/>
        <v>106</v>
      </c>
      <c r="I18" s="167"/>
      <c r="J18" s="182" t="s">
        <v>827</v>
      </c>
      <c r="K18" s="173"/>
      <c r="L18" s="185"/>
      <c r="M18" s="25"/>
      <c r="N18" s="106"/>
      <c r="O18" s="1522"/>
      <c r="P18" s="25"/>
      <c r="Q18" s="26"/>
    </row>
    <row r="19" spans="1:17" ht="18" customHeight="1">
      <c r="A19" s="22">
        <v>2</v>
      </c>
      <c r="B19" s="526">
        <f t="shared" si="1"/>
        <v>8</v>
      </c>
      <c r="C19" s="22" t="s">
        <v>531</v>
      </c>
      <c r="D19" s="22" t="s">
        <v>531</v>
      </c>
      <c r="E19" s="182" t="s">
        <v>4998</v>
      </c>
      <c r="F19" s="170">
        <v>4</v>
      </c>
      <c r="G19" s="348">
        <v>78</v>
      </c>
      <c r="H19" s="342">
        <f t="shared" si="0"/>
        <v>312</v>
      </c>
      <c r="I19" s="167"/>
      <c r="J19" s="182" t="s">
        <v>836</v>
      </c>
      <c r="K19" s="173"/>
      <c r="L19" s="185"/>
      <c r="M19" s="25"/>
      <c r="N19" s="106"/>
      <c r="O19" s="1522"/>
      <c r="P19" s="25"/>
      <c r="Q19" s="26"/>
    </row>
    <row r="20" spans="1:17" ht="18" customHeight="1">
      <c r="A20" s="22">
        <v>2</v>
      </c>
      <c r="B20" s="526">
        <f t="shared" si="1"/>
        <v>9</v>
      </c>
      <c r="C20" s="21" t="s">
        <v>531</v>
      </c>
      <c r="D20" s="21" t="s">
        <v>531</v>
      </c>
      <c r="E20" s="1542" t="s">
        <v>4960</v>
      </c>
      <c r="F20" s="22">
        <v>1</v>
      </c>
      <c r="G20" s="262">
        <v>6220</v>
      </c>
      <c r="H20" s="38">
        <f t="shared" si="0"/>
        <v>6220</v>
      </c>
      <c r="I20" s="167"/>
      <c r="J20" s="330" t="s">
        <v>4999</v>
      </c>
      <c r="K20" s="173" t="s">
        <v>4962</v>
      </c>
      <c r="L20" s="185"/>
      <c r="M20" s="25"/>
      <c r="N20" s="106"/>
      <c r="O20" s="1522"/>
      <c r="P20" s="25"/>
      <c r="Q20" s="26"/>
    </row>
    <row r="21" spans="1:17" ht="18" customHeight="1">
      <c r="A21" s="22">
        <v>2</v>
      </c>
      <c r="B21" s="526">
        <f t="shared" si="1"/>
        <v>10</v>
      </c>
      <c r="C21" s="21" t="s">
        <v>531</v>
      </c>
      <c r="D21" s="21" t="s">
        <v>531</v>
      </c>
      <c r="E21" s="75" t="s">
        <v>4963</v>
      </c>
      <c r="F21" s="22">
        <v>1</v>
      </c>
      <c r="G21" s="38">
        <v>2300</v>
      </c>
      <c r="H21" s="38">
        <f t="shared" si="0"/>
        <v>2300</v>
      </c>
      <c r="I21" s="167"/>
      <c r="J21" s="330" t="s">
        <v>5000</v>
      </c>
      <c r="K21" s="173" t="s">
        <v>4965</v>
      </c>
      <c r="L21" s="185"/>
      <c r="M21" s="25"/>
      <c r="N21" s="106"/>
      <c r="O21" s="1522"/>
      <c r="P21" s="25"/>
      <c r="Q21" s="26"/>
    </row>
    <row r="22" spans="1:17" ht="18" customHeight="1">
      <c r="A22" s="22">
        <v>2</v>
      </c>
      <c r="B22" s="526">
        <f t="shared" si="1"/>
        <v>11</v>
      </c>
      <c r="C22" s="22" t="s">
        <v>577</v>
      </c>
      <c r="D22" s="22" t="s">
        <v>577</v>
      </c>
      <c r="E22" s="173" t="s">
        <v>5001</v>
      </c>
      <c r="F22" s="24">
        <v>1</v>
      </c>
      <c r="G22" s="36">
        <v>1275</v>
      </c>
      <c r="H22" s="36">
        <f t="shared" si="0"/>
        <v>1275</v>
      </c>
      <c r="I22" s="309"/>
      <c r="J22" s="175" t="s">
        <v>5002</v>
      </c>
      <c r="K22" s="173" t="s">
        <v>4968</v>
      </c>
      <c r="L22" s="185"/>
      <c r="M22" s="25"/>
      <c r="N22" s="106"/>
      <c r="O22" s="1522"/>
      <c r="P22" s="25"/>
      <c r="Q22" s="26"/>
    </row>
    <row r="23" spans="1:17" ht="18" customHeight="1">
      <c r="A23" s="22">
        <v>2</v>
      </c>
      <c r="B23" s="526">
        <f t="shared" si="1"/>
        <v>12</v>
      </c>
      <c r="C23" s="22" t="s">
        <v>577</v>
      </c>
      <c r="D23" s="22" t="s">
        <v>577</v>
      </c>
      <c r="E23" s="173" t="s">
        <v>5003</v>
      </c>
      <c r="F23" s="24">
        <v>2</v>
      </c>
      <c r="G23" s="36">
        <v>3876</v>
      </c>
      <c r="H23" s="36">
        <f t="shared" si="0"/>
        <v>7752</v>
      </c>
      <c r="I23" s="309"/>
      <c r="J23" s="175" t="s">
        <v>5004</v>
      </c>
      <c r="K23" s="173" t="s">
        <v>4971</v>
      </c>
      <c r="L23" s="185"/>
      <c r="M23" s="25"/>
      <c r="N23" s="106"/>
      <c r="O23" s="1522"/>
      <c r="P23" s="25"/>
      <c r="Q23" s="26"/>
    </row>
    <row r="24" spans="1:17" ht="18" customHeight="1">
      <c r="A24" s="22">
        <v>2</v>
      </c>
      <c r="B24" s="526">
        <f t="shared" si="1"/>
        <v>13</v>
      </c>
      <c r="C24" s="21" t="s">
        <v>531</v>
      </c>
      <c r="D24" s="21" t="s">
        <v>531</v>
      </c>
      <c r="E24" s="1477" t="s">
        <v>5005</v>
      </c>
      <c r="F24" s="22">
        <v>1</v>
      </c>
      <c r="G24" s="262">
        <v>39780</v>
      </c>
      <c r="H24" s="38">
        <f t="shared" si="0"/>
        <v>39780</v>
      </c>
      <c r="I24" s="167"/>
      <c r="J24" s="330" t="s">
        <v>5006</v>
      </c>
      <c r="K24" s="173"/>
      <c r="L24" s="185"/>
      <c r="M24" s="25"/>
      <c r="N24" s="106"/>
      <c r="O24" s="1522"/>
      <c r="P24" s="25"/>
      <c r="Q24" s="26"/>
    </row>
    <row r="25" spans="1:17" ht="18" customHeight="1">
      <c r="A25" s="22">
        <v>2</v>
      </c>
      <c r="B25" s="526">
        <f t="shared" si="1"/>
        <v>14</v>
      </c>
      <c r="C25" s="21" t="s">
        <v>531</v>
      </c>
      <c r="D25" s="21" t="s">
        <v>531</v>
      </c>
      <c r="E25" s="1477" t="s">
        <v>5007</v>
      </c>
      <c r="F25" s="22">
        <v>1</v>
      </c>
      <c r="G25" s="262">
        <v>350</v>
      </c>
      <c r="H25" s="38">
        <f t="shared" si="0"/>
        <v>350</v>
      </c>
      <c r="I25" s="167"/>
      <c r="J25" s="330" t="s">
        <v>3034</v>
      </c>
      <c r="K25" s="173"/>
      <c r="L25" s="185"/>
      <c r="M25" s="25"/>
      <c r="N25" s="106"/>
      <c r="O25" s="186"/>
      <c r="P25" s="25"/>
      <c r="Q25" s="26"/>
    </row>
    <row r="26" spans="1:17" ht="18" customHeight="1">
      <c r="A26" s="22"/>
      <c r="B26" s="526">
        <f t="shared" si="1"/>
        <v>15</v>
      </c>
      <c r="C26" s="21"/>
      <c r="D26" s="21"/>
      <c r="E26" s="1083"/>
      <c r="F26" s="166"/>
      <c r="G26" s="182"/>
      <c r="H26" s="36"/>
      <c r="I26" s="179"/>
      <c r="J26" s="183"/>
      <c r="K26" s="173"/>
      <c r="L26" s="185"/>
      <c r="M26" s="25"/>
      <c r="N26" s="106"/>
      <c r="O26" s="186"/>
      <c r="P26" s="25"/>
      <c r="Q26" s="26"/>
    </row>
    <row r="27" spans="1:17" ht="18" customHeight="1">
      <c r="A27" s="22"/>
      <c r="B27" s="526">
        <f>+B26+1</f>
        <v>16</v>
      </c>
      <c r="C27" s="21"/>
      <c r="D27" s="21"/>
      <c r="E27" s="75"/>
      <c r="F27" s="22"/>
      <c r="G27" s="1106"/>
      <c r="H27" s="38"/>
      <c r="I27" s="167"/>
      <c r="J27" s="31"/>
      <c r="K27" s="173"/>
      <c r="L27" s="185"/>
      <c r="M27" s="25"/>
      <c r="N27" s="106"/>
      <c r="O27" s="186"/>
      <c r="P27" s="25"/>
      <c r="Q27" s="26"/>
    </row>
    <row r="28" spans="1:17" ht="18" customHeight="1">
      <c r="A28" s="22"/>
      <c r="B28" s="526">
        <f t="shared" si="1"/>
        <v>17</v>
      </c>
      <c r="C28" s="21"/>
      <c r="D28" s="21"/>
      <c r="E28" s="75"/>
      <c r="F28" s="22"/>
      <c r="G28" s="1106"/>
      <c r="H28" s="38"/>
      <c r="I28" s="167"/>
      <c r="J28" s="31"/>
      <c r="K28" s="173"/>
      <c r="L28" s="185"/>
      <c r="M28" s="25"/>
      <c r="N28" s="106"/>
      <c r="O28" s="186"/>
      <c r="P28" s="25"/>
      <c r="Q28" s="26"/>
    </row>
    <row r="29" spans="1:17" ht="18" customHeight="1">
      <c r="A29" s="22"/>
      <c r="B29" s="526"/>
      <c r="C29" s="21"/>
      <c r="D29" s="21"/>
      <c r="E29" s="1477"/>
      <c r="F29" s="22"/>
      <c r="G29" s="262"/>
      <c r="H29" s="38"/>
      <c r="I29" s="167"/>
      <c r="J29" s="330"/>
      <c r="K29" s="173"/>
      <c r="L29" s="185"/>
      <c r="M29" s="25"/>
      <c r="N29" s="106"/>
      <c r="O29" s="186"/>
      <c r="P29" s="25"/>
      <c r="Q29" s="26"/>
    </row>
    <row r="30" spans="1:17" ht="18" customHeight="1">
      <c r="A30" s="22"/>
      <c r="B30" s="170"/>
      <c r="C30" s="21"/>
      <c r="D30" s="36"/>
      <c r="E30" s="356">
        <f>SUM(H12:H28)</f>
        <v>89101</v>
      </c>
      <c r="F30" s="24"/>
      <c r="H30" s="31"/>
      <c r="I30" s="179"/>
      <c r="J30" s="30"/>
      <c r="K30" s="173"/>
      <c r="L30" s="185"/>
      <c r="M30" s="25"/>
      <c r="N30" s="106"/>
      <c r="O30" s="186"/>
      <c r="P30" s="25"/>
      <c r="Q30" s="26"/>
    </row>
    <row r="31" spans="1:17" s="9" customFormat="1" ht="19.5" customHeight="1">
      <c r="A31" s="22"/>
      <c r="B31" s="21"/>
      <c r="C31" s="21"/>
      <c r="D31" s="21"/>
      <c r="E31" s="173"/>
      <c r="F31" s="24"/>
      <c r="G31" s="36"/>
      <c r="H31" s="36"/>
      <c r="I31" s="309"/>
      <c r="J31" s="175"/>
      <c r="K31" s="22"/>
      <c r="L31" s="22"/>
      <c r="M31" s="25"/>
      <c r="N31" s="21"/>
      <c r="O31" s="22"/>
      <c r="P31" s="25"/>
      <c r="Q31" s="106"/>
    </row>
    <row r="32" spans="1:17" s="9" customFormat="1" ht="19.5" customHeight="1">
      <c r="A32" s="22"/>
      <c r="B32" s="1533"/>
      <c r="C32" s="1534"/>
      <c r="D32" s="1534"/>
      <c r="E32" s="1535"/>
      <c r="F32" s="725"/>
      <c r="G32" s="1536"/>
      <c r="H32" s="1537"/>
      <c r="I32" s="228"/>
      <c r="J32" s="268"/>
      <c r="K32" s="725"/>
      <c r="L32" s="725"/>
      <c r="M32" s="1147"/>
      <c r="N32" s="1148"/>
      <c r="O32" s="725"/>
      <c r="P32" s="1147"/>
      <c r="Q32" s="1149"/>
    </row>
    <row r="33" spans="1:17" s="9" customFormat="1" ht="19.5" customHeight="1">
      <c r="A33" s="22"/>
      <c r="B33" s="526"/>
      <c r="C33" s="1521"/>
      <c r="D33" s="1521"/>
      <c r="E33" s="31"/>
      <c r="F33" s="22"/>
      <c r="G33" s="31"/>
      <c r="H33" s="1538"/>
      <c r="I33" s="23"/>
      <c r="J33" s="31"/>
      <c r="K33" s="22"/>
      <c r="L33" s="22"/>
      <c r="M33" s="25"/>
      <c r="N33" s="21"/>
      <c r="O33" s="1522"/>
      <c r="P33" s="25"/>
      <c r="Q33" s="26"/>
    </row>
    <row r="34" spans="1:17" s="9" customFormat="1" ht="19.5" customHeight="1">
      <c r="A34" s="22"/>
      <c r="B34" s="526"/>
      <c r="C34" s="170"/>
      <c r="D34" s="170"/>
      <c r="E34" s="31"/>
      <c r="F34" s="22"/>
      <c r="G34" s="31"/>
      <c r="H34" s="1538"/>
      <c r="I34" s="23"/>
      <c r="J34" s="31"/>
      <c r="K34" s="22"/>
      <c r="L34" s="22"/>
      <c r="M34" s="25"/>
      <c r="N34" s="21"/>
      <c r="O34" s="25"/>
      <c r="P34" s="25"/>
      <c r="Q34" s="26"/>
    </row>
    <row r="35" spans="1:17" ht="18" customHeight="1">
      <c r="A35" s="22"/>
      <c r="B35" s="526"/>
      <c r="C35" s="347"/>
      <c r="D35" s="347"/>
      <c r="E35" s="182"/>
      <c r="F35" s="166"/>
      <c r="G35" s="182"/>
      <c r="H35" s="36"/>
      <c r="I35" s="309"/>
      <c r="J35" s="183"/>
      <c r="K35" s="173"/>
      <c r="L35" s="185"/>
      <c r="M35" s="25"/>
      <c r="N35" s="106"/>
      <c r="O35" s="25"/>
      <c r="P35" s="25"/>
      <c r="Q35" s="26"/>
    </row>
    <row r="36" spans="1:17" ht="18" customHeight="1">
      <c r="A36" s="22"/>
      <c r="B36" s="526"/>
      <c r="C36" s="347"/>
      <c r="D36" s="347"/>
      <c r="E36" s="182"/>
      <c r="F36" s="166"/>
      <c r="G36" s="182"/>
      <c r="H36" s="36"/>
      <c r="I36" s="309"/>
      <c r="J36" s="183"/>
      <c r="K36" s="173"/>
      <c r="L36" s="185"/>
      <c r="M36" s="25"/>
      <c r="N36" s="106"/>
      <c r="O36" s="25"/>
      <c r="P36" s="25"/>
      <c r="Q36" s="26"/>
    </row>
    <row r="37" spans="1:17" ht="18" customHeight="1">
      <c r="A37" s="22"/>
      <c r="B37" s="526"/>
      <c r="C37" s="347"/>
      <c r="D37" s="347"/>
      <c r="E37" s="182"/>
      <c r="F37" s="166"/>
      <c r="G37" s="182"/>
      <c r="H37" s="36"/>
      <c r="I37" s="309"/>
      <c r="J37" s="183"/>
      <c r="K37" s="173"/>
      <c r="L37" s="185"/>
      <c r="M37" s="25"/>
      <c r="N37" s="106"/>
      <c r="O37" s="25"/>
      <c r="P37" s="25"/>
      <c r="Q37" s="26"/>
    </row>
    <row r="38" spans="1:17" ht="18" customHeight="1">
      <c r="A38" s="22"/>
      <c r="B38" s="526"/>
      <c r="C38" s="21"/>
      <c r="D38" s="21"/>
      <c r="E38" s="183"/>
      <c r="F38" s="166"/>
      <c r="G38" s="182"/>
      <c r="H38" s="38"/>
      <c r="I38" s="179"/>
      <c r="J38" s="183"/>
      <c r="K38" s="173"/>
      <c r="L38" s="185"/>
      <c r="M38" s="25"/>
      <c r="N38" s="106"/>
      <c r="O38" s="25"/>
      <c r="P38" s="25"/>
      <c r="Q38" s="26"/>
    </row>
    <row r="39" spans="1:17" ht="18" customHeight="1">
      <c r="A39" s="22"/>
      <c r="B39" s="526"/>
      <c r="C39" s="347"/>
      <c r="D39" s="347"/>
      <c r="E39" s="182"/>
      <c r="F39" s="166"/>
      <c r="G39" s="182"/>
      <c r="H39" s="36"/>
      <c r="I39" s="309"/>
      <c r="J39" s="183"/>
      <c r="K39" s="173"/>
      <c r="L39" s="185"/>
      <c r="M39" s="25"/>
      <c r="N39" s="106"/>
      <c r="O39" s="25"/>
      <c r="P39" s="25"/>
      <c r="Q39" s="26"/>
    </row>
    <row r="40" spans="1:17" ht="18" customHeight="1">
      <c r="A40" s="22"/>
      <c r="B40" s="526"/>
      <c r="C40" s="347"/>
      <c r="D40" s="347"/>
      <c r="E40" s="182"/>
      <c r="F40" s="166"/>
      <c r="G40" s="182"/>
      <c r="H40" s="36"/>
      <c r="I40" s="309"/>
      <c r="J40" s="183"/>
      <c r="K40" s="173"/>
      <c r="L40" s="185"/>
      <c r="M40" s="25"/>
      <c r="N40" s="106"/>
      <c r="O40" s="25"/>
      <c r="P40" s="25"/>
      <c r="Q40" s="26"/>
    </row>
    <row r="41" spans="1:17" ht="18" customHeight="1">
      <c r="A41" s="22"/>
      <c r="B41" s="526"/>
      <c r="C41" s="347"/>
      <c r="D41" s="347"/>
      <c r="E41" s="182"/>
      <c r="F41" s="166"/>
      <c r="G41" s="182"/>
      <c r="H41" s="36"/>
      <c r="I41" s="309"/>
      <c r="J41" s="183"/>
      <c r="K41" s="173"/>
      <c r="L41" s="185"/>
      <c r="M41" s="25"/>
      <c r="N41" s="106"/>
      <c r="O41" s="25"/>
      <c r="P41" s="25"/>
      <c r="Q41" s="26"/>
    </row>
    <row r="42" spans="1:17" ht="18" customHeight="1">
      <c r="A42" s="22"/>
      <c r="B42" s="170"/>
      <c r="C42" s="347"/>
      <c r="D42" s="347"/>
      <c r="E42" s="1541"/>
      <c r="F42" s="347"/>
      <c r="G42" s="348"/>
      <c r="I42" s="349"/>
      <c r="J42" s="350"/>
      <c r="K42" s="173"/>
      <c r="L42" s="185"/>
      <c r="M42" s="25"/>
      <c r="N42" s="106"/>
      <c r="O42" s="186"/>
      <c r="P42" s="25"/>
      <c r="Q42" s="26"/>
    </row>
    <row r="43" spans="1:17" ht="18" customHeight="1">
      <c r="A43" s="22"/>
      <c r="B43" s="170"/>
      <c r="C43" s="182"/>
      <c r="D43" s="182"/>
      <c r="E43" s="182"/>
      <c r="F43" s="166"/>
      <c r="G43" s="182"/>
      <c r="H43" s="36"/>
      <c r="I43" s="309"/>
      <c r="J43" s="183"/>
      <c r="K43" s="173"/>
      <c r="L43" s="185"/>
      <c r="M43" s="25"/>
      <c r="N43" s="106"/>
      <c r="O43" s="186"/>
      <c r="P43" s="25"/>
      <c r="Q43" s="26"/>
    </row>
    <row r="44" spans="1:17" ht="18" customHeight="1">
      <c r="A44" s="22"/>
      <c r="B44" s="22"/>
      <c r="C44" s="21"/>
      <c r="D44" s="21"/>
      <c r="E44" s="173" t="s">
        <v>4986</v>
      </c>
      <c r="F44" s="24"/>
      <c r="G44" s="36"/>
      <c r="H44" s="36">
        <f>F44*G44</f>
        <v>0</v>
      </c>
      <c r="I44" s="309"/>
      <c r="J44" s="831" t="s">
        <v>4987</v>
      </c>
      <c r="K44" s="173"/>
      <c r="L44" s="185"/>
      <c r="M44" s="25"/>
      <c r="N44" s="106"/>
      <c r="O44" s="186"/>
      <c r="P44" s="25"/>
      <c r="Q44" s="26"/>
    </row>
    <row r="45" spans="1:17" ht="18" customHeight="1">
      <c r="A45" s="22"/>
      <c r="B45" s="22"/>
      <c r="C45" s="22"/>
      <c r="D45" s="22"/>
      <c r="E45" s="173" t="s">
        <v>4988</v>
      </c>
      <c r="F45" s="24"/>
      <c r="G45" s="36">
        <v>5000</v>
      </c>
      <c r="H45" s="36">
        <f>F45*G45</f>
        <v>0</v>
      </c>
      <c r="I45" s="309"/>
      <c r="J45" s="831" t="s">
        <v>4989</v>
      </c>
      <c r="K45" s="173"/>
      <c r="L45" s="185"/>
      <c r="M45" s="25"/>
      <c r="N45" s="106"/>
      <c r="O45" s="186"/>
      <c r="P45" s="25"/>
      <c r="Q45" s="26"/>
    </row>
    <row r="46" spans="1:17" ht="18" customHeight="1">
      <c r="A46" s="22"/>
      <c r="B46" s="22"/>
      <c r="C46" s="22"/>
      <c r="D46" s="22"/>
      <c r="E46" s="173" t="s">
        <v>4990</v>
      </c>
      <c r="F46" s="36"/>
      <c r="G46" s="36"/>
      <c r="H46" s="36">
        <f>F46*G46</f>
        <v>0</v>
      </c>
      <c r="I46" s="309"/>
      <c r="J46" s="185"/>
      <c r="K46" s="173"/>
      <c r="L46" s="185"/>
      <c r="M46" s="25"/>
      <c r="N46" s="106"/>
      <c r="O46" s="186"/>
      <c r="P46" s="25"/>
      <c r="Q46" s="26"/>
    </row>
    <row r="47" spans="1:17" ht="18" customHeight="1">
      <c r="A47" s="22"/>
      <c r="B47" s="22"/>
      <c r="C47" s="22"/>
      <c r="D47" s="22"/>
      <c r="E47" s="173"/>
      <c r="F47" s="36"/>
      <c r="G47" s="36"/>
      <c r="H47" s="36"/>
      <c r="I47" s="309"/>
      <c r="J47" s="185"/>
      <c r="K47" s="173"/>
      <c r="L47" s="185"/>
      <c r="M47" s="25"/>
      <c r="N47" s="106"/>
      <c r="O47" s="186"/>
      <c r="P47" s="25"/>
      <c r="Q47" s="26"/>
    </row>
    <row r="48" spans="1:17" ht="18" customHeight="1">
      <c r="A48" s="22"/>
      <c r="B48" s="22"/>
      <c r="C48" s="22"/>
      <c r="D48" s="22"/>
      <c r="E48" s="173"/>
      <c r="F48" s="36"/>
      <c r="G48" s="36"/>
      <c r="H48" s="36"/>
      <c r="I48" s="309"/>
      <c r="J48" s="185"/>
      <c r="K48" s="173"/>
      <c r="L48" s="185"/>
      <c r="M48" s="25"/>
      <c r="N48" s="106"/>
      <c r="O48" s="186"/>
      <c r="P48" s="25"/>
      <c r="Q48" s="26"/>
    </row>
    <row r="49" spans="1:17" ht="18" customHeight="1">
      <c r="A49" s="22"/>
      <c r="B49" s="22"/>
      <c r="C49" s="22"/>
      <c r="D49" s="22"/>
      <c r="E49" s="173"/>
      <c r="F49" s="36"/>
      <c r="G49" s="36"/>
      <c r="H49" s="36"/>
      <c r="I49" s="309"/>
      <c r="J49" s="185"/>
      <c r="K49" s="173"/>
      <c r="L49" s="185"/>
      <c r="M49" s="25"/>
      <c r="N49" s="106"/>
      <c r="O49" s="186"/>
      <c r="P49" s="25"/>
      <c r="Q49" s="26"/>
    </row>
    <row r="50" spans="1:17" ht="18" customHeight="1">
      <c r="A50" s="22"/>
      <c r="B50" s="22"/>
      <c r="C50" s="22"/>
      <c r="D50" s="22"/>
      <c r="E50" s="173"/>
      <c r="F50" s="36"/>
      <c r="G50" s="36"/>
      <c r="H50" s="36"/>
      <c r="I50" s="309"/>
      <c r="J50" s="185"/>
      <c r="K50" s="173"/>
      <c r="L50" s="185"/>
      <c r="M50" s="25"/>
      <c r="N50" s="106"/>
      <c r="O50" s="186"/>
      <c r="P50" s="25"/>
      <c r="Q50" s="26"/>
    </row>
    <row r="51" spans="1:17" ht="18" customHeight="1">
      <c r="A51" s="22"/>
      <c r="B51" s="22"/>
      <c r="C51" s="22"/>
      <c r="D51" s="22"/>
      <c r="E51" s="173"/>
      <c r="F51" s="36"/>
      <c r="G51" s="36"/>
      <c r="H51" s="36"/>
      <c r="I51" s="309"/>
      <c r="J51" s="185"/>
      <c r="K51" s="173"/>
      <c r="L51" s="185"/>
      <c r="M51" s="25"/>
      <c r="N51" s="106"/>
      <c r="O51" s="186"/>
      <c r="P51" s="25"/>
      <c r="Q51" s="26"/>
    </row>
    <row r="52" spans="1:17" ht="18" customHeight="1">
      <c r="A52" s="22"/>
      <c r="B52" s="22"/>
      <c r="C52" s="22"/>
      <c r="D52" s="22"/>
      <c r="E52" s="173"/>
      <c r="F52" s="36"/>
      <c r="G52" s="36"/>
      <c r="H52" s="36"/>
      <c r="I52" s="309"/>
      <c r="J52" s="185"/>
      <c r="K52" s="173"/>
      <c r="L52" s="185"/>
      <c r="M52" s="25"/>
      <c r="N52" s="106"/>
      <c r="O52" s="186"/>
      <c r="P52" s="25"/>
      <c r="Q52" s="26"/>
    </row>
    <row r="53" spans="1:17" ht="18" customHeight="1">
      <c r="A53" s="22"/>
      <c r="B53" s="22"/>
      <c r="C53" s="22"/>
      <c r="D53" s="22"/>
      <c r="E53" s="173"/>
      <c r="F53" s="36"/>
      <c r="G53" s="36"/>
      <c r="H53" s="36"/>
      <c r="I53" s="309"/>
      <c r="J53" s="185"/>
      <c r="K53" s="173"/>
      <c r="L53" s="185"/>
      <c r="M53" s="25"/>
      <c r="N53" s="106"/>
      <c r="O53" s="186"/>
      <c r="P53" s="25"/>
      <c r="Q53" s="26"/>
    </row>
    <row r="54" spans="1:17" ht="18" customHeight="1">
      <c r="A54" s="22"/>
      <c r="B54" s="22"/>
      <c r="C54" s="22"/>
      <c r="D54" s="22"/>
      <c r="E54" s="173"/>
      <c r="F54" s="36"/>
      <c r="G54" s="36"/>
      <c r="H54" s="36"/>
      <c r="I54" s="309"/>
      <c r="J54" s="185"/>
      <c r="K54" s="173"/>
      <c r="L54" s="185"/>
      <c r="M54" s="25"/>
      <c r="N54" s="106"/>
      <c r="O54" s="186"/>
      <c r="P54" s="25"/>
      <c r="Q54" s="26"/>
    </row>
    <row r="55" spans="1:17" ht="18" customHeight="1">
      <c r="A55" s="22"/>
      <c r="B55" s="22"/>
      <c r="C55" s="22"/>
      <c r="D55" s="22"/>
      <c r="E55" s="173"/>
      <c r="F55" s="36"/>
      <c r="G55" s="36"/>
      <c r="H55" s="36"/>
      <c r="I55" s="309"/>
      <c r="J55" s="185"/>
      <c r="K55" s="173"/>
      <c r="L55" s="185"/>
      <c r="M55" s="25"/>
      <c r="N55" s="106"/>
      <c r="O55" s="186"/>
      <c r="P55" s="25"/>
      <c r="Q55" s="26"/>
    </row>
    <row r="56" spans="1:17" ht="18" customHeight="1">
      <c r="A56" s="22"/>
      <c r="B56" s="22"/>
      <c r="C56" s="21"/>
      <c r="D56" s="21"/>
      <c r="E56" s="173"/>
      <c r="F56" s="31"/>
      <c r="G56" s="36"/>
      <c r="H56" s="36"/>
      <c r="I56" s="36"/>
      <c r="J56" s="31"/>
      <c r="K56" s="31"/>
      <c r="L56" s="22"/>
      <c r="M56" s="25"/>
      <c r="N56" s="31"/>
      <c r="O56" s="23"/>
      <c r="P56" s="25"/>
      <c r="Q56" s="26"/>
    </row>
    <row r="57" spans="1:17" ht="18" customHeight="1">
      <c r="A57" s="22"/>
      <c r="B57" s="22"/>
      <c r="C57" s="31"/>
      <c r="D57" s="31"/>
      <c r="E57" s="31"/>
      <c r="F57" s="31"/>
      <c r="G57" s="31"/>
      <c r="H57" s="31"/>
      <c r="I57" s="23"/>
      <c r="J57" s="31"/>
      <c r="K57" s="31"/>
      <c r="L57" s="22"/>
      <c r="M57" s="25"/>
      <c r="N57" s="31"/>
      <c r="O57" s="23"/>
      <c r="P57" s="25"/>
      <c r="Q57" s="192"/>
    </row>
    <row r="58" spans="1:17" ht="18" customHeight="1">
      <c r="A58" s="22"/>
      <c r="B58" s="22"/>
      <c r="C58" s="31"/>
      <c r="D58" s="31"/>
      <c r="E58" s="31"/>
      <c r="F58" s="31"/>
      <c r="G58" s="31"/>
      <c r="H58" s="31"/>
      <c r="I58" s="23"/>
      <c r="J58" s="31"/>
      <c r="K58" s="31"/>
      <c r="L58" s="22"/>
      <c r="M58" s="22"/>
      <c r="N58" s="31"/>
      <c r="O58" s="23"/>
      <c r="P58" s="192"/>
      <c r="Q58" s="192"/>
    </row>
    <row r="59" spans="1:17" ht="18" customHeight="1"/>
    <row r="60" spans="1:17" ht="18" customHeight="1"/>
    <row r="61" spans="1:17" ht="18" customHeight="1"/>
    <row r="62" spans="1:17" ht="18" customHeight="1"/>
    <row r="63" spans="1:17" ht="18" customHeight="1"/>
  </sheetData>
  <autoFilter ref="B8:O8" xr:uid="{D00F6337-3833-4C62-829B-C06F07DD4D52}"/>
  <mergeCells count="9">
    <mergeCell ref="B6:D6"/>
    <mergeCell ref="B11:E11"/>
    <mergeCell ref="B32:E32"/>
    <mergeCell ref="B2:D2"/>
    <mergeCell ref="G2:I2"/>
    <mergeCell ref="B3:D3"/>
    <mergeCell ref="B4:D4"/>
    <mergeCell ref="J4:K4"/>
    <mergeCell ref="B5:D5"/>
  </mergeCells>
  <phoneticPr fontId="4"/>
  <dataValidations count="1">
    <dataValidation imeMode="hiragana" allowBlank="1" showInputMessage="1" showErrorMessage="1" sqref="J30 JF30 TB30 ACX30 AMT30 AWP30 BGL30 BQH30 CAD30 CJZ30 CTV30 DDR30 DNN30 DXJ30 EHF30 ERB30 FAX30 FKT30 FUP30 GEL30 GOH30 GYD30 HHZ30 HRV30 IBR30 ILN30 IVJ30 JFF30 JPB30 JYX30 KIT30 KSP30 LCL30 LMH30 LWD30 MFZ30 MPV30 MZR30 NJN30 NTJ30 ODF30 ONB30 OWX30 PGT30 PQP30 QAL30 QKH30 QUD30 RDZ30 RNV30 RXR30 SHN30 SRJ30 TBF30 TLB30 TUX30 UET30 UOP30 UYL30 VIH30 VSD30 WBZ30 WLV30 WVR30 J65566 JF65566 TB65566 ACX65566 AMT65566 AWP65566 BGL65566 BQH65566 CAD65566 CJZ65566 CTV65566 DDR65566 DNN65566 DXJ65566 EHF65566 ERB65566 FAX65566 FKT65566 FUP65566 GEL65566 GOH65566 GYD65566 HHZ65566 HRV65566 IBR65566 ILN65566 IVJ65566 JFF65566 JPB65566 JYX65566 KIT65566 KSP65566 LCL65566 LMH65566 LWD65566 MFZ65566 MPV65566 MZR65566 NJN65566 NTJ65566 ODF65566 ONB65566 OWX65566 PGT65566 PQP65566 QAL65566 QKH65566 QUD65566 RDZ65566 RNV65566 RXR65566 SHN65566 SRJ65566 TBF65566 TLB65566 TUX65566 UET65566 UOP65566 UYL65566 VIH65566 VSD65566 WBZ65566 WLV65566 WVR65566 J131102 JF131102 TB131102 ACX131102 AMT131102 AWP131102 BGL131102 BQH131102 CAD131102 CJZ131102 CTV131102 DDR131102 DNN131102 DXJ131102 EHF131102 ERB131102 FAX131102 FKT131102 FUP131102 GEL131102 GOH131102 GYD131102 HHZ131102 HRV131102 IBR131102 ILN131102 IVJ131102 JFF131102 JPB131102 JYX131102 KIT131102 KSP131102 LCL131102 LMH131102 LWD131102 MFZ131102 MPV131102 MZR131102 NJN131102 NTJ131102 ODF131102 ONB131102 OWX131102 PGT131102 PQP131102 QAL131102 QKH131102 QUD131102 RDZ131102 RNV131102 RXR131102 SHN131102 SRJ131102 TBF131102 TLB131102 TUX131102 UET131102 UOP131102 UYL131102 VIH131102 VSD131102 WBZ131102 WLV131102 WVR131102 J196638 JF196638 TB196638 ACX196638 AMT196638 AWP196638 BGL196638 BQH196638 CAD196638 CJZ196638 CTV196638 DDR196638 DNN196638 DXJ196638 EHF196638 ERB196638 FAX196638 FKT196638 FUP196638 GEL196638 GOH196638 GYD196638 HHZ196638 HRV196638 IBR196638 ILN196638 IVJ196638 JFF196638 JPB196638 JYX196638 KIT196638 KSP196638 LCL196638 LMH196638 LWD196638 MFZ196638 MPV196638 MZR196638 NJN196638 NTJ196638 ODF196638 ONB196638 OWX196638 PGT196638 PQP196638 QAL196638 QKH196638 QUD196638 RDZ196638 RNV196638 RXR196638 SHN196638 SRJ196638 TBF196638 TLB196638 TUX196638 UET196638 UOP196638 UYL196638 VIH196638 VSD196638 WBZ196638 WLV196638 WVR196638 J262174 JF262174 TB262174 ACX262174 AMT262174 AWP262174 BGL262174 BQH262174 CAD262174 CJZ262174 CTV262174 DDR262174 DNN262174 DXJ262174 EHF262174 ERB262174 FAX262174 FKT262174 FUP262174 GEL262174 GOH262174 GYD262174 HHZ262174 HRV262174 IBR262174 ILN262174 IVJ262174 JFF262174 JPB262174 JYX262174 KIT262174 KSP262174 LCL262174 LMH262174 LWD262174 MFZ262174 MPV262174 MZR262174 NJN262174 NTJ262174 ODF262174 ONB262174 OWX262174 PGT262174 PQP262174 QAL262174 QKH262174 QUD262174 RDZ262174 RNV262174 RXR262174 SHN262174 SRJ262174 TBF262174 TLB262174 TUX262174 UET262174 UOP262174 UYL262174 VIH262174 VSD262174 WBZ262174 WLV262174 WVR262174 J327710 JF327710 TB327710 ACX327710 AMT327710 AWP327710 BGL327710 BQH327710 CAD327710 CJZ327710 CTV327710 DDR327710 DNN327710 DXJ327710 EHF327710 ERB327710 FAX327710 FKT327710 FUP327710 GEL327710 GOH327710 GYD327710 HHZ327710 HRV327710 IBR327710 ILN327710 IVJ327710 JFF327710 JPB327710 JYX327710 KIT327710 KSP327710 LCL327710 LMH327710 LWD327710 MFZ327710 MPV327710 MZR327710 NJN327710 NTJ327710 ODF327710 ONB327710 OWX327710 PGT327710 PQP327710 QAL327710 QKH327710 QUD327710 RDZ327710 RNV327710 RXR327710 SHN327710 SRJ327710 TBF327710 TLB327710 TUX327710 UET327710 UOP327710 UYL327710 VIH327710 VSD327710 WBZ327710 WLV327710 WVR327710 J393246 JF393246 TB393246 ACX393246 AMT393246 AWP393246 BGL393246 BQH393246 CAD393246 CJZ393246 CTV393246 DDR393246 DNN393246 DXJ393246 EHF393246 ERB393246 FAX393246 FKT393246 FUP393246 GEL393246 GOH393246 GYD393246 HHZ393246 HRV393246 IBR393246 ILN393246 IVJ393246 JFF393246 JPB393246 JYX393246 KIT393246 KSP393246 LCL393246 LMH393246 LWD393246 MFZ393246 MPV393246 MZR393246 NJN393246 NTJ393246 ODF393246 ONB393246 OWX393246 PGT393246 PQP393246 QAL393246 QKH393246 QUD393246 RDZ393246 RNV393246 RXR393246 SHN393246 SRJ393246 TBF393246 TLB393246 TUX393246 UET393246 UOP393246 UYL393246 VIH393246 VSD393246 WBZ393246 WLV393246 WVR393246 J458782 JF458782 TB458782 ACX458782 AMT458782 AWP458782 BGL458782 BQH458782 CAD458782 CJZ458782 CTV458782 DDR458782 DNN458782 DXJ458782 EHF458782 ERB458782 FAX458782 FKT458782 FUP458782 GEL458782 GOH458782 GYD458782 HHZ458782 HRV458782 IBR458782 ILN458782 IVJ458782 JFF458782 JPB458782 JYX458782 KIT458782 KSP458782 LCL458782 LMH458782 LWD458782 MFZ458782 MPV458782 MZR458782 NJN458782 NTJ458782 ODF458782 ONB458782 OWX458782 PGT458782 PQP458782 QAL458782 QKH458782 QUD458782 RDZ458782 RNV458782 RXR458782 SHN458782 SRJ458782 TBF458782 TLB458782 TUX458782 UET458782 UOP458782 UYL458782 VIH458782 VSD458782 WBZ458782 WLV458782 WVR458782 J524318 JF524318 TB524318 ACX524318 AMT524318 AWP524318 BGL524318 BQH524318 CAD524318 CJZ524318 CTV524318 DDR524318 DNN524318 DXJ524318 EHF524318 ERB524318 FAX524318 FKT524318 FUP524318 GEL524318 GOH524318 GYD524318 HHZ524318 HRV524318 IBR524318 ILN524318 IVJ524318 JFF524318 JPB524318 JYX524318 KIT524318 KSP524318 LCL524318 LMH524318 LWD524318 MFZ524318 MPV524318 MZR524318 NJN524318 NTJ524318 ODF524318 ONB524318 OWX524318 PGT524318 PQP524318 QAL524318 QKH524318 QUD524318 RDZ524318 RNV524318 RXR524318 SHN524318 SRJ524318 TBF524318 TLB524318 TUX524318 UET524318 UOP524318 UYL524318 VIH524318 VSD524318 WBZ524318 WLV524318 WVR524318 J589854 JF589854 TB589854 ACX589854 AMT589854 AWP589854 BGL589854 BQH589854 CAD589854 CJZ589854 CTV589854 DDR589854 DNN589854 DXJ589854 EHF589854 ERB589854 FAX589854 FKT589854 FUP589854 GEL589854 GOH589854 GYD589854 HHZ589854 HRV589854 IBR589854 ILN589854 IVJ589854 JFF589854 JPB589854 JYX589854 KIT589854 KSP589854 LCL589854 LMH589854 LWD589854 MFZ589854 MPV589854 MZR589854 NJN589854 NTJ589854 ODF589854 ONB589854 OWX589854 PGT589854 PQP589854 QAL589854 QKH589854 QUD589854 RDZ589854 RNV589854 RXR589854 SHN589854 SRJ589854 TBF589854 TLB589854 TUX589854 UET589854 UOP589854 UYL589854 VIH589854 VSD589854 WBZ589854 WLV589854 WVR589854 J655390 JF655390 TB655390 ACX655390 AMT655390 AWP655390 BGL655390 BQH655390 CAD655390 CJZ655390 CTV655390 DDR655390 DNN655390 DXJ655390 EHF655390 ERB655390 FAX655390 FKT655390 FUP655390 GEL655390 GOH655390 GYD655390 HHZ655390 HRV655390 IBR655390 ILN655390 IVJ655390 JFF655390 JPB655390 JYX655390 KIT655390 KSP655390 LCL655390 LMH655390 LWD655390 MFZ655390 MPV655390 MZR655390 NJN655390 NTJ655390 ODF655390 ONB655390 OWX655390 PGT655390 PQP655390 QAL655390 QKH655390 QUD655390 RDZ655390 RNV655390 RXR655390 SHN655390 SRJ655390 TBF655390 TLB655390 TUX655390 UET655390 UOP655390 UYL655390 VIH655390 VSD655390 WBZ655390 WLV655390 WVR655390 J720926 JF720926 TB720926 ACX720926 AMT720926 AWP720926 BGL720926 BQH720926 CAD720926 CJZ720926 CTV720926 DDR720926 DNN720926 DXJ720926 EHF720926 ERB720926 FAX720926 FKT720926 FUP720926 GEL720926 GOH720926 GYD720926 HHZ720926 HRV720926 IBR720926 ILN720926 IVJ720926 JFF720926 JPB720926 JYX720926 KIT720926 KSP720926 LCL720926 LMH720926 LWD720926 MFZ720926 MPV720926 MZR720926 NJN720926 NTJ720926 ODF720926 ONB720926 OWX720926 PGT720926 PQP720926 QAL720926 QKH720926 QUD720926 RDZ720926 RNV720926 RXR720926 SHN720926 SRJ720926 TBF720926 TLB720926 TUX720926 UET720926 UOP720926 UYL720926 VIH720926 VSD720926 WBZ720926 WLV720926 WVR720926 J786462 JF786462 TB786462 ACX786462 AMT786462 AWP786462 BGL786462 BQH786462 CAD786462 CJZ786462 CTV786462 DDR786462 DNN786462 DXJ786462 EHF786462 ERB786462 FAX786462 FKT786462 FUP786462 GEL786462 GOH786462 GYD786462 HHZ786462 HRV786462 IBR786462 ILN786462 IVJ786462 JFF786462 JPB786462 JYX786462 KIT786462 KSP786462 LCL786462 LMH786462 LWD786462 MFZ786462 MPV786462 MZR786462 NJN786462 NTJ786462 ODF786462 ONB786462 OWX786462 PGT786462 PQP786462 QAL786462 QKH786462 QUD786462 RDZ786462 RNV786462 RXR786462 SHN786462 SRJ786462 TBF786462 TLB786462 TUX786462 UET786462 UOP786462 UYL786462 VIH786462 VSD786462 WBZ786462 WLV786462 WVR786462 J851998 JF851998 TB851998 ACX851998 AMT851998 AWP851998 BGL851998 BQH851998 CAD851998 CJZ851998 CTV851998 DDR851998 DNN851998 DXJ851998 EHF851998 ERB851998 FAX851998 FKT851998 FUP851998 GEL851998 GOH851998 GYD851998 HHZ851998 HRV851998 IBR851998 ILN851998 IVJ851998 JFF851998 JPB851998 JYX851998 KIT851998 KSP851998 LCL851998 LMH851998 LWD851998 MFZ851998 MPV851998 MZR851998 NJN851998 NTJ851998 ODF851998 ONB851998 OWX851998 PGT851998 PQP851998 QAL851998 QKH851998 QUD851998 RDZ851998 RNV851998 RXR851998 SHN851998 SRJ851998 TBF851998 TLB851998 TUX851998 UET851998 UOP851998 UYL851998 VIH851998 VSD851998 WBZ851998 WLV851998 WVR851998 J917534 JF917534 TB917534 ACX917534 AMT917534 AWP917534 BGL917534 BQH917534 CAD917534 CJZ917534 CTV917534 DDR917534 DNN917534 DXJ917534 EHF917534 ERB917534 FAX917534 FKT917534 FUP917534 GEL917534 GOH917534 GYD917534 HHZ917534 HRV917534 IBR917534 ILN917534 IVJ917534 JFF917534 JPB917534 JYX917534 KIT917534 KSP917534 LCL917534 LMH917534 LWD917534 MFZ917534 MPV917534 MZR917534 NJN917534 NTJ917534 ODF917534 ONB917534 OWX917534 PGT917534 PQP917534 QAL917534 QKH917534 QUD917534 RDZ917534 RNV917534 RXR917534 SHN917534 SRJ917534 TBF917534 TLB917534 TUX917534 UET917534 UOP917534 UYL917534 VIH917534 VSD917534 WBZ917534 WLV917534 WVR917534 J983070 JF983070 TB983070 ACX983070 AMT983070 AWP983070 BGL983070 BQH983070 CAD983070 CJZ983070 CTV983070 DDR983070 DNN983070 DXJ983070 EHF983070 ERB983070 FAX983070 FKT983070 FUP983070 GEL983070 GOH983070 GYD983070 HHZ983070 HRV983070 IBR983070 ILN983070 IVJ983070 JFF983070 JPB983070 JYX983070 KIT983070 KSP983070 LCL983070 LMH983070 LWD983070 MFZ983070 MPV983070 MZR983070 NJN983070 NTJ983070 ODF983070 ONB983070 OWX983070 PGT983070 PQP983070 QAL983070 QKH983070 QUD983070 RDZ983070 RNV983070 RXR983070 SHN983070 SRJ983070 TBF983070 TLB983070 TUX983070 UET983070 UOP983070 UYL983070 VIH983070 VSD983070 WBZ983070 WLV983070 WVR983070 J16 JF16 TB16 ACX16 AMT16 AWP16 BGL16 BQH16 CAD16 CJZ16 CTV16 DDR16 DNN16 DXJ16 EHF16 ERB16 FAX16 FKT16 FUP16 GEL16 GOH16 GYD16 HHZ16 HRV16 IBR16 ILN16 IVJ16 JFF16 JPB16 JYX16 KIT16 KSP16 LCL16 LMH16 LWD16 MFZ16 MPV16 MZR16 NJN16 NTJ16 ODF16 ONB16 OWX16 PGT16 PQP16 QAL16 QKH16 QUD16 RDZ16 RNV16 RXR16 SHN16 SRJ16 TBF16 TLB16 TUX16 UET16 UOP16 UYL16 VIH16 VSD16 WBZ16 WLV16 WVR16 J65552 JF65552 TB65552 ACX65552 AMT65552 AWP65552 BGL65552 BQH65552 CAD65552 CJZ65552 CTV65552 DDR65552 DNN65552 DXJ65552 EHF65552 ERB65552 FAX65552 FKT65552 FUP65552 GEL65552 GOH65552 GYD65552 HHZ65552 HRV65552 IBR65552 ILN65552 IVJ65552 JFF65552 JPB65552 JYX65552 KIT65552 KSP65552 LCL65552 LMH65552 LWD65552 MFZ65552 MPV65552 MZR65552 NJN65552 NTJ65552 ODF65552 ONB65552 OWX65552 PGT65552 PQP65552 QAL65552 QKH65552 QUD65552 RDZ65552 RNV65552 RXR65552 SHN65552 SRJ65552 TBF65552 TLB65552 TUX65552 UET65552 UOP65552 UYL65552 VIH65552 VSD65552 WBZ65552 WLV65552 WVR65552 J131088 JF131088 TB131088 ACX131088 AMT131088 AWP131088 BGL131088 BQH131088 CAD131088 CJZ131088 CTV131088 DDR131088 DNN131088 DXJ131088 EHF131088 ERB131088 FAX131088 FKT131088 FUP131088 GEL131088 GOH131088 GYD131088 HHZ131088 HRV131088 IBR131088 ILN131088 IVJ131088 JFF131088 JPB131088 JYX131088 KIT131088 KSP131088 LCL131088 LMH131088 LWD131088 MFZ131088 MPV131088 MZR131088 NJN131088 NTJ131088 ODF131088 ONB131088 OWX131088 PGT131088 PQP131088 QAL131088 QKH131088 QUD131088 RDZ131088 RNV131088 RXR131088 SHN131088 SRJ131088 TBF131088 TLB131088 TUX131088 UET131088 UOP131088 UYL131088 VIH131088 VSD131088 WBZ131088 WLV131088 WVR131088 J196624 JF196624 TB196624 ACX196624 AMT196624 AWP196624 BGL196624 BQH196624 CAD196624 CJZ196624 CTV196624 DDR196624 DNN196624 DXJ196624 EHF196624 ERB196624 FAX196624 FKT196624 FUP196624 GEL196624 GOH196624 GYD196624 HHZ196624 HRV196624 IBR196624 ILN196624 IVJ196624 JFF196624 JPB196624 JYX196624 KIT196624 KSP196624 LCL196624 LMH196624 LWD196624 MFZ196624 MPV196624 MZR196624 NJN196624 NTJ196624 ODF196624 ONB196624 OWX196624 PGT196624 PQP196624 QAL196624 QKH196624 QUD196624 RDZ196624 RNV196624 RXR196624 SHN196624 SRJ196624 TBF196624 TLB196624 TUX196624 UET196624 UOP196624 UYL196624 VIH196624 VSD196624 WBZ196624 WLV196624 WVR196624 J262160 JF262160 TB262160 ACX262160 AMT262160 AWP262160 BGL262160 BQH262160 CAD262160 CJZ262160 CTV262160 DDR262160 DNN262160 DXJ262160 EHF262160 ERB262160 FAX262160 FKT262160 FUP262160 GEL262160 GOH262160 GYD262160 HHZ262160 HRV262160 IBR262160 ILN262160 IVJ262160 JFF262160 JPB262160 JYX262160 KIT262160 KSP262160 LCL262160 LMH262160 LWD262160 MFZ262160 MPV262160 MZR262160 NJN262160 NTJ262160 ODF262160 ONB262160 OWX262160 PGT262160 PQP262160 QAL262160 QKH262160 QUD262160 RDZ262160 RNV262160 RXR262160 SHN262160 SRJ262160 TBF262160 TLB262160 TUX262160 UET262160 UOP262160 UYL262160 VIH262160 VSD262160 WBZ262160 WLV262160 WVR262160 J327696 JF327696 TB327696 ACX327696 AMT327696 AWP327696 BGL327696 BQH327696 CAD327696 CJZ327696 CTV327696 DDR327696 DNN327696 DXJ327696 EHF327696 ERB327696 FAX327696 FKT327696 FUP327696 GEL327696 GOH327696 GYD327696 HHZ327696 HRV327696 IBR327696 ILN327696 IVJ327696 JFF327696 JPB327696 JYX327696 KIT327696 KSP327696 LCL327696 LMH327696 LWD327696 MFZ327696 MPV327696 MZR327696 NJN327696 NTJ327696 ODF327696 ONB327696 OWX327696 PGT327696 PQP327696 QAL327696 QKH327696 QUD327696 RDZ327696 RNV327696 RXR327696 SHN327696 SRJ327696 TBF327696 TLB327696 TUX327696 UET327696 UOP327696 UYL327696 VIH327696 VSD327696 WBZ327696 WLV327696 WVR327696 J393232 JF393232 TB393232 ACX393232 AMT393232 AWP393232 BGL393232 BQH393232 CAD393232 CJZ393232 CTV393232 DDR393232 DNN393232 DXJ393232 EHF393232 ERB393232 FAX393232 FKT393232 FUP393232 GEL393232 GOH393232 GYD393232 HHZ393232 HRV393232 IBR393232 ILN393232 IVJ393232 JFF393232 JPB393232 JYX393232 KIT393232 KSP393232 LCL393232 LMH393232 LWD393232 MFZ393232 MPV393232 MZR393232 NJN393232 NTJ393232 ODF393232 ONB393232 OWX393232 PGT393232 PQP393232 QAL393232 QKH393232 QUD393232 RDZ393232 RNV393232 RXR393232 SHN393232 SRJ393232 TBF393232 TLB393232 TUX393232 UET393232 UOP393232 UYL393232 VIH393232 VSD393232 WBZ393232 WLV393232 WVR393232 J458768 JF458768 TB458768 ACX458768 AMT458768 AWP458768 BGL458768 BQH458768 CAD458768 CJZ458768 CTV458768 DDR458768 DNN458768 DXJ458768 EHF458768 ERB458768 FAX458768 FKT458768 FUP458768 GEL458768 GOH458768 GYD458768 HHZ458768 HRV458768 IBR458768 ILN458768 IVJ458768 JFF458768 JPB458768 JYX458768 KIT458768 KSP458768 LCL458768 LMH458768 LWD458768 MFZ458768 MPV458768 MZR458768 NJN458768 NTJ458768 ODF458768 ONB458768 OWX458768 PGT458768 PQP458768 QAL458768 QKH458768 QUD458768 RDZ458768 RNV458768 RXR458768 SHN458768 SRJ458768 TBF458768 TLB458768 TUX458768 UET458768 UOP458768 UYL458768 VIH458768 VSD458768 WBZ458768 WLV458768 WVR458768 J524304 JF524304 TB524304 ACX524304 AMT524304 AWP524304 BGL524304 BQH524304 CAD524304 CJZ524304 CTV524304 DDR524304 DNN524304 DXJ524304 EHF524304 ERB524304 FAX524304 FKT524304 FUP524304 GEL524304 GOH524304 GYD524304 HHZ524304 HRV524304 IBR524304 ILN524304 IVJ524304 JFF524304 JPB524304 JYX524304 KIT524304 KSP524304 LCL524304 LMH524304 LWD524304 MFZ524304 MPV524304 MZR524304 NJN524304 NTJ524304 ODF524304 ONB524304 OWX524304 PGT524304 PQP524304 QAL524304 QKH524304 QUD524304 RDZ524304 RNV524304 RXR524304 SHN524304 SRJ524304 TBF524304 TLB524304 TUX524304 UET524304 UOP524304 UYL524304 VIH524304 VSD524304 WBZ524304 WLV524304 WVR524304 J589840 JF589840 TB589840 ACX589840 AMT589840 AWP589840 BGL589840 BQH589840 CAD589840 CJZ589840 CTV589840 DDR589840 DNN589840 DXJ589840 EHF589840 ERB589840 FAX589840 FKT589840 FUP589840 GEL589840 GOH589840 GYD589840 HHZ589840 HRV589840 IBR589840 ILN589840 IVJ589840 JFF589840 JPB589840 JYX589840 KIT589840 KSP589840 LCL589840 LMH589840 LWD589840 MFZ589840 MPV589840 MZR589840 NJN589840 NTJ589840 ODF589840 ONB589840 OWX589840 PGT589840 PQP589840 QAL589840 QKH589840 QUD589840 RDZ589840 RNV589840 RXR589840 SHN589840 SRJ589840 TBF589840 TLB589840 TUX589840 UET589840 UOP589840 UYL589840 VIH589840 VSD589840 WBZ589840 WLV589840 WVR589840 J655376 JF655376 TB655376 ACX655376 AMT655376 AWP655376 BGL655376 BQH655376 CAD655376 CJZ655376 CTV655376 DDR655376 DNN655376 DXJ655376 EHF655376 ERB655376 FAX655376 FKT655376 FUP655376 GEL655376 GOH655376 GYD655376 HHZ655376 HRV655376 IBR655376 ILN655376 IVJ655376 JFF655376 JPB655376 JYX655376 KIT655376 KSP655376 LCL655376 LMH655376 LWD655376 MFZ655376 MPV655376 MZR655376 NJN655376 NTJ655376 ODF655376 ONB655376 OWX655376 PGT655376 PQP655376 QAL655376 QKH655376 QUD655376 RDZ655376 RNV655376 RXR655376 SHN655376 SRJ655376 TBF655376 TLB655376 TUX655376 UET655376 UOP655376 UYL655376 VIH655376 VSD655376 WBZ655376 WLV655376 WVR655376 J720912 JF720912 TB720912 ACX720912 AMT720912 AWP720912 BGL720912 BQH720912 CAD720912 CJZ720912 CTV720912 DDR720912 DNN720912 DXJ720912 EHF720912 ERB720912 FAX720912 FKT720912 FUP720912 GEL720912 GOH720912 GYD720912 HHZ720912 HRV720912 IBR720912 ILN720912 IVJ720912 JFF720912 JPB720912 JYX720912 KIT720912 KSP720912 LCL720912 LMH720912 LWD720912 MFZ720912 MPV720912 MZR720912 NJN720912 NTJ720912 ODF720912 ONB720912 OWX720912 PGT720912 PQP720912 QAL720912 QKH720912 QUD720912 RDZ720912 RNV720912 RXR720912 SHN720912 SRJ720912 TBF720912 TLB720912 TUX720912 UET720912 UOP720912 UYL720912 VIH720912 VSD720912 WBZ720912 WLV720912 WVR720912 J786448 JF786448 TB786448 ACX786448 AMT786448 AWP786448 BGL786448 BQH786448 CAD786448 CJZ786448 CTV786448 DDR786448 DNN786448 DXJ786448 EHF786448 ERB786448 FAX786448 FKT786448 FUP786448 GEL786448 GOH786448 GYD786448 HHZ786448 HRV786448 IBR786448 ILN786448 IVJ786448 JFF786448 JPB786448 JYX786448 KIT786448 KSP786448 LCL786448 LMH786448 LWD786448 MFZ786448 MPV786448 MZR786448 NJN786448 NTJ786448 ODF786448 ONB786448 OWX786448 PGT786448 PQP786448 QAL786448 QKH786448 QUD786448 RDZ786448 RNV786448 RXR786448 SHN786448 SRJ786448 TBF786448 TLB786448 TUX786448 UET786448 UOP786448 UYL786448 VIH786448 VSD786448 WBZ786448 WLV786448 WVR786448 J851984 JF851984 TB851984 ACX851984 AMT851984 AWP851984 BGL851984 BQH851984 CAD851984 CJZ851984 CTV851984 DDR851984 DNN851984 DXJ851984 EHF851984 ERB851984 FAX851984 FKT851984 FUP851984 GEL851984 GOH851984 GYD851984 HHZ851984 HRV851984 IBR851984 ILN851984 IVJ851984 JFF851984 JPB851984 JYX851984 KIT851984 KSP851984 LCL851984 LMH851984 LWD851984 MFZ851984 MPV851984 MZR851984 NJN851984 NTJ851984 ODF851984 ONB851984 OWX851984 PGT851984 PQP851984 QAL851984 QKH851984 QUD851984 RDZ851984 RNV851984 RXR851984 SHN851984 SRJ851984 TBF851984 TLB851984 TUX851984 UET851984 UOP851984 UYL851984 VIH851984 VSD851984 WBZ851984 WLV851984 WVR851984 J917520 JF917520 TB917520 ACX917520 AMT917520 AWP917520 BGL917520 BQH917520 CAD917520 CJZ917520 CTV917520 DDR917520 DNN917520 DXJ917520 EHF917520 ERB917520 FAX917520 FKT917520 FUP917520 GEL917520 GOH917520 GYD917520 HHZ917520 HRV917520 IBR917520 ILN917520 IVJ917520 JFF917520 JPB917520 JYX917520 KIT917520 KSP917520 LCL917520 LMH917520 LWD917520 MFZ917520 MPV917520 MZR917520 NJN917520 NTJ917520 ODF917520 ONB917520 OWX917520 PGT917520 PQP917520 QAL917520 QKH917520 QUD917520 RDZ917520 RNV917520 RXR917520 SHN917520 SRJ917520 TBF917520 TLB917520 TUX917520 UET917520 UOP917520 UYL917520 VIH917520 VSD917520 WBZ917520 WLV917520 WVR917520 J983056 JF983056 TB983056 ACX983056 AMT983056 AWP983056 BGL983056 BQH983056 CAD983056 CJZ983056 CTV983056 DDR983056 DNN983056 DXJ983056 EHF983056 ERB983056 FAX983056 FKT983056 FUP983056 GEL983056 GOH983056 GYD983056 HHZ983056 HRV983056 IBR983056 ILN983056 IVJ983056 JFF983056 JPB983056 JYX983056 KIT983056 KSP983056 LCL983056 LMH983056 LWD983056 MFZ983056 MPV983056 MZR983056 NJN983056 NTJ983056 ODF983056 ONB983056 OWX983056 PGT983056 PQP983056 QAL983056 QKH983056 QUD983056 RDZ983056 RNV983056 RXR983056 SHN983056 SRJ983056 TBF983056 TLB983056 TUX983056 UET983056 UOP983056 UYL983056 VIH983056 VSD983056 WBZ983056 WLV983056 WVR983056 J18:J19 JF18:JF19 TB18:TB19 ACX18:ACX19 AMT18:AMT19 AWP18:AWP19 BGL18:BGL19 BQH18:BQH19 CAD18:CAD19 CJZ18:CJZ19 CTV18:CTV19 DDR18:DDR19 DNN18:DNN19 DXJ18:DXJ19 EHF18:EHF19 ERB18:ERB19 FAX18:FAX19 FKT18:FKT19 FUP18:FUP19 GEL18:GEL19 GOH18:GOH19 GYD18:GYD19 HHZ18:HHZ19 HRV18:HRV19 IBR18:IBR19 ILN18:ILN19 IVJ18:IVJ19 JFF18:JFF19 JPB18:JPB19 JYX18:JYX19 KIT18:KIT19 KSP18:KSP19 LCL18:LCL19 LMH18:LMH19 LWD18:LWD19 MFZ18:MFZ19 MPV18:MPV19 MZR18:MZR19 NJN18:NJN19 NTJ18:NTJ19 ODF18:ODF19 ONB18:ONB19 OWX18:OWX19 PGT18:PGT19 PQP18:PQP19 QAL18:QAL19 QKH18:QKH19 QUD18:QUD19 RDZ18:RDZ19 RNV18:RNV19 RXR18:RXR19 SHN18:SHN19 SRJ18:SRJ19 TBF18:TBF19 TLB18:TLB19 TUX18:TUX19 UET18:UET19 UOP18:UOP19 UYL18:UYL19 VIH18:VIH19 VSD18:VSD19 WBZ18:WBZ19 WLV18:WLV19 WVR18:WVR19 J65554:J65555 JF65554:JF65555 TB65554:TB65555 ACX65554:ACX65555 AMT65554:AMT65555 AWP65554:AWP65555 BGL65554:BGL65555 BQH65554:BQH65555 CAD65554:CAD65555 CJZ65554:CJZ65555 CTV65554:CTV65555 DDR65554:DDR65555 DNN65554:DNN65555 DXJ65554:DXJ65555 EHF65554:EHF65555 ERB65554:ERB65555 FAX65554:FAX65555 FKT65554:FKT65555 FUP65554:FUP65555 GEL65554:GEL65555 GOH65554:GOH65555 GYD65554:GYD65555 HHZ65554:HHZ65555 HRV65554:HRV65555 IBR65554:IBR65555 ILN65554:ILN65555 IVJ65554:IVJ65555 JFF65554:JFF65555 JPB65554:JPB65555 JYX65554:JYX65555 KIT65554:KIT65555 KSP65554:KSP65555 LCL65554:LCL65555 LMH65554:LMH65555 LWD65554:LWD65555 MFZ65554:MFZ65555 MPV65554:MPV65555 MZR65554:MZR65555 NJN65554:NJN65555 NTJ65554:NTJ65555 ODF65554:ODF65555 ONB65554:ONB65555 OWX65554:OWX65555 PGT65554:PGT65555 PQP65554:PQP65555 QAL65554:QAL65555 QKH65554:QKH65555 QUD65554:QUD65555 RDZ65554:RDZ65555 RNV65554:RNV65555 RXR65554:RXR65555 SHN65554:SHN65555 SRJ65554:SRJ65555 TBF65554:TBF65555 TLB65554:TLB65555 TUX65554:TUX65555 UET65554:UET65555 UOP65554:UOP65555 UYL65554:UYL65555 VIH65554:VIH65555 VSD65554:VSD65555 WBZ65554:WBZ65555 WLV65554:WLV65555 WVR65554:WVR65555 J131090:J131091 JF131090:JF131091 TB131090:TB131091 ACX131090:ACX131091 AMT131090:AMT131091 AWP131090:AWP131091 BGL131090:BGL131091 BQH131090:BQH131091 CAD131090:CAD131091 CJZ131090:CJZ131091 CTV131090:CTV131091 DDR131090:DDR131091 DNN131090:DNN131091 DXJ131090:DXJ131091 EHF131090:EHF131091 ERB131090:ERB131091 FAX131090:FAX131091 FKT131090:FKT131091 FUP131090:FUP131091 GEL131090:GEL131091 GOH131090:GOH131091 GYD131090:GYD131091 HHZ131090:HHZ131091 HRV131090:HRV131091 IBR131090:IBR131091 ILN131090:ILN131091 IVJ131090:IVJ131091 JFF131090:JFF131091 JPB131090:JPB131091 JYX131090:JYX131091 KIT131090:KIT131091 KSP131090:KSP131091 LCL131090:LCL131091 LMH131090:LMH131091 LWD131090:LWD131091 MFZ131090:MFZ131091 MPV131090:MPV131091 MZR131090:MZR131091 NJN131090:NJN131091 NTJ131090:NTJ131091 ODF131090:ODF131091 ONB131090:ONB131091 OWX131090:OWX131091 PGT131090:PGT131091 PQP131090:PQP131091 QAL131090:QAL131091 QKH131090:QKH131091 QUD131090:QUD131091 RDZ131090:RDZ131091 RNV131090:RNV131091 RXR131090:RXR131091 SHN131090:SHN131091 SRJ131090:SRJ131091 TBF131090:TBF131091 TLB131090:TLB131091 TUX131090:TUX131091 UET131090:UET131091 UOP131090:UOP131091 UYL131090:UYL131091 VIH131090:VIH131091 VSD131090:VSD131091 WBZ131090:WBZ131091 WLV131090:WLV131091 WVR131090:WVR131091 J196626:J196627 JF196626:JF196627 TB196626:TB196627 ACX196626:ACX196627 AMT196626:AMT196627 AWP196626:AWP196627 BGL196626:BGL196627 BQH196626:BQH196627 CAD196626:CAD196627 CJZ196626:CJZ196627 CTV196626:CTV196627 DDR196626:DDR196627 DNN196626:DNN196627 DXJ196626:DXJ196627 EHF196626:EHF196627 ERB196626:ERB196627 FAX196626:FAX196627 FKT196626:FKT196627 FUP196626:FUP196627 GEL196626:GEL196627 GOH196626:GOH196627 GYD196626:GYD196627 HHZ196626:HHZ196627 HRV196626:HRV196627 IBR196626:IBR196627 ILN196626:ILN196627 IVJ196626:IVJ196627 JFF196626:JFF196627 JPB196626:JPB196627 JYX196626:JYX196627 KIT196626:KIT196627 KSP196626:KSP196627 LCL196626:LCL196627 LMH196626:LMH196627 LWD196626:LWD196627 MFZ196626:MFZ196627 MPV196626:MPV196627 MZR196626:MZR196627 NJN196626:NJN196627 NTJ196626:NTJ196627 ODF196626:ODF196627 ONB196626:ONB196627 OWX196626:OWX196627 PGT196626:PGT196627 PQP196626:PQP196627 QAL196626:QAL196627 QKH196626:QKH196627 QUD196626:QUD196627 RDZ196626:RDZ196627 RNV196626:RNV196627 RXR196626:RXR196627 SHN196626:SHN196627 SRJ196626:SRJ196627 TBF196626:TBF196627 TLB196626:TLB196627 TUX196626:TUX196627 UET196626:UET196627 UOP196626:UOP196627 UYL196626:UYL196627 VIH196626:VIH196627 VSD196626:VSD196627 WBZ196626:WBZ196627 WLV196626:WLV196627 WVR196626:WVR196627 J262162:J262163 JF262162:JF262163 TB262162:TB262163 ACX262162:ACX262163 AMT262162:AMT262163 AWP262162:AWP262163 BGL262162:BGL262163 BQH262162:BQH262163 CAD262162:CAD262163 CJZ262162:CJZ262163 CTV262162:CTV262163 DDR262162:DDR262163 DNN262162:DNN262163 DXJ262162:DXJ262163 EHF262162:EHF262163 ERB262162:ERB262163 FAX262162:FAX262163 FKT262162:FKT262163 FUP262162:FUP262163 GEL262162:GEL262163 GOH262162:GOH262163 GYD262162:GYD262163 HHZ262162:HHZ262163 HRV262162:HRV262163 IBR262162:IBR262163 ILN262162:ILN262163 IVJ262162:IVJ262163 JFF262162:JFF262163 JPB262162:JPB262163 JYX262162:JYX262163 KIT262162:KIT262163 KSP262162:KSP262163 LCL262162:LCL262163 LMH262162:LMH262163 LWD262162:LWD262163 MFZ262162:MFZ262163 MPV262162:MPV262163 MZR262162:MZR262163 NJN262162:NJN262163 NTJ262162:NTJ262163 ODF262162:ODF262163 ONB262162:ONB262163 OWX262162:OWX262163 PGT262162:PGT262163 PQP262162:PQP262163 QAL262162:QAL262163 QKH262162:QKH262163 QUD262162:QUD262163 RDZ262162:RDZ262163 RNV262162:RNV262163 RXR262162:RXR262163 SHN262162:SHN262163 SRJ262162:SRJ262163 TBF262162:TBF262163 TLB262162:TLB262163 TUX262162:TUX262163 UET262162:UET262163 UOP262162:UOP262163 UYL262162:UYL262163 VIH262162:VIH262163 VSD262162:VSD262163 WBZ262162:WBZ262163 WLV262162:WLV262163 WVR262162:WVR262163 J327698:J327699 JF327698:JF327699 TB327698:TB327699 ACX327698:ACX327699 AMT327698:AMT327699 AWP327698:AWP327699 BGL327698:BGL327699 BQH327698:BQH327699 CAD327698:CAD327699 CJZ327698:CJZ327699 CTV327698:CTV327699 DDR327698:DDR327699 DNN327698:DNN327699 DXJ327698:DXJ327699 EHF327698:EHF327699 ERB327698:ERB327699 FAX327698:FAX327699 FKT327698:FKT327699 FUP327698:FUP327699 GEL327698:GEL327699 GOH327698:GOH327699 GYD327698:GYD327699 HHZ327698:HHZ327699 HRV327698:HRV327699 IBR327698:IBR327699 ILN327698:ILN327699 IVJ327698:IVJ327699 JFF327698:JFF327699 JPB327698:JPB327699 JYX327698:JYX327699 KIT327698:KIT327699 KSP327698:KSP327699 LCL327698:LCL327699 LMH327698:LMH327699 LWD327698:LWD327699 MFZ327698:MFZ327699 MPV327698:MPV327699 MZR327698:MZR327699 NJN327698:NJN327699 NTJ327698:NTJ327699 ODF327698:ODF327699 ONB327698:ONB327699 OWX327698:OWX327699 PGT327698:PGT327699 PQP327698:PQP327699 QAL327698:QAL327699 QKH327698:QKH327699 QUD327698:QUD327699 RDZ327698:RDZ327699 RNV327698:RNV327699 RXR327698:RXR327699 SHN327698:SHN327699 SRJ327698:SRJ327699 TBF327698:TBF327699 TLB327698:TLB327699 TUX327698:TUX327699 UET327698:UET327699 UOP327698:UOP327699 UYL327698:UYL327699 VIH327698:VIH327699 VSD327698:VSD327699 WBZ327698:WBZ327699 WLV327698:WLV327699 WVR327698:WVR327699 J393234:J393235 JF393234:JF393235 TB393234:TB393235 ACX393234:ACX393235 AMT393234:AMT393235 AWP393234:AWP393235 BGL393234:BGL393235 BQH393234:BQH393235 CAD393234:CAD393235 CJZ393234:CJZ393235 CTV393234:CTV393235 DDR393234:DDR393235 DNN393234:DNN393235 DXJ393234:DXJ393235 EHF393234:EHF393235 ERB393234:ERB393235 FAX393234:FAX393235 FKT393234:FKT393235 FUP393234:FUP393235 GEL393234:GEL393235 GOH393234:GOH393235 GYD393234:GYD393235 HHZ393234:HHZ393235 HRV393234:HRV393235 IBR393234:IBR393235 ILN393234:ILN393235 IVJ393234:IVJ393235 JFF393234:JFF393235 JPB393234:JPB393235 JYX393234:JYX393235 KIT393234:KIT393235 KSP393234:KSP393235 LCL393234:LCL393235 LMH393234:LMH393235 LWD393234:LWD393235 MFZ393234:MFZ393235 MPV393234:MPV393235 MZR393234:MZR393235 NJN393234:NJN393235 NTJ393234:NTJ393235 ODF393234:ODF393235 ONB393234:ONB393235 OWX393234:OWX393235 PGT393234:PGT393235 PQP393234:PQP393235 QAL393234:QAL393235 QKH393234:QKH393235 QUD393234:QUD393235 RDZ393234:RDZ393235 RNV393234:RNV393235 RXR393234:RXR393235 SHN393234:SHN393235 SRJ393234:SRJ393235 TBF393234:TBF393235 TLB393234:TLB393235 TUX393234:TUX393235 UET393234:UET393235 UOP393234:UOP393235 UYL393234:UYL393235 VIH393234:VIH393235 VSD393234:VSD393235 WBZ393234:WBZ393235 WLV393234:WLV393235 WVR393234:WVR393235 J458770:J458771 JF458770:JF458771 TB458770:TB458771 ACX458770:ACX458771 AMT458770:AMT458771 AWP458770:AWP458771 BGL458770:BGL458771 BQH458770:BQH458771 CAD458770:CAD458771 CJZ458770:CJZ458771 CTV458770:CTV458771 DDR458770:DDR458771 DNN458770:DNN458771 DXJ458770:DXJ458771 EHF458770:EHF458771 ERB458770:ERB458771 FAX458770:FAX458771 FKT458770:FKT458771 FUP458770:FUP458771 GEL458770:GEL458771 GOH458770:GOH458771 GYD458770:GYD458771 HHZ458770:HHZ458771 HRV458770:HRV458771 IBR458770:IBR458771 ILN458770:ILN458771 IVJ458770:IVJ458771 JFF458770:JFF458771 JPB458770:JPB458771 JYX458770:JYX458771 KIT458770:KIT458771 KSP458770:KSP458771 LCL458770:LCL458771 LMH458770:LMH458771 LWD458770:LWD458771 MFZ458770:MFZ458771 MPV458770:MPV458771 MZR458770:MZR458771 NJN458770:NJN458771 NTJ458770:NTJ458771 ODF458770:ODF458771 ONB458770:ONB458771 OWX458770:OWX458771 PGT458770:PGT458771 PQP458770:PQP458771 QAL458770:QAL458771 QKH458770:QKH458771 QUD458770:QUD458771 RDZ458770:RDZ458771 RNV458770:RNV458771 RXR458770:RXR458771 SHN458770:SHN458771 SRJ458770:SRJ458771 TBF458770:TBF458771 TLB458770:TLB458771 TUX458770:TUX458771 UET458770:UET458771 UOP458770:UOP458771 UYL458770:UYL458771 VIH458770:VIH458771 VSD458770:VSD458771 WBZ458770:WBZ458771 WLV458770:WLV458771 WVR458770:WVR458771 J524306:J524307 JF524306:JF524307 TB524306:TB524307 ACX524306:ACX524307 AMT524306:AMT524307 AWP524306:AWP524307 BGL524306:BGL524307 BQH524306:BQH524307 CAD524306:CAD524307 CJZ524306:CJZ524307 CTV524306:CTV524307 DDR524306:DDR524307 DNN524306:DNN524307 DXJ524306:DXJ524307 EHF524306:EHF524307 ERB524306:ERB524307 FAX524306:FAX524307 FKT524306:FKT524307 FUP524306:FUP524307 GEL524306:GEL524307 GOH524306:GOH524307 GYD524306:GYD524307 HHZ524306:HHZ524307 HRV524306:HRV524307 IBR524306:IBR524307 ILN524306:ILN524307 IVJ524306:IVJ524307 JFF524306:JFF524307 JPB524306:JPB524307 JYX524306:JYX524307 KIT524306:KIT524307 KSP524306:KSP524307 LCL524306:LCL524307 LMH524306:LMH524307 LWD524306:LWD524307 MFZ524306:MFZ524307 MPV524306:MPV524307 MZR524306:MZR524307 NJN524306:NJN524307 NTJ524306:NTJ524307 ODF524306:ODF524307 ONB524306:ONB524307 OWX524306:OWX524307 PGT524306:PGT524307 PQP524306:PQP524307 QAL524306:QAL524307 QKH524306:QKH524307 QUD524306:QUD524307 RDZ524306:RDZ524307 RNV524306:RNV524307 RXR524306:RXR524307 SHN524306:SHN524307 SRJ524306:SRJ524307 TBF524306:TBF524307 TLB524306:TLB524307 TUX524306:TUX524307 UET524306:UET524307 UOP524306:UOP524307 UYL524306:UYL524307 VIH524306:VIH524307 VSD524306:VSD524307 WBZ524306:WBZ524307 WLV524306:WLV524307 WVR524306:WVR524307 J589842:J589843 JF589842:JF589843 TB589842:TB589843 ACX589842:ACX589843 AMT589842:AMT589843 AWP589842:AWP589843 BGL589842:BGL589843 BQH589842:BQH589843 CAD589842:CAD589843 CJZ589842:CJZ589843 CTV589842:CTV589843 DDR589842:DDR589843 DNN589842:DNN589843 DXJ589842:DXJ589843 EHF589842:EHF589843 ERB589842:ERB589843 FAX589842:FAX589843 FKT589842:FKT589843 FUP589842:FUP589843 GEL589842:GEL589843 GOH589842:GOH589843 GYD589842:GYD589843 HHZ589842:HHZ589843 HRV589842:HRV589843 IBR589842:IBR589843 ILN589842:ILN589843 IVJ589842:IVJ589843 JFF589842:JFF589843 JPB589842:JPB589843 JYX589842:JYX589843 KIT589842:KIT589843 KSP589842:KSP589843 LCL589842:LCL589843 LMH589842:LMH589843 LWD589842:LWD589843 MFZ589842:MFZ589843 MPV589842:MPV589843 MZR589842:MZR589843 NJN589842:NJN589843 NTJ589842:NTJ589843 ODF589842:ODF589843 ONB589842:ONB589843 OWX589842:OWX589843 PGT589842:PGT589843 PQP589842:PQP589843 QAL589842:QAL589843 QKH589842:QKH589843 QUD589842:QUD589843 RDZ589842:RDZ589843 RNV589842:RNV589843 RXR589842:RXR589843 SHN589842:SHN589843 SRJ589842:SRJ589843 TBF589842:TBF589843 TLB589842:TLB589843 TUX589842:TUX589843 UET589842:UET589843 UOP589842:UOP589843 UYL589842:UYL589843 VIH589842:VIH589843 VSD589842:VSD589843 WBZ589842:WBZ589843 WLV589842:WLV589843 WVR589842:WVR589843 J655378:J655379 JF655378:JF655379 TB655378:TB655379 ACX655378:ACX655379 AMT655378:AMT655379 AWP655378:AWP655379 BGL655378:BGL655379 BQH655378:BQH655379 CAD655378:CAD655379 CJZ655378:CJZ655379 CTV655378:CTV655379 DDR655378:DDR655379 DNN655378:DNN655379 DXJ655378:DXJ655379 EHF655378:EHF655379 ERB655378:ERB655379 FAX655378:FAX655379 FKT655378:FKT655379 FUP655378:FUP655379 GEL655378:GEL655379 GOH655378:GOH655379 GYD655378:GYD655379 HHZ655378:HHZ655379 HRV655378:HRV655379 IBR655378:IBR655379 ILN655378:ILN655379 IVJ655378:IVJ655379 JFF655378:JFF655379 JPB655378:JPB655379 JYX655378:JYX655379 KIT655378:KIT655379 KSP655378:KSP655379 LCL655378:LCL655379 LMH655378:LMH655379 LWD655378:LWD655379 MFZ655378:MFZ655379 MPV655378:MPV655379 MZR655378:MZR655379 NJN655378:NJN655379 NTJ655378:NTJ655379 ODF655378:ODF655379 ONB655378:ONB655379 OWX655378:OWX655379 PGT655378:PGT655379 PQP655378:PQP655379 QAL655378:QAL655379 QKH655378:QKH655379 QUD655378:QUD655379 RDZ655378:RDZ655379 RNV655378:RNV655379 RXR655378:RXR655379 SHN655378:SHN655379 SRJ655378:SRJ655379 TBF655378:TBF655379 TLB655378:TLB655379 TUX655378:TUX655379 UET655378:UET655379 UOP655378:UOP655379 UYL655378:UYL655379 VIH655378:VIH655379 VSD655378:VSD655379 WBZ655378:WBZ655379 WLV655378:WLV655379 WVR655378:WVR655379 J720914:J720915 JF720914:JF720915 TB720914:TB720915 ACX720914:ACX720915 AMT720914:AMT720915 AWP720914:AWP720915 BGL720914:BGL720915 BQH720914:BQH720915 CAD720914:CAD720915 CJZ720914:CJZ720915 CTV720914:CTV720915 DDR720914:DDR720915 DNN720914:DNN720915 DXJ720914:DXJ720915 EHF720914:EHF720915 ERB720914:ERB720915 FAX720914:FAX720915 FKT720914:FKT720915 FUP720914:FUP720915 GEL720914:GEL720915 GOH720914:GOH720915 GYD720914:GYD720915 HHZ720914:HHZ720915 HRV720914:HRV720915 IBR720914:IBR720915 ILN720914:ILN720915 IVJ720914:IVJ720915 JFF720914:JFF720915 JPB720914:JPB720915 JYX720914:JYX720915 KIT720914:KIT720915 KSP720914:KSP720915 LCL720914:LCL720915 LMH720914:LMH720915 LWD720914:LWD720915 MFZ720914:MFZ720915 MPV720914:MPV720915 MZR720914:MZR720915 NJN720914:NJN720915 NTJ720914:NTJ720915 ODF720914:ODF720915 ONB720914:ONB720915 OWX720914:OWX720915 PGT720914:PGT720915 PQP720914:PQP720915 QAL720914:QAL720915 QKH720914:QKH720915 QUD720914:QUD720915 RDZ720914:RDZ720915 RNV720914:RNV720915 RXR720914:RXR720915 SHN720914:SHN720915 SRJ720914:SRJ720915 TBF720914:TBF720915 TLB720914:TLB720915 TUX720914:TUX720915 UET720914:UET720915 UOP720914:UOP720915 UYL720914:UYL720915 VIH720914:VIH720915 VSD720914:VSD720915 WBZ720914:WBZ720915 WLV720914:WLV720915 WVR720914:WVR720915 J786450:J786451 JF786450:JF786451 TB786450:TB786451 ACX786450:ACX786451 AMT786450:AMT786451 AWP786450:AWP786451 BGL786450:BGL786451 BQH786450:BQH786451 CAD786450:CAD786451 CJZ786450:CJZ786451 CTV786450:CTV786451 DDR786450:DDR786451 DNN786450:DNN786451 DXJ786450:DXJ786451 EHF786450:EHF786451 ERB786450:ERB786451 FAX786450:FAX786451 FKT786450:FKT786451 FUP786450:FUP786451 GEL786450:GEL786451 GOH786450:GOH786451 GYD786450:GYD786451 HHZ786450:HHZ786451 HRV786450:HRV786451 IBR786450:IBR786451 ILN786450:ILN786451 IVJ786450:IVJ786451 JFF786450:JFF786451 JPB786450:JPB786451 JYX786450:JYX786451 KIT786450:KIT786451 KSP786450:KSP786451 LCL786450:LCL786451 LMH786450:LMH786451 LWD786450:LWD786451 MFZ786450:MFZ786451 MPV786450:MPV786451 MZR786450:MZR786451 NJN786450:NJN786451 NTJ786450:NTJ786451 ODF786450:ODF786451 ONB786450:ONB786451 OWX786450:OWX786451 PGT786450:PGT786451 PQP786450:PQP786451 QAL786450:QAL786451 QKH786450:QKH786451 QUD786450:QUD786451 RDZ786450:RDZ786451 RNV786450:RNV786451 RXR786450:RXR786451 SHN786450:SHN786451 SRJ786450:SRJ786451 TBF786450:TBF786451 TLB786450:TLB786451 TUX786450:TUX786451 UET786450:UET786451 UOP786450:UOP786451 UYL786450:UYL786451 VIH786450:VIH786451 VSD786450:VSD786451 WBZ786450:WBZ786451 WLV786450:WLV786451 WVR786450:WVR786451 J851986:J851987 JF851986:JF851987 TB851986:TB851987 ACX851986:ACX851987 AMT851986:AMT851987 AWP851986:AWP851987 BGL851986:BGL851987 BQH851986:BQH851987 CAD851986:CAD851987 CJZ851986:CJZ851987 CTV851986:CTV851987 DDR851986:DDR851987 DNN851986:DNN851987 DXJ851986:DXJ851987 EHF851986:EHF851987 ERB851986:ERB851987 FAX851986:FAX851987 FKT851986:FKT851987 FUP851986:FUP851987 GEL851986:GEL851987 GOH851986:GOH851987 GYD851986:GYD851987 HHZ851986:HHZ851987 HRV851986:HRV851987 IBR851986:IBR851987 ILN851986:ILN851987 IVJ851986:IVJ851987 JFF851986:JFF851987 JPB851986:JPB851987 JYX851986:JYX851987 KIT851986:KIT851987 KSP851986:KSP851987 LCL851986:LCL851987 LMH851986:LMH851987 LWD851986:LWD851987 MFZ851986:MFZ851987 MPV851986:MPV851987 MZR851986:MZR851987 NJN851986:NJN851987 NTJ851986:NTJ851987 ODF851986:ODF851987 ONB851986:ONB851987 OWX851986:OWX851987 PGT851986:PGT851987 PQP851986:PQP851987 QAL851986:QAL851987 QKH851986:QKH851987 QUD851986:QUD851987 RDZ851986:RDZ851987 RNV851986:RNV851987 RXR851986:RXR851987 SHN851986:SHN851987 SRJ851986:SRJ851987 TBF851986:TBF851987 TLB851986:TLB851987 TUX851986:TUX851987 UET851986:UET851987 UOP851986:UOP851987 UYL851986:UYL851987 VIH851986:VIH851987 VSD851986:VSD851987 WBZ851986:WBZ851987 WLV851986:WLV851987 WVR851986:WVR851987 J917522:J917523 JF917522:JF917523 TB917522:TB917523 ACX917522:ACX917523 AMT917522:AMT917523 AWP917522:AWP917523 BGL917522:BGL917523 BQH917522:BQH917523 CAD917522:CAD917523 CJZ917522:CJZ917523 CTV917522:CTV917523 DDR917522:DDR917523 DNN917522:DNN917523 DXJ917522:DXJ917523 EHF917522:EHF917523 ERB917522:ERB917523 FAX917522:FAX917523 FKT917522:FKT917523 FUP917522:FUP917523 GEL917522:GEL917523 GOH917522:GOH917523 GYD917522:GYD917523 HHZ917522:HHZ917523 HRV917522:HRV917523 IBR917522:IBR917523 ILN917522:ILN917523 IVJ917522:IVJ917523 JFF917522:JFF917523 JPB917522:JPB917523 JYX917522:JYX917523 KIT917522:KIT917523 KSP917522:KSP917523 LCL917522:LCL917523 LMH917522:LMH917523 LWD917522:LWD917523 MFZ917522:MFZ917523 MPV917522:MPV917523 MZR917522:MZR917523 NJN917522:NJN917523 NTJ917522:NTJ917523 ODF917522:ODF917523 ONB917522:ONB917523 OWX917522:OWX917523 PGT917522:PGT917523 PQP917522:PQP917523 QAL917522:QAL917523 QKH917522:QKH917523 QUD917522:QUD917523 RDZ917522:RDZ917523 RNV917522:RNV917523 RXR917522:RXR917523 SHN917522:SHN917523 SRJ917522:SRJ917523 TBF917522:TBF917523 TLB917522:TLB917523 TUX917522:TUX917523 UET917522:UET917523 UOP917522:UOP917523 UYL917522:UYL917523 VIH917522:VIH917523 VSD917522:VSD917523 WBZ917522:WBZ917523 WLV917522:WLV917523 WVR917522:WVR917523 J983058:J983059 JF983058:JF983059 TB983058:TB983059 ACX983058:ACX983059 AMT983058:AMT983059 AWP983058:AWP983059 BGL983058:BGL983059 BQH983058:BQH983059 CAD983058:CAD983059 CJZ983058:CJZ983059 CTV983058:CTV983059 DDR983058:DDR983059 DNN983058:DNN983059 DXJ983058:DXJ983059 EHF983058:EHF983059 ERB983058:ERB983059 FAX983058:FAX983059 FKT983058:FKT983059 FUP983058:FUP983059 GEL983058:GEL983059 GOH983058:GOH983059 GYD983058:GYD983059 HHZ983058:HHZ983059 HRV983058:HRV983059 IBR983058:IBR983059 ILN983058:ILN983059 IVJ983058:IVJ983059 JFF983058:JFF983059 JPB983058:JPB983059 JYX983058:JYX983059 KIT983058:KIT983059 KSP983058:KSP983059 LCL983058:LCL983059 LMH983058:LMH983059 LWD983058:LWD983059 MFZ983058:MFZ983059 MPV983058:MPV983059 MZR983058:MZR983059 NJN983058:NJN983059 NTJ983058:NTJ983059 ODF983058:ODF983059 ONB983058:ONB983059 OWX983058:OWX983059 PGT983058:PGT983059 PQP983058:PQP983059 QAL983058:QAL983059 QKH983058:QKH983059 QUD983058:QUD983059 RDZ983058:RDZ983059 RNV983058:RNV983059 RXR983058:RXR983059 SHN983058:SHN983059 SRJ983058:SRJ983059 TBF983058:TBF983059 TLB983058:TLB983059 TUX983058:TUX983059 UET983058:UET983059 UOP983058:UOP983059 UYL983058:UYL983059 VIH983058:VIH983059 VSD983058:VSD983059 WBZ983058:WBZ983059 WLV983058:WLV983059 WVR983058:WVR983059" xr:uid="{7D971F98-6A84-4321-9011-358C5FE755C8}"/>
  </dataValidations>
  <pageMargins left="0.2" right="0.2" top="0.75" bottom="0.75" header="0.3" footer="0.3"/>
  <pageSetup paperSize="9" orientation="landscape"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FF262-DC0F-445B-B3A2-5B527B0570FE}">
  <sheetPr>
    <tabColor rgb="FF00B050"/>
    <pageSetUpPr fitToPage="1"/>
  </sheetPr>
  <dimension ref="A2:R210"/>
  <sheetViews>
    <sheetView topLeftCell="B1" zoomScale="85" zoomScaleNormal="85" workbookViewId="0">
      <pane ySplit="8" topLeftCell="A141" activePane="bottomLeft" state="frozen"/>
      <selection pane="bottomLeft" activeCell="K157" sqref="K157"/>
    </sheetView>
  </sheetViews>
  <sheetFormatPr defaultRowHeight="18.75"/>
  <cols>
    <col min="1" max="1" width="8.5" style="1209" customWidth="1"/>
    <col min="2" max="2" width="5" style="145" customWidth="1"/>
    <col min="3" max="4" width="11" style="1209" customWidth="1"/>
    <col min="5" max="5" width="60.25" style="1607" customWidth="1"/>
    <col min="6" max="6" width="5.375" style="145" customWidth="1"/>
    <col min="7" max="7" width="7.875" style="145" customWidth="1"/>
    <col min="8" max="8" width="9.125" style="1209" customWidth="1"/>
    <col min="9" max="9" width="4.875" style="1210" customWidth="1"/>
    <col min="10" max="10" width="51.5" style="145" customWidth="1"/>
    <col min="11" max="11" width="58" style="145" customWidth="1"/>
    <col min="12" max="12" width="7.75" style="145" customWidth="1"/>
    <col min="13" max="13" width="9.125" style="145" customWidth="1"/>
    <col min="14" max="14" width="7.875" style="1209" customWidth="1"/>
    <col min="15" max="15" width="16.5" style="1210" customWidth="1"/>
    <col min="16" max="16" width="21.25" style="1544" customWidth="1"/>
    <col min="17" max="17" width="8.625" style="1544" customWidth="1"/>
    <col min="18" max="256" width="9" style="1209"/>
    <col min="257" max="257" width="8.5" style="1209" customWidth="1"/>
    <col min="258" max="258" width="5" style="1209" customWidth="1"/>
    <col min="259" max="260" width="11" style="1209" customWidth="1"/>
    <col min="261" max="261" width="60.25" style="1209" customWidth="1"/>
    <col min="262" max="262" width="5.375" style="1209" customWidth="1"/>
    <col min="263" max="263" width="7.875" style="1209" customWidth="1"/>
    <col min="264" max="264" width="9.125" style="1209" customWidth="1"/>
    <col min="265" max="265" width="4.875" style="1209" customWidth="1"/>
    <col min="266" max="266" width="51.5" style="1209" customWidth="1"/>
    <col min="267" max="267" width="58" style="1209" customWidth="1"/>
    <col min="268" max="268" width="7.75" style="1209" customWidth="1"/>
    <col min="269" max="269" width="9.125" style="1209" customWidth="1"/>
    <col min="270" max="270" width="7.875" style="1209" customWidth="1"/>
    <col min="271" max="271" width="16.5" style="1209" customWidth="1"/>
    <col min="272" max="272" width="21.25" style="1209" customWidth="1"/>
    <col min="273" max="273" width="8.625" style="1209" customWidth="1"/>
    <col min="274" max="512" width="9" style="1209"/>
    <col min="513" max="513" width="8.5" style="1209" customWidth="1"/>
    <col min="514" max="514" width="5" style="1209" customWidth="1"/>
    <col min="515" max="516" width="11" style="1209" customWidth="1"/>
    <col min="517" max="517" width="60.25" style="1209" customWidth="1"/>
    <col min="518" max="518" width="5.375" style="1209" customWidth="1"/>
    <col min="519" max="519" width="7.875" style="1209" customWidth="1"/>
    <col min="520" max="520" width="9.125" style="1209" customWidth="1"/>
    <col min="521" max="521" width="4.875" style="1209" customWidth="1"/>
    <col min="522" max="522" width="51.5" style="1209" customWidth="1"/>
    <col min="523" max="523" width="58" style="1209" customWidth="1"/>
    <col min="524" max="524" width="7.75" style="1209" customWidth="1"/>
    <col min="525" max="525" width="9.125" style="1209" customWidth="1"/>
    <col min="526" max="526" width="7.875" style="1209" customWidth="1"/>
    <col min="527" max="527" width="16.5" style="1209" customWidth="1"/>
    <col min="528" max="528" width="21.25" style="1209" customWidth="1"/>
    <col min="529" max="529" width="8.625" style="1209" customWidth="1"/>
    <col min="530" max="768" width="9" style="1209"/>
    <col min="769" max="769" width="8.5" style="1209" customWidth="1"/>
    <col min="770" max="770" width="5" style="1209" customWidth="1"/>
    <col min="771" max="772" width="11" style="1209" customWidth="1"/>
    <col min="773" max="773" width="60.25" style="1209" customWidth="1"/>
    <col min="774" max="774" width="5.375" style="1209" customWidth="1"/>
    <col min="775" max="775" width="7.875" style="1209" customWidth="1"/>
    <col min="776" max="776" width="9.125" style="1209" customWidth="1"/>
    <col min="777" max="777" width="4.875" style="1209" customWidth="1"/>
    <col min="778" max="778" width="51.5" style="1209" customWidth="1"/>
    <col min="779" max="779" width="58" style="1209" customWidth="1"/>
    <col min="780" max="780" width="7.75" style="1209" customWidth="1"/>
    <col min="781" max="781" width="9.125" style="1209" customWidth="1"/>
    <col min="782" max="782" width="7.875" style="1209" customWidth="1"/>
    <col min="783" max="783" width="16.5" style="1209" customWidth="1"/>
    <col min="784" max="784" width="21.25" style="1209" customWidth="1"/>
    <col min="785" max="785" width="8.625" style="1209" customWidth="1"/>
    <col min="786" max="1024" width="9" style="1209"/>
    <col min="1025" max="1025" width="8.5" style="1209" customWidth="1"/>
    <col min="1026" max="1026" width="5" style="1209" customWidth="1"/>
    <col min="1027" max="1028" width="11" style="1209" customWidth="1"/>
    <col min="1029" max="1029" width="60.25" style="1209" customWidth="1"/>
    <col min="1030" max="1030" width="5.375" style="1209" customWidth="1"/>
    <col min="1031" max="1031" width="7.875" style="1209" customWidth="1"/>
    <col min="1032" max="1032" width="9.125" style="1209" customWidth="1"/>
    <col min="1033" max="1033" width="4.875" style="1209" customWidth="1"/>
    <col min="1034" max="1034" width="51.5" style="1209" customWidth="1"/>
    <col min="1035" max="1035" width="58" style="1209" customWidth="1"/>
    <col min="1036" max="1036" width="7.75" style="1209" customWidth="1"/>
    <col min="1037" max="1037" width="9.125" style="1209" customWidth="1"/>
    <col min="1038" max="1038" width="7.875" style="1209" customWidth="1"/>
    <col min="1039" max="1039" width="16.5" style="1209" customWidth="1"/>
    <col min="1040" max="1040" width="21.25" style="1209" customWidth="1"/>
    <col min="1041" max="1041" width="8.625" style="1209" customWidth="1"/>
    <col min="1042" max="1280" width="9" style="1209"/>
    <col min="1281" max="1281" width="8.5" style="1209" customWidth="1"/>
    <col min="1282" max="1282" width="5" style="1209" customWidth="1"/>
    <col min="1283" max="1284" width="11" style="1209" customWidth="1"/>
    <col min="1285" max="1285" width="60.25" style="1209" customWidth="1"/>
    <col min="1286" max="1286" width="5.375" style="1209" customWidth="1"/>
    <col min="1287" max="1287" width="7.875" style="1209" customWidth="1"/>
    <col min="1288" max="1288" width="9.125" style="1209" customWidth="1"/>
    <col min="1289" max="1289" width="4.875" style="1209" customWidth="1"/>
    <col min="1290" max="1290" width="51.5" style="1209" customWidth="1"/>
    <col min="1291" max="1291" width="58" style="1209" customWidth="1"/>
    <col min="1292" max="1292" width="7.75" style="1209" customWidth="1"/>
    <col min="1293" max="1293" width="9.125" style="1209" customWidth="1"/>
    <col min="1294" max="1294" width="7.875" style="1209" customWidth="1"/>
    <col min="1295" max="1295" width="16.5" style="1209" customWidth="1"/>
    <col min="1296" max="1296" width="21.25" style="1209" customWidth="1"/>
    <col min="1297" max="1297" width="8.625" style="1209" customWidth="1"/>
    <col min="1298" max="1536" width="9" style="1209"/>
    <col min="1537" max="1537" width="8.5" style="1209" customWidth="1"/>
    <col min="1538" max="1538" width="5" style="1209" customWidth="1"/>
    <col min="1539" max="1540" width="11" style="1209" customWidth="1"/>
    <col min="1541" max="1541" width="60.25" style="1209" customWidth="1"/>
    <col min="1542" max="1542" width="5.375" style="1209" customWidth="1"/>
    <col min="1543" max="1543" width="7.875" style="1209" customWidth="1"/>
    <col min="1544" max="1544" width="9.125" style="1209" customWidth="1"/>
    <col min="1545" max="1545" width="4.875" style="1209" customWidth="1"/>
    <col min="1546" max="1546" width="51.5" style="1209" customWidth="1"/>
    <col min="1547" max="1547" width="58" style="1209" customWidth="1"/>
    <col min="1548" max="1548" width="7.75" style="1209" customWidth="1"/>
    <col min="1549" max="1549" width="9.125" style="1209" customWidth="1"/>
    <col min="1550" max="1550" width="7.875" style="1209" customWidth="1"/>
    <col min="1551" max="1551" width="16.5" style="1209" customWidth="1"/>
    <col min="1552" max="1552" width="21.25" style="1209" customWidth="1"/>
    <col min="1553" max="1553" width="8.625" style="1209" customWidth="1"/>
    <col min="1554" max="1792" width="9" style="1209"/>
    <col min="1793" max="1793" width="8.5" style="1209" customWidth="1"/>
    <col min="1794" max="1794" width="5" style="1209" customWidth="1"/>
    <col min="1795" max="1796" width="11" style="1209" customWidth="1"/>
    <col min="1797" max="1797" width="60.25" style="1209" customWidth="1"/>
    <col min="1798" max="1798" width="5.375" style="1209" customWidth="1"/>
    <col min="1799" max="1799" width="7.875" style="1209" customWidth="1"/>
    <col min="1800" max="1800" width="9.125" style="1209" customWidth="1"/>
    <col min="1801" max="1801" width="4.875" style="1209" customWidth="1"/>
    <col min="1802" max="1802" width="51.5" style="1209" customWidth="1"/>
    <col min="1803" max="1803" width="58" style="1209" customWidth="1"/>
    <col min="1804" max="1804" width="7.75" style="1209" customWidth="1"/>
    <col min="1805" max="1805" width="9.125" style="1209" customWidth="1"/>
    <col min="1806" max="1806" width="7.875" style="1209" customWidth="1"/>
    <col min="1807" max="1807" width="16.5" style="1209" customWidth="1"/>
    <col min="1808" max="1808" width="21.25" style="1209" customWidth="1"/>
    <col min="1809" max="1809" width="8.625" style="1209" customWidth="1"/>
    <col min="1810" max="2048" width="9" style="1209"/>
    <col min="2049" max="2049" width="8.5" style="1209" customWidth="1"/>
    <col min="2050" max="2050" width="5" style="1209" customWidth="1"/>
    <col min="2051" max="2052" width="11" style="1209" customWidth="1"/>
    <col min="2053" max="2053" width="60.25" style="1209" customWidth="1"/>
    <col min="2054" max="2054" width="5.375" style="1209" customWidth="1"/>
    <col min="2055" max="2055" width="7.875" style="1209" customWidth="1"/>
    <col min="2056" max="2056" width="9.125" style="1209" customWidth="1"/>
    <col min="2057" max="2057" width="4.875" style="1209" customWidth="1"/>
    <col min="2058" max="2058" width="51.5" style="1209" customWidth="1"/>
    <col min="2059" max="2059" width="58" style="1209" customWidth="1"/>
    <col min="2060" max="2060" width="7.75" style="1209" customWidth="1"/>
    <col min="2061" max="2061" width="9.125" style="1209" customWidth="1"/>
    <col min="2062" max="2062" width="7.875" style="1209" customWidth="1"/>
    <col min="2063" max="2063" width="16.5" style="1209" customWidth="1"/>
    <col min="2064" max="2064" width="21.25" style="1209" customWidth="1"/>
    <col min="2065" max="2065" width="8.625" style="1209" customWidth="1"/>
    <col min="2066" max="2304" width="9" style="1209"/>
    <col min="2305" max="2305" width="8.5" style="1209" customWidth="1"/>
    <col min="2306" max="2306" width="5" style="1209" customWidth="1"/>
    <col min="2307" max="2308" width="11" style="1209" customWidth="1"/>
    <col min="2309" max="2309" width="60.25" style="1209" customWidth="1"/>
    <col min="2310" max="2310" width="5.375" style="1209" customWidth="1"/>
    <col min="2311" max="2311" width="7.875" style="1209" customWidth="1"/>
    <col min="2312" max="2312" width="9.125" style="1209" customWidth="1"/>
    <col min="2313" max="2313" width="4.875" style="1209" customWidth="1"/>
    <col min="2314" max="2314" width="51.5" style="1209" customWidth="1"/>
    <col min="2315" max="2315" width="58" style="1209" customWidth="1"/>
    <col min="2316" max="2316" width="7.75" style="1209" customWidth="1"/>
    <col min="2317" max="2317" width="9.125" style="1209" customWidth="1"/>
    <col min="2318" max="2318" width="7.875" style="1209" customWidth="1"/>
    <col min="2319" max="2319" width="16.5" style="1209" customWidth="1"/>
    <col min="2320" max="2320" width="21.25" style="1209" customWidth="1"/>
    <col min="2321" max="2321" width="8.625" style="1209" customWidth="1"/>
    <col min="2322" max="2560" width="9" style="1209"/>
    <col min="2561" max="2561" width="8.5" style="1209" customWidth="1"/>
    <col min="2562" max="2562" width="5" style="1209" customWidth="1"/>
    <col min="2563" max="2564" width="11" style="1209" customWidth="1"/>
    <col min="2565" max="2565" width="60.25" style="1209" customWidth="1"/>
    <col min="2566" max="2566" width="5.375" style="1209" customWidth="1"/>
    <col min="2567" max="2567" width="7.875" style="1209" customWidth="1"/>
    <col min="2568" max="2568" width="9.125" style="1209" customWidth="1"/>
    <col min="2569" max="2569" width="4.875" style="1209" customWidth="1"/>
    <col min="2570" max="2570" width="51.5" style="1209" customWidth="1"/>
    <col min="2571" max="2571" width="58" style="1209" customWidth="1"/>
    <col min="2572" max="2572" width="7.75" style="1209" customWidth="1"/>
    <col min="2573" max="2573" width="9.125" style="1209" customWidth="1"/>
    <col min="2574" max="2574" width="7.875" style="1209" customWidth="1"/>
    <col min="2575" max="2575" width="16.5" style="1209" customWidth="1"/>
    <col min="2576" max="2576" width="21.25" style="1209" customWidth="1"/>
    <col min="2577" max="2577" width="8.625" style="1209" customWidth="1"/>
    <col min="2578" max="2816" width="9" style="1209"/>
    <col min="2817" max="2817" width="8.5" style="1209" customWidth="1"/>
    <col min="2818" max="2818" width="5" style="1209" customWidth="1"/>
    <col min="2819" max="2820" width="11" style="1209" customWidth="1"/>
    <col min="2821" max="2821" width="60.25" style="1209" customWidth="1"/>
    <col min="2822" max="2822" width="5.375" style="1209" customWidth="1"/>
    <col min="2823" max="2823" width="7.875" style="1209" customWidth="1"/>
    <col min="2824" max="2824" width="9.125" style="1209" customWidth="1"/>
    <col min="2825" max="2825" width="4.875" style="1209" customWidth="1"/>
    <col min="2826" max="2826" width="51.5" style="1209" customWidth="1"/>
    <col min="2827" max="2827" width="58" style="1209" customWidth="1"/>
    <col min="2828" max="2828" width="7.75" style="1209" customWidth="1"/>
    <col min="2829" max="2829" width="9.125" style="1209" customWidth="1"/>
    <col min="2830" max="2830" width="7.875" style="1209" customWidth="1"/>
    <col min="2831" max="2831" width="16.5" style="1209" customWidth="1"/>
    <col min="2832" max="2832" width="21.25" style="1209" customWidth="1"/>
    <col min="2833" max="2833" width="8.625" style="1209" customWidth="1"/>
    <col min="2834" max="3072" width="9" style="1209"/>
    <col min="3073" max="3073" width="8.5" style="1209" customWidth="1"/>
    <col min="3074" max="3074" width="5" style="1209" customWidth="1"/>
    <col min="3075" max="3076" width="11" style="1209" customWidth="1"/>
    <col min="3077" max="3077" width="60.25" style="1209" customWidth="1"/>
    <col min="3078" max="3078" width="5.375" style="1209" customWidth="1"/>
    <col min="3079" max="3079" width="7.875" style="1209" customWidth="1"/>
    <col min="3080" max="3080" width="9.125" style="1209" customWidth="1"/>
    <col min="3081" max="3081" width="4.875" style="1209" customWidth="1"/>
    <col min="3082" max="3082" width="51.5" style="1209" customWidth="1"/>
    <col min="3083" max="3083" width="58" style="1209" customWidth="1"/>
    <col min="3084" max="3084" width="7.75" style="1209" customWidth="1"/>
    <col min="3085" max="3085" width="9.125" style="1209" customWidth="1"/>
    <col min="3086" max="3086" width="7.875" style="1209" customWidth="1"/>
    <col min="3087" max="3087" width="16.5" style="1209" customWidth="1"/>
    <col min="3088" max="3088" width="21.25" style="1209" customWidth="1"/>
    <col min="3089" max="3089" width="8.625" style="1209" customWidth="1"/>
    <col min="3090" max="3328" width="9" style="1209"/>
    <col min="3329" max="3329" width="8.5" style="1209" customWidth="1"/>
    <col min="3330" max="3330" width="5" style="1209" customWidth="1"/>
    <col min="3331" max="3332" width="11" style="1209" customWidth="1"/>
    <col min="3333" max="3333" width="60.25" style="1209" customWidth="1"/>
    <col min="3334" max="3334" width="5.375" style="1209" customWidth="1"/>
    <col min="3335" max="3335" width="7.875" style="1209" customWidth="1"/>
    <col min="3336" max="3336" width="9.125" style="1209" customWidth="1"/>
    <col min="3337" max="3337" width="4.875" style="1209" customWidth="1"/>
    <col min="3338" max="3338" width="51.5" style="1209" customWidth="1"/>
    <col min="3339" max="3339" width="58" style="1209" customWidth="1"/>
    <col min="3340" max="3340" width="7.75" style="1209" customWidth="1"/>
    <col min="3341" max="3341" width="9.125" style="1209" customWidth="1"/>
    <col min="3342" max="3342" width="7.875" style="1209" customWidth="1"/>
    <col min="3343" max="3343" width="16.5" style="1209" customWidth="1"/>
    <col min="3344" max="3344" width="21.25" style="1209" customWidth="1"/>
    <col min="3345" max="3345" width="8.625" style="1209" customWidth="1"/>
    <col min="3346" max="3584" width="9" style="1209"/>
    <col min="3585" max="3585" width="8.5" style="1209" customWidth="1"/>
    <col min="3586" max="3586" width="5" style="1209" customWidth="1"/>
    <col min="3587" max="3588" width="11" style="1209" customWidth="1"/>
    <col min="3589" max="3589" width="60.25" style="1209" customWidth="1"/>
    <col min="3590" max="3590" width="5.375" style="1209" customWidth="1"/>
    <col min="3591" max="3591" width="7.875" style="1209" customWidth="1"/>
    <col min="3592" max="3592" width="9.125" style="1209" customWidth="1"/>
    <col min="3593" max="3593" width="4.875" style="1209" customWidth="1"/>
    <col min="3594" max="3594" width="51.5" style="1209" customWidth="1"/>
    <col min="3595" max="3595" width="58" style="1209" customWidth="1"/>
    <col min="3596" max="3596" width="7.75" style="1209" customWidth="1"/>
    <col min="3597" max="3597" width="9.125" style="1209" customWidth="1"/>
    <col min="3598" max="3598" width="7.875" style="1209" customWidth="1"/>
    <col min="3599" max="3599" width="16.5" style="1209" customWidth="1"/>
    <col min="3600" max="3600" width="21.25" style="1209" customWidth="1"/>
    <col min="3601" max="3601" width="8.625" style="1209" customWidth="1"/>
    <col min="3602" max="3840" width="9" style="1209"/>
    <col min="3841" max="3841" width="8.5" style="1209" customWidth="1"/>
    <col min="3842" max="3842" width="5" style="1209" customWidth="1"/>
    <col min="3843" max="3844" width="11" style="1209" customWidth="1"/>
    <col min="3845" max="3845" width="60.25" style="1209" customWidth="1"/>
    <col min="3846" max="3846" width="5.375" style="1209" customWidth="1"/>
    <col min="3847" max="3847" width="7.875" style="1209" customWidth="1"/>
    <col min="3848" max="3848" width="9.125" style="1209" customWidth="1"/>
    <col min="3849" max="3849" width="4.875" style="1209" customWidth="1"/>
    <col min="3850" max="3850" width="51.5" style="1209" customWidth="1"/>
    <col min="3851" max="3851" width="58" style="1209" customWidth="1"/>
    <col min="3852" max="3852" width="7.75" style="1209" customWidth="1"/>
    <col min="3853" max="3853" width="9.125" style="1209" customWidth="1"/>
    <col min="3854" max="3854" width="7.875" style="1209" customWidth="1"/>
    <col min="3855" max="3855" width="16.5" style="1209" customWidth="1"/>
    <col min="3856" max="3856" width="21.25" style="1209" customWidth="1"/>
    <col min="3857" max="3857" width="8.625" style="1209" customWidth="1"/>
    <col min="3858" max="4096" width="9" style="1209"/>
    <col min="4097" max="4097" width="8.5" style="1209" customWidth="1"/>
    <col min="4098" max="4098" width="5" style="1209" customWidth="1"/>
    <col min="4099" max="4100" width="11" style="1209" customWidth="1"/>
    <col min="4101" max="4101" width="60.25" style="1209" customWidth="1"/>
    <col min="4102" max="4102" width="5.375" style="1209" customWidth="1"/>
    <col min="4103" max="4103" width="7.875" style="1209" customWidth="1"/>
    <col min="4104" max="4104" width="9.125" style="1209" customWidth="1"/>
    <col min="4105" max="4105" width="4.875" style="1209" customWidth="1"/>
    <col min="4106" max="4106" width="51.5" style="1209" customWidth="1"/>
    <col min="4107" max="4107" width="58" style="1209" customWidth="1"/>
    <col min="4108" max="4108" width="7.75" style="1209" customWidth="1"/>
    <col min="4109" max="4109" width="9.125" style="1209" customWidth="1"/>
    <col min="4110" max="4110" width="7.875" style="1209" customWidth="1"/>
    <col min="4111" max="4111" width="16.5" style="1209" customWidth="1"/>
    <col min="4112" max="4112" width="21.25" style="1209" customWidth="1"/>
    <col min="4113" max="4113" width="8.625" style="1209" customWidth="1"/>
    <col min="4114" max="4352" width="9" style="1209"/>
    <col min="4353" max="4353" width="8.5" style="1209" customWidth="1"/>
    <col min="4354" max="4354" width="5" style="1209" customWidth="1"/>
    <col min="4355" max="4356" width="11" style="1209" customWidth="1"/>
    <col min="4357" max="4357" width="60.25" style="1209" customWidth="1"/>
    <col min="4358" max="4358" width="5.375" style="1209" customWidth="1"/>
    <col min="4359" max="4359" width="7.875" style="1209" customWidth="1"/>
    <col min="4360" max="4360" width="9.125" style="1209" customWidth="1"/>
    <col min="4361" max="4361" width="4.875" style="1209" customWidth="1"/>
    <col min="4362" max="4362" width="51.5" style="1209" customWidth="1"/>
    <col min="4363" max="4363" width="58" style="1209" customWidth="1"/>
    <col min="4364" max="4364" width="7.75" style="1209" customWidth="1"/>
    <col min="4365" max="4365" width="9.125" style="1209" customWidth="1"/>
    <col min="4366" max="4366" width="7.875" style="1209" customWidth="1"/>
    <col min="4367" max="4367" width="16.5" style="1209" customWidth="1"/>
    <col min="4368" max="4368" width="21.25" style="1209" customWidth="1"/>
    <col min="4369" max="4369" width="8.625" style="1209" customWidth="1"/>
    <col min="4370" max="4608" width="9" style="1209"/>
    <col min="4609" max="4609" width="8.5" style="1209" customWidth="1"/>
    <col min="4610" max="4610" width="5" style="1209" customWidth="1"/>
    <col min="4611" max="4612" width="11" style="1209" customWidth="1"/>
    <col min="4613" max="4613" width="60.25" style="1209" customWidth="1"/>
    <col min="4614" max="4614" width="5.375" style="1209" customWidth="1"/>
    <col min="4615" max="4615" width="7.875" style="1209" customWidth="1"/>
    <col min="4616" max="4616" width="9.125" style="1209" customWidth="1"/>
    <col min="4617" max="4617" width="4.875" style="1209" customWidth="1"/>
    <col min="4618" max="4618" width="51.5" style="1209" customWidth="1"/>
    <col min="4619" max="4619" width="58" style="1209" customWidth="1"/>
    <col min="4620" max="4620" width="7.75" style="1209" customWidth="1"/>
    <col min="4621" max="4621" width="9.125" style="1209" customWidth="1"/>
    <col min="4622" max="4622" width="7.875" style="1209" customWidth="1"/>
    <col min="4623" max="4623" width="16.5" style="1209" customWidth="1"/>
    <col min="4624" max="4624" width="21.25" style="1209" customWidth="1"/>
    <col min="4625" max="4625" width="8.625" style="1209" customWidth="1"/>
    <col min="4626" max="4864" width="9" style="1209"/>
    <col min="4865" max="4865" width="8.5" style="1209" customWidth="1"/>
    <col min="4866" max="4866" width="5" style="1209" customWidth="1"/>
    <col min="4867" max="4868" width="11" style="1209" customWidth="1"/>
    <col min="4869" max="4869" width="60.25" style="1209" customWidth="1"/>
    <col min="4870" max="4870" width="5.375" style="1209" customWidth="1"/>
    <col min="4871" max="4871" width="7.875" style="1209" customWidth="1"/>
    <col min="4872" max="4872" width="9.125" style="1209" customWidth="1"/>
    <col min="4873" max="4873" width="4.875" style="1209" customWidth="1"/>
    <col min="4874" max="4874" width="51.5" style="1209" customWidth="1"/>
    <col min="4875" max="4875" width="58" style="1209" customWidth="1"/>
    <col min="4876" max="4876" width="7.75" style="1209" customWidth="1"/>
    <col min="4877" max="4877" width="9.125" style="1209" customWidth="1"/>
    <col min="4878" max="4878" width="7.875" style="1209" customWidth="1"/>
    <col min="4879" max="4879" width="16.5" style="1209" customWidth="1"/>
    <col min="4880" max="4880" width="21.25" style="1209" customWidth="1"/>
    <col min="4881" max="4881" width="8.625" style="1209" customWidth="1"/>
    <col min="4882" max="5120" width="9" style="1209"/>
    <col min="5121" max="5121" width="8.5" style="1209" customWidth="1"/>
    <col min="5122" max="5122" width="5" style="1209" customWidth="1"/>
    <col min="5123" max="5124" width="11" style="1209" customWidth="1"/>
    <col min="5125" max="5125" width="60.25" style="1209" customWidth="1"/>
    <col min="5126" max="5126" width="5.375" style="1209" customWidth="1"/>
    <col min="5127" max="5127" width="7.875" style="1209" customWidth="1"/>
    <col min="5128" max="5128" width="9.125" style="1209" customWidth="1"/>
    <col min="5129" max="5129" width="4.875" style="1209" customWidth="1"/>
    <col min="5130" max="5130" width="51.5" style="1209" customWidth="1"/>
    <col min="5131" max="5131" width="58" style="1209" customWidth="1"/>
    <col min="5132" max="5132" width="7.75" style="1209" customWidth="1"/>
    <col min="5133" max="5133" width="9.125" style="1209" customWidth="1"/>
    <col min="5134" max="5134" width="7.875" style="1209" customWidth="1"/>
    <col min="5135" max="5135" width="16.5" style="1209" customWidth="1"/>
    <col min="5136" max="5136" width="21.25" style="1209" customWidth="1"/>
    <col min="5137" max="5137" width="8.625" style="1209" customWidth="1"/>
    <col min="5138" max="5376" width="9" style="1209"/>
    <col min="5377" max="5377" width="8.5" style="1209" customWidth="1"/>
    <col min="5378" max="5378" width="5" style="1209" customWidth="1"/>
    <col min="5379" max="5380" width="11" style="1209" customWidth="1"/>
    <col min="5381" max="5381" width="60.25" style="1209" customWidth="1"/>
    <col min="5382" max="5382" width="5.375" style="1209" customWidth="1"/>
    <col min="5383" max="5383" width="7.875" style="1209" customWidth="1"/>
    <col min="5384" max="5384" width="9.125" style="1209" customWidth="1"/>
    <col min="5385" max="5385" width="4.875" style="1209" customWidth="1"/>
    <col min="5386" max="5386" width="51.5" style="1209" customWidth="1"/>
    <col min="5387" max="5387" width="58" style="1209" customWidth="1"/>
    <col min="5388" max="5388" width="7.75" style="1209" customWidth="1"/>
    <col min="5389" max="5389" width="9.125" style="1209" customWidth="1"/>
    <col min="5390" max="5390" width="7.875" style="1209" customWidth="1"/>
    <col min="5391" max="5391" width="16.5" style="1209" customWidth="1"/>
    <col min="5392" max="5392" width="21.25" style="1209" customWidth="1"/>
    <col min="5393" max="5393" width="8.625" style="1209" customWidth="1"/>
    <col min="5394" max="5632" width="9" style="1209"/>
    <col min="5633" max="5633" width="8.5" style="1209" customWidth="1"/>
    <col min="5634" max="5634" width="5" style="1209" customWidth="1"/>
    <col min="5635" max="5636" width="11" style="1209" customWidth="1"/>
    <col min="5637" max="5637" width="60.25" style="1209" customWidth="1"/>
    <col min="5638" max="5638" width="5.375" style="1209" customWidth="1"/>
    <col min="5639" max="5639" width="7.875" style="1209" customWidth="1"/>
    <col min="5640" max="5640" width="9.125" style="1209" customWidth="1"/>
    <col min="5641" max="5641" width="4.875" style="1209" customWidth="1"/>
    <col min="5642" max="5642" width="51.5" style="1209" customWidth="1"/>
    <col min="5643" max="5643" width="58" style="1209" customWidth="1"/>
    <col min="5644" max="5644" width="7.75" style="1209" customWidth="1"/>
    <col min="5645" max="5645" width="9.125" style="1209" customWidth="1"/>
    <col min="5646" max="5646" width="7.875" style="1209" customWidth="1"/>
    <col min="5647" max="5647" width="16.5" style="1209" customWidth="1"/>
    <col min="5648" max="5648" width="21.25" style="1209" customWidth="1"/>
    <col min="5649" max="5649" width="8.625" style="1209" customWidth="1"/>
    <col min="5650" max="5888" width="9" style="1209"/>
    <col min="5889" max="5889" width="8.5" style="1209" customWidth="1"/>
    <col min="5890" max="5890" width="5" style="1209" customWidth="1"/>
    <col min="5891" max="5892" width="11" style="1209" customWidth="1"/>
    <col min="5893" max="5893" width="60.25" style="1209" customWidth="1"/>
    <col min="5894" max="5894" width="5.375" style="1209" customWidth="1"/>
    <col min="5895" max="5895" width="7.875" style="1209" customWidth="1"/>
    <col min="5896" max="5896" width="9.125" style="1209" customWidth="1"/>
    <col min="5897" max="5897" width="4.875" style="1209" customWidth="1"/>
    <col min="5898" max="5898" width="51.5" style="1209" customWidth="1"/>
    <col min="5899" max="5899" width="58" style="1209" customWidth="1"/>
    <col min="5900" max="5900" width="7.75" style="1209" customWidth="1"/>
    <col min="5901" max="5901" width="9.125" style="1209" customWidth="1"/>
    <col min="5902" max="5902" width="7.875" style="1209" customWidth="1"/>
    <col min="5903" max="5903" width="16.5" style="1209" customWidth="1"/>
    <col min="5904" max="5904" width="21.25" style="1209" customWidth="1"/>
    <col min="5905" max="5905" width="8.625" style="1209" customWidth="1"/>
    <col min="5906" max="6144" width="9" style="1209"/>
    <col min="6145" max="6145" width="8.5" style="1209" customWidth="1"/>
    <col min="6146" max="6146" width="5" style="1209" customWidth="1"/>
    <col min="6147" max="6148" width="11" style="1209" customWidth="1"/>
    <col min="6149" max="6149" width="60.25" style="1209" customWidth="1"/>
    <col min="6150" max="6150" width="5.375" style="1209" customWidth="1"/>
    <col min="6151" max="6151" width="7.875" style="1209" customWidth="1"/>
    <col min="6152" max="6152" width="9.125" style="1209" customWidth="1"/>
    <col min="6153" max="6153" width="4.875" style="1209" customWidth="1"/>
    <col min="6154" max="6154" width="51.5" style="1209" customWidth="1"/>
    <col min="6155" max="6155" width="58" style="1209" customWidth="1"/>
    <col min="6156" max="6156" width="7.75" style="1209" customWidth="1"/>
    <col min="6157" max="6157" width="9.125" style="1209" customWidth="1"/>
    <col min="6158" max="6158" width="7.875" style="1209" customWidth="1"/>
    <col min="6159" max="6159" width="16.5" style="1209" customWidth="1"/>
    <col min="6160" max="6160" width="21.25" style="1209" customWidth="1"/>
    <col min="6161" max="6161" width="8.625" style="1209" customWidth="1"/>
    <col min="6162" max="6400" width="9" style="1209"/>
    <col min="6401" max="6401" width="8.5" style="1209" customWidth="1"/>
    <col min="6402" max="6402" width="5" style="1209" customWidth="1"/>
    <col min="6403" max="6404" width="11" style="1209" customWidth="1"/>
    <col min="6405" max="6405" width="60.25" style="1209" customWidth="1"/>
    <col min="6406" max="6406" width="5.375" style="1209" customWidth="1"/>
    <col min="6407" max="6407" width="7.875" style="1209" customWidth="1"/>
    <col min="6408" max="6408" width="9.125" style="1209" customWidth="1"/>
    <col min="6409" max="6409" width="4.875" style="1209" customWidth="1"/>
    <col min="6410" max="6410" width="51.5" style="1209" customWidth="1"/>
    <col min="6411" max="6411" width="58" style="1209" customWidth="1"/>
    <col min="6412" max="6412" width="7.75" style="1209" customWidth="1"/>
    <col min="6413" max="6413" width="9.125" style="1209" customWidth="1"/>
    <col min="6414" max="6414" width="7.875" style="1209" customWidth="1"/>
    <col min="6415" max="6415" width="16.5" style="1209" customWidth="1"/>
    <col min="6416" max="6416" width="21.25" style="1209" customWidth="1"/>
    <col min="6417" max="6417" width="8.625" style="1209" customWidth="1"/>
    <col min="6418" max="6656" width="9" style="1209"/>
    <col min="6657" max="6657" width="8.5" style="1209" customWidth="1"/>
    <col min="6658" max="6658" width="5" style="1209" customWidth="1"/>
    <col min="6659" max="6660" width="11" style="1209" customWidth="1"/>
    <col min="6661" max="6661" width="60.25" style="1209" customWidth="1"/>
    <col min="6662" max="6662" width="5.375" style="1209" customWidth="1"/>
    <col min="6663" max="6663" width="7.875" style="1209" customWidth="1"/>
    <col min="6664" max="6664" width="9.125" style="1209" customWidth="1"/>
    <col min="6665" max="6665" width="4.875" style="1209" customWidth="1"/>
    <col min="6666" max="6666" width="51.5" style="1209" customWidth="1"/>
    <col min="6667" max="6667" width="58" style="1209" customWidth="1"/>
    <col min="6668" max="6668" width="7.75" style="1209" customWidth="1"/>
    <col min="6669" max="6669" width="9.125" style="1209" customWidth="1"/>
    <col min="6670" max="6670" width="7.875" style="1209" customWidth="1"/>
    <col min="6671" max="6671" width="16.5" style="1209" customWidth="1"/>
    <col min="6672" max="6672" width="21.25" style="1209" customWidth="1"/>
    <col min="6673" max="6673" width="8.625" style="1209" customWidth="1"/>
    <col min="6674" max="6912" width="9" style="1209"/>
    <col min="6913" max="6913" width="8.5" style="1209" customWidth="1"/>
    <col min="6914" max="6914" width="5" style="1209" customWidth="1"/>
    <col min="6915" max="6916" width="11" style="1209" customWidth="1"/>
    <col min="6917" max="6917" width="60.25" style="1209" customWidth="1"/>
    <col min="6918" max="6918" width="5.375" style="1209" customWidth="1"/>
    <col min="6919" max="6919" width="7.875" style="1209" customWidth="1"/>
    <col min="6920" max="6920" width="9.125" style="1209" customWidth="1"/>
    <col min="6921" max="6921" width="4.875" style="1209" customWidth="1"/>
    <col min="6922" max="6922" width="51.5" style="1209" customWidth="1"/>
    <col min="6923" max="6923" width="58" style="1209" customWidth="1"/>
    <col min="6924" max="6924" width="7.75" style="1209" customWidth="1"/>
    <col min="6925" max="6925" width="9.125" style="1209" customWidth="1"/>
    <col min="6926" max="6926" width="7.875" style="1209" customWidth="1"/>
    <col min="6927" max="6927" width="16.5" style="1209" customWidth="1"/>
    <col min="6928" max="6928" width="21.25" style="1209" customWidth="1"/>
    <col min="6929" max="6929" width="8.625" style="1209" customWidth="1"/>
    <col min="6930" max="7168" width="9" style="1209"/>
    <col min="7169" max="7169" width="8.5" style="1209" customWidth="1"/>
    <col min="7170" max="7170" width="5" style="1209" customWidth="1"/>
    <col min="7171" max="7172" width="11" style="1209" customWidth="1"/>
    <col min="7173" max="7173" width="60.25" style="1209" customWidth="1"/>
    <col min="7174" max="7174" width="5.375" style="1209" customWidth="1"/>
    <col min="7175" max="7175" width="7.875" style="1209" customWidth="1"/>
    <col min="7176" max="7176" width="9.125" style="1209" customWidth="1"/>
    <col min="7177" max="7177" width="4.875" style="1209" customWidth="1"/>
    <col min="7178" max="7178" width="51.5" style="1209" customWidth="1"/>
    <col min="7179" max="7179" width="58" style="1209" customWidth="1"/>
    <col min="7180" max="7180" width="7.75" style="1209" customWidth="1"/>
    <col min="7181" max="7181" width="9.125" style="1209" customWidth="1"/>
    <col min="7182" max="7182" width="7.875" style="1209" customWidth="1"/>
    <col min="7183" max="7183" width="16.5" style="1209" customWidth="1"/>
    <col min="7184" max="7184" width="21.25" style="1209" customWidth="1"/>
    <col min="7185" max="7185" width="8.625" style="1209" customWidth="1"/>
    <col min="7186" max="7424" width="9" style="1209"/>
    <col min="7425" max="7425" width="8.5" style="1209" customWidth="1"/>
    <col min="7426" max="7426" width="5" style="1209" customWidth="1"/>
    <col min="7427" max="7428" width="11" style="1209" customWidth="1"/>
    <col min="7429" max="7429" width="60.25" style="1209" customWidth="1"/>
    <col min="7430" max="7430" width="5.375" style="1209" customWidth="1"/>
    <col min="7431" max="7431" width="7.875" style="1209" customWidth="1"/>
    <col min="7432" max="7432" width="9.125" style="1209" customWidth="1"/>
    <col min="7433" max="7433" width="4.875" style="1209" customWidth="1"/>
    <col min="7434" max="7434" width="51.5" style="1209" customWidth="1"/>
    <col min="7435" max="7435" width="58" style="1209" customWidth="1"/>
    <col min="7436" max="7436" width="7.75" style="1209" customWidth="1"/>
    <col min="7437" max="7437" width="9.125" style="1209" customWidth="1"/>
    <col min="7438" max="7438" width="7.875" style="1209" customWidth="1"/>
    <col min="7439" max="7439" width="16.5" style="1209" customWidth="1"/>
    <col min="7440" max="7440" width="21.25" style="1209" customWidth="1"/>
    <col min="7441" max="7441" width="8.625" style="1209" customWidth="1"/>
    <col min="7442" max="7680" width="9" style="1209"/>
    <col min="7681" max="7681" width="8.5" style="1209" customWidth="1"/>
    <col min="7682" max="7682" width="5" style="1209" customWidth="1"/>
    <col min="7683" max="7684" width="11" style="1209" customWidth="1"/>
    <col min="7685" max="7685" width="60.25" style="1209" customWidth="1"/>
    <col min="7686" max="7686" width="5.375" style="1209" customWidth="1"/>
    <col min="7687" max="7687" width="7.875" style="1209" customWidth="1"/>
    <col min="7688" max="7688" width="9.125" style="1209" customWidth="1"/>
    <col min="7689" max="7689" width="4.875" style="1209" customWidth="1"/>
    <col min="7690" max="7690" width="51.5" style="1209" customWidth="1"/>
    <col min="7691" max="7691" width="58" style="1209" customWidth="1"/>
    <col min="7692" max="7692" width="7.75" style="1209" customWidth="1"/>
    <col min="7693" max="7693" width="9.125" style="1209" customWidth="1"/>
    <col min="7694" max="7694" width="7.875" style="1209" customWidth="1"/>
    <col min="7695" max="7695" width="16.5" style="1209" customWidth="1"/>
    <col min="7696" max="7696" width="21.25" style="1209" customWidth="1"/>
    <col min="7697" max="7697" width="8.625" style="1209" customWidth="1"/>
    <col min="7698" max="7936" width="9" style="1209"/>
    <col min="7937" max="7937" width="8.5" style="1209" customWidth="1"/>
    <col min="7938" max="7938" width="5" style="1209" customWidth="1"/>
    <col min="7939" max="7940" width="11" style="1209" customWidth="1"/>
    <col min="7941" max="7941" width="60.25" style="1209" customWidth="1"/>
    <col min="7942" max="7942" width="5.375" style="1209" customWidth="1"/>
    <col min="7943" max="7943" width="7.875" style="1209" customWidth="1"/>
    <col min="7944" max="7944" width="9.125" style="1209" customWidth="1"/>
    <col min="7945" max="7945" width="4.875" style="1209" customWidth="1"/>
    <col min="7946" max="7946" width="51.5" style="1209" customWidth="1"/>
    <col min="7947" max="7947" width="58" style="1209" customWidth="1"/>
    <col min="7948" max="7948" width="7.75" style="1209" customWidth="1"/>
    <col min="7949" max="7949" width="9.125" style="1209" customWidth="1"/>
    <col min="7950" max="7950" width="7.875" style="1209" customWidth="1"/>
    <col min="7951" max="7951" width="16.5" style="1209" customWidth="1"/>
    <col min="7952" max="7952" width="21.25" style="1209" customWidth="1"/>
    <col min="7953" max="7953" width="8.625" style="1209" customWidth="1"/>
    <col min="7954" max="8192" width="9" style="1209"/>
    <col min="8193" max="8193" width="8.5" style="1209" customWidth="1"/>
    <col min="8194" max="8194" width="5" style="1209" customWidth="1"/>
    <col min="8195" max="8196" width="11" style="1209" customWidth="1"/>
    <col min="8197" max="8197" width="60.25" style="1209" customWidth="1"/>
    <col min="8198" max="8198" width="5.375" style="1209" customWidth="1"/>
    <col min="8199" max="8199" width="7.875" style="1209" customWidth="1"/>
    <col min="8200" max="8200" width="9.125" style="1209" customWidth="1"/>
    <col min="8201" max="8201" width="4.875" style="1209" customWidth="1"/>
    <col min="8202" max="8202" width="51.5" style="1209" customWidth="1"/>
    <col min="8203" max="8203" width="58" style="1209" customWidth="1"/>
    <col min="8204" max="8204" width="7.75" style="1209" customWidth="1"/>
    <col min="8205" max="8205" width="9.125" style="1209" customWidth="1"/>
    <col min="8206" max="8206" width="7.875" style="1209" customWidth="1"/>
    <col min="8207" max="8207" width="16.5" style="1209" customWidth="1"/>
    <col min="8208" max="8208" width="21.25" style="1209" customWidth="1"/>
    <col min="8209" max="8209" width="8.625" style="1209" customWidth="1"/>
    <col min="8210" max="8448" width="9" style="1209"/>
    <col min="8449" max="8449" width="8.5" style="1209" customWidth="1"/>
    <col min="8450" max="8450" width="5" style="1209" customWidth="1"/>
    <col min="8451" max="8452" width="11" style="1209" customWidth="1"/>
    <col min="8453" max="8453" width="60.25" style="1209" customWidth="1"/>
    <col min="8454" max="8454" width="5.375" style="1209" customWidth="1"/>
    <col min="8455" max="8455" width="7.875" style="1209" customWidth="1"/>
    <col min="8456" max="8456" width="9.125" style="1209" customWidth="1"/>
    <col min="8457" max="8457" width="4.875" style="1209" customWidth="1"/>
    <col min="8458" max="8458" width="51.5" style="1209" customWidth="1"/>
    <col min="8459" max="8459" width="58" style="1209" customWidth="1"/>
    <col min="8460" max="8460" width="7.75" style="1209" customWidth="1"/>
    <col min="8461" max="8461" width="9.125" style="1209" customWidth="1"/>
    <col min="8462" max="8462" width="7.875" style="1209" customWidth="1"/>
    <col min="8463" max="8463" width="16.5" style="1209" customWidth="1"/>
    <col min="8464" max="8464" width="21.25" style="1209" customWidth="1"/>
    <col min="8465" max="8465" width="8.625" style="1209" customWidth="1"/>
    <col min="8466" max="8704" width="9" style="1209"/>
    <col min="8705" max="8705" width="8.5" style="1209" customWidth="1"/>
    <col min="8706" max="8706" width="5" style="1209" customWidth="1"/>
    <col min="8707" max="8708" width="11" style="1209" customWidth="1"/>
    <col min="8709" max="8709" width="60.25" style="1209" customWidth="1"/>
    <col min="8710" max="8710" width="5.375" style="1209" customWidth="1"/>
    <col min="8711" max="8711" width="7.875" style="1209" customWidth="1"/>
    <col min="8712" max="8712" width="9.125" style="1209" customWidth="1"/>
    <col min="8713" max="8713" width="4.875" style="1209" customWidth="1"/>
    <col min="8714" max="8714" width="51.5" style="1209" customWidth="1"/>
    <col min="8715" max="8715" width="58" style="1209" customWidth="1"/>
    <col min="8716" max="8716" width="7.75" style="1209" customWidth="1"/>
    <col min="8717" max="8717" width="9.125" style="1209" customWidth="1"/>
    <col min="8718" max="8718" width="7.875" style="1209" customWidth="1"/>
    <col min="8719" max="8719" width="16.5" style="1209" customWidth="1"/>
    <col min="8720" max="8720" width="21.25" style="1209" customWidth="1"/>
    <col min="8721" max="8721" width="8.625" style="1209" customWidth="1"/>
    <col min="8722" max="8960" width="9" style="1209"/>
    <col min="8961" max="8961" width="8.5" style="1209" customWidth="1"/>
    <col min="8962" max="8962" width="5" style="1209" customWidth="1"/>
    <col min="8963" max="8964" width="11" style="1209" customWidth="1"/>
    <col min="8965" max="8965" width="60.25" style="1209" customWidth="1"/>
    <col min="8966" max="8966" width="5.375" style="1209" customWidth="1"/>
    <col min="8967" max="8967" width="7.875" style="1209" customWidth="1"/>
    <col min="8968" max="8968" width="9.125" style="1209" customWidth="1"/>
    <col min="8969" max="8969" width="4.875" style="1209" customWidth="1"/>
    <col min="8970" max="8970" width="51.5" style="1209" customWidth="1"/>
    <col min="8971" max="8971" width="58" style="1209" customWidth="1"/>
    <col min="8972" max="8972" width="7.75" style="1209" customWidth="1"/>
    <col min="8973" max="8973" width="9.125" style="1209" customWidth="1"/>
    <col min="8974" max="8974" width="7.875" style="1209" customWidth="1"/>
    <col min="8975" max="8975" width="16.5" style="1209" customWidth="1"/>
    <col min="8976" max="8976" width="21.25" style="1209" customWidth="1"/>
    <col min="8977" max="8977" width="8.625" style="1209" customWidth="1"/>
    <col min="8978" max="9216" width="9" style="1209"/>
    <col min="9217" max="9217" width="8.5" style="1209" customWidth="1"/>
    <col min="9218" max="9218" width="5" style="1209" customWidth="1"/>
    <col min="9219" max="9220" width="11" style="1209" customWidth="1"/>
    <col min="9221" max="9221" width="60.25" style="1209" customWidth="1"/>
    <col min="9222" max="9222" width="5.375" style="1209" customWidth="1"/>
    <col min="9223" max="9223" width="7.875" style="1209" customWidth="1"/>
    <col min="9224" max="9224" width="9.125" style="1209" customWidth="1"/>
    <col min="9225" max="9225" width="4.875" style="1209" customWidth="1"/>
    <col min="9226" max="9226" width="51.5" style="1209" customWidth="1"/>
    <col min="9227" max="9227" width="58" style="1209" customWidth="1"/>
    <col min="9228" max="9228" width="7.75" style="1209" customWidth="1"/>
    <col min="9229" max="9229" width="9.125" style="1209" customWidth="1"/>
    <col min="9230" max="9230" width="7.875" style="1209" customWidth="1"/>
    <col min="9231" max="9231" width="16.5" style="1209" customWidth="1"/>
    <col min="9232" max="9232" width="21.25" style="1209" customWidth="1"/>
    <col min="9233" max="9233" width="8.625" style="1209" customWidth="1"/>
    <col min="9234" max="9472" width="9" style="1209"/>
    <col min="9473" max="9473" width="8.5" style="1209" customWidth="1"/>
    <col min="9474" max="9474" width="5" style="1209" customWidth="1"/>
    <col min="9475" max="9476" width="11" style="1209" customWidth="1"/>
    <col min="9477" max="9477" width="60.25" style="1209" customWidth="1"/>
    <col min="9478" max="9478" width="5.375" style="1209" customWidth="1"/>
    <col min="9479" max="9479" width="7.875" style="1209" customWidth="1"/>
    <col min="9480" max="9480" width="9.125" style="1209" customWidth="1"/>
    <col min="9481" max="9481" width="4.875" style="1209" customWidth="1"/>
    <col min="9482" max="9482" width="51.5" style="1209" customWidth="1"/>
    <col min="9483" max="9483" width="58" style="1209" customWidth="1"/>
    <col min="9484" max="9484" width="7.75" style="1209" customWidth="1"/>
    <col min="9485" max="9485" width="9.125" style="1209" customWidth="1"/>
    <col min="9486" max="9486" width="7.875" style="1209" customWidth="1"/>
    <col min="9487" max="9487" width="16.5" style="1209" customWidth="1"/>
    <col min="9488" max="9488" width="21.25" style="1209" customWidth="1"/>
    <col min="9489" max="9489" width="8.625" style="1209" customWidth="1"/>
    <col min="9490" max="9728" width="9" style="1209"/>
    <col min="9729" max="9729" width="8.5" style="1209" customWidth="1"/>
    <col min="9730" max="9730" width="5" style="1209" customWidth="1"/>
    <col min="9731" max="9732" width="11" style="1209" customWidth="1"/>
    <col min="9733" max="9733" width="60.25" style="1209" customWidth="1"/>
    <col min="9734" max="9734" width="5.375" style="1209" customWidth="1"/>
    <col min="9735" max="9735" width="7.875" style="1209" customWidth="1"/>
    <col min="9736" max="9736" width="9.125" style="1209" customWidth="1"/>
    <col min="9737" max="9737" width="4.875" style="1209" customWidth="1"/>
    <col min="9738" max="9738" width="51.5" style="1209" customWidth="1"/>
    <col min="9739" max="9739" width="58" style="1209" customWidth="1"/>
    <col min="9740" max="9740" width="7.75" style="1209" customWidth="1"/>
    <col min="9741" max="9741" width="9.125" style="1209" customWidth="1"/>
    <col min="9742" max="9742" width="7.875" style="1209" customWidth="1"/>
    <col min="9743" max="9743" width="16.5" style="1209" customWidth="1"/>
    <col min="9744" max="9744" width="21.25" style="1209" customWidth="1"/>
    <col min="9745" max="9745" width="8.625" style="1209" customWidth="1"/>
    <col min="9746" max="9984" width="9" style="1209"/>
    <col min="9985" max="9985" width="8.5" style="1209" customWidth="1"/>
    <col min="9986" max="9986" width="5" style="1209" customWidth="1"/>
    <col min="9987" max="9988" width="11" style="1209" customWidth="1"/>
    <col min="9989" max="9989" width="60.25" style="1209" customWidth="1"/>
    <col min="9990" max="9990" width="5.375" style="1209" customWidth="1"/>
    <col min="9991" max="9991" width="7.875" style="1209" customWidth="1"/>
    <col min="9992" max="9992" width="9.125" style="1209" customWidth="1"/>
    <col min="9993" max="9993" width="4.875" style="1209" customWidth="1"/>
    <col min="9994" max="9994" width="51.5" style="1209" customWidth="1"/>
    <col min="9995" max="9995" width="58" style="1209" customWidth="1"/>
    <col min="9996" max="9996" width="7.75" style="1209" customWidth="1"/>
    <col min="9997" max="9997" width="9.125" style="1209" customWidth="1"/>
    <col min="9998" max="9998" width="7.875" style="1209" customWidth="1"/>
    <col min="9999" max="9999" width="16.5" style="1209" customWidth="1"/>
    <col min="10000" max="10000" width="21.25" style="1209" customWidth="1"/>
    <col min="10001" max="10001" width="8.625" style="1209" customWidth="1"/>
    <col min="10002" max="10240" width="9" style="1209"/>
    <col min="10241" max="10241" width="8.5" style="1209" customWidth="1"/>
    <col min="10242" max="10242" width="5" style="1209" customWidth="1"/>
    <col min="10243" max="10244" width="11" style="1209" customWidth="1"/>
    <col min="10245" max="10245" width="60.25" style="1209" customWidth="1"/>
    <col min="10246" max="10246" width="5.375" style="1209" customWidth="1"/>
    <col min="10247" max="10247" width="7.875" style="1209" customWidth="1"/>
    <col min="10248" max="10248" width="9.125" style="1209" customWidth="1"/>
    <col min="10249" max="10249" width="4.875" style="1209" customWidth="1"/>
    <col min="10250" max="10250" width="51.5" style="1209" customWidth="1"/>
    <col min="10251" max="10251" width="58" style="1209" customWidth="1"/>
    <col min="10252" max="10252" width="7.75" style="1209" customWidth="1"/>
    <col min="10253" max="10253" width="9.125" style="1209" customWidth="1"/>
    <col min="10254" max="10254" width="7.875" style="1209" customWidth="1"/>
    <col min="10255" max="10255" width="16.5" style="1209" customWidth="1"/>
    <col min="10256" max="10256" width="21.25" style="1209" customWidth="1"/>
    <col min="10257" max="10257" width="8.625" style="1209" customWidth="1"/>
    <col min="10258" max="10496" width="9" style="1209"/>
    <col min="10497" max="10497" width="8.5" style="1209" customWidth="1"/>
    <col min="10498" max="10498" width="5" style="1209" customWidth="1"/>
    <col min="10499" max="10500" width="11" style="1209" customWidth="1"/>
    <col min="10501" max="10501" width="60.25" style="1209" customWidth="1"/>
    <col min="10502" max="10502" width="5.375" style="1209" customWidth="1"/>
    <col min="10503" max="10503" width="7.875" style="1209" customWidth="1"/>
    <col min="10504" max="10504" width="9.125" style="1209" customWidth="1"/>
    <col min="10505" max="10505" width="4.875" style="1209" customWidth="1"/>
    <col min="10506" max="10506" width="51.5" style="1209" customWidth="1"/>
    <col min="10507" max="10507" width="58" style="1209" customWidth="1"/>
    <col min="10508" max="10508" width="7.75" style="1209" customWidth="1"/>
    <col min="10509" max="10509" width="9.125" style="1209" customWidth="1"/>
    <col min="10510" max="10510" width="7.875" style="1209" customWidth="1"/>
    <col min="10511" max="10511" width="16.5" style="1209" customWidth="1"/>
    <col min="10512" max="10512" width="21.25" style="1209" customWidth="1"/>
    <col min="10513" max="10513" width="8.625" style="1209" customWidth="1"/>
    <col min="10514" max="10752" width="9" style="1209"/>
    <col min="10753" max="10753" width="8.5" style="1209" customWidth="1"/>
    <col min="10754" max="10754" width="5" style="1209" customWidth="1"/>
    <col min="10755" max="10756" width="11" style="1209" customWidth="1"/>
    <col min="10757" max="10757" width="60.25" style="1209" customWidth="1"/>
    <col min="10758" max="10758" width="5.375" style="1209" customWidth="1"/>
    <col min="10759" max="10759" width="7.875" style="1209" customWidth="1"/>
    <col min="10760" max="10760" width="9.125" style="1209" customWidth="1"/>
    <col min="10761" max="10761" width="4.875" style="1209" customWidth="1"/>
    <col min="10762" max="10762" width="51.5" style="1209" customWidth="1"/>
    <col min="10763" max="10763" width="58" style="1209" customWidth="1"/>
    <col min="10764" max="10764" width="7.75" style="1209" customWidth="1"/>
    <col min="10765" max="10765" width="9.125" style="1209" customWidth="1"/>
    <col min="10766" max="10766" width="7.875" style="1209" customWidth="1"/>
    <col min="10767" max="10767" width="16.5" style="1209" customWidth="1"/>
    <col min="10768" max="10768" width="21.25" style="1209" customWidth="1"/>
    <col min="10769" max="10769" width="8.625" style="1209" customWidth="1"/>
    <col min="10770" max="11008" width="9" style="1209"/>
    <col min="11009" max="11009" width="8.5" style="1209" customWidth="1"/>
    <col min="11010" max="11010" width="5" style="1209" customWidth="1"/>
    <col min="11011" max="11012" width="11" style="1209" customWidth="1"/>
    <col min="11013" max="11013" width="60.25" style="1209" customWidth="1"/>
    <col min="11014" max="11014" width="5.375" style="1209" customWidth="1"/>
    <col min="11015" max="11015" width="7.875" style="1209" customWidth="1"/>
    <col min="11016" max="11016" width="9.125" style="1209" customWidth="1"/>
    <col min="11017" max="11017" width="4.875" style="1209" customWidth="1"/>
    <col min="11018" max="11018" width="51.5" style="1209" customWidth="1"/>
    <col min="11019" max="11019" width="58" style="1209" customWidth="1"/>
    <col min="11020" max="11020" width="7.75" style="1209" customWidth="1"/>
    <col min="11021" max="11021" width="9.125" style="1209" customWidth="1"/>
    <col min="11022" max="11022" width="7.875" style="1209" customWidth="1"/>
    <col min="11023" max="11023" width="16.5" style="1209" customWidth="1"/>
    <col min="11024" max="11024" width="21.25" style="1209" customWidth="1"/>
    <col min="11025" max="11025" width="8.625" style="1209" customWidth="1"/>
    <col min="11026" max="11264" width="9" style="1209"/>
    <col min="11265" max="11265" width="8.5" style="1209" customWidth="1"/>
    <col min="11266" max="11266" width="5" style="1209" customWidth="1"/>
    <col min="11267" max="11268" width="11" style="1209" customWidth="1"/>
    <col min="11269" max="11269" width="60.25" style="1209" customWidth="1"/>
    <col min="11270" max="11270" width="5.375" style="1209" customWidth="1"/>
    <col min="11271" max="11271" width="7.875" style="1209" customWidth="1"/>
    <col min="11272" max="11272" width="9.125" style="1209" customWidth="1"/>
    <col min="11273" max="11273" width="4.875" style="1209" customWidth="1"/>
    <col min="11274" max="11274" width="51.5" style="1209" customWidth="1"/>
    <col min="11275" max="11275" width="58" style="1209" customWidth="1"/>
    <col min="11276" max="11276" width="7.75" style="1209" customWidth="1"/>
    <col min="11277" max="11277" width="9.125" style="1209" customWidth="1"/>
    <col min="11278" max="11278" width="7.875" style="1209" customWidth="1"/>
    <col min="11279" max="11279" width="16.5" style="1209" customWidth="1"/>
    <col min="11280" max="11280" width="21.25" style="1209" customWidth="1"/>
    <col min="11281" max="11281" width="8.625" style="1209" customWidth="1"/>
    <col min="11282" max="11520" width="9" style="1209"/>
    <col min="11521" max="11521" width="8.5" style="1209" customWidth="1"/>
    <col min="11522" max="11522" width="5" style="1209" customWidth="1"/>
    <col min="11523" max="11524" width="11" style="1209" customWidth="1"/>
    <col min="11525" max="11525" width="60.25" style="1209" customWidth="1"/>
    <col min="11526" max="11526" width="5.375" style="1209" customWidth="1"/>
    <col min="11527" max="11527" width="7.875" style="1209" customWidth="1"/>
    <col min="11528" max="11528" width="9.125" style="1209" customWidth="1"/>
    <col min="11529" max="11529" width="4.875" style="1209" customWidth="1"/>
    <col min="11530" max="11530" width="51.5" style="1209" customWidth="1"/>
    <col min="11531" max="11531" width="58" style="1209" customWidth="1"/>
    <col min="11532" max="11532" width="7.75" style="1209" customWidth="1"/>
    <col min="11533" max="11533" width="9.125" style="1209" customWidth="1"/>
    <col min="11534" max="11534" width="7.875" style="1209" customWidth="1"/>
    <col min="11535" max="11535" width="16.5" style="1209" customWidth="1"/>
    <col min="11536" max="11536" width="21.25" style="1209" customWidth="1"/>
    <col min="11537" max="11537" width="8.625" style="1209" customWidth="1"/>
    <col min="11538" max="11776" width="9" style="1209"/>
    <col min="11777" max="11777" width="8.5" style="1209" customWidth="1"/>
    <col min="11778" max="11778" width="5" style="1209" customWidth="1"/>
    <col min="11779" max="11780" width="11" style="1209" customWidth="1"/>
    <col min="11781" max="11781" width="60.25" style="1209" customWidth="1"/>
    <col min="11782" max="11782" width="5.375" style="1209" customWidth="1"/>
    <col min="11783" max="11783" width="7.875" style="1209" customWidth="1"/>
    <col min="11784" max="11784" width="9.125" style="1209" customWidth="1"/>
    <col min="11785" max="11785" width="4.875" style="1209" customWidth="1"/>
    <col min="11786" max="11786" width="51.5" style="1209" customWidth="1"/>
    <col min="11787" max="11787" width="58" style="1209" customWidth="1"/>
    <col min="11788" max="11788" width="7.75" style="1209" customWidth="1"/>
    <col min="11789" max="11789" width="9.125" style="1209" customWidth="1"/>
    <col min="11790" max="11790" width="7.875" style="1209" customWidth="1"/>
    <col min="11791" max="11791" width="16.5" style="1209" customWidth="1"/>
    <col min="11792" max="11792" width="21.25" style="1209" customWidth="1"/>
    <col min="11793" max="11793" width="8.625" style="1209" customWidth="1"/>
    <col min="11794" max="12032" width="9" style="1209"/>
    <col min="12033" max="12033" width="8.5" style="1209" customWidth="1"/>
    <col min="12034" max="12034" width="5" style="1209" customWidth="1"/>
    <col min="12035" max="12036" width="11" style="1209" customWidth="1"/>
    <col min="12037" max="12037" width="60.25" style="1209" customWidth="1"/>
    <col min="12038" max="12038" width="5.375" style="1209" customWidth="1"/>
    <col min="12039" max="12039" width="7.875" style="1209" customWidth="1"/>
    <col min="12040" max="12040" width="9.125" style="1209" customWidth="1"/>
    <col min="12041" max="12041" width="4.875" style="1209" customWidth="1"/>
    <col min="12042" max="12042" width="51.5" style="1209" customWidth="1"/>
    <col min="12043" max="12043" width="58" style="1209" customWidth="1"/>
    <col min="12044" max="12044" width="7.75" style="1209" customWidth="1"/>
    <col min="12045" max="12045" width="9.125" style="1209" customWidth="1"/>
    <col min="12046" max="12046" width="7.875" style="1209" customWidth="1"/>
    <col min="12047" max="12047" width="16.5" style="1209" customWidth="1"/>
    <col min="12048" max="12048" width="21.25" style="1209" customWidth="1"/>
    <col min="12049" max="12049" width="8.625" style="1209" customWidth="1"/>
    <col min="12050" max="12288" width="9" style="1209"/>
    <col min="12289" max="12289" width="8.5" style="1209" customWidth="1"/>
    <col min="12290" max="12290" width="5" style="1209" customWidth="1"/>
    <col min="12291" max="12292" width="11" style="1209" customWidth="1"/>
    <col min="12293" max="12293" width="60.25" style="1209" customWidth="1"/>
    <col min="12294" max="12294" width="5.375" style="1209" customWidth="1"/>
    <col min="12295" max="12295" width="7.875" style="1209" customWidth="1"/>
    <col min="12296" max="12296" width="9.125" style="1209" customWidth="1"/>
    <col min="12297" max="12297" width="4.875" style="1209" customWidth="1"/>
    <col min="12298" max="12298" width="51.5" style="1209" customWidth="1"/>
    <col min="12299" max="12299" width="58" style="1209" customWidth="1"/>
    <col min="12300" max="12300" width="7.75" style="1209" customWidth="1"/>
    <col min="12301" max="12301" width="9.125" style="1209" customWidth="1"/>
    <col min="12302" max="12302" width="7.875" style="1209" customWidth="1"/>
    <col min="12303" max="12303" width="16.5" style="1209" customWidth="1"/>
    <col min="12304" max="12304" width="21.25" style="1209" customWidth="1"/>
    <col min="12305" max="12305" width="8.625" style="1209" customWidth="1"/>
    <col min="12306" max="12544" width="9" style="1209"/>
    <col min="12545" max="12545" width="8.5" style="1209" customWidth="1"/>
    <col min="12546" max="12546" width="5" style="1209" customWidth="1"/>
    <col min="12547" max="12548" width="11" style="1209" customWidth="1"/>
    <col min="12549" max="12549" width="60.25" style="1209" customWidth="1"/>
    <col min="12550" max="12550" width="5.375" style="1209" customWidth="1"/>
    <col min="12551" max="12551" width="7.875" style="1209" customWidth="1"/>
    <col min="12552" max="12552" width="9.125" style="1209" customWidth="1"/>
    <col min="12553" max="12553" width="4.875" style="1209" customWidth="1"/>
    <col min="12554" max="12554" width="51.5" style="1209" customWidth="1"/>
    <col min="12555" max="12555" width="58" style="1209" customWidth="1"/>
    <col min="12556" max="12556" width="7.75" style="1209" customWidth="1"/>
    <col min="12557" max="12557" width="9.125" style="1209" customWidth="1"/>
    <col min="12558" max="12558" width="7.875" style="1209" customWidth="1"/>
    <col min="12559" max="12559" width="16.5" style="1209" customWidth="1"/>
    <col min="12560" max="12560" width="21.25" style="1209" customWidth="1"/>
    <col min="12561" max="12561" width="8.625" style="1209" customWidth="1"/>
    <col min="12562" max="12800" width="9" style="1209"/>
    <col min="12801" max="12801" width="8.5" style="1209" customWidth="1"/>
    <col min="12802" max="12802" width="5" style="1209" customWidth="1"/>
    <col min="12803" max="12804" width="11" style="1209" customWidth="1"/>
    <col min="12805" max="12805" width="60.25" style="1209" customWidth="1"/>
    <col min="12806" max="12806" width="5.375" style="1209" customWidth="1"/>
    <col min="12807" max="12807" width="7.875" style="1209" customWidth="1"/>
    <col min="12808" max="12808" width="9.125" style="1209" customWidth="1"/>
    <col min="12809" max="12809" width="4.875" style="1209" customWidth="1"/>
    <col min="12810" max="12810" width="51.5" style="1209" customWidth="1"/>
    <col min="12811" max="12811" width="58" style="1209" customWidth="1"/>
    <col min="12812" max="12812" width="7.75" style="1209" customWidth="1"/>
    <col min="12813" max="12813" width="9.125" style="1209" customWidth="1"/>
    <col min="12814" max="12814" width="7.875" style="1209" customWidth="1"/>
    <col min="12815" max="12815" width="16.5" style="1209" customWidth="1"/>
    <col min="12816" max="12816" width="21.25" style="1209" customWidth="1"/>
    <col min="12817" max="12817" width="8.625" style="1209" customWidth="1"/>
    <col min="12818" max="13056" width="9" style="1209"/>
    <col min="13057" max="13057" width="8.5" style="1209" customWidth="1"/>
    <col min="13058" max="13058" width="5" style="1209" customWidth="1"/>
    <col min="13059" max="13060" width="11" style="1209" customWidth="1"/>
    <col min="13061" max="13061" width="60.25" style="1209" customWidth="1"/>
    <col min="13062" max="13062" width="5.375" style="1209" customWidth="1"/>
    <col min="13063" max="13063" width="7.875" style="1209" customWidth="1"/>
    <col min="13064" max="13064" width="9.125" style="1209" customWidth="1"/>
    <col min="13065" max="13065" width="4.875" style="1209" customWidth="1"/>
    <col min="13066" max="13066" width="51.5" style="1209" customWidth="1"/>
    <col min="13067" max="13067" width="58" style="1209" customWidth="1"/>
    <col min="13068" max="13068" width="7.75" style="1209" customWidth="1"/>
    <col min="13069" max="13069" width="9.125" style="1209" customWidth="1"/>
    <col min="13070" max="13070" width="7.875" style="1209" customWidth="1"/>
    <col min="13071" max="13071" width="16.5" style="1209" customWidth="1"/>
    <col min="13072" max="13072" width="21.25" style="1209" customWidth="1"/>
    <col min="13073" max="13073" width="8.625" style="1209" customWidth="1"/>
    <col min="13074" max="13312" width="9" style="1209"/>
    <col min="13313" max="13313" width="8.5" style="1209" customWidth="1"/>
    <col min="13314" max="13314" width="5" style="1209" customWidth="1"/>
    <col min="13315" max="13316" width="11" style="1209" customWidth="1"/>
    <col min="13317" max="13317" width="60.25" style="1209" customWidth="1"/>
    <col min="13318" max="13318" width="5.375" style="1209" customWidth="1"/>
    <col min="13319" max="13319" width="7.875" style="1209" customWidth="1"/>
    <col min="13320" max="13320" width="9.125" style="1209" customWidth="1"/>
    <col min="13321" max="13321" width="4.875" style="1209" customWidth="1"/>
    <col min="13322" max="13322" width="51.5" style="1209" customWidth="1"/>
    <col min="13323" max="13323" width="58" style="1209" customWidth="1"/>
    <col min="13324" max="13324" width="7.75" style="1209" customWidth="1"/>
    <col min="13325" max="13325" width="9.125" style="1209" customWidth="1"/>
    <col min="13326" max="13326" width="7.875" style="1209" customWidth="1"/>
    <col min="13327" max="13327" width="16.5" style="1209" customWidth="1"/>
    <col min="13328" max="13328" width="21.25" style="1209" customWidth="1"/>
    <col min="13329" max="13329" width="8.625" style="1209" customWidth="1"/>
    <col min="13330" max="13568" width="9" style="1209"/>
    <col min="13569" max="13569" width="8.5" style="1209" customWidth="1"/>
    <col min="13570" max="13570" width="5" style="1209" customWidth="1"/>
    <col min="13571" max="13572" width="11" style="1209" customWidth="1"/>
    <col min="13573" max="13573" width="60.25" style="1209" customWidth="1"/>
    <col min="13574" max="13574" width="5.375" style="1209" customWidth="1"/>
    <col min="13575" max="13575" width="7.875" style="1209" customWidth="1"/>
    <col min="13576" max="13576" width="9.125" style="1209" customWidth="1"/>
    <col min="13577" max="13577" width="4.875" style="1209" customWidth="1"/>
    <col min="13578" max="13578" width="51.5" style="1209" customWidth="1"/>
    <col min="13579" max="13579" width="58" style="1209" customWidth="1"/>
    <col min="13580" max="13580" width="7.75" style="1209" customWidth="1"/>
    <col min="13581" max="13581" width="9.125" style="1209" customWidth="1"/>
    <col min="13582" max="13582" width="7.875" style="1209" customWidth="1"/>
    <col min="13583" max="13583" width="16.5" style="1209" customWidth="1"/>
    <col min="13584" max="13584" width="21.25" style="1209" customWidth="1"/>
    <col min="13585" max="13585" width="8.625" style="1209" customWidth="1"/>
    <col min="13586" max="13824" width="9" style="1209"/>
    <col min="13825" max="13825" width="8.5" style="1209" customWidth="1"/>
    <col min="13826" max="13826" width="5" style="1209" customWidth="1"/>
    <col min="13827" max="13828" width="11" style="1209" customWidth="1"/>
    <col min="13829" max="13829" width="60.25" style="1209" customWidth="1"/>
    <col min="13830" max="13830" width="5.375" style="1209" customWidth="1"/>
    <col min="13831" max="13831" width="7.875" style="1209" customWidth="1"/>
    <col min="13832" max="13832" width="9.125" style="1209" customWidth="1"/>
    <col min="13833" max="13833" width="4.875" style="1209" customWidth="1"/>
    <col min="13834" max="13834" width="51.5" style="1209" customWidth="1"/>
    <col min="13835" max="13835" width="58" style="1209" customWidth="1"/>
    <col min="13836" max="13836" width="7.75" style="1209" customWidth="1"/>
    <col min="13837" max="13837" width="9.125" style="1209" customWidth="1"/>
    <col min="13838" max="13838" width="7.875" style="1209" customWidth="1"/>
    <col min="13839" max="13839" width="16.5" style="1209" customWidth="1"/>
    <col min="13840" max="13840" width="21.25" style="1209" customWidth="1"/>
    <col min="13841" max="13841" width="8.625" style="1209" customWidth="1"/>
    <col min="13842" max="14080" width="9" style="1209"/>
    <col min="14081" max="14081" width="8.5" style="1209" customWidth="1"/>
    <col min="14082" max="14082" width="5" style="1209" customWidth="1"/>
    <col min="14083" max="14084" width="11" style="1209" customWidth="1"/>
    <col min="14085" max="14085" width="60.25" style="1209" customWidth="1"/>
    <col min="14086" max="14086" width="5.375" style="1209" customWidth="1"/>
    <col min="14087" max="14087" width="7.875" style="1209" customWidth="1"/>
    <col min="14088" max="14088" width="9.125" style="1209" customWidth="1"/>
    <col min="14089" max="14089" width="4.875" style="1209" customWidth="1"/>
    <col min="14090" max="14090" width="51.5" style="1209" customWidth="1"/>
    <col min="14091" max="14091" width="58" style="1209" customWidth="1"/>
    <col min="14092" max="14092" width="7.75" style="1209" customWidth="1"/>
    <col min="14093" max="14093" width="9.125" style="1209" customWidth="1"/>
    <col min="14094" max="14094" width="7.875" style="1209" customWidth="1"/>
    <col min="14095" max="14095" width="16.5" style="1209" customWidth="1"/>
    <col min="14096" max="14096" width="21.25" style="1209" customWidth="1"/>
    <col min="14097" max="14097" width="8.625" style="1209" customWidth="1"/>
    <col min="14098" max="14336" width="9" style="1209"/>
    <col min="14337" max="14337" width="8.5" style="1209" customWidth="1"/>
    <col min="14338" max="14338" width="5" style="1209" customWidth="1"/>
    <col min="14339" max="14340" width="11" style="1209" customWidth="1"/>
    <col min="14341" max="14341" width="60.25" style="1209" customWidth="1"/>
    <col min="14342" max="14342" width="5.375" style="1209" customWidth="1"/>
    <col min="14343" max="14343" width="7.875" style="1209" customWidth="1"/>
    <col min="14344" max="14344" width="9.125" style="1209" customWidth="1"/>
    <col min="14345" max="14345" width="4.875" style="1209" customWidth="1"/>
    <col min="14346" max="14346" width="51.5" style="1209" customWidth="1"/>
    <col min="14347" max="14347" width="58" style="1209" customWidth="1"/>
    <col min="14348" max="14348" width="7.75" style="1209" customWidth="1"/>
    <col min="14349" max="14349" width="9.125" style="1209" customWidth="1"/>
    <col min="14350" max="14350" width="7.875" style="1209" customWidth="1"/>
    <col min="14351" max="14351" width="16.5" style="1209" customWidth="1"/>
    <col min="14352" max="14352" width="21.25" style="1209" customWidth="1"/>
    <col min="14353" max="14353" width="8.625" style="1209" customWidth="1"/>
    <col min="14354" max="14592" width="9" style="1209"/>
    <col min="14593" max="14593" width="8.5" style="1209" customWidth="1"/>
    <col min="14594" max="14594" width="5" style="1209" customWidth="1"/>
    <col min="14595" max="14596" width="11" style="1209" customWidth="1"/>
    <col min="14597" max="14597" width="60.25" style="1209" customWidth="1"/>
    <col min="14598" max="14598" width="5.375" style="1209" customWidth="1"/>
    <col min="14599" max="14599" width="7.875" style="1209" customWidth="1"/>
    <col min="14600" max="14600" width="9.125" style="1209" customWidth="1"/>
    <col min="14601" max="14601" width="4.875" style="1209" customWidth="1"/>
    <col min="14602" max="14602" width="51.5" style="1209" customWidth="1"/>
    <col min="14603" max="14603" width="58" style="1209" customWidth="1"/>
    <col min="14604" max="14604" width="7.75" style="1209" customWidth="1"/>
    <col min="14605" max="14605" width="9.125" style="1209" customWidth="1"/>
    <col min="14606" max="14606" width="7.875" style="1209" customWidth="1"/>
    <col min="14607" max="14607" width="16.5" style="1209" customWidth="1"/>
    <col min="14608" max="14608" width="21.25" style="1209" customWidth="1"/>
    <col min="14609" max="14609" width="8.625" style="1209" customWidth="1"/>
    <col min="14610" max="14848" width="9" style="1209"/>
    <col min="14849" max="14849" width="8.5" style="1209" customWidth="1"/>
    <col min="14850" max="14850" width="5" style="1209" customWidth="1"/>
    <col min="14851" max="14852" width="11" style="1209" customWidth="1"/>
    <col min="14853" max="14853" width="60.25" style="1209" customWidth="1"/>
    <col min="14854" max="14854" width="5.375" style="1209" customWidth="1"/>
    <col min="14855" max="14855" width="7.875" style="1209" customWidth="1"/>
    <col min="14856" max="14856" width="9.125" style="1209" customWidth="1"/>
    <col min="14857" max="14857" width="4.875" style="1209" customWidth="1"/>
    <col min="14858" max="14858" width="51.5" style="1209" customWidth="1"/>
    <col min="14859" max="14859" width="58" style="1209" customWidth="1"/>
    <col min="14860" max="14860" width="7.75" style="1209" customWidth="1"/>
    <col min="14861" max="14861" width="9.125" style="1209" customWidth="1"/>
    <col min="14862" max="14862" width="7.875" style="1209" customWidth="1"/>
    <col min="14863" max="14863" width="16.5" style="1209" customWidth="1"/>
    <col min="14864" max="14864" width="21.25" style="1209" customWidth="1"/>
    <col min="14865" max="14865" width="8.625" style="1209" customWidth="1"/>
    <col min="14866" max="15104" width="9" style="1209"/>
    <col min="15105" max="15105" width="8.5" style="1209" customWidth="1"/>
    <col min="15106" max="15106" width="5" style="1209" customWidth="1"/>
    <col min="15107" max="15108" width="11" style="1209" customWidth="1"/>
    <col min="15109" max="15109" width="60.25" style="1209" customWidth="1"/>
    <col min="15110" max="15110" width="5.375" style="1209" customWidth="1"/>
    <col min="15111" max="15111" width="7.875" style="1209" customWidth="1"/>
    <col min="15112" max="15112" width="9.125" style="1209" customWidth="1"/>
    <col min="15113" max="15113" width="4.875" style="1209" customWidth="1"/>
    <col min="15114" max="15114" width="51.5" style="1209" customWidth="1"/>
    <col min="15115" max="15115" width="58" style="1209" customWidth="1"/>
    <col min="15116" max="15116" width="7.75" style="1209" customWidth="1"/>
    <col min="15117" max="15117" width="9.125" style="1209" customWidth="1"/>
    <col min="15118" max="15118" width="7.875" style="1209" customWidth="1"/>
    <col min="15119" max="15119" width="16.5" style="1209" customWidth="1"/>
    <col min="15120" max="15120" width="21.25" style="1209" customWidth="1"/>
    <col min="15121" max="15121" width="8.625" style="1209" customWidth="1"/>
    <col min="15122" max="15360" width="9" style="1209"/>
    <col min="15361" max="15361" width="8.5" style="1209" customWidth="1"/>
    <col min="15362" max="15362" width="5" style="1209" customWidth="1"/>
    <col min="15363" max="15364" width="11" style="1209" customWidth="1"/>
    <col min="15365" max="15365" width="60.25" style="1209" customWidth="1"/>
    <col min="15366" max="15366" width="5.375" style="1209" customWidth="1"/>
    <col min="15367" max="15367" width="7.875" style="1209" customWidth="1"/>
    <col min="15368" max="15368" width="9.125" style="1209" customWidth="1"/>
    <col min="15369" max="15369" width="4.875" style="1209" customWidth="1"/>
    <col min="15370" max="15370" width="51.5" style="1209" customWidth="1"/>
    <col min="15371" max="15371" width="58" style="1209" customWidth="1"/>
    <col min="15372" max="15372" width="7.75" style="1209" customWidth="1"/>
    <col min="15373" max="15373" width="9.125" style="1209" customWidth="1"/>
    <col min="15374" max="15374" width="7.875" style="1209" customWidth="1"/>
    <col min="15375" max="15375" width="16.5" style="1209" customWidth="1"/>
    <col min="15376" max="15376" width="21.25" style="1209" customWidth="1"/>
    <col min="15377" max="15377" width="8.625" style="1209" customWidth="1"/>
    <col min="15378" max="15616" width="9" style="1209"/>
    <col min="15617" max="15617" width="8.5" style="1209" customWidth="1"/>
    <col min="15618" max="15618" width="5" style="1209" customWidth="1"/>
    <col min="15619" max="15620" width="11" style="1209" customWidth="1"/>
    <col min="15621" max="15621" width="60.25" style="1209" customWidth="1"/>
    <col min="15622" max="15622" width="5.375" style="1209" customWidth="1"/>
    <col min="15623" max="15623" width="7.875" style="1209" customWidth="1"/>
    <col min="15624" max="15624" width="9.125" style="1209" customWidth="1"/>
    <col min="15625" max="15625" width="4.875" style="1209" customWidth="1"/>
    <col min="15626" max="15626" width="51.5" style="1209" customWidth="1"/>
    <col min="15627" max="15627" width="58" style="1209" customWidth="1"/>
    <col min="15628" max="15628" width="7.75" style="1209" customWidth="1"/>
    <col min="15629" max="15629" width="9.125" style="1209" customWidth="1"/>
    <col min="15630" max="15630" width="7.875" style="1209" customWidth="1"/>
    <col min="15631" max="15631" width="16.5" style="1209" customWidth="1"/>
    <col min="15632" max="15632" width="21.25" style="1209" customWidth="1"/>
    <col min="15633" max="15633" width="8.625" style="1209" customWidth="1"/>
    <col min="15634" max="15872" width="9" style="1209"/>
    <col min="15873" max="15873" width="8.5" style="1209" customWidth="1"/>
    <col min="15874" max="15874" width="5" style="1209" customWidth="1"/>
    <col min="15875" max="15876" width="11" style="1209" customWidth="1"/>
    <col min="15877" max="15877" width="60.25" style="1209" customWidth="1"/>
    <col min="15878" max="15878" width="5.375" style="1209" customWidth="1"/>
    <col min="15879" max="15879" width="7.875" style="1209" customWidth="1"/>
    <col min="15880" max="15880" width="9.125" style="1209" customWidth="1"/>
    <col min="15881" max="15881" width="4.875" style="1209" customWidth="1"/>
    <col min="15882" max="15882" width="51.5" style="1209" customWidth="1"/>
    <col min="15883" max="15883" width="58" style="1209" customWidth="1"/>
    <col min="15884" max="15884" width="7.75" style="1209" customWidth="1"/>
    <col min="15885" max="15885" width="9.125" style="1209" customWidth="1"/>
    <col min="15886" max="15886" width="7.875" style="1209" customWidth="1"/>
    <col min="15887" max="15887" width="16.5" style="1209" customWidth="1"/>
    <col min="15888" max="15888" width="21.25" style="1209" customWidth="1"/>
    <col min="15889" max="15889" width="8.625" style="1209" customWidth="1"/>
    <col min="15890" max="16128" width="9" style="1209"/>
    <col min="16129" max="16129" width="8.5" style="1209" customWidth="1"/>
    <col min="16130" max="16130" width="5" style="1209" customWidth="1"/>
    <col min="16131" max="16132" width="11" style="1209" customWidth="1"/>
    <col min="16133" max="16133" width="60.25" style="1209" customWidth="1"/>
    <col min="16134" max="16134" width="5.375" style="1209" customWidth="1"/>
    <col min="16135" max="16135" width="7.875" style="1209" customWidth="1"/>
    <col min="16136" max="16136" width="9.125" style="1209" customWidth="1"/>
    <col min="16137" max="16137" width="4.875" style="1209" customWidth="1"/>
    <col min="16138" max="16138" width="51.5" style="1209" customWidth="1"/>
    <col min="16139" max="16139" width="58" style="1209" customWidth="1"/>
    <col min="16140" max="16140" width="7.75" style="1209" customWidth="1"/>
    <col min="16141" max="16141" width="9.125" style="1209" customWidth="1"/>
    <col min="16142" max="16142" width="7.875" style="1209" customWidth="1"/>
    <col min="16143" max="16143" width="16.5" style="1209" customWidth="1"/>
    <col min="16144" max="16144" width="21.25" style="1209" customWidth="1"/>
    <col min="16145" max="16145" width="8.625" style="1209" customWidth="1"/>
    <col min="16146" max="16384" width="9" style="1209"/>
  </cols>
  <sheetData>
    <row r="2" spans="1:17" ht="20.100000000000001" customHeight="1">
      <c r="B2" s="866" t="s">
        <v>0</v>
      </c>
      <c r="C2" s="866"/>
      <c r="D2" s="866"/>
      <c r="E2" s="1543" t="s">
        <v>5008</v>
      </c>
      <c r="F2" s="869"/>
      <c r="G2" s="4" t="s">
        <v>2</v>
      </c>
      <c r="H2" s="5"/>
      <c r="I2" s="6"/>
      <c r="J2" s="868">
        <f>SUM(H:H)</f>
        <v>367170</v>
      </c>
      <c r="K2" s="869"/>
    </row>
    <row r="3" spans="1:17" ht="20.100000000000001" customHeight="1">
      <c r="B3" s="866" t="s">
        <v>3</v>
      </c>
      <c r="C3" s="866"/>
      <c r="D3" s="866"/>
      <c r="E3" s="1543" t="s">
        <v>5009</v>
      </c>
      <c r="F3" s="869"/>
      <c r="G3" s="869"/>
      <c r="H3" s="867"/>
      <c r="I3" s="870"/>
      <c r="J3" s="869"/>
      <c r="K3" s="1545"/>
    </row>
    <row r="4" spans="1:17" ht="20.100000000000001" customHeight="1">
      <c r="B4" s="866" t="s">
        <v>5</v>
      </c>
      <c r="C4" s="866"/>
      <c r="D4" s="866"/>
      <c r="E4" s="1543" t="s">
        <v>5010</v>
      </c>
      <c r="F4" s="869"/>
      <c r="G4" s="866" t="s">
        <v>17</v>
      </c>
      <c r="H4" s="866"/>
      <c r="I4" s="866"/>
      <c r="J4" s="1546" t="s">
        <v>5011</v>
      </c>
      <c r="K4" s="1547"/>
    </row>
    <row r="5" spans="1:17" ht="20.100000000000001" customHeight="1">
      <c r="B5" s="866" t="s">
        <v>6</v>
      </c>
      <c r="C5" s="866"/>
      <c r="D5" s="866"/>
      <c r="E5" s="1548">
        <v>44019</v>
      </c>
      <c r="F5" s="869"/>
      <c r="G5" s="866"/>
      <c r="H5" s="866"/>
      <c r="I5" s="866"/>
      <c r="J5" s="1549"/>
      <c r="K5" s="1550"/>
    </row>
    <row r="6" spans="1:17" ht="20.100000000000001" customHeight="1">
      <c r="B6" s="866" t="s">
        <v>7</v>
      </c>
      <c r="C6" s="866"/>
      <c r="D6" s="866"/>
      <c r="E6" s="1548">
        <v>44020</v>
      </c>
      <c r="F6" s="869"/>
      <c r="G6" s="866"/>
      <c r="H6" s="866"/>
      <c r="I6" s="866"/>
      <c r="J6" s="1551"/>
      <c r="K6" s="1552"/>
    </row>
    <row r="8" spans="1:17" s="145" customFormat="1" ht="19.5" customHeight="1">
      <c r="B8" s="582" t="s">
        <v>8</v>
      </c>
      <c r="C8" s="582" t="s">
        <v>9</v>
      </c>
      <c r="D8" s="582" t="s">
        <v>10</v>
      </c>
      <c r="E8" s="257" t="s">
        <v>11</v>
      </c>
      <c r="F8" s="257" t="s">
        <v>12</v>
      </c>
      <c r="G8" s="257" t="s">
        <v>13</v>
      </c>
      <c r="H8" s="860" t="s">
        <v>14</v>
      </c>
      <c r="I8" s="860" t="s">
        <v>15</v>
      </c>
      <c r="J8" s="257" t="s">
        <v>16</v>
      </c>
      <c r="K8" s="257" t="s">
        <v>17</v>
      </c>
      <c r="L8" s="257" t="s">
        <v>18</v>
      </c>
      <c r="M8" s="582" t="s">
        <v>19</v>
      </c>
      <c r="N8" s="582" t="s">
        <v>20</v>
      </c>
      <c r="O8" s="257" t="s">
        <v>21</v>
      </c>
      <c r="P8" s="1553" t="s">
        <v>22</v>
      </c>
      <c r="Q8" s="1553" t="s">
        <v>23</v>
      </c>
    </row>
    <row r="9" spans="1:17" s="145" customFormat="1" ht="19.5" customHeight="1">
      <c r="B9" s="1554" t="s">
        <v>5012</v>
      </c>
      <c r="C9" s="1555"/>
      <c r="D9" s="1555"/>
      <c r="E9" s="1556"/>
      <c r="F9" s="257"/>
      <c r="G9" s="257"/>
      <c r="H9" s="860"/>
      <c r="I9" s="860"/>
      <c r="J9" s="257"/>
      <c r="K9" s="257"/>
      <c r="L9" s="257"/>
      <c r="M9" s="582"/>
      <c r="N9" s="582"/>
      <c r="O9" s="257"/>
      <c r="P9" s="1553"/>
      <c r="Q9" s="1553"/>
    </row>
    <row r="10" spans="1:17" ht="18" customHeight="1">
      <c r="A10" s="1557"/>
      <c r="B10" s="582">
        <v>1</v>
      </c>
      <c r="C10" s="849" t="s">
        <v>577</v>
      </c>
      <c r="D10" s="849" t="s">
        <v>577</v>
      </c>
      <c r="E10" s="157" t="s">
        <v>5013</v>
      </c>
      <c r="F10" s="158">
        <v>2</v>
      </c>
      <c r="G10" s="1558">
        <v>1040</v>
      </c>
      <c r="H10" s="299">
        <f t="shared" ref="H10:H54" si="0">F10*G10</f>
        <v>2080</v>
      </c>
      <c r="I10" s="36"/>
      <c r="J10" s="1559" t="s">
        <v>5014</v>
      </c>
      <c r="K10" s="301" t="s">
        <v>5015</v>
      </c>
      <c r="L10" s="1560"/>
      <c r="M10" s="901">
        <v>44011</v>
      </c>
      <c r="N10" s="1561"/>
      <c r="O10" s="901"/>
      <c r="P10" s="901" t="s">
        <v>5016</v>
      </c>
      <c r="Q10" s="1553"/>
    </row>
    <row r="11" spans="1:17" ht="18" customHeight="1">
      <c r="A11" s="1557"/>
      <c r="B11" s="582">
        <f t="shared" ref="B11:B57" si="1">+B10+1</f>
        <v>2</v>
      </c>
      <c r="C11" s="849" t="s">
        <v>577</v>
      </c>
      <c r="D11" s="849" t="s">
        <v>577</v>
      </c>
      <c r="E11" s="157" t="s">
        <v>5017</v>
      </c>
      <c r="F11" s="158">
        <v>2</v>
      </c>
      <c r="G11" s="1558">
        <v>1280</v>
      </c>
      <c r="H11" s="299">
        <f t="shared" si="0"/>
        <v>2560</v>
      </c>
      <c r="I11" s="36"/>
      <c r="J11" s="1559" t="s">
        <v>5014</v>
      </c>
      <c r="K11" s="301" t="s">
        <v>5018</v>
      </c>
      <c r="L11" s="1560"/>
      <c r="M11" s="901">
        <v>44011</v>
      </c>
      <c r="N11" s="1561"/>
      <c r="O11" s="901"/>
      <c r="P11" s="901" t="s">
        <v>5016</v>
      </c>
      <c r="Q11" s="1553"/>
    </row>
    <row r="12" spans="1:17" ht="18" customHeight="1">
      <c r="A12" s="1557"/>
      <c r="B12" s="582">
        <f t="shared" si="1"/>
        <v>3</v>
      </c>
      <c r="C12" s="849" t="s">
        <v>577</v>
      </c>
      <c r="D12" s="849" t="s">
        <v>577</v>
      </c>
      <c r="E12" s="157" t="s">
        <v>4177</v>
      </c>
      <c r="F12" s="158">
        <v>6</v>
      </c>
      <c r="G12" s="1558">
        <v>690</v>
      </c>
      <c r="H12" s="299">
        <f t="shared" si="0"/>
        <v>4140</v>
      </c>
      <c r="I12" s="36"/>
      <c r="J12" s="1559" t="s">
        <v>5014</v>
      </c>
      <c r="K12" s="301" t="s">
        <v>5019</v>
      </c>
      <c r="L12" s="1560"/>
      <c r="M12" s="901">
        <v>44011</v>
      </c>
      <c r="N12" s="1561"/>
      <c r="O12" s="901"/>
      <c r="P12" s="901" t="s">
        <v>5016</v>
      </c>
      <c r="Q12" s="1553"/>
    </row>
    <row r="13" spans="1:17" ht="18" customHeight="1">
      <c r="A13" s="1557"/>
      <c r="B13" s="582">
        <f t="shared" si="1"/>
        <v>4</v>
      </c>
      <c r="C13" s="849" t="s">
        <v>577</v>
      </c>
      <c r="D13" s="849" t="s">
        <v>577</v>
      </c>
      <c r="E13" s="157" t="s">
        <v>5020</v>
      </c>
      <c r="F13" s="158">
        <v>3</v>
      </c>
      <c r="G13" s="1558">
        <v>710</v>
      </c>
      <c r="H13" s="299">
        <f t="shared" si="0"/>
        <v>2130</v>
      </c>
      <c r="I13" s="36"/>
      <c r="J13" s="1559" t="s">
        <v>5014</v>
      </c>
      <c r="K13" s="301" t="s">
        <v>5021</v>
      </c>
      <c r="L13" s="1560"/>
      <c r="M13" s="901">
        <v>44011</v>
      </c>
      <c r="N13" s="1561"/>
      <c r="O13" s="901"/>
      <c r="P13" s="901" t="s">
        <v>5016</v>
      </c>
      <c r="Q13" s="1553"/>
    </row>
    <row r="14" spans="1:17" ht="18" customHeight="1">
      <c r="A14" s="1557"/>
      <c r="B14" s="582">
        <f t="shared" si="1"/>
        <v>5</v>
      </c>
      <c r="C14" s="849" t="s">
        <v>577</v>
      </c>
      <c r="D14" s="849" t="s">
        <v>577</v>
      </c>
      <c r="E14" s="157" t="s">
        <v>4179</v>
      </c>
      <c r="F14" s="158">
        <v>1</v>
      </c>
      <c r="G14" s="1558">
        <v>610</v>
      </c>
      <c r="H14" s="299">
        <f t="shared" si="0"/>
        <v>610</v>
      </c>
      <c r="I14" s="36"/>
      <c r="J14" s="1559" t="s">
        <v>5014</v>
      </c>
      <c r="K14" s="301" t="s">
        <v>5022</v>
      </c>
      <c r="L14" s="1560"/>
      <c r="M14" s="901">
        <v>44011</v>
      </c>
      <c r="N14" s="1561"/>
      <c r="O14" s="901"/>
      <c r="P14" s="901" t="s">
        <v>5016</v>
      </c>
      <c r="Q14" s="1553"/>
    </row>
    <row r="15" spans="1:17" ht="18" customHeight="1">
      <c r="A15" s="1557"/>
      <c r="B15" s="582">
        <f t="shared" si="1"/>
        <v>6</v>
      </c>
      <c r="C15" s="849" t="s">
        <v>577</v>
      </c>
      <c r="D15" s="849" t="s">
        <v>577</v>
      </c>
      <c r="E15" s="157" t="s">
        <v>5023</v>
      </c>
      <c r="F15" s="158">
        <v>2</v>
      </c>
      <c r="G15" s="1558">
        <v>850</v>
      </c>
      <c r="H15" s="299">
        <f t="shared" si="0"/>
        <v>1700</v>
      </c>
      <c r="I15" s="36"/>
      <c r="J15" s="1559" t="s">
        <v>5014</v>
      </c>
      <c r="K15" s="301" t="s">
        <v>5024</v>
      </c>
      <c r="L15" s="1560"/>
      <c r="M15" s="901">
        <v>44011</v>
      </c>
      <c r="N15" s="1561"/>
      <c r="O15" s="901"/>
      <c r="P15" s="901" t="s">
        <v>5016</v>
      </c>
      <c r="Q15" s="1553"/>
    </row>
    <row r="16" spans="1:17" ht="18" customHeight="1">
      <c r="A16" s="1557"/>
      <c r="B16" s="582">
        <f t="shared" si="1"/>
        <v>7</v>
      </c>
      <c r="C16" s="849" t="s">
        <v>577</v>
      </c>
      <c r="D16" s="849" t="s">
        <v>577</v>
      </c>
      <c r="E16" s="157" t="s">
        <v>5025</v>
      </c>
      <c r="F16" s="158">
        <v>20</v>
      </c>
      <c r="G16" s="1558">
        <v>65</v>
      </c>
      <c r="H16" s="299">
        <f t="shared" si="0"/>
        <v>1300</v>
      </c>
      <c r="I16" s="36"/>
      <c r="J16" s="30" t="s">
        <v>1451</v>
      </c>
      <c r="K16" s="301" t="s">
        <v>5026</v>
      </c>
      <c r="L16" s="1560"/>
      <c r="M16" s="901">
        <v>44011</v>
      </c>
      <c r="N16" s="1561"/>
      <c r="O16" s="901"/>
      <c r="P16" s="901" t="s">
        <v>5016</v>
      </c>
      <c r="Q16" s="1553"/>
    </row>
    <row r="17" spans="1:17" ht="18" customHeight="1">
      <c r="A17" s="1557"/>
      <c r="B17" s="582">
        <f t="shared" si="1"/>
        <v>8</v>
      </c>
      <c r="C17" s="849" t="s">
        <v>577</v>
      </c>
      <c r="D17" s="849" t="s">
        <v>577</v>
      </c>
      <c r="E17" s="157" t="s">
        <v>5027</v>
      </c>
      <c r="F17" s="158">
        <v>5</v>
      </c>
      <c r="G17" s="1558">
        <v>370</v>
      </c>
      <c r="H17" s="299">
        <f t="shared" si="0"/>
        <v>1850</v>
      </c>
      <c r="I17" s="36"/>
      <c r="J17" s="1559" t="s">
        <v>5014</v>
      </c>
      <c r="K17" s="301" t="s">
        <v>5028</v>
      </c>
      <c r="L17" s="1560"/>
      <c r="M17" s="901">
        <v>44011</v>
      </c>
      <c r="N17" s="1561"/>
      <c r="O17" s="901"/>
      <c r="P17" s="901" t="s">
        <v>5016</v>
      </c>
      <c r="Q17" s="1553"/>
    </row>
    <row r="18" spans="1:17" ht="18" customHeight="1">
      <c r="A18" s="1557"/>
      <c r="B18" s="582">
        <f t="shared" si="1"/>
        <v>9</v>
      </c>
      <c r="C18" s="849" t="s">
        <v>577</v>
      </c>
      <c r="D18" s="849" t="s">
        <v>577</v>
      </c>
      <c r="E18" s="157" t="s">
        <v>5029</v>
      </c>
      <c r="F18" s="158">
        <v>1</v>
      </c>
      <c r="G18" s="1558">
        <v>380</v>
      </c>
      <c r="H18" s="299">
        <f t="shared" si="0"/>
        <v>380</v>
      </c>
      <c r="I18" s="36"/>
      <c r="J18" s="1559" t="s">
        <v>5014</v>
      </c>
      <c r="K18" s="301" t="s">
        <v>5030</v>
      </c>
      <c r="L18" s="1560"/>
      <c r="M18" s="901">
        <v>44011</v>
      </c>
      <c r="N18" s="1561"/>
      <c r="O18" s="901"/>
      <c r="P18" s="901" t="s">
        <v>5016</v>
      </c>
      <c r="Q18" s="1553"/>
    </row>
    <row r="19" spans="1:17" ht="18" customHeight="1">
      <c r="A19" s="1557"/>
      <c r="B19" s="582">
        <f t="shared" si="1"/>
        <v>10</v>
      </c>
      <c r="C19" s="849" t="s">
        <v>577</v>
      </c>
      <c r="D19" s="849" t="s">
        <v>577</v>
      </c>
      <c r="E19" s="157" t="s">
        <v>4446</v>
      </c>
      <c r="F19" s="158">
        <v>2</v>
      </c>
      <c r="G19" s="1558">
        <v>370</v>
      </c>
      <c r="H19" s="299">
        <f t="shared" si="0"/>
        <v>740</v>
      </c>
      <c r="I19" s="36"/>
      <c r="J19" s="1559" t="s">
        <v>5014</v>
      </c>
      <c r="K19" s="301" t="s">
        <v>5031</v>
      </c>
      <c r="L19" s="1560"/>
      <c r="M19" s="901">
        <v>44011</v>
      </c>
      <c r="N19" s="1561"/>
      <c r="O19" s="901"/>
      <c r="P19" s="901" t="s">
        <v>5016</v>
      </c>
      <c r="Q19" s="1553"/>
    </row>
    <row r="20" spans="1:17" ht="18" customHeight="1">
      <c r="A20" s="1557"/>
      <c r="B20" s="582">
        <f t="shared" si="1"/>
        <v>11</v>
      </c>
      <c r="C20" s="849" t="s">
        <v>577</v>
      </c>
      <c r="D20" s="849" t="s">
        <v>577</v>
      </c>
      <c r="E20" s="157" t="s">
        <v>5032</v>
      </c>
      <c r="F20" s="158">
        <v>2</v>
      </c>
      <c r="G20" s="1558">
        <v>370</v>
      </c>
      <c r="H20" s="299">
        <f t="shared" si="0"/>
        <v>740</v>
      </c>
      <c r="I20" s="36"/>
      <c r="J20" s="1559" t="s">
        <v>5014</v>
      </c>
      <c r="K20" s="301" t="s">
        <v>5033</v>
      </c>
      <c r="L20" s="1560"/>
      <c r="M20" s="901">
        <v>44011</v>
      </c>
      <c r="N20" s="1561"/>
      <c r="O20" s="901"/>
      <c r="P20" s="901" t="s">
        <v>5016</v>
      </c>
      <c r="Q20" s="1553"/>
    </row>
    <row r="21" spans="1:17" ht="18" customHeight="1">
      <c r="A21" s="1557"/>
      <c r="B21" s="582">
        <f t="shared" si="1"/>
        <v>12</v>
      </c>
      <c r="C21" s="849" t="s">
        <v>577</v>
      </c>
      <c r="D21" s="849" t="s">
        <v>577</v>
      </c>
      <c r="E21" s="157" t="s">
        <v>5034</v>
      </c>
      <c r="F21" s="158">
        <v>1</v>
      </c>
      <c r="G21" s="1558">
        <v>440</v>
      </c>
      <c r="H21" s="299">
        <f t="shared" si="0"/>
        <v>440</v>
      </c>
      <c r="I21" s="36"/>
      <c r="J21" s="1559" t="s">
        <v>5014</v>
      </c>
      <c r="K21" s="301" t="s">
        <v>5035</v>
      </c>
      <c r="L21" s="1560"/>
      <c r="M21" s="901">
        <v>44011</v>
      </c>
      <c r="N21" s="1561"/>
      <c r="O21" s="901"/>
      <c r="P21" s="901" t="s">
        <v>5016</v>
      </c>
      <c r="Q21" s="1553"/>
    </row>
    <row r="22" spans="1:17" ht="18" customHeight="1">
      <c r="A22" s="1557"/>
      <c r="B22" s="582">
        <f t="shared" si="1"/>
        <v>13</v>
      </c>
      <c r="C22" s="849" t="s">
        <v>577</v>
      </c>
      <c r="D22" s="849" t="s">
        <v>577</v>
      </c>
      <c r="E22" s="157" t="s">
        <v>5036</v>
      </c>
      <c r="F22" s="158">
        <v>60</v>
      </c>
      <c r="G22" s="1558">
        <v>224</v>
      </c>
      <c r="H22" s="299">
        <f t="shared" si="0"/>
        <v>13440</v>
      </c>
      <c r="I22" s="36"/>
      <c r="J22" s="30" t="s">
        <v>5037</v>
      </c>
      <c r="K22" s="301" t="s">
        <v>5038</v>
      </c>
      <c r="L22" s="1560"/>
      <c r="M22" s="901">
        <v>44011</v>
      </c>
      <c r="N22" s="1561"/>
      <c r="O22" s="901"/>
      <c r="P22" s="901" t="s">
        <v>5016</v>
      </c>
      <c r="Q22" s="1553"/>
    </row>
    <row r="23" spans="1:17" ht="18" customHeight="1">
      <c r="A23" s="1557"/>
      <c r="B23" s="582">
        <f t="shared" si="1"/>
        <v>14</v>
      </c>
      <c r="C23" s="849" t="s">
        <v>577</v>
      </c>
      <c r="D23" s="849" t="s">
        <v>577</v>
      </c>
      <c r="E23" s="157" t="s">
        <v>5039</v>
      </c>
      <c r="F23" s="158">
        <v>2</v>
      </c>
      <c r="G23" s="1558">
        <v>410</v>
      </c>
      <c r="H23" s="299">
        <f t="shared" si="0"/>
        <v>820</v>
      </c>
      <c r="I23" s="36"/>
      <c r="J23" s="30" t="s">
        <v>5040</v>
      </c>
      <c r="K23" s="301" t="s">
        <v>5041</v>
      </c>
      <c r="L23" s="1560"/>
      <c r="M23" s="901">
        <v>44011</v>
      </c>
      <c r="N23" s="1561"/>
      <c r="O23" s="901"/>
      <c r="P23" s="901" t="s">
        <v>5016</v>
      </c>
      <c r="Q23" s="1553"/>
    </row>
    <row r="24" spans="1:17" ht="18" customHeight="1">
      <c r="A24" s="1557"/>
      <c r="B24" s="582">
        <f t="shared" si="1"/>
        <v>15</v>
      </c>
      <c r="C24" s="849" t="s">
        <v>577</v>
      </c>
      <c r="D24" s="849" t="s">
        <v>577</v>
      </c>
      <c r="E24" s="157" t="s">
        <v>5042</v>
      </c>
      <c r="F24" s="158">
        <v>30</v>
      </c>
      <c r="G24" s="1558">
        <v>93</v>
      </c>
      <c r="H24" s="299">
        <f t="shared" si="0"/>
        <v>2790</v>
      </c>
      <c r="I24" s="36"/>
      <c r="J24" s="30" t="s">
        <v>5043</v>
      </c>
      <c r="K24" s="301" t="s">
        <v>5044</v>
      </c>
      <c r="L24" s="1560"/>
      <c r="M24" s="901">
        <v>44011</v>
      </c>
      <c r="N24" s="1561"/>
      <c r="O24" s="901"/>
      <c r="P24" s="901" t="s">
        <v>5016</v>
      </c>
      <c r="Q24" s="1553"/>
    </row>
    <row r="25" spans="1:17" ht="18" customHeight="1">
      <c r="A25" s="1557"/>
      <c r="B25" s="582">
        <f t="shared" si="1"/>
        <v>16</v>
      </c>
      <c r="C25" s="849" t="s">
        <v>577</v>
      </c>
      <c r="D25" s="849" t="s">
        <v>577</v>
      </c>
      <c r="E25" s="157" t="s">
        <v>5045</v>
      </c>
      <c r="F25" s="158">
        <v>3</v>
      </c>
      <c r="G25" s="1558">
        <v>420</v>
      </c>
      <c r="H25" s="299">
        <f>F25*G25</f>
        <v>1260</v>
      </c>
      <c r="I25" s="36"/>
      <c r="J25" s="30" t="s">
        <v>5046</v>
      </c>
      <c r="K25" s="301" t="s">
        <v>5047</v>
      </c>
      <c r="L25" s="1560"/>
      <c r="M25" s="901">
        <v>44011</v>
      </c>
      <c r="N25" s="1561"/>
      <c r="O25" s="901"/>
      <c r="P25" s="901" t="s">
        <v>5016</v>
      </c>
      <c r="Q25" s="1553"/>
    </row>
    <row r="26" spans="1:17" ht="18" customHeight="1">
      <c r="A26" s="1557"/>
      <c r="B26" s="582">
        <f t="shared" si="1"/>
        <v>17</v>
      </c>
      <c r="C26" s="849" t="s">
        <v>577</v>
      </c>
      <c r="D26" s="849" t="s">
        <v>577</v>
      </c>
      <c r="E26" s="157" t="s">
        <v>5048</v>
      </c>
      <c r="F26" s="158">
        <v>10</v>
      </c>
      <c r="G26" s="1558">
        <v>58</v>
      </c>
      <c r="H26" s="299">
        <f>F26*G26</f>
        <v>580</v>
      </c>
      <c r="I26" s="36"/>
      <c r="J26" s="30" t="s">
        <v>5049</v>
      </c>
      <c r="K26" s="301" t="s">
        <v>5050</v>
      </c>
      <c r="L26" s="1560"/>
      <c r="M26" s="901">
        <v>44011</v>
      </c>
      <c r="N26" s="1561"/>
      <c r="O26" s="901"/>
      <c r="P26" s="901" t="s">
        <v>5016</v>
      </c>
      <c r="Q26" s="1553"/>
    </row>
    <row r="27" spans="1:17" ht="18" customHeight="1">
      <c r="A27" s="1557"/>
      <c r="B27" s="582">
        <f t="shared" si="1"/>
        <v>18</v>
      </c>
      <c r="C27" s="849" t="s">
        <v>577</v>
      </c>
      <c r="D27" s="849" t="s">
        <v>577</v>
      </c>
      <c r="E27" s="157" t="s">
        <v>5051</v>
      </c>
      <c r="F27" s="158">
        <v>10</v>
      </c>
      <c r="G27" s="1558">
        <v>57</v>
      </c>
      <c r="H27" s="299">
        <f>F27*G27</f>
        <v>570</v>
      </c>
      <c r="I27" s="36"/>
      <c r="J27" s="30" t="s">
        <v>5052</v>
      </c>
      <c r="K27" s="301" t="s">
        <v>5053</v>
      </c>
      <c r="L27" s="1560"/>
      <c r="M27" s="901">
        <v>44011</v>
      </c>
      <c r="N27" s="1561"/>
      <c r="O27" s="901"/>
      <c r="P27" s="901" t="s">
        <v>5016</v>
      </c>
      <c r="Q27" s="1553"/>
    </row>
    <row r="28" spans="1:17" ht="18" customHeight="1">
      <c r="A28" s="1557"/>
      <c r="B28" s="582">
        <f t="shared" si="1"/>
        <v>19</v>
      </c>
      <c r="C28" s="849" t="s">
        <v>577</v>
      </c>
      <c r="D28" s="849" t="s">
        <v>577</v>
      </c>
      <c r="E28" s="157" t="s">
        <v>5054</v>
      </c>
      <c r="F28" s="158">
        <v>10</v>
      </c>
      <c r="G28" s="1558">
        <v>36</v>
      </c>
      <c r="H28" s="299">
        <f>F28*G28</f>
        <v>360</v>
      </c>
      <c r="I28" s="36"/>
      <c r="J28" s="30" t="s">
        <v>5055</v>
      </c>
      <c r="K28" s="301" t="s">
        <v>5053</v>
      </c>
      <c r="L28" s="1560"/>
      <c r="M28" s="901">
        <v>44011</v>
      </c>
      <c r="N28" s="1561"/>
      <c r="O28" s="901"/>
      <c r="P28" s="901" t="s">
        <v>5016</v>
      </c>
      <c r="Q28" s="1553"/>
    </row>
    <row r="29" spans="1:17" ht="18" customHeight="1">
      <c r="A29" s="1557"/>
      <c r="B29" s="582">
        <f t="shared" si="1"/>
        <v>20</v>
      </c>
      <c r="C29" s="849" t="s">
        <v>577</v>
      </c>
      <c r="D29" s="849" t="s">
        <v>577</v>
      </c>
      <c r="E29" s="157" t="s">
        <v>5056</v>
      </c>
      <c r="F29" s="158">
        <v>2</v>
      </c>
      <c r="G29" s="1558">
        <v>810</v>
      </c>
      <c r="H29" s="299">
        <f t="shared" si="0"/>
        <v>1620</v>
      </c>
      <c r="I29" s="36"/>
      <c r="J29" s="30" t="s">
        <v>2136</v>
      </c>
      <c r="K29" s="301" t="s">
        <v>5057</v>
      </c>
      <c r="L29" s="1560"/>
      <c r="M29" s="901">
        <v>44011</v>
      </c>
      <c r="N29" s="1561"/>
      <c r="O29" s="901"/>
      <c r="P29" s="901" t="s">
        <v>5016</v>
      </c>
      <c r="Q29" s="1553"/>
    </row>
    <row r="30" spans="1:17" ht="18" customHeight="1">
      <c r="A30" s="1557"/>
      <c r="B30" s="582">
        <f t="shared" si="1"/>
        <v>21</v>
      </c>
      <c r="C30" s="849" t="s">
        <v>577</v>
      </c>
      <c r="D30" s="849" t="s">
        <v>577</v>
      </c>
      <c r="E30" s="157" t="s">
        <v>5058</v>
      </c>
      <c r="F30" s="158">
        <v>2</v>
      </c>
      <c r="G30" s="1558">
        <v>1745</v>
      </c>
      <c r="H30" s="299">
        <f t="shared" si="0"/>
        <v>3490</v>
      </c>
      <c r="I30" s="36"/>
      <c r="J30" s="30" t="s">
        <v>2138</v>
      </c>
      <c r="K30" s="301" t="s">
        <v>5057</v>
      </c>
      <c r="L30" s="1560"/>
      <c r="M30" s="901">
        <v>44011</v>
      </c>
      <c r="N30" s="1561"/>
      <c r="O30" s="901"/>
      <c r="P30" s="901" t="s">
        <v>5016</v>
      </c>
      <c r="Q30" s="1553"/>
    </row>
    <row r="31" spans="1:17" ht="18" customHeight="1">
      <c r="A31" s="1557"/>
      <c r="B31" s="582">
        <f t="shared" si="1"/>
        <v>22</v>
      </c>
      <c r="C31" s="849" t="s">
        <v>577</v>
      </c>
      <c r="D31" s="849" t="s">
        <v>577</v>
      </c>
      <c r="E31" s="157" t="s">
        <v>5059</v>
      </c>
      <c r="F31" s="158">
        <v>1</v>
      </c>
      <c r="G31" s="1558">
        <v>360</v>
      </c>
      <c r="H31" s="299">
        <f t="shared" si="0"/>
        <v>360</v>
      </c>
      <c r="I31" s="36"/>
      <c r="J31" s="30" t="s">
        <v>5060</v>
      </c>
      <c r="K31" s="301" t="s">
        <v>5061</v>
      </c>
      <c r="L31" s="1560"/>
      <c r="M31" s="901">
        <v>44011</v>
      </c>
      <c r="N31" s="1561"/>
      <c r="O31" s="901"/>
      <c r="P31" s="901" t="s">
        <v>5016</v>
      </c>
      <c r="Q31" s="1553"/>
    </row>
    <row r="32" spans="1:17" ht="18" customHeight="1">
      <c r="A32" s="1557"/>
      <c r="B32" s="582">
        <f t="shared" si="1"/>
        <v>23</v>
      </c>
      <c r="C32" s="849" t="s">
        <v>5062</v>
      </c>
      <c r="D32" s="849" t="s">
        <v>577</v>
      </c>
      <c r="E32" s="157" t="s">
        <v>5063</v>
      </c>
      <c r="F32" s="158">
        <v>4</v>
      </c>
      <c r="G32" s="1562">
        <v>30</v>
      </c>
      <c r="H32" s="299">
        <f t="shared" si="0"/>
        <v>120</v>
      </c>
      <c r="I32" s="36"/>
      <c r="J32" s="30" t="s">
        <v>3393</v>
      </c>
      <c r="K32" s="301" t="s">
        <v>5061</v>
      </c>
      <c r="L32" s="1560"/>
      <c r="M32" s="901">
        <v>44012</v>
      </c>
      <c r="N32" s="1561"/>
      <c r="O32" s="901"/>
      <c r="P32" s="901" t="s">
        <v>5016</v>
      </c>
      <c r="Q32" s="1553"/>
    </row>
    <row r="33" spans="1:17" ht="18" customHeight="1">
      <c r="A33" s="1557"/>
      <c r="B33" s="582">
        <f t="shared" si="1"/>
        <v>24</v>
      </c>
      <c r="C33" s="849" t="s">
        <v>5064</v>
      </c>
      <c r="D33" s="849" t="s">
        <v>577</v>
      </c>
      <c r="E33" s="157" t="s">
        <v>5065</v>
      </c>
      <c r="F33" s="158">
        <v>1</v>
      </c>
      <c r="G33" s="1558">
        <v>16820</v>
      </c>
      <c r="H33" s="299">
        <f t="shared" si="0"/>
        <v>16820</v>
      </c>
      <c r="I33" s="36"/>
      <c r="J33" s="30" t="s">
        <v>5066</v>
      </c>
      <c r="K33" s="301" t="s">
        <v>5061</v>
      </c>
      <c r="L33" s="1560"/>
      <c r="M33" s="901">
        <v>44011</v>
      </c>
      <c r="N33" s="1561"/>
      <c r="O33" s="901"/>
      <c r="P33" s="901" t="s">
        <v>5016</v>
      </c>
      <c r="Q33" s="1553"/>
    </row>
    <row r="34" spans="1:17" ht="18" customHeight="1">
      <c r="A34" s="1557"/>
      <c r="B34" s="582">
        <f t="shared" si="1"/>
        <v>25</v>
      </c>
      <c r="C34" s="849" t="s">
        <v>5064</v>
      </c>
      <c r="D34" s="849" t="s">
        <v>577</v>
      </c>
      <c r="E34" s="157" t="s">
        <v>5067</v>
      </c>
      <c r="F34" s="158">
        <v>1</v>
      </c>
      <c r="G34" s="1558">
        <v>2740</v>
      </c>
      <c r="H34" s="299">
        <f t="shared" si="0"/>
        <v>2740</v>
      </c>
      <c r="I34" s="36"/>
      <c r="J34" s="30" t="s">
        <v>5068</v>
      </c>
      <c r="K34" s="301" t="s">
        <v>5061</v>
      </c>
      <c r="L34" s="1560"/>
      <c r="M34" s="901">
        <v>44011</v>
      </c>
      <c r="N34" s="1561"/>
      <c r="O34" s="901"/>
      <c r="P34" s="901" t="s">
        <v>5016</v>
      </c>
      <c r="Q34" s="1553"/>
    </row>
    <row r="35" spans="1:17" ht="18" customHeight="1">
      <c r="A35" s="1557"/>
      <c r="B35" s="582">
        <f t="shared" si="1"/>
        <v>26</v>
      </c>
      <c r="C35" s="849" t="s">
        <v>577</v>
      </c>
      <c r="D35" s="849" t="s">
        <v>577</v>
      </c>
      <c r="E35" s="157" t="s">
        <v>5069</v>
      </c>
      <c r="F35" s="158">
        <v>1</v>
      </c>
      <c r="G35" s="1558">
        <v>450</v>
      </c>
      <c r="H35" s="299">
        <f t="shared" si="0"/>
        <v>450</v>
      </c>
      <c r="I35" s="36"/>
      <c r="J35" s="30" t="s">
        <v>5070</v>
      </c>
      <c r="K35" s="301" t="s">
        <v>5061</v>
      </c>
      <c r="L35" s="1560"/>
      <c r="M35" s="901">
        <v>44011</v>
      </c>
      <c r="N35" s="1561"/>
      <c r="O35" s="901"/>
      <c r="P35" s="901" t="s">
        <v>5016</v>
      </c>
      <c r="Q35" s="1553"/>
    </row>
    <row r="36" spans="1:17" ht="18" customHeight="1">
      <c r="A36" s="1557"/>
      <c r="B36" s="582">
        <f t="shared" si="1"/>
        <v>27</v>
      </c>
      <c r="C36" s="849" t="s">
        <v>577</v>
      </c>
      <c r="D36" s="849" t="s">
        <v>577</v>
      </c>
      <c r="E36" s="157" t="s">
        <v>5071</v>
      </c>
      <c r="F36" s="158">
        <v>10</v>
      </c>
      <c r="G36" s="1558">
        <v>44</v>
      </c>
      <c r="H36" s="299">
        <f>F36*G36</f>
        <v>440</v>
      </c>
      <c r="I36" s="36"/>
      <c r="J36" s="30" t="s">
        <v>5072</v>
      </c>
      <c r="K36" s="301" t="s">
        <v>5061</v>
      </c>
      <c r="L36" s="1560"/>
      <c r="M36" s="901">
        <v>44011</v>
      </c>
      <c r="N36" s="1561"/>
      <c r="O36" s="901"/>
      <c r="P36" s="901" t="s">
        <v>5016</v>
      </c>
      <c r="Q36" s="1553"/>
    </row>
    <row r="37" spans="1:17" ht="18" customHeight="1">
      <c r="A37" s="1557"/>
      <c r="B37" s="582">
        <f t="shared" si="1"/>
        <v>28</v>
      </c>
      <c r="C37" s="849" t="s">
        <v>577</v>
      </c>
      <c r="D37" s="849" t="s">
        <v>577</v>
      </c>
      <c r="E37" s="157" t="s">
        <v>5073</v>
      </c>
      <c r="F37" s="158">
        <v>12</v>
      </c>
      <c r="G37" s="1558">
        <v>44</v>
      </c>
      <c r="H37" s="299">
        <f t="shared" si="0"/>
        <v>528</v>
      </c>
      <c r="I37" s="36"/>
      <c r="J37" s="30" t="s">
        <v>5072</v>
      </c>
      <c r="K37" s="301" t="s">
        <v>5074</v>
      </c>
      <c r="L37" s="1560"/>
      <c r="M37" s="901">
        <v>44011</v>
      </c>
      <c r="N37" s="1561"/>
      <c r="O37" s="901"/>
      <c r="P37" s="901" t="s">
        <v>5016</v>
      </c>
      <c r="Q37" s="1553"/>
    </row>
    <row r="38" spans="1:17" ht="18" customHeight="1">
      <c r="A38" s="1557"/>
      <c r="B38" s="582">
        <f t="shared" si="1"/>
        <v>29</v>
      </c>
      <c r="C38" s="849" t="s">
        <v>577</v>
      </c>
      <c r="D38" s="849" t="s">
        <v>577</v>
      </c>
      <c r="E38" s="157" t="s">
        <v>5075</v>
      </c>
      <c r="F38" s="158">
        <v>6</v>
      </c>
      <c r="G38" s="1558">
        <v>44</v>
      </c>
      <c r="H38" s="299">
        <f t="shared" si="0"/>
        <v>264</v>
      </c>
      <c r="I38" s="36"/>
      <c r="J38" s="30" t="s">
        <v>5072</v>
      </c>
      <c r="K38" s="301" t="s">
        <v>5076</v>
      </c>
      <c r="L38" s="1560"/>
      <c r="M38" s="901">
        <v>44011</v>
      </c>
      <c r="N38" s="1561"/>
      <c r="O38" s="901"/>
      <c r="P38" s="901" t="s">
        <v>5016</v>
      </c>
      <c r="Q38" s="1553"/>
    </row>
    <row r="39" spans="1:17" ht="18" customHeight="1">
      <c r="A39" s="1557"/>
      <c r="B39" s="582">
        <f t="shared" si="1"/>
        <v>30</v>
      </c>
      <c r="C39" s="849" t="s">
        <v>577</v>
      </c>
      <c r="D39" s="849" t="s">
        <v>577</v>
      </c>
      <c r="E39" s="157" t="s">
        <v>5077</v>
      </c>
      <c r="F39" s="158">
        <v>4</v>
      </c>
      <c r="G39" s="1558">
        <v>220</v>
      </c>
      <c r="H39" s="299">
        <f t="shared" si="0"/>
        <v>880</v>
      </c>
      <c r="I39" s="36"/>
      <c r="J39" s="30" t="s">
        <v>5078</v>
      </c>
      <c r="K39" s="301" t="s">
        <v>5079</v>
      </c>
      <c r="L39" s="1560"/>
      <c r="M39" s="901">
        <v>44011</v>
      </c>
      <c r="N39" s="1561"/>
      <c r="O39" s="901"/>
      <c r="P39" s="901" t="s">
        <v>5016</v>
      </c>
      <c r="Q39" s="1553"/>
    </row>
    <row r="40" spans="1:17" ht="18" customHeight="1">
      <c r="A40" s="1557"/>
      <c r="B40" s="582">
        <f t="shared" si="1"/>
        <v>31</v>
      </c>
      <c r="C40" s="849" t="s">
        <v>577</v>
      </c>
      <c r="D40" s="849" t="s">
        <v>577</v>
      </c>
      <c r="E40" s="157" t="s">
        <v>5080</v>
      </c>
      <c r="F40" s="158">
        <v>2</v>
      </c>
      <c r="G40" s="1558">
        <v>1600</v>
      </c>
      <c r="H40" s="299">
        <f t="shared" si="0"/>
        <v>3200</v>
      </c>
      <c r="I40" s="36"/>
      <c r="J40" s="30" t="s">
        <v>5081</v>
      </c>
      <c r="K40" s="301" t="s">
        <v>5082</v>
      </c>
      <c r="L40" s="1560"/>
      <c r="M40" s="901">
        <v>44011</v>
      </c>
      <c r="N40" s="1561"/>
      <c r="O40" s="901"/>
      <c r="P40" s="901" t="s">
        <v>5016</v>
      </c>
      <c r="Q40" s="1553"/>
    </row>
    <row r="41" spans="1:17" ht="18" customHeight="1">
      <c r="A41" s="1557"/>
      <c r="B41" s="582">
        <f t="shared" si="1"/>
        <v>32</v>
      </c>
      <c r="C41" s="849" t="s">
        <v>577</v>
      </c>
      <c r="D41" s="849" t="s">
        <v>577</v>
      </c>
      <c r="E41" s="31" t="s">
        <v>5083</v>
      </c>
      <c r="F41" s="22">
        <v>4</v>
      </c>
      <c r="G41" s="168">
        <v>1141</v>
      </c>
      <c r="H41" s="299">
        <f t="shared" si="0"/>
        <v>4564</v>
      </c>
      <c r="I41" s="300"/>
      <c r="J41" s="1563" t="s">
        <v>5084</v>
      </c>
      <c r="K41" s="301" t="s">
        <v>5085</v>
      </c>
      <c r="L41" s="1560"/>
      <c r="M41" s="901">
        <v>44011</v>
      </c>
      <c r="N41" s="1561"/>
      <c r="O41" s="901"/>
      <c r="P41" s="901" t="s">
        <v>5016</v>
      </c>
      <c r="Q41" s="1553"/>
    </row>
    <row r="42" spans="1:17" ht="18" customHeight="1">
      <c r="A42" s="1557"/>
      <c r="B42" s="582">
        <f t="shared" si="1"/>
        <v>33</v>
      </c>
      <c r="C42" s="849" t="s">
        <v>577</v>
      </c>
      <c r="D42" s="849" t="s">
        <v>577</v>
      </c>
      <c r="E42" s="1084" t="s">
        <v>5086</v>
      </c>
      <c r="F42" s="236">
        <v>4</v>
      </c>
      <c r="G42" s="1564">
        <v>1020</v>
      </c>
      <c r="H42" s="299">
        <f t="shared" si="0"/>
        <v>4080</v>
      </c>
      <c r="I42" s="308"/>
      <c r="J42" s="301" t="s">
        <v>5087</v>
      </c>
      <c r="K42" s="301" t="s">
        <v>5085</v>
      </c>
      <c r="L42" s="1560"/>
      <c r="M42" s="901">
        <v>44011</v>
      </c>
      <c r="N42" s="1561"/>
      <c r="O42" s="901"/>
      <c r="P42" s="901" t="s">
        <v>5016</v>
      </c>
      <c r="Q42" s="1553"/>
    </row>
    <row r="43" spans="1:17" ht="18" customHeight="1">
      <c r="A43" s="1557"/>
      <c r="B43" s="582">
        <f t="shared" si="1"/>
        <v>34</v>
      </c>
      <c r="C43" s="849" t="s">
        <v>577</v>
      </c>
      <c r="D43" s="849" t="s">
        <v>577</v>
      </c>
      <c r="E43" s="1084" t="s">
        <v>5088</v>
      </c>
      <c r="F43" s="236">
        <v>10</v>
      </c>
      <c r="G43" s="1564">
        <v>23</v>
      </c>
      <c r="H43" s="299">
        <f t="shared" si="0"/>
        <v>230</v>
      </c>
      <c r="I43" s="308"/>
      <c r="J43" s="301" t="s">
        <v>5089</v>
      </c>
      <c r="K43" s="301" t="s">
        <v>5090</v>
      </c>
      <c r="L43" s="1560"/>
      <c r="M43" s="901">
        <v>44011</v>
      </c>
      <c r="N43" s="1561"/>
      <c r="O43" s="901"/>
      <c r="P43" s="901" t="s">
        <v>5016</v>
      </c>
      <c r="Q43" s="1553"/>
    </row>
    <row r="44" spans="1:17" ht="18" customHeight="1">
      <c r="A44" s="1557"/>
      <c r="B44" s="582">
        <f t="shared" si="1"/>
        <v>35</v>
      </c>
      <c r="C44" s="849" t="s">
        <v>577</v>
      </c>
      <c r="D44" s="849" t="s">
        <v>577</v>
      </c>
      <c r="E44" s="1084" t="s">
        <v>5091</v>
      </c>
      <c r="F44" s="236">
        <v>25</v>
      </c>
      <c r="G44" s="1564">
        <v>11</v>
      </c>
      <c r="H44" s="299">
        <f t="shared" si="0"/>
        <v>275</v>
      </c>
      <c r="I44" s="308"/>
      <c r="J44" s="301" t="s">
        <v>940</v>
      </c>
      <c r="K44" s="301" t="s">
        <v>5092</v>
      </c>
      <c r="L44" s="1560"/>
      <c r="M44" s="901">
        <v>44011</v>
      </c>
      <c r="N44" s="1561"/>
      <c r="O44" s="901"/>
      <c r="P44" s="901" t="s">
        <v>5016</v>
      </c>
      <c r="Q44" s="1553"/>
    </row>
    <row r="45" spans="1:17" ht="18" customHeight="1">
      <c r="A45" s="1557"/>
      <c r="B45" s="582">
        <f>+B44+1</f>
        <v>36</v>
      </c>
      <c r="C45" s="849" t="s">
        <v>5062</v>
      </c>
      <c r="D45" s="849" t="s">
        <v>577</v>
      </c>
      <c r="E45" s="1084" t="s">
        <v>5093</v>
      </c>
      <c r="F45" s="236">
        <v>10</v>
      </c>
      <c r="G45" s="1564">
        <v>25</v>
      </c>
      <c r="H45" s="299">
        <f t="shared" si="0"/>
        <v>250</v>
      </c>
      <c r="I45" s="308"/>
      <c r="J45" s="301" t="s">
        <v>5094</v>
      </c>
      <c r="K45" s="301" t="s">
        <v>5095</v>
      </c>
      <c r="L45" s="1560"/>
      <c r="M45" s="901">
        <v>44012</v>
      </c>
      <c r="N45" s="1561"/>
      <c r="O45" s="901"/>
      <c r="P45" s="901" t="s">
        <v>5016</v>
      </c>
      <c r="Q45" s="1553"/>
    </row>
    <row r="46" spans="1:17" ht="18" customHeight="1">
      <c r="A46" s="1557"/>
      <c r="B46" s="582">
        <f>+B45+1</f>
        <v>37</v>
      </c>
      <c r="C46" s="21" t="s">
        <v>531</v>
      </c>
      <c r="D46" s="21" t="s">
        <v>531</v>
      </c>
      <c r="E46" s="31" t="s">
        <v>5096</v>
      </c>
      <c r="F46" s="22">
        <v>60</v>
      </c>
      <c r="G46" s="168">
        <v>42</v>
      </c>
      <c r="H46" s="299">
        <f t="shared" si="0"/>
        <v>2520</v>
      </c>
      <c r="I46" s="308"/>
      <c r="J46" s="301" t="s">
        <v>5097</v>
      </c>
      <c r="K46" s="741" t="s">
        <v>5098</v>
      </c>
      <c r="L46" s="1560"/>
      <c r="M46" s="901">
        <v>44011</v>
      </c>
      <c r="N46" s="1561"/>
      <c r="O46" s="901"/>
      <c r="P46" s="901" t="s">
        <v>5016</v>
      </c>
      <c r="Q46" s="1553"/>
    </row>
    <row r="47" spans="1:17" ht="18" customHeight="1">
      <c r="A47" s="1557"/>
      <c r="B47" s="582">
        <f t="shared" si="1"/>
        <v>38</v>
      </c>
      <c r="C47" s="21" t="s">
        <v>531</v>
      </c>
      <c r="D47" s="21" t="s">
        <v>531</v>
      </c>
      <c r="E47" s="31" t="s">
        <v>5099</v>
      </c>
      <c r="F47" s="22">
        <v>40</v>
      </c>
      <c r="G47" s="168">
        <v>42</v>
      </c>
      <c r="H47" s="299">
        <f t="shared" si="0"/>
        <v>1680</v>
      </c>
      <c r="I47" s="308"/>
      <c r="J47" s="301" t="s">
        <v>5097</v>
      </c>
      <c r="K47" s="741" t="s">
        <v>5100</v>
      </c>
      <c r="L47" s="1560"/>
      <c r="M47" s="901">
        <v>44011</v>
      </c>
      <c r="N47" s="1561"/>
      <c r="O47" s="901"/>
      <c r="P47" s="901" t="s">
        <v>5016</v>
      </c>
      <c r="Q47" s="1553"/>
    </row>
    <row r="48" spans="1:17" ht="18" customHeight="1">
      <c r="A48" s="1557"/>
      <c r="B48" s="582">
        <f t="shared" si="1"/>
        <v>39</v>
      </c>
      <c r="C48" s="849" t="s">
        <v>5064</v>
      </c>
      <c r="D48" s="849" t="s">
        <v>577</v>
      </c>
      <c r="E48" s="31" t="s">
        <v>5101</v>
      </c>
      <c r="F48" s="22">
        <v>1</v>
      </c>
      <c r="G48" s="168">
        <v>3780</v>
      </c>
      <c r="H48" s="299">
        <f t="shared" si="0"/>
        <v>3780</v>
      </c>
      <c r="I48" s="308"/>
      <c r="J48" s="31" t="s">
        <v>5102</v>
      </c>
      <c r="K48" s="741" t="s">
        <v>5103</v>
      </c>
      <c r="L48" s="1560"/>
      <c r="M48" s="901">
        <v>44011</v>
      </c>
      <c r="N48" s="1561"/>
      <c r="O48" s="901"/>
      <c r="P48" s="901" t="s">
        <v>5016</v>
      </c>
      <c r="Q48" s="1553"/>
    </row>
    <row r="49" spans="1:17" ht="18" customHeight="1">
      <c r="A49" s="1557"/>
      <c r="B49" s="582">
        <f t="shared" si="1"/>
        <v>40</v>
      </c>
      <c r="C49" s="849" t="s">
        <v>5064</v>
      </c>
      <c r="D49" s="849" t="s">
        <v>577</v>
      </c>
      <c r="E49" s="31" t="s">
        <v>5104</v>
      </c>
      <c r="F49" s="22">
        <v>1</v>
      </c>
      <c r="G49" s="168">
        <v>7460</v>
      </c>
      <c r="H49" s="299">
        <f t="shared" si="0"/>
        <v>7460</v>
      </c>
      <c r="I49" s="308"/>
      <c r="J49" s="31" t="s">
        <v>5105</v>
      </c>
      <c r="K49" s="741" t="s">
        <v>5106</v>
      </c>
      <c r="L49" s="1560"/>
      <c r="M49" s="901">
        <v>44011</v>
      </c>
      <c r="N49" s="1561"/>
      <c r="O49" s="901"/>
      <c r="P49" s="901" t="s">
        <v>5016</v>
      </c>
      <c r="Q49" s="1553"/>
    </row>
    <row r="50" spans="1:17" ht="18" customHeight="1">
      <c r="A50" s="1557"/>
      <c r="B50" s="582">
        <f t="shared" si="1"/>
        <v>41</v>
      </c>
      <c r="C50" s="21" t="s">
        <v>531</v>
      </c>
      <c r="D50" s="21" t="s">
        <v>531</v>
      </c>
      <c r="E50" s="31" t="s">
        <v>5107</v>
      </c>
      <c r="F50" s="22">
        <v>4</v>
      </c>
      <c r="G50" s="168">
        <v>5180</v>
      </c>
      <c r="H50" s="299">
        <f t="shared" si="0"/>
        <v>20720</v>
      </c>
      <c r="I50" s="308"/>
      <c r="J50" s="31" t="s">
        <v>5108</v>
      </c>
      <c r="K50" s="741" t="s">
        <v>5109</v>
      </c>
      <c r="L50" s="1560"/>
      <c r="M50" s="901">
        <v>44011</v>
      </c>
      <c r="N50" s="1561"/>
      <c r="O50" s="901"/>
      <c r="P50" s="901" t="s">
        <v>5016</v>
      </c>
      <c r="Q50" s="1553"/>
    </row>
    <row r="51" spans="1:17" ht="18" customHeight="1">
      <c r="A51" s="1557"/>
      <c r="B51" s="582">
        <f t="shared" si="1"/>
        <v>42</v>
      </c>
      <c r="C51" s="21" t="s">
        <v>531</v>
      </c>
      <c r="D51" s="21" t="s">
        <v>531</v>
      </c>
      <c r="E51" s="31" t="s">
        <v>5110</v>
      </c>
      <c r="F51" s="22">
        <v>1</v>
      </c>
      <c r="G51" s="168">
        <v>4720</v>
      </c>
      <c r="H51" s="299">
        <f t="shared" si="0"/>
        <v>4720</v>
      </c>
      <c r="I51" s="308"/>
      <c r="J51" s="31" t="s">
        <v>5111</v>
      </c>
      <c r="K51" s="741" t="s">
        <v>5112</v>
      </c>
      <c r="L51" s="1560"/>
      <c r="M51" s="901">
        <v>44011</v>
      </c>
      <c r="N51" s="1561"/>
      <c r="O51" s="901"/>
      <c r="P51" s="901" t="s">
        <v>5016</v>
      </c>
      <c r="Q51" s="1553"/>
    </row>
    <row r="52" spans="1:17" ht="18" customHeight="1">
      <c r="A52" s="1557"/>
      <c r="B52" s="582">
        <f t="shared" si="1"/>
        <v>43</v>
      </c>
      <c r="C52" s="21" t="s">
        <v>531</v>
      </c>
      <c r="D52" s="21" t="s">
        <v>531</v>
      </c>
      <c r="E52" s="184" t="s">
        <v>5113</v>
      </c>
      <c r="F52" s="22">
        <v>1</v>
      </c>
      <c r="G52" s="168">
        <v>1260</v>
      </c>
      <c r="H52" s="299">
        <f t="shared" si="0"/>
        <v>1260</v>
      </c>
      <c r="I52" s="308"/>
      <c r="J52" s="31" t="s">
        <v>5114</v>
      </c>
      <c r="K52" s="741" t="s">
        <v>5115</v>
      </c>
      <c r="L52" s="1560"/>
      <c r="M52" s="901">
        <v>44011</v>
      </c>
      <c r="N52" s="1561"/>
      <c r="O52" s="901"/>
      <c r="P52" s="901" t="s">
        <v>5016</v>
      </c>
      <c r="Q52" s="1553"/>
    </row>
    <row r="53" spans="1:17" ht="18" customHeight="1">
      <c r="A53" s="1557"/>
      <c r="B53" s="582">
        <f t="shared" si="1"/>
        <v>44</v>
      </c>
      <c r="C53" s="21" t="s">
        <v>531</v>
      </c>
      <c r="D53" s="21" t="s">
        <v>531</v>
      </c>
      <c r="E53" s="31" t="s">
        <v>5116</v>
      </c>
      <c r="F53" s="22">
        <v>1</v>
      </c>
      <c r="G53" s="168">
        <v>1900</v>
      </c>
      <c r="H53" s="299">
        <f t="shared" si="0"/>
        <v>1900</v>
      </c>
      <c r="I53" s="308"/>
      <c r="J53" s="31" t="s">
        <v>5117</v>
      </c>
      <c r="K53" s="741" t="s">
        <v>5118</v>
      </c>
      <c r="L53" s="1560"/>
      <c r="M53" s="901">
        <v>44011</v>
      </c>
      <c r="N53" s="1561"/>
      <c r="O53" s="901"/>
      <c r="P53" s="901" t="s">
        <v>5016</v>
      </c>
      <c r="Q53" s="1553"/>
    </row>
    <row r="54" spans="1:17" ht="18" customHeight="1">
      <c r="A54" s="1557"/>
      <c r="B54" s="582">
        <f t="shared" si="1"/>
        <v>45</v>
      </c>
      <c r="C54" s="21" t="s">
        <v>531</v>
      </c>
      <c r="D54" s="21" t="s">
        <v>531</v>
      </c>
      <c r="E54" s="1565" t="s">
        <v>5119</v>
      </c>
      <c r="F54" s="22">
        <v>3</v>
      </c>
      <c r="G54" s="168">
        <v>2320</v>
      </c>
      <c r="H54" s="299">
        <f t="shared" si="0"/>
        <v>6960</v>
      </c>
      <c r="I54" s="308"/>
      <c r="J54" s="31" t="s">
        <v>5120</v>
      </c>
      <c r="K54" s="741" t="s">
        <v>5121</v>
      </c>
      <c r="L54" s="1560"/>
      <c r="M54" s="901">
        <v>44011</v>
      </c>
      <c r="N54" s="1561"/>
      <c r="O54" s="901"/>
      <c r="P54" s="901" t="s">
        <v>5016</v>
      </c>
      <c r="Q54" s="1553"/>
    </row>
    <row r="55" spans="1:17" ht="18" customHeight="1">
      <c r="A55" s="1557"/>
      <c r="B55" s="582">
        <f t="shared" si="1"/>
        <v>46</v>
      </c>
      <c r="C55" s="665" t="s">
        <v>577</v>
      </c>
      <c r="D55" s="665" t="s">
        <v>577</v>
      </c>
      <c r="E55" s="1566" t="s">
        <v>5122</v>
      </c>
      <c r="F55" s="659">
        <v>1</v>
      </c>
      <c r="G55" s="760">
        <v>5200</v>
      </c>
      <c r="H55" s="1567">
        <f>F55*G55</f>
        <v>5200</v>
      </c>
      <c r="I55" s="662"/>
      <c r="J55" s="663" t="s">
        <v>5123</v>
      </c>
      <c r="K55" s="741" t="s">
        <v>5124</v>
      </c>
      <c r="L55" s="1560"/>
      <c r="M55" s="901">
        <v>44011</v>
      </c>
      <c r="N55" s="1561"/>
      <c r="O55" s="901"/>
      <c r="P55" s="901" t="s">
        <v>5016</v>
      </c>
      <c r="Q55" s="1553"/>
    </row>
    <row r="56" spans="1:17" ht="18" customHeight="1">
      <c r="A56" s="1557"/>
      <c r="B56" s="582">
        <f t="shared" si="1"/>
        <v>47</v>
      </c>
      <c r="C56" s="849" t="s">
        <v>5064</v>
      </c>
      <c r="D56" s="849" t="s">
        <v>577</v>
      </c>
      <c r="E56" s="211" t="s">
        <v>5125</v>
      </c>
      <c r="F56" s="22">
        <v>1</v>
      </c>
      <c r="G56" s="1568">
        <v>2210</v>
      </c>
      <c r="H56" s="1567">
        <f>F56*G56</f>
        <v>2210</v>
      </c>
      <c r="I56" s="308"/>
      <c r="J56" s="301" t="s">
        <v>5126</v>
      </c>
      <c r="K56" s="741" t="s">
        <v>5124</v>
      </c>
      <c r="L56" s="1560"/>
      <c r="M56" s="901">
        <v>44011</v>
      </c>
      <c r="N56" s="1561"/>
      <c r="O56" s="901"/>
      <c r="P56" s="901" t="s">
        <v>5016</v>
      </c>
      <c r="Q56" s="1553"/>
    </row>
    <row r="57" spans="1:17" ht="18" customHeight="1">
      <c r="A57" s="1557"/>
      <c r="B57" s="582">
        <f t="shared" si="1"/>
        <v>48</v>
      </c>
      <c r="C57" s="21" t="s">
        <v>531</v>
      </c>
      <c r="D57" s="21" t="s">
        <v>531</v>
      </c>
      <c r="E57" s="157" t="s">
        <v>2084</v>
      </c>
      <c r="F57" s="158">
        <v>4</v>
      </c>
      <c r="G57" s="24">
        <v>29</v>
      </c>
      <c r="H57" s="299">
        <f>F57*G57</f>
        <v>116</v>
      </c>
      <c r="I57" s="36"/>
      <c r="J57" s="30" t="s">
        <v>5127</v>
      </c>
      <c r="K57" s="741" t="s">
        <v>5128</v>
      </c>
      <c r="L57" s="1560"/>
      <c r="M57" s="901">
        <v>44011</v>
      </c>
      <c r="N57" s="1561"/>
      <c r="O57" s="901"/>
      <c r="P57" s="901" t="s">
        <v>5016</v>
      </c>
      <c r="Q57" s="1553"/>
    </row>
    <row r="58" spans="1:17" ht="18" customHeight="1">
      <c r="A58" s="1557"/>
      <c r="B58" s="582">
        <f>+B57+1</f>
        <v>49</v>
      </c>
      <c r="C58" s="21" t="s">
        <v>531</v>
      </c>
      <c r="D58" s="21" t="s">
        <v>531</v>
      </c>
      <c r="E58" s="157" t="s">
        <v>5129</v>
      </c>
      <c r="F58" s="158">
        <v>2</v>
      </c>
      <c r="G58" s="1558">
        <v>980</v>
      </c>
      <c r="H58" s="299">
        <f t="shared" ref="H58:H64" si="2">F58*G58</f>
        <v>1960</v>
      </c>
      <c r="I58" s="36"/>
      <c r="J58" s="1539" t="s">
        <v>5014</v>
      </c>
      <c r="K58" s="301" t="s">
        <v>5130</v>
      </c>
      <c r="L58" s="1560"/>
      <c r="M58" s="901">
        <v>44011</v>
      </c>
      <c r="N58" s="1561"/>
      <c r="O58" s="901"/>
      <c r="P58" s="901" t="s">
        <v>5016</v>
      </c>
      <c r="Q58" s="1553"/>
    </row>
    <row r="59" spans="1:17" ht="18" customHeight="1">
      <c r="A59" s="1557"/>
      <c r="B59" s="582">
        <f t="shared" ref="B59:B88" si="3">+B58+1</f>
        <v>50</v>
      </c>
      <c r="C59" s="21" t="s">
        <v>531</v>
      </c>
      <c r="D59" s="21" t="s">
        <v>531</v>
      </c>
      <c r="E59" s="157" t="s">
        <v>5131</v>
      </c>
      <c r="F59" s="158">
        <v>3</v>
      </c>
      <c r="G59" s="1558">
        <v>560</v>
      </c>
      <c r="H59" s="299">
        <f t="shared" si="2"/>
        <v>1680</v>
      </c>
      <c r="I59" s="36"/>
      <c r="J59" s="1539" t="s">
        <v>5014</v>
      </c>
      <c r="K59" s="301" t="s">
        <v>5132</v>
      </c>
      <c r="L59" s="1560"/>
      <c r="M59" s="901">
        <v>44011</v>
      </c>
      <c r="N59" s="1561"/>
      <c r="O59" s="901"/>
      <c r="P59" s="901" t="s">
        <v>5016</v>
      </c>
      <c r="Q59" s="1553"/>
    </row>
    <row r="60" spans="1:17" ht="18" customHeight="1">
      <c r="A60" s="1557"/>
      <c r="B60" s="582">
        <f t="shared" si="3"/>
        <v>51</v>
      </c>
      <c r="C60" s="21" t="s">
        <v>531</v>
      </c>
      <c r="D60" s="21" t="s">
        <v>531</v>
      </c>
      <c r="E60" s="157" t="s">
        <v>5133</v>
      </c>
      <c r="F60" s="158">
        <v>2</v>
      </c>
      <c r="G60" s="1558">
        <v>490</v>
      </c>
      <c r="H60" s="299">
        <f t="shared" si="2"/>
        <v>980</v>
      </c>
      <c r="I60" s="36"/>
      <c r="J60" s="1539" t="s">
        <v>5014</v>
      </c>
      <c r="K60" s="301" t="s">
        <v>5134</v>
      </c>
      <c r="L60" s="1560"/>
      <c r="M60" s="901">
        <v>44011</v>
      </c>
      <c r="N60" s="1561"/>
      <c r="O60" s="901"/>
      <c r="P60" s="901" t="s">
        <v>5016</v>
      </c>
      <c r="Q60" s="1553"/>
    </row>
    <row r="61" spans="1:17" ht="18" customHeight="1">
      <c r="A61" s="1557"/>
      <c r="B61" s="582">
        <f t="shared" si="3"/>
        <v>52</v>
      </c>
      <c r="C61" s="21" t="s">
        <v>531</v>
      </c>
      <c r="D61" s="21" t="s">
        <v>531</v>
      </c>
      <c r="E61" s="157" t="s">
        <v>5135</v>
      </c>
      <c r="F61" s="158">
        <v>1</v>
      </c>
      <c r="G61" s="1558">
        <v>310</v>
      </c>
      <c r="H61" s="299">
        <f t="shared" si="2"/>
        <v>310</v>
      </c>
      <c r="I61" s="36"/>
      <c r="J61" s="1539" t="s">
        <v>5014</v>
      </c>
      <c r="K61" s="301" t="s">
        <v>5136</v>
      </c>
      <c r="L61" s="1560"/>
      <c r="M61" s="901">
        <v>44011</v>
      </c>
      <c r="N61" s="1561"/>
      <c r="O61" s="901"/>
      <c r="P61" s="901" t="s">
        <v>5016</v>
      </c>
      <c r="Q61" s="1553"/>
    </row>
    <row r="62" spans="1:17" ht="18" customHeight="1">
      <c r="A62" s="1557"/>
      <c r="B62" s="582">
        <f t="shared" si="3"/>
        <v>53</v>
      </c>
      <c r="C62" s="21" t="s">
        <v>531</v>
      </c>
      <c r="D62" s="21" t="s">
        <v>531</v>
      </c>
      <c r="E62" s="157" t="s">
        <v>5137</v>
      </c>
      <c r="F62" s="158">
        <v>2</v>
      </c>
      <c r="G62" s="1558">
        <v>260</v>
      </c>
      <c r="H62" s="299">
        <f t="shared" si="2"/>
        <v>520</v>
      </c>
      <c r="I62" s="36"/>
      <c r="J62" s="1539" t="s">
        <v>5014</v>
      </c>
      <c r="K62" s="301" t="s">
        <v>5138</v>
      </c>
      <c r="L62" s="1560"/>
      <c r="M62" s="901">
        <v>44011</v>
      </c>
      <c r="N62" s="1561"/>
      <c r="O62" s="901"/>
      <c r="P62" s="901" t="s">
        <v>5016</v>
      </c>
      <c r="Q62" s="1553"/>
    </row>
    <row r="63" spans="1:17" ht="18" customHeight="1">
      <c r="A63" s="1557"/>
      <c r="B63" s="582">
        <f t="shared" si="3"/>
        <v>54</v>
      </c>
      <c r="C63" s="21" t="s">
        <v>531</v>
      </c>
      <c r="D63" s="21" t="s">
        <v>531</v>
      </c>
      <c r="E63" s="157" t="s">
        <v>5036</v>
      </c>
      <c r="F63" s="158">
        <v>24</v>
      </c>
      <c r="G63" s="1558">
        <v>224</v>
      </c>
      <c r="H63" s="299">
        <f t="shared" si="2"/>
        <v>5376</v>
      </c>
      <c r="I63" s="36"/>
      <c r="J63" s="30" t="s">
        <v>5037</v>
      </c>
      <c r="K63" s="301" t="s">
        <v>5139</v>
      </c>
      <c r="L63" s="1560"/>
      <c r="M63" s="901">
        <v>44011</v>
      </c>
      <c r="N63" s="1561"/>
      <c r="O63" s="901"/>
      <c r="P63" s="901" t="s">
        <v>5016</v>
      </c>
      <c r="Q63" s="1553"/>
    </row>
    <row r="64" spans="1:17" ht="18" customHeight="1">
      <c r="A64" s="1557"/>
      <c r="B64" s="582">
        <f t="shared" si="3"/>
        <v>55</v>
      </c>
      <c r="C64" s="21" t="s">
        <v>531</v>
      </c>
      <c r="D64" s="21" t="s">
        <v>531</v>
      </c>
      <c r="E64" s="157" t="s">
        <v>5042</v>
      </c>
      <c r="F64" s="158">
        <v>12</v>
      </c>
      <c r="G64" s="1558">
        <v>93</v>
      </c>
      <c r="H64" s="299">
        <f t="shared" si="2"/>
        <v>1116</v>
      </c>
      <c r="I64" s="36"/>
      <c r="J64" s="30" t="s">
        <v>1827</v>
      </c>
      <c r="K64" s="301" t="s">
        <v>5140</v>
      </c>
      <c r="L64" s="1560"/>
      <c r="M64" s="901">
        <v>44011</v>
      </c>
      <c r="N64" s="1561"/>
      <c r="O64" s="901"/>
      <c r="P64" s="901" t="s">
        <v>5016</v>
      </c>
      <c r="Q64" s="1553"/>
    </row>
    <row r="65" spans="1:17" ht="18" customHeight="1">
      <c r="A65" s="1557"/>
      <c r="B65" s="582">
        <f t="shared" si="3"/>
        <v>56</v>
      </c>
      <c r="C65" s="21" t="s">
        <v>531</v>
      </c>
      <c r="D65" s="21" t="s">
        <v>531</v>
      </c>
      <c r="E65" s="31" t="s">
        <v>5141</v>
      </c>
      <c r="F65" s="22">
        <v>5</v>
      </c>
      <c r="G65" s="168">
        <v>612</v>
      </c>
      <c r="H65" s="299">
        <f>F65*G65</f>
        <v>3060</v>
      </c>
      <c r="I65" s="308"/>
      <c r="J65" s="301" t="s">
        <v>5142</v>
      </c>
      <c r="K65" s="301" t="s">
        <v>5143</v>
      </c>
      <c r="L65" s="1560"/>
      <c r="M65" s="901">
        <v>44011</v>
      </c>
      <c r="N65" s="1561"/>
      <c r="O65" s="901"/>
      <c r="P65" s="901" t="s">
        <v>5016</v>
      </c>
      <c r="Q65" s="1553"/>
    </row>
    <row r="66" spans="1:17" ht="18" customHeight="1">
      <c r="A66" s="1557"/>
      <c r="B66" s="582">
        <f t="shared" si="3"/>
        <v>57</v>
      </c>
      <c r="C66" s="21" t="s">
        <v>531</v>
      </c>
      <c r="D66" s="21" t="s">
        <v>531</v>
      </c>
      <c r="E66" s="31" t="s">
        <v>5071</v>
      </c>
      <c r="F66" s="22">
        <v>20</v>
      </c>
      <c r="G66" s="168">
        <v>44</v>
      </c>
      <c r="H66" s="299">
        <f>F66*G66</f>
        <v>880</v>
      </c>
      <c r="I66" s="308"/>
      <c r="J66" s="301" t="s">
        <v>3449</v>
      </c>
      <c r="K66" s="301" t="s">
        <v>5144</v>
      </c>
      <c r="L66" s="1560"/>
      <c r="M66" s="901">
        <v>44011</v>
      </c>
      <c r="N66" s="1561"/>
      <c r="O66" s="901"/>
      <c r="P66" s="901" t="s">
        <v>5016</v>
      </c>
      <c r="Q66" s="1553"/>
    </row>
    <row r="67" spans="1:17" ht="18" customHeight="1">
      <c r="A67" s="1557"/>
      <c r="B67" s="582">
        <f t="shared" si="3"/>
        <v>58</v>
      </c>
      <c r="C67" s="849" t="s">
        <v>577</v>
      </c>
      <c r="D67" s="849" t="s">
        <v>577</v>
      </c>
      <c r="E67" s="31" t="s">
        <v>5145</v>
      </c>
      <c r="F67" s="22">
        <v>2</v>
      </c>
      <c r="G67" s="1568">
        <v>1280</v>
      </c>
      <c r="H67" s="299">
        <f t="shared" ref="H67:H77" si="4">F67*G67</f>
        <v>2560</v>
      </c>
      <c r="I67" s="308"/>
      <c r="J67" s="301" t="s">
        <v>5146</v>
      </c>
      <c r="K67" s="741" t="s">
        <v>5147</v>
      </c>
      <c r="L67" s="1560"/>
      <c r="M67" s="901">
        <v>44011</v>
      </c>
      <c r="N67" s="1561"/>
      <c r="O67" s="901"/>
      <c r="P67" s="901" t="s">
        <v>5016</v>
      </c>
      <c r="Q67" s="1553"/>
    </row>
    <row r="68" spans="1:17" ht="18" customHeight="1">
      <c r="A68" s="1557"/>
      <c r="B68" s="582">
        <f t="shared" si="3"/>
        <v>59</v>
      </c>
      <c r="C68" s="849" t="s">
        <v>577</v>
      </c>
      <c r="D68" s="849" t="s">
        <v>577</v>
      </c>
      <c r="E68" s="31" t="s">
        <v>5148</v>
      </c>
      <c r="F68" s="22">
        <v>1</v>
      </c>
      <c r="G68" s="1568">
        <v>1280</v>
      </c>
      <c r="H68" s="299">
        <f t="shared" si="4"/>
        <v>1280</v>
      </c>
      <c r="I68" s="308"/>
      <c r="J68" s="301" t="s">
        <v>5149</v>
      </c>
      <c r="K68" s="741" t="s">
        <v>5150</v>
      </c>
      <c r="L68" s="1560"/>
      <c r="M68" s="901">
        <v>44011</v>
      </c>
      <c r="N68" s="1561"/>
      <c r="O68" s="901"/>
      <c r="P68" s="901" t="s">
        <v>5016</v>
      </c>
      <c r="Q68" s="1553"/>
    </row>
    <row r="69" spans="1:17" ht="18" customHeight="1">
      <c r="A69" s="1557"/>
      <c r="B69" s="582">
        <f t="shared" si="3"/>
        <v>60</v>
      </c>
      <c r="C69" s="21" t="s">
        <v>531</v>
      </c>
      <c r="D69" s="21" t="s">
        <v>531</v>
      </c>
      <c r="E69" s="157" t="s">
        <v>5151</v>
      </c>
      <c r="F69" s="166">
        <v>6</v>
      </c>
      <c r="G69" s="166">
        <v>268</v>
      </c>
      <c r="H69" s="299">
        <f t="shared" si="4"/>
        <v>1608</v>
      </c>
      <c r="I69" s="167"/>
      <c r="J69" s="30" t="s">
        <v>5152</v>
      </c>
      <c r="K69" s="741" t="s">
        <v>5153</v>
      </c>
      <c r="L69" s="1560"/>
      <c r="M69" s="901">
        <v>44011</v>
      </c>
      <c r="N69" s="1561"/>
      <c r="O69" s="901"/>
      <c r="P69" s="901" t="s">
        <v>5016</v>
      </c>
      <c r="Q69" s="1553"/>
    </row>
    <row r="70" spans="1:17" ht="18" customHeight="1">
      <c r="A70" s="1557"/>
      <c r="B70" s="582">
        <f t="shared" si="3"/>
        <v>61</v>
      </c>
      <c r="C70" s="849" t="s">
        <v>577</v>
      </c>
      <c r="D70" s="849" t="s">
        <v>577</v>
      </c>
      <c r="E70" s="31" t="s">
        <v>5154</v>
      </c>
      <c r="F70" s="22">
        <v>1</v>
      </c>
      <c r="G70" s="168">
        <v>1080</v>
      </c>
      <c r="H70" s="299">
        <f t="shared" si="4"/>
        <v>1080</v>
      </c>
      <c r="I70" s="308"/>
      <c r="J70" s="301" t="s">
        <v>5155</v>
      </c>
      <c r="K70" s="741" t="s">
        <v>5156</v>
      </c>
      <c r="L70" s="1560"/>
      <c r="M70" s="901">
        <v>44011</v>
      </c>
      <c r="N70" s="1561"/>
      <c r="O70" s="901"/>
      <c r="P70" s="901" t="s">
        <v>5016</v>
      </c>
      <c r="Q70" s="1553"/>
    </row>
    <row r="71" spans="1:17" ht="18" customHeight="1">
      <c r="A71" s="1557"/>
      <c r="B71" s="582">
        <f t="shared" si="3"/>
        <v>62</v>
      </c>
      <c r="C71" s="21" t="s">
        <v>531</v>
      </c>
      <c r="D71" s="21" t="s">
        <v>531</v>
      </c>
      <c r="E71" s="157" t="s">
        <v>5157</v>
      </c>
      <c r="F71" s="158">
        <v>4</v>
      </c>
      <c r="G71" s="24">
        <v>103</v>
      </c>
      <c r="H71" s="299">
        <f>F71*G71</f>
        <v>412</v>
      </c>
      <c r="I71" s="188"/>
      <c r="J71" s="30" t="s">
        <v>5158</v>
      </c>
      <c r="K71" s="741" t="s">
        <v>5159</v>
      </c>
      <c r="L71" s="1560"/>
      <c r="M71" s="901">
        <v>44011</v>
      </c>
      <c r="N71" s="1561"/>
      <c r="O71" s="901"/>
      <c r="P71" s="901" t="s">
        <v>5016</v>
      </c>
      <c r="Q71" s="1553"/>
    </row>
    <row r="72" spans="1:17" ht="18" customHeight="1">
      <c r="A72" s="1557"/>
      <c r="B72" s="582">
        <f t="shared" si="3"/>
        <v>63</v>
      </c>
      <c r="C72" s="582" t="s">
        <v>531</v>
      </c>
      <c r="D72" s="1569" t="s">
        <v>531</v>
      </c>
      <c r="E72" s="741" t="s">
        <v>5160</v>
      </c>
      <c r="F72" s="257">
        <v>2</v>
      </c>
      <c r="G72" s="257">
        <v>2550</v>
      </c>
      <c r="H72" s="299">
        <f>F72*G72</f>
        <v>5100</v>
      </c>
      <c r="I72" s="860"/>
      <c r="J72" s="741" t="s">
        <v>5161</v>
      </c>
      <c r="K72" s="741" t="s">
        <v>5162</v>
      </c>
      <c r="L72" s="1560"/>
      <c r="M72" s="901">
        <v>44011</v>
      </c>
      <c r="N72" s="1561"/>
      <c r="O72" s="901"/>
      <c r="P72" s="901" t="s">
        <v>5016</v>
      </c>
      <c r="Q72" s="1553"/>
    </row>
    <row r="73" spans="1:17" ht="18" customHeight="1">
      <c r="A73" s="1557"/>
      <c r="B73" s="582">
        <f t="shared" si="3"/>
        <v>64</v>
      </c>
      <c r="C73" s="21" t="s">
        <v>531</v>
      </c>
      <c r="D73" s="21" t="s">
        <v>531</v>
      </c>
      <c r="E73" s="157" t="s">
        <v>2084</v>
      </c>
      <c r="F73" s="158">
        <v>20</v>
      </c>
      <c r="G73" s="24">
        <v>29</v>
      </c>
      <c r="H73" s="299">
        <f>F73*G73</f>
        <v>580</v>
      </c>
      <c r="I73" s="36"/>
      <c r="J73" s="30" t="s">
        <v>5127</v>
      </c>
      <c r="K73" s="741" t="s">
        <v>5163</v>
      </c>
      <c r="L73" s="1560"/>
      <c r="M73" s="901">
        <v>44011</v>
      </c>
      <c r="N73" s="1561"/>
      <c r="O73" s="901"/>
      <c r="P73" s="901" t="s">
        <v>5016</v>
      </c>
      <c r="Q73" s="1553"/>
    </row>
    <row r="74" spans="1:17" ht="18" customHeight="1">
      <c r="A74" s="1557"/>
      <c r="B74" s="582">
        <f t="shared" si="3"/>
        <v>65</v>
      </c>
      <c r="C74" s="21" t="s">
        <v>531</v>
      </c>
      <c r="D74" s="21" t="s">
        <v>531</v>
      </c>
      <c r="E74" s="157" t="s">
        <v>5164</v>
      </c>
      <c r="F74" s="158">
        <v>20</v>
      </c>
      <c r="G74" s="24">
        <v>34</v>
      </c>
      <c r="H74" s="299">
        <f t="shared" si="4"/>
        <v>680</v>
      </c>
      <c r="I74" s="36"/>
      <c r="J74" s="30" t="s">
        <v>5165</v>
      </c>
      <c r="K74" s="741" t="s">
        <v>5166</v>
      </c>
      <c r="L74" s="1560"/>
      <c r="M74" s="901">
        <v>44011</v>
      </c>
      <c r="N74" s="1561"/>
      <c r="O74" s="901"/>
      <c r="P74" s="901" t="s">
        <v>5016</v>
      </c>
      <c r="Q74" s="1553"/>
    </row>
    <row r="75" spans="1:17" ht="18" customHeight="1">
      <c r="A75" s="1557"/>
      <c r="B75" s="582">
        <f t="shared" si="3"/>
        <v>66</v>
      </c>
      <c r="C75" s="665" t="s">
        <v>577</v>
      </c>
      <c r="D75" s="665" t="s">
        <v>577</v>
      </c>
      <c r="E75" s="1570" t="s">
        <v>5167</v>
      </c>
      <c r="F75" s="634">
        <v>2</v>
      </c>
      <c r="G75" s="634">
        <v>690</v>
      </c>
      <c r="H75" s="299">
        <f t="shared" si="4"/>
        <v>1380</v>
      </c>
      <c r="I75" s="623"/>
      <c r="J75" s="1571" t="s">
        <v>5168</v>
      </c>
      <c r="K75" s="741" t="s">
        <v>5169</v>
      </c>
      <c r="L75" s="1560"/>
      <c r="M75" s="901">
        <v>44011</v>
      </c>
      <c r="N75" s="1561"/>
      <c r="O75" s="901"/>
      <c r="P75" s="901" t="s">
        <v>5016</v>
      </c>
      <c r="Q75" s="1553"/>
    </row>
    <row r="76" spans="1:17" ht="18" customHeight="1">
      <c r="A76" s="1557"/>
      <c r="B76" s="582">
        <f t="shared" si="3"/>
        <v>67</v>
      </c>
      <c r="C76" s="21" t="s">
        <v>531</v>
      </c>
      <c r="D76" s="21" t="s">
        <v>531</v>
      </c>
      <c r="E76" s="157" t="s">
        <v>2646</v>
      </c>
      <c r="F76" s="158">
        <v>12</v>
      </c>
      <c r="G76" s="24">
        <v>29</v>
      </c>
      <c r="H76" s="299">
        <f t="shared" si="4"/>
        <v>348</v>
      </c>
      <c r="I76" s="36"/>
      <c r="J76" s="30" t="s">
        <v>5170</v>
      </c>
      <c r="K76" s="741" t="s">
        <v>5171</v>
      </c>
      <c r="L76" s="1560"/>
      <c r="M76" s="901">
        <v>44011</v>
      </c>
      <c r="N76" s="1561"/>
      <c r="O76" s="901"/>
      <c r="P76" s="901" t="s">
        <v>5016</v>
      </c>
      <c r="Q76" s="1553"/>
    </row>
    <row r="77" spans="1:17" ht="18" customHeight="1">
      <c r="A77" s="1557"/>
      <c r="B77" s="582">
        <f t="shared" si="3"/>
        <v>68</v>
      </c>
      <c r="C77" s="665" t="s">
        <v>577</v>
      </c>
      <c r="D77" s="665" t="s">
        <v>577</v>
      </c>
      <c r="E77" s="1570" t="s">
        <v>939</v>
      </c>
      <c r="F77" s="709">
        <v>25</v>
      </c>
      <c r="G77" s="709">
        <v>11</v>
      </c>
      <c r="H77" s="299">
        <f t="shared" si="4"/>
        <v>275</v>
      </c>
      <c r="I77" s="662"/>
      <c r="J77" s="1572" t="s">
        <v>5172</v>
      </c>
      <c r="K77" s="741" t="s">
        <v>5173</v>
      </c>
      <c r="L77" s="1560"/>
      <c r="M77" s="901">
        <v>44011</v>
      </c>
      <c r="N77" s="1561"/>
      <c r="O77" s="901"/>
      <c r="P77" s="901" t="s">
        <v>5016</v>
      </c>
      <c r="Q77" s="1553"/>
    </row>
    <row r="78" spans="1:17" ht="18" customHeight="1">
      <c r="A78" s="1557"/>
      <c r="B78" s="582">
        <f t="shared" si="3"/>
        <v>69</v>
      </c>
      <c r="C78" s="621" t="s">
        <v>577</v>
      </c>
      <c r="D78" s="621" t="s">
        <v>577</v>
      </c>
      <c r="E78" s="1566" t="s">
        <v>5174</v>
      </c>
      <c r="F78" s="659">
        <v>1</v>
      </c>
      <c r="G78" s="760">
        <v>3730</v>
      </c>
      <c r="H78" s="299">
        <f>F78*G78</f>
        <v>3730</v>
      </c>
      <c r="I78" s="662"/>
      <c r="J78" s="663" t="s">
        <v>5175</v>
      </c>
      <c r="K78" s="741" t="s">
        <v>5169</v>
      </c>
      <c r="L78" s="1560"/>
      <c r="M78" s="901">
        <v>44011</v>
      </c>
      <c r="N78" s="1561"/>
      <c r="O78" s="901"/>
      <c r="P78" s="901" t="s">
        <v>5016</v>
      </c>
      <c r="Q78" s="1553"/>
    </row>
    <row r="79" spans="1:17" ht="18" customHeight="1">
      <c r="A79" s="1557"/>
      <c r="B79" s="582">
        <f t="shared" si="3"/>
        <v>70</v>
      </c>
      <c r="C79" s="21" t="s">
        <v>531</v>
      </c>
      <c r="D79" s="21" t="s">
        <v>531</v>
      </c>
      <c r="E79" s="157" t="s">
        <v>5176</v>
      </c>
      <c r="F79" s="158">
        <v>8</v>
      </c>
      <c r="G79" s="24">
        <v>29</v>
      </c>
      <c r="H79" s="299">
        <f>F79*G79</f>
        <v>232</v>
      </c>
      <c r="I79" s="36"/>
      <c r="J79" s="30" t="s">
        <v>5127</v>
      </c>
      <c r="K79" s="741" t="s">
        <v>5177</v>
      </c>
      <c r="L79" s="1560"/>
      <c r="M79" s="901">
        <v>44011</v>
      </c>
      <c r="N79" s="1561"/>
      <c r="O79" s="901"/>
      <c r="P79" s="901" t="s">
        <v>5016</v>
      </c>
      <c r="Q79" s="1553"/>
    </row>
    <row r="80" spans="1:17" ht="18" customHeight="1">
      <c r="A80" s="1557"/>
      <c r="B80" s="582">
        <f t="shared" si="3"/>
        <v>71</v>
      </c>
      <c r="C80" s="21" t="s">
        <v>531</v>
      </c>
      <c r="D80" s="21" t="s">
        <v>531</v>
      </c>
      <c r="E80" s="31" t="s">
        <v>5178</v>
      </c>
      <c r="F80" s="22">
        <v>1</v>
      </c>
      <c r="G80" s="168">
        <v>4100</v>
      </c>
      <c r="H80" s="299">
        <f t="shared" ref="H80:H86" si="5">F80*G80</f>
        <v>4100</v>
      </c>
      <c r="I80" s="308"/>
      <c r="J80" s="301" t="s">
        <v>5179</v>
      </c>
      <c r="K80" s="741" t="s">
        <v>5180</v>
      </c>
      <c r="L80" s="1560"/>
      <c r="M80" s="901">
        <v>44011</v>
      </c>
      <c r="N80" s="1561"/>
      <c r="O80" s="901"/>
      <c r="P80" s="901" t="s">
        <v>5016</v>
      </c>
      <c r="Q80" s="1553"/>
    </row>
    <row r="81" spans="1:17" ht="18" customHeight="1">
      <c r="A81" s="1557"/>
      <c r="B81" s="582">
        <f t="shared" si="3"/>
        <v>72</v>
      </c>
      <c r="C81" s="21" t="s">
        <v>531</v>
      </c>
      <c r="D81" s="21" t="s">
        <v>531</v>
      </c>
      <c r="E81" s="31" t="s">
        <v>5181</v>
      </c>
      <c r="F81" s="1573">
        <v>1</v>
      </c>
      <c r="G81" s="1574">
        <v>1900</v>
      </c>
      <c r="H81" s="299">
        <f t="shared" si="5"/>
        <v>1900</v>
      </c>
      <c r="I81" s="36"/>
      <c r="J81" s="301" t="s">
        <v>5179</v>
      </c>
      <c r="K81" s="741" t="s">
        <v>5182</v>
      </c>
      <c r="L81" s="1560"/>
      <c r="M81" s="901">
        <v>44011</v>
      </c>
      <c r="N81" s="1561"/>
      <c r="O81" s="901"/>
      <c r="P81" s="901" t="s">
        <v>5016</v>
      </c>
      <c r="Q81" s="1553"/>
    </row>
    <row r="82" spans="1:17" ht="18" customHeight="1">
      <c r="A82" s="1557"/>
      <c r="B82" s="582">
        <f t="shared" si="3"/>
        <v>73</v>
      </c>
      <c r="C82" s="21" t="s">
        <v>531</v>
      </c>
      <c r="D82" s="21" t="s">
        <v>531</v>
      </c>
      <c r="E82" s="31" t="s">
        <v>5183</v>
      </c>
      <c r="F82" s="22">
        <v>1</v>
      </c>
      <c r="G82" s="1568">
        <v>2550</v>
      </c>
      <c r="H82" s="299">
        <f t="shared" si="5"/>
        <v>2550</v>
      </c>
      <c r="I82" s="308"/>
      <c r="J82" s="301" t="s">
        <v>5179</v>
      </c>
      <c r="K82" s="741" t="s">
        <v>5184</v>
      </c>
      <c r="L82" s="1560"/>
      <c r="M82" s="901">
        <v>44011</v>
      </c>
      <c r="N82" s="1561"/>
      <c r="O82" s="901"/>
      <c r="P82" s="901" t="s">
        <v>5016</v>
      </c>
      <c r="Q82" s="1553"/>
    </row>
    <row r="83" spans="1:17" ht="18" customHeight="1">
      <c r="A83" s="1557"/>
      <c r="B83" s="582">
        <f t="shared" si="3"/>
        <v>74</v>
      </c>
      <c r="C83" s="849" t="s">
        <v>5064</v>
      </c>
      <c r="D83" s="849" t="s">
        <v>577</v>
      </c>
      <c r="E83" s="31" t="s">
        <v>5185</v>
      </c>
      <c r="F83" s="22">
        <v>1</v>
      </c>
      <c r="G83" s="1568">
        <v>9720</v>
      </c>
      <c r="H83" s="299">
        <f t="shared" si="5"/>
        <v>9720</v>
      </c>
      <c r="I83" s="308"/>
      <c r="J83" s="31" t="s">
        <v>5186</v>
      </c>
      <c r="K83" s="741" t="s">
        <v>5187</v>
      </c>
      <c r="L83" s="1560"/>
      <c r="M83" s="901">
        <v>44011</v>
      </c>
      <c r="N83" s="1561"/>
      <c r="O83" s="901"/>
      <c r="P83" s="901" t="s">
        <v>5016</v>
      </c>
      <c r="Q83" s="1553"/>
    </row>
    <row r="84" spans="1:17" ht="18" customHeight="1">
      <c r="A84" s="1557"/>
      <c r="B84" s="582">
        <f t="shared" si="3"/>
        <v>75</v>
      </c>
      <c r="C84" s="849" t="s">
        <v>5064</v>
      </c>
      <c r="D84" s="849" t="s">
        <v>577</v>
      </c>
      <c r="E84" s="31" t="s">
        <v>5188</v>
      </c>
      <c r="F84" s="22">
        <v>1</v>
      </c>
      <c r="G84" s="1568">
        <v>3070</v>
      </c>
      <c r="H84" s="299">
        <f t="shared" si="5"/>
        <v>3070</v>
      </c>
      <c r="I84" s="308"/>
      <c r="J84" s="31" t="s">
        <v>5189</v>
      </c>
      <c r="K84" s="741" t="s">
        <v>5190</v>
      </c>
      <c r="L84" s="1560"/>
      <c r="M84" s="901">
        <v>44011</v>
      </c>
      <c r="N84" s="1561"/>
      <c r="O84" s="901"/>
      <c r="P84" s="901" t="s">
        <v>5016</v>
      </c>
      <c r="Q84" s="1553"/>
    </row>
    <row r="85" spans="1:17" ht="18" customHeight="1">
      <c r="A85" s="1557"/>
      <c r="B85" s="582">
        <f t="shared" si="3"/>
        <v>76</v>
      </c>
      <c r="C85" s="849" t="s">
        <v>5064</v>
      </c>
      <c r="D85" s="849" t="s">
        <v>577</v>
      </c>
      <c r="E85" s="31" t="s">
        <v>5191</v>
      </c>
      <c r="F85" s="22">
        <v>1</v>
      </c>
      <c r="G85" s="1568">
        <v>8690</v>
      </c>
      <c r="H85" s="299">
        <f t="shared" si="5"/>
        <v>8690</v>
      </c>
      <c r="I85" s="308"/>
      <c r="J85" s="31" t="s">
        <v>5192</v>
      </c>
      <c r="K85" s="741" t="s">
        <v>5193</v>
      </c>
      <c r="L85" s="1560"/>
      <c r="M85" s="901">
        <v>44011</v>
      </c>
      <c r="N85" s="1561"/>
      <c r="O85" s="901"/>
      <c r="P85" s="901" t="s">
        <v>5016</v>
      </c>
      <c r="Q85" s="1553"/>
    </row>
    <row r="86" spans="1:17" ht="18" customHeight="1">
      <c r="A86" s="1557"/>
      <c r="B86" s="582">
        <f t="shared" si="3"/>
        <v>77</v>
      </c>
      <c r="C86" s="849" t="s">
        <v>5064</v>
      </c>
      <c r="D86" s="849" t="s">
        <v>577</v>
      </c>
      <c r="E86" s="31" t="s">
        <v>5194</v>
      </c>
      <c r="F86" s="22">
        <v>1</v>
      </c>
      <c r="G86" s="1568">
        <v>2910</v>
      </c>
      <c r="H86" s="299">
        <f t="shared" si="5"/>
        <v>2910</v>
      </c>
      <c r="I86" s="308"/>
      <c r="J86" s="301" t="s">
        <v>5195</v>
      </c>
      <c r="K86" s="741" t="s">
        <v>5196</v>
      </c>
      <c r="L86" s="1560"/>
      <c r="M86" s="901">
        <v>44011</v>
      </c>
      <c r="N86" s="1561"/>
      <c r="O86" s="901"/>
      <c r="P86" s="901" t="s">
        <v>5016</v>
      </c>
      <c r="Q86" s="1553"/>
    </row>
    <row r="87" spans="1:17" ht="18" customHeight="1">
      <c r="A87" s="1557"/>
      <c r="B87" s="582">
        <f t="shared" si="3"/>
        <v>78</v>
      </c>
      <c r="C87" s="849" t="s">
        <v>5064</v>
      </c>
      <c r="D87" s="582" t="s">
        <v>5197</v>
      </c>
      <c r="E87" s="741" t="s">
        <v>5198</v>
      </c>
      <c r="F87" s="257">
        <v>1</v>
      </c>
      <c r="G87" s="257">
        <v>7000</v>
      </c>
      <c r="H87" s="299">
        <f>F87*G87</f>
        <v>7000</v>
      </c>
      <c r="I87" s="860"/>
      <c r="J87" s="330" t="s">
        <v>5199</v>
      </c>
      <c r="K87" s="157" t="s">
        <v>5200</v>
      </c>
      <c r="L87" s="1560"/>
      <c r="M87" s="901">
        <v>44011</v>
      </c>
      <c r="N87" s="1561"/>
      <c r="O87" s="901"/>
      <c r="P87" s="901" t="s">
        <v>5016</v>
      </c>
      <c r="Q87" s="1553"/>
    </row>
    <row r="88" spans="1:17" ht="18" customHeight="1">
      <c r="A88" s="1557"/>
      <c r="B88" s="582">
        <f t="shared" si="3"/>
        <v>79</v>
      </c>
      <c r="C88" s="849" t="s">
        <v>5064</v>
      </c>
      <c r="D88" s="582" t="s">
        <v>5197</v>
      </c>
      <c r="E88" s="741" t="s">
        <v>5201</v>
      </c>
      <c r="F88" s="257">
        <v>1</v>
      </c>
      <c r="G88" s="1575">
        <v>3470</v>
      </c>
      <c r="H88" s="299">
        <f>F88*G88</f>
        <v>3470</v>
      </c>
      <c r="I88" s="860"/>
      <c r="J88" s="330" t="s">
        <v>5202</v>
      </c>
      <c r="K88" s="157" t="s">
        <v>5203</v>
      </c>
      <c r="L88" s="1560"/>
      <c r="M88" s="901">
        <v>44011</v>
      </c>
      <c r="N88" s="1561"/>
      <c r="O88" s="901"/>
      <c r="P88" s="901" t="s">
        <v>5016</v>
      </c>
      <c r="Q88" s="1553"/>
    </row>
    <row r="89" spans="1:17" ht="18" customHeight="1">
      <c r="A89" s="1557"/>
      <c r="B89" s="582"/>
      <c r="C89" s="21"/>
      <c r="D89" s="27"/>
      <c r="E89" s="157"/>
      <c r="F89" s="158"/>
      <c r="G89" s="1558"/>
      <c r="H89" s="299"/>
      <c r="I89" s="36"/>
      <c r="J89" s="30"/>
      <c r="K89" s="157"/>
      <c r="L89" s="1560"/>
      <c r="M89" s="901"/>
      <c r="N89" s="1561"/>
      <c r="O89" s="901"/>
      <c r="P89" s="901"/>
      <c r="Q89" s="1553"/>
    </row>
    <row r="90" spans="1:17" ht="18" customHeight="1">
      <c r="A90" s="1557"/>
      <c r="B90" s="582"/>
      <c r="C90" s="21"/>
      <c r="D90" s="21"/>
      <c r="E90" s="301"/>
      <c r="F90" s="236"/>
      <c r="G90" s="782"/>
      <c r="H90" s="299"/>
      <c r="I90" s="308"/>
      <c r="J90" s="301"/>
      <c r="K90" s="1576"/>
      <c r="L90" s="1576"/>
      <c r="M90" s="886"/>
      <c r="N90" s="1577"/>
      <c r="O90" s="886"/>
      <c r="P90" s="886"/>
      <c r="Q90" s="884"/>
    </row>
    <row r="91" spans="1:17" ht="18" customHeight="1">
      <c r="B91" s="257"/>
      <c r="C91" s="508"/>
      <c r="D91" s="508"/>
      <c r="E91" s="1578">
        <f>SUM(H10:H90)</f>
        <v>215884</v>
      </c>
      <c r="F91" s="22"/>
      <c r="G91" s="1568"/>
      <c r="I91" s="308"/>
      <c r="J91" s="301"/>
      <c r="K91" s="1576"/>
      <c r="L91" s="1576"/>
      <c r="M91" s="886"/>
      <c r="N91" s="1577"/>
      <c r="O91" s="886"/>
      <c r="P91" s="886"/>
      <c r="Q91" s="886"/>
    </row>
    <row r="92" spans="1:17" ht="18" customHeight="1">
      <c r="B92" s="257"/>
      <c r="C92" s="508"/>
      <c r="D92" s="849"/>
      <c r="E92" s="31"/>
      <c r="F92" s="22"/>
      <c r="G92" s="168"/>
      <c r="H92" s="299"/>
      <c r="I92" s="308"/>
      <c r="J92" s="301"/>
      <c r="K92" s="1576"/>
      <c r="L92" s="1576"/>
      <c r="M92" s="886"/>
      <c r="N92" s="1577"/>
      <c r="O92" s="886"/>
      <c r="P92" s="886"/>
      <c r="Q92" s="886"/>
    </row>
    <row r="93" spans="1:17" ht="18" customHeight="1">
      <c r="B93" s="257"/>
      <c r="C93" s="508"/>
      <c r="D93" s="508"/>
      <c r="E93" s="31"/>
      <c r="F93" s="22"/>
      <c r="G93" s="168"/>
      <c r="H93" s="299"/>
      <c r="I93" s="308"/>
      <c r="J93" s="301"/>
      <c r="K93" s="1576"/>
      <c r="L93" s="1576"/>
      <c r="M93" s="886"/>
      <c r="N93" s="1577"/>
      <c r="O93" s="886"/>
      <c r="P93" s="886"/>
      <c r="Q93" s="886"/>
    </row>
    <row r="94" spans="1:17" ht="18" customHeight="1">
      <c r="B94" s="257"/>
      <c r="C94" s="508"/>
      <c r="D94" s="508"/>
      <c r="E94" s="31"/>
      <c r="F94" s="22"/>
      <c r="G94" s="168"/>
      <c r="H94" s="299"/>
      <c r="I94" s="308"/>
      <c r="J94" s="301"/>
      <c r="K94" s="1576"/>
      <c r="L94" s="1576"/>
      <c r="M94" s="886"/>
      <c r="N94" s="1577"/>
      <c r="O94" s="886"/>
      <c r="P94" s="886"/>
      <c r="Q94" s="886"/>
    </row>
    <row r="95" spans="1:17" ht="18" customHeight="1">
      <c r="B95" s="1579" t="s">
        <v>5204</v>
      </c>
      <c r="C95" s="1580"/>
      <c r="D95" s="1580"/>
      <c r="E95" s="1581"/>
      <c r="F95" s="22"/>
      <c r="G95" s="168"/>
      <c r="H95" s="299"/>
      <c r="I95" s="308"/>
      <c r="J95" s="301"/>
      <c r="K95" s="1576"/>
      <c r="L95" s="1576"/>
      <c r="M95" s="886"/>
      <c r="N95" s="1577"/>
      <c r="O95" s="886"/>
      <c r="P95" s="886"/>
      <c r="Q95" s="886"/>
    </row>
    <row r="96" spans="1:17" ht="18" customHeight="1">
      <c r="B96" s="582">
        <f>+B88+1</f>
        <v>80</v>
      </c>
      <c r="C96" s="21" t="s">
        <v>531</v>
      </c>
      <c r="D96" s="21" t="s">
        <v>531</v>
      </c>
      <c r="E96" s="1582" t="s">
        <v>5205</v>
      </c>
      <c r="F96" s="22">
        <v>1</v>
      </c>
      <c r="G96" s="168">
        <v>6400</v>
      </c>
      <c r="H96" s="299">
        <f t="shared" ref="H96:H112" si="6">F96*G96</f>
        <v>6400</v>
      </c>
      <c r="I96" s="308"/>
      <c r="J96" s="301" t="s">
        <v>5206</v>
      </c>
      <c r="K96" s="301" t="s">
        <v>5207</v>
      </c>
      <c r="L96" s="1576"/>
      <c r="M96" s="886">
        <v>44011</v>
      </c>
      <c r="N96" s="1577"/>
      <c r="O96" s="886"/>
      <c r="P96" s="901" t="s">
        <v>5016</v>
      </c>
      <c r="Q96" s="886"/>
    </row>
    <row r="97" spans="2:17" ht="18" customHeight="1">
      <c r="B97" s="582">
        <f t="shared" ref="B97:B112" si="7">+B96+1</f>
        <v>81</v>
      </c>
      <c r="C97" s="21" t="s">
        <v>531</v>
      </c>
      <c r="D97" s="21" t="s">
        <v>531</v>
      </c>
      <c r="E97" s="1582" t="s">
        <v>5208</v>
      </c>
      <c r="F97" s="22">
        <v>1</v>
      </c>
      <c r="G97" s="168">
        <v>2420</v>
      </c>
      <c r="H97" s="299">
        <f t="shared" si="6"/>
        <v>2420</v>
      </c>
      <c r="I97" s="308"/>
      <c r="J97" s="301" t="s">
        <v>5209</v>
      </c>
      <c r="K97" s="301" t="s">
        <v>5210</v>
      </c>
      <c r="L97" s="1576"/>
      <c r="M97" s="886">
        <v>44011</v>
      </c>
      <c r="N97" s="1577"/>
      <c r="O97" s="886"/>
      <c r="P97" s="901" t="s">
        <v>5016</v>
      </c>
      <c r="Q97" s="886"/>
    </row>
    <row r="98" spans="2:17" ht="18" customHeight="1">
      <c r="B98" s="582">
        <f t="shared" si="7"/>
        <v>82</v>
      </c>
      <c r="C98" s="21" t="s">
        <v>531</v>
      </c>
      <c r="D98" s="21" t="s">
        <v>531</v>
      </c>
      <c r="E98" s="1582" t="s">
        <v>5211</v>
      </c>
      <c r="F98" s="22">
        <v>2</v>
      </c>
      <c r="G98" s="168">
        <v>3360</v>
      </c>
      <c r="H98" s="299">
        <f t="shared" si="6"/>
        <v>6720</v>
      </c>
      <c r="I98" s="308"/>
      <c r="J98" s="301" t="s">
        <v>5206</v>
      </c>
      <c r="K98" s="301" t="s">
        <v>5212</v>
      </c>
      <c r="L98" s="1576"/>
      <c r="M98" s="886">
        <v>44011</v>
      </c>
      <c r="N98" s="1577"/>
      <c r="O98" s="886"/>
      <c r="P98" s="901" t="s">
        <v>5016</v>
      </c>
      <c r="Q98" s="886"/>
    </row>
    <row r="99" spans="2:17" ht="18" customHeight="1">
      <c r="B99" s="582">
        <f t="shared" si="7"/>
        <v>83</v>
      </c>
      <c r="C99" s="21" t="s">
        <v>531</v>
      </c>
      <c r="D99" s="21" t="s">
        <v>531</v>
      </c>
      <c r="E99" s="1582" t="s">
        <v>5213</v>
      </c>
      <c r="F99" s="22">
        <v>1</v>
      </c>
      <c r="G99" s="168">
        <v>1510</v>
      </c>
      <c r="H99" s="299">
        <f t="shared" si="6"/>
        <v>1510</v>
      </c>
      <c r="I99" s="308"/>
      <c r="J99" s="301" t="s">
        <v>5214</v>
      </c>
      <c r="K99" s="301" t="s">
        <v>5215</v>
      </c>
      <c r="L99" s="1576"/>
      <c r="M99" s="886">
        <v>44011</v>
      </c>
      <c r="N99" s="1577"/>
      <c r="O99" s="886"/>
      <c r="P99" s="901" t="s">
        <v>5016</v>
      </c>
      <c r="Q99" s="886"/>
    </row>
    <row r="100" spans="2:17" ht="18" customHeight="1">
      <c r="B100" s="582">
        <f t="shared" si="7"/>
        <v>84</v>
      </c>
      <c r="C100" s="21" t="s">
        <v>531</v>
      </c>
      <c r="D100" s="21" t="s">
        <v>531</v>
      </c>
      <c r="E100" s="1582" t="s">
        <v>5216</v>
      </c>
      <c r="F100" s="22">
        <v>1</v>
      </c>
      <c r="G100" s="168">
        <v>4020</v>
      </c>
      <c r="H100" s="299">
        <f t="shared" si="6"/>
        <v>4020</v>
      </c>
      <c r="I100" s="308"/>
      <c r="J100" s="301" t="s">
        <v>5214</v>
      </c>
      <c r="K100" s="301" t="s">
        <v>5217</v>
      </c>
      <c r="L100" s="1576"/>
      <c r="M100" s="886">
        <v>44011</v>
      </c>
      <c r="N100" s="1577"/>
      <c r="O100" s="886"/>
      <c r="P100" s="901" t="s">
        <v>5016</v>
      </c>
      <c r="Q100" s="886"/>
    </row>
    <row r="101" spans="2:17" ht="18" customHeight="1">
      <c r="B101" s="582">
        <f t="shared" si="7"/>
        <v>85</v>
      </c>
      <c r="C101" s="21" t="s">
        <v>531</v>
      </c>
      <c r="D101" s="21" t="s">
        <v>531</v>
      </c>
      <c r="E101" s="1582" t="s">
        <v>5218</v>
      </c>
      <c r="F101" s="22">
        <v>8</v>
      </c>
      <c r="G101" s="168">
        <v>5760</v>
      </c>
      <c r="H101" s="299">
        <f t="shared" si="6"/>
        <v>46080</v>
      </c>
      <c r="I101" s="308"/>
      <c r="J101" s="301" t="s">
        <v>5206</v>
      </c>
      <c r="K101" s="301" t="s">
        <v>5219</v>
      </c>
      <c r="L101" s="1576"/>
      <c r="M101" s="886">
        <v>44011</v>
      </c>
      <c r="N101" s="1577"/>
      <c r="O101" s="886"/>
      <c r="P101" s="901" t="s">
        <v>5016</v>
      </c>
      <c r="Q101" s="886"/>
    </row>
    <row r="102" spans="2:17" ht="18" customHeight="1">
      <c r="B102" s="582">
        <f t="shared" si="7"/>
        <v>86</v>
      </c>
      <c r="C102" s="21" t="s">
        <v>531</v>
      </c>
      <c r="D102" s="21" t="s">
        <v>531</v>
      </c>
      <c r="E102" s="1582" t="s">
        <v>5220</v>
      </c>
      <c r="F102" s="22">
        <v>2</v>
      </c>
      <c r="G102" s="168">
        <v>6400</v>
      </c>
      <c r="H102" s="299">
        <f t="shared" si="6"/>
        <v>12800</v>
      </c>
      <c r="I102" s="308"/>
      <c r="J102" s="301" t="s">
        <v>5214</v>
      </c>
      <c r="K102" s="301" t="s">
        <v>5221</v>
      </c>
      <c r="L102" s="1576"/>
      <c r="M102" s="886">
        <v>44011</v>
      </c>
      <c r="N102" s="1577"/>
      <c r="O102" s="886"/>
      <c r="P102" s="901" t="s">
        <v>5016</v>
      </c>
      <c r="Q102" s="886"/>
    </row>
    <row r="103" spans="2:17" ht="18" customHeight="1">
      <c r="B103" s="582">
        <f t="shared" si="7"/>
        <v>87</v>
      </c>
      <c r="C103" s="21" t="s">
        <v>531</v>
      </c>
      <c r="D103" s="21" t="s">
        <v>531</v>
      </c>
      <c r="E103" s="1582" t="s">
        <v>5222</v>
      </c>
      <c r="F103" s="22">
        <v>2</v>
      </c>
      <c r="G103" s="168">
        <v>2100</v>
      </c>
      <c r="H103" s="299">
        <f t="shared" si="6"/>
        <v>4200</v>
      </c>
      <c r="I103" s="308"/>
      <c r="J103" s="301" t="s">
        <v>5214</v>
      </c>
      <c r="K103" s="301" t="s">
        <v>5221</v>
      </c>
      <c r="L103" s="1576"/>
      <c r="M103" s="886">
        <v>44011</v>
      </c>
      <c r="N103" s="1577"/>
      <c r="O103" s="886"/>
      <c r="P103" s="901" t="s">
        <v>5016</v>
      </c>
      <c r="Q103" s="886"/>
    </row>
    <row r="104" spans="2:17" ht="18" customHeight="1">
      <c r="B104" s="582">
        <f t="shared" si="7"/>
        <v>88</v>
      </c>
      <c r="C104" s="21" t="s">
        <v>531</v>
      </c>
      <c r="D104" s="21" t="s">
        <v>531</v>
      </c>
      <c r="E104" s="1582" t="s">
        <v>5223</v>
      </c>
      <c r="F104" s="22">
        <v>3</v>
      </c>
      <c r="G104" s="168">
        <v>3440</v>
      </c>
      <c r="H104" s="299">
        <f t="shared" si="6"/>
        <v>10320</v>
      </c>
      <c r="I104" s="308"/>
      <c r="J104" s="301" t="s">
        <v>5214</v>
      </c>
      <c r="K104" s="301" t="s">
        <v>5224</v>
      </c>
      <c r="L104" s="1576"/>
      <c r="M104" s="886">
        <v>44011</v>
      </c>
      <c r="N104" s="1577"/>
      <c r="O104" s="886"/>
      <c r="P104" s="901" t="s">
        <v>5016</v>
      </c>
      <c r="Q104" s="886"/>
    </row>
    <row r="105" spans="2:17" ht="18" customHeight="1">
      <c r="B105" s="582">
        <f t="shared" si="7"/>
        <v>89</v>
      </c>
      <c r="C105" s="21" t="s">
        <v>531</v>
      </c>
      <c r="D105" s="21" t="s">
        <v>531</v>
      </c>
      <c r="E105" s="1582" t="s">
        <v>5225</v>
      </c>
      <c r="F105" s="22">
        <v>1</v>
      </c>
      <c r="G105" s="168">
        <v>2370</v>
      </c>
      <c r="H105" s="299">
        <f t="shared" si="6"/>
        <v>2370</v>
      </c>
      <c r="I105" s="308"/>
      <c r="J105" s="301" t="s">
        <v>5214</v>
      </c>
      <c r="K105" s="301" t="s">
        <v>5226</v>
      </c>
      <c r="L105" s="1576"/>
      <c r="M105" s="886">
        <v>44011</v>
      </c>
      <c r="N105" s="1577"/>
      <c r="O105" s="886"/>
      <c r="P105" s="901" t="s">
        <v>5016</v>
      </c>
      <c r="Q105" s="886"/>
    </row>
    <row r="106" spans="2:17" ht="18" customHeight="1">
      <c r="B106" s="582">
        <f t="shared" si="7"/>
        <v>90</v>
      </c>
      <c r="C106" s="21" t="s">
        <v>531</v>
      </c>
      <c r="D106" s="21" t="s">
        <v>531</v>
      </c>
      <c r="E106" s="1582" t="s">
        <v>5227</v>
      </c>
      <c r="F106" s="22">
        <v>1</v>
      </c>
      <c r="G106" s="168">
        <v>3440</v>
      </c>
      <c r="H106" s="299">
        <f t="shared" si="6"/>
        <v>3440</v>
      </c>
      <c r="I106" s="308"/>
      <c r="J106" s="301" t="s">
        <v>5214</v>
      </c>
      <c r="K106" s="301" t="s">
        <v>5228</v>
      </c>
      <c r="L106" s="1576"/>
      <c r="M106" s="886">
        <v>44011</v>
      </c>
      <c r="N106" s="1577"/>
      <c r="O106" s="886"/>
      <c r="P106" s="901" t="s">
        <v>5016</v>
      </c>
      <c r="Q106" s="886"/>
    </row>
    <row r="107" spans="2:17" ht="18" customHeight="1">
      <c r="B107" s="582">
        <f t="shared" si="7"/>
        <v>91</v>
      </c>
      <c r="C107" s="21" t="s">
        <v>531</v>
      </c>
      <c r="D107" s="21" t="s">
        <v>531</v>
      </c>
      <c r="E107" s="1582" t="s">
        <v>5229</v>
      </c>
      <c r="F107" s="22">
        <v>1</v>
      </c>
      <c r="G107" s="168">
        <v>1700</v>
      </c>
      <c r="H107" s="299">
        <f t="shared" si="6"/>
        <v>1700</v>
      </c>
      <c r="I107" s="308"/>
      <c r="J107" s="301" t="s">
        <v>5214</v>
      </c>
      <c r="K107" s="301" t="s">
        <v>5230</v>
      </c>
      <c r="L107" s="1576"/>
      <c r="M107" s="886">
        <v>44011</v>
      </c>
      <c r="N107" s="1577"/>
      <c r="O107" s="886"/>
      <c r="P107" s="901" t="s">
        <v>5016</v>
      </c>
      <c r="Q107" s="886"/>
    </row>
    <row r="108" spans="2:17" ht="18" customHeight="1">
      <c r="B108" s="582">
        <f t="shared" si="7"/>
        <v>92</v>
      </c>
      <c r="C108" s="21" t="s">
        <v>531</v>
      </c>
      <c r="D108" s="21" t="s">
        <v>531</v>
      </c>
      <c r="E108" s="1582" t="s">
        <v>5231</v>
      </c>
      <c r="F108" s="22">
        <v>1</v>
      </c>
      <c r="G108" s="168">
        <v>1100</v>
      </c>
      <c r="H108" s="299">
        <f t="shared" si="6"/>
        <v>1100</v>
      </c>
      <c r="I108" s="308"/>
      <c r="J108" s="301" t="s">
        <v>5214</v>
      </c>
      <c r="K108" s="301" t="s">
        <v>5232</v>
      </c>
      <c r="L108" s="1576"/>
      <c r="M108" s="886">
        <v>44011</v>
      </c>
      <c r="N108" s="1577"/>
      <c r="O108" s="886"/>
      <c r="P108" s="901" t="s">
        <v>5016</v>
      </c>
      <c r="Q108" s="886"/>
    </row>
    <row r="109" spans="2:17" ht="18" customHeight="1">
      <c r="B109" s="582">
        <f t="shared" si="7"/>
        <v>93</v>
      </c>
      <c r="C109" s="21" t="s">
        <v>531</v>
      </c>
      <c r="D109" s="21" t="s">
        <v>531</v>
      </c>
      <c r="E109" s="1582" t="s">
        <v>5233</v>
      </c>
      <c r="F109" s="22">
        <v>2</v>
      </c>
      <c r="G109" s="168">
        <v>880</v>
      </c>
      <c r="H109" s="299">
        <f t="shared" si="6"/>
        <v>1760</v>
      </c>
      <c r="I109" s="308"/>
      <c r="J109" s="301" t="s">
        <v>5234</v>
      </c>
      <c r="K109" s="301" t="s">
        <v>5235</v>
      </c>
      <c r="L109" s="1576"/>
      <c r="M109" s="886">
        <v>44011</v>
      </c>
      <c r="N109" s="1577"/>
      <c r="O109" s="886"/>
      <c r="P109" s="901" t="s">
        <v>5016</v>
      </c>
      <c r="Q109" s="886"/>
    </row>
    <row r="110" spans="2:17" ht="18" customHeight="1">
      <c r="B110" s="582">
        <f t="shared" si="7"/>
        <v>94</v>
      </c>
      <c r="C110" s="21" t="s">
        <v>531</v>
      </c>
      <c r="D110" s="21" t="s">
        <v>531</v>
      </c>
      <c r="E110" s="1582" t="s">
        <v>5236</v>
      </c>
      <c r="F110" s="22">
        <v>4</v>
      </c>
      <c r="G110" s="168">
        <v>540</v>
      </c>
      <c r="H110" s="299">
        <f t="shared" si="6"/>
        <v>2160</v>
      </c>
      <c r="I110" s="308"/>
      <c r="J110" s="301" t="s">
        <v>5234</v>
      </c>
      <c r="K110" s="301" t="s">
        <v>5235</v>
      </c>
      <c r="L110" s="1576"/>
      <c r="M110" s="886">
        <v>44011</v>
      </c>
      <c r="N110" s="1577"/>
      <c r="O110" s="886"/>
      <c r="P110" s="901" t="s">
        <v>5016</v>
      </c>
      <c r="Q110" s="886"/>
    </row>
    <row r="111" spans="2:17" ht="18" customHeight="1">
      <c r="B111" s="582">
        <f t="shared" si="7"/>
        <v>95</v>
      </c>
      <c r="C111" s="21" t="s">
        <v>531</v>
      </c>
      <c r="D111" s="21" t="s">
        <v>531</v>
      </c>
      <c r="E111" s="1582" t="s">
        <v>5237</v>
      </c>
      <c r="F111" s="22">
        <v>4</v>
      </c>
      <c r="G111" s="168">
        <v>440</v>
      </c>
      <c r="H111" s="299">
        <f t="shared" si="6"/>
        <v>1760</v>
      </c>
      <c r="I111" s="308"/>
      <c r="J111" s="301" t="s">
        <v>5234</v>
      </c>
      <c r="K111" s="301" t="s">
        <v>5235</v>
      </c>
      <c r="L111" s="1576"/>
      <c r="M111" s="886">
        <v>44011</v>
      </c>
      <c r="N111" s="1577"/>
      <c r="O111" s="886"/>
      <c r="P111" s="901" t="s">
        <v>5016</v>
      </c>
      <c r="Q111" s="886"/>
    </row>
    <row r="112" spans="2:17" ht="18" customHeight="1">
      <c r="B112" s="582">
        <f t="shared" si="7"/>
        <v>96</v>
      </c>
      <c r="C112" s="208" t="s">
        <v>531</v>
      </c>
      <c r="D112" s="208" t="s">
        <v>531</v>
      </c>
      <c r="E112" s="1084" t="s">
        <v>5238</v>
      </c>
      <c r="F112" s="858">
        <v>2</v>
      </c>
      <c r="G112" s="1098">
        <v>1348</v>
      </c>
      <c r="H112" s="36">
        <f t="shared" si="6"/>
        <v>2696</v>
      </c>
      <c r="I112" s="167"/>
      <c r="J112" s="211" t="s">
        <v>5239</v>
      </c>
      <c r="K112" s="301" t="s">
        <v>5240</v>
      </c>
      <c r="L112" s="1576"/>
      <c r="M112" s="886">
        <v>44011</v>
      </c>
      <c r="N112" s="1577"/>
      <c r="O112" s="886"/>
      <c r="P112" s="901" t="s">
        <v>5016</v>
      </c>
      <c r="Q112" s="886"/>
    </row>
    <row r="113" spans="1:17" ht="18" customHeight="1">
      <c r="B113" s="1583"/>
      <c r="C113" s="21"/>
      <c r="D113" s="21"/>
      <c r="E113" s="1582"/>
      <c r="F113" s="22"/>
      <c r="G113" s="168"/>
      <c r="H113" s="299"/>
      <c r="I113" s="308"/>
      <c r="J113" s="301"/>
      <c r="K113" s="1576"/>
      <c r="L113" s="1576"/>
      <c r="M113" s="886"/>
      <c r="N113" s="1577"/>
      <c r="O113" s="886"/>
      <c r="P113" s="886"/>
      <c r="Q113" s="886"/>
    </row>
    <row r="114" spans="1:17" ht="18" customHeight="1">
      <c r="A114" s="1557"/>
      <c r="B114" s="582"/>
      <c r="C114" s="508"/>
      <c r="D114" s="508"/>
      <c r="E114" s="301"/>
      <c r="F114" s="782"/>
      <c r="G114" s="782"/>
      <c r="H114" s="299"/>
      <c r="I114" s="308"/>
      <c r="J114" s="301"/>
      <c r="K114" s="1576" t="s">
        <v>5241</v>
      </c>
      <c r="L114" s="1576"/>
      <c r="M114" s="901"/>
      <c r="N114" s="1577"/>
      <c r="O114" s="901"/>
      <c r="P114" s="886"/>
      <c r="Q114" s="1553"/>
    </row>
    <row r="115" spans="1:17" ht="18" customHeight="1">
      <c r="B115" s="257"/>
      <c r="C115" s="508"/>
      <c r="D115" s="508"/>
      <c r="E115" s="1578">
        <f>SUM(H96:H114)</f>
        <v>111456</v>
      </c>
      <c r="F115" s="782"/>
      <c r="G115" s="782"/>
      <c r="H115" s="1224"/>
      <c r="I115" s="308"/>
      <c r="J115" s="301"/>
      <c r="K115" s="1576"/>
      <c r="L115" s="1576"/>
      <c r="M115" s="886"/>
      <c r="N115" s="1577"/>
      <c r="O115" s="886"/>
      <c r="P115" s="886"/>
      <c r="Q115" s="886"/>
    </row>
    <row r="116" spans="1:17" ht="18" customHeight="1">
      <c r="B116" s="1221"/>
      <c r="C116" s="1399"/>
      <c r="D116" s="1399"/>
      <c r="E116" s="1584"/>
      <c r="F116" s="1585"/>
      <c r="G116" s="1585"/>
      <c r="I116" s="308"/>
      <c r="J116" s="301"/>
      <c r="K116" s="1576"/>
      <c r="L116" s="1576"/>
      <c r="M116" s="886"/>
      <c r="N116" s="1577"/>
      <c r="O116" s="886"/>
      <c r="P116" s="886"/>
      <c r="Q116" s="886"/>
    </row>
    <row r="117" spans="1:17" ht="18" customHeight="1">
      <c r="B117" s="257"/>
      <c r="C117" s="508"/>
      <c r="D117" s="508"/>
      <c r="E117" s="1586"/>
      <c r="F117" s="782"/>
      <c r="G117" s="782"/>
      <c r="H117" s="1224"/>
      <c r="I117" s="308"/>
      <c r="J117" s="301"/>
      <c r="K117" s="1576"/>
      <c r="L117" s="1576"/>
      <c r="M117" s="886"/>
      <c r="N117" s="1577"/>
      <c r="O117" s="886"/>
      <c r="P117" s="886"/>
      <c r="Q117" s="886"/>
    </row>
    <row r="118" spans="1:17" ht="18" customHeight="1">
      <c r="B118" s="257"/>
      <c r="C118" s="508"/>
      <c r="D118" s="508"/>
      <c r="E118" s="1586"/>
      <c r="F118" s="782"/>
      <c r="G118" s="782"/>
      <c r="H118" s="1224"/>
      <c r="I118" s="308"/>
      <c r="J118" s="301"/>
      <c r="K118" s="1576"/>
      <c r="L118" s="1576"/>
      <c r="M118" s="886"/>
      <c r="N118" s="1577"/>
      <c r="O118" s="886"/>
      <c r="P118" s="886"/>
      <c r="Q118" s="886"/>
    </row>
    <row r="119" spans="1:17" ht="18" customHeight="1">
      <c r="B119" s="1587" t="s">
        <v>5242</v>
      </c>
      <c r="C119" s="1587"/>
      <c r="D119" s="1587"/>
      <c r="E119" s="1587"/>
      <c r="F119" s="22"/>
      <c r="G119" s="22"/>
      <c r="H119" s="299"/>
      <c r="I119" s="308"/>
      <c r="J119" s="301"/>
      <c r="K119" s="1576"/>
      <c r="L119" s="1576"/>
      <c r="M119" s="886"/>
      <c r="N119" s="1577"/>
      <c r="O119" s="901"/>
      <c r="P119" s="886"/>
      <c r="Q119" s="884"/>
    </row>
    <row r="120" spans="1:17" ht="18" customHeight="1">
      <c r="A120" s="1557"/>
      <c r="B120" s="582">
        <f>+B112+1</f>
        <v>97</v>
      </c>
      <c r="C120" s="665" t="s">
        <v>577</v>
      </c>
      <c r="D120" s="665" t="s">
        <v>577</v>
      </c>
      <c r="E120" s="1570" t="s">
        <v>5243</v>
      </c>
      <c r="F120" s="709">
        <v>1</v>
      </c>
      <c r="G120" s="709">
        <v>1950</v>
      </c>
      <c r="H120" s="1567">
        <f t="shared" ref="H120:H131" si="8">F120*G120</f>
        <v>1950</v>
      </c>
      <c r="I120" s="623"/>
      <c r="J120" s="1571" t="s">
        <v>5244</v>
      </c>
      <c r="K120" s="1576"/>
      <c r="L120" s="1576"/>
      <c r="M120" s="886">
        <v>44011</v>
      </c>
      <c r="N120" s="1577"/>
      <c r="O120" s="901"/>
      <c r="P120" s="901" t="s">
        <v>5016</v>
      </c>
      <c r="Q120" s="1553"/>
    </row>
    <row r="121" spans="1:17" ht="18" customHeight="1">
      <c r="A121" s="1557"/>
      <c r="B121" s="582">
        <f t="shared" ref="B121:B133" si="9">+B120+1</f>
        <v>98</v>
      </c>
      <c r="C121" s="621" t="s">
        <v>577</v>
      </c>
      <c r="D121" s="621" t="s">
        <v>577</v>
      </c>
      <c r="E121" s="636" t="s">
        <v>5245</v>
      </c>
      <c r="F121" s="634">
        <v>1</v>
      </c>
      <c r="G121" s="634">
        <v>2500</v>
      </c>
      <c r="H121" s="299">
        <f t="shared" si="8"/>
        <v>2500</v>
      </c>
      <c r="I121" s="623"/>
      <c r="J121" s="1571" t="s">
        <v>5246</v>
      </c>
      <c r="K121" s="1576"/>
      <c r="L121" s="1576"/>
      <c r="M121" s="886">
        <v>44011</v>
      </c>
      <c r="N121" s="1577"/>
      <c r="O121" s="901"/>
      <c r="P121" s="901" t="s">
        <v>5016</v>
      </c>
      <c r="Q121" s="1553"/>
    </row>
    <row r="122" spans="1:17" ht="18" customHeight="1">
      <c r="A122" s="1557"/>
      <c r="B122" s="582">
        <f t="shared" si="9"/>
        <v>99</v>
      </c>
      <c r="C122" s="621" t="s">
        <v>577</v>
      </c>
      <c r="D122" s="621" t="s">
        <v>577</v>
      </c>
      <c r="E122" s="636" t="s">
        <v>5247</v>
      </c>
      <c r="F122" s="634">
        <v>1</v>
      </c>
      <c r="G122" s="634">
        <v>10870</v>
      </c>
      <c r="H122" s="299">
        <f t="shared" si="8"/>
        <v>10870</v>
      </c>
      <c r="I122" s="623"/>
      <c r="J122" s="1571" t="s">
        <v>5248</v>
      </c>
      <c r="K122" s="1576"/>
      <c r="L122" s="1576"/>
      <c r="M122" s="886">
        <v>44011</v>
      </c>
      <c r="N122" s="1577"/>
      <c r="O122" s="901"/>
      <c r="P122" s="901" t="s">
        <v>5016</v>
      </c>
      <c r="Q122" s="1553"/>
    </row>
    <row r="123" spans="1:17" ht="18" customHeight="1">
      <c r="A123" s="1557"/>
      <c r="B123" s="582">
        <f t="shared" si="9"/>
        <v>100</v>
      </c>
      <c r="C123" s="21" t="s">
        <v>531</v>
      </c>
      <c r="D123" s="21" t="s">
        <v>531</v>
      </c>
      <c r="E123" s="157" t="s">
        <v>2084</v>
      </c>
      <c r="F123" s="158">
        <v>5</v>
      </c>
      <c r="G123" s="24">
        <v>29</v>
      </c>
      <c r="H123" s="299">
        <f t="shared" si="8"/>
        <v>145</v>
      </c>
      <c r="I123" s="36"/>
      <c r="J123" s="30" t="s">
        <v>5249</v>
      </c>
      <c r="K123" s="1576"/>
      <c r="L123" s="1576"/>
      <c r="M123" s="886">
        <v>44011</v>
      </c>
      <c r="N123" s="1577"/>
      <c r="O123" s="901"/>
      <c r="P123" s="901" t="s">
        <v>5016</v>
      </c>
      <c r="Q123" s="1553"/>
    </row>
    <row r="124" spans="1:17" ht="18" customHeight="1">
      <c r="A124" s="1557"/>
      <c r="B124" s="582">
        <f t="shared" si="9"/>
        <v>101</v>
      </c>
      <c r="C124" s="582" t="s">
        <v>577</v>
      </c>
      <c r="D124" s="1569" t="s">
        <v>577</v>
      </c>
      <c r="E124" s="41" t="s">
        <v>5071</v>
      </c>
      <c r="F124" s="236">
        <v>5</v>
      </c>
      <c r="G124" s="257">
        <v>44</v>
      </c>
      <c r="H124" s="299">
        <f t="shared" si="8"/>
        <v>220</v>
      </c>
      <c r="I124" s="300"/>
      <c r="J124" s="1563" t="s">
        <v>5250</v>
      </c>
      <c r="K124" s="1576"/>
      <c r="L124" s="1576"/>
      <c r="M124" s="886">
        <v>44011</v>
      </c>
      <c r="N124" s="1577"/>
      <c r="O124" s="901"/>
      <c r="P124" s="901" t="s">
        <v>5016</v>
      </c>
      <c r="Q124" s="1553"/>
    </row>
    <row r="125" spans="1:17" ht="18" customHeight="1">
      <c r="A125" s="1557"/>
      <c r="B125" s="582">
        <f t="shared" si="9"/>
        <v>102</v>
      </c>
      <c r="C125" s="137" t="s">
        <v>531</v>
      </c>
      <c r="D125" s="137" t="s">
        <v>531</v>
      </c>
      <c r="E125" s="142" t="s">
        <v>917</v>
      </c>
      <c r="F125" s="128"/>
      <c r="G125" s="788">
        <v>403</v>
      </c>
      <c r="H125" s="1588">
        <f t="shared" si="8"/>
        <v>0</v>
      </c>
      <c r="I125" s="532"/>
      <c r="J125" s="427" t="s">
        <v>5251</v>
      </c>
      <c r="K125" s="1589" t="s">
        <v>5252</v>
      </c>
      <c r="L125" s="1576"/>
      <c r="M125" s="886"/>
      <c r="N125" s="1577"/>
      <c r="O125" s="886"/>
      <c r="P125" s="886"/>
      <c r="Q125" s="886"/>
    </row>
    <row r="126" spans="1:17" ht="18" customHeight="1">
      <c r="A126" s="1557"/>
      <c r="B126" s="582">
        <f t="shared" si="9"/>
        <v>103</v>
      </c>
      <c r="C126" s="137" t="s">
        <v>531</v>
      </c>
      <c r="D126" s="137" t="s">
        <v>531</v>
      </c>
      <c r="E126" s="426" t="s">
        <v>5253</v>
      </c>
      <c r="F126" s="128"/>
      <c r="G126" s="140">
        <v>460</v>
      </c>
      <c r="H126" s="1588">
        <f t="shared" si="8"/>
        <v>0</v>
      </c>
      <c r="I126" s="133"/>
      <c r="J126" s="427" t="s">
        <v>5254</v>
      </c>
      <c r="K126" s="1589" t="s">
        <v>5252</v>
      </c>
      <c r="L126" s="1576"/>
      <c r="M126" s="886"/>
      <c r="N126" s="1577"/>
      <c r="O126" s="886"/>
      <c r="P126" s="886"/>
      <c r="Q126" s="886"/>
    </row>
    <row r="127" spans="1:17" ht="18" customHeight="1">
      <c r="A127" s="1557"/>
      <c r="B127" s="582">
        <f t="shared" si="9"/>
        <v>104</v>
      </c>
      <c r="C127" s="21" t="s">
        <v>531</v>
      </c>
      <c r="D127" s="21" t="s">
        <v>531</v>
      </c>
      <c r="E127" s="814" t="s">
        <v>5255</v>
      </c>
      <c r="F127" s="22">
        <v>1</v>
      </c>
      <c r="G127" s="24">
        <v>7060</v>
      </c>
      <c r="H127" s="299">
        <f t="shared" si="8"/>
        <v>7060</v>
      </c>
      <c r="I127" s="167"/>
      <c r="J127" s="30" t="s">
        <v>920</v>
      </c>
      <c r="K127" s="1576"/>
      <c r="L127" s="1576"/>
      <c r="M127" s="886">
        <v>44011</v>
      </c>
      <c r="N127" s="1577"/>
      <c r="O127" s="886"/>
      <c r="P127" s="901" t="s">
        <v>5016</v>
      </c>
      <c r="Q127" s="1553"/>
    </row>
    <row r="128" spans="1:17" ht="18" customHeight="1">
      <c r="A128" s="1557"/>
      <c r="B128" s="582">
        <f t="shared" si="9"/>
        <v>105</v>
      </c>
      <c r="C128" s="21" t="s">
        <v>531</v>
      </c>
      <c r="D128" s="21" t="s">
        <v>531</v>
      </c>
      <c r="E128" s="814" t="s">
        <v>5256</v>
      </c>
      <c r="F128" s="22">
        <v>1</v>
      </c>
      <c r="G128" s="24">
        <v>7680</v>
      </c>
      <c r="H128" s="299">
        <f t="shared" si="8"/>
        <v>7680</v>
      </c>
      <c r="I128" s="167"/>
      <c r="J128" s="30" t="s">
        <v>924</v>
      </c>
      <c r="K128" s="1576"/>
      <c r="L128" s="1576"/>
      <c r="M128" s="886">
        <v>44011</v>
      </c>
      <c r="N128" s="1577"/>
      <c r="O128" s="886"/>
      <c r="P128" s="901" t="s">
        <v>5016</v>
      </c>
      <c r="Q128" s="1553"/>
    </row>
    <row r="129" spans="1:17" ht="18" customHeight="1">
      <c r="A129" s="1557"/>
      <c r="B129" s="582">
        <f t="shared" si="9"/>
        <v>106</v>
      </c>
      <c r="C129" s="137" t="s">
        <v>531</v>
      </c>
      <c r="D129" s="137" t="s">
        <v>531</v>
      </c>
      <c r="E129" s="407" t="s">
        <v>1416</v>
      </c>
      <c r="F129" s="128"/>
      <c r="G129" s="140">
        <v>930</v>
      </c>
      <c r="H129" s="1588">
        <f t="shared" si="8"/>
        <v>0</v>
      </c>
      <c r="I129" s="133"/>
      <c r="J129" s="142" t="s">
        <v>1417</v>
      </c>
      <c r="K129" s="1589" t="s">
        <v>5252</v>
      </c>
      <c r="L129" s="1576"/>
      <c r="M129" s="886"/>
      <c r="N129" s="1577"/>
      <c r="O129" s="886"/>
      <c r="P129" s="886"/>
      <c r="Q129" s="886"/>
    </row>
    <row r="130" spans="1:17" ht="18" customHeight="1">
      <c r="A130" s="1557"/>
      <c r="B130" s="582">
        <f t="shared" si="9"/>
        <v>107</v>
      </c>
      <c r="C130" s="137" t="s">
        <v>531</v>
      </c>
      <c r="D130" s="137" t="s">
        <v>531</v>
      </c>
      <c r="E130" s="1590" t="s">
        <v>1418</v>
      </c>
      <c r="F130" s="128"/>
      <c r="G130" s="140">
        <v>930</v>
      </c>
      <c r="H130" s="1588">
        <f t="shared" si="8"/>
        <v>0</v>
      </c>
      <c r="I130" s="133"/>
      <c r="J130" s="142" t="s">
        <v>1419</v>
      </c>
      <c r="K130" s="1589" t="s">
        <v>5252</v>
      </c>
      <c r="L130" s="1576"/>
      <c r="M130" s="886"/>
      <c r="N130" s="1577"/>
      <c r="O130" s="886"/>
      <c r="P130" s="886"/>
      <c r="Q130" s="886"/>
    </row>
    <row r="131" spans="1:17" ht="18" customHeight="1">
      <c r="A131" s="1557"/>
      <c r="B131" s="582">
        <f t="shared" si="9"/>
        <v>108</v>
      </c>
      <c r="C131" s="21" t="s">
        <v>531</v>
      </c>
      <c r="D131" s="21" t="s">
        <v>531</v>
      </c>
      <c r="E131" s="31" t="s">
        <v>5257</v>
      </c>
      <c r="F131" s="22">
        <v>1</v>
      </c>
      <c r="G131" s="168">
        <v>2208</v>
      </c>
      <c r="H131" s="299">
        <f t="shared" si="8"/>
        <v>2208</v>
      </c>
      <c r="I131" s="308"/>
      <c r="J131" s="301" t="s">
        <v>5258</v>
      </c>
      <c r="K131" s="1576"/>
      <c r="L131" s="1576"/>
      <c r="M131" s="886">
        <v>44011</v>
      </c>
      <c r="N131" s="1577"/>
      <c r="O131" s="886"/>
      <c r="P131" s="901" t="s">
        <v>5016</v>
      </c>
      <c r="Q131" s="1553"/>
    </row>
    <row r="132" spans="1:17" ht="18" customHeight="1">
      <c r="B132" s="582">
        <f t="shared" si="9"/>
        <v>109</v>
      </c>
      <c r="C132" s="21" t="s">
        <v>1489</v>
      </c>
      <c r="D132" s="890" t="s">
        <v>293</v>
      </c>
      <c r="E132" s="301" t="s">
        <v>5259</v>
      </c>
      <c r="F132" s="236">
        <v>2</v>
      </c>
      <c r="G132" s="1591">
        <v>280</v>
      </c>
      <c r="H132" s="299">
        <f>F132*G132</f>
        <v>560</v>
      </c>
      <c r="I132" s="308"/>
      <c r="J132" s="301" t="s">
        <v>5260</v>
      </c>
      <c r="K132" s="1576"/>
      <c r="L132" s="1576"/>
      <c r="M132" s="886">
        <v>44011</v>
      </c>
      <c r="N132" s="1577"/>
      <c r="O132" s="901" t="s">
        <v>5016</v>
      </c>
      <c r="P132" s="901" t="s">
        <v>5261</v>
      </c>
      <c r="Q132" s="886"/>
    </row>
    <row r="133" spans="1:17" ht="18" customHeight="1">
      <c r="B133" s="582">
        <f t="shared" si="9"/>
        <v>110</v>
      </c>
      <c r="C133" s="21" t="s">
        <v>1489</v>
      </c>
      <c r="D133" s="890" t="s">
        <v>293</v>
      </c>
      <c r="E133" s="301" t="s">
        <v>5262</v>
      </c>
      <c r="F133" s="22">
        <v>1</v>
      </c>
      <c r="G133" s="1592">
        <v>390</v>
      </c>
      <c r="H133" s="299">
        <f>F133*G133</f>
        <v>390</v>
      </c>
      <c r="I133" s="308"/>
      <c r="J133" s="301" t="s">
        <v>5263</v>
      </c>
      <c r="K133" s="1576"/>
      <c r="L133" s="1576"/>
      <c r="M133" s="886">
        <v>44011</v>
      </c>
      <c r="N133" s="1577"/>
      <c r="O133" s="901" t="s">
        <v>5016</v>
      </c>
      <c r="P133" s="901" t="s">
        <v>5261</v>
      </c>
      <c r="Q133" s="884"/>
    </row>
    <row r="134" spans="1:17" ht="18" customHeight="1">
      <c r="B134" s="257"/>
      <c r="C134" s="21"/>
      <c r="D134" s="21"/>
      <c r="E134" s="301"/>
      <c r="F134" s="22"/>
      <c r="G134" s="168"/>
      <c r="H134" s="299"/>
      <c r="I134" s="308"/>
      <c r="J134" s="301"/>
      <c r="K134" s="1576"/>
      <c r="L134" s="1576"/>
      <c r="M134" s="886"/>
      <c r="N134" s="1577"/>
      <c r="O134" s="886"/>
      <c r="P134" s="1593"/>
      <c r="Q134" s="884"/>
    </row>
    <row r="135" spans="1:17" ht="18" customHeight="1">
      <c r="B135" s="257"/>
      <c r="C135" s="21"/>
      <c r="D135" s="21"/>
      <c r="E135" s="31"/>
      <c r="F135" s="22"/>
      <c r="G135" s="168"/>
      <c r="H135" s="299"/>
      <c r="I135" s="308"/>
      <c r="J135" s="301"/>
      <c r="K135" s="1576"/>
      <c r="L135" s="1576"/>
      <c r="M135" s="886"/>
      <c r="N135" s="1577"/>
      <c r="O135" s="886"/>
      <c r="P135" s="886"/>
      <c r="Q135" s="884"/>
    </row>
    <row r="136" spans="1:17" ht="18" customHeight="1">
      <c r="B136" s="257"/>
      <c r="C136" s="21"/>
      <c r="D136" s="21"/>
      <c r="E136" s="31"/>
      <c r="F136" s="22"/>
      <c r="G136" s="168"/>
      <c r="H136" s="299"/>
      <c r="I136" s="308"/>
      <c r="J136" s="301"/>
      <c r="K136" s="1576"/>
      <c r="L136" s="1576"/>
      <c r="M136" s="886"/>
      <c r="N136" s="1577"/>
      <c r="O136" s="886"/>
      <c r="P136" s="886"/>
      <c r="Q136" s="884"/>
    </row>
    <row r="137" spans="1:17" ht="18" customHeight="1">
      <c r="B137" s="257"/>
      <c r="C137" s="508"/>
      <c r="D137" s="508"/>
      <c r="E137" s="1578">
        <f>SUM(H120:H135)</f>
        <v>33583</v>
      </c>
      <c r="F137" s="22"/>
      <c r="G137" s="168"/>
      <c r="H137" s="299"/>
      <c r="I137" s="308"/>
      <c r="J137" s="301"/>
      <c r="K137" s="1576"/>
      <c r="L137" s="1576"/>
      <c r="M137" s="886"/>
      <c r="N137" s="1577"/>
      <c r="O137" s="886"/>
      <c r="P137" s="886"/>
      <c r="Q137" s="884"/>
    </row>
    <row r="138" spans="1:17" ht="18" customHeight="1">
      <c r="B138" s="257"/>
      <c r="C138" s="508"/>
      <c r="D138" s="508"/>
      <c r="E138" s="31"/>
      <c r="F138" s="22"/>
      <c r="G138" s="168"/>
      <c r="H138" s="299"/>
      <c r="I138" s="308"/>
      <c r="J138" s="301"/>
      <c r="K138" s="1576"/>
      <c r="L138" s="1576"/>
      <c r="M138" s="886"/>
      <c r="N138" s="1577"/>
      <c r="O138" s="886"/>
      <c r="P138" s="886"/>
      <c r="Q138" s="884"/>
    </row>
    <row r="139" spans="1:17" ht="17.25" customHeight="1">
      <c r="B139" s="257"/>
      <c r="C139" s="21"/>
      <c r="D139" s="21"/>
      <c r="E139" s="31"/>
      <c r="F139" s="22"/>
      <c r="G139" s="168"/>
      <c r="H139" s="299"/>
      <c r="I139" s="308"/>
      <c r="J139" s="301"/>
      <c r="K139" s="1576"/>
      <c r="L139" s="1576"/>
      <c r="M139" s="886"/>
      <c r="N139" s="1577"/>
      <c r="O139" s="886"/>
      <c r="P139" s="886"/>
      <c r="Q139" s="884"/>
    </row>
    <row r="140" spans="1:17" ht="18" customHeight="1">
      <c r="B140" s="257"/>
      <c r="C140" s="1594" t="s">
        <v>577</v>
      </c>
      <c r="D140" s="1594" t="s">
        <v>577</v>
      </c>
      <c r="E140" s="1595" t="s">
        <v>5088</v>
      </c>
      <c r="F140" s="1596">
        <v>10</v>
      </c>
      <c r="G140" s="1597">
        <v>23</v>
      </c>
      <c r="H140" s="1301">
        <f>F140*G140</f>
        <v>230</v>
      </c>
      <c r="I140" s="308"/>
      <c r="J140" s="301" t="s">
        <v>5089</v>
      </c>
      <c r="K140" s="301" t="s">
        <v>5264</v>
      </c>
      <c r="L140" s="1598"/>
      <c r="M140" s="1598">
        <v>44022</v>
      </c>
      <c r="N140" s="1577"/>
      <c r="O140" s="1598" t="s">
        <v>5265</v>
      </c>
      <c r="P140" s="1598" t="s">
        <v>5265</v>
      </c>
      <c r="Q140" s="884"/>
    </row>
    <row r="141" spans="1:17" ht="18" customHeight="1">
      <c r="B141" s="257"/>
      <c r="C141" s="1594" t="s">
        <v>577</v>
      </c>
      <c r="D141" s="1594" t="s">
        <v>577</v>
      </c>
      <c r="E141" s="1599" t="s">
        <v>5073</v>
      </c>
      <c r="F141" s="1600">
        <v>10</v>
      </c>
      <c r="G141" s="1601">
        <v>44</v>
      </c>
      <c r="H141" s="1301">
        <f>F141*G141</f>
        <v>440</v>
      </c>
      <c r="I141" s="36"/>
      <c r="J141" s="30" t="s">
        <v>5072</v>
      </c>
      <c r="K141" s="301" t="s">
        <v>5266</v>
      </c>
      <c r="L141" s="1576"/>
      <c r="M141" s="1598">
        <v>44022</v>
      </c>
      <c r="N141" s="1577"/>
      <c r="O141" s="1598" t="s">
        <v>5265</v>
      </c>
      <c r="P141" s="1598" t="s">
        <v>5265</v>
      </c>
      <c r="Q141" s="884"/>
    </row>
    <row r="142" spans="1:17" ht="18" customHeight="1">
      <c r="B142" s="257"/>
      <c r="C142" s="1594" t="s">
        <v>577</v>
      </c>
      <c r="D142" s="1594" t="s">
        <v>577</v>
      </c>
      <c r="E142" s="1602" t="s">
        <v>5267</v>
      </c>
      <c r="F142" s="1596">
        <v>10</v>
      </c>
      <c r="G142" s="1603">
        <v>36</v>
      </c>
      <c r="H142" s="1301">
        <f>F142*G142</f>
        <v>360</v>
      </c>
      <c r="I142" s="308"/>
      <c r="J142" s="301" t="s">
        <v>3706</v>
      </c>
      <c r="K142" s="301" t="s">
        <v>5268</v>
      </c>
      <c r="L142" s="1576"/>
      <c r="M142" s="1598">
        <v>44022</v>
      </c>
      <c r="N142" s="1577"/>
      <c r="O142" s="1598" t="s">
        <v>5265</v>
      </c>
      <c r="P142" s="1598" t="s">
        <v>5265</v>
      </c>
      <c r="Q142" s="884"/>
    </row>
    <row r="143" spans="1:17" ht="18" customHeight="1">
      <c r="B143" s="257"/>
      <c r="C143" s="1594" t="s">
        <v>577</v>
      </c>
      <c r="D143" s="1594" t="s">
        <v>577</v>
      </c>
      <c r="E143" s="1602" t="s">
        <v>5269</v>
      </c>
      <c r="F143" s="1596">
        <v>10</v>
      </c>
      <c r="G143" s="1603">
        <v>65</v>
      </c>
      <c r="H143" s="1301">
        <f>F143*G143</f>
        <v>650</v>
      </c>
      <c r="I143" s="308"/>
      <c r="J143" s="301" t="s">
        <v>5270</v>
      </c>
      <c r="K143" s="301" t="s">
        <v>5271</v>
      </c>
      <c r="L143" s="1576"/>
      <c r="M143" s="1598">
        <v>44022</v>
      </c>
      <c r="N143" s="1577"/>
      <c r="O143" s="1598" t="s">
        <v>5265</v>
      </c>
      <c r="P143" s="1598" t="s">
        <v>5265</v>
      </c>
      <c r="Q143" s="886"/>
    </row>
    <row r="144" spans="1:17" ht="18" customHeight="1">
      <c r="B144" s="257"/>
      <c r="C144" s="236"/>
      <c r="D144" s="236"/>
      <c r="E144" s="301"/>
      <c r="F144" s="236"/>
      <c r="G144" s="782"/>
      <c r="H144" s="299"/>
      <c r="I144" s="308"/>
      <c r="J144" s="299"/>
      <c r="K144" s="1576"/>
      <c r="L144" s="1576"/>
      <c r="M144" s="886"/>
      <c r="N144" s="1577"/>
      <c r="O144" s="886"/>
      <c r="P144" s="886"/>
      <c r="Q144" s="886"/>
    </row>
    <row r="145" spans="2:17" ht="18" customHeight="1">
      <c r="B145" s="257"/>
      <c r="C145" s="508" t="s">
        <v>5272</v>
      </c>
      <c r="D145" s="849" t="s">
        <v>531</v>
      </c>
      <c r="E145" s="31" t="s">
        <v>5273</v>
      </c>
      <c r="F145" s="22">
        <v>1</v>
      </c>
      <c r="G145" s="168">
        <v>282</v>
      </c>
      <c r="H145" s="1604">
        <f t="shared" ref="H145:H150" si="10">F145*G145</f>
        <v>282</v>
      </c>
      <c r="I145" s="308"/>
      <c r="J145" s="301" t="s">
        <v>5274</v>
      </c>
      <c r="K145" s="301"/>
      <c r="L145" s="1576"/>
      <c r="M145" s="886">
        <v>44041</v>
      </c>
      <c r="N145" s="1577"/>
      <c r="O145" s="886"/>
      <c r="P145" s="1598" t="s">
        <v>5275</v>
      </c>
      <c r="Q145" s="884"/>
    </row>
    <row r="146" spans="2:17" ht="18" customHeight="1">
      <c r="B146" s="257"/>
      <c r="C146" s="849" t="s">
        <v>531</v>
      </c>
      <c r="D146" s="849" t="s">
        <v>531</v>
      </c>
      <c r="E146" s="30" t="s">
        <v>538</v>
      </c>
      <c r="F146" s="22">
        <v>10</v>
      </c>
      <c r="G146" s="168">
        <v>23</v>
      </c>
      <c r="H146" s="1604">
        <f t="shared" si="10"/>
        <v>230</v>
      </c>
      <c r="I146" s="308"/>
      <c r="J146" s="301" t="s">
        <v>5276</v>
      </c>
      <c r="K146" s="301"/>
      <c r="L146" s="1576"/>
      <c r="M146" s="886">
        <v>44041</v>
      </c>
      <c r="N146" s="1577"/>
      <c r="O146" s="886"/>
      <c r="P146" s="1598" t="s">
        <v>5275</v>
      </c>
      <c r="Q146" s="884"/>
    </row>
    <row r="147" spans="2:17" ht="18" customHeight="1">
      <c r="B147" s="257"/>
      <c r="C147" s="849" t="s">
        <v>531</v>
      </c>
      <c r="D147" s="849" t="s">
        <v>531</v>
      </c>
      <c r="E147" s="30" t="s">
        <v>5071</v>
      </c>
      <c r="F147" s="236">
        <v>4</v>
      </c>
      <c r="G147" s="168">
        <v>44</v>
      </c>
      <c r="H147" s="1604">
        <f t="shared" si="10"/>
        <v>176</v>
      </c>
      <c r="I147" s="308"/>
      <c r="J147" s="301" t="s">
        <v>3449</v>
      </c>
      <c r="K147" s="301"/>
      <c r="L147" s="1576"/>
      <c r="M147" s="886">
        <v>44041</v>
      </c>
      <c r="N147" s="1577"/>
      <c r="O147" s="886"/>
      <c r="P147" s="1598" t="s">
        <v>5275</v>
      </c>
      <c r="Q147" s="884"/>
    </row>
    <row r="148" spans="2:17" ht="18" customHeight="1">
      <c r="B148" s="257"/>
      <c r="C148" s="849" t="s">
        <v>531</v>
      </c>
      <c r="D148" s="849" t="s">
        <v>531</v>
      </c>
      <c r="E148" s="30" t="s">
        <v>5145</v>
      </c>
      <c r="F148" s="22">
        <v>1</v>
      </c>
      <c r="G148" s="168">
        <v>1280</v>
      </c>
      <c r="H148" s="1604">
        <f t="shared" si="10"/>
        <v>1280</v>
      </c>
      <c r="I148" s="308"/>
      <c r="J148" s="301" t="s">
        <v>5277</v>
      </c>
      <c r="K148" s="301"/>
      <c r="L148" s="1576"/>
      <c r="M148" s="886">
        <v>44041</v>
      </c>
      <c r="N148" s="1577"/>
      <c r="O148" s="886"/>
      <c r="P148" s="1598" t="s">
        <v>5275</v>
      </c>
      <c r="Q148" s="884"/>
    </row>
    <row r="149" spans="2:17" ht="18" customHeight="1">
      <c r="B149" s="257"/>
      <c r="C149" s="849" t="s">
        <v>531</v>
      </c>
      <c r="D149" s="849" t="s">
        <v>531</v>
      </c>
      <c r="E149" s="30" t="s">
        <v>5262</v>
      </c>
      <c r="F149" s="22">
        <v>1</v>
      </c>
      <c r="G149" s="168">
        <v>489</v>
      </c>
      <c r="H149" s="1604">
        <f t="shared" si="10"/>
        <v>489</v>
      </c>
      <c r="I149" s="308"/>
      <c r="J149" s="301" t="s">
        <v>5278</v>
      </c>
      <c r="K149" s="301"/>
      <c r="L149" s="1576"/>
      <c r="M149" s="886">
        <v>44041</v>
      </c>
      <c r="N149" s="1577"/>
      <c r="O149" s="886"/>
      <c r="P149" s="1598" t="s">
        <v>5275</v>
      </c>
      <c r="Q149" s="884"/>
    </row>
    <row r="150" spans="2:17" ht="18" customHeight="1">
      <c r="B150" s="257"/>
      <c r="C150" s="849" t="s">
        <v>531</v>
      </c>
      <c r="D150" s="849" t="s">
        <v>531</v>
      </c>
      <c r="E150" s="30" t="s">
        <v>5279</v>
      </c>
      <c r="F150" s="22">
        <v>1</v>
      </c>
      <c r="G150" s="168">
        <v>2110</v>
      </c>
      <c r="H150" s="1604">
        <f t="shared" si="10"/>
        <v>2110</v>
      </c>
      <c r="I150" s="308"/>
      <c r="J150" s="301" t="s">
        <v>5280</v>
      </c>
      <c r="K150" s="301"/>
      <c r="L150" s="1576"/>
      <c r="M150" s="886">
        <v>44041</v>
      </c>
      <c r="N150" s="1577"/>
      <c r="O150" s="886"/>
      <c r="P150" s="1598" t="s">
        <v>5275</v>
      </c>
      <c r="Q150" s="884"/>
    </row>
    <row r="151" spans="2:17" ht="18" customHeight="1">
      <c r="B151" s="257"/>
      <c r="C151" s="508"/>
      <c r="D151" s="508"/>
      <c r="E151" s="30"/>
      <c r="F151" s="22"/>
      <c r="G151" s="168"/>
      <c r="H151" s="299"/>
      <c r="I151" s="308"/>
      <c r="J151" s="301"/>
      <c r="K151" s="1576"/>
      <c r="L151" s="1576"/>
      <c r="M151" s="886"/>
      <c r="N151" s="1577"/>
      <c r="O151" s="886"/>
      <c r="P151" s="886"/>
      <c r="Q151" s="884"/>
    </row>
    <row r="152" spans="2:17" ht="18" customHeight="1">
      <c r="B152" s="257"/>
      <c r="C152" s="508"/>
      <c r="D152" s="508"/>
      <c r="E152" s="30"/>
      <c r="F152" s="22"/>
      <c r="G152" s="168"/>
      <c r="H152" s="299"/>
      <c r="I152" s="308"/>
      <c r="J152" s="301"/>
      <c r="K152" s="1576"/>
      <c r="L152" s="1576"/>
      <c r="M152" s="886"/>
      <c r="N152" s="1577"/>
      <c r="O152" s="886"/>
      <c r="P152" s="886"/>
      <c r="Q152" s="884"/>
    </row>
    <row r="153" spans="2:17" ht="18" customHeight="1">
      <c r="B153" s="257"/>
      <c r="C153" s="508"/>
      <c r="D153" s="508"/>
      <c r="E153" s="30"/>
      <c r="F153" s="22"/>
      <c r="G153" s="168"/>
      <c r="H153" s="299"/>
      <c r="I153" s="308"/>
      <c r="J153" s="301"/>
      <c r="K153" s="1576"/>
      <c r="L153" s="1576"/>
      <c r="M153" s="886"/>
      <c r="N153" s="1577"/>
      <c r="O153" s="886"/>
      <c r="P153" s="886"/>
      <c r="Q153" s="884"/>
    </row>
    <row r="154" spans="2:17" ht="18" customHeight="1">
      <c r="B154" s="257"/>
      <c r="C154" s="508"/>
      <c r="D154" s="508"/>
      <c r="E154" s="30"/>
      <c r="F154" s="22"/>
      <c r="G154" s="168"/>
      <c r="H154" s="299"/>
      <c r="I154" s="308"/>
      <c r="J154" s="301"/>
      <c r="K154" s="1576"/>
      <c r="L154" s="1576"/>
      <c r="M154" s="886"/>
      <c r="N154" s="1577"/>
      <c r="O154" s="886"/>
      <c r="P154" s="886"/>
      <c r="Q154" s="884"/>
    </row>
    <row r="155" spans="2:17" ht="18" customHeight="1">
      <c r="B155" s="257"/>
      <c r="C155" s="508"/>
      <c r="D155" s="508"/>
      <c r="E155" s="31"/>
      <c r="F155" s="22"/>
      <c r="G155" s="168"/>
      <c r="H155" s="299"/>
      <c r="I155" s="308"/>
      <c r="J155" s="301"/>
      <c r="K155" s="1576"/>
      <c r="L155" s="1576"/>
      <c r="M155" s="886"/>
      <c r="N155" s="1577"/>
      <c r="O155" s="886"/>
      <c r="P155" s="886"/>
      <c r="Q155" s="884"/>
    </row>
    <row r="156" spans="2:17" ht="18" customHeight="1">
      <c r="B156" s="257"/>
      <c r="C156" s="508"/>
      <c r="D156" s="849"/>
      <c r="E156" s="31"/>
      <c r="F156" s="22"/>
      <c r="G156" s="168"/>
      <c r="H156" s="299"/>
      <c r="I156" s="308"/>
      <c r="J156" s="301"/>
      <c r="K156" s="301"/>
      <c r="L156" s="1576"/>
      <c r="M156" s="886"/>
      <c r="N156" s="1577"/>
      <c r="O156" s="886"/>
      <c r="P156" s="886"/>
      <c r="Q156" s="886"/>
    </row>
    <row r="157" spans="2:17" ht="18" customHeight="1">
      <c r="B157" s="257"/>
      <c r="C157" s="508"/>
      <c r="D157" s="849"/>
      <c r="E157" s="31"/>
      <c r="F157" s="22"/>
      <c r="G157" s="168"/>
      <c r="H157" s="299"/>
      <c r="I157" s="308"/>
      <c r="J157" s="301"/>
      <c r="K157" s="301"/>
      <c r="L157" s="1576"/>
      <c r="M157" s="886"/>
      <c r="N157" s="1577"/>
      <c r="O157" s="886"/>
      <c r="P157" s="886"/>
      <c r="Q157" s="886"/>
    </row>
    <row r="158" spans="2:17" ht="18" customHeight="1">
      <c r="B158" s="257"/>
      <c r="C158" s="508"/>
      <c r="D158" s="849"/>
      <c r="E158" s="31"/>
      <c r="F158" s="22"/>
      <c r="G158" s="168"/>
      <c r="H158" s="299"/>
      <c r="I158" s="308"/>
      <c r="J158" s="301"/>
      <c r="K158" s="301"/>
      <c r="L158" s="1576"/>
      <c r="M158" s="886"/>
      <c r="N158" s="1577"/>
      <c r="O158" s="886"/>
      <c r="P158" s="886"/>
      <c r="Q158" s="886"/>
    </row>
    <row r="159" spans="2:17" ht="18" customHeight="1">
      <c r="B159" s="257"/>
      <c r="C159" s="508"/>
      <c r="D159" s="849"/>
      <c r="E159" s="31"/>
      <c r="F159" s="22"/>
      <c r="G159" s="168"/>
      <c r="H159" s="299"/>
      <c r="I159" s="308"/>
      <c r="J159" s="301"/>
      <c r="K159" s="301"/>
      <c r="L159" s="1576"/>
      <c r="M159" s="886"/>
      <c r="N159" s="1577"/>
      <c r="O159" s="886"/>
      <c r="P159" s="886"/>
      <c r="Q159" s="886"/>
    </row>
    <row r="160" spans="2:17" ht="18" customHeight="1">
      <c r="B160" s="257"/>
      <c r="C160" s="508"/>
      <c r="D160" s="849"/>
      <c r="E160" s="31"/>
      <c r="F160" s="22"/>
      <c r="G160" s="168"/>
      <c r="H160" s="299"/>
      <c r="I160" s="308"/>
      <c r="J160" s="301"/>
      <c r="K160" s="301"/>
      <c r="L160" s="1576"/>
      <c r="M160" s="886"/>
      <c r="N160" s="1577"/>
      <c r="O160" s="886"/>
      <c r="P160" s="886"/>
      <c r="Q160" s="886"/>
    </row>
    <row r="161" spans="2:17" ht="18" customHeight="1">
      <c r="B161" s="257"/>
      <c r="C161" s="508"/>
      <c r="D161" s="508"/>
      <c r="E161" s="31"/>
      <c r="F161" s="22"/>
      <c r="G161" s="1568"/>
      <c r="H161" s="299"/>
      <c r="I161" s="308"/>
      <c r="J161" s="301"/>
      <c r="K161" s="301"/>
      <c r="L161" s="1576"/>
      <c r="M161" s="886"/>
      <c r="N161" s="1577"/>
      <c r="O161" s="886"/>
      <c r="P161" s="886"/>
      <c r="Q161" s="886"/>
    </row>
    <row r="162" spans="2:17" ht="18" customHeight="1">
      <c r="B162" s="257"/>
      <c r="C162" s="508"/>
      <c r="D162" s="849"/>
      <c r="E162" s="31"/>
      <c r="F162" s="22"/>
      <c r="G162" s="168"/>
      <c r="H162" s="299"/>
      <c r="I162" s="308"/>
      <c r="J162" s="301"/>
      <c r="K162" s="301"/>
      <c r="L162" s="1576"/>
      <c r="M162" s="886"/>
      <c r="N162" s="1577"/>
      <c r="O162" s="886"/>
      <c r="P162" s="886"/>
      <c r="Q162" s="886"/>
    </row>
    <row r="163" spans="2:17" ht="18" customHeight="1">
      <c r="B163" s="257"/>
      <c r="C163" s="508"/>
      <c r="D163" s="508"/>
      <c r="E163" s="31"/>
      <c r="F163" s="22"/>
      <c r="G163" s="1568"/>
      <c r="H163" s="299"/>
      <c r="I163" s="308"/>
      <c r="J163" s="301"/>
      <c r="K163" s="301"/>
      <c r="L163" s="1576"/>
      <c r="M163" s="886"/>
      <c r="N163" s="1577"/>
      <c r="O163" s="886"/>
      <c r="P163" s="886"/>
      <c r="Q163" s="886"/>
    </row>
    <row r="164" spans="2:17" ht="18" customHeight="1">
      <c r="B164" s="257"/>
      <c r="C164" s="508"/>
      <c r="D164" s="508"/>
      <c r="E164" s="31"/>
      <c r="F164" s="22"/>
      <c r="G164" s="1568"/>
      <c r="H164" s="299"/>
      <c r="I164" s="308"/>
      <c r="J164" s="301"/>
      <c r="K164" s="301"/>
      <c r="L164" s="1576"/>
      <c r="M164" s="886"/>
      <c r="N164" s="1577"/>
      <c r="O164" s="886"/>
      <c r="P164" s="886"/>
      <c r="Q164" s="886"/>
    </row>
    <row r="165" spans="2:17" ht="18" customHeight="1">
      <c r="B165" s="257"/>
      <c r="C165" s="508"/>
      <c r="D165" s="508"/>
      <c r="E165" s="31"/>
      <c r="F165" s="22"/>
      <c r="G165" s="1568"/>
      <c r="H165" s="299"/>
      <c r="I165" s="308"/>
      <c r="J165" s="301"/>
      <c r="K165" s="301"/>
      <c r="L165" s="1576"/>
      <c r="M165" s="886"/>
      <c r="N165" s="1577"/>
      <c r="O165" s="886"/>
      <c r="P165" s="886"/>
      <c r="Q165" s="886"/>
    </row>
    <row r="166" spans="2:17" ht="18" customHeight="1">
      <c r="B166" s="257"/>
      <c r="C166" s="508"/>
      <c r="D166" s="508"/>
      <c r="E166" s="31"/>
      <c r="F166" s="22"/>
      <c r="G166" s="1568"/>
      <c r="H166" s="299"/>
      <c r="I166" s="308"/>
      <c r="J166" s="301"/>
      <c r="K166" s="301"/>
      <c r="L166" s="1576"/>
      <c r="M166" s="886"/>
      <c r="N166" s="1577"/>
      <c r="O166" s="886"/>
      <c r="P166" s="886"/>
      <c r="Q166" s="886"/>
    </row>
    <row r="167" spans="2:17" ht="18" customHeight="1">
      <c r="B167" s="257"/>
      <c r="C167" s="508"/>
      <c r="D167" s="508"/>
      <c r="E167" s="31"/>
      <c r="F167" s="22"/>
      <c r="G167" s="1568"/>
      <c r="H167" s="299"/>
      <c r="I167" s="308"/>
      <c r="J167" s="301"/>
      <c r="K167" s="1576"/>
      <c r="L167" s="1576"/>
      <c r="M167" s="886"/>
      <c r="N167" s="1577"/>
      <c r="O167" s="886"/>
      <c r="P167" s="886"/>
      <c r="Q167" s="886"/>
    </row>
    <row r="168" spans="2:17" ht="18" customHeight="1">
      <c r="B168" s="257"/>
      <c r="C168" s="508"/>
      <c r="D168" s="508"/>
      <c r="E168" s="31"/>
      <c r="F168" s="22"/>
      <c r="G168" s="1568"/>
      <c r="H168" s="299"/>
      <c r="I168" s="308"/>
      <c r="J168" s="301"/>
      <c r="K168" s="1576"/>
      <c r="L168" s="1576"/>
      <c r="M168" s="886"/>
      <c r="N168" s="1577"/>
      <c r="O168" s="886"/>
      <c r="P168" s="886"/>
      <c r="Q168" s="886"/>
    </row>
    <row r="169" spans="2:17" ht="18" customHeight="1">
      <c r="B169" s="257"/>
      <c r="C169" s="508"/>
      <c r="D169" s="508"/>
      <c r="E169" s="31"/>
      <c r="F169" s="22"/>
      <c r="G169" s="1568"/>
      <c r="H169" s="299"/>
      <c r="I169" s="308"/>
      <c r="J169" s="301"/>
      <c r="K169" s="1576"/>
      <c r="L169" s="1576"/>
      <c r="M169" s="886"/>
      <c r="N169" s="1577"/>
      <c r="O169" s="886"/>
      <c r="P169" s="886"/>
      <c r="Q169" s="886"/>
    </row>
    <row r="170" spans="2:17" ht="18" customHeight="1">
      <c r="B170" s="257"/>
      <c r="C170" s="508"/>
      <c r="D170" s="508"/>
      <c r="E170" s="31"/>
      <c r="F170" s="22"/>
      <c r="G170" s="1568"/>
      <c r="H170" s="299"/>
      <c r="I170" s="308"/>
      <c r="J170" s="301"/>
      <c r="K170" s="1576"/>
      <c r="L170" s="1576"/>
      <c r="M170" s="886"/>
      <c r="N170" s="1577"/>
      <c r="O170" s="886"/>
      <c r="P170" s="886"/>
      <c r="Q170" s="886"/>
    </row>
    <row r="171" spans="2:17" ht="18" customHeight="1">
      <c r="B171" s="257"/>
      <c r="C171" s="508"/>
      <c r="D171" s="508"/>
      <c r="E171" s="31"/>
      <c r="F171" s="22"/>
      <c r="G171" s="1568"/>
      <c r="H171" s="299"/>
      <c r="I171" s="308"/>
      <c r="J171" s="301"/>
      <c r="K171" s="1576"/>
      <c r="L171" s="1576"/>
      <c r="M171" s="886"/>
      <c r="N171" s="1577"/>
      <c r="O171" s="886"/>
      <c r="P171" s="886"/>
      <c r="Q171" s="886"/>
    </row>
    <row r="172" spans="2:17" ht="18" customHeight="1">
      <c r="B172" s="257"/>
      <c r="C172" s="508"/>
      <c r="D172" s="508"/>
      <c r="E172" s="31"/>
      <c r="F172" s="22"/>
      <c r="G172" s="1568"/>
      <c r="H172" s="299"/>
      <c r="I172" s="308"/>
      <c r="J172" s="301"/>
      <c r="K172" s="1576"/>
      <c r="L172" s="1576"/>
      <c r="M172" s="886"/>
      <c r="N172" s="1577"/>
      <c r="O172" s="886"/>
      <c r="P172" s="886"/>
      <c r="Q172" s="886"/>
    </row>
    <row r="173" spans="2:17" ht="18" customHeight="1">
      <c r="B173" s="257"/>
      <c r="C173" s="508"/>
      <c r="D173" s="508"/>
      <c r="E173" s="31"/>
      <c r="F173" s="22"/>
      <c r="G173" s="1568"/>
      <c r="H173" s="299"/>
      <c r="I173" s="308"/>
      <c r="J173" s="31"/>
      <c r="K173" s="1576"/>
      <c r="L173" s="1576"/>
      <c r="M173" s="886"/>
      <c r="N173" s="1577"/>
      <c r="O173" s="886"/>
      <c r="P173" s="886"/>
      <c r="Q173" s="884"/>
    </row>
    <row r="174" spans="2:17" ht="18" customHeight="1">
      <c r="B174" s="257"/>
      <c r="C174" s="508"/>
      <c r="D174" s="508"/>
      <c r="E174" s="31"/>
      <c r="F174" s="22"/>
      <c r="G174" s="1568"/>
      <c r="H174" s="299"/>
      <c r="I174" s="308"/>
      <c r="J174" s="31"/>
      <c r="K174" s="1576"/>
      <c r="L174" s="1576"/>
      <c r="M174" s="886"/>
      <c r="N174" s="1577"/>
      <c r="O174" s="886"/>
      <c r="P174" s="886"/>
      <c r="Q174" s="884"/>
    </row>
    <row r="175" spans="2:17" ht="18" customHeight="1">
      <c r="B175" s="257"/>
      <c r="C175" s="508"/>
      <c r="D175" s="508"/>
      <c r="E175" s="31"/>
      <c r="F175" s="22"/>
      <c r="G175" s="1568"/>
      <c r="H175" s="299"/>
      <c r="I175" s="308"/>
      <c r="J175" s="301"/>
      <c r="K175" s="1576"/>
      <c r="L175" s="1576"/>
      <c r="M175" s="886"/>
      <c r="N175" s="1577"/>
      <c r="O175" s="886"/>
      <c r="P175" s="886"/>
      <c r="Q175" s="886"/>
    </row>
    <row r="176" spans="2:17" ht="18" customHeight="1">
      <c r="B176" s="257"/>
      <c r="C176" s="508"/>
      <c r="D176" s="508"/>
      <c r="E176" s="31"/>
      <c r="F176" s="22"/>
      <c r="G176" s="1568"/>
      <c r="H176" s="299"/>
      <c r="I176" s="308"/>
      <c r="J176" s="301"/>
      <c r="K176" s="1576"/>
      <c r="L176" s="1576"/>
      <c r="M176" s="886"/>
      <c r="N176" s="1577"/>
      <c r="O176" s="886"/>
      <c r="P176" s="886"/>
      <c r="Q176" s="886"/>
    </row>
    <row r="177" spans="2:17" ht="18" customHeight="1">
      <c r="B177" s="257"/>
      <c r="C177" s="508"/>
      <c r="D177" s="508"/>
      <c r="E177" s="31"/>
      <c r="F177" s="22"/>
      <c r="G177" s="1568"/>
      <c r="H177" s="299"/>
      <c r="I177" s="308"/>
      <c r="J177" s="301"/>
      <c r="K177" s="1576"/>
      <c r="L177" s="1576"/>
      <c r="M177" s="886"/>
      <c r="N177" s="1577"/>
      <c r="O177" s="886"/>
      <c r="P177" s="886"/>
      <c r="Q177" s="886"/>
    </row>
    <row r="178" spans="2:17" ht="18" customHeight="1">
      <c r="B178" s="257"/>
      <c r="C178" s="508"/>
      <c r="D178" s="508"/>
      <c r="E178" s="31"/>
      <c r="F178" s="22"/>
      <c r="G178" s="1568"/>
      <c r="H178" s="299"/>
      <c r="I178" s="308"/>
      <c r="J178" s="301"/>
      <c r="K178" s="1576"/>
      <c r="L178" s="1576"/>
      <c r="M178" s="886"/>
      <c r="N178" s="1577"/>
      <c r="O178" s="886"/>
      <c r="P178" s="886"/>
      <c r="Q178" s="884"/>
    </row>
    <row r="179" spans="2:17" ht="18" customHeight="1">
      <c r="B179" s="257"/>
      <c r="C179" s="508"/>
      <c r="D179" s="508"/>
      <c r="E179" s="31"/>
      <c r="F179" s="22"/>
      <c r="G179" s="168"/>
      <c r="H179" s="299"/>
      <c r="I179" s="308"/>
      <c r="J179" s="301"/>
      <c r="K179" s="1576"/>
      <c r="L179" s="1576"/>
      <c r="M179" s="886"/>
      <c r="N179" s="1577"/>
      <c r="O179" s="886"/>
      <c r="P179" s="886"/>
      <c r="Q179" s="884"/>
    </row>
    <row r="180" spans="2:17" ht="18" customHeight="1">
      <c r="B180" s="257"/>
      <c r="C180" s="508"/>
      <c r="D180" s="508"/>
      <c r="E180" s="31"/>
      <c r="F180" s="22"/>
      <c r="G180" s="168"/>
      <c r="H180" s="299"/>
      <c r="I180" s="308"/>
      <c r="J180" s="301"/>
      <c r="K180" s="1576"/>
      <c r="L180" s="1576"/>
      <c r="M180" s="886"/>
      <c r="N180" s="1577"/>
      <c r="O180" s="886"/>
      <c r="P180" s="886"/>
      <c r="Q180" s="884"/>
    </row>
    <row r="181" spans="2:17" ht="18" customHeight="1">
      <c r="B181" s="257"/>
      <c r="C181" s="508"/>
      <c r="D181" s="508"/>
      <c r="E181" s="31"/>
      <c r="F181" s="22"/>
      <c r="G181" s="1568"/>
      <c r="H181" s="299"/>
      <c r="I181" s="308"/>
      <c r="J181" s="301"/>
      <c r="K181" s="1576"/>
      <c r="L181" s="1576"/>
      <c r="M181" s="886"/>
      <c r="N181" s="1577"/>
      <c r="O181" s="886"/>
      <c r="P181" s="886"/>
      <c r="Q181" s="884"/>
    </row>
    <row r="182" spans="2:17" ht="18" customHeight="1">
      <c r="B182" s="257"/>
      <c r="C182" s="582"/>
      <c r="D182" s="582"/>
      <c r="E182" s="31"/>
      <c r="F182" s="22"/>
      <c r="G182" s="22"/>
      <c r="H182" s="1605"/>
      <c r="I182" s="300"/>
      <c r="J182" s="301"/>
      <c r="K182" s="1606"/>
      <c r="L182" s="1560"/>
      <c r="M182" s="879"/>
      <c r="N182" s="1561"/>
      <c r="O182" s="879"/>
      <c r="P182" s="879"/>
      <c r="Q182" s="903"/>
    </row>
    <row r="183" spans="2:17" ht="18" customHeight="1">
      <c r="B183" s="236"/>
      <c r="C183" s="582"/>
      <c r="D183" s="582"/>
      <c r="E183" s="31"/>
      <c r="F183" s="22"/>
      <c r="G183" s="22"/>
      <c r="H183" s="1605"/>
      <c r="I183" s="300"/>
      <c r="J183" s="301"/>
      <c r="K183" s="1606"/>
      <c r="L183" s="1560"/>
      <c r="M183" s="879"/>
      <c r="N183" s="1577"/>
      <c r="O183" s="879"/>
      <c r="P183" s="879"/>
      <c r="Q183" s="903"/>
    </row>
    <row r="184" spans="2:17" ht="18" customHeight="1">
      <c r="B184" s="236"/>
      <c r="C184" s="582"/>
      <c r="D184" s="582"/>
      <c r="E184" s="31"/>
      <c r="F184" s="22"/>
      <c r="G184" s="22"/>
      <c r="H184" s="1605"/>
      <c r="I184" s="300"/>
      <c r="J184" s="301"/>
      <c r="K184" s="1606"/>
      <c r="L184" s="1560"/>
      <c r="M184" s="879"/>
      <c r="N184" s="1577"/>
      <c r="O184" s="879"/>
      <c r="P184" s="879"/>
      <c r="Q184" s="903"/>
    </row>
    <row r="185" spans="2:17" ht="18" customHeight="1">
      <c r="B185" s="236"/>
      <c r="C185" s="582"/>
      <c r="D185" s="582"/>
      <c r="E185" s="31"/>
      <c r="F185" s="22"/>
      <c r="G185" s="22"/>
      <c r="H185" s="1605"/>
      <c r="I185" s="300"/>
      <c r="J185" s="301"/>
      <c r="K185" s="1606"/>
      <c r="L185" s="1560"/>
      <c r="M185" s="879"/>
      <c r="N185" s="1577"/>
      <c r="O185" s="879"/>
      <c r="P185" s="879"/>
      <c r="Q185" s="903"/>
    </row>
    <row r="186" spans="2:17" ht="18" customHeight="1">
      <c r="B186" s="236"/>
      <c r="C186" s="582"/>
      <c r="D186" s="582"/>
      <c r="E186" s="301"/>
      <c r="F186" s="22"/>
      <c r="G186" s="22"/>
      <c r="H186" s="1605"/>
      <c r="I186" s="300"/>
      <c r="J186" s="301"/>
      <c r="K186" s="1606"/>
      <c r="L186" s="1560"/>
      <c r="M186" s="879"/>
      <c r="N186" s="1561"/>
      <c r="O186" s="879"/>
      <c r="P186" s="879"/>
      <c r="Q186" s="903"/>
    </row>
    <row r="187" spans="2:17" ht="18" customHeight="1">
      <c r="B187" s="236"/>
      <c r="C187" s="582"/>
      <c r="D187" s="582"/>
      <c r="E187" s="301"/>
      <c r="F187" s="22"/>
      <c r="G187" s="22"/>
      <c r="H187" s="1605"/>
      <c r="I187" s="300"/>
      <c r="J187" s="301"/>
      <c r="K187" s="1606"/>
      <c r="L187" s="1560"/>
      <c r="M187" s="879"/>
      <c r="N187" s="1561"/>
      <c r="O187" s="879"/>
      <c r="P187" s="879"/>
      <c r="Q187" s="903"/>
    </row>
    <row r="188" spans="2:17" ht="18" customHeight="1">
      <c r="B188" s="236"/>
      <c r="C188" s="582"/>
      <c r="D188" s="582"/>
      <c r="E188" s="301"/>
      <c r="F188" s="22"/>
      <c r="G188" s="22"/>
      <c r="H188" s="1605"/>
      <c r="I188" s="300"/>
      <c r="J188" s="301"/>
      <c r="K188" s="1606"/>
      <c r="L188" s="1560"/>
      <c r="M188" s="879"/>
      <c r="N188" s="1561"/>
      <c r="O188" s="879"/>
      <c r="P188" s="879"/>
      <c r="Q188" s="903"/>
    </row>
    <row r="189" spans="2:17" ht="18" customHeight="1">
      <c r="B189" s="236"/>
      <c r="C189" s="582"/>
      <c r="D189" s="582"/>
      <c r="E189" s="301"/>
      <c r="F189" s="22"/>
      <c r="G189" s="22"/>
      <c r="H189" s="1605"/>
      <c r="I189" s="300"/>
      <c r="J189" s="301"/>
      <c r="K189" s="1606"/>
      <c r="L189" s="1560"/>
      <c r="M189" s="879"/>
      <c r="N189" s="1561"/>
      <c r="O189" s="879"/>
      <c r="P189" s="879"/>
      <c r="Q189" s="903"/>
    </row>
    <row r="190" spans="2:17" ht="18" customHeight="1">
      <c r="B190" s="236"/>
      <c r="C190" s="582"/>
      <c r="D190" s="582"/>
      <c r="E190" s="301"/>
      <c r="F190" s="22"/>
      <c r="G190" s="22"/>
      <c r="H190" s="1605"/>
      <c r="I190" s="300"/>
      <c r="J190" s="301"/>
      <c r="K190" s="1606"/>
      <c r="L190" s="1560"/>
      <c r="M190" s="879"/>
      <c r="N190" s="1561"/>
      <c r="O190" s="879"/>
      <c r="P190" s="879"/>
      <c r="Q190" s="903"/>
    </row>
    <row r="191" spans="2:17" ht="18" customHeight="1">
      <c r="B191" s="236"/>
      <c r="C191" s="582"/>
      <c r="D191" s="582"/>
      <c r="E191" s="301"/>
      <c r="F191" s="22"/>
      <c r="G191" s="22"/>
      <c r="H191" s="1605"/>
      <c r="I191" s="300"/>
      <c r="J191" s="301"/>
      <c r="K191" s="1606"/>
      <c r="L191" s="1560"/>
      <c r="M191" s="879"/>
      <c r="N191" s="1561"/>
      <c r="O191" s="879"/>
      <c r="P191" s="879"/>
      <c r="Q191" s="903"/>
    </row>
    <row r="192" spans="2:17" ht="18" customHeight="1">
      <c r="B192" s="236"/>
      <c r="C192" s="582"/>
      <c r="D192" s="582"/>
      <c r="E192" s="301"/>
      <c r="F192" s="22"/>
      <c r="G192" s="22"/>
      <c r="H192" s="1605"/>
      <c r="I192" s="300"/>
      <c r="J192" s="301"/>
      <c r="K192" s="1606"/>
      <c r="L192" s="1560"/>
      <c r="M192" s="879"/>
      <c r="N192" s="1561"/>
      <c r="O192" s="879"/>
      <c r="P192" s="879"/>
      <c r="Q192" s="903"/>
    </row>
    <row r="193" spans="2:18" ht="18" customHeight="1">
      <c r="B193" s="236"/>
      <c r="C193" s="582"/>
      <c r="D193" s="582"/>
      <c r="E193" s="301"/>
      <c r="F193" s="22"/>
      <c r="G193" s="22"/>
      <c r="H193" s="1605"/>
      <c r="I193" s="300"/>
      <c r="J193" s="301"/>
      <c r="K193" s="1606"/>
      <c r="L193" s="1560"/>
      <c r="M193" s="879"/>
      <c r="N193" s="1561"/>
      <c r="O193" s="879"/>
      <c r="P193" s="879"/>
      <c r="Q193" s="903"/>
    </row>
    <row r="194" spans="2:18" ht="18" customHeight="1">
      <c r="B194" s="236"/>
      <c r="C194" s="582"/>
      <c r="D194" s="582"/>
      <c r="E194" s="301"/>
      <c r="F194" s="22"/>
      <c r="G194" s="22"/>
      <c r="H194" s="1605"/>
      <c r="I194" s="300"/>
      <c r="J194" s="301"/>
      <c r="K194" s="1606"/>
      <c r="L194" s="1560"/>
      <c r="M194" s="879"/>
      <c r="N194" s="1561"/>
      <c r="O194" s="879"/>
      <c r="P194" s="879"/>
      <c r="Q194" s="903"/>
    </row>
    <row r="195" spans="2:18" ht="18" customHeight="1">
      <c r="B195" s="892"/>
      <c r="C195" s="582"/>
      <c r="D195" s="582"/>
      <c r="E195" s="301"/>
      <c r="F195" s="22"/>
      <c r="G195" s="22"/>
      <c r="H195" s="1605"/>
      <c r="I195" s="300"/>
      <c r="J195" s="301"/>
      <c r="K195" s="1606"/>
      <c r="L195" s="1560"/>
      <c r="M195" s="879"/>
      <c r="N195" s="1561"/>
      <c r="O195" s="879"/>
      <c r="P195" s="879"/>
      <c r="Q195" s="903"/>
    </row>
    <row r="199" spans="2:18" s="145" customFormat="1">
      <c r="C199" s="1209"/>
      <c r="D199" s="1209"/>
      <c r="E199" s="1607"/>
      <c r="H199" s="1209"/>
      <c r="I199" s="1210"/>
      <c r="J199" s="1608"/>
      <c r="N199" s="1209"/>
      <c r="O199" s="1210"/>
      <c r="P199" s="1544"/>
      <c r="Q199" s="1544"/>
      <c r="R199" s="1209"/>
    </row>
    <row r="200" spans="2:18" s="145" customFormat="1">
      <c r="C200" s="1209"/>
      <c r="D200" s="1209"/>
      <c r="E200" s="1607"/>
      <c r="H200" s="1209"/>
      <c r="I200" s="1210"/>
      <c r="J200" s="1608"/>
      <c r="N200" s="1209"/>
      <c r="O200" s="1210"/>
      <c r="P200" s="1544"/>
      <c r="Q200" s="1544"/>
      <c r="R200" s="1209"/>
    </row>
    <row r="210" spans="3:18" s="145" customFormat="1">
      <c r="C210" s="1209"/>
      <c r="D210" s="1209"/>
      <c r="E210" s="1607"/>
      <c r="H210" s="1213"/>
      <c r="I210" s="1210"/>
      <c r="N210" s="1209"/>
      <c r="O210" s="1210"/>
      <c r="P210" s="1544"/>
      <c r="Q210" s="1544"/>
      <c r="R210" s="1209"/>
    </row>
  </sheetData>
  <mergeCells count="11">
    <mergeCell ref="B9:E9"/>
    <mergeCell ref="B95:E95"/>
    <mergeCell ref="B119:E119"/>
    <mergeCell ref="B2:D2"/>
    <mergeCell ref="G2:I2"/>
    <mergeCell ref="B3:D3"/>
    <mergeCell ref="B4:D4"/>
    <mergeCell ref="G4:I6"/>
    <mergeCell ref="J4:K6"/>
    <mergeCell ref="B5:D5"/>
    <mergeCell ref="B6:D6"/>
  </mergeCells>
  <phoneticPr fontId="4"/>
  <pageMargins left="0.70866141732283472" right="0.70866141732283472" top="0.74803149606299213" bottom="0.74803149606299213" header="0.31496062992125984" footer="0.31496062992125984"/>
  <pageSetup paperSize="8" scale="38"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601EA-9029-431E-8ED6-25E36A833466}">
  <dimension ref="A2:R99"/>
  <sheetViews>
    <sheetView zoomScale="80" zoomScaleNormal="80" workbookViewId="0">
      <pane xSplit="11" ySplit="8" topLeftCell="R18" activePane="bottomRight" state="frozen"/>
      <selection pane="topRight" activeCell="K1" sqref="K1"/>
      <selection pane="bottomLeft" activeCell="A9" sqref="A9"/>
      <selection pane="bottomRight" activeCell="R33" sqref="R33"/>
    </sheetView>
  </sheetViews>
  <sheetFormatPr defaultRowHeight="18.75"/>
  <cols>
    <col min="1" max="1" width="17" style="8" customWidth="1"/>
    <col min="2" max="2" width="6.125" style="8" customWidth="1"/>
    <col min="3" max="3" width="5.75" style="9" customWidth="1"/>
    <col min="4" max="5" width="15.75" style="8" customWidth="1"/>
    <col min="6" max="6" width="49.125" style="8" customWidth="1"/>
    <col min="7" max="7" width="6.25" style="8" customWidth="1"/>
    <col min="8" max="9" width="9.875" style="8" bestFit="1" customWidth="1"/>
    <col min="10" max="10" width="5.75" style="3" customWidth="1"/>
    <col min="11" max="11" width="26" style="8" customWidth="1"/>
    <col min="12" max="12" width="12" style="8" customWidth="1"/>
    <col min="13" max="13" width="6.875" style="9" customWidth="1"/>
    <col min="14" max="14" width="13.75" style="10" customWidth="1"/>
    <col min="15" max="15" width="6.375" style="8" customWidth="1"/>
    <col min="16" max="16" width="13.25" style="3" customWidth="1"/>
    <col min="17" max="17" width="18.25" style="11" customWidth="1"/>
    <col min="18" max="18" width="15.625" style="194" customWidth="1"/>
    <col min="19" max="256" width="9" style="8"/>
    <col min="257" max="257" width="17" style="8" customWidth="1"/>
    <col min="258" max="258" width="6.125" style="8" customWidth="1"/>
    <col min="259" max="259" width="5.75" style="8" customWidth="1"/>
    <col min="260" max="261" width="15.75" style="8" customWidth="1"/>
    <col min="262" max="262" width="49.125" style="8" customWidth="1"/>
    <col min="263" max="263" width="6.25" style="8" customWidth="1"/>
    <col min="264" max="265" width="9.875" style="8" bestFit="1" customWidth="1"/>
    <col min="266" max="266" width="5.75" style="8" customWidth="1"/>
    <col min="267" max="267" width="26" style="8" customWidth="1"/>
    <col min="268" max="268" width="12" style="8" customWidth="1"/>
    <col min="269" max="269" width="6.875" style="8" customWidth="1"/>
    <col min="270" max="270" width="13.75" style="8" customWidth="1"/>
    <col min="271" max="271" width="6.375" style="8" customWidth="1"/>
    <col min="272" max="272" width="13.25" style="8" customWidth="1"/>
    <col min="273" max="273" width="18.25" style="8" customWidth="1"/>
    <col min="274" max="274" width="15.625" style="8" customWidth="1"/>
    <col min="275" max="512" width="9" style="8"/>
    <col min="513" max="513" width="17" style="8" customWidth="1"/>
    <col min="514" max="514" width="6.125" style="8" customWidth="1"/>
    <col min="515" max="515" width="5.75" style="8" customWidth="1"/>
    <col min="516" max="517" width="15.75" style="8" customWidth="1"/>
    <col min="518" max="518" width="49.125" style="8" customWidth="1"/>
    <col min="519" max="519" width="6.25" style="8" customWidth="1"/>
    <col min="520" max="521" width="9.875" style="8" bestFit="1" customWidth="1"/>
    <col min="522" max="522" width="5.75" style="8" customWidth="1"/>
    <col min="523" max="523" width="26" style="8" customWidth="1"/>
    <col min="524" max="524" width="12" style="8" customWidth="1"/>
    <col min="525" max="525" width="6.875" style="8" customWidth="1"/>
    <col min="526" max="526" width="13.75" style="8" customWidth="1"/>
    <col min="527" max="527" width="6.375" style="8" customWidth="1"/>
    <col min="528" max="528" width="13.25" style="8" customWidth="1"/>
    <col min="529" max="529" width="18.25" style="8" customWidth="1"/>
    <col min="530" max="530" width="15.625" style="8" customWidth="1"/>
    <col min="531" max="768" width="9" style="8"/>
    <col min="769" max="769" width="17" style="8" customWidth="1"/>
    <col min="770" max="770" width="6.125" style="8" customWidth="1"/>
    <col min="771" max="771" width="5.75" style="8" customWidth="1"/>
    <col min="772" max="773" width="15.75" style="8" customWidth="1"/>
    <col min="774" max="774" width="49.125" style="8" customWidth="1"/>
    <col min="775" max="775" width="6.25" style="8" customWidth="1"/>
    <col min="776" max="777" width="9.875" style="8" bestFit="1" customWidth="1"/>
    <col min="778" max="778" width="5.75" style="8" customWidth="1"/>
    <col min="779" max="779" width="26" style="8" customWidth="1"/>
    <col min="780" max="780" width="12" style="8" customWidth="1"/>
    <col min="781" max="781" width="6.875" style="8" customWidth="1"/>
    <col min="782" max="782" width="13.75" style="8" customWidth="1"/>
    <col min="783" max="783" width="6.375" style="8" customWidth="1"/>
    <col min="784" max="784" width="13.25" style="8" customWidth="1"/>
    <col min="785" max="785" width="18.25" style="8" customWidth="1"/>
    <col min="786" max="786" width="15.625" style="8" customWidth="1"/>
    <col min="787" max="1024" width="9" style="8"/>
    <col min="1025" max="1025" width="17" style="8" customWidth="1"/>
    <col min="1026" max="1026" width="6.125" style="8" customWidth="1"/>
    <col min="1027" max="1027" width="5.75" style="8" customWidth="1"/>
    <col min="1028" max="1029" width="15.75" style="8" customWidth="1"/>
    <col min="1030" max="1030" width="49.125" style="8" customWidth="1"/>
    <col min="1031" max="1031" width="6.25" style="8" customWidth="1"/>
    <col min="1032" max="1033" width="9.875" style="8" bestFit="1" customWidth="1"/>
    <col min="1034" max="1034" width="5.75" style="8" customWidth="1"/>
    <col min="1035" max="1035" width="26" style="8" customWidth="1"/>
    <col min="1036" max="1036" width="12" style="8" customWidth="1"/>
    <col min="1037" max="1037" width="6.875" style="8" customWidth="1"/>
    <col min="1038" max="1038" width="13.75" style="8" customWidth="1"/>
    <col min="1039" max="1039" width="6.375" style="8" customWidth="1"/>
    <col min="1040" max="1040" width="13.25" style="8" customWidth="1"/>
    <col min="1041" max="1041" width="18.25" style="8" customWidth="1"/>
    <col min="1042" max="1042" width="15.625" style="8" customWidth="1"/>
    <col min="1043" max="1280" width="9" style="8"/>
    <col min="1281" max="1281" width="17" style="8" customWidth="1"/>
    <col min="1282" max="1282" width="6.125" style="8" customWidth="1"/>
    <col min="1283" max="1283" width="5.75" style="8" customWidth="1"/>
    <col min="1284" max="1285" width="15.75" style="8" customWidth="1"/>
    <col min="1286" max="1286" width="49.125" style="8" customWidth="1"/>
    <col min="1287" max="1287" width="6.25" style="8" customWidth="1"/>
    <col min="1288" max="1289" width="9.875" style="8" bestFit="1" customWidth="1"/>
    <col min="1290" max="1290" width="5.75" style="8" customWidth="1"/>
    <col min="1291" max="1291" width="26" style="8" customWidth="1"/>
    <col min="1292" max="1292" width="12" style="8" customWidth="1"/>
    <col min="1293" max="1293" width="6.875" style="8" customWidth="1"/>
    <col min="1294" max="1294" width="13.75" style="8" customWidth="1"/>
    <col min="1295" max="1295" width="6.375" style="8" customWidth="1"/>
    <col min="1296" max="1296" width="13.25" style="8" customWidth="1"/>
    <col min="1297" max="1297" width="18.25" style="8" customWidth="1"/>
    <col min="1298" max="1298" width="15.625" style="8" customWidth="1"/>
    <col min="1299" max="1536" width="9" style="8"/>
    <col min="1537" max="1537" width="17" style="8" customWidth="1"/>
    <col min="1538" max="1538" width="6.125" style="8" customWidth="1"/>
    <col min="1539" max="1539" width="5.75" style="8" customWidth="1"/>
    <col min="1540" max="1541" width="15.75" style="8" customWidth="1"/>
    <col min="1542" max="1542" width="49.125" style="8" customWidth="1"/>
    <col min="1543" max="1543" width="6.25" style="8" customWidth="1"/>
    <col min="1544" max="1545" width="9.875" style="8" bestFit="1" customWidth="1"/>
    <col min="1546" max="1546" width="5.75" style="8" customWidth="1"/>
    <col min="1547" max="1547" width="26" style="8" customWidth="1"/>
    <col min="1548" max="1548" width="12" style="8" customWidth="1"/>
    <col min="1549" max="1549" width="6.875" style="8" customWidth="1"/>
    <col min="1550" max="1550" width="13.75" style="8" customWidth="1"/>
    <col min="1551" max="1551" width="6.375" style="8" customWidth="1"/>
    <col min="1552" max="1552" width="13.25" style="8" customWidth="1"/>
    <col min="1553" max="1553" width="18.25" style="8" customWidth="1"/>
    <col min="1554" max="1554" width="15.625" style="8" customWidth="1"/>
    <col min="1555" max="1792" width="9" style="8"/>
    <col min="1793" max="1793" width="17" style="8" customWidth="1"/>
    <col min="1794" max="1794" width="6.125" style="8" customWidth="1"/>
    <col min="1795" max="1795" width="5.75" style="8" customWidth="1"/>
    <col min="1796" max="1797" width="15.75" style="8" customWidth="1"/>
    <col min="1798" max="1798" width="49.125" style="8" customWidth="1"/>
    <col min="1799" max="1799" width="6.25" style="8" customWidth="1"/>
    <col min="1800" max="1801" width="9.875" style="8" bestFit="1" customWidth="1"/>
    <col min="1802" max="1802" width="5.75" style="8" customWidth="1"/>
    <col min="1803" max="1803" width="26" style="8" customWidth="1"/>
    <col min="1804" max="1804" width="12" style="8" customWidth="1"/>
    <col min="1805" max="1805" width="6.875" style="8" customWidth="1"/>
    <col min="1806" max="1806" width="13.75" style="8" customWidth="1"/>
    <col min="1807" max="1807" width="6.375" style="8" customWidth="1"/>
    <col min="1808" max="1808" width="13.25" style="8" customWidth="1"/>
    <col min="1809" max="1809" width="18.25" style="8" customWidth="1"/>
    <col min="1810" max="1810" width="15.625" style="8" customWidth="1"/>
    <col min="1811" max="2048" width="9" style="8"/>
    <col min="2049" max="2049" width="17" style="8" customWidth="1"/>
    <col min="2050" max="2050" width="6.125" style="8" customWidth="1"/>
    <col min="2051" max="2051" width="5.75" style="8" customWidth="1"/>
    <col min="2052" max="2053" width="15.75" style="8" customWidth="1"/>
    <col min="2054" max="2054" width="49.125" style="8" customWidth="1"/>
    <col min="2055" max="2055" width="6.25" style="8" customWidth="1"/>
    <col min="2056" max="2057" width="9.875" style="8" bestFit="1" customWidth="1"/>
    <col min="2058" max="2058" width="5.75" style="8" customWidth="1"/>
    <col min="2059" max="2059" width="26" style="8" customWidth="1"/>
    <col min="2060" max="2060" width="12" style="8" customWidth="1"/>
    <col min="2061" max="2061" width="6.875" style="8" customWidth="1"/>
    <col min="2062" max="2062" width="13.75" style="8" customWidth="1"/>
    <col min="2063" max="2063" width="6.375" style="8" customWidth="1"/>
    <col min="2064" max="2064" width="13.25" style="8" customWidth="1"/>
    <col min="2065" max="2065" width="18.25" style="8" customWidth="1"/>
    <col min="2066" max="2066" width="15.625" style="8" customWidth="1"/>
    <col min="2067" max="2304" width="9" style="8"/>
    <col min="2305" max="2305" width="17" style="8" customWidth="1"/>
    <col min="2306" max="2306" width="6.125" style="8" customWidth="1"/>
    <col min="2307" max="2307" width="5.75" style="8" customWidth="1"/>
    <col min="2308" max="2309" width="15.75" style="8" customWidth="1"/>
    <col min="2310" max="2310" width="49.125" style="8" customWidth="1"/>
    <col min="2311" max="2311" width="6.25" style="8" customWidth="1"/>
    <col min="2312" max="2313" width="9.875" style="8" bestFit="1" customWidth="1"/>
    <col min="2314" max="2314" width="5.75" style="8" customWidth="1"/>
    <col min="2315" max="2315" width="26" style="8" customWidth="1"/>
    <col min="2316" max="2316" width="12" style="8" customWidth="1"/>
    <col min="2317" max="2317" width="6.875" style="8" customWidth="1"/>
    <col min="2318" max="2318" width="13.75" style="8" customWidth="1"/>
    <col min="2319" max="2319" width="6.375" style="8" customWidth="1"/>
    <col min="2320" max="2320" width="13.25" style="8" customWidth="1"/>
    <col min="2321" max="2321" width="18.25" style="8" customWidth="1"/>
    <col min="2322" max="2322" width="15.625" style="8" customWidth="1"/>
    <col min="2323" max="2560" width="9" style="8"/>
    <col min="2561" max="2561" width="17" style="8" customWidth="1"/>
    <col min="2562" max="2562" width="6.125" style="8" customWidth="1"/>
    <col min="2563" max="2563" width="5.75" style="8" customWidth="1"/>
    <col min="2564" max="2565" width="15.75" style="8" customWidth="1"/>
    <col min="2566" max="2566" width="49.125" style="8" customWidth="1"/>
    <col min="2567" max="2567" width="6.25" style="8" customWidth="1"/>
    <col min="2568" max="2569" width="9.875" style="8" bestFit="1" customWidth="1"/>
    <col min="2570" max="2570" width="5.75" style="8" customWidth="1"/>
    <col min="2571" max="2571" width="26" style="8" customWidth="1"/>
    <col min="2572" max="2572" width="12" style="8" customWidth="1"/>
    <col min="2573" max="2573" width="6.875" style="8" customWidth="1"/>
    <col min="2574" max="2574" width="13.75" style="8" customWidth="1"/>
    <col min="2575" max="2575" width="6.375" style="8" customWidth="1"/>
    <col min="2576" max="2576" width="13.25" style="8" customWidth="1"/>
    <col min="2577" max="2577" width="18.25" style="8" customWidth="1"/>
    <col min="2578" max="2578" width="15.625" style="8" customWidth="1"/>
    <col min="2579" max="2816" width="9" style="8"/>
    <col min="2817" max="2817" width="17" style="8" customWidth="1"/>
    <col min="2818" max="2818" width="6.125" style="8" customWidth="1"/>
    <col min="2819" max="2819" width="5.75" style="8" customWidth="1"/>
    <col min="2820" max="2821" width="15.75" style="8" customWidth="1"/>
    <col min="2822" max="2822" width="49.125" style="8" customWidth="1"/>
    <col min="2823" max="2823" width="6.25" style="8" customWidth="1"/>
    <col min="2824" max="2825" width="9.875" style="8" bestFit="1" customWidth="1"/>
    <col min="2826" max="2826" width="5.75" style="8" customWidth="1"/>
    <col min="2827" max="2827" width="26" style="8" customWidth="1"/>
    <col min="2828" max="2828" width="12" style="8" customWidth="1"/>
    <col min="2829" max="2829" width="6.875" style="8" customWidth="1"/>
    <col min="2830" max="2830" width="13.75" style="8" customWidth="1"/>
    <col min="2831" max="2831" width="6.375" style="8" customWidth="1"/>
    <col min="2832" max="2832" width="13.25" style="8" customWidth="1"/>
    <col min="2833" max="2833" width="18.25" style="8" customWidth="1"/>
    <col min="2834" max="2834" width="15.625" style="8" customWidth="1"/>
    <col min="2835" max="3072" width="9" style="8"/>
    <col min="3073" max="3073" width="17" style="8" customWidth="1"/>
    <col min="3074" max="3074" width="6.125" style="8" customWidth="1"/>
    <col min="3075" max="3075" width="5.75" style="8" customWidth="1"/>
    <col min="3076" max="3077" width="15.75" style="8" customWidth="1"/>
    <col min="3078" max="3078" width="49.125" style="8" customWidth="1"/>
    <col min="3079" max="3079" width="6.25" style="8" customWidth="1"/>
    <col min="3080" max="3081" width="9.875" style="8" bestFit="1" customWidth="1"/>
    <col min="3082" max="3082" width="5.75" style="8" customWidth="1"/>
    <col min="3083" max="3083" width="26" style="8" customWidth="1"/>
    <col min="3084" max="3084" width="12" style="8" customWidth="1"/>
    <col min="3085" max="3085" width="6.875" style="8" customWidth="1"/>
    <col min="3086" max="3086" width="13.75" style="8" customWidth="1"/>
    <col min="3087" max="3087" width="6.375" style="8" customWidth="1"/>
    <col min="3088" max="3088" width="13.25" style="8" customWidth="1"/>
    <col min="3089" max="3089" width="18.25" style="8" customWidth="1"/>
    <col min="3090" max="3090" width="15.625" style="8" customWidth="1"/>
    <col min="3091" max="3328" width="9" style="8"/>
    <col min="3329" max="3329" width="17" style="8" customWidth="1"/>
    <col min="3330" max="3330" width="6.125" style="8" customWidth="1"/>
    <col min="3331" max="3331" width="5.75" style="8" customWidth="1"/>
    <col min="3332" max="3333" width="15.75" style="8" customWidth="1"/>
    <col min="3334" max="3334" width="49.125" style="8" customWidth="1"/>
    <col min="3335" max="3335" width="6.25" style="8" customWidth="1"/>
    <col min="3336" max="3337" width="9.875" style="8" bestFit="1" customWidth="1"/>
    <col min="3338" max="3338" width="5.75" style="8" customWidth="1"/>
    <col min="3339" max="3339" width="26" style="8" customWidth="1"/>
    <col min="3340" max="3340" width="12" style="8" customWidth="1"/>
    <col min="3341" max="3341" width="6.875" style="8" customWidth="1"/>
    <col min="3342" max="3342" width="13.75" style="8" customWidth="1"/>
    <col min="3343" max="3343" width="6.375" style="8" customWidth="1"/>
    <col min="3344" max="3344" width="13.25" style="8" customWidth="1"/>
    <col min="3345" max="3345" width="18.25" style="8" customWidth="1"/>
    <col min="3346" max="3346" width="15.625" style="8" customWidth="1"/>
    <col min="3347" max="3584" width="9" style="8"/>
    <col min="3585" max="3585" width="17" style="8" customWidth="1"/>
    <col min="3586" max="3586" width="6.125" style="8" customWidth="1"/>
    <col min="3587" max="3587" width="5.75" style="8" customWidth="1"/>
    <col min="3588" max="3589" width="15.75" style="8" customWidth="1"/>
    <col min="3590" max="3590" width="49.125" style="8" customWidth="1"/>
    <col min="3591" max="3591" width="6.25" style="8" customWidth="1"/>
    <col min="3592" max="3593" width="9.875" style="8" bestFit="1" customWidth="1"/>
    <col min="3594" max="3594" width="5.75" style="8" customWidth="1"/>
    <col min="3595" max="3595" width="26" style="8" customWidth="1"/>
    <col min="3596" max="3596" width="12" style="8" customWidth="1"/>
    <col min="3597" max="3597" width="6.875" style="8" customWidth="1"/>
    <col min="3598" max="3598" width="13.75" style="8" customWidth="1"/>
    <col min="3599" max="3599" width="6.375" style="8" customWidth="1"/>
    <col min="3600" max="3600" width="13.25" style="8" customWidth="1"/>
    <col min="3601" max="3601" width="18.25" style="8" customWidth="1"/>
    <col min="3602" max="3602" width="15.625" style="8" customWidth="1"/>
    <col min="3603" max="3840" width="9" style="8"/>
    <col min="3841" max="3841" width="17" style="8" customWidth="1"/>
    <col min="3842" max="3842" width="6.125" style="8" customWidth="1"/>
    <col min="3843" max="3843" width="5.75" style="8" customWidth="1"/>
    <col min="3844" max="3845" width="15.75" style="8" customWidth="1"/>
    <col min="3846" max="3846" width="49.125" style="8" customWidth="1"/>
    <col min="3847" max="3847" width="6.25" style="8" customWidth="1"/>
    <col min="3848" max="3849" width="9.875" style="8" bestFit="1" customWidth="1"/>
    <col min="3850" max="3850" width="5.75" style="8" customWidth="1"/>
    <col min="3851" max="3851" width="26" style="8" customWidth="1"/>
    <col min="3852" max="3852" width="12" style="8" customWidth="1"/>
    <col min="3853" max="3853" width="6.875" style="8" customWidth="1"/>
    <col min="3854" max="3854" width="13.75" style="8" customWidth="1"/>
    <col min="3855" max="3855" width="6.375" style="8" customWidth="1"/>
    <col min="3856" max="3856" width="13.25" style="8" customWidth="1"/>
    <col min="3857" max="3857" width="18.25" style="8" customWidth="1"/>
    <col min="3858" max="3858" width="15.625" style="8" customWidth="1"/>
    <col min="3859" max="4096" width="9" style="8"/>
    <col min="4097" max="4097" width="17" style="8" customWidth="1"/>
    <col min="4098" max="4098" width="6.125" style="8" customWidth="1"/>
    <col min="4099" max="4099" width="5.75" style="8" customWidth="1"/>
    <col min="4100" max="4101" width="15.75" style="8" customWidth="1"/>
    <col min="4102" max="4102" width="49.125" style="8" customWidth="1"/>
    <col min="4103" max="4103" width="6.25" style="8" customWidth="1"/>
    <col min="4104" max="4105" width="9.875" style="8" bestFit="1" customWidth="1"/>
    <col min="4106" max="4106" width="5.75" style="8" customWidth="1"/>
    <col min="4107" max="4107" width="26" style="8" customWidth="1"/>
    <col min="4108" max="4108" width="12" style="8" customWidth="1"/>
    <col min="4109" max="4109" width="6.875" style="8" customWidth="1"/>
    <col min="4110" max="4110" width="13.75" style="8" customWidth="1"/>
    <col min="4111" max="4111" width="6.375" style="8" customWidth="1"/>
    <col min="4112" max="4112" width="13.25" style="8" customWidth="1"/>
    <col min="4113" max="4113" width="18.25" style="8" customWidth="1"/>
    <col min="4114" max="4114" width="15.625" style="8" customWidth="1"/>
    <col min="4115" max="4352" width="9" style="8"/>
    <col min="4353" max="4353" width="17" style="8" customWidth="1"/>
    <col min="4354" max="4354" width="6.125" style="8" customWidth="1"/>
    <col min="4355" max="4355" width="5.75" style="8" customWidth="1"/>
    <col min="4356" max="4357" width="15.75" style="8" customWidth="1"/>
    <col min="4358" max="4358" width="49.125" style="8" customWidth="1"/>
    <col min="4359" max="4359" width="6.25" style="8" customWidth="1"/>
    <col min="4360" max="4361" width="9.875" style="8" bestFit="1" customWidth="1"/>
    <col min="4362" max="4362" width="5.75" style="8" customWidth="1"/>
    <col min="4363" max="4363" width="26" style="8" customWidth="1"/>
    <col min="4364" max="4364" width="12" style="8" customWidth="1"/>
    <col min="4365" max="4365" width="6.875" style="8" customWidth="1"/>
    <col min="4366" max="4366" width="13.75" style="8" customWidth="1"/>
    <col min="4367" max="4367" width="6.375" style="8" customWidth="1"/>
    <col min="4368" max="4368" width="13.25" style="8" customWidth="1"/>
    <col min="4369" max="4369" width="18.25" style="8" customWidth="1"/>
    <col min="4370" max="4370" width="15.625" style="8" customWidth="1"/>
    <col min="4371" max="4608" width="9" style="8"/>
    <col min="4609" max="4609" width="17" style="8" customWidth="1"/>
    <col min="4610" max="4610" width="6.125" style="8" customWidth="1"/>
    <col min="4611" max="4611" width="5.75" style="8" customWidth="1"/>
    <col min="4612" max="4613" width="15.75" style="8" customWidth="1"/>
    <col min="4614" max="4614" width="49.125" style="8" customWidth="1"/>
    <col min="4615" max="4615" width="6.25" style="8" customWidth="1"/>
    <col min="4616" max="4617" width="9.875" style="8" bestFit="1" customWidth="1"/>
    <col min="4618" max="4618" width="5.75" style="8" customWidth="1"/>
    <col min="4619" max="4619" width="26" style="8" customWidth="1"/>
    <col min="4620" max="4620" width="12" style="8" customWidth="1"/>
    <col min="4621" max="4621" width="6.875" style="8" customWidth="1"/>
    <col min="4622" max="4622" width="13.75" style="8" customWidth="1"/>
    <col min="4623" max="4623" width="6.375" style="8" customWidth="1"/>
    <col min="4624" max="4624" width="13.25" style="8" customWidth="1"/>
    <col min="4625" max="4625" width="18.25" style="8" customWidth="1"/>
    <col min="4626" max="4626" width="15.625" style="8" customWidth="1"/>
    <col min="4627" max="4864" width="9" style="8"/>
    <col min="4865" max="4865" width="17" style="8" customWidth="1"/>
    <col min="4866" max="4866" width="6.125" style="8" customWidth="1"/>
    <col min="4867" max="4867" width="5.75" style="8" customWidth="1"/>
    <col min="4868" max="4869" width="15.75" style="8" customWidth="1"/>
    <col min="4870" max="4870" width="49.125" style="8" customWidth="1"/>
    <col min="4871" max="4871" width="6.25" style="8" customWidth="1"/>
    <col min="4872" max="4873" width="9.875" style="8" bestFit="1" customWidth="1"/>
    <col min="4874" max="4874" width="5.75" style="8" customWidth="1"/>
    <col min="4875" max="4875" width="26" style="8" customWidth="1"/>
    <col min="4876" max="4876" width="12" style="8" customWidth="1"/>
    <col min="4877" max="4877" width="6.875" style="8" customWidth="1"/>
    <col min="4878" max="4878" width="13.75" style="8" customWidth="1"/>
    <col min="4879" max="4879" width="6.375" style="8" customWidth="1"/>
    <col min="4880" max="4880" width="13.25" style="8" customWidth="1"/>
    <col min="4881" max="4881" width="18.25" style="8" customWidth="1"/>
    <col min="4882" max="4882" width="15.625" style="8" customWidth="1"/>
    <col min="4883" max="5120" width="9" style="8"/>
    <col min="5121" max="5121" width="17" style="8" customWidth="1"/>
    <col min="5122" max="5122" width="6.125" style="8" customWidth="1"/>
    <col min="5123" max="5123" width="5.75" style="8" customWidth="1"/>
    <col min="5124" max="5125" width="15.75" style="8" customWidth="1"/>
    <col min="5126" max="5126" width="49.125" style="8" customWidth="1"/>
    <col min="5127" max="5127" width="6.25" style="8" customWidth="1"/>
    <col min="5128" max="5129" width="9.875" style="8" bestFit="1" customWidth="1"/>
    <col min="5130" max="5130" width="5.75" style="8" customWidth="1"/>
    <col min="5131" max="5131" width="26" style="8" customWidth="1"/>
    <col min="5132" max="5132" width="12" style="8" customWidth="1"/>
    <col min="5133" max="5133" width="6.875" style="8" customWidth="1"/>
    <col min="5134" max="5134" width="13.75" style="8" customWidth="1"/>
    <col min="5135" max="5135" width="6.375" style="8" customWidth="1"/>
    <col min="5136" max="5136" width="13.25" style="8" customWidth="1"/>
    <col min="5137" max="5137" width="18.25" style="8" customWidth="1"/>
    <col min="5138" max="5138" width="15.625" style="8" customWidth="1"/>
    <col min="5139" max="5376" width="9" style="8"/>
    <col min="5377" max="5377" width="17" style="8" customWidth="1"/>
    <col min="5378" max="5378" width="6.125" style="8" customWidth="1"/>
    <col min="5379" max="5379" width="5.75" style="8" customWidth="1"/>
    <col min="5380" max="5381" width="15.75" style="8" customWidth="1"/>
    <col min="5382" max="5382" width="49.125" style="8" customWidth="1"/>
    <col min="5383" max="5383" width="6.25" style="8" customWidth="1"/>
    <col min="5384" max="5385" width="9.875" style="8" bestFit="1" customWidth="1"/>
    <col min="5386" max="5386" width="5.75" style="8" customWidth="1"/>
    <col min="5387" max="5387" width="26" style="8" customWidth="1"/>
    <col min="5388" max="5388" width="12" style="8" customWidth="1"/>
    <col min="5389" max="5389" width="6.875" style="8" customWidth="1"/>
    <col min="5390" max="5390" width="13.75" style="8" customWidth="1"/>
    <col min="5391" max="5391" width="6.375" style="8" customWidth="1"/>
    <col min="5392" max="5392" width="13.25" style="8" customWidth="1"/>
    <col min="5393" max="5393" width="18.25" style="8" customWidth="1"/>
    <col min="5394" max="5394" width="15.625" style="8" customWidth="1"/>
    <col min="5395" max="5632" width="9" style="8"/>
    <col min="5633" max="5633" width="17" style="8" customWidth="1"/>
    <col min="5634" max="5634" width="6.125" style="8" customWidth="1"/>
    <col min="5635" max="5635" width="5.75" style="8" customWidth="1"/>
    <col min="5636" max="5637" width="15.75" style="8" customWidth="1"/>
    <col min="5638" max="5638" width="49.125" style="8" customWidth="1"/>
    <col min="5639" max="5639" width="6.25" style="8" customWidth="1"/>
    <col min="5640" max="5641" width="9.875" style="8" bestFit="1" customWidth="1"/>
    <col min="5642" max="5642" width="5.75" style="8" customWidth="1"/>
    <col min="5643" max="5643" width="26" style="8" customWidth="1"/>
    <col min="5644" max="5644" width="12" style="8" customWidth="1"/>
    <col min="5645" max="5645" width="6.875" style="8" customWidth="1"/>
    <col min="5646" max="5646" width="13.75" style="8" customWidth="1"/>
    <col min="5647" max="5647" width="6.375" style="8" customWidth="1"/>
    <col min="5648" max="5648" width="13.25" style="8" customWidth="1"/>
    <col min="5649" max="5649" width="18.25" style="8" customWidth="1"/>
    <col min="5650" max="5650" width="15.625" style="8" customWidth="1"/>
    <col min="5651" max="5888" width="9" style="8"/>
    <col min="5889" max="5889" width="17" style="8" customWidth="1"/>
    <col min="5890" max="5890" width="6.125" style="8" customWidth="1"/>
    <col min="5891" max="5891" width="5.75" style="8" customWidth="1"/>
    <col min="5892" max="5893" width="15.75" style="8" customWidth="1"/>
    <col min="5894" max="5894" width="49.125" style="8" customWidth="1"/>
    <col min="5895" max="5895" width="6.25" style="8" customWidth="1"/>
    <col min="5896" max="5897" width="9.875" style="8" bestFit="1" customWidth="1"/>
    <col min="5898" max="5898" width="5.75" style="8" customWidth="1"/>
    <col min="5899" max="5899" width="26" style="8" customWidth="1"/>
    <col min="5900" max="5900" width="12" style="8" customWidth="1"/>
    <col min="5901" max="5901" width="6.875" style="8" customWidth="1"/>
    <col min="5902" max="5902" width="13.75" style="8" customWidth="1"/>
    <col min="5903" max="5903" width="6.375" style="8" customWidth="1"/>
    <col min="5904" max="5904" width="13.25" style="8" customWidth="1"/>
    <col min="5905" max="5905" width="18.25" style="8" customWidth="1"/>
    <col min="5906" max="5906" width="15.625" style="8" customWidth="1"/>
    <col min="5907" max="6144" width="9" style="8"/>
    <col min="6145" max="6145" width="17" style="8" customWidth="1"/>
    <col min="6146" max="6146" width="6.125" style="8" customWidth="1"/>
    <col min="6147" max="6147" width="5.75" style="8" customWidth="1"/>
    <col min="6148" max="6149" width="15.75" style="8" customWidth="1"/>
    <col min="6150" max="6150" width="49.125" style="8" customWidth="1"/>
    <col min="6151" max="6151" width="6.25" style="8" customWidth="1"/>
    <col min="6152" max="6153" width="9.875" style="8" bestFit="1" customWidth="1"/>
    <col min="6154" max="6154" width="5.75" style="8" customWidth="1"/>
    <col min="6155" max="6155" width="26" style="8" customWidth="1"/>
    <col min="6156" max="6156" width="12" style="8" customWidth="1"/>
    <col min="6157" max="6157" width="6.875" style="8" customWidth="1"/>
    <col min="6158" max="6158" width="13.75" style="8" customWidth="1"/>
    <col min="6159" max="6159" width="6.375" style="8" customWidth="1"/>
    <col min="6160" max="6160" width="13.25" style="8" customWidth="1"/>
    <col min="6161" max="6161" width="18.25" style="8" customWidth="1"/>
    <col min="6162" max="6162" width="15.625" style="8" customWidth="1"/>
    <col min="6163" max="6400" width="9" style="8"/>
    <col min="6401" max="6401" width="17" style="8" customWidth="1"/>
    <col min="6402" max="6402" width="6.125" style="8" customWidth="1"/>
    <col min="6403" max="6403" width="5.75" style="8" customWidth="1"/>
    <col min="6404" max="6405" width="15.75" style="8" customWidth="1"/>
    <col min="6406" max="6406" width="49.125" style="8" customWidth="1"/>
    <col min="6407" max="6407" width="6.25" style="8" customWidth="1"/>
    <col min="6408" max="6409" width="9.875" style="8" bestFit="1" customWidth="1"/>
    <col min="6410" max="6410" width="5.75" style="8" customWidth="1"/>
    <col min="6411" max="6411" width="26" style="8" customWidth="1"/>
    <col min="6412" max="6412" width="12" style="8" customWidth="1"/>
    <col min="6413" max="6413" width="6.875" style="8" customWidth="1"/>
    <col min="6414" max="6414" width="13.75" style="8" customWidth="1"/>
    <col min="6415" max="6415" width="6.375" style="8" customWidth="1"/>
    <col min="6416" max="6416" width="13.25" style="8" customWidth="1"/>
    <col min="6417" max="6417" width="18.25" style="8" customWidth="1"/>
    <col min="6418" max="6418" width="15.625" style="8" customWidth="1"/>
    <col min="6419" max="6656" width="9" style="8"/>
    <col min="6657" max="6657" width="17" style="8" customWidth="1"/>
    <col min="6658" max="6658" width="6.125" style="8" customWidth="1"/>
    <col min="6659" max="6659" width="5.75" style="8" customWidth="1"/>
    <col min="6660" max="6661" width="15.75" style="8" customWidth="1"/>
    <col min="6662" max="6662" width="49.125" style="8" customWidth="1"/>
    <col min="6663" max="6663" width="6.25" style="8" customWidth="1"/>
    <col min="6664" max="6665" width="9.875" style="8" bestFit="1" customWidth="1"/>
    <col min="6666" max="6666" width="5.75" style="8" customWidth="1"/>
    <col min="6667" max="6667" width="26" style="8" customWidth="1"/>
    <col min="6668" max="6668" width="12" style="8" customWidth="1"/>
    <col min="6669" max="6669" width="6.875" style="8" customWidth="1"/>
    <col min="6670" max="6670" width="13.75" style="8" customWidth="1"/>
    <col min="6671" max="6671" width="6.375" style="8" customWidth="1"/>
    <col min="6672" max="6672" width="13.25" style="8" customWidth="1"/>
    <col min="6673" max="6673" width="18.25" style="8" customWidth="1"/>
    <col min="6674" max="6674" width="15.625" style="8" customWidth="1"/>
    <col min="6675" max="6912" width="9" style="8"/>
    <col min="6913" max="6913" width="17" style="8" customWidth="1"/>
    <col min="6914" max="6914" width="6.125" style="8" customWidth="1"/>
    <col min="6915" max="6915" width="5.75" style="8" customWidth="1"/>
    <col min="6916" max="6917" width="15.75" style="8" customWidth="1"/>
    <col min="6918" max="6918" width="49.125" style="8" customWidth="1"/>
    <col min="6919" max="6919" width="6.25" style="8" customWidth="1"/>
    <col min="6920" max="6921" width="9.875" style="8" bestFit="1" customWidth="1"/>
    <col min="6922" max="6922" width="5.75" style="8" customWidth="1"/>
    <col min="6923" max="6923" width="26" style="8" customWidth="1"/>
    <col min="6924" max="6924" width="12" style="8" customWidth="1"/>
    <col min="6925" max="6925" width="6.875" style="8" customWidth="1"/>
    <col min="6926" max="6926" width="13.75" style="8" customWidth="1"/>
    <col min="6927" max="6927" width="6.375" style="8" customWidth="1"/>
    <col min="6928" max="6928" width="13.25" style="8" customWidth="1"/>
    <col min="6929" max="6929" width="18.25" style="8" customWidth="1"/>
    <col min="6930" max="6930" width="15.625" style="8" customWidth="1"/>
    <col min="6931" max="7168" width="9" style="8"/>
    <col min="7169" max="7169" width="17" style="8" customWidth="1"/>
    <col min="7170" max="7170" width="6.125" style="8" customWidth="1"/>
    <col min="7171" max="7171" width="5.75" style="8" customWidth="1"/>
    <col min="7172" max="7173" width="15.75" style="8" customWidth="1"/>
    <col min="7174" max="7174" width="49.125" style="8" customWidth="1"/>
    <col min="7175" max="7175" width="6.25" style="8" customWidth="1"/>
    <col min="7176" max="7177" width="9.875" style="8" bestFit="1" customWidth="1"/>
    <col min="7178" max="7178" width="5.75" style="8" customWidth="1"/>
    <col min="7179" max="7179" width="26" style="8" customWidth="1"/>
    <col min="7180" max="7180" width="12" style="8" customWidth="1"/>
    <col min="7181" max="7181" width="6.875" style="8" customWidth="1"/>
    <col min="7182" max="7182" width="13.75" style="8" customWidth="1"/>
    <col min="7183" max="7183" width="6.375" style="8" customWidth="1"/>
    <col min="7184" max="7184" width="13.25" style="8" customWidth="1"/>
    <col min="7185" max="7185" width="18.25" style="8" customWidth="1"/>
    <col min="7186" max="7186" width="15.625" style="8" customWidth="1"/>
    <col min="7187" max="7424" width="9" style="8"/>
    <col min="7425" max="7425" width="17" style="8" customWidth="1"/>
    <col min="7426" max="7426" width="6.125" style="8" customWidth="1"/>
    <col min="7427" max="7427" width="5.75" style="8" customWidth="1"/>
    <col min="7428" max="7429" width="15.75" style="8" customWidth="1"/>
    <col min="7430" max="7430" width="49.125" style="8" customWidth="1"/>
    <col min="7431" max="7431" width="6.25" style="8" customWidth="1"/>
    <col min="7432" max="7433" width="9.875" style="8" bestFit="1" customWidth="1"/>
    <col min="7434" max="7434" width="5.75" style="8" customWidth="1"/>
    <col min="7435" max="7435" width="26" style="8" customWidth="1"/>
    <col min="7436" max="7436" width="12" style="8" customWidth="1"/>
    <col min="7437" max="7437" width="6.875" style="8" customWidth="1"/>
    <col min="7438" max="7438" width="13.75" style="8" customWidth="1"/>
    <col min="7439" max="7439" width="6.375" style="8" customWidth="1"/>
    <col min="7440" max="7440" width="13.25" style="8" customWidth="1"/>
    <col min="7441" max="7441" width="18.25" style="8" customWidth="1"/>
    <col min="7442" max="7442" width="15.625" style="8" customWidth="1"/>
    <col min="7443" max="7680" width="9" style="8"/>
    <col min="7681" max="7681" width="17" style="8" customWidth="1"/>
    <col min="7682" max="7682" width="6.125" style="8" customWidth="1"/>
    <col min="7683" max="7683" width="5.75" style="8" customWidth="1"/>
    <col min="7684" max="7685" width="15.75" style="8" customWidth="1"/>
    <col min="7686" max="7686" width="49.125" style="8" customWidth="1"/>
    <col min="7687" max="7687" width="6.25" style="8" customWidth="1"/>
    <col min="7688" max="7689" width="9.875" style="8" bestFit="1" customWidth="1"/>
    <col min="7690" max="7690" width="5.75" style="8" customWidth="1"/>
    <col min="7691" max="7691" width="26" style="8" customWidth="1"/>
    <col min="7692" max="7692" width="12" style="8" customWidth="1"/>
    <col min="7693" max="7693" width="6.875" style="8" customWidth="1"/>
    <col min="7694" max="7694" width="13.75" style="8" customWidth="1"/>
    <col min="7695" max="7695" width="6.375" style="8" customWidth="1"/>
    <col min="7696" max="7696" width="13.25" style="8" customWidth="1"/>
    <col min="7697" max="7697" width="18.25" style="8" customWidth="1"/>
    <col min="7698" max="7698" width="15.625" style="8" customWidth="1"/>
    <col min="7699" max="7936" width="9" style="8"/>
    <col min="7937" max="7937" width="17" style="8" customWidth="1"/>
    <col min="7938" max="7938" width="6.125" style="8" customWidth="1"/>
    <col min="7939" max="7939" width="5.75" style="8" customWidth="1"/>
    <col min="7940" max="7941" width="15.75" style="8" customWidth="1"/>
    <col min="7942" max="7942" width="49.125" style="8" customWidth="1"/>
    <col min="7943" max="7943" width="6.25" style="8" customWidth="1"/>
    <col min="7944" max="7945" width="9.875" style="8" bestFit="1" customWidth="1"/>
    <col min="7946" max="7946" width="5.75" style="8" customWidth="1"/>
    <col min="7947" max="7947" width="26" style="8" customWidth="1"/>
    <col min="7948" max="7948" width="12" style="8" customWidth="1"/>
    <col min="7949" max="7949" width="6.875" style="8" customWidth="1"/>
    <col min="7950" max="7950" width="13.75" style="8" customWidth="1"/>
    <col min="7951" max="7951" width="6.375" style="8" customWidth="1"/>
    <col min="7952" max="7952" width="13.25" style="8" customWidth="1"/>
    <col min="7953" max="7953" width="18.25" style="8" customWidth="1"/>
    <col min="7954" max="7954" width="15.625" style="8" customWidth="1"/>
    <col min="7955" max="8192" width="9" style="8"/>
    <col min="8193" max="8193" width="17" style="8" customWidth="1"/>
    <col min="8194" max="8194" width="6.125" style="8" customWidth="1"/>
    <col min="8195" max="8195" width="5.75" style="8" customWidth="1"/>
    <col min="8196" max="8197" width="15.75" style="8" customWidth="1"/>
    <col min="8198" max="8198" width="49.125" style="8" customWidth="1"/>
    <col min="8199" max="8199" width="6.25" style="8" customWidth="1"/>
    <col min="8200" max="8201" width="9.875" style="8" bestFit="1" customWidth="1"/>
    <col min="8202" max="8202" width="5.75" style="8" customWidth="1"/>
    <col min="8203" max="8203" width="26" style="8" customWidth="1"/>
    <col min="8204" max="8204" width="12" style="8" customWidth="1"/>
    <col min="8205" max="8205" width="6.875" style="8" customWidth="1"/>
    <col min="8206" max="8206" width="13.75" style="8" customWidth="1"/>
    <col min="8207" max="8207" width="6.375" style="8" customWidth="1"/>
    <col min="8208" max="8208" width="13.25" style="8" customWidth="1"/>
    <col min="8209" max="8209" width="18.25" style="8" customWidth="1"/>
    <col min="8210" max="8210" width="15.625" style="8" customWidth="1"/>
    <col min="8211" max="8448" width="9" style="8"/>
    <col min="8449" max="8449" width="17" style="8" customWidth="1"/>
    <col min="8450" max="8450" width="6.125" style="8" customWidth="1"/>
    <col min="8451" max="8451" width="5.75" style="8" customWidth="1"/>
    <col min="8452" max="8453" width="15.75" style="8" customWidth="1"/>
    <col min="8454" max="8454" width="49.125" style="8" customWidth="1"/>
    <col min="8455" max="8455" width="6.25" style="8" customWidth="1"/>
    <col min="8456" max="8457" width="9.875" style="8" bestFit="1" customWidth="1"/>
    <col min="8458" max="8458" width="5.75" style="8" customWidth="1"/>
    <col min="8459" max="8459" width="26" style="8" customWidth="1"/>
    <col min="8460" max="8460" width="12" style="8" customWidth="1"/>
    <col min="8461" max="8461" width="6.875" style="8" customWidth="1"/>
    <col min="8462" max="8462" width="13.75" style="8" customWidth="1"/>
    <col min="8463" max="8463" width="6.375" style="8" customWidth="1"/>
    <col min="8464" max="8464" width="13.25" style="8" customWidth="1"/>
    <col min="8465" max="8465" width="18.25" style="8" customWidth="1"/>
    <col min="8466" max="8466" width="15.625" style="8" customWidth="1"/>
    <col min="8467" max="8704" width="9" style="8"/>
    <col min="8705" max="8705" width="17" style="8" customWidth="1"/>
    <col min="8706" max="8706" width="6.125" style="8" customWidth="1"/>
    <col min="8707" max="8707" width="5.75" style="8" customWidth="1"/>
    <col min="8708" max="8709" width="15.75" style="8" customWidth="1"/>
    <col min="8710" max="8710" width="49.125" style="8" customWidth="1"/>
    <col min="8711" max="8711" width="6.25" style="8" customWidth="1"/>
    <col min="8712" max="8713" width="9.875" style="8" bestFit="1" customWidth="1"/>
    <col min="8714" max="8714" width="5.75" style="8" customWidth="1"/>
    <col min="8715" max="8715" width="26" style="8" customWidth="1"/>
    <col min="8716" max="8716" width="12" style="8" customWidth="1"/>
    <col min="8717" max="8717" width="6.875" style="8" customWidth="1"/>
    <col min="8718" max="8718" width="13.75" style="8" customWidth="1"/>
    <col min="8719" max="8719" width="6.375" style="8" customWidth="1"/>
    <col min="8720" max="8720" width="13.25" style="8" customWidth="1"/>
    <col min="8721" max="8721" width="18.25" style="8" customWidth="1"/>
    <col min="8722" max="8722" width="15.625" style="8" customWidth="1"/>
    <col min="8723" max="8960" width="9" style="8"/>
    <col min="8961" max="8961" width="17" style="8" customWidth="1"/>
    <col min="8962" max="8962" width="6.125" style="8" customWidth="1"/>
    <col min="8963" max="8963" width="5.75" style="8" customWidth="1"/>
    <col min="8964" max="8965" width="15.75" style="8" customWidth="1"/>
    <col min="8966" max="8966" width="49.125" style="8" customWidth="1"/>
    <col min="8967" max="8967" width="6.25" style="8" customWidth="1"/>
    <col min="8968" max="8969" width="9.875" style="8" bestFit="1" customWidth="1"/>
    <col min="8970" max="8970" width="5.75" style="8" customWidth="1"/>
    <col min="8971" max="8971" width="26" style="8" customWidth="1"/>
    <col min="8972" max="8972" width="12" style="8" customWidth="1"/>
    <col min="8973" max="8973" width="6.875" style="8" customWidth="1"/>
    <col min="8974" max="8974" width="13.75" style="8" customWidth="1"/>
    <col min="8975" max="8975" width="6.375" style="8" customWidth="1"/>
    <col min="8976" max="8976" width="13.25" style="8" customWidth="1"/>
    <col min="8977" max="8977" width="18.25" style="8" customWidth="1"/>
    <col min="8978" max="8978" width="15.625" style="8" customWidth="1"/>
    <col min="8979" max="9216" width="9" style="8"/>
    <col min="9217" max="9217" width="17" style="8" customWidth="1"/>
    <col min="9218" max="9218" width="6.125" style="8" customWidth="1"/>
    <col min="9219" max="9219" width="5.75" style="8" customWidth="1"/>
    <col min="9220" max="9221" width="15.75" style="8" customWidth="1"/>
    <col min="9222" max="9222" width="49.125" style="8" customWidth="1"/>
    <col min="9223" max="9223" width="6.25" style="8" customWidth="1"/>
    <col min="9224" max="9225" width="9.875" style="8" bestFit="1" customWidth="1"/>
    <col min="9226" max="9226" width="5.75" style="8" customWidth="1"/>
    <col min="9227" max="9227" width="26" style="8" customWidth="1"/>
    <col min="9228" max="9228" width="12" style="8" customWidth="1"/>
    <col min="9229" max="9229" width="6.875" style="8" customWidth="1"/>
    <col min="9230" max="9230" width="13.75" style="8" customWidth="1"/>
    <col min="9231" max="9231" width="6.375" style="8" customWidth="1"/>
    <col min="9232" max="9232" width="13.25" style="8" customWidth="1"/>
    <col min="9233" max="9233" width="18.25" style="8" customWidth="1"/>
    <col min="9234" max="9234" width="15.625" style="8" customWidth="1"/>
    <col min="9235" max="9472" width="9" style="8"/>
    <col min="9473" max="9473" width="17" style="8" customWidth="1"/>
    <col min="9474" max="9474" width="6.125" style="8" customWidth="1"/>
    <col min="9475" max="9475" width="5.75" style="8" customWidth="1"/>
    <col min="9476" max="9477" width="15.75" style="8" customWidth="1"/>
    <col min="9478" max="9478" width="49.125" style="8" customWidth="1"/>
    <col min="9479" max="9479" width="6.25" style="8" customWidth="1"/>
    <col min="9480" max="9481" width="9.875" style="8" bestFit="1" customWidth="1"/>
    <col min="9482" max="9482" width="5.75" style="8" customWidth="1"/>
    <col min="9483" max="9483" width="26" style="8" customWidth="1"/>
    <col min="9484" max="9484" width="12" style="8" customWidth="1"/>
    <col min="9485" max="9485" width="6.875" style="8" customWidth="1"/>
    <col min="9486" max="9486" width="13.75" style="8" customWidth="1"/>
    <col min="9487" max="9487" width="6.375" style="8" customWidth="1"/>
    <col min="9488" max="9488" width="13.25" style="8" customWidth="1"/>
    <col min="9489" max="9489" width="18.25" style="8" customWidth="1"/>
    <col min="9490" max="9490" width="15.625" style="8" customWidth="1"/>
    <col min="9491" max="9728" width="9" style="8"/>
    <col min="9729" max="9729" width="17" style="8" customWidth="1"/>
    <col min="9730" max="9730" width="6.125" style="8" customWidth="1"/>
    <col min="9731" max="9731" width="5.75" style="8" customWidth="1"/>
    <col min="9732" max="9733" width="15.75" style="8" customWidth="1"/>
    <col min="9734" max="9734" width="49.125" style="8" customWidth="1"/>
    <col min="9735" max="9735" width="6.25" style="8" customWidth="1"/>
    <col min="9736" max="9737" width="9.875" style="8" bestFit="1" customWidth="1"/>
    <col min="9738" max="9738" width="5.75" style="8" customWidth="1"/>
    <col min="9739" max="9739" width="26" style="8" customWidth="1"/>
    <col min="9740" max="9740" width="12" style="8" customWidth="1"/>
    <col min="9741" max="9741" width="6.875" style="8" customWidth="1"/>
    <col min="9742" max="9742" width="13.75" style="8" customWidth="1"/>
    <col min="9743" max="9743" width="6.375" style="8" customWidth="1"/>
    <col min="9744" max="9744" width="13.25" style="8" customWidth="1"/>
    <col min="9745" max="9745" width="18.25" style="8" customWidth="1"/>
    <col min="9746" max="9746" width="15.625" style="8" customWidth="1"/>
    <col min="9747" max="9984" width="9" style="8"/>
    <col min="9985" max="9985" width="17" style="8" customWidth="1"/>
    <col min="9986" max="9986" width="6.125" style="8" customWidth="1"/>
    <col min="9987" max="9987" width="5.75" style="8" customWidth="1"/>
    <col min="9988" max="9989" width="15.75" style="8" customWidth="1"/>
    <col min="9990" max="9990" width="49.125" style="8" customWidth="1"/>
    <col min="9991" max="9991" width="6.25" style="8" customWidth="1"/>
    <col min="9992" max="9993" width="9.875" style="8" bestFit="1" customWidth="1"/>
    <col min="9994" max="9994" width="5.75" style="8" customWidth="1"/>
    <col min="9995" max="9995" width="26" style="8" customWidth="1"/>
    <col min="9996" max="9996" width="12" style="8" customWidth="1"/>
    <col min="9997" max="9997" width="6.875" style="8" customWidth="1"/>
    <col min="9998" max="9998" width="13.75" style="8" customWidth="1"/>
    <col min="9999" max="9999" width="6.375" style="8" customWidth="1"/>
    <col min="10000" max="10000" width="13.25" style="8" customWidth="1"/>
    <col min="10001" max="10001" width="18.25" style="8" customWidth="1"/>
    <col min="10002" max="10002" width="15.625" style="8" customWidth="1"/>
    <col min="10003" max="10240" width="9" style="8"/>
    <col min="10241" max="10241" width="17" style="8" customWidth="1"/>
    <col min="10242" max="10242" width="6.125" style="8" customWidth="1"/>
    <col min="10243" max="10243" width="5.75" style="8" customWidth="1"/>
    <col min="10244" max="10245" width="15.75" style="8" customWidth="1"/>
    <col min="10246" max="10246" width="49.125" style="8" customWidth="1"/>
    <col min="10247" max="10247" width="6.25" style="8" customWidth="1"/>
    <col min="10248" max="10249" width="9.875" style="8" bestFit="1" customWidth="1"/>
    <col min="10250" max="10250" width="5.75" style="8" customWidth="1"/>
    <col min="10251" max="10251" width="26" style="8" customWidth="1"/>
    <col min="10252" max="10252" width="12" style="8" customWidth="1"/>
    <col min="10253" max="10253" width="6.875" style="8" customWidth="1"/>
    <col min="10254" max="10254" width="13.75" style="8" customWidth="1"/>
    <col min="10255" max="10255" width="6.375" style="8" customWidth="1"/>
    <col min="10256" max="10256" width="13.25" style="8" customWidth="1"/>
    <col min="10257" max="10257" width="18.25" style="8" customWidth="1"/>
    <col min="10258" max="10258" width="15.625" style="8" customWidth="1"/>
    <col min="10259" max="10496" width="9" style="8"/>
    <col min="10497" max="10497" width="17" style="8" customWidth="1"/>
    <col min="10498" max="10498" width="6.125" style="8" customWidth="1"/>
    <col min="10499" max="10499" width="5.75" style="8" customWidth="1"/>
    <col min="10500" max="10501" width="15.75" style="8" customWidth="1"/>
    <col min="10502" max="10502" width="49.125" style="8" customWidth="1"/>
    <col min="10503" max="10503" width="6.25" style="8" customWidth="1"/>
    <col min="10504" max="10505" width="9.875" style="8" bestFit="1" customWidth="1"/>
    <col min="10506" max="10506" width="5.75" style="8" customWidth="1"/>
    <col min="10507" max="10507" width="26" style="8" customWidth="1"/>
    <col min="10508" max="10508" width="12" style="8" customWidth="1"/>
    <col min="10509" max="10509" width="6.875" style="8" customWidth="1"/>
    <col min="10510" max="10510" width="13.75" style="8" customWidth="1"/>
    <col min="10511" max="10511" width="6.375" style="8" customWidth="1"/>
    <col min="10512" max="10512" width="13.25" style="8" customWidth="1"/>
    <col min="10513" max="10513" width="18.25" style="8" customWidth="1"/>
    <col min="10514" max="10514" width="15.625" style="8" customWidth="1"/>
    <col min="10515" max="10752" width="9" style="8"/>
    <col min="10753" max="10753" width="17" style="8" customWidth="1"/>
    <col min="10754" max="10754" width="6.125" style="8" customWidth="1"/>
    <col min="10755" max="10755" width="5.75" style="8" customWidth="1"/>
    <col min="10756" max="10757" width="15.75" style="8" customWidth="1"/>
    <col min="10758" max="10758" width="49.125" style="8" customWidth="1"/>
    <col min="10759" max="10759" width="6.25" style="8" customWidth="1"/>
    <col min="10760" max="10761" width="9.875" style="8" bestFit="1" customWidth="1"/>
    <col min="10762" max="10762" width="5.75" style="8" customWidth="1"/>
    <col min="10763" max="10763" width="26" style="8" customWidth="1"/>
    <col min="10764" max="10764" width="12" style="8" customWidth="1"/>
    <col min="10765" max="10765" width="6.875" style="8" customWidth="1"/>
    <col min="10766" max="10766" width="13.75" style="8" customWidth="1"/>
    <col min="10767" max="10767" width="6.375" style="8" customWidth="1"/>
    <col min="10768" max="10768" width="13.25" style="8" customWidth="1"/>
    <col min="10769" max="10769" width="18.25" style="8" customWidth="1"/>
    <col min="10770" max="10770" width="15.625" style="8" customWidth="1"/>
    <col min="10771" max="11008" width="9" style="8"/>
    <col min="11009" max="11009" width="17" style="8" customWidth="1"/>
    <col min="11010" max="11010" width="6.125" style="8" customWidth="1"/>
    <col min="11011" max="11011" width="5.75" style="8" customWidth="1"/>
    <col min="11012" max="11013" width="15.75" style="8" customWidth="1"/>
    <col min="11014" max="11014" width="49.125" style="8" customWidth="1"/>
    <col min="11015" max="11015" width="6.25" style="8" customWidth="1"/>
    <col min="11016" max="11017" width="9.875" style="8" bestFit="1" customWidth="1"/>
    <col min="11018" max="11018" width="5.75" style="8" customWidth="1"/>
    <col min="11019" max="11019" width="26" style="8" customWidth="1"/>
    <col min="11020" max="11020" width="12" style="8" customWidth="1"/>
    <col min="11021" max="11021" width="6.875" style="8" customWidth="1"/>
    <col min="11022" max="11022" width="13.75" style="8" customWidth="1"/>
    <col min="11023" max="11023" width="6.375" style="8" customWidth="1"/>
    <col min="11024" max="11024" width="13.25" style="8" customWidth="1"/>
    <col min="11025" max="11025" width="18.25" style="8" customWidth="1"/>
    <col min="11026" max="11026" width="15.625" style="8" customWidth="1"/>
    <col min="11027" max="11264" width="9" style="8"/>
    <col min="11265" max="11265" width="17" style="8" customWidth="1"/>
    <col min="11266" max="11266" width="6.125" style="8" customWidth="1"/>
    <col min="11267" max="11267" width="5.75" style="8" customWidth="1"/>
    <col min="11268" max="11269" width="15.75" style="8" customWidth="1"/>
    <col min="11270" max="11270" width="49.125" style="8" customWidth="1"/>
    <col min="11271" max="11271" width="6.25" style="8" customWidth="1"/>
    <col min="11272" max="11273" width="9.875" style="8" bestFit="1" customWidth="1"/>
    <col min="11274" max="11274" width="5.75" style="8" customWidth="1"/>
    <col min="11275" max="11275" width="26" style="8" customWidth="1"/>
    <col min="11276" max="11276" width="12" style="8" customWidth="1"/>
    <col min="11277" max="11277" width="6.875" style="8" customWidth="1"/>
    <col min="11278" max="11278" width="13.75" style="8" customWidth="1"/>
    <col min="11279" max="11279" width="6.375" style="8" customWidth="1"/>
    <col min="11280" max="11280" width="13.25" style="8" customWidth="1"/>
    <col min="11281" max="11281" width="18.25" style="8" customWidth="1"/>
    <col min="11282" max="11282" width="15.625" style="8" customWidth="1"/>
    <col min="11283" max="11520" width="9" style="8"/>
    <col min="11521" max="11521" width="17" style="8" customWidth="1"/>
    <col min="11522" max="11522" width="6.125" style="8" customWidth="1"/>
    <col min="11523" max="11523" width="5.75" style="8" customWidth="1"/>
    <col min="11524" max="11525" width="15.75" style="8" customWidth="1"/>
    <col min="11526" max="11526" width="49.125" style="8" customWidth="1"/>
    <col min="11527" max="11527" width="6.25" style="8" customWidth="1"/>
    <col min="11528" max="11529" width="9.875" style="8" bestFit="1" customWidth="1"/>
    <col min="11530" max="11530" width="5.75" style="8" customWidth="1"/>
    <col min="11531" max="11531" width="26" style="8" customWidth="1"/>
    <col min="11532" max="11532" width="12" style="8" customWidth="1"/>
    <col min="11533" max="11533" width="6.875" style="8" customWidth="1"/>
    <col min="11534" max="11534" width="13.75" style="8" customWidth="1"/>
    <col min="11535" max="11535" width="6.375" style="8" customWidth="1"/>
    <col min="11536" max="11536" width="13.25" style="8" customWidth="1"/>
    <col min="11537" max="11537" width="18.25" style="8" customWidth="1"/>
    <col min="11538" max="11538" width="15.625" style="8" customWidth="1"/>
    <col min="11539" max="11776" width="9" style="8"/>
    <col min="11777" max="11777" width="17" style="8" customWidth="1"/>
    <col min="11778" max="11778" width="6.125" style="8" customWidth="1"/>
    <col min="11779" max="11779" width="5.75" style="8" customWidth="1"/>
    <col min="11780" max="11781" width="15.75" style="8" customWidth="1"/>
    <col min="11782" max="11782" width="49.125" style="8" customWidth="1"/>
    <col min="11783" max="11783" width="6.25" style="8" customWidth="1"/>
    <col min="11784" max="11785" width="9.875" style="8" bestFit="1" customWidth="1"/>
    <col min="11786" max="11786" width="5.75" style="8" customWidth="1"/>
    <col min="11787" max="11787" width="26" style="8" customWidth="1"/>
    <col min="11788" max="11788" width="12" style="8" customWidth="1"/>
    <col min="11789" max="11789" width="6.875" style="8" customWidth="1"/>
    <col min="11790" max="11790" width="13.75" style="8" customWidth="1"/>
    <col min="11791" max="11791" width="6.375" style="8" customWidth="1"/>
    <col min="11792" max="11792" width="13.25" style="8" customWidth="1"/>
    <col min="11793" max="11793" width="18.25" style="8" customWidth="1"/>
    <col min="11794" max="11794" width="15.625" style="8" customWidth="1"/>
    <col min="11795" max="12032" width="9" style="8"/>
    <col min="12033" max="12033" width="17" style="8" customWidth="1"/>
    <col min="12034" max="12034" width="6.125" style="8" customWidth="1"/>
    <col min="12035" max="12035" width="5.75" style="8" customWidth="1"/>
    <col min="12036" max="12037" width="15.75" style="8" customWidth="1"/>
    <col min="12038" max="12038" width="49.125" style="8" customWidth="1"/>
    <col min="12039" max="12039" width="6.25" style="8" customWidth="1"/>
    <col min="12040" max="12041" width="9.875" style="8" bestFit="1" customWidth="1"/>
    <col min="12042" max="12042" width="5.75" style="8" customWidth="1"/>
    <col min="12043" max="12043" width="26" style="8" customWidth="1"/>
    <col min="12044" max="12044" width="12" style="8" customWidth="1"/>
    <col min="12045" max="12045" width="6.875" style="8" customWidth="1"/>
    <col min="12046" max="12046" width="13.75" style="8" customWidth="1"/>
    <col min="12047" max="12047" width="6.375" style="8" customWidth="1"/>
    <col min="12048" max="12048" width="13.25" style="8" customWidth="1"/>
    <col min="12049" max="12049" width="18.25" style="8" customWidth="1"/>
    <col min="12050" max="12050" width="15.625" style="8" customWidth="1"/>
    <col min="12051" max="12288" width="9" style="8"/>
    <col min="12289" max="12289" width="17" style="8" customWidth="1"/>
    <col min="12290" max="12290" width="6.125" style="8" customWidth="1"/>
    <col min="12291" max="12291" width="5.75" style="8" customWidth="1"/>
    <col min="12292" max="12293" width="15.75" style="8" customWidth="1"/>
    <col min="12294" max="12294" width="49.125" style="8" customWidth="1"/>
    <col min="12295" max="12295" width="6.25" style="8" customWidth="1"/>
    <col min="12296" max="12297" width="9.875" style="8" bestFit="1" customWidth="1"/>
    <col min="12298" max="12298" width="5.75" style="8" customWidth="1"/>
    <col min="12299" max="12299" width="26" style="8" customWidth="1"/>
    <col min="12300" max="12300" width="12" style="8" customWidth="1"/>
    <col min="12301" max="12301" width="6.875" style="8" customWidth="1"/>
    <col min="12302" max="12302" width="13.75" style="8" customWidth="1"/>
    <col min="12303" max="12303" width="6.375" style="8" customWidth="1"/>
    <col min="12304" max="12304" width="13.25" style="8" customWidth="1"/>
    <col min="12305" max="12305" width="18.25" style="8" customWidth="1"/>
    <col min="12306" max="12306" width="15.625" style="8" customWidth="1"/>
    <col min="12307" max="12544" width="9" style="8"/>
    <col min="12545" max="12545" width="17" style="8" customWidth="1"/>
    <col min="12546" max="12546" width="6.125" style="8" customWidth="1"/>
    <col min="12547" max="12547" width="5.75" style="8" customWidth="1"/>
    <col min="12548" max="12549" width="15.75" style="8" customWidth="1"/>
    <col min="12550" max="12550" width="49.125" style="8" customWidth="1"/>
    <col min="12551" max="12551" width="6.25" style="8" customWidth="1"/>
    <col min="12552" max="12553" width="9.875" style="8" bestFit="1" customWidth="1"/>
    <col min="12554" max="12554" width="5.75" style="8" customWidth="1"/>
    <col min="12555" max="12555" width="26" style="8" customWidth="1"/>
    <col min="12556" max="12556" width="12" style="8" customWidth="1"/>
    <col min="12557" max="12557" width="6.875" style="8" customWidth="1"/>
    <col min="12558" max="12558" width="13.75" style="8" customWidth="1"/>
    <col min="12559" max="12559" width="6.375" style="8" customWidth="1"/>
    <col min="12560" max="12560" width="13.25" style="8" customWidth="1"/>
    <col min="12561" max="12561" width="18.25" style="8" customWidth="1"/>
    <col min="12562" max="12562" width="15.625" style="8" customWidth="1"/>
    <col min="12563" max="12800" width="9" style="8"/>
    <col min="12801" max="12801" width="17" style="8" customWidth="1"/>
    <col min="12802" max="12802" width="6.125" style="8" customWidth="1"/>
    <col min="12803" max="12803" width="5.75" style="8" customWidth="1"/>
    <col min="12804" max="12805" width="15.75" style="8" customWidth="1"/>
    <col min="12806" max="12806" width="49.125" style="8" customWidth="1"/>
    <col min="12807" max="12807" width="6.25" style="8" customWidth="1"/>
    <col min="12808" max="12809" width="9.875" style="8" bestFit="1" customWidth="1"/>
    <col min="12810" max="12810" width="5.75" style="8" customWidth="1"/>
    <col min="12811" max="12811" width="26" style="8" customWidth="1"/>
    <col min="12812" max="12812" width="12" style="8" customWidth="1"/>
    <col min="12813" max="12813" width="6.875" style="8" customWidth="1"/>
    <col min="12814" max="12814" width="13.75" style="8" customWidth="1"/>
    <col min="12815" max="12815" width="6.375" style="8" customWidth="1"/>
    <col min="12816" max="12816" width="13.25" style="8" customWidth="1"/>
    <col min="12817" max="12817" width="18.25" style="8" customWidth="1"/>
    <col min="12818" max="12818" width="15.625" style="8" customWidth="1"/>
    <col min="12819" max="13056" width="9" style="8"/>
    <col min="13057" max="13057" width="17" style="8" customWidth="1"/>
    <col min="13058" max="13058" width="6.125" style="8" customWidth="1"/>
    <col min="13059" max="13059" width="5.75" style="8" customWidth="1"/>
    <col min="13060" max="13061" width="15.75" style="8" customWidth="1"/>
    <col min="13062" max="13062" width="49.125" style="8" customWidth="1"/>
    <col min="13063" max="13063" width="6.25" style="8" customWidth="1"/>
    <col min="13064" max="13065" width="9.875" style="8" bestFit="1" customWidth="1"/>
    <col min="13066" max="13066" width="5.75" style="8" customWidth="1"/>
    <col min="13067" max="13067" width="26" style="8" customWidth="1"/>
    <col min="13068" max="13068" width="12" style="8" customWidth="1"/>
    <col min="13069" max="13069" width="6.875" style="8" customWidth="1"/>
    <col min="13070" max="13070" width="13.75" style="8" customWidth="1"/>
    <col min="13071" max="13071" width="6.375" style="8" customWidth="1"/>
    <col min="13072" max="13072" width="13.25" style="8" customWidth="1"/>
    <col min="13073" max="13073" width="18.25" style="8" customWidth="1"/>
    <col min="13074" max="13074" width="15.625" style="8" customWidth="1"/>
    <col min="13075" max="13312" width="9" style="8"/>
    <col min="13313" max="13313" width="17" style="8" customWidth="1"/>
    <col min="13314" max="13314" width="6.125" style="8" customWidth="1"/>
    <col min="13315" max="13315" width="5.75" style="8" customWidth="1"/>
    <col min="13316" max="13317" width="15.75" style="8" customWidth="1"/>
    <col min="13318" max="13318" width="49.125" style="8" customWidth="1"/>
    <col min="13319" max="13319" width="6.25" style="8" customWidth="1"/>
    <col min="13320" max="13321" width="9.875" style="8" bestFit="1" customWidth="1"/>
    <col min="13322" max="13322" width="5.75" style="8" customWidth="1"/>
    <col min="13323" max="13323" width="26" style="8" customWidth="1"/>
    <col min="13324" max="13324" width="12" style="8" customWidth="1"/>
    <col min="13325" max="13325" width="6.875" style="8" customWidth="1"/>
    <col min="13326" max="13326" width="13.75" style="8" customWidth="1"/>
    <col min="13327" max="13327" width="6.375" style="8" customWidth="1"/>
    <col min="13328" max="13328" width="13.25" style="8" customWidth="1"/>
    <col min="13329" max="13329" width="18.25" style="8" customWidth="1"/>
    <col min="13330" max="13330" width="15.625" style="8" customWidth="1"/>
    <col min="13331" max="13568" width="9" style="8"/>
    <col min="13569" max="13569" width="17" style="8" customWidth="1"/>
    <col min="13570" max="13570" width="6.125" style="8" customWidth="1"/>
    <col min="13571" max="13571" width="5.75" style="8" customWidth="1"/>
    <col min="13572" max="13573" width="15.75" style="8" customWidth="1"/>
    <col min="13574" max="13574" width="49.125" style="8" customWidth="1"/>
    <col min="13575" max="13575" width="6.25" style="8" customWidth="1"/>
    <col min="13576" max="13577" width="9.875" style="8" bestFit="1" customWidth="1"/>
    <col min="13578" max="13578" width="5.75" style="8" customWidth="1"/>
    <col min="13579" max="13579" width="26" style="8" customWidth="1"/>
    <col min="13580" max="13580" width="12" style="8" customWidth="1"/>
    <col min="13581" max="13581" width="6.875" style="8" customWidth="1"/>
    <col min="13582" max="13582" width="13.75" style="8" customWidth="1"/>
    <col min="13583" max="13583" width="6.375" style="8" customWidth="1"/>
    <col min="13584" max="13584" width="13.25" style="8" customWidth="1"/>
    <col min="13585" max="13585" width="18.25" style="8" customWidth="1"/>
    <col min="13586" max="13586" width="15.625" style="8" customWidth="1"/>
    <col min="13587" max="13824" width="9" style="8"/>
    <col min="13825" max="13825" width="17" style="8" customWidth="1"/>
    <col min="13826" max="13826" width="6.125" style="8" customWidth="1"/>
    <col min="13827" max="13827" width="5.75" style="8" customWidth="1"/>
    <col min="13828" max="13829" width="15.75" style="8" customWidth="1"/>
    <col min="13830" max="13830" width="49.125" style="8" customWidth="1"/>
    <col min="13831" max="13831" width="6.25" style="8" customWidth="1"/>
    <col min="13832" max="13833" width="9.875" style="8" bestFit="1" customWidth="1"/>
    <col min="13834" max="13834" width="5.75" style="8" customWidth="1"/>
    <col min="13835" max="13835" width="26" style="8" customWidth="1"/>
    <col min="13836" max="13836" width="12" style="8" customWidth="1"/>
    <col min="13837" max="13837" width="6.875" style="8" customWidth="1"/>
    <col min="13838" max="13838" width="13.75" style="8" customWidth="1"/>
    <col min="13839" max="13839" width="6.375" style="8" customWidth="1"/>
    <col min="13840" max="13840" width="13.25" style="8" customWidth="1"/>
    <col min="13841" max="13841" width="18.25" style="8" customWidth="1"/>
    <col min="13842" max="13842" width="15.625" style="8" customWidth="1"/>
    <col min="13843" max="14080" width="9" style="8"/>
    <col min="14081" max="14081" width="17" style="8" customWidth="1"/>
    <col min="14082" max="14082" width="6.125" style="8" customWidth="1"/>
    <col min="14083" max="14083" width="5.75" style="8" customWidth="1"/>
    <col min="14084" max="14085" width="15.75" style="8" customWidth="1"/>
    <col min="14086" max="14086" width="49.125" style="8" customWidth="1"/>
    <col min="14087" max="14087" width="6.25" style="8" customWidth="1"/>
    <col min="14088" max="14089" width="9.875" style="8" bestFit="1" customWidth="1"/>
    <col min="14090" max="14090" width="5.75" style="8" customWidth="1"/>
    <col min="14091" max="14091" width="26" style="8" customWidth="1"/>
    <col min="14092" max="14092" width="12" style="8" customWidth="1"/>
    <col min="14093" max="14093" width="6.875" style="8" customWidth="1"/>
    <col min="14094" max="14094" width="13.75" style="8" customWidth="1"/>
    <col min="14095" max="14095" width="6.375" style="8" customWidth="1"/>
    <col min="14096" max="14096" width="13.25" style="8" customWidth="1"/>
    <col min="14097" max="14097" width="18.25" style="8" customWidth="1"/>
    <col min="14098" max="14098" width="15.625" style="8" customWidth="1"/>
    <col min="14099" max="14336" width="9" style="8"/>
    <col min="14337" max="14337" width="17" style="8" customWidth="1"/>
    <col min="14338" max="14338" width="6.125" style="8" customWidth="1"/>
    <col min="14339" max="14339" width="5.75" style="8" customWidth="1"/>
    <col min="14340" max="14341" width="15.75" style="8" customWidth="1"/>
    <col min="14342" max="14342" width="49.125" style="8" customWidth="1"/>
    <col min="14343" max="14343" width="6.25" style="8" customWidth="1"/>
    <col min="14344" max="14345" width="9.875" style="8" bestFit="1" customWidth="1"/>
    <col min="14346" max="14346" width="5.75" style="8" customWidth="1"/>
    <col min="14347" max="14347" width="26" style="8" customWidth="1"/>
    <col min="14348" max="14348" width="12" style="8" customWidth="1"/>
    <col min="14349" max="14349" width="6.875" style="8" customWidth="1"/>
    <col min="14350" max="14350" width="13.75" style="8" customWidth="1"/>
    <col min="14351" max="14351" width="6.375" style="8" customWidth="1"/>
    <col min="14352" max="14352" width="13.25" style="8" customWidth="1"/>
    <col min="14353" max="14353" width="18.25" style="8" customWidth="1"/>
    <col min="14354" max="14354" width="15.625" style="8" customWidth="1"/>
    <col min="14355" max="14592" width="9" style="8"/>
    <col min="14593" max="14593" width="17" style="8" customWidth="1"/>
    <col min="14594" max="14594" width="6.125" style="8" customWidth="1"/>
    <col min="14595" max="14595" width="5.75" style="8" customWidth="1"/>
    <col min="14596" max="14597" width="15.75" style="8" customWidth="1"/>
    <col min="14598" max="14598" width="49.125" style="8" customWidth="1"/>
    <col min="14599" max="14599" width="6.25" style="8" customWidth="1"/>
    <col min="14600" max="14601" width="9.875" style="8" bestFit="1" customWidth="1"/>
    <col min="14602" max="14602" width="5.75" style="8" customWidth="1"/>
    <col min="14603" max="14603" width="26" style="8" customWidth="1"/>
    <col min="14604" max="14604" width="12" style="8" customWidth="1"/>
    <col min="14605" max="14605" width="6.875" style="8" customWidth="1"/>
    <col min="14606" max="14606" width="13.75" style="8" customWidth="1"/>
    <col min="14607" max="14607" width="6.375" style="8" customWidth="1"/>
    <col min="14608" max="14608" width="13.25" style="8" customWidth="1"/>
    <col min="14609" max="14609" width="18.25" style="8" customWidth="1"/>
    <col min="14610" max="14610" width="15.625" style="8" customWidth="1"/>
    <col min="14611" max="14848" width="9" style="8"/>
    <col min="14849" max="14849" width="17" style="8" customWidth="1"/>
    <col min="14850" max="14850" width="6.125" style="8" customWidth="1"/>
    <col min="14851" max="14851" width="5.75" style="8" customWidth="1"/>
    <col min="14852" max="14853" width="15.75" style="8" customWidth="1"/>
    <col min="14854" max="14854" width="49.125" style="8" customWidth="1"/>
    <col min="14855" max="14855" width="6.25" style="8" customWidth="1"/>
    <col min="14856" max="14857" width="9.875" style="8" bestFit="1" customWidth="1"/>
    <col min="14858" max="14858" width="5.75" style="8" customWidth="1"/>
    <col min="14859" max="14859" width="26" style="8" customWidth="1"/>
    <col min="14860" max="14860" width="12" style="8" customWidth="1"/>
    <col min="14861" max="14861" width="6.875" style="8" customWidth="1"/>
    <col min="14862" max="14862" width="13.75" style="8" customWidth="1"/>
    <col min="14863" max="14863" width="6.375" style="8" customWidth="1"/>
    <col min="14864" max="14864" width="13.25" style="8" customWidth="1"/>
    <col min="14865" max="14865" width="18.25" style="8" customWidth="1"/>
    <col min="14866" max="14866" width="15.625" style="8" customWidth="1"/>
    <col min="14867" max="15104" width="9" style="8"/>
    <col min="15105" max="15105" width="17" style="8" customWidth="1"/>
    <col min="15106" max="15106" width="6.125" style="8" customWidth="1"/>
    <col min="15107" max="15107" width="5.75" style="8" customWidth="1"/>
    <col min="15108" max="15109" width="15.75" style="8" customWidth="1"/>
    <col min="15110" max="15110" width="49.125" style="8" customWidth="1"/>
    <col min="15111" max="15111" width="6.25" style="8" customWidth="1"/>
    <col min="15112" max="15113" width="9.875" style="8" bestFit="1" customWidth="1"/>
    <col min="15114" max="15114" width="5.75" style="8" customWidth="1"/>
    <col min="15115" max="15115" width="26" style="8" customWidth="1"/>
    <col min="15116" max="15116" width="12" style="8" customWidth="1"/>
    <col min="15117" max="15117" width="6.875" style="8" customWidth="1"/>
    <col min="15118" max="15118" width="13.75" style="8" customWidth="1"/>
    <col min="15119" max="15119" width="6.375" style="8" customWidth="1"/>
    <col min="15120" max="15120" width="13.25" style="8" customWidth="1"/>
    <col min="15121" max="15121" width="18.25" style="8" customWidth="1"/>
    <col min="15122" max="15122" width="15.625" style="8" customWidth="1"/>
    <col min="15123" max="15360" width="9" style="8"/>
    <col min="15361" max="15361" width="17" style="8" customWidth="1"/>
    <col min="15362" max="15362" width="6.125" style="8" customWidth="1"/>
    <col min="15363" max="15363" width="5.75" style="8" customWidth="1"/>
    <col min="15364" max="15365" width="15.75" style="8" customWidth="1"/>
    <col min="15366" max="15366" width="49.125" style="8" customWidth="1"/>
    <col min="15367" max="15367" width="6.25" style="8" customWidth="1"/>
    <col min="15368" max="15369" width="9.875" style="8" bestFit="1" customWidth="1"/>
    <col min="15370" max="15370" width="5.75" style="8" customWidth="1"/>
    <col min="15371" max="15371" width="26" style="8" customWidth="1"/>
    <col min="15372" max="15372" width="12" style="8" customWidth="1"/>
    <col min="15373" max="15373" width="6.875" style="8" customWidth="1"/>
    <col min="15374" max="15374" width="13.75" style="8" customWidth="1"/>
    <col min="15375" max="15375" width="6.375" style="8" customWidth="1"/>
    <col min="15376" max="15376" width="13.25" style="8" customWidth="1"/>
    <col min="15377" max="15377" width="18.25" style="8" customWidth="1"/>
    <col min="15378" max="15378" width="15.625" style="8" customWidth="1"/>
    <col min="15379" max="15616" width="9" style="8"/>
    <col min="15617" max="15617" width="17" style="8" customWidth="1"/>
    <col min="15618" max="15618" width="6.125" style="8" customWidth="1"/>
    <col min="15619" max="15619" width="5.75" style="8" customWidth="1"/>
    <col min="15620" max="15621" width="15.75" style="8" customWidth="1"/>
    <col min="15622" max="15622" width="49.125" style="8" customWidth="1"/>
    <col min="15623" max="15623" width="6.25" style="8" customWidth="1"/>
    <col min="15624" max="15625" width="9.875" style="8" bestFit="1" customWidth="1"/>
    <col min="15626" max="15626" width="5.75" style="8" customWidth="1"/>
    <col min="15627" max="15627" width="26" style="8" customWidth="1"/>
    <col min="15628" max="15628" width="12" style="8" customWidth="1"/>
    <col min="15629" max="15629" width="6.875" style="8" customWidth="1"/>
    <col min="15630" max="15630" width="13.75" style="8" customWidth="1"/>
    <col min="15631" max="15631" width="6.375" style="8" customWidth="1"/>
    <col min="15632" max="15632" width="13.25" style="8" customWidth="1"/>
    <col min="15633" max="15633" width="18.25" style="8" customWidth="1"/>
    <col min="15634" max="15634" width="15.625" style="8" customWidth="1"/>
    <col min="15635" max="15872" width="9" style="8"/>
    <col min="15873" max="15873" width="17" style="8" customWidth="1"/>
    <col min="15874" max="15874" width="6.125" style="8" customWidth="1"/>
    <col min="15875" max="15875" width="5.75" style="8" customWidth="1"/>
    <col min="15876" max="15877" width="15.75" style="8" customWidth="1"/>
    <col min="15878" max="15878" width="49.125" style="8" customWidth="1"/>
    <col min="15879" max="15879" width="6.25" style="8" customWidth="1"/>
    <col min="15880" max="15881" width="9.875" style="8" bestFit="1" customWidth="1"/>
    <col min="15882" max="15882" width="5.75" style="8" customWidth="1"/>
    <col min="15883" max="15883" width="26" style="8" customWidth="1"/>
    <col min="15884" max="15884" width="12" style="8" customWidth="1"/>
    <col min="15885" max="15885" width="6.875" style="8" customWidth="1"/>
    <col min="15886" max="15886" width="13.75" style="8" customWidth="1"/>
    <col min="15887" max="15887" width="6.375" style="8" customWidth="1"/>
    <col min="15888" max="15888" width="13.25" style="8" customWidth="1"/>
    <col min="15889" max="15889" width="18.25" style="8" customWidth="1"/>
    <col min="15890" max="15890" width="15.625" style="8" customWidth="1"/>
    <col min="15891" max="16128" width="9" style="8"/>
    <col min="16129" max="16129" width="17" style="8" customWidth="1"/>
    <col min="16130" max="16130" width="6.125" style="8" customWidth="1"/>
    <col min="16131" max="16131" width="5.75" style="8" customWidth="1"/>
    <col min="16132" max="16133" width="15.75" style="8" customWidth="1"/>
    <col min="16134" max="16134" width="49.125" style="8" customWidth="1"/>
    <col min="16135" max="16135" width="6.25" style="8" customWidth="1"/>
    <col min="16136" max="16137" width="9.875" style="8" bestFit="1" customWidth="1"/>
    <col min="16138" max="16138" width="5.75" style="8" customWidth="1"/>
    <col min="16139" max="16139" width="26" style="8" customWidth="1"/>
    <col min="16140" max="16140" width="12" style="8" customWidth="1"/>
    <col min="16141" max="16141" width="6.875" style="8" customWidth="1"/>
    <col min="16142" max="16142" width="13.75" style="8" customWidth="1"/>
    <col min="16143" max="16143" width="6.375" style="8" customWidth="1"/>
    <col min="16144" max="16144" width="13.25" style="8" customWidth="1"/>
    <col min="16145" max="16145" width="18.25" style="8" customWidth="1"/>
    <col min="16146" max="16146" width="15.625" style="8" customWidth="1"/>
    <col min="16147" max="16384" width="9" style="8"/>
  </cols>
  <sheetData>
    <row r="2" spans="1:18" ht="20.100000000000001" customHeight="1">
      <c r="C2" s="1" t="s">
        <v>0</v>
      </c>
      <c r="D2" s="1"/>
      <c r="E2" s="1"/>
      <c r="F2" s="92" t="s">
        <v>5281</v>
      </c>
      <c r="H2" s="4" t="s">
        <v>2</v>
      </c>
      <c r="I2" s="5"/>
      <c r="J2" s="6"/>
      <c r="K2" s="7">
        <f>SUM(I:I)</f>
        <v>528792</v>
      </c>
    </row>
    <row r="3" spans="1:18" ht="20.100000000000001" customHeight="1">
      <c r="C3" s="1" t="s">
        <v>3</v>
      </c>
      <c r="D3" s="1"/>
      <c r="E3" s="1"/>
      <c r="F3" s="98" t="s">
        <v>2536</v>
      </c>
    </row>
    <row r="4" spans="1:18" ht="20.100000000000001" customHeight="1">
      <c r="C4" s="1" t="s">
        <v>5</v>
      </c>
      <c r="D4" s="1"/>
      <c r="E4" s="1"/>
      <c r="F4" s="98" t="s">
        <v>5282</v>
      </c>
    </row>
    <row r="5" spans="1:18" ht="20.100000000000001" customHeight="1">
      <c r="C5" s="1" t="s">
        <v>6</v>
      </c>
      <c r="D5" s="1"/>
      <c r="E5" s="1"/>
      <c r="F5" s="102">
        <v>44013</v>
      </c>
    </row>
    <row r="6" spans="1:18" ht="20.100000000000001" customHeight="1">
      <c r="C6" s="1" t="s">
        <v>7</v>
      </c>
      <c r="D6" s="1"/>
      <c r="E6" s="1"/>
      <c r="F6" s="102">
        <v>44014</v>
      </c>
      <c r="I6" s="1184"/>
      <c r="K6" s="1260" t="s">
        <v>1917</v>
      </c>
    </row>
    <row r="8" spans="1:18" s="9" customFormat="1" ht="19.7" customHeight="1">
      <c r="A8" s="1609" t="s">
        <v>5283</v>
      </c>
      <c r="B8" s="22"/>
      <c r="C8" s="21" t="s">
        <v>8</v>
      </c>
      <c r="D8" s="21" t="s">
        <v>9</v>
      </c>
      <c r="E8" s="21" t="s">
        <v>10</v>
      </c>
      <c r="F8" s="22" t="s">
        <v>11</v>
      </c>
      <c r="G8" s="22" t="s">
        <v>12</v>
      </c>
      <c r="H8" s="22" t="s">
        <v>13</v>
      </c>
      <c r="I8" s="167" t="s">
        <v>14</v>
      </c>
      <c r="J8" s="167" t="s">
        <v>15</v>
      </c>
      <c r="K8" s="22" t="s">
        <v>16</v>
      </c>
      <c r="L8" s="22" t="s">
        <v>17</v>
      </c>
      <c r="M8" s="22" t="s">
        <v>18</v>
      </c>
      <c r="N8" s="25" t="s">
        <v>19</v>
      </c>
      <c r="O8" s="21" t="s">
        <v>20</v>
      </c>
      <c r="P8" s="22" t="s">
        <v>21</v>
      </c>
      <c r="Q8" s="25" t="s">
        <v>22</v>
      </c>
      <c r="R8" s="26" t="s">
        <v>23</v>
      </c>
    </row>
    <row r="9" spans="1:18" s="9" customFormat="1" ht="19.7" customHeight="1">
      <c r="A9" s="22"/>
      <c r="B9" s="22"/>
      <c r="C9" s="21"/>
      <c r="D9" s="254" t="s">
        <v>5284</v>
      </c>
      <c r="E9" s="255"/>
      <c r="F9" s="256"/>
      <c r="G9" s="22"/>
      <c r="H9" s="22"/>
      <c r="I9" s="167"/>
      <c r="J9" s="167"/>
      <c r="K9" s="30"/>
      <c r="L9" s="22"/>
      <c r="M9" s="22"/>
      <c r="N9" s="25"/>
      <c r="O9" s="21"/>
      <c r="P9" s="22"/>
      <c r="Q9" s="25"/>
      <c r="R9" s="26"/>
    </row>
    <row r="10" spans="1:18" s="9" customFormat="1" ht="19.7" customHeight="1">
      <c r="A10" s="22"/>
      <c r="B10" s="22"/>
      <c r="C10" s="1070">
        <v>1</v>
      </c>
      <c r="D10" s="21" t="s">
        <v>550</v>
      </c>
      <c r="E10" s="21" t="s">
        <v>550</v>
      </c>
      <c r="F10" s="30" t="s">
        <v>5285</v>
      </c>
      <c r="G10" s="22">
        <v>1</v>
      </c>
      <c r="H10" s="22">
        <v>457000</v>
      </c>
      <c r="I10" s="167">
        <f>G10*H10</f>
        <v>457000</v>
      </c>
      <c r="J10" s="167"/>
      <c r="K10" s="30" t="s">
        <v>5286</v>
      </c>
      <c r="L10" s="22"/>
      <c r="M10" s="22"/>
      <c r="N10" s="25"/>
      <c r="O10" s="21"/>
      <c r="P10" s="22"/>
      <c r="Q10" s="25"/>
      <c r="R10" s="26"/>
    </row>
    <row r="11" spans="1:18" s="9" customFormat="1" ht="19.7" customHeight="1">
      <c r="A11" s="22"/>
      <c r="B11" s="22"/>
      <c r="C11" s="1070">
        <f>+C10+1</f>
        <v>2</v>
      </c>
      <c r="D11" s="1610" t="s">
        <v>550</v>
      </c>
      <c r="E11" s="1610" t="s">
        <v>550</v>
      </c>
      <c r="F11" s="1611" t="s">
        <v>3325</v>
      </c>
      <c r="G11" s="22">
        <v>1</v>
      </c>
      <c r="H11" s="21">
        <v>10000</v>
      </c>
      <c r="I11" s="167">
        <f>G11*H11</f>
        <v>10000</v>
      </c>
      <c r="J11" s="167"/>
      <c r="K11" s="30" t="s">
        <v>3324</v>
      </c>
      <c r="L11" s="22"/>
      <c r="M11" s="22"/>
      <c r="N11" s="25">
        <v>44001</v>
      </c>
      <c r="O11" s="21"/>
      <c r="P11" s="22"/>
      <c r="Q11" s="25">
        <v>44011</v>
      </c>
      <c r="R11" s="26">
        <v>44011</v>
      </c>
    </row>
    <row r="12" spans="1:18" s="9" customFormat="1" ht="19.7" customHeight="1">
      <c r="A12" s="22"/>
      <c r="B12" s="22"/>
      <c r="C12" s="1070">
        <f>+C11+1</f>
        <v>3</v>
      </c>
      <c r="D12" s="1610" t="s">
        <v>550</v>
      </c>
      <c r="E12" s="1610" t="s">
        <v>550</v>
      </c>
      <c r="F12" s="1611" t="s">
        <v>5287</v>
      </c>
      <c r="G12" s="22">
        <v>1</v>
      </c>
      <c r="H12" s="21">
        <v>1300</v>
      </c>
      <c r="I12" s="167">
        <f>G12*H12</f>
        <v>1300</v>
      </c>
      <c r="J12" s="167"/>
      <c r="K12" s="30" t="s">
        <v>3324</v>
      </c>
      <c r="L12" s="22"/>
      <c r="M12" s="22"/>
      <c r="N12" s="25">
        <v>44001</v>
      </c>
      <c r="O12" s="21"/>
      <c r="P12" s="22"/>
      <c r="Q12" s="25">
        <v>44011</v>
      </c>
      <c r="R12" s="26">
        <v>44011</v>
      </c>
    </row>
    <row r="13" spans="1:18" s="9" customFormat="1" ht="19.7" customHeight="1">
      <c r="A13" s="22"/>
      <c r="B13" s="22"/>
      <c r="C13" s="21"/>
      <c r="D13" s="22"/>
      <c r="E13" s="22"/>
      <c r="F13" s="173"/>
      <c r="G13" s="24"/>
      <c r="H13" s="36"/>
      <c r="I13" s="36"/>
      <c r="J13" s="309"/>
      <c r="K13" s="310"/>
      <c r="L13" s="22"/>
      <c r="M13" s="22"/>
      <c r="N13" s="25"/>
      <c r="O13" s="21"/>
      <c r="P13" s="22"/>
      <c r="Q13" s="25"/>
      <c r="R13" s="26"/>
    </row>
    <row r="14" spans="1:18" s="9" customFormat="1" ht="19.7" customHeight="1">
      <c r="A14" s="22"/>
      <c r="B14" s="22"/>
      <c r="C14" s="21"/>
      <c r="D14" s="21"/>
      <c r="E14" s="21"/>
      <c r="F14" s="22"/>
      <c r="G14" s="22"/>
      <c r="H14" s="22"/>
      <c r="I14" s="167"/>
      <c r="J14" s="167"/>
      <c r="K14" s="22"/>
      <c r="L14" s="22"/>
      <c r="M14" s="22"/>
      <c r="N14" s="25"/>
      <c r="O14" s="21"/>
      <c r="P14" s="22"/>
      <c r="Q14" s="25"/>
      <c r="R14" s="26"/>
    </row>
    <row r="15" spans="1:18" s="9" customFormat="1" ht="19.7" customHeight="1">
      <c r="A15" s="22"/>
      <c r="B15" s="22"/>
      <c r="C15" s="21"/>
      <c r="D15" s="21"/>
      <c r="E15" s="21"/>
      <c r="F15" s="976">
        <f>SUM(I10:I14)</f>
        <v>468300</v>
      </c>
      <c r="G15" s="22"/>
      <c r="H15" s="22"/>
      <c r="I15" s="167"/>
      <c r="J15" s="167"/>
      <c r="K15" s="22"/>
      <c r="L15" s="22"/>
      <c r="M15" s="22"/>
      <c r="N15" s="25"/>
      <c r="O15" s="21"/>
      <c r="P15" s="22"/>
      <c r="Q15" s="25"/>
      <c r="R15" s="26"/>
    </row>
    <row r="16" spans="1:18" s="9" customFormat="1" ht="19.7" customHeight="1">
      <c r="A16" s="22"/>
      <c r="B16" s="22"/>
      <c r="C16" s="21"/>
      <c r="D16" s="21"/>
      <c r="E16" s="21"/>
      <c r="F16" s="22"/>
      <c r="G16" s="22"/>
      <c r="H16" s="22"/>
      <c r="I16" s="167"/>
      <c r="J16" s="167"/>
      <c r="K16" s="22"/>
      <c r="L16" s="22"/>
      <c r="M16" s="22"/>
      <c r="N16" s="25"/>
      <c r="O16" s="21"/>
      <c r="P16" s="22"/>
      <c r="Q16" s="25"/>
      <c r="R16" s="26"/>
    </row>
    <row r="17" spans="1:18" s="9" customFormat="1" ht="19.7" customHeight="1">
      <c r="A17" s="22"/>
      <c r="B17" s="22"/>
      <c r="C17" s="21"/>
      <c r="D17" s="21"/>
      <c r="E17" s="21"/>
      <c r="F17" s="22"/>
      <c r="G17" s="22"/>
      <c r="H17" s="22"/>
      <c r="I17" s="167"/>
      <c r="J17" s="167"/>
      <c r="K17" s="22"/>
      <c r="L17" s="22"/>
      <c r="M17" s="22"/>
      <c r="N17" s="25"/>
      <c r="O17" s="21"/>
      <c r="P17" s="22"/>
      <c r="Q17" s="25"/>
      <c r="R17" s="26"/>
    </row>
    <row r="18" spans="1:18" s="9" customFormat="1" ht="19.7" customHeight="1">
      <c r="A18" s="22"/>
      <c r="B18" s="22"/>
      <c r="C18" s="21"/>
      <c r="D18" s="21"/>
      <c r="E18" s="21"/>
      <c r="F18" s="30"/>
      <c r="G18" s="248"/>
      <c r="H18" s="23"/>
      <c r="I18" s="36"/>
      <c r="J18" s="167"/>
      <c r="K18" s="211"/>
      <c r="L18" s="22"/>
      <c r="M18" s="30"/>
      <c r="N18" s="25"/>
      <c r="O18" s="21"/>
      <c r="P18" s="22"/>
      <c r="Q18" s="25"/>
      <c r="R18" s="26"/>
    </row>
    <row r="19" spans="1:18" s="73" customFormat="1" ht="19.7" customHeight="1">
      <c r="A19" s="57"/>
      <c r="B19" s="57"/>
      <c r="C19" s="65"/>
      <c r="D19" s="254" t="s">
        <v>5288</v>
      </c>
      <c r="E19" s="255"/>
      <c r="F19" s="256"/>
      <c r="G19" s="166"/>
      <c r="H19" s="166"/>
      <c r="I19" s="24"/>
      <c r="J19" s="167"/>
      <c r="K19" s="183"/>
      <c r="L19" s="57"/>
      <c r="M19" s="285"/>
      <c r="N19" s="60"/>
      <c r="O19" s="65"/>
      <c r="P19" s="57"/>
      <c r="Q19" s="60"/>
      <c r="R19" s="61"/>
    </row>
    <row r="20" spans="1:18" s="73" customFormat="1" ht="19.7" customHeight="1">
      <c r="A20" s="57" t="s">
        <v>5289</v>
      </c>
      <c r="B20" s="1436"/>
      <c r="C20" s="1070">
        <f>+C13+1</f>
        <v>1</v>
      </c>
      <c r="D20" s="1612" t="s">
        <v>565</v>
      </c>
      <c r="E20" s="1612" t="s">
        <v>565</v>
      </c>
      <c r="F20" s="1613" t="s">
        <v>5290</v>
      </c>
      <c r="G20" s="1614">
        <v>1</v>
      </c>
      <c r="H20" s="31">
        <v>6000</v>
      </c>
      <c r="I20" s="31">
        <f t="shared" ref="I20:I25" si="0">G20*H20</f>
        <v>6000</v>
      </c>
      <c r="J20" s="23"/>
      <c r="K20" s="31" t="s">
        <v>848</v>
      </c>
      <c r="L20" s="57"/>
      <c r="M20" s="285"/>
      <c r="N20" s="60">
        <v>44001</v>
      </c>
      <c r="O20" s="65"/>
      <c r="P20" s="32"/>
      <c r="Q20" s="25">
        <v>44013</v>
      </c>
      <c r="R20" s="26">
        <v>44013</v>
      </c>
    </row>
    <row r="21" spans="1:18" s="73" customFormat="1" ht="19.7" customHeight="1">
      <c r="A21" s="57" t="s">
        <v>5289</v>
      </c>
      <c r="B21" s="1436"/>
      <c r="C21" s="1070">
        <f>+C20+1</f>
        <v>2</v>
      </c>
      <c r="D21" s="1612" t="s">
        <v>565</v>
      </c>
      <c r="E21" s="1612" t="s">
        <v>565</v>
      </c>
      <c r="F21" s="1613" t="s">
        <v>849</v>
      </c>
      <c r="G21" s="1614">
        <v>1</v>
      </c>
      <c r="H21" s="31">
        <v>5600</v>
      </c>
      <c r="I21" s="31">
        <f t="shared" si="0"/>
        <v>5600</v>
      </c>
      <c r="J21" s="23"/>
      <c r="K21" s="31" t="s">
        <v>850</v>
      </c>
      <c r="L21" s="57"/>
      <c r="M21" s="285"/>
      <c r="N21" s="60">
        <v>44001</v>
      </c>
      <c r="O21" s="65"/>
      <c r="P21" s="32"/>
      <c r="Q21" s="25">
        <v>44013</v>
      </c>
      <c r="R21" s="26">
        <v>44013</v>
      </c>
    </row>
    <row r="22" spans="1:18" s="73" customFormat="1" ht="19.7" customHeight="1">
      <c r="A22" s="57" t="s">
        <v>5291</v>
      </c>
      <c r="B22" s="1436"/>
      <c r="C22" s="1070">
        <f>+C21+1</f>
        <v>3</v>
      </c>
      <c r="D22" s="22" t="s">
        <v>531</v>
      </c>
      <c r="E22" s="22" t="s">
        <v>531</v>
      </c>
      <c r="F22" s="31" t="s">
        <v>881</v>
      </c>
      <c r="G22" s="22">
        <v>1</v>
      </c>
      <c r="H22" s="31">
        <v>4300</v>
      </c>
      <c r="I22" s="31">
        <f t="shared" si="0"/>
        <v>4300</v>
      </c>
      <c r="J22" s="23"/>
      <c r="K22" s="31" t="s">
        <v>882</v>
      </c>
      <c r="L22" s="57"/>
      <c r="M22" s="285"/>
      <c r="N22" s="60">
        <v>44001</v>
      </c>
      <c r="O22" s="65"/>
      <c r="P22" s="32"/>
      <c r="Q22" s="25">
        <v>44012</v>
      </c>
      <c r="R22" s="26">
        <v>44012</v>
      </c>
    </row>
    <row r="23" spans="1:18" s="73" customFormat="1" ht="19.7" customHeight="1">
      <c r="A23" s="57" t="s">
        <v>5291</v>
      </c>
      <c r="B23" s="1436"/>
      <c r="C23" s="1070">
        <f>+C22+1</f>
        <v>4</v>
      </c>
      <c r="D23" s="22" t="s">
        <v>531</v>
      </c>
      <c r="E23" s="22" t="s">
        <v>531</v>
      </c>
      <c r="F23" s="31" t="s">
        <v>883</v>
      </c>
      <c r="G23" s="167">
        <v>4</v>
      </c>
      <c r="H23" s="31">
        <v>106</v>
      </c>
      <c r="I23" s="31">
        <f t="shared" si="0"/>
        <v>424</v>
      </c>
      <c r="J23" s="377"/>
      <c r="K23" s="31" t="s">
        <v>884</v>
      </c>
      <c r="L23" s="57"/>
      <c r="M23" s="285"/>
      <c r="N23" s="60">
        <v>44001</v>
      </c>
      <c r="O23" s="65"/>
      <c r="P23" s="32"/>
      <c r="Q23" s="25">
        <v>44012</v>
      </c>
      <c r="R23" s="26">
        <v>44012</v>
      </c>
    </row>
    <row r="24" spans="1:18" s="73" customFormat="1" ht="19.7" customHeight="1">
      <c r="A24" s="57" t="s">
        <v>5291</v>
      </c>
      <c r="B24" s="1436"/>
      <c r="C24" s="1070">
        <f>+C23+1</f>
        <v>5</v>
      </c>
      <c r="D24" s="21" t="s">
        <v>531</v>
      </c>
      <c r="E24" s="21" t="s">
        <v>531</v>
      </c>
      <c r="F24" s="31" t="s">
        <v>885</v>
      </c>
      <c r="G24" s="167">
        <v>4</v>
      </c>
      <c r="H24" s="38">
        <v>212</v>
      </c>
      <c r="I24" s="31">
        <f t="shared" si="0"/>
        <v>848</v>
      </c>
      <c r="J24" s="167"/>
      <c r="K24" s="31" t="s">
        <v>886</v>
      </c>
      <c r="L24" s="57"/>
      <c r="M24" s="285"/>
      <c r="N24" s="60">
        <v>44001</v>
      </c>
      <c r="O24" s="65"/>
      <c r="P24" s="32"/>
      <c r="Q24" s="25">
        <v>44012</v>
      </c>
      <c r="R24" s="26">
        <v>44012</v>
      </c>
    </row>
    <row r="25" spans="1:18" s="73" customFormat="1" ht="19.7" customHeight="1">
      <c r="A25" s="57" t="s">
        <v>5291</v>
      </c>
      <c r="B25" s="1436"/>
      <c r="C25" s="1070">
        <f>+C24+1</f>
        <v>6</v>
      </c>
      <c r="D25" s="21" t="s">
        <v>531</v>
      </c>
      <c r="E25" s="21" t="s">
        <v>531</v>
      </c>
      <c r="F25" s="245" t="s">
        <v>887</v>
      </c>
      <c r="G25" s="167">
        <v>2</v>
      </c>
      <c r="H25" s="38">
        <v>76</v>
      </c>
      <c r="I25" s="31">
        <f t="shared" si="0"/>
        <v>152</v>
      </c>
      <c r="J25" s="167"/>
      <c r="K25" s="31" t="s">
        <v>888</v>
      </c>
      <c r="L25" s="57"/>
      <c r="M25" s="285"/>
      <c r="N25" s="60">
        <v>44001</v>
      </c>
      <c r="O25" s="65"/>
      <c r="P25" s="32"/>
      <c r="Q25" s="25">
        <v>44012</v>
      </c>
      <c r="R25" s="26">
        <v>44012</v>
      </c>
    </row>
    <row r="26" spans="1:18" s="73" customFormat="1" ht="19.7" customHeight="1">
      <c r="A26" s="57"/>
      <c r="B26" s="168"/>
      <c r="C26" s="21"/>
      <c r="D26" s="1521"/>
      <c r="E26" s="1521"/>
      <c r="F26" s="41"/>
      <c r="G26" s="22"/>
      <c r="H26" s="31"/>
      <c r="I26" s="31"/>
      <c r="J26" s="377"/>
      <c r="K26" s="31"/>
      <c r="L26" s="57"/>
      <c r="M26" s="285"/>
      <c r="N26" s="60"/>
      <c r="O26" s="65"/>
      <c r="P26" s="32"/>
      <c r="Q26" s="25"/>
      <c r="R26" s="26"/>
    </row>
    <row r="27" spans="1:18" s="73" customFormat="1" ht="19.7" customHeight="1">
      <c r="A27" s="57"/>
      <c r="B27" s="168"/>
      <c r="C27" s="21"/>
      <c r="D27" s="1521"/>
      <c r="E27" s="1521"/>
      <c r="F27" s="976">
        <f>SUM(I20:I26)</f>
        <v>17324</v>
      </c>
      <c r="G27" s="22"/>
      <c r="H27" s="31"/>
      <c r="I27" s="31"/>
      <c r="J27" s="377"/>
      <c r="K27" s="31"/>
      <c r="L27" s="57"/>
      <c r="M27" s="285"/>
      <c r="N27" s="60"/>
      <c r="O27" s="65"/>
      <c r="P27" s="32"/>
      <c r="Q27" s="25"/>
      <c r="R27" s="26"/>
    </row>
    <row r="28" spans="1:18" s="73" customFormat="1" ht="19.7" customHeight="1">
      <c r="A28" s="57"/>
      <c r="B28" s="168"/>
      <c r="C28" s="21"/>
      <c r="D28" s="1521"/>
      <c r="E28" s="1521"/>
      <c r="F28" s="1094"/>
      <c r="G28" s="22"/>
      <c r="H28" s="31"/>
      <c r="I28" s="31"/>
      <c r="J28" s="377"/>
      <c r="K28" s="31"/>
      <c r="L28" s="57"/>
      <c r="M28" s="285"/>
      <c r="N28" s="60"/>
      <c r="O28" s="65"/>
      <c r="P28" s="32"/>
      <c r="Q28" s="25"/>
      <c r="R28" s="26"/>
    </row>
    <row r="29" spans="1:18" s="73" customFormat="1" ht="19.7" customHeight="1">
      <c r="A29" s="57"/>
      <c r="B29" s="168"/>
      <c r="C29" s="21"/>
      <c r="D29" s="1521"/>
      <c r="E29" s="1521"/>
      <c r="F29" s="41"/>
      <c r="G29" s="22"/>
      <c r="H29" s="31"/>
      <c r="I29" s="31"/>
      <c r="J29" s="377"/>
      <c r="K29" s="31"/>
      <c r="L29" s="57"/>
      <c r="M29" s="285"/>
      <c r="N29" s="60"/>
      <c r="O29" s="65"/>
      <c r="P29" s="32"/>
      <c r="Q29" s="25"/>
      <c r="R29" s="26"/>
    </row>
    <row r="30" spans="1:18" s="73" customFormat="1" ht="19.7" customHeight="1">
      <c r="A30" s="57"/>
      <c r="B30" s="168"/>
      <c r="C30" s="21"/>
      <c r="D30" s="254" t="s">
        <v>1953</v>
      </c>
      <c r="E30" s="255"/>
      <c r="F30" s="256"/>
      <c r="G30" s="22"/>
      <c r="H30" s="31"/>
      <c r="I30" s="31"/>
      <c r="J30" s="377"/>
      <c r="K30" s="31"/>
      <c r="L30" s="57"/>
      <c r="M30" s="285"/>
      <c r="N30" s="60"/>
      <c r="O30" s="65"/>
      <c r="P30" s="32"/>
      <c r="Q30" s="25"/>
      <c r="R30" s="26"/>
    </row>
    <row r="31" spans="1:18" s="73" customFormat="1" ht="19.7" customHeight="1">
      <c r="A31" s="57" t="s">
        <v>5292</v>
      </c>
      <c r="B31" s="1436"/>
      <c r="C31" s="1070">
        <f>+C25+1</f>
        <v>7</v>
      </c>
      <c r="D31" s="21" t="s">
        <v>531</v>
      </c>
      <c r="E31" s="21" t="s">
        <v>531</v>
      </c>
      <c r="F31" s="30" t="s">
        <v>5293</v>
      </c>
      <c r="G31" s="858">
        <v>1</v>
      </c>
      <c r="H31" s="22">
        <v>10360</v>
      </c>
      <c r="I31" s="38">
        <f>G31*H31</f>
        <v>10360</v>
      </c>
      <c r="J31" s="167"/>
      <c r="K31" s="211" t="s">
        <v>1400</v>
      </c>
      <c r="L31" s="57"/>
      <c r="M31" s="285"/>
      <c r="N31" s="60">
        <v>44001</v>
      </c>
      <c r="O31" s="65"/>
      <c r="P31" s="57"/>
      <c r="Q31" s="60">
        <v>44012</v>
      </c>
      <c r="R31" s="26">
        <v>44012</v>
      </c>
    </row>
    <row r="32" spans="1:18" s="73" customFormat="1" ht="19.7" customHeight="1">
      <c r="A32" s="57" t="s">
        <v>5294</v>
      </c>
      <c r="B32" s="1436"/>
      <c r="C32" s="1070">
        <f>+C31+1</f>
        <v>8</v>
      </c>
      <c r="D32" s="21" t="s">
        <v>531</v>
      </c>
      <c r="E32" s="21" t="s">
        <v>531</v>
      </c>
      <c r="F32" s="30" t="s">
        <v>1402</v>
      </c>
      <c r="G32" s="22">
        <v>1</v>
      </c>
      <c r="H32" s="166">
        <v>6005</v>
      </c>
      <c r="I32" s="24">
        <f>G32*H32</f>
        <v>6005</v>
      </c>
      <c r="J32" s="36"/>
      <c r="K32" s="31" t="s">
        <v>949</v>
      </c>
      <c r="L32" s="57"/>
      <c r="M32" s="285"/>
      <c r="N32" s="60">
        <v>44011</v>
      </c>
      <c r="O32" s="65"/>
      <c r="P32" s="57"/>
      <c r="Q32" s="60">
        <v>44014</v>
      </c>
      <c r="R32" s="26">
        <v>44014</v>
      </c>
    </row>
    <row r="33" spans="1:18" s="73" customFormat="1" ht="19.7" customHeight="1">
      <c r="A33" s="57" t="s">
        <v>5291</v>
      </c>
      <c r="B33" s="1436"/>
      <c r="C33" s="1070">
        <f t="shared" ref="C33:C52" si="1">+C32+1</f>
        <v>9</v>
      </c>
      <c r="D33" s="21" t="s">
        <v>531</v>
      </c>
      <c r="E33" s="21" t="s">
        <v>531</v>
      </c>
      <c r="F33" s="30" t="s">
        <v>864</v>
      </c>
      <c r="G33" s="22">
        <v>1</v>
      </c>
      <c r="H33" s="166">
        <v>4570</v>
      </c>
      <c r="I33" s="24">
        <f>G33*H33</f>
        <v>4570</v>
      </c>
      <c r="J33" s="36"/>
      <c r="K33" s="31" t="s">
        <v>1403</v>
      </c>
      <c r="L33" s="57"/>
      <c r="M33" s="285"/>
      <c r="N33" s="60">
        <v>44001</v>
      </c>
      <c r="O33" s="65"/>
      <c r="P33" s="57"/>
      <c r="Q33" s="60">
        <v>44012</v>
      </c>
      <c r="R33" s="26">
        <v>44012</v>
      </c>
    </row>
    <row r="34" spans="1:18" s="73" customFormat="1" ht="19.7" customHeight="1">
      <c r="A34" s="57" t="s">
        <v>5291</v>
      </c>
      <c r="B34" s="1436"/>
      <c r="C34" s="1070">
        <f t="shared" si="1"/>
        <v>10</v>
      </c>
      <c r="D34" s="21" t="s">
        <v>531</v>
      </c>
      <c r="E34" s="21" t="s">
        <v>531</v>
      </c>
      <c r="F34" s="30" t="s">
        <v>868</v>
      </c>
      <c r="G34" s="22">
        <v>1</v>
      </c>
      <c r="H34" s="166">
        <v>3853</v>
      </c>
      <c r="I34" s="24">
        <f>G34*H34</f>
        <v>3853</v>
      </c>
      <c r="J34" s="814"/>
      <c r="K34" s="31" t="s">
        <v>233</v>
      </c>
      <c r="L34" s="57"/>
      <c r="M34" s="285"/>
      <c r="N34" s="60">
        <v>44001</v>
      </c>
      <c r="O34" s="65"/>
      <c r="P34" s="57"/>
      <c r="Q34" s="60">
        <v>44012</v>
      </c>
      <c r="R34" s="26">
        <v>44012</v>
      </c>
    </row>
    <row r="35" spans="1:18" s="73" customFormat="1" ht="19.149999999999999" customHeight="1">
      <c r="A35" s="57" t="s">
        <v>5295</v>
      </c>
      <c r="B35" s="1436"/>
      <c r="C35" s="1070">
        <f t="shared" si="1"/>
        <v>11</v>
      </c>
      <c r="D35" s="21" t="s">
        <v>531</v>
      </c>
      <c r="E35" s="21" t="s">
        <v>531</v>
      </c>
      <c r="F35" s="30" t="s">
        <v>2415</v>
      </c>
      <c r="G35" s="22">
        <v>2</v>
      </c>
      <c r="H35" s="166">
        <v>977</v>
      </c>
      <c r="I35" s="24">
        <f>G35*H35</f>
        <v>1954</v>
      </c>
      <c r="J35" s="188"/>
      <c r="K35" s="31" t="s">
        <v>898</v>
      </c>
      <c r="L35" s="57"/>
      <c r="M35" s="285"/>
      <c r="N35" s="60"/>
      <c r="O35" s="65"/>
      <c r="P35" s="57"/>
      <c r="Q35" s="60">
        <v>44012</v>
      </c>
      <c r="R35" s="26">
        <v>44012</v>
      </c>
    </row>
    <row r="36" spans="1:18" s="73" customFormat="1" ht="19.149999999999999" customHeight="1">
      <c r="A36" s="57" t="s">
        <v>5291</v>
      </c>
      <c r="B36" s="1436"/>
      <c r="C36" s="1070">
        <f t="shared" si="1"/>
        <v>12</v>
      </c>
      <c r="D36" s="208" t="s">
        <v>5296</v>
      </c>
      <c r="E36" s="208" t="s">
        <v>5297</v>
      </c>
      <c r="F36" s="76" t="s">
        <v>889</v>
      </c>
      <c r="G36" s="44">
        <v>8</v>
      </c>
      <c r="H36" s="166">
        <v>72</v>
      </c>
      <c r="I36" s="24">
        <f t="shared" ref="I36:I52" si="2">G36*H36</f>
        <v>576</v>
      </c>
      <c r="J36" s="188"/>
      <c r="K36" s="31" t="s">
        <v>5298</v>
      </c>
      <c r="L36" s="57"/>
      <c r="M36" s="285"/>
      <c r="N36" s="60">
        <v>44001</v>
      </c>
      <c r="O36" s="65"/>
      <c r="P36" s="57"/>
      <c r="Q36" s="60">
        <v>44008</v>
      </c>
      <c r="R36" s="26">
        <v>44008</v>
      </c>
    </row>
    <row r="37" spans="1:18" s="73" customFormat="1" ht="19.149999999999999" customHeight="1">
      <c r="A37" s="57" t="s">
        <v>5292</v>
      </c>
      <c r="B37" s="1436"/>
      <c r="C37" s="1070">
        <f t="shared" si="1"/>
        <v>13</v>
      </c>
      <c r="D37" s="347" t="s">
        <v>577</v>
      </c>
      <c r="E37" s="347" t="s">
        <v>577</v>
      </c>
      <c r="F37" s="30" t="s">
        <v>5299</v>
      </c>
      <c r="G37" s="22">
        <v>1</v>
      </c>
      <c r="H37" s="166">
        <v>5800</v>
      </c>
      <c r="I37" s="24">
        <f t="shared" si="2"/>
        <v>5800</v>
      </c>
      <c r="J37" s="188"/>
      <c r="K37" s="31" t="s">
        <v>5300</v>
      </c>
      <c r="L37" s="57"/>
      <c r="M37" s="285"/>
      <c r="N37" s="60">
        <v>44001</v>
      </c>
      <c r="O37" s="65"/>
      <c r="P37" s="57"/>
      <c r="Q37" s="60">
        <v>44012</v>
      </c>
      <c r="R37" s="26">
        <v>44012</v>
      </c>
    </row>
    <row r="38" spans="1:18" s="73" customFormat="1" ht="19.149999999999999" customHeight="1">
      <c r="A38" s="57" t="s">
        <v>5291</v>
      </c>
      <c r="B38" s="1436"/>
      <c r="C38" s="1070">
        <f t="shared" si="1"/>
        <v>14</v>
      </c>
      <c r="D38" s="347" t="s">
        <v>2665</v>
      </c>
      <c r="E38" s="347" t="s">
        <v>577</v>
      </c>
      <c r="F38" s="30" t="s">
        <v>5301</v>
      </c>
      <c r="G38" s="22">
        <v>2</v>
      </c>
      <c r="H38" s="166">
        <v>138</v>
      </c>
      <c r="I38" s="24">
        <f t="shared" si="2"/>
        <v>276</v>
      </c>
      <c r="J38" s="188"/>
      <c r="K38" s="31" t="s">
        <v>3393</v>
      </c>
      <c r="L38" s="285" t="s">
        <v>5302</v>
      </c>
      <c r="M38" s="285"/>
      <c r="N38" s="60">
        <v>44001</v>
      </c>
      <c r="O38" s="65"/>
      <c r="P38" s="57"/>
      <c r="Q38" s="60">
        <v>44012</v>
      </c>
      <c r="R38" s="26">
        <v>44012</v>
      </c>
    </row>
    <row r="39" spans="1:18" s="73" customFormat="1" ht="19.149999999999999" customHeight="1">
      <c r="A39" s="57" t="s">
        <v>5303</v>
      </c>
      <c r="B39" s="1436"/>
      <c r="C39" s="1070">
        <f t="shared" si="1"/>
        <v>15</v>
      </c>
      <c r="D39" s="347" t="s">
        <v>577</v>
      </c>
      <c r="E39" s="347" t="s">
        <v>577</v>
      </c>
      <c r="F39" s="30" t="s">
        <v>5304</v>
      </c>
      <c r="G39" s="22">
        <v>2</v>
      </c>
      <c r="H39" s="166">
        <v>260</v>
      </c>
      <c r="I39" s="24">
        <f t="shared" si="2"/>
        <v>520</v>
      </c>
      <c r="J39" s="188"/>
      <c r="K39" s="31" t="s">
        <v>5305</v>
      </c>
      <c r="L39" s="285" t="s">
        <v>5306</v>
      </c>
      <c r="M39" s="285"/>
      <c r="N39" s="60">
        <v>44001</v>
      </c>
      <c r="O39" s="65"/>
      <c r="P39" s="57"/>
      <c r="Q39" s="60">
        <v>44012</v>
      </c>
      <c r="R39" s="26">
        <v>44012</v>
      </c>
    </row>
    <row r="40" spans="1:18" s="73" customFormat="1" ht="19.149999999999999" customHeight="1">
      <c r="A40" s="57" t="s">
        <v>5307</v>
      </c>
      <c r="B40" s="1436"/>
      <c r="C40" s="1070">
        <f t="shared" si="1"/>
        <v>16</v>
      </c>
      <c r="D40" s="347" t="s">
        <v>577</v>
      </c>
      <c r="E40" s="347" t="s">
        <v>577</v>
      </c>
      <c r="F40" s="30" t="s">
        <v>5308</v>
      </c>
      <c r="G40" s="22">
        <v>4</v>
      </c>
      <c r="H40" s="166">
        <v>330</v>
      </c>
      <c r="I40" s="24">
        <f t="shared" si="2"/>
        <v>1320</v>
      </c>
      <c r="J40" s="188"/>
      <c r="K40" s="31" t="s">
        <v>5309</v>
      </c>
      <c r="L40" s="285" t="s">
        <v>5310</v>
      </c>
      <c r="M40" s="285"/>
      <c r="N40" s="60">
        <v>44001</v>
      </c>
      <c r="O40" s="65"/>
      <c r="P40" s="57"/>
      <c r="Q40" s="60">
        <v>44012</v>
      </c>
      <c r="R40" s="26">
        <v>44012</v>
      </c>
    </row>
    <row r="41" spans="1:18" s="73" customFormat="1" ht="19.149999999999999" customHeight="1">
      <c r="A41" s="57" t="s">
        <v>5291</v>
      </c>
      <c r="B41" s="1436"/>
      <c r="C41" s="1070">
        <f t="shared" si="1"/>
        <v>17</v>
      </c>
      <c r="D41" s="347" t="s">
        <v>577</v>
      </c>
      <c r="E41" s="347" t="s">
        <v>577</v>
      </c>
      <c r="F41" s="30" t="s">
        <v>5311</v>
      </c>
      <c r="G41" s="22">
        <v>4</v>
      </c>
      <c r="H41" s="166">
        <v>36</v>
      </c>
      <c r="I41" s="24">
        <f t="shared" si="2"/>
        <v>144</v>
      </c>
      <c r="J41" s="188"/>
      <c r="K41" s="31" t="s">
        <v>4405</v>
      </c>
      <c r="L41" s="285" t="s">
        <v>5312</v>
      </c>
      <c r="M41" s="285"/>
      <c r="N41" s="60">
        <v>44001</v>
      </c>
      <c r="O41" s="65"/>
      <c r="P41" s="57"/>
      <c r="Q41" s="60">
        <v>44012</v>
      </c>
      <c r="R41" s="26">
        <v>44012</v>
      </c>
    </row>
    <row r="42" spans="1:18" s="73" customFormat="1" ht="19.149999999999999" customHeight="1">
      <c r="A42" s="57" t="s">
        <v>5291</v>
      </c>
      <c r="B42" s="1436"/>
      <c r="C42" s="1070">
        <f t="shared" si="1"/>
        <v>18</v>
      </c>
      <c r="D42" s="347" t="s">
        <v>577</v>
      </c>
      <c r="E42" s="347" t="s">
        <v>577</v>
      </c>
      <c r="F42" s="1615" t="s">
        <v>5313</v>
      </c>
      <c r="G42" s="44">
        <v>4</v>
      </c>
      <c r="H42" s="166">
        <v>92</v>
      </c>
      <c r="I42" s="818">
        <f t="shared" si="2"/>
        <v>368</v>
      </c>
      <c r="J42" s="1616"/>
      <c r="K42" s="211" t="s">
        <v>940</v>
      </c>
      <c r="L42" s="285" t="s">
        <v>5314</v>
      </c>
      <c r="M42" s="519"/>
      <c r="N42" s="60">
        <v>44001</v>
      </c>
      <c r="O42" s="65"/>
      <c r="P42" s="57"/>
      <c r="Q42" s="60">
        <v>44012</v>
      </c>
      <c r="R42" s="26">
        <v>44012</v>
      </c>
    </row>
    <row r="43" spans="1:18" s="73" customFormat="1" ht="19.149999999999999" customHeight="1">
      <c r="A43" s="57" t="s">
        <v>5291</v>
      </c>
      <c r="B43" s="1436"/>
      <c r="C43" s="1070">
        <f t="shared" si="1"/>
        <v>19</v>
      </c>
      <c r="D43" s="347" t="s">
        <v>577</v>
      </c>
      <c r="E43" s="347" t="s">
        <v>577</v>
      </c>
      <c r="F43" s="30" t="s">
        <v>5315</v>
      </c>
      <c r="G43" s="22">
        <v>2</v>
      </c>
      <c r="H43" s="166">
        <v>159</v>
      </c>
      <c r="I43" s="24">
        <f t="shared" si="2"/>
        <v>318</v>
      </c>
      <c r="J43" s="188"/>
      <c r="K43" s="31" t="s">
        <v>1837</v>
      </c>
      <c r="L43" s="57" t="s">
        <v>5316</v>
      </c>
      <c r="M43" s="285"/>
      <c r="N43" s="60">
        <v>44001</v>
      </c>
      <c r="O43" s="65"/>
      <c r="P43" s="57"/>
      <c r="Q43" s="60">
        <v>44012</v>
      </c>
      <c r="R43" s="26">
        <v>44012</v>
      </c>
    </row>
    <row r="44" spans="1:18" s="73" customFormat="1" ht="19.149999999999999" customHeight="1">
      <c r="A44" s="57" t="s">
        <v>5291</v>
      </c>
      <c r="B44" s="1436"/>
      <c r="C44" s="1070">
        <f t="shared" si="1"/>
        <v>20</v>
      </c>
      <c r="D44" s="347" t="s">
        <v>577</v>
      </c>
      <c r="E44" s="347" t="s">
        <v>577</v>
      </c>
      <c r="F44" s="30" t="s">
        <v>5091</v>
      </c>
      <c r="G44" s="22">
        <v>2</v>
      </c>
      <c r="H44" s="166">
        <v>92</v>
      </c>
      <c r="I44" s="24">
        <f t="shared" si="2"/>
        <v>184</v>
      </c>
      <c r="J44" s="188"/>
      <c r="K44" s="211" t="s">
        <v>940</v>
      </c>
      <c r="L44" s="57" t="s">
        <v>5316</v>
      </c>
      <c r="M44" s="285"/>
      <c r="N44" s="60">
        <v>44001</v>
      </c>
      <c r="O44" s="65"/>
      <c r="P44" s="57"/>
      <c r="Q44" s="60">
        <v>44012</v>
      </c>
      <c r="R44" s="26">
        <v>44012</v>
      </c>
    </row>
    <row r="45" spans="1:18" s="73" customFormat="1" ht="19.149999999999999" customHeight="1">
      <c r="A45" s="57" t="s">
        <v>5291</v>
      </c>
      <c r="B45" s="1436"/>
      <c r="C45" s="1070">
        <f t="shared" si="1"/>
        <v>21</v>
      </c>
      <c r="D45" s="347" t="s">
        <v>577</v>
      </c>
      <c r="E45" s="347" t="s">
        <v>577</v>
      </c>
      <c r="F45" s="30" t="s">
        <v>885</v>
      </c>
      <c r="G45" s="22">
        <v>10</v>
      </c>
      <c r="H45" s="166">
        <v>23</v>
      </c>
      <c r="I45" s="24">
        <f t="shared" si="2"/>
        <v>230</v>
      </c>
      <c r="J45" s="188"/>
      <c r="K45" s="31" t="s">
        <v>5089</v>
      </c>
      <c r="L45" s="57" t="s">
        <v>5316</v>
      </c>
      <c r="M45" s="285"/>
      <c r="N45" s="60">
        <v>44001</v>
      </c>
      <c r="O45" s="65"/>
      <c r="P45" s="57"/>
      <c r="Q45" s="60">
        <v>44012</v>
      </c>
      <c r="R45" s="26">
        <v>44012</v>
      </c>
    </row>
    <row r="46" spans="1:18" s="73" customFormat="1" ht="19.7" customHeight="1">
      <c r="A46" s="57"/>
      <c r="B46" s="1436"/>
      <c r="C46" s="1070">
        <f>+C45+1</f>
        <v>22</v>
      </c>
      <c r="D46" s="832" t="s">
        <v>531</v>
      </c>
      <c r="E46" s="832" t="s">
        <v>531</v>
      </c>
      <c r="F46" s="835" t="s">
        <v>917</v>
      </c>
      <c r="G46" s="748"/>
      <c r="H46" s="1014">
        <v>403</v>
      </c>
      <c r="I46" s="833">
        <f t="shared" si="2"/>
        <v>0</v>
      </c>
      <c r="J46" s="1017"/>
      <c r="K46" s="408" t="s">
        <v>918</v>
      </c>
      <c r="L46" s="748" t="s">
        <v>3341</v>
      </c>
      <c r="M46" s="285"/>
      <c r="N46" s="60"/>
      <c r="O46" s="65"/>
      <c r="P46" s="57"/>
      <c r="Q46" s="60"/>
      <c r="R46" s="26"/>
    </row>
    <row r="47" spans="1:18" s="73" customFormat="1" ht="19.7" customHeight="1">
      <c r="A47" s="57"/>
      <c r="B47" s="1436"/>
      <c r="C47" s="1070">
        <f t="shared" si="1"/>
        <v>23</v>
      </c>
      <c r="D47" s="832" t="s">
        <v>531</v>
      </c>
      <c r="E47" s="832" t="s">
        <v>531</v>
      </c>
      <c r="F47" s="835" t="s">
        <v>899</v>
      </c>
      <c r="G47" s="748"/>
      <c r="H47" s="748">
        <v>926</v>
      </c>
      <c r="I47" s="833">
        <f t="shared" si="2"/>
        <v>0</v>
      </c>
      <c r="J47" s="1017"/>
      <c r="K47" s="408" t="s">
        <v>1406</v>
      </c>
      <c r="L47" s="748" t="s">
        <v>3341</v>
      </c>
      <c r="M47" s="285"/>
      <c r="N47" s="60"/>
      <c r="O47" s="65"/>
      <c r="P47" s="57"/>
      <c r="Q47" s="60"/>
      <c r="R47" s="26"/>
    </row>
    <row r="48" spans="1:18" s="73" customFormat="1" ht="19.7" customHeight="1">
      <c r="A48" s="57"/>
      <c r="B48" s="1436"/>
      <c r="C48" s="1070">
        <f t="shared" si="1"/>
        <v>24</v>
      </c>
      <c r="D48" s="832" t="s">
        <v>531</v>
      </c>
      <c r="E48" s="832" t="s">
        <v>531</v>
      </c>
      <c r="F48" s="1024" t="s">
        <v>919</v>
      </c>
      <c r="G48" s="748"/>
      <c r="H48" s="833">
        <v>5104</v>
      </c>
      <c r="I48" s="833">
        <f t="shared" si="2"/>
        <v>0</v>
      </c>
      <c r="J48" s="834"/>
      <c r="K48" s="835" t="s">
        <v>920</v>
      </c>
      <c r="L48" s="748" t="s">
        <v>3341</v>
      </c>
      <c r="M48" s="285"/>
      <c r="N48" s="60"/>
      <c r="O48" s="65"/>
      <c r="P48" s="57"/>
      <c r="Q48" s="60"/>
      <c r="R48" s="26"/>
    </row>
    <row r="49" spans="1:18" s="73" customFormat="1" ht="19.7" customHeight="1">
      <c r="A49" s="57"/>
      <c r="B49" s="1436"/>
      <c r="C49" s="1070">
        <f t="shared" si="1"/>
        <v>25</v>
      </c>
      <c r="D49" s="832" t="s">
        <v>531</v>
      </c>
      <c r="E49" s="832" t="s">
        <v>531</v>
      </c>
      <c r="F49" s="1024" t="s">
        <v>921</v>
      </c>
      <c r="G49" s="748"/>
      <c r="H49" s="833">
        <v>5400</v>
      </c>
      <c r="I49" s="833">
        <f t="shared" si="2"/>
        <v>0</v>
      </c>
      <c r="J49" s="834"/>
      <c r="K49" s="835" t="s">
        <v>922</v>
      </c>
      <c r="L49" s="748" t="s">
        <v>3341</v>
      </c>
      <c r="M49" s="285"/>
      <c r="N49" s="60"/>
      <c r="O49" s="65"/>
      <c r="P49" s="57"/>
      <c r="Q49" s="60"/>
      <c r="R49" s="26"/>
    </row>
    <row r="50" spans="1:18" s="73" customFormat="1" ht="19.7" customHeight="1">
      <c r="A50" s="57"/>
      <c r="B50" s="1436"/>
      <c r="C50" s="1070">
        <f t="shared" si="1"/>
        <v>26</v>
      </c>
      <c r="D50" s="832" t="s">
        <v>531</v>
      </c>
      <c r="E50" s="832" t="s">
        <v>531</v>
      </c>
      <c r="F50" s="1024" t="s">
        <v>923</v>
      </c>
      <c r="G50" s="748"/>
      <c r="H50" s="833">
        <v>5560</v>
      </c>
      <c r="I50" s="833">
        <f t="shared" si="2"/>
        <v>0</v>
      </c>
      <c r="J50" s="834"/>
      <c r="K50" s="835" t="s">
        <v>924</v>
      </c>
      <c r="L50" s="748" t="s">
        <v>3341</v>
      </c>
      <c r="M50" s="285"/>
      <c r="N50" s="60"/>
      <c r="O50" s="65"/>
      <c r="P50" s="57"/>
      <c r="Q50" s="60"/>
      <c r="R50" s="26"/>
    </row>
    <row r="51" spans="1:18" s="73" customFormat="1" ht="19.7" customHeight="1">
      <c r="A51" s="57"/>
      <c r="B51" s="1436"/>
      <c r="C51" s="1070">
        <f t="shared" si="1"/>
        <v>27</v>
      </c>
      <c r="D51" s="832" t="s">
        <v>531</v>
      </c>
      <c r="E51" s="832" t="s">
        <v>531</v>
      </c>
      <c r="F51" s="1024" t="s">
        <v>1416</v>
      </c>
      <c r="G51" s="748"/>
      <c r="H51" s="833">
        <v>1098</v>
      </c>
      <c r="I51" s="833">
        <f t="shared" si="2"/>
        <v>0</v>
      </c>
      <c r="J51" s="834"/>
      <c r="K51" s="835" t="s">
        <v>1417</v>
      </c>
      <c r="L51" s="748" t="s">
        <v>3341</v>
      </c>
      <c r="M51" s="285"/>
      <c r="N51" s="60"/>
      <c r="O51" s="65"/>
      <c r="P51" s="57"/>
      <c r="Q51" s="60"/>
      <c r="R51" s="26"/>
    </row>
    <row r="52" spans="1:18" s="73" customFormat="1" ht="19.7" customHeight="1">
      <c r="A52" s="57"/>
      <c r="B52" s="1436"/>
      <c r="C52" s="1070">
        <f t="shared" si="1"/>
        <v>28</v>
      </c>
      <c r="D52" s="832" t="s">
        <v>531</v>
      </c>
      <c r="E52" s="832" t="s">
        <v>531</v>
      </c>
      <c r="F52" s="1025" t="s">
        <v>1418</v>
      </c>
      <c r="G52" s="748"/>
      <c r="H52" s="833">
        <v>1098</v>
      </c>
      <c r="I52" s="833">
        <f t="shared" si="2"/>
        <v>0</v>
      </c>
      <c r="J52" s="834"/>
      <c r="K52" s="835" t="s">
        <v>1419</v>
      </c>
      <c r="L52" s="748" t="s">
        <v>3341</v>
      </c>
      <c r="M52" s="285"/>
      <c r="N52" s="60"/>
      <c r="O52" s="65"/>
      <c r="P52" s="57"/>
      <c r="Q52" s="60"/>
      <c r="R52" s="26"/>
    </row>
    <row r="53" spans="1:18" s="73" customFormat="1" ht="19.7" customHeight="1">
      <c r="A53" s="57"/>
      <c r="B53" s="1436"/>
      <c r="C53" s="21"/>
      <c r="D53" s="790"/>
      <c r="E53" s="790"/>
      <c r="F53" s="157"/>
      <c r="G53" s="501"/>
      <c r="H53" s="204"/>
      <c r="I53" s="628"/>
      <c r="J53" s="412"/>
      <c r="K53" s="839"/>
      <c r="L53" s="57"/>
      <c r="M53" s="285"/>
      <c r="N53" s="60"/>
      <c r="O53" s="65"/>
      <c r="P53" s="57"/>
      <c r="Q53" s="60"/>
      <c r="R53" s="26"/>
    </row>
    <row r="54" spans="1:18" s="73" customFormat="1" ht="19.7" customHeight="1">
      <c r="A54" s="57"/>
      <c r="B54" s="1436"/>
      <c r="C54" s="21"/>
      <c r="D54" s="257"/>
      <c r="E54" s="257"/>
      <c r="F54" s="976">
        <f>SUM(I31:I53)</f>
        <v>36478</v>
      </c>
      <c r="G54" s="732"/>
      <c r="H54" s="182"/>
      <c r="I54" s="328"/>
      <c r="J54" s="396"/>
      <c r="K54" s="164"/>
      <c r="L54" s="57"/>
      <c r="M54" s="285"/>
      <c r="N54" s="60"/>
      <c r="O54" s="65"/>
      <c r="P54" s="57"/>
      <c r="Q54" s="60"/>
      <c r="R54" s="26"/>
    </row>
    <row r="55" spans="1:18" s="73" customFormat="1" ht="19.7" customHeight="1">
      <c r="A55" s="57"/>
      <c r="B55" s="1436"/>
      <c r="C55" s="21"/>
      <c r="D55" s="257"/>
      <c r="E55" s="236"/>
      <c r="F55" s="840"/>
      <c r="G55" s="257"/>
      <c r="H55" s="330"/>
      <c r="I55" s="328"/>
      <c r="J55" s="167"/>
      <c r="K55" s="175"/>
      <c r="L55" s="57"/>
      <c r="M55" s="285"/>
      <c r="N55" s="60"/>
      <c r="O55" s="65"/>
      <c r="P55" s="60"/>
      <c r="Q55" s="60"/>
      <c r="R55" s="61"/>
    </row>
    <row r="56" spans="1:18" s="73" customFormat="1" ht="19.7" customHeight="1">
      <c r="A56" s="57"/>
      <c r="B56" s="1436"/>
      <c r="C56" s="21"/>
      <c r="D56" s="57"/>
      <c r="E56" s="57"/>
      <c r="F56" s="59"/>
      <c r="G56" s="57"/>
      <c r="H56" s="59"/>
      <c r="I56" s="59"/>
      <c r="J56" s="53"/>
      <c r="K56" s="59"/>
      <c r="L56" s="57"/>
      <c r="M56" s="285"/>
      <c r="N56" s="60"/>
      <c r="O56" s="65"/>
      <c r="P56" s="57"/>
      <c r="Q56" s="60"/>
      <c r="R56" s="26"/>
    </row>
    <row r="57" spans="1:18" s="73" customFormat="1" ht="19.7" customHeight="1">
      <c r="A57" s="57"/>
      <c r="B57" s="1436"/>
      <c r="C57" s="21"/>
      <c r="D57" s="254" t="s">
        <v>5317</v>
      </c>
      <c r="E57" s="255"/>
      <c r="F57" s="256"/>
      <c r="G57" s="283"/>
      <c r="H57" s="59"/>
      <c r="I57" s="59"/>
      <c r="J57" s="841"/>
      <c r="K57" s="59"/>
      <c r="L57" s="57"/>
      <c r="M57" s="285"/>
      <c r="N57" s="60"/>
      <c r="O57" s="65"/>
      <c r="P57" s="57"/>
      <c r="Q57" s="60"/>
      <c r="R57" s="26"/>
    </row>
    <row r="58" spans="1:18" s="73" customFormat="1" ht="19.7" customHeight="1">
      <c r="A58" s="57" t="s">
        <v>5292</v>
      </c>
      <c r="B58" s="1436"/>
      <c r="C58" s="1070">
        <f>+C52+1</f>
        <v>29</v>
      </c>
      <c r="D58" s="257" t="s">
        <v>531</v>
      </c>
      <c r="E58" s="257" t="s">
        <v>531</v>
      </c>
      <c r="F58" s="31" t="s">
        <v>5318</v>
      </c>
      <c r="G58" s="167">
        <v>1</v>
      </c>
      <c r="H58" s="38">
        <v>6690</v>
      </c>
      <c r="I58" s="328">
        <f>G58*H58</f>
        <v>6690</v>
      </c>
      <c r="J58" s="167"/>
      <c r="K58" s="31" t="s">
        <v>5319</v>
      </c>
      <c r="L58" s="57"/>
      <c r="M58" s="285"/>
      <c r="N58" s="60">
        <v>44001</v>
      </c>
      <c r="O58" s="65"/>
      <c r="P58" s="57"/>
      <c r="Q58" s="60">
        <v>44012</v>
      </c>
      <c r="R58" s="26">
        <v>44012</v>
      </c>
    </row>
    <row r="59" spans="1:18" s="73" customFormat="1" ht="19.7" customHeight="1">
      <c r="A59" s="57"/>
      <c r="B59" s="1436"/>
      <c r="C59" s="65"/>
      <c r="D59" s="22"/>
      <c r="E59" s="22"/>
      <c r="F59" s="1284"/>
      <c r="G59" s="24"/>
      <c r="H59" s="24"/>
      <c r="I59" s="24"/>
      <c r="J59" s="309"/>
      <c r="K59" s="175"/>
      <c r="L59" s="57"/>
      <c r="M59" s="285"/>
      <c r="N59" s="60"/>
      <c r="O59" s="65"/>
      <c r="P59" s="57"/>
      <c r="Q59" s="60"/>
      <c r="R59" s="61"/>
    </row>
    <row r="60" spans="1:18" s="73" customFormat="1" ht="19.7" customHeight="1">
      <c r="A60" s="57"/>
      <c r="B60" s="1436"/>
      <c r="C60" s="65"/>
      <c r="D60" s="65"/>
      <c r="E60" s="65"/>
      <c r="F60" s="976">
        <f>SUM(I58:I59)</f>
        <v>6690</v>
      </c>
      <c r="G60" s="442"/>
      <c r="H60" s="53"/>
      <c r="I60" s="36"/>
      <c r="J60" s="283"/>
      <c r="K60" s="443"/>
      <c r="L60" s="57"/>
      <c r="M60" s="285"/>
      <c r="N60" s="60"/>
      <c r="O60" s="65"/>
      <c r="P60" s="57"/>
      <c r="Q60" s="60"/>
      <c r="R60" s="61"/>
    </row>
    <row r="61" spans="1:18" s="73" customFormat="1" ht="19.7" customHeight="1">
      <c r="A61" s="57"/>
      <c r="B61" s="1436"/>
      <c r="C61" s="65"/>
      <c r="D61" s="65"/>
      <c r="E61" s="65"/>
      <c r="F61" s="30"/>
      <c r="G61" s="442"/>
      <c r="H61" s="53"/>
      <c r="I61" s="36"/>
      <c r="J61" s="283"/>
      <c r="K61" s="443"/>
      <c r="L61" s="57"/>
      <c r="M61" s="285"/>
      <c r="N61" s="60"/>
      <c r="O61" s="65"/>
      <c r="P61" s="57"/>
      <c r="Q61" s="60"/>
      <c r="R61" s="61"/>
    </row>
    <row r="62" spans="1:18" s="73" customFormat="1" ht="19.7" customHeight="1">
      <c r="A62" s="57"/>
      <c r="B62" s="1436"/>
      <c r="C62" s="65"/>
      <c r="D62" s="65"/>
      <c r="E62" s="65"/>
      <c r="F62" s="30"/>
      <c r="G62" s="442"/>
      <c r="H62" s="53"/>
      <c r="I62" s="36"/>
      <c r="J62" s="283"/>
      <c r="K62" s="443"/>
      <c r="L62" s="57"/>
      <c r="M62" s="285"/>
      <c r="N62" s="60"/>
      <c r="O62" s="65"/>
      <c r="P62" s="57"/>
      <c r="Q62" s="60"/>
      <c r="R62" s="61"/>
    </row>
    <row r="63" spans="1:18" s="73" customFormat="1" ht="19.7" customHeight="1">
      <c r="A63" s="57"/>
      <c r="B63" s="1436"/>
      <c r="C63" s="65"/>
      <c r="D63" s="65"/>
      <c r="E63" s="65"/>
      <c r="F63" s="30"/>
      <c r="G63" s="442"/>
      <c r="H63" s="53"/>
      <c r="I63" s="36"/>
      <c r="J63" s="283"/>
      <c r="K63" s="443"/>
      <c r="L63" s="57"/>
      <c r="M63" s="285"/>
      <c r="N63" s="60"/>
      <c r="O63" s="65"/>
      <c r="P63" s="57"/>
      <c r="Q63" s="60"/>
      <c r="R63" s="61"/>
    </row>
    <row r="64" spans="1:18" s="73" customFormat="1" ht="19.7" customHeight="1">
      <c r="A64" s="57"/>
      <c r="B64" s="1436"/>
      <c r="C64" s="65"/>
      <c r="D64" s="65"/>
      <c r="E64" s="65"/>
      <c r="F64" s="30"/>
      <c r="G64" s="442"/>
      <c r="H64" s="53"/>
      <c r="I64" s="36"/>
      <c r="J64" s="283"/>
      <c r="K64" s="443"/>
      <c r="L64" s="57"/>
      <c r="M64" s="285"/>
      <c r="N64" s="60"/>
      <c r="O64" s="65"/>
      <c r="P64" s="57"/>
      <c r="Q64" s="60"/>
      <c r="R64" s="61"/>
    </row>
    <row r="65" spans="1:18" s="73" customFormat="1" ht="19.7" customHeight="1">
      <c r="A65" s="57"/>
      <c r="B65" s="1436"/>
      <c r="C65" s="65"/>
      <c r="D65" s="65"/>
      <c r="E65" s="65"/>
      <c r="F65" s="30"/>
      <c r="G65" s="442"/>
      <c r="H65" s="53"/>
      <c r="I65" s="36"/>
      <c r="J65" s="283"/>
      <c r="K65" s="443"/>
      <c r="L65" s="57"/>
      <c r="M65" s="285"/>
      <c r="N65" s="60"/>
      <c r="O65" s="65"/>
      <c r="P65" s="57"/>
      <c r="Q65" s="60"/>
      <c r="R65" s="61"/>
    </row>
    <row r="66" spans="1:18" s="73" customFormat="1" ht="19.7" customHeight="1">
      <c r="A66" s="57"/>
      <c r="B66" s="1436"/>
      <c r="C66" s="65"/>
      <c r="D66" s="65"/>
      <c r="E66" s="65"/>
      <c r="F66" s="30"/>
      <c r="G66" s="442"/>
      <c r="H66" s="53"/>
      <c r="I66" s="36"/>
      <c r="J66" s="283"/>
      <c r="K66" s="443"/>
      <c r="L66" s="57"/>
      <c r="M66" s="285"/>
      <c r="N66" s="60"/>
      <c r="O66" s="65"/>
      <c r="P66" s="57"/>
      <c r="Q66" s="60"/>
      <c r="R66" s="61"/>
    </row>
    <row r="67" spans="1:18" s="73" customFormat="1" ht="19.7" customHeight="1">
      <c r="A67" s="57"/>
      <c r="B67" s="1436"/>
      <c r="C67" s="65"/>
      <c r="D67" s="65"/>
      <c r="E67" s="65"/>
      <c r="F67" s="30"/>
      <c r="G67" s="442"/>
      <c r="H67" s="53"/>
      <c r="I67" s="36"/>
      <c r="J67" s="283"/>
      <c r="K67" s="443"/>
      <c r="L67" s="57"/>
      <c r="M67" s="285"/>
      <c r="N67" s="60"/>
      <c r="O67" s="65"/>
      <c r="P67" s="57"/>
      <c r="Q67" s="60"/>
      <c r="R67" s="61"/>
    </row>
    <row r="68" spans="1:18" s="73" customFormat="1" ht="19.7" customHeight="1">
      <c r="A68" s="57"/>
      <c r="B68" s="1436"/>
      <c r="C68" s="65"/>
      <c r="D68" s="65"/>
      <c r="E68" s="65"/>
      <c r="F68" s="30"/>
      <c r="G68" s="442"/>
      <c r="H68" s="53"/>
      <c r="I68" s="36"/>
      <c r="J68" s="283"/>
      <c r="K68" s="443"/>
      <c r="L68" s="57"/>
      <c r="M68" s="285"/>
      <c r="N68" s="60"/>
      <c r="O68" s="65"/>
      <c r="P68" s="57"/>
      <c r="Q68" s="60"/>
      <c r="R68" s="61"/>
    </row>
    <row r="69" spans="1:18" s="73" customFormat="1" ht="19.7" customHeight="1">
      <c r="A69" s="57"/>
      <c r="B69" s="1436"/>
      <c r="C69" s="65"/>
      <c r="D69" s="65"/>
      <c r="E69" s="65"/>
      <c r="F69" s="30"/>
      <c r="G69" s="442"/>
      <c r="H69" s="53"/>
      <c r="I69" s="36"/>
      <c r="J69" s="283"/>
      <c r="K69" s="443"/>
      <c r="L69" s="57"/>
      <c r="M69" s="285"/>
      <c r="N69" s="60"/>
      <c r="O69" s="65"/>
      <c r="P69" s="57"/>
      <c r="Q69" s="60"/>
      <c r="R69" s="61"/>
    </row>
    <row r="70" spans="1:18" s="73" customFormat="1" ht="19.7" customHeight="1">
      <c r="A70" s="57"/>
      <c r="B70" s="1436"/>
      <c r="C70" s="65"/>
      <c r="D70" s="65"/>
      <c r="E70" s="65"/>
      <c r="F70" s="30"/>
      <c r="G70" s="442"/>
      <c r="H70" s="53"/>
      <c r="I70" s="36"/>
      <c r="J70" s="283"/>
      <c r="K70" s="443"/>
      <c r="L70" s="57"/>
      <c r="M70" s="285"/>
      <c r="N70" s="60"/>
      <c r="O70" s="65"/>
      <c r="P70" s="57"/>
      <c r="Q70" s="60"/>
      <c r="R70" s="61"/>
    </row>
    <row r="71" spans="1:18" s="73" customFormat="1" ht="19.7" customHeight="1">
      <c r="A71" s="57"/>
      <c r="B71" s="1436"/>
      <c r="C71" s="65"/>
      <c r="D71" s="65"/>
      <c r="E71" s="65"/>
      <c r="F71" s="30"/>
      <c r="G71" s="442"/>
      <c r="H71" s="53"/>
      <c r="I71" s="36"/>
      <c r="J71" s="283"/>
      <c r="K71" s="443"/>
      <c r="L71" s="57"/>
      <c r="M71" s="285"/>
      <c r="N71" s="60"/>
      <c r="O71" s="65"/>
      <c r="P71" s="57"/>
      <c r="Q71" s="60"/>
      <c r="R71" s="61"/>
    </row>
    <row r="72" spans="1:18" s="73" customFormat="1" ht="19.7" customHeight="1">
      <c r="A72" s="57"/>
      <c r="B72" s="1436"/>
      <c r="C72" s="65"/>
      <c r="D72" s="65"/>
      <c r="E72" s="65"/>
      <c r="F72" s="30"/>
      <c r="G72" s="442"/>
      <c r="H72" s="53"/>
      <c r="I72" s="36"/>
      <c r="J72" s="283"/>
      <c r="K72" s="443"/>
      <c r="L72" s="57"/>
      <c r="M72" s="285"/>
      <c r="N72" s="60"/>
      <c r="O72" s="65"/>
      <c r="P72" s="57"/>
      <c r="Q72" s="60"/>
      <c r="R72" s="61"/>
    </row>
    <row r="73" spans="1:18" s="73" customFormat="1" ht="19.7" customHeight="1">
      <c r="A73" s="57"/>
      <c r="B73" s="1436"/>
      <c r="C73" s="65"/>
      <c r="D73" s="65"/>
      <c r="E73" s="65"/>
      <c r="F73" s="1294"/>
      <c r="G73" s="1295"/>
      <c r="H73" s="1295"/>
      <c r="I73" s="36"/>
      <c r="J73" s="283"/>
      <c r="K73" s="443"/>
      <c r="L73" s="57"/>
      <c r="M73" s="285"/>
      <c r="N73" s="60"/>
      <c r="O73" s="65"/>
      <c r="P73" s="57"/>
      <c r="Q73" s="60"/>
      <c r="R73" s="61"/>
    </row>
    <row r="74" spans="1:18" s="73" customFormat="1" ht="19.7" customHeight="1">
      <c r="A74" s="57"/>
      <c r="B74" s="1436"/>
      <c r="C74" s="65"/>
      <c r="D74" s="65"/>
      <c r="E74" s="65"/>
      <c r="F74" s="30"/>
      <c r="G74" s="442"/>
      <c r="H74" s="53"/>
      <c r="I74" s="36"/>
      <c r="J74" s="283"/>
      <c r="K74" s="443"/>
      <c r="L74" s="57"/>
      <c r="M74" s="285"/>
      <c r="N74" s="60"/>
      <c r="O74" s="65"/>
      <c r="P74" s="57"/>
      <c r="Q74" s="60"/>
      <c r="R74" s="61"/>
    </row>
    <row r="75" spans="1:18" s="73" customFormat="1" ht="19.7" customHeight="1">
      <c r="A75" s="57"/>
      <c r="B75" s="1436"/>
      <c r="C75" s="65"/>
      <c r="D75" s="208"/>
      <c r="E75" s="208"/>
      <c r="F75" s="245"/>
      <c r="G75" s="44"/>
      <c r="H75" s="1279"/>
      <c r="I75" s="213"/>
      <c r="J75" s="205"/>
      <c r="K75" s="211"/>
      <c r="L75" s="57"/>
      <c r="M75" s="285"/>
      <c r="N75" s="60"/>
      <c r="O75" s="65"/>
      <c r="P75" s="57"/>
      <c r="Q75" s="60"/>
      <c r="R75" s="61"/>
    </row>
    <row r="76" spans="1:18" s="73" customFormat="1" ht="19.7" customHeight="1">
      <c r="A76" s="57"/>
      <c r="B76" s="1436"/>
      <c r="C76" s="65"/>
      <c r="D76" s="208"/>
      <c r="E76" s="208"/>
      <c r="F76" s="245"/>
      <c r="G76" s="44"/>
      <c r="H76" s="1279"/>
      <c r="I76" s="213"/>
      <c r="J76" s="205"/>
      <c r="K76" s="211"/>
      <c r="L76" s="57"/>
      <c r="M76" s="285"/>
      <c r="N76" s="60"/>
      <c r="O76" s="65"/>
      <c r="P76" s="57"/>
      <c r="Q76" s="60"/>
      <c r="R76" s="61"/>
    </row>
    <row r="77" spans="1:18" s="73" customFormat="1" ht="19.7" customHeight="1">
      <c r="A77" s="57"/>
      <c r="B77" s="1436"/>
      <c r="C77" s="65"/>
      <c r="D77" s="208"/>
      <c r="E77" s="208"/>
      <c r="F77" s="245"/>
      <c r="G77" s="44"/>
      <c r="H77" s="1279"/>
      <c r="I77" s="213"/>
      <c r="J77" s="205"/>
      <c r="K77" s="211"/>
      <c r="L77" s="57"/>
      <c r="M77" s="285"/>
      <c r="N77" s="60"/>
      <c r="O77" s="65"/>
      <c r="P77" s="57"/>
      <c r="Q77" s="60"/>
      <c r="R77" s="61"/>
    </row>
    <row r="78" spans="1:18" s="73" customFormat="1" ht="19.7" customHeight="1">
      <c r="A78" s="57"/>
      <c r="B78" s="1436"/>
      <c r="C78" s="65"/>
      <c r="D78" s="65"/>
      <c r="E78" s="65"/>
      <c r="F78" s="30"/>
      <c r="G78" s="442"/>
      <c r="H78" s="53"/>
      <c r="I78" s="36"/>
      <c r="J78" s="283"/>
      <c r="K78" s="443"/>
      <c r="L78" s="57"/>
      <c r="M78" s="285"/>
      <c r="N78" s="60"/>
      <c r="O78" s="65"/>
      <c r="P78" s="57"/>
      <c r="Q78" s="60"/>
      <c r="R78" s="61"/>
    </row>
    <row r="79" spans="1:18" s="73" customFormat="1" ht="19.7" customHeight="1">
      <c r="A79" s="57"/>
      <c r="B79" s="1436"/>
      <c r="C79" s="65"/>
      <c r="D79" s="65"/>
      <c r="E79" s="65"/>
      <c r="F79" s="30"/>
      <c r="G79" s="442"/>
      <c r="H79" s="53"/>
      <c r="I79" s="36"/>
      <c r="J79" s="283"/>
      <c r="K79" s="443"/>
      <c r="L79" s="57"/>
      <c r="M79" s="285"/>
      <c r="N79" s="60"/>
      <c r="O79" s="65"/>
      <c r="P79" s="57"/>
      <c r="Q79" s="60"/>
      <c r="R79" s="61"/>
    </row>
    <row r="80" spans="1:18" s="73" customFormat="1" ht="19.7" customHeight="1">
      <c r="A80" s="57"/>
      <c r="B80" s="1436"/>
      <c r="C80" s="65"/>
      <c r="D80" s="65"/>
      <c r="E80" s="65"/>
      <c r="F80" s="30"/>
      <c r="G80" s="442"/>
      <c r="H80" s="53"/>
      <c r="I80" s="36"/>
      <c r="J80" s="283"/>
      <c r="K80" s="443"/>
      <c r="L80" s="57"/>
      <c r="M80" s="285"/>
      <c r="N80" s="60"/>
      <c r="O80" s="65"/>
      <c r="P80" s="57"/>
      <c r="Q80" s="60"/>
      <c r="R80" s="61"/>
    </row>
    <row r="81" spans="1:18" s="73" customFormat="1" ht="19.7" customHeight="1">
      <c r="A81" s="57"/>
      <c r="B81" s="1436"/>
      <c r="C81" s="65"/>
      <c r="D81" s="65"/>
      <c r="E81" s="65"/>
      <c r="F81" s="30"/>
      <c r="G81" s="442"/>
      <c r="H81" s="53"/>
      <c r="I81" s="36"/>
      <c r="J81" s="283"/>
      <c r="K81" s="443"/>
      <c r="L81" s="57"/>
      <c r="M81" s="285"/>
      <c r="N81" s="60"/>
      <c r="O81" s="65"/>
      <c r="P81" s="57"/>
      <c r="Q81" s="60"/>
      <c r="R81" s="61"/>
    </row>
    <row r="82" spans="1:18" s="73" customFormat="1" ht="19.7" customHeight="1">
      <c r="A82" s="57"/>
      <c r="B82" s="1436"/>
      <c r="C82" s="65"/>
      <c r="D82" s="65"/>
      <c r="E82" s="65"/>
      <c r="F82" s="30"/>
      <c r="G82" s="442"/>
      <c r="H82" s="53"/>
      <c r="I82" s="36"/>
      <c r="J82" s="283"/>
      <c r="K82" s="443"/>
      <c r="L82" s="57"/>
      <c r="M82" s="285"/>
      <c r="N82" s="60"/>
      <c r="O82" s="65"/>
      <c r="P82" s="57"/>
      <c r="Q82" s="60"/>
      <c r="R82" s="61"/>
    </row>
    <row r="83" spans="1:18" s="73" customFormat="1" ht="19.7" customHeight="1">
      <c r="A83" s="57"/>
      <c r="B83" s="1436"/>
      <c r="C83" s="65"/>
      <c r="D83" s="65"/>
      <c r="E83" s="65"/>
      <c r="F83" s="30"/>
      <c r="G83" s="442"/>
      <c r="H83" s="53"/>
      <c r="I83" s="36"/>
      <c r="J83" s="283"/>
      <c r="K83" s="443"/>
      <c r="L83" s="57"/>
      <c r="M83" s="285"/>
      <c r="N83" s="60"/>
      <c r="O83" s="65"/>
      <c r="P83" s="57"/>
      <c r="Q83" s="60"/>
      <c r="R83" s="61"/>
    </row>
    <row r="84" spans="1:18" s="73" customFormat="1" ht="19.7" customHeight="1">
      <c r="A84" s="57"/>
      <c r="B84" s="1436"/>
      <c r="C84" s="65"/>
      <c r="D84" s="65"/>
      <c r="E84" s="65"/>
      <c r="F84" s="30"/>
      <c r="G84" s="442"/>
      <c r="H84" s="53"/>
      <c r="I84" s="36"/>
      <c r="J84" s="283"/>
      <c r="K84" s="443"/>
      <c r="L84" s="57"/>
      <c r="M84" s="285"/>
      <c r="N84" s="60"/>
      <c r="O84" s="65"/>
      <c r="P84" s="57"/>
      <c r="Q84" s="60"/>
      <c r="R84" s="61"/>
    </row>
    <row r="85" spans="1:18" s="73" customFormat="1" ht="19.7" customHeight="1">
      <c r="A85" s="57"/>
      <c r="B85" s="1436"/>
      <c r="C85" s="65"/>
      <c r="D85" s="65"/>
      <c r="E85" s="65"/>
      <c r="F85" s="30"/>
      <c r="G85" s="442"/>
      <c r="H85" s="53"/>
      <c r="I85" s="36"/>
      <c r="J85" s="283"/>
      <c r="K85" s="443"/>
      <c r="L85" s="57"/>
      <c r="M85" s="285"/>
      <c r="N85" s="60"/>
      <c r="O85" s="65"/>
      <c r="P85" s="57"/>
      <c r="Q85" s="60"/>
      <c r="R85" s="61"/>
    </row>
    <row r="86" spans="1:18" s="73" customFormat="1" ht="19.7" customHeight="1">
      <c r="A86" s="57"/>
      <c r="B86" s="1436"/>
      <c r="C86" s="65"/>
      <c r="D86" s="65"/>
      <c r="E86" s="65"/>
      <c r="F86" s="30"/>
      <c r="G86" s="442"/>
      <c r="H86" s="53"/>
      <c r="I86" s="36"/>
      <c r="J86" s="283"/>
      <c r="K86" s="443"/>
      <c r="L86" s="57"/>
      <c r="M86" s="285"/>
      <c r="N86" s="60"/>
      <c r="O86" s="65"/>
      <c r="P86" s="57"/>
      <c r="Q86" s="60"/>
      <c r="R86" s="61"/>
    </row>
    <row r="87" spans="1:18" s="73" customFormat="1" ht="19.7" customHeight="1">
      <c r="A87" s="57"/>
      <c r="B87" s="1436"/>
      <c r="C87" s="65"/>
      <c r="D87" s="65"/>
      <c r="E87" s="65"/>
      <c r="F87" s="30"/>
      <c r="G87" s="442"/>
      <c r="H87" s="53"/>
      <c r="I87" s="36"/>
      <c r="J87" s="283"/>
      <c r="K87" s="443"/>
      <c r="L87" s="57"/>
      <c r="M87" s="285"/>
      <c r="N87" s="60"/>
      <c r="O87" s="65"/>
      <c r="P87" s="57"/>
      <c r="Q87" s="60"/>
      <c r="R87" s="61"/>
    </row>
    <row r="88" spans="1:18" s="73" customFormat="1" ht="19.7" customHeight="1">
      <c r="A88" s="57"/>
      <c r="B88" s="1436"/>
      <c r="C88" s="65"/>
      <c r="D88" s="65"/>
      <c r="E88" s="65"/>
      <c r="F88" s="30"/>
      <c r="G88" s="442"/>
      <c r="H88" s="53"/>
      <c r="I88" s="36"/>
      <c r="J88" s="283"/>
      <c r="K88" s="443"/>
      <c r="L88" s="57"/>
      <c r="M88" s="285"/>
      <c r="N88" s="60"/>
      <c r="O88" s="65"/>
      <c r="P88" s="57"/>
      <c r="Q88" s="60"/>
      <c r="R88" s="61"/>
    </row>
    <row r="89" spans="1:18" s="73" customFormat="1" ht="19.7" customHeight="1">
      <c r="A89" s="57"/>
      <c r="B89" s="1436"/>
      <c r="C89" s="65"/>
      <c r="D89" s="65"/>
      <c r="E89" s="65"/>
      <c r="F89" s="30"/>
      <c r="G89" s="442"/>
      <c r="H89" s="53"/>
      <c r="I89" s="36"/>
      <c r="J89" s="283"/>
      <c r="K89" s="443"/>
      <c r="L89" s="57"/>
      <c r="M89" s="285"/>
      <c r="N89" s="60"/>
      <c r="O89" s="65"/>
      <c r="P89" s="57"/>
      <c r="Q89" s="60"/>
      <c r="R89" s="61"/>
    </row>
    <row r="90" spans="1:18" s="73" customFormat="1" ht="19.7" customHeight="1">
      <c r="A90" s="57"/>
      <c r="B90" s="1436"/>
      <c r="C90" s="65"/>
      <c r="D90" s="65"/>
      <c r="E90" s="65"/>
      <c r="F90" s="30"/>
      <c r="G90" s="442"/>
      <c r="H90" s="53"/>
      <c r="I90" s="36"/>
      <c r="J90" s="283"/>
      <c r="K90" s="443"/>
      <c r="L90" s="57"/>
      <c r="M90" s="285"/>
      <c r="N90" s="60"/>
      <c r="O90" s="65"/>
      <c r="P90" s="57"/>
      <c r="Q90" s="60"/>
      <c r="R90" s="61"/>
    </row>
    <row r="91" spans="1:18" s="73" customFormat="1" ht="19.7" customHeight="1">
      <c r="A91" s="57"/>
      <c r="B91" s="1436"/>
      <c r="C91" s="65"/>
      <c r="D91" s="65"/>
      <c r="E91" s="65"/>
      <c r="F91" s="30"/>
      <c r="G91" s="442"/>
      <c r="H91" s="53"/>
      <c r="I91" s="36"/>
      <c r="J91" s="283"/>
      <c r="K91" s="443"/>
      <c r="L91" s="57"/>
      <c r="M91" s="285"/>
      <c r="N91" s="60"/>
      <c r="O91" s="65"/>
      <c r="P91" s="57"/>
      <c r="Q91" s="60"/>
      <c r="R91" s="61"/>
    </row>
    <row r="92" spans="1:18" s="73" customFormat="1" ht="19.7" customHeight="1">
      <c r="A92" s="57"/>
      <c r="B92" s="1436"/>
      <c r="C92" s="65"/>
      <c r="D92" s="65"/>
      <c r="E92" s="65"/>
      <c r="F92" s="30"/>
      <c r="G92" s="442"/>
      <c r="H92" s="53"/>
      <c r="I92" s="36"/>
      <c r="J92" s="283"/>
      <c r="K92" s="443"/>
      <c r="L92" s="57"/>
      <c r="M92" s="285"/>
      <c r="N92" s="60"/>
      <c r="O92" s="65"/>
      <c r="P92" s="57"/>
      <c r="Q92" s="60"/>
      <c r="R92" s="61"/>
    </row>
    <row r="93" spans="1:18" s="9" customFormat="1" ht="19.7" customHeight="1">
      <c r="A93" s="22"/>
      <c r="B93" s="168"/>
      <c r="C93" s="21"/>
      <c r="D93" s="65"/>
      <c r="E93" s="65"/>
      <c r="F93" s="932"/>
      <c r="G93" s="442"/>
      <c r="H93" s="53"/>
      <c r="I93" s="36"/>
      <c r="J93" s="283"/>
      <c r="K93" s="443"/>
      <c r="L93" s="22"/>
      <c r="M93" s="22"/>
      <c r="N93" s="25"/>
      <c r="O93" s="21"/>
      <c r="P93" s="22"/>
      <c r="Q93" s="25"/>
      <c r="R93" s="26"/>
    </row>
    <row r="94" spans="1:18" s="9" customFormat="1" ht="19.7" customHeight="1">
      <c r="A94" s="22"/>
      <c r="B94" s="168"/>
      <c r="C94" s="21"/>
      <c r="D94" s="65"/>
      <c r="E94" s="65"/>
      <c r="F94" s="1038"/>
      <c r="G94" s="442"/>
      <c r="H94" s="53"/>
      <c r="I94" s="36"/>
      <c r="J94" s="283"/>
      <c r="K94" s="443"/>
      <c r="L94" s="22"/>
      <c r="M94" s="22"/>
      <c r="N94" s="25"/>
      <c r="O94" s="21"/>
      <c r="P94" s="22"/>
      <c r="Q94" s="25"/>
      <c r="R94" s="26"/>
    </row>
    <row r="95" spans="1:18" s="9" customFormat="1" ht="19.7" customHeight="1">
      <c r="A95" s="22"/>
      <c r="B95" s="168"/>
      <c r="C95" s="21"/>
      <c r="D95" s="21"/>
      <c r="E95" s="21"/>
      <c r="F95" s="157"/>
      <c r="G95" s="269"/>
      <c r="H95" s="23"/>
      <c r="I95" s="36"/>
      <c r="J95" s="167"/>
      <c r="K95" s="330"/>
      <c r="L95" s="22"/>
      <c r="M95" s="22"/>
      <c r="N95" s="25"/>
      <c r="O95" s="21"/>
      <c r="P95" s="22"/>
      <c r="Q95" s="25"/>
      <c r="R95" s="26"/>
    </row>
    <row r="96" spans="1:18" s="9" customFormat="1" ht="19.7" customHeight="1">
      <c r="A96" s="22"/>
      <c r="B96" s="168"/>
      <c r="C96" s="21"/>
      <c r="D96" s="21"/>
      <c r="E96" s="21"/>
      <c r="F96" s="30"/>
      <c r="G96" s="269"/>
      <c r="H96" s="23"/>
      <c r="I96" s="36"/>
      <c r="J96" s="167"/>
      <c r="K96" s="30"/>
      <c r="L96" s="30"/>
      <c r="M96" s="22"/>
      <c r="N96" s="25"/>
      <c r="O96" s="21"/>
      <c r="P96" s="22"/>
      <c r="Q96" s="25"/>
      <c r="R96" s="26"/>
    </row>
    <row r="97" spans="1:18" s="9" customFormat="1" ht="19.7" customHeight="1">
      <c r="A97" s="22"/>
      <c r="B97" s="168"/>
      <c r="C97" s="21"/>
      <c r="D97" s="21"/>
      <c r="E97" s="21"/>
      <c r="F97" s="30"/>
      <c r="G97" s="269"/>
      <c r="H97" s="23"/>
      <c r="I97" s="36"/>
      <c r="J97" s="167"/>
      <c r="K97" s="30"/>
      <c r="L97" s="22"/>
      <c r="M97" s="22"/>
      <c r="N97" s="25"/>
      <c r="O97" s="21"/>
      <c r="P97" s="22"/>
      <c r="Q97" s="25"/>
      <c r="R97" s="26"/>
    </row>
    <row r="98" spans="1:18">
      <c r="D98" s="21"/>
      <c r="E98" s="21"/>
      <c r="F98" s="30"/>
      <c r="G98" s="269"/>
      <c r="H98" s="23"/>
      <c r="I98" s="36"/>
      <c r="J98" s="167"/>
      <c r="K98" s="30"/>
    </row>
    <row r="99" spans="1:18">
      <c r="D99" s="21"/>
      <c r="E99" s="21"/>
      <c r="F99" s="30"/>
      <c r="G99" s="269"/>
      <c r="H99" s="23"/>
      <c r="I99" s="36"/>
      <c r="J99" s="167"/>
      <c r="K99" s="30"/>
    </row>
  </sheetData>
  <autoFilter ref="C8:P97" xr:uid="{C28CD49B-C88C-43D0-B5C7-69D7C2DEDF4B}"/>
  <mergeCells count="10">
    <mergeCell ref="D9:F9"/>
    <mergeCell ref="D19:F19"/>
    <mergeCell ref="D30:F30"/>
    <mergeCell ref="D57:F57"/>
    <mergeCell ref="C2:E2"/>
    <mergeCell ref="H2:J2"/>
    <mergeCell ref="C3:E3"/>
    <mergeCell ref="C4:E4"/>
    <mergeCell ref="C5:E5"/>
    <mergeCell ref="C6:E6"/>
  </mergeCells>
  <phoneticPr fontId="4"/>
  <pageMargins left="0" right="0" top="0" bottom="0" header="0" footer="0"/>
  <pageSetup paperSize="8" scale="65" orientation="portrait"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9B6A8-397D-4BCD-A814-C82B740BD01C}">
  <dimension ref="B2:Q27"/>
  <sheetViews>
    <sheetView zoomScale="70" zoomScaleNormal="70" workbookViewId="0">
      <pane xSplit="10" ySplit="8" topLeftCell="P9" activePane="bottomRight" state="frozen"/>
      <selection pane="topRight" activeCell="K1" sqref="K1"/>
      <selection pane="bottomLeft" activeCell="A9" sqref="A9"/>
      <selection pane="bottomRight" activeCell="Q10" sqref="Q10"/>
    </sheetView>
  </sheetViews>
  <sheetFormatPr defaultRowHeight="18.75"/>
  <cols>
    <col min="1" max="1" width="2.625" style="8" customWidth="1"/>
    <col min="2" max="2" width="5.625" style="9" customWidth="1"/>
    <col min="3" max="4" width="20.625" style="8" customWidth="1"/>
    <col min="5" max="5" width="55.625" style="8" customWidth="1"/>
    <col min="6" max="6" width="6.25" style="8" customWidth="1"/>
    <col min="7" max="8" width="9.875" style="8" bestFit="1" customWidth="1"/>
    <col min="9" max="9" width="5.75" style="3" customWidth="1"/>
    <col min="10" max="10" width="45.625" style="8" customWidth="1"/>
    <col min="11" max="11" width="35.625" style="103" customWidth="1"/>
    <col min="12" max="12" width="30.625" style="9" customWidth="1"/>
    <col min="13" max="13" width="13.75" style="10" customWidth="1"/>
    <col min="14" max="14" width="6.375" style="8" customWidth="1"/>
    <col min="15" max="15" width="13.25" style="3" customWidth="1"/>
    <col min="16" max="16" width="15.875" style="10" customWidth="1"/>
    <col min="17" max="17" width="15.625" style="194" customWidth="1"/>
    <col min="18" max="256" width="9" style="8"/>
    <col min="257" max="257" width="2.625" style="8" customWidth="1"/>
    <col min="258" max="258" width="5.625" style="8" customWidth="1"/>
    <col min="259" max="260" width="20.625" style="8" customWidth="1"/>
    <col min="261" max="261" width="55.625" style="8" customWidth="1"/>
    <col min="262" max="262" width="6.25" style="8" customWidth="1"/>
    <col min="263" max="264" width="9.875" style="8" bestFit="1" customWidth="1"/>
    <col min="265" max="265" width="5.75" style="8" customWidth="1"/>
    <col min="266" max="266" width="45.625" style="8" customWidth="1"/>
    <col min="267" max="267" width="35.625" style="8" customWidth="1"/>
    <col min="268" max="268" width="30.625" style="8" customWidth="1"/>
    <col min="269" max="269" width="13.75" style="8" customWidth="1"/>
    <col min="270" max="270" width="6.375" style="8" customWidth="1"/>
    <col min="271" max="271" width="13.25" style="8" customWidth="1"/>
    <col min="272" max="272" width="15.875" style="8" customWidth="1"/>
    <col min="273" max="273" width="15.625" style="8" customWidth="1"/>
    <col min="274" max="512" width="9" style="8"/>
    <col min="513" max="513" width="2.625" style="8" customWidth="1"/>
    <col min="514" max="514" width="5.625" style="8" customWidth="1"/>
    <col min="515" max="516" width="20.625" style="8" customWidth="1"/>
    <col min="517" max="517" width="55.625" style="8" customWidth="1"/>
    <col min="518" max="518" width="6.25" style="8" customWidth="1"/>
    <col min="519" max="520" width="9.875" style="8" bestFit="1" customWidth="1"/>
    <col min="521" max="521" width="5.75" style="8" customWidth="1"/>
    <col min="522" max="522" width="45.625" style="8" customWidth="1"/>
    <col min="523" max="523" width="35.625" style="8" customWidth="1"/>
    <col min="524" max="524" width="30.625" style="8" customWidth="1"/>
    <col min="525" max="525" width="13.75" style="8" customWidth="1"/>
    <col min="526" max="526" width="6.375" style="8" customWidth="1"/>
    <col min="527" max="527" width="13.25" style="8" customWidth="1"/>
    <col min="528" max="528" width="15.875" style="8" customWidth="1"/>
    <col min="529" max="529" width="15.625" style="8" customWidth="1"/>
    <col min="530" max="768" width="9" style="8"/>
    <col min="769" max="769" width="2.625" style="8" customWidth="1"/>
    <col min="770" max="770" width="5.625" style="8" customWidth="1"/>
    <col min="771" max="772" width="20.625" style="8" customWidth="1"/>
    <col min="773" max="773" width="55.625" style="8" customWidth="1"/>
    <col min="774" max="774" width="6.25" style="8" customWidth="1"/>
    <col min="775" max="776" width="9.875" style="8" bestFit="1" customWidth="1"/>
    <col min="777" max="777" width="5.75" style="8" customWidth="1"/>
    <col min="778" max="778" width="45.625" style="8" customWidth="1"/>
    <col min="779" max="779" width="35.625" style="8" customWidth="1"/>
    <col min="780" max="780" width="30.625" style="8" customWidth="1"/>
    <col min="781" max="781" width="13.75" style="8" customWidth="1"/>
    <col min="782" max="782" width="6.375" style="8" customWidth="1"/>
    <col min="783" max="783" width="13.25" style="8" customWidth="1"/>
    <col min="784" max="784" width="15.87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55.625" style="8" customWidth="1"/>
    <col min="1030" max="1030" width="6.25" style="8" customWidth="1"/>
    <col min="1031" max="1032" width="9.875" style="8" bestFit="1" customWidth="1"/>
    <col min="1033" max="1033" width="5.75" style="8" customWidth="1"/>
    <col min="1034" max="1034" width="45.625" style="8" customWidth="1"/>
    <col min="1035" max="1035" width="35.625" style="8" customWidth="1"/>
    <col min="1036" max="1036" width="30.625" style="8" customWidth="1"/>
    <col min="1037" max="1037" width="13.75" style="8" customWidth="1"/>
    <col min="1038" max="1038" width="6.375" style="8" customWidth="1"/>
    <col min="1039" max="1039" width="13.25" style="8" customWidth="1"/>
    <col min="1040" max="1040" width="15.87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55.625" style="8" customWidth="1"/>
    <col min="1286" max="1286" width="6.25" style="8" customWidth="1"/>
    <col min="1287" max="1288" width="9.875" style="8" bestFit="1" customWidth="1"/>
    <col min="1289" max="1289" width="5.75" style="8" customWidth="1"/>
    <col min="1290" max="1290" width="45.625" style="8" customWidth="1"/>
    <col min="1291" max="1291" width="35.625" style="8" customWidth="1"/>
    <col min="1292" max="1292" width="30.625" style="8" customWidth="1"/>
    <col min="1293" max="1293" width="13.75" style="8" customWidth="1"/>
    <col min="1294" max="1294" width="6.375" style="8" customWidth="1"/>
    <col min="1295" max="1295" width="13.25" style="8" customWidth="1"/>
    <col min="1296" max="1296" width="15.87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55.625" style="8" customWidth="1"/>
    <col min="1542" max="1542" width="6.25" style="8" customWidth="1"/>
    <col min="1543" max="1544" width="9.875" style="8" bestFit="1" customWidth="1"/>
    <col min="1545" max="1545" width="5.75" style="8" customWidth="1"/>
    <col min="1546" max="1546" width="45.625" style="8" customWidth="1"/>
    <col min="1547" max="1547" width="35.625" style="8" customWidth="1"/>
    <col min="1548" max="1548" width="30.625" style="8" customWidth="1"/>
    <col min="1549" max="1549" width="13.75" style="8" customWidth="1"/>
    <col min="1550" max="1550" width="6.375" style="8" customWidth="1"/>
    <col min="1551" max="1551" width="13.25" style="8" customWidth="1"/>
    <col min="1552" max="1552" width="15.87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55.625" style="8" customWidth="1"/>
    <col min="1798" max="1798" width="6.25" style="8" customWidth="1"/>
    <col min="1799" max="1800" width="9.875" style="8" bestFit="1" customWidth="1"/>
    <col min="1801" max="1801" width="5.75" style="8" customWidth="1"/>
    <col min="1802" max="1802" width="45.625" style="8" customWidth="1"/>
    <col min="1803" max="1803" width="35.625" style="8" customWidth="1"/>
    <col min="1804" max="1804" width="30.625" style="8" customWidth="1"/>
    <col min="1805" max="1805" width="13.75" style="8" customWidth="1"/>
    <col min="1806" max="1806" width="6.375" style="8" customWidth="1"/>
    <col min="1807" max="1807" width="13.25" style="8" customWidth="1"/>
    <col min="1808" max="1808" width="15.87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55.625" style="8" customWidth="1"/>
    <col min="2054" max="2054" width="6.25" style="8" customWidth="1"/>
    <col min="2055" max="2056" width="9.875" style="8" bestFit="1" customWidth="1"/>
    <col min="2057" max="2057" width="5.75" style="8" customWidth="1"/>
    <col min="2058" max="2058" width="45.625" style="8" customWidth="1"/>
    <col min="2059" max="2059" width="35.625" style="8" customWidth="1"/>
    <col min="2060" max="2060" width="30.625" style="8" customWidth="1"/>
    <col min="2061" max="2061" width="13.75" style="8" customWidth="1"/>
    <col min="2062" max="2062" width="6.375" style="8" customWidth="1"/>
    <col min="2063" max="2063" width="13.25" style="8" customWidth="1"/>
    <col min="2064" max="2064" width="15.87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55.625" style="8" customWidth="1"/>
    <col min="2310" max="2310" width="6.25" style="8" customWidth="1"/>
    <col min="2311" max="2312" width="9.875" style="8" bestFit="1" customWidth="1"/>
    <col min="2313" max="2313" width="5.75" style="8" customWidth="1"/>
    <col min="2314" max="2314" width="45.625" style="8" customWidth="1"/>
    <col min="2315" max="2315" width="35.625" style="8" customWidth="1"/>
    <col min="2316" max="2316" width="30.625" style="8" customWidth="1"/>
    <col min="2317" max="2317" width="13.75" style="8" customWidth="1"/>
    <col min="2318" max="2318" width="6.375" style="8" customWidth="1"/>
    <col min="2319" max="2319" width="13.25" style="8" customWidth="1"/>
    <col min="2320" max="2320" width="15.87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55.625" style="8" customWidth="1"/>
    <col min="2566" max="2566" width="6.25" style="8" customWidth="1"/>
    <col min="2567" max="2568" width="9.875" style="8" bestFit="1" customWidth="1"/>
    <col min="2569" max="2569" width="5.75" style="8" customWidth="1"/>
    <col min="2570" max="2570" width="45.625" style="8" customWidth="1"/>
    <col min="2571" max="2571" width="35.625" style="8" customWidth="1"/>
    <col min="2572" max="2572" width="30.625" style="8" customWidth="1"/>
    <col min="2573" max="2573" width="13.75" style="8" customWidth="1"/>
    <col min="2574" max="2574" width="6.375" style="8" customWidth="1"/>
    <col min="2575" max="2575" width="13.25" style="8" customWidth="1"/>
    <col min="2576" max="2576" width="15.87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55.625" style="8" customWidth="1"/>
    <col min="2822" max="2822" width="6.25" style="8" customWidth="1"/>
    <col min="2823" max="2824" width="9.875" style="8" bestFit="1" customWidth="1"/>
    <col min="2825" max="2825" width="5.75" style="8" customWidth="1"/>
    <col min="2826" max="2826" width="45.625" style="8" customWidth="1"/>
    <col min="2827" max="2827" width="35.625" style="8" customWidth="1"/>
    <col min="2828" max="2828" width="30.625" style="8" customWidth="1"/>
    <col min="2829" max="2829" width="13.75" style="8" customWidth="1"/>
    <col min="2830" max="2830" width="6.375" style="8" customWidth="1"/>
    <col min="2831" max="2831" width="13.25" style="8" customWidth="1"/>
    <col min="2832" max="2832" width="15.87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55.625" style="8" customWidth="1"/>
    <col min="3078" max="3078" width="6.25" style="8" customWidth="1"/>
    <col min="3079" max="3080" width="9.875" style="8" bestFit="1" customWidth="1"/>
    <col min="3081" max="3081" width="5.75" style="8" customWidth="1"/>
    <col min="3082" max="3082" width="45.625" style="8" customWidth="1"/>
    <col min="3083" max="3083" width="35.625" style="8" customWidth="1"/>
    <col min="3084" max="3084" width="30.625" style="8" customWidth="1"/>
    <col min="3085" max="3085" width="13.75" style="8" customWidth="1"/>
    <col min="3086" max="3086" width="6.375" style="8" customWidth="1"/>
    <col min="3087" max="3087" width="13.25" style="8" customWidth="1"/>
    <col min="3088" max="3088" width="15.87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55.625" style="8" customWidth="1"/>
    <col min="3334" max="3334" width="6.25" style="8" customWidth="1"/>
    <col min="3335" max="3336" width="9.875" style="8" bestFit="1" customWidth="1"/>
    <col min="3337" max="3337" width="5.75" style="8" customWidth="1"/>
    <col min="3338" max="3338" width="45.625" style="8" customWidth="1"/>
    <col min="3339" max="3339" width="35.625" style="8" customWidth="1"/>
    <col min="3340" max="3340" width="30.625" style="8" customWidth="1"/>
    <col min="3341" max="3341" width="13.75" style="8" customWidth="1"/>
    <col min="3342" max="3342" width="6.375" style="8" customWidth="1"/>
    <col min="3343" max="3343" width="13.25" style="8" customWidth="1"/>
    <col min="3344" max="3344" width="15.87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55.625" style="8" customWidth="1"/>
    <col min="3590" max="3590" width="6.25" style="8" customWidth="1"/>
    <col min="3591" max="3592" width="9.875" style="8" bestFit="1" customWidth="1"/>
    <col min="3593" max="3593" width="5.75" style="8" customWidth="1"/>
    <col min="3594" max="3594" width="45.625" style="8" customWidth="1"/>
    <col min="3595" max="3595" width="35.625" style="8" customWidth="1"/>
    <col min="3596" max="3596" width="30.625" style="8" customWidth="1"/>
    <col min="3597" max="3597" width="13.75" style="8" customWidth="1"/>
    <col min="3598" max="3598" width="6.375" style="8" customWidth="1"/>
    <col min="3599" max="3599" width="13.25" style="8" customWidth="1"/>
    <col min="3600" max="3600" width="15.87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55.625" style="8" customWidth="1"/>
    <col min="3846" max="3846" width="6.25" style="8" customWidth="1"/>
    <col min="3847" max="3848" width="9.875" style="8" bestFit="1" customWidth="1"/>
    <col min="3849" max="3849" width="5.75" style="8" customWidth="1"/>
    <col min="3850" max="3850" width="45.625" style="8" customWidth="1"/>
    <col min="3851" max="3851" width="35.625" style="8" customWidth="1"/>
    <col min="3852" max="3852" width="30.625" style="8" customWidth="1"/>
    <col min="3853" max="3853" width="13.75" style="8" customWidth="1"/>
    <col min="3854" max="3854" width="6.375" style="8" customWidth="1"/>
    <col min="3855" max="3855" width="13.25" style="8" customWidth="1"/>
    <col min="3856" max="3856" width="15.87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55.625" style="8" customWidth="1"/>
    <col min="4102" max="4102" width="6.25" style="8" customWidth="1"/>
    <col min="4103" max="4104" width="9.875" style="8" bestFit="1" customWidth="1"/>
    <col min="4105" max="4105" width="5.75" style="8" customWidth="1"/>
    <col min="4106" max="4106" width="45.625" style="8" customWidth="1"/>
    <col min="4107" max="4107" width="35.625" style="8" customWidth="1"/>
    <col min="4108" max="4108" width="30.625" style="8" customWidth="1"/>
    <col min="4109" max="4109" width="13.75" style="8" customWidth="1"/>
    <col min="4110" max="4110" width="6.375" style="8" customWidth="1"/>
    <col min="4111" max="4111" width="13.25" style="8" customWidth="1"/>
    <col min="4112" max="4112" width="15.87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55.625" style="8" customWidth="1"/>
    <col min="4358" max="4358" width="6.25" style="8" customWidth="1"/>
    <col min="4359" max="4360" width="9.875" style="8" bestFit="1" customWidth="1"/>
    <col min="4361" max="4361" width="5.75" style="8" customWidth="1"/>
    <col min="4362" max="4362" width="45.625" style="8" customWidth="1"/>
    <col min="4363" max="4363" width="35.625" style="8" customWidth="1"/>
    <col min="4364" max="4364" width="30.625" style="8" customWidth="1"/>
    <col min="4365" max="4365" width="13.75" style="8" customWidth="1"/>
    <col min="4366" max="4366" width="6.375" style="8" customWidth="1"/>
    <col min="4367" max="4367" width="13.25" style="8" customWidth="1"/>
    <col min="4368" max="4368" width="15.87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55.625" style="8" customWidth="1"/>
    <col min="4614" max="4614" width="6.25" style="8" customWidth="1"/>
    <col min="4615" max="4616" width="9.875" style="8" bestFit="1" customWidth="1"/>
    <col min="4617" max="4617" width="5.75" style="8" customWidth="1"/>
    <col min="4618" max="4618" width="45.625" style="8" customWidth="1"/>
    <col min="4619" max="4619" width="35.625" style="8" customWidth="1"/>
    <col min="4620" max="4620" width="30.625" style="8" customWidth="1"/>
    <col min="4621" max="4621" width="13.75" style="8" customWidth="1"/>
    <col min="4622" max="4622" width="6.375" style="8" customWidth="1"/>
    <col min="4623" max="4623" width="13.25" style="8" customWidth="1"/>
    <col min="4624" max="4624" width="15.87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55.625" style="8" customWidth="1"/>
    <col min="4870" max="4870" width="6.25" style="8" customWidth="1"/>
    <col min="4871" max="4872" width="9.875" style="8" bestFit="1" customWidth="1"/>
    <col min="4873" max="4873" width="5.75" style="8" customWidth="1"/>
    <col min="4874" max="4874" width="45.625" style="8" customWidth="1"/>
    <col min="4875" max="4875" width="35.625" style="8" customWidth="1"/>
    <col min="4876" max="4876" width="30.625" style="8" customWidth="1"/>
    <col min="4877" max="4877" width="13.75" style="8" customWidth="1"/>
    <col min="4878" max="4878" width="6.375" style="8" customWidth="1"/>
    <col min="4879" max="4879" width="13.25" style="8" customWidth="1"/>
    <col min="4880" max="4880" width="15.87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55.625" style="8" customWidth="1"/>
    <col min="5126" max="5126" width="6.25" style="8" customWidth="1"/>
    <col min="5127" max="5128" width="9.875" style="8" bestFit="1" customWidth="1"/>
    <col min="5129" max="5129" width="5.75" style="8" customWidth="1"/>
    <col min="5130" max="5130" width="45.625" style="8" customWidth="1"/>
    <col min="5131" max="5131" width="35.625" style="8" customWidth="1"/>
    <col min="5132" max="5132" width="30.625" style="8" customWidth="1"/>
    <col min="5133" max="5133" width="13.75" style="8" customWidth="1"/>
    <col min="5134" max="5134" width="6.375" style="8" customWidth="1"/>
    <col min="5135" max="5135" width="13.25" style="8" customWidth="1"/>
    <col min="5136" max="5136" width="15.87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55.625" style="8" customWidth="1"/>
    <col min="5382" max="5382" width="6.25" style="8" customWidth="1"/>
    <col min="5383" max="5384" width="9.875" style="8" bestFit="1" customWidth="1"/>
    <col min="5385" max="5385" width="5.75" style="8" customWidth="1"/>
    <col min="5386" max="5386" width="45.625" style="8" customWidth="1"/>
    <col min="5387" max="5387" width="35.625" style="8" customWidth="1"/>
    <col min="5388" max="5388" width="30.625" style="8" customWidth="1"/>
    <col min="5389" max="5389" width="13.75" style="8" customWidth="1"/>
    <col min="5390" max="5390" width="6.375" style="8" customWidth="1"/>
    <col min="5391" max="5391" width="13.25" style="8" customWidth="1"/>
    <col min="5392" max="5392" width="15.87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55.625" style="8" customWidth="1"/>
    <col min="5638" max="5638" width="6.25" style="8" customWidth="1"/>
    <col min="5639" max="5640" width="9.875" style="8" bestFit="1" customWidth="1"/>
    <col min="5641" max="5641" width="5.75" style="8" customWidth="1"/>
    <col min="5642" max="5642" width="45.625" style="8" customWidth="1"/>
    <col min="5643" max="5643" width="35.625" style="8" customWidth="1"/>
    <col min="5644" max="5644" width="30.625" style="8" customWidth="1"/>
    <col min="5645" max="5645" width="13.75" style="8" customWidth="1"/>
    <col min="5646" max="5646" width="6.375" style="8" customWidth="1"/>
    <col min="5647" max="5647" width="13.25" style="8" customWidth="1"/>
    <col min="5648" max="5648" width="15.87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55.625" style="8" customWidth="1"/>
    <col min="5894" max="5894" width="6.25" style="8" customWidth="1"/>
    <col min="5895" max="5896" width="9.875" style="8" bestFit="1" customWidth="1"/>
    <col min="5897" max="5897" width="5.75" style="8" customWidth="1"/>
    <col min="5898" max="5898" width="45.625" style="8" customWidth="1"/>
    <col min="5899" max="5899" width="35.625" style="8" customWidth="1"/>
    <col min="5900" max="5900" width="30.625" style="8" customWidth="1"/>
    <col min="5901" max="5901" width="13.75" style="8" customWidth="1"/>
    <col min="5902" max="5902" width="6.375" style="8" customWidth="1"/>
    <col min="5903" max="5903" width="13.25" style="8" customWidth="1"/>
    <col min="5904" max="5904" width="15.87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55.625" style="8" customWidth="1"/>
    <col min="6150" max="6150" width="6.25" style="8" customWidth="1"/>
    <col min="6151" max="6152" width="9.875" style="8" bestFit="1" customWidth="1"/>
    <col min="6153" max="6153" width="5.75" style="8" customWidth="1"/>
    <col min="6154" max="6154" width="45.625" style="8" customWidth="1"/>
    <col min="6155" max="6155" width="35.625" style="8" customWidth="1"/>
    <col min="6156" max="6156" width="30.625" style="8" customWidth="1"/>
    <col min="6157" max="6157" width="13.75" style="8" customWidth="1"/>
    <col min="6158" max="6158" width="6.375" style="8" customWidth="1"/>
    <col min="6159" max="6159" width="13.25" style="8" customWidth="1"/>
    <col min="6160" max="6160" width="15.87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55.625" style="8" customWidth="1"/>
    <col min="6406" max="6406" width="6.25" style="8" customWidth="1"/>
    <col min="6407" max="6408" width="9.875" style="8" bestFit="1" customWidth="1"/>
    <col min="6409" max="6409" width="5.75" style="8" customWidth="1"/>
    <col min="6410" max="6410" width="45.625" style="8" customWidth="1"/>
    <col min="6411" max="6411" width="35.625" style="8" customWidth="1"/>
    <col min="6412" max="6412" width="30.625" style="8" customWidth="1"/>
    <col min="6413" max="6413" width="13.75" style="8" customWidth="1"/>
    <col min="6414" max="6414" width="6.375" style="8" customWidth="1"/>
    <col min="6415" max="6415" width="13.25" style="8" customWidth="1"/>
    <col min="6416" max="6416" width="15.87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55.625" style="8" customWidth="1"/>
    <col min="6662" max="6662" width="6.25" style="8" customWidth="1"/>
    <col min="6663" max="6664" width="9.875" style="8" bestFit="1" customWidth="1"/>
    <col min="6665" max="6665" width="5.75" style="8" customWidth="1"/>
    <col min="6666" max="6666" width="45.625" style="8" customWidth="1"/>
    <col min="6667" max="6667" width="35.625" style="8" customWidth="1"/>
    <col min="6668" max="6668" width="30.625" style="8" customWidth="1"/>
    <col min="6669" max="6669" width="13.75" style="8" customWidth="1"/>
    <col min="6670" max="6670" width="6.375" style="8" customWidth="1"/>
    <col min="6671" max="6671" width="13.25" style="8" customWidth="1"/>
    <col min="6672" max="6672" width="15.87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55.625" style="8" customWidth="1"/>
    <col min="6918" max="6918" width="6.25" style="8" customWidth="1"/>
    <col min="6919" max="6920" width="9.875" style="8" bestFit="1" customWidth="1"/>
    <col min="6921" max="6921" width="5.75" style="8" customWidth="1"/>
    <col min="6922" max="6922" width="45.625" style="8" customWidth="1"/>
    <col min="6923" max="6923" width="35.625" style="8" customWidth="1"/>
    <col min="6924" max="6924" width="30.625" style="8" customWidth="1"/>
    <col min="6925" max="6925" width="13.75" style="8" customWidth="1"/>
    <col min="6926" max="6926" width="6.375" style="8" customWidth="1"/>
    <col min="6927" max="6927" width="13.25" style="8" customWidth="1"/>
    <col min="6928" max="6928" width="15.87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55.625" style="8" customWidth="1"/>
    <col min="7174" max="7174" width="6.25" style="8" customWidth="1"/>
    <col min="7175" max="7176" width="9.875" style="8" bestFit="1" customWidth="1"/>
    <col min="7177" max="7177" width="5.75" style="8" customWidth="1"/>
    <col min="7178" max="7178" width="45.625" style="8" customWidth="1"/>
    <col min="7179" max="7179" width="35.625" style="8" customWidth="1"/>
    <col min="7180" max="7180" width="30.625" style="8" customWidth="1"/>
    <col min="7181" max="7181" width="13.75" style="8" customWidth="1"/>
    <col min="7182" max="7182" width="6.375" style="8" customWidth="1"/>
    <col min="7183" max="7183" width="13.25" style="8" customWidth="1"/>
    <col min="7184" max="7184" width="15.87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55.625" style="8" customWidth="1"/>
    <col min="7430" max="7430" width="6.25" style="8" customWidth="1"/>
    <col min="7431" max="7432" width="9.875" style="8" bestFit="1" customWidth="1"/>
    <col min="7433" max="7433" width="5.75" style="8" customWidth="1"/>
    <col min="7434" max="7434" width="45.625" style="8" customWidth="1"/>
    <col min="7435" max="7435" width="35.625" style="8" customWidth="1"/>
    <col min="7436" max="7436" width="30.625" style="8" customWidth="1"/>
    <col min="7437" max="7437" width="13.75" style="8" customWidth="1"/>
    <col min="7438" max="7438" width="6.375" style="8" customWidth="1"/>
    <col min="7439" max="7439" width="13.25" style="8" customWidth="1"/>
    <col min="7440" max="7440" width="15.87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55.625" style="8" customWidth="1"/>
    <col min="7686" max="7686" width="6.25" style="8" customWidth="1"/>
    <col min="7687" max="7688" width="9.875" style="8" bestFit="1" customWidth="1"/>
    <col min="7689" max="7689" width="5.75" style="8" customWidth="1"/>
    <col min="7690" max="7690" width="45.625" style="8" customWidth="1"/>
    <col min="7691" max="7691" width="35.625" style="8" customWidth="1"/>
    <col min="7692" max="7692" width="30.625" style="8" customWidth="1"/>
    <col min="7693" max="7693" width="13.75" style="8" customWidth="1"/>
    <col min="7694" max="7694" width="6.375" style="8" customWidth="1"/>
    <col min="7695" max="7695" width="13.25" style="8" customWidth="1"/>
    <col min="7696" max="7696" width="15.87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55.625" style="8" customWidth="1"/>
    <col min="7942" max="7942" width="6.25" style="8" customWidth="1"/>
    <col min="7943" max="7944" width="9.875" style="8" bestFit="1" customWidth="1"/>
    <col min="7945" max="7945" width="5.75" style="8" customWidth="1"/>
    <col min="7946" max="7946" width="45.625" style="8" customWidth="1"/>
    <col min="7947" max="7947" width="35.625" style="8" customWidth="1"/>
    <col min="7948" max="7948" width="30.625" style="8" customWidth="1"/>
    <col min="7949" max="7949" width="13.75" style="8" customWidth="1"/>
    <col min="7950" max="7950" width="6.375" style="8" customWidth="1"/>
    <col min="7951" max="7951" width="13.25" style="8" customWidth="1"/>
    <col min="7952" max="7952" width="15.87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55.625" style="8" customWidth="1"/>
    <col min="8198" max="8198" width="6.25" style="8" customWidth="1"/>
    <col min="8199" max="8200" width="9.875" style="8" bestFit="1" customWidth="1"/>
    <col min="8201" max="8201" width="5.75" style="8" customWidth="1"/>
    <col min="8202" max="8202" width="45.625" style="8" customWidth="1"/>
    <col min="8203" max="8203" width="35.625" style="8" customWidth="1"/>
    <col min="8204" max="8204" width="30.625" style="8" customWidth="1"/>
    <col min="8205" max="8205" width="13.75" style="8" customWidth="1"/>
    <col min="8206" max="8206" width="6.375" style="8" customWidth="1"/>
    <col min="8207" max="8207" width="13.25" style="8" customWidth="1"/>
    <col min="8208" max="8208" width="15.87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55.625" style="8" customWidth="1"/>
    <col min="8454" max="8454" width="6.25" style="8" customWidth="1"/>
    <col min="8455" max="8456" width="9.875" style="8" bestFit="1" customWidth="1"/>
    <col min="8457" max="8457" width="5.75" style="8" customWidth="1"/>
    <col min="8458" max="8458" width="45.625" style="8" customWidth="1"/>
    <col min="8459" max="8459" width="35.625" style="8" customWidth="1"/>
    <col min="8460" max="8460" width="30.625" style="8" customWidth="1"/>
    <col min="8461" max="8461" width="13.75" style="8" customWidth="1"/>
    <col min="8462" max="8462" width="6.375" style="8" customWidth="1"/>
    <col min="8463" max="8463" width="13.25" style="8" customWidth="1"/>
    <col min="8464" max="8464" width="15.87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55.625" style="8" customWidth="1"/>
    <col min="8710" max="8710" width="6.25" style="8" customWidth="1"/>
    <col min="8711" max="8712" width="9.875" style="8" bestFit="1" customWidth="1"/>
    <col min="8713" max="8713" width="5.75" style="8" customWidth="1"/>
    <col min="8714" max="8714" width="45.625" style="8" customWidth="1"/>
    <col min="8715" max="8715" width="35.625" style="8" customWidth="1"/>
    <col min="8716" max="8716" width="30.625" style="8" customWidth="1"/>
    <col min="8717" max="8717" width="13.75" style="8" customWidth="1"/>
    <col min="8718" max="8718" width="6.375" style="8" customWidth="1"/>
    <col min="8719" max="8719" width="13.25" style="8" customWidth="1"/>
    <col min="8720" max="8720" width="15.87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55.625" style="8" customWidth="1"/>
    <col min="8966" max="8966" width="6.25" style="8" customWidth="1"/>
    <col min="8967" max="8968" width="9.875" style="8" bestFit="1" customWidth="1"/>
    <col min="8969" max="8969" width="5.75" style="8" customWidth="1"/>
    <col min="8970" max="8970" width="45.625" style="8" customWidth="1"/>
    <col min="8971" max="8971" width="35.625" style="8" customWidth="1"/>
    <col min="8972" max="8972" width="30.625" style="8" customWidth="1"/>
    <col min="8973" max="8973" width="13.75" style="8" customWidth="1"/>
    <col min="8974" max="8974" width="6.375" style="8" customWidth="1"/>
    <col min="8975" max="8975" width="13.25" style="8" customWidth="1"/>
    <col min="8976" max="8976" width="15.87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55.625" style="8" customWidth="1"/>
    <col min="9222" max="9222" width="6.25" style="8" customWidth="1"/>
    <col min="9223" max="9224" width="9.875" style="8" bestFit="1" customWidth="1"/>
    <col min="9225" max="9225" width="5.75" style="8" customWidth="1"/>
    <col min="9226" max="9226" width="45.625" style="8" customWidth="1"/>
    <col min="9227" max="9227" width="35.625" style="8" customWidth="1"/>
    <col min="9228" max="9228" width="30.625" style="8" customWidth="1"/>
    <col min="9229" max="9229" width="13.75" style="8" customWidth="1"/>
    <col min="9230" max="9230" width="6.375" style="8" customWidth="1"/>
    <col min="9231" max="9231" width="13.25" style="8" customWidth="1"/>
    <col min="9232" max="9232" width="15.87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55.625" style="8" customWidth="1"/>
    <col min="9478" max="9478" width="6.25" style="8" customWidth="1"/>
    <col min="9479" max="9480" width="9.875" style="8" bestFit="1" customWidth="1"/>
    <col min="9481" max="9481" width="5.75" style="8" customWidth="1"/>
    <col min="9482" max="9482" width="45.625" style="8" customWidth="1"/>
    <col min="9483" max="9483" width="35.625" style="8" customWidth="1"/>
    <col min="9484" max="9484" width="30.625" style="8" customWidth="1"/>
    <col min="9485" max="9485" width="13.75" style="8" customWidth="1"/>
    <col min="9486" max="9486" width="6.375" style="8" customWidth="1"/>
    <col min="9487" max="9487" width="13.25" style="8" customWidth="1"/>
    <col min="9488" max="9488" width="15.87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55.625" style="8" customWidth="1"/>
    <col min="9734" max="9734" width="6.25" style="8" customWidth="1"/>
    <col min="9735" max="9736" width="9.875" style="8" bestFit="1" customWidth="1"/>
    <col min="9737" max="9737" width="5.75" style="8" customWidth="1"/>
    <col min="9738" max="9738" width="45.625" style="8" customWidth="1"/>
    <col min="9739" max="9739" width="35.625" style="8" customWidth="1"/>
    <col min="9740" max="9740" width="30.625" style="8" customWidth="1"/>
    <col min="9741" max="9741" width="13.75" style="8" customWidth="1"/>
    <col min="9742" max="9742" width="6.375" style="8" customWidth="1"/>
    <col min="9743" max="9743" width="13.25" style="8" customWidth="1"/>
    <col min="9744" max="9744" width="15.87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55.625" style="8" customWidth="1"/>
    <col min="9990" max="9990" width="6.25" style="8" customWidth="1"/>
    <col min="9991" max="9992" width="9.875" style="8" bestFit="1" customWidth="1"/>
    <col min="9993" max="9993" width="5.75" style="8" customWidth="1"/>
    <col min="9994" max="9994" width="45.625" style="8" customWidth="1"/>
    <col min="9995" max="9995" width="35.625" style="8" customWidth="1"/>
    <col min="9996" max="9996" width="30.625" style="8" customWidth="1"/>
    <col min="9997" max="9997" width="13.75" style="8" customWidth="1"/>
    <col min="9998" max="9998" width="6.375" style="8" customWidth="1"/>
    <col min="9999" max="9999" width="13.25" style="8" customWidth="1"/>
    <col min="10000" max="10000" width="15.87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55.625" style="8" customWidth="1"/>
    <col min="10246" max="10246" width="6.25" style="8" customWidth="1"/>
    <col min="10247" max="10248" width="9.875" style="8" bestFit="1" customWidth="1"/>
    <col min="10249" max="10249" width="5.75" style="8" customWidth="1"/>
    <col min="10250" max="10250" width="45.625" style="8" customWidth="1"/>
    <col min="10251" max="10251" width="35.625" style="8" customWidth="1"/>
    <col min="10252" max="10252" width="30.625" style="8" customWidth="1"/>
    <col min="10253" max="10253" width="13.75" style="8" customWidth="1"/>
    <col min="10254" max="10254" width="6.375" style="8" customWidth="1"/>
    <col min="10255" max="10255" width="13.25" style="8" customWidth="1"/>
    <col min="10256" max="10256" width="15.87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55.625" style="8" customWidth="1"/>
    <col min="10502" max="10502" width="6.25" style="8" customWidth="1"/>
    <col min="10503" max="10504" width="9.875" style="8" bestFit="1" customWidth="1"/>
    <col min="10505" max="10505" width="5.75" style="8" customWidth="1"/>
    <col min="10506" max="10506" width="45.625" style="8" customWidth="1"/>
    <col min="10507" max="10507" width="35.625" style="8" customWidth="1"/>
    <col min="10508" max="10508" width="30.625" style="8" customWidth="1"/>
    <col min="10509" max="10509" width="13.75" style="8" customWidth="1"/>
    <col min="10510" max="10510" width="6.375" style="8" customWidth="1"/>
    <col min="10511" max="10511" width="13.25" style="8" customWidth="1"/>
    <col min="10512" max="10512" width="15.87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55.625" style="8" customWidth="1"/>
    <col min="10758" max="10758" width="6.25" style="8" customWidth="1"/>
    <col min="10759" max="10760" width="9.875" style="8" bestFit="1" customWidth="1"/>
    <col min="10761" max="10761" width="5.75" style="8" customWidth="1"/>
    <col min="10762" max="10762" width="45.625" style="8" customWidth="1"/>
    <col min="10763" max="10763" width="35.625" style="8" customWidth="1"/>
    <col min="10764" max="10764" width="30.625" style="8" customWidth="1"/>
    <col min="10765" max="10765" width="13.75" style="8" customWidth="1"/>
    <col min="10766" max="10766" width="6.375" style="8" customWidth="1"/>
    <col min="10767" max="10767" width="13.25" style="8" customWidth="1"/>
    <col min="10768" max="10768" width="15.87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55.625" style="8" customWidth="1"/>
    <col min="11014" max="11014" width="6.25" style="8" customWidth="1"/>
    <col min="11015" max="11016" width="9.875" style="8" bestFit="1" customWidth="1"/>
    <col min="11017" max="11017" width="5.75" style="8" customWidth="1"/>
    <col min="11018" max="11018" width="45.625" style="8" customWidth="1"/>
    <col min="11019" max="11019" width="35.625" style="8" customWidth="1"/>
    <col min="11020" max="11020" width="30.625" style="8" customWidth="1"/>
    <col min="11021" max="11021" width="13.75" style="8" customWidth="1"/>
    <col min="11022" max="11022" width="6.375" style="8" customWidth="1"/>
    <col min="11023" max="11023" width="13.25" style="8" customWidth="1"/>
    <col min="11024" max="11024" width="15.87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55.625" style="8" customWidth="1"/>
    <col min="11270" max="11270" width="6.25" style="8" customWidth="1"/>
    <col min="11271" max="11272" width="9.875" style="8" bestFit="1" customWidth="1"/>
    <col min="11273" max="11273" width="5.75" style="8" customWidth="1"/>
    <col min="11274" max="11274" width="45.625" style="8" customWidth="1"/>
    <col min="11275" max="11275" width="35.625" style="8" customWidth="1"/>
    <col min="11276" max="11276" width="30.625" style="8" customWidth="1"/>
    <col min="11277" max="11277" width="13.75" style="8" customWidth="1"/>
    <col min="11278" max="11278" width="6.375" style="8" customWidth="1"/>
    <col min="11279" max="11279" width="13.25" style="8" customWidth="1"/>
    <col min="11280" max="11280" width="15.87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55.625" style="8" customWidth="1"/>
    <col min="11526" max="11526" width="6.25" style="8" customWidth="1"/>
    <col min="11527" max="11528" width="9.875" style="8" bestFit="1" customWidth="1"/>
    <col min="11529" max="11529" width="5.75" style="8" customWidth="1"/>
    <col min="11530" max="11530" width="45.625" style="8" customWidth="1"/>
    <col min="11531" max="11531" width="35.625" style="8" customWidth="1"/>
    <col min="11532" max="11532" width="30.625" style="8" customWidth="1"/>
    <col min="11533" max="11533" width="13.75" style="8" customWidth="1"/>
    <col min="11534" max="11534" width="6.375" style="8" customWidth="1"/>
    <col min="11535" max="11535" width="13.25" style="8" customWidth="1"/>
    <col min="11536" max="11536" width="15.87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55.625" style="8" customWidth="1"/>
    <col min="11782" max="11782" width="6.25" style="8" customWidth="1"/>
    <col min="11783" max="11784" width="9.875" style="8" bestFit="1" customWidth="1"/>
    <col min="11785" max="11785" width="5.75" style="8" customWidth="1"/>
    <col min="11786" max="11786" width="45.625" style="8" customWidth="1"/>
    <col min="11787" max="11787" width="35.625" style="8" customWidth="1"/>
    <col min="11788" max="11788" width="30.625" style="8" customWidth="1"/>
    <col min="11789" max="11789" width="13.75" style="8" customWidth="1"/>
    <col min="11790" max="11790" width="6.375" style="8" customWidth="1"/>
    <col min="11791" max="11791" width="13.25" style="8" customWidth="1"/>
    <col min="11792" max="11792" width="15.87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55.625" style="8" customWidth="1"/>
    <col min="12038" max="12038" width="6.25" style="8" customWidth="1"/>
    <col min="12039" max="12040" width="9.875" style="8" bestFit="1" customWidth="1"/>
    <col min="12041" max="12041" width="5.75" style="8" customWidth="1"/>
    <col min="12042" max="12042" width="45.625" style="8" customWidth="1"/>
    <col min="12043" max="12043" width="35.625" style="8" customWidth="1"/>
    <col min="12044" max="12044" width="30.625" style="8" customWidth="1"/>
    <col min="12045" max="12045" width="13.75" style="8" customWidth="1"/>
    <col min="12046" max="12046" width="6.375" style="8" customWidth="1"/>
    <col min="12047" max="12047" width="13.25" style="8" customWidth="1"/>
    <col min="12048" max="12048" width="15.87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55.625" style="8" customWidth="1"/>
    <col min="12294" max="12294" width="6.25" style="8" customWidth="1"/>
    <col min="12295" max="12296" width="9.875" style="8" bestFit="1" customWidth="1"/>
    <col min="12297" max="12297" width="5.75" style="8" customWidth="1"/>
    <col min="12298" max="12298" width="45.625" style="8" customWidth="1"/>
    <col min="12299" max="12299" width="35.625" style="8" customWidth="1"/>
    <col min="12300" max="12300" width="30.625" style="8" customWidth="1"/>
    <col min="12301" max="12301" width="13.75" style="8" customWidth="1"/>
    <col min="12302" max="12302" width="6.375" style="8" customWidth="1"/>
    <col min="12303" max="12303" width="13.25" style="8" customWidth="1"/>
    <col min="12304" max="12304" width="15.87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55.625" style="8" customWidth="1"/>
    <col min="12550" max="12550" width="6.25" style="8" customWidth="1"/>
    <col min="12551" max="12552" width="9.875" style="8" bestFit="1" customWidth="1"/>
    <col min="12553" max="12553" width="5.75" style="8" customWidth="1"/>
    <col min="12554" max="12554" width="45.625" style="8" customWidth="1"/>
    <col min="12555" max="12555" width="35.625" style="8" customWidth="1"/>
    <col min="12556" max="12556" width="30.625" style="8" customWidth="1"/>
    <col min="12557" max="12557" width="13.75" style="8" customWidth="1"/>
    <col min="12558" max="12558" width="6.375" style="8" customWidth="1"/>
    <col min="12559" max="12559" width="13.25" style="8" customWidth="1"/>
    <col min="12560" max="12560" width="15.87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55.625" style="8" customWidth="1"/>
    <col min="12806" max="12806" width="6.25" style="8" customWidth="1"/>
    <col min="12807" max="12808" width="9.875" style="8" bestFit="1" customWidth="1"/>
    <col min="12809" max="12809" width="5.75" style="8" customWidth="1"/>
    <col min="12810" max="12810" width="45.625" style="8" customWidth="1"/>
    <col min="12811" max="12811" width="35.625" style="8" customWidth="1"/>
    <col min="12812" max="12812" width="30.625" style="8" customWidth="1"/>
    <col min="12813" max="12813" width="13.75" style="8" customWidth="1"/>
    <col min="12814" max="12814" width="6.375" style="8" customWidth="1"/>
    <col min="12815" max="12815" width="13.25" style="8" customWidth="1"/>
    <col min="12816" max="12816" width="15.87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55.625" style="8" customWidth="1"/>
    <col min="13062" max="13062" width="6.25" style="8" customWidth="1"/>
    <col min="13063" max="13064" width="9.875" style="8" bestFit="1" customWidth="1"/>
    <col min="13065" max="13065" width="5.75" style="8" customWidth="1"/>
    <col min="13066" max="13066" width="45.625" style="8" customWidth="1"/>
    <col min="13067" max="13067" width="35.625" style="8" customWidth="1"/>
    <col min="13068" max="13068" width="30.625" style="8" customWidth="1"/>
    <col min="13069" max="13069" width="13.75" style="8" customWidth="1"/>
    <col min="13070" max="13070" width="6.375" style="8" customWidth="1"/>
    <col min="13071" max="13071" width="13.25" style="8" customWidth="1"/>
    <col min="13072" max="13072" width="15.87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55.625" style="8" customWidth="1"/>
    <col min="13318" max="13318" width="6.25" style="8" customWidth="1"/>
    <col min="13319" max="13320" width="9.875" style="8" bestFit="1" customWidth="1"/>
    <col min="13321" max="13321" width="5.75" style="8" customWidth="1"/>
    <col min="13322" max="13322" width="45.625" style="8" customWidth="1"/>
    <col min="13323" max="13323" width="35.625" style="8" customWidth="1"/>
    <col min="13324" max="13324" width="30.625" style="8" customWidth="1"/>
    <col min="13325" max="13325" width="13.75" style="8" customWidth="1"/>
    <col min="13326" max="13326" width="6.375" style="8" customWidth="1"/>
    <col min="13327" max="13327" width="13.25" style="8" customWidth="1"/>
    <col min="13328" max="13328" width="15.87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55.625" style="8" customWidth="1"/>
    <col min="13574" max="13574" width="6.25" style="8" customWidth="1"/>
    <col min="13575" max="13576" width="9.875" style="8" bestFit="1" customWidth="1"/>
    <col min="13577" max="13577" width="5.75" style="8" customWidth="1"/>
    <col min="13578" max="13578" width="45.625" style="8" customWidth="1"/>
    <col min="13579" max="13579" width="35.625" style="8" customWidth="1"/>
    <col min="13580" max="13580" width="30.625" style="8" customWidth="1"/>
    <col min="13581" max="13581" width="13.75" style="8" customWidth="1"/>
    <col min="13582" max="13582" width="6.375" style="8" customWidth="1"/>
    <col min="13583" max="13583" width="13.25" style="8" customWidth="1"/>
    <col min="13584" max="13584" width="15.87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55.625" style="8" customWidth="1"/>
    <col min="13830" max="13830" width="6.25" style="8" customWidth="1"/>
    <col min="13831" max="13832" width="9.875" style="8" bestFit="1" customWidth="1"/>
    <col min="13833" max="13833" width="5.75" style="8" customWidth="1"/>
    <col min="13834" max="13834" width="45.625" style="8" customWidth="1"/>
    <col min="13835" max="13835" width="35.625" style="8" customWidth="1"/>
    <col min="13836" max="13836" width="30.625" style="8" customWidth="1"/>
    <col min="13837" max="13837" width="13.75" style="8" customWidth="1"/>
    <col min="13838" max="13838" width="6.375" style="8" customWidth="1"/>
    <col min="13839" max="13839" width="13.25" style="8" customWidth="1"/>
    <col min="13840" max="13840" width="15.87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55.625" style="8" customWidth="1"/>
    <col min="14086" max="14086" width="6.25" style="8" customWidth="1"/>
    <col min="14087" max="14088" width="9.875" style="8" bestFit="1" customWidth="1"/>
    <col min="14089" max="14089" width="5.75" style="8" customWidth="1"/>
    <col min="14090" max="14090" width="45.625" style="8" customWidth="1"/>
    <col min="14091" max="14091" width="35.625" style="8" customWidth="1"/>
    <col min="14092" max="14092" width="30.625" style="8" customWidth="1"/>
    <col min="14093" max="14093" width="13.75" style="8" customWidth="1"/>
    <col min="14094" max="14094" width="6.375" style="8" customWidth="1"/>
    <col min="14095" max="14095" width="13.25" style="8" customWidth="1"/>
    <col min="14096" max="14096" width="15.87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55.625" style="8" customWidth="1"/>
    <col min="14342" max="14342" width="6.25" style="8" customWidth="1"/>
    <col min="14343" max="14344" width="9.875" style="8" bestFit="1" customWidth="1"/>
    <col min="14345" max="14345" width="5.75" style="8" customWidth="1"/>
    <col min="14346" max="14346" width="45.625" style="8" customWidth="1"/>
    <col min="14347" max="14347" width="35.625" style="8" customWidth="1"/>
    <col min="14348" max="14348" width="30.625" style="8" customWidth="1"/>
    <col min="14349" max="14349" width="13.75" style="8" customWidth="1"/>
    <col min="14350" max="14350" width="6.375" style="8" customWidth="1"/>
    <col min="14351" max="14351" width="13.25" style="8" customWidth="1"/>
    <col min="14352" max="14352" width="15.87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55.625" style="8" customWidth="1"/>
    <col min="14598" max="14598" width="6.25" style="8" customWidth="1"/>
    <col min="14599" max="14600" width="9.875" style="8" bestFit="1" customWidth="1"/>
    <col min="14601" max="14601" width="5.75" style="8" customWidth="1"/>
    <col min="14602" max="14602" width="45.625" style="8" customWidth="1"/>
    <col min="14603" max="14603" width="35.625" style="8" customWidth="1"/>
    <col min="14604" max="14604" width="30.625" style="8" customWidth="1"/>
    <col min="14605" max="14605" width="13.75" style="8" customWidth="1"/>
    <col min="14606" max="14606" width="6.375" style="8" customWidth="1"/>
    <col min="14607" max="14607" width="13.25" style="8" customWidth="1"/>
    <col min="14608" max="14608" width="15.87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55.625" style="8" customWidth="1"/>
    <col min="14854" max="14854" width="6.25" style="8" customWidth="1"/>
    <col min="14855" max="14856" width="9.875" style="8" bestFit="1" customWidth="1"/>
    <col min="14857" max="14857" width="5.75" style="8" customWidth="1"/>
    <col min="14858" max="14858" width="45.625" style="8" customWidth="1"/>
    <col min="14859" max="14859" width="35.625" style="8" customWidth="1"/>
    <col min="14860" max="14860" width="30.625" style="8" customWidth="1"/>
    <col min="14861" max="14861" width="13.75" style="8" customWidth="1"/>
    <col min="14862" max="14862" width="6.375" style="8" customWidth="1"/>
    <col min="14863" max="14863" width="13.25" style="8" customWidth="1"/>
    <col min="14864" max="14864" width="15.87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55.625" style="8" customWidth="1"/>
    <col min="15110" max="15110" width="6.25" style="8" customWidth="1"/>
    <col min="15111" max="15112" width="9.875" style="8" bestFit="1" customWidth="1"/>
    <col min="15113" max="15113" width="5.75" style="8" customWidth="1"/>
    <col min="15114" max="15114" width="45.625" style="8" customWidth="1"/>
    <col min="15115" max="15115" width="35.625" style="8" customWidth="1"/>
    <col min="15116" max="15116" width="30.625" style="8" customWidth="1"/>
    <col min="15117" max="15117" width="13.75" style="8" customWidth="1"/>
    <col min="15118" max="15118" width="6.375" style="8" customWidth="1"/>
    <col min="15119" max="15119" width="13.25" style="8" customWidth="1"/>
    <col min="15120" max="15120" width="15.87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55.625" style="8" customWidth="1"/>
    <col min="15366" max="15366" width="6.25" style="8" customWidth="1"/>
    <col min="15367" max="15368" width="9.875" style="8" bestFit="1" customWidth="1"/>
    <col min="15369" max="15369" width="5.75" style="8" customWidth="1"/>
    <col min="15370" max="15370" width="45.625" style="8" customWidth="1"/>
    <col min="15371" max="15371" width="35.625" style="8" customWidth="1"/>
    <col min="15372" max="15372" width="30.625" style="8" customWidth="1"/>
    <col min="15373" max="15373" width="13.75" style="8" customWidth="1"/>
    <col min="15374" max="15374" width="6.375" style="8" customWidth="1"/>
    <col min="15375" max="15375" width="13.25" style="8" customWidth="1"/>
    <col min="15376" max="15376" width="15.87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55.625" style="8" customWidth="1"/>
    <col min="15622" max="15622" width="6.25" style="8" customWidth="1"/>
    <col min="15623" max="15624" width="9.875" style="8" bestFit="1" customWidth="1"/>
    <col min="15625" max="15625" width="5.75" style="8" customWidth="1"/>
    <col min="15626" max="15626" width="45.625" style="8" customWidth="1"/>
    <col min="15627" max="15627" width="35.625" style="8" customWidth="1"/>
    <col min="15628" max="15628" width="30.625" style="8" customWidth="1"/>
    <col min="15629" max="15629" width="13.75" style="8" customWidth="1"/>
    <col min="15630" max="15630" width="6.375" style="8" customWidth="1"/>
    <col min="15631" max="15631" width="13.25" style="8" customWidth="1"/>
    <col min="15632" max="15632" width="15.87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55.625" style="8" customWidth="1"/>
    <col min="15878" max="15878" width="6.25" style="8" customWidth="1"/>
    <col min="15879" max="15880" width="9.875" style="8" bestFit="1" customWidth="1"/>
    <col min="15881" max="15881" width="5.75" style="8" customWidth="1"/>
    <col min="15882" max="15882" width="45.625" style="8" customWidth="1"/>
    <col min="15883" max="15883" width="35.625" style="8" customWidth="1"/>
    <col min="15884" max="15884" width="30.625" style="8" customWidth="1"/>
    <col min="15885" max="15885" width="13.75" style="8" customWidth="1"/>
    <col min="15886" max="15886" width="6.375" style="8" customWidth="1"/>
    <col min="15887" max="15887" width="13.25" style="8" customWidth="1"/>
    <col min="15888" max="15888" width="15.87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55.625" style="8" customWidth="1"/>
    <col min="16134" max="16134" width="6.25" style="8" customWidth="1"/>
    <col min="16135" max="16136" width="9.875" style="8" bestFit="1" customWidth="1"/>
    <col min="16137" max="16137" width="5.75" style="8" customWidth="1"/>
    <col min="16138" max="16138" width="45.625" style="8" customWidth="1"/>
    <col min="16139" max="16139" width="35.625" style="8" customWidth="1"/>
    <col min="16140" max="16140" width="30.625" style="8" customWidth="1"/>
    <col min="16141" max="16141" width="13.75" style="8" customWidth="1"/>
    <col min="16142" max="16142" width="6.375" style="8" customWidth="1"/>
    <col min="16143" max="16143" width="13.25" style="8" customWidth="1"/>
    <col min="16144" max="16144" width="15.875" style="8" customWidth="1"/>
    <col min="16145" max="16145" width="15.625" style="8" customWidth="1"/>
    <col min="16146" max="16384" width="9" style="8"/>
  </cols>
  <sheetData>
    <row r="2" spans="2:17" ht="20.100000000000001" customHeight="1">
      <c r="B2" s="1" t="s">
        <v>0</v>
      </c>
      <c r="C2" s="1"/>
      <c r="D2" s="1"/>
      <c r="E2" s="92" t="s">
        <v>5320</v>
      </c>
      <c r="G2" s="4" t="s">
        <v>2</v>
      </c>
      <c r="H2" s="5"/>
      <c r="I2" s="6"/>
      <c r="J2" s="7">
        <f>SUM(H:H)</f>
        <v>106372</v>
      </c>
    </row>
    <row r="3" spans="2:17" ht="20.100000000000001" customHeight="1">
      <c r="B3" s="1" t="s">
        <v>3</v>
      </c>
      <c r="C3" s="1"/>
      <c r="D3" s="1"/>
      <c r="E3" s="98" t="s">
        <v>4</v>
      </c>
    </row>
    <row r="4" spans="2:17" ht="20.100000000000001" customHeight="1">
      <c r="B4" s="1" t="s">
        <v>5</v>
      </c>
      <c r="C4" s="1"/>
      <c r="D4" s="1"/>
      <c r="E4" s="98">
        <v>178514</v>
      </c>
    </row>
    <row r="5" spans="2:17" ht="20.100000000000001" customHeight="1">
      <c r="B5" s="1" t="s">
        <v>6</v>
      </c>
      <c r="C5" s="1"/>
      <c r="D5" s="1"/>
      <c r="E5" s="102">
        <v>44015</v>
      </c>
    </row>
    <row r="6" spans="2:17" ht="20.100000000000001" customHeight="1">
      <c r="B6" s="1" t="s">
        <v>7</v>
      </c>
      <c r="C6" s="1"/>
      <c r="D6" s="1"/>
      <c r="E6" s="102"/>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v>4</v>
      </c>
      <c r="C9" s="21" t="s">
        <v>550</v>
      </c>
      <c r="D9" s="21" t="s">
        <v>550</v>
      </c>
      <c r="E9" s="211" t="s">
        <v>2378</v>
      </c>
      <c r="F9" s="1112">
        <v>1</v>
      </c>
      <c r="G9" s="266">
        <v>30000</v>
      </c>
      <c r="H9" s="266">
        <f t="shared" ref="H9:H27" si="0">F9*G9</f>
        <v>30000</v>
      </c>
      <c r="I9" s="205"/>
      <c r="J9" s="76" t="s">
        <v>560</v>
      </c>
      <c r="K9" s="22"/>
      <c r="L9" s="22" t="s">
        <v>5321</v>
      </c>
      <c r="M9" s="25">
        <v>44007</v>
      </c>
      <c r="N9" s="21"/>
      <c r="O9" s="22"/>
      <c r="P9" s="25"/>
      <c r="Q9" s="26">
        <v>44018</v>
      </c>
    </row>
    <row r="10" spans="2:17" s="9" customFormat="1" ht="19.7" customHeight="1">
      <c r="B10" s="21">
        <v>4</v>
      </c>
      <c r="C10" s="21" t="s">
        <v>550</v>
      </c>
      <c r="D10" s="21" t="s">
        <v>550</v>
      </c>
      <c r="E10" s="30" t="s">
        <v>447</v>
      </c>
      <c r="F10" s="1513">
        <v>1</v>
      </c>
      <c r="G10" s="266">
        <v>1300</v>
      </c>
      <c r="H10" s="266">
        <f t="shared" si="0"/>
        <v>1300</v>
      </c>
      <c r="I10" s="167"/>
      <c r="J10" s="30"/>
      <c r="K10" s="22"/>
      <c r="L10" s="22"/>
      <c r="M10" s="25">
        <v>44007</v>
      </c>
      <c r="N10" s="21"/>
      <c r="O10" s="22"/>
      <c r="P10" s="25"/>
      <c r="Q10" s="26"/>
    </row>
    <row r="11" spans="2:17" s="9" customFormat="1" ht="19.7" customHeight="1">
      <c r="B11" s="21"/>
      <c r="C11" s="21"/>
      <c r="D11" s="21"/>
      <c r="E11" s="30"/>
      <c r="F11" s="1513"/>
      <c r="G11" s="266"/>
      <c r="H11" s="266">
        <f t="shared" si="0"/>
        <v>0</v>
      </c>
      <c r="I11" s="167"/>
      <c r="J11" s="30"/>
      <c r="K11" s="22"/>
      <c r="L11" s="22"/>
      <c r="M11" s="25"/>
      <c r="N11" s="21"/>
      <c r="O11" s="22"/>
      <c r="P11" s="25"/>
      <c r="Q11" s="26"/>
    </row>
    <row r="12" spans="2:17" s="9" customFormat="1" ht="19.7" customHeight="1">
      <c r="B12" s="21">
        <v>3</v>
      </c>
      <c r="C12" s="21" t="s">
        <v>531</v>
      </c>
      <c r="D12" s="21" t="s">
        <v>531</v>
      </c>
      <c r="E12" s="278" t="s">
        <v>614</v>
      </c>
      <c r="F12" s="1617">
        <v>2</v>
      </c>
      <c r="G12" s="1618">
        <v>2196</v>
      </c>
      <c r="H12" s="266">
        <f t="shared" si="0"/>
        <v>4392</v>
      </c>
      <c r="I12" s="167"/>
      <c r="J12" s="268" t="s">
        <v>668</v>
      </c>
      <c r="K12" s="22"/>
      <c r="L12" s="22" t="s">
        <v>669</v>
      </c>
      <c r="M12" s="25">
        <v>44006</v>
      </c>
      <c r="N12" s="21"/>
      <c r="O12" s="22"/>
      <c r="P12" s="252">
        <v>44018</v>
      </c>
      <c r="Q12" s="26">
        <v>44018</v>
      </c>
    </row>
    <row r="13" spans="2:17" s="9" customFormat="1" ht="19.7" customHeight="1">
      <c r="B13" s="21">
        <v>4</v>
      </c>
      <c r="C13" s="21" t="s">
        <v>664</v>
      </c>
      <c r="D13" s="21" t="s">
        <v>531</v>
      </c>
      <c r="E13" s="278" t="s">
        <v>665</v>
      </c>
      <c r="F13" s="1115">
        <v>1</v>
      </c>
      <c r="G13" s="266">
        <v>898</v>
      </c>
      <c r="H13" s="277">
        <f>F13*G13</f>
        <v>898</v>
      </c>
      <c r="I13" s="167"/>
      <c r="J13" s="268" t="s">
        <v>666</v>
      </c>
      <c r="K13" s="22"/>
      <c r="L13" s="22" t="s">
        <v>5322</v>
      </c>
      <c r="M13" s="25">
        <v>44006</v>
      </c>
      <c r="N13" s="21"/>
      <c r="O13" s="22"/>
      <c r="P13" s="25">
        <v>44011</v>
      </c>
      <c r="Q13" s="26">
        <v>44011</v>
      </c>
    </row>
    <row r="14" spans="2:17" s="9" customFormat="1" ht="19.7" customHeight="1">
      <c r="B14" s="21">
        <v>6</v>
      </c>
      <c r="C14" s="21" t="s">
        <v>531</v>
      </c>
      <c r="D14" s="21" t="s">
        <v>531</v>
      </c>
      <c r="E14" s="30" t="s">
        <v>5323</v>
      </c>
      <c r="F14" s="1513">
        <v>4</v>
      </c>
      <c r="G14" s="266">
        <v>1260</v>
      </c>
      <c r="H14" s="266">
        <f t="shared" si="0"/>
        <v>5040</v>
      </c>
      <c r="I14" s="167"/>
      <c r="J14" s="30" t="s">
        <v>5324</v>
      </c>
      <c r="K14" s="22"/>
      <c r="L14" s="22" t="s">
        <v>673</v>
      </c>
      <c r="M14" s="25">
        <v>44006</v>
      </c>
      <c r="N14" s="21"/>
      <c r="O14" s="22"/>
      <c r="P14" s="25">
        <v>44011</v>
      </c>
      <c r="Q14" s="26">
        <v>44011</v>
      </c>
    </row>
    <row r="15" spans="2:17" s="9" customFormat="1" ht="19.7" customHeight="1">
      <c r="B15" s="21">
        <v>5</v>
      </c>
      <c r="C15" s="21" t="s">
        <v>531</v>
      </c>
      <c r="D15" s="21" t="s">
        <v>531</v>
      </c>
      <c r="E15" s="30" t="s">
        <v>5325</v>
      </c>
      <c r="F15" s="1513">
        <v>2</v>
      </c>
      <c r="G15" s="266">
        <v>890</v>
      </c>
      <c r="H15" s="266">
        <f t="shared" si="0"/>
        <v>1780</v>
      </c>
      <c r="I15" s="167"/>
      <c r="J15" s="30" t="s">
        <v>692</v>
      </c>
      <c r="K15" s="22"/>
      <c r="L15" s="22" t="s">
        <v>690</v>
      </c>
      <c r="M15" s="25">
        <v>44006</v>
      </c>
      <c r="N15" s="21"/>
      <c r="O15" s="22"/>
      <c r="P15" s="25">
        <v>44011</v>
      </c>
      <c r="Q15" s="26">
        <v>44011</v>
      </c>
    </row>
    <row r="16" spans="2:17" s="9" customFormat="1" ht="19.7" customHeight="1">
      <c r="B16" s="21">
        <v>5</v>
      </c>
      <c r="C16" s="21" t="s">
        <v>531</v>
      </c>
      <c r="D16" s="21" t="s">
        <v>531</v>
      </c>
      <c r="E16" s="30" t="s">
        <v>5326</v>
      </c>
      <c r="F16" s="1513">
        <v>2</v>
      </c>
      <c r="G16" s="266">
        <v>1160</v>
      </c>
      <c r="H16" s="266">
        <f t="shared" si="0"/>
        <v>2320</v>
      </c>
      <c r="I16" s="167"/>
      <c r="J16" s="30" t="s">
        <v>692</v>
      </c>
      <c r="K16" s="22"/>
      <c r="L16" s="22" t="s">
        <v>690</v>
      </c>
      <c r="M16" s="25">
        <v>44006</v>
      </c>
      <c r="N16" s="21"/>
      <c r="O16" s="22"/>
      <c r="P16" s="25">
        <v>44011</v>
      </c>
      <c r="Q16" s="26">
        <v>44011</v>
      </c>
    </row>
    <row r="17" spans="2:17" s="9" customFormat="1" ht="19.7" customHeight="1">
      <c r="B17" s="21">
        <v>5</v>
      </c>
      <c r="C17" s="21" t="s">
        <v>531</v>
      </c>
      <c r="D17" s="21" t="s">
        <v>531</v>
      </c>
      <c r="E17" s="30" t="s">
        <v>5327</v>
      </c>
      <c r="F17" s="1513">
        <v>8</v>
      </c>
      <c r="G17" s="266">
        <v>71</v>
      </c>
      <c r="H17" s="266">
        <f t="shared" si="0"/>
        <v>568</v>
      </c>
      <c r="I17" s="167"/>
      <c r="J17" s="30" t="s">
        <v>5328</v>
      </c>
      <c r="K17" s="22"/>
      <c r="L17" s="22" t="s">
        <v>690</v>
      </c>
      <c r="M17" s="25">
        <v>44006</v>
      </c>
      <c r="N17" s="21"/>
      <c r="O17" s="22"/>
      <c r="P17" s="25">
        <v>44011</v>
      </c>
      <c r="Q17" s="26">
        <v>44011</v>
      </c>
    </row>
    <row r="18" spans="2:17" s="9" customFormat="1" ht="19.7" customHeight="1">
      <c r="B18" s="21">
        <v>6</v>
      </c>
      <c r="C18" s="21" t="s">
        <v>531</v>
      </c>
      <c r="D18" s="21" t="s">
        <v>531</v>
      </c>
      <c r="E18" s="30" t="s">
        <v>5329</v>
      </c>
      <c r="F18" s="1513">
        <v>2</v>
      </c>
      <c r="G18" s="266">
        <v>1910</v>
      </c>
      <c r="H18" s="266">
        <f t="shared" si="0"/>
        <v>3820</v>
      </c>
      <c r="I18" s="167"/>
      <c r="J18" s="30" t="s">
        <v>5330</v>
      </c>
      <c r="K18" s="22"/>
      <c r="L18" s="22" t="s">
        <v>5331</v>
      </c>
      <c r="M18" s="25">
        <v>44006</v>
      </c>
      <c r="N18" s="21"/>
      <c r="O18" s="22"/>
      <c r="P18" s="25">
        <v>44011</v>
      </c>
      <c r="Q18" s="26">
        <v>44011</v>
      </c>
    </row>
    <row r="19" spans="2:17" s="9" customFormat="1" ht="19.7" customHeight="1">
      <c r="B19" s="21">
        <v>6</v>
      </c>
      <c r="C19" s="21" t="s">
        <v>686</v>
      </c>
      <c r="D19" s="21" t="s">
        <v>531</v>
      </c>
      <c r="E19" s="30" t="s">
        <v>5332</v>
      </c>
      <c r="F19" s="1513">
        <v>1</v>
      </c>
      <c r="G19" s="266">
        <v>1454</v>
      </c>
      <c r="H19" s="266">
        <f t="shared" si="0"/>
        <v>1454</v>
      </c>
      <c r="I19" s="167"/>
      <c r="J19" s="30" t="s">
        <v>5333</v>
      </c>
      <c r="K19" s="22"/>
      <c r="L19" s="22" t="s">
        <v>5331</v>
      </c>
      <c r="M19" s="25">
        <v>44006</v>
      </c>
      <c r="N19" s="21"/>
      <c r="O19" s="22"/>
      <c r="P19" s="25">
        <v>44011</v>
      </c>
      <c r="Q19" s="26">
        <v>44011</v>
      </c>
    </row>
    <row r="20" spans="2:17" s="9" customFormat="1" ht="19.7" customHeight="1">
      <c r="B20" s="21"/>
      <c r="C20" s="21"/>
      <c r="D20" s="21"/>
      <c r="E20" s="30"/>
      <c r="F20" s="1513"/>
      <c r="G20" s="266"/>
      <c r="H20" s="266">
        <f t="shared" si="0"/>
        <v>0</v>
      </c>
      <c r="I20" s="167"/>
      <c r="J20" s="30"/>
      <c r="K20" s="22"/>
      <c r="L20" s="22"/>
      <c r="M20" s="25"/>
      <c r="N20" s="21"/>
      <c r="O20" s="22"/>
      <c r="P20" s="25"/>
      <c r="Q20" s="26"/>
    </row>
    <row r="21" spans="2:17" s="9" customFormat="1" ht="19.7" customHeight="1">
      <c r="B21" s="21">
        <v>6</v>
      </c>
      <c r="C21" s="21" t="s">
        <v>659</v>
      </c>
      <c r="D21" s="21" t="s">
        <v>659</v>
      </c>
      <c r="E21" s="30" t="s">
        <v>5334</v>
      </c>
      <c r="F21" s="1513">
        <v>2</v>
      </c>
      <c r="G21" s="266">
        <v>12200</v>
      </c>
      <c r="H21" s="266">
        <f t="shared" si="0"/>
        <v>24400</v>
      </c>
      <c r="I21" s="167"/>
      <c r="J21" s="30" t="s">
        <v>2278</v>
      </c>
      <c r="K21" s="22"/>
      <c r="L21" s="22" t="s">
        <v>673</v>
      </c>
      <c r="M21" s="25">
        <v>44012</v>
      </c>
      <c r="N21" s="21"/>
      <c r="O21" s="22"/>
      <c r="P21" s="25"/>
      <c r="Q21" s="26">
        <v>44015</v>
      </c>
    </row>
    <row r="22" spans="2:17" s="9" customFormat="1" ht="19.7" customHeight="1">
      <c r="B22" s="21">
        <v>5</v>
      </c>
      <c r="C22" s="21" t="s">
        <v>659</v>
      </c>
      <c r="D22" s="21" t="s">
        <v>659</v>
      </c>
      <c r="E22" s="30" t="s">
        <v>5335</v>
      </c>
      <c r="F22" s="1513">
        <v>2</v>
      </c>
      <c r="G22" s="266">
        <v>15200</v>
      </c>
      <c r="H22" s="266">
        <f t="shared" si="0"/>
        <v>30400</v>
      </c>
      <c r="I22" s="167"/>
      <c r="J22" s="30" t="s">
        <v>3778</v>
      </c>
      <c r="K22" s="22"/>
      <c r="L22" s="22" t="s">
        <v>690</v>
      </c>
      <c r="M22" s="25">
        <v>44012</v>
      </c>
      <c r="N22" s="21"/>
      <c r="O22" s="22"/>
      <c r="P22" s="25"/>
      <c r="Q22" s="26">
        <v>44015</v>
      </c>
    </row>
    <row r="23" spans="2:17" s="9" customFormat="1" ht="19.7" customHeight="1">
      <c r="B23" s="21"/>
      <c r="C23" s="21"/>
      <c r="D23" s="21"/>
      <c r="E23" s="30"/>
      <c r="F23" s="1513"/>
      <c r="G23" s="23"/>
      <c r="H23" s="266">
        <f t="shared" si="0"/>
        <v>0</v>
      </c>
      <c r="I23" s="167"/>
      <c r="J23" s="30"/>
      <c r="K23" s="22"/>
      <c r="L23" s="22"/>
      <c r="M23" s="25"/>
      <c r="N23" s="21"/>
      <c r="O23" s="22"/>
      <c r="P23" s="25"/>
      <c r="Q23" s="26"/>
    </row>
    <row r="24" spans="2:17" s="9" customFormat="1" ht="19.7" customHeight="1">
      <c r="B24" s="21"/>
      <c r="C24" s="21"/>
      <c r="D24" s="21"/>
      <c r="E24" s="30"/>
      <c r="F24" s="1513"/>
      <c r="G24" s="23"/>
      <c r="H24" s="266">
        <f t="shared" si="0"/>
        <v>0</v>
      </c>
      <c r="I24" s="167"/>
      <c r="J24" s="30"/>
      <c r="K24" s="22"/>
      <c r="L24" s="22"/>
      <c r="M24" s="25"/>
      <c r="N24" s="21"/>
      <c r="O24" s="22"/>
      <c r="P24" s="25"/>
      <c r="Q24" s="26"/>
    </row>
    <row r="25" spans="2:17" s="9" customFormat="1" ht="19.7" customHeight="1">
      <c r="B25" s="21"/>
      <c r="C25" s="21"/>
      <c r="D25" s="21"/>
      <c r="E25" s="30"/>
      <c r="F25" s="1513"/>
      <c r="G25" s="23"/>
      <c r="H25" s="266">
        <f t="shared" si="0"/>
        <v>0</v>
      </c>
      <c r="I25" s="167"/>
      <c r="J25" s="30"/>
      <c r="K25" s="22"/>
      <c r="L25" s="22"/>
      <c r="M25" s="25"/>
      <c r="N25" s="21"/>
      <c r="O25" s="22"/>
      <c r="P25" s="25"/>
      <c r="Q25" s="26"/>
    </row>
    <row r="26" spans="2:17" s="9" customFormat="1" ht="19.7" customHeight="1">
      <c r="B26" s="21"/>
      <c r="C26" s="21"/>
      <c r="D26" s="21"/>
      <c r="E26" s="250"/>
      <c r="F26" s="1514"/>
      <c r="G26" s="215"/>
      <c r="H26" s="266">
        <f t="shared" si="0"/>
        <v>0</v>
      </c>
      <c r="I26" s="205"/>
      <c r="J26" s="76"/>
      <c r="K26" s="22"/>
      <c r="L26" s="22"/>
      <c r="M26" s="25"/>
      <c r="N26" s="21"/>
      <c r="O26" s="22"/>
      <c r="P26" s="25"/>
      <c r="Q26" s="26"/>
    </row>
    <row r="27" spans="2:17" s="9" customFormat="1" ht="19.7" customHeight="1">
      <c r="B27" s="21"/>
      <c r="C27" s="21"/>
      <c r="D27" s="21"/>
      <c r="E27" s="211"/>
      <c r="F27" s="1513"/>
      <c r="G27" s="266"/>
      <c r="H27" s="266">
        <f t="shared" si="0"/>
        <v>0</v>
      </c>
      <c r="I27" s="167"/>
      <c r="J27" s="30"/>
      <c r="K27" s="30"/>
      <c r="L27" s="22"/>
      <c r="M27" s="207"/>
      <c r="N27" s="208"/>
      <c r="O27" s="209"/>
      <c r="P27" s="207"/>
      <c r="Q27" s="210"/>
    </row>
  </sheetData>
  <autoFilter ref="B8:O27" xr:uid="{5FB9CF5C-CCA8-458E-A07F-D2368776E4CA}"/>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F80F0-32A2-424F-80C0-3D6157C45FFA}">
  <dimension ref="B2:Q20"/>
  <sheetViews>
    <sheetView zoomScale="85" zoomScaleNormal="85" workbookViewId="0">
      <pane xSplit="10" ySplit="8" topLeftCell="K9" activePane="bottomRight" state="frozen"/>
      <selection pane="topRight" activeCell="K1" sqref="K1"/>
      <selection pane="bottomLeft" activeCell="A9" sqref="A9"/>
      <selection pane="bottomRight" activeCell="C16" sqref="C16"/>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5336</v>
      </c>
      <c r="G2" s="4" t="s">
        <v>2</v>
      </c>
      <c r="H2" s="5"/>
      <c r="I2" s="6"/>
      <c r="J2" s="7">
        <f>SUM(H:H)</f>
        <v>6016</v>
      </c>
    </row>
    <row r="3" spans="2:17" ht="20.100000000000001" customHeight="1">
      <c r="B3" s="1" t="s">
        <v>3</v>
      </c>
      <c r="C3" s="1"/>
      <c r="D3" s="1"/>
      <c r="E3" s="98" t="s">
        <v>3768</v>
      </c>
    </row>
    <row r="4" spans="2:17" ht="20.100000000000001" customHeight="1">
      <c r="B4" s="1" t="s">
        <v>5</v>
      </c>
      <c r="C4" s="1"/>
      <c r="D4" s="1"/>
      <c r="E4" s="98">
        <v>178802</v>
      </c>
    </row>
    <row r="5" spans="2:17" ht="20.100000000000001" customHeight="1">
      <c r="B5" s="1" t="s">
        <v>6</v>
      </c>
      <c r="C5" s="1"/>
      <c r="D5" s="1"/>
      <c r="E5" s="102">
        <v>44019</v>
      </c>
    </row>
    <row r="6" spans="2:17" ht="20.100000000000001" customHeight="1">
      <c r="B6" s="1" t="s">
        <v>7</v>
      </c>
      <c r="C6" s="1"/>
      <c r="D6" s="1"/>
      <c r="E6" s="102">
        <v>44042</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F9*G9</f>
        <v>0</v>
      </c>
      <c r="I9" s="167"/>
      <c r="J9" s="30"/>
      <c r="K9" s="30"/>
      <c r="L9" s="22"/>
      <c r="M9" s="25"/>
      <c r="N9" s="21"/>
      <c r="O9" s="22"/>
      <c r="P9" s="25"/>
      <c r="Q9" s="26"/>
    </row>
    <row r="10" spans="2:17" s="9" customFormat="1" ht="19.7" customHeight="1">
      <c r="B10" s="21">
        <v>5</v>
      </c>
      <c r="C10" s="21" t="s">
        <v>577</v>
      </c>
      <c r="D10" s="21" t="s">
        <v>577</v>
      </c>
      <c r="E10" s="245" t="s">
        <v>3897</v>
      </c>
      <c r="F10" s="44">
        <v>1</v>
      </c>
      <c r="G10" s="215">
        <v>1536</v>
      </c>
      <c r="H10" s="215">
        <v>1536</v>
      </c>
      <c r="I10" s="205"/>
      <c r="J10" s="211" t="s">
        <v>3898</v>
      </c>
      <c r="K10" s="30" t="s">
        <v>5337</v>
      </c>
      <c r="L10" s="22"/>
      <c r="M10" s="25">
        <v>44013</v>
      </c>
      <c r="N10" s="21"/>
      <c r="O10" s="22"/>
      <c r="P10" s="25">
        <v>44019</v>
      </c>
      <c r="Q10" s="26">
        <v>44019</v>
      </c>
    </row>
    <row r="11" spans="2:17" s="9" customFormat="1" ht="19.7" customHeight="1">
      <c r="B11" s="21">
        <v>5</v>
      </c>
      <c r="C11" s="21" t="s">
        <v>577</v>
      </c>
      <c r="D11" s="21" t="s">
        <v>577</v>
      </c>
      <c r="E11" s="245" t="s">
        <v>3900</v>
      </c>
      <c r="F11" s="44">
        <v>1</v>
      </c>
      <c r="G11" s="215">
        <v>1488</v>
      </c>
      <c r="H11" s="215">
        <v>1488</v>
      </c>
      <c r="I11" s="205"/>
      <c r="J11" s="211" t="s">
        <v>3901</v>
      </c>
      <c r="K11" s="30" t="s">
        <v>5337</v>
      </c>
      <c r="L11" s="22"/>
      <c r="M11" s="25">
        <v>44013</v>
      </c>
      <c r="N11" s="21"/>
      <c r="O11" s="22"/>
      <c r="P11" s="25">
        <v>44019</v>
      </c>
      <c r="Q11" s="26">
        <v>44019</v>
      </c>
    </row>
    <row r="12" spans="2:17" s="9" customFormat="1" ht="19.7" customHeight="1">
      <c r="B12" s="21">
        <v>5</v>
      </c>
      <c r="C12" s="21" t="s">
        <v>577</v>
      </c>
      <c r="D12" s="21" t="s">
        <v>577</v>
      </c>
      <c r="E12" s="245" t="s">
        <v>3902</v>
      </c>
      <c r="F12" s="44">
        <v>1</v>
      </c>
      <c r="G12" s="215">
        <v>1312</v>
      </c>
      <c r="H12" s="215">
        <v>1312</v>
      </c>
      <c r="I12" s="205"/>
      <c r="J12" s="211" t="s">
        <v>3903</v>
      </c>
      <c r="K12" s="30" t="s">
        <v>5337</v>
      </c>
      <c r="L12" s="22"/>
      <c r="M12" s="25">
        <v>44013</v>
      </c>
      <c r="N12" s="21"/>
      <c r="O12" s="22"/>
      <c r="P12" s="25">
        <v>44019</v>
      </c>
      <c r="Q12" s="26">
        <v>44019</v>
      </c>
    </row>
    <row r="13" spans="2:17" s="9" customFormat="1" ht="19.7" customHeight="1">
      <c r="B13" s="21">
        <v>5</v>
      </c>
      <c r="C13" s="21" t="s">
        <v>577</v>
      </c>
      <c r="D13" s="21" t="s">
        <v>577</v>
      </c>
      <c r="E13" s="75" t="s">
        <v>3904</v>
      </c>
      <c r="F13" s="22">
        <v>1</v>
      </c>
      <c r="G13" s="266">
        <v>930</v>
      </c>
      <c r="H13" s="266">
        <v>930</v>
      </c>
      <c r="I13" s="167"/>
      <c r="J13" s="31" t="s">
        <v>3905</v>
      </c>
      <c r="K13" s="30" t="s">
        <v>5337</v>
      </c>
      <c r="L13" s="22"/>
      <c r="M13" s="25">
        <v>44013</v>
      </c>
      <c r="N13" s="21"/>
      <c r="O13" s="22"/>
      <c r="P13" s="25">
        <v>44019</v>
      </c>
      <c r="Q13" s="26">
        <v>44019</v>
      </c>
    </row>
    <row r="14" spans="2:17" s="9" customFormat="1" ht="19.7" customHeight="1">
      <c r="B14" s="21">
        <v>5</v>
      </c>
      <c r="C14" s="21" t="s">
        <v>577</v>
      </c>
      <c r="D14" s="21" t="s">
        <v>577</v>
      </c>
      <c r="E14" s="75" t="s">
        <v>3906</v>
      </c>
      <c r="F14" s="22">
        <v>1</v>
      </c>
      <c r="G14" s="266">
        <v>750</v>
      </c>
      <c r="H14" s="266">
        <v>750</v>
      </c>
      <c r="I14" s="167"/>
      <c r="J14" s="31" t="s">
        <v>3907</v>
      </c>
      <c r="K14" s="30" t="s">
        <v>5337</v>
      </c>
      <c r="L14" s="22"/>
      <c r="M14" s="25">
        <v>44013</v>
      </c>
      <c r="N14" s="21"/>
      <c r="O14" s="22"/>
      <c r="P14" s="25">
        <v>44019</v>
      </c>
      <c r="Q14" s="26">
        <v>44019</v>
      </c>
    </row>
    <row r="15" spans="2:17" s="9" customFormat="1" ht="19.7" customHeight="1">
      <c r="B15" s="21"/>
      <c r="C15" s="21"/>
      <c r="D15" s="21"/>
      <c r="E15" s="75"/>
      <c r="F15" s="22"/>
      <c r="G15" s="266">
        <v>0</v>
      </c>
      <c r="H15" s="266">
        <f>F15*G15</f>
        <v>0</v>
      </c>
      <c r="I15" s="167"/>
      <c r="J15" s="31"/>
      <c r="K15" s="22"/>
      <c r="L15" s="22"/>
      <c r="M15" s="25"/>
      <c r="N15" s="21"/>
      <c r="O15" s="22"/>
      <c r="P15" s="25"/>
      <c r="Q15" s="26"/>
    </row>
    <row r="16" spans="2:17" s="9" customFormat="1" ht="19.7" customHeight="1">
      <c r="B16" s="21"/>
      <c r="C16" s="21"/>
      <c r="D16" s="21"/>
      <c r="E16" s="75"/>
      <c r="F16" s="22"/>
      <c r="G16" s="266">
        <v>0</v>
      </c>
      <c r="H16" s="266">
        <f>F16*G16</f>
        <v>0</v>
      </c>
      <c r="I16" s="167"/>
      <c r="J16" s="31"/>
      <c r="K16" s="22"/>
      <c r="L16" s="22"/>
      <c r="M16" s="25"/>
      <c r="N16" s="21"/>
      <c r="O16" s="22"/>
      <c r="P16" s="25"/>
      <c r="Q16" s="26"/>
    </row>
    <row r="17" spans="2:17" s="9" customFormat="1" ht="19.7" customHeight="1">
      <c r="B17" s="21"/>
      <c r="C17" s="21"/>
      <c r="D17" s="21"/>
      <c r="E17" s="75"/>
      <c r="F17" s="22"/>
      <c r="G17" s="266">
        <v>0</v>
      </c>
      <c r="H17" s="266">
        <f>F17*G17</f>
        <v>0</v>
      </c>
      <c r="I17" s="167"/>
      <c r="J17" s="31"/>
      <c r="K17" s="22"/>
      <c r="L17" s="22"/>
      <c r="M17" s="25"/>
      <c r="N17" s="21"/>
      <c r="O17" s="22"/>
      <c r="P17" s="25"/>
      <c r="Q17" s="26"/>
    </row>
    <row r="18" spans="2:17" s="9" customFormat="1" ht="19.7" customHeight="1">
      <c r="B18" s="21"/>
      <c r="C18" s="21"/>
      <c r="D18" s="21"/>
      <c r="E18" s="75"/>
      <c r="F18" s="22"/>
      <c r="G18" s="266">
        <v>0</v>
      </c>
      <c r="H18" s="266">
        <f>F18*G18</f>
        <v>0</v>
      </c>
      <c r="I18" s="167"/>
      <c r="J18" s="31"/>
      <c r="K18" s="22"/>
      <c r="L18" s="22"/>
      <c r="M18" s="25"/>
      <c r="N18" s="21"/>
      <c r="O18" s="22"/>
      <c r="P18" s="25"/>
      <c r="Q18" s="26"/>
    </row>
    <row r="19" spans="2:17" s="9" customFormat="1" ht="19.7" customHeight="1">
      <c r="B19" s="21"/>
      <c r="C19" s="21"/>
      <c r="D19" s="21"/>
      <c r="E19" s="75"/>
      <c r="F19" s="22"/>
      <c r="G19" s="266">
        <v>0</v>
      </c>
      <c r="H19" s="266">
        <f>F19*G19</f>
        <v>0</v>
      </c>
      <c r="I19" s="167"/>
      <c r="J19" s="31"/>
      <c r="K19" s="22"/>
      <c r="L19" s="22"/>
      <c r="M19" s="25"/>
      <c r="N19" s="21"/>
      <c r="O19" s="22"/>
      <c r="P19" s="25"/>
      <c r="Q19" s="26"/>
    </row>
    <row r="20" spans="2:17">
      <c r="G20" s="3"/>
      <c r="H20" s="3"/>
    </row>
  </sheetData>
  <autoFilter ref="B8:O19" xr:uid="{A8999B93-DEAA-434D-931F-7CEAFD31814F}"/>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85D0-0958-44E3-B94C-415B4A60362F}">
  <dimension ref="B2:Q18"/>
  <sheetViews>
    <sheetView zoomScale="85" zoomScaleNormal="85" workbookViewId="0">
      <pane xSplit="10" ySplit="8" topLeftCell="K9" activePane="bottomRight" state="frozen"/>
      <selection pane="topRight" activeCell="K1" sqref="K1"/>
      <selection pane="bottomLeft" activeCell="A9" sqref="A9"/>
      <selection pane="bottomRight" activeCell="C16" sqref="C16"/>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5338</v>
      </c>
      <c r="G2" s="4" t="s">
        <v>2</v>
      </c>
      <c r="H2" s="5"/>
      <c r="I2" s="6"/>
      <c r="J2" s="7">
        <f>SUM(H:H)</f>
        <v>4122</v>
      </c>
    </row>
    <row r="3" spans="2:17" ht="20.100000000000001" customHeight="1">
      <c r="B3" s="1" t="s">
        <v>3</v>
      </c>
      <c r="C3" s="1"/>
      <c r="D3" s="1"/>
      <c r="E3" s="98" t="s">
        <v>5339</v>
      </c>
    </row>
    <row r="4" spans="2:17" ht="20.100000000000001" customHeight="1">
      <c r="B4" s="1" t="s">
        <v>5</v>
      </c>
      <c r="C4" s="1"/>
      <c r="D4" s="1"/>
      <c r="E4" s="98">
        <v>179241</v>
      </c>
    </row>
    <row r="5" spans="2:17" ht="20.100000000000001" customHeight="1">
      <c r="B5" s="1" t="s">
        <v>6</v>
      </c>
      <c r="C5" s="1"/>
      <c r="D5" s="1"/>
      <c r="E5" s="102">
        <v>44034</v>
      </c>
    </row>
    <row r="6" spans="2:17" ht="20.100000000000001" customHeight="1">
      <c r="B6" s="1" t="s">
        <v>7</v>
      </c>
      <c r="C6" s="1"/>
      <c r="D6" s="1"/>
      <c r="E6" s="102">
        <v>44042</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c r="H9" s="38"/>
      <c r="I9" s="167"/>
      <c r="J9" s="30"/>
      <c r="K9" s="30"/>
      <c r="L9" s="22"/>
      <c r="M9" s="25"/>
      <c r="N9" s="21"/>
      <c r="O9" s="22"/>
      <c r="P9" s="25"/>
      <c r="Q9" s="26"/>
    </row>
    <row r="10" spans="2:17" s="9" customFormat="1" ht="19.7" customHeight="1">
      <c r="B10" s="21">
        <v>1</v>
      </c>
      <c r="C10" s="21" t="s">
        <v>531</v>
      </c>
      <c r="D10" s="21" t="s">
        <v>531</v>
      </c>
      <c r="E10" s="75" t="s">
        <v>5340</v>
      </c>
      <c r="F10" s="22">
        <v>1</v>
      </c>
      <c r="G10" s="266">
        <v>1740</v>
      </c>
      <c r="H10" s="38">
        <f t="shared" ref="H10:H18" si="0">F10*G10</f>
        <v>1740</v>
      </c>
      <c r="I10" s="167"/>
      <c r="J10" s="31" t="s">
        <v>5341</v>
      </c>
      <c r="K10" s="30" t="s">
        <v>5342</v>
      </c>
      <c r="L10" s="22"/>
      <c r="M10" s="25">
        <v>44027</v>
      </c>
      <c r="N10" s="21"/>
      <c r="O10" s="22"/>
      <c r="P10" s="25">
        <v>44032</v>
      </c>
      <c r="Q10" s="26">
        <v>44032</v>
      </c>
    </row>
    <row r="11" spans="2:17" s="9" customFormat="1" ht="19.7" customHeight="1">
      <c r="B11" s="21">
        <v>1</v>
      </c>
      <c r="C11" s="21" t="s">
        <v>531</v>
      </c>
      <c r="D11" s="21" t="s">
        <v>531</v>
      </c>
      <c r="E11" s="75" t="s">
        <v>5343</v>
      </c>
      <c r="F11" s="22">
        <v>1</v>
      </c>
      <c r="G11" s="266">
        <v>1380</v>
      </c>
      <c r="H11" s="38">
        <f t="shared" si="0"/>
        <v>1380</v>
      </c>
      <c r="I11" s="167"/>
      <c r="J11" s="31" t="s">
        <v>5344</v>
      </c>
      <c r="K11" s="30" t="s">
        <v>5342</v>
      </c>
      <c r="L11" s="22"/>
      <c r="M11" s="25">
        <v>44027</v>
      </c>
      <c r="N11" s="21"/>
      <c r="O11" s="22"/>
      <c r="P11" s="25">
        <v>44032</v>
      </c>
      <c r="Q11" s="26">
        <v>44032</v>
      </c>
    </row>
    <row r="12" spans="2:17" s="9" customFormat="1" ht="19.7" customHeight="1">
      <c r="B12" s="21">
        <v>1</v>
      </c>
      <c r="C12" s="21" t="s">
        <v>531</v>
      </c>
      <c r="D12" s="21" t="s">
        <v>531</v>
      </c>
      <c r="E12" s="75" t="s">
        <v>1374</v>
      </c>
      <c r="F12" s="22">
        <v>1</v>
      </c>
      <c r="G12" s="266">
        <v>750</v>
      </c>
      <c r="H12" s="38">
        <f t="shared" si="0"/>
        <v>750</v>
      </c>
      <c r="I12" s="167"/>
      <c r="J12" s="31" t="s">
        <v>5345</v>
      </c>
      <c r="K12" s="30" t="s">
        <v>5342</v>
      </c>
      <c r="L12" s="22"/>
      <c r="M12" s="25">
        <v>44027</v>
      </c>
      <c r="N12" s="21"/>
      <c r="O12" s="22"/>
      <c r="P12" s="25">
        <v>44032</v>
      </c>
      <c r="Q12" s="26">
        <v>44032</v>
      </c>
    </row>
    <row r="13" spans="2:17" s="9" customFormat="1" ht="19.7" customHeight="1">
      <c r="B13" s="21">
        <v>1</v>
      </c>
      <c r="C13" s="21" t="s">
        <v>1458</v>
      </c>
      <c r="D13" s="21" t="s">
        <v>531</v>
      </c>
      <c r="E13" s="75" t="s">
        <v>5346</v>
      </c>
      <c r="F13" s="22">
        <v>4</v>
      </c>
      <c r="G13" s="266">
        <v>58</v>
      </c>
      <c r="H13" s="38">
        <f t="shared" si="0"/>
        <v>232</v>
      </c>
      <c r="I13" s="167"/>
      <c r="J13" s="31" t="s">
        <v>5347</v>
      </c>
      <c r="K13" s="30" t="s">
        <v>5342</v>
      </c>
      <c r="L13" s="22"/>
      <c r="M13" s="25">
        <v>44027</v>
      </c>
      <c r="N13" s="21"/>
      <c r="O13" s="22"/>
      <c r="P13" s="25">
        <v>44032</v>
      </c>
      <c r="Q13" s="26">
        <v>44032</v>
      </c>
    </row>
    <row r="14" spans="2:17" s="9" customFormat="1" ht="19.7" customHeight="1">
      <c r="B14" s="21">
        <v>1</v>
      </c>
      <c r="C14" s="21" t="s">
        <v>5348</v>
      </c>
      <c r="D14" s="21" t="s">
        <v>531</v>
      </c>
      <c r="E14" s="75" t="s">
        <v>5349</v>
      </c>
      <c r="F14" s="22">
        <v>1</v>
      </c>
      <c r="G14" s="266">
        <v>20</v>
      </c>
      <c r="H14" s="38">
        <f t="shared" si="0"/>
        <v>20</v>
      </c>
      <c r="I14" s="167"/>
      <c r="J14" s="31" t="s">
        <v>5350</v>
      </c>
      <c r="K14" s="30" t="s">
        <v>5342</v>
      </c>
      <c r="L14" s="22"/>
      <c r="M14" s="25">
        <v>44027</v>
      </c>
      <c r="N14" s="21"/>
      <c r="O14" s="22"/>
      <c r="P14" s="25">
        <v>44032</v>
      </c>
      <c r="Q14" s="26">
        <v>44032</v>
      </c>
    </row>
    <row r="15" spans="2:17" s="9" customFormat="1" ht="19.7" customHeight="1">
      <c r="B15" s="21"/>
      <c r="C15" s="21"/>
      <c r="D15" s="21"/>
      <c r="E15" s="75"/>
      <c r="F15" s="22"/>
      <c r="G15" s="266"/>
      <c r="H15" s="38">
        <f t="shared" si="0"/>
        <v>0</v>
      </c>
      <c r="I15" s="167"/>
      <c r="J15" s="31"/>
      <c r="K15" s="22"/>
      <c r="L15" s="22"/>
      <c r="M15" s="25"/>
      <c r="N15" s="21"/>
      <c r="O15" s="22"/>
      <c r="P15" s="25"/>
      <c r="Q15" s="26"/>
    </row>
    <row r="16" spans="2:17" s="9" customFormat="1" ht="19.7" customHeight="1">
      <c r="B16" s="21"/>
      <c r="C16" s="21"/>
      <c r="D16" s="21"/>
      <c r="E16" s="75"/>
      <c r="F16" s="22"/>
      <c r="G16" s="266"/>
      <c r="H16" s="38">
        <f t="shared" si="0"/>
        <v>0</v>
      </c>
      <c r="I16" s="167"/>
      <c r="J16" s="31"/>
      <c r="K16" s="22"/>
      <c r="L16" s="22"/>
      <c r="M16" s="25"/>
      <c r="N16" s="21"/>
      <c r="O16" s="22"/>
      <c r="P16" s="25"/>
      <c r="Q16" s="26"/>
    </row>
    <row r="17" spans="2:17" s="9" customFormat="1" ht="19.7" customHeight="1">
      <c r="B17" s="21"/>
      <c r="C17" s="21"/>
      <c r="D17" s="21"/>
      <c r="E17" s="75"/>
      <c r="F17" s="22"/>
      <c r="G17" s="266"/>
      <c r="H17" s="38">
        <f t="shared" si="0"/>
        <v>0</v>
      </c>
      <c r="I17" s="167"/>
      <c r="J17" s="31"/>
      <c r="K17" s="22"/>
      <c r="L17" s="22"/>
      <c r="M17" s="25"/>
      <c r="N17" s="21"/>
      <c r="O17" s="22"/>
      <c r="P17" s="25"/>
      <c r="Q17" s="26"/>
    </row>
    <row r="18" spans="2:17" s="9" customFormat="1" ht="19.7" customHeight="1">
      <c r="B18" s="21"/>
      <c r="C18" s="21"/>
      <c r="D18" s="21"/>
      <c r="E18" s="75"/>
      <c r="F18" s="22"/>
      <c r="G18" s="266"/>
      <c r="H18" s="38">
        <f t="shared" si="0"/>
        <v>0</v>
      </c>
      <c r="I18" s="167"/>
      <c r="J18" s="31"/>
      <c r="K18" s="22"/>
      <c r="L18" s="22"/>
      <c r="M18" s="25"/>
      <c r="N18" s="21"/>
      <c r="O18" s="22"/>
      <c r="P18" s="25"/>
      <c r="Q18" s="26"/>
    </row>
  </sheetData>
  <autoFilter ref="B8:O18" xr:uid="{471CFC8C-39DF-4609-A3AB-60E58D0C737B}"/>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88170-5497-4ADE-92C5-36068D18B07C}">
  <dimension ref="B2:Q127"/>
  <sheetViews>
    <sheetView zoomScale="80" zoomScaleNormal="80" workbookViewId="0">
      <pane xSplit="10" ySplit="8" topLeftCell="L9" activePane="bottomRight" state="frozen"/>
      <selection pane="topRight" activeCell="K1" sqref="K1"/>
      <selection pane="bottomLeft" activeCell="A9" sqref="A9"/>
      <selection pane="bottomRight" activeCell="O14" sqref="O14"/>
    </sheetView>
  </sheetViews>
  <sheetFormatPr defaultColWidth="8.875" defaultRowHeight="18.75"/>
  <cols>
    <col min="1" max="1" width="2.625" style="8" customWidth="1"/>
    <col min="2" max="2" width="5.75" style="9" customWidth="1"/>
    <col min="3" max="4" width="15.75" style="8" customWidth="1"/>
    <col min="5" max="5" width="67.25" style="8" customWidth="1"/>
    <col min="6" max="6" width="6.25" style="9" customWidth="1"/>
    <col min="7" max="8" width="9.875" style="9" bestFit="1" customWidth="1"/>
    <col min="9" max="9" width="5.75" style="3" customWidth="1"/>
    <col min="10" max="10" width="60.25" style="8" customWidth="1"/>
    <col min="11" max="11" width="54" style="8" customWidth="1"/>
    <col min="12" max="12" width="17.875" style="9" customWidth="1"/>
    <col min="13" max="13" width="13.75" style="10" customWidth="1"/>
    <col min="14" max="14" width="6.375" style="8" customWidth="1"/>
    <col min="15" max="15" width="13.25" style="3" customWidth="1"/>
    <col min="16" max="16" width="18.25" style="11" customWidth="1"/>
    <col min="17" max="17" width="15.625" style="194" customWidth="1"/>
    <col min="18" max="256" width="8.875" style="8"/>
    <col min="257" max="257" width="2.625" style="8" customWidth="1"/>
    <col min="258" max="258" width="5.75" style="8" customWidth="1"/>
    <col min="259" max="260" width="15.75" style="8" customWidth="1"/>
    <col min="261" max="261" width="67.25" style="8" customWidth="1"/>
    <col min="262" max="262" width="6.25" style="8" customWidth="1"/>
    <col min="263" max="264" width="9.875" style="8" bestFit="1" customWidth="1"/>
    <col min="265" max="265" width="5.75" style="8" customWidth="1"/>
    <col min="266" max="266" width="60.25" style="8" customWidth="1"/>
    <col min="267" max="267" width="54" style="8" customWidth="1"/>
    <col min="268" max="268" width="17.875" style="8" customWidth="1"/>
    <col min="269" max="269" width="13.75" style="8" customWidth="1"/>
    <col min="270" max="270" width="6.375" style="8" customWidth="1"/>
    <col min="271" max="271" width="13.25" style="8" customWidth="1"/>
    <col min="272" max="272" width="18.25" style="8" customWidth="1"/>
    <col min="273" max="273" width="15.625" style="8" customWidth="1"/>
    <col min="274" max="512" width="8.875" style="8"/>
    <col min="513" max="513" width="2.625" style="8" customWidth="1"/>
    <col min="514" max="514" width="5.75" style="8" customWidth="1"/>
    <col min="515" max="516" width="15.75" style="8" customWidth="1"/>
    <col min="517" max="517" width="67.25" style="8" customWidth="1"/>
    <col min="518" max="518" width="6.25" style="8" customWidth="1"/>
    <col min="519" max="520" width="9.875" style="8" bestFit="1" customWidth="1"/>
    <col min="521" max="521" width="5.75" style="8" customWidth="1"/>
    <col min="522" max="522" width="60.25" style="8" customWidth="1"/>
    <col min="523" max="523" width="54" style="8" customWidth="1"/>
    <col min="524" max="524" width="17.875" style="8" customWidth="1"/>
    <col min="525" max="525" width="13.75" style="8" customWidth="1"/>
    <col min="526" max="526" width="6.375" style="8" customWidth="1"/>
    <col min="527" max="527" width="13.25" style="8" customWidth="1"/>
    <col min="528" max="528" width="18.25" style="8" customWidth="1"/>
    <col min="529" max="529" width="15.625" style="8" customWidth="1"/>
    <col min="530" max="768" width="8.875" style="8"/>
    <col min="769" max="769" width="2.625" style="8" customWidth="1"/>
    <col min="770" max="770" width="5.75" style="8" customWidth="1"/>
    <col min="771" max="772" width="15.75" style="8" customWidth="1"/>
    <col min="773" max="773" width="67.25" style="8" customWidth="1"/>
    <col min="774" max="774" width="6.25" style="8" customWidth="1"/>
    <col min="775" max="776" width="9.875" style="8" bestFit="1" customWidth="1"/>
    <col min="777" max="777" width="5.75" style="8" customWidth="1"/>
    <col min="778" max="778" width="60.25" style="8" customWidth="1"/>
    <col min="779" max="779" width="54" style="8" customWidth="1"/>
    <col min="780" max="780" width="17.875" style="8" customWidth="1"/>
    <col min="781" max="781" width="13.75" style="8" customWidth="1"/>
    <col min="782" max="782" width="6.375" style="8" customWidth="1"/>
    <col min="783" max="783" width="13.25" style="8" customWidth="1"/>
    <col min="784" max="784" width="18.25" style="8" customWidth="1"/>
    <col min="785" max="785" width="15.625" style="8" customWidth="1"/>
    <col min="786" max="1024" width="8.875" style="8"/>
    <col min="1025" max="1025" width="2.625" style="8" customWidth="1"/>
    <col min="1026" max="1026" width="5.75" style="8" customWidth="1"/>
    <col min="1027" max="1028" width="15.75" style="8" customWidth="1"/>
    <col min="1029" max="1029" width="67.25" style="8" customWidth="1"/>
    <col min="1030" max="1030" width="6.25" style="8" customWidth="1"/>
    <col min="1031" max="1032" width="9.875" style="8" bestFit="1" customWidth="1"/>
    <col min="1033" max="1033" width="5.75" style="8" customWidth="1"/>
    <col min="1034" max="1034" width="60.25" style="8" customWidth="1"/>
    <col min="1035" max="1035" width="54" style="8" customWidth="1"/>
    <col min="1036" max="1036" width="17.875" style="8" customWidth="1"/>
    <col min="1037" max="1037" width="13.75" style="8" customWidth="1"/>
    <col min="1038" max="1038" width="6.375" style="8" customWidth="1"/>
    <col min="1039" max="1039" width="13.25" style="8" customWidth="1"/>
    <col min="1040" max="1040" width="18.25" style="8" customWidth="1"/>
    <col min="1041" max="1041" width="15.625" style="8" customWidth="1"/>
    <col min="1042" max="1280" width="8.875" style="8"/>
    <col min="1281" max="1281" width="2.625" style="8" customWidth="1"/>
    <col min="1282" max="1282" width="5.75" style="8" customWidth="1"/>
    <col min="1283" max="1284" width="15.75" style="8" customWidth="1"/>
    <col min="1285" max="1285" width="67.25" style="8" customWidth="1"/>
    <col min="1286" max="1286" width="6.25" style="8" customWidth="1"/>
    <col min="1287" max="1288" width="9.875" style="8" bestFit="1" customWidth="1"/>
    <col min="1289" max="1289" width="5.75" style="8" customWidth="1"/>
    <col min="1290" max="1290" width="60.25" style="8" customWidth="1"/>
    <col min="1291" max="1291" width="54" style="8" customWidth="1"/>
    <col min="1292" max="1292" width="17.875" style="8" customWidth="1"/>
    <col min="1293" max="1293" width="13.75" style="8" customWidth="1"/>
    <col min="1294" max="1294" width="6.375" style="8" customWidth="1"/>
    <col min="1295" max="1295" width="13.25" style="8" customWidth="1"/>
    <col min="1296" max="1296" width="18.25" style="8" customWidth="1"/>
    <col min="1297" max="1297" width="15.625" style="8" customWidth="1"/>
    <col min="1298" max="1536" width="8.875" style="8"/>
    <col min="1537" max="1537" width="2.625" style="8" customWidth="1"/>
    <col min="1538" max="1538" width="5.75" style="8" customWidth="1"/>
    <col min="1539" max="1540" width="15.75" style="8" customWidth="1"/>
    <col min="1541" max="1541" width="67.25" style="8" customWidth="1"/>
    <col min="1542" max="1542" width="6.25" style="8" customWidth="1"/>
    <col min="1543" max="1544" width="9.875" style="8" bestFit="1" customWidth="1"/>
    <col min="1545" max="1545" width="5.75" style="8" customWidth="1"/>
    <col min="1546" max="1546" width="60.25" style="8" customWidth="1"/>
    <col min="1547" max="1547" width="54" style="8" customWidth="1"/>
    <col min="1548" max="1548" width="17.875" style="8" customWidth="1"/>
    <col min="1549" max="1549" width="13.75" style="8" customWidth="1"/>
    <col min="1550" max="1550" width="6.375" style="8" customWidth="1"/>
    <col min="1551" max="1551" width="13.25" style="8" customWidth="1"/>
    <col min="1552" max="1552" width="18.25" style="8" customWidth="1"/>
    <col min="1553" max="1553" width="15.625" style="8" customWidth="1"/>
    <col min="1554" max="1792" width="8.875" style="8"/>
    <col min="1793" max="1793" width="2.625" style="8" customWidth="1"/>
    <col min="1794" max="1794" width="5.75" style="8" customWidth="1"/>
    <col min="1795" max="1796" width="15.75" style="8" customWidth="1"/>
    <col min="1797" max="1797" width="67.25" style="8" customWidth="1"/>
    <col min="1798" max="1798" width="6.25" style="8" customWidth="1"/>
    <col min="1799" max="1800" width="9.875" style="8" bestFit="1" customWidth="1"/>
    <col min="1801" max="1801" width="5.75" style="8" customWidth="1"/>
    <col min="1802" max="1802" width="60.25" style="8" customWidth="1"/>
    <col min="1803" max="1803" width="54" style="8" customWidth="1"/>
    <col min="1804" max="1804" width="17.875" style="8" customWidth="1"/>
    <col min="1805" max="1805" width="13.75" style="8" customWidth="1"/>
    <col min="1806" max="1806" width="6.375" style="8" customWidth="1"/>
    <col min="1807" max="1807" width="13.25" style="8" customWidth="1"/>
    <col min="1808" max="1808" width="18.25" style="8" customWidth="1"/>
    <col min="1809" max="1809" width="15.625" style="8" customWidth="1"/>
    <col min="1810" max="2048" width="8.875" style="8"/>
    <col min="2049" max="2049" width="2.625" style="8" customWidth="1"/>
    <col min="2050" max="2050" width="5.75" style="8" customWidth="1"/>
    <col min="2051" max="2052" width="15.75" style="8" customWidth="1"/>
    <col min="2053" max="2053" width="67.25" style="8" customWidth="1"/>
    <col min="2054" max="2054" width="6.25" style="8" customWidth="1"/>
    <col min="2055" max="2056" width="9.875" style="8" bestFit="1" customWidth="1"/>
    <col min="2057" max="2057" width="5.75" style="8" customWidth="1"/>
    <col min="2058" max="2058" width="60.25" style="8" customWidth="1"/>
    <col min="2059" max="2059" width="54" style="8" customWidth="1"/>
    <col min="2060" max="2060" width="17.875" style="8" customWidth="1"/>
    <col min="2061" max="2061" width="13.75" style="8" customWidth="1"/>
    <col min="2062" max="2062" width="6.375" style="8" customWidth="1"/>
    <col min="2063" max="2063" width="13.25" style="8" customWidth="1"/>
    <col min="2064" max="2064" width="18.25" style="8" customWidth="1"/>
    <col min="2065" max="2065" width="15.625" style="8" customWidth="1"/>
    <col min="2066" max="2304" width="8.875" style="8"/>
    <col min="2305" max="2305" width="2.625" style="8" customWidth="1"/>
    <col min="2306" max="2306" width="5.75" style="8" customWidth="1"/>
    <col min="2307" max="2308" width="15.75" style="8" customWidth="1"/>
    <col min="2309" max="2309" width="67.25" style="8" customWidth="1"/>
    <col min="2310" max="2310" width="6.25" style="8" customWidth="1"/>
    <col min="2311" max="2312" width="9.875" style="8" bestFit="1" customWidth="1"/>
    <col min="2313" max="2313" width="5.75" style="8" customWidth="1"/>
    <col min="2314" max="2314" width="60.25" style="8" customWidth="1"/>
    <col min="2315" max="2315" width="54" style="8" customWidth="1"/>
    <col min="2316" max="2316" width="17.875" style="8" customWidth="1"/>
    <col min="2317" max="2317" width="13.75" style="8" customWidth="1"/>
    <col min="2318" max="2318" width="6.375" style="8" customWidth="1"/>
    <col min="2319" max="2319" width="13.25" style="8" customWidth="1"/>
    <col min="2320" max="2320" width="18.25" style="8" customWidth="1"/>
    <col min="2321" max="2321" width="15.625" style="8" customWidth="1"/>
    <col min="2322" max="2560" width="8.875" style="8"/>
    <col min="2561" max="2561" width="2.625" style="8" customWidth="1"/>
    <col min="2562" max="2562" width="5.75" style="8" customWidth="1"/>
    <col min="2563" max="2564" width="15.75" style="8" customWidth="1"/>
    <col min="2565" max="2565" width="67.25" style="8" customWidth="1"/>
    <col min="2566" max="2566" width="6.25" style="8" customWidth="1"/>
    <col min="2567" max="2568" width="9.875" style="8" bestFit="1" customWidth="1"/>
    <col min="2569" max="2569" width="5.75" style="8" customWidth="1"/>
    <col min="2570" max="2570" width="60.25" style="8" customWidth="1"/>
    <col min="2571" max="2571" width="54" style="8" customWidth="1"/>
    <col min="2572" max="2572" width="17.875" style="8" customWidth="1"/>
    <col min="2573" max="2573" width="13.75" style="8" customWidth="1"/>
    <col min="2574" max="2574" width="6.375" style="8" customWidth="1"/>
    <col min="2575" max="2575" width="13.25" style="8" customWidth="1"/>
    <col min="2576" max="2576" width="18.25" style="8" customWidth="1"/>
    <col min="2577" max="2577" width="15.625" style="8" customWidth="1"/>
    <col min="2578" max="2816" width="8.875" style="8"/>
    <col min="2817" max="2817" width="2.625" style="8" customWidth="1"/>
    <col min="2818" max="2818" width="5.75" style="8" customWidth="1"/>
    <col min="2819" max="2820" width="15.75" style="8" customWidth="1"/>
    <col min="2821" max="2821" width="67.25" style="8" customWidth="1"/>
    <col min="2822" max="2822" width="6.25" style="8" customWidth="1"/>
    <col min="2823" max="2824" width="9.875" style="8" bestFit="1" customWidth="1"/>
    <col min="2825" max="2825" width="5.75" style="8" customWidth="1"/>
    <col min="2826" max="2826" width="60.25" style="8" customWidth="1"/>
    <col min="2827" max="2827" width="54" style="8" customWidth="1"/>
    <col min="2828" max="2828" width="17.875" style="8" customWidth="1"/>
    <col min="2829" max="2829" width="13.75" style="8" customWidth="1"/>
    <col min="2830" max="2830" width="6.375" style="8" customWidth="1"/>
    <col min="2831" max="2831" width="13.25" style="8" customWidth="1"/>
    <col min="2832" max="2832" width="18.25" style="8" customWidth="1"/>
    <col min="2833" max="2833" width="15.625" style="8" customWidth="1"/>
    <col min="2834" max="3072" width="8.875" style="8"/>
    <col min="3073" max="3073" width="2.625" style="8" customWidth="1"/>
    <col min="3074" max="3074" width="5.75" style="8" customWidth="1"/>
    <col min="3075" max="3076" width="15.75" style="8" customWidth="1"/>
    <col min="3077" max="3077" width="67.25" style="8" customWidth="1"/>
    <col min="3078" max="3078" width="6.25" style="8" customWidth="1"/>
    <col min="3079" max="3080" width="9.875" style="8" bestFit="1" customWidth="1"/>
    <col min="3081" max="3081" width="5.75" style="8" customWidth="1"/>
    <col min="3082" max="3082" width="60.25" style="8" customWidth="1"/>
    <col min="3083" max="3083" width="54" style="8" customWidth="1"/>
    <col min="3084" max="3084" width="17.875" style="8" customWidth="1"/>
    <col min="3085" max="3085" width="13.75" style="8" customWidth="1"/>
    <col min="3086" max="3086" width="6.375" style="8" customWidth="1"/>
    <col min="3087" max="3087" width="13.25" style="8" customWidth="1"/>
    <col min="3088" max="3088" width="18.25" style="8" customWidth="1"/>
    <col min="3089" max="3089" width="15.625" style="8" customWidth="1"/>
    <col min="3090" max="3328" width="8.875" style="8"/>
    <col min="3329" max="3329" width="2.625" style="8" customWidth="1"/>
    <col min="3330" max="3330" width="5.75" style="8" customWidth="1"/>
    <col min="3331" max="3332" width="15.75" style="8" customWidth="1"/>
    <col min="3333" max="3333" width="67.25" style="8" customWidth="1"/>
    <col min="3334" max="3334" width="6.25" style="8" customWidth="1"/>
    <col min="3335" max="3336" width="9.875" style="8" bestFit="1" customWidth="1"/>
    <col min="3337" max="3337" width="5.75" style="8" customWidth="1"/>
    <col min="3338" max="3338" width="60.25" style="8" customWidth="1"/>
    <col min="3339" max="3339" width="54" style="8" customWidth="1"/>
    <col min="3340" max="3340" width="17.875" style="8" customWidth="1"/>
    <col min="3341" max="3341" width="13.75" style="8" customWidth="1"/>
    <col min="3342" max="3342" width="6.375" style="8" customWidth="1"/>
    <col min="3343" max="3343" width="13.25" style="8" customWidth="1"/>
    <col min="3344" max="3344" width="18.25" style="8" customWidth="1"/>
    <col min="3345" max="3345" width="15.625" style="8" customWidth="1"/>
    <col min="3346" max="3584" width="8.875" style="8"/>
    <col min="3585" max="3585" width="2.625" style="8" customWidth="1"/>
    <col min="3586" max="3586" width="5.75" style="8" customWidth="1"/>
    <col min="3587" max="3588" width="15.75" style="8" customWidth="1"/>
    <col min="3589" max="3589" width="67.25" style="8" customWidth="1"/>
    <col min="3590" max="3590" width="6.25" style="8" customWidth="1"/>
    <col min="3591" max="3592" width="9.875" style="8" bestFit="1" customWidth="1"/>
    <col min="3593" max="3593" width="5.75" style="8" customWidth="1"/>
    <col min="3594" max="3594" width="60.25" style="8" customWidth="1"/>
    <col min="3595" max="3595" width="54" style="8" customWidth="1"/>
    <col min="3596" max="3596" width="17.875" style="8" customWidth="1"/>
    <col min="3597" max="3597" width="13.75" style="8" customWidth="1"/>
    <col min="3598" max="3598" width="6.375" style="8" customWidth="1"/>
    <col min="3599" max="3599" width="13.25" style="8" customWidth="1"/>
    <col min="3600" max="3600" width="18.25" style="8" customWidth="1"/>
    <col min="3601" max="3601" width="15.625" style="8" customWidth="1"/>
    <col min="3602" max="3840" width="8.875" style="8"/>
    <col min="3841" max="3841" width="2.625" style="8" customWidth="1"/>
    <col min="3842" max="3842" width="5.75" style="8" customWidth="1"/>
    <col min="3843" max="3844" width="15.75" style="8" customWidth="1"/>
    <col min="3845" max="3845" width="67.25" style="8" customWidth="1"/>
    <col min="3846" max="3846" width="6.25" style="8" customWidth="1"/>
    <col min="3847" max="3848" width="9.875" style="8" bestFit="1" customWidth="1"/>
    <col min="3849" max="3849" width="5.75" style="8" customWidth="1"/>
    <col min="3850" max="3850" width="60.25" style="8" customWidth="1"/>
    <col min="3851" max="3851" width="54" style="8" customWidth="1"/>
    <col min="3852" max="3852" width="17.875" style="8" customWidth="1"/>
    <col min="3853" max="3853" width="13.75" style="8" customWidth="1"/>
    <col min="3854" max="3854" width="6.375" style="8" customWidth="1"/>
    <col min="3855" max="3855" width="13.25" style="8" customWidth="1"/>
    <col min="3856" max="3856" width="18.25" style="8" customWidth="1"/>
    <col min="3857" max="3857" width="15.625" style="8" customWidth="1"/>
    <col min="3858" max="4096" width="8.875" style="8"/>
    <col min="4097" max="4097" width="2.625" style="8" customWidth="1"/>
    <col min="4098" max="4098" width="5.75" style="8" customWidth="1"/>
    <col min="4099" max="4100" width="15.75" style="8" customWidth="1"/>
    <col min="4101" max="4101" width="67.25" style="8" customWidth="1"/>
    <col min="4102" max="4102" width="6.25" style="8" customWidth="1"/>
    <col min="4103" max="4104" width="9.875" style="8" bestFit="1" customWidth="1"/>
    <col min="4105" max="4105" width="5.75" style="8" customWidth="1"/>
    <col min="4106" max="4106" width="60.25" style="8" customWidth="1"/>
    <col min="4107" max="4107" width="54" style="8" customWidth="1"/>
    <col min="4108" max="4108" width="17.875" style="8" customWidth="1"/>
    <col min="4109" max="4109" width="13.75" style="8" customWidth="1"/>
    <col min="4110" max="4110" width="6.375" style="8" customWidth="1"/>
    <col min="4111" max="4111" width="13.25" style="8" customWidth="1"/>
    <col min="4112" max="4112" width="18.25" style="8" customWidth="1"/>
    <col min="4113" max="4113" width="15.625" style="8" customWidth="1"/>
    <col min="4114" max="4352" width="8.875" style="8"/>
    <col min="4353" max="4353" width="2.625" style="8" customWidth="1"/>
    <col min="4354" max="4354" width="5.75" style="8" customWidth="1"/>
    <col min="4355" max="4356" width="15.75" style="8" customWidth="1"/>
    <col min="4357" max="4357" width="67.25" style="8" customWidth="1"/>
    <col min="4358" max="4358" width="6.25" style="8" customWidth="1"/>
    <col min="4359" max="4360" width="9.875" style="8" bestFit="1" customWidth="1"/>
    <col min="4361" max="4361" width="5.75" style="8" customWidth="1"/>
    <col min="4362" max="4362" width="60.25" style="8" customWidth="1"/>
    <col min="4363" max="4363" width="54" style="8" customWidth="1"/>
    <col min="4364" max="4364" width="17.875" style="8" customWidth="1"/>
    <col min="4365" max="4365" width="13.75" style="8" customWidth="1"/>
    <col min="4366" max="4366" width="6.375" style="8" customWidth="1"/>
    <col min="4367" max="4367" width="13.25" style="8" customWidth="1"/>
    <col min="4368" max="4368" width="18.25" style="8" customWidth="1"/>
    <col min="4369" max="4369" width="15.625" style="8" customWidth="1"/>
    <col min="4370" max="4608" width="8.875" style="8"/>
    <col min="4609" max="4609" width="2.625" style="8" customWidth="1"/>
    <col min="4610" max="4610" width="5.75" style="8" customWidth="1"/>
    <col min="4611" max="4612" width="15.75" style="8" customWidth="1"/>
    <col min="4613" max="4613" width="67.25" style="8" customWidth="1"/>
    <col min="4614" max="4614" width="6.25" style="8" customWidth="1"/>
    <col min="4615" max="4616" width="9.875" style="8" bestFit="1" customWidth="1"/>
    <col min="4617" max="4617" width="5.75" style="8" customWidth="1"/>
    <col min="4618" max="4618" width="60.25" style="8" customWidth="1"/>
    <col min="4619" max="4619" width="54" style="8" customWidth="1"/>
    <col min="4620" max="4620" width="17.875" style="8" customWidth="1"/>
    <col min="4621" max="4621" width="13.75" style="8" customWidth="1"/>
    <col min="4622" max="4622" width="6.375" style="8" customWidth="1"/>
    <col min="4623" max="4623" width="13.25" style="8" customWidth="1"/>
    <col min="4624" max="4624" width="18.25" style="8" customWidth="1"/>
    <col min="4625" max="4625" width="15.625" style="8" customWidth="1"/>
    <col min="4626" max="4864" width="8.875" style="8"/>
    <col min="4865" max="4865" width="2.625" style="8" customWidth="1"/>
    <col min="4866" max="4866" width="5.75" style="8" customWidth="1"/>
    <col min="4867" max="4868" width="15.75" style="8" customWidth="1"/>
    <col min="4869" max="4869" width="67.25" style="8" customWidth="1"/>
    <col min="4870" max="4870" width="6.25" style="8" customWidth="1"/>
    <col min="4871" max="4872" width="9.875" style="8" bestFit="1" customWidth="1"/>
    <col min="4873" max="4873" width="5.75" style="8" customWidth="1"/>
    <col min="4874" max="4874" width="60.25" style="8" customWidth="1"/>
    <col min="4875" max="4875" width="54" style="8" customWidth="1"/>
    <col min="4876" max="4876" width="17.875" style="8" customWidth="1"/>
    <col min="4877" max="4877" width="13.75" style="8" customWidth="1"/>
    <col min="4878" max="4878" width="6.375" style="8" customWidth="1"/>
    <col min="4879" max="4879" width="13.25" style="8" customWidth="1"/>
    <col min="4880" max="4880" width="18.25" style="8" customWidth="1"/>
    <col min="4881" max="4881" width="15.625" style="8" customWidth="1"/>
    <col min="4882" max="5120" width="8.875" style="8"/>
    <col min="5121" max="5121" width="2.625" style="8" customWidth="1"/>
    <col min="5122" max="5122" width="5.75" style="8" customWidth="1"/>
    <col min="5123" max="5124" width="15.75" style="8" customWidth="1"/>
    <col min="5125" max="5125" width="67.25" style="8" customWidth="1"/>
    <col min="5126" max="5126" width="6.25" style="8" customWidth="1"/>
    <col min="5127" max="5128" width="9.875" style="8" bestFit="1" customWidth="1"/>
    <col min="5129" max="5129" width="5.75" style="8" customWidth="1"/>
    <col min="5130" max="5130" width="60.25" style="8" customWidth="1"/>
    <col min="5131" max="5131" width="54" style="8" customWidth="1"/>
    <col min="5132" max="5132" width="17.875" style="8" customWidth="1"/>
    <col min="5133" max="5133" width="13.75" style="8" customWidth="1"/>
    <col min="5134" max="5134" width="6.375" style="8" customWidth="1"/>
    <col min="5135" max="5135" width="13.25" style="8" customWidth="1"/>
    <col min="5136" max="5136" width="18.25" style="8" customWidth="1"/>
    <col min="5137" max="5137" width="15.625" style="8" customWidth="1"/>
    <col min="5138" max="5376" width="8.875" style="8"/>
    <col min="5377" max="5377" width="2.625" style="8" customWidth="1"/>
    <col min="5378" max="5378" width="5.75" style="8" customWidth="1"/>
    <col min="5379" max="5380" width="15.75" style="8" customWidth="1"/>
    <col min="5381" max="5381" width="67.25" style="8" customWidth="1"/>
    <col min="5382" max="5382" width="6.25" style="8" customWidth="1"/>
    <col min="5383" max="5384" width="9.875" style="8" bestFit="1" customWidth="1"/>
    <col min="5385" max="5385" width="5.75" style="8" customWidth="1"/>
    <col min="5386" max="5386" width="60.25" style="8" customWidth="1"/>
    <col min="5387" max="5387" width="54" style="8" customWidth="1"/>
    <col min="5388" max="5388" width="17.875" style="8" customWidth="1"/>
    <col min="5389" max="5389" width="13.75" style="8" customWidth="1"/>
    <col min="5390" max="5390" width="6.375" style="8" customWidth="1"/>
    <col min="5391" max="5391" width="13.25" style="8" customWidth="1"/>
    <col min="5392" max="5392" width="18.25" style="8" customWidth="1"/>
    <col min="5393" max="5393" width="15.625" style="8" customWidth="1"/>
    <col min="5394" max="5632" width="8.875" style="8"/>
    <col min="5633" max="5633" width="2.625" style="8" customWidth="1"/>
    <col min="5634" max="5634" width="5.75" style="8" customWidth="1"/>
    <col min="5635" max="5636" width="15.75" style="8" customWidth="1"/>
    <col min="5637" max="5637" width="67.25" style="8" customWidth="1"/>
    <col min="5638" max="5638" width="6.25" style="8" customWidth="1"/>
    <col min="5639" max="5640" width="9.875" style="8" bestFit="1" customWidth="1"/>
    <col min="5641" max="5641" width="5.75" style="8" customWidth="1"/>
    <col min="5642" max="5642" width="60.25" style="8" customWidth="1"/>
    <col min="5643" max="5643" width="54" style="8" customWidth="1"/>
    <col min="5644" max="5644" width="17.875" style="8" customWidth="1"/>
    <col min="5645" max="5645" width="13.75" style="8" customWidth="1"/>
    <col min="5646" max="5646" width="6.375" style="8" customWidth="1"/>
    <col min="5647" max="5647" width="13.25" style="8" customWidth="1"/>
    <col min="5648" max="5648" width="18.25" style="8" customWidth="1"/>
    <col min="5649" max="5649" width="15.625" style="8" customWidth="1"/>
    <col min="5650" max="5888" width="8.875" style="8"/>
    <col min="5889" max="5889" width="2.625" style="8" customWidth="1"/>
    <col min="5890" max="5890" width="5.75" style="8" customWidth="1"/>
    <col min="5891" max="5892" width="15.75" style="8" customWidth="1"/>
    <col min="5893" max="5893" width="67.25" style="8" customWidth="1"/>
    <col min="5894" max="5894" width="6.25" style="8" customWidth="1"/>
    <col min="5895" max="5896" width="9.875" style="8" bestFit="1" customWidth="1"/>
    <col min="5897" max="5897" width="5.75" style="8" customWidth="1"/>
    <col min="5898" max="5898" width="60.25" style="8" customWidth="1"/>
    <col min="5899" max="5899" width="54" style="8" customWidth="1"/>
    <col min="5900" max="5900" width="17.875" style="8" customWidth="1"/>
    <col min="5901" max="5901" width="13.75" style="8" customWidth="1"/>
    <col min="5902" max="5902" width="6.375" style="8" customWidth="1"/>
    <col min="5903" max="5903" width="13.25" style="8" customWidth="1"/>
    <col min="5904" max="5904" width="18.25" style="8" customWidth="1"/>
    <col min="5905" max="5905" width="15.625" style="8" customWidth="1"/>
    <col min="5906" max="6144" width="8.875" style="8"/>
    <col min="6145" max="6145" width="2.625" style="8" customWidth="1"/>
    <col min="6146" max="6146" width="5.75" style="8" customWidth="1"/>
    <col min="6147" max="6148" width="15.75" style="8" customWidth="1"/>
    <col min="6149" max="6149" width="67.25" style="8" customWidth="1"/>
    <col min="6150" max="6150" width="6.25" style="8" customWidth="1"/>
    <col min="6151" max="6152" width="9.875" style="8" bestFit="1" customWidth="1"/>
    <col min="6153" max="6153" width="5.75" style="8" customWidth="1"/>
    <col min="6154" max="6154" width="60.25" style="8" customWidth="1"/>
    <col min="6155" max="6155" width="54" style="8" customWidth="1"/>
    <col min="6156" max="6156" width="17.875" style="8" customWidth="1"/>
    <col min="6157" max="6157" width="13.75" style="8" customWidth="1"/>
    <col min="6158" max="6158" width="6.375" style="8" customWidth="1"/>
    <col min="6159" max="6159" width="13.25" style="8" customWidth="1"/>
    <col min="6160" max="6160" width="18.25" style="8" customWidth="1"/>
    <col min="6161" max="6161" width="15.625" style="8" customWidth="1"/>
    <col min="6162" max="6400" width="8.875" style="8"/>
    <col min="6401" max="6401" width="2.625" style="8" customWidth="1"/>
    <col min="6402" max="6402" width="5.75" style="8" customWidth="1"/>
    <col min="6403" max="6404" width="15.75" style="8" customWidth="1"/>
    <col min="6405" max="6405" width="67.25" style="8" customWidth="1"/>
    <col min="6406" max="6406" width="6.25" style="8" customWidth="1"/>
    <col min="6407" max="6408" width="9.875" style="8" bestFit="1" customWidth="1"/>
    <col min="6409" max="6409" width="5.75" style="8" customWidth="1"/>
    <col min="6410" max="6410" width="60.25" style="8" customWidth="1"/>
    <col min="6411" max="6411" width="54" style="8" customWidth="1"/>
    <col min="6412" max="6412" width="17.875" style="8" customWidth="1"/>
    <col min="6413" max="6413" width="13.75" style="8" customWidth="1"/>
    <col min="6414" max="6414" width="6.375" style="8" customWidth="1"/>
    <col min="6415" max="6415" width="13.25" style="8" customWidth="1"/>
    <col min="6416" max="6416" width="18.25" style="8" customWidth="1"/>
    <col min="6417" max="6417" width="15.625" style="8" customWidth="1"/>
    <col min="6418" max="6656" width="8.875" style="8"/>
    <col min="6657" max="6657" width="2.625" style="8" customWidth="1"/>
    <col min="6658" max="6658" width="5.75" style="8" customWidth="1"/>
    <col min="6659" max="6660" width="15.75" style="8" customWidth="1"/>
    <col min="6661" max="6661" width="67.25" style="8" customWidth="1"/>
    <col min="6662" max="6662" width="6.25" style="8" customWidth="1"/>
    <col min="6663" max="6664" width="9.875" style="8" bestFit="1" customWidth="1"/>
    <col min="6665" max="6665" width="5.75" style="8" customWidth="1"/>
    <col min="6666" max="6666" width="60.25" style="8" customWidth="1"/>
    <col min="6667" max="6667" width="54" style="8" customWidth="1"/>
    <col min="6668" max="6668" width="17.875" style="8" customWidth="1"/>
    <col min="6669" max="6669" width="13.75" style="8" customWidth="1"/>
    <col min="6670" max="6670" width="6.375" style="8" customWidth="1"/>
    <col min="6671" max="6671" width="13.25" style="8" customWidth="1"/>
    <col min="6672" max="6672" width="18.25" style="8" customWidth="1"/>
    <col min="6673" max="6673" width="15.625" style="8" customWidth="1"/>
    <col min="6674" max="6912" width="8.875" style="8"/>
    <col min="6913" max="6913" width="2.625" style="8" customWidth="1"/>
    <col min="6914" max="6914" width="5.75" style="8" customWidth="1"/>
    <col min="6915" max="6916" width="15.75" style="8" customWidth="1"/>
    <col min="6917" max="6917" width="67.25" style="8" customWidth="1"/>
    <col min="6918" max="6918" width="6.25" style="8" customWidth="1"/>
    <col min="6919" max="6920" width="9.875" style="8" bestFit="1" customWidth="1"/>
    <col min="6921" max="6921" width="5.75" style="8" customWidth="1"/>
    <col min="6922" max="6922" width="60.25" style="8" customWidth="1"/>
    <col min="6923" max="6923" width="54" style="8" customWidth="1"/>
    <col min="6924" max="6924" width="17.875" style="8" customWidth="1"/>
    <col min="6925" max="6925" width="13.75" style="8" customWidth="1"/>
    <col min="6926" max="6926" width="6.375" style="8" customWidth="1"/>
    <col min="6927" max="6927" width="13.25" style="8" customWidth="1"/>
    <col min="6928" max="6928" width="18.25" style="8" customWidth="1"/>
    <col min="6929" max="6929" width="15.625" style="8" customWidth="1"/>
    <col min="6930" max="7168" width="8.875" style="8"/>
    <col min="7169" max="7169" width="2.625" style="8" customWidth="1"/>
    <col min="7170" max="7170" width="5.75" style="8" customWidth="1"/>
    <col min="7171" max="7172" width="15.75" style="8" customWidth="1"/>
    <col min="7173" max="7173" width="67.25" style="8" customWidth="1"/>
    <col min="7174" max="7174" width="6.25" style="8" customWidth="1"/>
    <col min="7175" max="7176" width="9.875" style="8" bestFit="1" customWidth="1"/>
    <col min="7177" max="7177" width="5.75" style="8" customWidth="1"/>
    <col min="7178" max="7178" width="60.25" style="8" customWidth="1"/>
    <col min="7179" max="7179" width="54" style="8" customWidth="1"/>
    <col min="7180" max="7180" width="17.875" style="8" customWidth="1"/>
    <col min="7181" max="7181" width="13.75" style="8" customWidth="1"/>
    <col min="7182" max="7182" width="6.375" style="8" customWidth="1"/>
    <col min="7183" max="7183" width="13.25" style="8" customWidth="1"/>
    <col min="7184" max="7184" width="18.25" style="8" customWidth="1"/>
    <col min="7185" max="7185" width="15.625" style="8" customWidth="1"/>
    <col min="7186" max="7424" width="8.875" style="8"/>
    <col min="7425" max="7425" width="2.625" style="8" customWidth="1"/>
    <col min="7426" max="7426" width="5.75" style="8" customWidth="1"/>
    <col min="7427" max="7428" width="15.75" style="8" customWidth="1"/>
    <col min="7429" max="7429" width="67.25" style="8" customWidth="1"/>
    <col min="7430" max="7430" width="6.25" style="8" customWidth="1"/>
    <col min="7431" max="7432" width="9.875" style="8" bestFit="1" customWidth="1"/>
    <col min="7433" max="7433" width="5.75" style="8" customWidth="1"/>
    <col min="7434" max="7434" width="60.25" style="8" customWidth="1"/>
    <col min="7435" max="7435" width="54" style="8" customWidth="1"/>
    <col min="7436" max="7436" width="17.875" style="8" customWidth="1"/>
    <col min="7437" max="7437" width="13.75" style="8" customWidth="1"/>
    <col min="7438" max="7438" width="6.375" style="8" customWidth="1"/>
    <col min="7439" max="7439" width="13.25" style="8" customWidth="1"/>
    <col min="7440" max="7440" width="18.25" style="8" customWidth="1"/>
    <col min="7441" max="7441" width="15.625" style="8" customWidth="1"/>
    <col min="7442" max="7680" width="8.875" style="8"/>
    <col min="7681" max="7681" width="2.625" style="8" customWidth="1"/>
    <col min="7682" max="7682" width="5.75" style="8" customWidth="1"/>
    <col min="7683" max="7684" width="15.75" style="8" customWidth="1"/>
    <col min="7685" max="7685" width="67.25" style="8" customWidth="1"/>
    <col min="7686" max="7686" width="6.25" style="8" customWidth="1"/>
    <col min="7687" max="7688" width="9.875" style="8" bestFit="1" customWidth="1"/>
    <col min="7689" max="7689" width="5.75" style="8" customWidth="1"/>
    <col min="7690" max="7690" width="60.25" style="8" customWidth="1"/>
    <col min="7691" max="7691" width="54" style="8" customWidth="1"/>
    <col min="7692" max="7692" width="17.875" style="8" customWidth="1"/>
    <col min="7693" max="7693" width="13.75" style="8" customWidth="1"/>
    <col min="7694" max="7694" width="6.375" style="8" customWidth="1"/>
    <col min="7695" max="7695" width="13.25" style="8" customWidth="1"/>
    <col min="7696" max="7696" width="18.25" style="8" customWidth="1"/>
    <col min="7697" max="7697" width="15.625" style="8" customWidth="1"/>
    <col min="7698" max="7936" width="8.875" style="8"/>
    <col min="7937" max="7937" width="2.625" style="8" customWidth="1"/>
    <col min="7938" max="7938" width="5.75" style="8" customWidth="1"/>
    <col min="7939" max="7940" width="15.75" style="8" customWidth="1"/>
    <col min="7941" max="7941" width="67.25" style="8" customWidth="1"/>
    <col min="7942" max="7942" width="6.25" style="8" customWidth="1"/>
    <col min="7943" max="7944" width="9.875" style="8" bestFit="1" customWidth="1"/>
    <col min="7945" max="7945" width="5.75" style="8" customWidth="1"/>
    <col min="7946" max="7946" width="60.25" style="8" customWidth="1"/>
    <col min="7947" max="7947" width="54" style="8" customWidth="1"/>
    <col min="7948" max="7948" width="17.875" style="8" customWidth="1"/>
    <col min="7949" max="7949" width="13.75" style="8" customWidth="1"/>
    <col min="7950" max="7950" width="6.375" style="8" customWidth="1"/>
    <col min="7951" max="7951" width="13.25" style="8" customWidth="1"/>
    <col min="7952" max="7952" width="18.25" style="8" customWidth="1"/>
    <col min="7953" max="7953" width="15.625" style="8" customWidth="1"/>
    <col min="7954" max="8192" width="8.875" style="8"/>
    <col min="8193" max="8193" width="2.625" style="8" customWidth="1"/>
    <col min="8194" max="8194" width="5.75" style="8" customWidth="1"/>
    <col min="8195" max="8196" width="15.75" style="8" customWidth="1"/>
    <col min="8197" max="8197" width="67.25" style="8" customWidth="1"/>
    <col min="8198" max="8198" width="6.25" style="8" customWidth="1"/>
    <col min="8199" max="8200" width="9.875" style="8" bestFit="1" customWidth="1"/>
    <col min="8201" max="8201" width="5.75" style="8" customWidth="1"/>
    <col min="8202" max="8202" width="60.25" style="8" customWidth="1"/>
    <col min="8203" max="8203" width="54" style="8" customWidth="1"/>
    <col min="8204" max="8204" width="17.875" style="8" customWidth="1"/>
    <col min="8205" max="8205" width="13.75" style="8" customWidth="1"/>
    <col min="8206" max="8206" width="6.375" style="8" customWidth="1"/>
    <col min="8207" max="8207" width="13.25" style="8" customWidth="1"/>
    <col min="8208" max="8208" width="18.25" style="8" customWidth="1"/>
    <col min="8209" max="8209" width="15.625" style="8" customWidth="1"/>
    <col min="8210" max="8448" width="8.875" style="8"/>
    <col min="8449" max="8449" width="2.625" style="8" customWidth="1"/>
    <col min="8450" max="8450" width="5.75" style="8" customWidth="1"/>
    <col min="8451" max="8452" width="15.75" style="8" customWidth="1"/>
    <col min="8453" max="8453" width="67.25" style="8" customWidth="1"/>
    <col min="8454" max="8454" width="6.25" style="8" customWidth="1"/>
    <col min="8455" max="8456" width="9.875" style="8" bestFit="1" customWidth="1"/>
    <col min="8457" max="8457" width="5.75" style="8" customWidth="1"/>
    <col min="8458" max="8458" width="60.25" style="8" customWidth="1"/>
    <col min="8459" max="8459" width="54" style="8" customWidth="1"/>
    <col min="8460" max="8460" width="17.875" style="8" customWidth="1"/>
    <col min="8461" max="8461" width="13.75" style="8" customWidth="1"/>
    <col min="8462" max="8462" width="6.375" style="8" customWidth="1"/>
    <col min="8463" max="8463" width="13.25" style="8" customWidth="1"/>
    <col min="8464" max="8464" width="18.25" style="8" customWidth="1"/>
    <col min="8465" max="8465" width="15.625" style="8" customWidth="1"/>
    <col min="8466" max="8704" width="8.875" style="8"/>
    <col min="8705" max="8705" width="2.625" style="8" customWidth="1"/>
    <col min="8706" max="8706" width="5.75" style="8" customWidth="1"/>
    <col min="8707" max="8708" width="15.75" style="8" customWidth="1"/>
    <col min="8709" max="8709" width="67.25" style="8" customWidth="1"/>
    <col min="8710" max="8710" width="6.25" style="8" customWidth="1"/>
    <col min="8711" max="8712" width="9.875" style="8" bestFit="1" customWidth="1"/>
    <col min="8713" max="8713" width="5.75" style="8" customWidth="1"/>
    <col min="8714" max="8714" width="60.25" style="8" customWidth="1"/>
    <col min="8715" max="8715" width="54" style="8" customWidth="1"/>
    <col min="8716" max="8716" width="17.875" style="8" customWidth="1"/>
    <col min="8717" max="8717" width="13.75" style="8" customWidth="1"/>
    <col min="8718" max="8718" width="6.375" style="8" customWidth="1"/>
    <col min="8719" max="8719" width="13.25" style="8" customWidth="1"/>
    <col min="8720" max="8720" width="18.25" style="8" customWidth="1"/>
    <col min="8721" max="8721" width="15.625" style="8" customWidth="1"/>
    <col min="8722" max="8960" width="8.875" style="8"/>
    <col min="8961" max="8961" width="2.625" style="8" customWidth="1"/>
    <col min="8962" max="8962" width="5.75" style="8" customWidth="1"/>
    <col min="8963" max="8964" width="15.75" style="8" customWidth="1"/>
    <col min="8965" max="8965" width="67.25" style="8" customWidth="1"/>
    <col min="8966" max="8966" width="6.25" style="8" customWidth="1"/>
    <col min="8967" max="8968" width="9.875" style="8" bestFit="1" customWidth="1"/>
    <col min="8969" max="8969" width="5.75" style="8" customWidth="1"/>
    <col min="8970" max="8970" width="60.25" style="8" customWidth="1"/>
    <col min="8971" max="8971" width="54" style="8" customWidth="1"/>
    <col min="8972" max="8972" width="17.875" style="8" customWidth="1"/>
    <col min="8973" max="8973" width="13.75" style="8" customWidth="1"/>
    <col min="8974" max="8974" width="6.375" style="8" customWidth="1"/>
    <col min="8975" max="8975" width="13.25" style="8" customWidth="1"/>
    <col min="8976" max="8976" width="18.25" style="8" customWidth="1"/>
    <col min="8977" max="8977" width="15.625" style="8" customWidth="1"/>
    <col min="8978" max="9216" width="8.875" style="8"/>
    <col min="9217" max="9217" width="2.625" style="8" customWidth="1"/>
    <col min="9218" max="9218" width="5.75" style="8" customWidth="1"/>
    <col min="9219" max="9220" width="15.75" style="8" customWidth="1"/>
    <col min="9221" max="9221" width="67.25" style="8" customWidth="1"/>
    <col min="9222" max="9222" width="6.25" style="8" customWidth="1"/>
    <col min="9223" max="9224" width="9.875" style="8" bestFit="1" customWidth="1"/>
    <col min="9225" max="9225" width="5.75" style="8" customWidth="1"/>
    <col min="9226" max="9226" width="60.25" style="8" customWidth="1"/>
    <col min="9227" max="9227" width="54" style="8" customWidth="1"/>
    <col min="9228" max="9228" width="17.875" style="8" customWidth="1"/>
    <col min="9229" max="9229" width="13.75" style="8" customWidth="1"/>
    <col min="9230" max="9230" width="6.375" style="8" customWidth="1"/>
    <col min="9231" max="9231" width="13.25" style="8" customWidth="1"/>
    <col min="9232" max="9232" width="18.25" style="8" customWidth="1"/>
    <col min="9233" max="9233" width="15.625" style="8" customWidth="1"/>
    <col min="9234" max="9472" width="8.875" style="8"/>
    <col min="9473" max="9473" width="2.625" style="8" customWidth="1"/>
    <col min="9474" max="9474" width="5.75" style="8" customWidth="1"/>
    <col min="9475" max="9476" width="15.75" style="8" customWidth="1"/>
    <col min="9477" max="9477" width="67.25" style="8" customWidth="1"/>
    <col min="9478" max="9478" width="6.25" style="8" customWidth="1"/>
    <col min="9479" max="9480" width="9.875" style="8" bestFit="1" customWidth="1"/>
    <col min="9481" max="9481" width="5.75" style="8" customWidth="1"/>
    <col min="9482" max="9482" width="60.25" style="8" customWidth="1"/>
    <col min="9483" max="9483" width="54" style="8" customWidth="1"/>
    <col min="9484" max="9484" width="17.875" style="8" customWidth="1"/>
    <col min="9485" max="9485" width="13.75" style="8" customWidth="1"/>
    <col min="9486" max="9486" width="6.375" style="8" customWidth="1"/>
    <col min="9487" max="9487" width="13.25" style="8" customWidth="1"/>
    <col min="9488" max="9488" width="18.25" style="8" customWidth="1"/>
    <col min="9489" max="9489" width="15.625" style="8" customWidth="1"/>
    <col min="9490" max="9728" width="8.875" style="8"/>
    <col min="9729" max="9729" width="2.625" style="8" customWidth="1"/>
    <col min="9730" max="9730" width="5.75" style="8" customWidth="1"/>
    <col min="9731" max="9732" width="15.75" style="8" customWidth="1"/>
    <col min="9733" max="9733" width="67.25" style="8" customWidth="1"/>
    <col min="9734" max="9734" width="6.25" style="8" customWidth="1"/>
    <col min="9735" max="9736" width="9.875" style="8" bestFit="1" customWidth="1"/>
    <col min="9737" max="9737" width="5.75" style="8" customWidth="1"/>
    <col min="9738" max="9738" width="60.25" style="8" customWidth="1"/>
    <col min="9739" max="9739" width="54" style="8" customWidth="1"/>
    <col min="9740" max="9740" width="17.875" style="8" customWidth="1"/>
    <col min="9741" max="9741" width="13.75" style="8" customWidth="1"/>
    <col min="9742" max="9742" width="6.375" style="8" customWidth="1"/>
    <col min="9743" max="9743" width="13.25" style="8" customWidth="1"/>
    <col min="9744" max="9744" width="18.25" style="8" customWidth="1"/>
    <col min="9745" max="9745" width="15.625" style="8" customWidth="1"/>
    <col min="9746" max="9984" width="8.875" style="8"/>
    <col min="9985" max="9985" width="2.625" style="8" customWidth="1"/>
    <col min="9986" max="9986" width="5.75" style="8" customWidth="1"/>
    <col min="9987" max="9988" width="15.75" style="8" customWidth="1"/>
    <col min="9989" max="9989" width="67.25" style="8" customWidth="1"/>
    <col min="9990" max="9990" width="6.25" style="8" customWidth="1"/>
    <col min="9991" max="9992" width="9.875" style="8" bestFit="1" customWidth="1"/>
    <col min="9993" max="9993" width="5.75" style="8" customWidth="1"/>
    <col min="9994" max="9994" width="60.25" style="8" customWidth="1"/>
    <col min="9995" max="9995" width="54" style="8" customWidth="1"/>
    <col min="9996" max="9996" width="17.875" style="8" customWidth="1"/>
    <col min="9997" max="9997" width="13.75" style="8" customWidth="1"/>
    <col min="9998" max="9998" width="6.375" style="8" customWidth="1"/>
    <col min="9999" max="9999" width="13.25" style="8" customWidth="1"/>
    <col min="10000" max="10000" width="18.25" style="8" customWidth="1"/>
    <col min="10001" max="10001" width="15.625" style="8" customWidth="1"/>
    <col min="10002" max="10240" width="8.875" style="8"/>
    <col min="10241" max="10241" width="2.625" style="8" customWidth="1"/>
    <col min="10242" max="10242" width="5.75" style="8" customWidth="1"/>
    <col min="10243" max="10244" width="15.75" style="8" customWidth="1"/>
    <col min="10245" max="10245" width="67.25" style="8" customWidth="1"/>
    <col min="10246" max="10246" width="6.25" style="8" customWidth="1"/>
    <col min="10247" max="10248" width="9.875" style="8" bestFit="1" customWidth="1"/>
    <col min="10249" max="10249" width="5.75" style="8" customWidth="1"/>
    <col min="10250" max="10250" width="60.25" style="8" customWidth="1"/>
    <col min="10251" max="10251" width="54" style="8" customWidth="1"/>
    <col min="10252" max="10252" width="17.875" style="8" customWidth="1"/>
    <col min="10253" max="10253" width="13.75" style="8" customWidth="1"/>
    <col min="10254" max="10254" width="6.375" style="8" customWidth="1"/>
    <col min="10255" max="10255" width="13.25" style="8" customWidth="1"/>
    <col min="10256" max="10256" width="18.25" style="8" customWidth="1"/>
    <col min="10257" max="10257" width="15.625" style="8" customWidth="1"/>
    <col min="10258" max="10496" width="8.875" style="8"/>
    <col min="10497" max="10497" width="2.625" style="8" customWidth="1"/>
    <col min="10498" max="10498" width="5.75" style="8" customWidth="1"/>
    <col min="10499" max="10500" width="15.75" style="8" customWidth="1"/>
    <col min="10501" max="10501" width="67.25" style="8" customWidth="1"/>
    <col min="10502" max="10502" width="6.25" style="8" customWidth="1"/>
    <col min="10503" max="10504" width="9.875" style="8" bestFit="1" customWidth="1"/>
    <col min="10505" max="10505" width="5.75" style="8" customWidth="1"/>
    <col min="10506" max="10506" width="60.25" style="8" customWidth="1"/>
    <col min="10507" max="10507" width="54" style="8" customWidth="1"/>
    <col min="10508" max="10508" width="17.875" style="8" customWidth="1"/>
    <col min="10509" max="10509" width="13.75" style="8" customWidth="1"/>
    <col min="10510" max="10510" width="6.375" style="8" customWidth="1"/>
    <col min="10511" max="10511" width="13.25" style="8" customWidth="1"/>
    <col min="10512" max="10512" width="18.25" style="8" customWidth="1"/>
    <col min="10513" max="10513" width="15.625" style="8" customWidth="1"/>
    <col min="10514" max="10752" width="8.875" style="8"/>
    <col min="10753" max="10753" width="2.625" style="8" customWidth="1"/>
    <col min="10754" max="10754" width="5.75" style="8" customWidth="1"/>
    <col min="10755" max="10756" width="15.75" style="8" customWidth="1"/>
    <col min="10757" max="10757" width="67.25" style="8" customWidth="1"/>
    <col min="10758" max="10758" width="6.25" style="8" customWidth="1"/>
    <col min="10759" max="10760" width="9.875" style="8" bestFit="1" customWidth="1"/>
    <col min="10761" max="10761" width="5.75" style="8" customWidth="1"/>
    <col min="10762" max="10762" width="60.25" style="8" customWidth="1"/>
    <col min="10763" max="10763" width="54" style="8" customWidth="1"/>
    <col min="10764" max="10764" width="17.875" style="8" customWidth="1"/>
    <col min="10765" max="10765" width="13.75" style="8" customWidth="1"/>
    <col min="10766" max="10766" width="6.375" style="8" customWidth="1"/>
    <col min="10767" max="10767" width="13.25" style="8" customWidth="1"/>
    <col min="10768" max="10768" width="18.25" style="8" customWidth="1"/>
    <col min="10769" max="10769" width="15.625" style="8" customWidth="1"/>
    <col min="10770" max="11008" width="8.875" style="8"/>
    <col min="11009" max="11009" width="2.625" style="8" customWidth="1"/>
    <col min="11010" max="11010" width="5.75" style="8" customWidth="1"/>
    <col min="11011" max="11012" width="15.75" style="8" customWidth="1"/>
    <col min="11013" max="11013" width="67.25" style="8" customWidth="1"/>
    <col min="11014" max="11014" width="6.25" style="8" customWidth="1"/>
    <col min="11015" max="11016" width="9.875" style="8" bestFit="1" customWidth="1"/>
    <col min="11017" max="11017" width="5.75" style="8" customWidth="1"/>
    <col min="11018" max="11018" width="60.25" style="8" customWidth="1"/>
    <col min="11019" max="11019" width="54" style="8" customWidth="1"/>
    <col min="11020" max="11020" width="17.875" style="8" customWidth="1"/>
    <col min="11021" max="11021" width="13.75" style="8" customWidth="1"/>
    <col min="11022" max="11022" width="6.375" style="8" customWidth="1"/>
    <col min="11023" max="11023" width="13.25" style="8" customWidth="1"/>
    <col min="11024" max="11024" width="18.25" style="8" customWidth="1"/>
    <col min="11025" max="11025" width="15.625" style="8" customWidth="1"/>
    <col min="11026" max="11264" width="8.875" style="8"/>
    <col min="11265" max="11265" width="2.625" style="8" customWidth="1"/>
    <col min="11266" max="11266" width="5.75" style="8" customWidth="1"/>
    <col min="11267" max="11268" width="15.75" style="8" customWidth="1"/>
    <col min="11269" max="11269" width="67.25" style="8" customWidth="1"/>
    <col min="11270" max="11270" width="6.25" style="8" customWidth="1"/>
    <col min="11271" max="11272" width="9.875" style="8" bestFit="1" customWidth="1"/>
    <col min="11273" max="11273" width="5.75" style="8" customWidth="1"/>
    <col min="11274" max="11274" width="60.25" style="8" customWidth="1"/>
    <col min="11275" max="11275" width="54" style="8" customWidth="1"/>
    <col min="11276" max="11276" width="17.875" style="8" customWidth="1"/>
    <col min="11277" max="11277" width="13.75" style="8" customWidth="1"/>
    <col min="11278" max="11278" width="6.375" style="8" customWidth="1"/>
    <col min="11279" max="11279" width="13.25" style="8" customWidth="1"/>
    <col min="11280" max="11280" width="18.25" style="8" customWidth="1"/>
    <col min="11281" max="11281" width="15.625" style="8" customWidth="1"/>
    <col min="11282" max="11520" width="8.875" style="8"/>
    <col min="11521" max="11521" width="2.625" style="8" customWidth="1"/>
    <col min="11522" max="11522" width="5.75" style="8" customWidth="1"/>
    <col min="11523" max="11524" width="15.75" style="8" customWidth="1"/>
    <col min="11525" max="11525" width="67.25" style="8" customWidth="1"/>
    <col min="11526" max="11526" width="6.25" style="8" customWidth="1"/>
    <col min="11527" max="11528" width="9.875" style="8" bestFit="1" customWidth="1"/>
    <col min="11529" max="11529" width="5.75" style="8" customWidth="1"/>
    <col min="11530" max="11530" width="60.25" style="8" customWidth="1"/>
    <col min="11531" max="11531" width="54" style="8" customWidth="1"/>
    <col min="11532" max="11532" width="17.875" style="8" customWidth="1"/>
    <col min="11533" max="11533" width="13.75" style="8" customWidth="1"/>
    <col min="11534" max="11534" width="6.375" style="8" customWidth="1"/>
    <col min="11535" max="11535" width="13.25" style="8" customWidth="1"/>
    <col min="11536" max="11536" width="18.25" style="8" customWidth="1"/>
    <col min="11537" max="11537" width="15.625" style="8" customWidth="1"/>
    <col min="11538" max="11776" width="8.875" style="8"/>
    <col min="11777" max="11777" width="2.625" style="8" customWidth="1"/>
    <col min="11778" max="11778" width="5.75" style="8" customWidth="1"/>
    <col min="11779" max="11780" width="15.75" style="8" customWidth="1"/>
    <col min="11781" max="11781" width="67.25" style="8" customWidth="1"/>
    <col min="11782" max="11782" width="6.25" style="8" customWidth="1"/>
    <col min="11783" max="11784" width="9.875" style="8" bestFit="1" customWidth="1"/>
    <col min="11785" max="11785" width="5.75" style="8" customWidth="1"/>
    <col min="11786" max="11786" width="60.25" style="8" customWidth="1"/>
    <col min="11787" max="11787" width="54" style="8" customWidth="1"/>
    <col min="11788" max="11788" width="17.875" style="8" customWidth="1"/>
    <col min="11789" max="11789" width="13.75" style="8" customWidth="1"/>
    <col min="11790" max="11790" width="6.375" style="8" customWidth="1"/>
    <col min="11791" max="11791" width="13.25" style="8" customWidth="1"/>
    <col min="11792" max="11792" width="18.25" style="8" customWidth="1"/>
    <col min="11793" max="11793" width="15.625" style="8" customWidth="1"/>
    <col min="11794" max="12032" width="8.875" style="8"/>
    <col min="12033" max="12033" width="2.625" style="8" customWidth="1"/>
    <col min="12034" max="12034" width="5.75" style="8" customWidth="1"/>
    <col min="12035" max="12036" width="15.75" style="8" customWidth="1"/>
    <col min="12037" max="12037" width="67.25" style="8" customWidth="1"/>
    <col min="12038" max="12038" width="6.25" style="8" customWidth="1"/>
    <col min="12039" max="12040" width="9.875" style="8" bestFit="1" customWidth="1"/>
    <col min="12041" max="12041" width="5.75" style="8" customWidth="1"/>
    <col min="12042" max="12042" width="60.25" style="8" customWidth="1"/>
    <col min="12043" max="12043" width="54" style="8" customWidth="1"/>
    <col min="12044" max="12044" width="17.875" style="8" customWidth="1"/>
    <col min="12045" max="12045" width="13.75" style="8" customWidth="1"/>
    <col min="12046" max="12046" width="6.375" style="8" customWidth="1"/>
    <col min="12047" max="12047" width="13.25" style="8" customWidth="1"/>
    <col min="12048" max="12048" width="18.25" style="8" customWidth="1"/>
    <col min="12049" max="12049" width="15.625" style="8" customWidth="1"/>
    <col min="12050" max="12288" width="8.875" style="8"/>
    <col min="12289" max="12289" width="2.625" style="8" customWidth="1"/>
    <col min="12290" max="12290" width="5.75" style="8" customWidth="1"/>
    <col min="12291" max="12292" width="15.75" style="8" customWidth="1"/>
    <col min="12293" max="12293" width="67.25" style="8" customWidth="1"/>
    <col min="12294" max="12294" width="6.25" style="8" customWidth="1"/>
    <col min="12295" max="12296" width="9.875" style="8" bestFit="1" customWidth="1"/>
    <col min="12297" max="12297" width="5.75" style="8" customWidth="1"/>
    <col min="12298" max="12298" width="60.25" style="8" customWidth="1"/>
    <col min="12299" max="12299" width="54" style="8" customWidth="1"/>
    <col min="12300" max="12300" width="17.875" style="8" customWidth="1"/>
    <col min="12301" max="12301" width="13.75" style="8" customWidth="1"/>
    <col min="12302" max="12302" width="6.375" style="8" customWidth="1"/>
    <col min="12303" max="12303" width="13.25" style="8" customWidth="1"/>
    <col min="12304" max="12304" width="18.25" style="8" customWidth="1"/>
    <col min="12305" max="12305" width="15.625" style="8" customWidth="1"/>
    <col min="12306" max="12544" width="8.875" style="8"/>
    <col min="12545" max="12545" width="2.625" style="8" customWidth="1"/>
    <col min="12546" max="12546" width="5.75" style="8" customWidth="1"/>
    <col min="12547" max="12548" width="15.75" style="8" customWidth="1"/>
    <col min="12549" max="12549" width="67.25" style="8" customWidth="1"/>
    <col min="12550" max="12550" width="6.25" style="8" customWidth="1"/>
    <col min="12551" max="12552" width="9.875" style="8" bestFit="1" customWidth="1"/>
    <col min="12553" max="12553" width="5.75" style="8" customWidth="1"/>
    <col min="12554" max="12554" width="60.25" style="8" customWidth="1"/>
    <col min="12555" max="12555" width="54" style="8" customWidth="1"/>
    <col min="12556" max="12556" width="17.875" style="8" customWidth="1"/>
    <col min="12557" max="12557" width="13.75" style="8" customWidth="1"/>
    <col min="12558" max="12558" width="6.375" style="8" customWidth="1"/>
    <col min="12559" max="12559" width="13.25" style="8" customWidth="1"/>
    <col min="12560" max="12560" width="18.25" style="8" customWidth="1"/>
    <col min="12561" max="12561" width="15.625" style="8" customWidth="1"/>
    <col min="12562" max="12800" width="8.875" style="8"/>
    <col min="12801" max="12801" width="2.625" style="8" customWidth="1"/>
    <col min="12802" max="12802" width="5.75" style="8" customWidth="1"/>
    <col min="12803" max="12804" width="15.75" style="8" customWidth="1"/>
    <col min="12805" max="12805" width="67.25" style="8" customWidth="1"/>
    <col min="12806" max="12806" width="6.25" style="8" customWidth="1"/>
    <col min="12807" max="12808" width="9.875" style="8" bestFit="1" customWidth="1"/>
    <col min="12809" max="12809" width="5.75" style="8" customWidth="1"/>
    <col min="12810" max="12810" width="60.25" style="8" customWidth="1"/>
    <col min="12811" max="12811" width="54" style="8" customWidth="1"/>
    <col min="12812" max="12812" width="17.875" style="8" customWidth="1"/>
    <col min="12813" max="12813" width="13.75" style="8" customWidth="1"/>
    <col min="12814" max="12814" width="6.375" style="8" customWidth="1"/>
    <col min="12815" max="12815" width="13.25" style="8" customWidth="1"/>
    <col min="12816" max="12816" width="18.25" style="8" customWidth="1"/>
    <col min="12817" max="12817" width="15.625" style="8" customWidth="1"/>
    <col min="12818" max="13056" width="8.875" style="8"/>
    <col min="13057" max="13057" width="2.625" style="8" customWidth="1"/>
    <col min="13058" max="13058" width="5.75" style="8" customWidth="1"/>
    <col min="13059" max="13060" width="15.75" style="8" customWidth="1"/>
    <col min="13061" max="13061" width="67.25" style="8" customWidth="1"/>
    <col min="13062" max="13062" width="6.25" style="8" customWidth="1"/>
    <col min="13063" max="13064" width="9.875" style="8" bestFit="1" customWidth="1"/>
    <col min="13065" max="13065" width="5.75" style="8" customWidth="1"/>
    <col min="13066" max="13066" width="60.25" style="8" customWidth="1"/>
    <col min="13067" max="13067" width="54" style="8" customWidth="1"/>
    <col min="13068" max="13068" width="17.875" style="8" customWidth="1"/>
    <col min="13069" max="13069" width="13.75" style="8" customWidth="1"/>
    <col min="13070" max="13070" width="6.375" style="8" customWidth="1"/>
    <col min="13071" max="13071" width="13.25" style="8" customWidth="1"/>
    <col min="13072" max="13072" width="18.25" style="8" customWidth="1"/>
    <col min="13073" max="13073" width="15.625" style="8" customWidth="1"/>
    <col min="13074" max="13312" width="8.875" style="8"/>
    <col min="13313" max="13313" width="2.625" style="8" customWidth="1"/>
    <col min="13314" max="13314" width="5.75" style="8" customWidth="1"/>
    <col min="13315" max="13316" width="15.75" style="8" customWidth="1"/>
    <col min="13317" max="13317" width="67.25" style="8" customWidth="1"/>
    <col min="13318" max="13318" width="6.25" style="8" customWidth="1"/>
    <col min="13319" max="13320" width="9.875" style="8" bestFit="1" customWidth="1"/>
    <col min="13321" max="13321" width="5.75" style="8" customWidth="1"/>
    <col min="13322" max="13322" width="60.25" style="8" customWidth="1"/>
    <col min="13323" max="13323" width="54" style="8" customWidth="1"/>
    <col min="13324" max="13324" width="17.875" style="8" customWidth="1"/>
    <col min="13325" max="13325" width="13.75" style="8" customWidth="1"/>
    <col min="13326" max="13326" width="6.375" style="8" customWidth="1"/>
    <col min="13327" max="13327" width="13.25" style="8" customWidth="1"/>
    <col min="13328" max="13328" width="18.25" style="8" customWidth="1"/>
    <col min="13329" max="13329" width="15.625" style="8" customWidth="1"/>
    <col min="13330" max="13568" width="8.875" style="8"/>
    <col min="13569" max="13569" width="2.625" style="8" customWidth="1"/>
    <col min="13570" max="13570" width="5.75" style="8" customWidth="1"/>
    <col min="13571" max="13572" width="15.75" style="8" customWidth="1"/>
    <col min="13573" max="13573" width="67.25" style="8" customWidth="1"/>
    <col min="13574" max="13574" width="6.25" style="8" customWidth="1"/>
    <col min="13575" max="13576" width="9.875" style="8" bestFit="1" customWidth="1"/>
    <col min="13577" max="13577" width="5.75" style="8" customWidth="1"/>
    <col min="13578" max="13578" width="60.25" style="8" customWidth="1"/>
    <col min="13579" max="13579" width="54" style="8" customWidth="1"/>
    <col min="13580" max="13580" width="17.875" style="8" customWidth="1"/>
    <col min="13581" max="13581" width="13.75" style="8" customWidth="1"/>
    <col min="13582" max="13582" width="6.375" style="8" customWidth="1"/>
    <col min="13583" max="13583" width="13.25" style="8" customWidth="1"/>
    <col min="13584" max="13584" width="18.25" style="8" customWidth="1"/>
    <col min="13585" max="13585" width="15.625" style="8" customWidth="1"/>
    <col min="13586" max="13824" width="8.875" style="8"/>
    <col min="13825" max="13825" width="2.625" style="8" customWidth="1"/>
    <col min="13826" max="13826" width="5.75" style="8" customWidth="1"/>
    <col min="13827" max="13828" width="15.75" style="8" customWidth="1"/>
    <col min="13829" max="13829" width="67.25" style="8" customWidth="1"/>
    <col min="13830" max="13830" width="6.25" style="8" customWidth="1"/>
    <col min="13831" max="13832" width="9.875" style="8" bestFit="1" customWidth="1"/>
    <col min="13833" max="13833" width="5.75" style="8" customWidth="1"/>
    <col min="13834" max="13834" width="60.25" style="8" customWidth="1"/>
    <col min="13835" max="13835" width="54" style="8" customWidth="1"/>
    <col min="13836" max="13836" width="17.875" style="8" customWidth="1"/>
    <col min="13837" max="13837" width="13.75" style="8" customWidth="1"/>
    <col min="13838" max="13838" width="6.375" style="8" customWidth="1"/>
    <col min="13839" max="13839" width="13.25" style="8" customWidth="1"/>
    <col min="13840" max="13840" width="18.25" style="8" customWidth="1"/>
    <col min="13841" max="13841" width="15.625" style="8" customWidth="1"/>
    <col min="13842" max="14080" width="8.875" style="8"/>
    <col min="14081" max="14081" width="2.625" style="8" customWidth="1"/>
    <col min="14082" max="14082" width="5.75" style="8" customWidth="1"/>
    <col min="14083" max="14084" width="15.75" style="8" customWidth="1"/>
    <col min="14085" max="14085" width="67.25" style="8" customWidth="1"/>
    <col min="14086" max="14086" width="6.25" style="8" customWidth="1"/>
    <col min="14087" max="14088" width="9.875" style="8" bestFit="1" customWidth="1"/>
    <col min="14089" max="14089" width="5.75" style="8" customWidth="1"/>
    <col min="14090" max="14090" width="60.25" style="8" customWidth="1"/>
    <col min="14091" max="14091" width="54" style="8" customWidth="1"/>
    <col min="14092" max="14092" width="17.875" style="8" customWidth="1"/>
    <col min="14093" max="14093" width="13.75" style="8" customWidth="1"/>
    <col min="14094" max="14094" width="6.375" style="8" customWidth="1"/>
    <col min="14095" max="14095" width="13.25" style="8" customWidth="1"/>
    <col min="14096" max="14096" width="18.25" style="8" customWidth="1"/>
    <col min="14097" max="14097" width="15.625" style="8" customWidth="1"/>
    <col min="14098" max="14336" width="8.875" style="8"/>
    <col min="14337" max="14337" width="2.625" style="8" customWidth="1"/>
    <col min="14338" max="14338" width="5.75" style="8" customWidth="1"/>
    <col min="14339" max="14340" width="15.75" style="8" customWidth="1"/>
    <col min="14341" max="14341" width="67.25" style="8" customWidth="1"/>
    <col min="14342" max="14342" width="6.25" style="8" customWidth="1"/>
    <col min="14343" max="14344" width="9.875" style="8" bestFit="1" customWidth="1"/>
    <col min="14345" max="14345" width="5.75" style="8" customWidth="1"/>
    <col min="14346" max="14346" width="60.25" style="8" customWidth="1"/>
    <col min="14347" max="14347" width="54" style="8" customWidth="1"/>
    <col min="14348" max="14348" width="17.875" style="8" customWidth="1"/>
    <col min="14349" max="14349" width="13.75" style="8" customWidth="1"/>
    <col min="14350" max="14350" width="6.375" style="8" customWidth="1"/>
    <col min="14351" max="14351" width="13.25" style="8" customWidth="1"/>
    <col min="14352" max="14352" width="18.25" style="8" customWidth="1"/>
    <col min="14353" max="14353" width="15.625" style="8" customWidth="1"/>
    <col min="14354" max="14592" width="8.875" style="8"/>
    <col min="14593" max="14593" width="2.625" style="8" customWidth="1"/>
    <col min="14594" max="14594" width="5.75" style="8" customWidth="1"/>
    <col min="14595" max="14596" width="15.75" style="8" customWidth="1"/>
    <col min="14597" max="14597" width="67.25" style="8" customWidth="1"/>
    <col min="14598" max="14598" width="6.25" style="8" customWidth="1"/>
    <col min="14599" max="14600" width="9.875" style="8" bestFit="1" customWidth="1"/>
    <col min="14601" max="14601" width="5.75" style="8" customWidth="1"/>
    <col min="14602" max="14602" width="60.25" style="8" customWidth="1"/>
    <col min="14603" max="14603" width="54" style="8" customWidth="1"/>
    <col min="14604" max="14604" width="17.875" style="8" customWidth="1"/>
    <col min="14605" max="14605" width="13.75" style="8" customWidth="1"/>
    <col min="14606" max="14606" width="6.375" style="8" customWidth="1"/>
    <col min="14607" max="14607" width="13.25" style="8" customWidth="1"/>
    <col min="14608" max="14608" width="18.25" style="8" customWidth="1"/>
    <col min="14609" max="14609" width="15.625" style="8" customWidth="1"/>
    <col min="14610" max="14848" width="8.875" style="8"/>
    <col min="14849" max="14849" width="2.625" style="8" customWidth="1"/>
    <col min="14850" max="14850" width="5.75" style="8" customWidth="1"/>
    <col min="14851" max="14852" width="15.75" style="8" customWidth="1"/>
    <col min="14853" max="14853" width="67.25" style="8" customWidth="1"/>
    <col min="14854" max="14854" width="6.25" style="8" customWidth="1"/>
    <col min="14855" max="14856" width="9.875" style="8" bestFit="1" customWidth="1"/>
    <col min="14857" max="14857" width="5.75" style="8" customWidth="1"/>
    <col min="14858" max="14858" width="60.25" style="8" customWidth="1"/>
    <col min="14859" max="14859" width="54" style="8" customWidth="1"/>
    <col min="14860" max="14860" width="17.875" style="8" customWidth="1"/>
    <col min="14861" max="14861" width="13.75" style="8" customWidth="1"/>
    <col min="14862" max="14862" width="6.375" style="8" customWidth="1"/>
    <col min="14863" max="14863" width="13.25" style="8" customWidth="1"/>
    <col min="14864" max="14864" width="18.25" style="8" customWidth="1"/>
    <col min="14865" max="14865" width="15.625" style="8" customWidth="1"/>
    <col min="14866" max="15104" width="8.875" style="8"/>
    <col min="15105" max="15105" width="2.625" style="8" customWidth="1"/>
    <col min="15106" max="15106" width="5.75" style="8" customWidth="1"/>
    <col min="15107" max="15108" width="15.75" style="8" customWidth="1"/>
    <col min="15109" max="15109" width="67.25" style="8" customWidth="1"/>
    <col min="15110" max="15110" width="6.25" style="8" customWidth="1"/>
    <col min="15111" max="15112" width="9.875" style="8" bestFit="1" customWidth="1"/>
    <col min="15113" max="15113" width="5.75" style="8" customWidth="1"/>
    <col min="15114" max="15114" width="60.25" style="8" customWidth="1"/>
    <col min="15115" max="15115" width="54" style="8" customWidth="1"/>
    <col min="15116" max="15116" width="17.875" style="8" customWidth="1"/>
    <col min="15117" max="15117" width="13.75" style="8" customWidth="1"/>
    <col min="15118" max="15118" width="6.375" style="8" customWidth="1"/>
    <col min="15119" max="15119" width="13.25" style="8" customWidth="1"/>
    <col min="15120" max="15120" width="18.25" style="8" customWidth="1"/>
    <col min="15121" max="15121" width="15.625" style="8" customWidth="1"/>
    <col min="15122" max="15360" width="8.875" style="8"/>
    <col min="15361" max="15361" width="2.625" style="8" customWidth="1"/>
    <col min="15362" max="15362" width="5.75" style="8" customWidth="1"/>
    <col min="15363" max="15364" width="15.75" style="8" customWidth="1"/>
    <col min="15365" max="15365" width="67.25" style="8" customWidth="1"/>
    <col min="15366" max="15366" width="6.25" style="8" customWidth="1"/>
    <col min="15367" max="15368" width="9.875" style="8" bestFit="1" customWidth="1"/>
    <col min="15369" max="15369" width="5.75" style="8" customWidth="1"/>
    <col min="15370" max="15370" width="60.25" style="8" customWidth="1"/>
    <col min="15371" max="15371" width="54" style="8" customWidth="1"/>
    <col min="15372" max="15372" width="17.875" style="8" customWidth="1"/>
    <col min="15373" max="15373" width="13.75" style="8" customWidth="1"/>
    <col min="15374" max="15374" width="6.375" style="8" customWidth="1"/>
    <col min="15375" max="15375" width="13.25" style="8" customWidth="1"/>
    <col min="15376" max="15376" width="18.25" style="8" customWidth="1"/>
    <col min="15377" max="15377" width="15.625" style="8" customWidth="1"/>
    <col min="15378" max="15616" width="8.875" style="8"/>
    <col min="15617" max="15617" width="2.625" style="8" customWidth="1"/>
    <col min="15618" max="15618" width="5.75" style="8" customWidth="1"/>
    <col min="15619" max="15620" width="15.75" style="8" customWidth="1"/>
    <col min="15621" max="15621" width="67.25" style="8" customWidth="1"/>
    <col min="15622" max="15622" width="6.25" style="8" customWidth="1"/>
    <col min="15623" max="15624" width="9.875" style="8" bestFit="1" customWidth="1"/>
    <col min="15625" max="15625" width="5.75" style="8" customWidth="1"/>
    <col min="15626" max="15626" width="60.25" style="8" customWidth="1"/>
    <col min="15627" max="15627" width="54" style="8" customWidth="1"/>
    <col min="15628" max="15628" width="17.875" style="8" customWidth="1"/>
    <col min="15629" max="15629" width="13.75" style="8" customWidth="1"/>
    <col min="15630" max="15630" width="6.375" style="8" customWidth="1"/>
    <col min="15631" max="15631" width="13.25" style="8" customWidth="1"/>
    <col min="15632" max="15632" width="18.25" style="8" customWidth="1"/>
    <col min="15633" max="15633" width="15.625" style="8" customWidth="1"/>
    <col min="15634" max="15872" width="8.875" style="8"/>
    <col min="15873" max="15873" width="2.625" style="8" customWidth="1"/>
    <col min="15874" max="15874" width="5.75" style="8" customWidth="1"/>
    <col min="15875" max="15876" width="15.75" style="8" customWidth="1"/>
    <col min="15877" max="15877" width="67.25" style="8" customWidth="1"/>
    <col min="15878" max="15878" width="6.25" style="8" customWidth="1"/>
    <col min="15879" max="15880" width="9.875" style="8" bestFit="1" customWidth="1"/>
    <col min="15881" max="15881" width="5.75" style="8" customWidth="1"/>
    <col min="15882" max="15882" width="60.25" style="8" customWidth="1"/>
    <col min="15883" max="15883" width="54" style="8" customWidth="1"/>
    <col min="15884" max="15884" width="17.875" style="8" customWidth="1"/>
    <col min="15885" max="15885" width="13.75" style="8" customWidth="1"/>
    <col min="15886" max="15886" width="6.375" style="8" customWidth="1"/>
    <col min="15887" max="15887" width="13.25" style="8" customWidth="1"/>
    <col min="15888" max="15888" width="18.25" style="8" customWidth="1"/>
    <col min="15889" max="15889" width="15.625" style="8" customWidth="1"/>
    <col min="15890" max="16128" width="8.875" style="8"/>
    <col min="16129" max="16129" width="2.625" style="8" customWidth="1"/>
    <col min="16130" max="16130" width="5.75" style="8" customWidth="1"/>
    <col min="16131" max="16132" width="15.75" style="8" customWidth="1"/>
    <col min="16133" max="16133" width="67.25" style="8" customWidth="1"/>
    <col min="16134" max="16134" width="6.25" style="8" customWidth="1"/>
    <col min="16135" max="16136" width="9.875" style="8" bestFit="1" customWidth="1"/>
    <col min="16137" max="16137" width="5.75" style="8" customWidth="1"/>
    <col min="16138" max="16138" width="60.25" style="8" customWidth="1"/>
    <col min="16139" max="16139" width="54" style="8" customWidth="1"/>
    <col min="16140" max="16140" width="17.875" style="8" customWidth="1"/>
    <col min="16141" max="16141" width="13.75" style="8" customWidth="1"/>
    <col min="16142" max="16142" width="6.375" style="8" customWidth="1"/>
    <col min="16143" max="16143" width="13.25" style="8" customWidth="1"/>
    <col min="16144" max="16144" width="18.25" style="8" customWidth="1"/>
    <col min="16145" max="16145" width="15.625" style="8" customWidth="1"/>
    <col min="16146" max="16384" width="8.875" style="8"/>
  </cols>
  <sheetData>
    <row r="2" spans="2:17" ht="20.100000000000001" customHeight="1">
      <c r="B2" s="1" t="s">
        <v>0</v>
      </c>
      <c r="C2" s="1"/>
      <c r="D2" s="1"/>
      <c r="E2" s="92" t="s">
        <v>5351</v>
      </c>
      <c r="G2" s="4" t="s">
        <v>2</v>
      </c>
      <c r="H2" s="5"/>
      <c r="I2" s="6"/>
      <c r="J2" s="7">
        <f>SUM(H:H)</f>
        <v>1293412</v>
      </c>
    </row>
    <row r="3" spans="2:17" ht="20.100000000000001" customHeight="1">
      <c r="B3" s="1" t="s">
        <v>3</v>
      </c>
      <c r="C3" s="1"/>
      <c r="D3" s="1"/>
      <c r="E3" s="98" t="s">
        <v>2536</v>
      </c>
    </row>
    <row r="4" spans="2:17" ht="20.100000000000001" customHeight="1">
      <c r="B4" s="1" t="s">
        <v>1915</v>
      </c>
      <c r="C4" s="1"/>
      <c r="D4" s="1"/>
      <c r="E4" s="98" t="s">
        <v>5352</v>
      </c>
    </row>
    <row r="5" spans="2:17" ht="20.100000000000001" customHeight="1">
      <c r="B5" s="1" t="s">
        <v>6</v>
      </c>
      <c r="C5" s="1"/>
      <c r="D5" s="1"/>
      <c r="E5" s="102">
        <v>43951</v>
      </c>
      <c r="H5" s="960" t="s">
        <v>1917</v>
      </c>
    </row>
    <row r="6" spans="2:17" ht="20.100000000000001" customHeight="1">
      <c r="B6" s="1" t="s">
        <v>7</v>
      </c>
      <c r="C6" s="1"/>
      <c r="D6" s="1"/>
      <c r="E6" s="102">
        <v>43959</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1619" t="s">
        <v>550</v>
      </c>
      <c r="D9" s="1620"/>
      <c r="E9" s="1621"/>
      <c r="F9" s="22"/>
      <c r="G9" s="22"/>
      <c r="H9" s="167"/>
      <c r="I9" s="167"/>
      <c r="J9" s="22"/>
      <c r="K9" s="22"/>
      <c r="L9" s="22"/>
      <c r="M9" s="25"/>
      <c r="N9" s="21"/>
      <c r="O9" s="22"/>
      <c r="P9" s="25"/>
      <c r="Q9" s="26"/>
    </row>
    <row r="10" spans="2:17" s="9" customFormat="1" ht="19.7" customHeight="1">
      <c r="B10" s="21">
        <v>1</v>
      </c>
      <c r="C10" s="21" t="s">
        <v>550</v>
      </c>
      <c r="D10" s="21" t="s">
        <v>550</v>
      </c>
      <c r="E10" s="30" t="s">
        <v>5353</v>
      </c>
      <c r="F10" s="22">
        <v>1</v>
      </c>
      <c r="G10" s="21">
        <v>770000</v>
      </c>
      <c r="H10" s="27">
        <f t="shared" ref="H10:H16" si="0">F10*G10</f>
        <v>770000</v>
      </c>
      <c r="I10" s="167"/>
      <c r="J10" s="30" t="s">
        <v>5354</v>
      </c>
      <c r="K10" s="22"/>
      <c r="L10" s="22"/>
      <c r="M10" s="25">
        <v>43928</v>
      </c>
      <c r="N10" s="21"/>
      <c r="O10" s="32">
        <v>43951</v>
      </c>
      <c r="P10" s="25">
        <v>43959</v>
      </c>
      <c r="Q10" s="26">
        <v>43959</v>
      </c>
    </row>
    <row r="11" spans="2:17" s="9" customFormat="1" ht="19.7" customHeight="1">
      <c r="B11" s="21">
        <f t="shared" ref="B11:B16" si="1">+B10+1</f>
        <v>2</v>
      </c>
      <c r="C11" s="21" t="s">
        <v>550</v>
      </c>
      <c r="D11" s="21" t="s">
        <v>550</v>
      </c>
      <c r="E11" s="30" t="s">
        <v>1920</v>
      </c>
      <c r="F11" s="22">
        <v>1</v>
      </c>
      <c r="G11" s="21">
        <v>38000</v>
      </c>
      <c r="H11" s="27">
        <f t="shared" si="0"/>
        <v>38000</v>
      </c>
      <c r="I11" s="167"/>
      <c r="J11" s="30" t="s">
        <v>5355</v>
      </c>
      <c r="K11" s="22"/>
      <c r="L11" s="22"/>
      <c r="M11" s="25"/>
      <c r="N11" s="21"/>
      <c r="O11" s="32"/>
      <c r="P11" s="25"/>
      <c r="Q11" s="26"/>
    </row>
    <row r="12" spans="2:17" s="9" customFormat="1" ht="19.7" customHeight="1">
      <c r="B12" s="21">
        <f t="shared" si="1"/>
        <v>3</v>
      </c>
      <c r="C12" s="21" t="s">
        <v>550</v>
      </c>
      <c r="D12" s="21" t="s">
        <v>550</v>
      </c>
      <c r="E12" s="30" t="s">
        <v>1921</v>
      </c>
      <c r="F12" s="22">
        <v>1</v>
      </c>
      <c r="G12" s="21">
        <v>30000</v>
      </c>
      <c r="H12" s="27">
        <f t="shared" si="0"/>
        <v>30000</v>
      </c>
      <c r="I12" s="167"/>
      <c r="J12" s="30" t="s">
        <v>5356</v>
      </c>
      <c r="K12" s="22"/>
      <c r="L12" s="22"/>
      <c r="M12" s="25">
        <v>43928</v>
      </c>
      <c r="N12" s="21"/>
      <c r="O12" s="32">
        <v>43951</v>
      </c>
      <c r="P12" s="25">
        <v>43959</v>
      </c>
      <c r="Q12" s="26">
        <v>43959</v>
      </c>
    </row>
    <row r="13" spans="2:17" s="9" customFormat="1" ht="19.7" customHeight="1">
      <c r="B13" s="21">
        <f t="shared" si="1"/>
        <v>4</v>
      </c>
      <c r="C13" s="21" t="s">
        <v>550</v>
      </c>
      <c r="D13" s="21" t="s">
        <v>550</v>
      </c>
      <c r="E13" s="1079" t="s">
        <v>5357</v>
      </c>
      <c r="F13" s="22">
        <v>1</v>
      </c>
      <c r="G13" s="21">
        <v>14000</v>
      </c>
      <c r="H13" s="27">
        <f t="shared" si="0"/>
        <v>14000</v>
      </c>
      <c r="I13" s="167"/>
      <c r="J13" s="30" t="s">
        <v>736</v>
      </c>
      <c r="K13" s="22"/>
      <c r="L13" s="22"/>
      <c r="M13" s="25">
        <v>43928</v>
      </c>
      <c r="N13" s="21"/>
      <c r="O13" s="32">
        <v>43951</v>
      </c>
      <c r="P13" s="25">
        <v>43959</v>
      </c>
      <c r="Q13" s="26">
        <v>43959</v>
      </c>
    </row>
    <row r="14" spans="2:17" s="9" customFormat="1" ht="19.7" customHeight="1">
      <c r="B14" s="21">
        <f t="shared" si="1"/>
        <v>5</v>
      </c>
      <c r="C14" s="21" t="s">
        <v>550</v>
      </c>
      <c r="D14" s="21" t="s">
        <v>550</v>
      </c>
      <c r="E14" s="1079" t="s">
        <v>5358</v>
      </c>
      <c r="F14" s="22">
        <v>1</v>
      </c>
      <c r="G14" s="21">
        <v>14000</v>
      </c>
      <c r="H14" s="27">
        <f t="shared" si="0"/>
        <v>14000</v>
      </c>
      <c r="I14" s="167"/>
      <c r="J14" s="30" t="s">
        <v>734</v>
      </c>
      <c r="K14" s="22"/>
      <c r="L14" s="22"/>
      <c r="M14" s="25">
        <v>43928</v>
      </c>
      <c r="N14" s="21"/>
      <c r="O14" s="32">
        <v>43951</v>
      </c>
      <c r="P14" s="25">
        <v>43959</v>
      </c>
      <c r="Q14" s="26">
        <v>43959</v>
      </c>
    </row>
    <row r="15" spans="2:17" s="9" customFormat="1" ht="19.7" customHeight="1">
      <c r="B15" s="21">
        <f t="shared" si="1"/>
        <v>6</v>
      </c>
      <c r="C15" s="21" t="s">
        <v>550</v>
      </c>
      <c r="D15" s="21" t="s">
        <v>550</v>
      </c>
      <c r="E15" s="1079" t="s">
        <v>4665</v>
      </c>
      <c r="F15" s="22">
        <v>1</v>
      </c>
      <c r="G15" s="21">
        <v>14000</v>
      </c>
      <c r="H15" s="27">
        <f t="shared" si="0"/>
        <v>14000</v>
      </c>
      <c r="I15" s="167"/>
      <c r="J15" s="30" t="s">
        <v>5359</v>
      </c>
      <c r="K15" s="22"/>
      <c r="L15" s="22"/>
      <c r="M15" s="25">
        <v>43928</v>
      </c>
      <c r="N15" s="21"/>
      <c r="O15" s="32">
        <v>43951</v>
      </c>
      <c r="P15" s="25">
        <v>43959</v>
      </c>
      <c r="Q15" s="26">
        <v>43959</v>
      </c>
    </row>
    <row r="16" spans="2:17" s="9" customFormat="1" ht="19.7" customHeight="1">
      <c r="B16" s="21">
        <f t="shared" si="1"/>
        <v>7</v>
      </c>
      <c r="C16" s="970" t="s">
        <v>550</v>
      </c>
      <c r="D16" s="970" t="s">
        <v>550</v>
      </c>
      <c r="E16" s="971" t="s">
        <v>1993</v>
      </c>
      <c r="F16" s="972">
        <v>1</v>
      </c>
      <c r="G16" s="972">
        <v>12000</v>
      </c>
      <c r="H16" s="973">
        <f t="shared" si="0"/>
        <v>12000</v>
      </c>
      <c r="I16" s="167"/>
      <c r="J16" s="30"/>
      <c r="K16" s="22"/>
      <c r="L16" s="22"/>
      <c r="M16" s="25">
        <v>43928</v>
      </c>
      <c r="N16" s="21"/>
      <c r="O16" s="32">
        <v>43951</v>
      </c>
      <c r="P16" s="25"/>
      <c r="Q16" s="26"/>
    </row>
    <row r="17" spans="2:17" s="9" customFormat="1" ht="19.7" customHeight="1">
      <c r="B17" s="21"/>
      <c r="C17" s="21"/>
      <c r="D17" s="21"/>
      <c r="E17" s="974"/>
      <c r="F17" s="166"/>
      <c r="G17" s="166"/>
      <c r="H17" s="975"/>
      <c r="I17" s="167"/>
      <c r="J17" s="30"/>
      <c r="K17" s="22"/>
      <c r="L17" s="22"/>
      <c r="M17" s="25"/>
      <c r="N17" s="21"/>
      <c r="O17" s="22"/>
      <c r="P17" s="25"/>
      <c r="Q17" s="26"/>
    </row>
    <row r="18" spans="2:17" s="9" customFormat="1" ht="19.7" customHeight="1">
      <c r="B18" s="21"/>
      <c r="C18" s="21"/>
      <c r="D18" s="21"/>
      <c r="E18" s="1622">
        <f>SUM(H10:H16)</f>
        <v>892000</v>
      </c>
      <c r="F18" s="166"/>
      <c r="G18" s="166"/>
      <c r="H18" s="975"/>
      <c r="I18" s="167"/>
      <c r="J18" s="30"/>
      <c r="K18" s="22"/>
      <c r="L18" s="22"/>
      <c r="M18" s="25"/>
      <c r="N18" s="21"/>
      <c r="O18" s="22"/>
      <c r="P18" s="25"/>
      <c r="Q18" s="26"/>
    </row>
    <row r="19" spans="2:17" s="9" customFormat="1" ht="19.7" customHeight="1">
      <c r="B19" s="21"/>
      <c r="C19" s="169"/>
      <c r="D19" s="169"/>
      <c r="E19" s="974"/>
      <c r="F19" s="166"/>
      <c r="G19" s="166"/>
      <c r="H19" s="975"/>
      <c r="I19" s="167"/>
      <c r="J19" s="30"/>
      <c r="K19" s="22"/>
      <c r="L19" s="22"/>
      <c r="M19" s="25"/>
      <c r="N19" s="21"/>
      <c r="O19" s="22"/>
      <c r="P19" s="25"/>
      <c r="Q19" s="26"/>
    </row>
    <row r="20" spans="2:17" s="9" customFormat="1" ht="19.7" customHeight="1">
      <c r="B20" s="21"/>
      <c r="C20" s="21"/>
      <c r="D20" s="21"/>
      <c r="E20" s="168"/>
      <c r="F20" s="22"/>
      <c r="G20" s="22"/>
      <c r="H20" s="167"/>
      <c r="I20" s="167"/>
      <c r="J20" s="22"/>
      <c r="K20" s="22"/>
      <c r="L20" s="22"/>
      <c r="M20" s="25"/>
      <c r="N20" s="21"/>
      <c r="O20" s="22"/>
      <c r="P20" s="25"/>
      <c r="Q20" s="26"/>
    </row>
    <row r="21" spans="2:17" s="9" customFormat="1" ht="19.7" customHeight="1">
      <c r="B21" s="21"/>
      <c r="C21" s="21"/>
      <c r="D21" s="21"/>
      <c r="E21" s="997"/>
      <c r="F21" s="22"/>
      <c r="G21" s="22"/>
      <c r="H21" s="1442"/>
      <c r="I21" s="167"/>
      <c r="J21" s="22"/>
      <c r="K21" s="22"/>
      <c r="L21" s="22"/>
      <c r="M21" s="25"/>
      <c r="N21" s="21"/>
      <c r="O21" s="22"/>
      <c r="P21" s="25"/>
      <c r="Q21" s="26"/>
    </row>
    <row r="22" spans="2:17" s="9" customFormat="1" ht="19.7" customHeight="1">
      <c r="B22" s="21"/>
      <c r="C22" s="1623" t="s">
        <v>5360</v>
      </c>
      <c r="D22" s="1624"/>
      <c r="E22" s="1625"/>
      <c r="F22" s="22"/>
      <c r="G22" s="22"/>
      <c r="H22" s="1442"/>
      <c r="I22" s="167"/>
      <c r="J22" s="22"/>
      <c r="K22" s="22"/>
      <c r="L22" s="22"/>
      <c r="M22" s="25"/>
      <c r="N22" s="21"/>
      <c r="O22" s="22"/>
      <c r="P22" s="25"/>
      <c r="Q22" s="26"/>
    </row>
    <row r="23" spans="2:17" s="9" customFormat="1" ht="19.7" customHeight="1">
      <c r="B23" s="21">
        <f>+B16+1</f>
        <v>8</v>
      </c>
      <c r="C23" s="1626" t="s">
        <v>311</v>
      </c>
      <c r="D23" s="1626" t="s">
        <v>311</v>
      </c>
      <c r="E23" s="1627" t="s">
        <v>5361</v>
      </c>
      <c r="F23" s="128">
        <v>1</v>
      </c>
      <c r="G23" s="128">
        <v>252200</v>
      </c>
      <c r="H23" s="1628">
        <f>F23*G23</f>
        <v>252200</v>
      </c>
      <c r="I23" s="133"/>
      <c r="J23" s="142" t="s">
        <v>5362</v>
      </c>
      <c r="K23" s="22" t="s">
        <v>5363</v>
      </c>
      <c r="L23" s="22"/>
      <c r="M23" s="25">
        <v>43927</v>
      </c>
      <c r="N23" s="21"/>
      <c r="O23" s="32">
        <v>43951</v>
      </c>
      <c r="P23" s="25"/>
      <c r="Q23" s="26">
        <v>43934</v>
      </c>
    </row>
    <row r="24" spans="2:17" s="9" customFormat="1" ht="19.7" customHeight="1">
      <c r="B24" s="21">
        <f>+B23+1</f>
        <v>9</v>
      </c>
      <c r="C24" s="1626" t="s">
        <v>311</v>
      </c>
      <c r="D24" s="1626" t="s">
        <v>311</v>
      </c>
      <c r="E24" s="1627" t="s">
        <v>5364</v>
      </c>
      <c r="F24" s="128">
        <v>1</v>
      </c>
      <c r="G24" s="128"/>
      <c r="H24" s="1628"/>
      <c r="I24" s="133"/>
      <c r="J24" s="142" t="s">
        <v>5365</v>
      </c>
      <c r="K24" s="22"/>
      <c r="L24" s="22"/>
      <c r="M24" s="25">
        <v>43927</v>
      </c>
      <c r="N24" s="21"/>
      <c r="O24" s="32">
        <v>43951</v>
      </c>
      <c r="P24" s="25"/>
      <c r="Q24" s="26">
        <v>43934</v>
      </c>
    </row>
    <row r="25" spans="2:17" s="9" customFormat="1" ht="19.7" customHeight="1">
      <c r="B25" s="21">
        <f>+B24+1</f>
        <v>10</v>
      </c>
      <c r="C25" s="1626" t="s">
        <v>311</v>
      </c>
      <c r="D25" s="1626" t="s">
        <v>311</v>
      </c>
      <c r="E25" s="1627" t="s">
        <v>5366</v>
      </c>
      <c r="F25" s="128">
        <v>1</v>
      </c>
      <c r="G25" s="128"/>
      <c r="H25" s="1628"/>
      <c r="I25" s="133"/>
      <c r="J25" s="142" t="s">
        <v>5367</v>
      </c>
      <c r="K25" s="22"/>
      <c r="L25" s="22"/>
      <c r="M25" s="25">
        <v>43927</v>
      </c>
      <c r="N25" s="21"/>
      <c r="O25" s="32">
        <v>43951</v>
      </c>
      <c r="P25" s="25"/>
      <c r="Q25" s="26">
        <v>43934</v>
      </c>
    </row>
    <row r="26" spans="2:17" s="9" customFormat="1" ht="19.7" customHeight="1">
      <c r="B26" s="21">
        <f>+B25+1</f>
        <v>11</v>
      </c>
      <c r="C26" s="1626" t="s">
        <v>311</v>
      </c>
      <c r="D26" s="1626" t="s">
        <v>311</v>
      </c>
      <c r="E26" s="1627" t="s">
        <v>5368</v>
      </c>
      <c r="F26" s="128">
        <v>1</v>
      </c>
      <c r="G26" s="128"/>
      <c r="H26" s="1628"/>
      <c r="I26" s="133"/>
      <c r="J26" s="142" t="s">
        <v>5369</v>
      </c>
      <c r="K26" s="22"/>
      <c r="L26" s="22"/>
      <c r="M26" s="25">
        <v>43927</v>
      </c>
      <c r="N26" s="21"/>
      <c r="O26" s="32">
        <v>43951</v>
      </c>
      <c r="P26" s="25"/>
      <c r="Q26" s="26">
        <v>43934</v>
      </c>
    </row>
    <row r="27" spans="2:17" s="9" customFormat="1" ht="19.7" customHeight="1">
      <c r="B27" s="21">
        <f>+B26+1</f>
        <v>12</v>
      </c>
      <c r="C27" s="1626" t="s">
        <v>311</v>
      </c>
      <c r="D27" s="1626" t="s">
        <v>311</v>
      </c>
      <c r="E27" s="1627" t="s">
        <v>5370</v>
      </c>
      <c r="F27" s="128">
        <v>1</v>
      </c>
      <c r="G27" s="128"/>
      <c r="H27" s="1628"/>
      <c r="I27" s="133"/>
      <c r="J27" s="142" t="s">
        <v>5371</v>
      </c>
      <c r="K27" s="22"/>
      <c r="L27" s="22"/>
      <c r="M27" s="25">
        <v>43927</v>
      </c>
      <c r="N27" s="21"/>
      <c r="O27" s="32">
        <v>43951</v>
      </c>
      <c r="P27" s="25"/>
      <c r="Q27" s="26">
        <v>43934</v>
      </c>
    </row>
    <row r="28" spans="2:17" s="9" customFormat="1" ht="19.7" customHeight="1">
      <c r="B28" s="21">
        <f>+B27+1</f>
        <v>13</v>
      </c>
      <c r="C28" s="1626" t="s">
        <v>311</v>
      </c>
      <c r="D28" s="1626" t="s">
        <v>311</v>
      </c>
      <c r="E28" s="1627" t="s">
        <v>5372</v>
      </c>
      <c r="F28" s="128">
        <v>1</v>
      </c>
      <c r="G28" s="128"/>
      <c r="H28" s="1628"/>
      <c r="I28" s="133"/>
      <c r="J28" s="142" t="s">
        <v>5373</v>
      </c>
      <c r="K28" s="22"/>
      <c r="L28" s="22"/>
      <c r="M28" s="25">
        <v>43927</v>
      </c>
      <c r="N28" s="21"/>
      <c r="O28" s="32">
        <v>43951</v>
      </c>
      <c r="P28" s="25"/>
      <c r="Q28" s="26">
        <v>43934</v>
      </c>
    </row>
    <row r="29" spans="2:17" s="9" customFormat="1" ht="19.7" customHeight="1">
      <c r="B29" s="21"/>
      <c r="C29" s="21"/>
      <c r="D29" s="21"/>
      <c r="E29" s="1629"/>
      <c r="F29" s="22"/>
      <c r="G29" s="22"/>
      <c r="H29" s="167"/>
      <c r="I29" s="167"/>
      <c r="J29" s="22"/>
      <c r="K29" s="22"/>
      <c r="L29" s="22"/>
      <c r="M29" s="25"/>
      <c r="N29" s="21"/>
      <c r="O29" s="22"/>
      <c r="P29" s="25"/>
      <c r="Q29" s="26"/>
    </row>
    <row r="30" spans="2:17" s="9" customFormat="1" ht="19.7" customHeight="1">
      <c r="B30" s="21"/>
      <c r="C30" s="21"/>
      <c r="D30" s="21"/>
      <c r="E30" s="1630">
        <f>SUM(H23:H29)</f>
        <v>252200</v>
      </c>
      <c r="F30" s="22"/>
      <c r="G30" s="22"/>
      <c r="H30" s="167"/>
      <c r="I30" s="167"/>
      <c r="J30" s="22"/>
      <c r="K30" s="22"/>
      <c r="L30" s="22"/>
      <c r="M30" s="25"/>
      <c r="N30" s="21"/>
      <c r="O30" s="22"/>
      <c r="P30" s="25"/>
      <c r="Q30" s="26"/>
    </row>
    <row r="31" spans="2:17" s="9" customFormat="1" ht="19.7" customHeight="1">
      <c r="B31" s="21"/>
      <c r="C31" s="21"/>
      <c r="D31" s="21"/>
      <c r="E31" s="1629"/>
      <c r="F31" s="22"/>
      <c r="G31" s="22"/>
      <c r="H31" s="167"/>
      <c r="I31" s="167"/>
      <c r="J31" s="22"/>
      <c r="K31" s="22"/>
      <c r="L31" s="22"/>
      <c r="M31" s="25"/>
      <c r="N31" s="21"/>
      <c r="O31" s="22"/>
      <c r="P31" s="25"/>
      <c r="Q31" s="26"/>
    </row>
    <row r="32" spans="2:17" s="9" customFormat="1" ht="19.7" customHeight="1">
      <c r="B32" s="21"/>
      <c r="C32" s="21"/>
      <c r="D32" s="21"/>
      <c r="E32" s="997"/>
      <c r="F32" s="858"/>
      <c r="G32" s="22"/>
      <c r="H32" s="24"/>
      <c r="I32" s="167"/>
      <c r="J32" s="211"/>
      <c r="K32" s="22"/>
      <c r="L32" s="30"/>
      <c r="M32" s="25"/>
      <c r="N32" s="21"/>
      <c r="O32" s="22"/>
      <c r="P32" s="25"/>
      <c r="Q32" s="26"/>
    </row>
    <row r="33" spans="2:17" s="73" customFormat="1" ht="19.7" customHeight="1">
      <c r="B33" s="21"/>
      <c r="C33" s="1082"/>
      <c r="D33" s="1082"/>
      <c r="E33" s="1094"/>
      <c r="F33" s="442"/>
      <c r="G33" s="53"/>
      <c r="H33" s="36"/>
      <c r="I33" s="283"/>
      <c r="J33" s="443"/>
      <c r="K33" s="57"/>
      <c r="L33" s="285"/>
      <c r="M33" s="60"/>
      <c r="N33" s="65"/>
      <c r="O33" s="60"/>
      <c r="P33" s="60"/>
      <c r="Q33" s="61"/>
    </row>
    <row r="34" spans="2:17" s="73" customFormat="1" ht="19.7" customHeight="1">
      <c r="B34" s="21"/>
      <c r="C34" s="1631" t="s">
        <v>5374</v>
      </c>
      <c r="D34" s="1632"/>
      <c r="E34" s="1633"/>
      <c r="F34" s="253"/>
      <c r="G34" s="221"/>
      <c r="H34" s="221"/>
      <c r="I34" s="205"/>
      <c r="J34" s="211"/>
      <c r="K34" s="44"/>
      <c r="L34" s="285"/>
      <c r="M34" s="60"/>
      <c r="N34" s="65"/>
      <c r="O34" s="60"/>
      <c r="P34" s="60"/>
      <c r="Q34" s="61"/>
    </row>
    <row r="35" spans="2:17" s="73" customFormat="1" ht="19.7" customHeight="1">
      <c r="B35" s="21">
        <f>+B28+1</f>
        <v>14</v>
      </c>
      <c r="C35" s="417" t="s">
        <v>618</v>
      </c>
      <c r="D35" s="1634" t="s">
        <v>619</v>
      </c>
      <c r="E35" s="1590" t="s">
        <v>5375</v>
      </c>
      <c r="F35" s="128">
        <v>1</v>
      </c>
      <c r="G35" s="1635">
        <v>8430</v>
      </c>
      <c r="H35" s="1628">
        <f>F35*G35</f>
        <v>8430</v>
      </c>
      <c r="I35" s="133"/>
      <c r="J35" s="1636" t="s">
        <v>621</v>
      </c>
      <c r="K35" s="82"/>
      <c r="L35" s="285"/>
      <c r="M35" s="60">
        <v>43928</v>
      </c>
      <c r="N35" s="65"/>
      <c r="O35" s="60">
        <v>43951</v>
      </c>
      <c r="P35" s="60">
        <v>43949</v>
      </c>
      <c r="Q35" s="61">
        <v>43949</v>
      </c>
    </row>
    <row r="36" spans="2:17" s="73" customFormat="1" ht="19.7" customHeight="1">
      <c r="B36" s="21">
        <f t="shared" ref="B36:B45" si="2">+B35+1</f>
        <v>15</v>
      </c>
      <c r="C36" s="417" t="s">
        <v>618</v>
      </c>
      <c r="D36" s="1634" t="s">
        <v>619</v>
      </c>
      <c r="E36" s="1590" t="s">
        <v>5376</v>
      </c>
      <c r="F36" s="128">
        <v>1</v>
      </c>
      <c r="G36" s="1635">
        <v>2660</v>
      </c>
      <c r="H36" s="1637">
        <v>2660</v>
      </c>
      <c r="I36" s="133"/>
      <c r="J36" s="1636" t="s">
        <v>624</v>
      </c>
      <c r="K36" s="82"/>
      <c r="L36" s="285"/>
      <c r="M36" s="60">
        <v>43928</v>
      </c>
      <c r="N36" s="65"/>
      <c r="O36" s="60">
        <v>43951</v>
      </c>
      <c r="P36" s="60">
        <v>43949</v>
      </c>
      <c r="Q36" s="61">
        <v>43949</v>
      </c>
    </row>
    <row r="37" spans="2:17" s="73" customFormat="1" ht="19.7" customHeight="1">
      <c r="B37" s="21">
        <f t="shared" si="2"/>
        <v>16</v>
      </c>
      <c r="C37" s="417" t="s">
        <v>618</v>
      </c>
      <c r="D37" s="1634" t="s">
        <v>619</v>
      </c>
      <c r="E37" s="1590" t="s">
        <v>5377</v>
      </c>
      <c r="F37" s="128">
        <v>1</v>
      </c>
      <c r="G37" s="1635">
        <v>420</v>
      </c>
      <c r="H37" s="1637">
        <v>420</v>
      </c>
      <c r="I37" s="133"/>
      <c r="J37" s="1636" t="s">
        <v>626</v>
      </c>
      <c r="K37" s="82"/>
      <c r="L37" s="285"/>
      <c r="M37" s="60">
        <v>43928</v>
      </c>
      <c r="N37" s="65"/>
      <c r="O37" s="60">
        <v>43951</v>
      </c>
      <c r="P37" s="60">
        <v>43949</v>
      </c>
      <c r="Q37" s="61">
        <v>43949</v>
      </c>
    </row>
    <row r="38" spans="2:17" s="73" customFormat="1" ht="19.7" customHeight="1">
      <c r="B38" s="21">
        <f t="shared" si="2"/>
        <v>17</v>
      </c>
      <c r="C38" s="417" t="s">
        <v>618</v>
      </c>
      <c r="D38" s="1634" t="s">
        <v>619</v>
      </c>
      <c r="E38" s="1590" t="s">
        <v>5378</v>
      </c>
      <c r="F38" s="128">
        <v>2</v>
      </c>
      <c r="G38" s="1635">
        <v>170</v>
      </c>
      <c r="H38" s="1637">
        <v>340</v>
      </c>
      <c r="I38" s="133"/>
      <c r="J38" s="1636" t="s">
        <v>628</v>
      </c>
      <c r="K38" s="82"/>
      <c r="L38" s="285"/>
      <c r="M38" s="60">
        <v>43928</v>
      </c>
      <c r="N38" s="65"/>
      <c r="O38" s="60">
        <v>43951</v>
      </c>
      <c r="P38" s="60">
        <v>43949</v>
      </c>
      <c r="Q38" s="61">
        <v>43949</v>
      </c>
    </row>
    <row r="39" spans="2:17" s="73" customFormat="1" ht="19.7" customHeight="1">
      <c r="B39" s="21" t="e">
        <f>+#REF!+1</f>
        <v>#REF!</v>
      </c>
      <c r="C39" s="535" t="s">
        <v>531</v>
      </c>
      <c r="D39" s="1638" t="s">
        <v>577</v>
      </c>
      <c r="E39" s="1639" t="s">
        <v>5379</v>
      </c>
      <c r="F39" s="1634">
        <v>2</v>
      </c>
      <c r="G39" s="417">
        <v>44</v>
      </c>
      <c r="H39" s="1588">
        <f>F39*G39</f>
        <v>88</v>
      </c>
      <c r="I39" s="1640"/>
      <c r="J39" s="1641" t="s">
        <v>5380</v>
      </c>
      <c r="K39" s="82"/>
      <c r="L39" s="285"/>
      <c r="M39" s="60">
        <v>43927</v>
      </c>
      <c r="N39" s="65"/>
      <c r="O39" s="60"/>
      <c r="P39" s="60">
        <v>43951</v>
      </c>
      <c r="Q39" s="61">
        <v>43951</v>
      </c>
    </row>
    <row r="40" spans="2:17" s="73" customFormat="1" ht="19.7" customHeight="1">
      <c r="B40" s="21" t="e">
        <f t="shared" si="2"/>
        <v>#REF!</v>
      </c>
      <c r="C40" s="832" t="s">
        <v>577</v>
      </c>
      <c r="D40" s="832" t="s">
        <v>577</v>
      </c>
      <c r="E40" s="986" t="s">
        <v>5381</v>
      </c>
      <c r="F40" s="987"/>
      <c r="G40" s="984">
        <v>215</v>
      </c>
      <c r="H40" s="1310">
        <v>230</v>
      </c>
      <c r="I40" s="1310"/>
      <c r="J40" s="835" t="s">
        <v>5382</v>
      </c>
      <c r="K40" s="1642" t="s">
        <v>5383</v>
      </c>
      <c r="L40" s="285"/>
      <c r="M40" s="60"/>
      <c r="N40" s="65"/>
      <c r="O40" s="60"/>
      <c r="P40" s="60"/>
      <c r="Q40" s="61"/>
    </row>
    <row r="41" spans="2:17" s="73" customFormat="1" ht="19.7" customHeight="1">
      <c r="B41" s="21" t="e">
        <f t="shared" si="2"/>
        <v>#REF!</v>
      </c>
      <c r="C41" s="417" t="s">
        <v>577</v>
      </c>
      <c r="D41" s="417" t="s">
        <v>577</v>
      </c>
      <c r="E41" s="427" t="s">
        <v>634</v>
      </c>
      <c r="F41" s="128">
        <v>1</v>
      </c>
      <c r="G41" s="128">
        <v>270</v>
      </c>
      <c r="H41" s="1643">
        <v>270</v>
      </c>
      <c r="I41" s="421"/>
      <c r="J41" s="427" t="s">
        <v>635</v>
      </c>
      <c r="K41" s="44"/>
      <c r="L41" s="285"/>
      <c r="M41" s="60">
        <v>43927</v>
      </c>
      <c r="N41" s="65"/>
      <c r="O41" s="60"/>
      <c r="P41" s="60">
        <v>43951</v>
      </c>
      <c r="Q41" s="61">
        <v>43951</v>
      </c>
    </row>
    <row r="42" spans="2:17" s="73" customFormat="1" ht="19.7" customHeight="1">
      <c r="B42" s="21" t="e">
        <f t="shared" si="2"/>
        <v>#REF!</v>
      </c>
      <c r="C42" s="417" t="s">
        <v>577</v>
      </c>
      <c r="D42" s="417" t="s">
        <v>577</v>
      </c>
      <c r="E42" s="1644" t="s">
        <v>5384</v>
      </c>
      <c r="F42" s="133">
        <v>1</v>
      </c>
      <c r="G42" s="1635">
        <v>260</v>
      </c>
      <c r="H42" s="1588">
        <f>F42*G42</f>
        <v>260</v>
      </c>
      <c r="I42" s="133"/>
      <c r="J42" s="789" t="s">
        <v>637</v>
      </c>
      <c r="K42" s="44"/>
      <c r="L42" s="285"/>
      <c r="M42" s="60">
        <v>43927</v>
      </c>
      <c r="N42" s="65"/>
      <c r="O42" s="60"/>
      <c r="P42" s="60">
        <v>43951</v>
      </c>
      <c r="Q42" s="61">
        <v>43951</v>
      </c>
    </row>
    <row r="43" spans="2:17" s="73" customFormat="1" ht="19.7" customHeight="1">
      <c r="B43" s="21" t="e">
        <f t="shared" si="2"/>
        <v>#REF!</v>
      </c>
      <c r="C43" s="130" t="s">
        <v>577</v>
      </c>
      <c r="D43" s="130" t="s">
        <v>577</v>
      </c>
      <c r="E43" s="789" t="s">
        <v>1424</v>
      </c>
      <c r="F43" s="788">
        <v>2</v>
      </c>
      <c r="G43" s="788">
        <v>250</v>
      </c>
      <c r="H43" s="1637">
        <v>500</v>
      </c>
      <c r="I43" s="1645"/>
      <c r="J43" s="789" t="s">
        <v>637</v>
      </c>
      <c r="K43" s="44"/>
      <c r="L43" s="285"/>
      <c r="M43" s="60">
        <v>43927</v>
      </c>
      <c r="N43" s="65"/>
      <c r="O43" s="60"/>
      <c r="P43" s="60">
        <v>43951</v>
      </c>
      <c r="Q43" s="61">
        <v>43951</v>
      </c>
    </row>
    <row r="44" spans="2:17" s="73" customFormat="1" ht="19.7" customHeight="1">
      <c r="B44" s="21" t="e">
        <f t="shared" si="2"/>
        <v>#REF!</v>
      </c>
      <c r="C44" s="130" t="s">
        <v>577</v>
      </c>
      <c r="D44" s="130" t="s">
        <v>577</v>
      </c>
      <c r="E44" s="789" t="s">
        <v>1425</v>
      </c>
      <c r="F44" s="788">
        <v>2</v>
      </c>
      <c r="G44" s="788">
        <v>200</v>
      </c>
      <c r="H44" s="1637">
        <v>400</v>
      </c>
      <c r="I44" s="1645"/>
      <c r="J44" s="789" t="s">
        <v>640</v>
      </c>
      <c r="K44" s="44"/>
      <c r="L44" s="285"/>
      <c r="M44" s="60">
        <v>43927</v>
      </c>
      <c r="N44" s="65"/>
      <c r="O44" s="60"/>
      <c r="P44" s="60">
        <v>43951</v>
      </c>
      <c r="Q44" s="61">
        <v>43951</v>
      </c>
    </row>
    <row r="45" spans="2:17" s="73" customFormat="1" ht="19.7" customHeight="1">
      <c r="B45" s="21" t="e">
        <f t="shared" si="2"/>
        <v>#REF!</v>
      </c>
      <c r="C45" s="535" t="s">
        <v>531</v>
      </c>
      <c r="D45" s="1638" t="s">
        <v>577</v>
      </c>
      <c r="E45" s="538" t="s">
        <v>5385</v>
      </c>
      <c r="F45" s="1646">
        <v>1</v>
      </c>
      <c r="G45" s="1647">
        <v>290</v>
      </c>
      <c r="H45" s="27">
        <f>F45*G45</f>
        <v>290</v>
      </c>
      <c r="I45" s="531"/>
      <c r="J45" s="1648" t="s">
        <v>1968</v>
      </c>
      <c r="K45" s="76"/>
      <c r="L45" s="285"/>
      <c r="M45" s="60">
        <v>43927</v>
      </c>
      <c r="N45" s="65"/>
      <c r="O45" s="60"/>
      <c r="P45" s="60">
        <v>43951</v>
      </c>
      <c r="Q45" s="61">
        <v>43951</v>
      </c>
    </row>
    <row r="46" spans="2:17" s="9" customFormat="1" ht="19.7" customHeight="1">
      <c r="B46" s="21"/>
      <c r="C46" s="208"/>
      <c r="D46" s="1569"/>
      <c r="E46" s="211"/>
      <c r="F46" s="253"/>
      <c r="G46" s="203"/>
      <c r="H46" s="213"/>
      <c r="I46" s="205"/>
      <c r="J46" s="76"/>
      <c r="K46" s="76"/>
      <c r="L46" s="30"/>
      <c r="M46" s="25"/>
      <c r="N46" s="21"/>
      <c r="O46" s="25"/>
      <c r="P46" s="25"/>
      <c r="Q46" s="26"/>
    </row>
    <row r="47" spans="2:17" s="9" customFormat="1" ht="19.7" customHeight="1">
      <c r="B47" s="21"/>
      <c r="C47" s="208"/>
      <c r="D47" s="1569"/>
      <c r="E47" s="211"/>
      <c r="F47" s="253"/>
      <c r="G47" s="203"/>
      <c r="H47" s="213"/>
      <c r="I47" s="205"/>
      <c r="J47" s="76"/>
      <c r="K47" s="76"/>
      <c r="L47" s="30"/>
      <c r="M47" s="25"/>
      <c r="N47" s="21"/>
      <c r="O47" s="25"/>
      <c r="P47" s="25"/>
      <c r="Q47" s="26"/>
    </row>
    <row r="48" spans="2:17" s="73" customFormat="1" ht="19.7" customHeight="1">
      <c r="B48" s="21"/>
      <c r="C48" s="44"/>
      <c r="D48" s="44"/>
      <c r="E48" s="1649">
        <f>SUM(H35:H45)</f>
        <v>13888</v>
      </c>
      <c r="F48" s="253"/>
      <c r="G48" s="203"/>
      <c r="H48" s="213"/>
      <c r="I48" s="205"/>
      <c r="J48" s="76"/>
      <c r="K48" s="76"/>
      <c r="L48" s="285"/>
      <c r="M48" s="60"/>
      <c r="N48" s="65"/>
      <c r="O48" s="60"/>
      <c r="P48" s="60"/>
      <c r="Q48" s="61"/>
    </row>
    <row r="49" spans="2:17" s="73" customFormat="1" ht="19.7" customHeight="1">
      <c r="B49" s="21"/>
      <c r="C49" s="44"/>
      <c r="D49" s="44"/>
      <c r="E49" s="211"/>
      <c r="F49" s="253"/>
      <c r="G49" s="203"/>
      <c r="H49" s="213"/>
      <c r="I49" s="205"/>
      <c r="J49" s="76"/>
      <c r="K49" s="76"/>
      <c r="L49" s="285"/>
      <c r="M49" s="60"/>
      <c r="N49" s="65"/>
      <c r="O49" s="60"/>
      <c r="P49" s="60"/>
      <c r="Q49" s="61"/>
    </row>
    <row r="50" spans="2:17" s="73" customFormat="1" ht="19.7" customHeight="1">
      <c r="B50" s="21"/>
      <c r="C50" s="1082"/>
      <c r="D50" s="1082"/>
      <c r="E50" s="1094"/>
      <c r="F50" s="442"/>
      <c r="G50" s="53"/>
      <c r="H50" s="36"/>
      <c r="I50" s="283"/>
      <c r="J50" s="443"/>
      <c r="K50" s="57"/>
      <c r="L50" s="285"/>
      <c r="M50" s="60"/>
      <c r="N50" s="65"/>
      <c r="O50" s="60"/>
      <c r="P50" s="60"/>
      <c r="Q50" s="61"/>
    </row>
    <row r="51" spans="2:17" s="73" customFormat="1" ht="19.7" customHeight="1">
      <c r="B51" s="21"/>
      <c r="C51" s="1082"/>
      <c r="D51" s="1082"/>
      <c r="E51" s="1094"/>
      <c r="F51" s="442"/>
      <c r="G51" s="53"/>
      <c r="H51" s="36"/>
      <c r="I51" s="283"/>
      <c r="J51" s="443"/>
      <c r="K51" s="57"/>
      <c r="L51" s="285"/>
      <c r="M51" s="60"/>
      <c r="N51" s="65"/>
      <c r="O51" s="60"/>
      <c r="P51" s="60"/>
      <c r="Q51" s="61"/>
    </row>
    <row r="52" spans="2:17" s="73" customFormat="1" ht="19.7" customHeight="1">
      <c r="B52" s="21"/>
      <c r="C52" s="65"/>
      <c r="D52" s="65"/>
      <c r="E52" s="30"/>
      <c r="F52" s="442"/>
      <c r="G52" s="53"/>
      <c r="H52" s="36"/>
      <c r="I52" s="283"/>
      <c r="J52" s="443"/>
      <c r="K52" s="57"/>
      <c r="L52" s="285"/>
      <c r="M52" s="60"/>
      <c r="N52" s="65"/>
      <c r="O52" s="60"/>
      <c r="P52" s="60"/>
      <c r="Q52" s="61"/>
    </row>
    <row r="53" spans="2:17" s="73" customFormat="1" ht="19.7" customHeight="1">
      <c r="B53" s="21"/>
      <c r="C53" s="65"/>
      <c r="D53" s="65"/>
      <c r="E53" s="30"/>
      <c r="F53" s="996"/>
      <c r="G53" s="57"/>
      <c r="H53" s="24"/>
      <c r="I53" s="283"/>
      <c r="J53" s="443"/>
      <c r="K53" s="57"/>
      <c r="L53" s="285"/>
      <c r="M53" s="60"/>
      <c r="N53" s="65"/>
      <c r="O53" s="57"/>
      <c r="P53" s="60"/>
      <c r="Q53" s="61"/>
    </row>
    <row r="54" spans="2:17" s="73" customFormat="1" ht="19.7" customHeight="1">
      <c r="B54" s="21"/>
      <c r="C54" s="1650" t="s">
        <v>2191</v>
      </c>
      <c r="D54" s="1651"/>
      <c r="E54" s="1652"/>
      <c r="F54" s="442"/>
      <c r="G54" s="53"/>
      <c r="H54" s="36"/>
      <c r="I54" s="283"/>
      <c r="J54" s="443"/>
      <c r="K54" s="57"/>
      <c r="L54" s="285"/>
      <c r="M54" s="60"/>
      <c r="N54" s="65"/>
      <c r="O54" s="60"/>
      <c r="P54" s="60"/>
      <c r="Q54" s="61"/>
    </row>
    <row r="55" spans="2:17" s="73" customFormat="1" ht="19.7" customHeight="1">
      <c r="B55" s="21"/>
      <c r="C55" s="535" t="s">
        <v>531</v>
      </c>
      <c r="D55" s="535" t="s">
        <v>531</v>
      </c>
      <c r="E55" s="142" t="s">
        <v>2188</v>
      </c>
      <c r="F55" s="537">
        <v>2</v>
      </c>
      <c r="G55" s="421">
        <v>600</v>
      </c>
      <c r="H55" s="141">
        <f>F55*G55</f>
        <v>1200</v>
      </c>
      <c r="I55" s="133"/>
      <c r="J55" s="538" t="s">
        <v>2189</v>
      </c>
      <c r="K55" s="57"/>
      <c r="L55" s="285"/>
      <c r="M55" s="60">
        <v>43927</v>
      </c>
      <c r="N55" s="65"/>
      <c r="O55" s="60"/>
      <c r="P55" s="60">
        <v>43951</v>
      </c>
      <c r="Q55" s="61">
        <v>43951</v>
      </c>
    </row>
    <row r="56" spans="2:17" s="73" customFormat="1" ht="19.7" customHeight="1">
      <c r="B56" s="21"/>
      <c r="C56" s="535" t="s">
        <v>531</v>
      </c>
      <c r="D56" s="535" t="s">
        <v>531</v>
      </c>
      <c r="E56" s="142" t="s">
        <v>5386</v>
      </c>
      <c r="F56" s="537">
        <v>2</v>
      </c>
      <c r="G56" s="421">
        <v>443</v>
      </c>
      <c r="H56" s="141">
        <f>F56*G56</f>
        <v>886</v>
      </c>
      <c r="I56" s="133"/>
      <c r="J56" s="538" t="s">
        <v>2190</v>
      </c>
      <c r="K56" s="57"/>
      <c r="L56" s="285"/>
      <c r="M56" s="60">
        <v>43927</v>
      </c>
      <c r="N56" s="65"/>
      <c r="O56" s="60"/>
      <c r="P56" s="60">
        <v>43951</v>
      </c>
      <c r="Q56" s="61">
        <v>43951</v>
      </c>
    </row>
    <row r="57" spans="2:17" s="73" customFormat="1" ht="19.7" customHeight="1">
      <c r="B57" s="21"/>
      <c r="C57" s="137" t="s">
        <v>2194</v>
      </c>
      <c r="D57" s="137" t="s">
        <v>144</v>
      </c>
      <c r="E57" s="142" t="s">
        <v>1765</v>
      </c>
      <c r="F57" s="537">
        <v>1</v>
      </c>
      <c r="G57" s="1653">
        <v>8710</v>
      </c>
      <c r="H57" s="1654">
        <f>F57*G57</f>
        <v>8710</v>
      </c>
      <c r="I57" s="133"/>
      <c r="J57" s="538" t="s">
        <v>2195</v>
      </c>
      <c r="K57" s="57"/>
      <c r="L57" s="285"/>
      <c r="M57" s="60">
        <v>43928</v>
      </c>
      <c r="N57" s="65"/>
      <c r="O57" s="60">
        <v>43951</v>
      </c>
      <c r="P57" s="60">
        <v>43949</v>
      </c>
      <c r="Q57" s="61">
        <v>43949</v>
      </c>
    </row>
    <row r="58" spans="2:17" s="73" customFormat="1" ht="19.7" customHeight="1">
      <c r="B58" s="21"/>
      <c r="C58" s="535" t="s">
        <v>531</v>
      </c>
      <c r="D58" s="535" t="s">
        <v>531</v>
      </c>
      <c r="E58" s="1655" t="s">
        <v>2187</v>
      </c>
      <c r="F58" s="537">
        <v>2</v>
      </c>
      <c r="G58" s="1653">
        <v>99</v>
      </c>
      <c r="H58" s="1654">
        <f>F58*G58</f>
        <v>198</v>
      </c>
      <c r="I58" s="133"/>
      <c r="J58" s="538" t="s">
        <v>940</v>
      </c>
      <c r="K58" s="57"/>
      <c r="L58" s="285"/>
      <c r="M58" s="60">
        <v>43927</v>
      </c>
      <c r="N58" s="65"/>
      <c r="O58" s="60"/>
      <c r="P58" s="60">
        <v>43951</v>
      </c>
      <c r="Q58" s="61">
        <v>43951</v>
      </c>
    </row>
    <row r="59" spans="2:17" s="73" customFormat="1" ht="19.7" customHeight="1">
      <c r="B59" s="21"/>
      <c r="C59" s="535" t="s">
        <v>531</v>
      </c>
      <c r="D59" s="535" t="s">
        <v>531</v>
      </c>
      <c r="E59" s="1655" t="s">
        <v>677</v>
      </c>
      <c r="F59" s="537">
        <v>2</v>
      </c>
      <c r="G59" s="1653">
        <v>99</v>
      </c>
      <c r="H59" s="1654">
        <f>F59*G59</f>
        <v>198</v>
      </c>
      <c r="I59" s="133"/>
      <c r="J59" s="538" t="s">
        <v>940</v>
      </c>
      <c r="K59" s="57"/>
      <c r="L59" s="285"/>
      <c r="M59" s="60">
        <v>43927</v>
      </c>
      <c r="N59" s="65"/>
      <c r="O59" s="60"/>
      <c r="P59" s="60">
        <v>43951</v>
      </c>
      <c r="Q59" s="61">
        <v>43951</v>
      </c>
    </row>
    <row r="60" spans="2:17" s="73" customFormat="1" ht="19.7" customHeight="1">
      <c r="B60" s="21"/>
      <c r="C60" s="65"/>
      <c r="D60" s="65"/>
      <c r="E60" s="30"/>
      <c r="F60" s="442"/>
      <c r="G60" s="1291"/>
      <c r="H60" s="1292"/>
      <c r="I60" s="283"/>
      <c r="J60" s="443"/>
      <c r="K60" s="57"/>
      <c r="L60" s="285"/>
      <c r="M60" s="60"/>
      <c r="N60" s="65"/>
      <c r="O60" s="60"/>
      <c r="P60" s="60"/>
      <c r="Q60" s="61"/>
    </row>
    <row r="61" spans="2:17" s="73" customFormat="1" ht="19.7" customHeight="1">
      <c r="B61" s="21"/>
      <c r="C61" s="65"/>
      <c r="D61" s="65"/>
      <c r="E61" s="1656">
        <f>SUM(H55:H60)</f>
        <v>11192</v>
      </c>
      <c r="F61" s="442"/>
      <c r="G61" s="53"/>
      <c r="H61" s="36"/>
      <c r="I61" s="283"/>
      <c r="J61" s="443"/>
      <c r="K61" s="57"/>
      <c r="L61" s="285"/>
      <c r="M61" s="60"/>
      <c r="N61" s="65"/>
      <c r="O61" s="57"/>
      <c r="P61" s="60"/>
      <c r="Q61" s="61"/>
    </row>
    <row r="62" spans="2:17" s="73" customFormat="1" ht="19.7" customHeight="1">
      <c r="B62" s="21"/>
      <c r="C62" s="65"/>
      <c r="D62" s="65"/>
      <c r="E62" s="30"/>
      <c r="F62" s="996"/>
      <c r="G62" s="57"/>
      <c r="H62" s="24"/>
      <c r="I62" s="283"/>
      <c r="J62" s="443"/>
      <c r="K62" s="57"/>
      <c r="L62" s="285"/>
      <c r="M62" s="60"/>
      <c r="N62" s="65"/>
      <c r="O62" s="57"/>
      <c r="P62" s="60"/>
      <c r="Q62" s="61"/>
    </row>
    <row r="63" spans="2:17" s="73" customFormat="1" ht="33" customHeight="1">
      <c r="B63" s="21"/>
      <c r="C63" s="1657" t="s">
        <v>5387</v>
      </c>
      <c r="D63" s="1658"/>
      <c r="E63" s="1659"/>
      <c r="F63" s="996"/>
      <c r="G63" s="57"/>
      <c r="H63" s="24"/>
      <c r="I63" s="283"/>
      <c r="J63" s="443"/>
      <c r="K63" s="57"/>
      <c r="L63" s="285"/>
      <c r="M63" s="60"/>
      <c r="N63" s="65"/>
      <c r="O63" s="57"/>
      <c r="P63" s="60"/>
      <c r="Q63" s="61"/>
    </row>
    <row r="64" spans="2:17" s="73" customFormat="1" ht="19.7" customHeight="1">
      <c r="B64" s="21"/>
      <c r="C64" s="535" t="s">
        <v>686</v>
      </c>
      <c r="D64" s="535" t="s">
        <v>531</v>
      </c>
      <c r="E64" s="142" t="s">
        <v>5388</v>
      </c>
      <c r="F64" s="1660">
        <v>1</v>
      </c>
      <c r="G64" s="128">
        <v>55947</v>
      </c>
      <c r="H64" s="140">
        <f>F64*G64</f>
        <v>55947</v>
      </c>
      <c r="I64" s="133"/>
      <c r="J64" s="538" t="s">
        <v>5389</v>
      </c>
      <c r="K64" s="57"/>
      <c r="L64" s="519" t="s">
        <v>5390</v>
      </c>
      <c r="M64" s="60">
        <v>43927</v>
      </c>
      <c r="N64" s="65"/>
      <c r="O64" s="57"/>
      <c r="P64" s="60"/>
      <c r="Q64" s="61"/>
    </row>
    <row r="65" spans="2:17" s="73" customFormat="1" ht="19.149999999999999" customHeight="1">
      <c r="B65" s="21"/>
      <c r="C65" s="535" t="s">
        <v>686</v>
      </c>
      <c r="D65" s="535" t="s">
        <v>531</v>
      </c>
      <c r="E65" s="142" t="s">
        <v>5391</v>
      </c>
      <c r="F65" s="1660">
        <v>1</v>
      </c>
      <c r="G65" s="128">
        <v>19551</v>
      </c>
      <c r="H65" s="140">
        <f>F65*G65</f>
        <v>19551</v>
      </c>
      <c r="I65" s="133"/>
      <c r="J65" s="538" t="s">
        <v>5392</v>
      </c>
      <c r="K65" s="57"/>
      <c r="L65" s="519" t="s">
        <v>5390</v>
      </c>
      <c r="M65" s="60">
        <v>43927</v>
      </c>
      <c r="N65" s="65"/>
      <c r="O65" s="57"/>
      <c r="P65" s="60"/>
      <c r="Q65" s="61"/>
    </row>
    <row r="66" spans="2:17" s="73" customFormat="1" ht="19.7" customHeight="1">
      <c r="B66" s="21"/>
      <c r="C66" s="535" t="s">
        <v>686</v>
      </c>
      <c r="D66" s="535" t="s">
        <v>531</v>
      </c>
      <c r="E66" s="142" t="s">
        <v>5393</v>
      </c>
      <c r="F66" s="1660">
        <v>1</v>
      </c>
      <c r="G66" s="128">
        <v>6287</v>
      </c>
      <c r="H66" s="140">
        <f t="shared" ref="H66:H80" si="3">F66*G66</f>
        <v>6287</v>
      </c>
      <c r="I66" s="133"/>
      <c r="J66" s="538" t="s">
        <v>5394</v>
      </c>
      <c r="K66" s="57"/>
      <c r="L66" s="519" t="s">
        <v>5390</v>
      </c>
      <c r="M66" s="60">
        <v>43927</v>
      </c>
      <c r="N66" s="65"/>
      <c r="O66" s="57"/>
      <c r="P66" s="60"/>
      <c r="Q66" s="61"/>
    </row>
    <row r="67" spans="2:17" s="73" customFormat="1" ht="19.7" customHeight="1">
      <c r="B67" s="21"/>
      <c r="C67" s="535" t="s">
        <v>531</v>
      </c>
      <c r="D67" s="535" t="s">
        <v>531</v>
      </c>
      <c r="E67" s="142" t="s">
        <v>2188</v>
      </c>
      <c r="F67" s="537">
        <v>2</v>
      </c>
      <c r="G67" s="421">
        <v>600</v>
      </c>
      <c r="H67" s="141">
        <f>F67*G67</f>
        <v>1200</v>
      </c>
      <c r="I67" s="133"/>
      <c r="J67" s="538" t="s">
        <v>2189</v>
      </c>
      <c r="K67" s="57"/>
      <c r="L67" s="519" t="s">
        <v>5390</v>
      </c>
      <c r="M67" s="60">
        <v>43927</v>
      </c>
      <c r="N67" s="65"/>
      <c r="O67" s="57"/>
      <c r="P67" s="60"/>
      <c r="Q67" s="61"/>
    </row>
    <row r="68" spans="2:17" s="73" customFormat="1" ht="19.7" customHeight="1">
      <c r="B68" s="21"/>
      <c r="C68" s="535" t="s">
        <v>531</v>
      </c>
      <c r="D68" s="535" t="s">
        <v>531</v>
      </c>
      <c r="E68" s="142" t="s">
        <v>5386</v>
      </c>
      <c r="F68" s="537">
        <v>2</v>
      </c>
      <c r="G68" s="421">
        <v>443</v>
      </c>
      <c r="H68" s="141">
        <f>F68*G68</f>
        <v>886</v>
      </c>
      <c r="I68" s="133"/>
      <c r="J68" s="538" t="s">
        <v>2190</v>
      </c>
      <c r="K68" s="57"/>
      <c r="L68" s="519" t="s">
        <v>5390</v>
      </c>
      <c r="M68" s="60">
        <v>43927</v>
      </c>
      <c r="N68" s="65"/>
      <c r="O68" s="57"/>
      <c r="P68" s="60"/>
      <c r="Q68" s="61"/>
    </row>
    <row r="69" spans="2:17" s="73" customFormat="1" ht="19.7" customHeight="1">
      <c r="B69" s="21"/>
      <c r="C69" s="535" t="s">
        <v>531</v>
      </c>
      <c r="D69" s="535" t="s">
        <v>531</v>
      </c>
      <c r="E69" s="1661" t="s">
        <v>5395</v>
      </c>
      <c r="F69" s="537">
        <v>1</v>
      </c>
      <c r="G69" s="421">
        <v>4950</v>
      </c>
      <c r="H69" s="141">
        <f t="shared" si="3"/>
        <v>4950</v>
      </c>
      <c r="I69" s="133"/>
      <c r="J69" s="538" t="s">
        <v>2166</v>
      </c>
      <c r="K69" s="57"/>
      <c r="L69" s="519" t="s">
        <v>5390</v>
      </c>
      <c r="M69" s="60">
        <v>43927</v>
      </c>
      <c r="N69" s="65"/>
      <c r="O69" s="57"/>
      <c r="P69" s="60"/>
      <c r="Q69" s="61"/>
    </row>
    <row r="70" spans="2:17" s="73" customFormat="1" ht="19.7" customHeight="1">
      <c r="B70" s="21"/>
      <c r="C70" s="535" t="s">
        <v>531</v>
      </c>
      <c r="D70" s="535" t="s">
        <v>531</v>
      </c>
      <c r="E70" s="142" t="s">
        <v>5396</v>
      </c>
      <c r="F70" s="1660">
        <v>1</v>
      </c>
      <c r="G70" s="128">
        <v>1620</v>
      </c>
      <c r="H70" s="141">
        <f t="shared" si="3"/>
        <v>1620</v>
      </c>
      <c r="I70" s="133"/>
      <c r="J70" s="538" t="s">
        <v>5397</v>
      </c>
      <c r="K70" s="57"/>
      <c r="L70" s="519" t="s">
        <v>5390</v>
      </c>
      <c r="M70" s="60">
        <v>43927</v>
      </c>
      <c r="N70" s="65"/>
      <c r="O70" s="57"/>
      <c r="P70" s="60"/>
      <c r="Q70" s="61"/>
    </row>
    <row r="71" spans="2:17" s="73" customFormat="1" ht="19.7" customHeight="1">
      <c r="B71" s="21"/>
      <c r="C71" s="535" t="s">
        <v>531</v>
      </c>
      <c r="D71" s="535" t="s">
        <v>531</v>
      </c>
      <c r="E71" s="142" t="s">
        <v>5398</v>
      </c>
      <c r="F71" s="1660">
        <v>2</v>
      </c>
      <c r="G71" s="128">
        <v>290</v>
      </c>
      <c r="H71" s="141">
        <f t="shared" si="3"/>
        <v>580</v>
      </c>
      <c r="I71" s="133"/>
      <c r="J71" s="538" t="s">
        <v>5399</v>
      </c>
      <c r="K71" s="57"/>
      <c r="L71" s="519" t="s">
        <v>5390</v>
      </c>
      <c r="M71" s="60">
        <v>43927</v>
      </c>
      <c r="N71" s="65"/>
      <c r="O71" s="57"/>
      <c r="P71" s="60"/>
      <c r="Q71" s="61"/>
    </row>
    <row r="72" spans="2:17" s="73" customFormat="1" ht="19.7" customHeight="1">
      <c r="B72" s="21"/>
      <c r="C72" s="1662" t="s">
        <v>577</v>
      </c>
      <c r="D72" s="1638" t="s">
        <v>577</v>
      </c>
      <c r="E72" s="1639" t="s">
        <v>5071</v>
      </c>
      <c r="F72" s="1634">
        <v>6</v>
      </c>
      <c r="G72" s="417">
        <v>44</v>
      </c>
      <c r="H72" s="1588">
        <f t="shared" si="3"/>
        <v>264</v>
      </c>
      <c r="I72" s="1640"/>
      <c r="J72" s="1641" t="s">
        <v>5400</v>
      </c>
      <c r="K72" s="57"/>
      <c r="L72" s="519" t="s">
        <v>5390</v>
      </c>
      <c r="M72" s="60">
        <v>43927</v>
      </c>
      <c r="N72" s="65"/>
      <c r="O72" s="57"/>
      <c r="P72" s="60"/>
      <c r="Q72" s="61"/>
    </row>
    <row r="73" spans="2:17" s="73" customFormat="1" ht="19.7" customHeight="1">
      <c r="B73" s="21"/>
      <c r="C73" s="137" t="s">
        <v>531</v>
      </c>
      <c r="D73" s="137" t="s">
        <v>531</v>
      </c>
      <c r="E73" s="146" t="s">
        <v>788</v>
      </c>
      <c r="F73" s="139">
        <v>5</v>
      </c>
      <c r="G73" s="140">
        <v>212</v>
      </c>
      <c r="H73" s="1588">
        <f t="shared" si="3"/>
        <v>1060</v>
      </c>
      <c r="I73" s="141"/>
      <c r="J73" s="142" t="s">
        <v>5401</v>
      </c>
      <c r="K73" s="57"/>
      <c r="L73" s="519" t="s">
        <v>5390</v>
      </c>
      <c r="M73" s="60">
        <v>43927</v>
      </c>
      <c r="N73" s="65"/>
      <c r="O73" s="57"/>
      <c r="P73" s="60"/>
      <c r="Q73" s="61"/>
    </row>
    <row r="74" spans="2:17" s="73" customFormat="1" ht="19.7" customHeight="1">
      <c r="B74" s="21"/>
      <c r="C74" s="535" t="s">
        <v>531</v>
      </c>
      <c r="D74" s="535" t="s">
        <v>531</v>
      </c>
      <c r="E74" s="1661" t="s">
        <v>5402</v>
      </c>
      <c r="F74" s="537">
        <v>2</v>
      </c>
      <c r="G74" s="421">
        <v>1770</v>
      </c>
      <c r="H74" s="141">
        <f t="shared" si="3"/>
        <v>3540</v>
      </c>
      <c r="I74" s="133"/>
      <c r="J74" s="538" t="s">
        <v>5403</v>
      </c>
      <c r="K74" s="57" t="s">
        <v>5404</v>
      </c>
      <c r="L74" s="519" t="s">
        <v>5390</v>
      </c>
      <c r="M74" s="60">
        <v>43927</v>
      </c>
      <c r="N74" s="65"/>
      <c r="O74" s="57"/>
      <c r="P74" s="60"/>
      <c r="Q74" s="61"/>
    </row>
    <row r="75" spans="2:17" s="73" customFormat="1" ht="19.7" customHeight="1">
      <c r="B75" s="21"/>
      <c r="C75" s="1662" t="s">
        <v>577</v>
      </c>
      <c r="D75" s="1638" t="s">
        <v>577</v>
      </c>
      <c r="E75" s="1639" t="s">
        <v>5075</v>
      </c>
      <c r="F75" s="1634">
        <v>10</v>
      </c>
      <c r="G75" s="417">
        <v>44</v>
      </c>
      <c r="H75" s="1588">
        <f t="shared" si="3"/>
        <v>440</v>
      </c>
      <c r="I75" s="1640"/>
      <c r="J75" s="1641" t="s">
        <v>5405</v>
      </c>
      <c r="K75" s="57" t="s">
        <v>5404</v>
      </c>
      <c r="L75" s="519" t="s">
        <v>5390</v>
      </c>
      <c r="M75" s="60">
        <v>43927</v>
      </c>
      <c r="N75" s="65"/>
      <c r="O75" s="57"/>
      <c r="P75" s="60"/>
      <c r="Q75" s="61"/>
    </row>
    <row r="76" spans="2:17" s="73" customFormat="1" ht="19.7" customHeight="1">
      <c r="B76" s="21"/>
      <c r="C76" s="137" t="s">
        <v>531</v>
      </c>
      <c r="D76" s="137" t="s">
        <v>531</v>
      </c>
      <c r="E76" s="146" t="s">
        <v>1600</v>
      </c>
      <c r="F76" s="139">
        <v>10</v>
      </c>
      <c r="G76" s="140">
        <v>23</v>
      </c>
      <c r="H76" s="1588">
        <f t="shared" si="3"/>
        <v>230</v>
      </c>
      <c r="I76" s="141"/>
      <c r="J76" s="142" t="s">
        <v>5406</v>
      </c>
      <c r="K76" s="57" t="s">
        <v>5404</v>
      </c>
      <c r="L76" s="519" t="s">
        <v>5390</v>
      </c>
      <c r="M76" s="60">
        <v>43927</v>
      </c>
      <c r="N76" s="65"/>
      <c r="O76" s="57"/>
      <c r="P76" s="60"/>
      <c r="Q76" s="61"/>
    </row>
    <row r="77" spans="2:17" s="73" customFormat="1" ht="19.7" customHeight="1">
      <c r="B77" s="21"/>
      <c r="C77" s="137" t="s">
        <v>531</v>
      </c>
      <c r="D77" s="137" t="s">
        <v>531</v>
      </c>
      <c r="E77" s="1661" t="s">
        <v>5407</v>
      </c>
      <c r="F77" s="537">
        <v>2</v>
      </c>
      <c r="G77" s="421">
        <v>330</v>
      </c>
      <c r="H77" s="141">
        <f t="shared" si="3"/>
        <v>660</v>
      </c>
      <c r="I77" s="133"/>
      <c r="J77" s="538" t="s">
        <v>5014</v>
      </c>
      <c r="K77" s="57" t="s">
        <v>5404</v>
      </c>
      <c r="L77" s="519" t="s">
        <v>5390</v>
      </c>
      <c r="M77" s="60">
        <v>43927</v>
      </c>
      <c r="N77" s="65"/>
      <c r="O77" s="57"/>
      <c r="P77" s="60"/>
      <c r="Q77" s="61"/>
    </row>
    <row r="78" spans="2:17" s="73" customFormat="1" ht="19.7" customHeight="1">
      <c r="B78" s="21"/>
      <c r="C78" s="137" t="s">
        <v>531</v>
      </c>
      <c r="D78" s="137" t="s">
        <v>531</v>
      </c>
      <c r="E78" s="1661" t="s">
        <v>5408</v>
      </c>
      <c r="F78" s="537">
        <v>4</v>
      </c>
      <c r="G78" s="421">
        <v>370</v>
      </c>
      <c r="H78" s="141">
        <f t="shared" si="3"/>
        <v>1480</v>
      </c>
      <c r="I78" s="133"/>
      <c r="J78" s="538" t="s">
        <v>5014</v>
      </c>
      <c r="K78" s="57" t="s">
        <v>5404</v>
      </c>
      <c r="L78" s="519" t="s">
        <v>5390</v>
      </c>
      <c r="M78" s="60">
        <v>43927</v>
      </c>
      <c r="N78" s="65"/>
      <c r="O78" s="57"/>
      <c r="P78" s="60"/>
      <c r="Q78" s="61"/>
    </row>
    <row r="79" spans="2:17" s="73" customFormat="1" ht="19.7" customHeight="1">
      <c r="B79" s="21"/>
      <c r="C79" s="137" t="s">
        <v>531</v>
      </c>
      <c r="D79" s="137" t="s">
        <v>531</v>
      </c>
      <c r="E79" s="1661" t="s">
        <v>5025</v>
      </c>
      <c r="F79" s="537">
        <v>6</v>
      </c>
      <c r="G79" s="421">
        <v>160</v>
      </c>
      <c r="H79" s="141">
        <f t="shared" si="3"/>
        <v>960</v>
      </c>
      <c r="I79" s="133"/>
      <c r="J79" s="538" t="s">
        <v>5409</v>
      </c>
      <c r="K79" s="57" t="s">
        <v>5404</v>
      </c>
      <c r="L79" s="519" t="s">
        <v>5390</v>
      </c>
      <c r="M79" s="60">
        <v>43927</v>
      </c>
      <c r="N79" s="65"/>
      <c r="O79" s="57"/>
      <c r="P79" s="60"/>
      <c r="Q79" s="61"/>
    </row>
    <row r="80" spans="2:17" s="73" customFormat="1" ht="19.7" customHeight="1">
      <c r="B80" s="21"/>
      <c r="C80" s="137" t="s">
        <v>531</v>
      </c>
      <c r="D80" s="137" t="s">
        <v>531</v>
      </c>
      <c r="E80" s="1661" t="s">
        <v>5036</v>
      </c>
      <c r="F80" s="537">
        <v>18</v>
      </c>
      <c r="G80" s="421">
        <v>224</v>
      </c>
      <c r="H80" s="141">
        <f t="shared" si="3"/>
        <v>4032</v>
      </c>
      <c r="I80" s="133"/>
      <c r="J80" s="538" t="s">
        <v>5037</v>
      </c>
      <c r="K80" s="57" t="s">
        <v>5404</v>
      </c>
      <c r="L80" s="519" t="s">
        <v>5390</v>
      </c>
      <c r="M80" s="60">
        <v>43927</v>
      </c>
      <c r="N80" s="65"/>
      <c r="O80" s="57"/>
      <c r="P80" s="60"/>
      <c r="Q80" s="61"/>
    </row>
    <row r="81" spans="2:17" s="73" customFormat="1" ht="19.7" customHeight="1">
      <c r="B81" s="21"/>
      <c r="C81" s="137" t="s">
        <v>531</v>
      </c>
      <c r="D81" s="137" t="s">
        <v>531</v>
      </c>
      <c r="E81" s="146" t="s">
        <v>5410</v>
      </c>
      <c r="F81" s="139">
        <v>10</v>
      </c>
      <c r="G81" s="140">
        <v>41</v>
      </c>
      <c r="H81" s="1588">
        <f>F81*G81</f>
        <v>410</v>
      </c>
      <c r="I81" s="141"/>
      <c r="J81" s="142" t="s">
        <v>5411</v>
      </c>
      <c r="K81" s="57"/>
      <c r="L81" s="519" t="s">
        <v>5390</v>
      </c>
      <c r="M81" s="60">
        <v>43927</v>
      </c>
      <c r="N81" s="65"/>
      <c r="O81" s="57"/>
      <c r="P81" s="60"/>
      <c r="Q81" s="61"/>
    </row>
    <row r="82" spans="2:17" s="73" customFormat="1" ht="19.7" customHeight="1">
      <c r="B82" s="21"/>
      <c r="C82" s="65"/>
      <c r="D82" s="65"/>
      <c r="E82" s="30"/>
      <c r="F82" s="996"/>
      <c r="G82" s="57"/>
      <c r="H82" s="24"/>
      <c r="I82" s="283"/>
      <c r="J82" s="443"/>
      <c r="K82" s="57"/>
      <c r="L82" s="285"/>
      <c r="M82" s="60"/>
      <c r="N82" s="65"/>
      <c r="O82" s="57"/>
      <c r="P82" s="60"/>
      <c r="Q82" s="61"/>
    </row>
    <row r="83" spans="2:17" s="73" customFormat="1" ht="19.7" customHeight="1">
      <c r="B83" s="21"/>
      <c r="C83" s="65"/>
      <c r="D83" s="65"/>
      <c r="E83" s="1663">
        <f>SUM(H63:H82)</f>
        <v>104097</v>
      </c>
      <c r="F83" s="996"/>
      <c r="G83" s="57"/>
      <c r="H83" s="24"/>
      <c r="I83" s="283"/>
      <c r="J83" s="443"/>
      <c r="K83" s="57"/>
      <c r="L83" s="285"/>
      <c r="M83" s="60"/>
      <c r="N83" s="65"/>
      <c r="O83" s="57"/>
      <c r="P83" s="60"/>
      <c r="Q83" s="61"/>
    </row>
    <row r="84" spans="2:17" s="73" customFormat="1" ht="19.7" customHeight="1">
      <c r="B84" s="21"/>
      <c r="C84" s="65"/>
      <c r="D84" s="65"/>
      <c r="E84" s="1094"/>
      <c r="F84" s="996"/>
      <c r="G84" s="57"/>
      <c r="H84" s="24"/>
      <c r="I84" s="283"/>
      <c r="J84" s="443"/>
      <c r="K84" s="57"/>
      <c r="L84" s="285"/>
      <c r="M84" s="60"/>
      <c r="N84" s="65"/>
      <c r="O84" s="57"/>
      <c r="P84" s="60"/>
      <c r="Q84" s="61"/>
    </row>
    <row r="85" spans="2:17" s="73" customFormat="1" ht="19.7" customHeight="1">
      <c r="B85" s="21"/>
      <c r="C85" s="65"/>
      <c r="D85" s="65"/>
      <c r="E85" s="30"/>
      <c r="F85" s="996"/>
      <c r="G85" s="57"/>
      <c r="H85" s="24"/>
      <c r="I85" s="283"/>
      <c r="J85" s="443"/>
      <c r="K85" s="57"/>
      <c r="L85" s="285"/>
      <c r="M85" s="60"/>
      <c r="N85" s="65"/>
      <c r="O85" s="57"/>
      <c r="P85" s="60"/>
      <c r="Q85" s="61"/>
    </row>
    <row r="86" spans="2:17" s="73" customFormat="1" ht="19.7" customHeight="1">
      <c r="B86" s="21"/>
      <c r="C86" s="1664" t="s">
        <v>5412</v>
      </c>
      <c r="D86" s="1665"/>
      <c r="E86" s="1666"/>
      <c r="F86" s="996"/>
      <c r="G86" s="57"/>
      <c r="H86" s="24"/>
      <c r="I86" s="283"/>
      <c r="J86" s="443"/>
      <c r="K86" s="57"/>
      <c r="L86" s="285"/>
      <c r="M86" s="60"/>
      <c r="N86" s="65"/>
      <c r="O86" s="57"/>
      <c r="P86" s="60"/>
      <c r="Q86" s="61"/>
    </row>
    <row r="87" spans="2:17" s="73" customFormat="1" ht="19.7" customHeight="1">
      <c r="B87" s="21"/>
      <c r="C87" s="1667" t="s">
        <v>577</v>
      </c>
      <c r="D87" s="1667" t="s">
        <v>577</v>
      </c>
      <c r="E87" s="1668" t="s">
        <v>5243</v>
      </c>
      <c r="F87" s="1669">
        <v>1</v>
      </c>
      <c r="G87" s="1669">
        <v>1950</v>
      </c>
      <c r="H87" s="1588">
        <f t="shared" ref="H87:H96" si="4">F87*G87</f>
        <v>1950</v>
      </c>
      <c r="I87" s="1670"/>
      <c r="J87" s="1671" t="s">
        <v>5244</v>
      </c>
      <c r="K87" s="57"/>
      <c r="L87" s="285"/>
      <c r="M87" s="60">
        <v>43927</v>
      </c>
      <c r="N87" s="65"/>
      <c r="O87" s="57"/>
      <c r="P87" s="60">
        <v>43951</v>
      </c>
      <c r="Q87" s="61">
        <v>43951</v>
      </c>
    </row>
    <row r="88" spans="2:17" s="73" customFormat="1" ht="19.7" customHeight="1">
      <c r="B88" s="21"/>
      <c r="C88" s="1672" t="s">
        <v>577</v>
      </c>
      <c r="D88" s="1672" t="s">
        <v>577</v>
      </c>
      <c r="E88" s="1673" t="s">
        <v>5245</v>
      </c>
      <c r="F88" s="1669">
        <v>1</v>
      </c>
      <c r="G88" s="1669">
        <v>2500</v>
      </c>
      <c r="H88" s="1588">
        <f t="shared" si="4"/>
        <v>2500</v>
      </c>
      <c r="I88" s="1670"/>
      <c r="J88" s="1671" t="s">
        <v>5246</v>
      </c>
      <c r="K88" s="57"/>
      <c r="L88" s="285"/>
      <c r="M88" s="60">
        <v>43927</v>
      </c>
      <c r="N88" s="65"/>
      <c r="O88" s="57"/>
      <c r="P88" s="60">
        <v>43951</v>
      </c>
      <c r="Q88" s="61">
        <v>43951</v>
      </c>
    </row>
    <row r="89" spans="2:17" s="73" customFormat="1" ht="19.7" customHeight="1">
      <c r="B89" s="21"/>
      <c r="C89" s="1672" t="s">
        <v>577</v>
      </c>
      <c r="D89" s="1672" t="s">
        <v>577</v>
      </c>
      <c r="E89" s="1673" t="s">
        <v>5247</v>
      </c>
      <c r="F89" s="1669">
        <v>1</v>
      </c>
      <c r="G89" s="1669">
        <v>10870</v>
      </c>
      <c r="H89" s="1588">
        <f t="shared" si="4"/>
        <v>10870</v>
      </c>
      <c r="I89" s="1670"/>
      <c r="J89" s="1671" t="s">
        <v>5248</v>
      </c>
      <c r="K89" s="57"/>
      <c r="L89" s="285"/>
      <c r="M89" s="60">
        <v>43927</v>
      </c>
      <c r="N89" s="65"/>
      <c r="O89" s="57"/>
      <c r="P89" s="60">
        <v>43951</v>
      </c>
      <c r="Q89" s="61">
        <v>43951</v>
      </c>
    </row>
    <row r="90" spans="2:17" s="73" customFormat="1" ht="19.7" customHeight="1">
      <c r="B90" s="21"/>
      <c r="C90" s="137" t="s">
        <v>531</v>
      </c>
      <c r="D90" s="137" t="s">
        <v>531</v>
      </c>
      <c r="E90" s="146" t="s">
        <v>2084</v>
      </c>
      <c r="F90" s="139">
        <v>5</v>
      </c>
      <c r="G90" s="140">
        <v>29</v>
      </c>
      <c r="H90" s="1588">
        <f t="shared" si="4"/>
        <v>145</v>
      </c>
      <c r="I90" s="141"/>
      <c r="J90" s="142" t="s">
        <v>5249</v>
      </c>
      <c r="K90" s="57"/>
      <c r="L90" s="285"/>
      <c r="M90" s="60">
        <v>43927</v>
      </c>
      <c r="N90" s="65"/>
      <c r="O90" s="57"/>
      <c r="P90" s="60">
        <v>43951</v>
      </c>
      <c r="Q90" s="61">
        <v>43951</v>
      </c>
    </row>
    <row r="91" spans="2:17" s="73" customFormat="1" ht="19.7" customHeight="1">
      <c r="B91" s="21"/>
      <c r="C91" s="1662" t="s">
        <v>577</v>
      </c>
      <c r="D91" s="1638" t="s">
        <v>577</v>
      </c>
      <c r="E91" s="1639" t="s">
        <v>5071</v>
      </c>
      <c r="F91" s="1634">
        <v>5</v>
      </c>
      <c r="G91" s="417">
        <v>44</v>
      </c>
      <c r="H91" s="1588">
        <f t="shared" si="4"/>
        <v>220</v>
      </c>
      <c r="I91" s="1640"/>
      <c r="J91" s="1641" t="s">
        <v>5250</v>
      </c>
      <c r="K91" s="57"/>
      <c r="L91" s="285"/>
      <c r="M91" s="60">
        <v>43927</v>
      </c>
      <c r="N91" s="65"/>
      <c r="O91" s="57"/>
      <c r="P91" s="60">
        <v>43951</v>
      </c>
      <c r="Q91" s="61">
        <v>43951</v>
      </c>
    </row>
    <row r="92" spans="2:17" s="73" customFormat="1" ht="19.7" customHeight="1">
      <c r="B92" s="21"/>
      <c r="C92" s="1626" t="s">
        <v>531</v>
      </c>
      <c r="D92" s="1674" t="s">
        <v>531</v>
      </c>
      <c r="E92" s="427" t="s">
        <v>4175</v>
      </c>
      <c r="F92" s="128">
        <v>1</v>
      </c>
      <c r="G92" s="1675">
        <v>780</v>
      </c>
      <c r="H92" s="1588">
        <f t="shared" si="4"/>
        <v>780</v>
      </c>
      <c r="I92" s="1676"/>
      <c r="J92" s="1677" t="s">
        <v>5413</v>
      </c>
      <c r="K92" s="57"/>
      <c r="L92" s="285"/>
      <c r="M92" s="60">
        <v>43927</v>
      </c>
      <c r="N92" s="65"/>
      <c r="O92" s="57"/>
      <c r="P92" s="60">
        <v>43951</v>
      </c>
      <c r="Q92" s="61">
        <v>43951</v>
      </c>
    </row>
    <row r="93" spans="2:17" s="73" customFormat="1" ht="19.7" customHeight="1">
      <c r="B93" s="21"/>
      <c r="C93" s="1626" t="s">
        <v>531</v>
      </c>
      <c r="D93" s="1674" t="s">
        <v>531</v>
      </c>
      <c r="E93" s="427" t="s">
        <v>5414</v>
      </c>
      <c r="F93" s="128">
        <v>1</v>
      </c>
      <c r="G93" s="1675">
        <v>270</v>
      </c>
      <c r="H93" s="1588">
        <f t="shared" si="4"/>
        <v>270</v>
      </c>
      <c r="I93" s="1676"/>
      <c r="J93" s="1677" t="s">
        <v>5415</v>
      </c>
      <c r="K93" s="57"/>
      <c r="L93" s="285"/>
      <c r="M93" s="60">
        <v>43927</v>
      </c>
      <c r="N93" s="65"/>
      <c r="O93" s="57"/>
      <c r="P93" s="60">
        <v>43951</v>
      </c>
      <c r="Q93" s="61">
        <v>43951</v>
      </c>
    </row>
    <row r="94" spans="2:17" s="73" customFormat="1" ht="19.7" customHeight="1">
      <c r="B94" s="21"/>
      <c r="C94" s="1626" t="s">
        <v>531</v>
      </c>
      <c r="D94" s="1674" t="s">
        <v>531</v>
      </c>
      <c r="E94" s="427" t="s">
        <v>5416</v>
      </c>
      <c r="F94" s="128">
        <v>2</v>
      </c>
      <c r="G94" s="1675">
        <v>370</v>
      </c>
      <c r="H94" s="1588">
        <f t="shared" si="4"/>
        <v>740</v>
      </c>
      <c r="I94" s="1676"/>
      <c r="J94" s="1677" t="s">
        <v>5417</v>
      </c>
      <c r="K94" s="57"/>
      <c r="L94" s="285"/>
      <c r="M94" s="60">
        <v>43927</v>
      </c>
      <c r="N94" s="65"/>
      <c r="O94" s="57"/>
      <c r="P94" s="60">
        <v>43951</v>
      </c>
      <c r="Q94" s="61">
        <v>43951</v>
      </c>
    </row>
    <row r="95" spans="2:17" s="73" customFormat="1" ht="19.7" customHeight="1">
      <c r="B95" s="21"/>
      <c r="C95" s="1626" t="s">
        <v>531</v>
      </c>
      <c r="D95" s="1674" t="s">
        <v>531</v>
      </c>
      <c r="E95" s="538" t="s">
        <v>5418</v>
      </c>
      <c r="F95" s="528">
        <v>2</v>
      </c>
      <c r="G95" s="1678">
        <v>160</v>
      </c>
      <c r="H95" s="1588">
        <f t="shared" si="4"/>
        <v>320</v>
      </c>
      <c r="I95" s="795"/>
      <c r="J95" s="796" t="s">
        <v>5419</v>
      </c>
      <c r="K95" s="57"/>
      <c r="L95" s="285"/>
      <c r="M95" s="60">
        <v>43927</v>
      </c>
      <c r="N95" s="65"/>
      <c r="O95" s="57"/>
      <c r="P95" s="60">
        <v>43951</v>
      </c>
      <c r="Q95" s="61">
        <v>43951</v>
      </c>
    </row>
    <row r="96" spans="2:17" s="73" customFormat="1" ht="19.7" customHeight="1">
      <c r="B96" s="21"/>
      <c r="C96" s="1667" t="s">
        <v>577</v>
      </c>
      <c r="D96" s="1667" t="s">
        <v>577</v>
      </c>
      <c r="E96" s="1668" t="s">
        <v>5036</v>
      </c>
      <c r="F96" s="1669">
        <v>10</v>
      </c>
      <c r="G96" s="1669">
        <v>224</v>
      </c>
      <c r="H96" s="1588">
        <f t="shared" si="4"/>
        <v>2240</v>
      </c>
      <c r="I96" s="1676"/>
      <c r="J96" s="1677" t="s">
        <v>5420</v>
      </c>
      <c r="K96" s="57"/>
      <c r="L96" s="285"/>
      <c r="M96" s="60">
        <v>43927</v>
      </c>
      <c r="N96" s="65"/>
      <c r="O96" s="57"/>
      <c r="P96" s="60">
        <v>43951</v>
      </c>
      <c r="Q96" s="61">
        <v>43951</v>
      </c>
    </row>
    <row r="97" spans="2:17" s="73" customFormat="1" ht="19.7" customHeight="1">
      <c r="B97" s="21"/>
      <c r="C97" s="65"/>
      <c r="D97" s="65"/>
      <c r="E97" s="30"/>
      <c r="F97" s="996"/>
      <c r="G97" s="57"/>
      <c r="H97" s="24"/>
      <c r="I97" s="283"/>
      <c r="J97" s="443"/>
      <c r="K97" s="57"/>
      <c r="L97" s="285"/>
      <c r="M97" s="60"/>
      <c r="N97" s="65"/>
      <c r="O97" s="57"/>
      <c r="P97" s="60"/>
      <c r="Q97" s="61"/>
    </row>
    <row r="98" spans="2:17" s="73" customFormat="1" ht="19.7" customHeight="1">
      <c r="B98" s="21"/>
      <c r="C98" s="65"/>
      <c r="D98" s="65"/>
      <c r="E98" s="1679">
        <f>SUM(H87:H97)</f>
        <v>20035</v>
      </c>
      <c r="F98" s="996"/>
      <c r="G98" s="57"/>
      <c r="H98" s="24"/>
      <c r="I98" s="283"/>
      <c r="J98" s="443"/>
      <c r="K98" s="57"/>
      <c r="L98" s="285"/>
      <c r="M98" s="60"/>
      <c r="N98" s="65"/>
      <c r="O98" s="57"/>
      <c r="P98" s="60"/>
      <c r="Q98" s="61"/>
    </row>
    <row r="99" spans="2:17" s="73" customFormat="1" ht="19.7" customHeight="1">
      <c r="B99" s="65"/>
      <c r="C99" s="65"/>
      <c r="D99" s="65"/>
      <c r="E99" s="30"/>
      <c r="F99" s="996"/>
      <c r="G99" s="57"/>
      <c r="H99" s="24"/>
      <c r="I99" s="283"/>
      <c r="J99" s="443"/>
      <c r="K99" s="57"/>
      <c r="L99" s="285"/>
      <c r="M99" s="60"/>
      <c r="N99" s="65"/>
      <c r="O99" s="57"/>
      <c r="P99" s="60"/>
      <c r="Q99" s="61"/>
    </row>
    <row r="100" spans="2:17" s="73" customFormat="1" ht="19.7" customHeight="1">
      <c r="B100" s="65"/>
      <c r="C100" s="65"/>
      <c r="D100" s="65"/>
      <c r="E100" s="30"/>
      <c r="F100" s="996"/>
      <c r="G100" s="57"/>
      <c r="H100" s="24"/>
      <c r="I100" s="283"/>
      <c r="J100" s="443"/>
      <c r="K100" s="57"/>
      <c r="L100" s="285"/>
      <c r="M100" s="60"/>
      <c r="N100" s="65"/>
      <c r="O100" s="57"/>
      <c r="P100" s="60"/>
      <c r="Q100" s="61"/>
    </row>
    <row r="101" spans="2:17" s="73" customFormat="1" ht="19.7" customHeight="1">
      <c r="B101" s="65"/>
      <c r="C101" s="65"/>
      <c r="D101" s="65"/>
      <c r="E101" s="30"/>
      <c r="F101" s="996"/>
      <c r="G101" s="57"/>
      <c r="H101" s="24"/>
      <c r="I101" s="283"/>
      <c r="J101" s="443"/>
      <c r="K101" s="57"/>
      <c r="L101" s="285"/>
      <c r="M101" s="60"/>
      <c r="N101" s="65"/>
      <c r="O101" s="57"/>
      <c r="P101" s="60"/>
      <c r="Q101" s="61"/>
    </row>
    <row r="102" spans="2:17" s="73" customFormat="1" ht="19.7" customHeight="1">
      <c r="B102" s="65"/>
      <c r="C102" s="65"/>
      <c r="D102" s="65"/>
      <c r="E102" s="30"/>
      <c r="F102" s="996"/>
      <c r="G102" s="57"/>
      <c r="H102" s="24"/>
      <c r="I102" s="283"/>
      <c r="J102" s="443"/>
      <c r="K102" s="57"/>
      <c r="L102" s="285"/>
      <c r="M102" s="60"/>
      <c r="N102" s="65"/>
      <c r="O102" s="57"/>
      <c r="P102" s="60"/>
      <c r="Q102" s="61"/>
    </row>
    <row r="103" spans="2:17" s="73" customFormat="1" ht="19.7" customHeight="1">
      <c r="B103" s="65"/>
      <c r="C103" s="65"/>
      <c r="D103" s="65"/>
      <c r="E103" s="30"/>
      <c r="F103" s="996"/>
      <c r="G103" s="57"/>
      <c r="H103" s="24"/>
      <c r="I103" s="283"/>
      <c r="J103" s="443"/>
      <c r="K103" s="57"/>
      <c r="L103" s="285"/>
      <c r="M103" s="60"/>
      <c r="N103" s="65"/>
      <c r="O103" s="57"/>
      <c r="P103" s="60"/>
      <c r="Q103" s="61"/>
    </row>
    <row r="104" spans="2:17" s="73" customFormat="1" ht="19.7" customHeight="1">
      <c r="B104" s="65"/>
      <c r="C104" s="65"/>
      <c r="D104" s="65"/>
      <c r="E104" s="30"/>
      <c r="F104" s="996"/>
      <c r="G104" s="57"/>
      <c r="H104" s="24"/>
      <c r="I104" s="283"/>
      <c r="J104" s="443"/>
      <c r="K104" s="57"/>
      <c r="L104" s="285"/>
      <c r="M104" s="60"/>
      <c r="N104" s="65"/>
      <c r="O104" s="57"/>
      <c r="P104" s="60"/>
      <c r="Q104" s="61"/>
    </row>
    <row r="105" spans="2:17" s="73" customFormat="1" ht="19.7" customHeight="1">
      <c r="B105" s="65"/>
      <c r="C105" s="65"/>
      <c r="D105" s="65"/>
      <c r="E105" s="30"/>
      <c r="F105" s="996"/>
      <c r="G105" s="57"/>
      <c r="H105" s="24"/>
      <c r="I105" s="283"/>
      <c r="J105" s="443"/>
      <c r="K105" s="57"/>
      <c r="L105" s="285"/>
      <c r="M105" s="60"/>
      <c r="N105" s="65"/>
      <c r="O105" s="57"/>
      <c r="P105" s="60"/>
      <c r="Q105" s="61"/>
    </row>
    <row r="106" spans="2:17" s="73" customFormat="1" ht="19.7" customHeight="1">
      <c r="B106" s="65"/>
      <c r="C106" s="65"/>
      <c r="D106" s="65"/>
      <c r="E106" s="30"/>
      <c r="F106" s="996"/>
      <c r="G106" s="57"/>
      <c r="H106" s="24"/>
      <c r="I106" s="283"/>
      <c r="J106" s="443"/>
      <c r="K106" s="57"/>
      <c r="L106" s="285"/>
      <c r="M106" s="60"/>
      <c r="N106" s="65"/>
      <c r="O106" s="57"/>
      <c r="P106" s="60"/>
      <c r="Q106" s="61"/>
    </row>
    <row r="107" spans="2:17" s="73" customFormat="1" ht="19.7" customHeight="1">
      <c r="B107" s="65"/>
      <c r="C107" s="65"/>
      <c r="D107" s="65"/>
      <c r="E107" s="30"/>
      <c r="F107" s="996"/>
      <c r="G107" s="57"/>
      <c r="H107" s="24"/>
      <c r="I107" s="283"/>
      <c r="J107" s="443"/>
      <c r="K107" s="57"/>
      <c r="L107" s="285"/>
      <c r="M107" s="60"/>
      <c r="N107" s="65"/>
      <c r="O107" s="57"/>
      <c r="P107" s="60"/>
      <c r="Q107" s="61"/>
    </row>
    <row r="108" spans="2:17" s="73" customFormat="1" ht="19.7" customHeight="1">
      <c r="B108" s="65"/>
      <c r="C108" s="65"/>
      <c r="D108" s="65"/>
      <c r="E108" s="30"/>
      <c r="F108" s="996"/>
      <c r="G108" s="57"/>
      <c r="H108" s="24"/>
      <c r="I108" s="283"/>
      <c r="J108" s="443"/>
      <c r="K108" s="57"/>
      <c r="L108" s="285"/>
      <c r="M108" s="60"/>
      <c r="N108" s="65"/>
      <c r="O108" s="57"/>
      <c r="P108" s="60"/>
      <c r="Q108" s="61"/>
    </row>
    <row r="109" spans="2:17" s="73" customFormat="1" ht="19.7" customHeight="1">
      <c r="B109" s="65"/>
      <c r="C109" s="65"/>
      <c r="D109" s="65"/>
      <c r="E109" s="30"/>
      <c r="F109" s="996"/>
      <c r="G109" s="57"/>
      <c r="H109" s="24"/>
      <c r="I109" s="283"/>
      <c r="J109" s="443"/>
      <c r="K109" s="57"/>
      <c r="L109" s="285"/>
      <c r="M109" s="60"/>
      <c r="N109" s="65"/>
      <c r="O109" s="57"/>
      <c r="P109" s="60"/>
      <c r="Q109" s="61"/>
    </row>
    <row r="110" spans="2:17" s="73" customFormat="1" ht="19.7" customHeight="1">
      <c r="B110" s="65"/>
      <c r="C110" s="65"/>
      <c r="D110" s="65"/>
      <c r="E110" s="30"/>
      <c r="F110" s="996"/>
      <c r="G110" s="57"/>
      <c r="H110" s="24"/>
      <c r="I110" s="283"/>
      <c r="J110" s="443"/>
      <c r="K110" s="57"/>
      <c r="L110" s="285"/>
      <c r="M110" s="60"/>
      <c r="N110" s="65"/>
      <c r="O110" s="57"/>
      <c r="P110" s="60"/>
      <c r="Q110" s="61"/>
    </row>
    <row r="111" spans="2:17" s="73" customFormat="1" ht="19.7" customHeight="1">
      <c r="B111" s="65"/>
      <c r="C111" s="65"/>
      <c r="D111" s="65"/>
      <c r="E111" s="30"/>
      <c r="F111" s="996"/>
      <c r="G111" s="57"/>
      <c r="H111" s="24"/>
      <c r="I111" s="283"/>
      <c r="J111" s="443"/>
      <c r="K111" s="57"/>
      <c r="L111" s="285"/>
      <c r="M111" s="60"/>
      <c r="N111" s="65"/>
      <c r="O111" s="57"/>
      <c r="P111" s="60"/>
      <c r="Q111" s="61"/>
    </row>
    <row r="112" spans="2:17" s="73" customFormat="1" ht="19.7" customHeight="1">
      <c r="B112" s="65"/>
      <c r="C112" s="65"/>
      <c r="D112" s="65"/>
      <c r="E112" s="30"/>
      <c r="F112" s="996"/>
      <c r="G112" s="57"/>
      <c r="H112" s="24"/>
      <c r="I112" s="283"/>
      <c r="J112" s="443"/>
      <c r="K112" s="57"/>
      <c r="L112" s="285"/>
      <c r="M112" s="60"/>
      <c r="N112" s="65"/>
      <c r="O112" s="57"/>
      <c r="P112" s="60"/>
      <c r="Q112" s="61"/>
    </row>
    <row r="113" spans="2:17" s="73" customFormat="1" ht="19.7" customHeight="1">
      <c r="B113" s="65"/>
      <c r="C113" s="65"/>
      <c r="D113" s="65"/>
      <c r="E113" s="30"/>
      <c r="F113" s="996"/>
      <c r="G113" s="57"/>
      <c r="H113" s="24"/>
      <c r="I113" s="283"/>
      <c r="J113" s="443"/>
      <c r="K113" s="57"/>
      <c r="L113" s="285"/>
      <c r="M113" s="60"/>
      <c r="N113" s="65"/>
      <c r="O113" s="57"/>
      <c r="P113" s="60"/>
      <c r="Q113" s="61"/>
    </row>
    <row r="114" spans="2:17" s="73" customFormat="1" ht="19.7" customHeight="1">
      <c r="B114" s="65"/>
      <c r="C114" s="65"/>
      <c r="D114" s="65"/>
      <c r="E114" s="30"/>
      <c r="F114" s="996"/>
      <c r="G114" s="57"/>
      <c r="H114" s="24"/>
      <c r="I114" s="283"/>
      <c r="J114" s="443"/>
      <c r="K114" s="57"/>
      <c r="L114" s="285"/>
      <c r="M114" s="60"/>
      <c r="N114" s="65"/>
      <c r="O114" s="57"/>
      <c r="P114" s="60"/>
      <c r="Q114" s="61"/>
    </row>
    <row r="115" spans="2:17" s="73" customFormat="1" ht="19.7" customHeight="1">
      <c r="B115" s="65"/>
      <c r="C115" s="65"/>
      <c r="D115" s="65"/>
      <c r="E115" s="30"/>
      <c r="F115" s="996"/>
      <c r="G115" s="57"/>
      <c r="H115" s="24"/>
      <c r="I115" s="283"/>
      <c r="J115" s="443"/>
      <c r="K115" s="57"/>
      <c r="L115" s="285"/>
      <c r="M115" s="60"/>
      <c r="N115" s="65"/>
      <c r="O115" s="57"/>
      <c r="P115" s="60"/>
      <c r="Q115" s="61"/>
    </row>
    <row r="116" spans="2:17" s="73" customFormat="1" ht="19.7" customHeight="1">
      <c r="B116" s="65"/>
      <c r="C116" s="65"/>
      <c r="D116" s="65"/>
      <c r="E116" s="30"/>
      <c r="F116" s="996"/>
      <c r="G116" s="57"/>
      <c r="H116" s="24"/>
      <c r="I116" s="283"/>
      <c r="J116" s="443"/>
      <c r="K116" s="57"/>
      <c r="L116" s="285"/>
      <c r="M116" s="60"/>
      <c r="N116" s="65"/>
      <c r="O116" s="57"/>
      <c r="P116" s="60"/>
      <c r="Q116" s="61"/>
    </row>
    <row r="117" spans="2:17" s="73" customFormat="1" ht="19.7" customHeight="1">
      <c r="B117" s="65"/>
      <c r="C117" s="65"/>
      <c r="D117" s="65"/>
      <c r="E117" s="30"/>
      <c r="F117" s="996"/>
      <c r="G117" s="57"/>
      <c r="H117" s="24"/>
      <c r="I117" s="283"/>
      <c r="J117" s="443"/>
      <c r="K117" s="57"/>
      <c r="L117" s="285"/>
      <c r="M117" s="60"/>
      <c r="N117" s="65"/>
      <c r="O117" s="57"/>
      <c r="P117" s="60"/>
      <c r="Q117" s="61"/>
    </row>
    <row r="118" spans="2:17" s="73" customFormat="1" ht="19.7" customHeight="1">
      <c r="B118" s="65"/>
      <c r="C118" s="65"/>
      <c r="D118" s="65"/>
      <c r="E118" s="30"/>
      <c r="F118" s="996"/>
      <c r="G118" s="57"/>
      <c r="H118" s="24"/>
      <c r="I118" s="283"/>
      <c r="J118" s="443"/>
      <c r="K118" s="57"/>
      <c r="L118" s="285"/>
      <c r="M118" s="60"/>
      <c r="N118" s="65"/>
      <c r="O118" s="57"/>
      <c r="P118" s="60"/>
      <c r="Q118" s="61"/>
    </row>
    <row r="119" spans="2:17" s="73" customFormat="1" ht="19.7" customHeight="1">
      <c r="B119" s="65"/>
      <c r="C119" s="65"/>
      <c r="D119" s="65"/>
      <c r="E119" s="30"/>
      <c r="F119" s="996"/>
      <c r="G119" s="57"/>
      <c r="H119" s="24"/>
      <c r="I119" s="283"/>
      <c r="J119" s="443"/>
      <c r="K119" s="57"/>
      <c r="L119" s="285"/>
      <c r="M119" s="60"/>
      <c r="N119" s="65"/>
      <c r="O119" s="57"/>
      <c r="P119" s="60"/>
      <c r="Q119" s="61"/>
    </row>
    <row r="120" spans="2:17" s="73" customFormat="1" ht="19.7" customHeight="1">
      <c r="B120" s="65"/>
      <c r="C120" s="65"/>
      <c r="D120" s="65"/>
      <c r="E120" s="30"/>
      <c r="F120" s="996"/>
      <c r="G120" s="57"/>
      <c r="H120" s="24"/>
      <c r="I120" s="283"/>
      <c r="J120" s="443"/>
      <c r="K120" s="57"/>
      <c r="L120" s="285"/>
      <c r="M120" s="60"/>
      <c r="N120" s="65"/>
      <c r="O120" s="57"/>
      <c r="P120" s="60"/>
      <c r="Q120" s="61"/>
    </row>
    <row r="121" spans="2:17" s="73" customFormat="1" ht="19.7" customHeight="1">
      <c r="B121" s="65"/>
      <c r="C121" s="65"/>
      <c r="D121" s="65"/>
      <c r="E121" s="30"/>
      <c r="F121" s="996"/>
      <c r="G121" s="57"/>
      <c r="H121" s="24"/>
      <c r="I121" s="283"/>
      <c r="J121" s="443"/>
      <c r="K121" s="57"/>
      <c r="L121" s="285"/>
      <c r="M121" s="60"/>
      <c r="N121" s="65"/>
      <c r="O121" s="57"/>
      <c r="P121" s="60"/>
      <c r="Q121" s="61"/>
    </row>
    <row r="122" spans="2:17" s="73" customFormat="1" ht="19.7" customHeight="1">
      <c r="B122" s="65"/>
      <c r="C122" s="65"/>
      <c r="D122" s="65"/>
      <c r="E122" s="30"/>
      <c r="F122" s="996"/>
      <c r="G122" s="57"/>
      <c r="H122" s="24"/>
      <c r="I122" s="283"/>
      <c r="J122" s="443"/>
      <c r="K122" s="57"/>
      <c r="L122" s="285"/>
      <c r="M122" s="60"/>
      <c r="N122" s="65"/>
      <c r="O122" s="57"/>
      <c r="P122" s="60"/>
      <c r="Q122" s="61"/>
    </row>
    <row r="123" spans="2:17" s="73" customFormat="1" ht="19.7" customHeight="1">
      <c r="B123" s="65"/>
      <c r="C123" s="65"/>
      <c r="D123" s="65"/>
      <c r="E123" s="30"/>
      <c r="F123" s="996"/>
      <c r="G123" s="57"/>
      <c r="H123" s="24"/>
      <c r="I123" s="283"/>
      <c r="J123" s="443"/>
      <c r="K123" s="57"/>
      <c r="L123" s="285"/>
      <c r="M123" s="60"/>
      <c r="N123" s="65"/>
      <c r="O123" s="57"/>
      <c r="P123" s="60"/>
      <c r="Q123" s="61"/>
    </row>
    <row r="124" spans="2:17" s="73" customFormat="1" ht="19.7" customHeight="1">
      <c r="B124" s="65"/>
      <c r="C124" s="65"/>
      <c r="D124" s="65"/>
      <c r="E124" s="30"/>
      <c r="F124" s="996"/>
      <c r="G124" s="57"/>
      <c r="H124" s="24"/>
      <c r="I124" s="283"/>
      <c r="J124" s="443"/>
      <c r="K124" s="57"/>
      <c r="L124" s="285"/>
      <c r="M124" s="60"/>
      <c r="N124" s="65"/>
      <c r="O124" s="57"/>
      <c r="P124" s="60"/>
      <c r="Q124" s="61"/>
    </row>
    <row r="125" spans="2:17" s="73" customFormat="1" ht="19.7" customHeight="1">
      <c r="B125" s="65"/>
      <c r="C125" s="65"/>
      <c r="D125" s="65"/>
      <c r="E125" s="30"/>
      <c r="F125" s="996"/>
      <c r="G125" s="57"/>
      <c r="H125" s="24"/>
      <c r="I125" s="283"/>
      <c r="J125" s="443"/>
      <c r="K125" s="57"/>
      <c r="L125" s="285"/>
      <c r="M125" s="60"/>
      <c r="N125" s="65"/>
      <c r="O125" s="57"/>
      <c r="P125" s="60"/>
      <c r="Q125" s="61"/>
    </row>
    <row r="126" spans="2:17" s="9" customFormat="1" ht="19.7" customHeight="1">
      <c r="B126" s="21"/>
      <c r="C126" s="21"/>
      <c r="D126" s="21"/>
      <c r="E126" s="30"/>
      <c r="F126" s="1039"/>
      <c r="G126" s="22"/>
      <c r="H126" s="24"/>
      <c r="I126" s="167"/>
      <c r="J126" s="30"/>
      <c r="K126" s="30"/>
      <c r="L126" s="22"/>
      <c r="M126" s="25"/>
      <c r="N126" s="21"/>
      <c r="O126" s="22"/>
      <c r="P126" s="25"/>
      <c r="Q126" s="26"/>
    </row>
    <row r="127" spans="2:17" s="9" customFormat="1" ht="19.7" customHeight="1">
      <c r="B127" s="21"/>
      <c r="C127" s="21"/>
      <c r="D127" s="21"/>
      <c r="E127" s="30"/>
      <c r="F127" s="1039"/>
      <c r="G127" s="22"/>
      <c r="H127" s="24"/>
      <c r="I127" s="167"/>
      <c r="J127" s="30"/>
      <c r="K127" s="22"/>
      <c r="L127" s="22"/>
      <c r="M127" s="25"/>
      <c r="N127" s="21"/>
      <c r="O127" s="22"/>
      <c r="P127" s="25"/>
      <c r="Q127" s="26"/>
    </row>
  </sheetData>
  <autoFilter ref="B8:O127" xr:uid="{5718F7B8-6782-4880-BA3B-AAC12C7F43AA}"/>
  <mergeCells count="12">
    <mergeCell ref="C9:E9"/>
    <mergeCell ref="C22:E22"/>
    <mergeCell ref="C34:E34"/>
    <mergeCell ref="C54:E54"/>
    <mergeCell ref="C63:E63"/>
    <mergeCell ref="C86:E86"/>
    <mergeCell ref="B2:D2"/>
    <mergeCell ref="G2:I2"/>
    <mergeCell ref="B3:D3"/>
    <mergeCell ref="B4:D4"/>
    <mergeCell ref="B5:D5"/>
    <mergeCell ref="B6:D6"/>
  </mergeCells>
  <phoneticPr fontId="4"/>
  <pageMargins left="0" right="0" top="0" bottom="0" header="0" footer="0"/>
  <pageSetup paperSize="8" scale="65" orientation="portrait"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E3110-5E53-4E3E-A534-18B7C001A475}">
  <dimension ref="A2:Q179"/>
  <sheetViews>
    <sheetView topLeftCell="A145" zoomScale="60" zoomScaleNormal="60" workbookViewId="0">
      <selection activeCell="E179" sqref="E179"/>
    </sheetView>
  </sheetViews>
  <sheetFormatPr defaultColWidth="8.875" defaultRowHeight="18.75" outlineLevelCol="1"/>
  <cols>
    <col min="1" max="1" width="5" style="8" customWidth="1"/>
    <col min="2" max="2" width="5.75" style="9" customWidth="1"/>
    <col min="3" max="3" width="20.75" style="8" bestFit="1" customWidth="1"/>
    <col min="4" max="4" width="15.75" style="8" customWidth="1"/>
    <col min="5" max="5" width="67.25" style="8" customWidth="1"/>
    <col min="6" max="6" width="6.25" style="9" customWidth="1" outlineLevel="1"/>
    <col min="7" max="8" width="9.875" style="3" customWidth="1" outlineLevel="1"/>
    <col min="9" max="9" width="5.75" style="3" customWidth="1" outlineLevel="1"/>
    <col min="10" max="10" width="60.25" style="8" customWidth="1" outlineLevel="1"/>
    <col min="11" max="11" width="54" style="8" customWidth="1" outlineLevel="1"/>
    <col min="12" max="12" width="30.75" style="9" customWidth="1" outlineLevel="1"/>
    <col min="13" max="13" width="13.75" style="10" customWidth="1"/>
    <col min="14" max="14" width="6.375" style="8" customWidth="1"/>
    <col min="15" max="15" width="13.25" style="3" customWidth="1"/>
    <col min="16" max="16" width="18.25" style="11" customWidth="1"/>
    <col min="17" max="17" width="15.625" style="194" customWidth="1"/>
    <col min="18" max="256" width="8.875" style="8"/>
    <col min="257" max="257" width="5" style="8" customWidth="1"/>
    <col min="258" max="258" width="5.75" style="8" customWidth="1"/>
    <col min="259" max="259" width="20.75" style="8" bestFit="1" customWidth="1"/>
    <col min="260" max="260" width="15.75" style="8" customWidth="1"/>
    <col min="261" max="261" width="67.25" style="8" customWidth="1"/>
    <col min="262" max="262" width="6.25" style="8" customWidth="1"/>
    <col min="263" max="264" width="9.875" style="8" customWidth="1"/>
    <col min="265" max="265" width="5.75" style="8" customWidth="1"/>
    <col min="266" max="266" width="60.25" style="8" customWidth="1"/>
    <col min="267" max="267" width="54" style="8" customWidth="1"/>
    <col min="268" max="268" width="30.75" style="8" customWidth="1"/>
    <col min="269" max="269" width="13.75" style="8" customWidth="1"/>
    <col min="270" max="270" width="6.375" style="8" customWidth="1"/>
    <col min="271" max="271" width="13.25" style="8" customWidth="1"/>
    <col min="272" max="272" width="18.25" style="8" customWidth="1"/>
    <col min="273" max="273" width="15.625" style="8" customWidth="1"/>
    <col min="274" max="512" width="8.875" style="8"/>
    <col min="513" max="513" width="5" style="8" customWidth="1"/>
    <col min="514" max="514" width="5.75" style="8" customWidth="1"/>
    <col min="515" max="515" width="20.75" style="8" bestFit="1" customWidth="1"/>
    <col min="516" max="516" width="15.75" style="8" customWidth="1"/>
    <col min="517" max="517" width="67.25" style="8" customWidth="1"/>
    <col min="518" max="518" width="6.25" style="8" customWidth="1"/>
    <col min="519" max="520" width="9.875" style="8" customWidth="1"/>
    <col min="521" max="521" width="5.75" style="8" customWidth="1"/>
    <col min="522" max="522" width="60.25" style="8" customWidth="1"/>
    <col min="523" max="523" width="54" style="8" customWidth="1"/>
    <col min="524" max="524" width="30.75" style="8" customWidth="1"/>
    <col min="525" max="525" width="13.75" style="8" customWidth="1"/>
    <col min="526" max="526" width="6.375" style="8" customWidth="1"/>
    <col min="527" max="527" width="13.25" style="8" customWidth="1"/>
    <col min="528" max="528" width="18.25" style="8" customWidth="1"/>
    <col min="529" max="529" width="15.625" style="8" customWidth="1"/>
    <col min="530" max="768" width="8.875" style="8"/>
    <col min="769" max="769" width="5" style="8" customWidth="1"/>
    <col min="770" max="770" width="5.75" style="8" customWidth="1"/>
    <col min="771" max="771" width="20.75" style="8" bestFit="1" customWidth="1"/>
    <col min="772" max="772" width="15.75" style="8" customWidth="1"/>
    <col min="773" max="773" width="67.25" style="8" customWidth="1"/>
    <col min="774" max="774" width="6.25" style="8" customWidth="1"/>
    <col min="775" max="776" width="9.875" style="8" customWidth="1"/>
    <col min="777" max="777" width="5.75" style="8" customWidth="1"/>
    <col min="778" max="778" width="60.25" style="8" customWidth="1"/>
    <col min="779" max="779" width="54" style="8" customWidth="1"/>
    <col min="780" max="780" width="30.75" style="8" customWidth="1"/>
    <col min="781" max="781" width="13.75" style="8" customWidth="1"/>
    <col min="782" max="782" width="6.375" style="8" customWidth="1"/>
    <col min="783" max="783" width="13.25" style="8" customWidth="1"/>
    <col min="784" max="784" width="18.25" style="8" customWidth="1"/>
    <col min="785" max="785" width="15.625" style="8" customWidth="1"/>
    <col min="786" max="1024" width="8.875" style="8"/>
    <col min="1025" max="1025" width="5" style="8" customWidth="1"/>
    <col min="1026" max="1026" width="5.75" style="8" customWidth="1"/>
    <col min="1027" max="1027" width="20.75" style="8" bestFit="1" customWidth="1"/>
    <col min="1028" max="1028" width="15.75" style="8" customWidth="1"/>
    <col min="1029" max="1029" width="67.25" style="8" customWidth="1"/>
    <col min="1030" max="1030" width="6.25" style="8" customWidth="1"/>
    <col min="1031" max="1032" width="9.875" style="8" customWidth="1"/>
    <col min="1033" max="1033" width="5.75" style="8" customWidth="1"/>
    <col min="1034" max="1034" width="60.25" style="8" customWidth="1"/>
    <col min="1035" max="1035" width="54" style="8" customWidth="1"/>
    <col min="1036" max="1036" width="30.75" style="8" customWidth="1"/>
    <col min="1037" max="1037" width="13.75" style="8" customWidth="1"/>
    <col min="1038" max="1038" width="6.375" style="8" customWidth="1"/>
    <col min="1039" max="1039" width="13.25" style="8" customWidth="1"/>
    <col min="1040" max="1040" width="18.25" style="8" customWidth="1"/>
    <col min="1041" max="1041" width="15.625" style="8" customWidth="1"/>
    <col min="1042" max="1280" width="8.875" style="8"/>
    <col min="1281" max="1281" width="5" style="8" customWidth="1"/>
    <col min="1282" max="1282" width="5.75" style="8" customWidth="1"/>
    <col min="1283" max="1283" width="20.75" style="8" bestFit="1" customWidth="1"/>
    <col min="1284" max="1284" width="15.75" style="8" customWidth="1"/>
    <col min="1285" max="1285" width="67.25" style="8" customWidth="1"/>
    <col min="1286" max="1286" width="6.25" style="8" customWidth="1"/>
    <col min="1287" max="1288" width="9.875" style="8" customWidth="1"/>
    <col min="1289" max="1289" width="5.75" style="8" customWidth="1"/>
    <col min="1290" max="1290" width="60.25" style="8" customWidth="1"/>
    <col min="1291" max="1291" width="54" style="8" customWidth="1"/>
    <col min="1292" max="1292" width="30.75" style="8" customWidth="1"/>
    <col min="1293" max="1293" width="13.75" style="8" customWidth="1"/>
    <col min="1294" max="1294" width="6.375" style="8" customWidth="1"/>
    <col min="1295" max="1295" width="13.25" style="8" customWidth="1"/>
    <col min="1296" max="1296" width="18.25" style="8" customWidth="1"/>
    <col min="1297" max="1297" width="15.625" style="8" customWidth="1"/>
    <col min="1298" max="1536" width="8.875" style="8"/>
    <col min="1537" max="1537" width="5" style="8" customWidth="1"/>
    <col min="1538" max="1538" width="5.75" style="8" customWidth="1"/>
    <col min="1539" max="1539" width="20.75" style="8" bestFit="1" customWidth="1"/>
    <col min="1540" max="1540" width="15.75" style="8" customWidth="1"/>
    <col min="1541" max="1541" width="67.25" style="8" customWidth="1"/>
    <col min="1542" max="1542" width="6.25" style="8" customWidth="1"/>
    <col min="1543" max="1544" width="9.875" style="8" customWidth="1"/>
    <col min="1545" max="1545" width="5.75" style="8" customWidth="1"/>
    <col min="1546" max="1546" width="60.25" style="8" customWidth="1"/>
    <col min="1547" max="1547" width="54" style="8" customWidth="1"/>
    <col min="1548" max="1548" width="30.75" style="8" customWidth="1"/>
    <col min="1549" max="1549" width="13.75" style="8" customWidth="1"/>
    <col min="1550" max="1550" width="6.375" style="8" customWidth="1"/>
    <col min="1551" max="1551" width="13.25" style="8" customWidth="1"/>
    <col min="1552" max="1552" width="18.25" style="8" customWidth="1"/>
    <col min="1553" max="1553" width="15.625" style="8" customWidth="1"/>
    <col min="1554" max="1792" width="8.875" style="8"/>
    <col min="1793" max="1793" width="5" style="8" customWidth="1"/>
    <col min="1794" max="1794" width="5.75" style="8" customWidth="1"/>
    <col min="1795" max="1795" width="20.75" style="8" bestFit="1" customWidth="1"/>
    <col min="1796" max="1796" width="15.75" style="8" customWidth="1"/>
    <col min="1797" max="1797" width="67.25" style="8" customWidth="1"/>
    <col min="1798" max="1798" width="6.25" style="8" customWidth="1"/>
    <col min="1799" max="1800" width="9.875" style="8" customWidth="1"/>
    <col min="1801" max="1801" width="5.75" style="8" customWidth="1"/>
    <col min="1802" max="1802" width="60.25" style="8" customWidth="1"/>
    <col min="1803" max="1803" width="54" style="8" customWidth="1"/>
    <col min="1804" max="1804" width="30.75" style="8" customWidth="1"/>
    <col min="1805" max="1805" width="13.75" style="8" customWidth="1"/>
    <col min="1806" max="1806" width="6.375" style="8" customWidth="1"/>
    <col min="1807" max="1807" width="13.25" style="8" customWidth="1"/>
    <col min="1808" max="1808" width="18.25" style="8" customWidth="1"/>
    <col min="1809" max="1809" width="15.625" style="8" customWidth="1"/>
    <col min="1810" max="2048" width="8.875" style="8"/>
    <col min="2049" max="2049" width="5" style="8" customWidth="1"/>
    <col min="2050" max="2050" width="5.75" style="8" customWidth="1"/>
    <col min="2051" max="2051" width="20.75" style="8" bestFit="1" customWidth="1"/>
    <col min="2052" max="2052" width="15.75" style="8" customWidth="1"/>
    <col min="2053" max="2053" width="67.25" style="8" customWidth="1"/>
    <col min="2054" max="2054" width="6.25" style="8" customWidth="1"/>
    <col min="2055" max="2056" width="9.875" style="8" customWidth="1"/>
    <col min="2057" max="2057" width="5.75" style="8" customWidth="1"/>
    <col min="2058" max="2058" width="60.25" style="8" customWidth="1"/>
    <col min="2059" max="2059" width="54" style="8" customWidth="1"/>
    <col min="2060" max="2060" width="30.75" style="8" customWidth="1"/>
    <col min="2061" max="2061" width="13.75" style="8" customWidth="1"/>
    <col min="2062" max="2062" width="6.375" style="8" customWidth="1"/>
    <col min="2063" max="2063" width="13.25" style="8" customWidth="1"/>
    <col min="2064" max="2064" width="18.25" style="8" customWidth="1"/>
    <col min="2065" max="2065" width="15.625" style="8" customWidth="1"/>
    <col min="2066" max="2304" width="8.875" style="8"/>
    <col min="2305" max="2305" width="5" style="8" customWidth="1"/>
    <col min="2306" max="2306" width="5.75" style="8" customWidth="1"/>
    <col min="2307" max="2307" width="20.75" style="8" bestFit="1" customWidth="1"/>
    <col min="2308" max="2308" width="15.75" style="8" customWidth="1"/>
    <col min="2309" max="2309" width="67.25" style="8" customWidth="1"/>
    <col min="2310" max="2310" width="6.25" style="8" customWidth="1"/>
    <col min="2311" max="2312" width="9.875" style="8" customWidth="1"/>
    <col min="2313" max="2313" width="5.75" style="8" customWidth="1"/>
    <col min="2314" max="2314" width="60.25" style="8" customWidth="1"/>
    <col min="2315" max="2315" width="54" style="8" customWidth="1"/>
    <col min="2316" max="2316" width="30.75" style="8" customWidth="1"/>
    <col min="2317" max="2317" width="13.75" style="8" customWidth="1"/>
    <col min="2318" max="2318" width="6.375" style="8" customWidth="1"/>
    <col min="2319" max="2319" width="13.25" style="8" customWidth="1"/>
    <col min="2320" max="2320" width="18.25" style="8" customWidth="1"/>
    <col min="2321" max="2321" width="15.625" style="8" customWidth="1"/>
    <col min="2322" max="2560" width="8.875" style="8"/>
    <col min="2561" max="2561" width="5" style="8" customWidth="1"/>
    <col min="2562" max="2562" width="5.75" style="8" customWidth="1"/>
    <col min="2563" max="2563" width="20.75" style="8" bestFit="1" customWidth="1"/>
    <col min="2564" max="2564" width="15.75" style="8" customWidth="1"/>
    <col min="2565" max="2565" width="67.25" style="8" customWidth="1"/>
    <col min="2566" max="2566" width="6.25" style="8" customWidth="1"/>
    <col min="2567" max="2568" width="9.875" style="8" customWidth="1"/>
    <col min="2569" max="2569" width="5.75" style="8" customWidth="1"/>
    <col min="2570" max="2570" width="60.25" style="8" customWidth="1"/>
    <col min="2571" max="2571" width="54" style="8" customWidth="1"/>
    <col min="2572" max="2572" width="30.75" style="8" customWidth="1"/>
    <col min="2573" max="2573" width="13.75" style="8" customWidth="1"/>
    <col min="2574" max="2574" width="6.375" style="8" customWidth="1"/>
    <col min="2575" max="2575" width="13.25" style="8" customWidth="1"/>
    <col min="2576" max="2576" width="18.25" style="8" customWidth="1"/>
    <col min="2577" max="2577" width="15.625" style="8" customWidth="1"/>
    <col min="2578" max="2816" width="8.875" style="8"/>
    <col min="2817" max="2817" width="5" style="8" customWidth="1"/>
    <col min="2818" max="2818" width="5.75" style="8" customWidth="1"/>
    <col min="2819" max="2819" width="20.75" style="8" bestFit="1" customWidth="1"/>
    <col min="2820" max="2820" width="15.75" style="8" customWidth="1"/>
    <col min="2821" max="2821" width="67.25" style="8" customWidth="1"/>
    <col min="2822" max="2822" width="6.25" style="8" customWidth="1"/>
    <col min="2823" max="2824" width="9.875" style="8" customWidth="1"/>
    <col min="2825" max="2825" width="5.75" style="8" customWidth="1"/>
    <col min="2826" max="2826" width="60.25" style="8" customWidth="1"/>
    <col min="2827" max="2827" width="54" style="8" customWidth="1"/>
    <col min="2828" max="2828" width="30.75" style="8" customWidth="1"/>
    <col min="2829" max="2829" width="13.75" style="8" customWidth="1"/>
    <col min="2830" max="2830" width="6.375" style="8" customWidth="1"/>
    <col min="2831" max="2831" width="13.25" style="8" customWidth="1"/>
    <col min="2832" max="2832" width="18.25" style="8" customWidth="1"/>
    <col min="2833" max="2833" width="15.625" style="8" customWidth="1"/>
    <col min="2834" max="3072" width="8.875" style="8"/>
    <col min="3073" max="3073" width="5" style="8" customWidth="1"/>
    <col min="3074" max="3074" width="5.75" style="8" customWidth="1"/>
    <col min="3075" max="3075" width="20.75" style="8" bestFit="1" customWidth="1"/>
    <col min="3076" max="3076" width="15.75" style="8" customWidth="1"/>
    <col min="3077" max="3077" width="67.25" style="8" customWidth="1"/>
    <col min="3078" max="3078" width="6.25" style="8" customWidth="1"/>
    <col min="3079" max="3080" width="9.875" style="8" customWidth="1"/>
    <col min="3081" max="3081" width="5.75" style="8" customWidth="1"/>
    <col min="3082" max="3082" width="60.25" style="8" customWidth="1"/>
    <col min="3083" max="3083" width="54" style="8" customWidth="1"/>
    <col min="3084" max="3084" width="30.75" style="8" customWidth="1"/>
    <col min="3085" max="3085" width="13.75" style="8" customWidth="1"/>
    <col min="3086" max="3086" width="6.375" style="8" customWidth="1"/>
    <col min="3087" max="3087" width="13.25" style="8" customWidth="1"/>
    <col min="3088" max="3088" width="18.25" style="8" customWidth="1"/>
    <col min="3089" max="3089" width="15.625" style="8" customWidth="1"/>
    <col min="3090" max="3328" width="8.875" style="8"/>
    <col min="3329" max="3329" width="5" style="8" customWidth="1"/>
    <col min="3330" max="3330" width="5.75" style="8" customWidth="1"/>
    <col min="3331" max="3331" width="20.75" style="8" bestFit="1" customWidth="1"/>
    <col min="3332" max="3332" width="15.75" style="8" customWidth="1"/>
    <col min="3333" max="3333" width="67.25" style="8" customWidth="1"/>
    <col min="3334" max="3334" width="6.25" style="8" customWidth="1"/>
    <col min="3335" max="3336" width="9.875" style="8" customWidth="1"/>
    <col min="3337" max="3337" width="5.75" style="8" customWidth="1"/>
    <col min="3338" max="3338" width="60.25" style="8" customWidth="1"/>
    <col min="3339" max="3339" width="54" style="8" customWidth="1"/>
    <col min="3340" max="3340" width="30.75" style="8" customWidth="1"/>
    <col min="3341" max="3341" width="13.75" style="8" customWidth="1"/>
    <col min="3342" max="3342" width="6.375" style="8" customWidth="1"/>
    <col min="3343" max="3343" width="13.25" style="8" customWidth="1"/>
    <col min="3344" max="3344" width="18.25" style="8" customWidth="1"/>
    <col min="3345" max="3345" width="15.625" style="8" customWidth="1"/>
    <col min="3346" max="3584" width="8.875" style="8"/>
    <col min="3585" max="3585" width="5" style="8" customWidth="1"/>
    <col min="3586" max="3586" width="5.75" style="8" customWidth="1"/>
    <col min="3587" max="3587" width="20.75" style="8" bestFit="1" customWidth="1"/>
    <col min="3588" max="3588" width="15.75" style="8" customWidth="1"/>
    <col min="3589" max="3589" width="67.25" style="8" customWidth="1"/>
    <col min="3590" max="3590" width="6.25" style="8" customWidth="1"/>
    <col min="3591" max="3592" width="9.875" style="8" customWidth="1"/>
    <col min="3593" max="3593" width="5.75" style="8" customWidth="1"/>
    <col min="3594" max="3594" width="60.25" style="8" customWidth="1"/>
    <col min="3595" max="3595" width="54" style="8" customWidth="1"/>
    <col min="3596" max="3596" width="30.75" style="8" customWidth="1"/>
    <col min="3597" max="3597" width="13.75" style="8" customWidth="1"/>
    <col min="3598" max="3598" width="6.375" style="8" customWidth="1"/>
    <col min="3599" max="3599" width="13.25" style="8" customWidth="1"/>
    <col min="3600" max="3600" width="18.25" style="8" customWidth="1"/>
    <col min="3601" max="3601" width="15.625" style="8" customWidth="1"/>
    <col min="3602" max="3840" width="8.875" style="8"/>
    <col min="3841" max="3841" width="5" style="8" customWidth="1"/>
    <col min="3842" max="3842" width="5.75" style="8" customWidth="1"/>
    <col min="3843" max="3843" width="20.75" style="8" bestFit="1" customWidth="1"/>
    <col min="3844" max="3844" width="15.75" style="8" customWidth="1"/>
    <col min="3845" max="3845" width="67.25" style="8" customWidth="1"/>
    <col min="3846" max="3846" width="6.25" style="8" customWidth="1"/>
    <col min="3847" max="3848" width="9.875" style="8" customWidth="1"/>
    <col min="3849" max="3849" width="5.75" style="8" customWidth="1"/>
    <col min="3850" max="3850" width="60.25" style="8" customWidth="1"/>
    <col min="3851" max="3851" width="54" style="8" customWidth="1"/>
    <col min="3852" max="3852" width="30.75" style="8" customWidth="1"/>
    <col min="3853" max="3853" width="13.75" style="8" customWidth="1"/>
    <col min="3854" max="3854" width="6.375" style="8" customWidth="1"/>
    <col min="3855" max="3855" width="13.25" style="8" customWidth="1"/>
    <col min="3856" max="3856" width="18.25" style="8" customWidth="1"/>
    <col min="3857" max="3857" width="15.625" style="8" customWidth="1"/>
    <col min="3858" max="4096" width="8.875" style="8"/>
    <col min="4097" max="4097" width="5" style="8" customWidth="1"/>
    <col min="4098" max="4098" width="5.75" style="8" customWidth="1"/>
    <col min="4099" max="4099" width="20.75" style="8" bestFit="1" customWidth="1"/>
    <col min="4100" max="4100" width="15.75" style="8" customWidth="1"/>
    <col min="4101" max="4101" width="67.25" style="8" customWidth="1"/>
    <col min="4102" max="4102" width="6.25" style="8" customWidth="1"/>
    <col min="4103" max="4104" width="9.875" style="8" customWidth="1"/>
    <col min="4105" max="4105" width="5.75" style="8" customWidth="1"/>
    <col min="4106" max="4106" width="60.25" style="8" customWidth="1"/>
    <col min="4107" max="4107" width="54" style="8" customWidth="1"/>
    <col min="4108" max="4108" width="30.75" style="8" customWidth="1"/>
    <col min="4109" max="4109" width="13.75" style="8" customWidth="1"/>
    <col min="4110" max="4110" width="6.375" style="8" customWidth="1"/>
    <col min="4111" max="4111" width="13.25" style="8" customWidth="1"/>
    <col min="4112" max="4112" width="18.25" style="8" customWidth="1"/>
    <col min="4113" max="4113" width="15.625" style="8" customWidth="1"/>
    <col min="4114" max="4352" width="8.875" style="8"/>
    <col min="4353" max="4353" width="5" style="8" customWidth="1"/>
    <col min="4354" max="4354" width="5.75" style="8" customWidth="1"/>
    <col min="4355" max="4355" width="20.75" style="8" bestFit="1" customWidth="1"/>
    <col min="4356" max="4356" width="15.75" style="8" customWidth="1"/>
    <col min="4357" max="4357" width="67.25" style="8" customWidth="1"/>
    <col min="4358" max="4358" width="6.25" style="8" customWidth="1"/>
    <col min="4359" max="4360" width="9.875" style="8" customWidth="1"/>
    <col min="4361" max="4361" width="5.75" style="8" customWidth="1"/>
    <col min="4362" max="4362" width="60.25" style="8" customWidth="1"/>
    <col min="4363" max="4363" width="54" style="8" customWidth="1"/>
    <col min="4364" max="4364" width="30.75" style="8" customWidth="1"/>
    <col min="4365" max="4365" width="13.75" style="8" customWidth="1"/>
    <col min="4366" max="4366" width="6.375" style="8" customWidth="1"/>
    <col min="4367" max="4367" width="13.25" style="8" customWidth="1"/>
    <col min="4368" max="4368" width="18.25" style="8" customWidth="1"/>
    <col min="4369" max="4369" width="15.625" style="8" customWidth="1"/>
    <col min="4370" max="4608" width="8.875" style="8"/>
    <col min="4609" max="4609" width="5" style="8" customWidth="1"/>
    <col min="4610" max="4610" width="5.75" style="8" customWidth="1"/>
    <col min="4611" max="4611" width="20.75" style="8" bestFit="1" customWidth="1"/>
    <col min="4612" max="4612" width="15.75" style="8" customWidth="1"/>
    <col min="4613" max="4613" width="67.25" style="8" customWidth="1"/>
    <col min="4614" max="4614" width="6.25" style="8" customWidth="1"/>
    <col min="4615" max="4616" width="9.875" style="8" customWidth="1"/>
    <col min="4617" max="4617" width="5.75" style="8" customWidth="1"/>
    <col min="4618" max="4618" width="60.25" style="8" customWidth="1"/>
    <col min="4619" max="4619" width="54" style="8" customWidth="1"/>
    <col min="4620" max="4620" width="30.75" style="8" customWidth="1"/>
    <col min="4621" max="4621" width="13.75" style="8" customWidth="1"/>
    <col min="4622" max="4622" width="6.375" style="8" customWidth="1"/>
    <col min="4623" max="4623" width="13.25" style="8" customWidth="1"/>
    <col min="4624" max="4624" width="18.25" style="8" customWidth="1"/>
    <col min="4625" max="4625" width="15.625" style="8" customWidth="1"/>
    <col min="4626" max="4864" width="8.875" style="8"/>
    <col min="4865" max="4865" width="5" style="8" customWidth="1"/>
    <col min="4866" max="4866" width="5.75" style="8" customWidth="1"/>
    <col min="4867" max="4867" width="20.75" style="8" bestFit="1" customWidth="1"/>
    <col min="4868" max="4868" width="15.75" style="8" customWidth="1"/>
    <col min="4869" max="4869" width="67.25" style="8" customWidth="1"/>
    <col min="4870" max="4870" width="6.25" style="8" customWidth="1"/>
    <col min="4871" max="4872" width="9.875" style="8" customWidth="1"/>
    <col min="4873" max="4873" width="5.75" style="8" customWidth="1"/>
    <col min="4874" max="4874" width="60.25" style="8" customWidth="1"/>
    <col min="4875" max="4875" width="54" style="8" customWidth="1"/>
    <col min="4876" max="4876" width="30.75" style="8" customWidth="1"/>
    <col min="4877" max="4877" width="13.75" style="8" customWidth="1"/>
    <col min="4878" max="4878" width="6.375" style="8" customWidth="1"/>
    <col min="4879" max="4879" width="13.25" style="8" customWidth="1"/>
    <col min="4880" max="4880" width="18.25" style="8" customWidth="1"/>
    <col min="4881" max="4881" width="15.625" style="8" customWidth="1"/>
    <col min="4882" max="5120" width="8.875" style="8"/>
    <col min="5121" max="5121" width="5" style="8" customWidth="1"/>
    <col min="5122" max="5122" width="5.75" style="8" customWidth="1"/>
    <col min="5123" max="5123" width="20.75" style="8" bestFit="1" customWidth="1"/>
    <col min="5124" max="5124" width="15.75" style="8" customWidth="1"/>
    <col min="5125" max="5125" width="67.25" style="8" customWidth="1"/>
    <col min="5126" max="5126" width="6.25" style="8" customWidth="1"/>
    <col min="5127" max="5128" width="9.875" style="8" customWidth="1"/>
    <col min="5129" max="5129" width="5.75" style="8" customWidth="1"/>
    <col min="5130" max="5130" width="60.25" style="8" customWidth="1"/>
    <col min="5131" max="5131" width="54" style="8" customWidth="1"/>
    <col min="5132" max="5132" width="30.75" style="8" customWidth="1"/>
    <col min="5133" max="5133" width="13.75" style="8" customWidth="1"/>
    <col min="5134" max="5134" width="6.375" style="8" customWidth="1"/>
    <col min="5135" max="5135" width="13.25" style="8" customWidth="1"/>
    <col min="5136" max="5136" width="18.25" style="8" customWidth="1"/>
    <col min="5137" max="5137" width="15.625" style="8" customWidth="1"/>
    <col min="5138" max="5376" width="8.875" style="8"/>
    <col min="5377" max="5377" width="5" style="8" customWidth="1"/>
    <col min="5378" max="5378" width="5.75" style="8" customWidth="1"/>
    <col min="5379" max="5379" width="20.75" style="8" bestFit="1" customWidth="1"/>
    <col min="5380" max="5380" width="15.75" style="8" customWidth="1"/>
    <col min="5381" max="5381" width="67.25" style="8" customWidth="1"/>
    <col min="5382" max="5382" width="6.25" style="8" customWidth="1"/>
    <col min="5383" max="5384" width="9.875" style="8" customWidth="1"/>
    <col min="5385" max="5385" width="5.75" style="8" customWidth="1"/>
    <col min="5386" max="5386" width="60.25" style="8" customWidth="1"/>
    <col min="5387" max="5387" width="54" style="8" customWidth="1"/>
    <col min="5388" max="5388" width="30.75" style="8" customWidth="1"/>
    <col min="5389" max="5389" width="13.75" style="8" customWidth="1"/>
    <col min="5390" max="5390" width="6.375" style="8" customWidth="1"/>
    <col min="5391" max="5391" width="13.25" style="8" customWidth="1"/>
    <col min="5392" max="5392" width="18.25" style="8" customWidth="1"/>
    <col min="5393" max="5393" width="15.625" style="8" customWidth="1"/>
    <col min="5394" max="5632" width="8.875" style="8"/>
    <col min="5633" max="5633" width="5" style="8" customWidth="1"/>
    <col min="5634" max="5634" width="5.75" style="8" customWidth="1"/>
    <col min="5635" max="5635" width="20.75" style="8" bestFit="1" customWidth="1"/>
    <col min="5636" max="5636" width="15.75" style="8" customWidth="1"/>
    <col min="5637" max="5637" width="67.25" style="8" customWidth="1"/>
    <col min="5638" max="5638" width="6.25" style="8" customWidth="1"/>
    <col min="5639" max="5640" width="9.875" style="8" customWidth="1"/>
    <col min="5641" max="5641" width="5.75" style="8" customWidth="1"/>
    <col min="5642" max="5642" width="60.25" style="8" customWidth="1"/>
    <col min="5643" max="5643" width="54" style="8" customWidth="1"/>
    <col min="5644" max="5644" width="30.75" style="8" customWidth="1"/>
    <col min="5645" max="5645" width="13.75" style="8" customWidth="1"/>
    <col min="5646" max="5646" width="6.375" style="8" customWidth="1"/>
    <col min="5647" max="5647" width="13.25" style="8" customWidth="1"/>
    <col min="5648" max="5648" width="18.25" style="8" customWidth="1"/>
    <col min="5649" max="5649" width="15.625" style="8" customWidth="1"/>
    <col min="5650" max="5888" width="8.875" style="8"/>
    <col min="5889" max="5889" width="5" style="8" customWidth="1"/>
    <col min="5890" max="5890" width="5.75" style="8" customWidth="1"/>
    <col min="5891" max="5891" width="20.75" style="8" bestFit="1" customWidth="1"/>
    <col min="5892" max="5892" width="15.75" style="8" customWidth="1"/>
    <col min="5893" max="5893" width="67.25" style="8" customWidth="1"/>
    <col min="5894" max="5894" width="6.25" style="8" customWidth="1"/>
    <col min="5895" max="5896" width="9.875" style="8" customWidth="1"/>
    <col min="5897" max="5897" width="5.75" style="8" customWidth="1"/>
    <col min="5898" max="5898" width="60.25" style="8" customWidth="1"/>
    <col min="5899" max="5899" width="54" style="8" customWidth="1"/>
    <col min="5900" max="5900" width="30.75" style="8" customWidth="1"/>
    <col min="5901" max="5901" width="13.75" style="8" customWidth="1"/>
    <col min="5902" max="5902" width="6.375" style="8" customWidth="1"/>
    <col min="5903" max="5903" width="13.25" style="8" customWidth="1"/>
    <col min="5904" max="5904" width="18.25" style="8" customWidth="1"/>
    <col min="5905" max="5905" width="15.625" style="8" customWidth="1"/>
    <col min="5906" max="6144" width="8.875" style="8"/>
    <col min="6145" max="6145" width="5" style="8" customWidth="1"/>
    <col min="6146" max="6146" width="5.75" style="8" customWidth="1"/>
    <col min="6147" max="6147" width="20.75" style="8" bestFit="1" customWidth="1"/>
    <col min="6148" max="6148" width="15.75" style="8" customWidth="1"/>
    <col min="6149" max="6149" width="67.25" style="8" customWidth="1"/>
    <col min="6150" max="6150" width="6.25" style="8" customWidth="1"/>
    <col min="6151" max="6152" width="9.875" style="8" customWidth="1"/>
    <col min="6153" max="6153" width="5.75" style="8" customWidth="1"/>
    <col min="6154" max="6154" width="60.25" style="8" customWidth="1"/>
    <col min="6155" max="6155" width="54" style="8" customWidth="1"/>
    <col min="6156" max="6156" width="30.75" style="8" customWidth="1"/>
    <col min="6157" max="6157" width="13.75" style="8" customWidth="1"/>
    <col min="6158" max="6158" width="6.375" style="8" customWidth="1"/>
    <col min="6159" max="6159" width="13.25" style="8" customWidth="1"/>
    <col min="6160" max="6160" width="18.25" style="8" customWidth="1"/>
    <col min="6161" max="6161" width="15.625" style="8" customWidth="1"/>
    <col min="6162" max="6400" width="8.875" style="8"/>
    <col min="6401" max="6401" width="5" style="8" customWidth="1"/>
    <col min="6402" max="6402" width="5.75" style="8" customWidth="1"/>
    <col min="6403" max="6403" width="20.75" style="8" bestFit="1" customWidth="1"/>
    <col min="6404" max="6404" width="15.75" style="8" customWidth="1"/>
    <col min="6405" max="6405" width="67.25" style="8" customWidth="1"/>
    <col min="6406" max="6406" width="6.25" style="8" customWidth="1"/>
    <col min="6407" max="6408" width="9.875" style="8" customWidth="1"/>
    <col min="6409" max="6409" width="5.75" style="8" customWidth="1"/>
    <col min="6410" max="6410" width="60.25" style="8" customWidth="1"/>
    <col min="6411" max="6411" width="54" style="8" customWidth="1"/>
    <col min="6412" max="6412" width="30.75" style="8" customWidth="1"/>
    <col min="6413" max="6413" width="13.75" style="8" customWidth="1"/>
    <col min="6414" max="6414" width="6.375" style="8" customWidth="1"/>
    <col min="6415" max="6415" width="13.25" style="8" customWidth="1"/>
    <col min="6416" max="6416" width="18.25" style="8" customWidth="1"/>
    <col min="6417" max="6417" width="15.625" style="8" customWidth="1"/>
    <col min="6418" max="6656" width="8.875" style="8"/>
    <col min="6657" max="6657" width="5" style="8" customWidth="1"/>
    <col min="6658" max="6658" width="5.75" style="8" customWidth="1"/>
    <col min="6659" max="6659" width="20.75" style="8" bestFit="1" customWidth="1"/>
    <col min="6660" max="6660" width="15.75" style="8" customWidth="1"/>
    <col min="6661" max="6661" width="67.25" style="8" customWidth="1"/>
    <col min="6662" max="6662" width="6.25" style="8" customWidth="1"/>
    <col min="6663" max="6664" width="9.875" style="8" customWidth="1"/>
    <col min="6665" max="6665" width="5.75" style="8" customWidth="1"/>
    <col min="6666" max="6666" width="60.25" style="8" customWidth="1"/>
    <col min="6667" max="6667" width="54" style="8" customWidth="1"/>
    <col min="6668" max="6668" width="30.75" style="8" customWidth="1"/>
    <col min="6669" max="6669" width="13.75" style="8" customWidth="1"/>
    <col min="6670" max="6670" width="6.375" style="8" customWidth="1"/>
    <col min="6671" max="6671" width="13.25" style="8" customWidth="1"/>
    <col min="6672" max="6672" width="18.25" style="8" customWidth="1"/>
    <col min="6673" max="6673" width="15.625" style="8" customWidth="1"/>
    <col min="6674" max="6912" width="8.875" style="8"/>
    <col min="6913" max="6913" width="5" style="8" customWidth="1"/>
    <col min="6914" max="6914" width="5.75" style="8" customWidth="1"/>
    <col min="6915" max="6915" width="20.75" style="8" bestFit="1" customWidth="1"/>
    <col min="6916" max="6916" width="15.75" style="8" customWidth="1"/>
    <col min="6917" max="6917" width="67.25" style="8" customWidth="1"/>
    <col min="6918" max="6918" width="6.25" style="8" customWidth="1"/>
    <col min="6919" max="6920" width="9.875" style="8" customWidth="1"/>
    <col min="6921" max="6921" width="5.75" style="8" customWidth="1"/>
    <col min="6922" max="6922" width="60.25" style="8" customWidth="1"/>
    <col min="6923" max="6923" width="54" style="8" customWidth="1"/>
    <col min="6924" max="6924" width="30.75" style="8" customWidth="1"/>
    <col min="6925" max="6925" width="13.75" style="8" customWidth="1"/>
    <col min="6926" max="6926" width="6.375" style="8" customWidth="1"/>
    <col min="6927" max="6927" width="13.25" style="8" customWidth="1"/>
    <col min="6928" max="6928" width="18.25" style="8" customWidth="1"/>
    <col min="6929" max="6929" width="15.625" style="8" customWidth="1"/>
    <col min="6930" max="7168" width="8.875" style="8"/>
    <col min="7169" max="7169" width="5" style="8" customWidth="1"/>
    <col min="7170" max="7170" width="5.75" style="8" customWidth="1"/>
    <col min="7171" max="7171" width="20.75" style="8" bestFit="1" customWidth="1"/>
    <col min="7172" max="7172" width="15.75" style="8" customWidth="1"/>
    <col min="7173" max="7173" width="67.25" style="8" customWidth="1"/>
    <col min="7174" max="7174" width="6.25" style="8" customWidth="1"/>
    <col min="7175" max="7176" width="9.875" style="8" customWidth="1"/>
    <col min="7177" max="7177" width="5.75" style="8" customWidth="1"/>
    <col min="7178" max="7178" width="60.25" style="8" customWidth="1"/>
    <col min="7179" max="7179" width="54" style="8" customWidth="1"/>
    <col min="7180" max="7180" width="30.75" style="8" customWidth="1"/>
    <col min="7181" max="7181" width="13.75" style="8" customWidth="1"/>
    <col min="7182" max="7182" width="6.375" style="8" customWidth="1"/>
    <col min="7183" max="7183" width="13.25" style="8" customWidth="1"/>
    <col min="7184" max="7184" width="18.25" style="8" customWidth="1"/>
    <col min="7185" max="7185" width="15.625" style="8" customWidth="1"/>
    <col min="7186" max="7424" width="8.875" style="8"/>
    <col min="7425" max="7425" width="5" style="8" customWidth="1"/>
    <col min="7426" max="7426" width="5.75" style="8" customWidth="1"/>
    <col min="7427" max="7427" width="20.75" style="8" bestFit="1" customWidth="1"/>
    <col min="7428" max="7428" width="15.75" style="8" customWidth="1"/>
    <col min="7429" max="7429" width="67.25" style="8" customWidth="1"/>
    <col min="7430" max="7430" width="6.25" style="8" customWidth="1"/>
    <col min="7431" max="7432" width="9.875" style="8" customWidth="1"/>
    <col min="7433" max="7433" width="5.75" style="8" customWidth="1"/>
    <col min="7434" max="7434" width="60.25" style="8" customWidth="1"/>
    <col min="7435" max="7435" width="54" style="8" customWidth="1"/>
    <col min="7436" max="7436" width="30.75" style="8" customWidth="1"/>
    <col min="7437" max="7437" width="13.75" style="8" customWidth="1"/>
    <col min="7438" max="7438" width="6.375" style="8" customWidth="1"/>
    <col min="7439" max="7439" width="13.25" style="8" customWidth="1"/>
    <col min="7440" max="7440" width="18.25" style="8" customWidth="1"/>
    <col min="7441" max="7441" width="15.625" style="8" customWidth="1"/>
    <col min="7442" max="7680" width="8.875" style="8"/>
    <col min="7681" max="7681" width="5" style="8" customWidth="1"/>
    <col min="7682" max="7682" width="5.75" style="8" customWidth="1"/>
    <col min="7683" max="7683" width="20.75" style="8" bestFit="1" customWidth="1"/>
    <col min="7684" max="7684" width="15.75" style="8" customWidth="1"/>
    <col min="7685" max="7685" width="67.25" style="8" customWidth="1"/>
    <col min="7686" max="7686" width="6.25" style="8" customWidth="1"/>
    <col min="7687" max="7688" width="9.875" style="8" customWidth="1"/>
    <col min="7689" max="7689" width="5.75" style="8" customWidth="1"/>
    <col min="7690" max="7690" width="60.25" style="8" customWidth="1"/>
    <col min="7691" max="7691" width="54" style="8" customWidth="1"/>
    <col min="7692" max="7692" width="30.75" style="8" customWidth="1"/>
    <col min="7693" max="7693" width="13.75" style="8" customWidth="1"/>
    <col min="7694" max="7694" width="6.375" style="8" customWidth="1"/>
    <col min="7695" max="7695" width="13.25" style="8" customWidth="1"/>
    <col min="7696" max="7696" width="18.25" style="8" customWidth="1"/>
    <col min="7697" max="7697" width="15.625" style="8" customWidth="1"/>
    <col min="7698" max="7936" width="8.875" style="8"/>
    <col min="7937" max="7937" width="5" style="8" customWidth="1"/>
    <col min="7938" max="7938" width="5.75" style="8" customWidth="1"/>
    <col min="7939" max="7939" width="20.75" style="8" bestFit="1" customWidth="1"/>
    <col min="7940" max="7940" width="15.75" style="8" customWidth="1"/>
    <col min="7941" max="7941" width="67.25" style="8" customWidth="1"/>
    <col min="7942" max="7942" width="6.25" style="8" customWidth="1"/>
    <col min="7943" max="7944" width="9.875" style="8" customWidth="1"/>
    <col min="7945" max="7945" width="5.75" style="8" customWidth="1"/>
    <col min="7946" max="7946" width="60.25" style="8" customWidth="1"/>
    <col min="7947" max="7947" width="54" style="8" customWidth="1"/>
    <col min="7948" max="7948" width="30.75" style="8" customWidth="1"/>
    <col min="7949" max="7949" width="13.75" style="8" customWidth="1"/>
    <col min="7950" max="7950" width="6.375" style="8" customWidth="1"/>
    <col min="7951" max="7951" width="13.25" style="8" customWidth="1"/>
    <col min="7952" max="7952" width="18.25" style="8" customWidth="1"/>
    <col min="7953" max="7953" width="15.625" style="8" customWidth="1"/>
    <col min="7954" max="8192" width="8.875" style="8"/>
    <col min="8193" max="8193" width="5" style="8" customWidth="1"/>
    <col min="8194" max="8194" width="5.75" style="8" customWidth="1"/>
    <col min="8195" max="8195" width="20.75" style="8" bestFit="1" customWidth="1"/>
    <col min="8196" max="8196" width="15.75" style="8" customWidth="1"/>
    <col min="8197" max="8197" width="67.25" style="8" customWidth="1"/>
    <col min="8198" max="8198" width="6.25" style="8" customWidth="1"/>
    <col min="8199" max="8200" width="9.875" style="8" customWidth="1"/>
    <col min="8201" max="8201" width="5.75" style="8" customWidth="1"/>
    <col min="8202" max="8202" width="60.25" style="8" customWidth="1"/>
    <col min="8203" max="8203" width="54" style="8" customWidth="1"/>
    <col min="8204" max="8204" width="30.75" style="8" customWidth="1"/>
    <col min="8205" max="8205" width="13.75" style="8" customWidth="1"/>
    <col min="8206" max="8206" width="6.375" style="8" customWidth="1"/>
    <col min="8207" max="8207" width="13.25" style="8" customWidth="1"/>
    <col min="8208" max="8208" width="18.25" style="8" customWidth="1"/>
    <col min="8209" max="8209" width="15.625" style="8" customWidth="1"/>
    <col min="8210" max="8448" width="8.875" style="8"/>
    <col min="8449" max="8449" width="5" style="8" customWidth="1"/>
    <col min="8450" max="8450" width="5.75" style="8" customWidth="1"/>
    <col min="8451" max="8451" width="20.75" style="8" bestFit="1" customWidth="1"/>
    <col min="8452" max="8452" width="15.75" style="8" customWidth="1"/>
    <col min="8453" max="8453" width="67.25" style="8" customWidth="1"/>
    <col min="8454" max="8454" width="6.25" style="8" customWidth="1"/>
    <col min="8455" max="8456" width="9.875" style="8" customWidth="1"/>
    <col min="8457" max="8457" width="5.75" style="8" customWidth="1"/>
    <col min="8458" max="8458" width="60.25" style="8" customWidth="1"/>
    <col min="8459" max="8459" width="54" style="8" customWidth="1"/>
    <col min="8460" max="8460" width="30.75" style="8" customWidth="1"/>
    <col min="8461" max="8461" width="13.75" style="8" customWidth="1"/>
    <col min="8462" max="8462" width="6.375" style="8" customWidth="1"/>
    <col min="8463" max="8463" width="13.25" style="8" customWidth="1"/>
    <col min="8464" max="8464" width="18.25" style="8" customWidth="1"/>
    <col min="8465" max="8465" width="15.625" style="8" customWidth="1"/>
    <col min="8466" max="8704" width="8.875" style="8"/>
    <col min="8705" max="8705" width="5" style="8" customWidth="1"/>
    <col min="8706" max="8706" width="5.75" style="8" customWidth="1"/>
    <col min="8707" max="8707" width="20.75" style="8" bestFit="1" customWidth="1"/>
    <col min="8708" max="8708" width="15.75" style="8" customWidth="1"/>
    <col min="8709" max="8709" width="67.25" style="8" customWidth="1"/>
    <col min="8710" max="8710" width="6.25" style="8" customWidth="1"/>
    <col min="8711" max="8712" width="9.875" style="8" customWidth="1"/>
    <col min="8713" max="8713" width="5.75" style="8" customWidth="1"/>
    <col min="8714" max="8714" width="60.25" style="8" customWidth="1"/>
    <col min="8715" max="8715" width="54" style="8" customWidth="1"/>
    <col min="8716" max="8716" width="30.75" style="8" customWidth="1"/>
    <col min="8717" max="8717" width="13.75" style="8" customWidth="1"/>
    <col min="8718" max="8718" width="6.375" style="8" customWidth="1"/>
    <col min="8719" max="8719" width="13.25" style="8" customWidth="1"/>
    <col min="8720" max="8720" width="18.25" style="8" customWidth="1"/>
    <col min="8721" max="8721" width="15.625" style="8" customWidth="1"/>
    <col min="8722" max="8960" width="8.875" style="8"/>
    <col min="8961" max="8961" width="5" style="8" customWidth="1"/>
    <col min="8962" max="8962" width="5.75" style="8" customWidth="1"/>
    <col min="8963" max="8963" width="20.75" style="8" bestFit="1" customWidth="1"/>
    <col min="8964" max="8964" width="15.75" style="8" customWidth="1"/>
    <col min="8965" max="8965" width="67.25" style="8" customWidth="1"/>
    <col min="8966" max="8966" width="6.25" style="8" customWidth="1"/>
    <col min="8967" max="8968" width="9.875" style="8" customWidth="1"/>
    <col min="8969" max="8969" width="5.75" style="8" customWidth="1"/>
    <col min="8970" max="8970" width="60.25" style="8" customWidth="1"/>
    <col min="8971" max="8971" width="54" style="8" customWidth="1"/>
    <col min="8972" max="8972" width="30.75" style="8" customWidth="1"/>
    <col min="8973" max="8973" width="13.75" style="8" customWidth="1"/>
    <col min="8974" max="8974" width="6.375" style="8" customWidth="1"/>
    <col min="8975" max="8975" width="13.25" style="8" customWidth="1"/>
    <col min="8976" max="8976" width="18.25" style="8" customWidth="1"/>
    <col min="8977" max="8977" width="15.625" style="8" customWidth="1"/>
    <col min="8978" max="9216" width="8.875" style="8"/>
    <col min="9217" max="9217" width="5" style="8" customWidth="1"/>
    <col min="9218" max="9218" width="5.75" style="8" customWidth="1"/>
    <col min="9219" max="9219" width="20.75" style="8" bestFit="1" customWidth="1"/>
    <col min="9220" max="9220" width="15.75" style="8" customWidth="1"/>
    <col min="9221" max="9221" width="67.25" style="8" customWidth="1"/>
    <col min="9222" max="9222" width="6.25" style="8" customWidth="1"/>
    <col min="9223" max="9224" width="9.875" style="8" customWidth="1"/>
    <col min="9225" max="9225" width="5.75" style="8" customWidth="1"/>
    <col min="9226" max="9226" width="60.25" style="8" customWidth="1"/>
    <col min="9227" max="9227" width="54" style="8" customWidth="1"/>
    <col min="9228" max="9228" width="30.75" style="8" customWidth="1"/>
    <col min="9229" max="9229" width="13.75" style="8" customWidth="1"/>
    <col min="9230" max="9230" width="6.375" style="8" customWidth="1"/>
    <col min="9231" max="9231" width="13.25" style="8" customWidth="1"/>
    <col min="9232" max="9232" width="18.25" style="8" customWidth="1"/>
    <col min="9233" max="9233" width="15.625" style="8" customWidth="1"/>
    <col min="9234" max="9472" width="8.875" style="8"/>
    <col min="9473" max="9473" width="5" style="8" customWidth="1"/>
    <col min="9474" max="9474" width="5.75" style="8" customWidth="1"/>
    <col min="9475" max="9475" width="20.75" style="8" bestFit="1" customWidth="1"/>
    <col min="9476" max="9476" width="15.75" style="8" customWidth="1"/>
    <col min="9477" max="9477" width="67.25" style="8" customWidth="1"/>
    <col min="9478" max="9478" width="6.25" style="8" customWidth="1"/>
    <col min="9479" max="9480" width="9.875" style="8" customWidth="1"/>
    <col min="9481" max="9481" width="5.75" style="8" customWidth="1"/>
    <col min="9482" max="9482" width="60.25" style="8" customWidth="1"/>
    <col min="9483" max="9483" width="54" style="8" customWidth="1"/>
    <col min="9484" max="9484" width="30.75" style="8" customWidth="1"/>
    <col min="9485" max="9485" width="13.75" style="8" customWidth="1"/>
    <col min="9486" max="9486" width="6.375" style="8" customWidth="1"/>
    <col min="9487" max="9487" width="13.25" style="8" customWidth="1"/>
    <col min="9488" max="9488" width="18.25" style="8" customWidth="1"/>
    <col min="9489" max="9489" width="15.625" style="8" customWidth="1"/>
    <col min="9490" max="9728" width="8.875" style="8"/>
    <col min="9729" max="9729" width="5" style="8" customWidth="1"/>
    <col min="9730" max="9730" width="5.75" style="8" customWidth="1"/>
    <col min="9731" max="9731" width="20.75" style="8" bestFit="1" customWidth="1"/>
    <col min="9732" max="9732" width="15.75" style="8" customWidth="1"/>
    <col min="9733" max="9733" width="67.25" style="8" customWidth="1"/>
    <col min="9734" max="9734" width="6.25" style="8" customWidth="1"/>
    <col min="9735" max="9736" width="9.875" style="8" customWidth="1"/>
    <col min="9737" max="9737" width="5.75" style="8" customWidth="1"/>
    <col min="9738" max="9738" width="60.25" style="8" customWidth="1"/>
    <col min="9739" max="9739" width="54" style="8" customWidth="1"/>
    <col min="9740" max="9740" width="30.75" style="8" customWidth="1"/>
    <col min="9741" max="9741" width="13.75" style="8" customWidth="1"/>
    <col min="9742" max="9742" width="6.375" style="8" customWidth="1"/>
    <col min="9743" max="9743" width="13.25" style="8" customWidth="1"/>
    <col min="9744" max="9744" width="18.25" style="8" customWidth="1"/>
    <col min="9745" max="9745" width="15.625" style="8" customWidth="1"/>
    <col min="9746" max="9984" width="8.875" style="8"/>
    <col min="9985" max="9985" width="5" style="8" customWidth="1"/>
    <col min="9986" max="9986" width="5.75" style="8" customWidth="1"/>
    <col min="9987" max="9987" width="20.75" style="8" bestFit="1" customWidth="1"/>
    <col min="9988" max="9988" width="15.75" style="8" customWidth="1"/>
    <col min="9989" max="9989" width="67.25" style="8" customWidth="1"/>
    <col min="9990" max="9990" width="6.25" style="8" customWidth="1"/>
    <col min="9991" max="9992" width="9.875" style="8" customWidth="1"/>
    <col min="9993" max="9993" width="5.75" style="8" customWidth="1"/>
    <col min="9994" max="9994" width="60.25" style="8" customWidth="1"/>
    <col min="9995" max="9995" width="54" style="8" customWidth="1"/>
    <col min="9996" max="9996" width="30.75" style="8" customWidth="1"/>
    <col min="9997" max="9997" width="13.75" style="8" customWidth="1"/>
    <col min="9998" max="9998" width="6.375" style="8" customWidth="1"/>
    <col min="9999" max="9999" width="13.25" style="8" customWidth="1"/>
    <col min="10000" max="10000" width="18.25" style="8" customWidth="1"/>
    <col min="10001" max="10001" width="15.625" style="8" customWidth="1"/>
    <col min="10002" max="10240" width="8.875" style="8"/>
    <col min="10241" max="10241" width="5" style="8" customWidth="1"/>
    <col min="10242" max="10242" width="5.75" style="8" customWidth="1"/>
    <col min="10243" max="10243" width="20.75" style="8" bestFit="1" customWidth="1"/>
    <col min="10244" max="10244" width="15.75" style="8" customWidth="1"/>
    <col min="10245" max="10245" width="67.25" style="8" customWidth="1"/>
    <col min="10246" max="10246" width="6.25" style="8" customWidth="1"/>
    <col min="10247" max="10248" width="9.875" style="8" customWidth="1"/>
    <col min="10249" max="10249" width="5.75" style="8" customWidth="1"/>
    <col min="10250" max="10250" width="60.25" style="8" customWidth="1"/>
    <col min="10251" max="10251" width="54" style="8" customWidth="1"/>
    <col min="10252" max="10252" width="30.75" style="8" customWidth="1"/>
    <col min="10253" max="10253" width="13.75" style="8" customWidth="1"/>
    <col min="10254" max="10254" width="6.375" style="8" customWidth="1"/>
    <col min="10255" max="10255" width="13.25" style="8" customWidth="1"/>
    <col min="10256" max="10256" width="18.25" style="8" customWidth="1"/>
    <col min="10257" max="10257" width="15.625" style="8" customWidth="1"/>
    <col min="10258" max="10496" width="8.875" style="8"/>
    <col min="10497" max="10497" width="5" style="8" customWidth="1"/>
    <col min="10498" max="10498" width="5.75" style="8" customWidth="1"/>
    <col min="10499" max="10499" width="20.75" style="8" bestFit="1" customWidth="1"/>
    <col min="10500" max="10500" width="15.75" style="8" customWidth="1"/>
    <col min="10501" max="10501" width="67.25" style="8" customWidth="1"/>
    <col min="10502" max="10502" width="6.25" style="8" customWidth="1"/>
    <col min="10503" max="10504" width="9.875" style="8" customWidth="1"/>
    <col min="10505" max="10505" width="5.75" style="8" customWidth="1"/>
    <col min="10506" max="10506" width="60.25" style="8" customWidth="1"/>
    <col min="10507" max="10507" width="54" style="8" customWidth="1"/>
    <col min="10508" max="10508" width="30.75" style="8" customWidth="1"/>
    <col min="10509" max="10509" width="13.75" style="8" customWidth="1"/>
    <col min="10510" max="10510" width="6.375" style="8" customWidth="1"/>
    <col min="10511" max="10511" width="13.25" style="8" customWidth="1"/>
    <col min="10512" max="10512" width="18.25" style="8" customWidth="1"/>
    <col min="10513" max="10513" width="15.625" style="8" customWidth="1"/>
    <col min="10514" max="10752" width="8.875" style="8"/>
    <col min="10753" max="10753" width="5" style="8" customWidth="1"/>
    <col min="10754" max="10754" width="5.75" style="8" customWidth="1"/>
    <col min="10755" max="10755" width="20.75" style="8" bestFit="1" customWidth="1"/>
    <col min="10756" max="10756" width="15.75" style="8" customWidth="1"/>
    <col min="10757" max="10757" width="67.25" style="8" customWidth="1"/>
    <col min="10758" max="10758" width="6.25" style="8" customWidth="1"/>
    <col min="10759" max="10760" width="9.875" style="8" customWidth="1"/>
    <col min="10761" max="10761" width="5.75" style="8" customWidth="1"/>
    <col min="10762" max="10762" width="60.25" style="8" customWidth="1"/>
    <col min="10763" max="10763" width="54" style="8" customWidth="1"/>
    <col min="10764" max="10764" width="30.75" style="8" customWidth="1"/>
    <col min="10765" max="10765" width="13.75" style="8" customWidth="1"/>
    <col min="10766" max="10766" width="6.375" style="8" customWidth="1"/>
    <col min="10767" max="10767" width="13.25" style="8" customWidth="1"/>
    <col min="10768" max="10768" width="18.25" style="8" customWidth="1"/>
    <col min="10769" max="10769" width="15.625" style="8" customWidth="1"/>
    <col min="10770" max="11008" width="8.875" style="8"/>
    <col min="11009" max="11009" width="5" style="8" customWidth="1"/>
    <col min="11010" max="11010" width="5.75" style="8" customWidth="1"/>
    <col min="11011" max="11011" width="20.75" style="8" bestFit="1" customWidth="1"/>
    <col min="11012" max="11012" width="15.75" style="8" customWidth="1"/>
    <col min="11013" max="11013" width="67.25" style="8" customWidth="1"/>
    <col min="11014" max="11014" width="6.25" style="8" customWidth="1"/>
    <col min="11015" max="11016" width="9.875" style="8" customWidth="1"/>
    <col min="11017" max="11017" width="5.75" style="8" customWidth="1"/>
    <col min="11018" max="11018" width="60.25" style="8" customWidth="1"/>
    <col min="11019" max="11019" width="54" style="8" customWidth="1"/>
    <col min="11020" max="11020" width="30.75" style="8" customWidth="1"/>
    <col min="11021" max="11021" width="13.75" style="8" customWidth="1"/>
    <col min="11022" max="11022" width="6.375" style="8" customWidth="1"/>
    <col min="11023" max="11023" width="13.25" style="8" customWidth="1"/>
    <col min="11024" max="11024" width="18.25" style="8" customWidth="1"/>
    <col min="11025" max="11025" width="15.625" style="8" customWidth="1"/>
    <col min="11026" max="11264" width="8.875" style="8"/>
    <col min="11265" max="11265" width="5" style="8" customWidth="1"/>
    <col min="11266" max="11266" width="5.75" style="8" customWidth="1"/>
    <col min="11267" max="11267" width="20.75" style="8" bestFit="1" customWidth="1"/>
    <col min="11268" max="11268" width="15.75" style="8" customWidth="1"/>
    <col min="11269" max="11269" width="67.25" style="8" customWidth="1"/>
    <col min="11270" max="11270" width="6.25" style="8" customWidth="1"/>
    <col min="11271" max="11272" width="9.875" style="8" customWidth="1"/>
    <col min="11273" max="11273" width="5.75" style="8" customWidth="1"/>
    <col min="11274" max="11274" width="60.25" style="8" customWidth="1"/>
    <col min="11275" max="11275" width="54" style="8" customWidth="1"/>
    <col min="11276" max="11276" width="30.75" style="8" customWidth="1"/>
    <col min="11277" max="11277" width="13.75" style="8" customWidth="1"/>
    <col min="11278" max="11278" width="6.375" style="8" customWidth="1"/>
    <col min="11279" max="11279" width="13.25" style="8" customWidth="1"/>
    <col min="11280" max="11280" width="18.25" style="8" customWidth="1"/>
    <col min="11281" max="11281" width="15.625" style="8" customWidth="1"/>
    <col min="11282" max="11520" width="8.875" style="8"/>
    <col min="11521" max="11521" width="5" style="8" customWidth="1"/>
    <col min="11522" max="11522" width="5.75" style="8" customWidth="1"/>
    <col min="11523" max="11523" width="20.75" style="8" bestFit="1" customWidth="1"/>
    <col min="11524" max="11524" width="15.75" style="8" customWidth="1"/>
    <col min="11525" max="11525" width="67.25" style="8" customWidth="1"/>
    <col min="11526" max="11526" width="6.25" style="8" customWidth="1"/>
    <col min="11527" max="11528" width="9.875" style="8" customWidth="1"/>
    <col min="11529" max="11529" width="5.75" style="8" customWidth="1"/>
    <col min="11530" max="11530" width="60.25" style="8" customWidth="1"/>
    <col min="11531" max="11531" width="54" style="8" customWidth="1"/>
    <col min="11532" max="11532" width="30.75" style="8" customWidth="1"/>
    <col min="11533" max="11533" width="13.75" style="8" customWidth="1"/>
    <col min="11534" max="11534" width="6.375" style="8" customWidth="1"/>
    <col min="11535" max="11535" width="13.25" style="8" customWidth="1"/>
    <col min="11536" max="11536" width="18.25" style="8" customWidth="1"/>
    <col min="11537" max="11537" width="15.625" style="8" customWidth="1"/>
    <col min="11538" max="11776" width="8.875" style="8"/>
    <col min="11777" max="11777" width="5" style="8" customWidth="1"/>
    <col min="11778" max="11778" width="5.75" style="8" customWidth="1"/>
    <col min="11779" max="11779" width="20.75" style="8" bestFit="1" customWidth="1"/>
    <col min="11780" max="11780" width="15.75" style="8" customWidth="1"/>
    <col min="11781" max="11781" width="67.25" style="8" customWidth="1"/>
    <col min="11782" max="11782" width="6.25" style="8" customWidth="1"/>
    <col min="11783" max="11784" width="9.875" style="8" customWidth="1"/>
    <col min="11785" max="11785" width="5.75" style="8" customWidth="1"/>
    <col min="11786" max="11786" width="60.25" style="8" customWidth="1"/>
    <col min="11787" max="11787" width="54" style="8" customWidth="1"/>
    <col min="11788" max="11788" width="30.75" style="8" customWidth="1"/>
    <col min="11789" max="11789" width="13.75" style="8" customWidth="1"/>
    <col min="11790" max="11790" width="6.375" style="8" customWidth="1"/>
    <col min="11791" max="11791" width="13.25" style="8" customWidth="1"/>
    <col min="11792" max="11792" width="18.25" style="8" customWidth="1"/>
    <col min="11793" max="11793" width="15.625" style="8" customWidth="1"/>
    <col min="11794" max="12032" width="8.875" style="8"/>
    <col min="12033" max="12033" width="5" style="8" customWidth="1"/>
    <col min="12034" max="12034" width="5.75" style="8" customWidth="1"/>
    <col min="12035" max="12035" width="20.75" style="8" bestFit="1" customWidth="1"/>
    <col min="12036" max="12036" width="15.75" style="8" customWidth="1"/>
    <col min="12037" max="12037" width="67.25" style="8" customWidth="1"/>
    <col min="12038" max="12038" width="6.25" style="8" customWidth="1"/>
    <col min="12039" max="12040" width="9.875" style="8" customWidth="1"/>
    <col min="12041" max="12041" width="5.75" style="8" customWidth="1"/>
    <col min="12042" max="12042" width="60.25" style="8" customWidth="1"/>
    <col min="12043" max="12043" width="54" style="8" customWidth="1"/>
    <col min="12044" max="12044" width="30.75" style="8" customWidth="1"/>
    <col min="12045" max="12045" width="13.75" style="8" customWidth="1"/>
    <col min="12046" max="12046" width="6.375" style="8" customWidth="1"/>
    <col min="12047" max="12047" width="13.25" style="8" customWidth="1"/>
    <col min="12048" max="12048" width="18.25" style="8" customWidth="1"/>
    <col min="12049" max="12049" width="15.625" style="8" customWidth="1"/>
    <col min="12050" max="12288" width="8.875" style="8"/>
    <col min="12289" max="12289" width="5" style="8" customWidth="1"/>
    <col min="12290" max="12290" width="5.75" style="8" customWidth="1"/>
    <col min="12291" max="12291" width="20.75" style="8" bestFit="1" customWidth="1"/>
    <col min="12292" max="12292" width="15.75" style="8" customWidth="1"/>
    <col min="12293" max="12293" width="67.25" style="8" customWidth="1"/>
    <col min="12294" max="12294" width="6.25" style="8" customWidth="1"/>
    <col min="12295" max="12296" width="9.875" style="8" customWidth="1"/>
    <col min="12297" max="12297" width="5.75" style="8" customWidth="1"/>
    <col min="12298" max="12298" width="60.25" style="8" customWidth="1"/>
    <col min="12299" max="12299" width="54" style="8" customWidth="1"/>
    <col min="12300" max="12300" width="30.75" style="8" customWidth="1"/>
    <col min="12301" max="12301" width="13.75" style="8" customWidth="1"/>
    <col min="12302" max="12302" width="6.375" style="8" customWidth="1"/>
    <col min="12303" max="12303" width="13.25" style="8" customWidth="1"/>
    <col min="12304" max="12304" width="18.25" style="8" customWidth="1"/>
    <col min="12305" max="12305" width="15.625" style="8" customWidth="1"/>
    <col min="12306" max="12544" width="8.875" style="8"/>
    <col min="12545" max="12545" width="5" style="8" customWidth="1"/>
    <col min="12546" max="12546" width="5.75" style="8" customWidth="1"/>
    <col min="12547" max="12547" width="20.75" style="8" bestFit="1" customWidth="1"/>
    <col min="12548" max="12548" width="15.75" style="8" customWidth="1"/>
    <col min="12549" max="12549" width="67.25" style="8" customWidth="1"/>
    <col min="12550" max="12550" width="6.25" style="8" customWidth="1"/>
    <col min="12551" max="12552" width="9.875" style="8" customWidth="1"/>
    <col min="12553" max="12553" width="5.75" style="8" customWidth="1"/>
    <col min="12554" max="12554" width="60.25" style="8" customWidth="1"/>
    <col min="12555" max="12555" width="54" style="8" customWidth="1"/>
    <col min="12556" max="12556" width="30.75" style="8" customWidth="1"/>
    <col min="12557" max="12557" width="13.75" style="8" customWidth="1"/>
    <col min="12558" max="12558" width="6.375" style="8" customWidth="1"/>
    <col min="12559" max="12559" width="13.25" style="8" customWidth="1"/>
    <col min="12560" max="12560" width="18.25" style="8" customWidth="1"/>
    <col min="12561" max="12561" width="15.625" style="8" customWidth="1"/>
    <col min="12562" max="12800" width="8.875" style="8"/>
    <col min="12801" max="12801" width="5" style="8" customWidth="1"/>
    <col min="12802" max="12802" width="5.75" style="8" customWidth="1"/>
    <col min="12803" max="12803" width="20.75" style="8" bestFit="1" customWidth="1"/>
    <col min="12804" max="12804" width="15.75" style="8" customWidth="1"/>
    <col min="12805" max="12805" width="67.25" style="8" customWidth="1"/>
    <col min="12806" max="12806" width="6.25" style="8" customWidth="1"/>
    <col min="12807" max="12808" width="9.875" style="8" customWidth="1"/>
    <col min="12809" max="12809" width="5.75" style="8" customWidth="1"/>
    <col min="12810" max="12810" width="60.25" style="8" customWidth="1"/>
    <col min="12811" max="12811" width="54" style="8" customWidth="1"/>
    <col min="12812" max="12812" width="30.75" style="8" customWidth="1"/>
    <col min="12813" max="12813" width="13.75" style="8" customWidth="1"/>
    <col min="12814" max="12814" width="6.375" style="8" customWidth="1"/>
    <col min="12815" max="12815" width="13.25" style="8" customWidth="1"/>
    <col min="12816" max="12816" width="18.25" style="8" customWidth="1"/>
    <col min="12817" max="12817" width="15.625" style="8" customWidth="1"/>
    <col min="12818" max="13056" width="8.875" style="8"/>
    <col min="13057" max="13057" width="5" style="8" customWidth="1"/>
    <col min="13058" max="13058" width="5.75" style="8" customWidth="1"/>
    <col min="13059" max="13059" width="20.75" style="8" bestFit="1" customWidth="1"/>
    <col min="13060" max="13060" width="15.75" style="8" customWidth="1"/>
    <col min="13061" max="13061" width="67.25" style="8" customWidth="1"/>
    <col min="13062" max="13062" width="6.25" style="8" customWidth="1"/>
    <col min="13063" max="13064" width="9.875" style="8" customWidth="1"/>
    <col min="13065" max="13065" width="5.75" style="8" customWidth="1"/>
    <col min="13066" max="13066" width="60.25" style="8" customWidth="1"/>
    <col min="13067" max="13067" width="54" style="8" customWidth="1"/>
    <col min="13068" max="13068" width="30.75" style="8" customWidth="1"/>
    <col min="13069" max="13069" width="13.75" style="8" customWidth="1"/>
    <col min="13070" max="13070" width="6.375" style="8" customWidth="1"/>
    <col min="13071" max="13071" width="13.25" style="8" customWidth="1"/>
    <col min="13072" max="13072" width="18.25" style="8" customWidth="1"/>
    <col min="13073" max="13073" width="15.625" style="8" customWidth="1"/>
    <col min="13074" max="13312" width="8.875" style="8"/>
    <col min="13313" max="13313" width="5" style="8" customWidth="1"/>
    <col min="13314" max="13314" width="5.75" style="8" customWidth="1"/>
    <col min="13315" max="13315" width="20.75" style="8" bestFit="1" customWidth="1"/>
    <col min="13316" max="13316" width="15.75" style="8" customWidth="1"/>
    <col min="13317" max="13317" width="67.25" style="8" customWidth="1"/>
    <col min="13318" max="13318" width="6.25" style="8" customWidth="1"/>
    <col min="13319" max="13320" width="9.875" style="8" customWidth="1"/>
    <col min="13321" max="13321" width="5.75" style="8" customWidth="1"/>
    <col min="13322" max="13322" width="60.25" style="8" customWidth="1"/>
    <col min="13323" max="13323" width="54" style="8" customWidth="1"/>
    <col min="13324" max="13324" width="30.75" style="8" customWidth="1"/>
    <col min="13325" max="13325" width="13.75" style="8" customWidth="1"/>
    <col min="13326" max="13326" width="6.375" style="8" customWidth="1"/>
    <col min="13327" max="13327" width="13.25" style="8" customWidth="1"/>
    <col min="13328" max="13328" width="18.25" style="8" customWidth="1"/>
    <col min="13329" max="13329" width="15.625" style="8" customWidth="1"/>
    <col min="13330" max="13568" width="8.875" style="8"/>
    <col min="13569" max="13569" width="5" style="8" customWidth="1"/>
    <col min="13570" max="13570" width="5.75" style="8" customWidth="1"/>
    <col min="13571" max="13571" width="20.75" style="8" bestFit="1" customWidth="1"/>
    <col min="13572" max="13572" width="15.75" style="8" customWidth="1"/>
    <col min="13573" max="13573" width="67.25" style="8" customWidth="1"/>
    <col min="13574" max="13574" width="6.25" style="8" customWidth="1"/>
    <col min="13575" max="13576" width="9.875" style="8" customWidth="1"/>
    <col min="13577" max="13577" width="5.75" style="8" customWidth="1"/>
    <col min="13578" max="13578" width="60.25" style="8" customWidth="1"/>
    <col min="13579" max="13579" width="54" style="8" customWidth="1"/>
    <col min="13580" max="13580" width="30.75" style="8" customWidth="1"/>
    <col min="13581" max="13581" width="13.75" style="8" customWidth="1"/>
    <col min="13582" max="13582" width="6.375" style="8" customWidth="1"/>
    <col min="13583" max="13583" width="13.25" style="8" customWidth="1"/>
    <col min="13584" max="13584" width="18.25" style="8" customWidth="1"/>
    <col min="13585" max="13585" width="15.625" style="8" customWidth="1"/>
    <col min="13586" max="13824" width="8.875" style="8"/>
    <col min="13825" max="13825" width="5" style="8" customWidth="1"/>
    <col min="13826" max="13826" width="5.75" style="8" customWidth="1"/>
    <col min="13827" max="13827" width="20.75" style="8" bestFit="1" customWidth="1"/>
    <col min="13828" max="13828" width="15.75" style="8" customWidth="1"/>
    <col min="13829" max="13829" width="67.25" style="8" customWidth="1"/>
    <col min="13830" max="13830" width="6.25" style="8" customWidth="1"/>
    <col min="13831" max="13832" width="9.875" style="8" customWidth="1"/>
    <col min="13833" max="13833" width="5.75" style="8" customWidth="1"/>
    <col min="13834" max="13834" width="60.25" style="8" customWidth="1"/>
    <col min="13835" max="13835" width="54" style="8" customWidth="1"/>
    <col min="13836" max="13836" width="30.75" style="8" customWidth="1"/>
    <col min="13837" max="13837" width="13.75" style="8" customWidth="1"/>
    <col min="13838" max="13838" width="6.375" style="8" customWidth="1"/>
    <col min="13839" max="13839" width="13.25" style="8" customWidth="1"/>
    <col min="13840" max="13840" width="18.25" style="8" customWidth="1"/>
    <col min="13841" max="13841" width="15.625" style="8" customWidth="1"/>
    <col min="13842" max="14080" width="8.875" style="8"/>
    <col min="14081" max="14081" width="5" style="8" customWidth="1"/>
    <col min="14082" max="14082" width="5.75" style="8" customWidth="1"/>
    <col min="14083" max="14083" width="20.75" style="8" bestFit="1" customWidth="1"/>
    <col min="14084" max="14084" width="15.75" style="8" customWidth="1"/>
    <col min="14085" max="14085" width="67.25" style="8" customWidth="1"/>
    <col min="14086" max="14086" width="6.25" style="8" customWidth="1"/>
    <col min="14087" max="14088" width="9.875" style="8" customWidth="1"/>
    <col min="14089" max="14089" width="5.75" style="8" customWidth="1"/>
    <col min="14090" max="14090" width="60.25" style="8" customWidth="1"/>
    <col min="14091" max="14091" width="54" style="8" customWidth="1"/>
    <col min="14092" max="14092" width="30.75" style="8" customWidth="1"/>
    <col min="14093" max="14093" width="13.75" style="8" customWidth="1"/>
    <col min="14094" max="14094" width="6.375" style="8" customWidth="1"/>
    <col min="14095" max="14095" width="13.25" style="8" customWidth="1"/>
    <col min="14096" max="14096" width="18.25" style="8" customWidth="1"/>
    <col min="14097" max="14097" width="15.625" style="8" customWidth="1"/>
    <col min="14098" max="14336" width="8.875" style="8"/>
    <col min="14337" max="14337" width="5" style="8" customWidth="1"/>
    <col min="14338" max="14338" width="5.75" style="8" customWidth="1"/>
    <col min="14339" max="14339" width="20.75" style="8" bestFit="1" customWidth="1"/>
    <col min="14340" max="14340" width="15.75" style="8" customWidth="1"/>
    <col min="14341" max="14341" width="67.25" style="8" customWidth="1"/>
    <col min="14342" max="14342" width="6.25" style="8" customWidth="1"/>
    <col min="14343" max="14344" width="9.875" style="8" customWidth="1"/>
    <col min="14345" max="14345" width="5.75" style="8" customWidth="1"/>
    <col min="14346" max="14346" width="60.25" style="8" customWidth="1"/>
    <col min="14347" max="14347" width="54" style="8" customWidth="1"/>
    <col min="14348" max="14348" width="30.75" style="8" customWidth="1"/>
    <col min="14349" max="14349" width="13.75" style="8" customWidth="1"/>
    <col min="14350" max="14350" width="6.375" style="8" customWidth="1"/>
    <col min="14351" max="14351" width="13.25" style="8" customWidth="1"/>
    <col min="14352" max="14352" width="18.25" style="8" customWidth="1"/>
    <col min="14353" max="14353" width="15.625" style="8" customWidth="1"/>
    <col min="14354" max="14592" width="8.875" style="8"/>
    <col min="14593" max="14593" width="5" style="8" customWidth="1"/>
    <col min="14594" max="14594" width="5.75" style="8" customWidth="1"/>
    <col min="14595" max="14595" width="20.75" style="8" bestFit="1" customWidth="1"/>
    <col min="14596" max="14596" width="15.75" style="8" customWidth="1"/>
    <col min="14597" max="14597" width="67.25" style="8" customWidth="1"/>
    <col min="14598" max="14598" width="6.25" style="8" customWidth="1"/>
    <col min="14599" max="14600" width="9.875" style="8" customWidth="1"/>
    <col min="14601" max="14601" width="5.75" style="8" customWidth="1"/>
    <col min="14602" max="14602" width="60.25" style="8" customWidth="1"/>
    <col min="14603" max="14603" width="54" style="8" customWidth="1"/>
    <col min="14604" max="14604" width="30.75" style="8" customWidth="1"/>
    <col min="14605" max="14605" width="13.75" style="8" customWidth="1"/>
    <col min="14606" max="14606" width="6.375" style="8" customWidth="1"/>
    <col min="14607" max="14607" width="13.25" style="8" customWidth="1"/>
    <col min="14608" max="14608" width="18.25" style="8" customWidth="1"/>
    <col min="14609" max="14609" width="15.625" style="8" customWidth="1"/>
    <col min="14610" max="14848" width="8.875" style="8"/>
    <col min="14849" max="14849" width="5" style="8" customWidth="1"/>
    <col min="14850" max="14850" width="5.75" style="8" customWidth="1"/>
    <col min="14851" max="14851" width="20.75" style="8" bestFit="1" customWidth="1"/>
    <col min="14852" max="14852" width="15.75" style="8" customWidth="1"/>
    <col min="14853" max="14853" width="67.25" style="8" customWidth="1"/>
    <col min="14854" max="14854" width="6.25" style="8" customWidth="1"/>
    <col min="14855" max="14856" width="9.875" style="8" customWidth="1"/>
    <col min="14857" max="14857" width="5.75" style="8" customWidth="1"/>
    <col min="14858" max="14858" width="60.25" style="8" customWidth="1"/>
    <col min="14859" max="14859" width="54" style="8" customWidth="1"/>
    <col min="14860" max="14860" width="30.75" style="8" customWidth="1"/>
    <col min="14861" max="14861" width="13.75" style="8" customWidth="1"/>
    <col min="14862" max="14862" width="6.375" style="8" customWidth="1"/>
    <col min="14863" max="14863" width="13.25" style="8" customWidth="1"/>
    <col min="14864" max="14864" width="18.25" style="8" customWidth="1"/>
    <col min="14865" max="14865" width="15.625" style="8" customWidth="1"/>
    <col min="14866" max="15104" width="8.875" style="8"/>
    <col min="15105" max="15105" width="5" style="8" customWidth="1"/>
    <col min="15106" max="15106" width="5.75" style="8" customWidth="1"/>
    <col min="15107" max="15107" width="20.75" style="8" bestFit="1" customWidth="1"/>
    <col min="15108" max="15108" width="15.75" style="8" customWidth="1"/>
    <col min="15109" max="15109" width="67.25" style="8" customWidth="1"/>
    <col min="15110" max="15110" width="6.25" style="8" customWidth="1"/>
    <col min="15111" max="15112" width="9.875" style="8" customWidth="1"/>
    <col min="15113" max="15113" width="5.75" style="8" customWidth="1"/>
    <col min="15114" max="15114" width="60.25" style="8" customWidth="1"/>
    <col min="15115" max="15115" width="54" style="8" customWidth="1"/>
    <col min="15116" max="15116" width="30.75" style="8" customWidth="1"/>
    <col min="15117" max="15117" width="13.75" style="8" customWidth="1"/>
    <col min="15118" max="15118" width="6.375" style="8" customWidth="1"/>
    <col min="15119" max="15119" width="13.25" style="8" customWidth="1"/>
    <col min="15120" max="15120" width="18.25" style="8" customWidth="1"/>
    <col min="15121" max="15121" width="15.625" style="8" customWidth="1"/>
    <col min="15122" max="15360" width="8.875" style="8"/>
    <col min="15361" max="15361" width="5" style="8" customWidth="1"/>
    <col min="15362" max="15362" width="5.75" style="8" customWidth="1"/>
    <col min="15363" max="15363" width="20.75" style="8" bestFit="1" customWidth="1"/>
    <col min="15364" max="15364" width="15.75" style="8" customWidth="1"/>
    <col min="15365" max="15365" width="67.25" style="8" customWidth="1"/>
    <col min="15366" max="15366" width="6.25" style="8" customWidth="1"/>
    <col min="15367" max="15368" width="9.875" style="8" customWidth="1"/>
    <col min="15369" max="15369" width="5.75" style="8" customWidth="1"/>
    <col min="15370" max="15370" width="60.25" style="8" customWidth="1"/>
    <col min="15371" max="15371" width="54" style="8" customWidth="1"/>
    <col min="15372" max="15372" width="30.75" style="8" customWidth="1"/>
    <col min="15373" max="15373" width="13.75" style="8" customWidth="1"/>
    <col min="15374" max="15374" width="6.375" style="8" customWidth="1"/>
    <col min="15375" max="15375" width="13.25" style="8" customWidth="1"/>
    <col min="15376" max="15376" width="18.25" style="8" customWidth="1"/>
    <col min="15377" max="15377" width="15.625" style="8" customWidth="1"/>
    <col min="15378" max="15616" width="8.875" style="8"/>
    <col min="15617" max="15617" width="5" style="8" customWidth="1"/>
    <col min="15618" max="15618" width="5.75" style="8" customWidth="1"/>
    <col min="15619" max="15619" width="20.75" style="8" bestFit="1" customWidth="1"/>
    <col min="15620" max="15620" width="15.75" style="8" customWidth="1"/>
    <col min="15621" max="15621" width="67.25" style="8" customWidth="1"/>
    <col min="15622" max="15622" width="6.25" style="8" customWidth="1"/>
    <col min="15623" max="15624" width="9.875" style="8" customWidth="1"/>
    <col min="15625" max="15625" width="5.75" style="8" customWidth="1"/>
    <col min="15626" max="15626" width="60.25" style="8" customWidth="1"/>
    <col min="15627" max="15627" width="54" style="8" customWidth="1"/>
    <col min="15628" max="15628" width="30.75" style="8" customWidth="1"/>
    <col min="15629" max="15629" width="13.75" style="8" customWidth="1"/>
    <col min="15630" max="15630" width="6.375" style="8" customWidth="1"/>
    <col min="15631" max="15631" width="13.25" style="8" customWidth="1"/>
    <col min="15632" max="15632" width="18.25" style="8" customWidth="1"/>
    <col min="15633" max="15633" width="15.625" style="8" customWidth="1"/>
    <col min="15634" max="15872" width="8.875" style="8"/>
    <col min="15873" max="15873" width="5" style="8" customWidth="1"/>
    <col min="15874" max="15874" width="5.75" style="8" customWidth="1"/>
    <col min="15875" max="15875" width="20.75" style="8" bestFit="1" customWidth="1"/>
    <col min="15876" max="15876" width="15.75" style="8" customWidth="1"/>
    <col min="15877" max="15877" width="67.25" style="8" customWidth="1"/>
    <col min="15878" max="15878" width="6.25" style="8" customWidth="1"/>
    <col min="15879" max="15880" width="9.875" style="8" customWidth="1"/>
    <col min="15881" max="15881" width="5.75" style="8" customWidth="1"/>
    <col min="15882" max="15882" width="60.25" style="8" customWidth="1"/>
    <col min="15883" max="15883" width="54" style="8" customWidth="1"/>
    <col min="15884" max="15884" width="30.75" style="8" customWidth="1"/>
    <col min="15885" max="15885" width="13.75" style="8" customWidth="1"/>
    <col min="15886" max="15886" width="6.375" style="8" customWidth="1"/>
    <col min="15887" max="15887" width="13.25" style="8" customWidth="1"/>
    <col min="15888" max="15888" width="18.25" style="8" customWidth="1"/>
    <col min="15889" max="15889" width="15.625" style="8" customWidth="1"/>
    <col min="15890" max="16128" width="8.875" style="8"/>
    <col min="16129" max="16129" width="5" style="8" customWidth="1"/>
    <col min="16130" max="16130" width="5.75" style="8" customWidth="1"/>
    <col min="16131" max="16131" width="20.75" style="8" bestFit="1" customWidth="1"/>
    <col min="16132" max="16132" width="15.75" style="8" customWidth="1"/>
    <col min="16133" max="16133" width="67.25" style="8" customWidth="1"/>
    <col min="16134" max="16134" width="6.25" style="8" customWidth="1"/>
    <col min="16135" max="16136" width="9.875" style="8" customWidth="1"/>
    <col min="16137" max="16137" width="5.75" style="8" customWidth="1"/>
    <col min="16138" max="16138" width="60.25" style="8" customWidth="1"/>
    <col min="16139" max="16139" width="54" style="8" customWidth="1"/>
    <col min="16140" max="16140" width="30.75" style="8" customWidth="1"/>
    <col min="16141" max="16141" width="13.75" style="8" customWidth="1"/>
    <col min="16142" max="16142" width="6.375" style="8" customWidth="1"/>
    <col min="16143" max="16143" width="13.25" style="8" customWidth="1"/>
    <col min="16144" max="16144" width="18.25" style="8" customWidth="1"/>
    <col min="16145" max="16145" width="15.625" style="8" customWidth="1"/>
    <col min="16146" max="16384" width="8.875" style="8"/>
  </cols>
  <sheetData>
    <row r="2" spans="1:17" ht="20.100000000000001" customHeight="1">
      <c r="B2" s="1680" t="s">
        <v>0</v>
      </c>
      <c r="C2" s="1680"/>
      <c r="D2" s="1680"/>
      <c r="E2" s="92" t="s">
        <v>5421</v>
      </c>
      <c r="G2" s="1681" t="s">
        <v>2</v>
      </c>
      <c r="H2" s="1682"/>
      <c r="I2" s="1683"/>
      <c r="J2" s="7">
        <f>SUM(H:H)</f>
        <v>777331</v>
      </c>
    </row>
    <row r="3" spans="1:17" ht="20.100000000000001" customHeight="1">
      <c r="B3" s="1680" t="s">
        <v>3</v>
      </c>
      <c r="C3" s="1680"/>
      <c r="D3" s="1680"/>
      <c r="E3" s="98" t="s">
        <v>2536</v>
      </c>
    </row>
    <row r="4" spans="1:17" ht="20.100000000000001" customHeight="1">
      <c r="B4" s="1680" t="s">
        <v>1915</v>
      </c>
      <c r="C4" s="1680"/>
      <c r="D4" s="1680"/>
      <c r="E4" s="98" t="s">
        <v>5352</v>
      </c>
    </row>
    <row r="5" spans="1:17" ht="20.100000000000001" customHeight="1">
      <c r="B5" s="1680" t="s">
        <v>6</v>
      </c>
      <c r="C5" s="1680"/>
      <c r="D5" s="1680"/>
      <c r="E5" s="102">
        <v>43977</v>
      </c>
      <c r="G5" s="1684"/>
      <c r="H5" s="1685" t="s">
        <v>5422</v>
      </c>
      <c r="J5" s="8" t="s">
        <v>5423</v>
      </c>
    </row>
    <row r="6" spans="1:17" ht="20.100000000000001" customHeight="1">
      <c r="B6" s="1680" t="s">
        <v>7</v>
      </c>
      <c r="C6" s="1680"/>
      <c r="D6" s="1680"/>
      <c r="E6" s="102">
        <v>43978</v>
      </c>
      <c r="G6" s="1686"/>
      <c r="H6" s="1685" t="s">
        <v>5424</v>
      </c>
    </row>
    <row r="8" spans="1:17" s="9" customFormat="1" ht="19.7" customHeight="1">
      <c r="A8" s="8"/>
      <c r="B8" s="21" t="s">
        <v>8</v>
      </c>
      <c r="C8" s="21" t="s">
        <v>9</v>
      </c>
      <c r="D8" s="21" t="s">
        <v>10</v>
      </c>
      <c r="E8" s="22" t="s">
        <v>11</v>
      </c>
      <c r="F8" s="22" t="s">
        <v>12</v>
      </c>
      <c r="G8" s="23" t="s">
        <v>13</v>
      </c>
      <c r="H8" s="377" t="s">
        <v>14</v>
      </c>
      <c r="I8" s="167" t="s">
        <v>15</v>
      </c>
      <c r="J8" s="22" t="s">
        <v>16</v>
      </c>
      <c r="K8" s="22" t="s">
        <v>17</v>
      </c>
      <c r="L8" s="22" t="s">
        <v>18</v>
      </c>
      <c r="M8" s="25" t="s">
        <v>19</v>
      </c>
      <c r="N8" s="21" t="s">
        <v>20</v>
      </c>
      <c r="O8" s="22" t="s">
        <v>21</v>
      </c>
      <c r="P8" s="25" t="s">
        <v>22</v>
      </c>
      <c r="Q8" s="26" t="s">
        <v>23</v>
      </c>
    </row>
    <row r="9" spans="1:17" s="9" customFormat="1" ht="19.7" customHeight="1">
      <c r="A9" s="8"/>
      <c r="B9" s="21"/>
      <c r="C9" s="21" t="s">
        <v>5425</v>
      </c>
      <c r="D9" s="21" t="s">
        <v>5425</v>
      </c>
      <c r="E9" s="1611" t="s">
        <v>5426</v>
      </c>
      <c r="F9" s="44">
        <v>1</v>
      </c>
      <c r="G9" s="1069">
        <v>1010</v>
      </c>
      <c r="H9" s="1687">
        <f t="shared" ref="H9:H72" si="0">F9*G9</f>
        <v>1010</v>
      </c>
      <c r="I9" s="205"/>
      <c r="J9" s="983" t="s">
        <v>5427</v>
      </c>
      <c r="K9" s="22"/>
      <c r="L9" s="22"/>
      <c r="M9" s="25"/>
      <c r="N9" s="21"/>
      <c r="O9" s="22"/>
      <c r="P9" s="25"/>
      <c r="Q9" s="26"/>
    </row>
    <row r="10" spans="1:17" s="9" customFormat="1" ht="19.7" customHeight="1">
      <c r="A10" s="8"/>
      <c r="B10" s="21"/>
      <c r="C10" s="21" t="s">
        <v>5425</v>
      </c>
      <c r="D10" s="21" t="s">
        <v>5425</v>
      </c>
      <c r="E10" s="1611" t="s">
        <v>5428</v>
      </c>
      <c r="F10" s="44">
        <v>1</v>
      </c>
      <c r="G10" s="1069">
        <v>1310</v>
      </c>
      <c r="H10" s="1687">
        <f t="shared" si="0"/>
        <v>1310</v>
      </c>
      <c r="I10" s="205"/>
      <c r="J10" s="983" t="s">
        <v>5429</v>
      </c>
      <c r="K10" s="22"/>
      <c r="L10" s="22"/>
      <c r="M10" s="25"/>
      <c r="N10" s="21"/>
      <c r="O10" s="22"/>
      <c r="P10" s="25"/>
      <c r="Q10" s="26"/>
    </row>
    <row r="11" spans="1:17" s="9" customFormat="1" ht="19.7" customHeight="1">
      <c r="A11" s="8"/>
      <c r="B11" s="21"/>
      <c r="C11" s="27" t="s">
        <v>5425</v>
      </c>
      <c r="D11" s="990" t="s">
        <v>5425</v>
      </c>
      <c r="E11" s="1611" t="s">
        <v>5430</v>
      </c>
      <c r="F11" s="44">
        <v>1</v>
      </c>
      <c r="G11" s="1069">
        <v>730</v>
      </c>
      <c r="H11" s="1687">
        <f t="shared" si="0"/>
        <v>730</v>
      </c>
      <c r="I11" s="205"/>
      <c r="J11" s="983" t="s">
        <v>5431</v>
      </c>
      <c r="K11" s="22"/>
      <c r="L11" s="22"/>
      <c r="M11" s="25"/>
      <c r="N11" s="21"/>
      <c r="O11" s="22"/>
      <c r="P11" s="25"/>
      <c r="Q11" s="26"/>
    </row>
    <row r="12" spans="1:17" s="9" customFormat="1" ht="19.7" customHeight="1">
      <c r="A12" s="8"/>
      <c r="B12" s="21"/>
      <c r="C12" s="208" t="s">
        <v>292</v>
      </c>
      <c r="D12" s="236" t="s">
        <v>619</v>
      </c>
      <c r="E12" s="1688" t="s">
        <v>5432</v>
      </c>
      <c r="F12" s="248">
        <v>1</v>
      </c>
      <c r="G12" s="23">
        <v>5489</v>
      </c>
      <c r="H12" s="28">
        <f t="shared" si="0"/>
        <v>5489</v>
      </c>
      <c r="I12" s="22"/>
      <c r="J12" s="211" t="s">
        <v>5433</v>
      </c>
      <c r="K12" s="22"/>
      <c r="L12" s="30"/>
      <c r="M12" s="25"/>
      <c r="N12" s="21"/>
      <c r="O12" s="22"/>
      <c r="P12" s="25"/>
      <c r="Q12" s="26"/>
    </row>
    <row r="13" spans="1:17" s="9" customFormat="1" ht="19.7" customHeight="1">
      <c r="A13" s="8"/>
      <c r="B13" s="21"/>
      <c r="C13" s="208" t="s">
        <v>292</v>
      </c>
      <c r="D13" s="236" t="s">
        <v>619</v>
      </c>
      <c r="E13" s="1688" t="s">
        <v>5434</v>
      </c>
      <c r="F13" s="248">
        <v>1</v>
      </c>
      <c r="G13" s="23">
        <v>468</v>
      </c>
      <c r="H13" s="28">
        <f t="shared" si="0"/>
        <v>468</v>
      </c>
      <c r="I13" s="22"/>
      <c r="J13" s="211" t="s">
        <v>5435</v>
      </c>
      <c r="K13" s="22"/>
      <c r="L13" s="30"/>
      <c r="M13" s="25"/>
      <c r="N13" s="21"/>
      <c r="O13" s="22"/>
      <c r="P13" s="25"/>
      <c r="Q13" s="26"/>
    </row>
    <row r="14" spans="1:17" s="9" customFormat="1" ht="19.7" customHeight="1">
      <c r="A14" s="8"/>
      <c r="B14" s="21"/>
      <c r="C14" s="208" t="s">
        <v>292</v>
      </c>
      <c r="D14" s="236" t="s">
        <v>619</v>
      </c>
      <c r="E14" s="1688" t="s">
        <v>5436</v>
      </c>
      <c r="F14" s="248">
        <v>1</v>
      </c>
      <c r="G14" s="23">
        <v>216</v>
      </c>
      <c r="H14" s="28">
        <f t="shared" si="0"/>
        <v>216</v>
      </c>
      <c r="I14" s="22"/>
      <c r="J14" s="211" t="s">
        <v>5437</v>
      </c>
      <c r="K14" s="22"/>
      <c r="L14" s="30"/>
      <c r="M14" s="25"/>
      <c r="N14" s="21"/>
      <c r="O14" s="22"/>
      <c r="P14" s="25"/>
      <c r="Q14" s="26"/>
    </row>
    <row r="15" spans="1:17" s="9" customFormat="1" ht="19.7" customHeight="1">
      <c r="A15" s="8"/>
      <c r="B15" s="21"/>
      <c r="C15" s="208" t="s">
        <v>292</v>
      </c>
      <c r="D15" s="236" t="s">
        <v>619</v>
      </c>
      <c r="E15" s="1688" t="s">
        <v>5438</v>
      </c>
      <c r="F15" s="248">
        <v>1</v>
      </c>
      <c r="G15" s="23">
        <v>8159</v>
      </c>
      <c r="H15" s="28">
        <f t="shared" si="0"/>
        <v>8159</v>
      </c>
      <c r="I15" s="22"/>
      <c r="J15" s="211" t="s">
        <v>5439</v>
      </c>
      <c r="K15" s="22"/>
      <c r="L15" s="30"/>
      <c r="M15" s="25"/>
      <c r="N15" s="21"/>
      <c r="O15" s="22"/>
      <c r="P15" s="25"/>
      <c r="Q15" s="26"/>
    </row>
    <row r="16" spans="1:17" s="9" customFormat="1" ht="19.7" customHeight="1">
      <c r="A16" s="8"/>
      <c r="B16" s="21"/>
      <c r="C16" s="208" t="s">
        <v>292</v>
      </c>
      <c r="D16" s="236" t="s">
        <v>619</v>
      </c>
      <c r="E16" s="1688" t="s">
        <v>5440</v>
      </c>
      <c r="F16" s="248">
        <v>1</v>
      </c>
      <c r="G16" s="23">
        <v>226</v>
      </c>
      <c r="H16" s="28">
        <f t="shared" si="0"/>
        <v>226</v>
      </c>
      <c r="I16" s="22"/>
      <c r="J16" s="211" t="s">
        <v>5441</v>
      </c>
      <c r="K16" s="22"/>
      <c r="L16" s="30"/>
      <c r="M16" s="25"/>
      <c r="N16" s="21"/>
      <c r="O16" s="22"/>
      <c r="P16" s="25"/>
      <c r="Q16" s="26"/>
    </row>
    <row r="17" spans="1:17" s="9" customFormat="1" ht="19.7" customHeight="1">
      <c r="A17" s="8"/>
      <c r="B17" s="21"/>
      <c r="C17" s="208" t="s">
        <v>292</v>
      </c>
      <c r="D17" s="236" t="s">
        <v>619</v>
      </c>
      <c r="E17" s="1688" t="s">
        <v>5442</v>
      </c>
      <c r="F17" s="248">
        <v>1</v>
      </c>
      <c r="G17" s="23">
        <v>311</v>
      </c>
      <c r="H17" s="1689">
        <f t="shared" si="0"/>
        <v>311</v>
      </c>
      <c r="I17" s="167"/>
      <c r="J17" s="211" t="s">
        <v>5443</v>
      </c>
      <c r="K17" s="22"/>
      <c r="L17" s="30"/>
      <c r="M17" s="25"/>
      <c r="N17" s="21"/>
      <c r="O17" s="22"/>
      <c r="P17" s="25"/>
      <c r="Q17" s="26"/>
    </row>
    <row r="18" spans="1:17" s="9" customFormat="1" ht="19.7" customHeight="1">
      <c r="A18" s="8"/>
      <c r="B18" s="21"/>
      <c r="C18" s="170" t="s">
        <v>292</v>
      </c>
      <c r="D18" s="236" t="s">
        <v>619</v>
      </c>
      <c r="E18" s="164" t="s">
        <v>5444</v>
      </c>
      <c r="F18" s="732">
        <v>2</v>
      </c>
      <c r="G18" s="171">
        <v>405</v>
      </c>
      <c r="H18" s="1690">
        <f t="shared" si="0"/>
        <v>810</v>
      </c>
      <c r="I18" s="1691"/>
      <c r="J18" s="164" t="s">
        <v>1968</v>
      </c>
      <c r="K18" s="22"/>
      <c r="L18" s="30"/>
      <c r="M18" s="25"/>
      <c r="N18" s="21"/>
      <c r="O18" s="22"/>
      <c r="P18" s="25"/>
      <c r="Q18" s="26"/>
    </row>
    <row r="19" spans="1:17" s="9" customFormat="1" ht="19.7" customHeight="1">
      <c r="A19" s="8"/>
      <c r="B19" s="21"/>
      <c r="C19" s="170" t="s">
        <v>292</v>
      </c>
      <c r="D19" s="236" t="s">
        <v>619</v>
      </c>
      <c r="E19" s="183" t="s">
        <v>5445</v>
      </c>
      <c r="F19" s="166">
        <v>5</v>
      </c>
      <c r="G19" s="171">
        <v>309</v>
      </c>
      <c r="H19" s="1689">
        <f t="shared" si="0"/>
        <v>1545</v>
      </c>
      <c r="I19" s="179"/>
      <c r="J19" s="183" t="s">
        <v>5446</v>
      </c>
      <c r="K19" s="22"/>
      <c r="L19" s="30"/>
      <c r="M19" s="25"/>
      <c r="N19" s="21"/>
      <c r="O19" s="22"/>
      <c r="P19" s="25">
        <v>43976</v>
      </c>
      <c r="Q19" s="26"/>
    </row>
    <row r="20" spans="1:17" s="9" customFormat="1" ht="19.7" customHeight="1">
      <c r="A20" s="8"/>
      <c r="B20" s="21"/>
      <c r="C20" s="166" t="s">
        <v>522</v>
      </c>
      <c r="D20" s="166" t="s">
        <v>522</v>
      </c>
      <c r="E20" s="183" t="s">
        <v>5447</v>
      </c>
      <c r="F20" s="166">
        <v>1</v>
      </c>
      <c r="G20" s="171">
        <v>7600</v>
      </c>
      <c r="H20" s="1689">
        <f t="shared" si="0"/>
        <v>7600</v>
      </c>
      <c r="I20" s="179"/>
      <c r="J20" s="183" t="s">
        <v>5448</v>
      </c>
      <c r="K20" s="22"/>
      <c r="L20" s="22"/>
      <c r="M20" s="25"/>
      <c r="N20" s="21"/>
      <c r="O20" s="22"/>
      <c r="P20" s="25"/>
      <c r="Q20" s="26"/>
    </row>
    <row r="21" spans="1:17" s="9" customFormat="1" ht="19.7" customHeight="1">
      <c r="A21" s="8"/>
      <c r="B21" s="21"/>
      <c r="C21" s="166" t="s">
        <v>522</v>
      </c>
      <c r="D21" s="166" t="s">
        <v>522</v>
      </c>
      <c r="E21" s="183" t="s">
        <v>5449</v>
      </c>
      <c r="F21" s="166">
        <v>1</v>
      </c>
      <c r="G21" s="171">
        <v>8700</v>
      </c>
      <c r="H21" s="1689">
        <f t="shared" si="0"/>
        <v>8700</v>
      </c>
      <c r="I21" s="179"/>
      <c r="J21" s="183" t="s">
        <v>5450</v>
      </c>
      <c r="K21" s="22"/>
      <c r="L21" s="22"/>
      <c r="M21" s="25"/>
      <c r="N21" s="21"/>
      <c r="O21" s="22"/>
      <c r="P21" s="25"/>
      <c r="Q21" s="26"/>
    </row>
    <row r="22" spans="1:17" s="9" customFormat="1" ht="19.7" customHeight="1">
      <c r="A22" s="8"/>
      <c r="B22" s="21"/>
      <c r="C22" s="166" t="s">
        <v>522</v>
      </c>
      <c r="D22" s="166" t="s">
        <v>522</v>
      </c>
      <c r="E22" s="974" t="s">
        <v>5451</v>
      </c>
      <c r="F22" s="166">
        <v>1</v>
      </c>
      <c r="G22" s="171">
        <v>5250</v>
      </c>
      <c r="H22" s="28">
        <f t="shared" si="0"/>
        <v>5250</v>
      </c>
      <c r="I22" s="179"/>
      <c r="J22" s="183" t="s">
        <v>5452</v>
      </c>
      <c r="K22" s="22"/>
      <c r="L22" s="22"/>
      <c r="M22" s="25"/>
      <c r="N22" s="21"/>
      <c r="O22" s="22"/>
      <c r="P22" s="25"/>
      <c r="Q22" s="26"/>
    </row>
    <row r="23" spans="1:17" s="9" customFormat="1" ht="19.7" customHeight="1">
      <c r="A23" s="8"/>
      <c r="B23" s="21"/>
      <c r="C23" s="166" t="s">
        <v>522</v>
      </c>
      <c r="D23" s="166" t="s">
        <v>522</v>
      </c>
      <c r="E23" s="183" t="s">
        <v>5453</v>
      </c>
      <c r="F23" s="166">
        <v>1</v>
      </c>
      <c r="G23" s="171">
        <v>5250</v>
      </c>
      <c r="H23" s="28">
        <f t="shared" si="0"/>
        <v>5250</v>
      </c>
      <c r="I23" s="179"/>
      <c r="J23" s="183" t="s">
        <v>5454</v>
      </c>
      <c r="K23" s="22"/>
      <c r="L23" s="22"/>
      <c r="M23" s="25"/>
      <c r="N23" s="21"/>
      <c r="O23" s="22"/>
      <c r="P23" s="25"/>
      <c r="Q23" s="26"/>
    </row>
    <row r="24" spans="1:17" s="9" customFormat="1" ht="19.7" customHeight="1">
      <c r="A24" s="8"/>
      <c r="B24" s="21"/>
      <c r="C24" s="166" t="s">
        <v>522</v>
      </c>
      <c r="D24" s="166" t="s">
        <v>522</v>
      </c>
      <c r="E24" s="183" t="s">
        <v>5455</v>
      </c>
      <c r="F24" s="166">
        <v>1</v>
      </c>
      <c r="G24" s="171">
        <v>10000</v>
      </c>
      <c r="H24" s="28">
        <f t="shared" si="0"/>
        <v>10000</v>
      </c>
      <c r="I24" s="179"/>
      <c r="J24" s="183" t="s">
        <v>5456</v>
      </c>
      <c r="K24" s="22"/>
      <c r="L24" s="22"/>
      <c r="M24" s="25"/>
      <c r="N24" s="21"/>
      <c r="O24" s="22"/>
      <c r="P24" s="25">
        <v>43976</v>
      </c>
      <c r="Q24" s="26"/>
    </row>
    <row r="25" spans="1:17" s="9" customFormat="1" ht="19.7" customHeight="1">
      <c r="A25" s="8"/>
      <c r="B25" s="21"/>
      <c r="C25" s="166" t="s">
        <v>522</v>
      </c>
      <c r="D25" s="166" t="s">
        <v>522</v>
      </c>
      <c r="E25" s="183" t="s">
        <v>5457</v>
      </c>
      <c r="F25" s="166">
        <v>1</v>
      </c>
      <c r="G25" s="171">
        <v>10000</v>
      </c>
      <c r="H25" s="28">
        <f t="shared" si="0"/>
        <v>10000</v>
      </c>
      <c r="I25" s="179"/>
      <c r="J25" s="183" t="s">
        <v>5458</v>
      </c>
      <c r="K25" s="22"/>
      <c r="L25" s="22"/>
      <c r="M25" s="25"/>
      <c r="N25" s="21"/>
      <c r="O25" s="22"/>
      <c r="P25" s="25">
        <v>43976</v>
      </c>
      <c r="Q25" s="26"/>
    </row>
    <row r="26" spans="1:17" s="9" customFormat="1" ht="19.7" customHeight="1">
      <c r="A26" s="8"/>
      <c r="B26" s="21"/>
      <c r="C26" s="166" t="s">
        <v>522</v>
      </c>
      <c r="D26" s="166" t="s">
        <v>522</v>
      </c>
      <c r="E26" s="183" t="s">
        <v>5459</v>
      </c>
      <c r="F26" s="166">
        <v>1</v>
      </c>
      <c r="G26" s="171">
        <v>7500</v>
      </c>
      <c r="H26" s="28">
        <f t="shared" si="0"/>
        <v>7500</v>
      </c>
      <c r="I26" s="179"/>
      <c r="J26" s="183" t="s">
        <v>5460</v>
      </c>
      <c r="K26" s="22"/>
      <c r="L26" s="22"/>
      <c r="M26" s="25"/>
      <c r="N26" s="21"/>
      <c r="O26" s="22"/>
      <c r="P26" s="25">
        <v>43976</v>
      </c>
      <c r="Q26" s="26"/>
    </row>
    <row r="27" spans="1:17" s="9" customFormat="1" ht="19.7" customHeight="1">
      <c r="A27" s="8"/>
      <c r="B27" s="21"/>
      <c r="C27" s="166" t="s">
        <v>522</v>
      </c>
      <c r="D27" s="166" t="s">
        <v>522</v>
      </c>
      <c r="E27" s="1692" t="s">
        <v>5461</v>
      </c>
      <c r="F27" s="22">
        <v>1</v>
      </c>
      <c r="G27" s="266">
        <v>5450</v>
      </c>
      <c r="H27" s="266">
        <f t="shared" si="0"/>
        <v>5450</v>
      </c>
      <c r="I27" s="167"/>
      <c r="J27" s="30" t="s">
        <v>757</v>
      </c>
      <c r="K27" s="22"/>
      <c r="L27" s="22"/>
      <c r="M27" s="25"/>
      <c r="N27" s="21"/>
      <c r="O27" s="22"/>
      <c r="P27" s="25">
        <v>43976</v>
      </c>
      <c r="Q27" s="26"/>
    </row>
    <row r="28" spans="1:17" s="9" customFormat="1" ht="19.7" customHeight="1">
      <c r="A28" s="8"/>
      <c r="B28" s="21"/>
      <c r="C28" s="166" t="s">
        <v>522</v>
      </c>
      <c r="D28" s="166" t="s">
        <v>522</v>
      </c>
      <c r="E28" s="30" t="s">
        <v>1927</v>
      </c>
      <c r="F28" s="22">
        <v>3</v>
      </c>
      <c r="G28" s="1069">
        <v>6400</v>
      </c>
      <c r="H28" s="1693">
        <f t="shared" si="0"/>
        <v>19200</v>
      </c>
      <c r="I28" s="22"/>
      <c r="J28" s="31" t="s">
        <v>1928</v>
      </c>
      <c r="K28" s="22"/>
      <c r="L28" s="22"/>
      <c r="M28" s="25"/>
      <c r="N28" s="21"/>
      <c r="O28" s="22"/>
      <c r="P28" s="25"/>
      <c r="Q28" s="26"/>
    </row>
    <row r="29" spans="1:17" s="9" customFormat="1" ht="19.7" customHeight="1">
      <c r="A29" s="8"/>
      <c r="B29" s="21"/>
      <c r="C29" s="166" t="s">
        <v>522</v>
      </c>
      <c r="D29" s="166" t="s">
        <v>522</v>
      </c>
      <c r="E29" s="1084" t="s">
        <v>5462</v>
      </c>
      <c r="F29" s="248">
        <v>1</v>
      </c>
      <c r="G29" s="1098">
        <v>9500</v>
      </c>
      <c r="H29" s="28">
        <f t="shared" si="0"/>
        <v>9500</v>
      </c>
      <c r="I29" s="22"/>
      <c r="J29" s="211" t="s">
        <v>5463</v>
      </c>
      <c r="K29" s="90"/>
      <c r="L29" s="30"/>
      <c r="M29" s="25"/>
      <c r="N29" s="21"/>
      <c r="O29" s="22"/>
      <c r="P29" s="25"/>
      <c r="Q29" s="26"/>
    </row>
    <row r="30" spans="1:17" s="9" customFormat="1" ht="19.7" customHeight="1">
      <c r="A30" s="8"/>
      <c r="B30" s="21"/>
      <c r="C30" s="166" t="s">
        <v>522</v>
      </c>
      <c r="D30" s="166" t="s">
        <v>522</v>
      </c>
      <c r="E30" s="157" t="s">
        <v>5464</v>
      </c>
      <c r="F30" s="158">
        <v>1</v>
      </c>
      <c r="G30" s="28">
        <v>14500</v>
      </c>
      <c r="H30" s="28">
        <f t="shared" si="0"/>
        <v>14500</v>
      </c>
      <c r="I30" s="36"/>
      <c r="J30" s="1084" t="s">
        <v>5465</v>
      </c>
      <c r="K30" s="22"/>
      <c r="L30" s="30"/>
      <c r="M30" s="25"/>
      <c r="N30" s="21"/>
      <c r="O30" s="22"/>
      <c r="P30" s="25"/>
      <c r="Q30" s="26"/>
    </row>
    <row r="31" spans="1:17" s="9" customFormat="1" ht="19.7" customHeight="1">
      <c r="A31" s="8"/>
      <c r="B31" s="21">
        <v>1</v>
      </c>
      <c r="C31" s="208" t="s">
        <v>531</v>
      </c>
      <c r="D31" s="208" t="s">
        <v>531</v>
      </c>
      <c r="E31" s="1694" t="s">
        <v>5466</v>
      </c>
      <c r="F31" s="248">
        <v>1</v>
      </c>
      <c r="G31" s="23">
        <v>8150</v>
      </c>
      <c r="H31" s="28">
        <f t="shared" si="0"/>
        <v>8150</v>
      </c>
      <c r="I31" s="22"/>
      <c r="J31" s="211" t="s">
        <v>5467</v>
      </c>
      <c r="K31" s="22"/>
      <c r="L31" s="30"/>
      <c r="M31" s="25">
        <v>43958</v>
      </c>
      <c r="N31" s="21"/>
      <c r="O31" s="22"/>
      <c r="P31" s="25">
        <v>43976</v>
      </c>
      <c r="Q31" s="26"/>
    </row>
    <row r="32" spans="1:17" s="9" customFormat="1" ht="19.7" customHeight="1">
      <c r="A32" s="8"/>
      <c r="B32" s="21">
        <v>2</v>
      </c>
      <c r="C32" s="208" t="s">
        <v>531</v>
      </c>
      <c r="D32" s="208" t="s">
        <v>531</v>
      </c>
      <c r="E32" s="1084" t="s">
        <v>5468</v>
      </c>
      <c r="F32" s="248">
        <v>2</v>
      </c>
      <c r="G32" s="1098">
        <v>4770</v>
      </c>
      <c r="H32" s="28">
        <f t="shared" si="0"/>
        <v>9540</v>
      </c>
      <c r="I32" s="22"/>
      <c r="J32" s="211" t="s">
        <v>5469</v>
      </c>
      <c r="K32" s="44" t="s">
        <v>5470</v>
      </c>
      <c r="L32" s="30"/>
      <c r="M32" s="25">
        <v>43958</v>
      </c>
      <c r="N32" s="21"/>
      <c r="O32" s="22"/>
      <c r="P32" s="25"/>
      <c r="Q32" s="26"/>
    </row>
    <row r="33" spans="1:17" s="9" customFormat="1" ht="19.7" customHeight="1">
      <c r="A33" s="8"/>
      <c r="B33" s="21">
        <v>3</v>
      </c>
      <c r="C33" s="208" t="s">
        <v>531</v>
      </c>
      <c r="D33" s="208" t="s">
        <v>531</v>
      </c>
      <c r="E33" s="1084" t="s">
        <v>5471</v>
      </c>
      <c r="F33" s="248">
        <v>2</v>
      </c>
      <c r="G33" s="1098">
        <v>6270</v>
      </c>
      <c r="H33" s="28">
        <f t="shared" si="0"/>
        <v>12540</v>
      </c>
      <c r="I33" s="22"/>
      <c r="J33" s="211" t="s">
        <v>5472</v>
      </c>
      <c r="K33" s="44" t="s">
        <v>5473</v>
      </c>
      <c r="L33" s="30"/>
      <c r="M33" s="25">
        <v>43958</v>
      </c>
      <c r="N33" s="21"/>
      <c r="O33" s="22"/>
      <c r="P33" s="25"/>
      <c r="Q33" s="26"/>
    </row>
    <row r="34" spans="1:17" s="9" customFormat="1" ht="19.7" customHeight="1">
      <c r="A34" s="8"/>
      <c r="B34" s="21">
        <v>4</v>
      </c>
      <c r="C34" s="208" t="s">
        <v>531</v>
      </c>
      <c r="D34" s="208" t="s">
        <v>531</v>
      </c>
      <c r="E34" s="1084" t="s">
        <v>5474</v>
      </c>
      <c r="F34" s="248">
        <v>1</v>
      </c>
      <c r="G34" s="1098">
        <v>4390</v>
      </c>
      <c r="H34" s="28">
        <f t="shared" si="0"/>
        <v>4390</v>
      </c>
      <c r="I34" s="22"/>
      <c r="J34" s="211" t="s">
        <v>5475</v>
      </c>
      <c r="K34" s="22"/>
      <c r="L34" s="30"/>
      <c r="M34" s="25">
        <v>43958</v>
      </c>
      <c r="N34" s="21"/>
      <c r="O34" s="22"/>
      <c r="P34" s="25">
        <v>43976</v>
      </c>
      <c r="Q34" s="26"/>
    </row>
    <row r="35" spans="1:17" s="9" customFormat="1" ht="19.7" customHeight="1">
      <c r="A35" s="8"/>
      <c r="B35" s="21">
        <v>5</v>
      </c>
      <c r="C35" s="208" t="s">
        <v>531</v>
      </c>
      <c r="D35" s="208" t="s">
        <v>531</v>
      </c>
      <c r="E35" s="1084" t="s">
        <v>5476</v>
      </c>
      <c r="F35" s="1695">
        <v>4</v>
      </c>
      <c r="G35" s="1098">
        <v>5616</v>
      </c>
      <c r="H35" s="28">
        <f t="shared" si="0"/>
        <v>22464</v>
      </c>
      <c r="I35" s="22"/>
      <c r="J35" s="211" t="s">
        <v>5477</v>
      </c>
      <c r="K35" s="22"/>
      <c r="L35" s="30"/>
      <c r="M35" s="25">
        <v>43958</v>
      </c>
      <c r="N35" s="21"/>
      <c r="O35" s="22"/>
      <c r="P35" s="25"/>
      <c r="Q35" s="26"/>
    </row>
    <row r="36" spans="1:17" s="9" customFormat="1" ht="19.7" customHeight="1">
      <c r="A36" s="8"/>
      <c r="B36" s="21">
        <v>6</v>
      </c>
      <c r="C36" s="208" t="s">
        <v>531</v>
      </c>
      <c r="D36" s="208" t="s">
        <v>531</v>
      </c>
      <c r="E36" s="1084" t="s">
        <v>5478</v>
      </c>
      <c r="F36" s="248">
        <v>1</v>
      </c>
      <c r="G36" s="1098">
        <v>1690</v>
      </c>
      <c r="H36" s="28">
        <f t="shared" si="0"/>
        <v>1690</v>
      </c>
      <c r="I36" s="22"/>
      <c r="J36" s="211" t="s">
        <v>5479</v>
      </c>
      <c r="K36" s="90"/>
      <c r="L36" s="30"/>
      <c r="M36" s="25">
        <v>43958</v>
      </c>
      <c r="N36" s="21"/>
      <c r="O36" s="22"/>
      <c r="P36" s="25">
        <v>43976</v>
      </c>
      <c r="Q36" s="26"/>
    </row>
    <row r="37" spans="1:17" s="9" customFormat="1" ht="19.7" customHeight="1">
      <c r="A37" s="8"/>
      <c r="B37" s="21">
        <v>7</v>
      </c>
      <c r="C37" s="208" t="s">
        <v>531</v>
      </c>
      <c r="D37" s="208" t="s">
        <v>531</v>
      </c>
      <c r="E37" s="1084" t="s">
        <v>5480</v>
      </c>
      <c r="F37" s="248">
        <v>1</v>
      </c>
      <c r="G37" s="1098">
        <v>6660</v>
      </c>
      <c r="H37" s="28">
        <f t="shared" si="0"/>
        <v>6660</v>
      </c>
      <c r="I37" s="22"/>
      <c r="J37" s="211" t="s">
        <v>5481</v>
      </c>
      <c r="K37" s="22"/>
      <c r="L37" s="30"/>
      <c r="M37" s="25">
        <v>43958</v>
      </c>
      <c r="N37" s="21"/>
      <c r="O37" s="22"/>
      <c r="P37" s="25"/>
      <c r="Q37" s="26"/>
    </row>
    <row r="38" spans="1:17" s="9" customFormat="1" ht="19.7" customHeight="1">
      <c r="A38" s="8"/>
      <c r="B38" s="21">
        <v>8</v>
      </c>
      <c r="C38" s="208" t="s">
        <v>531</v>
      </c>
      <c r="D38" s="208" t="s">
        <v>531</v>
      </c>
      <c r="E38" s="1084" t="s">
        <v>5482</v>
      </c>
      <c r="F38" s="1695">
        <v>3</v>
      </c>
      <c r="G38" s="1098">
        <v>9560</v>
      </c>
      <c r="H38" s="28">
        <f t="shared" si="0"/>
        <v>28680</v>
      </c>
      <c r="I38" s="167"/>
      <c r="J38" s="211" t="s">
        <v>5483</v>
      </c>
      <c r="K38" s="22"/>
      <c r="L38" s="30"/>
      <c r="M38" s="25">
        <v>43958</v>
      </c>
      <c r="N38" s="21"/>
      <c r="O38" s="22"/>
      <c r="P38" s="25"/>
      <c r="Q38" s="26"/>
    </row>
    <row r="39" spans="1:17" s="9" customFormat="1" ht="19.7" customHeight="1">
      <c r="A39" s="8"/>
      <c r="B39" s="21">
        <v>9</v>
      </c>
      <c r="C39" s="208" t="s">
        <v>531</v>
      </c>
      <c r="D39" s="208" t="s">
        <v>531</v>
      </c>
      <c r="E39" s="1084" t="s">
        <v>5484</v>
      </c>
      <c r="F39" s="1695">
        <v>3</v>
      </c>
      <c r="G39" s="1098">
        <v>4477</v>
      </c>
      <c r="H39" s="28">
        <f t="shared" si="0"/>
        <v>13431</v>
      </c>
      <c r="I39" s="167"/>
      <c r="J39" s="211" t="s">
        <v>5485</v>
      </c>
      <c r="K39" s="22"/>
      <c r="L39" s="30"/>
      <c r="M39" s="25">
        <v>43958</v>
      </c>
      <c r="N39" s="21"/>
      <c r="O39" s="22"/>
      <c r="P39" s="25"/>
      <c r="Q39" s="26"/>
    </row>
    <row r="40" spans="1:17" s="9" customFormat="1" ht="19.7" customHeight="1">
      <c r="A40" s="8"/>
      <c r="B40" s="21">
        <v>10</v>
      </c>
      <c r="C40" s="208" t="s">
        <v>531</v>
      </c>
      <c r="D40" s="208" t="s">
        <v>531</v>
      </c>
      <c r="E40" s="1084" t="s">
        <v>929</v>
      </c>
      <c r="F40" s="248">
        <v>7</v>
      </c>
      <c r="G40" s="23">
        <v>845</v>
      </c>
      <c r="H40" s="28">
        <f t="shared" si="0"/>
        <v>5915</v>
      </c>
      <c r="I40" s="167"/>
      <c r="J40" s="211" t="s">
        <v>930</v>
      </c>
      <c r="K40" s="22"/>
      <c r="L40" s="30"/>
      <c r="M40" s="25">
        <v>43958</v>
      </c>
      <c r="N40" s="21"/>
      <c r="O40" s="22"/>
      <c r="P40" s="25"/>
      <c r="Q40" s="26"/>
    </row>
    <row r="41" spans="1:17" s="9" customFormat="1" ht="19.7" customHeight="1">
      <c r="A41" s="8"/>
      <c r="B41" s="21">
        <v>11</v>
      </c>
      <c r="C41" s="208" t="s">
        <v>531</v>
      </c>
      <c r="D41" s="208" t="s">
        <v>531</v>
      </c>
      <c r="E41" s="1084" t="s">
        <v>5486</v>
      </c>
      <c r="F41" s="248">
        <v>4</v>
      </c>
      <c r="G41" s="23">
        <v>1116</v>
      </c>
      <c r="H41" s="28">
        <f t="shared" si="0"/>
        <v>4464</v>
      </c>
      <c r="I41" s="167"/>
      <c r="J41" s="211" t="s">
        <v>930</v>
      </c>
      <c r="K41" s="22"/>
      <c r="L41" s="30"/>
      <c r="M41" s="25">
        <v>43958</v>
      </c>
      <c r="N41" s="21"/>
      <c r="O41" s="22"/>
      <c r="P41" s="25"/>
      <c r="Q41" s="26"/>
    </row>
    <row r="42" spans="1:17" s="9" customFormat="1" ht="19.7" customHeight="1">
      <c r="A42" s="8"/>
      <c r="B42" s="21">
        <v>12</v>
      </c>
      <c r="C42" s="22" t="s">
        <v>531</v>
      </c>
      <c r="D42" s="22" t="s">
        <v>531</v>
      </c>
      <c r="E42" s="30" t="s">
        <v>3335</v>
      </c>
      <c r="F42" s="22">
        <v>2</v>
      </c>
      <c r="G42" s="23">
        <v>700</v>
      </c>
      <c r="H42" s="1268">
        <f t="shared" si="0"/>
        <v>1400</v>
      </c>
      <c r="I42" s="167"/>
      <c r="J42" s="30" t="s">
        <v>3336</v>
      </c>
      <c r="K42" s="30" t="s">
        <v>5487</v>
      </c>
      <c r="L42" s="22"/>
      <c r="M42" s="25">
        <v>43958</v>
      </c>
      <c r="N42" s="21"/>
      <c r="O42" s="22"/>
      <c r="P42" s="25"/>
      <c r="Q42" s="26"/>
    </row>
    <row r="43" spans="1:17" s="9" customFormat="1" ht="19.7" customHeight="1">
      <c r="A43" s="8"/>
      <c r="B43" s="21">
        <v>13</v>
      </c>
      <c r="C43" s="22" t="s">
        <v>531</v>
      </c>
      <c r="D43" s="22" t="s">
        <v>531</v>
      </c>
      <c r="E43" s="30" t="s">
        <v>3335</v>
      </c>
      <c r="F43" s="22">
        <v>2</v>
      </c>
      <c r="G43" s="23">
        <v>700</v>
      </c>
      <c r="H43" s="1268">
        <f t="shared" si="0"/>
        <v>1400</v>
      </c>
      <c r="I43" s="167"/>
      <c r="J43" s="30" t="s">
        <v>3336</v>
      </c>
      <c r="K43" s="30" t="s">
        <v>5488</v>
      </c>
      <c r="L43" s="22"/>
      <c r="M43" s="25">
        <v>43958</v>
      </c>
      <c r="N43" s="21"/>
      <c r="O43" s="22"/>
      <c r="P43" s="25">
        <v>43976</v>
      </c>
      <c r="Q43" s="26"/>
    </row>
    <row r="44" spans="1:17" s="9" customFormat="1" ht="19.7" customHeight="1">
      <c r="A44" s="8"/>
      <c r="B44" s="21">
        <v>14</v>
      </c>
      <c r="C44" s="208" t="s">
        <v>531</v>
      </c>
      <c r="D44" s="208" t="s">
        <v>531</v>
      </c>
      <c r="E44" s="30" t="s">
        <v>2162</v>
      </c>
      <c r="F44" s="248">
        <v>5</v>
      </c>
      <c r="G44" s="23">
        <v>57</v>
      </c>
      <c r="H44" s="28">
        <f t="shared" si="0"/>
        <v>285</v>
      </c>
      <c r="I44" s="22"/>
      <c r="J44" s="211" t="s">
        <v>2163</v>
      </c>
      <c r="K44" s="22" t="s">
        <v>2161</v>
      </c>
      <c r="L44" s="30"/>
      <c r="M44" s="25">
        <v>43958</v>
      </c>
      <c r="N44" s="21"/>
      <c r="O44" s="22"/>
      <c r="P44" s="25">
        <v>43976</v>
      </c>
      <c r="Q44" s="26"/>
    </row>
    <row r="45" spans="1:17" s="9" customFormat="1" ht="19.7" customHeight="1">
      <c r="A45" s="8"/>
      <c r="B45" s="21">
        <v>15</v>
      </c>
      <c r="C45" s="21" t="s">
        <v>531</v>
      </c>
      <c r="D45" s="21" t="s">
        <v>531</v>
      </c>
      <c r="E45" s="157" t="s">
        <v>5489</v>
      </c>
      <c r="F45" s="1696">
        <v>4</v>
      </c>
      <c r="G45" s="1697">
        <v>126</v>
      </c>
      <c r="H45" s="1698">
        <f t="shared" si="0"/>
        <v>504</v>
      </c>
      <c r="I45" s="1699"/>
      <c r="J45" s="663" t="s">
        <v>1934</v>
      </c>
      <c r="K45" s="22" t="s">
        <v>5490</v>
      </c>
      <c r="L45" s="30"/>
      <c r="M45" s="25">
        <v>43958</v>
      </c>
      <c r="N45" s="21"/>
      <c r="O45" s="22"/>
      <c r="P45" s="25">
        <v>43976</v>
      </c>
      <c r="Q45" s="26"/>
    </row>
    <row r="46" spans="1:17" s="9" customFormat="1" ht="19.7" customHeight="1">
      <c r="A46" s="8"/>
      <c r="B46" s="21">
        <v>16</v>
      </c>
      <c r="C46" s="22" t="s">
        <v>531</v>
      </c>
      <c r="D46" s="22" t="s">
        <v>531</v>
      </c>
      <c r="E46" s="1700" t="s">
        <v>5491</v>
      </c>
      <c r="F46" s="22">
        <v>2</v>
      </c>
      <c r="G46" s="1069">
        <v>117</v>
      </c>
      <c r="H46" s="1701">
        <f t="shared" si="0"/>
        <v>234</v>
      </c>
      <c r="I46" s="167"/>
      <c r="J46" s="31" t="s">
        <v>1934</v>
      </c>
      <c r="K46" s="30" t="s">
        <v>5492</v>
      </c>
      <c r="L46" s="22"/>
      <c r="M46" s="25">
        <v>43958</v>
      </c>
      <c r="N46" s="21"/>
      <c r="O46" s="22"/>
      <c r="P46" s="25"/>
      <c r="Q46" s="26"/>
    </row>
    <row r="47" spans="1:17" s="9" customFormat="1" ht="19.7" customHeight="1">
      <c r="A47" s="8"/>
      <c r="B47" s="21">
        <v>17</v>
      </c>
      <c r="C47" s="22" t="s">
        <v>531</v>
      </c>
      <c r="D47" s="22" t="s">
        <v>531</v>
      </c>
      <c r="E47" s="1700" t="s">
        <v>5493</v>
      </c>
      <c r="F47" s="22">
        <v>4</v>
      </c>
      <c r="G47" s="1069">
        <v>67</v>
      </c>
      <c r="H47" s="1701">
        <f t="shared" si="0"/>
        <v>268</v>
      </c>
      <c r="I47" s="167"/>
      <c r="J47" s="31" t="s">
        <v>1934</v>
      </c>
      <c r="K47" s="30" t="s">
        <v>5494</v>
      </c>
      <c r="L47" s="22"/>
      <c r="M47" s="25">
        <v>43958</v>
      </c>
      <c r="N47" s="21"/>
      <c r="O47" s="22"/>
      <c r="P47" s="25"/>
      <c r="Q47" s="26"/>
    </row>
    <row r="48" spans="1:17" s="9" customFormat="1" ht="19.7" customHeight="1">
      <c r="A48" s="8"/>
      <c r="B48" s="21">
        <v>18</v>
      </c>
      <c r="C48" s="22" t="s">
        <v>531</v>
      </c>
      <c r="D48" s="22" t="s">
        <v>531</v>
      </c>
      <c r="E48" s="1700" t="s">
        <v>766</v>
      </c>
      <c r="F48" s="22">
        <v>4</v>
      </c>
      <c r="G48" s="1069">
        <v>70</v>
      </c>
      <c r="H48" s="1701">
        <f t="shared" si="0"/>
        <v>280</v>
      </c>
      <c r="I48" s="167"/>
      <c r="J48" s="31" t="s">
        <v>1934</v>
      </c>
      <c r="K48" s="30" t="s">
        <v>5495</v>
      </c>
      <c r="L48" s="22"/>
      <c r="M48" s="25">
        <v>43958</v>
      </c>
      <c r="N48" s="21"/>
      <c r="O48" s="22"/>
      <c r="P48" s="25"/>
      <c r="Q48" s="26"/>
    </row>
    <row r="49" spans="1:17" s="9" customFormat="1" ht="19.7" customHeight="1">
      <c r="A49" s="8"/>
      <c r="B49" s="21">
        <v>19</v>
      </c>
      <c r="C49" s="21" t="s">
        <v>531</v>
      </c>
      <c r="D49" s="21" t="s">
        <v>531</v>
      </c>
      <c r="E49" s="157" t="s">
        <v>5496</v>
      </c>
      <c r="F49" s="158">
        <v>10</v>
      </c>
      <c r="G49" s="28">
        <v>40</v>
      </c>
      <c r="H49" s="1689">
        <f t="shared" si="0"/>
        <v>400</v>
      </c>
      <c r="I49" s="188"/>
      <c r="J49" s="30" t="s">
        <v>1934</v>
      </c>
      <c r="K49" s="22" t="s">
        <v>5497</v>
      </c>
      <c r="L49" s="30"/>
      <c r="M49" s="25">
        <v>43958</v>
      </c>
      <c r="N49" s="21"/>
      <c r="O49" s="22"/>
      <c r="P49" s="25">
        <v>43976</v>
      </c>
      <c r="Q49" s="26"/>
    </row>
    <row r="50" spans="1:17" s="9" customFormat="1" ht="19.7" customHeight="1">
      <c r="A50" s="8"/>
      <c r="B50" s="21">
        <v>20</v>
      </c>
      <c r="C50" s="21" t="s">
        <v>531</v>
      </c>
      <c r="D50" s="21" t="s">
        <v>531</v>
      </c>
      <c r="E50" s="75" t="s">
        <v>839</v>
      </c>
      <c r="F50" s="22">
        <v>2</v>
      </c>
      <c r="G50" s="942">
        <v>71</v>
      </c>
      <c r="H50" s="277">
        <f t="shared" si="0"/>
        <v>142</v>
      </c>
      <c r="I50" s="167"/>
      <c r="J50" s="31" t="s">
        <v>840</v>
      </c>
      <c r="K50" s="30" t="s">
        <v>5498</v>
      </c>
      <c r="L50" s="30"/>
      <c r="M50" s="25">
        <v>43958</v>
      </c>
      <c r="N50" s="21"/>
      <c r="O50" s="22"/>
      <c r="P50" s="25"/>
      <c r="Q50" s="26"/>
    </row>
    <row r="51" spans="1:17" s="9" customFormat="1" ht="19.7" customHeight="1">
      <c r="A51" s="8"/>
      <c r="B51" s="21">
        <v>21</v>
      </c>
      <c r="C51" s="22" t="s">
        <v>531</v>
      </c>
      <c r="D51" s="22" t="s">
        <v>531</v>
      </c>
      <c r="E51" s="182" t="s">
        <v>541</v>
      </c>
      <c r="F51" s="170">
        <v>2</v>
      </c>
      <c r="G51" s="1267">
        <v>78</v>
      </c>
      <c r="H51" s="1702">
        <f t="shared" si="0"/>
        <v>156</v>
      </c>
      <c r="I51" s="167"/>
      <c r="J51" s="182" t="s">
        <v>836</v>
      </c>
      <c r="K51" s="30" t="s">
        <v>5499</v>
      </c>
      <c r="L51" s="30"/>
      <c r="M51" s="25">
        <v>43958</v>
      </c>
      <c r="N51" s="21"/>
      <c r="O51" s="22"/>
      <c r="P51" s="25">
        <v>43976</v>
      </c>
      <c r="Q51" s="26"/>
    </row>
    <row r="52" spans="1:17" s="9" customFormat="1" ht="19.7" customHeight="1">
      <c r="A52" s="8"/>
      <c r="B52" s="21">
        <v>22</v>
      </c>
      <c r="C52" s="22" t="s">
        <v>531</v>
      </c>
      <c r="D52" s="22" t="s">
        <v>531</v>
      </c>
      <c r="E52" s="182" t="s">
        <v>835</v>
      </c>
      <c r="F52" s="170">
        <v>2</v>
      </c>
      <c r="G52" s="1267">
        <v>70</v>
      </c>
      <c r="H52" s="1702">
        <f t="shared" si="0"/>
        <v>140</v>
      </c>
      <c r="I52" s="167"/>
      <c r="J52" s="182" t="s">
        <v>836</v>
      </c>
      <c r="K52" s="30" t="s">
        <v>5500</v>
      </c>
      <c r="L52" s="30"/>
      <c r="M52" s="25">
        <v>43958</v>
      </c>
      <c r="N52" s="21"/>
      <c r="O52" s="22"/>
      <c r="P52" s="25">
        <v>43976</v>
      </c>
      <c r="Q52" s="26"/>
    </row>
    <row r="53" spans="1:17" s="9" customFormat="1" ht="19.7" customHeight="1">
      <c r="A53" s="8"/>
      <c r="B53" s="21">
        <v>23</v>
      </c>
      <c r="C53" s="21" t="s">
        <v>531</v>
      </c>
      <c r="D53" s="21" t="s">
        <v>531</v>
      </c>
      <c r="E53" s="157" t="s">
        <v>5501</v>
      </c>
      <c r="F53" s="158">
        <v>2</v>
      </c>
      <c r="G53" s="28">
        <v>220</v>
      </c>
      <c r="H53" s="1689">
        <f t="shared" si="0"/>
        <v>440</v>
      </c>
      <c r="I53" s="188"/>
      <c r="J53" s="30" t="s">
        <v>5502</v>
      </c>
      <c r="K53" s="22" t="s">
        <v>5490</v>
      </c>
      <c r="L53" s="30"/>
      <c r="M53" s="25">
        <v>43958</v>
      </c>
      <c r="N53" s="21"/>
      <c r="O53" s="22"/>
      <c r="P53" s="25">
        <v>43976</v>
      </c>
      <c r="Q53" s="26"/>
    </row>
    <row r="54" spans="1:17" s="9" customFormat="1" ht="19.7" customHeight="1">
      <c r="A54" s="8"/>
      <c r="B54" s="21">
        <v>24</v>
      </c>
      <c r="C54" s="21" t="s">
        <v>531</v>
      </c>
      <c r="D54" s="21" t="s">
        <v>531</v>
      </c>
      <c r="E54" s="1688" t="s">
        <v>5503</v>
      </c>
      <c r="F54" s="248">
        <v>4</v>
      </c>
      <c r="G54" s="23">
        <v>360</v>
      </c>
      <c r="H54" s="1689">
        <f t="shared" si="0"/>
        <v>1440</v>
      </c>
      <c r="I54" s="167"/>
      <c r="J54" s="211" t="s">
        <v>5504</v>
      </c>
      <c r="K54" s="22"/>
      <c r="L54" s="30"/>
      <c r="M54" s="25">
        <v>43958</v>
      </c>
      <c r="N54" s="21"/>
      <c r="O54" s="22"/>
      <c r="P54" s="25"/>
      <c r="Q54" s="26"/>
    </row>
    <row r="55" spans="1:17" s="9" customFormat="1" ht="19.7" customHeight="1">
      <c r="A55" s="8"/>
      <c r="B55" s="21">
        <v>25</v>
      </c>
      <c r="C55" s="790" t="s">
        <v>531</v>
      </c>
      <c r="D55" s="790" t="s">
        <v>531</v>
      </c>
      <c r="E55" s="1688" t="s">
        <v>5505</v>
      </c>
      <c r="F55" s="858">
        <v>3</v>
      </c>
      <c r="G55" s="23">
        <v>650</v>
      </c>
      <c r="H55" s="1703">
        <f t="shared" si="0"/>
        <v>1950</v>
      </c>
      <c r="I55" s="167"/>
      <c r="J55" s="1704" t="s">
        <v>5506</v>
      </c>
      <c r="K55" s="30" t="s">
        <v>5507</v>
      </c>
      <c r="L55" s="30"/>
      <c r="M55" s="25">
        <v>43958</v>
      </c>
      <c r="N55" s="21"/>
      <c r="O55" s="22"/>
      <c r="P55" s="25">
        <v>43976</v>
      </c>
      <c r="Q55" s="26"/>
    </row>
    <row r="56" spans="1:17" s="9" customFormat="1" ht="19.7" customHeight="1">
      <c r="A56" s="8"/>
      <c r="B56" s="21">
        <v>26</v>
      </c>
      <c r="C56" s="208" t="s">
        <v>531</v>
      </c>
      <c r="D56" s="208" t="s">
        <v>531</v>
      </c>
      <c r="E56" s="1084" t="s">
        <v>3311</v>
      </c>
      <c r="F56" s="248">
        <v>4</v>
      </c>
      <c r="G56" s="23">
        <v>3985</v>
      </c>
      <c r="H56" s="1689">
        <f t="shared" si="0"/>
        <v>15940</v>
      </c>
      <c r="I56" s="167"/>
      <c r="J56" s="211" t="s">
        <v>5508</v>
      </c>
      <c r="K56" s="22" t="s">
        <v>2033</v>
      </c>
      <c r="L56" s="30"/>
      <c r="M56" s="25">
        <v>43958</v>
      </c>
      <c r="N56" s="21"/>
      <c r="O56" s="22"/>
      <c r="P56" s="25"/>
      <c r="Q56" s="26"/>
    </row>
    <row r="57" spans="1:17" s="9" customFormat="1" ht="19.149999999999999" customHeight="1">
      <c r="A57" s="8"/>
      <c r="B57" s="21">
        <v>27</v>
      </c>
      <c r="C57" s="21" t="s">
        <v>531</v>
      </c>
      <c r="D57" s="21" t="s">
        <v>531</v>
      </c>
      <c r="E57" s="1084" t="s">
        <v>5036</v>
      </c>
      <c r="F57" s="248">
        <v>10</v>
      </c>
      <c r="G57" s="23">
        <v>224</v>
      </c>
      <c r="H57" s="28">
        <f t="shared" si="0"/>
        <v>2240</v>
      </c>
      <c r="I57" s="167"/>
      <c r="J57" s="211" t="s">
        <v>5037</v>
      </c>
      <c r="K57" s="22" t="s">
        <v>5509</v>
      </c>
      <c r="L57" s="30"/>
      <c r="M57" s="25">
        <v>43958</v>
      </c>
      <c r="N57" s="21"/>
      <c r="O57" s="22"/>
      <c r="P57" s="25">
        <v>43976</v>
      </c>
      <c r="Q57" s="26"/>
    </row>
    <row r="58" spans="1:17" s="9" customFormat="1" ht="19.149999999999999" customHeight="1">
      <c r="A58" s="8"/>
      <c r="B58" s="21">
        <v>28</v>
      </c>
      <c r="C58" s="21" t="s">
        <v>577</v>
      </c>
      <c r="D58" s="21" t="s">
        <v>577</v>
      </c>
      <c r="E58" s="1705" t="s">
        <v>5036</v>
      </c>
      <c r="F58" s="812">
        <v>90</v>
      </c>
      <c r="G58" s="1706">
        <v>224</v>
      </c>
      <c r="H58" s="1707">
        <f t="shared" si="0"/>
        <v>20160</v>
      </c>
      <c r="I58" s="525"/>
      <c r="J58" s="301" t="s">
        <v>5420</v>
      </c>
      <c r="K58" s="22" t="s">
        <v>2099</v>
      </c>
      <c r="L58" s="30"/>
      <c r="M58" s="25">
        <v>43958</v>
      </c>
      <c r="N58" s="21"/>
      <c r="O58" s="22"/>
      <c r="P58" s="25">
        <v>43976</v>
      </c>
      <c r="Q58" s="26"/>
    </row>
    <row r="59" spans="1:17" s="9" customFormat="1" ht="19.7" customHeight="1">
      <c r="A59" s="8"/>
      <c r="B59" s="21">
        <v>29</v>
      </c>
      <c r="C59" s="27" t="s">
        <v>531</v>
      </c>
      <c r="D59" s="990" t="s">
        <v>531</v>
      </c>
      <c r="E59" s="1708" t="s">
        <v>5036</v>
      </c>
      <c r="F59" s="248">
        <v>18</v>
      </c>
      <c r="G59" s="23">
        <v>224</v>
      </c>
      <c r="H59" s="1689">
        <f t="shared" si="0"/>
        <v>4032</v>
      </c>
      <c r="I59" s="167"/>
      <c r="J59" s="211" t="s">
        <v>5037</v>
      </c>
      <c r="K59" s="22" t="s">
        <v>5404</v>
      </c>
      <c r="L59" s="30"/>
      <c r="M59" s="25">
        <v>43958</v>
      </c>
      <c r="N59" s="21"/>
      <c r="O59" s="22"/>
      <c r="P59" s="25">
        <v>43976</v>
      </c>
      <c r="Q59" s="26"/>
    </row>
    <row r="60" spans="1:17" s="9" customFormat="1" ht="19.7" customHeight="1">
      <c r="A60" s="8"/>
      <c r="B60" s="21">
        <v>30</v>
      </c>
      <c r="C60" s="21" t="s">
        <v>531</v>
      </c>
      <c r="D60" s="21" t="s">
        <v>531</v>
      </c>
      <c r="E60" s="1084" t="s">
        <v>5510</v>
      </c>
      <c r="F60" s="248">
        <v>24</v>
      </c>
      <c r="G60" s="23">
        <v>224</v>
      </c>
      <c r="H60" s="28">
        <f t="shared" si="0"/>
        <v>5376</v>
      </c>
      <c r="I60" s="167"/>
      <c r="J60" s="211" t="s">
        <v>5037</v>
      </c>
      <c r="K60" s="22" t="s">
        <v>2033</v>
      </c>
      <c r="L60" s="30"/>
      <c r="M60" s="25">
        <v>43958</v>
      </c>
      <c r="N60" s="21"/>
      <c r="O60" s="22"/>
      <c r="P60" s="25"/>
      <c r="Q60" s="26"/>
    </row>
    <row r="61" spans="1:17" s="9" customFormat="1" ht="19.7" customHeight="1">
      <c r="A61" s="8"/>
      <c r="B61" s="21">
        <v>31</v>
      </c>
      <c r="C61" s="208" t="s">
        <v>531</v>
      </c>
      <c r="D61" s="208" t="s">
        <v>531</v>
      </c>
      <c r="E61" s="1084" t="s">
        <v>5511</v>
      </c>
      <c r="F61" s="248">
        <v>65</v>
      </c>
      <c r="G61" s="23">
        <v>473</v>
      </c>
      <c r="H61" s="28">
        <f t="shared" si="0"/>
        <v>30745</v>
      </c>
      <c r="I61" s="167"/>
      <c r="J61" s="211" t="s">
        <v>5512</v>
      </c>
      <c r="K61" s="22" t="s">
        <v>2033</v>
      </c>
      <c r="L61" s="30"/>
      <c r="M61" s="25">
        <v>43958</v>
      </c>
      <c r="N61" s="21"/>
      <c r="O61" s="22"/>
      <c r="P61" s="25">
        <v>43976</v>
      </c>
      <c r="Q61" s="26"/>
    </row>
    <row r="62" spans="1:17" s="73" customFormat="1" ht="19.7" customHeight="1">
      <c r="A62" s="8"/>
      <c r="B62" s="21">
        <v>32</v>
      </c>
      <c r="C62" s="208" t="s">
        <v>531</v>
      </c>
      <c r="D62" s="208" t="s">
        <v>531</v>
      </c>
      <c r="E62" s="30" t="s">
        <v>5513</v>
      </c>
      <c r="F62" s="248">
        <v>80</v>
      </c>
      <c r="G62" s="34">
        <v>7</v>
      </c>
      <c r="H62" s="28">
        <f t="shared" si="0"/>
        <v>560</v>
      </c>
      <c r="I62" s="167"/>
      <c r="J62" s="211" t="s">
        <v>5514</v>
      </c>
      <c r="K62" s="22" t="s">
        <v>2099</v>
      </c>
      <c r="L62" s="30"/>
      <c r="M62" s="25">
        <v>43958</v>
      </c>
      <c r="N62" s="21"/>
      <c r="O62" s="22"/>
      <c r="P62" s="25">
        <v>43976</v>
      </c>
      <c r="Q62" s="26"/>
    </row>
    <row r="63" spans="1:17" s="73" customFormat="1" ht="19.7" customHeight="1">
      <c r="A63" s="8"/>
      <c r="B63" s="21">
        <v>33</v>
      </c>
      <c r="C63" s="208" t="s">
        <v>531</v>
      </c>
      <c r="D63" s="208" t="s">
        <v>531</v>
      </c>
      <c r="E63" s="1084" t="s">
        <v>5515</v>
      </c>
      <c r="F63" s="248">
        <v>30</v>
      </c>
      <c r="G63" s="1709">
        <v>9</v>
      </c>
      <c r="H63" s="28">
        <f t="shared" si="0"/>
        <v>270</v>
      </c>
      <c r="I63" s="167"/>
      <c r="J63" s="211" t="s">
        <v>5516</v>
      </c>
      <c r="K63" s="22" t="s">
        <v>2099</v>
      </c>
      <c r="L63" s="30"/>
      <c r="M63" s="25">
        <v>43958</v>
      </c>
      <c r="N63" s="21"/>
      <c r="O63" s="22"/>
      <c r="P63" s="25">
        <v>43976</v>
      </c>
      <c r="Q63" s="26"/>
    </row>
    <row r="64" spans="1:17" s="73" customFormat="1" ht="19.7" customHeight="1">
      <c r="A64" s="8"/>
      <c r="B64" s="21">
        <v>34</v>
      </c>
      <c r="C64" s="208" t="s">
        <v>531</v>
      </c>
      <c r="D64" s="208" t="s">
        <v>531</v>
      </c>
      <c r="E64" s="30" t="s">
        <v>5517</v>
      </c>
      <c r="F64" s="248">
        <v>30</v>
      </c>
      <c r="G64" s="23">
        <v>25</v>
      </c>
      <c r="H64" s="28">
        <f t="shared" si="0"/>
        <v>750</v>
      </c>
      <c r="I64" s="167"/>
      <c r="J64" s="211" t="s">
        <v>5518</v>
      </c>
      <c r="K64" s="22" t="s">
        <v>5509</v>
      </c>
      <c r="L64" s="30"/>
      <c r="M64" s="25"/>
      <c r="N64" s="21"/>
      <c r="O64" s="22"/>
      <c r="P64" s="25">
        <v>43976</v>
      </c>
      <c r="Q64" s="26"/>
    </row>
    <row r="65" spans="1:17" s="73" customFormat="1" ht="19.7" customHeight="1">
      <c r="A65" s="8"/>
      <c r="B65" s="21">
        <v>35</v>
      </c>
      <c r="C65" s="208" t="s">
        <v>531</v>
      </c>
      <c r="D65" s="208" t="s">
        <v>531</v>
      </c>
      <c r="E65" s="1084" t="s">
        <v>5042</v>
      </c>
      <c r="F65" s="248">
        <v>28</v>
      </c>
      <c r="G65" s="1098">
        <v>93</v>
      </c>
      <c r="H65" s="28">
        <f t="shared" si="0"/>
        <v>2604</v>
      </c>
      <c r="I65" s="167"/>
      <c r="J65" s="211" t="s">
        <v>1827</v>
      </c>
      <c r="K65" s="22" t="s">
        <v>5509</v>
      </c>
      <c r="L65" s="30"/>
      <c r="M65" s="25"/>
      <c r="N65" s="21"/>
      <c r="O65" s="22"/>
      <c r="P65" s="25">
        <v>43976</v>
      </c>
      <c r="Q65" s="26"/>
    </row>
    <row r="66" spans="1:17" s="73" customFormat="1" ht="19.7" customHeight="1">
      <c r="A66" s="8"/>
      <c r="B66" s="21">
        <v>36</v>
      </c>
      <c r="C66" s="208" t="s">
        <v>531</v>
      </c>
      <c r="D66" s="208" t="s">
        <v>531</v>
      </c>
      <c r="E66" s="1084" t="s">
        <v>5042</v>
      </c>
      <c r="F66" s="248">
        <v>30</v>
      </c>
      <c r="G66" s="1098">
        <v>93</v>
      </c>
      <c r="H66" s="28">
        <f t="shared" si="0"/>
        <v>2790</v>
      </c>
      <c r="I66" s="167"/>
      <c r="J66" s="211" t="s">
        <v>5519</v>
      </c>
      <c r="K66" s="22" t="s">
        <v>2099</v>
      </c>
      <c r="L66" s="30"/>
      <c r="M66" s="25">
        <v>43958</v>
      </c>
      <c r="N66" s="21"/>
      <c r="O66" s="22"/>
      <c r="P66" s="25">
        <v>43976</v>
      </c>
      <c r="Q66" s="26"/>
    </row>
    <row r="67" spans="1:17" s="73" customFormat="1" ht="19.7" customHeight="1">
      <c r="A67" s="8"/>
      <c r="B67" s="21">
        <v>37</v>
      </c>
      <c r="C67" s="208" t="s">
        <v>531</v>
      </c>
      <c r="D67" s="208" t="s">
        <v>531</v>
      </c>
      <c r="E67" s="1084" t="s">
        <v>5520</v>
      </c>
      <c r="F67" s="248">
        <v>4</v>
      </c>
      <c r="G67" s="1098">
        <v>143</v>
      </c>
      <c r="H67" s="28">
        <f t="shared" si="0"/>
        <v>572</v>
      </c>
      <c r="I67" s="167"/>
      <c r="J67" s="211" t="s">
        <v>5521</v>
      </c>
      <c r="K67" s="22"/>
      <c r="L67" s="30"/>
      <c r="M67" s="25">
        <v>43958</v>
      </c>
      <c r="N67" s="21"/>
      <c r="O67" s="22"/>
      <c r="P67" s="25"/>
      <c r="Q67" s="26"/>
    </row>
    <row r="68" spans="1:17" s="73" customFormat="1" ht="19.7" customHeight="1">
      <c r="A68" s="8"/>
      <c r="B68" s="21">
        <v>38</v>
      </c>
      <c r="C68" s="208" t="s">
        <v>531</v>
      </c>
      <c r="D68" s="208" t="s">
        <v>531</v>
      </c>
      <c r="E68" s="1084" t="s">
        <v>5520</v>
      </c>
      <c r="F68" s="248">
        <v>8</v>
      </c>
      <c r="G68" s="1098">
        <v>143</v>
      </c>
      <c r="H68" s="28">
        <f t="shared" si="0"/>
        <v>1144</v>
      </c>
      <c r="I68" s="167"/>
      <c r="J68" s="211" t="s">
        <v>5521</v>
      </c>
      <c r="K68" s="1710" t="s">
        <v>5470</v>
      </c>
      <c r="L68" s="30"/>
      <c r="M68" s="25">
        <v>43958</v>
      </c>
      <c r="N68" s="21"/>
      <c r="O68" s="22"/>
      <c r="P68" s="25"/>
      <c r="Q68" s="26"/>
    </row>
    <row r="69" spans="1:17" s="73" customFormat="1" ht="19.7" customHeight="1">
      <c r="A69" s="8"/>
      <c r="B69" s="21">
        <v>39</v>
      </c>
      <c r="C69" s="208" t="s">
        <v>531</v>
      </c>
      <c r="D69" s="208" t="s">
        <v>531</v>
      </c>
      <c r="E69" s="1084" t="s">
        <v>5520</v>
      </c>
      <c r="F69" s="248">
        <v>8</v>
      </c>
      <c r="G69" s="1098">
        <v>143</v>
      </c>
      <c r="H69" s="28">
        <f t="shared" si="0"/>
        <v>1144</v>
      </c>
      <c r="I69" s="22"/>
      <c r="J69" s="211" t="s">
        <v>5521</v>
      </c>
      <c r="K69" s="1710" t="s">
        <v>5473</v>
      </c>
      <c r="L69" s="30"/>
      <c r="M69" s="25">
        <v>43958</v>
      </c>
      <c r="N69" s="21"/>
      <c r="O69" s="22"/>
      <c r="P69" s="25"/>
      <c r="Q69" s="26"/>
    </row>
    <row r="70" spans="1:17" s="73" customFormat="1" ht="19.7" customHeight="1">
      <c r="A70" s="8"/>
      <c r="B70" s="21">
        <v>40</v>
      </c>
      <c r="C70" s="208" t="s">
        <v>531</v>
      </c>
      <c r="D70" s="208" t="s">
        <v>531</v>
      </c>
      <c r="E70" s="1084" t="s">
        <v>5402</v>
      </c>
      <c r="F70" s="248">
        <v>2</v>
      </c>
      <c r="G70" s="23">
        <v>1770</v>
      </c>
      <c r="H70" s="28">
        <f t="shared" si="0"/>
        <v>3540</v>
      </c>
      <c r="I70" s="22"/>
      <c r="J70" s="211" t="s">
        <v>5403</v>
      </c>
      <c r="K70" s="622" t="s">
        <v>5404</v>
      </c>
      <c r="L70" s="30"/>
      <c r="M70" s="25">
        <v>43958</v>
      </c>
      <c r="N70" s="21"/>
      <c r="O70" s="22"/>
      <c r="P70" s="25"/>
      <c r="Q70" s="26"/>
    </row>
    <row r="71" spans="1:17" s="73" customFormat="1" ht="19.7" customHeight="1">
      <c r="A71" s="8"/>
      <c r="B71" s="21">
        <v>41</v>
      </c>
      <c r="C71" s="1711" t="s">
        <v>531</v>
      </c>
      <c r="D71" s="1711" t="s">
        <v>531</v>
      </c>
      <c r="E71" s="1093" t="s">
        <v>5522</v>
      </c>
      <c r="F71" s="1712">
        <v>2</v>
      </c>
      <c r="G71" s="1713">
        <v>1820</v>
      </c>
      <c r="H71" s="1714">
        <f t="shared" si="0"/>
        <v>3640</v>
      </c>
      <c r="I71" s="1715"/>
      <c r="J71" s="1716" t="s">
        <v>5403</v>
      </c>
      <c r="K71" s="22" t="s">
        <v>5404</v>
      </c>
      <c r="L71" s="30"/>
      <c r="M71" s="25">
        <v>43958</v>
      </c>
      <c r="N71" s="21"/>
      <c r="O71" s="22"/>
      <c r="P71" s="25"/>
      <c r="Q71" s="26"/>
    </row>
    <row r="72" spans="1:17" s="73" customFormat="1" ht="19.7" customHeight="1">
      <c r="A72" s="8"/>
      <c r="B72" s="21">
        <v>42</v>
      </c>
      <c r="C72" s="508" t="s">
        <v>531</v>
      </c>
      <c r="D72" s="508" t="s">
        <v>531</v>
      </c>
      <c r="E72" s="211" t="s">
        <v>5418</v>
      </c>
      <c r="F72" s="44">
        <v>4</v>
      </c>
      <c r="G72" s="1717">
        <v>160</v>
      </c>
      <c r="H72" s="1718">
        <f t="shared" si="0"/>
        <v>640</v>
      </c>
      <c r="I72" s="1719"/>
      <c r="J72" s="413" t="s">
        <v>5523</v>
      </c>
      <c r="K72" s="22" t="s">
        <v>2099</v>
      </c>
      <c r="L72" s="30"/>
      <c r="M72" s="25">
        <v>43958</v>
      </c>
      <c r="N72" s="21"/>
      <c r="O72" s="22"/>
      <c r="P72" s="25">
        <v>43976</v>
      </c>
      <c r="Q72" s="26"/>
    </row>
    <row r="73" spans="1:17" s="73" customFormat="1" ht="19.7" customHeight="1">
      <c r="A73" s="8"/>
      <c r="B73" s="21">
        <v>43</v>
      </c>
      <c r="C73" s="208" t="s">
        <v>531</v>
      </c>
      <c r="D73" s="208" t="s">
        <v>531</v>
      </c>
      <c r="E73" s="1084" t="s">
        <v>5025</v>
      </c>
      <c r="F73" s="248">
        <v>12</v>
      </c>
      <c r="G73" s="1098">
        <v>160</v>
      </c>
      <c r="H73" s="28">
        <f t="shared" ref="H73:H136" si="1">F73*G73</f>
        <v>1920</v>
      </c>
      <c r="I73" s="167"/>
      <c r="J73" s="211" t="s">
        <v>5409</v>
      </c>
      <c r="K73" s="44" t="s">
        <v>5470</v>
      </c>
      <c r="L73" s="30"/>
      <c r="M73" s="25">
        <v>43958</v>
      </c>
      <c r="N73" s="21"/>
      <c r="O73" s="22"/>
      <c r="P73" s="25"/>
      <c r="Q73" s="26"/>
    </row>
    <row r="74" spans="1:17" s="73" customFormat="1" ht="19.7" customHeight="1">
      <c r="A74" s="8"/>
      <c r="B74" s="21">
        <v>44</v>
      </c>
      <c r="C74" s="208" t="s">
        <v>531</v>
      </c>
      <c r="D74" s="208" t="s">
        <v>531</v>
      </c>
      <c r="E74" s="1084" t="s">
        <v>5025</v>
      </c>
      <c r="F74" s="248">
        <v>8</v>
      </c>
      <c r="G74" s="1098">
        <v>160</v>
      </c>
      <c r="H74" s="28">
        <f t="shared" si="1"/>
        <v>1280</v>
      </c>
      <c r="I74" s="167"/>
      <c r="J74" s="211" t="s">
        <v>5409</v>
      </c>
      <c r="K74" s="44" t="s">
        <v>5473</v>
      </c>
      <c r="L74" s="30"/>
      <c r="M74" s="25">
        <v>43958</v>
      </c>
      <c r="N74" s="21"/>
      <c r="O74" s="22"/>
      <c r="P74" s="25"/>
      <c r="Q74" s="26"/>
    </row>
    <row r="75" spans="1:17" s="73" customFormat="1" ht="19.7" customHeight="1">
      <c r="A75" s="8"/>
      <c r="B75" s="21">
        <v>45</v>
      </c>
      <c r="C75" s="21" t="s">
        <v>531</v>
      </c>
      <c r="D75" s="21" t="s">
        <v>531</v>
      </c>
      <c r="E75" s="1084" t="s">
        <v>5025</v>
      </c>
      <c r="F75" s="248">
        <v>6</v>
      </c>
      <c r="G75" s="23">
        <v>160</v>
      </c>
      <c r="H75" s="28">
        <f t="shared" si="1"/>
        <v>960</v>
      </c>
      <c r="I75" s="167"/>
      <c r="J75" s="211" t="s">
        <v>5409</v>
      </c>
      <c r="K75" s="22" t="s">
        <v>5404</v>
      </c>
      <c r="L75" s="30"/>
      <c r="M75" s="25">
        <v>43958</v>
      </c>
      <c r="N75" s="21"/>
      <c r="O75" s="22"/>
      <c r="P75" s="25"/>
      <c r="Q75" s="26"/>
    </row>
    <row r="76" spans="1:17" s="9" customFormat="1" ht="19.7" customHeight="1">
      <c r="A76" s="8"/>
      <c r="B76" s="21">
        <v>46</v>
      </c>
      <c r="C76" s="208" t="s">
        <v>531</v>
      </c>
      <c r="D76" s="208" t="s">
        <v>531</v>
      </c>
      <c r="E76" s="1084" t="s">
        <v>5524</v>
      </c>
      <c r="F76" s="248">
        <v>4</v>
      </c>
      <c r="G76" s="23">
        <v>200</v>
      </c>
      <c r="H76" s="28">
        <f t="shared" si="1"/>
        <v>800</v>
      </c>
      <c r="I76" s="167"/>
      <c r="J76" s="211" t="s">
        <v>5525</v>
      </c>
      <c r="K76" s="22" t="s">
        <v>2033</v>
      </c>
      <c r="L76" s="30"/>
      <c r="M76" s="25">
        <v>43958</v>
      </c>
      <c r="N76" s="21"/>
      <c r="O76" s="22"/>
      <c r="P76" s="25">
        <v>43976</v>
      </c>
      <c r="Q76" s="26"/>
    </row>
    <row r="77" spans="1:17" s="9" customFormat="1" ht="19.7" customHeight="1">
      <c r="A77" s="8"/>
      <c r="B77" s="21">
        <v>47</v>
      </c>
      <c r="C77" s="1720" t="s">
        <v>531</v>
      </c>
      <c r="D77" s="1721" t="s">
        <v>531</v>
      </c>
      <c r="E77" s="1708" t="s">
        <v>4195</v>
      </c>
      <c r="F77" s="248">
        <v>4</v>
      </c>
      <c r="G77" s="23">
        <v>190</v>
      </c>
      <c r="H77" s="28">
        <f t="shared" si="1"/>
        <v>760</v>
      </c>
      <c r="I77" s="167"/>
      <c r="J77" s="211" t="s">
        <v>5409</v>
      </c>
      <c r="K77" s="22" t="s">
        <v>2033</v>
      </c>
      <c r="L77" s="30"/>
      <c r="M77" s="25">
        <v>43958</v>
      </c>
      <c r="N77" s="21"/>
      <c r="O77" s="22"/>
      <c r="P77" s="25">
        <v>43976</v>
      </c>
      <c r="Q77" s="26"/>
    </row>
    <row r="78" spans="1:17" s="9" customFormat="1" ht="19.7" customHeight="1">
      <c r="A78" s="8"/>
      <c r="B78" s="21">
        <v>48</v>
      </c>
      <c r="C78" s="208" t="s">
        <v>531</v>
      </c>
      <c r="D78" s="208" t="s">
        <v>531</v>
      </c>
      <c r="E78" s="1084" t="s">
        <v>5526</v>
      </c>
      <c r="F78" s="248">
        <v>1</v>
      </c>
      <c r="G78" s="23">
        <v>2300</v>
      </c>
      <c r="H78" s="28">
        <f t="shared" si="1"/>
        <v>2300</v>
      </c>
      <c r="I78" s="167"/>
      <c r="J78" s="211" t="s">
        <v>2071</v>
      </c>
      <c r="K78" s="22" t="s">
        <v>2072</v>
      </c>
      <c r="L78" s="30"/>
      <c r="M78" s="25">
        <v>43958</v>
      </c>
      <c r="N78" s="21"/>
      <c r="O78" s="22"/>
      <c r="P78" s="25">
        <v>43976</v>
      </c>
      <c r="Q78" s="26"/>
    </row>
    <row r="79" spans="1:17" s="9" customFormat="1" ht="19.7" customHeight="1">
      <c r="A79" s="8"/>
      <c r="B79" s="21">
        <v>49</v>
      </c>
      <c r="C79" s="208" t="s">
        <v>531</v>
      </c>
      <c r="D79" s="21" t="s">
        <v>531</v>
      </c>
      <c r="E79" s="1084" t="s">
        <v>5527</v>
      </c>
      <c r="F79" s="248">
        <v>4</v>
      </c>
      <c r="G79" s="23">
        <v>950</v>
      </c>
      <c r="H79" s="28">
        <f t="shared" si="1"/>
        <v>3800</v>
      </c>
      <c r="I79" s="167"/>
      <c r="J79" s="211" t="s">
        <v>5528</v>
      </c>
      <c r="K79" s="22" t="s">
        <v>2033</v>
      </c>
      <c r="L79" s="30"/>
      <c r="M79" s="25">
        <v>43958</v>
      </c>
      <c r="N79" s="21"/>
      <c r="O79" s="22"/>
      <c r="P79" s="25"/>
      <c r="Q79" s="26"/>
    </row>
    <row r="80" spans="1:17" s="9" customFormat="1" ht="19.7" customHeight="1">
      <c r="A80" s="8"/>
      <c r="B80" s="21">
        <v>50</v>
      </c>
      <c r="C80" s="21" t="s">
        <v>531</v>
      </c>
      <c r="D80" s="21" t="s">
        <v>531</v>
      </c>
      <c r="E80" s="1084" t="s">
        <v>4166</v>
      </c>
      <c r="F80" s="248">
        <v>2</v>
      </c>
      <c r="G80" s="23">
        <v>370</v>
      </c>
      <c r="H80" s="28">
        <f t="shared" si="1"/>
        <v>740</v>
      </c>
      <c r="I80" s="167"/>
      <c r="J80" s="211" t="s">
        <v>5014</v>
      </c>
      <c r="K80" s="22" t="s">
        <v>5404</v>
      </c>
      <c r="L80" s="30"/>
      <c r="M80" s="25">
        <v>43958</v>
      </c>
      <c r="N80" s="21"/>
      <c r="O80" s="22"/>
      <c r="P80" s="25"/>
      <c r="Q80" s="26"/>
    </row>
    <row r="81" spans="1:17" s="9" customFormat="1" ht="19.7" customHeight="1">
      <c r="A81" s="8"/>
      <c r="B81" s="21">
        <v>51</v>
      </c>
      <c r="C81" s="21" t="s">
        <v>531</v>
      </c>
      <c r="D81" s="21" t="s">
        <v>531</v>
      </c>
      <c r="E81" s="1084" t="s">
        <v>5408</v>
      </c>
      <c r="F81" s="248">
        <v>4</v>
      </c>
      <c r="G81" s="23">
        <v>370</v>
      </c>
      <c r="H81" s="28">
        <f t="shared" si="1"/>
        <v>1480</v>
      </c>
      <c r="I81" s="167"/>
      <c r="J81" s="211" t="s">
        <v>5014</v>
      </c>
      <c r="K81" s="22" t="s">
        <v>5404</v>
      </c>
      <c r="L81" s="30"/>
      <c r="M81" s="25">
        <v>43958</v>
      </c>
      <c r="N81" s="21"/>
      <c r="O81" s="22"/>
      <c r="P81" s="25"/>
      <c r="Q81" s="26"/>
    </row>
    <row r="82" spans="1:17" s="9" customFormat="1" ht="19.7" customHeight="1">
      <c r="A82" s="8"/>
      <c r="B82" s="21">
        <v>52</v>
      </c>
      <c r="C82" s="208" t="s">
        <v>531</v>
      </c>
      <c r="D82" s="208" t="s">
        <v>531</v>
      </c>
      <c r="E82" s="1084" t="s">
        <v>5529</v>
      </c>
      <c r="F82" s="248">
        <v>4</v>
      </c>
      <c r="G82" s="1098">
        <v>300</v>
      </c>
      <c r="H82" s="28">
        <f t="shared" si="1"/>
        <v>1200</v>
      </c>
      <c r="I82" s="22"/>
      <c r="J82" s="211" t="s">
        <v>5530</v>
      </c>
      <c r="K82" s="22" t="s">
        <v>2099</v>
      </c>
      <c r="L82" s="30"/>
      <c r="M82" s="25">
        <v>43958</v>
      </c>
      <c r="N82" s="21"/>
      <c r="O82" s="22"/>
      <c r="P82" s="25"/>
      <c r="Q82" s="26"/>
    </row>
    <row r="83" spans="1:17" s="9" customFormat="1" ht="19.7" customHeight="1">
      <c r="A83" s="8"/>
      <c r="B83" s="21">
        <v>53</v>
      </c>
      <c r="C83" s="21" t="s">
        <v>531</v>
      </c>
      <c r="D83" s="21" t="s">
        <v>531</v>
      </c>
      <c r="E83" s="1084" t="s">
        <v>5407</v>
      </c>
      <c r="F83" s="248">
        <v>2</v>
      </c>
      <c r="G83" s="23">
        <v>330</v>
      </c>
      <c r="H83" s="28">
        <f t="shared" si="1"/>
        <v>660</v>
      </c>
      <c r="I83" s="167"/>
      <c r="J83" s="211" t="s">
        <v>5014</v>
      </c>
      <c r="K83" s="22" t="s">
        <v>5404</v>
      </c>
      <c r="L83" s="30"/>
      <c r="M83" s="25">
        <v>43958</v>
      </c>
      <c r="N83" s="21"/>
      <c r="O83" s="22"/>
      <c r="P83" s="25"/>
      <c r="Q83" s="26"/>
    </row>
    <row r="84" spans="1:17" s="9" customFormat="1" ht="19.7" customHeight="1">
      <c r="A84" s="8"/>
      <c r="B84" s="21">
        <v>54</v>
      </c>
      <c r="C84" s="208" t="s">
        <v>531</v>
      </c>
      <c r="D84" s="208" t="s">
        <v>531</v>
      </c>
      <c r="E84" s="1084" t="s">
        <v>5531</v>
      </c>
      <c r="F84" s="1722">
        <v>4</v>
      </c>
      <c r="G84" s="1098">
        <v>690</v>
      </c>
      <c r="H84" s="28">
        <f t="shared" si="1"/>
        <v>2760</v>
      </c>
      <c r="I84" s="167"/>
      <c r="J84" s="211" t="s">
        <v>5532</v>
      </c>
      <c r="K84" s="44" t="s">
        <v>5470</v>
      </c>
      <c r="L84" s="30"/>
      <c r="M84" s="25">
        <v>43958</v>
      </c>
      <c r="N84" s="21"/>
      <c r="O84" s="22"/>
      <c r="P84" s="25"/>
      <c r="Q84" s="26"/>
    </row>
    <row r="85" spans="1:17" s="9" customFormat="1" ht="19.7" customHeight="1">
      <c r="A85" s="8"/>
      <c r="B85" s="21">
        <v>55</v>
      </c>
      <c r="C85" s="208" t="s">
        <v>531</v>
      </c>
      <c r="D85" s="208" t="s">
        <v>531</v>
      </c>
      <c r="E85" s="1084" t="s">
        <v>5531</v>
      </c>
      <c r="F85" s="1722">
        <v>4</v>
      </c>
      <c r="G85" s="1098">
        <v>690</v>
      </c>
      <c r="H85" s="28">
        <f t="shared" si="1"/>
        <v>2760</v>
      </c>
      <c r="I85" s="167"/>
      <c r="J85" s="211" t="s">
        <v>5532</v>
      </c>
      <c r="K85" s="44" t="s">
        <v>5473</v>
      </c>
      <c r="L85" s="30"/>
      <c r="M85" s="25">
        <v>43958</v>
      </c>
      <c r="N85" s="21"/>
      <c r="O85" s="22"/>
      <c r="P85" s="25"/>
      <c r="Q85" s="26"/>
    </row>
    <row r="86" spans="1:17" s="9" customFormat="1" ht="19.7" customHeight="1">
      <c r="A86" s="8"/>
      <c r="B86" s="21">
        <v>56</v>
      </c>
      <c r="C86" s="208" t="s">
        <v>531</v>
      </c>
      <c r="D86" s="208" t="s">
        <v>531</v>
      </c>
      <c r="E86" s="1084" t="s">
        <v>5533</v>
      </c>
      <c r="F86" s="248">
        <v>4</v>
      </c>
      <c r="G86" s="1098">
        <v>590</v>
      </c>
      <c r="H86" s="28">
        <f t="shared" si="1"/>
        <v>2360</v>
      </c>
      <c r="I86" s="22"/>
      <c r="J86" s="211" t="s">
        <v>5534</v>
      </c>
      <c r="K86" s="44" t="s">
        <v>5470</v>
      </c>
      <c r="L86" s="30"/>
      <c r="M86" s="25">
        <v>43958</v>
      </c>
      <c r="N86" s="21"/>
      <c r="O86" s="22"/>
      <c r="P86" s="25"/>
      <c r="Q86" s="26"/>
    </row>
    <row r="87" spans="1:17" s="9" customFormat="1" ht="19.7" customHeight="1">
      <c r="A87" s="8"/>
      <c r="B87" s="21">
        <v>57</v>
      </c>
      <c r="C87" s="208" t="s">
        <v>531</v>
      </c>
      <c r="D87" s="208" t="s">
        <v>531</v>
      </c>
      <c r="E87" s="1084" t="s">
        <v>5535</v>
      </c>
      <c r="F87" s="248">
        <v>4</v>
      </c>
      <c r="G87" s="1098">
        <v>600</v>
      </c>
      <c r="H87" s="28">
        <f t="shared" si="1"/>
        <v>2400</v>
      </c>
      <c r="I87" s="167"/>
      <c r="J87" s="211" t="s">
        <v>5534</v>
      </c>
      <c r="K87" s="44" t="s">
        <v>5473</v>
      </c>
      <c r="L87" s="30"/>
      <c r="M87" s="25">
        <v>43958</v>
      </c>
      <c r="N87" s="21"/>
      <c r="O87" s="22"/>
      <c r="P87" s="25"/>
      <c r="Q87" s="26"/>
    </row>
    <row r="88" spans="1:17" s="9" customFormat="1" ht="19.7" customHeight="1">
      <c r="A88" s="8"/>
      <c r="B88" s="21">
        <v>58</v>
      </c>
      <c r="C88" s="208" t="s">
        <v>531</v>
      </c>
      <c r="D88" s="208" t="s">
        <v>531</v>
      </c>
      <c r="E88" s="1084" t="s">
        <v>4181</v>
      </c>
      <c r="F88" s="248">
        <v>2</v>
      </c>
      <c r="G88" s="1098">
        <v>370</v>
      </c>
      <c r="H88" s="28">
        <f t="shared" si="1"/>
        <v>740</v>
      </c>
      <c r="I88" s="167"/>
      <c r="J88" s="211" t="s">
        <v>5536</v>
      </c>
      <c r="K88" s="22" t="s">
        <v>2099</v>
      </c>
      <c r="L88" s="30"/>
      <c r="M88" s="25">
        <v>43958</v>
      </c>
      <c r="N88" s="21"/>
      <c r="O88" s="22"/>
      <c r="P88" s="25">
        <v>43976</v>
      </c>
      <c r="Q88" s="26"/>
    </row>
    <row r="89" spans="1:17" s="9" customFormat="1" ht="19.7" customHeight="1">
      <c r="A89" s="8"/>
      <c r="B89" s="21">
        <v>59</v>
      </c>
      <c r="C89" s="208" t="s">
        <v>531</v>
      </c>
      <c r="D89" s="208" t="s">
        <v>531</v>
      </c>
      <c r="E89" s="1084" t="s">
        <v>4175</v>
      </c>
      <c r="F89" s="248">
        <v>10</v>
      </c>
      <c r="G89" s="1098">
        <v>780</v>
      </c>
      <c r="H89" s="28">
        <f t="shared" si="1"/>
        <v>7800</v>
      </c>
      <c r="I89" s="167"/>
      <c r="J89" s="211" t="s">
        <v>5537</v>
      </c>
      <c r="K89" s="22" t="s">
        <v>2099</v>
      </c>
      <c r="L89" s="30"/>
      <c r="M89" s="25">
        <v>43958</v>
      </c>
      <c r="N89" s="21"/>
      <c r="O89" s="22"/>
      <c r="P89" s="25">
        <v>43976</v>
      </c>
      <c r="Q89" s="26"/>
    </row>
    <row r="90" spans="1:17" s="9" customFormat="1" ht="19.7" customHeight="1">
      <c r="A90" s="8"/>
      <c r="B90" s="21">
        <v>60</v>
      </c>
      <c r="C90" s="208" t="s">
        <v>531</v>
      </c>
      <c r="D90" s="208" t="s">
        <v>531</v>
      </c>
      <c r="E90" s="1084" t="s">
        <v>5538</v>
      </c>
      <c r="F90" s="248">
        <v>1</v>
      </c>
      <c r="G90" s="1098">
        <v>1020</v>
      </c>
      <c r="H90" s="28">
        <f t="shared" si="1"/>
        <v>1020</v>
      </c>
      <c r="I90" s="167"/>
      <c r="J90" s="211" t="s">
        <v>5539</v>
      </c>
      <c r="K90" s="22" t="s">
        <v>2099</v>
      </c>
      <c r="L90" s="30"/>
      <c r="M90" s="25">
        <v>43958</v>
      </c>
      <c r="N90" s="21"/>
      <c r="O90" s="22"/>
      <c r="P90" s="25">
        <v>43976</v>
      </c>
      <c r="Q90" s="26"/>
    </row>
    <row r="91" spans="1:17" s="73" customFormat="1" ht="19.7" customHeight="1">
      <c r="A91" s="8"/>
      <c r="B91" s="21">
        <v>61</v>
      </c>
      <c r="C91" s="208" t="s">
        <v>531</v>
      </c>
      <c r="D91" s="208" t="s">
        <v>531</v>
      </c>
      <c r="E91" s="1084" t="s">
        <v>5540</v>
      </c>
      <c r="F91" s="248">
        <v>1</v>
      </c>
      <c r="G91" s="1098">
        <v>1780</v>
      </c>
      <c r="H91" s="28">
        <f t="shared" si="1"/>
        <v>1780</v>
      </c>
      <c r="I91" s="167"/>
      <c r="J91" s="211" t="s">
        <v>5541</v>
      </c>
      <c r="K91" s="22" t="s">
        <v>2099</v>
      </c>
      <c r="L91" s="30"/>
      <c r="M91" s="25">
        <v>43958</v>
      </c>
      <c r="N91" s="21"/>
      <c r="O91" s="22"/>
      <c r="P91" s="25">
        <v>43976</v>
      </c>
      <c r="Q91" s="26"/>
    </row>
    <row r="92" spans="1:17" s="73" customFormat="1" ht="19.7" customHeight="1">
      <c r="A92" s="8"/>
      <c r="B92" s="21">
        <v>62</v>
      </c>
      <c r="C92" s="1720" t="s">
        <v>531</v>
      </c>
      <c r="D92" s="1721" t="s">
        <v>531</v>
      </c>
      <c r="E92" s="1708" t="s">
        <v>5542</v>
      </c>
      <c r="F92" s="248">
        <v>1</v>
      </c>
      <c r="G92" s="1098">
        <v>2020</v>
      </c>
      <c r="H92" s="28">
        <f t="shared" si="1"/>
        <v>2020</v>
      </c>
      <c r="I92" s="167"/>
      <c r="J92" s="211" t="s">
        <v>5543</v>
      </c>
      <c r="K92" s="22" t="s">
        <v>2099</v>
      </c>
      <c r="L92" s="30"/>
      <c r="M92" s="25">
        <v>43958</v>
      </c>
      <c r="N92" s="21"/>
      <c r="O92" s="22"/>
      <c r="P92" s="25">
        <v>43976</v>
      </c>
      <c r="Q92" s="26"/>
    </row>
    <row r="93" spans="1:17" s="73" customFormat="1" ht="19.7" customHeight="1">
      <c r="A93" s="8"/>
      <c r="B93" s="21">
        <v>63</v>
      </c>
      <c r="C93" s="208" t="s">
        <v>531</v>
      </c>
      <c r="D93" s="208" t="s">
        <v>531</v>
      </c>
      <c r="E93" s="1084" t="s">
        <v>5544</v>
      </c>
      <c r="F93" s="248">
        <v>2</v>
      </c>
      <c r="G93" s="1098">
        <v>1780</v>
      </c>
      <c r="H93" s="28">
        <f t="shared" si="1"/>
        <v>3560</v>
      </c>
      <c r="I93" s="22"/>
      <c r="J93" s="211" t="s">
        <v>5545</v>
      </c>
      <c r="K93" s="22" t="s">
        <v>2099</v>
      </c>
      <c r="L93" s="30"/>
      <c r="M93" s="25">
        <v>43958</v>
      </c>
      <c r="N93" s="21"/>
      <c r="O93" s="22"/>
      <c r="P93" s="25">
        <v>43976</v>
      </c>
      <c r="Q93" s="26"/>
    </row>
    <row r="94" spans="1:17" s="73" customFormat="1" ht="19.7" customHeight="1">
      <c r="A94" s="8"/>
      <c r="B94" s="21">
        <v>64</v>
      </c>
      <c r="C94" s="208" t="s">
        <v>531</v>
      </c>
      <c r="D94" s="208" t="s">
        <v>531</v>
      </c>
      <c r="E94" s="1084" t="s">
        <v>5546</v>
      </c>
      <c r="F94" s="248">
        <v>2</v>
      </c>
      <c r="G94" s="1098">
        <v>780</v>
      </c>
      <c r="H94" s="28">
        <f t="shared" si="1"/>
        <v>1560</v>
      </c>
      <c r="I94" s="22"/>
      <c r="J94" s="211" t="s">
        <v>5547</v>
      </c>
      <c r="K94" s="22" t="s">
        <v>2099</v>
      </c>
      <c r="L94" s="30"/>
      <c r="M94" s="25">
        <v>43958</v>
      </c>
      <c r="N94" s="21"/>
      <c r="O94" s="22"/>
      <c r="P94" s="25">
        <v>43976</v>
      </c>
      <c r="Q94" s="26"/>
    </row>
    <row r="95" spans="1:17" s="73" customFormat="1" ht="19.7" customHeight="1">
      <c r="A95" s="8"/>
      <c r="B95" s="21">
        <v>65</v>
      </c>
      <c r="C95" s="208" t="s">
        <v>531</v>
      </c>
      <c r="D95" s="208" t="s">
        <v>531</v>
      </c>
      <c r="E95" s="1084" t="s">
        <v>5548</v>
      </c>
      <c r="F95" s="248">
        <v>2</v>
      </c>
      <c r="G95" s="1098">
        <v>1170</v>
      </c>
      <c r="H95" s="28">
        <f t="shared" si="1"/>
        <v>2340</v>
      </c>
      <c r="I95" s="22"/>
      <c r="J95" s="211" t="s">
        <v>5549</v>
      </c>
      <c r="K95" s="22" t="s">
        <v>2099</v>
      </c>
      <c r="L95" s="30"/>
      <c r="M95" s="25">
        <v>43958</v>
      </c>
      <c r="N95" s="21"/>
      <c r="O95" s="22"/>
      <c r="P95" s="25"/>
      <c r="Q95" s="26"/>
    </row>
    <row r="96" spans="1:17" s="73" customFormat="1" ht="19.7" customHeight="1">
      <c r="A96" s="8"/>
      <c r="B96" s="21">
        <v>66</v>
      </c>
      <c r="C96" s="208" t="s">
        <v>531</v>
      </c>
      <c r="D96" s="208" t="s">
        <v>531</v>
      </c>
      <c r="E96" s="1084" t="s">
        <v>5550</v>
      </c>
      <c r="F96" s="248">
        <v>2</v>
      </c>
      <c r="G96" s="23">
        <v>420</v>
      </c>
      <c r="H96" s="28">
        <f t="shared" si="1"/>
        <v>840</v>
      </c>
      <c r="I96" s="167"/>
      <c r="J96" s="211" t="s">
        <v>5551</v>
      </c>
      <c r="K96" s="22" t="s">
        <v>2033</v>
      </c>
      <c r="L96" s="30"/>
      <c r="M96" s="25">
        <v>43958</v>
      </c>
      <c r="N96" s="21"/>
      <c r="O96" s="22"/>
      <c r="P96" s="25"/>
      <c r="Q96" s="26"/>
    </row>
    <row r="97" spans="1:17" s="73" customFormat="1" ht="19.7" customHeight="1">
      <c r="A97" s="8"/>
      <c r="B97" s="21">
        <v>67</v>
      </c>
      <c r="C97" s="208" t="s">
        <v>531</v>
      </c>
      <c r="D97" s="208" t="s">
        <v>531</v>
      </c>
      <c r="E97" s="1723" t="s">
        <v>5552</v>
      </c>
      <c r="F97" s="248">
        <v>2</v>
      </c>
      <c r="G97" s="23">
        <v>850</v>
      </c>
      <c r="H97" s="28">
        <f t="shared" si="1"/>
        <v>1700</v>
      </c>
      <c r="I97" s="167"/>
      <c r="J97" s="211" t="s">
        <v>5553</v>
      </c>
      <c r="K97" s="22" t="s">
        <v>2033</v>
      </c>
      <c r="L97" s="30"/>
      <c r="M97" s="25">
        <v>43958</v>
      </c>
      <c r="N97" s="21"/>
      <c r="O97" s="22"/>
      <c r="P97" s="25">
        <v>43976</v>
      </c>
      <c r="Q97" s="26"/>
    </row>
    <row r="98" spans="1:17" s="73" customFormat="1" ht="19.7" customHeight="1">
      <c r="A98" s="8"/>
      <c r="B98" s="21">
        <v>68</v>
      </c>
      <c r="C98" s="208" t="s">
        <v>531</v>
      </c>
      <c r="D98" s="208" t="s">
        <v>531</v>
      </c>
      <c r="E98" s="1723" t="s">
        <v>5554</v>
      </c>
      <c r="F98" s="248">
        <v>2</v>
      </c>
      <c r="G98" s="23">
        <v>1770</v>
      </c>
      <c r="H98" s="28">
        <f t="shared" si="1"/>
        <v>3540</v>
      </c>
      <c r="I98" s="167"/>
      <c r="J98" s="211" t="s">
        <v>5555</v>
      </c>
      <c r="K98" s="22" t="s">
        <v>2033</v>
      </c>
      <c r="L98" s="30"/>
      <c r="M98" s="25">
        <v>43958</v>
      </c>
      <c r="N98" s="21"/>
      <c r="O98" s="22"/>
      <c r="P98" s="25">
        <v>43976</v>
      </c>
      <c r="Q98" s="26"/>
    </row>
    <row r="99" spans="1:17" s="73" customFormat="1" ht="19.7" customHeight="1">
      <c r="A99" s="8"/>
      <c r="B99" s="21">
        <v>69</v>
      </c>
      <c r="C99" s="208" t="s">
        <v>531</v>
      </c>
      <c r="D99" s="208" t="s">
        <v>531</v>
      </c>
      <c r="E99" s="1723" t="s">
        <v>5556</v>
      </c>
      <c r="F99" s="248">
        <v>2</v>
      </c>
      <c r="G99" s="23">
        <v>4100</v>
      </c>
      <c r="H99" s="28">
        <f t="shared" si="1"/>
        <v>8200</v>
      </c>
      <c r="I99" s="167"/>
      <c r="J99" s="211" t="s">
        <v>5557</v>
      </c>
      <c r="K99" s="22" t="s">
        <v>2033</v>
      </c>
      <c r="L99" s="30"/>
      <c r="M99" s="25">
        <v>43958</v>
      </c>
      <c r="N99" s="21"/>
      <c r="O99" s="22"/>
      <c r="P99" s="25"/>
      <c r="Q99" s="26"/>
    </row>
    <row r="100" spans="1:17" s="73" customFormat="1" ht="19.7" customHeight="1">
      <c r="A100" s="8"/>
      <c r="B100" s="21">
        <v>70</v>
      </c>
      <c r="C100" s="208" t="s">
        <v>531</v>
      </c>
      <c r="D100" s="208" t="s">
        <v>531</v>
      </c>
      <c r="E100" s="1723" t="s">
        <v>5558</v>
      </c>
      <c r="F100" s="248">
        <v>2</v>
      </c>
      <c r="G100" s="23">
        <v>2000</v>
      </c>
      <c r="H100" s="28">
        <f t="shared" si="1"/>
        <v>4000</v>
      </c>
      <c r="I100" s="167"/>
      <c r="J100" s="211" t="s">
        <v>5559</v>
      </c>
      <c r="K100" s="22" t="s">
        <v>2033</v>
      </c>
      <c r="L100" s="30"/>
      <c r="M100" s="25">
        <v>43958</v>
      </c>
      <c r="N100" s="21"/>
      <c r="O100" s="22"/>
      <c r="P100" s="25"/>
      <c r="Q100" s="26"/>
    </row>
    <row r="101" spans="1:17" s="73" customFormat="1" ht="19.7" customHeight="1">
      <c r="A101" s="8"/>
      <c r="B101" s="21">
        <v>71</v>
      </c>
      <c r="C101" s="208" t="s">
        <v>531</v>
      </c>
      <c r="D101" s="208" t="s">
        <v>531</v>
      </c>
      <c r="E101" s="1723" t="s">
        <v>5560</v>
      </c>
      <c r="F101" s="248">
        <v>2</v>
      </c>
      <c r="G101" s="23">
        <v>2460</v>
      </c>
      <c r="H101" s="28">
        <f t="shared" si="1"/>
        <v>4920</v>
      </c>
      <c r="I101" s="22"/>
      <c r="J101" s="211" t="s">
        <v>5561</v>
      </c>
      <c r="K101" s="22" t="s">
        <v>2033</v>
      </c>
      <c r="L101" s="30"/>
      <c r="M101" s="25">
        <v>43958</v>
      </c>
      <c r="N101" s="21"/>
      <c r="O101" s="22"/>
      <c r="P101" s="25"/>
      <c r="Q101" s="26"/>
    </row>
    <row r="102" spans="1:17" s="73" customFormat="1" ht="19.7" customHeight="1">
      <c r="A102" s="8"/>
      <c r="B102" s="21">
        <v>72</v>
      </c>
      <c r="C102" s="208" t="s">
        <v>531</v>
      </c>
      <c r="D102" s="208" t="s">
        <v>531</v>
      </c>
      <c r="E102" s="1084" t="s">
        <v>5562</v>
      </c>
      <c r="F102" s="248">
        <v>4</v>
      </c>
      <c r="G102" s="23">
        <v>2700</v>
      </c>
      <c r="H102" s="28">
        <f t="shared" si="1"/>
        <v>10800</v>
      </c>
      <c r="I102" s="167"/>
      <c r="J102" s="211" t="s">
        <v>5563</v>
      </c>
      <c r="K102" s="22" t="s">
        <v>2033</v>
      </c>
      <c r="L102" s="30"/>
      <c r="M102" s="25">
        <v>43958</v>
      </c>
      <c r="N102" s="21"/>
      <c r="O102" s="22"/>
      <c r="P102" s="25"/>
      <c r="Q102" s="26"/>
    </row>
    <row r="103" spans="1:17" s="73" customFormat="1" ht="19.7" customHeight="1">
      <c r="A103" s="8"/>
      <c r="B103" s="21">
        <v>73</v>
      </c>
      <c r="C103" s="208" t="s">
        <v>531</v>
      </c>
      <c r="D103" s="208" t="s">
        <v>531</v>
      </c>
      <c r="E103" s="1084" t="s">
        <v>5564</v>
      </c>
      <c r="F103" s="248">
        <v>10</v>
      </c>
      <c r="G103" s="23">
        <v>3420</v>
      </c>
      <c r="H103" s="28">
        <f t="shared" si="1"/>
        <v>34200</v>
      </c>
      <c r="I103" s="167"/>
      <c r="J103" s="211" t="s">
        <v>5565</v>
      </c>
      <c r="K103" s="22" t="s">
        <v>2033</v>
      </c>
      <c r="L103" s="30"/>
      <c r="M103" s="25">
        <v>43958</v>
      </c>
      <c r="N103" s="21"/>
      <c r="O103" s="22"/>
      <c r="P103" s="25"/>
      <c r="Q103" s="26"/>
    </row>
    <row r="104" spans="1:17" s="73" customFormat="1" ht="19.7" customHeight="1">
      <c r="A104" s="8"/>
      <c r="B104" s="21">
        <v>74</v>
      </c>
      <c r="C104" s="208" t="s">
        <v>531</v>
      </c>
      <c r="D104" s="208" t="s">
        <v>531</v>
      </c>
      <c r="E104" s="1084" t="s">
        <v>5566</v>
      </c>
      <c r="F104" s="248">
        <v>4</v>
      </c>
      <c r="G104" s="1098">
        <v>612</v>
      </c>
      <c r="H104" s="28">
        <f t="shared" si="1"/>
        <v>2448</v>
      </c>
      <c r="I104" s="167"/>
      <c r="J104" s="211" t="s">
        <v>5046</v>
      </c>
      <c r="K104" s="44" t="s">
        <v>5470</v>
      </c>
      <c r="L104" s="30"/>
      <c r="M104" s="25">
        <v>43958</v>
      </c>
      <c r="N104" s="21"/>
      <c r="O104" s="22"/>
      <c r="P104" s="25"/>
      <c r="Q104" s="26"/>
    </row>
    <row r="105" spans="1:17" s="73" customFormat="1" ht="19.7" customHeight="1">
      <c r="A105" s="8"/>
      <c r="B105" s="21">
        <v>75</v>
      </c>
      <c r="C105" s="208" t="s">
        <v>531</v>
      </c>
      <c r="D105" s="208" t="s">
        <v>531</v>
      </c>
      <c r="E105" s="1084" t="s">
        <v>5566</v>
      </c>
      <c r="F105" s="248">
        <v>4</v>
      </c>
      <c r="G105" s="1098">
        <v>612</v>
      </c>
      <c r="H105" s="28">
        <f t="shared" si="1"/>
        <v>2448</v>
      </c>
      <c r="I105" s="167"/>
      <c r="J105" s="211" t="s">
        <v>5046</v>
      </c>
      <c r="K105" s="44" t="s">
        <v>5473</v>
      </c>
      <c r="L105" s="30"/>
      <c r="M105" s="25">
        <v>43958</v>
      </c>
      <c r="N105" s="21"/>
      <c r="O105" s="22"/>
      <c r="P105" s="25"/>
      <c r="Q105" s="26"/>
    </row>
    <row r="106" spans="1:17" s="73" customFormat="1" ht="19.7" customHeight="1">
      <c r="A106" s="8"/>
      <c r="B106" s="21">
        <v>76</v>
      </c>
      <c r="C106" s="27" t="s">
        <v>531</v>
      </c>
      <c r="D106" s="990" t="s">
        <v>531</v>
      </c>
      <c r="E106" s="1708" t="s">
        <v>5567</v>
      </c>
      <c r="F106" s="248">
        <v>4</v>
      </c>
      <c r="G106" s="1098">
        <v>465</v>
      </c>
      <c r="H106" s="28">
        <f t="shared" si="1"/>
        <v>1860</v>
      </c>
      <c r="I106" s="167"/>
      <c r="J106" s="211" t="s">
        <v>5070</v>
      </c>
      <c r="K106" s="22"/>
      <c r="L106" s="30"/>
      <c r="M106" s="25">
        <v>43958</v>
      </c>
      <c r="N106" s="21"/>
      <c r="O106" s="22"/>
      <c r="P106" s="25">
        <v>43976</v>
      </c>
      <c r="Q106" s="26"/>
    </row>
    <row r="107" spans="1:17" s="73" customFormat="1" ht="19.7" customHeight="1">
      <c r="A107" s="8"/>
      <c r="B107" s="21">
        <v>77</v>
      </c>
      <c r="C107" s="208" t="s">
        <v>531</v>
      </c>
      <c r="D107" s="208" t="s">
        <v>531</v>
      </c>
      <c r="E107" s="41" t="s">
        <v>5075</v>
      </c>
      <c r="F107" s="236">
        <v>55</v>
      </c>
      <c r="G107" s="1724">
        <v>44</v>
      </c>
      <c r="H107" s="1718">
        <f t="shared" si="1"/>
        <v>2420</v>
      </c>
      <c r="I107" s="738"/>
      <c r="J107" s="1563" t="s">
        <v>5568</v>
      </c>
      <c r="K107" s="22" t="s">
        <v>2033</v>
      </c>
      <c r="L107" s="30"/>
      <c r="M107" s="25">
        <v>43958</v>
      </c>
      <c r="N107" s="21"/>
      <c r="O107" s="22"/>
      <c r="P107" s="25"/>
      <c r="Q107" s="26"/>
    </row>
    <row r="108" spans="1:17" s="73" customFormat="1" ht="19.7" customHeight="1">
      <c r="A108" s="8"/>
      <c r="B108" s="21">
        <v>78</v>
      </c>
      <c r="C108" s="582" t="s">
        <v>577</v>
      </c>
      <c r="D108" s="582" t="s">
        <v>577</v>
      </c>
      <c r="E108" s="41" t="s">
        <v>5075</v>
      </c>
      <c r="F108" s="236">
        <v>15</v>
      </c>
      <c r="G108" s="1724">
        <v>44</v>
      </c>
      <c r="H108" s="1718">
        <f t="shared" si="1"/>
        <v>660</v>
      </c>
      <c r="I108" s="738"/>
      <c r="J108" s="1563" t="s">
        <v>5405</v>
      </c>
      <c r="K108" s="22" t="s">
        <v>5404</v>
      </c>
      <c r="L108" s="30"/>
      <c r="M108" s="25">
        <v>43958</v>
      </c>
      <c r="N108" s="21"/>
      <c r="O108" s="22"/>
      <c r="P108" s="25"/>
      <c r="Q108" s="26"/>
    </row>
    <row r="109" spans="1:17" s="73" customFormat="1" ht="19.7" customHeight="1">
      <c r="A109" s="8"/>
      <c r="B109" s="21">
        <v>79</v>
      </c>
      <c r="C109" s="21" t="s">
        <v>531</v>
      </c>
      <c r="D109" s="21" t="s">
        <v>531</v>
      </c>
      <c r="E109" s="1725" t="s">
        <v>5569</v>
      </c>
      <c r="F109" s="158">
        <v>1</v>
      </c>
      <c r="G109" s="28">
        <v>410</v>
      </c>
      <c r="H109" s="1718">
        <f t="shared" si="1"/>
        <v>410</v>
      </c>
      <c r="I109" s="188"/>
      <c r="J109" s="30" t="s">
        <v>5399</v>
      </c>
      <c r="K109" s="22"/>
      <c r="L109" s="30"/>
      <c r="M109" s="25">
        <v>43958</v>
      </c>
      <c r="N109" s="21"/>
      <c r="O109" s="22"/>
      <c r="P109" s="25">
        <v>43976</v>
      </c>
      <c r="Q109" s="26"/>
    </row>
    <row r="110" spans="1:17" s="73" customFormat="1" ht="19.7" customHeight="1">
      <c r="A110" s="8"/>
      <c r="B110" s="21">
        <v>80</v>
      </c>
      <c r="C110" s="208" t="s">
        <v>531</v>
      </c>
      <c r="D110" s="208" t="s">
        <v>531</v>
      </c>
      <c r="E110" s="1084" t="s">
        <v>5570</v>
      </c>
      <c r="F110" s="248">
        <v>2</v>
      </c>
      <c r="G110" s="1098">
        <v>194</v>
      </c>
      <c r="H110" s="28">
        <f t="shared" si="1"/>
        <v>388</v>
      </c>
      <c r="I110" s="167"/>
      <c r="J110" s="211" t="s">
        <v>2130</v>
      </c>
      <c r="K110" s="44" t="s">
        <v>5470</v>
      </c>
      <c r="L110" s="30"/>
      <c r="M110" s="25">
        <v>43958</v>
      </c>
      <c r="N110" s="21"/>
      <c r="O110" s="22"/>
      <c r="P110" s="25"/>
      <c r="Q110" s="26"/>
    </row>
    <row r="111" spans="1:17" s="73" customFormat="1" ht="19.7" customHeight="1">
      <c r="A111" s="8"/>
      <c r="B111" s="21">
        <v>81</v>
      </c>
      <c r="C111" s="208" t="s">
        <v>531</v>
      </c>
      <c r="D111" s="208" t="s">
        <v>531</v>
      </c>
      <c r="E111" s="1084" t="s">
        <v>5570</v>
      </c>
      <c r="F111" s="248">
        <v>2</v>
      </c>
      <c r="G111" s="1098">
        <v>194</v>
      </c>
      <c r="H111" s="28">
        <f t="shared" si="1"/>
        <v>388</v>
      </c>
      <c r="I111" s="167"/>
      <c r="J111" s="211" t="s">
        <v>2130</v>
      </c>
      <c r="K111" s="44" t="s">
        <v>5473</v>
      </c>
      <c r="L111" s="30"/>
      <c r="M111" s="25">
        <v>43958</v>
      </c>
      <c r="N111" s="21"/>
      <c r="O111" s="22"/>
      <c r="P111" s="25"/>
      <c r="Q111" s="26"/>
    </row>
    <row r="112" spans="1:17" s="73" customFormat="1" ht="19.7" customHeight="1">
      <c r="A112" s="8"/>
      <c r="B112" s="21">
        <v>82</v>
      </c>
      <c r="C112" s="21" t="s">
        <v>531</v>
      </c>
      <c r="D112" s="21" t="s">
        <v>531</v>
      </c>
      <c r="E112" s="41" t="s">
        <v>2566</v>
      </c>
      <c r="F112" s="22">
        <v>4</v>
      </c>
      <c r="G112" s="23">
        <v>169</v>
      </c>
      <c r="H112" s="1268">
        <f t="shared" si="1"/>
        <v>676</v>
      </c>
      <c r="I112" s="167"/>
      <c r="J112" s="41" t="s">
        <v>5571</v>
      </c>
      <c r="K112" s="30" t="s">
        <v>5572</v>
      </c>
      <c r="L112" s="22"/>
      <c r="M112" s="25">
        <v>43958</v>
      </c>
      <c r="N112" s="21"/>
      <c r="O112" s="22"/>
      <c r="P112" s="25"/>
      <c r="Q112" s="26"/>
    </row>
    <row r="113" spans="1:17" s="73" customFormat="1" ht="19.7" customHeight="1">
      <c r="A113" s="8"/>
      <c r="B113" s="21">
        <v>83</v>
      </c>
      <c r="C113" s="21" t="s">
        <v>531</v>
      </c>
      <c r="D113" s="21" t="s">
        <v>531</v>
      </c>
      <c r="E113" s="41" t="s">
        <v>837</v>
      </c>
      <c r="F113" s="236">
        <v>10</v>
      </c>
      <c r="G113" s="28">
        <v>79</v>
      </c>
      <c r="H113" s="539">
        <f t="shared" si="1"/>
        <v>790</v>
      </c>
      <c r="I113" s="363"/>
      <c r="J113" s="41" t="s">
        <v>838</v>
      </c>
      <c r="K113" s="30" t="s">
        <v>5573</v>
      </c>
      <c r="L113" s="30"/>
      <c r="M113" s="25">
        <v>43958</v>
      </c>
      <c r="N113" s="21"/>
      <c r="O113" s="22"/>
      <c r="P113" s="25">
        <v>43976</v>
      </c>
      <c r="Q113" s="26"/>
    </row>
    <row r="114" spans="1:17" s="73" customFormat="1" ht="19.7" customHeight="1">
      <c r="A114" s="8"/>
      <c r="B114" s="21">
        <v>84</v>
      </c>
      <c r="C114" s="21" t="s">
        <v>531</v>
      </c>
      <c r="D114" s="21" t="s">
        <v>531</v>
      </c>
      <c r="E114" s="41" t="s">
        <v>532</v>
      </c>
      <c r="F114" s="236">
        <v>32</v>
      </c>
      <c r="G114" s="28">
        <v>19</v>
      </c>
      <c r="H114" s="539">
        <f t="shared" si="1"/>
        <v>608</v>
      </c>
      <c r="I114" s="363"/>
      <c r="J114" s="41" t="s">
        <v>1930</v>
      </c>
      <c r="K114" s="30" t="s">
        <v>5574</v>
      </c>
      <c r="L114" s="22"/>
      <c r="M114" s="25">
        <v>43958</v>
      </c>
      <c r="N114" s="21"/>
      <c r="O114" s="22"/>
      <c r="P114" s="25"/>
      <c r="Q114" s="26"/>
    </row>
    <row r="115" spans="1:17" s="73" customFormat="1" ht="19.7" customHeight="1">
      <c r="A115" s="8"/>
      <c r="B115" s="21">
        <v>85</v>
      </c>
      <c r="C115" s="21" t="s">
        <v>531</v>
      </c>
      <c r="D115" s="21" t="s">
        <v>531</v>
      </c>
      <c r="E115" s="41" t="s">
        <v>1026</v>
      </c>
      <c r="F115" s="236">
        <v>4</v>
      </c>
      <c r="G115" s="28">
        <v>169</v>
      </c>
      <c r="H115" s="539">
        <f t="shared" si="1"/>
        <v>676</v>
      </c>
      <c r="I115" s="363"/>
      <c r="J115" s="41" t="s">
        <v>1027</v>
      </c>
      <c r="K115" s="30" t="s">
        <v>5575</v>
      </c>
      <c r="L115" s="22"/>
      <c r="M115" s="25">
        <v>43958</v>
      </c>
      <c r="N115" s="21"/>
      <c r="O115" s="22"/>
      <c r="P115" s="25"/>
      <c r="Q115" s="26"/>
    </row>
    <row r="116" spans="1:17" s="73" customFormat="1" ht="19.7" customHeight="1">
      <c r="A116" s="8"/>
      <c r="B116" s="21">
        <v>86</v>
      </c>
      <c r="C116" s="21" t="s">
        <v>531</v>
      </c>
      <c r="D116" s="21" t="s">
        <v>531</v>
      </c>
      <c r="E116" s="41" t="s">
        <v>5576</v>
      </c>
      <c r="F116" s="809">
        <v>20</v>
      </c>
      <c r="G116" s="1726">
        <v>49</v>
      </c>
      <c r="H116" s="1727">
        <f t="shared" si="1"/>
        <v>980</v>
      </c>
      <c r="I116" s="167"/>
      <c r="J116" s="1728" t="s">
        <v>1932</v>
      </c>
      <c r="K116" s="30" t="s">
        <v>5577</v>
      </c>
      <c r="L116" s="22"/>
      <c r="M116" s="25">
        <v>43958</v>
      </c>
      <c r="N116" s="21"/>
      <c r="O116" s="22"/>
      <c r="P116" s="25"/>
      <c r="Q116" s="26"/>
    </row>
    <row r="117" spans="1:17" s="73" customFormat="1" ht="19.7" customHeight="1">
      <c r="A117" s="8"/>
      <c r="B117" s="21">
        <v>87</v>
      </c>
      <c r="C117" s="208" t="s">
        <v>531</v>
      </c>
      <c r="D117" s="236" t="s">
        <v>531</v>
      </c>
      <c r="E117" s="1688" t="s">
        <v>5578</v>
      </c>
      <c r="F117" s="248">
        <v>1</v>
      </c>
      <c r="G117" s="23">
        <v>2830</v>
      </c>
      <c r="H117" s="28">
        <f t="shared" si="1"/>
        <v>2830</v>
      </c>
      <c r="I117" s="167"/>
      <c r="J117" s="211" t="s">
        <v>5579</v>
      </c>
      <c r="K117" s="22"/>
      <c r="L117" s="30"/>
      <c r="M117" s="25">
        <v>43958</v>
      </c>
      <c r="N117" s="21"/>
      <c r="O117" s="22"/>
      <c r="P117" s="25">
        <v>43976</v>
      </c>
      <c r="Q117" s="26"/>
    </row>
    <row r="118" spans="1:17" s="73" customFormat="1" ht="19.7" customHeight="1">
      <c r="A118" s="8"/>
      <c r="B118" s="21">
        <v>88</v>
      </c>
      <c r="C118" s="208" t="s">
        <v>531</v>
      </c>
      <c r="D118" s="21" t="s">
        <v>531</v>
      </c>
      <c r="E118" s="1084" t="s">
        <v>5580</v>
      </c>
      <c r="F118" s="248">
        <v>2</v>
      </c>
      <c r="G118" s="23">
        <v>4360</v>
      </c>
      <c r="H118" s="28">
        <f t="shared" si="1"/>
        <v>8720</v>
      </c>
      <c r="I118" s="167"/>
      <c r="J118" s="211" t="s">
        <v>5581</v>
      </c>
      <c r="K118" s="22" t="s">
        <v>5509</v>
      </c>
      <c r="L118" s="30"/>
      <c r="M118" s="25"/>
      <c r="N118" s="21"/>
      <c r="O118" s="22"/>
      <c r="P118" s="25"/>
      <c r="Q118" s="26"/>
    </row>
    <row r="119" spans="1:17" s="73" customFormat="1" ht="19.7" customHeight="1">
      <c r="A119" s="8"/>
      <c r="B119" s="21">
        <v>89</v>
      </c>
      <c r="C119" s="208" t="s">
        <v>531</v>
      </c>
      <c r="D119" s="21" t="s">
        <v>531</v>
      </c>
      <c r="E119" s="1084" t="s">
        <v>5582</v>
      </c>
      <c r="F119" s="248">
        <v>2</v>
      </c>
      <c r="G119" s="23">
        <v>5360</v>
      </c>
      <c r="H119" s="28">
        <f t="shared" si="1"/>
        <v>10720</v>
      </c>
      <c r="I119" s="167"/>
      <c r="J119" s="211" t="s">
        <v>5583</v>
      </c>
      <c r="K119" s="22" t="s">
        <v>5509</v>
      </c>
      <c r="L119" s="30"/>
      <c r="M119" s="25"/>
      <c r="N119" s="21"/>
      <c r="O119" s="22"/>
      <c r="P119" s="25">
        <v>43976</v>
      </c>
      <c r="Q119" s="26"/>
    </row>
    <row r="120" spans="1:17" s="73" customFormat="1" ht="19.7" customHeight="1">
      <c r="A120" s="8"/>
      <c r="B120" s="21">
        <v>90</v>
      </c>
      <c r="C120" s="208" t="s">
        <v>531</v>
      </c>
      <c r="D120" s="208" t="s">
        <v>531</v>
      </c>
      <c r="E120" s="1084" t="s">
        <v>5584</v>
      </c>
      <c r="F120" s="248">
        <v>1</v>
      </c>
      <c r="G120" s="23">
        <v>11920</v>
      </c>
      <c r="H120" s="28">
        <f t="shared" si="1"/>
        <v>11920</v>
      </c>
      <c r="I120" s="167"/>
      <c r="J120" s="211" t="s">
        <v>5585</v>
      </c>
      <c r="K120" s="22" t="s">
        <v>2033</v>
      </c>
      <c r="L120" s="30"/>
      <c r="M120" s="25"/>
      <c r="N120" s="21"/>
      <c r="O120" s="22"/>
      <c r="P120" s="25">
        <v>43976</v>
      </c>
      <c r="Q120" s="26"/>
    </row>
    <row r="121" spans="1:17" s="73" customFormat="1" ht="19.7" customHeight="1">
      <c r="A121" s="8"/>
      <c r="B121" s="21">
        <v>91</v>
      </c>
      <c r="C121" s="208" t="s">
        <v>531</v>
      </c>
      <c r="D121" s="208" t="s">
        <v>531</v>
      </c>
      <c r="E121" s="1084" t="s">
        <v>5586</v>
      </c>
      <c r="F121" s="248">
        <v>1</v>
      </c>
      <c r="G121" s="23">
        <v>11790</v>
      </c>
      <c r="H121" s="28">
        <f t="shared" si="1"/>
        <v>11790</v>
      </c>
      <c r="I121" s="167"/>
      <c r="J121" s="211" t="s">
        <v>5587</v>
      </c>
      <c r="K121" s="22" t="s">
        <v>2033</v>
      </c>
      <c r="L121" s="30"/>
      <c r="M121" s="25"/>
      <c r="N121" s="21"/>
      <c r="O121" s="22"/>
      <c r="P121" s="25"/>
      <c r="Q121" s="26"/>
    </row>
    <row r="122" spans="1:17" s="73" customFormat="1" ht="19.7" customHeight="1">
      <c r="A122" s="8"/>
      <c r="B122" s="21">
        <v>92</v>
      </c>
      <c r="C122" s="21" t="s">
        <v>531</v>
      </c>
      <c r="D122" s="21" t="s">
        <v>531</v>
      </c>
      <c r="E122" s="1426" t="s">
        <v>5588</v>
      </c>
      <c r="F122" s="166">
        <v>1</v>
      </c>
      <c r="G122" s="28">
        <v>2200</v>
      </c>
      <c r="H122" s="28">
        <f t="shared" si="1"/>
        <v>2200</v>
      </c>
      <c r="I122" s="188"/>
      <c r="J122" s="175" t="s">
        <v>5589</v>
      </c>
      <c r="K122" s="22"/>
      <c r="L122" s="22"/>
      <c r="M122" s="25">
        <v>43958</v>
      </c>
      <c r="N122" s="21"/>
      <c r="O122" s="22"/>
      <c r="P122" s="25"/>
      <c r="Q122" s="26"/>
    </row>
    <row r="123" spans="1:17" s="73" customFormat="1" ht="19.5" customHeight="1">
      <c r="A123" s="8"/>
      <c r="B123" s="21">
        <v>93</v>
      </c>
      <c r="C123" s="21" t="s">
        <v>531</v>
      </c>
      <c r="D123" s="21" t="s">
        <v>531</v>
      </c>
      <c r="E123" s="1426" t="s">
        <v>5590</v>
      </c>
      <c r="F123" s="166">
        <v>1</v>
      </c>
      <c r="G123" s="28">
        <v>2450</v>
      </c>
      <c r="H123" s="28">
        <f t="shared" si="1"/>
        <v>2450</v>
      </c>
      <c r="I123" s="188"/>
      <c r="J123" s="175" t="s">
        <v>5591</v>
      </c>
      <c r="K123" s="22"/>
      <c r="L123" s="30"/>
      <c r="M123" s="25">
        <v>43958</v>
      </c>
      <c r="N123" s="21"/>
      <c r="O123" s="22"/>
      <c r="P123" s="25"/>
      <c r="Q123" s="26"/>
    </row>
    <row r="124" spans="1:17" s="73" customFormat="1" ht="19.7" customHeight="1">
      <c r="A124" s="8"/>
      <c r="B124" s="21">
        <v>94</v>
      </c>
      <c r="C124" s="257" t="s">
        <v>531</v>
      </c>
      <c r="D124" s="257" t="s">
        <v>531</v>
      </c>
      <c r="E124" s="1688" t="s">
        <v>5592</v>
      </c>
      <c r="F124" s="858">
        <v>1</v>
      </c>
      <c r="G124" s="23">
        <v>3150</v>
      </c>
      <c r="H124" s="1729">
        <f t="shared" si="1"/>
        <v>3150</v>
      </c>
      <c r="I124" s="167"/>
      <c r="J124" s="211" t="s">
        <v>5593</v>
      </c>
      <c r="K124" s="22"/>
      <c r="L124" s="30"/>
      <c r="M124" s="25">
        <v>43958</v>
      </c>
      <c r="N124" s="21"/>
      <c r="O124" s="22"/>
      <c r="P124" s="25"/>
      <c r="Q124" s="26"/>
    </row>
    <row r="125" spans="1:17" s="73" customFormat="1" ht="19.7" customHeight="1">
      <c r="A125" s="8"/>
      <c r="B125" s="21">
        <v>95</v>
      </c>
      <c r="C125" s="257" t="s">
        <v>531</v>
      </c>
      <c r="D125" s="257" t="s">
        <v>531</v>
      </c>
      <c r="E125" s="1688" t="s">
        <v>5594</v>
      </c>
      <c r="F125" s="858">
        <v>1</v>
      </c>
      <c r="G125" s="23">
        <v>4660</v>
      </c>
      <c r="H125" s="1729">
        <f t="shared" si="1"/>
        <v>4660</v>
      </c>
      <c r="I125" s="167"/>
      <c r="J125" s="211" t="s">
        <v>5595</v>
      </c>
      <c r="K125" s="22"/>
      <c r="L125" s="30"/>
      <c r="M125" s="25">
        <v>43958</v>
      </c>
      <c r="N125" s="21"/>
      <c r="O125" s="22"/>
      <c r="P125" s="25"/>
      <c r="Q125" s="26"/>
    </row>
    <row r="126" spans="1:17" s="73" customFormat="1" ht="19.7" customHeight="1">
      <c r="A126" s="8"/>
      <c r="B126" s="21">
        <v>96</v>
      </c>
      <c r="C126" s="257" t="s">
        <v>531</v>
      </c>
      <c r="D126" s="257" t="s">
        <v>531</v>
      </c>
      <c r="E126" s="1688" t="s">
        <v>5596</v>
      </c>
      <c r="F126" s="858">
        <v>1</v>
      </c>
      <c r="G126" s="23">
        <v>2150</v>
      </c>
      <c r="H126" s="1729">
        <f t="shared" si="1"/>
        <v>2150</v>
      </c>
      <c r="I126" s="22"/>
      <c r="J126" s="211" t="s">
        <v>5597</v>
      </c>
      <c r="K126" s="22"/>
      <c r="L126" s="30"/>
      <c r="M126" s="25">
        <v>43958</v>
      </c>
      <c r="N126" s="21"/>
      <c r="O126" s="22"/>
      <c r="P126" s="25"/>
      <c r="Q126" s="26"/>
    </row>
    <row r="127" spans="1:17" s="73" customFormat="1" ht="19.149999999999999" customHeight="1">
      <c r="A127" s="8"/>
      <c r="B127" s="21">
        <v>97</v>
      </c>
      <c r="C127" s="257" t="s">
        <v>531</v>
      </c>
      <c r="D127" s="257" t="s">
        <v>531</v>
      </c>
      <c r="E127" s="1688" t="s">
        <v>5598</v>
      </c>
      <c r="F127" s="858">
        <v>1</v>
      </c>
      <c r="G127" s="23">
        <v>2150</v>
      </c>
      <c r="H127" s="1729">
        <f t="shared" si="1"/>
        <v>2150</v>
      </c>
      <c r="I127" s="22"/>
      <c r="J127" s="211" t="s">
        <v>5599</v>
      </c>
      <c r="K127" s="22"/>
      <c r="L127" s="30"/>
      <c r="M127" s="25">
        <v>43958</v>
      </c>
      <c r="N127" s="21"/>
      <c r="O127" s="22"/>
      <c r="P127" s="25"/>
      <c r="Q127" s="26"/>
    </row>
    <row r="128" spans="1:17" s="73" customFormat="1" ht="19.7" customHeight="1">
      <c r="A128" s="8"/>
      <c r="B128" s="21">
        <v>98</v>
      </c>
      <c r="C128" s="208" t="s">
        <v>531</v>
      </c>
      <c r="D128" s="208" t="s">
        <v>531</v>
      </c>
      <c r="E128" s="1084" t="s">
        <v>5600</v>
      </c>
      <c r="F128" s="248">
        <v>1</v>
      </c>
      <c r="G128" s="1098">
        <v>3820</v>
      </c>
      <c r="H128" s="28">
        <f t="shared" si="1"/>
        <v>3820</v>
      </c>
      <c r="I128" s="22"/>
      <c r="J128" s="211" t="s">
        <v>5601</v>
      </c>
      <c r="K128" s="22"/>
      <c r="L128" s="30"/>
      <c r="M128" s="25">
        <v>43958</v>
      </c>
      <c r="N128" s="21"/>
      <c r="O128" s="22"/>
      <c r="P128" s="25"/>
      <c r="Q128" s="26"/>
    </row>
    <row r="129" spans="1:17" s="73" customFormat="1" ht="19.7" customHeight="1">
      <c r="A129" s="8"/>
      <c r="B129" s="21">
        <v>99</v>
      </c>
      <c r="C129" s="208" t="s">
        <v>531</v>
      </c>
      <c r="D129" s="208" t="s">
        <v>531</v>
      </c>
      <c r="E129" s="1084" t="s">
        <v>5602</v>
      </c>
      <c r="F129" s="248">
        <v>2</v>
      </c>
      <c r="G129" s="1098">
        <v>7820</v>
      </c>
      <c r="H129" s="28">
        <f t="shared" si="1"/>
        <v>15640</v>
      </c>
      <c r="I129" s="167"/>
      <c r="J129" s="211" t="s">
        <v>5603</v>
      </c>
      <c r="K129" s="1730"/>
      <c r="L129" s="30"/>
      <c r="M129" s="25">
        <v>43958</v>
      </c>
      <c r="N129" s="21"/>
      <c r="O129" s="22"/>
      <c r="P129" s="25"/>
      <c r="Q129" s="26"/>
    </row>
    <row r="130" spans="1:17" s="73" customFormat="1" ht="19.7" customHeight="1">
      <c r="A130" s="8"/>
      <c r="B130" s="21">
        <v>100</v>
      </c>
      <c r="C130" s="208" t="s">
        <v>531</v>
      </c>
      <c r="D130" s="208" t="s">
        <v>531</v>
      </c>
      <c r="E130" s="1084" t="s">
        <v>5604</v>
      </c>
      <c r="F130" s="248">
        <v>2</v>
      </c>
      <c r="G130" s="1098">
        <v>2290</v>
      </c>
      <c r="H130" s="28">
        <f t="shared" si="1"/>
        <v>4580</v>
      </c>
      <c r="I130" s="167"/>
      <c r="J130" s="211" t="s">
        <v>5605</v>
      </c>
      <c r="K130" s="22"/>
      <c r="L130" s="30"/>
      <c r="M130" s="25">
        <v>43958</v>
      </c>
      <c r="N130" s="21"/>
      <c r="O130" s="22"/>
      <c r="P130" s="25"/>
      <c r="Q130" s="26"/>
    </row>
    <row r="131" spans="1:17" s="73" customFormat="1" ht="19.7" customHeight="1">
      <c r="A131" s="8"/>
      <c r="B131" s="21">
        <v>101</v>
      </c>
      <c r="C131" s="22" t="s">
        <v>531</v>
      </c>
      <c r="D131" s="22" t="s">
        <v>531</v>
      </c>
      <c r="E131" s="1426" t="s">
        <v>833</v>
      </c>
      <c r="F131" s="166">
        <v>1</v>
      </c>
      <c r="G131" s="28">
        <v>4040</v>
      </c>
      <c r="H131" s="28">
        <f t="shared" si="1"/>
        <v>4040</v>
      </c>
      <c r="I131" s="188"/>
      <c r="J131" s="175" t="s">
        <v>834</v>
      </c>
      <c r="K131" s="22"/>
      <c r="L131" s="30"/>
      <c r="M131" s="25">
        <v>43958</v>
      </c>
      <c r="N131" s="21"/>
      <c r="O131" s="22"/>
      <c r="P131" s="25"/>
      <c r="Q131" s="26"/>
    </row>
    <row r="132" spans="1:17" s="73" customFormat="1" ht="19.7" customHeight="1">
      <c r="A132" s="8"/>
      <c r="B132" s="21">
        <v>102</v>
      </c>
      <c r="C132" s="1082" t="s">
        <v>531</v>
      </c>
      <c r="D132" s="208" t="s">
        <v>531</v>
      </c>
      <c r="E132" s="1084" t="s">
        <v>5606</v>
      </c>
      <c r="F132" s="248">
        <v>2</v>
      </c>
      <c r="G132" s="23">
        <v>3490</v>
      </c>
      <c r="H132" s="28">
        <f t="shared" si="1"/>
        <v>6980</v>
      </c>
      <c r="I132" s="167"/>
      <c r="J132" s="1084" t="s">
        <v>5607</v>
      </c>
      <c r="K132" s="22" t="s">
        <v>2033</v>
      </c>
      <c r="L132" s="30"/>
      <c r="M132" s="25"/>
      <c r="N132" s="21"/>
      <c r="O132" s="22"/>
      <c r="P132" s="25"/>
      <c r="Q132" s="26"/>
    </row>
    <row r="133" spans="1:17" s="73" customFormat="1" ht="19.7" customHeight="1">
      <c r="A133" s="8"/>
      <c r="B133" s="21">
        <v>103</v>
      </c>
      <c r="C133" s="1082" t="s">
        <v>531</v>
      </c>
      <c r="D133" s="208" t="s">
        <v>531</v>
      </c>
      <c r="E133" s="1084" t="s">
        <v>5608</v>
      </c>
      <c r="F133" s="248">
        <v>2</v>
      </c>
      <c r="G133" s="23">
        <v>3650</v>
      </c>
      <c r="H133" s="1718">
        <f t="shared" si="1"/>
        <v>7300</v>
      </c>
      <c r="I133" s="167"/>
      <c r="J133" s="1084" t="s">
        <v>5609</v>
      </c>
      <c r="K133" s="22" t="s">
        <v>2033</v>
      </c>
      <c r="L133" s="30"/>
      <c r="M133" s="25"/>
      <c r="N133" s="21"/>
      <c r="O133" s="22"/>
      <c r="P133" s="25"/>
      <c r="Q133" s="26"/>
    </row>
    <row r="134" spans="1:17" s="73" customFormat="1" ht="19.7" customHeight="1">
      <c r="A134" s="8"/>
      <c r="B134" s="21">
        <v>104</v>
      </c>
      <c r="C134" s="208" t="s">
        <v>531</v>
      </c>
      <c r="D134" s="21" t="s">
        <v>531</v>
      </c>
      <c r="E134" s="183" t="s">
        <v>5610</v>
      </c>
      <c r="F134" s="166">
        <v>1</v>
      </c>
      <c r="G134" s="171">
        <v>4700</v>
      </c>
      <c r="H134" s="28">
        <f t="shared" si="1"/>
        <v>4700</v>
      </c>
      <c r="I134" s="179"/>
      <c r="J134" s="183" t="s">
        <v>5611</v>
      </c>
      <c r="K134" s="22"/>
      <c r="L134" s="22"/>
      <c r="M134" s="25">
        <v>43958</v>
      </c>
      <c r="N134" s="21"/>
      <c r="O134" s="22"/>
      <c r="P134" s="25"/>
      <c r="Q134" s="26"/>
    </row>
    <row r="135" spans="1:17" s="73" customFormat="1" ht="19.7" customHeight="1">
      <c r="A135" s="8"/>
      <c r="B135" s="21">
        <v>105</v>
      </c>
      <c r="C135" s="21" t="s">
        <v>531</v>
      </c>
      <c r="D135" s="21" t="s">
        <v>531</v>
      </c>
      <c r="E135" s="30" t="s">
        <v>868</v>
      </c>
      <c r="F135" s="22">
        <v>1</v>
      </c>
      <c r="G135" s="171">
        <v>3853</v>
      </c>
      <c r="H135" s="28">
        <f t="shared" si="1"/>
        <v>3853</v>
      </c>
      <c r="I135" s="814"/>
      <c r="J135" s="31" t="s">
        <v>233</v>
      </c>
      <c r="K135" s="22"/>
      <c r="L135" s="30"/>
      <c r="M135" s="25">
        <v>43958</v>
      </c>
      <c r="N135" s="21"/>
      <c r="O135" s="22"/>
      <c r="P135" s="25">
        <v>43976</v>
      </c>
      <c r="Q135" s="26"/>
    </row>
    <row r="136" spans="1:17" s="73" customFormat="1" ht="19.7" customHeight="1">
      <c r="A136" s="8"/>
      <c r="B136" s="21">
        <v>106</v>
      </c>
      <c r="C136" s="21" t="s">
        <v>531</v>
      </c>
      <c r="D136" s="21" t="s">
        <v>531</v>
      </c>
      <c r="E136" s="30" t="s">
        <v>864</v>
      </c>
      <c r="F136" s="22">
        <v>1</v>
      </c>
      <c r="G136" s="171">
        <v>4570</v>
      </c>
      <c r="H136" s="28">
        <f t="shared" si="1"/>
        <v>4570</v>
      </c>
      <c r="I136" s="188"/>
      <c r="J136" s="31" t="s">
        <v>1403</v>
      </c>
      <c r="K136" s="22"/>
      <c r="L136" s="30"/>
      <c r="M136" s="25">
        <v>43958</v>
      </c>
      <c r="N136" s="21"/>
      <c r="O136" s="22"/>
      <c r="P136" s="25">
        <v>43976</v>
      </c>
      <c r="Q136" s="26"/>
    </row>
    <row r="137" spans="1:17" s="73" customFormat="1" ht="19.7" customHeight="1">
      <c r="A137" s="8"/>
      <c r="B137" s="21">
        <v>107</v>
      </c>
      <c r="C137" s="208" t="s">
        <v>531</v>
      </c>
      <c r="D137" s="208" t="s">
        <v>531</v>
      </c>
      <c r="E137" s="211" t="s">
        <v>5612</v>
      </c>
      <c r="F137" s="44">
        <v>1</v>
      </c>
      <c r="G137" s="203">
        <v>6228</v>
      </c>
      <c r="H137" s="203">
        <f t="shared" ref="H137:H179" si="2">F137*G137</f>
        <v>6228</v>
      </c>
      <c r="I137" s="205"/>
      <c r="J137" s="76" t="s">
        <v>920</v>
      </c>
      <c r="K137" s="310"/>
      <c r="L137" s="30"/>
      <c r="M137" s="25">
        <v>43958</v>
      </c>
      <c r="N137" s="21"/>
      <c r="O137" s="22"/>
      <c r="P137" s="25">
        <v>43976</v>
      </c>
      <c r="Q137" s="26"/>
    </row>
    <row r="138" spans="1:17" s="73" customFormat="1" ht="19.7" customHeight="1">
      <c r="A138" s="8"/>
      <c r="B138" s="21">
        <v>108</v>
      </c>
      <c r="C138" s="208" t="s">
        <v>531</v>
      </c>
      <c r="D138" s="208" t="s">
        <v>531</v>
      </c>
      <c r="E138" s="211" t="s">
        <v>5613</v>
      </c>
      <c r="F138" s="44">
        <v>1</v>
      </c>
      <c r="G138" s="203">
        <v>6656</v>
      </c>
      <c r="H138" s="203">
        <f t="shared" si="2"/>
        <v>6656</v>
      </c>
      <c r="I138" s="205"/>
      <c r="J138" s="76" t="s">
        <v>922</v>
      </c>
      <c r="K138" s="310"/>
      <c r="L138" s="30"/>
      <c r="M138" s="25">
        <v>43958</v>
      </c>
      <c r="N138" s="21"/>
      <c r="O138" s="22"/>
      <c r="P138" s="25"/>
      <c r="Q138" s="26"/>
    </row>
    <row r="139" spans="1:17" s="73" customFormat="1" ht="19.7" customHeight="1">
      <c r="A139" s="8"/>
      <c r="B139" s="21">
        <v>109</v>
      </c>
      <c r="C139" s="1148" t="s">
        <v>531</v>
      </c>
      <c r="D139" s="1148" t="s">
        <v>531</v>
      </c>
      <c r="E139" s="30" t="s">
        <v>5614</v>
      </c>
      <c r="F139" s="22">
        <v>1</v>
      </c>
      <c r="G139" s="171">
        <v>6320</v>
      </c>
      <c r="H139" s="28">
        <f t="shared" si="2"/>
        <v>6320</v>
      </c>
      <c r="I139" s="188"/>
      <c r="J139" s="31" t="s">
        <v>949</v>
      </c>
      <c r="K139" s="22"/>
      <c r="L139" s="30"/>
      <c r="M139" s="25">
        <v>43958</v>
      </c>
      <c r="N139" s="21"/>
      <c r="O139" s="22"/>
      <c r="P139" s="25">
        <v>43976</v>
      </c>
      <c r="Q139" s="26"/>
    </row>
    <row r="140" spans="1:17" s="73" customFormat="1" ht="19.7" customHeight="1">
      <c r="A140" s="8"/>
      <c r="B140" s="21">
        <v>110</v>
      </c>
      <c r="C140" s="1148" t="s">
        <v>531</v>
      </c>
      <c r="D140" s="1148" t="s">
        <v>531</v>
      </c>
      <c r="E140" s="30" t="s">
        <v>5615</v>
      </c>
      <c r="F140" s="22">
        <v>1</v>
      </c>
      <c r="G140" s="171">
        <v>2437</v>
      </c>
      <c r="H140" s="28">
        <f t="shared" si="2"/>
        <v>2437</v>
      </c>
      <c r="I140" s="188"/>
      <c r="J140" s="31" t="s">
        <v>949</v>
      </c>
      <c r="K140" s="22"/>
      <c r="L140" s="30"/>
      <c r="M140" s="25">
        <v>43958</v>
      </c>
      <c r="N140" s="21"/>
      <c r="O140" s="22"/>
      <c r="P140" s="25">
        <v>43976</v>
      </c>
      <c r="Q140" s="26"/>
    </row>
    <row r="141" spans="1:17" s="73" customFormat="1" ht="19.149999999999999" customHeight="1">
      <c r="A141" s="8"/>
      <c r="B141" s="21">
        <v>111</v>
      </c>
      <c r="C141" s="1148" t="s">
        <v>531</v>
      </c>
      <c r="D141" s="1148" t="s">
        <v>531</v>
      </c>
      <c r="E141" s="76" t="s">
        <v>5616</v>
      </c>
      <c r="F141" s="44">
        <v>2</v>
      </c>
      <c r="G141" s="1069">
        <v>240</v>
      </c>
      <c r="H141" s="1069">
        <f t="shared" si="2"/>
        <v>480</v>
      </c>
      <c r="I141" s="205"/>
      <c r="J141" s="983" t="s">
        <v>5617</v>
      </c>
      <c r="K141" s="22"/>
      <c r="L141" s="22"/>
      <c r="M141" s="25">
        <v>43958</v>
      </c>
      <c r="N141" s="21"/>
      <c r="O141" s="22"/>
      <c r="P141" s="25"/>
      <c r="Q141" s="26"/>
    </row>
    <row r="142" spans="1:17" s="73" customFormat="1" ht="19.149999999999999" customHeight="1">
      <c r="A142" s="8"/>
      <c r="B142" s="21">
        <v>112</v>
      </c>
      <c r="C142" s="1148" t="s">
        <v>531</v>
      </c>
      <c r="D142" s="1148" t="s">
        <v>531</v>
      </c>
      <c r="E142" s="76" t="s">
        <v>5618</v>
      </c>
      <c r="F142" s="44">
        <v>2</v>
      </c>
      <c r="G142" s="1069">
        <v>490</v>
      </c>
      <c r="H142" s="1069">
        <f t="shared" si="2"/>
        <v>980</v>
      </c>
      <c r="I142" s="205"/>
      <c r="J142" s="983" t="s">
        <v>5619</v>
      </c>
      <c r="K142" s="22"/>
      <c r="L142" s="22"/>
      <c r="M142" s="25">
        <v>43958</v>
      </c>
      <c r="N142" s="21"/>
      <c r="O142" s="22"/>
      <c r="P142" s="25"/>
      <c r="Q142" s="26"/>
    </row>
    <row r="143" spans="1:17" s="73" customFormat="1" ht="19.149999999999999" customHeight="1">
      <c r="A143" s="8"/>
      <c r="B143" s="21">
        <v>113</v>
      </c>
      <c r="C143" s="1148" t="s">
        <v>531</v>
      </c>
      <c r="D143" s="1148" t="s">
        <v>531</v>
      </c>
      <c r="E143" s="75" t="s">
        <v>841</v>
      </c>
      <c r="F143" s="22">
        <v>2</v>
      </c>
      <c r="G143" s="942">
        <v>30</v>
      </c>
      <c r="H143" s="266">
        <f t="shared" si="2"/>
        <v>60</v>
      </c>
      <c r="I143" s="167"/>
      <c r="J143" s="31" t="s">
        <v>842</v>
      </c>
      <c r="K143" s="30" t="s">
        <v>5573</v>
      </c>
      <c r="L143" s="30"/>
      <c r="M143" s="25">
        <v>43958</v>
      </c>
      <c r="N143" s="21"/>
      <c r="O143" s="22"/>
      <c r="P143" s="25"/>
      <c r="Q143" s="26"/>
    </row>
    <row r="144" spans="1:17" s="73" customFormat="1" ht="19.7" customHeight="1">
      <c r="A144" s="8"/>
      <c r="B144" s="21">
        <v>114</v>
      </c>
      <c r="C144" s="1148" t="s">
        <v>531</v>
      </c>
      <c r="D144" s="1148" t="s">
        <v>531</v>
      </c>
      <c r="E144" s="157" t="s">
        <v>5620</v>
      </c>
      <c r="F144" s="158">
        <v>10</v>
      </c>
      <c r="G144" s="28">
        <v>41</v>
      </c>
      <c r="H144" s="28">
        <f t="shared" si="2"/>
        <v>410</v>
      </c>
      <c r="I144" s="188"/>
      <c r="J144" s="211" t="s">
        <v>5621</v>
      </c>
      <c r="K144" s="22"/>
      <c r="L144" s="30"/>
      <c r="M144" s="25">
        <v>43958</v>
      </c>
      <c r="N144" s="21"/>
      <c r="O144" s="22"/>
      <c r="P144" s="25"/>
      <c r="Q144" s="26"/>
    </row>
    <row r="145" spans="1:17" s="73" customFormat="1" ht="19.7" customHeight="1">
      <c r="A145" s="8"/>
      <c r="B145" s="21">
        <v>115</v>
      </c>
      <c r="C145" s="27" t="s">
        <v>531</v>
      </c>
      <c r="D145" s="990" t="s">
        <v>531</v>
      </c>
      <c r="E145" s="1731" t="s">
        <v>2084</v>
      </c>
      <c r="F145" s="158">
        <v>2</v>
      </c>
      <c r="G145" s="28">
        <v>29</v>
      </c>
      <c r="H145" s="28">
        <f t="shared" si="2"/>
        <v>58</v>
      </c>
      <c r="I145" s="188"/>
      <c r="J145" s="30" t="s">
        <v>5622</v>
      </c>
      <c r="K145" s="22"/>
      <c r="L145" s="30"/>
      <c r="M145" s="25">
        <v>43958</v>
      </c>
      <c r="N145" s="21"/>
      <c r="O145" s="22"/>
      <c r="P145" s="25"/>
      <c r="Q145" s="26"/>
    </row>
    <row r="146" spans="1:17" s="9" customFormat="1" ht="19.149999999999999" customHeight="1">
      <c r="A146" s="8"/>
      <c r="B146" s="21">
        <v>116</v>
      </c>
      <c r="C146" s="208" t="s">
        <v>531</v>
      </c>
      <c r="D146" s="1720" t="s">
        <v>531</v>
      </c>
      <c r="E146" s="157" t="s">
        <v>5623</v>
      </c>
      <c r="F146" s="158">
        <v>30</v>
      </c>
      <c r="G146" s="28">
        <v>46</v>
      </c>
      <c r="H146" s="1718">
        <f t="shared" si="2"/>
        <v>1380</v>
      </c>
      <c r="I146" s="188"/>
      <c r="J146" s="30" t="s">
        <v>5624</v>
      </c>
      <c r="K146" s="22" t="s">
        <v>2033</v>
      </c>
      <c r="L146" s="30"/>
      <c r="M146" s="25">
        <v>43958</v>
      </c>
      <c r="N146" s="21"/>
      <c r="O146" s="22"/>
      <c r="P146" s="25"/>
      <c r="Q146" s="26"/>
    </row>
    <row r="147" spans="1:17" s="9" customFormat="1" ht="19.149999999999999" customHeight="1">
      <c r="A147" s="8"/>
      <c r="B147" s="21">
        <v>117</v>
      </c>
      <c r="C147" s="890" t="s">
        <v>531</v>
      </c>
      <c r="D147" s="992" t="s">
        <v>531</v>
      </c>
      <c r="E147" s="1375" t="s">
        <v>788</v>
      </c>
      <c r="F147" s="892">
        <v>2</v>
      </c>
      <c r="G147" s="1732">
        <v>23</v>
      </c>
      <c r="H147" s="1732">
        <f t="shared" si="2"/>
        <v>46</v>
      </c>
      <c r="I147" s="1733"/>
      <c r="J147" s="212" t="s">
        <v>5625</v>
      </c>
      <c r="K147" s="22"/>
      <c r="L147" s="30"/>
      <c r="M147" s="25"/>
      <c r="N147" s="21"/>
      <c r="O147" s="22"/>
      <c r="P147" s="25"/>
      <c r="Q147" s="26"/>
    </row>
    <row r="148" spans="1:17" s="9" customFormat="1" ht="19.149999999999999" customHeight="1">
      <c r="A148" s="8"/>
      <c r="B148" s="21">
        <v>118</v>
      </c>
      <c r="C148" s="21" t="s">
        <v>531</v>
      </c>
      <c r="D148" s="27" t="s">
        <v>531</v>
      </c>
      <c r="E148" s="157" t="s">
        <v>1600</v>
      </c>
      <c r="F148" s="158">
        <v>20</v>
      </c>
      <c r="G148" s="28">
        <v>23</v>
      </c>
      <c r="H148" s="1718">
        <f t="shared" si="2"/>
        <v>460</v>
      </c>
      <c r="I148" s="188"/>
      <c r="J148" s="30" t="s">
        <v>5626</v>
      </c>
      <c r="K148" s="22"/>
      <c r="L148" s="30"/>
      <c r="M148" s="25">
        <v>43958</v>
      </c>
      <c r="N148" s="21"/>
      <c r="O148" s="22"/>
      <c r="P148" s="25">
        <v>43976</v>
      </c>
      <c r="Q148" s="26"/>
    </row>
    <row r="149" spans="1:17" s="73" customFormat="1" ht="19.7" customHeight="1">
      <c r="A149" s="8"/>
      <c r="B149" s="21">
        <v>119</v>
      </c>
      <c r="C149" s="21" t="s">
        <v>531</v>
      </c>
      <c r="D149" s="21" t="s">
        <v>531</v>
      </c>
      <c r="E149" s="157" t="s">
        <v>1600</v>
      </c>
      <c r="F149" s="158">
        <v>20</v>
      </c>
      <c r="G149" s="28">
        <v>23</v>
      </c>
      <c r="H149" s="1718">
        <f t="shared" si="2"/>
        <v>460</v>
      </c>
      <c r="I149" s="188"/>
      <c r="J149" s="30" t="s">
        <v>5627</v>
      </c>
      <c r="K149" s="22" t="s">
        <v>5404</v>
      </c>
      <c r="L149" s="30"/>
      <c r="M149" s="25">
        <v>43958</v>
      </c>
      <c r="N149" s="21"/>
      <c r="O149" s="22"/>
      <c r="P149" s="25">
        <v>43976</v>
      </c>
      <c r="Q149" s="26"/>
    </row>
    <row r="150" spans="1:17" s="73" customFormat="1" ht="19.7" customHeight="1">
      <c r="A150" s="8"/>
      <c r="B150" s="21">
        <v>120</v>
      </c>
      <c r="C150" s="208" t="s">
        <v>531</v>
      </c>
      <c r="D150" s="208" t="s">
        <v>531</v>
      </c>
      <c r="E150" s="157" t="s">
        <v>5628</v>
      </c>
      <c r="F150" s="158">
        <v>18</v>
      </c>
      <c r="G150" s="28">
        <v>26</v>
      </c>
      <c r="H150" s="1718">
        <f t="shared" si="2"/>
        <v>468</v>
      </c>
      <c r="I150" s="188"/>
      <c r="J150" s="30" t="s">
        <v>5629</v>
      </c>
      <c r="K150" s="22" t="s">
        <v>2033</v>
      </c>
      <c r="L150" s="30"/>
      <c r="M150" s="25">
        <v>43958</v>
      </c>
      <c r="N150" s="21"/>
      <c r="O150" s="22"/>
      <c r="P150" s="25"/>
      <c r="Q150" s="26"/>
    </row>
    <row r="151" spans="1:17" s="73" customFormat="1" ht="19.7" customHeight="1">
      <c r="A151" s="8"/>
      <c r="B151" s="21">
        <v>121</v>
      </c>
      <c r="C151" s="1082" t="s">
        <v>531</v>
      </c>
      <c r="D151" s="1082" t="s">
        <v>531</v>
      </c>
      <c r="E151" s="1084" t="s">
        <v>5630</v>
      </c>
      <c r="F151" s="248">
        <v>1</v>
      </c>
      <c r="G151" s="1098">
        <v>1285</v>
      </c>
      <c r="H151" s="28">
        <f t="shared" si="2"/>
        <v>1285</v>
      </c>
      <c r="I151" s="167"/>
      <c r="J151" s="211" t="s">
        <v>5631</v>
      </c>
      <c r="K151" s="22"/>
      <c r="L151" s="30"/>
      <c r="M151" s="25">
        <v>43958</v>
      </c>
      <c r="N151" s="21"/>
      <c r="O151" s="22"/>
      <c r="P151" s="25"/>
      <c r="Q151" s="26"/>
    </row>
    <row r="152" spans="1:17" s="73" customFormat="1" ht="19.7" customHeight="1">
      <c r="A152" s="8"/>
      <c r="B152" s="21">
        <v>122</v>
      </c>
      <c r="C152" s="1082" t="s">
        <v>531</v>
      </c>
      <c r="D152" s="1082" t="s">
        <v>531</v>
      </c>
      <c r="E152" s="1084" t="s">
        <v>5238</v>
      </c>
      <c r="F152" s="248">
        <v>1</v>
      </c>
      <c r="G152" s="1098">
        <v>1348</v>
      </c>
      <c r="H152" s="28">
        <f t="shared" si="2"/>
        <v>1348</v>
      </c>
      <c r="I152" s="167"/>
      <c r="J152" s="211" t="s">
        <v>5239</v>
      </c>
      <c r="K152" s="22"/>
      <c r="L152" s="30"/>
      <c r="M152" s="25">
        <v>43958</v>
      </c>
      <c r="N152" s="21"/>
      <c r="O152" s="22"/>
      <c r="P152" s="25"/>
      <c r="Q152" s="26"/>
    </row>
    <row r="153" spans="1:17" s="73" customFormat="1" ht="19.7" customHeight="1">
      <c r="A153" s="8"/>
      <c r="B153" s="21">
        <v>123</v>
      </c>
      <c r="C153" s="167" t="s">
        <v>531</v>
      </c>
      <c r="D153" s="1734" t="s">
        <v>531</v>
      </c>
      <c r="E153" s="1136" t="s">
        <v>883</v>
      </c>
      <c r="F153" s="22">
        <v>4</v>
      </c>
      <c r="G153" s="23">
        <v>106</v>
      </c>
      <c r="H153" s="23">
        <f t="shared" si="2"/>
        <v>424</v>
      </c>
      <c r="I153" s="377"/>
      <c r="J153" s="31" t="s">
        <v>884</v>
      </c>
      <c r="K153" s="30" t="s">
        <v>5632</v>
      </c>
      <c r="L153" s="30"/>
      <c r="M153" s="25">
        <v>43958</v>
      </c>
      <c r="N153" s="21"/>
      <c r="O153" s="22"/>
      <c r="P153" s="25">
        <v>43976</v>
      </c>
      <c r="Q153" s="26"/>
    </row>
    <row r="154" spans="1:17" s="73" customFormat="1" ht="19.7" customHeight="1">
      <c r="A154" s="8"/>
      <c r="B154" s="21">
        <v>124</v>
      </c>
      <c r="C154" s="1082" t="s">
        <v>531</v>
      </c>
      <c r="D154" s="208" t="s">
        <v>531</v>
      </c>
      <c r="E154" s="30" t="s">
        <v>2158</v>
      </c>
      <c r="F154" s="248">
        <v>25</v>
      </c>
      <c r="G154" s="23">
        <v>49</v>
      </c>
      <c r="H154" s="28">
        <f t="shared" si="2"/>
        <v>1225</v>
      </c>
      <c r="I154" s="22"/>
      <c r="J154" s="211" t="s">
        <v>5633</v>
      </c>
      <c r="K154" s="22" t="s">
        <v>5634</v>
      </c>
      <c r="L154" s="30"/>
      <c r="M154" s="25">
        <v>43958</v>
      </c>
      <c r="N154" s="21"/>
      <c r="O154" s="22"/>
      <c r="P154" s="25"/>
      <c r="Q154" s="26"/>
    </row>
    <row r="155" spans="1:17" s="73" customFormat="1" ht="19.7" customHeight="1">
      <c r="A155" s="8"/>
      <c r="B155" s="21">
        <v>125</v>
      </c>
      <c r="C155" s="1082" t="s">
        <v>531</v>
      </c>
      <c r="D155" s="208" t="s">
        <v>531</v>
      </c>
      <c r="E155" s="30" t="s">
        <v>5635</v>
      </c>
      <c r="F155" s="248">
        <v>20</v>
      </c>
      <c r="G155" s="23">
        <v>49</v>
      </c>
      <c r="H155" s="28">
        <f t="shared" si="2"/>
        <v>980</v>
      </c>
      <c r="I155" s="22"/>
      <c r="J155" s="211" t="s">
        <v>5636</v>
      </c>
      <c r="K155" s="22"/>
      <c r="L155" s="30"/>
      <c r="M155" s="25">
        <v>43958</v>
      </c>
      <c r="N155" s="21"/>
      <c r="O155" s="22"/>
      <c r="P155" s="25">
        <v>43976</v>
      </c>
      <c r="Q155" s="26"/>
    </row>
    <row r="156" spans="1:17" s="73" customFormat="1" ht="19.7" customHeight="1">
      <c r="A156" s="8"/>
      <c r="B156" s="21">
        <v>126</v>
      </c>
      <c r="C156" s="1148" t="s">
        <v>531</v>
      </c>
      <c r="D156" s="21" t="s">
        <v>531</v>
      </c>
      <c r="E156" s="245" t="s">
        <v>887</v>
      </c>
      <c r="F156" s="22">
        <v>2</v>
      </c>
      <c r="G156" s="266">
        <v>43</v>
      </c>
      <c r="H156" s="23">
        <f t="shared" si="2"/>
        <v>86</v>
      </c>
      <c r="I156" s="22"/>
      <c r="J156" s="31" t="s">
        <v>888</v>
      </c>
      <c r="K156" s="30" t="s">
        <v>5637</v>
      </c>
      <c r="L156" s="30"/>
      <c r="M156" s="25"/>
      <c r="N156" s="21"/>
      <c r="O156" s="22"/>
      <c r="P156" s="25">
        <v>43976</v>
      </c>
      <c r="Q156" s="26"/>
    </row>
    <row r="157" spans="1:17" s="73" customFormat="1" ht="19.7" customHeight="1">
      <c r="A157" s="8"/>
      <c r="B157" s="21">
        <v>127</v>
      </c>
      <c r="C157" s="1082" t="s">
        <v>531</v>
      </c>
      <c r="D157" s="208" t="s">
        <v>531</v>
      </c>
      <c r="E157" s="1688" t="s">
        <v>5638</v>
      </c>
      <c r="F157" s="248">
        <v>2</v>
      </c>
      <c r="G157" s="23">
        <v>730</v>
      </c>
      <c r="H157" s="28">
        <f t="shared" si="2"/>
        <v>1460</v>
      </c>
      <c r="I157" s="22"/>
      <c r="J157" s="211" t="s">
        <v>5639</v>
      </c>
      <c r="K157" s="22"/>
      <c r="L157" s="30"/>
      <c r="M157" s="25">
        <v>43958</v>
      </c>
      <c r="N157" s="21"/>
      <c r="O157" s="22"/>
      <c r="P157" s="25"/>
      <c r="Q157" s="26"/>
    </row>
    <row r="158" spans="1:17" s="73" customFormat="1" ht="19.7" customHeight="1">
      <c r="A158" s="8"/>
      <c r="B158" s="21">
        <v>128</v>
      </c>
      <c r="C158" s="1082" t="s">
        <v>531</v>
      </c>
      <c r="D158" s="208" t="s">
        <v>531</v>
      </c>
      <c r="E158" s="1688" t="s">
        <v>5640</v>
      </c>
      <c r="F158" s="248">
        <v>4</v>
      </c>
      <c r="G158" s="23">
        <v>1290</v>
      </c>
      <c r="H158" s="28">
        <f t="shared" si="2"/>
        <v>5160</v>
      </c>
      <c r="I158" s="22"/>
      <c r="J158" s="1735" t="s">
        <v>5641</v>
      </c>
      <c r="K158" s="22"/>
      <c r="L158" s="30"/>
      <c r="M158" s="25">
        <v>43958</v>
      </c>
      <c r="N158" s="21"/>
      <c r="O158" s="22"/>
      <c r="P158" s="25"/>
      <c r="Q158" s="26"/>
    </row>
    <row r="159" spans="1:17" s="73" customFormat="1" ht="19.7" customHeight="1">
      <c r="A159" s="8"/>
      <c r="B159" s="21">
        <v>129</v>
      </c>
      <c r="C159" s="1148" t="s">
        <v>531</v>
      </c>
      <c r="D159" s="21" t="s">
        <v>531</v>
      </c>
      <c r="E159" s="157" t="s">
        <v>5642</v>
      </c>
      <c r="F159" s="158">
        <v>4</v>
      </c>
      <c r="G159" s="28">
        <v>127</v>
      </c>
      <c r="H159" s="1718">
        <f t="shared" si="2"/>
        <v>508</v>
      </c>
      <c r="I159" s="36"/>
      <c r="J159" s="30" t="s">
        <v>5643</v>
      </c>
      <c r="K159" s="22" t="s">
        <v>5490</v>
      </c>
      <c r="L159" s="30"/>
      <c r="M159" s="25">
        <v>43958</v>
      </c>
      <c r="N159" s="21"/>
      <c r="O159" s="22"/>
      <c r="P159" s="25">
        <v>43976</v>
      </c>
      <c r="Q159" s="26"/>
    </row>
    <row r="160" spans="1:17" s="73" customFormat="1" ht="19.7" customHeight="1">
      <c r="A160" s="8"/>
      <c r="B160" s="21">
        <v>130</v>
      </c>
      <c r="C160" s="1736" t="s">
        <v>531</v>
      </c>
      <c r="D160" s="890" t="s">
        <v>531</v>
      </c>
      <c r="E160" s="1730" t="s">
        <v>5313</v>
      </c>
      <c r="F160" s="1737">
        <v>2</v>
      </c>
      <c r="G160" s="34">
        <v>92</v>
      </c>
      <c r="H160" s="1732">
        <f t="shared" si="2"/>
        <v>184</v>
      </c>
      <c r="I160" s="864"/>
      <c r="J160" s="79" t="s">
        <v>5644</v>
      </c>
      <c r="K160" s="22"/>
      <c r="L160" s="30"/>
      <c r="M160" s="25"/>
      <c r="N160" s="21"/>
      <c r="O160" s="22"/>
      <c r="P160" s="25"/>
      <c r="Q160" s="26"/>
    </row>
    <row r="161" spans="1:17" s="73" customFormat="1" ht="19.7" customHeight="1">
      <c r="A161" s="8"/>
      <c r="B161" s="21">
        <v>131</v>
      </c>
      <c r="C161" s="21" t="s">
        <v>531</v>
      </c>
      <c r="D161" s="21" t="s">
        <v>531</v>
      </c>
      <c r="E161" s="76" t="s">
        <v>5645</v>
      </c>
      <c r="F161" s="44">
        <v>1</v>
      </c>
      <c r="G161" s="1069">
        <v>1593</v>
      </c>
      <c r="H161" s="1069">
        <f t="shared" si="2"/>
        <v>1593</v>
      </c>
      <c r="I161" s="44"/>
      <c r="J161" s="983" t="s">
        <v>5646</v>
      </c>
      <c r="K161" s="22"/>
      <c r="L161" s="22"/>
      <c r="M161" s="25">
        <v>43958</v>
      </c>
      <c r="N161" s="21"/>
      <c r="O161" s="22"/>
      <c r="P161" s="25"/>
      <c r="Q161" s="26"/>
    </row>
    <row r="162" spans="1:17" s="73" customFormat="1" ht="19.7" customHeight="1">
      <c r="A162" s="8"/>
      <c r="B162" s="21">
        <v>132</v>
      </c>
      <c r="C162" s="21" t="s">
        <v>531</v>
      </c>
      <c r="D162" s="21" t="s">
        <v>531</v>
      </c>
      <c r="E162" s="157" t="s">
        <v>5647</v>
      </c>
      <c r="F162" s="158">
        <v>4</v>
      </c>
      <c r="G162" s="28">
        <v>53</v>
      </c>
      <c r="H162" s="1718">
        <f t="shared" si="2"/>
        <v>212</v>
      </c>
      <c r="I162" s="188"/>
      <c r="J162" s="30" t="s">
        <v>5648</v>
      </c>
      <c r="K162" s="22" t="s">
        <v>5490</v>
      </c>
      <c r="L162" s="30"/>
      <c r="M162" s="25">
        <v>43958</v>
      </c>
      <c r="N162" s="21"/>
      <c r="O162" s="22"/>
      <c r="P162" s="25"/>
      <c r="Q162" s="26"/>
    </row>
    <row r="163" spans="1:17" s="73" customFormat="1" ht="19.7" customHeight="1">
      <c r="A163" s="8"/>
      <c r="B163" s="21">
        <v>133</v>
      </c>
      <c r="C163" s="257" t="s">
        <v>531</v>
      </c>
      <c r="D163" s="257" t="s">
        <v>531</v>
      </c>
      <c r="E163" s="164" t="s">
        <v>5649</v>
      </c>
      <c r="F163" s="732">
        <v>1</v>
      </c>
      <c r="G163" s="171">
        <v>5620</v>
      </c>
      <c r="H163" s="1729">
        <f t="shared" si="2"/>
        <v>5620</v>
      </c>
      <c r="I163" s="396"/>
      <c r="J163" s="164" t="s">
        <v>5650</v>
      </c>
      <c r="K163" s="22"/>
      <c r="L163" s="30"/>
      <c r="M163" s="25">
        <v>43958</v>
      </c>
      <c r="N163" s="21"/>
      <c r="O163" s="22"/>
      <c r="P163" s="25"/>
      <c r="Q163" s="26"/>
    </row>
    <row r="164" spans="1:17" s="73" customFormat="1" ht="19.7" customHeight="1">
      <c r="A164" s="8"/>
      <c r="B164" s="21">
        <v>134</v>
      </c>
      <c r="C164" s="170" t="s">
        <v>531</v>
      </c>
      <c r="D164" s="170" t="s">
        <v>531</v>
      </c>
      <c r="E164" s="183" t="s">
        <v>1424</v>
      </c>
      <c r="F164" s="166">
        <v>2</v>
      </c>
      <c r="G164" s="171">
        <v>250</v>
      </c>
      <c r="H164" s="28">
        <f t="shared" si="2"/>
        <v>500</v>
      </c>
      <c r="I164" s="309"/>
      <c r="J164" s="183" t="s">
        <v>637</v>
      </c>
      <c r="K164" s="22"/>
      <c r="L164" s="30"/>
      <c r="M164" s="25">
        <v>43958</v>
      </c>
      <c r="N164" s="21"/>
      <c r="O164" s="22"/>
      <c r="P164" s="25"/>
      <c r="Q164" s="26"/>
    </row>
    <row r="165" spans="1:17" s="73" customFormat="1" ht="19.7" customHeight="1">
      <c r="A165" s="8"/>
      <c r="B165" s="21">
        <v>135</v>
      </c>
      <c r="C165" s="208" t="s">
        <v>531</v>
      </c>
      <c r="D165" s="208" t="s">
        <v>531</v>
      </c>
      <c r="E165" s="1084" t="s">
        <v>5651</v>
      </c>
      <c r="F165" s="248">
        <v>2</v>
      </c>
      <c r="G165" s="1709">
        <v>770</v>
      </c>
      <c r="H165" s="28">
        <f t="shared" si="2"/>
        <v>1540</v>
      </c>
      <c r="I165" s="22"/>
      <c r="J165" s="211" t="s">
        <v>5652</v>
      </c>
      <c r="K165" s="44" t="s">
        <v>5470</v>
      </c>
      <c r="L165" s="30"/>
      <c r="M165" s="25">
        <v>43958</v>
      </c>
      <c r="N165" s="21"/>
      <c r="O165" s="22"/>
      <c r="P165" s="25"/>
      <c r="Q165" s="26"/>
    </row>
    <row r="166" spans="1:17" s="73" customFormat="1" ht="19.7" customHeight="1">
      <c r="A166" s="8"/>
      <c r="B166" s="21">
        <v>136</v>
      </c>
      <c r="C166" s="208" t="s">
        <v>531</v>
      </c>
      <c r="D166" s="208" t="s">
        <v>531</v>
      </c>
      <c r="E166" s="1084" t="s">
        <v>5653</v>
      </c>
      <c r="F166" s="248">
        <v>2</v>
      </c>
      <c r="G166" s="1709">
        <v>770</v>
      </c>
      <c r="H166" s="28">
        <f t="shared" si="2"/>
        <v>1540</v>
      </c>
      <c r="I166" s="22"/>
      <c r="J166" s="211" t="s">
        <v>5652</v>
      </c>
      <c r="K166" s="44" t="s">
        <v>5473</v>
      </c>
      <c r="L166" s="30"/>
      <c r="M166" s="25">
        <v>43958</v>
      </c>
      <c r="N166" s="21"/>
      <c r="O166" s="22"/>
      <c r="P166" s="25"/>
      <c r="Q166" s="26"/>
    </row>
    <row r="167" spans="1:17" s="73" customFormat="1" ht="19.7" customHeight="1">
      <c r="A167" s="8"/>
      <c r="B167" s="21">
        <v>137</v>
      </c>
      <c r="C167" s="22" t="s">
        <v>531</v>
      </c>
      <c r="D167" s="22" t="s">
        <v>531</v>
      </c>
      <c r="E167" s="1700" t="s">
        <v>5654</v>
      </c>
      <c r="F167" s="22">
        <v>3</v>
      </c>
      <c r="G167" s="1069">
        <v>220</v>
      </c>
      <c r="H167" s="1693">
        <f t="shared" si="2"/>
        <v>660</v>
      </c>
      <c r="I167" s="167"/>
      <c r="J167" s="31" t="s">
        <v>2157</v>
      </c>
      <c r="K167" s="30" t="s">
        <v>5655</v>
      </c>
      <c r="L167" s="22"/>
      <c r="M167" s="25">
        <v>43958</v>
      </c>
      <c r="N167" s="21"/>
      <c r="O167" s="22"/>
      <c r="P167" s="25"/>
      <c r="Q167" s="26"/>
    </row>
    <row r="168" spans="1:17" s="73" customFormat="1" ht="19.7" customHeight="1">
      <c r="A168" s="8"/>
      <c r="B168" s="21">
        <v>138</v>
      </c>
      <c r="C168" s="22" t="s">
        <v>531</v>
      </c>
      <c r="D168" s="22" t="s">
        <v>531</v>
      </c>
      <c r="E168" s="30" t="s">
        <v>5656</v>
      </c>
      <c r="F168" s="22">
        <v>1</v>
      </c>
      <c r="G168" s="1069">
        <v>16800</v>
      </c>
      <c r="H168" s="1693">
        <f t="shared" si="2"/>
        <v>16800</v>
      </c>
      <c r="I168" s="167"/>
      <c r="J168" s="31" t="s">
        <v>5657</v>
      </c>
      <c r="K168" s="22"/>
      <c r="L168" s="22"/>
      <c r="M168" s="25">
        <v>43958</v>
      </c>
      <c r="N168" s="21"/>
      <c r="O168" s="22"/>
      <c r="P168" s="25"/>
      <c r="Q168" s="26"/>
    </row>
    <row r="169" spans="1:17" s="73" customFormat="1" ht="19.7" customHeight="1">
      <c r="A169" s="8"/>
      <c r="B169" s="21">
        <v>139</v>
      </c>
      <c r="C169" s="22" t="s">
        <v>531</v>
      </c>
      <c r="D169" s="22" t="s">
        <v>531</v>
      </c>
      <c r="E169" s="30" t="s">
        <v>5658</v>
      </c>
      <c r="F169" s="22">
        <v>1</v>
      </c>
      <c r="G169" s="1069">
        <v>33600</v>
      </c>
      <c r="H169" s="1693">
        <f t="shared" si="2"/>
        <v>33600</v>
      </c>
      <c r="I169" s="167"/>
      <c r="J169" s="31" t="s">
        <v>5659</v>
      </c>
      <c r="K169" s="22"/>
      <c r="L169" s="22"/>
      <c r="M169" s="25">
        <v>43958</v>
      </c>
      <c r="N169" s="21"/>
      <c r="O169" s="22"/>
      <c r="P169" s="25">
        <v>43976</v>
      </c>
      <c r="Q169" s="26"/>
    </row>
    <row r="170" spans="1:17" s="9" customFormat="1" ht="19.7" customHeight="1">
      <c r="A170" s="8"/>
      <c r="B170" s="21"/>
      <c r="C170" s="21" t="s">
        <v>5660</v>
      </c>
      <c r="D170" s="890" t="s">
        <v>5661</v>
      </c>
      <c r="E170" s="76" t="s">
        <v>5662</v>
      </c>
      <c r="F170" s="44">
        <v>1</v>
      </c>
      <c r="G170" s="1069">
        <v>680</v>
      </c>
      <c r="H170" s="1069">
        <f t="shared" si="2"/>
        <v>680</v>
      </c>
      <c r="I170" s="205"/>
      <c r="J170" s="983" t="s">
        <v>5663</v>
      </c>
      <c r="K170" s="22"/>
      <c r="L170" s="22"/>
      <c r="M170" s="25"/>
      <c r="N170" s="21"/>
      <c r="O170" s="22"/>
      <c r="P170" s="25"/>
      <c r="Q170" s="26"/>
    </row>
    <row r="171" spans="1:17" s="9" customFormat="1" ht="19.7" customHeight="1">
      <c r="A171" s="8"/>
      <c r="B171" s="21"/>
      <c r="C171" s="208" t="s">
        <v>5664</v>
      </c>
      <c r="D171" s="890" t="s">
        <v>5661</v>
      </c>
      <c r="E171" s="31" t="s">
        <v>5665</v>
      </c>
      <c r="F171" s="264">
        <v>1</v>
      </c>
      <c r="G171" s="23">
        <v>3420</v>
      </c>
      <c r="H171" s="28">
        <f t="shared" si="2"/>
        <v>3420</v>
      </c>
      <c r="I171" s="814"/>
      <c r="J171" s="211" t="s">
        <v>5666</v>
      </c>
      <c r="K171" s="22"/>
      <c r="L171" s="30"/>
      <c r="M171" s="25"/>
      <c r="N171" s="21"/>
      <c r="O171" s="22"/>
      <c r="P171" s="25">
        <v>43976</v>
      </c>
      <c r="Q171" s="26"/>
    </row>
    <row r="172" spans="1:17" s="9" customFormat="1" ht="19.7" customHeight="1">
      <c r="A172" s="8"/>
      <c r="B172" s="21"/>
      <c r="C172" s="208" t="s">
        <v>2665</v>
      </c>
      <c r="D172" s="890" t="s">
        <v>5661</v>
      </c>
      <c r="E172" s="1084" t="s">
        <v>5667</v>
      </c>
      <c r="F172" s="248">
        <v>10</v>
      </c>
      <c r="G172" s="23">
        <v>131</v>
      </c>
      <c r="H172" s="28">
        <f t="shared" si="2"/>
        <v>1310</v>
      </c>
      <c r="I172" s="167"/>
      <c r="J172" s="211" t="s">
        <v>672</v>
      </c>
      <c r="K172" s="22" t="s">
        <v>2033</v>
      </c>
      <c r="L172" s="30"/>
      <c r="M172" s="25"/>
      <c r="N172" s="21"/>
      <c r="O172" s="22"/>
      <c r="P172" s="25">
        <v>43976</v>
      </c>
      <c r="Q172" s="26"/>
    </row>
    <row r="173" spans="1:17" s="9" customFormat="1" ht="19.7" customHeight="1">
      <c r="A173" s="8"/>
      <c r="B173" s="21"/>
      <c r="C173" s="208" t="s">
        <v>2985</v>
      </c>
      <c r="D173" s="890" t="s">
        <v>5661</v>
      </c>
      <c r="E173" s="1084" t="s">
        <v>5668</v>
      </c>
      <c r="F173" s="248">
        <v>5</v>
      </c>
      <c r="G173" s="23">
        <v>42</v>
      </c>
      <c r="H173" s="28">
        <f t="shared" si="2"/>
        <v>210</v>
      </c>
      <c r="I173" s="167"/>
      <c r="J173" s="211" t="s">
        <v>5669</v>
      </c>
      <c r="K173" s="22" t="s">
        <v>2033</v>
      </c>
      <c r="L173" s="30"/>
      <c r="M173" s="25"/>
      <c r="N173" s="21"/>
      <c r="O173" s="22"/>
      <c r="P173" s="25">
        <v>43976</v>
      </c>
      <c r="Q173" s="26"/>
    </row>
    <row r="174" spans="1:17" s="9" customFormat="1" ht="19.7" customHeight="1">
      <c r="A174" s="8"/>
      <c r="B174" s="21"/>
      <c r="C174" s="208" t="s">
        <v>2985</v>
      </c>
      <c r="D174" s="890" t="s">
        <v>5661</v>
      </c>
      <c r="E174" s="1084" t="s">
        <v>5670</v>
      </c>
      <c r="F174" s="248">
        <v>5</v>
      </c>
      <c r="G174" s="23">
        <v>74</v>
      </c>
      <c r="H174" s="28">
        <f t="shared" si="2"/>
        <v>370</v>
      </c>
      <c r="I174" s="167"/>
      <c r="J174" s="211" t="s">
        <v>5669</v>
      </c>
      <c r="K174" s="22" t="s">
        <v>2033</v>
      </c>
      <c r="L174" s="30"/>
      <c r="M174" s="25"/>
      <c r="N174" s="21"/>
      <c r="O174" s="22"/>
      <c r="P174" s="25">
        <v>43976</v>
      </c>
      <c r="Q174" s="26"/>
    </row>
    <row r="175" spans="1:17" s="9" customFormat="1" ht="19.7" customHeight="1">
      <c r="A175" s="8"/>
      <c r="B175" s="21"/>
      <c r="C175" s="208" t="s">
        <v>5671</v>
      </c>
      <c r="D175" s="890" t="s">
        <v>5661</v>
      </c>
      <c r="E175" s="211" t="s">
        <v>5672</v>
      </c>
      <c r="F175" s="253">
        <v>1</v>
      </c>
      <c r="G175" s="203">
        <v>893</v>
      </c>
      <c r="H175" s="28">
        <f t="shared" si="2"/>
        <v>893</v>
      </c>
      <c r="I175" s="205"/>
      <c r="J175" s="76" t="s">
        <v>5673</v>
      </c>
      <c r="K175" s="76"/>
      <c r="L175" s="30"/>
      <c r="M175" s="25"/>
      <c r="N175" s="21"/>
      <c r="O175" s="22"/>
      <c r="P175" s="25">
        <v>43976</v>
      </c>
      <c r="Q175" s="26"/>
    </row>
    <row r="176" spans="1:17" s="73" customFormat="1" ht="19.7" customHeight="1">
      <c r="A176" s="8"/>
      <c r="B176" s="21"/>
      <c r="C176" s="208" t="s">
        <v>5664</v>
      </c>
      <c r="D176" s="890" t="s">
        <v>5661</v>
      </c>
      <c r="E176" s="31" t="s">
        <v>5674</v>
      </c>
      <c r="F176" s="264">
        <v>1</v>
      </c>
      <c r="G176" s="23">
        <v>2700</v>
      </c>
      <c r="H176" s="28">
        <f t="shared" si="2"/>
        <v>2700</v>
      </c>
      <c r="I176" s="814"/>
      <c r="J176" s="211" t="s">
        <v>5675</v>
      </c>
      <c r="K176" s="22"/>
      <c r="L176" s="30"/>
      <c r="M176" s="25"/>
      <c r="N176" s="21"/>
      <c r="O176" s="22"/>
      <c r="P176" s="25"/>
      <c r="Q176" s="26"/>
    </row>
    <row r="177" spans="1:17" s="73" customFormat="1" ht="19.7" customHeight="1">
      <c r="A177" s="8"/>
      <c r="B177" s="21"/>
      <c r="C177" s="208" t="s">
        <v>1902</v>
      </c>
      <c r="D177" s="890" t="s">
        <v>5661</v>
      </c>
      <c r="E177" s="1084" t="s">
        <v>5676</v>
      </c>
      <c r="F177" s="248">
        <v>2</v>
      </c>
      <c r="G177" s="1098">
        <v>244</v>
      </c>
      <c r="H177" s="1718">
        <f t="shared" si="2"/>
        <v>488</v>
      </c>
      <c r="I177" s="167"/>
      <c r="J177" s="211" t="s">
        <v>5677</v>
      </c>
      <c r="K177" s="22" t="s">
        <v>2099</v>
      </c>
      <c r="L177" s="30"/>
      <c r="M177" s="25"/>
      <c r="N177" s="21"/>
      <c r="O177" s="22"/>
      <c r="P177" s="25">
        <v>43976</v>
      </c>
      <c r="Q177" s="26"/>
    </row>
    <row r="178" spans="1:17" s="73" customFormat="1" ht="19.7" customHeight="1">
      <c r="A178" s="8"/>
      <c r="B178" s="21"/>
      <c r="C178" s="208" t="s">
        <v>1902</v>
      </c>
      <c r="D178" s="890" t="s">
        <v>5661</v>
      </c>
      <c r="E178" s="1084" t="s">
        <v>5678</v>
      </c>
      <c r="F178" s="248">
        <v>1</v>
      </c>
      <c r="G178" s="1098">
        <v>889</v>
      </c>
      <c r="H178" s="28">
        <f t="shared" si="2"/>
        <v>889</v>
      </c>
      <c r="I178" s="167"/>
      <c r="J178" s="211" t="s">
        <v>5679</v>
      </c>
      <c r="K178" s="22"/>
      <c r="L178" s="30"/>
      <c r="M178" s="25"/>
      <c r="N178" s="21"/>
      <c r="O178" s="22"/>
      <c r="P178" s="25">
        <v>43976</v>
      </c>
      <c r="Q178" s="26"/>
    </row>
    <row r="179" spans="1:17" s="73" customFormat="1" ht="19.5" customHeight="1">
      <c r="A179" s="8"/>
      <c r="B179" s="21"/>
      <c r="C179" s="21" t="s">
        <v>5680</v>
      </c>
      <c r="D179" s="890" t="s">
        <v>5661</v>
      </c>
      <c r="E179" s="157" t="s">
        <v>5681</v>
      </c>
      <c r="F179" s="158">
        <v>1</v>
      </c>
      <c r="G179" s="28">
        <v>70694</v>
      </c>
      <c r="H179" s="28">
        <f t="shared" si="2"/>
        <v>70694</v>
      </c>
      <c r="I179" s="188"/>
      <c r="J179" s="30" t="s">
        <v>5682</v>
      </c>
      <c r="K179" s="1730" t="s">
        <v>5683</v>
      </c>
      <c r="L179" s="30"/>
      <c r="M179" s="25"/>
      <c r="N179" s="21"/>
      <c r="O179" s="22"/>
      <c r="P179" s="25">
        <v>43976</v>
      </c>
      <c r="Q179" s="26"/>
    </row>
  </sheetData>
  <autoFilter ref="B8:O179" xr:uid="{00DBF4A5-BC50-4645-95AC-AC0667D98AF8}">
    <sortState xmlns:xlrd2="http://schemas.microsoft.com/office/spreadsheetml/2017/richdata2" ref="B9:O179">
      <sortCondition ref="D8:D179"/>
    </sortState>
  </autoFilter>
  <phoneticPr fontId="4"/>
  <dataValidations count="2">
    <dataValidation allowBlank="1" showInputMessage="1" showErrorMessage="1" sqref="J45 JF45 TB45 ACX45 AMT45 AWP45 BGL45 BQH45 CAD45 CJZ45 CTV45 DDR45 DNN45 DXJ45 EHF45 ERB45 FAX45 FKT45 FUP45 GEL45 GOH45 GYD45 HHZ45 HRV45 IBR45 ILN45 IVJ45 JFF45 JPB45 JYX45 KIT45 KSP45 LCL45 LMH45 LWD45 MFZ45 MPV45 MZR45 NJN45 NTJ45 ODF45 ONB45 OWX45 PGT45 PQP45 QAL45 QKH45 QUD45 RDZ45 RNV45 RXR45 SHN45 SRJ45 TBF45 TLB45 TUX45 UET45 UOP45 UYL45 VIH45 VSD45 WBZ45 WLV45 WVR45 J65581 JF65581 TB65581 ACX65581 AMT65581 AWP65581 BGL65581 BQH65581 CAD65581 CJZ65581 CTV65581 DDR65581 DNN65581 DXJ65581 EHF65581 ERB65581 FAX65581 FKT65581 FUP65581 GEL65581 GOH65581 GYD65581 HHZ65581 HRV65581 IBR65581 ILN65581 IVJ65581 JFF65581 JPB65581 JYX65581 KIT65581 KSP65581 LCL65581 LMH65581 LWD65581 MFZ65581 MPV65581 MZR65581 NJN65581 NTJ65581 ODF65581 ONB65581 OWX65581 PGT65581 PQP65581 QAL65581 QKH65581 QUD65581 RDZ65581 RNV65581 RXR65581 SHN65581 SRJ65581 TBF65581 TLB65581 TUX65581 UET65581 UOP65581 UYL65581 VIH65581 VSD65581 WBZ65581 WLV65581 WVR65581 J131117 JF131117 TB131117 ACX131117 AMT131117 AWP131117 BGL131117 BQH131117 CAD131117 CJZ131117 CTV131117 DDR131117 DNN131117 DXJ131117 EHF131117 ERB131117 FAX131117 FKT131117 FUP131117 GEL131117 GOH131117 GYD131117 HHZ131117 HRV131117 IBR131117 ILN131117 IVJ131117 JFF131117 JPB131117 JYX131117 KIT131117 KSP131117 LCL131117 LMH131117 LWD131117 MFZ131117 MPV131117 MZR131117 NJN131117 NTJ131117 ODF131117 ONB131117 OWX131117 PGT131117 PQP131117 QAL131117 QKH131117 QUD131117 RDZ131117 RNV131117 RXR131117 SHN131117 SRJ131117 TBF131117 TLB131117 TUX131117 UET131117 UOP131117 UYL131117 VIH131117 VSD131117 WBZ131117 WLV131117 WVR131117 J196653 JF196653 TB196653 ACX196653 AMT196653 AWP196653 BGL196653 BQH196653 CAD196653 CJZ196653 CTV196653 DDR196653 DNN196653 DXJ196653 EHF196653 ERB196653 FAX196653 FKT196653 FUP196653 GEL196653 GOH196653 GYD196653 HHZ196653 HRV196653 IBR196653 ILN196653 IVJ196653 JFF196653 JPB196653 JYX196653 KIT196653 KSP196653 LCL196653 LMH196653 LWD196653 MFZ196653 MPV196653 MZR196653 NJN196653 NTJ196653 ODF196653 ONB196653 OWX196653 PGT196653 PQP196653 QAL196653 QKH196653 QUD196653 RDZ196653 RNV196653 RXR196653 SHN196653 SRJ196653 TBF196653 TLB196653 TUX196653 UET196653 UOP196653 UYL196653 VIH196653 VSD196653 WBZ196653 WLV196653 WVR196653 J262189 JF262189 TB262189 ACX262189 AMT262189 AWP262189 BGL262189 BQH262189 CAD262189 CJZ262189 CTV262189 DDR262189 DNN262189 DXJ262189 EHF262189 ERB262189 FAX262189 FKT262189 FUP262189 GEL262189 GOH262189 GYD262189 HHZ262189 HRV262189 IBR262189 ILN262189 IVJ262189 JFF262189 JPB262189 JYX262189 KIT262189 KSP262189 LCL262189 LMH262189 LWD262189 MFZ262189 MPV262189 MZR262189 NJN262189 NTJ262189 ODF262189 ONB262189 OWX262189 PGT262189 PQP262189 QAL262189 QKH262189 QUD262189 RDZ262189 RNV262189 RXR262189 SHN262189 SRJ262189 TBF262189 TLB262189 TUX262189 UET262189 UOP262189 UYL262189 VIH262189 VSD262189 WBZ262189 WLV262189 WVR262189 J327725 JF327725 TB327725 ACX327725 AMT327725 AWP327725 BGL327725 BQH327725 CAD327725 CJZ327725 CTV327725 DDR327725 DNN327725 DXJ327725 EHF327725 ERB327725 FAX327725 FKT327725 FUP327725 GEL327725 GOH327725 GYD327725 HHZ327725 HRV327725 IBR327725 ILN327725 IVJ327725 JFF327725 JPB327725 JYX327725 KIT327725 KSP327725 LCL327725 LMH327725 LWD327725 MFZ327725 MPV327725 MZR327725 NJN327725 NTJ327725 ODF327725 ONB327725 OWX327725 PGT327725 PQP327725 QAL327725 QKH327725 QUD327725 RDZ327725 RNV327725 RXR327725 SHN327725 SRJ327725 TBF327725 TLB327725 TUX327725 UET327725 UOP327725 UYL327725 VIH327725 VSD327725 WBZ327725 WLV327725 WVR327725 J393261 JF393261 TB393261 ACX393261 AMT393261 AWP393261 BGL393261 BQH393261 CAD393261 CJZ393261 CTV393261 DDR393261 DNN393261 DXJ393261 EHF393261 ERB393261 FAX393261 FKT393261 FUP393261 GEL393261 GOH393261 GYD393261 HHZ393261 HRV393261 IBR393261 ILN393261 IVJ393261 JFF393261 JPB393261 JYX393261 KIT393261 KSP393261 LCL393261 LMH393261 LWD393261 MFZ393261 MPV393261 MZR393261 NJN393261 NTJ393261 ODF393261 ONB393261 OWX393261 PGT393261 PQP393261 QAL393261 QKH393261 QUD393261 RDZ393261 RNV393261 RXR393261 SHN393261 SRJ393261 TBF393261 TLB393261 TUX393261 UET393261 UOP393261 UYL393261 VIH393261 VSD393261 WBZ393261 WLV393261 WVR393261 J458797 JF458797 TB458797 ACX458797 AMT458797 AWP458797 BGL458797 BQH458797 CAD458797 CJZ458797 CTV458797 DDR458797 DNN458797 DXJ458797 EHF458797 ERB458797 FAX458797 FKT458797 FUP458797 GEL458797 GOH458797 GYD458797 HHZ458797 HRV458797 IBR458797 ILN458797 IVJ458797 JFF458797 JPB458797 JYX458797 KIT458797 KSP458797 LCL458797 LMH458797 LWD458797 MFZ458797 MPV458797 MZR458797 NJN458797 NTJ458797 ODF458797 ONB458797 OWX458797 PGT458797 PQP458797 QAL458797 QKH458797 QUD458797 RDZ458797 RNV458797 RXR458797 SHN458797 SRJ458797 TBF458797 TLB458797 TUX458797 UET458797 UOP458797 UYL458797 VIH458797 VSD458797 WBZ458797 WLV458797 WVR458797 J524333 JF524333 TB524333 ACX524333 AMT524333 AWP524333 BGL524333 BQH524333 CAD524333 CJZ524333 CTV524333 DDR524333 DNN524333 DXJ524333 EHF524333 ERB524333 FAX524333 FKT524333 FUP524333 GEL524333 GOH524333 GYD524333 HHZ524333 HRV524333 IBR524333 ILN524333 IVJ524333 JFF524333 JPB524333 JYX524333 KIT524333 KSP524333 LCL524333 LMH524333 LWD524333 MFZ524333 MPV524333 MZR524333 NJN524333 NTJ524333 ODF524333 ONB524333 OWX524333 PGT524333 PQP524333 QAL524333 QKH524333 QUD524333 RDZ524333 RNV524333 RXR524333 SHN524333 SRJ524333 TBF524333 TLB524333 TUX524333 UET524333 UOP524333 UYL524333 VIH524333 VSD524333 WBZ524333 WLV524333 WVR524333 J589869 JF589869 TB589869 ACX589869 AMT589869 AWP589869 BGL589869 BQH589869 CAD589869 CJZ589869 CTV589869 DDR589869 DNN589869 DXJ589869 EHF589869 ERB589869 FAX589869 FKT589869 FUP589869 GEL589869 GOH589869 GYD589869 HHZ589869 HRV589869 IBR589869 ILN589869 IVJ589869 JFF589869 JPB589869 JYX589869 KIT589869 KSP589869 LCL589869 LMH589869 LWD589869 MFZ589869 MPV589869 MZR589869 NJN589869 NTJ589869 ODF589869 ONB589869 OWX589869 PGT589869 PQP589869 QAL589869 QKH589869 QUD589869 RDZ589869 RNV589869 RXR589869 SHN589869 SRJ589869 TBF589869 TLB589869 TUX589869 UET589869 UOP589869 UYL589869 VIH589869 VSD589869 WBZ589869 WLV589869 WVR589869 J655405 JF655405 TB655405 ACX655405 AMT655405 AWP655405 BGL655405 BQH655405 CAD655405 CJZ655405 CTV655405 DDR655405 DNN655405 DXJ655405 EHF655405 ERB655405 FAX655405 FKT655405 FUP655405 GEL655405 GOH655405 GYD655405 HHZ655405 HRV655405 IBR655405 ILN655405 IVJ655405 JFF655405 JPB655405 JYX655405 KIT655405 KSP655405 LCL655405 LMH655405 LWD655405 MFZ655405 MPV655405 MZR655405 NJN655405 NTJ655405 ODF655405 ONB655405 OWX655405 PGT655405 PQP655405 QAL655405 QKH655405 QUD655405 RDZ655405 RNV655405 RXR655405 SHN655405 SRJ655405 TBF655405 TLB655405 TUX655405 UET655405 UOP655405 UYL655405 VIH655405 VSD655405 WBZ655405 WLV655405 WVR655405 J720941 JF720941 TB720941 ACX720941 AMT720941 AWP720941 BGL720941 BQH720941 CAD720941 CJZ720941 CTV720941 DDR720941 DNN720941 DXJ720941 EHF720941 ERB720941 FAX720941 FKT720941 FUP720941 GEL720941 GOH720941 GYD720941 HHZ720941 HRV720941 IBR720941 ILN720941 IVJ720941 JFF720941 JPB720941 JYX720941 KIT720941 KSP720941 LCL720941 LMH720941 LWD720941 MFZ720941 MPV720941 MZR720941 NJN720941 NTJ720941 ODF720941 ONB720941 OWX720941 PGT720941 PQP720941 QAL720941 QKH720941 QUD720941 RDZ720941 RNV720941 RXR720941 SHN720941 SRJ720941 TBF720941 TLB720941 TUX720941 UET720941 UOP720941 UYL720941 VIH720941 VSD720941 WBZ720941 WLV720941 WVR720941 J786477 JF786477 TB786477 ACX786477 AMT786477 AWP786477 BGL786477 BQH786477 CAD786477 CJZ786477 CTV786477 DDR786477 DNN786477 DXJ786477 EHF786477 ERB786477 FAX786477 FKT786477 FUP786477 GEL786477 GOH786477 GYD786477 HHZ786477 HRV786477 IBR786477 ILN786477 IVJ786477 JFF786477 JPB786477 JYX786477 KIT786477 KSP786477 LCL786477 LMH786477 LWD786477 MFZ786477 MPV786477 MZR786477 NJN786477 NTJ786477 ODF786477 ONB786477 OWX786477 PGT786477 PQP786477 QAL786477 QKH786477 QUD786477 RDZ786477 RNV786477 RXR786477 SHN786477 SRJ786477 TBF786477 TLB786477 TUX786477 UET786477 UOP786477 UYL786477 VIH786477 VSD786477 WBZ786477 WLV786477 WVR786477 J852013 JF852013 TB852013 ACX852013 AMT852013 AWP852013 BGL852013 BQH852013 CAD852013 CJZ852013 CTV852013 DDR852013 DNN852013 DXJ852013 EHF852013 ERB852013 FAX852013 FKT852013 FUP852013 GEL852013 GOH852013 GYD852013 HHZ852013 HRV852013 IBR852013 ILN852013 IVJ852013 JFF852013 JPB852013 JYX852013 KIT852013 KSP852013 LCL852013 LMH852013 LWD852013 MFZ852013 MPV852013 MZR852013 NJN852013 NTJ852013 ODF852013 ONB852013 OWX852013 PGT852013 PQP852013 QAL852013 QKH852013 QUD852013 RDZ852013 RNV852013 RXR852013 SHN852013 SRJ852013 TBF852013 TLB852013 TUX852013 UET852013 UOP852013 UYL852013 VIH852013 VSD852013 WBZ852013 WLV852013 WVR852013 J917549 JF917549 TB917549 ACX917549 AMT917549 AWP917549 BGL917549 BQH917549 CAD917549 CJZ917549 CTV917549 DDR917549 DNN917549 DXJ917549 EHF917549 ERB917549 FAX917549 FKT917549 FUP917549 GEL917549 GOH917549 GYD917549 HHZ917549 HRV917549 IBR917549 ILN917549 IVJ917549 JFF917549 JPB917549 JYX917549 KIT917549 KSP917549 LCL917549 LMH917549 LWD917549 MFZ917549 MPV917549 MZR917549 NJN917549 NTJ917549 ODF917549 ONB917549 OWX917549 PGT917549 PQP917549 QAL917549 QKH917549 QUD917549 RDZ917549 RNV917549 RXR917549 SHN917549 SRJ917549 TBF917549 TLB917549 TUX917549 UET917549 UOP917549 UYL917549 VIH917549 VSD917549 WBZ917549 WLV917549 WVR917549 J983085 JF983085 TB983085 ACX983085 AMT983085 AWP983085 BGL983085 BQH983085 CAD983085 CJZ983085 CTV983085 DDR983085 DNN983085 DXJ983085 EHF983085 ERB983085 FAX983085 FKT983085 FUP983085 GEL983085 GOH983085 GYD983085 HHZ983085 HRV983085 IBR983085 ILN983085 IVJ983085 JFF983085 JPB983085 JYX983085 KIT983085 KSP983085 LCL983085 LMH983085 LWD983085 MFZ983085 MPV983085 MZR983085 NJN983085 NTJ983085 ODF983085 ONB983085 OWX983085 PGT983085 PQP983085 QAL983085 QKH983085 QUD983085 RDZ983085 RNV983085 RXR983085 SHN983085 SRJ983085 TBF983085 TLB983085 TUX983085 UET983085 UOP983085 UYL983085 VIH983085 VSD983085 WBZ983085 WLV983085 WVR983085" xr:uid="{DFED5CF6-2DF2-4181-9709-020B40D7B9AD}"/>
    <dataValidation imeMode="hiragana" allowBlank="1" showInputMessage="1" showErrorMessage="1" sqref="J63:J64 JF63:JF64 TB63:TB64 ACX63:ACX64 AMT63:AMT64 AWP63:AWP64 BGL63:BGL64 BQH63:BQH64 CAD63:CAD64 CJZ63:CJZ64 CTV63:CTV64 DDR63:DDR64 DNN63:DNN64 DXJ63:DXJ64 EHF63:EHF64 ERB63:ERB64 FAX63:FAX64 FKT63:FKT64 FUP63:FUP64 GEL63:GEL64 GOH63:GOH64 GYD63:GYD64 HHZ63:HHZ64 HRV63:HRV64 IBR63:IBR64 ILN63:ILN64 IVJ63:IVJ64 JFF63:JFF64 JPB63:JPB64 JYX63:JYX64 KIT63:KIT64 KSP63:KSP64 LCL63:LCL64 LMH63:LMH64 LWD63:LWD64 MFZ63:MFZ64 MPV63:MPV64 MZR63:MZR64 NJN63:NJN64 NTJ63:NTJ64 ODF63:ODF64 ONB63:ONB64 OWX63:OWX64 PGT63:PGT64 PQP63:PQP64 QAL63:QAL64 QKH63:QKH64 QUD63:QUD64 RDZ63:RDZ64 RNV63:RNV64 RXR63:RXR64 SHN63:SHN64 SRJ63:SRJ64 TBF63:TBF64 TLB63:TLB64 TUX63:TUX64 UET63:UET64 UOP63:UOP64 UYL63:UYL64 VIH63:VIH64 VSD63:VSD64 WBZ63:WBZ64 WLV63:WLV64 WVR63:WVR64 J65599:J65600 JF65599:JF65600 TB65599:TB65600 ACX65599:ACX65600 AMT65599:AMT65600 AWP65599:AWP65600 BGL65599:BGL65600 BQH65599:BQH65600 CAD65599:CAD65600 CJZ65599:CJZ65600 CTV65599:CTV65600 DDR65599:DDR65600 DNN65599:DNN65600 DXJ65599:DXJ65600 EHF65599:EHF65600 ERB65599:ERB65600 FAX65599:FAX65600 FKT65599:FKT65600 FUP65599:FUP65600 GEL65599:GEL65600 GOH65599:GOH65600 GYD65599:GYD65600 HHZ65599:HHZ65600 HRV65599:HRV65600 IBR65599:IBR65600 ILN65599:ILN65600 IVJ65599:IVJ65600 JFF65599:JFF65600 JPB65599:JPB65600 JYX65599:JYX65600 KIT65599:KIT65600 KSP65599:KSP65600 LCL65599:LCL65600 LMH65599:LMH65600 LWD65599:LWD65600 MFZ65599:MFZ65600 MPV65599:MPV65600 MZR65599:MZR65600 NJN65599:NJN65600 NTJ65599:NTJ65600 ODF65599:ODF65600 ONB65599:ONB65600 OWX65599:OWX65600 PGT65599:PGT65600 PQP65599:PQP65600 QAL65599:QAL65600 QKH65599:QKH65600 QUD65599:QUD65600 RDZ65599:RDZ65600 RNV65599:RNV65600 RXR65599:RXR65600 SHN65599:SHN65600 SRJ65599:SRJ65600 TBF65599:TBF65600 TLB65599:TLB65600 TUX65599:TUX65600 UET65599:UET65600 UOP65599:UOP65600 UYL65599:UYL65600 VIH65599:VIH65600 VSD65599:VSD65600 WBZ65599:WBZ65600 WLV65599:WLV65600 WVR65599:WVR65600 J131135:J131136 JF131135:JF131136 TB131135:TB131136 ACX131135:ACX131136 AMT131135:AMT131136 AWP131135:AWP131136 BGL131135:BGL131136 BQH131135:BQH131136 CAD131135:CAD131136 CJZ131135:CJZ131136 CTV131135:CTV131136 DDR131135:DDR131136 DNN131135:DNN131136 DXJ131135:DXJ131136 EHF131135:EHF131136 ERB131135:ERB131136 FAX131135:FAX131136 FKT131135:FKT131136 FUP131135:FUP131136 GEL131135:GEL131136 GOH131135:GOH131136 GYD131135:GYD131136 HHZ131135:HHZ131136 HRV131135:HRV131136 IBR131135:IBR131136 ILN131135:ILN131136 IVJ131135:IVJ131136 JFF131135:JFF131136 JPB131135:JPB131136 JYX131135:JYX131136 KIT131135:KIT131136 KSP131135:KSP131136 LCL131135:LCL131136 LMH131135:LMH131136 LWD131135:LWD131136 MFZ131135:MFZ131136 MPV131135:MPV131136 MZR131135:MZR131136 NJN131135:NJN131136 NTJ131135:NTJ131136 ODF131135:ODF131136 ONB131135:ONB131136 OWX131135:OWX131136 PGT131135:PGT131136 PQP131135:PQP131136 QAL131135:QAL131136 QKH131135:QKH131136 QUD131135:QUD131136 RDZ131135:RDZ131136 RNV131135:RNV131136 RXR131135:RXR131136 SHN131135:SHN131136 SRJ131135:SRJ131136 TBF131135:TBF131136 TLB131135:TLB131136 TUX131135:TUX131136 UET131135:UET131136 UOP131135:UOP131136 UYL131135:UYL131136 VIH131135:VIH131136 VSD131135:VSD131136 WBZ131135:WBZ131136 WLV131135:WLV131136 WVR131135:WVR131136 J196671:J196672 JF196671:JF196672 TB196671:TB196672 ACX196671:ACX196672 AMT196671:AMT196672 AWP196671:AWP196672 BGL196671:BGL196672 BQH196671:BQH196672 CAD196671:CAD196672 CJZ196671:CJZ196672 CTV196671:CTV196672 DDR196671:DDR196672 DNN196671:DNN196672 DXJ196671:DXJ196672 EHF196671:EHF196672 ERB196671:ERB196672 FAX196671:FAX196672 FKT196671:FKT196672 FUP196671:FUP196672 GEL196671:GEL196672 GOH196671:GOH196672 GYD196671:GYD196672 HHZ196671:HHZ196672 HRV196671:HRV196672 IBR196671:IBR196672 ILN196671:ILN196672 IVJ196671:IVJ196672 JFF196671:JFF196672 JPB196671:JPB196672 JYX196671:JYX196672 KIT196671:KIT196672 KSP196671:KSP196672 LCL196671:LCL196672 LMH196671:LMH196672 LWD196671:LWD196672 MFZ196671:MFZ196672 MPV196671:MPV196672 MZR196671:MZR196672 NJN196671:NJN196672 NTJ196671:NTJ196672 ODF196671:ODF196672 ONB196671:ONB196672 OWX196671:OWX196672 PGT196671:PGT196672 PQP196671:PQP196672 QAL196671:QAL196672 QKH196671:QKH196672 QUD196671:QUD196672 RDZ196671:RDZ196672 RNV196671:RNV196672 RXR196671:RXR196672 SHN196671:SHN196672 SRJ196671:SRJ196672 TBF196671:TBF196672 TLB196671:TLB196672 TUX196671:TUX196672 UET196671:UET196672 UOP196671:UOP196672 UYL196671:UYL196672 VIH196671:VIH196672 VSD196671:VSD196672 WBZ196671:WBZ196672 WLV196671:WLV196672 WVR196671:WVR196672 J262207:J262208 JF262207:JF262208 TB262207:TB262208 ACX262207:ACX262208 AMT262207:AMT262208 AWP262207:AWP262208 BGL262207:BGL262208 BQH262207:BQH262208 CAD262207:CAD262208 CJZ262207:CJZ262208 CTV262207:CTV262208 DDR262207:DDR262208 DNN262207:DNN262208 DXJ262207:DXJ262208 EHF262207:EHF262208 ERB262207:ERB262208 FAX262207:FAX262208 FKT262207:FKT262208 FUP262207:FUP262208 GEL262207:GEL262208 GOH262207:GOH262208 GYD262207:GYD262208 HHZ262207:HHZ262208 HRV262207:HRV262208 IBR262207:IBR262208 ILN262207:ILN262208 IVJ262207:IVJ262208 JFF262207:JFF262208 JPB262207:JPB262208 JYX262207:JYX262208 KIT262207:KIT262208 KSP262207:KSP262208 LCL262207:LCL262208 LMH262207:LMH262208 LWD262207:LWD262208 MFZ262207:MFZ262208 MPV262207:MPV262208 MZR262207:MZR262208 NJN262207:NJN262208 NTJ262207:NTJ262208 ODF262207:ODF262208 ONB262207:ONB262208 OWX262207:OWX262208 PGT262207:PGT262208 PQP262207:PQP262208 QAL262207:QAL262208 QKH262207:QKH262208 QUD262207:QUD262208 RDZ262207:RDZ262208 RNV262207:RNV262208 RXR262207:RXR262208 SHN262207:SHN262208 SRJ262207:SRJ262208 TBF262207:TBF262208 TLB262207:TLB262208 TUX262207:TUX262208 UET262207:UET262208 UOP262207:UOP262208 UYL262207:UYL262208 VIH262207:VIH262208 VSD262207:VSD262208 WBZ262207:WBZ262208 WLV262207:WLV262208 WVR262207:WVR262208 J327743:J327744 JF327743:JF327744 TB327743:TB327744 ACX327743:ACX327744 AMT327743:AMT327744 AWP327743:AWP327744 BGL327743:BGL327744 BQH327743:BQH327744 CAD327743:CAD327744 CJZ327743:CJZ327744 CTV327743:CTV327744 DDR327743:DDR327744 DNN327743:DNN327744 DXJ327743:DXJ327744 EHF327743:EHF327744 ERB327743:ERB327744 FAX327743:FAX327744 FKT327743:FKT327744 FUP327743:FUP327744 GEL327743:GEL327744 GOH327743:GOH327744 GYD327743:GYD327744 HHZ327743:HHZ327744 HRV327743:HRV327744 IBR327743:IBR327744 ILN327743:ILN327744 IVJ327743:IVJ327744 JFF327743:JFF327744 JPB327743:JPB327744 JYX327743:JYX327744 KIT327743:KIT327744 KSP327743:KSP327744 LCL327743:LCL327744 LMH327743:LMH327744 LWD327743:LWD327744 MFZ327743:MFZ327744 MPV327743:MPV327744 MZR327743:MZR327744 NJN327743:NJN327744 NTJ327743:NTJ327744 ODF327743:ODF327744 ONB327743:ONB327744 OWX327743:OWX327744 PGT327743:PGT327744 PQP327743:PQP327744 QAL327743:QAL327744 QKH327743:QKH327744 QUD327743:QUD327744 RDZ327743:RDZ327744 RNV327743:RNV327744 RXR327743:RXR327744 SHN327743:SHN327744 SRJ327743:SRJ327744 TBF327743:TBF327744 TLB327743:TLB327744 TUX327743:TUX327744 UET327743:UET327744 UOP327743:UOP327744 UYL327743:UYL327744 VIH327743:VIH327744 VSD327743:VSD327744 WBZ327743:WBZ327744 WLV327743:WLV327744 WVR327743:WVR327744 J393279:J393280 JF393279:JF393280 TB393279:TB393280 ACX393279:ACX393280 AMT393279:AMT393280 AWP393279:AWP393280 BGL393279:BGL393280 BQH393279:BQH393280 CAD393279:CAD393280 CJZ393279:CJZ393280 CTV393279:CTV393280 DDR393279:DDR393280 DNN393279:DNN393280 DXJ393279:DXJ393280 EHF393279:EHF393280 ERB393279:ERB393280 FAX393279:FAX393280 FKT393279:FKT393280 FUP393279:FUP393280 GEL393279:GEL393280 GOH393279:GOH393280 GYD393279:GYD393280 HHZ393279:HHZ393280 HRV393279:HRV393280 IBR393279:IBR393280 ILN393279:ILN393280 IVJ393279:IVJ393280 JFF393279:JFF393280 JPB393279:JPB393280 JYX393279:JYX393280 KIT393279:KIT393280 KSP393279:KSP393280 LCL393279:LCL393280 LMH393279:LMH393280 LWD393279:LWD393280 MFZ393279:MFZ393280 MPV393279:MPV393280 MZR393279:MZR393280 NJN393279:NJN393280 NTJ393279:NTJ393280 ODF393279:ODF393280 ONB393279:ONB393280 OWX393279:OWX393280 PGT393279:PGT393280 PQP393279:PQP393280 QAL393279:QAL393280 QKH393279:QKH393280 QUD393279:QUD393280 RDZ393279:RDZ393280 RNV393279:RNV393280 RXR393279:RXR393280 SHN393279:SHN393280 SRJ393279:SRJ393280 TBF393279:TBF393280 TLB393279:TLB393280 TUX393279:TUX393280 UET393279:UET393280 UOP393279:UOP393280 UYL393279:UYL393280 VIH393279:VIH393280 VSD393279:VSD393280 WBZ393279:WBZ393280 WLV393279:WLV393280 WVR393279:WVR393280 J458815:J458816 JF458815:JF458816 TB458815:TB458816 ACX458815:ACX458816 AMT458815:AMT458816 AWP458815:AWP458816 BGL458815:BGL458816 BQH458815:BQH458816 CAD458815:CAD458816 CJZ458815:CJZ458816 CTV458815:CTV458816 DDR458815:DDR458816 DNN458815:DNN458816 DXJ458815:DXJ458816 EHF458815:EHF458816 ERB458815:ERB458816 FAX458815:FAX458816 FKT458815:FKT458816 FUP458815:FUP458816 GEL458815:GEL458816 GOH458815:GOH458816 GYD458815:GYD458816 HHZ458815:HHZ458816 HRV458815:HRV458816 IBR458815:IBR458816 ILN458815:ILN458816 IVJ458815:IVJ458816 JFF458815:JFF458816 JPB458815:JPB458816 JYX458815:JYX458816 KIT458815:KIT458816 KSP458815:KSP458816 LCL458815:LCL458816 LMH458815:LMH458816 LWD458815:LWD458816 MFZ458815:MFZ458816 MPV458815:MPV458816 MZR458815:MZR458816 NJN458815:NJN458816 NTJ458815:NTJ458816 ODF458815:ODF458816 ONB458815:ONB458816 OWX458815:OWX458816 PGT458815:PGT458816 PQP458815:PQP458816 QAL458815:QAL458816 QKH458815:QKH458816 QUD458815:QUD458816 RDZ458815:RDZ458816 RNV458815:RNV458816 RXR458815:RXR458816 SHN458815:SHN458816 SRJ458815:SRJ458816 TBF458815:TBF458816 TLB458815:TLB458816 TUX458815:TUX458816 UET458815:UET458816 UOP458815:UOP458816 UYL458815:UYL458816 VIH458815:VIH458816 VSD458815:VSD458816 WBZ458815:WBZ458816 WLV458815:WLV458816 WVR458815:WVR458816 J524351:J524352 JF524351:JF524352 TB524351:TB524352 ACX524351:ACX524352 AMT524351:AMT524352 AWP524351:AWP524352 BGL524351:BGL524352 BQH524351:BQH524352 CAD524351:CAD524352 CJZ524351:CJZ524352 CTV524351:CTV524352 DDR524351:DDR524352 DNN524351:DNN524352 DXJ524351:DXJ524352 EHF524351:EHF524352 ERB524351:ERB524352 FAX524351:FAX524352 FKT524351:FKT524352 FUP524351:FUP524352 GEL524351:GEL524352 GOH524351:GOH524352 GYD524351:GYD524352 HHZ524351:HHZ524352 HRV524351:HRV524352 IBR524351:IBR524352 ILN524351:ILN524352 IVJ524351:IVJ524352 JFF524351:JFF524352 JPB524351:JPB524352 JYX524351:JYX524352 KIT524351:KIT524352 KSP524351:KSP524352 LCL524351:LCL524352 LMH524351:LMH524352 LWD524351:LWD524352 MFZ524351:MFZ524352 MPV524351:MPV524352 MZR524351:MZR524352 NJN524351:NJN524352 NTJ524351:NTJ524352 ODF524351:ODF524352 ONB524351:ONB524352 OWX524351:OWX524352 PGT524351:PGT524352 PQP524351:PQP524352 QAL524351:QAL524352 QKH524351:QKH524352 QUD524351:QUD524352 RDZ524351:RDZ524352 RNV524351:RNV524352 RXR524351:RXR524352 SHN524351:SHN524352 SRJ524351:SRJ524352 TBF524351:TBF524352 TLB524351:TLB524352 TUX524351:TUX524352 UET524351:UET524352 UOP524351:UOP524352 UYL524351:UYL524352 VIH524351:VIH524352 VSD524351:VSD524352 WBZ524351:WBZ524352 WLV524351:WLV524352 WVR524351:WVR524352 J589887:J589888 JF589887:JF589888 TB589887:TB589888 ACX589887:ACX589888 AMT589887:AMT589888 AWP589887:AWP589888 BGL589887:BGL589888 BQH589887:BQH589888 CAD589887:CAD589888 CJZ589887:CJZ589888 CTV589887:CTV589888 DDR589887:DDR589888 DNN589887:DNN589888 DXJ589887:DXJ589888 EHF589887:EHF589888 ERB589887:ERB589888 FAX589887:FAX589888 FKT589887:FKT589888 FUP589887:FUP589888 GEL589887:GEL589888 GOH589887:GOH589888 GYD589887:GYD589888 HHZ589887:HHZ589888 HRV589887:HRV589888 IBR589887:IBR589888 ILN589887:ILN589888 IVJ589887:IVJ589888 JFF589887:JFF589888 JPB589887:JPB589888 JYX589887:JYX589888 KIT589887:KIT589888 KSP589887:KSP589888 LCL589887:LCL589888 LMH589887:LMH589888 LWD589887:LWD589888 MFZ589887:MFZ589888 MPV589887:MPV589888 MZR589887:MZR589888 NJN589887:NJN589888 NTJ589887:NTJ589888 ODF589887:ODF589888 ONB589887:ONB589888 OWX589887:OWX589888 PGT589887:PGT589888 PQP589887:PQP589888 QAL589887:QAL589888 QKH589887:QKH589888 QUD589887:QUD589888 RDZ589887:RDZ589888 RNV589887:RNV589888 RXR589887:RXR589888 SHN589887:SHN589888 SRJ589887:SRJ589888 TBF589887:TBF589888 TLB589887:TLB589888 TUX589887:TUX589888 UET589887:UET589888 UOP589887:UOP589888 UYL589887:UYL589888 VIH589887:VIH589888 VSD589887:VSD589888 WBZ589887:WBZ589888 WLV589887:WLV589888 WVR589887:WVR589888 J655423:J655424 JF655423:JF655424 TB655423:TB655424 ACX655423:ACX655424 AMT655423:AMT655424 AWP655423:AWP655424 BGL655423:BGL655424 BQH655423:BQH655424 CAD655423:CAD655424 CJZ655423:CJZ655424 CTV655423:CTV655424 DDR655423:DDR655424 DNN655423:DNN655424 DXJ655423:DXJ655424 EHF655423:EHF655424 ERB655423:ERB655424 FAX655423:FAX655424 FKT655423:FKT655424 FUP655423:FUP655424 GEL655423:GEL655424 GOH655423:GOH655424 GYD655423:GYD655424 HHZ655423:HHZ655424 HRV655423:HRV655424 IBR655423:IBR655424 ILN655423:ILN655424 IVJ655423:IVJ655424 JFF655423:JFF655424 JPB655423:JPB655424 JYX655423:JYX655424 KIT655423:KIT655424 KSP655423:KSP655424 LCL655423:LCL655424 LMH655423:LMH655424 LWD655423:LWD655424 MFZ655423:MFZ655424 MPV655423:MPV655424 MZR655423:MZR655424 NJN655423:NJN655424 NTJ655423:NTJ655424 ODF655423:ODF655424 ONB655423:ONB655424 OWX655423:OWX655424 PGT655423:PGT655424 PQP655423:PQP655424 QAL655423:QAL655424 QKH655423:QKH655424 QUD655423:QUD655424 RDZ655423:RDZ655424 RNV655423:RNV655424 RXR655423:RXR655424 SHN655423:SHN655424 SRJ655423:SRJ655424 TBF655423:TBF655424 TLB655423:TLB655424 TUX655423:TUX655424 UET655423:UET655424 UOP655423:UOP655424 UYL655423:UYL655424 VIH655423:VIH655424 VSD655423:VSD655424 WBZ655423:WBZ655424 WLV655423:WLV655424 WVR655423:WVR655424 J720959:J720960 JF720959:JF720960 TB720959:TB720960 ACX720959:ACX720960 AMT720959:AMT720960 AWP720959:AWP720960 BGL720959:BGL720960 BQH720959:BQH720960 CAD720959:CAD720960 CJZ720959:CJZ720960 CTV720959:CTV720960 DDR720959:DDR720960 DNN720959:DNN720960 DXJ720959:DXJ720960 EHF720959:EHF720960 ERB720959:ERB720960 FAX720959:FAX720960 FKT720959:FKT720960 FUP720959:FUP720960 GEL720959:GEL720960 GOH720959:GOH720960 GYD720959:GYD720960 HHZ720959:HHZ720960 HRV720959:HRV720960 IBR720959:IBR720960 ILN720959:ILN720960 IVJ720959:IVJ720960 JFF720959:JFF720960 JPB720959:JPB720960 JYX720959:JYX720960 KIT720959:KIT720960 KSP720959:KSP720960 LCL720959:LCL720960 LMH720959:LMH720960 LWD720959:LWD720960 MFZ720959:MFZ720960 MPV720959:MPV720960 MZR720959:MZR720960 NJN720959:NJN720960 NTJ720959:NTJ720960 ODF720959:ODF720960 ONB720959:ONB720960 OWX720959:OWX720960 PGT720959:PGT720960 PQP720959:PQP720960 QAL720959:QAL720960 QKH720959:QKH720960 QUD720959:QUD720960 RDZ720959:RDZ720960 RNV720959:RNV720960 RXR720959:RXR720960 SHN720959:SHN720960 SRJ720959:SRJ720960 TBF720959:TBF720960 TLB720959:TLB720960 TUX720959:TUX720960 UET720959:UET720960 UOP720959:UOP720960 UYL720959:UYL720960 VIH720959:VIH720960 VSD720959:VSD720960 WBZ720959:WBZ720960 WLV720959:WLV720960 WVR720959:WVR720960 J786495:J786496 JF786495:JF786496 TB786495:TB786496 ACX786495:ACX786496 AMT786495:AMT786496 AWP786495:AWP786496 BGL786495:BGL786496 BQH786495:BQH786496 CAD786495:CAD786496 CJZ786495:CJZ786496 CTV786495:CTV786496 DDR786495:DDR786496 DNN786495:DNN786496 DXJ786495:DXJ786496 EHF786495:EHF786496 ERB786495:ERB786496 FAX786495:FAX786496 FKT786495:FKT786496 FUP786495:FUP786496 GEL786495:GEL786496 GOH786495:GOH786496 GYD786495:GYD786496 HHZ786495:HHZ786496 HRV786495:HRV786496 IBR786495:IBR786496 ILN786495:ILN786496 IVJ786495:IVJ786496 JFF786495:JFF786496 JPB786495:JPB786496 JYX786495:JYX786496 KIT786495:KIT786496 KSP786495:KSP786496 LCL786495:LCL786496 LMH786495:LMH786496 LWD786495:LWD786496 MFZ786495:MFZ786496 MPV786495:MPV786496 MZR786495:MZR786496 NJN786495:NJN786496 NTJ786495:NTJ786496 ODF786495:ODF786496 ONB786495:ONB786496 OWX786495:OWX786496 PGT786495:PGT786496 PQP786495:PQP786496 QAL786495:QAL786496 QKH786495:QKH786496 QUD786495:QUD786496 RDZ786495:RDZ786496 RNV786495:RNV786496 RXR786495:RXR786496 SHN786495:SHN786496 SRJ786495:SRJ786496 TBF786495:TBF786496 TLB786495:TLB786496 TUX786495:TUX786496 UET786495:UET786496 UOP786495:UOP786496 UYL786495:UYL786496 VIH786495:VIH786496 VSD786495:VSD786496 WBZ786495:WBZ786496 WLV786495:WLV786496 WVR786495:WVR786496 J852031:J852032 JF852031:JF852032 TB852031:TB852032 ACX852031:ACX852032 AMT852031:AMT852032 AWP852031:AWP852032 BGL852031:BGL852032 BQH852031:BQH852032 CAD852031:CAD852032 CJZ852031:CJZ852032 CTV852031:CTV852032 DDR852031:DDR852032 DNN852031:DNN852032 DXJ852031:DXJ852032 EHF852031:EHF852032 ERB852031:ERB852032 FAX852031:FAX852032 FKT852031:FKT852032 FUP852031:FUP852032 GEL852031:GEL852032 GOH852031:GOH852032 GYD852031:GYD852032 HHZ852031:HHZ852032 HRV852031:HRV852032 IBR852031:IBR852032 ILN852031:ILN852032 IVJ852031:IVJ852032 JFF852031:JFF852032 JPB852031:JPB852032 JYX852031:JYX852032 KIT852031:KIT852032 KSP852031:KSP852032 LCL852031:LCL852032 LMH852031:LMH852032 LWD852031:LWD852032 MFZ852031:MFZ852032 MPV852031:MPV852032 MZR852031:MZR852032 NJN852031:NJN852032 NTJ852031:NTJ852032 ODF852031:ODF852032 ONB852031:ONB852032 OWX852031:OWX852032 PGT852031:PGT852032 PQP852031:PQP852032 QAL852031:QAL852032 QKH852031:QKH852032 QUD852031:QUD852032 RDZ852031:RDZ852032 RNV852031:RNV852032 RXR852031:RXR852032 SHN852031:SHN852032 SRJ852031:SRJ852032 TBF852031:TBF852032 TLB852031:TLB852032 TUX852031:TUX852032 UET852031:UET852032 UOP852031:UOP852032 UYL852031:UYL852032 VIH852031:VIH852032 VSD852031:VSD852032 WBZ852031:WBZ852032 WLV852031:WLV852032 WVR852031:WVR852032 J917567:J917568 JF917567:JF917568 TB917567:TB917568 ACX917567:ACX917568 AMT917567:AMT917568 AWP917567:AWP917568 BGL917567:BGL917568 BQH917567:BQH917568 CAD917567:CAD917568 CJZ917567:CJZ917568 CTV917567:CTV917568 DDR917567:DDR917568 DNN917567:DNN917568 DXJ917567:DXJ917568 EHF917567:EHF917568 ERB917567:ERB917568 FAX917567:FAX917568 FKT917567:FKT917568 FUP917567:FUP917568 GEL917567:GEL917568 GOH917567:GOH917568 GYD917567:GYD917568 HHZ917567:HHZ917568 HRV917567:HRV917568 IBR917567:IBR917568 ILN917567:ILN917568 IVJ917567:IVJ917568 JFF917567:JFF917568 JPB917567:JPB917568 JYX917567:JYX917568 KIT917567:KIT917568 KSP917567:KSP917568 LCL917567:LCL917568 LMH917567:LMH917568 LWD917567:LWD917568 MFZ917567:MFZ917568 MPV917567:MPV917568 MZR917567:MZR917568 NJN917567:NJN917568 NTJ917567:NTJ917568 ODF917567:ODF917568 ONB917567:ONB917568 OWX917567:OWX917568 PGT917567:PGT917568 PQP917567:PQP917568 QAL917567:QAL917568 QKH917567:QKH917568 QUD917567:QUD917568 RDZ917567:RDZ917568 RNV917567:RNV917568 RXR917567:RXR917568 SHN917567:SHN917568 SRJ917567:SRJ917568 TBF917567:TBF917568 TLB917567:TLB917568 TUX917567:TUX917568 UET917567:UET917568 UOP917567:UOP917568 UYL917567:UYL917568 VIH917567:VIH917568 VSD917567:VSD917568 WBZ917567:WBZ917568 WLV917567:WLV917568 WVR917567:WVR917568 J983103:J983104 JF983103:JF983104 TB983103:TB983104 ACX983103:ACX983104 AMT983103:AMT983104 AWP983103:AWP983104 BGL983103:BGL983104 BQH983103:BQH983104 CAD983103:CAD983104 CJZ983103:CJZ983104 CTV983103:CTV983104 DDR983103:DDR983104 DNN983103:DNN983104 DXJ983103:DXJ983104 EHF983103:EHF983104 ERB983103:ERB983104 FAX983103:FAX983104 FKT983103:FKT983104 FUP983103:FUP983104 GEL983103:GEL983104 GOH983103:GOH983104 GYD983103:GYD983104 HHZ983103:HHZ983104 HRV983103:HRV983104 IBR983103:IBR983104 ILN983103:ILN983104 IVJ983103:IVJ983104 JFF983103:JFF983104 JPB983103:JPB983104 JYX983103:JYX983104 KIT983103:KIT983104 KSP983103:KSP983104 LCL983103:LCL983104 LMH983103:LMH983104 LWD983103:LWD983104 MFZ983103:MFZ983104 MPV983103:MPV983104 MZR983103:MZR983104 NJN983103:NJN983104 NTJ983103:NTJ983104 ODF983103:ODF983104 ONB983103:ONB983104 OWX983103:OWX983104 PGT983103:PGT983104 PQP983103:PQP983104 QAL983103:QAL983104 QKH983103:QKH983104 QUD983103:QUD983104 RDZ983103:RDZ983104 RNV983103:RNV983104 RXR983103:RXR983104 SHN983103:SHN983104 SRJ983103:SRJ983104 TBF983103:TBF983104 TLB983103:TLB983104 TUX983103:TUX983104 UET983103:UET983104 UOP983103:UOP983104 UYL983103:UYL983104 VIH983103:VIH983104 VSD983103:VSD983104 WBZ983103:WBZ983104 WLV983103:WLV983104 WVR983103:WVR983104 J30:J37 JF30:JF37 TB30:TB37 ACX30:ACX37 AMT30:AMT37 AWP30:AWP37 BGL30:BGL37 BQH30:BQH37 CAD30:CAD37 CJZ30:CJZ37 CTV30:CTV37 DDR30:DDR37 DNN30:DNN37 DXJ30:DXJ37 EHF30:EHF37 ERB30:ERB37 FAX30:FAX37 FKT30:FKT37 FUP30:FUP37 GEL30:GEL37 GOH30:GOH37 GYD30:GYD37 HHZ30:HHZ37 HRV30:HRV37 IBR30:IBR37 ILN30:ILN37 IVJ30:IVJ37 JFF30:JFF37 JPB30:JPB37 JYX30:JYX37 KIT30:KIT37 KSP30:KSP37 LCL30:LCL37 LMH30:LMH37 LWD30:LWD37 MFZ30:MFZ37 MPV30:MPV37 MZR30:MZR37 NJN30:NJN37 NTJ30:NTJ37 ODF30:ODF37 ONB30:ONB37 OWX30:OWX37 PGT30:PGT37 PQP30:PQP37 QAL30:QAL37 QKH30:QKH37 QUD30:QUD37 RDZ30:RDZ37 RNV30:RNV37 RXR30:RXR37 SHN30:SHN37 SRJ30:SRJ37 TBF30:TBF37 TLB30:TLB37 TUX30:TUX37 UET30:UET37 UOP30:UOP37 UYL30:UYL37 VIH30:VIH37 VSD30:VSD37 WBZ30:WBZ37 WLV30:WLV37 WVR30:WVR37 J65566:J65573 JF65566:JF65573 TB65566:TB65573 ACX65566:ACX65573 AMT65566:AMT65573 AWP65566:AWP65573 BGL65566:BGL65573 BQH65566:BQH65573 CAD65566:CAD65573 CJZ65566:CJZ65573 CTV65566:CTV65573 DDR65566:DDR65573 DNN65566:DNN65573 DXJ65566:DXJ65573 EHF65566:EHF65573 ERB65566:ERB65573 FAX65566:FAX65573 FKT65566:FKT65573 FUP65566:FUP65573 GEL65566:GEL65573 GOH65566:GOH65573 GYD65566:GYD65573 HHZ65566:HHZ65573 HRV65566:HRV65573 IBR65566:IBR65573 ILN65566:ILN65573 IVJ65566:IVJ65573 JFF65566:JFF65573 JPB65566:JPB65573 JYX65566:JYX65573 KIT65566:KIT65573 KSP65566:KSP65573 LCL65566:LCL65573 LMH65566:LMH65573 LWD65566:LWD65573 MFZ65566:MFZ65573 MPV65566:MPV65573 MZR65566:MZR65573 NJN65566:NJN65573 NTJ65566:NTJ65573 ODF65566:ODF65573 ONB65566:ONB65573 OWX65566:OWX65573 PGT65566:PGT65573 PQP65566:PQP65573 QAL65566:QAL65573 QKH65566:QKH65573 QUD65566:QUD65573 RDZ65566:RDZ65573 RNV65566:RNV65573 RXR65566:RXR65573 SHN65566:SHN65573 SRJ65566:SRJ65573 TBF65566:TBF65573 TLB65566:TLB65573 TUX65566:TUX65573 UET65566:UET65573 UOP65566:UOP65573 UYL65566:UYL65573 VIH65566:VIH65573 VSD65566:VSD65573 WBZ65566:WBZ65573 WLV65566:WLV65573 WVR65566:WVR65573 J131102:J131109 JF131102:JF131109 TB131102:TB131109 ACX131102:ACX131109 AMT131102:AMT131109 AWP131102:AWP131109 BGL131102:BGL131109 BQH131102:BQH131109 CAD131102:CAD131109 CJZ131102:CJZ131109 CTV131102:CTV131109 DDR131102:DDR131109 DNN131102:DNN131109 DXJ131102:DXJ131109 EHF131102:EHF131109 ERB131102:ERB131109 FAX131102:FAX131109 FKT131102:FKT131109 FUP131102:FUP131109 GEL131102:GEL131109 GOH131102:GOH131109 GYD131102:GYD131109 HHZ131102:HHZ131109 HRV131102:HRV131109 IBR131102:IBR131109 ILN131102:ILN131109 IVJ131102:IVJ131109 JFF131102:JFF131109 JPB131102:JPB131109 JYX131102:JYX131109 KIT131102:KIT131109 KSP131102:KSP131109 LCL131102:LCL131109 LMH131102:LMH131109 LWD131102:LWD131109 MFZ131102:MFZ131109 MPV131102:MPV131109 MZR131102:MZR131109 NJN131102:NJN131109 NTJ131102:NTJ131109 ODF131102:ODF131109 ONB131102:ONB131109 OWX131102:OWX131109 PGT131102:PGT131109 PQP131102:PQP131109 QAL131102:QAL131109 QKH131102:QKH131109 QUD131102:QUD131109 RDZ131102:RDZ131109 RNV131102:RNV131109 RXR131102:RXR131109 SHN131102:SHN131109 SRJ131102:SRJ131109 TBF131102:TBF131109 TLB131102:TLB131109 TUX131102:TUX131109 UET131102:UET131109 UOP131102:UOP131109 UYL131102:UYL131109 VIH131102:VIH131109 VSD131102:VSD131109 WBZ131102:WBZ131109 WLV131102:WLV131109 WVR131102:WVR131109 J196638:J196645 JF196638:JF196645 TB196638:TB196645 ACX196638:ACX196645 AMT196638:AMT196645 AWP196638:AWP196645 BGL196638:BGL196645 BQH196638:BQH196645 CAD196638:CAD196645 CJZ196638:CJZ196645 CTV196638:CTV196645 DDR196638:DDR196645 DNN196638:DNN196645 DXJ196638:DXJ196645 EHF196638:EHF196645 ERB196638:ERB196645 FAX196638:FAX196645 FKT196638:FKT196645 FUP196638:FUP196645 GEL196638:GEL196645 GOH196638:GOH196645 GYD196638:GYD196645 HHZ196638:HHZ196645 HRV196638:HRV196645 IBR196638:IBR196645 ILN196638:ILN196645 IVJ196638:IVJ196645 JFF196638:JFF196645 JPB196638:JPB196645 JYX196638:JYX196645 KIT196638:KIT196645 KSP196638:KSP196645 LCL196638:LCL196645 LMH196638:LMH196645 LWD196638:LWD196645 MFZ196638:MFZ196645 MPV196638:MPV196645 MZR196638:MZR196645 NJN196638:NJN196645 NTJ196638:NTJ196645 ODF196638:ODF196645 ONB196638:ONB196645 OWX196638:OWX196645 PGT196638:PGT196645 PQP196638:PQP196645 QAL196638:QAL196645 QKH196638:QKH196645 QUD196638:QUD196645 RDZ196638:RDZ196645 RNV196638:RNV196645 RXR196638:RXR196645 SHN196638:SHN196645 SRJ196638:SRJ196645 TBF196638:TBF196645 TLB196638:TLB196645 TUX196638:TUX196645 UET196638:UET196645 UOP196638:UOP196645 UYL196638:UYL196645 VIH196638:VIH196645 VSD196638:VSD196645 WBZ196638:WBZ196645 WLV196638:WLV196645 WVR196638:WVR196645 J262174:J262181 JF262174:JF262181 TB262174:TB262181 ACX262174:ACX262181 AMT262174:AMT262181 AWP262174:AWP262181 BGL262174:BGL262181 BQH262174:BQH262181 CAD262174:CAD262181 CJZ262174:CJZ262181 CTV262174:CTV262181 DDR262174:DDR262181 DNN262174:DNN262181 DXJ262174:DXJ262181 EHF262174:EHF262181 ERB262174:ERB262181 FAX262174:FAX262181 FKT262174:FKT262181 FUP262174:FUP262181 GEL262174:GEL262181 GOH262174:GOH262181 GYD262174:GYD262181 HHZ262174:HHZ262181 HRV262174:HRV262181 IBR262174:IBR262181 ILN262174:ILN262181 IVJ262174:IVJ262181 JFF262174:JFF262181 JPB262174:JPB262181 JYX262174:JYX262181 KIT262174:KIT262181 KSP262174:KSP262181 LCL262174:LCL262181 LMH262174:LMH262181 LWD262174:LWD262181 MFZ262174:MFZ262181 MPV262174:MPV262181 MZR262174:MZR262181 NJN262174:NJN262181 NTJ262174:NTJ262181 ODF262174:ODF262181 ONB262174:ONB262181 OWX262174:OWX262181 PGT262174:PGT262181 PQP262174:PQP262181 QAL262174:QAL262181 QKH262174:QKH262181 QUD262174:QUD262181 RDZ262174:RDZ262181 RNV262174:RNV262181 RXR262174:RXR262181 SHN262174:SHN262181 SRJ262174:SRJ262181 TBF262174:TBF262181 TLB262174:TLB262181 TUX262174:TUX262181 UET262174:UET262181 UOP262174:UOP262181 UYL262174:UYL262181 VIH262174:VIH262181 VSD262174:VSD262181 WBZ262174:WBZ262181 WLV262174:WLV262181 WVR262174:WVR262181 J327710:J327717 JF327710:JF327717 TB327710:TB327717 ACX327710:ACX327717 AMT327710:AMT327717 AWP327710:AWP327717 BGL327710:BGL327717 BQH327710:BQH327717 CAD327710:CAD327717 CJZ327710:CJZ327717 CTV327710:CTV327717 DDR327710:DDR327717 DNN327710:DNN327717 DXJ327710:DXJ327717 EHF327710:EHF327717 ERB327710:ERB327717 FAX327710:FAX327717 FKT327710:FKT327717 FUP327710:FUP327717 GEL327710:GEL327717 GOH327710:GOH327717 GYD327710:GYD327717 HHZ327710:HHZ327717 HRV327710:HRV327717 IBR327710:IBR327717 ILN327710:ILN327717 IVJ327710:IVJ327717 JFF327710:JFF327717 JPB327710:JPB327717 JYX327710:JYX327717 KIT327710:KIT327717 KSP327710:KSP327717 LCL327710:LCL327717 LMH327710:LMH327717 LWD327710:LWD327717 MFZ327710:MFZ327717 MPV327710:MPV327717 MZR327710:MZR327717 NJN327710:NJN327717 NTJ327710:NTJ327717 ODF327710:ODF327717 ONB327710:ONB327717 OWX327710:OWX327717 PGT327710:PGT327717 PQP327710:PQP327717 QAL327710:QAL327717 QKH327710:QKH327717 QUD327710:QUD327717 RDZ327710:RDZ327717 RNV327710:RNV327717 RXR327710:RXR327717 SHN327710:SHN327717 SRJ327710:SRJ327717 TBF327710:TBF327717 TLB327710:TLB327717 TUX327710:TUX327717 UET327710:UET327717 UOP327710:UOP327717 UYL327710:UYL327717 VIH327710:VIH327717 VSD327710:VSD327717 WBZ327710:WBZ327717 WLV327710:WLV327717 WVR327710:WVR327717 J393246:J393253 JF393246:JF393253 TB393246:TB393253 ACX393246:ACX393253 AMT393246:AMT393253 AWP393246:AWP393253 BGL393246:BGL393253 BQH393246:BQH393253 CAD393246:CAD393253 CJZ393246:CJZ393253 CTV393246:CTV393253 DDR393246:DDR393253 DNN393246:DNN393253 DXJ393246:DXJ393253 EHF393246:EHF393253 ERB393246:ERB393253 FAX393246:FAX393253 FKT393246:FKT393253 FUP393246:FUP393253 GEL393246:GEL393253 GOH393246:GOH393253 GYD393246:GYD393253 HHZ393246:HHZ393253 HRV393246:HRV393253 IBR393246:IBR393253 ILN393246:ILN393253 IVJ393246:IVJ393253 JFF393246:JFF393253 JPB393246:JPB393253 JYX393246:JYX393253 KIT393246:KIT393253 KSP393246:KSP393253 LCL393246:LCL393253 LMH393246:LMH393253 LWD393246:LWD393253 MFZ393246:MFZ393253 MPV393246:MPV393253 MZR393246:MZR393253 NJN393246:NJN393253 NTJ393246:NTJ393253 ODF393246:ODF393253 ONB393246:ONB393253 OWX393246:OWX393253 PGT393246:PGT393253 PQP393246:PQP393253 QAL393246:QAL393253 QKH393246:QKH393253 QUD393246:QUD393253 RDZ393246:RDZ393253 RNV393246:RNV393253 RXR393246:RXR393253 SHN393246:SHN393253 SRJ393246:SRJ393253 TBF393246:TBF393253 TLB393246:TLB393253 TUX393246:TUX393253 UET393246:UET393253 UOP393246:UOP393253 UYL393246:UYL393253 VIH393246:VIH393253 VSD393246:VSD393253 WBZ393246:WBZ393253 WLV393246:WLV393253 WVR393246:WVR393253 J458782:J458789 JF458782:JF458789 TB458782:TB458789 ACX458782:ACX458789 AMT458782:AMT458789 AWP458782:AWP458789 BGL458782:BGL458789 BQH458782:BQH458789 CAD458782:CAD458789 CJZ458782:CJZ458789 CTV458782:CTV458789 DDR458782:DDR458789 DNN458782:DNN458789 DXJ458782:DXJ458789 EHF458782:EHF458789 ERB458782:ERB458789 FAX458782:FAX458789 FKT458782:FKT458789 FUP458782:FUP458789 GEL458782:GEL458789 GOH458782:GOH458789 GYD458782:GYD458789 HHZ458782:HHZ458789 HRV458782:HRV458789 IBR458782:IBR458789 ILN458782:ILN458789 IVJ458782:IVJ458789 JFF458782:JFF458789 JPB458782:JPB458789 JYX458782:JYX458789 KIT458782:KIT458789 KSP458782:KSP458789 LCL458782:LCL458789 LMH458782:LMH458789 LWD458782:LWD458789 MFZ458782:MFZ458789 MPV458782:MPV458789 MZR458782:MZR458789 NJN458782:NJN458789 NTJ458782:NTJ458789 ODF458782:ODF458789 ONB458782:ONB458789 OWX458782:OWX458789 PGT458782:PGT458789 PQP458782:PQP458789 QAL458782:QAL458789 QKH458782:QKH458789 QUD458782:QUD458789 RDZ458782:RDZ458789 RNV458782:RNV458789 RXR458782:RXR458789 SHN458782:SHN458789 SRJ458782:SRJ458789 TBF458782:TBF458789 TLB458782:TLB458789 TUX458782:TUX458789 UET458782:UET458789 UOP458782:UOP458789 UYL458782:UYL458789 VIH458782:VIH458789 VSD458782:VSD458789 WBZ458782:WBZ458789 WLV458782:WLV458789 WVR458782:WVR458789 J524318:J524325 JF524318:JF524325 TB524318:TB524325 ACX524318:ACX524325 AMT524318:AMT524325 AWP524318:AWP524325 BGL524318:BGL524325 BQH524318:BQH524325 CAD524318:CAD524325 CJZ524318:CJZ524325 CTV524318:CTV524325 DDR524318:DDR524325 DNN524318:DNN524325 DXJ524318:DXJ524325 EHF524318:EHF524325 ERB524318:ERB524325 FAX524318:FAX524325 FKT524318:FKT524325 FUP524318:FUP524325 GEL524318:GEL524325 GOH524318:GOH524325 GYD524318:GYD524325 HHZ524318:HHZ524325 HRV524318:HRV524325 IBR524318:IBR524325 ILN524318:ILN524325 IVJ524318:IVJ524325 JFF524318:JFF524325 JPB524318:JPB524325 JYX524318:JYX524325 KIT524318:KIT524325 KSP524318:KSP524325 LCL524318:LCL524325 LMH524318:LMH524325 LWD524318:LWD524325 MFZ524318:MFZ524325 MPV524318:MPV524325 MZR524318:MZR524325 NJN524318:NJN524325 NTJ524318:NTJ524325 ODF524318:ODF524325 ONB524318:ONB524325 OWX524318:OWX524325 PGT524318:PGT524325 PQP524318:PQP524325 QAL524318:QAL524325 QKH524318:QKH524325 QUD524318:QUD524325 RDZ524318:RDZ524325 RNV524318:RNV524325 RXR524318:RXR524325 SHN524318:SHN524325 SRJ524318:SRJ524325 TBF524318:TBF524325 TLB524318:TLB524325 TUX524318:TUX524325 UET524318:UET524325 UOP524318:UOP524325 UYL524318:UYL524325 VIH524318:VIH524325 VSD524318:VSD524325 WBZ524318:WBZ524325 WLV524318:WLV524325 WVR524318:WVR524325 J589854:J589861 JF589854:JF589861 TB589854:TB589861 ACX589854:ACX589861 AMT589854:AMT589861 AWP589854:AWP589861 BGL589854:BGL589861 BQH589854:BQH589861 CAD589854:CAD589861 CJZ589854:CJZ589861 CTV589854:CTV589861 DDR589854:DDR589861 DNN589854:DNN589861 DXJ589854:DXJ589861 EHF589854:EHF589861 ERB589854:ERB589861 FAX589854:FAX589861 FKT589854:FKT589861 FUP589854:FUP589861 GEL589854:GEL589861 GOH589854:GOH589861 GYD589854:GYD589861 HHZ589854:HHZ589861 HRV589854:HRV589861 IBR589854:IBR589861 ILN589854:ILN589861 IVJ589854:IVJ589861 JFF589854:JFF589861 JPB589854:JPB589861 JYX589854:JYX589861 KIT589854:KIT589861 KSP589854:KSP589861 LCL589854:LCL589861 LMH589854:LMH589861 LWD589854:LWD589861 MFZ589854:MFZ589861 MPV589854:MPV589861 MZR589854:MZR589861 NJN589854:NJN589861 NTJ589854:NTJ589861 ODF589854:ODF589861 ONB589854:ONB589861 OWX589854:OWX589861 PGT589854:PGT589861 PQP589854:PQP589861 QAL589854:QAL589861 QKH589854:QKH589861 QUD589854:QUD589861 RDZ589854:RDZ589861 RNV589854:RNV589861 RXR589854:RXR589861 SHN589854:SHN589861 SRJ589854:SRJ589861 TBF589854:TBF589861 TLB589854:TLB589861 TUX589854:TUX589861 UET589854:UET589861 UOP589854:UOP589861 UYL589854:UYL589861 VIH589854:VIH589861 VSD589854:VSD589861 WBZ589854:WBZ589861 WLV589854:WLV589861 WVR589854:WVR589861 J655390:J655397 JF655390:JF655397 TB655390:TB655397 ACX655390:ACX655397 AMT655390:AMT655397 AWP655390:AWP655397 BGL655390:BGL655397 BQH655390:BQH655397 CAD655390:CAD655397 CJZ655390:CJZ655397 CTV655390:CTV655397 DDR655390:DDR655397 DNN655390:DNN655397 DXJ655390:DXJ655397 EHF655390:EHF655397 ERB655390:ERB655397 FAX655390:FAX655397 FKT655390:FKT655397 FUP655390:FUP655397 GEL655390:GEL655397 GOH655390:GOH655397 GYD655390:GYD655397 HHZ655390:HHZ655397 HRV655390:HRV655397 IBR655390:IBR655397 ILN655390:ILN655397 IVJ655390:IVJ655397 JFF655390:JFF655397 JPB655390:JPB655397 JYX655390:JYX655397 KIT655390:KIT655397 KSP655390:KSP655397 LCL655390:LCL655397 LMH655390:LMH655397 LWD655390:LWD655397 MFZ655390:MFZ655397 MPV655390:MPV655397 MZR655390:MZR655397 NJN655390:NJN655397 NTJ655390:NTJ655397 ODF655390:ODF655397 ONB655390:ONB655397 OWX655390:OWX655397 PGT655390:PGT655397 PQP655390:PQP655397 QAL655390:QAL655397 QKH655390:QKH655397 QUD655390:QUD655397 RDZ655390:RDZ655397 RNV655390:RNV655397 RXR655390:RXR655397 SHN655390:SHN655397 SRJ655390:SRJ655397 TBF655390:TBF655397 TLB655390:TLB655397 TUX655390:TUX655397 UET655390:UET655397 UOP655390:UOP655397 UYL655390:UYL655397 VIH655390:VIH655397 VSD655390:VSD655397 WBZ655390:WBZ655397 WLV655390:WLV655397 WVR655390:WVR655397 J720926:J720933 JF720926:JF720933 TB720926:TB720933 ACX720926:ACX720933 AMT720926:AMT720933 AWP720926:AWP720933 BGL720926:BGL720933 BQH720926:BQH720933 CAD720926:CAD720933 CJZ720926:CJZ720933 CTV720926:CTV720933 DDR720926:DDR720933 DNN720926:DNN720933 DXJ720926:DXJ720933 EHF720926:EHF720933 ERB720926:ERB720933 FAX720926:FAX720933 FKT720926:FKT720933 FUP720926:FUP720933 GEL720926:GEL720933 GOH720926:GOH720933 GYD720926:GYD720933 HHZ720926:HHZ720933 HRV720926:HRV720933 IBR720926:IBR720933 ILN720926:ILN720933 IVJ720926:IVJ720933 JFF720926:JFF720933 JPB720926:JPB720933 JYX720926:JYX720933 KIT720926:KIT720933 KSP720926:KSP720933 LCL720926:LCL720933 LMH720926:LMH720933 LWD720926:LWD720933 MFZ720926:MFZ720933 MPV720926:MPV720933 MZR720926:MZR720933 NJN720926:NJN720933 NTJ720926:NTJ720933 ODF720926:ODF720933 ONB720926:ONB720933 OWX720926:OWX720933 PGT720926:PGT720933 PQP720926:PQP720933 QAL720926:QAL720933 QKH720926:QKH720933 QUD720926:QUD720933 RDZ720926:RDZ720933 RNV720926:RNV720933 RXR720926:RXR720933 SHN720926:SHN720933 SRJ720926:SRJ720933 TBF720926:TBF720933 TLB720926:TLB720933 TUX720926:TUX720933 UET720926:UET720933 UOP720926:UOP720933 UYL720926:UYL720933 VIH720926:VIH720933 VSD720926:VSD720933 WBZ720926:WBZ720933 WLV720926:WLV720933 WVR720926:WVR720933 J786462:J786469 JF786462:JF786469 TB786462:TB786469 ACX786462:ACX786469 AMT786462:AMT786469 AWP786462:AWP786469 BGL786462:BGL786469 BQH786462:BQH786469 CAD786462:CAD786469 CJZ786462:CJZ786469 CTV786462:CTV786469 DDR786462:DDR786469 DNN786462:DNN786469 DXJ786462:DXJ786469 EHF786462:EHF786469 ERB786462:ERB786469 FAX786462:FAX786469 FKT786462:FKT786469 FUP786462:FUP786469 GEL786462:GEL786469 GOH786462:GOH786469 GYD786462:GYD786469 HHZ786462:HHZ786469 HRV786462:HRV786469 IBR786462:IBR786469 ILN786462:ILN786469 IVJ786462:IVJ786469 JFF786462:JFF786469 JPB786462:JPB786469 JYX786462:JYX786469 KIT786462:KIT786469 KSP786462:KSP786469 LCL786462:LCL786469 LMH786462:LMH786469 LWD786462:LWD786469 MFZ786462:MFZ786469 MPV786462:MPV786469 MZR786462:MZR786469 NJN786462:NJN786469 NTJ786462:NTJ786469 ODF786462:ODF786469 ONB786462:ONB786469 OWX786462:OWX786469 PGT786462:PGT786469 PQP786462:PQP786469 QAL786462:QAL786469 QKH786462:QKH786469 QUD786462:QUD786469 RDZ786462:RDZ786469 RNV786462:RNV786469 RXR786462:RXR786469 SHN786462:SHN786469 SRJ786462:SRJ786469 TBF786462:TBF786469 TLB786462:TLB786469 TUX786462:TUX786469 UET786462:UET786469 UOP786462:UOP786469 UYL786462:UYL786469 VIH786462:VIH786469 VSD786462:VSD786469 WBZ786462:WBZ786469 WLV786462:WLV786469 WVR786462:WVR786469 J851998:J852005 JF851998:JF852005 TB851998:TB852005 ACX851998:ACX852005 AMT851998:AMT852005 AWP851998:AWP852005 BGL851998:BGL852005 BQH851998:BQH852005 CAD851998:CAD852005 CJZ851998:CJZ852005 CTV851998:CTV852005 DDR851998:DDR852005 DNN851998:DNN852005 DXJ851998:DXJ852005 EHF851998:EHF852005 ERB851998:ERB852005 FAX851998:FAX852005 FKT851998:FKT852005 FUP851998:FUP852005 GEL851998:GEL852005 GOH851998:GOH852005 GYD851998:GYD852005 HHZ851998:HHZ852005 HRV851998:HRV852005 IBR851998:IBR852005 ILN851998:ILN852005 IVJ851998:IVJ852005 JFF851998:JFF852005 JPB851998:JPB852005 JYX851998:JYX852005 KIT851998:KIT852005 KSP851998:KSP852005 LCL851998:LCL852005 LMH851998:LMH852005 LWD851998:LWD852005 MFZ851998:MFZ852005 MPV851998:MPV852005 MZR851998:MZR852005 NJN851998:NJN852005 NTJ851998:NTJ852005 ODF851998:ODF852005 ONB851998:ONB852005 OWX851998:OWX852005 PGT851998:PGT852005 PQP851998:PQP852005 QAL851998:QAL852005 QKH851998:QKH852005 QUD851998:QUD852005 RDZ851998:RDZ852005 RNV851998:RNV852005 RXR851998:RXR852005 SHN851998:SHN852005 SRJ851998:SRJ852005 TBF851998:TBF852005 TLB851998:TLB852005 TUX851998:TUX852005 UET851998:UET852005 UOP851998:UOP852005 UYL851998:UYL852005 VIH851998:VIH852005 VSD851998:VSD852005 WBZ851998:WBZ852005 WLV851998:WLV852005 WVR851998:WVR852005 J917534:J917541 JF917534:JF917541 TB917534:TB917541 ACX917534:ACX917541 AMT917534:AMT917541 AWP917534:AWP917541 BGL917534:BGL917541 BQH917534:BQH917541 CAD917534:CAD917541 CJZ917534:CJZ917541 CTV917534:CTV917541 DDR917534:DDR917541 DNN917534:DNN917541 DXJ917534:DXJ917541 EHF917534:EHF917541 ERB917534:ERB917541 FAX917534:FAX917541 FKT917534:FKT917541 FUP917534:FUP917541 GEL917534:GEL917541 GOH917534:GOH917541 GYD917534:GYD917541 HHZ917534:HHZ917541 HRV917534:HRV917541 IBR917534:IBR917541 ILN917534:ILN917541 IVJ917534:IVJ917541 JFF917534:JFF917541 JPB917534:JPB917541 JYX917534:JYX917541 KIT917534:KIT917541 KSP917534:KSP917541 LCL917534:LCL917541 LMH917534:LMH917541 LWD917534:LWD917541 MFZ917534:MFZ917541 MPV917534:MPV917541 MZR917534:MZR917541 NJN917534:NJN917541 NTJ917534:NTJ917541 ODF917534:ODF917541 ONB917534:ONB917541 OWX917534:OWX917541 PGT917534:PGT917541 PQP917534:PQP917541 QAL917534:QAL917541 QKH917534:QKH917541 QUD917534:QUD917541 RDZ917534:RDZ917541 RNV917534:RNV917541 RXR917534:RXR917541 SHN917534:SHN917541 SRJ917534:SRJ917541 TBF917534:TBF917541 TLB917534:TLB917541 TUX917534:TUX917541 UET917534:UET917541 UOP917534:UOP917541 UYL917534:UYL917541 VIH917534:VIH917541 VSD917534:VSD917541 WBZ917534:WBZ917541 WLV917534:WLV917541 WVR917534:WVR917541 J983070:J983077 JF983070:JF983077 TB983070:TB983077 ACX983070:ACX983077 AMT983070:AMT983077 AWP983070:AWP983077 BGL983070:BGL983077 BQH983070:BQH983077 CAD983070:CAD983077 CJZ983070:CJZ983077 CTV983070:CTV983077 DDR983070:DDR983077 DNN983070:DNN983077 DXJ983070:DXJ983077 EHF983070:EHF983077 ERB983070:ERB983077 FAX983070:FAX983077 FKT983070:FKT983077 FUP983070:FUP983077 GEL983070:GEL983077 GOH983070:GOH983077 GYD983070:GYD983077 HHZ983070:HHZ983077 HRV983070:HRV983077 IBR983070:IBR983077 ILN983070:ILN983077 IVJ983070:IVJ983077 JFF983070:JFF983077 JPB983070:JPB983077 JYX983070:JYX983077 KIT983070:KIT983077 KSP983070:KSP983077 LCL983070:LCL983077 LMH983070:LMH983077 LWD983070:LWD983077 MFZ983070:MFZ983077 MPV983070:MPV983077 MZR983070:MZR983077 NJN983070:NJN983077 NTJ983070:NTJ983077 ODF983070:ODF983077 ONB983070:ONB983077 OWX983070:OWX983077 PGT983070:PGT983077 PQP983070:PQP983077 QAL983070:QAL983077 QKH983070:QKH983077 QUD983070:QUD983077 RDZ983070:RDZ983077 RNV983070:RNV983077 RXR983070:RXR983077 SHN983070:SHN983077 SRJ983070:SRJ983077 TBF983070:TBF983077 TLB983070:TLB983077 TUX983070:TUX983077 UET983070:UET983077 UOP983070:UOP983077 UYL983070:UYL983077 VIH983070:VIH983077 VSD983070:VSD983077 WBZ983070:WBZ983077 WLV983070:WLV983077 WVR983070:WVR983077 J86 JF86 TB86 ACX86 AMT86 AWP86 BGL86 BQH86 CAD86 CJZ86 CTV86 DDR86 DNN86 DXJ86 EHF86 ERB86 FAX86 FKT86 FUP86 GEL86 GOH86 GYD86 HHZ86 HRV86 IBR86 ILN86 IVJ86 JFF86 JPB86 JYX86 KIT86 KSP86 LCL86 LMH86 LWD86 MFZ86 MPV86 MZR86 NJN86 NTJ86 ODF86 ONB86 OWX86 PGT86 PQP86 QAL86 QKH86 QUD86 RDZ86 RNV86 RXR86 SHN86 SRJ86 TBF86 TLB86 TUX86 UET86 UOP86 UYL86 VIH86 VSD86 WBZ86 WLV86 WVR86 J65622 JF65622 TB65622 ACX65622 AMT65622 AWP65622 BGL65622 BQH65622 CAD65622 CJZ65622 CTV65622 DDR65622 DNN65622 DXJ65622 EHF65622 ERB65622 FAX65622 FKT65622 FUP65622 GEL65622 GOH65622 GYD65622 HHZ65622 HRV65622 IBR65622 ILN65622 IVJ65622 JFF65622 JPB65622 JYX65622 KIT65622 KSP65622 LCL65622 LMH65622 LWD65622 MFZ65622 MPV65622 MZR65622 NJN65622 NTJ65622 ODF65622 ONB65622 OWX65622 PGT65622 PQP65622 QAL65622 QKH65622 QUD65622 RDZ65622 RNV65622 RXR65622 SHN65622 SRJ65622 TBF65622 TLB65622 TUX65622 UET65622 UOP65622 UYL65622 VIH65622 VSD65622 WBZ65622 WLV65622 WVR65622 J131158 JF131158 TB131158 ACX131158 AMT131158 AWP131158 BGL131158 BQH131158 CAD131158 CJZ131158 CTV131158 DDR131158 DNN131158 DXJ131158 EHF131158 ERB131158 FAX131158 FKT131158 FUP131158 GEL131158 GOH131158 GYD131158 HHZ131158 HRV131158 IBR131158 ILN131158 IVJ131158 JFF131158 JPB131158 JYX131158 KIT131158 KSP131158 LCL131158 LMH131158 LWD131158 MFZ131158 MPV131158 MZR131158 NJN131158 NTJ131158 ODF131158 ONB131158 OWX131158 PGT131158 PQP131158 QAL131158 QKH131158 QUD131158 RDZ131158 RNV131158 RXR131158 SHN131158 SRJ131158 TBF131158 TLB131158 TUX131158 UET131158 UOP131158 UYL131158 VIH131158 VSD131158 WBZ131158 WLV131158 WVR131158 J196694 JF196694 TB196694 ACX196694 AMT196694 AWP196694 BGL196694 BQH196694 CAD196694 CJZ196694 CTV196694 DDR196694 DNN196694 DXJ196694 EHF196694 ERB196694 FAX196694 FKT196694 FUP196694 GEL196694 GOH196694 GYD196694 HHZ196694 HRV196694 IBR196694 ILN196694 IVJ196694 JFF196694 JPB196694 JYX196694 KIT196694 KSP196694 LCL196694 LMH196694 LWD196694 MFZ196694 MPV196694 MZR196694 NJN196694 NTJ196694 ODF196694 ONB196694 OWX196694 PGT196694 PQP196694 QAL196694 QKH196694 QUD196694 RDZ196694 RNV196694 RXR196694 SHN196694 SRJ196694 TBF196694 TLB196694 TUX196694 UET196694 UOP196694 UYL196694 VIH196694 VSD196694 WBZ196694 WLV196694 WVR196694 J262230 JF262230 TB262230 ACX262230 AMT262230 AWP262230 BGL262230 BQH262230 CAD262230 CJZ262230 CTV262230 DDR262230 DNN262230 DXJ262230 EHF262230 ERB262230 FAX262230 FKT262230 FUP262230 GEL262230 GOH262230 GYD262230 HHZ262230 HRV262230 IBR262230 ILN262230 IVJ262230 JFF262230 JPB262230 JYX262230 KIT262230 KSP262230 LCL262230 LMH262230 LWD262230 MFZ262230 MPV262230 MZR262230 NJN262230 NTJ262230 ODF262230 ONB262230 OWX262230 PGT262230 PQP262230 QAL262230 QKH262230 QUD262230 RDZ262230 RNV262230 RXR262230 SHN262230 SRJ262230 TBF262230 TLB262230 TUX262230 UET262230 UOP262230 UYL262230 VIH262230 VSD262230 WBZ262230 WLV262230 WVR262230 J327766 JF327766 TB327766 ACX327766 AMT327766 AWP327766 BGL327766 BQH327766 CAD327766 CJZ327766 CTV327766 DDR327766 DNN327766 DXJ327766 EHF327766 ERB327766 FAX327766 FKT327766 FUP327766 GEL327766 GOH327766 GYD327766 HHZ327766 HRV327766 IBR327766 ILN327766 IVJ327766 JFF327766 JPB327766 JYX327766 KIT327766 KSP327766 LCL327766 LMH327766 LWD327766 MFZ327766 MPV327766 MZR327766 NJN327766 NTJ327766 ODF327766 ONB327766 OWX327766 PGT327766 PQP327766 QAL327766 QKH327766 QUD327766 RDZ327766 RNV327766 RXR327766 SHN327766 SRJ327766 TBF327766 TLB327766 TUX327766 UET327766 UOP327766 UYL327766 VIH327766 VSD327766 WBZ327766 WLV327766 WVR327766 J393302 JF393302 TB393302 ACX393302 AMT393302 AWP393302 BGL393302 BQH393302 CAD393302 CJZ393302 CTV393302 DDR393302 DNN393302 DXJ393302 EHF393302 ERB393302 FAX393302 FKT393302 FUP393302 GEL393302 GOH393302 GYD393302 HHZ393302 HRV393302 IBR393302 ILN393302 IVJ393302 JFF393302 JPB393302 JYX393302 KIT393302 KSP393302 LCL393302 LMH393302 LWD393302 MFZ393302 MPV393302 MZR393302 NJN393302 NTJ393302 ODF393302 ONB393302 OWX393302 PGT393302 PQP393302 QAL393302 QKH393302 QUD393302 RDZ393302 RNV393302 RXR393302 SHN393302 SRJ393302 TBF393302 TLB393302 TUX393302 UET393302 UOP393302 UYL393302 VIH393302 VSD393302 WBZ393302 WLV393302 WVR393302 J458838 JF458838 TB458838 ACX458838 AMT458838 AWP458838 BGL458838 BQH458838 CAD458838 CJZ458838 CTV458838 DDR458838 DNN458838 DXJ458838 EHF458838 ERB458838 FAX458838 FKT458838 FUP458838 GEL458838 GOH458838 GYD458838 HHZ458838 HRV458838 IBR458838 ILN458838 IVJ458838 JFF458838 JPB458838 JYX458838 KIT458838 KSP458838 LCL458838 LMH458838 LWD458838 MFZ458838 MPV458838 MZR458838 NJN458838 NTJ458838 ODF458838 ONB458838 OWX458838 PGT458838 PQP458838 QAL458838 QKH458838 QUD458838 RDZ458838 RNV458838 RXR458838 SHN458838 SRJ458838 TBF458838 TLB458838 TUX458838 UET458838 UOP458838 UYL458838 VIH458838 VSD458838 WBZ458838 WLV458838 WVR458838 J524374 JF524374 TB524374 ACX524374 AMT524374 AWP524374 BGL524374 BQH524374 CAD524374 CJZ524374 CTV524374 DDR524374 DNN524374 DXJ524374 EHF524374 ERB524374 FAX524374 FKT524374 FUP524374 GEL524374 GOH524374 GYD524374 HHZ524374 HRV524374 IBR524374 ILN524374 IVJ524374 JFF524374 JPB524374 JYX524374 KIT524374 KSP524374 LCL524374 LMH524374 LWD524374 MFZ524374 MPV524374 MZR524374 NJN524374 NTJ524374 ODF524374 ONB524374 OWX524374 PGT524374 PQP524374 QAL524374 QKH524374 QUD524374 RDZ524374 RNV524374 RXR524374 SHN524374 SRJ524374 TBF524374 TLB524374 TUX524374 UET524374 UOP524374 UYL524374 VIH524374 VSD524374 WBZ524374 WLV524374 WVR524374 J589910 JF589910 TB589910 ACX589910 AMT589910 AWP589910 BGL589910 BQH589910 CAD589910 CJZ589910 CTV589910 DDR589910 DNN589910 DXJ589910 EHF589910 ERB589910 FAX589910 FKT589910 FUP589910 GEL589910 GOH589910 GYD589910 HHZ589910 HRV589910 IBR589910 ILN589910 IVJ589910 JFF589910 JPB589910 JYX589910 KIT589910 KSP589910 LCL589910 LMH589910 LWD589910 MFZ589910 MPV589910 MZR589910 NJN589910 NTJ589910 ODF589910 ONB589910 OWX589910 PGT589910 PQP589910 QAL589910 QKH589910 QUD589910 RDZ589910 RNV589910 RXR589910 SHN589910 SRJ589910 TBF589910 TLB589910 TUX589910 UET589910 UOP589910 UYL589910 VIH589910 VSD589910 WBZ589910 WLV589910 WVR589910 J655446 JF655446 TB655446 ACX655446 AMT655446 AWP655446 BGL655446 BQH655446 CAD655446 CJZ655446 CTV655446 DDR655446 DNN655446 DXJ655446 EHF655446 ERB655446 FAX655446 FKT655446 FUP655446 GEL655446 GOH655446 GYD655446 HHZ655446 HRV655446 IBR655446 ILN655446 IVJ655446 JFF655446 JPB655446 JYX655446 KIT655446 KSP655446 LCL655446 LMH655446 LWD655446 MFZ655446 MPV655446 MZR655446 NJN655446 NTJ655446 ODF655446 ONB655446 OWX655446 PGT655446 PQP655446 QAL655446 QKH655446 QUD655446 RDZ655446 RNV655446 RXR655446 SHN655446 SRJ655446 TBF655446 TLB655446 TUX655446 UET655446 UOP655446 UYL655446 VIH655446 VSD655446 WBZ655446 WLV655446 WVR655446 J720982 JF720982 TB720982 ACX720982 AMT720982 AWP720982 BGL720982 BQH720982 CAD720982 CJZ720982 CTV720982 DDR720982 DNN720982 DXJ720982 EHF720982 ERB720982 FAX720982 FKT720982 FUP720982 GEL720982 GOH720982 GYD720982 HHZ720982 HRV720982 IBR720982 ILN720982 IVJ720982 JFF720982 JPB720982 JYX720982 KIT720982 KSP720982 LCL720982 LMH720982 LWD720982 MFZ720982 MPV720982 MZR720982 NJN720982 NTJ720982 ODF720982 ONB720982 OWX720982 PGT720982 PQP720982 QAL720982 QKH720982 QUD720982 RDZ720982 RNV720982 RXR720982 SHN720982 SRJ720982 TBF720982 TLB720982 TUX720982 UET720982 UOP720982 UYL720982 VIH720982 VSD720982 WBZ720982 WLV720982 WVR720982 J786518 JF786518 TB786518 ACX786518 AMT786518 AWP786518 BGL786518 BQH786518 CAD786518 CJZ786518 CTV786518 DDR786518 DNN786518 DXJ786518 EHF786518 ERB786518 FAX786518 FKT786518 FUP786518 GEL786518 GOH786518 GYD786518 HHZ786518 HRV786518 IBR786518 ILN786518 IVJ786518 JFF786518 JPB786518 JYX786518 KIT786518 KSP786518 LCL786518 LMH786518 LWD786518 MFZ786518 MPV786518 MZR786518 NJN786518 NTJ786518 ODF786518 ONB786518 OWX786518 PGT786518 PQP786518 QAL786518 QKH786518 QUD786518 RDZ786518 RNV786518 RXR786518 SHN786518 SRJ786518 TBF786518 TLB786518 TUX786518 UET786518 UOP786518 UYL786518 VIH786518 VSD786518 WBZ786518 WLV786518 WVR786518 J852054 JF852054 TB852054 ACX852054 AMT852054 AWP852054 BGL852054 BQH852054 CAD852054 CJZ852054 CTV852054 DDR852054 DNN852054 DXJ852054 EHF852054 ERB852054 FAX852054 FKT852054 FUP852054 GEL852054 GOH852054 GYD852054 HHZ852054 HRV852054 IBR852054 ILN852054 IVJ852054 JFF852054 JPB852054 JYX852054 KIT852054 KSP852054 LCL852054 LMH852054 LWD852054 MFZ852054 MPV852054 MZR852054 NJN852054 NTJ852054 ODF852054 ONB852054 OWX852054 PGT852054 PQP852054 QAL852054 QKH852054 QUD852054 RDZ852054 RNV852054 RXR852054 SHN852054 SRJ852054 TBF852054 TLB852054 TUX852054 UET852054 UOP852054 UYL852054 VIH852054 VSD852054 WBZ852054 WLV852054 WVR852054 J917590 JF917590 TB917590 ACX917590 AMT917590 AWP917590 BGL917590 BQH917590 CAD917590 CJZ917590 CTV917590 DDR917590 DNN917590 DXJ917590 EHF917590 ERB917590 FAX917590 FKT917590 FUP917590 GEL917590 GOH917590 GYD917590 HHZ917590 HRV917590 IBR917590 ILN917590 IVJ917590 JFF917590 JPB917590 JYX917590 KIT917590 KSP917590 LCL917590 LMH917590 LWD917590 MFZ917590 MPV917590 MZR917590 NJN917590 NTJ917590 ODF917590 ONB917590 OWX917590 PGT917590 PQP917590 QAL917590 QKH917590 QUD917590 RDZ917590 RNV917590 RXR917590 SHN917590 SRJ917590 TBF917590 TLB917590 TUX917590 UET917590 UOP917590 UYL917590 VIH917590 VSD917590 WBZ917590 WLV917590 WVR917590 J983126 JF983126 TB983126 ACX983126 AMT983126 AWP983126 BGL983126 BQH983126 CAD983126 CJZ983126 CTV983126 DDR983126 DNN983126 DXJ983126 EHF983126 ERB983126 FAX983126 FKT983126 FUP983126 GEL983126 GOH983126 GYD983126 HHZ983126 HRV983126 IBR983126 ILN983126 IVJ983126 JFF983126 JPB983126 JYX983126 KIT983126 KSP983126 LCL983126 LMH983126 LWD983126 MFZ983126 MPV983126 MZR983126 NJN983126 NTJ983126 ODF983126 ONB983126 OWX983126 PGT983126 PQP983126 QAL983126 QKH983126 QUD983126 RDZ983126 RNV983126 RXR983126 SHN983126 SRJ983126 TBF983126 TLB983126 TUX983126 UET983126 UOP983126 UYL983126 VIH983126 VSD983126 WBZ983126 WLV983126 WVR983126" xr:uid="{F6CF5FCC-6618-4E00-9035-FFA8EB3637D7}"/>
  </dataValidations>
  <pageMargins left="0" right="0" top="0" bottom="0" header="0" footer="0"/>
  <pageSetup paperSize="8" scale="65" orientation="portrait"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7A69E-F1E6-408F-81FE-DA3F5CCF456C}">
  <dimension ref="A2:Q299"/>
  <sheetViews>
    <sheetView topLeftCell="F166" zoomScale="80" zoomScaleNormal="80" workbookViewId="0">
      <selection activeCell="E1" sqref="B1:E65536"/>
    </sheetView>
  </sheetViews>
  <sheetFormatPr defaultColWidth="8.875" defaultRowHeight="18.75"/>
  <cols>
    <col min="1" max="1" width="5" style="8" customWidth="1"/>
    <col min="2" max="2" width="5.75" style="9" customWidth="1"/>
    <col min="3" max="4" width="15.75" style="8" customWidth="1"/>
    <col min="5" max="5" width="46.75" style="8" customWidth="1"/>
    <col min="6" max="6" width="6.25" style="9" customWidth="1"/>
    <col min="7" max="8" width="9.875" style="9" customWidth="1"/>
    <col min="9" max="9" width="5.75" style="3" customWidth="1"/>
    <col min="10" max="10" width="18" style="8" customWidth="1"/>
    <col min="11" max="11" width="54" style="8" customWidth="1"/>
    <col min="12" max="12" width="30.75" style="9" customWidth="1"/>
    <col min="13" max="13" width="13.75" style="10" customWidth="1"/>
    <col min="14" max="14" width="6.375" style="8" customWidth="1"/>
    <col min="15" max="15" width="13.25" style="3" customWidth="1"/>
    <col min="16" max="16" width="18.25" style="11" customWidth="1"/>
    <col min="17" max="17" width="15.625" style="194" customWidth="1"/>
    <col min="18" max="256" width="8.875" style="8"/>
    <col min="257" max="257" width="5" style="8" customWidth="1"/>
    <col min="258" max="258" width="5.75" style="8" customWidth="1"/>
    <col min="259" max="260" width="15.75" style="8" customWidth="1"/>
    <col min="261" max="261" width="46.75" style="8" customWidth="1"/>
    <col min="262" max="262" width="6.25" style="8" customWidth="1"/>
    <col min="263" max="264" width="9.875" style="8" customWidth="1"/>
    <col min="265" max="265" width="5.75" style="8" customWidth="1"/>
    <col min="266" max="266" width="18" style="8" customWidth="1"/>
    <col min="267" max="267" width="54" style="8" customWidth="1"/>
    <col min="268" max="268" width="30.75" style="8" customWidth="1"/>
    <col min="269" max="269" width="13.75" style="8" customWidth="1"/>
    <col min="270" max="270" width="6.375" style="8" customWidth="1"/>
    <col min="271" max="271" width="13.25" style="8" customWidth="1"/>
    <col min="272" max="272" width="18.25" style="8" customWidth="1"/>
    <col min="273" max="273" width="15.625" style="8" customWidth="1"/>
    <col min="274" max="512" width="8.875" style="8"/>
    <col min="513" max="513" width="5" style="8" customWidth="1"/>
    <col min="514" max="514" width="5.75" style="8" customWidth="1"/>
    <col min="515" max="516" width="15.75" style="8" customWidth="1"/>
    <col min="517" max="517" width="46.75" style="8" customWidth="1"/>
    <col min="518" max="518" width="6.25" style="8" customWidth="1"/>
    <col min="519" max="520" width="9.875" style="8" customWidth="1"/>
    <col min="521" max="521" width="5.75" style="8" customWidth="1"/>
    <col min="522" max="522" width="18" style="8" customWidth="1"/>
    <col min="523" max="523" width="54" style="8" customWidth="1"/>
    <col min="524" max="524" width="30.75" style="8" customWidth="1"/>
    <col min="525" max="525" width="13.75" style="8" customWidth="1"/>
    <col min="526" max="526" width="6.375" style="8" customWidth="1"/>
    <col min="527" max="527" width="13.25" style="8" customWidth="1"/>
    <col min="528" max="528" width="18.25" style="8" customWidth="1"/>
    <col min="529" max="529" width="15.625" style="8" customWidth="1"/>
    <col min="530" max="768" width="8.875" style="8"/>
    <col min="769" max="769" width="5" style="8" customWidth="1"/>
    <col min="770" max="770" width="5.75" style="8" customWidth="1"/>
    <col min="771" max="772" width="15.75" style="8" customWidth="1"/>
    <col min="773" max="773" width="46.75" style="8" customWidth="1"/>
    <col min="774" max="774" width="6.25" style="8" customWidth="1"/>
    <col min="775" max="776" width="9.875" style="8" customWidth="1"/>
    <col min="777" max="777" width="5.75" style="8" customWidth="1"/>
    <col min="778" max="778" width="18" style="8" customWidth="1"/>
    <col min="779" max="779" width="54" style="8" customWidth="1"/>
    <col min="780" max="780" width="30.75" style="8" customWidth="1"/>
    <col min="781" max="781" width="13.75" style="8" customWidth="1"/>
    <col min="782" max="782" width="6.375" style="8" customWidth="1"/>
    <col min="783" max="783" width="13.25" style="8" customWidth="1"/>
    <col min="784" max="784" width="18.25" style="8" customWidth="1"/>
    <col min="785" max="785" width="15.625" style="8" customWidth="1"/>
    <col min="786" max="1024" width="8.875" style="8"/>
    <col min="1025" max="1025" width="5" style="8" customWidth="1"/>
    <col min="1026" max="1026" width="5.75" style="8" customWidth="1"/>
    <col min="1027" max="1028" width="15.75" style="8" customWidth="1"/>
    <col min="1029" max="1029" width="46.75" style="8" customWidth="1"/>
    <col min="1030" max="1030" width="6.25" style="8" customWidth="1"/>
    <col min="1031" max="1032" width="9.875" style="8" customWidth="1"/>
    <col min="1033" max="1033" width="5.75" style="8" customWidth="1"/>
    <col min="1034" max="1034" width="18" style="8" customWidth="1"/>
    <col min="1035" max="1035" width="54" style="8" customWidth="1"/>
    <col min="1036" max="1036" width="30.75" style="8" customWidth="1"/>
    <col min="1037" max="1037" width="13.75" style="8" customWidth="1"/>
    <col min="1038" max="1038" width="6.375" style="8" customWidth="1"/>
    <col min="1039" max="1039" width="13.25" style="8" customWidth="1"/>
    <col min="1040" max="1040" width="18.25" style="8" customWidth="1"/>
    <col min="1041" max="1041" width="15.625" style="8" customWidth="1"/>
    <col min="1042" max="1280" width="8.875" style="8"/>
    <col min="1281" max="1281" width="5" style="8" customWidth="1"/>
    <col min="1282" max="1282" width="5.75" style="8" customWidth="1"/>
    <col min="1283" max="1284" width="15.75" style="8" customWidth="1"/>
    <col min="1285" max="1285" width="46.75" style="8" customWidth="1"/>
    <col min="1286" max="1286" width="6.25" style="8" customWidth="1"/>
    <col min="1287" max="1288" width="9.875" style="8" customWidth="1"/>
    <col min="1289" max="1289" width="5.75" style="8" customWidth="1"/>
    <col min="1290" max="1290" width="18" style="8" customWidth="1"/>
    <col min="1291" max="1291" width="54" style="8" customWidth="1"/>
    <col min="1292" max="1292" width="30.75" style="8" customWidth="1"/>
    <col min="1293" max="1293" width="13.75" style="8" customWidth="1"/>
    <col min="1294" max="1294" width="6.375" style="8" customWidth="1"/>
    <col min="1295" max="1295" width="13.25" style="8" customWidth="1"/>
    <col min="1296" max="1296" width="18.25" style="8" customWidth="1"/>
    <col min="1297" max="1297" width="15.625" style="8" customWidth="1"/>
    <col min="1298" max="1536" width="8.875" style="8"/>
    <col min="1537" max="1537" width="5" style="8" customWidth="1"/>
    <col min="1538" max="1538" width="5.75" style="8" customWidth="1"/>
    <col min="1539" max="1540" width="15.75" style="8" customWidth="1"/>
    <col min="1541" max="1541" width="46.75" style="8" customWidth="1"/>
    <col min="1542" max="1542" width="6.25" style="8" customWidth="1"/>
    <col min="1543" max="1544" width="9.875" style="8" customWidth="1"/>
    <col min="1545" max="1545" width="5.75" style="8" customWidth="1"/>
    <col min="1546" max="1546" width="18" style="8" customWidth="1"/>
    <col min="1547" max="1547" width="54" style="8" customWidth="1"/>
    <col min="1548" max="1548" width="30.75" style="8" customWidth="1"/>
    <col min="1549" max="1549" width="13.75" style="8" customWidth="1"/>
    <col min="1550" max="1550" width="6.375" style="8" customWidth="1"/>
    <col min="1551" max="1551" width="13.25" style="8" customWidth="1"/>
    <col min="1552" max="1552" width="18.25" style="8" customWidth="1"/>
    <col min="1553" max="1553" width="15.625" style="8" customWidth="1"/>
    <col min="1554" max="1792" width="8.875" style="8"/>
    <col min="1793" max="1793" width="5" style="8" customWidth="1"/>
    <col min="1794" max="1794" width="5.75" style="8" customWidth="1"/>
    <col min="1795" max="1796" width="15.75" style="8" customWidth="1"/>
    <col min="1797" max="1797" width="46.75" style="8" customWidth="1"/>
    <col min="1798" max="1798" width="6.25" style="8" customWidth="1"/>
    <col min="1799" max="1800" width="9.875" style="8" customWidth="1"/>
    <col min="1801" max="1801" width="5.75" style="8" customWidth="1"/>
    <col min="1802" max="1802" width="18" style="8" customWidth="1"/>
    <col min="1803" max="1803" width="54" style="8" customWidth="1"/>
    <col min="1804" max="1804" width="30.75" style="8" customWidth="1"/>
    <col min="1805" max="1805" width="13.75" style="8" customWidth="1"/>
    <col min="1806" max="1806" width="6.375" style="8" customWidth="1"/>
    <col min="1807" max="1807" width="13.25" style="8" customWidth="1"/>
    <col min="1808" max="1808" width="18.25" style="8" customWidth="1"/>
    <col min="1809" max="1809" width="15.625" style="8" customWidth="1"/>
    <col min="1810" max="2048" width="8.875" style="8"/>
    <col min="2049" max="2049" width="5" style="8" customWidth="1"/>
    <col min="2050" max="2050" width="5.75" style="8" customWidth="1"/>
    <col min="2051" max="2052" width="15.75" style="8" customWidth="1"/>
    <col min="2053" max="2053" width="46.75" style="8" customWidth="1"/>
    <col min="2054" max="2054" width="6.25" style="8" customWidth="1"/>
    <col min="2055" max="2056" width="9.875" style="8" customWidth="1"/>
    <col min="2057" max="2057" width="5.75" style="8" customWidth="1"/>
    <col min="2058" max="2058" width="18" style="8" customWidth="1"/>
    <col min="2059" max="2059" width="54" style="8" customWidth="1"/>
    <col min="2060" max="2060" width="30.75" style="8" customWidth="1"/>
    <col min="2061" max="2061" width="13.75" style="8" customWidth="1"/>
    <col min="2062" max="2062" width="6.375" style="8" customWidth="1"/>
    <col min="2063" max="2063" width="13.25" style="8" customWidth="1"/>
    <col min="2064" max="2064" width="18.25" style="8" customWidth="1"/>
    <col min="2065" max="2065" width="15.625" style="8" customWidth="1"/>
    <col min="2066" max="2304" width="8.875" style="8"/>
    <col min="2305" max="2305" width="5" style="8" customWidth="1"/>
    <col min="2306" max="2306" width="5.75" style="8" customWidth="1"/>
    <col min="2307" max="2308" width="15.75" style="8" customWidth="1"/>
    <col min="2309" max="2309" width="46.75" style="8" customWidth="1"/>
    <col min="2310" max="2310" width="6.25" style="8" customWidth="1"/>
    <col min="2311" max="2312" width="9.875" style="8" customWidth="1"/>
    <col min="2313" max="2313" width="5.75" style="8" customWidth="1"/>
    <col min="2314" max="2314" width="18" style="8" customWidth="1"/>
    <col min="2315" max="2315" width="54" style="8" customWidth="1"/>
    <col min="2316" max="2316" width="30.75" style="8" customWidth="1"/>
    <col min="2317" max="2317" width="13.75" style="8" customWidth="1"/>
    <col min="2318" max="2318" width="6.375" style="8" customWidth="1"/>
    <col min="2319" max="2319" width="13.25" style="8" customWidth="1"/>
    <col min="2320" max="2320" width="18.25" style="8" customWidth="1"/>
    <col min="2321" max="2321" width="15.625" style="8" customWidth="1"/>
    <col min="2322" max="2560" width="8.875" style="8"/>
    <col min="2561" max="2561" width="5" style="8" customWidth="1"/>
    <col min="2562" max="2562" width="5.75" style="8" customWidth="1"/>
    <col min="2563" max="2564" width="15.75" style="8" customWidth="1"/>
    <col min="2565" max="2565" width="46.75" style="8" customWidth="1"/>
    <col min="2566" max="2566" width="6.25" style="8" customWidth="1"/>
    <col min="2567" max="2568" width="9.875" style="8" customWidth="1"/>
    <col min="2569" max="2569" width="5.75" style="8" customWidth="1"/>
    <col min="2570" max="2570" width="18" style="8" customWidth="1"/>
    <col min="2571" max="2571" width="54" style="8" customWidth="1"/>
    <col min="2572" max="2572" width="30.75" style="8" customWidth="1"/>
    <col min="2573" max="2573" width="13.75" style="8" customWidth="1"/>
    <col min="2574" max="2574" width="6.375" style="8" customWidth="1"/>
    <col min="2575" max="2575" width="13.25" style="8" customWidth="1"/>
    <col min="2576" max="2576" width="18.25" style="8" customWidth="1"/>
    <col min="2577" max="2577" width="15.625" style="8" customWidth="1"/>
    <col min="2578" max="2816" width="8.875" style="8"/>
    <col min="2817" max="2817" width="5" style="8" customWidth="1"/>
    <col min="2818" max="2818" width="5.75" style="8" customWidth="1"/>
    <col min="2819" max="2820" width="15.75" style="8" customWidth="1"/>
    <col min="2821" max="2821" width="46.75" style="8" customWidth="1"/>
    <col min="2822" max="2822" width="6.25" style="8" customWidth="1"/>
    <col min="2823" max="2824" width="9.875" style="8" customWidth="1"/>
    <col min="2825" max="2825" width="5.75" style="8" customWidth="1"/>
    <col min="2826" max="2826" width="18" style="8" customWidth="1"/>
    <col min="2827" max="2827" width="54" style="8" customWidth="1"/>
    <col min="2828" max="2828" width="30.75" style="8" customWidth="1"/>
    <col min="2829" max="2829" width="13.75" style="8" customWidth="1"/>
    <col min="2830" max="2830" width="6.375" style="8" customWidth="1"/>
    <col min="2831" max="2831" width="13.25" style="8" customWidth="1"/>
    <col min="2832" max="2832" width="18.25" style="8" customWidth="1"/>
    <col min="2833" max="2833" width="15.625" style="8" customWidth="1"/>
    <col min="2834" max="3072" width="8.875" style="8"/>
    <col min="3073" max="3073" width="5" style="8" customWidth="1"/>
    <col min="3074" max="3074" width="5.75" style="8" customWidth="1"/>
    <col min="3075" max="3076" width="15.75" style="8" customWidth="1"/>
    <col min="3077" max="3077" width="46.75" style="8" customWidth="1"/>
    <col min="3078" max="3078" width="6.25" style="8" customWidth="1"/>
    <col min="3079" max="3080" width="9.875" style="8" customWidth="1"/>
    <col min="3081" max="3081" width="5.75" style="8" customWidth="1"/>
    <col min="3082" max="3082" width="18" style="8" customWidth="1"/>
    <col min="3083" max="3083" width="54" style="8" customWidth="1"/>
    <col min="3084" max="3084" width="30.75" style="8" customWidth="1"/>
    <col min="3085" max="3085" width="13.75" style="8" customWidth="1"/>
    <col min="3086" max="3086" width="6.375" style="8" customWidth="1"/>
    <col min="3087" max="3087" width="13.25" style="8" customWidth="1"/>
    <col min="3088" max="3088" width="18.25" style="8" customWidth="1"/>
    <col min="3089" max="3089" width="15.625" style="8" customWidth="1"/>
    <col min="3090" max="3328" width="8.875" style="8"/>
    <col min="3329" max="3329" width="5" style="8" customWidth="1"/>
    <col min="3330" max="3330" width="5.75" style="8" customWidth="1"/>
    <col min="3331" max="3332" width="15.75" style="8" customWidth="1"/>
    <col min="3333" max="3333" width="46.75" style="8" customWidth="1"/>
    <col min="3334" max="3334" width="6.25" style="8" customWidth="1"/>
    <col min="3335" max="3336" width="9.875" style="8" customWidth="1"/>
    <col min="3337" max="3337" width="5.75" style="8" customWidth="1"/>
    <col min="3338" max="3338" width="18" style="8" customWidth="1"/>
    <col min="3339" max="3339" width="54" style="8" customWidth="1"/>
    <col min="3340" max="3340" width="30.75" style="8" customWidth="1"/>
    <col min="3341" max="3341" width="13.75" style="8" customWidth="1"/>
    <col min="3342" max="3342" width="6.375" style="8" customWidth="1"/>
    <col min="3343" max="3343" width="13.25" style="8" customWidth="1"/>
    <col min="3344" max="3344" width="18.25" style="8" customWidth="1"/>
    <col min="3345" max="3345" width="15.625" style="8" customWidth="1"/>
    <col min="3346" max="3584" width="8.875" style="8"/>
    <col min="3585" max="3585" width="5" style="8" customWidth="1"/>
    <col min="3586" max="3586" width="5.75" style="8" customWidth="1"/>
    <col min="3587" max="3588" width="15.75" style="8" customWidth="1"/>
    <col min="3589" max="3589" width="46.75" style="8" customWidth="1"/>
    <col min="3590" max="3590" width="6.25" style="8" customWidth="1"/>
    <col min="3591" max="3592" width="9.875" style="8" customWidth="1"/>
    <col min="3593" max="3593" width="5.75" style="8" customWidth="1"/>
    <col min="3594" max="3594" width="18" style="8" customWidth="1"/>
    <col min="3595" max="3595" width="54" style="8" customWidth="1"/>
    <col min="3596" max="3596" width="30.75" style="8" customWidth="1"/>
    <col min="3597" max="3597" width="13.75" style="8" customWidth="1"/>
    <col min="3598" max="3598" width="6.375" style="8" customWidth="1"/>
    <col min="3599" max="3599" width="13.25" style="8" customWidth="1"/>
    <col min="3600" max="3600" width="18.25" style="8" customWidth="1"/>
    <col min="3601" max="3601" width="15.625" style="8" customWidth="1"/>
    <col min="3602" max="3840" width="8.875" style="8"/>
    <col min="3841" max="3841" width="5" style="8" customWidth="1"/>
    <col min="3842" max="3842" width="5.75" style="8" customWidth="1"/>
    <col min="3843" max="3844" width="15.75" style="8" customWidth="1"/>
    <col min="3845" max="3845" width="46.75" style="8" customWidth="1"/>
    <col min="3846" max="3846" width="6.25" style="8" customWidth="1"/>
    <col min="3847" max="3848" width="9.875" style="8" customWidth="1"/>
    <col min="3849" max="3849" width="5.75" style="8" customWidth="1"/>
    <col min="3850" max="3850" width="18" style="8" customWidth="1"/>
    <col min="3851" max="3851" width="54" style="8" customWidth="1"/>
    <col min="3852" max="3852" width="30.75" style="8" customWidth="1"/>
    <col min="3853" max="3853" width="13.75" style="8" customWidth="1"/>
    <col min="3854" max="3854" width="6.375" style="8" customWidth="1"/>
    <col min="3855" max="3855" width="13.25" style="8" customWidth="1"/>
    <col min="3856" max="3856" width="18.25" style="8" customWidth="1"/>
    <col min="3857" max="3857" width="15.625" style="8" customWidth="1"/>
    <col min="3858" max="4096" width="8.875" style="8"/>
    <col min="4097" max="4097" width="5" style="8" customWidth="1"/>
    <col min="4098" max="4098" width="5.75" style="8" customWidth="1"/>
    <col min="4099" max="4100" width="15.75" style="8" customWidth="1"/>
    <col min="4101" max="4101" width="46.75" style="8" customWidth="1"/>
    <col min="4102" max="4102" width="6.25" style="8" customWidth="1"/>
    <col min="4103" max="4104" width="9.875" style="8" customWidth="1"/>
    <col min="4105" max="4105" width="5.75" style="8" customWidth="1"/>
    <col min="4106" max="4106" width="18" style="8" customWidth="1"/>
    <col min="4107" max="4107" width="54" style="8" customWidth="1"/>
    <col min="4108" max="4108" width="30.75" style="8" customWidth="1"/>
    <col min="4109" max="4109" width="13.75" style="8" customWidth="1"/>
    <col min="4110" max="4110" width="6.375" style="8" customWidth="1"/>
    <col min="4111" max="4111" width="13.25" style="8" customWidth="1"/>
    <col min="4112" max="4112" width="18.25" style="8" customWidth="1"/>
    <col min="4113" max="4113" width="15.625" style="8" customWidth="1"/>
    <col min="4114" max="4352" width="8.875" style="8"/>
    <col min="4353" max="4353" width="5" style="8" customWidth="1"/>
    <col min="4354" max="4354" width="5.75" style="8" customWidth="1"/>
    <col min="4355" max="4356" width="15.75" style="8" customWidth="1"/>
    <col min="4357" max="4357" width="46.75" style="8" customWidth="1"/>
    <col min="4358" max="4358" width="6.25" style="8" customWidth="1"/>
    <col min="4359" max="4360" width="9.875" style="8" customWidth="1"/>
    <col min="4361" max="4361" width="5.75" style="8" customWidth="1"/>
    <col min="4362" max="4362" width="18" style="8" customWidth="1"/>
    <col min="4363" max="4363" width="54" style="8" customWidth="1"/>
    <col min="4364" max="4364" width="30.75" style="8" customWidth="1"/>
    <col min="4365" max="4365" width="13.75" style="8" customWidth="1"/>
    <col min="4366" max="4366" width="6.375" style="8" customWidth="1"/>
    <col min="4367" max="4367" width="13.25" style="8" customWidth="1"/>
    <col min="4368" max="4368" width="18.25" style="8" customWidth="1"/>
    <col min="4369" max="4369" width="15.625" style="8" customWidth="1"/>
    <col min="4370" max="4608" width="8.875" style="8"/>
    <col min="4609" max="4609" width="5" style="8" customWidth="1"/>
    <col min="4610" max="4610" width="5.75" style="8" customWidth="1"/>
    <col min="4611" max="4612" width="15.75" style="8" customWidth="1"/>
    <col min="4613" max="4613" width="46.75" style="8" customWidth="1"/>
    <col min="4614" max="4614" width="6.25" style="8" customWidth="1"/>
    <col min="4615" max="4616" width="9.875" style="8" customWidth="1"/>
    <col min="4617" max="4617" width="5.75" style="8" customWidth="1"/>
    <col min="4618" max="4618" width="18" style="8" customWidth="1"/>
    <col min="4619" max="4619" width="54" style="8" customWidth="1"/>
    <col min="4620" max="4620" width="30.75" style="8" customWidth="1"/>
    <col min="4621" max="4621" width="13.75" style="8" customWidth="1"/>
    <col min="4622" max="4622" width="6.375" style="8" customWidth="1"/>
    <col min="4623" max="4623" width="13.25" style="8" customWidth="1"/>
    <col min="4624" max="4624" width="18.25" style="8" customWidth="1"/>
    <col min="4625" max="4625" width="15.625" style="8" customWidth="1"/>
    <col min="4626" max="4864" width="8.875" style="8"/>
    <col min="4865" max="4865" width="5" style="8" customWidth="1"/>
    <col min="4866" max="4866" width="5.75" style="8" customWidth="1"/>
    <col min="4867" max="4868" width="15.75" style="8" customWidth="1"/>
    <col min="4869" max="4869" width="46.75" style="8" customWidth="1"/>
    <col min="4870" max="4870" width="6.25" style="8" customWidth="1"/>
    <col min="4871" max="4872" width="9.875" style="8" customWidth="1"/>
    <col min="4873" max="4873" width="5.75" style="8" customWidth="1"/>
    <col min="4874" max="4874" width="18" style="8" customWidth="1"/>
    <col min="4875" max="4875" width="54" style="8" customWidth="1"/>
    <col min="4876" max="4876" width="30.75" style="8" customWidth="1"/>
    <col min="4877" max="4877" width="13.75" style="8" customWidth="1"/>
    <col min="4878" max="4878" width="6.375" style="8" customWidth="1"/>
    <col min="4879" max="4879" width="13.25" style="8" customWidth="1"/>
    <col min="4880" max="4880" width="18.25" style="8" customWidth="1"/>
    <col min="4881" max="4881" width="15.625" style="8" customWidth="1"/>
    <col min="4882" max="5120" width="8.875" style="8"/>
    <col min="5121" max="5121" width="5" style="8" customWidth="1"/>
    <col min="5122" max="5122" width="5.75" style="8" customWidth="1"/>
    <col min="5123" max="5124" width="15.75" style="8" customWidth="1"/>
    <col min="5125" max="5125" width="46.75" style="8" customWidth="1"/>
    <col min="5126" max="5126" width="6.25" style="8" customWidth="1"/>
    <col min="5127" max="5128" width="9.875" style="8" customWidth="1"/>
    <col min="5129" max="5129" width="5.75" style="8" customWidth="1"/>
    <col min="5130" max="5130" width="18" style="8" customWidth="1"/>
    <col min="5131" max="5131" width="54" style="8" customWidth="1"/>
    <col min="5132" max="5132" width="30.75" style="8" customWidth="1"/>
    <col min="5133" max="5133" width="13.75" style="8" customWidth="1"/>
    <col min="5134" max="5134" width="6.375" style="8" customWidth="1"/>
    <col min="5135" max="5135" width="13.25" style="8" customWidth="1"/>
    <col min="5136" max="5136" width="18.25" style="8" customWidth="1"/>
    <col min="5137" max="5137" width="15.625" style="8" customWidth="1"/>
    <col min="5138" max="5376" width="8.875" style="8"/>
    <col min="5377" max="5377" width="5" style="8" customWidth="1"/>
    <col min="5378" max="5378" width="5.75" style="8" customWidth="1"/>
    <col min="5379" max="5380" width="15.75" style="8" customWidth="1"/>
    <col min="5381" max="5381" width="46.75" style="8" customWidth="1"/>
    <col min="5382" max="5382" width="6.25" style="8" customWidth="1"/>
    <col min="5383" max="5384" width="9.875" style="8" customWidth="1"/>
    <col min="5385" max="5385" width="5.75" style="8" customWidth="1"/>
    <col min="5386" max="5386" width="18" style="8" customWidth="1"/>
    <col min="5387" max="5387" width="54" style="8" customWidth="1"/>
    <col min="5388" max="5388" width="30.75" style="8" customWidth="1"/>
    <col min="5389" max="5389" width="13.75" style="8" customWidth="1"/>
    <col min="5390" max="5390" width="6.375" style="8" customWidth="1"/>
    <col min="5391" max="5391" width="13.25" style="8" customWidth="1"/>
    <col min="5392" max="5392" width="18.25" style="8" customWidth="1"/>
    <col min="5393" max="5393" width="15.625" style="8" customWidth="1"/>
    <col min="5394" max="5632" width="8.875" style="8"/>
    <col min="5633" max="5633" width="5" style="8" customWidth="1"/>
    <col min="5634" max="5634" width="5.75" style="8" customWidth="1"/>
    <col min="5635" max="5636" width="15.75" style="8" customWidth="1"/>
    <col min="5637" max="5637" width="46.75" style="8" customWidth="1"/>
    <col min="5638" max="5638" width="6.25" style="8" customWidth="1"/>
    <col min="5639" max="5640" width="9.875" style="8" customWidth="1"/>
    <col min="5641" max="5641" width="5.75" style="8" customWidth="1"/>
    <col min="5642" max="5642" width="18" style="8" customWidth="1"/>
    <col min="5643" max="5643" width="54" style="8" customWidth="1"/>
    <col min="5644" max="5644" width="30.75" style="8" customWidth="1"/>
    <col min="5645" max="5645" width="13.75" style="8" customWidth="1"/>
    <col min="5646" max="5646" width="6.375" style="8" customWidth="1"/>
    <col min="5647" max="5647" width="13.25" style="8" customWidth="1"/>
    <col min="5648" max="5648" width="18.25" style="8" customWidth="1"/>
    <col min="5649" max="5649" width="15.625" style="8" customWidth="1"/>
    <col min="5650" max="5888" width="8.875" style="8"/>
    <col min="5889" max="5889" width="5" style="8" customWidth="1"/>
    <col min="5890" max="5890" width="5.75" style="8" customWidth="1"/>
    <col min="5891" max="5892" width="15.75" style="8" customWidth="1"/>
    <col min="5893" max="5893" width="46.75" style="8" customWidth="1"/>
    <col min="5894" max="5894" width="6.25" style="8" customWidth="1"/>
    <col min="5895" max="5896" width="9.875" style="8" customWidth="1"/>
    <col min="5897" max="5897" width="5.75" style="8" customWidth="1"/>
    <col min="5898" max="5898" width="18" style="8" customWidth="1"/>
    <col min="5899" max="5899" width="54" style="8" customWidth="1"/>
    <col min="5900" max="5900" width="30.75" style="8" customWidth="1"/>
    <col min="5901" max="5901" width="13.75" style="8" customWidth="1"/>
    <col min="5902" max="5902" width="6.375" style="8" customWidth="1"/>
    <col min="5903" max="5903" width="13.25" style="8" customWidth="1"/>
    <col min="5904" max="5904" width="18.25" style="8" customWidth="1"/>
    <col min="5905" max="5905" width="15.625" style="8" customWidth="1"/>
    <col min="5906" max="6144" width="8.875" style="8"/>
    <col min="6145" max="6145" width="5" style="8" customWidth="1"/>
    <col min="6146" max="6146" width="5.75" style="8" customWidth="1"/>
    <col min="6147" max="6148" width="15.75" style="8" customWidth="1"/>
    <col min="6149" max="6149" width="46.75" style="8" customWidth="1"/>
    <col min="6150" max="6150" width="6.25" style="8" customWidth="1"/>
    <col min="6151" max="6152" width="9.875" style="8" customWidth="1"/>
    <col min="6153" max="6153" width="5.75" style="8" customWidth="1"/>
    <col min="6154" max="6154" width="18" style="8" customWidth="1"/>
    <col min="6155" max="6155" width="54" style="8" customWidth="1"/>
    <col min="6156" max="6156" width="30.75" style="8" customWidth="1"/>
    <col min="6157" max="6157" width="13.75" style="8" customWidth="1"/>
    <col min="6158" max="6158" width="6.375" style="8" customWidth="1"/>
    <col min="6159" max="6159" width="13.25" style="8" customWidth="1"/>
    <col min="6160" max="6160" width="18.25" style="8" customWidth="1"/>
    <col min="6161" max="6161" width="15.625" style="8" customWidth="1"/>
    <col min="6162" max="6400" width="8.875" style="8"/>
    <col min="6401" max="6401" width="5" style="8" customWidth="1"/>
    <col min="6402" max="6402" width="5.75" style="8" customWidth="1"/>
    <col min="6403" max="6404" width="15.75" style="8" customWidth="1"/>
    <col min="6405" max="6405" width="46.75" style="8" customWidth="1"/>
    <col min="6406" max="6406" width="6.25" style="8" customWidth="1"/>
    <col min="6407" max="6408" width="9.875" style="8" customWidth="1"/>
    <col min="6409" max="6409" width="5.75" style="8" customWidth="1"/>
    <col min="6410" max="6410" width="18" style="8" customWidth="1"/>
    <col min="6411" max="6411" width="54" style="8" customWidth="1"/>
    <col min="6412" max="6412" width="30.75" style="8" customWidth="1"/>
    <col min="6413" max="6413" width="13.75" style="8" customWidth="1"/>
    <col min="6414" max="6414" width="6.375" style="8" customWidth="1"/>
    <col min="6415" max="6415" width="13.25" style="8" customWidth="1"/>
    <col min="6416" max="6416" width="18.25" style="8" customWidth="1"/>
    <col min="6417" max="6417" width="15.625" style="8" customWidth="1"/>
    <col min="6418" max="6656" width="8.875" style="8"/>
    <col min="6657" max="6657" width="5" style="8" customWidth="1"/>
    <col min="6658" max="6658" width="5.75" style="8" customWidth="1"/>
    <col min="6659" max="6660" width="15.75" style="8" customWidth="1"/>
    <col min="6661" max="6661" width="46.75" style="8" customWidth="1"/>
    <col min="6662" max="6662" width="6.25" style="8" customWidth="1"/>
    <col min="6663" max="6664" width="9.875" style="8" customWidth="1"/>
    <col min="6665" max="6665" width="5.75" style="8" customWidth="1"/>
    <col min="6666" max="6666" width="18" style="8" customWidth="1"/>
    <col min="6667" max="6667" width="54" style="8" customWidth="1"/>
    <col min="6668" max="6668" width="30.75" style="8" customWidth="1"/>
    <col min="6669" max="6669" width="13.75" style="8" customWidth="1"/>
    <col min="6670" max="6670" width="6.375" style="8" customWidth="1"/>
    <col min="6671" max="6671" width="13.25" style="8" customWidth="1"/>
    <col min="6672" max="6672" width="18.25" style="8" customWidth="1"/>
    <col min="6673" max="6673" width="15.625" style="8" customWidth="1"/>
    <col min="6674" max="6912" width="8.875" style="8"/>
    <col min="6913" max="6913" width="5" style="8" customWidth="1"/>
    <col min="6914" max="6914" width="5.75" style="8" customWidth="1"/>
    <col min="6915" max="6916" width="15.75" style="8" customWidth="1"/>
    <col min="6917" max="6917" width="46.75" style="8" customWidth="1"/>
    <col min="6918" max="6918" width="6.25" style="8" customWidth="1"/>
    <col min="6919" max="6920" width="9.875" style="8" customWidth="1"/>
    <col min="6921" max="6921" width="5.75" style="8" customWidth="1"/>
    <col min="6922" max="6922" width="18" style="8" customWidth="1"/>
    <col min="6923" max="6923" width="54" style="8" customWidth="1"/>
    <col min="6924" max="6924" width="30.75" style="8" customWidth="1"/>
    <col min="6925" max="6925" width="13.75" style="8" customWidth="1"/>
    <col min="6926" max="6926" width="6.375" style="8" customWidth="1"/>
    <col min="6927" max="6927" width="13.25" style="8" customWidth="1"/>
    <col min="6928" max="6928" width="18.25" style="8" customWidth="1"/>
    <col min="6929" max="6929" width="15.625" style="8" customWidth="1"/>
    <col min="6930" max="7168" width="8.875" style="8"/>
    <col min="7169" max="7169" width="5" style="8" customWidth="1"/>
    <col min="7170" max="7170" width="5.75" style="8" customWidth="1"/>
    <col min="7171" max="7172" width="15.75" style="8" customWidth="1"/>
    <col min="7173" max="7173" width="46.75" style="8" customWidth="1"/>
    <col min="7174" max="7174" width="6.25" style="8" customWidth="1"/>
    <col min="7175" max="7176" width="9.875" style="8" customWidth="1"/>
    <col min="7177" max="7177" width="5.75" style="8" customWidth="1"/>
    <col min="7178" max="7178" width="18" style="8" customWidth="1"/>
    <col min="7179" max="7179" width="54" style="8" customWidth="1"/>
    <col min="7180" max="7180" width="30.75" style="8" customWidth="1"/>
    <col min="7181" max="7181" width="13.75" style="8" customWidth="1"/>
    <col min="7182" max="7182" width="6.375" style="8" customWidth="1"/>
    <col min="7183" max="7183" width="13.25" style="8" customWidth="1"/>
    <col min="7184" max="7184" width="18.25" style="8" customWidth="1"/>
    <col min="7185" max="7185" width="15.625" style="8" customWidth="1"/>
    <col min="7186" max="7424" width="8.875" style="8"/>
    <col min="7425" max="7425" width="5" style="8" customWidth="1"/>
    <col min="7426" max="7426" width="5.75" style="8" customWidth="1"/>
    <col min="7427" max="7428" width="15.75" style="8" customWidth="1"/>
    <col min="7429" max="7429" width="46.75" style="8" customWidth="1"/>
    <col min="7430" max="7430" width="6.25" style="8" customWidth="1"/>
    <col min="7431" max="7432" width="9.875" style="8" customWidth="1"/>
    <col min="7433" max="7433" width="5.75" style="8" customWidth="1"/>
    <col min="7434" max="7434" width="18" style="8" customWidth="1"/>
    <col min="7435" max="7435" width="54" style="8" customWidth="1"/>
    <col min="7436" max="7436" width="30.75" style="8" customWidth="1"/>
    <col min="7437" max="7437" width="13.75" style="8" customWidth="1"/>
    <col min="7438" max="7438" width="6.375" style="8" customWidth="1"/>
    <col min="7439" max="7439" width="13.25" style="8" customWidth="1"/>
    <col min="7440" max="7440" width="18.25" style="8" customWidth="1"/>
    <col min="7441" max="7441" width="15.625" style="8" customWidth="1"/>
    <col min="7442" max="7680" width="8.875" style="8"/>
    <col min="7681" max="7681" width="5" style="8" customWidth="1"/>
    <col min="7682" max="7682" width="5.75" style="8" customWidth="1"/>
    <col min="7683" max="7684" width="15.75" style="8" customWidth="1"/>
    <col min="7685" max="7685" width="46.75" style="8" customWidth="1"/>
    <col min="7686" max="7686" width="6.25" style="8" customWidth="1"/>
    <col min="7687" max="7688" width="9.875" style="8" customWidth="1"/>
    <col min="7689" max="7689" width="5.75" style="8" customWidth="1"/>
    <col min="7690" max="7690" width="18" style="8" customWidth="1"/>
    <col min="7691" max="7691" width="54" style="8" customWidth="1"/>
    <col min="7692" max="7692" width="30.75" style="8" customWidth="1"/>
    <col min="7693" max="7693" width="13.75" style="8" customWidth="1"/>
    <col min="7694" max="7694" width="6.375" style="8" customWidth="1"/>
    <col min="7695" max="7695" width="13.25" style="8" customWidth="1"/>
    <col min="7696" max="7696" width="18.25" style="8" customWidth="1"/>
    <col min="7697" max="7697" width="15.625" style="8" customWidth="1"/>
    <col min="7698" max="7936" width="8.875" style="8"/>
    <col min="7937" max="7937" width="5" style="8" customWidth="1"/>
    <col min="7938" max="7938" width="5.75" style="8" customWidth="1"/>
    <col min="7939" max="7940" width="15.75" style="8" customWidth="1"/>
    <col min="7941" max="7941" width="46.75" style="8" customWidth="1"/>
    <col min="7942" max="7942" width="6.25" style="8" customWidth="1"/>
    <col min="7943" max="7944" width="9.875" style="8" customWidth="1"/>
    <col min="7945" max="7945" width="5.75" style="8" customWidth="1"/>
    <col min="7946" max="7946" width="18" style="8" customWidth="1"/>
    <col min="7947" max="7947" width="54" style="8" customWidth="1"/>
    <col min="7948" max="7948" width="30.75" style="8" customWidth="1"/>
    <col min="7949" max="7949" width="13.75" style="8" customWidth="1"/>
    <col min="7950" max="7950" width="6.375" style="8" customWidth="1"/>
    <col min="7951" max="7951" width="13.25" style="8" customWidth="1"/>
    <col min="7952" max="7952" width="18.25" style="8" customWidth="1"/>
    <col min="7953" max="7953" width="15.625" style="8" customWidth="1"/>
    <col min="7954" max="8192" width="8.875" style="8"/>
    <col min="8193" max="8193" width="5" style="8" customWidth="1"/>
    <col min="8194" max="8194" width="5.75" style="8" customWidth="1"/>
    <col min="8195" max="8196" width="15.75" style="8" customWidth="1"/>
    <col min="8197" max="8197" width="46.75" style="8" customWidth="1"/>
    <col min="8198" max="8198" width="6.25" style="8" customWidth="1"/>
    <col min="8199" max="8200" width="9.875" style="8" customWidth="1"/>
    <col min="8201" max="8201" width="5.75" style="8" customWidth="1"/>
    <col min="8202" max="8202" width="18" style="8" customWidth="1"/>
    <col min="8203" max="8203" width="54" style="8" customWidth="1"/>
    <col min="8204" max="8204" width="30.75" style="8" customWidth="1"/>
    <col min="8205" max="8205" width="13.75" style="8" customWidth="1"/>
    <col min="8206" max="8206" width="6.375" style="8" customWidth="1"/>
    <col min="8207" max="8207" width="13.25" style="8" customWidth="1"/>
    <col min="8208" max="8208" width="18.25" style="8" customWidth="1"/>
    <col min="8209" max="8209" width="15.625" style="8" customWidth="1"/>
    <col min="8210" max="8448" width="8.875" style="8"/>
    <col min="8449" max="8449" width="5" style="8" customWidth="1"/>
    <col min="8450" max="8450" width="5.75" style="8" customWidth="1"/>
    <col min="8451" max="8452" width="15.75" style="8" customWidth="1"/>
    <col min="8453" max="8453" width="46.75" style="8" customWidth="1"/>
    <col min="8454" max="8454" width="6.25" style="8" customWidth="1"/>
    <col min="8455" max="8456" width="9.875" style="8" customWidth="1"/>
    <col min="8457" max="8457" width="5.75" style="8" customWidth="1"/>
    <col min="8458" max="8458" width="18" style="8" customWidth="1"/>
    <col min="8459" max="8459" width="54" style="8" customWidth="1"/>
    <col min="8460" max="8460" width="30.75" style="8" customWidth="1"/>
    <col min="8461" max="8461" width="13.75" style="8" customWidth="1"/>
    <col min="8462" max="8462" width="6.375" style="8" customWidth="1"/>
    <col min="8463" max="8463" width="13.25" style="8" customWidth="1"/>
    <col min="8464" max="8464" width="18.25" style="8" customWidth="1"/>
    <col min="8465" max="8465" width="15.625" style="8" customWidth="1"/>
    <col min="8466" max="8704" width="8.875" style="8"/>
    <col min="8705" max="8705" width="5" style="8" customWidth="1"/>
    <col min="8706" max="8706" width="5.75" style="8" customWidth="1"/>
    <col min="8707" max="8708" width="15.75" style="8" customWidth="1"/>
    <col min="8709" max="8709" width="46.75" style="8" customWidth="1"/>
    <col min="8710" max="8710" width="6.25" style="8" customWidth="1"/>
    <col min="8711" max="8712" width="9.875" style="8" customWidth="1"/>
    <col min="8713" max="8713" width="5.75" style="8" customWidth="1"/>
    <col min="8714" max="8714" width="18" style="8" customWidth="1"/>
    <col min="8715" max="8715" width="54" style="8" customWidth="1"/>
    <col min="8716" max="8716" width="30.75" style="8" customWidth="1"/>
    <col min="8717" max="8717" width="13.75" style="8" customWidth="1"/>
    <col min="8718" max="8718" width="6.375" style="8" customWidth="1"/>
    <col min="8719" max="8719" width="13.25" style="8" customWidth="1"/>
    <col min="8720" max="8720" width="18.25" style="8" customWidth="1"/>
    <col min="8721" max="8721" width="15.625" style="8" customWidth="1"/>
    <col min="8722" max="8960" width="8.875" style="8"/>
    <col min="8961" max="8961" width="5" style="8" customWidth="1"/>
    <col min="8962" max="8962" width="5.75" style="8" customWidth="1"/>
    <col min="8963" max="8964" width="15.75" style="8" customWidth="1"/>
    <col min="8965" max="8965" width="46.75" style="8" customWidth="1"/>
    <col min="8966" max="8966" width="6.25" style="8" customWidth="1"/>
    <col min="8967" max="8968" width="9.875" style="8" customWidth="1"/>
    <col min="8969" max="8969" width="5.75" style="8" customWidth="1"/>
    <col min="8970" max="8970" width="18" style="8" customWidth="1"/>
    <col min="8971" max="8971" width="54" style="8" customWidth="1"/>
    <col min="8972" max="8972" width="30.75" style="8" customWidth="1"/>
    <col min="8973" max="8973" width="13.75" style="8" customWidth="1"/>
    <col min="8974" max="8974" width="6.375" style="8" customWidth="1"/>
    <col min="8975" max="8975" width="13.25" style="8" customWidth="1"/>
    <col min="8976" max="8976" width="18.25" style="8" customWidth="1"/>
    <col min="8977" max="8977" width="15.625" style="8" customWidth="1"/>
    <col min="8978" max="9216" width="8.875" style="8"/>
    <col min="9217" max="9217" width="5" style="8" customWidth="1"/>
    <col min="9218" max="9218" width="5.75" style="8" customWidth="1"/>
    <col min="9219" max="9220" width="15.75" style="8" customWidth="1"/>
    <col min="9221" max="9221" width="46.75" style="8" customWidth="1"/>
    <col min="9222" max="9222" width="6.25" style="8" customWidth="1"/>
    <col min="9223" max="9224" width="9.875" style="8" customWidth="1"/>
    <col min="9225" max="9225" width="5.75" style="8" customWidth="1"/>
    <col min="9226" max="9226" width="18" style="8" customWidth="1"/>
    <col min="9227" max="9227" width="54" style="8" customWidth="1"/>
    <col min="9228" max="9228" width="30.75" style="8" customWidth="1"/>
    <col min="9229" max="9229" width="13.75" style="8" customWidth="1"/>
    <col min="9230" max="9230" width="6.375" style="8" customWidth="1"/>
    <col min="9231" max="9231" width="13.25" style="8" customWidth="1"/>
    <col min="9232" max="9232" width="18.25" style="8" customWidth="1"/>
    <col min="9233" max="9233" width="15.625" style="8" customWidth="1"/>
    <col min="9234" max="9472" width="8.875" style="8"/>
    <col min="9473" max="9473" width="5" style="8" customWidth="1"/>
    <col min="9474" max="9474" width="5.75" style="8" customWidth="1"/>
    <col min="9475" max="9476" width="15.75" style="8" customWidth="1"/>
    <col min="9477" max="9477" width="46.75" style="8" customWidth="1"/>
    <col min="9478" max="9478" width="6.25" style="8" customWidth="1"/>
    <col min="9479" max="9480" width="9.875" style="8" customWidth="1"/>
    <col min="9481" max="9481" width="5.75" style="8" customWidth="1"/>
    <col min="9482" max="9482" width="18" style="8" customWidth="1"/>
    <col min="9483" max="9483" width="54" style="8" customWidth="1"/>
    <col min="9484" max="9484" width="30.75" style="8" customWidth="1"/>
    <col min="9485" max="9485" width="13.75" style="8" customWidth="1"/>
    <col min="9486" max="9486" width="6.375" style="8" customWidth="1"/>
    <col min="9487" max="9487" width="13.25" style="8" customWidth="1"/>
    <col min="9488" max="9488" width="18.25" style="8" customWidth="1"/>
    <col min="9489" max="9489" width="15.625" style="8" customWidth="1"/>
    <col min="9490" max="9728" width="8.875" style="8"/>
    <col min="9729" max="9729" width="5" style="8" customWidth="1"/>
    <col min="9730" max="9730" width="5.75" style="8" customWidth="1"/>
    <col min="9731" max="9732" width="15.75" style="8" customWidth="1"/>
    <col min="9733" max="9733" width="46.75" style="8" customWidth="1"/>
    <col min="9734" max="9734" width="6.25" style="8" customWidth="1"/>
    <col min="9735" max="9736" width="9.875" style="8" customWidth="1"/>
    <col min="9737" max="9737" width="5.75" style="8" customWidth="1"/>
    <col min="9738" max="9738" width="18" style="8" customWidth="1"/>
    <col min="9739" max="9739" width="54" style="8" customWidth="1"/>
    <col min="9740" max="9740" width="30.75" style="8" customWidth="1"/>
    <col min="9741" max="9741" width="13.75" style="8" customWidth="1"/>
    <col min="9742" max="9742" width="6.375" style="8" customWidth="1"/>
    <col min="9743" max="9743" width="13.25" style="8" customWidth="1"/>
    <col min="9744" max="9744" width="18.25" style="8" customWidth="1"/>
    <col min="9745" max="9745" width="15.625" style="8" customWidth="1"/>
    <col min="9746" max="9984" width="8.875" style="8"/>
    <col min="9985" max="9985" width="5" style="8" customWidth="1"/>
    <col min="9986" max="9986" width="5.75" style="8" customWidth="1"/>
    <col min="9987" max="9988" width="15.75" style="8" customWidth="1"/>
    <col min="9989" max="9989" width="46.75" style="8" customWidth="1"/>
    <col min="9990" max="9990" width="6.25" style="8" customWidth="1"/>
    <col min="9991" max="9992" width="9.875" style="8" customWidth="1"/>
    <col min="9993" max="9993" width="5.75" style="8" customWidth="1"/>
    <col min="9994" max="9994" width="18" style="8" customWidth="1"/>
    <col min="9995" max="9995" width="54" style="8" customWidth="1"/>
    <col min="9996" max="9996" width="30.75" style="8" customWidth="1"/>
    <col min="9997" max="9997" width="13.75" style="8" customWidth="1"/>
    <col min="9998" max="9998" width="6.375" style="8" customWidth="1"/>
    <col min="9999" max="9999" width="13.25" style="8" customWidth="1"/>
    <col min="10000" max="10000" width="18.25" style="8" customWidth="1"/>
    <col min="10001" max="10001" width="15.625" style="8" customWidth="1"/>
    <col min="10002" max="10240" width="8.875" style="8"/>
    <col min="10241" max="10241" width="5" style="8" customWidth="1"/>
    <col min="10242" max="10242" width="5.75" style="8" customWidth="1"/>
    <col min="10243" max="10244" width="15.75" style="8" customWidth="1"/>
    <col min="10245" max="10245" width="46.75" style="8" customWidth="1"/>
    <col min="10246" max="10246" width="6.25" style="8" customWidth="1"/>
    <col min="10247" max="10248" width="9.875" style="8" customWidth="1"/>
    <col min="10249" max="10249" width="5.75" style="8" customWidth="1"/>
    <col min="10250" max="10250" width="18" style="8" customWidth="1"/>
    <col min="10251" max="10251" width="54" style="8" customWidth="1"/>
    <col min="10252" max="10252" width="30.75" style="8" customWidth="1"/>
    <col min="10253" max="10253" width="13.75" style="8" customWidth="1"/>
    <col min="10254" max="10254" width="6.375" style="8" customWidth="1"/>
    <col min="10255" max="10255" width="13.25" style="8" customWidth="1"/>
    <col min="10256" max="10256" width="18.25" style="8" customWidth="1"/>
    <col min="10257" max="10257" width="15.625" style="8" customWidth="1"/>
    <col min="10258" max="10496" width="8.875" style="8"/>
    <col min="10497" max="10497" width="5" style="8" customWidth="1"/>
    <col min="10498" max="10498" width="5.75" style="8" customWidth="1"/>
    <col min="10499" max="10500" width="15.75" style="8" customWidth="1"/>
    <col min="10501" max="10501" width="46.75" style="8" customWidth="1"/>
    <col min="10502" max="10502" width="6.25" style="8" customWidth="1"/>
    <col min="10503" max="10504" width="9.875" style="8" customWidth="1"/>
    <col min="10505" max="10505" width="5.75" style="8" customWidth="1"/>
    <col min="10506" max="10506" width="18" style="8" customWidth="1"/>
    <col min="10507" max="10507" width="54" style="8" customWidth="1"/>
    <col min="10508" max="10508" width="30.75" style="8" customWidth="1"/>
    <col min="10509" max="10509" width="13.75" style="8" customWidth="1"/>
    <col min="10510" max="10510" width="6.375" style="8" customWidth="1"/>
    <col min="10511" max="10511" width="13.25" style="8" customWidth="1"/>
    <col min="10512" max="10512" width="18.25" style="8" customWidth="1"/>
    <col min="10513" max="10513" width="15.625" style="8" customWidth="1"/>
    <col min="10514" max="10752" width="8.875" style="8"/>
    <col min="10753" max="10753" width="5" style="8" customWidth="1"/>
    <col min="10754" max="10754" width="5.75" style="8" customWidth="1"/>
    <col min="10755" max="10756" width="15.75" style="8" customWidth="1"/>
    <col min="10757" max="10757" width="46.75" style="8" customWidth="1"/>
    <col min="10758" max="10758" width="6.25" style="8" customWidth="1"/>
    <col min="10759" max="10760" width="9.875" style="8" customWidth="1"/>
    <col min="10761" max="10761" width="5.75" style="8" customWidth="1"/>
    <col min="10762" max="10762" width="18" style="8" customWidth="1"/>
    <col min="10763" max="10763" width="54" style="8" customWidth="1"/>
    <col min="10764" max="10764" width="30.75" style="8" customWidth="1"/>
    <col min="10765" max="10765" width="13.75" style="8" customWidth="1"/>
    <col min="10766" max="10766" width="6.375" style="8" customWidth="1"/>
    <col min="10767" max="10767" width="13.25" style="8" customWidth="1"/>
    <col min="10768" max="10768" width="18.25" style="8" customWidth="1"/>
    <col min="10769" max="10769" width="15.625" style="8" customWidth="1"/>
    <col min="10770" max="11008" width="8.875" style="8"/>
    <col min="11009" max="11009" width="5" style="8" customWidth="1"/>
    <col min="11010" max="11010" width="5.75" style="8" customWidth="1"/>
    <col min="11011" max="11012" width="15.75" style="8" customWidth="1"/>
    <col min="11013" max="11013" width="46.75" style="8" customWidth="1"/>
    <col min="11014" max="11014" width="6.25" style="8" customWidth="1"/>
    <col min="11015" max="11016" width="9.875" style="8" customWidth="1"/>
    <col min="11017" max="11017" width="5.75" style="8" customWidth="1"/>
    <col min="11018" max="11018" width="18" style="8" customWidth="1"/>
    <col min="11019" max="11019" width="54" style="8" customWidth="1"/>
    <col min="11020" max="11020" width="30.75" style="8" customWidth="1"/>
    <col min="11021" max="11021" width="13.75" style="8" customWidth="1"/>
    <col min="11022" max="11022" width="6.375" style="8" customWidth="1"/>
    <col min="11023" max="11023" width="13.25" style="8" customWidth="1"/>
    <col min="11024" max="11024" width="18.25" style="8" customWidth="1"/>
    <col min="11025" max="11025" width="15.625" style="8" customWidth="1"/>
    <col min="11026" max="11264" width="8.875" style="8"/>
    <col min="11265" max="11265" width="5" style="8" customWidth="1"/>
    <col min="11266" max="11266" width="5.75" style="8" customWidth="1"/>
    <col min="11267" max="11268" width="15.75" style="8" customWidth="1"/>
    <col min="11269" max="11269" width="46.75" style="8" customWidth="1"/>
    <col min="11270" max="11270" width="6.25" style="8" customWidth="1"/>
    <col min="11271" max="11272" width="9.875" style="8" customWidth="1"/>
    <col min="11273" max="11273" width="5.75" style="8" customWidth="1"/>
    <col min="11274" max="11274" width="18" style="8" customWidth="1"/>
    <col min="11275" max="11275" width="54" style="8" customWidth="1"/>
    <col min="11276" max="11276" width="30.75" style="8" customWidth="1"/>
    <col min="11277" max="11277" width="13.75" style="8" customWidth="1"/>
    <col min="11278" max="11278" width="6.375" style="8" customWidth="1"/>
    <col min="11279" max="11279" width="13.25" style="8" customWidth="1"/>
    <col min="11280" max="11280" width="18.25" style="8" customWidth="1"/>
    <col min="11281" max="11281" width="15.625" style="8" customWidth="1"/>
    <col min="11282" max="11520" width="8.875" style="8"/>
    <col min="11521" max="11521" width="5" style="8" customWidth="1"/>
    <col min="11522" max="11522" width="5.75" style="8" customWidth="1"/>
    <col min="11523" max="11524" width="15.75" style="8" customWidth="1"/>
    <col min="11525" max="11525" width="46.75" style="8" customWidth="1"/>
    <col min="11526" max="11526" width="6.25" style="8" customWidth="1"/>
    <col min="11527" max="11528" width="9.875" style="8" customWidth="1"/>
    <col min="11529" max="11529" width="5.75" style="8" customWidth="1"/>
    <col min="11530" max="11530" width="18" style="8" customWidth="1"/>
    <col min="11531" max="11531" width="54" style="8" customWidth="1"/>
    <col min="11532" max="11532" width="30.75" style="8" customWidth="1"/>
    <col min="11533" max="11533" width="13.75" style="8" customWidth="1"/>
    <col min="11534" max="11534" width="6.375" style="8" customWidth="1"/>
    <col min="11535" max="11535" width="13.25" style="8" customWidth="1"/>
    <col min="11536" max="11536" width="18.25" style="8" customWidth="1"/>
    <col min="11537" max="11537" width="15.625" style="8" customWidth="1"/>
    <col min="11538" max="11776" width="8.875" style="8"/>
    <col min="11777" max="11777" width="5" style="8" customWidth="1"/>
    <col min="11778" max="11778" width="5.75" style="8" customWidth="1"/>
    <col min="11779" max="11780" width="15.75" style="8" customWidth="1"/>
    <col min="11781" max="11781" width="46.75" style="8" customWidth="1"/>
    <col min="11782" max="11782" width="6.25" style="8" customWidth="1"/>
    <col min="11783" max="11784" width="9.875" style="8" customWidth="1"/>
    <col min="11785" max="11785" width="5.75" style="8" customWidth="1"/>
    <col min="11786" max="11786" width="18" style="8" customWidth="1"/>
    <col min="11787" max="11787" width="54" style="8" customWidth="1"/>
    <col min="11788" max="11788" width="30.75" style="8" customWidth="1"/>
    <col min="11789" max="11789" width="13.75" style="8" customWidth="1"/>
    <col min="11790" max="11790" width="6.375" style="8" customWidth="1"/>
    <col min="11791" max="11791" width="13.25" style="8" customWidth="1"/>
    <col min="11792" max="11792" width="18.25" style="8" customWidth="1"/>
    <col min="11793" max="11793" width="15.625" style="8" customWidth="1"/>
    <col min="11794" max="12032" width="8.875" style="8"/>
    <col min="12033" max="12033" width="5" style="8" customWidth="1"/>
    <col min="12034" max="12034" width="5.75" style="8" customWidth="1"/>
    <col min="12035" max="12036" width="15.75" style="8" customWidth="1"/>
    <col min="12037" max="12037" width="46.75" style="8" customWidth="1"/>
    <col min="12038" max="12038" width="6.25" style="8" customWidth="1"/>
    <col min="12039" max="12040" width="9.875" style="8" customWidth="1"/>
    <col min="12041" max="12041" width="5.75" style="8" customWidth="1"/>
    <col min="12042" max="12042" width="18" style="8" customWidth="1"/>
    <col min="12043" max="12043" width="54" style="8" customWidth="1"/>
    <col min="12044" max="12044" width="30.75" style="8" customWidth="1"/>
    <col min="12045" max="12045" width="13.75" style="8" customWidth="1"/>
    <col min="12046" max="12046" width="6.375" style="8" customWidth="1"/>
    <col min="12047" max="12047" width="13.25" style="8" customWidth="1"/>
    <col min="12048" max="12048" width="18.25" style="8" customWidth="1"/>
    <col min="12049" max="12049" width="15.625" style="8" customWidth="1"/>
    <col min="12050" max="12288" width="8.875" style="8"/>
    <col min="12289" max="12289" width="5" style="8" customWidth="1"/>
    <col min="12290" max="12290" width="5.75" style="8" customWidth="1"/>
    <col min="12291" max="12292" width="15.75" style="8" customWidth="1"/>
    <col min="12293" max="12293" width="46.75" style="8" customWidth="1"/>
    <col min="12294" max="12294" width="6.25" style="8" customWidth="1"/>
    <col min="12295" max="12296" width="9.875" style="8" customWidth="1"/>
    <col min="12297" max="12297" width="5.75" style="8" customWidth="1"/>
    <col min="12298" max="12298" width="18" style="8" customWidth="1"/>
    <col min="12299" max="12299" width="54" style="8" customWidth="1"/>
    <col min="12300" max="12300" width="30.75" style="8" customWidth="1"/>
    <col min="12301" max="12301" width="13.75" style="8" customWidth="1"/>
    <col min="12302" max="12302" width="6.375" style="8" customWidth="1"/>
    <col min="12303" max="12303" width="13.25" style="8" customWidth="1"/>
    <col min="12304" max="12304" width="18.25" style="8" customWidth="1"/>
    <col min="12305" max="12305" width="15.625" style="8" customWidth="1"/>
    <col min="12306" max="12544" width="8.875" style="8"/>
    <col min="12545" max="12545" width="5" style="8" customWidth="1"/>
    <col min="12546" max="12546" width="5.75" style="8" customWidth="1"/>
    <col min="12547" max="12548" width="15.75" style="8" customWidth="1"/>
    <col min="12549" max="12549" width="46.75" style="8" customWidth="1"/>
    <col min="12550" max="12550" width="6.25" style="8" customWidth="1"/>
    <col min="12551" max="12552" width="9.875" style="8" customWidth="1"/>
    <col min="12553" max="12553" width="5.75" style="8" customWidth="1"/>
    <col min="12554" max="12554" width="18" style="8" customWidth="1"/>
    <col min="12555" max="12555" width="54" style="8" customWidth="1"/>
    <col min="12556" max="12556" width="30.75" style="8" customWidth="1"/>
    <col min="12557" max="12557" width="13.75" style="8" customWidth="1"/>
    <col min="12558" max="12558" width="6.375" style="8" customWidth="1"/>
    <col min="12559" max="12559" width="13.25" style="8" customWidth="1"/>
    <col min="12560" max="12560" width="18.25" style="8" customWidth="1"/>
    <col min="12561" max="12561" width="15.625" style="8" customWidth="1"/>
    <col min="12562" max="12800" width="8.875" style="8"/>
    <col min="12801" max="12801" width="5" style="8" customWidth="1"/>
    <col min="12802" max="12802" width="5.75" style="8" customWidth="1"/>
    <col min="12803" max="12804" width="15.75" style="8" customWidth="1"/>
    <col min="12805" max="12805" width="46.75" style="8" customWidth="1"/>
    <col min="12806" max="12806" width="6.25" style="8" customWidth="1"/>
    <col min="12807" max="12808" width="9.875" style="8" customWidth="1"/>
    <col min="12809" max="12809" width="5.75" style="8" customWidth="1"/>
    <col min="12810" max="12810" width="18" style="8" customWidth="1"/>
    <col min="12811" max="12811" width="54" style="8" customWidth="1"/>
    <col min="12812" max="12812" width="30.75" style="8" customWidth="1"/>
    <col min="12813" max="12813" width="13.75" style="8" customWidth="1"/>
    <col min="12814" max="12814" width="6.375" style="8" customWidth="1"/>
    <col min="12815" max="12815" width="13.25" style="8" customWidth="1"/>
    <col min="12816" max="12816" width="18.25" style="8" customWidth="1"/>
    <col min="12817" max="12817" width="15.625" style="8" customWidth="1"/>
    <col min="12818" max="13056" width="8.875" style="8"/>
    <col min="13057" max="13057" width="5" style="8" customWidth="1"/>
    <col min="13058" max="13058" width="5.75" style="8" customWidth="1"/>
    <col min="13059" max="13060" width="15.75" style="8" customWidth="1"/>
    <col min="13061" max="13061" width="46.75" style="8" customWidth="1"/>
    <col min="13062" max="13062" width="6.25" style="8" customWidth="1"/>
    <col min="13063" max="13064" width="9.875" style="8" customWidth="1"/>
    <col min="13065" max="13065" width="5.75" style="8" customWidth="1"/>
    <col min="13066" max="13066" width="18" style="8" customWidth="1"/>
    <col min="13067" max="13067" width="54" style="8" customWidth="1"/>
    <col min="13068" max="13068" width="30.75" style="8" customWidth="1"/>
    <col min="13069" max="13069" width="13.75" style="8" customWidth="1"/>
    <col min="13070" max="13070" width="6.375" style="8" customWidth="1"/>
    <col min="13071" max="13071" width="13.25" style="8" customWidth="1"/>
    <col min="13072" max="13072" width="18.25" style="8" customWidth="1"/>
    <col min="13073" max="13073" width="15.625" style="8" customWidth="1"/>
    <col min="13074" max="13312" width="8.875" style="8"/>
    <col min="13313" max="13313" width="5" style="8" customWidth="1"/>
    <col min="13314" max="13314" width="5.75" style="8" customWidth="1"/>
    <col min="13315" max="13316" width="15.75" style="8" customWidth="1"/>
    <col min="13317" max="13317" width="46.75" style="8" customWidth="1"/>
    <col min="13318" max="13318" width="6.25" style="8" customWidth="1"/>
    <col min="13319" max="13320" width="9.875" style="8" customWidth="1"/>
    <col min="13321" max="13321" width="5.75" style="8" customWidth="1"/>
    <col min="13322" max="13322" width="18" style="8" customWidth="1"/>
    <col min="13323" max="13323" width="54" style="8" customWidth="1"/>
    <col min="13324" max="13324" width="30.75" style="8" customWidth="1"/>
    <col min="13325" max="13325" width="13.75" style="8" customWidth="1"/>
    <col min="13326" max="13326" width="6.375" style="8" customWidth="1"/>
    <col min="13327" max="13327" width="13.25" style="8" customWidth="1"/>
    <col min="13328" max="13328" width="18.25" style="8" customWidth="1"/>
    <col min="13329" max="13329" width="15.625" style="8" customWidth="1"/>
    <col min="13330" max="13568" width="8.875" style="8"/>
    <col min="13569" max="13569" width="5" style="8" customWidth="1"/>
    <col min="13570" max="13570" width="5.75" style="8" customWidth="1"/>
    <col min="13571" max="13572" width="15.75" style="8" customWidth="1"/>
    <col min="13573" max="13573" width="46.75" style="8" customWidth="1"/>
    <col min="13574" max="13574" width="6.25" style="8" customWidth="1"/>
    <col min="13575" max="13576" width="9.875" style="8" customWidth="1"/>
    <col min="13577" max="13577" width="5.75" style="8" customWidth="1"/>
    <col min="13578" max="13578" width="18" style="8" customWidth="1"/>
    <col min="13579" max="13579" width="54" style="8" customWidth="1"/>
    <col min="13580" max="13580" width="30.75" style="8" customWidth="1"/>
    <col min="13581" max="13581" width="13.75" style="8" customWidth="1"/>
    <col min="13582" max="13582" width="6.375" style="8" customWidth="1"/>
    <col min="13583" max="13583" width="13.25" style="8" customWidth="1"/>
    <col min="13584" max="13584" width="18.25" style="8" customWidth="1"/>
    <col min="13585" max="13585" width="15.625" style="8" customWidth="1"/>
    <col min="13586" max="13824" width="8.875" style="8"/>
    <col min="13825" max="13825" width="5" style="8" customWidth="1"/>
    <col min="13826" max="13826" width="5.75" style="8" customWidth="1"/>
    <col min="13827" max="13828" width="15.75" style="8" customWidth="1"/>
    <col min="13829" max="13829" width="46.75" style="8" customWidth="1"/>
    <col min="13830" max="13830" width="6.25" style="8" customWidth="1"/>
    <col min="13831" max="13832" width="9.875" style="8" customWidth="1"/>
    <col min="13833" max="13833" width="5.75" style="8" customWidth="1"/>
    <col min="13834" max="13834" width="18" style="8" customWidth="1"/>
    <col min="13835" max="13835" width="54" style="8" customWidth="1"/>
    <col min="13836" max="13836" width="30.75" style="8" customWidth="1"/>
    <col min="13837" max="13837" width="13.75" style="8" customWidth="1"/>
    <col min="13838" max="13838" width="6.375" style="8" customWidth="1"/>
    <col min="13839" max="13839" width="13.25" style="8" customWidth="1"/>
    <col min="13840" max="13840" width="18.25" style="8" customWidth="1"/>
    <col min="13841" max="13841" width="15.625" style="8" customWidth="1"/>
    <col min="13842" max="14080" width="8.875" style="8"/>
    <col min="14081" max="14081" width="5" style="8" customWidth="1"/>
    <col min="14082" max="14082" width="5.75" style="8" customWidth="1"/>
    <col min="14083" max="14084" width="15.75" style="8" customWidth="1"/>
    <col min="14085" max="14085" width="46.75" style="8" customWidth="1"/>
    <col min="14086" max="14086" width="6.25" style="8" customWidth="1"/>
    <col min="14087" max="14088" width="9.875" style="8" customWidth="1"/>
    <col min="14089" max="14089" width="5.75" style="8" customWidth="1"/>
    <col min="14090" max="14090" width="18" style="8" customWidth="1"/>
    <col min="14091" max="14091" width="54" style="8" customWidth="1"/>
    <col min="14092" max="14092" width="30.75" style="8" customWidth="1"/>
    <col min="14093" max="14093" width="13.75" style="8" customWidth="1"/>
    <col min="14094" max="14094" width="6.375" style="8" customWidth="1"/>
    <col min="14095" max="14095" width="13.25" style="8" customWidth="1"/>
    <col min="14096" max="14096" width="18.25" style="8" customWidth="1"/>
    <col min="14097" max="14097" width="15.625" style="8" customWidth="1"/>
    <col min="14098" max="14336" width="8.875" style="8"/>
    <col min="14337" max="14337" width="5" style="8" customWidth="1"/>
    <col min="14338" max="14338" width="5.75" style="8" customWidth="1"/>
    <col min="14339" max="14340" width="15.75" style="8" customWidth="1"/>
    <col min="14341" max="14341" width="46.75" style="8" customWidth="1"/>
    <col min="14342" max="14342" width="6.25" style="8" customWidth="1"/>
    <col min="14343" max="14344" width="9.875" style="8" customWidth="1"/>
    <col min="14345" max="14345" width="5.75" style="8" customWidth="1"/>
    <col min="14346" max="14346" width="18" style="8" customWidth="1"/>
    <col min="14347" max="14347" width="54" style="8" customWidth="1"/>
    <col min="14348" max="14348" width="30.75" style="8" customWidth="1"/>
    <col min="14349" max="14349" width="13.75" style="8" customWidth="1"/>
    <col min="14350" max="14350" width="6.375" style="8" customWidth="1"/>
    <col min="14351" max="14351" width="13.25" style="8" customWidth="1"/>
    <col min="14352" max="14352" width="18.25" style="8" customWidth="1"/>
    <col min="14353" max="14353" width="15.625" style="8" customWidth="1"/>
    <col min="14354" max="14592" width="8.875" style="8"/>
    <col min="14593" max="14593" width="5" style="8" customWidth="1"/>
    <col min="14594" max="14594" width="5.75" style="8" customWidth="1"/>
    <col min="14595" max="14596" width="15.75" style="8" customWidth="1"/>
    <col min="14597" max="14597" width="46.75" style="8" customWidth="1"/>
    <col min="14598" max="14598" width="6.25" style="8" customWidth="1"/>
    <col min="14599" max="14600" width="9.875" style="8" customWidth="1"/>
    <col min="14601" max="14601" width="5.75" style="8" customWidth="1"/>
    <col min="14602" max="14602" width="18" style="8" customWidth="1"/>
    <col min="14603" max="14603" width="54" style="8" customWidth="1"/>
    <col min="14604" max="14604" width="30.75" style="8" customWidth="1"/>
    <col min="14605" max="14605" width="13.75" style="8" customWidth="1"/>
    <col min="14606" max="14606" width="6.375" style="8" customWidth="1"/>
    <col min="14607" max="14607" width="13.25" style="8" customWidth="1"/>
    <col min="14608" max="14608" width="18.25" style="8" customWidth="1"/>
    <col min="14609" max="14609" width="15.625" style="8" customWidth="1"/>
    <col min="14610" max="14848" width="8.875" style="8"/>
    <col min="14849" max="14849" width="5" style="8" customWidth="1"/>
    <col min="14850" max="14850" width="5.75" style="8" customWidth="1"/>
    <col min="14851" max="14852" width="15.75" style="8" customWidth="1"/>
    <col min="14853" max="14853" width="46.75" style="8" customWidth="1"/>
    <col min="14854" max="14854" width="6.25" style="8" customWidth="1"/>
    <col min="14855" max="14856" width="9.875" style="8" customWidth="1"/>
    <col min="14857" max="14857" width="5.75" style="8" customWidth="1"/>
    <col min="14858" max="14858" width="18" style="8" customWidth="1"/>
    <col min="14859" max="14859" width="54" style="8" customWidth="1"/>
    <col min="14860" max="14860" width="30.75" style="8" customWidth="1"/>
    <col min="14861" max="14861" width="13.75" style="8" customWidth="1"/>
    <col min="14862" max="14862" width="6.375" style="8" customWidth="1"/>
    <col min="14863" max="14863" width="13.25" style="8" customWidth="1"/>
    <col min="14864" max="14864" width="18.25" style="8" customWidth="1"/>
    <col min="14865" max="14865" width="15.625" style="8" customWidth="1"/>
    <col min="14866" max="15104" width="8.875" style="8"/>
    <col min="15105" max="15105" width="5" style="8" customWidth="1"/>
    <col min="15106" max="15106" width="5.75" style="8" customWidth="1"/>
    <col min="15107" max="15108" width="15.75" style="8" customWidth="1"/>
    <col min="15109" max="15109" width="46.75" style="8" customWidth="1"/>
    <col min="15110" max="15110" width="6.25" style="8" customWidth="1"/>
    <col min="15111" max="15112" width="9.875" style="8" customWidth="1"/>
    <col min="15113" max="15113" width="5.75" style="8" customWidth="1"/>
    <col min="15114" max="15114" width="18" style="8" customWidth="1"/>
    <col min="15115" max="15115" width="54" style="8" customWidth="1"/>
    <col min="15116" max="15116" width="30.75" style="8" customWidth="1"/>
    <col min="15117" max="15117" width="13.75" style="8" customWidth="1"/>
    <col min="15118" max="15118" width="6.375" style="8" customWidth="1"/>
    <col min="15119" max="15119" width="13.25" style="8" customWidth="1"/>
    <col min="15120" max="15120" width="18.25" style="8" customWidth="1"/>
    <col min="15121" max="15121" width="15.625" style="8" customWidth="1"/>
    <col min="15122" max="15360" width="8.875" style="8"/>
    <col min="15361" max="15361" width="5" style="8" customWidth="1"/>
    <col min="15362" max="15362" width="5.75" style="8" customWidth="1"/>
    <col min="15363" max="15364" width="15.75" style="8" customWidth="1"/>
    <col min="15365" max="15365" width="46.75" style="8" customWidth="1"/>
    <col min="15366" max="15366" width="6.25" style="8" customWidth="1"/>
    <col min="15367" max="15368" width="9.875" style="8" customWidth="1"/>
    <col min="15369" max="15369" width="5.75" style="8" customWidth="1"/>
    <col min="15370" max="15370" width="18" style="8" customWidth="1"/>
    <col min="15371" max="15371" width="54" style="8" customWidth="1"/>
    <col min="15372" max="15372" width="30.75" style="8" customWidth="1"/>
    <col min="15373" max="15373" width="13.75" style="8" customWidth="1"/>
    <col min="15374" max="15374" width="6.375" style="8" customWidth="1"/>
    <col min="15375" max="15375" width="13.25" style="8" customWidth="1"/>
    <col min="15376" max="15376" width="18.25" style="8" customWidth="1"/>
    <col min="15377" max="15377" width="15.625" style="8" customWidth="1"/>
    <col min="15378" max="15616" width="8.875" style="8"/>
    <col min="15617" max="15617" width="5" style="8" customWidth="1"/>
    <col min="15618" max="15618" width="5.75" style="8" customWidth="1"/>
    <col min="15619" max="15620" width="15.75" style="8" customWidth="1"/>
    <col min="15621" max="15621" width="46.75" style="8" customWidth="1"/>
    <col min="15622" max="15622" width="6.25" style="8" customWidth="1"/>
    <col min="15623" max="15624" width="9.875" style="8" customWidth="1"/>
    <col min="15625" max="15625" width="5.75" style="8" customWidth="1"/>
    <col min="15626" max="15626" width="18" style="8" customWidth="1"/>
    <col min="15627" max="15627" width="54" style="8" customWidth="1"/>
    <col min="15628" max="15628" width="30.75" style="8" customWidth="1"/>
    <col min="15629" max="15629" width="13.75" style="8" customWidth="1"/>
    <col min="15630" max="15630" width="6.375" style="8" customWidth="1"/>
    <col min="15631" max="15631" width="13.25" style="8" customWidth="1"/>
    <col min="15632" max="15632" width="18.25" style="8" customWidth="1"/>
    <col min="15633" max="15633" width="15.625" style="8" customWidth="1"/>
    <col min="15634" max="15872" width="8.875" style="8"/>
    <col min="15873" max="15873" width="5" style="8" customWidth="1"/>
    <col min="15874" max="15874" width="5.75" style="8" customWidth="1"/>
    <col min="15875" max="15876" width="15.75" style="8" customWidth="1"/>
    <col min="15877" max="15877" width="46.75" style="8" customWidth="1"/>
    <col min="15878" max="15878" width="6.25" style="8" customWidth="1"/>
    <col min="15879" max="15880" width="9.875" style="8" customWidth="1"/>
    <col min="15881" max="15881" width="5.75" style="8" customWidth="1"/>
    <col min="15882" max="15882" width="18" style="8" customWidth="1"/>
    <col min="15883" max="15883" width="54" style="8" customWidth="1"/>
    <col min="15884" max="15884" width="30.75" style="8" customWidth="1"/>
    <col min="15885" max="15885" width="13.75" style="8" customWidth="1"/>
    <col min="15886" max="15886" width="6.375" style="8" customWidth="1"/>
    <col min="15887" max="15887" width="13.25" style="8" customWidth="1"/>
    <col min="15888" max="15888" width="18.25" style="8" customWidth="1"/>
    <col min="15889" max="15889" width="15.625" style="8" customWidth="1"/>
    <col min="15890" max="16128" width="8.875" style="8"/>
    <col min="16129" max="16129" width="5" style="8" customWidth="1"/>
    <col min="16130" max="16130" width="5.75" style="8" customWidth="1"/>
    <col min="16131" max="16132" width="15.75" style="8" customWidth="1"/>
    <col min="16133" max="16133" width="46.75" style="8" customWidth="1"/>
    <col min="16134" max="16134" width="6.25" style="8" customWidth="1"/>
    <col min="16135" max="16136" width="9.875" style="8" customWidth="1"/>
    <col min="16137" max="16137" width="5.75" style="8" customWidth="1"/>
    <col min="16138" max="16138" width="18" style="8" customWidth="1"/>
    <col min="16139" max="16139" width="54" style="8" customWidth="1"/>
    <col min="16140" max="16140" width="30.75" style="8" customWidth="1"/>
    <col min="16141" max="16141" width="13.75" style="8" customWidth="1"/>
    <col min="16142" max="16142" width="6.375" style="8" customWidth="1"/>
    <col min="16143" max="16143" width="13.25" style="8" customWidth="1"/>
    <col min="16144" max="16144" width="18.25" style="8" customWidth="1"/>
    <col min="16145" max="16145" width="15.625" style="8" customWidth="1"/>
    <col min="16146" max="16384" width="8.875" style="8"/>
  </cols>
  <sheetData>
    <row r="2" spans="2:17" ht="20.100000000000001" customHeight="1">
      <c r="B2" s="1" t="s">
        <v>0</v>
      </c>
      <c r="C2" s="1"/>
      <c r="D2" s="1"/>
      <c r="E2" s="92" t="s">
        <v>5421</v>
      </c>
      <c r="G2" s="4" t="s">
        <v>2</v>
      </c>
      <c r="H2" s="5"/>
      <c r="I2" s="6"/>
      <c r="J2" s="7">
        <f>SUM(H:H)</f>
        <v>749447</v>
      </c>
    </row>
    <row r="3" spans="2:17" ht="20.100000000000001" customHeight="1">
      <c r="B3" s="1" t="s">
        <v>3</v>
      </c>
      <c r="C3" s="1"/>
      <c r="D3" s="1"/>
      <c r="E3" s="98" t="s">
        <v>2536</v>
      </c>
    </row>
    <row r="4" spans="2:17" ht="20.100000000000001" customHeight="1">
      <c r="B4" s="1" t="s">
        <v>1915</v>
      </c>
      <c r="C4" s="1"/>
      <c r="D4" s="1"/>
      <c r="E4" s="98" t="s">
        <v>5352</v>
      </c>
    </row>
    <row r="5" spans="2:17" ht="20.100000000000001" customHeight="1">
      <c r="B5" s="1" t="s">
        <v>6</v>
      </c>
      <c r="C5" s="1"/>
      <c r="D5" s="1"/>
      <c r="E5" s="102">
        <v>43977</v>
      </c>
      <c r="G5" s="1065"/>
      <c r="H5" s="1738" t="s">
        <v>5422</v>
      </c>
      <c r="J5" s="8" t="s">
        <v>5423</v>
      </c>
    </row>
    <row r="6" spans="2:17" ht="20.100000000000001" customHeight="1">
      <c r="B6" s="1" t="s">
        <v>7</v>
      </c>
      <c r="C6" s="1"/>
      <c r="D6" s="1"/>
      <c r="E6" s="102">
        <v>43978</v>
      </c>
      <c r="G6" s="1614"/>
      <c r="H6" s="1738" t="s">
        <v>5424</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169"/>
      <c r="D9" s="169"/>
      <c r="E9" s="974"/>
      <c r="F9" s="166"/>
      <c r="G9" s="1739"/>
      <c r="H9" s="1740"/>
      <c r="I9" s="167"/>
      <c r="J9" s="30"/>
      <c r="K9" s="22"/>
      <c r="L9" s="22"/>
      <c r="M9" s="25"/>
      <c r="N9" s="21"/>
      <c r="O9" s="22"/>
      <c r="P9" s="25"/>
      <c r="Q9" s="26"/>
    </row>
    <row r="10" spans="2:17" s="9" customFormat="1" ht="19.7" customHeight="1">
      <c r="B10" s="21"/>
      <c r="C10" s="21"/>
      <c r="D10" s="21"/>
      <c r="E10" s="168"/>
      <c r="F10" s="22"/>
      <c r="G10" s="28"/>
      <c r="H10" s="1689"/>
      <c r="I10" s="167"/>
      <c r="J10" s="22"/>
      <c r="K10" s="22"/>
      <c r="L10" s="22"/>
      <c r="M10" s="25"/>
      <c r="N10" s="21"/>
      <c r="O10" s="22"/>
      <c r="P10" s="25"/>
      <c r="Q10" s="26"/>
    </row>
    <row r="11" spans="2:17" s="9" customFormat="1" ht="19.7" customHeight="1">
      <c r="B11" s="21"/>
      <c r="C11" s="218" t="s">
        <v>564</v>
      </c>
      <c r="D11" s="219"/>
      <c r="E11" s="220"/>
      <c r="F11" s="22"/>
      <c r="G11" s="28"/>
      <c r="H11" s="1689"/>
      <c r="I11" s="167"/>
      <c r="J11" s="22"/>
      <c r="K11" s="22"/>
      <c r="L11" s="22"/>
      <c r="M11" s="25"/>
      <c r="N11" s="21"/>
      <c r="O11" s="22"/>
      <c r="P11" s="25"/>
      <c r="Q11" s="26"/>
    </row>
    <row r="12" spans="2:17" s="9" customFormat="1" ht="19.7" customHeight="1">
      <c r="B12" s="21"/>
      <c r="C12" s="1741" t="s">
        <v>522</v>
      </c>
      <c r="D12" s="1741" t="s">
        <v>522</v>
      </c>
      <c r="E12" s="1742" t="s">
        <v>5447</v>
      </c>
      <c r="F12" s="353">
        <v>1</v>
      </c>
      <c r="G12" s="1743">
        <v>9500</v>
      </c>
      <c r="H12" s="1744">
        <f t="shared" ref="H12:H21" si="0">F12*G12</f>
        <v>9500</v>
      </c>
      <c r="I12" s="309"/>
      <c r="J12" s="183" t="s">
        <v>5448</v>
      </c>
      <c r="K12" s="22" t="s">
        <v>5684</v>
      </c>
      <c r="L12" s="22"/>
      <c r="M12" s="25">
        <v>43959</v>
      </c>
      <c r="N12" s="25"/>
      <c r="O12" s="25">
        <v>43976</v>
      </c>
      <c r="P12" s="25" t="s">
        <v>5685</v>
      </c>
      <c r="Q12" s="26"/>
    </row>
    <row r="13" spans="2:17" s="9" customFormat="1" ht="19.7" customHeight="1">
      <c r="B13" s="21"/>
      <c r="C13" s="1741" t="s">
        <v>522</v>
      </c>
      <c r="D13" s="1741" t="s">
        <v>522</v>
      </c>
      <c r="E13" s="1742" t="s">
        <v>5449</v>
      </c>
      <c r="F13" s="353">
        <v>1</v>
      </c>
      <c r="G13" s="1743">
        <v>9600</v>
      </c>
      <c r="H13" s="1744">
        <f t="shared" si="0"/>
        <v>9600</v>
      </c>
      <c r="I13" s="309"/>
      <c r="J13" s="183" t="s">
        <v>5450</v>
      </c>
      <c r="K13" s="22" t="s">
        <v>5684</v>
      </c>
      <c r="L13" s="22"/>
      <c r="M13" s="25">
        <v>43959</v>
      </c>
      <c r="N13" s="25"/>
      <c r="O13" s="25">
        <v>43976</v>
      </c>
      <c r="P13" s="25" t="s">
        <v>5685</v>
      </c>
      <c r="Q13" s="26"/>
    </row>
    <row r="14" spans="2:17" s="9" customFormat="1" ht="19.7" customHeight="1">
      <c r="B14" s="21"/>
      <c r="C14" s="1741" t="s">
        <v>522</v>
      </c>
      <c r="D14" s="1741" t="s">
        <v>522</v>
      </c>
      <c r="E14" s="1742" t="s">
        <v>5451</v>
      </c>
      <c r="F14" s="353">
        <v>1</v>
      </c>
      <c r="G14" s="1743">
        <v>3700</v>
      </c>
      <c r="H14" s="1744">
        <f t="shared" si="0"/>
        <v>3700</v>
      </c>
      <c r="I14" s="309"/>
      <c r="J14" s="183" t="s">
        <v>5452</v>
      </c>
      <c r="K14" s="22" t="s">
        <v>5684</v>
      </c>
      <c r="L14" s="22"/>
      <c r="M14" s="25">
        <v>43959</v>
      </c>
      <c r="N14" s="25"/>
      <c r="O14" s="25">
        <v>43976</v>
      </c>
      <c r="P14" s="25" t="s">
        <v>5685</v>
      </c>
      <c r="Q14" s="26"/>
    </row>
    <row r="15" spans="2:17" s="9" customFormat="1" ht="19.7" customHeight="1">
      <c r="B15" s="21"/>
      <c r="C15" s="1741" t="s">
        <v>522</v>
      </c>
      <c r="D15" s="1741" t="s">
        <v>522</v>
      </c>
      <c r="E15" s="1742" t="s">
        <v>5453</v>
      </c>
      <c r="F15" s="353">
        <v>1</v>
      </c>
      <c r="G15" s="1743">
        <v>4600</v>
      </c>
      <c r="H15" s="1744">
        <f t="shared" si="0"/>
        <v>4600</v>
      </c>
      <c r="I15" s="309"/>
      <c r="J15" s="183" t="s">
        <v>5454</v>
      </c>
      <c r="K15" s="22" t="s">
        <v>5684</v>
      </c>
      <c r="L15" s="22"/>
      <c r="M15" s="25">
        <v>43959</v>
      </c>
      <c r="N15" s="25"/>
      <c r="O15" s="25">
        <v>43976</v>
      </c>
      <c r="P15" s="25" t="s">
        <v>5685</v>
      </c>
      <c r="Q15" s="26"/>
    </row>
    <row r="16" spans="2:17" s="9" customFormat="1" ht="19.7" customHeight="1">
      <c r="B16" s="21"/>
      <c r="C16" s="1741" t="s">
        <v>522</v>
      </c>
      <c r="D16" s="1741" t="s">
        <v>522</v>
      </c>
      <c r="E16" s="1742" t="s">
        <v>5455</v>
      </c>
      <c r="F16" s="353">
        <v>1</v>
      </c>
      <c r="G16" s="1743">
        <v>3100</v>
      </c>
      <c r="H16" s="1744">
        <f t="shared" si="0"/>
        <v>3100</v>
      </c>
      <c r="I16" s="309"/>
      <c r="J16" s="183" t="s">
        <v>5456</v>
      </c>
      <c r="K16" s="22" t="s">
        <v>5684</v>
      </c>
      <c r="L16" s="22"/>
      <c r="M16" s="25">
        <v>43959</v>
      </c>
      <c r="N16" s="25"/>
      <c r="O16" s="25">
        <v>43976</v>
      </c>
      <c r="P16" s="25" t="s">
        <v>5685</v>
      </c>
      <c r="Q16" s="26"/>
    </row>
    <row r="17" spans="2:17" s="9" customFormat="1" ht="19.7" customHeight="1">
      <c r="B17" s="21"/>
      <c r="C17" s="1741" t="s">
        <v>522</v>
      </c>
      <c r="D17" s="1741" t="s">
        <v>522</v>
      </c>
      <c r="E17" s="1742" t="s">
        <v>5457</v>
      </c>
      <c r="F17" s="353">
        <v>1</v>
      </c>
      <c r="G17" s="1743">
        <v>9800</v>
      </c>
      <c r="H17" s="1745">
        <f t="shared" si="0"/>
        <v>9800</v>
      </c>
      <c r="I17" s="179"/>
      <c r="J17" s="183" t="s">
        <v>5458</v>
      </c>
      <c r="K17" s="22" t="s">
        <v>5684</v>
      </c>
      <c r="L17" s="22"/>
      <c r="M17" s="25">
        <v>43959</v>
      </c>
      <c r="N17" s="25"/>
      <c r="O17" s="25">
        <v>43976</v>
      </c>
      <c r="P17" s="25" t="s">
        <v>5685</v>
      </c>
      <c r="Q17" s="26"/>
    </row>
    <row r="18" spans="2:17" s="9" customFormat="1" ht="19.7" customHeight="1">
      <c r="B18" s="21"/>
      <c r="C18" s="1014" t="s">
        <v>522</v>
      </c>
      <c r="D18" s="1014" t="s">
        <v>522</v>
      </c>
      <c r="E18" s="1015" t="s">
        <v>5686</v>
      </c>
      <c r="F18" s="1014"/>
      <c r="G18" s="1746">
        <v>6500</v>
      </c>
      <c r="H18" s="1747">
        <f t="shared" si="0"/>
        <v>0</v>
      </c>
      <c r="I18" s="1748"/>
      <c r="J18" s="1015" t="s">
        <v>5687</v>
      </c>
      <c r="K18" s="90" t="s">
        <v>5688</v>
      </c>
      <c r="L18" s="22"/>
      <c r="M18" s="25"/>
      <c r="N18" s="21"/>
      <c r="O18" s="22"/>
      <c r="P18" s="25"/>
      <c r="Q18" s="26"/>
    </row>
    <row r="19" spans="2:17" s="9" customFormat="1" ht="19.7" customHeight="1">
      <c r="B19" s="21"/>
      <c r="C19" s="1357" t="s">
        <v>531</v>
      </c>
      <c r="D19" s="351" t="s">
        <v>531</v>
      </c>
      <c r="E19" s="1742" t="s">
        <v>5610</v>
      </c>
      <c r="F19" s="353">
        <v>1</v>
      </c>
      <c r="G19" s="1749">
        <v>4700</v>
      </c>
      <c r="H19" s="1745">
        <f t="shared" si="0"/>
        <v>4700</v>
      </c>
      <c r="I19" s="179"/>
      <c r="J19" s="183" t="s">
        <v>5611</v>
      </c>
      <c r="K19" s="22"/>
      <c r="L19" s="22"/>
      <c r="M19" s="25">
        <v>43958</v>
      </c>
      <c r="N19" s="21"/>
      <c r="O19" s="22"/>
      <c r="P19" s="25">
        <v>43976</v>
      </c>
      <c r="Q19" s="26">
        <v>43976</v>
      </c>
    </row>
    <row r="20" spans="2:17" s="9" customFormat="1" ht="19.7" customHeight="1">
      <c r="B20" s="21"/>
      <c r="C20" s="1014" t="s">
        <v>522</v>
      </c>
      <c r="D20" s="1014" t="s">
        <v>522</v>
      </c>
      <c r="E20" s="1015" t="s">
        <v>5459</v>
      </c>
      <c r="F20" s="1014">
        <v>1</v>
      </c>
      <c r="G20" s="1746">
        <v>7500</v>
      </c>
      <c r="H20" s="1747">
        <f t="shared" si="0"/>
        <v>7500</v>
      </c>
      <c r="I20" s="1748"/>
      <c r="J20" s="1015" t="s">
        <v>5460</v>
      </c>
      <c r="K20" s="90" t="s">
        <v>5689</v>
      </c>
      <c r="L20" s="22"/>
      <c r="M20" s="25"/>
      <c r="N20" s="21"/>
      <c r="O20" s="22"/>
      <c r="P20" s="25"/>
      <c r="Q20" s="26"/>
    </row>
    <row r="21" spans="2:17" s="9" customFormat="1" ht="19.7" customHeight="1">
      <c r="B21" s="21"/>
      <c r="C21" s="1014" t="s">
        <v>522</v>
      </c>
      <c r="D21" s="1014" t="s">
        <v>522</v>
      </c>
      <c r="E21" s="1015" t="s">
        <v>5690</v>
      </c>
      <c r="F21" s="1014"/>
      <c r="G21" s="1746">
        <v>10500</v>
      </c>
      <c r="H21" s="1747">
        <f t="shared" si="0"/>
        <v>0</v>
      </c>
      <c r="I21" s="1748"/>
      <c r="J21" s="1015" t="s">
        <v>5691</v>
      </c>
      <c r="K21" s="90" t="s">
        <v>5688</v>
      </c>
      <c r="L21" s="22"/>
      <c r="M21" s="25"/>
      <c r="N21" s="21"/>
      <c r="O21" s="22"/>
      <c r="P21" s="25"/>
      <c r="Q21" s="26"/>
    </row>
    <row r="22" spans="2:17" s="9" customFormat="1" ht="19.7" customHeight="1">
      <c r="B22" s="21"/>
      <c r="C22" s="353" t="s">
        <v>522</v>
      </c>
      <c r="D22" s="353" t="s">
        <v>522</v>
      </c>
      <c r="E22" s="1750" t="s">
        <v>5461</v>
      </c>
      <c r="F22" s="357">
        <v>1</v>
      </c>
      <c r="G22" s="1744">
        <v>7900</v>
      </c>
      <c r="H22" s="1744">
        <f>F22*G22</f>
        <v>7900</v>
      </c>
      <c r="I22" s="167"/>
      <c r="J22" s="30" t="s">
        <v>757</v>
      </c>
      <c r="K22" s="22" t="s">
        <v>5684</v>
      </c>
      <c r="L22" s="22"/>
      <c r="M22" s="25">
        <v>43959</v>
      </c>
      <c r="N22" s="21"/>
      <c r="O22" s="25">
        <v>43976</v>
      </c>
      <c r="P22" s="25" t="s">
        <v>5685</v>
      </c>
      <c r="Q22" s="26"/>
    </row>
    <row r="23" spans="2:17" s="9" customFormat="1" ht="19.7" customHeight="1">
      <c r="B23" s="21"/>
      <c r="C23" s="1751" t="s">
        <v>565</v>
      </c>
      <c r="D23" s="1751" t="s">
        <v>565</v>
      </c>
      <c r="E23" s="1004" t="s">
        <v>1927</v>
      </c>
      <c r="F23" s="357">
        <v>3</v>
      </c>
      <c r="G23" s="1752">
        <v>6400</v>
      </c>
      <c r="H23" s="1753">
        <f>F23*G23</f>
        <v>19200</v>
      </c>
      <c r="I23" s="167"/>
      <c r="J23" s="31" t="s">
        <v>1928</v>
      </c>
      <c r="K23" s="22" t="s">
        <v>5684</v>
      </c>
      <c r="L23" s="22"/>
      <c r="M23" s="25">
        <v>43959</v>
      </c>
      <c r="N23" s="21"/>
      <c r="O23" s="25">
        <v>43976</v>
      </c>
      <c r="P23" s="25" t="s">
        <v>5685</v>
      </c>
      <c r="Q23" s="26"/>
    </row>
    <row r="24" spans="2:17" s="9" customFormat="1" ht="19.7" customHeight="1">
      <c r="B24" s="21"/>
      <c r="C24" s="357" t="s">
        <v>531</v>
      </c>
      <c r="D24" s="357" t="s">
        <v>531</v>
      </c>
      <c r="E24" s="1004" t="s">
        <v>3335</v>
      </c>
      <c r="F24" s="357">
        <v>2</v>
      </c>
      <c r="G24" s="1744">
        <v>700</v>
      </c>
      <c r="H24" s="1754">
        <f>F24*G24</f>
        <v>1400</v>
      </c>
      <c r="I24" s="167"/>
      <c r="J24" s="30" t="s">
        <v>3336</v>
      </c>
      <c r="K24" s="30" t="s">
        <v>5487</v>
      </c>
      <c r="L24" s="22"/>
      <c r="M24" s="25">
        <v>43958</v>
      </c>
      <c r="N24" s="21"/>
      <c r="O24" s="22"/>
      <c r="P24" s="25">
        <v>43976</v>
      </c>
      <c r="Q24" s="26">
        <v>43976</v>
      </c>
    </row>
    <row r="25" spans="2:17" s="9" customFormat="1" ht="19.7" customHeight="1">
      <c r="B25" s="21"/>
      <c r="C25" s="357" t="s">
        <v>531</v>
      </c>
      <c r="D25" s="357" t="s">
        <v>531</v>
      </c>
      <c r="E25" s="1755" t="s">
        <v>766</v>
      </c>
      <c r="F25" s="357">
        <v>4</v>
      </c>
      <c r="G25" s="1752">
        <v>70</v>
      </c>
      <c r="H25" s="1753">
        <f t="shared" ref="H25:H53" si="1">F25*G25</f>
        <v>280</v>
      </c>
      <c r="I25" s="167"/>
      <c r="J25" s="31" t="s">
        <v>1934</v>
      </c>
      <c r="K25" s="30" t="s">
        <v>5495</v>
      </c>
      <c r="L25" s="22"/>
      <c r="M25" s="25">
        <v>43958</v>
      </c>
      <c r="N25" s="21"/>
      <c r="O25" s="22"/>
      <c r="P25" s="25">
        <v>43976</v>
      </c>
      <c r="Q25" s="26">
        <v>43976</v>
      </c>
    </row>
    <row r="26" spans="2:17" s="9" customFormat="1" ht="19.7" customHeight="1">
      <c r="B26" s="21"/>
      <c r="C26" s="357" t="s">
        <v>531</v>
      </c>
      <c r="D26" s="357" t="s">
        <v>531</v>
      </c>
      <c r="E26" s="1755" t="s">
        <v>5493</v>
      </c>
      <c r="F26" s="357">
        <v>4</v>
      </c>
      <c r="G26" s="1752">
        <v>67</v>
      </c>
      <c r="H26" s="1753">
        <f t="shared" si="1"/>
        <v>268</v>
      </c>
      <c r="I26" s="167"/>
      <c r="J26" s="31" t="s">
        <v>1934</v>
      </c>
      <c r="K26" s="30" t="s">
        <v>5494</v>
      </c>
      <c r="L26" s="22"/>
      <c r="M26" s="25">
        <v>43958</v>
      </c>
      <c r="N26" s="21"/>
      <c r="O26" s="22"/>
      <c r="P26" s="25">
        <v>43976</v>
      </c>
      <c r="Q26" s="26">
        <v>43976</v>
      </c>
    </row>
    <row r="27" spans="2:17" s="9" customFormat="1" ht="19.7" customHeight="1">
      <c r="B27" s="21"/>
      <c r="C27" s="357" t="s">
        <v>531</v>
      </c>
      <c r="D27" s="357" t="s">
        <v>531</v>
      </c>
      <c r="E27" s="1755" t="s">
        <v>5491</v>
      </c>
      <c r="F27" s="357">
        <v>2</v>
      </c>
      <c r="G27" s="1752">
        <v>117</v>
      </c>
      <c r="H27" s="1753">
        <f t="shared" si="1"/>
        <v>234</v>
      </c>
      <c r="I27" s="167"/>
      <c r="J27" s="31" t="s">
        <v>1934</v>
      </c>
      <c r="K27" s="30" t="s">
        <v>5492</v>
      </c>
      <c r="L27" s="22"/>
      <c r="M27" s="25">
        <v>43958</v>
      </c>
      <c r="N27" s="21"/>
      <c r="O27" s="22"/>
      <c r="P27" s="25">
        <v>43976</v>
      </c>
      <c r="Q27" s="26">
        <v>43976</v>
      </c>
    </row>
    <row r="28" spans="2:17" s="9" customFormat="1" ht="19.7" customHeight="1">
      <c r="B28" s="21"/>
      <c r="C28" s="832" t="s">
        <v>531</v>
      </c>
      <c r="D28" s="832" t="s">
        <v>531</v>
      </c>
      <c r="E28" s="408" t="s">
        <v>5692</v>
      </c>
      <c r="F28" s="748"/>
      <c r="G28" s="1035">
        <v>75</v>
      </c>
      <c r="H28" s="1035">
        <f>F28*G28</f>
        <v>0</v>
      </c>
      <c r="I28" s="985"/>
      <c r="J28" s="408" t="s">
        <v>5693</v>
      </c>
      <c r="K28" s="835" t="s">
        <v>5694</v>
      </c>
      <c r="L28" s="22"/>
      <c r="M28" s="25"/>
      <c r="N28" s="21"/>
      <c r="O28" s="22"/>
      <c r="P28" s="25"/>
      <c r="Q28" s="26"/>
    </row>
    <row r="29" spans="2:17" s="9" customFormat="1" ht="19.7" customHeight="1">
      <c r="B29" s="21"/>
      <c r="C29" s="832" t="s">
        <v>531</v>
      </c>
      <c r="D29" s="832" t="s">
        <v>531</v>
      </c>
      <c r="E29" s="408" t="s">
        <v>5381</v>
      </c>
      <c r="F29" s="748"/>
      <c r="G29" s="1035">
        <v>75</v>
      </c>
      <c r="H29" s="1035">
        <f t="shared" si="1"/>
        <v>0</v>
      </c>
      <c r="I29" s="985"/>
      <c r="J29" s="408" t="s">
        <v>5695</v>
      </c>
      <c r="K29" s="835" t="s">
        <v>5696</v>
      </c>
      <c r="L29" s="22"/>
      <c r="M29" s="25"/>
      <c r="N29" s="21"/>
      <c r="O29" s="22"/>
      <c r="P29" s="25"/>
      <c r="Q29" s="26"/>
    </row>
    <row r="30" spans="2:17" s="9" customFormat="1" ht="19.7" customHeight="1">
      <c r="B30" s="21"/>
      <c r="C30" s="832" t="s">
        <v>531</v>
      </c>
      <c r="D30" s="832" t="s">
        <v>531</v>
      </c>
      <c r="E30" s="986" t="s">
        <v>5697</v>
      </c>
      <c r="F30" s="987"/>
      <c r="G30" s="1035">
        <v>75</v>
      </c>
      <c r="H30" s="1035">
        <f>F30*G30</f>
        <v>0</v>
      </c>
      <c r="I30" s="988"/>
      <c r="J30" s="835" t="s">
        <v>5698</v>
      </c>
      <c r="K30" s="835" t="s">
        <v>5699</v>
      </c>
      <c r="L30" s="22"/>
      <c r="M30" s="25"/>
      <c r="N30" s="21"/>
      <c r="O30" s="22"/>
      <c r="P30" s="25"/>
      <c r="Q30" s="26"/>
    </row>
    <row r="31" spans="2:17" s="9" customFormat="1" ht="19.7" customHeight="1">
      <c r="B31" s="21"/>
      <c r="C31" s="832" t="s">
        <v>531</v>
      </c>
      <c r="D31" s="832" t="s">
        <v>531</v>
      </c>
      <c r="E31" s="986" t="s">
        <v>775</v>
      </c>
      <c r="F31" s="987"/>
      <c r="G31" s="1035">
        <v>75</v>
      </c>
      <c r="H31" s="1035">
        <f t="shared" si="1"/>
        <v>0</v>
      </c>
      <c r="I31" s="988"/>
      <c r="J31" s="835" t="s">
        <v>776</v>
      </c>
      <c r="K31" s="835" t="s">
        <v>5700</v>
      </c>
      <c r="L31" s="22"/>
      <c r="M31" s="25"/>
      <c r="N31" s="21"/>
      <c r="O31" s="22"/>
      <c r="P31" s="25"/>
      <c r="Q31" s="26"/>
    </row>
    <row r="32" spans="2:17" s="9" customFormat="1" ht="19.7" customHeight="1">
      <c r="B32" s="21"/>
      <c r="C32" s="832" t="s">
        <v>531</v>
      </c>
      <c r="D32" s="832" t="s">
        <v>531</v>
      </c>
      <c r="E32" s="986" t="s">
        <v>793</v>
      </c>
      <c r="F32" s="987"/>
      <c r="G32" s="1035">
        <v>75</v>
      </c>
      <c r="H32" s="1035">
        <f>F32*G32</f>
        <v>0</v>
      </c>
      <c r="I32" s="988"/>
      <c r="J32" s="835" t="s">
        <v>794</v>
      </c>
      <c r="K32" s="835" t="s">
        <v>5701</v>
      </c>
      <c r="L32" s="22"/>
      <c r="M32" s="25"/>
      <c r="N32" s="21"/>
      <c r="O32" s="22"/>
      <c r="P32" s="25"/>
      <c r="Q32" s="26"/>
    </row>
    <row r="33" spans="2:17" s="9" customFormat="1" ht="19.7" customHeight="1">
      <c r="B33" s="21"/>
      <c r="C33" s="832" t="s">
        <v>531</v>
      </c>
      <c r="D33" s="832" t="s">
        <v>531</v>
      </c>
      <c r="E33" s="986" t="s">
        <v>538</v>
      </c>
      <c r="F33" s="987"/>
      <c r="G33" s="1035">
        <v>75</v>
      </c>
      <c r="H33" s="1035">
        <f t="shared" si="1"/>
        <v>0</v>
      </c>
      <c r="I33" s="988"/>
      <c r="J33" s="835" t="s">
        <v>791</v>
      </c>
      <c r="K33" s="835" t="s">
        <v>5702</v>
      </c>
      <c r="L33" s="22"/>
      <c r="M33" s="25"/>
      <c r="N33" s="21"/>
      <c r="O33" s="22"/>
      <c r="P33" s="25"/>
      <c r="Q33" s="26"/>
    </row>
    <row r="34" spans="2:17" s="9" customFormat="1" ht="19.7" customHeight="1">
      <c r="B34" s="21"/>
      <c r="C34" s="832" t="s">
        <v>531</v>
      </c>
      <c r="D34" s="832" t="s">
        <v>531</v>
      </c>
      <c r="E34" s="986" t="s">
        <v>788</v>
      </c>
      <c r="F34" s="987"/>
      <c r="G34" s="1035">
        <v>75</v>
      </c>
      <c r="H34" s="1035">
        <f>F34*G34</f>
        <v>0</v>
      </c>
      <c r="I34" s="988"/>
      <c r="J34" s="835" t="s">
        <v>789</v>
      </c>
      <c r="K34" s="835" t="s">
        <v>5703</v>
      </c>
      <c r="L34" s="22"/>
      <c r="M34" s="25"/>
      <c r="N34" s="21"/>
      <c r="O34" s="22"/>
      <c r="P34" s="25"/>
      <c r="Q34" s="26"/>
    </row>
    <row r="35" spans="2:17" s="9" customFormat="1" ht="19.7" customHeight="1">
      <c r="B35" s="21"/>
      <c r="C35" s="832" t="s">
        <v>531</v>
      </c>
      <c r="D35" s="832" t="s">
        <v>531</v>
      </c>
      <c r="E35" s="986" t="s">
        <v>5704</v>
      </c>
      <c r="F35" s="987"/>
      <c r="G35" s="1035">
        <v>75</v>
      </c>
      <c r="H35" s="1035">
        <f>F35*G35</f>
        <v>0</v>
      </c>
      <c r="I35" s="988"/>
      <c r="J35" s="835" t="s">
        <v>3951</v>
      </c>
      <c r="K35" s="835" t="s">
        <v>5705</v>
      </c>
      <c r="L35" s="22"/>
      <c r="M35" s="25"/>
      <c r="N35" s="21"/>
      <c r="O35" s="22"/>
      <c r="P35" s="25"/>
      <c r="Q35" s="26"/>
    </row>
    <row r="36" spans="2:17" s="9" customFormat="1" ht="19.7" customHeight="1">
      <c r="B36" s="21"/>
      <c r="C36" s="832" t="s">
        <v>531</v>
      </c>
      <c r="D36" s="832" t="s">
        <v>531</v>
      </c>
      <c r="E36" s="986" t="s">
        <v>796</v>
      </c>
      <c r="F36" s="987"/>
      <c r="G36" s="1035">
        <v>75</v>
      </c>
      <c r="H36" s="1035">
        <f>F36*G36</f>
        <v>0</v>
      </c>
      <c r="I36" s="988"/>
      <c r="J36" s="835" t="s">
        <v>797</v>
      </c>
      <c r="K36" s="835" t="s">
        <v>5706</v>
      </c>
      <c r="L36" s="22"/>
      <c r="M36" s="25"/>
      <c r="N36" s="21"/>
      <c r="O36" s="22"/>
      <c r="P36" s="25"/>
      <c r="Q36" s="26"/>
    </row>
    <row r="37" spans="2:17" s="9" customFormat="1" ht="19.7" customHeight="1">
      <c r="B37" s="21"/>
      <c r="C37" s="832" t="s">
        <v>531</v>
      </c>
      <c r="D37" s="832" t="s">
        <v>531</v>
      </c>
      <c r="E37" s="986" t="s">
        <v>796</v>
      </c>
      <c r="F37" s="987"/>
      <c r="G37" s="1035">
        <v>75</v>
      </c>
      <c r="H37" s="1035">
        <f>F37*G37</f>
        <v>0</v>
      </c>
      <c r="I37" s="988"/>
      <c r="J37" s="835" t="s">
        <v>797</v>
      </c>
      <c r="K37" s="835" t="s">
        <v>5707</v>
      </c>
      <c r="L37" s="22"/>
      <c r="M37" s="25"/>
      <c r="N37" s="21"/>
      <c r="O37" s="22"/>
      <c r="P37" s="25"/>
      <c r="Q37" s="26"/>
    </row>
    <row r="38" spans="2:17" s="9" customFormat="1" ht="19.7" customHeight="1">
      <c r="B38" s="21"/>
      <c r="C38" s="357" t="s">
        <v>531</v>
      </c>
      <c r="D38" s="357" t="s">
        <v>531</v>
      </c>
      <c r="E38" s="1755" t="s">
        <v>5654</v>
      </c>
      <c r="F38" s="357">
        <v>3</v>
      </c>
      <c r="G38" s="1752">
        <v>220</v>
      </c>
      <c r="H38" s="1753">
        <f t="shared" si="1"/>
        <v>660</v>
      </c>
      <c r="I38" s="167"/>
      <c r="J38" s="31" t="s">
        <v>2157</v>
      </c>
      <c r="K38" s="30" t="s">
        <v>5655</v>
      </c>
      <c r="L38" s="22"/>
      <c r="M38" s="25">
        <v>43958</v>
      </c>
      <c r="N38" s="21"/>
      <c r="O38" s="22"/>
      <c r="P38" s="25">
        <v>43976</v>
      </c>
      <c r="Q38" s="26">
        <v>43976</v>
      </c>
    </row>
    <row r="39" spans="2:17" s="9" customFormat="1" ht="19.7" customHeight="1">
      <c r="B39" s="21"/>
      <c r="C39" s="357" t="s">
        <v>531</v>
      </c>
      <c r="D39" s="357" t="s">
        <v>531</v>
      </c>
      <c r="E39" s="1004" t="s">
        <v>5656</v>
      </c>
      <c r="F39" s="357">
        <v>1</v>
      </c>
      <c r="G39" s="1752">
        <v>16800</v>
      </c>
      <c r="H39" s="1753">
        <f t="shared" si="1"/>
        <v>16800</v>
      </c>
      <c r="I39" s="167"/>
      <c r="J39" s="31" t="s">
        <v>5657</v>
      </c>
      <c r="K39" s="22"/>
      <c r="L39" s="22"/>
      <c r="M39" s="25">
        <v>43958</v>
      </c>
      <c r="N39" s="21"/>
      <c r="O39" s="22"/>
      <c r="P39" s="25">
        <v>43976</v>
      </c>
      <c r="Q39" s="26">
        <v>43976</v>
      </c>
    </row>
    <row r="40" spans="2:17" s="9" customFormat="1" ht="19.7" customHeight="1">
      <c r="B40" s="21"/>
      <c r="C40" s="357" t="s">
        <v>531</v>
      </c>
      <c r="D40" s="357" t="s">
        <v>531</v>
      </c>
      <c r="E40" s="1004" t="s">
        <v>5658</v>
      </c>
      <c r="F40" s="357">
        <v>1</v>
      </c>
      <c r="G40" s="1752">
        <v>33600</v>
      </c>
      <c r="H40" s="1753">
        <f t="shared" si="1"/>
        <v>33600</v>
      </c>
      <c r="I40" s="167"/>
      <c r="J40" s="31" t="s">
        <v>5659</v>
      </c>
      <c r="K40" s="22"/>
      <c r="L40" s="22"/>
      <c r="M40" s="25">
        <v>43958</v>
      </c>
      <c r="N40" s="21"/>
      <c r="O40" s="22"/>
      <c r="P40" s="25">
        <v>43976</v>
      </c>
      <c r="Q40" s="26">
        <v>43976</v>
      </c>
    </row>
    <row r="41" spans="2:17" s="9" customFormat="1" ht="19.7" customHeight="1">
      <c r="B41" s="21"/>
      <c r="C41" s="357" t="s">
        <v>531</v>
      </c>
      <c r="D41" s="357" t="s">
        <v>531</v>
      </c>
      <c r="E41" s="1004" t="s">
        <v>3335</v>
      </c>
      <c r="F41" s="357">
        <v>2</v>
      </c>
      <c r="G41" s="1744">
        <v>700</v>
      </c>
      <c r="H41" s="1754">
        <f t="shared" si="1"/>
        <v>1400</v>
      </c>
      <c r="I41" s="167"/>
      <c r="J41" s="30" t="s">
        <v>3336</v>
      </c>
      <c r="K41" s="30" t="s">
        <v>5488</v>
      </c>
      <c r="L41" s="22"/>
      <c r="M41" s="25">
        <v>43958</v>
      </c>
      <c r="N41" s="21"/>
      <c r="O41" s="22"/>
      <c r="P41" s="25">
        <v>43976</v>
      </c>
      <c r="Q41" s="26">
        <v>43976</v>
      </c>
    </row>
    <row r="42" spans="2:17" s="9" customFormat="1" ht="19.7" customHeight="1">
      <c r="B42" s="21"/>
      <c r="C42" s="351" t="s">
        <v>531</v>
      </c>
      <c r="D42" s="351" t="s">
        <v>531</v>
      </c>
      <c r="E42" s="375" t="s">
        <v>2566</v>
      </c>
      <c r="F42" s="357">
        <v>4</v>
      </c>
      <c r="G42" s="1744">
        <v>169</v>
      </c>
      <c r="H42" s="1754">
        <f t="shared" si="1"/>
        <v>676</v>
      </c>
      <c r="I42" s="167"/>
      <c r="J42" s="41" t="s">
        <v>5571</v>
      </c>
      <c r="K42" s="30" t="s">
        <v>5572</v>
      </c>
      <c r="L42" s="22"/>
      <c r="M42" s="25">
        <v>43958</v>
      </c>
      <c r="N42" s="21"/>
      <c r="O42" s="22"/>
      <c r="P42" s="25">
        <v>43976</v>
      </c>
      <c r="Q42" s="26">
        <v>43976</v>
      </c>
    </row>
    <row r="43" spans="2:17" s="9" customFormat="1" ht="19.7" customHeight="1">
      <c r="B43" s="21"/>
      <c r="C43" s="351" t="s">
        <v>531</v>
      </c>
      <c r="D43" s="351" t="s">
        <v>531</v>
      </c>
      <c r="E43" s="375" t="s">
        <v>532</v>
      </c>
      <c r="F43" s="1155">
        <v>32</v>
      </c>
      <c r="G43" s="1744">
        <v>19</v>
      </c>
      <c r="H43" s="1756">
        <f t="shared" si="1"/>
        <v>608</v>
      </c>
      <c r="I43" s="363"/>
      <c r="J43" s="41" t="s">
        <v>1930</v>
      </c>
      <c r="K43" s="30" t="s">
        <v>5574</v>
      </c>
      <c r="L43" s="22"/>
      <c r="M43" s="25">
        <v>43958</v>
      </c>
      <c r="N43" s="21"/>
      <c r="O43" s="22"/>
      <c r="P43" s="25">
        <v>43976</v>
      </c>
      <c r="Q43" s="26">
        <v>43976</v>
      </c>
    </row>
    <row r="44" spans="2:17" s="9" customFormat="1" ht="19.7" customHeight="1">
      <c r="B44" s="21"/>
      <c r="C44" s="351" t="s">
        <v>531</v>
      </c>
      <c r="D44" s="351" t="s">
        <v>531</v>
      </c>
      <c r="E44" s="375" t="s">
        <v>1026</v>
      </c>
      <c r="F44" s="1155">
        <v>4</v>
      </c>
      <c r="G44" s="1744">
        <v>169</v>
      </c>
      <c r="H44" s="1756">
        <f t="shared" si="1"/>
        <v>676</v>
      </c>
      <c r="I44" s="362"/>
      <c r="J44" s="41" t="s">
        <v>1027</v>
      </c>
      <c r="K44" s="30" t="s">
        <v>5575</v>
      </c>
      <c r="L44" s="22"/>
      <c r="M44" s="25">
        <v>43958</v>
      </c>
      <c r="N44" s="21"/>
      <c r="O44" s="22"/>
      <c r="P44" s="25">
        <v>43976</v>
      </c>
      <c r="Q44" s="26">
        <v>43976</v>
      </c>
    </row>
    <row r="45" spans="2:17" s="9" customFormat="1" ht="19.7" customHeight="1">
      <c r="B45" s="21"/>
      <c r="C45" s="351" t="s">
        <v>531</v>
      </c>
      <c r="D45" s="351" t="s">
        <v>531</v>
      </c>
      <c r="E45" s="375" t="s">
        <v>5576</v>
      </c>
      <c r="F45" s="1757">
        <v>20</v>
      </c>
      <c r="G45" s="1758">
        <v>49</v>
      </c>
      <c r="H45" s="1759">
        <f t="shared" si="1"/>
        <v>980</v>
      </c>
      <c r="I45" s="662"/>
      <c r="J45" s="712" t="s">
        <v>1932</v>
      </c>
      <c r="K45" s="30" t="s">
        <v>5577</v>
      </c>
      <c r="L45" s="22"/>
      <c r="M45" s="25">
        <v>43958</v>
      </c>
      <c r="N45" s="21"/>
      <c r="O45" s="22"/>
      <c r="P45" s="25">
        <v>43976</v>
      </c>
      <c r="Q45" s="26">
        <v>43976</v>
      </c>
    </row>
    <row r="46" spans="2:17" s="9" customFormat="1" ht="19.7" customHeight="1">
      <c r="B46" s="21"/>
      <c r="C46" s="351" t="s">
        <v>5425</v>
      </c>
      <c r="D46" s="351" t="s">
        <v>5425</v>
      </c>
      <c r="E46" s="1760" t="s">
        <v>5426</v>
      </c>
      <c r="F46" s="434">
        <v>1</v>
      </c>
      <c r="G46" s="1752">
        <v>810</v>
      </c>
      <c r="H46" s="1761">
        <f t="shared" si="1"/>
        <v>810</v>
      </c>
      <c r="I46" s="205"/>
      <c r="J46" s="983" t="s">
        <v>5427</v>
      </c>
      <c r="K46" s="22" t="s">
        <v>5708</v>
      </c>
      <c r="L46" s="22"/>
      <c r="M46" s="25">
        <v>43959</v>
      </c>
      <c r="N46" s="21"/>
      <c r="O46" s="32">
        <v>43976</v>
      </c>
      <c r="P46" s="25">
        <v>43976</v>
      </c>
      <c r="Q46" s="26">
        <v>43976</v>
      </c>
    </row>
    <row r="47" spans="2:17" s="9" customFormat="1" ht="19.7" customHeight="1">
      <c r="B47" s="21"/>
      <c r="C47" s="351" t="s">
        <v>5425</v>
      </c>
      <c r="D47" s="351" t="s">
        <v>5425</v>
      </c>
      <c r="E47" s="1760" t="s">
        <v>5428</v>
      </c>
      <c r="F47" s="434">
        <v>1</v>
      </c>
      <c r="G47" s="1752">
        <v>1050</v>
      </c>
      <c r="H47" s="1761">
        <f t="shared" si="1"/>
        <v>1050</v>
      </c>
      <c r="I47" s="205"/>
      <c r="J47" s="983" t="s">
        <v>5429</v>
      </c>
      <c r="K47" s="22" t="s">
        <v>5708</v>
      </c>
      <c r="L47" s="22"/>
      <c r="M47" s="25">
        <v>43959</v>
      </c>
      <c r="N47" s="21"/>
      <c r="O47" s="32">
        <v>43976</v>
      </c>
      <c r="P47" s="25">
        <v>43976</v>
      </c>
      <c r="Q47" s="26">
        <v>43976</v>
      </c>
    </row>
    <row r="48" spans="2:17" s="9" customFormat="1" ht="19.7" customHeight="1">
      <c r="B48" s="21"/>
      <c r="C48" s="351" t="s">
        <v>5425</v>
      </c>
      <c r="D48" s="351" t="s">
        <v>5425</v>
      </c>
      <c r="E48" s="1760" t="s">
        <v>5430</v>
      </c>
      <c r="F48" s="434">
        <v>5</v>
      </c>
      <c r="G48" s="1752">
        <v>580</v>
      </c>
      <c r="H48" s="1761">
        <f t="shared" si="1"/>
        <v>2900</v>
      </c>
      <c r="I48" s="205"/>
      <c r="J48" s="983" t="s">
        <v>5431</v>
      </c>
      <c r="K48" s="22" t="s">
        <v>5708</v>
      </c>
      <c r="L48" s="22"/>
      <c r="M48" s="25">
        <v>43959</v>
      </c>
      <c r="N48" s="21"/>
      <c r="O48" s="32">
        <v>43976</v>
      </c>
      <c r="P48" s="25">
        <v>43976</v>
      </c>
      <c r="Q48" s="26">
        <v>43976</v>
      </c>
    </row>
    <row r="49" spans="2:17" s="9" customFormat="1" ht="19.7" customHeight="1">
      <c r="B49" s="21"/>
      <c r="C49" s="351" t="s">
        <v>5425</v>
      </c>
      <c r="D49" s="351" t="s">
        <v>5425</v>
      </c>
      <c r="E49" s="1760" t="s">
        <v>447</v>
      </c>
      <c r="F49" s="434">
        <v>1</v>
      </c>
      <c r="G49" s="1752">
        <v>800</v>
      </c>
      <c r="H49" s="1761">
        <f t="shared" si="1"/>
        <v>800</v>
      </c>
      <c r="I49" s="205"/>
      <c r="J49" s="983"/>
      <c r="K49" s="22" t="s">
        <v>5708</v>
      </c>
      <c r="L49" s="22"/>
      <c r="M49" s="25">
        <v>43959</v>
      </c>
      <c r="N49" s="21"/>
      <c r="O49" s="32">
        <v>43976</v>
      </c>
      <c r="P49" s="25">
        <v>43976</v>
      </c>
      <c r="Q49" s="26"/>
    </row>
    <row r="50" spans="2:17" s="9" customFormat="1" ht="19.7" customHeight="1">
      <c r="B50" s="21"/>
      <c r="C50" s="351" t="s">
        <v>5660</v>
      </c>
      <c r="D50" s="351" t="s">
        <v>144</v>
      </c>
      <c r="E50" s="1760" t="s">
        <v>5662</v>
      </c>
      <c r="F50" s="434">
        <v>1</v>
      </c>
      <c r="G50" s="1752">
        <v>560</v>
      </c>
      <c r="H50" s="1761">
        <f t="shared" si="1"/>
        <v>560</v>
      </c>
      <c r="I50" s="205"/>
      <c r="J50" s="983" t="s">
        <v>5663</v>
      </c>
      <c r="K50" s="22" t="s">
        <v>5709</v>
      </c>
      <c r="L50" s="22"/>
      <c r="M50" s="25">
        <v>43963</v>
      </c>
      <c r="N50" s="21"/>
      <c r="O50" s="32">
        <v>43976</v>
      </c>
      <c r="P50" s="1762">
        <v>43973</v>
      </c>
      <c r="Q50" s="61">
        <v>43973</v>
      </c>
    </row>
    <row r="51" spans="2:17" s="9" customFormat="1" ht="19.7" customHeight="1">
      <c r="B51" s="21"/>
      <c r="C51" s="351" t="s">
        <v>531</v>
      </c>
      <c r="D51" s="351" t="s">
        <v>531</v>
      </c>
      <c r="E51" s="1760" t="s">
        <v>5645</v>
      </c>
      <c r="F51" s="434">
        <v>1</v>
      </c>
      <c r="G51" s="1752">
        <v>1593</v>
      </c>
      <c r="H51" s="1761">
        <f t="shared" si="1"/>
        <v>1593</v>
      </c>
      <c r="I51" s="205"/>
      <c r="J51" s="983" t="s">
        <v>5646</v>
      </c>
      <c r="K51" s="22"/>
      <c r="L51" s="22"/>
      <c r="M51" s="25">
        <v>43958</v>
      </c>
      <c r="N51" s="21"/>
      <c r="O51" s="22"/>
      <c r="P51" s="25">
        <v>43976</v>
      </c>
      <c r="Q51" s="26">
        <v>43976</v>
      </c>
    </row>
    <row r="52" spans="2:17" s="9" customFormat="1" ht="19.7" customHeight="1">
      <c r="B52" s="21"/>
      <c r="C52" s="351" t="s">
        <v>531</v>
      </c>
      <c r="D52" s="351" t="s">
        <v>531</v>
      </c>
      <c r="E52" s="1760" t="s">
        <v>5618</v>
      </c>
      <c r="F52" s="434">
        <v>2</v>
      </c>
      <c r="G52" s="1752">
        <v>490</v>
      </c>
      <c r="H52" s="1761">
        <f t="shared" si="1"/>
        <v>980</v>
      </c>
      <c r="I52" s="205"/>
      <c r="J52" s="983" t="s">
        <v>5619</v>
      </c>
      <c r="K52" s="22"/>
      <c r="L52" s="22"/>
      <c r="M52" s="25">
        <v>43958</v>
      </c>
      <c r="N52" s="21"/>
      <c r="O52" s="22"/>
      <c r="P52" s="25">
        <v>43976</v>
      </c>
      <c r="Q52" s="26">
        <v>43976</v>
      </c>
    </row>
    <row r="53" spans="2:17" s="9" customFormat="1" ht="19.7" customHeight="1">
      <c r="B53" s="21"/>
      <c r="C53" s="351" t="s">
        <v>531</v>
      </c>
      <c r="D53" s="351" t="s">
        <v>531</v>
      </c>
      <c r="E53" s="1760" t="s">
        <v>5616</v>
      </c>
      <c r="F53" s="434">
        <v>2</v>
      </c>
      <c r="G53" s="1752">
        <v>240</v>
      </c>
      <c r="H53" s="1761">
        <f t="shared" si="1"/>
        <v>480</v>
      </c>
      <c r="I53" s="205"/>
      <c r="J53" s="983" t="s">
        <v>5617</v>
      </c>
      <c r="K53" s="22"/>
      <c r="L53" s="22"/>
      <c r="M53" s="25">
        <v>43958</v>
      </c>
      <c r="N53" s="21"/>
      <c r="O53" s="22"/>
      <c r="P53" s="25">
        <v>43976</v>
      </c>
      <c r="Q53" s="26">
        <v>43976</v>
      </c>
    </row>
    <row r="54" spans="2:17" s="9" customFormat="1" ht="19.7" customHeight="1">
      <c r="B54" s="21"/>
      <c r="C54" s="21"/>
      <c r="D54" s="21"/>
      <c r="E54" s="76"/>
      <c r="F54" s="44"/>
      <c r="G54" s="203"/>
      <c r="H54" s="1763"/>
      <c r="I54" s="205"/>
      <c r="J54" s="983"/>
      <c r="K54" s="22"/>
      <c r="L54" s="22"/>
      <c r="M54" s="25"/>
      <c r="N54" s="21"/>
      <c r="O54" s="22"/>
      <c r="P54" s="25"/>
      <c r="Q54" s="26"/>
    </row>
    <row r="55" spans="2:17" s="9" customFormat="1" ht="19.7" customHeight="1">
      <c r="B55" s="21"/>
      <c r="C55" s="21"/>
      <c r="D55" s="21"/>
      <c r="E55" s="22"/>
      <c r="F55" s="22"/>
      <c r="G55" s="28"/>
      <c r="H55" s="1689"/>
      <c r="I55" s="167"/>
      <c r="J55" s="22"/>
      <c r="K55" s="22"/>
      <c r="L55" s="22"/>
      <c r="M55" s="25"/>
      <c r="N55" s="21"/>
      <c r="O55" s="22"/>
      <c r="P55" s="25"/>
      <c r="Q55" s="26"/>
    </row>
    <row r="56" spans="2:17" s="9" customFormat="1" ht="19.7" customHeight="1">
      <c r="B56" s="21"/>
      <c r="C56" s="21"/>
      <c r="D56" s="21"/>
      <c r="E56" s="1764">
        <f>SUM(H12:H55)</f>
        <v>146355</v>
      </c>
      <c r="F56" s="22"/>
      <c r="G56" s="28"/>
      <c r="H56" s="1689"/>
      <c r="I56" s="167"/>
      <c r="J56" s="22"/>
      <c r="K56" s="22"/>
      <c r="L56" s="22"/>
      <c r="M56" s="25"/>
      <c r="N56" s="21"/>
      <c r="O56" s="22"/>
      <c r="P56" s="25"/>
      <c r="Q56" s="26"/>
    </row>
    <row r="57" spans="2:17" s="9" customFormat="1" ht="19.7" customHeight="1">
      <c r="B57" s="21"/>
      <c r="C57" s="21"/>
      <c r="D57" s="21"/>
      <c r="E57" s="997"/>
      <c r="F57" s="22"/>
      <c r="G57" s="28"/>
      <c r="H57" s="1689"/>
      <c r="I57" s="167"/>
      <c r="J57" s="22"/>
      <c r="K57" s="22"/>
      <c r="L57" s="22"/>
      <c r="M57" s="25"/>
      <c r="N57" s="21"/>
      <c r="O57" s="22"/>
      <c r="P57" s="25"/>
      <c r="Q57" s="26"/>
    </row>
    <row r="58" spans="2:17" s="9" customFormat="1" ht="19.149999999999999" customHeight="1">
      <c r="B58" s="21"/>
      <c r="C58" s="22"/>
      <c r="D58" s="22"/>
      <c r="E58" s="1426"/>
      <c r="F58" s="166"/>
      <c r="G58" s="28"/>
      <c r="H58" s="28"/>
      <c r="I58" s="188"/>
      <c r="J58" s="175"/>
      <c r="K58" s="22"/>
      <c r="L58" s="22"/>
      <c r="M58" s="25"/>
      <c r="N58" s="21"/>
      <c r="O58" s="22"/>
      <c r="P58" s="25"/>
      <c r="Q58" s="26"/>
    </row>
    <row r="59" spans="2:17" s="9" customFormat="1" ht="19.149999999999999" customHeight="1">
      <c r="B59" s="21"/>
      <c r="C59" s="21"/>
      <c r="D59" s="21"/>
      <c r="E59" s="22"/>
      <c r="F59" s="22"/>
      <c r="G59" s="28"/>
      <c r="H59" s="1689"/>
      <c r="I59" s="167"/>
      <c r="J59" s="22"/>
      <c r="K59" s="22"/>
      <c r="L59" s="22"/>
      <c r="M59" s="25"/>
      <c r="N59" s="21"/>
      <c r="O59" s="22"/>
      <c r="P59" s="25"/>
      <c r="Q59" s="26"/>
    </row>
    <row r="60" spans="2:17" s="9" customFormat="1" ht="19.7" customHeight="1">
      <c r="B60" s="21"/>
      <c r="C60" s="1765" t="s">
        <v>1384</v>
      </c>
      <c r="D60" s="1766"/>
      <c r="E60" s="1767"/>
      <c r="F60" s="22"/>
      <c r="G60" s="28"/>
      <c r="H60" s="1689"/>
      <c r="I60" s="167"/>
      <c r="J60" s="22"/>
      <c r="K60" s="22"/>
      <c r="L60" s="22"/>
      <c r="M60" s="25"/>
      <c r="N60" s="21"/>
      <c r="O60" s="22"/>
      <c r="P60" s="25"/>
      <c r="Q60" s="26"/>
    </row>
    <row r="61" spans="2:17" s="9" customFormat="1" ht="19.7" customHeight="1">
      <c r="B61" s="21"/>
      <c r="C61" s="351" t="s">
        <v>531</v>
      </c>
      <c r="D61" s="351" t="s">
        <v>531</v>
      </c>
      <c r="E61" s="352" t="s">
        <v>5588</v>
      </c>
      <c r="F61" s="353">
        <v>1</v>
      </c>
      <c r="G61" s="1744">
        <v>2200</v>
      </c>
      <c r="H61" s="1744">
        <f t="shared" ref="H61:H69" si="2">F61*G61</f>
        <v>2200</v>
      </c>
      <c r="I61" s="188"/>
      <c r="J61" s="175" t="s">
        <v>5589</v>
      </c>
      <c r="K61" s="22"/>
      <c r="L61" s="22"/>
      <c r="M61" s="25">
        <v>43958</v>
      </c>
      <c r="N61" s="21"/>
      <c r="O61" s="22"/>
      <c r="P61" s="25">
        <v>43976</v>
      </c>
      <c r="Q61" s="26">
        <v>43976</v>
      </c>
    </row>
    <row r="62" spans="2:17" s="9" customFormat="1" ht="19.7" customHeight="1">
      <c r="B62" s="21"/>
      <c r="C62" s="351" t="s">
        <v>531</v>
      </c>
      <c r="D62" s="351" t="s">
        <v>531</v>
      </c>
      <c r="E62" s="352" t="s">
        <v>5590</v>
      </c>
      <c r="F62" s="353">
        <v>1</v>
      </c>
      <c r="G62" s="1744">
        <v>2450</v>
      </c>
      <c r="H62" s="1744">
        <f t="shared" si="2"/>
        <v>2450</v>
      </c>
      <c r="I62" s="188"/>
      <c r="J62" s="175" t="s">
        <v>5591</v>
      </c>
      <c r="K62" s="22"/>
      <c r="L62" s="30"/>
      <c r="M62" s="25">
        <v>43958</v>
      </c>
      <c r="N62" s="21"/>
      <c r="O62" s="22"/>
      <c r="P62" s="25">
        <v>43976</v>
      </c>
      <c r="Q62" s="26">
        <v>43976</v>
      </c>
    </row>
    <row r="63" spans="2:17" s="73" customFormat="1" ht="19.7" customHeight="1">
      <c r="B63" s="21"/>
      <c r="C63" s="357" t="s">
        <v>531</v>
      </c>
      <c r="D63" s="357" t="s">
        <v>531</v>
      </c>
      <c r="E63" s="352" t="s">
        <v>833</v>
      </c>
      <c r="F63" s="353">
        <v>1</v>
      </c>
      <c r="G63" s="1744">
        <v>4040</v>
      </c>
      <c r="H63" s="1744">
        <f t="shared" si="2"/>
        <v>4040</v>
      </c>
      <c r="I63" s="188"/>
      <c r="J63" s="175" t="s">
        <v>834</v>
      </c>
      <c r="K63" s="22"/>
      <c r="L63" s="30"/>
      <c r="M63" s="25">
        <v>43958</v>
      </c>
      <c r="N63" s="21"/>
      <c r="O63" s="22"/>
      <c r="P63" s="25">
        <v>43976</v>
      </c>
      <c r="Q63" s="26">
        <v>43976</v>
      </c>
    </row>
    <row r="64" spans="2:17" s="73" customFormat="1" ht="19.7" customHeight="1">
      <c r="B64" s="21"/>
      <c r="C64" s="357" t="s">
        <v>531</v>
      </c>
      <c r="D64" s="357" t="s">
        <v>531</v>
      </c>
      <c r="E64" s="354" t="s">
        <v>835</v>
      </c>
      <c r="F64" s="378">
        <v>2</v>
      </c>
      <c r="G64" s="1768">
        <v>70</v>
      </c>
      <c r="H64" s="1754">
        <f t="shared" si="2"/>
        <v>140</v>
      </c>
      <c r="I64" s="167"/>
      <c r="J64" s="182" t="s">
        <v>836</v>
      </c>
      <c r="K64" s="30" t="s">
        <v>5500</v>
      </c>
      <c r="L64" s="30"/>
      <c r="M64" s="25">
        <v>43958</v>
      </c>
      <c r="N64" s="21"/>
      <c r="O64" s="22"/>
      <c r="P64" s="25">
        <v>43976</v>
      </c>
      <c r="Q64" s="26">
        <v>43976</v>
      </c>
    </row>
    <row r="65" spans="2:17" s="73" customFormat="1" ht="19.7" customHeight="1">
      <c r="B65" s="21"/>
      <c r="C65" s="357" t="s">
        <v>531</v>
      </c>
      <c r="D65" s="357" t="s">
        <v>531</v>
      </c>
      <c r="E65" s="354" t="s">
        <v>541</v>
      </c>
      <c r="F65" s="378">
        <v>2</v>
      </c>
      <c r="G65" s="1768">
        <v>78</v>
      </c>
      <c r="H65" s="1754">
        <f t="shared" si="2"/>
        <v>156</v>
      </c>
      <c r="I65" s="167"/>
      <c r="J65" s="182" t="s">
        <v>836</v>
      </c>
      <c r="K65" s="30" t="s">
        <v>5499</v>
      </c>
      <c r="L65" s="285"/>
      <c r="M65" s="25">
        <v>43958</v>
      </c>
      <c r="N65" s="21"/>
      <c r="O65" s="22"/>
      <c r="P65" s="25">
        <v>43976</v>
      </c>
      <c r="Q65" s="26">
        <v>43976</v>
      </c>
    </row>
    <row r="66" spans="2:17" s="73" customFormat="1" ht="19.7" customHeight="1">
      <c r="B66" s="21"/>
      <c r="C66" s="351" t="s">
        <v>531</v>
      </c>
      <c r="D66" s="351" t="s">
        <v>531</v>
      </c>
      <c r="E66" s="375" t="s">
        <v>837</v>
      </c>
      <c r="F66" s="1155">
        <v>10</v>
      </c>
      <c r="G66" s="1744">
        <v>79</v>
      </c>
      <c r="H66" s="1756">
        <f t="shared" si="2"/>
        <v>790</v>
      </c>
      <c r="I66" s="363"/>
      <c r="J66" s="41" t="s">
        <v>838</v>
      </c>
      <c r="K66" s="285" t="s">
        <v>5573</v>
      </c>
      <c r="L66" s="285"/>
      <c r="M66" s="25">
        <v>43958</v>
      </c>
      <c r="N66" s="21"/>
      <c r="O66" s="22"/>
      <c r="P66" s="25">
        <v>43976</v>
      </c>
      <c r="Q66" s="26">
        <v>43976</v>
      </c>
    </row>
    <row r="67" spans="2:17" s="73" customFormat="1" ht="19.7" customHeight="1">
      <c r="B67" s="21"/>
      <c r="C67" s="351" t="s">
        <v>531</v>
      </c>
      <c r="D67" s="351" t="s">
        <v>531</v>
      </c>
      <c r="E67" s="482" t="s">
        <v>839</v>
      </c>
      <c r="F67" s="357">
        <v>2</v>
      </c>
      <c r="G67" s="1744">
        <v>71</v>
      </c>
      <c r="H67" s="1744">
        <f t="shared" si="2"/>
        <v>142</v>
      </c>
      <c r="I67" s="167"/>
      <c r="J67" s="31" t="s">
        <v>840</v>
      </c>
      <c r="K67" s="285" t="s">
        <v>5498</v>
      </c>
      <c r="L67" s="285"/>
      <c r="M67" s="25">
        <v>43958</v>
      </c>
      <c r="N67" s="21"/>
      <c r="O67" s="22"/>
      <c r="P67" s="25">
        <v>43976</v>
      </c>
      <c r="Q67" s="26">
        <v>43976</v>
      </c>
    </row>
    <row r="68" spans="2:17" s="73" customFormat="1" ht="19.7" customHeight="1">
      <c r="B68" s="21"/>
      <c r="C68" s="351" t="s">
        <v>531</v>
      </c>
      <c r="D68" s="351" t="s">
        <v>531</v>
      </c>
      <c r="E68" s="482" t="s">
        <v>841</v>
      </c>
      <c r="F68" s="357">
        <v>2</v>
      </c>
      <c r="G68" s="1744">
        <v>30</v>
      </c>
      <c r="H68" s="1744">
        <f t="shared" si="2"/>
        <v>60</v>
      </c>
      <c r="I68" s="167"/>
      <c r="J68" s="31" t="s">
        <v>842</v>
      </c>
      <c r="K68" s="285" t="s">
        <v>5573</v>
      </c>
      <c r="L68" s="285"/>
      <c r="M68" s="25">
        <v>43958</v>
      </c>
      <c r="N68" s="21"/>
      <c r="O68" s="22"/>
      <c r="P68" s="25">
        <v>43976</v>
      </c>
      <c r="Q68" s="26">
        <v>43976</v>
      </c>
    </row>
    <row r="69" spans="2:17" s="73" customFormat="1" ht="19.7" customHeight="1">
      <c r="B69" s="21"/>
      <c r="C69" s="832" t="s">
        <v>686</v>
      </c>
      <c r="D69" s="832" t="s">
        <v>531</v>
      </c>
      <c r="E69" s="1021" t="s">
        <v>1391</v>
      </c>
      <c r="F69" s="748"/>
      <c r="G69" s="1035">
        <v>1800</v>
      </c>
      <c r="H69" s="1035">
        <f t="shared" si="2"/>
        <v>0</v>
      </c>
      <c r="I69" s="834"/>
      <c r="J69" s="1021" t="s">
        <v>844</v>
      </c>
      <c r="K69" s="797" t="s">
        <v>1951</v>
      </c>
      <c r="L69" s="285"/>
      <c r="M69" s="25"/>
      <c r="N69" s="21"/>
      <c r="O69" s="22"/>
      <c r="P69" s="25"/>
      <c r="Q69" s="26"/>
    </row>
    <row r="70" spans="2:17" s="73" customFormat="1" ht="19.7" customHeight="1">
      <c r="B70" s="21"/>
      <c r="C70" s="1019" t="s">
        <v>531</v>
      </c>
      <c r="D70" s="1019" t="s">
        <v>531</v>
      </c>
      <c r="E70" s="792" t="s">
        <v>1394</v>
      </c>
      <c r="F70" s="1026"/>
      <c r="G70" s="1769">
        <v>690</v>
      </c>
      <c r="H70" s="1769">
        <f>F70*G70</f>
        <v>0</v>
      </c>
      <c r="I70" s="1028"/>
      <c r="J70" s="1313" t="s">
        <v>1395</v>
      </c>
      <c r="K70" s="797" t="s">
        <v>1952</v>
      </c>
      <c r="L70" s="285"/>
      <c r="M70" s="25"/>
      <c r="N70" s="21"/>
      <c r="O70" s="22"/>
      <c r="P70" s="25"/>
      <c r="Q70" s="26"/>
    </row>
    <row r="71" spans="2:17" s="73" customFormat="1" ht="19.7" customHeight="1">
      <c r="B71" s="21"/>
      <c r="C71" s="1019" t="s">
        <v>531</v>
      </c>
      <c r="D71" s="1019" t="s">
        <v>531</v>
      </c>
      <c r="E71" s="792" t="s">
        <v>878</v>
      </c>
      <c r="F71" s="1026"/>
      <c r="G71" s="1769">
        <v>990</v>
      </c>
      <c r="H71" s="1769">
        <f>F71*G71</f>
        <v>0</v>
      </c>
      <c r="I71" s="1028"/>
      <c r="J71" s="1313" t="s">
        <v>1395</v>
      </c>
      <c r="K71" s="797" t="s">
        <v>1952</v>
      </c>
      <c r="L71" s="285"/>
      <c r="M71" s="25"/>
      <c r="N71" s="21"/>
      <c r="O71" s="22"/>
      <c r="P71" s="25"/>
      <c r="Q71" s="26"/>
    </row>
    <row r="72" spans="2:17" s="73" customFormat="1" ht="19.7" customHeight="1">
      <c r="B72" s="21"/>
      <c r="C72" s="790"/>
      <c r="D72" s="790"/>
      <c r="E72" s="30"/>
      <c r="F72" s="22"/>
      <c r="G72" s="28"/>
      <c r="H72" s="28"/>
      <c r="I72" s="167"/>
      <c r="J72" s="741"/>
      <c r="K72" s="57"/>
      <c r="L72" s="285"/>
      <c r="M72" s="25"/>
      <c r="N72" s="21"/>
      <c r="O72" s="22"/>
      <c r="P72" s="25"/>
      <c r="Q72" s="61"/>
    </row>
    <row r="73" spans="2:17" s="73" customFormat="1" ht="19.7" customHeight="1">
      <c r="B73" s="21"/>
      <c r="C73" s="65"/>
      <c r="D73" s="65"/>
      <c r="E73" s="1770">
        <f>SUM(H61:H72)</f>
        <v>9978</v>
      </c>
      <c r="F73" s="996"/>
      <c r="G73" s="52"/>
      <c r="H73" s="28"/>
      <c r="I73" s="283"/>
      <c r="J73" s="443"/>
      <c r="K73" s="57"/>
      <c r="L73" s="285"/>
      <c r="M73" s="25"/>
      <c r="N73" s="21"/>
      <c r="O73" s="22"/>
      <c r="P73" s="25"/>
      <c r="Q73" s="61"/>
    </row>
    <row r="74" spans="2:17" s="73" customFormat="1" ht="19.7" customHeight="1">
      <c r="B74" s="21"/>
      <c r="C74" s="65"/>
      <c r="D74" s="65"/>
      <c r="E74" s="997"/>
      <c r="F74" s="996"/>
      <c r="G74" s="52"/>
      <c r="H74" s="28"/>
      <c r="I74" s="283"/>
      <c r="J74" s="443"/>
      <c r="K74" s="57"/>
      <c r="L74" s="285"/>
      <c r="M74" s="25"/>
      <c r="N74" s="21"/>
      <c r="O74" s="22"/>
      <c r="P74" s="25"/>
      <c r="Q74" s="61"/>
    </row>
    <row r="75" spans="2:17" s="73" customFormat="1" ht="19.7" customHeight="1">
      <c r="B75" s="21"/>
      <c r="C75" s="65" t="s">
        <v>5710</v>
      </c>
      <c r="D75" s="65"/>
      <c r="E75" s="997"/>
      <c r="F75" s="996"/>
      <c r="G75" s="52"/>
      <c r="H75" s="28"/>
      <c r="I75" s="283"/>
      <c r="J75" s="443"/>
      <c r="K75" s="57"/>
      <c r="L75" s="285"/>
      <c r="M75" s="25"/>
      <c r="N75" s="21"/>
      <c r="O75" s="22"/>
      <c r="P75" s="25"/>
      <c r="Q75" s="61"/>
    </row>
    <row r="76" spans="2:17" s="73" customFormat="1" ht="19.7" customHeight="1">
      <c r="B76" s="21"/>
      <c r="C76" s="65"/>
      <c r="D76" s="65"/>
      <c r="E76" s="997"/>
      <c r="F76" s="996"/>
      <c r="G76" s="52"/>
      <c r="H76" s="28"/>
      <c r="I76" s="283"/>
      <c r="J76" s="443"/>
      <c r="K76" s="57"/>
      <c r="L76" s="285"/>
      <c r="M76" s="25"/>
      <c r="N76" s="21"/>
      <c r="O76" s="22"/>
      <c r="P76" s="25"/>
      <c r="Q76" s="61"/>
    </row>
    <row r="77" spans="2:17" s="9" customFormat="1" ht="19.7" customHeight="1">
      <c r="B77" s="21"/>
      <c r="C77" s="21"/>
      <c r="D77" s="21"/>
      <c r="E77" s="997"/>
      <c r="F77" s="858"/>
      <c r="G77" s="28"/>
      <c r="H77" s="28"/>
      <c r="I77" s="167"/>
      <c r="J77" s="211"/>
      <c r="K77" s="22"/>
      <c r="L77" s="30"/>
      <c r="M77" s="25"/>
      <c r="N77" s="21"/>
      <c r="O77" s="22"/>
      <c r="P77" s="25"/>
      <c r="Q77" s="26"/>
    </row>
    <row r="78" spans="2:17" s="9" customFormat="1" ht="19.7" customHeight="1">
      <c r="B78" s="21"/>
      <c r="C78" s="1765" t="s">
        <v>5711</v>
      </c>
      <c r="D78" s="1766"/>
      <c r="E78" s="1767"/>
      <c r="F78" s="858"/>
      <c r="G78" s="28"/>
      <c r="H78" s="28"/>
      <c r="I78" s="167"/>
      <c r="J78" s="211"/>
      <c r="K78" s="22"/>
      <c r="L78" s="30"/>
      <c r="M78" s="25"/>
      <c r="N78" s="21"/>
      <c r="O78" s="22"/>
      <c r="P78" s="25"/>
      <c r="Q78" s="26"/>
    </row>
    <row r="79" spans="2:17" s="9" customFormat="1" ht="19.7" customHeight="1">
      <c r="B79" s="21"/>
      <c r="C79" s="1771" t="s">
        <v>531</v>
      </c>
      <c r="D79" s="1771" t="s">
        <v>531</v>
      </c>
      <c r="E79" s="1772" t="s">
        <v>5592</v>
      </c>
      <c r="F79" s="1005">
        <v>1</v>
      </c>
      <c r="G79" s="1744">
        <v>3150</v>
      </c>
      <c r="H79" s="1773">
        <f t="shared" ref="H79:H87" si="3">F79*G79</f>
        <v>3150</v>
      </c>
      <c r="I79" s="167"/>
      <c r="J79" s="211" t="s">
        <v>5593</v>
      </c>
      <c r="K79" s="22"/>
      <c r="L79" s="30"/>
      <c r="M79" s="25">
        <v>43958</v>
      </c>
      <c r="N79" s="21"/>
      <c r="O79" s="22"/>
      <c r="P79" s="25">
        <v>43976</v>
      </c>
      <c r="Q79" s="26">
        <v>43976</v>
      </c>
    </row>
    <row r="80" spans="2:17" s="9" customFormat="1" ht="19.7" customHeight="1">
      <c r="B80" s="21"/>
      <c r="C80" s="1771" t="s">
        <v>531</v>
      </c>
      <c r="D80" s="1771" t="s">
        <v>531</v>
      </c>
      <c r="E80" s="1772" t="s">
        <v>5598</v>
      </c>
      <c r="F80" s="1005">
        <v>1</v>
      </c>
      <c r="G80" s="1744">
        <v>2150</v>
      </c>
      <c r="H80" s="1773">
        <f t="shared" si="3"/>
        <v>2150</v>
      </c>
      <c r="I80" s="167"/>
      <c r="J80" s="211" t="s">
        <v>5599</v>
      </c>
      <c r="K80" s="22"/>
      <c r="L80" s="30"/>
      <c r="M80" s="25">
        <v>43958</v>
      </c>
      <c r="N80" s="21"/>
      <c r="O80" s="22"/>
      <c r="P80" s="25">
        <v>43976</v>
      </c>
      <c r="Q80" s="26">
        <v>43976</v>
      </c>
    </row>
    <row r="81" spans="2:17" s="9" customFormat="1" ht="19.7" customHeight="1">
      <c r="B81" s="21"/>
      <c r="C81" s="1771" t="s">
        <v>531</v>
      </c>
      <c r="D81" s="1771" t="s">
        <v>531</v>
      </c>
      <c r="E81" s="1772" t="s">
        <v>5596</v>
      </c>
      <c r="F81" s="1005">
        <v>1</v>
      </c>
      <c r="G81" s="1744">
        <v>2150</v>
      </c>
      <c r="H81" s="1773">
        <f t="shared" si="3"/>
        <v>2150</v>
      </c>
      <c r="I81" s="167"/>
      <c r="J81" s="211" t="s">
        <v>5597</v>
      </c>
      <c r="K81" s="22"/>
      <c r="L81" s="30"/>
      <c r="M81" s="25">
        <v>43958</v>
      </c>
      <c r="N81" s="21"/>
      <c r="O81" s="22"/>
      <c r="P81" s="25">
        <v>43976</v>
      </c>
      <c r="Q81" s="26">
        <v>43976</v>
      </c>
    </row>
    <row r="82" spans="2:17" s="9" customFormat="1" ht="19.7" customHeight="1">
      <c r="B82" s="21"/>
      <c r="C82" s="1771" t="s">
        <v>531</v>
      </c>
      <c r="D82" s="1771" t="s">
        <v>531</v>
      </c>
      <c r="E82" s="1772" t="s">
        <v>5594</v>
      </c>
      <c r="F82" s="1005">
        <v>1</v>
      </c>
      <c r="G82" s="1744">
        <v>4660</v>
      </c>
      <c r="H82" s="1773">
        <f t="shared" si="3"/>
        <v>4660</v>
      </c>
      <c r="I82" s="167"/>
      <c r="J82" s="211" t="s">
        <v>5595</v>
      </c>
      <c r="K82" s="22"/>
      <c r="L82" s="30"/>
      <c r="M82" s="25">
        <v>43958</v>
      </c>
      <c r="N82" s="21"/>
      <c r="O82" s="22"/>
      <c r="P82" s="25">
        <v>43976</v>
      </c>
      <c r="Q82" s="26">
        <v>43976</v>
      </c>
    </row>
    <row r="83" spans="2:17" s="9" customFormat="1" ht="19.7" customHeight="1">
      <c r="B83" s="21"/>
      <c r="C83" s="1771" t="s">
        <v>531</v>
      </c>
      <c r="D83" s="1771" t="s">
        <v>531</v>
      </c>
      <c r="E83" s="1774" t="s">
        <v>5649</v>
      </c>
      <c r="F83" s="1775">
        <v>1</v>
      </c>
      <c r="G83" s="1749">
        <v>5620</v>
      </c>
      <c r="H83" s="1773">
        <f t="shared" si="3"/>
        <v>5620</v>
      </c>
      <c r="I83" s="396"/>
      <c r="J83" s="164" t="s">
        <v>5650</v>
      </c>
      <c r="K83" s="22"/>
      <c r="L83" s="30"/>
      <c r="M83" s="25">
        <v>43958</v>
      </c>
      <c r="N83" s="21"/>
      <c r="O83" s="22"/>
      <c r="P83" s="25">
        <v>43976</v>
      </c>
      <c r="Q83" s="26">
        <v>43976</v>
      </c>
    </row>
    <row r="84" spans="2:17" s="9" customFormat="1" ht="19.7" customHeight="1">
      <c r="B84" s="21"/>
      <c r="C84" s="1317" t="s">
        <v>531</v>
      </c>
      <c r="D84" s="1317" t="s">
        <v>531</v>
      </c>
      <c r="E84" s="1772" t="s">
        <v>5505</v>
      </c>
      <c r="F84" s="1005">
        <v>3</v>
      </c>
      <c r="G84" s="1744">
        <v>650</v>
      </c>
      <c r="H84" s="1776">
        <f t="shared" si="3"/>
        <v>1950</v>
      </c>
      <c r="I84" s="167"/>
      <c r="J84" s="1704" t="s">
        <v>5506</v>
      </c>
      <c r="K84" s="285" t="s">
        <v>5507</v>
      </c>
      <c r="L84" s="30"/>
      <c r="M84" s="25">
        <v>43958</v>
      </c>
      <c r="N84" s="21"/>
      <c r="O84" s="22"/>
      <c r="P84" s="25">
        <v>43976</v>
      </c>
      <c r="Q84" s="26">
        <v>43976</v>
      </c>
    </row>
    <row r="85" spans="2:17" s="9" customFormat="1" ht="19.7" customHeight="1">
      <c r="B85" s="21"/>
      <c r="C85" s="357" t="s">
        <v>531</v>
      </c>
      <c r="D85" s="357" t="s">
        <v>531</v>
      </c>
      <c r="E85" s="376" t="s">
        <v>883</v>
      </c>
      <c r="F85" s="1007">
        <v>4</v>
      </c>
      <c r="G85" s="1744">
        <v>106</v>
      </c>
      <c r="H85" s="1744">
        <f t="shared" si="3"/>
        <v>424</v>
      </c>
      <c r="I85" s="377"/>
      <c r="J85" s="31" t="s">
        <v>884</v>
      </c>
      <c r="K85" s="285" t="s">
        <v>5632</v>
      </c>
      <c r="L85" s="30"/>
      <c r="M85" s="25">
        <v>43958</v>
      </c>
      <c r="N85" s="21"/>
      <c r="O85" s="22"/>
      <c r="P85" s="25">
        <v>43976</v>
      </c>
      <c r="Q85" s="26">
        <v>43976</v>
      </c>
    </row>
    <row r="86" spans="2:17" s="9" customFormat="1" ht="19.7" customHeight="1">
      <c r="B86" s="21"/>
      <c r="C86" s="351" t="s">
        <v>531</v>
      </c>
      <c r="D86" s="351" t="s">
        <v>531</v>
      </c>
      <c r="E86" s="435" t="s">
        <v>887</v>
      </c>
      <c r="F86" s="1007">
        <v>2</v>
      </c>
      <c r="G86" s="1744">
        <v>43</v>
      </c>
      <c r="H86" s="1744">
        <f t="shared" si="3"/>
        <v>86</v>
      </c>
      <c r="I86" s="167"/>
      <c r="J86" s="31" t="s">
        <v>888</v>
      </c>
      <c r="K86" s="285" t="s">
        <v>5637</v>
      </c>
      <c r="L86" s="30"/>
      <c r="M86" s="25">
        <v>43958</v>
      </c>
      <c r="N86" s="21"/>
      <c r="O86" s="22"/>
      <c r="P86" s="25">
        <v>43976</v>
      </c>
      <c r="Q86" s="26">
        <v>43976</v>
      </c>
    </row>
    <row r="87" spans="2:17" s="9" customFormat="1" ht="19.7" customHeight="1">
      <c r="B87" s="21"/>
      <c r="C87" s="832" t="s">
        <v>531</v>
      </c>
      <c r="D87" s="832" t="s">
        <v>531</v>
      </c>
      <c r="E87" s="986" t="s">
        <v>1376</v>
      </c>
      <c r="F87" s="987"/>
      <c r="G87" s="1035">
        <v>75</v>
      </c>
      <c r="H87" s="1035">
        <f t="shared" si="3"/>
        <v>0</v>
      </c>
      <c r="I87" s="988"/>
      <c r="J87" s="835" t="s">
        <v>5712</v>
      </c>
      <c r="K87" s="835" t="s">
        <v>5713</v>
      </c>
      <c r="L87" s="30"/>
      <c r="M87" s="25"/>
      <c r="N87" s="21"/>
      <c r="O87" s="22"/>
      <c r="P87" s="25"/>
      <c r="Q87" s="26"/>
    </row>
    <row r="88" spans="2:17" s="9" customFormat="1" ht="19.7" customHeight="1">
      <c r="B88" s="21"/>
      <c r="C88" s="21"/>
      <c r="D88" s="21"/>
      <c r="E88" s="997"/>
      <c r="F88" s="858"/>
      <c r="G88" s="28"/>
      <c r="H88" s="28"/>
      <c r="I88" s="167"/>
      <c r="J88" s="211"/>
      <c r="K88" s="22"/>
      <c r="L88" s="30"/>
      <c r="M88" s="25"/>
      <c r="N88" s="21"/>
      <c r="O88" s="22"/>
      <c r="P88" s="25"/>
      <c r="Q88" s="26"/>
    </row>
    <row r="89" spans="2:17" s="9" customFormat="1" ht="19.7" customHeight="1">
      <c r="B89" s="21"/>
      <c r="C89" s="21"/>
      <c r="D89" s="21"/>
      <c r="E89" s="1770">
        <f>SUM(H79:H88)</f>
        <v>20190</v>
      </c>
      <c r="F89" s="858"/>
      <c r="G89" s="28"/>
      <c r="H89" s="28"/>
      <c r="I89" s="167"/>
      <c r="J89" s="211"/>
      <c r="K89" s="22"/>
      <c r="L89" s="30"/>
      <c r="M89" s="25"/>
      <c r="N89" s="21"/>
      <c r="O89" s="22"/>
      <c r="P89" s="25"/>
      <c r="Q89" s="26"/>
    </row>
    <row r="90" spans="2:17" s="9" customFormat="1" ht="19.7" customHeight="1">
      <c r="B90" s="21"/>
      <c r="C90" s="21"/>
      <c r="D90" s="21"/>
      <c r="E90" s="997"/>
      <c r="F90" s="858"/>
      <c r="G90" s="28"/>
      <c r="H90" s="28"/>
      <c r="I90" s="167"/>
      <c r="J90" s="211"/>
      <c r="K90" s="22"/>
      <c r="L90" s="30"/>
      <c r="M90" s="25"/>
      <c r="N90" s="21"/>
      <c r="O90" s="22"/>
      <c r="P90" s="25"/>
      <c r="Q90" s="26"/>
    </row>
    <row r="91" spans="2:17" s="9" customFormat="1" ht="19.7" customHeight="1">
      <c r="B91" s="21"/>
      <c r="C91" s="21"/>
      <c r="D91" s="21"/>
      <c r="E91" s="997"/>
      <c r="F91" s="858"/>
      <c r="G91" s="28"/>
      <c r="H91" s="28"/>
      <c r="I91" s="167"/>
      <c r="J91" s="211"/>
      <c r="K91" s="22"/>
      <c r="L91" s="30"/>
      <c r="M91" s="25"/>
      <c r="N91" s="21"/>
      <c r="O91" s="22"/>
      <c r="P91" s="25"/>
      <c r="Q91" s="26"/>
    </row>
    <row r="92" spans="2:17" s="73" customFormat="1" ht="19.7" customHeight="1">
      <c r="B92" s="21"/>
      <c r="C92" s="65"/>
      <c r="D92" s="65"/>
      <c r="E92" s="30"/>
      <c r="F92" s="996"/>
      <c r="G92" s="52"/>
      <c r="H92" s="28"/>
      <c r="I92" s="283"/>
      <c r="J92" s="443"/>
      <c r="K92" s="57"/>
      <c r="L92" s="285"/>
      <c r="M92" s="25"/>
      <c r="N92" s="21"/>
      <c r="O92" s="22"/>
      <c r="P92" s="25"/>
      <c r="Q92" s="61"/>
    </row>
    <row r="93" spans="2:17" s="73" customFormat="1" ht="19.7" customHeight="1">
      <c r="B93" s="21"/>
      <c r="C93" s="254" t="s">
        <v>1953</v>
      </c>
      <c r="D93" s="255"/>
      <c r="E93" s="256"/>
      <c r="F93" s="166"/>
      <c r="G93" s="1739"/>
      <c r="H93" s="28"/>
      <c r="I93" s="167"/>
      <c r="J93" s="183"/>
      <c r="K93" s="57"/>
      <c r="L93" s="285"/>
      <c r="M93" s="25"/>
      <c r="N93" s="21"/>
      <c r="O93" s="22"/>
      <c r="P93" s="25"/>
      <c r="Q93" s="61"/>
    </row>
    <row r="94" spans="2:17" s="73" customFormat="1" ht="19.7" customHeight="1">
      <c r="B94" s="21"/>
      <c r="C94" s="351" t="s">
        <v>531</v>
      </c>
      <c r="D94" s="351" t="s">
        <v>531</v>
      </c>
      <c r="E94" s="1004" t="s">
        <v>5615</v>
      </c>
      <c r="F94" s="357">
        <v>1</v>
      </c>
      <c r="G94" s="1749">
        <v>2437</v>
      </c>
      <c r="H94" s="1744">
        <f t="shared" ref="H94:H99" si="4">F94*G94</f>
        <v>2437</v>
      </c>
      <c r="I94" s="36"/>
      <c r="J94" s="31" t="s">
        <v>949</v>
      </c>
      <c r="K94" s="57"/>
      <c r="L94" s="285"/>
      <c r="M94" s="25">
        <v>43958</v>
      </c>
      <c r="N94" s="21"/>
      <c r="O94" s="22"/>
      <c r="P94" s="25">
        <v>43976</v>
      </c>
      <c r="Q94" s="26">
        <v>43976</v>
      </c>
    </row>
    <row r="95" spans="2:17" s="73" customFormat="1" ht="19.7" customHeight="1">
      <c r="B95" s="21"/>
      <c r="C95" s="351" t="s">
        <v>531</v>
      </c>
      <c r="D95" s="351" t="s">
        <v>531</v>
      </c>
      <c r="E95" s="1004" t="s">
        <v>5614</v>
      </c>
      <c r="F95" s="357">
        <v>1</v>
      </c>
      <c r="G95" s="1749">
        <v>6320</v>
      </c>
      <c r="H95" s="1744">
        <f t="shared" si="4"/>
        <v>6320</v>
      </c>
      <c r="I95" s="36"/>
      <c r="J95" s="31" t="s">
        <v>949</v>
      </c>
      <c r="K95" s="57"/>
      <c r="L95" s="285"/>
      <c r="M95" s="25">
        <v>43958</v>
      </c>
      <c r="N95" s="21"/>
      <c r="O95" s="22"/>
      <c r="P95" s="25">
        <v>43976</v>
      </c>
      <c r="Q95" s="26">
        <v>43976</v>
      </c>
    </row>
    <row r="96" spans="2:17" s="73" customFormat="1" ht="19.7" customHeight="1">
      <c r="B96" s="21"/>
      <c r="C96" s="351" t="s">
        <v>531</v>
      </c>
      <c r="D96" s="351" t="s">
        <v>531</v>
      </c>
      <c r="E96" s="1004" t="s">
        <v>864</v>
      </c>
      <c r="F96" s="357">
        <v>1</v>
      </c>
      <c r="G96" s="1749">
        <v>4570</v>
      </c>
      <c r="H96" s="1744">
        <f t="shared" si="4"/>
        <v>4570</v>
      </c>
      <c r="I96" s="36"/>
      <c r="J96" s="31" t="s">
        <v>1403</v>
      </c>
      <c r="K96" s="57"/>
      <c r="L96" s="285"/>
      <c r="M96" s="25">
        <v>43958</v>
      </c>
      <c r="N96" s="21"/>
      <c r="O96" s="22"/>
      <c r="P96" s="25">
        <v>43976</v>
      </c>
      <c r="Q96" s="26">
        <v>43976</v>
      </c>
    </row>
    <row r="97" spans="2:17" s="73" customFormat="1" ht="19.7" customHeight="1">
      <c r="B97" s="21"/>
      <c r="C97" s="351" t="s">
        <v>531</v>
      </c>
      <c r="D97" s="351" t="s">
        <v>531</v>
      </c>
      <c r="E97" s="1004" t="s">
        <v>868</v>
      </c>
      <c r="F97" s="357">
        <v>1</v>
      </c>
      <c r="G97" s="1749">
        <v>3853</v>
      </c>
      <c r="H97" s="1744">
        <f t="shared" si="4"/>
        <v>3853</v>
      </c>
      <c r="I97" s="814"/>
      <c r="J97" s="31" t="s">
        <v>233</v>
      </c>
      <c r="K97" s="57"/>
      <c r="L97" s="285"/>
      <c r="M97" s="25">
        <v>43958</v>
      </c>
      <c r="N97" s="21"/>
      <c r="O97" s="22"/>
      <c r="P97" s="25">
        <v>43976</v>
      </c>
      <c r="Q97" s="26">
        <v>43976</v>
      </c>
    </row>
    <row r="98" spans="2:17" s="73" customFormat="1" ht="19.7" customHeight="1">
      <c r="B98" s="21"/>
      <c r="C98" s="1357" t="s">
        <v>531</v>
      </c>
      <c r="D98" s="1357" t="s">
        <v>531</v>
      </c>
      <c r="E98" s="1777" t="s">
        <v>5612</v>
      </c>
      <c r="F98" s="434">
        <v>1</v>
      </c>
      <c r="G98" s="1752">
        <v>6228</v>
      </c>
      <c r="H98" s="1752">
        <f t="shared" si="4"/>
        <v>6228</v>
      </c>
      <c r="I98" s="205"/>
      <c r="J98" s="76" t="s">
        <v>920</v>
      </c>
      <c r="K98" s="310"/>
      <c r="L98" s="285"/>
      <c r="M98" s="25">
        <v>43958</v>
      </c>
      <c r="N98" s="21"/>
      <c r="O98" s="22"/>
      <c r="P98" s="25">
        <v>43976</v>
      </c>
      <c r="Q98" s="26">
        <v>43976</v>
      </c>
    </row>
    <row r="99" spans="2:17" s="73" customFormat="1" ht="19.7" customHeight="1">
      <c r="B99" s="21"/>
      <c r="C99" s="1357" t="s">
        <v>531</v>
      </c>
      <c r="D99" s="1357" t="s">
        <v>531</v>
      </c>
      <c r="E99" s="1777" t="s">
        <v>5613</v>
      </c>
      <c r="F99" s="434">
        <v>1</v>
      </c>
      <c r="G99" s="1752">
        <v>6656</v>
      </c>
      <c r="H99" s="1752">
        <f t="shared" si="4"/>
        <v>6656</v>
      </c>
      <c r="I99" s="205"/>
      <c r="J99" s="76" t="s">
        <v>922</v>
      </c>
      <c r="K99" s="310"/>
      <c r="L99" s="285"/>
      <c r="M99" s="25">
        <v>43958</v>
      </c>
      <c r="N99" s="21"/>
      <c r="O99" s="22"/>
      <c r="P99" s="25">
        <v>43976</v>
      </c>
      <c r="Q99" s="26">
        <v>43976</v>
      </c>
    </row>
    <row r="100" spans="2:17" s="73" customFormat="1" ht="19.7" customHeight="1">
      <c r="B100" s="21"/>
      <c r="C100" s="208"/>
      <c r="D100" s="208"/>
      <c r="E100" s="850"/>
      <c r="F100" s="44"/>
      <c r="G100" s="203"/>
      <c r="H100" s="203"/>
      <c r="I100" s="205"/>
      <c r="J100" s="76"/>
      <c r="K100" s="310"/>
      <c r="L100" s="285"/>
      <c r="M100" s="25"/>
      <c r="N100" s="21"/>
      <c r="O100" s="22"/>
      <c r="P100" s="25"/>
      <c r="Q100" s="26"/>
    </row>
    <row r="101" spans="2:17" s="73" customFormat="1" ht="19.7" customHeight="1">
      <c r="B101" s="21"/>
      <c r="C101" s="208"/>
      <c r="D101" s="208"/>
      <c r="E101" s="850"/>
      <c r="F101" s="44"/>
      <c r="G101" s="203"/>
      <c r="H101" s="203"/>
      <c r="I101" s="205"/>
      <c r="J101" s="76"/>
      <c r="K101" s="310"/>
      <c r="L101" s="285"/>
      <c r="M101" s="25"/>
      <c r="N101" s="21"/>
      <c r="O101" s="22"/>
      <c r="P101" s="25"/>
      <c r="Q101" s="26"/>
    </row>
    <row r="102" spans="2:17" s="73" customFormat="1" ht="19.7" customHeight="1">
      <c r="B102" s="21"/>
      <c r="C102" s="21"/>
      <c r="D102" s="21"/>
      <c r="E102" s="1778">
        <f>SUM(H94:H99)</f>
        <v>30064</v>
      </c>
      <c r="F102" s="1037"/>
      <c r="G102" s="1779"/>
      <c r="H102" s="1779"/>
      <c r="I102" s="24"/>
      <c r="J102" s="31"/>
      <c r="K102" s="57"/>
      <c r="L102" s="285"/>
      <c r="M102" s="25"/>
      <c r="N102" s="21"/>
      <c r="O102" s="22"/>
      <c r="P102" s="25"/>
      <c r="Q102" s="61"/>
    </row>
    <row r="103" spans="2:17" s="73" customFormat="1" ht="19.7" customHeight="1">
      <c r="B103" s="21"/>
      <c r="C103" s="65"/>
      <c r="D103" s="65"/>
      <c r="E103" s="30"/>
      <c r="F103" s="996"/>
      <c r="G103" s="52"/>
      <c r="H103" s="28"/>
      <c r="I103" s="283"/>
      <c r="J103" s="443"/>
      <c r="K103" s="57"/>
      <c r="L103" s="285"/>
      <c r="M103" s="25"/>
      <c r="N103" s="21"/>
      <c r="O103" s="22"/>
      <c r="P103" s="25"/>
      <c r="Q103" s="61"/>
    </row>
    <row r="104" spans="2:17" s="73" customFormat="1" ht="19.7" customHeight="1">
      <c r="B104" s="21"/>
      <c r="C104" s="65"/>
      <c r="D104" s="65"/>
      <c r="E104" s="30"/>
      <c r="F104" s="996"/>
      <c r="G104" s="52"/>
      <c r="H104" s="28"/>
      <c r="I104" s="283"/>
      <c r="J104" s="443"/>
      <c r="K104" s="57"/>
      <c r="L104" s="285"/>
      <c r="M104" s="25"/>
      <c r="N104" s="21"/>
      <c r="O104" s="22"/>
      <c r="P104" s="25"/>
      <c r="Q104" s="61"/>
    </row>
    <row r="105" spans="2:17" s="73" customFormat="1" ht="19.7" customHeight="1">
      <c r="B105" s="21"/>
      <c r="C105" s="65"/>
      <c r="D105" s="65"/>
      <c r="E105" s="30"/>
      <c r="F105" s="996"/>
      <c r="G105" s="52"/>
      <c r="H105" s="28"/>
      <c r="I105" s="283"/>
      <c r="J105" s="443"/>
      <c r="K105" s="57"/>
      <c r="L105" s="285"/>
      <c r="M105" s="25"/>
      <c r="N105" s="21"/>
      <c r="O105" s="22"/>
      <c r="P105" s="25"/>
      <c r="Q105" s="61"/>
    </row>
    <row r="106" spans="2:17" s="73" customFormat="1" ht="19.7" customHeight="1">
      <c r="B106" s="21"/>
      <c r="C106" s="65"/>
      <c r="D106" s="65"/>
      <c r="E106" s="30"/>
      <c r="F106" s="996"/>
      <c r="G106" s="52"/>
      <c r="H106" s="28"/>
      <c r="I106" s="283"/>
      <c r="J106" s="443"/>
      <c r="K106" s="57"/>
      <c r="L106" s="285"/>
      <c r="M106" s="25"/>
      <c r="N106" s="21"/>
      <c r="O106" s="22"/>
      <c r="P106" s="25"/>
      <c r="Q106" s="61"/>
    </row>
    <row r="107" spans="2:17" s="73" customFormat="1" ht="19.7" customHeight="1">
      <c r="B107" s="21"/>
      <c r="C107" s="1780" t="s">
        <v>2030</v>
      </c>
      <c r="D107" s="1781"/>
      <c r="E107" s="1782"/>
      <c r="F107" s="996"/>
      <c r="G107" s="52"/>
      <c r="H107" s="28"/>
      <c r="I107" s="283"/>
      <c r="J107" s="443"/>
      <c r="K107" s="57"/>
      <c r="L107" s="285"/>
      <c r="M107" s="25"/>
      <c r="N107" s="21"/>
      <c r="O107" s="22"/>
      <c r="P107" s="25"/>
      <c r="Q107" s="61"/>
    </row>
    <row r="108" spans="2:17" s="73" customFormat="1" ht="19.7" customHeight="1">
      <c r="B108" s="21"/>
      <c r="C108" s="1357" t="s">
        <v>5664</v>
      </c>
      <c r="D108" s="1357" t="s">
        <v>293</v>
      </c>
      <c r="E108" s="376" t="s">
        <v>5665</v>
      </c>
      <c r="F108" s="1005">
        <v>1</v>
      </c>
      <c r="G108" s="1744">
        <v>3000</v>
      </c>
      <c r="H108" s="1744">
        <f t="shared" ref="H108:H174" si="5">F108*G108</f>
        <v>3000</v>
      </c>
      <c r="I108" s="814"/>
      <c r="J108" s="211" t="s">
        <v>5666</v>
      </c>
      <c r="K108" s="57" t="s">
        <v>5709</v>
      </c>
      <c r="L108" s="285"/>
      <c r="M108" s="25">
        <v>43963</v>
      </c>
      <c r="N108" s="21"/>
      <c r="O108" s="32">
        <v>43976</v>
      </c>
      <c r="P108" s="1762">
        <v>43973</v>
      </c>
      <c r="Q108" s="61">
        <v>43973</v>
      </c>
    </row>
    <row r="109" spans="2:17" s="73" customFormat="1" ht="19.7" customHeight="1">
      <c r="B109" s="21"/>
      <c r="C109" s="1357" t="s">
        <v>531</v>
      </c>
      <c r="D109" s="1357" t="s">
        <v>531</v>
      </c>
      <c r="E109" s="1783" t="s">
        <v>929</v>
      </c>
      <c r="F109" s="1005">
        <v>7</v>
      </c>
      <c r="G109" s="1744">
        <v>845</v>
      </c>
      <c r="H109" s="1744">
        <f t="shared" si="5"/>
        <v>5915</v>
      </c>
      <c r="I109" s="167"/>
      <c r="J109" s="211" t="s">
        <v>930</v>
      </c>
      <c r="K109" s="57"/>
      <c r="L109" s="285"/>
      <c r="M109" s="25">
        <v>43958</v>
      </c>
      <c r="N109" s="21"/>
      <c r="O109" s="22"/>
      <c r="P109" s="25">
        <v>43976</v>
      </c>
      <c r="Q109" s="26">
        <v>43976</v>
      </c>
    </row>
    <row r="110" spans="2:17" s="73" customFormat="1" ht="19.7" customHeight="1">
      <c r="B110" s="21"/>
      <c r="C110" s="1357" t="s">
        <v>531</v>
      </c>
      <c r="D110" s="1357" t="s">
        <v>531</v>
      </c>
      <c r="E110" s="1783" t="s">
        <v>5486</v>
      </c>
      <c r="F110" s="1005">
        <v>4</v>
      </c>
      <c r="G110" s="1744">
        <v>1116</v>
      </c>
      <c r="H110" s="1744">
        <f t="shared" si="5"/>
        <v>4464</v>
      </c>
      <c r="I110" s="167"/>
      <c r="J110" s="211" t="s">
        <v>930</v>
      </c>
      <c r="K110" s="57"/>
      <c r="L110" s="285"/>
      <c r="M110" s="25">
        <v>43958</v>
      </c>
      <c r="N110" s="21"/>
      <c r="O110" s="22"/>
      <c r="P110" s="25">
        <v>43976</v>
      </c>
      <c r="Q110" s="26">
        <v>43976</v>
      </c>
    </row>
    <row r="111" spans="2:17" s="73" customFormat="1" ht="19.7" customHeight="1">
      <c r="B111" s="21"/>
      <c r="C111" s="1357" t="s">
        <v>531</v>
      </c>
      <c r="D111" s="1357" t="s">
        <v>531</v>
      </c>
      <c r="E111" s="1783" t="s">
        <v>3311</v>
      </c>
      <c r="F111" s="1005">
        <v>4</v>
      </c>
      <c r="G111" s="1744">
        <v>3985</v>
      </c>
      <c r="H111" s="1744">
        <f t="shared" si="5"/>
        <v>15940</v>
      </c>
      <c r="I111" s="167"/>
      <c r="J111" s="211" t="s">
        <v>5508</v>
      </c>
      <c r="K111" s="57" t="s">
        <v>2033</v>
      </c>
      <c r="L111" s="285"/>
      <c r="M111" s="25">
        <v>43958</v>
      </c>
      <c r="N111" s="21"/>
      <c r="O111" s="22"/>
      <c r="P111" s="25">
        <v>43976</v>
      </c>
      <c r="Q111" s="26">
        <v>43976</v>
      </c>
    </row>
    <row r="112" spans="2:17" s="73" customFormat="1" ht="19.7" customHeight="1">
      <c r="B112" s="21"/>
      <c r="C112" s="1357" t="s">
        <v>531</v>
      </c>
      <c r="D112" s="1357" t="s">
        <v>531</v>
      </c>
      <c r="E112" s="1783" t="s">
        <v>5562</v>
      </c>
      <c r="F112" s="1005">
        <v>4</v>
      </c>
      <c r="G112" s="1744">
        <v>2700</v>
      </c>
      <c r="H112" s="1744">
        <f t="shared" si="5"/>
        <v>10800</v>
      </c>
      <c r="I112" s="167"/>
      <c r="J112" s="211" t="s">
        <v>5563</v>
      </c>
      <c r="K112" s="57" t="s">
        <v>2033</v>
      </c>
      <c r="L112" s="285"/>
      <c r="M112" s="25">
        <v>43958</v>
      </c>
      <c r="N112" s="21"/>
      <c r="O112" s="22"/>
      <c r="P112" s="25">
        <v>43976</v>
      </c>
      <c r="Q112" s="26">
        <v>43976</v>
      </c>
    </row>
    <row r="113" spans="2:17" s="73" customFormat="1" ht="19.7" customHeight="1">
      <c r="B113" s="21"/>
      <c r="C113" s="1357" t="s">
        <v>531</v>
      </c>
      <c r="D113" s="1357" t="s">
        <v>531</v>
      </c>
      <c r="E113" s="1783" t="s">
        <v>5560</v>
      </c>
      <c r="F113" s="1005">
        <v>2</v>
      </c>
      <c r="G113" s="1744">
        <v>2460</v>
      </c>
      <c r="H113" s="1744">
        <f t="shared" si="5"/>
        <v>4920</v>
      </c>
      <c r="I113" s="167"/>
      <c r="J113" s="211" t="s">
        <v>5561</v>
      </c>
      <c r="K113" s="57" t="s">
        <v>2033</v>
      </c>
      <c r="L113" s="285"/>
      <c r="M113" s="25">
        <v>43958</v>
      </c>
      <c r="N113" s="21"/>
      <c r="O113" s="22"/>
      <c r="P113" s="25">
        <v>43976</v>
      </c>
      <c r="Q113" s="26">
        <v>43976</v>
      </c>
    </row>
    <row r="114" spans="2:17" s="73" customFormat="1" ht="19.7" customHeight="1">
      <c r="B114" s="21"/>
      <c r="C114" s="1357" t="s">
        <v>531</v>
      </c>
      <c r="D114" s="1357" t="s">
        <v>531</v>
      </c>
      <c r="E114" s="1783" t="s">
        <v>5564</v>
      </c>
      <c r="F114" s="1005">
        <v>10</v>
      </c>
      <c r="G114" s="1744">
        <v>3420</v>
      </c>
      <c r="H114" s="1744">
        <f t="shared" si="5"/>
        <v>34200</v>
      </c>
      <c r="I114" s="167"/>
      <c r="J114" s="211" t="s">
        <v>5565</v>
      </c>
      <c r="K114" s="57" t="s">
        <v>2033</v>
      </c>
      <c r="L114" s="285"/>
      <c r="M114" s="25">
        <v>43958</v>
      </c>
      <c r="N114" s="21"/>
      <c r="O114" s="22"/>
      <c r="P114" s="25">
        <v>43976</v>
      </c>
      <c r="Q114" s="26">
        <v>43976</v>
      </c>
    </row>
    <row r="115" spans="2:17" s="73" customFormat="1" ht="19.7" customHeight="1">
      <c r="B115" s="21"/>
      <c r="C115" s="1357" t="s">
        <v>531</v>
      </c>
      <c r="D115" s="1357" t="s">
        <v>531</v>
      </c>
      <c r="E115" s="1783" t="s">
        <v>5556</v>
      </c>
      <c r="F115" s="1005">
        <v>2</v>
      </c>
      <c r="G115" s="1744">
        <v>4100</v>
      </c>
      <c r="H115" s="1744">
        <f t="shared" si="5"/>
        <v>8200</v>
      </c>
      <c r="I115" s="167"/>
      <c r="J115" s="211" t="s">
        <v>5557</v>
      </c>
      <c r="K115" s="57" t="s">
        <v>2033</v>
      </c>
      <c r="L115" s="285"/>
      <c r="M115" s="25">
        <v>43958</v>
      </c>
      <c r="N115" s="21"/>
      <c r="O115" s="22"/>
      <c r="P115" s="25">
        <v>43976</v>
      </c>
      <c r="Q115" s="26">
        <v>43976</v>
      </c>
    </row>
    <row r="116" spans="2:17" s="73" customFormat="1" ht="19.7" customHeight="1">
      <c r="B116" s="21"/>
      <c r="C116" s="1357" t="s">
        <v>531</v>
      </c>
      <c r="D116" s="1357" t="s">
        <v>531</v>
      </c>
      <c r="E116" s="1783" t="s">
        <v>5558</v>
      </c>
      <c r="F116" s="1005">
        <v>2</v>
      </c>
      <c r="G116" s="1744">
        <v>2000</v>
      </c>
      <c r="H116" s="1744">
        <f t="shared" si="5"/>
        <v>4000</v>
      </c>
      <c r="I116" s="167"/>
      <c r="J116" s="211" t="s">
        <v>5559</v>
      </c>
      <c r="K116" s="57" t="s">
        <v>2033</v>
      </c>
      <c r="L116" s="285"/>
      <c r="M116" s="25">
        <v>43958</v>
      </c>
      <c r="N116" s="21"/>
      <c r="O116" s="22"/>
      <c r="P116" s="25">
        <v>43976</v>
      </c>
      <c r="Q116" s="26">
        <v>43976</v>
      </c>
    </row>
    <row r="117" spans="2:17" s="73" customFormat="1" ht="19.7" customHeight="1">
      <c r="B117" s="21"/>
      <c r="C117" s="1357" t="s">
        <v>531</v>
      </c>
      <c r="D117" s="1357" t="s">
        <v>531</v>
      </c>
      <c r="E117" s="1783" t="s">
        <v>5550</v>
      </c>
      <c r="F117" s="1005">
        <v>2</v>
      </c>
      <c r="G117" s="1744">
        <v>420</v>
      </c>
      <c r="H117" s="1744">
        <f t="shared" si="5"/>
        <v>840</v>
      </c>
      <c r="I117" s="167"/>
      <c r="J117" s="211" t="s">
        <v>5551</v>
      </c>
      <c r="K117" s="57" t="s">
        <v>2033</v>
      </c>
      <c r="L117" s="285"/>
      <c r="M117" s="25">
        <v>43958</v>
      </c>
      <c r="N117" s="21"/>
      <c r="O117" s="22"/>
      <c r="P117" s="25">
        <v>43976</v>
      </c>
      <c r="Q117" s="26">
        <v>43976</v>
      </c>
    </row>
    <row r="118" spans="2:17" s="73" customFormat="1" ht="19.7" customHeight="1">
      <c r="B118" s="21"/>
      <c r="C118" s="1357" t="s">
        <v>531</v>
      </c>
      <c r="D118" s="1357" t="s">
        <v>531</v>
      </c>
      <c r="E118" s="1783" t="s">
        <v>5552</v>
      </c>
      <c r="F118" s="1005">
        <v>2</v>
      </c>
      <c r="G118" s="1744">
        <v>850</v>
      </c>
      <c r="H118" s="1744">
        <f t="shared" si="5"/>
        <v>1700</v>
      </c>
      <c r="I118" s="167"/>
      <c r="J118" s="211" t="s">
        <v>5553</v>
      </c>
      <c r="K118" s="57" t="s">
        <v>2033</v>
      </c>
      <c r="L118" s="285"/>
      <c r="M118" s="25">
        <v>43958</v>
      </c>
      <c r="N118" s="21"/>
      <c r="O118" s="22"/>
      <c r="P118" s="25">
        <v>43976</v>
      </c>
      <c r="Q118" s="26">
        <v>43976</v>
      </c>
    </row>
    <row r="119" spans="2:17" s="73" customFormat="1" ht="19.7" customHeight="1">
      <c r="B119" s="21"/>
      <c r="C119" s="1357" t="s">
        <v>531</v>
      </c>
      <c r="D119" s="1357" t="s">
        <v>531</v>
      </c>
      <c r="E119" s="1783" t="s">
        <v>5554</v>
      </c>
      <c r="F119" s="1005">
        <v>2</v>
      </c>
      <c r="G119" s="1744">
        <v>1770</v>
      </c>
      <c r="H119" s="1744">
        <f t="shared" si="5"/>
        <v>3540</v>
      </c>
      <c r="I119" s="167"/>
      <c r="J119" s="211" t="s">
        <v>5555</v>
      </c>
      <c r="K119" s="57" t="s">
        <v>2033</v>
      </c>
      <c r="L119" s="285"/>
      <c r="M119" s="25">
        <v>43958</v>
      </c>
      <c r="N119" s="21"/>
      <c r="O119" s="22"/>
      <c r="P119" s="25">
        <v>43976</v>
      </c>
      <c r="Q119" s="26">
        <v>43976</v>
      </c>
    </row>
    <row r="120" spans="2:17" s="73" customFormat="1" ht="18" customHeight="1">
      <c r="B120" s="21"/>
      <c r="C120" s="1357" t="s">
        <v>2665</v>
      </c>
      <c r="D120" s="1357" t="s">
        <v>293</v>
      </c>
      <c r="E120" s="1783" t="s">
        <v>5667</v>
      </c>
      <c r="F120" s="1005">
        <v>10</v>
      </c>
      <c r="G120" s="1744">
        <v>150</v>
      </c>
      <c r="H120" s="1744">
        <f t="shared" si="5"/>
        <v>1500</v>
      </c>
      <c r="I120" s="167"/>
      <c r="J120" s="211" t="s">
        <v>672</v>
      </c>
      <c r="K120" s="57" t="s">
        <v>5714</v>
      </c>
      <c r="L120" s="285"/>
      <c r="M120" s="25">
        <v>43963</v>
      </c>
      <c r="N120" s="21"/>
      <c r="O120" s="32">
        <v>43976</v>
      </c>
      <c r="P120" s="1762">
        <v>43973</v>
      </c>
      <c r="Q120" s="61">
        <v>43973</v>
      </c>
    </row>
    <row r="121" spans="2:17" s="73" customFormat="1" ht="19.7" customHeight="1">
      <c r="B121" s="21"/>
      <c r="C121" s="351" t="s">
        <v>531</v>
      </c>
      <c r="D121" s="351" t="s">
        <v>531</v>
      </c>
      <c r="E121" s="1783" t="s">
        <v>5510</v>
      </c>
      <c r="F121" s="1005">
        <v>24</v>
      </c>
      <c r="G121" s="1744">
        <v>224</v>
      </c>
      <c r="H121" s="1744">
        <f t="shared" si="5"/>
        <v>5376</v>
      </c>
      <c r="I121" s="167"/>
      <c r="J121" s="211" t="s">
        <v>5037</v>
      </c>
      <c r="K121" s="57" t="s">
        <v>2033</v>
      </c>
      <c r="L121" s="285"/>
      <c r="M121" s="25">
        <v>43958</v>
      </c>
      <c r="N121" s="21"/>
      <c r="O121" s="22"/>
      <c r="P121" s="25">
        <v>43976</v>
      </c>
      <c r="Q121" s="26">
        <v>43976</v>
      </c>
    </row>
    <row r="122" spans="2:17" s="73" customFormat="1" ht="19.7" customHeight="1">
      <c r="B122" s="21"/>
      <c r="C122" s="1357" t="s">
        <v>531</v>
      </c>
      <c r="D122" s="1357" t="s">
        <v>531</v>
      </c>
      <c r="E122" s="1783" t="s">
        <v>5511</v>
      </c>
      <c r="F122" s="1005">
        <v>65</v>
      </c>
      <c r="G122" s="1744">
        <v>473</v>
      </c>
      <c r="H122" s="1744">
        <f t="shared" si="5"/>
        <v>30745</v>
      </c>
      <c r="I122" s="167"/>
      <c r="J122" s="211" t="s">
        <v>5512</v>
      </c>
      <c r="K122" s="57" t="s">
        <v>2033</v>
      </c>
      <c r="L122" s="285"/>
      <c r="M122" s="25">
        <v>43958</v>
      </c>
      <c r="N122" s="21"/>
      <c r="O122" s="22"/>
      <c r="P122" s="25">
        <v>43976</v>
      </c>
      <c r="Q122" s="26">
        <v>43976</v>
      </c>
    </row>
    <row r="123" spans="2:17" s="73" customFormat="1" ht="19.7" customHeight="1">
      <c r="B123" s="21"/>
      <c r="C123" s="1357" t="s">
        <v>531</v>
      </c>
      <c r="D123" s="1357" t="s">
        <v>531</v>
      </c>
      <c r="E123" s="1783" t="s">
        <v>4195</v>
      </c>
      <c r="F123" s="1005">
        <v>4</v>
      </c>
      <c r="G123" s="1744">
        <v>190</v>
      </c>
      <c r="H123" s="1744">
        <f t="shared" si="5"/>
        <v>760</v>
      </c>
      <c r="I123" s="167"/>
      <c r="J123" s="211" t="s">
        <v>5409</v>
      </c>
      <c r="K123" s="57" t="s">
        <v>2033</v>
      </c>
      <c r="L123" s="285"/>
      <c r="M123" s="25">
        <v>43958</v>
      </c>
      <c r="N123" s="21"/>
      <c r="O123" s="22"/>
      <c r="P123" s="25">
        <v>43976</v>
      </c>
      <c r="Q123" s="26">
        <v>43976</v>
      </c>
    </row>
    <row r="124" spans="2:17" s="73" customFormat="1" ht="19.7" customHeight="1">
      <c r="B124" s="21"/>
      <c r="C124" s="1357" t="s">
        <v>531</v>
      </c>
      <c r="D124" s="1357" t="s">
        <v>531</v>
      </c>
      <c r="E124" s="1783" t="s">
        <v>5524</v>
      </c>
      <c r="F124" s="1005">
        <v>4</v>
      </c>
      <c r="G124" s="1744">
        <v>200</v>
      </c>
      <c r="H124" s="1744">
        <f t="shared" si="5"/>
        <v>800</v>
      </c>
      <c r="I124" s="167"/>
      <c r="J124" s="211" t="s">
        <v>5525</v>
      </c>
      <c r="K124" s="57" t="s">
        <v>2033</v>
      </c>
      <c r="L124" s="285"/>
      <c r="M124" s="25">
        <v>43958</v>
      </c>
      <c r="N124" s="21"/>
      <c r="O124" s="22"/>
      <c r="P124" s="25">
        <v>43976</v>
      </c>
      <c r="Q124" s="26">
        <v>43976</v>
      </c>
    </row>
    <row r="125" spans="2:17" s="73" customFormat="1" ht="19.7" customHeight="1">
      <c r="B125" s="21"/>
      <c r="C125" s="1357" t="s">
        <v>531</v>
      </c>
      <c r="D125" s="1357" t="s">
        <v>531</v>
      </c>
      <c r="E125" s="1783" t="s">
        <v>5584</v>
      </c>
      <c r="F125" s="1005">
        <v>1</v>
      </c>
      <c r="G125" s="1744">
        <v>11920</v>
      </c>
      <c r="H125" s="1744">
        <f t="shared" si="5"/>
        <v>11920</v>
      </c>
      <c r="I125" s="167"/>
      <c r="J125" s="211" t="s">
        <v>5585</v>
      </c>
      <c r="K125" s="57" t="s">
        <v>2033</v>
      </c>
      <c r="L125" s="285"/>
      <c r="M125" s="25">
        <v>43958</v>
      </c>
      <c r="N125" s="21"/>
      <c r="O125" s="22"/>
      <c r="P125" s="25">
        <v>43976</v>
      </c>
      <c r="Q125" s="26">
        <v>43976</v>
      </c>
    </row>
    <row r="126" spans="2:17" s="73" customFormat="1" ht="19.7" customHeight="1">
      <c r="B126" s="21"/>
      <c r="C126" s="1357" t="s">
        <v>531</v>
      </c>
      <c r="D126" s="1357" t="s">
        <v>531</v>
      </c>
      <c r="E126" s="1783" t="s">
        <v>5586</v>
      </c>
      <c r="F126" s="1005">
        <v>1</v>
      </c>
      <c r="G126" s="1744">
        <v>11790</v>
      </c>
      <c r="H126" s="1744">
        <f t="shared" si="5"/>
        <v>11790</v>
      </c>
      <c r="I126" s="167"/>
      <c r="J126" s="211" t="s">
        <v>5587</v>
      </c>
      <c r="K126" s="57" t="s">
        <v>2033</v>
      </c>
      <c r="L126" s="285"/>
      <c r="M126" s="25">
        <v>43958</v>
      </c>
      <c r="N126" s="21"/>
      <c r="O126" s="22"/>
      <c r="P126" s="25">
        <v>43976</v>
      </c>
      <c r="Q126" s="26">
        <v>43976</v>
      </c>
    </row>
    <row r="127" spans="2:17" s="73" customFormat="1" ht="19.7" customHeight="1">
      <c r="B127" s="21"/>
      <c r="C127" s="1357" t="s">
        <v>531</v>
      </c>
      <c r="D127" s="1357" t="s">
        <v>531</v>
      </c>
      <c r="E127" s="503" t="s">
        <v>5623</v>
      </c>
      <c r="F127" s="1784">
        <v>30</v>
      </c>
      <c r="G127" s="1744">
        <v>46</v>
      </c>
      <c r="H127" s="1756">
        <f t="shared" si="5"/>
        <v>1380</v>
      </c>
      <c r="I127" s="36"/>
      <c r="J127" s="30" t="s">
        <v>5624</v>
      </c>
      <c r="K127" s="57" t="s">
        <v>2033</v>
      </c>
      <c r="L127" s="285"/>
      <c r="M127" s="25">
        <v>43958</v>
      </c>
      <c r="N127" s="21"/>
      <c r="O127" s="22"/>
      <c r="P127" s="25">
        <v>43976</v>
      </c>
      <c r="Q127" s="26">
        <v>43976</v>
      </c>
    </row>
    <row r="128" spans="2:17" s="73" customFormat="1" ht="19.149999999999999" customHeight="1">
      <c r="B128" s="21"/>
      <c r="C128" s="1357" t="s">
        <v>531</v>
      </c>
      <c r="D128" s="1357" t="s">
        <v>531</v>
      </c>
      <c r="E128" s="375" t="s">
        <v>5075</v>
      </c>
      <c r="F128" s="1155">
        <v>55</v>
      </c>
      <c r="G128" s="1773">
        <v>44</v>
      </c>
      <c r="H128" s="1756">
        <f>F128*G128</f>
        <v>2420</v>
      </c>
      <c r="I128" s="300"/>
      <c r="J128" s="1563" t="s">
        <v>5568</v>
      </c>
      <c r="K128" s="57" t="s">
        <v>2033</v>
      </c>
      <c r="L128" s="285"/>
      <c r="M128" s="25">
        <v>43958</v>
      </c>
      <c r="N128" s="21"/>
      <c r="O128" s="22"/>
      <c r="P128" s="25">
        <v>43976</v>
      </c>
      <c r="Q128" s="26">
        <v>43976</v>
      </c>
    </row>
    <row r="129" spans="2:17" s="73" customFormat="1" ht="19.7" customHeight="1">
      <c r="B129" s="21"/>
      <c r="C129" s="1357" t="s">
        <v>531</v>
      </c>
      <c r="D129" s="1357" t="s">
        <v>531</v>
      </c>
      <c r="E129" s="503" t="s">
        <v>5628</v>
      </c>
      <c r="F129" s="1784">
        <v>18</v>
      </c>
      <c r="G129" s="1744">
        <v>26</v>
      </c>
      <c r="H129" s="1756">
        <f>F129*G129</f>
        <v>468</v>
      </c>
      <c r="I129" s="36"/>
      <c r="J129" s="30" t="s">
        <v>5629</v>
      </c>
      <c r="K129" s="57" t="s">
        <v>2033</v>
      </c>
      <c r="L129" s="285"/>
      <c r="M129" s="25">
        <v>43958</v>
      </c>
      <c r="N129" s="21"/>
      <c r="O129" s="22"/>
      <c r="P129" s="25">
        <v>43976</v>
      </c>
      <c r="Q129" s="26">
        <v>43976</v>
      </c>
    </row>
    <row r="130" spans="2:17" s="73" customFormat="1" ht="19.7" customHeight="1">
      <c r="B130" s="21"/>
      <c r="C130" s="1357" t="s">
        <v>531</v>
      </c>
      <c r="D130" s="1357" t="s">
        <v>531</v>
      </c>
      <c r="E130" s="1783" t="s">
        <v>5608</v>
      </c>
      <c r="F130" s="1005">
        <v>2</v>
      </c>
      <c r="G130" s="1744">
        <v>3650</v>
      </c>
      <c r="H130" s="1756">
        <f>F130*G130</f>
        <v>7300</v>
      </c>
      <c r="I130" s="167"/>
      <c r="J130" s="1084" t="s">
        <v>5609</v>
      </c>
      <c r="K130" s="57" t="s">
        <v>2033</v>
      </c>
      <c r="L130" s="285"/>
      <c r="M130" s="25">
        <v>43958</v>
      </c>
      <c r="N130" s="21"/>
      <c r="O130" s="22"/>
      <c r="P130" s="25">
        <v>43976</v>
      </c>
      <c r="Q130" s="26">
        <v>43976</v>
      </c>
    </row>
    <row r="131" spans="2:17" s="73" customFormat="1" ht="19.7" customHeight="1">
      <c r="B131" s="21"/>
      <c r="C131" s="1357" t="s">
        <v>531</v>
      </c>
      <c r="D131" s="1357" t="s">
        <v>531</v>
      </c>
      <c r="E131" s="1783" t="s">
        <v>5606</v>
      </c>
      <c r="F131" s="1005">
        <v>2</v>
      </c>
      <c r="G131" s="1744">
        <v>3490</v>
      </c>
      <c r="H131" s="1744">
        <f t="shared" si="5"/>
        <v>6980</v>
      </c>
      <c r="I131" s="167"/>
      <c r="J131" s="1084" t="s">
        <v>5607</v>
      </c>
      <c r="K131" s="57" t="s">
        <v>2033</v>
      </c>
      <c r="L131" s="285"/>
      <c r="M131" s="25">
        <v>43958</v>
      </c>
      <c r="N131" s="21"/>
      <c r="O131" s="22"/>
      <c r="P131" s="25">
        <v>43976</v>
      </c>
      <c r="Q131" s="26">
        <v>43976</v>
      </c>
    </row>
    <row r="132" spans="2:17" s="73" customFormat="1" ht="19.7" customHeight="1">
      <c r="B132" s="21"/>
      <c r="C132" s="1357" t="s">
        <v>531</v>
      </c>
      <c r="D132" s="351" t="s">
        <v>531</v>
      </c>
      <c r="E132" s="1783" t="s">
        <v>5527</v>
      </c>
      <c r="F132" s="1005">
        <v>4</v>
      </c>
      <c r="G132" s="1744">
        <v>950</v>
      </c>
      <c r="H132" s="1744">
        <f t="shared" si="5"/>
        <v>3800</v>
      </c>
      <c r="I132" s="167"/>
      <c r="J132" s="211" t="s">
        <v>5528</v>
      </c>
      <c r="K132" s="57" t="s">
        <v>2033</v>
      </c>
      <c r="L132" s="285"/>
      <c r="M132" s="25">
        <v>43958</v>
      </c>
      <c r="N132" s="21"/>
      <c r="O132" s="22"/>
      <c r="P132" s="25">
        <v>43976</v>
      </c>
      <c r="Q132" s="26">
        <v>43976</v>
      </c>
    </row>
    <row r="133" spans="2:17" s="73" customFormat="1" ht="19.7" customHeight="1">
      <c r="B133" s="21"/>
      <c r="C133" s="1785" t="s">
        <v>2985</v>
      </c>
      <c r="D133" s="351" t="s">
        <v>293</v>
      </c>
      <c r="E133" s="1783" t="s">
        <v>5668</v>
      </c>
      <c r="F133" s="1005">
        <v>5</v>
      </c>
      <c r="G133" s="1744">
        <v>50</v>
      </c>
      <c r="H133" s="1744">
        <f t="shared" si="5"/>
        <v>250</v>
      </c>
      <c r="I133" s="167"/>
      <c r="J133" s="211" t="s">
        <v>5669</v>
      </c>
      <c r="K133" s="57" t="s">
        <v>5714</v>
      </c>
      <c r="L133" s="285"/>
      <c r="M133" s="25">
        <v>43963</v>
      </c>
      <c r="N133" s="21"/>
      <c r="O133" s="32">
        <v>43976</v>
      </c>
      <c r="P133" s="1762">
        <v>43973</v>
      </c>
      <c r="Q133" s="61">
        <v>43973</v>
      </c>
    </row>
    <row r="134" spans="2:17" s="73" customFormat="1" ht="19.7" customHeight="1">
      <c r="B134" s="21"/>
      <c r="C134" s="1785" t="s">
        <v>2985</v>
      </c>
      <c r="D134" s="351" t="s">
        <v>293</v>
      </c>
      <c r="E134" s="1783" t="s">
        <v>5670</v>
      </c>
      <c r="F134" s="1005">
        <v>5</v>
      </c>
      <c r="G134" s="1744">
        <v>90</v>
      </c>
      <c r="H134" s="1744">
        <f t="shared" si="5"/>
        <v>450</v>
      </c>
      <c r="I134" s="167"/>
      <c r="J134" s="211" t="s">
        <v>5669</v>
      </c>
      <c r="K134" s="57" t="s">
        <v>5714</v>
      </c>
      <c r="L134" s="285"/>
      <c r="M134" s="25">
        <v>43963</v>
      </c>
      <c r="N134" s="21"/>
      <c r="O134" s="32">
        <v>43976</v>
      </c>
      <c r="P134" s="1762">
        <v>43973</v>
      </c>
      <c r="Q134" s="61">
        <v>43973</v>
      </c>
    </row>
    <row r="135" spans="2:17" s="73" customFormat="1" ht="19.7" customHeight="1">
      <c r="B135" s="21"/>
      <c r="C135" s="1357" t="s">
        <v>531</v>
      </c>
      <c r="D135" s="351" t="s">
        <v>531</v>
      </c>
      <c r="E135" s="1783" t="s">
        <v>5580</v>
      </c>
      <c r="F135" s="1005">
        <v>2</v>
      </c>
      <c r="G135" s="1744">
        <v>4360</v>
      </c>
      <c r="H135" s="1744">
        <f t="shared" si="5"/>
        <v>8720</v>
      </c>
      <c r="I135" s="167"/>
      <c r="J135" s="211" t="s">
        <v>5581</v>
      </c>
      <c r="K135" s="57" t="s">
        <v>5509</v>
      </c>
      <c r="L135" s="285"/>
      <c r="M135" s="25">
        <v>43958</v>
      </c>
      <c r="N135" s="21"/>
      <c r="O135" s="22"/>
      <c r="P135" s="25">
        <v>43976</v>
      </c>
      <c r="Q135" s="26">
        <v>43976</v>
      </c>
    </row>
    <row r="136" spans="2:17" s="73" customFormat="1" ht="19.7" customHeight="1">
      <c r="B136" s="21"/>
      <c r="C136" s="1357" t="s">
        <v>531</v>
      </c>
      <c r="D136" s="351" t="s">
        <v>531</v>
      </c>
      <c r="E136" s="1783" t="s">
        <v>5582</v>
      </c>
      <c r="F136" s="1005">
        <v>2</v>
      </c>
      <c r="G136" s="1744">
        <v>5360</v>
      </c>
      <c r="H136" s="1744">
        <f t="shared" si="5"/>
        <v>10720</v>
      </c>
      <c r="I136" s="167"/>
      <c r="J136" s="211" t="s">
        <v>5583</v>
      </c>
      <c r="K136" s="57" t="s">
        <v>5509</v>
      </c>
      <c r="L136" s="285"/>
      <c r="M136" s="25">
        <v>43958</v>
      </c>
      <c r="N136" s="21"/>
      <c r="O136" s="22"/>
      <c r="P136" s="25">
        <v>43976</v>
      </c>
      <c r="Q136" s="26">
        <v>43976</v>
      </c>
    </row>
    <row r="137" spans="2:17" s="73" customFormat="1" ht="19.7" customHeight="1">
      <c r="B137" s="21"/>
      <c r="C137" s="351" t="s">
        <v>531</v>
      </c>
      <c r="D137" s="351" t="s">
        <v>531</v>
      </c>
      <c r="E137" s="1783" t="s">
        <v>5036</v>
      </c>
      <c r="F137" s="1005">
        <v>10</v>
      </c>
      <c r="G137" s="1744">
        <v>224</v>
      </c>
      <c r="H137" s="1744">
        <f t="shared" si="5"/>
        <v>2240</v>
      </c>
      <c r="I137" s="167"/>
      <c r="J137" s="211" t="s">
        <v>5037</v>
      </c>
      <c r="K137" s="57" t="s">
        <v>5509</v>
      </c>
      <c r="L137" s="285"/>
      <c r="M137" s="25">
        <v>43958</v>
      </c>
      <c r="N137" s="21"/>
      <c r="O137" s="22"/>
      <c r="P137" s="25">
        <v>43976</v>
      </c>
      <c r="Q137" s="26">
        <v>43976</v>
      </c>
    </row>
    <row r="138" spans="2:17" s="73" customFormat="1" ht="19.7" customHeight="1">
      <c r="B138" s="21"/>
      <c r="C138" s="1357" t="s">
        <v>531</v>
      </c>
      <c r="D138" s="1357" t="s">
        <v>531</v>
      </c>
      <c r="E138" s="1783" t="s">
        <v>5042</v>
      </c>
      <c r="F138" s="1005">
        <v>28</v>
      </c>
      <c r="G138" s="1786">
        <v>93</v>
      </c>
      <c r="H138" s="1744">
        <f>F138*G138</f>
        <v>2604</v>
      </c>
      <c r="I138" s="167"/>
      <c r="J138" s="211" t="s">
        <v>1827</v>
      </c>
      <c r="K138" s="57" t="s">
        <v>5509</v>
      </c>
      <c r="L138" s="285"/>
      <c r="M138" s="25">
        <v>43959</v>
      </c>
      <c r="N138" s="21"/>
      <c r="O138" s="22"/>
      <c r="P138" s="25">
        <v>43976</v>
      </c>
      <c r="Q138" s="26">
        <v>43976</v>
      </c>
    </row>
    <row r="139" spans="2:17" s="73" customFormat="1" ht="19.7" customHeight="1">
      <c r="B139" s="21"/>
      <c r="C139" s="1357" t="s">
        <v>531</v>
      </c>
      <c r="D139" s="1357" t="s">
        <v>531</v>
      </c>
      <c r="E139" s="1004" t="s">
        <v>5517</v>
      </c>
      <c r="F139" s="1005">
        <v>30</v>
      </c>
      <c r="G139" s="1744">
        <v>25</v>
      </c>
      <c r="H139" s="1744">
        <f>F139*G139</f>
        <v>750</v>
      </c>
      <c r="I139" s="167"/>
      <c r="J139" s="211" t="s">
        <v>5518</v>
      </c>
      <c r="K139" s="57" t="s">
        <v>5509</v>
      </c>
      <c r="L139" s="285"/>
      <c r="M139" s="25">
        <v>43959</v>
      </c>
      <c r="N139" s="21"/>
      <c r="O139" s="22"/>
      <c r="P139" s="25">
        <v>43976</v>
      </c>
      <c r="Q139" s="26">
        <v>43976</v>
      </c>
    </row>
    <row r="140" spans="2:17" s="73" customFormat="1" ht="19.7" customHeight="1">
      <c r="B140" s="21"/>
      <c r="C140" s="1082"/>
      <c r="D140" s="1082"/>
      <c r="E140" s="1084"/>
      <c r="F140" s="858"/>
      <c r="G140" s="28"/>
      <c r="H140" s="28">
        <f t="shared" si="5"/>
        <v>0</v>
      </c>
      <c r="I140" s="167"/>
      <c r="J140" s="443"/>
      <c r="K140" s="57"/>
      <c r="L140" s="285"/>
      <c r="M140" s="25"/>
      <c r="N140" s="21"/>
      <c r="O140" s="22"/>
      <c r="P140" s="25"/>
      <c r="Q140" s="61"/>
    </row>
    <row r="141" spans="2:17" s="73" customFormat="1" ht="19.7" customHeight="1">
      <c r="B141" s="21"/>
      <c r="C141" s="1082"/>
      <c r="D141" s="1082"/>
      <c r="E141" s="1787">
        <f>SUM(H108:H140)</f>
        <v>208492</v>
      </c>
      <c r="F141" s="996"/>
      <c r="G141" s="52"/>
      <c r="H141" s="28">
        <f t="shared" si="5"/>
        <v>0</v>
      </c>
      <c r="I141" s="283"/>
      <c r="J141" s="443"/>
      <c r="K141" s="57"/>
      <c r="L141" s="285"/>
      <c r="M141" s="25"/>
      <c r="N141" s="21"/>
      <c r="O141" s="22"/>
      <c r="P141" s="25"/>
      <c r="Q141" s="61"/>
    </row>
    <row r="142" spans="2:17" s="73" customFormat="1" ht="19.149999999999999" customHeight="1">
      <c r="B142" s="21"/>
      <c r="C142" s="1082"/>
      <c r="D142" s="1082"/>
      <c r="E142" s="1094"/>
      <c r="F142" s="996"/>
      <c r="G142" s="52"/>
      <c r="H142" s="28">
        <f t="shared" si="5"/>
        <v>0</v>
      </c>
      <c r="I142" s="283"/>
      <c r="J142" s="443"/>
      <c r="K142" s="57"/>
      <c r="L142" s="285"/>
      <c r="M142" s="25"/>
      <c r="N142" s="21"/>
      <c r="O142" s="22"/>
      <c r="P142" s="25"/>
      <c r="Q142" s="61"/>
    </row>
    <row r="143" spans="2:17" s="73" customFormat="1" ht="19.149999999999999" customHeight="1">
      <c r="B143" s="21"/>
      <c r="C143" s="1082"/>
      <c r="D143" s="1082"/>
      <c r="E143" s="1094"/>
      <c r="F143" s="996"/>
      <c r="G143" s="52"/>
      <c r="H143" s="28"/>
      <c r="I143" s="283"/>
      <c r="J143" s="443"/>
      <c r="K143" s="57"/>
      <c r="L143" s="285"/>
      <c r="M143" s="25"/>
      <c r="N143" s="21"/>
      <c r="O143" s="22"/>
      <c r="P143" s="25"/>
      <c r="Q143" s="61"/>
    </row>
    <row r="144" spans="2:17" s="73" customFormat="1" ht="19.149999999999999" customHeight="1">
      <c r="B144" s="21"/>
      <c r="C144" s="1082"/>
      <c r="D144" s="1082"/>
      <c r="E144" s="1094"/>
      <c r="F144" s="996"/>
      <c r="G144" s="52"/>
      <c r="H144" s="28"/>
      <c r="I144" s="283"/>
      <c r="J144" s="443"/>
      <c r="K144" s="57"/>
      <c r="L144" s="285"/>
      <c r="M144" s="25"/>
      <c r="N144" s="21"/>
      <c r="O144" s="22"/>
      <c r="P144" s="25"/>
      <c r="Q144" s="61"/>
    </row>
    <row r="145" spans="1:17" s="73" customFormat="1" ht="19.7" customHeight="1">
      <c r="B145" s="21"/>
      <c r="C145" s="1082"/>
      <c r="D145" s="1082"/>
      <c r="E145" s="1094"/>
      <c r="F145" s="996"/>
      <c r="G145" s="52"/>
      <c r="H145" s="28">
        <f t="shared" si="5"/>
        <v>0</v>
      </c>
      <c r="I145" s="283"/>
      <c r="J145" s="443"/>
      <c r="K145" s="57"/>
      <c r="L145" s="285"/>
      <c r="M145" s="25"/>
      <c r="N145" s="21"/>
      <c r="O145" s="22"/>
      <c r="P145" s="25"/>
      <c r="Q145" s="61"/>
    </row>
    <row r="146" spans="1:17" s="73" customFormat="1" ht="19.7" customHeight="1">
      <c r="A146" s="9"/>
      <c r="B146" s="21"/>
      <c r="C146" s="1631" t="s">
        <v>5374</v>
      </c>
      <c r="D146" s="1632"/>
      <c r="E146" s="1633"/>
      <c r="F146" s="1134"/>
      <c r="G146" s="203"/>
      <c r="H146" s="28">
        <f t="shared" si="5"/>
        <v>0</v>
      </c>
      <c r="I146" s="205"/>
      <c r="J146" s="211"/>
      <c r="K146" s="44"/>
      <c r="L146" s="285"/>
      <c r="M146" s="25"/>
      <c r="N146" s="21"/>
      <c r="O146" s="22"/>
      <c r="P146" s="25"/>
      <c r="Q146" s="61"/>
    </row>
    <row r="147" spans="1:17" s="9" customFormat="1" ht="19.149999999999999" customHeight="1">
      <c r="B147" s="21"/>
      <c r="C147" s="1357" t="s">
        <v>5671</v>
      </c>
      <c r="D147" s="1788" t="s">
        <v>144</v>
      </c>
      <c r="E147" s="1008" t="s">
        <v>5672</v>
      </c>
      <c r="F147" s="1789">
        <v>1</v>
      </c>
      <c r="G147" s="1752">
        <v>720</v>
      </c>
      <c r="H147" s="1744">
        <f t="shared" si="5"/>
        <v>720</v>
      </c>
      <c r="I147" s="1790"/>
      <c r="J147" s="1760" t="s">
        <v>5673</v>
      </c>
      <c r="K147" s="76" t="s">
        <v>5715</v>
      </c>
      <c r="L147" s="30"/>
      <c r="M147" s="25">
        <v>43963</v>
      </c>
      <c r="N147" s="21"/>
      <c r="O147" s="32">
        <v>43976</v>
      </c>
      <c r="P147" s="1762">
        <v>43973</v>
      </c>
      <c r="Q147" s="61">
        <v>43973</v>
      </c>
    </row>
    <row r="148" spans="1:17" s="9" customFormat="1" ht="19.149999999999999" customHeight="1">
      <c r="B148" s="21"/>
      <c r="C148" s="208"/>
      <c r="D148" s="1569"/>
      <c r="E148" s="211"/>
      <c r="F148" s="1134"/>
      <c r="G148" s="203"/>
      <c r="H148" s="28">
        <f t="shared" si="5"/>
        <v>0</v>
      </c>
      <c r="I148" s="205"/>
      <c r="J148" s="76"/>
      <c r="K148" s="76"/>
      <c r="L148" s="30"/>
      <c r="M148" s="25"/>
      <c r="N148" s="21"/>
      <c r="O148" s="22"/>
      <c r="P148" s="25"/>
      <c r="Q148" s="26"/>
    </row>
    <row r="149" spans="1:17" s="9" customFormat="1" ht="19.149999999999999" customHeight="1">
      <c r="B149" s="21"/>
      <c r="C149" s="208"/>
      <c r="D149" s="1569"/>
      <c r="E149" s="211"/>
      <c r="F149" s="1134"/>
      <c r="G149" s="203"/>
      <c r="H149" s="28">
        <f t="shared" si="5"/>
        <v>0</v>
      </c>
      <c r="I149" s="205"/>
      <c r="J149" s="76"/>
      <c r="K149" s="76"/>
      <c r="L149" s="30"/>
      <c r="M149" s="25"/>
      <c r="N149" s="21"/>
      <c r="O149" s="22"/>
      <c r="P149" s="25"/>
      <c r="Q149" s="26"/>
    </row>
    <row r="150" spans="1:17" s="73" customFormat="1" ht="19.7" customHeight="1">
      <c r="B150" s="21"/>
      <c r="C150" s="44"/>
      <c r="D150" s="44"/>
      <c r="E150" s="1649">
        <f>SUM(H147:H149)</f>
        <v>720</v>
      </c>
      <c r="F150" s="1134"/>
      <c r="G150" s="203"/>
      <c r="H150" s="28">
        <f t="shared" si="5"/>
        <v>0</v>
      </c>
      <c r="I150" s="205"/>
      <c r="J150" s="76"/>
      <c r="K150" s="76"/>
      <c r="L150" s="285"/>
      <c r="M150" s="25"/>
      <c r="N150" s="21"/>
      <c r="O150" s="22"/>
      <c r="P150" s="25"/>
      <c r="Q150" s="61"/>
    </row>
    <row r="151" spans="1:17" s="73" customFormat="1" ht="19.7" customHeight="1">
      <c r="B151" s="65"/>
      <c r="C151" s="44"/>
      <c r="D151" s="44"/>
      <c r="E151" s="211"/>
      <c r="F151" s="1134"/>
      <c r="G151" s="203"/>
      <c r="H151" s="28">
        <f t="shared" si="5"/>
        <v>0</v>
      </c>
      <c r="I151" s="205"/>
      <c r="J151" s="76"/>
      <c r="K151" s="76"/>
      <c r="L151" s="285"/>
      <c r="M151" s="25"/>
      <c r="N151" s="21"/>
      <c r="O151" s="22"/>
      <c r="P151" s="25"/>
      <c r="Q151" s="61"/>
    </row>
    <row r="152" spans="1:17" s="73" customFormat="1" ht="19.7" customHeight="1">
      <c r="B152" s="21"/>
      <c r="C152" s="1082"/>
      <c r="D152" s="1082"/>
      <c r="E152" s="1094"/>
      <c r="F152" s="996"/>
      <c r="G152" s="52"/>
      <c r="H152" s="28">
        <f t="shared" si="5"/>
        <v>0</v>
      </c>
      <c r="I152" s="283"/>
      <c r="J152" s="443"/>
      <c r="K152" s="57"/>
      <c r="L152" s="285"/>
      <c r="M152" s="25"/>
      <c r="N152" s="21"/>
      <c r="O152" s="22"/>
      <c r="P152" s="25"/>
      <c r="Q152" s="61"/>
    </row>
    <row r="153" spans="1:17" s="73" customFormat="1" ht="19.7" customHeight="1">
      <c r="B153" s="21"/>
      <c r="C153" s="1082"/>
      <c r="D153" s="1082"/>
      <c r="E153" s="1094"/>
      <c r="F153" s="996"/>
      <c r="G153" s="52"/>
      <c r="H153" s="28">
        <f t="shared" si="5"/>
        <v>0</v>
      </c>
      <c r="I153" s="283"/>
      <c r="J153" s="443"/>
      <c r="K153" s="57"/>
      <c r="L153" s="285"/>
      <c r="M153" s="25"/>
      <c r="N153" s="21"/>
      <c r="O153" s="22"/>
      <c r="P153" s="25"/>
      <c r="Q153" s="61"/>
    </row>
    <row r="154" spans="1:17" s="73" customFormat="1" ht="19.7" customHeight="1">
      <c r="B154" s="21"/>
      <c r="C154" s="1631" t="s">
        <v>5716</v>
      </c>
      <c r="D154" s="1632"/>
      <c r="E154" s="1633"/>
      <c r="F154" s="996"/>
      <c r="G154" s="52"/>
      <c r="H154" s="28">
        <f t="shared" si="5"/>
        <v>0</v>
      </c>
      <c r="I154" s="283"/>
      <c r="J154" s="443"/>
      <c r="K154" s="57"/>
      <c r="L154" s="285"/>
      <c r="M154" s="25"/>
      <c r="N154" s="21"/>
      <c r="O154" s="22"/>
      <c r="P154" s="25"/>
      <c r="Q154" s="61"/>
    </row>
    <row r="155" spans="1:17" s="73" customFormat="1" ht="19.7" customHeight="1">
      <c r="B155" s="21"/>
      <c r="C155" s="1785" t="s">
        <v>292</v>
      </c>
      <c r="D155" s="1155" t="s">
        <v>619</v>
      </c>
      <c r="E155" s="1772" t="s">
        <v>5432</v>
      </c>
      <c r="F155" s="1005">
        <v>1</v>
      </c>
      <c r="G155" s="1744">
        <v>4080</v>
      </c>
      <c r="H155" s="1744">
        <f t="shared" si="5"/>
        <v>4080</v>
      </c>
      <c r="I155" s="22"/>
      <c r="J155" s="211" t="s">
        <v>5433</v>
      </c>
      <c r="K155" s="57" t="s">
        <v>5717</v>
      </c>
      <c r="L155" s="285"/>
      <c r="M155" s="25">
        <v>43963</v>
      </c>
      <c r="N155" s="21"/>
      <c r="O155" s="32">
        <v>43976</v>
      </c>
      <c r="P155" s="1762">
        <v>43973</v>
      </c>
      <c r="Q155" s="61">
        <v>43973</v>
      </c>
    </row>
    <row r="156" spans="1:17" s="73" customFormat="1" ht="19.7" customHeight="1">
      <c r="B156" s="21"/>
      <c r="C156" s="1785" t="s">
        <v>292</v>
      </c>
      <c r="D156" s="1155" t="s">
        <v>619</v>
      </c>
      <c r="E156" s="1772" t="s">
        <v>5434</v>
      </c>
      <c r="F156" s="1005">
        <v>1</v>
      </c>
      <c r="G156" s="1744">
        <v>290</v>
      </c>
      <c r="H156" s="1744">
        <f t="shared" si="5"/>
        <v>290</v>
      </c>
      <c r="I156" s="22"/>
      <c r="J156" s="211" t="s">
        <v>5435</v>
      </c>
      <c r="K156" s="57" t="s">
        <v>5717</v>
      </c>
      <c r="L156" s="285"/>
      <c r="M156" s="25">
        <v>43963</v>
      </c>
      <c r="N156" s="21"/>
      <c r="O156" s="32">
        <v>43976</v>
      </c>
      <c r="P156" s="1762">
        <v>43973</v>
      </c>
      <c r="Q156" s="61">
        <v>43973</v>
      </c>
    </row>
    <row r="157" spans="1:17" s="73" customFormat="1" ht="19.7" customHeight="1">
      <c r="B157" s="21"/>
      <c r="C157" s="1785" t="s">
        <v>292</v>
      </c>
      <c r="D157" s="1155" t="s">
        <v>619</v>
      </c>
      <c r="E157" s="1772" t="s">
        <v>5436</v>
      </c>
      <c r="F157" s="1005">
        <v>1</v>
      </c>
      <c r="G157" s="1744">
        <v>140</v>
      </c>
      <c r="H157" s="1744">
        <f t="shared" si="5"/>
        <v>140</v>
      </c>
      <c r="I157" s="22"/>
      <c r="J157" s="211" t="s">
        <v>5437</v>
      </c>
      <c r="K157" s="57" t="s">
        <v>5717</v>
      </c>
      <c r="L157" s="285"/>
      <c r="M157" s="25">
        <v>43963</v>
      </c>
      <c r="N157" s="21"/>
      <c r="O157" s="32">
        <v>43976</v>
      </c>
      <c r="P157" s="1762">
        <v>43973</v>
      </c>
      <c r="Q157" s="61">
        <v>43973</v>
      </c>
    </row>
    <row r="158" spans="1:17" s="73" customFormat="1" ht="19.7" customHeight="1">
      <c r="B158" s="21"/>
      <c r="C158" s="1785" t="s">
        <v>292</v>
      </c>
      <c r="D158" s="1155" t="s">
        <v>619</v>
      </c>
      <c r="E158" s="1772" t="s">
        <v>5438</v>
      </c>
      <c r="F158" s="1005">
        <v>1</v>
      </c>
      <c r="G158" s="1744">
        <v>6450</v>
      </c>
      <c r="H158" s="1744">
        <f t="shared" si="5"/>
        <v>6450</v>
      </c>
      <c r="I158" s="22"/>
      <c r="J158" s="211" t="s">
        <v>5439</v>
      </c>
      <c r="K158" s="57" t="s">
        <v>5717</v>
      </c>
      <c r="L158" s="285"/>
      <c r="M158" s="25">
        <v>43963</v>
      </c>
      <c r="N158" s="21"/>
      <c r="O158" s="32">
        <v>43976</v>
      </c>
      <c r="P158" s="1762">
        <v>43973</v>
      </c>
      <c r="Q158" s="61">
        <v>43973</v>
      </c>
    </row>
    <row r="159" spans="1:17" s="73" customFormat="1" ht="19.7" customHeight="1">
      <c r="B159" s="21"/>
      <c r="C159" s="1785" t="s">
        <v>531</v>
      </c>
      <c r="D159" s="1155" t="s">
        <v>531</v>
      </c>
      <c r="E159" s="1772" t="s">
        <v>5578</v>
      </c>
      <c r="F159" s="1005">
        <v>1</v>
      </c>
      <c r="G159" s="1744">
        <v>2830</v>
      </c>
      <c r="H159" s="1744">
        <f t="shared" si="5"/>
        <v>2830</v>
      </c>
      <c r="I159" s="22"/>
      <c r="J159" s="211" t="s">
        <v>5579</v>
      </c>
      <c r="K159" s="57"/>
      <c r="L159" s="285"/>
      <c r="M159" s="25">
        <v>43958</v>
      </c>
      <c r="N159" s="21"/>
      <c r="O159" s="22"/>
      <c r="P159" s="25">
        <v>43976</v>
      </c>
      <c r="Q159" s="26">
        <v>43976</v>
      </c>
    </row>
    <row r="160" spans="1:17" s="73" customFormat="1" ht="19.7" customHeight="1">
      <c r="B160" s="21"/>
      <c r="C160" s="1785" t="s">
        <v>292</v>
      </c>
      <c r="D160" s="1155" t="s">
        <v>619</v>
      </c>
      <c r="E160" s="1772" t="s">
        <v>5440</v>
      </c>
      <c r="F160" s="1005">
        <v>1</v>
      </c>
      <c r="G160" s="1744">
        <v>140</v>
      </c>
      <c r="H160" s="1744">
        <f t="shared" si="5"/>
        <v>140</v>
      </c>
      <c r="I160" s="22"/>
      <c r="J160" s="211" t="s">
        <v>5718</v>
      </c>
      <c r="K160" s="57" t="s">
        <v>5717</v>
      </c>
      <c r="L160" s="285"/>
      <c r="M160" s="25">
        <v>43963</v>
      </c>
      <c r="N160" s="21"/>
      <c r="O160" s="32">
        <v>43976</v>
      </c>
      <c r="P160" s="1762">
        <v>43973</v>
      </c>
      <c r="Q160" s="61">
        <v>43973</v>
      </c>
    </row>
    <row r="161" spans="2:17" s="73" customFormat="1" ht="19.7" customHeight="1">
      <c r="B161" s="21"/>
      <c r="C161" s="1785" t="s">
        <v>292</v>
      </c>
      <c r="D161" s="1155" t="s">
        <v>619</v>
      </c>
      <c r="E161" s="1772" t="s">
        <v>5442</v>
      </c>
      <c r="F161" s="1005">
        <v>1</v>
      </c>
      <c r="G161" s="1744">
        <v>170</v>
      </c>
      <c r="H161" s="1744">
        <f t="shared" si="5"/>
        <v>170</v>
      </c>
      <c r="I161" s="22"/>
      <c r="J161" s="211" t="s">
        <v>5719</v>
      </c>
      <c r="K161" s="57" t="s">
        <v>5717</v>
      </c>
      <c r="L161" s="285"/>
      <c r="M161" s="25">
        <v>43963</v>
      </c>
      <c r="N161" s="21"/>
      <c r="O161" s="32">
        <v>43976</v>
      </c>
      <c r="P161" s="1762">
        <v>43973</v>
      </c>
      <c r="Q161" s="61">
        <v>43973</v>
      </c>
    </row>
    <row r="162" spans="2:17" s="73" customFormat="1" ht="19.7" customHeight="1">
      <c r="B162" s="21"/>
      <c r="C162" s="378" t="s">
        <v>292</v>
      </c>
      <c r="D162" s="1155" t="s">
        <v>619</v>
      </c>
      <c r="E162" s="1774" t="s">
        <v>5444</v>
      </c>
      <c r="F162" s="1791">
        <v>10</v>
      </c>
      <c r="G162" s="1749">
        <v>250</v>
      </c>
      <c r="H162" s="1773">
        <f t="shared" si="5"/>
        <v>2500</v>
      </c>
      <c r="I162" s="396"/>
      <c r="J162" s="164" t="s">
        <v>5720</v>
      </c>
      <c r="K162" s="57" t="s">
        <v>5717</v>
      </c>
      <c r="L162" s="285"/>
      <c r="M162" s="25">
        <v>43963</v>
      </c>
      <c r="N162" s="21"/>
      <c r="O162" s="32">
        <v>43976</v>
      </c>
      <c r="P162" s="1762">
        <v>43973</v>
      </c>
      <c r="Q162" s="61">
        <v>43973</v>
      </c>
    </row>
    <row r="163" spans="2:17" s="73" customFormat="1" ht="19.7" customHeight="1">
      <c r="B163" s="21"/>
      <c r="C163" s="378" t="s">
        <v>292</v>
      </c>
      <c r="D163" s="1155" t="s">
        <v>619</v>
      </c>
      <c r="E163" s="1742" t="s">
        <v>5445</v>
      </c>
      <c r="F163" s="1792">
        <v>10</v>
      </c>
      <c r="G163" s="1749">
        <v>180</v>
      </c>
      <c r="H163" s="1744">
        <f t="shared" si="5"/>
        <v>1800</v>
      </c>
      <c r="I163" s="179"/>
      <c r="J163" s="183" t="s">
        <v>5721</v>
      </c>
      <c r="K163" s="57" t="s">
        <v>5717</v>
      </c>
      <c r="L163" s="285"/>
      <c r="M163" s="25">
        <v>43963</v>
      </c>
      <c r="N163" s="21"/>
      <c r="O163" s="32">
        <v>43976</v>
      </c>
      <c r="P163" s="1762">
        <v>43973</v>
      </c>
      <c r="Q163" s="61">
        <v>43973</v>
      </c>
    </row>
    <row r="164" spans="2:17" s="73" customFormat="1" ht="19.7" customHeight="1">
      <c r="B164" s="21"/>
      <c r="C164" s="1357" t="s">
        <v>531</v>
      </c>
      <c r="D164" s="1357" t="s">
        <v>531</v>
      </c>
      <c r="E164" s="1793" t="s">
        <v>5466</v>
      </c>
      <c r="F164" s="1005">
        <v>1</v>
      </c>
      <c r="G164" s="1744">
        <v>8150</v>
      </c>
      <c r="H164" s="1744">
        <f t="shared" si="5"/>
        <v>8150</v>
      </c>
      <c r="I164" s="22"/>
      <c r="J164" s="211" t="s">
        <v>5467</v>
      </c>
      <c r="K164" s="57"/>
      <c r="L164" s="285"/>
      <c r="M164" s="25">
        <v>43958</v>
      </c>
      <c r="N164" s="21"/>
      <c r="O164" s="22"/>
      <c r="P164" s="25">
        <v>43976</v>
      </c>
      <c r="Q164" s="26">
        <v>43976</v>
      </c>
    </row>
    <row r="165" spans="2:17" s="73" customFormat="1" ht="19.7" customHeight="1">
      <c r="B165" s="21"/>
      <c r="C165" s="1357" t="s">
        <v>531</v>
      </c>
      <c r="D165" s="1357" t="s">
        <v>531</v>
      </c>
      <c r="E165" s="1772" t="s">
        <v>5638</v>
      </c>
      <c r="F165" s="1005">
        <v>2</v>
      </c>
      <c r="G165" s="1744">
        <v>730</v>
      </c>
      <c r="H165" s="1744">
        <f t="shared" si="5"/>
        <v>1460</v>
      </c>
      <c r="I165" s="22"/>
      <c r="J165" s="211" t="s">
        <v>5639</v>
      </c>
      <c r="K165" s="57"/>
      <c r="L165" s="285"/>
      <c r="M165" s="25">
        <v>43958</v>
      </c>
      <c r="N165" s="21"/>
      <c r="O165" s="22"/>
      <c r="P165" s="25">
        <v>43976</v>
      </c>
      <c r="Q165" s="26">
        <v>43976</v>
      </c>
    </row>
    <row r="166" spans="2:17" s="73" customFormat="1" ht="19.7" customHeight="1">
      <c r="B166" s="21"/>
      <c r="C166" s="1357" t="s">
        <v>531</v>
      </c>
      <c r="D166" s="1357" t="s">
        <v>531</v>
      </c>
      <c r="E166" s="1772" t="s">
        <v>5640</v>
      </c>
      <c r="F166" s="1005">
        <v>4</v>
      </c>
      <c r="G166" s="1744">
        <v>1290</v>
      </c>
      <c r="H166" s="1744">
        <f t="shared" si="5"/>
        <v>5160</v>
      </c>
      <c r="I166" s="22"/>
      <c r="J166" s="1735" t="s">
        <v>5641</v>
      </c>
      <c r="K166" s="57"/>
      <c r="L166" s="285"/>
      <c r="M166" s="25">
        <v>43958</v>
      </c>
      <c r="N166" s="21"/>
      <c r="O166" s="22"/>
      <c r="P166" s="25">
        <v>43976</v>
      </c>
      <c r="Q166" s="26">
        <v>43976</v>
      </c>
    </row>
    <row r="167" spans="2:17" s="73" customFormat="1" ht="19.7" customHeight="1">
      <c r="B167" s="21"/>
      <c r="C167" s="351" t="s">
        <v>531</v>
      </c>
      <c r="D167" s="351" t="s">
        <v>531</v>
      </c>
      <c r="E167" s="503" t="s">
        <v>2084</v>
      </c>
      <c r="F167" s="1784">
        <v>2</v>
      </c>
      <c r="G167" s="1744">
        <v>29</v>
      </c>
      <c r="H167" s="1744">
        <f t="shared" si="5"/>
        <v>58</v>
      </c>
      <c r="I167" s="36"/>
      <c r="J167" s="30" t="s">
        <v>5622</v>
      </c>
      <c r="K167" s="57"/>
      <c r="L167" s="285"/>
      <c r="M167" s="25">
        <v>43958</v>
      </c>
      <c r="N167" s="21"/>
      <c r="O167" s="22"/>
      <c r="P167" s="25">
        <v>43976</v>
      </c>
      <c r="Q167" s="26">
        <v>43976</v>
      </c>
    </row>
    <row r="168" spans="2:17" s="73" customFormat="1" ht="19.7" customHeight="1">
      <c r="B168" s="21"/>
      <c r="C168" s="351" t="s">
        <v>531</v>
      </c>
      <c r="D168" s="351" t="s">
        <v>531</v>
      </c>
      <c r="E168" s="503" t="s">
        <v>5620</v>
      </c>
      <c r="F168" s="1784">
        <v>10</v>
      </c>
      <c r="G168" s="1744">
        <v>41</v>
      </c>
      <c r="H168" s="1744">
        <f t="shared" si="5"/>
        <v>410</v>
      </c>
      <c r="I168" s="188"/>
      <c r="J168" s="211" t="s">
        <v>5621</v>
      </c>
      <c r="K168" s="57"/>
      <c r="L168" s="285"/>
      <c r="M168" s="25">
        <v>43958</v>
      </c>
      <c r="N168" s="21"/>
      <c r="O168" s="22"/>
      <c r="P168" s="25">
        <v>43976</v>
      </c>
      <c r="Q168" s="26">
        <v>43976</v>
      </c>
    </row>
    <row r="169" spans="2:17" s="73" customFormat="1" ht="19.7" customHeight="1">
      <c r="B169" s="21"/>
      <c r="C169" s="351" t="s">
        <v>531</v>
      </c>
      <c r="D169" s="351" t="s">
        <v>531</v>
      </c>
      <c r="E169" s="1772" t="s">
        <v>5503</v>
      </c>
      <c r="F169" s="1005">
        <v>4</v>
      </c>
      <c r="G169" s="1744">
        <v>360</v>
      </c>
      <c r="H169" s="1744">
        <f t="shared" si="5"/>
        <v>1440</v>
      </c>
      <c r="I169" s="167"/>
      <c r="J169" s="211" t="s">
        <v>5504</v>
      </c>
      <c r="K169" s="57"/>
      <c r="L169" s="285"/>
      <c r="M169" s="25">
        <v>43958</v>
      </c>
      <c r="N169" s="21"/>
      <c r="O169" s="22"/>
      <c r="P169" s="25">
        <v>43976</v>
      </c>
      <c r="Q169" s="26">
        <v>43976</v>
      </c>
    </row>
    <row r="170" spans="2:17" s="73" customFormat="1" ht="19.7" customHeight="1">
      <c r="B170" s="21"/>
      <c r="C170" s="1357" t="s">
        <v>5664</v>
      </c>
      <c r="D170" s="1357" t="s">
        <v>293</v>
      </c>
      <c r="E170" s="376" t="s">
        <v>5674</v>
      </c>
      <c r="F170" s="1005">
        <v>1</v>
      </c>
      <c r="G170" s="1744">
        <v>2340</v>
      </c>
      <c r="H170" s="1744">
        <f t="shared" si="5"/>
        <v>2340</v>
      </c>
      <c r="I170" s="814"/>
      <c r="J170" s="211" t="s">
        <v>5675</v>
      </c>
      <c r="K170" s="57" t="s">
        <v>5717</v>
      </c>
      <c r="L170" s="285"/>
      <c r="M170" s="25">
        <v>43963</v>
      </c>
      <c r="N170" s="21"/>
      <c r="O170" s="32">
        <v>43976</v>
      </c>
      <c r="P170" s="1762">
        <v>43973</v>
      </c>
      <c r="Q170" s="61">
        <v>43973</v>
      </c>
    </row>
    <row r="171" spans="2:17" s="73" customFormat="1" ht="19.7" customHeight="1">
      <c r="B171" s="21"/>
      <c r="C171" s="378" t="s">
        <v>531</v>
      </c>
      <c r="D171" s="378" t="s">
        <v>531</v>
      </c>
      <c r="E171" s="1742" t="s">
        <v>1424</v>
      </c>
      <c r="F171" s="353">
        <v>2</v>
      </c>
      <c r="G171" s="1749">
        <v>250</v>
      </c>
      <c r="H171" s="1744">
        <f t="shared" si="5"/>
        <v>500</v>
      </c>
      <c r="I171" s="179"/>
      <c r="J171" s="183" t="s">
        <v>637</v>
      </c>
      <c r="K171" s="57"/>
      <c r="L171" s="285"/>
      <c r="M171" s="25">
        <v>43958</v>
      </c>
      <c r="N171" s="21"/>
      <c r="O171" s="22"/>
      <c r="P171" s="25">
        <v>43976</v>
      </c>
      <c r="Q171" s="26">
        <v>43976</v>
      </c>
    </row>
    <row r="172" spans="2:17" s="73" customFormat="1" ht="19.7" customHeight="1">
      <c r="B172" s="21"/>
      <c r="C172" s="832" t="s">
        <v>531</v>
      </c>
      <c r="D172" s="832" t="s">
        <v>531</v>
      </c>
      <c r="E172" s="986" t="s">
        <v>885</v>
      </c>
      <c r="F172" s="987">
        <v>10</v>
      </c>
      <c r="G172" s="1035">
        <v>23</v>
      </c>
      <c r="H172" s="1035">
        <f t="shared" si="5"/>
        <v>230</v>
      </c>
      <c r="I172" s="988"/>
      <c r="J172" s="212" t="s">
        <v>5722</v>
      </c>
      <c r="K172" s="519" t="s">
        <v>5723</v>
      </c>
      <c r="L172" s="285"/>
      <c r="M172" s="25"/>
      <c r="N172" s="21"/>
      <c r="O172" s="22"/>
      <c r="P172" s="25"/>
      <c r="Q172" s="61"/>
    </row>
    <row r="173" spans="2:17" s="73" customFormat="1" ht="19.7" customHeight="1">
      <c r="B173" s="21"/>
      <c r="C173" s="832" t="s">
        <v>531</v>
      </c>
      <c r="D173" s="832" t="s">
        <v>531</v>
      </c>
      <c r="E173" s="986" t="s">
        <v>5724</v>
      </c>
      <c r="F173" s="987">
        <v>4</v>
      </c>
      <c r="G173" s="1035">
        <v>76</v>
      </c>
      <c r="H173" s="1035">
        <f t="shared" si="5"/>
        <v>304</v>
      </c>
      <c r="I173" s="988"/>
      <c r="J173" s="212" t="s">
        <v>5725</v>
      </c>
      <c r="K173" s="519" t="s">
        <v>1945</v>
      </c>
      <c r="L173" s="285"/>
      <c r="M173" s="25"/>
      <c r="N173" s="21"/>
      <c r="O173" s="22"/>
      <c r="P173" s="25"/>
      <c r="Q173" s="61"/>
    </row>
    <row r="174" spans="2:17" s="73" customFormat="1" ht="19.7" customHeight="1">
      <c r="B174" s="21"/>
      <c r="C174" s="832" t="s">
        <v>531</v>
      </c>
      <c r="D174" s="832" t="s">
        <v>531</v>
      </c>
      <c r="E174" s="986" t="s">
        <v>788</v>
      </c>
      <c r="F174" s="987">
        <v>2</v>
      </c>
      <c r="G174" s="1035">
        <v>23</v>
      </c>
      <c r="H174" s="1035">
        <f t="shared" si="5"/>
        <v>46</v>
      </c>
      <c r="I174" s="988"/>
      <c r="J174" s="212" t="s">
        <v>5625</v>
      </c>
      <c r="K174" s="57"/>
      <c r="L174" s="285"/>
      <c r="M174" s="25"/>
      <c r="N174" s="21"/>
      <c r="O174" s="22"/>
      <c r="P174" s="25"/>
      <c r="Q174" s="26">
        <v>43976</v>
      </c>
    </row>
    <row r="175" spans="2:17" s="73" customFormat="1" ht="19.7" customHeight="1">
      <c r="B175" s="21"/>
      <c r="C175" s="832" t="s">
        <v>531</v>
      </c>
      <c r="D175" s="832" t="s">
        <v>531</v>
      </c>
      <c r="E175" s="827" t="s">
        <v>5313</v>
      </c>
      <c r="F175" s="1794">
        <v>2</v>
      </c>
      <c r="G175" s="1035">
        <v>92</v>
      </c>
      <c r="H175" s="1035">
        <f>F175*G175</f>
        <v>184</v>
      </c>
      <c r="I175" s="834"/>
      <c r="J175" s="79" t="s">
        <v>5644</v>
      </c>
      <c r="K175" s="57"/>
      <c r="L175" s="285"/>
      <c r="M175" s="25"/>
      <c r="N175" s="21"/>
      <c r="O175" s="22"/>
      <c r="P175" s="25"/>
      <c r="Q175" s="26">
        <v>43976</v>
      </c>
    </row>
    <row r="176" spans="2:17" s="73" customFormat="1" ht="19.7" customHeight="1">
      <c r="B176" s="65"/>
      <c r="C176" s="1082"/>
      <c r="D176" s="1082"/>
      <c r="E176" s="1094"/>
      <c r="F176" s="996"/>
      <c r="G176" s="52"/>
      <c r="H176" s="28"/>
      <c r="I176" s="283"/>
      <c r="J176" s="443"/>
      <c r="K176" s="57"/>
      <c r="L176" s="285"/>
      <c r="M176" s="25"/>
      <c r="N176" s="21"/>
      <c r="O176" s="22"/>
      <c r="P176" s="25"/>
      <c r="Q176" s="61"/>
    </row>
    <row r="177" spans="2:17" s="73" customFormat="1" ht="19.7" customHeight="1">
      <c r="B177" s="65"/>
      <c r="C177" s="1082"/>
      <c r="D177" s="1082"/>
      <c r="E177" s="1094"/>
      <c r="F177" s="996"/>
      <c r="G177" s="52"/>
      <c r="H177" s="28"/>
      <c r="I177" s="283"/>
      <c r="J177" s="443"/>
      <c r="K177" s="57"/>
      <c r="L177" s="285"/>
      <c r="M177" s="25"/>
      <c r="N177" s="21"/>
      <c r="O177" s="22"/>
      <c r="P177" s="25"/>
      <c r="Q177" s="61"/>
    </row>
    <row r="178" spans="2:17" s="73" customFormat="1" ht="19.7" customHeight="1">
      <c r="B178" s="65"/>
      <c r="C178" s="1082"/>
      <c r="D178" s="1082"/>
      <c r="E178" s="1649">
        <f>SUM(H155:H176)</f>
        <v>38682</v>
      </c>
      <c r="F178" s="996"/>
      <c r="G178" s="52"/>
      <c r="H178" s="28"/>
      <c r="I178" s="283"/>
      <c r="J178" s="443"/>
      <c r="K178" s="57"/>
      <c r="L178" s="285"/>
      <c r="M178" s="25"/>
      <c r="N178" s="21"/>
      <c r="O178" s="22"/>
      <c r="P178" s="25"/>
      <c r="Q178" s="61"/>
    </row>
    <row r="179" spans="2:17" s="73" customFormat="1" ht="19.7" customHeight="1">
      <c r="B179" s="65"/>
      <c r="C179" s="1082"/>
      <c r="D179" s="1082"/>
      <c r="E179" s="1094"/>
      <c r="F179" s="996"/>
      <c r="G179" s="52"/>
      <c r="H179" s="28"/>
      <c r="I179" s="283"/>
      <c r="J179" s="443"/>
      <c r="K179" s="57"/>
      <c r="L179" s="285"/>
      <c r="M179" s="25"/>
      <c r="N179" s="21"/>
      <c r="O179" s="22"/>
      <c r="P179" s="25"/>
      <c r="Q179" s="61"/>
    </row>
    <row r="180" spans="2:17" s="73" customFormat="1" ht="19.7" customHeight="1">
      <c r="B180" s="65"/>
      <c r="C180" s="208"/>
      <c r="D180" s="208"/>
      <c r="E180" s="1694"/>
      <c r="F180" s="858"/>
      <c r="G180" s="28"/>
      <c r="H180" s="28"/>
      <c r="I180" s="283"/>
      <c r="J180" s="443"/>
      <c r="K180" s="57"/>
      <c r="L180" s="285"/>
      <c r="M180" s="25"/>
      <c r="N180" s="21"/>
      <c r="O180" s="22"/>
      <c r="P180" s="25"/>
      <c r="Q180" s="61"/>
    </row>
    <row r="181" spans="2:17" s="73" customFormat="1" ht="19.7" customHeight="1">
      <c r="B181" s="65"/>
      <c r="C181" s="1082"/>
      <c r="D181" s="1082"/>
      <c r="E181" s="1094"/>
      <c r="F181" s="996"/>
      <c r="G181" s="52"/>
      <c r="H181" s="28"/>
      <c r="I181" s="283"/>
      <c r="J181" s="443"/>
      <c r="K181" s="57"/>
      <c r="L181" s="285"/>
      <c r="M181" s="25"/>
      <c r="N181" s="21"/>
      <c r="O181" s="22"/>
      <c r="P181" s="25"/>
      <c r="Q181" s="61"/>
    </row>
    <row r="182" spans="2:17" s="73" customFormat="1" ht="19.7" customHeight="1">
      <c r="B182" s="65"/>
      <c r="C182" s="1082"/>
      <c r="D182" s="1082"/>
      <c r="E182" s="1094"/>
      <c r="F182" s="996"/>
      <c r="G182" s="52"/>
      <c r="H182" s="28"/>
      <c r="I182" s="283"/>
      <c r="J182" s="443"/>
      <c r="K182" s="57"/>
      <c r="L182" s="285"/>
      <c r="M182" s="25"/>
      <c r="N182" s="21"/>
      <c r="O182" s="22"/>
      <c r="P182" s="25"/>
      <c r="Q182" s="61"/>
    </row>
    <row r="183" spans="2:17" s="73" customFormat="1" ht="19.7" customHeight="1">
      <c r="B183" s="65"/>
      <c r="C183" s="1082"/>
      <c r="D183" s="1082"/>
      <c r="E183" s="1094"/>
      <c r="F183" s="996"/>
      <c r="G183" s="52"/>
      <c r="H183" s="28"/>
      <c r="I183" s="283"/>
      <c r="J183" s="443"/>
      <c r="K183" s="57"/>
      <c r="L183" s="285"/>
      <c r="M183" s="25"/>
      <c r="N183" s="21"/>
      <c r="O183" s="22"/>
      <c r="P183" s="25"/>
      <c r="Q183" s="61"/>
    </row>
    <row r="184" spans="2:17" s="73" customFormat="1" ht="19.7" customHeight="1">
      <c r="B184" s="65"/>
      <c r="C184" s="65"/>
      <c r="D184" s="65"/>
      <c r="E184" s="30"/>
      <c r="F184" s="996"/>
      <c r="G184" s="52"/>
      <c r="H184" s="28"/>
      <c r="I184" s="283"/>
      <c r="J184" s="443"/>
      <c r="K184" s="57"/>
      <c r="L184" s="285"/>
      <c r="M184" s="25"/>
      <c r="N184" s="21"/>
      <c r="O184" s="22"/>
      <c r="P184" s="25"/>
      <c r="Q184" s="61"/>
    </row>
    <row r="185" spans="2:17" s="73" customFormat="1" ht="19.7" customHeight="1">
      <c r="B185" s="21"/>
      <c r="C185" s="1795" t="s">
        <v>2096</v>
      </c>
      <c r="D185" s="1796"/>
      <c r="E185" s="1797"/>
      <c r="F185" s="996"/>
      <c r="G185" s="52"/>
      <c r="H185" s="28"/>
      <c r="I185" s="283"/>
      <c r="J185" s="443"/>
      <c r="K185" s="57"/>
      <c r="L185" s="285"/>
      <c r="M185" s="25"/>
      <c r="N185" s="21"/>
      <c r="O185" s="22"/>
      <c r="P185" s="25"/>
      <c r="Q185" s="61"/>
    </row>
    <row r="186" spans="2:17" s="73" customFormat="1" ht="19.7" customHeight="1">
      <c r="B186" s="21"/>
      <c r="C186" s="1357" t="s">
        <v>531</v>
      </c>
      <c r="D186" s="1357" t="s">
        <v>531</v>
      </c>
      <c r="E186" s="1004" t="s">
        <v>2158</v>
      </c>
      <c r="F186" s="1005">
        <v>25</v>
      </c>
      <c r="G186" s="1744">
        <v>49</v>
      </c>
      <c r="H186" s="1744">
        <f>F186*G186</f>
        <v>1225</v>
      </c>
      <c r="I186" s="167"/>
      <c r="J186" s="211" t="s">
        <v>5633</v>
      </c>
      <c r="K186" s="57" t="s">
        <v>5634</v>
      </c>
      <c r="L186" s="285"/>
      <c r="M186" s="25">
        <v>43958</v>
      </c>
      <c r="N186" s="21"/>
      <c r="O186" s="22"/>
      <c r="P186" s="25">
        <v>43976</v>
      </c>
      <c r="Q186" s="26">
        <v>43976</v>
      </c>
    </row>
    <row r="187" spans="2:17" s="73" customFormat="1" ht="19.7" customHeight="1">
      <c r="B187" s="21"/>
      <c r="C187" s="1357" t="s">
        <v>531</v>
      </c>
      <c r="D187" s="1357" t="s">
        <v>531</v>
      </c>
      <c r="E187" s="1004" t="s">
        <v>2162</v>
      </c>
      <c r="F187" s="1005">
        <v>5</v>
      </c>
      <c r="G187" s="1744">
        <v>57</v>
      </c>
      <c r="H187" s="1744">
        <f>F187*G187</f>
        <v>285</v>
      </c>
      <c r="I187" s="167"/>
      <c r="J187" s="211" t="s">
        <v>2163</v>
      </c>
      <c r="K187" s="57" t="s">
        <v>2161</v>
      </c>
      <c r="L187" s="285"/>
      <c r="M187" s="25">
        <v>43958</v>
      </c>
      <c r="N187" s="21"/>
      <c r="O187" s="22"/>
      <c r="P187" s="25">
        <v>43976</v>
      </c>
      <c r="Q187" s="26">
        <v>43976</v>
      </c>
    </row>
    <row r="188" spans="2:17" s="73" customFormat="1" ht="19.7" customHeight="1">
      <c r="B188" s="21"/>
      <c r="C188" s="1357" t="s">
        <v>531</v>
      </c>
      <c r="D188" s="1357" t="s">
        <v>531</v>
      </c>
      <c r="E188" s="1798" t="s">
        <v>5526</v>
      </c>
      <c r="F188" s="1005">
        <v>1</v>
      </c>
      <c r="G188" s="1744">
        <v>2300</v>
      </c>
      <c r="H188" s="1744">
        <f>F188*G188</f>
        <v>2300</v>
      </c>
      <c r="I188" s="167"/>
      <c r="J188" s="211" t="s">
        <v>2071</v>
      </c>
      <c r="K188" s="57" t="s">
        <v>2072</v>
      </c>
      <c r="L188" s="285"/>
      <c r="M188" s="25">
        <v>43958</v>
      </c>
      <c r="N188" s="21"/>
      <c r="O188" s="22"/>
      <c r="P188" s="25">
        <v>43976</v>
      </c>
      <c r="Q188" s="26">
        <v>43976</v>
      </c>
    </row>
    <row r="189" spans="2:17" s="9" customFormat="1" ht="19.7" customHeight="1">
      <c r="B189" s="21"/>
      <c r="C189" s="1357" t="s">
        <v>531</v>
      </c>
      <c r="D189" s="1357" t="s">
        <v>531</v>
      </c>
      <c r="E189" s="1783" t="s">
        <v>5042</v>
      </c>
      <c r="F189" s="1005">
        <v>30</v>
      </c>
      <c r="G189" s="1786">
        <v>93</v>
      </c>
      <c r="H189" s="1744">
        <f>F189*G189</f>
        <v>2790</v>
      </c>
      <c r="I189" s="167"/>
      <c r="J189" s="211" t="s">
        <v>5519</v>
      </c>
      <c r="K189" s="57" t="s">
        <v>2099</v>
      </c>
      <c r="L189" s="30"/>
      <c r="M189" s="25">
        <v>43958</v>
      </c>
      <c r="N189" s="21"/>
      <c r="O189" s="22"/>
      <c r="P189" s="25">
        <v>43976</v>
      </c>
      <c r="Q189" s="26">
        <v>43976</v>
      </c>
    </row>
    <row r="190" spans="2:17" s="9" customFormat="1" ht="19.7" customHeight="1">
      <c r="B190" s="21"/>
      <c r="C190" s="1357" t="s">
        <v>531</v>
      </c>
      <c r="D190" s="1357" t="s">
        <v>531</v>
      </c>
      <c r="E190" s="1004" t="s">
        <v>5513</v>
      </c>
      <c r="F190" s="1005">
        <v>80</v>
      </c>
      <c r="G190" s="1799">
        <v>7</v>
      </c>
      <c r="H190" s="1744">
        <f t="shared" ref="H190:H210" si="6">F190*G190</f>
        <v>560</v>
      </c>
      <c r="I190" s="167"/>
      <c r="J190" s="211" t="s">
        <v>5514</v>
      </c>
      <c r="K190" s="57" t="s">
        <v>2099</v>
      </c>
      <c r="L190" s="30"/>
      <c r="M190" s="25">
        <v>43958</v>
      </c>
      <c r="N190" s="21"/>
      <c r="O190" s="22"/>
      <c r="P190" s="25">
        <v>43976</v>
      </c>
      <c r="Q190" s="26">
        <v>43976</v>
      </c>
    </row>
    <row r="191" spans="2:17" s="9" customFormat="1" ht="19.7" customHeight="1">
      <c r="B191" s="21"/>
      <c r="C191" s="1357" t="s">
        <v>531</v>
      </c>
      <c r="D191" s="1357" t="s">
        <v>531</v>
      </c>
      <c r="E191" s="1783" t="s">
        <v>5515</v>
      </c>
      <c r="F191" s="1005">
        <v>30</v>
      </c>
      <c r="G191" s="1800">
        <v>9</v>
      </c>
      <c r="H191" s="1744">
        <f t="shared" si="6"/>
        <v>270</v>
      </c>
      <c r="I191" s="167"/>
      <c r="J191" s="211" t="s">
        <v>5516</v>
      </c>
      <c r="K191" s="57" t="s">
        <v>2099</v>
      </c>
      <c r="L191" s="30"/>
      <c r="M191" s="25">
        <v>43958</v>
      </c>
      <c r="N191" s="21"/>
      <c r="O191" s="22"/>
      <c r="P191" s="25">
        <v>43976</v>
      </c>
      <c r="Q191" s="26">
        <v>43976</v>
      </c>
    </row>
    <row r="192" spans="2:17" s="9" customFormat="1" ht="19.7" customHeight="1">
      <c r="B192" s="21"/>
      <c r="C192" s="1801" t="s">
        <v>531</v>
      </c>
      <c r="D192" s="1802" t="s">
        <v>531</v>
      </c>
      <c r="E192" s="1008" t="s">
        <v>5418</v>
      </c>
      <c r="F192" s="434">
        <v>4</v>
      </c>
      <c r="G192" s="1803">
        <v>160</v>
      </c>
      <c r="H192" s="1756">
        <f t="shared" si="6"/>
        <v>640</v>
      </c>
      <c r="I192" s="412"/>
      <c r="J192" s="413" t="s">
        <v>5523</v>
      </c>
      <c r="K192" s="57" t="s">
        <v>2099</v>
      </c>
      <c r="L192" s="30"/>
      <c r="M192" s="25">
        <v>43958</v>
      </c>
      <c r="N192" s="21"/>
      <c r="O192" s="22"/>
      <c r="P192" s="25">
        <v>43976</v>
      </c>
      <c r="Q192" s="26">
        <v>43976</v>
      </c>
    </row>
    <row r="193" spans="2:17" s="9" customFormat="1" ht="19.7" customHeight="1">
      <c r="B193" s="21"/>
      <c r="C193" s="1804" t="s">
        <v>577</v>
      </c>
      <c r="D193" s="1804" t="s">
        <v>577</v>
      </c>
      <c r="E193" s="1805" t="s">
        <v>5036</v>
      </c>
      <c r="F193" s="1806">
        <v>90</v>
      </c>
      <c r="G193" s="1807">
        <v>224</v>
      </c>
      <c r="H193" s="1756">
        <f t="shared" si="6"/>
        <v>20160</v>
      </c>
      <c r="I193" s="308"/>
      <c r="J193" s="301" t="s">
        <v>5420</v>
      </c>
      <c r="K193" s="57" t="s">
        <v>2099</v>
      </c>
      <c r="L193" s="30"/>
      <c r="M193" s="25">
        <v>43958</v>
      </c>
      <c r="N193" s="21"/>
      <c r="O193" s="22"/>
      <c r="P193" s="25">
        <v>43976</v>
      </c>
      <c r="Q193" s="26">
        <v>43976</v>
      </c>
    </row>
    <row r="194" spans="2:17" s="9" customFormat="1" ht="19.7" customHeight="1">
      <c r="B194" s="21"/>
      <c r="C194" s="1357" t="s">
        <v>1902</v>
      </c>
      <c r="D194" s="1357" t="s">
        <v>293</v>
      </c>
      <c r="E194" s="1783" t="s">
        <v>5676</v>
      </c>
      <c r="F194" s="1005">
        <v>2</v>
      </c>
      <c r="G194" s="1786">
        <v>200</v>
      </c>
      <c r="H194" s="1756">
        <f t="shared" si="6"/>
        <v>400</v>
      </c>
      <c r="I194" s="167"/>
      <c r="J194" s="211" t="s">
        <v>5677</v>
      </c>
      <c r="K194" s="57" t="s">
        <v>5726</v>
      </c>
      <c r="L194" s="30"/>
      <c r="M194" s="25">
        <v>43963</v>
      </c>
      <c r="N194" s="21"/>
      <c r="O194" s="22"/>
      <c r="P194" s="1762">
        <v>43973</v>
      </c>
      <c r="Q194" s="26">
        <v>43973</v>
      </c>
    </row>
    <row r="195" spans="2:17" s="9" customFormat="1" ht="19.7" customHeight="1">
      <c r="B195" s="21"/>
      <c r="C195" s="1357" t="s">
        <v>1902</v>
      </c>
      <c r="D195" s="1357" t="s">
        <v>293</v>
      </c>
      <c r="E195" s="1783" t="s">
        <v>5727</v>
      </c>
      <c r="F195" s="1005">
        <v>1</v>
      </c>
      <c r="G195" s="1786">
        <v>600</v>
      </c>
      <c r="H195" s="1756">
        <f t="shared" si="6"/>
        <v>600</v>
      </c>
      <c r="I195" s="167"/>
      <c r="J195" s="211"/>
      <c r="K195" s="57" t="s">
        <v>5726</v>
      </c>
      <c r="L195" s="30"/>
      <c r="M195" s="25">
        <v>43963</v>
      </c>
      <c r="N195" s="21"/>
      <c r="O195" s="22"/>
      <c r="P195" s="25">
        <v>43976</v>
      </c>
      <c r="Q195" s="26"/>
    </row>
    <row r="196" spans="2:17" s="9" customFormat="1" ht="19.7" customHeight="1">
      <c r="B196" s="21"/>
      <c r="C196" s="1357" t="s">
        <v>531</v>
      </c>
      <c r="D196" s="1357" t="s">
        <v>531</v>
      </c>
      <c r="E196" s="1783" t="s">
        <v>5542</v>
      </c>
      <c r="F196" s="1005">
        <v>1</v>
      </c>
      <c r="G196" s="1786">
        <v>2020</v>
      </c>
      <c r="H196" s="1744">
        <f t="shared" si="6"/>
        <v>2020</v>
      </c>
      <c r="I196" s="167"/>
      <c r="J196" s="211" t="s">
        <v>5543</v>
      </c>
      <c r="K196" s="57" t="s">
        <v>2099</v>
      </c>
      <c r="L196" s="30"/>
      <c r="M196" s="25">
        <v>43958</v>
      </c>
      <c r="N196" s="21"/>
      <c r="O196" s="22"/>
      <c r="P196" s="25">
        <v>43976</v>
      </c>
      <c r="Q196" s="26">
        <v>43976</v>
      </c>
    </row>
    <row r="197" spans="2:17" s="9" customFormat="1" ht="19.7" customHeight="1">
      <c r="B197" s="21"/>
      <c r="C197" s="1357" t="s">
        <v>531</v>
      </c>
      <c r="D197" s="1357" t="s">
        <v>531</v>
      </c>
      <c r="E197" s="1783" t="s">
        <v>5538</v>
      </c>
      <c r="F197" s="1005">
        <v>1</v>
      </c>
      <c r="G197" s="1786">
        <v>1020</v>
      </c>
      <c r="H197" s="1744">
        <f t="shared" si="6"/>
        <v>1020</v>
      </c>
      <c r="I197" s="167"/>
      <c r="J197" s="211" t="s">
        <v>5539</v>
      </c>
      <c r="K197" s="57" t="s">
        <v>2099</v>
      </c>
      <c r="L197" s="30"/>
      <c r="M197" s="25">
        <v>43958</v>
      </c>
      <c r="N197" s="21"/>
      <c r="O197" s="22"/>
      <c r="P197" s="25">
        <v>43976</v>
      </c>
      <c r="Q197" s="26">
        <v>43976</v>
      </c>
    </row>
    <row r="198" spans="2:17" s="9" customFormat="1" ht="19.7" customHeight="1">
      <c r="B198" s="21"/>
      <c r="C198" s="1357" t="s">
        <v>531</v>
      </c>
      <c r="D198" s="1357" t="s">
        <v>531</v>
      </c>
      <c r="E198" s="1783" t="s">
        <v>5544</v>
      </c>
      <c r="F198" s="1005">
        <v>2</v>
      </c>
      <c r="G198" s="1786">
        <v>1780</v>
      </c>
      <c r="H198" s="1744">
        <f t="shared" si="6"/>
        <v>3560</v>
      </c>
      <c r="I198" s="167"/>
      <c r="J198" s="211" t="s">
        <v>5545</v>
      </c>
      <c r="K198" s="57" t="s">
        <v>2099</v>
      </c>
      <c r="L198" s="30"/>
      <c r="M198" s="25">
        <v>43958</v>
      </c>
      <c r="N198" s="21"/>
      <c r="O198" s="22"/>
      <c r="P198" s="25">
        <v>43976</v>
      </c>
      <c r="Q198" s="26">
        <v>43976</v>
      </c>
    </row>
    <row r="199" spans="2:17" s="9" customFormat="1" ht="19.7" customHeight="1">
      <c r="B199" s="21"/>
      <c r="C199" s="1357" t="s">
        <v>531</v>
      </c>
      <c r="D199" s="1357" t="s">
        <v>531</v>
      </c>
      <c r="E199" s="1783" t="s">
        <v>5540</v>
      </c>
      <c r="F199" s="1005">
        <v>1</v>
      </c>
      <c r="G199" s="1786">
        <v>1780</v>
      </c>
      <c r="H199" s="1744">
        <f t="shared" si="6"/>
        <v>1780</v>
      </c>
      <c r="I199" s="167"/>
      <c r="J199" s="211" t="s">
        <v>5541</v>
      </c>
      <c r="K199" s="57" t="s">
        <v>2099</v>
      </c>
      <c r="L199" s="30"/>
      <c r="M199" s="25">
        <v>43958</v>
      </c>
      <c r="N199" s="21"/>
      <c r="O199" s="22"/>
      <c r="P199" s="25">
        <v>43976</v>
      </c>
      <c r="Q199" s="26">
        <v>43976</v>
      </c>
    </row>
    <row r="200" spans="2:17" s="9" customFormat="1" ht="19.7" customHeight="1">
      <c r="B200" s="21"/>
      <c r="C200" s="1357" t="s">
        <v>531</v>
      </c>
      <c r="D200" s="1357" t="s">
        <v>531</v>
      </c>
      <c r="E200" s="1783" t="s">
        <v>5548</v>
      </c>
      <c r="F200" s="1005">
        <v>2</v>
      </c>
      <c r="G200" s="1786">
        <v>1170</v>
      </c>
      <c r="H200" s="1744">
        <f t="shared" si="6"/>
        <v>2340</v>
      </c>
      <c r="I200" s="167"/>
      <c r="J200" s="211" t="s">
        <v>5549</v>
      </c>
      <c r="K200" s="57" t="s">
        <v>2099</v>
      </c>
      <c r="L200" s="30"/>
      <c r="M200" s="25">
        <v>43958</v>
      </c>
      <c r="N200" s="21"/>
      <c r="O200" s="22"/>
      <c r="P200" s="25">
        <v>43976</v>
      </c>
      <c r="Q200" s="26">
        <v>43976</v>
      </c>
    </row>
    <row r="201" spans="2:17" s="9" customFormat="1" ht="19.7" customHeight="1">
      <c r="B201" s="21"/>
      <c r="C201" s="1357" t="s">
        <v>531</v>
      </c>
      <c r="D201" s="1357" t="s">
        <v>531</v>
      </c>
      <c r="E201" s="1783" t="s">
        <v>5546</v>
      </c>
      <c r="F201" s="1005">
        <v>2</v>
      </c>
      <c r="G201" s="1786">
        <v>780</v>
      </c>
      <c r="H201" s="1744">
        <f t="shared" si="6"/>
        <v>1560</v>
      </c>
      <c r="I201" s="167"/>
      <c r="J201" s="211" t="s">
        <v>5547</v>
      </c>
      <c r="K201" s="57" t="s">
        <v>2099</v>
      </c>
      <c r="L201" s="30"/>
      <c r="M201" s="25">
        <v>43958</v>
      </c>
      <c r="N201" s="21"/>
      <c r="O201" s="22"/>
      <c r="P201" s="25">
        <v>43976</v>
      </c>
      <c r="Q201" s="26">
        <v>43976</v>
      </c>
    </row>
    <row r="202" spans="2:17" s="9" customFormat="1" ht="19.7" customHeight="1">
      <c r="B202" s="21"/>
      <c r="C202" s="1357" t="s">
        <v>531</v>
      </c>
      <c r="D202" s="1357" t="s">
        <v>531</v>
      </c>
      <c r="E202" s="1783" t="s">
        <v>4181</v>
      </c>
      <c r="F202" s="1005">
        <v>2</v>
      </c>
      <c r="G202" s="1786">
        <v>370</v>
      </c>
      <c r="H202" s="1744">
        <f t="shared" si="6"/>
        <v>740</v>
      </c>
      <c r="I202" s="167"/>
      <c r="J202" s="211" t="s">
        <v>5536</v>
      </c>
      <c r="K202" s="57" t="s">
        <v>2099</v>
      </c>
      <c r="L202" s="30"/>
      <c r="M202" s="25">
        <v>43958</v>
      </c>
      <c r="N202" s="21"/>
      <c r="O202" s="22"/>
      <c r="P202" s="25">
        <v>43976</v>
      </c>
      <c r="Q202" s="26">
        <v>43976</v>
      </c>
    </row>
    <row r="203" spans="2:17" s="9" customFormat="1" ht="19.7" customHeight="1">
      <c r="B203" s="21"/>
      <c r="C203" s="1357" t="s">
        <v>531</v>
      </c>
      <c r="D203" s="1357" t="s">
        <v>531</v>
      </c>
      <c r="E203" s="1783" t="s">
        <v>4175</v>
      </c>
      <c r="F203" s="1005">
        <v>10</v>
      </c>
      <c r="G203" s="1786">
        <v>780</v>
      </c>
      <c r="H203" s="1744">
        <f t="shared" si="6"/>
        <v>7800</v>
      </c>
      <c r="I203" s="167"/>
      <c r="J203" s="211" t="s">
        <v>5537</v>
      </c>
      <c r="K203" s="57" t="s">
        <v>2099</v>
      </c>
      <c r="L203" s="30"/>
      <c r="M203" s="25">
        <v>43958</v>
      </c>
      <c r="N203" s="21"/>
      <c r="O203" s="22"/>
      <c r="P203" s="25">
        <v>43976</v>
      </c>
      <c r="Q203" s="26">
        <v>43976</v>
      </c>
    </row>
    <row r="204" spans="2:17" s="9" customFormat="1" ht="19.7" customHeight="1">
      <c r="B204" s="21"/>
      <c r="C204" s="1357" t="s">
        <v>531</v>
      </c>
      <c r="D204" s="1357" t="s">
        <v>531</v>
      </c>
      <c r="E204" s="1783" t="s">
        <v>5529</v>
      </c>
      <c r="F204" s="1005">
        <v>4</v>
      </c>
      <c r="G204" s="1786">
        <v>300</v>
      </c>
      <c r="H204" s="1744">
        <f t="shared" si="6"/>
        <v>1200</v>
      </c>
      <c r="I204" s="167"/>
      <c r="J204" s="211" t="s">
        <v>5530</v>
      </c>
      <c r="K204" s="57" t="s">
        <v>2099</v>
      </c>
      <c r="L204" s="30"/>
      <c r="M204" s="25">
        <v>43958</v>
      </c>
      <c r="N204" s="21"/>
      <c r="O204" s="22"/>
      <c r="P204" s="25">
        <v>43976</v>
      </c>
      <c r="Q204" s="26">
        <v>43976</v>
      </c>
    </row>
    <row r="205" spans="2:17" s="9" customFormat="1" ht="19.7" customHeight="1">
      <c r="B205" s="21"/>
      <c r="C205" s="1357" t="s">
        <v>531</v>
      </c>
      <c r="D205" s="1357" t="s">
        <v>531</v>
      </c>
      <c r="E205" s="1783" t="s">
        <v>5520</v>
      </c>
      <c r="F205" s="1005">
        <v>4</v>
      </c>
      <c r="G205" s="1786">
        <v>143</v>
      </c>
      <c r="H205" s="1744">
        <f t="shared" si="6"/>
        <v>572</v>
      </c>
      <c r="I205" s="167"/>
      <c r="J205" s="211" t="s">
        <v>5521</v>
      </c>
      <c r="K205" s="57"/>
      <c r="L205" s="30"/>
      <c r="M205" s="25">
        <v>43958</v>
      </c>
      <c r="N205" s="21"/>
      <c r="O205" s="22"/>
      <c r="P205" s="25">
        <v>43976</v>
      </c>
      <c r="Q205" s="26">
        <v>43976</v>
      </c>
    </row>
    <row r="206" spans="2:17" s="9" customFormat="1" ht="19.7" customHeight="1">
      <c r="B206" s="21"/>
      <c r="C206" s="1808" t="s">
        <v>5728</v>
      </c>
      <c r="D206" s="1808" t="s">
        <v>5728</v>
      </c>
      <c r="E206" s="1809" t="s">
        <v>5729</v>
      </c>
      <c r="F206" s="1810"/>
      <c r="G206" s="1811">
        <v>31300</v>
      </c>
      <c r="H206" s="1811">
        <f t="shared" si="6"/>
        <v>0</v>
      </c>
      <c r="I206" s="1812"/>
      <c r="J206" s="1813" t="s">
        <v>5730</v>
      </c>
      <c r="K206" s="1814" t="s">
        <v>5731</v>
      </c>
      <c r="L206" s="30"/>
      <c r="M206" s="25"/>
      <c r="N206" s="21"/>
      <c r="O206" s="22"/>
      <c r="P206" s="25"/>
      <c r="Q206" s="26"/>
    </row>
    <row r="207" spans="2:17" s="9" customFormat="1" ht="19.7" customHeight="1">
      <c r="B207" s="21"/>
      <c r="C207" s="1808" t="s">
        <v>5728</v>
      </c>
      <c r="D207" s="1808" t="s">
        <v>5728</v>
      </c>
      <c r="E207" s="1809" t="s">
        <v>5732</v>
      </c>
      <c r="F207" s="1810"/>
      <c r="G207" s="1811">
        <v>3600</v>
      </c>
      <c r="H207" s="1811">
        <f t="shared" si="6"/>
        <v>0</v>
      </c>
      <c r="I207" s="1812"/>
      <c r="J207" s="1813" t="s">
        <v>5733</v>
      </c>
      <c r="K207" s="1814" t="s">
        <v>5734</v>
      </c>
      <c r="L207" s="30"/>
      <c r="M207" s="25"/>
      <c r="N207" s="21"/>
      <c r="O207" s="22"/>
      <c r="P207" s="25"/>
      <c r="Q207" s="26"/>
    </row>
    <row r="208" spans="2:17" s="9" customFormat="1" ht="19.7" customHeight="1">
      <c r="B208" s="21"/>
      <c r="C208" s="1357" t="s">
        <v>531</v>
      </c>
      <c r="D208" s="1357" t="s">
        <v>531</v>
      </c>
      <c r="E208" s="1783" t="s">
        <v>5604</v>
      </c>
      <c r="F208" s="1005">
        <v>2</v>
      </c>
      <c r="G208" s="1786">
        <v>2290</v>
      </c>
      <c r="H208" s="1744">
        <f t="shared" si="6"/>
        <v>4580</v>
      </c>
      <c r="I208" s="167"/>
      <c r="J208" s="211" t="s">
        <v>5605</v>
      </c>
      <c r="K208" s="22"/>
      <c r="L208" s="30"/>
      <c r="M208" s="25">
        <v>43958</v>
      </c>
      <c r="N208" s="21"/>
      <c r="O208" s="22"/>
      <c r="P208" s="25">
        <v>43976</v>
      </c>
      <c r="Q208" s="26">
        <v>43976</v>
      </c>
    </row>
    <row r="209" spans="2:17" s="9" customFormat="1" ht="19.7" customHeight="1">
      <c r="B209" s="21"/>
      <c r="C209" s="1357" t="s">
        <v>531</v>
      </c>
      <c r="D209" s="1357" t="s">
        <v>531</v>
      </c>
      <c r="E209" s="1004" t="s">
        <v>5635</v>
      </c>
      <c r="F209" s="1005">
        <v>20</v>
      </c>
      <c r="G209" s="1744">
        <v>49</v>
      </c>
      <c r="H209" s="1744">
        <f t="shared" si="6"/>
        <v>980</v>
      </c>
      <c r="I209" s="167"/>
      <c r="J209" s="211" t="s">
        <v>5636</v>
      </c>
      <c r="K209" s="57"/>
      <c r="L209" s="30"/>
      <c r="M209" s="25">
        <v>43958</v>
      </c>
      <c r="N209" s="21"/>
      <c r="O209" s="22"/>
      <c r="P209" s="25">
        <v>43976</v>
      </c>
      <c r="Q209" s="26">
        <v>43976</v>
      </c>
    </row>
    <row r="210" spans="2:17" s="9" customFormat="1" ht="19.7" customHeight="1">
      <c r="B210" s="21"/>
      <c r="C210" s="351" t="s">
        <v>531</v>
      </c>
      <c r="D210" s="351" t="s">
        <v>531</v>
      </c>
      <c r="E210" s="503" t="s">
        <v>1600</v>
      </c>
      <c r="F210" s="1784">
        <v>20</v>
      </c>
      <c r="G210" s="1744">
        <v>23</v>
      </c>
      <c r="H210" s="1756">
        <f t="shared" si="6"/>
        <v>460</v>
      </c>
      <c r="I210" s="36"/>
      <c r="J210" s="30" t="s">
        <v>5626</v>
      </c>
      <c r="K210" s="57"/>
      <c r="L210" s="30"/>
      <c r="M210" s="25">
        <v>43958</v>
      </c>
      <c r="N210" s="21"/>
      <c r="O210" s="22"/>
      <c r="P210" s="25">
        <v>43976</v>
      </c>
      <c r="Q210" s="26">
        <v>43976</v>
      </c>
    </row>
    <row r="211" spans="2:17" s="9" customFormat="1" ht="19.7" customHeight="1">
      <c r="B211" s="21"/>
      <c r="C211" s="351" t="s">
        <v>531</v>
      </c>
      <c r="D211" s="351" t="s">
        <v>531</v>
      </c>
      <c r="E211" s="1783" t="s">
        <v>5567</v>
      </c>
      <c r="F211" s="1005">
        <v>4</v>
      </c>
      <c r="G211" s="1786">
        <v>465</v>
      </c>
      <c r="H211" s="1744">
        <f>F211*G211</f>
        <v>1860</v>
      </c>
      <c r="I211" s="167"/>
      <c r="J211" s="211" t="s">
        <v>5070</v>
      </c>
      <c r="K211" s="57"/>
      <c r="L211" s="30"/>
      <c r="M211" s="25">
        <v>43958</v>
      </c>
      <c r="N211" s="21"/>
      <c r="O211" s="22"/>
      <c r="P211" s="25">
        <v>43976</v>
      </c>
      <c r="Q211" s="26">
        <v>43976</v>
      </c>
    </row>
    <row r="212" spans="2:17" s="9" customFormat="1" ht="19.7" customHeight="1">
      <c r="B212" s="21"/>
      <c r="C212" s="1357" t="s">
        <v>1902</v>
      </c>
      <c r="D212" s="1357" t="s">
        <v>293</v>
      </c>
      <c r="E212" s="1783" t="s">
        <v>5678</v>
      </c>
      <c r="F212" s="1005">
        <v>1</v>
      </c>
      <c r="G212" s="1786">
        <v>860</v>
      </c>
      <c r="H212" s="1744">
        <f>F212*G212</f>
        <v>860</v>
      </c>
      <c r="I212" s="167"/>
      <c r="J212" s="211" t="s">
        <v>5679</v>
      </c>
      <c r="K212" s="57" t="s">
        <v>5709</v>
      </c>
      <c r="L212" s="30"/>
      <c r="M212" s="25">
        <v>43963</v>
      </c>
      <c r="N212" s="21"/>
      <c r="O212" s="22"/>
      <c r="P212" s="1762">
        <v>43973</v>
      </c>
      <c r="Q212" s="26">
        <v>43973</v>
      </c>
    </row>
    <row r="213" spans="2:17" s="9" customFormat="1" ht="19.7" customHeight="1">
      <c r="B213" s="21"/>
      <c r="C213" s="1357" t="s">
        <v>531</v>
      </c>
      <c r="D213" s="1357" t="s">
        <v>531</v>
      </c>
      <c r="E213" s="1783" t="s">
        <v>5630</v>
      </c>
      <c r="F213" s="1005">
        <v>1</v>
      </c>
      <c r="G213" s="1786">
        <v>1285</v>
      </c>
      <c r="H213" s="1744">
        <f>F213*G213</f>
        <v>1285</v>
      </c>
      <c r="I213" s="167"/>
      <c r="J213" s="211" t="s">
        <v>5631</v>
      </c>
      <c r="K213" s="57"/>
      <c r="L213" s="30"/>
      <c r="M213" s="25">
        <v>43958</v>
      </c>
      <c r="N213" s="21"/>
      <c r="O213" s="22"/>
      <c r="P213" s="25">
        <v>43976</v>
      </c>
      <c r="Q213" s="26">
        <v>43976</v>
      </c>
    </row>
    <row r="214" spans="2:17" s="9" customFormat="1" ht="19.7" customHeight="1">
      <c r="B214" s="21"/>
      <c r="C214" s="1357" t="s">
        <v>531</v>
      </c>
      <c r="D214" s="1357" t="s">
        <v>531</v>
      </c>
      <c r="E214" s="1783" t="s">
        <v>5238</v>
      </c>
      <c r="F214" s="1005">
        <v>1</v>
      </c>
      <c r="G214" s="1786">
        <v>1348</v>
      </c>
      <c r="H214" s="1744">
        <f>F214*G214</f>
        <v>1348</v>
      </c>
      <c r="I214" s="167"/>
      <c r="J214" s="211" t="s">
        <v>5239</v>
      </c>
      <c r="K214" s="57"/>
      <c r="L214" s="30"/>
      <c r="M214" s="25">
        <v>43958</v>
      </c>
      <c r="N214" s="21"/>
      <c r="O214" s="22"/>
      <c r="P214" s="25">
        <v>43976</v>
      </c>
      <c r="Q214" s="26">
        <v>43976</v>
      </c>
    </row>
    <row r="215" spans="2:17" s="9" customFormat="1" ht="19.7" customHeight="1">
      <c r="B215" s="21"/>
      <c r="C215" s="1357" t="s">
        <v>531</v>
      </c>
      <c r="D215" s="1357" t="s">
        <v>531</v>
      </c>
      <c r="E215" s="1783" t="s">
        <v>5474</v>
      </c>
      <c r="F215" s="1005">
        <v>1</v>
      </c>
      <c r="G215" s="1786">
        <v>4390</v>
      </c>
      <c r="H215" s="1744">
        <f t="shared" ref="H215:H239" si="7">F215*G215</f>
        <v>4390</v>
      </c>
      <c r="I215" s="167"/>
      <c r="J215" s="211" t="s">
        <v>5475</v>
      </c>
      <c r="K215" s="57"/>
      <c r="L215" s="30"/>
      <c r="M215" s="25">
        <v>43958</v>
      </c>
      <c r="N215" s="21"/>
      <c r="O215" s="22"/>
      <c r="P215" s="25">
        <v>43976</v>
      </c>
      <c r="Q215" s="26">
        <v>43976</v>
      </c>
    </row>
    <row r="216" spans="2:17" s="9" customFormat="1" ht="19.7" customHeight="1">
      <c r="B216" s="21"/>
      <c r="C216" s="1357" t="s">
        <v>531</v>
      </c>
      <c r="D216" s="1357" t="s">
        <v>531</v>
      </c>
      <c r="E216" s="1783" t="s">
        <v>5476</v>
      </c>
      <c r="F216" s="1815">
        <v>4</v>
      </c>
      <c r="G216" s="1786">
        <v>5616</v>
      </c>
      <c r="H216" s="1744">
        <f t="shared" si="7"/>
        <v>22464</v>
      </c>
      <c r="I216" s="167"/>
      <c r="J216" s="211" t="s">
        <v>5477</v>
      </c>
      <c r="K216" s="57"/>
      <c r="L216" s="30"/>
      <c r="M216" s="25">
        <v>43958</v>
      </c>
      <c r="N216" s="21"/>
      <c r="O216" s="22"/>
      <c r="P216" s="25">
        <v>43976</v>
      </c>
      <c r="Q216" s="26">
        <v>43976</v>
      </c>
    </row>
    <row r="217" spans="2:17" s="9" customFormat="1" ht="19.7" customHeight="1">
      <c r="B217" s="21"/>
      <c r="C217" s="1357" t="s">
        <v>531</v>
      </c>
      <c r="D217" s="1357" t="s">
        <v>531</v>
      </c>
      <c r="E217" s="1783" t="s">
        <v>5482</v>
      </c>
      <c r="F217" s="1815">
        <v>3</v>
      </c>
      <c r="G217" s="1786">
        <v>9560</v>
      </c>
      <c r="H217" s="1744">
        <f t="shared" si="7"/>
        <v>28680</v>
      </c>
      <c r="I217" s="167"/>
      <c r="J217" s="211" t="s">
        <v>5483</v>
      </c>
      <c r="K217" s="57"/>
      <c r="L217" s="30"/>
      <c r="M217" s="25">
        <v>43958</v>
      </c>
      <c r="N217" s="21"/>
      <c r="O217" s="22"/>
      <c r="P217" s="25">
        <v>43976</v>
      </c>
      <c r="Q217" s="26">
        <v>43976</v>
      </c>
    </row>
    <row r="218" spans="2:17" s="9" customFormat="1" ht="19.7" customHeight="1">
      <c r="B218" s="21"/>
      <c r="C218" s="1357" t="s">
        <v>531</v>
      </c>
      <c r="D218" s="1357" t="s">
        <v>531</v>
      </c>
      <c r="E218" s="1783" t="s">
        <v>5484</v>
      </c>
      <c r="F218" s="1815">
        <v>3</v>
      </c>
      <c r="G218" s="1786">
        <v>4477</v>
      </c>
      <c r="H218" s="1744">
        <f t="shared" si="7"/>
        <v>13431</v>
      </c>
      <c r="I218" s="167"/>
      <c r="J218" s="211" t="s">
        <v>5485</v>
      </c>
      <c r="K218" s="57"/>
      <c r="L218" s="30"/>
      <c r="M218" s="25">
        <v>43958</v>
      </c>
      <c r="N218" s="21"/>
      <c r="O218" s="22"/>
      <c r="P218" s="25">
        <v>43976</v>
      </c>
      <c r="Q218" s="26">
        <v>43976</v>
      </c>
    </row>
    <row r="219" spans="2:17" s="9" customFormat="1" ht="19.7" customHeight="1">
      <c r="B219" s="21"/>
      <c r="C219" s="1101" t="s">
        <v>2013</v>
      </c>
      <c r="D219" s="1101" t="s">
        <v>2013</v>
      </c>
      <c r="E219" s="1783" t="s">
        <v>5462</v>
      </c>
      <c r="F219" s="1005">
        <v>1</v>
      </c>
      <c r="G219" s="1816">
        <v>6750</v>
      </c>
      <c r="H219" s="1744">
        <f t="shared" si="7"/>
        <v>6750</v>
      </c>
      <c r="I219" s="167"/>
      <c r="J219" s="211" t="s">
        <v>5463</v>
      </c>
      <c r="K219" s="1817" t="s">
        <v>5684</v>
      </c>
      <c r="L219" s="30"/>
      <c r="M219" s="25">
        <v>43959</v>
      </c>
      <c r="N219" s="21"/>
      <c r="O219" s="32">
        <v>43976</v>
      </c>
      <c r="P219" s="25">
        <v>43977</v>
      </c>
      <c r="Q219" s="26">
        <v>43976</v>
      </c>
    </row>
    <row r="220" spans="2:17" s="9" customFormat="1" ht="19.7" customHeight="1">
      <c r="B220" s="21"/>
      <c r="C220" s="1357" t="s">
        <v>531</v>
      </c>
      <c r="D220" s="1357" t="s">
        <v>531</v>
      </c>
      <c r="E220" s="1783" t="s">
        <v>5602</v>
      </c>
      <c r="F220" s="1005">
        <v>2</v>
      </c>
      <c r="G220" s="1786">
        <v>7820</v>
      </c>
      <c r="H220" s="1744">
        <f t="shared" si="7"/>
        <v>15640</v>
      </c>
      <c r="I220" s="167"/>
      <c r="J220" s="211" t="s">
        <v>5603</v>
      </c>
      <c r="K220" s="1818"/>
      <c r="L220" s="30"/>
      <c r="M220" s="25">
        <v>43958</v>
      </c>
      <c r="N220" s="21"/>
      <c r="O220" s="22"/>
      <c r="P220" s="25">
        <v>43976</v>
      </c>
      <c r="Q220" s="26">
        <v>43976</v>
      </c>
    </row>
    <row r="221" spans="2:17" s="9" customFormat="1" ht="19.7" customHeight="1">
      <c r="B221" s="21"/>
      <c r="C221" s="1357" t="s">
        <v>531</v>
      </c>
      <c r="D221" s="1357" t="s">
        <v>531</v>
      </c>
      <c r="E221" s="1783" t="s">
        <v>5478</v>
      </c>
      <c r="F221" s="1005">
        <v>1</v>
      </c>
      <c r="G221" s="1786">
        <v>1690</v>
      </c>
      <c r="H221" s="1744">
        <f t="shared" si="7"/>
        <v>1690</v>
      </c>
      <c r="I221" s="167"/>
      <c r="J221" s="211" t="s">
        <v>5479</v>
      </c>
      <c r="K221" s="1817"/>
      <c r="L221" s="30"/>
      <c r="M221" s="25">
        <v>43958</v>
      </c>
      <c r="N221" s="21"/>
      <c r="O221" s="22"/>
      <c r="P221" s="25">
        <v>43976</v>
      </c>
      <c r="Q221" s="26">
        <v>43976</v>
      </c>
    </row>
    <row r="222" spans="2:17" s="9" customFormat="1" ht="19.7" customHeight="1">
      <c r="B222" s="21"/>
      <c r="C222" s="1357" t="s">
        <v>531</v>
      </c>
      <c r="D222" s="1357" t="s">
        <v>531</v>
      </c>
      <c r="E222" s="1783" t="s">
        <v>5480</v>
      </c>
      <c r="F222" s="1005">
        <v>1</v>
      </c>
      <c r="G222" s="1786">
        <v>6660</v>
      </c>
      <c r="H222" s="1744">
        <f t="shared" si="7"/>
        <v>6660</v>
      </c>
      <c r="I222" s="167"/>
      <c r="J222" s="211" t="s">
        <v>5481</v>
      </c>
      <c r="K222" s="57"/>
      <c r="L222" s="30"/>
      <c r="M222" s="25">
        <v>43958</v>
      </c>
      <c r="N222" s="21"/>
      <c r="O222" s="22"/>
      <c r="P222" s="25">
        <v>43976</v>
      </c>
      <c r="Q222" s="26">
        <v>43976</v>
      </c>
    </row>
    <row r="223" spans="2:17" s="9" customFormat="1" ht="19.7" customHeight="1">
      <c r="B223" s="21"/>
      <c r="C223" s="1357" t="s">
        <v>531</v>
      </c>
      <c r="D223" s="1357" t="s">
        <v>531</v>
      </c>
      <c r="E223" s="1783" t="s">
        <v>5600</v>
      </c>
      <c r="F223" s="1005">
        <v>1</v>
      </c>
      <c r="G223" s="1786">
        <v>3820</v>
      </c>
      <c r="H223" s="1744">
        <f t="shared" si="7"/>
        <v>3820</v>
      </c>
      <c r="I223" s="167"/>
      <c r="J223" s="211" t="s">
        <v>5601</v>
      </c>
      <c r="K223" s="57"/>
      <c r="L223" s="30"/>
      <c r="M223" s="25">
        <v>43958</v>
      </c>
      <c r="N223" s="21"/>
      <c r="O223" s="22"/>
      <c r="P223" s="25">
        <v>43976</v>
      </c>
      <c r="Q223" s="26">
        <v>43976</v>
      </c>
    </row>
    <row r="224" spans="2:17" s="9" customFormat="1" ht="19.7" customHeight="1">
      <c r="B224" s="21"/>
      <c r="C224" s="1357" t="s">
        <v>531</v>
      </c>
      <c r="D224" s="1357" t="s">
        <v>531</v>
      </c>
      <c r="E224" s="1783" t="s">
        <v>5531</v>
      </c>
      <c r="F224" s="1005">
        <v>4</v>
      </c>
      <c r="G224" s="1786">
        <v>690</v>
      </c>
      <c r="H224" s="1744">
        <f t="shared" si="7"/>
        <v>2760</v>
      </c>
      <c r="I224" s="167"/>
      <c r="J224" s="211" t="s">
        <v>5532</v>
      </c>
      <c r="K224" s="44" t="s">
        <v>5470</v>
      </c>
      <c r="L224" s="30"/>
      <c r="M224" s="25">
        <v>43958</v>
      </c>
      <c r="N224" s="21"/>
      <c r="O224" s="22"/>
      <c r="P224" s="25">
        <v>43976</v>
      </c>
      <c r="Q224" s="26">
        <v>43976</v>
      </c>
    </row>
    <row r="225" spans="2:17" s="9" customFormat="1" ht="19.7" customHeight="1">
      <c r="B225" s="21"/>
      <c r="C225" s="1357" t="s">
        <v>531</v>
      </c>
      <c r="D225" s="1357" t="s">
        <v>531</v>
      </c>
      <c r="E225" s="1783" t="s">
        <v>5533</v>
      </c>
      <c r="F225" s="1005">
        <v>4</v>
      </c>
      <c r="G225" s="1786">
        <v>590</v>
      </c>
      <c r="H225" s="1744">
        <f t="shared" si="7"/>
        <v>2360</v>
      </c>
      <c r="I225" s="167"/>
      <c r="J225" s="211" t="s">
        <v>5534</v>
      </c>
      <c r="K225" s="44" t="s">
        <v>5470</v>
      </c>
      <c r="L225" s="30"/>
      <c r="M225" s="25">
        <v>43958</v>
      </c>
      <c r="N225" s="21"/>
      <c r="O225" s="22"/>
      <c r="P225" s="25">
        <v>43976</v>
      </c>
      <c r="Q225" s="26">
        <v>43976</v>
      </c>
    </row>
    <row r="226" spans="2:17" s="9" customFormat="1" ht="19.7" customHeight="1">
      <c r="B226" s="21"/>
      <c r="C226" s="1357" t="s">
        <v>531</v>
      </c>
      <c r="D226" s="1357" t="s">
        <v>531</v>
      </c>
      <c r="E226" s="1783" t="s">
        <v>5566</v>
      </c>
      <c r="F226" s="1005">
        <v>4</v>
      </c>
      <c r="G226" s="1786">
        <v>612</v>
      </c>
      <c r="H226" s="1744">
        <f t="shared" si="7"/>
        <v>2448</v>
      </c>
      <c r="I226" s="167"/>
      <c r="J226" s="211" t="s">
        <v>5046</v>
      </c>
      <c r="K226" s="44" t="s">
        <v>5470</v>
      </c>
      <c r="L226" s="30"/>
      <c r="M226" s="25">
        <v>43958</v>
      </c>
      <c r="N226" s="21"/>
      <c r="O226" s="22"/>
      <c r="P226" s="25">
        <v>43976</v>
      </c>
      <c r="Q226" s="26">
        <v>43976</v>
      </c>
    </row>
    <row r="227" spans="2:17" s="9" customFormat="1" ht="19.7" customHeight="1">
      <c r="B227" s="21"/>
      <c r="C227" s="1357" t="s">
        <v>531</v>
      </c>
      <c r="D227" s="1357" t="s">
        <v>531</v>
      </c>
      <c r="E227" s="1783" t="s">
        <v>5025</v>
      </c>
      <c r="F227" s="1005">
        <v>12</v>
      </c>
      <c r="G227" s="1786">
        <v>160</v>
      </c>
      <c r="H227" s="1744">
        <f t="shared" si="7"/>
        <v>1920</v>
      </c>
      <c r="I227" s="167"/>
      <c r="J227" s="211" t="s">
        <v>5409</v>
      </c>
      <c r="K227" s="44" t="s">
        <v>5470</v>
      </c>
      <c r="L227" s="30"/>
      <c r="M227" s="25">
        <v>43958</v>
      </c>
      <c r="N227" s="21"/>
      <c r="O227" s="22"/>
      <c r="P227" s="25">
        <v>43976</v>
      </c>
      <c r="Q227" s="26">
        <v>43976</v>
      </c>
    </row>
    <row r="228" spans="2:17" s="9" customFormat="1" ht="19.7" customHeight="1">
      <c r="B228" s="21"/>
      <c r="C228" s="1357" t="s">
        <v>531</v>
      </c>
      <c r="D228" s="1357" t="s">
        <v>531</v>
      </c>
      <c r="E228" s="1783" t="s">
        <v>5520</v>
      </c>
      <c r="F228" s="1005">
        <v>8</v>
      </c>
      <c r="G228" s="1786">
        <v>143</v>
      </c>
      <c r="H228" s="1744">
        <f t="shared" si="7"/>
        <v>1144</v>
      </c>
      <c r="I228" s="167"/>
      <c r="J228" s="211" t="s">
        <v>5521</v>
      </c>
      <c r="K228" s="44" t="s">
        <v>5470</v>
      </c>
      <c r="L228" s="30"/>
      <c r="M228" s="25">
        <v>43958</v>
      </c>
      <c r="N228" s="21"/>
      <c r="O228" s="22"/>
      <c r="P228" s="25">
        <v>43976</v>
      </c>
      <c r="Q228" s="26">
        <v>43976</v>
      </c>
    </row>
    <row r="229" spans="2:17" s="9" customFormat="1" ht="19.7" customHeight="1">
      <c r="B229" s="21"/>
      <c r="C229" s="1357" t="s">
        <v>531</v>
      </c>
      <c r="D229" s="1357" t="s">
        <v>531</v>
      </c>
      <c r="E229" s="1783" t="s">
        <v>5651</v>
      </c>
      <c r="F229" s="1005">
        <v>2</v>
      </c>
      <c r="G229" s="1800">
        <v>770</v>
      </c>
      <c r="H229" s="1744">
        <f t="shared" si="7"/>
        <v>1540</v>
      </c>
      <c r="I229" s="167"/>
      <c r="J229" s="211" t="s">
        <v>5652</v>
      </c>
      <c r="K229" s="44" t="s">
        <v>5470</v>
      </c>
      <c r="L229" s="30"/>
      <c r="M229" s="25">
        <v>43958</v>
      </c>
      <c r="N229" s="21"/>
      <c r="O229" s="22"/>
      <c r="P229" s="25">
        <v>43976</v>
      </c>
      <c r="Q229" s="26">
        <v>43976</v>
      </c>
    </row>
    <row r="230" spans="2:17" s="9" customFormat="1" ht="19.7" customHeight="1">
      <c r="B230" s="21"/>
      <c r="C230" s="1357" t="s">
        <v>531</v>
      </c>
      <c r="D230" s="1357" t="s">
        <v>531</v>
      </c>
      <c r="E230" s="1783" t="s">
        <v>5468</v>
      </c>
      <c r="F230" s="1005">
        <v>2</v>
      </c>
      <c r="G230" s="1786">
        <v>4770</v>
      </c>
      <c r="H230" s="1744">
        <f t="shared" si="7"/>
        <v>9540</v>
      </c>
      <c r="I230" s="167"/>
      <c r="J230" s="211" t="s">
        <v>5469</v>
      </c>
      <c r="K230" s="44" t="s">
        <v>5470</v>
      </c>
      <c r="L230" s="30"/>
      <c r="M230" s="25">
        <v>43958</v>
      </c>
      <c r="N230" s="21"/>
      <c r="O230" s="22"/>
      <c r="P230" s="25">
        <v>43976</v>
      </c>
      <c r="Q230" s="26">
        <v>43976</v>
      </c>
    </row>
    <row r="231" spans="2:17" s="9" customFormat="1" ht="19.7" customHeight="1">
      <c r="B231" s="21"/>
      <c r="C231" s="1357" t="s">
        <v>531</v>
      </c>
      <c r="D231" s="1357" t="s">
        <v>531</v>
      </c>
      <c r="E231" s="1783" t="s">
        <v>5570</v>
      </c>
      <c r="F231" s="1005">
        <v>2</v>
      </c>
      <c r="G231" s="1786">
        <v>194</v>
      </c>
      <c r="H231" s="1744">
        <f t="shared" si="7"/>
        <v>388</v>
      </c>
      <c r="I231" s="167"/>
      <c r="J231" s="211" t="s">
        <v>2130</v>
      </c>
      <c r="K231" s="44" t="s">
        <v>5470</v>
      </c>
      <c r="L231" s="30"/>
      <c r="M231" s="25">
        <v>43958</v>
      </c>
      <c r="N231" s="21"/>
      <c r="O231" s="22"/>
      <c r="P231" s="25">
        <v>43976</v>
      </c>
      <c r="Q231" s="26">
        <v>43976</v>
      </c>
    </row>
    <row r="232" spans="2:17" s="9" customFormat="1" ht="19.7" customHeight="1">
      <c r="B232" s="21"/>
      <c r="C232" s="1357" t="s">
        <v>531</v>
      </c>
      <c r="D232" s="1357" t="s">
        <v>531</v>
      </c>
      <c r="E232" s="1783" t="s">
        <v>5531</v>
      </c>
      <c r="F232" s="1005">
        <v>4</v>
      </c>
      <c r="G232" s="1786">
        <v>690</v>
      </c>
      <c r="H232" s="1744">
        <f t="shared" si="7"/>
        <v>2760</v>
      </c>
      <c r="I232" s="167"/>
      <c r="J232" s="211" t="s">
        <v>5532</v>
      </c>
      <c r="K232" s="44" t="s">
        <v>5473</v>
      </c>
      <c r="L232" s="30"/>
      <c r="M232" s="25">
        <v>43958</v>
      </c>
      <c r="N232" s="21"/>
      <c r="O232" s="22"/>
      <c r="P232" s="25">
        <v>43976</v>
      </c>
      <c r="Q232" s="26">
        <v>43976</v>
      </c>
    </row>
    <row r="233" spans="2:17" s="9" customFormat="1" ht="19.7" customHeight="1">
      <c r="B233" s="21"/>
      <c r="C233" s="1357" t="s">
        <v>531</v>
      </c>
      <c r="D233" s="1357" t="s">
        <v>531</v>
      </c>
      <c r="E233" s="1783" t="s">
        <v>5535</v>
      </c>
      <c r="F233" s="1005">
        <v>4</v>
      </c>
      <c r="G233" s="1786">
        <v>600</v>
      </c>
      <c r="H233" s="1744">
        <f t="shared" si="7"/>
        <v>2400</v>
      </c>
      <c r="I233" s="167"/>
      <c r="J233" s="211" t="s">
        <v>5534</v>
      </c>
      <c r="K233" s="44" t="s">
        <v>5473</v>
      </c>
      <c r="L233" s="30"/>
      <c r="M233" s="25">
        <v>43958</v>
      </c>
      <c r="N233" s="21"/>
      <c r="O233" s="22"/>
      <c r="P233" s="25">
        <v>43976</v>
      </c>
      <c r="Q233" s="26">
        <v>43976</v>
      </c>
    </row>
    <row r="234" spans="2:17" s="9" customFormat="1" ht="19.7" customHeight="1">
      <c r="B234" s="21"/>
      <c r="C234" s="1357" t="s">
        <v>531</v>
      </c>
      <c r="D234" s="1357" t="s">
        <v>531</v>
      </c>
      <c r="E234" s="1783" t="s">
        <v>5566</v>
      </c>
      <c r="F234" s="1005">
        <v>4</v>
      </c>
      <c r="G234" s="1786">
        <v>612</v>
      </c>
      <c r="H234" s="1744">
        <f t="shared" si="7"/>
        <v>2448</v>
      </c>
      <c r="I234" s="167"/>
      <c r="J234" s="211" t="s">
        <v>5046</v>
      </c>
      <c r="K234" s="44" t="s">
        <v>5473</v>
      </c>
      <c r="L234" s="30"/>
      <c r="M234" s="25">
        <v>43958</v>
      </c>
      <c r="N234" s="21"/>
      <c r="O234" s="22"/>
      <c r="P234" s="25">
        <v>43976</v>
      </c>
      <c r="Q234" s="26">
        <v>43976</v>
      </c>
    </row>
    <row r="235" spans="2:17" s="9" customFormat="1" ht="19.7" customHeight="1">
      <c r="B235" s="21"/>
      <c r="C235" s="1357" t="s">
        <v>531</v>
      </c>
      <c r="D235" s="1357" t="s">
        <v>531</v>
      </c>
      <c r="E235" s="1783" t="s">
        <v>5025</v>
      </c>
      <c r="F235" s="1005">
        <v>8</v>
      </c>
      <c r="G235" s="1786">
        <v>160</v>
      </c>
      <c r="H235" s="1744">
        <f t="shared" si="7"/>
        <v>1280</v>
      </c>
      <c r="I235" s="167"/>
      <c r="J235" s="211" t="s">
        <v>5409</v>
      </c>
      <c r="K235" s="44" t="s">
        <v>5473</v>
      </c>
      <c r="L235" s="30"/>
      <c r="M235" s="25">
        <v>43958</v>
      </c>
      <c r="N235" s="21"/>
      <c r="O235" s="22"/>
      <c r="P235" s="25">
        <v>43976</v>
      </c>
      <c r="Q235" s="26">
        <v>43976</v>
      </c>
    </row>
    <row r="236" spans="2:17" s="9" customFormat="1" ht="19.7" customHeight="1">
      <c r="B236" s="21"/>
      <c r="C236" s="1357" t="s">
        <v>531</v>
      </c>
      <c r="D236" s="1357" t="s">
        <v>531</v>
      </c>
      <c r="E236" s="1783" t="s">
        <v>5520</v>
      </c>
      <c r="F236" s="1005">
        <v>8</v>
      </c>
      <c r="G236" s="1786">
        <v>143</v>
      </c>
      <c r="H236" s="1744">
        <f t="shared" si="7"/>
        <v>1144</v>
      </c>
      <c r="I236" s="167"/>
      <c r="J236" s="211" t="s">
        <v>5521</v>
      </c>
      <c r="K236" s="44" t="s">
        <v>5473</v>
      </c>
      <c r="L236" s="30"/>
      <c r="M236" s="25">
        <v>43958</v>
      </c>
      <c r="N236" s="21"/>
      <c r="O236" s="22"/>
      <c r="P236" s="25">
        <v>43976</v>
      </c>
      <c r="Q236" s="26">
        <v>43976</v>
      </c>
    </row>
    <row r="237" spans="2:17" s="9" customFormat="1" ht="19.7" customHeight="1">
      <c r="B237" s="21"/>
      <c r="C237" s="1357" t="s">
        <v>531</v>
      </c>
      <c r="D237" s="1357" t="s">
        <v>531</v>
      </c>
      <c r="E237" s="1783" t="s">
        <v>5653</v>
      </c>
      <c r="F237" s="1005">
        <v>2</v>
      </c>
      <c r="G237" s="1800">
        <v>770</v>
      </c>
      <c r="H237" s="1744">
        <f t="shared" si="7"/>
        <v>1540</v>
      </c>
      <c r="I237" s="167"/>
      <c r="J237" s="211" t="s">
        <v>5652</v>
      </c>
      <c r="K237" s="44" t="s">
        <v>5473</v>
      </c>
      <c r="L237" s="30"/>
      <c r="M237" s="25">
        <v>43958</v>
      </c>
      <c r="N237" s="21"/>
      <c r="O237" s="22"/>
      <c r="P237" s="25">
        <v>43976</v>
      </c>
      <c r="Q237" s="26">
        <v>43976</v>
      </c>
    </row>
    <row r="238" spans="2:17" s="9" customFormat="1" ht="19.7" customHeight="1">
      <c r="B238" s="21"/>
      <c r="C238" s="1357" t="s">
        <v>531</v>
      </c>
      <c r="D238" s="1357" t="s">
        <v>531</v>
      </c>
      <c r="E238" s="1783" t="s">
        <v>5471</v>
      </c>
      <c r="F238" s="1005">
        <v>2</v>
      </c>
      <c r="G238" s="1786">
        <v>6270</v>
      </c>
      <c r="H238" s="1744">
        <f t="shared" si="7"/>
        <v>12540</v>
      </c>
      <c r="I238" s="167"/>
      <c r="J238" s="211" t="s">
        <v>5472</v>
      </c>
      <c r="K238" s="44" t="s">
        <v>5473</v>
      </c>
      <c r="L238" s="30"/>
      <c r="M238" s="25">
        <v>43958</v>
      </c>
      <c r="N238" s="21"/>
      <c r="O238" s="22"/>
      <c r="P238" s="25">
        <v>43976</v>
      </c>
      <c r="Q238" s="26">
        <v>43976</v>
      </c>
    </row>
    <row r="239" spans="2:17" s="9" customFormat="1" ht="19.7" customHeight="1">
      <c r="B239" s="21"/>
      <c r="C239" s="1357" t="s">
        <v>531</v>
      </c>
      <c r="D239" s="1357" t="s">
        <v>531</v>
      </c>
      <c r="E239" s="1783" t="s">
        <v>5570</v>
      </c>
      <c r="F239" s="1005">
        <v>2</v>
      </c>
      <c r="G239" s="1786">
        <v>194</v>
      </c>
      <c r="H239" s="1744">
        <f t="shared" si="7"/>
        <v>388</v>
      </c>
      <c r="I239" s="167"/>
      <c r="J239" s="211" t="s">
        <v>2130</v>
      </c>
      <c r="K239" s="44" t="s">
        <v>5473</v>
      </c>
      <c r="L239" s="30"/>
      <c r="M239" s="25">
        <v>43958</v>
      </c>
      <c r="N239" s="21"/>
      <c r="O239" s="22"/>
      <c r="P239" s="25">
        <v>43976</v>
      </c>
      <c r="Q239" s="26">
        <v>43976</v>
      </c>
    </row>
    <row r="240" spans="2:17" s="9" customFormat="1" ht="19.7" customHeight="1">
      <c r="B240" s="21"/>
      <c r="C240" s="208"/>
      <c r="D240" s="208"/>
      <c r="E240" s="1084"/>
      <c r="F240" s="858"/>
      <c r="G240" s="1819"/>
      <c r="H240" s="28"/>
      <c r="I240" s="167"/>
      <c r="J240" s="211"/>
      <c r="K240" s="864"/>
      <c r="L240" s="30"/>
      <c r="M240" s="25"/>
      <c r="N240" s="21"/>
      <c r="O240" s="22"/>
      <c r="P240" s="25"/>
      <c r="Q240" s="26"/>
    </row>
    <row r="241" spans="1:17" s="9" customFormat="1" ht="19.149999999999999" customHeight="1">
      <c r="B241" s="21"/>
      <c r="C241" s="208"/>
      <c r="D241" s="208"/>
      <c r="E241" s="1084"/>
      <c r="F241" s="858"/>
      <c r="G241" s="1819"/>
      <c r="H241" s="28"/>
      <c r="I241" s="167"/>
      <c r="J241" s="211"/>
      <c r="K241" s="864"/>
      <c r="L241" s="30"/>
      <c r="M241" s="25"/>
      <c r="N241" s="21"/>
      <c r="O241" s="22"/>
      <c r="P241" s="25"/>
      <c r="Q241" s="26"/>
    </row>
    <row r="242" spans="1:17" s="73" customFormat="1" ht="19.7" customHeight="1">
      <c r="B242" s="21"/>
      <c r="C242" s="65"/>
      <c r="D242" s="65"/>
      <c r="E242" s="1820">
        <f>SUM(H186:H241)</f>
        <v>213320</v>
      </c>
      <c r="F242" s="996"/>
      <c r="G242" s="52"/>
      <c r="H242" s="28"/>
      <c r="I242" s="283"/>
      <c r="J242" s="443"/>
      <c r="K242" s="57"/>
      <c r="L242" s="285"/>
      <c r="M242" s="25"/>
      <c r="N242" s="21"/>
      <c r="O242" s="22"/>
      <c r="P242" s="25"/>
      <c r="Q242" s="61"/>
    </row>
    <row r="243" spans="1:17" s="73" customFormat="1" ht="19.7" customHeight="1">
      <c r="B243" s="21"/>
      <c r="C243" s="65"/>
      <c r="D243" s="65"/>
      <c r="E243" s="30"/>
      <c r="F243" s="996"/>
      <c r="G243" s="52"/>
      <c r="H243" s="28"/>
      <c r="I243" s="283"/>
      <c r="J243" s="443"/>
      <c r="K243" s="57"/>
      <c r="L243" s="285"/>
      <c r="M243" s="25"/>
      <c r="N243" s="21"/>
      <c r="O243" s="22"/>
      <c r="P243" s="25"/>
      <c r="Q243" s="61"/>
    </row>
    <row r="244" spans="1:17" s="73" customFormat="1" ht="19.7" customHeight="1">
      <c r="B244" s="21"/>
      <c r="C244" s="65"/>
      <c r="D244" s="65"/>
      <c r="E244" s="30"/>
      <c r="F244" s="996"/>
      <c r="G244" s="52"/>
      <c r="H244" s="28"/>
      <c r="I244" s="283"/>
      <c r="J244" s="443"/>
      <c r="K244" s="57"/>
      <c r="L244" s="285"/>
      <c r="M244" s="25"/>
      <c r="N244" s="21"/>
      <c r="O244" s="22"/>
      <c r="P244" s="25"/>
      <c r="Q244" s="61"/>
    </row>
    <row r="245" spans="1:17" s="73" customFormat="1" ht="19.7" customHeight="1">
      <c r="B245" s="21"/>
      <c r="C245" s="65"/>
      <c r="D245" s="65"/>
      <c r="E245" s="30"/>
      <c r="F245" s="996"/>
      <c r="G245" s="52"/>
      <c r="H245" s="28"/>
      <c r="I245" s="283"/>
      <c r="J245" s="443"/>
      <c r="K245" s="57"/>
      <c r="L245" s="285"/>
      <c r="M245" s="25"/>
      <c r="N245" s="21"/>
      <c r="O245" s="22"/>
      <c r="P245" s="25"/>
      <c r="Q245" s="61"/>
    </row>
    <row r="246" spans="1:17" s="73" customFormat="1" ht="19.7" customHeight="1">
      <c r="B246" s="21"/>
      <c r="C246" s="65"/>
      <c r="D246" s="65"/>
      <c r="E246" s="30"/>
      <c r="F246" s="996"/>
      <c r="G246" s="52"/>
      <c r="H246" s="28"/>
      <c r="I246" s="283"/>
      <c r="J246" s="443"/>
      <c r="K246" s="57"/>
      <c r="L246" s="285"/>
      <c r="M246" s="25"/>
      <c r="N246" s="21"/>
      <c r="O246" s="22"/>
      <c r="P246" s="25"/>
      <c r="Q246" s="61"/>
    </row>
    <row r="247" spans="1:17" s="73" customFormat="1" ht="19.7" customHeight="1">
      <c r="B247" s="21"/>
      <c r="C247" s="65"/>
      <c r="D247" s="65"/>
      <c r="E247" s="30"/>
      <c r="F247" s="996"/>
      <c r="G247" s="52"/>
      <c r="H247" s="28"/>
      <c r="I247" s="283"/>
      <c r="J247" s="443"/>
      <c r="K247" s="57"/>
      <c r="L247" s="285"/>
      <c r="M247" s="25"/>
      <c r="N247" s="21"/>
      <c r="O247" s="22"/>
      <c r="P247" s="25"/>
      <c r="Q247" s="61"/>
    </row>
    <row r="248" spans="1:17" s="73" customFormat="1" ht="19.7" customHeight="1">
      <c r="B248" s="21"/>
      <c r="C248" s="65"/>
      <c r="D248" s="65"/>
      <c r="E248" s="30"/>
      <c r="F248" s="996"/>
      <c r="G248" s="52"/>
      <c r="H248" s="28"/>
      <c r="I248" s="283"/>
      <c r="J248" s="443"/>
      <c r="K248" s="57"/>
      <c r="L248" s="285"/>
      <c r="M248" s="25"/>
      <c r="N248" s="21"/>
      <c r="O248" s="22"/>
      <c r="P248" s="25"/>
      <c r="Q248" s="61"/>
    </row>
    <row r="249" spans="1:17" s="73" customFormat="1" ht="18.600000000000001" customHeight="1">
      <c r="B249" s="21"/>
      <c r="C249" s="1657" t="s">
        <v>5387</v>
      </c>
      <c r="D249" s="1658"/>
      <c r="E249" s="1659"/>
      <c r="F249" s="996"/>
      <c r="G249" s="52"/>
      <c r="H249" s="28"/>
      <c r="I249" s="283"/>
      <c r="J249" s="443"/>
      <c r="K249" s="57"/>
      <c r="L249" s="285"/>
      <c r="M249" s="25"/>
      <c r="N249" s="21"/>
      <c r="O249" s="22"/>
      <c r="P249" s="25"/>
      <c r="Q249" s="61"/>
    </row>
    <row r="250" spans="1:17" s="73" customFormat="1" ht="19.7" customHeight="1">
      <c r="A250" s="9"/>
      <c r="B250" s="21"/>
      <c r="C250" s="1357" t="s">
        <v>531</v>
      </c>
      <c r="D250" s="1357" t="s">
        <v>531</v>
      </c>
      <c r="E250" s="1783" t="s">
        <v>5402</v>
      </c>
      <c r="F250" s="858">
        <v>2</v>
      </c>
      <c r="G250" s="1744">
        <v>1770</v>
      </c>
      <c r="H250" s="1744">
        <f t="shared" ref="H250:H266" si="8">F250*G250</f>
        <v>3540</v>
      </c>
      <c r="I250" s="167"/>
      <c r="J250" s="211" t="s">
        <v>5403</v>
      </c>
      <c r="K250" s="57" t="s">
        <v>5404</v>
      </c>
      <c r="L250" s="285"/>
      <c r="M250" s="25">
        <v>43958</v>
      </c>
      <c r="N250" s="21"/>
      <c r="O250" s="22"/>
      <c r="P250" s="25">
        <v>43976</v>
      </c>
      <c r="Q250" s="26">
        <v>43976</v>
      </c>
    </row>
    <row r="251" spans="1:17" s="73" customFormat="1" ht="19.7" customHeight="1">
      <c r="A251" s="9"/>
      <c r="B251" s="21"/>
      <c r="C251" s="1821" t="s">
        <v>531</v>
      </c>
      <c r="D251" s="1821" t="s">
        <v>531</v>
      </c>
      <c r="E251" s="1822" t="s">
        <v>5522</v>
      </c>
      <c r="F251" s="1823">
        <v>2</v>
      </c>
      <c r="G251" s="1824">
        <v>1820</v>
      </c>
      <c r="H251" s="1824">
        <f t="shared" si="8"/>
        <v>3640</v>
      </c>
      <c r="I251" s="1715"/>
      <c r="J251" s="1716" t="s">
        <v>5403</v>
      </c>
      <c r="K251" s="57" t="s">
        <v>5404</v>
      </c>
      <c r="L251" s="285"/>
      <c r="M251" s="25">
        <v>43958</v>
      </c>
      <c r="N251" s="21"/>
      <c r="O251" s="22"/>
      <c r="P251" s="25">
        <v>43976</v>
      </c>
      <c r="Q251" s="26">
        <v>43976</v>
      </c>
    </row>
    <row r="252" spans="1:17" s="73" customFormat="1" ht="19.7" customHeight="1">
      <c r="A252" s="9"/>
      <c r="B252" s="21"/>
      <c r="C252" s="374" t="s">
        <v>577</v>
      </c>
      <c r="D252" s="1788" t="s">
        <v>577</v>
      </c>
      <c r="E252" s="375" t="s">
        <v>5075</v>
      </c>
      <c r="F252" s="236">
        <v>15</v>
      </c>
      <c r="G252" s="1773">
        <v>44</v>
      </c>
      <c r="H252" s="1756">
        <f t="shared" si="8"/>
        <v>660</v>
      </c>
      <c r="I252" s="300"/>
      <c r="J252" s="1563" t="s">
        <v>5405</v>
      </c>
      <c r="K252" s="57" t="s">
        <v>5404</v>
      </c>
      <c r="L252" s="285"/>
      <c r="M252" s="25">
        <v>43958</v>
      </c>
      <c r="N252" s="21"/>
      <c r="O252" s="22"/>
      <c r="P252" s="25">
        <v>43976</v>
      </c>
      <c r="Q252" s="26">
        <v>43976</v>
      </c>
    </row>
    <row r="253" spans="1:17" s="73" customFormat="1" ht="19.7" customHeight="1">
      <c r="A253" s="9"/>
      <c r="B253" s="21"/>
      <c r="C253" s="351" t="s">
        <v>531</v>
      </c>
      <c r="D253" s="351" t="s">
        <v>531</v>
      </c>
      <c r="E253" s="503" t="s">
        <v>1600</v>
      </c>
      <c r="F253" s="158">
        <v>20</v>
      </c>
      <c r="G253" s="1744">
        <v>23</v>
      </c>
      <c r="H253" s="1756">
        <f t="shared" si="8"/>
        <v>460</v>
      </c>
      <c r="I253" s="36"/>
      <c r="J253" s="30" t="s">
        <v>5627</v>
      </c>
      <c r="K253" s="57" t="s">
        <v>5404</v>
      </c>
      <c r="L253" s="285"/>
      <c r="M253" s="25">
        <v>43958</v>
      </c>
      <c r="N253" s="21"/>
      <c r="O253" s="22"/>
      <c r="P253" s="25">
        <v>43976</v>
      </c>
      <c r="Q253" s="26">
        <v>43976</v>
      </c>
    </row>
    <row r="254" spans="1:17" s="73" customFormat="1" ht="19.7" customHeight="1">
      <c r="A254" s="9"/>
      <c r="B254" s="21"/>
      <c r="C254" s="351" t="s">
        <v>531</v>
      </c>
      <c r="D254" s="351" t="s">
        <v>531</v>
      </c>
      <c r="E254" s="1783" t="s">
        <v>5407</v>
      </c>
      <c r="F254" s="858">
        <v>2</v>
      </c>
      <c r="G254" s="1744">
        <v>330</v>
      </c>
      <c r="H254" s="1744">
        <f t="shared" si="8"/>
        <v>660</v>
      </c>
      <c r="I254" s="167"/>
      <c r="J254" s="211" t="s">
        <v>5014</v>
      </c>
      <c r="K254" s="57" t="s">
        <v>5404</v>
      </c>
      <c r="L254" s="285"/>
      <c r="M254" s="25">
        <v>43958</v>
      </c>
      <c r="N254" s="21"/>
      <c r="O254" s="22"/>
      <c r="P254" s="25">
        <v>43976</v>
      </c>
      <c r="Q254" s="26">
        <v>43976</v>
      </c>
    </row>
    <row r="255" spans="1:17" s="73" customFormat="1" ht="19.7" customHeight="1">
      <c r="A255" s="9"/>
      <c r="B255" s="21"/>
      <c r="C255" s="351" t="s">
        <v>531</v>
      </c>
      <c r="D255" s="351" t="s">
        <v>531</v>
      </c>
      <c r="E255" s="1783" t="s">
        <v>5408</v>
      </c>
      <c r="F255" s="858">
        <v>4</v>
      </c>
      <c r="G255" s="1744">
        <v>370</v>
      </c>
      <c r="H255" s="1744">
        <f t="shared" si="8"/>
        <v>1480</v>
      </c>
      <c r="I255" s="167"/>
      <c r="J255" s="211" t="s">
        <v>5014</v>
      </c>
      <c r="K255" s="57" t="s">
        <v>5404</v>
      </c>
      <c r="L255" s="285"/>
      <c r="M255" s="25">
        <v>43958</v>
      </c>
      <c r="N255" s="21"/>
      <c r="O255" s="22"/>
      <c r="P255" s="25">
        <v>43976</v>
      </c>
      <c r="Q255" s="26">
        <v>43976</v>
      </c>
    </row>
    <row r="256" spans="1:17" s="73" customFormat="1" ht="19.7" customHeight="1">
      <c r="A256" s="9"/>
      <c r="B256" s="21"/>
      <c r="C256" s="351" t="s">
        <v>531</v>
      </c>
      <c r="D256" s="351" t="s">
        <v>531</v>
      </c>
      <c r="E256" s="1783" t="s">
        <v>4166</v>
      </c>
      <c r="F256" s="858">
        <v>2</v>
      </c>
      <c r="G256" s="1744">
        <v>370</v>
      </c>
      <c r="H256" s="1744">
        <f>F256*G256</f>
        <v>740</v>
      </c>
      <c r="I256" s="167"/>
      <c r="J256" s="211" t="s">
        <v>5014</v>
      </c>
      <c r="K256" s="57" t="s">
        <v>5404</v>
      </c>
      <c r="L256" s="285"/>
      <c r="M256" s="25">
        <v>43958</v>
      </c>
      <c r="N256" s="21"/>
      <c r="O256" s="22"/>
      <c r="P256" s="25">
        <v>43976</v>
      </c>
      <c r="Q256" s="26">
        <v>43976</v>
      </c>
    </row>
    <row r="257" spans="1:17" s="73" customFormat="1" ht="19.7" customHeight="1">
      <c r="A257" s="9"/>
      <c r="B257" s="21"/>
      <c r="C257" s="351" t="s">
        <v>531</v>
      </c>
      <c r="D257" s="351" t="s">
        <v>531</v>
      </c>
      <c r="E257" s="1783" t="s">
        <v>5025</v>
      </c>
      <c r="F257" s="858">
        <v>6</v>
      </c>
      <c r="G257" s="1744">
        <v>160</v>
      </c>
      <c r="H257" s="1744">
        <f t="shared" si="8"/>
        <v>960</v>
      </c>
      <c r="I257" s="167"/>
      <c r="J257" s="211" t="s">
        <v>5409</v>
      </c>
      <c r="K257" s="57" t="s">
        <v>5404</v>
      </c>
      <c r="L257" s="285"/>
      <c r="M257" s="25">
        <v>43958</v>
      </c>
      <c r="N257" s="21"/>
      <c r="O257" s="22"/>
      <c r="P257" s="25">
        <v>43976</v>
      </c>
      <c r="Q257" s="26">
        <v>43976</v>
      </c>
    </row>
    <row r="258" spans="1:17" s="73" customFormat="1" ht="19.7" customHeight="1">
      <c r="A258" s="9"/>
      <c r="B258" s="21"/>
      <c r="C258" s="351" t="s">
        <v>531</v>
      </c>
      <c r="D258" s="351" t="s">
        <v>531</v>
      </c>
      <c r="E258" s="1783" t="s">
        <v>5036</v>
      </c>
      <c r="F258" s="858">
        <v>18</v>
      </c>
      <c r="G258" s="1744">
        <v>224</v>
      </c>
      <c r="H258" s="1744">
        <f t="shared" si="8"/>
        <v>4032</v>
      </c>
      <c r="I258" s="167"/>
      <c r="J258" s="211" t="s">
        <v>5037</v>
      </c>
      <c r="K258" s="57" t="s">
        <v>5404</v>
      </c>
      <c r="L258" s="285"/>
      <c r="M258" s="25">
        <v>43958</v>
      </c>
      <c r="N258" s="21"/>
      <c r="O258" s="22"/>
      <c r="P258" s="25">
        <v>43976</v>
      </c>
      <c r="Q258" s="26">
        <v>43976</v>
      </c>
    </row>
    <row r="259" spans="1:17" s="73" customFormat="1" ht="19.7" customHeight="1">
      <c r="B259" s="21"/>
      <c r="C259" s="351" t="s">
        <v>531</v>
      </c>
      <c r="D259" s="351" t="s">
        <v>531</v>
      </c>
      <c r="E259" s="1825" t="s">
        <v>5569</v>
      </c>
      <c r="F259" s="158">
        <v>1</v>
      </c>
      <c r="G259" s="1744">
        <v>410</v>
      </c>
      <c r="H259" s="1756">
        <f>F259*G259</f>
        <v>410</v>
      </c>
      <c r="I259" s="188"/>
      <c r="J259" s="30" t="s">
        <v>5399</v>
      </c>
      <c r="K259" s="57"/>
      <c r="L259" s="285"/>
      <c r="M259" s="25">
        <v>43958</v>
      </c>
      <c r="N259" s="21"/>
      <c r="O259" s="22"/>
      <c r="P259" s="25">
        <v>43976</v>
      </c>
      <c r="Q259" s="26">
        <v>43976</v>
      </c>
    </row>
    <row r="260" spans="1:17" s="73" customFormat="1" ht="19.7" customHeight="1">
      <c r="B260" s="21"/>
      <c r="C260" s="1826" t="s">
        <v>5680</v>
      </c>
      <c r="D260" s="1826" t="s">
        <v>144</v>
      </c>
      <c r="E260" s="1827" t="s">
        <v>5681</v>
      </c>
      <c r="F260" s="1828">
        <v>1</v>
      </c>
      <c r="G260" s="1829">
        <v>49000</v>
      </c>
      <c r="H260" s="1829">
        <f t="shared" si="8"/>
        <v>49000</v>
      </c>
      <c r="I260" s="1830"/>
      <c r="J260" s="1831" t="s">
        <v>5682</v>
      </c>
      <c r="K260" s="1832" t="s">
        <v>5715</v>
      </c>
      <c r="L260" s="285"/>
      <c r="M260" s="25">
        <v>43963</v>
      </c>
      <c r="N260" s="21"/>
      <c r="O260" s="32">
        <v>43976</v>
      </c>
      <c r="P260" s="252">
        <v>43977</v>
      </c>
      <c r="Q260" s="61">
        <v>43976</v>
      </c>
    </row>
    <row r="261" spans="1:17" s="73" customFormat="1" ht="19.7" customHeight="1">
      <c r="B261" s="21"/>
      <c r="C261" s="1101" t="s">
        <v>2013</v>
      </c>
      <c r="D261" s="1101" t="s">
        <v>2013</v>
      </c>
      <c r="E261" s="503" t="s">
        <v>5464</v>
      </c>
      <c r="F261" s="1784">
        <v>1</v>
      </c>
      <c r="G261" s="1833">
        <v>14000</v>
      </c>
      <c r="H261" s="1744">
        <f t="shared" si="8"/>
        <v>14000</v>
      </c>
      <c r="I261" s="188"/>
      <c r="J261" s="1084" t="s">
        <v>5465</v>
      </c>
      <c r="K261" s="57" t="s">
        <v>5684</v>
      </c>
      <c r="L261" s="285"/>
      <c r="M261" s="25">
        <v>43959</v>
      </c>
      <c r="N261" s="21"/>
      <c r="O261" s="25">
        <v>43976</v>
      </c>
      <c r="P261" s="25" t="s">
        <v>5685</v>
      </c>
      <c r="Q261" s="61"/>
    </row>
    <row r="262" spans="1:17" s="73" customFormat="1" ht="19.7" customHeight="1">
      <c r="B262" s="21"/>
      <c r="C262" s="351" t="s">
        <v>531</v>
      </c>
      <c r="D262" s="351" t="s">
        <v>531</v>
      </c>
      <c r="E262" s="503" t="s">
        <v>5496</v>
      </c>
      <c r="F262" s="1784">
        <v>10</v>
      </c>
      <c r="G262" s="1744">
        <v>40</v>
      </c>
      <c r="H262" s="1744">
        <f t="shared" si="8"/>
        <v>400</v>
      </c>
      <c r="I262" s="188"/>
      <c r="J262" s="30" t="s">
        <v>1934</v>
      </c>
      <c r="K262" s="57" t="s">
        <v>5497</v>
      </c>
      <c r="L262" s="285"/>
      <c r="M262" s="25">
        <v>43958</v>
      </c>
      <c r="N262" s="21"/>
      <c r="O262" s="22"/>
      <c r="P262" s="25">
        <v>43976</v>
      </c>
      <c r="Q262" s="26">
        <v>43976</v>
      </c>
    </row>
    <row r="263" spans="1:17" s="73" customFormat="1" ht="19.7" customHeight="1">
      <c r="B263" s="21"/>
      <c r="C263" s="351" t="s">
        <v>531</v>
      </c>
      <c r="D263" s="351" t="s">
        <v>531</v>
      </c>
      <c r="E263" s="503" t="s">
        <v>5501</v>
      </c>
      <c r="F263" s="1784">
        <v>2</v>
      </c>
      <c r="G263" s="1744">
        <v>220</v>
      </c>
      <c r="H263" s="1744">
        <f t="shared" si="8"/>
        <v>440</v>
      </c>
      <c r="I263" s="188"/>
      <c r="J263" s="30" t="s">
        <v>5502</v>
      </c>
      <c r="K263" s="57" t="s">
        <v>5490</v>
      </c>
      <c r="L263" s="285"/>
      <c r="M263" s="25">
        <v>43958</v>
      </c>
      <c r="N263" s="21"/>
      <c r="O263" s="22"/>
      <c r="P263" s="25">
        <v>43976</v>
      </c>
      <c r="Q263" s="26">
        <v>43976</v>
      </c>
    </row>
    <row r="264" spans="1:17" s="73" customFormat="1" ht="19.7" customHeight="1">
      <c r="B264" s="21"/>
      <c r="C264" s="351" t="s">
        <v>531</v>
      </c>
      <c r="D264" s="351" t="s">
        <v>531</v>
      </c>
      <c r="E264" s="503" t="s">
        <v>5489</v>
      </c>
      <c r="F264" s="1784">
        <v>4</v>
      </c>
      <c r="G264" s="1744">
        <v>126</v>
      </c>
      <c r="H264" s="1756">
        <f t="shared" si="8"/>
        <v>504</v>
      </c>
      <c r="I264" s="188"/>
      <c r="J264" s="30" t="s">
        <v>1934</v>
      </c>
      <c r="K264" s="57" t="s">
        <v>5490</v>
      </c>
      <c r="L264" s="285"/>
      <c r="M264" s="25">
        <v>43958</v>
      </c>
      <c r="N264" s="21"/>
      <c r="O264" s="22"/>
      <c r="P264" s="25">
        <v>43976</v>
      </c>
      <c r="Q264" s="26">
        <v>43976</v>
      </c>
    </row>
    <row r="265" spans="1:17" s="73" customFormat="1" ht="19.7" customHeight="1">
      <c r="B265" s="21"/>
      <c r="C265" s="351" t="s">
        <v>531</v>
      </c>
      <c r="D265" s="351" t="s">
        <v>531</v>
      </c>
      <c r="E265" s="503" t="s">
        <v>5642</v>
      </c>
      <c r="F265" s="1784">
        <v>4</v>
      </c>
      <c r="G265" s="1744">
        <v>127</v>
      </c>
      <c r="H265" s="1756">
        <f t="shared" si="8"/>
        <v>508</v>
      </c>
      <c r="I265" s="188"/>
      <c r="J265" s="30" t="s">
        <v>5643</v>
      </c>
      <c r="K265" s="57" t="s">
        <v>5490</v>
      </c>
      <c r="L265" s="285"/>
      <c r="M265" s="25">
        <v>43958</v>
      </c>
      <c r="N265" s="21"/>
      <c r="O265" s="22"/>
      <c r="P265" s="25">
        <v>43976</v>
      </c>
      <c r="Q265" s="26">
        <v>43976</v>
      </c>
    </row>
    <row r="266" spans="1:17" s="73" customFormat="1" ht="19.7" customHeight="1">
      <c r="B266" s="21"/>
      <c r="C266" s="351" t="s">
        <v>531</v>
      </c>
      <c r="D266" s="351" t="s">
        <v>531</v>
      </c>
      <c r="E266" s="503" t="s">
        <v>5647</v>
      </c>
      <c r="F266" s="1784">
        <v>4</v>
      </c>
      <c r="G266" s="1744">
        <v>53</v>
      </c>
      <c r="H266" s="1756">
        <f t="shared" si="8"/>
        <v>212</v>
      </c>
      <c r="I266" s="188"/>
      <c r="J266" s="30" t="s">
        <v>5648</v>
      </c>
      <c r="K266" s="57" t="s">
        <v>5490</v>
      </c>
      <c r="L266" s="285"/>
      <c r="M266" s="25">
        <v>43958</v>
      </c>
      <c r="N266" s="21"/>
      <c r="O266" s="22"/>
      <c r="P266" s="25">
        <v>43976</v>
      </c>
      <c r="Q266" s="26">
        <v>43976</v>
      </c>
    </row>
    <row r="267" spans="1:17" s="73" customFormat="1" ht="19.7" customHeight="1">
      <c r="B267" s="21"/>
      <c r="C267" s="65"/>
      <c r="D267" s="65"/>
      <c r="E267" s="30"/>
      <c r="F267" s="996"/>
      <c r="G267" s="52"/>
      <c r="H267" s="28"/>
      <c r="I267" s="283"/>
      <c r="J267" s="443"/>
      <c r="K267" s="57"/>
      <c r="L267" s="285"/>
      <c r="M267" s="25"/>
      <c r="N267" s="21"/>
      <c r="O267" s="22"/>
      <c r="P267" s="25"/>
      <c r="Q267" s="61"/>
    </row>
    <row r="268" spans="1:17" s="73" customFormat="1" ht="19.7" customHeight="1">
      <c r="B268" s="21"/>
      <c r="C268" s="65"/>
      <c r="D268" s="65"/>
      <c r="E268" s="1663">
        <f>SUM(H249:H267)</f>
        <v>81646</v>
      </c>
      <c r="F268" s="996"/>
      <c r="G268" s="52"/>
      <c r="H268" s="28"/>
      <c r="I268" s="283"/>
      <c r="J268" s="443"/>
      <c r="K268" s="57"/>
      <c r="L268" s="285"/>
      <c r="M268" s="25"/>
      <c r="N268" s="21"/>
      <c r="O268" s="22"/>
      <c r="P268" s="25"/>
      <c r="Q268" s="61"/>
    </row>
    <row r="269" spans="1:17" s="73" customFormat="1" ht="19.7" customHeight="1">
      <c r="B269" s="21"/>
      <c r="C269" s="65"/>
      <c r="D269" s="65"/>
      <c r="E269" s="30"/>
      <c r="F269" s="996"/>
      <c r="G269" s="52"/>
      <c r="H269" s="28"/>
      <c r="I269" s="283"/>
      <c r="J269" s="443"/>
      <c r="K269" s="57"/>
      <c r="L269" s="285"/>
      <c r="M269" s="25"/>
      <c r="N269" s="21"/>
      <c r="O269" s="22"/>
      <c r="P269" s="25"/>
      <c r="Q269" s="61"/>
    </row>
    <row r="270" spans="1:17" s="73" customFormat="1" ht="19.7" customHeight="1">
      <c r="B270" s="21"/>
      <c r="C270" s="65"/>
      <c r="D270" s="65"/>
      <c r="E270" s="30"/>
      <c r="F270" s="996"/>
      <c r="G270" s="52"/>
      <c r="H270" s="28"/>
      <c r="I270" s="283"/>
      <c r="J270" s="443"/>
      <c r="K270" s="57"/>
      <c r="L270" s="285"/>
      <c r="M270" s="25"/>
      <c r="N270" s="21"/>
      <c r="O270" s="22"/>
      <c r="P270" s="25"/>
      <c r="Q270" s="61"/>
    </row>
    <row r="271" spans="1:17" s="73" customFormat="1" ht="19.7" customHeight="1">
      <c r="B271" s="21"/>
      <c r="C271" s="65"/>
      <c r="D271" s="65"/>
      <c r="E271" s="30"/>
      <c r="F271" s="996"/>
      <c r="G271" s="52"/>
      <c r="H271" s="28"/>
      <c r="I271" s="283"/>
      <c r="J271" s="443"/>
      <c r="K271" s="57"/>
      <c r="L271" s="285"/>
      <c r="M271" s="25"/>
      <c r="N271" s="21"/>
      <c r="O271" s="22"/>
      <c r="P271" s="25"/>
      <c r="Q271" s="61"/>
    </row>
    <row r="272" spans="1:17" s="73" customFormat="1" ht="19.7" customHeight="1">
      <c r="B272" s="65"/>
      <c r="C272" s="65"/>
      <c r="D272" s="65"/>
      <c r="E272" s="30"/>
      <c r="F272" s="996"/>
      <c r="G272" s="52"/>
      <c r="H272" s="28"/>
      <c r="I272" s="283"/>
      <c r="J272" s="443"/>
      <c r="K272" s="57"/>
      <c r="L272" s="285"/>
      <c r="M272" s="25"/>
      <c r="N272" s="21"/>
      <c r="O272" s="22"/>
      <c r="P272" s="25"/>
      <c r="Q272" s="61"/>
    </row>
    <row r="273" spans="2:17" s="73" customFormat="1" ht="19.7" customHeight="1">
      <c r="B273" s="65"/>
      <c r="C273" s="65"/>
      <c r="D273" s="65"/>
      <c r="E273" s="30"/>
      <c r="F273" s="996"/>
      <c r="G273" s="52"/>
      <c r="H273" s="28"/>
      <c r="I273" s="283"/>
      <c r="J273" s="443"/>
      <c r="K273" s="57"/>
      <c r="L273" s="285"/>
      <c r="M273" s="25"/>
      <c r="N273" s="21"/>
      <c r="O273" s="22"/>
      <c r="P273" s="25"/>
      <c r="Q273" s="61"/>
    </row>
    <row r="274" spans="2:17" s="73" customFormat="1" ht="19.7" customHeight="1">
      <c r="B274" s="65"/>
      <c r="C274" s="65"/>
      <c r="D274" s="65"/>
      <c r="E274" s="30"/>
      <c r="F274" s="996"/>
      <c r="G274" s="52"/>
      <c r="H274" s="28"/>
      <c r="I274" s="283"/>
      <c r="J274" s="443"/>
      <c r="K274" s="57"/>
      <c r="L274" s="285"/>
      <c r="M274" s="25"/>
      <c r="N274" s="21"/>
      <c r="O274" s="22"/>
      <c r="P274" s="25"/>
      <c r="Q274" s="61"/>
    </row>
    <row r="275" spans="2:17" s="73" customFormat="1" ht="19.7" customHeight="1">
      <c r="B275" s="65"/>
      <c r="C275" s="65"/>
      <c r="D275" s="65"/>
      <c r="E275" s="30"/>
      <c r="F275" s="996"/>
      <c r="G275" s="52"/>
      <c r="H275" s="28"/>
      <c r="I275" s="283"/>
      <c r="J275" s="443"/>
      <c r="K275" s="57"/>
      <c r="L275" s="285"/>
      <c r="M275" s="25"/>
      <c r="N275" s="21"/>
      <c r="O275" s="22"/>
      <c r="P275" s="25"/>
      <c r="Q275" s="61"/>
    </row>
    <row r="276" spans="2:17" s="73" customFormat="1" ht="19.7" customHeight="1">
      <c r="B276" s="65"/>
      <c r="C276" s="65"/>
      <c r="D276" s="65"/>
      <c r="E276" s="30"/>
      <c r="F276" s="996"/>
      <c r="G276" s="52"/>
      <c r="H276" s="28"/>
      <c r="I276" s="283"/>
      <c r="J276" s="443"/>
      <c r="K276" s="57"/>
      <c r="L276" s="285"/>
      <c r="M276" s="25"/>
      <c r="N276" s="21"/>
      <c r="O276" s="22"/>
      <c r="P276" s="25"/>
      <c r="Q276" s="61"/>
    </row>
    <row r="277" spans="2:17" s="73" customFormat="1" ht="19.7" customHeight="1">
      <c r="B277" s="65"/>
      <c r="C277" s="65"/>
      <c r="D277" s="65"/>
      <c r="E277" s="30"/>
      <c r="F277" s="996"/>
      <c r="G277" s="52"/>
      <c r="H277" s="28"/>
      <c r="I277" s="283"/>
      <c r="J277" s="443"/>
      <c r="K277" s="57"/>
      <c r="L277" s="285"/>
      <c r="M277" s="25"/>
      <c r="N277" s="21"/>
      <c r="O277" s="22"/>
      <c r="P277" s="25"/>
      <c r="Q277" s="61"/>
    </row>
    <row r="278" spans="2:17" s="73" customFormat="1" ht="19.7" customHeight="1">
      <c r="B278" s="65"/>
      <c r="C278" s="65"/>
      <c r="D278" s="65"/>
      <c r="E278" s="30"/>
      <c r="F278" s="996"/>
      <c r="G278" s="52"/>
      <c r="H278" s="28"/>
      <c r="I278" s="283"/>
      <c r="J278" s="443"/>
      <c r="K278" s="57"/>
      <c r="L278" s="285"/>
      <c r="M278" s="25"/>
      <c r="N278" s="21"/>
      <c r="O278" s="22"/>
      <c r="P278" s="25"/>
      <c r="Q278" s="61"/>
    </row>
    <row r="279" spans="2:17" s="73" customFormat="1" ht="19.7" customHeight="1">
      <c r="B279" s="65"/>
      <c r="C279" s="65"/>
      <c r="D279" s="65"/>
      <c r="E279" s="30"/>
      <c r="F279" s="996"/>
      <c r="G279" s="52"/>
      <c r="H279" s="28"/>
      <c r="I279" s="283"/>
      <c r="J279" s="443"/>
      <c r="K279" s="57"/>
      <c r="L279" s="285"/>
      <c r="M279" s="25"/>
      <c r="N279" s="21"/>
      <c r="O279" s="22"/>
      <c r="P279" s="25"/>
      <c r="Q279" s="61"/>
    </row>
    <row r="280" spans="2:17" s="73" customFormat="1" ht="19.7" customHeight="1">
      <c r="B280" s="65"/>
      <c r="C280" s="65"/>
      <c r="D280" s="65"/>
      <c r="E280" s="30"/>
      <c r="F280" s="996"/>
      <c r="G280" s="52"/>
      <c r="H280" s="28"/>
      <c r="I280" s="283"/>
      <c r="J280" s="443"/>
      <c r="K280" s="57"/>
      <c r="L280" s="285"/>
      <c r="M280" s="25"/>
      <c r="N280" s="21"/>
      <c r="O280" s="22"/>
      <c r="P280" s="25"/>
      <c r="Q280" s="61"/>
    </row>
    <row r="281" spans="2:17" s="73" customFormat="1" ht="19.7" customHeight="1">
      <c r="B281" s="65"/>
      <c r="C281" s="65"/>
      <c r="D281" s="65"/>
      <c r="E281" s="30"/>
      <c r="F281" s="996"/>
      <c r="G281" s="52"/>
      <c r="H281" s="28"/>
      <c r="I281" s="283"/>
      <c r="J281" s="443"/>
      <c r="K281" s="57"/>
      <c r="L281" s="285"/>
      <c r="M281" s="25"/>
      <c r="N281" s="21"/>
      <c r="O281" s="22"/>
      <c r="P281" s="25"/>
      <c r="Q281" s="61"/>
    </row>
    <row r="282" spans="2:17" s="73" customFormat="1" ht="19.7" customHeight="1">
      <c r="B282" s="65"/>
      <c r="C282" s="65"/>
      <c r="D282" s="65"/>
      <c r="E282" s="30"/>
      <c r="F282" s="996"/>
      <c r="G282" s="52"/>
      <c r="H282" s="28"/>
      <c r="I282" s="283"/>
      <c r="J282" s="443"/>
      <c r="K282" s="57"/>
      <c r="L282" s="285"/>
      <c r="M282" s="25"/>
      <c r="N282" s="21"/>
      <c r="O282" s="22"/>
      <c r="P282" s="25"/>
      <c r="Q282" s="61"/>
    </row>
    <row r="283" spans="2:17" s="73" customFormat="1" ht="19.7" customHeight="1">
      <c r="B283" s="65"/>
      <c r="C283" s="65"/>
      <c r="D283" s="65"/>
      <c r="E283" s="30"/>
      <c r="F283" s="996"/>
      <c r="G283" s="52"/>
      <c r="H283" s="28"/>
      <c r="I283" s="283"/>
      <c r="J283" s="443"/>
      <c r="K283" s="57"/>
      <c r="L283" s="285"/>
      <c r="M283" s="25"/>
      <c r="N283" s="21"/>
      <c r="O283" s="22"/>
      <c r="P283" s="25"/>
      <c r="Q283" s="61"/>
    </row>
    <row r="284" spans="2:17" s="73" customFormat="1" ht="19.7" customHeight="1">
      <c r="B284" s="65"/>
      <c r="C284" s="65"/>
      <c r="D284" s="65"/>
      <c r="E284" s="30"/>
      <c r="F284" s="996"/>
      <c r="G284" s="52"/>
      <c r="H284" s="28"/>
      <c r="I284" s="283"/>
      <c r="J284" s="443"/>
      <c r="K284" s="57"/>
      <c r="L284" s="285"/>
      <c r="M284" s="25"/>
      <c r="N284" s="21"/>
      <c r="O284" s="22"/>
      <c r="P284" s="25"/>
      <c r="Q284" s="61"/>
    </row>
    <row r="285" spans="2:17" s="73" customFormat="1" ht="19.7" customHeight="1">
      <c r="B285" s="65"/>
      <c r="C285" s="65"/>
      <c r="D285" s="65"/>
      <c r="E285" s="30"/>
      <c r="F285" s="996"/>
      <c r="G285" s="52"/>
      <c r="H285" s="28"/>
      <c r="I285" s="283"/>
      <c r="J285" s="443"/>
      <c r="K285" s="57"/>
      <c r="L285" s="285"/>
      <c r="M285" s="25"/>
      <c r="N285" s="21"/>
      <c r="O285" s="22"/>
      <c r="P285" s="25"/>
      <c r="Q285" s="61"/>
    </row>
    <row r="286" spans="2:17" s="73" customFormat="1" ht="19.7" customHeight="1">
      <c r="B286" s="65"/>
      <c r="C286" s="65"/>
      <c r="D286" s="65"/>
      <c r="E286" s="30"/>
      <c r="F286" s="996"/>
      <c r="G286" s="52"/>
      <c r="H286" s="28"/>
      <c r="I286" s="283"/>
      <c r="J286" s="443"/>
      <c r="K286" s="57"/>
      <c r="L286" s="285"/>
      <c r="M286" s="25"/>
      <c r="N286" s="21"/>
      <c r="O286" s="22"/>
      <c r="P286" s="25"/>
      <c r="Q286" s="61"/>
    </row>
    <row r="287" spans="2:17" s="73" customFormat="1" ht="19.7" customHeight="1">
      <c r="B287" s="65"/>
      <c r="C287" s="65"/>
      <c r="D287" s="65"/>
      <c r="E287" s="30"/>
      <c r="F287" s="996"/>
      <c r="G287" s="52"/>
      <c r="H287" s="28"/>
      <c r="I287" s="283"/>
      <c r="J287" s="443"/>
      <c r="K287" s="57"/>
      <c r="L287" s="285"/>
      <c r="M287" s="25"/>
      <c r="N287" s="21"/>
      <c r="O287" s="22"/>
      <c r="P287" s="25"/>
      <c r="Q287" s="61"/>
    </row>
    <row r="288" spans="2:17" s="73" customFormat="1" ht="19.7" customHeight="1">
      <c r="B288" s="65"/>
      <c r="C288" s="65"/>
      <c r="D288" s="65"/>
      <c r="E288" s="30"/>
      <c r="F288" s="996"/>
      <c r="G288" s="52"/>
      <c r="H288" s="28"/>
      <c r="I288" s="283"/>
      <c r="J288" s="443"/>
      <c r="K288" s="57"/>
      <c r="L288" s="285"/>
      <c r="M288" s="25"/>
      <c r="N288" s="21"/>
      <c r="O288" s="22"/>
      <c r="P288" s="25"/>
      <c r="Q288" s="61"/>
    </row>
    <row r="289" spans="2:17" s="73" customFormat="1" ht="19.7" customHeight="1">
      <c r="B289" s="65"/>
      <c r="C289" s="65"/>
      <c r="D289" s="65"/>
      <c r="E289" s="30"/>
      <c r="F289" s="996"/>
      <c r="G289" s="52"/>
      <c r="H289" s="28"/>
      <c r="I289" s="283"/>
      <c r="J289" s="443"/>
      <c r="K289" s="57"/>
      <c r="L289" s="285"/>
      <c r="M289" s="25"/>
      <c r="N289" s="21"/>
      <c r="O289" s="22"/>
      <c r="P289" s="25"/>
      <c r="Q289" s="61"/>
    </row>
    <row r="290" spans="2:17" s="73" customFormat="1" ht="19.7" customHeight="1">
      <c r="B290" s="65"/>
      <c r="C290" s="65"/>
      <c r="D290" s="65"/>
      <c r="E290" s="30"/>
      <c r="F290" s="996"/>
      <c r="G290" s="52"/>
      <c r="H290" s="28"/>
      <c r="I290" s="283"/>
      <c r="J290" s="443"/>
      <c r="K290" s="57"/>
      <c r="L290" s="285"/>
      <c r="M290" s="25"/>
      <c r="N290" s="21"/>
      <c r="O290" s="22"/>
      <c r="P290" s="25"/>
      <c r="Q290" s="61"/>
    </row>
    <row r="291" spans="2:17" s="73" customFormat="1" ht="19.7" customHeight="1">
      <c r="B291" s="65"/>
      <c r="C291" s="65"/>
      <c r="D291" s="65"/>
      <c r="E291" s="30"/>
      <c r="F291" s="996"/>
      <c r="G291" s="52"/>
      <c r="H291" s="28"/>
      <c r="I291" s="283"/>
      <c r="J291" s="443"/>
      <c r="K291" s="57"/>
      <c r="L291" s="285"/>
      <c r="M291" s="25"/>
      <c r="N291" s="21"/>
      <c r="O291" s="22"/>
      <c r="P291" s="25"/>
      <c r="Q291" s="61"/>
    </row>
    <row r="292" spans="2:17" s="73" customFormat="1" ht="19.7" customHeight="1">
      <c r="B292" s="65"/>
      <c r="C292" s="65"/>
      <c r="D292" s="65"/>
      <c r="E292" s="30"/>
      <c r="F292" s="996"/>
      <c r="G292" s="52"/>
      <c r="H292" s="28"/>
      <c r="I292" s="283"/>
      <c r="J292" s="443"/>
      <c r="K292" s="57"/>
      <c r="L292" s="285"/>
      <c r="M292" s="25"/>
      <c r="N292" s="21"/>
      <c r="O292" s="22"/>
      <c r="P292" s="25"/>
      <c r="Q292" s="61"/>
    </row>
    <row r="293" spans="2:17" s="73" customFormat="1" ht="19.7" customHeight="1">
      <c r="B293" s="65"/>
      <c r="C293" s="65"/>
      <c r="D293" s="65"/>
      <c r="E293" s="30"/>
      <c r="F293" s="996"/>
      <c r="G293" s="52"/>
      <c r="H293" s="28"/>
      <c r="I293" s="283"/>
      <c r="J293" s="443"/>
      <c r="K293" s="57"/>
      <c r="L293" s="285"/>
      <c r="M293" s="25"/>
      <c r="N293" s="21"/>
      <c r="O293" s="22"/>
      <c r="P293" s="25"/>
      <c r="Q293" s="61"/>
    </row>
    <row r="294" spans="2:17" s="73" customFormat="1" ht="19.7" customHeight="1">
      <c r="B294" s="65"/>
      <c r="C294" s="65"/>
      <c r="D294" s="65"/>
      <c r="E294" s="30"/>
      <c r="F294" s="996"/>
      <c r="G294" s="52"/>
      <c r="H294" s="28"/>
      <c r="I294" s="283"/>
      <c r="J294" s="443"/>
      <c r="K294" s="57"/>
      <c r="L294" s="285"/>
      <c r="M294" s="25"/>
      <c r="N294" s="21"/>
      <c r="O294" s="22"/>
      <c r="P294" s="25"/>
      <c r="Q294" s="61"/>
    </row>
    <row r="295" spans="2:17" s="73" customFormat="1" ht="19.7" customHeight="1">
      <c r="B295" s="65"/>
      <c r="C295" s="65"/>
      <c r="D295" s="65"/>
      <c r="E295" s="30"/>
      <c r="F295" s="996"/>
      <c r="G295" s="52"/>
      <c r="H295" s="28"/>
      <c r="I295" s="283"/>
      <c r="J295" s="443"/>
      <c r="K295" s="57"/>
      <c r="L295" s="285"/>
      <c r="M295" s="25"/>
      <c r="N295" s="21"/>
      <c r="O295" s="22"/>
      <c r="P295" s="25"/>
      <c r="Q295" s="61"/>
    </row>
    <row r="296" spans="2:17" s="73" customFormat="1" ht="19.7" customHeight="1">
      <c r="B296" s="65"/>
      <c r="C296" s="65"/>
      <c r="D296" s="65"/>
      <c r="E296" s="30"/>
      <c r="F296" s="996"/>
      <c r="G296" s="52"/>
      <c r="H296" s="28"/>
      <c r="I296" s="283"/>
      <c r="J296" s="443"/>
      <c r="K296" s="57"/>
      <c r="L296" s="285"/>
      <c r="M296" s="25"/>
      <c r="N296" s="21"/>
      <c r="O296" s="22"/>
      <c r="P296" s="25"/>
      <c r="Q296" s="61"/>
    </row>
    <row r="297" spans="2:17" s="73" customFormat="1" ht="19.7" customHeight="1">
      <c r="B297" s="65"/>
      <c r="C297" s="65"/>
      <c r="D297" s="65"/>
      <c r="E297" s="30"/>
      <c r="F297" s="996"/>
      <c r="G297" s="52"/>
      <c r="H297" s="28"/>
      <c r="I297" s="283"/>
      <c r="J297" s="443"/>
      <c r="K297" s="57"/>
      <c r="L297" s="285"/>
      <c r="M297" s="25"/>
      <c r="N297" s="21"/>
      <c r="O297" s="22"/>
      <c r="P297" s="25"/>
      <c r="Q297" s="61"/>
    </row>
    <row r="298" spans="2:17" s="9" customFormat="1" ht="19.7" customHeight="1">
      <c r="B298" s="21"/>
      <c r="C298" s="21"/>
      <c r="D298" s="21"/>
      <c r="E298" s="30"/>
      <c r="F298" s="1039"/>
      <c r="G298" s="28"/>
      <c r="H298" s="28"/>
      <c r="I298" s="167"/>
      <c r="J298" s="30"/>
      <c r="K298" s="30"/>
      <c r="L298" s="22"/>
      <c r="M298" s="25"/>
      <c r="N298" s="21"/>
      <c r="O298" s="22"/>
      <c r="P298" s="25"/>
      <c r="Q298" s="26"/>
    </row>
    <row r="299" spans="2:17" s="9" customFormat="1" ht="19.7" customHeight="1">
      <c r="B299" s="21"/>
      <c r="C299" s="21"/>
      <c r="D299" s="21"/>
      <c r="E299" s="30"/>
      <c r="F299" s="1039"/>
      <c r="G299" s="28"/>
      <c r="H299" s="28"/>
      <c r="I299" s="167"/>
      <c r="J299" s="30"/>
      <c r="K299" s="22"/>
      <c r="L299" s="22"/>
      <c r="M299" s="25"/>
      <c r="N299" s="21"/>
      <c r="O299" s="22"/>
      <c r="P299" s="25"/>
      <c r="Q299" s="26"/>
    </row>
  </sheetData>
  <autoFilter ref="B8:O299" xr:uid="{C759672D-4FF8-46B2-B839-FF0FCC8FF3F1}"/>
  <mergeCells count="15">
    <mergeCell ref="C154:E154"/>
    <mergeCell ref="C185:E185"/>
    <mergeCell ref="C249:E249"/>
    <mergeCell ref="C11:E11"/>
    <mergeCell ref="C60:E60"/>
    <mergeCell ref="C78:E78"/>
    <mergeCell ref="C93:E93"/>
    <mergeCell ref="C107:E107"/>
    <mergeCell ref="C146:E146"/>
    <mergeCell ref="B2:D2"/>
    <mergeCell ref="G2:I2"/>
    <mergeCell ref="B3:D3"/>
    <mergeCell ref="B4:D4"/>
    <mergeCell ref="B5:D5"/>
    <mergeCell ref="B6:D6"/>
  </mergeCells>
  <phoneticPr fontId="4"/>
  <dataValidations count="2">
    <dataValidation imeMode="hiragana" allowBlank="1" showInputMessage="1" showErrorMessage="1" sqref="J64:J65 JF64:JF65 TB64:TB65 ACX64:ACX65 AMT64:AMT65 AWP64:AWP65 BGL64:BGL65 BQH64:BQH65 CAD64:CAD65 CJZ64:CJZ65 CTV64:CTV65 DDR64:DDR65 DNN64:DNN65 DXJ64:DXJ65 EHF64:EHF65 ERB64:ERB65 FAX64:FAX65 FKT64:FKT65 FUP64:FUP65 GEL64:GEL65 GOH64:GOH65 GYD64:GYD65 HHZ64:HHZ65 HRV64:HRV65 IBR64:IBR65 ILN64:ILN65 IVJ64:IVJ65 JFF64:JFF65 JPB64:JPB65 JYX64:JYX65 KIT64:KIT65 KSP64:KSP65 LCL64:LCL65 LMH64:LMH65 LWD64:LWD65 MFZ64:MFZ65 MPV64:MPV65 MZR64:MZR65 NJN64:NJN65 NTJ64:NTJ65 ODF64:ODF65 ONB64:ONB65 OWX64:OWX65 PGT64:PGT65 PQP64:PQP65 QAL64:QAL65 QKH64:QKH65 QUD64:QUD65 RDZ64:RDZ65 RNV64:RNV65 RXR64:RXR65 SHN64:SHN65 SRJ64:SRJ65 TBF64:TBF65 TLB64:TLB65 TUX64:TUX65 UET64:UET65 UOP64:UOP65 UYL64:UYL65 VIH64:VIH65 VSD64:VSD65 WBZ64:WBZ65 WLV64:WLV65 WVR64:WVR65 J65600:J65601 JF65600:JF65601 TB65600:TB65601 ACX65600:ACX65601 AMT65600:AMT65601 AWP65600:AWP65601 BGL65600:BGL65601 BQH65600:BQH65601 CAD65600:CAD65601 CJZ65600:CJZ65601 CTV65600:CTV65601 DDR65600:DDR65601 DNN65600:DNN65601 DXJ65600:DXJ65601 EHF65600:EHF65601 ERB65600:ERB65601 FAX65600:FAX65601 FKT65600:FKT65601 FUP65600:FUP65601 GEL65600:GEL65601 GOH65600:GOH65601 GYD65600:GYD65601 HHZ65600:HHZ65601 HRV65600:HRV65601 IBR65600:IBR65601 ILN65600:ILN65601 IVJ65600:IVJ65601 JFF65600:JFF65601 JPB65600:JPB65601 JYX65600:JYX65601 KIT65600:KIT65601 KSP65600:KSP65601 LCL65600:LCL65601 LMH65600:LMH65601 LWD65600:LWD65601 MFZ65600:MFZ65601 MPV65600:MPV65601 MZR65600:MZR65601 NJN65600:NJN65601 NTJ65600:NTJ65601 ODF65600:ODF65601 ONB65600:ONB65601 OWX65600:OWX65601 PGT65600:PGT65601 PQP65600:PQP65601 QAL65600:QAL65601 QKH65600:QKH65601 QUD65600:QUD65601 RDZ65600:RDZ65601 RNV65600:RNV65601 RXR65600:RXR65601 SHN65600:SHN65601 SRJ65600:SRJ65601 TBF65600:TBF65601 TLB65600:TLB65601 TUX65600:TUX65601 UET65600:UET65601 UOP65600:UOP65601 UYL65600:UYL65601 VIH65600:VIH65601 VSD65600:VSD65601 WBZ65600:WBZ65601 WLV65600:WLV65601 WVR65600:WVR65601 J131136:J131137 JF131136:JF131137 TB131136:TB131137 ACX131136:ACX131137 AMT131136:AMT131137 AWP131136:AWP131137 BGL131136:BGL131137 BQH131136:BQH131137 CAD131136:CAD131137 CJZ131136:CJZ131137 CTV131136:CTV131137 DDR131136:DDR131137 DNN131136:DNN131137 DXJ131136:DXJ131137 EHF131136:EHF131137 ERB131136:ERB131137 FAX131136:FAX131137 FKT131136:FKT131137 FUP131136:FUP131137 GEL131136:GEL131137 GOH131136:GOH131137 GYD131136:GYD131137 HHZ131136:HHZ131137 HRV131136:HRV131137 IBR131136:IBR131137 ILN131136:ILN131137 IVJ131136:IVJ131137 JFF131136:JFF131137 JPB131136:JPB131137 JYX131136:JYX131137 KIT131136:KIT131137 KSP131136:KSP131137 LCL131136:LCL131137 LMH131136:LMH131137 LWD131136:LWD131137 MFZ131136:MFZ131137 MPV131136:MPV131137 MZR131136:MZR131137 NJN131136:NJN131137 NTJ131136:NTJ131137 ODF131136:ODF131137 ONB131136:ONB131137 OWX131136:OWX131137 PGT131136:PGT131137 PQP131136:PQP131137 QAL131136:QAL131137 QKH131136:QKH131137 QUD131136:QUD131137 RDZ131136:RDZ131137 RNV131136:RNV131137 RXR131136:RXR131137 SHN131136:SHN131137 SRJ131136:SRJ131137 TBF131136:TBF131137 TLB131136:TLB131137 TUX131136:TUX131137 UET131136:UET131137 UOP131136:UOP131137 UYL131136:UYL131137 VIH131136:VIH131137 VSD131136:VSD131137 WBZ131136:WBZ131137 WLV131136:WLV131137 WVR131136:WVR131137 J196672:J196673 JF196672:JF196673 TB196672:TB196673 ACX196672:ACX196673 AMT196672:AMT196673 AWP196672:AWP196673 BGL196672:BGL196673 BQH196672:BQH196673 CAD196672:CAD196673 CJZ196672:CJZ196673 CTV196672:CTV196673 DDR196672:DDR196673 DNN196672:DNN196673 DXJ196672:DXJ196673 EHF196672:EHF196673 ERB196672:ERB196673 FAX196672:FAX196673 FKT196672:FKT196673 FUP196672:FUP196673 GEL196672:GEL196673 GOH196672:GOH196673 GYD196672:GYD196673 HHZ196672:HHZ196673 HRV196672:HRV196673 IBR196672:IBR196673 ILN196672:ILN196673 IVJ196672:IVJ196673 JFF196672:JFF196673 JPB196672:JPB196673 JYX196672:JYX196673 KIT196672:KIT196673 KSP196672:KSP196673 LCL196672:LCL196673 LMH196672:LMH196673 LWD196672:LWD196673 MFZ196672:MFZ196673 MPV196672:MPV196673 MZR196672:MZR196673 NJN196672:NJN196673 NTJ196672:NTJ196673 ODF196672:ODF196673 ONB196672:ONB196673 OWX196672:OWX196673 PGT196672:PGT196673 PQP196672:PQP196673 QAL196672:QAL196673 QKH196672:QKH196673 QUD196672:QUD196673 RDZ196672:RDZ196673 RNV196672:RNV196673 RXR196672:RXR196673 SHN196672:SHN196673 SRJ196672:SRJ196673 TBF196672:TBF196673 TLB196672:TLB196673 TUX196672:TUX196673 UET196672:UET196673 UOP196672:UOP196673 UYL196672:UYL196673 VIH196672:VIH196673 VSD196672:VSD196673 WBZ196672:WBZ196673 WLV196672:WLV196673 WVR196672:WVR196673 J262208:J262209 JF262208:JF262209 TB262208:TB262209 ACX262208:ACX262209 AMT262208:AMT262209 AWP262208:AWP262209 BGL262208:BGL262209 BQH262208:BQH262209 CAD262208:CAD262209 CJZ262208:CJZ262209 CTV262208:CTV262209 DDR262208:DDR262209 DNN262208:DNN262209 DXJ262208:DXJ262209 EHF262208:EHF262209 ERB262208:ERB262209 FAX262208:FAX262209 FKT262208:FKT262209 FUP262208:FUP262209 GEL262208:GEL262209 GOH262208:GOH262209 GYD262208:GYD262209 HHZ262208:HHZ262209 HRV262208:HRV262209 IBR262208:IBR262209 ILN262208:ILN262209 IVJ262208:IVJ262209 JFF262208:JFF262209 JPB262208:JPB262209 JYX262208:JYX262209 KIT262208:KIT262209 KSP262208:KSP262209 LCL262208:LCL262209 LMH262208:LMH262209 LWD262208:LWD262209 MFZ262208:MFZ262209 MPV262208:MPV262209 MZR262208:MZR262209 NJN262208:NJN262209 NTJ262208:NTJ262209 ODF262208:ODF262209 ONB262208:ONB262209 OWX262208:OWX262209 PGT262208:PGT262209 PQP262208:PQP262209 QAL262208:QAL262209 QKH262208:QKH262209 QUD262208:QUD262209 RDZ262208:RDZ262209 RNV262208:RNV262209 RXR262208:RXR262209 SHN262208:SHN262209 SRJ262208:SRJ262209 TBF262208:TBF262209 TLB262208:TLB262209 TUX262208:TUX262209 UET262208:UET262209 UOP262208:UOP262209 UYL262208:UYL262209 VIH262208:VIH262209 VSD262208:VSD262209 WBZ262208:WBZ262209 WLV262208:WLV262209 WVR262208:WVR262209 J327744:J327745 JF327744:JF327745 TB327744:TB327745 ACX327744:ACX327745 AMT327744:AMT327745 AWP327744:AWP327745 BGL327744:BGL327745 BQH327744:BQH327745 CAD327744:CAD327745 CJZ327744:CJZ327745 CTV327744:CTV327745 DDR327744:DDR327745 DNN327744:DNN327745 DXJ327744:DXJ327745 EHF327744:EHF327745 ERB327744:ERB327745 FAX327744:FAX327745 FKT327744:FKT327745 FUP327744:FUP327745 GEL327744:GEL327745 GOH327744:GOH327745 GYD327744:GYD327745 HHZ327744:HHZ327745 HRV327744:HRV327745 IBR327744:IBR327745 ILN327744:ILN327745 IVJ327744:IVJ327745 JFF327744:JFF327745 JPB327744:JPB327745 JYX327744:JYX327745 KIT327744:KIT327745 KSP327744:KSP327745 LCL327744:LCL327745 LMH327744:LMH327745 LWD327744:LWD327745 MFZ327744:MFZ327745 MPV327744:MPV327745 MZR327744:MZR327745 NJN327744:NJN327745 NTJ327744:NTJ327745 ODF327744:ODF327745 ONB327744:ONB327745 OWX327744:OWX327745 PGT327744:PGT327745 PQP327744:PQP327745 QAL327744:QAL327745 QKH327744:QKH327745 QUD327744:QUD327745 RDZ327744:RDZ327745 RNV327744:RNV327745 RXR327744:RXR327745 SHN327744:SHN327745 SRJ327744:SRJ327745 TBF327744:TBF327745 TLB327744:TLB327745 TUX327744:TUX327745 UET327744:UET327745 UOP327744:UOP327745 UYL327744:UYL327745 VIH327744:VIH327745 VSD327744:VSD327745 WBZ327744:WBZ327745 WLV327744:WLV327745 WVR327744:WVR327745 J393280:J393281 JF393280:JF393281 TB393280:TB393281 ACX393280:ACX393281 AMT393280:AMT393281 AWP393280:AWP393281 BGL393280:BGL393281 BQH393280:BQH393281 CAD393280:CAD393281 CJZ393280:CJZ393281 CTV393280:CTV393281 DDR393280:DDR393281 DNN393280:DNN393281 DXJ393280:DXJ393281 EHF393280:EHF393281 ERB393280:ERB393281 FAX393280:FAX393281 FKT393280:FKT393281 FUP393280:FUP393281 GEL393280:GEL393281 GOH393280:GOH393281 GYD393280:GYD393281 HHZ393280:HHZ393281 HRV393280:HRV393281 IBR393280:IBR393281 ILN393280:ILN393281 IVJ393280:IVJ393281 JFF393280:JFF393281 JPB393280:JPB393281 JYX393280:JYX393281 KIT393280:KIT393281 KSP393280:KSP393281 LCL393280:LCL393281 LMH393280:LMH393281 LWD393280:LWD393281 MFZ393280:MFZ393281 MPV393280:MPV393281 MZR393280:MZR393281 NJN393280:NJN393281 NTJ393280:NTJ393281 ODF393280:ODF393281 ONB393280:ONB393281 OWX393280:OWX393281 PGT393280:PGT393281 PQP393280:PQP393281 QAL393280:QAL393281 QKH393280:QKH393281 QUD393280:QUD393281 RDZ393280:RDZ393281 RNV393280:RNV393281 RXR393280:RXR393281 SHN393280:SHN393281 SRJ393280:SRJ393281 TBF393280:TBF393281 TLB393280:TLB393281 TUX393280:TUX393281 UET393280:UET393281 UOP393280:UOP393281 UYL393280:UYL393281 VIH393280:VIH393281 VSD393280:VSD393281 WBZ393280:WBZ393281 WLV393280:WLV393281 WVR393280:WVR393281 J458816:J458817 JF458816:JF458817 TB458816:TB458817 ACX458816:ACX458817 AMT458816:AMT458817 AWP458816:AWP458817 BGL458816:BGL458817 BQH458816:BQH458817 CAD458816:CAD458817 CJZ458816:CJZ458817 CTV458816:CTV458817 DDR458816:DDR458817 DNN458816:DNN458817 DXJ458816:DXJ458817 EHF458816:EHF458817 ERB458816:ERB458817 FAX458816:FAX458817 FKT458816:FKT458817 FUP458816:FUP458817 GEL458816:GEL458817 GOH458816:GOH458817 GYD458816:GYD458817 HHZ458816:HHZ458817 HRV458816:HRV458817 IBR458816:IBR458817 ILN458816:ILN458817 IVJ458816:IVJ458817 JFF458816:JFF458817 JPB458816:JPB458817 JYX458816:JYX458817 KIT458816:KIT458817 KSP458816:KSP458817 LCL458816:LCL458817 LMH458816:LMH458817 LWD458816:LWD458817 MFZ458816:MFZ458817 MPV458816:MPV458817 MZR458816:MZR458817 NJN458816:NJN458817 NTJ458816:NTJ458817 ODF458816:ODF458817 ONB458816:ONB458817 OWX458816:OWX458817 PGT458816:PGT458817 PQP458816:PQP458817 QAL458816:QAL458817 QKH458816:QKH458817 QUD458816:QUD458817 RDZ458816:RDZ458817 RNV458816:RNV458817 RXR458816:RXR458817 SHN458816:SHN458817 SRJ458816:SRJ458817 TBF458816:TBF458817 TLB458816:TLB458817 TUX458816:TUX458817 UET458816:UET458817 UOP458816:UOP458817 UYL458816:UYL458817 VIH458816:VIH458817 VSD458816:VSD458817 WBZ458816:WBZ458817 WLV458816:WLV458817 WVR458816:WVR458817 J524352:J524353 JF524352:JF524353 TB524352:TB524353 ACX524352:ACX524353 AMT524352:AMT524353 AWP524352:AWP524353 BGL524352:BGL524353 BQH524352:BQH524353 CAD524352:CAD524353 CJZ524352:CJZ524353 CTV524352:CTV524353 DDR524352:DDR524353 DNN524352:DNN524353 DXJ524352:DXJ524353 EHF524352:EHF524353 ERB524352:ERB524353 FAX524352:FAX524353 FKT524352:FKT524353 FUP524352:FUP524353 GEL524352:GEL524353 GOH524352:GOH524353 GYD524352:GYD524353 HHZ524352:HHZ524353 HRV524352:HRV524353 IBR524352:IBR524353 ILN524352:ILN524353 IVJ524352:IVJ524353 JFF524352:JFF524353 JPB524352:JPB524353 JYX524352:JYX524353 KIT524352:KIT524353 KSP524352:KSP524353 LCL524352:LCL524353 LMH524352:LMH524353 LWD524352:LWD524353 MFZ524352:MFZ524353 MPV524352:MPV524353 MZR524352:MZR524353 NJN524352:NJN524353 NTJ524352:NTJ524353 ODF524352:ODF524353 ONB524352:ONB524353 OWX524352:OWX524353 PGT524352:PGT524353 PQP524352:PQP524353 QAL524352:QAL524353 QKH524352:QKH524353 QUD524352:QUD524353 RDZ524352:RDZ524353 RNV524352:RNV524353 RXR524352:RXR524353 SHN524352:SHN524353 SRJ524352:SRJ524353 TBF524352:TBF524353 TLB524352:TLB524353 TUX524352:TUX524353 UET524352:UET524353 UOP524352:UOP524353 UYL524352:UYL524353 VIH524352:VIH524353 VSD524352:VSD524353 WBZ524352:WBZ524353 WLV524352:WLV524353 WVR524352:WVR524353 J589888:J589889 JF589888:JF589889 TB589888:TB589889 ACX589888:ACX589889 AMT589888:AMT589889 AWP589888:AWP589889 BGL589888:BGL589889 BQH589888:BQH589889 CAD589888:CAD589889 CJZ589888:CJZ589889 CTV589888:CTV589889 DDR589888:DDR589889 DNN589888:DNN589889 DXJ589888:DXJ589889 EHF589888:EHF589889 ERB589888:ERB589889 FAX589888:FAX589889 FKT589888:FKT589889 FUP589888:FUP589889 GEL589888:GEL589889 GOH589888:GOH589889 GYD589888:GYD589889 HHZ589888:HHZ589889 HRV589888:HRV589889 IBR589888:IBR589889 ILN589888:ILN589889 IVJ589888:IVJ589889 JFF589888:JFF589889 JPB589888:JPB589889 JYX589888:JYX589889 KIT589888:KIT589889 KSP589888:KSP589889 LCL589888:LCL589889 LMH589888:LMH589889 LWD589888:LWD589889 MFZ589888:MFZ589889 MPV589888:MPV589889 MZR589888:MZR589889 NJN589888:NJN589889 NTJ589888:NTJ589889 ODF589888:ODF589889 ONB589888:ONB589889 OWX589888:OWX589889 PGT589888:PGT589889 PQP589888:PQP589889 QAL589888:QAL589889 QKH589888:QKH589889 QUD589888:QUD589889 RDZ589888:RDZ589889 RNV589888:RNV589889 RXR589888:RXR589889 SHN589888:SHN589889 SRJ589888:SRJ589889 TBF589888:TBF589889 TLB589888:TLB589889 TUX589888:TUX589889 UET589888:UET589889 UOP589888:UOP589889 UYL589888:UYL589889 VIH589888:VIH589889 VSD589888:VSD589889 WBZ589888:WBZ589889 WLV589888:WLV589889 WVR589888:WVR589889 J655424:J655425 JF655424:JF655425 TB655424:TB655425 ACX655424:ACX655425 AMT655424:AMT655425 AWP655424:AWP655425 BGL655424:BGL655425 BQH655424:BQH655425 CAD655424:CAD655425 CJZ655424:CJZ655425 CTV655424:CTV655425 DDR655424:DDR655425 DNN655424:DNN655425 DXJ655424:DXJ655425 EHF655424:EHF655425 ERB655424:ERB655425 FAX655424:FAX655425 FKT655424:FKT655425 FUP655424:FUP655425 GEL655424:GEL655425 GOH655424:GOH655425 GYD655424:GYD655425 HHZ655424:HHZ655425 HRV655424:HRV655425 IBR655424:IBR655425 ILN655424:ILN655425 IVJ655424:IVJ655425 JFF655424:JFF655425 JPB655424:JPB655425 JYX655424:JYX655425 KIT655424:KIT655425 KSP655424:KSP655425 LCL655424:LCL655425 LMH655424:LMH655425 LWD655424:LWD655425 MFZ655424:MFZ655425 MPV655424:MPV655425 MZR655424:MZR655425 NJN655424:NJN655425 NTJ655424:NTJ655425 ODF655424:ODF655425 ONB655424:ONB655425 OWX655424:OWX655425 PGT655424:PGT655425 PQP655424:PQP655425 QAL655424:QAL655425 QKH655424:QKH655425 QUD655424:QUD655425 RDZ655424:RDZ655425 RNV655424:RNV655425 RXR655424:RXR655425 SHN655424:SHN655425 SRJ655424:SRJ655425 TBF655424:TBF655425 TLB655424:TLB655425 TUX655424:TUX655425 UET655424:UET655425 UOP655424:UOP655425 UYL655424:UYL655425 VIH655424:VIH655425 VSD655424:VSD655425 WBZ655424:WBZ655425 WLV655424:WLV655425 WVR655424:WVR655425 J720960:J720961 JF720960:JF720961 TB720960:TB720961 ACX720960:ACX720961 AMT720960:AMT720961 AWP720960:AWP720961 BGL720960:BGL720961 BQH720960:BQH720961 CAD720960:CAD720961 CJZ720960:CJZ720961 CTV720960:CTV720961 DDR720960:DDR720961 DNN720960:DNN720961 DXJ720960:DXJ720961 EHF720960:EHF720961 ERB720960:ERB720961 FAX720960:FAX720961 FKT720960:FKT720961 FUP720960:FUP720961 GEL720960:GEL720961 GOH720960:GOH720961 GYD720960:GYD720961 HHZ720960:HHZ720961 HRV720960:HRV720961 IBR720960:IBR720961 ILN720960:ILN720961 IVJ720960:IVJ720961 JFF720960:JFF720961 JPB720960:JPB720961 JYX720960:JYX720961 KIT720960:KIT720961 KSP720960:KSP720961 LCL720960:LCL720961 LMH720960:LMH720961 LWD720960:LWD720961 MFZ720960:MFZ720961 MPV720960:MPV720961 MZR720960:MZR720961 NJN720960:NJN720961 NTJ720960:NTJ720961 ODF720960:ODF720961 ONB720960:ONB720961 OWX720960:OWX720961 PGT720960:PGT720961 PQP720960:PQP720961 QAL720960:QAL720961 QKH720960:QKH720961 QUD720960:QUD720961 RDZ720960:RDZ720961 RNV720960:RNV720961 RXR720960:RXR720961 SHN720960:SHN720961 SRJ720960:SRJ720961 TBF720960:TBF720961 TLB720960:TLB720961 TUX720960:TUX720961 UET720960:UET720961 UOP720960:UOP720961 UYL720960:UYL720961 VIH720960:VIH720961 VSD720960:VSD720961 WBZ720960:WBZ720961 WLV720960:WLV720961 WVR720960:WVR720961 J786496:J786497 JF786496:JF786497 TB786496:TB786497 ACX786496:ACX786497 AMT786496:AMT786497 AWP786496:AWP786497 BGL786496:BGL786497 BQH786496:BQH786497 CAD786496:CAD786497 CJZ786496:CJZ786497 CTV786496:CTV786497 DDR786496:DDR786497 DNN786496:DNN786497 DXJ786496:DXJ786497 EHF786496:EHF786497 ERB786496:ERB786497 FAX786496:FAX786497 FKT786496:FKT786497 FUP786496:FUP786497 GEL786496:GEL786497 GOH786496:GOH786497 GYD786496:GYD786497 HHZ786496:HHZ786497 HRV786496:HRV786497 IBR786496:IBR786497 ILN786496:ILN786497 IVJ786496:IVJ786497 JFF786496:JFF786497 JPB786496:JPB786497 JYX786496:JYX786497 KIT786496:KIT786497 KSP786496:KSP786497 LCL786496:LCL786497 LMH786496:LMH786497 LWD786496:LWD786497 MFZ786496:MFZ786497 MPV786496:MPV786497 MZR786496:MZR786497 NJN786496:NJN786497 NTJ786496:NTJ786497 ODF786496:ODF786497 ONB786496:ONB786497 OWX786496:OWX786497 PGT786496:PGT786497 PQP786496:PQP786497 QAL786496:QAL786497 QKH786496:QKH786497 QUD786496:QUD786497 RDZ786496:RDZ786497 RNV786496:RNV786497 RXR786496:RXR786497 SHN786496:SHN786497 SRJ786496:SRJ786497 TBF786496:TBF786497 TLB786496:TLB786497 TUX786496:TUX786497 UET786496:UET786497 UOP786496:UOP786497 UYL786496:UYL786497 VIH786496:VIH786497 VSD786496:VSD786497 WBZ786496:WBZ786497 WLV786496:WLV786497 WVR786496:WVR786497 J852032:J852033 JF852032:JF852033 TB852032:TB852033 ACX852032:ACX852033 AMT852032:AMT852033 AWP852032:AWP852033 BGL852032:BGL852033 BQH852032:BQH852033 CAD852032:CAD852033 CJZ852032:CJZ852033 CTV852032:CTV852033 DDR852032:DDR852033 DNN852032:DNN852033 DXJ852032:DXJ852033 EHF852032:EHF852033 ERB852032:ERB852033 FAX852032:FAX852033 FKT852032:FKT852033 FUP852032:FUP852033 GEL852032:GEL852033 GOH852032:GOH852033 GYD852032:GYD852033 HHZ852032:HHZ852033 HRV852032:HRV852033 IBR852032:IBR852033 ILN852032:ILN852033 IVJ852032:IVJ852033 JFF852032:JFF852033 JPB852032:JPB852033 JYX852032:JYX852033 KIT852032:KIT852033 KSP852032:KSP852033 LCL852032:LCL852033 LMH852032:LMH852033 LWD852032:LWD852033 MFZ852032:MFZ852033 MPV852032:MPV852033 MZR852032:MZR852033 NJN852032:NJN852033 NTJ852032:NTJ852033 ODF852032:ODF852033 ONB852032:ONB852033 OWX852032:OWX852033 PGT852032:PGT852033 PQP852032:PQP852033 QAL852032:QAL852033 QKH852032:QKH852033 QUD852032:QUD852033 RDZ852032:RDZ852033 RNV852032:RNV852033 RXR852032:RXR852033 SHN852032:SHN852033 SRJ852032:SRJ852033 TBF852032:TBF852033 TLB852032:TLB852033 TUX852032:TUX852033 UET852032:UET852033 UOP852032:UOP852033 UYL852032:UYL852033 VIH852032:VIH852033 VSD852032:VSD852033 WBZ852032:WBZ852033 WLV852032:WLV852033 WVR852032:WVR852033 J917568:J917569 JF917568:JF917569 TB917568:TB917569 ACX917568:ACX917569 AMT917568:AMT917569 AWP917568:AWP917569 BGL917568:BGL917569 BQH917568:BQH917569 CAD917568:CAD917569 CJZ917568:CJZ917569 CTV917568:CTV917569 DDR917568:DDR917569 DNN917568:DNN917569 DXJ917568:DXJ917569 EHF917568:EHF917569 ERB917568:ERB917569 FAX917568:FAX917569 FKT917568:FKT917569 FUP917568:FUP917569 GEL917568:GEL917569 GOH917568:GOH917569 GYD917568:GYD917569 HHZ917568:HHZ917569 HRV917568:HRV917569 IBR917568:IBR917569 ILN917568:ILN917569 IVJ917568:IVJ917569 JFF917568:JFF917569 JPB917568:JPB917569 JYX917568:JYX917569 KIT917568:KIT917569 KSP917568:KSP917569 LCL917568:LCL917569 LMH917568:LMH917569 LWD917568:LWD917569 MFZ917568:MFZ917569 MPV917568:MPV917569 MZR917568:MZR917569 NJN917568:NJN917569 NTJ917568:NTJ917569 ODF917568:ODF917569 ONB917568:ONB917569 OWX917568:OWX917569 PGT917568:PGT917569 PQP917568:PQP917569 QAL917568:QAL917569 QKH917568:QKH917569 QUD917568:QUD917569 RDZ917568:RDZ917569 RNV917568:RNV917569 RXR917568:RXR917569 SHN917568:SHN917569 SRJ917568:SRJ917569 TBF917568:TBF917569 TLB917568:TLB917569 TUX917568:TUX917569 UET917568:UET917569 UOP917568:UOP917569 UYL917568:UYL917569 VIH917568:VIH917569 VSD917568:VSD917569 WBZ917568:WBZ917569 WLV917568:WLV917569 WVR917568:WVR917569 J983104:J983105 JF983104:JF983105 TB983104:TB983105 ACX983104:ACX983105 AMT983104:AMT983105 AWP983104:AWP983105 BGL983104:BGL983105 BQH983104:BQH983105 CAD983104:CAD983105 CJZ983104:CJZ983105 CTV983104:CTV983105 DDR983104:DDR983105 DNN983104:DNN983105 DXJ983104:DXJ983105 EHF983104:EHF983105 ERB983104:ERB983105 FAX983104:FAX983105 FKT983104:FKT983105 FUP983104:FUP983105 GEL983104:GEL983105 GOH983104:GOH983105 GYD983104:GYD983105 HHZ983104:HHZ983105 HRV983104:HRV983105 IBR983104:IBR983105 ILN983104:ILN983105 IVJ983104:IVJ983105 JFF983104:JFF983105 JPB983104:JPB983105 JYX983104:JYX983105 KIT983104:KIT983105 KSP983104:KSP983105 LCL983104:LCL983105 LMH983104:LMH983105 LWD983104:LWD983105 MFZ983104:MFZ983105 MPV983104:MPV983105 MZR983104:MZR983105 NJN983104:NJN983105 NTJ983104:NTJ983105 ODF983104:ODF983105 ONB983104:ONB983105 OWX983104:OWX983105 PGT983104:PGT983105 PQP983104:PQP983105 QAL983104:QAL983105 QKH983104:QKH983105 QUD983104:QUD983105 RDZ983104:RDZ983105 RNV983104:RNV983105 RXR983104:RXR983105 SHN983104:SHN983105 SRJ983104:SRJ983105 TBF983104:TBF983105 TLB983104:TLB983105 TUX983104:TUX983105 UET983104:UET983105 UOP983104:UOP983105 UYL983104:UYL983105 VIH983104:VIH983105 VSD983104:VSD983105 WBZ983104:WBZ983105 WLV983104:WLV983105 WVR983104:WVR983105 J30:J37 JF30:JF37 TB30:TB37 ACX30:ACX37 AMT30:AMT37 AWP30:AWP37 BGL30:BGL37 BQH30:BQH37 CAD30:CAD37 CJZ30:CJZ37 CTV30:CTV37 DDR30:DDR37 DNN30:DNN37 DXJ30:DXJ37 EHF30:EHF37 ERB30:ERB37 FAX30:FAX37 FKT30:FKT37 FUP30:FUP37 GEL30:GEL37 GOH30:GOH37 GYD30:GYD37 HHZ30:HHZ37 HRV30:HRV37 IBR30:IBR37 ILN30:ILN37 IVJ30:IVJ37 JFF30:JFF37 JPB30:JPB37 JYX30:JYX37 KIT30:KIT37 KSP30:KSP37 LCL30:LCL37 LMH30:LMH37 LWD30:LWD37 MFZ30:MFZ37 MPV30:MPV37 MZR30:MZR37 NJN30:NJN37 NTJ30:NTJ37 ODF30:ODF37 ONB30:ONB37 OWX30:OWX37 PGT30:PGT37 PQP30:PQP37 QAL30:QAL37 QKH30:QKH37 QUD30:QUD37 RDZ30:RDZ37 RNV30:RNV37 RXR30:RXR37 SHN30:SHN37 SRJ30:SRJ37 TBF30:TBF37 TLB30:TLB37 TUX30:TUX37 UET30:UET37 UOP30:UOP37 UYL30:UYL37 VIH30:VIH37 VSD30:VSD37 WBZ30:WBZ37 WLV30:WLV37 WVR30:WVR37 J65566:J65573 JF65566:JF65573 TB65566:TB65573 ACX65566:ACX65573 AMT65566:AMT65573 AWP65566:AWP65573 BGL65566:BGL65573 BQH65566:BQH65573 CAD65566:CAD65573 CJZ65566:CJZ65573 CTV65566:CTV65573 DDR65566:DDR65573 DNN65566:DNN65573 DXJ65566:DXJ65573 EHF65566:EHF65573 ERB65566:ERB65573 FAX65566:FAX65573 FKT65566:FKT65573 FUP65566:FUP65573 GEL65566:GEL65573 GOH65566:GOH65573 GYD65566:GYD65573 HHZ65566:HHZ65573 HRV65566:HRV65573 IBR65566:IBR65573 ILN65566:ILN65573 IVJ65566:IVJ65573 JFF65566:JFF65573 JPB65566:JPB65573 JYX65566:JYX65573 KIT65566:KIT65573 KSP65566:KSP65573 LCL65566:LCL65573 LMH65566:LMH65573 LWD65566:LWD65573 MFZ65566:MFZ65573 MPV65566:MPV65573 MZR65566:MZR65573 NJN65566:NJN65573 NTJ65566:NTJ65573 ODF65566:ODF65573 ONB65566:ONB65573 OWX65566:OWX65573 PGT65566:PGT65573 PQP65566:PQP65573 QAL65566:QAL65573 QKH65566:QKH65573 QUD65566:QUD65573 RDZ65566:RDZ65573 RNV65566:RNV65573 RXR65566:RXR65573 SHN65566:SHN65573 SRJ65566:SRJ65573 TBF65566:TBF65573 TLB65566:TLB65573 TUX65566:TUX65573 UET65566:UET65573 UOP65566:UOP65573 UYL65566:UYL65573 VIH65566:VIH65573 VSD65566:VSD65573 WBZ65566:WBZ65573 WLV65566:WLV65573 WVR65566:WVR65573 J131102:J131109 JF131102:JF131109 TB131102:TB131109 ACX131102:ACX131109 AMT131102:AMT131109 AWP131102:AWP131109 BGL131102:BGL131109 BQH131102:BQH131109 CAD131102:CAD131109 CJZ131102:CJZ131109 CTV131102:CTV131109 DDR131102:DDR131109 DNN131102:DNN131109 DXJ131102:DXJ131109 EHF131102:EHF131109 ERB131102:ERB131109 FAX131102:FAX131109 FKT131102:FKT131109 FUP131102:FUP131109 GEL131102:GEL131109 GOH131102:GOH131109 GYD131102:GYD131109 HHZ131102:HHZ131109 HRV131102:HRV131109 IBR131102:IBR131109 ILN131102:ILN131109 IVJ131102:IVJ131109 JFF131102:JFF131109 JPB131102:JPB131109 JYX131102:JYX131109 KIT131102:KIT131109 KSP131102:KSP131109 LCL131102:LCL131109 LMH131102:LMH131109 LWD131102:LWD131109 MFZ131102:MFZ131109 MPV131102:MPV131109 MZR131102:MZR131109 NJN131102:NJN131109 NTJ131102:NTJ131109 ODF131102:ODF131109 ONB131102:ONB131109 OWX131102:OWX131109 PGT131102:PGT131109 PQP131102:PQP131109 QAL131102:QAL131109 QKH131102:QKH131109 QUD131102:QUD131109 RDZ131102:RDZ131109 RNV131102:RNV131109 RXR131102:RXR131109 SHN131102:SHN131109 SRJ131102:SRJ131109 TBF131102:TBF131109 TLB131102:TLB131109 TUX131102:TUX131109 UET131102:UET131109 UOP131102:UOP131109 UYL131102:UYL131109 VIH131102:VIH131109 VSD131102:VSD131109 WBZ131102:WBZ131109 WLV131102:WLV131109 WVR131102:WVR131109 J196638:J196645 JF196638:JF196645 TB196638:TB196645 ACX196638:ACX196645 AMT196638:AMT196645 AWP196638:AWP196645 BGL196638:BGL196645 BQH196638:BQH196645 CAD196638:CAD196645 CJZ196638:CJZ196645 CTV196638:CTV196645 DDR196638:DDR196645 DNN196638:DNN196645 DXJ196638:DXJ196645 EHF196638:EHF196645 ERB196638:ERB196645 FAX196638:FAX196645 FKT196638:FKT196645 FUP196638:FUP196645 GEL196638:GEL196645 GOH196638:GOH196645 GYD196638:GYD196645 HHZ196638:HHZ196645 HRV196638:HRV196645 IBR196638:IBR196645 ILN196638:ILN196645 IVJ196638:IVJ196645 JFF196638:JFF196645 JPB196638:JPB196645 JYX196638:JYX196645 KIT196638:KIT196645 KSP196638:KSP196645 LCL196638:LCL196645 LMH196638:LMH196645 LWD196638:LWD196645 MFZ196638:MFZ196645 MPV196638:MPV196645 MZR196638:MZR196645 NJN196638:NJN196645 NTJ196638:NTJ196645 ODF196638:ODF196645 ONB196638:ONB196645 OWX196638:OWX196645 PGT196638:PGT196645 PQP196638:PQP196645 QAL196638:QAL196645 QKH196638:QKH196645 QUD196638:QUD196645 RDZ196638:RDZ196645 RNV196638:RNV196645 RXR196638:RXR196645 SHN196638:SHN196645 SRJ196638:SRJ196645 TBF196638:TBF196645 TLB196638:TLB196645 TUX196638:TUX196645 UET196638:UET196645 UOP196638:UOP196645 UYL196638:UYL196645 VIH196638:VIH196645 VSD196638:VSD196645 WBZ196638:WBZ196645 WLV196638:WLV196645 WVR196638:WVR196645 J262174:J262181 JF262174:JF262181 TB262174:TB262181 ACX262174:ACX262181 AMT262174:AMT262181 AWP262174:AWP262181 BGL262174:BGL262181 BQH262174:BQH262181 CAD262174:CAD262181 CJZ262174:CJZ262181 CTV262174:CTV262181 DDR262174:DDR262181 DNN262174:DNN262181 DXJ262174:DXJ262181 EHF262174:EHF262181 ERB262174:ERB262181 FAX262174:FAX262181 FKT262174:FKT262181 FUP262174:FUP262181 GEL262174:GEL262181 GOH262174:GOH262181 GYD262174:GYD262181 HHZ262174:HHZ262181 HRV262174:HRV262181 IBR262174:IBR262181 ILN262174:ILN262181 IVJ262174:IVJ262181 JFF262174:JFF262181 JPB262174:JPB262181 JYX262174:JYX262181 KIT262174:KIT262181 KSP262174:KSP262181 LCL262174:LCL262181 LMH262174:LMH262181 LWD262174:LWD262181 MFZ262174:MFZ262181 MPV262174:MPV262181 MZR262174:MZR262181 NJN262174:NJN262181 NTJ262174:NTJ262181 ODF262174:ODF262181 ONB262174:ONB262181 OWX262174:OWX262181 PGT262174:PGT262181 PQP262174:PQP262181 QAL262174:QAL262181 QKH262174:QKH262181 QUD262174:QUD262181 RDZ262174:RDZ262181 RNV262174:RNV262181 RXR262174:RXR262181 SHN262174:SHN262181 SRJ262174:SRJ262181 TBF262174:TBF262181 TLB262174:TLB262181 TUX262174:TUX262181 UET262174:UET262181 UOP262174:UOP262181 UYL262174:UYL262181 VIH262174:VIH262181 VSD262174:VSD262181 WBZ262174:WBZ262181 WLV262174:WLV262181 WVR262174:WVR262181 J327710:J327717 JF327710:JF327717 TB327710:TB327717 ACX327710:ACX327717 AMT327710:AMT327717 AWP327710:AWP327717 BGL327710:BGL327717 BQH327710:BQH327717 CAD327710:CAD327717 CJZ327710:CJZ327717 CTV327710:CTV327717 DDR327710:DDR327717 DNN327710:DNN327717 DXJ327710:DXJ327717 EHF327710:EHF327717 ERB327710:ERB327717 FAX327710:FAX327717 FKT327710:FKT327717 FUP327710:FUP327717 GEL327710:GEL327717 GOH327710:GOH327717 GYD327710:GYD327717 HHZ327710:HHZ327717 HRV327710:HRV327717 IBR327710:IBR327717 ILN327710:ILN327717 IVJ327710:IVJ327717 JFF327710:JFF327717 JPB327710:JPB327717 JYX327710:JYX327717 KIT327710:KIT327717 KSP327710:KSP327717 LCL327710:LCL327717 LMH327710:LMH327717 LWD327710:LWD327717 MFZ327710:MFZ327717 MPV327710:MPV327717 MZR327710:MZR327717 NJN327710:NJN327717 NTJ327710:NTJ327717 ODF327710:ODF327717 ONB327710:ONB327717 OWX327710:OWX327717 PGT327710:PGT327717 PQP327710:PQP327717 QAL327710:QAL327717 QKH327710:QKH327717 QUD327710:QUD327717 RDZ327710:RDZ327717 RNV327710:RNV327717 RXR327710:RXR327717 SHN327710:SHN327717 SRJ327710:SRJ327717 TBF327710:TBF327717 TLB327710:TLB327717 TUX327710:TUX327717 UET327710:UET327717 UOP327710:UOP327717 UYL327710:UYL327717 VIH327710:VIH327717 VSD327710:VSD327717 WBZ327710:WBZ327717 WLV327710:WLV327717 WVR327710:WVR327717 J393246:J393253 JF393246:JF393253 TB393246:TB393253 ACX393246:ACX393253 AMT393246:AMT393253 AWP393246:AWP393253 BGL393246:BGL393253 BQH393246:BQH393253 CAD393246:CAD393253 CJZ393246:CJZ393253 CTV393246:CTV393253 DDR393246:DDR393253 DNN393246:DNN393253 DXJ393246:DXJ393253 EHF393246:EHF393253 ERB393246:ERB393253 FAX393246:FAX393253 FKT393246:FKT393253 FUP393246:FUP393253 GEL393246:GEL393253 GOH393246:GOH393253 GYD393246:GYD393253 HHZ393246:HHZ393253 HRV393246:HRV393253 IBR393246:IBR393253 ILN393246:ILN393253 IVJ393246:IVJ393253 JFF393246:JFF393253 JPB393246:JPB393253 JYX393246:JYX393253 KIT393246:KIT393253 KSP393246:KSP393253 LCL393246:LCL393253 LMH393246:LMH393253 LWD393246:LWD393253 MFZ393246:MFZ393253 MPV393246:MPV393253 MZR393246:MZR393253 NJN393246:NJN393253 NTJ393246:NTJ393253 ODF393246:ODF393253 ONB393246:ONB393253 OWX393246:OWX393253 PGT393246:PGT393253 PQP393246:PQP393253 QAL393246:QAL393253 QKH393246:QKH393253 QUD393246:QUD393253 RDZ393246:RDZ393253 RNV393246:RNV393253 RXR393246:RXR393253 SHN393246:SHN393253 SRJ393246:SRJ393253 TBF393246:TBF393253 TLB393246:TLB393253 TUX393246:TUX393253 UET393246:UET393253 UOP393246:UOP393253 UYL393246:UYL393253 VIH393246:VIH393253 VSD393246:VSD393253 WBZ393246:WBZ393253 WLV393246:WLV393253 WVR393246:WVR393253 J458782:J458789 JF458782:JF458789 TB458782:TB458789 ACX458782:ACX458789 AMT458782:AMT458789 AWP458782:AWP458789 BGL458782:BGL458789 BQH458782:BQH458789 CAD458782:CAD458789 CJZ458782:CJZ458789 CTV458782:CTV458789 DDR458782:DDR458789 DNN458782:DNN458789 DXJ458782:DXJ458789 EHF458782:EHF458789 ERB458782:ERB458789 FAX458782:FAX458789 FKT458782:FKT458789 FUP458782:FUP458789 GEL458782:GEL458789 GOH458782:GOH458789 GYD458782:GYD458789 HHZ458782:HHZ458789 HRV458782:HRV458789 IBR458782:IBR458789 ILN458782:ILN458789 IVJ458782:IVJ458789 JFF458782:JFF458789 JPB458782:JPB458789 JYX458782:JYX458789 KIT458782:KIT458789 KSP458782:KSP458789 LCL458782:LCL458789 LMH458782:LMH458789 LWD458782:LWD458789 MFZ458782:MFZ458789 MPV458782:MPV458789 MZR458782:MZR458789 NJN458782:NJN458789 NTJ458782:NTJ458789 ODF458782:ODF458789 ONB458782:ONB458789 OWX458782:OWX458789 PGT458782:PGT458789 PQP458782:PQP458789 QAL458782:QAL458789 QKH458782:QKH458789 QUD458782:QUD458789 RDZ458782:RDZ458789 RNV458782:RNV458789 RXR458782:RXR458789 SHN458782:SHN458789 SRJ458782:SRJ458789 TBF458782:TBF458789 TLB458782:TLB458789 TUX458782:TUX458789 UET458782:UET458789 UOP458782:UOP458789 UYL458782:UYL458789 VIH458782:VIH458789 VSD458782:VSD458789 WBZ458782:WBZ458789 WLV458782:WLV458789 WVR458782:WVR458789 J524318:J524325 JF524318:JF524325 TB524318:TB524325 ACX524318:ACX524325 AMT524318:AMT524325 AWP524318:AWP524325 BGL524318:BGL524325 BQH524318:BQH524325 CAD524318:CAD524325 CJZ524318:CJZ524325 CTV524318:CTV524325 DDR524318:DDR524325 DNN524318:DNN524325 DXJ524318:DXJ524325 EHF524318:EHF524325 ERB524318:ERB524325 FAX524318:FAX524325 FKT524318:FKT524325 FUP524318:FUP524325 GEL524318:GEL524325 GOH524318:GOH524325 GYD524318:GYD524325 HHZ524318:HHZ524325 HRV524318:HRV524325 IBR524318:IBR524325 ILN524318:ILN524325 IVJ524318:IVJ524325 JFF524318:JFF524325 JPB524318:JPB524325 JYX524318:JYX524325 KIT524318:KIT524325 KSP524318:KSP524325 LCL524318:LCL524325 LMH524318:LMH524325 LWD524318:LWD524325 MFZ524318:MFZ524325 MPV524318:MPV524325 MZR524318:MZR524325 NJN524318:NJN524325 NTJ524318:NTJ524325 ODF524318:ODF524325 ONB524318:ONB524325 OWX524318:OWX524325 PGT524318:PGT524325 PQP524318:PQP524325 QAL524318:QAL524325 QKH524318:QKH524325 QUD524318:QUD524325 RDZ524318:RDZ524325 RNV524318:RNV524325 RXR524318:RXR524325 SHN524318:SHN524325 SRJ524318:SRJ524325 TBF524318:TBF524325 TLB524318:TLB524325 TUX524318:TUX524325 UET524318:UET524325 UOP524318:UOP524325 UYL524318:UYL524325 VIH524318:VIH524325 VSD524318:VSD524325 WBZ524318:WBZ524325 WLV524318:WLV524325 WVR524318:WVR524325 J589854:J589861 JF589854:JF589861 TB589854:TB589861 ACX589854:ACX589861 AMT589854:AMT589861 AWP589854:AWP589861 BGL589854:BGL589861 BQH589854:BQH589861 CAD589854:CAD589861 CJZ589854:CJZ589861 CTV589854:CTV589861 DDR589854:DDR589861 DNN589854:DNN589861 DXJ589854:DXJ589861 EHF589854:EHF589861 ERB589854:ERB589861 FAX589854:FAX589861 FKT589854:FKT589861 FUP589854:FUP589861 GEL589854:GEL589861 GOH589854:GOH589861 GYD589854:GYD589861 HHZ589854:HHZ589861 HRV589854:HRV589861 IBR589854:IBR589861 ILN589854:ILN589861 IVJ589854:IVJ589861 JFF589854:JFF589861 JPB589854:JPB589861 JYX589854:JYX589861 KIT589854:KIT589861 KSP589854:KSP589861 LCL589854:LCL589861 LMH589854:LMH589861 LWD589854:LWD589861 MFZ589854:MFZ589861 MPV589854:MPV589861 MZR589854:MZR589861 NJN589854:NJN589861 NTJ589854:NTJ589861 ODF589854:ODF589861 ONB589854:ONB589861 OWX589854:OWX589861 PGT589854:PGT589861 PQP589854:PQP589861 QAL589854:QAL589861 QKH589854:QKH589861 QUD589854:QUD589861 RDZ589854:RDZ589861 RNV589854:RNV589861 RXR589854:RXR589861 SHN589854:SHN589861 SRJ589854:SRJ589861 TBF589854:TBF589861 TLB589854:TLB589861 TUX589854:TUX589861 UET589854:UET589861 UOP589854:UOP589861 UYL589854:UYL589861 VIH589854:VIH589861 VSD589854:VSD589861 WBZ589854:WBZ589861 WLV589854:WLV589861 WVR589854:WVR589861 J655390:J655397 JF655390:JF655397 TB655390:TB655397 ACX655390:ACX655397 AMT655390:AMT655397 AWP655390:AWP655397 BGL655390:BGL655397 BQH655390:BQH655397 CAD655390:CAD655397 CJZ655390:CJZ655397 CTV655390:CTV655397 DDR655390:DDR655397 DNN655390:DNN655397 DXJ655390:DXJ655397 EHF655390:EHF655397 ERB655390:ERB655397 FAX655390:FAX655397 FKT655390:FKT655397 FUP655390:FUP655397 GEL655390:GEL655397 GOH655390:GOH655397 GYD655390:GYD655397 HHZ655390:HHZ655397 HRV655390:HRV655397 IBR655390:IBR655397 ILN655390:ILN655397 IVJ655390:IVJ655397 JFF655390:JFF655397 JPB655390:JPB655397 JYX655390:JYX655397 KIT655390:KIT655397 KSP655390:KSP655397 LCL655390:LCL655397 LMH655390:LMH655397 LWD655390:LWD655397 MFZ655390:MFZ655397 MPV655390:MPV655397 MZR655390:MZR655397 NJN655390:NJN655397 NTJ655390:NTJ655397 ODF655390:ODF655397 ONB655390:ONB655397 OWX655390:OWX655397 PGT655390:PGT655397 PQP655390:PQP655397 QAL655390:QAL655397 QKH655390:QKH655397 QUD655390:QUD655397 RDZ655390:RDZ655397 RNV655390:RNV655397 RXR655390:RXR655397 SHN655390:SHN655397 SRJ655390:SRJ655397 TBF655390:TBF655397 TLB655390:TLB655397 TUX655390:TUX655397 UET655390:UET655397 UOP655390:UOP655397 UYL655390:UYL655397 VIH655390:VIH655397 VSD655390:VSD655397 WBZ655390:WBZ655397 WLV655390:WLV655397 WVR655390:WVR655397 J720926:J720933 JF720926:JF720933 TB720926:TB720933 ACX720926:ACX720933 AMT720926:AMT720933 AWP720926:AWP720933 BGL720926:BGL720933 BQH720926:BQH720933 CAD720926:CAD720933 CJZ720926:CJZ720933 CTV720926:CTV720933 DDR720926:DDR720933 DNN720926:DNN720933 DXJ720926:DXJ720933 EHF720926:EHF720933 ERB720926:ERB720933 FAX720926:FAX720933 FKT720926:FKT720933 FUP720926:FUP720933 GEL720926:GEL720933 GOH720926:GOH720933 GYD720926:GYD720933 HHZ720926:HHZ720933 HRV720926:HRV720933 IBR720926:IBR720933 ILN720926:ILN720933 IVJ720926:IVJ720933 JFF720926:JFF720933 JPB720926:JPB720933 JYX720926:JYX720933 KIT720926:KIT720933 KSP720926:KSP720933 LCL720926:LCL720933 LMH720926:LMH720933 LWD720926:LWD720933 MFZ720926:MFZ720933 MPV720926:MPV720933 MZR720926:MZR720933 NJN720926:NJN720933 NTJ720926:NTJ720933 ODF720926:ODF720933 ONB720926:ONB720933 OWX720926:OWX720933 PGT720926:PGT720933 PQP720926:PQP720933 QAL720926:QAL720933 QKH720926:QKH720933 QUD720926:QUD720933 RDZ720926:RDZ720933 RNV720926:RNV720933 RXR720926:RXR720933 SHN720926:SHN720933 SRJ720926:SRJ720933 TBF720926:TBF720933 TLB720926:TLB720933 TUX720926:TUX720933 UET720926:UET720933 UOP720926:UOP720933 UYL720926:UYL720933 VIH720926:VIH720933 VSD720926:VSD720933 WBZ720926:WBZ720933 WLV720926:WLV720933 WVR720926:WVR720933 J786462:J786469 JF786462:JF786469 TB786462:TB786469 ACX786462:ACX786469 AMT786462:AMT786469 AWP786462:AWP786469 BGL786462:BGL786469 BQH786462:BQH786469 CAD786462:CAD786469 CJZ786462:CJZ786469 CTV786462:CTV786469 DDR786462:DDR786469 DNN786462:DNN786469 DXJ786462:DXJ786469 EHF786462:EHF786469 ERB786462:ERB786469 FAX786462:FAX786469 FKT786462:FKT786469 FUP786462:FUP786469 GEL786462:GEL786469 GOH786462:GOH786469 GYD786462:GYD786469 HHZ786462:HHZ786469 HRV786462:HRV786469 IBR786462:IBR786469 ILN786462:ILN786469 IVJ786462:IVJ786469 JFF786462:JFF786469 JPB786462:JPB786469 JYX786462:JYX786469 KIT786462:KIT786469 KSP786462:KSP786469 LCL786462:LCL786469 LMH786462:LMH786469 LWD786462:LWD786469 MFZ786462:MFZ786469 MPV786462:MPV786469 MZR786462:MZR786469 NJN786462:NJN786469 NTJ786462:NTJ786469 ODF786462:ODF786469 ONB786462:ONB786469 OWX786462:OWX786469 PGT786462:PGT786469 PQP786462:PQP786469 QAL786462:QAL786469 QKH786462:QKH786469 QUD786462:QUD786469 RDZ786462:RDZ786469 RNV786462:RNV786469 RXR786462:RXR786469 SHN786462:SHN786469 SRJ786462:SRJ786469 TBF786462:TBF786469 TLB786462:TLB786469 TUX786462:TUX786469 UET786462:UET786469 UOP786462:UOP786469 UYL786462:UYL786469 VIH786462:VIH786469 VSD786462:VSD786469 WBZ786462:WBZ786469 WLV786462:WLV786469 WVR786462:WVR786469 J851998:J852005 JF851998:JF852005 TB851998:TB852005 ACX851998:ACX852005 AMT851998:AMT852005 AWP851998:AWP852005 BGL851998:BGL852005 BQH851998:BQH852005 CAD851998:CAD852005 CJZ851998:CJZ852005 CTV851998:CTV852005 DDR851998:DDR852005 DNN851998:DNN852005 DXJ851998:DXJ852005 EHF851998:EHF852005 ERB851998:ERB852005 FAX851998:FAX852005 FKT851998:FKT852005 FUP851998:FUP852005 GEL851998:GEL852005 GOH851998:GOH852005 GYD851998:GYD852005 HHZ851998:HHZ852005 HRV851998:HRV852005 IBR851998:IBR852005 ILN851998:ILN852005 IVJ851998:IVJ852005 JFF851998:JFF852005 JPB851998:JPB852005 JYX851998:JYX852005 KIT851998:KIT852005 KSP851998:KSP852005 LCL851998:LCL852005 LMH851998:LMH852005 LWD851998:LWD852005 MFZ851998:MFZ852005 MPV851998:MPV852005 MZR851998:MZR852005 NJN851998:NJN852005 NTJ851998:NTJ852005 ODF851998:ODF852005 ONB851998:ONB852005 OWX851998:OWX852005 PGT851998:PGT852005 PQP851998:PQP852005 QAL851998:QAL852005 QKH851998:QKH852005 QUD851998:QUD852005 RDZ851998:RDZ852005 RNV851998:RNV852005 RXR851998:RXR852005 SHN851998:SHN852005 SRJ851998:SRJ852005 TBF851998:TBF852005 TLB851998:TLB852005 TUX851998:TUX852005 UET851998:UET852005 UOP851998:UOP852005 UYL851998:UYL852005 VIH851998:VIH852005 VSD851998:VSD852005 WBZ851998:WBZ852005 WLV851998:WLV852005 WVR851998:WVR852005 J917534:J917541 JF917534:JF917541 TB917534:TB917541 ACX917534:ACX917541 AMT917534:AMT917541 AWP917534:AWP917541 BGL917534:BGL917541 BQH917534:BQH917541 CAD917534:CAD917541 CJZ917534:CJZ917541 CTV917534:CTV917541 DDR917534:DDR917541 DNN917534:DNN917541 DXJ917534:DXJ917541 EHF917534:EHF917541 ERB917534:ERB917541 FAX917534:FAX917541 FKT917534:FKT917541 FUP917534:FUP917541 GEL917534:GEL917541 GOH917534:GOH917541 GYD917534:GYD917541 HHZ917534:HHZ917541 HRV917534:HRV917541 IBR917534:IBR917541 ILN917534:ILN917541 IVJ917534:IVJ917541 JFF917534:JFF917541 JPB917534:JPB917541 JYX917534:JYX917541 KIT917534:KIT917541 KSP917534:KSP917541 LCL917534:LCL917541 LMH917534:LMH917541 LWD917534:LWD917541 MFZ917534:MFZ917541 MPV917534:MPV917541 MZR917534:MZR917541 NJN917534:NJN917541 NTJ917534:NTJ917541 ODF917534:ODF917541 ONB917534:ONB917541 OWX917534:OWX917541 PGT917534:PGT917541 PQP917534:PQP917541 QAL917534:QAL917541 QKH917534:QKH917541 QUD917534:QUD917541 RDZ917534:RDZ917541 RNV917534:RNV917541 RXR917534:RXR917541 SHN917534:SHN917541 SRJ917534:SRJ917541 TBF917534:TBF917541 TLB917534:TLB917541 TUX917534:TUX917541 UET917534:UET917541 UOP917534:UOP917541 UYL917534:UYL917541 VIH917534:VIH917541 VSD917534:VSD917541 WBZ917534:WBZ917541 WLV917534:WLV917541 WVR917534:WVR917541 J983070:J983077 JF983070:JF983077 TB983070:TB983077 ACX983070:ACX983077 AMT983070:AMT983077 AWP983070:AWP983077 BGL983070:BGL983077 BQH983070:BQH983077 CAD983070:CAD983077 CJZ983070:CJZ983077 CTV983070:CTV983077 DDR983070:DDR983077 DNN983070:DNN983077 DXJ983070:DXJ983077 EHF983070:EHF983077 ERB983070:ERB983077 FAX983070:FAX983077 FKT983070:FKT983077 FUP983070:FUP983077 GEL983070:GEL983077 GOH983070:GOH983077 GYD983070:GYD983077 HHZ983070:HHZ983077 HRV983070:HRV983077 IBR983070:IBR983077 ILN983070:ILN983077 IVJ983070:IVJ983077 JFF983070:JFF983077 JPB983070:JPB983077 JYX983070:JYX983077 KIT983070:KIT983077 KSP983070:KSP983077 LCL983070:LCL983077 LMH983070:LMH983077 LWD983070:LWD983077 MFZ983070:MFZ983077 MPV983070:MPV983077 MZR983070:MZR983077 NJN983070:NJN983077 NTJ983070:NTJ983077 ODF983070:ODF983077 ONB983070:ONB983077 OWX983070:OWX983077 PGT983070:PGT983077 PQP983070:PQP983077 QAL983070:QAL983077 QKH983070:QKH983077 QUD983070:QUD983077 RDZ983070:RDZ983077 RNV983070:RNV983077 RXR983070:RXR983077 SHN983070:SHN983077 SRJ983070:SRJ983077 TBF983070:TBF983077 TLB983070:TLB983077 TUX983070:TUX983077 UET983070:UET983077 UOP983070:UOP983077 UYL983070:UYL983077 VIH983070:VIH983077 VSD983070:VSD983077 WBZ983070:WBZ983077 WLV983070:WLV983077 WVR983070:WVR983077 J87 JF87 TB87 ACX87 AMT87 AWP87 BGL87 BQH87 CAD87 CJZ87 CTV87 DDR87 DNN87 DXJ87 EHF87 ERB87 FAX87 FKT87 FUP87 GEL87 GOH87 GYD87 HHZ87 HRV87 IBR87 ILN87 IVJ87 JFF87 JPB87 JYX87 KIT87 KSP87 LCL87 LMH87 LWD87 MFZ87 MPV87 MZR87 NJN87 NTJ87 ODF87 ONB87 OWX87 PGT87 PQP87 QAL87 QKH87 QUD87 RDZ87 RNV87 RXR87 SHN87 SRJ87 TBF87 TLB87 TUX87 UET87 UOP87 UYL87 VIH87 VSD87 WBZ87 WLV87 WVR87 J65623 JF65623 TB65623 ACX65623 AMT65623 AWP65623 BGL65623 BQH65623 CAD65623 CJZ65623 CTV65623 DDR65623 DNN65623 DXJ65623 EHF65623 ERB65623 FAX65623 FKT65623 FUP65623 GEL65623 GOH65623 GYD65623 HHZ65623 HRV65623 IBR65623 ILN65623 IVJ65623 JFF65623 JPB65623 JYX65623 KIT65623 KSP65623 LCL65623 LMH65623 LWD65623 MFZ65623 MPV65623 MZR65623 NJN65623 NTJ65623 ODF65623 ONB65623 OWX65623 PGT65623 PQP65623 QAL65623 QKH65623 QUD65623 RDZ65623 RNV65623 RXR65623 SHN65623 SRJ65623 TBF65623 TLB65623 TUX65623 UET65623 UOP65623 UYL65623 VIH65623 VSD65623 WBZ65623 WLV65623 WVR65623 J131159 JF131159 TB131159 ACX131159 AMT131159 AWP131159 BGL131159 BQH131159 CAD131159 CJZ131159 CTV131159 DDR131159 DNN131159 DXJ131159 EHF131159 ERB131159 FAX131159 FKT131159 FUP131159 GEL131159 GOH131159 GYD131159 HHZ131159 HRV131159 IBR131159 ILN131159 IVJ131159 JFF131159 JPB131159 JYX131159 KIT131159 KSP131159 LCL131159 LMH131159 LWD131159 MFZ131159 MPV131159 MZR131159 NJN131159 NTJ131159 ODF131159 ONB131159 OWX131159 PGT131159 PQP131159 QAL131159 QKH131159 QUD131159 RDZ131159 RNV131159 RXR131159 SHN131159 SRJ131159 TBF131159 TLB131159 TUX131159 UET131159 UOP131159 UYL131159 VIH131159 VSD131159 WBZ131159 WLV131159 WVR131159 J196695 JF196695 TB196695 ACX196695 AMT196695 AWP196695 BGL196695 BQH196695 CAD196695 CJZ196695 CTV196695 DDR196695 DNN196695 DXJ196695 EHF196695 ERB196695 FAX196695 FKT196695 FUP196695 GEL196695 GOH196695 GYD196695 HHZ196695 HRV196695 IBR196695 ILN196695 IVJ196695 JFF196695 JPB196695 JYX196695 KIT196695 KSP196695 LCL196695 LMH196695 LWD196695 MFZ196695 MPV196695 MZR196695 NJN196695 NTJ196695 ODF196695 ONB196695 OWX196695 PGT196695 PQP196695 QAL196695 QKH196695 QUD196695 RDZ196695 RNV196695 RXR196695 SHN196695 SRJ196695 TBF196695 TLB196695 TUX196695 UET196695 UOP196695 UYL196695 VIH196695 VSD196695 WBZ196695 WLV196695 WVR196695 J262231 JF262231 TB262231 ACX262231 AMT262231 AWP262231 BGL262231 BQH262231 CAD262231 CJZ262231 CTV262231 DDR262231 DNN262231 DXJ262231 EHF262231 ERB262231 FAX262231 FKT262231 FUP262231 GEL262231 GOH262231 GYD262231 HHZ262231 HRV262231 IBR262231 ILN262231 IVJ262231 JFF262231 JPB262231 JYX262231 KIT262231 KSP262231 LCL262231 LMH262231 LWD262231 MFZ262231 MPV262231 MZR262231 NJN262231 NTJ262231 ODF262231 ONB262231 OWX262231 PGT262231 PQP262231 QAL262231 QKH262231 QUD262231 RDZ262231 RNV262231 RXR262231 SHN262231 SRJ262231 TBF262231 TLB262231 TUX262231 UET262231 UOP262231 UYL262231 VIH262231 VSD262231 WBZ262231 WLV262231 WVR262231 J327767 JF327767 TB327767 ACX327767 AMT327767 AWP327767 BGL327767 BQH327767 CAD327767 CJZ327767 CTV327767 DDR327767 DNN327767 DXJ327767 EHF327767 ERB327767 FAX327767 FKT327767 FUP327767 GEL327767 GOH327767 GYD327767 HHZ327767 HRV327767 IBR327767 ILN327767 IVJ327767 JFF327767 JPB327767 JYX327767 KIT327767 KSP327767 LCL327767 LMH327767 LWD327767 MFZ327767 MPV327767 MZR327767 NJN327767 NTJ327767 ODF327767 ONB327767 OWX327767 PGT327767 PQP327767 QAL327767 QKH327767 QUD327767 RDZ327767 RNV327767 RXR327767 SHN327767 SRJ327767 TBF327767 TLB327767 TUX327767 UET327767 UOP327767 UYL327767 VIH327767 VSD327767 WBZ327767 WLV327767 WVR327767 J393303 JF393303 TB393303 ACX393303 AMT393303 AWP393303 BGL393303 BQH393303 CAD393303 CJZ393303 CTV393303 DDR393303 DNN393303 DXJ393303 EHF393303 ERB393303 FAX393303 FKT393303 FUP393303 GEL393303 GOH393303 GYD393303 HHZ393303 HRV393303 IBR393303 ILN393303 IVJ393303 JFF393303 JPB393303 JYX393303 KIT393303 KSP393303 LCL393303 LMH393303 LWD393303 MFZ393303 MPV393303 MZR393303 NJN393303 NTJ393303 ODF393303 ONB393303 OWX393303 PGT393303 PQP393303 QAL393303 QKH393303 QUD393303 RDZ393303 RNV393303 RXR393303 SHN393303 SRJ393303 TBF393303 TLB393303 TUX393303 UET393303 UOP393303 UYL393303 VIH393303 VSD393303 WBZ393303 WLV393303 WVR393303 J458839 JF458839 TB458839 ACX458839 AMT458839 AWP458839 BGL458839 BQH458839 CAD458839 CJZ458839 CTV458839 DDR458839 DNN458839 DXJ458839 EHF458839 ERB458839 FAX458839 FKT458839 FUP458839 GEL458839 GOH458839 GYD458839 HHZ458839 HRV458839 IBR458839 ILN458839 IVJ458839 JFF458839 JPB458839 JYX458839 KIT458839 KSP458839 LCL458839 LMH458839 LWD458839 MFZ458839 MPV458839 MZR458839 NJN458839 NTJ458839 ODF458839 ONB458839 OWX458839 PGT458839 PQP458839 QAL458839 QKH458839 QUD458839 RDZ458839 RNV458839 RXR458839 SHN458839 SRJ458839 TBF458839 TLB458839 TUX458839 UET458839 UOP458839 UYL458839 VIH458839 VSD458839 WBZ458839 WLV458839 WVR458839 J524375 JF524375 TB524375 ACX524375 AMT524375 AWP524375 BGL524375 BQH524375 CAD524375 CJZ524375 CTV524375 DDR524375 DNN524375 DXJ524375 EHF524375 ERB524375 FAX524375 FKT524375 FUP524375 GEL524375 GOH524375 GYD524375 HHZ524375 HRV524375 IBR524375 ILN524375 IVJ524375 JFF524375 JPB524375 JYX524375 KIT524375 KSP524375 LCL524375 LMH524375 LWD524375 MFZ524375 MPV524375 MZR524375 NJN524375 NTJ524375 ODF524375 ONB524375 OWX524375 PGT524375 PQP524375 QAL524375 QKH524375 QUD524375 RDZ524375 RNV524375 RXR524375 SHN524375 SRJ524375 TBF524375 TLB524375 TUX524375 UET524375 UOP524375 UYL524375 VIH524375 VSD524375 WBZ524375 WLV524375 WVR524375 J589911 JF589911 TB589911 ACX589911 AMT589911 AWP589911 BGL589911 BQH589911 CAD589911 CJZ589911 CTV589911 DDR589911 DNN589911 DXJ589911 EHF589911 ERB589911 FAX589911 FKT589911 FUP589911 GEL589911 GOH589911 GYD589911 HHZ589911 HRV589911 IBR589911 ILN589911 IVJ589911 JFF589911 JPB589911 JYX589911 KIT589911 KSP589911 LCL589911 LMH589911 LWD589911 MFZ589911 MPV589911 MZR589911 NJN589911 NTJ589911 ODF589911 ONB589911 OWX589911 PGT589911 PQP589911 QAL589911 QKH589911 QUD589911 RDZ589911 RNV589911 RXR589911 SHN589911 SRJ589911 TBF589911 TLB589911 TUX589911 UET589911 UOP589911 UYL589911 VIH589911 VSD589911 WBZ589911 WLV589911 WVR589911 J655447 JF655447 TB655447 ACX655447 AMT655447 AWP655447 BGL655447 BQH655447 CAD655447 CJZ655447 CTV655447 DDR655447 DNN655447 DXJ655447 EHF655447 ERB655447 FAX655447 FKT655447 FUP655447 GEL655447 GOH655447 GYD655447 HHZ655447 HRV655447 IBR655447 ILN655447 IVJ655447 JFF655447 JPB655447 JYX655447 KIT655447 KSP655447 LCL655447 LMH655447 LWD655447 MFZ655447 MPV655447 MZR655447 NJN655447 NTJ655447 ODF655447 ONB655447 OWX655447 PGT655447 PQP655447 QAL655447 QKH655447 QUD655447 RDZ655447 RNV655447 RXR655447 SHN655447 SRJ655447 TBF655447 TLB655447 TUX655447 UET655447 UOP655447 UYL655447 VIH655447 VSD655447 WBZ655447 WLV655447 WVR655447 J720983 JF720983 TB720983 ACX720983 AMT720983 AWP720983 BGL720983 BQH720983 CAD720983 CJZ720983 CTV720983 DDR720983 DNN720983 DXJ720983 EHF720983 ERB720983 FAX720983 FKT720983 FUP720983 GEL720983 GOH720983 GYD720983 HHZ720983 HRV720983 IBR720983 ILN720983 IVJ720983 JFF720983 JPB720983 JYX720983 KIT720983 KSP720983 LCL720983 LMH720983 LWD720983 MFZ720983 MPV720983 MZR720983 NJN720983 NTJ720983 ODF720983 ONB720983 OWX720983 PGT720983 PQP720983 QAL720983 QKH720983 QUD720983 RDZ720983 RNV720983 RXR720983 SHN720983 SRJ720983 TBF720983 TLB720983 TUX720983 UET720983 UOP720983 UYL720983 VIH720983 VSD720983 WBZ720983 WLV720983 WVR720983 J786519 JF786519 TB786519 ACX786519 AMT786519 AWP786519 BGL786519 BQH786519 CAD786519 CJZ786519 CTV786519 DDR786519 DNN786519 DXJ786519 EHF786519 ERB786519 FAX786519 FKT786519 FUP786519 GEL786519 GOH786519 GYD786519 HHZ786519 HRV786519 IBR786519 ILN786519 IVJ786519 JFF786519 JPB786519 JYX786519 KIT786519 KSP786519 LCL786519 LMH786519 LWD786519 MFZ786519 MPV786519 MZR786519 NJN786519 NTJ786519 ODF786519 ONB786519 OWX786519 PGT786519 PQP786519 QAL786519 QKH786519 QUD786519 RDZ786519 RNV786519 RXR786519 SHN786519 SRJ786519 TBF786519 TLB786519 TUX786519 UET786519 UOP786519 UYL786519 VIH786519 VSD786519 WBZ786519 WLV786519 WVR786519 J852055 JF852055 TB852055 ACX852055 AMT852055 AWP852055 BGL852055 BQH852055 CAD852055 CJZ852055 CTV852055 DDR852055 DNN852055 DXJ852055 EHF852055 ERB852055 FAX852055 FKT852055 FUP852055 GEL852055 GOH852055 GYD852055 HHZ852055 HRV852055 IBR852055 ILN852055 IVJ852055 JFF852055 JPB852055 JYX852055 KIT852055 KSP852055 LCL852055 LMH852055 LWD852055 MFZ852055 MPV852055 MZR852055 NJN852055 NTJ852055 ODF852055 ONB852055 OWX852055 PGT852055 PQP852055 QAL852055 QKH852055 QUD852055 RDZ852055 RNV852055 RXR852055 SHN852055 SRJ852055 TBF852055 TLB852055 TUX852055 UET852055 UOP852055 UYL852055 VIH852055 VSD852055 WBZ852055 WLV852055 WVR852055 J917591 JF917591 TB917591 ACX917591 AMT917591 AWP917591 BGL917591 BQH917591 CAD917591 CJZ917591 CTV917591 DDR917591 DNN917591 DXJ917591 EHF917591 ERB917591 FAX917591 FKT917591 FUP917591 GEL917591 GOH917591 GYD917591 HHZ917591 HRV917591 IBR917591 ILN917591 IVJ917591 JFF917591 JPB917591 JYX917591 KIT917591 KSP917591 LCL917591 LMH917591 LWD917591 MFZ917591 MPV917591 MZR917591 NJN917591 NTJ917591 ODF917591 ONB917591 OWX917591 PGT917591 PQP917591 QAL917591 QKH917591 QUD917591 RDZ917591 RNV917591 RXR917591 SHN917591 SRJ917591 TBF917591 TLB917591 TUX917591 UET917591 UOP917591 UYL917591 VIH917591 VSD917591 WBZ917591 WLV917591 WVR917591 J983127 JF983127 TB983127 ACX983127 AMT983127 AWP983127 BGL983127 BQH983127 CAD983127 CJZ983127 CTV983127 DDR983127 DNN983127 DXJ983127 EHF983127 ERB983127 FAX983127 FKT983127 FUP983127 GEL983127 GOH983127 GYD983127 HHZ983127 HRV983127 IBR983127 ILN983127 IVJ983127 JFF983127 JPB983127 JYX983127 KIT983127 KSP983127 LCL983127 LMH983127 LWD983127 MFZ983127 MPV983127 MZR983127 NJN983127 NTJ983127 ODF983127 ONB983127 OWX983127 PGT983127 PQP983127 QAL983127 QKH983127 QUD983127 RDZ983127 RNV983127 RXR983127 SHN983127 SRJ983127 TBF983127 TLB983127 TUX983127 UET983127 UOP983127 UYL983127 VIH983127 VSD983127 WBZ983127 WLV983127 WVR983127" xr:uid="{D9ACB819-D165-4B1F-A4DF-BF6C3C624848}"/>
    <dataValidation allowBlank="1" showInputMessage="1" showErrorMessage="1" sqref="J45 JF45 TB45 ACX45 AMT45 AWP45 BGL45 BQH45 CAD45 CJZ45 CTV45 DDR45 DNN45 DXJ45 EHF45 ERB45 FAX45 FKT45 FUP45 GEL45 GOH45 GYD45 HHZ45 HRV45 IBR45 ILN45 IVJ45 JFF45 JPB45 JYX45 KIT45 KSP45 LCL45 LMH45 LWD45 MFZ45 MPV45 MZR45 NJN45 NTJ45 ODF45 ONB45 OWX45 PGT45 PQP45 QAL45 QKH45 QUD45 RDZ45 RNV45 RXR45 SHN45 SRJ45 TBF45 TLB45 TUX45 UET45 UOP45 UYL45 VIH45 VSD45 WBZ45 WLV45 WVR45 J65581 JF65581 TB65581 ACX65581 AMT65581 AWP65581 BGL65581 BQH65581 CAD65581 CJZ65581 CTV65581 DDR65581 DNN65581 DXJ65581 EHF65581 ERB65581 FAX65581 FKT65581 FUP65581 GEL65581 GOH65581 GYD65581 HHZ65581 HRV65581 IBR65581 ILN65581 IVJ65581 JFF65581 JPB65581 JYX65581 KIT65581 KSP65581 LCL65581 LMH65581 LWD65581 MFZ65581 MPV65581 MZR65581 NJN65581 NTJ65581 ODF65581 ONB65581 OWX65581 PGT65581 PQP65581 QAL65581 QKH65581 QUD65581 RDZ65581 RNV65581 RXR65581 SHN65581 SRJ65581 TBF65581 TLB65581 TUX65581 UET65581 UOP65581 UYL65581 VIH65581 VSD65581 WBZ65581 WLV65581 WVR65581 J131117 JF131117 TB131117 ACX131117 AMT131117 AWP131117 BGL131117 BQH131117 CAD131117 CJZ131117 CTV131117 DDR131117 DNN131117 DXJ131117 EHF131117 ERB131117 FAX131117 FKT131117 FUP131117 GEL131117 GOH131117 GYD131117 HHZ131117 HRV131117 IBR131117 ILN131117 IVJ131117 JFF131117 JPB131117 JYX131117 KIT131117 KSP131117 LCL131117 LMH131117 LWD131117 MFZ131117 MPV131117 MZR131117 NJN131117 NTJ131117 ODF131117 ONB131117 OWX131117 PGT131117 PQP131117 QAL131117 QKH131117 QUD131117 RDZ131117 RNV131117 RXR131117 SHN131117 SRJ131117 TBF131117 TLB131117 TUX131117 UET131117 UOP131117 UYL131117 VIH131117 VSD131117 WBZ131117 WLV131117 WVR131117 J196653 JF196653 TB196653 ACX196653 AMT196653 AWP196653 BGL196653 BQH196653 CAD196653 CJZ196653 CTV196653 DDR196653 DNN196653 DXJ196653 EHF196653 ERB196653 FAX196653 FKT196653 FUP196653 GEL196653 GOH196653 GYD196653 HHZ196653 HRV196653 IBR196653 ILN196653 IVJ196653 JFF196653 JPB196653 JYX196653 KIT196653 KSP196653 LCL196653 LMH196653 LWD196653 MFZ196653 MPV196653 MZR196653 NJN196653 NTJ196653 ODF196653 ONB196653 OWX196653 PGT196653 PQP196653 QAL196653 QKH196653 QUD196653 RDZ196653 RNV196653 RXR196653 SHN196653 SRJ196653 TBF196653 TLB196653 TUX196653 UET196653 UOP196653 UYL196653 VIH196653 VSD196653 WBZ196653 WLV196653 WVR196653 J262189 JF262189 TB262189 ACX262189 AMT262189 AWP262189 BGL262189 BQH262189 CAD262189 CJZ262189 CTV262189 DDR262189 DNN262189 DXJ262189 EHF262189 ERB262189 FAX262189 FKT262189 FUP262189 GEL262189 GOH262189 GYD262189 HHZ262189 HRV262189 IBR262189 ILN262189 IVJ262189 JFF262189 JPB262189 JYX262189 KIT262189 KSP262189 LCL262189 LMH262189 LWD262189 MFZ262189 MPV262189 MZR262189 NJN262189 NTJ262189 ODF262189 ONB262189 OWX262189 PGT262189 PQP262189 QAL262189 QKH262189 QUD262189 RDZ262189 RNV262189 RXR262189 SHN262189 SRJ262189 TBF262189 TLB262189 TUX262189 UET262189 UOP262189 UYL262189 VIH262189 VSD262189 WBZ262189 WLV262189 WVR262189 J327725 JF327725 TB327725 ACX327725 AMT327725 AWP327725 BGL327725 BQH327725 CAD327725 CJZ327725 CTV327725 DDR327725 DNN327725 DXJ327725 EHF327725 ERB327725 FAX327725 FKT327725 FUP327725 GEL327725 GOH327725 GYD327725 HHZ327725 HRV327725 IBR327725 ILN327725 IVJ327725 JFF327725 JPB327725 JYX327725 KIT327725 KSP327725 LCL327725 LMH327725 LWD327725 MFZ327725 MPV327725 MZR327725 NJN327725 NTJ327725 ODF327725 ONB327725 OWX327725 PGT327725 PQP327725 QAL327725 QKH327725 QUD327725 RDZ327725 RNV327725 RXR327725 SHN327725 SRJ327725 TBF327725 TLB327725 TUX327725 UET327725 UOP327725 UYL327725 VIH327725 VSD327725 WBZ327725 WLV327725 WVR327725 J393261 JF393261 TB393261 ACX393261 AMT393261 AWP393261 BGL393261 BQH393261 CAD393261 CJZ393261 CTV393261 DDR393261 DNN393261 DXJ393261 EHF393261 ERB393261 FAX393261 FKT393261 FUP393261 GEL393261 GOH393261 GYD393261 HHZ393261 HRV393261 IBR393261 ILN393261 IVJ393261 JFF393261 JPB393261 JYX393261 KIT393261 KSP393261 LCL393261 LMH393261 LWD393261 MFZ393261 MPV393261 MZR393261 NJN393261 NTJ393261 ODF393261 ONB393261 OWX393261 PGT393261 PQP393261 QAL393261 QKH393261 QUD393261 RDZ393261 RNV393261 RXR393261 SHN393261 SRJ393261 TBF393261 TLB393261 TUX393261 UET393261 UOP393261 UYL393261 VIH393261 VSD393261 WBZ393261 WLV393261 WVR393261 J458797 JF458797 TB458797 ACX458797 AMT458797 AWP458797 BGL458797 BQH458797 CAD458797 CJZ458797 CTV458797 DDR458797 DNN458797 DXJ458797 EHF458797 ERB458797 FAX458797 FKT458797 FUP458797 GEL458797 GOH458797 GYD458797 HHZ458797 HRV458797 IBR458797 ILN458797 IVJ458797 JFF458797 JPB458797 JYX458797 KIT458797 KSP458797 LCL458797 LMH458797 LWD458797 MFZ458797 MPV458797 MZR458797 NJN458797 NTJ458797 ODF458797 ONB458797 OWX458797 PGT458797 PQP458797 QAL458797 QKH458797 QUD458797 RDZ458797 RNV458797 RXR458797 SHN458797 SRJ458797 TBF458797 TLB458797 TUX458797 UET458797 UOP458797 UYL458797 VIH458797 VSD458797 WBZ458797 WLV458797 WVR458797 J524333 JF524333 TB524333 ACX524333 AMT524333 AWP524333 BGL524333 BQH524333 CAD524333 CJZ524333 CTV524333 DDR524333 DNN524333 DXJ524333 EHF524333 ERB524333 FAX524333 FKT524333 FUP524333 GEL524333 GOH524333 GYD524333 HHZ524333 HRV524333 IBR524333 ILN524333 IVJ524333 JFF524333 JPB524333 JYX524333 KIT524333 KSP524333 LCL524333 LMH524333 LWD524333 MFZ524333 MPV524333 MZR524333 NJN524333 NTJ524333 ODF524333 ONB524333 OWX524333 PGT524333 PQP524333 QAL524333 QKH524333 QUD524333 RDZ524333 RNV524333 RXR524333 SHN524333 SRJ524333 TBF524333 TLB524333 TUX524333 UET524333 UOP524333 UYL524333 VIH524333 VSD524333 WBZ524333 WLV524333 WVR524333 J589869 JF589869 TB589869 ACX589869 AMT589869 AWP589869 BGL589869 BQH589869 CAD589869 CJZ589869 CTV589869 DDR589869 DNN589869 DXJ589869 EHF589869 ERB589869 FAX589869 FKT589869 FUP589869 GEL589869 GOH589869 GYD589869 HHZ589869 HRV589869 IBR589869 ILN589869 IVJ589869 JFF589869 JPB589869 JYX589869 KIT589869 KSP589869 LCL589869 LMH589869 LWD589869 MFZ589869 MPV589869 MZR589869 NJN589869 NTJ589869 ODF589869 ONB589869 OWX589869 PGT589869 PQP589869 QAL589869 QKH589869 QUD589869 RDZ589869 RNV589869 RXR589869 SHN589869 SRJ589869 TBF589869 TLB589869 TUX589869 UET589869 UOP589869 UYL589869 VIH589869 VSD589869 WBZ589869 WLV589869 WVR589869 J655405 JF655405 TB655405 ACX655405 AMT655405 AWP655405 BGL655405 BQH655405 CAD655405 CJZ655405 CTV655405 DDR655405 DNN655405 DXJ655405 EHF655405 ERB655405 FAX655405 FKT655405 FUP655405 GEL655405 GOH655405 GYD655405 HHZ655405 HRV655405 IBR655405 ILN655405 IVJ655405 JFF655405 JPB655405 JYX655405 KIT655405 KSP655405 LCL655405 LMH655405 LWD655405 MFZ655405 MPV655405 MZR655405 NJN655405 NTJ655405 ODF655405 ONB655405 OWX655405 PGT655405 PQP655405 QAL655405 QKH655405 QUD655405 RDZ655405 RNV655405 RXR655405 SHN655405 SRJ655405 TBF655405 TLB655405 TUX655405 UET655405 UOP655405 UYL655405 VIH655405 VSD655405 WBZ655405 WLV655405 WVR655405 J720941 JF720941 TB720941 ACX720941 AMT720941 AWP720941 BGL720941 BQH720941 CAD720941 CJZ720941 CTV720941 DDR720941 DNN720941 DXJ720941 EHF720941 ERB720941 FAX720941 FKT720941 FUP720941 GEL720941 GOH720941 GYD720941 HHZ720941 HRV720941 IBR720941 ILN720941 IVJ720941 JFF720941 JPB720941 JYX720941 KIT720941 KSP720941 LCL720941 LMH720941 LWD720941 MFZ720941 MPV720941 MZR720941 NJN720941 NTJ720941 ODF720941 ONB720941 OWX720941 PGT720941 PQP720941 QAL720941 QKH720941 QUD720941 RDZ720941 RNV720941 RXR720941 SHN720941 SRJ720941 TBF720941 TLB720941 TUX720941 UET720941 UOP720941 UYL720941 VIH720941 VSD720941 WBZ720941 WLV720941 WVR720941 J786477 JF786477 TB786477 ACX786477 AMT786477 AWP786477 BGL786477 BQH786477 CAD786477 CJZ786477 CTV786477 DDR786477 DNN786477 DXJ786477 EHF786477 ERB786477 FAX786477 FKT786477 FUP786477 GEL786477 GOH786477 GYD786477 HHZ786477 HRV786477 IBR786477 ILN786477 IVJ786477 JFF786477 JPB786477 JYX786477 KIT786477 KSP786477 LCL786477 LMH786477 LWD786477 MFZ786477 MPV786477 MZR786477 NJN786477 NTJ786477 ODF786477 ONB786477 OWX786477 PGT786477 PQP786477 QAL786477 QKH786477 QUD786477 RDZ786477 RNV786477 RXR786477 SHN786477 SRJ786477 TBF786477 TLB786477 TUX786477 UET786477 UOP786477 UYL786477 VIH786477 VSD786477 WBZ786477 WLV786477 WVR786477 J852013 JF852013 TB852013 ACX852013 AMT852013 AWP852013 BGL852013 BQH852013 CAD852013 CJZ852013 CTV852013 DDR852013 DNN852013 DXJ852013 EHF852013 ERB852013 FAX852013 FKT852013 FUP852013 GEL852013 GOH852013 GYD852013 HHZ852013 HRV852013 IBR852013 ILN852013 IVJ852013 JFF852013 JPB852013 JYX852013 KIT852013 KSP852013 LCL852013 LMH852013 LWD852013 MFZ852013 MPV852013 MZR852013 NJN852013 NTJ852013 ODF852013 ONB852013 OWX852013 PGT852013 PQP852013 QAL852013 QKH852013 QUD852013 RDZ852013 RNV852013 RXR852013 SHN852013 SRJ852013 TBF852013 TLB852013 TUX852013 UET852013 UOP852013 UYL852013 VIH852013 VSD852013 WBZ852013 WLV852013 WVR852013 J917549 JF917549 TB917549 ACX917549 AMT917549 AWP917549 BGL917549 BQH917549 CAD917549 CJZ917549 CTV917549 DDR917549 DNN917549 DXJ917549 EHF917549 ERB917549 FAX917549 FKT917549 FUP917549 GEL917549 GOH917549 GYD917549 HHZ917549 HRV917549 IBR917549 ILN917549 IVJ917549 JFF917549 JPB917549 JYX917549 KIT917549 KSP917549 LCL917549 LMH917549 LWD917549 MFZ917549 MPV917549 MZR917549 NJN917549 NTJ917549 ODF917549 ONB917549 OWX917549 PGT917549 PQP917549 QAL917549 QKH917549 QUD917549 RDZ917549 RNV917549 RXR917549 SHN917549 SRJ917549 TBF917549 TLB917549 TUX917549 UET917549 UOP917549 UYL917549 VIH917549 VSD917549 WBZ917549 WLV917549 WVR917549 J983085 JF983085 TB983085 ACX983085 AMT983085 AWP983085 BGL983085 BQH983085 CAD983085 CJZ983085 CTV983085 DDR983085 DNN983085 DXJ983085 EHF983085 ERB983085 FAX983085 FKT983085 FUP983085 GEL983085 GOH983085 GYD983085 HHZ983085 HRV983085 IBR983085 ILN983085 IVJ983085 JFF983085 JPB983085 JYX983085 KIT983085 KSP983085 LCL983085 LMH983085 LWD983085 MFZ983085 MPV983085 MZR983085 NJN983085 NTJ983085 ODF983085 ONB983085 OWX983085 PGT983085 PQP983085 QAL983085 QKH983085 QUD983085 RDZ983085 RNV983085 RXR983085 SHN983085 SRJ983085 TBF983085 TLB983085 TUX983085 UET983085 UOP983085 UYL983085 VIH983085 VSD983085 WBZ983085 WLV983085 WVR983085" xr:uid="{5E796AF9-D7AB-4871-9ED5-8B7CA1759F1E}"/>
  </dataValidations>
  <pageMargins left="0" right="0" top="0" bottom="0" header="0" footer="0"/>
  <pageSetup paperSize="8" scale="65" orientation="portrait"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ECBA9-782C-478D-9C97-CB2EB74CCA3F}">
  <dimension ref="A2:Q118"/>
  <sheetViews>
    <sheetView zoomScale="80" zoomScaleNormal="80" workbookViewId="0">
      <pane xSplit="10" ySplit="8" topLeftCell="L84" activePane="bottomRight" state="frozen"/>
      <selection pane="topRight" activeCell="K1" sqref="K1"/>
      <selection pane="bottomLeft" activeCell="A9" sqref="A9"/>
      <selection pane="bottomRight" activeCell="Q43" sqref="Q43"/>
    </sheetView>
  </sheetViews>
  <sheetFormatPr defaultColWidth="8.875" defaultRowHeight="18.75"/>
  <cols>
    <col min="1" max="1" width="5" style="8" customWidth="1"/>
    <col min="2" max="2" width="5.75" style="9" customWidth="1"/>
    <col min="3" max="4" width="15.75" style="8" customWidth="1"/>
    <col min="5" max="5" width="39" style="8" customWidth="1"/>
    <col min="6" max="6" width="6.25" style="9" customWidth="1"/>
    <col min="7" max="8" width="9.875" style="9" bestFit="1" customWidth="1"/>
    <col min="9" max="9" width="5.75" style="3" customWidth="1"/>
    <col min="10" max="10" width="52.375" style="8" customWidth="1"/>
    <col min="11" max="11" width="54" style="8" customWidth="1"/>
    <col min="12" max="12" width="30.75" style="9" customWidth="1"/>
    <col min="13" max="13" width="13.75" style="10" customWidth="1"/>
    <col min="14" max="14" width="6.375" style="8" customWidth="1"/>
    <col min="15" max="15" width="13.25" style="3" customWidth="1"/>
    <col min="16" max="16" width="18.25" style="11" customWidth="1"/>
    <col min="17" max="17" width="15.625" style="194" customWidth="1"/>
    <col min="18" max="256" width="8.875" style="8"/>
    <col min="257" max="257" width="5" style="8" customWidth="1"/>
    <col min="258" max="258" width="5.75" style="8" customWidth="1"/>
    <col min="259" max="260" width="15.75" style="8" customWidth="1"/>
    <col min="261" max="261" width="39" style="8" customWidth="1"/>
    <col min="262" max="262" width="6.25" style="8" customWidth="1"/>
    <col min="263" max="264" width="9.875" style="8" bestFit="1" customWidth="1"/>
    <col min="265" max="265" width="5.75" style="8" customWidth="1"/>
    <col min="266" max="266" width="52.375" style="8" customWidth="1"/>
    <col min="267" max="267" width="54" style="8" customWidth="1"/>
    <col min="268" max="268" width="30.75" style="8" customWidth="1"/>
    <col min="269" max="269" width="13.75" style="8" customWidth="1"/>
    <col min="270" max="270" width="6.375" style="8" customWidth="1"/>
    <col min="271" max="271" width="13.25" style="8" customWidth="1"/>
    <col min="272" max="272" width="18.25" style="8" customWidth="1"/>
    <col min="273" max="273" width="15.625" style="8" customWidth="1"/>
    <col min="274" max="512" width="8.875" style="8"/>
    <col min="513" max="513" width="5" style="8" customWidth="1"/>
    <col min="514" max="514" width="5.75" style="8" customWidth="1"/>
    <col min="515" max="516" width="15.75" style="8" customWidth="1"/>
    <col min="517" max="517" width="39" style="8" customWidth="1"/>
    <col min="518" max="518" width="6.25" style="8" customWidth="1"/>
    <col min="519" max="520" width="9.875" style="8" bestFit="1" customWidth="1"/>
    <col min="521" max="521" width="5.75" style="8" customWidth="1"/>
    <col min="522" max="522" width="52.375" style="8" customWidth="1"/>
    <col min="523" max="523" width="54" style="8" customWidth="1"/>
    <col min="524" max="524" width="30.75" style="8" customWidth="1"/>
    <col min="525" max="525" width="13.75" style="8" customWidth="1"/>
    <col min="526" max="526" width="6.375" style="8" customWidth="1"/>
    <col min="527" max="527" width="13.25" style="8" customWidth="1"/>
    <col min="528" max="528" width="18.25" style="8" customWidth="1"/>
    <col min="529" max="529" width="15.625" style="8" customWidth="1"/>
    <col min="530" max="768" width="8.875" style="8"/>
    <col min="769" max="769" width="5" style="8" customWidth="1"/>
    <col min="770" max="770" width="5.75" style="8" customWidth="1"/>
    <col min="771" max="772" width="15.75" style="8" customWidth="1"/>
    <col min="773" max="773" width="39" style="8" customWidth="1"/>
    <col min="774" max="774" width="6.25" style="8" customWidth="1"/>
    <col min="775" max="776" width="9.875" style="8" bestFit="1" customWidth="1"/>
    <col min="777" max="777" width="5.75" style="8" customWidth="1"/>
    <col min="778" max="778" width="52.375" style="8" customWidth="1"/>
    <col min="779" max="779" width="54" style="8" customWidth="1"/>
    <col min="780" max="780" width="30.75" style="8" customWidth="1"/>
    <col min="781" max="781" width="13.75" style="8" customWidth="1"/>
    <col min="782" max="782" width="6.375" style="8" customWidth="1"/>
    <col min="783" max="783" width="13.25" style="8" customWidth="1"/>
    <col min="784" max="784" width="18.25" style="8" customWidth="1"/>
    <col min="785" max="785" width="15.625" style="8" customWidth="1"/>
    <col min="786" max="1024" width="8.875" style="8"/>
    <col min="1025" max="1025" width="5" style="8" customWidth="1"/>
    <col min="1026" max="1026" width="5.75" style="8" customWidth="1"/>
    <col min="1027" max="1028" width="15.75" style="8" customWidth="1"/>
    <col min="1029" max="1029" width="39" style="8" customWidth="1"/>
    <col min="1030" max="1030" width="6.25" style="8" customWidth="1"/>
    <col min="1031" max="1032" width="9.875" style="8" bestFit="1" customWidth="1"/>
    <col min="1033" max="1033" width="5.75" style="8" customWidth="1"/>
    <col min="1034" max="1034" width="52.375" style="8" customWidth="1"/>
    <col min="1035" max="1035" width="54" style="8" customWidth="1"/>
    <col min="1036" max="1036" width="30.75" style="8" customWidth="1"/>
    <col min="1037" max="1037" width="13.75" style="8" customWidth="1"/>
    <col min="1038" max="1038" width="6.375" style="8" customWidth="1"/>
    <col min="1039" max="1039" width="13.25" style="8" customWidth="1"/>
    <col min="1040" max="1040" width="18.25" style="8" customWidth="1"/>
    <col min="1041" max="1041" width="15.625" style="8" customWidth="1"/>
    <col min="1042" max="1280" width="8.875" style="8"/>
    <col min="1281" max="1281" width="5" style="8" customWidth="1"/>
    <col min="1282" max="1282" width="5.75" style="8" customWidth="1"/>
    <col min="1283" max="1284" width="15.75" style="8" customWidth="1"/>
    <col min="1285" max="1285" width="39" style="8" customWidth="1"/>
    <col min="1286" max="1286" width="6.25" style="8" customWidth="1"/>
    <col min="1287" max="1288" width="9.875" style="8" bestFit="1" customWidth="1"/>
    <col min="1289" max="1289" width="5.75" style="8" customWidth="1"/>
    <col min="1290" max="1290" width="52.375" style="8" customWidth="1"/>
    <col min="1291" max="1291" width="54" style="8" customWidth="1"/>
    <col min="1292" max="1292" width="30.75" style="8" customWidth="1"/>
    <col min="1293" max="1293" width="13.75" style="8" customWidth="1"/>
    <col min="1294" max="1294" width="6.375" style="8" customWidth="1"/>
    <col min="1295" max="1295" width="13.25" style="8" customWidth="1"/>
    <col min="1296" max="1296" width="18.25" style="8" customWidth="1"/>
    <col min="1297" max="1297" width="15.625" style="8" customWidth="1"/>
    <col min="1298" max="1536" width="8.875" style="8"/>
    <col min="1537" max="1537" width="5" style="8" customWidth="1"/>
    <col min="1538" max="1538" width="5.75" style="8" customWidth="1"/>
    <col min="1539" max="1540" width="15.75" style="8" customWidth="1"/>
    <col min="1541" max="1541" width="39" style="8" customWidth="1"/>
    <col min="1542" max="1542" width="6.25" style="8" customWidth="1"/>
    <col min="1543" max="1544" width="9.875" style="8" bestFit="1" customWidth="1"/>
    <col min="1545" max="1545" width="5.75" style="8" customWidth="1"/>
    <col min="1546" max="1546" width="52.375" style="8" customWidth="1"/>
    <col min="1547" max="1547" width="54" style="8" customWidth="1"/>
    <col min="1548" max="1548" width="30.75" style="8" customWidth="1"/>
    <col min="1549" max="1549" width="13.75" style="8" customWidth="1"/>
    <col min="1550" max="1550" width="6.375" style="8" customWidth="1"/>
    <col min="1551" max="1551" width="13.25" style="8" customWidth="1"/>
    <col min="1552" max="1552" width="18.25" style="8" customWidth="1"/>
    <col min="1553" max="1553" width="15.625" style="8" customWidth="1"/>
    <col min="1554" max="1792" width="8.875" style="8"/>
    <col min="1793" max="1793" width="5" style="8" customWidth="1"/>
    <col min="1794" max="1794" width="5.75" style="8" customWidth="1"/>
    <col min="1795" max="1796" width="15.75" style="8" customWidth="1"/>
    <col min="1797" max="1797" width="39" style="8" customWidth="1"/>
    <col min="1798" max="1798" width="6.25" style="8" customWidth="1"/>
    <col min="1799" max="1800" width="9.875" style="8" bestFit="1" customWidth="1"/>
    <col min="1801" max="1801" width="5.75" style="8" customWidth="1"/>
    <col min="1802" max="1802" width="52.375" style="8" customWidth="1"/>
    <col min="1803" max="1803" width="54" style="8" customWidth="1"/>
    <col min="1804" max="1804" width="30.75" style="8" customWidth="1"/>
    <col min="1805" max="1805" width="13.75" style="8" customWidth="1"/>
    <col min="1806" max="1806" width="6.375" style="8" customWidth="1"/>
    <col min="1807" max="1807" width="13.25" style="8" customWidth="1"/>
    <col min="1808" max="1808" width="18.25" style="8" customWidth="1"/>
    <col min="1809" max="1809" width="15.625" style="8" customWidth="1"/>
    <col min="1810" max="2048" width="8.875" style="8"/>
    <col min="2049" max="2049" width="5" style="8" customWidth="1"/>
    <col min="2050" max="2050" width="5.75" style="8" customWidth="1"/>
    <col min="2051" max="2052" width="15.75" style="8" customWidth="1"/>
    <col min="2053" max="2053" width="39" style="8" customWidth="1"/>
    <col min="2054" max="2054" width="6.25" style="8" customWidth="1"/>
    <col min="2055" max="2056" width="9.875" style="8" bestFit="1" customWidth="1"/>
    <col min="2057" max="2057" width="5.75" style="8" customWidth="1"/>
    <col min="2058" max="2058" width="52.375" style="8" customWidth="1"/>
    <col min="2059" max="2059" width="54" style="8" customWidth="1"/>
    <col min="2060" max="2060" width="30.75" style="8" customWidth="1"/>
    <col min="2061" max="2061" width="13.75" style="8" customWidth="1"/>
    <col min="2062" max="2062" width="6.375" style="8" customWidth="1"/>
    <col min="2063" max="2063" width="13.25" style="8" customWidth="1"/>
    <col min="2064" max="2064" width="18.25" style="8" customWidth="1"/>
    <col min="2065" max="2065" width="15.625" style="8" customWidth="1"/>
    <col min="2066" max="2304" width="8.875" style="8"/>
    <col min="2305" max="2305" width="5" style="8" customWidth="1"/>
    <col min="2306" max="2306" width="5.75" style="8" customWidth="1"/>
    <col min="2307" max="2308" width="15.75" style="8" customWidth="1"/>
    <col min="2309" max="2309" width="39" style="8" customWidth="1"/>
    <col min="2310" max="2310" width="6.25" style="8" customWidth="1"/>
    <col min="2311" max="2312" width="9.875" style="8" bestFit="1" customWidth="1"/>
    <col min="2313" max="2313" width="5.75" style="8" customWidth="1"/>
    <col min="2314" max="2314" width="52.375" style="8" customWidth="1"/>
    <col min="2315" max="2315" width="54" style="8" customWidth="1"/>
    <col min="2316" max="2316" width="30.75" style="8" customWidth="1"/>
    <col min="2317" max="2317" width="13.75" style="8" customWidth="1"/>
    <col min="2318" max="2318" width="6.375" style="8" customWidth="1"/>
    <col min="2319" max="2319" width="13.25" style="8" customWidth="1"/>
    <col min="2320" max="2320" width="18.25" style="8" customWidth="1"/>
    <col min="2321" max="2321" width="15.625" style="8" customWidth="1"/>
    <col min="2322" max="2560" width="8.875" style="8"/>
    <col min="2561" max="2561" width="5" style="8" customWidth="1"/>
    <col min="2562" max="2562" width="5.75" style="8" customWidth="1"/>
    <col min="2563" max="2564" width="15.75" style="8" customWidth="1"/>
    <col min="2565" max="2565" width="39" style="8" customWidth="1"/>
    <col min="2566" max="2566" width="6.25" style="8" customWidth="1"/>
    <col min="2567" max="2568" width="9.875" style="8" bestFit="1" customWidth="1"/>
    <col min="2569" max="2569" width="5.75" style="8" customWidth="1"/>
    <col min="2570" max="2570" width="52.375" style="8" customWidth="1"/>
    <col min="2571" max="2571" width="54" style="8" customWidth="1"/>
    <col min="2572" max="2572" width="30.75" style="8" customWidth="1"/>
    <col min="2573" max="2573" width="13.75" style="8" customWidth="1"/>
    <col min="2574" max="2574" width="6.375" style="8" customWidth="1"/>
    <col min="2575" max="2575" width="13.25" style="8" customWidth="1"/>
    <col min="2576" max="2576" width="18.25" style="8" customWidth="1"/>
    <col min="2577" max="2577" width="15.625" style="8" customWidth="1"/>
    <col min="2578" max="2816" width="8.875" style="8"/>
    <col min="2817" max="2817" width="5" style="8" customWidth="1"/>
    <col min="2818" max="2818" width="5.75" style="8" customWidth="1"/>
    <col min="2819" max="2820" width="15.75" style="8" customWidth="1"/>
    <col min="2821" max="2821" width="39" style="8" customWidth="1"/>
    <col min="2822" max="2822" width="6.25" style="8" customWidth="1"/>
    <col min="2823" max="2824" width="9.875" style="8" bestFit="1" customWidth="1"/>
    <col min="2825" max="2825" width="5.75" style="8" customWidth="1"/>
    <col min="2826" max="2826" width="52.375" style="8" customWidth="1"/>
    <col min="2827" max="2827" width="54" style="8" customWidth="1"/>
    <col min="2828" max="2828" width="30.75" style="8" customWidth="1"/>
    <col min="2829" max="2829" width="13.75" style="8" customWidth="1"/>
    <col min="2830" max="2830" width="6.375" style="8" customWidth="1"/>
    <col min="2831" max="2831" width="13.25" style="8" customWidth="1"/>
    <col min="2832" max="2832" width="18.25" style="8" customWidth="1"/>
    <col min="2833" max="2833" width="15.625" style="8" customWidth="1"/>
    <col min="2834" max="3072" width="8.875" style="8"/>
    <col min="3073" max="3073" width="5" style="8" customWidth="1"/>
    <col min="3074" max="3074" width="5.75" style="8" customWidth="1"/>
    <col min="3075" max="3076" width="15.75" style="8" customWidth="1"/>
    <col min="3077" max="3077" width="39" style="8" customWidth="1"/>
    <col min="3078" max="3078" width="6.25" style="8" customWidth="1"/>
    <col min="3079" max="3080" width="9.875" style="8" bestFit="1" customWidth="1"/>
    <col min="3081" max="3081" width="5.75" style="8" customWidth="1"/>
    <col min="3082" max="3082" width="52.375" style="8" customWidth="1"/>
    <col min="3083" max="3083" width="54" style="8" customWidth="1"/>
    <col min="3084" max="3084" width="30.75" style="8" customWidth="1"/>
    <col min="3085" max="3085" width="13.75" style="8" customWidth="1"/>
    <col min="3086" max="3086" width="6.375" style="8" customWidth="1"/>
    <col min="3087" max="3087" width="13.25" style="8" customWidth="1"/>
    <col min="3088" max="3088" width="18.25" style="8" customWidth="1"/>
    <col min="3089" max="3089" width="15.625" style="8" customWidth="1"/>
    <col min="3090" max="3328" width="8.875" style="8"/>
    <col min="3329" max="3329" width="5" style="8" customWidth="1"/>
    <col min="3330" max="3330" width="5.75" style="8" customWidth="1"/>
    <col min="3331" max="3332" width="15.75" style="8" customWidth="1"/>
    <col min="3333" max="3333" width="39" style="8" customWidth="1"/>
    <col min="3334" max="3334" width="6.25" style="8" customWidth="1"/>
    <col min="3335" max="3336" width="9.875" style="8" bestFit="1" customWidth="1"/>
    <col min="3337" max="3337" width="5.75" style="8" customWidth="1"/>
    <col min="3338" max="3338" width="52.375" style="8" customWidth="1"/>
    <col min="3339" max="3339" width="54" style="8" customWidth="1"/>
    <col min="3340" max="3340" width="30.75" style="8" customWidth="1"/>
    <col min="3341" max="3341" width="13.75" style="8" customWidth="1"/>
    <col min="3342" max="3342" width="6.375" style="8" customWidth="1"/>
    <col min="3343" max="3343" width="13.25" style="8" customWidth="1"/>
    <col min="3344" max="3344" width="18.25" style="8" customWidth="1"/>
    <col min="3345" max="3345" width="15.625" style="8" customWidth="1"/>
    <col min="3346" max="3584" width="8.875" style="8"/>
    <col min="3585" max="3585" width="5" style="8" customWidth="1"/>
    <col min="3586" max="3586" width="5.75" style="8" customWidth="1"/>
    <col min="3587" max="3588" width="15.75" style="8" customWidth="1"/>
    <col min="3589" max="3589" width="39" style="8" customWidth="1"/>
    <col min="3590" max="3590" width="6.25" style="8" customWidth="1"/>
    <col min="3591" max="3592" width="9.875" style="8" bestFit="1" customWidth="1"/>
    <col min="3593" max="3593" width="5.75" style="8" customWidth="1"/>
    <col min="3594" max="3594" width="52.375" style="8" customWidth="1"/>
    <col min="3595" max="3595" width="54" style="8" customWidth="1"/>
    <col min="3596" max="3596" width="30.75" style="8" customWidth="1"/>
    <col min="3597" max="3597" width="13.75" style="8" customWidth="1"/>
    <col min="3598" max="3598" width="6.375" style="8" customWidth="1"/>
    <col min="3599" max="3599" width="13.25" style="8" customWidth="1"/>
    <col min="3600" max="3600" width="18.25" style="8" customWidth="1"/>
    <col min="3601" max="3601" width="15.625" style="8" customWidth="1"/>
    <col min="3602" max="3840" width="8.875" style="8"/>
    <col min="3841" max="3841" width="5" style="8" customWidth="1"/>
    <col min="3842" max="3842" width="5.75" style="8" customWidth="1"/>
    <col min="3843" max="3844" width="15.75" style="8" customWidth="1"/>
    <col min="3845" max="3845" width="39" style="8" customWidth="1"/>
    <col min="3846" max="3846" width="6.25" style="8" customWidth="1"/>
    <col min="3847" max="3848" width="9.875" style="8" bestFit="1" customWidth="1"/>
    <col min="3849" max="3849" width="5.75" style="8" customWidth="1"/>
    <col min="3850" max="3850" width="52.375" style="8" customWidth="1"/>
    <col min="3851" max="3851" width="54" style="8" customWidth="1"/>
    <col min="3852" max="3852" width="30.75" style="8" customWidth="1"/>
    <col min="3853" max="3853" width="13.75" style="8" customWidth="1"/>
    <col min="3854" max="3854" width="6.375" style="8" customWidth="1"/>
    <col min="3855" max="3855" width="13.25" style="8" customWidth="1"/>
    <col min="3856" max="3856" width="18.25" style="8" customWidth="1"/>
    <col min="3857" max="3857" width="15.625" style="8" customWidth="1"/>
    <col min="3858" max="4096" width="8.875" style="8"/>
    <col min="4097" max="4097" width="5" style="8" customWidth="1"/>
    <col min="4098" max="4098" width="5.75" style="8" customWidth="1"/>
    <col min="4099" max="4100" width="15.75" style="8" customWidth="1"/>
    <col min="4101" max="4101" width="39" style="8" customWidth="1"/>
    <col min="4102" max="4102" width="6.25" style="8" customWidth="1"/>
    <col min="4103" max="4104" width="9.875" style="8" bestFit="1" customWidth="1"/>
    <col min="4105" max="4105" width="5.75" style="8" customWidth="1"/>
    <col min="4106" max="4106" width="52.375" style="8" customWidth="1"/>
    <col min="4107" max="4107" width="54" style="8" customWidth="1"/>
    <col min="4108" max="4108" width="30.75" style="8" customWidth="1"/>
    <col min="4109" max="4109" width="13.75" style="8" customWidth="1"/>
    <col min="4110" max="4110" width="6.375" style="8" customWidth="1"/>
    <col min="4111" max="4111" width="13.25" style="8" customWidth="1"/>
    <col min="4112" max="4112" width="18.25" style="8" customWidth="1"/>
    <col min="4113" max="4113" width="15.625" style="8" customWidth="1"/>
    <col min="4114" max="4352" width="8.875" style="8"/>
    <col min="4353" max="4353" width="5" style="8" customWidth="1"/>
    <col min="4354" max="4354" width="5.75" style="8" customWidth="1"/>
    <col min="4355" max="4356" width="15.75" style="8" customWidth="1"/>
    <col min="4357" max="4357" width="39" style="8" customWidth="1"/>
    <col min="4358" max="4358" width="6.25" style="8" customWidth="1"/>
    <col min="4359" max="4360" width="9.875" style="8" bestFit="1" customWidth="1"/>
    <col min="4361" max="4361" width="5.75" style="8" customWidth="1"/>
    <col min="4362" max="4362" width="52.375" style="8" customWidth="1"/>
    <col min="4363" max="4363" width="54" style="8" customWidth="1"/>
    <col min="4364" max="4364" width="30.75" style="8" customWidth="1"/>
    <col min="4365" max="4365" width="13.75" style="8" customWidth="1"/>
    <col min="4366" max="4366" width="6.375" style="8" customWidth="1"/>
    <col min="4367" max="4367" width="13.25" style="8" customWidth="1"/>
    <col min="4368" max="4368" width="18.25" style="8" customWidth="1"/>
    <col min="4369" max="4369" width="15.625" style="8" customWidth="1"/>
    <col min="4370" max="4608" width="8.875" style="8"/>
    <col min="4609" max="4609" width="5" style="8" customWidth="1"/>
    <col min="4610" max="4610" width="5.75" style="8" customWidth="1"/>
    <col min="4611" max="4612" width="15.75" style="8" customWidth="1"/>
    <col min="4613" max="4613" width="39" style="8" customWidth="1"/>
    <col min="4614" max="4614" width="6.25" style="8" customWidth="1"/>
    <col min="4615" max="4616" width="9.875" style="8" bestFit="1" customWidth="1"/>
    <col min="4617" max="4617" width="5.75" style="8" customWidth="1"/>
    <col min="4618" max="4618" width="52.375" style="8" customWidth="1"/>
    <col min="4619" max="4619" width="54" style="8" customWidth="1"/>
    <col min="4620" max="4620" width="30.75" style="8" customWidth="1"/>
    <col min="4621" max="4621" width="13.75" style="8" customWidth="1"/>
    <col min="4622" max="4622" width="6.375" style="8" customWidth="1"/>
    <col min="4623" max="4623" width="13.25" style="8" customWidth="1"/>
    <col min="4624" max="4624" width="18.25" style="8" customWidth="1"/>
    <col min="4625" max="4625" width="15.625" style="8" customWidth="1"/>
    <col min="4626" max="4864" width="8.875" style="8"/>
    <col min="4865" max="4865" width="5" style="8" customWidth="1"/>
    <col min="4866" max="4866" width="5.75" style="8" customWidth="1"/>
    <col min="4867" max="4868" width="15.75" style="8" customWidth="1"/>
    <col min="4869" max="4869" width="39" style="8" customWidth="1"/>
    <col min="4870" max="4870" width="6.25" style="8" customWidth="1"/>
    <col min="4871" max="4872" width="9.875" style="8" bestFit="1" customWidth="1"/>
    <col min="4873" max="4873" width="5.75" style="8" customWidth="1"/>
    <col min="4874" max="4874" width="52.375" style="8" customWidth="1"/>
    <col min="4875" max="4875" width="54" style="8" customWidth="1"/>
    <col min="4876" max="4876" width="30.75" style="8" customWidth="1"/>
    <col min="4877" max="4877" width="13.75" style="8" customWidth="1"/>
    <col min="4878" max="4878" width="6.375" style="8" customWidth="1"/>
    <col min="4879" max="4879" width="13.25" style="8" customWidth="1"/>
    <col min="4880" max="4880" width="18.25" style="8" customWidth="1"/>
    <col min="4881" max="4881" width="15.625" style="8" customWidth="1"/>
    <col min="4882" max="5120" width="8.875" style="8"/>
    <col min="5121" max="5121" width="5" style="8" customWidth="1"/>
    <col min="5122" max="5122" width="5.75" style="8" customWidth="1"/>
    <col min="5123" max="5124" width="15.75" style="8" customWidth="1"/>
    <col min="5125" max="5125" width="39" style="8" customWidth="1"/>
    <col min="5126" max="5126" width="6.25" style="8" customWidth="1"/>
    <col min="5127" max="5128" width="9.875" style="8" bestFit="1" customWidth="1"/>
    <col min="5129" max="5129" width="5.75" style="8" customWidth="1"/>
    <col min="5130" max="5130" width="52.375" style="8" customWidth="1"/>
    <col min="5131" max="5131" width="54" style="8" customWidth="1"/>
    <col min="5132" max="5132" width="30.75" style="8" customWidth="1"/>
    <col min="5133" max="5133" width="13.75" style="8" customWidth="1"/>
    <col min="5134" max="5134" width="6.375" style="8" customWidth="1"/>
    <col min="5135" max="5135" width="13.25" style="8" customWidth="1"/>
    <col min="5136" max="5136" width="18.25" style="8" customWidth="1"/>
    <col min="5137" max="5137" width="15.625" style="8" customWidth="1"/>
    <col min="5138" max="5376" width="8.875" style="8"/>
    <col min="5377" max="5377" width="5" style="8" customWidth="1"/>
    <col min="5378" max="5378" width="5.75" style="8" customWidth="1"/>
    <col min="5379" max="5380" width="15.75" style="8" customWidth="1"/>
    <col min="5381" max="5381" width="39" style="8" customWidth="1"/>
    <col min="5382" max="5382" width="6.25" style="8" customWidth="1"/>
    <col min="5383" max="5384" width="9.875" style="8" bestFit="1" customWidth="1"/>
    <col min="5385" max="5385" width="5.75" style="8" customWidth="1"/>
    <col min="5386" max="5386" width="52.375" style="8" customWidth="1"/>
    <col min="5387" max="5387" width="54" style="8" customWidth="1"/>
    <col min="5388" max="5388" width="30.75" style="8" customWidth="1"/>
    <col min="5389" max="5389" width="13.75" style="8" customWidth="1"/>
    <col min="5390" max="5390" width="6.375" style="8" customWidth="1"/>
    <col min="5391" max="5391" width="13.25" style="8" customWidth="1"/>
    <col min="5392" max="5392" width="18.25" style="8" customWidth="1"/>
    <col min="5393" max="5393" width="15.625" style="8" customWidth="1"/>
    <col min="5394" max="5632" width="8.875" style="8"/>
    <col min="5633" max="5633" width="5" style="8" customWidth="1"/>
    <col min="5634" max="5634" width="5.75" style="8" customWidth="1"/>
    <col min="5635" max="5636" width="15.75" style="8" customWidth="1"/>
    <col min="5637" max="5637" width="39" style="8" customWidth="1"/>
    <col min="5638" max="5638" width="6.25" style="8" customWidth="1"/>
    <col min="5639" max="5640" width="9.875" style="8" bestFit="1" customWidth="1"/>
    <col min="5641" max="5641" width="5.75" style="8" customWidth="1"/>
    <col min="5642" max="5642" width="52.375" style="8" customWidth="1"/>
    <col min="5643" max="5643" width="54" style="8" customWidth="1"/>
    <col min="5644" max="5644" width="30.75" style="8" customWidth="1"/>
    <col min="5645" max="5645" width="13.75" style="8" customWidth="1"/>
    <col min="5646" max="5646" width="6.375" style="8" customWidth="1"/>
    <col min="5647" max="5647" width="13.25" style="8" customWidth="1"/>
    <col min="5648" max="5648" width="18.25" style="8" customWidth="1"/>
    <col min="5649" max="5649" width="15.625" style="8" customWidth="1"/>
    <col min="5650" max="5888" width="8.875" style="8"/>
    <col min="5889" max="5889" width="5" style="8" customWidth="1"/>
    <col min="5890" max="5890" width="5.75" style="8" customWidth="1"/>
    <col min="5891" max="5892" width="15.75" style="8" customWidth="1"/>
    <col min="5893" max="5893" width="39" style="8" customWidth="1"/>
    <col min="5894" max="5894" width="6.25" style="8" customWidth="1"/>
    <col min="5895" max="5896" width="9.875" style="8" bestFit="1" customWidth="1"/>
    <col min="5897" max="5897" width="5.75" style="8" customWidth="1"/>
    <col min="5898" max="5898" width="52.375" style="8" customWidth="1"/>
    <col min="5899" max="5899" width="54" style="8" customWidth="1"/>
    <col min="5900" max="5900" width="30.75" style="8" customWidth="1"/>
    <col min="5901" max="5901" width="13.75" style="8" customWidth="1"/>
    <col min="5902" max="5902" width="6.375" style="8" customWidth="1"/>
    <col min="5903" max="5903" width="13.25" style="8" customWidth="1"/>
    <col min="5904" max="5904" width="18.25" style="8" customWidth="1"/>
    <col min="5905" max="5905" width="15.625" style="8" customWidth="1"/>
    <col min="5906" max="6144" width="8.875" style="8"/>
    <col min="6145" max="6145" width="5" style="8" customWidth="1"/>
    <col min="6146" max="6146" width="5.75" style="8" customWidth="1"/>
    <col min="6147" max="6148" width="15.75" style="8" customWidth="1"/>
    <col min="6149" max="6149" width="39" style="8" customWidth="1"/>
    <col min="6150" max="6150" width="6.25" style="8" customWidth="1"/>
    <col min="6151" max="6152" width="9.875" style="8" bestFit="1" customWidth="1"/>
    <col min="6153" max="6153" width="5.75" style="8" customWidth="1"/>
    <col min="6154" max="6154" width="52.375" style="8" customWidth="1"/>
    <col min="6155" max="6155" width="54" style="8" customWidth="1"/>
    <col min="6156" max="6156" width="30.75" style="8" customWidth="1"/>
    <col min="6157" max="6157" width="13.75" style="8" customWidth="1"/>
    <col min="6158" max="6158" width="6.375" style="8" customWidth="1"/>
    <col min="6159" max="6159" width="13.25" style="8" customWidth="1"/>
    <col min="6160" max="6160" width="18.25" style="8" customWidth="1"/>
    <col min="6161" max="6161" width="15.625" style="8" customWidth="1"/>
    <col min="6162" max="6400" width="8.875" style="8"/>
    <col min="6401" max="6401" width="5" style="8" customWidth="1"/>
    <col min="6402" max="6402" width="5.75" style="8" customWidth="1"/>
    <col min="6403" max="6404" width="15.75" style="8" customWidth="1"/>
    <col min="6405" max="6405" width="39" style="8" customWidth="1"/>
    <col min="6406" max="6406" width="6.25" style="8" customWidth="1"/>
    <col min="6407" max="6408" width="9.875" style="8" bestFit="1" customWidth="1"/>
    <col min="6409" max="6409" width="5.75" style="8" customWidth="1"/>
    <col min="6410" max="6410" width="52.375" style="8" customWidth="1"/>
    <col min="6411" max="6411" width="54" style="8" customWidth="1"/>
    <col min="6412" max="6412" width="30.75" style="8" customWidth="1"/>
    <col min="6413" max="6413" width="13.75" style="8" customWidth="1"/>
    <col min="6414" max="6414" width="6.375" style="8" customWidth="1"/>
    <col min="6415" max="6415" width="13.25" style="8" customWidth="1"/>
    <col min="6416" max="6416" width="18.25" style="8" customWidth="1"/>
    <col min="6417" max="6417" width="15.625" style="8" customWidth="1"/>
    <col min="6418" max="6656" width="8.875" style="8"/>
    <col min="6657" max="6657" width="5" style="8" customWidth="1"/>
    <col min="6658" max="6658" width="5.75" style="8" customWidth="1"/>
    <col min="6659" max="6660" width="15.75" style="8" customWidth="1"/>
    <col min="6661" max="6661" width="39" style="8" customWidth="1"/>
    <col min="6662" max="6662" width="6.25" style="8" customWidth="1"/>
    <col min="6663" max="6664" width="9.875" style="8" bestFit="1" customWidth="1"/>
    <col min="6665" max="6665" width="5.75" style="8" customWidth="1"/>
    <col min="6666" max="6666" width="52.375" style="8" customWidth="1"/>
    <col min="6667" max="6667" width="54" style="8" customWidth="1"/>
    <col min="6668" max="6668" width="30.75" style="8" customWidth="1"/>
    <col min="6669" max="6669" width="13.75" style="8" customWidth="1"/>
    <col min="6670" max="6670" width="6.375" style="8" customWidth="1"/>
    <col min="6671" max="6671" width="13.25" style="8" customWidth="1"/>
    <col min="6672" max="6672" width="18.25" style="8" customWidth="1"/>
    <col min="6673" max="6673" width="15.625" style="8" customWidth="1"/>
    <col min="6674" max="6912" width="8.875" style="8"/>
    <col min="6913" max="6913" width="5" style="8" customWidth="1"/>
    <col min="6914" max="6914" width="5.75" style="8" customWidth="1"/>
    <col min="6915" max="6916" width="15.75" style="8" customWidth="1"/>
    <col min="6917" max="6917" width="39" style="8" customWidth="1"/>
    <col min="6918" max="6918" width="6.25" style="8" customWidth="1"/>
    <col min="6919" max="6920" width="9.875" style="8" bestFit="1" customWidth="1"/>
    <col min="6921" max="6921" width="5.75" style="8" customWidth="1"/>
    <col min="6922" max="6922" width="52.375" style="8" customWidth="1"/>
    <col min="6923" max="6923" width="54" style="8" customWidth="1"/>
    <col min="6924" max="6924" width="30.75" style="8" customWidth="1"/>
    <col min="6925" max="6925" width="13.75" style="8" customWidth="1"/>
    <col min="6926" max="6926" width="6.375" style="8" customWidth="1"/>
    <col min="6927" max="6927" width="13.25" style="8" customWidth="1"/>
    <col min="6928" max="6928" width="18.25" style="8" customWidth="1"/>
    <col min="6929" max="6929" width="15.625" style="8" customWidth="1"/>
    <col min="6930" max="7168" width="8.875" style="8"/>
    <col min="7169" max="7169" width="5" style="8" customWidth="1"/>
    <col min="7170" max="7170" width="5.75" style="8" customWidth="1"/>
    <col min="7171" max="7172" width="15.75" style="8" customWidth="1"/>
    <col min="7173" max="7173" width="39" style="8" customWidth="1"/>
    <col min="7174" max="7174" width="6.25" style="8" customWidth="1"/>
    <col min="7175" max="7176" width="9.875" style="8" bestFit="1" customWidth="1"/>
    <col min="7177" max="7177" width="5.75" style="8" customWidth="1"/>
    <col min="7178" max="7178" width="52.375" style="8" customWidth="1"/>
    <col min="7179" max="7179" width="54" style="8" customWidth="1"/>
    <col min="7180" max="7180" width="30.75" style="8" customWidth="1"/>
    <col min="7181" max="7181" width="13.75" style="8" customWidth="1"/>
    <col min="7182" max="7182" width="6.375" style="8" customWidth="1"/>
    <col min="7183" max="7183" width="13.25" style="8" customWidth="1"/>
    <col min="7184" max="7184" width="18.25" style="8" customWidth="1"/>
    <col min="7185" max="7185" width="15.625" style="8" customWidth="1"/>
    <col min="7186" max="7424" width="8.875" style="8"/>
    <col min="7425" max="7425" width="5" style="8" customWidth="1"/>
    <col min="7426" max="7426" width="5.75" style="8" customWidth="1"/>
    <col min="7427" max="7428" width="15.75" style="8" customWidth="1"/>
    <col min="7429" max="7429" width="39" style="8" customWidth="1"/>
    <col min="7430" max="7430" width="6.25" style="8" customWidth="1"/>
    <col min="7431" max="7432" width="9.875" style="8" bestFit="1" customWidth="1"/>
    <col min="7433" max="7433" width="5.75" style="8" customWidth="1"/>
    <col min="7434" max="7434" width="52.375" style="8" customWidth="1"/>
    <col min="7435" max="7435" width="54" style="8" customWidth="1"/>
    <col min="7436" max="7436" width="30.75" style="8" customWidth="1"/>
    <col min="7437" max="7437" width="13.75" style="8" customWidth="1"/>
    <col min="7438" max="7438" width="6.375" style="8" customWidth="1"/>
    <col min="7439" max="7439" width="13.25" style="8" customWidth="1"/>
    <col min="7440" max="7440" width="18.25" style="8" customWidth="1"/>
    <col min="7441" max="7441" width="15.625" style="8" customWidth="1"/>
    <col min="7442" max="7680" width="8.875" style="8"/>
    <col min="7681" max="7681" width="5" style="8" customWidth="1"/>
    <col min="7682" max="7682" width="5.75" style="8" customWidth="1"/>
    <col min="7683" max="7684" width="15.75" style="8" customWidth="1"/>
    <col min="7685" max="7685" width="39" style="8" customWidth="1"/>
    <col min="7686" max="7686" width="6.25" style="8" customWidth="1"/>
    <col min="7687" max="7688" width="9.875" style="8" bestFit="1" customWidth="1"/>
    <col min="7689" max="7689" width="5.75" style="8" customWidth="1"/>
    <col min="7690" max="7690" width="52.375" style="8" customWidth="1"/>
    <col min="7691" max="7691" width="54" style="8" customWidth="1"/>
    <col min="7692" max="7692" width="30.75" style="8" customWidth="1"/>
    <col min="7693" max="7693" width="13.75" style="8" customWidth="1"/>
    <col min="7694" max="7694" width="6.375" style="8" customWidth="1"/>
    <col min="7695" max="7695" width="13.25" style="8" customWidth="1"/>
    <col min="7696" max="7696" width="18.25" style="8" customWidth="1"/>
    <col min="7697" max="7697" width="15.625" style="8" customWidth="1"/>
    <col min="7698" max="7936" width="8.875" style="8"/>
    <col min="7937" max="7937" width="5" style="8" customWidth="1"/>
    <col min="7938" max="7938" width="5.75" style="8" customWidth="1"/>
    <col min="7939" max="7940" width="15.75" style="8" customWidth="1"/>
    <col min="7941" max="7941" width="39" style="8" customWidth="1"/>
    <col min="7942" max="7942" width="6.25" style="8" customWidth="1"/>
    <col min="7943" max="7944" width="9.875" style="8" bestFit="1" customWidth="1"/>
    <col min="7945" max="7945" width="5.75" style="8" customWidth="1"/>
    <col min="7946" max="7946" width="52.375" style="8" customWidth="1"/>
    <col min="7947" max="7947" width="54" style="8" customWidth="1"/>
    <col min="7948" max="7948" width="30.75" style="8" customWidth="1"/>
    <col min="7949" max="7949" width="13.75" style="8" customWidth="1"/>
    <col min="7950" max="7950" width="6.375" style="8" customWidth="1"/>
    <col min="7951" max="7951" width="13.25" style="8" customWidth="1"/>
    <col min="7952" max="7952" width="18.25" style="8" customWidth="1"/>
    <col min="7953" max="7953" width="15.625" style="8" customWidth="1"/>
    <col min="7954" max="8192" width="8.875" style="8"/>
    <col min="8193" max="8193" width="5" style="8" customWidth="1"/>
    <col min="8194" max="8194" width="5.75" style="8" customWidth="1"/>
    <col min="8195" max="8196" width="15.75" style="8" customWidth="1"/>
    <col min="8197" max="8197" width="39" style="8" customWidth="1"/>
    <col min="8198" max="8198" width="6.25" style="8" customWidth="1"/>
    <col min="8199" max="8200" width="9.875" style="8" bestFit="1" customWidth="1"/>
    <col min="8201" max="8201" width="5.75" style="8" customWidth="1"/>
    <col min="8202" max="8202" width="52.375" style="8" customWidth="1"/>
    <col min="8203" max="8203" width="54" style="8" customWidth="1"/>
    <col min="8204" max="8204" width="30.75" style="8" customWidth="1"/>
    <col min="8205" max="8205" width="13.75" style="8" customWidth="1"/>
    <col min="8206" max="8206" width="6.375" style="8" customWidth="1"/>
    <col min="8207" max="8207" width="13.25" style="8" customWidth="1"/>
    <col min="8208" max="8208" width="18.25" style="8" customWidth="1"/>
    <col min="8209" max="8209" width="15.625" style="8" customWidth="1"/>
    <col min="8210" max="8448" width="8.875" style="8"/>
    <col min="8449" max="8449" width="5" style="8" customWidth="1"/>
    <col min="8450" max="8450" width="5.75" style="8" customWidth="1"/>
    <col min="8451" max="8452" width="15.75" style="8" customWidth="1"/>
    <col min="8453" max="8453" width="39" style="8" customWidth="1"/>
    <col min="8454" max="8454" width="6.25" style="8" customWidth="1"/>
    <col min="8455" max="8456" width="9.875" style="8" bestFit="1" customWidth="1"/>
    <col min="8457" max="8457" width="5.75" style="8" customWidth="1"/>
    <col min="8458" max="8458" width="52.375" style="8" customWidth="1"/>
    <col min="8459" max="8459" width="54" style="8" customWidth="1"/>
    <col min="8460" max="8460" width="30.75" style="8" customWidth="1"/>
    <col min="8461" max="8461" width="13.75" style="8" customWidth="1"/>
    <col min="8462" max="8462" width="6.375" style="8" customWidth="1"/>
    <col min="8463" max="8463" width="13.25" style="8" customWidth="1"/>
    <col min="8464" max="8464" width="18.25" style="8" customWidth="1"/>
    <col min="8465" max="8465" width="15.625" style="8" customWidth="1"/>
    <col min="8466" max="8704" width="8.875" style="8"/>
    <col min="8705" max="8705" width="5" style="8" customWidth="1"/>
    <col min="8706" max="8706" width="5.75" style="8" customWidth="1"/>
    <col min="8707" max="8708" width="15.75" style="8" customWidth="1"/>
    <col min="8709" max="8709" width="39" style="8" customWidth="1"/>
    <col min="8710" max="8710" width="6.25" style="8" customWidth="1"/>
    <col min="8711" max="8712" width="9.875" style="8" bestFit="1" customWidth="1"/>
    <col min="8713" max="8713" width="5.75" style="8" customWidth="1"/>
    <col min="8714" max="8714" width="52.375" style="8" customWidth="1"/>
    <col min="8715" max="8715" width="54" style="8" customWidth="1"/>
    <col min="8716" max="8716" width="30.75" style="8" customWidth="1"/>
    <col min="8717" max="8717" width="13.75" style="8" customWidth="1"/>
    <col min="8718" max="8718" width="6.375" style="8" customWidth="1"/>
    <col min="8719" max="8719" width="13.25" style="8" customWidth="1"/>
    <col min="8720" max="8720" width="18.25" style="8" customWidth="1"/>
    <col min="8721" max="8721" width="15.625" style="8" customWidth="1"/>
    <col min="8722" max="8960" width="8.875" style="8"/>
    <col min="8961" max="8961" width="5" style="8" customWidth="1"/>
    <col min="8962" max="8962" width="5.75" style="8" customWidth="1"/>
    <col min="8963" max="8964" width="15.75" style="8" customWidth="1"/>
    <col min="8965" max="8965" width="39" style="8" customWidth="1"/>
    <col min="8966" max="8966" width="6.25" style="8" customWidth="1"/>
    <col min="8967" max="8968" width="9.875" style="8" bestFit="1" customWidth="1"/>
    <col min="8969" max="8969" width="5.75" style="8" customWidth="1"/>
    <col min="8970" max="8970" width="52.375" style="8" customWidth="1"/>
    <col min="8971" max="8971" width="54" style="8" customWidth="1"/>
    <col min="8972" max="8972" width="30.75" style="8" customWidth="1"/>
    <col min="8973" max="8973" width="13.75" style="8" customWidth="1"/>
    <col min="8974" max="8974" width="6.375" style="8" customWidth="1"/>
    <col min="8975" max="8975" width="13.25" style="8" customWidth="1"/>
    <col min="8976" max="8976" width="18.25" style="8" customWidth="1"/>
    <col min="8977" max="8977" width="15.625" style="8" customWidth="1"/>
    <col min="8978" max="9216" width="8.875" style="8"/>
    <col min="9217" max="9217" width="5" style="8" customWidth="1"/>
    <col min="9218" max="9218" width="5.75" style="8" customWidth="1"/>
    <col min="9219" max="9220" width="15.75" style="8" customWidth="1"/>
    <col min="9221" max="9221" width="39" style="8" customWidth="1"/>
    <col min="9222" max="9222" width="6.25" style="8" customWidth="1"/>
    <col min="9223" max="9224" width="9.875" style="8" bestFit="1" customWidth="1"/>
    <col min="9225" max="9225" width="5.75" style="8" customWidth="1"/>
    <col min="9226" max="9226" width="52.375" style="8" customWidth="1"/>
    <col min="9227" max="9227" width="54" style="8" customWidth="1"/>
    <col min="9228" max="9228" width="30.75" style="8" customWidth="1"/>
    <col min="9229" max="9229" width="13.75" style="8" customWidth="1"/>
    <col min="9230" max="9230" width="6.375" style="8" customWidth="1"/>
    <col min="9231" max="9231" width="13.25" style="8" customWidth="1"/>
    <col min="9232" max="9232" width="18.25" style="8" customWidth="1"/>
    <col min="9233" max="9233" width="15.625" style="8" customWidth="1"/>
    <col min="9234" max="9472" width="8.875" style="8"/>
    <col min="9473" max="9473" width="5" style="8" customWidth="1"/>
    <col min="9474" max="9474" width="5.75" style="8" customWidth="1"/>
    <col min="9475" max="9476" width="15.75" style="8" customWidth="1"/>
    <col min="9477" max="9477" width="39" style="8" customWidth="1"/>
    <col min="9478" max="9478" width="6.25" style="8" customWidth="1"/>
    <col min="9479" max="9480" width="9.875" style="8" bestFit="1" customWidth="1"/>
    <col min="9481" max="9481" width="5.75" style="8" customWidth="1"/>
    <col min="9482" max="9482" width="52.375" style="8" customWidth="1"/>
    <col min="9483" max="9483" width="54" style="8" customWidth="1"/>
    <col min="9484" max="9484" width="30.75" style="8" customWidth="1"/>
    <col min="9485" max="9485" width="13.75" style="8" customWidth="1"/>
    <col min="9486" max="9486" width="6.375" style="8" customWidth="1"/>
    <col min="9487" max="9487" width="13.25" style="8" customWidth="1"/>
    <col min="9488" max="9488" width="18.25" style="8" customWidth="1"/>
    <col min="9489" max="9489" width="15.625" style="8" customWidth="1"/>
    <col min="9490" max="9728" width="8.875" style="8"/>
    <col min="9729" max="9729" width="5" style="8" customWidth="1"/>
    <col min="9730" max="9730" width="5.75" style="8" customWidth="1"/>
    <col min="9731" max="9732" width="15.75" style="8" customWidth="1"/>
    <col min="9733" max="9733" width="39" style="8" customWidth="1"/>
    <col min="9734" max="9734" width="6.25" style="8" customWidth="1"/>
    <col min="9735" max="9736" width="9.875" style="8" bestFit="1" customWidth="1"/>
    <col min="9737" max="9737" width="5.75" style="8" customWidth="1"/>
    <col min="9738" max="9738" width="52.375" style="8" customWidth="1"/>
    <col min="9739" max="9739" width="54" style="8" customWidth="1"/>
    <col min="9740" max="9740" width="30.75" style="8" customWidth="1"/>
    <col min="9741" max="9741" width="13.75" style="8" customWidth="1"/>
    <col min="9742" max="9742" width="6.375" style="8" customWidth="1"/>
    <col min="9743" max="9743" width="13.25" style="8" customWidth="1"/>
    <col min="9744" max="9744" width="18.25" style="8" customWidth="1"/>
    <col min="9745" max="9745" width="15.625" style="8" customWidth="1"/>
    <col min="9746" max="9984" width="8.875" style="8"/>
    <col min="9985" max="9985" width="5" style="8" customWidth="1"/>
    <col min="9986" max="9986" width="5.75" style="8" customWidth="1"/>
    <col min="9987" max="9988" width="15.75" style="8" customWidth="1"/>
    <col min="9989" max="9989" width="39" style="8" customWidth="1"/>
    <col min="9990" max="9990" width="6.25" style="8" customWidth="1"/>
    <col min="9991" max="9992" width="9.875" style="8" bestFit="1" customWidth="1"/>
    <col min="9993" max="9993" width="5.75" style="8" customWidth="1"/>
    <col min="9994" max="9994" width="52.375" style="8" customWidth="1"/>
    <col min="9995" max="9995" width="54" style="8" customWidth="1"/>
    <col min="9996" max="9996" width="30.75" style="8" customWidth="1"/>
    <col min="9997" max="9997" width="13.75" style="8" customWidth="1"/>
    <col min="9998" max="9998" width="6.375" style="8" customWidth="1"/>
    <col min="9999" max="9999" width="13.25" style="8" customWidth="1"/>
    <col min="10000" max="10000" width="18.25" style="8" customWidth="1"/>
    <col min="10001" max="10001" width="15.625" style="8" customWidth="1"/>
    <col min="10002" max="10240" width="8.875" style="8"/>
    <col min="10241" max="10241" width="5" style="8" customWidth="1"/>
    <col min="10242" max="10242" width="5.75" style="8" customWidth="1"/>
    <col min="10243" max="10244" width="15.75" style="8" customWidth="1"/>
    <col min="10245" max="10245" width="39" style="8" customWidth="1"/>
    <col min="10246" max="10246" width="6.25" style="8" customWidth="1"/>
    <col min="10247" max="10248" width="9.875" style="8" bestFit="1" customWidth="1"/>
    <col min="10249" max="10249" width="5.75" style="8" customWidth="1"/>
    <col min="10250" max="10250" width="52.375" style="8" customWidth="1"/>
    <col min="10251" max="10251" width="54" style="8" customWidth="1"/>
    <col min="10252" max="10252" width="30.75" style="8" customWidth="1"/>
    <col min="10253" max="10253" width="13.75" style="8" customWidth="1"/>
    <col min="10254" max="10254" width="6.375" style="8" customWidth="1"/>
    <col min="10255" max="10255" width="13.25" style="8" customWidth="1"/>
    <col min="10256" max="10256" width="18.25" style="8" customWidth="1"/>
    <col min="10257" max="10257" width="15.625" style="8" customWidth="1"/>
    <col min="10258" max="10496" width="8.875" style="8"/>
    <col min="10497" max="10497" width="5" style="8" customWidth="1"/>
    <col min="10498" max="10498" width="5.75" style="8" customWidth="1"/>
    <col min="10499" max="10500" width="15.75" style="8" customWidth="1"/>
    <col min="10501" max="10501" width="39" style="8" customWidth="1"/>
    <col min="10502" max="10502" width="6.25" style="8" customWidth="1"/>
    <col min="10503" max="10504" width="9.875" style="8" bestFit="1" customWidth="1"/>
    <col min="10505" max="10505" width="5.75" style="8" customWidth="1"/>
    <col min="10506" max="10506" width="52.375" style="8" customWidth="1"/>
    <col min="10507" max="10507" width="54" style="8" customWidth="1"/>
    <col min="10508" max="10508" width="30.75" style="8" customWidth="1"/>
    <col min="10509" max="10509" width="13.75" style="8" customWidth="1"/>
    <col min="10510" max="10510" width="6.375" style="8" customWidth="1"/>
    <col min="10511" max="10511" width="13.25" style="8" customWidth="1"/>
    <col min="10512" max="10512" width="18.25" style="8" customWidth="1"/>
    <col min="10513" max="10513" width="15.625" style="8" customWidth="1"/>
    <col min="10514" max="10752" width="8.875" style="8"/>
    <col min="10753" max="10753" width="5" style="8" customWidth="1"/>
    <col min="10754" max="10754" width="5.75" style="8" customWidth="1"/>
    <col min="10755" max="10756" width="15.75" style="8" customWidth="1"/>
    <col min="10757" max="10757" width="39" style="8" customWidth="1"/>
    <col min="10758" max="10758" width="6.25" style="8" customWidth="1"/>
    <col min="10759" max="10760" width="9.875" style="8" bestFit="1" customWidth="1"/>
    <col min="10761" max="10761" width="5.75" style="8" customWidth="1"/>
    <col min="10762" max="10762" width="52.375" style="8" customWidth="1"/>
    <col min="10763" max="10763" width="54" style="8" customWidth="1"/>
    <col min="10764" max="10764" width="30.75" style="8" customWidth="1"/>
    <col min="10765" max="10765" width="13.75" style="8" customWidth="1"/>
    <col min="10766" max="10766" width="6.375" style="8" customWidth="1"/>
    <col min="10767" max="10767" width="13.25" style="8" customWidth="1"/>
    <col min="10768" max="10768" width="18.25" style="8" customWidth="1"/>
    <col min="10769" max="10769" width="15.625" style="8" customWidth="1"/>
    <col min="10770" max="11008" width="8.875" style="8"/>
    <col min="11009" max="11009" width="5" style="8" customWidth="1"/>
    <col min="11010" max="11010" width="5.75" style="8" customWidth="1"/>
    <col min="11011" max="11012" width="15.75" style="8" customWidth="1"/>
    <col min="11013" max="11013" width="39" style="8" customWidth="1"/>
    <col min="11014" max="11014" width="6.25" style="8" customWidth="1"/>
    <col min="11015" max="11016" width="9.875" style="8" bestFit="1" customWidth="1"/>
    <col min="11017" max="11017" width="5.75" style="8" customWidth="1"/>
    <col min="11018" max="11018" width="52.375" style="8" customWidth="1"/>
    <col min="11019" max="11019" width="54" style="8" customWidth="1"/>
    <col min="11020" max="11020" width="30.75" style="8" customWidth="1"/>
    <col min="11021" max="11021" width="13.75" style="8" customWidth="1"/>
    <col min="11022" max="11022" width="6.375" style="8" customWidth="1"/>
    <col min="11023" max="11023" width="13.25" style="8" customWidth="1"/>
    <col min="11024" max="11024" width="18.25" style="8" customWidth="1"/>
    <col min="11025" max="11025" width="15.625" style="8" customWidth="1"/>
    <col min="11026" max="11264" width="8.875" style="8"/>
    <col min="11265" max="11265" width="5" style="8" customWidth="1"/>
    <col min="11266" max="11266" width="5.75" style="8" customWidth="1"/>
    <col min="11267" max="11268" width="15.75" style="8" customWidth="1"/>
    <col min="11269" max="11269" width="39" style="8" customWidth="1"/>
    <col min="11270" max="11270" width="6.25" style="8" customWidth="1"/>
    <col min="11271" max="11272" width="9.875" style="8" bestFit="1" customWidth="1"/>
    <col min="11273" max="11273" width="5.75" style="8" customWidth="1"/>
    <col min="11274" max="11274" width="52.375" style="8" customWidth="1"/>
    <col min="11275" max="11275" width="54" style="8" customWidth="1"/>
    <col min="11276" max="11276" width="30.75" style="8" customWidth="1"/>
    <col min="11277" max="11277" width="13.75" style="8" customWidth="1"/>
    <col min="11278" max="11278" width="6.375" style="8" customWidth="1"/>
    <col min="11279" max="11279" width="13.25" style="8" customWidth="1"/>
    <col min="11280" max="11280" width="18.25" style="8" customWidth="1"/>
    <col min="11281" max="11281" width="15.625" style="8" customWidth="1"/>
    <col min="11282" max="11520" width="8.875" style="8"/>
    <col min="11521" max="11521" width="5" style="8" customWidth="1"/>
    <col min="11522" max="11522" width="5.75" style="8" customWidth="1"/>
    <col min="11523" max="11524" width="15.75" style="8" customWidth="1"/>
    <col min="11525" max="11525" width="39" style="8" customWidth="1"/>
    <col min="11526" max="11526" width="6.25" style="8" customWidth="1"/>
    <col min="11527" max="11528" width="9.875" style="8" bestFit="1" customWidth="1"/>
    <col min="11529" max="11529" width="5.75" style="8" customWidth="1"/>
    <col min="11530" max="11530" width="52.375" style="8" customWidth="1"/>
    <col min="11531" max="11531" width="54" style="8" customWidth="1"/>
    <col min="11532" max="11532" width="30.75" style="8" customWidth="1"/>
    <col min="11533" max="11533" width="13.75" style="8" customWidth="1"/>
    <col min="11534" max="11534" width="6.375" style="8" customWidth="1"/>
    <col min="11535" max="11535" width="13.25" style="8" customWidth="1"/>
    <col min="11536" max="11536" width="18.25" style="8" customWidth="1"/>
    <col min="11537" max="11537" width="15.625" style="8" customWidth="1"/>
    <col min="11538" max="11776" width="8.875" style="8"/>
    <col min="11777" max="11777" width="5" style="8" customWidth="1"/>
    <col min="11778" max="11778" width="5.75" style="8" customWidth="1"/>
    <col min="11779" max="11780" width="15.75" style="8" customWidth="1"/>
    <col min="11781" max="11781" width="39" style="8" customWidth="1"/>
    <col min="11782" max="11782" width="6.25" style="8" customWidth="1"/>
    <col min="11783" max="11784" width="9.875" style="8" bestFit="1" customWidth="1"/>
    <col min="11785" max="11785" width="5.75" style="8" customWidth="1"/>
    <col min="11786" max="11786" width="52.375" style="8" customWidth="1"/>
    <col min="11787" max="11787" width="54" style="8" customWidth="1"/>
    <col min="11788" max="11788" width="30.75" style="8" customWidth="1"/>
    <col min="11789" max="11789" width="13.75" style="8" customWidth="1"/>
    <col min="11790" max="11790" width="6.375" style="8" customWidth="1"/>
    <col min="11791" max="11791" width="13.25" style="8" customWidth="1"/>
    <col min="11792" max="11792" width="18.25" style="8" customWidth="1"/>
    <col min="11793" max="11793" width="15.625" style="8" customWidth="1"/>
    <col min="11794" max="12032" width="8.875" style="8"/>
    <col min="12033" max="12033" width="5" style="8" customWidth="1"/>
    <col min="12034" max="12034" width="5.75" style="8" customWidth="1"/>
    <col min="12035" max="12036" width="15.75" style="8" customWidth="1"/>
    <col min="12037" max="12037" width="39" style="8" customWidth="1"/>
    <col min="12038" max="12038" width="6.25" style="8" customWidth="1"/>
    <col min="12039" max="12040" width="9.875" style="8" bestFit="1" customWidth="1"/>
    <col min="12041" max="12041" width="5.75" style="8" customWidth="1"/>
    <col min="12042" max="12042" width="52.375" style="8" customWidth="1"/>
    <col min="12043" max="12043" width="54" style="8" customWidth="1"/>
    <col min="12044" max="12044" width="30.75" style="8" customWidth="1"/>
    <col min="12045" max="12045" width="13.75" style="8" customWidth="1"/>
    <col min="12046" max="12046" width="6.375" style="8" customWidth="1"/>
    <col min="12047" max="12047" width="13.25" style="8" customWidth="1"/>
    <col min="12048" max="12048" width="18.25" style="8" customWidth="1"/>
    <col min="12049" max="12049" width="15.625" style="8" customWidth="1"/>
    <col min="12050" max="12288" width="8.875" style="8"/>
    <col min="12289" max="12289" width="5" style="8" customWidth="1"/>
    <col min="12290" max="12290" width="5.75" style="8" customWidth="1"/>
    <col min="12291" max="12292" width="15.75" style="8" customWidth="1"/>
    <col min="12293" max="12293" width="39" style="8" customWidth="1"/>
    <col min="12294" max="12294" width="6.25" style="8" customWidth="1"/>
    <col min="12295" max="12296" width="9.875" style="8" bestFit="1" customWidth="1"/>
    <col min="12297" max="12297" width="5.75" style="8" customWidth="1"/>
    <col min="12298" max="12298" width="52.375" style="8" customWidth="1"/>
    <col min="12299" max="12299" width="54" style="8" customWidth="1"/>
    <col min="12300" max="12300" width="30.75" style="8" customWidth="1"/>
    <col min="12301" max="12301" width="13.75" style="8" customWidth="1"/>
    <col min="12302" max="12302" width="6.375" style="8" customWidth="1"/>
    <col min="12303" max="12303" width="13.25" style="8" customWidth="1"/>
    <col min="12304" max="12304" width="18.25" style="8" customWidth="1"/>
    <col min="12305" max="12305" width="15.625" style="8" customWidth="1"/>
    <col min="12306" max="12544" width="8.875" style="8"/>
    <col min="12545" max="12545" width="5" style="8" customWidth="1"/>
    <col min="12546" max="12546" width="5.75" style="8" customWidth="1"/>
    <col min="12547" max="12548" width="15.75" style="8" customWidth="1"/>
    <col min="12549" max="12549" width="39" style="8" customWidth="1"/>
    <col min="12550" max="12550" width="6.25" style="8" customWidth="1"/>
    <col min="12551" max="12552" width="9.875" style="8" bestFit="1" customWidth="1"/>
    <col min="12553" max="12553" width="5.75" style="8" customWidth="1"/>
    <col min="12554" max="12554" width="52.375" style="8" customWidth="1"/>
    <col min="12555" max="12555" width="54" style="8" customWidth="1"/>
    <col min="12556" max="12556" width="30.75" style="8" customWidth="1"/>
    <col min="12557" max="12557" width="13.75" style="8" customWidth="1"/>
    <col min="12558" max="12558" width="6.375" style="8" customWidth="1"/>
    <col min="12559" max="12559" width="13.25" style="8" customWidth="1"/>
    <col min="12560" max="12560" width="18.25" style="8" customWidth="1"/>
    <col min="12561" max="12561" width="15.625" style="8" customWidth="1"/>
    <col min="12562" max="12800" width="8.875" style="8"/>
    <col min="12801" max="12801" width="5" style="8" customWidth="1"/>
    <col min="12802" max="12802" width="5.75" style="8" customWidth="1"/>
    <col min="12803" max="12804" width="15.75" style="8" customWidth="1"/>
    <col min="12805" max="12805" width="39" style="8" customWidth="1"/>
    <col min="12806" max="12806" width="6.25" style="8" customWidth="1"/>
    <col min="12807" max="12808" width="9.875" style="8" bestFit="1" customWidth="1"/>
    <col min="12809" max="12809" width="5.75" style="8" customWidth="1"/>
    <col min="12810" max="12810" width="52.375" style="8" customWidth="1"/>
    <col min="12811" max="12811" width="54" style="8" customWidth="1"/>
    <col min="12812" max="12812" width="30.75" style="8" customWidth="1"/>
    <col min="12813" max="12813" width="13.75" style="8" customWidth="1"/>
    <col min="12814" max="12814" width="6.375" style="8" customWidth="1"/>
    <col min="12815" max="12815" width="13.25" style="8" customWidth="1"/>
    <col min="12816" max="12816" width="18.25" style="8" customWidth="1"/>
    <col min="12817" max="12817" width="15.625" style="8" customWidth="1"/>
    <col min="12818" max="13056" width="8.875" style="8"/>
    <col min="13057" max="13057" width="5" style="8" customWidth="1"/>
    <col min="13058" max="13058" width="5.75" style="8" customWidth="1"/>
    <col min="13059" max="13060" width="15.75" style="8" customWidth="1"/>
    <col min="13061" max="13061" width="39" style="8" customWidth="1"/>
    <col min="13062" max="13062" width="6.25" style="8" customWidth="1"/>
    <col min="13063" max="13064" width="9.875" style="8" bestFit="1" customWidth="1"/>
    <col min="13065" max="13065" width="5.75" style="8" customWidth="1"/>
    <col min="13066" max="13066" width="52.375" style="8" customWidth="1"/>
    <col min="13067" max="13067" width="54" style="8" customWidth="1"/>
    <col min="13068" max="13068" width="30.75" style="8" customWidth="1"/>
    <col min="13069" max="13069" width="13.75" style="8" customWidth="1"/>
    <col min="13070" max="13070" width="6.375" style="8" customWidth="1"/>
    <col min="13071" max="13071" width="13.25" style="8" customWidth="1"/>
    <col min="13072" max="13072" width="18.25" style="8" customWidth="1"/>
    <col min="13073" max="13073" width="15.625" style="8" customWidth="1"/>
    <col min="13074" max="13312" width="8.875" style="8"/>
    <col min="13313" max="13313" width="5" style="8" customWidth="1"/>
    <col min="13314" max="13314" width="5.75" style="8" customWidth="1"/>
    <col min="13315" max="13316" width="15.75" style="8" customWidth="1"/>
    <col min="13317" max="13317" width="39" style="8" customWidth="1"/>
    <col min="13318" max="13318" width="6.25" style="8" customWidth="1"/>
    <col min="13319" max="13320" width="9.875" style="8" bestFit="1" customWidth="1"/>
    <col min="13321" max="13321" width="5.75" style="8" customWidth="1"/>
    <col min="13322" max="13322" width="52.375" style="8" customWidth="1"/>
    <col min="13323" max="13323" width="54" style="8" customWidth="1"/>
    <col min="13324" max="13324" width="30.75" style="8" customWidth="1"/>
    <col min="13325" max="13325" width="13.75" style="8" customWidth="1"/>
    <col min="13326" max="13326" width="6.375" style="8" customWidth="1"/>
    <col min="13327" max="13327" width="13.25" style="8" customWidth="1"/>
    <col min="13328" max="13328" width="18.25" style="8" customWidth="1"/>
    <col min="13329" max="13329" width="15.625" style="8" customWidth="1"/>
    <col min="13330" max="13568" width="8.875" style="8"/>
    <col min="13569" max="13569" width="5" style="8" customWidth="1"/>
    <col min="13570" max="13570" width="5.75" style="8" customWidth="1"/>
    <col min="13571" max="13572" width="15.75" style="8" customWidth="1"/>
    <col min="13573" max="13573" width="39" style="8" customWidth="1"/>
    <col min="13574" max="13574" width="6.25" style="8" customWidth="1"/>
    <col min="13575" max="13576" width="9.875" style="8" bestFit="1" customWidth="1"/>
    <col min="13577" max="13577" width="5.75" style="8" customWidth="1"/>
    <col min="13578" max="13578" width="52.375" style="8" customWidth="1"/>
    <col min="13579" max="13579" width="54" style="8" customWidth="1"/>
    <col min="13580" max="13580" width="30.75" style="8" customWidth="1"/>
    <col min="13581" max="13581" width="13.75" style="8" customWidth="1"/>
    <col min="13582" max="13582" width="6.375" style="8" customWidth="1"/>
    <col min="13583" max="13583" width="13.25" style="8" customWidth="1"/>
    <col min="13584" max="13584" width="18.25" style="8" customWidth="1"/>
    <col min="13585" max="13585" width="15.625" style="8" customWidth="1"/>
    <col min="13586" max="13824" width="8.875" style="8"/>
    <col min="13825" max="13825" width="5" style="8" customWidth="1"/>
    <col min="13826" max="13826" width="5.75" style="8" customWidth="1"/>
    <col min="13827" max="13828" width="15.75" style="8" customWidth="1"/>
    <col min="13829" max="13829" width="39" style="8" customWidth="1"/>
    <col min="13830" max="13830" width="6.25" style="8" customWidth="1"/>
    <col min="13831" max="13832" width="9.875" style="8" bestFit="1" customWidth="1"/>
    <col min="13833" max="13833" width="5.75" style="8" customWidth="1"/>
    <col min="13834" max="13834" width="52.375" style="8" customWidth="1"/>
    <col min="13835" max="13835" width="54" style="8" customWidth="1"/>
    <col min="13836" max="13836" width="30.75" style="8" customWidth="1"/>
    <col min="13837" max="13837" width="13.75" style="8" customWidth="1"/>
    <col min="13838" max="13838" width="6.375" style="8" customWidth="1"/>
    <col min="13839" max="13839" width="13.25" style="8" customWidth="1"/>
    <col min="13840" max="13840" width="18.25" style="8" customWidth="1"/>
    <col min="13841" max="13841" width="15.625" style="8" customWidth="1"/>
    <col min="13842" max="14080" width="8.875" style="8"/>
    <col min="14081" max="14081" width="5" style="8" customWidth="1"/>
    <col min="14082" max="14082" width="5.75" style="8" customWidth="1"/>
    <col min="14083" max="14084" width="15.75" style="8" customWidth="1"/>
    <col min="14085" max="14085" width="39" style="8" customWidth="1"/>
    <col min="14086" max="14086" width="6.25" style="8" customWidth="1"/>
    <col min="14087" max="14088" width="9.875" style="8" bestFit="1" customWidth="1"/>
    <col min="14089" max="14089" width="5.75" style="8" customWidth="1"/>
    <col min="14090" max="14090" width="52.375" style="8" customWidth="1"/>
    <col min="14091" max="14091" width="54" style="8" customWidth="1"/>
    <col min="14092" max="14092" width="30.75" style="8" customWidth="1"/>
    <col min="14093" max="14093" width="13.75" style="8" customWidth="1"/>
    <col min="14094" max="14094" width="6.375" style="8" customWidth="1"/>
    <col min="14095" max="14095" width="13.25" style="8" customWidth="1"/>
    <col min="14096" max="14096" width="18.25" style="8" customWidth="1"/>
    <col min="14097" max="14097" width="15.625" style="8" customWidth="1"/>
    <col min="14098" max="14336" width="8.875" style="8"/>
    <col min="14337" max="14337" width="5" style="8" customWidth="1"/>
    <col min="14338" max="14338" width="5.75" style="8" customWidth="1"/>
    <col min="14339" max="14340" width="15.75" style="8" customWidth="1"/>
    <col min="14341" max="14341" width="39" style="8" customWidth="1"/>
    <col min="14342" max="14342" width="6.25" style="8" customWidth="1"/>
    <col min="14343" max="14344" width="9.875" style="8" bestFit="1" customWidth="1"/>
    <col min="14345" max="14345" width="5.75" style="8" customWidth="1"/>
    <col min="14346" max="14346" width="52.375" style="8" customWidth="1"/>
    <col min="14347" max="14347" width="54" style="8" customWidth="1"/>
    <col min="14348" max="14348" width="30.75" style="8" customWidth="1"/>
    <col min="14349" max="14349" width="13.75" style="8" customWidth="1"/>
    <col min="14350" max="14350" width="6.375" style="8" customWidth="1"/>
    <col min="14351" max="14351" width="13.25" style="8" customWidth="1"/>
    <col min="14352" max="14352" width="18.25" style="8" customWidth="1"/>
    <col min="14353" max="14353" width="15.625" style="8" customWidth="1"/>
    <col min="14354" max="14592" width="8.875" style="8"/>
    <col min="14593" max="14593" width="5" style="8" customWidth="1"/>
    <col min="14594" max="14594" width="5.75" style="8" customWidth="1"/>
    <col min="14595" max="14596" width="15.75" style="8" customWidth="1"/>
    <col min="14597" max="14597" width="39" style="8" customWidth="1"/>
    <col min="14598" max="14598" width="6.25" style="8" customWidth="1"/>
    <col min="14599" max="14600" width="9.875" style="8" bestFit="1" customWidth="1"/>
    <col min="14601" max="14601" width="5.75" style="8" customWidth="1"/>
    <col min="14602" max="14602" width="52.375" style="8" customWidth="1"/>
    <col min="14603" max="14603" width="54" style="8" customWidth="1"/>
    <col min="14604" max="14604" width="30.75" style="8" customWidth="1"/>
    <col min="14605" max="14605" width="13.75" style="8" customWidth="1"/>
    <col min="14606" max="14606" width="6.375" style="8" customWidth="1"/>
    <col min="14607" max="14607" width="13.25" style="8" customWidth="1"/>
    <col min="14608" max="14608" width="18.25" style="8" customWidth="1"/>
    <col min="14609" max="14609" width="15.625" style="8" customWidth="1"/>
    <col min="14610" max="14848" width="8.875" style="8"/>
    <col min="14849" max="14849" width="5" style="8" customWidth="1"/>
    <col min="14850" max="14850" width="5.75" style="8" customWidth="1"/>
    <col min="14851" max="14852" width="15.75" style="8" customWidth="1"/>
    <col min="14853" max="14853" width="39" style="8" customWidth="1"/>
    <col min="14854" max="14854" width="6.25" style="8" customWidth="1"/>
    <col min="14855" max="14856" width="9.875" style="8" bestFit="1" customWidth="1"/>
    <col min="14857" max="14857" width="5.75" style="8" customWidth="1"/>
    <col min="14858" max="14858" width="52.375" style="8" customWidth="1"/>
    <col min="14859" max="14859" width="54" style="8" customWidth="1"/>
    <col min="14860" max="14860" width="30.75" style="8" customWidth="1"/>
    <col min="14861" max="14861" width="13.75" style="8" customWidth="1"/>
    <col min="14862" max="14862" width="6.375" style="8" customWidth="1"/>
    <col min="14863" max="14863" width="13.25" style="8" customWidth="1"/>
    <col min="14864" max="14864" width="18.25" style="8" customWidth="1"/>
    <col min="14865" max="14865" width="15.625" style="8" customWidth="1"/>
    <col min="14866" max="15104" width="8.875" style="8"/>
    <col min="15105" max="15105" width="5" style="8" customWidth="1"/>
    <col min="15106" max="15106" width="5.75" style="8" customWidth="1"/>
    <col min="15107" max="15108" width="15.75" style="8" customWidth="1"/>
    <col min="15109" max="15109" width="39" style="8" customWidth="1"/>
    <col min="15110" max="15110" width="6.25" style="8" customWidth="1"/>
    <col min="15111" max="15112" width="9.875" style="8" bestFit="1" customWidth="1"/>
    <col min="15113" max="15113" width="5.75" style="8" customWidth="1"/>
    <col min="15114" max="15114" width="52.375" style="8" customWidth="1"/>
    <col min="15115" max="15115" width="54" style="8" customWidth="1"/>
    <col min="15116" max="15116" width="30.75" style="8" customWidth="1"/>
    <col min="15117" max="15117" width="13.75" style="8" customWidth="1"/>
    <col min="15118" max="15118" width="6.375" style="8" customWidth="1"/>
    <col min="15119" max="15119" width="13.25" style="8" customWidth="1"/>
    <col min="15120" max="15120" width="18.25" style="8" customWidth="1"/>
    <col min="15121" max="15121" width="15.625" style="8" customWidth="1"/>
    <col min="15122" max="15360" width="8.875" style="8"/>
    <col min="15361" max="15361" width="5" style="8" customWidth="1"/>
    <col min="15362" max="15362" width="5.75" style="8" customWidth="1"/>
    <col min="15363" max="15364" width="15.75" style="8" customWidth="1"/>
    <col min="15365" max="15365" width="39" style="8" customWidth="1"/>
    <col min="15366" max="15366" width="6.25" style="8" customWidth="1"/>
    <col min="15367" max="15368" width="9.875" style="8" bestFit="1" customWidth="1"/>
    <col min="15369" max="15369" width="5.75" style="8" customWidth="1"/>
    <col min="15370" max="15370" width="52.375" style="8" customWidth="1"/>
    <col min="15371" max="15371" width="54" style="8" customWidth="1"/>
    <col min="15372" max="15372" width="30.75" style="8" customWidth="1"/>
    <col min="15373" max="15373" width="13.75" style="8" customWidth="1"/>
    <col min="15374" max="15374" width="6.375" style="8" customWidth="1"/>
    <col min="15375" max="15375" width="13.25" style="8" customWidth="1"/>
    <col min="15376" max="15376" width="18.25" style="8" customWidth="1"/>
    <col min="15377" max="15377" width="15.625" style="8" customWidth="1"/>
    <col min="15378" max="15616" width="8.875" style="8"/>
    <col min="15617" max="15617" width="5" style="8" customWidth="1"/>
    <col min="15618" max="15618" width="5.75" style="8" customWidth="1"/>
    <col min="15619" max="15620" width="15.75" style="8" customWidth="1"/>
    <col min="15621" max="15621" width="39" style="8" customWidth="1"/>
    <col min="15622" max="15622" width="6.25" style="8" customWidth="1"/>
    <col min="15623" max="15624" width="9.875" style="8" bestFit="1" customWidth="1"/>
    <col min="15625" max="15625" width="5.75" style="8" customWidth="1"/>
    <col min="15626" max="15626" width="52.375" style="8" customWidth="1"/>
    <col min="15627" max="15627" width="54" style="8" customWidth="1"/>
    <col min="15628" max="15628" width="30.75" style="8" customWidth="1"/>
    <col min="15629" max="15629" width="13.75" style="8" customWidth="1"/>
    <col min="15630" max="15630" width="6.375" style="8" customWidth="1"/>
    <col min="15631" max="15631" width="13.25" style="8" customWidth="1"/>
    <col min="15632" max="15632" width="18.25" style="8" customWidth="1"/>
    <col min="15633" max="15633" width="15.625" style="8" customWidth="1"/>
    <col min="15634" max="15872" width="8.875" style="8"/>
    <col min="15873" max="15873" width="5" style="8" customWidth="1"/>
    <col min="15874" max="15874" width="5.75" style="8" customWidth="1"/>
    <col min="15875" max="15876" width="15.75" style="8" customWidth="1"/>
    <col min="15877" max="15877" width="39" style="8" customWidth="1"/>
    <col min="15878" max="15878" width="6.25" style="8" customWidth="1"/>
    <col min="15879" max="15880" width="9.875" style="8" bestFit="1" customWidth="1"/>
    <col min="15881" max="15881" width="5.75" style="8" customWidth="1"/>
    <col min="15882" max="15882" width="52.375" style="8" customWidth="1"/>
    <col min="15883" max="15883" width="54" style="8" customWidth="1"/>
    <col min="15884" max="15884" width="30.75" style="8" customWidth="1"/>
    <col min="15885" max="15885" width="13.75" style="8" customWidth="1"/>
    <col min="15886" max="15886" width="6.375" style="8" customWidth="1"/>
    <col min="15887" max="15887" width="13.25" style="8" customWidth="1"/>
    <col min="15888" max="15888" width="18.25" style="8" customWidth="1"/>
    <col min="15889" max="15889" width="15.625" style="8" customWidth="1"/>
    <col min="15890" max="16128" width="8.875" style="8"/>
    <col min="16129" max="16129" width="5" style="8" customWidth="1"/>
    <col min="16130" max="16130" width="5.75" style="8" customWidth="1"/>
    <col min="16131" max="16132" width="15.75" style="8" customWidth="1"/>
    <col min="16133" max="16133" width="39" style="8" customWidth="1"/>
    <col min="16134" max="16134" width="6.25" style="8" customWidth="1"/>
    <col min="16135" max="16136" width="9.875" style="8" bestFit="1" customWidth="1"/>
    <col min="16137" max="16137" width="5.75" style="8" customWidth="1"/>
    <col min="16138" max="16138" width="52.375" style="8" customWidth="1"/>
    <col min="16139" max="16139" width="54" style="8" customWidth="1"/>
    <col min="16140" max="16140" width="30.75" style="8" customWidth="1"/>
    <col min="16141" max="16141" width="13.75" style="8" customWidth="1"/>
    <col min="16142" max="16142" width="6.375" style="8" customWidth="1"/>
    <col min="16143" max="16143" width="13.25" style="8" customWidth="1"/>
    <col min="16144" max="16144" width="18.25" style="8" customWidth="1"/>
    <col min="16145" max="16145" width="15.625" style="8" customWidth="1"/>
    <col min="16146" max="16384" width="8.875" style="8"/>
  </cols>
  <sheetData>
    <row r="2" spans="2:17" ht="20.100000000000001" customHeight="1">
      <c r="B2" s="1" t="s">
        <v>0</v>
      </c>
      <c r="C2" s="1"/>
      <c r="D2" s="1"/>
      <c r="E2" s="92" t="s">
        <v>5735</v>
      </c>
      <c r="G2" s="4" t="s">
        <v>2</v>
      </c>
      <c r="H2" s="5"/>
      <c r="I2" s="6"/>
      <c r="J2" s="7">
        <f>SUM(H:H)</f>
        <v>220534</v>
      </c>
    </row>
    <row r="3" spans="2:17" ht="20.100000000000001" customHeight="1">
      <c r="B3" s="1" t="s">
        <v>3</v>
      </c>
      <c r="C3" s="1"/>
      <c r="D3" s="1"/>
      <c r="E3" s="98" t="s">
        <v>2536</v>
      </c>
    </row>
    <row r="4" spans="2:17" ht="20.100000000000001" customHeight="1">
      <c r="B4" s="1" t="s">
        <v>1915</v>
      </c>
      <c r="C4" s="1"/>
      <c r="D4" s="1"/>
      <c r="E4" s="98" t="s">
        <v>5352</v>
      </c>
      <c r="G4" s="1834"/>
      <c r="H4" s="103" t="s">
        <v>5736</v>
      </c>
    </row>
    <row r="5" spans="2:17" ht="20.100000000000001" customHeight="1">
      <c r="B5" s="1" t="s">
        <v>6</v>
      </c>
      <c r="C5" s="1"/>
      <c r="D5" s="1"/>
      <c r="E5" s="102">
        <v>43990</v>
      </c>
      <c r="G5" s="1065"/>
      <c r="H5" s="1738" t="s">
        <v>5422</v>
      </c>
    </row>
    <row r="6" spans="2:17" ht="20.100000000000001" customHeight="1">
      <c r="B6" s="1" t="s">
        <v>7</v>
      </c>
      <c r="C6" s="1"/>
      <c r="D6" s="1"/>
      <c r="E6" s="102">
        <v>43991</v>
      </c>
      <c r="G6" s="1614"/>
      <c r="H6" s="1738" t="s">
        <v>5737</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1619" t="s">
        <v>5738</v>
      </c>
      <c r="D9" s="1620"/>
      <c r="E9" s="1621"/>
      <c r="F9" s="22"/>
      <c r="G9" s="22"/>
      <c r="H9" s="167"/>
      <c r="I9" s="167"/>
      <c r="J9" s="22"/>
      <c r="K9" s="22"/>
      <c r="L9" s="22"/>
      <c r="M9" s="25"/>
      <c r="N9" s="21"/>
      <c r="O9" s="22"/>
      <c r="P9" s="25"/>
      <c r="Q9" s="26"/>
    </row>
    <row r="10" spans="2:17" s="9" customFormat="1" ht="19.7" customHeight="1">
      <c r="B10" s="21"/>
      <c r="C10" s="21" t="s">
        <v>550</v>
      </c>
      <c r="D10" s="21" t="s">
        <v>550</v>
      </c>
      <c r="E10" s="974" t="s">
        <v>5739</v>
      </c>
      <c r="F10" s="166">
        <v>1</v>
      </c>
      <c r="G10" s="166">
        <v>5000</v>
      </c>
      <c r="H10" s="975">
        <f t="shared" ref="H10:H19" si="0">F10*G10</f>
        <v>5000</v>
      </c>
      <c r="I10" s="167"/>
      <c r="J10" s="30" t="s">
        <v>5740</v>
      </c>
      <c r="K10" s="22"/>
      <c r="L10" s="22"/>
      <c r="M10" s="25">
        <v>43998</v>
      </c>
      <c r="N10" s="21"/>
      <c r="O10" s="22"/>
      <c r="P10" s="25"/>
      <c r="Q10" s="26">
        <v>44011</v>
      </c>
    </row>
    <row r="11" spans="2:17" s="9" customFormat="1" ht="19.7" customHeight="1">
      <c r="B11" s="21"/>
      <c r="C11" s="21" t="s">
        <v>550</v>
      </c>
      <c r="D11" s="21" t="s">
        <v>550</v>
      </c>
      <c r="E11" s="974" t="s">
        <v>5741</v>
      </c>
      <c r="F11" s="166">
        <v>4</v>
      </c>
      <c r="G11" s="166">
        <v>10000</v>
      </c>
      <c r="H11" s="975">
        <f t="shared" si="0"/>
        <v>40000</v>
      </c>
      <c r="I11" s="167"/>
      <c r="J11" s="30"/>
      <c r="K11" s="22"/>
      <c r="L11" s="22"/>
      <c r="M11" s="25">
        <v>43998</v>
      </c>
      <c r="N11" s="21"/>
      <c r="O11" s="22"/>
      <c r="P11" s="25"/>
      <c r="Q11" s="26">
        <v>44011</v>
      </c>
    </row>
    <row r="12" spans="2:17" s="9" customFormat="1" ht="19.7" customHeight="1">
      <c r="B12" s="21"/>
      <c r="C12" s="21" t="s">
        <v>550</v>
      </c>
      <c r="D12" s="21" t="s">
        <v>550</v>
      </c>
      <c r="E12" s="974" t="s">
        <v>5742</v>
      </c>
      <c r="F12" s="166">
        <v>1</v>
      </c>
      <c r="G12" s="166">
        <v>2600</v>
      </c>
      <c r="H12" s="975">
        <f t="shared" si="0"/>
        <v>2600</v>
      </c>
      <c r="I12" s="167"/>
      <c r="J12" s="30"/>
      <c r="K12" s="22"/>
      <c r="L12" s="22"/>
      <c r="M12" s="25">
        <v>43998</v>
      </c>
      <c r="N12" s="21"/>
      <c r="O12" s="22"/>
      <c r="P12" s="25"/>
      <c r="Q12" s="26">
        <v>44011</v>
      </c>
    </row>
    <row r="13" spans="2:17" s="9" customFormat="1" ht="19.7" customHeight="1">
      <c r="B13" s="21"/>
      <c r="C13" s="21" t="s">
        <v>550</v>
      </c>
      <c r="D13" s="21" t="s">
        <v>550</v>
      </c>
      <c r="E13" s="974" t="s">
        <v>5743</v>
      </c>
      <c r="F13" s="166">
        <v>1</v>
      </c>
      <c r="G13" s="166">
        <v>2200</v>
      </c>
      <c r="H13" s="975">
        <f t="shared" si="0"/>
        <v>2200</v>
      </c>
      <c r="I13" s="167"/>
      <c r="J13" s="30"/>
      <c r="K13" s="22"/>
      <c r="L13" s="22"/>
      <c r="M13" s="25">
        <v>43998</v>
      </c>
      <c r="N13" s="21"/>
      <c r="O13" s="22"/>
      <c r="P13" s="25"/>
      <c r="Q13" s="26">
        <v>44011</v>
      </c>
    </row>
    <row r="14" spans="2:17" s="9" customFormat="1" ht="19.7" customHeight="1">
      <c r="B14" s="21"/>
      <c r="C14" s="21" t="s">
        <v>550</v>
      </c>
      <c r="D14" s="21" t="s">
        <v>550</v>
      </c>
      <c r="E14" s="974" t="s">
        <v>5744</v>
      </c>
      <c r="F14" s="166">
        <v>4</v>
      </c>
      <c r="G14" s="166">
        <v>60</v>
      </c>
      <c r="H14" s="975">
        <f t="shared" si="0"/>
        <v>240</v>
      </c>
      <c r="I14" s="167"/>
      <c r="J14" s="30"/>
      <c r="K14" s="22"/>
      <c r="L14" s="22"/>
      <c r="M14" s="25">
        <v>43998</v>
      </c>
      <c r="N14" s="21"/>
      <c r="O14" s="22"/>
      <c r="P14" s="25"/>
      <c r="Q14" s="26">
        <v>44011</v>
      </c>
    </row>
    <row r="15" spans="2:17" s="9" customFormat="1" ht="19.7" customHeight="1">
      <c r="B15" s="21"/>
      <c r="C15" s="21" t="s">
        <v>550</v>
      </c>
      <c r="D15" s="21" t="s">
        <v>550</v>
      </c>
      <c r="E15" s="974" t="s">
        <v>5745</v>
      </c>
      <c r="F15" s="166">
        <v>1</v>
      </c>
      <c r="G15" s="166">
        <v>8600</v>
      </c>
      <c r="H15" s="975">
        <f t="shared" si="0"/>
        <v>8600</v>
      </c>
      <c r="I15" s="167"/>
      <c r="J15" s="30"/>
      <c r="K15" s="22"/>
      <c r="L15" s="22"/>
      <c r="M15" s="25">
        <v>43998</v>
      </c>
      <c r="N15" s="21"/>
      <c r="O15" s="22"/>
      <c r="P15" s="25"/>
      <c r="Q15" s="26">
        <v>44011</v>
      </c>
    </row>
    <row r="16" spans="2:17" s="9" customFormat="1" ht="19.7" customHeight="1">
      <c r="B16" s="21"/>
      <c r="C16" s="21" t="s">
        <v>550</v>
      </c>
      <c r="D16" s="21" t="s">
        <v>550</v>
      </c>
      <c r="E16" s="974" t="s">
        <v>5746</v>
      </c>
      <c r="F16" s="166">
        <v>1</v>
      </c>
      <c r="G16" s="166">
        <v>40000</v>
      </c>
      <c r="H16" s="975">
        <f t="shared" si="0"/>
        <v>40000</v>
      </c>
      <c r="I16" s="167"/>
      <c r="J16" s="30"/>
      <c r="K16" s="22"/>
      <c r="L16" s="22"/>
      <c r="M16" s="25">
        <v>43998</v>
      </c>
      <c r="N16" s="21"/>
      <c r="O16" s="22"/>
      <c r="P16" s="25"/>
      <c r="Q16" s="26">
        <v>44011</v>
      </c>
    </row>
    <row r="17" spans="2:17" s="9" customFormat="1" ht="19.7" customHeight="1">
      <c r="B17" s="21"/>
      <c r="C17" s="21" t="s">
        <v>550</v>
      </c>
      <c r="D17" s="21" t="s">
        <v>550</v>
      </c>
      <c r="E17" s="974" t="s">
        <v>5747</v>
      </c>
      <c r="F17" s="166">
        <v>1</v>
      </c>
      <c r="G17" s="166">
        <v>40</v>
      </c>
      <c r="H17" s="975">
        <f t="shared" si="0"/>
        <v>40</v>
      </c>
      <c r="I17" s="167"/>
      <c r="J17" s="30"/>
      <c r="K17" s="22"/>
      <c r="L17" s="22"/>
      <c r="M17" s="25">
        <v>43998</v>
      </c>
      <c r="N17" s="21"/>
      <c r="O17" s="22"/>
      <c r="P17" s="25"/>
      <c r="Q17" s="26">
        <v>44011</v>
      </c>
    </row>
    <row r="18" spans="2:17" s="9" customFormat="1" ht="19.7" customHeight="1">
      <c r="B18" s="21"/>
      <c r="C18" s="21" t="s">
        <v>550</v>
      </c>
      <c r="D18" s="21" t="s">
        <v>550</v>
      </c>
      <c r="E18" s="974" t="s">
        <v>5748</v>
      </c>
      <c r="F18" s="166">
        <v>1</v>
      </c>
      <c r="G18" s="166">
        <v>19400</v>
      </c>
      <c r="H18" s="975">
        <f t="shared" si="0"/>
        <v>19400</v>
      </c>
      <c r="I18" s="167"/>
      <c r="J18" s="30"/>
      <c r="K18" s="22"/>
      <c r="L18" s="22"/>
      <c r="M18" s="25">
        <v>43998</v>
      </c>
      <c r="N18" s="21"/>
      <c r="O18" s="22"/>
      <c r="P18" s="25"/>
      <c r="Q18" s="26">
        <v>44011</v>
      </c>
    </row>
    <row r="19" spans="2:17" s="9" customFormat="1" ht="19.7" customHeight="1">
      <c r="B19" s="21"/>
      <c r="C19" s="21" t="s">
        <v>550</v>
      </c>
      <c r="D19" s="21" t="s">
        <v>550</v>
      </c>
      <c r="E19" s="974" t="s">
        <v>447</v>
      </c>
      <c r="F19" s="166">
        <v>1</v>
      </c>
      <c r="G19" s="166">
        <v>10000</v>
      </c>
      <c r="H19" s="975">
        <f t="shared" si="0"/>
        <v>10000</v>
      </c>
      <c r="I19" s="167"/>
      <c r="J19" s="30"/>
      <c r="K19" s="22"/>
      <c r="L19" s="22"/>
      <c r="M19" s="25">
        <v>43998</v>
      </c>
      <c r="N19" s="21"/>
      <c r="O19" s="22"/>
      <c r="P19" s="25"/>
      <c r="Q19" s="26">
        <v>44011</v>
      </c>
    </row>
    <row r="20" spans="2:17" s="9" customFormat="1" ht="19.7" customHeight="1">
      <c r="B20" s="21"/>
      <c r="C20" s="21"/>
      <c r="D20" s="21"/>
      <c r="E20" s="974"/>
      <c r="F20" s="166"/>
      <c r="G20" s="166"/>
      <c r="H20" s="975"/>
      <c r="I20" s="167"/>
      <c r="J20" s="30"/>
      <c r="K20" s="22"/>
      <c r="L20" s="22"/>
      <c r="M20" s="25"/>
      <c r="N20" s="21"/>
      <c r="O20" s="22"/>
      <c r="P20" s="25"/>
      <c r="Q20" s="26"/>
    </row>
    <row r="21" spans="2:17" s="9" customFormat="1" ht="19.7" customHeight="1">
      <c r="B21" s="21"/>
      <c r="C21" s="21"/>
      <c r="D21" s="21"/>
      <c r="E21" s="1649">
        <f>SUM(H10:H20)</f>
        <v>128080</v>
      </c>
      <c r="F21" s="166"/>
      <c r="G21" s="166"/>
      <c r="H21" s="975"/>
      <c r="I21" s="167"/>
      <c r="J21" s="30"/>
      <c r="K21" s="22"/>
      <c r="L21" s="22"/>
      <c r="M21" s="25"/>
      <c r="N21" s="21"/>
      <c r="O21" s="22"/>
      <c r="P21" s="25"/>
      <c r="Q21" s="26"/>
    </row>
    <row r="22" spans="2:17" s="9" customFormat="1" ht="19.7" customHeight="1">
      <c r="B22" s="21"/>
      <c r="C22" s="21"/>
      <c r="D22" s="21"/>
      <c r="E22" s="974"/>
      <c r="F22" s="166"/>
      <c r="G22" s="166"/>
      <c r="H22" s="975"/>
      <c r="I22" s="167"/>
      <c r="J22" s="30"/>
      <c r="K22" s="22"/>
      <c r="L22" s="22"/>
      <c r="M22" s="25"/>
      <c r="N22" s="21"/>
      <c r="O22" s="22"/>
      <c r="P22" s="25"/>
      <c r="Q22" s="26"/>
    </row>
    <row r="23" spans="2:17" s="9" customFormat="1" ht="19.7" customHeight="1">
      <c r="B23" s="21"/>
      <c r="C23" s="169"/>
      <c r="D23" s="169"/>
      <c r="E23" s="974"/>
      <c r="F23" s="166"/>
      <c r="G23" s="166"/>
      <c r="H23" s="975"/>
      <c r="I23" s="167"/>
      <c r="J23" s="30"/>
      <c r="K23" s="22"/>
      <c r="L23" s="22"/>
      <c r="M23" s="25"/>
      <c r="N23" s="21"/>
      <c r="O23" s="22"/>
      <c r="P23" s="25"/>
      <c r="Q23" s="26"/>
    </row>
    <row r="24" spans="2:17" s="9" customFormat="1" ht="19.7" customHeight="1">
      <c r="B24" s="21"/>
      <c r="C24" s="218" t="s">
        <v>564</v>
      </c>
      <c r="D24" s="219"/>
      <c r="E24" s="220"/>
      <c r="F24" s="166"/>
      <c r="G24" s="166"/>
      <c r="H24" s="975"/>
      <c r="I24" s="167"/>
      <c r="J24" s="30"/>
      <c r="K24" s="22"/>
      <c r="L24" s="22"/>
      <c r="M24" s="25"/>
      <c r="N24" s="21"/>
      <c r="O24" s="22"/>
      <c r="P24" s="25"/>
      <c r="Q24" s="26"/>
    </row>
    <row r="25" spans="2:17" s="9" customFormat="1" ht="19.7" customHeight="1">
      <c r="B25" s="1350"/>
      <c r="C25" s="1835" t="s">
        <v>531</v>
      </c>
      <c r="D25" s="1835" t="s">
        <v>531</v>
      </c>
      <c r="E25" s="1836" t="s">
        <v>5749</v>
      </c>
      <c r="F25" s="1837">
        <v>1</v>
      </c>
      <c r="G25" s="1837">
        <v>8094</v>
      </c>
      <c r="H25" s="1838">
        <f>F25*G25</f>
        <v>8094</v>
      </c>
      <c r="I25" s="1839"/>
      <c r="J25" s="1836" t="s">
        <v>5750</v>
      </c>
      <c r="K25" s="22"/>
      <c r="L25" s="22"/>
      <c r="M25" s="25">
        <v>43977</v>
      </c>
      <c r="N25" s="21"/>
      <c r="O25" s="22"/>
      <c r="P25" s="25">
        <v>43990</v>
      </c>
      <c r="Q25" s="26">
        <v>43990</v>
      </c>
    </row>
    <row r="26" spans="2:17" s="9" customFormat="1" ht="19.7" customHeight="1">
      <c r="B26" s="21"/>
      <c r="C26" s="1835" t="s">
        <v>531</v>
      </c>
      <c r="D26" s="1835" t="s">
        <v>531</v>
      </c>
      <c r="E26" s="1840" t="s">
        <v>5751</v>
      </c>
      <c r="F26" s="1837">
        <v>5</v>
      </c>
      <c r="G26" s="1837">
        <v>64</v>
      </c>
      <c r="H26" s="1838">
        <f>F26*G26</f>
        <v>320</v>
      </c>
      <c r="I26" s="1839"/>
      <c r="J26" s="1836" t="s">
        <v>5752</v>
      </c>
      <c r="K26" s="22"/>
      <c r="L26" s="22"/>
      <c r="M26" s="25">
        <v>43977</v>
      </c>
      <c r="N26" s="21"/>
      <c r="O26" s="22"/>
      <c r="P26" s="25">
        <v>43990</v>
      </c>
      <c r="Q26" s="26">
        <v>43990</v>
      </c>
    </row>
    <row r="27" spans="2:17" s="9" customFormat="1" ht="19.7" customHeight="1">
      <c r="B27" s="21"/>
      <c r="C27" s="128" t="s">
        <v>531</v>
      </c>
      <c r="D27" s="128" t="s">
        <v>531</v>
      </c>
      <c r="E27" s="1841" t="s">
        <v>5753</v>
      </c>
      <c r="F27" s="788">
        <v>4</v>
      </c>
      <c r="G27" s="788">
        <v>680</v>
      </c>
      <c r="H27" s="1842">
        <f>F27*G27</f>
        <v>2720</v>
      </c>
      <c r="I27" s="133"/>
      <c r="J27" s="142" t="s">
        <v>5754</v>
      </c>
      <c r="K27" s="22"/>
      <c r="L27" s="22"/>
      <c r="M27" s="25">
        <v>43983</v>
      </c>
      <c r="N27" s="21"/>
      <c r="O27" s="22"/>
      <c r="P27" s="25">
        <v>43990</v>
      </c>
      <c r="Q27" s="26">
        <v>43990</v>
      </c>
    </row>
    <row r="28" spans="2:17" s="9" customFormat="1" ht="19.7" customHeight="1">
      <c r="B28" s="21"/>
      <c r="C28" s="169"/>
      <c r="D28" s="169"/>
      <c r="E28" s="974"/>
      <c r="F28" s="166"/>
      <c r="G28" s="166"/>
      <c r="H28" s="975"/>
      <c r="I28" s="167"/>
      <c r="J28" s="30"/>
      <c r="K28" s="22"/>
      <c r="L28" s="22"/>
      <c r="M28" s="25"/>
      <c r="N28" s="21"/>
      <c r="O28" s="22"/>
      <c r="P28" s="25"/>
      <c r="Q28" s="26"/>
    </row>
    <row r="29" spans="2:17" s="9" customFormat="1" ht="19.7" customHeight="1">
      <c r="B29" s="21"/>
      <c r="C29" s="169"/>
      <c r="D29" s="169"/>
      <c r="E29" s="974"/>
      <c r="F29" s="166"/>
      <c r="G29" s="166"/>
      <c r="H29" s="975"/>
      <c r="I29" s="167"/>
      <c r="J29" s="30"/>
      <c r="K29" s="22"/>
      <c r="L29" s="22"/>
      <c r="M29" s="25"/>
      <c r="N29" s="21"/>
      <c r="O29" s="22"/>
      <c r="P29" s="25"/>
      <c r="Q29" s="26"/>
    </row>
    <row r="30" spans="2:17" s="9" customFormat="1" ht="19.7" customHeight="1">
      <c r="B30" s="21"/>
      <c r="C30" s="1623" t="s">
        <v>5755</v>
      </c>
      <c r="D30" s="1624"/>
      <c r="E30" s="1625"/>
      <c r="F30" s="166"/>
      <c r="G30" s="166"/>
      <c r="H30" s="975"/>
      <c r="I30" s="167"/>
      <c r="J30" s="30"/>
      <c r="K30" s="22"/>
      <c r="L30" s="22"/>
      <c r="M30" s="25"/>
      <c r="N30" s="21"/>
      <c r="O30" s="22"/>
      <c r="P30" s="25"/>
      <c r="Q30" s="26"/>
    </row>
    <row r="31" spans="2:17" s="9" customFormat="1" ht="19.7" customHeight="1">
      <c r="B31" s="21"/>
      <c r="C31" s="1626" t="s">
        <v>311</v>
      </c>
      <c r="D31" s="1626" t="s">
        <v>311</v>
      </c>
      <c r="E31" s="1627" t="s">
        <v>5756</v>
      </c>
      <c r="F31" s="128">
        <v>1</v>
      </c>
      <c r="G31" s="128">
        <v>1200</v>
      </c>
      <c r="H31" s="1842">
        <f>F31*G31</f>
        <v>1200</v>
      </c>
      <c r="I31" s="133"/>
      <c r="J31" s="142" t="s">
        <v>5757</v>
      </c>
      <c r="K31" s="22"/>
      <c r="L31" s="22"/>
      <c r="M31" s="25">
        <v>43984</v>
      </c>
      <c r="N31" s="21"/>
      <c r="O31" s="22"/>
      <c r="P31" s="25"/>
      <c r="Q31" s="26">
        <v>43985</v>
      </c>
    </row>
    <row r="32" spans="2:17" s="9" customFormat="1" ht="19.7" customHeight="1">
      <c r="B32" s="21"/>
      <c r="C32" s="169"/>
      <c r="D32" s="169"/>
      <c r="E32" s="974"/>
      <c r="F32" s="166"/>
      <c r="G32" s="166"/>
      <c r="H32" s="975"/>
      <c r="I32" s="167"/>
      <c r="J32" s="30"/>
      <c r="K32" s="22"/>
      <c r="L32" s="22"/>
      <c r="M32" s="25"/>
      <c r="N32" s="21"/>
      <c r="O32" s="22"/>
      <c r="P32" s="25"/>
      <c r="Q32" s="26"/>
    </row>
    <row r="33" spans="2:17" s="73" customFormat="1" ht="19.149999999999999" customHeight="1">
      <c r="B33" s="21"/>
      <c r="C33" s="65"/>
      <c r="D33" s="65"/>
      <c r="E33" s="30"/>
      <c r="F33" s="996"/>
      <c r="G33" s="57"/>
      <c r="H33" s="24"/>
      <c r="I33" s="283"/>
      <c r="J33" s="443"/>
      <c r="K33" s="57"/>
      <c r="L33" s="285"/>
      <c r="M33" s="60"/>
      <c r="N33" s="65"/>
      <c r="O33" s="57"/>
      <c r="P33" s="60"/>
      <c r="Q33" s="61"/>
    </row>
    <row r="34" spans="2:17" s="73" customFormat="1" ht="19.7" customHeight="1">
      <c r="B34" s="21"/>
      <c r="C34" s="65"/>
      <c r="D34" s="65"/>
      <c r="E34" s="30"/>
      <c r="F34" s="996"/>
      <c r="G34" s="57"/>
      <c r="H34" s="24"/>
      <c r="I34" s="283"/>
      <c r="J34" s="443"/>
      <c r="K34" s="57"/>
      <c r="L34" s="285"/>
      <c r="M34" s="60"/>
      <c r="N34" s="65"/>
      <c r="O34" s="57"/>
      <c r="P34" s="60"/>
      <c r="Q34" s="61"/>
    </row>
    <row r="35" spans="2:17" s="73" customFormat="1" ht="19.7" customHeight="1">
      <c r="B35" s="21"/>
      <c r="C35" s="1780" t="s">
        <v>2030</v>
      </c>
      <c r="D35" s="1781"/>
      <c r="E35" s="1782"/>
      <c r="F35" s="442"/>
      <c r="G35" s="53"/>
      <c r="H35" s="36"/>
      <c r="I35" s="283"/>
      <c r="J35" s="443"/>
      <c r="K35" s="57"/>
      <c r="L35" s="285"/>
      <c r="M35" s="60"/>
      <c r="N35" s="65"/>
      <c r="O35" s="57"/>
      <c r="P35" s="60"/>
      <c r="Q35" s="61"/>
    </row>
    <row r="36" spans="2:17" s="73" customFormat="1" ht="19.7" customHeight="1">
      <c r="B36" s="21"/>
      <c r="C36" s="1843" t="s">
        <v>531</v>
      </c>
      <c r="D36" s="1843" t="s">
        <v>531</v>
      </c>
      <c r="E36" s="1844" t="s">
        <v>532</v>
      </c>
      <c r="F36" s="1845">
        <v>10</v>
      </c>
      <c r="G36" s="1846">
        <v>79</v>
      </c>
      <c r="H36" s="1847">
        <f t="shared" ref="H36:H49" si="1">F36*G36</f>
        <v>790</v>
      </c>
      <c r="I36" s="1848"/>
      <c r="J36" s="1844" t="s">
        <v>5758</v>
      </c>
      <c r="K36" s="1849" t="s">
        <v>2033</v>
      </c>
      <c r="L36" s="285"/>
      <c r="M36" s="25">
        <v>43977</v>
      </c>
      <c r="N36" s="65"/>
      <c r="O36" s="60"/>
      <c r="P36" s="25">
        <v>43990</v>
      </c>
      <c r="Q36" s="26">
        <v>43990</v>
      </c>
    </row>
    <row r="37" spans="2:17" s="73" customFormat="1" ht="19.149999999999999" customHeight="1">
      <c r="B37" s="21"/>
      <c r="C37" s="1850" t="s">
        <v>577</v>
      </c>
      <c r="D37" s="1851" t="s">
        <v>577</v>
      </c>
      <c r="E37" s="1844" t="s">
        <v>5379</v>
      </c>
      <c r="F37" s="1845">
        <v>25</v>
      </c>
      <c r="G37" s="1852">
        <v>44</v>
      </c>
      <c r="H37" s="1853">
        <f t="shared" si="1"/>
        <v>1100</v>
      </c>
      <c r="I37" s="1854"/>
      <c r="J37" s="1855" t="s">
        <v>5759</v>
      </c>
      <c r="K37" s="1849"/>
      <c r="L37" s="285"/>
      <c r="M37" s="25">
        <v>43977</v>
      </c>
      <c r="N37" s="65"/>
      <c r="O37" s="60"/>
      <c r="P37" s="25">
        <v>43990</v>
      </c>
      <c r="Q37" s="26">
        <v>43990</v>
      </c>
    </row>
    <row r="38" spans="2:17" s="73" customFormat="1" ht="19.7" customHeight="1">
      <c r="B38" s="21"/>
      <c r="C38" s="1850" t="s">
        <v>531</v>
      </c>
      <c r="D38" s="1850" t="s">
        <v>531</v>
      </c>
      <c r="E38" s="1856" t="s">
        <v>2147</v>
      </c>
      <c r="F38" s="1857">
        <v>30</v>
      </c>
      <c r="G38" s="1858">
        <v>25</v>
      </c>
      <c r="H38" s="1859">
        <f t="shared" si="1"/>
        <v>750</v>
      </c>
      <c r="I38" s="1860"/>
      <c r="J38" s="1861" t="s">
        <v>5760</v>
      </c>
      <c r="K38" s="57"/>
      <c r="L38" s="285"/>
      <c r="M38" s="25">
        <v>43977</v>
      </c>
      <c r="N38" s="65"/>
      <c r="O38" s="60"/>
      <c r="P38" s="25">
        <v>43990</v>
      </c>
      <c r="Q38" s="26">
        <v>43990</v>
      </c>
    </row>
    <row r="39" spans="2:17" s="73" customFormat="1" ht="19.7" customHeight="1">
      <c r="B39" s="21"/>
      <c r="C39" s="1862" t="s">
        <v>531</v>
      </c>
      <c r="D39" s="1862" t="s">
        <v>531</v>
      </c>
      <c r="E39" s="1863" t="s">
        <v>5761</v>
      </c>
      <c r="F39" s="1864">
        <v>1</v>
      </c>
      <c r="G39" s="1865">
        <v>12380</v>
      </c>
      <c r="H39" s="1866">
        <f t="shared" si="1"/>
        <v>12380</v>
      </c>
      <c r="I39" s="1867"/>
      <c r="J39" s="1868" t="s">
        <v>5762</v>
      </c>
      <c r="K39" s="1849" t="s">
        <v>5509</v>
      </c>
      <c r="L39" s="285"/>
      <c r="M39" s="25">
        <v>43999</v>
      </c>
      <c r="N39" s="65"/>
      <c r="O39" s="60">
        <v>44004</v>
      </c>
      <c r="P39" s="25"/>
      <c r="Q39" s="26">
        <v>44004</v>
      </c>
    </row>
    <row r="40" spans="2:17" s="73" customFormat="1" ht="19.7" customHeight="1">
      <c r="B40" s="21"/>
      <c r="C40" s="1862" t="s">
        <v>531</v>
      </c>
      <c r="D40" s="1862" t="s">
        <v>531</v>
      </c>
      <c r="E40" s="1863" t="s">
        <v>5763</v>
      </c>
      <c r="F40" s="1864">
        <v>10</v>
      </c>
      <c r="G40" s="1865">
        <v>73</v>
      </c>
      <c r="H40" s="1866">
        <f t="shared" si="1"/>
        <v>730</v>
      </c>
      <c r="I40" s="1867"/>
      <c r="J40" s="1868" t="s">
        <v>5089</v>
      </c>
      <c r="K40" s="1849" t="s">
        <v>5509</v>
      </c>
      <c r="L40" s="285"/>
      <c r="M40" s="25">
        <v>43999</v>
      </c>
      <c r="N40" s="65"/>
      <c r="O40" s="60">
        <v>44001</v>
      </c>
      <c r="P40" s="25"/>
      <c r="Q40" s="26">
        <v>44001</v>
      </c>
    </row>
    <row r="41" spans="2:17" s="73" customFormat="1" ht="19.7" customHeight="1">
      <c r="B41" s="21"/>
      <c r="C41" s="1862" t="s">
        <v>531</v>
      </c>
      <c r="D41" s="1862" t="s">
        <v>531</v>
      </c>
      <c r="E41" s="1863" t="s">
        <v>5764</v>
      </c>
      <c r="F41" s="1864">
        <v>4</v>
      </c>
      <c r="G41" s="1865">
        <v>106</v>
      </c>
      <c r="H41" s="1866">
        <f t="shared" si="1"/>
        <v>424</v>
      </c>
      <c r="I41" s="1867"/>
      <c r="J41" s="1868" t="s">
        <v>5765</v>
      </c>
      <c r="K41" s="1849" t="s">
        <v>5509</v>
      </c>
      <c r="L41" s="285"/>
      <c r="M41" s="25">
        <v>43999</v>
      </c>
      <c r="N41" s="65"/>
      <c r="O41" s="60">
        <v>44001</v>
      </c>
      <c r="P41" s="25"/>
      <c r="Q41" s="26">
        <v>44001</v>
      </c>
    </row>
    <row r="42" spans="2:17" s="73" customFormat="1" ht="19.7" customHeight="1">
      <c r="B42" s="21"/>
      <c r="C42" s="1862" t="s">
        <v>531</v>
      </c>
      <c r="D42" s="1862" t="s">
        <v>531</v>
      </c>
      <c r="E42" s="1863" t="s">
        <v>5642</v>
      </c>
      <c r="F42" s="1864">
        <v>4</v>
      </c>
      <c r="G42" s="1865">
        <v>127</v>
      </c>
      <c r="H42" s="1866">
        <f t="shared" si="1"/>
        <v>508</v>
      </c>
      <c r="I42" s="1867"/>
      <c r="J42" s="1868" t="s">
        <v>940</v>
      </c>
      <c r="K42" s="1849" t="s">
        <v>5509</v>
      </c>
      <c r="L42" s="285"/>
      <c r="M42" s="25">
        <v>43999</v>
      </c>
      <c r="N42" s="65"/>
      <c r="O42" s="60">
        <v>44001</v>
      </c>
      <c r="P42" s="25"/>
      <c r="Q42" s="26">
        <v>44001</v>
      </c>
    </row>
    <row r="43" spans="2:17" s="73" customFormat="1" ht="19.7" customHeight="1">
      <c r="B43" s="21"/>
      <c r="C43" s="1082"/>
      <c r="D43" s="1082"/>
      <c r="F43" s="442"/>
      <c r="G43" s="53"/>
      <c r="H43" s="36">
        <f t="shared" si="1"/>
        <v>0</v>
      </c>
      <c r="I43" s="283"/>
      <c r="J43" s="443"/>
      <c r="K43" s="57"/>
      <c r="L43" s="285"/>
      <c r="M43" s="60"/>
      <c r="N43" s="65"/>
      <c r="O43" s="60"/>
      <c r="P43" s="60"/>
      <c r="Q43" s="61"/>
    </row>
    <row r="44" spans="2:17" s="73" customFormat="1" ht="19.149999999999999" customHeight="1">
      <c r="B44" s="21"/>
      <c r="C44" s="1082"/>
      <c r="D44" s="1082"/>
      <c r="E44" s="1094"/>
      <c r="F44" s="442"/>
      <c r="G44" s="53"/>
      <c r="H44" s="36">
        <f t="shared" si="1"/>
        <v>0</v>
      </c>
      <c r="I44" s="283"/>
      <c r="J44" s="443"/>
      <c r="K44" s="57"/>
      <c r="L44" s="285"/>
      <c r="M44" s="60"/>
      <c r="N44" s="65"/>
      <c r="O44" s="60"/>
      <c r="P44" s="60"/>
      <c r="Q44" s="61"/>
    </row>
    <row r="45" spans="2:17" s="73" customFormat="1" ht="19.149999999999999" customHeight="1">
      <c r="B45" s="21"/>
      <c r="C45" s="1082"/>
      <c r="D45" s="1082"/>
      <c r="E45" s="1787">
        <f>SUM(H36:H44)</f>
        <v>16682</v>
      </c>
      <c r="F45" s="442"/>
      <c r="G45" s="53"/>
      <c r="H45" s="36"/>
      <c r="I45" s="283"/>
      <c r="J45" s="443"/>
      <c r="K45" s="57"/>
      <c r="L45" s="285"/>
      <c r="M45" s="60"/>
      <c r="N45" s="65"/>
      <c r="O45" s="60"/>
      <c r="P45" s="60"/>
      <c r="Q45" s="61"/>
    </row>
    <row r="46" spans="2:17" s="73" customFormat="1" ht="19.7" customHeight="1">
      <c r="B46" s="65"/>
      <c r="C46" s="44"/>
      <c r="D46" s="44"/>
      <c r="E46" s="211"/>
      <c r="F46" s="253"/>
      <c r="G46" s="203"/>
      <c r="H46" s="36">
        <f t="shared" si="1"/>
        <v>0</v>
      </c>
      <c r="I46" s="205"/>
      <c r="J46" s="76"/>
      <c r="K46" s="76"/>
      <c r="L46" s="285"/>
      <c r="M46" s="60"/>
      <c r="N46" s="65"/>
      <c r="O46" s="60"/>
      <c r="P46" s="60"/>
      <c r="Q46" s="61"/>
    </row>
    <row r="47" spans="2:17" s="73" customFormat="1" ht="19.7" customHeight="1">
      <c r="B47" s="21"/>
      <c r="C47" s="1082"/>
      <c r="D47" s="1082"/>
      <c r="E47" s="1094"/>
      <c r="F47" s="442"/>
      <c r="G47" s="53"/>
      <c r="H47" s="36">
        <f t="shared" si="1"/>
        <v>0</v>
      </c>
      <c r="I47" s="283"/>
      <c r="J47" s="443"/>
      <c r="K47" s="57"/>
      <c r="L47" s="285"/>
      <c r="M47" s="60"/>
      <c r="N47" s="65"/>
      <c r="O47" s="60"/>
      <c r="P47" s="60"/>
      <c r="Q47" s="61"/>
    </row>
    <row r="48" spans="2:17" s="73" customFormat="1" ht="19.7" customHeight="1">
      <c r="B48" s="21"/>
      <c r="C48" s="1082"/>
      <c r="D48" s="1082"/>
      <c r="E48" s="1094"/>
      <c r="F48" s="442"/>
      <c r="G48" s="53"/>
      <c r="H48" s="36">
        <f t="shared" si="1"/>
        <v>0</v>
      </c>
      <c r="I48" s="283"/>
      <c r="J48" s="443"/>
      <c r="K48" s="57"/>
      <c r="L48" s="285"/>
      <c r="M48" s="60"/>
      <c r="N48" s="65"/>
      <c r="O48" s="60"/>
      <c r="P48" s="60"/>
      <c r="Q48" s="61"/>
    </row>
    <row r="49" spans="2:17" s="73" customFormat="1" ht="19.7" customHeight="1">
      <c r="B49" s="21"/>
      <c r="C49" s="1631" t="s">
        <v>5716</v>
      </c>
      <c r="D49" s="1632"/>
      <c r="E49" s="1633"/>
      <c r="F49" s="442"/>
      <c r="G49" s="53"/>
      <c r="H49" s="36">
        <f t="shared" si="1"/>
        <v>0</v>
      </c>
      <c r="I49" s="283"/>
      <c r="J49" s="443"/>
      <c r="K49" s="57"/>
      <c r="L49" s="285"/>
      <c r="M49" s="60"/>
      <c r="N49" s="65"/>
      <c r="O49" s="60"/>
      <c r="P49" s="60"/>
      <c r="Q49" s="61"/>
    </row>
    <row r="50" spans="2:17" s="73" customFormat="1" ht="19.7" customHeight="1">
      <c r="B50" s="21"/>
      <c r="C50" s="1850" t="s">
        <v>531</v>
      </c>
      <c r="D50" s="1850" t="s">
        <v>531</v>
      </c>
      <c r="E50" s="1869" t="s">
        <v>5640</v>
      </c>
      <c r="F50" s="1857">
        <v>4</v>
      </c>
      <c r="G50" s="1858">
        <v>1290</v>
      </c>
      <c r="H50" s="1859">
        <f>F50*G50</f>
        <v>5160</v>
      </c>
      <c r="I50" s="1835"/>
      <c r="J50" s="1870" t="s">
        <v>5766</v>
      </c>
      <c r="K50" s="1871"/>
      <c r="L50" s="285"/>
      <c r="M50" s="60">
        <v>43977</v>
      </c>
      <c r="N50" s="65"/>
      <c r="O50" s="60"/>
      <c r="P50" s="25">
        <v>43990</v>
      </c>
      <c r="Q50" s="26">
        <v>43990</v>
      </c>
    </row>
    <row r="51" spans="2:17" s="73" customFormat="1" ht="19.7" customHeight="1">
      <c r="B51" s="65"/>
      <c r="C51" s="1850" t="s">
        <v>618</v>
      </c>
      <c r="D51" s="1851" t="s">
        <v>619</v>
      </c>
      <c r="E51" s="1861" t="s">
        <v>5767</v>
      </c>
      <c r="F51" s="1872">
        <v>1</v>
      </c>
      <c r="G51" s="1873">
        <v>44240</v>
      </c>
      <c r="H51" s="1859">
        <f>F51*G51</f>
        <v>44240</v>
      </c>
      <c r="I51" s="1874"/>
      <c r="J51" s="1875" t="s">
        <v>5768</v>
      </c>
      <c r="K51" s="1817" t="s">
        <v>5769</v>
      </c>
      <c r="L51" s="955"/>
      <c r="M51" s="60">
        <v>43977</v>
      </c>
      <c r="N51" s="65"/>
      <c r="O51" s="60">
        <v>43990</v>
      </c>
      <c r="P51" s="60">
        <v>43987</v>
      </c>
      <c r="Q51" s="61">
        <v>43987</v>
      </c>
    </row>
    <row r="52" spans="2:17" s="73" customFormat="1" ht="19.7" customHeight="1">
      <c r="B52" s="65"/>
      <c r="C52" s="1876" t="s">
        <v>618</v>
      </c>
      <c r="D52" s="1877" t="s">
        <v>5297</v>
      </c>
      <c r="E52" s="1861" t="s">
        <v>5770</v>
      </c>
      <c r="F52" s="1872">
        <v>2</v>
      </c>
      <c r="G52" s="1873">
        <v>140</v>
      </c>
      <c r="H52" s="1859">
        <f>F52*G52</f>
        <v>280</v>
      </c>
      <c r="I52" s="1874"/>
      <c r="J52" s="1875" t="s">
        <v>5771</v>
      </c>
      <c r="K52" s="1817" t="s">
        <v>5769</v>
      </c>
      <c r="L52" s="955"/>
      <c r="M52" s="60">
        <v>43977</v>
      </c>
      <c r="N52" s="65"/>
      <c r="O52" s="60">
        <v>43990</v>
      </c>
      <c r="P52" s="60">
        <v>43987</v>
      </c>
      <c r="Q52" s="61">
        <v>43987</v>
      </c>
    </row>
    <row r="53" spans="2:17" s="73" customFormat="1" ht="19.7" customHeight="1">
      <c r="B53" s="65"/>
      <c r="C53" s="1876" t="s">
        <v>618</v>
      </c>
      <c r="D53" s="1877" t="s">
        <v>5297</v>
      </c>
      <c r="E53" s="1861" t="s">
        <v>5772</v>
      </c>
      <c r="F53" s="1872">
        <v>1</v>
      </c>
      <c r="G53" s="1873">
        <v>3970</v>
      </c>
      <c r="H53" s="1859">
        <f>F53*G53</f>
        <v>3970</v>
      </c>
      <c r="I53" s="1874"/>
      <c r="J53" s="1875" t="s">
        <v>5773</v>
      </c>
      <c r="K53" s="1817" t="s">
        <v>5769</v>
      </c>
      <c r="L53" s="955"/>
      <c r="M53" s="60">
        <v>43977</v>
      </c>
      <c r="N53" s="65"/>
      <c r="O53" s="60">
        <v>43990</v>
      </c>
      <c r="P53" s="60">
        <v>43987</v>
      </c>
      <c r="Q53" s="61">
        <v>43987</v>
      </c>
    </row>
    <row r="54" spans="2:17" s="73" customFormat="1" ht="19.7" customHeight="1">
      <c r="B54" s="65"/>
      <c r="C54" s="1876" t="s">
        <v>618</v>
      </c>
      <c r="D54" s="1877" t="s">
        <v>5297</v>
      </c>
      <c r="E54" s="1861" t="s">
        <v>5774</v>
      </c>
      <c r="F54" s="1872">
        <v>1</v>
      </c>
      <c r="G54" s="1873">
        <v>3970</v>
      </c>
      <c r="H54" s="1859">
        <f>F54*G54</f>
        <v>3970</v>
      </c>
      <c r="I54" s="1874"/>
      <c r="J54" s="1875" t="s">
        <v>5775</v>
      </c>
      <c r="K54" s="1817" t="s">
        <v>5769</v>
      </c>
      <c r="L54" s="955"/>
      <c r="M54" s="60">
        <v>43977</v>
      </c>
      <c r="N54" s="65"/>
      <c r="O54" s="60">
        <v>43990</v>
      </c>
      <c r="P54" s="60">
        <v>43987</v>
      </c>
      <c r="Q54" s="61">
        <v>43987</v>
      </c>
    </row>
    <row r="55" spans="2:17" s="73" customFormat="1" ht="19.7" customHeight="1">
      <c r="B55" s="65"/>
      <c r="C55" s="1082"/>
      <c r="D55" s="1082"/>
      <c r="E55" s="1094"/>
      <c r="F55" s="442"/>
      <c r="G55" s="53"/>
      <c r="H55" s="36"/>
      <c r="I55" s="283"/>
      <c r="J55" s="443"/>
      <c r="K55" s="57"/>
      <c r="L55" s="285"/>
      <c r="M55" s="60"/>
      <c r="N55" s="65"/>
      <c r="O55" s="60"/>
      <c r="P55" s="60"/>
      <c r="Q55" s="61"/>
    </row>
    <row r="56" spans="2:17" s="73" customFormat="1" ht="19.7" customHeight="1">
      <c r="B56" s="65"/>
      <c r="C56" s="1082"/>
      <c r="D56" s="1082"/>
      <c r="E56" s="1649">
        <f>SUM(H50:H55)</f>
        <v>57620</v>
      </c>
      <c r="F56" s="442"/>
      <c r="G56" s="53"/>
      <c r="H56" s="36"/>
      <c r="I56" s="283"/>
      <c r="J56" s="443"/>
      <c r="K56" s="57"/>
      <c r="L56" s="285"/>
      <c r="M56" s="60"/>
      <c r="N56" s="65"/>
      <c r="O56" s="60"/>
      <c r="P56" s="60"/>
      <c r="Q56" s="61"/>
    </row>
    <row r="57" spans="2:17" s="73" customFormat="1" ht="19.7" customHeight="1">
      <c r="B57" s="65"/>
      <c r="C57" s="1082"/>
      <c r="D57" s="1082"/>
      <c r="E57" s="1094"/>
      <c r="F57" s="442"/>
      <c r="G57" s="53"/>
      <c r="H57" s="36"/>
      <c r="I57" s="283"/>
      <c r="J57" s="443"/>
      <c r="K57" s="57"/>
      <c r="L57" s="285"/>
      <c r="M57" s="60"/>
      <c r="N57" s="65"/>
      <c r="O57" s="60"/>
      <c r="P57" s="60"/>
      <c r="Q57" s="61"/>
    </row>
    <row r="58" spans="2:17" s="73" customFormat="1" ht="19.7" customHeight="1">
      <c r="B58" s="65"/>
      <c r="C58" s="208"/>
      <c r="D58" s="208"/>
      <c r="E58" s="1694"/>
      <c r="F58" s="248"/>
      <c r="G58" s="23"/>
      <c r="H58" s="36"/>
      <c r="I58" s="283"/>
      <c r="J58" s="443"/>
      <c r="K58" s="57"/>
      <c r="L58" s="285"/>
      <c r="M58" s="60"/>
      <c r="N58" s="65"/>
      <c r="O58" s="60"/>
      <c r="P58" s="60"/>
      <c r="Q58" s="61"/>
    </row>
    <row r="59" spans="2:17" s="73" customFormat="1" ht="19.7" customHeight="1">
      <c r="B59" s="65"/>
      <c r="C59" s="1082"/>
      <c r="D59" s="1082"/>
      <c r="E59" s="1094"/>
      <c r="F59" s="442"/>
      <c r="G59" s="53"/>
      <c r="H59" s="36"/>
      <c r="I59" s="283"/>
      <c r="J59" s="443"/>
      <c r="K59" s="57"/>
      <c r="L59" s="285"/>
      <c r="M59" s="60"/>
      <c r="N59" s="65"/>
      <c r="O59" s="60"/>
      <c r="P59" s="60"/>
      <c r="Q59" s="61"/>
    </row>
    <row r="60" spans="2:17" s="73" customFormat="1" ht="19.7" customHeight="1">
      <c r="B60" s="65"/>
      <c r="C60" s="1082"/>
      <c r="D60" s="1082"/>
      <c r="E60" s="1094"/>
      <c r="F60" s="442"/>
      <c r="G60" s="53"/>
      <c r="H60" s="36"/>
      <c r="I60" s="283"/>
      <c r="J60" s="443"/>
      <c r="K60" s="57"/>
      <c r="L60" s="285"/>
      <c r="M60" s="60"/>
      <c r="N60" s="65"/>
      <c r="O60" s="60"/>
      <c r="P60" s="60"/>
      <c r="Q60" s="61"/>
    </row>
    <row r="61" spans="2:17" s="73" customFormat="1" ht="19.7" customHeight="1">
      <c r="B61" s="65"/>
      <c r="C61" s="1082"/>
      <c r="D61" s="1082"/>
      <c r="E61" s="1094"/>
      <c r="F61" s="442"/>
      <c r="G61" s="53"/>
      <c r="H61" s="36"/>
      <c r="I61" s="283"/>
      <c r="J61" s="443"/>
      <c r="K61" s="57"/>
      <c r="L61" s="285"/>
      <c r="M61" s="60"/>
      <c r="N61" s="65"/>
      <c r="O61" s="60"/>
      <c r="P61" s="60"/>
      <c r="Q61" s="61"/>
    </row>
    <row r="62" spans="2:17" s="73" customFormat="1" ht="19.7" customHeight="1">
      <c r="B62" s="65"/>
      <c r="C62" s="65"/>
      <c r="D62" s="65"/>
      <c r="E62" s="30"/>
      <c r="F62" s="442"/>
      <c r="G62" s="53"/>
      <c r="H62" s="36"/>
      <c r="I62" s="283"/>
      <c r="J62" s="443"/>
      <c r="K62" s="57"/>
      <c r="L62" s="285"/>
      <c r="M62" s="60"/>
      <c r="N62" s="65"/>
      <c r="O62" s="60"/>
      <c r="P62" s="60"/>
      <c r="Q62" s="61"/>
    </row>
    <row r="63" spans="2:17" s="73" customFormat="1" ht="19.7" customHeight="1">
      <c r="B63" s="21"/>
      <c r="C63" s="1795" t="s">
        <v>2096</v>
      </c>
      <c r="D63" s="1796"/>
      <c r="E63" s="1797"/>
      <c r="F63" s="442"/>
      <c r="G63" s="53"/>
      <c r="H63" s="36"/>
      <c r="I63" s="283"/>
      <c r="J63" s="443"/>
      <c r="K63" s="57"/>
      <c r="L63" s="285"/>
      <c r="M63" s="60"/>
      <c r="N63" s="65"/>
      <c r="O63" s="60"/>
      <c r="P63" s="60"/>
      <c r="Q63" s="61"/>
    </row>
    <row r="64" spans="2:17" s="9" customFormat="1" ht="19.7" customHeight="1">
      <c r="B64" s="21"/>
      <c r="C64" s="1850" t="s">
        <v>577</v>
      </c>
      <c r="D64" s="1850" t="s">
        <v>577</v>
      </c>
      <c r="E64" s="1878" t="s">
        <v>4199</v>
      </c>
      <c r="F64" s="1857">
        <v>2</v>
      </c>
      <c r="G64" s="1879">
        <v>810</v>
      </c>
      <c r="H64" s="1859">
        <f>F64*G64</f>
        <v>1620</v>
      </c>
      <c r="I64" s="1860"/>
      <c r="J64" s="1861" t="s">
        <v>5776</v>
      </c>
      <c r="K64" s="1880" t="s">
        <v>5473</v>
      </c>
      <c r="L64" s="30"/>
      <c r="M64" s="60">
        <v>43977</v>
      </c>
      <c r="N64" s="21"/>
      <c r="O64" s="25"/>
      <c r="P64" s="25">
        <v>43990</v>
      </c>
      <c r="Q64" s="26">
        <v>43990</v>
      </c>
    </row>
    <row r="65" spans="1:17" s="9" customFormat="1" ht="19.7" customHeight="1">
      <c r="B65" s="21"/>
      <c r="C65" s="1850" t="s">
        <v>577</v>
      </c>
      <c r="D65" s="1850" t="s">
        <v>577</v>
      </c>
      <c r="E65" s="1856" t="s">
        <v>2158</v>
      </c>
      <c r="F65" s="1861">
        <v>4</v>
      </c>
      <c r="G65" s="1879">
        <v>49</v>
      </c>
      <c r="H65" s="1859">
        <f>F65*G65</f>
        <v>196</v>
      </c>
      <c r="I65" s="1860"/>
      <c r="J65" s="1861" t="s">
        <v>5777</v>
      </c>
      <c r="K65" s="1880" t="s">
        <v>5473</v>
      </c>
      <c r="L65" s="30"/>
      <c r="M65" s="60">
        <v>43977</v>
      </c>
      <c r="N65" s="21"/>
      <c r="O65" s="25"/>
      <c r="P65" s="25">
        <v>43990</v>
      </c>
      <c r="Q65" s="26">
        <v>43990</v>
      </c>
    </row>
    <row r="66" spans="1:17" s="9" customFormat="1" ht="19.7" customHeight="1">
      <c r="B66" s="21"/>
      <c r="C66" s="1850" t="s">
        <v>577</v>
      </c>
      <c r="D66" s="1850" t="s">
        <v>577</v>
      </c>
      <c r="E66" s="1856" t="s">
        <v>5778</v>
      </c>
      <c r="F66" s="1861">
        <v>4</v>
      </c>
      <c r="G66" s="1879">
        <v>49</v>
      </c>
      <c r="H66" s="1859">
        <f>F66*G66</f>
        <v>196</v>
      </c>
      <c r="I66" s="1860"/>
      <c r="J66" s="1861" t="s">
        <v>5779</v>
      </c>
      <c r="K66" s="1880" t="s">
        <v>5780</v>
      </c>
      <c r="L66" s="30"/>
      <c r="M66" s="60">
        <v>43977</v>
      </c>
      <c r="N66" s="21"/>
      <c r="O66" s="25"/>
      <c r="P66" s="25">
        <v>43990</v>
      </c>
      <c r="Q66" s="26">
        <v>43990</v>
      </c>
    </row>
    <row r="67" spans="1:17" s="9" customFormat="1" ht="19.7" customHeight="1">
      <c r="B67" s="21"/>
      <c r="C67" s="1850" t="s">
        <v>577</v>
      </c>
      <c r="D67" s="1850" t="s">
        <v>577</v>
      </c>
      <c r="E67" s="1878" t="s">
        <v>5781</v>
      </c>
      <c r="F67" s="1857">
        <v>4</v>
      </c>
      <c r="G67" s="1879">
        <v>220</v>
      </c>
      <c r="H67" s="1859">
        <f>F67*G67</f>
        <v>880</v>
      </c>
      <c r="I67" s="1860"/>
      <c r="J67" s="1861" t="s">
        <v>5782</v>
      </c>
      <c r="K67" s="22"/>
      <c r="L67" s="285"/>
      <c r="M67" s="60">
        <v>43978</v>
      </c>
      <c r="N67" s="65"/>
      <c r="O67" s="60"/>
      <c r="P67" s="60">
        <v>43980</v>
      </c>
      <c r="Q67" s="61">
        <v>43980</v>
      </c>
    </row>
    <row r="68" spans="1:17" s="9" customFormat="1" ht="19.7" customHeight="1">
      <c r="B68" s="21"/>
      <c r="C68" s="208"/>
      <c r="D68" s="208"/>
      <c r="E68" s="1084"/>
      <c r="F68" s="248"/>
      <c r="G68" s="1098"/>
      <c r="H68" s="36"/>
      <c r="I68" s="167"/>
      <c r="J68" s="211"/>
      <c r="K68" s="864"/>
      <c r="L68" s="30"/>
      <c r="M68" s="25"/>
      <c r="N68" s="21"/>
      <c r="O68" s="25"/>
      <c r="P68" s="25"/>
      <c r="Q68" s="26"/>
    </row>
    <row r="69" spans="1:17" s="9" customFormat="1" ht="19.7" customHeight="1">
      <c r="B69" s="21"/>
      <c r="C69" s="208"/>
      <c r="D69" s="208"/>
      <c r="E69" s="1084"/>
      <c r="F69" s="248"/>
      <c r="G69" s="1098"/>
      <c r="H69" s="36"/>
      <c r="I69" s="167"/>
      <c r="J69" s="211"/>
      <c r="K69" s="864"/>
      <c r="L69" s="30"/>
      <c r="M69" s="25"/>
      <c r="N69" s="21"/>
      <c r="O69" s="25"/>
      <c r="P69" s="25"/>
      <c r="Q69" s="26"/>
    </row>
    <row r="70" spans="1:17" s="9" customFormat="1" ht="19.149999999999999" customHeight="1">
      <c r="B70" s="21"/>
      <c r="C70" s="208"/>
      <c r="D70" s="208"/>
      <c r="E70" s="1820">
        <f>SUM(H64:H70)</f>
        <v>2892</v>
      </c>
      <c r="F70" s="248"/>
      <c r="G70" s="1098"/>
      <c r="H70" s="36"/>
      <c r="I70" s="167"/>
      <c r="J70" s="211"/>
      <c r="K70" s="864"/>
      <c r="L70" s="30"/>
      <c r="M70" s="25"/>
      <c r="N70" s="21"/>
      <c r="O70" s="25"/>
      <c r="P70" s="25"/>
      <c r="Q70" s="26"/>
    </row>
    <row r="71" spans="1:17" s="73" customFormat="1" ht="19.7" customHeight="1">
      <c r="B71" s="21"/>
      <c r="C71" s="65"/>
      <c r="D71" s="65"/>
      <c r="F71" s="442"/>
      <c r="G71" s="53"/>
      <c r="H71" s="36"/>
      <c r="I71" s="283"/>
      <c r="J71" s="443"/>
      <c r="K71" s="57"/>
      <c r="L71" s="285"/>
      <c r="M71" s="60"/>
      <c r="N71" s="65"/>
      <c r="O71" s="60"/>
      <c r="P71" s="60"/>
      <c r="Q71" s="61"/>
    </row>
    <row r="72" spans="1:17" s="73" customFormat="1" ht="19.7" customHeight="1">
      <c r="B72" s="21"/>
      <c r="C72" s="65"/>
      <c r="D72" s="65"/>
      <c r="E72" s="30"/>
      <c r="F72" s="442"/>
      <c r="G72" s="53"/>
      <c r="H72" s="36"/>
      <c r="I72" s="283"/>
      <c r="J72" s="443"/>
      <c r="K72" s="57"/>
      <c r="L72" s="285"/>
      <c r="M72" s="60"/>
      <c r="N72" s="65"/>
      <c r="O72" s="60"/>
      <c r="P72" s="60"/>
      <c r="Q72" s="61"/>
    </row>
    <row r="73" spans="1:17" s="73" customFormat="1" ht="19.7" customHeight="1">
      <c r="B73" s="21"/>
      <c r="C73" s="65"/>
      <c r="D73" s="65"/>
      <c r="E73" s="30"/>
      <c r="F73" s="996"/>
      <c r="G73" s="57"/>
      <c r="H73" s="24"/>
      <c r="I73" s="283"/>
      <c r="J73" s="443"/>
      <c r="K73" s="57"/>
      <c r="L73" s="285"/>
      <c r="M73" s="60"/>
      <c r="N73" s="65"/>
      <c r="O73" s="57"/>
      <c r="P73" s="60"/>
      <c r="Q73" s="61"/>
    </row>
    <row r="74" spans="1:17" s="73" customFormat="1" ht="19.7" customHeight="1">
      <c r="A74" s="9"/>
      <c r="B74" s="21"/>
      <c r="C74" s="1650" t="s">
        <v>2191</v>
      </c>
      <c r="D74" s="1651"/>
      <c r="E74" s="1652"/>
      <c r="F74" s="442"/>
      <c r="G74" s="53"/>
      <c r="H74" s="36"/>
      <c r="I74" s="283"/>
      <c r="J74" s="443"/>
      <c r="K74" s="57"/>
      <c r="L74" s="285"/>
      <c r="M74" s="60"/>
      <c r="N74" s="65"/>
      <c r="O74" s="60"/>
      <c r="P74" s="60"/>
      <c r="Q74" s="61"/>
    </row>
    <row r="75" spans="1:17" s="9" customFormat="1" ht="19.7" customHeight="1">
      <c r="B75" s="21"/>
      <c r="C75" s="1850" t="s">
        <v>531</v>
      </c>
      <c r="D75" s="1850" t="s">
        <v>531</v>
      </c>
      <c r="E75" s="1881" t="s">
        <v>2187</v>
      </c>
      <c r="F75" s="1857">
        <v>2</v>
      </c>
      <c r="G75" s="1882">
        <v>99</v>
      </c>
      <c r="H75" s="1883">
        <f>F75*G75</f>
        <v>198</v>
      </c>
      <c r="I75" s="1860"/>
      <c r="J75" s="1861" t="s">
        <v>940</v>
      </c>
      <c r="K75" s="22"/>
      <c r="L75" s="30"/>
      <c r="M75" s="60">
        <v>43977</v>
      </c>
      <c r="N75" s="21"/>
      <c r="O75" s="25"/>
      <c r="P75" s="25">
        <v>43990</v>
      </c>
      <c r="Q75" s="26">
        <v>43990</v>
      </c>
    </row>
    <row r="76" spans="1:17" s="9" customFormat="1" ht="19.7" customHeight="1">
      <c r="B76" s="21"/>
      <c r="C76" s="1850" t="s">
        <v>531</v>
      </c>
      <c r="D76" s="1850" t="s">
        <v>531</v>
      </c>
      <c r="E76" s="1881" t="s">
        <v>677</v>
      </c>
      <c r="F76" s="1857">
        <v>2</v>
      </c>
      <c r="G76" s="1882">
        <v>99</v>
      </c>
      <c r="H76" s="1883">
        <f>F76*G76</f>
        <v>198</v>
      </c>
      <c r="I76" s="1860"/>
      <c r="J76" s="1861" t="s">
        <v>940</v>
      </c>
      <c r="K76" s="22"/>
      <c r="L76" s="30"/>
      <c r="M76" s="60">
        <v>43977</v>
      </c>
      <c r="N76" s="21"/>
      <c r="O76" s="25"/>
      <c r="P76" s="25">
        <v>43990</v>
      </c>
      <c r="Q76" s="26">
        <v>43990</v>
      </c>
    </row>
    <row r="77" spans="1:17" s="9" customFormat="1" ht="19.7" customHeight="1">
      <c r="B77" s="21"/>
      <c r="C77" s="1850" t="s">
        <v>531</v>
      </c>
      <c r="D77" s="1850" t="s">
        <v>531</v>
      </c>
      <c r="E77" s="1884" t="s">
        <v>2167</v>
      </c>
      <c r="F77" s="1885">
        <v>2</v>
      </c>
      <c r="G77" s="1886">
        <v>90</v>
      </c>
      <c r="H77" s="1883">
        <f>F77*G77</f>
        <v>180</v>
      </c>
      <c r="I77" s="1883"/>
      <c r="J77" s="1875" t="s">
        <v>5783</v>
      </c>
      <c r="K77" s="22"/>
      <c r="L77" s="30"/>
      <c r="M77" s="60">
        <v>43977</v>
      </c>
      <c r="N77" s="21"/>
      <c r="O77" s="25"/>
      <c r="P77" s="25">
        <v>43990</v>
      </c>
      <c r="Q77" s="26">
        <v>43990</v>
      </c>
    </row>
    <row r="78" spans="1:17" s="9" customFormat="1" ht="19.7" customHeight="1">
      <c r="B78" s="21"/>
      <c r="C78" s="208"/>
      <c r="D78" s="208"/>
      <c r="E78" s="1084"/>
      <c r="F78" s="248"/>
      <c r="G78" s="1098"/>
      <c r="H78" s="36"/>
      <c r="I78" s="167"/>
      <c r="J78" s="211"/>
      <c r="K78" s="22"/>
      <c r="L78" s="30"/>
      <c r="M78" s="25"/>
      <c r="N78" s="21"/>
      <c r="O78" s="25"/>
      <c r="P78" s="25"/>
      <c r="Q78" s="26"/>
    </row>
    <row r="79" spans="1:17" s="73" customFormat="1" ht="19.7" customHeight="1">
      <c r="A79" s="9"/>
      <c r="B79" s="21"/>
      <c r="C79" s="65"/>
      <c r="D79" s="65"/>
      <c r="E79" s="30"/>
      <c r="F79" s="442"/>
      <c r="G79" s="1291"/>
      <c r="H79" s="1292"/>
      <c r="I79" s="283"/>
      <c r="J79" s="443"/>
      <c r="K79" s="57"/>
      <c r="L79" s="285"/>
      <c r="M79" s="60"/>
      <c r="N79" s="65"/>
      <c r="O79" s="60"/>
      <c r="P79" s="60"/>
      <c r="Q79" s="61"/>
    </row>
    <row r="80" spans="1:17" s="73" customFormat="1" ht="19.7" customHeight="1">
      <c r="A80" s="9"/>
      <c r="B80" s="21"/>
      <c r="C80" s="65"/>
      <c r="D80" s="65"/>
      <c r="E80" s="30"/>
      <c r="F80" s="442"/>
      <c r="G80" s="1291"/>
      <c r="H80" s="1292"/>
      <c r="I80" s="283"/>
      <c r="J80" s="443"/>
      <c r="K80" s="57"/>
      <c r="L80" s="285"/>
      <c r="M80" s="60"/>
      <c r="N80" s="65"/>
      <c r="O80" s="60"/>
      <c r="P80" s="60"/>
      <c r="Q80" s="61"/>
    </row>
    <row r="81" spans="1:17" s="73" customFormat="1" ht="19.7" customHeight="1">
      <c r="A81" s="9"/>
      <c r="B81" s="21"/>
      <c r="C81" s="65"/>
      <c r="D81" s="65"/>
      <c r="E81" s="1656">
        <f>SUM(H75:H78)</f>
        <v>576</v>
      </c>
      <c r="F81" s="442"/>
      <c r="G81" s="53"/>
      <c r="H81" s="36"/>
      <c r="I81" s="283"/>
      <c r="J81" s="443"/>
      <c r="K81" s="57"/>
      <c r="L81" s="285"/>
      <c r="M81" s="60"/>
      <c r="N81" s="65"/>
      <c r="O81" s="57"/>
      <c r="P81" s="60"/>
      <c r="Q81" s="61"/>
    </row>
    <row r="82" spans="1:17" s="73" customFormat="1" ht="19.7" customHeight="1">
      <c r="B82" s="21"/>
      <c r="C82" s="65"/>
      <c r="D82" s="65"/>
      <c r="E82" s="30"/>
      <c r="F82" s="996"/>
      <c r="G82" s="57"/>
      <c r="H82" s="24"/>
      <c r="I82" s="283"/>
      <c r="J82" s="443"/>
      <c r="K82" s="57"/>
      <c r="L82" s="285"/>
      <c r="M82" s="60"/>
      <c r="N82" s="65"/>
      <c r="O82" s="57"/>
      <c r="P82" s="60"/>
      <c r="Q82" s="61"/>
    </row>
    <row r="83" spans="1:17" s="73" customFormat="1" ht="19.7" customHeight="1">
      <c r="B83" s="21"/>
      <c r="C83" s="65"/>
      <c r="D83" s="65"/>
      <c r="E83" s="30"/>
      <c r="F83" s="996"/>
      <c r="G83" s="57"/>
      <c r="H83" s="24"/>
      <c r="I83" s="283"/>
      <c r="J83" s="443"/>
      <c r="K83" s="57"/>
      <c r="L83" s="285"/>
      <c r="M83" s="60"/>
      <c r="N83" s="65"/>
      <c r="O83" s="57"/>
      <c r="P83" s="60"/>
      <c r="Q83" s="61"/>
    </row>
    <row r="84" spans="1:17" s="73" customFormat="1" ht="19.7" customHeight="1">
      <c r="B84" s="21"/>
      <c r="C84" s="65"/>
      <c r="D84" s="65"/>
      <c r="E84" s="30"/>
      <c r="F84" s="996"/>
      <c r="G84" s="57"/>
      <c r="H84" s="24"/>
      <c r="I84" s="283"/>
      <c r="J84" s="443"/>
      <c r="K84" s="57"/>
      <c r="L84" s="285"/>
      <c r="M84" s="60"/>
      <c r="N84" s="65"/>
      <c r="O84" s="57"/>
      <c r="P84" s="60"/>
      <c r="Q84" s="61"/>
    </row>
    <row r="85" spans="1:17" s="73" customFormat="1" ht="19.7" customHeight="1">
      <c r="B85" s="21"/>
      <c r="C85" s="65"/>
      <c r="D85" s="65"/>
      <c r="E85" s="30"/>
      <c r="F85" s="996"/>
      <c r="G85" s="57"/>
      <c r="H85" s="24"/>
      <c r="I85" s="283"/>
      <c r="J85" s="443"/>
      <c r="K85" s="57"/>
      <c r="L85" s="285"/>
      <c r="M85" s="60"/>
      <c r="N85" s="65"/>
      <c r="O85" s="57"/>
      <c r="P85" s="60"/>
      <c r="Q85" s="61"/>
    </row>
    <row r="86" spans="1:17" s="73" customFormat="1" ht="18.600000000000001" customHeight="1">
      <c r="B86" s="21"/>
      <c r="C86" s="1657" t="s">
        <v>5387</v>
      </c>
      <c r="D86" s="1658"/>
      <c r="E86" s="1659"/>
      <c r="F86" s="996"/>
      <c r="G86" s="57"/>
      <c r="H86" s="24"/>
      <c r="I86" s="283"/>
      <c r="J86" s="443"/>
      <c r="K86" s="57"/>
      <c r="L86" s="285"/>
      <c r="M86" s="60"/>
      <c r="N86" s="65"/>
      <c r="O86" s="57"/>
      <c r="P86" s="60"/>
      <c r="Q86" s="61"/>
    </row>
    <row r="87" spans="1:17" s="73" customFormat="1" ht="19.7" customHeight="1">
      <c r="B87" s="21"/>
      <c r="C87" s="1843" t="s">
        <v>531</v>
      </c>
      <c r="D87" s="1843" t="s">
        <v>531</v>
      </c>
      <c r="E87" s="1844" t="s">
        <v>532</v>
      </c>
      <c r="F87" s="1845">
        <v>10</v>
      </c>
      <c r="G87" s="1846">
        <v>79</v>
      </c>
      <c r="H87" s="1847">
        <f>F87*G87</f>
        <v>790</v>
      </c>
      <c r="I87" s="1848"/>
      <c r="J87" s="1844" t="s">
        <v>1930</v>
      </c>
      <c r="K87" s="1849" t="s">
        <v>5497</v>
      </c>
      <c r="L87" s="285"/>
      <c r="M87" s="60">
        <v>43977</v>
      </c>
      <c r="N87" s="65"/>
      <c r="O87" s="57"/>
      <c r="P87" s="25">
        <v>43990</v>
      </c>
      <c r="Q87" s="26">
        <v>43990</v>
      </c>
    </row>
    <row r="88" spans="1:17" s="73" customFormat="1" ht="19.7" customHeight="1">
      <c r="B88" s="21"/>
      <c r="C88" s="1843" t="s">
        <v>531</v>
      </c>
      <c r="D88" s="1843" t="s">
        <v>531</v>
      </c>
      <c r="E88" s="1884" t="s">
        <v>766</v>
      </c>
      <c r="F88" s="1885">
        <v>10</v>
      </c>
      <c r="G88" s="1846">
        <v>40</v>
      </c>
      <c r="H88" s="1859">
        <f>F88*G88</f>
        <v>400</v>
      </c>
      <c r="I88" s="1887"/>
      <c r="J88" s="1856" t="s">
        <v>1934</v>
      </c>
      <c r="K88" s="1849" t="s">
        <v>5497</v>
      </c>
      <c r="L88" s="285"/>
      <c r="M88" s="60">
        <v>43977</v>
      </c>
      <c r="N88" s="65"/>
      <c r="O88" s="57"/>
      <c r="P88" s="25">
        <v>43990</v>
      </c>
      <c r="Q88" s="26">
        <v>43990</v>
      </c>
    </row>
    <row r="89" spans="1:17" s="73" customFormat="1" ht="19.7" customHeight="1">
      <c r="B89" s="21"/>
      <c r="C89" s="65"/>
      <c r="D89" s="65"/>
      <c r="E89" s="30"/>
      <c r="F89" s="996"/>
      <c r="G89" s="57"/>
      <c r="H89" s="24"/>
      <c r="I89" s="283"/>
      <c r="J89" s="443"/>
      <c r="K89" s="57"/>
      <c r="L89" s="285"/>
      <c r="M89" s="60"/>
      <c r="N89" s="65"/>
      <c r="O89" s="57"/>
      <c r="P89" s="60"/>
      <c r="Q89" s="61"/>
    </row>
    <row r="90" spans="1:17" s="73" customFormat="1" ht="19.7" customHeight="1">
      <c r="B90" s="21"/>
      <c r="C90" s="65"/>
      <c r="D90" s="65"/>
      <c r="E90" s="1663">
        <f>SUM(H86:H89)</f>
        <v>1190</v>
      </c>
      <c r="F90" s="996"/>
      <c r="G90" s="57"/>
      <c r="H90" s="24"/>
      <c r="I90" s="283"/>
      <c r="J90" s="443"/>
      <c r="K90" s="57"/>
      <c r="L90" s="285"/>
      <c r="M90" s="60"/>
      <c r="N90" s="65"/>
      <c r="O90" s="57"/>
      <c r="P90" s="60"/>
      <c r="Q90" s="61"/>
    </row>
    <row r="91" spans="1:17" s="73" customFormat="1" ht="19.7" customHeight="1">
      <c r="B91" s="21"/>
      <c r="C91" s="65"/>
      <c r="D91" s="65"/>
      <c r="E91" s="30"/>
      <c r="F91" s="996"/>
      <c r="G91" s="57"/>
      <c r="H91" s="24"/>
      <c r="I91" s="283"/>
      <c r="J91" s="443"/>
      <c r="K91" s="57"/>
      <c r="L91" s="285"/>
      <c r="M91" s="60"/>
      <c r="N91" s="65"/>
      <c r="O91" s="57"/>
      <c r="P91" s="60"/>
      <c r="Q91" s="61"/>
    </row>
    <row r="92" spans="1:17" s="73" customFormat="1" ht="19.7" customHeight="1">
      <c r="B92" s="65"/>
      <c r="C92" s="65"/>
      <c r="D92" s="65"/>
      <c r="E92" s="30"/>
      <c r="F92" s="996"/>
      <c r="G92" s="57"/>
      <c r="H92" s="24"/>
      <c r="I92" s="283"/>
      <c r="J92" s="443"/>
      <c r="K92" s="57"/>
      <c r="L92" s="285"/>
      <c r="M92" s="60"/>
      <c r="N92" s="65"/>
      <c r="O92" s="57"/>
      <c r="P92" s="60"/>
      <c r="Q92" s="61"/>
    </row>
    <row r="93" spans="1:17" s="73" customFormat="1" ht="19.7" customHeight="1">
      <c r="B93" s="65"/>
      <c r="C93" s="1888" t="s">
        <v>5784</v>
      </c>
      <c r="D93" s="1889"/>
      <c r="E93" s="1890"/>
      <c r="F93" s="996"/>
      <c r="G93" s="57"/>
      <c r="H93" s="24"/>
      <c r="I93" s="283"/>
      <c r="J93" s="443"/>
      <c r="K93" s="57"/>
      <c r="L93" s="285"/>
      <c r="M93" s="60"/>
      <c r="N93" s="65"/>
      <c r="O93" s="57"/>
      <c r="P93" s="60"/>
      <c r="Q93" s="61"/>
    </row>
    <row r="94" spans="1:17" s="73" customFormat="1" ht="19.7" customHeight="1">
      <c r="B94" s="65"/>
      <c r="C94" s="1835" t="s">
        <v>531</v>
      </c>
      <c r="D94" s="1835" t="s">
        <v>531</v>
      </c>
      <c r="E94" s="1840" t="s">
        <v>5785</v>
      </c>
      <c r="F94" s="1837">
        <v>2</v>
      </c>
      <c r="G94" s="1837">
        <v>580</v>
      </c>
      <c r="H94" s="1891">
        <f>F94*G94</f>
        <v>1160</v>
      </c>
      <c r="I94" s="1860"/>
      <c r="J94" s="1856" t="s">
        <v>5786</v>
      </c>
      <c r="K94" s="57"/>
      <c r="L94" s="285"/>
      <c r="M94" s="60">
        <v>43998</v>
      </c>
      <c r="N94" s="65"/>
      <c r="O94" s="58">
        <v>44004</v>
      </c>
      <c r="P94" s="60"/>
      <c r="Q94" s="61">
        <v>44004</v>
      </c>
    </row>
    <row r="95" spans="1:17" s="73" customFormat="1" ht="19.5" customHeight="1">
      <c r="B95" s="65"/>
      <c r="C95" s="65"/>
      <c r="D95" s="65"/>
      <c r="E95" s="30"/>
      <c r="F95" s="996"/>
      <c r="G95" s="57"/>
      <c r="H95" s="24"/>
      <c r="I95" s="283"/>
      <c r="J95" s="443"/>
      <c r="K95" s="57"/>
      <c r="L95" s="285"/>
      <c r="M95" s="60"/>
      <c r="N95" s="65"/>
      <c r="O95" s="57"/>
      <c r="P95" s="60"/>
      <c r="Q95" s="61"/>
    </row>
    <row r="96" spans="1:17" s="73" customFormat="1" ht="19.7" customHeight="1">
      <c r="B96" s="65"/>
      <c r="C96" s="65"/>
      <c r="D96" s="65"/>
      <c r="E96" s="30"/>
      <c r="F96" s="996"/>
      <c r="G96" s="57"/>
      <c r="H96" s="24"/>
      <c r="I96" s="283"/>
      <c r="J96" s="443"/>
      <c r="K96" s="57"/>
      <c r="L96" s="285"/>
      <c r="M96" s="60"/>
      <c r="N96" s="65"/>
      <c r="O96" s="57"/>
      <c r="P96" s="60"/>
      <c r="Q96" s="61"/>
    </row>
    <row r="97" spans="2:17" s="73" customFormat="1" ht="19.7" customHeight="1">
      <c r="B97" s="65"/>
      <c r="C97" s="65"/>
      <c r="D97" s="65"/>
      <c r="E97" s="30"/>
      <c r="F97" s="996"/>
      <c r="G97" s="57"/>
      <c r="H97" s="24"/>
      <c r="I97" s="283"/>
      <c r="J97" s="443"/>
      <c r="K97" s="57"/>
      <c r="L97" s="285"/>
      <c r="M97" s="60"/>
      <c r="N97" s="65"/>
      <c r="O97" s="57"/>
      <c r="P97" s="60"/>
      <c r="Q97" s="61"/>
    </row>
    <row r="98" spans="2:17" s="73" customFormat="1" ht="19.7" customHeight="1">
      <c r="B98" s="65"/>
      <c r="C98" s="65"/>
      <c r="D98" s="65"/>
      <c r="E98" s="30"/>
      <c r="F98" s="996"/>
      <c r="G98" s="57"/>
      <c r="H98" s="24"/>
      <c r="I98" s="283"/>
      <c r="J98" s="443"/>
      <c r="K98" s="57"/>
      <c r="L98" s="285"/>
      <c r="M98" s="60"/>
      <c r="N98" s="65"/>
      <c r="O98" s="57"/>
      <c r="P98" s="60"/>
      <c r="Q98" s="61"/>
    </row>
    <row r="99" spans="2:17" s="73" customFormat="1" ht="19.7" customHeight="1">
      <c r="B99" s="65"/>
      <c r="C99" s="65"/>
      <c r="D99" s="65"/>
      <c r="E99" s="30"/>
      <c r="F99" s="996"/>
      <c r="G99" s="57"/>
      <c r="H99" s="24"/>
      <c r="I99" s="283"/>
      <c r="J99" s="443"/>
      <c r="K99" s="57"/>
      <c r="L99" s="285"/>
      <c r="M99" s="60"/>
      <c r="N99" s="65"/>
      <c r="O99" s="57"/>
      <c r="P99" s="60"/>
      <c r="Q99" s="61"/>
    </row>
    <row r="100" spans="2:17" s="73" customFormat="1" ht="19.7" customHeight="1">
      <c r="B100" s="65"/>
      <c r="C100" s="65"/>
      <c r="D100" s="65"/>
      <c r="E100" s="30"/>
      <c r="F100" s="996"/>
      <c r="G100" s="57"/>
      <c r="H100" s="24"/>
      <c r="I100" s="283"/>
      <c r="J100" s="443"/>
      <c r="K100" s="57"/>
      <c r="L100" s="285"/>
      <c r="M100" s="60"/>
      <c r="N100" s="65"/>
      <c r="O100" s="57"/>
      <c r="P100" s="60"/>
      <c r="Q100" s="61"/>
    </row>
    <row r="101" spans="2:17" s="73" customFormat="1" ht="19.7" customHeight="1">
      <c r="B101" s="65"/>
      <c r="C101" s="65"/>
      <c r="D101" s="65"/>
      <c r="E101" s="30"/>
      <c r="F101" s="996"/>
      <c r="G101" s="57"/>
      <c r="H101" s="24"/>
      <c r="I101" s="283"/>
      <c r="J101" s="443"/>
      <c r="K101" s="57"/>
      <c r="L101" s="285"/>
      <c r="M101" s="60"/>
      <c r="N101" s="65"/>
      <c r="O101" s="57"/>
      <c r="P101" s="60"/>
      <c r="Q101" s="61"/>
    </row>
    <row r="102" spans="2:17" s="73" customFormat="1" ht="19.7" customHeight="1">
      <c r="B102" s="65"/>
      <c r="C102" s="65"/>
      <c r="D102" s="65"/>
      <c r="E102" s="30"/>
      <c r="F102" s="996"/>
      <c r="G102" s="57"/>
      <c r="H102" s="24"/>
      <c r="I102" s="283"/>
      <c r="J102" s="443"/>
      <c r="K102" s="57"/>
      <c r="L102" s="285"/>
      <c r="M102" s="60"/>
      <c r="N102" s="65"/>
      <c r="O102" s="57"/>
      <c r="P102" s="60"/>
      <c r="Q102" s="61"/>
    </row>
    <row r="103" spans="2:17" s="73" customFormat="1" ht="19.7" customHeight="1">
      <c r="B103" s="65"/>
      <c r="C103" s="65"/>
      <c r="D103" s="65"/>
      <c r="E103" s="30"/>
      <c r="F103" s="996"/>
      <c r="G103" s="57"/>
      <c r="H103" s="24"/>
      <c r="I103" s="283"/>
      <c r="J103" s="443"/>
      <c r="K103" s="57"/>
      <c r="L103" s="285"/>
      <c r="M103" s="60"/>
      <c r="N103" s="65"/>
      <c r="O103" s="57"/>
      <c r="P103" s="60"/>
      <c r="Q103" s="61"/>
    </row>
    <row r="104" spans="2:17" s="73" customFormat="1" ht="19.7" customHeight="1">
      <c r="B104" s="65"/>
      <c r="C104" s="65"/>
      <c r="D104" s="65"/>
      <c r="E104" s="30"/>
      <c r="F104" s="996"/>
      <c r="G104" s="57"/>
      <c r="H104" s="24"/>
      <c r="I104" s="283"/>
      <c r="J104" s="443"/>
      <c r="K104" s="57"/>
      <c r="L104" s="285"/>
      <c r="M104" s="60"/>
      <c r="N104" s="65"/>
      <c r="O104" s="57"/>
      <c r="P104" s="60"/>
      <c r="Q104" s="61"/>
    </row>
    <row r="105" spans="2:17" s="73" customFormat="1" ht="19.7" customHeight="1">
      <c r="B105" s="65"/>
      <c r="C105" s="65"/>
      <c r="D105" s="65"/>
      <c r="E105" s="30"/>
      <c r="F105" s="996"/>
      <c r="G105" s="57"/>
      <c r="H105" s="24"/>
      <c r="I105" s="283"/>
      <c r="J105" s="443"/>
      <c r="K105" s="57"/>
      <c r="L105" s="285"/>
      <c r="M105" s="60"/>
      <c r="N105" s="65"/>
      <c r="O105" s="57"/>
      <c r="P105" s="60"/>
      <c r="Q105" s="61"/>
    </row>
    <row r="106" spans="2:17" s="73" customFormat="1" ht="19.7" customHeight="1">
      <c r="B106" s="65"/>
      <c r="C106" s="65"/>
      <c r="D106" s="65"/>
      <c r="E106" s="30"/>
      <c r="F106" s="996"/>
      <c r="G106" s="57"/>
      <c r="H106" s="24"/>
      <c r="I106" s="283"/>
      <c r="J106" s="443"/>
      <c r="K106" s="57"/>
      <c r="L106" s="285"/>
      <c r="M106" s="60"/>
      <c r="N106" s="65"/>
      <c r="O106" s="57"/>
      <c r="P106" s="60"/>
      <c r="Q106" s="61"/>
    </row>
    <row r="107" spans="2:17" s="73" customFormat="1" ht="19.7" customHeight="1">
      <c r="B107" s="65"/>
      <c r="C107" s="65"/>
      <c r="D107" s="65"/>
      <c r="E107" s="30"/>
      <c r="F107" s="996"/>
      <c r="G107" s="57"/>
      <c r="H107" s="24"/>
      <c r="I107" s="283"/>
      <c r="J107" s="443"/>
      <c r="K107" s="57"/>
      <c r="L107" s="285"/>
      <c r="M107" s="60"/>
      <c r="N107" s="65"/>
      <c r="O107" s="57"/>
      <c r="P107" s="60"/>
      <c r="Q107" s="61"/>
    </row>
    <row r="108" spans="2:17" s="73" customFormat="1" ht="19.7" customHeight="1">
      <c r="B108" s="65"/>
      <c r="C108" s="65"/>
      <c r="D108" s="65"/>
      <c r="E108" s="30"/>
      <c r="F108" s="996"/>
      <c r="G108" s="57"/>
      <c r="H108" s="24"/>
      <c r="I108" s="283"/>
      <c r="J108" s="443"/>
      <c r="K108" s="57"/>
      <c r="L108" s="285"/>
      <c r="M108" s="60"/>
      <c r="N108" s="65"/>
      <c r="O108" s="57"/>
      <c r="P108" s="60"/>
      <c r="Q108" s="61"/>
    </row>
    <row r="109" spans="2:17" s="73" customFormat="1" ht="19.7" customHeight="1">
      <c r="B109" s="65"/>
      <c r="C109" s="65"/>
      <c r="D109" s="65"/>
      <c r="E109" s="30"/>
      <c r="F109" s="996"/>
      <c r="G109" s="57"/>
      <c r="H109" s="24"/>
      <c r="I109" s="283"/>
      <c r="J109" s="443"/>
      <c r="K109" s="57"/>
      <c r="L109" s="285"/>
      <c r="M109" s="60"/>
      <c r="N109" s="65"/>
      <c r="O109" s="57"/>
      <c r="P109" s="60"/>
      <c r="Q109" s="61"/>
    </row>
    <row r="110" spans="2:17" s="73" customFormat="1" ht="19.7" customHeight="1">
      <c r="B110" s="65"/>
      <c r="C110" s="65"/>
      <c r="D110" s="65"/>
      <c r="E110" s="30"/>
      <c r="F110" s="996"/>
      <c r="G110" s="57"/>
      <c r="H110" s="24"/>
      <c r="I110" s="283"/>
      <c r="J110" s="443"/>
      <c r="K110" s="57"/>
      <c r="L110" s="285"/>
      <c r="M110" s="60"/>
      <c r="N110" s="65"/>
      <c r="O110" s="57"/>
      <c r="P110" s="60"/>
      <c r="Q110" s="61"/>
    </row>
    <row r="111" spans="2:17" s="73" customFormat="1" ht="19.7" customHeight="1">
      <c r="B111" s="65"/>
      <c r="C111" s="65"/>
      <c r="D111" s="65"/>
      <c r="E111" s="30"/>
      <c r="F111" s="996"/>
      <c r="G111" s="57"/>
      <c r="H111" s="24"/>
      <c r="I111" s="283"/>
      <c r="J111" s="443"/>
      <c r="K111" s="57"/>
      <c r="L111" s="285"/>
      <c r="M111" s="60"/>
      <c r="N111" s="65"/>
      <c r="O111" s="57"/>
      <c r="P111" s="60"/>
      <c r="Q111" s="61"/>
    </row>
    <row r="112" spans="2:17" s="73" customFormat="1" ht="19.7" customHeight="1">
      <c r="B112" s="65"/>
      <c r="C112" s="65"/>
      <c r="D112" s="65"/>
      <c r="E112" s="30"/>
      <c r="F112" s="996"/>
      <c r="G112" s="57"/>
      <c r="H112" s="24"/>
      <c r="I112" s="283"/>
      <c r="J112" s="443"/>
      <c r="K112" s="57"/>
      <c r="L112" s="285"/>
      <c r="M112" s="60"/>
      <c r="N112" s="65"/>
      <c r="O112" s="57"/>
      <c r="P112" s="60"/>
      <c r="Q112" s="61"/>
    </row>
    <row r="113" spans="2:17" s="73" customFormat="1" ht="19.7" customHeight="1">
      <c r="B113" s="65"/>
      <c r="C113" s="65"/>
      <c r="D113" s="65"/>
      <c r="E113" s="30"/>
      <c r="F113" s="996"/>
      <c r="G113" s="57"/>
      <c r="H113" s="24"/>
      <c r="I113" s="283"/>
      <c r="J113" s="443"/>
      <c r="K113" s="57"/>
      <c r="L113" s="285"/>
      <c r="M113" s="60"/>
      <c r="N113" s="65"/>
      <c r="O113" s="57"/>
      <c r="P113" s="60"/>
      <c r="Q113" s="61"/>
    </row>
    <row r="114" spans="2:17" s="73" customFormat="1" ht="19.7" customHeight="1">
      <c r="B114" s="65"/>
      <c r="C114" s="65"/>
      <c r="D114" s="65"/>
      <c r="E114" s="30"/>
      <c r="F114" s="996"/>
      <c r="G114" s="57"/>
      <c r="H114" s="24"/>
      <c r="I114" s="283"/>
      <c r="J114" s="443"/>
      <c r="K114" s="57"/>
      <c r="L114" s="285"/>
      <c r="M114" s="60"/>
      <c r="N114" s="65"/>
      <c r="O114" s="57"/>
      <c r="P114" s="60"/>
      <c r="Q114" s="61"/>
    </row>
    <row r="115" spans="2:17" s="73" customFormat="1" ht="19.7" customHeight="1">
      <c r="B115" s="65"/>
      <c r="C115" s="65"/>
      <c r="D115" s="65"/>
      <c r="E115" s="30"/>
      <c r="F115" s="996"/>
      <c r="G115" s="57"/>
      <c r="H115" s="24"/>
      <c r="I115" s="283"/>
      <c r="J115" s="443"/>
      <c r="K115" s="57"/>
      <c r="L115" s="285"/>
      <c r="M115" s="60"/>
      <c r="N115" s="65"/>
      <c r="O115" s="57"/>
      <c r="P115" s="60"/>
      <c r="Q115" s="61"/>
    </row>
    <row r="116" spans="2:17" s="73" customFormat="1" ht="19.7" customHeight="1">
      <c r="B116" s="65"/>
      <c r="C116" s="65"/>
      <c r="D116" s="65"/>
      <c r="E116" s="30"/>
      <c r="F116" s="996"/>
      <c r="G116" s="57"/>
      <c r="H116" s="24"/>
      <c r="I116" s="283"/>
      <c r="J116" s="443"/>
      <c r="K116" s="57"/>
      <c r="L116" s="285"/>
      <c r="M116" s="60"/>
      <c r="N116" s="65"/>
      <c r="O116" s="57"/>
      <c r="P116" s="60"/>
      <c r="Q116" s="61"/>
    </row>
    <row r="117" spans="2:17" s="9" customFormat="1" ht="19.7" customHeight="1">
      <c r="B117" s="21"/>
      <c r="C117" s="21"/>
      <c r="D117" s="21"/>
      <c r="E117" s="30"/>
      <c r="F117" s="1039"/>
      <c r="G117" s="22"/>
      <c r="H117" s="24"/>
      <c r="I117" s="167"/>
      <c r="J117" s="30"/>
      <c r="K117" s="30"/>
      <c r="L117" s="22"/>
      <c r="M117" s="25"/>
      <c r="N117" s="21"/>
      <c r="O117" s="22"/>
      <c r="P117" s="25"/>
      <c r="Q117" s="26"/>
    </row>
    <row r="118" spans="2:17" s="9" customFormat="1" ht="19.7" customHeight="1">
      <c r="B118" s="21"/>
      <c r="C118" s="21"/>
      <c r="D118" s="21"/>
      <c r="E118" s="30"/>
      <c r="F118" s="1039"/>
      <c r="G118" s="22"/>
      <c r="H118" s="24"/>
      <c r="I118" s="167"/>
      <c r="J118" s="30"/>
      <c r="K118" s="22"/>
      <c r="L118" s="22"/>
      <c r="M118" s="25"/>
      <c r="N118" s="21"/>
      <c r="O118" s="22"/>
      <c r="P118" s="25"/>
      <c r="Q118" s="26"/>
    </row>
  </sheetData>
  <autoFilter ref="B8:O118" xr:uid="{8DEDE0DA-B855-4BBB-B8A4-DA129A1FB6DA}"/>
  <mergeCells count="15">
    <mergeCell ref="C74:E74"/>
    <mergeCell ref="C86:E86"/>
    <mergeCell ref="C93:E93"/>
    <mergeCell ref="C9:E9"/>
    <mergeCell ref="C24:E24"/>
    <mergeCell ref="C30:E30"/>
    <mergeCell ref="C35:E35"/>
    <mergeCell ref="C49:E49"/>
    <mergeCell ref="C63:E63"/>
    <mergeCell ref="B2:D2"/>
    <mergeCell ref="G2:I2"/>
    <mergeCell ref="B3:D3"/>
    <mergeCell ref="B4:D4"/>
    <mergeCell ref="B5:D5"/>
    <mergeCell ref="B6:D6"/>
  </mergeCells>
  <phoneticPr fontId="4"/>
  <pageMargins left="0" right="0" top="0" bottom="0" header="0" footer="0"/>
  <pageSetup paperSize="8" scale="65" orientation="portrait"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A7186-60F6-4043-AF01-0F069F9C0E34}">
  <dimension ref="A2:R124"/>
  <sheetViews>
    <sheetView topLeftCell="B94" zoomScale="80" zoomScaleNormal="80" workbookViewId="0">
      <selection activeCell="Q120" sqref="Q120"/>
    </sheetView>
  </sheetViews>
  <sheetFormatPr defaultColWidth="8.875" defaultRowHeight="18.75"/>
  <cols>
    <col min="1" max="1" width="12.625" style="8" customWidth="1"/>
    <col min="2" max="2" width="11.375" style="9" customWidth="1"/>
    <col min="3" max="4" width="15.75" style="8" customWidth="1"/>
    <col min="5" max="5" width="48.125" style="8" customWidth="1"/>
    <col min="6" max="6" width="6.25" style="9" customWidth="1"/>
    <col min="7" max="8" width="9.875" style="9" bestFit="1" customWidth="1"/>
    <col min="9" max="9" width="5.75" style="3" customWidth="1"/>
    <col min="10" max="10" width="43.5" style="8" customWidth="1"/>
    <col min="11" max="11" width="32.75" style="8" customWidth="1"/>
    <col min="12" max="12" width="32.375" style="9" customWidth="1"/>
    <col min="13" max="13" width="13.75" style="10" customWidth="1"/>
    <col min="14" max="14" width="6.375" style="8" customWidth="1"/>
    <col min="15" max="15" width="13.25" style="3" customWidth="1"/>
    <col min="16" max="16" width="9.625" style="11" customWidth="1"/>
    <col min="17" max="17" width="15.625" style="194" customWidth="1"/>
    <col min="18" max="18" width="9.5" style="8" bestFit="1" customWidth="1"/>
    <col min="19" max="256" width="8.875" style="8"/>
    <col min="257" max="257" width="12.625" style="8" customWidth="1"/>
    <col min="258" max="258" width="11.375" style="8" customWidth="1"/>
    <col min="259" max="260" width="15.75" style="8" customWidth="1"/>
    <col min="261" max="261" width="48.125" style="8" customWidth="1"/>
    <col min="262" max="262" width="6.25" style="8" customWidth="1"/>
    <col min="263" max="264" width="9.875" style="8" bestFit="1" customWidth="1"/>
    <col min="265" max="265" width="5.75" style="8" customWidth="1"/>
    <col min="266" max="266" width="43.5" style="8" customWidth="1"/>
    <col min="267" max="267" width="32.75" style="8" customWidth="1"/>
    <col min="268" max="268" width="32.375" style="8" customWidth="1"/>
    <col min="269" max="269" width="13.75" style="8" customWidth="1"/>
    <col min="270" max="270" width="6.375" style="8" customWidth="1"/>
    <col min="271" max="271" width="13.25" style="8" customWidth="1"/>
    <col min="272" max="272" width="9.625" style="8" customWidth="1"/>
    <col min="273" max="273" width="15.625" style="8" customWidth="1"/>
    <col min="274" max="274" width="9.5" style="8" bestFit="1" customWidth="1"/>
    <col min="275" max="512" width="8.875" style="8"/>
    <col min="513" max="513" width="12.625" style="8" customWidth="1"/>
    <col min="514" max="514" width="11.375" style="8" customWidth="1"/>
    <col min="515" max="516" width="15.75" style="8" customWidth="1"/>
    <col min="517" max="517" width="48.125" style="8" customWidth="1"/>
    <col min="518" max="518" width="6.25" style="8" customWidth="1"/>
    <col min="519" max="520" width="9.875" style="8" bestFit="1" customWidth="1"/>
    <col min="521" max="521" width="5.75" style="8" customWidth="1"/>
    <col min="522" max="522" width="43.5" style="8" customWidth="1"/>
    <col min="523" max="523" width="32.75" style="8" customWidth="1"/>
    <col min="524" max="524" width="32.375" style="8" customWidth="1"/>
    <col min="525" max="525" width="13.75" style="8" customWidth="1"/>
    <col min="526" max="526" width="6.375" style="8" customWidth="1"/>
    <col min="527" max="527" width="13.25" style="8" customWidth="1"/>
    <col min="528" max="528" width="9.625" style="8" customWidth="1"/>
    <col min="529" max="529" width="15.625" style="8" customWidth="1"/>
    <col min="530" max="530" width="9.5" style="8" bestFit="1" customWidth="1"/>
    <col min="531" max="768" width="8.875" style="8"/>
    <col min="769" max="769" width="12.625" style="8" customWidth="1"/>
    <col min="770" max="770" width="11.375" style="8" customWidth="1"/>
    <col min="771" max="772" width="15.75" style="8" customWidth="1"/>
    <col min="773" max="773" width="48.125" style="8" customWidth="1"/>
    <col min="774" max="774" width="6.25" style="8" customWidth="1"/>
    <col min="775" max="776" width="9.875" style="8" bestFit="1" customWidth="1"/>
    <col min="777" max="777" width="5.75" style="8" customWidth="1"/>
    <col min="778" max="778" width="43.5" style="8" customWidth="1"/>
    <col min="779" max="779" width="32.75" style="8" customWidth="1"/>
    <col min="780" max="780" width="32.375" style="8" customWidth="1"/>
    <col min="781" max="781" width="13.75" style="8" customWidth="1"/>
    <col min="782" max="782" width="6.375" style="8" customWidth="1"/>
    <col min="783" max="783" width="13.25" style="8" customWidth="1"/>
    <col min="784" max="784" width="9.625" style="8" customWidth="1"/>
    <col min="785" max="785" width="15.625" style="8" customWidth="1"/>
    <col min="786" max="786" width="9.5" style="8" bestFit="1" customWidth="1"/>
    <col min="787" max="1024" width="8.875" style="8"/>
    <col min="1025" max="1025" width="12.625" style="8" customWidth="1"/>
    <col min="1026" max="1026" width="11.375" style="8" customWidth="1"/>
    <col min="1027" max="1028" width="15.75" style="8" customWidth="1"/>
    <col min="1029" max="1029" width="48.125" style="8" customWidth="1"/>
    <col min="1030" max="1030" width="6.25" style="8" customWidth="1"/>
    <col min="1031" max="1032" width="9.875" style="8" bestFit="1" customWidth="1"/>
    <col min="1033" max="1033" width="5.75" style="8" customWidth="1"/>
    <col min="1034" max="1034" width="43.5" style="8" customWidth="1"/>
    <col min="1035" max="1035" width="32.75" style="8" customWidth="1"/>
    <col min="1036" max="1036" width="32.375" style="8" customWidth="1"/>
    <col min="1037" max="1037" width="13.75" style="8" customWidth="1"/>
    <col min="1038" max="1038" width="6.375" style="8" customWidth="1"/>
    <col min="1039" max="1039" width="13.25" style="8" customWidth="1"/>
    <col min="1040" max="1040" width="9.625" style="8" customWidth="1"/>
    <col min="1041" max="1041" width="15.625" style="8" customWidth="1"/>
    <col min="1042" max="1042" width="9.5" style="8" bestFit="1" customWidth="1"/>
    <col min="1043" max="1280" width="8.875" style="8"/>
    <col min="1281" max="1281" width="12.625" style="8" customWidth="1"/>
    <col min="1282" max="1282" width="11.375" style="8" customWidth="1"/>
    <col min="1283" max="1284" width="15.75" style="8" customWidth="1"/>
    <col min="1285" max="1285" width="48.125" style="8" customWidth="1"/>
    <col min="1286" max="1286" width="6.25" style="8" customWidth="1"/>
    <col min="1287" max="1288" width="9.875" style="8" bestFit="1" customWidth="1"/>
    <col min="1289" max="1289" width="5.75" style="8" customWidth="1"/>
    <col min="1290" max="1290" width="43.5" style="8" customWidth="1"/>
    <col min="1291" max="1291" width="32.75" style="8" customWidth="1"/>
    <col min="1292" max="1292" width="32.375" style="8" customWidth="1"/>
    <col min="1293" max="1293" width="13.75" style="8" customWidth="1"/>
    <col min="1294" max="1294" width="6.375" style="8" customWidth="1"/>
    <col min="1295" max="1295" width="13.25" style="8" customWidth="1"/>
    <col min="1296" max="1296" width="9.625" style="8" customWidth="1"/>
    <col min="1297" max="1297" width="15.625" style="8" customWidth="1"/>
    <col min="1298" max="1298" width="9.5" style="8" bestFit="1" customWidth="1"/>
    <col min="1299" max="1536" width="8.875" style="8"/>
    <col min="1537" max="1537" width="12.625" style="8" customWidth="1"/>
    <col min="1538" max="1538" width="11.375" style="8" customWidth="1"/>
    <col min="1539" max="1540" width="15.75" style="8" customWidth="1"/>
    <col min="1541" max="1541" width="48.125" style="8" customWidth="1"/>
    <col min="1542" max="1542" width="6.25" style="8" customWidth="1"/>
    <col min="1543" max="1544" width="9.875" style="8" bestFit="1" customWidth="1"/>
    <col min="1545" max="1545" width="5.75" style="8" customWidth="1"/>
    <col min="1546" max="1546" width="43.5" style="8" customWidth="1"/>
    <col min="1547" max="1547" width="32.75" style="8" customWidth="1"/>
    <col min="1548" max="1548" width="32.375" style="8" customWidth="1"/>
    <col min="1549" max="1549" width="13.75" style="8" customWidth="1"/>
    <col min="1550" max="1550" width="6.375" style="8" customWidth="1"/>
    <col min="1551" max="1551" width="13.25" style="8" customWidth="1"/>
    <col min="1552" max="1552" width="9.625" style="8" customWidth="1"/>
    <col min="1553" max="1553" width="15.625" style="8" customWidth="1"/>
    <col min="1554" max="1554" width="9.5" style="8" bestFit="1" customWidth="1"/>
    <col min="1555" max="1792" width="8.875" style="8"/>
    <col min="1793" max="1793" width="12.625" style="8" customWidth="1"/>
    <col min="1794" max="1794" width="11.375" style="8" customWidth="1"/>
    <col min="1795" max="1796" width="15.75" style="8" customWidth="1"/>
    <col min="1797" max="1797" width="48.125" style="8" customWidth="1"/>
    <col min="1798" max="1798" width="6.25" style="8" customWidth="1"/>
    <col min="1799" max="1800" width="9.875" style="8" bestFit="1" customWidth="1"/>
    <col min="1801" max="1801" width="5.75" style="8" customWidth="1"/>
    <col min="1802" max="1802" width="43.5" style="8" customWidth="1"/>
    <col min="1803" max="1803" width="32.75" style="8" customWidth="1"/>
    <col min="1804" max="1804" width="32.375" style="8" customWidth="1"/>
    <col min="1805" max="1805" width="13.75" style="8" customWidth="1"/>
    <col min="1806" max="1806" width="6.375" style="8" customWidth="1"/>
    <col min="1807" max="1807" width="13.25" style="8" customWidth="1"/>
    <col min="1808" max="1808" width="9.625" style="8" customWidth="1"/>
    <col min="1809" max="1809" width="15.625" style="8" customWidth="1"/>
    <col min="1810" max="1810" width="9.5" style="8" bestFit="1" customWidth="1"/>
    <col min="1811" max="2048" width="8.875" style="8"/>
    <col min="2049" max="2049" width="12.625" style="8" customWidth="1"/>
    <col min="2050" max="2050" width="11.375" style="8" customWidth="1"/>
    <col min="2051" max="2052" width="15.75" style="8" customWidth="1"/>
    <col min="2053" max="2053" width="48.125" style="8" customWidth="1"/>
    <col min="2054" max="2054" width="6.25" style="8" customWidth="1"/>
    <col min="2055" max="2056" width="9.875" style="8" bestFit="1" customWidth="1"/>
    <col min="2057" max="2057" width="5.75" style="8" customWidth="1"/>
    <col min="2058" max="2058" width="43.5" style="8" customWidth="1"/>
    <col min="2059" max="2059" width="32.75" style="8" customWidth="1"/>
    <col min="2060" max="2060" width="32.375" style="8" customWidth="1"/>
    <col min="2061" max="2061" width="13.75" style="8" customWidth="1"/>
    <col min="2062" max="2062" width="6.375" style="8" customWidth="1"/>
    <col min="2063" max="2063" width="13.25" style="8" customWidth="1"/>
    <col min="2064" max="2064" width="9.625" style="8" customWidth="1"/>
    <col min="2065" max="2065" width="15.625" style="8" customWidth="1"/>
    <col min="2066" max="2066" width="9.5" style="8" bestFit="1" customWidth="1"/>
    <col min="2067" max="2304" width="8.875" style="8"/>
    <col min="2305" max="2305" width="12.625" style="8" customWidth="1"/>
    <col min="2306" max="2306" width="11.375" style="8" customWidth="1"/>
    <col min="2307" max="2308" width="15.75" style="8" customWidth="1"/>
    <col min="2309" max="2309" width="48.125" style="8" customWidth="1"/>
    <col min="2310" max="2310" width="6.25" style="8" customWidth="1"/>
    <col min="2311" max="2312" width="9.875" style="8" bestFit="1" customWidth="1"/>
    <col min="2313" max="2313" width="5.75" style="8" customWidth="1"/>
    <col min="2314" max="2314" width="43.5" style="8" customWidth="1"/>
    <col min="2315" max="2315" width="32.75" style="8" customWidth="1"/>
    <col min="2316" max="2316" width="32.375" style="8" customWidth="1"/>
    <col min="2317" max="2317" width="13.75" style="8" customWidth="1"/>
    <col min="2318" max="2318" width="6.375" style="8" customWidth="1"/>
    <col min="2319" max="2319" width="13.25" style="8" customWidth="1"/>
    <col min="2320" max="2320" width="9.625" style="8" customWidth="1"/>
    <col min="2321" max="2321" width="15.625" style="8" customWidth="1"/>
    <col min="2322" max="2322" width="9.5" style="8" bestFit="1" customWidth="1"/>
    <col min="2323" max="2560" width="8.875" style="8"/>
    <col min="2561" max="2561" width="12.625" style="8" customWidth="1"/>
    <col min="2562" max="2562" width="11.375" style="8" customWidth="1"/>
    <col min="2563" max="2564" width="15.75" style="8" customWidth="1"/>
    <col min="2565" max="2565" width="48.125" style="8" customWidth="1"/>
    <col min="2566" max="2566" width="6.25" style="8" customWidth="1"/>
    <col min="2567" max="2568" width="9.875" style="8" bestFit="1" customWidth="1"/>
    <col min="2569" max="2569" width="5.75" style="8" customWidth="1"/>
    <col min="2570" max="2570" width="43.5" style="8" customWidth="1"/>
    <col min="2571" max="2571" width="32.75" style="8" customWidth="1"/>
    <col min="2572" max="2572" width="32.375" style="8" customWidth="1"/>
    <col min="2573" max="2573" width="13.75" style="8" customWidth="1"/>
    <col min="2574" max="2574" width="6.375" style="8" customWidth="1"/>
    <col min="2575" max="2575" width="13.25" style="8" customWidth="1"/>
    <col min="2576" max="2576" width="9.625" style="8" customWidth="1"/>
    <col min="2577" max="2577" width="15.625" style="8" customWidth="1"/>
    <col min="2578" max="2578" width="9.5" style="8" bestFit="1" customWidth="1"/>
    <col min="2579" max="2816" width="8.875" style="8"/>
    <col min="2817" max="2817" width="12.625" style="8" customWidth="1"/>
    <col min="2818" max="2818" width="11.375" style="8" customWidth="1"/>
    <col min="2819" max="2820" width="15.75" style="8" customWidth="1"/>
    <col min="2821" max="2821" width="48.125" style="8" customWidth="1"/>
    <col min="2822" max="2822" width="6.25" style="8" customWidth="1"/>
    <col min="2823" max="2824" width="9.875" style="8" bestFit="1" customWidth="1"/>
    <col min="2825" max="2825" width="5.75" style="8" customWidth="1"/>
    <col min="2826" max="2826" width="43.5" style="8" customWidth="1"/>
    <col min="2827" max="2827" width="32.75" style="8" customWidth="1"/>
    <col min="2828" max="2828" width="32.375" style="8" customWidth="1"/>
    <col min="2829" max="2829" width="13.75" style="8" customWidth="1"/>
    <col min="2830" max="2830" width="6.375" style="8" customWidth="1"/>
    <col min="2831" max="2831" width="13.25" style="8" customWidth="1"/>
    <col min="2832" max="2832" width="9.625" style="8" customWidth="1"/>
    <col min="2833" max="2833" width="15.625" style="8" customWidth="1"/>
    <col min="2834" max="2834" width="9.5" style="8" bestFit="1" customWidth="1"/>
    <col min="2835" max="3072" width="8.875" style="8"/>
    <col min="3073" max="3073" width="12.625" style="8" customWidth="1"/>
    <col min="3074" max="3074" width="11.375" style="8" customWidth="1"/>
    <col min="3075" max="3076" width="15.75" style="8" customWidth="1"/>
    <col min="3077" max="3077" width="48.125" style="8" customWidth="1"/>
    <col min="3078" max="3078" width="6.25" style="8" customWidth="1"/>
    <col min="3079" max="3080" width="9.875" style="8" bestFit="1" customWidth="1"/>
    <col min="3081" max="3081" width="5.75" style="8" customWidth="1"/>
    <col min="3082" max="3082" width="43.5" style="8" customWidth="1"/>
    <col min="3083" max="3083" width="32.75" style="8" customWidth="1"/>
    <col min="3084" max="3084" width="32.375" style="8" customWidth="1"/>
    <col min="3085" max="3085" width="13.75" style="8" customWidth="1"/>
    <col min="3086" max="3086" width="6.375" style="8" customWidth="1"/>
    <col min="3087" max="3087" width="13.25" style="8" customWidth="1"/>
    <col min="3088" max="3088" width="9.625" style="8" customWidth="1"/>
    <col min="3089" max="3089" width="15.625" style="8" customWidth="1"/>
    <col min="3090" max="3090" width="9.5" style="8" bestFit="1" customWidth="1"/>
    <col min="3091" max="3328" width="8.875" style="8"/>
    <col min="3329" max="3329" width="12.625" style="8" customWidth="1"/>
    <col min="3330" max="3330" width="11.375" style="8" customWidth="1"/>
    <col min="3331" max="3332" width="15.75" style="8" customWidth="1"/>
    <col min="3333" max="3333" width="48.125" style="8" customWidth="1"/>
    <col min="3334" max="3334" width="6.25" style="8" customWidth="1"/>
    <col min="3335" max="3336" width="9.875" style="8" bestFit="1" customWidth="1"/>
    <col min="3337" max="3337" width="5.75" style="8" customWidth="1"/>
    <col min="3338" max="3338" width="43.5" style="8" customWidth="1"/>
    <col min="3339" max="3339" width="32.75" style="8" customWidth="1"/>
    <col min="3340" max="3340" width="32.375" style="8" customWidth="1"/>
    <col min="3341" max="3341" width="13.75" style="8" customWidth="1"/>
    <col min="3342" max="3342" width="6.375" style="8" customWidth="1"/>
    <col min="3343" max="3343" width="13.25" style="8" customWidth="1"/>
    <col min="3344" max="3344" width="9.625" style="8" customWidth="1"/>
    <col min="3345" max="3345" width="15.625" style="8" customWidth="1"/>
    <col min="3346" max="3346" width="9.5" style="8" bestFit="1" customWidth="1"/>
    <col min="3347" max="3584" width="8.875" style="8"/>
    <col min="3585" max="3585" width="12.625" style="8" customWidth="1"/>
    <col min="3586" max="3586" width="11.375" style="8" customWidth="1"/>
    <col min="3587" max="3588" width="15.75" style="8" customWidth="1"/>
    <col min="3589" max="3589" width="48.125" style="8" customWidth="1"/>
    <col min="3590" max="3590" width="6.25" style="8" customWidth="1"/>
    <col min="3591" max="3592" width="9.875" style="8" bestFit="1" customWidth="1"/>
    <col min="3593" max="3593" width="5.75" style="8" customWidth="1"/>
    <col min="3594" max="3594" width="43.5" style="8" customWidth="1"/>
    <col min="3595" max="3595" width="32.75" style="8" customWidth="1"/>
    <col min="3596" max="3596" width="32.375" style="8" customWidth="1"/>
    <col min="3597" max="3597" width="13.75" style="8" customWidth="1"/>
    <col min="3598" max="3598" width="6.375" style="8" customWidth="1"/>
    <col min="3599" max="3599" width="13.25" style="8" customWidth="1"/>
    <col min="3600" max="3600" width="9.625" style="8" customWidth="1"/>
    <col min="3601" max="3601" width="15.625" style="8" customWidth="1"/>
    <col min="3602" max="3602" width="9.5" style="8" bestFit="1" customWidth="1"/>
    <col min="3603" max="3840" width="8.875" style="8"/>
    <col min="3841" max="3841" width="12.625" style="8" customWidth="1"/>
    <col min="3842" max="3842" width="11.375" style="8" customWidth="1"/>
    <col min="3843" max="3844" width="15.75" style="8" customWidth="1"/>
    <col min="3845" max="3845" width="48.125" style="8" customWidth="1"/>
    <col min="3846" max="3846" width="6.25" style="8" customWidth="1"/>
    <col min="3847" max="3848" width="9.875" style="8" bestFit="1" customWidth="1"/>
    <col min="3849" max="3849" width="5.75" style="8" customWidth="1"/>
    <col min="3850" max="3850" width="43.5" style="8" customWidth="1"/>
    <col min="3851" max="3851" width="32.75" style="8" customWidth="1"/>
    <col min="3852" max="3852" width="32.375" style="8" customWidth="1"/>
    <col min="3853" max="3853" width="13.75" style="8" customWidth="1"/>
    <col min="3854" max="3854" width="6.375" style="8" customWidth="1"/>
    <col min="3855" max="3855" width="13.25" style="8" customWidth="1"/>
    <col min="3856" max="3856" width="9.625" style="8" customWidth="1"/>
    <col min="3857" max="3857" width="15.625" style="8" customWidth="1"/>
    <col min="3858" max="3858" width="9.5" style="8" bestFit="1" customWidth="1"/>
    <col min="3859" max="4096" width="8.875" style="8"/>
    <col min="4097" max="4097" width="12.625" style="8" customWidth="1"/>
    <col min="4098" max="4098" width="11.375" style="8" customWidth="1"/>
    <col min="4099" max="4100" width="15.75" style="8" customWidth="1"/>
    <col min="4101" max="4101" width="48.125" style="8" customWidth="1"/>
    <col min="4102" max="4102" width="6.25" style="8" customWidth="1"/>
    <col min="4103" max="4104" width="9.875" style="8" bestFit="1" customWidth="1"/>
    <col min="4105" max="4105" width="5.75" style="8" customWidth="1"/>
    <col min="4106" max="4106" width="43.5" style="8" customWidth="1"/>
    <col min="4107" max="4107" width="32.75" style="8" customWidth="1"/>
    <col min="4108" max="4108" width="32.375" style="8" customWidth="1"/>
    <col min="4109" max="4109" width="13.75" style="8" customWidth="1"/>
    <col min="4110" max="4110" width="6.375" style="8" customWidth="1"/>
    <col min="4111" max="4111" width="13.25" style="8" customWidth="1"/>
    <col min="4112" max="4112" width="9.625" style="8" customWidth="1"/>
    <col min="4113" max="4113" width="15.625" style="8" customWidth="1"/>
    <col min="4114" max="4114" width="9.5" style="8" bestFit="1" customWidth="1"/>
    <col min="4115" max="4352" width="8.875" style="8"/>
    <col min="4353" max="4353" width="12.625" style="8" customWidth="1"/>
    <col min="4354" max="4354" width="11.375" style="8" customWidth="1"/>
    <col min="4355" max="4356" width="15.75" style="8" customWidth="1"/>
    <col min="4357" max="4357" width="48.125" style="8" customWidth="1"/>
    <col min="4358" max="4358" width="6.25" style="8" customWidth="1"/>
    <col min="4359" max="4360" width="9.875" style="8" bestFit="1" customWidth="1"/>
    <col min="4361" max="4361" width="5.75" style="8" customWidth="1"/>
    <col min="4362" max="4362" width="43.5" style="8" customWidth="1"/>
    <col min="4363" max="4363" width="32.75" style="8" customWidth="1"/>
    <col min="4364" max="4364" width="32.375" style="8" customWidth="1"/>
    <col min="4365" max="4365" width="13.75" style="8" customWidth="1"/>
    <col min="4366" max="4366" width="6.375" style="8" customWidth="1"/>
    <col min="4367" max="4367" width="13.25" style="8" customWidth="1"/>
    <col min="4368" max="4368" width="9.625" style="8" customWidth="1"/>
    <col min="4369" max="4369" width="15.625" style="8" customWidth="1"/>
    <col min="4370" max="4370" width="9.5" style="8" bestFit="1" customWidth="1"/>
    <col min="4371" max="4608" width="8.875" style="8"/>
    <col min="4609" max="4609" width="12.625" style="8" customWidth="1"/>
    <col min="4610" max="4610" width="11.375" style="8" customWidth="1"/>
    <col min="4611" max="4612" width="15.75" style="8" customWidth="1"/>
    <col min="4613" max="4613" width="48.125" style="8" customWidth="1"/>
    <col min="4614" max="4614" width="6.25" style="8" customWidth="1"/>
    <col min="4615" max="4616" width="9.875" style="8" bestFit="1" customWidth="1"/>
    <col min="4617" max="4617" width="5.75" style="8" customWidth="1"/>
    <col min="4618" max="4618" width="43.5" style="8" customWidth="1"/>
    <col min="4619" max="4619" width="32.75" style="8" customWidth="1"/>
    <col min="4620" max="4620" width="32.375" style="8" customWidth="1"/>
    <col min="4621" max="4621" width="13.75" style="8" customWidth="1"/>
    <col min="4622" max="4622" width="6.375" style="8" customWidth="1"/>
    <col min="4623" max="4623" width="13.25" style="8" customWidth="1"/>
    <col min="4624" max="4624" width="9.625" style="8" customWidth="1"/>
    <col min="4625" max="4625" width="15.625" style="8" customWidth="1"/>
    <col min="4626" max="4626" width="9.5" style="8" bestFit="1" customWidth="1"/>
    <col min="4627" max="4864" width="8.875" style="8"/>
    <col min="4865" max="4865" width="12.625" style="8" customWidth="1"/>
    <col min="4866" max="4866" width="11.375" style="8" customWidth="1"/>
    <col min="4867" max="4868" width="15.75" style="8" customWidth="1"/>
    <col min="4869" max="4869" width="48.125" style="8" customWidth="1"/>
    <col min="4870" max="4870" width="6.25" style="8" customWidth="1"/>
    <col min="4871" max="4872" width="9.875" style="8" bestFit="1" customWidth="1"/>
    <col min="4873" max="4873" width="5.75" style="8" customWidth="1"/>
    <col min="4874" max="4874" width="43.5" style="8" customWidth="1"/>
    <col min="4875" max="4875" width="32.75" style="8" customWidth="1"/>
    <col min="4876" max="4876" width="32.375" style="8" customWidth="1"/>
    <col min="4877" max="4877" width="13.75" style="8" customWidth="1"/>
    <col min="4878" max="4878" width="6.375" style="8" customWidth="1"/>
    <col min="4879" max="4879" width="13.25" style="8" customWidth="1"/>
    <col min="4880" max="4880" width="9.625" style="8" customWidth="1"/>
    <col min="4881" max="4881" width="15.625" style="8" customWidth="1"/>
    <col min="4882" max="4882" width="9.5" style="8" bestFit="1" customWidth="1"/>
    <col min="4883" max="5120" width="8.875" style="8"/>
    <col min="5121" max="5121" width="12.625" style="8" customWidth="1"/>
    <col min="5122" max="5122" width="11.375" style="8" customWidth="1"/>
    <col min="5123" max="5124" width="15.75" style="8" customWidth="1"/>
    <col min="5125" max="5125" width="48.125" style="8" customWidth="1"/>
    <col min="5126" max="5126" width="6.25" style="8" customWidth="1"/>
    <col min="5127" max="5128" width="9.875" style="8" bestFit="1" customWidth="1"/>
    <col min="5129" max="5129" width="5.75" style="8" customWidth="1"/>
    <col min="5130" max="5130" width="43.5" style="8" customWidth="1"/>
    <col min="5131" max="5131" width="32.75" style="8" customWidth="1"/>
    <col min="5132" max="5132" width="32.375" style="8" customWidth="1"/>
    <col min="5133" max="5133" width="13.75" style="8" customWidth="1"/>
    <col min="5134" max="5134" width="6.375" style="8" customWidth="1"/>
    <col min="5135" max="5135" width="13.25" style="8" customWidth="1"/>
    <col min="5136" max="5136" width="9.625" style="8" customWidth="1"/>
    <col min="5137" max="5137" width="15.625" style="8" customWidth="1"/>
    <col min="5138" max="5138" width="9.5" style="8" bestFit="1" customWidth="1"/>
    <col min="5139" max="5376" width="8.875" style="8"/>
    <col min="5377" max="5377" width="12.625" style="8" customWidth="1"/>
    <col min="5378" max="5378" width="11.375" style="8" customWidth="1"/>
    <col min="5379" max="5380" width="15.75" style="8" customWidth="1"/>
    <col min="5381" max="5381" width="48.125" style="8" customWidth="1"/>
    <col min="5382" max="5382" width="6.25" style="8" customWidth="1"/>
    <col min="5383" max="5384" width="9.875" style="8" bestFit="1" customWidth="1"/>
    <col min="5385" max="5385" width="5.75" style="8" customWidth="1"/>
    <col min="5386" max="5386" width="43.5" style="8" customWidth="1"/>
    <col min="5387" max="5387" width="32.75" style="8" customWidth="1"/>
    <col min="5388" max="5388" width="32.375" style="8" customWidth="1"/>
    <col min="5389" max="5389" width="13.75" style="8" customWidth="1"/>
    <col min="5390" max="5390" width="6.375" style="8" customWidth="1"/>
    <col min="5391" max="5391" width="13.25" style="8" customWidth="1"/>
    <col min="5392" max="5392" width="9.625" style="8" customWidth="1"/>
    <col min="5393" max="5393" width="15.625" style="8" customWidth="1"/>
    <col min="5394" max="5394" width="9.5" style="8" bestFit="1" customWidth="1"/>
    <col min="5395" max="5632" width="8.875" style="8"/>
    <col min="5633" max="5633" width="12.625" style="8" customWidth="1"/>
    <col min="5634" max="5634" width="11.375" style="8" customWidth="1"/>
    <col min="5635" max="5636" width="15.75" style="8" customWidth="1"/>
    <col min="5637" max="5637" width="48.125" style="8" customWidth="1"/>
    <col min="5638" max="5638" width="6.25" style="8" customWidth="1"/>
    <col min="5639" max="5640" width="9.875" style="8" bestFit="1" customWidth="1"/>
    <col min="5641" max="5641" width="5.75" style="8" customWidth="1"/>
    <col min="5642" max="5642" width="43.5" style="8" customWidth="1"/>
    <col min="5643" max="5643" width="32.75" style="8" customWidth="1"/>
    <col min="5644" max="5644" width="32.375" style="8" customWidth="1"/>
    <col min="5645" max="5645" width="13.75" style="8" customWidth="1"/>
    <col min="5646" max="5646" width="6.375" style="8" customWidth="1"/>
    <col min="5647" max="5647" width="13.25" style="8" customWidth="1"/>
    <col min="5648" max="5648" width="9.625" style="8" customWidth="1"/>
    <col min="5649" max="5649" width="15.625" style="8" customWidth="1"/>
    <col min="5650" max="5650" width="9.5" style="8" bestFit="1" customWidth="1"/>
    <col min="5651" max="5888" width="8.875" style="8"/>
    <col min="5889" max="5889" width="12.625" style="8" customWidth="1"/>
    <col min="5890" max="5890" width="11.375" style="8" customWidth="1"/>
    <col min="5891" max="5892" width="15.75" style="8" customWidth="1"/>
    <col min="5893" max="5893" width="48.125" style="8" customWidth="1"/>
    <col min="5894" max="5894" width="6.25" style="8" customWidth="1"/>
    <col min="5895" max="5896" width="9.875" style="8" bestFit="1" customWidth="1"/>
    <col min="5897" max="5897" width="5.75" style="8" customWidth="1"/>
    <col min="5898" max="5898" width="43.5" style="8" customWidth="1"/>
    <col min="5899" max="5899" width="32.75" style="8" customWidth="1"/>
    <col min="5900" max="5900" width="32.375" style="8" customWidth="1"/>
    <col min="5901" max="5901" width="13.75" style="8" customWidth="1"/>
    <col min="5902" max="5902" width="6.375" style="8" customWidth="1"/>
    <col min="5903" max="5903" width="13.25" style="8" customWidth="1"/>
    <col min="5904" max="5904" width="9.625" style="8" customWidth="1"/>
    <col min="5905" max="5905" width="15.625" style="8" customWidth="1"/>
    <col min="5906" max="5906" width="9.5" style="8" bestFit="1" customWidth="1"/>
    <col min="5907" max="6144" width="8.875" style="8"/>
    <col min="6145" max="6145" width="12.625" style="8" customWidth="1"/>
    <col min="6146" max="6146" width="11.375" style="8" customWidth="1"/>
    <col min="6147" max="6148" width="15.75" style="8" customWidth="1"/>
    <col min="6149" max="6149" width="48.125" style="8" customWidth="1"/>
    <col min="6150" max="6150" width="6.25" style="8" customWidth="1"/>
    <col min="6151" max="6152" width="9.875" style="8" bestFit="1" customWidth="1"/>
    <col min="6153" max="6153" width="5.75" style="8" customWidth="1"/>
    <col min="6154" max="6154" width="43.5" style="8" customWidth="1"/>
    <col min="6155" max="6155" width="32.75" style="8" customWidth="1"/>
    <col min="6156" max="6156" width="32.375" style="8" customWidth="1"/>
    <col min="6157" max="6157" width="13.75" style="8" customWidth="1"/>
    <col min="6158" max="6158" width="6.375" style="8" customWidth="1"/>
    <col min="6159" max="6159" width="13.25" style="8" customWidth="1"/>
    <col min="6160" max="6160" width="9.625" style="8" customWidth="1"/>
    <col min="6161" max="6161" width="15.625" style="8" customWidth="1"/>
    <col min="6162" max="6162" width="9.5" style="8" bestFit="1" customWidth="1"/>
    <col min="6163" max="6400" width="8.875" style="8"/>
    <col min="6401" max="6401" width="12.625" style="8" customWidth="1"/>
    <col min="6402" max="6402" width="11.375" style="8" customWidth="1"/>
    <col min="6403" max="6404" width="15.75" style="8" customWidth="1"/>
    <col min="6405" max="6405" width="48.125" style="8" customWidth="1"/>
    <col min="6406" max="6406" width="6.25" style="8" customWidth="1"/>
    <col min="6407" max="6408" width="9.875" style="8" bestFit="1" customWidth="1"/>
    <col min="6409" max="6409" width="5.75" style="8" customWidth="1"/>
    <col min="6410" max="6410" width="43.5" style="8" customWidth="1"/>
    <col min="6411" max="6411" width="32.75" style="8" customWidth="1"/>
    <col min="6412" max="6412" width="32.375" style="8" customWidth="1"/>
    <col min="6413" max="6413" width="13.75" style="8" customWidth="1"/>
    <col min="6414" max="6414" width="6.375" style="8" customWidth="1"/>
    <col min="6415" max="6415" width="13.25" style="8" customWidth="1"/>
    <col min="6416" max="6416" width="9.625" style="8" customWidth="1"/>
    <col min="6417" max="6417" width="15.625" style="8" customWidth="1"/>
    <col min="6418" max="6418" width="9.5" style="8" bestFit="1" customWidth="1"/>
    <col min="6419" max="6656" width="8.875" style="8"/>
    <col min="6657" max="6657" width="12.625" style="8" customWidth="1"/>
    <col min="6658" max="6658" width="11.375" style="8" customWidth="1"/>
    <col min="6659" max="6660" width="15.75" style="8" customWidth="1"/>
    <col min="6661" max="6661" width="48.125" style="8" customWidth="1"/>
    <col min="6662" max="6662" width="6.25" style="8" customWidth="1"/>
    <col min="6663" max="6664" width="9.875" style="8" bestFit="1" customWidth="1"/>
    <col min="6665" max="6665" width="5.75" style="8" customWidth="1"/>
    <col min="6666" max="6666" width="43.5" style="8" customWidth="1"/>
    <col min="6667" max="6667" width="32.75" style="8" customWidth="1"/>
    <col min="6668" max="6668" width="32.375" style="8" customWidth="1"/>
    <col min="6669" max="6669" width="13.75" style="8" customWidth="1"/>
    <col min="6670" max="6670" width="6.375" style="8" customWidth="1"/>
    <col min="6671" max="6671" width="13.25" style="8" customWidth="1"/>
    <col min="6672" max="6672" width="9.625" style="8" customWidth="1"/>
    <col min="6673" max="6673" width="15.625" style="8" customWidth="1"/>
    <col min="6674" max="6674" width="9.5" style="8" bestFit="1" customWidth="1"/>
    <col min="6675" max="6912" width="8.875" style="8"/>
    <col min="6913" max="6913" width="12.625" style="8" customWidth="1"/>
    <col min="6914" max="6914" width="11.375" style="8" customWidth="1"/>
    <col min="6915" max="6916" width="15.75" style="8" customWidth="1"/>
    <col min="6917" max="6917" width="48.125" style="8" customWidth="1"/>
    <col min="6918" max="6918" width="6.25" style="8" customWidth="1"/>
    <col min="6919" max="6920" width="9.875" style="8" bestFit="1" customWidth="1"/>
    <col min="6921" max="6921" width="5.75" style="8" customWidth="1"/>
    <col min="6922" max="6922" width="43.5" style="8" customWidth="1"/>
    <col min="6923" max="6923" width="32.75" style="8" customWidth="1"/>
    <col min="6924" max="6924" width="32.375" style="8" customWidth="1"/>
    <col min="6925" max="6925" width="13.75" style="8" customWidth="1"/>
    <col min="6926" max="6926" width="6.375" style="8" customWidth="1"/>
    <col min="6927" max="6927" width="13.25" style="8" customWidth="1"/>
    <col min="6928" max="6928" width="9.625" style="8" customWidth="1"/>
    <col min="6929" max="6929" width="15.625" style="8" customWidth="1"/>
    <col min="6930" max="6930" width="9.5" style="8" bestFit="1" customWidth="1"/>
    <col min="6931" max="7168" width="8.875" style="8"/>
    <col min="7169" max="7169" width="12.625" style="8" customWidth="1"/>
    <col min="7170" max="7170" width="11.375" style="8" customWidth="1"/>
    <col min="7171" max="7172" width="15.75" style="8" customWidth="1"/>
    <col min="7173" max="7173" width="48.125" style="8" customWidth="1"/>
    <col min="7174" max="7174" width="6.25" style="8" customWidth="1"/>
    <col min="7175" max="7176" width="9.875" style="8" bestFit="1" customWidth="1"/>
    <col min="7177" max="7177" width="5.75" style="8" customWidth="1"/>
    <col min="7178" max="7178" width="43.5" style="8" customWidth="1"/>
    <col min="7179" max="7179" width="32.75" style="8" customWidth="1"/>
    <col min="7180" max="7180" width="32.375" style="8" customWidth="1"/>
    <col min="7181" max="7181" width="13.75" style="8" customWidth="1"/>
    <col min="7182" max="7182" width="6.375" style="8" customWidth="1"/>
    <col min="7183" max="7183" width="13.25" style="8" customWidth="1"/>
    <col min="7184" max="7184" width="9.625" style="8" customWidth="1"/>
    <col min="7185" max="7185" width="15.625" style="8" customWidth="1"/>
    <col min="7186" max="7186" width="9.5" style="8" bestFit="1" customWidth="1"/>
    <col min="7187" max="7424" width="8.875" style="8"/>
    <col min="7425" max="7425" width="12.625" style="8" customWidth="1"/>
    <col min="7426" max="7426" width="11.375" style="8" customWidth="1"/>
    <col min="7427" max="7428" width="15.75" style="8" customWidth="1"/>
    <col min="7429" max="7429" width="48.125" style="8" customWidth="1"/>
    <col min="7430" max="7430" width="6.25" style="8" customWidth="1"/>
    <col min="7431" max="7432" width="9.875" style="8" bestFit="1" customWidth="1"/>
    <col min="7433" max="7433" width="5.75" style="8" customWidth="1"/>
    <col min="7434" max="7434" width="43.5" style="8" customWidth="1"/>
    <col min="7435" max="7435" width="32.75" style="8" customWidth="1"/>
    <col min="7436" max="7436" width="32.375" style="8" customWidth="1"/>
    <col min="7437" max="7437" width="13.75" style="8" customWidth="1"/>
    <col min="7438" max="7438" width="6.375" style="8" customWidth="1"/>
    <col min="7439" max="7439" width="13.25" style="8" customWidth="1"/>
    <col min="7440" max="7440" width="9.625" style="8" customWidth="1"/>
    <col min="7441" max="7441" width="15.625" style="8" customWidth="1"/>
    <col min="7442" max="7442" width="9.5" style="8" bestFit="1" customWidth="1"/>
    <col min="7443" max="7680" width="8.875" style="8"/>
    <col min="7681" max="7681" width="12.625" style="8" customWidth="1"/>
    <col min="7682" max="7682" width="11.375" style="8" customWidth="1"/>
    <col min="7683" max="7684" width="15.75" style="8" customWidth="1"/>
    <col min="7685" max="7685" width="48.125" style="8" customWidth="1"/>
    <col min="7686" max="7686" width="6.25" style="8" customWidth="1"/>
    <col min="7687" max="7688" width="9.875" style="8" bestFit="1" customWidth="1"/>
    <col min="7689" max="7689" width="5.75" style="8" customWidth="1"/>
    <col min="7690" max="7690" width="43.5" style="8" customWidth="1"/>
    <col min="7691" max="7691" width="32.75" style="8" customWidth="1"/>
    <col min="7692" max="7692" width="32.375" style="8" customWidth="1"/>
    <col min="7693" max="7693" width="13.75" style="8" customWidth="1"/>
    <col min="7694" max="7694" width="6.375" style="8" customWidth="1"/>
    <col min="7695" max="7695" width="13.25" style="8" customWidth="1"/>
    <col min="7696" max="7696" width="9.625" style="8" customWidth="1"/>
    <col min="7697" max="7697" width="15.625" style="8" customWidth="1"/>
    <col min="7698" max="7698" width="9.5" style="8" bestFit="1" customWidth="1"/>
    <col min="7699" max="7936" width="8.875" style="8"/>
    <col min="7937" max="7937" width="12.625" style="8" customWidth="1"/>
    <col min="7938" max="7938" width="11.375" style="8" customWidth="1"/>
    <col min="7939" max="7940" width="15.75" style="8" customWidth="1"/>
    <col min="7941" max="7941" width="48.125" style="8" customWidth="1"/>
    <col min="7942" max="7942" width="6.25" style="8" customWidth="1"/>
    <col min="7943" max="7944" width="9.875" style="8" bestFit="1" customWidth="1"/>
    <col min="7945" max="7945" width="5.75" style="8" customWidth="1"/>
    <col min="7946" max="7946" width="43.5" style="8" customWidth="1"/>
    <col min="7947" max="7947" width="32.75" style="8" customWidth="1"/>
    <col min="7948" max="7948" width="32.375" style="8" customWidth="1"/>
    <col min="7949" max="7949" width="13.75" style="8" customWidth="1"/>
    <col min="7950" max="7950" width="6.375" style="8" customWidth="1"/>
    <col min="7951" max="7951" width="13.25" style="8" customWidth="1"/>
    <col min="7952" max="7952" width="9.625" style="8" customWidth="1"/>
    <col min="7953" max="7953" width="15.625" style="8" customWidth="1"/>
    <col min="7954" max="7954" width="9.5" style="8" bestFit="1" customWidth="1"/>
    <col min="7955" max="8192" width="8.875" style="8"/>
    <col min="8193" max="8193" width="12.625" style="8" customWidth="1"/>
    <col min="8194" max="8194" width="11.375" style="8" customWidth="1"/>
    <col min="8195" max="8196" width="15.75" style="8" customWidth="1"/>
    <col min="8197" max="8197" width="48.125" style="8" customWidth="1"/>
    <col min="8198" max="8198" width="6.25" style="8" customWidth="1"/>
    <col min="8199" max="8200" width="9.875" style="8" bestFit="1" customWidth="1"/>
    <col min="8201" max="8201" width="5.75" style="8" customWidth="1"/>
    <col min="8202" max="8202" width="43.5" style="8" customWidth="1"/>
    <col min="8203" max="8203" width="32.75" style="8" customWidth="1"/>
    <col min="8204" max="8204" width="32.375" style="8" customWidth="1"/>
    <col min="8205" max="8205" width="13.75" style="8" customWidth="1"/>
    <col min="8206" max="8206" width="6.375" style="8" customWidth="1"/>
    <col min="8207" max="8207" width="13.25" style="8" customWidth="1"/>
    <col min="8208" max="8208" width="9.625" style="8" customWidth="1"/>
    <col min="8209" max="8209" width="15.625" style="8" customWidth="1"/>
    <col min="8210" max="8210" width="9.5" style="8" bestFit="1" customWidth="1"/>
    <col min="8211" max="8448" width="8.875" style="8"/>
    <col min="8449" max="8449" width="12.625" style="8" customWidth="1"/>
    <col min="8450" max="8450" width="11.375" style="8" customWidth="1"/>
    <col min="8451" max="8452" width="15.75" style="8" customWidth="1"/>
    <col min="8453" max="8453" width="48.125" style="8" customWidth="1"/>
    <col min="8454" max="8454" width="6.25" style="8" customWidth="1"/>
    <col min="8455" max="8456" width="9.875" style="8" bestFit="1" customWidth="1"/>
    <col min="8457" max="8457" width="5.75" style="8" customWidth="1"/>
    <col min="8458" max="8458" width="43.5" style="8" customWidth="1"/>
    <col min="8459" max="8459" width="32.75" style="8" customWidth="1"/>
    <col min="8460" max="8460" width="32.375" style="8" customWidth="1"/>
    <col min="8461" max="8461" width="13.75" style="8" customWidth="1"/>
    <col min="8462" max="8462" width="6.375" style="8" customWidth="1"/>
    <col min="8463" max="8463" width="13.25" style="8" customWidth="1"/>
    <col min="8464" max="8464" width="9.625" style="8" customWidth="1"/>
    <col min="8465" max="8465" width="15.625" style="8" customWidth="1"/>
    <col min="8466" max="8466" width="9.5" style="8" bestFit="1" customWidth="1"/>
    <col min="8467" max="8704" width="8.875" style="8"/>
    <col min="8705" max="8705" width="12.625" style="8" customWidth="1"/>
    <col min="8706" max="8706" width="11.375" style="8" customWidth="1"/>
    <col min="8707" max="8708" width="15.75" style="8" customWidth="1"/>
    <col min="8709" max="8709" width="48.125" style="8" customWidth="1"/>
    <col min="8710" max="8710" width="6.25" style="8" customWidth="1"/>
    <col min="8711" max="8712" width="9.875" style="8" bestFit="1" customWidth="1"/>
    <col min="8713" max="8713" width="5.75" style="8" customWidth="1"/>
    <col min="8714" max="8714" width="43.5" style="8" customWidth="1"/>
    <col min="8715" max="8715" width="32.75" style="8" customWidth="1"/>
    <col min="8716" max="8716" width="32.375" style="8" customWidth="1"/>
    <col min="8717" max="8717" width="13.75" style="8" customWidth="1"/>
    <col min="8718" max="8718" width="6.375" style="8" customWidth="1"/>
    <col min="8719" max="8719" width="13.25" style="8" customWidth="1"/>
    <col min="8720" max="8720" width="9.625" style="8" customWidth="1"/>
    <col min="8721" max="8721" width="15.625" style="8" customWidth="1"/>
    <col min="8722" max="8722" width="9.5" style="8" bestFit="1" customWidth="1"/>
    <col min="8723" max="8960" width="8.875" style="8"/>
    <col min="8961" max="8961" width="12.625" style="8" customWidth="1"/>
    <col min="8962" max="8962" width="11.375" style="8" customWidth="1"/>
    <col min="8963" max="8964" width="15.75" style="8" customWidth="1"/>
    <col min="8965" max="8965" width="48.125" style="8" customWidth="1"/>
    <col min="8966" max="8966" width="6.25" style="8" customWidth="1"/>
    <col min="8967" max="8968" width="9.875" style="8" bestFit="1" customWidth="1"/>
    <col min="8969" max="8969" width="5.75" style="8" customWidth="1"/>
    <col min="8970" max="8970" width="43.5" style="8" customWidth="1"/>
    <col min="8971" max="8971" width="32.75" style="8" customWidth="1"/>
    <col min="8972" max="8972" width="32.375" style="8" customWidth="1"/>
    <col min="8973" max="8973" width="13.75" style="8" customWidth="1"/>
    <col min="8974" max="8974" width="6.375" style="8" customWidth="1"/>
    <col min="8975" max="8975" width="13.25" style="8" customWidth="1"/>
    <col min="8976" max="8976" width="9.625" style="8" customWidth="1"/>
    <col min="8977" max="8977" width="15.625" style="8" customWidth="1"/>
    <col min="8978" max="8978" width="9.5" style="8" bestFit="1" customWidth="1"/>
    <col min="8979" max="9216" width="8.875" style="8"/>
    <col min="9217" max="9217" width="12.625" style="8" customWidth="1"/>
    <col min="9218" max="9218" width="11.375" style="8" customWidth="1"/>
    <col min="9219" max="9220" width="15.75" style="8" customWidth="1"/>
    <col min="9221" max="9221" width="48.125" style="8" customWidth="1"/>
    <col min="9222" max="9222" width="6.25" style="8" customWidth="1"/>
    <col min="9223" max="9224" width="9.875" style="8" bestFit="1" customWidth="1"/>
    <col min="9225" max="9225" width="5.75" style="8" customWidth="1"/>
    <col min="9226" max="9226" width="43.5" style="8" customWidth="1"/>
    <col min="9227" max="9227" width="32.75" style="8" customWidth="1"/>
    <col min="9228" max="9228" width="32.375" style="8" customWidth="1"/>
    <col min="9229" max="9229" width="13.75" style="8" customWidth="1"/>
    <col min="9230" max="9230" width="6.375" style="8" customWidth="1"/>
    <col min="9231" max="9231" width="13.25" style="8" customWidth="1"/>
    <col min="9232" max="9232" width="9.625" style="8" customWidth="1"/>
    <col min="9233" max="9233" width="15.625" style="8" customWidth="1"/>
    <col min="9234" max="9234" width="9.5" style="8" bestFit="1" customWidth="1"/>
    <col min="9235" max="9472" width="8.875" style="8"/>
    <col min="9473" max="9473" width="12.625" style="8" customWidth="1"/>
    <col min="9474" max="9474" width="11.375" style="8" customWidth="1"/>
    <col min="9475" max="9476" width="15.75" style="8" customWidth="1"/>
    <col min="9477" max="9477" width="48.125" style="8" customWidth="1"/>
    <col min="9478" max="9478" width="6.25" style="8" customWidth="1"/>
    <col min="9479" max="9480" width="9.875" style="8" bestFit="1" customWidth="1"/>
    <col min="9481" max="9481" width="5.75" style="8" customWidth="1"/>
    <col min="9482" max="9482" width="43.5" style="8" customWidth="1"/>
    <col min="9483" max="9483" width="32.75" style="8" customWidth="1"/>
    <col min="9484" max="9484" width="32.375" style="8" customWidth="1"/>
    <col min="9485" max="9485" width="13.75" style="8" customWidth="1"/>
    <col min="9486" max="9486" width="6.375" style="8" customWidth="1"/>
    <col min="9487" max="9487" width="13.25" style="8" customWidth="1"/>
    <col min="9488" max="9488" width="9.625" style="8" customWidth="1"/>
    <col min="9489" max="9489" width="15.625" style="8" customWidth="1"/>
    <col min="9490" max="9490" width="9.5" style="8" bestFit="1" customWidth="1"/>
    <col min="9491" max="9728" width="8.875" style="8"/>
    <col min="9729" max="9729" width="12.625" style="8" customWidth="1"/>
    <col min="9730" max="9730" width="11.375" style="8" customWidth="1"/>
    <col min="9731" max="9732" width="15.75" style="8" customWidth="1"/>
    <col min="9733" max="9733" width="48.125" style="8" customWidth="1"/>
    <col min="9734" max="9734" width="6.25" style="8" customWidth="1"/>
    <col min="9735" max="9736" width="9.875" style="8" bestFit="1" customWidth="1"/>
    <col min="9737" max="9737" width="5.75" style="8" customWidth="1"/>
    <col min="9738" max="9738" width="43.5" style="8" customWidth="1"/>
    <col min="9739" max="9739" width="32.75" style="8" customWidth="1"/>
    <col min="9740" max="9740" width="32.375" style="8" customWidth="1"/>
    <col min="9741" max="9741" width="13.75" style="8" customWidth="1"/>
    <col min="9742" max="9742" width="6.375" style="8" customWidth="1"/>
    <col min="9743" max="9743" width="13.25" style="8" customWidth="1"/>
    <col min="9744" max="9744" width="9.625" style="8" customWidth="1"/>
    <col min="9745" max="9745" width="15.625" style="8" customWidth="1"/>
    <col min="9746" max="9746" width="9.5" style="8" bestFit="1" customWidth="1"/>
    <col min="9747" max="9984" width="8.875" style="8"/>
    <col min="9985" max="9985" width="12.625" style="8" customWidth="1"/>
    <col min="9986" max="9986" width="11.375" style="8" customWidth="1"/>
    <col min="9987" max="9988" width="15.75" style="8" customWidth="1"/>
    <col min="9989" max="9989" width="48.125" style="8" customWidth="1"/>
    <col min="9990" max="9990" width="6.25" style="8" customWidth="1"/>
    <col min="9991" max="9992" width="9.875" style="8" bestFit="1" customWidth="1"/>
    <col min="9993" max="9993" width="5.75" style="8" customWidth="1"/>
    <col min="9994" max="9994" width="43.5" style="8" customWidth="1"/>
    <col min="9995" max="9995" width="32.75" style="8" customWidth="1"/>
    <col min="9996" max="9996" width="32.375" style="8" customWidth="1"/>
    <col min="9997" max="9997" width="13.75" style="8" customWidth="1"/>
    <col min="9998" max="9998" width="6.375" style="8" customWidth="1"/>
    <col min="9999" max="9999" width="13.25" style="8" customWidth="1"/>
    <col min="10000" max="10000" width="9.625" style="8" customWidth="1"/>
    <col min="10001" max="10001" width="15.625" style="8" customWidth="1"/>
    <col min="10002" max="10002" width="9.5" style="8" bestFit="1" customWidth="1"/>
    <col min="10003" max="10240" width="8.875" style="8"/>
    <col min="10241" max="10241" width="12.625" style="8" customWidth="1"/>
    <col min="10242" max="10242" width="11.375" style="8" customWidth="1"/>
    <col min="10243" max="10244" width="15.75" style="8" customWidth="1"/>
    <col min="10245" max="10245" width="48.125" style="8" customWidth="1"/>
    <col min="10246" max="10246" width="6.25" style="8" customWidth="1"/>
    <col min="10247" max="10248" width="9.875" style="8" bestFit="1" customWidth="1"/>
    <col min="10249" max="10249" width="5.75" style="8" customWidth="1"/>
    <col min="10250" max="10250" width="43.5" style="8" customWidth="1"/>
    <col min="10251" max="10251" width="32.75" style="8" customWidth="1"/>
    <col min="10252" max="10252" width="32.375" style="8" customWidth="1"/>
    <col min="10253" max="10253" width="13.75" style="8" customWidth="1"/>
    <col min="10254" max="10254" width="6.375" style="8" customWidth="1"/>
    <col min="10255" max="10255" width="13.25" style="8" customWidth="1"/>
    <col min="10256" max="10256" width="9.625" style="8" customWidth="1"/>
    <col min="10257" max="10257" width="15.625" style="8" customWidth="1"/>
    <col min="10258" max="10258" width="9.5" style="8" bestFit="1" customWidth="1"/>
    <col min="10259" max="10496" width="8.875" style="8"/>
    <col min="10497" max="10497" width="12.625" style="8" customWidth="1"/>
    <col min="10498" max="10498" width="11.375" style="8" customWidth="1"/>
    <col min="10499" max="10500" width="15.75" style="8" customWidth="1"/>
    <col min="10501" max="10501" width="48.125" style="8" customWidth="1"/>
    <col min="10502" max="10502" width="6.25" style="8" customWidth="1"/>
    <col min="10503" max="10504" width="9.875" style="8" bestFit="1" customWidth="1"/>
    <col min="10505" max="10505" width="5.75" style="8" customWidth="1"/>
    <col min="10506" max="10506" width="43.5" style="8" customWidth="1"/>
    <col min="10507" max="10507" width="32.75" style="8" customWidth="1"/>
    <col min="10508" max="10508" width="32.375" style="8" customWidth="1"/>
    <col min="10509" max="10509" width="13.75" style="8" customWidth="1"/>
    <col min="10510" max="10510" width="6.375" style="8" customWidth="1"/>
    <col min="10511" max="10511" width="13.25" style="8" customWidth="1"/>
    <col min="10512" max="10512" width="9.625" style="8" customWidth="1"/>
    <col min="10513" max="10513" width="15.625" style="8" customWidth="1"/>
    <col min="10514" max="10514" width="9.5" style="8" bestFit="1" customWidth="1"/>
    <col min="10515" max="10752" width="8.875" style="8"/>
    <col min="10753" max="10753" width="12.625" style="8" customWidth="1"/>
    <col min="10754" max="10754" width="11.375" style="8" customWidth="1"/>
    <col min="10755" max="10756" width="15.75" style="8" customWidth="1"/>
    <col min="10757" max="10757" width="48.125" style="8" customWidth="1"/>
    <col min="10758" max="10758" width="6.25" style="8" customWidth="1"/>
    <col min="10759" max="10760" width="9.875" style="8" bestFit="1" customWidth="1"/>
    <col min="10761" max="10761" width="5.75" style="8" customWidth="1"/>
    <col min="10762" max="10762" width="43.5" style="8" customWidth="1"/>
    <col min="10763" max="10763" width="32.75" style="8" customWidth="1"/>
    <col min="10764" max="10764" width="32.375" style="8" customWidth="1"/>
    <col min="10765" max="10765" width="13.75" style="8" customWidth="1"/>
    <col min="10766" max="10766" width="6.375" style="8" customWidth="1"/>
    <col min="10767" max="10767" width="13.25" style="8" customWidth="1"/>
    <col min="10768" max="10768" width="9.625" style="8" customWidth="1"/>
    <col min="10769" max="10769" width="15.625" style="8" customWidth="1"/>
    <col min="10770" max="10770" width="9.5" style="8" bestFit="1" customWidth="1"/>
    <col min="10771" max="11008" width="8.875" style="8"/>
    <col min="11009" max="11009" width="12.625" style="8" customWidth="1"/>
    <col min="11010" max="11010" width="11.375" style="8" customWidth="1"/>
    <col min="11011" max="11012" width="15.75" style="8" customWidth="1"/>
    <col min="11013" max="11013" width="48.125" style="8" customWidth="1"/>
    <col min="11014" max="11014" width="6.25" style="8" customWidth="1"/>
    <col min="11015" max="11016" width="9.875" style="8" bestFit="1" customWidth="1"/>
    <col min="11017" max="11017" width="5.75" style="8" customWidth="1"/>
    <col min="11018" max="11018" width="43.5" style="8" customWidth="1"/>
    <col min="11019" max="11019" width="32.75" style="8" customWidth="1"/>
    <col min="11020" max="11020" width="32.375" style="8" customWidth="1"/>
    <col min="11021" max="11021" width="13.75" style="8" customWidth="1"/>
    <col min="11022" max="11022" width="6.375" style="8" customWidth="1"/>
    <col min="11023" max="11023" width="13.25" style="8" customWidth="1"/>
    <col min="11024" max="11024" width="9.625" style="8" customWidth="1"/>
    <col min="11025" max="11025" width="15.625" style="8" customWidth="1"/>
    <col min="11026" max="11026" width="9.5" style="8" bestFit="1" customWidth="1"/>
    <col min="11027" max="11264" width="8.875" style="8"/>
    <col min="11265" max="11265" width="12.625" style="8" customWidth="1"/>
    <col min="11266" max="11266" width="11.375" style="8" customWidth="1"/>
    <col min="11267" max="11268" width="15.75" style="8" customWidth="1"/>
    <col min="11269" max="11269" width="48.125" style="8" customWidth="1"/>
    <col min="11270" max="11270" width="6.25" style="8" customWidth="1"/>
    <col min="11271" max="11272" width="9.875" style="8" bestFit="1" customWidth="1"/>
    <col min="11273" max="11273" width="5.75" style="8" customWidth="1"/>
    <col min="11274" max="11274" width="43.5" style="8" customWidth="1"/>
    <col min="11275" max="11275" width="32.75" style="8" customWidth="1"/>
    <col min="11276" max="11276" width="32.375" style="8" customWidth="1"/>
    <col min="11277" max="11277" width="13.75" style="8" customWidth="1"/>
    <col min="11278" max="11278" width="6.375" style="8" customWidth="1"/>
    <col min="11279" max="11279" width="13.25" style="8" customWidth="1"/>
    <col min="11280" max="11280" width="9.625" style="8" customWidth="1"/>
    <col min="11281" max="11281" width="15.625" style="8" customWidth="1"/>
    <col min="11282" max="11282" width="9.5" style="8" bestFit="1" customWidth="1"/>
    <col min="11283" max="11520" width="8.875" style="8"/>
    <col min="11521" max="11521" width="12.625" style="8" customWidth="1"/>
    <col min="11522" max="11522" width="11.375" style="8" customWidth="1"/>
    <col min="11523" max="11524" width="15.75" style="8" customWidth="1"/>
    <col min="11525" max="11525" width="48.125" style="8" customWidth="1"/>
    <col min="11526" max="11526" width="6.25" style="8" customWidth="1"/>
    <col min="11527" max="11528" width="9.875" style="8" bestFit="1" customWidth="1"/>
    <col min="11529" max="11529" width="5.75" style="8" customWidth="1"/>
    <col min="11530" max="11530" width="43.5" style="8" customWidth="1"/>
    <col min="11531" max="11531" width="32.75" style="8" customWidth="1"/>
    <col min="11532" max="11532" width="32.375" style="8" customWidth="1"/>
    <col min="11533" max="11533" width="13.75" style="8" customWidth="1"/>
    <col min="11534" max="11534" width="6.375" style="8" customWidth="1"/>
    <col min="11535" max="11535" width="13.25" style="8" customWidth="1"/>
    <col min="11536" max="11536" width="9.625" style="8" customWidth="1"/>
    <col min="11537" max="11537" width="15.625" style="8" customWidth="1"/>
    <col min="11538" max="11538" width="9.5" style="8" bestFit="1" customWidth="1"/>
    <col min="11539" max="11776" width="8.875" style="8"/>
    <col min="11777" max="11777" width="12.625" style="8" customWidth="1"/>
    <col min="11778" max="11778" width="11.375" style="8" customWidth="1"/>
    <col min="11779" max="11780" width="15.75" style="8" customWidth="1"/>
    <col min="11781" max="11781" width="48.125" style="8" customWidth="1"/>
    <col min="11782" max="11782" width="6.25" style="8" customWidth="1"/>
    <col min="11783" max="11784" width="9.875" style="8" bestFit="1" customWidth="1"/>
    <col min="11785" max="11785" width="5.75" style="8" customWidth="1"/>
    <col min="11786" max="11786" width="43.5" style="8" customWidth="1"/>
    <col min="11787" max="11787" width="32.75" style="8" customWidth="1"/>
    <col min="11788" max="11788" width="32.375" style="8" customWidth="1"/>
    <col min="11789" max="11789" width="13.75" style="8" customWidth="1"/>
    <col min="11790" max="11790" width="6.375" style="8" customWidth="1"/>
    <col min="11791" max="11791" width="13.25" style="8" customWidth="1"/>
    <col min="11792" max="11792" width="9.625" style="8" customWidth="1"/>
    <col min="11793" max="11793" width="15.625" style="8" customWidth="1"/>
    <col min="11794" max="11794" width="9.5" style="8" bestFit="1" customWidth="1"/>
    <col min="11795" max="12032" width="8.875" style="8"/>
    <col min="12033" max="12033" width="12.625" style="8" customWidth="1"/>
    <col min="12034" max="12034" width="11.375" style="8" customWidth="1"/>
    <col min="12035" max="12036" width="15.75" style="8" customWidth="1"/>
    <col min="12037" max="12037" width="48.125" style="8" customWidth="1"/>
    <col min="12038" max="12038" width="6.25" style="8" customWidth="1"/>
    <col min="12039" max="12040" width="9.875" style="8" bestFit="1" customWidth="1"/>
    <col min="12041" max="12041" width="5.75" style="8" customWidth="1"/>
    <col min="12042" max="12042" width="43.5" style="8" customWidth="1"/>
    <col min="12043" max="12043" width="32.75" style="8" customWidth="1"/>
    <col min="12044" max="12044" width="32.375" style="8" customWidth="1"/>
    <col min="12045" max="12045" width="13.75" style="8" customWidth="1"/>
    <col min="12046" max="12046" width="6.375" style="8" customWidth="1"/>
    <col min="12047" max="12047" width="13.25" style="8" customWidth="1"/>
    <col min="12048" max="12048" width="9.625" style="8" customWidth="1"/>
    <col min="12049" max="12049" width="15.625" style="8" customWidth="1"/>
    <col min="12050" max="12050" width="9.5" style="8" bestFit="1" customWidth="1"/>
    <col min="12051" max="12288" width="8.875" style="8"/>
    <col min="12289" max="12289" width="12.625" style="8" customWidth="1"/>
    <col min="12290" max="12290" width="11.375" style="8" customWidth="1"/>
    <col min="12291" max="12292" width="15.75" style="8" customWidth="1"/>
    <col min="12293" max="12293" width="48.125" style="8" customWidth="1"/>
    <col min="12294" max="12294" width="6.25" style="8" customWidth="1"/>
    <col min="12295" max="12296" width="9.875" style="8" bestFit="1" customWidth="1"/>
    <col min="12297" max="12297" width="5.75" style="8" customWidth="1"/>
    <col min="12298" max="12298" width="43.5" style="8" customWidth="1"/>
    <col min="12299" max="12299" width="32.75" style="8" customWidth="1"/>
    <col min="12300" max="12300" width="32.375" style="8" customWidth="1"/>
    <col min="12301" max="12301" width="13.75" style="8" customWidth="1"/>
    <col min="12302" max="12302" width="6.375" style="8" customWidth="1"/>
    <col min="12303" max="12303" width="13.25" style="8" customWidth="1"/>
    <col min="12304" max="12304" width="9.625" style="8" customWidth="1"/>
    <col min="12305" max="12305" width="15.625" style="8" customWidth="1"/>
    <col min="12306" max="12306" width="9.5" style="8" bestFit="1" customWidth="1"/>
    <col min="12307" max="12544" width="8.875" style="8"/>
    <col min="12545" max="12545" width="12.625" style="8" customWidth="1"/>
    <col min="12546" max="12546" width="11.375" style="8" customWidth="1"/>
    <col min="12547" max="12548" width="15.75" style="8" customWidth="1"/>
    <col min="12549" max="12549" width="48.125" style="8" customWidth="1"/>
    <col min="12550" max="12550" width="6.25" style="8" customWidth="1"/>
    <col min="12551" max="12552" width="9.875" style="8" bestFit="1" customWidth="1"/>
    <col min="12553" max="12553" width="5.75" style="8" customWidth="1"/>
    <col min="12554" max="12554" width="43.5" style="8" customWidth="1"/>
    <col min="12555" max="12555" width="32.75" style="8" customWidth="1"/>
    <col min="12556" max="12556" width="32.375" style="8" customWidth="1"/>
    <col min="12557" max="12557" width="13.75" style="8" customWidth="1"/>
    <col min="12558" max="12558" width="6.375" style="8" customWidth="1"/>
    <col min="12559" max="12559" width="13.25" style="8" customWidth="1"/>
    <col min="12560" max="12560" width="9.625" style="8" customWidth="1"/>
    <col min="12561" max="12561" width="15.625" style="8" customWidth="1"/>
    <col min="12562" max="12562" width="9.5" style="8" bestFit="1" customWidth="1"/>
    <col min="12563" max="12800" width="8.875" style="8"/>
    <col min="12801" max="12801" width="12.625" style="8" customWidth="1"/>
    <col min="12802" max="12802" width="11.375" style="8" customWidth="1"/>
    <col min="12803" max="12804" width="15.75" style="8" customWidth="1"/>
    <col min="12805" max="12805" width="48.125" style="8" customWidth="1"/>
    <col min="12806" max="12806" width="6.25" style="8" customWidth="1"/>
    <col min="12807" max="12808" width="9.875" style="8" bestFit="1" customWidth="1"/>
    <col min="12809" max="12809" width="5.75" style="8" customWidth="1"/>
    <col min="12810" max="12810" width="43.5" style="8" customWidth="1"/>
    <col min="12811" max="12811" width="32.75" style="8" customWidth="1"/>
    <col min="12812" max="12812" width="32.375" style="8" customWidth="1"/>
    <col min="12813" max="12813" width="13.75" style="8" customWidth="1"/>
    <col min="12814" max="12814" width="6.375" style="8" customWidth="1"/>
    <col min="12815" max="12815" width="13.25" style="8" customWidth="1"/>
    <col min="12816" max="12816" width="9.625" style="8" customWidth="1"/>
    <col min="12817" max="12817" width="15.625" style="8" customWidth="1"/>
    <col min="12818" max="12818" width="9.5" style="8" bestFit="1" customWidth="1"/>
    <col min="12819" max="13056" width="8.875" style="8"/>
    <col min="13057" max="13057" width="12.625" style="8" customWidth="1"/>
    <col min="13058" max="13058" width="11.375" style="8" customWidth="1"/>
    <col min="13059" max="13060" width="15.75" style="8" customWidth="1"/>
    <col min="13061" max="13061" width="48.125" style="8" customWidth="1"/>
    <col min="13062" max="13062" width="6.25" style="8" customWidth="1"/>
    <col min="13063" max="13064" width="9.875" style="8" bestFit="1" customWidth="1"/>
    <col min="13065" max="13065" width="5.75" style="8" customWidth="1"/>
    <col min="13066" max="13066" width="43.5" style="8" customWidth="1"/>
    <col min="13067" max="13067" width="32.75" style="8" customWidth="1"/>
    <col min="13068" max="13068" width="32.375" style="8" customWidth="1"/>
    <col min="13069" max="13069" width="13.75" style="8" customWidth="1"/>
    <col min="13070" max="13070" width="6.375" style="8" customWidth="1"/>
    <col min="13071" max="13071" width="13.25" style="8" customWidth="1"/>
    <col min="13072" max="13072" width="9.625" style="8" customWidth="1"/>
    <col min="13073" max="13073" width="15.625" style="8" customWidth="1"/>
    <col min="13074" max="13074" width="9.5" style="8" bestFit="1" customWidth="1"/>
    <col min="13075" max="13312" width="8.875" style="8"/>
    <col min="13313" max="13313" width="12.625" style="8" customWidth="1"/>
    <col min="13314" max="13314" width="11.375" style="8" customWidth="1"/>
    <col min="13315" max="13316" width="15.75" style="8" customWidth="1"/>
    <col min="13317" max="13317" width="48.125" style="8" customWidth="1"/>
    <col min="13318" max="13318" width="6.25" style="8" customWidth="1"/>
    <col min="13319" max="13320" width="9.875" style="8" bestFit="1" customWidth="1"/>
    <col min="13321" max="13321" width="5.75" style="8" customWidth="1"/>
    <col min="13322" max="13322" width="43.5" style="8" customWidth="1"/>
    <col min="13323" max="13323" width="32.75" style="8" customWidth="1"/>
    <col min="13324" max="13324" width="32.375" style="8" customWidth="1"/>
    <col min="13325" max="13325" width="13.75" style="8" customWidth="1"/>
    <col min="13326" max="13326" width="6.375" style="8" customWidth="1"/>
    <col min="13327" max="13327" width="13.25" style="8" customWidth="1"/>
    <col min="13328" max="13328" width="9.625" style="8" customWidth="1"/>
    <col min="13329" max="13329" width="15.625" style="8" customWidth="1"/>
    <col min="13330" max="13330" width="9.5" style="8" bestFit="1" customWidth="1"/>
    <col min="13331" max="13568" width="8.875" style="8"/>
    <col min="13569" max="13569" width="12.625" style="8" customWidth="1"/>
    <col min="13570" max="13570" width="11.375" style="8" customWidth="1"/>
    <col min="13571" max="13572" width="15.75" style="8" customWidth="1"/>
    <col min="13573" max="13573" width="48.125" style="8" customWidth="1"/>
    <col min="13574" max="13574" width="6.25" style="8" customWidth="1"/>
    <col min="13575" max="13576" width="9.875" style="8" bestFit="1" customWidth="1"/>
    <col min="13577" max="13577" width="5.75" style="8" customWidth="1"/>
    <col min="13578" max="13578" width="43.5" style="8" customWidth="1"/>
    <col min="13579" max="13579" width="32.75" style="8" customWidth="1"/>
    <col min="13580" max="13580" width="32.375" style="8" customWidth="1"/>
    <col min="13581" max="13581" width="13.75" style="8" customWidth="1"/>
    <col min="13582" max="13582" width="6.375" style="8" customWidth="1"/>
    <col min="13583" max="13583" width="13.25" style="8" customWidth="1"/>
    <col min="13584" max="13584" width="9.625" style="8" customWidth="1"/>
    <col min="13585" max="13585" width="15.625" style="8" customWidth="1"/>
    <col min="13586" max="13586" width="9.5" style="8" bestFit="1" customWidth="1"/>
    <col min="13587" max="13824" width="8.875" style="8"/>
    <col min="13825" max="13825" width="12.625" style="8" customWidth="1"/>
    <col min="13826" max="13826" width="11.375" style="8" customWidth="1"/>
    <col min="13827" max="13828" width="15.75" style="8" customWidth="1"/>
    <col min="13829" max="13829" width="48.125" style="8" customWidth="1"/>
    <col min="13830" max="13830" width="6.25" style="8" customWidth="1"/>
    <col min="13831" max="13832" width="9.875" style="8" bestFit="1" customWidth="1"/>
    <col min="13833" max="13833" width="5.75" style="8" customWidth="1"/>
    <col min="13834" max="13834" width="43.5" style="8" customWidth="1"/>
    <col min="13835" max="13835" width="32.75" style="8" customWidth="1"/>
    <col min="13836" max="13836" width="32.375" style="8" customWidth="1"/>
    <col min="13837" max="13837" width="13.75" style="8" customWidth="1"/>
    <col min="13838" max="13838" width="6.375" style="8" customWidth="1"/>
    <col min="13839" max="13839" width="13.25" style="8" customWidth="1"/>
    <col min="13840" max="13840" width="9.625" style="8" customWidth="1"/>
    <col min="13841" max="13841" width="15.625" style="8" customWidth="1"/>
    <col min="13842" max="13842" width="9.5" style="8" bestFit="1" customWidth="1"/>
    <col min="13843" max="14080" width="8.875" style="8"/>
    <col min="14081" max="14081" width="12.625" style="8" customWidth="1"/>
    <col min="14082" max="14082" width="11.375" style="8" customWidth="1"/>
    <col min="14083" max="14084" width="15.75" style="8" customWidth="1"/>
    <col min="14085" max="14085" width="48.125" style="8" customWidth="1"/>
    <col min="14086" max="14086" width="6.25" style="8" customWidth="1"/>
    <col min="14087" max="14088" width="9.875" style="8" bestFit="1" customWidth="1"/>
    <col min="14089" max="14089" width="5.75" style="8" customWidth="1"/>
    <col min="14090" max="14090" width="43.5" style="8" customWidth="1"/>
    <col min="14091" max="14091" width="32.75" style="8" customWidth="1"/>
    <col min="14092" max="14092" width="32.375" style="8" customWidth="1"/>
    <col min="14093" max="14093" width="13.75" style="8" customWidth="1"/>
    <col min="14094" max="14094" width="6.375" style="8" customWidth="1"/>
    <col min="14095" max="14095" width="13.25" style="8" customWidth="1"/>
    <col min="14096" max="14096" width="9.625" style="8" customWidth="1"/>
    <col min="14097" max="14097" width="15.625" style="8" customWidth="1"/>
    <col min="14098" max="14098" width="9.5" style="8" bestFit="1" customWidth="1"/>
    <col min="14099" max="14336" width="8.875" style="8"/>
    <col min="14337" max="14337" width="12.625" style="8" customWidth="1"/>
    <col min="14338" max="14338" width="11.375" style="8" customWidth="1"/>
    <col min="14339" max="14340" width="15.75" style="8" customWidth="1"/>
    <col min="14341" max="14341" width="48.125" style="8" customWidth="1"/>
    <col min="14342" max="14342" width="6.25" style="8" customWidth="1"/>
    <col min="14343" max="14344" width="9.875" style="8" bestFit="1" customWidth="1"/>
    <col min="14345" max="14345" width="5.75" style="8" customWidth="1"/>
    <col min="14346" max="14346" width="43.5" style="8" customWidth="1"/>
    <col min="14347" max="14347" width="32.75" style="8" customWidth="1"/>
    <col min="14348" max="14348" width="32.375" style="8" customWidth="1"/>
    <col min="14349" max="14349" width="13.75" style="8" customWidth="1"/>
    <col min="14350" max="14350" width="6.375" style="8" customWidth="1"/>
    <col min="14351" max="14351" width="13.25" style="8" customWidth="1"/>
    <col min="14352" max="14352" width="9.625" style="8" customWidth="1"/>
    <col min="14353" max="14353" width="15.625" style="8" customWidth="1"/>
    <col min="14354" max="14354" width="9.5" style="8" bestFit="1" customWidth="1"/>
    <col min="14355" max="14592" width="8.875" style="8"/>
    <col min="14593" max="14593" width="12.625" style="8" customWidth="1"/>
    <col min="14594" max="14594" width="11.375" style="8" customWidth="1"/>
    <col min="14595" max="14596" width="15.75" style="8" customWidth="1"/>
    <col min="14597" max="14597" width="48.125" style="8" customWidth="1"/>
    <col min="14598" max="14598" width="6.25" style="8" customWidth="1"/>
    <col min="14599" max="14600" width="9.875" style="8" bestFit="1" customWidth="1"/>
    <col min="14601" max="14601" width="5.75" style="8" customWidth="1"/>
    <col min="14602" max="14602" width="43.5" style="8" customWidth="1"/>
    <col min="14603" max="14603" width="32.75" style="8" customWidth="1"/>
    <col min="14604" max="14604" width="32.375" style="8" customWidth="1"/>
    <col min="14605" max="14605" width="13.75" style="8" customWidth="1"/>
    <col min="14606" max="14606" width="6.375" style="8" customWidth="1"/>
    <col min="14607" max="14607" width="13.25" style="8" customWidth="1"/>
    <col min="14608" max="14608" width="9.625" style="8" customWidth="1"/>
    <col min="14609" max="14609" width="15.625" style="8" customWidth="1"/>
    <col min="14610" max="14610" width="9.5" style="8" bestFit="1" customWidth="1"/>
    <col min="14611" max="14848" width="8.875" style="8"/>
    <col min="14849" max="14849" width="12.625" style="8" customWidth="1"/>
    <col min="14850" max="14850" width="11.375" style="8" customWidth="1"/>
    <col min="14851" max="14852" width="15.75" style="8" customWidth="1"/>
    <col min="14853" max="14853" width="48.125" style="8" customWidth="1"/>
    <col min="14854" max="14854" width="6.25" style="8" customWidth="1"/>
    <col min="14855" max="14856" width="9.875" style="8" bestFit="1" customWidth="1"/>
    <col min="14857" max="14857" width="5.75" style="8" customWidth="1"/>
    <col min="14858" max="14858" width="43.5" style="8" customWidth="1"/>
    <col min="14859" max="14859" width="32.75" style="8" customWidth="1"/>
    <col min="14860" max="14860" width="32.375" style="8" customWidth="1"/>
    <col min="14861" max="14861" width="13.75" style="8" customWidth="1"/>
    <col min="14862" max="14862" width="6.375" style="8" customWidth="1"/>
    <col min="14863" max="14863" width="13.25" style="8" customWidth="1"/>
    <col min="14864" max="14864" width="9.625" style="8" customWidth="1"/>
    <col min="14865" max="14865" width="15.625" style="8" customWidth="1"/>
    <col min="14866" max="14866" width="9.5" style="8" bestFit="1" customWidth="1"/>
    <col min="14867" max="15104" width="8.875" style="8"/>
    <col min="15105" max="15105" width="12.625" style="8" customWidth="1"/>
    <col min="15106" max="15106" width="11.375" style="8" customWidth="1"/>
    <col min="15107" max="15108" width="15.75" style="8" customWidth="1"/>
    <col min="15109" max="15109" width="48.125" style="8" customWidth="1"/>
    <col min="15110" max="15110" width="6.25" style="8" customWidth="1"/>
    <col min="15111" max="15112" width="9.875" style="8" bestFit="1" customWidth="1"/>
    <col min="15113" max="15113" width="5.75" style="8" customWidth="1"/>
    <col min="15114" max="15114" width="43.5" style="8" customWidth="1"/>
    <col min="15115" max="15115" width="32.75" style="8" customWidth="1"/>
    <col min="15116" max="15116" width="32.375" style="8" customWidth="1"/>
    <col min="15117" max="15117" width="13.75" style="8" customWidth="1"/>
    <col min="15118" max="15118" width="6.375" style="8" customWidth="1"/>
    <col min="15119" max="15119" width="13.25" style="8" customWidth="1"/>
    <col min="15120" max="15120" width="9.625" style="8" customWidth="1"/>
    <col min="15121" max="15121" width="15.625" style="8" customWidth="1"/>
    <col min="15122" max="15122" width="9.5" style="8" bestFit="1" customWidth="1"/>
    <col min="15123" max="15360" width="8.875" style="8"/>
    <col min="15361" max="15361" width="12.625" style="8" customWidth="1"/>
    <col min="15362" max="15362" width="11.375" style="8" customWidth="1"/>
    <col min="15363" max="15364" width="15.75" style="8" customWidth="1"/>
    <col min="15365" max="15365" width="48.125" style="8" customWidth="1"/>
    <col min="15366" max="15366" width="6.25" style="8" customWidth="1"/>
    <col min="15367" max="15368" width="9.875" style="8" bestFit="1" customWidth="1"/>
    <col min="15369" max="15369" width="5.75" style="8" customWidth="1"/>
    <col min="15370" max="15370" width="43.5" style="8" customWidth="1"/>
    <col min="15371" max="15371" width="32.75" style="8" customWidth="1"/>
    <col min="15372" max="15372" width="32.375" style="8" customWidth="1"/>
    <col min="15373" max="15373" width="13.75" style="8" customWidth="1"/>
    <col min="15374" max="15374" width="6.375" style="8" customWidth="1"/>
    <col min="15375" max="15375" width="13.25" style="8" customWidth="1"/>
    <col min="15376" max="15376" width="9.625" style="8" customWidth="1"/>
    <col min="15377" max="15377" width="15.625" style="8" customWidth="1"/>
    <col min="15378" max="15378" width="9.5" style="8" bestFit="1" customWidth="1"/>
    <col min="15379" max="15616" width="8.875" style="8"/>
    <col min="15617" max="15617" width="12.625" style="8" customWidth="1"/>
    <col min="15618" max="15618" width="11.375" style="8" customWidth="1"/>
    <col min="15619" max="15620" width="15.75" style="8" customWidth="1"/>
    <col min="15621" max="15621" width="48.125" style="8" customWidth="1"/>
    <col min="15622" max="15622" width="6.25" style="8" customWidth="1"/>
    <col min="15623" max="15624" width="9.875" style="8" bestFit="1" customWidth="1"/>
    <col min="15625" max="15625" width="5.75" style="8" customWidth="1"/>
    <col min="15626" max="15626" width="43.5" style="8" customWidth="1"/>
    <col min="15627" max="15627" width="32.75" style="8" customWidth="1"/>
    <col min="15628" max="15628" width="32.375" style="8" customWidth="1"/>
    <col min="15629" max="15629" width="13.75" style="8" customWidth="1"/>
    <col min="15630" max="15630" width="6.375" style="8" customWidth="1"/>
    <col min="15631" max="15631" width="13.25" style="8" customWidth="1"/>
    <col min="15632" max="15632" width="9.625" style="8" customWidth="1"/>
    <col min="15633" max="15633" width="15.625" style="8" customWidth="1"/>
    <col min="15634" max="15634" width="9.5" style="8" bestFit="1" customWidth="1"/>
    <col min="15635" max="15872" width="8.875" style="8"/>
    <col min="15873" max="15873" width="12.625" style="8" customWidth="1"/>
    <col min="15874" max="15874" width="11.375" style="8" customWidth="1"/>
    <col min="15875" max="15876" width="15.75" style="8" customWidth="1"/>
    <col min="15877" max="15877" width="48.125" style="8" customWidth="1"/>
    <col min="15878" max="15878" width="6.25" style="8" customWidth="1"/>
    <col min="15879" max="15880" width="9.875" style="8" bestFit="1" customWidth="1"/>
    <col min="15881" max="15881" width="5.75" style="8" customWidth="1"/>
    <col min="15882" max="15882" width="43.5" style="8" customWidth="1"/>
    <col min="15883" max="15883" width="32.75" style="8" customWidth="1"/>
    <col min="15884" max="15884" width="32.375" style="8" customWidth="1"/>
    <col min="15885" max="15885" width="13.75" style="8" customWidth="1"/>
    <col min="15886" max="15886" width="6.375" style="8" customWidth="1"/>
    <col min="15887" max="15887" width="13.25" style="8" customWidth="1"/>
    <col min="15888" max="15888" width="9.625" style="8" customWidth="1"/>
    <col min="15889" max="15889" width="15.625" style="8" customWidth="1"/>
    <col min="15890" max="15890" width="9.5" style="8" bestFit="1" customWidth="1"/>
    <col min="15891" max="16128" width="8.875" style="8"/>
    <col min="16129" max="16129" width="12.625" style="8" customWidth="1"/>
    <col min="16130" max="16130" width="11.375" style="8" customWidth="1"/>
    <col min="16131" max="16132" width="15.75" style="8" customWidth="1"/>
    <col min="16133" max="16133" width="48.125" style="8" customWidth="1"/>
    <col min="16134" max="16134" width="6.25" style="8" customWidth="1"/>
    <col min="16135" max="16136" width="9.875" style="8" bestFit="1" customWidth="1"/>
    <col min="16137" max="16137" width="5.75" style="8" customWidth="1"/>
    <col min="16138" max="16138" width="43.5" style="8" customWidth="1"/>
    <col min="16139" max="16139" width="32.75" style="8" customWidth="1"/>
    <col min="16140" max="16140" width="32.375" style="8" customWidth="1"/>
    <col min="16141" max="16141" width="13.75" style="8" customWidth="1"/>
    <col min="16142" max="16142" width="6.375" style="8" customWidth="1"/>
    <col min="16143" max="16143" width="13.25" style="8" customWidth="1"/>
    <col min="16144" max="16144" width="9.625" style="8" customWidth="1"/>
    <col min="16145" max="16145" width="15.625" style="8" customWidth="1"/>
    <col min="16146" max="16146" width="9.5" style="8" bestFit="1" customWidth="1"/>
    <col min="16147" max="16384" width="8.875" style="8"/>
  </cols>
  <sheetData>
    <row r="2" spans="1:17" ht="20.100000000000001" customHeight="1">
      <c r="B2" s="1" t="s">
        <v>0</v>
      </c>
      <c r="C2" s="1"/>
      <c r="D2" s="1"/>
      <c r="E2" s="92" t="s">
        <v>5787</v>
      </c>
      <c r="G2" s="4" t="s">
        <v>2</v>
      </c>
      <c r="H2" s="5"/>
      <c r="I2" s="6"/>
      <c r="J2" s="7">
        <f>SUM(H:H)</f>
        <v>686275</v>
      </c>
    </row>
    <row r="3" spans="1:17" ht="20.100000000000001" customHeight="1">
      <c r="B3" s="1" t="s">
        <v>3</v>
      </c>
      <c r="C3" s="1"/>
      <c r="D3" s="1"/>
      <c r="E3" s="98" t="s">
        <v>2536</v>
      </c>
    </row>
    <row r="4" spans="1:17" ht="20.100000000000001" customHeight="1">
      <c r="B4" s="1" t="s">
        <v>1915</v>
      </c>
      <c r="C4" s="1"/>
      <c r="D4" s="1"/>
      <c r="E4" s="98" t="s">
        <v>5352</v>
      </c>
      <c r="G4" s="1834"/>
      <c r="H4" s="103" t="s">
        <v>5736</v>
      </c>
    </row>
    <row r="5" spans="1:17" ht="20.100000000000001" customHeight="1">
      <c r="B5" s="1" t="s">
        <v>6</v>
      </c>
      <c r="C5" s="1"/>
      <c r="D5" s="1"/>
      <c r="E5" s="102">
        <v>44005</v>
      </c>
      <c r="G5" s="1614"/>
      <c r="H5" s="1738" t="s">
        <v>5788</v>
      </c>
    </row>
    <row r="6" spans="1:17" ht="20.100000000000001" customHeight="1">
      <c r="B6" s="1" t="s">
        <v>7</v>
      </c>
      <c r="C6" s="1"/>
      <c r="D6" s="1"/>
      <c r="E6" s="102">
        <v>44005</v>
      </c>
      <c r="G6" s="318"/>
      <c r="H6" s="1738" t="s">
        <v>5789</v>
      </c>
    </row>
    <row r="8" spans="1:17" s="9" customFormat="1" ht="19.7" customHeight="1">
      <c r="A8" s="1892" t="s">
        <v>5790</v>
      </c>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1:17" s="73" customFormat="1" ht="19.7" customHeight="1">
      <c r="A9" s="57"/>
      <c r="B9" s="331"/>
      <c r="C9" s="254" t="s">
        <v>5791</v>
      </c>
      <c r="D9" s="255"/>
      <c r="E9" s="256"/>
      <c r="F9" s="166"/>
      <c r="G9" s="166"/>
      <c r="H9" s="24"/>
      <c r="I9" s="167"/>
      <c r="J9" s="183"/>
      <c r="K9" s="57"/>
      <c r="L9" s="285"/>
      <c r="M9" s="60">
        <v>44001</v>
      </c>
      <c r="N9" s="65"/>
      <c r="O9" s="58">
        <v>44005</v>
      </c>
      <c r="P9" s="60"/>
      <c r="Q9" s="61">
        <v>44007</v>
      </c>
    </row>
    <row r="10" spans="1:17" s="73" customFormat="1" ht="19.7" customHeight="1">
      <c r="A10" s="57" t="s">
        <v>5792</v>
      </c>
      <c r="B10" s="21">
        <v>1</v>
      </c>
      <c r="C10" s="208" t="s">
        <v>176</v>
      </c>
      <c r="D10" s="208" t="s">
        <v>177</v>
      </c>
      <c r="E10" s="850" t="s">
        <v>5793</v>
      </c>
      <c r="F10" s="44">
        <v>1</v>
      </c>
      <c r="G10" s="818">
        <v>8330</v>
      </c>
      <c r="H10" s="818">
        <f t="shared" ref="H10:H65" si="0">F10*G10</f>
        <v>8330</v>
      </c>
      <c r="I10" s="205"/>
      <c r="J10" s="76" t="s">
        <v>909</v>
      </c>
      <c r="K10" s="310"/>
      <c r="L10" s="285"/>
      <c r="M10" s="60">
        <v>44001</v>
      </c>
      <c r="N10" s="65"/>
      <c r="O10" s="60">
        <v>44005</v>
      </c>
      <c r="P10" s="32"/>
      <c r="Q10" s="26">
        <v>44007</v>
      </c>
    </row>
    <row r="11" spans="1:17" s="73" customFormat="1" ht="19.7" customHeight="1">
      <c r="A11" s="57" t="s">
        <v>5794</v>
      </c>
      <c r="B11" s="21">
        <f t="shared" ref="B11:B54" si="1">+B10+1</f>
        <v>2</v>
      </c>
      <c r="C11" s="208" t="s">
        <v>176</v>
      </c>
      <c r="D11" s="208" t="s">
        <v>177</v>
      </c>
      <c r="E11" s="850" t="s">
        <v>5795</v>
      </c>
      <c r="F11" s="44">
        <v>1</v>
      </c>
      <c r="G11" s="818">
        <v>120</v>
      </c>
      <c r="H11" s="818">
        <f t="shared" si="0"/>
        <v>120</v>
      </c>
      <c r="I11" s="205"/>
      <c r="J11" s="76" t="s">
        <v>155</v>
      </c>
      <c r="K11" s="310"/>
      <c r="L11" s="285"/>
      <c r="M11" s="60">
        <v>44001</v>
      </c>
      <c r="N11" s="65"/>
      <c r="O11" s="58">
        <v>44005</v>
      </c>
      <c r="P11" s="32"/>
      <c r="Q11" s="61">
        <v>44007</v>
      </c>
    </row>
    <row r="12" spans="1:17" s="73" customFormat="1" ht="19.7" customHeight="1">
      <c r="A12" s="57" t="s">
        <v>5794</v>
      </c>
      <c r="B12" s="21">
        <f t="shared" si="1"/>
        <v>3</v>
      </c>
      <c r="C12" s="208" t="s">
        <v>176</v>
      </c>
      <c r="D12" s="208" t="s">
        <v>177</v>
      </c>
      <c r="E12" s="850" t="s">
        <v>5796</v>
      </c>
      <c r="F12" s="44">
        <v>1</v>
      </c>
      <c r="G12" s="818">
        <v>2300</v>
      </c>
      <c r="H12" s="818">
        <f t="shared" si="0"/>
        <v>2300</v>
      </c>
      <c r="I12" s="205"/>
      <c r="J12" s="76" t="s">
        <v>5797</v>
      </c>
      <c r="K12" s="310"/>
      <c r="L12" s="285"/>
      <c r="M12" s="60">
        <v>44001</v>
      </c>
      <c r="N12" s="65"/>
      <c r="O12" s="60">
        <v>44005</v>
      </c>
      <c r="P12" s="32"/>
      <c r="Q12" s="26">
        <v>44007</v>
      </c>
    </row>
    <row r="13" spans="1:17" s="73" customFormat="1" ht="19.7" customHeight="1">
      <c r="A13" s="57" t="s">
        <v>5794</v>
      </c>
      <c r="B13" s="21">
        <f t="shared" si="1"/>
        <v>4</v>
      </c>
      <c r="C13" s="208" t="s">
        <v>176</v>
      </c>
      <c r="D13" s="208" t="s">
        <v>177</v>
      </c>
      <c r="E13" s="258" t="s">
        <v>5798</v>
      </c>
      <c r="F13" s="44">
        <v>4</v>
      </c>
      <c r="G13" s="818">
        <v>1350</v>
      </c>
      <c r="H13" s="818">
        <f t="shared" si="0"/>
        <v>5400</v>
      </c>
      <c r="I13" s="205"/>
      <c r="J13" s="76" t="s">
        <v>5799</v>
      </c>
      <c r="K13" s="310"/>
      <c r="L13" s="285"/>
      <c r="M13" s="60">
        <v>44001</v>
      </c>
      <c r="N13" s="65"/>
      <c r="O13" s="60">
        <v>44005</v>
      </c>
      <c r="P13" s="32"/>
      <c r="Q13" s="61">
        <v>44007</v>
      </c>
    </row>
    <row r="14" spans="1:17" s="73" customFormat="1" ht="19.149999999999999" customHeight="1">
      <c r="A14" s="57" t="s">
        <v>5794</v>
      </c>
      <c r="B14" s="21">
        <f t="shared" si="1"/>
        <v>5</v>
      </c>
      <c r="C14" s="208" t="s">
        <v>176</v>
      </c>
      <c r="D14" s="208" t="s">
        <v>177</v>
      </c>
      <c r="E14" s="850" t="s">
        <v>3256</v>
      </c>
      <c r="F14" s="44">
        <v>4</v>
      </c>
      <c r="G14" s="818">
        <v>55</v>
      </c>
      <c r="H14" s="818">
        <f t="shared" si="0"/>
        <v>220</v>
      </c>
      <c r="I14" s="205"/>
      <c r="J14" s="76" t="s">
        <v>155</v>
      </c>
      <c r="K14" s="310"/>
      <c r="L14" s="285"/>
      <c r="M14" s="60">
        <v>44001</v>
      </c>
      <c r="N14" s="65"/>
      <c r="O14" s="60">
        <v>44005</v>
      </c>
      <c r="P14" s="32"/>
      <c r="Q14" s="26">
        <v>44007</v>
      </c>
    </row>
    <row r="15" spans="1:17" s="73" customFormat="1" ht="19.7" customHeight="1">
      <c r="A15" s="57" t="s">
        <v>5794</v>
      </c>
      <c r="B15" s="21">
        <f t="shared" si="1"/>
        <v>6</v>
      </c>
      <c r="C15" s="208" t="s">
        <v>176</v>
      </c>
      <c r="D15" s="208" t="s">
        <v>177</v>
      </c>
      <c r="E15" s="850" t="s">
        <v>5800</v>
      </c>
      <c r="F15" s="44">
        <v>1</v>
      </c>
      <c r="G15" s="818">
        <v>1580</v>
      </c>
      <c r="H15" s="818">
        <f t="shared" si="0"/>
        <v>1580</v>
      </c>
      <c r="I15" s="205"/>
      <c r="J15" s="76" t="s">
        <v>5801</v>
      </c>
      <c r="K15" s="310"/>
      <c r="L15" s="285"/>
      <c r="M15" s="60">
        <v>44001</v>
      </c>
      <c r="N15" s="65"/>
      <c r="O15" s="60">
        <v>44005</v>
      </c>
      <c r="P15" s="32"/>
      <c r="Q15" s="61">
        <v>44007</v>
      </c>
    </row>
    <row r="16" spans="1:17" s="73" customFormat="1" ht="19.7" customHeight="1">
      <c r="A16" s="57" t="s">
        <v>5794</v>
      </c>
      <c r="B16" s="21">
        <f t="shared" si="1"/>
        <v>7</v>
      </c>
      <c r="C16" s="208" t="s">
        <v>176</v>
      </c>
      <c r="D16" s="208" t="s">
        <v>177</v>
      </c>
      <c r="E16" s="850" t="s">
        <v>5802</v>
      </c>
      <c r="F16" s="44">
        <v>1</v>
      </c>
      <c r="G16" s="818">
        <v>70</v>
      </c>
      <c r="H16" s="818">
        <f t="shared" si="0"/>
        <v>70</v>
      </c>
      <c r="I16" s="205"/>
      <c r="J16" s="76" t="s">
        <v>5803</v>
      </c>
      <c r="K16" s="310"/>
      <c r="L16" s="285"/>
      <c r="M16" s="60">
        <v>44001</v>
      </c>
      <c r="N16" s="65"/>
      <c r="O16" s="60">
        <v>44005</v>
      </c>
      <c r="P16" s="32"/>
      <c r="Q16" s="26">
        <v>44007</v>
      </c>
    </row>
    <row r="17" spans="1:17" s="73" customFormat="1" ht="19.7" customHeight="1">
      <c r="A17" s="57" t="s">
        <v>5794</v>
      </c>
      <c r="B17" s="21">
        <f t="shared" si="1"/>
        <v>8</v>
      </c>
      <c r="C17" s="208" t="s">
        <v>176</v>
      </c>
      <c r="D17" s="208" t="s">
        <v>177</v>
      </c>
      <c r="E17" s="850" t="s">
        <v>5804</v>
      </c>
      <c r="F17" s="44">
        <v>1</v>
      </c>
      <c r="G17" s="818">
        <v>780</v>
      </c>
      <c r="H17" s="818">
        <f t="shared" si="0"/>
        <v>780</v>
      </c>
      <c r="I17" s="205"/>
      <c r="J17" s="76" t="s">
        <v>5801</v>
      </c>
      <c r="K17" s="310"/>
      <c r="L17" s="285"/>
      <c r="M17" s="60">
        <v>44001</v>
      </c>
      <c r="N17" s="65"/>
      <c r="O17" s="60">
        <v>44005</v>
      </c>
      <c r="P17" s="32"/>
      <c r="Q17" s="61">
        <v>44007</v>
      </c>
    </row>
    <row r="18" spans="1:17" s="73" customFormat="1" ht="19.7" customHeight="1">
      <c r="A18" s="318"/>
      <c r="B18" s="21">
        <f t="shared" si="1"/>
        <v>9</v>
      </c>
      <c r="C18" s="208" t="s">
        <v>176</v>
      </c>
      <c r="D18" s="208" t="s">
        <v>177</v>
      </c>
      <c r="E18" s="850" t="s">
        <v>5805</v>
      </c>
      <c r="F18" s="44">
        <v>4</v>
      </c>
      <c r="G18" s="1893">
        <v>35</v>
      </c>
      <c r="H18" s="818">
        <f t="shared" si="0"/>
        <v>140</v>
      </c>
      <c r="I18" s="205"/>
      <c r="J18" s="76" t="s">
        <v>5803</v>
      </c>
      <c r="K18" s="310"/>
      <c r="L18" s="285"/>
      <c r="M18" s="60">
        <v>44001</v>
      </c>
      <c r="N18" s="65"/>
      <c r="O18" s="60">
        <v>44005</v>
      </c>
      <c r="P18" s="32"/>
      <c r="Q18" s="26">
        <v>44007</v>
      </c>
    </row>
    <row r="19" spans="1:17" s="73" customFormat="1" ht="19.7" customHeight="1">
      <c r="A19" s="57" t="s">
        <v>5794</v>
      </c>
      <c r="B19" s="21">
        <f t="shared" si="1"/>
        <v>10</v>
      </c>
      <c r="C19" s="208" t="s">
        <v>176</v>
      </c>
      <c r="D19" s="208" t="s">
        <v>177</v>
      </c>
      <c r="E19" s="850" t="s">
        <v>5806</v>
      </c>
      <c r="F19" s="44">
        <v>2</v>
      </c>
      <c r="G19" s="818">
        <v>780</v>
      </c>
      <c r="H19" s="818">
        <f t="shared" si="0"/>
        <v>1560</v>
      </c>
      <c r="I19" s="205"/>
      <c r="J19" s="76" t="s">
        <v>5801</v>
      </c>
      <c r="K19" s="310"/>
      <c r="L19" s="285"/>
      <c r="M19" s="60">
        <v>44001</v>
      </c>
      <c r="N19" s="65"/>
      <c r="O19" s="60">
        <v>44005</v>
      </c>
      <c r="P19" s="32"/>
      <c r="Q19" s="61">
        <v>44007</v>
      </c>
    </row>
    <row r="20" spans="1:17" s="73" customFormat="1" ht="19.149999999999999" customHeight="1">
      <c r="A20" s="57" t="s">
        <v>5794</v>
      </c>
      <c r="B20" s="21">
        <f t="shared" si="1"/>
        <v>11</v>
      </c>
      <c r="C20" s="208" t="s">
        <v>176</v>
      </c>
      <c r="D20" s="208" t="s">
        <v>177</v>
      </c>
      <c r="E20" s="850" t="s">
        <v>5807</v>
      </c>
      <c r="F20" s="44">
        <v>1</v>
      </c>
      <c r="G20" s="818">
        <v>780</v>
      </c>
      <c r="H20" s="818">
        <f t="shared" si="0"/>
        <v>780</v>
      </c>
      <c r="I20" s="205"/>
      <c r="J20" s="76" t="s">
        <v>5801</v>
      </c>
      <c r="K20" s="310"/>
      <c r="L20" s="285"/>
      <c r="M20" s="60">
        <v>44001</v>
      </c>
      <c r="N20" s="65"/>
      <c r="O20" s="60">
        <v>44005</v>
      </c>
      <c r="P20" s="32"/>
      <c r="Q20" s="26">
        <v>44007</v>
      </c>
    </row>
    <row r="21" spans="1:17" s="73" customFormat="1" ht="19.149999999999999" customHeight="1">
      <c r="A21" s="57" t="s">
        <v>5794</v>
      </c>
      <c r="B21" s="331">
        <f t="shared" si="1"/>
        <v>12</v>
      </c>
      <c r="C21" s="431" t="s">
        <v>176</v>
      </c>
      <c r="D21" s="431" t="s">
        <v>177</v>
      </c>
      <c r="E21" s="1894" t="s">
        <v>5808</v>
      </c>
      <c r="F21" s="1895">
        <v>4</v>
      </c>
      <c r="G21" s="1896">
        <v>830</v>
      </c>
      <c r="H21" s="1896">
        <f>F21*G21</f>
        <v>3320</v>
      </c>
      <c r="I21" s="1897"/>
      <c r="J21" s="599" t="s">
        <v>146</v>
      </c>
      <c r="K21" s="310"/>
      <c r="L21" s="285"/>
      <c r="M21" s="60">
        <v>44001</v>
      </c>
      <c r="N21" s="65"/>
      <c r="O21" s="60">
        <v>44005</v>
      </c>
      <c r="P21" s="32"/>
      <c r="Q21" s="61">
        <v>44007</v>
      </c>
    </row>
    <row r="22" spans="1:17" s="73" customFormat="1" ht="19.149999999999999" customHeight="1">
      <c r="A22" s="57" t="s">
        <v>5794</v>
      </c>
      <c r="B22" s="21">
        <f t="shared" si="1"/>
        <v>13</v>
      </c>
      <c r="C22" s="208" t="s">
        <v>176</v>
      </c>
      <c r="D22" s="208" t="s">
        <v>177</v>
      </c>
      <c r="E22" s="258" t="s">
        <v>5809</v>
      </c>
      <c r="F22" s="44">
        <v>1</v>
      </c>
      <c r="G22" s="818">
        <v>1320</v>
      </c>
      <c r="H22" s="818">
        <f>F22*G22</f>
        <v>1320</v>
      </c>
      <c r="I22" s="205"/>
      <c r="J22" s="76" t="s">
        <v>5810</v>
      </c>
      <c r="K22" s="310"/>
      <c r="L22" s="285"/>
      <c r="M22" s="60">
        <v>44001</v>
      </c>
      <c r="N22" s="65"/>
      <c r="O22" s="60">
        <v>44005</v>
      </c>
      <c r="P22" s="32"/>
      <c r="Q22" s="26">
        <v>44007</v>
      </c>
    </row>
    <row r="23" spans="1:17" s="73" customFormat="1" ht="19.7" customHeight="1">
      <c r="A23" s="318"/>
      <c r="B23" s="1898">
        <f t="shared" si="1"/>
        <v>14</v>
      </c>
      <c r="C23" s="1898" t="s">
        <v>5811</v>
      </c>
      <c r="D23" s="1898" t="s">
        <v>5812</v>
      </c>
      <c r="E23" s="1899" t="s">
        <v>5813</v>
      </c>
      <c r="F23" s="1900">
        <v>1</v>
      </c>
      <c r="G23" s="1901"/>
      <c r="H23" s="1901">
        <f t="shared" si="0"/>
        <v>0</v>
      </c>
      <c r="I23" s="1902"/>
      <c r="J23" s="1903" t="s">
        <v>168</v>
      </c>
      <c r="K23" s="310"/>
      <c r="L23" s="285"/>
      <c r="M23" s="60"/>
      <c r="N23" s="65"/>
      <c r="O23" s="60"/>
      <c r="P23" s="32"/>
      <c r="Q23" s="26"/>
    </row>
    <row r="24" spans="1:17" s="73" customFormat="1" ht="19.7" customHeight="1">
      <c r="A24" s="57" t="s">
        <v>5794</v>
      </c>
      <c r="B24" s="331">
        <f t="shared" si="1"/>
        <v>15</v>
      </c>
      <c r="C24" s="431" t="s">
        <v>3099</v>
      </c>
      <c r="D24" s="431" t="s">
        <v>177</v>
      </c>
      <c r="E24" s="1894" t="s">
        <v>5814</v>
      </c>
      <c r="F24" s="438">
        <v>1</v>
      </c>
      <c r="G24" s="1896">
        <v>1590</v>
      </c>
      <c r="H24" s="1896">
        <f t="shared" si="0"/>
        <v>1590</v>
      </c>
      <c r="I24" s="1897"/>
      <c r="J24" s="599" t="s">
        <v>5815</v>
      </c>
      <c r="K24" s="310"/>
      <c r="L24" s="285"/>
      <c r="M24" s="60">
        <v>44001</v>
      </c>
      <c r="N24" s="65"/>
      <c r="O24" s="60">
        <v>44005</v>
      </c>
      <c r="P24" s="32"/>
      <c r="Q24" s="26">
        <v>44007</v>
      </c>
    </row>
    <row r="25" spans="1:17" s="73" customFormat="1" ht="19.7" customHeight="1">
      <c r="A25" s="57" t="s">
        <v>5794</v>
      </c>
      <c r="B25" s="21">
        <f>+B24+1</f>
        <v>16</v>
      </c>
      <c r="C25" s="208" t="s">
        <v>5816</v>
      </c>
      <c r="D25" s="208" t="s">
        <v>531</v>
      </c>
      <c r="E25" s="850" t="s">
        <v>3279</v>
      </c>
      <c r="F25" s="44">
        <v>1</v>
      </c>
      <c r="G25" s="818">
        <v>6980</v>
      </c>
      <c r="H25" s="818">
        <f t="shared" si="0"/>
        <v>6980</v>
      </c>
      <c r="I25" s="205"/>
      <c r="J25" s="76" t="s">
        <v>5817</v>
      </c>
      <c r="K25" s="310"/>
      <c r="L25" s="285"/>
      <c r="M25" s="60">
        <v>44001</v>
      </c>
      <c r="N25" s="65"/>
      <c r="O25" s="60">
        <v>44005</v>
      </c>
      <c r="P25" s="32"/>
      <c r="Q25" s="26">
        <v>44004</v>
      </c>
    </row>
    <row r="26" spans="1:17" s="73" customFormat="1" ht="19.7" customHeight="1">
      <c r="A26" s="57" t="s">
        <v>5794</v>
      </c>
      <c r="B26" s="21">
        <f t="shared" si="1"/>
        <v>17</v>
      </c>
      <c r="C26" s="208" t="s">
        <v>256</v>
      </c>
      <c r="D26" s="208" t="s">
        <v>531</v>
      </c>
      <c r="E26" s="850" t="s">
        <v>3263</v>
      </c>
      <c r="F26" s="44">
        <v>1</v>
      </c>
      <c r="G26" s="818">
        <v>2160</v>
      </c>
      <c r="H26" s="818">
        <f t="shared" si="0"/>
        <v>2160</v>
      </c>
      <c r="I26" s="205"/>
      <c r="J26" s="76" t="s">
        <v>265</v>
      </c>
      <c r="K26" s="310"/>
      <c r="L26" s="285"/>
      <c r="M26" s="60">
        <v>44001</v>
      </c>
      <c r="N26" s="65"/>
      <c r="O26" s="60">
        <v>44005</v>
      </c>
      <c r="P26" s="32"/>
      <c r="Q26" s="26">
        <v>44004</v>
      </c>
    </row>
    <row r="27" spans="1:17" s="73" customFormat="1" ht="19.7" customHeight="1">
      <c r="A27" s="318"/>
      <c r="B27" s="21">
        <f t="shared" si="1"/>
        <v>18</v>
      </c>
      <c r="C27" s="208" t="s">
        <v>256</v>
      </c>
      <c r="D27" s="208" t="s">
        <v>177</v>
      </c>
      <c r="E27" s="850" t="s">
        <v>5818</v>
      </c>
      <c r="F27" s="44">
        <v>1</v>
      </c>
      <c r="G27" s="1893">
        <v>1380</v>
      </c>
      <c r="H27" s="818">
        <f t="shared" si="0"/>
        <v>1380</v>
      </c>
      <c r="I27" s="205"/>
      <c r="J27" s="76" t="s">
        <v>3266</v>
      </c>
      <c r="K27" s="310"/>
      <c r="L27" s="285"/>
      <c r="M27" s="60">
        <v>44001</v>
      </c>
      <c r="N27" s="65"/>
      <c r="O27" s="60">
        <v>44005</v>
      </c>
      <c r="P27" s="32"/>
      <c r="Q27" s="26">
        <v>44007</v>
      </c>
    </row>
    <row r="28" spans="1:17" s="73" customFormat="1" ht="19.7" customHeight="1">
      <c r="A28" s="57" t="s">
        <v>5794</v>
      </c>
      <c r="B28" s="21">
        <f t="shared" si="1"/>
        <v>19</v>
      </c>
      <c r="C28" s="208" t="s">
        <v>256</v>
      </c>
      <c r="D28" s="208" t="s">
        <v>177</v>
      </c>
      <c r="E28" s="850" t="s">
        <v>5819</v>
      </c>
      <c r="F28" s="44">
        <v>1</v>
      </c>
      <c r="G28" s="818">
        <v>440</v>
      </c>
      <c r="H28" s="818">
        <f t="shared" si="0"/>
        <v>440</v>
      </c>
      <c r="I28" s="205"/>
      <c r="J28" s="76" t="s">
        <v>5820</v>
      </c>
      <c r="K28" s="310"/>
      <c r="L28" s="285"/>
      <c r="M28" s="60">
        <v>44001</v>
      </c>
      <c r="N28" s="65"/>
      <c r="O28" s="60">
        <v>44005</v>
      </c>
      <c r="P28" s="32"/>
      <c r="Q28" s="26">
        <v>44007</v>
      </c>
    </row>
    <row r="29" spans="1:17" s="73" customFormat="1" ht="19.7" customHeight="1">
      <c r="A29" s="57" t="s">
        <v>5794</v>
      </c>
      <c r="B29" s="21">
        <f t="shared" si="1"/>
        <v>20</v>
      </c>
      <c r="C29" s="208" t="s">
        <v>256</v>
      </c>
      <c r="D29" s="208" t="s">
        <v>177</v>
      </c>
      <c r="E29" s="850" t="s">
        <v>5821</v>
      </c>
      <c r="F29" s="44">
        <v>1</v>
      </c>
      <c r="G29" s="818">
        <v>240</v>
      </c>
      <c r="H29" s="818">
        <f t="shared" si="0"/>
        <v>240</v>
      </c>
      <c r="I29" s="205"/>
      <c r="J29" s="76" t="s">
        <v>261</v>
      </c>
      <c r="K29" s="310"/>
      <c r="L29" s="285"/>
      <c r="M29" s="60">
        <v>44001</v>
      </c>
      <c r="N29" s="65"/>
      <c r="O29" s="60">
        <v>44005</v>
      </c>
      <c r="P29" s="32"/>
      <c r="Q29" s="26">
        <v>44007</v>
      </c>
    </row>
    <row r="30" spans="1:17" s="73" customFormat="1" ht="19.7" customHeight="1">
      <c r="A30" s="57" t="s">
        <v>5794</v>
      </c>
      <c r="B30" s="21">
        <f t="shared" si="1"/>
        <v>21</v>
      </c>
      <c r="C30" s="208" t="s">
        <v>256</v>
      </c>
      <c r="D30" s="208" t="s">
        <v>177</v>
      </c>
      <c r="E30" s="850" t="s">
        <v>5822</v>
      </c>
      <c r="F30" s="44">
        <v>1</v>
      </c>
      <c r="G30" s="818">
        <v>630</v>
      </c>
      <c r="H30" s="818">
        <f t="shared" si="0"/>
        <v>630</v>
      </c>
      <c r="I30" s="205"/>
      <c r="J30" s="76" t="s">
        <v>5823</v>
      </c>
      <c r="K30" s="310"/>
      <c r="L30" s="285"/>
      <c r="M30" s="60">
        <v>44001</v>
      </c>
      <c r="N30" s="65"/>
      <c r="O30" s="60">
        <v>44005</v>
      </c>
      <c r="P30" s="32"/>
      <c r="Q30" s="26">
        <v>44007</v>
      </c>
    </row>
    <row r="31" spans="1:17" s="73" customFormat="1" ht="19.7" customHeight="1">
      <c r="A31" s="57" t="s">
        <v>5794</v>
      </c>
      <c r="B31" s="21">
        <f t="shared" si="1"/>
        <v>22</v>
      </c>
      <c r="C31" s="208" t="s">
        <v>256</v>
      </c>
      <c r="D31" s="208" t="s">
        <v>177</v>
      </c>
      <c r="E31" s="850" t="s">
        <v>5824</v>
      </c>
      <c r="F31" s="44">
        <v>1</v>
      </c>
      <c r="G31" s="818">
        <v>630</v>
      </c>
      <c r="H31" s="818">
        <f t="shared" si="0"/>
        <v>630</v>
      </c>
      <c r="I31" s="205"/>
      <c r="J31" s="76" t="s">
        <v>5825</v>
      </c>
      <c r="K31" s="310"/>
      <c r="L31" s="285"/>
      <c r="M31" s="60">
        <v>44001</v>
      </c>
      <c r="N31" s="65"/>
      <c r="O31" s="60">
        <v>44005</v>
      </c>
      <c r="P31" s="32"/>
      <c r="Q31" s="26">
        <v>44007</v>
      </c>
    </row>
    <row r="32" spans="1:17" s="73" customFormat="1" ht="19.7" customHeight="1">
      <c r="A32" s="57" t="s">
        <v>5794</v>
      </c>
      <c r="B32" s="21">
        <f t="shared" si="1"/>
        <v>23</v>
      </c>
      <c r="C32" s="208" t="s">
        <v>256</v>
      </c>
      <c r="D32" s="208" t="s">
        <v>177</v>
      </c>
      <c r="E32" s="850" t="s">
        <v>5826</v>
      </c>
      <c r="F32" s="44">
        <v>1</v>
      </c>
      <c r="G32" s="818">
        <v>460</v>
      </c>
      <c r="H32" s="818">
        <f t="shared" si="0"/>
        <v>460</v>
      </c>
      <c r="I32" s="205"/>
      <c r="J32" s="76" t="s">
        <v>5827</v>
      </c>
      <c r="K32" s="310"/>
      <c r="L32" s="285"/>
      <c r="M32" s="60">
        <v>44001</v>
      </c>
      <c r="N32" s="65"/>
      <c r="O32" s="60">
        <v>44005</v>
      </c>
      <c r="P32" s="32"/>
      <c r="Q32" s="26">
        <v>44007</v>
      </c>
    </row>
    <row r="33" spans="1:18" s="73" customFormat="1" ht="19.7" customHeight="1">
      <c r="A33" s="57" t="s">
        <v>5794</v>
      </c>
      <c r="B33" s="21">
        <f t="shared" si="1"/>
        <v>24</v>
      </c>
      <c r="C33" s="208" t="s">
        <v>5828</v>
      </c>
      <c r="D33" s="208" t="s">
        <v>177</v>
      </c>
      <c r="E33" s="850" t="s">
        <v>218</v>
      </c>
      <c r="F33" s="44">
        <v>1</v>
      </c>
      <c r="G33" s="818">
        <v>270</v>
      </c>
      <c r="H33" s="818">
        <f t="shared" si="0"/>
        <v>270</v>
      </c>
      <c r="I33" s="205"/>
      <c r="J33" s="76" t="s">
        <v>5829</v>
      </c>
      <c r="K33" s="310"/>
      <c r="L33" s="285"/>
      <c r="M33" s="60">
        <v>44001</v>
      </c>
      <c r="N33" s="65"/>
      <c r="O33" s="60">
        <v>44005</v>
      </c>
      <c r="P33" s="32"/>
      <c r="Q33" s="26">
        <v>44007</v>
      </c>
    </row>
    <row r="34" spans="1:18" s="73" customFormat="1" ht="19.7" customHeight="1">
      <c r="A34" s="57" t="s">
        <v>5794</v>
      </c>
      <c r="B34" s="21">
        <f t="shared" si="1"/>
        <v>25</v>
      </c>
      <c r="C34" s="208" t="s">
        <v>5828</v>
      </c>
      <c r="D34" s="208" t="s">
        <v>177</v>
      </c>
      <c r="E34" s="850" t="s">
        <v>269</v>
      </c>
      <c r="F34" s="44">
        <v>2</v>
      </c>
      <c r="G34" s="818">
        <v>160</v>
      </c>
      <c r="H34" s="818">
        <f t="shared" si="0"/>
        <v>320</v>
      </c>
      <c r="I34" s="205"/>
      <c r="J34" s="76" t="s">
        <v>5829</v>
      </c>
      <c r="K34" s="310"/>
      <c r="L34" s="285"/>
      <c r="M34" s="60">
        <v>44001</v>
      </c>
      <c r="N34" s="65"/>
      <c r="O34" s="60">
        <v>44005</v>
      </c>
      <c r="P34" s="32"/>
      <c r="Q34" s="26">
        <v>44007</v>
      </c>
    </row>
    <row r="35" spans="1:18" s="73" customFormat="1" ht="19.7" customHeight="1">
      <c r="A35" s="57" t="s">
        <v>5794</v>
      </c>
      <c r="B35" s="21">
        <f t="shared" si="1"/>
        <v>26</v>
      </c>
      <c r="C35" s="208" t="s">
        <v>5828</v>
      </c>
      <c r="D35" s="208" t="s">
        <v>177</v>
      </c>
      <c r="E35" s="850" t="s">
        <v>5830</v>
      </c>
      <c r="F35" s="44">
        <v>1</v>
      </c>
      <c r="G35" s="818">
        <v>11250</v>
      </c>
      <c r="H35" s="818">
        <f t="shared" si="0"/>
        <v>11250</v>
      </c>
      <c r="I35" s="205"/>
      <c r="J35" s="76" t="s">
        <v>5829</v>
      </c>
      <c r="K35" s="310"/>
      <c r="L35" s="285"/>
      <c r="M35" s="60">
        <v>44001</v>
      </c>
      <c r="N35" s="65"/>
      <c r="O35" s="60">
        <v>44005</v>
      </c>
      <c r="P35" s="32"/>
      <c r="Q35" s="26">
        <v>44007</v>
      </c>
    </row>
    <row r="36" spans="1:18" s="73" customFormat="1" ht="19.7" customHeight="1">
      <c r="A36" s="57" t="s">
        <v>5794</v>
      </c>
      <c r="B36" s="21">
        <f t="shared" si="1"/>
        <v>27</v>
      </c>
      <c r="C36" s="208" t="s">
        <v>181</v>
      </c>
      <c r="D36" s="208" t="s">
        <v>177</v>
      </c>
      <c r="E36" s="850" t="s">
        <v>232</v>
      </c>
      <c r="F36" s="44">
        <v>1</v>
      </c>
      <c r="G36" s="818">
        <v>1610</v>
      </c>
      <c r="H36" s="818">
        <f t="shared" si="0"/>
        <v>1610</v>
      </c>
      <c r="I36" s="205"/>
      <c r="J36" s="76" t="s">
        <v>233</v>
      </c>
      <c r="K36" s="310"/>
      <c r="L36" s="285"/>
      <c r="M36" s="60">
        <v>44001</v>
      </c>
      <c r="N36" s="65"/>
      <c r="O36" s="60">
        <v>44005</v>
      </c>
      <c r="P36" s="32"/>
      <c r="Q36" s="26">
        <v>44011</v>
      </c>
    </row>
    <row r="37" spans="1:18" s="73" customFormat="1" ht="19.7" customHeight="1">
      <c r="A37" s="318"/>
      <c r="B37" s="21">
        <f t="shared" si="1"/>
        <v>28</v>
      </c>
      <c r="C37" s="208" t="s">
        <v>181</v>
      </c>
      <c r="D37" s="208" t="s">
        <v>177</v>
      </c>
      <c r="E37" s="850" t="s">
        <v>5831</v>
      </c>
      <c r="F37" s="44">
        <v>4</v>
      </c>
      <c r="G37" s="1893">
        <v>3690</v>
      </c>
      <c r="H37" s="818">
        <f t="shared" si="0"/>
        <v>14760</v>
      </c>
      <c r="I37" s="205"/>
      <c r="J37" s="76" t="s">
        <v>230</v>
      </c>
      <c r="K37" s="310"/>
      <c r="L37" s="285"/>
      <c r="M37" s="60">
        <v>44001</v>
      </c>
      <c r="N37" s="65"/>
      <c r="O37" s="60">
        <v>44005</v>
      </c>
      <c r="P37" s="32"/>
      <c r="Q37" s="26">
        <v>44011</v>
      </c>
      <c r="R37" s="1904" t="s">
        <v>5832</v>
      </c>
    </row>
    <row r="38" spans="1:18" s="73" customFormat="1" ht="19.7" customHeight="1">
      <c r="A38" s="57" t="s">
        <v>5794</v>
      </c>
      <c r="B38" s="21">
        <f t="shared" si="1"/>
        <v>29</v>
      </c>
      <c r="C38" s="208" t="s">
        <v>181</v>
      </c>
      <c r="D38" s="208" t="s">
        <v>177</v>
      </c>
      <c r="E38" s="850" t="s">
        <v>5833</v>
      </c>
      <c r="F38" s="44">
        <v>1</v>
      </c>
      <c r="G38" s="818">
        <v>20320</v>
      </c>
      <c r="H38" s="818">
        <f t="shared" si="0"/>
        <v>20320</v>
      </c>
      <c r="I38" s="205"/>
      <c r="J38" s="76" t="s">
        <v>5834</v>
      </c>
      <c r="K38" s="310"/>
      <c r="L38" s="285"/>
      <c r="M38" s="60">
        <v>44001</v>
      </c>
      <c r="N38" s="65"/>
      <c r="O38" s="60">
        <v>44005</v>
      </c>
      <c r="P38" s="32"/>
      <c r="Q38" s="26">
        <v>44011</v>
      </c>
    </row>
    <row r="39" spans="1:18" s="73" customFormat="1" ht="19.7" customHeight="1">
      <c r="A39" s="318"/>
      <c r="B39" s="21">
        <f t="shared" si="1"/>
        <v>30</v>
      </c>
      <c r="C39" s="208" t="s">
        <v>181</v>
      </c>
      <c r="D39" s="208" t="s">
        <v>177</v>
      </c>
      <c r="E39" s="850" t="s">
        <v>5835</v>
      </c>
      <c r="F39" s="44">
        <v>1</v>
      </c>
      <c r="G39" s="1893">
        <v>13700</v>
      </c>
      <c r="H39" s="818">
        <f t="shared" si="0"/>
        <v>13700</v>
      </c>
      <c r="I39" s="205"/>
      <c r="J39" s="76" t="s">
        <v>5836</v>
      </c>
      <c r="K39" s="310"/>
      <c r="L39" s="285"/>
      <c r="M39" s="60">
        <v>44001</v>
      </c>
      <c r="N39" s="65"/>
      <c r="O39" s="60">
        <v>44005</v>
      </c>
      <c r="P39" s="32"/>
      <c r="Q39" s="26">
        <v>44011</v>
      </c>
    </row>
    <row r="40" spans="1:18" s="73" customFormat="1" ht="19.7" customHeight="1">
      <c r="A40" s="318"/>
      <c r="B40" s="21">
        <f t="shared" si="1"/>
        <v>31</v>
      </c>
      <c r="C40" s="208" t="s">
        <v>181</v>
      </c>
      <c r="D40" s="208" t="s">
        <v>177</v>
      </c>
      <c r="E40" s="850" t="s">
        <v>5837</v>
      </c>
      <c r="F40" s="44">
        <v>1</v>
      </c>
      <c r="G40" s="1893">
        <v>22290</v>
      </c>
      <c r="H40" s="818">
        <f t="shared" si="0"/>
        <v>22290</v>
      </c>
      <c r="I40" s="205"/>
      <c r="J40" s="76" t="s">
        <v>5838</v>
      </c>
      <c r="K40" s="310"/>
      <c r="L40" s="285"/>
      <c r="M40" s="60">
        <v>44001</v>
      </c>
      <c r="N40" s="65"/>
      <c r="O40" s="60">
        <v>44005</v>
      </c>
      <c r="P40" s="32"/>
      <c r="Q40" s="26">
        <v>44011</v>
      </c>
    </row>
    <row r="41" spans="1:18" s="73" customFormat="1" ht="19.7" customHeight="1">
      <c r="A41" s="57" t="s">
        <v>5794</v>
      </c>
      <c r="B41" s="21">
        <f t="shared" si="1"/>
        <v>32</v>
      </c>
      <c r="C41" s="208" t="s">
        <v>5839</v>
      </c>
      <c r="D41" s="208" t="s">
        <v>177</v>
      </c>
      <c r="E41" s="850" t="s">
        <v>5840</v>
      </c>
      <c r="F41" s="44">
        <v>1</v>
      </c>
      <c r="G41" s="818">
        <v>21900</v>
      </c>
      <c r="H41" s="818">
        <f t="shared" si="0"/>
        <v>21900</v>
      </c>
      <c r="I41" s="205"/>
      <c r="J41" s="76" t="s">
        <v>5841</v>
      </c>
      <c r="K41" s="310"/>
      <c r="L41" s="285"/>
      <c r="M41" s="60">
        <v>44001</v>
      </c>
      <c r="N41" s="65"/>
      <c r="O41" s="60">
        <v>44005</v>
      </c>
      <c r="P41" s="32"/>
      <c r="Q41" s="26">
        <v>44007</v>
      </c>
    </row>
    <row r="42" spans="1:18" s="73" customFormat="1" ht="19.7" customHeight="1">
      <c r="A42" s="57" t="s">
        <v>5794</v>
      </c>
      <c r="B42" s="21">
        <f t="shared" si="1"/>
        <v>33</v>
      </c>
      <c r="C42" s="208" t="s">
        <v>5842</v>
      </c>
      <c r="D42" s="208" t="s">
        <v>531</v>
      </c>
      <c r="E42" s="850" t="s">
        <v>5843</v>
      </c>
      <c r="F42" s="44">
        <v>2</v>
      </c>
      <c r="G42" s="818">
        <v>848</v>
      </c>
      <c r="H42" s="818">
        <f t="shared" si="0"/>
        <v>1696</v>
      </c>
      <c r="I42" s="205"/>
      <c r="J42" s="76" t="s">
        <v>5844</v>
      </c>
      <c r="K42" s="310"/>
      <c r="L42" s="285"/>
      <c r="M42" s="60">
        <v>44001</v>
      </c>
      <c r="N42" s="65"/>
      <c r="O42" s="60">
        <v>44005</v>
      </c>
      <c r="P42" s="32"/>
      <c r="Q42" s="26">
        <v>44004</v>
      </c>
    </row>
    <row r="43" spans="1:18" s="73" customFormat="1" ht="19.7" customHeight="1">
      <c r="A43" s="57" t="s">
        <v>5794</v>
      </c>
      <c r="B43" s="21">
        <f t="shared" si="1"/>
        <v>34</v>
      </c>
      <c r="C43" s="208" t="s">
        <v>5842</v>
      </c>
      <c r="D43" s="208" t="s">
        <v>531</v>
      </c>
      <c r="E43" s="850" t="s">
        <v>5845</v>
      </c>
      <c r="F43" s="44">
        <v>1</v>
      </c>
      <c r="G43" s="818">
        <v>459</v>
      </c>
      <c r="H43" s="818">
        <f t="shared" si="0"/>
        <v>459</v>
      </c>
      <c r="I43" s="205"/>
      <c r="J43" s="76" t="s">
        <v>5846</v>
      </c>
      <c r="K43" s="310"/>
      <c r="L43" s="285"/>
      <c r="M43" s="60">
        <v>44001</v>
      </c>
      <c r="N43" s="65"/>
      <c r="O43" s="60">
        <v>44005</v>
      </c>
      <c r="P43" s="32"/>
      <c r="Q43" s="26">
        <v>44004</v>
      </c>
    </row>
    <row r="44" spans="1:18" s="73" customFormat="1" ht="19.7" customHeight="1">
      <c r="A44" s="57"/>
      <c r="B44" s="21"/>
      <c r="C44" s="208"/>
      <c r="D44" s="208"/>
      <c r="E44" s="1905"/>
      <c r="F44" s="44"/>
      <c r="G44" s="818"/>
      <c r="H44" s="818"/>
      <c r="I44" s="205"/>
      <c r="J44" s="76"/>
      <c r="K44" s="310"/>
      <c r="L44" s="285"/>
      <c r="M44" s="60"/>
      <c r="N44" s="65"/>
      <c r="O44" s="60"/>
      <c r="P44" s="32"/>
      <c r="Q44" s="26"/>
    </row>
    <row r="45" spans="1:18" s="73" customFormat="1" ht="19.7" customHeight="1">
      <c r="A45" s="1614"/>
      <c r="B45" s="21">
        <f>+B43+1</f>
        <v>35</v>
      </c>
      <c r="C45" s="1906" t="s">
        <v>5847</v>
      </c>
      <c r="D45" s="1906" t="s">
        <v>5847</v>
      </c>
      <c r="E45" s="1907" t="s">
        <v>5848</v>
      </c>
      <c r="F45" s="1908">
        <v>1</v>
      </c>
      <c r="G45" s="1909">
        <v>11500</v>
      </c>
      <c r="H45" s="1910">
        <f>F45*G45</f>
        <v>11500</v>
      </c>
      <c r="I45" s="1911"/>
      <c r="J45" s="1912" t="s">
        <v>3270</v>
      </c>
      <c r="K45" s="1913"/>
      <c r="L45" s="285"/>
      <c r="M45" s="60">
        <v>44000</v>
      </c>
      <c r="N45" s="65"/>
      <c r="O45" s="60"/>
      <c r="P45" s="32"/>
      <c r="Q45" s="26">
        <v>44001</v>
      </c>
    </row>
    <row r="46" spans="1:18" s="73" customFormat="1" ht="19.7" customHeight="1">
      <c r="A46" s="1614"/>
      <c r="B46" s="21">
        <f t="shared" si="1"/>
        <v>36</v>
      </c>
      <c r="C46" s="1906" t="s">
        <v>5847</v>
      </c>
      <c r="D46" s="1906" t="s">
        <v>5847</v>
      </c>
      <c r="E46" s="1907" t="s">
        <v>5849</v>
      </c>
      <c r="F46" s="1908">
        <v>1</v>
      </c>
      <c r="G46" s="1909">
        <v>86000</v>
      </c>
      <c r="H46" s="1910">
        <f t="shared" si="0"/>
        <v>86000</v>
      </c>
      <c r="I46" s="1911"/>
      <c r="J46" s="1912" t="s">
        <v>5850</v>
      </c>
      <c r="K46" s="1913"/>
      <c r="L46" s="285"/>
      <c r="M46" s="60">
        <v>44000</v>
      </c>
      <c r="N46" s="65"/>
      <c r="O46" s="60"/>
      <c r="P46" s="32"/>
      <c r="Q46" s="26">
        <v>44001</v>
      </c>
    </row>
    <row r="47" spans="1:18" s="73" customFormat="1" ht="19.7" customHeight="1">
      <c r="A47" s="1614"/>
      <c r="B47" s="21">
        <f t="shared" si="1"/>
        <v>37</v>
      </c>
      <c r="C47" s="1906" t="s">
        <v>5847</v>
      </c>
      <c r="D47" s="1906" t="s">
        <v>5847</v>
      </c>
      <c r="E47" s="1907" t="s">
        <v>5851</v>
      </c>
      <c r="F47" s="1908">
        <v>1</v>
      </c>
      <c r="G47" s="1909">
        <v>110000</v>
      </c>
      <c r="H47" s="1910">
        <f t="shared" si="0"/>
        <v>110000</v>
      </c>
      <c r="I47" s="1911"/>
      <c r="J47" s="1912" t="s">
        <v>5852</v>
      </c>
      <c r="K47" s="1913"/>
      <c r="L47" s="285"/>
      <c r="M47" s="60">
        <v>44000</v>
      </c>
      <c r="N47" s="65"/>
      <c r="O47" s="60"/>
      <c r="P47" s="32"/>
      <c r="Q47" s="26">
        <v>44001</v>
      </c>
    </row>
    <row r="48" spans="1:18" s="73" customFormat="1" ht="19.7" customHeight="1">
      <c r="A48" s="1614"/>
      <c r="B48" s="21">
        <f t="shared" si="1"/>
        <v>38</v>
      </c>
      <c r="C48" s="1906" t="s">
        <v>5847</v>
      </c>
      <c r="D48" s="1906" t="s">
        <v>5847</v>
      </c>
      <c r="E48" s="1907" t="s">
        <v>5853</v>
      </c>
      <c r="F48" s="1908">
        <v>1</v>
      </c>
      <c r="G48" s="1909">
        <v>44500</v>
      </c>
      <c r="H48" s="1910">
        <f t="shared" si="0"/>
        <v>44500</v>
      </c>
      <c r="I48" s="1911"/>
      <c r="J48" s="1912" t="s">
        <v>3277</v>
      </c>
      <c r="K48" s="1913"/>
      <c r="L48" s="285"/>
      <c r="M48" s="60">
        <v>44000</v>
      </c>
      <c r="N48" s="65"/>
      <c r="O48" s="60"/>
      <c r="P48" s="32"/>
      <c r="Q48" s="26">
        <v>44001</v>
      </c>
    </row>
    <row r="49" spans="1:17" s="73" customFormat="1" ht="19.7" customHeight="1">
      <c r="A49" s="1614"/>
      <c r="B49" s="21">
        <f t="shared" si="1"/>
        <v>39</v>
      </c>
      <c r="C49" s="1906" t="s">
        <v>5847</v>
      </c>
      <c r="D49" s="1906" t="s">
        <v>5847</v>
      </c>
      <c r="E49" s="1907" t="s">
        <v>5854</v>
      </c>
      <c r="F49" s="1908">
        <v>1</v>
      </c>
      <c r="G49" s="1909">
        <v>49500</v>
      </c>
      <c r="H49" s="1910">
        <f t="shared" si="0"/>
        <v>49500</v>
      </c>
      <c r="I49" s="1911"/>
      <c r="J49" s="1912" t="s">
        <v>5855</v>
      </c>
      <c r="K49" s="1913"/>
      <c r="L49" s="285"/>
      <c r="M49" s="60">
        <v>44000</v>
      </c>
      <c r="N49" s="65"/>
      <c r="O49" s="60"/>
      <c r="P49" s="32"/>
      <c r="Q49" s="26">
        <v>44001</v>
      </c>
    </row>
    <row r="50" spans="1:17" s="73" customFormat="1" ht="19.7" customHeight="1">
      <c r="A50" s="1614"/>
      <c r="B50" s="21">
        <f t="shared" si="1"/>
        <v>40</v>
      </c>
      <c r="C50" s="1906" t="s">
        <v>5847</v>
      </c>
      <c r="D50" s="1906" t="s">
        <v>5847</v>
      </c>
      <c r="E50" s="1907" t="s">
        <v>5856</v>
      </c>
      <c r="F50" s="1908">
        <v>1</v>
      </c>
      <c r="G50" s="1909">
        <v>55500</v>
      </c>
      <c r="H50" s="1910">
        <f t="shared" si="0"/>
        <v>55500</v>
      </c>
      <c r="I50" s="1911"/>
      <c r="J50" s="1912" t="s">
        <v>5857</v>
      </c>
      <c r="K50" s="1913"/>
      <c r="L50" s="285"/>
      <c r="M50" s="60">
        <v>44000</v>
      </c>
      <c r="N50" s="65"/>
      <c r="O50" s="60"/>
      <c r="P50" s="32"/>
      <c r="Q50" s="26">
        <v>44001</v>
      </c>
    </row>
    <row r="51" spans="1:17" s="73" customFormat="1" ht="19.7" customHeight="1">
      <c r="A51" s="1614"/>
      <c r="B51" s="21">
        <f t="shared" si="1"/>
        <v>41</v>
      </c>
      <c r="C51" s="1906" t="s">
        <v>5847</v>
      </c>
      <c r="D51" s="1906" t="s">
        <v>5847</v>
      </c>
      <c r="E51" s="1907" t="s">
        <v>5858</v>
      </c>
      <c r="F51" s="1908">
        <v>1</v>
      </c>
      <c r="G51" s="1909">
        <v>238000</v>
      </c>
      <c r="H51" s="1910">
        <f>F51*G51</f>
        <v>238000</v>
      </c>
      <c r="I51" s="1911"/>
      <c r="J51" s="1912" t="s">
        <v>5859</v>
      </c>
      <c r="K51" s="1913"/>
      <c r="L51" s="285"/>
      <c r="M51" s="60">
        <v>44000</v>
      </c>
      <c r="N51" s="65"/>
      <c r="O51" s="60"/>
      <c r="P51" s="32"/>
      <c r="Q51" s="26">
        <v>44001</v>
      </c>
    </row>
    <row r="52" spans="1:17" s="73" customFormat="1" ht="19.7" customHeight="1">
      <c r="A52" s="1614"/>
      <c r="B52" s="21">
        <f t="shared" si="1"/>
        <v>42</v>
      </c>
      <c r="C52" s="1906" t="s">
        <v>5847</v>
      </c>
      <c r="D52" s="1906" t="s">
        <v>5847</v>
      </c>
      <c r="E52" s="1907" t="s">
        <v>5860</v>
      </c>
      <c r="F52" s="1908">
        <v>1</v>
      </c>
      <c r="G52" s="1909">
        <v>33000</v>
      </c>
      <c r="H52" s="1910">
        <f>F52*G52</f>
        <v>33000</v>
      </c>
      <c r="I52" s="1911"/>
      <c r="J52" s="1912" t="s">
        <v>5861</v>
      </c>
      <c r="K52" s="1913"/>
      <c r="L52" s="285"/>
      <c r="M52" s="60">
        <v>44000</v>
      </c>
      <c r="N52" s="65"/>
      <c r="O52" s="60"/>
      <c r="P52" s="32"/>
      <c r="Q52" s="26">
        <v>44001</v>
      </c>
    </row>
    <row r="53" spans="1:17" s="73" customFormat="1" ht="19.7" customHeight="1">
      <c r="A53" s="1614"/>
      <c r="B53" s="21">
        <f t="shared" si="1"/>
        <v>43</v>
      </c>
      <c r="C53" s="1906" t="s">
        <v>5847</v>
      </c>
      <c r="D53" s="1906" t="s">
        <v>5847</v>
      </c>
      <c r="E53" s="1907" t="s">
        <v>1735</v>
      </c>
      <c r="F53" s="1908">
        <v>1</v>
      </c>
      <c r="G53" s="1909"/>
      <c r="H53" s="1910">
        <v>-150000</v>
      </c>
      <c r="I53" s="1911"/>
      <c r="J53" s="1912"/>
      <c r="K53" s="1913"/>
      <c r="L53" s="285"/>
      <c r="M53" s="60">
        <v>44000</v>
      </c>
      <c r="N53" s="65"/>
      <c r="O53" s="60"/>
      <c r="P53" s="32"/>
      <c r="Q53" s="26">
        <v>44001</v>
      </c>
    </row>
    <row r="54" spans="1:17" s="73" customFormat="1" ht="19.7" customHeight="1">
      <c r="A54" s="1614"/>
      <c r="B54" s="21">
        <f t="shared" si="1"/>
        <v>44</v>
      </c>
      <c r="C54" s="1906" t="s">
        <v>5847</v>
      </c>
      <c r="D54" s="1906" t="s">
        <v>5847</v>
      </c>
      <c r="E54" s="1907" t="s">
        <v>5862</v>
      </c>
      <c r="F54" s="1908">
        <v>1</v>
      </c>
      <c r="G54" s="1909"/>
      <c r="H54" s="1910">
        <v>-28000</v>
      </c>
      <c r="I54" s="1911"/>
      <c r="J54" s="1912"/>
      <c r="K54" s="1913"/>
      <c r="L54" s="285"/>
      <c r="M54" s="60">
        <v>44000</v>
      </c>
      <c r="N54" s="65"/>
      <c r="O54" s="60"/>
      <c r="P54" s="32"/>
      <c r="Q54" s="26">
        <v>44001</v>
      </c>
    </row>
    <row r="55" spans="1:17" s="73" customFormat="1" ht="19.7" customHeight="1">
      <c r="A55" s="57"/>
      <c r="B55" s="21"/>
      <c r="C55" s="208"/>
      <c r="D55" s="208"/>
      <c r="E55" s="850"/>
      <c r="F55" s="44"/>
      <c r="G55" s="818"/>
      <c r="H55" s="818"/>
      <c r="I55" s="205"/>
      <c r="J55" s="76"/>
      <c r="K55" s="310"/>
      <c r="L55" s="285"/>
      <c r="M55" s="60"/>
      <c r="N55" s="65"/>
      <c r="O55" s="60"/>
      <c r="P55" s="32"/>
      <c r="Q55" s="26"/>
    </row>
    <row r="56" spans="1:17" s="73" customFormat="1" ht="19.7" customHeight="1">
      <c r="A56" s="57"/>
      <c r="B56" s="21">
        <f>+B54+1</f>
        <v>45</v>
      </c>
      <c r="C56" s="832" t="s">
        <v>5839</v>
      </c>
      <c r="D56" s="832" t="s">
        <v>531</v>
      </c>
      <c r="E56" s="1024" t="s">
        <v>5863</v>
      </c>
      <c r="F56" s="748">
        <v>2</v>
      </c>
      <c r="G56" s="833"/>
      <c r="H56" s="833">
        <f t="shared" si="0"/>
        <v>0</v>
      </c>
      <c r="I56" s="834"/>
      <c r="J56" s="835" t="s">
        <v>5864</v>
      </c>
      <c r="K56" s="1914" t="s">
        <v>5865</v>
      </c>
      <c r="L56" s="285"/>
      <c r="M56" s="60"/>
      <c r="N56" s="65"/>
      <c r="O56" s="60"/>
      <c r="P56" s="32"/>
      <c r="Q56" s="26"/>
    </row>
    <row r="57" spans="1:17" s="73" customFormat="1" ht="19.7" customHeight="1">
      <c r="A57" s="57"/>
      <c r="B57" s="21">
        <f t="shared" ref="B57:B65" si="2">+B56+1</f>
        <v>46</v>
      </c>
      <c r="C57" s="832" t="s">
        <v>5839</v>
      </c>
      <c r="D57" s="832"/>
      <c r="E57" s="1024" t="s">
        <v>5866</v>
      </c>
      <c r="F57" s="748">
        <v>2</v>
      </c>
      <c r="G57" s="833"/>
      <c r="H57" s="833">
        <f t="shared" si="0"/>
        <v>0</v>
      </c>
      <c r="I57" s="834"/>
      <c r="J57" s="835" t="s">
        <v>5867</v>
      </c>
      <c r="K57" s="1914" t="s">
        <v>5865</v>
      </c>
      <c r="L57" s="285"/>
      <c r="M57" s="60"/>
      <c r="N57" s="65"/>
      <c r="O57" s="60"/>
      <c r="P57" s="32"/>
      <c r="Q57" s="26"/>
    </row>
    <row r="58" spans="1:17" s="73" customFormat="1" ht="19.7" customHeight="1">
      <c r="A58" s="57"/>
      <c r="B58" s="21">
        <f t="shared" si="2"/>
        <v>47</v>
      </c>
      <c r="C58" s="832" t="s">
        <v>5816</v>
      </c>
      <c r="D58" s="832"/>
      <c r="E58" s="1024" t="s">
        <v>5868</v>
      </c>
      <c r="F58" s="748">
        <v>1</v>
      </c>
      <c r="G58" s="833"/>
      <c r="H58" s="833">
        <f t="shared" si="0"/>
        <v>0</v>
      </c>
      <c r="I58" s="834"/>
      <c r="J58" s="835" t="s">
        <v>5869</v>
      </c>
      <c r="K58" s="1914" t="s">
        <v>5865</v>
      </c>
      <c r="L58" s="285"/>
      <c r="M58" s="60"/>
      <c r="N58" s="65"/>
      <c r="O58" s="60"/>
      <c r="P58" s="32"/>
      <c r="Q58" s="26"/>
    </row>
    <row r="59" spans="1:17" s="73" customFormat="1" ht="19.7" customHeight="1">
      <c r="A59" s="57"/>
      <c r="B59" s="21">
        <f t="shared" si="2"/>
        <v>48</v>
      </c>
      <c r="C59" s="832" t="s">
        <v>5816</v>
      </c>
      <c r="D59" s="832"/>
      <c r="E59" s="1024" t="s">
        <v>5870</v>
      </c>
      <c r="F59" s="748">
        <v>2</v>
      </c>
      <c r="G59" s="833"/>
      <c r="H59" s="833">
        <f t="shared" si="0"/>
        <v>0</v>
      </c>
      <c r="I59" s="834"/>
      <c r="J59" s="835" t="s">
        <v>5871</v>
      </c>
      <c r="K59" s="1914" t="s">
        <v>5865</v>
      </c>
      <c r="L59" s="285"/>
      <c r="M59" s="60"/>
      <c r="N59" s="65"/>
      <c r="O59" s="60"/>
      <c r="P59" s="32"/>
      <c r="Q59" s="26"/>
    </row>
    <row r="60" spans="1:17" s="73" customFormat="1" ht="19.7" customHeight="1">
      <c r="A60" s="57"/>
      <c r="B60" s="21">
        <f t="shared" si="2"/>
        <v>49</v>
      </c>
      <c r="C60" s="832" t="s">
        <v>5816</v>
      </c>
      <c r="D60" s="832"/>
      <c r="E60" s="1024" t="s">
        <v>5872</v>
      </c>
      <c r="F60" s="748">
        <v>1</v>
      </c>
      <c r="G60" s="833"/>
      <c r="H60" s="833">
        <f t="shared" si="0"/>
        <v>0</v>
      </c>
      <c r="I60" s="834"/>
      <c r="J60" s="835" t="s">
        <v>222</v>
      </c>
      <c r="K60" s="1914" t="s">
        <v>5865</v>
      </c>
      <c r="L60" s="285"/>
      <c r="M60" s="60"/>
      <c r="N60" s="65"/>
      <c r="O60" s="60"/>
      <c r="P60" s="32"/>
      <c r="Q60" s="26"/>
    </row>
    <row r="61" spans="1:17" s="73" customFormat="1" ht="19.7" customHeight="1">
      <c r="A61" s="57"/>
      <c r="B61" s="21">
        <f t="shared" si="2"/>
        <v>50</v>
      </c>
      <c r="C61" s="832" t="s">
        <v>5816</v>
      </c>
      <c r="D61" s="832"/>
      <c r="E61" s="1024" t="s">
        <v>5873</v>
      </c>
      <c r="F61" s="748">
        <v>1</v>
      </c>
      <c r="G61" s="833"/>
      <c r="H61" s="833">
        <f t="shared" si="0"/>
        <v>0</v>
      </c>
      <c r="I61" s="834"/>
      <c r="J61" s="835" t="s">
        <v>5874</v>
      </c>
      <c r="K61" s="1914" t="s">
        <v>5865</v>
      </c>
      <c r="L61" s="285"/>
      <c r="M61" s="60"/>
      <c r="N61" s="65"/>
      <c r="O61" s="60"/>
      <c r="P61" s="32"/>
      <c r="Q61" s="26"/>
    </row>
    <row r="62" spans="1:17" s="73" customFormat="1" ht="19.7" customHeight="1">
      <c r="A62" s="57"/>
      <c r="B62" s="21">
        <f t="shared" si="2"/>
        <v>51</v>
      </c>
      <c r="C62" s="832" t="s">
        <v>4437</v>
      </c>
      <c r="D62" s="832"/>
      <c r="E62" s="1024" t="s">
        <v>5875</v>
      </c>
      <c r="F62" s="748">
        <v>1</v>
      </c>
      <c r="G62" s="833"/>
      <c r="H62" s="833">
        <f t="shared" si="0"/>
        <v>0</v>
      </c>
      <c r="I62" s="834"/>
      <c r="J62" s="835" t="s">
        <v>5876</v>
      </c>
      <c r="K62" s="1914" t="s">
        <v>5865</v>
      </c>
      <c r="L62" s="285"/>
      <c r="M62" s="60"/>
      <c r="N62" s="65"/>
      <c r="O62" s="60"/>
      <c r="P62" s="32"/>
      <c r="Q62" s="26"/>
    </row>
    <row r="63" spans="1:17" s="73" customFormat="1" ht="19.7" customHeight="1">
      <c r="A63" s="57"/>
      <c r="B63" s="21">
        <f t="shared" si="2"/>
        <v>52</v>
      </c>
      <c r="C63" s="832" t="s">
        <v>181</v>
      </c>
      <c r="D63" s="832"/>
      <c r="E63" s="1024" t="s">
        <v>5877</v>
      </c>
      <c r="F63" s="748">
        <v>2</v>
      </c>
      <c r="G63" s="833"/>
      <c r="H63" s="833">
        <f t="shared" si="0"/>
        <v>0</v>
      </c>
      <c r="I63" s="834"/>
      <c r="J63" s="835" t="s">
        <v>2246</v>
      </c>
      <c r="K63" s="1914" t="s">
        <v>5865</v>
      </c>
      <c r="L63" s="285"/>
      <c r="M63" s="60"/>
      <c r="N63" s="65"/>
      <c r="O63" s="60"/>
      <c r="P63" s="32"/>
      <c r="Q63" s="26"/>
    </row>
    <row r="64" spans="1:17" s="73" customFormat="1" ht="19.7" customHeight="1">
      <c r="A64" s="57"/>
      <c r="B64" s="21">
        <f t="shared" si="2"/>
        <v>53</v>
      </c>
      <c r="C64" s="832" t="s">
        <v>181</v>
      </c>
      <c r="D64" s="832"/>
      <c r="E64" s="1024" t="s">
        <v>5878</v>
      </c>
      <c r="F64" s="748">
        <v>1</v>
      </c>
      <c r="G64" s="833"/>
      <c r="H64" s="833">
        <f t="shared" si="0"/>
        <v>0</v>
      </c>
      <c r="I64" s="834"/>
      <c r="J64" s="835" t="s">
        <v>2246</v>
      </c>
      <c r="K64" s="1914" t="s">
        <v>5865</v>
      </c>
      <c r="L64" s="285"/>
      <c r="M64" s="60"/>
      <c r="N64" s="65"/>
      <c r="O64" s="60"/>
      <c r="P64" s="32"/>
      <c r="Q64" s="26"/>
    </row>
    <row r="65" spans="1:17" s="73" customFormat="1" ht="19.7" customHeight="1">
      <c r="A65" s="57"/>
      <c r="B65" s="21">
        <f t="shared" si="2"/>
        <v>54</v>
      </c>
      <c r="C65" s="832" t="s">
        <v>181</v>
      </c>
      <c r="D65" s="832"/>
      <c r="E65" s="1024" t="s">
        <v>5879</v>
      </c>
      <c r="F65" s="748">
        <v>2</v>
      </c>
      <c r="G65" s="833"/>
      <c r="H65" s="833">
        <f t="shared" si="0"/>
        <v>0</v>
      </c>
      <c r="I65" s="834"/>
      <c r="J65" s="835" t="s">
        <v>2246</v>
      </c>
      <c r="K65" s="1914" t="s">
        <v>5865</v>
      </c>
      <c r="L65" s="285"/>
      <c r="M65" s="60"/>
      <c r="N65" s="65"/>
      <c r="O65" s="60"/>
      <c r="P65" s="32"/>
      <c r="Q65" s="26"/>
    </row>
    <row r="66" spans="1:17" s="73" customFormat="1" ht="19.7" customHeight="1">
      <c r="A66" s="57"/>
      <c r="B66" s="21"/>
      <c r="C66" s="208"/>
      <c r="D66" s="208"/>
      <c r="E66" s="850"/>
      <c r="F66" s="44"/>
      <c r="G66" s="818"/>
      <c r="H66" s="818"/>
      <c r="I66" s="205"/>
      <c r="J66" s="76"/>
      <c r="K66" s="310"/>
      <c r="L66" s="285"/>
      <c r="M66" s="60"/>
      <c r="N66" s="65"/>
      <c r="O66" s="60"/>
      <c r="P66" s="32"/>
      <c r="Q66" s="26"/>
    </row>
    <row r="67" spans="1:17" s="73" customFormat="1" ht="19.7" customHeight="1">
      <c r="A67" s="57"/>
      <c r="B67" s="21"/>
      <c r="C67" s="208"/>
      <c r="D67" s="208"/>
      <c r="E67" s="850"/>
      <c r="F67" s="44"/>
      <c r="G67" s="818"/>
      <c r="H67" s="818"/>
      <c r="I67" s="205"/>
      <c r="J67" s="76"/>
      <c r="K67" s="310"/>
      <c r="L67" s="285"/>
      <c r="M67" s="60"/>
      <c r="N67" s="65"/>
      <c r="O67" s="60"/>
      <c r="P67" s="32"/>
      <c r="Q67" s="26"/>
    </row>
    <row r="68" spans="1:17" s="73" customFormat="1" ht="19.7" customHeight="1">
      <c r="A68" s="57"/>
      <c r="B68" s="21"/>
      <c r="C68" s="21"/>
      <c r="D68" s="21"/>
      <c r="E68" s="1778">
        <f>SUM(H10:H67)</f>
        <v>599005</v>
      </c>
      <c r="F68" s="1037"/>
      <c r="G68" s="1037"/>
      <c r="H68" s="1037"/>
      <c r="I68" s="24"/>
      <c r="J68" s="31"/>
      <c r="K68" s="57"/>
      <c r="L68" s="285"/>
      <c r="M68" s="60"/>
      <c r="N68" s="65"/>
      <c r="O68" s="57"/>
      <c r="P68" s="60"/>
      <c r="Q68" s="61"/>
    </row>
    <row r="69" spans="1:17" s="73" customFormat="1" ht="19.7" customHeight="1">
      <c r="A69" s="57"/>
      <c r="B69" s="21"/>
      <c r="C69" s="65"/>
      <c r="D69" s="65"/>
      <c r="E69" s="30"/>
      <c r="F69" s="996"/>
      <c r="G69" s="57"/>
      <c r="H69" s="24"/>
      <c r="I69" s="283"/>
      <c r="J69" s="443"/>
      <c r="K69" s="57"/>
      <c r="L69" s="285"/>
      <c r="M69" s="60"/>
      <c r="N69" s="65"/>
      <c r="O69" s="57"/>
      <c r="P69" s="60"/>
      <c r="Q69" s="61"/>
    </row>
    <row r="70" spans="1:17" s="73" customFormat="1" ht="19.7" customHeight="1">
      <c r="A70" s="57"/>
      <c r="B70" s="21"/>
      <c r="C70" s="65"/>
      <c r="D70" s="65"/>
      <c r="E70" s="30"/>
      <c r="F70" s="996"/>
      <c r="G70" s="57"/>
      <c r="H70" s="24"/>
      <c r="I70" s="283"/>
      <c r="J70" s="443"/>
      <c r="K70" s="57"/>
      <c r="L70" s="285"/>
      <c r="M70" s="60"/>
      <c r="N70" s="65"/>
      <c r="O70" s="57"/>
      <c r="P70" s="60"/>
      <c r="Q70" s="61"/>
    </row>
    <row r="71" spans="1:17" s="73" customFormat="1" ht="19.7" customHeight="1">
      <c r="A71" s="57"/>
      <c r="B71" s="65"/>
      <c r="C71" s="1657" t="s">
        <v>5880</v>
      </c>
      <c r="D71" s="1658"/>
      <c r="E71" s="1659"/>
      <c r="F71" s="996"/>
      <c r="G71" s="57"/>
      <c r="H71" s="24"/>
      <c r="I71" s="283"/>
      <c r="J71" s="443"/>
      <c r="K71" s="57"/>
      <c r="L71" s="285"/>
      <c r="M71" s="60"/>
      <c r="N71" s="65"/>
      <c r="O71" s="57"/>
      <c r="P71" s="60"/>
      <c r="Q71" s="61"/>
    </row>
    <row r="72" spans="1:17" s="73" customFormat="1" ht="19.7" customHeight="1">
      <c r="A72" s="57"/>
      <c r="B72" s="1843">
        <f>+B65+1</f>
        <v>55</v>
      </c>
      <c r="C72" s="21" t="s">
        <v>577</v>
      </c>
      <c r="D72" s="21" t="s">
        <v>577</v>
      </c>
      <c r="E72" s="30" t="s">
        <v>5881</v>
      </c>
      <c r="F72" s="996">
        <v>1</v>
      </c>
      <c r="G72" s="57">
        <v>960</v>
      </c>
      <c r="H72" s="24">
        <f t="shared" ref="H72:H84" si="3">F72*G72</f>
        <v>960</v>
      </c>
      <c r="I72" s="283"/>
      <c r="J72" s="443" t="s">
        <v>5882</v>
      </c>
      <c r="K72" s="1915" t="s">
        <v>5883</v>
      </c>
      <c r="L72" s="285"/>
      <c r="M72" s="60">
        <v>44007</v>
      </c>
      <c r="N72" s="65"/>
      <c r="O72" s="58">
        <v>44015</v>
      </c>
      <c r="P72" s="60"/>
      <c r="Q72" s="61">
        <v>44015</v>
      </c>
    </row>
    <row r="73" spans="1:17" s="73" customFormat="1" ht="19.7" customHeight="1">
      <c r="A73" s="57"/>
      <c r="B73" s="1843">
        <f>+B72+1</f>
        <v>56</v>
      </c>
      <c r="C73" s="21" t="s">
        <v>577</v>
      </c>
      <c r="D73" s="21" t="s">
        <v>577</v>
      </c>
      <c r="E73" s="30" t="s">
        <v>5884</v>
      </c>
      <c r="F73" s="996">
        <v>1</v>
      </c>
      <c r="G73" s="57">
        <v>960</v>
      </c>
      <c r="H73" s="24">
        <f t="shared" si="3"/>
        <v>960</v>
      </c>
      <c r="I73" s="283"/>
      <c r="J73" s="443" t="s">
        <v>5885</v>
      </c>
      <c r="K73" s="1915" t="s">
        <v>5883</v>
      </c>
      <c r="L73" s="285"/>
      <c r="M73" s="60">
        <v>44007</v>
      </c>
      <c r="N73" s="65"/>
      <c r="O73" s="58">
        <v>44015</v>
      </c>
      <c r="P73" s="60"/>
      <c r="Q73" s="61">
        <v>44015</v>
      </c>
    </row>
    <row r="74" spans="1:17" s="73" customFormat="1" ht="19.7" customHeight="1">
      <c r="A74" s="57"/>
      <c r="B74" s="1843">
        <f t="shared" ref="B74:B84" si="4">+B73+1</f>
        <v>57</v>
      </c>
      <c r="C74" s="21" t="s">
        <v>577</v>
      </c>
      <c r="D74" s="21" t="s">
        <v>577</v>
      </c>
      <c r="E74" s="30" t="s">
        <v>5886</v>
      </c>
      <c r="F74" s="996">
        <v>1</v>
      </c>
      <c r="G74" s="57">
        <v>960</v>
      </c>
      <c r="H74" s="24">
        <f t="shared" si="3"/>
        <v>960</v>
      </c>
      <c r="I74" s="283"/>
      <c r="J74" s="443" t="s">
        <v>5887</v>
      </c>
      <c r="K74" s="1915" t="s">
        <v>5883</v>
      </c>
      <c r="L74" s="285"/>
      <c r="M74" s="60">
        <v>44007</v>
      </c>
      <c r="N74" s="65"/>
      <c r="O74" s="58">
        <v>44015</v>
      </c>
      <c r="P74" s="60"/>
      <c r="Q74" s="61">
        <v>44015</v>
      </c>
    </row>
    <row r="75" spans="1:17" s="73" customFormat="1" ht="19.7" customHeight="1">
      <c r="A75" s="57"/>
      <c r="B75" s="1843">
        <f t="shared" si="4"/>
        <v>58</v>
      </c>
      <c r="C75" s="21" t="s">
        <v>577</v>
      </c>
      <c r="D75" s="21" t="s">
        <v>577</v>
      </c>
      <c r="E75" s="30" t="s">
        <v>5888</v>
      </c>
      <c r="F75" s="996">
        <v>1</v>
      </c>
      <c r="G75" s="57">
        <v>570</v>
      </c>
      <c r="H75" s="24">
        <f t="shared" si="3"/>
        <v>570</v>
      </c>
      <c r="I75" s="283"/>
      <c r="J75" s="443" t="s">
        <v>5889</v>
      </c>
      <c r="K75" s="1915" t="s">
        <v>5883</v>
      </c>
      <c r="L75" s="285"/>
      <c r="M75" s="60">
        <v>44007</v>
      </c>
      <c r="N75" s="65"/>
      <c r="O75" s="58">
        <v>44015</v>
      </c>
      <c r="P75" s="60"/>
      <c r="Q75" s="61">
        <v>44015</v>
      </c>
    </row>
    <row r="76" spans="1:17" s="73" customFormat="1" ht="19.7" customHeight="1">
      <c r="A76" s="57"/>
      <c r="B76" s="1843">
        <f t="shared" si="4"/>
        <v>59</v>
      </c>
      <c r="C76" s="21" t="s">
        <v>577</v>
      </c>
      <c r="D76" s="21" t="s">
        <v>577</v>
      </c>
      <c r="E76" s="30" t="s">
        <v>5890</v>
      </c>
      <c r="F76" s="996">
        <v>1</v>
      </c>
      <c r="G76" s="57">
        <v>570</v>
      </c>
      <c r="H76" s="24">
        <f t="shared" si="3"/>
        <v>570</v>
      </c>
      <c r="I76" s="283"/>
      <c r="J76" s="443" t="s">
        <v>5891</v>
      </c>
      <c r="K76" s="1915" t="s">
        <v>5883</v>
      </c>
      <c r="L76" s="285"/>
      <c r="M76" s="60">
        <v>44007</v>
      </c>
      <c r="N76" s="65"/>
      <c r="O76" s="58">
        <v>44015</v>
      </c>
      <c r="P76" s="60"/>
      <c r="Q76" s="61">
        <v>44015</v>
      </c>
    </row>
    <row r="77" spans="1:17" s="73" customFormat="1" ht="19.7" customHeight="1">
      <c r="A77" s="57"/>
      <c r="B77" s="1843">
        <f t="shared" si="4"/>
        <v>60</v>
      </c>
      <c r="C77" s="21" t="s">
        <v>577</v>
      </c>
      <c r="D77" s="21" t="s">
        <v>577</v>
      </c>
      <c r="E77" s="30" t="s">
        <v>5892</v>
      </c>
      <c r="F77" s="996">
        <v>1</v>
      </c>
      <c r="G77" s="57">
        <v>1350</v>
      </c>
      <c r="H77" s="24">
        <f t="shared" si="3"/>
        <v>1350</v>
      </c>
      <c r="I77" s="283"/>
      <c r="J77" s="443" t="s">
        <v>5893</v>
      </c>
      <c r="K77" s="1915" t="s">
        <v>5883</v>
      </c>
      <c r="L77" s="285"/>
      <c r="M77" s="60">
        <v>44007</v>
      </c>
      <c r="N77" s="65"/>
      <c r="O77" s="58">
        <v>44015</v>
      </c>
      <c r="P77" s="60"/>
      <c r="Q77" s="61">
        <v>44015</v>
      </c>
    </row>
    <row r="78" spans="1:17" s="73" customFormat="1" ht="19.7" customHeight="1">
      <c r="A78" s="57"/>
      <c r="B78" s="1843">
        <f t="shared" si="4"/>
        <v>61</v>
      </c>
      <c r="C78" s="21" t="s">
        <v>577</v>
      </c>
      <c r="D78" s="21" t="s">
        <v>577</v>
      </c>
      <c r="E78" s="30" t="s">
        <v>5894</v>
      </c>
      <c r="F78" s="996">
        <v>1</v>
      </c>
      <c r="G78" s="57">
        <v>1350</v>
      </c>
      <c r="H78" s="24">
        <f t="shared" si="3"/>
        <v>1350</v>
      </c>
      <c r="I78" s="283"/>
      <c r="J78" s="443" t="s">
        <v>5895</v>
      </c>
      <c r="K78" s="1915" t="s">
        <v>5883</v>
      </c>
      <c r="L78" s="285"/>
      <c r="M78" s="60">
        <v>44007</v>
      </c>
      <c r="N78" s="65"/>
      <c r="O78" s="58">
        <v>44015</v>
      </c>
      <c r="P78" s="60"/>
      <c r="Q78" s="61">
        <v>44015</v>
      </c>
    </row>
    <row r="79" spans="1:17" s="73" customFormat="1" ht="19.7" customHeight="1">
      <c r="A79" s="57"/>
      <c r="B79" s="1843">
        <f t="shared" si="4"/>
        <v>62</v>
      </c>
      <c r="C79" s="21" t="s">
        <v>577</v>
      </c>
      <c r="D79" s="21" t="s">
        <v>577</v>
      </c>
      <c r="E79" s="30" t="s">
        <v>5896</v>
      </c>
      <c r="F79" s="996">
        <v>1</v>
      </c>
      <c r="G79" s="57">
        <v>1350</v>
      </c>
      <c r="H79" s="24">
        <f t="shared" si="3"/>
        <v>1350</v>
      </c>
      <c r="I79" s="283"/>
      <c r="J79" s="443" t="s">
        <v>5897</v>
      </c>
      <c r="K79" s="1915" t="s">
        <v>5883</v>
      </c>
      <c r="L79" s="285"/>
      <c r="M79" s="60">
        <v>44007</v>
      </c>
      <c r="N79" s="65"/>
      <c r="O79" s="58">
        <v>44015</v>
      </c>
      <c r="P79" s="60"/>
      <c r="Q79" s="61">
        <v>44015</v>
      </c>
    </row>
    <row r="80" spans="1:17" s="73" customFormat="1" ht="19.7" customHeight="1">
      <c r="A80" s="57"/>
      <c r="B80" s="1843">
        <f t="shared" si="4"/>
        <v>63</v>
      </c>
      <c r="C80" s="21" t="s">
        <v>577</v>
      </c>
      <c r="D80" s="21" t="s">
        <v>577</v>
      </c>
      <c r="E80" s="30" t="s">
        <v>5898</v>
      </c>
      <c r="F80" s="996">
        <v>1</v>
      </c>
      <c r="G80" s="57">
        <v>1350</v>
      </c>
      <c r="H80" s="24">
        <f t="shared" si="3"/>
        <v>1350</v>
      </c>
      <c r="I80" s="283"/>
      <c r="J80" s="443" t="s">
        <v>5899</v>
      </c>
      <c r="K80" s="1915" t="s">
        <v>5883</v>
      </c>
      <c r="L80" s="285"/>
      <c r="M80" s="60">
        <v>44007</v>
      </c>
      <c r="N80" s="65"/>
      <c r="O80" s="58">
        <v>44015</v>
      </c>
      <c r="P80" s="60"/>
      <c r="Q80" s="61">
        <v>44015</v>
      </c>
    </row>
    <row r="81" spans="1:17" s="73" customFormat="1" ht="19.7" customHeight="1">
      <c r="A81" s="57"/>
      <c r="B81" s="1843">
        <f t="shared" si="4"/>
        <v>64</v>
      </c>
      <c r="C81" s="21" t="s">
        <v>577</v>
      </c>
      <c r="D81" s="21" t="s">
        <v>577</v>
      </c>
      <c r="E81" s="30" t="s">
        <v>5900</v>
      </c>
      <c r="F81" s="996">
        <v>1</v>
      </c>
      <c r="G81" s="57">
        <v>1350</v>
      </c>
      <c r="H81" s="24">
        <f t="shared" si="3"/>
        <v>1350</v>
      </c>
      <c r="I81" s="283"/>
      <c r="J81" s="443" t="s">
        <v>5901</v>
      </c>
      <c r="K81" s="1915" t="s">
        <v>5883</v>
      </c>
      <c r="L81" s="285"/>
      <c r="M81" s="60">
        <v>44007</v>
      </c>
      <c r="N81" s="65"/>
      <c r="O81" s="58">
        <v>44015</v>
      </c>
      <c r="P81" s="60"/>
      <c r="Q81" s="61">
        <v>44015</v>
      </c>
    </row>
    <row r="82" spans="1:17" s="73" customFormat="1" ht="19.7" customHeight="1">
      <c r="A82" s="57"/>
      <c r="B82" s="1843">
        <f t="shared" si="4"/>
        <v>65</v>
      </c>
      <c r="C82" s="21" t="s">
        <v>577</v>
      </c>
      <c r="D82" s="21" t="s">
        <v>577</v>
      </c>
      <c r="E82" s="30" t="s">
        <v>5902</v>
      </c>
      <c r="F82" s="996">
        <v>1</v>
      </c>
      <c r="G82" s="57">
        <v>960</v>
      </c>
      <c r="H82" s="24">
        <f t="shared" si="3"/>
        <v>960</v>
      </c>
      <c r="I82" s="283"/>
      <c r="J82" s="443" t="s">
        <v>5903</v>
      </c>
      <c r="K82" s="1915" t="s">
        <v>5883</v>
      </c>
      <c r="L82" s="285"/>
      <c r="M82" s="60">
        <v>44007</v>
      </c>
      <c r="N82" s="65"/>
      <c r="O82" s="58">
        <v>44015</v>
      </c>
      <c r="P82" s="60"/>
      <c r="Q82" s="61">
        <v>44015</v>
      </c>
    </row>
    <row r="83" spans="1:17" s="73" customFormat="1" ht="19.7" customHeight="1">
      <c r="A83" s="57"/>
      <c r="B83" s="1843">
        <f t="shared" si="4"/>
        <v>66</v>
      </c>
      <c r="C83" s="21" t="s">
        <v>577</v>
      </c>
      <c r="D83" s="21" t="s">
        <v>577</v>
      </c>
      <c r="E83" s="30" t="s">
        <v>5904</v>
      </c>
      <c r="F83" s="996">
        <v>1</v>
      </c>
      <c r="G83" s="57">
        <v>960</v>
      </c>
      <c r="H83" s="24">
        <f t="shared" si="3"/>
        <v>960</v>
      </c>
      <c r="I83" s="283"/>
      <c r="J83" s="443" t="s">
        <v>5905</v>
      </c>
      <c r="K83" s="1915" t="s">
        <v>5883</v>
      </c>
      <c r="L83" s="285"/>
      <c r="M83" s="60">
        <v>44007</v>
      </c>
      <c r="N83" s="65"/>
      <c r="O83" s="58">
        <v>44015</v>
      </c>
      <c r="P83" s="60"/>
      <c r="Q83" s="61">
        <v>44015</v>
      </c>
    </row>
    <row r="84" spans="1:17" s="73" customFormat="1" ht="19.7" customHeight="1">
      <c r="A84" s="57"/>
      <c r="B84" s="1843">
        <f t="shared" si="4"/>
        <v>67</v>
      </c>
      <c r="C84" s="21" t="s">
        <v>577</v>
      </c>
      <c r="D84" s="21" t="s">
        <v>577</v>
      </c>
      <c r="E84" s="30" t="s">
        <v>5906</v>
      </c>
      <c r="F84" s="996">
        <v>1</v>
      </c>
      <c r="G84" s="57">
        <v>960</v>
      </c>
      <c r="H84" s="24">
        <f t="shared" si="3"/>
        <v>960</v>
      </c>
      <c r="I84" s="283"/>
      <c r="J84" s="443" t="s">
        <v>5907</v>
      </c>
      <c r="K84" s="1915" t="s">
        <v>5883</v>
      </c>
      <c r="L84" s="285"/>
      <c r="M84" s="60">
        <v>44007</v>
      </c>
      <c r="N84" s="65"/>
      <c r="O84" s="58">
        <v>44015</v>
      </c>
      <c r="P84" s="60"/>
      <c r="Q84" s="61">
        <v>44015</v>
      </c>
    </row>
    <row r="85" spans="1:17" s="73" customFormat="1" ht="19.7" customHeight="1">
      <c r="A85" s="57"/>
      <c r="B85" s="65"/>
      <c r="C85" s="65"/>
      <c r="D85" s="65"/>
      <c r="E85" s="30"/>
      <c r="F85" s="996"/>
      <c r="G85" s="57"/>
      <c r="H85" s="24"/>
      <c r="I85" s="283"/>
      <c r="J85" s="443"/>
      <c r="K85" s="57"/>
      <c r="L85" s="285"/>
      <c r="M85" s="60"/>
      <c r="N85" s="65"/>
      <c r="O85" s="57"/>
      <c r="P85" s="60"/>
      <c r="Q85" s="61"/>
    </row>
    <row r="86" spans="1:17" s="73" customFormat="1" ht="19.7" customHeight="1">
      <c r="A86" s="57"/>
      <c r="B86" s="65"/>
      <c r="C86" s="65"/>
      <c r="D86" s="65"/>
      <c r="E86" s="30"/>
      <c r="F86" s="996"/>
      <c r="G86" s="57"/>
      <c r="H86" s="24"/>
      <c r="I86" s="283"/>
      <c r="J86" s="443"/>
      <c r="K86" s="57"/>
      <c r="L86" s="285"/>
      <c r="M86" s="60"/>
      <c r="N86" s="65"/>
      <c r="O86" s="57"/>
      <c r="P86" s="60"/>
      <c r="Q86" s="61"/>
    </row>
    <row r="87" spans="1:17" s="73" customFormat="1" ht="19.7" customHeight="1">
      <c r="A87" s="57"/>
      <c r="B87" s="65"/>
      <c r="C87" s="218" t="s">
        <v>564</v>
      </c>
      <c r="D87" s="219"/>
      <c r="E87" s="220"/>
      <c r="F87" s="996"/>
      <c r="G87" s="57"/>
      <c r="H87" s="24"/>
      <c r="I87" s="283"/>
      <c r="J87" s="443"/>
      <c r="K87" s="57"/>
      <c r="L87" s="285"/>
      <c r="M87" s="60"/>
      <c r="N87" s="65"/>
      <c r="O87" s="57"/>
      <c r="P87" s="60"/>
      <c r="Q87" s="61"/>
    </row>
    <row r="88" spans="1:17" s="73" customFormat="1" ht="19.7" customHeight="1">
      <c r="A88" s="57"/>
      <c r="B88" s="1319">
        <f>+B84+1</f>
        <v>68</v>
      </c>
      <c r="C88" s="1916" t="s">
        <v>522</v>
      </c>
      <c r="D88" s="1916" t="s">
        <v>522</v>
      </c>
      <c r="E88" s="1917" t="s">
        <v>5459</v>
      </c>
      <c r="F88" s="1916">
        <v>1</v>
      </c>
      <c r="G88" s="1916">
        <v>4000</v>
      </c>
      <c r="H88" s="1918">
        <f>F88*G88</f>
        <v>4000</v>
      </c>
      <c r="I88" s="1919"/>
      <c r="J88" s="1917" t="s">
        <v>5460</v>
      </c>
      <c r="K88" s="57" t="s">
        <v>5908</v>
      </c>
      <c r="L88" s="285"/>
      <c r="M88" s="60">
        <v>44008</v>
      </c>
      <c r="N88" s="65"/>
      <c r="O88" s="58">
        <v>44019</v>
      </c>
      <c r="P88" s="60"/>
      <c r="Q88" s="61">
        <v>44015</v>
      </c>
    </row>
    <row r="89" spans="1:17" s="73" customFormat="1" ht="19.7" customHeight="1">
      <c r="A89" s="57"/>
      <c r="B89" s="1843">
        <f>+B88+1</f>
        <v>69</v>
      </c>
      <c r="C89" s="1850" t="s">
        <v>531</v>
      </c>
      <c r="D89" s="1843" t="s">
        <v>5909</v>
      </c>
      <c r="E89" s="1875" t="s">
        <v>5910</v>
      </c>
      <c r="F89" s="1920">
        <v>1</v>
      </c>
      <c r="G89" s="1920">
        <v>2650</v>
      </c>
      <c r="H89" s="1874">
        <f t="shared" ref="H89:H96" si="5">F89*G89</f>
        <v>2650</v>
      </c>
      <c r="I89" s="205"/>
      <c r="J89" s="983" t="s">
        <v>5911</v>
      </c>
      <c r="K89" s="30" t="s">
        <v>5912</v>
      </c>
      <c r="L89" s="22"/>
      <c r="M89" s="25">
        <v>44032</v>
      </c>
      <c r="N89" s="21"/>
      <c r="O89" s="32">
        <v>44039</v>
      </c>
      <c r="P89" s="32">
        <v>44039</v>
      </c>
      <c r="Q89" s="61">
        <v>44039</v>
      </c>
    </row>
    <row r="90" spans="1:17" s="73" customFormat="1" ht="19.7" customHeight="1">
      <c r="A90" s="57"/>
      <c r="B90" s="1843">
        <f t="shared" ref="B90:B96" si="6">+B89+1</f>
        <v>70</v>
      </c>
      <c r="C90" s="1843" t="s">
        <v>531</v>
      </c>
      <c r="D90" s="1843" t="s">
        <v>531</v>
      </c>
      <c r="E90" s="1875" t="s">
        <v>5913</v>
      </c>
      <c r="F90" s="1920">
        <v>10</v>
      </c>
      <c r="G90" s="1920">
        <v>32</v>
      </c>
      <c r="H90" s="1874">
        <f t="shared" si="5"/>
        <v>320</v>
      </c>
      <c r="I90" s="205"/>
      <c r="J90" s="983" t="s">
        <v>5914</v>
      </c>
      <c r="K90" s="30" t="s">
        <v>5915</v>
      </c>
      <c r="L90" s="22"/>
      <c r="M90" s="25">
        <v>44032</v>
      </c>
      <c r="N90" s="21"/>
      <c r="O90" s="32">
        <v>44033</v>
      </c>
      <c r="P90" s="32">
        <v>44033</v>
      </c>
      <c r="Q90" s="61">
        <v>44033</v>
      </c>
    </row>
    <row r="91" spans="1:17" s="73" customFormat="1" ht="19.7" customHeight="1">
      <c r="A91" s="57"/>
      <c r="B91" s="1843">
        <f t="shared" si="6"/>
        <v>71</v>
      </c>
      <c r="C91" s="832" t="s">
        <v>531</v>
      </c>
      <c r="D91" s="832" t="s">
        <v>531</v>
      </c>
      <c r="E91" s="835" t="s">
        <v>5916</v>
      </c>
      <c r="F91" s="748"/>
      <c r="G91" s="748">
        <v>41</v>
      </c>
      <c r="H91" s="834">
        <f t="shared" si="5"/>
        <v>0</v>
      </c>
      <c r="I91" s="205"/>
      <c r="J91" s="983" t="s">
        <v>5914</v>
      </c>
      <c r="K91" s="30" t="s">
        <v>5917</v>
      </c>
      <c r="L91" s="22"/>
      <c r="M91" s="25"/>
      <c r="N91" s="21"/>
      <c r="O91" s="32"/>
      <c r="P91" s="32"/>
      <c r="Q91" s="61"/>
    </row>
    <row r="92" spans="1:17" s="73" customFormat="1" ht="19.7" customHeight="1">
      <c r="A92" s="57"/>
      <c r="B92" s="1843">
        <f t="shared" si="6"/>
        <v>72</v>
      </c>
      <c r="C92" s="832" t="s">
        <v>531</v>
      </c>
      <c r="D92" s="832" t="s">
        <v>531</v>
      </c>
      <c r="E92" s="835" t="s">
        <v>5918</v>
      </c>
      <c r="F92" s="748"/>
      <c r="G92" s="748">
        <v>27</v>
      </c>
      <c r="H92" s="834">
        <f t="shared" si="5"/>
        <v>0</v>
      </c>
      <c r="I92" s="205"/>
      <c r="J92" s="983" t="s">
        <v>5914</v>
      </c>
      <c r="K92" s="30" t="s">
        <v>5919</v>
      </c>
      <c r="L92" s="22"/>
      <c r="M92" s="25"/>
      <c r="N92" s="21"/>
      <c r="O92" s="32"/>
      <c r="P92" s="32"/>
      <c r="Q92" s="61"/>
    </row>
    <row r="93" spans="1:17" s="73" customFormat="1" ht="19.7" customHeight="1">
      <c r="A93" s="57"/>
      <c r="B93" s="1843">
        <f t="shared" si="6"/>
        <v>73</v>
      </c>
      <c r="C93" s="832" t="s">
        <v>531</v>
      </c>
      <c r="D93" s="832" t="s">
        <v>531</v>
      </c>
      <c r="E93" s="835" t="s">
        <v>5920</v>
      </c>
      <c r="F93" s="748"/>
      <c r="G93" s="748">
        <v>76</v>
      </c>
      <c r="H93" s="834">
        <f t="shared" si="5"/>
        <v>0</v>
      </c>
      <c r="I93" s="205"/>
      <c r="J93" s="983" t="s">
        <v>5765</v>
      </c>
      <c r="K93" s="30" t="s">
        <v>5921</v>
      </c>
      <c r="L93" s="22"/>
      <c r="M93" s="25"/>
      <c r="N93" s="21"/>
      <c r="O93" s="32"/>
      <c r="P93" s="32"/>
      <c r="Q93" s="61"/>
    </row>
    <row r="94" spans="1:17" s="73" customFormat="1" ht="19.7" customHeight="1">
      <c r="A94" s="57"/>
      <c r="B94" s="1843">
        <f t="shared" si="6"/>
        <v>74</v>
      </c>
      <c r="C94" s="1843" t="s">
        <v>531</v>
      </c>
      <c r="D94" s="1843" t="s">
        <v>531</v>
      </c>
      <c r="E94" s="1844" t="s">
        <v>5922</v>
      </c>
      <c r="F94" s="1845">
        <v>5</v>
      </c>
      <c r="G94" s="1846">
        <v>139</v>
      </c>
      <c r="H94" s="1847">
        <f t="shared" si="5"/>
        <v>695</v>
      </c>
      <c r="I94" s="362"/>
      <c r="J94" s="41" t="s">
        <v>5923</v>
      </c>
      <c r="K94" s="30" t="s">
        <v>5924</v>
      </c>
      <c r="L94" s="22"/>
      <c r="M94" s="25">
        <v>44032</v>
      </c>
      <c r="N94" s="21"/>
      <c r="O94" s="32">
        <v>44033</v>
      </c>
      <c r="P94" s="32">
        <v>44033</v>
      </c>
      <c r="Q94" s="61">
        <v>44033</v>
      </c>
    </row>
    <row r="95" spans="1:17" s="73" customFormat="1" ht="19.7" customHeight="1">
      <c r="A95" s="57"/>
      <c r="B95" s="1843">
        <f t="shared" si="6"/>
        <v>75</v>
      </c>
      <c r="C95" s="1843" t="s">
        <v>531</v>
      </c>
      <c r="D95" s="1843" t="s">
        <v>531</v>
      </c>
      <c r="E95" s="1875" t="s">
        <v>5925</v>
      </c>
      <c r="F95" s="1920">
        <v>3</v>
      </c>
      <c r="G95" s="1920">
        <v>370</v>
      </c>
      <c r="H95" s="1874">
        <f t="shared" si="5"/>
        <v>1110</v>
      </c>
      <c r="I95" s="205"/>
      <c r="J95" s="983" t="s">
        <v>5309</v>
      </c>
      <c r="K95" s="30" t="s">
        <v>5926</v>
      </c>
      <c r="L95" s="22"/>
      <c r="M95" s="25">
        <v>44032</v>
      </c>
      <c r="N95" s="21"/>
      <c r="O95" s="32">
        <v>44039</v>
      </c>
      <c r="P95" s="32">
        <v>44039</v>
      </c>
      <c r="Q95" s="61">
        <v>44039</v>
      </c>
    </row>
    <row r="96" spans="1:17" s="73" customFormat="1" ht="19.7" customHeight="1">
      <c r="A96" s="57"/>
      <c r="B96" s="1843">
        <f t="shared" si="6"/>
        <v>76</v>
      </c>
      <c r="C96" s="1843" t="s">
        <v>531</v>
      </c>
      <c r="D96" s="1843" t="s">
        <v>531</v>
      </c>
      <c r="E96" s="1875" t="s">
        <v>5927</v>
      </c>
      <c r="F96" s="1920">
        <v>6</v>
      </c>
      <c r="G96" s="1920">
        <v>370</v>
      </c>
      <c r="H96" s="1874">
        <f t="shared" si="5"/>
        <v>2220</v>
      </c>
      <c r="I96" s="205"/>
      <c r="J96" s="983" t="s">
        <v>5309</v>
      </c>
      <c r="K96" s="30" t="s">
        <v>5926</v>
      </c>
      <c r="L96" s="22"/>
      <c r="M96" s="25">
        <v>44032</v>
      </c>
      <c r="N96" s="21"/>
      <c r="O96" s="32">
        <v>44039</v>
      </c>
      <c r="P96" s="32">
        <v>44039</v>
      </c>
      <c r="Q96" s="61">
        <v>44039</v>
      </c>
    </row>
    <row r="97" spans="1:17" s="73" customFormat="1" ht="19.7" customHeight="1">
      <c r="A97" s="57"/>
      <c r="B97" s="65"/>
      <c r="C97" s="65"/>
      <c r="D97" s="65"/>
      <c r="E97" s="30"/>
      <c r="F97" s="996"/>
      <c r="G97" s="57"/>
      <c r="H97" s="24"/>
      <c r="I97" s="283"/>
      <c r="J97" s="443"/>
      <c r="K97" s="57"/>
      <c r="L97" s="285"/>
      <c r="M97" s="60"/>
      <c r="N97" s="65"/>
      <c r="O97" s="57"/>
      <c r="P97" s="60"/>
      <c r="Q97" s="61"/>
    </row>
    <row r="98" spans="1:17" s="73" customFormat="1" ht="19.7" customHeight="1">
      <c r="A98" s="57"/>
      <c r="B98" s="65"/>
      <c r="C98" s="65"/>
      <c r="D98" s="65"/>
      <c r="E98" s="30"/>
      <c r="F98" s="996"/>
      <c r="G98" s="57"/>
      <c r="H98" s="24"/>
      <c r="I98" s="283"/>
      <c r="J98" s="443"/>
      <c r="K98" s="57"/>
      <c r="L98" s="285"/>
      <c r="M98" s="60"/>
      <c r="N98" s="65"/>
      <c r="O98" s="57"/>
      <c r="P98" s="60"/>
      <c r="Q98" s="61"/>
    </row>
    <row r="99" spans="1:17" s="73" customFormat="1" ht="19.7" customHeight="1">
      <c r="A99" s="57"/>
      <c r="B99" s="65"/>
      <c r="C99" s="65"/>
      <c r="D99" s="65"/>
      <c r="E99" s="30"/>
      <c r="F99" s="996"/>
      <c r="G99" s="57"/>
      <c r="H99" s="24"/>
      <c r="I99" s="283"/>
      <c r="J99" s="443"/>
      <c r="K99" s="57"/>
      <c r="L99" s="285"/>
      <c r="M99" s="60"/>
      <c r="N99" s="65"/>
      <c r="O99" s="57"/>
      <c r="P99" s="60"/>
      <c r="Q99" s="61"/>
    </row>
    <row r="100" spans="1:17" s="73" customFormat="1" ht="19.7" customHeight="1">
      <c r="A100" s="57"/>
      <c r="B100" s="65"/>
      <c r="C100" s="1921" t="s">
        <v>5928</v>
      </c>
      <c r="D100" s="1922"/>
      <c r="E100" s="1923"/>
      <c r="F100" s="996"/>
      <c r="G100" s="57"/>
      <c r="H100" s="24"/>
      <c r="I100" s="283"/>
      <c r="J100" s="443"/>
      <c r="K100" s="57"/>
      <c r="L100" s="285"/>
      <c r="M100" s="60"/>
      <c r="N100" s="65"/>
      <c r="O100" s="57"/>
      <c r="P100" s="60"/>
      <c r="Q100" s="61"/>
    </row>
    <row r="101" spans="1:17" s="73" customFormat="1" ht="19.7" customHeight="1">
      <c r="A101" s="57"/>
      <c r="B101" s="1924">
        <f>+B96+1</f>
        <v>77</v>
      </c>
      <c r="C101" s="508" t="s">
        <v>311</v>
      </c>
      <c r="D101" s="508" t="s">
        <v>311</v>
      </c>
      <c r="E101" s="301" t="s">
        <v>3945</v>
      </c>
      <c r="F101" s="782">
        <v>1</v>
      </c>
      <c r="G101" s="1444">
        <v>40200</v>
      </c>
      <c r="H101" s="1442">
        <f>F101*G101</f>
        <v>40200</v>
      </c>
      <c r="I101" s="188"/>
      <c r="J101" s="31" t="s">
        <v>3946</v>
      </c>
      <c r="K101" s="1058" t="s">
        <v>3947</v>
      </c>
      <c r="L101" s="285"/>
      <c r="M101" s="60">
        <v>44011</v>
      </c>
      <c r="N101" s="65"/>
      <c r="O101" s="58">
        <v>44014</v>
      </c>
      <c r="P101" s="60"/>
      <c r="Q101" s="61">
        <v>44014</v>
      </c>
    </row>
    <row r="102" spans="1:17" s="73" customFormat="1" ht="19.7" customHeight="1">
      <c r="A102" s="57"/>
      <c r="B102" s="1924">
        <f>+B101+1</f>
        <v>78</v>
      </c>
      <c r="C102" s="508" t="s">
        <v>311</v>
      </c>
      <c r="D102" s="508" t="s">
        <v>311</v>
      </c>
      <c r="E102" s="301" t="s">
        <v>3949</v>
      </c>
      <c r="F102" s="782">
        <v>1</v>
      </c>
      <c r="G102" s="1444">
        <v>800</v>
      </c>
      <c r="H102" s="1442">
        <f>F102*G102</f>
        <v>800</v>
      </c>
      <c r="I102" s="188"/>
      <c r="J102" s="31" t="s">
        <v>3950</v>
      </c>
      <c r="K102" s="1058" t="s">
        <v>3947</v>
      </c>
      <c r="L102" s="285"/>
      <c r="M102" s="60">
        <v>44011</v>
      </c>
      <c r="N102" s="65"/>
      <c r="O102" s="58">
        <v>44014</v>
      </c>
      <c r="P102" s="60"/>
      <c r="Q102" s="61">
        <v>44014</v>
      </c>
    </row>
    <row r="103" spans="1:17" s="73" customFormat="1" ht="19.7" customHeight="1">
      <c r="A103" s="57"/>
      <c r="B103" s="1924">
        <f>+B102+1</f>
        <v>79</v>
      </c>
      <c r="C103" s="508" t="s">
        <v>311</v>
      </c>
      <c r="D103" s="508" t="s">
        <v>311</v>
      </c>
      <c r="E103" s="1688" t="s">
        <v>5929</v>
      </c>
      <c r="F103" s="22">
        <v>1</v>
      </c>
      <c r="G103" s="22">
        <v>3200</v>
      </c>
      <c r="H103" s="1442">
        <f>F103*G103</f>
        <v>3200</v>
      </c>
      <c r="I103" s="167"/>
      <c r="J103" s="30" t="s">
        <v>5930</v>
      </c>
      <c r="K103" s="212" t="s">
        <v>5931</v>
      </c>
      <c r="L103" s="285"/>
      <c r="M103" s="60">
        <v>44011</v>
      </c>
      <c r="N103" s="65"/>
      <c r="O103" s="58">
        <v>44014</v>
      </c>
      <c r="P103" s="60"/>
      <c r="Q103" s="61">
        <v>44014</v>
      </c>
    </row>
    <row r="104" spans="1:17" s="73" customFormat="1" ht="19.7" customHeight="1">
      <c r="A104" s="57"/>
      <c r="B104" s="65"/>
      <c r="C104" s="65"/>
      <c r="D104" s="65"/>
      <c r="E104" s="30"/>
      <c r="F104" s="996"/>
      <c r="G104" s="57"/>
      <c r="H104" s="24"/>
      <c r="I104" s="283"/>
      <c r="J104" s="443"/>
      <c r="K104" s="57"/>
      <c r="L104" s="285"/>
      <c r="M104" s="60"/>
      <c r="N104" s="65"/>
      <c r="O104" s="57"/>
      <c r="P104" s="60"/>
      <c r="Q104" s="61"/>
    </row>
    <row r="105" spans="1:17" s="73" customFormat="1" ht="19.7" customHeight="1">
      <c r="A105" s="57"/>
      <c r="B105" s="65"/>
      <c r="C105" s="65"/>
      <c r="D105" s="65"/>
      <c r="E105" s="30"/>
      <c r="F105" s="996"/>
      <c r="G105" s="57"/>
      <c r="H105" s="24"/>
      <c r="I105" s="283"/>
      <c r="J105" s="443"/>
      <c r="K105" s="57"/>
      <c r="L105" s="285"/>
      <c r="M105" s="60"/>
      <c r="N105" s="65"/>
      <c r="O105" s="57"/>
      <c r="P105" s="60"/>
      <c r="Q105" s="61"/>
    </row>
    <row r="106" spans="1:17" s="73" customFormat="1" ht="19.7" customHeight="1">
      <c r="A106" s="57"/>
      <c r="B106" s="65"/>
      <c r="C106" s="65"/>
      <c r="D106" s="65"/>
      <c r="E106" s="30"/>
      <c r="F106" s="996"/>
      <c r="G106" s="57"/>
      <c r="H106" s="24"/>
      <c r="I106" s="283"/>
      <c r="J106" s="443"/>
      <c r="K106" s="57"/>
      <c r="L106" s="285"/>
      <c r="M106" s="60"/>
      <c r="N106" s="65"/>
      <c r="O106" s="57"/>
      <c r="P106" s="60"/>
      <c r="Q106" s="61"/>
    </row>
    <row r="107" spans="1:17" s="73" customFormat="1" ht="19.7" customHeight="1">
      <c r="A107" s="57"/>
      <c r="B107" s="65"/>
      <c r="C107" s="1925" t="s">
        <v>2033</v>
      </c>
      <c r="D107" s="1926"/>
      <c r="E107" s="1927"/>
      <c r="F107" s="996"/>
      <c r="G107" s="57"/>
      <c r="H107" s="24"/>
      <c r="I107" s="283"/>
      <c r="J107" s="443"/>
      <c r="K107" s="57"/>
      <c r="L107" s="285"/>
      <c r="M107" s="60"/>
      <c r="N107" s="65"/>
      <c r="O107" s="57"/>
      <c r="P107" s="60"/>
      <c r="Q107" s="61"/>
    </row>
    <row r="108" spans="1:17" s="73" customFormat="1" ht="19.7" customHeight="1">
      <c r="A108" s="57"/>
      <c r="B108" s="331">
        <f>+B103+1</f>
        <v>80</v>
      </c>
      <c r="C108" s="1928" t="s">
        <v>5932</v>
      </c>
      <c r="D108" s="1928" t="s">
        <v>531</v>
      </c>
      <c r="E108" s="1929">
        <v>20103</v>
      </c>
      <c r="F108" s="1930">
        <v>0</v>
      </c>
      <c r="G108" s="1909">
        <v>2054</v>
      </c>
      <c r="H108" s="1909">
        <f t="shared" ref="H108:H113" si="7">F108*G108</f>
        <v>0</v>
      </c>
      <c r="I108" s="1931"/>
      <c r="J108" s="1932" t="s">
        <v>5933</v>
      </c>
      <c r="K108" s="1933" t="s">
        <v>5883</v>
      </c>
      <c r="L108" s="519" t="s">
        <v>5934</v>
      </c>
      <c r="M108" s="60">
        <v>44019</v>
      </c>
      <c r="N108" s="65"/>
      <c r="O108" s="60">
        <v>44027</v>
      </c>
      <c r="P108" s="60">
        <v>44027</v>
      </c>
      <c r="Q108" s="26"/>
    </row>
    <row r="109" spans="1:17" s="73" customFormat="1" ht="19.7" customHeight="1">
      <c r="A109" s="57"/>
      <c r="B109" s="331">
        <f>+B108+1</f>
        <v>81</v>
      </c>
      <c r="C109" s="1928" t="s">
        <v>531</v>
      </c>
      <c r="D109" s="1928" t="s">
        <v>531</v>
      </c>
      <c r="E109" s="1934" t="s">
        <v>5075</v>
      </c>
      <c r="F109" s="1930">
        <v>20</v>
      </c>
      <c r="G109" s="1909">
        <v>44</v>
      </c>
      <c r="H109" s="1909">
        <f t="shared" si="7"/>
        <v>880</v>
      </c>
      <c r="I109" s="1931"/>
      <c r="J109" s="1932" t="s">
        <v>5935</v>
      </c>
      <c r="K109" s="1933" t="s">
        <v>5883</v>
      </c>
      <c r="L109" s="285"/>
      <c r="M109" s="60">
        <v>44019</v>
      </c>
      <c r="N109" s="65"/>
      <c r="O109" s="60">
        <v>44020</v>
      </c>
      <c r="P109" s="60">
        <v>44020</v>
      </c>
      <c r="Q109" s="26">
        <v>44020</v>
      </c>
    </row>
    <row r="110" spans="1:17" s="73" customFormat="1" ht="19.7" customHeight="1">
      <c r="A110" s="57"/>
      <c r="B110" s="331">
        <f>+B109+1</f>
        <v>82</v>
      </c>
      <c r="C110" s="1928" t="s">
        <v>531</v>
      </c>
      <c r="D110" s="1928" t="s">
        <v>531</v>
      </c>
      <c r="E110" s="1935" t="s">
        <v>5526</v>
      </c>
      <c r="F110" s="1936">
        <v>1</v>
      </c>
      <c r="G110" s="1686">
        <v>2300</v>
      </c>
      <c r="H110" s="1937">
        <f t="shared" si="7"/>
        <v>2300</v>
      </c>
      <c r="I110" s="1938"/>
      <c r="J110" s="1939" t="s">
        <v>2071</v>
      </c>
      <c r="K110" s="1933" t="s">
        <v>5883</v>
      </c>
      <c r="L110" s="285"/>
      <c r="M110" s="60">
        <v>44019</v>
      </c>
      <c r="N110" s="65"/>
      <c r="O110" s="60">
        <v>44020</v>
      </c>
      <c r="P110" s="60">
        <v>44020</v>
      </c>
      <c r="Q110" s="26">
        <v>44020</v>
      </c>
    </row>
    <row r="111" spans="1:17" s="73" customFormat="1" ht="19.7" customHeight="1">
      <c r="A111" s="57"/>
      <c r="B111" s="331">
        <f>+B110+1</f>
        <v>83</v>
      </c>
      <c r="C111" s="1928" t="s">
        <v>531</v>
      </c>
      <c r="D111" s="1928" t="s">
        <v>531</v>
      </c>
      <c r="E111" s="1940" t="s">
        <v>5936</v>
      </c>
      <c r="F111" s="1936">
        <v>1</v>
      </c>
      <c r="G111" s="1686">
        <v>1300</v>
      </c>
      <c r="H111" s="1937">
        <f t="shared" si="7"/>
        <v>1300</v>
      </c>
      <c r="I111" s="1938"/>
      <c r="J111" s="1939" t="s">
        <v>5937</v>
      </c>
      <c r="K111" s="1933" t="s">
        <v>5883</v>
      </c>
      <c r="L111" s="285"/>
      <c r="M111" s="60">
        <v>44019</v>
      </c>
      <c r="N111" s="65"/>
      <c r="O111" s="60">
        <v>44020</v>
      </c>
      <c r="P111" s="60">
        <v>44020</v>
      </c>
      <c r="Q111" s="26">
        <v>44020</v>
      </c>
    </row>
    <row r="112" spans="1:17" s="73" customFormat="1" ht="19.7" customHeight="1">
      <c r="A112" s="57"/>
      <c r="B112" s="331">
        <f>+B111+1</f>
        <v>84</v>
      </c>
      <c r="C112" s="1928" t="s">
        <v>531</v>
      </c>
      <c r="D112" s="1928" t="s">
        <v>531</v>
      </c>
      <c r="E112" s="1940" t="s">
        <v>5938</v>
      </c>
      <c r="F112" s="1936">
        <v>1</v>
      </c>
      <c r="G112" s="1686">
        <v>2189</v>
      </c>
      <c r="H112" s="1937">
        <f t="shared" si="7"/>
        <v>2189</v>
      </c>
      <c r="I112" s="1938"/>
      <c r="J112" s="1939" t="s">
        <v>5937</v>
      </c>
      <c r="K112" s="1933" t="s">
        <v>5883</v>
      </c>
      <c r="L112" s="285"/>
      <c r="M112" s="60">
        <v>44019</v>
      </c>
      <c r="N112" s="65"/>
      <c r="O112" s="60">
        <v>44020</v>
      </c>
      <c r="P112" s="60">
        <v>44020</v>
      </c>
      <c r="Q112" s="26">
        <v>44020</v>
      </c>
    </row>
    <row r="113" spans="1:17" s="73" customFormat="1" ht="19.7" customHeight="1">
      <c r="A113" s="57"/>
      <c r="B113" s="331">
        <f>+B112+1</f>
        <v>85</v>
      </c>
      <c r="C113" s="1928" t="s">
        <v>5842</v>
      </c>
      <c r="D113" s="1928" t="s">
        <v>531</v>
      </c>
      <c r="E113" s="1934" t="s">
        <v>5843</v>
      </c>
      <c r="F113" s="1930">
        <v>1</v>
      </c>
      <c r="G113" s="1909">
        <v>848</v>
      </c>
      <c r="H113" s="1909">
        <f t="shared" si="7"/>
        <v>848</v>
      </c>
      <c r="I113" s="1931"/>
      <c r="J113" s="1932" t="s">
        <v>5844</v>
      </c>
      <c r="K113" s="1933" t="s">
        <v>5883</v>
      </c>
      <c r="L113" s="285"/>
      <c r="M113" s="60">
        <v>44019</v>
      </c>
      <c r="N113" s="65"/>
      <c r="O113" s="60">
        <v>44020</v>
      </c>
      <c r="P113" s="60">
        <v>44020</v>
      </c>
      <c r="Q113" s="26">
        <v>44020</v>
      </c>
    </row>
    <row r="114" spans="1:17" s="9" customFormat="1" ht="19.7" customHeight="1">
      <c r="A114" s="22"/>
      <c r="B114" s="21"/>
      <c r="C114" s="21"/>
      <c r="D114" s="21"/>
      <c r="E114" s="30"/>
      <c r="F114" s="1039"/>
      <c r="G114" s="22"/>
      <c r="H114" s="24"/>
      <c r="I114" s="167"/>
      <c r="J114" s="30"/>
      <c r="K114" s="30"/>
      <c r="L114" s="22"/>
      <c r="M114" s="25"/>
      <c r="N114" s="21"/>
      <c r="O114" s="22"/>
      <c r="P114" s="25"/>
      <c r="Q114" s="26"/>
    </row>
    <row r="115" spans="1:17" s="9" customFormat="1" ht="19.7" customHeight="1">
      <c r="A115" s="22"/>
      <c r="B115" s="21"/>
      <c r="C115" s="21"/>
      <c r="D115" s="21"/>
      <c r="E115" s="30"/>
      <c r="F115" s="1039"/>
      <c r="G115" s="22"/>
      <c r="H115" s="24"/>
      <c r="I115" s="167"/>
      <c r="J115" s="30"/>
      <c r="K115" s="30"/>
      <c r="L115" s="22"/>
      <c r="M115" s="25"/>
      <c r="N115" s="21"/>
      <c r="O115" s="22"/>
      <c r="P115" s="25"/>
      <c r="Q115" s="26"/>
    </row>
    <row r="116" spans="1:17" s="9" customFormat="1" ht="19.7" customHeight="1">
      <c r="A116" s="22"/>
      <c r="B116" s="21"/>
      <c r="C116" s="21"/>
      <c r="D116" s="21"/>
      <c r="E116" s="30"/>
      <c r="F116" s="1039"/>
      <c r="G116" s="22"/>
      <c r="H116" s="24"/>
      <c r="I116" s="167"/>
      <c r="J116" s="30"/>
      <c r="K116" s="30"/>
      <c r="L116" s="22"/>
      <c r="M116" s="25"/>
      <c r="N116" s="21"/>
      <c r="O116" s="22"/>
      <c r="P116" s="25"/>
      <c r="Q116" s="26"/>
    </row>
    <row r="117" spans="1:17" s="9" customFormat="1" ht="19.7" customHeight="1">
      <c r="A117" s="22"/>
      <c r="B117" s="21"/>
      <c r="C117" s="21"/>
      <c r="D117" s="21"/>
      <c r="E117" s="30"/>
      <c r="F117" s="1039"/>
      <c r="G117" s="22"/>
      <c r="H117" s="24"/>
      <c r="I117" s="167"/>
      <c r="J117" s="30"/>
      <c r="K117" s="30"/>
      <c r="L117" s="22"/>
      <c r="M117" s="25"/>
      <c r="N117" s="21"/>
      <c r="O117" s="22"/>
      <c r="P117" s="25"/>
      <c r="Q117" s="26"/>
    </row>
    <row r="118" spans="1:17" s="9" customFormat="1" ht="19.7" customHeight="1">
      <c r="A118" s="22"/>
      <c r="B118" s="1843">
        <f>+B113+1</f>
        <v>86</v>
      </c>
      <c r="C118" s="1850" t="s">
        <v>531</v>
      </c>
      <c r="D118" s="1851" t="s">
        <v>577</v>
      </c>
      <c r="E118" s="1856" t="s">
        <v>5939</v>
      </c>
      <c r="F118" s="1835">
        <v>1</v>
      </c>
      <c r="G118" s="1835">
        <v>810</v>
      </c>
      <c r="H118" s="1859">
        <f>F118*G118</f>
        <v>810</v>
      </c>
      <c r="I118" s="1835"/>
      <c r="J118" s="1856" t="s">
        <v>5940</v>
      </c>
      <c r="K118" s="1933" t="s">
        <v>5883</v>
      </c>
      <c r="L118" s="30"/>
      <c r="M118" s="25">
        <v>44029</v>
      </c>
      <c r="N118" s="21"/>
      <c r="O118" s="25">
        <v>44032</v>
      </c>
      <c r="P118" s="25"/>
      <c r="Q118" s="26">
        <v>44032</v>
      </c>
    </row>
    <row r="119" spans="1:17" s="9" customFormat="1" ht="19.7" customHeight="1">
      <c r="A119" s="22"/>
      <c r="B119" s="1843">
        <f>+B118+1</f>
        <v>87</v>
      </c>
      <c r="C119" s="1850" t="s">
        <v>531</v>
      </c>
      <c r="D119" s="1843" t="s">
        <v>5909</v>
      </c>
      <c r="E119" s="1861" t="s">
        <v>5941</v>
      </c>
      <c r="F119" s="1872">
        <v>1</v>
      </c>
      <c r="G119" s="1873">
        <v>2150</v>
      </c>
      <c r="H119" s="1859">
        <f>F119*G119</f>
        <v>2150</v>
      </c>
      <c r="I119" s="1874"/>
      <c r="J119" s="1875" t="s">
        <v>5942</v>
      </c>
      <c r="K119" s="1933" t="s">
        <v>5883</v>
      </c>
      <c r="L119" s="30"/>
      <c r="M119" s="25">
        <v>44029</v>
      </c>
      <c r="N119" s="21"/>
      <c r="O119" s="25">
        <v>44035</v>
      </c>
      <c r="P119" s="25"/>
      <c r="Q119" s="26">
        <v>44039</v>
      </c>
    </row>
    <row r="120" spans="1:17" s="9" customFormat="1" ht="19.7" customHeight="1">
      <c r="A120" s="22"/>
      <c r="B120" s="1843">
        <f>+B119+1</f>
        <v>88</v>
      </c>
      <c r="C120" s="1850" t="s">
        <v>577</v>
      </c>
      <c r="D120" s="1941" t="s">
        <v>577</v>
      </c>
      <c r="E120" s="1861" t="s">
        <v>5379</v>
      </c>
      <c r="F120" s="1872">
        <v>2</v>
      </c>
      <c r="G120" s="1873">
        <v>44</v>
      </c>
      <c r="H120" s="1859">
        <f>F120*G120</f>
        <v>88</v>
      </c>
      <c r="I120" s="1874"/>
      <c r="J120" s="1875" t="s">
        <v>5380</v>
      </c>
      <c r="K120" s="1933" t="s">
        <v>5883</v>
      </c>
      <c r="L120" s="30"/>
      <c r="M120" s="25">
        <v>44029</v>
      </c>
      <c r="N120" s="21"/>
      <c r="O120" s="25">
        <v>44032</v>
      </c>
      <c r="P120" s="25"/>
      <c r="Q120" s="26">
        <v>44032</v>
      </c>
    </row>
    <row r="121" spans="1:17" s="9" customFormat="1" ht="19.7" customHeight="1">
      <c r="A121" s="22"/>
      <c r="B121" s="21"/>
      <c r="C121" s="21"/>
      <c r="D121" s="21"/>
      <c r="E121" s="30"/>
      <c r="F121" s="1039"/>
      <c r="G121" s="22"/>
      <c r="H121" s="24"/>
      <c r="I121" s="167"/>
      <c r="J121" s="30"/>
      <c r="K121" s="30"/>
      <c r="L121" s="22"/>
      <c r="M121" s="25"/>
      <c r="N121" s="21"/>
      <c r="O121" s="22"/>
      <c r="P121" s="25"/>
      <c r="Q121" s="26"/>
    </row>
    <row r="122" spans="1:17" s="9" customFormat="1" ht="19.7" customHeight="1">
      <c r="A122" s="22"/>
      <c r="B122" s="1843">
        <f>+B120+1</f>
        <v>89</v>
      </c>
      <c r="C122" s="1850" t="s">
        <v>531</v>
      </c>
      <c r="D122" s="1850" t="s">
        <v>531</v>
      </c>
      <c r="E122" s="1878" t="s">
        <v>5480</v>
      </c>
      <c r="F122" s="1857">
        <v>1</v>
      </c>
      <c r="G122" s="1879">
        <v>6660</v>
      </c>
      <c r="H122" s="1859">
        <f>F122*G122</f>
        <v>6660</v>
      </c>
      <c r="I122" s="167"/>
      <c r="J122" s="1716" t="s">
        <v>5943</v>
      </c>
      <c r="K122" s="1933" t="s">
        <v>5883</v>
      </c>
      <c r="L122" s="30"/>
      <c r="M122" s="25">
        <v>44032</v>
      </c>
      <c r="N122" s="21"/>
      <c r="O122" s="25">
        <v>44039</v>
      </c>
      <c r="P122" s="25">
        <v>44039</v>
      </c>
      <c r="Q122" s="26">
        <v>44039</v>
      </c>
    </row>
    <row r="123" spans="1:17" s="9" customFormat="1" ht="19.7" customHeight="1">
      <c r="A123" s="22"/>
      <c r="B123" s="1843">
        <f>+B122+1</f>
        <v>90</v>
      </c>
      <c r="C123" s="1850" t="s">
        <v>531</v>
      </c>
      <c r="D123" s="1850" t="s">
        <v>531</v>
      </c>
      <c r="E123" s="1856" t="s">
        <v>5944</v>
      </c>
      <c r="F123" s="1942">
        <v>5</v>
      </c>
      <c r="G123" s="1835">
        <v>240</v>
      </c>
      <c r="H123" s="1859">
        <f>F123*G123</f>
        <v>1200</v>
      </c>
      <c r="I123" s="167"/>
      <c r="J123" s="30" t="s">
        <v>2157</v>
      </c>
      <c r="K123" s="1933" t="s">
        <v>5883</v>
      </c>
      <c r="L123" s="22"/>
      <c r="M123" s="25">
        <v>44032</v>
      </c>
      <c r="N123" s="21"/>
      <c r="O123" s="32">
        <v>44033</v>
      </c>
      <c r="P123" s="25">
        <v>44033</v>
      </c>
      <c r="Q123" s="26">
        <v>44033</v>
      </c>
    </row>
    <row r="124" spans="1:17" s="9" customFormat="1" ht="19.7" customHeight="1">
      <c r="A124" s="22"/>
      <c r="B124" s="21"/>
      <c r="C124" s="21"/>
      <c r="D124" s="21"/>
      <c r="E124" s="30"/>
      <c r="F124" s="1039"/>
      <c r="G124" s="22"/>
      <c r="H124" s="24"/>
      <c r="I124" s="167"/>
      <c r="J124" s="30"/>
      <c r="K124" s="22"/>
      <c r="L124" s="22"/>
      <c r="M124" s="25"/>
      <c r="N124" s="21"/>
      <c r="O124" s="22"/>
      <c r="P124" s="25"/>
      <c r="Q124" s="26"/>
    </row>
  </sheetData>
  <autoFilter ref="B8:O124" xr:uid="{C351C5E6-52B7-4EF9-B3FB-42BE2976D9FD}"/>
  <mergeCells count="11">
    <mergeCell ref="C9:E9"/>
    <mergeCell ref="C71:E71"/>
    <mergeCell ref="C87:E87"/>
    <mergeCell ref="C100:E100"/>
    <mergeCell ref="C107:E107"/>
    <mergeCell ref="B2:D2"/>
    <mergeCell ref="G2:I2"/>
    <mergeCell ref="B3:D3"/>
    <mergeCell ref="B4:D4"/>
    <mergeCell ref="B5:D5"/>
    <mergeCell ref="B6:D6"/>
  </mergeCells>
  <phoneticPr fontId="4"/>
  <pageMargins left="0" right="0" top="0" bottom="0" header="0" footer="0"/>
  <pageSetup paperSize="8" scale="65" orientation="portrait"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2AE9C-38E3-4C6C-9F2D-567112B86C9B}">
  <dimension ref="B2:Q166"/>
  <sheetViews>
    <sheetView zoomScale="69" zoomScaleNormal="69" workbookViewId="0">
      <selection activeCell="E158" sqref="E158"/>
    </sheetView>
  </sheetViews>
  <sheetFormatPr defaultRowHeight="18.75"/>
  <cols>
    <col min="1" max="1" width="2.625" style="8" customWidth="1"/>
    <col min="2" max="2" width="15.5" style="9" bestFit="1" customWidth="1"/>
    <col min="3" max="3" width="14.375" style="9" bestFit="1" customWidth="1"/>
    <col min="4" max="4" width="13.125" style="9" bestFit="1" customWidth="1"/>
    <col min="5" max="5" width="76.875" style="8" bestFit="1" customWidth="1"/>
    <col min="6" max="6" width="6.25" style="3" customWidth="1"/>
    <col min="7" max="8" width="12.75" style="14" customWidth="1"/>
    <col min="9" max="9" width="5.75" style="3" customWidth="1"/>
    <col min="10" max="10" width="26.75" style="8" customWidth="1"/>
    <col min="11" max="11" width="37.25" style="8" bestFit="1" customWidth="1"/>
    <col min="12" max="12" width="11" style="9" customWidth="1"/>
    <col min="13" max="13" width="13.75" style="10" customWidth="1"/>
    <col min="14" max="14" width="6.375" style="8" customWidth="1"/>
    <col min="15" max="15" width="15.875" style="9" customWidth="1"/>
    <col min="16" max="16" width="15.875" style="11" customWidth="1"/>
    <col min="17" max="17" width="15.625" style="12" customWidth="1"/>
    <col min="18" max="256" width="9" style="8"/>
    <col min="257" max="257" width="2.625" style="8" customWidth="1"/>
    <col min="258" max="258" width="15.5" style="8" bestFit="1" customWidth="1"/>
    <col min="259" max="259" width="14.375" style="8" bestFit="1" customWidth="1"/>
    <col min="260" max="260" width="13.125" style="8" bestFit="1" customWidth="1"/>
    <col min="261" max="261" width="76.875" style="8" bestFit="1" customWidth="1"/>
    <col min="262" max="262" width="6.25" style="8" customWidth="1"/>
    <col min="263" max="264" width="12.75" style="8" customWidth="1"/>
    <col min="265" max="265" width="5.75" style="8" customWidth="1"/>
    <col min="266" max="266" width="26.75" style="8" customWidth="1"/>
    <col min="267" max="267" width="37.25" style="8" bestFit="1" customWidth="1"/>
    <col min="268" max="268" width="11" style="8" customWidth="1"/>
    <col min="269" max="269" width="13.75" style="8" customWidth="1"/>
    <col min="270" max="270" width="6.375" style="8" customWidth="1"/>
    <col min="271" max="272" width="15.875" style="8" customWidth="1"/>
    <col min="273" max="273" width="15.625" style="8" customWidth="1"/>
    <col min="274" max="512" width="9" style="8"/>
    <col min="513" max="513" width="2.625" style="8" customWidth="1"/>
    <col min="514" max="514" width="15.5" style="8" bestFit="1" customWidth="1"/>
    <col min="515" max="515" width="14.375" style="8" bestFit="1" customWidth="1"/>
    <col min="516" max="516" width="13.125" style="8" bestFit="1" customWidth="1"/>
    <col min="517" max="517" width="76.875" style="8" bestFit="1" customWidth="1"/>
    <col min="518" max="518" width="6.25" style="8" customWidth="1"/>
    <col min="519" max="520" width="12.75" style="8" customWidth="1"/>
    <col min="521" max="521" width="5.75" style="8" customWidth="1"/>
    <col min="522" max="522" width="26.75" style="8" customWidth="1"/>
    <col min="523" max="523" width="37.25" style="8" bestFit="1" customWidth="1"/>
    <col min="524" max="524" width="11" style="8" customWidth="1"/>
    <col min="525" max="525" width="13.75" style="8" customWidth="1"/>
    <col min="526" max="526" width="6.375" style="8" customWidth="1"/>
    <col min="527" max="528" width="15.875" style="8" customWidth="1"/>
    <col min="529" max="529" width="15.625" style="8" customWidth="1"/>
    <col min="530" max="768" width="9" style="8"/>
    <col min="769" max="769" width="2.625" style="8" customWidth="1"/>
    <col min="770" max="770" width="15.5" style="8" bestFit="1" customWidth="1"/>
    <col min="771" max="771" width="14.375" style="8" bestFit="1" customWidth="1"/>
    <col min="772" max="772" width="13.125" style="8" bestFit="1" customWidth="1"/>
    <col min="773" max="773" width="76.875" style="8" bestFit="1" customWidth="1"/>
    <col min="774" max="774" width="6.25" style="8" customWidth="1"/>
    <col min="775" max="776" width="12.75" style="8" customWidth="1"/>
    <col min="777" max="777" width="5.75" style="8" customWidth="1"/>
    <col min="778" max="778" width="26.75" style="8" customWidth="1"/>
    <col min="779" max="779" width="37.25" style="8" bestFit="1" customWidth="1"/>
    <col min="780" max="780" width="11" style="8" customWidth="1"/>
    <col min="781" max="781" width="13.75" style="8" customWidth="1"/>
    <col min="782" max="782" width="6.375" style="8" customWidth="1"/>
    <col min="783" max="784" width="15.875" style="8" customWidth="1"/>
    <col min="785" max="785" width="15.625" style="8" customWidth="1"/>
    <col min="786" max="1024" width="9" style="8"/>
    <col min="1025" max="1025" width="2.625" style="8" customWidth="1"/>
    <col min="1026" max="1026" width="15.5" style="8" bestFit="1" customWidth="1"/>
    <col min="1027" max="1027" width="14.375" style="8" bestFit="1" customWidth="1"/>
    <col min="1028" max="1028" width="13.125" style="8" bestFit="1" customWidth="1"/>
    <col min="1029" max="1029" width="76.875" style="8" bestFit="1" customWidth="1"/>
    <col min="1030" max="1030" width="6.25" style="8" customWidth="1"/>
    <col min="1031" max="1032" width="12.75" style="8" customWidth="1"/>
    <col min="1033" max="1033" width="5.75" style="8" customWidth="1"/>
    <col min="1034" max="1034" width="26.75" style="8" customWidth="1"/>
    <col min="1035" max="1035" width="37.25" style="8" bestFit="1" customWidth="1"/>
    <col min="1036" max="1036" width="11" style="8" customWidth="1"/>
    <col min="1037" max="1037" width="13.75" style="8" customWidth="1"/>
    <col min="1038" max="1038" width="6.375" style="8" customWidth="1"/>
    <col min="1039" max="1040" width="15.875" style="8" customWidth="1"/>
    <col min="1041" max="1041" width="15.625" style="8" customWidth="1"/>
    <col min="1042" max="1280" width="9" style="8"/>
    <col min="1281" max="1281" width="2.625" style="8" customWidth="1"/>
    <col min="1282" max="1282" width="15.5" style="8" bestFit="1" customWidth="1"/>
    <col min="1283" max="1283" width="14.375" style="8" bestFit="1" customWidth="1"/>
    <col min="1284" max="1284" width="13.125" style="8" bestFit="1" customWidth="1"/>
    <col min="1285" max="1285" width="76.875" style="8" bestFit="1" customWidth="1"/>
    <col min="1286" max="1286" width="6.25" style="8" customWidth="1"/>
    <col min="1287" max="1288" width="12.75" style="8" customWidth="1"/>
    <col min="1289" max="1289" width="5.75" style="8" customWidth="1"/>
    <col min="1290" max="1290" width="26.75" style="8" customWidth="1"/>
    <col min="1291" max="1291" width="37.25" style="8" bestFit="1" customWidth="1"/>
    <col min="1292" max="1292" width="11" style="8" customWidth="1"/>
    <col min="1293" max="1293" width="13.75" style="8" customWidth="1"/>
    <col min="1294" max="1294" width="6.375" style="8" customWidth="1"/>
    <col min="1295" max="1296" width="15.875" style="8" customWidth="1"/>
    <col min="1297" max="1297" width="15.625" style="8" customWidth="1"/>
    <col min="1298" max="1536" width="9" style="8"/>
    <col min="1537" max="1537" width="2.625" style="8" customWidth="1"/>
    <col min="1538" max="1538" width="15.5" style="8" bestFit="1" customWidth="1"/>
    <col min="1539" max="1539" width="14.375" style="8" bestFit="1" customWidth="1"/>
    <col min="1540" max="1540" width="13.125" style="8" bestFit="1" customWidth="1"/>
    <col min="1541" max="1541" width="76.875" style="8" bestFit="1" customWidth="1"/>
    <col min="1542" max="1542" width="6.25" style="8" customWidth="1"/>
    <col min="1543" max="1544" width="12.75" style="8" customWidth="1"/>
    <col min="1545" max="1545" width="5.75" style="8" customWidth="1"/>
    <col min="1546" max="1546" width="26.75" style="8" customWidth="1"/>
    <col min="1547" max="1547" width="37.25" style="8" bestFit="1" customWidth="1"/>
    <col min="1548" max="1548" width="11" style="8" customWidth="1"/>
    <col min="1549" max="1549" width="13.75" style="8" customWidth="1"/>
    <col min="1550" max="1550" width="6.375" style="8" customWidth="1"/>
    <col min="1551" max="1552" width="15.875" style="8" customWidth="1"/>
    <col min="1553" max="1553" width="15.625" style="8" customWidth="1"/>
    <col min="1554" max="1792" width="9" style="8"/>
    <col min="1793" max="1793" width="2.625" style="8" customWidth="1"/>
    <col min="1794" max="1794" width="15.5" style="8" bestFit="1" customWidth="1"/>
    <col min="1795" max="1795" width="14.375" style="8" bestFit="1" customWidth="1"/>
    <col min="1796" max="1796" width="13.125" style="8" bestFit="1" customWidth="1"/>
    <col min="1797" max="1797" width="76.875" style="8" bestFit="1" customWidth="1"/>
    <col min="1798" max="1798" width="6.25" style="8" customWidth="1"/>
    <col min="1799" max="1800" width="12.75" style="8" customWidth="1"/>
    <col min="1801" max="1801" width="5.75" style="8" customWidth="1"/>
    <col min="1802" max="1802" width="26.75" style="8" customWidth="1"/>
    <col min="1803" max="1803" width="37.25" style="8" bestFit="1" customWidth="1"/>
    <col min="1804" max="1804" width="11" style="8" customWidth="1"/>
    <col min="1805" max="1805" width="13.75" style="8" customWidth="1"/>
    <col min="1806" max="1806" width="6.375" style="8" customWidth="1"/>
    <col min="1807" max="1808" width="15.875" style="8" customWidth="1"/>
    <col min="1809" max="1809" width="15.625" style="8" customWidth="1"/>
    <col min="1810" max="2048" width="9" style="8"/>
    <col min="2049" max="2049" width="2.625" style="8" customWidth="1"/>
    <col min="2050" max="2050" width="15.5" style="8" bestFit="1" customWidth="1"/>
    <col min="2051" max="2051" width="14.375" style="8" bestFit="1" customWidth="1"/>
    <col min="2052" max="2052" width="13.125" style="8" bestFit="1" customWidth="1"/>
    <col min="2053" max="2053" width="76.875" style="8" bestFit="1" customWidth="1"/>
    <col min="2054" max="2054" width="6.25" style="8" customWidth="1"/>
    <col min="2055" max="2056" width="12.75" style="8" customWidth="1"/>
    <col min="2057" max="2057" width="5.75" style="8" customWidth="1"/>
    <col min="2058" max="2058" width="26.75" style="8" customWidth="1"/>
    <col min="2059" max="2059" width="37.25" style="8" bestFit="1" customWidth="1"/>
    <col min="2060" max="2060" width="11" style="8" customWidth="1"/>
    <col min="2061" max="2061" width="13.75" style="8" customWidth="1"/>
    <col min="2062" max="2062" width="6.375" style="8" customWidth="1"/>
    <col min="2063" max="2064" width="15.875" style="8" customWidth="1"/>
    <col min="2065" max="2065" width="15.625" style="8" customWidth="1"/>
    <col min="2066" max="2304" width="9" style="8"/>
    <col min="2305" max="2305" width="2.625" style="8" customWidth="1"/>
    <col min="2306" max="2306" width="15.5" style="8" bestFit="1" customWidth="1"/>
    <col min="2307" max="2307" width="14.375" style="8" bestFit="1" customWidth="1"/>
    <col min="2308" max="2308" width="13.125" style="8" bestFit="1" customWidth="1"/>
    <col min="2309" max="2309" width="76.875" style="8" bestFit="1" customWidth="1"/>
    <col min="2310" max="2310" width="6.25" style="8" customWidth="1"/>
    <col min="2311" max="2312" width="12.75" style="8" customWidth="1"/>
    <col min="2313" max="2313" width="5.75" style="8" customWidth="1"/>
    <col min="2314" max="2314" width="26.75" style="8" customWidth="1"/>
    <col min="2315" max="2315" width="37.25" style="8" bestFit="1" customWidth="1"/>
    <col min="2316" max="2316" width="11" style="8" customWidth="1"/>
    <col min="2317" max="2317" width="13.75" style="8" customWidth="1"/>
    <col min="2318" max="2318" width="6.375" style="8" customWidth="1"/>
    <col min="2319" max="2320" width="15.875" style="8" customWidth="1"/>
    <col min="2321" max="2321" width="15.625" style="8" customWidth="1"/>
    <col min="2322" max="2560" width="9" style="8"/>
    <col min="2561" max="2561" width="2.625" style="8" customWidth="1"/>
    <col min="2562" max="2562" width="15.5" style="8" bestFit="1" customWidth="1"/>
    <col min="2563" max="2563" width="14.375" style="8" bestFit="1" customWidth="1"/>
    <col min="2564" max="2564" width="13.125" style="8" bestFit="1" customWidth="1"/>
    <col min="2565" max="2565" width="76.875" style="8" bestFit="1" customWidth="1"/>
    <col min="2566" max="2566" width="6.25" style="8" customWidth="1"/>
    <col min="2567" max="2568" width="12.75" style="8" customWidth="1"/>
    <col min="2569" max="2569" width="5.75" style="8" customWidth="1"/>
    <col min="2570" max="2570" width="26.75" style="8" customWidth="1"/>
    <col min="2571" max="2571" width="37.25" style="8" bestFit="1" customWidth="1"/>
    <col min="2572" max="2572" width="11" style="8" customWidth="1"/>
    <col min="2573" max="2573" width="13.75" style="8" customWidth="1"/>
    <col min="2574" max="2574" width="6.375" style="8" customWidth="1"/>
    <col min="2575" max="2576" width="15.875" style="8" customWidth="1"/>
    <col min="2577" max="2577" width="15.625" style="8" customWidth="1"/>
    <col min="2578" max="2816" width="9" style="8"/>
    <col min="2817" max="2817" width="2.625" style="8" customWidth="1"/>
    <col min="2818" max="2818" width="15.5" style="8" bestFit="1" customWidth="1"/>
    <col min="2819" max="2819" width="14.375" style="8" bestFit="1" customWidth="1"/>
    <col min="2820" max="2820" width="13.125" style="8" bestFit="1" customWidth="1"/>
    <col min="2821" max="2821" width="76.875" style="8" bestFit="1" customWidth="1"/>
    <col min="2822" max="2822" width="6.25" style="8" customWidth="1"/>
    <col min="2823" max="2824" width="12.75" style="8" customWidth="1"/>
    <col min="2825" max="2825" width="5.75" style="8" customWidth="1"/>
    <col min="2826" max="2826" width="26.75" style="8" customWidth="1"/>
    <col min="2827" max="2827" width="37.25" style="8" bestFit="1" customWidth="1"/>
    <col min="2828" max="2828" width="11" style="8" customWidth="1"/>
    <col min="2829" max="2829" width="13.75" style="8" customWidth="1"/>
    <col min="2830" max="2830" width="6.375" style="8" customWidth="1"/>
    <col min="2831" max="2832" width="15.875" style="8" customWidth="1"/>
    <col min="2833" max="2833" width="15.625" style="8" customWidth="1"/>
    <col min="2834" max="3072" width="9" style="8"/>
    <col min="3073" max="3073" width="2.625" style="8" customWidth="1"/>
    <col min="3074" max="3074" width="15.5" style="8" bestFit="1" customWidth="1"/>
    <col min="3075" max="3075" width="14.375" style="8" bestFit="1" customWidth="1"/>
    <col min="3076" max="3076" width="13.125" style="8" bestFit="1" customWidth="1"/>
    <col min="3077" max="3077" width="76.875" style="8" bestFit="1" customWidth="1"/>
    <col min="3078" max="3078" width="6.25" style="8" customWidth="1"/>
    <col min="3079" max="3080" width="12.75" style="8" customWidth="1"/>
    <col min="3081" max="3081" width="5.75" style="8" customWidth="1"/>
    <col min="3082" max="3082" width="26.75" style="8" customWidth="1"/>
    <col min="3083" max="3083" width="37.25" style="8" bestFit="1" customWidth="1"/>
    <col min="3084" max="3084" width="11" style="8" customWidth="1"/>
    <col min="3085" max="3085" width="13.75" style="8" customWidth="1"/>
    <col min="3086" max="3086" width="6.375" style="8" customWidth="1"/>
    <col min="3087" max="3088" width="15.875" style="8" customWidth="1"/>
    <col min="3089" max="3089" width="15.625" style="8" customWidth="1"/>
    <col min="3090" max="3328" width="9" style="8"/>
    <col min="3329" max="3329" width="2.625" style="8" customWidth="1"/>
    <col min="3330" max="3330" width="15.5" style="8" bestFit="1" customWidth="1"/>
    <col min="3331" max="3331" width="14.375" style="8" bestFit="1" customWidth="1"/>
    <col min="3332" max="3332" width="13.125" style="8" bestFit="1" customWidth="1"/>
    <col min="3333" max="3333" width="76.875" style="8" bestFit="1" customWidth="1"/>
    <col min="3334" max="3334" width="6.25" style="8" customWidth="1"/>
    <col min="3335" max="3336" width="12.75" style="8" customWidth="1"/>
    <col min="3337" max="3337" width="5.75" style="8" customWidth="1"/>
    <col min="3338" max="3338" width="26.75" style="8" customWidth="1"/>
    <col min="3339" max="3339" width="37.25" style="8" bestFit="1" customWidth="1"/>
    <col min="3340" max="3340" width="11" style="8" customWidth="1"/>
    <col min="3341" max="3341" width="13.75" style="8" customWidth="1"/>
    <col min="3342" max="3342" width="6.375" style="8" customWidth="1"/>
    <col min="3343" max="3344" width="15.875" style="8" customWidth="1"/>
    <col min="3345" max="3345" width="15.625" style="8" customWidth="1"/>
    <col min="3346" max="3584" width="9" style="8"/>
    <col min="3585" max="3585" width="2.625" style="8" customWidth="1"/>
    <col min="3586" max="3586" width="15.5" style="8" bestFit="1" customWidth="1"/>
    <col min="3587" max="3587" width="14.375" style="8" bestFit="1" customWidth="1"/>
    <col min="3588" max="3588" width="13.125" style="8" bestFit="1" customWidth="1"/>
    <col min="3589" max="3589" width="76.875" style="8" bestFit="1" customWidth="1"/>
    <col min="3590" max="3590" width="6.25" style="8" customWidth="1"/>
    <col min="3591" max="3592" width="12.75" style="8" customWidth="1"/>
    <col min="3593" max="3593" width="5.75" style="8" customWidth="1"/>
    <col min="3594" max="3594" width="26.75" style="8" customWidth="1"/>
    <col min="3595" max="3595" width="37.25" style="8" bestFit="1" customWidth="1"/>
    <col min="3596" max="3596" width="11" style="8" customWidth="1"/>
    <col min="3597" max="3597" width="13.75" style="8" customWidth="1"/>
    <col min="3598" max="3598" width="6.375" style="8" customWidth="1"/>
    <col min="3599" max="3600" width="15.875" style="8" customWidth="1"/>
    <col min="3601" max="3601" width="15.625" style="8" customWidth="1"/>
    <col min="3602" max="3840" width="9" style="8"/>
    <col min="3841" max="3841" width="2.625" style="8" customWidth="1"/>
    <col min="3842" max="3842" width="15.5" style="8" bestFit="1" customWidth="1"/>
    <col min="3843" max="3843" width="14.375" style="8" bestFit="1" customWidth="1"/>
    <col min="3844" max="3844" width="13.125" style="8" bestFit="1" customWidth="1"/>
    <col min="3845" max="3845" width="76.875" style="8" bestFit="1" customWidth="1"/>
    <col min="3846" max="3846" width="6.25" style="8" customWidth="1"/>
    <col min="3847" max="3848" width="12.75" style="8" customWidth="1"/>
    <col min="3849" max="3849" width="5.75" style="8" customWidth="1"/>
    <col min="3850" max="3850" width="26.75" style="8" customWidth="1"/>
    <col min="3851" max="3851" width="37.25" style="8" bestFit="1" customWidth="1"/>
    <col min="3852" max="3852" width="11" style="8" customWidth="1"/>
    <col min="3853" max="3853" width="13.75" style="8" customWidth="1"/>
    <col min="3854" max="3854" width="6.375" style="8" customWidth="1"/>
    <col min="3855" max="3856" width="15.875" style="8" customWidth="1"/>
    <col min="3857" max="3857" width="15.625" style="8" customWidth="1"/>
    <col min="3858" max="4096" width="9" style="8"/>
    <col min="4097" max="4097" width="2.625" style="8" customWidth="1"/>
    <col min="4098" max="4098" width="15.5" style="8" bestFit="1" customWidth="1"/>
    <col min="4099" max="4099" width="14.375" style="8" bestFit="1" customWidth="1"/>
    <col min="4100" max="4100" width="13.125" style="8" bestFit="1" customWidth="1"/>
    <col min="4101" max="4101" width="76.875" style="8" bestFit="1" customWidth="1"/>
    <col min="4102" max="4102" width="6.25" style="8" customWidth="1"/>
    <col min="4103" max="4104" width="12.75" style="8" customWidth="1"/>
    <col min="4105" max="4105" width="5.75" style="8" customWidth="1"/>
    <col min="4106" max="4106" width="26.75" style="8" customWidth="1"/>
    <col min="4107" max="4107" width="37.25" style="8" bestFit="1" customWidth="1"/>
    <col min="4108" max="4108" width="11" style="8" customWidth="1"/>
    <col min="4109" max="4109" width="13.75" style="8" customWidth="1"/>
    <col min="4110" max="4110" width="6.375" style="8" customWidth="1"/>
    <col min="4111" max="4112" width="15.875" style="8" customWidth="1"/>
    <col min="4113" max="4113" width="15.625" style="8" customWidth="1"/>
    <col min="4114" max="4352" width="9" style="8"/>
    <col min="4353" max="4353" width="2.625" style="8" customWidth="1"/>
    <col min="4354" max="4354" width="15.5" style="8" bestFit="1" customWidth="1"/>
    <col min="4355" max="4355" width="14.375" style="8" bestFit="1" customWidth="1"/>
    <col min="4356" max="4356" width="13.125" style="8" bestFit="1" customWidth="1"/>
    <col min="4357" max="4357" width="76.875" style="8" bestFit="1" customWidth="1"/>
    <col min="4358" max="4358" width="6.25" style="8" customWidth="1"/>
    <col min="4359" max="4360" width="12.75" style="8" customWidth="1"/>
    <col min="4361" max="4361" width="5.75" style="8" customWidth="1"/>
    <col min="4362" max="4362" width="26.75" style="8" customWidth="1"/>
    <col min="4363" max="4363" width="37.25" style="8" bestFit="1" customWidth="1"/>
    <col min="4364" max="4364" width="11" style="8" customWidth="1"/>
    <col min="4365" max="4365" width="13.75" style="8" customWidth="1"/>
    <col min="4366" max="4366" width="6.375" style="8" customWidth="1"/>
    <col min="4367" max="4368" width="15.875" style="8" customWidth="1"/>
    <col min="4369" max="4369" width="15.625" style="8" customWidth="1"/>
    <col min="4370" max="4608" width="9" style="8"/>
    <col min="4609" max="4609" width="2.625" style="8" customWidth="1"/>
    <col min="4610" max="4610" width="15.5" style="8" bestFit="1" customWidth="1"/>
    <col min="4611" max="4611" width="14.375" style="8" bestFit="1" customWidth="1"/>
    <col min="4612" max="4612" width="13.125" style="8" bestFit="1" customWidth="1"/>
    <col min="4613" max="4613" width="76.875" style="8" bestFit="1" customWidth="1"/>
    <col min="4614" max="4614" width="6.25" style="8" customWidth="1"/>
    <col min="4615" max="4616" width="12.75" style="8" customWidth="1"/>
    <col min="4617" max="4617" width="5.75" style="8" customWidth="1"/>
    <col min="4618" max="4618" width="26.75" style="8" customWidth="1"/>
    <col min="4619" max="4619" width="37.25" style="8" bestFit="1" customWidth="1"/>
    <col min="4620" max="4620" width="11" style="8" customWidth="1"/>
    <col min="4621" max="4621" width="13.75" style="8" customWidth="1"/>
    <col min="4622" max="4622" width="6.375" style="8" customWidth="1"/>
    <col min="4623" max="4624" width="15.875" style="8" customWidth="1"/>
    <col min="4625" max="4625" width="15.625" style="8" customWidth="1"/>
    <col min="4626" max="4864" width="9" style="8"/>
    <col min="4865" max="4865" width="2.625" style="8" customWidth="1"/>
    <col min="4866" max="4866" width="15.5" style="8" bestFit="1" customWidth="1"/>
    <col min="4867" max="4867" width="14.375" style="8" bestFit="1" customWidth="1"/>
    <col min="4868" max="4868" width="13.125" style="8" bestFit="1" customWidth="1"/>
    <col min="4869" max="4869" width="76.875" style="8" bestFit="1" customWidth="1"/>
    <col min="4870" max="4870" width="6.25" style="8" customWidth="1"/>
    <col min="4871" max="4872" width="12.75" style="8" customWidth="1"/>
    <col min="4873" max="4873" width="5.75" style="8" customWidth="1"/>
    <col min="4874" max="4874" width="26.75" style="8" customWidth="1"/>
    <col min="4875" max="4875" width="37.25" style="8" bestFit="1" customWidth="1"/>
    <col min="4876" max="4876" width="11" style="8" customWidth="1"/>
    <col min="4877" max="4877" width="13.75" style="8" customWidth="1"/>
    <col min="4878" max="4878" width="6.375" style="8" customWidth="1"/>
    <col min="4879" max="4880" width="15.875" style="8" customWidth="1"/>
    <col min="4881" max="4881" width="15.625" style="8" customWidth="1"/>
    <col min="4882" max="5120" width="9" style="8"/>
    <col min="5121" max="5121" width="2.625" style="8" customWidth="1"/>
    <col min="5122" max="5122" width="15.5" style="8" bestFit="1" customWidth="1"/>
    <col min="5123" max="5123" width="14.375" style="8" bestFit="1" customWidth="1"/>
    <col min="5124" max="5124" width="13.125" style="8" bestFit="1" customWidth="1"/>
    <col min="5125" max="5125" width="76.875" style="8" bestFit="1" customWidth="1"/>
    <col min="5126" max="5126" width="6.25" style="8" customWidth="1"/>
    <col min="5127" max="5128" width="12.75" style="8" customWidth="1"/>
    <col min="5129" max="5129" width="5.75" style="8" customWidth="1"/>
    <col min="5130" max="5130" width="26.75" style="8" customWidth="1"/>
    <col min="5131" max="5131" width="37.25" style="8" bestFit="1" customWidth="1"/>
    <col min="5132" max="5132" width="11" style="8" customWidth="1"/>
    <col min="5133" max="5133" width="13.75" style="8" customWidth="1"/>
    <col min="5134" max="5134" width="6.375" style="8" customWidth="1"/>
    <col min="5135" max="5136" width="15.875" style="8" customWidth="1"/>
    <col min="5137" max="5137" width="15.625" style="8" customWidth="1"/>
    <col min="5138" max="5376" width="9" style="8"/>
    <col min="5377" max="5377" width="2.625" style="8" customWidth="1"/>
    <col min="5378" max="5378" width="15.5" style="8" bestFit="1" customWidth="1"/>
    <col min="5379" max="5379" width="14.375" style="8" bestFit="1" customWidth="1"/>
    <col min="5380" max="5380" width="13.125" style="8" bestFit="1" customWidth="1"/>
    <col min="5381" max="5381" width="76.875" style="8" bestFit="1" customWidth="1"/>
    <col min="5382" max="5382" width="6.25" style="8" customWidth="1"/>
    <col min="5383" max="5384" width="12.75" style="8" customWidth="1"/>
    <col min="5385" max="5385" width="5.75" style="8" customWidth="1"/>
    <col min="5386" max="5386" width="26.75" style="8" customWidth="1"/>
    <col min="5387" max="5387" width="37.25" style="8" bestFit="1" customWidth="1"/>
    <col min="5388" max="5388" width="11" style="8" customWidth="1"/>
    <col min="5389" max="5389" width="13.75" style="8" customWidth="1"/>
    <col min="5390" max="5390" width="6.375" style="8" customWidth="1"/>
    <col min="5391" max="5392" width="15.875" style="8" customWidth="1"/>
    <col min="5393" max="5393" width="15.625" style="8" customWidth="1"/>
    <col min="5394" max="5632" width="9" style="8"/>
    <col min="5633" max="5633" width="2.625" style="8" customWidth="1"/>
    <col min="5634" max="5634" width="15.5" style="8" bestFit="1" customWidth="1"/>
    <col min="5635" max="5635" width="14.375" style="8" bestFit="1" customWidth="1"/>
    <col min="5636" max="5636" width="13.125" style="8" bestFit="1" customWidth="1"/>
    <col min="5637" max="5637" width="76.875" style="8" bestFit="1" customWidth="1"/>
    <col min="5638" max="5638" width="6.25" style="8" customWidth="1"/>
    <col min="5639" max="5640" width="12.75" style="8" customWidth="1"/>
    <col min="5641" max="5641" width="5.75" style="8" customWidth="1"/>
    <col min="5642" max="5642" width="26.75" style="8" customWidth="1"/>
    <col min="5643" max="5643" width="37.25" style="8" bestFit="1" customWidth="1"/>
    <col min="5644" max="5644" width="11" style="8" customWidth="1"/>
    <col min="5645" max="5645" width="13.75" style="8" customWidth="1"/>
    <col min="5646" max="5646" width="6.375" style="8" customWidth="1"/>
    <col min="5647" max="5648" width="15.875" style="8" customWidth="1"/>
    <col min="5649" max="5649" width="15.625" style="8" customWidth="1"/>
    <col min="5650" max="5888" width="9" style="8"/>
    <col min="5889" max="5889" width="2.625" style="8" customWidth="1"/>
    <col min="5890" max="5890" width="15.5" style="8" bestFit="1" customWidth="1"/>
    <col min="5891" max="5891" width="14.375" style="8" bestFit="1" customWidth="1"/>
    <col min="5892" max="5892" width="13.125" style="8" bestFit="1" customWidth="1"/>
    <col min="5893" max="5893" width="76.875" style="8" bestFit="1" customWidth="1"/>
    <col min="5894" max="5894" width="6.25" style="8" customWidth="1"/>
    <col min="5895" max="5896" width="12.75" style="8" customWidth="1"/>
    <col min="5897" max="5897" width="5.75" style="8" customWidth="1"/>
    <col min="5898" max="5898" width="26.75" style="8" customWidth="1"/>
    <col min="5899" max="5899" width="37.25" style="8" bestFit="1" customWidth="1"/>
    <col min="5900" max="5900" width="11" style="8" customWidth="1"/>
    <col min="5901" max="5901" width="13.75" style="8" customWidth="1"/>
    <col min="5902" max="5902" width="6.375" style="8" customWidth="1"/>
    <col min="5903" max="5904" width="15.875" style="8" customWidth="1"/>
    <col min="5905" max="5905" width="15.625" style="8" customWidth="1"/>
    <col min="5906" max="6144" width="9" style="8"/>
    <col min="6145" max="6145" width="2.625" style="8" customWidth="1"/>
    <col min="6146" max="6146" width="15.5" style="8" bestFit="1" customWidth="1"/>
    <col min="6147" max="6147" width="14.375" style="8" bestFit="1" customWidth="1"/>
    <col min="6148" max="6148" width="13.125" style="8" bestFit="1" customWidth="1"/>
    <col min="6149" max="6149" width="76.875" style="8" bestFit="1" customWidth="1"/>
    <col min="6150" max="6150" width="6.25" style="8" customWidth="1"/>
    <col min="6151" max="6152" width="12.75" style="8" customWidth="1"/>
    <col min="6153" max="6153" width="5.75" style="8" customWidth="1"/>
    <col min="6154" max="6154" width="26.75" style="8" customWidth="1"/>
    <col min="6155" max="6155" width="37.25" style="8" bestFit="1" customWidth="1"/>
    <col min="6156" max="6156" width="11" style="8" customWidth="1"/>
    <col min="6157" max="6157" width="13.75" style="8" customWidth="1"/>
    <col min="6158" max="6158" width="6.375" style="8" customWidth="1"/>
    <col min="6159" max="6160" width="15.875" style="8" customWidth="1"/>
    <col min="6161" max="6161" width="15.625" style="8" customWidth="1"/>
    <col min="6162" max="6400" width="9" style="8"/>
    <col min="6401" max="6401" width="2.625" style="8" customWidth="1"/>
    <col min="6402" max="6402" width="15.5" style="8" bestFit="1" customWidth="1"/>
    <col min="6403" max="6403" width="14.375" style="8" bestFit="1" customWidth="1"/>
    <col min="6404" max="6404" width="13.125" style="8" bestFit="1" customWidth="1"/>
    <col min="6405" max="6405" width="76.875" style="8" bestFit="1" customWidth="1"/>
    <col min="6406" max="6406" width="6.25" style="8" customWidth="1"/>
    <col min="6407" max="6408" width="12.75" style="8" customWidth="1"/>
    <col min="6409" max="6409" width="5.75" style="8" customWidth="1"/>
    <col min="6410" max="6410" width="26.75" style="8" customWidth="1"/>
    <col min="6411" max="6411" width="37.25" style="8" bestFit="1" customWidth="1"/>
    <col min="6412" max="6412" width="11" style="8" customWidth="1"/>
    <col min="6413" max="6413" width="13.75" style="8" customWidth="1"/>
    <col min="6414" max="6414" width="6.375" style="8" customWidth="1"/>
    <col min="6415" max="6416" width="15.875" style="8" customWidth="1"/>
    <col min="6417" max="6417" width="15.625" style="8" customWidth="1"/>
    <col min="6418" max="6656" width="9" style="8"/>
    <col min="6657" max="6657" width="2.625" style="8" customWidth="1"/>
    <col min="6658" max="6658" width="15.5" style="8" bestFit="1" customWidth="1"/>
    <col min="6659" max="6659" width="14.375" style="8" bestFit="1" customWidth="1"/>
    <col min="6660" max="6660" width="13.125" style="8" bestFit="1" customWidth="1"/>
    <col min="6661" max="6661" width="76.875" style="8" bestFit="1" customWidth="1"/>
    <col min="6662" max="6662" width="6.25" style="8" customWidth="1"/>
    <col min="6663" max="6664" width="12.75" style="8" customWidth="1"/>
    <col min="6665" max="6665" width="5.75" style="8" customWidth="1"/>
    <col min="6666" max="6666" width="26.75" style="8" customWidth="1"/>
    <col min="6667" max="6667" width="37.25" style="8" bestFit="1" customWidth="1"/>
    <col min="6668" max="6668" width="11" style="8" customWidth="1"/>
    <col min="6669" max="6669" width="13.75" style="8" customWidth="1"/>
    <col min="6670" max="6670" width="6.375" style="8" customWidth="1"/>
    <col min="6671" max="6672" width="15.875" style="8" customWidth="1"/>
    <col min="6673" max="6673" width="15.625" style="8" customWidth="1"/>
    <col min="6674" max="6912" width="9" style="8"/>
    <col min="6913" max="6913" width="2.625" style="8" customWidth="1"/>
    <col min="6914" max="6914" width="15.5" style="8" bestFit="1" customWidth="1"/>
    <col min="6915" max="6915" width="14.375" style="8" bestFit="1" customWidth="1"/>
    <col min="6916" max="6916" width="13.125" style="8" bestFit="1" customWidth="1"/>
    <col min="6917" max="6917" width="76.875" style="8" bestFit="1" customWidth="1"/>
    <col min="6918" max="6918" width="6.25" style="8" customWidth="1"/>
    <col min="6919" max="6920" width="12.75" style="8" customWidth="1"/>
    <col min="6921" max="6921" width="5.75" style="8" customWidth="1"/>
    <col min="6922" max="6922" width="26.75" style="8" customWidth="1"/>
    <col min="6923" max="6923" width="37.25" style="8" bestFit="1" customWidth="1"/>
    <col min="6924" max="6924" width="11" style="8" customWidth="1"/>
    <col min="6925" max="6925" width="13.75" style="8" customWidth="1"/>
    <col min="6926" max="6926" width="6.375" style="8" customWidth="1"/>
    <col min="6927" max="6928" width="15.875" style="8" customWidth="1"/>
    <col min="6929" max="6929" width="15.625" style="8" customWidth="1"/>
    <col min="6930" max="7168" width="9" style="8"/>
    <col min="7169" max="7169" width="2.625" style="8" customWidth="1"/>
    <col min="7170" max="7170" width="15.5" style="8" bestFit="1" customWidth="1"/>
    <col min="7171" max="7171" width="14.375" style="8" bestFit="1" customWidth="1"/>
    <col min="7172" max="7172" width="13.125" style="8" bestFit="1" customWidth="1"/>
    <col min="7173" max="7173" width="76.875" style="8" bestFit="1" customWidth="1"/>
    <col min="7174" max="7174" width="6.25" style="8" customWidth="1"/>
    <col min="7175" max="7176" width="12.75" style="8" customWidth="1"/>
    <col min="7177" max="7177" width="5.75" style="8" customWidth="1"/>
    <col min="7178" max="7178" width="26.75" style="8" customWidth="1"/>
    <col min="7179" max="7179" width="37.25" style="8" bestFit="1" customWidth="1"/>
    <col min="7180" max="7180" width="11" style="8" customWidth="1"/>
    <col min="7181" max="7181" width="13.75" style="8" customWidth="1"/>
    <col min="7182" max="7182" width="6.375" style="8" customWidth="1"/>
    <col min="7183" max="7184" width="15.875" style="8" customWidth="1"/>
    <col min="7185" max="7185" width="15.625" style="8" customWidth="1"/>
    <col min="7186" max="7424" width="9" style="8"/>
    <col min="7425" max="7425" width="2.625" style="8" customWidth="1"/>
    <col min="7426" max="7426" width="15.5" style="8" bestFit="1" customWidth="1"/>
    <col min="7427" max="7427" width="14.375" style="8" bestFit="1" customWidth="1"/>
    <col min="7428" max="7428" width="13.125" style="8" bestFit="1" customWidth="1"/>
    <col min="7429" max="7429" width="76.875" style="8" bestFit="1" customWidth="1"/>
    <col min="7430" max="7430" width="6.25" style="8" customWidth="1"/>
    <col min="7431" max="7432" width="12.75" style="8" customWidth="1"/>
    <col min="7433" max="7433" width="5.75" style="8" customWidth="1"/>
    <col min="7434" max="7434" width="26.75" style="8" customWidth="1"/>
    <col min="7435" max="7435" width="37.25" style="8" bestFit="1" customWidth="1"/>
    <col min="7436" max="7436" width="11" style="8" customWidth="1"/>
    <col min="7437" max="7437" width="13.75" style="8" customWidth="1"/>
    <col min="7438" max="7438" width="6.375" style="8" customWidth="1"/>
    <col min="7439" max="7440" width="15.875" style="8" customWidth="1"/>
    <col min="7441" max="7441" width="15.625" style="8" customWidth="1"/>
    <col min="7442" max="7680" width="9" style="8"/>
    <col min="7681" max="7681" width="2.625" style="8" customWidth="1"/>
    <col min="7682" max="7682" width="15.5" style="8" bestFit="1" customWidth="1"/>
    <col min="7683" max="7683" width="14.375" style="8" bestFit="1" customWidth="1"/>
    <col min="7684" max="7684" width="13.125" style="8" bestFit="1" customWidth="1"/>
    <col min="7685" max="7685" width="76.875" style="8" bestFit="1" customWidth="1"/>
    <col min="7686" max="7686" width="6.25" style="8" customWidth="1"/>
    <col min="7687" max="7688" width="12.75" style="8" customWidth="1"/>
    <col min="7689" max="7689" width="5.75" style="8" customWidth="1"/>
    <col min="7690" max="7690" width="26.75" style="8" customWidth="1"/>
    <col min="7691" max="7691" width="37.25" style="8" bestFit="1" customWidth="1"/>
    <col min="7692" max="7692" width="11" style="8" customWidth="1"/>
    <col min="7693" max="7693" width="13.75" style="8" customWidth="1"/>
    <col min="7694" max="7694" width="6.375" style="8" customWidth="1"/>
    <col min="7695" max="7696" width="15.875" style="8" customWidth="1"/>
    <col min="7697" max="7697" width="15.625" style="8" customWidth="1"/>
    <col min="7698" max="7936" width="9" style="8"/>
    <col min="7937" max="7937" width="2.625" style="8" customWidth="1"/>
    <col min="7938" max="7938" width="15.5" style="8" bestFit="1" customWidth="1"/>
    <col min="7939" max="7939" width="14.375" style="8" bestFit="1" customWidth="1"/>
    <col min="7940" max="7940" width="13.125" style="8" bestFit="1" customWidth="1"/>
    <col min="7941" max="7941" width="76.875" style="8" bestFit="1" customWidth="1"/>
    <col min="7942" max="7942" width="6.25" style="8" customWidth="1"/>
    <col min="7943" max="7944" width="12.75" style="8" customWidth="1"/>
    <col min="7945" max="7945" width="5.75" style="8" customWidth="1"/>
    <col min="7946" max="7946" width="26.75" style="8" customWidth="1"/>
    <col min="7947" max="7947" width="37.25" style="8" bestFit="1" customWidth="1"/>
    <col min="7948" max="7948" width="11" style="8" customWidth="1"/>
    <col min="7949" max="7949" width="13.75" style="8" customWidth="1"/>
    <col min="7950" max="7950" width="6.375" style="8" customWidth="1"/>
    <col min="7951" max="7952" width="15.875" style="8" customWidth="1"/>
    <col min="7953" max="7953" width="15.625" style="8" customWidth="1"/>
    <col min="7954" max="8192" width="9" style="8"/>
    <col min="8193" max="8193" width="2.625" style="8" customWidth="1"/>
    <col min="8194" max="8194" width="15.5" style="8" bestFit="1" customWidth="1"/>
    <col min="8195" max="8195" width="14.375" style="8" bestFit="1" customWidth="1"/>
    <col min="8196" max="8196" width="13.125" style="8" bestFit="1" customWidth="1"/>
    <col min="8197" max="8197" width="76.875" style="8" bestFit="1" customWidth="1"/>
    <col min="8198" max="8198" width="6.25" style="8" customWidth="1"/>
    <col min="8199" max="8200" width="12.75" style="8" customWidth="1"/>
    <col min="8201" max="8201" width="5.75" style="8" customWidth="1"/>
    <col min="8202" max="8202" width="26.75" style="8" customWidth="1"/>
    <col min="8203" max="8203" width="37.25" style="8" bestFit="1" customWidth="1"/>
    <col min="8204" max="8204" width="11" style="8" customWidth="1"/>
    <col min="8205" max="8205" width="13.75" style="8" customWidth="1"/>
    <col min="8206" max="8206" width="6.375" style="8" customWidth="1"/>
    <col min="8207" max="8208" width="15.875" style="8" customWidth="1"/>
    <col min="8209" max="8209" width="15.625" style="8" customWidth="1"/>
    <col min="8210" max="8448" width="9" style="8"/>
    <col min="8449" max="8449" width="2.625" style="8" customWidth="1"/>
    <col min="8450" max="8450" width="15.5" style="8" bestFit="1" customWidth="1"/>
    <col min="8451" max="8451" width="14.375" style="8" bestFit="1" customWidth="1"/>
    <col min="8452" max="8452" width="13.125" style="8" bestFit="1" customWidth="1"/>
    <col min="8453" max="8453" width="76.875" style="8" bestFit="1" customWidth="1"/>
    <col min="8454" max="8454" width="6.25" style="8" customWidth="1"/>
    <col min="8455" max="8456" width="12.75" style="8" customWidth="1"/>
    <col min="8457" max="8457" width="5.75" style="8" customWidth="1"/>
    <col min="8458" max="8458" width="26.75" style="8" customWidth="1"/>
    <col min="8459" max="8459" width="37.25" style="8" bestFit="1" customWidth="1"/>
    <col min="8460" max="8460" width="11" style="8" customWidth="1"/>
    <col min="8461" max="8461" width="13.75" style="8" customWidth="1"/>
    <col min="8462" max="8462" width="6.375" style="8" customWidth="1"/>
    <col min="8463" max="8464" width="15.875" style="8" customWidth="1"/>
    <col min="8465" max="8465" width="15.625" style="8" customWidth="1"/>
    <col min="8466" max="8704" width="9" style="8"/>
    <col min="8705" max="8705" width="2.625" style="8" customWidth="1"/>
    <col min="8706" max="8706" width="15.5" style="8" bestFit="1" customWidth="1"/>
    <col min="8707" max="8707" width="14.375" style="8" bestFit="1" customWidth="1"/>
    <col min="8708" max="8708" width="13.125" style="8" bestFit="1" customWidth="1"/>
    <col min="8709" max="8709" width="76.875" style="8" bestFit="1" customWidth="1"/>
    <col min="8710" max="8710" width="6.25" style="8" customWidth="1"/>
    <col min="8711" max="8712" width="12.75" style="8" customWidth="1"/>
    <col min="8713" max="8713" width="5.75" style="8" customWidth="1"/>
    <col min="8714" max="8714" width="26.75" style="8" customWidth="1"/>
    <col min="8715" max="8715" width="37.25" style="8" bestFit="1" customWidth="1"/>
    <col min="8716" max="8716" width="11" style="8" customWidth="1"/>
    <col min="8717" max="8717" width="13.75" style="8" customWidth="1"/>
    <col min="8718" max="8718" width="6.375" style="8" customWidth="1"/>
    <col min="8719" max="8720" width="15.875" style="8" customWidth="1"/>
    <col min="8721" max="8721" width="15.625" style="8" customWidth="1"/>
    <col min="8722" max="8960" width="9" style="8"/>
    <col min="8961" max="8961" width="2.625" style="8" customWidth="1"/>
    <col min="8962" max="8962" width="15.5" style="8" bestFit="1" customWidth="1"/>
    <col min="8963" max="8963" width="14.375" style="8" bestFit="1" customWidth="1"/>
    <col min="8964" max="8964" width="13.125" style="8" bestFit="1" customWidth="1"/>
    <col min="8965" max="8965" width="76.875" style="8" bestFit="1" customWidth="1"/>
    <col min="8966" max="8966" width="6.25" style="8" customWidth="1"/>
    <col min="8967" max="8968" width="12.75" style="8" customWidth="1"/>
    <col min="8969" max="8969" width="5.75" style="8" customWidth="1"/>
    <col min="8970" max="8970" width="26.75" style="8" customWidth="1"/>
    <col min="8971" max="8971" width="37.25" style="8" bestFit="1" customWidth="1"/>
    <col min="8972" max="8972" width="11" style="8" customWidth="1"/>
    <col min="8973" max="8973" width="13.75" style="8" customWidth="1"/>
    <col min="8974" max="8974" width="6.375" style="8" customWidth="1"/>
    <col min="8975" max="8976" width="15.875" style="8" customWidth="1"/>
    <col min="8977" max="8977" width="15.625" style="8" customWidth="1"/>
    <col min="8978" max="9216" width="9" style="8"/>
    <col min="9217" max="9217" width="2.625" style="8" customWidth="1"/>
    <col min="9218" max="9218" width="15.5" style="8" bestFit="1" customWidth="1"/>
    <col min="9219" max="9219" width="14.375" style="8" bestFit="1" customWidth="1"/>
    <col min="9220" max="9220" width="13.125" style="8" bestFit="1" customWidth="1"/>
    <col min="9221" max="9221" width="76.875" style="8" bestFit="1" customWidth="1"/>
    <col min="9222" max="9222" width="6.25" style="8" customWidth="1"/>
    <col min="9223" max="9224" width="12.75" style="8" customWidth="1"/>
    <col min="9225" max="9225" width="5.75" style="8" customWidth="1"/>
    <col min="9226" max="9226" width="26.75" style="8" customWidth="1"/>
    <col min="9227" max="9227" width="37.25" style="8" bestFit="1" customWidth="1"/>
    <col min="9228" max="9228" width="11" style="8" customWidth="1"/>
    <col min="9229" max="9229" width="13.75" style="8" customWidth="1"/>
    <col min="9230" max="9230" width="6.375" style="8" customWidth="1"/>
    <col min="9231" max="9232" width="15.875" style="8" customWidth="1"/>
    <col min="9233" max="9233" width="15.625" style="8" customWidth="1"/>
    <col min="9234" max="9472" width="9" style="8"/>
    <col min="9473" max="9473" width="2.625" style="8" customWidth="1"/>
    <col min="9474" max="9474" width="15.5" style="8" bestFit="1" customWidth="1"/>
    <col min="9475" max="9475" width="14.375" style="8" bestFit="1" customWidth="1"/>
    <col min="9476" max="9476" width="13.125" style="8" bestFit="1" customWidth="1"/>
    <col min="9477" max="9477" width="76.875" style="8" bestFit="1" customWidth="1"/>
    <col min="9478" max="9478" width="6.25" style="8" customWidth="1"/>
    <col min="9479" max="9480" width="12.75" style="8" customWidth="1"/>
    <col min="9481" max="9481" width="5.75" style="8" customWidth="1"/>
    <col min="9482" max="9482" width="26.75" style="8" customWidth="1"/>
    <col min="9483" max="9483" width="37.25" style="8" bestFit="1" customWidth="1"/>
    <col min="9484" max="9484" width="11" style="8" customWidth="1"/>
    <col min="9485" max="9485" width="13.75" style="8" customWidth="1"/>
    <col min="9486" max="9486" width="6.375" style="8" customWidth="1"/>
    <col min="9487" max="9488" width="15.875" style="8" customWidth="1"/>
    <col min="9489" max="9489" width="15.625" style="8" customWidth="1"/>
    <col min="9490" max="9728" width="9" style="8"/>
    <col min="9729" max="9729" width="2.625" style="8" customWidth="1"/>
    <col min="9730" max="9730" width="15.5" style="8" bestFit="1" customWidth="1"/>
    <col min="9731" max="9731" width="14.375" style="8" bestFit="1" customWidth="1"/>
    <col min="9732" max="9732" width="13.125" style="8" bestFit="1" customWidth="1"/>
    <col min="9733" max="9733" width="76.875" style="8" bestFit="1" customWidth="1"/>
    <col min="9734" max="9734" width="6.25" style="8" customWidth="1"/>
    <col min="9735" max="9736" width="12.75" style="8" customWidth="1"/>
    <col min="9737" max="9737" width="5.75" style="8" customWidth="1"/>
    <col min="9738" max="9738" width="26.75" style="8" customWidth="1"/>
    <col min="9739" max="9739" width="37.25" style="8" bestFit="1" customWidth="1"/>
    <col min="9740" max="9740" width="11" style="8" customWidth="1"/>
    <col min="9741" max="9741" width="13.75" style="8" customWidth="1"/>
    <col min="9742" max="9742" width="6.375" style="8" customWidth="1"/>
    <col min="9743" max="9744" width="15.875" style="8" customWidth="1"/>
    <col min="9745" max="9745" width="15.625" style="8" customWidth="1"/>
    <col min="9746" max="9984" width="9" style="8"/>
    <col min="9985" max="9985" width="2.625" style="8" customWidth="1"/>
    <col min="9986" max="9986" width="15.5" style="8" bestFit="1" customWidth="1"/>
    <col min="9987" max="9987" width="14.375" style="8" bestFit="1" customWidth="1"/>
    <col min="9988" max="9988" width="13.125" style="8" bestFit="1" customWidth="1"/>
    <col min="9989" max="9989" width="76.875" style="8" bestFit="1" customWidth="1"/>
    <col min="9990" max="9990" width="6.25" style="8" customWidth="1"/>
    <col min="9991" max="9992" width="12.75" style="8" customWidth="1"/>
    <col min="9993" max="9993" width="5.75" style="8" customWidth="1"/>
    <col min="9994" max="9994" width="26.75" style="8" customWidth="1"/>
    <col min="9995" max="9995" width="37.25" style="8" bestFit="1" customWidth="1"/>
    <col min="9996" max="9996" width="11" style="8" customWidth="1"/>
    <col min="9997" max="9997" width="13.75" style="8" customWidth="1"/>
    <col min="9998" max="9998" width="6.375" style="8" customWidth="1"/>
    <col min="9999" max="10000" width="15.875" style="8" customWidth="1"/>
    <col min="10001" max="10001" width="15.625" style="8" customWidth="1"/>
    <col min="10002" max="10240" width="9" style="8"/>
    <col min="10241" max="10241" width="2.625" style="8" customWidth="1"/>
    <col min="10242" max="10242" width="15.5" style="8" bestFit="1" customWidth="1"/>
    <col min="10243" max="10243" width="14.375" style="8" bestFit="1" customWidth="1"/>
    <col min="10244" max="10244" width="13.125" style="8" bestFit="1" customWidth="1"/>
    <col min="10245" max="10245" width="76.875" style="8" bestFit="1" customWidth="1"/>
    <col min="10246" max="10246" width="6.25" style="8" customWidth="1"/>
    <col min="10247" max="10248" width="12.75" style="8" customWidth="1"/>
    <col min="10249" max="10249" width="5.75" style="8" customWidth="1"/>
    <col min="10250" max="10250" width="26.75" style="8" customWidth="1"/>
    <col min="10251" max="10251" width="37.25" style="8" bestFit="1" customWidth="1"/>
    <col min="10252" max="10252" width="11" style="8" customWidth="1"/>
    <col min="10253" max="10253" width="13.75" style="8" customWidth="1"/>
    <col min="10254" max="10254" width="6.375" style="8" customWidth="1"/>
    <col min="10255" max="10256" width="15.875" style="8" customWidth="1"/>
    <col min="10257" max="10257" width="15.625" style="8" customWidth="1"/>
    <col min="10258" max="10496" width="9" style="8"/>
    <col min="10497" max="10497" width="2.625" style="8" customWidth="1"/>
    <col min="10498" max="10498" width="15.5" style="8" bestFit="1" customWidth="1"/>
    <col min="10499" max="10499" width="14.375" style="8" bestFit="1" customWidth="1"/>
    <col min="10500" max="10500" width="13.125" style="8" bestFit="1" customWidth="1"/>
    <col min="10501" max="10501" width="76.875" style="8" bestFit="1" customWidth="1"/>
    <col min="10502" max="10502" width="6.25" style="8" customWidth="1"/>
    <col min="10503" max="10504" width="12.75" style="8" customWidth="1"/>
    <col min="10505" max="10505" width="5.75" style="8" customWidth="1"/>
    <col min="10506" max="10506" width="26.75" style="8" customWidth="1"/>
    <col min="10507" max="10507" width="37.25" style="8" bestFit="1" customWidth="1"/>
    <col min="10508" max="10508" width="11" style="8" customWidth="1"/>
    <col min="10509" max="10509" width="13.75" style="8" customWidth="1"/>
    <col min="10510" max="10510" width="6.375" style="8" customWidth="1"/>
    <col min="10511" max="10512" width="15.875" style="8" customWidth="1"/>
    <col min="10513" max="10513" width="15.625" style="8" customWidth="1"/>
    <col min="10514" max="10752" width="9" style="8"/>
    <col min="10753" max="10753" width="2.625" style="8" customWidth="1"/>
    <col min="10754" max="10754" width="15.5" style="8" bestFit="1" customWidth="1"/>
    <col min="10755" max="10755" width="14.375" style="8" bestFit="1" customWidth="1"/>
    <col min="10756" max="10756" width="13.125" style="8" bestFit="1" customWidth="1"/>
    <col min="10757" max="10757" width="76.875" style="8" bestFit="1" customWidth="1"/>
    <col min="10758" max="10758" width="6.25" style="8" customWidth="1"/>
    <col min="10759" max="10760" width="12.75" style="8" customWidth="1"/>
    <col min="10761" max="10761" width="5.75" style="8" customWidth="1"/>
    <col min="10762" max="10762" width="26.75" style="8" customWidth="1"/>
    <col min="10763" max="10763" width="37.25" style="8" bestFit="1" customWidth="1"/>
    <col min="10764" max="10764" width="11" style="8" customWidth="1"/>
    <col min="10765" max="10765" width="13.75" style="8" customWidth="1"/>
    <col min="10766" max="10766" width="6.375" style="8" customWidth="1"/>
    <col min="10767" max="10768" width="15.875" style="8" customWidth="1"/>
    <col min="10769" max="10769" width="15.625" style="8" customWidth="1"/>
    <col min="10770" max="11008" width="9" style="8"/>
    <col min="11009" max="11009" width="2.625" style="8" customWidth="1"/>
    <col min="11010" max="11010" width="15.5" style="8" bestFit="1" customWidth="1"/>
    <col min="11011" max="11011" width="14.375" style="8" bestFit="1" customWidth="1"/>
    <col min="11012" max="11012" width="13.125" style="8" bestFit="1" customWidth="1"/>
    <col min="11013" max="11013" width="76.875" style="8" bestFit="1" customWidth="1"/>
    <col min="11014" max="11014" width="6.25" style="8" customWidth="1"/>
    <col min="11015" max="11016" width="12.75" style="8" customWidth="1"/>
    <col min="11017" max="11017" width="5.75" style="8" customWidth="1"/>
    <col min="11018" max="11018" width="26.75" style="8" customWidth="1"/>
    <col min="11019" max="11019" width="37.25" style="8" bestFit="1" customWidth="1"/>
    <col min="11020" max="11020" width="11" style="8" customWidth="1"/>
    <col min="11021" max="11021" width="13.75" style="8" customWidth="1"/>
    <col min="11022" max="11022" width="6.375" style="8" customWidth="1"/>
    <col min="11023" max="11024" width="15.875" style="8" customWidth="1"/>
    <col min="11025" max="11025" width="15.625" style="8" customWidth="1"/>
    <col min="11026" max="11264" width="9" style="8"/>
    <col min="11265" max="11265" width="2.625" style="8" customWidth="1"/>
    <col min="11266" max="11266" width="15.5" style="8" bestFit="1" customWidth="1"/>
    <col min="11267" max="11267" width="14.375" style="8" bestFit="1" customWidth="1"/>
    <col min="11268" max="11268" width="13.125" style="8" bestFit="1" customWidth="1"/>
    <col min="11269" max="11269" width="76.875" style="8" bestFit="1" customWidth="1"/>
    <col min="11270" max="11270" width="6.25" style="8" customWidth="1"/>
    <col min="11271" max="11272" width="12.75" style="8" customWidth="1"/>
    <col min="11273" max="11273" width="5.75" style="8" customWidth="1"/>
    <col min="11274" max="11274" width="26.75" style="8" customWidth="1"/>
    <col min="11275" max="11275" width="37.25" style="8" bestFit="1" customWidth="1"/>
    <col min="11276" max="11276" width="11" style="8" customWidth="1"/>
    <col min="11277" max="11277" width="13.75" style="8" customWidth="1"/>
    <col min="11278" max="11278" width="6.375" style="8" customWidth="1"/>
    <col min="11279" max="11280" width="15.875" style="8" customWidth="1"/>
    <col min="11281" max="11281" width="15.625" style="8" customWidth="1"/>
    <col min="11282" max="11520" width="9" style="8"/>
    <col min="11521" max="11521" width="2.625" style="8" customWidth="1"/>
    <col min="11522" max="11522" width="15.5" style="8" bestFit="1" customWidth="1"/>
    <col min="11523" max="11523" width="14.375" style="8" bestFit="1" customWidth="1"/>
    <col min="11524" max="11524" width="13.125" style="8" bestFit="1" customWidth="1"/>
    <col min="11525" max="11525" width="76.875" style="8" bestFit="1" customWidth="1"/>
    <col min="11526" max="11526" width="6.25" style="8" customWidth="1"/>
    <col min="11527" max="11528" width="12.75" style="8" customWidth="1"/>
    <col min="11529" max="11529" width="5.75" style="8" customWidth="1"/>
    <col min="11530" max="11530" width="26.75" style="8" customWidth="1"/>
    <col min="11531" max="11531" width="37.25" style="8" bestFit="1" customWidth="1"/>
    <col min="11532" max="11532" width="11" style="8" customWidth="1"/>
    <col min="11533" max="11533" width="13.75" style="8" customWidth="1"/>
    <col min="11534" max="11534" width="6.375" style="8" customWidth="1"/>
    <col min="11535" max="11536" width="15.875" style="8" customWidth="1"/>
    <col min="11537" max="11537" width="15.625" style="8" customWidth="1"/>
    <col min="11538" max="11776" width="9" style="8"/>
    <col min="11777" max="11777" width="2.625" style="8" customWidth="1"/>
    <col min="11778" max="11778" width="15.5" style="8" bestFit="1" customWidth="1"/>
    <col min="11779" max="11779" width="14.375" style="8" bestFit="1" customWidth="1"/>
    <col min="11780" max="11780" width="13.125" style="8" bestFit="1" customWidth="1"/>
    <col min="11781" max="11781" width="76.875" style="8" bestFit="1" customWidth="1"/>
    <col min="11782" max="11782" width="6.25" style="8" customWidth="1"/>
    <col min="11783" max="11784" width="12.75" style="8" customWidth="1"/>
    <col min="11785" max="11785" width="5.75" style="8" customWidth="1"/>
    <col min="11786" max="11786" width="26.75" style="8" customWidth="1"/>
    <col min="11787" max="11787" width="37.25" style="8" bestFit="1" customWidth="1"/>
    <col min="11788" max="11788" width="11" style="8" customWidth="1"/>
    <col min="11789" max="11789" width="13.75" style="8" customWidth="1"/>
    <col min="11790" max="11790" width="6.375" style="8" customWidth="1"/>
    <col min="11791" max="11792" width="15.875" style="8" customWidth="1"/>
    <col min="11793" max="11793" width="15.625" style="8" customWidth="1"/>
    <col min="11794" max="12032" width="9" style="8"/>
    <col min="12033" max="12033" width="2.625" style="8" customWidth="1"/>
    <col min="12034" max="12034" width="15.5" style="8" bestFit="1" customWidth="1"/>
    <col min="12035" max="12035" width="14.375" style="8" bestFit="1" customWidth="1"/>
    <col min="12036" max="12036" width="13.125" style="8" bestFit="1" customWidth="1"/>
    <col min="12037" max="12037" width="76.875" style="8" bestFit="1" customWidth="1"/>
    <col min="12038" max="12038" width="6.25" style="8" customWidth="1"/>
    <col min="12039" max="12040" width="12.75" style="8" customWidth="1"/>
    <col min="12041" max="12041" width="5.75" style="8" customWidth="1"/>
    <col min="12042" max="12042" width="26.75" style="8" customWidth="1"/>
    <col min="12043" max="12043" width="37.25" style="8" bestFit="1" customWidth="1"/>
    <col min="12044" max="12044" width="11" style="8" customWidth="1"/>
    <col min="12045" max="12045" width="13.75" style="8" customWidth="1"/>
    <col min="12046" max="12046" width="6.375" style="8" customWidth="1"/>
    <col min="12047" max="12048" width="15.875" style="8" customWidth="1"/>
    <col min="12049" max="12049" width="15.625" style="8" customWidth="1"/>
    <col min="12050" max="12288" width="9" style="8"/>
    <col min="12289" max="12289" width="2.625" style="8" customWidth="1"/>
    <col min="12290" max="12290" width="15.5" style="8" bestFit="1" customWidth="1"/>
    <col min="12291" max="12291" width="14.375" style="8" bestFit="1" customWidth="1"/>
    <col min="12292" max="12292" width="13.125" style="8" bestFit="1" customWidth="1"/>
    <col min="12293" max="12293" width="76.875" style="8" bestFit="1" customWidth="1"/>
    <col min="12294" max="12294" width="6.25" style="8" customWidth="1"/>
    <col min="12295" max="12296" width="12.75" style="8" customWidth="1"/>
    <col min="12297" max="12297" width="5.75" style="8" customWidth="1"/>
    <col min="12298" max="12298" width="26.75" style="8" customWidth="1"/>
    <col min="12299" max="12299" width="37.25" style="8" bestFit="1" customWidth="1"/>
    <col min="12300" max="12300" width="11" style="8" customWidth="1"/>
    <col min="12301" max="12301" width="13.75" style="8" customWidth="1"/>
    <col min="12302" max="12302" width="6.375" style="8" customWidth="1"/>
    <col min="12303" max="12304" width="15.875" style="8" customWidth="1"/>
    <col min="12305" max="12305" width="15.625" style="8" customWidth="1"/>
    <col min="12306" max="12544" width="9" style="8"/>
    <col min="12545" max="12545" width="2.625" style="8" customWidth="1"/>
    <col min="12546" max="12546" width="15.5" style="8" bestFit="1" customWidth="1"/>
    <col min="12547" max="12547" width="14.375" style="8" bestFit="1" customWidth="1"/>
    <col min="12548" max="12548" width="13.125" style="8" bestFit="1" customWidth="1"/>
    <col min="12549" max="12549" width="76.875" style="8" bestFit="1" customWidth="1"/>
    <col min="12550" max="12550" width="6.25" style="8" customWidth="1"/>
    <col min="12551" max="12552" width="12.75" style="8" customWidth="1"/>
    <col min="12553" max="12553" width="5.75" style="8" customWidth="1"/>
    <col min="12554" max="12554" width="26.75" style="8" customWidth="1"/>
    <col min="12555" max="12555" width="37.25" style="8" bestFit="1" customWidth="1"/>
    <col min="12556" max="12556" width="11" style="8" customWidth="1"/>
    <col min="12557" max="12557" width="13.75" style="8" customWidth="1"/>
    <col min="12558" max="12558" width="6.375" style="8" customWidth="1"/>
    <col min="12559" max="12560" width="15.875" style="8" customWidth="1"/>
    <col min="12561" max="12561" width="15.625" style="8" customWidth="1"/>
    <col min="12562" max="12800" width="9" style="8"/>
    <col min="12801" max="12801" width="2.625" style="8" customWidth="1"/>
    <col min="12802" max="12802" width="15.5" style="8" bestFit="1" customWidth="1"/>
    <col min="12803" max="12803" width="14.375" style="8" bestFit="1" customWidth="1"/>
    <col min="12804" max="12804" width="13.125" style="8" bestFit="1" customWidth="1"/>
    <col min="12805" max="12805" width="76.875" style="8" bestFit="1" customWidth="1"/>
    <col min="12806" max="12806" width="6.25" style="8" customWidth="1"/>
    <col min="12807" max="12808" width="12.75" style="8" customWidth="1"/>
    <col min="12809" max="12809" width="5.75" style="8" customWidth="1"/>
    <col min="12810" max="12810" width="26.75" style="8" customWidth="1"/>
    <col min="12811" max="12811" width="37.25" style="8" bestFit="1" customWidth="1"/>
    <col min="12812" max="12812" width="11" style="8" customWidth="1"/>
    <col min="12813" max="12813" width="13.75" style="8" customWidth="1"/>
    <col min="12814" max="12814" width="6.375" style="8" customWidth="1"/>
    <col min="12815" max="12816" width="15.875" style="8" customWidth="1"/>
    <col min="12817" max="12817" width="15.625" style="8" customWidth="1"/>
    <col min="12818" max="13056" width="9" style="8"/>
    <col min="13057" max="13057" width="2.625" style="8" customWidth="1"/>
    <col min="13058" max="13058" width="15.5" style="8" bestFit="1" customWidth="1"/>
    <col min="13059" max="13059" width="14.375" style="8" bestFit="1" customWidth="1"/>
    <col min="13060" max="13060" width="13.125" style="8" bestFit="1" customWidth="1"/>
    <col min="13061" max="13061" width="76.875" style="8" bestFit="1" customWidth="1"/>
    <col min="13062" max="13062" width="6.25" style="8" customWidth="1"/>
    <col min="13063" max="13064" width="12.75" style="8" customWidth="1"/>
    <col min="13065" max="13065" width="5.75" style="8" customWidth="1"/>
    <col min="13066" max="13066" width="26.75" style="8" customWidth="1"/>
    <col min="13067" max="13067" width="37.25" style="8" bestFit="1" customWidth="1"/>
    <col min="13068" max="13068" width="11" style="8" customWidth="1"/>
    <col min="13069" max="13069" width="13.75" style="8" customWidth="1"/>
    <col min="13070" max="13070" width="6.375" style="8" customWidth="1"/>
    <col min="13071" max="13072" width="15.875" style="8" customWidth="1"/>
    <col min="13073" max="13073" width="15.625" style="8" customWidth="1"/>
    <col min="13074" max="13312" width="9" style="8"/>
    <col min="13313" max="13313" width="2.625" style="8" customWidth="1"/>
    <col min="13314" max="13314" width="15.5" style="8" bestFit="1" customWidth="1"/>
    <col min="13315" max="13315" width="14.375" style="8" bestFit="1" customWidth="1"/>
    <col min="13316" max="13316" width="13.125" style="8" bestFit="1" customWidth="1"/>
    <col min="13317" max="13317" width="76.875" style="8" bestFit="1" customWidth="1"/>
    <col min="13318" max="13318" width="6.25" style="8" customWidth="1"/>
    <col min="13319" max="13320" width="12.75" style="8" customWidth="1"/>
    <col min="13321" max="13321" width="5.75" style="8" customWidth="1"/>
    <col min="13322" max="13322" width="26.75" style="8" customWidth="1"/>
    <col min="13323" max="13323" width="37.25" style="8" bestFit="1" customWidth="1"/>
    <col min="13324" max="13324" width="11" style="8" customWidth="1"/>
    <col min="13325" max="13325" width="13.75" style="8" customWidth="1"/>
    <col min="13326" max="13326" width="6.375" style="8" customWidth="1"/>
    <col min="13327" max="13328" width="15.875" style="8" customWidth="1"/>
    <col min="13329" max="13329" width="15.625" style="8" customWidth="1"/>
    <col min="13330" max="13568" width="9" style="8"/>
    <col min="13569" max="13569" width="2.625" style="8" customWidth="1"/>
    <col min="13570" max="13570" width="15.5" style="8" bestFit="1" customWidth="1"/>
    <col min="13571" max="13571" width="14.375" style="8" bestFit="1" customWidth="1"/>
    <col min="13572" max="13572" width="13.125" style="8" bestFit="1" customWidth="1"/>
    <col min="13573" max="13573" width="76.875" style="8" bestFit="1" customWidth="1"/>
    <col min="13574" max="13574" width="6.25" style="8" customWidth="1"/>
    <col min="13575" max="13576" width="12.75" style="8" customWidth="1"/>
    <col min="13577" max="13577" width="5.75" style="8" customWidth="1"/>
    <col min="13578" max="13578" width="26.75" style="8" customWidth="1"/>
    <col min="13579" max="13579" width="37.25" style="8" bestFit="1" customWidth="1"/>
    <col min="13580" max="13580" width="11" style="8" customWidth="1"/>
    <col min="13581" max="13581" width="13.75" style="8" customWidth="1"/>
    <col min="13582" max="13582" width="6.375" style="8" customWidth="1"/>
    <col min="13583" max="13584" width="15.875" style="8" customWidth="1"/>
    <col min="13585" max="13585" width="15.625" style="8" customWidth="1"/>
    <col min="13586" max="13824" width="9" style="8"/>
    <col min="13825" max="13825" width="2.625" style="8" customWidth="1"/>
    <col min="13826" max="13826" width="15.5" style="8" bestFit="1" customWidth="1"/>
    <col min="13827" max="13827" width="14.375" style="8" bestFit="1" customWidth="1"/>
    <col min="13828" max="13828" width="13.125" style="8" bestFit="1" customWidth="1"/>
    <col min="13829" max="13829" width="76.875" style="8" bestFit="1" customWidth="1"/>
    <col min="13830" max="13830" width="6.25" style="8" customWidth="1"/>
    <col min="13831" max="13832" width="12.75" style="8" customWidth="1"/>
    <col min="13833" max="13833" width="5.75" style="8" customWidth="1"/>
    <col min="13834" max="13834" width="26.75" style="8" customWidth="1"/>
    <col min="13835" max="13835" width="37.25" style="8" bestFit="1" customWidth="1"/>
    <col min="13836" max="13836" width="11" style="8" customWidth="1"/>
    <col min="13837" max="13837" width="13.75" style="8" customWidth="1"/>
    <col min="13838" max="13838" width="6.375" style="8" customWidth="1"/>
    <col min="13839" max="13840" width="15.875" style="8" customWidth="1"/>
    <col min="13841" max="13841" width="15.625" style="8" customWidth="1"/>
    <col min="13842" max="14080" width="9" style="8"/>
    <col min="14081" max="14081" width="2.625" style="8" customWidth="1"/>
    <col min="14082" max="14082" width="15.5" style="8" bestFit="1" customWidth="1"/>
    <col min="14083" max="14083" width="14.375" style="8" bestFit="1" customWidth="1"/>
    <col min="14084" max="14084" width="13.125" style="8" bestFit="1" customWidth="1"/>
    <col min="14085" max="14085" width="76.875" style="8" bestFit="1" customWidth="1"/>
    <col min="14086" max="14086" width="6.25" style="8" customWidth="1"/>
    <col min="14087" max="14088" width="12.75" style="8" customWidth="1"/>
    <col min="14089" max="14089" width="5.75" style="8" customWidth="1"/>
    <col min="14090" max="14090" width="26.75" style="8" customWidth="1"/>
    <col min="14091" max="14091" width="37.25" style="8" bestFit="1" customWidth="1"/>
    <col min="14092" max="14092" width="11" style="8" customWidth="1"/>
    <col min="14093" max="14093" width="13.75" style="8" customWidth="1"/>
    <col min="14094" max="14094" width="6.375" style="8" customWidth="1"/>
    <col min="14095" max="14096" width="15.875" style="8" customWidth="1"/>
    <col min="14097" max="14097" width="15.625" style="8" customWidth="1"/>
    <col min="14098" max="14336" width="9" style="8"/>
    <col min="14337" max="14337" width="2.625" style="8" customWidth="1"/>
    <col min="14338" max="14338" width="15.5" style="8" bestFit="1" customWidth="1"/>
    <col min="14339" max="14339" width="14.375" style="8" bestFit="1" customWidth="1"/>
    <col min="14340" max="14340" width="13.125" style="8" bestFit="1" customWidth="1"/>
    <col min="14341" max="14341" width="76.875" style="8" bestFit="1" customWidth="1"/>
    <col min="14342" max="14342" width="6.25" style="8" customWidth="1"/>
    <col min="14343" max="14344" width="12.75" style="8" customWidth="1"/>
    <col min="14345" max="14345" width="5.75" style="8" customWidth="1"/>
    <col min="14346" max="14346" width="26.75" style="8" customWidth="1"/>
    <col min="14347" max="14347" width="37.25" style="8" bestFit="1" customWidth="1"/>
    <col min="14348" max="14348" width="11" style="8" customWidth="1"/>
    <col min="14349" max="14349" width="13.75" style="8" customWidth="1"/>
    <col min="14350" max="14350" width="6.375" style="8" customWidth="1"/>
    <col min="14351" max="14352" width="15.875" style="8" customWidth="1"/>
    <col min="14353" max="14353" width="15.625" style="8" customWidth="1"/>
    <col min="14354" max="14592" width="9" style="8"/>
    <col min="14593" max="14593" width="2.625" style="8" customWidth="1"/>
    <col min="14594" max="14594" width="15.5" style="8" bestFit="1" customWidth="1"/>
    <col min="14595" max="14595" width="14.375" style="8" bestFit="1" customWidth="1"/>
    <col min="14596" max="14596" width="13.125" style="8" bestFit="1" customWidth="1"/>
    <col min="14597" max="14597" width="76.875" style="8" bestFit="1" customWidth="1"/>
    <col min="14598" max="14598" width="6.25" style="8" customWidth="1"/>
    <col min="14599" max="14600" width="12.75" style="8" customWidth="1"/>
    <col min="14601" max="14601" width="5.75" style="8" customWidth="1"/>
    <col min="14602" max="14602" width="26.75" style="8" customWidth="1"/>
    <col min="14603" max="14603" width="37.25" style="8" bestFit="1" customWidth="1"/>
    <col min="14604" max="14604" width="11" style="8" customWidth="1"/>
    <col min="14605" max="14605" width="13.75" style="8" customWidth="1"/>
    <col min="14606" max="14606" width="6.375" style="8" customWidth="1"/>
    <col min="14607" max="14608" width="15.875" style="8" customWidth="1"/>
    <col min="14609" max="14609" width="15.625" style="8" customWidth="1"/>
    <col min="14610" max="14848" width="9" style="8"/>
    <col min="14849" max="14849" width="2.625" style="8" customWidth="1"/>
    <col min="14850" max="14850" width="15.5" style="8" bestFit="1" customWidth="1"/>
    <col min="14851" max="14851" width="14.375" style="8" bestFit="1" customWidth="1"/>
    <col min="14852" max="14852" width="13.125" style="8" bestFit="1" customWidth="1"/>
    <col min="14853" max="14853" width="76.875" style="8" bestFit="1" customWidth="1"/>
    <col min="14854" max="14854" width="6.25" style="8" customWidth="1"/>
    <col min="14855" max="14856" width="12.75" style="8" customWidth="1"/>
    <col min="14857" max="14857" width="5.75" style="8" customWidth="1"/>
    <col min="14858" max="14858" width="26.75" style="8" customWidth="1"/>
    <col min="14859" max="14859" width="37.25" style="8" bestFit="1" customWidth="1"/>
    <col min="14860" max="14860" width="11" style="8" customWidth="1"/>
    <col min="14861" max="14861" width="13.75" style="8" customWidth="1"/>
    <col min="14862" max="14862" width="6.375" style="8" customWidth="1"/>
    <col min="14863" max="14864" width="15.875" style="8" customWidth="1"/>
    <col min="14865" max="14865" width="15.625" style="8" customWidth="1"/>
    <col min="14866" max="15104" width="9" style="8"/>
    <col min="15105" max="15105" width="2.625" style="8" customWidth="1"/>
    <col min="15106" max="15106" width="15.5" style="8" bestFit="1" customWidth="1"/>
    <col min="15107" max="15107" width="14.375" style="8" bestFit="1" customWidth="1"/>
    <col min="15108" max="15108" width="13.125" style="8" bestFit="1" customWidth="1"/>
    <col min="15109" max="15109" width="76.875" style="8" bestFit="1" customWidth="1"/>
    <col min="15110" max="15110" width="6.25" style="8" customWidth="1"/>
    <col min="15111" max="15112" width="12.75" style="8" customWidth="1"/>
    <col min="15113" max="15113" width="5.75" style="8" customWidth="1"/>
    <col min="15114" max="15114" width="26.75" style="8" customWidth="1"/>
    <col min="15115" max="15115" width="37.25" style="8" bestFit="1" customWidth="1"/>
    <col min="15116" max="15116" width="11" style="8" customWidth="1"/>
    <col min="15117" max="15117" width="13.75" style="8" customWidth="1"/>
    <col min="15118" max="15118" width="6.375" style="8" customWidth="1"/>
    <col min="15119" max="15120" width="15.875" style="8" customWidth="1"/>
    <col min="15121" max="15121" width="15.625" style="8" customWidth="1"/>
    <col min="15122" max="15360" width="9" style="8"/>
    <col min="15361" max="15361" width="2.625" style="8" customWidth="1"/>
    <col min="15362" max="15362" width="15.5" style="8" bestFit="1" customWidth="1"/>
    <col min="15363" max="15363" width="14.375" style="8" bestFit="1" customWidth="1"/>
    <col min="15364" max="15364" width="13.125" style="8" bestFit="1" customWidth="1"/>
    <col min="15365" max="15365" width="76.875" style="8" bestFit="1" customWidth="1"/>
    <col min="15366" max="15366" width="6.25" style="8" customWidth="1"/>
    <col min="15367" max="15368" width="12.75" style="8" customWidth="1"/>
    <col min="15369" max="15369" width="5.75" style="8" customWidth="1"/>
    <col min="15370" max="15370" width="26.75" style="8" customWidth="1"/>
    <col min="15371" max="15371" width="37.25" style="8" bestFit="1" customWidth="1"/>
    <col min="15372" max="15372" width="11" style="8" customWidth="1"/>
    <col min="15373" max="15373" width="13.75" style="8" customWidth="1"/>
    <col min="15374" max="15374" width="6.375" style="8" customWidth="1"/>
    <col min="15375" max="15376" width="15.875" style="8" customWidth="1"/>
    <col min="15377" max="15377" width="15.625" style="8" customWidth="1"/>
    <col min="15378" max="15616" width="9" style="8"/>
    <col min="15617" max="15617" width="2.625" style="8" customWidth="1"/>
    <col min="15618" max="15618" width="15.5" style="8" bestFit="1" customWidth="1"/>
    <col min="15619" max="15619" width="14.375" style="8" bestFit="1" customWidth="1"/>
    <col min="15620" max="15620" width="13.125" style="8" bestFit="1" customWidth="1"/>
    <col min="15621" max="15621" width="76.875" style="8" bestFit="1" customWidth="1"/>
    <col min="15622" max="15622" width="6.25" style="8" customWidth="1"/>
    <col min="15623" max="15624" width="12.75" style="8" customWidth="1"/>
    <col min="15625" max="15625" width="5.75" style="8" customWidth="1"/>
    <col min="15626" max="15626" width="26.75" style="8" customWidth="1"/>
    <col min="15627" max="15627" width="37.25" style="8" bestFit="1" customWidth="1"/>
    <col min="15628" max="15628" width="11" style="8" customWidth="1"/>
    <col min="15629" max="15629" width="13.75" style="8" customWidth="1"/>
    <col min="15630" max="15630" width="6.375" style="8" customWidth="1"/>
    <col min="15631" max="15632" width="15.875" style="8" customWidth="1"/>
    <col min="15633" max="15633" width="15.625" style="8" customWidth="1"/>
    <col min="15634" max="15872" width="9" style="8"/>
    <col min="15873" max="15873" width="2.625" style="8" customWidth="1"/>
    <col min="15874" max="15874" width="15.5" style="8" bestFit="1" customWidth="1"/>
    <col min="15875" max="15875" width="14.375" style="8" bestFit="1" customWidth="1"/>
    <col min="15876" max="15876" width="13.125" style="8" bestFit="1" customWidth="1"/>
    <col min="15877" max="15877" width="76.875" style="8" bestFit="1" customWidth="1"/>
    <col min="15878" max="15878" width="6.25" style="8" customWidth="1"/>
    <col min="15879" max="15880" width="12.75" style="8" customWidth="1"/>
    <col min="15881" max="15881" width="5.75" style="8" customWidth="1"/>
    <col min="15882" max="15882" width="26.75" style="8" customWidth="1"/>
    <col min="15883" max="15883" width="37.25" style="8" bestFit="1" customWidth="1"/>
    <col min="15884" max="15884" width="11" style="8" customWidth="1"/>
    <col min="15885" max="15885" width="13.75" style="8" customWidth="1"/>
    <col min="15886" max="15886" width="6.375" style="8" customWidth="1"/>
    <col min="15887" max="15888" width="15.875" style="8" customWidth="1"/>
    <col min="15889" max="15889" width="15.625" style="8" customWidth="1"/>
    <col min="15890" max="16128" width="9" style="8"/>
    <col min="16129" max="16129" width="2.625" style="8" customWidth="1"/>
    <col min="16130" max="16130" width="15.5" style="8" bestFit="1" customWidth="1"/>
    <col min="16131" max="16131" width="14.375" style="8" bestFit="1" customWidth="1"/>
    <col min="16132" max="16132" width="13.125" style="8" bestFit="1" customWidth="1"/>
    <col min="16133" max="16133" width="76.875" style="8" bestFit="1" customWidth="1"/>
    <col min="16134" max="16134" width="6.25" style="8" customWidth="1"/>
    <col min="16135" max="16136" width="12.75" style="8" customWidth="1"/>
    <col min="16137" max="16137" width="5.75" style="8" customWidth="1"/>
    <col min="16138" max="16138" width="26.75" style="8" customWidth="1"/>
    <col min="16139" max="16139" width="37.25" style="8" bestFit="1" customWidth="1"/>
    <col min="16140" max="16140" width="11" style="8" customWidth="1"/>
    <col min="16141" max="16141" width="13.75" style="8" customWidth="1"/>
    <col min="16142" max="16142" width="6.375" style="8" customWidth="1"/>
    <col min="16143" max="16144" width="15.875" style="8" customWidth="1"/>
    <col min="16145" max="16145" width="15.625" style="8" customWidth="1"/>
    <col min="16146" max="16384" width="9" style="8"/>
  </cols>
  <sheetData>
    <row r="2" spans="2:17" ht="20.100000000000001" customHeight="1">
      <c r="B2" s="1" t="s">
        <v>0</v>
      </c>
      <c r="C2" s="1"/>
      <c r="D2" s="1"/>
      <c r="E2" s="2" t="s">
        <v>5945</v>
      </c>
      <c r="G2" s="4" t="s">
        <v>2</v>
      </c>
      <c r="H2" s="5"/>
      <c r="I2" s="6"/>
      <c r="J2" s="7">
        <f>SUM(H:H)</f>
        <v>4012432</v>
      </c>
    </row>
    <row r="3" spans="2:17" ht="20.100000000000001" customHeight="1">
      <c r="B3" s="1" t="s">
        <v>3</v>
      </c>
      <c r="C3" s="1"/>
      <c r="D3" s="1"/>
      <c r="E3" s="13" t="s">
        <v>4</v>
      </c>
    </row>
    <row r="4" spans="2:17" ht="20.100000000000001" customHeight="1">
      <c r="B4" s="1" t="s">
        <v>5</v>
      </c>
      <c r="C4" s="1"/>
      <c r="D4" s="1"/>
      <c r="E4" s="13">
        <v>177446</v>
      </c>
      <c r="J4" s="15"/>
      <c r="K4" s="16"/>
    </row>
    <row r="5" spans="2:17" ht="20.100000000000001" customHeight="1">
      <c r="B5" s="1" t="s">
        <v>6</v>
      </c>
      <c r="C5" s="1"/>
      <c r="D5" s="1"/>
      <c r="E5" s="17"/>
      <c r="J5" s="15"/>
      <c r="K5" s="16"/>
    </row>
    <row r="6" spans="2:17" ht="20.100000000000001" customHeight="1">
      <c r="B6" s="1" t="s">
        <v>7</v>
      </c>
      <c r="C6" s="1"/>
      <c r="D6" s="1"/>
      <c r="E6" s="17"/>
      <c r="J6" s="15"/>
      <c r="K6" s="16"/>
    </row>
    <row r="7" spans="2:17" ht="20.100000000000001" customHeight="1">
      <c r="B7" s="18"/>
      <c r="C7" s="18"/>
      <c r="D7" s="18"/>
      <c r="E7" s="19"/>
      <c r="J7" s="15"/>
      <c r="K7" s="16"/>
      <c r="L7" s="20"/>
    </row>
    <row r="9" spans="2:17" s="9" customFormat="1" ht="19.5" customHeight="1">
      <c r="B9" s="21" t="s">
        <v>8</v>
      </c>
      <c r="C9" s="21" t="s">
        <v>9</v>
      </c>
      <c r="D9" s="21" t="s">
        <v>10</v>
      </c>
      <c r="E9" s="22" t="s">
        <v>11</v>
      </c>
      <c r="F9" s="23" t="s">
        <v>12</v>
      </c>
      <c r="G9" s="24" t="s">
        <v>13</v>
      </c>
      <c r="H9" s="24" t="s">
        <v>14</v>
      </c>
      <c r="I9" s="22" t="s">
        <v>15</v>
      </c>
      <c r="J9" s="22" t="s">
        <v>16</v>
      </c>
      <c r="K9" s="22" t="s">
        <v>17</v>
      </c>
      <c r="L9" s="22" t="s">
        <v>18</v>
      </c>
      <c r="M9" s="25" t="s">
        <v>19</v>
      </c>
      <c r="N9" s="21" t="s">
        <v>20</v>
      </c>
      <c r="O9" s="22" t="s">
        <v>21</v>
      </c>
      <c r="P9" s="25" t="s">
        <v>22</v>
      </c>
      <c r="Q9" s="26" t="s">
        <v>23</v>
      </c>
    </row>
    <row r="10" spans="2:17" s="9" customFormat="1" ht="19.5" customHeight="1">
      <c r="B10" s="27"/>
      <c r="C10" s="21" t="s">
        <v>2849</v>
      </c>
      <c r="D10" s="21" t="s">
        <v>2849</v>
      </c>
      <c r="E10" s="30" t="s">
        <v>5946</v>
      </c>
      <c r="F10" s="23">
        <v>1</v>
      </c>
      <c r="G10" s="28">
        <v>655000</v>
      </c>
      <c r="H10" s="28">
        <f t="shared" ref="H10:H16" si="0">F10*G10</f>
        <v>655000</v>
      </c>
      <c r="I10" s="22"/>
      <c r="J10" s="864"/>
      <c r="K10" s="864" t="s">
        <v>5947</v>
      </c>
      <c r="L10" s="22"/>
      <c r="M10" s="25">
        <v>43959</v>
      </c>
      <c r="N10" s="21"/>
      <c r="O10" s="32">
        <v>43997</v>
      </c>
      <c r="P10" s="25" t="s">
        <v>5948</v>
      </c>
      <c r="Q10" s="29"/>
    </row>
    <row r="11" spans="2:17" s="9" customFormat="1" ht="19.5" customHeight="1">
      <c r="B11" s="27"/>
      <c r="C11" s="21" t="s">
        <v>2849</v>
      </c>
      <c r="D11" s="21" t="s">
        <v>2849</v>
      </c>
      <c r="E11" s="30" t="s">
        <v>5949</v>
      </c>
      <c r="F11" s="23">
        <v>1</v>
      </c>
      <c r="G11" s="28">
        <v>49000</v>
      </c>
      <c r="H11" s="28">
        <f t="shared" si="0"/>
        <v>49000</v>
      </c>
      <c r="I11" s="22"/>
      <c r="J11" s="864"/>
      <c r="K11" s="864" t="s">
        <v>5947</v>
      </c>
      <c r="L11" s="22"/>
      <c r="M11" s="25">
        <v>43959</v>
      </c>
      <c r="N11" s="25"/>
      <c r="O11" s="25">
        <v>43997</v>
      </c>
      <c r="P11" s="25" t="s">
        <v>5948</v>
      </c>
      <c r="Q11" s="29"/>
    </row>
    <row r="12" spans="2:17" s="9" customFormat="1" ht="19.5" customHeight="1">
      <c r="B12" s="27"/>
      <c r="C12" s="21" t="s">
        <v>2849</v>
      </c>
      <c r="D12" s="21" t="s">
        <v>2849</v>
      </c>
      <c r="E12" s="30" t="s">
        <v>4086</v>
      </c>
      <c r="F12" s="23">
        <v>1</v>
      </c>
      <c r="G12" s="28">
        <v>14000</v>
      </c>
      <c r="H12" s="28">
        <f t="shared" si="0"/>
        <v>14000</v>
      </c>
      <c r="I12" s="22"/>
      <c r="J12" s="864"/>
      <c r="K12" s="864" t="s">
        <v>5947</v>
      </c>
      <c r="L12" s="22"/>
      <c r="M12" s="25">
        <v>43959</v>
      </c>
      <c r="N12" s="25"/>
      <c r="O12" s="25">
        <v>43997</v>
      </c>
      <c r="P12" s="25" t="s">
        <v>5948</v>
      </c>
      <c r="Q12" s="29"/>
    </row>
    <row r="13" spans="2:17" s="9" customFormat="1" ht="19.5" customHeight="1">
      <c r="B13" s="27"/>
      <c r="C13" s="21" t="s">
        <v>2849</v>
      </c>
      <c r="D13" s="21" t="s">
        <v>2849</v>
      </c>
      <c r="E13" s="30" t="s">
        <v>4665</v>
      </c>
      <c r="F13" s="23">
        <v>1</v>
      </c>
      <c r="G13" s="28">
        <v>14000</v>
      </c>
      <c r="H13" s="28">
        <f t="shared" si="0"/>
        <v>14000</v>
      </c>
      <c r="I13" s="23"/>
      <c r="J13" s="864"/>
      <c r="K13" s="864" t="s">
        <v>5947</v>
      </c>
      <c r="L13" s="21"/>
      <c r="M13" s="25">
        <v>43959</v>
      </c>
      <c r="N13" s="25"/>
      <c r="O13" s="25">
        <v>43997</v>
      </c>
      <c r="P13" s="25" t="s">
        <v>5948</v>
      </c>
      <c r="Q13" s="29"/>
    </row>
    <row r="14" spans="2:17" s="9" customFormat="1" ht="19.5" customHeight="1">
      <c r="B14" s="27"/>
      <c r="C14" s="21" t="s">
        <v>2849</v>
      </c>
      <c r="D14" s="21" t="s">
        <v>2849</v>
      </c>
      <c r="E14" s="30" t="s">
        <v>5950</v>
      </c>
      <c r="F14" s="23">
        <v>1</v>
      </c>
      <c r="G14" s="28">
        <v>10000</v>
      </c>
      <c r="H14" s="28">
        <f t="shared" si="0"/>
        <v>10000</v>
      </c>
      <c r="I14" s="23"/>
      <c r="J14" s="864"/>
      <c r="K14" s="864" t="s">
        <v>5947</v>
      </c>
      <c r="L14" s="21"/>
      <c r="M14" s="25">
        <v>43959</v>
      </c>
      <c r="N14" s="25"/>
      <c r="O14" s="25">
        <v>43997</v>
      </c>
      <c r="P14" s="25" t="s">
        <v>5948</v>
      </c>
      <c r="Q14" s="29"/>
    </row>
    <row r="15" spans="2:17" ht="19.5" customHeight="1">
      <c r="B15" s="27"/>
      <c r="C15" s="21" t="s">
        <v>2849</v>
      </c>
      <c r="D15" s="21" t="s">
        <v>2849</v>
      </c>
      <c r="E15" s="30" t="s">
        <v>4673</v>
      </c>
      <c r="F15" s="23">
        <v>1</v>
      </c>
      <c r="G15" s="28">
        <v>-44000</v>
      </c>
      <c r="H15" s="28">
        <f t="shared" si="0"/>
        <v>-44000</v>
      </c>
      <c r="I15" s="23"/>
      <c r="J15" s="864"/>
      <c r="K15" s="864" t="s">
        <v>5947</v>
      </c>
      <c r="L15" s="22"/>
      <c r="M15" s="25">
        <v>43959</v>
      </c>
      <c r="N15" s="37"/>
      <c r="O15" s="25">
        <v>43997</v>
      </c>
      <c r="P15" s="25"/>
      <c r="Q15" s="29"/>
    </row>
    <row r="16" spans="2:17" ht="19.5" customHeight="1">
      <c r="B16" s="27"/>
      <c r="C16" s="21" t="s">
        <v>2849</v>
      </c>
      <c r="D16" s="21" t="s">
        <v>2849</v>
      </c>
      <c r="E16" s="30" t="s">
        <v>447</v>
      </c>
      <c r="F16" s="23">
        <v>1</v>
      </c>
      <c r="G16" s="28">
        <v>0</v>
      </c>
      <c r="H16" s="28">
        <f t="shared" si="0"/>
        <v>0</v>
      </c>
      <c r="I16" s="23"/>
      <c r="J16" s="864" t="s">
        <v>5951</v>
      </c>
      <c r="K16" s="864" t="s">
        <v>5947</v>
      </c>
      <c r="L16" s="22"/>
      <c r="M16" s="25">
        <v>43959</v>
      </c>
      <c r="N16" s="37"/>
      <c r="O16" s="25">
        <v>43997</v>
      </c>
      <c r="P16" s="32"/>
      <c r="Q16" s="29"/>
    </row>
    <row r="17" spans="2:17" ht="19.5" customHeight="1">
      <c r="B17" s="22"/>
      <c r="C17" s="22"/>
      <c r="D17" s="22"/>
      <c r="E17" s="31"/>
      <c r="F17" s="23"/>
      <c r="G17" s="28"/>
      <c r="H17" s="28"/>
      <c r="I17" s="23"/>
      <c r="J17" s="31"/>
      <c r="K17" s="31"/>
      <c r="L17" s="22"/>
      <c r="M17" s="25"/>
      <c r="N17" s="31"/>
      <c r="O17" s="22"/>
      <c r="P17" s="37"/>
      <c r="Q17" s="26"/>
    </row>
    <row r="18" spans="2:17" ht="20.100000000000001" customHeight="1">
      <c r="B18" s="22"/>
      <c r="C18" s="22" t="s">
        <v>35</v>
      </c>
      <c r="D18" s="22" t="s">
        <v>35</v>
      </c>
      <c r="E18" s="31" t="s">
        <v>5952</v>
      </c>
      <c r="F18" s="31">
        <v>1</v>
      </c>
      <c r="G18" s="31">
        <v>10582</v>
      </c>
      <c r="H18" s="31">
        <v>10582</v>
      </c>
      <c r="I18" s="23"/>
      <c r="J18" s="31" t="s">
        <v>5953</v>
      </c>
      <c r="K18" s="22" t="s">
        <v>2855</v>
      </c>
      <c r="L18" s="22"/>
      <c r="M18" s="25"/>
      <c r="N18" s="31"/>
      <c r="O18" s="22"/>
      <c r="P18" s="37"/>
      <c r="Q18" s="26"/>
    </row>
    <row r="19" spans="2:17" ht="20.100000000000001" customHeight="1">
      <c r="B19" s="22"/>
      <c r="C19" s="22" t="s">
        <v>35</v>
      </c>
      <c r="D19" s="22" t="s">
        <v>35</v>
      </c>
      <c r="E19" s="31" t="s">
        <v>5954</v>
      </c>
      <c r="F19" s="31">
        <v>2</v>
      </c>
      <c r="G19" s="31">
        <v>7435</v>
      </c>
      <c r="H19" s="31">
        <v>14870</v>
      </c>
      <c r="I19" s="23"/>
      <c r="J19" s="31" t="s">
        <v>5955</v>
      </c>
      <c r="K19" s="22" t="s">
        <v>2855</v>
      </c>
      <c r="L19" s="22"/>
      <c r="M19" s="25"/>
      <c r="N19" s="31"/>
      <c r="O19" s="22"/>
      <c r="P19" s="37"/>
      <c r="Q19" s="26"/>
    </row>
    <row r="20" spans="2:17" ht="20.100000000000001" customHeight="1">
      <c r="B20" s="22"/>
      <c r="C20" s="22" t="s">
        <v>35</v>
      </c>
      <c r="D20" s="22" t="s">
        <v>35</v>
      </c>
      <c r="E20" s="31" t="s">
        <v>5956</v>
      </c>
      <c r="F20" s="31">
        <v>6</v>
      </c>
      <c r="G20" s="31">
        <v>3625</v>
      </c>
      <c r="H20" s="31">
        <v>21750</v>
      </c>
      <c r="I20" s="23"/>
      <c r="J20" s="31" t="s">
        <v>3184</v>
      </c>
      <c r="K20" s="22" t="s">
        <v>2855</v>
      </c>
      <c r="L20" s="22"/>
      <c r="M20" s="25"/>
      <c r="N20" s="31"/>
      <c r="O20" s="22"/>
      <c r="P20" s="37"/>
      <c r="Q20" s="26"/>
    </row>
    <row r="21" spans="2:17" ht="20.100000000000001" customHeight="1">
      <c r="B21" s="22"/>
      <c r="C21" s="22" t="s">
        <v>35</v>
      </c>
      <c r="D21" s="22" t="s">
        <v>35</v>
      </c>
      <c r="E21" s="31" t="s">
        <v>79</v>
      </c>
      <c r="F21" s="31">
        <v>124</v>
      </c>
      <c r="G21" s="31">
        <v>221</v>
      </c>
      <c r="H21" s="31">
        <v>27404</v>
      </c>
      <c r="I21" s="23"/>
      <c r="J21" s="31" t="s">
        <v>80</v>
      </c>
      <c r="K21" s="22" t="s">
        <v>2855</v>
      </c>
      <c r="L21" s="22"/>
      <c r="M21" s="25"/>
      <c r="N21" s="31"/>
      <c r="O21" s="22"/>
      <c r="P21" s="37"/>
      <c r="Q21" s="26"/>
    </row>
    <row r="22" spans="2:17" ht="20.100000000000001" customHeight="1">
      <c r="B22" s="22"/>
      <c r="C22" s="22" t="s">
        <v>35</v>
      </c>
      <c r="D22" s="22" t="s">
        <v>35</v>
      </c>
      <c r="E22" s="31" t="s">
        <v>5957</v>
      </c>
      <c r="F22" s="31">
        <v>8</v>
      </c>
      <c r="G22" s="31">
        <v>558</v>
      </c>
      <c r="H22" s="31">
        <v>4464</v>
      </c>
      <c r="I22" s="23"/>
      <c r="J22" s="31" t="s">
        <v>80</v>
      </c>
      <c r="K22" s="22" t="s">
        <v>2855</v>
      </c>
      <c r="L22" s="22"/>
      <c r="M22" s="25"/>
      <c r="N22" s="31"/>
      <c r="O22" s="22"/>
      <c r="P22" s="37"/>
      <c r="Q22" s="26"/>
    </row>
    <row r="23" spans="2:17" ht="20.100000000000001" customHeight="1">
      <c r="B23" s="22"/>
      <c r="C23" s="22" t="s">
        <v>35</v>
      </c>
      <c r="D23" s="22" t="s">
        <v>35</v>
      </c>
      <c r="E23" s="31" t="s">
        <v>2746</v>
      </c>
      <c r="F23" s="31">
        <v>4</v>
      </c>
      <c r="G23" s="31">
        <v>97</v>
      </c>
      <c r="H23" s="31">
        <v>388</v>
      </c>
      <c r="I23" s="23"/>
      <c r="J23" s="31" t="s">
        <v>2747</v>
      </c>
      <c r="K23" s="22" t="s">
        <v>2855</v>
      </c>
      <c r="L23" s="22"/>
      <c r="M23" s="25"/>
      <c r="N23" s="31"/>
      <c r="O23" s="22"/>
      <c r="P23" s="37"/>
      <c r="Q23" s="26"/>
    </row>
    <row r="24" spans="2:17" ht="20.100000000000001" customHeight="1">
      <c r="B24" s="22"/>
      <c r="C24" s="22" t="s">
        <v>35</v>
      </c>
      <c r="D24" s="22" t="s">
        <v>35</v>
      </c>
      <c r="E24" s="31" t="s">
        <v>82</v>
      </c>
      <c r="F24" s="31">
        <v>8</v>
      </c>
      <c r="G24" s="31">
        <v>240</v>
      </c>
      <c r="H24" s="31">
        <v>1920</v>
      </c>
      <c r="I24" s="23"/>
      <c r="J24" s="31" t="s">
        <v>83</v>
      </c>
      <c r="K24" s="22" t="s">
        <v>2855</v>
      </c>
      <c r="L24" s="22"/>
      <c r="M24" s="25"/>
      <c r="N24" s="31"/>
      <c r="O24" s="22"/>
      <c r="P24" s="37"/>
      <c r="Q24" s="26"/>
    </row>
    <row r="25" spans="2:17" ht="20.100000000000001" customHeight="1">
      <c r="B25" s="22"/>
      <c r="C25" s="22" t="s">
        <v>35</v>
      </c>
      <c r="D25" s="22" t="s">
        <v>35</v>
      </c>
      <c r="E25" s="31" t="s">
        <v>5958</v>
      </c>
      <c r="F25" s="31">
        <v>1</v>
      </c>
      <c r="G25" s="31">
        <v>450</v>
      </c>
      <c r="H25" s="31">
        <v>450</v>
      </c>
      <c r="I25" s="23"/>
      <c r="J25" s="31" t="s">
        <v>85</v>
      </c>
      <c r="K25" s="22" t="s">
        <v>2855</v>
      </c>
      <c r="L25" s="22"/>
      <c r="M25" s="25"/>
      <c r="N25" s="31"/>
      <c r="O25" s="22"/>
      <c r="P25" s="37"/>
      <c r="Q25" s="26"/>
    </row>
    <row r="26" spans="2:17" ht="20.100000000000001" customHeight="1">
      <c r="B26" s="22"/>
      <c r="C26" s="22" t="s">
        <v>35</v>
      </c>
      <c r="D26" s="22" t="s">
        <v>35</v>
      </c>
      <c r="E26" s="31" t="s">
        <v>5959</v>
      </c>
      <c r="F26" s="31">
        <v>2</v>
      </c>
      <c r="G26" s="31">
        <v>450</v>
      </c>
      <c r="H26" s="31">
        <v>900</v>
      </c>
      <c r="I26" s="23"/>
      <c r="J26" s="31" t="s">
        <v>85</v>
      </c>
      <c r="K26" s="22" t="s">
        <v>2855</v>
      </c>
      <c r="L26" s="22"/>
      <c r="M26" s="25"/>
      <c r="N26" s="31"/>
      <c r="O26" s="22"/>
      <c r="P26" s="37"/>
      <c r="Q26" s="26"/>
    </row>
    <row r="27" spans="2:17" ht="20.100000000000001" customHeight="1">
      <c r="B27" s="22"/>
      <c r="C27" s="22" t="s">
        <v>35</v>
      </c>
      <c r="D27" s="22" t="s">
        <v>35</v>
      </c>
      <c r="E27" s="31" t="s">
        <v>5960</v>
      </c>
      <c r="F27" s="31">
        <v>6</v>
      </c>
      <c r="G27" s="31">
        <v>510</v>
      </c>
      <c r="H27" s="31">
        <v>3060</v>
      </c>
      <c r="I27" s="23"/>
      <c r="J27" s="31" t="s">
        <v>85</v>
      </c>
      <c r="K27" s="22" t="s">
        <v>2855</v>
      </c>
      <c r="L27" s="22"/>
      <c r="M27" s="25"/>
      <c r="N27" s="31"/>
      <c r="O27" s="22"/>
      <c r="P27" s="37"/>
      <c r="Q27" s="26"/>
    </row>
    <row r="28" spans="2:17" ht="20.100000000000001" customHeight="1">
      <c r="B28" s="22"/>
      <c r="C28" s="22" t="s">
        <v>35</v>
      </c>
      <c r="D28" s="22" t="s">
        <v>35</v>
      </c>
      <c r="E28" s="31" t="s">
        <v>5961</v>
      </c>
      <c r="F28" s="31">
        <v>2</v>
      </c>
      <c r="G28" s="31">
        <v>560</v>
      </c>
      <c r="H28" s="31">
        <v>1120</v>
      </c>
      <c r="I28" s="23"/>
      <c r="J28" s="31" t="s">
        <v>85</v>
      </c>
      <c r="K28" s="22" t="s">
        <v>2855</v>
      </c>
      <c r="L28" s="22"/>
      <c r="M28" s="25"/>
      <c r="N28" s="31"/>
      <c r="O28" s="22"/>
      <c r="P28" s="37"/>
      <c r="Q28" s="26"/>
    </row>
    <row r="29" spans="2:17" ht="20.100000000000001" customHeight="1">
      <c r="B29" s="22"/>
      <c r="C29" s="22" t="s">
        <v>35</v>
      </c>
      <c r="D29" s="22" t="s">
        <v>35</v>
      </c>
      <c r="E29" s="31" t="s">
        <v>5962</v>
      </c>
      <c r="F29" s="31">
        <v>4</v>
      </c>
      <c r="G29" s="31">
        <v>700</v>
      </c>
      <c r="H29" s="31">
        <v>2800</v>
      </c>
      <c r="I29" s="23"/>
      <c r="J29" s="31" t="s">
        <v>85</v>
      </c>
      <c r="K29" s="22" t="s">
        <v>2855</v>
      </c>
      <c r="L29" s="22"/>
      <c r="M29" s="25"/>
      <c r="N29" s="31"/>
      <c r="O29" s="22"/>
      <c r="P29" s="37"/>
      <c r="Q29" s="26"/>
    </row>
    <row r="30" spans="2:17" ht="20.100000000000001" customHeight="1">
      <c r="B30" s="22"/>
      <c r="C30" s="22" t="s">
        <v>35</v>
      </c>
      <c r="D30" s="22" t="s">
        <v>35</v>
      </c>
      <c r="E30" s="31" t="s">
        <v>5963</v>
      </c>
      <c r="F30" s="31">
        <v>2</v>
      </c>
      <c r="G30" s="31">
        <v>860</v>
      </c>
      <c r="H30" s="31">
        <v>1720</v>
      </c>
      <c r="I30" s="23"/>
      <c r="J30" s="31" t="s">
        <v>85</v>
      </c>
      <c r="K30" s="22" t="s">
        <v>2855</v>
      </c>
      <c r="L30" s="22"/>
      <c r="M30" s="25"/>
      <c r="N30" s="31"/>
      <c r="O30" s="22"/>
      <c r="P30" s="37"/>
      <c r="Q30" s="26"/>
    </row>
    <row r="31" spans="2:17" ht="20.100000000000001" customHeight="1">
      <c r="B31" s="22"/>
      <c r="C31" s="22" t="s">
        <v>35</v>
      </c>
      <c r="D31" s="22" t="s">
        <v>35</v>
      </c>
      <c r="E31" s="31" t="s">
        <v>5964</v>
      </c>
      <c r="F31" s="31">
        <v>3</v>
      </c>
      <c r="G31" s="31">
        <v>870</v>
      </c>
      <c r="H31" s="31">
        <v>2610</v>
      </c>
      <c r="I31" s="23"/>
      <c r="J31" s="31" t="s">
        <v>85</v>
      </c>
      <c r="K31" s="22" t="s">
        <v>2855</v>
      </c>
      <c r="L31" s="22"/>
      <c r="M31" s="25"/>
      <c r="N31" s="31"/>
      <c r="O31" s="22"/>
      <c r="P31" s="37"/>
      <c r="Q31" s="26"/>
    </row>
    <row r="32" spans="2:17" ht="20.100000000000001" customHeight="1">
      <c r="B32" s="22"/>
      <c r="C32" s="22" t="s">
        <v>35</v>
      </c>
      <c r="D32" s="22" t="s">
        <v>35</v>
      </c>
      <c r="E32" s="31" t="s">
        <v>5965</v>
      </c>
      <c r="F32" s="31">
        <v>4</v>
      </c>
      <c r="G32" s="31">
        <v>980</v>
      </c>
      <c r="H32" s="31">
        <v>3920</v>
      </c>
      <c r="I32" s="23"/>
      <c r="J32" s="31" t="s">
        <v>85</v>
      </c>
      <c r="K32" s="22" t="s">
        <v>2855</v>
      </c>
      <c r="L32" s="22"/>
      <c r="M32" s="25"/>
      <c r="N32" s="31"/>
      <c r="O32" s="22"/>
      <c r="P32" s="37"/>
      <c r="Q32" s="26"/>
    </row>
    <row r="33" spans="2:17" ht="20.100000000000001" customHeight="1">
      <c r="B33" s="22"/>
      <c r="C33" s="22" t="s">
        <v>35</v>
      </c>
      <c r="D33" s="22" t="s">
        <v>35</v>
      </c>
      <c r="E33" s="31" t="s">
        <v>5966</v>
      </c>
      <c r="F33" s="31">
        <v>20</v>
      </c>
      <c r="G33" s="31">
        <v>1020</v>
      </c>
      <c r="H33" s="31">
        <v>20400</v>
      </c>
      <c r="I33" s="23"/>
      <c r="J33" s="31" t="s">
        <v>85</v>
      </c>
      <c r="K33" s="22" t="s">
        <v>2855</v>
      </c>
      <c r="L33" s="22"/>
      <c r="M33" s="25"/>
      <c r="N33" s="31"/>
      <c r="O33" s="22"/>
      <c r="P33" s="37"/>
      <c r="Q33" s="26"/>
    </row>
    <row r="34" spans="2:17" ht="20.100000000000001" customHeight="1">
      <c r="B34" s="22"/>
      <c r="C34" s="22" t="s">
        <v>35</v>
      </c>
      <c r="D34" s="22" t="s">
        <v>35</v>
      </c>
      <c r="E34" s="31" t="s">
        <v>5967</v>
      </c>
      <c r="F34" s="31">
        <v>2</v>
      </c>
      <c r="G34" s="31">
        <v>1470</v>
      </c>
      <c r="H34" s="31">
        <v>2940</v>
      </c>
      <c r="I34" s="23"/>
      <c r="J34" s="31" t="s">
        <v>85</v>
      </c>
      <c r="K34" s="22" t="s">
        <v>2855</v>
      </c>
      <c r="L34" s="22"/>
      <c r="M34" s="25"/>
      <c r="N34" s="31"/>
      <c r="O34" s="22"/>
      <c r="P34" s="37"/>
      <c r="Q34" s="26"/>
    </row>
    <row r="35" spans="2:17" ht="20.100000000000001" customHeight="1">
      <c r="B35" s="22"/>
      <c r="C35" s="22" t="s">
        <v>35</v>
      </c>
      <c r="D35" s="22" t="s">
        <v>35</v>
      </c>
      <c r="E35" s="31" t="s">
        <v>5968</v>
      </c>
      <c r="F35" s="31">
        <v>2</v>
      </c>
      <c r="G35" s="31">
        <v>316</v>
      </c>
      <c r="H35" s="31">
        <v>632</v>
      </c>
      <c r="I35" s="23"/>
      <c r="J35" s="31" t="s">
        <v>5969</v>
      </c>
      <c r="K35" s="22" t="s">
        <v>2855</v>
      </c>
      <c r="L35" s="22"/>
      <c r="M35" s="25"/>
      <c r="N35" s="31"/>
      <c r="O35" s="22"/>
      <c r="P35" s="37"/>
      <c r="Q35" s="26"/>
    </row>
    <row r="36" spans="2:17" ht="20.100000000000001" customHeight="1">
      <c r="B36" s="22"/>
      <c r="C36" s="22" t="s">
        <v>35</v>
      </c>
      <c r="D36" s="22" t="s">
        <v>35</v>
      </c>
      <c r="E36" s="31" t="s">
        <v>5970</v>
      </c>
      <c r="F36" s="31">
        <v>6</v>
      </c>
      <c r="G36" s="31">
        <v>429</v>
      </c>
      <c r="H36" s="31">
        <v>2574</v>
      </c>
      <c r="I36" s="23"/>
      <c r="J36" s="31" t="s">
        <v>80</v>
      </c>
      <c r="K36" s="22" t="s">
        <v>2855</v>
      </c>
      <c r="L36" s="22"/>
      <c r="M36" s="25"/>
      <c r="N36" s="31"/>
      <c r="O36" s="22"/>
      <c r="P36" s="37"/>
      <c r="Q36" s="26"/>
    </row>
    <row r="37" spans="2:17" ht="20.100000000000001" customHeight="1">
      <c r="B37" s="22"/>
      <c r="C37" s="22" t="s">
        <v>35</v>
      </c>
      <c r="D37" s="22" t="s">
        <v>35</v>
      </c>
      <c r="E37" s="31" t="s">
        <v>290</v>
      </c>
      <c r="F37" s="31">
        <v>1</v>
      </c>
      <c r="G37" s="31">
        <v>8179</v>
      </c>
      <c r="H37" s="31">
        <v>8179</v>
      </c>
      <c r="I37" s="23"/>
      <c r="J37" s="31" t="s">
        <v>291</v>
      </c>
      <c r="K37" s="22" t="s">
        <v>2855</v>
      </c>
      <c r="L37" s="22"/>
      <c r="M37" s="25"/>
      <c r="N37" s="31"/>
      <c r="O37" s="22"/>
      <c r="P37" s="37"/>
      <c r="Q37" s="26"/>
    </row>
    <row r="38" spans="2:17" ht="20.100000000000001" customHeight="1">
      <c r="B38" s="22"/>
      <c r="C38" s="22" t="s">
        <v>35</v>
      </c>
      <c r="D38" s="22" t="s">
        <v>35</v>
      </c>
      <c r="E38" s="31" t="s">
        <v>5971</v>
      </c>
      <c r="F38" s="31">
        <v>1</v>
      </c>
      <c r="G38" s="31">
        <v>3389</v>
      </c>
      <c r="H38" s="31">
        <v>3389</v>
      </c>
      <c r="I38" s="23"/>
      <c r="J38" s="31" t="s">
        <v>5972</v>
      </c>
      <c r="K38" s="22" t="s">
        <v>2855</v>
      </c>
      <c r="L38" s="22"/>
      <c r="M38" s="25"/>
      <c r="N38" s="31"/>
      <c r="O38" s="22"/>
      <c r="P38" s="37"/>
      <c r="Q38" s="26"/>
    </row>
    <row r="39" spans="2:17" ht="20.100000000000001" customHeight="1">
      <c r="B39" s="22"/>
      <c r="C39" s="22" t="s">
        <v>35</v>
      </c>
      <c r="D39" s="22" t="s">
        <v>35</v>
      </c>
      <c r="E39" s="31" t="s">
        <v>5973</v>
      </c>
      <c r="F39" s="31">
        <v>1</v>
      </c>
      <c r="G39" s="31">
        <v>558</v>
      </c>
      <c r="H39" s="31">
        <v>558</v>
      </c>
      <c r="I39" s="23"/>
      <c r="J39" s="31" t="s">
        <v>5974</v>
      </c>
      <c r="K39" s="22" t="s">
        <v>2855</v>
      </c>
      <c r="L39" s="22"/>
      <c r="M39" s="25"/>
      <c r="N39" s="31"/>
      <c r="O39" s="22"/>
      <c r="P39" s="37"/>
      <c r="Q39" s="26"/>
    </row>
    <row r="40" spans="2:17" ht="20.100000000000001" customHeight="1">
      <c r="B40" s="22"/>
      <c r="C40" s="22" t="s">
        <v>35</v>
      </c>
      <c r="D40" s="22" t="s">
        <v>35</v>
      </c>
      <c r="E40" s="31" t="s">
        <v>2825</v>
      </c>
      <c r="F40" s="23">
        <v>4</v>
      </c>
      <c r="G40" s="28">
        <v>600</v>
      </c>
      <c r="H40" s="28">
        <v>2400</v>
      </c>
      <c r="I40" s="23"/>
      <c r="J40" s="31" t="s">
        <v>5975</v>
      </c>
      <c r="K40" s="22" t="s">
        <v>2855</v>
      </c>
      <c r="L40" s="22"/>
      <c r="M40" s="25"/>
      <c r="N40" s="31"/>
      <c r="O40" s="22"/>
      <c r="P40" s="37"/>
      <c r="Q40" s="26"/>
    </row>
    <row r="41" spans="2:17" ht="20.100000000000001" customHeight="1">
      <c r="B41" s="22"/>
      <c r="C41" s="22"/>
      <c r="D41" s="22"/>
      <c r="E41" s="31"/>
      <c r="F41" s="31"/>
      <c r="G41" s="31"/>
      <c r="H41" s="31"/>
      <c r="I41" s="23"/>
      <c r="J41" s="31"/>
      <c r="K41" s="22"/>
      <c r="L41" s="22"/>
      <c r="M41" s="25"/>
      <c r="N41" s="31"/>
      <c r="O41" s="22"/>
      <c r="P41" s="37"/>
      <c r="Q41" s="26"/>
    </row>
    <row r="42" spans="2:17" ht="20.100000000000001" customHeight="1">
      <c r="B42" s="22"/>
      <c r="C42" s="22" t="s">
        <v>35</v>
      </c>
      <c r="D42" s="22" t="s">
        <v>35</v>
      </c>
      <c r="E42" s="31" t="s">
        <v>5976</v>
      </c>
      <c r="F42" s="31">
        <v>2</v>
      </c>
      <c r="G42" s="31">
        <v>1420</v>
      </c>
      <c r="H42" s="31">
        <v>2840</v>
      </c>
      <c r="I42" s="23"/>
      <c r="J42" s="31" t="s">
        <v>85</v>
      </c>
      <c r="K42" s="22" t="s">
        <v>2855</v>
      </c>
      <c r="L42" s="22"/>
      <c r="M42" s="25"/>
      <c r="N42" s="31"/>
      <c r="O42" s="22"/>
      <c r="P42" s="37"/>
      <c r="Q42" s="26"/>
    </row>
    <row r="43" spans="2:17" ht="20.100000000000001" customHeight="1">
      <c r="B43" s="22"/>
      <c r="C43" s="22" t="s">
        <v>35</v>
      </c>
      <c r="D43" s="22" t="s">
        <v>35</v>
      </c>
      <c r="E43" s="31" t="s">
        <v>5977</v>
      </c>
      <c r="F43" s="31">
        <v>6</v>
      </c>
      <c r="G43" s="31">
        <v>240</v>
      </c>
      <c r="H43" s="31">
        <v>1440</v>
      </c>
      <c r="I43" s="23"/>
      <c r="J43" s="31" t="s">
        <v>83</v>
      </c>
      <c r="K43" s="22" t="s">
        <v>2855</v>
      </c>
      <c r="L43" s="22"/>
      <c r="M43" s="25"/>
      <c r="N43" s="31"/>
      <c r="O43" s="22"/>
      <c r="P43" s="37"/>
      <c r="Q43" s="26"/>
    </row>
    <row r="44" spans="2:17" ht="20.100000000000001" customHeight="1">
      <c r="B44" s="22"/>
      <c r="C44" s="22"/>
      <c r="D44" s="22"/>
      <c r="E44" s="31"/>
      <c r="F44" s="31"/>
      <c r="G44" s="31"/>
      <c r="H44" s="31"/>
      <c r="I44" s="23"/>
      <c r="J44" s="31"/>
      <c r="K44" s="22"/>
      <c r="L44" s="22"/>
      <c r="M44" s="25"/>
      <c r="N44" s="31"/>
      <c r="O44" s="22"/>
      <c r="P44" s="37"/>
      <c r="Q44" s="26"/>
    </row>
    <row r="45" spans="2:17" ht="20.100000000000001" customHeight="1">
      <c r="B45" s="22"/>
      <c r="C45" s="22" t="s">
        <v>311</v>
      </c>
      <c r="D45" s="22" t="s">
        <v>311</v>
      </c>
      <c r="E45" s="31" t="s">
        <v>5978</v>
      </c>
      <c r="F45" s="31">
        <v>1</v>
      </c>
      <c r="G45" s="31">
        <v>24500</v>
      </c>
      <c r="H45" s="31">
        <f>F45*G45</f>
        <v>24500</v>
      </c>
      <c r="I45" s="23"/>
      <c r="J45" s="31" t="s">
        <v>5979</v>
      </c>
      <c r="K45" s="864"/>
      <c r="L45" s="22"/>
      <c r="M45" s="25">
        <v>44000</v>
      </c>
      <c r="N45" s="31"/>
      <c r="O45" s="22"/>
      <c r="P45" s="37" t="s">
        <v>5980</v>
      </c>
      <c r="Q45" s="26"/>
    </row>
    <row r="46" spans="2:17" ht="20.100000000000001" customHeight="1">
      <c r="B46" s="22"/>
      <c r="C46" s="22" t="s">
        <v>311</v>
      </c>
      <c r="D46" s="22" t="s">
        <v>311</v>
      </c>
      <c r="E46" s="31" t="s">
        <v>5981</v>
      </c>
      <c r="F46" s="31">
        <v>2</v>
      </c>
      <c r="G46" s="31">
        <v>12800</v>
      </c>
      <c r="H46" s="31">
        <f t="shared" ref="H46:H62" si="1">F46*G46</f>
        <v>25600</v>
      </c>
      <c r="I46" s="23"/>
      <c r="J46" s="31" t="s">
        <v>5982</v>
      </c>
      <c r="K46" s="864"/>
      <c r="L46" s="22"/>
      <c r="M46" s="25">
        <v>44000</v>
      </c>
      <c r="N46" s="31"/>
      <c r="O46" s="22"/>
      <c r="P46" s="37" t="s">
        <v>5980</v>
      </c>
      <c r="Q46" s="26"/>
    </row>
    <row r="47" spans="2:17" ht="20.100000000000001" customHeight="1">
      <c r="B47" s="22"/>
      <c r="C47" s="22" t="s">
        <v>311</v>
      </c>
      <c r="D47" s="22" t="s">
        <v>311</v>
      </c>
      <c r="E47" s="31" t="s">
        <v>5983</v>
      </c>
      <c r="F47" s="31">
        <v>4</v>
      </c>
      <c r="G47" s="31">
        <v>24900</v>
      </c>
      <c r="H47" s="31">
        <f t="shared" si="1"/>
        <v>99600</v>
      </c>
      <c r="I47" s="23"/>
      <c r="J47" s="31" t="s">
        <v>5984</v>
      </c>
      <c r="K47" s="864"/>
      <c r="L47" s="22"/>
      <c r="M47" s="25">
        <v>44000</v>
      </c>
      <c r="N47" s="31"/>
      <c r="O47" s="22"/>
      <c r="P47" s="37" t="s">
        <v>5980</v>
      </c>
      <c r="Q47" s="26"/>
    </row>
    <row r="48" spans="2:17" ht="20.100000000000001" customHeight="1">
      <c r="B48" s="22"/>
      <c r="C48" s="22" t="s">
        <v>311</v>
      </c>
      <c r="D48" s="22" t="s">
        <v>311</v>
      </c>
      <c r="E48" s="31" t="s">
        <v>5985</v>
      </c>
      <c r="F48" s="31">
        <v>4</v>
      </c>
      <c r="G48" s="31">
        <v>1500</v>
      </c>
      <c r="H48" s="31">
        <f t="shared" si="1"/>
        <v>6000</v>
      </c>
      <c r="I48" s="23"/>
      <c r="J48" s="31" t="s">
        <v>5986</v>
      </c>
      <c r="K48" s="864"/>
      <c r="L48" s="22"/>
      <c r="M48" s="25">
        <v>44000</v>
      </c>
      <c r="N48" s="31"/>
      <c r="O48" s="22"/>
      <c r="P48" s="37" t="s">
        <v>5980</v>
      </c>
      <c r="Q48" s="26"/>
    </row>
    <row r="49" spans="2:17" ht="20.100000000000001" customHeight="1">
      <c r="B49" s="22"/>
      <c r="C49" s="22" t="s">
        <v>311</v>
      </c>
      <c r="D49" s="22" t="s">
        <v>311</v>
      </c>
      <c r="E49" s="31" t="s">
        <v>316</v>
      </c>
      <c r="F49" s="31">
        <v>4</v>
      </c>
      <c r="G49" s="31">
        <v>27900</v>
      </c>
      <c r="H49" s="31">
        <f t="shared" si="1"/>
        <v>111600</v>
      </c>
      <c r="I49" s="23"/>
      <c r="J49" s="31" t="s">
        <v>5987</v>
      </c>
      <c r="K49" s="864"/>
      <c r="L49" s="22"/>
      <c r="M49" s="25">
        <v>44000</v>
      </c>
      <c r="N49" s="31"/>
      <c r="O49" s="22"/>
      <c r="P49" s="37" t="s">
        <v>5980</v>
      </c>
      <c r="Q49" s="26"/>
    </row>
    <row r="50" spans="2:17" ht="20.100000000000001" customHeight="1">
      <c r="B50" s="22"/>
      <c r="C50" s="22" t="s">
        <v>311</v>
      </c>
      <c r="D50" s="22" t="s">
        <v>311</v>
      </c>
      <c r="E50" s="31" t="s">
        <v>5988</v>
      </c>
      <c r="F50" s="31">
        <v>1</v>
      </c>
      <c r="G50" s="31">
        <v>10000</v>
      </c>
      <c r="H50" s="31">
        <f t="shared" si="1"/>
        <v>10000</v>
      </c>
      <c r="I50" s="23"/>
      <c r="J50" s="31" t="s">
        <v>5989</v>
      </c>
      <c r="K50" s="864"/>
      <c r="L50" s="22"/>
      <c r="M50" s="25">
        <v>44000</v>
      </c>
      <c r="N50" s="31"/>
      <c r="O50" s="22"/>
      <c r="P50" s="37" t="s">
        <v>5980</v>
      </c>
      <c r="Q50" s="26"/>
    </row>
    <row r="51" spans="2:17" ht="20.100000000000001" customHeight="1">
      <c r="B51" s="22"/>
      <c r="C51" s="22" t="s">
        <v>311</v>
      </c>
      <c r="D51" s="22" t="s">
        <v>311</v>
      </c>
      <c r="E51" s="31" t="s">
        <v>5990</v>
      </c>
      <c r="F51" s="31">
        <v>4</v>
      </c>
      <c r="G51" s="31">
        <v>450</v>
      </c>
      <c r="H51" s="31">
        <f>F51*G51</f>
        <v>1800</v>
      </c>
      <c r="I51" s="23"/>
      <c r="J51" s="31" t="s">
        <v>5991</v>
      </c>
      <c r="K51" s="864"/>
      <c r="L51" s="22"/>
      <c r="M51" s="25">
        <v>44000</v>
      </c>
      <c r="N51" s="31"/>
      <c r="O51" s="22"/>
      <c r="P51" s="37" t="s">
        <v>5980</v>
      </c>
      <c r="Q51" s="26"/>
    </row>
    <row r="52" spans="2:17" ht="20.100000000000001" customHeight="1">
      <c r="B52" s="22"/>
      <c r="C52" s="22" t="s">
        <v>311</v>
      </c>
      <c r="D52" s="22" t="s">
        <v>311</v>
      </c>
      <c r="E52" s="79" t="s">
        <v>3253</v>
      </c>
      <c r="F52" s="79">
        <v>1</v>
      </c>
      <c r="G52" s="79">
        <v>-96000</v>
      </c>
      <c r="H52" s="79">
        <f t="shared" si="1"/>
        <v>-96000</v>
      </c>
      <c r="I52" s="23"/>
      <c r="J52" s="31"/>
      <c r="K52" s="864"/>
      <c r="L52" s="22"/>
      <c r="M52" s="25">
        <v>44000</v>
      </c>
      <c r="N52" s="31"/>
      <c r="O52" s="22"/>
      <c r="P52" s="37" t="s">
        <v>5980</v>
      </c>
      <c r="Q52" s="26"/>
    </row>
    <row r="53" spans="2:17" ht="20.100000000000001" customHeight="1">
      <c r="B53" s="22"/>
      <c r="C53" s="22" t="s">
        <v>311</v>
      </c>
      <c r="D53" s="22" t="s">
        <v>311</v>
      </c>
      <c r="E53" s="31" t="s">
        <v>5992</v>
      </c>
      <c r="F53" s="31">
        <v>1</v>
      </c>
      <c r="G53" s="31">
        <v>239000</v>
      </c>
      <c r="H53" s="31">
        <f t="shared" si="1"/>
        <v>239000</v>
      </c>
      <c r="I53" s="23"/>
      <c r="J53" s="31" t="s">
        <v>5993</v>
      </c>
      <c r="K53" s="864"/>
      <c r="L53" s="22"/>
      <c r="M53" s="25">
        <v>44000</v>
      </c>
      <c r="N53" s="31"/>
      <c r="O53" s="22"/>
      <c r="P53" s="37" t="s">
        <v>5980</v>
      </c>
      <c r="Q53" s="26"/>
    </row>
    <row r="54" spans="2:17" ht="20.100000000000001" customHeight="1">
      <c r="B54" s="22"/>
      <c r="C54" s="22" t="s">
        <v>311</v>
      </c>
      <c r="D54" s="22" t="s">
        <v>311</v>
      </c>
      <c r="E54" s="31" t="s">
        <v>323</v>
      </c>
      <c r="F54" s="31">
        <v>1</v>
      </c>
      <c r="G54" s="31">
        <v>0</v>
      </c>
      <c r="H54" s="31">
        <f t="shared" si="1"/>
        <v>0</v>
      </c>
      <c r="I54" s="23"/>
      <c r="J54" s="31" t="s">
        <v>5994</v>
      </c>
      <c r="K54" s="864"/>
      <c r="L54" s="22"/>
      <c r="M54" s="25">
        <v>44000</v>
      </c>
      <c r="N54" s="31"/>
      <c r="O54" s="22"/>
      <c r="P54" s="37" t="s">
        <v>5980</v>
      </c>
      <c r="Q54" s="26"/>
    </row>
    <row r="55" spans="2:17" ht="20.100000000000001" customHeight="1">
      <c r="B55" s="22"/>
      <c r="C55" s="22" t="s">
        <v>311</v>
      </c>
      <c r="D55" s="22" t="s">
        <v>311</v>
      </c>
      <c r="E55" s="31" t="s">
        <v>5995</v>
      </c>
      <c r="F55" s="31">
        <v>1</v>
      </c>
      <c r="G55" s="31">
        <v>14000</v>
      </c>
      <c r="H55" s="31">
        <f t="shared" si="1"/>
        <v>14000</v>
      </c>
      <c r="I55" s="23"/>
      <c r="J55" s="31" t="s">
        <v>5996</v>
      </c>
      <c r="K55" s="864"/>
      <c r="L55" s="22"/>
      <c r="M55" s="25">
        <v>44000</v>
      </c>
      <c r="N55" s="31"/>
      <c r="O55" s="22"/>
      <c r="P55" s="37" t="s">
        <v>5980</v>
      </c>
      <c r="Q55" s="26"/>
    </row>
    <row r="56" spans="2:17" ht="20.100000000000001" customHeight="1">
      <c r="B56" s="22"/>
      <c r="C56" s="22" t="s">
        <v>311</v>
      </c>
      <c r="D56" s="22" t="s">
        <v>311</v>
      </c>
      <c r="E56" s="31" t="s">
        <v>5997</v>
      </c>
      <c r="F56" s="31">
        <v>1</v>
      </c>
      <c r="G56" s="31">
        <v>245000</v>
      </c>
      <c r="H56" s="31">
        <f t="shared" si="1"/>
        <v>245000</v>
      </c>
      <c r="I56" s="23"/>
      <c r="J56" s="31" t="s">
        <v>5998</v>
      </c>
      <c r="K56" s="864"/>
      <c r="L56" s="22"/>
      <c r="M56" s="25">
        <v>44000</v>
      </c>
      <c r="N56" s="31"/>
      <c r="O56" s="22"/>
      <c r="P56" s="37" t="s">
        <v>5980</v>
      </c>
      <c r="Q56" s="26"/>
    </row>
    <row r="57" spans="2:17" ht="20.100000000000001" customHeight="1">
      <c r="B57" s="22"/>
      <c r="C57" s="22" t="s">
        <v>311</v>
      </c>
      <c r="D57" s="22" t="s">
        <v>311</v>
      </c>
      <c r="E57" s="31" t="s">
        <v>322</v>
      </c>
      <c r="F57" s="31">
        <v>1</v>
      </c>
      <c r="G57" s="31">
        <v>40000</v>
      </c>
      <c r="H57" s="31">
        <f t="shared" si="1"/>
        <v>40000</v>
      </c>
      <c r="I57" s="23"/>
      <c r="J57" s="31" t="s">
        <v>5999</v>
      </c>
      <c r="K57" s="864"/>
      <c r="L57" s="22"/>
      <c r="M57" s="25">
        <v>44000</v>
      </c>
      <c r="N57" s="31"/>
      <c r="O57" s="22"/>
      <c r="P57" s="37" t="s">
        <v>5980</v>
      </c>
      <c r="Q57" s="26"/>
    </row>
    <row r="58" spans="2:17" ht="20.100000000000001" customHeight="1">
      <c r="B58" s="22"/>
      <c r="C58" s="22" t="s">
        <v>311</v>
      </c>
      <c r="D58" s="22" t="s">
        <v>311</v>
      </c>
      <c r="E58" s="31" t="s">
        <v>6000</v>
      </c>
      <c r="F58" s="31">
        <v>1</v>
      </c>
      <c r="G58" s="31">
        <v>10000</v>
      </c>
      <c r="H58" s="31">
        <f t="shared" si="1"/>
        <v>10000</v>
      </c>
      <c r="I58" s="23"/>
      <c r="J58" s="31" t="s">
        <v>6001</v>
      </c>
      <c r="K58" s="864"/>
      <c r="L58" s="22"/>
      <c r="M58" s="25">
        <v>44000</v>
      </c>
      <c r="N58" s="31"/>
      <c r="O58" s="22"/>
      <c r="P58" s="37" t="s">
        <v>5980</v>
      </c>
      <c r="Q58" s="26"/>
    </row>
    <row r="59" spans="2:17" ht="20.100000000000001" customHeight="1">
      <c r="B59" s="22"/>
      <c r="C59" s="22" t="s">
        <v>311</v>
      </c>
      <c r="D59" s="22" t="s">
        <v>311</v>
      </c>
      <c r="E59" s="79" t="s">
        <v>3253</v>
      </c>
      <c r="F59" s="79">
        <v>1</v>
      </c>
      <c r="G59" s="79">
        <v>-173750</v>
      </c>
      <c r="H59" s="79">
        <f t="shared" si="1"/>
        <v>-173750</v>
      </c>
      <c r="I59" s="23"/>
      <c r="J59" s="31"/>
      <c r="K59" s="864"/>
      <c r="L59" s="22"/>
      <c r="M59" s="25">
        <v>44000</v>
      </c>
      <c r="N59" s="31"/>
      <c r="O59" s="22"/>
      <c r="P59" s="37" t="s">
        <v>5980</v>
      </c>
      <c r="Q59" s="26"/>
    </row>
    <row r="60" spans="2:17" ht="20.100000000000001" customHeight="1">
      <c r="B60" s="22"/>
      <c r="C60" s="22" t="s">
        <v>311</v>
      </c>
      <c r="D60" s="22" t="s">
        <v>311</v>
      </c>
      <c r="E60" s="31" t="s">
        <v>6002</v>
      </c>
      <c r="F60" s="31">
        <v>1</v>
      </c>
      <c r="G60" s="31">
        <v>178000</v>
      </c>
      <c r="H60" s="31">
        <f t="shared" si="1"/>
        <v>178000</v>
      </c>
      <c r="I60" s="23"/>
      <c r="J60" s="31" t="s">
        <v>6003</v>
      </c>
      <c r="K60" s="864"/>
      <c r="L60" s="22"/>
      <c r="M60" s="25">
        <v>44000</v>
      </c>
      <c r="N60" s="31"/>
      <c r="O60" s="22"/>
      <c r="P60" s="37" t="s">
        <v>5980</v>
      </c>
      <c r="Q60" s="26"/>
    </row>
    <row r="61" spans="2:17" ht="20.100000000000001" customHeight="1">
      <c r="B61" s="22"/>
      <c r="C61" s="22" t="s">
        <v>311</v>
      </c>
      <c r="D61" s="22" t="s">
        <v>311</v>
      </c>
      <c r="E61" s="31" t="s">
        <v>964</v>
      </c>
      <c r="F61" s="31">
        <v>1</v>
      </c>
      <c r="G61" s="31">
        <v>198000</v>
      </c>
      <c r="H61" s="31">
        <f t="shared" si="1"/>
        <v>198000</v>
      </c>
      <c r="I61" s="23"/>
      <c r="J61" s="31" t="s">
        <v>2783</v>
      </c>
      <c r="K61" s="864"/>
      <c r="L61" s="22"/>
      <c r="M61" s="25">
        <v>44000</v>
      </c>
      <c r="N61" s="31"/>
      <c r="O61" s="22"/>
      <c r="P61" s="37" t="s">
        <v>5980</v>
      </c>
      <c r="Q61" s="26"/>
    </row>
    <row r="62" spans="2:17" ht="20.100000000000001" customHeight="1">
      <c r="B62" s="22"/>
      <c r="C62" s="22" t="s">
        <v>311</v>
      </c>
      <c r="D62" s="22" t="s">
        <v>311</v>
      </c>
      <c r="E62" s="79" t="s">
        <v>3253</v>
      </c>
      <c r="F62" s="79">
        <v>1</v>
      </c>
      <c r="G62" s="79">
        <v>-223000</v>
      </c>
      <c r="H62" s="79">
        <f t="shared" si="1"/>
        <v>-223000</v>
      </c>
      <c r="I62" s="23"/>
      <c r="J62" s="31"/>
      <c r="K62" s="864"/>
      <c r="L62" s="22"/>
      <c r="M62" s="25">
        <v>44000</v>
      </c>
      <c r="N62" s="31"/>
      <c r="O62" s="22"/>
      <c r="P62" s="37" t="s">
        <v>5980</v>
      </c>
      <c r="Q62" s="26"/>
    </row>
    <row r="63" spans="2:17" ht="20.100000000000001" customHeight="1">
      <c r="B63" s="22"/>
      <c r="C63" s="22"/>
      <c r="D63" s="22"/>
      <c r="E63" s="31"/>
      <c r="F63" s="31"/>
      <c r="G63" s="31"/>
      <c r="H63" s="31">
        <f>SUM(H45:H62)</f>
        <v>710350</v>
      </c>
      <c r="I63" s="23"/>
      <c r="J63" s="31"/>
      <c r="K63" s="22"/>
      <c r="L63" s="22"/>
      <c r="M63" s="25"/>
      <c r="N63" s="31"/>
      <c r="O63" s="22"/>
      <c r="P63" s="37"/>
      <c r="Q63" s="26"/>
    </row>
    <row r="64" spans="2:17" ht="20.100000000000001" customHeight="1">
      <c r="B64" s="22"/>
      <c r="C64" s="22" t="s">
        <v>35</v>
      </c>
      <c r="D64" s="22" t="s">
        <v>35</v>
      </c>
      <c r="E64" s="1943" t="s">
        <v>6004</v>
      </c>
      <c r="F64" s="23">
        <v>1</v>
      </c>
      <c r="G64" s="31">
        <v>19280</v>
      </c>
      <c r="H64" s="31">
        <f>F64*G64</f>
        <v>19280</v>
      </c>
      <c r="I64" s="23"/>
      <c r="J64" s="31" t="s">
        <v>6005</v>
      </c>
      <c r="K64" s="22" t="s">
        <v>2855</v>
      </c>
      <c r="L64" s="22"/>
      <c r="M64" s="25"/>
      <c r="N64" s="31"/>
      <c r="O64" s="22"/>
      <c r="P64" s="37"/>
      <c r="Q64" s="26"/>
    </row>
    <row r="65" spans="2:17" ht="20.100000000000001" customHeight="1">
      <c r="B65" s="22"/>
      <c r="C65" s="22" t="s">
        <v>35</v>
      </c>
      <c r="D65" s="22" t="s">
        <v>35</v>
      </c>
      <c r="E65" s="1943" t="s">
        <v>6006</v>
      </c>
      <c r="F65" s="23">
        <v>2</v>
      </c>
      <c r="G65" s="31">
        <v>2224</v>
      </c>
      <c r="H65" s="31">
        <f>F65*G65</f>
        <v>4448</v>
      </c>
      <c r="I65" s="23"/>
      <c r="J65" s="31" t="s">
        <v>6007</v>
      </c>
      <c r="K65" s="22" t="s">
        <v>2855</v>
      </c>
      <c r="L65" s="22"/>
      <c r="M65" s="25"/>
      <c r="N65" s="31"/>
      <c r="O65" s="22"/>
      <c r="P65" s="37"/>
      <c r="Q65" s="26"/>
    </row>
    <row r="66" spans="2:17" ht="20.100000000000001" customHeight="1">
      <c r="B66" s="22"/>
      <c r="C66" s="1944" t="s">
        <v>176</v>
      </c>
      <c r="D66" s="22" t="s">
        <v>177</v>
      </c>
      <c r="E66" s="1943" t="s">
        <v>6008</v>
      </c>
      <c r="F66" s="23">
        <v>1</v>
      </c>
      <c r="G66" s="31">
        <v>3590</v>
      </c>
      <c r="H66" s="31">
        <f>F66*G66</f>
        <v>3590</v>
      </c>
      <c r="I66" s="23"/>
      <c r="J66" s="1943" t="s">
        <v>6009</v>
      </c>
      <c r="K66" s="864" t="s">
        <v>6010</v>
      </c>
      <c r="L66" s="22"/>
      <c r="M66" s="25">
        <v>44006</v>
      </c>
      <c r="N66" s="31"/>
      <c r="O66" s="25"/>
      <c r="P66" s="25"/>
      <c r="Q66" s="26">
        <v>44012</v>
      </c>
    </row>
    <row r="67" spans="2:17" ht="20.100000000000001" customHeight="1">
      <c r="B67" s="22"/>
      <c r="C67" s="1944" t="s">
        <v>176</v>
      </c>
      <c r="D67" s="22" t="s">
        <v>177</v>
      </c>
      <c r="E67" s="1943" t="s">
        <v>6011</v>
      </c>
      <c r="F67" s="23">
        <v>1</v>
      </c>
      <c r="G67" s="31">
        <v>1580</v>
      </c>
      <c r="H67" s="31">
        <f>F67*G67</f>
        <v>1580</v>
      </c>
      <c r="I67" s="23"/>
      <c r="J67" s="1943" t="s">
        <v>6012</v>
      </c>
      <c r="K67" s="864" t="s">
        <v>6010</v>
      </c>
      <c r="L67" s="22"/>
      <c r="M67" s="25">
        <v>44006</v>
      </c>
      <c r="N67" s="31"/>
      <c r="O67" s="25"/>
      <c r="P67" s="25"/>
      <c r="Q67" s="26">
        <v>44012</v>
      </c>
    </row>
    <row r="68" spans="2:17" ht="20.100000000000001" customHeight="1">
      <c r="B68" s="22"/>
      <c r="C68" s="1944" t="s">
        <v>176</v>
      </c>
      <c r="D68" s="22" t="s">
        <v>177</v>
      </c>
      <c r="E68" s="1943" t="s">
        <v>6013</v>
      </c>
      <c r="F68" s="23">
        <v>1</v>
      </c>
      <c r="G68" s="31">
        <v>1580</v>
      </c>
      <c r="H68" s="31">
        <f>F68*G68</f>
        <v>1580</v>
      </c>
      <c r="I68" s="23"/>
      <c r="J68" s="1943" t="s">
        <v>6012</v>
      </c>
      <c r="K68" s="864" t="s">
        <v>6010</v>
      </c>
      <c r="L68" s="22"/>
      <c r="M68" s="25">
        <v>44006</v>
      </c>
      <c r="N68" s="31"/>
      <c r="O68" s="25"/>
      <c r="P68" s="25"/>
      <c r="Q68" s="26">
        <v>44012</v>
      </c>
    </row>
    <row r="69" spans="2:17" ht="20.100000000000001" customHeight="1">
      <c r="B69" s="22"/>
      <c r="C69" s="1944" t="s">
        <v>6014</v>
      </c>
      <c r="D69" s="22" t="s">
        <v>144</v>
      </c>
      <c r="E69" s="1943" t="s">
        <v>6015</v>
      </c>
      <c r="F69" s="23">
        <v>1</v>
      </c>
      <c r="G69" s="31">
        <v>5460</v>
      </c>
      <c r="H69" s="31">
        <f t="shared" ref="H69:H83" si="2">F69*G69</f>
        <v>5460</v>
      </c>
      <c r="I69" s="23"/>
      <c r="J69" s="1943" t="s">
        <v>6016</v>
      </c>
      <c r="K69" s="864"/>
      <c r="L69" s="22"/>
      <c r="M69" s="25">
        <v>44006</v>
      </c>
      <c r="N69" s="31"/>
      <c r="O69" s="25" t="s">
        <v>6017</v>
      </c>
      <c r="P69" s="25"/>
      <c r="Q69" s="26"/>
    </row>
    <row r="70" spans="2:17" ht="20.100000000000001" customHeight="1">
      <c r="B70" s="22"/>
      <c r="C70" s="1944" t="s">
        <v>6014</v>
      </c>
      <c r="D70" s="22" t="s">
        <v>144</v>
      </c>
      <c r="E70" s="1943" t="s">
        <v>6018</v>
      </c>
      <c r="F70" s="23">
        <v>0</v>
      </c>
      <c r="G70" s="31"/>
      <c r="H70" s="31">
        <f t="shared" si="2"/>
        <v>0</v>
      </c>
      <c r="I70" s="23"/>
      <c r="J70" s="1943" t="s">
        <v>6016</v>
      </c>
      <c r="K70" s="864" t="s">
        <v>6019</v>
      </c>
      <c r="L70" s="22"/>
      <c r="M70" s="25"/>
      <c r="N70" s="31"/>
      <c r="O70" s="25"/>
      <c r="P70" s="37"/>
      <c r="Q70" s="26"/>
    </row>
    <row r="71" spans="2:17" ht="20.100000000000001" customHeight="1">
      <c r="B71" s="22"/>
      <c r="C71" s="1944" t="s">
        <v>6020</v>
      </c>
      <c r="D71" s="22" t="s">
        <v>144</v>
      </c>
      <c r="E71" s="1943" t="s">
        <v>167</v>
      </c>
      <c r="F71" s="23">
        <v>1</v>
      </c>
      <c r="G71" s="31">
        <v>1470</v>
      </c>
      <c r="H71" s="31">
        <f t="shared" si="2"/>
        <v>1470</v>
      </c>
      <c r="I71" s="23"/>
      <c r="J71" s="1943" t="s">
        <v>6021</v>
      </c>
      <c r="K71" s="864"/>
      <c r="L71" s="22"/>
      <c r="M71" s="25">
        <v>44006</v>
      </c>
      <c r="N71" s="31"/>
      <c r="O71" s="25" t="s">
        <v>6017</v>
      </c>
      <c r="P71" s="25"/>
      <c r="Q71" s="26"/>
    </row>
    <row r="72" spans="2:17" ht="20.100000000000001" customHeight="1">
      <c r="B72" s="22"/>
      <c r="C72" s="1944" t="s">
        <v>6022</v>
      </c>
      <c r="D72" s="1944" t="s">
        <v>6022</v>
      </c>
      <c r="E72" s="1943" t="s">
        <v>6002</v>
      </c>
      <c r="F72" s="23">
        <v>1</v>
      </c>
      <c r="G72" s="31"/>
      <c r="H72" s="31">
        <f t="shared" si="2"/>
        <v>0</v>
      </c>
      <c r="I72" s="23"/>
      <c r="J72" s="1943" t="s">
        <v>6023</v>
      </c>
      <c r="K72" s="864" t="s">
        <v>6024</v>
      </c>
      <c r="L72" s="22"/>
      <c r="M72" s="25"/>
      <c r="N72" s="31"/>
      <c r="O72" s="25"/>
      <c r="P72" s="37"/>
      <c r="Q72" s="26"/>
    </row>
    <row r="73" spans="2:17" ht="20.100000000000001" customHeight="1">
      <c r="B73" s="22"/>
      <c r="C73" s="1944" t="s">
        <v>6022</v>
      </c>
      <c r="D73" s="1944" t="s">
        <v>6022</v>
      </c>
      <c r="E73" s="1943" t="s">
        <v>3276</v>
      </c>
      <c r="F73" s="23">
        <v>1</v>
      </c>
      <c r="G73" s="31">
        <v>59000</v>
      </c>
      <c r="H73" s="31">
        <f t="shared" si="2"/>
        <v>59000</v>
      </c>
      <c r="I73" s="23"/>
      <c r="J73" s="1943" t="s">
        <v>6025</v>
      </c>
      <c r="K73" s="864"/>
      <c r="L73" s="22"/>
      <c r="M73" s="25">
        <v>44008</v>
      </c>
      <c r="N73" s="31"/>
      <c r="O73" s="25" t="s">
        <v>6017</v>
      </c>
      <c r="P73" s="25"/>
      <c r="Q73" s="26"/>
    </row>
    <row r="74" spans="2:17" ht="20.100000000000001" customHeight="1">
      <c r="B74" s="22"/>
      <c r="C74" s="1944" t="s">
        <v>6022</v>
      </c>
      <c r="D74" s="1944" t="s">
        <v>6022</v>
      </c>
      <c r="E74" s="1945" t="s">
        <v>6026</v>
      </c>
      <c r="F74" s="23">
        <v>0</v>
      </c>
      <c r="G74" s="31"/>
      <c r="H74" s="31">
        <f t="shared" si="2"/>
        <v>0</v>
      </c>
      <c r="I74" s="23"/>
      <c r="J74" s="1943" t="s">
        <v>6027</v>
      </c>
      <c r="K74" s="864" t="s">
        <v>6019</v>
      </c>
      <c r="L74" s="22"/>
      <c r="M74" s="25"/>
      <c r="N74" s="31"/>
      <c r="O74" s="22"/>
      <c r="P74" s="37"/>
      <c r="Q74" s="26"/>
    </row>
    <row r="75" spans="2:17" ht="20.100000000000001" customHeight="1">
      <c r="B75" s="22"/>
      <c r="C75" s="1944" t="s">
        <v>6022</v>
      </c>
      <c r="D75" s="1944" t="s">
        <v>6022</v>
      </c>
      <c r="E75" s="1945" t="s">
        <v>6028</v>
      </c>
      <c r="F75" s="23"/>
      <c r="G75" s="31"/>
      <c r="H75" s="79">
        <v>-37250</v>
      </c>
      <c r="I75" s="23"/>
      <c r="J75" s="1943"/>
      <c r="K75" s="864"/>
      <c r="L75" s="22"/>
      <c r="M75" s="25">
        <v>44008</v>
      </c>
      <c r="N75" s="31"/>
      <c r="O75" s="22"/>
      <c r="P75" s="37"/>
      <c r="Q75" s="26"/>
    </row>
    <row r="76" spans="2:17" ht="20.100000000000001" customHeight="1">
      <c r="B76" s="22"/>
      <c r="C76" s="1944" t="s">
        <v>181</v>
      </c>
      <c r="D76" s="22" t="s">
        <v>144</v>
      </c>
      <c r="E76" s="1943" t="s">
        <v>6029</v>
      </c>
      <c r="F76" s="23">
        <v>2</v>
      </c>
      <c r="G76" s="31">
        <v>3370</v>
      </c>
      <c r="H76" s="31">
        <f t="shared" si="2"/>
        <v>6740</v>
      </c>
      <c r="I76" s="23"/>
      <c r="J76" s="1943" t="s">
        <v>6030</v>
      </c>
      <c r="K76" s="864"/>
      <c r="L76" s="22"/>
      <c r="M76" s="25">
        <v>44006</v>
      </c>
      <c r="N76" s="31"/>
      <c r="O76" s="25" t="s">
        <v>6017</v>
      </c>
      <c r="P76" s="25"/>
      <c r="Q76" s="26"/>
    </row>
    <row r="77" spans="2:17" ht="20.100000000000001" customHeight="1">
      <c r="B77" s="22"/>
      <c r="C77" s="1944" t="s">
        <v>181</v>
      </c>
      <c r="D77" s="22" t="s">
        <v>144</v>
      </c>
      <c r="E77" s="1943" t="s">
        <v>6031</v>
      </c>
      <c r="F77" s="23">
        <v>2</v>
      </c>
      <c r="G77" s="31">
        <v>2080</v>
      </c>
      <c r="H77" s="31">
        <f t="shared" si="2"/>
        <v>4160</v>
      </c>
      <c r="I77" s="23"/>
      <c r="J77" s="1943" t="s">
        <v>6032</v>
      </c>
      <c r="K77" s="864"/>
      <c r="L77" s="22"/>
      <c r="M77" s="25">
        <v>44006</v>
      </c>
      <c r="N77" s="31"/>
      <c r="O77" s="25" t="s">
        <v>6017</v>
      </c>
      <c r="P77" s="25"/>
      <c r="Q77" s="26"/>
    </row>
    <row r="78" spans="2:17" ht="20.100000000000001" customHeight="1">
      <c r="B78" s="22"/>
      <c r="C78" s="1944" t="s">
        <v>6033</v>
      </c>
      <c r="D78" s="22" t="s">
        <v>144</v>
      </c>
      <c r="E78" s="1943" t="s">
        <v>6034</v>
      </c>
      <c r="F78" s="23">
        <v>1</v>
      </c>
      <c r="G78" s="31">
        <v>360</v>
      </c>
      <c r="H78" s="31">
        <f t="shared" si="2"/>
        <v>360</v>
      </c>
      <c r="I78" s="23"/>
      <c r="J78" s="1943" t="s">
        <v>894</v>
      </c>
      <c r="K78" s="864"/>
      <c r="L78" s="22"/>
      <c r="M78" s="25">
        <v>44006</v>
      </c>
      <c r="N78" s="31"/>
      <c r="O78" s="25" t="s">
        <v>6017</v>
      </c>
      <c r="P78" s="25"/>
      <c r="Q78" s="26"/>
    </row>
    <row r="79" spans="2:17" ht="20.100000000000001" customHeight="1">
      <c r="B79" s="22"/>
      <c r="C79" s="1944" t="s">
        <v>6033</v>
      </c>
      <c r="D79" s="22" t="s">
        <v>144</v>
      </c>
      <c r="E79" s="1943" t="s">
        <v>6035</v>
      </c>
      <c r="F79" s="23">
        <v>1</v>
      </c>
      <c r="G79" s="31">
        <v>300</v>
      </c>
      <c r="H79" s="31">
        <f t="shared" si="2"/>
        <v>300</v>
      </c>
      <c r="I79" s="23"/>
      <c r="J79" s="1943" t="s">
        <v>195</v>
      </c>
      <c r="K79" s="864"/>
      <c r="L79" s="22"/>
      <c r="M79" s="25">
        <v>44006</v>
      </c>
      <c r="N79" s="31"/>
      <c r="O79" s="25" t="s">
        <v>6017</v>
      </c>
      <c r="P79" s="25"/>
      <c r="Q79" s="26"/>
    </row>
    <row r="80" spans="2:17" ht="20.100000000000001" customHeight="1">
      <c r="B80" s="22"/>
      <c r="C80" s="1944" t="s">
        <v>6033</v>
      </c>
      <c r="D80" s="22" t="s">
        <v>144</v>
      </c>
      <c r="E80" s="1943" t="s">
        <v>6036</v>
      </c>
      <c r="F80" s="23">
        <v>0</v>
      </c>
      <c r="G80" s="31"/>
      <c r="H80" s="31">
        <f t="shared" si="2"/>
        <v>0</v>
      </c>
      <c r="I80" s="23"/>
      <c r="J80" s="1943" t="s">
        <v>894</v>
      </c>
      <c r="K80" s="864" t="s">
        <v>6019</v>
      </c>
      <c r="L80" s="22"/>
      <c r="M80" s="25"/>
      <c r="N80" s="31"/>
      <c r="O80" s="22"/>
      <c r="P80" s="37"/>
      <c r="Q80" s="26"/>
    </row>
    <row r="81" spans="2:17" ht="20.100000000000001" customHeight="1">
      <c r="B81" s="22"/>
      <c r="C81" s="1944" t="s">
        <v>6033</v>
      </c>
      <c r="D81" s="22" t="s">
        <v>144</v>
      </c>
      <c r="E81" s="1943" t="s">
        <v>6037</v>
      </c>
      <c r="F81" s="23">
        <v>0</v>
      </c>
      <c r="G81" s="79"/>
      <c r="H81" s="31">
        <f t="shared" si="2"/>
        <v>0</v>
      </c>
      <c r="I81" s="23"/>
      <c r="J81" s="1943" t="s">
        <v>195</v>
      </c>
      <c r="K81" s="864" t="s">
        <v>6019</v>
      </c>
      <c r="L81" s="22"/>
      <c r="M81" s="25"/>
      <c r="N81" s="31"/>
      <c r="O81" s="22"/>
      <c r="P81" s="37"/>
      <c r="Q81" s="26"/>
    </row>
    <row r="82" spans="2:17" ht="20.100000000000001" customHeight="1">
      <c r="B82" s="22"/>
      <c r="C82" s="1944" t="s">
        <v>6033</v>
      </c>
      <c r="D82" s="22" t="s">
        <v>144</v>
      </c>
      <c r="E82" s="1943" t="s">
        <v>6038</v>
      </c>
      <c r="F82" s="23">
        <v>1</v>
      </c>
      <c r="G82" s="31">
        <v>980</v>
      </c>
      <c r="H82" s="31">
        <f t="shared" si="2"/>
        <v>980</v>
      </c>
      <c r="I82" s="23"/>
      <c r="J82" s="1943" t="s">
        <v>6039</v>
      </c>
      <c r="K82" s="864"/>
      <c r="L82" s="22"/>
      <c r="M82" s="25">
        <v>44006</v>
      </c>
      <c r="N82" s="31"/>
      <c r="O82" s="25" t="s">
        <v>6017</v>
      </c>
      <c r="P82" s="25"/>
      <c r="Q82" s="26"/>
    </row>
    <row r="83" spans="2:17" ht="20.100000000000001" customHeight="1">
      <c r="B83" s="22"/>
      <c r="C83" s="1944" t="s">
        <v>6033</v>
      </c>
      <c r="D83" s="22" t="s">
        <v>144</v>
      </c>
      <c r="E83" s="1943" t="s">
        <v>6040</v>
      </c>
      <c r="F83" s="23">
        <v>1</v>
      </c>
      <c r="G83" s="31">
        <v>300</v>
      </c>
      <c r="H83" s="31">
        <f t="shared" si="2"/>
        <v>300</v>
      </c>
      <c r="I83" s="23"/>
      <c r="J83" s="1943" t="s">
        <v>6041</v>
      </c>
      <c r="K83" s="864"/>
      <c r="L83" s="22"/>
      <c r="M83" s="25">
        <v>44006</v>
      </c>
      <c r="N83" s="31"/>
      <c r="O83" s="25" t="s">
        <v>6017</v>
      </c>
      <c r="P83" s="25"/>
      <c r="Q83" s="26"/>
    </row>
    <row r="84" spans="2:17" ht="20.100000000000001" customHeight="1">
      <c r="B84" s="22"/>
      <c r="C84" s="22"/>
      <c r="D84" s="22"/>
      <c r="E84" s="79"/>
      <c r="F84" s="79"/>
      <c r="G84" s="79"/>
      <c r="H84" s="79"/>
      <c r="I84" s="23"/>
      <c r="J84" s="31"/>
      <c r="K84" s="864"/>
      <c r="L84" s="22"/>
      <c r="M84" s="25"/>
      <c r="N84" s="31"/>
      <c r="O84" s="25"/>
      <c r="P84" s="37"/>
      <c r="Q84" s="26"/>
    </row>
    <row r="85" spans="2:17" ht="20.100000000000001" customHeight="1">
      <c r="B85" s="22"/>
      <c r="C85" s="22" t="s">
        <v>292</v>
      </c>
      <c r="D85" s="22" t="s">
        <v>293</v>
      </c>
      <c r="E85" s="31" t="s">
        <v>6042</v>
      </c>
      <c r="F85" s="31">
        <v>1</v>
      </c>
      <c r="G85" s="31">
        <v>8430</v>
      </c>
      <c r="H85" s="31">
        <f>F85*G85</f>
        <v>8430</v>
      </c>
      <c r="I85" s="23"/>
      <c r="J85" s="31" t="s">
        <v>6043</v>
      </c>
      <c r="K85" s="864"/>
      <c r="L85" s="22"/>
      <c r="M85" s="25">
        <v>44012</v>
      </c>
      <c r="N85" s="31"/>
      <c r="O85" s="25" t="s">
        <v>6044</v>
      </c>
      <c r="P85" s="25" t="s">
        <v>6045</v>
      </c>
      <c r="Q85" s="26"/>
    </row>
    <row r="86" spans="2:17" ht="20.100000000000001" customHeight="1">
      <c r="B86" s="22"/>
      <c r="C86" s="22" t="s">
        <v>292</v>
      </c>
      <c r="D86" s="22" t="s">
        <v>293</v>
      </c>
      <c r="E86" s="31" t="s">
        <v>297</v>
      </c>
      <c r="F86" s="31">
        <v>1</v>
      </c>
      <c r="G86" s="31">
        <v>2660</v>
      </c>
      <c r="H86" s="31">
        <f>F86*G86</f>
        <v>2660</v>
      </c>
      <c r="I86" s="23"/>
      <c r="J86" s="31" t="s">
        <v>6046</v>
      </c>
      <c r="K86" s="864"/>
      <c r="L86" s="22"/>
      <c r="M86" s="25">
        <v>44012</v>
      </c>
      <c r="N86" s="31"/>
      <c r="O86" s="25" t="s">
        <v>6044</v>
      </c>
      <c r="P86" s="25" t="s">
        <v>6045</v>
      </c>
      <c r="Q86" s="26"/>
    </row>
    <row r="87" spans="2:17" ht="20.100000000000001" customHeight="1">
      <c r="B87" s="22"/>
      <c r="C87" s="22" t="s">
        <v>292</v>
      </c>
      <c r="D87" s="22" t="s">
        <v>293</v>
      </c>
      <c r="E87" s="31" t="s">
        <v>5973</v>
      </c>
      <c r="F87" s="31">
        <v>1</v>
      </c>
      <c r="G87" s="31">
        <v>420</v>
      </c>
      <c r="H87" s="31">
        <f>F87*G87</f>
        <v>420</v>
      </c>
      <c r="I87" s="23"/>
      <c r="J87" s="31" t="s">
        <v>5991</v>
      </c>
      <c r="K87" s="864"/>
      <c r="L87" s="22"/>
      <c r="M87" s="25">
        <v>44012</v>
      </c>
      <c r="N87" s="31"/>
      <c r="O87" s="25" t="s">
        <v>6044</v>
      </c>
      <c r="P87" s="25" t="s">
        <v>6045</v>
      </c>
      <c r="Q87" s="26"/>
    </row>
    <row r="88" spans="2:17" ht="20.100000000000001" customHeight="1">
      <c r="B88" s="22"/>
      <c r="C88" s="22" t="s">
        <v>292</v>
      </c>
      <c r="D88" s="22" t="s">
        <v>293</v>
      </c>
      <c r="E88" s="31" t="s">
        <v>6047</v>
      </c>
      <c r="F88" s="31">
        <v>1</v>
      </c>
      <c r="G88" s="31">
        <v>33730</v>
      </c>
      <c r="H88" s="31">
        <f>F88*G88</f>
        <v>33730</v>
      </c>
      <c r="I88" s="23"/>
      <c r="J88" s="31" t="s">
        <v>343</v>
      </c>
      <c r="K88" s="864"/>
      <c r="L88" s="22"/>
      <c r="M88" s="25">
        <v>44012</v>
      </c>
      <c r="N88" s="31"/>
      <c r="O88" s="25" t="s">
        <v>6044</v>
      </c>
      <c r="P88" s="25" t="s">
        <v>6045</v>
      </c>
      <c r="Q88" s="26"/>
    </row>
    <row r="89" spans="2:17" ht="20.100000000000001" customHeight="1">
      <c r="B89" s="22"/>
      <c r="C89" s="22" t="s">
        <v>292</v>
      </c>
      <c r="D89" s="22" t="s">
        <v>293</v>
      </c>
      <c r="E89" s="31" t="s">
        <v>6048</v>
      </c>
      <c r="F89" s="31">
        <v>1</v>
      </c>
      <c r="G89" s="31">
        <v>4380</v>
      </c>
      <c r="H89" s="31">
        <f>F89*G89</f>
        <v>4380</v>
      </c>
      <c r="I89" s="23"/>
      <c r="J89" s="31" t="s">
        <v>1691</v>
      </c>
      <c r="K89" s="261"/>
      <c r="L89" s="22"/>
      <c r="M89" s="25">
        <v>44012</v>
      </c>
      <c r="N89" s="31"/>
      <c r="O89" s="25" t="s">
        <v>6044</v>
      </c>
      <c r="P89" s="25" t="s">
        <v>6045</v>
      </c>
      <c r="Q89" s="26"/>
    </row>
    <row r="90" spans="2:17" ht="20.100000000000001" customHeight="1">
      <c r="B90" s="22"/>
      <c r="C90" s="22" t="s">
        <v>35</v>
      </c>
      <c r="D90" s="22" t="s">
        <v>35</v>
      </c>
      <c r="E90" s="31" t="s">
        <v>6049</v>
      </c>
      <c r="F90" s="31">
        <v>1</v>
      </c>
      <c r="G90" s="31">
        <v>2970</v>
      </c>
      <c r="H90" s="31">
        <v>2970</v>
      </c>
      <c r="I90" s="23"/>
      <c r="J90" s="31" t="s">
        <v>6050</v>
      </c>
      <c r="K90" s="22" t="s">
        <v>6051</v>
      </c>
      <c r="L90" s="22"/>
      <c r="M90" s="25"/>
      <c r="N90" s="31"/>
      <c r="O90" s="22"/>
      <c r="P90" s="25"/>
      <c r="Q90" s="26"/>
    </row>
    <row r="91" spans="2:17" ht="20.100000000000001" customHeight="1">
      <c r="B91" s="22"/>
      <c r="C91" s="22" t="s">
        <v>35</v>
      </c>
      <c r="D91" s="22" t="s">
        <v>35</v>
      </c>
      <c r="E91" s="31" t="s">
        <v>6052</v>
      </c>
      <c r="F91" s="31">
        <v>1</v>
      </c>
      <c r="G91" s="31">
        <v>4740</v>
      </c>
      <c r="H91" s="31">
        <v>4740</v>
      </c>
      <c r="I91" s="23"/>
      <c r="J91" s="31" t="s">
        <v>6053</v>
      </c>
      <c r="K91" s="22" t="s">
        <v>6051</v>
      </c>
      <c r="L91" s="22"/>
      <c r="M91" s="25"/>
      <c r="N91" s="31"/>
      <c r="O91" s="22"/>
      <c r="P91" s="25"/>
      <c r="Q91" s="26"/>
    </row>
    <row r="92" spans="2:17" ht="20.100000000000001" customHeight="1">
      <c r="B92" s="22"/>
      <c r="C92" s="22" t="s">
        <v>35</v>
      </c>
      <c r="D92" s="22" t="s">
        <v>35</v>
      </c>
      <c r="E92" s="31" t="s">
        <v>6054</v>
      </c>
      <c r="F92" s="31">
        <v>1</v>
      </c>
      <c r="G92" s="31">
        <v>2940</v>
      </c>
      <c r="H92" s="31">
        <v>2940</v>
      </c>
      <c r="I92" s="23"/>
      <c r="J92" s="31" t="s">
        <v>6055</v>
      </c>
      <c r="K92" s="22" t="s">
        <v>6051</v>
      </c>
      <c r="L92" s="22"/>
      <c r="M92" s="25"/>
      <c r="N92" s="31"/>
      <c r="O92" s="22"/>
      <c r="P92" s="25"/>
      <c r="Q92" s="26"/>
    </row>
    <row r="93" spans="2:17" ht="20.100000000000001" customHeight="1">
      <c r="B93" s="22"/>
      <c r="C93" s="22" t="s">
        <v>35</v>
      </c>
      <c r="D93" s="22" t="s">
        <v>35</v>
      </c>
      <c r="E93" s="31" t="s">
        <v>6056</v>
      </c>
      <c r="F93" s="31">
        <v>1</v>
      </c>
      <c r="G93" s="31">
        <v>2940</v>
      </c>
      <c r="H93" s="31">
        <v>2940</v>
      </c>
      <c r="I93" s="23"/>
      <c r="J93" s="31" t="s">
        <v>6057</v>
      </c>
      <c r="K93" s="22" t="s">
        <v>6051</v>
      </c>
      <c r="L93" s="22"/>
      <c r="M93" s="25"/>
      <c r="N93" s="31"/>
      <c r="O93" s="22"/>
      <c r="P93" s="25"/>
      <c r="Q93" s="26"/>
    </row>
    <row r="94" spans="2:17" ht="20.100000000000001" customHeight="1">
      <c r="B94" s="22"/>
      <c r="C94" s="22" t="s">
        <v>35</v>
      </c>
      <c r="D94" s="22" t="s">
        <v>35</v>
      </c>
      <c r="E94" s="31" t="s">
        <v>6058</v>
      </c>
      <c r="F94" s="31">
        <v>2</v>
      </c>
      <c r="G94" s="31">
        <v>2150</v>
      </c>
      <c r="H94" s="31">
        <v>4300</v>
      </c>
      <c r="I94" s="23"/>
      <c r="J94" s="31" t="s">
        <v>6059</v>
      </c>
      <c r="K94" s="22" t="s">
        <v>6051</v>
      </c>
      <c r="L94" s="22"/>
      <c r="M94" s="25"/>
      <c r="N94" s="31"/>
      <c r="O94" s="22"/>
      <c r="P94" s="25"/>
      <c r="Q94" s="26"/>
    </row>
    <row r="95" spans="2:17" ht="20.100000000000001" customHeight="1">
      <c r="B95" s="22"/>
      <c r="C95" s="22" t="s">
        <v>3307</v>
      </c>
      <c r="D95" s="22" t="s">
        <v>3307</v>
      </c>
      <c r="E95" s="31" t="s">
        <v>6060</v>
      </c>
      <c r="F95" s="31">
        <v>1</v>
      </c>
      <c r="G95" s="31"/>
      <c r="H95" s="31"/>
      <c r="I95" s="23"/>
      <c r="J95" s="31" t="s">
        <v>6060</v>
      </c>
      <c r="K95" s="22" t="s">
        <v>2334</v>
      </c>
      <c r="L95" s="22"/>
      <c r="M95" s="25"/>
      <c r="N95" s="31"/>
      <c r="O95" s="22"/>
      <c r="P95" s="37"/>
      <c r="Q95" s="26"/>
    </row>
    <row r="96" spans="2:17" ht="20.100000000000001" customHeight="1">
      <c r="B96" s="22"/>
      <c r="C96" s="22" t="s">
        <v>3307</v>
      </c>
      <c r="D96" s="22" t="s">
        <v>3307</v>
      </c>
      <c r="E96" s="31" t="s">
        <v>6061</v>
      </c>
      <c r="F96" s="31">
        <v>1</v>
      </c>
      <c r="G96" s="31"/>
      <c r="H96" s="31"/>
      <c r="I96" s="23"/>
      <c r="J96" s="31" t="s">
        <v>6061</v>
      </c>
      <c r="K96" s="22" t="s">
        <v>2334</v>
      </c>
      <c r="L96" s="22"/>
      <c r="M96" s="25"/>
      <c r="N96" s="31"/>
      <c r="O96" s="22"/>
      <c r="P96" s="37"/>
      <c r="Q96" s="26"/>
    </row>
    <row r="97" spans="2:17" ht="20.100000000000001" customHeight="1">
      <c r="B97" s="22"/>
      <c r="C97" s="22" t="s">
        <v>3307</v>
      </c>
      <c r="D97" s="22" t="s">
        <v>3307</v>
      </c>
      <c r="E97" s="31" t="s">
        <v>6062</v>
      </c>
      <c r="F97" s="31">
        <v>1</v>
      </c>
      <c r="G97" s="31"/>
      <c r="H97" s="31"/>
      <c r="I97" s="23"/>
      <c r="J97" s="31" t="s">
        <v>6062</v>
      </c>
      <c r="K97" s="22" t="s">
        <v>2334</v>
      </c>
      <c r="L97" s="22"/>
      <c r="M97" s="25"/>
      <c r="N97" s="31"/>
      <c r="O97" s="22"/>
      <c r="P97" s="37"/>
      <c r="Q97" s="26"/>
    </row>
    <row r="98" spans="2:17" ht="20.100000000000001" customHeight="1">
      <c r="B98" s="22"/>
      <c r="C98" s="22" t="s">
        <v>35</v>
      </c>
      <c r="D98" s="22" t="s">
        <v>35</v>
      </c>
      <c r="E98" s="31" t="s">
        <v>6063</v>
      </c>
      <c r="F98" s="31">
        <v>1</v>
      </c>
      <c r="G98" s="31">
        <v>15213</v>
      </c>
      <c r="H98" s="31">
        <v>15213</v>
      </c>
      <c r="I98" s="23"/>
      <c r="J98" s="31" t="s">
        <v>6064</v>
      </c>
      <c r="K98" s="22" t="s">
        <v>6051</v>
      </c>
      <c r="L98" s="22"/>
      <c r="M98" s="25"/>
      <c r="N98" s="31"/>
      <c r="O98" s="22"/>
      <c r="P98" s="25"/>
      <c r="Q98" s="26"/>
    </row>
    <row r="99" spans="2:17" ht="20.100000000000001" customHeight="1">
      <c r="B99" s="22"/>
      <c r="C99" s="22" t="s">
        <v>35</v>
      </c>
      <c r="D99" s="22" t="s">
        <v>35</v>
      </c>
      <c r="E99" s="31" t="s">
        <v>6065</v>
      </c>
      <c r="F99" s="31">
        <v>1</v>
      </c>
      <c r="G99" s="31">
        <v>12710</v>
      </c>
      <c r="H99" s="31">
        <v>12710</v>
      </c>
      <c r="I99" s="23"/>
      <c r="J99" s="31" t="s">
        <v>6066</v>
      </c>
      <c r="K99" s="22" t="s">
        <v>6051</v>
      </c>
      <c r="L99" s="22"/>
      <c r="M99" s="25"/>
      <c r="N99" s="31"/>
      <c r="O99" s="22"/>
      <c r="P99" s="25"/>
      <c r="Q99" s="26"/>
    </row>
    <row r="100" spans="2:17" ht="20.100000000000001" customHeight="1">
      <c r="B100" s="22"/>
      <c r="C100" s="22" t="s">
        <v>35</v>
      </c>
      <c r="D100" s="22" t="s">
        <v>35</v>
      </c>
      <c r="E100" s="31" t="s">
        <v>6067</v>
      </c>
      <c r="F100" s="31">
        <v>1</v>
      </c>
      <c r="G100" s="31">
        <v>1810</v>
      </c>
      <c r="H100" s="31">
        <v>1810</v>
      </c>
      <c r="I100" s="23"/>
      <c r="J100" s="31" t="s">
        <v>6068</v>
      </c>
      <c r="K100" s="22" t="s">
        <v>6051</v>
      </c>
      <c r="L100" s="22"/>
      <c r="M100" s="25"/>
      <c r="N100" s="31"/>
      <c r="O100" s="22"/>
      <c r="P100" s="25"/>
      <c r="Q100" s="26"/>
    </row>
    <row r="101" spans="2:17" ht="20.100000000000001" customHeight="1">
      <c r="B101" s="22"/>
      <c r="C101" s="22" t="s">
        <v>35</v>
      </c>
      <c r="D101" s="22" t="s">
        <v>35</v>
      </c>
      <c r="E101" s="31" t="s">
        <v>6069</v>
      </c>
      <c r="F101" s="31">
        <v>1</v>
      </c>
      <c r="G101" s="31">
        <v>2490</v>
      </c>
      <c r="H101" s="31">
        <v>2490</v>
      </c>
      <c r="I101" s="23"/>
      <c r="J101" s="31" t="s">
        <v>6070</v>
      </c>
      <c r="K101" s="22" t="s">
        <v>6051</v>
      </c>
      <c r="L101" s="31"/>
      <c r="M101" s="31"/>
      <c r="N101" s="31"/>
      <c r="O101" s="31"/>
      <c r="P101" s="25"/>
      <c r="Q101" s="26"/>
    </row>
    <row r="102" spans="2:17" ht="20.100000000000001" customHeight="1">
      <c r="B102" s="22"/>
      <c r="C102" s="22" t="s">
        <v>35</v>
      </c>
      <c r="D102" s="22" t="s">
        <v>35</v>
      </c>
      <c r="E102" s="31" t="s">
        <v>6071</v>
      </c>
      <c r="F102" s="31">
        <v>1</v>
      </c>
      <c r="G102" s="31">
        <v>1710</v>
      </c>
      <c r="H102" s="31">
        <v>1710</v>
      </c>
      <c r="I102" s="23"/>
      <c r="J102" s="31" t="s">
        <v>6072</v>
      </c>
      <c r="K102" s="22" t="s">
        <v>6051</v>
      </c>
      <c r="L102" s="31"/>
      <c r="M102" s="31"/>
      <c r="N102" s="31"/>
      <c r="O102" s="31"/>
      <c r="P102" s="25"/>
      <c r="Q102" s="26"/>
    </row>
    <row r="103" spans="2:17" ht="20.100000000000001" customHeight="1">
      <c r="B103" s="22"/>
      <c r="C103" s="22" t="s">
        <v>35</v>
      </c>
      <c r="D103" s="22" t="s">
        <v>35</v>
      </c>
      <c r="E103" s="31" t="s">
        <v>6073</v>
      </c>
      <c r="F103" s="31">
        <v>1</v>
      </c>
      <c r="G103" s="31">
        <v>1990</v>
      </c>
      <c r="H103" s="31">
        <v>1990</v>
      </c>
      <c r="I103" s="23"/>
      <c r="J103" s="31" t="s">
        <v>6074</v>
      </c>
      <c r="K103" s="22" t="s">
        <v>6051</v>
      </c>
      <c r="L103" s="31"/>
      <c r="M103" s="31"/>
      <c r="N103" s="31"/>
      <c r="O103" s="31"/>
      <c r="P103" s="25"/>
      <c r="Q103" s="26"/>
    </row>
    <row r="104" spans="2:17" ht="20.100000000000001" customHeight="1">
      <c r="B104" s="22"/>
      <c r="C104" s="22" t="s">
        <v>3307</v>
      </c>
      <c r="D104" s="22" t="s">
        <v>3307</v>
      </c>
      <c r="E104" s="31" t="s">
        <v>6075</v>
      </c>
      <c r="F104" s="31">
        <v>4</v>
      </c>
      <c r="G104" s="31"/>
      <c r="H104" s="31"/>
      <c r="I104" s="23"/>
      <c r="J104" s="31" t="s">
        <v>6075</v>
      </c>
      <c r="K104" s="22" t="s">
        <v>2334</v>
      </c>
      <c r="L104" s="31"/>
      <c r="M104" s="31"/>
      <c r="N104" s="31"/>
      <c r="O104" s="31"/>
      <c r="P104" s="37"/>
      <c r="Q104" s="26"/>
    </row>
    <row r="105" spans="2:17" ht="20.100000000000001" customHeight="1">
      <c r="B105" s="22"/>
      <c r="C105" s="22" t="s">
        <v>35</v>
      </c>
      <c r="D105" s="22" t="s">
        <v>35</v>
      </c>
      <c r="E105" s="31" t="s">
        <v>6076</v>
      </c>
      <c r="F105" s="31">
        <v>2</v>
      </c>
      <c r="G105" s="31">
        <v>1280</v>
      </c>
      <c r="H105" s="31">
        <v>2560</v>
      </c>
      <c r="I105" s="23"/>
      <c r="J105" s="31" t="s">
        <v>6077</v>
      </c>
      <c r="K105" s="22" t="s">
        <v>6051</v>
      </c>
      <c r="L105" s="31"/>
      <c r="M105" s="31"/>
      <c r="N105" s="31"/>
      <c r="O105" s="31"/>
      <c r="P105" s="25"/>
      <c r="Q105" s="26"/>
    </row>
    <row r="106" spans="2:17" ht="20.100000000000001" customHeight="1">
      <c r="B106" s="22"/>
      <c r="C106" s="22" t="s">
        <v>35</v>
      </c>
      <c r="D106" s="22" t="s">
        <v>35</v>
      </c>
      <c r="E106" s="31" t="s">
        <v>6078</v>
      </c>
      <c r="F106" s="31">
        <v>1</v>
      </c>
      <c r="G106" s="31">
        <v>2320</v>
      </c>
      <c r="H106" s="31">
        <v>2320</v>
      </c>
      <c r="I106" s="23"/>
      <c r="J106" s="31" t="s">
        <v>6079</v>
      </c>
      <c r="K106" s="22" t="s">
        <v>6051</v>
      </c>
      <c r="L106" s="31"/>
      <c r="M106" s="31"/>
      <c r="N106" s="31"/>
      <c r="O106" s="31"/>
      <c r="P106" s="25"/>
      <c r="Q106" s="26"/>
    </row>
    <row r="107" spans="2:17" ht="20.100000000000001" customHeight="1">
      <c r="B107" s="22"/>
      <c r="C107" s="22" t="s">
        <v>35</v>
      </c>
      <c r="D107" s="22" t="s">
        <v>35</v>
      </c>
      <c r="E107" s="31" t="s">
        <v>6080</v>
      </c>
      <c r="F107" s="31">
        <v>1</v>
      </c>
      <c r="G107" s="31">
        <v>2060</v>
      </c>
      <c r="H107" s="31">
        <v>2060</v>
      </c>
      <c r="I107" s="23"/>
      <c r="J107" s="31" t="s">
        <v>6081</v>
      </c>
      <c r="K107" s="22" t="s">
        <v>6051</v>
      </c>
      <c r="L107" s="31"/>
      <c r="M107" s="31"/>
      <c r="N107" s="31"/>
      <c r="O107" s="31"/>
      <c r="P107" s="25"/>
      <c r="Q107" s="26"/>
    </row>
    <row r="108" spans="2:17" ht="20.100000000000001" customHeight="1">
      <c r="B108" s="22"/>
      <c r="C108" s="22" t="s">
        <v>35</v>
      </c>
      <c r="D108" s="22" t="s">
        <v>35</v>
      </c>
      <c r="E108" s="31" t="s">
        <v>6082</v>
      </c>
      <c r="F108" s="31">
        <v>1</v>
      </c>
      <c r="G108" s="31">
        <v>1430</v>
      </c>
      <c r="H108" s="31">
        <v>1430</v>
      </c>
      <c r="I108" s="23"/>
      <c r="J108" s="31" t="s">
        <v>6083</v>
      </c>
      <c r="K108" s="22" t="s">
        <v>6051</v>
      </c>
      <c r="L108" s="31"/>
      <c r="M108" s="31"/>
      <c r="N108" s="31"/>
      <c r="O108" s="31"/>
      <c r="P108" s="25"/>
      <c r="Q108" s="26"/>
    </row>
    <row r="109" spans="2:17" ht="20.100000000000001" customHeight="1">
      <c r="B109" s="22"/>
      <c r="C109" s="22" t="s">
        <v>35</v>
      </c>
      <c r="D109" s="22" t="s">
        <v>35</v>
      </c>
      <c r="E109" s="31" t="s">
        <v>6084</v>
      </c>
      <c r="F109" s="31">
        <v>1</v>
      </c>
      <c r="G109" s="31">
        <v>2630</v>
      </c>
      <c r="H109" s="31">
        <v>2630</v>
      </c>
      <c r="I109" s="23"/>
      <c r="J109" s="31" t="s">
        <v>6085</v>
      </c>
      <c r="K109" s="22" t="s">
        <v>6051</v>
      </c>
      <c r="L109" s="31"/>
      <c r="M109" s="31"/>
      <c r="N109" s="31"/>
      <c r="O109" s="31"/>
      <c r="P109" s="25"/>
      <c r="Q109" s="26"/>
    </row>
    <row r="110" spans="2:17" ht="20.100000000000001" customHeight="1">
      <c r="B110" s="22"/>
      <c r="C110" s="22" t="s">
        <v>35</v>
      </c>
      <c r="D110" s="22" t="s">
        <v>35</v>
      </c>
      <c r="E110" s="31" t="s">
        <v>6086</v>
      </c>
      <c r="F110" s="31">
        <v>1</v>
      </c>
      <c r="G110" s="31">
        <v>12534</v>
      </c>
      <c r="H110" s="31">
        <v>12534</v>
      </c>
      <c r="I110" s="23"/>
      <c r="J110" s="31" t="s">
        <v>3214</v>
      </c>
      <c r="K110" s="22" t="s">
        <v>6051</v>
      </c>
      <c r="L110" s="31"/>
      <c r="M110" s="31"/>
      <c r="N110" s="31"/>
      <c r="O110" s="31"/>
      <c r="P110" s="25"/>
      <c r="Q110" s="26"/>
    </row>
    <row r="111" spans="2:17" ht="20.100000000000001" customHeight="1">
      <c r="B111" s="22"/>
      <c r="C111" s="22" t="s">
        <v>35</v>
      </c>
      <c r="D111" s="22" t="s">
        <v>35</v>
      </c>
      <c r="E111" s="31" t="s">
        <v>5968</v>
      </c>
      <c r="F111" s="31">
        <v>2</v>
      </c>
      <c r="G111" s="31">
        <v>316</v>
      </c>
      <c r="H111" s="31">
        <v>632</v>
      </c>
      <c r="I111" s="23"/>
      <c r="J111" s="31" t="s">
        <v>5969</v>
      </c>
      <c r="K111" s="22" t="s">
        <v>6051</v>
      </c>
      <c r="L111" s="31"/>
      <c r="M111" s="31"/>
      <c r="N111" s="31"/>
      <c r="O111" s="31"/>
      <c r="P111" s="25"/>
      <c r="Q111" s="26"/>
    </row>
    <row r="112" spans="2:17" ht="20.100000000000001" customHeight="1">
      <c r="B112" s="22"/>
      <c r="C112" s="22" t="s">
        <v>35</v>
      </c>
      <c r="D112" s="22" t="s">
        <v>35</v>
      </c>
      <c r="E112" s="31" t="s">
        <v>6087</v>
      </c>
      <c r="F112" s="31">
        <v>1</v>
      </c>
      <c r="G112" s="31">
        <v>1889</v>
      </c>
      <c r="H112" s="31">
        <v>1889</v>
      </c>
      <c r="I112" s="23"/>
      <c r="J112" s="31" t="s">
        <v>6088</v>
      </c>
      <c r="K112" s="22" t="s">
        <v>6051</v>
      </c>
      <c r="L112" s="31"/>
      <c r="M112" s="31"/>
      <c r="N112" s="31"/>
      <c r="O112" s="31"/>
      <c r="P112" s="25"/>
      <c r="Q112" s="26"/>
    </row>
    <row r="113" spans="2:17" ht="20.100000000000001" customHeight="1">
      <c r="B113" s="22"/>
      <c r="C113" s="22" t="s">
        <v>35</v>
      </c>
      <c r="D113" s="22" t="s">
        <v>35</v>
      </c>
      <c r="E113" s="31" t="s">
        <v>6089</v>
      </c>
      <c r="F113" s="31">
        <v>1</v>
      </c>
      <c r="G113" s="31">
        <v>17787</v>
      </c>
      <c r="H113" s="31">
        <v>17787</v>
      </c>
      <c r="I113" s="23"/>
      <c r="J113" s="31" t="s">
        <v>6090</v>
      </c>
      <c r="K113" s="22" t="s">
        <v>6051</v>
      </c>
      <c r="L113" s="31"/>
      <c r="M113" s="31"/>
      <c r="N113" s="31"/>
      <c r="O113" s="31"/>
      <c r="P113" s="25"/>
      <c r="Q113" s="26"/>
    </row>
    <row r="114" spans="2:17" ht="20.100000000000001" customHeight="1">
      <c r="B114" s="22"/>
      <c r="C114" s="22" t="s">
        <v>35</v>
      </c>
      <c r="D114" s="22" t="s">
        <v>35</v>
      </c>
      <c r="E114" s="31" t="s">
        <v>6091</v>
      </c>
      <c r="F114" s="31">
        <v>2</v>
      </c>
      <c r="G114" s="31">
        <v>920</v>
      </c>
      <c r="H114" s="31">
        <v>1840</v>
      </c>
      <c r="I114" s="23"/>
      <c r="J114" s="31" t="s">
        <v>476</v>
      </c>
      <c r="K114" s="22" t="s">
        <v>6051</v>
      </c>
      <c r="L114" s="31"/>
      <c r="M114" s="31"/>
      <c r="N114" s="31"/>
      <c r="O114" s="31"/>
      <c r="P114" s="25"/>
      <c r="Q114" s="26"/>
    </row>
    <row r="115" spans="2:17" ht="20.100000000000001" customHeight="1">
      <c r="B115" s="22"/>
      <c r="C115" s="22" t="s">
        <v>35</v>
      </c>
      <c r="D115" s="22" t="s">
        <v>35</v>
      </c>
      <c r="E115" s="30">
        <v>437</v>
      </c>
      <c r="F115" s="31">
        <v>1</v>
      </c>
      <c r="G115" s="31">
        <v>527</v>
      </c>
      <c r="H115" s="31">
        <v>527</v>
      </c>
      <c r="I115" s="23"/>
      <c r="J115" s="31" t="s">
        <v>6092</v>
      </c>
      <c r="K115" s="22" t="s">
        <v>6051</v>
      </c>
      <c r="L115" s="31"/>
      <c r="M115" s="31"/>
      <c r="N115" s="31"/>
      <c r="O115" s="31"/>
      <c r="P115" s="25"/>
      <c r="Q115" s="26"/>
    </row>
    <row r="116" spans="2:17" ht="20.100000000000001" customHeight="1">
      <c r="B116" s="22"/>
      <c r="C116" s="22" t="s">
        <v>35</v>
      </c>
      <c r="D116" s="22" t="s">
        <v>35</v>
      </c>
      <c r="E116" s="31" t="s">
        <v>6093</v>
      </c>
      <c r="F116" s="31">
        <v>4</v>
      </c>
      <c r="G116" s="31">
        <v>490</v>
      </c>
      <c r="H116" s="31">
        <v>1960</v>
      </c>
      <c r="I116" s="23"/>
      <c r="J116" s="31" t="s">
        <v>6094</v>
      </c>
      <c r="K116" s="22" t="s">
        <v>6051</v>
      </c>
      <c r="L116" s="31"/>
      <c r="M116" s="31"/>
      <c r="N116" s="31"/>
      <c r="O116" s="31"/>
      <c r="P116" s="25"/>
      <c r="Q116" s="26"/>
    </row>
    <row r="117" spans="2:17" ht="20.100000000000001" customHeight="1">
      <c r="B117" s="22"/>
      <c r="C117" s="22" t="s">
        <v>35</v>
      </c>
      <c r="D117" s="22" t="s">
        <v>35</v>
      </c>
      <c r="E117" s="31" t="s">
        <v>6095</v>
      </c>
      <c r="F117" s="31">
        <v>4</v>
      </c>
      <c r="G117" s="31">
        <v>1120</v>
      </c>
      <c r="H117" s="31">
        <v>4480</v>
      </c>
      <c r="I117" s="23"/>
      <c r="J117" s="31" t="s">
        <v>393</v>
      </c>
      <c r="K117" s="22" t="s">
        <v>6051</v>
      </c>
      <c r="L117" s="31"/>
      <c r="M117" s="31"/>
      <c r="N117" s="31"/>
      <c r="O117" s="31"/>
      <c r="P117" s="25"/>
      <c r="Q117" s="26"/>
    </row>
    <row r="118" spans="2:17" ht="20.100000000000001" customHeight="1">
      <c r="B118" s="22"/>
      <c r="C118" s="22" t="s">
        <v>35</v>
      </c>
      <c r="D118" s="22" t="s">
        <v>35</v>
      </c>
      <c r="E118" s="31" t="s">
        <v>6096</v>
      </c>
      <c r="F118" s="31">
        <v>4</v>
      </c>
      <c r="G118" s="31">
        <v>950</v>
      </c>
      <c r="H118" s="31">
        <v>3800</v>
      </c>
      <c r="I118" s="23"/>
      <c r="J118" s="31" t="s">
        <v>3576</v>
      </c>
      <c r="K118" s="22" t="s">
        <v>6051</v>
      </c>
      <c r="L118" s="31"/>
      <c r="M118" s="31"/>
      <c r="N118" s="31"/>
      <c r="O118" s="31"/>
      <c r="P118" s="25"/>
      <c r="Q118" s="26"/>
    </row>
    <row r="119" spans="2:17" ht="20.100000000000001" customHeight="1">
      <c r="B119" s="22"/>
      <c r="C119" s="22" t="s">
        <v>35</v>
      </c>
      <c r="D119" s="22" t="s">
        <v>35</v>
      </c>
      <c r="E119" s="31" t="s">
        <v>3577</v>
      </c>
      <c r="F119" s="31">
        <v>4</v>
      </c>
      <c r="G119" s="31">
        <v>950</v>
      </c>
      <c r="H119" s="31">
        <v>3800</v>
      </c>
      <c r="I119" s="23"/>
      <c r="J119" s="31" t="s">
        <v>3576</v>
      </c>
      <c r="K119" s="22" t="s">
        <v>6051</v>
      </c>
      <c r="L119" s="31"/>
      <c r="M119" s="31"/>
      <c r="N119" s="31"/>
      <c r="O119" s="31"/>
      <c r="P119" s="25"/>
      <c r="Q119" s="26"/>
    </row>
    <row r="120" spans="2:17" ht="20.100000000000001" customHeight="1">
      <c r="B120" s="22"/>
      <c r="C120" s="22" t="s">
        <v>35</v>
      </c>
      <c r="D120" s="22" t="s">
        <v>35</v>
      </c>
      <c r="E120" s="31" t="s">
        <v>6097</v>
      </c>
      <c r="F120" s="31">
        <v>1</v>
      </c>
      <c r="G120" s="31">
        <v>1050</v>
      </c>
      <c r="H120" s="31">
        <v>1050</v>
      </c>
      <c r="I120" s="23"/>
      <c r="J120" s="31" t="s">
        <v>6098</v>
      </c>
      <c r="K120" s="22" t="s">
        <v>6051</v>
      </c>
      <c r="L120" s="31"/>
      <c r="M120" s="31"/>
      <c r="N120" s="31"/>
      <c r="O120" s="31"/>
      <c r="P120" s="25"/>
      <c r="Q120" s="26"/>
    </row>
    <row r="121" spans="2:17" ht="20.100000000000001" customHeight="1">
      <c r="B121" s="22"/>
      <c r="C121" s="22" t="s">
        <v>35</v>
      </c>
      <c r="D121" s="22" t="s">
        <v>35</v>
      </c>
      <c r="E121" s="31" t="s">
        <v>6099</v>
      </c>
      <c r="F121" s="31">
        <v>1</v>
      </c>
      <c r="G121" s="31">
        <v>1130</v>
      </c>
      <c r="H121" s="31">
        <v>1130</v>
      </c>
      <c r="I121" s="23"/>
      <c r="J121" s="31" t="s">
        <v>6098</v>
      </c>
      <c r="K121" s="22" t="s">
        <v>6051</v>
      </c>
      <c r="L121" s="31"/>
      <c r="M121" s="31"/>
      <c r="N121" s="31"/>
      <c r="O121" s="31"/>
      <c r="P121" s="25"/>
      <c r="Q121" s="26"/>
    </row>
    <row r="122" spans="2:17" ht="20.100000000000001" customHeight="1">
      <c r="B122" s="22"/>
      <c r="C122" s="22" t="s">
        <v>35</v>
      </c>
      <c r="D122" s="22" t="s">
        <v>35</v>
      </c>
      <c r="E122" s="31" t="s">
        <v>6100</v>
      </c>
      <c r="F122" s="31">
        <v>8</v>
      </c>
      <c r="G122" s="31">
        <v>539</v>
      </c>
      <c r="H122" s="31">
        <v>4312</v>
      </c>
      <c r="I122" s="23"/>
      <c r="J122" s="31" t="s">
        <v>413</v>
      </c>
      <c r="K122" s="22" t="s">
        <v>6051</v>
      </c>
      <c r="L122" s="31"/>
      <c r="M122" s="31"/>
      <c r="N122" s="31"/>
      <c r="O122" s="31"/>
      <c r="P122" s="25"/>
      <c r="Q122" s="26"/>
    </row>
    <row r="123" spans="2:17" ht="20.100000000000001" customHeight="1">
      <c r="B123" s="22"/>
      <c r="C123" s="22" t="s">
        <v>35</v>
      </c>
      <c r="D123" s="22" t="s">
        <v>35</v>
      </c>
      <c r="E123" s="31" t="s">
        <v>6101</v>
      </c>
      <c r="F123" s="31">
        <v>4</v>
      </c>
      <c r="G123" s="31">
        <v>470</v>
      </c>
      <c r="H123" s="31">
        <v>1880</v>
      </c>
      <c r="I123" s="23"/>
      <c r="J123" s="31" t="s">
        <v>383</v>
      </c>
      <c r="K123" s="22" t="s">
        <v>6051</v>
      </c>
      <c r="L123" s="31"/>
      <c r="M123" s="31"/>
      <c r="N123" s="31"/>
      <c r="O123" s="31"/>
      <c r="P123" s="25"/>
      <c r="Q123" s="26"/>
    </row>
    <row r="124" spans="2:17" ht="20.100000000000001" customHeight="1">
      <c r="B124" s="22"/>
      <c r="C124" s="22" t="s">
        <v>35</v>
      </c>
      <c r="D124" s="22" t="s">
        <v>35</v>
      </c>
      <c r="E124" s="31" t="s">
        <v>6102</v>
      </c>
      <c r="F124" s="31">
        <v>4</v>
      </c>
      <c r="G124" s="31">
        <v>470</v>
      </c>
      <c r="H124" s="31">
        <v>1880</v>
      </c>
      <c r="I124" s="23"/>
      <c r="J124" s="31" t="s">
        <v>383</v>
      </c>
      <c r="K124" s="22" t="s">
        <v>6051</v>
      </c>
      <c r="L124" s="31"/>
      <c r="M124" s="31"/>
      <c r="N124" s="31"/>
      <c r="O124" s="31"/>
      <c r="P124" s="25"/>
      <c r="Q124" s="26"/>
    </row>
    <row r="125" spans="2:17" ht="20.100000000000001" customHeight="1">
      <c r="B125" s="22"/>
      <c r="C125" s="22" t="s">
        <v>35</v>
      </c>
      <c r="D125" s="22" t="s">
        <v>35</v>
      </c>
      <c r="E125" s="31" t="s">
        <v>6103</v>
      </c>
      <c r="F125" s="31">
        <v>1</v>
      </c>
      <c r="G125" s="31">
        <v>3020</v>
      </c>
      <c r="H125" s="31">
        <v>3020</v>
      </c>
      <c r="I125" s="23"/>
      <c r="J125" s="31" t="s">
        <v>2329</v>
      </c>
      <c r="K125" s="22" t="s">
        <v>6051</v>
      </c>
      <c r="L125" s="31"/>
      <c r="M125" s="31"/>
      <c r="N125" s="31"/>
      <c r="O125" s="31"/>
      <c r="P125" s="25"/>
      <c r="Q125" s="26"/>
    </row>
    <row r="126" spans="2:17" ht="20.100000000000001" customHeight="1">
      <c r="B126" s="22"/>
      <c r="C126" s="22" t="s">
        <v>35</v>
      </c>
      <c r="D126" s="22" t="s">
        <v>35</v>
      </c>
      <c r="E126" s="31" t="s">
        <v>6104</v>
      </c>
      <c r="F126" s="31">
        <v>2</v>
      </c>
      <c r="G126" s="31">
        <v>1850</v>
      </c>
      <c r="H126" s="31">
        <v>3700</v>
      </c>
      <c r="I126" s="23"/>
      <c r="J126" s="31" t="s">
        <v>64</v>
      </c>
      <c r="K126" s="22" t="s">
        <v>6051</v>
      </c>
      <c r="L126" s="31"/>
      <c r="M126" s="31"/>
      <c r="N126" s="31"/>
      <c r="O126" s="31"/>
      <c r="P126" s="25"/>
      <c r="Q126" s="26"/>
    </row>
    <row r="127" spans="2:17" ht="20.100000000000001" customHeight="1">
      <c r="B127" s="22"/>
      <c r="C127" s="22" t="s">
        <v>35</v>
      </c>
      <c r="D127" s="22" t="s">
        <v>35</v>
      </c>
      <c r="E127" s="31" t="s">
        <v>582</v>
      </c>
      <c r="F127" s="31">
        <v>1</v>
      </c>
      <c r="G127" s="31">
        <v>240</v>
      </c>
      <c r="H127" s="31">
        <v>240</v>
      </c>
      <c r="I127" s="23"/>
      <c r="J127" s="31" t="s">
        <v>385</v>
      </c>
      <c r="K127" s="22" t="s">
        <v>6051</v>
      </c>
      <c r="L127" s="31"/>
      <c r="M127" s="31"/>
      <c r="N127" s="31"/>
      <c r="O127" s="31"/>
      <c r="P127" s="25"/>
      <c r="Q127" s="26"/>
    </row>
    <row r="128" spans="2:17" ht="20.100000000000001" customHeight="1">
      <c r="B128" s="22"/>
      <c r="C128" s="22" t="s">
        <v>35</v>
      </c>
      <c r="D128" s="22" t="s">
        <v>35</v>
      </c>
      <c r="E128" s="31" t="s">
        <v>6105</v>
      </c>
      <c r="F128" s="31">
        <v>1</v>
      </c>
      <c r="G128" s="31">
        <v>3030</v>
      </c>
      <c r="H128" s="31">
        <v>3030</v>
      </c>
      <c r="I128" s="23"/>
      <c r="J128" s="31" t="s">
        <v>6106</v>
      </c>
      <c r="K128" s="22" t="s">
        <v>6051</v>
      </c>
      <c r="L128" s="31"/>
      <c r="M128" s="31"/>
      <c r="N128" s="31"/>
      <c r="O128" s="31"/>
      <c r="P128" s="25"/>
      <c r="Q128" s="26"/>
    </row>
    <row r="129" spans="2:17" ht="20.100000000000001" customHeight="1">
      <c r="B129" s="22"/>
      <c r="C129" s="22" t="s">
        <v>35</v>
      </c>
      <c r="D129" s="22" t="s">
        <v>35</v>
      </c>
      <c r="E129" s="31" t="s">
        <v>6107</v>
      </c>
      <c r="F129" s="31">
        <v>4</v>
      </c>
      <c r="G129" s="31">
        <v>280</v>
      </c>
      <c r="H129" s="31">
        <v>1120</v>
      </c>
      <c r="I129" s="23"/>
      <c r="J129" s="31" t="s">
        <v>6108</v>
      </c>
      <c r="K129" s="22" t="s">
        <v>6051</v>
      </c>
      <c r="L129" s="31"/>
      <c r="M129" s="31"/>
      <c r="N129" s="31"/>
      <c r="O129" s="31"/>
      <c r="P129" s="25"/>
      <c r="Q129" s="26"/>
    </row>
    <row r="130" spans="2:17" ht="20.100000000000001" customHeight="1">
      <c r="B130" s="22"/>
      <c r="C130" s="22" t="s">
        <v>35</v>
      </c>
      <c r="D130" s="22" t="s">
        <v>35</v>
      </c>
      <c r="E130" s="31" t="s">
        <v>6109</v>
      </c>
      <c r="F130" s="31">
        <v>4</v>
      </c>
      <c r="G130" s="31">
        <v>280</v>
      </c>
      <c r="H130" s="31">
        <v>1120</v>
      </c>
      <c r="I130" s="23"/>
      <c r="J130" s="31" t="s">
        <v>6108</v>
      </c>
      <c r="K130" s="22" t="s">
        <v>6051</v>
      </c>
      <c r="L130" s="31"/>
      <c r="M130" s="31"/>
      <c r="N130" s="31"/>
      <c r="O130" s="31"/>
      <c r="P130" s="25"/>
      <c r="Q130" s="26"/>
    </row>
    <row r="131" spans="2:17" ht="20.100000000000001" customHeight="1">
      <c r="B131" s="22"/>
      <c r="C131" s="22" t="s">
        <v>35</v>
      </c>
      <c r="D131" s="22" t="s">
        <v>35</v>
      </c>
      <c r="E131" s="31" t="s">
        <v>6110</v>
      </c>
      <c r="F131" s="31">
        <v>2</v>
      </c>
      <c r="G131" s="31">
        <v>410</v>
      </c>
      <c r="H131" s="31">
        <v>820</v>
      </c>
      <c r="I131" s="23"/>
      <c r="J131" s="31" t="s">
        <v>6108</v>
      </c>
      <c r="K131" s="22" t="s">
        <v>6051</v>
      </c>
      <c r="L131" s="31"/>
      <c r="M131" s="31"/>
      <c r="N131" s="31"/>
      <c r="O131" s="31"/>
      <c r="P131" s="25"/>
      <c r="Q131" s="26"/>
    </row>
    <row r="132" spans="2:17" ht="20.100000000000001" customHeight="1">
      <c r="B132" s="22"/>
      <c r="C132" s="22" t="s">
        <v>35</v>
      </c>
      <c r="D132" s="22" t="s">
        <v>35</v>
      </c>
      <c r="E132" s="31" t="s">
        <v>6111</v>
      </c>
      <c r="F132" s="31">
        <v>4</v>
      </c>
      <c r="G132" s="31">
        <v>510</v>
      </c>
      <c r="H132" s="31">
        <v>2040</v>
      </c>
      <c r="I132" s="23"/>
      <c r="J132" s="31" t="s">
        <v>383</v>
      </c>
      <c r="K132" s="22" t="s">
        <v>6051</v>
      </c>
      <c r="L132" s="31"/>
      <c r="M132" s="31"/>
      <c r="N132" s="31"/>
      <c r="O132" s="31"/>
      <c r="P132" s="25"/>
      <c r="Q132" s="26"/>
    </row>
    <row r="133" spans="2:17" ht="20.100000000000001" customHeight="1">
      <c r="B133" s="22"/>
      <c r="C133" s="22" t="s">
        <v>35</v>
      </c>
      <c r="D133" s="22" t="s">
        <v>35</v>
      </c>
      <c r="E133" s="31" t="s">
        <v>3566</v>
      </c>
      <c r="F133" s="31">
        <v>5</v>
      </c>
      <c r="G133" s="31">
        <v>258</v>
      </c>
      <c r="H133" s="31">
        <v>1290</v>
      </c>
      <c r="I133" s="23"/>
      <c r="J133" s="31" t="s">
        <v>480</v>
      </c>
      <c r="K133" s="22" t="s">
        <v>6051</v>
      </c>
      <c r="L133" s="31"/>
      <c r="M133" s="31"/>
      <c r="N133" s="31"/>
      <c r="O133" s="31"/>
      <c r="P133" s="25"/>
      <c r="Q133" s="26"/>
    </row>
    <row r="134" spans="2:17" ht="20.100000000000001" customHeight="1">
      <c r="B134" s="22"/>
      <c r="C134" s="22" t="s">
        <v>35</v>
      </c>
      <c r="D134" s="22" t="s">
        <v>35</v>
      </c>
      <c r="E134" s="31" t="s">
        <v>6112</v>
      </c>
      <c r="F134" s="31">
        <v>2</v>
      </c>
      <c r="G134" s="31">
        <v>830</v>
      </c>
      <c r="H134" s="31">
        <f>F134*G134</f>
        <v>1660</v>
      </c>
      <c r="I134" s="23"/>
      <c r="J134" s="31" t="s">
        <v>6113</v>
      </c>
      <c r="K134" s="22" t="s">
        <v>6051</v>
      </c>
      <c r="L134" s="31"/>
      <c r="M134" s="31"/>
      <c r="N134" s="31"/>
      <c r="O134" s="31"/>
      <c r="P134" s="25"/>
      <c r="Q134" s="26"/>
    </row>
    <row r="135" spans="2:17" ht="20.100000000000001" customHeight="1">
      <c r="B135" s="22"/>
      <c r="C135" s="22" t="s">
        <v>35</v>
      </c>
      <c r="D135" s="22" t="s">
        <v>35</v>
      </c>
      <c r="E135" s="31" t="s">
        <v>6114</v>
      </c>
      <c r="F135" s="31">
        <v>2</v>
      </c>
      <c r="G135" s="31">
        <v>1650</v>
      </c>
      <c r="H135" s="31">
        <v>3300</v>
      </c>
      <c r="I135" s="23"/>
      <c r="J135" s="31" t="s">
        <v>6115</v>
      </c>
      <c r="K135" s="22" t="s">
        <v>6051</v>
      </c>
      <c r="L135" s="31"/>
      <c r="M135" s="31"/>
      <c r="N135" s="31"/>
      <c r="O135" s="31"/>
      <c r="P135" s="25"/>
      <c r="Q135" s="26"/>
    </row>
    <row r="136" spans="2:17" ht="20.100000000000001" customHeight="1">
      <c r="B136" s="22"/>
      <c r="C136" s="22" t="s">
        <v>35</v>
      </c>
      <c r="D136" s="22" t="s">
        <v>35</v>
      </c>
      <c r="E136" s="31" t="s">
        <v>3289</v>
      </c>
      <c r="F136" s="31">
        <v>1</v>
      </c>
      <c r="G136" s="31">
        <v>2464</v>
      </c>
      <c r="H136" s="31">
        <v>2464</v>
      </c>
      <c r="I136" s="23"/>
      <c r="J136" s="31" t="s">
        <v>490</v>
      </c>
      <c r="K136" s="22" t="s">
        <v>6051</v>
      </c>
      <c r="L136" s="22"/>
      <c r="M136" s="25"/>
      <c r="N136" s="31"/>
      <c r="O136" s="22"/>
      <c r="P136" s="25"/>
      <c r="Q136" s="26"/>
    </row>
    <row r="137" spans="2:17" ht="20.100000000000001" customHeight="1">
      <c r="B137" s="22"/>
      <c r="C137" s="22" t="s">
        <v>35</v>
      </c>
      <c r="D137" s="22" t="s">
        <v>35</v>
      </c>
      <c r="E137" s="31" t="s">
        <v>2744</v>
      </c>
      <c r="F137" s="31">
        <v>100</v>
      </c>
      <c r="G137" s="31">
        <v>71</v>
      </c>
      <c r="H137" s="31">
        <v>7100</v>
      </c>
      <c r="I137" s="23"/>
      <c r="J137" s="31" t="s">
        <v>438</v>
      </c>
      <c r="K137" s="22" t="s">
        <v>6051</v>
      </c>
      <c r="L137" s="22"/>
      <c r="M137" s="25"/>
      <c r="N137" s="31"/>
      <c r="O137" s="22"/>
      <c r="P137" s="25"/>
      <c r="Q137" s="26"/>
    </row>
    <row r="138" spans="2:17" ht="20.100000000000001" customHeight="1">
      <c r="B138" s="22"/>
      <c r="C138" s="22" t="s">
        <v>35</v>
      </c>
      <c r="D138" s="22" t="s">
        <v>35</v>
      </c>
      <c r="E138" s="31" t="s">
        <v>439</v>
      </c>
      <c r="F138" s="31">
        <v>100</v>
      </c>
      <c r="G138" s="31">
        <v>71</v>
      </c>
      <c r="H138" s="31">
        <v>7100</v>
      </c>
      <c r="I138" s="23"/>
      <c r="J138" s="31" t="s">
        <v>438</v>
      </c>
      <c r="K138" s="22" t="s">
        <v>6051</v>
      </c>
      <c r="L138" s="22"/>
      <c r="M138" s="25"/>
      <c r="N138" s="31"/>
      <c r="O138" s="22"/>
      <c r="P138" s="25"/>
      <c r="Q138" s="26"/>
    </row>
    <row r="139" spans="2:17" ht="20.100000000000001" customHeight="1">
      <c r="B139" s="22"/>
      <c r="C139" s="22" t="s">
        <v>35</v>
      </c>
      <c r="D139" s="22" t="s">
        <v>35</v>
      </c>
      <c r="E139" s="31" t="s">
        <v>6116</v>
      </c>
      <c r="F139" s="31">
        <v>2</v>
      </c>
      <c r="G139" s="31">
        <v>2300</v>
      </c>
      <c r="H139" s="31">
        <v>4600</v>
      </c>
      <c r="I139" s="23"/>
      <c r="J139" s="31" t="s">
        <v>6117</v>
      </c>
      <c r="K139" s="22" t="s">
        <v>6051</v>
      </c>
      <c r="L139" s="22"/>
      <c r="M139" s="25"/>
      <c r="N139" s="31"/>
      <c r="O139" s="22"/>
      <c r="P139" s="25"/>
      <c r="Q139" s="26"/>
    </row>
    <row r="140" spans="2:17" ht="20.100000000000001" customHeight="1">
      <c r="B140" s="22"/>
      <c r="C140" s="22"/>
      <c r="D140" s="22"/>
      <c r="E140" s="31"/>
      <c r="F140" s="31"/>
      <c r="G140" s="31"/>
      <c r="H140" s="31"/>
      <c r="I140" s="23"/>
      <c r="J140" s="31"/>
      <c r="K140" s="22"/>
      <c r="L140" s="22"/>
      <c r="M140" s="25"/>
      <c r="N140" s="31"/>
      <c r="O140" s="22"/>
      <c r="P140" s="37"/>
      <c r="Q140" s="26"/>
    </row>
    <row r="141" spans="2:17" ht="20.100000000000001" customHeight="1">
      <c r="B141" s="22"/>
      <c r="C141" s="22" t="s">
        <v>35</v>
      </c>
      <c r="D141" s="22" t="s">
        <v>35</v>
      </c>
      <c r="E141" s="31" t="s">
        <v>6118</v>
      </c>
      <c r="F141" s="31">
        <v>1</v>
      </c>
      <c r="G141" s="31">
        <v>1660</v>
      </c>
      <c r="H141" s="31">
        <v>1660</v>
      </c>
      <c r="I141" s="23"/>
      <c r="J141" s="31" t="s">
        <v>6119</v>
      </c>
      <c r="K141" s="22" t="s">
        <v>6051</v>
      </c>
      <c r="L141" s="22"/>
      <c r="M141" s="25"/>
      <c r="N141" s="31"/>
      <c r="O141" s="22"/>
      <c r="P141" s="37" t="s">
        <v>6120</v>
      </c>
      <c r="Q141" s="26"/>
    </row>
    <row r="142" spans="2:17" s="1947" customFormat="1" ht="20.100000000000001" customHeight="1">
      <c r="B142" s="864"/>
      <c r="C142" s="864"/>
      <c r="D142" s="864"/>
      <c r="E142" s="79"/>
      <c r="F142" s="79"/>
      <c r="G142" s="79"/>
      <c r="H142" s="79"/>
      <c r="I142" s="34"/>
      <c r="J142" s="79"/>
      <c r="K142" s="864"/>
      <c r="L142" s="864"/>
      <c r="M142" s="252"/>
      <c r="N142" s="79"/>
      <c r="O142" s="864"/>
      <c r="P142" s="39"/>
      <c r="Q142" s="1946"/>
    </row>
    <row r="143" spans="2:17" ht="20.100000000000001" customHeight="1">
      <c r="B143" s="22"/>
      <c r="C143" s="22" t="s">
        <v>35</v>
      </c>
      <c r="D143" s="22" t="s">
        <v>35</v>
      </c>
      <c r="E143" s="31" t="s">
        <v>6121</v>
      </c>
      <c r="F143" s="31">
        <v>1</v>
      </c>
      <c r="G143" s="31">
        <v>2135</v>
      </c>
      <c r="H143" s="31">
        <v>2135</v>
      </c>
      <c r="I143" s="23"/>
      <c r="J143" s="31" t="s">
        <v>6122</v>
      </c>
      <c r="K143" s="22" t="s">
        <v>6051</v>
      </c>
      <c r="L143" s="22"/>
      <c r="M143" s="25"/>
      <c r="N143" s="31"/>
      <c r="O143" s="22"/>
      <c r="P143" s="37"/>
      <c r="Q143" s="26"/>
    </row>
    <row r="144" spans="2:17" ht="20.100000000000001" customHeight="1">
      <c r="B144" s="22"/>
      <c r="C144" s="22" t="s">
        <v>35</v>
      </c>
      <c r="D144" s="22" t="s">
        <v>35</v>
      </c>
      <c r="E144" s="31" t="s">
        <v>6114</v>
      </c>
      <c r="F144" s="31">
        <v>2</v>
      </c>
      <c r="G144" s="31">
        <v>1650</v>
      </c>
      <c r="H144" s="31">
        <v>3300</v>
      </c>
      <c r="I144" s="23"/>
      <c r="J144" s="31" t="s">
        <v>6115</v>
      </c>
      <c r="K144" s="22" t="s">
        <v>6051</v>
      </c>
      <c r="L144" s="22"/>
      <c r="M144" s="25"/>
      <c r="N144" s="31"/>
      <c r="O144" s="22"/>
      <c r="P144" s="37"/>
      <c r="Q144" s="26"/>
    </row>
    <row r="145" spans="2:17" ht="20.100000000000001" customHeight="1">
      <c r="B145" s="22"/>
      <c r="C145" s="22" t="s">
        <v>35</v>
      </c>
      <c r="D145" s="22" t="s">
        <v>35</v>
      </c>
      <c r="E145" s="31" t="s">
        <v>6123</v>
      </c>
      <c r="F145" s="31">
        <v>4</v>
      </c>
      <c r="G145" s="31">
        <v>748</v>
      </c>
      <c r="H145" s="31">
        <v>2992</v>
      </c>
      <c r="I145" s="23"/>
      <c r="J145" s="31" t="s">
        <v>6124</v>
      </c>
      <c r="K145" s="22" t="s">
        <v>6051</v>
      </c>
      <c r="L145" s="22"/>
      <c r="M145" s="25"/>
      <c r="N145" s="31"/>
      <c r="O145" s="22"/>
      <c r="P145" s="37"/>
      <c r="Q145" s="26"/>
    </row>
    <row r="146" spans="2:17" ht="20.100000000000001" customHeight="1">
      <c r="B146" s="22"/>
      <c r="C146" s="22" t="s">
        <v>35</v>
      </c>
      <c r="D146" s="22" t="s">
        <v>35</v>
      </c>
      <c r="E146" s="31" t="s">
        <v>6125</v>
      </c>
      <c r="F146" s="31">
        <v>2</v>
      </c>
      <c r="G146" s="31">
        <v>1770</v>
      </c>
      <c r="H146" s="31">
        <v>3540</v>
      </c>
      <c r="I146" s="23"/>
      <c r="J146" s="31" t="s">
        <v>6126</v>
      </c>
      <c r="K146" s="22" t="s">
        <v>6051</v>
      </c>
      <c r="L146" s="22"/>
      <c r="M146" s="25"/>
      <c r="N146" s="31"/>
      <c r="O146" s="22"/>
      <c r="P146" s="37"/>
      <c r="Q146" s="26"/>
    </row>
    <row r="147" spans="2:17" ht="20.100000000000001" customHeight="1">
      <c r="B147" s="22"/>
      <c r="C147" s="22" t="s">
        <v>35</v>
      </c>
      <c r="D147" s="22" t="s">
        <v>35</v>
      </c>
      <c r="E147" s="31" t="s">
        <v>6127</v>
      </c>
      <c r="F147" s="31">
        <v>1</v>
      </c>
      <c r="G147" s="31">
        <v>970</v>
      </c>
      <c r="H147" s="31">
        <v>970</v>
      </c>
      <c r="I147" s="23"/>
      <c r="J147" s="31" t="s">
        <v>6128</v>
      </c>
      <c r="K147" s="22" t="s">
        <v>6051</v>
      </c>
      <c r="L147" s="22"/>
      <c r="M147" s="25"/>
      <c r="N147" s="31"/>
      <c r="O147" s="22"/>
      <c r="P147" s="37"/>
      <c r="Q147" s="26"/>
    </row>
    <row r="148" spans="2:17" ht="20.100000000000001" customHeight="1">
      <c r="B148" s="22"/>
      <c r="C148" s="22"/>
      <c r="D148" s="22"/>
      <c r="E148" s="31"/>
      <c r="F148" s="31"/>
      <c r="G148" s="31"/>
      <c r="H148" s="31"/>
      <c r="I148" s="23"/>
      <c r="J148" s="31"/>
      <c r="K148" s="22"/>
      <c r="L148" s="22"/>
      <c r="M148" s="25"/>
      <c r="N148" s="31"/>
      <c r="O148" s="22"/>
      <c r="P148" s="37"/>
      <c r="Q148" s="26"/>
    </row>
    <row r="149" spans="2:17" ht="20.100000000000001" customHeight="1">
      <c r="B149" s="22"/>
      <c r="C149" s="22" t="s">
        <v>35</v>
      </c>
      <c r="D149" s="22" t="s">
        <v>35</v>
      </c>
      <c r="E149" s="31" t="s">
        <v>6091</v>
      </c>
      <c r="F149" s="31">
        <v>7</v>
      </c>
      <c r="G149" s="31">
        <v>920</v>
      </c>
      <c r="H149" s="31">
        <v>6440</v>
      </c>
      <c r="I149" s="23"/>
      <c r="J149" s="31" t="s">
        <v>476</v>
      </c>
      <c r="K149" s="22" t="s">
        <v>6051</v>
      </c>
      <c r="L149" s="22"/>
      <c r="M149" s="25"/>
      <c r="N149" s="31"/>
      <c r="O149" s="22"/>
      <c r="P149" s="37"/>
      <c r="Q149" s="26"/>
    </row>
    <row r="150" spans="2:17" ht="20.100000000000001" customHeight="1">
      <c r="B150" s="22"/>
      <c r="C150" s="22" t="s">
        <v>35</v>
      </c>
      <c r="D150" s="22" t="s">
        <v>35</v>
      </c>
      <c r="E150" s="31" t="s">
        <v>6129</v>
      </c>
      <c r="F150" s="31">
        <v>1</v>
      </c>
      <c r="G150" s="31">
        <v>1139</v>
      </c>
      <c r="H150" s="31">
        <v>1139</v>
      </c>
      <c r="I150" s="23"/>
      <c r="J150" s="31" t="s">
        <v>476</v>
      </c>
      <c r="K150" s="22" t="s">
        <v>6051</v>
      </c>
      <c r="L150" s="22"/>
      <c r="M150" s="25"/>
      <c r="N150" s="31"/>
      <c r="O150" s="22"/>
      <c r="P150" s="37"/>
      <c r="Q150" s="26"/>
    </row>
    <row r="151" spans="2:17" ht="20.100000000000001" customHeight="1">
      <c r="B151" s="22"/>
      <c r="C151" s="22"/>
      <c r="D151" s="22"/>
      <c r="E151" s="31"/>
      <c r="F151" s="31"/>
      <c r="G151" s="31"/>
      <c r="H151" s="31"/>
      <c r="I151" s="23"/>
      <c r="J151" s="31"/>
      <c r="K151" s="22"/>
      <c r="L151" s="22"/>
      <c r="M151" s="25"/>
      <c r="N151" s="31"/>
      <c r="O151" s="22"/>
      <c r="P151" s="37"/>
      <c r="Q151" s="26"/>
    </row>
    <row r="152" spans="2:17" ht="20.100000000000001" customHeight="1">
      <c r="B152" s="22"/>
      <c r="C152" s="22" t="s">
        <v>35</v>
      </c>
      <c r="D152" s="22" t="s">
        <v>35</v>
      </c>
      <c r="E152" s="31" t="s">
        <v>6130</v>
      </c>
      <c r="F152" s="31">
        <v>1</v>
      </c>
      <c r="G152" s="31">
        <v>2680</v>
      </c>
      <c r="H152" s="31">
        <v>2680</v>
      </c>
      <c r="I152" s="23"/>
      <c r="J152" s="31" t="s">
        <v>6131</v>
      </c>
      <c r="K152" s="22" t="s">
        <v>6051</v>
      </c>
      <c r="L152" s="22"/>
      <c r="M152" s="25">
        <v>44050</v>
      </c>
      <c r="N152" s="31"/>
      <c r="O152" s="22"/>
      <c r="P152" s="37"/>
      <c r="Q152" s="26">
        <v>44054</v>
      </c>
    </row>
    <row r="153" spans="2:17" ht="20.100000000000001" customHeight="1">
      <c r="B153" s="22"/>
      <c r="C153" s="22" t="s">
        <v>35</v>
      </c>
      <c r="D153" s="22" t="s">
        <v>35</v>
      </c>
      <c r="E153" s="31" t="s">
        <v>6132</v>
      </c>
      <c r="F153" s="31">
        <v>1</v>
      </c>
      <c r="G153" s="31">
        <v>4700</v>
      </c>
      <c r="H153" s="31">
        <v>4700</v>
      </c>
      <c r="I153" s="23"/>
      <c r="J153" s="31" t="s">
        <v>457</v>
      </c>
      <c r="K153" s="22" t="s">
        <v>6051</v>
      </c>
      <c r="L153" s="22"/>
      <c r="M153" s="25">
        <v>44050</v>
      </c>
      <c r="N153" s="31"/>
      <c r="O153" s="22"/>
      <c r="P153" s="37"/>
      <c r="Q153" s="26">
        <v>44061</v>
      </c>
    </row>
    <row r="154" spans="2:17" ht="20.100000000000001" customHeight="1">
      <c r="B154" s="22"/>
      <c r="C154" s="22"/>
      <c r="D154" s="22"/>
      <c r="E154" s="31"/>
      <c r="F154" s="31"/>
      <c r="G154" s="31"/>
      <c r="H154" s="31"/>
      <c r="I154" s="23"/>
      <c r="J154" s="31"/>
      <c r="K154" s="22"/>
      <c r="L154" s="22"/>
      <c r="M154" s="25"/>
      <c r="N154" s="31"/>
      <c r="O154" s="22"/>
      <c r="P154" s="37"/>
      <c r="Q154" s="26"/>
    </row>
    <row r="155" spans="2:17" s="62" customFormat="1" ht="20.100000000000001" customHeight="1">
      <c r="B155" s="57"/>
      <c r="C155" s="57" t="s">
        <v>35</v>
      </c>
      <c r="D155" s="57" t="s">
        <v>35</v>
      </c>
      <c r="E155" s="59" t="s">
        <v>6133</v>
      </c>
      <c r="F155" s="59">
        <v>4</v>
      </c>
      <c r="G155" s="59">
        <v>1950</v>
      </c>
      <c r="H155" s="59">
        <v>7800</v>
      </c>
      <c r="I155" s="53"/>
      <c r="J155" s="59" t="s">
        <v>457</v>
      </c>
      <c r="K155" s="57" t="s">
        <v>6051</v>
      </c>
      <c r="L155" s="57"/>
      <c r="M155" s="60">
        <v>44063</v>
      </c>
      <c r="N155" s="59"/>
      <c r="O155" s="57"/>
      <c r="P155" s="68"/>
      <c r="Q155" s="61">
        <v>44069</v>
      </c>
    </row>
    <row r="156" spans="2:17" s="62" customFormat="1" ht="20.100000000000001" customHeight="1">
      <c r="B156" s="57"/>
      <c r="C156" s="57" t="s">
        <v>35</v>
      </c>
      <c r="D156" s="57" t="s">
        <v>35</v>
      </c>
      <c r="E156" s="59" t="s">
        <v>6134</v>
      </c>
      <c r="F156" s="59">
        <v>4</v>
      </c>
      <c r="G156" s="59">
        <v>2100</v>
      </c>
      <c r="H156" s="59">
        <v>8400</v>
      </c>
      <c r="I156" s="53"/>
      <c r="J156" s="59" t="s">
        <v>457</v>
      </c>
      <c r="K156" s="57" t="s">
        <v>6051</v>
      </c>
      <c r="L156" s="57"/>
      <c r="M156" s="60">
        <v>44063</v>
      </c>
      <c r="N156" s="59"/>
      <c r="O156" s="57"/>
      <c r="P156" s="68"/>
      <c r="Q156" s="61">
        <v>44069</v>
      </c>
    </row>
    <row r="157" spans="2:17" s="62" customFormat="1" ht="20.100000000000001" customHeight="1">
      <c r="B157" s="57"/>
      <c r="C157" s="57"/>
      <c r="D157" s="57"/>
      <c r="E157" s="59"/>
      <c r="F157" s="59"/>
      <c r="G157" s="59"/>
      <c r="H157" s="59"/>
      <c r="I157" s="53"/>
      <c r="J157" s="59"/>
      <c r="K157" s="57"/>
      <c r="L157" s="57"/>
      <c r="M157" s="60"/>
      <c r="N157" s="59"/>
      <c r="O157" s="57"/>
      <c r="P157" s="68"/>
      <c r="Q157" s="61"/>
    </row>
    <row r="158" spans="2:17" s="62" customFormat="1" ht="20.100000000000001" customHeight="1">
      <c r="B158" s="57"/>
      <c r="C158" s="57" t="s">
        <v>35</v>
      </c>
      <c r="D158" s="57" t="s">
        <v>35</v>
      </c>
      <c r="E158" s="59" t="s">
        <v>6135</v>
      </c>
      <c r="F158" s="59">
        <v>1</v>
      </c>
      <c r="G158" s="59">
        <v>2150</v>
      </c>
      <c r="H158" s="59">
        <v>2150</v>
      </c>
      <c r="I158" s="53"/>
      <c r="J158" s="59" t="s">
        <v>457</v>
      </c>
      <c r="K158" s="57"/>
      <c r="L158" s="57"/>
      <c r="M158" s="60">
        <v>44064</v>
      </c>
      <c r="N158" s="59"/>
      <c r="O158" s="57"/>
      <c r="P158" s="68"/>
      <c r="Q158" s="61">
        <v>44070</v>
      </c>
    </row>
    <row r="159" spans="2:17" s="62" customFormat="1" ht="20.100000000000001" customHeight="1">
      <c r="B159" s="57"/>
      <c r="C159" s="57"/>
      <c r="D159" s="57"/>
      <c r="E159" s="59"/>
      <c r="F159" s="59"/>
      <c r="G159" s="59"/>
      <c r="H159" s="59"/>
      <c r="I159" s="53"/>
      <c r="J159" s="59"/>
      <c r="K159" s="57"/>
      <c r="L159" s="57"/>
      <c r="M159" s="60"/>
      <c r="N159" s="59"/>
      <c r="O159" s="57"/>
      <c r="P159" s="68"/>
      <c r="Q159" s="61"/>
    </row>
    <row r="160" spans="2:17" s="62" customFormat="1" ht="20.100000000000001" customHeight="1">
      <c r="B160" s="57"/>
      <c r="C160" s="57" t="s">
        <v>3307</v>
      </c>
      <c r="D160" s="57" t="s">
        <v>3307</v>
      </c>
      <c r="E160" s="59" t="s">
        <v>6136</v>
      </c>
      <c r="F160" s="59">
        <v>1</v>
      </c>
      <c r="G160" s="1948">
        <v>1406400</v>
      </c>
      <c r="H160" s="59">
        <f>F160*G160</f>
        <v>1406400</v>
      </c>
      <c r="I160" s="53"/>
      <c r="J160" s="59" t="s">
        <v>6137</v>
      </c>
      <c r="K160" s="57"/>
      <c r="L160" s="57"/>
      <c r="M160" s="60">
        <v>44070</v>
      </c>
      <c r="N160" s="59"/>
      <c r="O160" s="57"/>
      <c r="P160" s="68"/>
      <c r="Q160" s="61"/>
    </row>
    <row r="161" spans="2:17" s="62" customFormat="1" ht="20.100000000000001" customHeight="1">
      <c r="B161" s="57"/>
      <c r="C161" s="57"/>
      <c r="D161" s="57"/>
      <c r="E161" s="59"/>
      <c r="F161" s="59"/>
      <c r="G161" s="1948"/>
      <c r="H161" s="59"/>
      <c r="I161" s="53"/>
      <c r="J161" s="59"/>
      <c r="K161" s="57"/>
      <c r="L161" s="57"/>
      <c r="M161" s="60"/>
      <c r="N161" s="59"/>
      <c r="O161" s="57"/>
      <c r="P161" s="68"/>
      <c r="Q161" s="61"/>
    </row>
    <row r="162" spans="2:17" s="62" customFormat="1" ht="20.100000000000001" customHeight="1">
      <c r="B162" s="57"/>
      <c r="C162" s="57" t="s">
        <v>35</v>
      </c>
      <c r="D162" s="57" t="s">
        <v>35</v>
      </c>
      <c r="E162" s="59" t="s">
        <v>6138</v>
      </c>
      <c r="F162" s="59">
        <v>1</v>
      </c>
      <c r="G162" s="59">
        <v>1920</v>
      </c>
      <c r="H162" s="59">
        <v>1920</v>
      </c>
      <c r="I162" s="53"/>
      <c r="J162" s="59" t="s">
        <v>6139</v>
      </c>
      <c r="K162" s="57" t="s">
        <v>6051</v>
      </c>
      <c r="L162" s="57"/>
      <c r="M162" s="60">
        <v>44071</v>
      </c>
      <c r="N162" s="59"/>
      <c r="O162" s="57"/>
      <c r="P162" s="68"/>
      <c r="Q162" s="61"/>
    </row>
    <row r="163" spans="2:17" s="62" customFormat="1" ht="20.100000000000001" customHeight="1">
      <c r="B163" s="57"/>
      <c r="C163" s="57" t="s">
        <v>35</v>
      </c>
      <c r="D163" s="57" t="s">
        <v>35</v>
      </c>
      <c r="E163" s="59" t="s">
        <v>6140</v>
      </c>
      <c r="F163" s="59">
        <v>1</v>
      </c>
      <c r="G163" s="59">
        <v>1910</v>
      </c>
      <c r="H163" s="59">
        <v>1910</v>
      </c>
      <c r="I163" s="53"/>
      <c r="J163" s="59" t="s">
        <v>6141</v>
      </c>
      <c r="K163" s="57" t="s">
        <v>6051</v>
      </c>
      <c r="L163" s="57"/>
      <c r="M163" s="60">
        <v>44071</v>
      </c>
      <c r="N163" s="59"/>
      <c r="O163" s="57"/>
      <c r="P163" s="68"/>
      <c r="Q163" s="61"/>
    </row>
    <row r="164" spans="2:17" s="62" customFormat="1" ht="20.100000000000001" customHeight="1">
      <c r="B164" s="57"/>
      <c r="C164" s="57" t="s">
        <v>35</v>
      </c>
      <c r="D164" s="57" t="s">
        <v>35</v>
      </c>
      <c r="E164" s="59" t="s">
        <v>6142</v>
      </c>
      <c r="F164" s="59">
        <v>1</v>
      </c>
      <c r="G164" s="59">
        <v>1640</v>
      </c>
      <c r="H164" s="59">
        <v>1640</v>
      </c>
      <c r="I164" s="53"/>
      <c r="J164" s="59" t="s">
        <v>6143</v>
      </c>
      <c r="K164" s="57" t="s">
        <v>6051</v>
      </c>
      <c r="L164" s="57"/>
      <c r="M164" s="60">
        <v>44071</v>
      </c>
      <c r="N164" s="59"/>
      <c r="O164" s="57"/>
      <c r="P164" s="68"/>
      <c r="Q164" s="61"/>
    </row>
    <row r="165" spans="2:17" s="62" customFormat="1" ht="20.100000000000001" customHeight="1">
      <c r="B165" s="57"/>
      <c r="C165" s="57" t="s">
        <v>35</v>
      </c>
      <c r="D165" s="57" t="s">
        <v>35</v>
      </c>
      <c r="E165" s="59" t="s">
        <v>6144</v>
      </c>
      <c r="F165" s="59">
        <v>1</v>
      </c>
      <c r="G165" s="59">
        <v>1360</v>
      </c>
      <c r="H165" s="59">
        <v>1360</v>
      </c>
      <c r="I165" s="53"/>
      <c r="J165" s="59" t="s">
        <v>6145</v>
      </c>
      <c r="K165" s="57" t="s">
        <v>6051</v>
      </c>
      <c r="L165" s="57"/>
      <c r="M165" s="60">
        <v>44071</v>
      </c>
      <c r="N165" s="59"/>
      <c r="O165" s="57"/>
      <c r="P165" s="68"/>
      <c r="Q165" s="61"/>
    </row>
    <row r="166" spans="2:17" s="62" customFormat="1" ht="20.100000000000001" customHeight="1">
      <c r="B166" s="57"/>
      <c r="C166" s="57" t="s">
        <v>35</v>
      </c>
      <c r="D166" s="57" t="s">
        <v>35</v>
      </c>
      <c r="E166" s="59" t="s">
        <v>3906</v>
      </c>
      <c r="F166" s="59">
        <v>1</v>
      </c>
      <c r="G166" s="59">
        <v>750</v>
      </c>
      <c r="H166" s="59">
        <v>750</v>
      </c>
      <c r="I166" s="53"/>
      <c r="J166" s="59" t="s">
        <v>6146</v>
      </c>
      <c r="K166" s="57" t="s">
        <v>6051</v>
      </c>
      <c r="L166" s="57"/>
      <c r="M166" s="60">
        <v>44071</v>
      </c>
      <c r="N166" s="59"/>
      <c r="O166" s="57"/>
      <c r="P166" s="68"/>
      <c r="Q166" s="61"/>
    </row>
  </sheetData>
  <autoFilter ref="B9:O16" xr:uid="{0139EDE4-562D-490D-BEFC-944E60B4EBE2}"/>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B883E-4D9A-421A-8BCB-3D1EAAF1C6B0}">
  <dimension ref="B3:B39"/>
  <sheetViews>
    <sheetView topLeftCell="A14" workbookViewId="0">
      <selection activeCell="B3" sqref="B3:B39"/>
    </sheetView>
  </sheetViews>
  <sheetFormatPr defaultRowHeight="18.75"/>
  <cols>
    <col min="1" max="1" width="9" style="8"/>
    <col min="2" max="2" width="30.5" style="8" customWidth="1"/>
    <col min="3" max="257" width="9" style="8"/>
    <col min="258" max="258" width="30.5" style="8" customWidth="1"/>
    <col min="259" max="513" width="9" style="8"/>
    <col min="514" max="514" width="30.5" style="8" customWidth="1"/>
    <col min="515" max="769" width="9" style="8"/>
    <col min="770" max="770" width="30.5" style="8" customWidth="1"/>
    <col min="771" max="1025" width="9" style="8"/>
    <col min="1026" max="1026" width="30.5" style="8" customWidth="1"/>
    <col min="1027" max="1281" width="9" style="8"/>
    <col min="1282" max="1282" width="30.5" style="8" customWidth="1"/>
    <col min="1283" max="1537" width="9" style="8"/>
    <col min="1538" max="1538" width="30.5" style="8" customWidth="1"/>
    <col min="1539" max="1793" width="9" style="8"/>
    <col min="1794" max="1794" width="30.5" style="8" customWidth="1"/>
    <col min="1795" max="2049" width="9" style="8"/>
    <col min="2050" max="2050" width="30.5" style="8" customWidth="1"/>
    <col min="2051" max="2305" width="9" style="8"/>
    <col min="2306" max="2306" width="30.5" style="8" customWidth="1"/>
    <col min="2307" max="2561" width="9" style="8"/>
    <col min="2562" max="2562" width="30.5" style="8" customWidth="1"/>
    <col min="2563" max="2817" width="9" style="8"/>
    <col min="2818" max="2818" width="30.5" style="8" customWidth="1"/>
    <col min="2819" max="3073" width="9" style="8"/>
    <col min="3074" max="3074" width="30.5" style="8" customWidth="1"/>
    <col min="3075" max="3329" width="9" style="8"/>
    <col min="3330" max="3330" width="30.5" style="8" customWidth="1"/>
    <col min="3331" max="3585" width="9" style="8"/>
    <col min="3586" max="3586" width="30.5" style="8" customWidth="1"/>
    <col min="3587" max="3841" width="9" style="8"/>
    <col min="3842" max="3842" width="30.5" style="8" customWidth="1"/>
    <col min="3843" max="4097" width="9" style="8"/>
    <col min="4098" max="4098" width="30.5" style="8" customWidth="1"/>
    <col min="4099" max="4353" width="9" style="8"/>
    <col min="4354" max="4354" width="30.5" style="8" customWidth="1"/>
    <col min="4355" max="4609" width="9" style="8"/>
    <col min="4610" max="4610" width="30.5" style="8" customWidth="1"/>
    <col min="4611" max="4865" width="9" style="8"/>
    <col min="4866" max="4866" width="30.5" style="8" customWidth="1"/>
    <col min="4867" max="5121" width="9" style="8"/>
    <col min="5122" max="5122" width="30.5" style="8" customWidth="1"/>
    <col min="5123" max="5377" width="9" style="8"/>
    <col min="5378" max="5378" width="30.5" style="8" customWidth="1"/>
    <col min="5379" max="5633" width="9" style="8"/>
    <col min="5634" max="5634" width="30.5" style="8" customWidth="1"/>
    <col min="5635" max="5889" width="9" style="8"/>
    <col min="5890" max="5890" width="30.5" style="8" customWidth="1"/>
    <col min="5891" max="6145" width="9" style="8"/>
    <col min="6146" max="6146" width="30.5" style="8" customWidth="1"/>
    <col min="6147" max="6401" width="9" style="8"/>
    <col min="6402" max="6402" width="30.5" style="8" customWidth="1"/>
    <col min="6403" max="6657" width="9" style="8"/>
    <col min="6658" max="6658" width="30.5" style="8" customWidth="1"/>
    <col min="6659" max="6913" width="9" style="8"/>
    <col min="6914" max="6914" width="30.5" style="8" customWidth="1"/>
    <col min="6915" max="7169" width="9" style="8"/>
    <col min="7170" max="7170" width="30.5" style="8" customWidth="1"/>
    <col min="7171" max="7425" width="9" style="8"/>
    <col min="7426" max="7426" width="30.5" style="8" customWidth="1"/>
    <col min="7427" max="7681" width="9" style="8"/>
    <col min="7682" max="7682" width="30.5" style="8" customWidth="1"/>
    <col min="7683" max="7937" width="9" style="8"/>
    <col min="7938" max="7938" width="30.5" style="8" customWidth="1"/>
    <col min="7939" max="8193" width="9" style="8"/>
    <col min="8194" max="8194" width="30.5" style="8" customWidth="1"/>
    <col min="8195" max="8449" width="9" style="8"/>
    <col min="8450" max="8450" width="30.5" style="8" customWidth="1"/>
    <col min="8451" max="8705" width="9" style="8"/>
    <col min="8706" max="8706" width="30.5" style="8" customWidth="1"/>
    <col min="8707" max="8961" width="9" style="8"/>
    <col min="8962" max="8962" width="30.5" style="8" customWidth="1"/>
    <col min="8963" max="9217" width="9" style="8"/>
    <col min="9218" max="9218" width="30.5" style="8" customWidth="1"/>
    <col min="9219" max="9473" width="9" style="8"/>
    <col min="9474" max="9474" width="30.5" style="8" customWidth="1"/>
    <col min="9475" max="9729" width="9" style="8"/>
    <col min="9730" max="9730" width="30.5" style="8" customWidth="1"/>
    <col min="9731" max="9985" width="9" style="8"/>
    <col min="9986" max="9986" width="30.5" style="8" customWidth="1"/>
    <col min="9987" max="10241" width="9" style="8"/>
    <col min="10242" max="10242" width="30.5" style="8" customWidth="1"/>
    <col min="10243" max="10497" width="9" style="8"/>
    <col min="10498" max="10498" width="30.5" style="8" customWidth="1"/>
    <col min="10499" max="10753" width="9" style="8"/>
    <col min="10754" max="10754" width="30.5" style="8" customWidth="1"/>
    <col min="10755" max="11009" width="9" style="8"/>
    <col min="11010" max="11010" width="30.5" style="8" customWidth="1"/>
    <col min="11011" max="11265" width="9" style="8"/>
    <col min="11266" max="11266" width="30.5" style="8" customWidth="1"/>
    <col min="11267" max="11521" width="9" style="8"/>
    <col min="11522" max="11522" width="30.5" style="8" customWidth="1"/>
    <col min="11523" max="11777" width="9" style="8"/>
    <col min="11778" max="11778" width="30.5" style="8" customWidth="1"/>
    <col min="11779" max="12033" width="9" style="8"/>
    <col min="12034" max="12034" width="30.5" style="8" customWidth="1"/>
    <col min="12035" max="12289" width="9" style="8"/>
    <col min="12290" max="12290" width="30.5" style="8" customWidth="1"/>
    <col min="12291" max="12545" width="9" style="8"/>
    <col min="12546" max="12546" width="30.5" style="8" customWidth="1"/>
    <col min="12547" max="12801" width="9" style="8"/>
    <col min="12802" max="12802" width="30.5" style="8" customWidth="1"/>
    <col min="12803" max="13057" width="9" style="8"/>
    <col min="13058" max="13058" width="30.5" style="8" customWidth="1"/>
    <col min="13059" max="13313" width="9" style="8"/>
    <col min="13314" max="13314" width="30.5" style="8" customWidth="1"/>
    <col min="13315" max="13569" width="9" style="8"/>
    <col min="13570" max="13570" width="30.5" style="8" customWidth="1"/>
    <col min="13571" max="13825" width="9" style="8"/>
    <col min="13826" max="13826" width="30.5" style="8" customWidth="1"/>
    <col min="13827" max="14081" width="9" style="8"/>
    <col min="14082" max="14082" width="30.5" style="8" customWidth="1"/>
    <col min="14083" max="14337" width="9" style="8"/>
    <col min="14338" max="14338" width="30.5" style="8" customWidth="1"/>
    <col min="14339" max="14593" width="9" style="8"/>
    <col min="14594" max="14594" width="30.5" style="8" customWidth="1"/>
    <col min="14595" max="14849" width="9" style="8"/>
    <col min="14850" max="14850" width="30.5" style="8" customWidth="1"/>
    <col min="14851" max="15105" width="9" style="8"/>
    <col min="15106" max="15106" width="30.5" style="8" customWidth="1"/>
    <col min="15107" max="15361" width="9" style="8"/>
    <col min="15362" max="15362" width="30.5" style="8" customWidth="1"/>
    <col min="15363" max="15617" width="9" style="8"/>
    <col min="15618" max="15618" width="30.5" style="8" customWidth="1"/>
    <col min="15619" max="15873" width="9" style="8"/>
    <col min="15874" max="15874" width="30.5" style="8" customWidth="1"/>
    <col min="15875" max="16129" width="9" style="8"/>
    <col min="16130" max="16130" width="30.5" style="8" customWidth="1"/>
    <col min="16131" max="16384" width="9" style="8"/>
  </cols>
  <sheetData>
    <row r="3" spans="2:2">
      <c r="B3" s="8" t="s">
        <v>41</v>
      </c>
    </row>
    <row r="4" spans="2:2">
      <c r="B4" s="8" t="s">
        <v>41</v>
      </c>
    </row>
    <row r="5" spans="2:2">
      <c r="B5" s="8" t="s">
        <v>43</v>
      </c>
    </row>
    <row r="7" spans="2:2">
      <c r="B7" s="8" t="s">
        <v>45</v>
      </c>
    </row>
    <row r="9" spans="2:2">
      <c r="B9" s="8" t="s">
        <v>46</v>
      </c>
    </row>
    <row r="10" spans="2:2">
      <c r="B10" s="8" t="s">
        <v>48</v>
      </c>
    </row>
    <row r="11" spans="2:2">
      <c r="B11" s="8" t="s">
        <v>48</v>
      </c>
    </row>
    <row r="12" spans="2:2">
      <c r="B12" s="8" t="s">
        <v>50</v>
      </c>
    </row>
    <row r="15" spans="2:2">
      <c r="B15" s="8" t="s">
        <v>510</v>
      </c>
    </row>
    <row r="16" spans="2:2">
      <c r="B16" s="8" t="s">
        <v>510</v>
      </c>
    </row>
    <row r="17" spans="2:2">
      <c r="B17" s="8" t="s">
        <v>52</v>
      </c>
    </row>
    <row r="18" spans="2:2">
      <c r="B18" s="8" t="s">
        <v>52</v>
      </c>
    </row>
    <row r="19" spans="2:2">
      <c r="B19" s="8" t="s">
        <v>52</v>
      </c>
    </row>
    <row r="20" spans="2:2">
      <c r="B20" s="8" t="s">
        <v>52</v>
      </c>
    </row>
    <row r="21" spans="2:2">
      <c r="B21" s="8" t="s">
        <v>54</v>
      </c>
    </row>
    <row r="22" spans="2:2">
      <c r="B22" s="8" t="s">
        <v>54</v>
      </c>
    </row>
    <row r="23" spans="2:2">
      <c r="B23" s="8" t="s">
        <v>56</v>
      </c>
    </row>
    <row r="24" spans="2:2">
      <c r="B24" s="8" t="s">
        <v>56</v>
      </c>
    </row>
    <row r="25" spans="2:2">
      <c r="B25" s="8" t="s">
        <v>58</v>
      </c>
    </row>
    <row r="26" spans="2:2">
      <c r="B26" s="8" t="s">
        <v>511</v>
      </c>
    </row>
    <row r="27" spans="2:2">
      <c r="B27" s="8" t="s">
        <v>512</v>
      </c>
    </row>
    <row r="28" spans="2:2">
      <c r="B28" s="8" t="s">
        <v>512</v>
      </c>
    </row>
    <row r="29" spans="2:2">
      <c r="B29" s="8" t="s">
        <v>512</v>
      </c>
    </row>
    <row r="30" spans="2:2">
      <c r="B30" s="8" t="s">
        <v>512</v>
      </c>
    </row>
    <row r="31" spans="2:2">
      <c r="B31" s="8" t="s">
        <v>512</v>
      </c>
    </row>
    <row r="32" spans="2:2">
      <c r="B32" s="8" t="s">
        <v>513</v>
      </c>
    </row>
    <row r="33" spans="2:2">
      <c r="B33" s="8" t="s">
        <v>514</v>
      </c>
    </row>
    <row r="34" spans="2:2">
      <c r="B34" s="8" t="s">
        <v>515</v>
      </c>
    </row>
    <row r="35" spans="2:2">
      <c r="B35" s="8" t="s">
        <v>515</v>
      </c>
    </row>
    <row r="36" spans="2:2">
      <c r="B36" s="8" t="s">
        <v>516</v>
      </c>
    </row>
    <row r="37" spans="2:2">
      <c r="B37" s="8" t="s">
        <v>516</v>
      </c>
    </row>
    <row r="38" spans="2:2">
      <c r="B38" s="8" t="s">
        <v>517</v>
      </c>
    </row>
    <row r="39" spans="2:2">
      <c r="B39" s="8" t="s">
        <v>518</v>
      </c>
    </row>
  </sheetData>
  <phoneticPr fontId="4"/>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DC415-6DFD-4151-B046-F143C9AD18A4}">
  <dimension ref="B2:Q179"/>
  <sheetViews>
    <sheetView topLeftCell="A145" zoomScale="73" zoomScaleNormal="73" workbookViewId="0">
      <selection activeCell="Q173" sqref="Q173"/>
    </sheetView>
  </sheetViews>
  <sheetFormatPr defaultRowHeight="18.75"/>
  <cols>
    <col min="1" max="1" width="2.625" style="8" customWidth="1"/>
    <col min="2" max="2" width="10.5" style="9" customWidth="1"/>
    <col min="3" max="3" width="14.375" style="9" bestFit="1" customWidth="1"/>
    <col min="4" max="4" width="18.125" style="9" customWidth="1"/>
    <col min="5" max="5" width="76.875" style="8" bestFit="1" customWidth="1"/>
    <col min="6" max="6" width="6.25" style="3" customWidth="1"/>
    <col min="7" max="8" width="12.75" style="14" customWidth="1"/>
    <col min="9" max="9" width="5.75" style="3" customWidth="1"/>
    <col min="10" max="10" width="26.75" style="8" customWidth="1"/>
    <col min="11" max="11" width="37.25" style="8" bestFit="1" customWidth="1"/>
    <col min="12" max="12" width="11" style="9" customWidth="1"/>
    <col min="13" max="13" width="13.75" style="10" customWidth="1"/>
    <col min="14" max="14" width="6.375" style="8" customWidth="1"/>
    <col min="15" max="15" width="15.875" style="9" customWidth="1"/>
    <col min="16" max="16" width="15.875" style="11" customWidth="1"/>
    <col min="17" max="17" width="15.625" style="12" customWidth="1"/>
    <col min="18" max="256" width="9" style="8"/>
    <col min="257" max="257" width="2.625" style="8" customWidth="1"/>
    <col min="258" max="258" width="10.5" style="8" customWidth="1"/>
    <col min="259" max="259" width="14.375" style="8" bestFit="1" customWidth="1"/>
    <col min="260" max="260" width="18.125" style="8" customWidth="1"/>
    <col min="261" max="261" width="76.875" style="8" bestFit="1" customWidth="1"/>
    <col min="262" max="262" width="6.25" style="8" customWidth="1"/>
    <col min="263" max="264" width="12.75" style="8" customWidth="1"/>
    <col min="265" max="265" width="5.75" style="8" customWidth="1"/>
    <col min="266" max="266" width="26.75" style="8" customWidth="1"/>
    <col min="267" max="267" width="37.25" style="8" bestFit="1" customWidth="1"/>
    <col min="268" max="268" width="11" style="8" customWidth="1"/>
    <col min="269" max="269" width="13.75" style="8" customWidth="1"/>
    <col min="270" max="270" width="6.375" style="8" customWidth="1"/>
    <col min="271" max="272" width="15.875" style="8" customWidth="1"/>
    <col min="273" max="273" width="15.625" style="8" customWidth="1"/>
    <col min="274" max="512" width="9" style="8"/>
    <col min="513" max="513" width="2.625" style="8" customWidth="1"/>
    <col min="514" max="514" width="10.5" style="8" customWidth="1"/>
    <col min="515" max="515" width="14.375" style="8" bestFit="1" customWidth="1"/>
    <col min="516" max="516" width="18.125" style="8" customWidth="1"/>
    <col min="517" max="517" width="76.875" style="8" bestFit="1" customWidth="1"/>
    <col min="518" max="518" width="6.25" style="8" customWidth="1"/>
    <col min="519" max="520" width="12.75" style="8" customWidth="1"/>
    <col min="521" max="521" width="5.75" style="8" customWidth="1"/>
    <col min="522" max="522" width="26.75" style="8" customWidth="1"/>
    <col min="523" max="523" width="37.25" style="8" bestFit="1" customWidth="1"/>
    <col min="524" max="524" width="11" style="8" customWidth="1"/>
    <col min="525" max="525" width="13.75" style="8" customWidth="1"/>
    <col min="526" max="526" width="6.375" style="8" customWidth="1"/>
    <col min="527" max="528" width="15.875" style="8" customWidth="1"/>
    <col min="529" max="529" width="15.625" style="8" customWidth="1"/>
    <col min="530" max="768" width="9" style="8"/>
    <col min="769" max="769" width="2.625" style="8" customWidth="1"/>
    <col min="770" max="770" width="10.5" style="8" customWidth="1"/>
    <col min="771" max="771" width="14.375" style="8" bestFit="1" customWidth="1"/>
    <col min="772" max="772" width="18.125" style="8" customWidth="1"/>
    <col min="773" max="773" width="76.875" style="8" bestFit="1" customWidth="1"/>
    <col min="774" max="774" width="6.25" style="8" customWidth="1"/>
    <col min="775" max="776" width="12.75" style="8" customWidth="1"/>
    <col min="777" max="777" width="5.75" style="8" customWidth="1"/>
    <col min="778" max="778" width="26.75" style="8" customWidth="1"/>
    <col min="779" max="779" width="37.25" style="8" bestFit="1" customWidth="1"/>
    <col min="780" max="780" width="11" style="8" customWidth="1"/>
    <col min="781" max="781" width="13.75" style="8" customWidth="1"/>
    <col min="782" max="782" width="6.375" style="8" customWidth="1"/>
    <col min="783" max="784" width="15.875" style="8" customWidth="1"/>
    <col min="785" max="785" width="15.625" style="8" customWidth="1"/>
    <col min="786" max="1024" width="9" style="8"/>
    <col min="1025" max="1025" width="2.625" style="8" customWidth="1"/>
    <col min="1026" max="1026" width="10.5" style="8" customWidth="1"/>
    <col min="1027" max="1027" width="14.375" style="8" bestFit="1" customWidth="1"/>
    <col min="1028" max="1028" width="18.125" style="8" customWidth="1"/>
    <col min="1029" max="1029" width="76.875" style="8" bestFit="1" customWidth="1"/>
    <col min="1030" max="1030" width="6.25" style="8" customWidth="1"/>
    <col min="1031" max="1032" width="12.75" style="8" customWidth="1"/>
    <col min="1033" max="1033" width="5.75" style="8" customWidth="1"/>
    <col min="1034" max="1034" width="26.75" style="8" customWidth="1"/>
    <col min="1035" max="1035" width="37.25" style="8" bestFit="1" customWidth="1"/>
    <col min="1036" max="1036" width="11" style="8" customWidth="1"/>
    <col min="1037" max="1037" width="13.75" style="8" customWidth="1"/>
    <col min="1038" max="1038" width="6.375" style="8" customWidth="1"/>
    <col min="1039" max="1040" width="15.875" style="8" customWidth="1"/>
    <col min="1041" max="1041" width="15.625" style="8" customWidth="1"/>
    <col min="1042" max="1280" width="9" style="8"/>
    <col min="1281" max="1281" width="2.625" style="8" customWidth="1"/>
    <col min="1282" max="1282" width="10.5" style="8" customWidth="1"/>
    <col min="1283" max="1283" width="14.375" style="8" bestFit="1" customWidth="1"/>
    <col min="1284" max="1284" width="18.125" style="8" customWidth="1"/>
    <col min="1285" max="1285" width="76.875" style="8" bestFit="1" customWidth="1"/>
    <col min="1286" max="1286" width="6.25" style="8" customWidth="1"/>
    <col min="1287" max="1288" width="12.75" style="8" customWidth="1"/>
    <col min="1289" max="1289" width="5.75" style="8" customWidth="1"/>
    <col min="1290" max="1290" width="26.75" style="8" customWidth="1"/>
    <col min="1291" max="1291" width="37.25" style="8" bestFit="1" customWidth="1"/>
    <col min="1292" max="1292" width="11" style="8" customWidth="1"/>
    <col min="1293" max="1293" width="13.75" style="8" customWidth="1"/>
    <col min="1294" max="1294" width="6.375" style="8" customWidth="1"/>
    <col min="1295" max="1296" width="15.875" style="8" customWidth="1"/>
    <col min="1297" max="1297" width="15.625" style="8" customWidth="1"/>
    <col min="1298" max="1536" width="9" style="8"/>
    <col min="1537" max="1537" width="2.625" style="8" customWidth="1"/>
    <col min="1538" max="1538" width="10.5" style="8" customWidth="1"/>
    <col min="1539" max="1539" width="14.375" style="8" bestFit="1" customWidth="1"/>
    <col min="1540" max="1540" width="18.125" style="8" customWidth="1"/>
    <col min="1541" max="1541" width="76.875" style="8" bestFit="1" customWidth="1"/>
    <col min="1542" max="1542" width="6.25" style="8" customWidth="1"/>
    <col min="1543" max="1544" width="12.75" style="8" customWidth="1"/>
    <col min="1545" max="1545" width="5.75" style="8" customWidth="1"/>
    <col min="1546" max="1546" width="26.75" style="8" customWidth="1"/>
    <col min="1547" max="1547" width="37.25" style="8" bestFit="1" customWidth="1"/>
    <col min="1548" max="1548" width="11" style="8" customWidth="1"/>
    <col min="1549" max="1549" width="13.75" style="8" customWidth="1"/>
    <col min="1550" max="1550" width="6.375" style="8" customWidth="1"/>
    <col min="1551" max="1552" width="15.875" style="8" customWidth="1"/>
    <col min="1553" max="1553" width="15.625" style="8" customWidth="1"/>
    <col min="1554" max="1792" width="9" style="8"/>
    <col min="1793" max="1793" width="2.625" style="8" customWidth="1"/>
    <col min="1794" max="1794" width="10.5" style="8" customWidth="1"/>
    <col min="1795" max="1795" width="14.375" style="8" bestFit="1" customWidth="1"/>
    <col min="1796" max="1796" width="18.125" style="8" customWidth="1"/>
    <col min="1797" max="1797" width="76.875" style="8" bestFit="1" customWidth="1"/>
    <col min="1798" max="1798" width="6.25" style="8" customWidth="1"/>
    <col min="1799" max="1800" width="12.75" style="8" customWidth="1"/>
    <col min="1801" max="1801" width="5.75" style="8" customWidth="1"/>
    <col min="1802" max="1802" width="26.75" style="8" customWidth="1"/>
    <col min="1803" max="1803" width="37.25" style="8" bestFit="1" customWidth="1"/>
    <col min="1804" max="1804" width="11" style="8" customWidth="1"/>
    <col min="1805" max="1805" width="13.75" style="8" customWidth="1"/>
    <col min="1806" max="1806" width="6.375" style="8" customWidth="1"/>
    <col min="1807" max="1808" width="15.875" style="8" customWidth="1"/>
    <col min="1809" max="1809" width="15.625" style="8" customWidth="1"/>
    <col min="1810" max="2048" width="9" style="8"/>
    <col min="2049" max="2049" width="2.625" style="8" customWidth="1"/>
    <col min="2050" max="2050" width="10.5" style="8" customWidth="1"/>
    <col min="2051" max="2051" width="14.375" style="8" bestFit="1" customWidth="1"/>
    <col min="2052" max="2052" width="18.125" style="8" customWidth="1"/>
    <col min="2053" max="2053" width="76.875" style="8" bestFit="1" customWidth="1"/>
    <col min="2054" max="2054" width="6.25" style="8" customWidth="1"/>
    <col min="2055" max="2056" width="12.75" style="8" customWidth="1"/>
    <col min="2057" max="2057" width="5.75" style="8" customWidth="1"/>
    <col min="2058" max="2058" width="26.75" style="8" customWidth="1"/>
    <col min="2059" max="2059" width="37.25" style="8" bestFit="1" customWidth="1"/>
    <col min="2060" max="2060" width="11" style="8" customWidth="1"/>
    <col min="2061" max="2061" width="13.75" style="8" customWidth="1"/>
    <col min="2062" max="2062" width="6.375" style="8" customWidth="1"/>
    <col min="2063" max="2064" width="15.875" style="8" customWidth="1"/>
    <col min="2065" max="2065" width="15.625" style="8" customWidth="1"/>
    <col min="2066" max="2304" width="9" style="8"/>
    <col min="2305" max="2305" width="2.625" style="8" customWidth="1"/>
    <col min="2306" max="2306" width="10.5" style="8" customWidth="1"/>
    <col min="2307" max="2307" width="14.375" style="8" bestFit="1" customWidth="1"/>
    <col min="2308" max="2308" width="18.125" style="8" customWidth="1"/>
    <col min="2309" max="2309" width="76.875" style="8" bestFit="1" customWidth="1"/>
    <col min="2310" max="2310" width="6.25" style="8" customWidth="1"/>
    <col min="2311" max="2312" width="12.75" style="8" customWidth="1"/>
    <col min="2313" max="2313" width="5.75" style="8" customWidth="1"/>
    <col min="2314" max="2314" width="26.75" style="8" customWidth="1"/>
    <col min="2315" max="2315" width="37.25" style="8" bestFit="1" customWidth="1"/>
    <col min="2316" max="2316" width="11" style="8" customWidth="1"/>
    <col min="2317" max="2317" width="13.75" style="8" customWidth="1"/>
    <col min="2318" max="2318" width="6.375" style="8" customWidth="1"/>
    <col min="2319" max="2320" width="15.875" style="8" customWidth="1"/>
    <col min="2321" max="2321" width="15.625" style="8" customWidth="1"/>
    <col min="2322" max="2560" width="9" style="8"/>
    <col min="2561" max="2561" width="2.625" style="8" customWidth="1"/>
    <col min="2562" max="2562" width="10.5" style="8" customWidth="1"/>
    <col min="2563" max="2563" width="14.375" style="8" bestFit="1" customWidth="1"/>
    <col min="2564" max="2564" width="18.125" style="8" customWidth="1"/>
    <col min="2565" max="2565" width="76.875" style="8" bestFit="1" customWidth="1"/>
    <col min="2566" max="2566" width="6.25" style="8" customWidth="1"/>
    <col min="2567" max="2568" width="12.75" style="8" customWidth="1"/>
    <col min="2569" max="2569" width="5.75" style="8" customWidth="1"/>
    <col min="2570" max="2570" width="26.75" style="8" customWidth="1"/>
    <col min="2571" max="2571" width="37.25" style="8" bestFit="1" customWidth="1"/>
    <col min="2572" max="2572" width="11" style="8" customWidth="1"/>
    <col min="2573" max="2573" width="13.75" style="8" customWidth="1"/>
    <col min="2574" max="2574" width="6.375" style="8" customWidth="1"/>
    <col min="2575" max="2576" width="15.875" style="8" customWidth="1"/>
    <col min="2577" max="2577" width="15.625" style="8" customWidth="1"/>
    <col min="2578" max="2816" width="9" style="8"/>
    <col min="2817" max="2817" width="2.625" style="8" customWidth="1"/>
    <col min="2818" max="2818" width="10.5" style="8" customWidth="1"/>
    <col min="2819" max="2819" width="14.375" style="8" bestFit="1" customWidth="1"/>
    <col min="2820" max="2820" width="18.125" style="8" customWidth="1"/>
    <col min="2821" max="2821" width="76.875" style="8" bestFit="1" customWidth="1"/>
    <col min="2822" max="2822" width="6.25" style="8" customWidth="1"/>
    <col min="2823" max="2824" width="12.75" style="8" customWidth="1"/>
    <col min="2825" max="2825" width="5.75" style="8" customWidth="1"/>
    <col min="2826" max="2826" width="26.75" style="8" customWidth="1"/>
    <col min="2827" max="2827" width="37.25" style="8" bestFit="1" customWidth="1"/>
    <col min="2828" max="2828" width="11" style="8" customWidth="1"/>
    <col min="2829" max="2829" width="13.75" style="8" customWidth="1"/>
    <col min="2830" max="2830" width="6.375" style="8" customWidth="1"/>
    <col min="2831" max="2832" width="15.875" style="8" customWidth="1"/>
    <col min="2833" max="2833" width="15.625" style="8" customWidth="1"/>
    <col min="2834" max="3072" width="9" style="8"/>
    <col min="3073" max="3073" width="2.625" style="8" customWidth="1"/>
    <col min="3074" max="3074" width="10.5" style="8" customWidth="1"/>
    <col min="3075" max="3075" width="14.375" style="8" bestFit="1" customWidth="1"/>
    <col min="3076" max="3076" width="18.125" style="8" customWidth="1"/>
    <col min="3077" max="3077" width="76.875" style="8" bestFit="1" customWidth="1"/>
    <col min="3078" max="3078" width="6.25" style="8" customWidth="1"/>
    <col min="3079" max="3080" width="12.75" style="8" customWidth="1"/>
    <col min="3081" max="3081" width="5.75" style="8" customWidth="1"/>
    <col min="3082" max="3082" width="26.75" style="8" customWidth="1"/>
    <col min="3083" max="3083" width="37.25" style="8" bestFit="1" customWidth="1"/>
    <col min="3084" max="3084" width="11" style="8" customWidth="1"/>
    <col min="3085" max="3085" width="13.75" style="8" customWidth="1"/>
    <col min="3086" max="3086" width="6.375" style="8" customWidth="1"/>
    <col min="3087" max="3088" width="15.875" style="8" customWidth="1"/>
    <col min="3089" max="3089" width="15.625" style="8" customWidth="1"/>
    <col min="3090" max="3328" width="9" style="8"/>
    <col min="3329" max="3329" width="2.625" style="8" customWidth="1"/>
    <col min="3330" max="3330" width="10.5" style="8" customWidth="1"/>
    <col min="3331" max="3331" width="14.375" style="8" bestFit="1" customWidth="1"/>
    <col min="3332" max="3332" width="18.125" style="8" customWidth="1"/>
    <col min="3333" max="3333" width="76.875" style="8" bestFit="1" customWidth="1"/>
    <col min="3334" max="3334" width="6.25" style="8" customWidth="1"/>
    <col min="3335" max="3336" width="12.75" style="8" customWidth="1"/>
    <col min="3337" max="3337" width="5.75" style="8" customWidth="1"/>
    <col min="3338" max="3338" width="26.75" style="8" customWidth="1"/>
    <col min="3339" max="3339" width="37.25" style="8" bestFit="1" customWidth="1"/>
    <col min="3340" max="3340" width="11" style="8" customWidth="1"/>
    <col min="3341" max="3341" width="13.75" style="8" customWidth="1"/>
    <col min="3342" max="3342" width="6.375" style="8" customWidth="1"/>
    <col min="3343" max="3344" width="15.875" style="8" customWidth="1"/>
    <col min="3345" max="3345" width="15.625" style="8" customWidth="1"/>
    <col min="3346" max="3584" width="9" style="8"/>
    <col min="3585" max="3585" width="2.625" style="8" customWidth="1"/>
    <col min="3586" max="3586" width="10.5" style="8" customWidth="1"/>
    <col min="3587" max="3587" width="14.375" style="8" bestFit="1" customWidth="1"/>
    <col min="3588" max="3588" width="18.125" style="8" customWidth="1"/>
    <col min="3589" max="3589" width="76.875" style="8" bestFit="1" customWidth="1"/>
    <col min="3590" max="3590" width="6.25" style="8" customWidth="1"/>
    <col min="3591" max="3592" width="12.75" style="8" customWidth="1"/>
    <col min="3593" max="3593" width="5.75" style="8" customWidth="1"/>
    <col min="3594" max="3594" width="26.75" style="8" customWidth="1"/>
    <col min="3595" max="3595" width="37.25" style="8" bestFit="1" customWidth="1"/>
    <col min="3596" max="3596" width="11" style="8" customWidth="1"/>
    <col min="3597" max="3597" width="13.75" style="8" customWidth="1"/>
    <col min="3598" max="3598" width="6.375" style="8" customWidth="1"/>
    <col min="3599" max="3600" width="15.875" style="8" customWidth="1"/>
    <col min="3601" max="3601" width="15.625" style="8" customWidth="1"/>
    <col min="3602" max="3840" width="9" style="8"/>
    <col min="3841" max="3841" width="2.625" style="8" customWidth="1"/>
    <col min="3842" max="3842" width="10.5" style="8" customWidth="1"/>
    <col min="3843" max="3843" width="14.375" style="8" bestFit="1" customWidth="1"/>
    <col min="3844" max="3844" width="18.125" style="8" customWidth="1"/>
    <col min="3845" max="3845" width="76.875" style="8" bestFit="1" customWidth="1"/>
    <col min="3846" max="3846" width="6.25" style="8" customWidth="1"/>
    <col min="3847" max="3848" width="12.75" style="8" customWidth="1"/>
    <col min="3849" max="3849" width="5.75" style="8" customWidth="1"/>
    <col min="3850" max="3850" width="26.75" style="8" customWidth="1"/>
    <col min="3851" max="3851" width="37.25" style="8" bestFit="1" customWidth="1"/>
    <col min="3852" max="3852" width="11" style="8" customWidth="1"/>
    <col min="3853" max="3853" width="13.75" style="8" customWidth="1"/>
    <col min="3854" max="3854" width="6.375" style="8" customWidth="1"/>
    <col min="3855" max="3856" width="15.875" style="8" customWidth="1"/>
    <col min="3857" max="3857" width="15.625" style="8" customWidth="1"/>
    <col min="3858" max="4096" width="9" style="8"/>
    <col min="4097" max="4097" width="2.625" style="8" customWidth="1"/>
    <col min="4098" max="4098" width="10.5" style="8" customWidth="1"/>
    <col min="4099" max="4099" width="14.375" style="8" bestFit="1" customWidth="1"/>
    <col min="4100" max="4100" width="18.125" style="8" customWidth="1"/>
    <col min="4101" max="4101" width="76.875" style="8" bestFit="1" customWidth="1"/>
    <col min="4102" max="4102" width="6.25" style="8" customWidth="1"/>
    <col min="4103" max="4104" width="12.75" style="8" customWidth="1"/>
    <col min="4105" max="4105" width="5.75" style="8" customWidth="1"/>
    <col min="4106" max="4106" width="26.75" style="8" customWidth="1"/>
    <col min="4107" max="4107" width="37.25" style="8" bestFit="1" customWidth="1"/>
    <col min="4108" max="4108" width="11" style="8" customWidth="1"/>
    <col min="4109" max="4109" width="13.75" style="8" customWidth="1"/>
    <col min="4110" max="4110" width="6.375" style="8" customWidth="1"/>
    <col min="4111" max="4112" width="15.875" style="8" customWidth="1"/>
    <col min="4113" max="4113" width="15.625" style="8" customWidth="1"/>
    <col min="4114" max="4352" width="9" style="8"/>
    <col min="4353" max="4353" width="2.625" style="8" customWidth="1"/>
    <col min="4354" max="4354" width="10.5" style="8" customWidth="1"/>
    <col min="4355" max="4355" width="14.375" style="8" bestFit="1" customWidth="1"/>
    <col min="4356" max="4356" width="18.125" style="8" customWidth="1"/>
    <col min="4357" max="4357" width="76.875" style="8" bestFit="1" customWidth="1"/>
    <col min="4358" max="4358" width="6.25" style="8" customWidth="1"/>
    <col min="4359" max="4360" width="12.75" style="8" customWidth="1"/>
    <col min="4361" max="4361" width="5.75" style="8" customWidth="1"/>
    <col min="4362" max="4362" width="26.75" style="8" customWidth="1"/>
    <col min="4363" max="4363" width="37.25" style="8" bestFit="1" customWidth="1"/>
    <col min="4364" max="4364" width="11" style="8" customWidth="1"/>
    <col min="4365" max="4365" width="13.75" style="8" customWidth="1"/>
    <col min="4366" max="4366" width="6.375" style="8" customWidth="1"/>
    <col min="4367" max="4368" width="15.875" style="8" customWidth="1"/>
    <col min="4369" max="4369" width="15.625" style="8" customWidth="1"/>
    <col min="4370" max="4608" width="9" style="8"/>
    <col min="4609" max="4609" width="2.625" style="8" customWidth="1"/>
    <col min="4610" max="4610" width="10.5" style="8" customWidth="1"/>
    <col min="4611" max="4611" width="14.375" style="8" bestFit="1" customWidth="1"/>
    <col min="4612" max="4612" width="18.125" style="8" customWidth="1"/>
    <col min="4613" max="4613" width="76.875" style="8" bestFit="1" customWidth="1"/>
    <col min="4614" max="4614" width="6.25" style="8" customWidth="1"/>
    <col min="4615" max="4616" width="12.75" style="8" customWidth="1"/>
    <col min="4617" max="4617" width="5.75" style="8" customWidth="1"/>
    <col min="4618" max="4618" width="26.75" style="8" customWidth="1"/>
    <col min="4619" max="4619" width="37.25" style="8" bestFit="1" customWidth="1"/>
    <col min="4620" max="4620" width="11" style="8" customWidth="1"/>
    <col min="4621" max="4621" width="13.75" style="8" customWidth="1"/>
    <col min="4622" max="4622" width="6.375" style="8" customWidth="1"/>
    <col min="4623" max="4624" width="15.875" style="8" customWidth="1"/>
    <col min="4625" max="4625" width="15.625" style="8" customWidth="1"/>
    <col min="4626" max="4864" width="9" style="8"/>
    <col min="4865" max="4865" width="2.625" style="8" customWidth="1"/>
    <col min="4866" max="4866" width="10.5" style="8" customWidth="1"/>
    <col min="4867" max="4867" width="14.375" style="8" bestFit="1" customWidth="1"/>
    <col min="4868" max="4868" width="18.125" style="8" customWidth="1"/>
    <col min="4869" max="4869" width="76.875" style="8" bestFit="1" customWidth="1"/>
    <col min="4870" max="4870" width="6.25" style="8" customWidth="1"/>
    <col min="4871" max="4872" width="12.75" style="8" customWidth="1"/>
    <col min="4873" max="4873" width="5.75" style="8" customWidth="1"/>
    <col min="4874" max="4874" width="26.75" style="8" customWidth="1"/>
    <col min="4875" max="4875" width="37.25" style="8" bestFit="1" customWidth="1"/>
    <col min="4876" max="4876" width="11" style="8" customWidth="1"/>
    <col min="4877" max="4877" width="13.75" style="8" customWidth="1"/>
    <col min="4878" max="4878" width="6.375" style="8" customWidth="1"/>
    <col min="4879" max="4880" width="15.875" style="8" customWidth="1"/>
    <col min="4881" max="4881" width="15.625" style="8" customWidth="1"/>
    <col min="4882" max="5120" width="9" style="8"/>
    <col min="5121" max="5121" width="2.625" style="8" customWidth="1"/>
    <col min="5122" max="5122" width="10.5" style="8" customWidth="1"/>
    <col min="5123" max="5123" width="14.375" style="8" bestFit="1" customWidth="1"/>
    <col min="5124" max="5124" width="18.125" style="8" customWidth="1"/>
    <col min="5125" max="5125" width="76.875" style="8" bestFit="1" customWidth="1"/>
    <col min="5126" max="5126" width="6.25" style="8" customWidth="1"/>
    <col min="5127" max="5128" width="12.75" style="8" customWidth="1"/>
    <col min="5129" max="5129" width="5.75" style="8" customWidth="1"/>
    <col min="5130" max="5130" width="26.75" style="8" customWidth="1"/>
    <col min="5131" max="5131" width="37.25" style="8" bestFit="1" customWidth="1"/>
    <col min="5132" max="5132" width="11" style="8" customWidth="1"/>
    <col min="5133" max="5133" width="13.75" style="8" customWidth="1"/>
    <col min="5134" max="5134" width="6.375" style="8" customWidth="1"/>
    <col min="5135" max="5136" width="15.875" style="8" customWidth="1"/>
    <col min="5137" max="5137" width="15.625" style="8" customWidth="1"/>
    <col min="5138" max="5376" width="9" style="8"/>
    <col min="5377" max="5377" width="2.625" style="8" customWidth="1"/>
    <col min="5378" max="5378" width="10.5" style="8" customWidth="1"/>
    <col min="5379" max="5379" width="14.375" style="8" bestFit="1" customWidth="1"/>
    <col min="5380" max="5380" width="18.125" style="8" customWidth="1"/>
    <col min="5381" max="5381" width="76.875" style="8" bestFit="1" customWidth="1"/>
    <col min="5382" max="5382" width="6.25" style="8" customWidth="1"/>
    <col min="5383" max="5384" width="12.75" style="8" customWidth="1"/>
    <col min="5385" max="5385" width="5.75" style="8" customWidth="1"/>
    <col min="5386" max="5386" width="26.75" style="8" customWidth="1"/>
    <col min="5387" max="5387" width="37.25" style="8" bestFit="1" customWidth="1"/>
    <col min="5388" max="5388" width="11" style="8" customWidth="1"/>
    <col min="5389" max="5389" width="13.75" style="8" customWidth="1"/>
    <col min="5390" max="5390" width="6.375" style="8" customWidth="1"/>
    <col min="5391" max="5392" width="15.875" style="8" customWidth="1"/>
    <col min="5393" max="5393" width="15.625" style="8" customWidth="1"/>
    <col min="5394" max="5632" width="9" style="8"/>
    <col min="5633" max="5633" width="2.625" style="8" customWidth="1"/>
    <col min="5634" max="5634" width="10.5" style="8" customWidth="1"/>
    <col min="5635" max="5635" width="14.375" style="8" bestFit="1" customWidth="1"/>
    <col min="5636" max="5636" width="18.125" style="8" customWidth="1"/>
    <col min="5637" max="5637" width="76.875" style="8" bestFit="1" customWidth="1"/>
    <col min="5638" max="5638" width="6.25" style="8" customWidth="1"/>
    <col min="5639" max="5640" width="12.75" style="8" customWidth="1"/>
    <col min="5641" max="5641" width="5.75" style="8" customWidth="1"/>
    <col min="5642" max="5642" width="26.75" style="8" customWidth="1"/>
    <col min="5643" max="5643" width="37.25" style="8" bestFit="1" customWidth="1"/>
    <col min="5644" max="5644" width="11" style="8" customWidth="1"/>
    <col min="5645" max="5645" width="13.75" style="8" customWidth="1"/>
    <col min="5646" max="5646" width="6.375" style="8" customWidth="1"/>
    <col min="5647" max="5648" width="15.875" style="8" customWidth="1"/>
    <col min="5649" max="5649" width="15.625" style="8" customWidth="1"/>
    <col min="5650" max="5888" width="9" style="8"/>
    <col min="5889" max="5889" width="2.625" style="8" customWidth="1"/>
    <col min="5890" max="5890" width="10.5" style="8" customWidth="1"/>
    <col min="5891" max="5891" width="14.375" style="8" bestFit="1" customWidth="1"/>
    <col min="5892" max="5892" width="18.125" style="8" customWidth="1"/>
    <col min="5893" max="5893" width="76.875" style="8" bestFit="1" customWidth="1"/>
    <col min="5894" max="5894" width="6.25" style="8" customWidth="1"/>
    <col min="5895" max="5896" width="12.75" style="8" customWidth="1"/>
    <col min="5897" max="5897" width="5.75" style="8" customWidth="1"/>
    <col min="5898" max="5898" width="26.75" style="8" customWidth="1"/>
    <col min="5899" max="5899" width="37.25" style="8" bestFit="1" customWidth="1"/>
    <col min="5900" max="5900" width="11" style="8" customWidth="1"/>
    <col min="5901" max="5901" width="13.75" style="8" customWidth="1"/>
    <col min="5902" max="5902" width="6.375" style="8" customWidth="1"/>
    <col min="5903" max="5904" width="15.875" style="8" customWidth="1"/>
    <col min="5905" max="5905" width="15.625" style="8" customWidth="1"/>
    <col min="5906" max="6144" width="9" style="8"/>
    <col min="6145" max="6145" width="2.625" style="8" customWidth="1"/>
    <col min="6146" max="6146" width="10.5" style="8" customWidth="1"/>
    <col min="6147" max="6147" width="14.375" style="8" bestFit="1" customWidth="1"/>
    <col min="6148" max="6148" width="18.125" style="8" customWidth="1"/>
    <col min="6149" max="6149" width="76.875" style="8" bestFit="1" customWidth="1"/>
    <col min="6150" max="6150" width="6.25" style="8" customWidth="1"/>
    <col min="6151" max="6152" width="12.75" style="8" customWidth="1"/>
    <col min="6153" max="6153" width="5.75" style="8" customWidth="1"/>
    <col min="6154" max="6154" width="26.75" style="8" customWidth="1"/>
    <col min="6155" max="6155" width="37.25" style="8" bestFit="1" customWidth="1"/>
    <col min="6156" max="6156" width="11" style="8" customWidth="1"/>
    <col min="6157" max="6157" width="13.75" style="8" customWidth="1"/>
    <col min="6158" max="6158" width="6.375" style="8" customWidth="1"/>
    <col min="6159" max="6160" width="15.875" style="8" customWidth="1"/>
    <col min="6161" max="6161" width="15.625" style="8" customWidth="1"/>
    <col min="6162" max="6400" width="9" style="8"/>
    <col min="6401" max="6401" width="2.625" style="8" customWidth="1"/>
    <col min="6402" max="6402" width="10.5" style="8" customWidth="1"/>
    <col min="6403" max="6403" width="14.375" style="8" bestFit="1" customWidth="1"/>
    <col min="6404" max="6404" width="18.125" style="8" customWidth="1"/>
    <col min="6405" max="6405" width="76.875" style="8" bestFit="1" customWidth="1"/>
    <col min="6406" max="6406" width="6.25" style="8" customWidth="1"/>
    <col min="6407" max="6408" width="12.75" style="8" customWidth="1"/>
    <col min="6409" max="6409" width="5.75" style="8" customWidth="1"/>
    <col min="6410" max="6410" width="26.75" style="8" customWidth="1"/>
    <col min="6411" max="6411" width="37.25" style="8" bestFit="1" customWidth="1"/>
    <col min="6412" max="6412" width="11" style="8" customWidth="1"/>
    <col min="6413" max="6413" width="13.75" style="8" customWidth="1"/>
    <col min="6414" max="6414" width="6.375" style="8" customWidth="1"/>
    <col min="6415" max="6416" width="15.875" style="8" customWidth="1"/>
    <col min="6417" max="6417" width="15.625" style="8" customWidth="1"/>
    <col min="6418" max="6656" width="9" style="8"/>
    <col min="6657" max="6657" width="2.625" style="8" customWidth="1"/>
    <col min="6658" max="6658" width="10.5" style="8" customWidth="1"/>
    <col min="6659" max="6659" width="14.375" style="8" bestFit="1" customWidth="1"/>
    <col min="6660" max="6660" width="18.125" style="8" customWidth="1"/>
    <col min="6661" max="6661" width="76.875" style="8" bestFit="1" customWidth="1"/>
    <col min="6662" max="6662" width="6.25" style="8" customWidth="1"/>
    <col min="6663" max="6664" width="12.75" style="8" customWidth="1"/>
    <col min="6665" max="6665" width="5.75" style="8" customWidth="1"/>
    <col min="6666" max="6666" width="26.75" style="8" customWidth="1"/>
    <col min="6667" max="6667" width="37.25" style="8" bestFit="1" customWidth="1"/>
    <col min="6668" max="6668" width="11" style="8" customWidth="1"/>
    <col min="6669" max="6669" width="13.75" style="8" customWidth="1"/>
    <col min="6670" max="6670" width="6.375" style="8" customWidth="1"/>
    <col min="6671" max="6672" width="15.875" style="8" customWidth="1"/>
    <col min="6673" max="6673" width="15.625" style="8" customWidth="1"/>
    <col min="6674" max="6912" width="9" style="8"/>
    <col min="6913" max="6913" width="2.625" style="8" customWidth="1"/>
    <col min="6914" max="6914" width="10.5" style="8" customWidth="1"/>
    <col min="6915" max="6915" width="14.375" style="8" bestFit="1" customWidth="1"/>
    <col min="6916" max="6916" width="18.125" style="8" customWidth="1"/>
    <col min="6917" max="6917" width="76.875" style="8" bestFit="1" customWidth="1"/>
    <col min="6918" max="6918" width="6.25" style="8" customWidth="1"/>
    <col min="6919" max="6920" width="12.75" style="8" customWidth="1"/>
    <col min="6921" max="6921" width="5.75" style="8" customWidth="1"/>
    <col min="6922" max="6922" width="26.75" style="8" customWidth="1"/>
    <col min="6923" max="6923" width="37.25" style="8" bestFit="1" customWidth="1"/>
    <col min="6924" max="6924" width="11" style="8" customWidth="1"/>
    <col min="6925" max="6925" width="13.75" style="8" customWidth="1"/>
    <col min="6926" max="6926" width="6.375" style="8" customWidth="1"/>
    <col min="6927" max="6928" width="15.875" style="8" customWidth="1"/>
    <col min="6929" max="6929" width="15.625" style="8" customWidth="1"/>
    <col min="6930" max="7168" width="9" style="8"/>
    <col min="7169" max="7169" width="2.625" style="8" customWidth="1"/>
    <col min="7170" max="7170" width="10.5" style="8" customWidth="1"/>
    <col min="7171" max="7171" width="14.375" style="8" bestFit="1" customWidth="1"/>
    <col min="7172" max="7172" width="18.125" style="8" customWidth="1"/>
    <col min="7173" max="7173" width="76.875" style="8" bestFit="1" customWidth="1"/>
    <col min="7174" max="7174" width="6.25" style="8" customWidth="1"/>
    <col min="7175" max="7176" width="12.75" style="8" customWidth="1"/>
    <col min="7177" max="7177" width="5.75" style="8" customWidth="1"/>
    <col min="7178" max="7178" width="26.75" style="8" customWidth="1"/>
    <col min="7179" max="7179" width="37.25" style="8" bestFit="1" customWidth="1"/>
    <col min="7180" max="7180" width="11" style="8" customWidth="1"/>
    <col min="7181" max="7181" width="13.75" style="8" customWidth="1"/>
    <col min="7182" max="7182" width="6.375" style="8" customWidth="1"/>
    <col min="7183" max="7184" width="15.875" style="8" customWidth="1"/>
    <col min="7185" max="7185" width="15.625" style="8" customWidth="1"/>
    <col min="7186" max="7424" width="9" style="8"/>
    <col min="7425" max="7425" width="2.625" style="8" customWidth="1"/>
    <col min="7426" max="7426" width="10.5" style="8" customWidth="1"/>
    <col min="7427" max="7427" width="14.375" style="8" bestFit="1" customWidth="1"/>
    <col min="7428" max="7428" width="18.125" style="8" customWidth="1"/>
    <col min="7429" max="7429" width="76.875" style="8" bestFit="1" customWidth="1"/>
    <col min="7430" max="7430" width="6.25" style="8" customWidth="1"/>
    <col min="7431" max="7432" width="12.75" style="8" customWidth="1"/>
    <col min="7433" max="7433" width="5.75" style="8" customWidth="1"/>
    <col min="7434" max="7434" width="26.75" style="8" customWidth="1"/>
    <col min="7435" max="7435" width="37.25" style="8" bestFit="1" customWidth="1"/>
    <col min="7436" max="7436" width="11" style="8" customWidth="1"/>
    <col min="7437" max="7437" width="13.75" style="8" customWidth="1"/>
    <col min="7438" max="7438" width="6.375" style="8" customWidth="1"/>
    <col min="7439" max="7440" width="15.875" style="8" customWidth="1"/>
    <col min="7441" max="7441" width="15.625" style="8" customWidth="1"/>
    <col min="7442" max="7680" width="9" style="8"/>
    <col min="7681" max="7681" width="2.625" style="8" customWidth="1"/>
    <col min="7682" max="7682" width="10.5" style="8" customWidth="1"/>
    <col min="7683" max="7683" width="14.375" style="8" bestFit="1" customWidth="1"/>
    <col min="7684" max="7684" width="18.125" style="8" customWidth="1"/>
    <col min="7685" max="7685" width="76.875" style="8" bestFit="1" customWidth="1"/>
    <col min="7686" max="7686" width="6.25" style="8" customWidth="1"/>
    <col min="7687" max="7688" width="12.75" style="8" customWidth="1"/>
    <col min="7689" max="7689" width="5.75" style="8" customWidth="1"/>
    <col min="7690" max="7690" width="26.75" style="8" customWidth="1"/>
    <col min="7691" max="7691" width="37.25" style="8" bestFit="1" customWidth="1"/>
    <col min="7692" max="7692" width="11" style="8" customWidth="1"/>
    <col min="7693" max="7693" width="13.75" style="8" customWidth="1"/>
    <col min="7694" max="7694" width="6.375" style="8" customWidth="1"/>
    <col min="7695" max="7696" width="15.875" style="8" customWidth="1"/>
    <col min="7697" max="7697" width="15.625" style="8" customWidth="1"/>
    <col min="7698" max="7936" width="9" style="8"/>
    <col min="7937" max="7937" width="2.625" style="8" customWidth="1"/>
    <col min="7938" max="7938" width="10.5" style="8" customWidth="1"/>
    <col min="7939" max="7939" width="14.375" style="8" bestFit="1" customWidth="1"/>
    <col min="7940" max="7940" width="18.125" style="8" customWidth="1"/>
    <col min="7941" max="7941" width="76.875" style="8" bestFit="1" customWidth="1"/>
    <col min="7942" max="7942" width="6.25" style="8" customWidth="1"/>
    <col min="7943" max="7944" width="12.75" style="8" customWidth="1"/>
    <col min="7945" max="7945" width="5.75" style="8" customWidth="1"/>
    <col min="7946" max="7946" width="26.75" style="8" customWidth="1"/>
    <col min="7947" max="7947" width="37.25" style="8" bestFit="1" customWidth="1"/>
    <col min="7948" max="7948" width="11" style="8" customWidth="1"/>
    <col min="7949" max="7949" width="13.75" style="8" customWidth="1"/>
    <col min="7950" max="7950" width="6.375" style="8" customWidth="1"/>
    <col min="7951" max="7952" width="15.875" style="8" customWidth="1"/>
    <col min="7953" max="7953" width="15.625" style="8" customWidth="1"/>
    <col min="7954" max="8192" width="9" style="8"/>
    <col min="8193" max="8193" width="2.625" style="8" customWidth="1"/>
    <col min="8194" max="8194" width="10.5" style="8" customWidth="1"/>
    <col min="8195" max="8195" width="14.375" style="8" bestFit="1" customWidth="1"/>
    <col min="8196" max="8196" width="18.125" style="8" customWidth="1"/>
    <col min="8197" max="8197" width="76.875" style="8" bestFit="1" customWidth="1"/>
    <col min="8198" max="8198" width="6.25" style="8" customWidth="1"/>
    <col min="8199" max="8200" width="12.75" style="8" customWidth="1"/>
    <col min="8201" max="8201" width="5.75" style="8" customWidth="1"/>
    <col min="8202" max="8202" width="26.75" style="8" customWidth="1"/>
    <col min="8203" max="8203" width="37.25" style="8" bestFit="1" customWidth="1"/>
    <col min="8204" max="8204" width="11" style="8" customWidth="1"/>
    <col min="8205" max="8205" width="13.75" style="8" customWidth="1"/>
    <col min="8206" max="8206" width="6.375" style="8" customWidth="1"/>
    <col min="8207" max="8208" width="15.875" style="8" customWidth="1"/>
    <col min="8209" max="8209" width="15.625" style="8" customWidth="1"/>
    <col min="8210" max="8448" width="9" style="8"/>
    <col min="8449" max="8449" width="2.625" style="8" customWidth="1"/>
    <col min="8450" max="8450" width="10.5" style="8" customWidth="1"/>
    <col min="8451" max="8451" width="14.375" style="8" bestFit="1" customWidth="1"/>
    <col min="8452" max="8452" width="18.125" style="8" customWidth="1"/>
    <col min="8453" max="8453" width="76.875" style="8" bestFit="1" customWidth="1"/>
    <col min="8454" max="8454" width="6.25" style="8" customWidth="1"/>
    <col min="8455" max="8456" width="12.75" style="8" customWidth="1"/>
    <col min="8457" max="8457" width="5.75" style="8" customWidth="1"/>
    <col min="8458" max="8458" width="26.75" style="8" customWidth="1"/>
    <col min="8459" max="8459" width="37.25" style="8" bestFit="1" customWidth="1"/>
    <col min="8460" max="8460" width="11" style="8" customWidth="1"/>
    <col min="8461" max="8461" width="13.75" style="8" customWidth="1"/>
    <col min="8462" max="8462" width="6.375" style="8" customWidth="1"/>
    <col min="8463" max="8464" width="15.875" style="8" customWidth="1"/>
    <col min="8465" max="8465" width="15.625" style="8" customWidth="1"/>
    <col min="8466" max="8704" width="9" style="8"/>
    <col min="8705" max="8705" width="2.625" style="8" customWidth="1"/>
    <col min="8706" max="8706" width="10.5" style="8" customWidth="1"/>
    <col min="8707" max="8707" width="14.375" style="8" bestFit="1" customWidth="1"/>
    <col min="8708" max="8708" width="18.125" style="8" customWidth="1"/>
    <col min="8709" max="8709" width="76.875" style="8" bestFit="1" customWidth="1"/>
    <col min="8710" max="8710" width="6.25" style="8" customWidth="1"/>
    <col min="8711" max="8712" width="12.75" style="8" customWidth="1"/>
    <col min="8713" max="8713" width="5.75" style="8" customWidth="1"/>
    <col min="8714" max="8714" width="26.75" style="8" customWidth="1"/>
    <col min="8715" max="8715" width="37.25" style="8" bestFit="1" customWidth="1"/>
    <col min="8716" max="8716" width="11" style="8" customWidth="1"/>
    <col min="8717" max="8717" width="13.75" style="8" customWidth="1"/>
    <col min="8718" max="8718" width="6.375" style="8" customWidth="1"/>
    <col min="8719" max="8720" width="15.875" style="8" customWidth="1"/>
    <col min="8721" max="8721" width="15.625" style="8" customWidth="1"/>
    <col min="8722" max="8960" width="9" style="8"/>
    <col min="8961" max="8961" width="2.625" style="8" customWidth="1"/>
    <col min="8962" max="8962" width="10.5" style="8" customWidth="1"/>
    <col min="8963" max="8963" width="14.375" style="8" bestFit="1" customWidth="1"/>
    <col min="8964" max="8964" width="18.125" style="8" customWidth="1"/>
    <col min="8965" max="8965" width="76.875" style="8" bestFit="1" customWidth="1"/>
    <col min="8966" max="8966" width="6.25" style="8" customWidth="1"/>
    <col min="8967" max="8968" width="12.75" style="8" customWidth="1"/>
    <col min="8969" max="8969" width="5.75" style="8" customWidth="1"/>
    <col min="8970" max="8970" width="26.75" style="8" customWidth="1"/>
    <col min="8971" max="8971" width="37.25" style="8" bestFit="1" customWidth="1"/>
    <col min="8972" max="8972" width="11" style="8" customWidth="1"/>
    <col min="8973" max="8973" width="13.75" style="8" customWidth="1"/>
    <col min="8974" max="8974" width="6.375" style="8" customWidth="1"/>
    <col min="8975" max="8976" width="15.875" style="8" customWidth="1"/>
    <col min="8977" max="8977" width="15.625" style="8" customWidth="1"/>
    <col min="8978" max="9216" width="9" style="8"/>
    <col min="9217" max="9217" width="2.625" style="8" customWidth="1"/>
    <col min="9218" max="9218" width="10.5" style="8" customWidth="1"/>
    <col min="9219" max="9219" width="14.375" style="8" bestFit="1" customWidth="1"/>
    <col min="9220" max="9220" width="18.125" style="8" customWidth="1"/>
    <col min="9221" max="9221" width="76.875" style="8" bestFit="1" customWidth="1"/>
    <col min="9222" max="9222" width="6.25" style="8" customWidth="1"/>
    <col min="9223" max="9224" width="12.75" style="8" customWidth="1"/>
    <col min="9225" max="9225" width="5.75" style="8" customWidth="1"/>
    <col min="9226" max="9226" width="26.75" style="8" customWidth="1"/>
    <col min="9227" max="9227" width="37.25" style="8" bestFit="1" customWidth="1"/>
    <col min="9228" max="9228" width="11" style="8" customWidth="1"/>
    <col min="9229" max="9229" width="13.75" style="8" customWidth="1"/>
    <col min="9230" max="9230" width="6.375" style="8" customWidth="1"/>
    <col min="9231" max="9232" width="15.875" style="8" customWidth="1"/>
    <col min="9233" max="9233" width="15.625" style="8" customWidth="1"/>
    <col min="9234" max="9472" width="9" style="8"/>
    <col min="9473" max="9473" width="2.625" style="8" customWidth="1"/>
    <col min="9474" max="9474" width="10.5" style="8" customWidth="1"/>
    <col min="9475" max="9475" width="14.375" style="8" bestFit="1" customWidth="1"/>
    <col min="9476" max="9476" width="18.125" style="8" customWidth="1"/>
    <col min="9477" max="9477" width="76.875" style="8" bestFit="1" customWidth="1"/>
    <col min="9478" max="9478" width="6.25" style="8" customWidth="1"/>
    <col min="9479" max="9480" width="12.75" style="8" customWidth="1"/>
    <col min="9481" max="9481" width="5.75" style="8" customWidth="1"/>
    <col min="9482" max="9482" width="26.75" style="8" customWidth="1"/>
    <col min="9483" max="9483" width="37.25" style="8" bestFit="1" customWidth="1"/>
    <col min="9484" max="9484" width="11" style="8" customWidth="1"/>
    <col min="9485" max="9485" width="13.75" style="8" customWidth="1"/>
    <col min="9486" max="9486" width="6.375" style="8" customWidth="1"/>
    <col min="9487" max="9488" width="15.875" style="8" customWidth="1"/>
    <col min="9489" max="9489" width="15.625" style="8" customWidth="1"/>
    <col min="9490" max="9728" width="9" style="8"/>
    <col min="9729" max="9729" width="2.625" style="8" customWidth="1"/>
    <col min="9730" max="9730" width="10.5" style="8" customWidth="1"/>
    <col min="9731" max="9731" width="14.375" style="8" bestFit="1" customWidth="1"/>
    <col min="9732" max="9732" width="18.125" style="8" customWidth="1"/>
    <col min="9733" max="9733" width="76.875" style="8" bestFit="1" customWidth="1"/>
    <col min="9734" max="9734" width="6.25" style="8" customWidth="1"/>
    <col min="9735" max="9736" width="12.75" style="8" customWidth="1"/>
    <col min="9737" max="9737" width="5.75" style="8" customWidth="1"/>
    <col min="9738" max="9738" width="26.75" style="8" customWidth="1"/>
    <col min="9739" max="9739" width="37.25" style="8" bestFit="1" customWidth="1"/>
    <col min="9740" max="9740" width="11" style="8" customWidth="1"/>
    <col min="9741" max="9741" width="13.75" style="8" customWidth="1"/>
    <col min="9742" max="9742" width="6.375" style="8" customWidth="1"/>
    <col min="9743" max="9744" width="15.875" style="8" customWidth="1"/>
    <col min="9745" max="9745" width="15.625" style="8" customWidth="1"/>
    <col min="9746" max="9984" width="9" style="8"/>
    <col min="9985" max="9985" width="2.625" style="8" customWidth="1"/>
    <col min="9986" max="9986" width="10.5" style="8" customWidth="1"/>
    <col min="9987" max="9987" width="14.375" style="8" bestFit="1" customWidth="1"/>
    <col min="9988" max="9988" width="18.125" style="8" customWidth="1"/>
    <col min="9989" max="9989" width="76.875" style="8" bestFit="1" customWidth="1"/>
    <col min="9990" max="9990" width="6.25" style="8" customWidth="1"/>
    <col min="9991" max="9992" width="12.75" style="8" customWidth="1"/>
    <col min="9993" max="9993" width="5.75" style="8" customWidth="1"/>
    <col min="9994" max="9994" width="26.75" style="8" customWidth="1"/>
    <col min="9995" max="9995" width="37.25" style="8" bestFit="1" customWidth="1"/>
    <col min="9996" max="9996" width="11" style="8" customWidth="1"/>
    <col min="9997" max="9997" width="13.75" style="8" customWidth="1"/>
    <col min="9998" max="9998" width="6.375" style="8" customWidth="1"/>
    <col min="9999" max="10000" width="15.875" style="8" customWidth="1"/>
    <col min="10001" max="10001" width="15.625" style="8" customWidth="1"/>
    <col min="10002" max="10240" width="9" style="8"/>
    <col min="10241" max="10241" width="2.625" style="8" customWidth="1"/>
    <col min="10242" max="10242" width="10.5" style="8" customWidth="1"/>
    <col min="10243" max="10243" width="14.375" style="8" bestFit="1" customWidth="1"/>
    <col min="10244" max="10244" width="18.125" style="8" customWidth="1"/>
    <col min="10245" max="10245" width="76.875" style="8" bestFit="1" customWidth="1"/>
    <col min="10246" max="10246" width="6.25" style="8" customWidth="1"/>
    <col min="10247" max="10248" width="12.75" style="8" customWidth="1"/>
    <col min="10249" max="10249" width="5.75" style="8" customWidth="1"/>
    <col min="10250" max="10250" width="26.75" style="8" customWidth="1"/>
    <col min="10251" max="10251" width="37.25" style="8" bestFit="1" customWidth="1"/>
    <col min="10252" max="10252" width="11" style="8" customWidth="1"/>
    <col min="10253" max="10253" width="13.75" style="8" customWidth="1"/>
    <col min="10254" max="10254" width="6.375" style="8" customWidth="1"/>
    <col min="10255" max="10256" width="15.875" style="8" customWidth="1"/>
    <col min="10257" max="10257" width="15.625" style="8" customWidth="1"/>
    <col min="10258" max="10496" width="9" style="8"/>
    <col min="10497" max="10497" width="2.625" style="8" customWidth="1"/>
    <col min="10498" max="10498" width="10.5" style="8" customWidth="1"/>
    <col min="10499" max="10499" width="14.375" style="8" bestFit="1" customWidth="1"/>
    <col min="10500" max="10500" width="18.125" style="8" customWidth="1"/>
    <col min="10501" max="10501" width="76.875" style="8" bestFit="1" customWidth="1"/>
    <col min="10502" max="10502" width="6.25" style="8" customWidth="1"/>
    <col min="10503" max="10504" width="12.75" style="8" customWidth="1"/>
    <col min="10505" max="10505" width="5.75" style="8" customWidth="1"/>
    <col min="10506" max="10506" width="26.75" style="8" customWidth="1"/>
    <col min="10507" max="10507" width="37.25" style="8" bestFit="1" customWidth="1"/>
    <col min="10508" max="10508" width="11" style="8" customWidth="1"/>
    <col min="10509" max="10509" width="13.75" style="8" customWidth="1"/>
    <col min="10510" max="10510" width="6.375" style="8" customWidth="1"/>
    <col min="10511" max="10512" width="15.875" style="8" customWidth="1"/>
    <col min="10513" max="10513" width="15.625" style="8" customWidth="1"/>
    <col min="10514" max="10752" width="9" style="8"/>
    <col min="10753" max="10753" width="2.625" style="8" customWidth="1"/>
    <col min="10754" max="10754" width="10.5" style="8" customWidth="1"/>
    <col min="10755" max="10755" width="14.375" style="8" bestFit="1" customWidth="1"/>
    <col min="10756" max="10756" width="18.125" style="8" customWidth="1"/>
    <col min="10757" max="10757" width="76.875" style="8" bestFit="1" customWidth="1"/>
    <col min="10758" max="10758" width="6.25" style="8" customWidth="1"/>
    <col min="10759" max="10760" width="12.75" style="8" customWidth="1"/>
    <col min="10761" max="10761" width="5.75" style="8" customWidth="1"/>
    <col min="10762" max="10762" width="26.75" style="8" customWidth="1"/>
    <col min="10763" max="10763" width="37.25" style="8" bestFit="1" customWidth="1"/>
    <col min="10764" max="10764" width="11" style="8" customWidth="1"/>
    <col min="10765" max="10765" width="13.75" style="8" customWidth="1"/>
    <col min="10766" max="10766" width="6.375" style="8" customWidth="1"/>
    <col min="10767" max="10768" width="15.875" style="8" customWidth="1"/>
    <col min="10769" max="10769" width="15.625" style="8" customWidth="1"/>
    <col min="10770" max="11008" width="9" style="8"/>
    <col min="11009" max="11009" width="2.625" style="8" customWidth="1"/>
    <col min="11010" max="11010" width="10.5" style="8" customWidth="1"/>
    <col min="11011" max="11011" width="14.375" style="8" bestFit="1" customWidth="1"/>
    <col min="11012" max="11012" width="18.125" style="8" customWidth="1"/>
    <col min="11013" max="11013" width="76.875" style="8" bestFit="1" customWidth="1"/>
    <col min="11014" max="11014" width="6.25" style="8" customWidth="1"/>
    <col min="11015" max="11016" width="12.75" style="8" customWidth="1"/>
    <col min="11017" max="11017" width="5.75" style="8" customWidth="1"/>
    <col min="11018" max="11018" width="26.75" style="8" customWidth="1"/>
    <col min="11019" max="11019" width="37.25" style="8" bestFit="1" customWidth="1"/>
    <col min="11020" max="11020" width="11" style="8" customWidth="1"/>
    <col min="11021" max="11021" width="13.75" style="8" customWidth="1"/>
    <col min="11022" max="11022" width="6.375" style="8" customWidth="1"/>
    <col min="11023" max="11024" width="15.875" style="8" customWidth="1"/>
    <col min="11025" max="11025" width="15.625" style="8" customWidth="1"/>
    <col min="11026" max="11264" width="9" style="8"/>
    <col min="11265" max="11265" width="2.625" style="8" customWidth="1"/>
    <col min="11266" max="11266" width="10.5" style="8" customWidth="1"/>
    <col min="11267" max="11267" width="14.375" style="8" bestFit="1" customWidth="1"/>
    <col min="11268" max="11268" width="18.125" style="8" customWidth="1"/>
    <col min="11269" max="11269" width="76.875" style="8" bestFit="1" customWidth="1"/>
    <col min="11270" max="11270" width="6.25" style="8" customWidth="1"/>
    <col min="11271" max="11272" width="12.75" style="8" customWidth="1"/>
    <col min="11273" max="11273" width="5.75" style="8" customWidth="1"/>
    <col min="11274" max="11274" width="26.75" style="8" customWidth="1"/>
    <col min="11275" max="11275" width="37.25" style="8" bestFit="1" customWidth="1"/>
    <col min="11276" max="11276" width="11" style="8" customWidth="1"/>
    <col min="11277" max="11277" width="13.75" style="8" customWidth="1"/>
    <col min="11278" max="11278" width="6.375" style="8" customWidth="1"/>
    <col min="11279" max="11280" width="15.875" style="8" customWidth="1"/>
    <col min="11281" max="11281" width="15.625" style="8" customWidth="1"/>
    <col min="11282" max="11520" width="9" style="8"/>
    <col min="11521" max="11521" width="2.625" style="8" customWidth="1"/>
    <col min="11522" max="11522" width="10.5" style="8" customWidth="1"/>
    <col min="11523" max="11523" width="14.375" style="8" bestFit="1" customWidth="1"/>
    <col min="11524" max="11524" width="18.125" style="8" customWidth="1"/>
    <col min="11525" max="11525" width="76.875" style="8" bestFit="1" customWidth="1"/>
    <col min="11526" max="11526" width="6.25" style="8" customWidth="1"/>
    <col min="11527" max="11528" width="12.75" style="8" customWidth="1"/>
    <col min="11529" max="11529" width="5.75" style="8" customWidth="1"/>
    <col min="11530" max="11530" width="26.75" style="8" customWidth="1"/>
    <col min="11531" max="11531" width="37.25" style="8" bestFit="1" customWidth="1"/>
    <col min="11532" max="11532" width="11" style="8" customWidth="1"/>
    <col min="11533" max="11533" width="13.75" style="8" customWidth="1"/>
    <col min="11534" max="11534" width="6.375" style="8" customWidth="1"/>
    <col min="11535" max="11536" width="15.875" style="8" customWidth="1"/>
    <col min="11537" max="11537" width="15.625" style="8" customWidth="1"/>
    <col min="11538" max="11776" width="9" style="8"/>
    <col min="11777" max="11777" width="2.625" style="8" customWidth="1"/>
    <col min="11778" max="11778" width="10.5" style="8" customWidth="1"/>
    <col min="11779" max="11779" width="14.375" style="8" bestFit="1" customWidth="1"/>
    <col min="11780" max="11780" width="18.125" style="8" customWidth="1"/>
    <col min="11781" max="11781" width="76.875" style="8" bestFit="1" customWidth="1"/>
    <col min="11782" max="11782" width="6.25" style="8" customWidth="1"/>
    <col min="11783" max="11784" width="12.75" style="8" customWidth="1"/>
    <col min="11785" max="11785" width="5.75" style="8" customWidth="1"/>
    <col min="11786" max="11786" width="26.75" style="8" customWidth="1"/>
    <col min="11787" max="11787" width="37.25" style="8" bestFit="1" customWidth="1"/>
    <col min="11788" max="11788" width="11" style="8" customWidth="1"/>
    <col min="11789" max="11789" width="13.75" style="8" customWidth="1"/>
    <col min="11790" max="11790" width="6.375" style="8" customWidth="1"/>
    <col min="11791" max="11792" width="15.875" style="8" customWidth="1"/>
    <col min="11793" max="11793" width="15.625" style="8" customWidth="1"/>
    <col min="11794" max="12032" width="9" style="8"/>
    <col min="12033" max="12033" width="2.625" style="8" customWidth="1"/>
    <col min="12034" max="12034" width="10.5" style="8" customWidth="1"/>
    <col min="12035" max="12035" width="14.375" style="8" bestFit="1" customWidth="1"/>
    <col min="12036" max="12036" width="18.125" style="8" customWidth="1"/>
    <col min="12037" max="12037" width="76.875" style="8" bestFit="1" customWidth="1"/>
    <col min="12038" max="12038" width="6.25" style="8" customWidth="1"/>
    <col min="12039" max="12040" width="12.75" style="8" customWidth="1"/>
    <col min="12041" max="12041" width="5.75" style="8" customWidth="1"/>
    <col min="12042" max="12042" width="26.75" style="8" customWidth="1"/>
    <col min="12043" max="12043" width="37.25" style="8" bestFit="1" customWidth="1"/>
    <col min="12044" max="12044" width="11" style="8" customWidth="1"/>
    <col min="12045" max="12045" width="13.75" style="8" customWidth="1"/>
    <col min="12046" max="12046" width="6.375" style="8" customWidth="1"/>
    <col min="12047" max="12048" width="15.875" style="8" customWidth="1"/>
    <col min="12049" max="12049" width="15.625" style="8" customWidth="1"/>
    <col min="12050" max="12288" width="9" style="8"/>
    <col min="12289" max="12289" width="2.625" style="8" customWidth="1"/>
    <col min="12290" max="12290" width="10.5" style="8" customWidth="1"/>
    <col min="12291" max="12291" width="14.375" style="8" bestFit="1" customWidth="1"/>
    <col min="12292" max="12292" width="18.125" style="8" customWidth="1"/>
    <col min="12293" max="12293" width="76.875" style="8" bestFit="1" customWidth="1"/>
    <col min="12294" max="12294" width="6.25" style="8" customWidth="1"/>
    <col min="12295" max="12296" width="12.75" style="8" customWidth="1"/>
    <col min="12297" max="12297" width="5.75" style="8" customWidth="1"/>
    <col min="12298" max="12298" width="26.75" style="8" customWidth="1"/>
    <col min="12299" max="12299" width="37.25" style="8" bestFit="1" customWidth="1"/>
    <col min="12300" max="12300" width="11" style="8" customWidth="1"/>
    <col min="12301" max="12301" width="13.75" style="8" customWidth="1"/>
    <col min="12302" max="12302" width="6.375" style="8" customWidth="1"/>
    <col min="12303" max="12304" width="15.875" style="8" customWidth="1"/>
    <col min="12305" max="12305" width="15.625" style="8" customWidth="1"/>
    <col min="12306" max="12544" width="9" style="8"/>
    <col min="12545" max="12545" width="2.625" style="8" customWidth="1"/>
    <col min="12546" max="12546" width="10.5" style="8" customWidth="1"/>
    <col min="12547" max="12547" width="14.375" style="8" bestFit="1" customWidth="1"/>
    <col min="12548" max="12548" width="18.125" style="8" customWidth="1"/>
    <col min="12549" max="12549" width="76.875" style="8" bestFit="1" customWidth="1"/>
    <col min="12550" max="12550" width="6.25" style="8" customWidth="1"/>
    <col min="12551" max="12552" width="12.75" style="8" customWidth="1"/>
    <col min="12553" max="12553" width="5.75" style="8" customWidth="1"/>
    <col min="12554" max="12554" width="26.75" style="8" customWidth="1"/>
    <col min="12555" max="12555" width="37.25" style="8" bestFit="1" customWidth="1"/>
    <col min="12556" max="12556" width="11" style="8" customWidth="1"/>
    <col min="12557" max="12557" width="13.75" style="8" customWidth="1"/>
    <col min="12558" max="12558" width="6.375" style="8" customWidth="1"/>
    <col min="12559" max="12560" width="15.875" style="8" customWidth="1"/>
    <col min="12561" max="12561" width="15.625" style="8" customWidth="1"/>
    <col min="12562" max="12800" width="9" style="8"/>
    <col min="12801" max="12801" width="2.625" style="8" customWidth="1"/>
    <col min="12802" max="12802" width="10.5" style="8" customWidth="1"/>
    <col min="12803" max="12803" width="14.375" style="8" bestFit="1" customWidth="1"/>
    <col min="12804" max="12804" width="18.125" style="8" customWidth="1"/>
    <col min="12805" max="12805" width="76.875" style="8" bestFit="1" customWidth="1"/>
    <col min="12806" max="12806" width="6.25" style="8" customWidth="1"/>
    <col min="12807" max="12808" width="12.75" style="8" customWidth="1"/>
    <col min="12809" max="12809" width="5.75" style="8" customWidth="1"/>
    <col min="12810" max="12810" width="26.75" style="8" customWidth="1"/>
    <col min="12811" max="12811" width="37.25" style="8" bestFit="1" customWidth="1"/>
    <col min="12812" max="12812" width="11" style="8" customWidth="1"/>
    <col min="12813" max="12813" width="13.75" style="8" customWidth="1"/>
    <col min="12814" max="12814" width="6.375" style="8" customWidth="1"/>
    <col min="12815" max="12816" width="15.875" style="8" customWidth="1"/>
    <col min="12817" max="12817" width="15.625" style="8" customWidth="1"/>
    <col min="12818" max="13056" width="9" style="8"/>
    <col min="13057" max="13057" width="2.625" style="8" customWidth="1"/>
    <col min="13058" max="13058" width="10.5" style="8" customWidth="1"/>
    <col min="13059" max="13059" width="14.375" style="8" bestFit="1" customWidth="1"/>
    <col min="13060" max="13060" width="18.125" style="8" customWidth="1"/>
    <col min="13061" max="13061" width="76.875" style="8" bestFit="1" customWidth="1"/>
    <col min="13062" max="13062" width="6.25" style="8" customWidth="1"/>
    <col min="13063" max="13064" width="12.75" style="8" customWidth="1"/>
    <col min="13065" max="13065" width="5.75" style="8" customWidth="1"/>
    <col min="13066" max="13066" width="26.75" style="8" customWidth="1"/>
    <col min="13067" max="13067" width="37.25" style="8" bestFit="1" customWidth="1"/>
    <col min="13068" max="13068" width="11" style="8" customWidth="1"/>
    <col min="13069" max="13069" width="13.75" style="8" customWidth="1"/>
    <col min="13070" max="13070" width="6.375" style="8" customWidth="1"/>
    <col min="13071" max="13072" width="15.875" style="8" customWidth="1"/>
    <col min="13073" max="13073" width="15.625" style="8" customWidth="1"/>
    <col min="13074" max="13312" width="9" style="8"/>
    <col min="13313" max="13313" width="2.625" style="8" customWidth="1"/>
    <col min="13314" max="13314" width="10.5" style="8" customWidth="1"/>
    <col min="13315" max="13315" width="14.375" style="8" bestFit="1" customWidth="1"/>
    <col min="13316" max="13316" width="18.125" style="8" customWidth="1"/>
    <col min="13317" max="13317" width="76.875" style="8" bestFit="1" customWidth="1"/>
    <col min="13318" max="13318" width="6.25" style="8" customWidth="1"/>
    <col min="13319" max="13320" width="12.75" style="8" customWidth="1"/>
    <col min="13321" max="13321" width="5.75" style="8" customWidth="1"/>
    <col min="13322" max="13322" width="26.75" style="8" customWidth="1"/>
    <col min="13323" max="13323" width="37.25" style="8" bestFit="1" customWidth="1"/>
    <col min="13324" max="13324" width="11" style="8" customWidth="1"/>
    <col min="13325" max="13325" width="13.75" style="8" customWidth="1"/>
    <col min="13326" max="13326" width="6.375" style="8" customWidth="1"/>
    <col min="13327" max="13328" width="15.875" style="8" customWidth="1"/>
    <col min="13329" max="13329" width="15.625" style="8" customWidth="1"/>
    <col min="13330" max="13568" width="9" style="8"/>
    <col min="13569" max="13569" width="2.625" style="8" customWidth="1"/>
    <col min="13570" max="13570" width="10.5" style="8" customWidth="1"/>
    <col min="13571" max="13571" width="14.375" style="8" bestFit="1" customWidth="1"/>
    <col min="13572" max="13572" width="18.125" style="8" customWidth="1"/>
    <col min="13573" max="13573" width="76.875" style="8" bestFit="1" customWidth="1"/>
    <col min="13574" max="13574" width="6.25" style="8" customWidth="1"/>
    <col min="13575" max="13576" width="12.75" style="8" customWidth="1"/>
    <col min="13577" max="13577" width="5.75" style="8" customWidth="1"/>
    <col min="13578" max="13578" width="26.75" style="8" customWidth="1"/>
    <col min="13579" max="13579" width="37.25" style="8" bestFit="1" customWidth="1"/>
    <col min="13580" max="13580" width="11" style="8" customWidth="1"/>
    <col min="13581" max="13581" width="13.75" style="8" customWidth="1"/>
    <col min="13582" max="13582" width="6.375" style="8" customWidth="1"/>
    <col min="13583" max="13584" width="15.875" style="8" customWidth="1"/>
    <col min="13585" max="13585" width="15.625" style="8" customWidth="1"/>
    <col min="13586" max="13824" width="9" style="8"/>
    <col min="13825" max="13825" width="2.625" style="8" customWidth="1"/>
    <col min="13826" max="13826" width="10.5" style="8" customWidth="1"/>
    <col min="13827" max="13827" width="14.375" style="8" bestFit="1" customWidth="1"/>
    <col min="13828" max="13828" width="18.125" style="8" customWidth="1"/>
    <col min="13829" max="13829" width="76.875" style="8" bestFit="1" customWidth="1"/>
    <col min="13830" max="13830" width="6.25" style="8" customWidth="1"/>
    <col min="13831" max="13832" width="12.75" style="8" customWidth="1"/>
    <col min="13833" max="13833" width="5.75" style="8" customWidth="1"/>
    <col min="13834" max="13834" width="26.75" style="8" customWidth="1"/>
    <col min="13835" max="13835" width="37.25" style="8" bestFit="1" customWidth="1"/>
    <col min="13836" max="13836" width="11" style="8" customWidth="1"/>
    <col min="13837" max="13837" width="13.75" style="8" customWidth="1"/>
    <col min="13838" max="13838" width="6.375" style="8" customWidth="1"/>
    <col min="13839" max="13840" width="15.875" style="8" customWidth="1"/>
    <col min="13841" max="13841" width="15.625" style="8" customWidth="1"/>
    <col min="13842" max="14080" width="9" style="8"/>
    <col min="14081" max="14081" width="2.625" style="8" customWidth="1"/>
    <col min="14082" max="14082" width="10.5" style="8" customWidth="1"/>
    <col min="14083" max="14083" width="14.375" style="8" bestFit="1" customWidth="1"/>
    <col min="14084" max="14084" width="18.125" style="8" customWidth="1"/>
    <col min="14085" max="14085" width="76.875" style="8" bestFit="1" customWidth="1"/>
    <col min="14086" max="14086" width="6.25" style="8" customWidth="1"/>
    <col min="14087" max="14088" width="12.75" style="8" customWidth="1"/>
    <col min="14089" max="14089" width="5.75" style="8" customWidth="1"/>
    <col min="14090" max="14090" width="26.75" style="8" customWidth="1"/>
    <col min="14091" max="14091" width="37.25" style="8" bestFit="1" customWidth="1"/>
    <col min="14092" max="14092" width="11" style="8" customWidth="1"/>
    <col min="14093" max="14093" width="13.75" style="8" customWidth="1"/>
    <col min="14094" max="14094" width="6.375" style="8" customWidth="1"/>
    <col min="14095" max="14096" width="15.875" style="8" customWidth="1"/>
    <col min="14097" max="14097" width="15.625" style="8" customWidth="1"/>
    <col min="14098" max="14336" width="9" style="8"/>
    <col min="14337" max="14337" width="2.625" style="8" customWidth="1"/>
    <col min="14338" max="14338" width="10.5" style="8" customWidth="1"/>
    <col min="14339" max="14339" width="14.375" style="8" bestFit="1" customWidth="1"/>
    <col min="14340" max="14340" width="18.125" style="8" customWidth="1"/>
    <col min="14341" max="14341" width="76.875" style="8" bestFit="1" customWidth="1"/>
    <col min="14342" max="14342" width="6.25" style="8" customWidth="1"/>
    <col min="14343" max="14344" width="12.75" style="8" customWidth="1"/>
    <col min="14345" max="14345" width="5.75" style="8" customWidth="1"/>
    <col min="14346" max="14346" width="26.75" style="8" customWidth="1"/>
    <col min="14347" max="14347" width="37.25" style="8" bestFit="1" customWidth="1"/>
    <col min="14348" max="14348" width="11" style="8" customWidth="1"/>
    <col min="14349" max="14349" width="13.75" style="8" customWidth="1"/>
    <col min="14350" max="14350" width="6.375" style="8" customWidth="1"/>
    <col min="14351" max="14352" width="15.875" style="8" customWidth="1"/>
    <col min="14353" max="14353" width="15.625" style="8" customWidth="1"/>
    <col min="14354" max="14592" width="9" style="8"/>
    <col min="14593" max="14593" width="2.625" style="8" customWidth="1"/>
    <col min="14594" max="14594" width="10.5" style="8" customWidth="1"/>
    <col min="14595" max="14595" width="14.375" style="8" bestFit="1" customWidth="1"/>
    <col min="14596" max="14596" width="18.125" style="8" customWidth="1"/>
    <col min="14597" max="14597" width="76.875" style="8" bestFit="1" customWidth="1"/>
    <col min="14598" max="14598" width="6.25" style="8" customWidth="1"/>
    <col min="14599" max="14600" width="12.75" style="8" customWidth="1"/>
    <col min="14601" max="14601" width="5.75" style="8" customWidth="1"/>
    <col min="14602" max="14602" width="26.75" style="8" customWidth="1"/>
    <col min="14603" max="14603" width="37.25" style="8" bestFit="1" customWidth="1"/>
    <col min="14604" max="14604" width="11" style="8" customWidth="1"/>
    <col min="14605" max="14605" width="13.75" style="8" customWidth="1"/>
    <col min="14606" max="14606" width="6.375" style="8" customWidth="1"/>
    <col min="14607" max="14608" width="15.875" style="8" customWidth="1"/>
    <col min="14609" max="14609" width="15.625" style="8" customWidth="1"/>
    <col min="14610" max="14848" width="9" style="8"/>
    <col min="14849" max="14849" width="2.625" style="8" customWidth="1"/>
    <col min="14850" max="14850" width="10.5" style="8" customWidth="1"/>
    <col min="14851" max="14851" width="14.375" style="8" bestFit="1" customWidth="1"/>
    <col min="14852" max="14852" width="18.125" style="8" customWidth="1"/>
    <col min="14853" max="14853" width="76.875" style="8" bestFit="1" customWidth="1"/>
    <col min="14854" max="14854" width="6.25" style="8" customWidth="1"/>
    <col min="14855" max="14856" width="12.75" style="8" customWidth="1"/>
    <col min="14857" max="14857" width="5.75" style="8" customWidth="1"/>
    <col min="14858" max="14858" width="26.75" style="8" customWidth="1"/>
    <col min="14859" max="14859" width="37.25" style="8" bestFit="1" customWidth="1"/>
    <col min="14860" max="14860" width="11" style="8" customWidth="1"/>
    <col min="14861" max="14861" width="13.75" style="8" customWidth="1"/>
    <col min="14862" max="14862" width="6.375" style="8" customWidth="1"/>
    <col min="14863" max="14864" width="15.875" style="8" customWidth="1"/>
    <col min="14865" max="14865" width="15.625" style="8" customWidth="1"/>
    <col min="14866" max="15104" width="9" style="8"/>
    <col min="15105" max="15105" width="2.625" style="8" customWidth="1"/>
    <col min="15106" max="15106" width="10.5" style="8" customWidth="1"/>
    <col min="15107" max="15107" width="14.375" style="8" bestFit="1" customWidth="1"/>
    <col min="15108" max="15108" width="18.125" style="8" customWidth="1"/>
    <col min="15109" max="15109" width="76.875" style="8" bestFit="1" customWidth="1"/>
    <col min="15110" max="15110" width="6.25" style="8" customWidth="1"/>
    <col min="15111" max="15112" width="12.75" style="8" customWidth="1"/>
    <col min="15113" max="15113" width="5.75" style="8" customWidth="1"/>
    <col min="15114" max="15114" width="26.75" style="8" customWidth="1"/>
    <col min="15115" max="15115" width="37.25" style="8" bestFit="1" customWidth="1"/>
    <col min="15116" max="15116" width="11" style="8" customWidth="1"/>
    <col min="15117" max="15117" width="13.75" style="8" customWidth="1"/>
    <col min="15118" max="15118" width="6.375" style="8" customWidth="1"/>
    <col min="15119" max="15120" width="15.875" style="8" customWidth="1"/>
    <col min="15121" max="15121" width="15.625" style="8" customWidth="1"/>
    <col min="15122" max="15360" width="9" style="8"/>
    <col min="15361" max="15361" width="2.625" style="8" customWidth="1"/>
    <col min="15362" max="15362" width="10.5" style="8" customWidth="1"/>
    <col min="15363" max="15363" width="14.375" style="8" bestFit="1" customWidth="1"/>
    <col min="15364" max="15364" width="18.125" style="8" customWidth="1"/>
    <col min="15365" max="15365" width="76.875" style="8" bestFit="1" customWidth="1"/>
    <col min="15366" max="15366" width="6.25" style="8" customWidth="1"/>
    <col min="15367" max="15368" width="12.75" style="8" customWidth="1"/>
    <col min="15369" max="15369" width="5.75" style="8" customWidth="1"/>
    <col min="15370" max="15370" width="26.75" style="8" customWidth="1"/>
    <col min="15371" max="15371" width="37.25" style="8" bestFit="1" customWidth="1"/>
    <col min="15372" max="15372" width="11" style="8" customWidth="1"/>
    <col min="15373" max="15373" width="13.75" style="8" customWidth="1"/>
    <col min="15374" max="15374" width="6.375" style="8" customWidth="1"/>
    <col min="15375" max="15376" width="15.875" style="8" customWidth="1"/>
    <col min="15377" max="15377" width="15.625" style="8" customWidth="1"/>
    <col min="15378" max="15616" width="9" style="8"/>
    <col min="15617" max="15617" width="2.625" style="8" customWidth="1"/>
    <col min="15618" max="15618" width="10.5" style="8" customWidth="1"/>
    <col min="15619" max="15619" width="14.375" style="8" bestFit="1" customWidth="1"/>
    <col min="15620" max="15620" width="18.125" style="8" customWidth="1"/>
    <col min="15621" max="15621" width="76.875" style="8" bestFit="1" customWidth="1"/>
    <col min="15622" max="15622" width="6.25" style="8" customWidth="1"/>
    <col min="15623" max="15624" width="12.75" style="8" customWidth="1"/>
    <col min="15625" max="15625" width="5.75" style="8" customWidth="1"/>
    <col min="15626" max="15626" width="26.75" style="8" customWidth="1"/>
    <col min="15627" max="15627" width="37.25" style="8" bestFit="1" customWidth="1"/>
    <col min="15628" max="15628" width="11" style="8" customWidth="1"/>
    <col min="15629" max="15629" width="13.75" style="8" customWidth="1"/>
    <col min="15630" max="15630" width="6.375" style="8" customWidth="1"/>
    <col min="15631" max="15632" width="15.875" style="8" customWidth="1"/>
    <col min="15633" max="15633" width="15.625" style="8" customWidth="1"/>
    <col min="15634" max="15872" width="9" style="8"/>
    <col min="15873" max="15873" width="2.625" style="8" customWidth="1"/>
    <col min="15874" max="15874" width="10.5" style="8" customWidth="1"/>
    <col min="15875" max="15875" width="14.375" style="8" bestFit="1" customWidth="1"/>
    <col min="15876" max="15876" width="18.125" style="8" customWidth="1"/>
    <col min="15877" max="15877" width="76.875" style="8" bestFit="1" customWidth="1"/>
    <col min="15878" max="15878" width="6.25" style="8" customWidth="1"/>
    <col min="15879" max="15880" width="12.75" style="8" customWidth="1"/>
    <col min="15881" max="15881" width="5.75" style="8" customWidth="1"/>
    <col min="15882" max="15882" width="26.75" style="8" customWidth="1"/>
    <col min="15883" max="15883" width="37.25" style="8" bestFit="1" customWidth="1"/>
    <col min="15884" max="15884" width="11" style="8" customWidth="1"/>
    <col min="15885" max="15885" width="13.75" style="8" customWidth="1"/>
    <col min="15886" max="15886" width="6.375" style="8" customWidth="1"/>
    <col min="15887" max="15888" width="15.875" style="8" customWidth="1"/>
    <col min="15889" max="15889" width="15.625" style="8" customWidth="1"/>
    <col min="15890" max="16128" width="9" style="8"/>
    <col min="16129" max="16129" width="2.625" style="8" customWidth="1"/>
    <col min="16130" max="16130" width="10.5" style="8" customWidth="1"/>
    <col min="16131" max="16131" width="14.375" style="8" bestFit="1" customWidth="1"/>
    <col min="16132" max="16132" width="18.125" style="8" customWidth="1"/>
    <col min="16133" max="16133" width="76.875" style="8" bestFit="1" customWidth="1"/>
    <col min="16134" max="16134" width="6.25" style="8" customWidth="1"/>
    <col min="16135" max="16136" width="12.75" style="8" customWidth="1"/>
    <col min="16137" max="16137" width="5.75" style="8" customWidth="1"/>
    <col min="16138" max="16138" width="26.75" style="8" customWidth="1"/>
    <col min="16139" max="16139" width="37.25" style="8" bestFit="1" customWidth="1"/>
    <col min="16140" max="16140" width="11" style="8" customWidth="1"/>
    <col min="16141" max="16141" width="13.75" style="8" customWidth="1"/>
    <col min="16142" max="16142" width="6.375" style="8" customWidth="1"/>
    <col min="16143" max="16144" width="15.875" style="8" customWidth="1"/>
    <col min="16145" max="16145" width="15.625" style="8" customWidth="1"/>
    <col min="16146" max="16384" width="9" style="8"/>
  </cols>
  <sheetData>
    <row r="2" spans="2:17" ht="20.100000000000001" customHeight="1">
      <c r="B2" s="1" t="s">
        <v>0</v>
      </c>
      <c r="C2" s="1"/>
      <c r="D2" s="1"/>
      <c r="E2" s="2" t="s">
        <v>5945</v>
      </c>
      <c r="G2" s="4" t="s">
        <v>2</v>
      </c>
      <c r="H2" s="5"/>
      <c r="I2" s="6"/>
      <c r="J2" s="7">
        <f>SUM(H:H)</f>
        <v>3620721</v>
      </c>
    </row>
    <row r="3" spans="2:17" ht="20.100000000000001" customHeight="1">
      <c r="B3" s="1" t="s">
        <v>3</v>
      </c>
      <c r="C3" s="1"/>
      <c r="D3" s="1"/>
      <c r="E3" s="13" t="s">
        <v>4</v>
      </c>
    </row>
    <row r="4" spans="2:17" ht="20.100000000000001" customHeight="1">
      <c r="B4" s="1" t="s">
        <v>5</v>
      </c>
      <c r="C4" s="1"/>
      <c r="D4" s="1"/>
      <c r="E4" s="13">
        <v>177447</v>
      </c>
      <c r="J4" s="15"/>
      <c r="K4" s="16"/>
    </row>
    <row r="5" spans="2:17" ht="20.100000000000001" customHeight="1">
      <c r="B5" s="1" t="s">
        <v>6</v>
      </c>
      <c r="C5" s="1"/>
      <c r="D5" s="1"/>
      <c r="E5" s="17"/>
      <c r="J5" s="15"/>
      <c r="K5" s="16"/>
    </row>
    <row r="6" spans="2:17" ht="20.100000000000001" customHeight="1">
      <c r="B6" s="1" t="s">
        <v>7</v>
      </c>
      <c r="C6" s="1"/>
      <c r="D6" s="1"/>
      <c r="E6" s="17"/>
      <c r="J6" s="15"/>
      <c r="K6" s="16"/>
    </row>
    <row r="7" spans="2:17" ht="20.100000000000001" customHeight="1">
      <c r="B7" s="18"/>
      <c r="C7" s="18"/>
      <c r="D7" s="18"/>
      <c r="E7" s="19"/>
      <c r="J7" s="15"/>
      <c r="K7" s="16"/>
      <c r="L7" s="20"/>
    </row>
    <row r="9" spans="2:17" s="9" customFormat="1" ht="19.5" customHeight="1">
      <c r="B9" s="21" t="s">
        <v>8</v>
      </c>
      <c r="C9" s="21" t="s">
        <v>9</v>
      </c>
      <c r="D9" s="21" t="s">
        <v>10</v>
      </c>
      <c r="E9" s="22" t="s">
        <v>11</v>
      </c>
      <c r="F9" s="23" t="s">
        <v>12</v>
      </c>
      <c r="G9" s="24" t="s">
        <v>13</v>
      </c>
      <c r="H9" s="24" t="s">
        <v>14</v>
      </c>
      <c r="I9" s="22" t="s">
        <v>15</v>
      </c>
      <c r="J9" s="22" t="s">
        <v>16</v>
      </c>
      <c r="K9" s="22" t="s">
        <v>17</v>
      </c>
      <c r="L9" s="22" t="s">
        <v>18</v>
      </c>
      <c r="M9" s="25" t="s">
        <v>19</v>
      </c>
      <c r="N9" s="21" t="s">
        <v>20</v>
      </c>
      <c r="O9" s="22" t="s">
        <v>21</v>
      </c>
      <c r="P9" s="25" t="s">
        <v>22</v>
      </c>
      <c r="Q9" s="26" t="s">
        <v>23</v>
      </c>
    </row>
    <row r="10" spans="2:17" s="9" customFormat="1" ht="19.5" customHeight="1">
      <c r="B10" s="27"/>
      <c r="C10" s="21" t="s">
        <v>2849</v>
      </c>
      <c r="D10" s="21" t="s">
        <v>2849</v>
      </c>
      <c r="E10" s="30" t="s">
        <v>6147</v>
      </c>
      <c r="F10" s="23">
        <v>1</v>
      </c>
      <c r="G10" s="28">
        <v>550000</v>
      </c>
      <c r="H10" s="28">
        <f t="shared" ref="H10:H18" si="0">F10*G10</f>
        <v>550000</v>
      </c>
      <c r="I10" s="22"/>
      <c r="J10" s="864"/>
      <c r="K10" s="864" t="s">
        <v>6148</v>
      </c>
      <c r="L10" s="22"/>
      <c r="M10" s="25">
        <v>43959</v>
      </c>
      <c r="N10" s="21"/>
      <c r="O10" s="32">
        <v>43997</v>
      </c>
      <c r="P10" s="25" t="s">
        <v>6149</v>
      </c>
      <c r="Q10" s="29"/>
    </row>
    <row r="11" spans="2:17" s="9" customFormat="1" ht="19.5" customHeight="1">
      <c r="B11" s="27"/>
      <c r="C11" s="21" t="s">
        <v>2849</v>
      </c>
      <c r="D11" s="21" t="s">
        <v>2849</v>
      </c>
      <c r="E11" s="30" t="s">
        <v>6150</v>
      </c>
      <c r="F11" s="23">
        <v>1</v>
      </c>
      <c r="G11" s="28">
        <v>10500</v>
      </c>
      <c r="H11" s="28">
        <f t="shared" si="0"/>
        <v>10500</v>
      </c>
      <c r="I11" s="22"/>
      <c r="J11" s="864"/>
      <c r="K11" s="864" t="s">
        <v>6148</v>
      </c>
      <c r="L11" s="22"/>
      <c r="M11" s="25">
        <v>43959</v>
      </c>
      <c r="N11" s="25"/>
      <c r="O11" s="25">
        <v>43997</v>
      </c>
      <c r="P11" s="25" t="s">
        <v>6149</v>
      </c>
      <c r="Q11" s="29"/>
    </row>
    <row r="12" spans="2:17" s="9" customFormat="1" ht="19.5" customHeight="1">
      <c r="B12" s="27"/>
      <c r="C12" s="21" t="s">
        <v>2849</v>
      </c>
      <c r="D12" s="21" t="s">
        <v>2849</v>
      </c>
      <c r="E12" s="30" t="s">
        <v>5949</v>
      </c>
      <c r="F12" s="23">
        <v>1</v>
      </c>
      <c r="G12" s="28">
        <v>49000</v>
      </c>
      <c r="H12" s="28">
        <f t="shared" si="0"/>
        <v>49000</v>
      </c>
      <c r="I12" s="22"/>
      <c r="J12" s="864"/>
      <c r="K12" s="864" t="s">
        <v>6148</v>
      </c>
      <c r="L12" s="22"/>
      <c r="M12" s="25">
        <v>43959</v>
      </c>
      <c r="N12" s="25"/>
      <c r="O12" s="25">
        <v>43997</v>
      </c>
      <c r="P12" s="25" t="s">
        <v>6149</v>
      </c>
      <c r="Q12" s="29"/>
    </row>
    <row r="13" spans="2:17" s="9" customFormat="1" ht="19.5" customHeight="1">
      <c r="B13" s="27"/>
      <c r="C13" s="21" t="s">
        <v>2849</v>
      </c>
      <c r="D13" s="21" t="s">
        <v>2849</v>
      </c>
      <c r="E13" s="30" t="s">
        <v>4086</v>
      </c>
      <c r="F13" s="23">
        <v>1</v>
      </c>
      <c r="G13" s="28">
        <v>14000</v>
      </c>
      <c r="H13" s="28">
        <f t="shared" si="0"/>
        <v>14000</v>
      </c>
      <c r="I13" s="22"/>
      <c r="J13" s="864"/>
      <c r="K13" s="864" t="s">
        <v>6148</v>
      </c>
      <c r="L13" s="22"/>
      <c r="M13" s="25">
        <v>43959</v>
      </c>
      <c r="N13" s="25"/>
      <c r="O13" s="25">
        <v>43997</v>
      </c>
      <c r="P13" s="25" t="s">
        <v>6149</v>
      </c>
      <c r="Q13" s="29"/>
    </row>
    <row r="14" spans="2:17" s="9" customFormat="1" ht="19.5" customHeight="1">
      <c r="B14" s="27"/>
      <c r="C14" s="21" t="s">
        <v>2849</v>
      </c>
      <c r="D14" s="21" t="s">
        <v>2849</v>
      </c>
      <c r="E14" s="30" t="s">
        <v>4665</v>
      </c>
      <c r="F14" s="23">
        <v>1</v>
      </c>
      <c r="G14" s="28">
        <v>14000</v>
      </c>
      <c r="H14" s="28">
        <f t="shared" si="0"/>
        <v>14000</v>
      </c>
      <c r="I14" s="23"/>
      <c r="J14" s="864"/>
      <c r="K14" s="864" t="s">
        <v>6148</v>
      </c>
      <c r="L14" s="21"/>
      <c r="M14" s="25">
        <v>43959</v>
      </c>
      <c r="N14" s="25"/>
      <c r="O14" s="25">
        <v>43997</v>
      </c>
      <c r="P14" s="25" t="s">
        <v>6149</v>
      </c>
      <c r="Q14" s="29"/>
    </row>
    <row r="15" spans="2:17" s="9" customFormat="1" ht="19.5" customHeight="1">
      <c r="B15" s="27"/>
      <c r="C15" s="21" t="s">
        <v>2849</v>
      </c>
      <c r="D15" s="21" t="s">
        <v>2849</v>
      </c>
      <c r="E15" s="30" t="s">
        <v>6151</v>
      </c>
      <c r="F15" s="23">
        <v>1</v>
      </c>
      <c r="G15" s="28">
        <v>20000</v>
      </c>
      <c r="H15" s="28">
        <f t="shared" si="0"/>
        <v>20000</v>
      </c>
      <c r="I15" s="23"/>
      <c r="J15" s="864"/>
      <c r="K15" s="864" t="s">
        <v>6148</v>
      </c>
      <c r="L15" s="21"/>
      <c r="M15" s="25">
        <v>43959</v>
      </c>
      <c r="N15" s="25"/>
      <c r="O15" s="25">
        <v>43997</v>
      </c>
      <c r="P15" s="25" t="s">
        <v>6149</v>
      </c>
      <c r="Q15" s="29"/>
    </row>
    <row r="16" spans="2:17" s="9" customFormat="1" ht="19.5" customHeight="1">
      <c r="B16" s="27"/>
      <c r="C16" s="21" t="s">
        <v>2849</v>
      </c>
      <c r="D16" s="21" t="s">
        <v>2849</v>
      </c>
      <c r="E16" s="30" t="s">
        <v>5950</v>
      </c>
      <c r="F16" s="23">
        <v>1</v>
      </c>
      <c r="G16" s="28">
        <v>10000</v>
      </c>
      <c r="H16" s="28">
        <f t="shared" si="0"/>
        <v>10000</v>
      </c>
      <c r="I16" s="23"/>
      <c r="J16" s="864"/>
      <c r="K16" s="864" t="s">
        <v>6148</v>
      </c>
      <c r="L16" s="21"/>
      <c r="M16" s="25">
        <v>43959</v>
      </c>
      <c r="N16" s="25"/>
      <c r="O16" s="25">
        <v>43997</v>
      </c>
      <c r="P16" s="25" t="s">
        <v>6149</v>
      </c>
      <c r="Q16" s="29"/>
    </row>
    <row r="17" spans="2:17" ht="19.5" customHeight="1">
      <c r="B17" s="27"/>
      <c r="C17" s="21" t="s">
        <v>2849</v>
      </c>
      <c r="D17" s="21" t="s">
        <v>2849</v>
      </c>
      <c r="E17" s="30" t="s">
        <v>4673</v>
      </c>
      <c r="F17" s="23">
        <v>1</v>
      </c>
      <c r="G17" s="28">
        <v>-34500</v>
      </c>
      <c r="H17" s="28">
        <f t="shared" si="0"/>
        <v>-34500</v>
      </c>
      <c r="I17" s="23"/>
      <c r="J17" s="864"/>
      <c r="K17" s="864" t="s">
        <v>6148</v>
      </c>
      <c r="L17" s="22"/>
      <c r="M17" s="25">
        <v>43959</v>
      </c>
      <c r="N17" s="37"/>
      <c r="O17" s="25">
        <v>43997</v>
      </c>
      <c r="P17" s="25"/>
      <c r="Q17" s="29"/>
    </row>
    <row r="18" spans="2:17" ht="19.5" customHeight="1">
      <c r="B18" s="27"/>
      <c r="C18" s="21" t="s">
        <v>2849</v>
      </c>
      <c r="D18" s="21" t="s">
        <v>2849</v>
      </c>
      <c r="E18" s="30" t="s">
        <v>447</v>
      </c>
      <c r="F18" s="23">
        <v>1</v>
      </c>
      <c r="G18" s="28">
        <v>0</v>
      </c>
      <c r="H18" s="28">
        <f t="shared" si="0"/>
        <v>0</v>
      </c>
      <c r="I18" s="23"/>
      <c r="J18" s="79" t="s">
        <v>6152</v>
      </c>
      <c r="K18" s="864" t="s">
        <v>6148</v>
      </c>
      <c r="L18" s="22"/>
      <c r="M18" s="25">
        <v>43959</v>
      </c>
      <c r="N18" s="37"/>
      <c r="O18" s="25">
        <v>43997</v>
      </c>
      <c r="P18" s="32"/>
      <c r="Q18" s="29"/>
    </row>
    <row r="19" spans="2:17" ht="19.5" customHeight="1">
      <c r="B19" s="22"/>
      <c r="C19" s="22"/>
      <c r="D19" s="22"/>
      <c r="E19" s="31"/>
      <c r="F19" s="23"/>
      <c r="G19" s="28"/>
      <c r="H19" s="28"/>
      <c r="I19" s="23"/>
      <c r="J19" s="31"/>
      <c r="K19" s="31"/>
      <c r="L19" s="22"/>
      <c r="M19" s="25"/>
      <c r="N19" s="31"/>
      <c r="O19" s="22"/>
      <c r="P19" s="37"/>
      <c r="Q19" s="26"/>
    </row>
    <row r="20" spans="2:17" ht="20.100000000000001" customHeight="1">
      <c r="B20" s="22"/>
      <c r="C20" s="22" t="s">
        <v>35</v>
      </c>
      <c r="D20" s="22" t="s">
        <v>35</v>
      </c>
      <c r="E20" s="31" t="s">
        <v>5952</v>
      </c>
      <c r="F20" s="31">
        <v>1</v>
      </c>
      <c r="G20" s="31">
        <v>10582</v>
      </c>
      <c r="H20" s="31">
        <v>10582</v>
      </c>
      <c r="I20" s="23"/>
      <c r="J20" s="31" t="s">
        <v>5953</v>
      </c>
      <c r="K20" s="22" t="s">
        <v>6153</v>
      </c>
      <c r="L20" s="22"/>
      <c r="M20" s="25"/>
      <c r="N20" s="31"/>
      <c r="O20" s="22"/>
      <c r="P20" s="37"/>
      <c r="Q20" s="26"/>
    </row>
    <row r="21" spans="2:17" ht="20.100000000000001" customHeight="1">
      <c r="B21" s="22"/>
      <c r="C21" s="22" t="s">
        <v>35</v>
      </c>
      <c r="D21" s="22" t="s">
        <v>35</v>
      </c>
      <c r="E21" s="31" t="s">
        <v>5956</v>
      </c>
      <c r="F21" s="31">
        <v>4</v>
      </c>
      <c r="G21" s="31">
        <v>3625</v>
      </c>
      <c r="H21" s="31">
        <v>14500</v>
      </c>
      <c r="I21" s="23"/>
      <c r="J21" s="31" t="s">
        <v>3184</v>
      </c>
      <c r="K21" s="22" t="s">
        <v>6153</v>
      </c>
      <c r="L21" s="22"/>
      <c r="M21" s="25"/>
      <c r="N21" s="31"/>
      <c r="O21" s="22"/>
      <c r="P21" s="37"/>
      <c r="Q21" s="26"/>
    </row>
    <row r="22" spans="2:17" ht="20.100000000000001" customHeight="1">
      <c r="B22" s="22"/>
      <c r="C22" s="22" t="s">
        <v>35</v>
      </c>
      <c r="D22" s="22" t="s">
        <v>35</v>
      </c>
      <c r="E22" s="31" t="s">
        <v>79</v>
      </c>
      <c r="F22" s="31">
        <v>112</v>
      </c>
      <c r="G22" s="31">
        <v>221</v>
      </c>
      <c r="H22" s="31">
        <v>24752</v>
      </c>
      <c r="I22" s="23"/>
      <c r="J22" s="31" t="s">
        <v>80</v>
      </c>
      <c r="K22" s="22" t="s">
        <v>6153</v>
      </c>
      <c r="L22" s="22"/>
      <c r="M22" s="25"/>
      <c r="N22" s="31"/>
      <c r="O22" s="22"/>
      <c r="P22" s="37"/>
      <c r="Q22" s="26"/>
    </row>
    <row r="23" spans="2:17" ht="20.100000000000001" customHeight="1">
      <c r="B23" s="22"/>
      <c r="C23" s="22" t="s">
        <v>35</v>
      </c>
      <c r="D23" s="22" t="s">
        <v>35</v>
      </c>
      <c r="E23" s="31" t="s">
        <v>5957</v>
      </c>
      <c r="F23" s="31">
        <v>8</v>
      </c>
      <c r="G23" s="31">
        <v>558</v>
      </c>
      <c r="H23" s="31">
        <v>4464</v>
      </c>
      <c r="I23" s="23"/>
      <c r="J23" s="31" t="s">
        <v>80</v>
      </c>
      <c r="K23" s="22" t="s">
        <v>6153</v>
      </c>
      <c r="L23" s="22"/>
      <c r="M23" s="25"/>
      <c r="N23" s="31"/>
      <c r="O23" s="22"/>
      <c r="P23" s="37"/>
      <c r="Q23" s="26"/>
    </row>
    <row r="24" spans="2:17" ht="20.100000000000001" customHeight="1">
      <c r="B24" s="22"/>
      <c r="C24" s="22" t="s">
        <v>35</v>
      </c>
      <c r="D24" s="22" t="s">
        <v>35</v>
      </c>
      <c r="E24" s="31" t="s">
        <v>2746</v>
      </c>
      <c r="F24" s="31">
        <v>4</v>
      </c>
      <c r="G24" s="31">
        <v>97</v>
      </c>
      <c r="H24" s="31">
        <v>388</v>
      </c>
      <c r="I24" s="23"/>
      <c r="J24" s="31" t="s">
        <v>2747</v>
      </c>
      <c r="K24" s="22" t="s">
        <v>6153</v>
      </c>
      <c r="L24" s="22"/>
      <c r="M24" s="25"/>
      <c r="N24" s="31"/>
      <c r="O24" s="22"/>
      <c r="P24" s="37"/>
      <c r="Q24" s="26"/>
    </row>
    <row r="25" spans="2:17" ht="20.100000000000001" customHeight="1">
      <c r="B25" s="22"/>
      <c r="C25" s="22" t="s">
        <v>35</v>
      </c>
      <c r="D25" s="22" t="s">
        <v>35</v>
      </c>
      <c r="E25" s="31" t="s">
        <v>82</v>
      </c>
      <c r="F25" s="31">
        <v>4</v>
      </c>
      <c r="G25" s="31">
        <v>240</v>
      </c>
      <c r="H25" s="31">
        <v>960</v>
      </c>
      <c r="I25" s="23"/>
      <c r="J25" s="31" t="s">
        <v>83</v>
      </c>
      <c r="K25" s="22" t="s">
        <v>6153</v>
      </c>
      <c r="L25" s="22"/>
      <c r="M25" s="25"/>
      <c r="N25" s="31"/>
      <c r="O25" s="22"/>
      <c r="P25" s="37"/>
      <c r="Q25" s="26"/>
    </row>
    <row r="26" spans="2:17" ht="20.100000000000001" customHeight="1">
      <c r="B26" s="22"/>
      <c r="C26" s="22" t="s">
        <v>35</v>
      </c>
      <c r="D26" s="22" t="s">
        <v>35</v>
      </c>
      <c r="E26" s="31" t="s">
        <v>5960</v>
      </c>
      <c r="F26" s="31">
        <v>6</v>
      </c>
      <c r="G26" s="31">
        <v>510</v>
      </c>
      <c r="H26" s="31">
        <v>3060</v>
      </c>
      <c r="I26" s="23"/>
      <c r="J26" s="31" t="s">
        <v>85</v>
      </c>
      <c r="K26" s="22" t="s">
        <v>6153</v>
      </c>
      <c r="L26" s="22"/>
      <c r="M26" s="25"/>
      <c r="N26" s="31"/>
      <c r="O26" s="22"/>
      <c r="P26" s="37"/>
      <c r="Q26" s="26"/>
    </row>
    <row r="27" spans="2:17" ht="20.100000000000001" customHeight="1">
      <c r="B27" s="22"/>
      <c r="C27" s="22" t="s">
        <v>35</v>
      </c>
      <c r="D27" s="22" t="s">
        <v>35</v>
      </c>
      <c r="E27" s="31" t="s">
        <v>5961</v>
      </c>
      <c r="F27" s="31">
        <v>2</v>
      </c>
      <c r="G27" s="31">
        <v>560</v>
      </c>
      <c r="H27" s="31">
        <v>1120</v>
      </c>
      <c r="I27" s="23"/>
      <c r="J27" s="31" t="s">
        <v>85</v>
      </c>
      <c r="K27" s="22" t="s">
        <v>6153</v>
      </c>
      <c r="L27" s="22"/>
      <c r="M27" s="25"/>
      <c r="N27" s="31"/>
      <c r="O27" s="22"/>
      <c r="P27" s="37"/>
      <c r="Q27" s="26"/>
    </row>
    <row r="28" spans="2:17" ht="20.100000000000001" customHeight="1">
      <c r="B28" s="22"/>
      <c r="C28" s="22" t="s">
        <v>35</v>
      </c>
      <c r="D28" s="22" t="s">
        <v>35</v>
      </c>
      <c r="E28" s="31" t="s">
        <v>5962</v>
      </c>
      <c r="F28" s="31">
        <v>4</v>
      </c>
      <c r="G28" s="31">
        <v>700</v>
      </c>
      <c r="H28" s="31">
        <v>2800</v>
      </c>
      <c r="I28" s="23"/>
      <c r="J28" s="31" t="s">
        <v>85</v>
      </c>
      <c r="K28" s="22" t="s">
        <v>6153</v>
      </c>
      <c r="L28" s="22"/>
      <c r="M28" s="25"/>
      <c r="N28" s="31"/>
      <c r="O28" s="22"/>
      <c r="P28" s="37"/>
      <c r="Q28" s="26"/>
    </row>
    <row r="29" spans="2:17" ht="20.100000000000001" customHeight="1">
      <c r="B29" s="22"/>
      <c r="C29" s="22" t="s">
        <v>35</v>
      </c>
      <c r="D29" s="22" t="s">
        <v>35</v>
      </c>
      <c r="E29" s="31" t="s">
        <v>5963</v>
      </c>
      <c r="F29" s="31">
        <v>2</v>
      </c>
      <c r="G29" s="31">
        <v>860</v>
      </c>
      <c r="H29" s="31">
        <v>1720</v>
      </c>
      <c r="I29" s="23"/>
      <c r="J29" s="31" t="s">
        <v>85</v>
      </c>
      <c r="K29" s="22" t="s">
        <v>6153</v>
      </c>
      <c r="L29" s="22"/>
      <c r="M29" s="25"/>
      <c r="N29" s="31"/>
      <c r="O29" s="22"/>
      <c r="P29" s="37"/>
      <c r="Q29" s="26"/>
    </row>
    <row r="30" spans="2:17" ht="20.100000000000001" customHeight="1">
      <c r="B30" s="22"/>
      <c r="C30" s="22" t="s">
        <v>35</v>
      </c>
      <c r="D30" s="22" t="s">
        <v>35</v>
      </c>
      <c r="E30" s="31" t="s">
        <v>5964</v>
      </c>
      <c r="F30" s="31">
        <v>3</v>
      </c>
      <c r="G30" s="31">
        <v>870</v>
      </c>
      <c r="H30" s="31">
        <v>2610</v>
      </c>
      <c r="I30" s="23"/>
      <c r="J30" s="31" t="s">
        <v>85</v>
      </c>
      <c r="K30" s="22" t="s">
        <v>6153</v>
      </c>
      <c r="L30" s="22"/>
      <c r="M30" s="25"/>
      <c r="N30" s="31"/>
      <c r="O30" s="22"/>
      <c r="P30" s="37"/>
      <c r="Q30" s="26"/>
    </row>
    <row r="31" spans="2:17" ht="20.100000000000001" customHeight="1">
      <c r="B31" s="22"/>
      <c r="C31" s="22" t="s">
        <v>35</v>
      </c>
      <c r="D31" s="22" t="s">
        <v>35</v>
      </c>
      <c r="E31" s="31" t="s">
        <v>5965</v>
      </c>
      <c r="F31" s="31">
        <v>4</v>
      </c>
      <c r="G31" s="31">
        <v>980</v>
      </c>
      <c r="H31" s="31">
        <v>3920</v>
      </c>
      <c r="I31" s="23"/>
      <c r="J31" s="31" t="s">
        <v>85</v>
      </c>
      <c r="K31" s="22" t="s">
        <v>6153</v>
      </c>
      <c r="L31" s="22"/>
      <c r="M31" s="25"/>
      <c r="N31" s="31"/>
      <c r="O31" s="22"/>
      <c r="P31" s="37"/>
      <c r="Q31" s="26"/>
    </row>
    <row r="32" spans="2:17" ht="20.100000000000001" customHeight="1">
      <c r="B32" s="22"/>
      <c r="C32" s="22" t="s">
        <v>35</v>
      </c>
      <c r="D32" s="22" t="s">
        <v>35</v>
      </c>
      <c r="E32" s="31" t="s">
        <v>5966</v>
      </c>
      <c r="F32" s="31">
        <v>19</v>
      </c>
      <c r="G32" s="31">
        <v>1020</v>
      </c>
      <c r="H32" s="31">
        <v>19380</v>
      </c>
      <c r="I32" s="23"/>
      <c r="J32" s="31" t="s">
        <v>85</v>
      </c>
      <c r="K32" s="22" t="s">
        <v>6153</v>
      </c>
      <c r="L32" s="22"/>
      <c r="M32" s="25"/>
      <c r="N32" s="31"/>
      <c r="O32" s="22"/>
      <c r="P32" s="37"/>
      <c r="Q32" s="26"/>
    </row>
    <row r="33" spans="2:17" ht="20.100000000000001" customHeight="1">
      <c r="B33" s="22"/>
      <c r="C33" s="22" t="s">
        <v>35</v>
      </c>
      <c r="D33" s="22" t="s">
        <v>35</v>
      </c>
      <c r="E33" s="31" t="s">
        <v>5967</v>
      </c>
      <c r="F33" s="31">
        <v>2</v>
      </c>
      <c r="G33" s="31">
        <v>1470</v>
      </c>
      <c r="H33" s="31">
        <v>2940</v>
      </c>
      <c r="I33" s="23"/>
      <c r="J33" s="31" t="s">
        <v>85</v>
      </c>
      <c r="K33" s="22" t="s">
        <v>6153</v>
      </c>
      <c r="L33" s="22"/>
      <c r="M33" s="25"/>
      <c r="N33" s="31"/>
      <c r="O33" s="22"/>
      <c r="P33" s="37"/>
      <c r="Q33" s="26"/>
    </row>
    <row r="34" spans="2:17" ht="20.100000000000001" customHeight="1">
      <c r="B34" s="22"/>
      <c r="C34" s="22" t="s">
        <v>35</v>
      </c>
      <c r="D34" s="22" t="s">
        <v>35</v>
      </c>
      <c r="E34" s="31" t="s">
        <v>5968</v>
      </c>
      <c r="F34" s="31">
        <v>2</v>
      </c>
      <c r="G34" s="31">
        <v>316</v>
      </c>
      <c r="H34" s="31">
        <v>632</v>
      </c>
      <c r="I34" s="23"/>
      <c r="J34" s="31" t="s">
        <v>5969</v>
      </c>
      <c r="K34" s="22" t="s">
        <v>6153</v>
      </c>
      <c r="L34" s="22"/>
      <c r="M34" s="25"/>
      <c r="N34" s="31"/>
      <c r="O34" s="22"/>
      <c r="P34" s="37"/>
      <c r="Q34" s="26"/>
    </row>
    <row r="35" spans="2:17" ht="20.100000000000001" customHeight="1">
      <c r="B35" s="22"/>
      <c r="C35" s="22" t="s">
        <v>35</v>
      </c>
      <c r="D35" s="22" t="s">
        <v>35</v>
      </c>
      <c r="E35" s="31" t="s">
        <v>5970</v>
      </c>
      <c r="F35" s="31">
        <v>6</v>
      </c>
      <c r="G35" s="31">
        <v>429</v>
      </c>
      <c r="H35" s="31">
        <v>2574</v>
      </c>
      <c r="I35" s="23"/>
      <c r="J35" s="31" t="s">
        <v>80</v>
      </c>
      <c r="K35" s="22" t="s">
        <v>6153</v>
      </c>
      <c r="L35" s="22"/>
      <c r="M35" s="25"/>
      <c r="N35" s="31"/>
      <c r="O35" s="22"/>
      <c r="P35" s="37"/>
      <c r="Q35" s="26"/>
    </row>
    <row r="36" spans="2:17" ht="20.100000000000001" customHeight="1">
      <c r="B36" s="22"/>
      <c r="C36" s="22" t="s">
        <v>35</v>
      </c>
      <c r="D36" s="22" t="s">
        <v>35</v>
      </c>
      <c r="E36" s="31" t="s">
        <v>290</v>
      </c>
      <c r="F36" s="31">
        <v>1</v>
      </c>
      <c r="G36" s="31">
        <v>8179</v>
      </c>
      <c r="H36" s="31">
        <v>8179</v>
      </c>
      <c r="I36" s="23"/>
      <c r="J36" s="31" t="s">
        <v>291</v>
      </c>
      <c r="K36" s="22" t="s">
        <v>6153</v>
      </c>
      <c r="L36" s="22"/>
      <c r="M36" s="25"/>
      <c r="N36" s="31"/>
      <c r="O36" s="22"/>
      <c r="P36" s="37"/>
      <c r="Q36" s="26"/>
    </row>
    <row r="37" spans="2:17" ht="20.100000000000001" customHeight="1">
      <c r="B37" s="22"/>
      <c r="C37" s="22" t="s">
        <v>35</v>
      </c>
      <c r="D37" s="22" t="s">
        <v>35</v>
      </c>
      <c r="E37" s="31" t="s">
        <v>5971</v>
      </c>
      <c r="F37" s="31">
        <v>1</v>
      </c>
      <c r="G37" s="31">
        <v>3389</v>
      </c>
      <c r="H37" s="31">
        <v>3389</v>
      </c>
      <c r="I37" s="23"/>
      <c r="J37" s="31" t="s">
        <v>5972</v>
      </c>
      <c r="K37" s="22" t="s">
        <v>6153</v>
      </c>
      <c r="L37" s="22"/>
      <c r="M37" s="25"/>
      <c r="N37" s="31"/>
      <c r="O37" s="22"/>
      <c r="P37" s="37"/>
      <c r="Q37" s="26"/>
    </row>
    <row r="38" spans="2:17" ht="20.100000000000001" customHeight="1">
      <c r="B38" s="22"/>
      <c r="C38" s="22" t="s">
        <v>35</v>
      </c>
      <c r="D38" s="22" t="s">
        <v>35</v>
      </c>
      <c r="E38" s="31" t="s">
        <v>5973</v>
      </c>
      <c r="F38" s="31">
        <v>1</v>
      </c>
      <c r="G38" s="31">
        <v>558</v>
      </c>
      <c r="H38" s="31">
        <v>558</v>
      </c>
      <c r="I38" s="23"/>
      <c r="J38" s="31" t="s">
        <v>5974</v>
      </c>
      <c r="K38" s="22" t="s">
        <v>6153</v>
      </c>
      <c r="L38" s="22"/>
      <c r="M38" s="25"/>
      <c r="N38" s="31"/>
      <c r="O38" s="22"/>
      <c r="P38" s="37"/>
      <c r="Q38" s="26"/>
    </row>
    <row r="39" spans="2:17" ht="20.100000000000001" customHeight="1">
      <c r="B39" s="22"/>
      <c r="C39" s="22" t="s">
        <v>35</v>
      </c>
      <c r="D39" s="22" t="s">
        <v>35</v>
      </c>
      <c r="E39" s="31" t="s">
        <v>2825</v>
      </c>
      <c r="F39" s="23">
        <v>4</v>
      </c>
      <c r="G39" s="28">
        <v>600</v>
      </c>
      <c r="H39" s="28">
        <v>2400</v>
      </c>
      <c r="I39" s="23"/>
      <c r="J39" s="31" t="s">
        <v>5975</v>
      </c>
      <c r="K39" s="22" t="s">
        <v>2855</v>
      </c>
      <c r="L39" s="22"/>
      <c r="M39" s="25"/>
      <c r="N39" s="31"/>
      <c r="O39" s="22"/>
      <c r="P39" s="37"/>
      <c r="Q39" s="26"/>
    </row>
    <row r="40" spans="2:17" ht="20.100000000000001" customHeight="1">
      <c r="B40" s="22"/>
      <c r="C40" s="22"/>
      <c r="D40" s="22"/>
      <c r="E40" s="31"/>
      <c r="F40" s="31"/>
      <c r="G40" s="31"/>
      <c r="H40" s="31"/>
      <c r="I40" s="23"/>
      <c r="J40" s="31"/>
      <c r="K40" s="22"/>
      <c r="L40" s="22"/>
      <c r="M40" s="25"/>
      <c r="N40" s="31"/>
      <c r="O40" s="22"/>
      <c r="P40" s="37"/>
      <c r="Q40" s="26"/>
    </row>
    <row r="41" spans="2:17" ht="20.100000000000001" customHeight="1">
      <c r="B41" s="22"/>
      <c r="C41" s="22" t="s">
        <v>35</v>
      </c>
      <c r="D41" s="22" t="s">
        <v>35</v>
      </c>
      <c r="E41" s="31" t="s">
        <v>5976</v>
      </c>
      <c r="F41" s="31">
        <v>2</v>
      </c>
      <c r="G41" s="31">
        <v>1420</v>
      </c>
      <c r="H41" s="31">
        <v>2840</v>
      </c>
      <c r="I41" s="23"/>
      <c r="J41" s="31" t="s">
        <v>85</v>
      </c>
      <c r="K41" s="22" t="s">
        <v>2855</v>
      </c>
      <c r="L41" s="22"/>
      <c r="M41" s="25"/>
      <c r="N41" s="31"/>
      <c r="O41" s="22"/>
      <c r="P41" s="37"/>
      <c r="Q41" s="26"/>
    </row>
    <row r="42" spans="2:17" ht="20.100000000000001" customHeight="1">
      <c r="B42" s="22"/>
      <c r="C42" s="22"/>
      <c r="D42" s="22"/>
      <c r="E42" s="31"/>
      <c r="F42" s="31"/>
      <c r="G42" s="31"/>
      <c r="H42" s="31"/>
      <c r="I42" s="23"/>
      <c r="J42" s="31"/>
      <c r="K42" s="22"/>
      <c r="L42" s="22"/>
      <c r="M42" s="25"/>
      <c r="N42" s="31"/>
      <c r="O42" s="22"/>
      <c r="P42" s="37"/>
      <c r="Q42" s="26"/>
    </row>
    <row r="43" spans="2:17" ht="20.100000000000001" customHeight="1">
      <c r="B43" s="22"/>
      <c r="C43" s="22" t="s">
        <v>311</v>
      </c>
      <c r="D43" s="22" t="s">
        <v>311</v>
      </c>
      <c r="E43" s="31" t="s">
        <v>5978</v>
      </c>
      <c r="F43" s="31">
        <v>1</v>
      </c>
      <c r="G43" s="36">
        <v>24500</v>
      </c>
      <c r="H43" s="36">
        <f>F43*G43</f>
        <v>24500</v>
      </c>
      <c r="I43" s="23"/>
      <c r="J43" s="31" t="s">
        <v>5979</v>
      </c>
      <c r="K43" s="864"/>
      <c r="L43" s="22"/>
      <c r="M43" s="25">
        <v>44000</v>
      </c>
      <c r="N43" s="31"/>
      <c r="O43" s="22"/>
      <c r="P43" s="37" t="s">
        <v>5980</v>
      </c>
      <c r="Q43" s="26"/>
    </row>
    <row r="44" spans="2:17" ht="20.100000000000001" customHeight="1">
      <c r="B44" s="22"/>
      <c r="C44" s="22" t="s">
        <v>311</v>
      </c>
      <c r="D44" s="22" t="s">
        <v>311</v>
      </c>
      <c r="E44" s="31" t="s">
        <v>5981</v>
      </c>
      <c r="F44" s="31">
        <v>1</v>
      </c>
      <c r="G44" s="36">
        <v>12800</v>
      </c>
      <c r="H44" s="36">
        <f t="shared" ref="H44:H57" si="1">F44*G44</f>
        <v>12800</v>
      </c>
      <c r="I44" s="23"/>
      <c r="J44" s="31" t="s">
        <v>5982</v>
      </c>
      <c r="K44" s="864"/>
      <c r="L44" s="22"/>
      <c r="M44" s="25">
        <v>44000</v>
      </c>
      <c r="N44" s="31"/>
      <c r="O44" s="22"/>
      <c r="P44" s="37" t="s">
        <v>5980</v>
      </c>
      <c r="Q44" s="26"/>
    </row>
    <row r="45" spans="2:17" ht="20.100000000000001" customHeight="1">
      <c r="B45" s="22"/>
      <c r="C45" s="22" t="s">
        <v>311</v>
      </c>
      <c r="D45" s="22" t="s">
        <v>311</v>
      </c>
      <c r="E45" s="31" t="s">
        <v>5983</v>
      </c>
      <c r="F45" s="31">
        <v>2</v>
      </c>
      <c r="G45" s="36">
        <v>24900</v>
      </c>
      <c r="H45" s="36">
        <f t="shared" si="1"/>
        <v>49800</v>
      </c>
      <c r="I45" s="23"/>
      <c r="J45" s="31" t="s">
        <v>5984</v>
      </c>
      <c r="K45" s="864"/>
      <c r="L45" s="22"/>
      <c r="M45" s="25">
        <v>44000</v>
      </c>
      <c r="N45" s="31"/>
      <c r="O45" s="22"/>
      <c r="P45" s="37" t="s">
        <v>5980</v>
      </c>
      <c r="Q45" s="26"/>
    </row>
    <row r="46" spans="2:17" ht="20.100000000000001" customHeight="1">
      <c r="B46" s="22"/>
      <c r="C46" s="22" t="s">
        <v>311</v>
      </c>
      <c r="D46" s="22" t="s">
        <v>311</v>
      </c>
      <c r="E46" s="31" t="s">
        <v>5985</v>
      </c>
      <c r="F46" s="31">
        <v>2</v>
      </c>
      <c r="G46" s="36">
        <v>1500</v>
      </c>
      <c r="H46" s="36">
        <f t="shared" si="1"/>
        <v>3000</v>
      </c>
      <c r="I46" s="23"/>
      <c r="J46" s="31" t="s">
        <v>5986</v>
      </c>
      <c r="K46" s="864"/>
      <c r="L46" s="22"/>
      <c r="M46" s="25">
        <v>44000</v>
      </c>
      <c r="N46" s="31"/>
      <c r="O46" s="22"/>
      <c r="P46" s="37" t="s">
        <v>5980</v>
      </c>
      <c r="Q46" s="26"/>
    </row>
    <row r="47" spans="2:17" ht="20.100000000000001" customHeight="1">
      <c r="B47" s="22"/>
      <c r="C47" s="22" t="s">
        <v>311</v>
      </c>
      <c r="D47" s="22" t="s">
        <v>311</v>
      </c>
      <c r="E47" s="31" t="s">
        <v>316</v>
      </c>
      <c r="F47" s="31">
        <v>2</v>
      </c>
      <c r="G47" s="36">
        <v>27900</v>
      </c>
      <c r="H47" s="36">
        <f t="shared" si="1"/>
        <v>55800</v>
      </c>
      <c r="I47" s="23"/>
      <c r="J47" s="31" t="s">
        <v>5987</v>
      </c>
      <c r="K47" s="864"/>
      <c r="L47" s="22"/>
      <c r="M47" s="25">
        <v>44000</v>
      </c>
      <c r="N47" s="31"/>
      <c r="O47" s="22"/>
      <c r="P47" s="37" t="s">
        <v>5980</v>
      </c>
      <c r="Q47" s="26"/>
    </row>
    <row r="48" spans="2:17" ht="20.100000000000001" customHeight="1">
      <c r="B48" s="22"/>
      <c r="C48" s="22" t="s">
        <v>311</v>
      </c>
      <c r="D48" s="22" t="s">
        <v>311</v>
      </c>
      <c r="E48" s="31" t="s">
        <v>5988</v>
      </c>
      <c r="F48" s="31">
        <v>1</v>
      </c>
      <c r="G48" s="36">
        <v>10000</v>
      </c>
      <c r="H48" s="36">
        <f t="shared" si="1"/>
        <v>10000</v>
      </c>
      <c r="I48" s="23"/>
      <c r="J48" s="31" t="s">
        <v>5989</v>
      </c>
      <c r="K48" s="864"/>
      <c r="L48" s="22"/>
      <c r="M48" s="25">
        <v>44000</v>
      </c>
      <c r="N48" s="31"/>
      <c r="O48" s="22"/>
      <c r="P48" s="37" t="s">
        <v>5980</v>
      </c>
      <c r="Q48" s="26"/>
    </row>
    <row r="49" spans="2:17" ht="20.100000000000001" customHeight="1">
      <c r="B49" s="22"/>
      <c r="C49" s="22" t="s">
        <v>311</v>
      </c>
      <c r="D49" s="22" t="s">
        <v>311</v>
      </c>
      <c r="E49" s="31" t="s">
        <v>5990</v>
      </c>
      <c r="F49" s="31">
        <v>2</v>
      </c>
      <c r="G49" s="36">
        <v>450</v>
      </c>
      <c r="H49" s="36">
        <f>F49*G49</f>
        <v>900</v>
      </c>
      <c r="I49" s="23"/>
      <c r="J49" s="31" t="s">
        <v>5991</v>
      </c>
      <c r="K49" s="864"/>
      <c r="L49" s="22"/>
      <c r="M49" s="25">
        <v>44000</v>
      </c>
      <c r="N49" s="31"/>
      <c r="O49" s="22"/>
      <c r="P49" s="37" t="s">
        <v>5980</v>
      </c>
      <c r="Q49" s="26"/>
    </row>
    <row r="50" spans="2:17" ht="20.100000000000001" customHeight="1">
      <c r="B50" s="22"/>
      <c r="C50" s="22" t="s">
        <v>311</v>
      </c>
      <c r="D50" s="22" t="s">
        <v>311</v>
      </c>
      <c r="E50" s="79" t="s">
        <v>3253</v>
      </c>
      <c r="F50" s="79">
        <v>1</v>
      </c>
      <c r="G50" s="1292">
        <v>-53700</v>
      </c>
      <c r="H50" s="1292">
        <f t="shared" si="1"/>
        <v>-53700</v>
      </c>
      <c r="I50" s="23"/>
      <c r="J50" s="31"/>
      <c r="K50" s="864"/>
      <c r="L50" s="22"/>
      <c r="M50" s="25">
        <v>44000</v>
      </c>
      <c r="N50" s="31"/>
      <c r="O50" s="22"/>
      <c r="P50" s="37" t="s">
        <v>5980</v>
      </c>
      <c r="Q50" s="26"/>
    </row>
    <row r="51" spans="2:17" ht="20.100000000000001" customHeight="1">
      <c r="B51" s="22"/>
      <c r="C51" s="22" t="s">
        <v>311</v>
      </c>
      <c r="D51" s="22" t="s">
        <v>311</v>
      </c>
      <c r="E51" s="31" t="s">
        <v>5992</v>
      </c>
      <c r="F51" s="31">
        <v>1</v>
      </c>
      <c r="G51" s="36">
        <v>239000</v>
      </c>
      <c r="H51" s="36">
        <f t="shared" si="1"/>
        <v>239000</v>
      </c>
      <c r="I51" s="23"/>
      <c r="J51" s="31" t="s">
        <v>5993</v>
      </c>
      <c r="K51" s="864"/>
      <c r="L51" s="22"/>
      <c r="M51" s="25">
        <v>44000</v>
      </c>
      <c r="N51" s="31"/>
      <c r="O51" s="22"/>
      <c r="P51" s="37" t="s">
        <v>5980</v>
      </c>
      <c r="Q51" s="26"/>
    </row>
    <row r="52" spans="2:17" ht="20.100000000000001" customHeight="1">
      <c r="B52" s="22"/>
      <c r="C52" s="22" t="s">
        <v>311</v>
      </c>
      <c r="D52" s="22" t="s">
        <v>311</v>
      </c>
      <c r="E52" s="31" t="s">
        <v>323</v>
      </c>
      <c r="F52" s="31">
        <v>1</v>
      </c>
      <c r="G52" s="36">
        <v>0</v>
      </c>
      <c r="H52" s="36">
        <f t="shared" si="1"/>
        <v>0</v>
      </c>
      <c r="I52" s="23"/>
      <c r="J52" s="31" t="s">
        <v>5994</v>
      </c>
      <c r="K52" s="864"/>
      <c r="L52" s="22"/>
      <c r="M52" s="25">
        <v>44000</v>
      </c>
      <c r="N52" s="31"/>
      <c r="O52" s="22"/>
      <c r="P52" s="37" t="s">
        <v>5980</v>
      </c>
      <c r="Q52" s="26"/>
    </row>
    <row r="53" spans="2:17" ht="20.100000000000001" customHeight="1">
      <c r="B53" s="22"/>
      <c r="C53" s="22" t="s">
        <v>311</v>
      </c>
      <c r="D53" s="22" t="s">
        <v>311</v>
      </c>
      <c r="E53" s="31" t="s">
        <v>5995</v>
      </c>
      <c r="F53" s="31">
        <v>1</v>
      </c>
      <c r="G53" s="36">
        <v>14000</v>
      </c>
      <c r="H53" s="36">
        <f t="shared" si="1"/>
        <v>14000</v>
      </c>
      <c r="I53" s="23"/>
      <c r="J53" s="31" t="s">
        <v>5996</v>
      </c>
      <c r="K53" s="864"/>
      <c r="L53" s="22"/>
      <c r="M53" s="25">
        <v>44000</v>
      </c>
      <c r="N53" s="31"/>
      <c r="O53" s="22"/>
      <c r="P53" s="37" t="s">
        <v>5980</v>
      </c>
      <c r="Q53" s="26"/>
    </row>
    <row r="54" spans="2:17" ht="20.100000000000001" customHeight="1">
      <c r="B54" s="22"/>
      <c r="C54" s="22" t="s">
        <v>311</v>
      </c>
      <c r="D54" s="22" t="s">
        <v>311</v>
      </c>
      <c r="E54" s="79" t="s">
        <v>3253</v>
      </c>
      <c r="F54" s="79">
        <v>1</v>
      </c>
      <c r="G54" s="1292">
        <v>-83750</v>
      </c>
      <c r="H54" s="1292">
        <f t="shared" si="1"/>
        <v>-83750</v>
      </c>
      <c r="I54" s="23"/>
      <c r="J54" s="31"/>
      <c r="K54" s="864"/>
      <c r="L54" s="22"/>
      <c r="M54" s="25">
        <v>44000</v>
      </c>
      <c r="N54" s="31"/>
      <c r="O54" s="22"/>
      <c r="P54" s="37" t="s">
        <v>5980</v>
      </c>
      <c r="Q54" s="26"/>
    </row>
    <row r="55" spans="2:17" ht="20.100000000000001" customHeight="1">
      <c r="B55" s="22"/>
      <c r="C55" s="22" t="s">
        <v>311</v>
      </c>
      <c r="D55" s="22" t="s">
        <v>311</v>
      </c>
      <c r="E55" s="31" t="s">
        <v>6002</v>
      </c>
      <c r="F55" s="31">
        <v>1</v>
      </c>
      <c r="G55" s="36">
        <v>178000</v>
      </c>
      <c r="H55" s="36">
        <f t="shared" si="1"/>
        <v>178000</v>
      </c>
      <c r="I55" s="23"/>
      <c r="J55" s="31" t="s">
        <v>6003</v>
      </c>
      <c r="K55" s="864"/>
      <c r="L55" s="22"/>
      <c r="M55" s="25">
        <v>44000</v>
      </c>
      <c r="N55" s="31"/>
      <c r="O55" s="22"/>
      <c r="P55" s="37" t="s">
        <v>5980</v>
      </c>
      <c r="Q55" s="26"/>
    </row>
    <row r="56" spans="2:17" ht="20.100000000000001" customHeight="1">
      <c r="B56" s="22"/>
      <c r="C56" s="22" t="s">
        <v>311</v>
      </c>
      <c r="D56" s="22" t="s">
        <v>311</v>
      </c>
      <c r="E56" s="31" t="s">
        <v>964</v>
      </c>
      <c r="F56" s="31">
        <v>1</v>
      </c>
      <c r="G56" s="36">
        <v>198000</v>
      </c>
      <c r="H56" s="36">
        <f t="shared" si="1"/>
        <v>198000</v>
      </c>
      <c r="I56" s="23"/>
      <c r="J56" s="31" t="s">
        <v>2783</v>
      </c>
      <c r="K56" s="864"/>
      <c r="L56" s="22"/>
      <c r="M56" s="25">
        <v>44000</v>
      </c>
      <c r="N56" s="31"/>
      <c r="O56" s="22"/>
      <c r="P56" s="37" t="s">
        <v>5980</v>
      </c>
      <c r="Q56" s="26"/>
    </row>
    <row r="57" spans="2:17" ht="20.100000000000001" customHeight="1">
      <c r="B57" s="22"/>
      <c r="C57" s="22" t="s">
        <v>311</v>
      </c>
      <c r="D57" s="22" t="s">
        <v>311</v>
      </c>
      <c r="E57" s="79" t="s">
        <v>3253</v>
      </c>
      <c r="F57" s="79">
        <v>1</v>
      </c>
      <c r="G57" s="1292">
        <v>-223000</v>
      </c>
      <c r="H57" s="1292">
        <f t="shared" si="1"/>
        <v>-223000</v>
      </c>
      <c r="I57" s="23"/>
      <c r="J57" s="31"/>
      <c r="K57" s="864"/>
      <c r="L57" s="22"/>
      <c r="M57" s="25">
        <v>44000</v>
      </c>
      <c r="N57" s="31"/>
      <c r="O57" s="22"/>
      <c r="P57" s="37" t="s">
        <v>5980</v>
      </c>
      <c r="Q57" s="26"/>
    </row>
    <row r="58" spans="2:17" ht="20.100000000000001" customHeight="1">
      <c r="B58" s="22"/>
      <c r="C58" s="22"/>
      <c r="D58" s="22"/>
      <c r="E58" s="31"/>
      <c r="F58" s="31"/>
      <c r="G58" s="36"/>
      <c r="H58" s="36">
        <f>SUM(H43:H57)</f>
        <v>425350</v>
      </c>
      <c r="I58" s="23"/>
      <c r="J58" s="31"/>
      <c r="K58" s="22"/>
      <c r="L58" s="22"/>
      <c r="M58" s="25"/>
      <c r="N58" s="31"/>
      <c r="O58" s="22"/>
      <c r="P58" s="37"/>
      <c r="Q58" s="26"/>
    </row>
    <row r="59" spans="2:17" ht="20.100000000000001" customHeight="1">
      <c r="B59" s="22"/>
      <c r="C59" s="22" t="s">
        <v>35</v>
      </c>
      <c r="D59" s="22" t="s">
        <v>35</v>
      </c>
      <c r="E59" s="1943" t="s">
        <v>6004</v>
      </c>
      <c r="F59" s="23">
        <v>1</v>
      </c>
      <c r="G59" s="31">
        <v>19280</v>
      </c>
      <c r="H59" s="31">
        <f>F59*G59</f>
        <v>19280</v>
      </c>
      <c r="I59" s="23"/>
      <c r="J59" s="31" t="s">
        <v>6005</v>
      </c>
      <c r="K59" s="22" t="s">
        <v>2855</v>
      </c>
      <c r="L59" s="22"/>
      <c r="M59" s="25"/>
      <c r="N59" s="31"/>
      <c r="O59" s="22"/>
      <c r="P59" s="37"/>
      <c r="Q59" s="26"/>
    </row>
    <row r="60" spans="2:17" ht="20.100000000000001" customHeight="1">
      <c r="B60" s="22"/>
      <c r="C60" s="22" t="s">
        <v>35</v>
      </c>
      <c r="D60" s="22" t="s">
        <v>35</v>
      </c>
      <c r="E60" s="1943" t="s">
        <v>6006</v>
      </c>
      <c r="F60" s="23">
        <v>2</v>
      </c>
      <c r="G60" s="31">
        <v>2224</v>
      </c>
      <c r="H60" s="31">
        <f>F60*G60</f>
        <v>4448</v>
      </c>
      <c r="I60" s="23"/>
      <c r="J60" s="31" t="s">
        <v>6007</v>
      </c>
      <c r="K60" s="22" t="s">
        <v>2855</v>
      </c>
      <c r="L60" s="22"/>
      <c r="M60" s="25"/>
      <c r="N60" s="31"/>
      <c r="O60" s="22"/>
      <c r="P60" s="37"/>
      <c r="Q60" s="26"/>
    </row>
    <row r="61" spans="2:17" ht="20.100000000000001" customHeight="1">
      <c r="B61" s="22"/>
      <c r="C61" s="22" t="s">
        <v>176</v>
      </c>
      <c r="D61" s="22" t="s">
        <v>177</v>
      </c>
      <c r="E61" s="1943" t="s">
        <v>6008</v>
      </c>
      <c r="F61" s="23">
        <v>1</v>
      </c>
      <c r="G61" s="31">
        <v>3590</v>
      </c>
      <c r="H61" s="31">
        <f>F61*G61</f>
        <v>3590</v>
      </c>
      <c r="I61" s="23"/>
      <c r="J61" s="1943" t="s">
        <v>6009</v>
      </c>
      <c r="K61" s="864" t="s">
        <v>6010</v>
      </c>
      <c r="L61" s="22"/>
      <c r="M61" s="25">
        <v>44006</v>
      </c>
      <c r="N61" s="31"/>
      <c r="O61" s="25"/>
      <c r="P61" s="25"/>
      <c r="Q61" s="26">
        <v>44012</v>
      </c>
    </row>
    <row r="62" spans="2:17" ht="20.100000000000001" customHeight="1">
      <c r="B62" s="22"/>
      <c r="C62" s="22" t="s">
        <v>176</v>
      </c>
      <c r="D62" s="22" t="s">
        <v>177</v>
      </c>
      <c r="E62" s="1943" t="s">
        <v>6011</v>
      </c>
      <c r="F62" s="23">
        <v>1</v>
      </c>
      <c r="G62" s="31">
        <v>1580</v>
      </c>
      <c r="H62" s="31">
        <f>F62*G62</f>
        <v>1580</v>
      </c>
      <c r="I62" s="23"/>
      <c r="J62" s="1943" t="s">
        <v>6012</v>
      </c>
      <c r="K62" s="864" t="s">
        <v>6010</v>
      </c>
      <c r="L62" s="22"/>
      <c r="M62" s="25">
        <v>44006</v>
      </c>
      <c r="N62" s="31"/>
      <c r="O62" s="25"/>
      <c r="P62" s="25"/>
      <c r="Q62" s="26">
        <v>44012</v>
      </c>
    </row>
    <row r="63" spans="2:17" ht="20.100000000000001" customHeight="1">
      <c r="B63" s="22"/>
      <c r="C63" s="22" t="s">
        <v>176</v>
      </c>
      <c r="D63" s="22" t="s">
        <v>177</v>
      </c>
      <c r="E63" s="1943" t="s">
        <v>6013</v>
      </c>
      <c r="F63" s="23">
        <v>1</v>
      </c>
      <c r="G63" s="31">
        <v>1580</v>
      </c>
      <c r="H63" s="31">
        <f>F63*G63</f>
        <v>1580</v>
      </c>
      <c r="I63" s="23"/>
      <c r="J63" s="1943" t="s">
        <v>6012</v>
      </c>
      <c r="K63" s="864" t="s">
        <v>6010</v>
      </c>
      <c r="L63" s="22"/>
      <c r="M63" s="25">
        <v>44006</v>
      </c>
      <c r="N63" s="31"/>
      <c r="O63" s="25"/>
      <c r="P63" s="25"/>
      <c r="Q63" s="26">
        <v>44012</v>
      </c>
    </row>
    <row r="64" spans="2:17" ht="20.100000000000001" customHeight="1">
      <c r="B64" s="22"/>
      <c r="C64" s="22" t="s">
        <v>6014</v>
      </c>
      <c r="D64" s="22" t="s">
        <v>293</v>
      </c>
      <c r="E64" s="1943" t="s">
        <v>6015</v>
      </c>
      <c r="F64" s="23">
        <v>1</v>
      </c>
      <c r="G64" s="31">
        <v>5460</v>
      </c>
      <c r="H64" s="36">
        <f t="shared" ref="H64:H78" si="2">F64*G64</f>
        <v>5460</v>
      </c>
      <c r="I64" s="23"/>
      <c r="J64" s="1943" t="s">
        <v>6016</v>
      </c>
      <c r="K64" s="864"/>
      <c r="L64" s="22"/>
      <c r="M64" s="25">
        <v>44006</v>
      </c>
      <c r="N64" s="31"/>
      <c r="O64" s="25" t="s">
        <v>6154</v>
      </c>
      <c r="P64" s="25" t="s">
        <v>6155</v>
      </c>
      <c r="Q64" s="26"/>
    </row>
    <row r="65" spans="2:17" ht="20.100000000000001" customHeight="1">
      <c r="B65" s="22"/>
      <c r="C65" s="22" t="s">
        <v>6014</v>
      </c>
      <c r="D65" s="22" t="s">
        <v>293</v>
      </c>
      <c r="E65" s="1943" t="s">
        <v>6018</v>
      </c>
      <c r="F65" s="23">
        <v>1</v>
      </c>
      <c r="G65" s="31">
        <v>9390</v>
      </c>
      <c r="H65" s="36">
        <f t="shared" si="2"/>
        <v>9390</v>
      </c>
      <c r="I65" s="23"/>
      <c r="J65" s="1943" t="s">
        <v>6016</v>
      </c>
      <c r="K65" s="864"/>
      <c r="L65" s="22"/>
      <c r="M65" s="25">
        <v>44006</v>
      </c>
      <c r="N65" s="31"/>
      <c r="O65" s="25" t="s">
        <v>6154</v>
      </c>
      <c r="P65" s="25" t="s">
        <v>6155</v>
      </c>
      <c r="Q65" s="26"/>
    </row>
    <row r="66" spans="2:17" ht="20.100000000000001" customHeight="1">
      <c r="B66" s="22"/>
      <c r="C66" s="22" t="s">
        <v>6020</v>
      </c>
      <c r="D66" s="22" t="s">
        <v>293</v>
      </c>
      <c r="E66" s="1943" t="s">
        <v>167</v>
      </c>
      <c r="F66" s="23">
        <v>1</v>
      </c>
      <c r="G66" s="31">
        <v>1470</v>
      </c>
      <c r="H66" s="36">
        <f t="shared" si="2"/>
        <v>1470</v>
      </c>
      <c r="I66" s="23"/>
      <c r="J66" s="1943" t="s">
        <v>6021</v>
      </c>
      <c r="K66" s="864"/>
      <c r="L66" s="22"/>
      <c r="M66" s="25">
        <v>44006</v>
      </c>
      <c r="N66" s="31"/>
      <c r="O66" s="25" t="s">
        <v>6154</v>
      </c>
      <c r="P66" s="25" t="s">
        <v>6155</v>
      </c>
      <c r="Q66" s="26"/>
    </row>
    <row r="67" spans="2:17" ht="20.100000000000001" customHeight="1">
      <c r="B67" s="22"/>
      <c r="C67" s="22" t="s">
        <v>6022</v>
      </c>
      <c r="D67" s="22" t="s">
        <v>6022</v>
      </c>
      <c r="E67" s="1943" t="s">
        <v>6002</v>
      </c>
      <c r="F67" s="23">
        <v>1</v>
      </c>
      <c r="G67" s="31"/>
      <c r="H67" s="36">
        <f t="shared" si="2"/>
        <v>0</v>
      </c>
      <c r="I67" s="23"/>
      <c r="J67" s="1943" t="s">
        <v>6023</v>
      </c>
      <c r="K67" s="864" t="s">
        <v>6156</v>
      </c>
      <c r="L67" s="22"/>
      <c r="M67" s="25"/>
      <c r="N67" s="31"/>
      <c r="O67" s="25"/>
      <c r="P67" s="37"/>
      <c r="Q67" s="26"/>
    </row>
    <row r="68" spans="2:17" ht="20.100000000000001" customHeight="1">
      <c r="B68" s="22"/>
      <c r="C68" s="22" t="s">
        <v>6022</v>
      </c>
      <c r="D68" s="22" t="s">
        <v>6022</v>
      </c>
      <c r="E68" s="1943" t="s">
        <v>3276</v>
      </c>
      <c r="F68" s="23">
        <v>1</v>
      </c>
      <c r="G68" s="31">
        <v>59000</v>
      </c>
      <c r="H68" s="36">
        <f t="shared" si="2"/>
        <v>59000</v>
      </c>
      <c r="I68" s="23"/>
      <c r="J68" s="1943" t="s">
        <v>6025</v>
      </c>
      <c r="K68" s="864"/>
      <c r="L68" s="22"/>
      <c r="M68" s="25">
        <v>44008</v>
      </c>
      <c r="N68" s="31"/>
      <c r="O68" s="25" t="s">
        <v>6154</v>
      </c>
      <c r="P68" s="25" t="s">
        <v>6155</v>
      </c>
      <c r="Q68" s="26"/>
    </row>
    <row r="69" spans="2:17" ht="20.100000000000001" customHeight="1">
      <c r="B69" s="22"/>
      <c r="C69" s="22" t="s">
        <v>6022</v>
      </c>
      <c r="D69" s="22" t="s">
        <v>6022</v>
      </c>
      <c r="E69" s="1945" t="s">
        <v>6026</v>
      </c>
      <c r="F69" s="23">
        <v>1</v>
      </c>
      <c r="G69" s="31">
        <v>79800</v>
      </c>
      <c r="H69" s="36">
        <f t="shared" si="2"/>
        <v>79800</v>
      </c>
      <c r="I69" s="23"/>
      <c r="J69" s="1943" t="s">
        <v>6027</v>
      </c>
      <c r="K69" s="864"/>
      <c r="L69" s="22"/>
      <c r="M69" s="25">
        <v>44008</v>
      </c>
      <c r="N69" s="31"/>
      <c r="O69" s="25" t="s">
        <v>6154</v>
      </c>
      <c r="P69" s="25" t="s">
        <v>6155</v>
      </c>
      <c r="Q69" s="26"/>
    </row>
    <row r="70" spans="2:17" ht="20.100000000000001" customHeight="1">
      <c r="B70" s="22"/>
      <c r="C70" s="22" t="s">
        <v>6022</v>
      </c>
      <c r="D70" s="22" t="s">
        <v>6022</v>
      </c>
      <c r="E70" s="1945" t="s">
        <v>6028</v>
      </c>
      <c r="F70" s="23"/>
      <c r="G70" s="31"/>
      <c r="H70" s="79">
        <v>-37250</v>
      </c>
      <c r="I70" s="23"/>
      <c r="J70" s="1943"/>
      <c r="K70" s="864"/>
      <c r="L70" s="22"/>
      <c r="M70" s="25"/>
      <c r="N70" s="31"/>
      <c r="O70" s="25"/>
      <c r="P70" s="25"/>
      <c r="Q70" s="26"/>
    </row>
    <row r="71" spans="2:17" ht="20.100000000000001" customHeight="1">
      <c r="B71" s="22"/>
      <c r="C71" s="22" t="s">
        <v>181</v>
      </c>
      <c r="D71" s="22" t="s">
        <v>293</v>
      </c>
      <c r="E71" s="1943" t="s">
        <v>6029</v>
      </c>
      <c r="F71" s="23">
        <v>2</v>
      </c>
      <c r="G71" s="31">
        <v>3370</v>
      </c>
      <c r="H71" s="36">
        <f t="shared" si="2"/>
        <v>6740</v>
      </c>
      <c r="I71" s="23"/>
      <c r="J71" s="1943" t="s">
        <v>6030</v>
      </c>
      <c r="K71" s="864"/>
      <c r="L71" s="22"/>
      <c r="M71" s="25">
        <v>44006</v>
      </c>
      <c r="N71" s="31"/>
      <c r="O71" s="25" t="s">
        <v>6154</v>
      </c>
      <c r="P71" s="25" t="s">
        <v>6155</v>
      </c>
      <c r="Q71" s="26"/>
    </row>
    <row r="72" spans="2:17" ht="20.100000000000001" customHeight="1">
      <c r="B72" s="22"/>
      <c r="C72" s="22" t="s">
        <v>181</v>
      </c>
      <c r="D72" s="22" t="s">
        <v>293</v>
      </c>
      <c r="E72" s="1943" t="s">
        <v>6031</v>
      </c>
      <c r="F72" s="23">
        <v>2</v>
      </c>
      <c r="G72" s="31">
        <v>2080</v>
      </c>
      <c r="H72" s="36">
        <f t="shared" si="2"/>
        <v>4160</v>
      </c>
      <c r="I72" s="23"/>
      <c r="J72" s="1943" t="s">
        <v>6032</v>
      </c>
      <c r="K72" s="864"/>
      <c r="L72" s="22"/>
      <c r="M72" s="25">
        <v>44006</v>
      </c>
      <c r="N72" s="31"/>
      <c r="O72" s="25" t="s">
        <v>6154</v>
      </c>
      <c r="P72" s="25" t="s">
        <v>6155</v>
      </c>
      <c r="Q72" s="26"/>
    </row>
    <row r="73" spans="2:17" ht="20.100000000000001" customHeight="1">
      <c r="B73" s="22"/>
      <c r="C73" s="22" t="s">
        <v>6033</v>
      </c>
      <c r="D73" s="22" t="s">
        <v>293</v>
      </c>
      <c r="E73" s="1943" t="s">
        <v>6034</v>
      </c>
      <c r="F73" s="23">
        <v>2</v>
      </c>
      <c r="G73" s="31">
        <v>360</v>
      </c>
      <c r="H73" s="36">
        <f t="shared" si="2"/>
        <v>720</v>
      </c>
      <c r="I73" s="23"/>
      <c r="J73" s="1943" t="s">
        <v>894</v>
      </c>
      <c r="K73" s="864"/>
      <c r="L73" s="22"/>
      <c r="M73" s="25">
        <v>44006</v>
      </c>
      <c r="N73" s="31"/>
      <c r="O73" s="25" t="s">
        <v>6154</v>
      </c>
      <c r="P73" s="25" t="s">
        <v>6155</v>
      </c>
      <c r="Q73" s="26"/>
    </row>
    <row r="74" spans="2:17" ht="20.100000000000001" customHeight="1">
      <c r="B74" s="22"/>
      <c r="C74" s="22" t="s">
        <v>6033</v>
      </c>
      <c r="D74" s="22" t="s">
        <v>293</v>
      </c>
      <c r="E74" s="1943" t="s">
        <v>6035</v>
      </c>
      <c r="F74" s="23">
        <v>2</v>
      </c>
      <c r="G74" s="31">
        <v>300</v>
      </c>
      <c r="H74" s="36">
        <f t="shared" si="2"/>
        <v>600</v>
      </c>
      <c r="I74" s="23"/>
      <c r="J74" s="1943" t="s">
        <v>195</v>
      </c>
      <c r="K74" s="864"/>
      <c r="L74" s="22"/>
      <c r="M74" s="25">
        <v>44006</v>
      </c>
      <c r="N74" s="31"/>
      <c r="O74" s="25" t="s">
        <v>6154</v>
      </c>
      <c r="P74" s="25" t="s">
        <v>6155</v>
      </c>
      <c r="Q74" s="26"/>
    </row>
    <row r="75" spans="2:17" ht="20.100000000000001" customHeight="1">
      <c r="B75" s="22"/>
      <c r="C75" s="22" t="s">
        <v>6033</v>
      </c>
      <c r="D75" s="22" t="s">
        <v>293</v>
      </c>
      <c r="E75" s="1943" t="s">
        <v>6036</v>
      </c>
      <c r="F75" s="23">
        <v>0</v>
      </c>
      <c r="G75" s="31"/>
      <c r="H75" s="36">
        <f t="shared" si="2"/>
        <v>0</v>
      </c>
      <c r="I75" s="23"/>
      <c r="J75" s="1943" t="s">
        <v>894</v>
      </c>
      <c r="K75" s="864" t="s">
        <v>6019</v>
      </c>
      <c r="L75" s="22"/>
      <c r="M75" s="25"/>
      <c r="N75" s="31"/>
      <c r="O75" s="22"/>
      <c r="P75" s="37"/>
      <c r="Q75" s="26"/>
    </row>
    <row r="76" spans="2:17" ht="20.100000000000001" customHeight="1">
      <c r="B76" s="22"/>
      <c r="C76" s="22" t="s">
        <v>6033</v>
      </c>
      <c r="D76" s="22" t="s">
        <v>293</v>
      </c>
      <c r="E76" s="1943" t="s">
        <v>6037</v>
      </c>
      <c r="F76" s="23">
        <v>0</v>
      </c>
      <c r="G76" s="79"/>
      <c r="H76" s="36">
        <f t="shared" si="2"/>
        <v>0</v>
      </c>
      <c r="I76" s="23"/>
      <c r="J76" s="1943" t="s">
        <v>195</v>
      </c>
      <c r="K76" s="864" t="s">
        <v>6019</v>
      </c>
      <c r="L76" s="22"/>
      <c r="M76" s="25"/>
      <c r="N76" s="31"/>
      <c r="O76" s="22"/>
      <c r="P76" s="37"/>
      <c r="Q76" s="26"/>
    </row>
    <row r="77" spans="2:17" ht="20.100000000000001" customHeight="1">
      <c r="B77" s="22"/>
      <c r="C77" s="22" t="s">
        <v>6033</v>
      </c>
      <c r="D77" s="22" t="s">
        <v>293</v>
      </c>
      <c r="E77" s="1943" t="s">
        <v>6038</v>
      </c>
      <c r="F77" s="23">
        <v>2</v>
      </c>
      <c r="G77" s="31">
        <v>980</v>
      </c>
      <c r="H77" s="36">
        <f t="shared" si="2"/>
        <v>1960</v>
      </c>
      <c r="I77" s="23"/>
      <c r="J77" s="1943" t="s">
        <v>6039</v>
      </c>
      <c r="K77" s="864"/>
      <c r="L77" s="22"/>
      <c r="M77" s="25">
        <v>44006</v>
      </c>
      <c r="N77" s="31"/>
      <c r="O77" s="25" t="s">
        <v>6154</v>
      </c>
      <c r="P77" s="25" t="s">
        <v>6155</v>
      </c>
      <c r="Q77" s="26"/>
    </row>
    <row r="78" spans="2:17" ht="20.100000000000001" customHeight="1">
      <c r="B78" s="22"/>
      <c r="C78" s="22" t="s">
        <v>6033</v>
      </c>
      <c r="D78" s="22" t="s">
        <v>293</v>
      </c>
      <c r="E78" s="1943" t="s">
        <v>6040</v>
      </c>
      <c r="F78" s="23">
        <v>2</v>
      </c>
      <c r="G78" s="31">
        <v>300</v>
      </c>
      <c r="H78" s="36">
        <f t="shared" si="2"/>
        <v>600</v>
      </c>
      <c r="I78" s="23"/>
      <c r="J78" s="1943" t="s">
        <v>6041</v>
      </c>
      <c r="K78" s="864"/>
      <c r="L78" s="22"/>
      <c r="M78" s="25">
        <v>44006</v>
      </c>
      <c r="N78" s="31"/>
      <c r="O78" s="25" t="s">
        <v>6154</v>
      </c>
      <c r="P78" s="25" t="s">
        <v>6155</v>
      </c>
      <c r="Q78" s="26"/>
    </row>
    <row r="79" spans="2:17" ht="20.100000000000001" customHeight="1">
      <c r="B79" s="22"/>
      <c r="C79" s="22"/>
      <c r="D79" s="22"/>
      <c r="E79" s="1943"/>
      <c r="F79" s="23"/>
      <c r="G79" s="31"/>
      <c r="H79" s="36"/>
      <c r="I79" s="23"/>
      <c r="J79" s="1943"/>
      <c r="K79" s="864"/>
      <c r="L79" s="22"/>
      <c r="M79" s="25"/>
      <c r="N79" s="31"/>
      <c r="O79" s="25"/>
      <c r="P79" s="25"/>
      <c r="Q79" s="26"/>
    </row>
    <row r="80" spans="2:17" ht="18.75" customHeight="1">
      <c r="B80" s="22"/>
      <c r="C80" s="1944" t="s">
        <v>1054</v>
      </c>
      <c r="D80" s="1944" t="s">
        <v>1054</v>
      </c>
      <c r="E80" s="1943" t="s">
        <v>6157</v>
      </c>
      <c r="F80" s="1949">
        <v>2</v>
      </c>
      <c r="G80" s="1943"/>
      <c r="H80" s="28"/>
      <c r="I80" s="23"/>
      <c r="J80" s="1943" t="s">
        <v>6158</v>
      </c>
      <c r="K80" s="864" t="s">
        <v>2851</v>
      </c>
      <c r="L80" s="22"/>
      <c r="M80" s="25"/>
      <c r="N80" s="31"/>
      <c r="O80" s="22"/>
      <c r="P80" s="37"/>
      <c r="Q80" s="26"/>
    </row>
    <row r="81" spans="2:17" ht="18.75" customHeight="1">
      <c r="B81" s="22"/>
      <c r="C81" s="1944" t="s">
        <v>1054</v>
      </c>
      <c r="D81" s="1944" t="s">
        <v>1054</v>
      </c>
      <c r="E81" s="1943" t="s">
        <v>1057</v>
      </c>
      <c r="F81" s="1949">
        <v>2</v>
      </c>
      <c r="G81" s="1950"/>
      <c r="H81" s="28"/>
      <c r="I81" s="23"/>
      <c r="J81" s="1943" t="s">
        <v>1058</v>
      </c>
      <c r="K81" s="864" t="s">
        <v>2851</v>
      </c>
      <c r="L81" s="22"/>
      <c r="M81" s="25"/>
      <c r="N81" s="31"/>
      <c r="O81" s="22"/>
      <c r="P81" s="37"/>
      <c r="Q81" s="26"/>
    </row>
    <row r="82" spans="2:17" ht="18.75" customHeight="1">
      <c r="B82" s="22"/>
      <c r="C82" s="952" t="s">
        <v>6159</v>
      </c>
      <c r="D82" s="952" t="s">
        <v>6160</v>
      </c>
      <c r="E82" s="1250" t="s">
        <v>6161</v>
      </c>
      <c r="F82" s="1949">
        <v>1</v>
      </c>
      <c r="G82" s="931">
        <v>63600</v>
      </c>
      <c r="H82" s="36">
        <v>63600</v>
      </c>
      <c r="I82" s="933"/>
      <c r="J82" s="932" t="s">
        <v>6162</v>
      </c>
      <c r="K82" s="864"/>
      <c r="L82" s="22"/>
      <c r="M82" s="25">
        <v>44012</v>
      </c>
      <c r="N82" s="31"/>
      <c r="O82" s="22" t="s">
        <v>6163</v>
      </c>
      <c r="P82" s="22" t="s">
        <v>6164</v>
      </c>
      <c r="Q82" s="26"/>
    </row>
    <row r="83" spans="2:17" ht="18.75" customHeight="1">
      <c r="B83" s="22"/>
      <c r="C83" s="208" t="s">
        <v>6159</v>
      </c>
      <c r="D83" s="208" t="s">
        <v>6160</v>
      </c>
      <c r="E83" s="250" t="s">
        <v>6165</v>
      </c>
      <c r="F83" s="253">
        <v>1</v>
      </c>
      <c r="G83" s="215">
        <v>27200</v>
      </c>
      <c r="H83" s="36">
        <v>26180</v>
      </c>
      <c r="I83" s="205"/>
      <c r="J83" s="76" t="s">
        <v>6166</v>
      </c>
      <c r="K83" s="864"/>
      <c r="L83" s="22"/>
      <c r="M83" s="25">
        <v>44012</v>
      </c>
      <c r="N83" s="31"/>
      <c r="O83" s="22" t="s">
        <v>6163</v>
      </c>
      <c r="P83" s="22" t="s">
        <v>6164</v>
      </c>
      <c r="Q83" s="26"/>
    </row>
    <row r="84" spans="2:17" ht="18.75" customHeight="1">
      <c r="B84" s="22"/>
      <c r="C84" s="952" t="s">
        <v>6159</v>
      </c>
      <c r="D84" s="952" t="s">
        <v>6160</v>
      </c>
      <c r="E84" s="1250" t="s">
        <v>6167</v>
      </c>
      <c r="F84" s="1949">
        <v>1</v>
      </c>
      <c r="G84" s="931">
        <v>8640</v>
      </c>
      <c r="H84" s="36">
        <v>8640</v>
      </c>
      <c r="I84" s="933"/>
      <c r="J84" s="932" t="s">
        <v>6168</v>
      </c>
      <c r="K84" s="864"/>
      <c r="L84" s="22"/>
      <c r="M84" s="25">
        <v>44012</v>
      </c>
      <c r="N84" s="31"/>
      <c r="O84" s="22" t="s">
        <v>6163</v>
      </c>
      <c r="P84" s="22" t="s">
        <v>6164</v>
      </c>
      <c r="Q84" s="26"/>
    </row>
    <row r="85" spans="2:17" ht="20.100000000000001" customHeight="1">
      <c r="B85" s="22"/>
      <c r="C85" s="22" t="s">
        <v>292</v>
      </c>
      <c r="D85" s="22" t="s">
        <v>293</v>
      </c>
      <c r="E85" s="31" t="s">
        <v>6042</v>
      </c>
      <c r="F85" s="1951">
        <v>1</v>
      </c>
      <c r="G85" s="31">
        <v>8430</v>
      </c>
      <c r="H85" s="36">
        <f>F85*G85</f>
        <v>8430</v>
      </c>
      <c r="I85" s="23"/>
      <c r="J85" s="31" t="s">
        <v>6043</v>
      </c>
      <c r="K85" s="864"/>
      <c r="L85" s="22"/>
      <c r="M85" s="25">
        <v>44012</v>
      </c>
      <c r="N85" s="31"/>
      <c r="O85" s="22" t="s">
        <v>6163</v>
      </c>
      <c r="P85" s="22" t="s">
        <v>6169</v>
      </c>
      <c r="Q85" s="26"/>
    </row>
    <row r="86" spans="2:17" ht="20.100000000000001" customHeight="1">
      <c r="B86" s="22"/>
      <c r="C86" s="22" t="s">
        <v>292</v>
      </c>
      <c r="D86" s="22" t="s">
        <v>293</v>
      </c>
      <c r="E86" s="31" t="s">
        <v>297</v>
      </c>
      <c r="F86" s="1951">
        <v>1</v>
      </c>
      <c r="G86" s="31">
        <v>2660</v>
      </c>
      <c r="H86" s="36">
        <f>F86*G86</f>
        <v>2660</v>
      </c>
      <c r="I86" s="23"/>
      <c r="J86" s="31" t="s">
        <v>6046</v>
      </c>
      <c r="K86" s="864"/>
      <c r="L86" s="22"/>
      <c r="M86" s="25">
        <v>44012</v>
      </c>
      <c r="N86" s="31"/>
      <c r="O86" s="22" t="s">
        <v>6163</v>
      </c>
      <c r="P86" s="22" t="s">
        <v>6169</v>
      </c>
      <c r="Q86" s="26"/>
    </row>
    <row r="87" spans="2:17" ht="20.100000000000001" customHeight="1">
      <c r="B87" s="22"/>
      <c r="C87" s="22" t="s">
        <v>292</v>
      </c>
      <c r="D87" s="22" t="s">
        <v>293</v>
      </c>
      <c r="E87" s="31" t="s">
        <v>5973</v>
      </c>
      <c r="F87" s="1951">
        <v>1</v>
      </c>
      <c r="G87" s="31">
        <v>420</v>
      </c>
      <c r="H87" s="36">
        <f>F87*G87</f>
        <v>420</v>
      </c>
      <c r="I87" s="23"/>
      <c r="J87" s="31" t="s">
        <v>5991</v>
      </c>
      <c r="K87" s="864"/>
      <c r="L87" s="22"/>
      <c r="M87" s="25">
        <v>44012</v>
      </c>
      <c r="N87" s="31"/>
      <c r="O87" s="22" t="s">
        <v>6163</v>
      </c>
      <c r="P87" s="22" t="s">
        <v>6169</v>
      </c>
      <c r="Q87" s="26"/>
    </row>
    <row r="88" spans="2:17" ht="20.100000000000001" customHeight="1">
      <c r="B88" s="22"/>
      <c r="C88" s="22" t="s">
        <v>292</v>
      </c>
      <c r="D88" s="22" t="s">
        <v>293</v>
      </c>
      <c r="E88" s="31" t="s">
        <v>6047</v>
      </c>
      <c r="F88" s="1951">
        <v>1</v>
      </c>
      <c r="G88" s="31">
        <v>33730</v>
      </c>
      <c r="H88" s="36">
        <f>F88*G88</f>
        <v>33730</v>
      </c>
      <c r="I88" s="23"/>
      <c r="J88" s="31" t="s">
        <v>343</v>
      </c>
      <c r="K88" s="864"/>
      <c r="L88" s="22"/>
      <c r="M88" s="25">
        <v>44012</v>
      </c>
      <c r="N88" s="31"/>
      <c r="O88" s="22" t="s">
        <v>6163</v>
      </c>
      <c r="P88" s="22" t="s">
        <v>6169</v>
      </c>
      <c r="Q88" s="26"/>
    </row>
    <row r="89" spans="2:17" ht="20.100000000000001" customHeight="1">
      <c r="B89" s="22"/>
      <c r="C89" s="22" t="s">
        <v>292</v>
      </c>
      <c r="D89" s="22" t="s">
        <v>293</v>
      </c>
      <c r="E89" s="31" t="s">
        <v>6048</v>
      </c>
      <c r="F89" s="1951">
        <v>1</v>
      </c>
      <c r="G89" s="31">
        <v>4380</v>
      </c>
      <c r="H89" s="36">
        <f t="shared" ref="H89:H94" si="3">F89*G89</f>
        <v>4380</v>
      </c>
      <c r="I89" s="23"/>
      <c r="J89" s="31" t="s">
        <v>6170</v>
      </c>
      <c r="K89" s="261"/>
      <c r="L89" s="22"/>
      <c r="M89" s="25">
        <v>44012</v>
      </c>
      <c r="N89" s="31"/>
      <c r="O89" s="22" t="s">
        <v>6163</v>
      </c>
      <c r="P89" s="22" t="s">
        <v>6169</v>
      </c>
      <c r="Q89" s="26"/>
    </row>
    <row r="90" spans="2:17" ht="20.100000000000001" customHeight="1">
      <c r="B90" s="22"/>
      <c r="C90" s="22" t="s">
        <v>292</v>
      </c>
      <c r="D90" s="22" t="s">
        <v>293</v>
      </c>
      <c r="E90" s="31" t="s">
        <v>6171</v>
      </c>
      <c r="F90" s="1951">
        <v>2</v>
      </c>
      <c r="G90" s="31">
        <v>9440</v>
      </c>
      <c r="H90" s="36">
        <f t="shared" si="3"/>
        <v>18880</v>
      </c>
      <c r="I90" s="23"/>
      <c r="J90" s="31" t="s">
        <v>6043</v>
      </c>
      <c r="K90" s="864"/>
      <c r="L90" s="22"/>
      <c r="M90" s="25">
        <v>44012</v>
      </c>
      <c r="N90" s="31"/>
      <c r="O90" s="22" t="s">
        <v>6163</v>
      </c>
      <c r="P90" s="22" t="s">
        <v>6169</v>
      </c>
      <c r="Q90" s="26"/>
    </row>
    <row r="91" spans="2:17" ht="20.100000000000001" customHeight="1">
      <c r="B91" s="22"/>
      <c r="C91" s="22" t="s">
        <v>292</v>
      </c>
      <c r="D91" s="22" t="s">
        <v>293</v>
      </c>
      <c r="E91" s="31" t="s">
        <v>6172</v>
      </c>
      <c r="F91" s="1951">
        <v>2</v>
      </c>
      <c r="G91" s="31">
        <v>9440</v>
      </c>
      <c r="H91" s="36">
        <f t="shared" si="3"/>
        <v>18880</v>
      </c>
      <c r="I91" s="23"/>
      <c r="J91" s="31" t="s">
        <v>6043</v>
      </c>
      <c r="K91" s="864"/>
      <c r="L91" s="22"/>
      <c r="M91" s="25">
        <v>44012</v>
      </c>
      <c r="N91" s="31"/>
      <c r="O91" s="22" t="s">
        <v>6163</v>
      </c>
      <c r="P91" s="22" t="s">
        <v>6169</v>
      </c>
      <c r="Q91" s="26"/>
    </row>
    <row r="92" spans="2:17" ht="18.75" customHeight="1">
      <c r="B92" s="22"/>
      <c r="C92" s="1944" t="s">
        <v>292</v>
      </c>
      <c r="D92" s="22" t="s">
        <v>293</v>
      </c>
      <c r="E92" s="1943" t="s">
        <v>6173</v>
      </c>
      <c r="F92" s="1951">
        <v>2</v>
      </c>
      <c r="G92" s="1943">
        <v>5000</v>
      </c>
      <c r="H92" s="36">
        <f t="shared" si="3"/>
        <v>10000</v>
      </c>
      <c r="I92" s="23"/>
      <c r="J92" s="1943" t="s">
        <v>6174</v>
      </c>
      <c r="K92" s="864"/>
      <c r="L92" s="22"/>
      <c r="M92" s="25">
        <v>44012</v>
      </c>
      <c r="N92" s="31"/>
      <c r="O92" s="22" t="s">
        <v>6163</v>
      </c>
      <c r="P92" s="22" t="s">
        <v>6169</v>
      </c>
      <c r="Q92" s="26"/>
    </row>
    <row r="93" spans="2:17" ht="18.75" customHeight="1">
      <c r="B93" s="22"/>
      <c r="C93" s="1944" t="s">
        <v>6175</v>
      </c>
      <c r="D93" s="1944" t="s">
        <v>6175</v>
      </c>
      <c r="E93" s="1943" t="s">
        <v>6176</v>
      </c>
      <c r="F93" s="1951">
        <v>2</v>
      </c>
      <c r="G93" s="1943">
        <v>7</v>
      </c>
      <c r="H93" s="36">
        <f t="shared" si="3"/>
        <v>14</v>
      </c>
      <c r="I93" s="23"/>
      <c r="J93" s="1943" t="s">
        <v>6177</v>
      </c>
      <c r="K93" s="864"/>
      <c r="L93" s="22"/>
      <c r="M93" s="25">
        <v>44012</v>
      </c>
      <c r="N93" s="31"/>
      <c r="O93" s="22" t="s">
        <v>6163</v>
      </c>
      <c r="P93" s="22" t="s">
        <v>6164</v>
      </c>
      <c r="Q93" s="26" t="s">
        <v>6178</v>
      </c>
    </row>
    <row r="94" spans="2:17" ht="18.75" customHeight="1">
      <c r="B94" s="22"/>
      <c r="C94" s="1944" t="s">
        <v>6175</v>
      </c>
      <c r="D94" s="1944" t="s">
        <v>6175</v>
      </c>
      <c r="E94" s="1943" t="s">
        <v>447</v>
      </c>
      <c r="F94" s="1951">
        <v>1</v>
      </c>
      <c r="G94" s="1943">
        <v>1000</v>
      </c>
      <c r="H94" s="36">
        <f t="shared" si="3"/>
        <v>1000</v>
      </c>
      <c r="I94" s="23"/>
      <c r="J94" s="1943"/>
      <c r="K94" s="864"/>
      <c r="L94" s="22"/>
      <c r="M94" s="25">
        <v>44012</v>
      </c>
      <c r="N94" s="31"/>
      <c r="O94" s="22" t="s">
        <v>6163</v>
      </c>
      <c r="P94" s="22"/>
      <c r="Q94" s="26" t="s">
        <v>6178</v>
      </c>
    </row>
    <row r="95" spans="2:17" ht="20.100000000000001" customHeight="1">
      <c r="B95" s="22"/>
      <c r="C95" s="22" t="s">
        <v>35</v>
      </c>
      <c r="D95" s="22" t="s">
        <v>35</v>
      </c>
      <c r="E95" s="31" t="s">
        <v>6086</v>
      </c>
      <c r="F95" s="31">
        <v>1</v>
      </c>
      <c r="G95" s="31">
        <v>12534</v>
      </c>
      <c r="H95" s="31">
        <v>12534</v>
      </c>
      <c r="I95" s="23"/>
      <c r="J95" s="31" t="s">
        <v>2767</v>
      </c>
      <c r="K95" s="22" t="s">
        <v>6051</v>
      </c>
      <c r="L95" s="22"/>
      <c r="M95" s="25"/>
      <c r="N95" s="31"/>
      <c r="O95" s="22"/>
      <c r="P95" s="37"/>
      <c r="Q95" s="26"/>
    </row>
    <row r="96" spans="2:17" ht="20.100000000000001" customHeight="1">
      <c r="B96" s="22"/>
      <c r="C96" s="22" t="s">
        <v>35</v>
      </c>
      <c r="D96" s="22" t="s">
        <v>35</v>
      </c>
      <c r="E96" s="31" t="s">
        <v>6049</v>
      </c>
      <c r="F96" s="31">
        <v>1</v>
      </c>
      <c r="G96" s="31">
        <v>2970</v>
      </c>
      <c r="H96" s="31">
        <v>2970</v>
      </c>
      <c r="I96" s="23"/>
      <c r="J96" s="31" t="s">
        <v>6050</v>
      </c>
      <c r="K96" s="22" t="s">
        <v>6051</v>
      </c>
      <c r="L96" s="22"/>
      <c r="M96" s="25"/>
      <c r="N96" s="31"/>
      <c r="O96" s="22"/>
      <c r="P96" s="37"/>
      <c r="Q96" s="26"/>
    </row>
    <row r="97" spans="2:17" ht="20.100000000000001" customHeight="1">
      <c r="B97" s="22"/>
      <c r="C97" s="22" t="s">
        <v>35</v>
      </c>
      <c r="D97" s="22" t="s">
        <v>35</v>
      </c>
      <c r="E97" s="31" t="s">
        <v>6052</v>
      </c>
      <c r="F97" s="31">
        <v>1</v>
      </c>
      <c r="G97" s="31">
        <v>4740</v>
      </c>
      <c r="H97" s="31">
        <v>4740</v>
      </c>
      <c r="I97" s="23"/>
      <c r="J97" s="31" t="s">
        <v>6053</v>
      </c>
      <c r="K97" s="22" t="s">
        <v>6051</v>
      </c>
      <c r="L97" s="22"/>
      <c r="M97" s="25"/>
      <c r="N97" s="31"/>
      <c r="O97" s="22"/>
      <c r="P97" s="37"/>
      <c r="Q97" s="26"/>
    </row>
    <row r="98" spans="2:17" ht="20.100000000000001" customHeight="1">
      <c r="B98" s="22"/>
      <c r="C98" s="22" t="s">
        <v>35</v>
      </c>
      <c r="D98" s="22" t="s">
        <v>35</v>
      </c>
      <c r="E98" s="31" t="s">
        <v>6058</v>
      </c>
      <c r="F98" s="31">
        <v>2</v>
      </c>
      <c r="G98" s="31">
        <v>2150</v>
      </c>
      <c r="H98" s="31">
        <v>4300</v>
      </c>
      <c r="I98" s="23"/>
      <c r="J98" s="31" t="s">
        <v>6059</v>
      </c>
      <c r="K98" s="22" t="s">
        <v>6051</v>
      </c>
      <c r="L98" s="22"/>
      <c r="M98" s="25"/>
      <c r="N98" s="31"/>
      <c r="O98" s="22"/>
      <c r="P98" s="37"/>
      <c r="Q98" s="26"/>
    </row>
    <row r="99" spans="2:17" ht="20.100000000000001" customHeight="1">
      <c r="B99" s="22"/>
      <c r="C99" s="22" t="s">
        <v>35</v>
      </c>
      <c r="D99" s="22" t="s">
        <v>35</v>
      </c>
      <c r="E99" s="31" t="s">
        <v>6078</v>
      </c>
      <c r="F99" s="31">
        <v>1</v>
      </c>
      <c r="G99" s="31">
        <v>2320</v>
      </c>
      <c r="H99" s="31">
        <v>2320</v>
      </c>
      <c r="I99" s="23"/>
      <c r="J99" s="31" t="s">
        <v>6079</v>
      </c>
      <c r="K99" s="22" t="s">
        <v>6051</v>
      </c>
      <c r="L99" s="22"/>
      <c r="M99" s="25"/>
      <c r="N99" s="31"/>
      <c r="O99" s="22"/>
      <c r="P99" s="37"/>
      <c r="Q99" s="26"/>
    </row>
    <row r="100" spans="2:17" ht="18.75" customHeight="1">
      <c r="B100" s="22"/>
      <c r="C100" s="22" t="s">
        <v>35</v>
      </c>
      <c r="D100" s="22" t="s">
        <v>35</v>
      </c>
      <c r="E100" s="31" t="s">
        <v>6080</v>
      </c>
      <c r="F100" s="31">
        <v>1</v>
      </c>
      <c r="G100" s="31">
        <v>2060</v>
      </c>
      <c r="H100" s="31">
        <v>2060</v>
      </c>
      <c r="I100" s="23"/>
      <c r="J100" s="31" t="s">
        <v>6081</v>
      </c>
      <c r="K100" s="22" t="s">
        <v>6051</v>
      </c>
      <c r="L100" s="22"/>
      <c r="M100" s="25"/>
      <c r="N100" s="31"/>
      <c r="O100" s="22"/>
      <c r="P100" s="37"/>
      <c r="Q100" s="26"/>
    </row>
    <row r="101" spans="2:17" ht="18.75" customHeight="1">
      <c r="B101" s="22"/>
      <c r="C101" s="22" t="s">
        <v>35</v>
      </c>
      <c r="D101" s="22" t="s">
        <v>35</v>
      </c>
      <c r="E101" s="31" t="s">
        <v>6082</v>
      </c>
      <c r="F101" s="31">
        <v>1</v>
      </c>
      <c r="G101" s="31">
        <v>1430</v>
      </c>
      <c r="H101" s="31">
        <v>1430</v>
      </c>
      <c r="I101" s="23"/>
      <c r="J101" s="31" t="s">
        <v>6083</v>
      </c>
      <c r="K101" s="22" t="s">
        <v>6051</v>
      </c>
      <c r="L101" s="22"/>
      <c r="M101" s="25"/>
      <c r="N101" s="31"/>
      <c r="O101" s="22"/>
      <c r="P101" s="37"/>
      <c r="Q101" s="26"/>
    </row>
    <row r="102" spans="2:17" ht="18.75" customHeight="1">
      <c r="B102" s="22"/>
      <c r="C102" s="22" t="s">
        <v>35</v>
      </c>
      <c r="D102" s="22" t="s">
        <v>35</v>
      </c>
      <c r="E102" s="31" t="s">
        <v>6084</v>
      </c>
      <c r="F102" s="31">
        <v>1</v>
      </c>
      <c r="G102" s="31">
        <v>2630</v>
      </c>
      <c r="H102" s="31">
        <v>2630</v>
      </c>
      <c r="I102" s="23"/>
      <c r="J102" s="31" t="s">
        <v>6085</v>
      </c>
      <c r="K102" s="22" t="s">
        <v>6051</v>
      </c>
      <c r="L102" s="22"/>
      <c r="M102" s="25"/>
      <c r="N102" s="31"/>
      <c r="O102" s="22"/>
      <c r="P102" s="37"/>
      <c r="Q102" s="26"/>
    </row>
    <row r="103" spans="2:17" ht="18.75" customHeight="1">
      <c r="B103" s="22"/>
      <c r="C103" s="22" t="s">
        <v>35</v>
      </c>
      <c r="D103" s="22" t="s">
        <v>35</v>
      </c>
      <c r="E103" s="31" t="s">
        <v>6179</v>
      </c>
      <c r="F103" s="31">
        <v>1</v>
      </c>
      <c r="G103" s="31">
        <v>1920</v>
      </c>
      <c r="H103" s="31">
        <v>1920</v>
      </c>
      <c r="I103" s="23"/>
      <c r="J103" s="31" t="s">
        <v>6180</v>
      </c>
      <c r="K103" s="22" t="s">
        <v>6051</v>
      </c>
      <c r="L103" s="22"/>
      <c r="M103" s="25"/>
      <c r="N103" s="31"/>
      <c r="O103" s="22"/>
      <c r="P103" s="37"/>
      <c r="Q103" s="26"/>
    </row>
    <row r="104" spans="2:17" ht="18.75" customHeight="1">
      <c r="B104" s="22"/>
      <c r="C104" s="22" t="s">
        <v>35</v>
      </c>
      <c r="D104" s="22" t="s">
        <v>35</v>
      </c>
      <c r="E104" s="31" t="s">
        <v>6181</v>
      </c>
      <c r="F104" s="31">
        <v>1</v>
      </c>
      <c r="G104" s="31">
        <v>6760</v>
      </c>
      <c r="H104" s="31">
        <v>6760</v>
      </c>
      <c r="I104" s="23"/>
      <c r="J104" s="31" t="s">
        <v>6182</v>
      </c>
      <c r="K104" s="22" t="s">
        <v>6051</v>
      </c>
      <c r="L104" s="22"/>
      <c r="M104" s="25"/>
      <c r="N104" s="31"/>
      <c r="O104" s="22"/>
      <c r="P104" s="37"/>
      <c r="Q104" s="26"/>
    </row>
    <row r="105" spans="2:17" ht="18.75" customHeight="1">
      <c r="B105" s="22"/>
      <c r="C105" s="22" t="s">
        <v>35</v>
      </c>
      <c r="D105" s="22" t="s">
        <v>35</v>
      </c>
      <c r="E105" s="31" t="s">
        <v>6183</v>
      </c>
      <c r="F105" s="31">
        <v>1</v>
      </c>
      <c r="G105" s="31">
        <v>8533</v>
      </c>
      <c r="H105" s="31">
        <v>8533</v>
      </c>
      <c r="I105" s="23"/>
      <c r="J105" s="31" t="s">
        <v>6184</v>
      </c>
      <c r="K105" s="22" t="s">
        <v>6051</v>
      </c>
      <c r="L105" s="22"/>
      <c r="M105" s="25"/>
      <c r="N105" s="31"/>
      <c r="O105" s="22"/>
      <c r="P105" s="37"/>
      <c r="Q105" s="26"/>
    </row>
    <row r="106" spans="2:17" ht="18.75" customHeight="1">
      <c r="B106" s="22"/>
      <c r="C106" s="22" t="s">
        <v>3307</v>
      </c>
      <c r="D106" s="22" t="s">
        <v>3307</v>
      </c>
      <c r="E106" s="31" t="s">
        <v>6185</v>
      </c>
      <c r="F106" s="1951">
        <v>1</v>
      </c>
      <c r="G106" s="79"/>
      <c r="H106" s="79"/>
      <c r="I106" s="23"/>
      <c r="J106" s="31" t="s">
        <v>6185</v>
      </c>
      <c r="K106" s="22" t="s">
        <v>2334</v>
      </c>
      <c r="L106" s="22"/>
      <c r="M106" s="25"/>
      <c r="N106" s="31"/>
      <c r="O106" s="22"/>
      <c r="P106" s="37"/>
      <c r="Q106" s="26"/>
    </row>
    <row r="107" spans="2:17" ht="18.75" customHeight="1">
      <c r="B107" s="22"/>
      <c r="C107" s="22" t="s">
        <v>35</v>
      </c>
      <c r="D107" s="22" t="s">
        <v>35</v>
      </c>
      <c r="E107" s="31" t="s">
        <v>6186</v>
      </c>
      <c r="F107" s="31">
        <v>1</v>
      </c>
      <c r="G107" s="31">
        <v>7643</v>
      </c>
      <c r="H107" s="31">
        <v>7643</v>
      </c>
      <c r="I107" s="23"/>
      <c r="J107" s="31" t="s">
        <v>6187</v>
      </c>
      <c r="K107" s="22" t="s">
        <v>6051</v>
      </c>
      <c r="L107" s="22"/>
      <c r="M107" s="25"/>
      <c r="N107" s="31"/>
      <c r="O107" s="22"/>
      <c r="P107" s="37"/>
      <c r="Q107" s="26"/>
    </row>
    <row r="108" spans="2:17" ht="18.75" customHeight="1">
      <c r="B108" s="22"/>
      <c r="C108" s="22" t="s">
        <v>35</v>
      </c>
      <c r="D108" s="22" t="s">
        <v>35</v>
      </c>
      <c r="E108" s="31" t="s">
        <v>6188</v>
      </c>
      <c r="F108" s="31">
        <v>1</v>
      </c>
      <c r="G108" s="31">
        <v>12416</v>
      </c>
      <c r="H108" s="31">
        <v>12416</v>
      </c>
      <c r="I108" s="23"/>
      <c r="J108" s="31" t="s">
        <v>6189</v>
      </c>
      <c r="K108" s="22" t="s">
        <v>6051</v>
      </c>
      <c r="L108" s="22"/>
      <c r="M108" s="25"/>
      <c r="N108" s="31"/>
      <c r="O108" s="22"/>
      <c r="P108" s="37"/>
      <c r="Q108" s="26"/>
    </row>
    <row r="109" spans="2:17" ht="18.75" customHeight="1">
      <c r="B109" s="22"/>
      <c r="C109" s="22" t="s">
        <v>35</v>
      </c>
      <c r="D109" s="22" t="s">
        <v>35</v>
      </c>
      <c r="E109" s="31" t="s">
        <v>6190</v>
      </c>
      <c r="F109" s="31">
        <v>1</v>
      </c>
      <c r="G109" s="31">
        <v>8821</v>
      </c>
      <c r="H109" s="31">
        <v>8821</v>
      </c>
      <c r="I109" s="23"/>
      <c r="J109" s="31" t="s">
        <v>6191</v>
      </c>
      <c r="K109" s="22" t="s">
        <v>6051</v>
      </c>
      <c r="L109" s="22"/>
      <c r="M109" s="25"/>
      <c r="N109" s="31"/>
      <c r="O109" s="22"/>
      <c r="P109" s="37"/>
      <c r="Q109" s="26"/>
    </row>
    <row r="110" spans="2:17" ht="18.75" customHeight="1">
      <c r="B110" s="22"/>
      <c r="C110" s="22" t="s">
        <v>3307</v>
      </c>
      <c r="D110" s="22" t="s">
        <v>3307</v>
      </c>
      <c r="E110" s="31" t="s">
        <v>6192</v>
      </c>
      <c r="F110" s="1951">
        <v>2</v>
      </c>
      <c r="G110" s="31"/>
      <c r="H110" s="31"/>
      <c r="I110" s="23"/>
      <c r="J110" s="31" t="s">
        <v>6192</v>
      </c>
      <c r="K110" s="22" t="s">
        <v>2334</v>
      </c>
      <c r="L110" s="22"/>
      <c r="M110" s="25"/>
      <c r="N110" s="31"/>
      <c r="O110" s="22"/>
      <c r="P110" s="37"/>
      <c r="Q110" s="26"/>
    </row>
    <row r="111" spans="2:17" ht="18.75" customHeight="1">
      <c r="B111" s="22"/>
      <c r="C111" s="22" t="s">
        <v>35</v>
      </c>
      <c r="D111" s="22" t="s">
        <v>35</v>
      </c>
      <c r="E111" s="31" t="s">
        <v>6193</v>
      </c>
      <c r="F111" s="31">
        <v>1</v>
      </c>
      <c r="G111" s="31">
        <v>1750</v>
      </c>
      <c r="H111" s="31">
        <v>1750</v>
      </c>
      <c r="I111" s="23"/>
      <c r="J111" s="31" t="s">
        <v>6194</v>
      </c>
      <c r="K111" s="22" t="s">
        <v>6051</v>
      </c>
      <c r="L111" s="22"/>
      <c r="M111" s="25"/>
      <c r="N111" s="31"/>
      <c r="O111" s="22"/>
      <c r="P111" s="37"/>
      <c r="Q111" s="26"/>
    </row>
    <row r="112" spans="2:17" ht="18.75" customHeight="1">
      <c r="B112" s="22"/>
      <c r="C112" s="22" t="s">
        <v>35</v>
      </c>
      <c r="D112" s="22" t="s">
        <v>35</v>
      </c>
      <c r="E112" s="31" t="s">
        <v>6195</v>
      </c>
      <c r="F112" s="31">
        <v>1</v>
      </c>
      <c r="G112" s="31">
        <v>1950</v>
      </c>
      <c r="H112" s="31">
        <v>1950</v>
      </c>
      <c r="I112" s="23"/>
      <c r="J112" s="31" t="s">
        <v>6196</v>
      </c>
      <c r="K112" s="22" t="s">
        <v>6051</v>
      </c>
      <c r="L112" s="22"/>
      <c r="M112" s="25"/>
      <c r="N112" s="31"/>
      <c r="O112" s="22"/>
      <c r="P112" s="37"/>
      <c r="Q112" s="26"/>
    </row>
    <row r="113" spans="2:17" ht="18.75" customHeight="1">
      <c r="B113" s="22"/>
      <c r="C113" s="22" t="s">
        <v>35</v>
      </c>
      <c r="D113" s="22" t="s">
        <v>35</v>
      </c>
      <c r="E113" s="31" t="s">
        <v>6197</v>
      </c>
      <c r="F113" s="31">
        <v>1</v>
      </c>
      <c r="G113" s="31">
        <v>1870</v>
      </c>
      <c r="H113" s="31">
        <v>1870</v>
      </c>
      <c r="I113" s="23"/>
      <c r="J113" s="31" t="s">
        <v>6198</v>
      </c>
      <c r="K113" s="22" t="s">
        <v>6051</v>
      </c>
      <c r="L113" s="22"/>
      <c r="M113" s="25"/>
      <c r="N113" s="31"/>
      <c r="O113" s="22"/>
      <c r="P113" s="37"/>
      <c r="Q113" s="26"/>
    </row>
    <row r="114" spans="2:17" ht="18.75" customHeight="1">
      <c r="B114" s="22"/>
      <c r="C114" s="22" t="s">
        <v>3307</v>
      </c>
      <c r="D114" s="22" t="s">
        <v>3307</v>
      </c>
      <c r="E114" s="31" t="s">
        <v>6199</v>
      </c>
      <c r="F114" s="1951">
        <v>2</v>
      </c>
      <c r="G114" s="31"/>
      <c r="H114" s="31"/>
      <c r="I114" s="23"/>
      <c r="J114" s="31" t="s">
        <v>6199</v>
      </c>
      <c r="K114" s="22" t="s">
        <v>2334</v>
      </c>
      <c r="L114" s="22"/>
      <c r="M114" s="25"/>
      <c r="N114" s="31"/>
      <c r="O114" s="22"/>
      <c r="P114" s="37"/>
      <c r="Q114" s="26"/>
    </row>
    <row r="115" spans="2:17" ht="18.75" customHeight="1">
      <c r="B115" s="22"/>
      <c r="C115" s="22" t="s">
        <v>35</v>
      </c>
      <c r="D115" s="22" t="s">
        <v>35</v>
      </c>
      <c r="E115" s="31" t="s">
        <v>6200</v>
      </c>
      <c r="F115" s="31">
        <v>2</v>
      </c>
      <c r="G115" s="31">
        <v>4582</v>
      </c>
      <c r="H115" s="31">
        <v>9164</v>
      </c>
      <c r="I115" s="31"/>
      <c r="J115" s="31" t="s">
        <v>6201</v>
      </c>
      <c r="K115" s="22" t="s">
        <v>6051</v>
      </c>
      <c r="L115" s="22"/>
      <c r="M115" s="25"/>
      <c r="N115" s="31"/>
      <c r="O115" s="22"/>
      <c r="P115" s="37"/>
      <c r="Q115" s="26"/>
    </row>
    <row r="116" spans="2:17" ht="20.100000000000001" customHeight="1">
      <c r="B116" s="22"/>
      <c r="C116" s="22" t="s">
        <v>35</v>
      </c>
      <c r="D116" s="22" t="s">
        <v>35</v>
      </c>
      <c r="E116" s="31" t="s">
        <v>6086</v>
      </c>
      <c r="F116" s="31">
        <v>1</v>
      </c>
      <c r="G116" s="31">
        <v>12534</v>
      </c>
      <c r="H116" s="31">
        <v>12534</v>
      </c>
      <c r="I116" s="31"/>
      <c r="J116" s="31" t="s">
        <v>3214</v>
      </c>
      <c r="K116" s="22" t="s">
        <v>6051</v>
      </c>
      <c r="L116" s="22"/>
      <c r="M116" s="25"/>
      <c r="N116" s="31"/>
      <c r="O116" s="22"/>
      <c r="P116" s="37"/>
      <c r="Q116" s="26"/>
    </row>
    <row r="117" spans="2:17" ht="20.100000000000001" customHeight="1">
      <c r="B117" s="22"/>
      <c r="C117" s="22" t="s">
        <v>35</v>
      </c>
      <c r="D117" s="22" t="s">
        <v>35</v>
      </c>
      <c r="E117" s="31" t="s">
        <v>6087</v>
      </c>
      <c r="F117" s="31">
        <v>1</v>
      </c>
      <c r="G117" s="31">
        <v>1889</v>
      </c>
      <c r="H117" s="31">
        <v>1889</v>
      </c>
      <c r="I117" s="31"/>
      <c r="J117" s="31" t="s">
        <v>6088</v>
      </c>
      <c r="K117" s="22" t="s">
        <v>6051</v>
      </c>
      <c r="L117" s="22"/>
      <c r="M117" s="25"/>
      <c r="N117" s="31"/>
      <c r="O117" s="22"/>
      <c r="P117" s="37"/>
      <c r="Q117" s="26"/>
    </row>
    <row r="118" spans="2:17" ht="20.100000000000001" customHeight="1">
      <c r="B118" s="22"/>
      <c r="C118" s="22" t="s">
        <v>35</v>
      </c>
      <c r="D118" s="22" t="s">
        <v>35</v>
      </c>
      <c r="E118" s="31" t="s">
        <v>6089</v>
      </c>
      <c r="F118" s="31">
        <v>1</v>
      </c>
      <c r="G118" s="31">
        <v>17787</v>
      </c>
      <c r="H118" s="31">
        <v>17787</v>
      </c>
      <c r="I118" s="31"/>
      <c r="J118" s="31" t="s">
        <v>6090</v>
      </c>
      <c r="K118" s="22" t="s">
        <v>6051</v>
      </c>
      <c r="L118" s="22"/>
      <c r="M118" s="25"/>
      <c r="N118" s="31"/>
      <c r="O118" s="22"/>
      <c r="P118" s="37"/>
      <c r="Q118" s="26"/>
    </row>
    <row r="119" spans="2:17" ht="20.100000000000001" customHeight="1">
      <c r="B119" s="22"/>
      <c r="C119" s="22" t="s">
        <v>35</v>
      </c>
      <c r="D119" s="22" t="s">
        <v>35</v>
      </c>
      <c r="E119" s="31" t="s">
        <v>6091</v>
      </c>
      <c r="F119" s="31">
        <v>2</v>
      </c>
      <c r="G119" s="31">
        <v>920</v>
      </c>
      <c r="H119" s="31">
        <v>1840</v>
      </c>
      <c r="I119" s="31"/>
      <c r="J119" s="31" t="s">
        <v>476</v>
      </c>
      <c r="K119" s="22" t="s">
        <v>6051</v>
      </c>
      <c r="L119" s="22"/>
      <c r="M119" s="25"/>
      <c r="N119" s="31"/>
      <c r="O119" s="22"/>
      <c r="P119" s="37"/>
      <c r="Q119" s="26"/>
    </row>
    <row r="120" spans="2:17" ht="20.100000000000001" customHeight="1">
      <c r="B120" s="22"/>
      <c r="C120" s="22" t="s">
        <v>35</v>
      </c>
      <c r="D120" s="22" t="s">
        <v>35</v>
      </c>
      <c r="E120" s="31" t="s">
        <v>6202</v>
      </c>
      <c r="F120" s="31">
        <v>1</v>
      </c>
      <c r="G120" s="31">
        <v>9279</v>
      </c>
      <c r="H120" s="36">
        <f>F120*G120</f>
        <v>9279</v>
      </c>
      <c r="I120" s="31"/>
      <c r="J120" s="31" t="s">
        <v>6203</v>
      </c>
      <c r="K120" s="22" t="s">
        <v>6051</v>
      </c>
      <c r="L120" s="22"/>
      <c r="M120" s="25"/>
      <c r="N120" s="31"/>
      <c r="O120" s="22"/>
      <c r="P120" s="37"/>
      <c r="Q120" s="26"/>
    </row>
    <row r="121" spans="2:17" ht="18.75" customHeight="1">
      <c r="B121" s="22"/>
      <c r="C121" s="22" t="s">
        <v>35</v>
      </c>
      <c r="D121" s="22" t="s">
        <v>35</v>
      </c>
      <c r="E121" s="31" t="s">
        <v>5968</v>
      </c>
      <c r="F121" s="31">
        <v>4</v>
      </c>
      <c r="G121" s="31">
        <v>316</v>
      </c>
      <c r="H121" s="31">
        <v>1264</v>
      </c>
      <c r="I121" s="31"/>
      <c r="J121" s="31" t="s">
        <v>5969</v>
      </c>
      <c r="K121" s="22" t="s">
        <v>6051</v>
      </c>
      <c r="L121" s="22"/>
      <c r="M121" s="25"/>
      <c r="N121" s="31"/>
      <c r="O121" s="22"/>
      <c r="P121" s="37"/>
      <c r="Q121" s="26"/>
    </row>
    <row r="122" spans="2:17" ht="18.75" customHeight="1">
      <c r="B122" s="22"/>
      <c r="C122" s="22" t="s">
        <v>35</v>
      </c>
      <c r="D122" s="22" t="s">
        <v>35</v>
      </c>
      <c r="E122" s="31">
        <v>437</v>
      </c>
      <c r="F122" s="31">
        <v>1</v>
      </c>
      <c r="G122" s="31">
        <v>527</v>
      </c>
      <c r="H122" s="31">
        <v>527</v>
      </c>
      <c r="I122" s="31"/>
      <c r="J122" s="31" t="s">
        <v>6092</v>
      </c>
      <c r="K122" s="22" t="s">
        <v>6051</v>
      </c>
      <c r="L122" s="22"/>
      <c r="M122" s="25"/>
      <c r="N122" s="31"/>
      <c r="O122" s="22"/>
      <c r="P122" s="37"/>
      <c r="Q122" s="26"/>
    </row>
    <row r="123" spans="2:17" ht="18.75" customHeight="1">
      <c r="B123" s="22"/>
      <c r="C123" s="22" t="s">
        <v>35</v>
      </c>
      <c r="D123" s="22" t="s">
        <v>35</v>
      </c>
      <c r="E123" s="31" t="s">
        <v>6204</v>
      </c>
      <c r="F123" s="31">
        <v>1</v>
      </c>
      <c r="G123" s="31">
        <v>1200</v>
      </c>
      <c r="H123" s="31">
        <v>1200</v>
      </c>
      <c r="I123" s="31"/>
      <c r="J123" s="31" t="s">
        <v>6205</v>
      </c>
      <c r="K123" s="22" t="s">
        <v>6051</v>
      </c>
      <c r="L123" s="22"/>
      <c r="M123" s="25"/>
      <c r="N123" s="31"/>
      <c r="O123" s="22"/>
      <c r="P123" s="37"/>
      <c r="Q123" s="26"/>
    </row>
    <row r="124" spans="2:17" ht="18.75" customHeight="1">
      <c r="B124" s="22"/>
      <c r="C124" s="22" t="s">
        <v>35</v>
      </c>
      <c r="D124" s="22" t="s">
        <v>35</v>
      </c>
      <c r="E124" s="31" t="s">
        <v>2315</v>
      </c>
      <c r="F124" s="31">
        <v>2</v>
      </c>
      <c r="G124" s="31">
        <v>70</v>
      </c>
      <c r="H124" s="31">
        <v>140</v>
      </c>
      <c r="I124" s="31"/>
      <c r="J124" s="31" t="s">
        <v>400</v>
      </c>
      <c r="K124" s="22" t="s">
        <v>6051</v>
      </c>
      <c r="L124" s="22"/>
      <c r="M124" s="25"/>
      <c r="N124" s="31"/>
      <c r="O124" s="22"/>
      <c r="P124" s="37"/>
      <c r="Q124" s="26"/>
    </row>
    <row r="125" spans="2:17" ht="18.75" customHeight="1">
      <c r="B125" s="22"/>
      <c r="C125" s="22" t="s">
        <v>35</v>
      </c>
      <c r="D125" s="22" t="s">
        <v>35</v>
      </c>
      <c r="E125" s="31" t="s">
        <v>6206</v>
      </c>
      <c r="F125" s="31">
        <v>1</v>
      </c>
      <c r="G125" s="31">
        <v>355</v>
      </c>
      <c r="H125" s="31">
        <v>355</v>
      </c>
      <c r="I125" s="31"/>
      <c r="J125" s="31" t="s">
        <v>6207</v>
      </c>
      <c r="K125" s="22" t="s">
        <v>6051</v>
      </c>
      <c r="L125" s="22"/>
      <c r="M125" s="25"/>
      <c r="N125" s="31"/>
      <c r="O125" s="22"/>
      <c r="P125" s="37"/>
      <c r="Q125" s="26"/>
    </row>
    <row r="126" spans="2:17" ht="18.75" customHeight="1">
      <c r="B126" s="22"/>
      <c r="C126" s="22" t="s">
        <v>35</v>
      </c>
      <c r="D126" s="22" t="s">
        <v>35</v>
      </c>
      <c r="E126" s="31" t="s">
        <v>6208</v>
      </c>
      <c r="F126" s="31">
        <v>1</v>
      </c>
      <c r="G126" s="31">
        <v>380</v>
      </c>
      <c r="H126" s="31">
        <v>380</v>
      </c>
      <c r="I126" s="31"/>
      <c r="J126" s="31" t="s">
        <v>6209</v>
      </c>
      <c r="K126" s="22" t="s">
        <v>6051</v>
      </c>
      <c r="L126" s="22"/>
      <c r="M126" s="25"/>
      <c r="N126" s="31"/>
      <c r="O126" s="22"/>
      <c r="P126" s="37"/>
      <c r="Q126" s="26"/>
    </row>
    <row r="127" spans="2:17" ht="18.75" customHeight="1">
      <c r="B127" s="22"/>
      <c r="C127" s="22" t="s">
        <v>35</v>
      </c>
      <c r="D127" s="22" t="s">
        <v>35</v>
      </c>
      <c r="E127" s="31" t="s">
        <v>6210</v>
      </c>
      <c r="F127" s="31">
        <v>4</v>
      </c>
      <c r="G127" s="31">
        <v>106</v>
      </c>
      <c r="H127" s="31">
        <v>424</v>
      </c>
      <c r="I127" s="31"/>
      <c r="J127" s="31" t="s">
        <v>6211</v>
      </c>
      <c r="K127" s="22" t="s">
        <v>6051</v>
      </c>
      <c r="L127" s="22"/>
      <c r="M127" s="25"/>
      <c r="N127" s="31"/>
      <c r="O127" s="22"/>
      <c r="P127" s="37"/>
      <c r="Q127" s="26"/>
    </row>
    <row r="128" spans="2:17" ht="18.75" customHeight="1">
      <c r="B128" s="22"/>
      <c r="C128" s="22" t="s">
        <v>35</v>
      </c>
      <c r="D128" s="22" t="s">
        <v>35</v>
      </c>
      <c r="E128" s="31" t="s">
        <v>6212</v>
      </c>
      <c r="F128" s="31">
        <v>1</v>
      </c>
      <c r="G128" s="31">
        <v>4530</v>
      </c>
      <c r="H128" s="31">
        <v>4530</v>
      </c>
      <c r="I128" s="31"/>
      <c r="J128" s="31" t="s">
        <v>6213</v>
      </c>
      <c r="K128" s="22" t="s">
        <v>6051</v>
      </c>
      <c r="L128" s="22"/>
      <c r="M128" s="25"/>
      <c r="N128" s="31"/>
      <c r="O128" s="22"/>
      <c r="P128" s="37"/>
      <c r="Q128" s="26"/>
    </row>
    <row r="129" spans="2:17" ht="18.75" customHeight="1">
      <c r="B129" s="22"/>
      <c r="C129" s="22" t="s">
        <v>35</v>
      </c>
      <c r="D129" s="22" t="s">
        <v>35</v>
      </c>
      <c r="E129" s="31" t="s">
        <v>6214</v>
      </c>
      <c r="F129" s="31">
        <v>1</v>
      </c>
      <c r="G129" s="31">
        <v>2200</v>
      </c>
      <c r="H129" s="31">
        <v>2200</v>
      </c>
      <c r="I129" s="31"/>
      <c r="J129" s="31" t="s">
        <v>6126</v>
      </c>
      <c r="K129" s="22" t="s">
        <v>6051</v>
      </c>
      <c r="L129" s="22"/>
      <c r="M129" s="25"/>
      <c r="N129" s="31"/>
      <c r="O129" s="22"/>
      <c r="P129" s="37"/>
      <c r="Q129" s="26"/>
    </row>
    <row r="130" spans="2:17" ht="18.75" customHeight="1">
      <c r="B130" s="22"/>
      <c r="C130" s="22" t="s">
        <v>35</v>
      </c>
      <c r="D130" s="22" t="s">
        <v>35</v>
      </c>
      <c r="E130" s="31" t="s">
        <v>6093</v>
      </c>
      <c r="F130" s="31">
        <v>4</v>
      </c>
      <c r="G130" s="31">
        <v>490</v>
      </c>
      <c r="H130" s="31">
        <v>1960</v>
      </c>
      <c r="I130" s="31"/>
      <c r="J130" s="31" t="s">
        <v>6094</v>
      </c>
      <c r="K130" s="22" t="s">
        <v>6051</v>
      </c>
      <c r="L130" s="22"/>
      <c r="M130" s="25"/>
      <c r="N130" s="31"/>
      <c r="O130" s="22"/>
      <c r="P130" s="37"/>
      <c r="Q130" s="26"/>
    </row>
    <row r="131" spans="2:17" ht="18.75" customHeight="1">
      <c r="B131" s="22"/>
      <c r="C131" s="22" t="s">
        <v>35</v>
      </c>
      <c r="D131" s="22" t="s">
        <v>35</v>
      </c>
      <c r="E131" s="31" t="s">
        <v>6215</v>
      </c>
      <c r="F131" s="31">
        <v>2</v>
      </c>
      <c r="G131" s="31">
        <v>800</v>
      </c>
      <c r="H131" s="31">
        <v>1600</v>
      </c>
      <c r="I131" s="31"/>
      <c r="J131" s="31" t="s">
        <v>68</v>
      </c>
      <c r="K131" s="22" t="s">
        <v>6051</v>
      </c>
      <c r="L131" s="22"/>
      <c r="M131" s="25"/>
      <c r="N131" s="31"/>
      <c r="O131" s="22"/>
      <c r="P131" s="37"/>
      <c r="Q131" s="26"/>
    </row>
    <row r="132" spans="2:17" ht="18.75" customHeight="1">
      <c r="B132" s="22"/>
      <c r="C132" s="22" t="s">
        <v>35</v>
      </c>
      <c r="D132" s="22" t="s">
        <v>35</v>
      </c>
      <c r="E132" s="31" t="s">
        <v>6216</v>
      </c>
      <c r="F132" s="31">
        <v>2</v>
      </c>
      <c r="G132" s="31">
        <v>800</v>
      </c>
      <c r="H132" s="31">
        <v>1600</v>
      </c>
      <c r="I132" s="31"/>
      <c r="J132" s="31" t="s">
        <v>68</v>
      </c>
      <c r="K132" s="22" t="s">
        <v>6051</v>
      </c>
      <c r="L132" s="22"/>
      <c r="M132" s="25"/>
      <c r="N132" s="31"/>
      <c r="O132" s="22"/>
      <c r="P132" s="37"/>
      <c r="Q132" s="26"/>
    </row>
    <row r="133" spans="2:17" ht="18.75" customHeight="1">
      <c r="B133" s="22"/>
      <c r="C133" s="22" t="s">
        <v>35</v>
      </c>
      <c r="D133" s="22" t="s">
        <v>35</v>
      </c>
      <c r="E133" s="31" t="s">
        <v>6097</v>
      </c>
      <c r="F133" s="31">
        <v>1</v>
      </c>
      <c r="G133" s="31">
        <v>1050</v>
      </c>
      <c r="H133" s="31">
        <v>1050</v>
      </c>
      <c r="I133" s="31"/>
      <c r="J133" s="31" t="s">
        <v>6098</v>
      </c>
      <c r="K133" s="22" t="s">
        <v>6051</v>
      </c>
      <c r="L133" s="22"/>
      <c r="M133" s="25"/>
      <c r="N133" s="31"/>
      <c r="O133" s="22"/>
      <c r="P133" s="37"/>
      <c r="Q133" s="26"/>
    </row>
    <row r="134" spans="2:17" ht="18.75" customHeight="1">
      <c r="B134" s="22"/>
      <c r="C134" s="22" t="s">
        <v>35</v>
      </c>
      <c r="D134" s="22" t="s">
        <v>35</v>
      </c>
      <c r="E134" s="31" t="s">
        <v>6099</v>
      </c>
      <c r="F134" s="31">
        <v>1</v>
      </c>
      <c r="G134" s="31">
        <v>1130</v>
      </c>
      <c r="H134" s="31">
        <v>1130</v>
      </c>
      <c r="I134" s="31"/>
      <c r="J134" s="31" t="s">
        <v>6098</v>
      </c>
      <c r="K134" s="22" t="s">
        <v>6051</v>
      </c>
      <c r="L134" s="22"/>
      <c r="M134" s="25"/>
      <c r="N134" s="31"/>
      <c r="O134" s="22"/>
      <c r="P134" s="37"/>
      <c r="Q134" s="26"/>
    </row>
    <row r="135" spans="2:17" ht="18.75" customHeight="1">
      <c r="B135" s="22"/>
      <c r="C135" s="22" t="s">
        <v>35</v>
      </c>
      <c r="D135" s="22" t="s">
        <v>35</v>
      </c>
      <c r="E135" s="31" t="s">
        <v>6217</v>
      </c>
      <c r="F135" s="31">
        <v>4</v>
      </c>
      <c r="G135" s="31">
        <v>700</v>
      </c>
      <c r="H135" s="31">
        <v>2800</v>
      </c>
      <c r="I135" s="31"/>
      <c r="J135" s="31" t="s">
        <v>413</v>
      </c>
      <c r="K135" s="22" t="s">
        <v>6051</v>
      </c>
      <c r="L135" s="22"/>
      <c r="M135" s="25"/>
      <c r="N135" s="31"/>
      <c r="O135" s="22"/>
      <c r="P135" s="37"/>
      <c r="Q135" s="26"/>
    </row>
    <row r="136" spans="2:17" ht="18.75" customHeight="1">
      <c r="B136" s="22"/>
      <c r="C136" s="22" t="s">
        <v>35</v>
      </c>
      <c r="D136" s="22" t="s">
        <v>35</v>
      </c>
      <c r="E136" s="31" t="s">
        <v>6218</v>
      </c>
      <c r="F136" s="31">
        <v>1</v>
      </c>
      <c r="G136" s="31">
        <v>2470</v>
      </c>
      <c r="H136" s="31">
        <v>2470</v>
      </c>
      <c r="I136" s="31"/>
      <c r="J136" s="31" t="s">
        <v>2329</v>
      </c>
      <c r="K136" s="22" t="s">
        <v>6051</v>
      </c>
      <c r="L136" s="22"/>
      <c r="M136" s="25"/>
      <c r="N136" s="31"/>
      <c r="O136" s="22"/>
      <c r="P136" s="37"/>
      <c r="Q136" s="26"/>
    </row>
    <row r="137" spans="2:17" ht="18.75" customHeight="1">
      <c r="B137" s="22"/>
      <c r="C137" s="22" t="s">
        <v>35</v>
      </c>
      <c r="D137" s="22" t="s">
        <v>35</v>
      </c>
      <c r="E137" s="31" t="s">
        <v>6219</v>
      </c>
      <c r="F137" s="31">
        <v>1</v>
      </c>
      <c r="G137" s="31">
        <v>1850</v>
      </c>
      <c r="H137" s="31">
        <v>1850</v>
      </c>
      <c r="I137" s="31"/>
      <c r="J137" s="31" t="s">
        <v>64</v>
      </c>
      <c r="K137" s="22" t="s">
        <v>6051</v>
      </c>
      <c r="L137" s="22"/>
      <c r="M137" s="25"/>
      <c r="N137" s="31"/>
      <c r="O137" s="22"/>
      <c r="P137" s="37"/>
      <c r="Q137" s="26"/>
    </row>
    <row r="138" spans="2:17" ht="18.75" customHeight="1">
      <c r="B138" s="22"/>
      <c r="C138" s="22" t="s">
        <v>35</v>
      </c>
      <c r="D138" s="22" t="s">
        <v>35</v>
      </c>
      <c r="E138" s="31" t="s">
        <v>6107</v>
      </c>
      <c r="F138" s="31">
        <v>4</v>
      </c>
      <c r="G138" s="31">
        <v>280</v>
      </c>
      <c r="H138" s="31">
        <v>1120</v>
      </c>
      <c r="I138" s="31"/>
      <c r="J138" s="31" t="s">
        <v>6108</v>
      </c>
      <c r="K138" s="22" t="s">
        <v>6051</v>
      </c>
      <c r="L138" s="22"/>
      <c r="M138" s="25"/>
      <c r="N138" s="31"/>
      <c r="O138" s="22"/>
      <c r="P138" s="37"/>
      <c r="Q138" s="26"/>
    </row>
    <row r="139" spans="2:17" ht="18.75" customHeight="1">
      <c r="B139" s="22"/>
      <c r="C139" s="22" t="s">
        <v>35</v>
      </c>
      <c r="D139" s="22" t="s">
        <v>35</v>
      </c>
      <c r="E139" s="31" t="s">
        <v>6109</v>
      </c>
      <c r="F139" s="31">
        <v>4</v>
      </c>
      <c r="G139" s="31">
        <v>280</v>
      </c>
      <c r="H139" s="31">
        <v>1120</v>
      </c>
      <c r="I139" s="31"/>
      <c r="J139" s="31" t="s">
        <v>6108</v>
      </c>
      <c r="K139" s="22" t="s">
        <v>6051</v>
      </c>
      <c r="L139" s="22"/>
      <c r="M139" s="25"/>
      <c r="N139" s="31"/>
      <c r="O139" s="22"/>
      <c r="P139" s="37"/>
      <c r="Q139" s="26"/>
    </row>
    <row r="140" spans="2:17" ht="18.75" customHeight="1">
      <c r="B140" s="22"/>
      <c r="C140" s="22" t="s">
        <v>35</v>
      </c>
      <c r="D140" s="22" t="s">
        <v>35</v>
      </c>
      <c r="E140" s="31" t="s">
        <v>6110</v>
      </c>
      <c r="F140" s="31">
        <v>2</v>
      </c>
      <c r="G140" s="31">
        <v>410</v>
      </c>
      <c r="H140" s="31">
        <v>820</v>
      </c>
      <c r="I140" s="31"/>
      <c r="J140" s="31" t="s">
        <v>6108</v>
      </c>
      <c r="K140" s="22" t="s">
        <v>6051</v>
      </c>
      <c r="L140" s="22"/>
      <c r="M140" s="25"/>
      <c r="N140" s="31"/>
      <c r="O140" s="22"/>
      <c r="P140" s="37"/>
      <c r="Q140" s="26"/>
    </row>
    <row r="141" spans="2:17" ht="18.75" customHeight="1">
      <c r="B141" s="22"/>
      <c r="C141" s="22" t="s">
        <v>35</v>
      </c>
      <c r="D141" s="22" t="s">
        <v>35</v>
      </c>
      <c r="E141" s="31" t="s">
        <v>6111</v>
      </c>
      <c r="F141" s="31">
        <v>4</v>
      </c>
      <c r="G141" s="31">
        <v>510</v>
      </c>
      <c r="H141" s="31">
        <v>2040</v>
      </c>
      <c r="I141" s="31"/>
      <c r="J141" s="31" t="s">
        <v>383</v>
      </c>
      <c r="K141" s="22" t="s">
        <v>6051</v>
      </c>
      <c r="L141" s="22"/>
      <c r="M141" s="25"/>
      <c r="N141" s="31"/>
      <c r="O141" s="22"/>
      <c r="P141" s="37"/>
      <c r="Q141" s="26"/>
    </row>
    <row r="142" spans="2:17" ht="18.75" customHeight="1">
      <c r="B142" s="22"/>
      <c r="C142" s="22" t="s">
        <v>35</v>
      </c>
      <c r="D142" s="22" t="s">
        <v>35</v>
      </c>
      <c r="E142" s="31" t="s">
        <v>3566</v>
      </c>
      <c r="F142" s="31">
        <v>5</v>
      </c>
      <c r="G142" s="31">
        <v>258</v>
      </c>
      <c r="H142" s="31">
        <v>1290</v>
      </c>
      <c r="I142" s="31"/>
      <c r="J142" s="31" t="s">
        <v>480</v>
      </c>
      <c r="K142" s="22" t="s">
        <v>6051</v>
      </c>
      <c r="L142" s="22"/>
      <c r="M142" s="25"/>
      <c r="N142" s="31"/>
      <c r="O142" s="22"/>
      <c r="P142" s="37"/>
      <c r="Q142" s="26"/>
    </row>
    <row r="143" spans="2:17" ht="18.75" customHeight="1">
      <c r="B143" s="22"/>
      <c r="C143" s="22" t="s">
        <v>35</v>
      </c>
      <c r="D143" s="22" t="s">
        <v>35</v>
      </c>
      <c r="E143" s="31" t="s">
        <v>6220</v>
      </c>
      <c r="F143" s="31">
        <v>2</v>
      </c>
      <c r="G143" s="31">
        <v>1250</v>
      </c>
      <c r="H143" s="31">
        <v>2500</v>
      </c>
      <c r="I143" s="31"/>
      <c r="J143" s="31" t="s">
        <v>6221</v>
      </c>
      <c r="K143" s="22" t="s">
        <v>6051</v>
      </c>
      <c r="L143" s="22"/>
      <c r="M143" s="25"/>
      <c r="N143" s="31"/>
      <c r="O143" s="22"/>
      <c r="P143" s="37"/>
      <c r="Q143" s="26"/>
    </row>
    <row r="144" spans="2:17" ht="18.75" customHeight="1">
      <c r="B144" s="22"/>
      <c r="C144" s="22" t="s">
        <v>35</v>
      </c>
      <c r="D144" s="22" t="s">
        <v>35</v>
      </c>
      <c r="E144" s="31" t="s">
        <v>6222</v>
      </c>
      <c r="F144" s="31">
        <v>5</v>
      </c>
      <c r="G144" s="31">
        <v>1310</v>
      </c>
      <c r="H144" s="31">
        <v>6550</v>
      </c>
      <c r="I144" s="31"/>
      <c r="J144" s="31" t="s">
        <v>6128</v>
      </c>
      <c r="K144" s="22" t="s">
        <v>6051</v>
      </c>
      <c r="L144" s="22"/>
      <c r="M144" s="25"/>
      <c r="N144" s="31"/>
      <c r="O144" s="22"/>
      <c r="P144" s="37"/>
      <c r="Q144" s="26"/>
    </row>
    <row r="145" spans="2:17" ht="18.75" customHeight="1">
      <c r="B145" s="22"/>
      <c r="C145" s="22" t="s">
        <v>35</v>
      </c>
      <c r="D145" s="22" t="s">
        <v>35</v>
      </c>
      <c r="E145" s="31" t="s">
        <v>6214</v>
      </c>
      <c r="F145" s="31">
        <v>2</v>
      </c>
      <c r="G145" s="31">
        <v>2200</v>
      </c>
      <c r="H145" s="31">
        <v>4400</v>
      </c>
      <c r="I145" s="31"/>
      <c r="J145" s="31" t="s">
        <v>6126</v>
      </c>
      <c r="K145" s="22" t="s">
        <v>6051</v>
      </c>
      <c r="L145" s="22"/>
      <c r="M145" s="25"/>
      <c r="N145" s="31"/>
      <c r="O145" s="22"/>
      <c r="P145" s="37"/>
      <c r="Q145" s="26"/>
    </row>
    <row r="146" spans="2:17" ht="18.75" customHeight="1">
      <c r="B146" s="22"/>
      <c r="C146" s="22" t="s">
        <v>35</v>
      </c>
      <c r="D146" s="22" t="s">
        <v>35</v>
      </c>
      <c r="E146" s="31" t="s">
        <v>6121</v>
      </c>
      <c r="F146" s="31">
        <v>3</v>
      </c>
      <c r="G146" s="31">
        <v>2135</v>
      </c>
      <c r="H146" s="31">
        <v>6405</v>
      </c>
      <c r="I146" s="31"/>
      <c r="J146" s="31" t="s">
        <v>6122</v>
      </c>
      <c r="K146" s="22" t="s">
        <v>6051</v>
      </c>
      <c r="L146" s="22"/>
      <c r="M146" s="25"/>
      <c r="N146" s="31"/>
      <c r="O146" s="22"/>
      <c r="P146" s="37"/>
      <c r="Q146" s="26"/>
    </row>
    <row r="147" spans="2:17" ht="18.75" customHeight="1">
      <c r="B147" s="22"/>
      <c r="C147" s="22" t="s">
        <v>35</v>
      </c>
      <c r="D147" s="22" t="s">
        <v>35</v>
      </c>
      <c r="E147" s="31" t="s">
        <v>4793</v>
      </c>
      <c r="F147" s="31">
        <v>4</v>
      </c>
      <c r="G147" s="31">
        <v>2830</v>
      </c>
      <c r="H147" s="31">
        <v>11320</v>
      </c>
      <c r="I147" s="31"/>
      <c r="J147" s="31" t="s">
        <v>6223</v>
      </c>
      <c r="K147" s="22" t="s">
        <v>6051</v>
      </c>
      <c r="L147" s="22"/>
      <c r="M147" s="25"/>
      <c r="N147" s="31"/>
      <c r="O147" s="22"/>
      <c r="P147" s="37"/>
      <c r="Q147" s="26"/>
    </row>
    <row r="148" spans="2:17" ht="18.75" customHeight="1">
      <c r="B148" s="22"/>
      <c r="C148" s="22" t="s">
        <v>35</v>
      </c>
      <c r="D148" s="22" t="s">
        <v>35</v>
      </c>
      <c r="E148" s="31" t="s">
        <v>6224</v>
      </c>
      <c r="F148" s="31">
        <v>4</v>
      </c>
      <c r="G148" s="31">
        <v>251</v>
      </c>
      <c r="H148" s="31">
        <v>1004</v>
      </c>
      <c r="I148" s="31"/>
      <c r="J148" s="31" t="s">
        <v>5969</v>
      </c>
      <c r="K148" s="22" t="s">
        <v>6051</v>
      </c>
      <c r="L148" s="22"/>
      <c r="M148" s="25"/>
      <c r="N148" s="31"/>
      <c r="O148" s="22"/>
      <c r="P148" s="37"/>
      <c r="Q148" s="26"/>
    </row>
    <row r="149" spans="2:17" ht="18.75" customHeight="1">
      <c r="B149" s="22"/>
      <c r="C149" s="1944" t="s">
        <v>35</v>
      </c>
      <c r="D149" s="22" t="s">
        <v>35</v>
      </c>
      <c r="E149" s="31" t="s">
        <v>6225</v>
      </c>
      <c r="F149" s="31">
        <v>2</v>
      </c>
      <c r="G149" s="31">
        <v>66</v>
      </c>
      <c r="H149" s="31">
        <v>132</v>
      </c>
      <c r="I149" s="31"/>
      <c r="J149" s="31" t="s">
        <v>6226</v>
      </c>
      <c r="K149" s="22" t="s">
        <v>6051</v>
      </c>
      <c r="L149" s="22"/>
      <c r="M149" s="25"/>
      <c r="N149" s="31"/>
      <c r="O149" s="22"/>
      <c r="P149" s="37"/>
      <c r="Q149" s="26"/>
    </row>
    <row r="150" spans="2:17" ht="18.75" customHeight="1">
      <c r="B150" s="22"/>
      <c r="C150" s="1944" t="s">
        <v>35</v>
      </c>
      <c r="D150" s="22" t="s">
        <v>35</v>
      </c>
      <c r="E150" s="31" t="s">
        <v>6227</v>
      </c>
      <c r="F150" s="31">
        <v>2</v>
      </c>
      <c r="G150" s="31">
        <v>460</v>
      </c>
      <c r="H150" s="31">
        <v>920</v>
      </c>
      <c r="I150" s="31"/>
      <c r="J150" s="31" t="s">
        <v>6228</v>
      </c>
      <c r="K150" s="22" t="s">
        <v>6051</v>
      </c>
      <c r="L150" s="22"/>
      <c r="M150" s="25"/>
      <c r="N150" s="31"/>
      <c r="O150" s="22"/>
      <c r="P150" s="37"/>
      <c r="Q150" s="26"/>
    </row>
    <row r="151" spans="2:17" ht="18.75" customHeight="1">
      <c r="B151" s="22"/>
      <c r="C151" s="1944" t="s">
        <v>35</v>
      </c>
      <c r="D151" s="22" t="s">
        <v>35</v>
      </c>
      <c r="E151" s="31" t="s">
        <v>6229</v>
      </c>
      <c r="F151" s="31">
        <v>2</v>
      </c>
      <c r="G151" s="31">
        <v>72</v>
      </c>
      <c r="H151" s="31">
        <v>144</v>
      </c>
      <c r="I151" s="31"/>
      <c r="J151" s="31" t="s">
        <v>6226</v>
      </c>
      <c r="K151" s="22" t="s">
        <v>6051</v>
      </c>
      <c r="L151" s="22"/>
      <c r="M151" s="25"/>
      <c r="N151" s="31"/>
      <c r="O151" s="22"/>
      <c r="P151" s="37"/>
      <c r="Q151" s="26"/>
    </row>
    <row r="152" spans="2:17" ht="18.75" customHeight="1">
      <c r="B152" s="22"/>
      <c r="C152" s="1944" t="s">
        <v>35</v>
      </c>
      <c r="D152" s="22" t="s">
        <v>35</v>
      </c>
      <c r="E152" s="31" t="s">
        <v>6230</v>
      </c>
      <c r="F152" s="31">
        <v>2</v>
      </c>
      <c r="G152" s="31">
        <v>130</v>
      </c>
      <c r="H152" s="31">
        <v>260</v>
      </c>
      <c r="I152" s="31"/>
      <c r="J152" s="31" t="s">
        <v>6231</v>
      </c>
      <c r="K152" s="22" t="s">
        <v>6051</v>
      </c>
      <c r="L152" s="22"/>
      <c r="M152" s="25"/>
      <c r="N152" s="31"/>
      <c r="O152" s="22"/>
      <c r="P152" s="37"/>
      <c r="Q152" s="26"/>
    </row>
    <row r="153" spans="2:17" ht="18.75" customHeight="1">
      <c r="B153" s="22"/>
      <c r="C153" s="1944" t="s">
        <v>35</v>
      </c>
      <c r="D153" s="22" t="s">
        <v>35</v>
      </c>
      <c r="E153" s="31" t="s">
        <v>6232</v>
      </c>
      <c r="F153" s="31">
        <v>2</v>
      </c>
      <c r="G153" s="31">
        <v>280</v>
      </c>
      <c r="H153" s="31">
        <v>560</v>
      </c>
      <c r="I153" s="31"/>
      <c r="J153" s="31" t="s">
        <v>6233</v>
      </c>
      <c r="K153" s="22" t="s">
        <v>6051</v>
      </c>
      <c r="L153" s="22"/>
      <c r="M153" s="25"/>
      <c r="N153" s="31"/>
      <c r="O153" s="22"/>
      <c r="P153" s="37"/>
      <c r="Q153" s="26"/>
    </row>
    <row r="154" spans="2:17" ht="18.75" customHeight="1">
      <c r="B154" s="22"/>
      <c r="C154" s="1944" t="s">
        <v>35</v>
      </c>
      <c r="D154" s="22" t="s">
        <v>35</v>
      </c>
      <c r="E154" s="31" t="s">
        <v>1704</v>
      </c>
      <c r="F154" s="31">
        <v>4</v>
      </c>
      <c r="G154" s="31">
        <v>270</v>
      </c>
      <c r="H154" s="31">
        <v>1080</v>
      </c>
      <c r="I154" s="31"/>
      <c r="J154" s="31" t="s">
        <v>6234</v>
      </c>
      <c r="K154" s="22" t="s">
        <v>6051</v>
      </c>
      <c r="L154" s="22"/>
      <c r="M154" s="25"/>
      <c r="N154" s="31"/>
      <c r="O154" s="22"/>
      <c r="P154" s="37"/>
      <c r="Q154" s="26"/>
    </row>
    <row r="155" spans="2:17" ht="18.75" customHeight="1">
      <c r="B155" s="22"/>
      <c r="C155" s="1944" t="s">
        <v>35</v>
      </c>
      <c r="D155" s="22" t="s">
        <v>35</v>
      </c>
      <c r="E155" s="31" t="s">
        <v>3289</v>
      </c>
      <c r="F155" s="31">
        <v>1</v>
      </c>
      <c r="G155" s="31">
        <v>2464</v>
      </c>
      <c r="H155" s="31">
        <v>2464</v>
      </c>
      <c r="I155" s="31"/>
      <c r="J155" s="31" t="s">
        <v>490</v>
      </c>
      <c r="K155" s="22" t="s">
        <v>6051</v>
      </c>
      <c r="L155" s="22"/>
      <c r="M155" s="25"/>
      <c r="N155" s="31"/>
      <c r="O155" s="22"/>
      <c r="P155" s="37"/>
      <c r="Q155" s="26"/>
    </row>
    <row r="156" spans="2:17" ht="18.75" customHeight="1">
      <c r="B156" s="22"/>
      <c r="C156" s="1944" t="s">
        <v>3307</v>
      </c>
      <c r="D156" s="1944" t="s">
        <v>3307</v>
      </c>
      <c r="E156" s="1943" t="s">
        <v>1014</v>
      </c>
      <c r="F156" s="1952">
        <v>2</v>
      </c>
      <c r="G156" s="1943"/>
      <c r="H156" s="28"/>
      <c r="I156" s="23"/>
      <c r="J156" s="1943" t="s">
        <v>1015</v>
      </c>
      <c r="K156" s="22" t="s">
        <v>2334</v>
      </c>
      <c r="L156" s="22"/>
      <c r="M156" s="25"/>
      <c r="N156" s="31"/>
      <c r="O156" s="22"/>
      <c r="P156" s="37"/>
      <c r="Q156" s="26"/>
    </row>
    <row r="157" spans="2:17" ht="18.75" customHeight="1">
      <c r="B157" s="22"/>
      <c r="C157" s="1944" t="s">
        <v>3307</v>
      </c>
      <c r="D157" s="1944" t="s">
        <v>3307</v>
      </c>
      <c r="E157" s="1943" t="s">
        <v>6235</v>
      </c>
      <c r="F157" s="1952">
        <v>2</v>
      </c>
      <c r="G157" s="1943"/>
      <c r="H157" s="28"/>
      <c r="I157" s="23"/>
      <c r="J157" s="1943" t="s">
        <v>1017</v>
      </c>
      <c r="K157" s="22" t="s">
        <v>2334</v>
      </c>
      <c r="L157" s="22"/>
      <c r="M157" s="25"/>
      <c r="N157" s="31"/>
      <c r="O157" s="22"/>
      <c r="P157" s="37"/>
      <c r="Q157" s="26"/>
    </row>
    <row r="158" spans="2:17" ht="18.75" customHeight="1">
      <c r="B158" s="22"/>
      <c r="C158" s="1944" t="s">
        <v>3307</v>
      </c>
      <c r="D158" s="1944" t="s">
        <v>3307</v>
      </c>
      <c r="E158" s="1943" t="s">
        <v>6236</v>
      </c>
      <c r="F158" s="1952">
        <v>2</v>
      </c>
      <c r="G158" s="1943"/>
      <c r="H158" s="28"/>
      <c r="I158" s="23"/>
      <c r="J158" s="1943" t="s">
        <v>1019</v>
      </c>
      <c r="K158" s="22" t="s">
        <v>2334</v>
      </c>
      <c r="L158" s="22"/>
      <c r="M158" s="25"/>
      <c r="N158" s="31"/>
      <c r="O158" s="22"/>
      <c r="P158" s="37"/>
      <c r="Q158" s="26"/>
    </row>
    <row r="159" spans="2:17" ht="18.75" customHeight="1">
      <c r="B159" s="22"/>
      <c r="C159" s="1944" t="s">
        <v>3307</v>
      </c>
      <c r="D159" s="1944" t="s">
        <v>3307</v>
      </c>
      <c r="E159" s="1943" t="s">
        <v>1020</v>
      </c>
      <c r="F159" s="1952">
        <v>2</v>
      </c>
      <c r="G159" s="1943"/>
      <c r="H159" s="28"/>
      <c r="I159" s="23"/>
      <c r="J159" s="1943" t="s">
        <v>1021</v>
      </c>
      <c r="K159" s="22" t="s">
        <v>2334</v>
      </c>
      <c r="L159" s="22"/>
      <c r="M159" s="25"/>
      <c r="N159" s="31"/>
      <c r="O159" s="22"/>
      <c r="P159" s="37"/>
      <c r="Q159" s="26"/>
    </row>
    <row r="160" spans="2:17" ht="18.75" customHeight="1">
      <c r="B160" s="22"/>
      <c r="C160" s="1944"/>
      <c r="D160" s="1944"/>
      <c r="E160" s="1943"/>
      <c r="F160" s="1952"/>
      <c r="G160" s="1943"/>
      <c r="H160" s="28"/>
      <c r="I160" s="23"/>
      <c r="J160" s="1943"/>
      <c r="K160" s="22"/>
      <c r="L160" s="22"/>
      <c r="M160" s="25"/>
      <c r="N160" s="31"/>
      <c r="O160" s="22"/>
      <c r="P160" s="37"/>
      <c r="Q160" s="26"/>
    </row>
    <row r="161" spans="2:17" ht="18.75" customHeight="1">
      <c r="B161" s="22"/>
      <c r="C161" s="1944" t="s">
        <v>6237</v>
      </c>
      <c r="D161" s="1944" t="s">
        <v>6237</v>
      </c>
      <c r="E161" s="1943" t="s">
        <v>6238</v>
      </c>
      <c r="F161" s="1952">
        <v>1</v>
      </c>
      <c r="G161" s="1943">
        <v>8749</v>
      </c>
      <c r="H161" s="28">
        <v>8749</v>
      </c>
      <c r="I161" s="23"/>
      <c r="J161" s="1943" t="s">
        <v>2795</v>
      </c>
      <c r="K161" s="22" t="s">
        <v>6051</v>
      </c>
      <c r="L161" s="22"/>
      <c r="M161" s="25"/>
      <c r="N161" s="31"/>
      <c r="O161" s="22"/>
      <c r="P161" s="37"/>
      <c r="Q161" s="26"/>
    </row>
    <row r="162" spans="2:17" ht="18.75" customHeight="1">
      <c r="B162" s="22"/>
      <c r="C162" s="1944" t="s">
        <v>6237</v>
      </c>
      <c r="D162" s="1944" t="s">
        <v>6237</v>
      </c>
      <c r="E162" s="1943" t="s">
        <v>6239</v>
      </c>
      <c r="F162" s="1952">
        <v>1</v>
      </c>
      <c r="G162" s="1943">
        <v>12076</v>
      </c>
      <c r="H162" s="28">
        <v>12076</v>
      </c>
      <c r="I162" s="23"/>
      <c r="J162" s="1943" t="s">
        <v>2795</v>
      </c>
      <c r="K162" s="22" t="s">
        <v>6051</v>
      </c>
      <c r="L162" s="22"/>
      <c r="M162" s="25"/>
      <c r="N162" s="31"/>
      <c r="O162" s="22"/>
      <c r="P162" s="37"/>
      <c r="Q162" s="26"/>
    </row>
    <row r="163" spans="2:17" ht="18.75" customHeight="1">
      <c r="B163" s="22"/>
      <c r="C163" s="1944" t="s">
        <v>6237</v>
      </c>
      <c r="D163" s="1944" t="s">
        <v>6237</v>
      </c>
      <c r="E163" s="1943" t="s">
        <v>6240</v>
      </c>
      <c r="F163" s="1952">
        <v>4</v>
      </c>
      <c r="G163" s="1943">
        <v>764</v>
      </c>
      <c r="H163" s="28">
        <v>3056</v>
      </c>
      <c r="I163" s="23"/>
      <c r="J163" s="1943" t="s">
        <v>6241</v>
      </c>
      <c r="K163" s="22" t="s">
        <v>6051</v>
      </c>
      <c r="L163" s="22"/>
      <c r="M163" s="25"/>
      <c r="N163" s="31"/>
      <c r="O163" s="22"/>
      <c r="P163" s="37"/>
      <c r="Q163" s="26"/>
    </row>
    <row r="164" spans="2:17" ht="18.75" customHeight="1">
      <c r="B164" s="22"/>
      <c r="C164" s="22" t="s">
        <v>6237</v>
      </c>
      <c r="D164" s="22" t="s">
        <v>6237</v>
      </c>
      <c r="E164" s="31" t="s">
        <v>5966</v>
      </c>
      <c r="F164" s="1951">
        <v>1</v>
      </c>
      <c r="G164" s="28">
        <v>1080</v>
      </c>
      <c r="H164" s="28">
        <v>1080</v>
      </c>
      <c r="I164" s="23"/>
      <c r="J164" s="31" t="s">
        <v>85</v>
      </c>
      <c r="K164" s="22" t="s">
        <v>6051</v>
      </c>
      <c r="L164" s="22"/>
      <c r="M164" s="25"/>
      <c r="N164" s="31"/>
      <c r="O164" s="22"/>
      <c r="P164" s="37"/>
      <c r="Q164" s="26"/>
    </row>
    <row r="165" spans="2:17" ht="18.75" customHeight="1">
      <c r="B165" s="22"/>
      <c r="C165" s="22"/>
      <c r="D165" s="22"/>
      <c r="E165" s="31"/>
      <c r="F165" s="1951"/>
      <c r="G165" s="28"/>
      <c r="H165" s="28"/>
      <c r="I165" s="23"/>
      <c r="J165" s="31"/>
      <c r="K165" s="22"/>
      <c r="L165" s="22"/>
      <c r="M165" s="25"/>
      <c r="N165" s="31"/>
      <c r="O165" s="22"/>
      <c r="P165" s="37"/>
      <c r="Q165" s="26"/>
    </row>
    <row r="166" spans="2:17" ht="18.75" customHeight="1">
      <c r="B166" s="22"/>
      <c r="C166" s="22" t="s">
        <v>6237</v>
      </c>
      <c r="D166" s="22" t="s">
        <v>6237</v>
      </c>
      <c r="E166" s="31" t="s">
        <v>6242</v>
      </c>
      <c r="F166" s="31">
        <v>1</v>
      </c>
      <c r="G166" s="31">
        <v>13451</v>
      </c>
      <c r="H166" s="31">
        <v>13451</v>
      </c>
      <c r="I166" s="23"/>
      <c r="J166" s="31" t="s">
        <v>6243</v>
      </c>
      <c r="K166" s="44" t="s">
        <v>6051</v>
      </c>
      <c r="L166" s="22"/>
      <c r="M166" s="25"/>
      <c r="N166" s="31"/>
      <c r="O166" s="22"/>
      <c r="P166" s="191" t="s">
        <v>6244</v>
      </c>
      <c r="Q166" s="26"/>
    </row>
    <row r="167" spans="2:17" ht="18.75" customHeight="1">
      <c r="B167" s="22"/>
      <c r="C167" s="22" t="s">
        <v>6237</v>
      </c>
      <c r="D167" s="22" t="s">
        <v>6237</v>
      </c>
      <c r="E167" s="31" t="s">
        <v>6245</v>
      </c>
      <c r="F167" s="31">
        <v>4</v>
      </c>
      <c r="G167" s="31">
        <v>480</v>
      </c>
      <c r="H167" s="31">
        <v>1920</v>
      </c>
      <c r="I167" s="23"/>
      <c r="J167" s="31" t="s">
        <v>383</v>
      </c>
      <c r="K167" s="44" t="s">
        <v>6051</v>
      </c>
      <c r="L167" s="22"/>
      <c r="M167" s="25"/>
      <c r="N167" s="31"/>
      <c r="O167" s="22"/>
      <c r="P167" s="191" t="s">
        <v>6246</v>
      </c>
      <c r="Q167" s="26"/>
    </row>
    <row r="168" spans="2:17" ht="18.75" customHeight="1">
      <c r="B168" s="22"/>
      <c r="C168" s="22" t="s">
        <v>6237</v>
      </c>
      <c r="D168" s="22" t="s">
        <v>6237</v>
      </c>
      <c r="E168" s="31" t="s">
        <v>6105</v>
      </c>
      <c r="F168" s="31">
        <v>1</v>
      </c>
      <c r="G168" s="31">
        <v>3030</v>
      </c>
      <c r="H168" s="31">
        <v>3030</v>
      </c>
      <c r="I168" s="23"/>
      <c r="J168" s="31" t="s">
        <v>6106</v>
      </c>
      <c r="K168" s="44" t="s">
        <v>6051</v>
      </c>
      <c r="L168" s="22"/>
      <c r="M168" s="25"/>
      <c r="N168" s="31"/>
      <c r="O168" s="22"/>
      <c r="P168" s="191" t="s">
        <v>6247</v>
      </c>
      <c r="Q168" s="26"/>
    </row>
    <row r="169" spans="2:17" ht="18.75" customHeight="1">
      <c r="B169" s="22"/>
      <c r="C169" s="22" t="s">
        <v>6237</v>
      </c>
      <c r="D169" s="22" t="s">
        <v>6237</v>
      </c>
      <c r="E169" s="31" t="s">
        <v>582</v>
      </c>
      <c r="F169" s="31">
        <v>1</v>
      </c>
      <c r="G169" s="31">
        <v>240</v>
      </c>
      <c r="H169" s="31">
        <v>240</v>
      </c>
      <c r="I169" s="23"/>
      <c r="J169" s="31" t="s">
        <v>6248</v>
      </c>
      <c r="K169" s="44" t="s">
        <v>6051</v>
      </c>
      <c r="L169" s="22"/>
      <c r="M169" s="25"/>
      <c r="N169" s="31"/>
      <c r="O169" s="22"/>
      <c r="P169" s="191" t="s">
        <v>6249</v>
      </c>
      <c r="Q169" s="26"/>
    </row>
    <row r="170" spans="2:17" ht="18.75" customHeight="1">
      <c r="B170" s="22"/>
      <c r="C170" s="22" t="s">
        <v>6237</v>
      </c>
      <c r="D170" s="22" t="s">
        <v>6237</v>
      </c>
      <c r="E170" s="31" t="s">
        <v>6250</v>
      </c>
      <c r="F170" s="1951">
        <v>10</v>
      </c>
      <c r="G170" s="28">
        <v>58</v>
      </c>
      <c r="H170" s="28">
        <v>580</v>
      </c>
      <c r="I170" s="23"/>
      <c r="J170" s="31" t="s">
        <v>6251</v>
      </c>
      <c r="K170" s="22" t="s">
        <v>6051</v>
      </c>
      <c r="L170" s="22"/>
      <c r="M170" s="25"/>
      <c r="N170" s="31"/>
      <c r="O170" s="22"/>
      <c r="P170" s="191" t="s">
        <v>6247</v>
      </c>
      <c r="Q170" s="26"/>
    </row>
    <row r="171" spans="2:17" ht="18.75" customHeight="1">
      <c r="B171" s="22"/>
      <c r="C171" s="22"/>
      <c r="D171" s="22"/>
      <c r="E171" s="31"/>
      <c r="F171" s="1951"/>
      <c r="G171" s="28"/>
      <c r="H171" s="28"/>
      <c r="I171" s="23"/>
      <c r="J171" s="31"/>
      <c r="K171" s="22"/>
      <c r="L171" s="22"/>
      <c r="M171" s="25"/>
      <c r="N171" s="31"/>
      <c r="O171" s="22"/>
      <c r="P171" s="37"/>
      <c r="Q171" s="26"/>
    </row>
    <row r="172" spans="2:17" s="62" customFormat="1" ht="20.100000000000001" customHeight="1">
      <c r="B172" s="57"/>
      <c r="C172" s="57" t="s">
        <v>35</v>
      </c>
      <c r="D172" s="57" t="s">
        <v>35</v>
      </c>
      <c r="E172" s="59" t="s">
        <v>6252</v>
      </c>
      <c r="F172" s="59">
        <v>2</v>
      </c>
      <c r="G172" s="59">
        <v>1970</v>
      </c>
      <c r="H172" s="59">
        <v>3940</v>
      </c>
      <c r="I172" s="53"/>
      <c r="J172" s="59" t="s">
        <v>457</v>
      </c>
      <c r="K172" s="57" t="s">
        <v>6051</v>
      </c>
      <c r="L172" s="57"/>
      <c r="M172" s="60">
        <v>44062</v>
      </c>
      <c r="N172" s="59"/>
      <c r="O172" s="57"/>
      <c r="P172" s="68"/>
      <c r="Q172" s="61">
        <v>44067</v>
      </c>
    </row>
    <row r="173" spans="2:17" ht="18.75" customHeight="1">
      <c r="B173" s="22"/>
      <c r="C173" s="22"/>
      <c r="D173" s="22"/>
      <c r="E173" s="31"/>
      <c r="F173" s="1951"/>
      <c r="G173" s="28"/>
      <c r="H173" s="28"/>
      <c r="I173" s="23"/>
      <c r="J173" s="31"/>
      <c r="K173" s="22"/>
      <c r="L173" s="22"/>
      <c r="M173" s="25"/>
      <c r="N173" s="31"/>
      <c r="O173" s="22"/>
      <c r="P173" s="37"/>
      <c r="Q173" s="26"/>
    </row>
    <row r="174" spans="2:17" ht="18.75" customHeight="1">
      <c r="B174" s="22"/>
      <c r="C174" s="22"/>
      <c r="D174" s="22"/>
      <c r="E174" s="31"/>
      <c r="F174" s="1951"/>
      <c r="G174" s="28"/>
      <c r="H174" s="28"/>
      <c r="I174" s="23"/>
      <c r="J174" s="31"/>
      <c r="K174" s="22"/>
      <c r="L174" s="22"/>
      <c r="M174" s="25"/>
      <c r="N174" s="31"/>
      <c r="O174" s="22"/>
      <c r="P174" s="37"/>
      <c r="Q174" s="26"/>
    </row>
    <row r="175" spans="2:17" s="62" customFormat="1" ht="18.75" customHeight="1">
      <c r="B175" s="57"/>
      <c r="C175" s="57" t="s">
        <v>35</v>
      </c>
      <c r="D175" s="57" t="s">
        <v>35</v>
      </c>
      <c r="E175" s="59" t="s">
        <v>6253</v>
      </c>
      <c r="F175" s="1953">
        <v>1</v>
      </c>
      <c r="G175" s="52">
        <v>2040</v>
      </c>
      <c r="H175" s="52">
        <v>2040</v>
      </c>
      <c r="I175" s="53"/>
      <c r="J175" s="59" t="s">
        <v>457</v>
      </c>
      <c r="K175" s="57" t="s">
        <v>6051</v>
      </c>
      <c r="L175" s="57"/>
      <c r="M175" s="60">
        <v>44063</v>
      </c>
      <c r="N175" s="59"/>
      <c r="O175" s="57"/>
      <c r="P175" s="68"/>
      <c r="Q175" s="61">
        <v>44070</v>
      </c>
    </row>
    <row r="176" spans="2:17" ht="18.75" customHeight="1">
      <c r="B176" s="22"/>
      <c r="C176" s="22"/>
      <c r="D176" s="22"/>
      <c r="E176" s="31"/>
      <c r="F176" s="1951"/>
      <c r="G176" s="28"/>
      <c r="H176" s="28"/>
      <c r="I176" s="23"/>
      <c r="J176" s="31"/>
      <c r="K176" s="22"/>
      <c r="L176" s="22"/>
      <c r="M176" s="25"/>
      <c r="N176" s="31"/>
      <c r="O176" s="22"/>
      <c r="P176" s="37"/>
      <c r="Q176" s="26"/>
    </row>
    <row r="177" spans="2:17" s="62" customFormat="1" ht="20.100000000000001" customHeight="1">
      <c r="B177" s="57"/>
      <c r="C177" s="57" t="s">
        <v>3307</v>
      </c>
      <c r="D177" s="57" t="s">
        <v>3307</v>
      </c>
      <c r="E177" s="59" t="s">
        <v>6136</v>
      </c>
      <c r="F177" s="59">
        <v>1</v>
      </c>
      <c r="G177" s="1948">
        <v>1406400</v>
      </c>
      <c r="H177" s="59">
        <f>F177*G177</f>
        <v>1406400</v>
      </c>
      <c r="I177" s="53"/>
      <c r="J177" s="59" t="s">
        <v>6137</v>
      </c>
      <c r="K177" s="57"/>
      <c r="L177" s="57"/>
      <c r="M177" s="60">
        <v>44070</v>
      </c>
      <c r="N177" s="59"/>
      <c r="O177" s="57"/>
      <c r="P177" s="68"/>
      <c r="Q177" s="61"/>
    </row>
    <row r="178" spans="2:17" ht="18.75" customHeight="1">
      <c r="B178" s="22"/>
      <c r="C178" s="22"/>
      <c r="D178" s="22"/>
      <c r="E178" s="31"/>
      <c r="F178" s="1951"/>
      <c r="G178" s="28"/>
      <c r="H178" s="28"/>
      <c r="I178" s="23"/>
      <c r="J178" s="31"/>
      <c r="K178" s="22"/>
      <c r="L178" s="22"/>
      <c r="M178" s="25"/>
      <c r="N178" s="31"/>
      <c r="O178" s="22"/>
      <c r="P178" s="37"/>
      <c r="Q178" s="26"/>
    </row>
    <row r="179" spans="2:17" ht="18.75" customHeight="1">
      <c r="B179" s="22"/>
      <c r="C179" s="22"/>
      <c r="D179" s="22"/>
      <c r="E179" s="31"/>
      <c r="F179" s="1951"/>
      <c r="G179" s="28"/>
      <c r="H179" s="28"/>
      <c r="I179" s="23"/>
      <c r="J179" s="31"/>
      <c r="K179" s="22"/>
      <c r="L179" s="22"/>
      <c r="M179" s="25"/>
      <c r="N179" s="31"/>
      <c r="O179" s="22"/>
      <c r="P179" s="37"/>
      <c r="Q179" s="26"/>
    </row>
  </sheetData>
  <autoFilter ref="B9:O18" xr:uid="{D66F50F7-D56F-4561-8C80-C2DE38A4D845}"/>
  <mergeCells count="6">
    <mergeCell ref="B2:D2"/>
    <mergeCell ref="G2:I2"/>
    <mergeCell ref="B3:D3"/>
    <mergeCell ref="B4:D4"/>
    <mergeCell ref="B5:D5"/>
    <mergeCell ref="B6:D6"/>
  </mergeCells>
  <phoneticPr fontId="4"/>
  <dataValidations count="1">
    <dataValidation imeMode="hiragana" allowBlank="1" showInputMessage="1" showErrorMessage="1" sqref="J18 JF18 TB18 ACX18 AMT18 AWP18 BGL18 BQH18 CAD18 CJZ18 CTV18 DDR18 DNN18 DXJ18 EHF18 ERB18 FAX18 FKT18 FUP18 GEL18 GOH18 GYD18 HHZ18 HRV18 IBR18 ILN18 IVJ18 JFF18 JPB18 JYX18 KIT18 KSP18 LCL18 LMH18 LWD18 MFZ18 MPV18 MZR18 NJN18 NTJ18 ODF18 ONB18 OWX18 PGT18 PQP18 QAL18 QKH18 QUD18 RDZ18 RNV18 RXR18 SHN18 SRJ18 TBF18 TLB18 TUX18 UET18 UOP18 UYL18 VIH18 VSD18 WBZ18 WLV18 WVR18 J65554 JF65554 TB65554 ACX65554 AMT65554 AWP65554 BGL65554 BQH65554 CAD65554 CJZ65554 CTV65554 DDR65554 DNN65554 DXJ65554 EHF65554 ERB65554 FAX65554 FKT65554 FUP65554 GEL65554 GOH65554 GYD65554 HHZ65554 HRV65554 IBR65554 ILN65554 IVJ65554 JFF65554 JPB65554 JYX65554 KIT65554 KSP65554 LCL65554 LMH65554 LWD65554 MFZ65554 MPV65554 MZR65554 NJN65554 NTJ65554 ODF65554 ONB65554 OWX65554 PGT65554 PQP65554 QAL65554 QKH65554 QUD65554 RDZ65554 RNV65554 RXR65554 SHN65554 SRJ65554 TBF65554 TLB65554 TUX65554 UET65554 UOP65554 UYL65554 VIH65554 VSD65554 WBZ65554 WLV65554 WVR65554 J131090 JF131090 TB131090 ACX131090 AMT131090 AWP131090 BGL131090 BQH131090 CAD131090 CJZ131090 CTV131090 DDR131090 DNN131090 DXJ131090 EHF131090 ERB131090 FAX131090 FKT131090 FUP131090 GEL131090 GOH131090 GYD131090 HHZ131090 HRV131090 IBR131090 ILN131090 IVJ131090 JFF131090 JPB131090 JYX131090 KIT131090 KSP131090 LCL131090 LMH131090 LWD131090 MFZ131090 MPV131090 MZR131090 NJN131090 NTJ131090 ODF131090 ONB131090 OWX131090 PGT131090 PQP131090 QAL131090 QKH131090 QUD131090 RDZ131090 RNV131090 RXR131090 SHN131090 SRJ131090 TBF131090 TLB131090 TUX131090 UET131090 UOP131090 UYL131090 VIH131090 VSD131090 WBZ131090 WLV131090 WVR131090 J196626 JF196626 TB196626 ACX196626 AMT196626 AWP196626 BGL196626 BQH196626 CAD196626 CJZ196626 CTV196626 DDR196626 DNN196626 DXJ196626 EHF196626 ERB196626 FAX196626 FKT196626 FUP196626 GEL196626 GOH196626 GYD196626 HHZ196626 HRV196626 IBR196626 ILN196626 IVJ196626 JFF196626 JPB196626 JYX196626 KIT196626 KSP196626 LCL196626 LMH196626 LWD196626 MFZ196626 MPV196626 MZR196626 NJN196626 NTJ196626 ODF196626 ONB196626 OWX196626 PGT196626 PQP196626 QAL196626 QKH196626 QUD196626 RDZ196626 RNV196626 RXR196626 SHN196626 SRJ196626 TBF196626 TLB196626 TUX196626 UET196626 UOP196626 UYL196626 VIH196626 VSD196626 WBZ196626 WLV196626 WVR196626 J262162 JF262162 TB262162 ACX262162 AMT262162 AWP262162 BGL262162 BQH262162 CAD262162 CJZ262162 CTV262162 DDR262162 DNN262162 DXJ262162 EHF262162 ERB262162 FAX262162 FKT262162 FUP262162 GEL262162 GOH262162 GYD262162 HHZ262162 HRV262162 IBR262162 ILN262162 IVJ262162 JFF262162 JPB262162 JYX262162 KIT262162 KSP262162 LCL262162 LMH262162 LWD262162 MFZ262162 MPV262162 MZR262162 NJN262162 NTJ262162 ODF262162 ONB262162 OWX262162 PGT262162 PQP262162 QAL262162 QKH262162 QUD262162 RDZ262162 RNV262162 RXR262162 SHN262162 SRJ262162 TBF262162 TLB262162 TUX262162 UET262162 UOP262162 UYL262162 VIH262162 VSD262162 WBZ262162 WLV262162 WVR262162 J327698 JF327698 TB327698 ACX327698 AMT327698 AWP327698 BGL327698 BQH327698 CAD327698 CJZ327698 CTV327698 DDR327698 DNN327698 DXJ327698 EHF327698 ERB327698 FAX327698 FKT327698 FUP327698 GEL327698 GOH327698 GYD327698 HHZ327698 HRV327698 IBR327698 ILN327698 IVJ327698 JFF327698 JPB327698 JYX327698 KIT327698 KSP327698 LCL327698 LMH327698 LWD327698 MFZ327698 MPV327698 MZR327698 NJN327698 NTJ327698 ODF327698 ONB327698 OWX327698 PGT327698 PQP327698 QAL327698 QKH327698 QUD327698 RDZ327698 RNV327698 RXR327698 SHN327698 SRJ327698 TBF327698 TLB327698 TUX327698 UET327698 UOP327698 UYL327698 VIH327698 VSD327698 WBZ327698 WLV327698 WVR327698 J393234 JF393234 TB393234 ACX393234 AMT393234 AWP393234 BGL393234 BQH393234 CAD393234 CJZ393234 CTV393234 DDR393234 DNN393234 DXJ393234 EHF393234 ERB393234 FAX393234 FKT393234 FUP393234 GEL393234 GOH393234 GYD393234 HHZ393234 HRV393234 IBR393234 ILN393234 IVJ393234 JFF393234 JPB393234 JYX393234 KIT393234 KSP393234 LCL393234 LMH393234 LWD393234 MFZ393234 MPV393234 MZR393234 NJN393234 NTJ393234 ODF393234 ONB393234 OWX393234 PGT393234 PQP393234 QAL393234 QKH393234 QUD393234 RDZ393234 RNV393234 RXR393234 SHN393234 SRJ393234 TBF393234 TLB393234 TUX393234 UET393234 UOP393234 UYL393234 VIH393234 VSD393234 WBZ393234 WLV393234 WVR393234 J458770 JF458770 TB458770 ACX458770 AMT458770 AWP458770 BGL458770 BQH458770 CAD458770 CJZ458770 CTV458770 DDR458770 DNN458770 DXJ458770 EHF458770 ERB458770 FAX458770 FKT458770 FUP458770 GEL458770 GOH458770 GYD458770 HHZ458770 HRV458770 IBR458770 ILN458770 IVJ458770 JFF458770 JPB458770 JYX458770 KIT458770 KSP458770 LCL458770 LMH458770 LWD458770 MFZ458770 MPV458770 MZR458770 NJN458770 NTJ458770 ODF458770 ONB458770 OWX458770 PGT458770 PQP458770 QAL458770 QKH458770 QUD458770 RDZ458770 RNV458770 RXR458770 SHN458770 SRJ458770 TBF458770 TLB458770 TUX458770 UET458770 UOP458770 UYL458770 VIH458770 VSD458770 WBZ458770 WLV458770 WVR458770 J524306 JF524306 TB524306 ACX524306 AMT524306 AWP524306 BGL524306 BQH524306 CAD524306 CJZ524306 CTV524306 DDR524306 DNN524306 DXJ524306 EHF524306 ERB524306 FAX524306 FKT524306 FUP524306 GEL524306 GOH524306 GYD524306 HHZ524306 HRV524306 IBR524306 ILN524306 IVJ524306 JFF524306 JPB524306 JYX524306 KIT524306 KSP524306 LCL524306 LMH524306 LWD524306 MFZ524306 MPV524306 MZR524306 NJN524306 NTJ524306 ODF524306 ONB524306 OWX524306 PGT524306 PQP524306 QAL524306 QKH524306 QUD524306 RDZ524306 RNV524306 RXR524306 SHN524306 SRJ524306 TBF524306 TLB524306 TUX524306 UET524306 UOP524306 UYL524306 VIH524306 VSD524306 WBZ524306 WLV524306 WVR524306 J589842 JF589842 TB589842 ACX589842 AMT589842 AWP589842 BGL589842 BQH589842 CAD589842 CJZ589842 CTV589842 DDR589842 DNN589842 DXJ589842 EHF589842 ERB589842 FAX589842 FKT589842 FUP589842 GEL589842 GOH589842 GYD589842 HHZ589842 HRV589842 IBR589842 ILN589842 IVJ589842 JFF589842 JPB589842 JYX589842 KIT589842 KSP589842 LCL589842 LMH589842 LWD589842 MFZ589842 MPV589842 MZR589842 NJN589842 NTJ589842 ODF589842 ONB589842 OWX589842 PGT589842 PQP589842 QAL589842 QKH589842 QUD589842 RDZ589842 RNV589842 RXR589842 SHN589842 SRJ589842 TBF589842 TLB589842 TUX589842 UET589842 UOP589842 UYL589842 VIH589842 VSD589842 WBZ589842 WLV589842 WVR589842 J655378 JF655378 TB655378 ACX655378 AMT655378 AWP655378 BGL655378 BQH655378 CAD655378 CJZ655378 CTV655378 DDR655378 DNN655378 DXJ655378 EHF655378 ERB655378 FAX655378 FKT655378 FUP655378 GEL655378 GOH655378 GYD655378 HHZ655378 HRV655378 IBR655378 ILN655378 IVJ655378 JFF655378 JPB655378 JYX655378 KIT655378 KSP655378 LCL655378 LMH655378 LWD655378 MFZ655378 MPV655378 MZR655378 NJN655378 NTJ655378 ODF655378 ONB655378 OWX655378 PGT655378 PQP655378 QAL655378 QKH655378 QUD655378 RDZ655378 RNV655378 RXR655378 SHN655378 SRJ655378 TBF655378 TLB655378 TUX655378 UET655378 UOP655378 UYL655378 VIH655378 VSD655378 WBZ655378 WLV655378 WVR655378 J720914 JF720914 TB720914 ACX720914 AMT720914 AWP720914 BGL720914 BQH720914 CAD720914 CJZ720914 CTV720914 DDR720914 DNN720914 DXJ720914 EHF720914 ERB720914 FAX720914 FKT720914 FUP720914 GEL720914 GOH720914 GYD720914 HHZ720914 HRV720914 IBR720914 ILN720914 IVJ720914 JFF720914 JPB720914 JYX720914 KIT720914 KSP720914 LCL720914 LMH720914 LWD720914 MFZ720914 MPV720914 MZR720914 NJN720914 NTJ720914 ODF720914 ONB720914 OWX720914 PGT720914 PQP720914 QAL720914 QKH720914 QUD720914 RDZ720914 RNV720914 RXR720914 SHN720914 SRJ720914 TBF720914 TLB720914 TUX720914 UET720914 UOP720914 UYL720914 VIH720914 VSD720914 WBZ720914 WLV720914 WVR720914 J786450 JF786450 TB786450 ACX786450 AMT786450 AWP786450 BGL786450 BQH786450 CAD786450 CJZ786450 CTV786450 DDR786450 DNN786450 DXJ786450 EHF786450 ERB786450 FAX786450 FKT786450 FUP786450 GEL786450 GOH786450 GYD786450 HHZ786450 HRV786450 IBR786450 ILN786450 IVJ786450 JFF786450 JPB786450 JYX786450 KIT786450 KSP786450 LCL786450 LMH786450 LWD786450 MFZ786450 MPV786450 MZR786450 NJN786450 NTJ786450 ODF786450 ONB786450 OWX786450 PGT786450 PQP786450 QAL786450 QKH786450 QUD786450 RDZ786450 RNV786450 RXR786450 SHN786450 SRJ786450 TBF786450 TLB786450 TUX786450 UET786450 UOP786450 UYL786450 VIH786450 VSD786450 WBZ786450 WLV786450 WVR786450 J851986 JF851986 TB851986 ACX851986 AMT851986 AWP851986 BGL851986 BQH851986 CAD851986 CJZ851986 CTV851986 DDR851986 DNN851986 DXJ851986 EHF851986 ERB851986 FAX851986 FKT851986 FUP851986 GEL851986 GOH851986 GYD851986 HHZ851986 HRV851986 IBR851986 ILN851986 IVJ851986 JFF851986 JPB851986 JYX851986 KIT851986 KSP851986 LCL851986 LMH851986 LWD851986 MFZ851986 MPV851986 MZR851986 NJN851986 NTJ851986 ODF851986 ONB851986 OWX851986 PGT851986 PQP851986 QAL851986 QKH851986 QUD851986 RDZ851986 RNV851986 RXR851986 SHN851986 SRJ851986 TBF851986 TLB851986 TUX851986 UET851986 UOP851986 UYL851986 VIH851986 VSD851986 WBZ851986 WLV851986 WVR851986 J917522 JF917522 TB917522 ACX917522 AMT917522 AWP917522 BGL917522 BQH917522 CAD917522 CJZ917522 CTV917522 DDR917522 DNN917522 DXJ917522 EHF917522 ERB917522 FAX917522 FKT917522 FUP917522 GEL917522 GOH917522 GYD917522 HHZ917522 HRV917522 IBR917522 ILN917522 IVJ917522 JFF917522 JPB917522 JYX917522 KIT917522 KSP917522 LCL917522 LMH917522 LWD917522 MFZ917522 MPV917522 MZR917522 NJN917522 NTJ917522 ODF917522 ONB917522 OWX917522 PGT917522 PQP917522 QAL917522 QKH917522 QUD917522 RDZ917522 RNV917522 RXR917522 SHN917522 SRJ917522 TBF917522 TLB917522 TUX917522 UET917522 UOP917522 UYL917522 VIH917522 VSD917522 WBZ917522 WLV917522 WVR917522 J983058 JF983058 TB983058 ACX983058 AMT983058 AWP983058 BGL983058 BQH983058 CAD983058 CJZ983058 CTV983058 DDR983058 DNN983058 DXJ983058 EHF983058 ERB983058 FAX983058 FKT983058 FUP983058 GEL983058 GOH983058 GYD983058 HHZ983058 HRV983058 IBR983058 ILN983058 IVJ983058 JFF983058 JPB983058 JYX983058 KIT983058 KSP983058 LCL983058 LMH983058 LWD983058 MFZ983058 MPV983058 MZR983058 NJN983058 NTJ983058 ODF983058 ONB983058 OWX983058 PGT983058 PQP983058 QAL983058 QKH983058 QUD983058 RDZ983058 RNV983058 RXR983058 SHN983058 SRJ983058 TBF983058 TLB983058 TUX983058 UET983058 UOP983058 UYL983058 VIH983058 VSD983058 WBZ983058 WLV983058 WVR983058" xr:uid="{9C9E6117-F8CD-46DA-9FF0-84A8A1A96DD2}"/>
  </dataValidations>
  <pageMargins left="0.2" right="0.2" top="0.36" bottom="0.41" header="0.3" footer="0.3"/>
  <pageSetup paperSize="9" scale="70" orientation="landscape"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7B999-BD07-473D-BC4B-7453DEFA0E71}">
  <dimension ref="B3:B39"/>
  <sheetViews>
    <sheetView topLeftCell="A14" workbookViewId="0">
      <selection activeCell="B3" sqref="B3:B39"/>
    </sheetView>
  </sheetViews>
  <sheetFormatPr defaultRowHeight="18.75"/>
  <cols>
    <col min="1" max="1" width="9" style="8"/>
    <col min="2" max="2" width="30.5" style="8" customWidth="1"/>
    <col min="3" max="257" width="9" style="8"/>
    <col min="258" max="258" width="30.5" style="8" customWidth="1"/>
    <col min="259" max="513" width="9" style="8"/>
    <col min="514" max="514" width="30.5" style="8" customWidth="1"/>
    <col min="515" max="769" width="9" style="8"/>
    <col min="770" max="770" width="30.5" style="8" customWidth="1"/>
    <col min="771" max="1025" width="9" style="8"/>
    <col min="1026" max="1026" width="30.5" style="8" customWidth="1"/>
    <col min="1027" max="1281" width="9" style="8"/>
    <col min="1282" max="1282" width="30.5" style="8" customWidth="1"/>
    <col min="1283" max="1537" width="9" style="8"/>
    <col min="1538" max="1538" width="30.5" style="8" customWidth="1"/>
    <col min="1539" max="1793" width="9" style="8"/>
    <col min="1794" max="1794" width="30.5" style="8" customWidth="1"/>
    <col min="1795" max="2049" width="9" style="8"/>
    <col min="2050" max="2050" width="30.5" style="8" customWidth="1"/>
    <col min="2051" max="2305" width="9" style="8"/>
    <col min="2306" max="2306" width="30.5" style="8" customWidth="1"/>
    <col min="2307" max="2561" width="9" style="8"/>
    <col min="2562" max="2562" width="30.5" style="8" customWidth="1"/>
    <col min="2563" max="2817" width="9" style="8"/>
    <col min="2818" max="2818" width="30.5" style="8" customWidth="1"/>
    <col min="2819" max="3073" width="9" style="8"/>
    <col min="3074" max="3074" width="30.5" style="8" customWidth="1"/>
    <col min="3075" max="3329" width="9" style="8"/>
    <col min="3330" max="3330" width="30.5" style="8" customWidth="1"/>
    <col min="3331" max="3585" width="9" style="8"/>
    <col min="3586" max="3586" width="30.5" style="8" customWidth="1"/>
    <col min="3587" max="3841" width="9" style="8"/>
    <col min="3842" max="3842" width="30.5" style="8" customWidth="1"/>
    <col min="3843" max="4097" width="9" style="8"/>
    <col min="4098" max="4098" width="30.5" style="8" customWidth="1"/>
    <col min="4099" max="4353" width="9" style="8"/>
    <col min="4354" max="4354" width="30.5" style="8" customWidth="1"/>
    <col min="4355" max="4609" width="9" style="8"/>
    <col min="4610" max="4610" width="30.5" style="8" customWidth="1"/>
    <col min="4611" max="4865" width="9" style="8"/>
    <col min="4866" max="4866" width="30.5" style="8" customWidth="1"/>
    <col min="4867" max="5121" width="9" style="8"/>
    <col min="5122" max="5122" width="30.5" style="8" customWidth="1"/>
    <col min="5123" max="5377" width="9" style="8"/>
    <col min="5378" max="5378" width="30.5" style="8" customWidth="1"/>
    <col min="5379" max="5633" width="9" style="8"/>
    <col min="5634" max="5634" width="30.5" style="8" customWidth="1"/>
    <col min="5635" max="5889" width="9" style="8"/>
    <col min="5890" max="5890" width="30.5" style="8" customWidth="1"/>
    <col min="5891" max="6145" width="9" style="8"/>
    <col min="6146" max="6146" width="30.5" style="8" customWidth="1"/>
    <col min="6147" max="6401" width="9" style="8"/>
    <col min="6402" max="6402" width="30.5" style="8" customWidth="1"/>
    <col min="6403" max="6657" width="9" style="8"/>
    <col min="6658" max="6658" width="30.5" style="8" customWidth="1"/>
    <col min="6659" max="6913" width="9" style="8"/>
    <col min="6914" max="6914" width="30.5" style="8" customWidth="1"/>
    <col min="6915" max="7169" width="9" style="8"/>
    <col min="7170" max="7170" width="30.5" style="8" customWidth="1"/>
    <col min="7171" max="7425" width="9" style="8"/>
    <col min="7426" max="7426" width="30.5" style="8" customWidth="1"/>
    <col min="7427" max="7681" width="9" style="8"/>
    <col min="7682" max="7682" width="30.5" style="8" customWidth="1"/>
    <col min="7683" max="7937" width="9" style="8"/>
    <col min="7938" max="7938" width="30.5" style="8" customWidth="1"/>
    <col min="7939" max="8193" width="9" style="8"/>
    <col min="8194" max="8194" width="30.5" style="8" customWidth="1"/>
    <col min="8195" max="8449" width="9" style="8"/>
    <col min="8450" max="8450" width="30.5" style="8" customWidth="1"/>
    <col min="8451" max="8705" width="9" style="8"/>
    <col min="8706" max="8706" width="30.5" style="8" customWidth="1"/>
    <col min="8707" max="8961" width="9" style="8"/>
    <col min="8962" max="8962" width="30.5" style="8" customWidth="1"/>
    <col min="8963" max="9217" width="9" style="8"/>
    <col min="9218" max="9218" width="30.5" style="8" customWidth="1"/>
    <col min="9219" max="9473" width="9" style="8"/>
    <col min="9474" max="9474" width="30.5" style="8" customWidth="1"/>
    <col min="9475" max="9729" width="9" style="8"/>
    <col min="9730" max="9730" width="30.5" style="8" customWidth="1"/>
    <col min="9731" max="9985" width="9" style="8"/>
    <col min="9986" max="9986" width="30.5" style="8" customWidth="1"/>
    <col min="9987" max="10241" width="9" style="8"/>
    <col min="10242" max="10242" width="30.5" style="8" customWidth="1"/>
    <col min="10243" max="10497" width="9" style="8"/>
    <col min="10498" max="10498" width="30.5" style="8" customWidth="1"/>
    <col min="10499" max="10753" width="9" style="8"/>
    <col min="10754" max="10754" width="30.5" style="8" customWidth="1"/>
    <col min="10755" max="11009" width="9" style="8"/>
    <col min="11010" max="11010" width="30.5" style="8" customWidth="1"/>
    <col min="11011" max="11265" width="9" style="8"/>
    <col min="11266" max="11266" width="30.5" style="8" customWidth="1"/>
    <col min="11267" max="11521" width="9" style="8"/>
    <col min="11522" max="11522" width="30.5" style="8" customWidth="1"/>
    <col min="11523" max="11777" width="9" style="8"/>
    <col min="11778" max="11778" width="30.5" style="8" customWidth="1"/>
    <col min="11779" max="12033" width="9" style="8"/>
    <col min="12034" max="12034" width="30.5" style="8" customWidth="1"/>
    <col min="12035" max="12289" width="9" style="8"/>
    <col min="12290" max="12290" width="30.5" style="8" customWidth="1"/>
    <col min="12291" max="12545" width="9" style="8"/>
    <col min="12546" max="12546" width="30.5" style="8" customWidth="1"/>
    <col min="12547" max="12801" width="9" style="8"/>
    <col min="12802" max="12802" width="30.5" style="8" customWidth="1"/>
    <col min="12803" max="13057" width="9" style="8"/>
    <col min="13058" max="13058" width="30.5" style="8" customWidth="1"/>
    <col min="13059" max="13313" width="9" style="8"/>
    <col min="13314" max="13314" width="30.5" style="8" customWidth="1"/>
    <col min="13315" max="13569" width="9" style="8"/>
    <col min="13570" max="13570" width="30.5" style="8" customWidth="1"/>
    <col min="13571" max="13825" width="9" style="8"/>
    <col min="13826" max="13826" width="30.5" style="8" customWidth="1"/>
    <col min="13827" max="14081" width="9" style="8"/>
    <col min="14082" max="14082" width="30.5" style="8" customWidth="1"/>
    <col min="14083" max="14337" width="9" style="8"/>
    <col min="14338" max="14338" width="30.5" style="8" customWidth="1"/>
    <col min="14339" max="14593" width="9" style="8"/>
    <col min="14594" max="14594" width="30.5" style="8" customWidth="1"/>
    <col min="14595" max="14849" width="9" style="8"/>
    <col min="14850" max="14850" width="30.5" style="8" customWidth="1"/>
    <col min="14851" max="15105" width="9" style="8"/>
    <col min="15106" max="15106" width="30.5" style="8" customWidth="1"/>
    <col min="15107" max="15361" width="9" style="8"/>
    <col min="15362" max="15362" width="30.5" style="8" customWidth="1"/>
    <col min="15363" max="15617" width="9" style="8"/>
    <col min="15618" max="15618" width="30.5" style="8" customWidth="1"/>
    <col min="15619" max="15873" width="9" style="8"/>
    <col min="15874" max="15874" width="30.5" style="8" customWidth="1"/>
    <col min="15875" max="16129" width="9" style="8"/>
    <col min="16130" max="16130" width="30.5" style="8" customWidth="1"/>
    <col min="16131" max="16384" width="9" style="8"/>
  </cols>
  <sheetData>
    <row r="3" spans="2:2">
      <c r="B3" s="8" t="s">
        <v>41</v>
      </c>
    </row>
    <row r="4" spans="2:2">
      <c r="B4" s="8" t="s">
        <v>41</v>
      </c>
    </row>
    <row r="5" spans="2:2">
      <c r="B5" s="8" t="s">
        <v>43</v>
      </c>
    </row>
    <row r="7" spans="2:2">
      <c r="B7" s="8" t="s">
        <v>45</v>
      </c>
    </row>
    <row r="9" spans="2:2">
      <c r="B9" s="8" t="s">
        <v>46</v>
      </c>
    </row>
    <row r="10" spans="2:2">
      <c r="B10" s="8" t="s">
        <v>48</v>
      </c>
    </row>
    <row r="11" spans="2:2">
      <c r="B11" s="8" t="s">
        <v>48</v>
      </c>
    </row>
    <row r="12" spans="2:2">
      <c r="B12" s="8" t="s">
        <v>50</v>
      </c>
    </row>
    <row r="15" spans="2:2">
      <c r="B15" s="8" t="s">
        <v>510</v>
      </c>
    </row>
    <row r="16" spans="2:2">
      <c r="B16" s="8" t="s">
        <v>510</v>
      </c>
    </row>
    <row r="17" spans="2:2">
      <c r="B17" s="8" t="s">
        <v>52</v>
      </c>
    </row>
    <row r="18" spans="2:2">
      <c r="B18" s="8" t="s">
        <v>52</v>
      </c>
    </row>
    <row r="19" spans="2:2">
      <c r="B19" s="8" t="s">
        <v>52</v>
      </c>
    </row>
    <row r="20" spans="2:2">
      <c r="B20" s="8" t="s">
        <v>52</v>
      </c>
    </row>
    <row r="21" spans="2:2">
      <c r="B21" s="8" t="s">
        <v>54</v>
      </c>
    </row>
    <row r="22" spans="2:2">
      <c r="B22" s="8" t="s">
        <v>54</v>
      </c>
    </row>
    <row r="23" spans="2:2">
      <c r="B23" s="8" t="s">
        <v>56</v>
      </c>
    </row>
    <row r="24" spans="2:2">
      <c r="B24" s="8" t="s">
        <v>56</v>
      </c>
    </row>
    <row r="25" spans="2:2">
      <c r="B25" s="8" t="s">
        <v>58</v>
      </c>
    </row>
    <row r="26" spans="2:2">
      <c r="B26" s="8" t="s">
        <v>511</v>
      </c>
    </row>
    <row r="27" spans="2:2">
      <c r="B27" s="8" t="s">
        <v>512</v>
      </c>
    </row>
    <row r="28" spans="2:2">
      <c r="B28" s="8" t="s">
        <v>512</v>
      </c>
    </row>
    <row r="29" spans="2:2">
      <c r="B29" s="8" t="s">
        <v>512</v>
      </c>
    </row>
    <row r="30" spans="2:2">
      <c r="B30" s="8" t="s">
        <v>512</v>
      </c>
    </row>
    <row r="31" spans="2:2">
      <c r="B31" s="8" t="s">
        <v>512</v>
      </c>
    </row>
    <row r="32" spans="2:2">
      <c r="B32" s="8" t="s">
        <v>513</v>
      </c>
    </row>
    <row r="33" spans="2:2">
      <c r="B33" s="8" t="s">
        <v>514</v>
      </c>
    </row>
    <row r="34" spans="2:2">
      <c r="B34" s="8" t="s">
        <v>515</v>
      </c>
    </row>
    <row r="35" spans="2:2">
      <c r="B35" s="8" t="s">
        <v>515</v>
      </c>
    </row>
    <row r="36" spans="2:2">
      <c r="B36" s="8" t="s">
        <v>516</v>
      </c>
    </row>
    <row r="37" spans="2:2">
      <c r="B37" s="8" t="s">
        <v>516</v>
      </c>
    </row>
    <row r="38" spans="2:2">
      <c r="B38" s="8" t="s">
        <v>517</v>
      </c>
    </row>
    <row r="39" spans="2:2">
      <c r="B39" s="8" t="s">
        <v>518</v>
      </c>
    </row>
  </sheetData>
  <phoneticPr fontId="4"/>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C98E7-F760-4B3C-B20D-EA79B27BE89B}">
  <dimension ref="A2:Q185"/>
  <sheetViews>
    <sheetView topLeftCell="A157" zoomScale="73" zoomScaleNormal="73" workbookViewId="0">
      <selection activeCell="Q175" sqref="Q175"/>
    </sheetView>
  </sheetViews>
  <sheetFormatPr defaultRowHeight="18.75"/>
  <cols>
    <col min="1" max="1" width="2.625" style="8" customWidth="1"/>
    <col min="2" max="2" width="15.5" style="9" bestFit="1" customWidth="1"/>
    <col min="3" max="3" width="14.375" style="9" bestFit="1" customWidth="1"/>
    <col min="4" max="4" width="13.125" style="9" bestFit="1" customWidth="1"/>
    <col min="5" max="5" width="76.875" style="8" bestFit="1" customWidth="1"/>
    <col min="6" max="6" width="6.25" style="3" customWidth="1"/>
    <col min="7" max="8" width="12.75" style="14" customWidth="1"/>
    <col min="9" max="9" width="5.75" style="3" customWidth="1"/>
    <col min="10" max="10" width="26.75" style="8" customWidth="1"/>
    <col min="11" max="11" width="37.25" style="8" bestFit="1" customWidth="1"/>
    <col min="12" max="12" width="11" style="9" customWidth="1"/>
    <col min="13" max="13" width="13.75" style="10" customWidth="1"/>
    <col min="14" max="14" width="6.375" style="8" customWidth="1"/>
    <col min="15" max="15" width="21" style="9" customWidth="1"/>
    <col min="16" max="16" width="24.5" style="11" customWidth="1"/>
    <col min="17" max="17" width="15.625" style="12" customWidth="1"/>
    <col min="18" max="256" width="9" style="8"/>
    <col min="257" max="257" width="2.625" style="8" customWidth="1"/>
    <col min="258" max="258" width="15.5" style="8" bestFit="1" customWidth="1"/>
    <col min="259" max="259" width="14.375" style="8" bestFit="1" customWidth="1"/>
    <col min="260" max="260" width="13.125" style="8" bestFit="1" customWidth="1"/>
    <col min="261" max="261" width="76.875" style="8" bestFit="1" customWidth="1"/>
    <col min="262" max="262" width="6.25" style="8" customWidth="1"/>
    <col min="263" max="264" width="12.75" style="8" customWidth="1"/>
    <col min="265" max="265" width="5.75" style="8" customWidth="1"/>
    <col min="266" max="266" width="26.75" style="8" customWidth="1"/>
    <col min="267" max="267" width="37.25" style="8" bestFit="1" customWidth="1"/>
    <col min="268" max="268" width="11" style="8" customWidth="1"/>
    <col min="269" max="269" width="13.75" style="8" customWidth="1"/>
    <col min="270" max="270" width="6.375" style="8" customWidth="1"/>
    <col min="271" max="271" width="21" style="8" customWidth="1"/>
    <col min="272" max="272" width="24.5" style="8" customWidth="1"/>
    <col min="273" max="273" width="15.625" style="8" customWidth="1"/>
    <col min="274" max="512" width="9" style="8"/>
    <col min="513" max="513" width="2.625" style="8" customWidth="1"/>
    <col min="514" max="514" width="15.5" style="8" bestFit="1" customWidth="1"/>
    <col min="515" max="515" width="14.375" style="8" bestFit="1" customWidth="1"/>
    <col min="516" max="516" width="13.125" style="8" bestFit="1" customWidth="1"/>
    <col min="517" max="517" width="76.875" style="8" bestFit="1" customWidth="1"/>
    <col min="518" max="518" width="6.25" style="8" customWidth="1"/>
    <col min="519" max="520" width="12.75" style="8" customWidth="1"/>
    <col min="521" max="521" width="5.75" style="8" customWidth="1"/>
    <col min="522" max="522" width="26.75" style="8" customWidth="1"/>
    <col min="523" max="523" width="37.25" style="8" bestFit="1" customWidth="1"/>
    <col min="524" max="524" width="11" style="8" customWidth="1"/>
    <col min="525" max="525" width="13.75" style="8" customWidth="1"/>
    <col min="526" max="526" width="6.375" style="8" customWidth="1"/>
    <col min="527" max="527" width="21" style="8" customWidth="1"/>
    <col min="528" max="528" width="24.5" style="8" customWidth="1"/>
    <col min="529" max="529" width="15.625" style="8" customWidth="1"/>
    <col min="530" max="768" width="9" style="8"/>
    <col min="769" max="769" width="2.625" style="8" customWidth="1"/>
    <col min="770" max="770" width="15.5" style="8" bestFit="1" customWidth="1"/>
    <col min="771" max="771" width="14.375" style="8" bestFit="1" customWidth="1"/>
    <col min="772" max="772" width="13.125" style="8" bestFit="1" customWidth="1"/>
    <col min="773" max="773" width="76.875" style="8" bestFit="1" customWidth="1"/>
    <col min="774" max="774" width="6.25" style="8" customWidth="1"/>
    <col min="775" max="776" width="12.75" style="8" customWidth="1"/>
    <col min="777" max="777" width="5.75" style="8" customWidth="1"/>
    <col min="778" max="778" width="26.75" style="8" customWidth="1"/>
    <col min="779" max="779" width="37.25" style="8" bestFit="1" customWidth="1"/>
    <col min="780" max="780" width="11" style="8" customWidth="1"/>
    <col min="781" max="781" width="13.75" style="8" customWidth="1"/>
    <col min="782" max="782" width="6.375" style="8" customWidth="1"/>
    <col min="783" max="783" width="21" style="8" customWidth="1"/>
    <col min="784" max="784" width="24.5" style="8" customWidth="1"/>
    <col min="785" max="785" width="15.625" style="8" customWidth="1"/>
    <col min="786" max="1024" width="9" style="8"/>
    <col min="1025" max="1025" width="2.625" style="8" customWidth="1"/>
    <col min="1026" max="1026" width="15.5" style="8" bestFit="1" customWidth="1"/>
    <col min="1027" max="1027" width="14.375" style="8" bestFit="1" customWidth="1"/>
    <col min="1028" max="1028" width="13.125" style="8" bestFit="1" customWidth="1"/>
    <col min="1029" max="1029" width="76.875" style="8" bestFit="1" customWidth="1"/>
    <col min="1030" max="1030" width="6.25" style="8" customWidth="1"/>
    <col min="1031" max="1032" width="12.75" style="8" customWidth="1"/>
    <col min="1033" max="1033" width="5.75" style="8" customWidth="1"/>
    <col min="1034" max="1034" width="26.75" style="8" customWidth="1"/>
    <col min="1035" max="1035" width="37.25" style="8" bestFit="1" customWidth="1"/>
    <col min="1036" max="1036" width="11" style="8" customWidth="1"/>
    <col min="1037" max="1037" width="13.75" style="8" customWidth="1"/>
    <col min="1038" max="1038" width="6.375" style="8" customWidth="1"/>
    <col min="1039" max="1039" width="21" style="8" customWidth="1"/>
    <col min="1040" max="1040" width="24.5" style="8" customWidth="1"/>
    <col min="1041" max="1041" width="15.625" style="8" customWidth="1"/>
    <col min="1042" max="1280" width="9" style="8"/>
    <col min="1281" max="1281" width="2.625" style="8" customWidth="1"/>
    <col min="1282" max="1282" width="15.5" style="8" bestFit="1" customWidth="1"/>
    <col min="1283" max="1283" width="14.375" style="8" bestFit="1" customWidth="1"/>
    <col min="1284" max="1284" width="13.125" style="8" bestFit="1" customWidth="1"/>
    <col min="1285" max="1285" width="76.875" style="8" bestFit="1" customWidth="1"/>
    <col min="1286" max="1286" width="6.25" style="8" customWidth="1"/>
    <col min="1287" max="1288" width="12.75" style="8" customWidth="1"/>
    <col min="1289" max="1289" width="5.75" style="8" customWidth="1"/>
    <col min="1290" max="1290" width="26.75" style="8" customWidth="1"/>
    <col min="1291" max="1291" width="37.25" style="8" bestFit="1" customWidth="1"/>
    <col min="1292" max="1292" width="11" style="8" customWidth="1"/>
    <col min="1293" max="1293" width="13.75" style="8" customWidth="1"/>
    <col min="1294" max="1294" width="6.375" style="8" customWidth="1"/>
    <col min="1295" max="1295" width="21" style="8" customWidth="1"/>
    <col min="1296" max="1296" width="24.5" style="8" customWidth="1"/>
    <col min="1297" max="1297" width="15.625" style="8" customWidth="1"/>
    <col min="1298" max="1536" width="9" style="8"/>
    <col min="1537" max="1537" width="2.625" style="8" customWidth="1"/>
    <col min="1538" max="1538" width="15.5" style="8" bestFit="1" customWidth="1"/>
    <col min="1539" max="1539" width="14.375" style="8" bestFit="1" customWidth="1"/>
    <col min="1540" max="1540" width="13.125" style="8" bestFit="1" customWidth="1"/>
    <col min="1541" max="1541" width="76.875" style="8" bestFit="1" customWidth="1"/>
    <col min="1542" max="1542" width="6.25" style="8" customWidth="1"/>
    <col min="1543" max="1544" width="12.75" style="8" customWidth="1"/>
    <col min="1545" max="1545" width="5.75" style="8" customWidth="1"/>
    <col min="1546" max="1546" width="26.75" style="8" customWidth="1"/>
    <col min="1547" max="1547" width="37.25" style="8" bestFit="1" customWidth="1"/>
    <col min="1548" max="1548" width="11" style="8" customWidth="1"/>
    <col min="1549" max="1549" width="13.75" style="8" customWidth="1"/>
    <col min="1550" max="1550" width="6.375" style="8" customWidth="1"/>
    <col min="1551" max="1551" width="21" style="8" customWidth="1"/>
    <col min="1552" max="1552" width="24.5" style="8" customWidth="1"/>
    <col min="1553" max="1553" width="15.625" style="8" customWidth="1"/>
    <col min="1554" max="1792" width="9" style="8"/>
    <col min="1793" max="1793" width="2.625" style="8" customWidth="1"/>
    <col min="1794" max="1794" width="15.5" style="8" bestFit="1" customWidth="1"/>
    <col min="1795" max="1795" width="14.375" style="8" bestFit="1" customWidth="1"/>
    <col min="1796" max="1796" width="13.125" style="8" bestFit="1" customWidth="1"/>
    <col min="1797" max="1797" width="76.875" style="8" bestFit="1" customWidth="1"/>
    <col min="1798" max="1798" width="6.25" style="8" customWidth="1"/>
    <col min="1799" max="1800" width="12.75" style="8" customWidth="1"/>
    <col min="1801" max="1801" width="5.75" style="8" customWidth="1"/>
    <col min="1802" max="1802" width="26.75" style="8" customWidth="1"/>
    <col min="1803" max="1803" width="37.25" style="8" bestFit="1" customWidth="1"/>
    <col min="1804" max="1804" width="11" style="8" customWidth="1"/>
    <col min="1805" max="1805" width="13.75" style="8" customWidth="1"/>
    <col min="1806" max="1806" width="6.375" style="8" customWidth="1"/>
    <col min="1807" max="1807" width="21" style="8" customWidth="1"/>
    <col min="1808" max="1808" width="24.5" style="8" customWidth="1"/>
    <col min="1809" max="1809" width="15.625" style="8" customWidth="1"/>
    <col min="1810" max="2048" width="9" style="8"/>
    <col min="2049" max="2049" width="2.625" style="8" customWidth="1"/>
    <col min="2050" max="2050" width="15.5" style="8" bestFit="1" customWidth="1"/>
    <col min="2051" max="2051" width="14.375" style="8" bestFit="1" customWidth="1"/>
    <col min="2052" max="2052" width="13.125" style="8" bestFit="1" customWidth="1"/>
    <col min="2053" max="2053" width="76.875" style="8" bestFit="1" customWidth="1"/>
    <col min="2054" max="2054" width="6.25" style="8" customWidth="1"/>
    <col min="2055" max="2056" width="12.75" style="8" customWidth="1"/>
    <col min="2057" max="2057" width="5.75" style="8" customWidth="1"/>
    <col min="2058" max="2058" width="26.75" style="8" customWidth="1"/>
    <col min="2059" max="2059" width="37.25" style="8" bestFit="1" customWidth="1"/>
    <col min="2060" max="2060" width="11" style="8" customWidth="1"/>
    <col min="2061" max="2061" width="13.75" style="8" customWidth="1"/>
    <col min="2062" max="2062" width="6.375" style="8" customWidth="1"/>
    <col min="2063" max="2063" width="21" style="8" customWidth="1"/>
    <col min="2064" max="2064" width="24.5" style="8" customWidth="1"/>
    <col min="2065" max="2065" width="15.625" style="8" customWidth="1"/>
    <col min="2066" max="2304" width="9" style="8"/>
    <col min="2305" max="2305" width="2.625" style="8" customWidth="1"/>
    <col min="2306" max="2306" width="15.5" style="8" bestFit="1" customWidth="1"/>
    <col min="2307" max="2307" width="14.375" style="8" bestFit="1" customWidth="1"/>
    <col min="2308" max="2308" width="13.125" style="8" bestFit="1" customWidth="1"/>
    <col min="2309" max="2309" width="76.875" style="8" bestFit="1" customWidth="1"/>
    <col min="2310" max="2310" width="6.25" style="8" customWidth="1"/>
    <col min="2311" max="2312" width="12.75" style="8" customWidth="1"/>
    <col min="2313" max="2313" width="5.75" style="8" customWidth="1"/>
    <col min="2314" max="2314" width="26.75" style="8" customWidth="1"/>
    <col min="2315" max="2315" width="37.25" style="8" bestFit="1" customWidth="1"/>
    <col min="2316" max="2316" width="11" style="8" customWidth="1"/>
    <col min="2317" max="2317" width="13.75" style="8" customWidth="1"/>
    <col min="2318" max="2318" width="6.375" style="8" customWidth="1"/>
    <col min="2319" max="2319" width="21" style="8" customWidth="1"/>
    <col min="2320" max="2320" width="24.5" style="8" customWidth="1"/>
    <col min="2321" max="2321" width="15.625" style="8" customWidth="1"/>
    <col min="2322" max="2560" width="9" style="8"/>
    <col min="2561" max="2561" width="2.625" style="8" customWidth="1"/>
    <col min="2562" max="2562" width="15.5" style="8" bestFit="1" customWidth="1"/>
    <col min="2563" max="2563" width="14.375" style="8" bestFit="1" customWidth="1"/>
    <col min="2564" max="2564" width="13.125" style="8" bestFit="1" customWidth="1"/>
    <col min="2565" max="2565" width="76.875" style="8" bestFit="1" customWidth="1"/>
    <col min="2566" max="2566" width="6.25" style="8" customWidth="1"/>
    <col min="2567" max="2568" width="12.75" style="8" customWidth="1"/>
    <col min="2569" max="2569" width="5.75" style="8" customWidth="1"/>
    <col min="2570" max="2570" width="26.75" style="8" customWidth="1"/>
    <col min="2571" max="2571" width="37.25" style="8" bestFit="1" customWidth="1"/>
    <col min="2572" max="2572" width="11" style="8" customWidth="1"/>
    <col min="2573" max="2573" width="13.75" style="8" customWidth="1"/>
    <col min="2574" max="2574" width="6.375" style="8" customWidth="1"/>
    <col min="2575" max="2575" width="21" style="8" customWidth="1"/>
    <col min="2576" max="2576" width="24.5" style="8" customWidth="1"/>
    <col min="2577" max="2577" width="15.625" style="8" customWidth="1"/>
    <col min="2578" max="2816" width="9" style="8"/>
    <col min="2817" max="2817" width="2.625" style="8" customWidth="1"/>
    <col min="2818" max="2818" width="15.5" style="8" bestFit="1" customWidth="1"/>
    <col min="2819" max="2819" width="14.375" style="8" bestFit="1" customWidth="1"/>
    <col min="2820" max="2820" width="13.125" style="8" bestFit="1" customWidth="1"/>
    <col min="2821" max="2821" width="76.875" style="8" bestFit="1" customWidth="1"/>
    <col min="2822" max="2822" width="6.25" style="8" customWidth="1"/>
    <col min="2823" max="2824" width="12.75" style="8" customWidth="1"/>
    <col min="2825" max="2825" width="5.75" style="8" customWidth="1"/>
    <col min="2826" max="2826" width="26.75" style="8" customWidth="1"/>
    <col min="2827" max="2827" width="37.25" style="8" bestFit="1" customWidth="1"/>
    <col min="2828" max="2828" width="11" style="8" customWidth="1"/>
    <col min="2829" max="2829" width="13.75" style="8" customWidth="1"/>
    <col min="2830" max="2830" width="6.375" style="8" customWidth="1"/>
    <col min="2831" max="2831" width="21" style="8" customWidth="1"/>
    <col min="2832" max="2832" width="24.5" style="8" customWidth="1"/>
    <col min="2833" max="2833" width="15.625" style="8" customWidth="1"/>
    <col min="2834" max="3072" width="9" style="8"/>
    <col min="3073" max="3073" width="2.625" style="8" customWidth="1"/>
    <col min="3074" max="3074" width="15.5" style="8" bestFit="1" customWidth="1"/>
    <col min="3075" max="3075" width="14.375" style="8" bestFit="1" customWidth="1"/>
    <col min="3076" max="3076" width="13.125" style="8" bestFit="1" customWidth="1"/>
    <col min="3077" max="3077" width="76.875" style="8" bestFit="1" customWidth="1"/>
    <col min="3078" max="3078" width="6.25" style="8" customWidth="1"/>
    <col min="3079" max="3080" width="12.75" style="8" customWidth="1"/>
    <col min="3081" max="3081" width="5.75" style="8" customWidth="1"/>
    <col min="3082" max="3082" width="26.75" style="8" customWidth="1"/>
    <col min="3083" max="3083" width="37.25" style="8" bestFit="1" customWidth="1"/>
    <col min="3084" max="3084" width="11" style="8" customWidth="1"/>
    <col min="3085" max="3085" width="13.75" style="8" customWidth="1"/>
    <col min="3086" max="3086" width="6.375" style="8" customWidth="1"/>
    <col min="3087" max="3087" width="21" style="8" customWidth="1"/>
    <col min="3088" max="3088" width="24.5" style="8" customWidth="1"/>
    <col min="3089" max="3089" width="15.625" style="8" customWidth="1"/>
    <col min="3090" max="3328" width="9" style="8"/>
    <col min="3329" max="3329" width="2.625" style="8" customWidth="1"/>
    <col min="3330" max="3330" width="15.5" style="8" bestFit="1" customWidth="1"/>
    <col min="3331" max="3331" width="14.375" style="8" bestFit="1" customWidth="1"/>
    <col min="3332" max="3332" width="13.125" style="8" bestFit="1" customWidth="1"/>
    <col min="3333" max="3333" width="76.875" style="8" bestFit="1" customWidth="1"/>
    <col min="3334" max="3334" width="6.25" style="8" customWidth="1"/>
    <col min="3335" max="3336" width="12.75" style="8" customWidth="1"/>
    <col min="3337" max="3337" width="5.75" style="8" customWidth="1"/>
    <col min="3338" max="3338" width="26.75" style="8" customWidth="1"/>
    <col min="3339" max="3339" width="37.25" style="8" bestFit="1" customWidth="1"/>
    <col min="3340" max="3340" width="11" style="8" customWidth="1"/>
    <col min="3341" max="3341" width="13.75" style="8" customWidth="1"/>
    <col min="3342" max="3342" width="6.375" style="8" customWidth="1"/>
    <col min="3343" max="3343" width="21" style="8" customWidth="1"/>
    <col min="3344" max="3344" width="24.5" style="8" customWidth="1"/>
    <col min="3345" max="3345" width="15.625" style="8" customWidth="1"/>
    <col min="3346" max="3584" width="9" style="8"/>
    <col min="3585" max="3585" width="2.625" style="8" customWidth="1"/>
    <col min="3586" max="3586" width="15.5" style="8" bestFit="1" customWidth="1"/>
    <col min="3587" max="3587" width="14.375" style="8" bestFit="1" customWidth="1"/>
    <col min="3588" max="3588" width="13.125" style="8" bestFit="1" customWidth="1"/>
    <col min="3589" max="3589" width="76.875" style="8" bestFit="1" customWidth="1"/>
    <col min="3590" max="3590" width="6.25" style="8" customWidth="1"/>
    <col min="3591" max="3592" width="12.75" style="8" customWidth="1"/>
    <col min="3593" max="3593" width="5.75" style="8" customWidth="1"/>
    <col min="3594" max="3594" width="26.75" style="8" customWidth="1"/>
    <col min="3595" max="3595" width="37.25" style="8" bestFit="1" customWidth="1"/>
    <col min="3596" max="3596" width="11" style="8" customWidth="1"/>
    <col min="3597" max="3597" width="13.75" style="8" customWidth="1"/>
    <col min="3598" max="3598" width="6.375" style="8" customWidth="1"/>
    <col min="3599" max="3599" width="21" style="8" customWidth="1"/>
    <col min="3600" max="3600" width="24.5" style="8" customWidth="1"/>
    <col min="3601" max="3601" width="15.625" style="8" customWidth="1"/>
    <col min="3602" max="3840" width="9" style="8"/>
    <col min="3841" max="3841" width="2.625" style="8" customWidth="1"/>
    <col min="3842" max="3842" width="15.5" style="8" bestFit="1" customWidth="1"/>
    <col min="3843" max="3843" width="14.375" style="8" bestFit="1" customWidth="1"/>
    <col min="3844" max="3844" width="13.125" style="8" bestFit="1" customWidth="1"/>
    <col min="3845" max="3845" width="76.875" style="8" bestFit="1" customWidth="1"/>
    <col min="3846" max="3846" width="6.25" style="8" customWidth="1"/>
    <col min="3847" max="3848" width="12.75" style="8" customWidth="1"/>
    <col min="3849" max="3849" width="5.75" style="8" customWidth="1"/>
    <col min="3850" max="3850" width="26.75" style="8" customWidth="1"/>
    <col min="3851" max="3851" width="37.25" style="8" bestFit="1" customWidth="1"/>
    <col min="3852" max="3852" width="11" style="8" customWidth="1"/>
    <col min="3853" max="3853" width="13.75" style="8" customWidth="1"/>
    <col min="3854" max="3854" width="6.375" style="8" customWidth="1"/>
    <col min="3855" max="3855" width="21" style="8" customWidth="1"/>
    <col min="3856" max="3856" width="24.5" style="8" customWidth="1"/>
    <col min="3857" max="3857" width="15.625" style="8" customWidth="1"/>
    <col min="3858" max="4096" width="9" style="8"/>
    <col min="4097" max="4097" width="2.625" style="8" customWidth="1"/>
    <col min="4098" max="4098" width="15.5" style="8" bestFit="1" customWidth="1"/>
    <col min="4099" max="4099" width="14.375" style="8" bestFit="1" customWidth="1"/>
    <col min="4100" max="4100" width="13.125" style="8" bestFit="1" customWidth="1"/>
    <col min="4101" max="4101" width="76.875" style="8" bestFit="1" customWidth="1"/>
    <col min="4102" max="4102" width="6.25" style="8" customWidth="1"/>
    <col min="4103" max="4104" width="12.75" style="8" customWidth="1"/>
    <col min="4105" max="4105" width="5.75" style="8" customWidth="1"/>
    <col min="4106" max="4106" width="26.75" style="8" customWidth="1"/>
    <col min="4107" max="4107" width="37.25" style="8" bestFit="1" customWidth="1"/>
    <col min="4108" max="4108" width="11" style="8" customWidth="1"/>
    <col min="4109" max="4109" width="13.75" style="8" customWidth="1"/>
    <col min="4110" max="4110" width="6.375" style="8" customWidth="1"/>
    <col min="4111" max="4111" width="21" style="8" customWidth="1"/>
    <col min="4112" max="4112" width="24.5" style="8" customWidth="1"/>
    <col min="4113" max="4113" width="15.625" style="8" customWidth="1"/>
    <col min="4114" max="4352" width="9" style="8"/>
    <col min="4353" max="4353" width="2.625" style="8" customWidth="1"/>
    <col min="4354" max="4354" width="15.5" style="8" bestFit="1" customWidth="1"/>
    <col min="4355" max="4355" width="14.375" style="8" bestFit="1" customWidth="1"/>
    <col min="4356" max="4356" width="13.125" style="8" bestFit="1" customWidth="1"/>
    <col min="4357" max="4357" width="76.875" style="8" bestFit="1" customWidth="1"/>
    <col min="4358" max="4358" width="6.25" style="8" customWidth="1"/>
    <col min="4359" max="4360" width="12.75" style="8" customWidth="1"/>
    <col min="4361" max="4361" width="5.75" style="8" customWidth="1"/>
    <col min="4362" max="4362" width="26.75" style="8" customWidth="1"/>
    <col min="4363" max="4363" width="37.25" style="8" bestFit="1" customWidth="1"/>
    <col min="4364" max="4364" width="11" style="8" customWidth="1"/>
    <col min="4365" max="4365" width="13.75" style="8" customWidth="1"/>
    <col min="4366" max="4366" width="6.375" style="8" customWidth="1"/>
    <col min="4367" max="4367" width="21" style="8" customWidth="1"/>
    <col min="4368" max="4368" width="24.5" style="8" customWidth="1"/>
    <col min="4369" max="4369" width="15.625" style="8" customWidth="1"/>
    <col min="4370" max="4608" width="9" style="8"/>
    <col min="4609" max="4609" width="2.625" style="8" customWidth="1"/>
    <col min="4610" max="4610" width="15.5" style="8" bestFit="1" customWidth="1"/>
    <col min="4611" max="4611" width="14.375" style="8" bestFit="1" customWidth="1"/>
    <col min="4612" max="4612" width="13.125" style="8" bestFit="1" customWidth="1"/>
    <col min="4613" max="4613" width="76.875" style="8" bestFit="1" customWidth="1"/>
    <col min="4614" max="4614" width="6.25" style="8" customWidth="1"/>
    <col min="4615" max="4616" width="12.75" style="8" customWidth="1"/>
    <col min="4617" max="4617" width="5.75" style="8" customWidth="1"/>
    <col min="4618" max="4618" width="26.75" style="8" customWidth="1"/>
    <col min="4619" max="4619" width="37.25" style="8" bestFit="1" customWidth="1"/>
    <col min="4620" max="4620" width="11" style="8" customWidth="1"/>
    <col min="4621" max="4621" width="13.75" style="8" customWidth="1"/>
    <col min="4622" max="4622" width="6.375" style="8" customWidth="1"/>
    <col min="4623" max="4623" width="21" style="8" customWidth="1"/>
    <col min="4624" max="4624" width="24.5" style="8" customWidth="1"/>
    <col min="4625" max="4625" width="15.625" style="8" customWidth="1"/>
    <col min="4626" max="4864" width="9" style="8"/>
    <col min="4865" max="4865" width="2.625" style="8" customWidth="1"/>
    <col min="4866" max="4866" width="15.5" style="8" bestFit="1" customWidth="1"/>
    <col min="4867" max="4867" width="14.375" style="8" bestFit="1" customWidth="1"/>
    <col min="4868" max="4868" width="13.125" style="8" bestFit="1" customWidth="1"/>
    <col min="4869" max="4869" width="76.875" style="8" bestFit="1" customWidth="1"/>
    <col min="4870" max="4870" width="6.25" style="8" customWidth="1"/>
    <col min="4871" max="4872" width="12.75" style="8" customWidth="1"/>
    <col min="4873" max="4873" width="5.75" style="8" customWidth="1"/>
    <col min="4874" max="4874" width="26.75" style="8" customWidth="1"/>
    <col min="4875" max="4875" width="37.25" style="8" bestFit="1" customWidth="1"/>
    <col min="4876" max="4876" width="11" style="8" customWidth="1"/>
    <col min="4877" max="4877" width="13.75" style="8" customWidth="1"/>
    <col min="4878" max="4878" width="6.375" style="8" customWidth="1"/>
    <col min="4879" max="4879" width="21" style="8" customWidth="1"/>
    <col min="4880" max="4880" width="24.5" style="8" customWidth="1"/>
    <col min="4881" max="4881" width="15.625" style="8" customWidth="1"/>
    <col min="4882" max="5120" width="9" style="8"/>
    <col min="5121" max="5121" width="2.625" style="8" customWidth="1"/>
    <col min="5122" max="5122" width="15.5" style="8" bestFit="1" customWidth="1"/>
    <col min="5123" max="5123" width="14.375" style="8" bestFit="1" customWidth="1"/>
    <col min="5124" max="5124" width="13.125" style="8" bestFit="1" customWidth="1"/>
    <col min="5125" max="5125" width="76.875" style="8" bestFit="1" customWidth="1"/>
    <col min="5126" max="5126" width="6.25" style="8" customWidth="1"/>
    <col min="5127" max="5128" width="12.75" style="8" customWidth="1"/>
    <col min="5129" max="5129" width="5.75" style="8" customWidth="1"/>
    <col min="5130" max="5130" width="26.75" style="8" customWidth="1"/>
    <col min="5131" max="5131" width="37.25" style="8" bestFit="1" customWidth="1"/>
    <col min="5132" max="5132" width="11" style="8" customWidth="1"/>
    <col min="5133" max="5133" width="13.75" style="8" customWidth="1"/>
    <col min="5134" max="5134" width="6.375" style="8" customWidth="1"/>
    <col min="5135" max="5135" width="21" style="8" customWidth="1"/>
    <col min="5136" max="5136" width="24.5" style="8" customWidth="1"/>
    <col min="5137" max="5137" width="15.625" style="8" customWidth="1"/>
    <col min="5138" max="5376" width="9" style="8"/>
    <col min="5377" max="5377" width="2.625" style="8" customWidth="1"/>
    <col min="5378" max="5378" width="15.5" style="8" bestFit="1" customWidth="1"/>
    <col min="5379" max="5379" width="14.375" style="8" bestFit="1" customWidth="1"/>
    <col min="5380" max="5380" width="13.125" style="8" bestFit="1" customWidth="1"/>
    <col min="5381" max="5381" width="76.875" style="8" bestFit="1" customWidth="1"/>
    <col min="5382" max="5382" width="6.25" style="8" customWidth="1"/>
    <col min="5383" max="5384" width="12.75" style="8" customWidth="1"/>
    <col min="5385" max="5385" width="5.75" style="8" customWidth="1"/>
    <col min="5386" max="5386" width="26.75" style="8" customWidth="1"/>
    <col min="5387" max="5387" width="37.25" style="8" bestFit="1" customWidth="1"/>
    <col min="5388" max="5388" width="11" style="8" customWidth="1"/>
    <col min="5389" max="5389" width="13.75" style="8" customWidth="1"/>
    <col min="5390" max="5390" width="6.375" style="8" customWidth="1"/>
    <col min="5391" max="5391" width="21" style="8" customWidth="1"/>
    <col min="5392" max="5392" width="24.5" style="8" customWidth="1"/>
    <col min="5393" max="5393" width="15.625" style="8" customWidth="1"/>
    <col min="5394" max="5632" width="9" style="8"/>
    <col min="5633" max="5633" width="2.625" style="8" customWidth="1"/>
    <col min="5634" max="5634" width="15.5" style="8" bestFit="1" customWidth="1"/>
    <col min="5635" max="5635" width="14.375" style="8" bestFit="1" customWidth="1"/>
    <col min="5636" max="5636" width="13.125" style="8" bestFit="1" customWidth="1"/>
    <col min="5637" max="5637" width="76.875" style="8" bestFit="1" customWidth="1"/>
    <col min="5638" max="5638" width="6.25" style="8" customWidth="1"/>
    <col min="5639" max="5640" width="12.75" style="8" customWidth="1"/>
    <col min="5641" max="5641" width="5.75" style="8" customWidth="1"/>
    <col min="5642" max="5642" width="26.75" style="8" customWidth="1"/>
    <col min="5643" max="5643" width="37.25" style="8" bestFit="1" customWidth="1"/>
    <col min="5644" max="5644" width="11" style="8" customWidth="1"/>
    <col min="5645" max="5645" width="13.75" style="8" customWidth="1"/>
    <col min="5646" max="5646" width="6.375" style="8" customWidth="1"/>
    <col min="5647" max="5647" width="21" style="8" customWidth="1"/>
    <col min="5648" max="5648" width="24.5" style="8" customWidth="1"/>
    <col min="5649" max="5649" width="15.625" style="8" customWidth="1"/>
    <col min="5650" max="5888" width="9" style="8"/>
    <col min="5889" max="5889" width="2.625" style="8" customWidth="1"/>
    <col min="5890" max="5890" width="15.5" style="8" bestFit="1" customWidth="1"/>
    <col min="5891" max="5891" width="14.375" style="8" bestFit="1" customWidth="1"/>
    <col min="5892" max="5892" width="13.125" style="8" bestFit="1" customWidth="1"/>
    <col min="5893" max="5893" width="76.875" style="8" bestFit="1" customWidth="1"/>
    <col min="5894" max="5894" width="6.25" style="8" customWidth="1"/>
    <col min="5895" max="5896" width="12.75" style="8" customWidth="1"/>
    <col min="5897" max="5897" width="5.75" style="8" customWidth="1"/>
    <col min="5898" max="5898" width="26.75" style="8" customWidth="1"/>
    <col min="5899" max="5899" width="37.25" style="8" bestFit="1" customWidth="1"/>
    <col min="5900" max="5900" width="11" style="8" customWidth="1"/>
    <col min="5901" max="5901" width="13.75" style="8" customWidth="1"/>
    <col min="5902" max="5902" width="6.375" style="8" customWidth="1"/>
    <col min="5903" max="5903" width="21" style="8" customWidth="1"/>
    <col min="5904" max="5904" width="24.5" style="8" customWidth="1"/>
    <col min="5905" max="5905" width="15.625" style="8" customWidth="1"/>
    <col min="5906" max="6144" width="9" style="8"/>
    <col min="6145" max="6145" width="2.625" style="8" customWidth="1"/>
    <col min="6146" max="6146" width="15.5" style="8" bestFit="1" customWidth="1"/>
    <col min="6147" max="6147" width="14.375" style="8" bestFit="1" customWidth="1"/>
    <col min="6148" max="6148" width="13.125" style="8" bestFit="1" customWidth="1"/>
    <col min="6149" max="6149" width="76.875" style="8" bestFit="1" customWidth="1"/>
    <col min="6150" max="6150" width="6.25" style="8" customWidth="1"/>
    <col min="6151" max="6152" width="12.75" style="8" customWidth="1"/>
    <col min="6153" max="6153" width="5.75" style="8" customWidth="1"/>
    <col min="6154" max="6154" width="26.75" style="8" customWidth="1"/>
    <col min="6155" max="6155" width="37.25" style="8" bestFit="1" customWidth="1"/>
    <col min="6156" max="6156" width="11" style="8" customWidth="1"/>
    <col min="6157" max="6157" width="13.75" style="8" customWidth="1"/>
    <col min="6158" max="6158" width="6.375" style="8" customWidth="1"/>
    <col min="6159" max="6159" width="21" style="8" customWidth="1"/>
    <col min="6160" max="6160" width="24.5" style="8" customWidth="1"/>
    <col min="6161" max="6161" width="15.625" style="8" customWidth="1"/>
    <col min="6162" max="6400" width="9" style="8"/>
    <col min="6401" max="6401" width="2.625" style="8" customWidth="1"/>
    <col min="6402" max="6402" width="15.5" style="8" bestFit="1" customWidth="1"/>
    <col min="6403" max="6403" width="14.375" style="8" bestFit="1" customWidth="1"/>
    <col min="6404" max="6404" width="13.125" style="8" bestFit="1" customWidth="1"/>
    <col min="6405" max="6405" width="76.875" style="8" bestFit="1" customWidth="1"/>
    <col min="6406" max="6406" width="6.25" style="8" customWidth="1"/>
    <col min="6407" max="6408" width="12.75" style="8" customWidth="1"/>
    <col min="6409" max="6409" width="5.75" style="8" customWidth="1"/>
    <col min="6410" max="6410" width="26.75" style="8" customWidth="1"/>
    <col min="6411" max="6411" width="37.25" style="8" bestFit="1" customWidth="1"/>
    <col min="6412" max="6412" width="11" style="8" customWidth="1"/>
    <col min="6413" max="6413" width="13.75" style="8" customWidth="1"/>
    <col min="6414" max="6414" width="6.375" style="8" customWidth="1"/>
    <col min="6415" max="6415" width="21" style="8" customWidth="1"/>
    <col min="6416" max="6416" width="24.5" style="8" customWidth="1"/>
    <col min="6417" max="6417" width="15.625" style="8" customWidth="1"/>
    <col min="6418" max="6656" width="9" style="8"/>
    <col min="6657" max="6657" width="2.625" style="8" customWidth="1"/>
    <col min="6658" max="6658" width="15.5" style="8" bestFit="1" customWidth="1"/>
    <col min="6659" max="6659" width="14.375" style="8" bestFit="1" customWidth="1"/>
    <col min="6660" max="6660" width="13.125" style="8" bestFit="1" customWidth="1"/>
    <col min="6661" max="6661" width="76.875" style="8" bestFit="1" customWidth="1"/>
    <col min="6662" max="6662" width="6.25" style="8" customWidth="1"/>
    <col min="6663" max="6664" width="12.75" style="8" customWidth="1"/>
    <col min="6665" max="6665" width="5.75" style="8" customWidth="1"/>
    <col min="6666" max="6666" width="26.75" style="8" customWidth="1"/>
    <col min="6667" max="6667" width="37.25" style="8" bestFit="1" customWidth="1"/>
    <col min="6668" max="6668" width="11" style="8" customWidth="1"/>
    <col min="6669" max="6669" width="13.75" style="8" customWidth="1"/>
    <col min="6670" max="6670" width="6.375" style="8" customWidth="1"/>
    <col min="6671" max="6671" width="21" style="8" customWidth="1"/>
    <col min="6672" max="6672" width="24.5" style="8" customWidth="1"/>
    <col min="6673" max="6673" width="15.625" style="8" customWidth="1"/>
    <col min="6674" max="6912" width="9" style="8"/>
    <col min="6913" max="6913" width="2.625" style="8" customWidth="1"/>
    <col min="6914" max="6914" width="15.5" style="8" bestFit="1" customWidth="1"/>
    <col min="6915" max="6915" width="14.375" style="8" bestFit="1" customWidth="1"/>
    <col min="6916" max="6916" width="13.125" style="8" bestFit="1" customWidth="1"/>
    <col min="6917" max="6917" width="76.875" style="8" bestFit="1" customWidth="1"/>
    <col min="6918" max="6918" width="6.25" style="8" customWidth="1"/>
    <col min="6919" max="6920" width="12.75" style="8" customWidth="1"/>
    <col min="6921" max="6921" width="5.75" style="8" customWidth="1"/>
    <col min="6922" max="6922" width="26.75" style="8" customWidth="1"/>
    <col min="6923" max="6923" width="37.25" style="8" bestFit="1" customWidth="1"/>
    <col min="6924" max="6924" width="11" style="8" customWidth="1"/>
    <col min="6925" max="6925" width="13.75" style="8" customWidth="1"/>
    <col min="6926" max="6926" width="6.375" style="8" customWidth="1"/>
    <col min="6927" max="6927" width="21" style="8" customWidth="1"/>
    <col min="6928" max="6928" width="24.5" style="8" customWidth="1"/>
    <col min="6929" max="6929" width="15.625" style="8" customWidth="1"/>
    <col min="6930" max="7168" width="9" style="8"/>
    <col min="7169" max="7169" width="2.625" style="8" customWidth="1"/>
    <col min="7170" max="7170" width="15.5" style="8" bestFit="1" customWidth="1"/>
    <col min="7171" max="7171" width="14.375" style="8" bestFit="1" customWidth="1"/>
    <col min="7172" max="7172" width="13.125" style="8" bestFit="1" customWidth="1"/>
    <col min="7173" max="7173" width="76.875" style="8" bestFit="1" customWidth="1"/>
    <col min="7174" max="7174" width="6.25" style="8" customWidth="1"/>
    <col min="7175" max="7176" width="12.75" style="8" customWidth="1"/>
    <col min="7177" max="7177" width="5.75" style="8" customWidth="1"/>
    <col min="7178" max="7178" width="26.75" style="8" customWidth="1"/>
    <col min="7179" max="7179" width="37.25" style="8" bestFit="1" customWidth="1"/>
    <col min="7180" max="7180" width="11" style="8" customWidth="1"/>
    <col min="7181" max="7181" width="13.75" style="8" customWidth="1"/>
    <col min="7182" max="7182" width="6.375" style="8" customWidth="1"/>
    <col min="7183" max="7183" width="21" style="8" customWidth="1"/>
    <col min="7184" max="7184" width="24.5" style="8" customWidth="1"/>
    <col min="7185" max="7185" width="15.625" style="8" customWidth="1"/>
    <col min="7186" max="7424" width="9" style="8"/>
    <col min="7425" max="7425" width="2.625" style="8" customWidth="1"/>
    <col min="7426" max="7426" width="15.5" style="8" bestFit="1" customWidth="1"/>
    <col min="7427" max="7427" width="14.375" style="8" bestFit="1" customWidth="1"/>
    <col min="7428" max="7428" width="13.125" style="8" bestFit="1" customWidth="1"/>
    <col min="7429" max="7429" width="76.875" style="8" bestFit="1" customWidth="1"/>
    <col min="7430" max="7430" width="6.25" style="8" customWidth="1"/>
    <col min="7431" max="7432" width="12.75" style="8" customWidth="1"/>
    <col min="7433" max="7433" width="5.75" style="8" customWidth="1"/>
    <col min="7434" max="7434" width="26.75" style="8" customWidth="1"/>
    <col min="7435" max="7435" width="37.25" style="8" bestFit="1" customWidth="1"/>
    <col min="7436" max="7436" width="11" style="8" customWidth="1"/>
    <col min="7437" max="7437" width="13.75" style="8" customWidth="1"/>
    <col min="7438" max="7438" width="6.375" style="8" customWidth="1"/>
    <col min="7439" max="7439" width="21" style="8" customWidth="1"/>
    <col min="7440" max="7440" width="24.5" style="8" customWidth="1"/>
    <col min="7441" max="7441" width="15.625" style="8" customWidth="1"/>
    <col min="7442" max="7680" width="9" style="8"/>
    <col min="7681" max="7681" width="2.625" style="8" customWidth="1"/>
    <col min="7682" max="7682" width="15.5" style="8" bestFit="1" customWidth="1"/>
    <col min="7683" max="7683" width="14.375" style="8" bestFit="1" customWidth="1"/>
    <col min="7684" max="7684" width="13.125" style="8" bestFit="1" customWidth="1"/>
    <col min="7685" max="7685" width="76.875" style="8" bestFit="1" customWidth="1"/>
    <col min="7686" max="7686" width="6.25" style="8" customWidth="1"/>
    <col min="7687" max="7688" width="12.75" style="8" customWidth="1"/>
    <col min="7689" max="7689" width="5.75" style="8" customWidth="1"/>
    <col min="7690" max="7690" width="26.75" style="8" customWidth="1"/>
    <col min="7691" max="7691" width="37.25" style="8" bestFit="1" customWidth="1"/>
    <col min="7692" max="7692" width="11" style="8" customWidth="1"/>
    <col min="7693" max="7693" width="13.75" style="8" customWidth="1"/>
    <col min="7694" max="7694" width="6.375" style="8" customWidth="1"/>
    <col min="7695" max="7695" width="21" style="8" customWidth="1"/>
    <col min="7696" max="7696" width="24.5" style="8" customWidth="1"/>
    <col min="7697" max="7697" width="15.625" style="8" customWidth="1"/>
    <col min="7698" max="7936" width="9" style="8"/>
    <col min="7937" max="7937" width="2.625" style="8" customWidth="1"/>
    <col min="7938" max="7938" width="15.5" style="8" bestFit="1" customWidth="1"/>
    <col min="7939" max="7939" width="14.375" style="8" bestFit="1" customWidth="1"/>
    <col min="7940" max="7940" width="13.125" style="8" bestFit="1" customWidth="1"/>
    <col min="7941" max="7941" width="76.875" style="8" bestFit="1" customWidth="1"/>
    <col min="7942" max="7942" width="6.25" style="8" customWidth="1"/>
    <col min="7943" max="7944" width="12.75" style="8" customWidth="1"/>
    <col min="7945" max="7945" width="5.75" style="8" customWidth="1"/>
    <col min="7946" max="7946" width="26.75" style="8" customWidth="1"/>
    <col min="7947" max="7947" width="37.25" style="8" bestFit="1" customWidth="1"/>
    <col min="7948" max="7948" width="11" style="8" customWidth="1"/>
    <col min="7949" max="7949" width="13.75" style="8" customWidth="1"/>
    <col min="7950" max="7950" width="6.375" style="8" customWidth="1"/>
    <col min="7951" max="7951" width="21" style="8" customWidth="1"/>
    <col min="7952" max="7952" width="24.5" style="8" customWidth="1"/>
    <col min="7953" max="7953" width="15.625" style="8" customWidth="1"/>
    <col min="7954" max="8192" width="9" style="8"/>
    <col min="8193" max="8193" width="2.625" style="8" customWidth="1"/>
    <col min="8194" max="8194" width="15.5" style="8" bestFit="1" customWidth="1"/>
    <col min="8195" max="8195" width="14.375" style="8" bestFit="1" customWidth="1"/>
    <col min="8196" max="8196" width="13.125" style="8" bestFit="1" customWidth="1"/>
    <col min="8197" max="8197" width="76.875" style="8" bestFit="1" customWidth="1"/>
    <col min="8198" max="8198" width="6.25" style="8" customWidth="1"/>
    <col min="8199" max="8200" width="12.75" style="8" customWidth="1"/>
    <col min="8201" max="8201" width="5.75" style="8" customWidth="1"/>
    <col min="8202" max="8202" width="26.75" style="8" customWidth="1"/>
    <col min="8203" max="8203" width="37.25" style="8" bestFit="1" customWidth="1"/>
    <col min="8204" max="8204" width="11" style="8" customWidth="1"/>
    <col min="8205" max="8205" width="13.75" style="8" customWidth="1"/>
    <col min="8206" max="8206" width="6.375" style="8" customWidth="1"/>
    <col min="8207" max="8207" width="21" style="8" customWidth="1"/>
    <col min="8208" max="8208" width="24.5" style="8" customWidth="1"/>
    <col min="8209" max="8209" width="15.625" style="8" customWidth="1"/>
    <col min="8210" max="8448" width="9" style="8"/>
    <col min="8449" max="8449" width="2.625" style="8" customWidth="1"/>
    <col min="8450" max="8450" width="15.5" style="8" bestFit="1" customWidth="1"/>
    <col min="8451" max="8451" width="14.375" style="8" bestFit="1" customWidth="1"/>
    <col min="8452" max="8452" width="13.125" style="8" bestFit="1" customWidth="1"/>
    <col min="8453" max="8453" width="76.875" style="8" bestFit="1" customWidth="1"/>
    <col min="8454" max="8454" width="6.25" style="8" customWidth="1"/>
    <col min="8455" max="8456" width="12.75" style="8" customWidth="1"/>
    <col min="8457" max="8457" width="5.75" style="8" customWidth="1"/>
    <col min="8458" max="8458" width="26.75" style="8" customWidth="1"/>
    <col min="8459" max="8459" width="37.25" style="8" bestFit="1" customWidth="1"/>
    <col min="8460" max="8460" width="11" style="8" customWidth="1"/>
    <col min="8461" max="8461" width="13.75" style="8" customWidth="1"/>
    <col min="8462" max="8462" width="6.375" style="8" customWidth="1"/>
    <col min="8463" max="8463" width="21" style="8" customWidth="1"/>
    <col min="8464" max="8464" width="24.5" style="8" customWidth="1"/>
    <col min="8465" max="8465" width="15.625" style="8" customWidth="1"/>
    <col min="8466" max="8704" width="9" style="8"/>
    <col min="8705" max="8705" width="2.625" style="8" customWidth="1"/>
    <col min="8706" max="8706" width="15.5" style="8" bestFit="1" customWidth="1"/>
    <col min="8707" max="8707" width="14.375" style="8" bestFit="1" customWidth="1"/>
    <col min="8708" max="8708" width="13.125" style="8" bestFit="1" customWidth="1"/>
    <col min="8709" max="8709" width="76.875" style="8" bestFit="1" customWidth="1"/>
    <col min="8710" max="8710" width="6.25" style="8" customWidth="1"/>
    <col min="8711" max="8712" width="12.75" style="8" customWidth="1"/>
    <col min="8713" max="8713" width="5.75" style="8" customWidth="1"/>
    <col min="8714" max="8714" width="26.75" style="8" customWidth="1"/>
    <col min="8715" max="8715" width="37.25" style="8" bestFit="1" customWidth="1"/>
    <col min="8716" max="8716" width="11" style="8" customWidth="1"/>
    <col min="8717" max="8717" width="13.75" style="8" customWidth="1"/>
    <col min="8718" max="8718" width="6.375" style="8" customWidth="1"/>
    <col min="8719" max="8719" width="21" style="8" customWidth="1"/>
    <col min="8720" max="8720" width="24.5" style="8" customWidth="1"/>
    <col min="8721" max="8721" width="15.625" style="8" customWidth="1"/>
    <col min="8722" max="8960" width="9" style="8"/>
    <col min="8961" max="8961" width="2.625" style="8" customWidth="1"/>
    <col min="8962" max="8962" width="15.5" style="8" bestFit="1" customWidth="1"/>
    <col min="8963" max="8963" width="14.375" style="8" bestFit="1" customWidth="1"/>
    <col min="8964" max="8964" width="13.125" style="8" bestFit="1" customWidth="1"/>
    <col min="8965" max="8965" width="76.875" style="8" bestFit="1" customWidth="1"/>
    <col min="8966" max="8966" width="6.25" style="8" customWidth="1"/>
    <col min="8967" max="8968" width="12.75" style="8" customWidth="1"/>
    <col min="8969" max="8969" width="5.75" style="8" customWidth="1"/>
    <col min="8970" max="8970" width="26.75" style="8" customWidth="1"/>
    <col min="8971" max="8971" width="37.25" style="8" bestFit="1" customWidth="1"/>
    <col min="8972" max="8972" width="11" style="8" customWidth="1"/>
    <col min="8973" max="8973" width="13.75" style="8" customWidth="1"/>
    <col min="8974" max="8974" width="6.375" style="8" customWidth="1"/>
    <col min="8975" max="8975" width="21" style="8" customWidth="1"/>
    <col min="8976" max="8976" width="24.5" style="8" customWidth="1"/>
    <col min="8977" max="8977" width="15.625" style="8" customWidth="1"/>
    <col min="8978" max="9216" width="9" style="8"/>
    <col min="9217" max="9217" width="2.625" style="8" customWidth="1"/>
    <col min="9218" max="9218" width="15.5" style="8" bestFit="1" customWidth="1"/>
    <col min="9219" max="9219" width="14.375" style="8" bestFit="1" customWidth="1"/>
    <col min="9220" max="9220" width="13.125" style="8" bestFit="1" customWidth="1"/>
    <col min="9221" max="9221" width="76.875" style="8" bestFit="1" customWidth="1"/>
    <col min="9222" max="9222" width="6.25" style="8" customWidth="1"/>
    <col min="9223" max="9224" width="12.75" style="8" customWidth="1"/>
    <col min="9225" max="9225" width="5.75" style="8" customWidth="1"/>
    <col min="9226" max="9226" width="26.75" style="8" customWidth="1"/>
    <col min="9227" max="9227" width="37.25" style="8" bestFit="1" customWidth="1"/>
    <col min="9228" max="9228" width="11" style="8" customWidth="1"/>
    <col min="9229" max="9229" width="13.75" style="8" customWidth="1"/>
    <col min="9230" max="9230" width="6.375" style="8" customWidth="1"/>
    <col min="9231" max="9231" width="21" style="8" customWidth="1"/>
    <col min="9232" max="9232" width="24.5" style="8" customWidth="1"/>
    <col min="9233" max="9233" width="15.625" style="8" customWidth="1"/>
    <col min="9234" max="9472" width="9" style="8"/>
    <col min="9473" max="9473" width="2.625" style="8" customWidth="1"/>
    <col min="9474" max="9474" width="15.5" style="8" bestFit="1" customWidth="1"/>
    <col min="9475" max="9475" width="14.375" style="8" bestFit="1" customWidth="1"/>
    <col min="9476" max="9476" width="13.125" style="8" bestFit="1" customWidth="1"/>
    <col min="9477" max="9477" width="76.875" style="8" bestFit="1" customWidth="1"/>
    <col min="9478" max="9478" width="6.25" style="8" customWidth="1"/>
    <col min="9479" max="9480" width="12.75" style="8" customWidth="1"/>
    <col min="9481" max="9481" width="5.75" style="8" customWidth="1"/>
    <col min="9482" max="9482" width="26.75" style="8" customWidth="1"/>
    <col min="9483" max="9483" width="37.25" style="8" bestFit="1" customWidth="1"/>
    <col min="9484" max="9484" width="11" style="8" customWidth="1"/>
    <col min="9485" max="9485" width="13.75" style="8" customWidth="1"/>
    <col min="9486" max="9486" width="6.375" style="8" customWidth="1"/>
    <col min="9487" max="9487" width="21" style="8" customWidth="1"/>
    <col min="9488" max="9488" width="24.5" style="8" customWidth="1"/>
    <col min="9489" max="9489" width="15.625" style="8" customWidth="1"/>
    <col min="9490" max="9728" width="9" style="8"/>
    <col min="9729" max="9729" width="2.625" style="8" customWidth="1"/>
    <col min="9730" max="9730" width="15.5" style="8" bestFit="1" customWidth="1"/>
    <col min="9731" max="9731" width="14.375" style="8" bestFit="1" customWidth="1"/>
    <col min="9732" max="9732" width="13.125" style="8" bestFit="1" customWidth="1"/>
    <col min="9733" max="9733" width="76.875" style="8" bestFit="1" customWidth="1"/>
    <col min="9734" max="9734" width="6.25" style="8" customWidth="1"/>
    <col min="9735" max="9736" width="12.75" style="8" customWidth="1"/>
    <col min="9737" max="9737" width="5.75" style="8" customWidth="1"/>
    <col min="9738" max="9738" width="26.75" style="8" customWidth="1"/>
    <col min="9739" max="9739" width="37.25" style="8" bestFit="1" customWidth="1"/>
    <col min="9740" max="9740" width="11" style="8" customWidth="1"/>
    <col min="9741" max="9741" width="13.75" style="8" customWidth="1"/>
    <col min="9742" max="9742" width="6.375" style="8" customWidth="1"/>
    <col min="9743" max="9743" width="21" style="8" customWidth="1"/>
    <col min="9744" max="9744" width="24.5" style="8" customWidth="1"/>
    <col min="9745" max="9745" width="15.625" style="8" customWidth="1"/>
    <col min="9746" max="9984" width="9" style="8"/>
    <col min="9985" max="9985" width="2.625" style="8" customWidth="1"/>
    <col min="9986" max="9986" width="15.5" style="8" bestFit="1" customWidth="1"/>
    <col min="9987" max="9987" width="14.375" style="8" bestFit="1" customWidth="1"/>
    <col min="9988" max="9988" width="13.125" style="8" bestFit="1" customWidth="1"/>
    <col min="9989" max="9989" width="76.875" style="8" bestFit="1" customWidth="1"/>
    <col min="9990" max="9990" width="6.25" style="8" customWidth="1"/>
    <col min="9991" max="9992" width="12.75" style="8" customWidth="1"/>
    <col min="9993" max="9993" width="5.75" style="8" customWidth="1"/>
    <col min="9994" max="9994" width="26.75" style="8" customWidth="1"/>
    <col min="9995" max="9995" width="37.25" style="8" bestFit="1" customWidth="1"/>
    <col min="9996" max="9996" width="11" style="8" customWidth="1"/>
    <col min="9997" max="9997" width="13.75" style="8" customWidth="1"/>
    <col min="9998" max="9998" width="6.375" style="8" customWidth="1"/>
    <col min="9999" max="9999" width="21" style="8" customWidth="1"/>
    <col min="10000" max="10000" width="24.5" style="8" customWidth="1"/>
    <col min="10001" max="10001" width="15.625" style="8" customWidth="1"/>
    <col min="10002" max="10240" width="9" style="8"/>
    <col min="10241" max="10241" width="2.625" style="8" customWidth="1"/>
    <col min="10242" max="10242" width="15.5" style="8" bestFit="1" customWidth="1"/>
    <col min="10243" max="10243" width="14.375" style="8" bestFit="1" customWidth="1"/>
    <col min="10244" max="10244" width="13.125" style="8" bestFit="1" customWidth="1"/>
    <col min="10245" max="10245" width="76.875" style="8" bestFit="1" customWidth="1"/>
    <col min="10246" max="10246" width="6.25" style="8" customWidth="1"/>
    <col min="10247" max="10248" width="12.75" style="8" customWidth="1"/>
    <col min="10249" max="10249" width="5.75" style="8" customWidth="1"/>
    <col min="10250" max="10250" width="26.75" style="8" customWidth="1"/>
    <col min="10251" max="10251" width="37.25" style="8" bestFit="1" customWidth="1"/>
    <col min="10252" max="10252" width="11" style="8" customWidth="1"/>
    <col min="10253" max="10253" width="13.75" style="8" customWidth="1"/>
    <col min="10254" max="10254" width="6.375" style="8" customWidth="1"/>
    <col min="10255" max="10255" width="21" style="8" customWidth="1"/>
    <col min="10256" max="10256" width="24.5" style="8" customWidth="1"/>
    <col min="10257" max="10257" width="15.625" style="8" customWidth="1"/>
    <col min="10258" max="10496" width="9" style="8"/>
    <col min="10497" max="10497" width="2.625" style="8" customWidth="1"/>
    <col min="10498" max="10498" width="15.5" style="8" bestFit="1" customWidth="1"/>
    <col min="10499" max="10499" width="14.375" style="8" bestFit="1" customWidth="1"/>
    <col min="10500" max="10500" width="13.125" style="8" bestFit="1" customWidth="1"/>
    <col min="10501" max="10501" width="76.875" style="8" bestFit="1" customWidth="1"/>
    <col min="10502" max="10502" width="6.25" style="8" customWidth="1"/>
    <col min="10503" max="10504" width="12.75" style="8" customWidth="1"/>
    <col min="10505" max="10505" width="5.75" style="8" customWidth="1"/>
    <col min="10506" max="10506" width="26.75" style="8" customWidth="1"/>
    <col min="10507" max="10507" width="37.25" style="8" bestFit="1" customWidth="1"/>
    <col min="10508" max="10508" width="11" style="8" customWidth="1"/>
    <col min="10509" max="10509" width="13.75" style="8" customWidth="1"/>
    <col min="10510" max="10510" width="6.375" style="8" customWidth="1"/>
    <col min="10511" max="10511" width="21" style="8" customWidth="1"/>
    <col min="10512" max="10512" width="24.5" style="8" customWidth="1"/>
    <col min="10513" max="10513" width="15.625" style="8" customWidth="1"/>
    <col min="10514" max="10752" width="9" style="8"/>
    <col min="10753" max="10753" width="2.625" style="8" customWidth="1"/>
    <col min="10754" max="10754" width="15.5" style="8" bestFit="1" customWidth="1"/>
    <col min="10755" max="10755" width="14.375" style="8" bestFit="1" customWidth="1"/>
    <col min="10756" max="10756" width="13.125" style="8" bestFit="1" customWidth="1"/>
    <col min="10757" max="10757" width="76.875" style="8" bestFit="1" customWidth="1"/>
    <col min="10758" max="10758" width="6.25" style="8" customWidth="1"/>
    <col min="10759" max="10760" width="12.75" style="8" customWidth="1"/>
    <col min="10761" max="10761" width="5.75" style="8" customWidth="1"/>
    <col min="10762" max="10762" width="26.75" style="8" customWidth="1"/>
    <col min="10763" max="10763" width="37.25" style="8" bestFit="1" customWidth="1"/>
    <col min="10764" max="10764" width="11" style="8" customWidth="1"/>
    <col min="10765" max="10765" width="13.75" style="8" customWidth="1"/>
    <col min="10766" max="10766" width="6.375" style="8" customWidth="1"/>
    <col min="10767" max="10767" width="21" style="8" customWidth="1"/>
    <col min="10768" max="10768" width="24.5" style="8" customWidth="1"/>
    <col min="10769" max="10769" width="15.625" style="8" customWidth="1"/>
    <col min="10770" max="11008" width="9" style="8"/>
    <col min="11009" max="11009" width="2.625" style="8" customWidth="1"/>
    <col min="11010" max="11010" width="15.5" style="8" bestFit="1" customWidth="1"/>
    <col min="11011" max="11011" width="14.375" style="8" bestFit="1" customWidth="1"/>
    <col min="11012" max="11012" width="13.125" style="8" bestFit="1" customWidth="1"/>
    <col min="11013" max="11013" width="76.875" style="8" bestFit="1" customWidth="1"/>
    <col min="11014" max="11014" width="6.25" style="8" customWidth="1"/>
    <col min="11015" max="11016" width="12.75" style="8" customWidth="1"/>
    <col min="11017" max="11017" width="5.75" style="8" customWidth="1"/>
    <col min="11018" max="11018" width="26.75" style="8" customWidth="1"/>
    <col min="11019" max="11019" width="37.25" style="8" bestFit="1" customWidth="1"/>
    <col min="11020" max="11020" width="11" style="8" customWidth="1"/>
    <col min="11021" max="11021" width="13.75" style="8" customWidth="1"/>
    <col min="11022" max="11022" width="6.375" style="8" customWidth="1"/>
    <col min="11023" max="11023" width="21" style="8" customWidth="1"/>
    <col min="11024" max="11024" width="24.5" style="8" customWidth="1"/>
    <col min="11025" max="11025" width="15.625" style="8" customWidth="1"/>
    <col min="11026" max="11264" width="9" style="8"/>
    <col min="11265" max="11265" width="2.625" style="8" customWidth="1"/>
    <col min="11266" max="11266" width="15.5" style="8" bestFit="1" customWidth="1"/>
    <col min="11267" max="11267" width="14.375" style="8" bestFit="1" customWidth="1"/>
    <col min="11268" max="11268" width="13.125" style="8" bestFit="1" customWidth="1"/>
    <col min="11269" max="11269" width="76.875" style="8" bestFit="1" customWidth="1"/>
    <col min="11270" max="11270" width="6.25" style="8" customWidth="1"/>
    <col min="11271" max="11272" width="12.75" style="8" customWidth="1"/>
    <col min="11273" max="11273" width="5.75" style="8" customWidth="1"/>
    <col min="11274" max="11274" width="26.75" style="8" customWidth="1"/>
    <col min="11275" max="11275" width="37.25" style="8" bestFit="1" customWidth="1"/>
    <col min="11276" max="11276" width="11" style="8" customWidth="1"/>
    <col min="11277" max="11277" width="13.75" style="8" customWidth="1"/>
    <col min="11278" max="11278" width="6.375" style="8" customWidth="1"/>
    <col min="11279" max="11279" width="21" style="8" customWidth="1"/>
    <col min="11280" max="11280" width="24.5" style="8" customWidth="1"/>
    <col min="11281" max="11281" width="15.625" style="8" customWidth="1"/>
    <col min="11282" max="11520" width="9" style="8"/>
    <col min="11521" max="11521" width="2.625" style="8" customWidth="1"/>
    <col min="11522" max="11522" width="15.5" style="8" bestFit="1" customWidth="1"/>
    <col min="11523" max="11523" width="14.375" style="8" bestFit="1" customWidth="1"/>
    <col min="11524" max="11524" width="13.125" style="8" bestFit="1" customWidth="1"/>
    <col min="11525" max="11525" width="76.875" style="8" bestFit="1" customWidth="1"/>
    <col min="11526" max="11526" width="6.25" style="8" customWidth="1"/>
    <col min="11527" max="11528" width="12.75" style="8" customWidth="1"/>
    <col min="11529" max="11529" width="5.75" style="8" customWidth="1"/>
    <col min="11530" max="11530" width="26.75" style="8" customWidth="1"/>
    <col min="11531" max="11531" width="37.25" style="8" bestFit="1" customWidth="1"/>
    <col min="11532" max="11532" width="11" style="8" customWidth="1"/>
    <col min="11533" max="11533" width="13.75" style="8" customWidth="1"/>
    <col min="11534" max="11534" width="6.375" style="8" customWidth="1"/>
    <col min="11535" max="11535" width="21" style="8" customWidth="1"/>
    <col min="11536" max="11536" width="24.5" style="8" customWidth="1"/>
    <col min="11537" max="11537" width="15.625" style="8" customWidth="1"/>
    <col min="11538" max="11776" width="9" style="8"/>
    <col min="11777" max="11777" width="2.625" style="8" customWidth="1"/>
    <col min="11778" max="11778" width="15.5" style="8" bestFit="1" customWidth="1"/>
    <col min="11779" max="11779" width="14.375" style="8" bestFit="1" customWidth="1"/>
    <col min="11780" max="11780" width="13.125" style="8" bestFit="1" customWidth="1"/>
    <col min="11781" max="11781" width="76.875" style="8" bestFit="1" customWidth="1"/>
    <col min="11782" max="11782" width="6.25" style="8" customWidth="1"/>
    <col min="11783" max="11784" width="12.75" style="8" customWidth="1"/>
    <col min="11785" max="11785" width="5.75" style="8" customWidth="1"/>
    <col min="11786" max="11786" width="26.75" style="8" customWidth="1"/>
    <col min="11787" max="11787" width="37.25" style="8" bestFit="1" customWidth="1"/>
    <col min="11788" max="11788" width="11" style="8" customWidth="1"/>
    <col min="11789" max="11789" width="13.75" style="8" customWidth="1"/>
    <col min="11790" max="11790" width="6.375" style="8" customWidth="1"/>
    <col min="11791" max="11791" width="21" style="8" customWidth="1"/>
    <col min="11792" max="11792" width="24.5" style="8" customWidth="1"/>
    <col min="11793" max="11793" width="15.625" style="8" customWidth="1"/>
    <col min="11794" max="12032" width="9" style="8"/>
    <col min="12033" max="12033" width="2.625" style="8" customWidth="1"/>
    <col min="12034" max="12034" width="15.5" style="8" bestFit="1" customWidth="1"/>
    <col min="12035" max="12035" width="14.375" style="8" bestFit="1" customWidth="1"/>
    <col min="12036" max="12036" width="13.125" style="8" bestFit="1" customWidth="1"/>
    <col min="12037" max="12037" width="76.875" style="8" bestFit="1" customWidth="1"/>
    <col min="12038" max="12038" width="6.25" style="8" customWidth="1"/>
    <col min="12039" max="12040" width="12.75" style="8" customWidth="1"/>
    <col min="12041" max="12041" width="5.75" style="8" customWidth="1"/>
    <col min="12042" max="12042" width="26.75" style="8" customWidth="1"/>
    <col min="12043" max="12043" width="37.25" style="8" bestFit="1" customWidth="1"/>
    <col min="12044" max="12044" width="11" style="8" customWidth="1"/>
    <col min="12045" max="12045" width="13.75" style="8" customWidth="1"/>
    <col min="12046" max="12046" width="6.375" style="8" customWidth="1"/>
    <col min="12047" max="12047" width="21" style="8" customWidth="1"/>
    <col min="12048" max="12048" width="24.5" style="8" customWidth="1"/>
    <col min="12049" max="12049" width="15.625" style="8" customWidth="1"/>
    <col min="12050" max="12288" width="9" style="8"/>
    <col min="12289" max="12289" width="2.625" style="8" customWidth="1"/>
    <col min="12290" max="12290" width="15.5" style="8" bestFit="1" customWidth="1"/>
    <col min="12291" max="12291" width="14.375" style="8" bestFit="1" customWidth="1"/>
    <col min="12292" max="12292" width="13.125" style="8" bestFit="1" customWidth="1"/>
    <col min="12293" max="12293" width="76.875" style="8" bestFit="1" customWidth="1"/>
    <col min="12294" max="12294" width="6.25" style="8" customWidth="1"/>
    <col min="12295" max="12296" width="12.75" style="8" customWidth="1"/>
    <col min="12297" max="12297" width="5.75" style="8" customWidth="1"/>
    <col min="12298" max="12298" width="26.75" style="8" customWidth="1"/>
    <col min="12299" max="12299" width="37.25" style="8" bestFit="1" customWidth="1"/>
    <col min="12300" max="12300" width="11" style="8" customWidth="1"/>
    <col min="12301" max="12301" width="13.75" style="8" customWidth="1"/>
    <col min="12302" max="12302" width="6.375" style="8" customWidth="1"/>
    <col min="12303" max="12303" width="21" style="8" customWidth="1"/>
    <col min="12304" max="12304" width="24.5" style="8" customWidth="1"/>
    <col min="12305" max="12305" width="15.625" style="8" customWidth="1"/>
    <col min="12306" max="12544" width="9" style="8"/>
    <col min="12545" max="12545" width="2.625" style="8" customWidth="1"/>
    <col min="12546" max="12546" width="15.5" style="8" bestFit="1" customWidth="1"/>
    <col min="12547" max="12547" width="14.375" style="8" bestFit="1" customWidth="1"/>
    <col min="12548" max="12548" width="13.125" style="8" bestFit="1" customWidth="1"/>
    <col min="12549" max="12549" width="76.875" style="8" bestFit="1" customWidth="1"/>
    <col min="12550" max="12550" width="6.25" style="8" customWidth="1"/>
    <col min="12551" max="12552" width="12.75" style="8" customWidth="1"/>
    <col min="12553" max="12553" width="5.75" style="8" customWidth="1"/>
    <col min="12554" max="12554" width="26.75" style="8" customWidth="1"/>
    <col min="12555" max="12555" width="37.25" style="8" bestFit="1" customWidth="1"/>
    <col min="12556" max="12556" width="11" style="8" customWidth="1"/>
    <col min="12557" max="12557" width="13.75" style="8" customWidth="1"/>
    <col min="12558" max="12558" width="6.375" style="8" customWidth="1"/>
    <col min="12559" max="12559" width="21" style="8" customWidth="1"/>
    <col min="12560" max="12560" width="24.5" style="8" customWidth="1"/>
    <col min="12561" max="12561" width="15.625" style="8" customWidth="1"/>
    <col min="12562" max="12800" width="9" style="8"/>
    <col min="12801" max="12801" width="2.625" style="8" customWidth="1"/>
    <col min="12802" max="12802" width="15.5" style="8" bestFit="1" customWidth="1"/>
    <col min="12803" max="12803" width="14.375" style="8" bestFit="1" customWidth="1"/>
    <col min="12804" max="12804" width="13.125" style="8" bestFit="1" customWidth="1"/>
    <col min="12805" max="12805" width="76.875" style="8" bestFit="1" customWidth="1"/>
    <col min="12806" max="12806" width="6.25" style="8" customWidth="1"/>
    <col min="12807" max="12808" width="12.75" style="8" customWidth="1"/>
    <col min="12809" max="12809" width="5.75" style="8" customWidth="1"/>
    <col min="12810" max="12810" width="26.75" style="8" customWidth="1"/>
    <col min="12811" max="12811" width="37.25" style="8" bestFit="1" customWidth="1"/>
    <col min="12812" max="12812" width="11" style="8" customWidth="1"/>
    <col min="12813" max="12813" width="13.75" style="8" customWidth="1"/>
    <col min="12814" max="12814" width="6.375" style="8" customWidth="1"/>
    <col min="12815" max="12815" width="21" style="8" customWidth="1"/>
    <col min="12816" max="12816" width="24.5" style="8" customWidth="1"/>
    <col min="12817" max="12817" width="15.625" style="8" customWidth="1"/>
    <col min="12818" max="13056" width="9" style="8"/>
    <col min="13057" max="13057" width="2.625" style="8" customWidth="1"/>
    <col min="13058" max="13058" width="15.5" style="8" bestFit="1" customWidth="1"/>
    <col min="13059" max="13059" width="14.375" style="8" bestFit="1" customWidth="1"/>
    <col min="13060" max="13060" width="13.125" style="8" bestFit="1" customWidth="1"/>
    <col min="13061" max="13061" width="76.875" style="8" bestFit="1" customWidth="1"/>
    <col min="13062" max="13062" width="6.25" style="8" customWidth="1"/>
    <col min="13063" max="13064" width="12.75" style="8" customWidth="1"/>
    <col min="13065" max="13065" width="5.75" style="8" customWidth="1"/>
    <col min="13066" max="13066" width="26.75" style="8" customWidth="1"/>
    <col min="13067" max="13067" width="37.25" style="8" bestFit="1" customWidth="1"/>
    <col min="13068" max="13068" width="11" style="8" customWidth="1"/>
    <col min="13069" max="13069" width="13.75" style="8" customWidth="1"/>
    <col min="13070" max="13070" width="6.375" style="8" customWidth="1"/>
    <col min="13071" max="13071" width="21" style="8" customWidth="1"/>
    <col min="13072" max="13072" width="24.5" style="8" customWidth="1"/>
    <col min="13073" max="13073" width="15.625" style="8" customWidth="1"/>
    <col min="13074" max="13312" width="9" style="8"/>
    <col min="13313" max="13313" width="2.625" style="8" customWidth="1"/>
    <col min="13314" max="13314" width="15.5" style="8" bestFit="1" customWidth="1"/>
    <col min="13315" max="13315" width="14.375" style="8" bestFit="1" customWidth="1"/>
    <col min="13316" max="13316" width="13.125" style="8" bestFit="1" customWidth="1"/>
    <col min="13317" max="13317" width="76.875" style="8" bestFit="1" customWidth="1"/>
    <col min="13318" max="13318" width="6.25" style="8" customWidth="1"/>
    <col min="13319" max="13320" width="12.75" style="8" customWidth="1"/>
    <col min="13321" max="13321" width="5.75" style="8" customWidth="1"/>
    <col min="13322" max="13322" width="26.75" style="8" customWidth="1"/>
    <col min="13323" max="13323" width="37.25" style="8" bestFit="1" customWidth="1"/>
    <col min="13324" max="13324" width="11" style="8" customWidth="1"/>
    <col min="13325" max="13325" width="13.75" style="8" customWidth="1"/>
    <col min="13326" max="13326" width="6.375" style="8" customWidth="1"/>
    <col min="13327" max="13327" width="21" style="8" customWidth="1"/>
    <col min="13328" max="13328" width="24.5" style="8" customWidth="1"/>
    <col min="13329" max="13329" width="15.625" style="8" customWidth="1"/>
    <col min="13330" max="13568" width="9" style="8"/>
    <col min="13569" max="13569" width="2.625" style="8" customWidth="1"/>
    <col min="13570" max="13570" width="15.5" style="8" bestFit="1" customWidth="1"/>
    <col min="13571" max="13571" width="14.375" style="8" bestFit="1" customWidth="1"/>
    <col min="13572" max="13572" width="13.125" style="8" bestFit="1" customWidth="1"/>
    <col min="13573" max="13573" width="76.875" style="8" bestFit="1" customWidth="1"/>
    <col min="13574" max="13574" width="6.25" style="8" customWidth="1"/>
    <col min="13575" max="13576" width="12.75" style="8" customWidth="1"/>
    <col min="13577" max="13577" width="5.75" style="8" customWidth="1"/>
    <col min="13578" max="13578" width="26.75" style="8" customWidth="1"/>
    <col min="13579" max="13579" width="37.25" style="8" bestFit="1" customWidth="1"/>
    <col min="13580" max="13580" width="11" style="8" customWidth="1"/>
    <col min="13581" max="13581" width="13.75" style="8" customWidth="1"/>
    <col min="13582" max="13582" width="6.375" style="8" customWidth="1"/>
    <col min="13583" max="13583" width="21" style="8" customWidth="1"/>
    <col min="13584" max="13584" width="24.5" style="8" customWidth="1"/>
    <col min="13585" max="13585" width="15.625" style="8" customWidth="1"/>
    <col min="13586" max="13824" width="9" style="8"/>
    <col min="13825" max="13825" width="2.625" style="8" customWidth="1"/>
    <col min="13826" max="13826" width="15.5" style="8" bestFit="1" customWidth="1"/>
    <col min="13827" max="13827" width="14.375" style="8" bestFit="1" customWidth="1"/>
    <col min="13828" max="13828" width="13.125" style="8" bestFit="1" customWidth="1"/>
    <col min="13829" max="13829" width="76.875" style="8" bestFit="1" customWidth="1"/>
    <col min="13830" max="13830" width="6.25" style="8" customWidth="1"/>
    <col min="13831" max="13832" width="12.75" style="8" customWidth="1"/>
    <col min="13833" max="13833" width="5.75" style="8" customWidth="1"/>
    <col min="13834" max="13834" width="26.75" style="8" customWidth="1"/>
    <col min="13835" max="13835" width="37.25" style="8" bestFit="1" customWidth="1"/>
    <col min="13836" max="13836" width="11" style="8" customWidth="1"/>
    <col min="13837" max="13837" width="13.75" style="8" customWidth="1"/>
    <col min="13838" max="13838" width="6.375" style="8" customWidth="1"/>
    <col min="13839" max="13839" width="21" style="8" customWidth="1"/>
    <col min="13840" max="13840" width="24.5" style="8" customWidth="1"/>
    <col min="13841" max="13841" width="15.625" style="8" customWidth="1"/>
    <col min="13842" max="14080" width="9" style="8"/>
    <col min="14081" max="14081" width="2.625" style="8" customWidth="1"/>
    <col min="14082" max="14082" width="15.5" style="8" bestFit="1" customWidth="1"/>
    <col min="14083" max="14083" width="14.375" style="8" bestFit="1" customWidth="1"/>
    <col min="14084" max="14084" width="13.125" style="8" bestFit="1" customWidth="1"/>
    <col min="14085" max="14085" width="76.875" style="8" bestFit="1" customWidth="1"/>
    <col min="14086" max="14086" width="6.25" style="8" customWidth="1"/>
    <col min="14087" max="14088" width="12.75" style="8" customWidth="1"/>
    <col min="14089" max="14089" width="5.75" style="8" customWidth="1"/>
    <col min="14090" max="14090" width="26.75" style="8" customWidth="1"/>
    <col min="14091" max="14091" width="37.25" style="8" bestFit="1" customWidth="1"/>
    <col min="14092" max="14092" width="11" style="8" customWidth="1"/>
    <col min="14093" max="14093" width="13.75" style="8" customWidth="1"/>
    <col min="14094" max="14094" width="6.375" style="8" customWidth="1"/>
    <col min="14095" max="14095" width="21" style="8" customWidth="1"/>
    <col min="14096" max="14096" width="24.5" style="8" customWidth="1"/>
    <col min="14097" max="14097" width="15.625" style="8" customWidth="1"/>
    <col min="14098" max="14336" width="9" style="8"/>
    <col min="14337" max="14337" width="2.625" style="8" customWidth="1"/>
    <col min="14338" max="14338" width="15.5" style="8" bestFit="1" customWidth="1"/>
    <col min="14339" max="14339" width="14.375" style="8" bestFit="1" customWidth="1"/>
    <col min="14340" max="14340" width="13.125" style="8" bestFit="1" customWidth="1"/>
    <col min="14341" max="14341" width="76.875" style="8" bestFit="1" customWidth="1"/>
    <col min="14342" max="14342" width="6.25" style="8" customWidth="1"/>
    <col min="14343" max="14344" width="12.75" style="8" customWidth="1"/>
    <col min="14345" max="14345" width="5.75" style="8" customWidth="1"/>
    <col min="14346" max="14346" width="26.75" style="8" customWidth="1"/>
    <col min="14347" max="14347" width="37.25" style="8" bestFit="1" customWidth="1"/>
    <col min="14348" max="14348" width="11" style="8" customWidth="1"/>
    <col min="14349" max="14349" width="13.75" style="8" customWidth="1"/>
    <col min="14350" max="14350" width="6.375" style="8" customWidth="1"/>
    <col min="14351" max="14351" width="21" style="8" customWidth="1"/>
    <col min="14352" max="14352" width="24.5" style="8" customWidth="1"/>
    <col min="14353" max="14353" width="15.625" style="8" customWidth="1"/>
    <col min="14354" max="14592" width="9" style="8"/>
    <col min="14593" max="14593" width="2.625" style="8" customWidth="1"/>
    <col min="14594" max="14594" width="15.5" style="8" bestFit="1" customWidth="1"/>
    <col min="14595" max="14595" width="14.375" style="8" bestFit="1" customWidth="1"/>
    <col min="14596" max="14596" width="13.125" style="8" bestFit="1" customWidth="1"/>
    <col min="14597" max="14597" width="76.875" style="8" bestFit="1" customWidth="1"/>
    <col min="14598" max="14598" width="6.25" style="8" customWidth="1"/>
    <col min="14599" max="14600" width="12.75" style="8" customWidth="1"/>
    <col min="14601" max="14601" width="5.75" style="8" customWidth="1"/>
    <col min="14602" max="14602" width="26.75" style="8" customWidth="1"/>
    <col min="14603" max="14603" width="37.25" style="8" bestFit="1" customWidth="1"/>
    <col min="14604" max="14604" width="11" style="8" customWidth="1"/>
    <col min="14605" max="14605" width="13.75" style="8" customWidth="1"/>
    <col min="14606" max="14606" width="6.375" style="8" customWidth="1"/>
    <col min="14607" max="14607" width="21" style="8" customWidth="1"/>
    <col min="14608" max="14608" width="24.5" style="8" customWidth="1"/>
    <col min="14609" max="14609" width="15.625" style="8" customWidth="1"/>
    <col min="14610" max="14848" width="9" style="8"/>
    <col min="14849" max="14849" width="2.625" style="8" customWidth="1"/>
    <col min="14850" max="14850" width="15.5" style="8" bestFit="1" customWidth="1"/>
    <col min="14851" max="14851" width="14.375" style="8" bestFit="1" customWidth="1"/>
    <col min="14852" max="14852" width="13.125" style="8" bestFit="1" customWidth="1"/>
    <col min="14853" max="14853" width="76.875" style="8" bestFit="1" customWidth="1"/>
    <col min="14854" max="14854" width="6.25" style="8" customWidth="1"/>
    <col min="14855" max="14856" width="12.75" style="8" customWidth="1"/>
    <col min="14857" max="14857" width="5.75" style="8" customWidth="1"/>
    <col min="14858" max="14858" width="26.75" style="8" customWidth="1"/>
    <col min="14859" max="14859" width="37.25" style="8" bestFit="1" customWidth="1"/>
    <col min="14860" max="14860" width="11" style="8" customWidth="1"/>
    <col min="14861" max="14861" width="13.75" style="8" customWidth="1"/>
    <col min="14862" max="14862" width="6.375" style="8" customWidth="1"/>
    <col min="14863" max="14863" width="21" style="8" customWidth="1"/>
    <col min="14864" max="14864" width="24.5" style="8" customWidth="1"/>
    <col min="14865" max="14865" width="15.625" style="8" customWidth="1"/>
    <col min="14866" max="15104" width="9" style="8"/>
    <col min="15105" max="15105" width="2.625" style="8" customWidth="1"/>
    <col min="15106" max="15106" width="15.5" style="8" bestFit="1" customWidth="1"/>
    <col min="15107" max="15107" width="14.375" style="8" bestFit="1" customWidth="1"/>
    <col min="15108" max="15108" width="13.125" style="8" bestFit="1" customWidth="1"/>
    <col min="15109" max="15109" width="76.875" style="8" bestFit="1" customWidth="1"/>
    <col min="15110" max="15110" width="6.25" style="8" customWidth="1"/>
    <col min="15111" max="15112" width="12.75" style="8" customWidth="1"/>
    <col min="15113" max="15113" width="5.75" style="8" customWidth="1"/>
    <col min="15114" max="15114" width="26.75" style="8" customWidth="1"/>
    <col min="15115" max="15115" width="37.25" style="8" bestFit="1" customWidth="1"/>
    <col min="15116" max="15116" width="11" style="8" customWidth="1"/>
    <col min="15117" max="15117" width="13.75" style="8" customWidth="1"/>
    <col min="15118" max="15118" width="6.375" style="8" customWidth="1"/>
    <col min="15119" max="15119" width="21" style="8" customWidth="1"/>
    <col min="15120" max="15120" width="24.5" style="8" customWidth="1"/>
    <col min="15121" max="15121" width="15.625" style="8" customWidth="1"/>
    <col min="15122" max="15360" width="9" style="8"/>
    <col min="15361" max="15361" width="2.625" style="8" customWidth="1"/>
    <col min="15362" max="15362" width="15.5" style="8" bestFit="1" customWidth="1"/>
    <col min="15363" max="15363" width="14.375" style="8" bestFit="1" customWidth="1"/>
    <col min="15364" max="15364" width="13.125" style="8" bestFit="1" customWidth="1"/>
    <col min="15365" max="15365" width="76.875" style="8" bestFit="1" customWidth="1"/>
    <col min="15366" max="15366" width="6.25" style="8" customWidth="1"/>
    <col min="15367" max="15368" width="12.75" style="8" customWidth="1"/>
    <col min="15369" max="15369" width="5.75" style="8" customWidth="1"/>
    <col min="15370" max="15370" width="26.75" style="8" customWidth="1"/>
    <col min="15371" max="15371" width="37.25" style="8" bestFit="1" customWidth="1"/>
    <col min="15372" max="15372" width="11" style="8" customWidth="1"/>
    <col min="15373" max="15373" width="13.75" style="8" customWidth="1"/>
    <col min="15374" max="15374" width="6.375" style="8" customWidth="1"/>
    <col min="15375" max="15375" width="21" style="8" customWidth="1"/>
    <col min="15376" max="15376" width="24.5" style="8" customWidth="1"/>
    <col min="15377" max="15377" width="15.625" style="8" customWidth="1"/>
    <col min="15378" max="15616" width="9" style="8"/>
    <col min="15617" max="15617" width="2.625" style="8" customWidth="1"/>
    <col min="15618" max="15618" width="15.5" style="8" bestFit="1" customWidth="1"/>
    <col min="15619" max="15619" width="14.375" style="8" bestFit="1" customWidth="1"/>
    <col min="15620" max="15620" width="13.125" style="8" bestFit="1" customWidth="1"/>
    <col min="15621" max="15621" width="76.875" style="8" bestFit="1" customWidth="1"/>
    <col min="15622" max="15622" width="6.25" style="8" customWidth="1"/>
    <col min="15623" max="15624" width="12.75" style="8" customWidth="1"/>
    <col min="15625" max="15625" width="5.75" style="8" customWidth="1"/>
    <col min="15626" max="15626" width="26.75" style="8" customWidth="1"/>
    <col min="15627" max="15627" width="37.25" style="8" bestFit="1" customWidth="1"/>
    <col min="15628" max="15628" width="11" style="8" customWidth="1"/>
    <col min="15629" max="15629" width="13.75" style="8" customWidth="1"/>
    <col min="15630" max="15630" width="6.375" style="8" customWidth="1"/>
    <col min="15631" max="15631" width="21" style="8" customWidth="1"/>
    <col min="15632" max="15632" width="24.5" style="8" customWidth="1"/>
    <col min="15633" max="15633" width="15.625" style="8" customWidth="1"/>
    <col min="15634" max="15872" width="9" style="8"/>
    <col min="15873" max="15873" width="2.625" style="8" customWidth="1"/>
    <col min="15874" max="15874" width="15.5" style="8" bestFit="1" customWidth="1"/>
    <col min="15875" max="15875" width="14.375" style="8" bestFit="1" customWidth="1"/>
    <col min="15876" max="15876" width="13.125" style="8" bestFit="1" customWidth="1"/>
    <col min="15877" max="15877" width="76.875" style="8" bestFit="1" customWidth="1"/>
    <col min="15878" max="15878" width="6.25" style="8" customWidth="1"/>
    <col min="15879" max="15880" width="12.75" style="8" customWidth="1"/>
    <col min="15881" max="15881" width="5.75" style="8" customWidth="1"/>
    <col min="15882" max="15882" width="26.75" style="8" customWidth="1"/>
    <col min="15883" max="15883" width="37.25" style="8" bestFit="1" customWidth="1"/>
    <col min="15884" max="15884" width="11" style="8" customWidth="1"/>
    <col min="15885" max="15885" width="13.75" style="8" customWidth="1"/>
    <col min="15886" max="15886" width="6.375" style="8" customWidth="1"/>
    <col min="15887" max="15887" width="21" style="8" customWidth="1"/>
    <col min="15888" max="15888" width="24.5" style="8" customWidth="1"/>
    <col min="15889" max="15889" width="15.625" style="8" customWidth="1"/>
    <col min="15890" max="16128" width="9" style="8"/>
    <col min="16129" max="16129" width="2.625" style="8" customWidth="1"/>
    <col min="16130" max="16130" width="15.5" style="8" bestFit="1" customWidth="1"/>
    <col min="16131" max="16131" width="14.375" style="8" bestFit="1" customWidth="1"/>
    <col min="16132" max="16132" width="13.125" style="8" bestFit="1" customWidth="1"/>
    <col min="16133" max="16133" width="76.875" style="8" bestFit="1" customWidth="1"/>
    <col min="16134" max="16134" width="6.25" style="8" customWidth="1"/>
    <col min="16135" max="16136" width="12.75" style="8" customWidth="1"/>
    <col min="16137" max="16137" width="5.75" style="8" customWidth="1"/>
    <col min="16138" max="16138" width="26.75" style="8" customWidth="1"/>
    <col min="16139" max="16139" width="37.25" style="8" bestFit="1" customWidth="1"/>
    <col min="16140" max="16140" width="11" style="8" customWidth="1"/>
    <col min="16141" max="16141" width="13.75" style="8" customWidth="1"/>
    <col min="16142" max="16142" width="6.375" style="8" customWidth="1"/>
    <col min="16143" max="16143" width="21" style="8" customWidth="1"/>
    <col min="16144" max="16144" width="24.5" style="8" customWidth="1"/>
    <col min="16145" max="16145" width="15.625" style="8" customWidth="1"/>
    <col min="16146" max="16384" width="9" style="8"/>
  </cols>
  <sheetData>
    <row r="2" spans="2:17" ht="20.100000000000001" customHeight="1">
      <c r="B2" s="1" t="s">
        <v>0</v>
      </c>
      <c r="C2" s="1"/>
      <c r="D2" s="1"/>
      <c r="E2" s="2" t="s">
        <v>5945</v>
      </c>
      <c r="G2" s="4" t="s">
        <v>2</v>
      </c>
      <c r="H2" s="5"/>
      <c r="I2" s="6"/>
      <c r="J2" s="7">
        <f>SUM(H:H)</f>
        <v>4242329</v>
      </c>
    </row>
    <row r="3" spans="2:17" ht="20.100000000000001" customHeight="1">
      <c r="B3" s="1" t="s">
        <v>3</v>
      </c>
      <c r="C3" s="1"/>
      <c r="D3" s="1"/>
      <c r="E3" s="13" t="s">
        <v>4</v>
      </c>
    </row>
    <row r="4" spans="2:17" ht="20.100000000000001" customHeight="1">
      <c r="B4" s="1" t="s">
        <v>5</v>
      </c>
      <c r="C4" s="1"/>
      <c r="D4" s="1"/>
      <c r="E4" s="13">
        <v>177448</v>
      </c>
      <c r="J4" s="15"/>
      <c r="K4" s="16"/>
    </row>
    <row r="5" spans="2:17" ht="20.100000000000001" customHeight="1">
      <c r="B5" s="1" t="s">
        <v>6</v>
      </c>
      <c r="C5" s="1"/>
      <c r="D5" s="1"/>
      <c r="E5" s="17"/>
      <c r="J5" s="15"/>
      <c r="K5" s="16"/>
    </row>
    <row r="6" spans="2:17" ht="20.100000000000001" customHeight="1">
      <c r="B6" s="1" t="s">
        <v>7</v>
      </c>
      <c r="C6" s="1"/>
      <c r="D6" s="1"/>
      <c r="E6" s="17"/>
      <c r="J6" s="15"/>
      <c r="K6" s="16"/>
    </row>
    <row r="7" spans="2:17" ht="20.100000000000001" customHeight="1">
      <c r="B7" s="18"/>
      <c r="C7" s="18"/>
      <c r="D7" s="18"/>
      <c r="E7" s="19"/>
      <c r="J7" s="15"/>
      <c r="K7" s="16"/>
      <c r="L7" s="20"/>
    </row>
    <row r="9" spans="2:17" s="9" customFormat="1" ht="19.5" customHeight="1">
      <c r="B9" s="21" t="s">
        <v>8</v>
      </c>
      <c r="C9" s="21" t="s">
        <v>9</v>
      </c>
      <c r="D9" s="21" t="s">
        <v>10</v>
      </c>
      <c r="E9" s="22" t="s">
        <v>11</v>
      </c>
      <c r="F9" s="23" t="s">
        <v>12</v>
      </c>
      <c r="G9" s="24" t="s">
        <v>13</v>
      </c>
      <c r="H9" s="24" t="s">
        <v>14</v>
      </c>
      <c r="I9" s="22" t="s">
        <v>15</v>
      </c>
      <c r="J9" s="22" t="s">
        <v>16</v>
      </c>
      <c r="K9" s="22" t="s">
        <v>17</v>
      </c>
      <c r="L9" s="22" t="s">
        <v>18</v>
      </c>
      <c r="M9" s="25" t="s">
        <v>19</v>
      </c>
      <c r="N9" s="21" t="s">
        <v>20</v>
      </c>
      <c r="O9" s="22" t="s">
        <v>21</v>
      </c>
      <c r="P9" s="25" t="s">
        <v>22</v>
      </c>
      <c r="Q9" s="26" t="s">
        <v>23</v>
      </c>
    </row>
    <row r="10" spans="2:17" s="9" customFormat="1" ht="19.5" customHeight="1">
      <c r="B10" s="27"/>
      <c r="C10" s="21" t="s">
        <v>2849</v>
      </c>
      <c r="D10" s="21" t="s">
        <v>2849</v>
      </c>
      <c r="E10" s="30" t="s">
        <v>6254</v>
      </c>
      <c r="F10" s="23">
        <v>1</v>
      </c>
      <c r="G10" s="28">
        <v>685300</v>
      </c>
      <c r="H10" s="28">
        <f t="shared" ref="H10:H30" si="0">F10*G10</f>
        <v>685300</v>
      </c>
      <c r="I10" s="22"/>
      <c r="J10" s="864"/>
      <c r="K10" s="864" t="s">
        <v>6255</v>
      </c>
      <c r="L10" s="22"/>
      <c r="M10" s="25">
        <v>43959</v>
      </c>
      <c r="N10" s="21"/>
      <c r="O10" s="32">
        <v>43997</v>
      </c>
      <c r="P10" s="25" t="s">
        <v>6149</v>
      </c>
      <c r="Q10" s="29"/>
    </row>
    <row r="11" spans="2:17" s="9" customFormat="1" ht="19.5" customHeight="1">
      <c r="B11" s="27"/>
      <c r="C11" s="21" t="s">
        <v>2849</v>
      </c>
      <c r="D11" s="21" t="s">
        <v>2849</v>
      </c>
      <c r="E11" s="30" t="s">
        <v>6256</v>
      </c>
      <c r="F11" s="23">
        <v>1</v>
      </c>
      <c r="G11" s="28">
        <v>24500</v>
      </c>
      <c r="H11" s="28">
        <f t="shared" si="0"/>
        <v>24500</v>
      </c>
      <c r="I11" s="22"/>
      <c r="J11" s="864"/>
      <c r="K11" s="864" t="s">
        <v>6255</v>
      </c>
      <c r="L11" s="22"/>
      <c r="M11" s="25">
        <v>43959</v>
      </c>
      <c r="N11" s="25"/>
      <c r="O11" s="25">
        <v>43997</v>
      </c>
      <c r="P11" s="25" t="s">
        <v>6149</v>
      </c>
      <c r="Q11" s="29"/>
    </row>
    <row r="12" spans="2:17" s="9" customFormat="1" ht="19.5" customHeight="1">
      <c r="B12" s="27"/>
      <c r="C12" s="21" t="s">
        <v>2849</v>
      </c>
      <c r="D12" s="21" t="s">
        <v>2849</v>
      </c>
      <c r="E12" s="30" t="s">
        <v>5949</v>
      </c>
      <c r="F12" s="23">
        <v>1</v>
      </c>
      <c r="G12" s="28">
        <v>49000</v>
      </c>
      <c r="H12" s="28">
        <f t="shared" si="0"/>
        <v>49000</v>
      </c>
      <c r="I12" s="22"/>
      <c r="J12" s="864"/>
      <c r="K12" s="864" t="s">
        <v>6255</v>
      </c>
      <c r="L12" s="22"/>
      <c r="M12" s="25">
        <v>43959</v>
      </c>
      <c r="N12" s="25"/>
      <c r="O12" s="25">
        <v>43997</v>
      </c>
      <c r="P12" s="25" t="s">
        <v>6149</v>
      </c>
      <c r="Q12" s="29"/>
    </row>
    <row r="13" spans="2:17" s="9" customFormat="1" ht="19.5" customHeight="1">
      <c r="B13" s="27"/>
      <c r="C13" s="21" t="s">
        <v>2849</v>
      </c>
      <c r="D13" s="21" t="s">
        <v>2849</v>
      </c>
      <c r="E13" s="30" t="s">
        <v>4086</v>
      </c>
      <c r="F13" s="23">
        <v>1</v>
      </c>
      <c r="G13" s="28">
        <v>14000</v>
      </c>
      <c r="H13" s="28">
        <f t="shared" si="0"/>
        <v>14000</v>
      </c>
      <c r="I13" s="22"/>
      <c r="J13" s="864"/>
      <c r="K13" s="864" t="s">
        <v>6255</v>
      </c>
      <c r="L13" s="22"/>
      <c r="M13" s="25">
        <v>43959</v>
      </c>
      <c r="N13" s="25"/>
      <c r="O13" s="25">
        <v>43997</v>
      </c>
      <c r="P13" s="25" t="s">
        <v>6149</v>
      </c>
      <c r="Q13" s="29"/>
    </row>
    <row r="14" spans="2:17" s="9" customFormat="1" ht="19.5" customHeight="1">
      <c r="B14" s="27"/>
      <c r="C14" s="21" t="s">
        <v>2849</v>
      </c>
      <c r="D14" s="21" t="s">
        <v>2849</v>
      </c>
      <c r="E14" s="30" t="s">
        <v>4665</v>
      </c>
      <c r="F14" s="23">
        <v>1</v>
      </c>
      <c r="G14" s="28">
        <v>14000</v>
      </c>
      <c r="H14" s="28">
        <f t="shared" si="0"/>
        <v>14000</v>
      </c>
      <c r="I14" s="23"/>
      <c r="J14" s="864"/>
      <c r="K14" s="864" t="s">
        <v>6255</v>
      </c>
      <c r="L14" s="21"/>
      <c r="M14" s="25">
        <v>43959</v>
      </c>
      <c r="N14" s="25"/>
      <c r="O14" s="25">
        <v>43997</v>
      </c>
      <c r="P14" s="25" t="s">
        <v>6149</v>
      </c>
      <c r="Q14" s="29"/>
    </row>
    <row r="15" spans="2:17" s="9" customFormat="1" ht="19.5" customHeight="1">
      <c r="B15" s="27"/>
      <c r="C15" s="21" t="s">
        <v>2849</v>
      </c>
      <c r="D15" s="21" t="s">
        <v>2849</v>
      </c>
      <c r="E15" s="76" t="s">
        <v>2290</v>
      </c>
      <c r="F15" s="23">
        <v>1</v>
      </c>
      <c r="G15" s="28">
        <v>14000</v>
      </c>
      <c r="H15" s="28">
        <f t="shared" si="0"/>
        <v>14000</v>
      </c>
      <c r="I15" s="23"/>
      <c r="J15" s="864"/>
      <c r="K15" s="864" t="s">
        <v>6255</v>
      </c>
      <c r="L15" s="21"/>
      <c r="M15" s="25">
        <v>43959</v>
      </c>
      <c r="N15" s="25"/>
      <c r="O15" s="25">
        <v>43997</v>
      </c>
      <c r="P15" s="25" t="s">
        <v>6149</v>
      </c>
      <c r="Q15" s="29"/>
    </row>
    <row r="16" spans="2:17" s="9" customFormat="1" ht="19.5" customHeight="1">
      <c r="B16" s="27"/>
      <c r="C16" s="21" t="s">
        <v>2849</v>
      </c>
      <c r="D16" s="21" t="s">
        <v>2849</v>
      </c>
      <c r="E16" s="76" t="s">
        <v>6257</v>
      </c>
      <c r="F16" s="23">
        <v>1</v>
      </c>
      <c r="G16" s="28">
        <v>7000</v>
      </c>
      <c r="H16" s="28">
        <f t="shared" si="0"/>
        <v>7000</v>
      </c>
      <c r="I16" s="23"/>
      <c r="J16" s="864"/>
      <c r="K16" s="864" t="s">
        <v>6255</v>
      </c>
      <c r="L16" s="21"/>
      <c r="M16" s="25">
        <v>43959</v>
      </c>
      <c r="N16" s="25"/>
      <c r="O16" s="25">
        <v>43997</v>
      </c>
      <c r="P16" s="25" t="s">
        <v>6149</v>
      </c>
      <c r="Q16" s="29"/>
    </row>
    <row r="17" spans="2:17" s="9" customFormat="1" ht="19.5" customHeight="1">
      <c r="B17" s="27"/>
      <c r="C17" s="21" t="s">
        <v>2849</v>
      </c>
      <c r="D17" s="21" t="s">
        <v>2849</v>
      </c>
      <c r="E17" s="76" t="s">
        <v>6258</v>
      </c>
      <c r="F17" s="23">
        <v>1</v>
      </c>
      <c r="G17" s="28">
        <v>24000</v>
      </c>
      <c r="H17" s="28">
        <f t="shared" si="0"/>
        <v>24000</v>
      </c>
      <c r="I17" s="23"/>
      <c r="J17" s="864"/>
      <c r="K17" s="864" t="s">
        <v>6255</v>
      </c>
      <c r="L17" s="21"/>
      <c r="M17" s="25">
        <v>43959</v>
      </c>
      <c r="N17" s="25"/>
      <c r="O17" s="25">
        <v>43997</v>
      </c>
      <c r="P17" s="25" t="s">
        <v>6149</v>
      </c>
      <c r="Q17" s="29"/>
    </row>
    <row r="18" spans="2:17" s="9" customFormat="1" ht="19.5" customHeight="1">
      <c r="B18" s="27"/>
      <c r="C18" s="21" t="s">
        <v>2849</v>
      </c>
      <c r="D18" s="21" t="s">
        <v>2849</v>
      </c>
      <c r="E18" s="76" t="s">
        <v>6259</v>
      </c>
      <c r="F18" s="23">
        <v>1</v>
      </c>
      <c r="G18" s="28">
        <v>93800</v>
      </c>
      <c r="H18" s="28">
        <f t="shared" si="0"/>
        <v>93800</v>
      </c>
      <c r="I18" s="23"/>
      <c r="J18" s="864"/>
      <c r="K18" s="864" t="s">
        <v>6255</v>
      </c>
      <c r="L18" s="21"/>
      <c r="M18" s="25">
        <v>43959</v>
      </c>
      <c r="N18" s="25"/>
      <c r="O18" s="25">
        <v>43997</v>
      </c>
      <c r="P18" s="25" t="s">
        <v>6149</v>
      </c>
      <c r="Q18" s="29"/>
    </row>
    <row r="19" spans="2:17" s="9" customFormat="1" ht="19.5" customHeight="1">
      <c r="B19" s="27"/>
      <c r="C19" s="21" t="s">
        <v>2849</v>
      </c>
      <c r="D19" s="21" t="s">
        <v>2849</v>
      </c>
      <c r="E19" s="76" t="s">
        <v>6260</v>
      </c>
      <c r="F19" s="23">
        <v>1</v>
      </c>
      <c r="G19" s="28">
        <v>105000</v>
      </c>
      <c r="H19" s="28">
        <f t="shared" si="0"/>
        <v>105000</v>
      </c>
      <c r="I19" s="23"/>
      <c r="J19" s="864"/>
      <c r="K19" s="864" t="s">
        <v>6255</v>
      </c>
      <c r="L19" s="21"/>
      <c r="M19" s="25">
        <v>43959</v>
      </c>
      <c r="N19" s="25"/>
      <c r="O19" s="25">
        <v>43997</v>
      </c>
      <c r="P19" s="25" t="s">
        <v>6149</v>
      </c>
      <c r="Q19" s="29"/>
    </row>
    <row r="20" spans="2:17" s="9" customFormat="1" ht="19.5" customHeight="1">
      <c r="B20" s="27"/>
      <c r="C20" s="21" t="s">
        <v>2849</v>
      </c>
      <c r="D20" s="21" t="s">
        <v>2849</v>
      </c>
      <c r="E20" s="76" t="s">
        <v>6261</v>
      </c>
      <c r="F20" s="23">
        <v>1</v>
      </c>
      <c r="G20" s="28">
        <v>2500</v>
      </c>
      <c r="H20" s="28">
        <f t="shared" si="0"/>
        <v>2500</v>
      </c>
      <c r="I20" s="23"/>
      <c r="J20" s="864"/>
      <c r="K20" s="864" t="s">
        <v>6255</v>
      </c>
      <c r="L20" s="21"/>
      <c r="M20" s="25">
        <v>43959</v>
      </c>
      <c r="N20" s="25"/>
      <c r="O20" s="25">
        <v>43997</v>
      </c>
      <c r="P20" s="25" t="s">
        <v>6149</v>
      </c>
      <c r="Q20" s="29"/>
    </row>
    <row r="21" spans="2:17" s="9" customFormat="1" ht="19.5" customHeight="1">
      <c r="B21" s="27"/>
      <c r="C21" s="21" t="s">
        <v>2849</v>
      </c>
      <c r="D21" s="21" t="s">
        <v>2849</v>
      </c>
      <c r="E21" s="76" t="s">
        <v>6262</v>
      </c>
      <c r="F21" s="23">
        <v>50</v>
      </c>
      <c r="G21" s="28">
        <v>650</v>
      </c>
      <c r="H21" s="28">
        <f t="shared" si="0"/>
        <v>32500</v>
      </c>
      <c r="I21" s="23"/>
      <c r="J21" s="864"/>
      <c r="K21" s="864" t="s">
        <v>6255</v>
      </c>
      <c r="L21" s="21"/>
      <c r="M21" s="25">
        <v>43959</v>
      </c>
      <c r="N21" s="25"/>
      <c r="O21" s="25">
        <v>43997</v>
      </c>
      <c r="P21" s="25" t="s">
        <v>6149</v>
      </c>
      <c r="Q21" s="29"/>
    </row>
    <row r="22" spans="2:17" s="9" customFormat="1" ht="19.5" customHeight="1">
      <c r="B22" s="27"/>
      <c r="C22" s="21" t="s">
        <v>2849</v>
      </c>
      <c r="D22" s="21" t="s">
        <v>2849</v>
      </c>
      <c r="E22" s="76" t="s">
        <v>6263</v>
      </c>
      <c r="F22" s="23">
        <v>1</v>
      </c>
      <c r="G22" s="28">
        <v>28000</v>
      </c>
      <c r="H22" s="28">
        <f t="shared" si="0"/>
        <v>28000</v>
      </c>
      <c r="I22" s="23"/>
      <c r="J22" s="864"/>
      <c r="K22" s="864" t="s">
        <v>6255</v>
      </c>
      <c r="L22" s="21"/>
      <c r="M22" s="25">
        <v>43959</v>
      </c>
      <c r="N22" s="25"/>
      <c r="O22" s="25">
        <v>43997</v>
      </c>
      <c r="P22" s="25" t="s">
        <v>6149</v>
      </c>
      <c r="Q22" s="29"/>
    </row>
    <row r="23" spans="2:17" s="9" customFormat="1" ht="19.5" customHeight="1">
      <c r="B23" s="27"/>
      <c r="C23" s="21" t="s">
        <v>2849</v>
      </c>
      <c r="D23" s="21" t="s">
        <v>2849</v>
      </c>
      <c r="E23" s="76" t="s">
        <v>6264</v>
      </c>
      <c r="F23" s="23">
        <v>1</v>
      </c>
      <c r="G23" s="28">
        <v>3000</v>
      </c>
      <c r="H23" s="28">
        <f t="shared" si="0"/>
        <v>3000</v>
      </c>
      <c r="I23" s="23"/>
      <c r="J23" s="864"/>
      <c r="K23" s="864" t="s">
        <v>6255</v>
      </c>
      <c r="L23" s="21"/>
      <c r="M23" s="25">
        <v>43959</v>
      </c>
      <c r="N23" s="25"/>
      <c r="O23" s="25">
        <v>43997</v>
      </c>
      <c r="P23" s="25" t="s">
        <v>6149</v>
      </c>
      <c r="Q23" s="29"/>
    </row>
    <row r="24" spans="2:17" s="9" customFormat="1" ht="19.5" customHeight="1">
      <c r="B24" s="27"/>
      <c r="C24" s="21" t="s">
        <v>2849</v>
      </c>
      <c r="D24" s="21" t="s">
        <v>2849</v>
      </c>
      <c r="E24" s="76" t="s">
        <v>6265</v>
      </c>
      <c r="F24" s="23">
        <v>1</v>
      </c>
      <c r="G24" s="28">
        <v>85000</v>
      </c>
      <c r="H24" s="28">
        <f t="shared" si="0"/>
        <v>85000</v>
      </c>
      <c r="I24" s="23"/>
      <c r="J24" s="864"/>
      <c r="K24" s="864" t="s">
        <v>6255</v>
      </c>
      <c r="L24" s="21"/>
      <c r="M24" s="25">
        <v>43959</v>
      </c>
      <c r="N24" s="25"/>
      <c r="O24" s="25">
        <v>43997</v>
      </c>
      <c r="P24" s="25" t="s">
        <v>6149</v>
      </c>
      <c r="Q24" s="29"/>
    </row>
    <row r="25" spans="2:17" s="9" customFormat="1" ht="19.5" customHeight="1">
      <c r="B25" s="27"/>
      <c r="C25" s="21" t="s">
        <v>2849</v>
      </c>
      <c r="D25" s="21" t="s">
        <v>2849</v>
      </c>
      <c r="E25" s="76" t="s">
        <v>6266</v>
      </c>
      <c r="F25" s="23">
        <v>1</v>
      </c>
      <c r="G25" s="28">
        <v>61000</v>
      </c>
      <c r="H25" s="28">
        <f t="shared" si="0"/>
        <v>61000</v>
      </c>
      <c r="I25" s="23"/>
      <c r="J25" s="864"/>
      <c r="K25" s="864" t="s">
        <v>6255</v>
      </c>
      <c r="L25" s="21"/>
      <c r="M25" s="25">
        <v>43959</v>
      </c>
      <c r="N25" s="25"/>
      <c r="O25" s="25">
        <v>43997</v>
      </c>
      <c r="P25" s="25" t="s">
        <v>6149</v>
      </c>
      <c r="Q25" s="29"/>
    </row>
    <row r="26" spans="2:17" s="9" customFormat="1" ht="19.5" customHeight="1">
      <c r="B26" s="27"/>
      <c r="C26" s="21" t="s">
        <v>2849</v>
      </c>
      <c r="D26" s="21" t="s">
        <v>2849</v>
      </c>
      <c r="E26" s="76" t="s">
        <v>6267</v>
      </c>
      <c r="F26" s="23">
        <v>1</v>
      </c>
      <c r="G26" s="28">
        <v>12000</v>
      </c>
      <c r="H26" s="28">
        <f t="shared" si="0"/>
        <v>12000</v>
      </c>
      <c r="I26" s="23"/>
      <c r="J26" s="864"/>
      <c r="K26" s="864" t="s">
        <v>6255</v>
      </c>
      <c r="L26" s="21"/>
      <c r="M26" s="25">
        <v>43959</v>
      </c>
      <c r="N26" s="25"/>
      <c r="O26" s="25">
        <v>43997</v>
      </c>
      <c r="P26" s="25" t="s">
        <v>6149</v>
      </c>
      <c r="Q26" s="29"/>
    </row>
    <row r="27" spans="2:17" ht="19.5" customHeight="1">
      <c r="B27" s="27"/>
      <c r="C27" s="21" t="s">
        <v>2849</v>
      </c>
      <c r="D27" s="21" t="s">
        <v>2849</v>
      </c>
      <c r="E27" s="30" t="s">
        <v>4673</v>
      </c>
      <c r="F27" s="23">
        <v>1</v>
      </c>
      <c r="G27" s="28">
        <v>-66600</v>
      </c>
      <c r="H27" s="28">
        <f t="shared" si="0"/>
        <v>-66600</v>
      </c>
      <c r="I27" s="23"/>
      <c r="J27" s="864"/>
      <c r="K27" s="864" t="s">
        <v>6255</v>
      </c>
      <c r="L27" s="22"/>
      <c r="M27" s="25">
        <v>43959</v>
      </c>
      <c r="N27" s="37"/>
      <c r="O27" s="25">
        <v>43997</v>
      </c>
      <c r="P27" s="32"/>
      <c r="Q27" s="29"/>
    </row>
    <row r="28" spans="2:17" ht="19.5" customHeight="1">
      <c r="B28" s="27"/>
      <c r="C28" s="21" t="s">
        <v>2849</v>
      </c>
      <c r="D28" s="21" t="s">
        <v>2849</v>
      </c>
      <c r="E28" s="30" t="s">
        <v>447</v>
      </c>
      <c r="F28" s="23">
        <v>1</v>
      </c>
      <c r="G28" s="28">
        <v>0</v>
      </c>
      <c r="H28" s="28">
        <f t="shared" si="0"/>
        <v>0</v>
      </c>
      <c r="I28" s="23"/>
      <c r="J28" s="864" t="s">
        <v>6152</v>
      </c>
      <c r="K28" s="864" t="s">
        <v>6255</v>
      </c>
      <c r="L28" s="22"/>
      <c r="M28" s="25">
        <v>43959</v>
      </c>
      <c r="N28" s="37"/>
      <c r="O28" s="25">
        <v>43997</v>
      </c>
      <c r="P28" s="32"/>
      <c r="Q28" s="29"/>
    </row>
    <row r="29" spans="2:17" ht="19.5" customHeight="1">
      <c r="B29" s="27"/>
      <c r="C29" s="21"/>
      <c r="D29" s="21"/>
      <c r="E29" s="30"/>
      <c r="F29" s="23"/>
      <c r="G29" s="28"/>
      <c r="H29" s="28"/>
      <c r="I29" s="23"/>
      <c r="J29" s="864"/>
      <c r="K29" s="864"/>
      <c r="L29" s="22"/>
      <c r="M29" s="25"/>
      <c r="N29" s="37"/>
      <c r="O29" s="25"/>
      <c r="P29" s="32"/>
      <c r="Q29" s="29"/>
    </row>
    <row r="30" spans="2:17" ht="19.5" customHeight="1">
      <c r="B30" s="22"/>
      <c r="C30" s="22" t="s">
        <v>292</v>
      </c>
      <c r="D30" s="22" t="s">
        <v>144</v>
      </c>
      <c r="E30" s="31" t="s">
        <v>6268</v>
      </c>
      <c r="F30" s="23">
        <v>1</v>
      </c>
      <c r="G30" s="28">
        <v>16960</v>
      </c>
      <c r="H30" s="28">
        <f t="shared" si="0"/>
        <v>16960</v>
      </c>
      <c r="I30" s="23"/>
      <c r="J30" s="864"/>
      <c r="K30" s="261" t="s">
        <v>6269</v>
      </c>
      <c r="L30" s="22"/>
      <c r="M30" s="25">
        <v>43985</v>
      </c>
      <c r="N30" s="31"/>
      <c r="O30" s="32">
        <v>43994</v>
      </c>
      <c r="P30" s="32" t="s">
        <v>6270</v>
      </c>
      <c r="Q30" s="26"/>
    </row>
    <row r="31" spans="2:17" ht="19.5" customHeight="1">
      <c r="B31" s="22"/>
      <c r="C31" s="22" t="s">
        <v>35</v>
      </c>
      <c r="D31" s="22" t="s">
        <v>35</v>
      </c>
      <c r="E31" s="31" t="s">
        <v>6271</v>
      </c>
      <c r="F31" s="31">
        <v>10</v>
      </c>
      <c r="G31" s="31">
        <v>230</v>
      </c>
      <c r="H31" s="31">
        <v>2300</v>
      </c>
      <c r="I31" s="23"/>
      <c r="J31" s="22" t="s">
        <v>6272</v>
      </c>
      <c r="K31" s="31"/>
      <c r="L31" s="22"/>
      <c r="M31" s="25"/>
      <c r="N31" s="31"/>
      <c r="O31" s="22"/>
      <c r="P31" s="37"/>
      <c r="Q31" s="26"/>
    </row>
    <row r="32" spans="2:17" ht="19.5" customHeight="1">
      <c r="B32" s="22"/>
      <c r="C32" s="22" t="s">
        <v>35</v>
      </c>
      <c r="D32" s="22" t="s">
        <v>35</v>
      </c>
      <c r="E32" s="31" t="s">
        <v>6273</v>
      </c>
      <c r="F32" s="31">
        <v>8</v>
      </c>
      <c r="G32" s="31">
        <v>440</v>
      </c>
      <c r="H32" s="31">
        <v>3520</v>
      </c>
      <c r="I32" s="23"/>
      <c r="J32" s="22" t="s">
        <v>6272</v>
      </c>
      <c r="K32" s="31"/>
      <c r="L32" s="22"/>
      <c r="M32" s="25"/>
      <c r="N32" s="31"/>
      <c r="O32" s="22"/>
      <c r="P32" s="37"/>
      <c r="Q32" s="26"/>
    </row>
    <row r="33" spans="2:17" ht="19.5" customHeight="1">
      <c r="B33" s="22"/>
      <c r="C33" s="22" t="s">
        <v>35</v>
      </c>
      <c r="D33" s="22" t="s">
        <v>35</v>
      </c>
      <c r="E33" s="31" t="s">
        <v>6274</v>
      </c>
      <c r="F33" s="31">
        <v>2</v>
      </c>
      <c r="G33" s="31">
        <v>1570</v>
      </c>
      <c r="H33" s="31">
        <v>3140</v>
      </c>
      <c r="I33" s="23"/>
      <c r="J33" s="22" t="s">
        <v>6272</v>
      </c>
      <c r="K33" s="31"/>
      <c r="L33" s="22"/>
      <c r="M33" s="25"/>
      <c r="N33" s="31"/>
      <c r="O33" s="22"/>
      <c r="P33" s="37"/>
      <c r="Q33" s="26"/>
    </row>
    <row r="34" spans="2:17" ht="19.5" customHeight="1">
      <c r="B34" s="22"/>
      <c r="C34" s="22" t="s">
        <v>35</v>
      </c>
      <c r="D34" s="22" t="s">
        <v>35</v>
      </c>
      <c r="E34" s="31" t="s">
        <v>6275</v>
      </c>
      <c r="F34" s="31">
        <v>2</v>
      </c>
      <c r="G34" s="31">
        <v>1570</v>
      </c>
      <c r="H34" s="31">
        <v>3140</v>
      </c>
      <c r="I34" s="23"/>
      <c r="J34" s="22" t="s">
        <v>6272</v>
      </c>
      <c r="K34" s="31"/>
      <c r="L34" s="22"/>
      <c r="M34" s="25"/>
      <c r="N34" s="31"/>
      <c r="O34" s="22"/>
      <c r="P34" s="37"/>
      <c r="Q34" s="26"/>
    </row>
    <row r="35" spans="2:17" ht="19.5" customHeight="1">
      <c r="B35" s="22"/>
      <c r="C35" s="22" t="s">
        <v>35</v>
      </c>
      <c r="D35" s="22" t="s">
        <v>35</v>
      </c>
      <c r="E35" s="31" t="s">
        <v>3567</v>
      </c>
      <c r="F35" s="31">
        <v>4</v>
      </c>
      <c r="G35" s="31">
        <v>980</v>
      </c>
      <c r="H35" s="31">
        <v>3920</v>
      </c>
      <c r="I35" s="23"/>
      <c r="J35" s="22" t="s">
        <v>6272</v>
      </c>
      <c r="K35" s="31"/>
      <c r="L35" s="22"/>
      <c r="M35" s="25"/>
      <c r="N35" s="31"/>
      <c r="O35" s="22"/>
      <c r="P35" s="37"/>
      <c r="Q35" s="26"/>
    </row>
    <row r="36" spans="2:17" ht="19.5" customHeight="1">
      <c r="B36" s="22"/>
      <c r="C36" s="22" t="s">
        <v>35</v>
      </c>
      <c r="D36" s="22" t="s">
        <v>35</v>
      </c>
      <c r="E36" s="31" t="s">
        <v>3571</v>
      </c>
      <c r="F36" s="31">
        <v>4</v>
      </c>
      <c r="G36" s="31">
        <v>1428</v>
      </c>
      <c r="H36" s="31">
        <v>5712</v>
      </c>
      <c r="I36" s="23"/>
      <c r="J36" s="22" t="s">
        <v>6272</v>
      </c>
      <c r="K36" s="31"/>
      <c r="L36" s="22"/>
      <c r="M36" s="25"/>
      <c r="N36" s="31"/>
      <c r="O36" s="22"/>
      <c r="P36" s="37"/>
      <c r="Q36" s="26"/>
    </row>
    <row r="37" spans="2:17" ht="19.5" customHeight="1">
      <c r="B37" s="22"/>
      <c r="C37" s="22"/>
      <c r="D37" s="22"/>
      <c r="E37" s="31"/>
      <c r="F37" s="31"/>
      <c r="G37" s="31"/>
      <c r="H37" s="31"/>
      <c r="I37" s="23"/>
      <c r="J37" s="22"/>
      <c r="K37" s="31"/>
      <c r="L37" s="22"/>
      <c r="M37" s="25"/>
      <c r="N37" s="31"/>
      <c r="O37" s="22"/>
      <c r="P37" s="37"/>
      <c r="Q37" s="26"/>
    </row>
    <row r="38" spans="2:17" ht="19.5" customHeight="1">
      <c r="B38" s="22"/>
      <c r="C38" s="22" t="s">
        <v>35</v>
      </c>
      <c r="D38" s="22" t="s">
        <v>35</v>
      </c>
      <c r="E38" s="31" t="s">
        <v>5952</v>
      </c>
      <c r="F38" s="31">
        <v>1</v>
      </c>
      <c r="G38" s="31">
        <v>10582</v>
      </c>
      <c r="H38" s="31">
        <v>10582</v>
      </c>
      <c r="I38" s="1954"/>
      <c r="J38" s="31" t="s">
        <v>5953</v>
      </c>
      <c r="K38" s="22" t="s">
        <v>6153</v>
      </c>
      <c r="L38" s="22"/>
      <c r="M38" s="25"/>
      <c r="N38" s="31"/>
      <c r="O38" s="22"/>
      <c r="P38" s="37"/>
      <c r="Q38" s="26"/>
    </row>
    <row r="39" spans="2:17" ht="19.5" customHeight="1">
      <c r="B39" s="22"/>
      <c r="C39" s="22" t="s">
        <v>35</v>
      </c>
      <c r="D39" s="22" t="s">
        <v>35</v>
      </c>
      <c r="E39" s="31" t="s">
        <v>5956</v>
      </c>
      <c r="F39" s="31">
        <v>4</v>
      </c>
      <c r="G39" s="31">
        <v>3625</v>
      </c>
      <c r="H39" s="31">
        <v>14500</v>
      </c>
      <c r="I39" s="1954"/>
      <c r="J39" s="31" t="s">
        <v>3184</v>
      </c>
      <c r="K39" s="22" t="s">
        <v>6153</v>
      </c>
      <c r="L39" s="22"/>
      <c r="M39" s="25"/>
      <c r="N39" s="31"/>
      <c r="O39" s="22"/>
      <c r="P39" s="37"/>
      <c r="Q39" s="26"/>
    </row>
    <row r="40" spans="2:17" ht="19.5" customHeight="1">
      <c r="B40" s="22"/>
      <c r="C40" s="22" t="s">
        <v>35</v>
      </c>
      <c r="D40" s="22" t="s">
        <v>35</v>
      </c>
      <c r="E40" s="31" t="s">
        <v>79</v>
      </c>
      <c r="F40" s="31">
        <v>112</v>
      </c>
      <c r="G40" s="31">
        <v>221</v>
      </c>
      <c r="H40" s="31">
        <v>24752</v>
      </c>
      <c r="I40" s="1954"/>
      <c r="J40" s="31" t="s">
        <v>80</v>
      </c>
      <c r="K40" s="22" t="s">
        <v>6153</v>
      </c>
      <c r="L40" s="22"/>
      <c r="M40" s="25"/>
      <c r="N40" s="31"/>
      <c r="O40" s="22"/>
      <c r="P40" s="37"/>
      <c r="Q40" s="26"/>
    </row>
    <row r="41" spans="2:17" ht="19.5" customHeight="1">
      <c r="B41" s="85"/>
      <c r="C41" s="22" t="s">
        <v>35</v>
      </c>
      <c r="D41" s="22" t="s">
        <v>35</v>
      </c>
      <c r="E41" s="81" t="s">
        <v>5957</v>
      </c>
      <c r="F41" s="81">
        <v>8</v>
      </c>
      <c r="G41" s="81">
        <v>558</v>
      </c>
      <c r="H41" s="81">
        <v>4464</v>
      </c>
      <c r="I41" s="1955"/>
      <c r="J41" s="31" t="s">
        <v>80</v>
      </c>
      <c r="K41" s="22" t="s">
        <v>6153</v>
      </c>
      <c r="L41" s="85"/>
      <c r="M41" s="88"/>
      <c r="N41" s="81"/>
      <c r="O41" s="85"/>
      <c r="P41" s="89"/>
      <c r="Q41" s="29"/>
    </row>
    <row r="42" spans="2:17" ht="20.100000000000001" customHeight="1">
      <c r="B42" s="22"/>
      <c r="C42" s="22" t="s">
        <v>35</v>
      </c>
      <c r="D42" s="22" t="s">
        <v>35</v>
      </c>
      <c r="E42" s="31" t="s">
        <v>2746</v>
      </c>
      <c r="F42" s="31">
        <v>4</v>
      </c>
      <c r="G42" s="31">
        <v>97</v>
      </c>
      <c r="H42" s="31">
        <v>388</v>
      </c>
      <c r="I42" s="23"/>
      <c r="J42" s="31" t="s">
        <v>2747</v>
      </c>
      <c r="K42" s="22" t="s">
        <v>6153</v>
      </c>
      <c r="L42" s="22"/>
      <c r="M42" s="25"/>
      <c r="N42" s="31"/>
      <c r="O42" s="22"/>
      <c r="P42" s="37"/>
      <c r="Q42" s="26"/>
    </row>
    <row r="43" spans="2:17" ht="20.100000000000001" customHeight="1">
      <c r="B43" s="22"/>
      <c r="C43" s="22" t="s">
        <v>35</v>
      </c>
      <c r="D43" s="22" t="s">
        <v>35</v>
      </c>
      <c r="E43" s="31" t="s">
        <v>82</v>
      </c>
      <c r="F43" s="31">
        <v>4</v>
      </c>
      <c r="G43" s="31">
        <v>240</v>
      </c>
      <c r="H43" s="31">
        <v>960</v>
      </c>
      <c r="I43" s="23"/>
      <c r="J43" s="31" t="s">
        <v>83</v>
      </c>
      <c r="K43" s="22" t="s">
        <v>6153</v>
      </c>
      <c r="L43" s="22"/>
      <c r="M43" s="25"/>
      <c r="N43" s="31"/>
      <c r="O43" s="22"/>
      <c r="P43" s="37"/>
      <c r="Q43" s="26"/>
    </row>
    <row r="44" spans="2:17" ht="20.100000000000001" customHeight="1">
      <c r="B44" s="22"/>
      <c r="C44" s="22" t="s">
        <v>35</v>
      </c>
      <c r="D44" s="22" t="s">
        <v>35</v>
      </c>
      <c r="E44" s="31" t="s">
        <v>5960</v>
      </c>
      <c r="F44" s="31">
        <v>6</v>
      </c>
      <c r="G44" s="31">
        <v>510</v>
      </c>
      <c r="H44" s="31">
        <v>3060</v>
      </c>
      <c r="I44" s="23"/>
      <c r="J44" s="31" t="s">
        <v>85</v>
      </c>
      <c r="K44" s="22" t="s">
        <v>6153</v>
      </c>
      <c r="L44" s="22"/>
      <c r="M44" s="25"/>
      <c r="N44" s="31"/>
      <c r="O44" s="22"/>
      <c r="P44" s="37"/>
      <c r="Q44" s="26"/>
    </row>
    <row r="45" spans="2:17" ht="20.100000000000001" customHeight="1">
      <c r="B45" s="22"/>
      <c r="C45" s="22" t="s">
        <v>35</v>
      </c>
      <c r="D45" s="22" t="s">
        <v>35</v>
      </c>
      <c r="E45" s="31" t="s">
        <v>5961</v>
      </c>
      <c r="F45" s="31">
        <v>2</v>
      </c>
      <c r="G45" s="31">
        <v>560</v>
      </c>
      <c r="H45" s="31">
        <v>1120</v>
      </c>
      <c r="I45" s="23"/>
      <c r="J45" s="31" t="s">
        <v>85</v>
      </c>
      <c r="K45" s="22" t="s">
        <v>6153</v>
      </c>
      <c r="L45" s="22"/>
      <c r="M45" s="25"/>
      <c r="N45" s="31"/>
      <c r="O45" s="22"/>
      <c r="P45" s="37"/>
      <c r="Q45" s="26"/>
    </row>
    <row r="46" spans="2:17" ht="20.100000000000001" customHeight="1">
      <c r="B46" s="22"/>
      <c r="C46" s="22" t="s">
        <v>35</v>
      </c>
      <c r="D46" s="22" t="s">
        <v>35</v>
      </c>
      <c r="E46" s="31" t="s">
        <v>5963</v>
      </c>
      <c r="F46" s="31">
        <v>2</v>
      </c>
      <c r="G46" s="31">
        <v>860</v>
      </c>
      <c r="H46" s="31">
        <v>1720</v>
      </c>
      <c r="I46" s="23"/>
      <c r="J46" s="31" t="s">
        <v>85</v>
      </c>
      <c r="K46" s="22" t="s">
        <v>6153</v>
      </c>
      <c r="L46" s="22"/>
      <c r="M46" s="25"/>
      <c r="N46" s="31"/>
      <c r="O46" s="22"/>
      <c r="P46" s="37"/>
      <c r="Q46" s="26"/>
    </row>
    <row r="47" spans="2:17" ht="20.100000000000001" customHeight="1">
      <c r="B47" s="22"/>
      <c r="C47" s="22" t="s">
        <v>35</v>
      </c>
      <c r="D47" s="22" t="s">
        <v>35</v>
      </c>
      <c r="E47" s="31" t="s">
        <v>5964</v>
      </c>
      <c r="F47" s="31">
        <v>3</v>
      </c>
      <c r="G47" s="31">
        <v>870</v>
      </c>
      <c r="H47" s="31">
        <v>2610</v>
      </c>
      <c r="I47" s="23"/>
      <c r="J47" s="31" t="s">
        <v>85</v>
      </c>
      <c r="K47" s="22" t="s">
        <v>6153</v>
      </c>
      <c r="L47" s="22"/>
      <c r="M47" s="25"/>
      <c r="N47" s="31"/>
      <c r="O47" s="22"/>
      <c r="P47" s="37"/>
      <c r="Q47" s="26"/>
    </row>
    <row r="48" spans="2:17" ht="20.100000000000001" customHeight="1">
      <c r="B48" s="22"/>
      <c r="C48" s="22" t="s">
        <v>35</v>
      </c>
      <c r="D48" s="22" t="s">
        <v>35</v>
      </c>
      <c r="E48" s="31" t="s">
        <v>6276</v>
      </c>
      <c r="F48" s="31">
        <v>4</v>
      </c>
      <c r="G48" s="31">
        <v>930</v>
      </c>
      <c r="H48" s="31">
        <v>3720</v>
      </c>
      <c r="I48" s="23"/>
      <c r="J48" s="31" t="s">
        <v>85</v>
      </c>
      <c r="K48" s="22" t="s">
        <v>6153</v>
      </c>
      <c r="L48" s="22"/>
      <c r="M48" s="25"/>
      <c r="N48" s="31"/>
      <c r="O48" s="22"/>
      <c r="P48" s="37"/>
      <c r="Q48" s="26"/>
    </row>
    <row r="49" spans="2:17" ht="20.100000000000001" customHeight="1">
      <c r="B49" s="22"/>
      <c r="C49" s="22" t="s">
        <v>35</v>
      </c>
      <c r="D49" s="22" t="s">
        <v>35</v>
      </c>
      <c r="E49" s="31" t="s">
        <v>5965</v>
      </c>
      <c r="F49" s="31">
        <v>4</v>
      </c>
      <c r="G49" s="31">
        <v>980</v>
      </c>
      <c r="H49" s="31">
        <v>3920</v>
      </c>
      <c r="I49" s="23"/>
      <c r="J49" s="31" t="s">
        <v>85</v>
      </c>
      <c r="K49" s="22" t="s">
        <v>6153</v>
      </c>
      <c r="L49" s="22"/>
      <c r="M49" s="25"/>
      <c r="N49" s="31"/>
      <c r="O49" s="22"/>
      <c r="P49" s="37"/>
      <c r="Q49" s="26"/>
    </row>
    <row r="50" spans="2:17" ht="20.100000000000001" customHeight="1">
      <c r="B50" s="22"/>
      <c r="C50" s="22" t="s">
        <v>35</v>
      </c>
      <c r="D50" s="22" t="s">
        <v>35</v>
      </c>
      <c r="E50" s="31" t="s">
        <v>5966</v>
      </c>
      <c r="F50" s="31">
        <v>19</v>
      </c>
      <c r="G50" s="31">
        <v>1020</v>
      </c>
      <c r="H50" s="31">
        <v>19380</v>
      </c>
      <c r="I50" s="23"/>
      <c r="J50" s="31" t="s">
        <v>85</v>
      </c>
      <c r="K50" s="22" t="s">
        <v>6153</v>
      </c>
      <c r="L50" s="22"/>
      <c r="M50" s="25"/>
      <c r="N50" s="31"/>
      <c r="O50" s="22"/>
      <c r="P50" s="37"/>
      <c r="Q50" s="26"/>
    </row>
    <row r="51" spans="2:17" ht="20.100000000000001" customHeight="1">
      <c r="B51" s="22"/>
      <c r="C51" s="22" t="s">
        <v>35</v>
      </c>
      <c r="D51" s="22" t="s">
        <v>35</v>
      </c>
      <c r="E51" s="31" t="s">
        <v>5967</v>
      </c>
      <c r="F51" s="31">
        <v>2</v>
      </c>
      <c r="G51" s="31">
        <v>1470</v>
      </c>
      <c r="H51" s="31">
        <v>2940</v>
      </c>
      <c r="I51" s="23"/>
      <c r="J51" s="31" t="s">
        <v>85</v>
      </c>
      <c r="K51" s="22" t="s">
        <v>6153</v>
      </c>
      <c r="L51" s="22"/>
      <c r="M51" s="25"/>
      <c r="N51" s="31"/>
      <c r="O51" s="22"/>
      <c r="P51" s="37"/>
      <c r="Q51" s="26"/>
    </row>
    <row r="52" spans="2:17" ht="20.100000000000001" customHeight="1">
      <c r="B52" s="22"/>
      <c r="C52" s="22" t="s">
        <v>35</v>
      </c>
      <c r="D52" s="22" t="s">
        <v>35</v>
      </c>
      <c r="E52" s="31" t="s">
        <v>5968</v>
      </c>
      <c r="F52" s="31">
        <v>2</v>
      </c>
      <c r="G52" s="31">
        <v>316</v>
      </c>
      <c r="H52" s="31">
        <v>632</v>
      </c>
      <c r="I52" s="23"/>
      <c r="J52" s="31" t="s">
        <v>5969</v>
      </c>
      <c r="K52" s="22" t="s">
        <v>6153</v>
      </c>
      <c r="L52" s="22"/>
      <c r="M52" s="25"/>
      <c r="N52" s="31"/>
      <c r="O52" s="22"/>
      <c r="P52" s="37"/>
      <c r="Q52" s="26"/>
    </row>
    <row r="53" spans="2:17" ht="20.100000000000001" customHeight="1">
      <c r="B53" s="22"/>
      <c r="C53" s="22" t="s">
        <v>35</v>
      </c>
      <c r="D53" s="22" t="s">
        <v>35</v>
      </c>
      <c r="E53" s="31" t="s">
        <v>5970</v>
      </c>
      <c r="F53" s="31">
        <v>6</v>
      </c>
      <c r="G53" s="31">
        <v>429</v>
      </c>
      <c r="H53" s="31">
        <v>2574</v>
      </c>
      <c r="I53" s="23"/>
      <c r="J53" s="31" t="s">
        <v>80</v>
      </c>
      <c r="K53" s="22" t="s">
        <v>6153</v>
      </c>
      <c r="L53" s="22"/>
      <c r="M53" s="25"/>
      <c r="N53" s="31"/>
      <c r="O53" s="22"/>
      <c r="P53" s="37"/>
      <c r="Q53" s="26"/>
    </row>
    <row r="54" spans="2:17" ht="20.100000000000001" customHeight="1">
      <c r="B54" s="22"/>
      <c r="C54" s="22" t="s">
        <v>35</v>
      </c>
      <c r="D54" s="22" t="s">
        <v>35</v>
      </c>
      <c r="E54" s="31" t="s">
        <v>290</v>
      </c>
      <c r="F54" s="31">
        <v>1</v>
      </c>
      <c r="G54" s="31">
        <v>8179</v>
      </c>
      <c r="H54" s="31">
        <v>8179</v>
      </c>
      <c r="I54" s="23"/>
      <c r="J54" s="31" t="s">
        <v>291</v>
      </c>
      <c r="K54" s="22" t="s">
        <v>6153</v>
      </c>
      <c r="L54" s="22"/>
      <c r="M54" s="25"/>
      <c r="N54" s="31"/>
      <c r="O54" s="22"/>
      <c r="P54" s="37"/>
      <c r="Q54" s="26"/>
    </row>
    <row r="55" spans="2:17" ht="20.100000000000001" customHeight="1">
      <c r="B55" s="22"/>
      <c r="C55" s="22" t="s">
        <v>35</v>
      </c>
      <c r="D55" s="22" t="s">
        <v>35</v>
      </c>
      <c r="E55" s="31" t="s">
        <v>5971</v>
      </c>
      <c r="F55" s="31">
        <v>1</v>
      </c>
      <c r="G55" s="31">
        <v>3389</v>
      </c>
      <c r="H55" s="31">
        <v>3389</v>
      </c>
      <c r="I55" s="23"/>
      <c r="J55" s="31" t="s">
        <v>5972</v>
      </c>
      <c r="K55" s="22" t="s">
        <v>6153</v>
      </c>
      <c r="L55" s="22"/>
      <c r="M55" s="25"/>
      <c r="N55" s="31"/>
      <c r="O55" s="22"/>
      <c r="P55" s="37"/>
      <c r="Q55" s="26"/>
    </row>
    <row r="56" spans="2:17" ht="20.100000000000001" customHeight="1">
      <c r="B56" s="22"/>
      <c r="C56" s="22" t="s">
        <v>35</v>
      </c>
      <c r="D56" s="22" t="s">
        <v>35</v>
      </c>
      <c r="E56" s="31" t="s">
        <v>5973</v>
      </c>
      <c r="F56" s="31">
        <v>1</v>
      </c>
      <c r="G56" s="31">
        <v>558</v>
      </c>
      <c r="H56" s="31">
        <v>558</v>
      </c>
      <c r="I56" s="23"/>
      <c r="J56" s="31" t="s">
        <v>5974</v>
      </c>
      <c r="K56" s="22" t="s">
        <v>6153</v>
      </c>
      <c r="L56" s="22"/>
      <c r="M56" s="25"/>
      <c r="N56" s="31"/>
      <c r="O56" s="22"/>
      <c r="P56" s="37"/>
      <c r="Q56" s="26"/>
    </row>
    <row r="57" spans="2:17" ht="20.100000000000001" customHeight="1">
      <c r="B57" s="22"/>
      <c r="C57" s="22" t="s">
        <v>35</v>
      </c>
      <c r="D57" s="22" t="s">
        <v>35</v>
      </c>
      <c r="E57" s="31" t="s">
        <v>2825</v>
      </c>
      <c r="F57" s="23">
        <v>4</v>
      </c>
      <c r="G57" s="28">
        <v>600</v>
      </c>
      <c r="H57" s="28">
        <v>2400</v>
      </c>
      <c r="I57" s="23"/>
      <c r="J57" s="31" t="s">
        <v>5975</v>
      </c>
      <c r="K57" s="22" t="s">
        <v>2855</v>
      </c>
      <c r="L57" s="22"/>
      <c r="M57" s="25"/>
      <c r="N57" s="31"/>
      <c r="O57" s="22"/>
      <c r="P57" s="37"/>
      <c r="Q57" s="26"/>
    </row>
    <row r="58" spans="2:17" ht="20.100000000000001" customHeight="1">
      <c r="B58" s="22"/>
      <c r="C58" s="22"/>
      <c r="D58" s="22"/>
      <c r="E58" s="31"/>
      <c r="F58" s="31"/>
      <c r="G58" s="31"/>
      <c r="H58" s="31"/>
      <c r="I58" s="23"/>
      <c r="J58" s="31"/>
      <c r="K58" s="22"/>
      <c r="L58" s="22"/>
      <c r="M58" s="25"/>
      <c r="N58" s="31"/>
      <c r="O58" s="22"/>
      <c r="P58" s="37"/>
      <c r="Q58" s="26"/>
    </row>
    <row r="59" spans="2:17" ht="20.100000000000001" customHeight="1">
      <c r="B59" s="22"/>
      <c r="C59" s="22" t="s">
        <v>35</v>
      </c>
      <c r="D59" s="22" t="s">
        <v>35</v>
      </c>
      <c r="E59" s="31" t="s">
        <v>5976</v>
      </c>
      <c r="F59" s="31">
        <v>2</v>
      </c>
      <c r="G59" s="31">
        <v>1420</v>
      </c>
      <c r="H59" s="31">
        <v>2840</v>
      </c>
      <c r="I59" s="23"/>
      <c r="J59" s="31" t="s">
        <v>85</v>
      </c>
      <c r="K59" s="22" t="s">
        <v>2855</v>
      </c>
      <c r="L59" s="22"/>
      <c r="M59" s="25"/>
      <c r="N59" s="31"/>
      <c r="O59" s="22"/>
      <c r="P59" s="37"/>
      <c r="Q59" s="26"/>
    </row>
    <row r="60" spans="2:17" ht="20.100000000000001" customHeight="1">
      <c r="B60" s="22"/>
      <c r="C60" s="22"/>
      <c r="D60" s="22"/>
      <c r="E60" s="31"/>
      <c r="F60" s="31"/>
      <c r="G60" s="31"/>
      <c r="H60" s="31"/>
      <c r="I60" s="23"/>
      <c r="J60" s="31"/>
      <c r="K60" s="22"/>
      <c r="L60" s="22"/>
      <c r="M60" s="25"/>
      <c r="N60" s="31"/>
      <c r="O60" s="22"/>
      <c r="P60" s="37"/>
      <c r="Q60" s="26"/>
    </row>
    <row r="61" spans="2:17" ht="20.100000000000001" customHeight="1">
      <c r="B61" s="22"/>
      <c r="C61" s="22" t="s">
        <v>311</v>
      </c>
      <c r="D61" s="22" t="s">
        <v>311</v>
      </c>
      <c r="E61" s="31" t="s">
        <v>5978</v>
      </c>
      <c r="F61" s="31">
        <v>1</v>
      </c>
      <c r="G61" s="36">
        <v>24500</v>
      </c>
      <c r="H61" s="36">
        <f>F61*G61</f>
        <v>24500</v>
      </c>
      <c r="I61" s="23"/>
      <c r="J61" s="31" t="s">
        <v>5979</v>
      </c>
      <c r="K61" s="864"/>
      <c r="L61" s="22"/>
      <c r="M61" s="25">
        <v>44000</v>
      </c>
      <c r="N61" s="31"/>
      <c r="O61" s="22"/>
      <c r="P61" s="37" t="s">
        <v>5980</v>
      </c>
      <c r="Q61" s="26"/>
    </row>
    <row r="62" spans="2:17" ht="20.100000000000001" customHeight="1">
      <c r="B62" s="22"/>
      <c r="C62" s="22" t="s">
        <v>311</v>
      </c>
      <c r="D62" s="22" t="s">
        <v>311</v>
      </c>
      <c r="E62" s="31" t="s">
        <v>5981</v>
      </c>
      <c r="F62" s="31">
        <v>2</v>
      </c>
      <c r="G62" s="36">
        <v>12800</v>
      </c>
      <c r="H62" s="36">
        <f t="shared" ref="H62:H81" si="1">F62*G62</f>
        <v>25600</v>
      </c>
      <c r="I62" s="23"/>
      <c r="J62" s="31" t="s">
        <v>5982</v>
      </c>
      <c r="K62" s="864"/>
      <c r="L62" s="22"/>
      <c r="M62" s="25">
        <v>44000</v>
      </c>
      <c r="N62" s="31"/>
      <c r="O62" s="22"/>
      <c r="P62" s="37" t="s">
        <v>5980</v>
      </c>
      <c r="Q62" s="26"/>
    </row>
    <row r="63" spans="2:17" ht="20.100000000000001" customHeight="1">
      <c r="B63" s="22"/>
      <c r="C63" s="22" t="s">
        <v>311</v>
      </c>
      <c r="D63" s="22" t="s">
        <v>311</v>
      </c>
      <c r="E63" s="31" t="s">
        <v>5983</v>
      </c>
      <c r="F63" s="31">
        <v>4</v>
      </c>
      <c r="G63" s="36">
        <v>24900</v>
      </c>
      <c r="H63" s="36">
        <f t="shared" si="1"/>
        <v>99600</v>
      </c>
      <c r="I63" s="23"/>
      <c r="J63" s="31" t="s">
        <v>5984</v>
      </c>
      <c r="K63" s="864"/>
      <c r="L63" s="22"/>
      <c r="M63" s="25">
        <v>44000</v>
      </c>
      <c r="N63" s="31"/>
      <c r="O63" s="22"/>
      <c r="P63" s="37" t="s">
        <v>5980</v>
      </c>
      <c r="Q63" s="26"/>
    </row>
    <row r="64" spans="2:17" ht="20.100000000000001" customHeight="1">
      <c r="B64" s="22"/>
      <c r="C64" s="22" t="s">
        <v>311</v>
      </c>
      <c r="D64" s="22" t="s">
        <v>311</v>
      </c>
      <c r="E64" s="31" t="s">
        <v>5985</v>
      </c>
      <c r="F64" s="31">
        <v>4</v>
      </c>
      <c r="G64" s="36">
        <v>1500</v>
      </c>
      <c r="H64" s="36">
        <f t="shared" si="1"/>
        <v>6000</v>
      </c>
      <c r="I64" s="23"/>
      <c r="J64" s="31" t="s">
        <v>5986</v>
      </c>
      <c r="K64" s="864"/>
      <c r="L64" s="22"/>
      <c r="M64" s="25">
        <v>44000</v>
      </c>
      <c r="N64" s="31"/>
      <c r="O64" s="22"/>
      <c r="P64" s="37" t="s">
        <v>5980</v>
      </c>
      <c r="Q64" s="26"/>
    </row>
    <row r="65" spans="2:17" ht="20.100000000000001" customHeight="1">
      <c r="B65" s="22"/>
      <c r="C65" s="22" t="s">
        <v>311</v>
      </c>
      <c r="D65" s="22" t="s">
        <v>311</v>
      </c>
      <c r="E65" s="31" t="s">
        <v>316</v>
      </c>
      <c r="F65" s="31">
        <v>4</v>
      </c>
      <c r="G65" s="36">
        <v>27900</v>
      </c>
      <c r="H65" s="36">
        <f t="shared" si="1"/>
        <v>111600</v>
      </c>
      <c r="I65" s="23"/>
      <c r="J65" s="31" t="s">
        <v>5987</v>
      </c>
      <c r="K65" s="864"/>
      <c r="L65" s="22"/>
      <c r="M65" s="25">
        <v>44000</v>
      </c>
      <c r="N65" s="31"/>
      <c r="O65" s="22"/>
      <c r="P65" s="37" t="s">
        <v>5980</v>
      </c>
      <c r="Q65" s="26"/>
    </row>
    <row r="66" spans="2:17" ht="20.100000000000001" customHeight="1">
      <c r="B66" s="22"/>
      <c r="C66" s="22" t="s">
        <v>311</v>
      </c>
      <c r="D66" s="22" t="s">
        <v>311</v>
      </c>
      <c r="E66" s="31" t="s">
        <v>5988</v>
      </c>
      <c r="F66" s="31">
        <v>1</v>
      </c>
      <c r="G66" s="36">
        <v>10000</v>
      </c>
      <c r="H66" s="36">
        <f t="shared" si="1"/>
        <v>10000</v>
      </c>
      <c r="I66" s="23"/>
      <c r="J66" s="31" t="s">
        <v>5989</v>
      </c>
      <c r="K66" s="864"/>
      <c r="L66" s="22"/>
      <c r="M66" s="25">
        <v>44000</v>
      </c>
      <c r="N66" s="31"/>
      <c r="O66" s="22"/>
      <c r="P66" s="37" t="s">
        <v>5980</v>
      </c>
      <c r="Q66" s="26"/>
    </row>
    <row r="67" spans="2:17" ht="20.100000000000001" customHeight="1">
      <c r="B67" s="22"/>
      <c r="C67" s="22" t="s">
        <v>311</v>
      </c>
      <c r="D67" s="22" t="s">
        <v>311</v>
      </c>
      <c r="E67" s="31" t="s">
        <v>5990</v>
      </c>
      <c r="F67" s="31">
        <v>4</v>
      </c>
      <c r="G67" s="36">
        <v>450</v>
      </c>
      <c r="H67" s="36">
        <f>F67*G67</f>
        <v>1800</v>
      </c>
      <c r="I67" s="23"/>
      <c r="J67" s="31" t="s">
        <v>5991</v>
      </c>
      <c r="K67" s="864"/>
      <c r="L67" s="22"/>
      <c r="M67" s="25">
        <v>44000</v>
      </c>
      <c r="N67" s="31"/>
      <c r="O67" s="22"/>
      <c r="P67" s="37" t="s">
        <v>5980</v>
      </c>
      <c r="Q67" s="26"/>
    </row>
    <row r="68" spans="2:17" ht="20.100000000000001" customHeight="1">
      <c r="B68" s="22"/>
      <c r="C68" s="22" t="s">
        <v>311</v>
      </c>
      <c r="D68" s="22" t="s">
        <v>311</v>
      </c>
      <c r="E68" s="79" t="s">
        <v>3253</v>
      </c>
      <c r="F68" s="79">
        <v>1</v>
      </c>
      <c r="G68" s="1292">
        <v>-96000</v>
      </c>
      <c r="H68" s="1292">
        <f t="shared" si="1"/>
        <v>-96000</v>
      </c>
      <c r="I68" s="23"/>
      <c r="J68" s="31"/>
      <c r="K68" s="864"/>
      <c r="L68" s="22"/>
      <c r="M68" s="25">
        <v>44000</v>
      </c>
      <c r="N68" s="31"/>
      <c r="O68" s="22"/>
      <c r="P68" s="37" t="s">
        <v>5980</v>
      </c>
      <c r="Q68" s="26"/>
    </row>
    <row r="69" spans="2:17" ht="20.100000000000001" customHeight="1">
      <c r="B69" s="22"/>
      <c r="C69" s="22" t="s">
        <v>311</v>
      </c>
      <c r="D69" s="22" t="s">
        <v>311</v>
      </c>
      <c r="E69" s="31" t="s">
        <v>5992</v>
      </c>
      <c r="F69" s="31">
        <v>1</v>
      </c>
      <c r="G69" s="36">
        <v>239000</v>
      </c>
      <c r="H69" s="36">
        <f t="shared" si="1"/>
        <v>239000</v>
      </c>
      <c r="I69" s="23"/>
      <c r="J69" s="31" t="s">
        <v>5993</v>
      </c>
      <c r="K69" s="864"/>
      <c r="L69" s="22"/>
      <c r="M69" s="25">
        <v>44000</v>
      </c>
      <c r="N69" s="31"/>
      <c r="O69" s="22"/>
      <c r="P69" s="37" t="s">
        <v>5980</v>
      </c>
      <c r="Q69" s="26"/>
    </row>
    <row r="70" spans="2:17" ht="20.100000000000001" customHeight="1">
      <c r="B70" s="22"/>
      <c r="C70" s="22" t="s">
        <v>311</v>
      </c>
      <c r="D70" s="22" t="s">
        <v>311</v>
      </c>
      <c r="E70" s="31" t="s">
        <v>323</v>
      </c>
      <c r="F70" s="31">
        <v>1</v>
      </c>
      <c r="G70" s="36">
        <v>0</v>
      </c>
      <c r="H70" s="36">
        <f t="shared" si="1"/>
        <v>0</v>
      </c>
      <c r="I70" s="23"/>
      <c r="J70" s="31" t="s">
        <v>5994</v>
      </c>
      <c r="K70" s="864"/>
      <c r="L70" s="22"/>
      <c r="M70" s="25">
        <v>44000</v>
      </c>
      <c r="N70" s="31"/>
      <c r="O70" s="22"/>
      <c r="P70" s="37" t="s">
        <v>5980</v>
      </c>
      <c r="Q70" s="26"/>
    </row>
    <row r="71" spans="2:17" ht="20.100000000000001" customHeight="1">
      <c r="B71" s="22"/>
      <c r="C71" s="22" t="s">
        <v>311</v>
      </c>
      <c r="D71" s="22" t="s">
        <v>311</v>
      </c>
      <c r="E71" s="31" t="s">
        <v>5995</v>
      </c>
      <c r="F71" s="31">
        <v>1</v>
      </c>
      <c r="G71" s="36">
        <v>14000</v>
      </c>
      <c r="H71" s="36">
        <f t="shared" si="1"/>
        <v>14000</v>
      </c>
      <c r="I71" s="23"/>
      <c r="J71" s="31" t="s">
        <v>5996</v>
      </c>
      <c r="K71" s="864"/>
      <c r="L71" s="22"/>
      <c r="M71" s="25">
        <v>44000</v>
      </c>
      <c r="N71" s="31"/>
      <c r="O71" s="22"/>
      <c r="P71" s="37" t="s">
        <v>5980</v>
      </c>
      <c r="Q71" s="26"/>
    </row>
    <row r="72" spans="2:17" ht="20.100000000000001" customHeight="1">
      <c r="B72" s="22"/>
      <c r="C72" s="22" t="s">
        <v>311</v>
      </c>
      <c r="D72" s="22" t="s">
        <v>311</v>
      </c>
      <c r="E72" s="79" t="s">
        <v>3253</v>
      </c>
      <c r="F72" s="79">
        <v>1</v>
      </c>
      <c r="G72" s="1292">
        <v>-83750</v>
      </c>
      <c r="H72" s="1292">
        <f t="shared" si="1"/>
        <v>-83750</v>
      </c>
      <c r="I72" s="23"/>
      <c r="J72" s="31"/>
      <c r="K72" s="864"/>
      <c r="L72" s="22"/>
      <c r="M72" s="25">
        <v>44000</v>
      </c>
      <c r="N72" s="31"/>
      <c r="O72" s="22"/>
      <c r="P72" s="37" t="s">
        <v>5980</v>
      </c>
      <c r="Q72" s="26"/>
    </row>
    <row r="73" spans="2:17" ht="20.100000000000001" customHeight="1">
      <c r="B73" s="22"/>
      <c r="C73" s="22" t="s">
        <v>311</v>
      </c>
      <c r="D73" s="22" t="s">
        <v>311</v>
      </c>
      <c r="E73" s="31" t="s">
        <v>6002</v>
      </c>
      <c r="F73" s="31">
        <v>1</v>
      </c>
      <c r="G73" s="36">
        <v>178000</v>
      </c>
      <c r="H73" s="36">
        <f t="shared" si="1"/>
        <v>178000</v>
      </c>
      <c r="I73" s="23"/>
      <c r="J73" s="31" t="s">
        <v>6003</v>
      </c>
      <c r="K73" s="864"/>
      <c r="L73" s="22"/>
      <c r="M73" s="25">
        <v>44000</v>
      </c>
      <c r="N73" s="31"/>
      <c r="O73" s="22"/>
      <c r="P73" s="37" t="s">
        <v>5980</v>
      </c>
      <c r="Q73" s="26"/>
    </row>
    <row r="74" spans="2:17" ht="20.100000000000001" customHeight="1">
      <c r="B74" s="22"/>
      <c r="C74" s="22" t="s">
        <v>311</v>
      </c>
      <c r="D74" s="22" t="s">
        <v>311</v>
      </c>
      <c r="E74" s="31" t="s">
        <v>964</v>
      </c>
      <c r="F74" s="31">
        <v>1</v>
      </c>
      <c r="G74" s="36">
        <v>198000</v>
      </c>
      <c r="H74" s="36">
        <f t="shared" si="1"/>
        <v>198000</v>
      </c>
      <c r="I74" s="23"/>
      <c r="J74" s="31" t="s">
        <v>2783</v>
      </c>
      <c r="K74" s="864"/>
      <c r="L74" s="22"/>
      <c r="M74" s="25">
        <v>44000</v>
      </c>
      <c r="N74" s="31"/>
      <c r="O74" s="22"/>
      <c r="P74" s="37" t="s">
        <v>5980</v>
      </c>
      <c r="Q74" s="26"/>
    </row>
    <row r="75" spans="2:17" ht="20.100000000000001" customHeight="1">
      <c r="B75" s="22"/>
      <c r="C75" s="22" t="s">
        <v>311</v>
      </c>
      <c r="D75" s="22" t="s">
        <v>311</v>
      </c>
      <c r="E75" s="79" t="s">
        <v>3253</v>
      </c>
      <c r="F75" s="79">
        <v>1</v>
      </c>
      <c r="G75" s="1292">
        <v>-223000</v>
      </c>
      <c r="H75" s="1292">
        <f t="shared" si="1"/>
        <v>-223000</v>
      </c>
      <c r="I75" s="23"/>
      <c r="J75" s="31"/>
      <c r="K75" s="864"/>
      <c r="L75" s="22"/>
      <c r="M75" s="25">
        <v>44000</v>
      </c>
      <c r="N75" s="31"/>
      <c r="O75" s="22"/>
      <c r="P75" s="37" t="s">
        <v>5980</v>
      </c>
      <c r="Q75" s="26"/>
    </row>
    <row r="76" spans="2:17" ht="19.5" customHeight="1">
      <c r="B76" s="22"/>
      <c r="C76" s="22" t="s">
        <v>306</v>
      </c>
      <c r="D76" s="22" t="s">
        <v>177</v>
      </c>
      <c r="E76" s="30" t="s">
        <v>4096</v>
      </c>
      <c r="F76" s="31">
        <v>1</v>
      </c>
      <c r="G76" s="36">
        <v>140000</v>
      </c>
      <c r="H76" s="36">
        <f t="shared" si="1"/>
        <v>140000</v>
      </c>
      <c r="I76" s="36"/>
      <c r="J76" s="31" t="s">
        <v>4097</v>
      </c>
      <c r="K76" s="864" t="s">
        <v>6277</v>
      </c>
      <c r="L76" s="22"/>
      <c r="M76" s="25">
        <v>44001</v>
      </c>
      <c r="N76" s="31"/>
      <c r="O76" s="32">
        <v>44015</v>
      </c>
      <c r="P76" s="25" t="s">
        <v>6278</v>
      </c>
      <c r="Q76" s="26">
        <v>44013</v>
      </c>
    </row>
    <row r="77" spans="2:17" ht="19.5" customHeight="1">
      <c r="B77" s="22"/>
      <c r="C77" s="22" t="s">
        <v>306</v>
      </c>
      <c r="D77" s="22" t="s">
        <v>177</v>
      </c>
      <c r="E77" s="41" t="s">
        <v>133</v>
      </c>
      <c r="F77" s="31">
        <v>2</v>
      </c>
      <c r="G77" s="36">
        <v>135000</v>
      </c>
      <c r="H77" s="36">
        <f t="shared" si="1"/>
        <v>270000</v>
      </c>
      <c r="I77" s="36"/>
      <c r="J77" s="31" t="s">
        <v>4093</v>
      </c>
      <c r="K77" s="864" t="s">
        <v>6277</v>
      </c>
      <c r="L77" s="22"/>
      <c r="M77" s="25">
        <v>44001</v>
      </c>
      <c r="N77" s="31"/>
      <c r="O77" s="32">
        <v>44015</v>
      </c>
      <c r="P77" s="25" t="s">
        <v>6278</v>
      </c>
      <c r="Q77" s="26">
        <v>44013</v>
      </c>
    </row>
    <row r="78" spans="2:17" ht="19.5" customHeight="1">
      <c r="B78" s="22"/>
      <c r="C78" s="22" t="s">
        <v>306</v>
      </c>
      <c r="D78" s="22" t="s">
        <v>177</v>
      </c>
      <c r="E78" s="41" t="s">
        <v>3229</v>
      </c>
      <c r="F78" s="31">
        <v>2</v>
      </c>
      <c r="G78" s="36">
        <v>16100</v>
      </c>
      <c r="H78" s="36">
        <f t="shared" si="1"/>
        <v>32200</v>
      </c>
      <c r="I78" s="36"/>
      <c r="J78" s="31" t="s">
        <v>6279</v>
      </c>
      <c r="K78" s="864" t="s">
        <v>6277</v>
      </c>
      <c r="L78" s="22"/>
      <c r="M78" s="25">
        <v>44001</v>
      </c>
      <c r="N78" s="31"/>
      <c r="O78" s="32">
        <v>44015</v>
      </c>
      <c r="P78" s="25" t="s">
        <v>6278</v>
      </c>
      <c r="Q78" s="26">
        <v>44013</v>
      </c>
    </row>
    <row r="79" spans="2:17" ht="19.5" customHeight="1">
      <c r="B79" s="22"/>
      <c r="C79" s="22" t="s">
        <v>306</v>
      </c>
      <c r="D79" s="22" t="s">
        <v>177</v>
      </c>
      <c r="E79" s="41" t="s">
        <v>3230</v>
      </c>
      <c r="F79" s="31">
        <v>1</v>
      </c>
      <c r="G79" s="36">
        <v>12500</v>
      </c>
      <c r="H79" s="36">
        <f t="shared" si="1"/>
        <v>12500</v>
      </c>
      <c r="I79" s="36"/>
      <c r="J79" s="31" t="s">
        <v>4095</v>
      </c>
      <c r="K79" s="864" t="s">
        <v>6277</v>
      </c>
      <c r="L79" s="22"/>
      <c r="M79" s="25">
        <v>44001</v>
      </c>
      <c r="N79" s="31"/>
      <c r="O79" s="32">
        <v>44015</v>
      </c>
      <c r="P79" s="25" t="s">
        <v>6278</v>
      </c>
      <c r="Q79" s="26">
        <v>44013</v>
      </c>
    </row>
    <row r="80" spans="2:17" ht="19.5" customHeight="1">
      <c r="B80" s="22"/>
      <c r="C80" s="22" t="s">
        <v>139</v>
      </c>
      <c r="D80" s="22" t="s">
        <v>139</v>
      </c>
      <c r="E80" s="41" t="s">
        <v>6280</v>
      </c>
      <c r="F80" s="31">
        <v>1</v>
      </c>
      <c r="G80" s="36">
        <v>30000</v>
      </c>
      <c r="H80" s="36">
        <f t="shared" si="1"/>
        <v>30000</v>
      </c>
      <c r="I80" s="36"/>
      <c r="J80" s="31" t="s">
        <v>3231</v>
      </c>
      <c r="K80" s="864"/>
      <c r="L80" s="22"/>
      <c r="M80" s="25">
        <v>44001</v>
      </c>
      <c r="N80" s="31"/>
      <c r="O80" s="32">
        <v>44015</v>
      </c>
      <c r="P80" s="25" t="s">
        <v>6278</v>
      </c>
      <c r="Q80" s="26"/>
    </row>
    <row r="81" spans="2:17" ht="19.5" customHeight="1">
      <c r="B81" s="22"/>
      <c r="C81" s="22" t="s">
        <v>139</v>
      </c>
      <c r="D81" s="22" t="s">
        <v>139</v>
      </c>
      <c r="E81" s="41" t="s">
        <v>6281</v>
      </c>
      <c r="F81" s="23">
        <v>1</v>
      </c>
      <c r="G81" s="28">
        <v>30000</v>
      </c>
      <c r="H81" s="28">
        <f t="shared" si="1"/>
        <v>30000</v>
      </c>
      <c r="I81" s="23"/>
      <c r="J81" s="31" t="s">
        <v>3231</v>
      </c>
      <c r="K81" s="864"/>
      <c r="L81" s="22"/>
      <c r="M81" s="25">
        <v>44001</v>
      </c>
      <c r="N81" s="31"/>
      <c r="O81" s="32">
        <v>44015</v>
      </c>
      <c r="P81" s="25" t="s">
        <v>6278</v>
      </c>
      <c r="Q81" s="26"/>
    </row>
    <row r="82" spans="2:17" ht="19.5" customHeight="1">
      <c r="B82" s="22"/>
      <c r="C82" s="22"/>
      <c r="D82" s="22"/>
      <c r="E82" s="41"/>
      <c r="F82" s="23"/>
      <c r="G82" s="28"/>
      <c r="H82" s="28"/>
      <c r="I82" s="23"/>
      <c r="J82" s="31"/>
      <c r="K82" s="864"/>
      <c r="L82" s="22"/>
      <c r="M82" s="25"/>
      <c r="N82" s="31"/>
      <c r="O82" s="32"/>
      <c r="P82" s="25"/>
      <c r="Q82" s="26"/>
    </row>
    <row r="83" spans="2:17" ht="19.5" customHeight="1">
      <c r="B83" s="22"/>
      <c r="C83" s="22" t="s">
        <v>35</v>
      </c>
      <c r="D83" s="22" t="s">
        <v>35</v>
      </c>
      <c r="E83" s="31" t="s">
        <v>6282</v>
      </c>
      <c r="F83" s="31">
        <v>1</v>
      </c>
      <c r="G83" s="31">
        <v>298</v>
      </c>
      <c r="H83" s="31">
        <v>298</v>
      </c>
      <c r="I83" s="36"/>
      <c r="J83" s="31" t="s">
        <v>480</v>
      </c>
      <c r="K83" s="22" t="s">
        <v>2855</v>
      </c>
      <c r="L83" s="22"/>
      <c r="M83" s="25"/>
      <c r="N83" s="31"/>
      <c r="O83" s="22"/>
      <c r="P83" s="37"/>
      <c r="Q83" s="26"/>
    </row>
    <row r="84" spans="2:17" ht="19.5" customHeight="1">
      <c r="B84" s="22"/>
      <c r="C84" s="22" t="s">
        <v>35</v>
      </c>
      <c r="D84" s="22" t="s">
        <v>35</v>
      </c>
      <c r="E84" s="31" t="s">
        <v>6283</v>
      </c>
      <c r="F84" s="31">
        <v>3</v>
      </c>
      <c r="G84" s="31">
        <v>438</v>
      </c>
      <c r="H84" s="31">
        <v>1314</v>
      </c>
      <c r="I84" s="36"/>
      <c r="J84" s="31" t="s">
        <v>6284</v>
      </c>
      <c r="K84" s="22" t="s">
        <v>2855</v>
      </c>
      <c r="L84" s="22"/>
      <c r="M84" s="25"/>
      <c r="N84" s="31"/>
      <c r="O84" s="22"/>
      <c r="P84" s="37"/>
      <c r="Q84" s="26"/>
    </row>
    <row r="85" spans="2:17" ht="19.5" customHeight="1">
      <c r="B85" s="22"/>
      <c r="C85" s="22" t="s">
        <v>35</v>
      </c>
      <c r="D85" s="22" t="s">
        <v>35</v>
      </c>
      <c r="E85" s="31" t="s">
        <v>6285</v>
      </c>
      <c r="F85" s="31">
        <v>4</v>
      </c>
      <c r="G85" s="31">
        <v>180</v>
      </c>
      <c r="H85" s="31">
        <v>720</v>
      </c>
      <c r="I85" s="36"/>
      <c r="J85" s="31" t="s">
        <v>480</v>
      </c>
      <c r="K85" s="22" t="s">
        <v>2855</v>
      </c>
      <c r="L85" s="22"/>
      <c r="M85" s="25"/>
      <c r="N85" s="31"/>
      <c r="O85" s="22"/>
      <c r="P85" s="37"/>
      <c r="Q85" s="26"/>
    </row>
    <row r="86" spans="2:17" ht="19.5" customHeight="1">
      <c r="B86" s="22"/>
      <c r="C86" s="22"/>
      <c r="D86" s="22"/>
      <c r="E86" s="31"/>
      <c r="F86" s="31"/>
      <c r="G86" s="31"/>
      <c r="H86" s="31"/>
      <c r="I86" s="36"/>
      <c r="J86" s="31"/>
      <c r="K86" s="22"/>
      <c r="L86" s="22"/>
      <c r="M86" s="25"/>
      <c r="N86" s="31"/>
      <c r="O86" s="22"/>
      <c r="P86" s="37"/>
      <c r="Q86" s="26"/>
    </row>
    <row r="87" spans="2:17" ht="20.100000000000001" customHeight="1">
      <c r="B87" s="22"/>
      <c r="C87" s="22" t="s">
        <v>35</v>
      </c>
      <c r="D87" s="22" t="s">
        <v>35</v>
      </c>
      <c r="E87" s="1943" t="s">
        <v>6004</v>
      </c>
      <c r="F87" s="23">
        <v>1</v>
      </c>
      <c r="G87" s="31">
        <v>19280</v>
      </c>
      <c r="H87" s="31">
        <f>F87*G87</f>
        <v>19280</v>
      </c>
      <c r="I87" s="23"/>
      <c r="J87" s="31" t="s">
        <v>6005</v>
      </c>
      <c r="K87" s="22" t="s">
        <v>2855</v>
      </c>
      <c r="L87" s="22"/>
      <c r="M87" s="25"/>
      <c r="N87" s="31"/>
      <c r="O87" s="22"/>
      <c r="P87" s="37"/>
      <c r="Q87" s="26"/>
    </row>
    <row r="88" spans="2:17" ht="20.100000000000001" customHeight="1">
      <c r="B88" s="22"/>
      <c r="C88" s="22" t="s">
        <v>35</v>
      </c>
      <c r="D88" s="22" t="s">
        <v>35</v>
      </c>
      <c r="E88" s="1943" t="s">
        <v>6006</v>
      </c>
      <c r="F88" s="23">
        <v>2</v>
      </c>
      <c r="G88" s="31">
        <v>2224</v>
      </c>
      <c r="H88" s="31">
        <f>F88*G88</f>
        <v>4448</v>
      </c>
      <c r="I88" s="23"/>
      <c r="J88" s="31" t="s">
        <v>6007</v>
      </c>
      <c r="K88" s="22" t="s">
        <v>2855</v>
      </c>
      <c r="L88" s="22"/>
      <c r="M88" s="25"/>
      <c r="N88" s="31"/>
      <c r="O88" s="22"/>
      <c r="P88" s="37"/>
      <c r="Q88" s="26"/>
    </row>
    <row r="89" spans="2:17" ht="20.100000000000001" customHeight="1">
      <c r="B89" s="22"/>
      <c r="C89" s="22"/>
      <c r="D89" s="22"/>
      <c r="E89" s="1943"/>
      <c r="F89" s="23"/>
      <c r="G89" s="31"/>
      <c r="H89" s="31"/>
      <c r="I89" s="23"/>
      <c r="J89" s="31"/>
      <c r="K89" s="22"/>
      <c r="L89" s="22"/>
      <c r="M89" s="25"/>
      <c r="N89" s="31"/>
      <c r="O89" s="22"/>
      <c r="P89" s="37"/>
      <c r="Q89" s="26"/>
    </row>
    <row r="90" spans="2:17" ht="20.100000000000001" customHeight="1">
      <c r="B90" s="22"/>
      <c r="C90" s="22" t="s">
        <v>176</v>
      </c>
      <c r="D90" s="22" t="s">
        <v>177</v>
      </c>
      <c r="E90" s="1943" t="s">
        <v>6008</v>
      </c>
      <c r="F90" s="23">
        <v>1</v>
      </c>
      <c r="G90" s="31">
        <v>3590</v>
      </c>
      <c r="H90" s="31">
        <f>F90*G90</f>
        <v>3590</v>
      </c>
      <c r="I90" s="23"/>
      <c r="J90" s="1943" t="s">
        <v>6009</v>
      </c>
      <c r="K90" s="864" t="s">
        <v>6286</v>
      </c>
      <c r="L90" s="22"/>
      <c r="M90" s="25">
        <v>44006</v>
      </c>
      <c r="N90" s="31"/>
      <c r="O90" s="25"/>
      <c r="P90" s="25"/>
      <c r="Q90" s="26">
        <v>44012</v>
      </c>
    </row>
    <row r="91" spans="2:17" ht="20.100000000000001" customHeight="1">
      <c r="B91" s="22"/>
      <c r="C91" s="22" t="s">
        <v>176</v>
      </c>
      <c r="D91" s="22" t="s">
        <v>177</v>
      </c>
      <c r="E91" s="1943" t="s">
        <v>6011</v>
      </c>
      <c r="F91" s="23">
        <v>1</v>
      </c>
      <c r="G91" s="31">
        <v>1580</v>
      </c>
      <c r="H91" s="31">
        <f>F91*G91</f>
        <v>1580</v>
      </c>
      <c r="I91" s="23"/>
      <c r="J91" s="1943" t="s">
        <v>6012</v>
      </c>
      <c r="K91" s="864" t="s">
        <v>6286</v>
      </c>
      <c r="L91" s="22"/>
      <c r="M91" s="25">
        <v>44006</v>
      </c>
      <c r="N91" s="31"/>
      <c r="O91" s="25"/>
      <c r="P91" s="25"/>
      <c r="Q91" s="26">
        <v>44012</v>
      </c>
    </row>
    <row r="92" spans="2:17" ht="20.100000000000001" customHeight="1">
      <c r="B92" s="22"/>
      <c r="C92" s="22" t="s">
        <v>176</v>
      </c>
      <c r="D92" s="22" t="s">
        <v>177</v>
      </c>
      <c r="E92" s="1943" t="s">
        <v>6013</v>
      </c>
      <c r="F92" s="23">
        <v>1</v>
      </c>
      <c r="G92" s="31">
        <v>1580</v>
      </c>
      <c r="H92" s="31">
        <f>F92*G92</f>
        <v>1580</v>
      </c>
      <c r="I92" s="23"/>
      <c r="J92" s="1943" t="s">
        <v>6012</v>
      </c>
      <c r="K92" s="864" t="s">
        <v>6286</v>
      </c>
      <c r="L92" s="22"/>
      <c r="M92" s="25">
        <v>44006</v>
      </c>
      <c r="N92" s="31"/>
      <c r="O92" s="25"/>
      <c r="P92" s="25"/>
      <c r="Q92" s="26">
        <v>44012</v>
      </c>
    </row>
    <row r="93" spans="2:17" ht="20.100000000000001" customHeight="1">
      <c r="B93" s="22"/>
      <c r="C93" s="22" t="s">
        <v>6014</v>
      </c>
      <c r="D93" s="22" t="s">
        <v>293</v>
      </c>
      <c r="E93" s="1943" t="s">
        <v>6015</v>
      </c>
      <c r="F93" s="23">
        <v>2</v>
      </c>
      <c r="G93" s="31">
        <v>5460</v>
      </c>
      <c r="H93" s="31">
        <f>F93*G93</f>
        <v>10920</v>
      </c>
      <c r="I93" s="23"/>
      <c r="J93" s="1943" t="s">
        <v>6016</v>
      </c>
      <c r="K93" s="864"/>
      <c r="L93" s="22"/>
      <c r="M93" s="25">
        <v>44006</v>
      </c>
      <c r="N93" s="31"/>
      <c r="O93" s="25" t="s">
        <v>6154</v>
      </c>
      <c r="P93" s="25" t="s">
        <v>6155</v>
      </c>
      <c r="Q93" s="26"/>
    </row>
    <row r="94" spans="2:17" ht="20.100000000000001" customHeight="1">
      <c r="B94" s="22"/>
      <c r="C94" s="22" t="s">
        <v>6014</v>
      </c>
      <c r="D94" s="22" t="s">
        <v>293</v>
      </c>
      <c r="E94" s="1943" t="s">
        <v>6018</v>
      </c>
      <c r="F94" s="23">
        <v>0</v>
      </c>
      <c r="G94" s="31"/>
      <c r="H94" s="31"/>
      <c r="I94" s="23"/>
      <c r="J94" s="1943" t="s">
        <v>6016</v>
      </c>
      <c r="K94" s="864" t="s">
        <v>6019</v>
      </c>
      <c r="L94" s="22"/>
      <c r="M94" s="25"/>
      <c r="N94" s="31"/>
      <c r="O94" s="22"/>
      <c r="P94" s="37"/>
      <c r="Q94" s="26"/>
    </row>
    <row r="95" spans="2:17" ht="20.100000000000001" customHeight="1">
      <c r="B95" s="22"/>
      <c r="C95" s="22" t="s">
        <v>6020</v>
      </c>
      <c r="D95" s="22" t="s">
        <v>293</v>
      </c>
      <c r="E95" s="1943" t="s">
        <v>167</v>
      </c>
      <c r="F95" s="23">
        <v>1</v>
      </c>
      <c r="G95" s="31">
        <v>1470</v>
      </c>
      <c r="H95" s="31">
        <f t="shared" ref="H95:H107" si="2">F95*G95</f>
        <v>1470</v>
      </c>
      <c r="I95" s="23"/>
      <c r="J95" s="1943" t="s">
        <v>6021</v>
      </c>
      <c r="K95" s="864"/>
      <c r="L95" s="22"/>
      <c r="M95" s="25">
        <v>44006</v>
      </c>
      <c r="N95" s="31"/>
      <c r="O95" s="25" t="s">
        <v>6154</v>
      </c>
      <c r="P95" s="25" t="s">
        <v>6155</v>
      </c>
      <c r="Q95" s="26"/>
    </row>
    <row r="96" spans="2:17" ht="20.100000000000001" customHeight="1">
      <c r="B96" s="22"/>
      <c r="C96" s="22" t="s">
        <v>6022</v>
      </c>
      <c r="D96" s="22" t="s">
        <v>6022</v>
      </c>
      <c r="E96" s="1943" t="s">
        <v>6002</v>
      </c>
      <c r="F96" s="23">
        <v>1</v>
      </c>
      <c r="G96" s="31"/>
      <c r="H96" s="31">
        <f t="shared" si="2"/>
        <v>0</v>
      </c>
      <c r="I96" s="23"/>
      <c r="J96" s="1943" t="s">
        <v>6023</v>
      </c>
      <c r="K96" s="261" t="s">
        <v>6287</v>
      </c>
      <c r="L96" s="22"/>
      <c r="M96" s="25"/>
      <c r="N96" s="31"/>
      <c r="O96" s="22"/>
      <c r="P96" s="37"/>
      <c r="Q96" s="26"/>
    </row>
    <row r="97" spans="2:17" ht="20.100000000000001" customHeight="1">
      <c r="B97" s="22"/>
      <c r="C97" s="22" t="s">
        <v>6022</v>
      </c>
      <c r="D97" s="22" t="s">
        <v>6022</v>
      </c>
      <c r="E97" s="1943" t="s">
        <v>3276</v>
      </c>
      <c r="F97" s="23">
        <v>1</v>
      </c>
      <c r="G97" s="31">
        <v>59000</v>
      </c>
      <c r="H97" s="31">
        <f t="shared" si="2"/>
        <v>59000</v>
      </c>
      <c r="I97" s="23"/>
      <c r="J97" s="1943" t="s">
        <v>6025</v>
      </c>
      <c r="K97" s="864"/>
      <c r="L97" s="22"/>
      <c r="M97" s="25">
        <v>44008</v>
      </c>
      <c r="N97" s="31"/>
      <c r="O97" s="25" t="s">
        <v>6154</v>
      </c>
      <c r="P97" s="25" t="s">
        <v>6155</v>
      </c>
      <c r="Q97" s="26"/>
    </row>
    <row r="98" spans="2:17" ht="20.100000000000001" customHeight="1">
      <c r="B98" s="22"/>
      <c r="C98" s="22" t="s">
        <v>6022</v>
      </c>
      <c r="D98" s="22" t="s">
        <v>6022</v>
      </c>
      <c r="E98" s="1945" t="s">
        <v>6026</v>
      </c>
      <c r="F98" s="23">
        <v>0</v>
      </c>
      <c r="G98" s="31"/>
      <c r="H98" s="31">
        <f t="shared" si="2"/>
        <v>0</v>
      </c>
      <c r="I98" s="23"/>
      <c r="J98" s="1943" t="s">
        <v>6027</v>
      </c>
      <c r="K98" s="864" t="s">
        <v>6019</v>
      </c>
      <c r="L98" s="22"/>
      <c r="M98" s="25"/>
      <c r="N98" s="31"/>
      <c r="O98" s="22"/>
      <c r="P98" s="37"/>
      <c r="Q98" s="26"/>
    </row>
    <row r="99" spans="2:17" ht="20.100000000000001" customHeight="1">
      <c r="B99" s="22"/>
      <c r="C99" s="22" t="s">
        <v>6022</v>
      </c>
      <c r="D99" s="22" t="s">
        <v>6022</v>
      </c>
      <c r="E99" s="1945" t="s">
        <v>6028</v>
      </c>
      <c r="F99" s="23"/>
      <c r="G99" s="31"/>
      <c r="H99" s="79">
        <v>-37250</v>
      </c>
      <c r="I99" s="23"/>
      <c r="J99" s="1943"/>
      <c r="K99" s="864"/>
      <c r="L99" s="22"/>
      <c r="M99" s="25">
        <v>44008</v>
      </c>
      <c r="N99" s="31"/>
      <c r="O99" s="22"/>
      <c r="P99" s="37"/>
      <c r="Q99" s="26"/>
    </row>
    <row r="100" spans="2:17" ht="20.100000000000001" customHeight="1">
      <c r="B100" s="22"/>
      <c r="C100" s="22" t="s">
        <v>181</v>
      </c>
      <c r="D100" s="22" t="s">
        <v>293</v>
      </c>
      <c r="E100" s="1943" t="s">
        <v>6029</v>
      </c>
      <c r="F100" s="23">
        <v>2</v>
      </c>
      <c r="G100" s="31">
        <v>3370</v>
      </c>
      <c r="H100" s="31">
        <f t="shared" si="2"/>
        <v>6740</v>
      </c>
      <c r="I100" s="23"/>
      <c r="J100" s="1943" t="s">
        <v>6030</v>
      </c>
      <c r="K100" s="864"/>
      <c r="L100" s="22"/>
      <c r="M100" s="25">
        <v>44006</v>
      </c>
      <c r="N100" s="31"/>
      <c r="O100" s="25" t="s">
        <v>6154</v>
      </c>
      <c r="P100" s="25" t="s">
        <v>6155</v>
      </c>
      <c r="Q100" s="26"/>
    </row>
    <row r="101" spans="2:17" ht="20.100000000000001" customHeight="1">
      <c r="B101" s="22"/>
      <c r="C101" s="22" t="s">
        <v>181</v>
      </c>
      <c r="D101" s="22" t="s">
        <v>293</v>
      </c>
      <c r="E101" s="1943" t="s">
        <v>6031</v>
      </c>
      <c r="F101" s="23">
        <v>2</v>
      </c>
      <c r="G101" s="31">
        <v>2080</v>
      </c>
      <c r="H101" s="31">
        <f t="shared" si="2"/>
        <v>4160</v>
      </c>
      <c r="I101" s="23"/>
      <c r="J101" s="1943" t="s">
        <v>6032</v>
      </c>
      <c r="K101" s="864"/>
      <c r="L101" s="22"/>
      <c r="M101" s="25">
        <v>44006</v>
      </c>
      <c r="N101" s="31"/>
      <c r="O101" s="25" t="s">
        <v>6154</v>
      </c>
      <c r="P101" s="25" t="s">
        <v>6155</v>
      </c>
      <c r="Q101" s="26"/>
    </row>
    <row r="102" spans="2:17" ht="20.100000000000001" customHeight="1">
      <c r="B102" s="22"/>
      <c r="C102" s="22" t="s">
        <v>6033</v>
      </c>
      <c r="D102" s="22" t="s">
        <v>293</v>
      </c>
      <c r="E102" s="1943" t="s">
        <v>6288</v>
      </c>
      <c r="F102" s="23">
        <v>1</v>
      </c>
      <c r="G102" s="31">
        <v>360</v>
      </c>
      <c r="H102" s="31">
        <f t="shared" si="2"/>
        <v>360</v>
      </c>
      <c r="I102" s="23"/>
      <c r="J102" s="1943" t="s">
        <v>894</v>
      </c>
      <c r="K102" s="864"/>
      <c r="L102" s="22"/>
      <c r="M102" s="25">
        <v>44006</v>
      </c>
      <c r="N102" s="31"/>
      <c r="O102" s="25" t="s">
        <v>6154</v>
      </c>
      <c r="P102" s="25" t="s">
        <v>6155</v>
      </c>
      <c r="Q102" s="26"/>
    </row>
    <row r="103" spans="2:17" ht="20.100000000000001" customHeight="1">
      <c r="B103" s="22"/>
      <c r="C103" s="22" t="s">
        <v>6033</v>
      </c>
      <c r="D103" s="22" t="s">
        <v>293</v>
      </c>
      <c r="E103" s="1943" t="s">
        <v>6035</v>
      </c>
      <c r="F103" s="23">
        <v>1</v>
      </c>
      <c r="G103" s="31">
        <v>300</v>
      </c>
      <c r="H103" s="31">
        <f t="shared" si="2"/>
        <v>300</v>
      </c>
      <c r="I103" s="23"/>
      <c r="J103" s="1943" t="s">
        <v>195</v>
      </c>
      <c r="K103" s="864"/>
      <c r="L103" s="22"/>
      <c r="M103" s="25">
        <v>44006</v>
      </c>
      <c r="N103" s="31"/>
      <c r="O103" s="25" t="s">
        <v>6154</v>
      </c>
      <c r="P103" s="25" t="s">
        <v>6155</v>
      </c>
      <c r="Q103" s="26"/>
    </row>
    <row r="104" spans="2:17" ht="20.100000000000001" customHeight="1">
      <c r="B104" s="22"/>
      <c r="C104" s="22" t="s">
        <v>6033</v>
      </c>
      <c r="D104" s="22" t="s">
        <v>293</v>
      </c>
      <c r="E104" s="1943" t="s">
        <v>6036</v>
      </c>
      <c r="F104" s="23">
        <v>1</v>
      </c>
      <c r="G104" s="31">
        <v>1010</v>
      </c>
      <c r="H104" s="31">
        <f t="shared" si="2"/>
        <v>1010</v>
      </c>
      <c r="I104" s="23"/>
      <c r="J104" s="1943" t="s">
        <v>894</v>
      </c>
      <c r="K104" s="864"/>
      <c r="L104" s="22"/>
      <c r="M104" s="25">
        <v>44006</v>
      </c>
      <c r="N104" s="31"/>
      <c r="O104" s="25" t="s">
        <v>6154</v>
      </c>
      <c r="P104" s="25" t="s">
        <v>6155</v>
      </c>
      <c r="Q104" s="26"/>
    </row>
    <row r="105" spans="2:17" ht="20.100000000000001" customHeight="1">
      <c r="B105" s="22"/>
      <c r="C105" s="22" t="s">
        <v>6033</v>
      </c>
      <c r="D105" s="22" t="s">
        <v>293</v>
      </c>
      <c r="E105" s="1943" t="s">
        <v>6037</v>
      </c>
      <c r="F105" s="23">
        <v>1</v>
      </c>
      <c r="G105" s="31">
        <v>330</v>
      </c>
      <c r="H105" s="31">
        <f t="shared" si="2"/>
        <v>330</v>
      </c>
      <c r="I105" s="23"/>
      <c r="J105" s="1943" t="s">
        <v>195</v>
      </c>
      <c r="K105" s="864"/>
      <c r="L105" s="22"/>
      <c r="M105" s="25">
        <v>44006</v>
      </c>
      <c r="N105" s="31"/>
      <c r="O105" s="25" t="s">
        <v>6154</v>
      </c>
      <c r="P105" s="25" t="s">
        <v>6155</v>
      </c>
      <c r="Q105" s="26"/>
    </row>
    <row r="106" spans="2:17" ht="20.100000000000001" customHeight="1">
      <c r="B106" s="22"/>
      <c r="C106" s="22" t="s">
        <v>6033</v>
      </c>
      <c r="D106" s="22" t="s">
        <v>293</v>
      </c>
      <c r="E106" s="1943" t="s">
        <v>6289</v>
      </c>
      <c r="F106" s="23">
        <v>0</v>
      </c>
      <c r="G106" s="31"/>
      <c r="H106" s="31">
        <f t="shared" si="2"/>
        <v>0</v>
      </c>
      <c r="I106" s="23"/>
      <c r="J106" s="1943" t="s">
        <v>6039</v>
      </c>
      <c r="K106" s="864" t="s">
        <v>6019</v>
      </c>
      <c r="L106" s="22"/>
      <c r="M106" s="25"/>
      <c r="N106" s="31"/>
      <c r="O106" s="22"/>
      <c r="P106" s="37"/>
      <c r="Q106" s="26"/>
    </row>
    <row r="107" spans="2:17" ht="20.100000000000001" customHeight="1">
      <c r="B107" s="22"/>
      <c r="C107" s="22" t="s">
        <v>6033</v>
      </c>
      <c r="D107" s="22" t="s">
        <v>293</v>
      </c>
      <c r="E107" s="1943" t="s">
        <v>6040</v>
      </c>
      <c r="F107" s="23">
        <v>0</v>
      </c>
      <c r="G107" s="31"/>
      <c r="H107" s="31">
        <f t="shared" si="2"/>
        <v>0</v>
      </c>
      <c r="I107" s="23"/>
      <c r="J107" s="1943" t="s">
        <v>6041</v>
      </c>
      <c r="K107" s="864" t="s">
        <v>6019</v>
      </c>
      <c r="L107" s="22"/>
      <c r="M107" s="25"/>
      <c r="N107" s="31"/>
      <c r="O107" s="22"/>
      <c r="P107" s="37"/>
      <c r="Q107" s="26"/>
    </row>
    <row r="108" spans="2:17" ht="20.100000000000001" customHeight="1">
      <c r="B108" s="22"/>
      <c r="C108" s="22"/>
      <c r="D108" s="22"/>
      <c r="E108" s="31"/>
      <c r="F108" s="31"/>
      <c r="G108" s="79"/>
      <c r="H108" s="79"/>
      <c r="I108" s="23"/>
      <c r="J108" s="31"/>
      <c r="K108" s="864"/>
      <c r="L108" s="22"/>
      <c r="M108" s="25"/>
      <c r="N108" s="31"/>
      <c r="O108" s="22"/>
      <c r="P108" s="37"/>
      <c r="Q108" s="26"/>
    </row>
    <row r="109" spans="2:17" ht="20.100000000000001" customHeight="1">
      <c r="B109" s="22"/>
      <c r="C109" s="22" t="s">
        <v>292</v>
      </c>
      <c r="D109" s="22" t="s">
        <v>293</v>
      </c>
      <c r="E109" s="31" t="s">
        <v>6042</v>
      </c>
      <c r="F109" s="1951">
        <v>1</v>
      </c>
      <c r="G109" s="31">
        <v>8430</v>
      </c>
      <c r="H109" s="28">
        <f t="shared" ref="H109:H115" si="3">F109*G109</f>
        <v>8430</v>
      </c>
      <c r="I109" s="23"/>
      <c r="J109" s="31" t="s">
        <v>6043</v>
      </c>
      <c r="K109" s="864"/>
      <c r="L109" s="22"/>
      <c r="M109" s="25">
        <v>44012</v>
      </c>
      <c r="N109" s="31"/>
      <c r="O109" s="25" t="s">
        <v>6290</v>
      </c>
      <c r="P109" s="25" t="s">
        <v>6291</v>
      </c>
      <c r="Q109" s="26"/>
    </row>
    <row r="110" spans="2:17" ht="20.100000000000001" customHeight="1">
      <c r="B110" s="22"/>
      <c r="C110" s="22" t="s">
        <v>292</v>
      </c>
      <c r="D110" s="22" t="s">
        <v>293</v>
      </c>
      <c r="E110" s="31" t="s">
        <v>297</v>
      </c>
      <c r="F110" s="1951">
        <v>1</v>
      </c>
      <c r="G110" s="31">
        <v>2660</v>
      </c>
      <c r="H110" s="28">
        <f t="shared" si="3"/>
        <v>2660</v>
      </c>
      <c r="I110" s="23"/>
      <c r="J110" s="31" t="s">
        <v>6046</v>
      </c>
      <c r="K110" s="864"/>
      <c r="L110" s="22"/>
      <c r="M110" s="25">
        <v>44012</v>
      </c>
      <c r="N110" s="31"/>
      <c r="O110" s="25" t="s">
        <v>6290</v>
      </c>
      <c r="P110" s="25" t="s">
        <v>6291</v>
      </c>
      <c r="Q110" s="26"/>
    </row>
    <row r="111" spans="2:17" ht="20.100000000000001" customHeight="1">
      <c r="B111" s="22"/>
      <c r="C111" s="22" t="s">
        <v>292</v>
      </c>
      <c r="D111" s="22" t="s">
        <v>293</v>
      </c>
      <c r="E111" s="31" t="s">
        <v>5973</v>
      </c>
      <c r="F111" s="1951">
        <v>1</v>
      </c>
      <c r="G111" s="31">
        <v>420</v>
      </c>
      <c r="H111" s="28">
        <f t="shared" si="3"/>
        <v>420</v>
      </c>
      <c r="I111" s="23"/>
      <c r="J111" s="31" t="s">
        <v>5991</v>
      </c>
      <c r="K111" s="864"/>
      <c r="L111" s="22"/>
      <c r="M111" s="25">
        <v>44012</v>
      </c>
      <c r="N111" s="31"/>
      <c r="O111" s="25" t="s">
        <v>6290</v>
      </c>
      <c r="P111" s="25" t="s">
        <v>6291</v>
      </c>
      <c r="Q111" s="26"/>
    </row>
    <row r="112" spans="2:17" ht="20.100000000000001" customHeight="1">
      <c r="B112" s="22"/>
      <c r="C112" s="22" t="s">
        <v>292</v>
      </c>
      <c r="D112" s="22" t="s">
        <v>293</v>
      </c>
      <c r="E112" s="8" t="s">
        <v>6292</v>
      </c>
      <c r="F112" s="1951">
        <v>1</v>
      </c>
      <c r="G112" s="31">
        <v>39990</v>
      </c>
      <c r="H112" s="28">
        <f t="shared" si="3"/>
        <v>39990</v>
      </c>
      <c r="I112" s="23"/>
      <c r="J112" s="31" t="s">
        <v>6293</v>
      </c>
      <c r="K112" s="261"/>
      <c r="L112" s="22"/>
      <c r="M112" s="25">
        <v>44012</v>
      </c>
      <c r="N112" s="31"/>
      <c r="O112" s="25" t="s">
        <v>6290</v>
      </c>
      <c r="P112" s="25" t="s">
        <v>6291</v>
      </c>
      <c r="Q112" s="26"/>
    </row>
    <row r="113" spans="2:17" ht="20.100000000000001" customHeight="1">
      <c r="B113" s="22"/>
      <c r="C113" s="22" t="s">
        <v>292</v>
      </c>
      <c r="D113" s="22" t="s">
        <v>293</v>
      </c>
      <c r="E113" s="31" t="s">
        <v>6048</v>
      </c>
      <c r="F113" s="31">
        <v>1</v>
      </c>
      <c r="G113" s="31">
        <v>4380</v>
      </c>
      <c r="H113" s="28">
        <f t="shared" si="3"/>
        <v>4380</v>
      </c>
      <c r="I113" s="23"/>
      <c r="J113" s="31" t="s">
        <v>1691</v>
      </c>
      <c r="K113" s="864"/>
      <c r="L113" s="22"/>
      <c r="M113" s="25">
        <v>44012</v>
      </c>
      <c r="N113" s="31"/>
      <c r="O113" s="25" t="s">
        <v>6290</v>
      </c>
      <c r="P113" s="25" t="s">
        <v>6291</v>
      </c>
      <c r="Q113" s="26"/>
    </row>
    <row r="114" spans="2:17" ht="18.75" customHeight="1">
      <c r="B114" s="22"/>
      <c r="C114" s="22" t="s">
        <v>306</v>
      </c>
      <c r="D114" s="22" t="s">
        <v>177</v>
      </c>
      <c r="E114" s="31" t="s">
        <v>6294</v>
      </c>
      <c r="F114" s="1951">
        <v>1</v>
      </c>
      <c r="G114" s="31">
        <v>23750</v>
      </c>
      <c r="H114" s="28">
        <f t="shared" si="3"/>
        <v>23750</v>
      </c>
      <c r="I114" s="23"/>
      <c r="J114" s="31" t="s">
        <v>6295</v>
      </c>
      <c r="K114" s="864"/>
      <c r="L114" s="22"/>
      <c r="M114" s="25">
        <v>44013</v>
      </c>
      <c r="N114" s="31"/>
      <c r="O114" s="25" t="s">
        <v>6290</v>
      </c>
      <c r="P114" s="25" t="s">
        <v>6296</v>
      </c>
      <c r="Q114" s="26"/>
    </row>
    <row r="115" spans="2:17" ht="18.75" customHeight="1">
      <c r="B115" s="22"/>
      <c r="C115" s="22" t="s">
        <v>306</v>
      </c>
      <c r="D115" s="22" t="s">
        <v>177</v>
      </c>
      <c r="E115" s="31" t="s">
        <v>447</v>
      </c>
      <c r="F115" s="1951">
        <v>1</v>
      </c>
      <c r="G115" s="31">
        <v>600</v>
      </c>
      <c r="H115" s="28">
        <f t="shared" si="3"/>
        <v>600</v>
      </c>
      <c r="I115" s="23"/>
      <c r="J115" s="31"/>
      <c r="K115" s="864"/>
      <c r="L115" s="22"/>
      <c r="M115" s="25">
        <v>44013</v>
      </c>
      <c r="N115" s="31"/>
      <c r="O115" s="25"/>
      <c r="P115" s="25"/>
      <c r="Q115" s="26"/>
    </row>
    <row r="116" spans="2:17" ht="20.100000000000001" customHeight="1">
      <c r="B116" s="22"/>
      <c r="C116" s="22" t="s">
        <v>35</v>
      </c>
      <c r="D116" s="22" t="s">
        <v>35</v>
      </c>
      <c r="E116" s="31" t="s">
        <v>6049</v>
      </c>
      <c r="F116" s="31">
        <v>1</v>
      </c>
      <c r="G116" s="31">
        <v>2970</v>
      </c>
      <c r="H116" s="31">
        <v>2970</v>
      </c>
      <c r="I116" s="23"/>
      <c r="J116" s="31" t="s">
        <v>6050</v>
      </c>
      <c r="K116" s="22" t="s">
        <v>6051</v>
      </c>
      <c r="L116" s="22"/>
      <c r="M116" s="25"/>
      <c r="N116" s="31"/>
      <c r="O116" s="22"/>
      <c r="P116" s="37"/>
      <c r="Q116" s="26"/>
    </row>
    <row r="117" spans="2:17" ht="20.100000000000001" customHeight="1">
      <c r="B117" s="22"/>
      <c r="C117" s="22" t="s">
        <v>35</v>
      </c>
      <c r="D117" s="22" t="s">
        <v>35</v>
      </c>
      <c r="E117" s="31" t="s">
        <v>6297</v>
      </c>
      <c r="F117" s="31">
        <v>1</v>
      </c>
      <c r="G117" s="31">
        <v>5380</v>
      </c>
      <c r="H117" s="31">
        <v>5380</v>
      </c>
      <c r="I117" s="23"/>
      <c r="J117" s="31" t="s">
        <v>6298</v>
      </c>
      <c r="K117" s="22" t="s">
        <v>6051</v>
      </c>
      <c r="L117" s="22"/>
      <c r="M117" s="25"/>
      <c r="N117" s="31"/>
      <c r="O117" s="22"/>
      <c r="P117" s="37"/>
      <c r="Q117" s="26"/>
    </row>
    <row r="118" spans="2:17" ht="20.100000000000001" customHeight="1">
      <c r="B118" s="22"/>
      <c r="C118" s="22" t="s">
        <v>35</v>
      </c>
      <c r="D118" s="22" t="s">
        <v>35</v>
      </c>
      <c r="E118" s="31" t="s">
        <v>6058</v>
      </c>
      <c r="F118" s="31">
        <v>2</v>
      </c>
      <c r="G118" s="31">
        <v>2150</v>
      </c>
      <c r="H118" s="31">
        <v>4300</v>
      </c>
      <c r="I118" s="23"/>
      <c r="J118" s="31" t="s">
        <v>6059</v>
      </c>
      <c r="K118" s="22" t="s">
        <v>6051</v>
      </c>
      <c r="L118" s="22"/>
      <c r="M118" s="25"/>
      <c r="N118" s="31"/>
      <c r="O118" s="22"/>
      <c r="P118" s="37"/>
      <c r="Q118" s="26"/>
    </row>
    <row r="119" spans="2:17" ht="20.100000000000001" customHeight="1">
      <c r="B119" s="22"/>
      <c r="C119" s="22" t="s">
        <v>3307</v>
      </c>
      <c r="D119" s="22" t="s">
        <v>3307</v>
      </c>
      <c r="E119" s="31" t="s">
        <v>6192</v>
      </c>
      <c r="F119" s="1951">
        <v>2</v>
      </c>
      <c r="G119" s="31"/>
      <c r="H119" s="31"/>
      <c r="I119" s="23"/>
      <c r="J119" s="31" t="s">
        <v>6192</v>
      </c>
      <c r="K119" s="22" t="s">
        <v>2334</v>
      </c>
      <c r="L119" s="22"/>
      <c r="M119" s="25"/>
      <c r="N119" s="31"/>
      <c r="O119" s="22"/>
      <c r="P119" s="37"/>
      <c r="Q119" s="26"/>
    </row>
    <row r="120" spans="2:17" ht="20.100000000000001" customHeight="1">
      <c r="B120" s="22"/>
      <c r="C120" s="22" t="s">
        <v>3307</v>
      </c>
      <c r="D120" s="22" t="s">
        <v>3307</v>
      </c>
      <c r="E120" s="31" t="s">
        <v>6299</v>
      </c>
      <c r="F120" s="1951">
        <v>1</v>
      </c>
      <c r="G120" s="79"/>
      <c r="H120" s="79"/>
      <c r="I120" s="23"/>
      <c r="J120" s="31" t="s">
        <v>6299</v>
      </c>
      <c r="K120" s="22" t="s">
        <v>2334</v>
      </c>
      <c r="L120" s="22"/>
      <c r="M120" s="25"/>
      <c r="N120" s="31"/>
      <c r="O120" s="22"/>
      <c r="P120" s="37"/>
      <c r="Q120" s="26"/>
    </row>
    <row r="121" spans="2:17" ht="18.75" customHeight="1">
      <c r="B121" s="22"/>
      <c r="C121" s="22" t="s">
        <v>3307</v>
      </c>
      <c r="D121" s="22" t="s">
        <v>3307</v>
      </c>
      <c r="E121" s="31" t="s">
        <v>6300</v>
      </c>
      <c r="F121" s="1951">
        <v>1</v>
      </c>
      <c r="G121" s="79"/>
      <c r="H121" s="79"/>
      <c r="I121" s="23"/>
      <c r="J121" s="31" t="s">
        <v>6300</v>
      </c>
      <c r="K121" s="22" t="s">
        <v>2334</v>
      </c>
      <c r="L121" s="22"/>
      <c r="M121" s="25"/>
      <c r="N121" s="31"/>
      <c r="O121" s="22"/>
      <c r="P121" s="37"/>
      <c r="Q121" s="26"/>
    </row>
    <row r="122" spans="2:17" ht="18.75" customHeight="1">
      <c r="B122" s="22"/>
      <c r="C122" s="22" t="s">
        <v>35</v>
      </c>
      <c r="D122" s="22" t="s">
        <v>35</v>
      </c>
      <c r="E122" s="31" t="s">
        <v>6301</v>
      </c>
      <c r="F122" s="31">
        <v>1</v>
      </c>
      <c r="G122" s="31">
        <v>1820</v>
      </c>
      <c r="H122" s="31">
        <v>1820</v>
      </c>
      <c r="I122" s="23"/>
      <c r="J122" s="31" t="s">
        <v>6302</v>
      </c>
      <c r="K122" s="22" t="s">
        <v>6051</v>
      </c>
      <c r="L122" s="22"/>
      <c r="M122" s="25"/>
      <c r="N122" s="31"/>
      <c r="O122" s="22"/>
      <c r="P122" s="37"/>
      <c r="Q122" s="26"/>
    </row>
    <row r="123" spans="2:17" ht="18.75" customHeight="1">
      <c r="B123" s="22"/>
      <c r="C123" s="22" t="s">
        <v>35</v>
      </c>
      <c r="D123" s="22" t="s">
        <v>35</v>
      </c>
      <c r="E123" s="31" t="s">
        <v>6303</v>
      </c>
      <c r="F123" s="31">
        <v>1</v>
      </c>
      <c r="G123" s="31">
        <v>16214</v>
      </c>
      <c r="H123" s="31">
        <v>16214</v>
      </c>
      <c r="I123" s="23"/>
      <c r="J123" s="31" t="s">
        <v>6304</v>
      </c>
      <c r="K123" s="22" t="s">
        <v>6051</v>
      </c>
      <c r="L123" s="22"/>
      <c r="M123" s="25"/>
      <c r="N123" s="31"/>
      <c r="O123" s="22"/>
      <c r="P123" s="37"/>
      <c r="Q123" s="26"/>
    </row>
    <row r="124" spans="2:17" ht="18.75" customHeight="1">
      <c r="B124" s="22"/>
      <c r="C124" s="22" t="s">
        <v>35</v>
      </c>
      <c r="D124" s="22" t="s">
        <v>35</v>
      </c>
      <c r="E124" s="31" t="s">
        <v>6305</v>
      </c>
      <c r="F124" s="31">
        <v>1</v>
      </c>
      <c r="G124" s="31">
        <v>2390</v>
      </c>
      <c r="H124" s="31">
        <v>2390</v>
      </c>
      <c r="I124" s="23"/>
      <c r="J124" s="31" t="s">
        <v>6306</v>
      </c>
      <c r="K124" s="22" t="s">
        <v>6051</v>
      </c>
      <c r="L124" s="22"/>
      <c r="M124" s="25"/>
      <c r="N124" s="31"/>
      <c r="O124" s="22"/>
      <c r="P124" s="37"/>
      <c r="Q124" s="26"/>
    </row>
    <row r="125" spans="2:17" ht="18.75" customHeight="1">
      <c r="B125" s="22"/>
      <c r="C125" s="22" t="s">
        <v>35</v>
      </c>
      <c r="D125" s="22" t="s">
        <v>35</v>
      </c>
      <c r="E125" s="31" t="s">
        <v>6307</v>
      </c>
      <c r="F125" s="31">
        <v>1</v>
      </c>
      <c r="G125" s="31">
        <v>13269</v>
      </c>
      <c r="H125" s="31">
        <v>13269</v>
      </c>
      <c r="I125" s="23"/>
      <c r="J125" s="31" t="s">
        <v>6308</v>
      </c>
      <c r="K125" s="22" t="s">
        <v>6051</v>
      </c>
      <c r="L125" s="22"/>
      <c r="M125" s="25"/>
      <c r="N125" s="31"/>
      <c r="O125" s="22"/>
      <c r="P125" s="37"/>
      <c r="Q125" s="26"/>
    </row>
    <row r="126" spans="2:17" ht="18.75" customHeight="1">
      <c r="B126" s="22"/>
      <c r="C126" s="22" t="s">
        <v>35</v>
      </c>
      <c r="D126" s="22" t="s">
        <v>35</v>
      </c>
      <c r="E126" s="31" t="s">
        <v>6309</v>
      </c>
      <c r="F126" s="31">
        <v>1</v>
      </c>
      <c r="G126" s="31">
        <v>10356</v>
      </c>
      <c r="H126" s="31">
        <v>10356</v>
      </c>
      <c r="I126" s="23"/>
      <c r="J126" s="31" t="s">
        <v>6310</v>
      </c>
      <c r="K126" s="22" t="s">
        <v>6051</v>
      </c>
      <c r="L126" s="22"/>
      <c r="M126" s="25"/>
      <c r="N126" s="31"/>
      <c r="O126" s="22"/>
      <c r="P126" s="37"/>
      <c r="Q126" s="26"/>
    </row>
    <row r="127" spans="2:17" ht="18.75" customHeight="1">
      <c r="B127" s="22"/>
      <c r="C127" s="22" t="s">
        <v>3307</v>
      </c>
      <c r="D127" s="22" t="s">
        <v>3307</v>
      </c>
      <c r="E127" s="31" t="s">
        <v>6311</v>
      </c>
      <c r="F127" s="1951">
        <v>1</v>
      </c>
      <c r="G127" s="31"/>
      <c r="H127" s="31"/>
      <c r="I127" s="23"/>
      <c r="J127" s="31" t="s">
        <v>6311</v>
      </c>
      <c r="K127" s="22" t="s">
        <v>2334</v>
      </c>
      <c r="L127" s="22"/>
      <c r="M127" s="25"/>
      <c r="N127" s="31"/>
      <c r="O127" s="22"/>
      <c r="P127" s="37"/>
      <c r="Q127" s="26"/>
    </row>
    <row r="128" spans="2:17" ht="18.75" customHeight="1">
      <c r="B128" s="22"/>
      <c r="C128" s="22" t="s">
        <v>3307</v>
      </c>
      <c r="D128" s="22" t="s">
        <v>3307</v>
      </c>
      <c r="E128" s="31" t="s">
        <v>6312</v>
      </c>
      <c r="F128" s="1951">
        <v>3</v>
      </c>
      <c r="G128" s="31"/>
      <c r="H128" s="31"/>
      <c r="I128" s="23"/>
      <c r="J128" s="31" t="s">
        <v>6312</v>
      </c>
      <c r="K128" s="22" t="s">
        <v>2334</v>
      </c>
      <c r="L128" s="22"/>
      <c r="M128" s="25"/>
      <c r="N128" s="31"/>
      <c r="O128" s="22"/>
      <c r="P128" s="37"/>
      <c r="Q128" s="26"/>
    </row>
    <row r="129" spans="2:17" ht="18.75" customHeight="1">
      <c r="B129" s="22"/>
      <c r="C129" s="22" t="s">
        <v>3307</v>
      </c>
      <c r="D129" s="22" t="s">
        <v>3307</v>
      </c>
      <c r="E129" s="31" t="s">
        <v>6313</v>
      </c>
      <c r="F129" s="1951">
        <v>2</v>
      </c>
      <c r="G129" s="31"/>
      <c r="H129" s="31"/>
      <c r="I129" s="23"/>
      <c r="J129" s="31" t="s">
        <v>6313</v>
      </c>
      <c r="K129" s="22" t="s">
        <v>2334</v>
      </c>
      <c r="L129" s="22"/>
      <c r="M129" s="25"/>
      <c r="N129" s="31"/>
      <c r="O129" s="22"/>
      <c r="P129" s="37"/>
      <c r="Q129" s="26"/>
    </row>
    <row r="130" spans="2:17" ht="18.75" customHeight="1">
      <c r="B130" s="22"/>
      <c r="C130" s="22" t="s">
        <v>3307</v>
      </c>
      <c r="D130" s="22" t="s">
        <v>3307</v>
      </c>
      <c r="E130" s="31" t="s">
        <v>6314</v>
      </c>
      <c r="F130" s="1951">
        <v>2</v>
      </c>
      <c r="G130" s="31"/>
      <c r="H130" s="31"/>
      <c r="I130" s="23"/>
      <c r="J130" s="31" t="s">
        <v>6314</v>
      </c>
      <c r="K130" s="22" t="s">
        <v>2334</v>
      </c>
      <c r="L130" s="22"/>
      <c r="M130" s="25"/>
      <c r="N130" s="31"/>
      <c r="O130" s="22"/>
      <c r="P130" s="37"/>
      <c r="Q130" s="26"/>
    </row>
    <row r="131" spans="2:17" ht="18.75" customHeight="1">
      <c r="B131" s="22"/>
      <c r="C131" s="22" t="s">
        <v>35</v>
      </c>
      <c r="D131" s="22" t="s">
        <v>35</v>
      </c>
      <c r="E131" s="31" t="s">
        <v>6315</v>
      </c>
      <c r="F131" s="31">
        <v>1</v>
      </c>
      <c r="G131" s="31">
        <v>1710</v>
      </c>
      <c r="H131" s="31">
        <v>1710</v>
      </c>
      <c r="I131" s="23"/>
      <c r="J131" s="31" t="s">
        <v>6316</v>
      </c>
      <c r="K131" s="22" t="s">
        <v>6051</v>
      </c>
      <c r="L131" s="22"/>
      <c r="M131" s="25"/>
      <c r="N131" s="31"/>
      <c r="O131" s="22"/>
      <c r="P131" s="37"/>
      <c r="Q131" s="26"/>
    </row>
    <row r="132" spans="2:17" ht="18.75" customHeight="1">
      <c r="B132" s="22"/>
      <c r="C132" s="22" t="s">
        <v>35</v>
      </c>
      <c r="D132" s="22" t="s">
        <v>35</v>
      </c>
      <c r="E132" s="31" t="s">
        <v>6317</v>
      </c>
      <c r="F132" s="31">
        <v>1</v>
      </c>
      <c r="G132" s="31">
        <v>1850</v>
      </c>
      <c r="H132" s="31">
        <v>1850</v>
      </c>
      <c r="I132" s="23"/>
      <c r="J132" s="31" t="s">
        <v>6318</v>
      </c>
      <c r="K132" s="22" t="s">
        <v>6051</v>
      </c>
      <c r="L132" s="22"/>
      <c r="M132" s="25"/>
      <c r="N132" s="31"/>
      <c r="O132" s="22"/>
      <c r="P132" s="37"/>
      <c r="Q132" s="26"/>
    </row>
    <row r="133" spans="2:17" ht="18.75" customHeight="1">
      <c r="B133" s="22"/>
      <c r="C133" s="22" t="s">
        <v>35</v>
      </c>
      <c r="D133" s="22" t="s">
        <v>35</v>
      </c>
      <c r="E133" s="31" t="s">
        <v>6319</v>
      </c>
      <c r="F133" s="31">
        <v>1</v>
      </c>
      <c r="G133" s="31">
        <v>13808</v>
      </c>
      <c r="H133" s="31">
        <v>13808</v>
      </c>
      <c r="I133" s="23"/>
      <c r="J133" s="31" t="s">
        <v>6320</v>
      </c>
      <c r="K133" s="22" t="s">
        <v>6051</v>
      </c>
      <c r="L133" s="22"/>
      <c r="M133" s="25"/>
      <c r="N133" s="31"/>
      <c r="O133" s="22"/>
      <c r="P133" s="37"/>
      <c r="Q133" s="26"/>
    </row>
    <row r="134" spans="2:17" ht="18.75" customHeight="1">
      <c r="B134" s="22"/>
      <c r="C134" s="22" t="s">
        <v>35</v>
      </c>
      <c r="D134" s="22" t="s">
        <v>35</v>
      </c>
      <c r="E134" s="31" t="s">
        <v>6321</v>
      </c>
      <c r="F134" s="31">
        <v>1</v>
      </c>
      <c r="G134" s="31">
        <v>2290</v>
      </c>
      <c r="H134" s="31">
        <v>2290</v>
      </c>
      <c r="I134" s="23"/>
      <c r="J134" s="31" t="s">
        <v>6322</v>
      </c>
      <c r="K134" s="22" t="s">
        <v>6051</v>
      </c>
      <c r="L134" s="22"/>
      <c r="M134" s="25"/>
      <c r="N134" s="31"/>
      <c r="O134" s="22"/>
      <c r="P134" s="37"/>
      <c r="Q134" s="26"/>
    </row>
    <row r="135" spans="2:17" ht="18.75" customHeight="1">
      <c r="B135" s="22"/>
      <c r="C135" s="22" t="s">
        <v>35</v>
      </c>
      <c r="D135" s="22" t="s">
        <v>35</v>
      </c>
      <c r="E135" s="31" t="s">
        <v>6323</v>
      </c>
      <c r="F135" s="31">
        <v>1</v>
      </c>
      <c r="G135" s="31">
        <v>1560</v>
      </c>
      <c r="H135" s="31">
        <v>1560</v>
      </c>
      <c r="I135" s="23"/>
      <c r="J135" s="31" t="s">
        <v>6324</v>
      </c>
      <c r="K135" s="22" t="s">
        <v>6051</v>
      </c>
      <c r="L135" s="22"/>
      <c r="M135" s="25"/>
      <c r="N135" s="31"/>
      <c r="O135" s="22"/>
      <c r="P135" s="37"/>
      <c r="Q135" s="26"/>
    </row>
    <row r="136" spans="2:17" ht="18.75" customHeight="1">
      <c r="B136" s="22"/>
      <c r="C136" s="22" t="s">
        <v>35</v>
      </c>
      <c r="D136" s="22" t="s">
        <v>35</v>
      </c>
      <c r="E136" s="31" t="s">
        <v>6325</v>
      </c>
      <c r="F136" s="31">
        <v>1</v>
      </c>
      <c r="G136" s="31">
        <v>1800</v>
      </c>
      <c r="H136" s="31">
        <v>1800</v>
      </c>
      <c r="I136" s="23"/>
      <c r="J136" s="31" t="s">
        <v>6326</v>
      </c>
      <c r="K136" s="22" t="s">
        <v>6051</v>
      </c>
      <c r="L136" s="22"/>
      <c r="M136" s="25"/>
      <c r="N136" s="31"/>
      <c r="O136" s="22"/>
      <c r="P136" s="37"/>
      <c r="Q136" s="26"/>
    </row>
    <row r="137" spans="2:17" ht="20.100000000000001" customHeight="1">
      <c r="B137" s="22"/>
      <c r="C137" s="22" t="s">
        <v>35</v>
      </c>
      <c r="D137" s="22" t="s">
        <v>35</v>
      </c>
      <c r="E137" s="31" t="s">
        <v>6086</v>
      </c>
      <c r="F137" s="31">
        <v>1</v>
      </c>
      <c r="G137" s="31">
        <v>12534</v>
      </c>
      <c r="H137" s="31">
        <v>12534</v>
      </c>
      <c r="I137" s="23"/>
      <c r="J137" s="31" t="s">
        <v>3214</v>
      </c>
      <c r="K137" s="22" t="s">
        <v>6051</v>
      </c>
      <c r="L137" s="22"/>
      <c r="M137" s="25"/>
      <c r="N137" s="31"/>
      <c r="O137" s="22"/>
      <c r="P137" s="37"/>
      <c r="Q137" s="26"/>
    </row>
    <row r="138" spans="2:17" ht="20.100000000000001" customHeight="1">
      <c r="B138" s="22"/>
      <c r="C138" s="22" t="s">
        <v>35</v>
      </c>
      <c r="D138" s="22" t="s">
        <v>35</v>
      </c>
      <c r="E138" s="31" t="s">
        <v>5968</v>
      </c>
      <c r="F138" s="31">
        <v>2</v>
      </c>
      <c r="G138" s="31">
        <v>316</v>
      </c>
      <c r="H138" s="31">
        <v>632</v>
      </c>
      <c r="I138" s="23"/>
      <c r="J138" s="31" t="s">
        <v>5969</v>
      </c>
      <c r="K138" s="22" t="s">
        <v>6051</v>
      </c>
      <c r="L138" s="22"/>
      <c r="M138" s="25"/>
      <c r="N138" s="31"/>
      <c r="O138" s="22"/>
      <c r="P138" s="37"/>
      <c r="Q138" s="26"/>
    </row>
    <row r="139" spans="2:17" ht="20.100000000000001" customHeight="1">
      <c r="B139" s="22"/>
      <c r="C139" s="22" t="s">
        <v>35</v>
      </c>
      <c r="D139" s="22" t="s">
        <v>35</v>
      </c>
      <c r="E139" s="31" t="s">
        <v>6087</v>
      </c>
      <c r="F139" s="31">
        <v>1</v>
      </c>
      <c r="G139" s="31">
        <v>1889</v>
      </c>
      <c r="H139" s="31">
        <v>1889</v>
      </c>
      <c r="I139" s="23"/>
      <c r="J139" s="31" t="s">
        <v>6088</v>
      </c>
      <c r="K139" s="22" t="s">
        <v>6051</v>
      </c>
      <c r="L139" s="22"/>
      <c r="M139" s="25"/>
      <c r="N139" s="31"/>
      <c r="O139" s="22"/>
      <c r="P139" s="37"/>
      <c r="Q139" s="26"/>
    </row>
    <row r="140" spans="2:17" ht="20.100000000000001" customHeight="1">
      <c r="B140" s="22"/>
      <c r="C140" s="22" t="s">
        <v>35</v>
      </c>
      <c r="D140" s="22" t="s">
        <v>35</v>
      </c>
      <c r="E140" s="31" t="s">
        <v>6089</v>
      </c>
      <c r="F140" s="31">
        <v>1</v>
      </c>
      <c r="G140" s="31">
        <v>17787</v>
      </c>
      <c r="H140" s="31">
        <v>17787</v>
      </c>
      <c r="I140" s="23"/>
      <c r="J140" s="31" t="s">
        <v>6090</v>
      </c>
      <c r="K140" s="22" t="s">
        <v>6051</v>
      </c>
      <c r="L140" s="22"/>
      <c r="M140" s="25"/>
      <c r="N140" s="31"/>
      <c r="O140" s="22"/>
      <c r="P140" s="37"/>
      <c r="Q140" s="26"/>
    </row>
    <row r="141" spans="2:17" ht="20.100000000000001" customHeight="1">
      <c r="B141" s="22"/>
      <c r="C141" s="22" t="s">
        <v>35</v>
      </c>
      <c r="D141" s="22" t="s">
        <v>35</v>
      </c>
      <c r="E141" s="31" t="s">
        <v>6091</v>
      </c>
      <c r="F141" s="31">
        <v>2</v>
      </c>
      <c r="G141" s="31">
        <v>920</v>
      </c>
      <c r="H141" s="31">
        <v>1840</v>
      </c>
      <c r="I141" s="23"/>
      <c r="J141" s="31" t="s">
        <v>476</v>
      </c>
      <c r="K141" s="22" t="s">
        <v>6051</v>
      </c>
      <c r="L141" s="22"/>
      <c r="M141" s="25"/>
      <c r="N141" s="31"/>
      <c r="O141" s="22"/>
      <c r="P141" s="37"/>
      <c r="Q141" s="26"/>
    </row>
    <row r="142" spans="2:17" ht="18.75" customHeight="1">
      <c r="B142" s="22"/>
      <c r="C142" s="22" t="s">
        <v>35</v>
      </c>
      <c r="D142" s="22" t="s">
        <v>35</v>
      </c>
      <c r="E142" s="31" t="s">
        <v>2315</v>
      </c>
      <c r="F142" s="31">
        <v>2</v>
      </c>
      <c r="G142" s="31">
        <v>70</v>
      </c>
      <c r="H142" s="31">
        <v>140</v>
      </c>
      <c r="I142" s="23"/>
      <c r="J142" s="31" t="s">
        <v>400</v>
      </c>
      <c r="K142" s="22" t="s">
        <v>6051</v>
      </c>
      <c r="L142" s="22"/>
      <c r="M142" s="25"/>
      <c r="N142" s="31"/>
      <c r="O142" s="22"/>
      <c r="P142" s="37"/>
      <c r="Q142" s="26"/>
    </row>
    <row r="143" spans="2:17" ht="18.75" customHeight="1">
      <c r="B143" s="22"/>
      <c r="C143" s="22" t="s">
        <v>35</v>
      </c>
      <c r="D143" s="22" t="s">
        <v>35</v>
      </c>
      <c r="E143" s="31" t="s">
        <v>6327</v>
      </c>
      <c r="F143" s="31">
        <v>2</v>
      </c>
      <c r="G143" s="31">
        <v>1210</v>
      </c>
      <c r="H143" s="31">
        <v>2420</v>
      </c>
      <c r="I143" s="23"/>
      <c r="J143" s="31" t="s">
        <v>393</v>
      </c>
      <c r="K143" s="22" t="s">
        <v>6051</v>
      </c>
      <c r="L143" s="22"/>
      <c r="M143" s="25"/>
      <c r="N143" s="31"/>
      <c r="O143" s="22"/>
      <c r="P143" s="37"/>
      <c r="Q143" s="26"/>
    </row>
    <row r="144" spans="2:17" ht="18.75" customHeight="1">
      <c r="B144" s="22"/>
      <c r="C144" s="22" t="s">
        <v>35</v>
      </c>
      <c r="D144" s="22" t="s">
        <v>35</v>
      </c>
      <c r="E144" s="31" t="s">
        <v>6093</v>
      </c>
      <c r="F144" s="31">
        <v>4</v>
      </c>
      <c r="G144" s="31">
        <v>490</v>
      </c>
      <c r="H144" s="31">
        <v>1960</v>
      </c>
      <c r="I144" s="23"/>
      <c r="J144" s="31" t="s">
        <v>6094</v>
      </c>
      <c r="K144" s="22" t="s">
        <v>6051</v>
      </c>
      <c r="L144" s="22"/>
      <c r="M144" s="25"/>
      <c r="N144" s="31"/>
      <c r="O144" s="22"/>
      <c r="P144" s="37"/>
      <c r="Q144" s="26"/>
    </row>
    <row r="145" spans="2:17" ht="18.75" customHeight="1">
      <c r="B145" s="22"/>
      <c r="C145" s="22" t="s">
        <v>35</v>
      </c>
      <c r="D145" s="22" t="s">
        <v>35</v>
      </c>
      <c r="E145" s="31" t="s">
        <v>6328</v>
      </c>
      <c r="F145" s="31">
        <v>4</v>
      </c>
      <c r="G145" s="31">
        <v>87</v>
      </c>
      <c r="H145" s="31">
        <v>348</v>
      </c>
      <c r="I145" s="23"/>
      <c r="J145" s="31" t="s">
        <v>3207</v>
      </c>
      <c r="K145" s="22" t="s">
        <v>6051</v>
      </c>
      <c r="L145" s="22"/>
      <c r="M145" s="25"/>
      <c r="N145" s="31"/>
      <c r="O145" s="22"/>
      <c r="P145" s="37"/>
      <c r="Q145" s="26"/>
    </row>
    <row r="146" spans="2:17" ht="18.75" customHeight="1">
      <c r="B146" s="22"/>
      <c r="C146" s="22" t="s">
        <v>35</v>
      </c>
      <c r="D146" s="22" t="s">
        <v>35</v>
      </c>
      <c r="E146" s="31" t="s">
        <v>6215</v>
      </c>
      <c r="F146" s="31">
        <v>2</v>
      </c>
      <c r="G146" s="31">
        <v>800</v>
      </c>
      <c r="H146" s="31">
        <v>1600</v>
      </c>
      <c r="I146" s="23"/>
      <c r="J146" s="31" t="s">
        <v>68</v>
      </c>
      <c r="K146" s="22" t="s">
        <v>6051</v>
      </c>
      <c r="L146" s="22"/>
      <c r="M146" s="25"/>
      <c r="N146" s="31"/>
      <c r="O146" s="22"/>
      <c r="P146" s="37"/>
      <c r="Q146" s="26"/>
    </row>
    <row r="147" spans="2:17" ht="18.75" customHeight="1">
      <c r="B147" s="22"/>
      <c r="C147" s="22" t="s">
        <v>35</v>
      </c>
      <c r="D147" s="22" t="s">
        <v>35</v>
      </c>
      <c r="E147" s="31" t="s">
        <v>6216</v>
      </c>
      <c r="F147" s="31">
        <v>2</v>
      </c>
      <c r="G147" s="31">
        <v>800</v>
      </c>
      <c r="H147" s="31">
        <v>1600</v>
      </c>
      <c r="I147" s="23"/>
      <c r="J147" s="31" t="s">
        <v>68</v>
      </c>
      <c r="K147" s="22" t="s">
        <v>6051</v>
      </c>
      <c r="L147" s="22"/>
      <c r="M147" s="25"/>
      <c r="N147" s="31"/>
      <c r="O147" s="22"/>
      <c r="P147" s="37"/>
      <c r="Q147" s="26"/>
    </row>
    <row r="148" spans="2:17" ht="18.75" customHeight="1">
      <c r="B148" s="22"/>
      <c r="C148" s="22" t="s">
        <v>35</v>
      </c>
      <c r="D148" s="22" t="s">
        <v>35</v>
      </c>
      <c r="E148" s="31" t="s">
        <v>6329</v>
      </c>
      <c r="F148" s="31">
        <v>1</v>
      </c>
      <c r="G148" s="31">
        <v>2690</v>
      </c>
      <c r="H148" s="31">
        <v>2690</v>
      </c>
      <c r="I148" s="23"/>
      <c r="J148" s="31" t="s">
        <v>2329</v>
      </c>
      <c r="K148" s="22" t="s">
        <v>6051</v>
      </c>
      <c r="L148" s="22"/>
      <c r="M148" s="25"/>
      <c r="N148" s="31"/>
      <c r="O148" s="22"/>
      <c r="P148" s="37"/>
      <c r="Q148" s="26"/>
    </row>
    <row r="149" spans="2:17" ht="18.75" customHeight="1">
      <c r="B149" s="22"/>
      <c r="C149" s="22" t="s">
        <v>35</v>
      </c>
      <c r="D149" s="22" t="s">
        <v>35</v>
      </c>
      <c r="E149" s="31" t="s">
        <v>6097</v>
      </c>
      <c r="F149" s="31">
        <v>2</v>
      </c>
      <c r="G149" s="31">
        <v>1050</v>
      </c>
      <c r="H149" s="31">
        <v>2100</v>
      </c>
      <c r="I149" s="23"/>
      <c r="J149" s="31" t="s">
        <v>6098</v>
      </c>
      <c r="K149" s="22" t="s">
        <v>6051</v>
      </c>
      <c r="L149" s="22"/>
      <c r="M149" s="25"/>
      <c r="N149" s="31"/>
      <c r="O149" s="22"/>
      <c r="P149" s="37"/>
      <c r="Q149" s="26"/>
    </row>
    <row r="150" spans="2:17" ht="20.100000000000001" customHeight="1">
      <c r="B150" s="22"/>
      <c r="C150" s="22" t="s">
        <v>35</v>
      </c>
      <c r="D150" s="22" t="s">
        <v>35</v>
      </c>
      <c r="E150" s="31" t="s">
        <v>6099</v>
      </c>
      <c r="F150" s="31">
        <v>2</v>
      </c>
      <c r="G150" s="31">
        <v>1130</v>
      </c>
      <c r="H150" s="31">
        <v>2260</v>
      </c>
      <c r="I150" s="23"/>
      <c r="J150" s="31" t="s">
        <v>6098</v>
      </c>
      <c r="K150" s="22" t="s">
        <v>6051</v>
      </c>
      <c r="L150" s="22"/>
      <c r="M150" s="25"/>
      <c r="N150" s="31"/>
      <c r="O150" s="22"/>
      <c r="P150" s="37"/>
      <c r="Q150" s="26"/>
    </row>
    <row r="151" spans="2:17" ht="20.100000000000001" customHeight="1">
      <c r="B151" s="22"/>
      <c r="C151" s="22" t="s">
        <v>35</v>
      </c>
      <c r="D151" s="22" t="s">
        <v>35</v>
      </c>
      <c r="E151" s="31" t="s">
        <v>3289</v>
      </c>
      <c r="F151" s="31">
        <v>1</v>
      </c>
      <c r="G151" s="31">
        <v>2464</v>
      </c>
      <c r="H151" s="31">
        <v>2464</v>
      </c>
      <c r="I151" s="23"/>
      <c r="J151" s="31" t="s">
        <v>490</v>
      </c>
      <c r="K151" s="22" t="s">
        <v>6051</v>
      </c>
      <c r="L151" s="22"/>
      <c r="M151" s="25"/>
      <c r="N151" s="31"/>
      <c r="O151" s="22"/>
      <c r="P151" s="37"/>
      <c r="Q151" s="26"/>
    </row>
    <row r="152" spans="2:17" ht="18.75" customHeight="1">
      <c r="B152" s="22"/>
      <c r="C152" s="22" t="s">
        <v>35</v>
      </c>
      <c r="D152" s="22" t="s">
        <v>35</v>
      </c>
      <c r="E152" s="31" t="s">
        <v>6330</v>
      </c>
      <c r="F152" s="1951">
        <v>2</v>
      </c>
      <c r="G152" s="31">
        <v>1480</v>
      </c>
      <c r="H152" s="31">
        <f>F152*G152</f>
        <v>2960</v>
      </c>
      <c r="I152" s="23"/>
      <c r="J152" s="31" t="s">
        <v>6331</v>
      </c>
      <c r="K152" s="22" t="s">
        <v>6051</v>
      </c>
      <c r="L152" s="22"/>
      <c r="M152" s="25"/>
      <c r="N152" s="31"/>
      <c r="O152" s="22"/>
      <c r="P152" s="37"/>
      <c r="Q152" s="26"/>
    </row>
    <row r="153" spans="2:17" ht="18.75" customHeight="1">
      <c r="B153" s="22"/>
      <c r="C153" s="22"/>
      <c r="D153" s="22"/>
      <c r="E153" s="31"/>
      <c r="F153" s="1951"/>
      <c r="G153" s="31"/>
      <c r="H153" s="31"/>
      <c r="I153" s="23"/>
      <c r="J153" s="31"/>
      <c r="K153" s="31"/>
      <c r="L153" s="22"/>
      <c r="M153" s="25"/>
      <c r="N153" s="31"/>
      <c r="O153" s="22"/>
      <c r="P153" s="37"/>
      <c r="Q153" s="26"/>
    </row>
    <row r="154" spans="2:17" s="1947" customFormat="1" ht="18.75" customHeight="1">
      <c r="B154" s="864"/>
      <c r="C154" s="864" t="s">
        <v>35</v>
      </c>
      <c r="D154" s="864" t="s">
        <v>35</v>
      </c>
      <c r="E154" s="79" t="s">
        <v>6332</v>
      </c>
      <c r="F154" s="1956">
        <v>4</v>
      </c>
      <c r="G154" s="79">
        <v>480</v>
      </c>
      <c r="H154" s="79">
        <v>1920</v>
      </c>
      <c r="I154" s="34"/>
      <c r="J154" s="79" t="s">
        <v>6333</v>
      </c>
      <c r="K154" s="864" t="s">
        <v>6051</v>
      </c>
      <c r="L154" s="864"/>
      <c r="M154" s="252"/>
      <c r="N154" s="79"/>
      <c r="O154" s="864"/>
      <c r="P154" s="25" t="s">
        <v>6155</v>
      </c>
      <c r="Q154" s="1946"/>
    </row>
    <row r="155" spans="2:17" s="1947" customFormat="1" ht="18.75" customHeight="1">
      <c r="B155" s="864"/>
      <c r="C155" s="864"/>
      <c r="D155" s="864"/>
      <c r="E155" s="79"/>
      <c r="F155" s="1956"/>
      <c r="G155" s="79"/>
      <c r="H155" s="79"/>
      <c r="I155" s="34"/>
      <c r="J155" s="79"/>
      <c r="K155" s="864"/>
      <c r="L155" s="864"/>
      <c r="M155" s="252"/>
      <c r="N155" s="79"/>
      <c r="O155" s="864"/>
      <c r="P155" s="25"/>
      <c r="Q155" s="1946"/>
    </row>
    <row r="156" spans="2:17" s="1947" customFormat="1" ht="18.75" customHeight="1">
      <c r="B156" s="864"/>
      <c r="C156" s="22" t="s">
        <v>311</v>
      </c>
      <c r="D156" s="22" t="s">
        <v>311</v>
      </c>
      <c r="E156" s="31" t="s">
        <v>6334</v>
      </c>
      <c r="F156" s="31">
        <v>1</v>
      </c>
      <c r="G156" s="36">
        <v>27900</v>
      </c>
      <c r="H156" s="36">
        <f>F156*G156</f>
        <v>27900</v>
      </c>
      <c r="I156" s="23"/>
      <c r="J156" s="31" t="s">
        <v>6335</v>
      </c>
      <c r="K156" s="864"/>
      <c r="L156" s="864"/>
      <c r="M156" s="25">
        <v>44032</v>
      </c>
      <c r="N156" s="79"/>
      <c r="O156" s="864"/>
      <c r="P156" s="25" t="s">
        <v>6336</v>
      </c>
      <c r="Q156" s="1946"/>
    </row>
    <row r="157" spans="2:17" s="1947" customFormat="1" ht="18.75" customHeight="1">
      <c r="B157" s="864"/>
      <c r="C157" s="22" t="s">
        <v>311</v>
      </c>
      <c r="D157" s="22" t="s">
        <v>311</v>
      </c>
      <c r="E157" s="31" t="s">
        <v>6337</v>
      </c>
      <c r="F157" s="31">
        <v>1</v>
      </c>
      <c r="G157" s="36">
        <v>42300</v>
      </c>
      <c r="H157" s="36">
        <f>F157*G157</f>
        <v>42300</v>
      </c>
      <c r="I157" s="23"/>
      <c r="J157" s="31" t="s">
        <v>6338</v>
      </c>
      <c r="K157" s="864"/>
      <c r="L157" s="864"/>
      <c r="M157" s="25">
        <v>44032</v>
      </c>
      <c r="N157" s="79"/>
      <c r="O157" s="864"/>
      <c r="P157" s="25" t="s">
        <v>6336</v>
      </c>
      <c r="Q157" s="1946"/>
    </row>
    <row r="158" spans="2:17" s="1947" customFormat="1" ht="18.75" customHeight="1">
      <c r="B158" s="864"/>
      <c r="C158" s="22" t="s">
        <v>311</v>
      </c>
      <c r="D158" s="22" t="s">
        <v>311</v>
      </c>
      <c r="E158" s="31" t="s">
        <v>6339</v>
      </c>
      <c r="F158" s="31">
        <v>1</v>
      </c>
      <c r="G158" s="36">
        <v>2800</v>
      </c>
      <c r="H158" s="36">
        <f>F158*G158</f>
        <v>2800</v>
      </c>
      <c r="I158" s="23"/>
      <c r="J158" s="31" t="s">
        <v>6340</v>
      </c>
      <c r="K158" s="864"/>
      <c r="L158" s="864"/>
      <c r="M158" s="25">
        <v>44032</v>
      </c>
      <c r="N158" s="79"/>
      <c r="O158" s="864"/>
      <c r="P158" s="25" t="s">
        <v>6336</v>
      </c>
      <c r="Q158" s="1946"/>
    </row>
    <row r="159" spans="2:17" ht="18.75" customHeight="1">
      <c r="B159" s="22"/>
      <c r="C159" s="22" t="s">
        <v>311</v>
      </c>
      <c r="D159" s="22" t="s">
        <v>311</v>
      </c>
      <c r="E159" s="79" t="s">
        <v>3253</v>
      </c>
      <c r="F159" s="79">
        <v>1</v>
      </c>
      <c r="G159" s="1292">
        <v>-4000</v>
      </c>
      <c r="H159" s="1292">
        <f>F159*G159</f>
        <v>-4000</v>
      </c>
      <c r="I159" s="23"/>
      <c r="J159" s="31"/>
      <c r="K159" s="864"/>
      <c r="L159" s="22"/>
      <c r="M159" s="25">
        <v>44032</v>
      </c>
      <c r="N159" s="31"/>
      <c r="O159" s="22"/>
      <c r="P159" s="25"/>
      <c r="Q159" s="26"/>
    </row>
    <row r="160" spans="2:17" ht="18.75" customHeight="1">
      <c r="B160" s="22"/>
      <c r="C160" s="22"/>
      <c r="D160" s="22"/>
      <c r="E160" s="79"/>
      <c r="F160" s="79"/>
      <c r="G160" s="1292"/>
      <c r="H160" s="1292"/>
      <c r="I160" s="23"/>
      <c r="J160" s="31"/>
      <c r="K160" s="864"/>
      <c r="L160" s="22"/>
      <c r="M160" s="25"/>
      <c r="N160" s="31"/>
      <c r="O160" s="22"/>
      <c r="P160" s="25"/>
      <c r="Q160" s="26"/>
    </row>
    <row r="161" spans="2:17" s="1947" customFormat="1" ht="18.75" customHeight="1">
      <c r="B161" s="864"/>
      <c r="C161" s="22" t="s">
        <v>35</v>
      </c>
      <c r="D161" s="22" t="s">
        <v>35</v>
      </c>
      <c r="E161" s="31" t="s">
        <v>6341</v>
      </c>
      <c r="F161" s="31">
        <v>4</v>
      </c>
      <c r="G161" s="31">
        <v>748</v>
      </c>
      <c r="H161" s="31">
        <v>2992</v>
      </c>
      <c r="I161" s="34"/>
      <c r="J161" s="31" t="s">
        <v>6124</v>
      </c>
      <c r="K161" s="22" t="s">
        <v>6051</v>
      </c>
      <c r="L161" s="864"/>
      <c r="M161" s="252"/>
      <c r="N161" s="79"/>
      <c r="O161" s="864"/>
      <c r="P161" s="25"/>
      <c r="Q161" s="1946"/>
    </row>
    <row r="162" spans="2:17" s="1947" customFormat="1" ht="18.75" customHeight="1">
      <c r="B162" s="864"/>
      <c r="C162" s="22" t="s">
        <v>35</v>
      </c>
      <c r="D162" s="22" t="s">
        <v>35</v>
      </c>
      <c r="E162" s="31" t="s">
        <v>6342</v>
      </c>
      <c r="F162" s="31">
        <v>4</v>
      </c>
      <c r="G162" s="31">
        <v>700</v>
      </c>
      <c r="H162" s="31">
        <v>2800</v>
      </c>
      <c r="I162" s="34"/>
      <c r="J162" s="31" t="s">
        <v>413</v>
      </c>
      <c r="K162" s="22" t="s">
        <v>6051</v>
      </c>
      <c r="L162" s="864"/>
      <c r="M162" s="252"/>
      <c r="N162" s="79"/>
      <c r="O162" s="864"/>
      <c r="P162" s="25"/>
      <c r="Q162" s="1946"/>
    </row>
    <row r="163" spans="2:17" s="1947" customFormat="1" ht="18.75" customHeight="1">
      <c r="B163" s="864"/>
      <c r="C163" s="22" t="s">
        <v>35</v>
      </c>
      <c r="D163" s="22" t="s">
        <v>35</v>
      </c>
      <c r="E163" s="31" t="s">
        <v>6343</v>
      </c>
      <c r="F163" s="31">
        <v>4</v>
      </c>
      <c r="G163" s="31">
        <v>700</v>
      </c>
      <c r="H163" s="31">
        <v>2800</v>
      </c>
      <c r="I163" s="34"/>
      <c r="J163" s="31" t="s">
        <v>413</v>
      </c>
      <c r="K163" s="22" t="s">
        <v>6051</v>
      </c>
      <c r="L163" s="864"/>
      <c r="M163" s="252"/>
      <c r="N163" s="79"/>
      <c r="O163" s="864"/>
      <c r="P163" s="25"/>
      <c r="Q163" s="1946"/>
    </row>
    <row r="164" spans="2:17" s="1947" customFormat="1" ht="18.75" customHeight="1">
      <c r="B164" s="864"/>
      <c r="C164" s="22" t="s">
        <v>35</v>
      </c>
      <c r="D164" s="22" t="s">
        <v>35</v>
      </c>
      <c r="E164" s="31" t="s">
        <v>6219</v>
      </c>
      <c r="F164" s="31">
        <v>2</v>
      </c>
      <c r="G164" s="31">
        <v>1850</v>
      </c>
      <c r="H164" s="31">
        <v>3700</v>
      </c>
      <c r="I164" s="34"/>
      <c r="J164" s="31" t="s">
        <v>64</v>
      </c>
      <c r="K164" s="22" t="s">
        <v>6051</v>
      </c>
      <c r="L164" s="864"/>
      <c r="M164" s="252"/>
      <c r="N164" s="79"/>
      <c r="O164" s="864"/>
      <c r="P164" s="25"/>
      <c r="Q164" s="1946"/>
    </row>
    <row r="165" spans="2:17" s="1947" customFormat="1" ht="18.75" customHeight="1">
      <c r="B165" s="864"/>
      <c r="C165" s="22" t="s">
        <v>35</v>
      </c>
      <c r="D165" s="22" t="s">
        <v>35</v>
      </c>
      <c r="E165" s="31" t="s">
        <v>6327</v>
      </c>
      <c r="F165" s="31">
        <v>2</v>
      </c>
      <c r="G165" s="31">
        <v>1210</v>
      </c>
      <c r="H165" s="31">
        <v>2420</v>
      </c>
      <c r="I165" s="34"/>
      <c r="J165" s="31" t="s">
        <v>393</v>
      </c>
      <c r="K165" s="22" t="s">
        <v>6051</v>
      </c>
      <c r="L165" s="864"/>
      <c r="M165" s="252"/>
      <c r="N165" s="79"/>
      <c r="O165" s="864"/>
      <c r="P165" s="25"/>
      <c r="Q165" s="1946"/>
    </row>
    <row r="166" spans="2:17" s="1947" customFormat="1" ht="18.75" customHeight="1">
      <c r="B166" s="1957"/>
      <c r="C166" s="1957"/>
      <c r="D166" s="1957"/>
      <c r="E166" s="1958"/>
      <c r="F166" s="1959"/>
      <c r="G166" s="1958"/>
      <c r="H166" s="1958"/>
      <c r="I166" s="1960"/>
      <c r="J166" s="1958"/>
      <c r="K166" s="1957"/>
      <c r="L166" s="1957"/>
      <c r="M166" s="1961"/>
      <c r="N166" s="1958"/>
      <c r="O166" s="1957"/>
      <c r="P166" s="88"/>
      <c r="Q166" s="1962"/>
    </row>
    <row r="167" spans="2:17" s="31" customFormat="1" ht="18.75" customHeight="1">
      <c r="B167" s="22"/>
      <c r="C167" s="22" t="s">
        <v>35</v>
      </c>
      <c r="D167" s="22" t="s">
        <v>35</v>
      </c>
      <c r="E167" s="31" t="s">
        <v>6091</v>
      </c>
      <c r="F167" s="31">
        <v>5</v>
      </c>
      <c r="G167" s="31">
        <v>920</v>
      </c>
      <c r="H167" s="31">
        <v>4600</v>
      </c>
      <c r="I167" s="34"/>
      <c r="J167" s="31" t="s">
        <v>476</v>
      </c>
      <c r="K167" s="22" t="s">
        <v>6051</v>
      </c>
      <c r="L167" s="22"/>
      <c r="M167" s="25"/>
      <c r="O167" s="22"/>
      <c r="P167" s="25" t="s">
        <v>6344</v>
      </c>
      <c r="Q167" s="26"/>
    </row>
    <row r="168" spans="2:17" s="31" customFormat="1" ht="18.75" customHeight="1">
      <c r="B168" s="22"/>
      <c r="C168" s="22" t="s">
        <v>35</v>
      </c>
      <c r="D168" s="22" t="s">
        <v>35</v>
      </c>
      <c r="E168" s="31" t="s">
        <v>6129</v>
      </c>
      <c r="F168" s="31">
        <v>1</v>
      </c>
      <c r="G168" s="31">
        <v>1139</v>
      </c>
      <c r="H168" s="31">
        <v>1139</v>
      </c>
      <c r="I168" s="34"/>
      <c r="J168" s="31" t="s">
        <v>476</v>
      </c>
      <c r="K168" s="22" t="s">
        <v>6051</v>
      </c>
      <c r="L168" s="22"/>
      <c r="M168" s="25"/>
      <c r="O168" s="22"/>
      <c r="P168" s="25" t="s">
        <v>6344</v>
      </c>
      <c r="Q168" s="26"/>
    </row>
    <row r="169" spans="2:17" s="31" customFormat="1" ht="18.75" customHeight="1">
      <c r="B169" s="22"/>
      <c r="C169" s="22" t="s">
        <v>35</v>
      </c>
      <c r="D169" s="22" t="s">
        <v>35</v>
      </c>
      <c r="E169" s="31" t="s">
        <v>4582</v>
      </c>
      <c r="F169" s="31">
        <v>1</v>
      </c>
      <c r="G169" s="31">
        <v>713</v>
      </c>
      <c r="H169" s="31">
        <v>713</v>
      </c>
      <c r="I169" s="34"/>
      <c r="J169" s="31" t="s">
        <v>4583</v>
      </c>
      <c r="K169" s="22" t="s">
        <v>6051</v>
      </c>
      <c r="L169" s="22"/>
      <c r="M169" s="25"/>
      <c r="O169" s="22"/>
      <c r="P169" s="25" t="s">
        <v>6344</v>
      </c>
      <c r="Q169" s="26"/>
    </row>
    <row r="170" spans="2:17" s="31" customFormat="1" ht="18.75" customHeight="1">
      <c r="B170" s="22"/>
      <c r="C170" s="22" t="s">
        <v>35</v>
      </c>
      <c r="D170" s="22" t="s">
        <v>35</v>
      </c>
      <c r="E170" s="31" t="s">
        <v>2763</v>
      </c>
      <c r="F170" s="31">
        <v>1</v>
      </c>
      <c r="G170" s="31">
        <v>53025</v>
      </c>
      <c r="H170" s="31">
        <v>53025</v>
      </c>
      <c r="I170" s="34"/>
      <c r="J170" s="31" t="s">
        <v>275</v>
      </c>
      <c r="K170" s="22" t="s">
        <v>6051</v>
      </c>
      <c r="L170" s="22"/>
      <c r="M170" s="25"/>
      <c r="O170" s="22"/>
      <c r="P170" s="25" t="s">
        <v>6344</v>
      </c>
      <c r="Q170" s="26"/>
    </row>
    <row r="171" spans="2:17" s="31" customFormat="1" ht="18.75" customHeight="1">
      <c r="B171" s="22"/>
      <c r="C171" s="22" t="s">
        <v>35</v>
      </c>
      <c r="D171" s="22" t="s">
        <v>35</v>
      </c>
      <c r="E171" s="31" t="s">
        <v>3299</v>
      </c>
      <c r="F171" s="31">
        <v>1</v>
      </c>
      <c r="G171" s="31">
        <v>1870</v>
      </c>
      <c r="H171" s="31">
        <v>1870</v>
      </c>
      <c r="I171" s="34"/>
      <c r="J171" s="31" t="s">
        <v>277</v>
      </c>
      <c r="K171" s="22" t="s">
        <v>6051</v>
      </c>
      <c r="L171" s="22"/>
      <c r="M171" s="25"/>
      <c r="O171" s="22"/>
      <c r="P171" s="25" t="s">
        <v>6344</v>
      </c>
      <c r="Q171" s="26"/>
    </row>
    <row r="172" spans="2:17" s="31" customFormat="1" ht="18.75" customHeight="1">
      <c r="B172" s="22"/>
      <c r="C172" s="22" t="s">
        <v>35</v>
      </c>
      <c r="D172" s="22" t="s">
        <v>35</v>
      </c>
      <c r="E172" s="31" t="s">
        <v>6345</v>
      </c>
      <c r="F172" s="31">
        <v>1</v>
      </c>
      <c r="G172" s="31">
        <v>518</v>
      </c>
      <c r="H172" s="31">
        <v>518</v>
      </c>
      <c r="I172" s="34"/>
      <c r="J172" s="31" t="s">
        <v>6346</v>
      </c>
      <c r="K172" s="22" t="s">
        <v>6051</v>
      </c>
      <c r="L172" s="22"/>
      <c r="M172" s="25"/>
      <c r="O172" s="22"/>
      <c r="P172" s="25" t="s">
        <v>6344</v>
      </c>
      <c r="Q172" s="26"/>
    </row>
    <row r="173" spans="2:17" s="31" customFormat="1" ht="18.75" customHeight="1">
      <c r="B173" s="22"/>
      <c r="C173" s="22" t="s">
        <v>35</v>
      </c>
      <c r="D173" s="22" t="s">
        <v>35</v>
      </c>
      <c r="E173" s="31" t="s">
        <v>3764</v>
      </c>
      <c r="F173" s="31">
        <v>4</v>
      </c>
      <c r="G173" s="31">
        <v>208</v>
      </c>
      <c r="H173" s="31">
        <v>832</v>
      </c>
      <c r="I173" s="34"/>
      <c r="J173" s="31" t="s">
        <v>3765</v>
      </c>
      <c r="K173" s="22" t="s">
        <v>6051</v>
      </c>
      <c r="L173" s="22"/>
      <c r="M173" s="25"/>
      <c r="O173" s="22"/>
      <c r="P173" s="25" t="s">
        <v>6344</v>
      </c>
      <c r="Q173" s="26"/>
    </row>
    <row r="174" spans="2:17" s="31" customFormat="1" ht="18.75" customHeight="1">
      <c r="B174" s="22"/>
      <c r="C174" s="22"/>
      <c r="D174" s="22"/>
      <c r="I174" s="34"/>
      <c r="K174" s="22"/>
      <c r="L174" s="22"/>
      <c r="M174" s="25"/>
      <c r="O174" s="22"/>
      <c r="P174" s="25"/>
      <c r="Q174" s="26"/>
    </row>
    <row r="175" spans="2:17" s="31" customFormat="1" ht="18.75" customHeight="1">
      <c r="B175" s="22"/>
      <c r="C175" s="22" t="s">
        <v>35</v>
      </c>
      <c r="D175" s="22" t="s">
        <v>35</v>
      </c>
      <c r="E175" s="31" t="s">
        <v>6347</v>
      </c>
      <c r="F175" s="31">
        <v>1</v>
      </c>
      <c r="G175" s="31">
        <v>1389</v>
      </c>
      <c r="H175" s="31">
        <v>1389</v>
      </c>
      <c r="I175" s="34"/>
      <c r="J175" s="31" t="s">
        <v>6348</v>
      </c>
      <c r="K175" s="22" t="s">
        <v>6051</v>
      </c>
      <c r="L175" s="22"/>
      <c r="M175" s="25"/>
      <c r="O175" s="22"/>
      <c r="P175" s="25"/>
      <c r="Q175" s="26">
        <v>44061</v>
      </c>
    </row>
    <row r="176" spans="2:17" s="31" customFormat="1" ht="18.75" customHeight="1">
      <c r="B176" s="22"/>
      <c r="C176" s="22"/>
      <c r="D176" s="22"/>
      <c r="I176" s="34"/>
      <c r="K176" s="22"/>
      <c r="L176" s="22"/>
      <c r="M176" s="25"/>
      <c r="O176" s="22"/>
      <c r="P176" s="25"/>
      <c r="Q176" s="26"/>
    </row>
    <row r="177" spans="1:17" s="31" customFormat="1" ht="18.75" customHeight="1">
      <c r="B177" s="22"/>
      <c r="C177" s="22" t="s">
        <v>6237</v>
      </c>
      <c r="D177" s="22" t="s">
        <v>6237</v>
      </c>
      <c r="E177" s="31" t="s">
        <v>6349</v>
      </c>
      <c r="F177" s="31">
        <v>1</v>
      </c>
      <c r="G177" s="31">
        <v>5360</v>
      </c>
      <c r="H177" s="31">
        <v>5360</v>
      </c>
      <c r="I177" s="34"/>
      <c r="J177" s="31" t="s">
        <v>457</v>
      </c>
      <c r="K177" s="22" t="s">
        <v>6051</v>
      </c>
      <c r="L177" s="22"/>
      <c r="M177" s="25">
        <v>44062</v>
      </c>
      <c r="O177" s="22"/>
      <c r="P177" s="25" t="s">
        <v>6350</v>
      </c>
      <c r="Q177" s="26"/>
    </row>
    <row r="178" spans="1:17" s="31" customFormat="1" ht="18.75" customHeight="1">
      <c r="B178" s="22"/>
      <c r="C178" s="22" t="s">
        <v>6237</v>
      </c>
      <c r="D178" s="22" t="s">
        <v>6237</v>
      </c>
      <c r="E178" s="31" t="s">
        <v>6351</v>
      </c>
      <c r="F178" s="31">
        <v>1</v>
      </c>
      <c r="G178" s="31">
        <v>6400</v>
      </c>
      <c r="H178" s="31">
        <v>6400</v>
      </c>
      <c r="I178" s="34"/>
      <c r="J178" s="31" t="s">
        <v>6352</v>
      </c>
      <c r="K178" s="22" t="s">
        <v>6051</v>
      </c>
      <c r="L178" s="22"/>
      <c r="M178" s="25">
        <v>44062</v>
      </c>
      <c r="O178" s="22"/>
      <c r="P178" s="25" t="s">
        <v>6353</v>
      </c>
      <c r="Q178" s="26"/>
    </row>
    <row r="179" spans="1:17" s="31" customFormat="1" ht="18.75" customHeight="1">
      <c r="B179" s="22"/>
      <c r="C179" s="22"/>
      <c r="D179" s="22"/>
      <c r="F179" s="23"/>
      <c r="G179" s="28"/>
      <c r="H179" s="28"/>
      <c r="I179" s="23"/>
      <c r="L179" s="22"/>
      <c r="M179" s="25"/>
      <c r="O179" s="22"/>
      <c r="P179" s="25"/>
      <c r="Q179" s="26"/>
    </row>
    <row r="180" spans="1:17" s="59" customFormat="1" ht="18.75" customHeight="1">
      <c r="B180" s="57"/>
      <c r="C180" s="57" t="s">
        <v>35</v>
      </c>
      <c r="D180" s="57" t="s">
        <v>35</v>
      </c>
      <c r="E180" s="59" t="s">
        <v>6354</v>
      </c>
      <c r="F180" s="59">
        <v>1</v>
      </c>
      <c r="G180" s="59">
        <v>1930</v>
      </c>
      <c r="H180" s="59">
        <v>1930</v>
      </c>
      <c r="I180" s="1291"/>
      <c r="J180" s="59" t="s">
        <v>457</v>
      </c>
      <c r="K180" s="57" t="s">
        <v>6051</v>
      </c>
      <c r="L180" s="57"/>
      <c r="M180" s="60">
        <v>44064</v>
      </c>
      <c r="O180" s="57"/>
      <c r="P180" s="60"/>
      <c r="Q180" s="61">
        <v>44070</v>
      </c>
    </row>
    <row r="181" spans="1:17" s="31" customFormat="1" ht="18.75" customHeight="1">
      <c r="B181" s="22"/>
      <c r="C181" s="22"/>
      <c r="D181" s="22"/>
      <c r="F181" s="23"/>
      <c r="G181" s="28"/>
      <c r="H181" s="28"/>
      <c r="I181" s="23"/>
      <c r="L181" s="22"/>
      <c r="M181" s="25"/>
      <c r="O181" s="22"/>
      <c r="P181" s="25"/>
      <c r="Q181" s="26"/>
    </row>
    <row r="182" spans="1:17" s="62" customFormat="1" ht="20.100000000000001" customHeight="1">
      <c r="B182" s="57"/>
      <c r="C182" s="57" t="s">
        <v>3307</v>
      </c>
      <c r="D182" s="57" t="s">
        <v>3307</v>
      </c>
      <c r="E182" s="59" t="s">
        <v>6136</v>
      </c>
      <c r="F182" s="59">
        <v>1</v>
      </c>
      <c r="G182" s="1948">
        <v>1406400</v>
      </c>
      <c r="H182" s="59">
        <f>F182*G182</f>
        <v>1406400</v>
      </c>
      <c r="I182" s="53"/>
      <c r="J182" s="59" t="s">
        <v>6137</v>
      </c>
      <c r="K182" s="57"/>
      <c r="L182" s="57"/>
      <c r="M182" s="60">
        <v>44070</v>
      </c>
      <c r="N182" s="59"/>
      <c r="O182" s="57"/>
      <c r="P182" s="68"/>
      <c r="Q182" s="61"/>
    </row>
    <row r="183" spans="1:17" s="1964" customFormat="1" ht="18.75" customHeight="1">
      <c r="A183" s="62"/>
      <c r="B183" s="956"/>
      <c r="C183" s="57" t="s">
        <v>311</v>
      </c>
      <c r="D183" s="57" t="s">
        <v>311</v>
      </c>
      <c r="E183" s="59" t="s">
        <v>6355</v>
      </c>
      <c r="F183" s="59">
        <v>1</v>
      </c>
      <c r="G183" s="66">
        <v>14000</v>
      </c>
      <c r="H183" s="59">
        <f>F183*G183</f>
        <v>14000</v>
      </c>
      <c r="I183" s="53"/>
      <c r="J183" s="59" t="s">
        <v>6356</v>
      </c>
      <c r="K183" s="57"/>
      <c r="L183" s="956"/>
      <c r="M183" s="60">
        <v>44070</v>
      </c>
      <c r="N183" s="77"/>
      <c r="O183" s="956"/>
      <c r="P183" s="60"/>
      <c r="Q183" s="1963"/>
    </row>
    <row r="184" spans="1:17" s="1964" customFormat="1" ht="18.75" customHeight="1">
      <c r="A184" s="62"/>
      <c r="B184" s="956"/>
      <c r="C184" s="57" t="s">
        <v>311</v>
      </c>
      <c r="D184" s="57" t="s">
        <v>311</v>
      </c>
      <c r="E184" s="59" t="s">
        <v>6357</v>
      </c>
      <c r="F184" s="59">
        <v>1</v>
      </c>
      <c r="G184" s="66">
        <v>360</v>
      </c>
      <c r="H184" s="59">
        <f>F184*G184</f>
        <v>360</v>
      </c>
      <c r="I184" s="53"/>
      <c r="J184" s="59" t="s">
        <v>5991</v>
      </c>
      <c r="K184" s="57"/>
      <c r="L184" s="956"/>
      <c r="M184" s="60">
        <v>44070</v>
      </c>
      <c r="N184" s="77"/>
      <c r="O184" s="956"/>
      <c r="P184" s="60"/>
      <c r="Q184" s="1963"/>
    </row>
    <row r="185" spans="1:17" s="59" customFormat="1" ht="18.75" customHeight="1">
      <c r="A185" s="62"/>
      <c r="B185" s="57"/>
      <c r="C185" s="57" t="s">
        <v>35</v>
      </c>
      <c r="D185" s="57" t="s">
        <v>35</v>
      </c>
      <c r="E185" s="59" t="s">
        <v>6358</v>
      </c>
      <c r="F185" s="59">
        <v>1</v>
      </c>
      <c r="G185" s="59">
        <v>1710</v>
      </c>
      <c r="H185" s="59">
        <f>F185*G185</f>
        <v>1710</v>
      </c>
      <c r="I185" s="1291"/>
      <c r="J185" s="59" t="s">
        <v>6359</v>
      </c>
      <c r="K185" s="57" t="s">
        <v>6051</v>
      </c>
      <c r="L185" s="57"/>
      <c r="M185" s="60">
        <v>44069</v>
      </c>
      <c r="O185" s="57"/>
      <c r="P185" s="60"/>
      <c r="Q185" s="61">
        <v>44074</v>
      </c>
    </row>
  </sheetData>
  <autoFilter ref="B9:O28" xr:uid="{1C30C1D6-28EF-4204-99F9-E0C6338F64FD}"/>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B4EEB-FB9A-433F-B4EC-5510B6BFED44}">
  <dimension ref="B3:B39"/>
  <sheetViews>
    <sheetView topLeftCell="A14" workbookViewId="0">
      <selection activeCell="B3" sqref="B3:B39"/>
    </sheetView>
  </sheetViews>
  <sheetFormatPr defaultRowHeight="18.75"/>
  <cols>
    <col min="1" max="1" width="9" style="8"/>
    <col min="2" max="2" width="30.5" style="8" customWidth="1"/>
    <col min="3" max="257" width="9" style="8"/>
    <col min="258" max="258" width="30.5" style="8" customWidth="1"/>
    <col min="259" max="513" width="9" style="8"/>
    <col min="514" max="514" width="30.5" style="8" customWidth="1"/>
    <col min="515" max="769" width="9" style="8"/>
    <col min="770" max="770" width="30.5" style="8" customWidth="1"/>
    <col min="771" max="1025" width="9" style="8"/>
    <col min="1026" max="1026" width="30.5" style="8" customWidth="1"/>
    <col min="1027" max="1281" width="9" style="8"/>
    <col min="1282" max="1282" width="30.5" style="8" customWidth="1"/>
    <col min="1283" max="1537" width="9" style="8"/>
    <col min="1538" max="1538" width="30.5" style="8" customWidth="1"/>
    <col min="1539" max="1793" width="9" style="8"/>
    <col min="1794" max="1794" width="30.5" style="8" customWidth="1"/>
    <col min="1795" max="2049" width="9" style="8"/>
    <col min="2050" max="2050" width="30.5" style="8" customWidth="1"/>
    <col min="2051" max="2305" width="9" style="8"/>
    <col min="2306" max="2306" width="30.5" style="8" customWidth="1"/>
    <col min="2307" max="2561" width="9" style="8"/>
    <col min="2562" max="2562" width="30.5" style="8" customWidth="1"/>
    <col min="2563" max="2817" width="9" style="8"/>
    <col min="2818" max="2818" width="30.5" style="8" customWidth="1"/>
    <col min="2819" max="3073" width="9" style="8"/>
    <col min="3074" max="3074" width="30.5" style="8" customWidth="1"/>
    <col min="3075" max="3329" width="9" style="8"/>
    <col min="3330" max="3330" width="30.5" style="8" customWidth="1"/>
    <col min="3331" max="3585" width="9" style="8"/>
    <col min="3586" max="3586" width="30.5" style="8" customWidth="1"/>
    <col min="3587" max="3841" width="9" style="8"/>
    <col min="3842" max="3842" width="30.5" style="8" customWidth="1"/>
    <col min="3843" max="4097" width="9" style="8"/>
    <col min="4098" max="4098" width="30.5" style="8" customWidth="1"/>
    <col min="4099" max="4353" width="9" style="8"/>
    <col min="4354" max="4354" width="30.5" style="8" customWidth="1"/>
    <col min="4355" max="4609" width="9" style="8"/>
    <col min="4610" max="4610" width="30.5" style="8" customWidth="1"/>
    <col min="4611" max="4865" width="9" style="8"/>
    <col min="4866" max="4866" width="30.5" style="8" customWidth="1"/>
    <col min="4867" max="5121" width="9" style="8"/>
    <col min="5122" max="5122" width="30.5" style="8" customWidth="1"/>
    <col min="5123" max="5377" width="9" style="8"/>
    <col min="5378" max="5378" width="30.5" style="8" customWidth="1"/>
    <col min="5379" max="5633" width="9" style="8"/>
    <col min="5634" max="5634" width="30.5" style="8" customWidth="1"/>
    <col min="5635" max="5889" width="9" style="8"/>
    <col min="5890" max="5890" width="30.5" style="8" customWidth="1"/>
    <col min="5891" max="6145" width="9" style="8"/>
    <col min="6146" max="6146" width="30.5" style="8" customWidth="1"/>
    <col min="6147" max="6401" width="9" style="8"/>
    <col min="6402" max="6402" width="30.5" style="8" customWidth="1"/>
    <col min="6403" max="6657" width="9" style="8"/>
    <col min="6658" max="6658" width="30.5" style="8" customWidth="1"/>
    <col min="6659" max="6913" width="9" style="8"/>
    <col min="6914" max="6914" width="30.5" style="8" customWidth="1"/>
    <col min="6915" max="7169" width="9" style="8"/>
    <col min="7170" max="7170" width="30.5" style="8" customWidth="1"/>
    <col min="7171" max="7425" width="9" style="8"/>
    <col min="7426" max="7426" width="30.5" style="8" customWidth="1"/>
    <col min="7427" max="7681" width="9" style="8"/>
    <col min="7682" max="7682" width="30.5" style="8" customWidth="1"/>
    <col min="7683" max="7937" width="9" style="8"/>
    <col min="7938" max="7938" width="30.5" style="8" customWidth="1"/>
    <col min="7939" max="8193" width="9" style="8"/>
    <col min="8194" max="8194" width="30.5" style="8" customWidth="1"/>
    <col min="8195" max="8449" width="9" style="8"/>
    <col min="8450" max="8450" width="30.5" style="8" customWidth="1"/>
    <col min="8451" max="8705" width="9" style="8"/>
    <col min="8706" max="8706" width="30.5" style="8" customWidth="1"/>
    <col min="8707" max="8961" width="9" style="8"/>
    <col min="8962" max="8962" width="30.5" style="8" customWidth="1"/>
    <col min="8963" max="9217" width="9" style="8"/>
    <col min="9218" max="9218" width="30.5" style="8" customWidth="1"/>
    <col min="9219" max="9473" width="9" style="8"/>
    <col min="9474" max="9474" width="30.5" style="8" customWidth="1"/>
    <col min="9475" max="9729" width="9" style="8"/>
    <col min="9730" max="9730" width="30.5" style="8" customWidth="1"/>
    <col min="9731" max="9985" width="9" style="8"/>
    <col min="9986" max="9986" width="30.5" style="8" customWidth="1"/>
    <col min="9987" max="10241" width="9" style="8"/>
    <col min="10242" max="10242" width="30.5" style="8" customWidth="1"/>
    <col min="10243" max="10497" width="9" style="8"/>
    <col min="10498" max="10498" width="30.5" style="8" customWidth="1"/>
    <col min="10499" max="10753" width="9" style="8"/>
    <col min="10754" max="10754" width="30.5" style="8" customWidth="1"/>
    <col min="10755" max="11009" width="9" style="8"/>
    <col min="11010" max="11010" width="30.5" style="8" customWidth="1"/>
    <col min="11011" max="11265" width="9" style="8"/>
    <col min="11266" max="11266" width="30.5" style="8" customWidth="1"/>
    <col min="11267" max="11521" width="9" style="8"/>
    <col min="11522" max="11522" width="30.5" style="8" customWidth="1"/>
    <col min="11523" max="11777" width="9" style="8"/>
    <col min="11778" max="11778" width="30.5" style="8" customWidth="1"/>
    <col min="11779" max="12033" width="9" style="8"/>
    <col min="12034" max="12034" width="30.5" style="8" customWidth="1"/>
    <col min="12035" max="12289" width="9" style="8"/>
    <col min="12290" max="12290" width="30.5" style="8" customWidth="1"/>
    <col min="12291" max="12545" width="9" style="8"/>
    <col min="12546" max="12546" width="30.5" style="8" customWidth="1"/>
    <col min="12547" max="12801" width="9" style="8"/>
    <col min="12802" max="12802" width="30.5" style="8" customWidth="1"/>
    <col min="12803" max="13057" width="9" style="8"/>
    <col min="13058" max="13058" width="30.5" style="8" customWidth="1"/>
    <col min="13059" max="13313" width="9" style="8"/>
    <col min="13314" max="13314" width="30.5" style="8" customWidth="1"/>
    <col min="13315" max="13569" width="9" style="8"/>
    <col min="13570" max="13570" width="30.5" style="8" customWidth="1"/>
    <col min="13571" max="13825" width="9" style="8"/>
    <col min="13826" max="13826" width="30.5" style="8" customWidth="1"/>
    <col min="13827" max="14081" width="9" style="8"/>
    <col min="14082" max="14082" width="30.5" style="8" customWidth="1"/>
    <col min="14083" max="14337" width="9" style="8"/>
    <col min="14338" max="14338" width="30.5" style="8" customWidth="1"/>
    <col min="14339" max="14593" width="9" style="8"/>
    <col min="14594" max="14594" width="30.5" style="8" customWidth="1"/>
    <col min="14595" max="14849" width="9" style="8"/>
    <col min="14850" max="14850" width="30.5" style="8" customWidth="1"/>
    <col min="14851" max="15105" width="9" style="8"/>
    <col min="15106" max="15106" width="30.5" style="8" customWidth="1"/>
    <col min="15107" max="15361" width="9" style="8"/>
    <col min="15362" max="15362" width="30.5" style="8" customWidth="1"/>
    <col min="15363" max="15617" width="9" style="8"/>
    <col min="15618" max="15618" width="30.5" style="8" customWidth="1"/>
    <col min="15619" max="15873" width="9" style="8"/>
    <col min="15874" max="15874" width="30.5" style="8" customWidth="1"/>
    <col min="15875" max="16129" width="9" style="8"/>
    <col min="16130" max="16130" width="30.5" style="8" customWidth="1"/>
    <col min="16131" max="16384" width="9" style="8"/>
  </cols>
  <sheetData>
    <row r="3" spans="2:2">
      <c r="B3" s="8" t="s">
        <v>41</v>
      </c>
    </row>
    <row r="4" spans="2:2">
      <c r="B4" s="8" t="s">
        <v>41</v>
      </c>
    </row>
    <row r="5" spans="2:2">
      <c r="B5" s="8" t="s">
        <v>43</v>
      </c>
    </row>
    <row r="7" spans="2:2">
      <c r="B7" s="8" t="s">
        <v>45</v>
      </c>
    </row>
    <row r="9" spans="2:2">
      <c r="B9" s="8" t="s">
        <v>46</v>
      </c>
    </row>
    <row r="10" spans="2:2">
      <c r="B10" s="8" t="s">
        <v>48</v>
      </c>
    </row>
    <row r="11" spans="2:2">
      <c r="B11" s="8" t="s">
        <v>48</v>
      </c>
    </row>
    <row r="12" spans="2:2">
      <c r="B12" s="8" t="s">
        <v>50</v>
      </c>
    </row>
    <row r="15" spans="2:2">
      <c r="B15" s="8" t="s">
        <v>510</v>
      </c>
    </row>
    <row r="16" spans="2:2">
      <c r="B16" s="8" t="s">
        <v>510</v>
      </c>
    </row>
    <row r="17" spans="2:2">
      <c r="B17" s="8" t="s">
        <v>52</v>
      </c>
    </row>
    <row r="18" spans="2:2">
      <c r="B18" s="8" t="s">
        <v>52</v>
      </c>
    </row>
    <row r="19" spans="2:2">
      <c r="B19" s="8" t="s">
        <v>52</v>
      </c>
    </row>
    <row r="20" spans="2:2">
      <c r="B20" s="8" t="s">
        <v>52</v>
      </c>
    </row>
    <row r="21" spans="2:2">
      <c r="B21" s="8" t="s">
        <v>54</v>
      </c>
    </row>
    <row r="22" spans="2:2">
      <c r="B22" s="8" t="s">
        <v>54</v>
      </c>
    </row>
    <row r="23" spans="2:2">
      <c r="B23" s="8" t="s">
        <v>56</v>
      </c>
    </row>
    <row r="24" spans="2:2">
      <c r="B24" s="8" t="s">
        <v>56</v>
      </c>
    </row>
    <row r="25" spans="2:2">
      <c r="B25" s="8" t="s">
        <v>58</v>
      </c>
    </row>
    <row r="26" spans="2:2">
      <c r="B26" s="8" t="s">
        <v>511</v>
      </c>
    </row>
    <row r="27" spans="2:2">
      <c r="B27" s="8" t="s">
        <v>512</v>
      </c>
    </row>
    <row r="28" spans="2:2">
      <c r="B28" s="8" t="s">
        <v>512</v>
      </c>
    </row>
    <row r="29" spans="2:2">
      <c r="B29" s="8" t="s">
        <v>512</v>
      </c>
    </row>
    <row r="30" spans="2:2">
      <c r="B30" s="8" t="s">
        <v>512</v>
      </c>
    </row>
    <row r="31" spans="2:2">
      <c r="B31" s="8" t="s">
        <v>512</v>
      </c>
    </row>
    <row r="32" spans="2:2">
      <c r="B32" s="8" t="s">
        <v>513</v>
      </c>
    </row>
    <row r="33" spans="2:2">
      <c r="B33" s="8" t="s">
        <v>514</v>
      </c>
    </row>
    <row r="34" spans="2:2">
      <c r="B34" s="8" t="s">
        <v>515</v>
      </c>
    </row>
    <row r="35" spans="2:2">
      <c r="B35" s="8" t="s">
        <v>515</v>
      </c>
    </row>
    <row r="36" spans="2:2">
      <c r="B36" s="8" t="s">
        <v>516</v>
      </c>
    </row>
    <row r="37" spans="2:2">
      <c r="B37" s="8" t="s">
        <v>516</v>
      </c>
    </row>
    <row r="38" spans="2:2">
      <c r="B38" s="8" t="s">
        <v>517</v>
      </c>
    </row>
    <row r="39" spans="2:2">
      <c r="B39" s="8" t="s">
        <v>518</v>
      </c>
    </row>
  </sheetData>
  <phoneticPr fontId="4"/>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D4DAD-860C-4D07-90CC-E91EA98944CA}">
  <dimension ref="A2:Q159"/>
  <sheetViews>
    <sheetView topLeftCell="A133" zoomScale="77" zoomScaleNormal="77" workbookViewId="0">
      <selection activeCell="Q151" sqref="Q151"/>
    </sheetView>
  </sheetViews>
  <sheetFormatPr defaultRowHeight="18.75"/>
  <cols>
    <col min="1" max="1" width="2.625" style="8" customWidth="1"/>
    <col min="2" max="2" width="15.5" style="9" bestFit="1" customWidth="1"/>
    <col min="3" max="3" width="14.375" style="9" bestFit="1" customWidth="1"/>
    <col min="4" max="4" width="13.125" style="9" bestFit="1" customWidth="1"/>
    <col min="5" max="5" width="76.875" style="8" bestFit="1" customWidth="1"/>
    <col min="6" max="6" width="6.25" style="3" customWidth="1"/>
    <col min="7" max="8" width="12.75" style="14" customWidth="1"/>
    <col min="9" max="9" width="5.75" style="3" customWidth="1"/>
    <col min="10" max="10" width="26.75" style="8" customWidth="1"/>
    <col min="11" max="11" width="37.25" style="8" bestFit="1" customWidth="1"/>
    <col min="12" max="12" width="11" style="9" customWidth="1"/>
    <col min="13" max="13" width="13.75" style="10" customWidth="1"/>
    <col min="14" max="14" width="6.375" style="8" customWidth="1"/>
    <col min="15" max="15" width="15.875" style="9" customWidth="1"/>
    <col min="16" max="16" width="15.875" style="11" customWidth="1"/>
    <col min="17" max="17" width="15.625" style="12" customWidth="1"/>
    <col min="18" max="256" width="9" style="8"/>
    <col min="257" max="257" width="2.625" style="8" customWidth="1"/>
    <col min="258" max="258" width="15.5" style="8" bestFit="1" customWidth="1"/>
    <col min="259" max="259" width="14.375" style="8" bestFit="1" customWidth="1"/>
    <col min="260" max="260" width="13.125" style="8" bestFit="1" customWidth="1"/>
    <col min="261" max="261" width="76.875" style="8" bestFit="1" customWidth="1"/>
    <col min="262" max="262" width="6.25" style="8" customWidth="1"/>
    <col min="263" max="264" width="12.75" style="8" customWidth="1"/>
    <col min="265" max="265" width="5.75" style="8" customWidth="1"/>
    <col min="266" max="266" width="26.75" style="8" customWidth="1"/>
    <col min="267" max="267" width="37.25" style="8" bestFit="1" customWidth="1"/>
    <col min="268" max="268" width="11" style="8" customWidth="1"/>
    <col min="269" max="269" width="13.75" style="8" customWidth="1"/>
    <col min="270" max="270" width="6.375" style="8" customWidth="1"/>
    <col min="271" max="272" width="15.875" style="8" customWidth="1"/>
    <col min="273" max="273" width="15.625" style="8" customWidth="1"/>
    <col min="274" max="512" width="9" style="8"/>
    <col min="513" max="513" width="2.625" style="8" customWidth="1"/>
    <col min="514" max="514" width="15.5" style="8" bestFit="1" customWidth="1"/>
    <col min="515" max="515" width="14.375" style="8" bestFit="1" customWidth="1"/>
    <col min="516" max="516" width="13.125" style="8" bestFit="1" customWidth="1"/>
    <col min="517" max="517" width="76.875" style="8" bestFit="1" customWidth="1"/>
    <col min="518" max="518" width="6.25" style="8" customWidth="1"/>
    <col min="519" max="520" width="12.75" style="8" customWidth="1"/>
    <col min="521" max="521" width="5.75" style="8" customWidth="1"/>
    <col min="522" max="522" width="26.75" style="8" customWidth="1"/>
    <col min="523" max="523" width="37.25" style="8" bestFit="1" customWidth="1"/>
    <col min="524" max="524" width="11" style="8" customWidth="1"/>
    <col min="525" max="525" width="13.75" style="8" customWidth="1"/>
    <col min="526" max="526" width="6.375" style="8" customWidth="1"/>
    <col min="527" max="528" width="15.875" style="8" customWidth="1"/>
    <col min="529" max="529" width="15.625" style="8" customWidth="1"/>
    <col min="530" max="768" width="9" style="8"/>
    <col min="769" max="769" width="2.625" style="8" customWidth="1"/>
    <col min="770" max="770" width="15.5" style="8" bestFit="1" customWidth="1"/>
    <col min="771" max="771" width="14.375" style="8" bestFit="1" customWidth="1"/>
    <col min="772" max="772" width="13.125" style="8" bestFit="1" customWidth="1"/>
    <col min="773" max="773" width="76.875" style="8" bestFit="1" customWidth="1"/>
    <col min="774" max="774" width="6.25" style="8" customWidth="1"/>
    <col min="775" max="776" width="12.75" style="8" customWidth="1"/>
    <col min="777" max="777" width="5.75" style="8" customWidth="1"/>
    <col min="778" max="778" width="26.75" style="8" customWidth="1"/>
    <col min="779" max="779" width="37.25" style="8" bestFit="1" customWidth="1"/>
    <col min="780" max="780" width="11" style="8" customWidth="1"/>
    <col min="781" max="781" width="13.75" style="8" customWidth="1"/>
    <col min="782" max="782" width="6.375" style="8" customWidth="1"/>
    <col min="783" max="784" width="15.875" style="8" customWidth="1"/>
    <col min="785" max="785" width="15.625" style="8" customWidth="1"/>
    <col min="786" max="1024" width="9" style="8"/>
    <col min="1025" max="1025" width="2.625" style="8" customWidth="1"/>
    <col min="1026" max="1026" width="15.5" style="8" bestFit="1" customWidth="1"/>
    <col min="1027" max="1027" width="14.375" style="8" bestFit="1" customWidth="1"/>
    <col min="1028" max="1028" width="13.125" style="8" bestFit="1" customWidth="1"/>
    <col min="1029" max="1029" width="76.875" style="8" bestFit="1" customWidth="1"/>
    <col min="1030" max="1030" width="6.25" style="8" customWidth="1"/>
    <col min="1031" max="1032" width="12.75" style="8" customWidth="1"/>
    <col min="1033" max="1033" width="5.75" style="8" customWidth="1"/>
    <col min="1034" max="1034" width="26.75" style="8" customWidth="1"/>
    <col min="1035" max="1035" width="37.25" style="8" bestFit="1" customWidth="1"/>
    <col min="1036" max="1036" width="11" style="8" customWidth="1"/>
    <col min="1037" max="1037" width="13.75" style="8" customWidth="1"/>
    <col min="1038" max="1038" width="6.375" style="8" customWidth="1"/>
    <col min="1039" max="1040" width="15.875" style="8" customWidth="1"/>
    <col min="1041" max="1041" width="15.625" style="8" customWidth="1"/>
    <col min="1042" max="1280" width="9" style="8"/>
    <col min="1281" max="1281" width="2.625" style="8" customWidth="1"/>
    <col min="1282" max="1282" width="15.5" style="8" bestFit="1" customWidth="1"/>
    <col min="1283" max="1283" width="14.375" style="8" bestFit="1" customWidth="1"/>
    <col min="1284" max="1284" width="13.125" style="8" bestFit="1" customWidth="1"/>
    <col min="1285" max="1285" width="76.875" style="8" bestFit="1" customWidth="1"/>
    <col min="1286" max="1286" width="6.25" style="8" customWidth="1"/>
    <col min="1287" max="1288" width="12.75" style="8" customWidth="1"/>
    <col min="1289" max="1289" width="5.75" style="8" customWidth="1"/>
    <col min="1290" max="1290" width="26.75" style="8" customWidth="1"/>
    <col min="1291" max="1291" width="37.25" style="8" bestFit="1" customWidth="1"/>
    <col min="1292" max="1292" width="11" style="8" customWidth="1"/>
    <col min="1293" max="1293" width="13.75" style="8" customWidth="1"/>
    <col min="1294" max="1294" width="6.375" style="8" customWidth="1"/>
    <col min="1295" max="1296" width="15.875" style="8" customWidth="1"/>
    <col min="1297" max="1297" width="15.625" style="8" customWidth="1"/>
    <col min="1298" max="1536" width="9" style="8"/>
    <col min="1537" max="1537" width="2.625" style="8" customWidth="1"/>
    <col min="1538" max="1538" width="15.5" style="8" bestFit="1" customWidth="1"/>
    <col min="1539" max="1539" width="14.375" style="8" bestFit="1" customWidth="1"/>
    <col min="1540" max="1540" width="13.125" style="8" bestFit="1" customWidth="1"/>
    <col min="1541" max="1541" width="76.875" style="8" bestFit="1" customWidth="1"/>
    <col min="1542" max="1542" width="6.25" style="8" customWidth="1"/>
    <col min="1543" max="1544" width="12.75" style="8" customWidth="1"/>
    <col min="1545" max="1545" width="5.75" style="8" customWidth="1"/>
    <col min="1546" max="1546" width="26.75" style="8" customWidth="1"/>
    <col min="1547" max="1547" width="37.25" style="8" bestFit="1" customWidth="1"/>
    <col min="1548" max="1548" width="11" style="8" customWidth="1"/>
    <col min="1549" max="1549" width="13.75" style="8" customWidth="1"/>
    <col min="1550" max="1550" width="6.375" style="8" customWidth="1"/>
    <col min="1551" max="1552" width="15.875" style="8" customWidth="1"/>
    <col min="1553" max="1553" width="15.625" style="8" customWidth="1"/>
    <col min="1554" max="1792" width="9" style="8"/>
    <col min="1793" max="1793" width="2.625" style="8" customWidth="1"/>
    <col min="1794" max="1794" width="15.5" style="8" bestFit="1" customWidth="1"/>
    <col min="1795" max="1795" width="14.375" style="8" bestFit="1" customWidth="1"/>
    <col min="1796" max="1796" width="13.125" style="8" bestFit="1" customWidth="1"/>
    <col min="1797" max="1797" width="76.875" style="8" bestFit="1" customWidth="1"/>
    <col min="1798" max="1798" width="6.25" style="8" customWidth="1"/>
    <col min="1799" max="1800" width="12.75" style="8" customWidth="1"/>
    <col min="1801" max="1801" width="5.75" style="8" customWidth="1"/>
    <col min="1802" max="1802" width="26.75" style="8" customWidth="1"/>
    <col min="1803" max="1803" width="37.25" style="8" bestFit="1" customWidth="1"/>
    <col min="1804" max="1804" width="11" style="8" customWidth="1"/>
    <col min="1805" max="1805" width="13.75" style="8" customWidth="1"/>
    <col min="1806" max="1806" width="6.375" style="8" customWidth="1"/>
    <col min="1807" max="1808" width="15.875" style="8" customWidth="1"/>
    <col min="1809" max="1809" width="15.625" style="8" customWidth="1"/>
    <col min="1810" max="2048" width="9" style="8"/>
    <col min="2049" max="2049" width="2.625" style="8" customWidth="1"/>
    <col min="2050" max="2050" width="15.5" style="8" bestFit="1" customWidth="1"/>
    <col min="2051" max="2051" width="14.375" style="8" bestFit="1" customWidth="1"/>
    <col min="2052" max="2052" width="13.125" style="8" bestFit="1" customWidth="1"/>
    <col min="2053" max="2053" width="76.875" style="8" bestFit="1" customWidth="1"/>
    <col min="2054" max="2054" width="6.25" style="8" customWidth="1"/>
    <col min="2055" max="2056" width="12.75" style="8" customWidth="1"/>
    <col min="2057" max="2057" width="5.75" style="8" customWidth="1"/>
    <col min="2058" max="2058" width="26.75" style="8" customWidth="1"/>
    <col min="2059" max="2059" width="37.25" style="8" bestFit="1" customWidth="1"/>
    <col min="2060" max="2060" width="11" style="8" customWidth="1"/>
    <col min="2061" max="2061" width="13.75" style="8" customWidth="1"/>
    <col min="2062" max="2062" width="6.375" style="8" customWidth="1"/>
    <col min="2063" max="2064" width="15.875" style="8" customWidth="1"/>
    <col min="2065" max="2065" width="15.625" style="8" customWidth="1"/>
    <col min="2066" max="2304" width="9" style="8"/>
    <col min="2305" max="2305" width="2.625" style="8" customWidth="1"/>
    <col min="2306" max="2306" width="15.5" style="8" bestFit="1" customWidth="1"/>
    <col min="2307" max="2307" width="14.375" style="8" bestFit="1" customWidth="1"/>
    <col min="2308" max="2308" width="13.125" style="8" bestFit="1" customWidth="1"/>
    <col min="2309" max="2309" width="76.875" style="8" bestFit="1" customWidth="1"/>
    <col min="2310" max="2310" width="6.25" style="8" customWidth="1"/>
    <col min="2311" max="2312" width="12.75" style="8" customWidth="1"/>
    <col min="2313" max="2313" width="5.75" style="8" customWidth="1"/>
    <col min="2314" max="2314" width="26.75" style="8" customWidth="1"/>
    <col min="2315" max="2315" width="37.25" style="8" bestFit="1" customWidth="1"/>
    <col min="2316" max="2316" width="11" style="8" customWidth="1"/>
    <col min="2317" max="2317" width="13.75" style="8" customWidth="1"/>
    <col min="2318" max="2318" width="6.375" style="8" customWidth="1"/>
    <col min="2319" max="2320" width="15.875" style="8" customWidth="1"/>
    <col min="2321" max="2321" width="15.625" style="8" customWidth="1"/>
    <col min="2322" max="2560" width="9" style="8"/>
    <col min="2561" max="2561" width="2.625" style="8" customWidth="1"/>
    <col min="2562" max="2562" width="15.5" style="8" bestFit="1" customWidth="1"/>
    <col min="2563" max="2563" width="14.375" style="8" bestFit="1" customWidth="1"/>
    <col min="2564" max="2564" width="13.125" style="8" bestFit="1" customWidth="1"/>
    <col min="2565" max="2565" width="76.875" style="8" bestFit="1" customWidth="1"/>
    <col min="2566" max="2566" width="6.25" style="8" customWidth="1"/>
    <col min="2567" max="2568" width="12.75" style="8" customWidth="1"/>
    <col min="2569" max="2569" width="5.75" style="8" customWidth="1"/>
    <col min="2570" max="2570" width="26.75" style="8" customWidth="1"/>
    <col min="2571" max="2571" width="37.25" style="8" bestFit="1" customWidth="1"/>
    <col min="2572" max="2572" width="11" style="8" customWidth="1"/>
    <col min="2573" max="2573" width="13.75" style="8" customWidth="1"/>
    <col min="2574" max="2574" width="6.375" style="8" customWidth="1"/>
    <col min="2575" max="2576" width="15.875" style="8" customWidth="1"/>
    <col min="2577" max="2577" width="15.625" style="8" customWidth="1"/>
    <col min="2578" max="2816" width="9" style="8"/>
    <col min="2817" max="2817" width="2.625" style="8" customWidth="1"/>
    <col min="2818" max="2818" width="15.5" style="8" bestFit="1" customWidth="1"/>
    <col min="2819" max="2819" width="14.375" style="8" bestFit="1" customWidth="1"/>
    <col min="2820" max="2820" width="13.125" style="8" bestFit="1" customWidth="1"/>
    <col min="2821" max="2821" width="76.875" style="8" bestFit="1" customWidth="1"/>
    <col min="2822" max="2822" width="6.25" style="8" customWidth="1"/>
    <col min="2823" max="2824" width="12.75" style="8" customWidth="1"/>
    <col min="2825" max="2825" width="5.75" style="8" customWidth="1"/>
    <col min="2826" max="2826" width="26.75" style="8" customWidth="1"/>
    <col min="2827" max="2827" width="37.25" style="8" bestFit="1" customWidth="1"/>
    <col min="2828" max="2828" width="11" style="8" customWidth="1"/>
    <col min="2829" max="2829" width="13.75" style="8" customWidth="1"/>
    <col min="2830" max="2830" width="6.375" style="8" customWidth="1"/>
    <col min="2831" max="2832" width="15.875" style="8" customWidth="1"/>
    <col min="2833" max="2833" width="15.625" style="8" customWidth="1"/>
    <col min="2834" max="3072" width="9" style="8"/>
    <col min="3073" max="3073" width="2.625" style="8" customWidth="1"/>
    <col min="3074" max="3074" width="15.5" style="8" bestFit="1" customWidth="1"/>
    <col min="3075" max="3075" width="14.375" style="8" bestFit="1" customWidth="1"/>
    <col min="3076" max="3076" width="13.125" style="8" bestFit="1" customWidth="1"/>
    <col min="3077" max="3077" width="76.875" style="8" bestFit="1" customWidth="1"/>
    <col min="3078" max="3078" width="6.25" style="8" customWidth="1"/>
    <col min="3079" max="3080" width="12.75" style="8" customWidth="1"/>
    <col min="3081" max="3081" width="5.75" style="8" customWidth="1"/>
    <col min="3082" max="3082" width="26.75" style="8" customWidth="1"/>
    <col min="3083" max="3083" width="37.25" style="8" bestFit="1" customWidth="1"/>
    <col min="3084" max="3084" width="11" style="8" customWidth="1"/>
    <col min="3085" max="3085" width="13.75" style="8" customWidth="1"/>
    <col min="3086" max="3086" width="6.375" style="8" customWidth="1"/>
    <col min="3087" max="3088" width="15.875" style="8" customWidth="1"/>
    <col min="3089" max="3089" width="15.625" style="8" customWidth="1"/>
    <col min="3090" max="3328" width="9" style="8"/>
    <col min="3329" max="3329" width="2.625" style="8" customWidth="1"/>
    <col min="3330" max="3330" width="15.5" style="8" bestFit="1" customWidth="1"/>
    <col min="3331" max="3331" width="14.375" style="8" bestFit="1" customWidth="1"/>
    <col min="3332" max="3332" width="13.125" style="8" bestFit="1" customWidth="1"/>
    <col min="3333" max="3333" width="76.875" style="8" bestFit="1" customWidth="1"/>
    <col min="3334" max="3334" width="6.25" style="8" customWidth="1"/>
    <col min="3335" max="3336" width="12.75" style="8" customWidth="1"/>
    <col min="3337" max="3337" width="5.75" style="8" customWidth="1"/>
    <col min="3338" max="3338" width="26.75" style="8" customWidth="1"/>
    <col min="3339" max="3339" width="37.25" style="8" bestFit="1" customWidth="1"/>
    <col min="3340" max="3340" width="11" style="8" customWidth="1"/>
    <col min="3341" max="3341" width="13.75" style="8" customWidth="1"/>
    <col min="3342" max="3342" width="6.375" style="8" customWidth="1"/>
    <col min="3343" max="3344" width="15.875" style="8" customWidth="1"/>
    <col min="3345" max="3345" width="15.625" style="8" customWidth="1"/>
    <col min="3346" max="3584" width="9" style="8"/>
    <col min="3585" max="3585" width="2.625" style="8" customWidth="1"/>
    <col min="3586" max="3586" width="15.5" style="8" bestFit="1" customWidth="1"/>
    <col min="3587" max="3587" width="14.375" style="8" bestFit="1" customWidth="1"/>
    <col min="3588" max="3588" width="13.125" style="8" bestFit="1" customWidth="1"/>
    <col min="3589" max="3589" width="76.875" style="8" bestFit="1" customWidth="1"/>
    <col min="3590" max="3590" width="6.25" style="8" customWidth="1"/>
    <col min="3591" max="3592" width="12.75" style="8" customWidth="1"/>
    <col min="3593" max="3593" width="5.75" style="8" customWidth="1"/>
    <col min="3594" max="3594" width="26.75" style="8" customWidth="1"/>
    <col min="3595" max="3595" width="37.25" style="8" bestFit="1" customWidth="1"/>
    <col min="3596" max="3596" width="11" style="8" customWidth="1"/>
    <col min="3597" max="3597" width="13.75" style="8" customWidth="1"/>
    <col min="3598" max="3598" width="6.375" style="8" customWidth="1"/>
    <col min="3599" max="3600" width="15.875" style="8" customWidth="1"/>
    <col min="3601" max="3601" width="15.625" style="8" customWidth="1"/>
    <col min="3602" max="3840" width="9" style="8"/>
    <col min="3841" max="3841" width="2.625" style="8" customWidth="1"/>
    <col min="3842" max="3842" width="15.5" style="8" bestFit="1" customWidth="1"/>
    <col min="3843" max="3843" width="14.375" style="8" bestFit="1" customWidth="1"/>
    <col min="3844" max="3844" width="13.125" style="8" bestFit="1" customWidth="1"/>
    <col min="3845" max="3845" width="76.875" style="8" bestFit="1" customWidth="1"/>
    <col min="3846" max="3846" width="6.25" style="8" customWidth="1"/>
    <col min="3847" max="3848" width="12.75" style="8" customWidth="1"/>
    <col min="3849" max="3849" width="5.75" style="8" customWidth="1"/>
    <col min="3850" max="3850" width="26.75" style="8" customWidth="1"/>
    <col min="3851" max="3851" width="37.25" style="8" bestFit="1" customWidth="1"/>
    <col min="3852" max="3852" width="11" style="8" customWidth="1"/>
    <col min="3853" max="3853" width="13.75" style="8" customWidth="1"/>
    <col min="3854" max="3854" width="6.375" style="8" customWidth="1"/>
    <col min="3855" max="3856" width="15.875" style="8" customWidth="1"/>
    <col min="3857" max="3857" width="15.625" style="8" customWidth="1"/>
    <col min="3858" max="4096" width="9" style="8"/>
    <col min="4097" max="4097" width="2.625" style="8" customWidth="1"/>
    <col min="4098" max="4098" width="15.5" style="8" bestFit="1" customWidth="1"/>
    <col min="4099" max="4099" width="14.375" style="8" bestFit="1" customWidth="1"/>
    <col min="4100" max="4100" width="13.125" style="8" bestFit="1" customWidth="1"/>
    <col min="4101" max="4101" width="76.875" style="8" bestFit="1" customWidth="1"/>
    <col min="4102" max="4102" width="6.25" style="8" customWidth="1"/>
    <col min="4103" max="4104" width="12.75" style="8" customWidth="1"/>
    <col min="4105" max="4105" width="5.75" style="8" customWidth="1"/>
    <col min="4106" max="4106" width="26.75" style="8" customWidth="1"/>
    <col min="4107" max="4107" width="37.25" style="8" bestFit="1" customWidth="1"/>
    <col min="4108" max="4108" width="11" style="8" customWidth="1"/>
    <col min="4109" max="4109" width="13.75" style="8" customWidth="1"/>
    <col min="4110" max="4110" width="6.375" style="8" customWidth="1"/>
    <col min="4111" max="4112" width="15.875" style="8" customWidth="1"/>
    <col min="4113" max="4113" width="15.625" style="8" customWidth="1"/>
    <col min="4114" max="4352" width="9" style="8"/>
    <col min="4353" max="4353" width="2.625" style="8" customWidth="1"/>
    <col min="4354" max="4354" width="15.5" style="8" bestFit="1" customWidth="1"/>
    <col min="4355" max="4355" width="14.375" style="8" bestFit="1" customWidth="1"/>
    <col min="4356" max="4356" width="13.125" style="8" bestFit="1" customWidth="1"/>
    <col min="4357" max="4357" width="76.875" style="8" bestFit="1" customWidth="1"/>
    <col min="4358" max="4358" width="6.25" style="8" customWidth="1"/>
    <col min="4359" max="4360" width="12.75" style="8" customWidth="1"/>
    <col min="4361" max="4361" width="5.75" style="8" customWidth="1"/>
    <col min="4362" max="4362" width="26.75" style="8" customWidth="1"/>
    <col min="4363" max="4363" width="37.25" style="8" bestFit="1" customWidth="1"/>
    <col min="4364" max="4364" width="11" style="8" customWidth="1"/>
    <col min="4365" max="4365" width="13.75" style="8" customWidth="1"/>
    <col min="4366" max="4366" width="6.375" style="8" customWidth="1"/>
    <col min="4367" max="4368" width="15.875" style="8" customWidth="1"/>
    <col min="4369" max="4369" width="15.625" style="8" customWidth="1"/>
    <col min="4370" max="4608" width="9" style="8"/>
    <col min="4609" max="4609" width="2.625" style="8" customWidth="1"/>
    <col min="4610" max="4610" width="15.5" style="8" bestFit="1" customWidth="1"/>
    <col min="4611" max="4611" width="14.375" style="8" bestFit="1" customWidth="1"/>
    <col min="4612" max="4612" width="13.125" style="8" bestFit="1" customWidth="1"/>
    <col min="4613" max="4613" width="76.875" style="8" bestFit="1" customWidth="1"/>
    <col min="4614" max="4614" width="6.25" style="8" customWidth="1"/>
    <col min="4615" max="4616" width="12.75" style="8" customWidth="1"/>
    <col min="4617" max="4617" width="5.75" style="8" customWidth="1"/>
    <col min="4618" max="4618" width="26.75" style="8" customWidth="1"/>
    <col min="4619" max="4619" width="37.25" style="8" bestFit="1" customWidth="1"/>
    <col min="4620" max="4620" width="11" style="8" customWidth="1"/>
    <col min="4621" max="4621" width="13.75" style="8" customWidth="1"/>
    <col min="4622" max="4622" width="6.375" style="8" customWidth="1"/>
    <col min="4623" max="4624" width="15.875" style="8" customWidth="1"/>
    <col min="4625" max="4625" width="15.625" style="8" customWidth="1"/>
    <col min="4626" max="4864" width="9" style="8"/>
    <col min="4865" max="4865" width="2.625" style="8" customWidth="1"/>
    <col min="4866" max="4866" width="15.5" style="8" bestFit="1" customWidth="1"/>
    <col min="4867" max="4867" width="14.375" style="8" bestFit="1" customWidth="1"/>
    <col min="4868" max="4868" width="13.125" style="8" bestFit="1" customWidth="1"/>
    <col min="4869" max="4869" width="76.875" style="8" bestFit="1" customWidth="1"/>
    <col min="4870" max="4870" width="6.25" style="8" customWidth="1"/>
    <col min="4871" max="4872" width="12.75" style="8" customWidth="1"/>
    <col min="4873" max="4873" width="5.75" style="8" customWidth="1"/>
    <col min="4874" max="4874" width="26.75" style="8" customWidth="1"/>
    <col min="4875" max="4875" width="37.25" style="8" bestFit="1" customWidth="1"/>
    <col min="4876" max="4876" width="11" style="8" customWidth="1"/>
    <col min="4877" max="4877" width="13.75" style="8" customWidth="1"/>
    <col min="4878" max="4878" width="6.375" style="8" customWidth="1"/>
    <col min="4879" max="4880" width="15.875" style="8" customWidth="1"/>
    <col min="4881" max="4881" width="15.625" style="8" customWidth="1"/>
    <col min="4882" max="5120" width="9" style="8"/>
    <col min="5121" max="5121" width="2.625" style="8" customWidth="1"/>
    <col min="5122" max="5122" width="15.5" style="8" bestFit="1" customWidth="1"/>
    <col min="5123" max="5123" width="14.375" style="8" bestFit="1" customWidth="1"/>
    <col min="5124" max="5124" width="13.125" style="8" bestFit="1" customWidth="1"/>
    <col min="5125" max="5125" width="76.875" style="8" bestFit="1" customWidth="1"/>
    <col min="5126" max="5126" width="6.25" style="8" customWidth="1"/>
    <col min="5127" max="5128" width="12.75" style="8" customWidth="1"/>
    <col min="5129" max="5129" width="5.75" style="8" customWidth="1"/>
    <col min="5130" max="5130" width="26.75" style="8" customWidth="1"/>
    <col min="5131" max="5131" width="37.25" style="8" bestFit="1" customWidth="1"/>
    <col min="5132" max="5132" width="11" style="8" customWidth="1"/>
    <col min="5133" max="5133" width="13.75" style="8" customWidth="1"/>
    <col min="5134" max="5134" width="6.375" style="8" customWidth="1"/>
    <col min="5135" max="5136" width="15.875" style="8" customWidth="1"/>
    <col min="5137" max="5137" width="15.625" style="8" customWidth="1"/>
    <col min="5138" max="5376" width="9" style="8"/>
    <col min="5377" max="5377" width="2.625" style="8" customWidth="1"/>
    <col min="5378" max="5378" width="15.5" style="8" bestFit="1" customWidth="1"/>
    <col min="5379" max="5379" width="14.375" style="8" bestFit="1" customWidth="1"/>
    <col min="5380" max="5380" width="13.125" style="8" bestFit="1" customWidth="1"/>
    <col min="5381" max="5381" width="76.875" style="8" bestFit="1" customWidth="1"/>
    <col min="5382" max="5382" width="6.25" style="8" customWidth="1"/>
    <col min="5383" max="5384" width="12.75" style="8" customWidth="1"/>
    <col min="5385" max="5385" width="5.75" style="8" customWidth="1"/>
    <col min="5386" max="5386" width="26.75" style="8" customWidth="1"/>
    <col min="5387" max="5387" width="37.25" style="8" bestFit="1" customWidth="1"/>
    <col min="5388" max="5388" width="11" style="8" customWidth="1"/>
    <col min="5389" max="5389" width="13.75" style="8" customWidth="1"/>
    <col min="5390" max="5390" width="6.375" style="8" customWidth="1"/>
    <col min="5391" max="5392" width="15.875" style="8" customWidth="1"/>
    <col min="5393" max="5393" width="15.625" style="8" customWidth="1"/>
    <col min="5394" max="5632" width="9" style="8"/>
    <col min="5633" max="5633" width="2.625" style="8" customWidth="1"/>
    <col min="5634" max="5634" width="15.5" style="8" bestFit="1" customWidth="1"/>
    <col min="5635" max="5635" width="14.375" style="8" bestFit="1" customWidth="1"/>
    <col min="5636" max="5636" width="13.125" style="8" bestFit="1" customWidth="1"/>
    <col min="5637" max="5637" width="76.875" style="8" bestFit="1" customWidth="1"/>
    <col min="5638" max="5638" width="6.25" style="8" customWidth="1"/>
    <col min="5639" max="5640" width="12.75" style="8" customWidth="1"/>
    <col min="5641" max="5641" width="5.75" style="8" customWidth="1"/>
    <col min="5642" max="5642" width="26.75" style="8" customWidth="1"/>
    <col min="5643" max="5643" width="37.25" style="8" bestFit="1" customWidth="1"/>
    <col min="5644" max="5644" width="11" style="8" customWidth="1"/>
    <col min="5645" max="5645" width="13.75" style="8" customWidth="1"/>
    <col min="5646" max="5646" width="6.375" style="8" customWidth="1"/>
    <col min="5647" max="5648" width="15.875" style="8" customWidth="1"/>
    <col min="5649" max="5649" width="15.625" style="8" customWidth="1"/>
    <col min="5650" max="5888" width="9" style="8"/>
    <col min="5889" max="5889" width="2.625" style="8" customWidth="1"/>
    <col min="5890" max="5890" width="15.5" style="8" bestFit="1" customWidth="1"/>
    <col min="5891" max="5891" width="14.375" style="8" bestFit="1" customWidth="1"/>
    <col min="5892" max="5892" width="13.125" style="8" bestFit="1" customWidth="1"/>
    <col min="5893" max="5893" width="76.875" style="8" bestFit="1" customWidth="1"/>
    <col min="5894" max="5894" width="6.25" style="8" customWidth="1"/>
    <col min="5895" max="5896" width="12.75" style="8" customWidth="1"/>
    <col min="5897" max="5897" width="5.75" style="8" customWidth="1"/>
    <col min="5898" max="5898" width="26.75" style="8" customWidth="1"/>
    <col min="5899" max="5899" width="37.25" style="8" bestFit="1" customWidth="1"/>
    <col min="5900" max="5900" width="11" style="8" customWidth="1"/>
    <col min="5901" max="5901" width="13.75" style="8" customWidth="1"/>
    <col min="5902" max="5902" width="6.375" style="8" customWidth="1"/>
    <col min="5903" max="5904" width="15.875" style="8" customWidth="1"/>
    <col min="5905" max="5905" width="15.625" style="8" customWidth="1"/>
    <col min="5906" max="6144" width="9" style="8"/>
    <col min="6145" max="6145" width="2.625" style="8" customWidth="1"/>
    <col min="6146" max="6146" width="15.5" style="8" bestFit="1" customWidth="1"/>
    <col min="6147" max="6147" width="14.375" style="8" bestFit="1" customWidth="1"/>
    <col min="6148" max="6148" width="13.125" style="8" bestFit="1" customWidth="1"/>
    <col min="6149" max="6149" width="76.875" style="8" bestFit="1" customWidth="1"/>
    <col min="6150" max="6150" width="6.25" style="8" customWidth="1"/>
    <col min="6151" max="6152" width="12.75" style="8" customWidth="1"/>
    <col min="6153" max="6153" width="5.75" style="8" customWidth="1"/>
    <col min="6154" max="6154" width="26.75" style="8" customWidth="1"/>
    <col min="6155" max="6155" width="37.25" style="8" bestFit="1" customWidth="1"/>
    <col min="6156" max="6156" width="11" style="8" customWidth="1"/>
    <col min="6157" max="6157" width="13.75" style="8" customWidth="1"/>
    <col min="6158" max="6158" width="6.375" style="8" customWidth="1"/>
    <col min="6159" max="6160" width="15.875" style="8" customWidth="1"/>
    <col min="6161" max="6161" width="15.625" style="8" customWidth="1"/>
    <col min="6162" max="6400" width="9" style="8"/>
    <col min="6401" max="6401" width="2.625" style="8" customWidth="1"/>
    <col min="6402" max="6402" width="15.5" style="8" bestFit="1" customWidth="1"/>
    <col min="6403" max="6403" width="14.375" style="8" bestFit="1" customWidth="1"/>
    <col min="6404" max="6404" width="13.125" style="8" bestFit="1" customWidth="1"/>
    <col min="6405" max="6405" width="76.875" style="8" bestFit="1" customWidth="1"/>
    <col min="6406" max="6406" width="6.25" style="8" customWidth="1"/>
    <col min="6407" max="6408" width="12.75" style="8" customWidth="1"/>
    <col min="6409" max="6409" width="5.75" style="8" customWidth="1"/>
    <col min="6410" max="6410" width="26.75" style="8" customWidth="1"/>
    <col min="6411" max="6411" width="37.25" style="8" bestFit="1" customWidth="1"/>
    <col min="6412" max="6412" width="11" style="8" customWidth="1"/>
    <col min="6413" max="6413" width="13.75" style="8" customWidth="1"/>
    <col min="6414" max="6414" width="6.375" style="8" customWidth="1"/>
    <col min="6415" max="6416" width="15.875" style="8" customWidth="1"/>
    <col min="6417" max="6417" width="15.625" style="8" customWidth="1"/>
    <col min="6418" max="6656" width="9" style="8"/>
    <col min="6657" max="6657" width="2.625" style="8" customWidth="1"/>
    <col min="6658" max="6658" width="15.5" style="8" bestFit="1" customWidth="1"/>
    <col min="6659" max="6659" width="14.375" style="8" bestFit="1" customWidth="1"/>
    <col min="6660" max="6660" width="13.125" style="8" bestFit="1" customWidth="1"/>
    <col min="6661" max="6661" width="76.875" style="8" bestFit="1" customWidth="1"/>
    <col min="6662" max="6662" width="6.25" style="8" customWidth="1"/>
    <col min="6663" max="6664" width="12.75" style="8" customWidth="1"/>
    <col min="6665" max="6665" width="5.75" style="8" customWidth="1"/>
    <col min="6666" max="6666" width="26.75" style="8" customWidth="1"/>
    <col min="6667" max="6667" width="37.25" style="8" bestFit="1" customWidth="1"/>
    <col min="6668" max="6668" width="11" style="8" customWidth="1"/>
    <col min="6669" max="6669" width="13.75" style="8" customWidth="1"/>
    <col min="6670" max="6670" width="6.375" style="8" customWidth="1"/>
    <col min="6671" max="6672" width="15.875" style="8" customWidth="1"/>
    <col min="6673" max="6673" width="15.625" style="8" customWidth="1"/>
    <col min="6674" max="6912" width="9" style="8"/>
    <col min="6913" max="6913" width="2.625" style="8" customWidth="1"/>
    <col min="6914" max="6914" width="15.5" style="8" bestFit="1" customWidth="1"/>
    <col min="6915" max="6915" width="14.375" style="8" bestFit="1" customWidth="1"/>
    <col min="6916" max="6916" width="13.125" style="8" bestFit="1" customWidth="1"/>
    <col min="6917" max="6917" width="76.875" style="8" bestFit="1" customWidth="1"/>
    <col min="6918" max="6918" width="6.25" style="8" customWidth="1"/>
    <col min="6919" max="6920" width="12.75" style="8" customWidth="1"/>
    <col min="6921" max="6921" width="5.75" style="8" customWidth="1"/>
    <col min="6922" max="6922" width="26.75" style="8" customWidth="1"/>
    <col min="6923" max="6923" width="37.25" style="8" bestFit="1" customWidth="1"/>
    <col min="6924" max="6924" width="11" style="8" customWidth="1"/>
    <col min="6925" max="6925" width="13.75" style="8" customWidth="1"/>
    <col min="6926" max="6926" width="6.375" style="8" customWidth="1"/>
    <col min="6927" max="6928" width="15.875" style="8" customWidth="1"/>
    <col min="6929" max="6929" width="15.625" style="8" customWidth="1"/>
    <col min="6930" max="7168" width="9" style="8"/>
    <col min="7169" max="7169" width="2.625" style="8" customWidth="1"/>
    <col min="7170" max="7170" width="15.5" style="8" bestFit="1" customWidth="1"/>
    <col min="7171" max="7171" width="14.375" style="8" bestFit="1" customWidth="1"/>
    <col min="7172" max="7172" width="13.125" style="8" bestFit="1" customWidth="1"/>
    <col min="7173" max="7173" width="76.875" style="8" bestFit="1" customWidth="1"/>
    <col min="7174" max="7174" width="6.25" style="8" customWidth="1"/>
    <col min="7175" max="7176" width="12.75" style="8" customWidth="1"/>
    <col min="7177" max="7177" width="5.75" style="8" customWidth="1"/>
    <col min="7178" max="7178" width="26.75" style="8" customWidth="1"/>
    <col min="7179" max="7179" width="37.25" style="8" bestFit="1" customWidth="1"/>
    <col min="7180" max="7180" width="11" style="8" customWidth="1"/>
    <col min="7181" max="7181" width="13.75" style="8" customWidth="1"/>
    <col min="7182" max="7182" width="6.375" style="8" customWidth="1"/>
    <col min="7183" max="7184" width="15.875" style="8" customWidth="1"/>
    <col min="7185" max="7185" width="15.625" style="8" customWidth="1"/>
    <col min="7186" max="7424" width="9" style="8"/>
    <col min="7425" max="7425" width="2.625" style="8" customWidth="1"/>
    <col min="7426" max="7426" width="15.5" style="8" bestFit="1" customWidth="1"/>
    <col min="7427" max="7427" width="14.375" style="8" bestFit="1" customWidth="1"/>
    <col min="7428" max="7428" width="13.125" style="8" bestFit="1" customWidth="1"/>
    <col min="7429" max="7429" width="76.875" style="8" bestFit="1" customWidth="1"/>
    <col min="7430" max="7430" width="6.25" style="8" customWidth="1"/>
    <col min="7431" max="7432" width="12.75" style="8" customWidth="1"/>
    <col min="7433" max="7433" width="5.75" style="8" customWidth="1"/>
    <col min="7434" max="7434" width="26.75" style="8" customWidth="1"/>
    <col min="7435" max="7435" width="37.25" style="8" bestFit="1" customWidth="1"/>
    <col min="7436" max="7436" width="11" style="8" customWidth="1"/>
    <col min="7437" max="7437" width="13.75" style="8" customWidth="1"/>
    <col min="7438" max="7438" width="6.375" style="8" customWidth="1"/>
    <col min="7439" max="7440" width="15.875" style="8" customWidth="1"/>
    <col min="7441" max="7441" width="15.625" style="8" customWidth="1"/>
    <col min="7442" max="7680" width="9" style="8"/>
    <col min="7681" max="7681" width="2.625" style="8" customWidth="1"/>
    <col min="7682" max="7682" width="15.5" style="8" bestFit="1" customWidth="1"/>
    <col min="7683" max="7683" width="14.375" style="8" bestFit="1" customWidth="1"/>
    <col min="7684" max="7684" width="13.125" style="8" bestFit="1" customWidth="1"/>
    <col min="7685" max="7685" width="76.875" style="8" bestFit="1" customWidth="1"/>
    <col min="7686" max="7686" width="6.25" style="8" customWidth="1"/>
    <col min="7687" max="7688" width="12.75" style="8" customWidth="1"/>
    <col min="7689" max="7689" width="5.75" style="8" customWidth="1"/>
    <col min="7690" max="7690" width="26.75" style="8" customWidth="1"/>
    <col min="7691" max="7691" width="37.25" style="8" bestFit="1" customWidth="1"/>
    <col min="7692" max="7692" width="11" style="8" customWidth="1"/>
    <col min="7693" max="7693" width="13.75" style="8" customWidth="1"/>
    <col min="7694" max="7694" width="6.375" style="8" customWidth="1"/>
    <col min="7695" max="7696" width="15.875" style="8" customWidth="1"/>
    <col min="7697" max="7697" width="15.625" style="8" customWidth="1"/>
    <col min="7698" max="7936" width="9" style="8"/>
    <col min="7937" max="7937" width="2.625" style="8" customWidth="1"/>
    <col min="7938" max="7938" width="15.5" style="8" bestFit="1" customWidth="1"/>
    <col min="7939" max="7939" width="14.375" style="8" bestFit="1" customWidth="1"/>
    <col min="7940" max="7940" width="13.125" style="8" bestFit="1" customWidth="1"/>
    <col min="7941" max="7941" width="76.875" style="8" bestFit="1" customWidth="1"/>
    <col min="7942" max="7942" width="6.25" style="8" customWidth="1"/>
    <col min="7943" max="7944" width="12.75" style="8" customWidth="1"/>
    <col min="7945" max="7945" width="5.75" style="8" customWidth="1"/>
    <col min="7946" max="7946" width="26.75" style="8" customWidth="1"/>
    <col min="7947" max="7947" width="37.25" style="8" bestFit="1" customWidth="1"/>
    <col min="7948" max="7948" width="11" style="8" customWidth="1"/>
    <col min="7949" max="7949" width="13.75" style="8" customWidth="1"/>
    <col min="7950" max="7950" width="6.375" style="8" customWidth="1"/>
    <col min="7951" max="7952" width="15.875" style="8" customWidth="1"/>
    <col min="7953" max="7953" width="15.625" style="8" customWidth="1"/>
    <col min="7954" max="8192" width="9" style="8"/>
    <col min="8193" max="8193" width="2.625" style="8" customWidth="1"/>
    <col min="8194" max="8194" width="15.5" style="8" bestFit="1" customWidth="1"/>
    <col min="8195" max="8195" width="14.375" style="8" bestFit="1" customWidth="1"/>
    <col min="8196" max="8196" width="13.125" style="8" bestFit="1" customWidth="1"/>
    <col min="8197" max="8197" width="76.875" style="8" bestFit="1" customWidth="1"/>
    <col min="8198" max="8198" width="6.25" style="8" customWidth="1"/>
    <col min="8199" max="8200" width="12.75" style="8" customWidth="1"/>
    <col min="8201" max="8201" width="5.75" style="8" customWidth="1"/>
    <col min="8202" max="8202" width="26.75" style="8" customWidth="1"/>
    <col min="8203" max="8203" width="37.25" style="8" bestFit="1" customWidth="1"/>
    <col min="8204" max="8204" width="11" style="8" customWidth="1"/>
    <col min="8205" max="8205" width="13.75" style="8" customWidth="1"/>
    <col min="8206" max="8206" width="6.375" style="8" customWidth="1"/>
    <col min="8207" max="8208" width="15.875" style="8" customWidth="1"/>
    <col min="8209" max="8209" width="15.625" style="8" customWidth="1"/>
    <col min="8210" max="8448" width="9" style="8"/>
    <col min="8449" max="8449" width="2.625" style="8" customWidth="1"/>
    <col min="8450" max="8450" width="15.5" style="8" bestFit="1" customWidth="1"/>
    <col min="8451" max="8451" width="14.375" style="8" bestFit="1" customWidth="1"/>
    <col min="8452" max="8452" width="13.125" style="8" bestFit="1" customWidth="1"/>
    <col min="8453" max="8453" width="76.875" style="8" bestFit="1" customWidth="1"/>
    <col min="8454" max="8454" width="6.25" style="8" customWidth="1"/>
    <col min="8455" max="8456" width="12.75" style="8" customWidth="1"/>
    <col min="8457" max="8457" width="5.75" style="8" customWidth="1"/>
    <col min="8458" max="8458" width="26.75" style="8" customWidth="1"/>
    <col min="8459" max="8459" width="37.25" style="8" bestFit="1" customWidth="1"/>
    <col min="8460" max="8460" width="11" style="8" customWidth="1"/>
    <col min="8461" max="8461" width="13.75" style="8" customWidth="1"/>
    <col min="8462" max="8462" width="6.375" style="8" customWidth="1"/>
    <col min="8463" max="8464" width="15.875" style="8" customWidth="1"/>
    <col min="8465" max="8465" width="15.625" style="8" customWidth="1"/>
    <col min="8466" max="8704" width="9" style="8"/>
    <col min="8705" max="8705" width="2.625" style="8" customWidth="1"/>
    <col min="8706" max="8706" width="15.5" style="8" bestFit="1" customWidth="1"/>
    <col min="8707" max="8707" width="14.375" style="8" bestFit="1" customWidth="1"/>
    <col min="8708" max="8708" width="13.125" style="8" bestFit="1" customWidth="1"/>
    <col min="8709" max="8709" width="76.875" style="8" bestFit="1" customWidth="1"/>
    <col min="8710" max="8710" width="6.25" style="8" customWidth="1"/>
    <col min="8711" max="8712" width="12.75" style="8" customWidth="1"/>
    <col min="8713" max="8713" width="5.75" style="8" customWidth="1"/>
    <col min="8714" max="8714" width="26.75" style="8" customWidth="1"/>
    <col min="8715" max="8715" width="37.25" style="8" bestFit="1" customWidth="1"/>
    <col min="8716" max="8716" width="11" style="8" customWidth="1"/>
    <col min="8717" max="8717" width="13.75" style="8" customWidth="1"/>
    <col min="8718" max="8718" width="6.375" style="8" customWidth="1"/>
    <col min="8719" max="8720" width="15.875" style="8" customWidth="1"/>
    <col min="8721" max="8721" width="15.625" style="8" customWidth="1"/>
    <col min="8722" max="8960" width="9" style="8"/>
    <col min="8961" max="8961" width="2.625" style="8" customWidth="1"/>
    <col min="8962" max="8962" width="15.5" style="8" bestFit="1" customWidth="1"/>
    <col min="8963" max="8963" width="14.375" style="8" bestFit="1" customWidth="1"/>
    <col min="8964" max="8964" width="13.125" style="8" bestFit="1" customWidth="1"/>
    <col min="8965" max="8965" width="76.875" style="8" bestFit="1" customWidth="1"/>
    <col min="8966" max="8966" width="6.25" style="8" customWidth="1"/>
    <col min="8967" max="8968" width="12.75" style="8" customWidth="1"/>
    <col min="8969" max="8969" width="5.75" style="8" customWidth="1"/>
    <col min="8970" max="8970" width="26.75" style="8" customWidth="1"/>
    <col min="8971" max="8971" width="37.25" style="8" bestFit="1" customWidth="1"/>
    <col min="8972" max="8972" width="11" style="8" customWidth="1"/>
    <col min="8973" max="8973" width="13.75" style="8" customWidth="1"/>
    <col min="8974" max="8974" width="6.375" style="8" customWidth="1"/>
    <col min="8975" max="8976" width="15.875" style="8" customWidth="1"/>
    <col min="8977" max="8977" width="15.625" style="8" customWidth="1"/>
    <col min="8978" max="9216" width="9" style="8"/>
    <col min="9217" max="9217" width="2.625" style="8" customWidth="1"/>
    <col min="9218" max="9218" width="15.5" style="8" bestFit="1" customWidth="1"/>
    <col min="9219" max="9219" width="14.375" style="8" bestFit="1" customWidth="1"/>
    <col min="9220" max="9220" width="13.125" style="8" bestFit="1" customWidth="1"/>
    <col min="9221" max="9221" width="76.875" style="8" bestFit="1" customWidth="1"/>
    <col min="9222" max="9222" width="6.25" style="8" customWidth="1"/>
    <col min="9223" max="9224" width="12.75" style="8" customWidth="1"/>
    <col min="9225" max="9225" width="5.75" style="8" customWidth="1"/>
    <col min="9226" max="9226" width="26.75" style="8" customWidth="1"/>
    <col min="9227" max="9227" width="37.25" style="8" bestFit="1" customWidth="1"/>
    <col min="9228" max="9228" width="11" style="8" customWidth="1"/>
    <col min="9229" max="9229" width="13.75" style="8" customWidth="1"/>
    <col min="9230" max="9230" width="6.375" style="8" customWidth="1"/>
    <col min="9231" max="9232" width="15.875" style="8" customWidth="1"/>
    <col min="9233" max="9233" width="15.625" style="8" customWidth="1"/>
    <col min="9234" max="9472" width="9" style="8"/>
    <col min="9473" max="9473" width="2.625" style="8" customWidth="1"/>
    <col min="9474" max="9474" width="15.5" style="8" bestFit="1" customWidth="1"/>
    <col min="9475" max="9475" width="14.375" style="8" bestFit="1" customWidth="1"/>
    <col min="9476" max="9476" width="13.125" style="8" bestFit="1" customWidth="1"/>
    <col min="9477" max="9477" width="76.875" style="8" bestFit="1" customWidth="1"/>
    <col min="9478" max="9478" width="6.25" style="8" customWidth="1"/>
    <col min="9479" max="9480" width="12.75" style="8" customWidth="1"/>
    <col min="9481" max="9481" width="5.75" style="8" customWidth="1"/>
    <col min="9482" max="9482" width="26.75" style="8" customWidth="1"/>
    <col min="9483" max="9483" width="37.25" style="8" bestFit="1" customWidth="1"/>
    <col min="9484" max="9484" width="11" style="8" customWidth="1"/>
    <col min="9485" max="9485" width="13.75" style="8" customWidth="1"/>
    <col min="9486" max="9486" width="6.375" style="8" customWidth="1"/>
    <col min="9487" max="9488" width="15.875" style="8" customWidth="1"/>
    <col min="9489" max="9489" width="15.625" style="8" customWidth="1"/>
    <col min="9490" max="9728" width="9" style="8"/>
    <col min="9729" max="9729" width="2.625" style="8" customWidth="1"/>
    <col min="9730" max="9730" width="15.5" style="8" bestFit="1" customWidth="1"/>
    <col min="9731" max="9731" width="14.375" style="8" bestFit="1" customWidth="1"/>
    <col min="9732" max="9732" width="13.125" style="8" bestFit="1" customWidth="1"/>
    <col min="9733" max="9733" width="76.875" style="8" bestFit="1" customWidth="1"/>
    <col min="9734" max="9734" width="6.25" style="8" customWidth="1"/>
    <col min="9735" max="9736" width="12.75" style="8" customWidth="1"/>
    <col min="9737" max="9737" width="5.75" style="8" customWidth="1"/>
    <col min="9738" max="9738" width="26.75" style="8" customWidth="1"/>
    <col min="9739" max="9739" width="37.25" style="8" bestFit="1" customWidth="1"/>
    <col min="9740" max="9740" width="11" style="8" customWidth="1"/>
    <col min="9741" max="9741" width="13.75" style="8" customWidth="1"/>
    <col min="9742" max="9742" width="6.375" style="8" customWidth="1"/>
    <col min="9743" max="9744" width="15.875" style="8" customWidth="1"/>
    <col min="9745" max="9745" width="15.625" style="8" customWidth="1"/>
    <col min="9746" max="9984" width="9" style="8"/>
    <col min="9985" max="9985" width="2.625" style="8" customWidth="1"/>
    <col min="9986" max="9986" width="15.5" style="8" bestFit="1" customWidth="1"/>
    <col min="9987" max="9987" width="14.375" style="8" bestFit="1" customWidth="1"/>
    <col min="9988" max="9988" width="13.125" style="8" bestFit="1" customWidth="1"/>
    <col min="9989" max="9989" width="76.875" style="8" bestFit="1" customWidth="1"/>
    <col min="9990" max="9990" width="6.25" style="8" customWidth="1"/>
    <col min="9991" max="9992" width="12.75" style="8" customWidth="1"/>
    <col min="9993" max="9993" width="5.75" style="8" customWidth="1"/>
    <col min="9994" max="9994" width="26.75" style="8" customWidth="1"/>
    <col min="9995" max="9995" width="37.25" style="8" bestFit="1" customWidth="1"/>
    <col min="9996" max="9996" width="11" style="8" customWidth="1"/>
    <col min="9997" max="9997" width="13.75" style="8" customWidth="1"/>
    <col min="9998" max="9998" width="6.375" style="8" customWidth="1"/>
    <col min="9999" max="10000" width="15.875" style="8" customWidth="1"/>
    <col min="10001" max="10001" width="15.625" style="8" customWidth="1"/>
    <col min="10002" max="10240" width="9" style="8"/>
    <col min="10241" max="10241" width="2.625" style="8" customWidth="1"/>
    <col min="10242" max="10242" width="15.5" style="8" bestFit="1" customWidth="1"/>
    <col min="10243" max="10243" width="14.375" style="8" bestFit="1" customWidth="1"/>
    <col min="10244" max="10244" width="13.125" style="8" bestFit="1" customWidth="1"/>
    <col min="10245" max="10245" width="76.875" style="8" bestFit="1" customWidth="1"/>
    <col min="10246" max="10246" width="6.25" style="8" customWidth="1"/>
    <col min="10247" max="10248" width="12.75" style="8" customWidth="1"/>
    <col min="10249" max="10249" width="5.75" style="8" customWidth="1"/>
    <col min="10250" max="10250" width="26.75" style="8" customWidth="1"/>
    <col min="10251" max="10251" width="37.25" style="8" bestFit="1" customWidth="1"/>
    <col min="10252" max="10252" width="11" style="8" customWidth="1"/>
    <col min="10253" max="10253" width="13.75" style="8" customWidth="1"/>
    <col min="10254" max="10254" width="6.375" style="8" customWidth="1"/>
    <col min="10255" max="10256" width="15.875" style="8" customWidth="1"/>
    <col min="10257" max="10257" width="15.625" style="8" customWidth="1"/>
    <col min="10258" max="10496" width="9" style="8"/>
    <col min="10497" max="10497" width="2.625" style="8" customWidth="1"/>
    <col min="10498" max="10498" width="15.5" style="8" bestFit="1" customWidth="1"/>
    <col min="10499" max="10499" width="14.375" style="8" bestFit="1" customWidth="1"/>
    <col min="10500" max="10500" width="13.125" style="8" bestFit="1" customWidth="1"/>
    <col min="10501" max="10501" width="76.875" style="8" bestFit="1" customWidth="1"/>
    <col min="10502" max="10502" width="6.25" style="8" customWidth="1"/>
    <col min="10503" max="10504" width="12.75" style="8" customWidth="1"/>
    <col min="10505" max="10505" width="5.75" style="8" customWidth="1"/>
    <col min="10506" max="10506" width="26.75" style="8" customWidth="1"/>
    <col min="10507" max="10507" width="37.25" style="8" bestFit="1" customWidth="1"/>
    <col min="10508" max="10508" width="11" style="8" customWidth="1"/>
    <col min="10509" max="10509" width="13.75" style="8" customWidth="1"/>
    <col min="10510" max="10510" width="6.375" style="8" customWidth="1"/>
    <col min="10511" max="10512" width="15.875" style="8" customWidth="1"/>
    <col min="10513" max="10513" width="15.625" style="8" customWidth="1"/>
    <col min="10514" max="10752" width="9" style="8"/>
    <col min="10753" max="10753" width="2.625" style="8" customWidth="1"/>
    <col min="10754" max="10754" width="15.5" style="8" bestFit="1" customWidth="1"/>
    <col min="10755" max="10755" width="14.375" style="8" bestFit="1" customWidth="1"/>
    <col min="10756" max="10756" width="13.125" style="8" bestFit="1" customWidth="1"/>
    <col min="10757" max="10757" width="76.875" style="8" bestFit="1" customWidth="1"/>
    <col min="10758" max="10758" width="6.25" style="8" customWidth="1"/>
    <col min="10759" max="10760" width="12.75" style="8" customWidth="1"/>
    <col min="10761" max="10761" width="5.75" style="8" customWidth="1"/>
    <col min="10762" max="10762" width="26.75" style="8" customWidth="1"/>
    <col min="10763" max="10763" width="37.25" style="8" bestFit="1" customWidth="1"/>
    <col min="10764" max="10764" width="11" style="8" customWidth="1"/>
    <col min="10765" max="10765" width="13.75" style="8" customWidth="1"/>
    <col min="10766" max="10766" width="6.375" style="8" customWidth="1"/>
    <col min="10767" max="10768" width="15.875" style="8" customWidth="1"/>
    <col min="10769" max="10769" width="15.625" style="8" customWidth="1"/>
    <col min="10770" max="11008" width="9" style="8"/>
    <col min="11009" max="11009" width="2.625" style="8" customWidth="1"/>
    <col min="11010" max="11010" width="15.5" style="8" bestFit="1" customWidth="1"/>
    <col min="11011" max="11011" width="14.375" style="8" bestFit="1" customWidth="1"/>
    <col min="11012" max="11012" width="13.125" style="8" bestFit="1" customWidth="1"/>
    <col min="11013" max="11013" width="76.875" style="8" bestFit="1" customWidth="1"/>
    <col min="11014" max="11014" width="6.25" style="8" customWidth="1"/>
    <col min="11015" max="11016" width="12.75" style="8" customWidth="1"/>
    <col min="11017" max="11017" width="5.75" style="8" customWidth="1"/>
    <col min="11018" max="11018" width="26.75" style="8" customWidth="1"/>
    <col min="11019" max="11019" width="37.25" style="8" bestFit="1" customWidth="1"/>
    <col min="11020" max="11020" width="11" style="8" customWidth="1"/>
    <col min="11021" max="11021" width="13.75" style="8" customWidth="1"/>
    <col min="11022" max="11022" width="6.375" style="8" customWidth="1"/>
    <col min="11023" max="11024" width="15.875" style="8" customWidth="1"/>
    <col min="11025" max="11025" width="15.625" style="8" customWidth="1"/>
    <col min="11026" max="11264" width="9" style="8"/>
    <col min="11265" max="11265" width="2.625" style="8" customWidth="1"/>
    <col min="11266" max="11266" width="15.5" style="8" bestFit="1" customWidth="1"/>
    <col min="11267" max="11267" width="14.375" style="8" bestFit="1" customWidth="1"/>
    <col min="11268" max="11268" width="13.125" style="8" bestFit="1" customWidth="1"/>
    <col min="11269" max="11269" width="76.875" style="8" bestFit="1" customWidth="1"/>
    <col min="11270" max="11270" width="6.25" style="8" customWidth="1"/>
    <col min="11271" max="11272" width="12.75" style="8" customWidth="1"/>
    <col min="11273" max="11273" width="5.75" style="8" customWidth="1"/>
    <col min="11274" max="11274" width="26.75" style="8" customWidth="1"/>
    <col min="11275" max="11275" width="37.25" style="8" bestFit="1" customWidth="1"/>
    <col min="11276" max="11276" width="11" style="8" customWidth="1"/>
    <col min="11277" max="11277" width="13.75" style="8" customWidth="1"/>
    <col min="11278" max="11278" width="6.375" style="8" customWidth="1"/>
    <col min="11279" max="11280" width="15.875" style="8" customWidth="1"/>
    <col min="11281" max="11281" width="15.625" style="8" customWidth="1"/>
    <col min="11282" max="11520" width="9" style="8"/>
    <col min="11521" max="11521" width="2.625" style="8" customWidth="1"/>
    <col min="11522" max="11522" width="15.5" style="8" bestFit="1" customWidth="1"/>
    <col min="11523" max="11523" width="14.375" style="8" bestFit="1" customWidth="1"/>
    <col min="11524" max="11524" width="13.125" style="8" bestFit="1" customWidth="1"/>
    <col min="11525" max="11525" width="76.875" style="8" bestFit="1" customWidth="1"/>
    <col min="11526" max="11526" width="6.25" style="8" customWidth="1"/>
    <col min="11527" max="11528" width="12.75" style="8" customWidth="1"/>
    <col min="11529" max="11529" width="5.75" style="8" customWidth="1"/>
    <col min="11530" max="11530" width="26.75" style="8" customWidth="1"/>
    <col min="11531" max="11531" width="37.25" style="8" bestFit="1" customWidth="1"/>
    <col min="11532" max="11532" width="11" style="8" customWidth="1"/>
    <col min="11533" max="11533" width="13.75" style="8" customWidth="1"/>
    <col min="11534" max="11534" width="6.375" style="8" customWidth="1"/>
    <col min="11535" max="11536" width="15.875" style="8" customWidth="1"/>
    <col min="11537" max="11537" width="15.625" style="8" customWidth="1"/>
    <col min="11538" max="11776" width="9" style="8"/>
    <col min="11777" max="11777" width="2.625" style="8" customWidth="1"/>
    <col min="11778" max="11778" width="15.5" style="8" bestFit="1" customWidth="1"/>
    <col min="11779" max="11779" width="14.375" style="8" bestFit="1" customWidth="1"/>
    <col min="11780" max="11780" width="13.125" style="8" bestFit="1" customWidth="1"/>
    <col min="11781" max="11781" width="76.875" style="8" bestFit="1" customWidth="1"/>
    <col min="11782" max="11782" width="6.25" style="8" customWidth="1"/>
    <col min="11783" max="11784" width="12.75" style="8" customWidth="1"/>
    <col min="11785" max="11785" width="5.75" style="8" customWidth="1"/>
    <col min="11786" max="11786" width="26.75" style="8" customWidth="1"/>
    <col min="11787" max="11787" width="37.25" style="8" bestFit="1" customWidth="1"/>
    <col min="11788" max="11788" width="11" style="8" customWidth="1"/>
    <col min="11789" max="11789" width="13.75" style="8" customWidth="1"/>
    <col min="11790" max="11790" width="6.375" style="8" customWidth="1"/>
    <col min="11791" max="11792" width="15.875" style="8" customWidth="1"/>
    <col min="11793" max="11793" width="15.625" style="8" customWidth="1"/>
    <col min="11794" max="12032" width="9" style="8"/>
    <col min="12033" max="12033" width="2.625" style="8" customWidth="1"/>
    <col min="12034" max="12034" width="15.5" style="8" bestFit="1" customWidth="1"/>
    <col min="12035" max="12035" width="14.375" style="8" bestFit="1" customWidth="1"/>
    <col min="12036" max="12036" width="13.125" style="8" bestFit="1" customWidth="1"/>
    <col min="12037" max="12037" width="76.875" style="8" bestFit="1" customWidth="1"/>
    <col min="12038" max="12038" width="6.25" style="8" customWidth="1"/>
    <col min="12039" max="12040" width="12.75" style="8" customWidth="1"/>
    <col min="12041" max="12041" width="5.75" style="8" customWidth="1"/>
    <col min="12042" max="12042" width="26.75" style="8" customWidth="1"/>
    <col min="12043" max="12043" width="37.25" style="8" bestFit="1" customWidth="1"/>
    <col min="12044" max="12044" width="11" style="8" customWidth="1"/>
    <col min="12045" max="12045" width="13.75" style="8" customWidth="1"/>
    <col min="12046" max="12046" width="6.375" style="8" customWidth="1"/>
    <col min="12047" max="12048" width="15.875" style="8" customWidth="1"/>
    <col min="12049" max="12049" width="15.625" style="8" customWidth="1"/>
    <col min="12050" max="12288" width="9" style="8"/>
    <col min="12289" max="12289" width="2.625" style="8" customWidth="1"/>
    <col min="12290" max="12290" width="15.5" style="8" bestFit="1" customWidth="1"/>
    <col min="12291" max="12291" width="14.375" style="8" bestFit="1" customWidth="1"/>
    <col min="12292" max="12292" width="13.125" style="8" bestFit="1" customWidth="1"/>
    <col min="12293" max="12293" width="76.875" style="8" bestFit="1" customWidth="1"/>
    <col min="12294" max="12294" width="6.25" style="8" customWidth="1"/>
    <col min="12295" max="12296" width="12.75" style="8" customWidth="1"/>
    <col min="12297" max="12297" width="5.75" style="8" customWidth="1"/>
    <col min="12298" max="12298" width="26.75" style="8" customWidth="1"/>
    <col min="12299" max="12299" width="37.25" style="8" bestFit="1" customWidth="1"/>
    <col min="12300" max="12300" width="11" style="8" customWidth="1"/>
    <col min="12301" max="12301" width="13.75" style="8" customWidth="1"/>
    <col min="12302" max="12302" width="6.375" style="8" customWidth="1"/>
    <col min="12303" max="12304" width="15.875" style="8" customWidth="1"/>
    <col min="12305" max="12305" width="15.625" style="8" customWidth="1"/>
    <col min="12306" max="12544" width="9" style="8"/>
    <col min="12545" max="12545" width="2.625" style="8" customWidth="1"/>
    <col min="12546" max="12546" width="15.5" style="8" bestFit="1" customWidth="1"/>
    <col min="12547" max="12547" width="14.375" style="8" bestFit="1" customWidth="1"/>
    <col min="12548" max="12548" width="13.125" style="8" bestFit="1" customWidth="1"/>
    <col min="12549" max="12549" width="76.875" style="8" bestFit="1" customWidth="1"/>
    <col min="12550" max="12550" width="6.25" style="8" customWidth="1"/>
    <col min="12551" max="12552" width="12.75" style="8" customWidth="1"/>
    <col min="12553" max="12553" width="5.75" style="8" customWidth="1"/>
    <col min="12554" max="12554" width="26.75" style="8" customWidth="1"/>
    <col min="12555" max="12555" width="37.25" style="8" bestFit="1" customWidth="1"/>
    <col min="12556" max="12556" width="11" style="8" customWidth="1"/>
    <col min="12557" max="12557" width="13.75" style="8" customWidth="1"/>
    <col min="12558" max="12558" width="6.375" style="8" customWidth="1"/>
    <col min="12559" max="12560" width="15.875" style="8" customWidth="1"/>
    <col min="12561" max="12561" width="15.625" style="8" customWidth="1"/>
    <col min="12562" max="12800" width="9" style="8"/>
    <col min="12801" max="12801" width="2.625" style="8" customWidth="1"/>
    <col min="12802" max="12802" width="15.5" style="8" bestFit="1" customWidth="1"/>
    <col min="12803" max="12803" width="14.375" style="8" bestFit="1" customWidth="1"/>
    <col min="12804" max="12804" width="13.125" style="8" bestFit="1" customWidth="1"/>
    <col min="12805" max="12805" width="76.875" style="8" bestFit="1" customWidth="1"/>
    <col min="12806" max="12806" width="6.25" style="8" customWidth="1"/>
    <col min="12807" max="12808" width="12.75" style="8" customWidth="1"/>
    <col min="12809" max="12809" width="5.75" style="8" customWidth="1"/>
    <col min="12810" max="12810" width="26.75" style="8" customWidth="1"/>
    <col min="12811" max="12811" width="37.25" style="8" bestFit="1" customWidth="1"/>
    <col min="12812" max="12812" width="11" style="8" customWidth="1"/>
    <col min="12813" max="12813" width="13.75" style="8" customWidth="1"/>
    <col min="12814" max="12814" width="6.375" style="8" customWidth="1"/>
    <col min="12815" max="12816" width="15.875" style="8" customWidth="1"/>
    <col min="12817" max="12817" width="15.625" style="8" customWidth="1"/>
    <col min="12818" max="13056" width="9" style="8"/>
    <col min="13057" max="13057" width="2.625" style="8" customWidth="1"/>
    <col min="13058" max="13058" width="15.5" style="8" bestFit="1" customWidth="1"/>
    <col min="13059" max="13059" width="14.375" style="8" bestFit="1" customWidth="1"/>
    <col min="13060" max="13060" width="13.125" style="8" bestFit="1" customWidth="1"/>
    <col min="13061" max="13061" width="76.875" style="8" bestFit="1" customWidth="1"/>
    <col min="13062" max="13062" width="6.25" style="8" customWidth="1"/>
    <col min="13063" max="13064" width="12.75" style="8" customWidth="1"/>
    <col min="13065" max="13065" width="5.75" style="8" customWidth="1"/>
    <col min="13066" max="13066" width="26.75" style="8" customWidth="1"/>
    <col min="13067" max="13067" width="37.25" style="8" bestFit="1" customWidth="1"/>
    <col min="13068" max="13068" width="11" style="8" customWidth="1"/>
    <col min="13069" max="13069" width="13.75" style="8" customWidth="1"/>
    <col min="13070" max="13070" width="6.375" style="8" customWidth="1"/>
    <col min="13071" max="13072" width="15.875" style="8" customWidth="1"/>
    <col min="13073" max="13073" width="15.625" style="8" customWidth="1"/>
    <col min="13074" max="13312" width="9" style="8"/>
    <col min="13313" max="13313" width="2.625" style="8" customWidth="1"/>
    <col min="13314" max="13314" width="15.5" style="8" bestFit="1" customWidth="1"/>
    <col min="13315" max="13315" width="14.375" style="8" bestFit="1" customWidth="1"/>
    <col min="13316" max="13316" width="13.125" style="8" bestFit="1" customWidth="1"/>
    <col min="13317" max="13317" width="76.875" style="8" bestFit="1" customWidth="1"/>
    <col min="13318" max="13318" width="6.25" style="8" customWidth="1"/>
    <col min="13319" max="13320" width="12.75" style="8" customWidth="1"/>
    <col min="13321" max="13321" width="5.75" style="8" customWidth="1"/>
    <col min="13322" max="13322" width="26.75" style="8" customWidth="1"/>
    <col min="13323" max="13323" width="37.25" style="8" bestFit="1" customWidth="1"/>
    <col min="13324" max="13324" width="11" style="8" customWidth="1"/>
    <col min="13325" max="13325" width="13.75" style="8" customWidth="1"/>
    <col min="13326" max="13326" width="6.375" style="8" customWidth="1"/>
    <col min="13327" max="13328" width="15.875" style="8" customWidth="1"/>
    <col min="13329" max="13329" width="15.625" style="8" customWidth="1"/>
    <col min="13330" max="13568" width="9" style="8"/>
    <col min="13569" max="13569" width="2.625" style="8" customWidth="1"/>
    <col min="13570" max="13570" width="15.5" style="8" bestFit="1" customWidth="1"/>
    <col min="13571" max="13571" width="14.375" style="8" bestFit="1" customWidth="1"/>
    <col min="13572" max="13572" width="13.125" style="8" bestFit="1" customWidth="1"/>
    <col min="13573" max="13573" width="76.875" style="8" bestFit="1" customWidth="1"/>
    <col min="13574" max="13574" width="6.25" style="8" customWidth="1"/>
    <col min="13575" max="13576" width="12.75" style="8" customWidth="1"/>
    <col min="13577" max="13577" width="5.75" style="8" customWidth="1"/>
    <col min="13578" max="13578" width="26.75" style="8" customWidth="1"/>
    <col min="13579" max="13579" width="37.25" style="8" bestFit="1" customWidth="1"/>
    <col min="13580" max="13580" width="11" style="8" customWidth="1"/>
    <col min="13581" max="13581" width="13.75" style="8" customWidth="1"/>
    <col min="13582" max="13582" width="6.375" style="8" customWidth="1"/>
    <col min="13583" max="13584" width="15.875" style="8" customWidth="1"/>
    <col min="13585" max="13585" width="15.625" style="8" customWidth="1"/>
    <col min="13586" max="13824" width="9" style="8"/>
    <col min="13825" max="13825" width="2.625" style="8" customWidth="1"/>
    <col min="13826" max="13826" width="15.5" style="8" bestFit="1" customWidth="1"/>
    <col min="13827" max="13827" width="14.375" style="8" bestFit="1" customWidth="1"/>
    <col min="13828" max="13828" width="13.125" style="8" bestFit="1" customWidth="1"/>
    <col min="13829" max="13829" width="76.875" style="8" bestFit="1" customWidth="1"/>
    <col min="13830" max="13830" width="6.25" style="8" customWidth="1"/>
    <col min="13831" max="13832" width="12.75" style="8" customWidth="1"/>
    <col min="13833" max="13833" width="5.75" style="8" customWidth="1"/>
    <col min="13834" max="13834" width="26.75" style="8" customWidth="1"/>
    <col min="13835" max="13835" width="37.25" style="8" bestFit="1" customWidth="1"/>
    <col min="13836" max="13836" width="11" style="8" customWidth="1"/>
    <col min="13837" max="13837" width="13.75" style="8" customWidth="1"/>
    <col min="13838" max="13838" width="6.375" style="8" customWidth="1"/>
    <col min="13839" max="13840" width="15.875" style="8" customWidth="1"/>
    <col min="13841" max="13841" width="15.625" style="8" customWidth="1"/>
    <col min="13842" max="14080" width="9" style="8"/>
    <col min="14081" max="14081" width="2.625" style="8" customWidth="1"/>
    <col min="14082" max="14082" width="15.5" style="8" bestFit="1" customWidth="1"/>
    <col min="14083" max="14083" width="14.375" style="8" bestFit="1" customWidth="1"/>
    <col min="14084" max="14084" width="13.125" style="8" bestFit="1" customWidth="1"/>
    <col min="14085" max="14085" width="76.875" style="8" bestFit="1" customWidth="1"/>
    <col min="14086" max="14086" width="6.25" style="8" customWidth="1"/>
    <col min="14087" max="14088" width="12.75" style="8" customWidth="1"/>
    <col min="14089" max="14089" width="5.75" style="8" customWidth="1"/>
    <col min="14090" max="14090" width="26.75" style="8" customWidth="1"/>
    <col min="14091" max="14091" width="37.25" style="8" bestFit="1" customWidth="1"/>
    <col min="14092" max="14092" width="11" style="8" customWidth="1"/>
    <col min="14093" max="14093" width="13.75" style="8" customWidth="1"/>
    <col min="14094" max="14094" width="6.375" style="8" customWidth="1"/>
    <col min="14095" max="14096" width="15.875" style="8" customWidth="1"/>
    <col min="14097" max="14097" width="15.625" style="8" customWidth="1"/>
    <col min="14098" max="14336" width="9" style="8"/>
    <col min="14337" max="14337" width="2.625" style="8" customWidth="1"/>
    <col min="14338" max="14338" width="15.5" style="8" bestFit="1" customWidth="1"/>
    <col min="14339" max="14339" width="14.375" style="8" bestFit="1" customWidth="1"/>
    <col min="14340" max="14340" width="13.125" style="8" bestFit="1" customWidth="1"/>
    <col min="14341" max="14341" width="76.875" style="8" bestFit="1" customWidth="1"/>
    <col min="14342" max="14342" width="6.25" style="8" customWidth="1"/>
    <col min="14343" max="14344" width="12.75" style="8" customWidth="1"/>
    <col min="14345" max="14345" width="5.75" style="8" customWidth="1"/>
    <col min="14346" max="14346" width="26.75" style="8" customWidth="1"/>
    <col min="14347" max="14347" width="37.25" style="8" bestFit="1" customWidth="1"/>
    <col min="14348" max="14348" width="11" style="8" customWidth="1"/>
    <col min="14349" max="14349" width="13.75" style="8" customWidth="1"/>
    <col min="14350" max="14350" width="6.375" style="8" customWidth="1"/>
    <col min="14351" max="14352" width="15.875" style="8" customWidth="1"/>
    <col min="14353" max="14353" width="15.625" style="8" customWidth="1"/>
    <col min="14354" max="14592" width="9" style="8"/>
    <col min="14593" max="14593" width="2.625" style="8" customWidth="1"/>
    <col min="14594" max="14594" width="15.5" style="8" bestFit="1" customWidth="1"/>
    <col min="14595" max="14595" width="14.375" style="8" bestFit="1" customWidth="1"/>
    <col min="14596" max="14596" width="13.125" style="8" bestFit="1" customWidth="1"/>
    <col min="14597" max="14597" width="76.875" style="8" bestFit="1" customWidth="1"/>
    <col min="14598" max="14598" width="6.25" style="8" customWidth="1"/>
    <col min="14599" max="14600" width="12.75" style="8" customWidth="1"/>
    <col min="14601" max="14601" width="5.75" style="8" customWidth="1"/>
    <col min="14602" max="14602" width="26.75" style="8" customWidth="1"/>
    <col min="14603" max="14603" width="37.25" style="8" bestFit="1" customWidth="1"/>
    <col min="14604" max="14604" width="11" style="8" customWidth="1"/>
    <col min="14605" max="14605" width="13.75" style="8" customWidth="1"/>
    <col min="14606" max="14606" width="6.375" style="8" customWidth="1"/>
    <col min="14607" max="14608" width="15.875" style="8" customWidth="1"/>
    <col min="14609" max="14609" width="15.625" style="8" customWidth="1"/>
    <col min="14610" max="14848" width="9" style="8"/>
    <col min="14849" max="14849" width="2.625" style="8" customWidth="1"/>
    <col min="14850" max="14850" width="15.5" style="8" bestFit="1" customWidth="1"/>
    <col min="14851" max="14851" width="14.375" style="8" bestFit="1" customWidth="1"/>
    <col min="14852" max="14852" width="13.125" style="8" bestFit="1" customWidth="1"/>
    <col min="14853" max="14853" width="76.875" style="8" bestFit="1" customWidth="1"/>
    <col min="14854" max="14854" width="6.25" style="8" customWidth="1"/>
    <col min="14855" max="14856" width="12.75" style="8" customWidth="1"/>
    <col min="14857" max="14857" width="5.75" style="8" customWidth="1"/>
    <col min="14858" max="14858" width="26.75" style="8" customWidth="1"/>
    <col min="14859" max="14859" width="37.25" style="8" bestFit="1" customWidth="1"/>
    <col min="14860" max="14860" width="11" style="8" customWidth="1"/>
    <col min="14861" max="14861" width="13.75" style="8" customWidth="1"/>
    <col min="14862" max="14862" width="6.375" style="8" customWidth="1"/>
    <col min="14863" max="14864" width="15.875" style="8" customWidth="1"/>
    <col min="14865" max="14865" width="15.625" style="8" customWidth="1"/>
    <col min="14866" max="15104" width="9" style="8"/>
    <col min="15105" max="15105" width="2.625" style="8" customWidth="1"/>
    <col min="15106" max="15106" width="15.5" style="8" bestFit="1" customWidth="1"/>
    <col min="15107" max="15107" width="14.375" style="8" bestFit="1" customWidth="1"/>
    <col min="15108" max="15108" width="13.125" style="8" bestFit="1" customWidth="1"/>
    <col min="15109" max="15109" width="76.875" style="8" bestFit="1" customWidth="1"/>
    <col min="15110" max="15110" width="6.25" style="8" customWidth="1"/>
    <col min="15111" max="15112" width="12.75" style="8" customWidth="1"/>
    <col min="15113" max="15113" width="5.75" style="8" customWidth="1"/>
    <col min="15114" max="15114" width="26.75" style="8" customWidth="1"/>
    <col min="15115" max="15115" width="37.25" style="8" bestFit="1" customWidth="1"/>
    <col min="15116" max="15116" width="11" style="8" customWidth="1"/>
    <col min="15117" max="15117" width="13.75" style="8" customWidth="1"/>
    <col min="15118" max="15118" width="6.375" style="8" customWidth="1"/>
    <col min="15119" max="15120" width="15.875" style="8" customWidth="1"/>
    <col min="15121" max="15121" width="15.625" style="8" customWidth="1"/>
    <col min="15122" max="15360" width="9" style="8"/>
    <col min="15361" max="15361" width="2.625" style="8" customWidth="1"/>
    <col min="15362" max="15362" width="15.5" style="8" bestFit="1" customWidth="1"/>
    <col min="15363" max="15363" width="14.375" style="8" bestFit="1" customWidth="1"/>
    <col min="15364" max="15364" width="13.125" style="8" bestFit="1" customWidth="1"/>
    <col min="15365" max="15365" width="76.875" style="8" bestFit="1" customWidth="1"/>
    <col min="15366" max="15366" width="6.25" style="8" customWidth="1"/>
    <col min="15367" max="15368" width="12.75" style="8" customWidth="1"/>
    <col min="15369" max="15369" width="5.75" style="8" customWidth="1"/>
    <col min="15370" max="15370" width="26.75" style="8" customWidth="1"/>
    <col min="15371" max="15371" width="37.25" style="8" bestFit="1" customWidth="1"/>
    <col min="15372" max="15372" width="11" style="8" customWidth="1"/>
    <col min="15373" max="15373" width="13.75" style="8" customWidth="1"/>
    <col min="15374" max="15374" width="6.375" style="8" customWidth="1"/>
    <col min="15375" max="15376" width="15.875" style="8" customWidth="1"/>
    <col min="15377" max="15377" width="15.625" style="8" customWidth="1"/>
    <col min="15378" max="15616" width="9" style="8"/>
    <col min="15617" max="15617" width="2.625" style="8" customWidth="1"/>
    <col min="15618" max="15618" width="15.5" style="8" bestFit="1" customWidth="1"/>
    <col min="15619" max="15619" width="14.375" style="8" bestFit="1" customWidth="1"/>
    <col min="15620" max="15620" width="13.125" style="8" bestFit="1" customWidth="1"/>
    <col min="15621" max="15621" width="76.875" style="8" bestFit="1" customWidth="1"/>
    <col min="15622" max="15622" width="6.25" style="8" customWidth="1"/>
    <col min="15623" max="15624" width="12.75" style="8" customWidth="1"/>
    <col min="15625" max="15625" width="5.75" style="8" customWidth="1"/>
    <col min="15626" max="15626" width="26.75" style="8" customWidth="1"/>
    <col min="15627" max="15627" width="37.25" style="8" bestFit="1" customWidth="1"/>
    <col min="15628" max="15628" width="11" style="8" customWidth="1"/>
    <col min="15629" max="15629" width="13.75" style="8" customWidth="1"/>
    <col min="15630" max="15630" width="6.375" style="8" customWidth="1"/>
    <col min="15631" max="15632" width="15.875" style="8" customWidth="1"/>
    <col min="15633" max="15633" width="15.625" style="8" customWidth="1"/>
    <col min="15634" max="15872" width="9" style="8"/>
    <col min="15873" max="15873" width="2.625" style="8" customWidth="1"/>
    <col min="15874" max="15874" width="15.5" style="8" bestFit="1" customWidth="1"/>
    <col min="15875" max="15875" width="14.375" style="8" bestFit="1" customWidth="1"/>
    <col min="15876" max="15876" width="13.125" style="8" bestFit="1" customWidth="1"/>
    <col min="15877" max="15877" width="76.875" style="8" bestFit="1" customWidth="1"/>
    <col min="15878" max="15878" width="6.25" style="8" customWidth="1"/>
    <col min="15879" max="15880" width="12.75" style="8" customWidth="1"/>
    <col min="15881" max="15881" width="5.75" style="8" customWidth="1"/>
    <col min="15882" max="15882" width="26.75" style="8" customWidth="1"/>
    <col min="15883" max="15883" width="37.25" style="8" bestFit="1" customWidth="1"/>
    <col min="15884" max="15884" width="11" style="8" customWidth="1"/>
    <col min="15885" max="15885" width="13.75" style="8" customWidth="1"/>
    <col min="15886" max="15886" width="6.375" style="8" customWidth="1"/>
    <col min="15887" max="15888" width="15.875" style="8" customWidth="1"/>
    <col min="15889" max="15889" width="15.625" style="8" customWidth="1"/>
    <col min="15890" max="16128" width="9" style="8"/>
    <col min="16129" max="16129" width="2.625" style="8" customWidth="1"/>
    <col min="16130" max="16130" width="15.5" style="8" bestFit="1" customWidth="1"/>
    <col min="16131" max="16131" width="14.375" style="8" bestFit="1" customWidth="1"/>
    <col min="16132" max="16132" width="13.125" style="8" bestFit="1" customWidth="1"/>
    <col min="16133" max="16133" width="76.875" style="8" bestFit="1" customWidth="1"/>
    <col min="16134" max="16134" width="6.25" style="8" customWidth="1"/>
    <col min="16135" max="16136" width="12.75" style="8" customWidth="1"/>
    <col min="16137" max="16137" width="5.75" style="8" customWidth="1"/>
    <col min="16138" max="16138" width="26.75" style="8" customWidth="1"/>
    <col min="16139" max="16139" width="37.25" style="8" bestFit="1" customWidth="1"/>
    <col min="16140" max="16140" width="11" style="8" customWidth="1"/>
    <col min="16141" max="16141" width="13.75" style="8" customWidth="1"/>
    <col min="16142" max="16142" width="6.375" style="8" customWidth="1"/>
    <col min="16143" max="16144" width="15.875" style="8" customWidth="1"/>
    <col min="16145" max="16145" width="15.625" style="8" customWidth="1"/>
    <col min="16146" max="16384" width="9" style="8"/>
  </cols>
  <sheetData>
    <row r="2" spans="2:17" ht="20.100000000000001" customHeight="1">
      <c r="B2" s="1" t="s">
        <v>0</v>
      </c>
      <c r="C2" s="1"/>
      <c r="D2" s="1"/>
      <c r="E2" s="2" t="s">
        <v>5945</v>
      </c>
      <c r="G2" s="4" t="s">
        <v>2</v>
      </c>
      <c r="H2" s="5"/>
      <c r="I2" s="6"/>
      <c r="J2" s="7">
        <f>SUM(H:H)</f>
        <v>3631229</v>
      </c>
    </row>
    <row r="3" spans="2:17" ht="20.100000000000001" customHeight="1">
      <c r="B3" s="1" t="s">
        <v>3</v>
      </c>
      <c r="C3" s="1"/>
      <c r="D3" s="1"/>
      <c r="E3" s="13" t="s">
        <v>4</v>
      </c>
    </row>
    <row r="4" spans="2:17" ht="20.100000000000001" customHeight="1">
      <c r="B4" s="1" t="s">
        <v>5</v>
      </c>
      <c r="C4" s="1"/>
      <c r="D4" s="1"/>
      <c r="E4" s="13">
        <v>177449</v>
      </c>
      <c r="J4" s="15"/>
      <c r="K4" s="16"/>
    </row>
    <row r="5" spans="2:17" ht="20.100000000000001" customHeight="1">
      <c r="B5" s="1" t="s">
        <v>6</v>
      </c>
      <c r="C5" s="1"/>
      <c r="D5" s="1"/>
      <c r="E5" s="17"/>
      <c r="J5" s="15"/>
      <c r="K5" s="16"/>
    </row>
    <row r="6" spans="2:17" ht="20.100000000000001" customHeight="1">
      <c r="B6" s="1" t="s">
        <v>7</v>
      </c>
      <c r="C6" s="1"/>
      <c r="D6" s="1"/>
      <c r="E6" s="17"/>
      <c r="J6" s="15"/>
      <c r="K6" s="16"/>
    </row>
    <row r="7" spans="2:17" ht="20.100000000000001" customHeight="1">
      <c r="B7" s="18"/>
      <c r="C7" s="18"/>
      <c r="D7" s="18"/>
      <c r="E7" s="19"/>
      <c r="J7" s="15"/>
      <c r="K7" s="16"/>
      <c r="L7" s="20"/>
    </row>
    <row r="9" spans="2:17" s="9" customFormat="1" ht="19.5" customHeight="1">
      <c r="B9" s="21" t="s">
        <v>8</v>
      </c>
      <c r="C9" s="21" t="s">
        <v>9</v>
      </c>
      <c r="D9" s="21" t="s">
        <v>10</v>
      </c>
      <c r="E9" s="22" t="s">
        <v>11</v>
      </c>
      <c r="F9" s="23" t="s">
        <v>12</v>
      </c>
      <c r="G9" s="24" t="s">
        <v>13</v>
      </c>
      <c r="H9" s="24" t="s">
        <v>14</v>
      </c>
      <c r="I9" s="22" t="s">
        <v>15</v>
      </c>
      <c r="J9" s="22" t="s">
        <v>16</v>
      </c>
      <c r="K9" s="22" t="s">
        <v>17</v>
      </c>
      <c r="L9" s="22" t="s">
        <v>18</v>
      </c>
      <c r="M9" s="25" t="s">
        <v>19</v>
      </c>
      <c r="N9" s="21" t="s">
        <v>20</v>
      </c>
      <c r="O9" s="22" t="s">
        <v>21</v>
      </c>
      <c r="P9" s="25" t="s">
        <v>22</v>
      </c>
      <c r="Q9" s="26" t="s">
        <v>23</v>
      </c>
    </row>
    <row r="10" spans="2:17" s="9" customFormat="1" ht="19.5" customHeight="1">
      <c r="B10" s="27"/>
      <c r="C10" s="21" t="s">
        <v>2849</v>
      </c>
      <c r="D10" s="21" t="s">
        <v>2849</v>
      </c>
      <c r="E10" s="30" t="s">
        <v>6254</v>
      </c>
      <c r="F10" s="23">
        <v>1</v>
      </c>
      <c r="G10" s="28">
        <v>685300</v>
      </c>
      <c r="H10" s="28">
        <f t="shared" ref="H10:H27" si="0">F10*G10</f>
        <v>685300</v>
      </c>
      <c r="I10" s="22"/>
      <c r="J10" s="864"/>
      <c r="K10" s="864" t="s">
        <v>6360</v>
      </c>
      <c r="L10" s="22"/>
      <c r="M10" s="25">
        <v>43959</v>
      </c>
      <c r="N10" s="21"/>
      <c r="O10" s="32">
        <v>43997</v>
      </c>
      <c r="P10" s="25" t="s">
        <v>6149</v>
      </c>
      <c r="Q10" s="29"/>
    </row>
    <row r="11" spans="2:17" s="9" customFormat="1" ht="19.5" customHeight="1">
      <c r="B11" s="27"/>
      <c r="C11" s="21" t="s">
        <v>2849</v>
      </c>
      <c r="D11" s="21" t="s">
        <v>2849</v>
      </c>
      <c r="E11" s="30" t="s">
        <v>6256</v>
      </c>
      <c r="F11" s="23">
        <v>1</v>
      </c>
      <c r="G11" s="28">
        <v>24500</v>
      </c>
      <c r="H11" s="28">
        <f t="shared" si="0"/>
        <v>24500</v>
      </c>
      <c r="I11" s="22"/>
      <c r="J11" s="864"/>
      <c r="K11" s="864" t="s">
        <v>6360</v>
      </c>
      <c r="L11" s="22"/>
      <c r="M11" s="25">
        <v>43959</v>
      </c>
      <c r="N11" s="25"/>
      <c r="O11" s="25">
        <v>43997</v>
      </c>
      <c r="P11" s="25" t="s">
        <v>6149</v>
      </c>
      <c r="Q11" s="29"/>
    </row>
    <row r="12" spans="2:17" s="9" customFormat="1" ht="19.5" customHeight="1">
      <c r="B12" s="27"/>
      <c r="C12" s="21" t="s">
        <v>2849</v>
      </c>
      <c r="D12" s="21" t="s">
        <v>2849</v>
      </c>
      <c r="E12" s="30" t="s">
        <v>5949</v>
      </c>
      <c r="F12" s="23">
        <v>1</v>
      </c>
      <c r="G12" s="28">
        <v>49000</v>
      </c>
      <c r="H12" s="28">
        <f t="shared" si="0"/>
        <v>49000</v>
      </c>
      <c r="I12" s="22"/>
      <c r="J12" s="864"/>
      <c r="K12" s="864" t="s">
        <v>6360</v>
      </c>
      <c r="L12" s="22"/>
      <c r="M12" s="25">
        <v>43959</v>
      </c>
      <c r="N12" s="25"/>
      <c r="O12" s="25">
        <v>43997</v>
      </c>
      <c r="P12" s="25" t="s">
        <v>6149</v>
      </c>
      <c r="Q12" s="29"/>
    </row>
    <row r="13" spans="2:17" s="9" customFormat="1" ht="19.5" customHeight="1">
      <c r="B13" s="27"/>
      <c r="C13" s="21" t="s">
        <v>2849</v>
      </c>
      <c r="D13" s="21" t="s">
        <v>2849</v>
      </c>
      <c r="E13" s="30" t="s">
        <v>4086</v>
      </c>
      <c r="F13" s="23">
        <v>1</v>
      </c>
      <c r="G13" s="28">
        <v>14000</v>
      </c>
      <c r="H13" s="28">
        <f t="shared" si="0"/>
        <v>14000</v>
      </c>
      <c r="I13" s="22"/>
      <c r="J13" s="864"/>
      <c r="K13" s="864" t="s">
        <v>6360</v>
      </c>
      <c r="L13" s="22"/>
      <c r="M13" s="25">
        <v>43959</v>
      </c>
      <c r="N13" s="25"/>
      <c r="O13" s="25">
        <v>43997</v>
      </c>
      <c r="P13" s="25" t="s">
        <v>6149</v>
      </c>
      <c r="Q13" s="29"/>
    </row>
    <row r="14" spans="2:17" s="9" customFormat="1" ht="19.5" customHeight="1">
      <c r="B14" s="27"/>
      <c r="C14" s="21" t="s">
        <v>2849</v>
      </c>
      <c r="D14" s="21" t="s">
        <v>2849</v>
      </c>
      <c r="E14" s="30" t="s">
        <v>4665</v>
      </c>
      <c r="F14" s="23">
        <v>1</v>
      </c>
      <c r="G14" s="28">
        <v>14000</v>
      </c>
      <c r="H14" s="28">
        <f t="shared" si="0"/>
        <v>14000</v>
      </c>
      <c r="I14" s="23"/>
      <c r="J14" s="864"/>
      <c r="K14" s="864" t="s">
        <v>6360</v>
      </c>
      <c r="L14" s="21"/>
      <c r="M14" s="25">
        <v>43959</v>
      </c>
      <c r="N14" s="25"/>
      <c r="O14" s="25">
        <v>43997</v>
      </c>
      <c r="P14" s="25" t="s">
        <v>6149</v>
      </c>
      <c r="Q14" s="29"/>
    </row>
    <row r="15" spans="2:17" s="9" customFormat="1" ht="19.5" customHeight="1">
      <c r="B15" s="27"/>
      <c r="C15" s="21" t="s">
        <v>2849</v>
      </c>
      <c r="D15" s="21" t="s">
        <v>2849</v>
      </c>
      <c r="E15" s="76" t="s">
        <v>6257</v>
      </c>
      <c r="F15" s="23">
        <v>1</v>
      </c>
      <c r="G15" s="28">
        <v>7000</v>
      </c>
      <c r="H15" s="28">
        <f t="shared" si="0"/>
        <v>7000</v>
      </c>
      <c r="I15" s="23"/>
      <c r="J15" s="864"/>
      <c r="K15" s="864" t="s">
        <v>6360</v>
      </c>
      <c r="L15" s="21"/>
      <c r="M15" s="25">
        <v>43959</v>
      </c>
      <c r="N15" s="25"/>
      <c r="O15" s="25">
        <v>43997</v>
      </c>
      <c r="P15" s="25" t="s">
        <v>6149</v>
      </c>
      <c r="Q15" s="29"/>
    </row>
    <row r="16" spans="2:17" s="9" customFormat="1" ht="19.5" customHeight="1">
      <c r="B16" s="27"/>
      <c r="C16" s="21" t="s">
        <v>2849</v>
      </c>
      <c r="D16" s="21" t="s">
        <v>2849</v>
      </c>
      <c r="E16" s="76" t="s">
        <v>6258</v>
      </c>
      <c r="F16" s="23">
        <v>1</v>
      </c>
      <c r="G16" s="28">
        <v>24000</v>
      </c>
      <c r="H16" s="28">
        <f t="shared" si="0"/>
        <v>24000</v>
      </c>
      <c r="I16" s="23"/>
      <c r="J16" s="864"/>
      <c r="K16" s="864" t="s">
        <v>6360</v>
      </c>
      <c r="L16" s="21"/>
      <c r="M16" s="25">
        <v>43959</v>
      </c>
      <c r="N16" s="25"/>
      <c r="O16" s="25">
        <v>43997</v>
      </c>
      <c r="P16" s="25" t="s">
        <v>6149</v>
      </c>
      <c r="Q16" s="29"/>
    </row>
    <row r="17" spans="2:17" s="9" customFormat="1" ht="19.5" customHeight="1">
      <c r="B17" s="27"/>
      <c r="C17" s="21" t="s">
        <v>2849</v>
      </c>
      <c r="D17" s="21" t="s">
        <v>2849</v>
      </c>
      <c r="E17" s="76" t="s">
        <v>6259</v>
      </c>
      <c r="F17" s="23">
        <v>1</v>
      </c>
      <c r="G17" s="28">
        <v>93800</v>
      </c>
      <c r="H17" s="28">
        <f t="shared" si="0"/>
        <v>93800</v>
      </c>
      <c r="I17" s="23"/>
      <c r="J17" s="864"/>
      <c r="K17" s="864" t="s">
        <v>6360</v>
      </c>
      <c r="L17" s="21"/>
      <c r="M17" s="25">
        <v>43959</v>
      </c>
      <c r="N17" s="25"/>
      <c r="O17" s="25">
        <v>43997</v>
      </c>
      <c r="P17" s="25" t="s">
        <v>6149</v>
      </c>
      <c r="Q17" s="29"/>
    </row>
    <row r="18" spans="2:17" s="9" customFormat="1" ht="19.5" customHeight="1">
      <c r="B18" s="27"/>
      <c r="C18" s="21" t="s">
        <v>2849</v>
      </c>
      <c r="D18" s="21" t="s">
        <v>2849</v>
      </c>
      <c r="E18" s="76" t="s">
        <v>6260</v>
      </c>
      <c r="F18" s="23">
        <v>1</v>
      </c>
      <c r="G18" s="28">
        <v>105000</v>
      </c>
      <c r="H18" s="28">
        <f t="shared" si="0"/>
        <v>105000</v>
      </c>
      <c r="I18" s="23"/>
      <c r="J18" s="864"/>
      <c r="K18" s="864" t="s">
        <v>6360</v>
      </c>
      <c r="L18" s="21"/>
      <c r="M18" s="25">
        <v>43959</v>
      </c>
      <c r="N18" s="25"/>
      <c r="O18" s="25">
        <v>43997</v>
      </c>
      <c r="P18" s="25" t="s">
        <v>6149</v>
      </c>
      <c r="Q18" s="29"/>
    </row>
    <row r="19" spans="2:17" s="9" customFormat="1" ht="19.5" customHeight="1">
      <c r="B19" s="27"/>
      <c r="C19" s="21" t="s">
        <v>2849</v>
      </c>
      <c r="D19" s="21" t="s">
        <v>2849</v>
      </c>
      <c r="E19" s="76" t="s">
        <v>6261</v>
      </c>
      <c r="F19" s="23">
        <v>1</v>
      </c>
      <c r="G19" s="28">
        <v>2500</v>
      </c>
      <c r="H19" s="28">
        <f t="shared" si="0"/>
        <v>2500</v>
      </c>
      <c r="I19" s="23"/>
      <c r="J19" s="864"/>
      <c r="K19" s="864" t="s">
        <v>6360</v>
      </c>
      <c r="L19" s="21"/>
      <c r="M19" s="25">
        <v>43959</v>
      </c>
      <c r="N19" s="25"/>
      <c r="O19" s="25">
        <v>43997</v>
      </c>
      <c r="P19" s="25" t="s">
        <v>6149</v>
      </c>
      <c r="Q19" s="29"/>
    </row>
    <row r="20" spans="2:17" s="9" customFormat="1" ht="19.5" customHeight="1">
      <c r="B20" s="27"/>
      <c r="C20" s="21" t="s">
        <v>2849</v>
      </c>
      <c r="D20" s="21" t="s">
        <v>2849</v>
      </c>
      <c r="E20" s="76" t="s">
        <v>6262</v>
      </c>
      <c r="F20" s="23">
        <v>50</v>
      </c>
      <c r="G20" s="28">
        <v>650</v>
      </c>
      <c r="H20" s="28">
        <f t="shared" si="0"/>
        <v>32500</v>
      </c>
      <c r="I20" s="23"/>
      <c r="J20" s="864"/>
      <c r="K20" s="864" t="s">
        <v>6360</v>
      </c>
      <c r="L20" s="21"/>
      <c r="M20" s="25">
        <v>43959</v>
      </c>
      <c r="N20" s="25"/>
      <c r="O20" s="25">
        <v>43997</v>
      </c>
      <c r="P20" s="25" t="s">
        <v>6149</v>
      </c>
      <c r="Q20" s="29"/>
    </row>
    <row r="21" spans="2:17" s="9" customFormat="1" ht="19.5" customHeight="1">
      <c r="B21" s="27"/>
      <c r="C21" s="21" t="s">
        <v>2849</v>
      </c>
      <c r="D21" s="21" t="s">
        <v>2849</v>
      </c>
      <c r="E21" s="76" t="s">
        <v>6263</v>
      </c>
      <c r="F21" s="23">
        <v>1</v>
      </c>
      <c r="G21" s="28">
        <v>28000</v>
      </c>
      <c r="H21" s="28">
        <f t="shared" si="0"/>
        <v>28000</v>
      </c>
      <c r="I21" s="23"/>
      <c r="J21" s="864"/>
      <c r="K21" s="864" t="s">
        <v>6360</v>
      </c>
      <c r="L21" s="21"/>
      <c r="M21" s="25">
        <v>43959</v>
      </c>
      <c r="N21" s="25"/>
      <c r="O21" s="25">
        <v>43997</v>
      </c>
      <c r="P21" s="25" t="s">
        <v>6149</v>
      </c>
      <c r="Q21" s="29"/>
    </row>
    <row r="22" spans="2:17" s="9" customFormat="1" ht="19.5" customHeight="1">
      <c r="B22" s="27"/>
      <c r="C22" s="21" t="s">
        <v>2849</v>
      </c>
      <c r="D22" s="21" t="s">
        <v>2849</v>
      </c>
      <c r="E22" s="76" t="s">
        <v>6264</v>
      </c>
      <c r="F22" s="23">
        <v>1</v>
      </c>
      <c r="G22" s="28">
        <v>3000</v>
      </c>
      <c r="H22" s="28">
        <f t="shared" si="0"/>
        <v>3000</v>
      </c>
      <c r="I22" s="23"/>
      <c r="J22" s="864"/>
      <c r="K22" s="864" t="s">
        <v>6360</v>
      </c>
      <c r="L22" s="21"/>
      <c r="M22" s="25">
        <v>43959</v>
      </c>
      <c r="N22" s="25"/>
      <c r="O22" s="25">
        <v>43997</v>
      </c>
      <c r="P22" s="25" t="s">
        <v>6149</v>
      </c>
      <c r="Q22" s="29"/>
    </row>
    <row r="23" spans="2:17" s="9" customFormat="1" ht="19.5" customHeight="1">
      <c r="B23" s="27"/>
      <c r="C23" s="21" t="s">
        <v>2849</v>
      </c>
      <c r="D23" s="21" t="s">
        <v>2849</v>
      </c>
      <c r="E23" s="76" t="s">
        <v>6265</v>
      </c>
      <c r="F23" s="23">
        <v>1</v>
      </c>
      <c r="G23" s="28">
        <v>85000</v>
      </c>
      <c r="H23" s="28">
        <f t="shared" si="0"/>
        <v>85000</v>
      </c>
      <c r="I23" s="23"/>
      <c r="J23" s="864"/>
      <c r="K23" s="864" t="s">
        <v>6360</v>
      </c>
      <c r="L23" s="21"/>
      <c r="M23" s="25">
        <v>43959</v>
      </c>
      <c r="N23" s="25"/>
      <c r="O23" s="25">
        <v>43997</v>
      </c>
      <c r="P23" s="25" t="s">
        <v>6149</v>
      </c>
      <c r="Q23" s="29"/>
    </row>
    <row r="24" spans="2:17" s="9" customFormat="1" ht="19.5" customHeight="1">
      <c r="B24" s="27"/>
      <c r="C24" s="21" t="s">
        <v>2849</v>
      </c>
      <c r="D24" s="21" t="s">
        <v>2849</v>
      </c>
      <c r="E24" s="76" t="s">
        <v>6266</v>
      </c>
      <c r="F24" s="23">
        <v>1</v>
      </c>
      <c r="G24" s="28">
        <v>61000</v>
      </c>
      <c r="H24" s="28">
        <f t="shared" si="0"/>
        <v>61000</v>
      </c>
      <c r="I24" s="23"/>
      <c r="J24" s="864"/>
      <c r="K24" s="864" t="s">
        <v>6360</v>
      </c>
      <c r="L24" s="21"/>
      <c r="M24" s="25">
        <v>43959</v>
      </c>
      <c r="N24" s="25"/>
      <c r="O24" s="25">
        <v>43997</v>
      </c>
      <c r="P24" s="25" t="s">
        <v>6149</v>
      </c>
      <c r="Q24" s="29"/>
    </row>
    <row r="25" spans="2:17" s="9" customFormat="1" ht="19.5" customHeight="1">
      <c r="B25" s="27"/>
      <c r="C25" s="21" t="s">
        <v>2849</v>
      </c>
      <c r="D25" s="21" t="s">
        <v>2849</v>
      </c>
      <c r="E25" s="76" t="s">
        <v>6267</v>
      </c>
      <c r="F25" s="23">
        <v>1</v>
      </c>
      <c r="G25" s="28">
        <v>12000</v>
      </c>
      <c r="H25" s="28">
        <f t="shared" si="0"/>
        <v>12000</v>
      </c>
      <c r="I25" s="23"/>
      <c r="J25" s="864"/>
      <c r="K25" s="864" t="s">
        <v>6360</v>
      </c>
      <c r="L25" s="21"/>
      <c r="M25" s="25">
        <v>43959</v>
      </c>
      <c r="N25" s="25"/>
      <c r="O25" s="25">
        <v>43997</v>
      </c>
      <c r="P25" s="25" t="s">
        <v>6149</v>
      </c>
      <c r="Q25" s="29"/>
    </row>
    <row r="26" spans="2:17" ht="19.5" customHeight="1">
      <c r="B26" s="27"/>
      <c r="C26" s="21" t="s">
        <v>2849</v>
      </c>
      <c r="D26" s="21" t="s">
        <v>2849</v>
      </c>
      <c r="E26" s="30" t="s">
        <v>4673</v>
      </c>
      <c r="F26" s="23">
        <v>1</v>
      </c>
      <c r="G26" s="28">
        <v>-62600</v>
      </c>
      <c r="H26" s="28">
        <f t="shared" si="0"/>
        <v>-62600</v>
      </c>
      <c r="I26" s="23"/>
      <c r="J26" s="864"/>
      <c r="K26" s="864" t="s">
        <v>6360</v>
      </c>
      <c r="L26" s="22"/>
      <c r="M26" s="25">
        <v>43959</v>
      </c>
      <c r="N26" s="37"/>
      <c r="O26" s="25">
        <v>43997</v>
      </c>
      <c r="P26" s="32"/>
      <c r="Q26" s="29"/>
    </row>
    <row r="27" spans="2:17" ht="19.5" customHeight="1">
      <c r="B27" s="27"/>
      <c r="C27" s="21" t="s">
        <v>2849</v>
      </c>
      <c r="D27" s="21" t="s">
        <v>2849</v>
      </c>
      <c r="E27" s="30" t="s">
        <v>447</v>
      </c>
      <c r="F27" s="23">
        <v>1</v>
      </c>
      <c r="G27" s="28">
        <v>0</v>
      </c>
      <c r="H27" s="28">
        <f t="shared" si="0"/>
        <v>0</v>
      </c>
      <c r="I27" s="23"/>
      <c r="J27" s="79" t="s">
        <v>6152</v>
      </c>
      <c r="K27" s="864" t="s">
        <v>6360</v>
      </c>
      <c r="L27" s="22"/>
      <c r="M27" s="25">
        <v>43959</v>
      </c>
      <c r="N27" s="37"/>
      <c r="O27" s="25">
        <v>43997</v>
      </c>
      <c r="P27" s="32"/>
      <c r="Q27" s="29"/>
    </row>
    <row r="28" spans="2:17" ht="19.5" customHeight="1">
      <c r="B28" s="22"/>
      <c r="C28" s="22"/>
      <c r="D28" s="22"/>
      <c r="E28" s="31"/>
      <c r="F28" s="23"/>
      <c r="G28" s="28"/>
      <c r="H28" s="28"/>
      <c r="I28" s="23"/>
      <c r="J28" s="31"/>
      <c r="K28" s="31"/>
      <c r="L28" s="22"/>
      <c r="M28" s="25"/>
      <c r="N28" s="31"/>
      <c r="O28" s="22"/>
      <c r="P28" s="37"/>
      <c r="Q28" s="26"/>
    </row>
    <row r="29" spans="2:17" ht="20.100000000000001" customHeight="1">
      <c r="B29" s="22"/>
      <c r="C29" s="22" t="s">
        <v>35</v>
      </c>
      <c r="D29" s="22" t="s">
        <v>35</v>
      </c>
      <c r="E29" s="31" t="s">
        <v>5952</v>
      </c>
      <c r="F29" s="31">
        <v>1</v>
      </c>
      <c r="G29" s="31">
        <v>10582</v>
      </c>
      <c r="H29" s="31">
        <v>10582</v>
      </c>
      <c r="I29" s="23"/>
      <c r="J29" s="31" t="s">
        <v>5953</v>
      </c>
      <c r="K29" s="22" t="s">
        <v>6153</v>
      </c>
      <c r="L29" s="22"/>
      <c r="M29" s="25"/>
      <c r="N29" s="31"/>
      <c r="O29" s="22"/>
      <c r="P29" s="37"/>
      <c r="Q29" s="26"/>
    </row>
    <row r="30" spans="2:17" ht="20.100000000000001" customHeight="1">
      <c r="B30" s="22"/>
      <c r="C30" s="22" t="s">
        <v>35</v>
      </c>
      <c r="D30" s="22" t="s">
        <v>35</v>
      </c>
      <c r="E30" s="31" t="s">
        <v>5956</v>
      </c>
      <c r="F30" s="31">
        <v>4</v>
      </c>
      <c r="G30" s="31">
        <v>3625</v>
      </c>
      <c r="H30" s="31">
        <v>14500</v>
      </c>
      <c r="I30" s="23"/>
      <c r="J30" s="31" t="s">
        <v>3184</v>
      </c>
      <c r="K30" s="22" t="s">
        <v>6153</v>
      </c>
      <c r="L30" s="22"/>
      <c r="M30" s="25"/>
      <c r="N30" s="31"/>
      <c r="O30" s="22"/>
      <c r="P30" s="37"/>
      <c r="Q30" s="26"/>
    </row>
    <row r="31" spans="2:17" ht="20.100000000000001" customHeight="1">
      <c r="B31" s="22"/>
      <c r="C31" s="22" t="s">
        <v>35</v>
      </c>
      <c r="D31" s="22" t="s">
        <v>35</v>
      </c>
      <c r="E31" s="31" t="s">
        <v>79</v>
      </c>
      <c r="F31" s="31">
        <v>112</v>
      </c>
      <c r="G31" s="31">
        <v>221</v>
      </c>
      <c r="H31" s="31">
        <v>24752</v>
      </c>
      <c r="I31" s="23"/>
      <c r="J31" s="31" t="s">
        <v>80</v>
      </c>
      <c r="K31" s="22" t="s">
        <v>6153</v>
      </c>
      <c r="L31" s="22"/>
      <c r="M31" s="25"/>
      <c r="N31" s="31"/>
      <c r="O31" s="22"/>
      <c r="P31" s="37"/>
      <c r="Q31" s="26"/>
    </row>
    <row r="32" spans="2:17" ht="20.100000000000001" customHeight="1">
      <c r="B32" s="22"/>
      <c r="C32" s="22" t="s">
        <v>35</v>
      </c>
      <c r="D32" s="22" t="s">
        <v>35</v>
      </c>
      <c r="E32" s="31" t="s">
        <v>5957</v>
      </c>
      <c r="F32" s="31">
        <v>8</v>
      </c>
      <c r="G32" s="31">
        <v>558</v>
      </c>
      <c r="H32" s="31">
        <v>4464</v>
      </c>
      <c r="I32" s="23"/>
      <c r="J32" s="31" t="s">
        <v>80</v>
      </c>
      <c r="K32" s="22" t="s">
        <v>6153</v>
      </c>
      <c r="L32" s="22"/>
      <c r="M32" s="25"/>
      <c r="N32" s="31"/>
      <c r="O32" s="22"/>
      <c r="P32" s="37"/>
      <c r="Q32" s="26"/>
    </row>
    <row r="33" spans="2:17" ht="20.100000000000001" customHeight="1">
      <c r="B33" s="22"/>
      <c r="C33" s="22" t="s">
        <v>35</v>
      </c>
      <c r="D33" s="22" t="s">
        <v>35</v>
      </c>
      <c r="E33" s="31" t="s">
        <v>2746</v>
      </c>
      <c r="F33" s="31">
        <v>4</v>
      </c>
      <c r="G33" s="31">
        <v>97</v>
      </c>
      <c r="H33" s="31">
        <v>388</v>
      </c>
      <c r="I33" s="23"/>
      <c r="J33" s="31" t="s">
        <v>2747</v>
      </c>
      <c r="K33" s="22" t="s">
        <v>6153</v>
      </c>
      <c r="L33" s="22"/>
      <c r="M33" s="25"/>
      <c r="N33" s="31"/>
      <c r="O33" s="22"/>
      <c r="P33" s="37"/>
      <c r="Q33" s="26"/>
    </row>
    <row r="34" spans="2:17" ht="20.100000000000001" customHeight="1">
      <c r="B34" s="22"/>
      <c r="C34" s="22" t="s">
        <v>35</v>
      </c>
      <c r="D34" s="22" t="s">
        <v>35</v>
      </c>
      <c r="E34" s="31" t="s">
        <v>82</v>
      </c>
      <c r="F34" s="31">
        <v>4</v>
      </c>
      <c r="G34" s="31">
        <v>240</v>
      </c>
      <c r="H34" s="31">
        <v>960</v>
      </c>
      <c r="I34" s="23"/>
      <c r="J34" s="31" t="s">
        <v>83</v>
      </c>
      <c r="K34" s="22" t="s">
        <v>6153</v>
      </c>
      <c r="L34" s="22"/>
      <c r="M34" s="25"/>
      <c r="N34" s="31"/>
      <c r="O34" s="22"/>
      <c r="P34" s="37"/>
      <c r="Q34" s="26"/>
    </row>
    <row r="35" spans="2:17" ht="20.100000000000001" customHeight="1">
      <c r="B35" s="22"/>
      <c r="C35" s="22" t="s">
        <v>35</v>
      </c>
      <c r="D35" s="22" t="s">
        <v>35</v>
      </c>
      <c r="E35" s="31" t="s">
        <v>5960</v>
      </c>
      <c r="F35" s="31">
        <v>6</v>
      </c>
      <c r="G35" s="31">
        <v>510</v>
      </c>
      <c r="H35" s="31">
        <v>3060</v>
      </c>
      <c r="I35" s="23"/>
      <c r="J35" s="31" t="s">
        <v>85</v>
      </c>
      <c r="K35" s="22" t="s">
        <v>6153</v>
      </c>
      <c r="L35" s="22"/>
      <c r="M35" s="25"/>
      <c r="N35" s="31"/>
      <c r="O35" s="22"/>
      <c r="P35" s="37"/>
      <c r="Q35" s="26"/>
    </row>
    <row r="36" spans="2:17" ht="20.100000000000001" customHeight="1">
      <c r="B36" s="22"/>
      <c r="C36" s="22" t="s">
        <v>35</v>
      </c>
      <c r="D36" s="22" t="s">
        <v>35</v>
      </c>
      <c r="E36" s="31" t="s">
        <v>5961</v>
      </c>
      <c r="F36" s="31">
        <v>2</v>
      </c>
      <c r="G36" s="31">
        <v>560</v>
      </c>
      <c r="H36" s="31">
        <v>1120</v>
      </c>
      <c r="I36" s="23"/>
      <c r="J36" s="31" t="s">
        <v>85</v>
      </c>
      <c r="K36" s="22" t="s">
        <v>6153</v>
      </c>
      <c r="L36" s="22"/>
      <c r="M36" s="25"/>
      <c r="N36" s="31"/>
      <c r="O36" s="22"/>
      <c r="P36" s="37"/>
      <c r="Q36" s="26"/>
    </row>
    <row r="37" spans="2:17" ht="20.100000000000001" customHeight="1">
      <c r="B37" s="22"/>
      <c r="C37" s="22" t="s">
        <v>35</v>
      </c>
      <c r="D37" s="22" t="s">
        <v>35</v>
      </c>
      <c r="E37" s="31" t="s">
        <v>5963</v>
      </c>
      <c r="F37" s="31">
        <v>2</v>
      </c>
      <c r="G37" s="31">
        <v>860</v>
      </c>
      <c r="H37" s="31">
        <v>1720</v>
      </c>
      <c r="I37" s="23"/>
      <c r="J37" s="31" t="s">
        <v>85</v>
      </c>
      <c r="K37" s="22" t="s">
        <v>6153</v>
      </c>
      <c r="L37" s="22"/>
      <c r="M37" s="25"/>
      <c r="N37" s="31"/>
      <c r="O37" s="22"/>
      <c r="P37" s="37"/>
      <c r="Q37" s="26"/>
    </row>
    <row r="38" spans="2:17" ht="20.100000000000001" customHeight="1">
      <c r="B38" s="22"/>
      <c r="C38" s="22" t="s">
        <v>35</v>
      </c>
      <c r="D38" s="22" t="s">
        <v>35</v>
      </c>
      <c r="E38" s="31" t="s">
        <v>5964</v>
      </c>
      <c r="F38" s="31">
        <v>3</v>
      </c>
      <c r="G38" s="31">
        <v>870</v>
      </c>
      <c r="H38" s="31">
        <v>2610</v>
      </c>
      <c r="I38" s="23"/>
      <c r="J38" s="31" t="s">
        <v>85</v>
      </c>
      <c r="K38" s="22" t="s">
        <v>6153</v>
      </c>
      <c r="L38" s="22"/>
      <c r="M38" s="25"/>
      <c r="N38" s="31"/>
      <c r="O38" s="22"/>
      <c r="P38" s="37"/>
      <c r="Q38" s="26"/>
    </row>
    <row r="39" spans="2:17" ht="20.100000000000001" customHeight="1">
      <c r="B39" s="22"/>
      <c r="C39" s="22" t="s">
        <v>35</v>
      </c>
      <c r="D39" s="22" t="s">
        <v>35</v>
      </c>
      <c r="E39" s="31" t="s">
        <v>6276</v>
      </c>
      <c r="F39" s="31">
        <v>4</v>
      </c>
      <c r="G39" s="31">
        <v>930</v>
      </c>
      <c r="H39" s="31">
        <v>3720</v>
      </c>
      <c r="I39" s="23"/>
      <c r="J39" s="31" t="s">
        <v>85</v>
      </c>
      <c r="K39" s="22" t="s">
        <v>6153</v>
      </c>
      <c r="L39" s="22"/>
      <c r="M39" s="25"/>
      <c r="N39" s="31"/>
      <c r="O39" s="22"/>
      <c r="P39" s="37"/>
      <c r="Q39" s="26"/>
    </row>
    <row r="40" spans="2:17" ht="20.100000000000001" customHeight="1">
      <c r="B40" s="22"/>
      <c r="C40" s="22" t="s">
        <v>35</v>
      </c>
      <c r="D40" s="22" t="s">
        <v>35</v>
      </c>
      <c r="E40" s="31" t="s">
        <v>5965</v>
      </c>
      <c r="F40" s="31">
        <v>4</v>
      </c>
      <c r="G40" s="31">
        <v>980</v>
      </c>
      <c r="H40" s="31">
        <v>3920</v>
      </c>
      <c r="I40" s="23"/>
      <c r="J40" s="31" t="s">
        <v>85</v>
      </c>
      <c r="K40" s="22" t="s">
        <v>6153</v>
      </c>
      <c r="L40" s="22"/>
      <c r="M40" s="25"/>
      <c r="N40" s="31"/>
      <c r="O40" s="22"/>
      <c r="P40" s="37"/>
      <c r="Q40" s="26"/>
    </row>
    <row r="41" spans="2:17" ht="20.100000000000001" customHeight="1">
      <c r="B41" s="22"/>
      <c r="C41" s="22" t="s">
        <v>35</v>
      </c>
      <c r="D41" s="22" t="s">
        <v>35</v>
      </c>
      <c r="E41" s="31" t="s">
        <v>5966</v>
      </c>
      <c r="F41" s="31">
        <v>19</v>
      </c>
      <c r="G41" s="31">
        <v>1020</v>
      </c>
      <c r="H41" s="31">
        <v>19380</v>
      </c>
      <c r="I41" s="23"/>
      <c r="J41" s="31" t="s">
        <v>85</v>
      </c>
      <c r="K41" s="22" t="s">
        <v>6153</v>
      </c>
      <c r="L41" s="22"/>
      <c r="M41" s="25"/>
      <c r="N41" s="31"/>
      <c r="O41" s="22"/>
      <c r="P41" s="37"/>
      <c r="Q41" s="26"/>
    </row>
    <row r="42" spans="2:17" ht="20.100000000000001" customHeight="1">
      <c r="B42" s="22"/>
      <c r="C42" s="22" t="s">
        <v>35</v>
      </c>
      <c r="D42" s="22" t="s">
        <v>35</v>
      </c>
      <c r="E42" s="31" t="s">
        <v>5967</v>
      </c>
      <c r="F42" s="31">
        <v>2</v>
      </c>
      <c r="G42" s="31">
        <v>1470</v>
      </c>
      <c r="H42" s="31">
        <v>2940</v>
      </c>
      <c r="I42" s="23"/>
      <c r="J42" s="31" t="s">
        <v>85</v>
      </c>
      <c r="K42" s="22" t="s">
        <v>6153</v>
      </c>
      <c r="L42" s="22"/>
      <c r="M42" s="25"/>
      <c r="N42" s="31"/>
      <c r="O42" s="22"/>
      <c r="P42" s="37"/>
      <c r="Q42" s="26"/>
    </row>
    <row r="43" spans="2:17" ht="20.100000000000001" customHeight="1">
      <c r="B43" s="22"/>
      <c r="C43" s="22" t="s">
        <v>35</v>
      </c>
      <c r="D43" s="22" t="s">
        <v>35</v>
      </c>
      <c r="E43" s="31" t="s">
        <v>5968</v>
      </c>
      <c r="F43" s="31">
        <v>2</v>
      </c>
      <c r="G43" s="31">
        <v>316</v>
      </c>
      <c r="H43" s="31">
        <v>632</v>
      </c>
      <c r="I43" s="23"/>
      <c r="J43" s="31" t="s">
        <v>5969</v>
      </c>
      <c r="K43" s="22" t="s">
        <v>6153</v>
      </c>
      <c r="L43" s="22"/>
      <c r="M43" s="25"/>
      <c r="N43" s="31"/>
      <c r="O43" s="22"/>
      <c r="P43" s="37"/>
      <c r="Q43" s="26"/>
    </row>
    <row r="44" spans="2:17" ht="20.100000000000001" customHeight="1">
      <c r="B44" s="22"/>
      <c r="C44" s="22" t="s">
        <v>35</v>
      </c>
      <c r="D44" s="22" t="s">
        <v>35</v>
      </c>
      <c r="E44" s="31" t="s">
        <v>5970</v>
      </c>
      <c r="F44" s="31">
        <v>6</v>
      </c>
      <c r="G44" s="31">
        <v>429</v>
      </c>
      <c r="H44" s="31">
        <v>2574</v>
      </c>
      <c r="I44" s="23"/>
      <c r="J44" s="31" t="s">
        <v>80</v>
      </c>
      <c r="K44" s="22" t="s">
        <v>6153</v>
      </c>
      <c r="L44" s="22"/>
      <c r="M44" s="25"/>
      <c r="N44" s="31"/>
      <c r="O44" s="22"/>
      <c r="P44" s="37"/>
      <c r="Q44" s="26"/>
    </row>
    <row r="45" spans="2:17" ht="20.100000000000001" customHeight="1">
      <c r="B45" s="22"/>
      <c r="C45" s="22" t="s">
        <v>35</v>
      </c>
      <c r="D45" s="22" t="s">
        <v>35</v>
      </c>
      <c r="E45" s="31" t="s">
        <v>290</v>
      </c>
      <c r="F45" s="31">
        <v>1</v>
      </c>
      <c r="G45" s="31">
        <v>8179</v>
      </c>
      <c r="H45" s="31">
        <v>8179</v>
      </c>
      <c r="I45" s="23"/>
      <c r="J45" s="31" t="s">
        <v>291</v>
      </c>
      <c r="K45" s="22" t="s">
        <v>6153</v>
      </c>
      <c r="L45" s="22"/>
      <c r="M45" s="25"/>
      <c r="N45" s="31"/>
      <c r="O45" s="22"/>
      <c r="P45" s="37"/>
      <c r="Q45" s="26"/>
    </row>
    <row r="46" spans="2:17" ht="20.100000000000001" customHeight="1">
      <c r="B46" s="22"/>
      <c r="C46" s="22" t="s">
        <v>35</v>
      </c>
      <c r="D46" s="22" t="s">
        <v>35</v>
      </c>
      <c r="E46" s="31" t="s">
        <v>5971</v>
      </c>
      <c r="F46" s="31">
        <v>1</v>
      </c>
      <c r="G46" s="31">
        <v>3389</v>
      </c>
      <c r="H46" s="31">
        <v>3389</v>
      </c>
      <c r="I46" s="23"/>
      <c r="J46" s="31" t="s">
        <v>5972</v>
      </c>
      <c r="K46" s="22" t="s">
        <v>6153</v>
      </c>
      <c r="L46" s="22"/>
      <c r="M46" s="25"/>
      <c r="N46" s="31"/>
      <c r="O46" s="22"/>
      <c r="P46" s="37"/>
      <c r="Q46" s="26"/>
    </row>
    <row r="47" spans="2:17" ht="20.100000000000001" customHeight="1">
      <c r="B47" s="22"/>
      <c r="C47" s="22" t="s">
        <v>35</v>
      </c>
      <c r="D47" s="22" t="s">
        <v>35</v>
      </c>
      <c r="E47" s="31" t="s">
        <v>5973</v>
      </c>
      <c r="F47" s="31">
        <v>1</v>
      </c>
      <c r="G47" s="31">
        <v>558</v>
      </c>
      <c r="H47" s="31">
        <v>558</v>
      </c>
      <c r="I47" s="23"/>
      <c r="J47" s="31" t="s">
        <v>5974</v>
      </c>
      <c r="K47" s="22" t="s">
        <v>6153</v>
      </c>
      <c r="L47" s="22"/>
      <c r="M47" s="25"/>
      <c r="N47" s="31"/>
      <c r="O47" s="22"/>
      <c r="P47" s="37"/>
      <c r="Q47" s="26"/>
    </row>
    <row r="48" spans="2:17" ht="20.100000000000001" customHeight="1">
      <c r="B48" s="22"/>
      <c r="C48" s="22" t="s">
        <v>35</v>
      </c>
      <c r="D48" s="22" t="s">
        <v>35</v>
      </c>
      <c r="E48" s="31" t="s">
        <v>2825</v>
      </c>
      <c r="F48" s="23">
        <v>4</v>
      </c>
      <c r="G48" s="28">
        <v>600</v>
      </c>
      <c r="H48" s="28">
        <v>2400</v>
      </c>
      <c r="I48" s="23"/>
      <c r="J48" s="31" t="s">
        <v>5975</v>
      </c>
      <c r="K48" s="22" t="s">
        <v>2855</v>
      </c>
      <c r="L48" s="22"/>
      <c r="M48" s="25"/>
      <c r="N48" s="31"/>
      <c r="O48" s="22"/>
      <c r="P48" s="37"/>
      <c r="Q48" s="26"/>
    </row>
    <row r="49" spans="2:17" ht="20.100000000000001" customHeight="1">
      <c r="B49" s="22"/>
      <c r="C49" s="22"/>
      <c r="D49" s="22"/>
      <c r="E49" s="31"/>
      <c r="F49" s="31"/>
      <c r="G49" s="31"/>
      <c r="H49" s="31"/>
      <c r="I49" s="23"/>
      <c r="J49" s="31"/>
      <c r="K49" s="22"/>
      <c r="L49" s="22"/>
      <c r="M49" s="25"/>
      <c r="N49" s="31"/>
      <c r="O49" s="22"/>
      <c r="P49" s="37"/>
      <c r="Q49" s="26"/>
    </row>
    <row r="50" spans="2:17" ht="20.100000000000001" customHeight="1">
      <c r="B50" s="22"/>
      <c r="C50" s="22" t="s">
        <v>35</v>
      </c>
      <c r="D50" s="22" t="s">
        <v>35</v>
      </c>
      <c r="E50" s="31" t="s">
        <v>5976</v>
      </c>
      <c r="F50" s="31">
        <v>2</v>
      </c>
      <c r="G50" s="31">
        <v>1420</v>
      </c>
      <c r="H50" s="31">
        <v>2840</v>
      </c>
      <c r="I50" s="23"/>
      <c r="J50" s="31" t="s">
        <v>85</v>
      </c>
      <c r="K50" s="22" t="s">
        <v>2855</v>
      </c>
      <c r="L50" s="22"/>
      <c r="M50" s="25"/>
      <c r="N50" s="31"/>
      <c r="O50" s="22"/>
      <c r="P50" s="37"/>
      <c r="Q50" s="26"/>
    </row>
    <row r="51" spans="2:17" ht="20.100000000000001" customHeight="1">
      <c r="B51" s="22"/>
      <c r="C51" s="22"/>
      <c r="D51" s="22"/>
      <c r="E51" s="31"/>
      <c r="F51" s="31"/>
      <c r="G51" s="31"/>
      <c r="H51" s="31"/>
      <c r="I51" s="23"/>
      <c r="J51" s="31"/>
      <c r="K51" s="22"/>
      <c r="L51" s="22"/>
      <c r="M51" s="25"/>
      <c r="N51" s="31"/>
      <c r="O51" s="22"/>
      <c r="P51" s="37"/>
      <c r="Q51" s="26"/>
    </row>
    <row r="52" spans="2:17" ht="20.100000000000001" customHeight="1">
      <c r="B52" s="22"/>
      <c r="C52" s="22" t="s">
        <v>311</v>
      </c>
      <c r="D52" s="22" t="s">
        <v>311</v>
      </c>
      <c r="E52" s="31" t="s">
        <v>5978</v>
      </c>
      <c r="F52" s="31">
        <v>1</v>
      </c>
      <c r="G52" s="36">
        <v>24500</v>
      </c>
      <c r="H52" s="36">
        <f>F52*G52</f>
        <v>24500</v>
      </c>
      <c r="I52" s="23"/>
      <c r="J52" s="31" t="s">
        <v>5979</v>
      </c>
      <c r="K52" s="864"/>
      <c r="L52" s="22"/>
      <c r="M52" s="25">
        <v>44000</v>
      </c>
      <c r="N52" s="31"/>
      <c r="O52" s="22"/>
      <c r="P52" s="37" t="s">
        <v>5980</v>
      </c>
      <c r="Q52" s="26"/>
    </row>
    <row r="53" spans="2:17" ht="20.100000000000001" customHeight="1">
      <c r="B53" s="22"/>
      <c r="C53" s="22" t="s">
        <v>311</v>
      </c>
      <c r="D53" s="22" t="s">
        <v>311</v>
      </c>
      <c r="E53" s="31" t="s">
        <v>5981</v>
      </c>
      <c r="F53" s="31">
        <v>2</v>
      </c>
      <c r="G53" s="36">
        <v>12800</v>
      </c>
      <c r="H53" s="36">
        <f t="shared" ref="H53:H66" si="1">F53*G53</f>
        <v>25600</v>
      </c>
      <c r="I53" s="23"/>
      <c r="J53" s="31" t="s">
        <v>5982</v>
      </c>
      <c r="K53" s="864"/>
      <c r="L53" s="22"/>
      <c r="M53" s="25">
        <v>44000</v>
      </c>
      <c r="N53" s="31"/>
      <c r="O53" s="22"/>
      <c r="P53" s="37" t="s">
        <v>5980</v>
      </c>
      <c r="Q53" s="26"/>
    </row>
    <row r="54" spans="2:17" ht="20.100000000000001" customHeight="1">
      <c r="B54" s="22"/>
      <c r="C54" s="22" t="s">
        <v>311</v>
      </c>
      <c r="D54" s="22" t="s">
        <v>311</v>
      </c>
      <c r="E54" s="31" t="s">
        <v>5983</v>
      </c>
      <c r="F54" s="31">
        <v>4</v>
      </c>
      <c r="G54" s="36">
        <v>24900</v>
      </c>
      <c r="H54" s="36">
        <f t="shared" si="1"/>
        <v>99600</v>
      </c>
      <c r="I54" s="23"/>
      <c r="J54" s="31" t="s">
        <v>5984</v>
      </c>
      <c r="K54" s="864"/>
      <c r="L54" s="22"/>
      <c r="M54" s="25">
        <v>44000</v>
      </c>
      <c r="N54" s="31"/>
      <c r="O54" s="22"/>
      <c r="P54" s="37" t="s">
        <v>5980</v>
      </c>
      <c r="Q54" s="26"/>
    </row>
    <row r="55" spans="2:17" ht="20.100000000000001" customHeight="1">
      <c r="B55" s="22"/>
      <c r="C55" s="22" t="s">
        <v>311</v>
      </c>
      <c r="D55" s="22" t="s">
        <v>311</v>
      </c>
      <c r="E55" s="31" t="s">
        <v>5985</v>
      </c>
      <c r="F55" s="31">
        <v>4</v>
      </c>
      <c r="G55" s="36">
        <v>1500</v>
      </c>
      <c r="H55" s="36">
        <f t="shared" si="1"/>
        <v>6000</v>
      </c>
      <c r="I55" s="23"/>
      <c r="J55" s="31" t="s">
        <v>5986</v>
      </c>
      <c r="K55" s="864"/>
      <c r="L55" s="22"/>
      <c r="M55" s="25">
        <v>44000</v>
      </c>
      <c r="N55" s="31"/>
      <c r="O55" s="22"/>
      <c r="P55" s="37" t="s">
        <v>5980</v>
      </c>
      <c r="Q55" s="26"/>
    </row>
    <row r="56" spans="2:17" ht="20.100000000000001" customHeight="1">
      <c r="B56" s="22"/>
      <c r="C56" s="22" t="s">
        <v>311</v>
      </c>
      <c r="D56" s="22" t="s">
        <v>311</v>
      </c>
      <c r="E56" s="31" t="s">
        <v>316</v>
      </c>
      <c r="F56" s="31">
        <v>4</v>
      </c>
      <c r="G56" s="36">
        <v>27900</v>
      </c>
      <c r="H56" s="36">
        <f t="shared" si="1"/>
        <v>111600</v>
      </c>
      <c r="I56" s="23"/>
      <c r="J56" s="31" t="s">
        <v>5987</v>
      </c>
      <c r="K56" s="864"/>
      <c r="L56" s="22"/>
      <c r="M56" s="25">
        <v>44000</v>
      </c>
      <c r="N56" s="31"/>
      <c r="O56" s="22"/>
      <c r="P56" s="37" t="s">
        <v>5980</v>
      </c>
      <c r="Q56" s="26"/>
    </row>
    <row r="57" spans="2:17" ht="20.100000000000001" customHeight="1">
      <c r="B57" s="22"/>
      <c r="C57" s="22" t="s">
        <v>311</v>
      </c>
      <c r="D57" s="22" t="s">
        <v>311</v>
      </c>
      <c r="E57" s="31" t="s">
        <v>5988</v>
      </c>
      <c r="F57" s="31">
        <v>1</v>
      </c>
      <c r="G57" s="36">
        <v>10000</v>
      </c>
      <c r="H57" s="36">
        <f t="shared" si="1"/>
        <v>10000</v>
      </c>
      <c r="I57" s="23"/>
      <c r="J57" s="31" t="s">
        <v>5989</v>
      </c>
      <c r="K57" s="864"/>
      <c r="L57" s="22"/>
      <c r="M57" s="25">
        <v>44000</v>
      </c>
      <c r="N57" s="31"/>
      <c r="O57" s="22"/>
      <c r="P57" s="37" t="s">
        <v>5980</v>
      </c>
      <c r="Q57" s="26"/>
    </row>
    <row r="58" spans="2:17" ht="20.100000000000001" customHeight="1">
      <c r="B58" s="22"/>
      <c r="C58" s="22" t="s">
        <v>311</v>
      </c>
      <c r="D58" s="22" t="s">
        <v>311</v>
      </c>
      <c r="E58" s="31" t="s">
        <v>5990</v>
      </c>
      <c r="F58" s="31">
        <v>4</v>
      </c>
      <c r="G58" s="36">
        <v>450</v>
      </c>
      <c r="H58" s="36">
        <f>F58*G58</f>
        <v>1800</v>
      </c>
      <c r="I58" s="23"/>
      <c r="J58" s="31" t="s">
        <v>5991</v>
      </c>
      <c r="K58" s="864"/>
      <c r="L58" s="22"/>
      <c r="M58" s="25">
        <v>44000</v>
      </c>
      <c r="N58" s="31"/>
      <c r="O58" s="22"/>
      <c r="P58" s="37" t="s">
        <v>5980</v>
      </c>
      <c r="Q58" s="26"/>
    </row>
    <row r="59" spans="2:17" ht="20.100000000000001" customHeight="1">
      <c r="B59" s="22"/>
      <c r="C59" s="22" t="s">
        <v>311</v>
      </c>
      <c r="D59" s="22" t="s">
        <v>311</v>
      </c>
      <c r="E59" s="79" t="s">
        <v>3253</v>
      </c>
      <c r="F59" s="79">
        <v>1</v>
      </c>
      <c r="G59" s="1292">
        <v>-96000</v>
      </c>
      <c r="H59" s="1292">
        <f t="shared" si="1"/>
        <v>-96000</v>
      </c>
      <c r="I59" s="23"/>
      <c r="J59" s="31"/>
      <c r="K59" s="864"/>
      <c r="L59" s="22"/>
      <c r="M59" s="25">
        <v>44000</v>
      </c>
      <c r="N59" s="31"/>
      <c r="O59" s="22"/>
      <c r="P59" s="37" t="s">
        <v>5980</v>
      </c>
      <c r="Q59" s="26"/>
    </row>
    <row r="60" spans="2:17" ht="20.100000000000001" customHeight="1">
      <c r="B60" s="22"/>
      <c r="C60" s="22" t="s">
        <v>311</v>
      </c>
      <c r="D60" s="22" t="s">
        <v>311</v>
      </c>
      <c r="E60" s="31" t="s">
        <v>5992</v>
      </c>
      <c r="F60" s="31">
        <v>1</v>
      </c>
      <c r="G60" s="36">
        <v>239000</v>
      </c>
      <c r="H60" s="36">
        <f t="shared" si="1"/>
        <v>239000</v>
      </c>
      <c r="I60" s="23"/>
      <c r="J60" s="31" t="s">
        <v>5993</v>
      </c>
      <c r="K60" s="864"/>
      <c r="L60" s="22"/>
      <c r="M60" s="25">
        <v>44000</v>
      </c>
      <c r="N60" s="31"/>
      <c r="O60" s="22"/>
      <c r="P60" s="37" t="s">
        <v>5980</v>
      </c>
      <c r="Q60" s="26"/>
    </row>
    <row r="61" spans="2:17" ht="20.100000000000001" customHeight="1">
      <c r="B61" s="22"/>
      <c r="C61" s="22" t="s">
        <v>311</v>
      </c>
      <c r="D61" s="22" t="s">
        <v>311</v>
      </c>
      <c r="E61" s="31" t="s">
        <v>323</v>
      </c>
      <c r="F61" s="31">
        <v>1</v>
      </c>
      <c r="G61" s="36">
        <v>0</v>
      </c>
      <c r="H61" s="36">
        <f t="shared" si="1"/>
        <v>0</v>
      </c>
      <c r="I61" s="23"/>
      <c r="J61" s="31" t="s">
        <v>5994</v>
      </c>
      <c r="K61" s="864"/>
      <c r="L61" s="22"/>
      <c r="M61" s="25">
        <v>44000</v>
      </c>
      <c r="N61" s="31"/>
      <c r="O61" s="22"/>
      <c r="P61" s="37" t="s">
        <v>5980</v>
      </c>
      <c r="Q61" s="26"/>
    </row>
    <row r="62" spans="2:17" ht="20.100000000000001" customHeight="1">
      <c r="B62" s="22"/>
      <c r="C62" s="22" t="s">
        <v>311</v>
      </c>
      <c r="D62" s="22" t="s">
        <v>311</v>
      </c>
      <c r="E62" s="31" t="s">
        <v>5995</v>
      </c>
      <c r="F62" s="31">
        <v>1</v>
      </c>
      <c r="G62" s="36">
        <v>14000</v>
      </c>
      <c r="H62" s="36">
        <f t="shared" si="1"/>
        <v>14000</v>
      </c>
      <c r="I62" s="23"/>
      <c r="J62" s="31" t="s">
        <v>5996</v>
      </c>
      <c r="K62" s="864"/>
      <c r="L62" s="22"/>
      <c r="M62" s="25">
        <v>44000</v>
      </c>
      <c r="N62" s="31"/>
      <c r="O62" s="22"/>
      <c r="P62" s="37" t="s">
        <v>5980</v>
      </c>
      <c r="Q62" s="26"/>
    </row>
    <row r="63" spans="2:17" ht="20.100000000000001" customHeight="1">
      <c r="B63" s="22"/>
      <c r="C63" s="22" t="s">
        <v>311</v>
      </c>
      <c r="D63" s="22" t="s">
        <v>311</v>
      </c>
      <c r="E63" s="79" t="s">
        <v>3253</v>
      </c>
      <c r="F63" s="79">
        <v>1</v>
      </c>
      <c r="G63" s="1292">
        <v>-83750</v>
      </c>
      <c r="H63" s="1292">
        <f t="shared" si="1"/>
        <v>-83750</v>
      </c>
      <c r="I63" s="23"/>
      <c r="J63" s="31"/>
      <c r="K63" s="864"/>
      <c r="L63" s="22"/>
      <c r="M63" s="25">
        <v>44000</v>
      </c>
      <c r="N63" s="31"/>
      <c r="O63" s="22"/>
      <c r="P63" s="37" t="s">
        <v>5980</v>
      </c>
      <c r="Q63" s="26"/>
    </row>
    <row r="64" spans="2:17" ht="20.100000000000001" customHeight="1">
      <c r="B64" s="22"/>
      <c r="C64" s="22" t="s">
        <v>311</v>
      </c>
      <c r="D64" s="22" t="s">
        <v>311</v>
      </c>
      <c r="E64" s="31" t="s">
        <v>6002</v>
      </c>
      <c r="F64" s="31">
        <v>1</v>
      </c>
      <c r="G64" s="36">
        <v>178000</v>
      </c>
      <c r="H64" s="36">
        <f t="shared" si="1"/>
        <v>178000</v>
      </c>
      <c r="I64" s="23"/>
      <c r="J64" s="31" t="s">
        <v>6003</v>
      </c>
      <c r="K64" s="864"/>
      <c r="L64" s="22"/>
      <c r="M64" s="25">
        <v>44000</v>
      </c>
      <c r="N64" s="31"/>
      <c r="O64" s="22"/>
      <c r="P64" s="37" t="s">
        <v>5980</v>
      </c>
      <c r="Q64" s="26"/>
    </row>
    <row r="65" spans="2:17" ht="20.100000000000001" customHeight="1">
      <c r="B65" s="22"/>
      <c r="C65" s="22" t="s">
        <v>311</v>
      </c>
      <c r="D65" s="22" t="s">
        <v>311</v>
      </c>
      <c r="E65" s="31" t="s">
        <v>964</v>
      </c>
      <c r="F65" s="31">
        <v>1</v>
      </c>
      <c r="G65" s="36">
        <v>198000</v>
      </c>
      <c r="H65" s="36">
        <f t="shared" si="1"/>
        <v>198000</v>
      </c>
      <c r="I65" s="23"/>
      <c r="J65" s="31" t="s">
        <v>2783</v>
      </c>
      <c r="K65" s="864"/>
      <c r="L65" s="22"/>
      <c r="M65" s="25">
        <v>44000</v>
      </c>
      <c r="N65" s="31"/>
      <c r="O65" s="22"/>
      <c r="P65" s="37" t="s">
        <v>5980</v>
      </c>
      <c r="Q65" s="26"/>
    </row>
    <row r="66" spans="2:17" ht="20.100000000000001" customHeight="1">
      <c r="B66" s="22"/>
      <c r="C66" s="22" t="s">
        <v>311</v>
      </c>
      <c r="D66" s="22" t="s">
        <v>311</v>
      </c>
      <c r="E66" s="79" t="s">
        <v>3253</v>
      </c>
      <c r="F66" s="79">
        <v>1</v>
      </c>
      <c r="G66" s="1292">
        <v>-223000</v>
      </c>
      <c r="H66" s="1292">
        <f t="shared" si="1"/>
        <v>-223000</v>
      </c>
      <c r="I66" s="23"/>
      <c r="J66" s="31"/>
      <c r="K66" s="864"/>
      <c r="L66" s="22"/>
      <c r="M66" s="25">
        <v>44000</v>
      </c>
      <c r="N66" s="31"/>
      <c r="O66" s="22"/>
      <c r="P66" s="37" t="s">
        <v>5980</v>
      </c>
      <c r="Q66" s="26"/>
    </row>
    <row r="67" spans="2:17" ht="20.100000000000001" customHeight="1">
      <c r="B67" s="22"/>
      <c r="C67" s="22"/>
      <c r="D67" s="22"/>
      <c r="E67" s="31"/>
      <c r="F67" s="31"/>
      <c r="G67" s="36"/>
      <c r="H67" s="36"/>
      <c r="I67" s="23"/>
      <c r="J67" s="31"/>
      <c r="K67" s="22"/>
      <c r="L67" s="22"/>
      <c r="M67" s="25"/>
      <c r="N67" s="31"/>
      <c r="O67" s="22"/>
      <c r="P67" s="37"/>
      <c r="Q67" s="26"/>
    </row>
    <row r="68" spans="2:17" ht="20.100000000000001" customHeight="1">
      <c r="B68" s="22"/>
      <c r="C68" s="22" t="s">
        <v>35</v>
      </c>
      <c r="D68" s="22" t="s">
        <v>35</v>
      </c>
      <c r="E68" s="1943" t="s">
        <v>6004</v>
      </c>
      <c r="F68" s="23">
        <v>1</v>
      </c>
      <c r="G68" s="31">
        <v>19280</v>
      </c>
      <c r="H68" s="31">
        <f t="shared" ref="H68:H73" si="2">F68*G68</f>
        <v>19280</v>
      </c>
      <c r="I68" s="23"/>
      <c r="J68" s="31" t="s">
        <v>6005</v>
      </c>
      <c r="K68" s="22" t="s">
        <v>2855</v>
      </c>
      <c r="L68" s="22"/>
      <c r="M68" s="25"/>
      <c r="N68" s="31"/>
      <c r="O68" s="22"/>
      <c r="P68" s="37"/>
      <c r="Q68" s="26"/>
    </row>
    <row r="69" spans="2:17" ht="20.100000000000001" customHeight="1">
      <c r="B69" s="22"/>
      <c r="C69" s="22" t="s">
        <v>35</v>
      </c>
      <c r="D69" s="22" t="s">
        <v>35</v>
      </c>
      <c r="E69" s="1943" t="s">
        <v>6006</v>
      </c>
      <c r="F69" s="23">
        <v>2</v>
      </c>
      <c r="G69" s="31">
        <v>2224</v>
      </c>
      <c r="H69" s="31">
        <f t="shared" si="2"/>
        <v>4448</v>
      </c>
      <c r="I69" s="23"/>
      <c r="J69" s="31" t="s">
        <v>6007</v>
      </c>
      <c r="K69" s="22" t="s">
        <v>2855</v>
      </c>
      <c r="L69" s="22"/>
      <c r="M69" s="25"/>
      <c r="N69" s="31"/>
      <c r="O69" s="22"/>
      <c r="P69" s="37"/>
      <c r="Q69" s="26"/>
    </row>
    <row r="70" spans="2:17" ht="20.100000000000001" customHeight="1">
      <c r="B70" s="22"/>
      <c r="C70" s="22" t="s">
        <v>176</v>
      </c>
      <c r="D70" s="22" t="s">
        <v>177</v>
      </c>
      <c r="E70" s="1943" t="s">
        <v>6008</v>
      </c>
      <c r="F70" s="23">
        <v>1</v>
      </c>
      <c r="G70" s="31">
        <v>3590</v>
      </c>
      <c r="H70" s="31">
        <f t="shared" si="2"/>
        <v>3590</v>
      </c>
      <c r="I70" s="23"/>
      <c r="J70" s="1943" t="s">
        <v>6009</v>
      </c>
      <c r="K70" s="864" t="s">
        <v>6286</v>
      </c>
      <c r="L70" s="22"/>
      <c r="M70" s="25">
        <v>44006</v>
      </c>
      <c r="N70" s="31"/>
      <c r="O70" s="25"/>
      <c r="P70" s="25"/>
      <c r="Q70" s="26">
        <v>44012</v>
      </c>
    </row>
    <row r="71" spans="2:17" ht="20.100000000000001" customHeight="1">
      <c r="B71" s="22"/>
      <c r="C71" s="22" t="s">
        <v>176</v>
      </c>
      <c r="D71" s="22" t="s">
        <v>177</v>
      </c>
      <c r="E71" s="1943" t="s">
        <v>6011</v>
      </c>
      <c r="F71" s="23">
        <v>1</v>
      </c>
      <c r="G71" s="31">
        <v>1580</v>
      </c>
      <c r="H71" s="31">
        <f t="shared" si="2"/>
        <v>1580</v>
      </c>
      <c r="I71" s="23"/>
      <c r="J71" s="1943" t="s">
        <v>6012</v>
      </c>
      <c r="K71" s="864" t="s">
        <v>6286</v>
      </c>
      <c r="L71" s="22"/>
      <c r="M71" s="25">
        <v>44006</v>
      </c>
      <c r="N71" s="31"/>
      <c r="O71" s="25"/>
      <c r="P71" s="25"/>
      <c r="Q71" s="26">
        <v>44012</v>
      </c>
    </row>
    <row r="72" spans="2:17" ht="20.100000000000001" customHeight="1">
      <c r="B72" s="22"/>
      <c r="C72" s="22" t="s">
        <v>176</v>
      </c>
      <c r="D72" s="22" t="s">
        <v>177</v>
      </c>
      <c r="E72" s="1943" t="s">
        <v>6013</v>
      </c>
      <c r="F72" s="23">
        <v>1</v>
      </c>
      <c r="G72" s="31">
        <v>1580</v>
      </c>
      <c r="H72" s="31">
        <f t="shared" si="2"/>
        <v>1580</v>
      </c>
      <c r="I72" s="23"/>
      <c r="J72" s="1943" t="s">
        <v>6012</v>
      </c>
      <c r="K72" s="864" t="s">
        <v>6286</v>
      </c>
      <c r="L72" s="22"/>
      <c r="M72" s="25">
        <v>44006</v>
      </c>
      <c r="N72" s="31"/>
      <c r="O72" s="25"/>
      <c r="P72" s="25"/>
      <c r="Q72" s="26">
        <v>44012</v>
      </c>
    </row>
    <row r="73" spans="2:17" ht="20.100000000000001" customHeight="1">
      <c r="B73" s="22"/>
      <c r="C73" s="22" t="s">
        <v>6014</v>
      </c>
      <c r="D73" s="22" t="s">
        <v>293</v>
      </c>
      <c r="E73" s="1943" t="s">
        <v>6015</v>
      </c>
      <c r="F73" s="23">
        <v>1</v>
      </c>
      <c r="G73" s="31">
        <v>5460</v>
      </c>
      <c r="H73" s="31">
        <f t="shared" si="2"/>
        <v>5460</v>
      </c>
      <c r="I73" s="23"/>
      <c r="J73" s="1943" t="s">
        <v>6016</v>
      </c>
      <c r="K73" s="864"/>
      <c r="L73" s="22"/>
      <c r="M73" s="25">
        <v>44006</v>
      </c>
      <c r="N73" s="31"/>
      <c r="O73" s="25" t="s">
        <v>6154</v>
      </c>
      <c r="P73" s="25" t="s">
        <v>6155</v>
      </c>
      <c r="Q73" s="26"/>
    </row>
    <row r="74" spans="2:17" ht="20.100000000000001" customHeight="1">
      <c r="B74" s="22"/>
      <c r="C74" s="22" t="s">
        <v>6014</v>
      </c>
      <c r="D74" s="22"/>
      <c r="E74" s="1943" t="s">
        <v>6018</v>
      </c>
      <c r="F74" s="23">
        <v>0</v>
      </c>
      <c r="G74" s="31"/>
      <c r="H74" s="31"/>
      <c r="I74" s="23"/>
      <c r="J74" s="1943" t="s">
        <v>6016</v>
      </c>
      <c r="K74" s="864" t="s">
        <v>6019</v>
      </c>
      <c r="L74" s="22"/>
      <c r="M74" s="25"/>
      <c r="N74" s="31"/>
      <c r="O74" s="22"/>
      <c r="P74" s="37"/>
      <c r="Q74" s="26"/>
    </row>
    <row r="75" spans="2:17" ht="20.100000000000001" customHeight="1">
      <c r="B75" s="22"/>
      <c r="C75" s="22" t="s">
        <v>6020</v>
      </c>
      <c r="D75" s="22" t="s">
        <v>293</v>
      </c>
      <c r="E75" s="1943" t="s">
        <v>167</v>
      </c>
      <c r="F75" s="23">
        <v>1</v>
      </c>
      <c r="G75" s="31">
        <v>1470</v>
      </c>
      <c r="H75" s="36">
        <f t="shared" ref="H75:H87" si="3">F75*G75</f>
        <v>1470</v>
      </c>
      <c r="I75" s="23"/>
      <c r="J75" s="1943" t="s">
        <v>6021</v>
      </c>
      <c r="K75" s="864"/>
      <c r="L75" s="22"/>
      <c r="M75" s="25">
        <v>44006</v>
      </c>
      <c r="N75" s="31"/>
      <c r="O75" s="25" t="s">
        <v>6154</v>
      </c>
      <c r="P75" s="25" t="s">
        <v>6155</v>
      </c>
      <c r="Q75" s="26"/>
    </row>
    <row r="76" spans="2:17" ht="20.100000000000001" customHeight="1">
      <c r="B76" s="22"/>
      <c r="C76" s="22" t="s">
        <v>6022</v>
      </c>
      <c r="D76" s="22" t="s">
        <v>6022</v>
      </c>
      <c r="E76" s="1943" t="s">
        <v>6002</v>
      </c>
      <c r="F76" s="23">
        <v>1</v>
      </c>
      <c r="G76" s="31"/>
      <c r="H76" s="36">
        <f t="shared" si="3"/>
        <v>0</v>
      </c>
      <c r="I76" s="23"/>
      <c r="J76" s="1943" t="s">
        <v>6023</v>
      </c>
      <c r="K76" s="261" t="s">
        <v>6287</v>
      </c>
      <c r="L76" s="22"/>
      <c r="M76" s="25"/>
      <c r="N76" s="31"/>
      <c r="O76" s="22"/>
      <c r="P76" s="37"/>
      <c r="Q76" s="26"/>
    </row>
    <row r="77" spans="2:17" ht="20.100000000000001" customHeight="1">
      <c r="B77" s="22"/>
      <c r="C77" s="22" t="s">
        <v>6022</v>
      </c>
      <c r="D77" s="22" t="s">
        <v>6022</v>
      </c>
      <c r="E77" s="1943" t="s">
        <v>3276</v>
      </c>
      <c r="F77" s="23">
        <v>1</v>
      </c>
      <c r="G77" s="31">
        <v>59000</v>
      </c>
      <c r="H77" s="36">
        <f t="shared" si="3"/>
        <v>59000</v>
      </c>
      <c r="I77" s="23"/>
      <c r="J77" s="1943" t="s">
        <v>6025</v>
      </c>
      <c r="K77" s="864"/>
      <c r="L77" s="22"/>
      <c r="M77" s="25">
        <v>44008</v>
      </c>
      <c r="N77" s="31"/>
      <c r="O77" s="25" t="s">
        <v>6154</v>
      </c>
      <c r="P77" s="25" t="s">
        <v>6155</v>
      </c>
      <c r="Q77" s="26"/>
    </row>
    <row r="78" spans="2:17" ht="20.100000000000001" customHeight="1">
      <c r="B78" s="22"/>
      <c r="C78" s="22" t="s">
        <v>6022</v>
      </c>
      <c r="D78" s="22" t="s">
        <v>6022</v>
      </c>
      <c r="E78" s="1945" t="s">
        <v>6026</v>
      </c>
      <c r="F78" s="23">
        <v>0</v>
      </c>
      <c r="G78" s="31"/>
      <c r="H78" s="36">
        <f t="shared" si="3"/>
        <v>0</v>
      </c>
      <c r="I78" s="23"/>
      <c r="J78" s="1943" t="s">
        <v>6027</v>
      </c>
      <c r="K78" s="864" t="s">
        <v>6019</v>
      </c>
      <c r="L78" s="22"/>
      <c r="M78" s="25"/>
      <c r="N78" s="31"/>
      <c r="O78" s="22"/>
      <c r="P78" s="37"/>
      <c r="Q78" s="26"/>
    </row>
    <row r="79" spans="2:17" ht="20.100000000000001" customHeight="1">
      <c r="B79" s="22"/>
      <c r="C79" s="22" t="s">
        <v>6022</v>
      </c>
      <c r="D79" s="22" t="s">
        <v>6022</v>
      </c>
      <c r="E79" s="1945" t="s">
        <v>6028</v>
      </c>
      <c r="F79" s="23"/>
      <c r="G79" s="31"/>
      <c r="H79" s="79">
        <v>-37250</v>
      </c>
      <c r="I79" s="23"/>
      <c r="J79" s="1943"/>
      <c r="K79" s="864"/>
      <c r="L79" s="22"/>
      <c r="M79" s="25">
        <v>44008</v>
      </c>
      <c r="N79" s="31"/>
      <c r="O79" s="22"/>
      <c r="P79" s="37"/>
      <c r="Q79" s="26"/>
    </row>
    <row r="80" spans="2:17" ht="20.100000000000001" customHeight="1">
      <c r="B80" s="22"/>
      <c r="C80" s="22" t="s">
        <v>181</v>
      </c>
      <c r="D80" s="22" t="s">
        <v>293</v>
      </c>
      <c r="E80" s="1943" t="s">
        <v>6029</v>
      </c>
      <c r="F80" s="23">
        <v>2</v>
      </c>
      <c r="G80" s="31">
        <v>3370</v>
      </c>
      <c r="H80" s="36">
        <f t="shared" si="3"/>
        <v>6740</v>
      </c>
      <c r="I80" s="23"/>
      <c r="J80" s="1943" t="s">
        <v>6030</v>
      </c>
      <c r="K80" s="864"/>
      <c r="L80" s="22"/>
      <c r="M80" s="25">
        <v>44006</v>
      </c>
      <c r="N80" s="31"/>
      <c r="O80" s="25" t="s">
        <v>6154</v>
      </c>
      <c r="P80" s="25" t="s">
        <v>6155</v>
      </c>
      <c r="Q80" s="26"/>
    </row>
    <row r="81" spans="2:17" ht="20.100000000000001" customHeight="1">
      <c r="B81" s="22"/>
      <c r="C81" s="22" t="s">
        <v>181</v>
      </c>
      <c r="D81" s="22" t="s">
        <v>293</v>
      </c>
      <c r="E81" s="1943" t="s">
        <v>6031</v>
      </c>
      <c r="F81" s="23">
        <v>2</v>
      </c>
      <c r="G81" s="31">
        <v>2080</v>
      </c>
      <c r="H81" s="36">
        <f t="shared" si="3"/>
        <v>4160</v>
      </c>
      <c r="I81" s="23"/>
      <c r="J81" s="1943" t="s">
        <v>6032</v>
      </c>
      <c r="K81" s="864"/>
      <c r="L81" s="22"/>
      <c r="M81" s="25">
        <v>44006</v>
      </c>
      <c r="N81" s="31"/>
      <c r="O81" s="25" t="s">
        <v>6154</v>
      </c>
      <c r="P81" s="25" t="s">
        <v>6155</v>
      </c>
      <c r="Q81" s="26"/>
    </row>
    <row r="82" spans="2:17" ht="20.100000000000001" customHeight="1">
      <c r="B82" s="22"/>
      <c r="C82" s="22" t="s">
        <v>6033</v>
      </c>
      <c r="D82" s="22" t="s">
        <v>293</v>
      </c>
      <c r="E82" s="1943" t="s">
        <v>6034</v>
      </c>
      <c r="F82" s="23">
        <v>1</v>
      </c>
      <c r="G82" s="31">
        <v>360</v>
      </c>
      <c r="H82" s="36">
        <f t="shared" si="3"/>
        <v>360</v>
      </c>
      <c r="I82" s="23"/>
      <c r="J82" s="1943" t="s">
        <v>894</v>
      </c>
      <c r="K82" s="864"/>
      <c r="L82" s="22"/>
      <c r="M82" s="25">
        <v>44006</v>
      </c>
      <c r="N82" s="31"/>
      <c r="O82" s="25" t="s">
        <v>6154</v>
      </c>
      <c r="P82" s="25" t="s">
        <v>6155</v>
      </c>
      <c r="Q82" s="26"/>
    </row>
    <row r="83" spans="2:17" ht="20.100000000000001" customHeight="1">
      <c r="B83" s="22"/>
      <c r="C83" s="22" t="s">
        <v>6033</v>
      </c>
      <c r="D83" s="22" t="s">
        <v>293</v>
      </c>
      <c r="E83" s="1943" t="s">
        <v>6035</v>
      </c>
      <c r="F83" s="23">
        <v>1</v>
      </c>
      <c r="G83" s="31">
        <v>300</v>
      </c>
      <c r="H83" s="36">
        <f t="shared" si="3"/>
        <v>300</v>
      </c>
      <c r="I83" s="23"/>
      <c r="J83" s="1943" t="s">
        <v>195</v>
      </c>
      <c r="K83" s="864"/>
      <c r="L83" s="22"/>
      <c r="M83" s="25">
        <v>44006</v>
      </c>
      <c r="N83" s="31"/>
      <c r="O83" s="25" t="s">
        <v>6154</v>
      </c>
      <c r="P83" s="25" t="s">
        <v>6155</v>
      </c>
      <c r="Q83" s="26"/>
    </row>
    <row r="84" spans="2:17" ht="20.100000000000001" customHeight="1">
      <c r="B84" s="22"/>
      <c r="C84" s="22" t="s">
        <v>6033</v>
      </c>
      <c r="D84" s="22" t="s">
        <v>293</v>
      </c>
      <c r="E84" s="1943" t="s">
        <v>6036</v>
      </c>
      <c r="F84" s="23">
        <v>1</v>
      </c>
      <c r="G84" s="31">
        <v>1010</v>
      </c>
      <c r="H84" s="36">
        <f t="shared" si="3"/>
        <v>1010</v>
      </c>
      <c r="I84" s="23"/>
      <c r="J84" s="1943" t="s">
        <v>894</v>
      </c>
      <c r="K84" s="864"/>
      <c r="L84" s="22"/>
      <c r="M84" s="25">
        <v>44006</v>
      </c>
      <c r="N84" s="31"/>
      <c r="O84" s="25" t="s">
        <v>6154</v>
      </c>
      <c r="P84" s="25" t="s">
        <v>6155</v>
      </c>
      <c r="Q84" s="26"/>
    </row>
    <row r="85" spans="2:17" ht="20.100000000000001" customHeight="1">
      <c r="B85" s="22"/>
      <c r="C85" s="22" t="s">
        <v>6033</v>
      </c>
      <c r="D85" s="22" t="s">
        <v>293</v>
      </c>
      <c r="E85" s="1943" t="s">
        <v>6037</v>
      </c>
      <c r="F85" s="23">
        <v>1</v>
      </c>
      <c r="G85" s="31">
        <v>330</v>
      </c>
      <c r="H85" s="36">
        <f t="shared" si="3"/>
        <v>330</v>
      </c>
      <c r="I85" s="23"/>
      <c r="J85" s="1943" t="s">
        <v>195</v>
      </c>
      <c r="K85" s="864"/>
      <c r="L85" s="22"/>
      <c r="M85" s="25">
        <v>44006</v>
      </c>
      <c r="N85" s="31"/>
      <c r="O85" s="25" t="s">
        <v>6154</v>
      </c>
      <c r="P85" s="25" t="s">
        <v>6155</v>
      </c>
      <c r="Q85" s="26"/>
    </row>
    <row r="86" spans="2:17" ht="20.100000000000001" customHeight="1">
      <c r="B86" s="22"/>
      <c r="C86" s="22" t="s">
        <v>6033</v>
      </c>
      <c r="D86" s="22" t="s">
        <v>293</v>
      </c>
      <c r="E86" s="1943" t="s">
        <v>6289</v>
      </c>
      <c r="F86" s="23">
        <v>0</v>
      </c>
      <c r="G86" s="31"/>
      <c r="H86" s="36">
        <f t="shared" si="3"/>
        <v>0</v>
      </c>
      <c r="I86" s="23"/>
      <c r="J86" s="1943" t="s">
        <v>6039</v>
      </c>
      <c r="K86" s="864" t="s">
        <v>6019</v>
      </c>
      <c r="L86" s="22"/>
      <c r="M86" s="25"/>
      <c r="N86" s="31"/>
      <c r="O86" s="22"/>
      <c r="P86" s="37"/>
      <c r="Q86" s="26"/>
    </row>
    <row r="87" spans="2:17" ht="20.100000000000001" customHeight="1">
      <c r="B87" s="22"/>
      <c r="C87" s="22" t="s">
        <v>6033</v>
      </c>
      <c r="D87" s="22" t="s">
        <v>293</v>
      </c>
      <c r="E87" s="1943" t="s">
        <v>6040</v>
      </c>
      <c r="F87" s="23">
        <v>0</v>
      </c>
      <c r="G87" s="31"/>
      <c r="H87" s="36">
        <f t="shared" si="3"/>
        <v>0</v>
      </c>
      <c r="I87" s="23"/>
      <c r="J87" s="1943" t="s">
        <v>6041</v>
      </c>
      <c r="K87" s="864" t="s">
        <v>6019</v>
      </c>
      <c r="L87" s="22"/>
      <c r="M87" s="25"/>
      <c r="N87" s="31"/>
      <c r="O87" s="22"/>
      <c r="P87" s="37"/>
      <c r="Q87" s="26"/>
    </row>
    <row r="88" spans="2:17" ht="20.100000000000001" customHeight="1">
      <c r="B88" s="22"/>
      <c r="C88" s="22"/>
      <c r="D88" s="22"/>
      <c r="E88" s="31"/>
      <c r="F88" s="31"/>
      <c r="G88" s="79"/>
      <c r="H88" s="79"/>
      <c r="I88" s="23"/>
      <c r="J88" s="31"/>
      <c r="K88" s="864"/>
      <c r="L88" s="22"/>
      <c r="M88" s="25"/>
      <c r="N88" s="31"/>
      <c r="O88" s="22"/>
      <c r="P88" s="37"/>
      <c r="Q88" s="26"/>
    </row>
    <row r="89" spans="2:17" ht="19.5" customHeight="1">
      <c r="B89" s="22"/>
      <c r="C89" s="22" t="s">
        <v>292</v>
      </c>
      <c r="D89" s="22" t="s">
        <v>144</v>
      </c>
      <c r="E89" s="41" t="s">
        <v>6361</v>
      </c>
      <c r="F89" s="23">
        <v>1</v>
      </c>
      <c r="G89" s="28">
        <v>16960</v>
      </c>
      <c r="H89" s="36">
        <f t="shared" ref="H89:H96" si="4">F89*G89</f>
        <v>16960</v>
      </c>
      <c r="I89" s="23"/>
      <c r="J89" s="864"/>
      <c r="K89" s="864"/>
      <c r="L89" s="22"/>
      <c r="M89" s="25">
        <v>44012</v>
      </c>
      <c r="N89" s="31"/>
      <c r="O89" s="25" t="s">
        <v>6290</v>
      </c>
      <c r="P89" s="25" t="s">
        <v>6291</v>
      </c>
      <c r="Q89" s="26"/>
    </row>
    <row r="90" spans="2:17" ht="20.100000000000001" customHeight="1">
      <c r="B90" s="22"/>
      <c r="C90" s="22" t="s">
        <v>292</v>
      </c>
      <c r="D90" s="22" t="s">
        <v>144</v>
      </c>
      <c r="E90" s="31" t="s">
        <v>6042</v>
      </c>
      <c r="F90" s="1951">
        <v>1</v>
      </c>
      <c r="G90" s="31">
        <v>8430</v>
      </c>
      <c r="H90" s="36">
        <f t="shared" si="4"/>
        <v>8430</v>
      </c>
      <c r="I90" s="23"/>
      <c r="J90" s="31" t="s">
        <v>6043</v>
      </c>
      <c r="K90" s="864"/>
      <c r="L90" s="22"/>
      <c r="M90" s="25">
        <v>44012</v>
      </c>
      <c r="N90" s="31"/>
      <c r="O90" s="25" t="s">
        <v>6290</v>
      </c>
      <c r="P90" s="25" t="s">
        <v>6291</v>
      </c>
      <c r="Q90" s="26"/>
    </row>
    <row r="91" spans="2:17" ht="20.100000000000001" customHeight="1">
      <c r="B91" s="22"/>
      <c r="C91" s="22" t="s">
        <v>292</v>
      </c>
      <c r="D91" s="22" t="s">
        <v>144</v>
      </c>
      <c r="E91" s="31" t="s">
        <v>297</v>
      </c>
      <c r="F91" s="1951">
        <v>1</v>
      </c>
      <c r="G91" s="31">
        <v>2660</v>
      </c>
      <c r="H91" s="36">
        <f t="shared" si="4"/>
        <v>2660</v>
      </c>
      <c r="I91" s="23"/>
      <c r="J91" s="31" t="s">
        <v>6046</v>
      </c>
      <c r="K91" s="864"/>
      <c r="L91" s="22"/>
      <c r="M91" s="25">
        <v>44012</v>
      </c>
      <c r="N91" s="31"/>
      <c r="O91" s="25" t="s">
        <v>6290</v>
      </c>
      <c r="P91" s="25" t="s">
        <v>6291</v>
      </c>
      <c r="Q91" s="26"/>
    </row>
    <row r="92" spans="2:17" ht="20.100000000000001" customHeight="1">
      <c r="B92" s="22"/>
      <c r="C92" s="22" t="s">
        <v>292</v>
      </c>
      <c r="D92" s="22" t="s">
        <v>144</v>
      </c>
      <c r="E92" s="31" t="s">
        <v>5973</v>
      </c>
      <c r="F92" s="1951">
        <v>1</v>
      </c>
      <c r="G92" s="31">
        <v>420</v>
      </c>
      <c r="H92" s="36">
        <f t="shared" si="4"/>
        <v>420</v>
      </c>
      <c r="I92" s="23"/>
      <c r="J92" s="31" t="s">
        <v>5991</v>
      </c>
      <c r="K92" s="864"/>
      <c r="L92" s="22"/>
      <c r="M92" s="25">
        <v>44012</v>
      </c>
      <c r="N92" s="31"/>
      <c r="O92" s="25" t="s">
        <v>6290</v>
      </c>
      <c r="P92" s="25" t="s">
        <v>6291</v>
      </c>
      <c r="Q92" s="26"/>
    </row>
    <row r="93" spans="2:17" ht="20.100000000000001" customHeight="1">
      <c r="B93" s="22"/>
      <c r="C93" s="22" t="s">
        <v>292</v>
      </c>
      <c r="D93" s="22" t="s">
        <v>144</v>
      </c>
      <c r="E93" s="8" t="s">
        <v>6292</v>
      </c>
      <c r="F93" s="1951">
        <v>1</v>
      </c>
      <c r="G93" s="31">
        <v>39990</v>
      </c>
      <c r="H93" s="36">
        <f t="shared" si="4"/>
        <v>39990</v>
      </c>
      <c r="I93" s="23"/>
      <c r="J93" s="31" t="s">
        <v>343</v>
      </c>
      <c r="K93" s="864"/>
      <c r="L93" s="22"/>
      <c r="M93" s="25">
        <v>44012</v>
      </c>
      <c r="N93" s="31"/>
      <c r="O93" s="25" t="s">
        <v>6290</v>
      </c>
      <c r="P93" s="25" t="s">
        <v>6291</v>
      </c>
      <c r="Q93" s="26"/>
    </row>
    <row r="94" spans="2:17" ht="20.100000000000001" customHeight="1">
      <c r="B94" s="22"/>
      <c r="C94" s="22" t="s">
        <v>292</v>
      </c>
      <c r="D94" s="22" t="s">
        <v>144</v>
      </c>
      <c r="E94" s="31" t="s">
        <v>6048</v>
      </c>
      <c r="F94" s="31">
        <v>1</v>
      </c>
      <c r="G94" s="31">
        <v>4380</v>
      </c>
      <c r="H94" s="36">
        <f t="shared" si="4"/>
        <v>4380</v>
      </c>
      <c r="I94" s="23"/>
      <c r="J94" s="31" t="s">
        <v>1691</v>
      </c>
      <c r="K94" s="864"/>
      <c r="L94" s="22"/>
      <c r="M94" s="25">
        <v>44012</v>
      </c>
      <c r="N94" s="31"/>
      <c r="O94" s="25" t="s">
        <v>6290</v>
      </c>
      <c r="P94" s="25" t="s">
        <v>6291</v>
      </c>
      <c r="Q94" s="26"/>
    </row>
    <row r="95" spans="2:17" ht="18.75" customHeight="1">
      <c r="B95" s="22"/>
      <c r="C95" s="22" t="s">
        <v>306</v>
      </c>
      <c r="D95" s="22" t="s">
        <v>177</v>
      </c>
      <c r="E95" s="31" t="s">
        <v>6294</v>
      </c>
      <c r="F95" s="1951">
        <v>1</v>
      </c>
      <c r="G95" s="31">
        <v>23750</v>
      </c>
      <c r="H95" s="36">
        <f t="shared" si="4"/>
        <v>23750</v>
      </c>
      <c r="I95" s="23"/>
      <c r="J95" s="31" t="s">
        <v>6295</v>
      </c>
      <c r="K95" s="864"/>
      <c r="L95" s="22"/>
      <c r="M95" s="25">
        <v>44013</v>
      </c>
      <c r="N95" s="31"/>
      <c r="O95" s="25" t="s">
        <v>6290</v>
      </c>
      <c r="P95" s="25" t="s">
        <v>6296</v>
      </c>
      <c r="Q95" s="26"/>
    </row>
    <row r="96" spans="2:17" ht="18.75" customHeight="1">
      <c r="B96" s="22"/>
      <c r="C96" s="22" t="s">
        <v>306</v>
      </c>
      <c r="D96" s="22" t="s">
        <v>177</v>
      </c>
      <c r="E96" s="31" t="s">
        <v>447</v>
      </c>
      <c r="F96" s="1951">
        <v>1</v>
      </c>
      <c r="G96" s="31">
        <v>600</v>
      </c>
      <c r="H96" s="36">
        <f t="shared" si="4"/>
        <v>600</v>
      </c>
      <c r="I96" s="23"/>
      <c r="J96" s="31"/>
      <c r="K96" s="864"/>
      <c r="L96" s="22"/>
      <c r="M96" s="25">
        <v>44013</v>
      </c>
      <c r="N96" s="31"/>
      <c r="O96" s="25"/>
      <c r="P96" s="37"/>
      <c r="Q96" s="26"/>
    </row>
    <row r="97" spans="2:17" ht="20.100000000000001" customHeight="1">
      <c r="B97" s="22"/>
      <c r="C97" s="22" t="s">
        <v>35</v>
      </c>
      <c r="D97" s="22" t="s">
        <v>35</v>
      </c>
      <c r="E97" s="31" t="s">
        <v>6049</v>
      </c>
      <c r="F97" s="31">
        <v>1</v>
      </c>
      <c r="G97" s="31">
        <v>2970</v>
      </c>
      <c r="H97" s="31">
        <v>2970</v>
      </c>
      <c r="I97" s="23"/>
      <c r="J97" s="31" t="s">
        <v>6050</v>
      </c>
      <c r="K97" s="22" t="s">
        <v>6051</v>
      </c>
      <c r="L97" s="22"/>
      <c r="M97" s="25"/>
      <c r="N97" s="31"/>
      <c r="O97" s="22"/>
      <c r="P97" s="37"/>
      <c r="Q97" s="26"/>
    </row>
    <row r="98" spans="2:17" ht="20.100000000000001" customHeight="1">
      <c r="B98" s="22"/>
      <c r="C98" s="22" t="s">
        <v>35</v>
      </c>
      <c r="D98" s="22" t="s">
        <v>35</v>
      </c>
      <c r="E98" s="31" t="s">
        <v>6052</v>
      </c>
      <c r="F98" s="31">
        <v>1</v>
      </c>
      <c r="G98" s="31">
        <v>4740</v>
      </c>
      <c r="H98" s="31">
        <v>4740</v>
      </c>
      <c r="I98" s="23"/>
      <c r="J98" s="31" t="s">
        <v>6053</v>
      </c>
      <c r="K98" s="22" t="s">
        <v>6051</v>
      </c>
      <c r="L98" s="22"/>
      <c r="M98" s="25"/>
      <c r="N98" s="31"/>
      <c r="O98" s="22"/>
      <c r="P98" s="37"/>
      <c r="Q98" s="26"/>
    </row>
    <row r="99" spans="2:17" ht="20.100000000000001" customHeight="1">
      <c r="B99" s="22"/>
      <c r="C99" s="22" t="s">
        <v>35</v>
      </c>
      <c r="D99" s="22" t="s">
        <v>35</v>
      </c>
      <c r="E99" s="31" t="s">
        <v>6058</v>
      </c>
      <c r="F99" s="31">
        <v>2</v>
      </c>
      <c r="G99" s="31">
        <v>2150</v>
      </c>
      <c r="H99" s="31">
        <v>4300</v>
      </c>
      <c r="I99" s="23"/>
      <c r="J99" s="31" t="s">
        <v>6059</v>
      </c>
      <c r="K99" s="22" t="s">
        <v>6051</v>
      </c>
      <c r="L99" s="22"/>
      <c r="M99" s="25"/>
      <c r="N99" s="31"/>
      <c r="O99" s="22"/>
      <c r="P99" s="37"/>
      <c r="Q99" s="26"/>
    </row>
    <row r="100" spans="2:17" ht="20.100000000000001" customHeight="1">
      <c r="B100" s="22"/>
      <c r="C100" s="22" t="s">
        <v>3307</v>
      </c>
      <c r="D100" s="22" t="s">
        <v>3307</v>
      </c>
      <c r="E100" s="31" t="s">
        <v>6299</v>
      </c>
      <c r="F100" s="1951">
        <v>1</v>
      </c>
      <c r="G100" s="79"/>
      <c r="H100" s="79"/>
      <c r="I100" s="23"/>
      <c r="J100" s="31" t="s">
        <v>6299</v>
      </c>
      <c r="K100" s="22" t="s">
        <v>2334</v>
      </c>
      <c r="L100" s="22"/>
      <c r="M100" s="25"/>
      <c r="N100" s="31"/>
      <c r="O100" s="22"/>
      <c r="P100" s="37"/>
      <c r="Q100" s="26"/>
    </row>
    <row r="101" spans="2:17" ht="18.75" customHeight="1">
      <c r="B101" s="22"/>
      <c r="C101" s="22" t="s">
        <v>3307</v>
      </c>
      <c r="D101" s="22" t="s">
        <v>3307</v>
      </c>
      <c r="E101" s="31" t="s">
        <v>6300</v>
      </c>
      <c r="F101" s="1951">
        <v>1</v>
      </c>
      <c r="G101" s="79"/>
      <c r="H101" s="79"/>
      <c r="I101" s="23"/>
      <c r="J101" s="31" t="s">
        <v>6300</v>
      </c>
      <c r="K101" s="22" t="s">
        <v>2334</v>
      </c>
      <c r="L101" s="22"/>
      <c r="M101" s="25"/>
      <c r="N101" s="31"/>
      <c r="O101" s="22"/>
      <c r="P101" s="37"/>
      <c r="Q101" s="26"/>
    </row>
    <row r="102" spans="2:17" ht="18.75" customHeight="1">
      <c r="B102" s="22"/>
      <c r="C102" s="22" t="s">
        <v>35</v>
      </c>
      <c r="D102" s="22" t="s">
        <v>35</v>
      </c>
      <c r="E102" s="31" t="s">
        <v>6301</v>
      </c>
      <c r="F102" s="31">
        <v>1</v>
      </c>
      <c r="G102" s="31">
        <v>1820</v>
      </c>
      <c r="H102" s="31">
        <v>1820</v>
      </c>
      <c r="I102" s="23"/>
      <c r="J102" s="31" t="s">
        <v>6302</v>
      </c>
      <c r="K102" s="22" t="s">
        <v>6051</v>
      </c>
      <c r="L102" s="22"/>
      <c r="M102" s="25"/>
      <c r="N102" s="31"/>
      <c r="O102" s="22"/>
      <c r="P102" s="37"/>
      <c r="Q102" s="26"/>
    </row>
    <row r="103" spans="2:17" ht="18.75" customHeight="1">
      <c r="B103" s="22"/>
      <c r="C103" s="22" t="s">
        <v>35</v>
      </c>
      <c r="D103" s="22" t="s">
        <v>35</v>
      </c>
      <c r="E103" s="31" t="s">
        <v>6303</v>
      </c>
      <c r="F103" s="31">
        <v>1</v>
      </c>
      <c r="G103" s="31">
        <v>16214</v>
      </c>
      <c r="H103" s="31">
        <v>16214</v>
      </c>
      <c r="I103" s="23"/>
      <c r="J103" s="31" t="s">
        <v>6304</v>
      </c>
      <c r="K103" s="22" t="s">
        <v>6051</v>
      </c>
      <c r="L103" s="22"/>
      <c r="M103" s="25"/>
      <c r="N103" s="31"/>
      <c r="O103" s="22"/>
      <c r="P103" s="37"/>
      <c r="Q103" s="26"/>
    </row>
    <row r="104" spans="2:17" ht="18.75" customHeight="1">
      <c r="B104" s="22"/>
      <c r="C104" s="22" t="s">
        <v>3307</v>
      </c>
      <c r="D104" s="22" t="s">
        <v>3307</v>
      </c>
      <c r="E104" s="31" t="s">
        <v>6311</v>
      </c>
      <c r="F104" s="1951">
        <v>1</v>
      </c>
      <c r="G104" s="31"/>
      <c r="H104" s="31"/>
      <c r="I104" s="23"/>
      <c r="J104" s="31" t="s">
        <v>6311</v>
      </c>
      <c r="K104" s="22" t="s">
        <v>2334</v>
      </c>
      <c r="L104" s="22"/>
      <c r="M104" s="25"/>
      <c r="N104" s="31"/>
      <c r="O104" s="22"/>
      <c r="P104" s="37"/>
      <c r="Q104" s="26"/>
    </row>
    <row r="105" spans="2:17" ht="18.75" customHeight="1">
      <c r="B105" s="22"/>
      <c r="C105" s="22" t="s">
        <v>3307</v>
      </c>
      <c r="D105" s="22" t="s">
        <v>3307</v>
      </c>
      <c r="E105" s="31" t="s">
        <v>6312</v>
      </c>
      <c r="F105" s="1951">
        <v>3</v>
      </c>
      <c r="G105" s="31"/>
      <c r="H105" s="31"/>
      <c r="I105" s="23"/>
      <c r="J105" s="31" t="s">
        <v>6312</v>
      </c>
      <c r="K105" s="22" t="s">
        <v>2334</v>
      </c>
      <c r="L105" s="22"/>
      <c r="M105" s="25"/>
      <c r="N105" s="31"/>
      <c r="O105" s="22"/>
      <c r="P105" s="37"/>
      <c r="Q105" s="26"/>
    </row>
    <row r="106" spans="2:17" ht="18.75" customHeight="1">
      <c r="B106" s="22"/>
      <c r="C106" s="22" t="s">
        <v>3307</v>
      </c>
      <c r="D106" s="22" t="s">
        <v>3307</v>
      </c>
      <c r="E106" s="31" t="s">
        <v>6313</v>
      </c>
      <c r="F106" s="1951">
        <v>2</v>
      </c>
      <c r="G106" s="31"/>
      <c r="H106" s="31"/>
      <c r="I106" s="23"/>
      <c r="J106" s="31" t="s">
        <v>6313</v>
      </c>
      <c r="K106" s="22" t="s">
        <v>2334</v>
      </c>
      <c r="L106" s="22"/>
      <c r="M106" s="25"/>
      <c r="N106" s="31"/>
      <c r="O106" s="22"/>
      <c r="P106" s="37"/>
      <c r="Q106" s="26"/>
    </row>
    <row r="107" spans="2:17" ht="18.75" customHeight="1">
      <c r="B107" s="22"/>
      <c r="C107" s="22" t="s">
        <v>3307</v>
      </c>
      <c r="D107" s="22" t="s">
        <v>3307</v>
      </c>
      <c r="E107" s="31" t="s">
        <v>6314</v>
      </c>
      <c r="F107" s="1951">
        <v>2</v>
      </c>
      <c r="G107" s="31"/>
      <c r="H107" s="31"/>
      <c r="I107" s="23"/>
      <c r="J107" s="31" t="s">
        <v>6314</v>
      </c>
      <c r="K107" s="22" t="s">
        <v>2334</v>
      </c>
      <c r="L107" s="22"/>
      <c r="M107" s="25"/>
      <c r="N107" s="31"/>
      <c r="O107" s="22"/>
      <c r="P107" s="37"/>
      <c r="Q107" s="26"/>
    </row>
    <row r="108" spans="2:17" ht="18.75" customHeight="1">
      <c r="B108" s="22"/>
      <c r="C108" s="22" t="s">
        <v>35</v>
      </c>
      <c r="D108" s="22" t="s">
        <v>35</v>
      </c>
      <c r="E108" s="31" t="s">
        <v>6362</v>
      </c>
      <c r="F108" s="31">
        <v>1</v>
      </c>
      <c r="G108" s="31">
        <v>2380</v>
      </c>
      <c r="H108" s="31">
        <v>2380</v>
      </c>
      <c r="I108" s="23"/>
      <c r="J108" s="31" t="s">
        <v>6363</v>
      </c>
      <c r="K108" s="22" t="s">
        <v>6051</v>
      </c>
      <c r="L108" s="22"/>
      <c r="M108" s="25"/>
      <c r="N108" s="31"/>
      <c r="O108" s="22"/>
      <c r="P108" s="37"/>
      <c r="Q108" s="26"/>
    </row>
    <row r="109" spans="2:17" ht="18.75" customHeight="1">
      <c r="B109" s="22"/>
      <c r="C109" s="22" t="s">
        <v>35</v>
      </c>
      <c r="D109" s="22" t="s">
        <v>35</v>
      </c>
      <c r="E109" s="31" t="s">
        <v>6307</v>
      </c>
      <c r="F109" s="31">
        <v>1</v>
      </c>
      <c r="G109" s="31">
        <v>13269</v>
      </c>
      <c r="H109" s="31">
        <v>13269</v>
      </c>
      <c r="I109" s="23"/>
      <c r="J109" s="31" t="s">
        <v>6364</v>
      </c>
      <c r="K109" s="22" t="s">
        <v>6051</v>
      </c>
      <c r="L109" s="22"/>
      <c r="M109" s="25"/>
      <c r="N109" s="31"/>
      <c r="O109" s="22"/>
      <c r="P109" s="37"/>
      <c r="Q109" s="26"/>
    </row>
    <row r="110" spans="2:17" ht="18.75" customHeight="1">
      <c r="B110" s="22"/>
      <c r="C110" s="22" t="s">
        <v>35</v>
      </c>
      <c r="D110" s="22" t="s">
        <v>35</v>
      </c>
      <c r="E110" s="31" t="s">
        <v>6365</v>
      </c>
      <c r="F110" s="31">
        <v>1</v>
      </c>
      <c r="G110" s="31">
        <v>8715</v>
      </c>
      <c r="H110" s="31">
        <v>8715</v>
      </c>
      <c r="I110" s="23"/>
      <c r="J110" s="31" t="s">
        <v>6366</v>
      </c>
      <c r="K110" s="22" t="s">
        <v>6051</v>
      </c>
      <c r="L110" s="22"/>
      <c r="M110" s="25"/>
      <c r="N110" s="31"/>
      <c r="O110" s="22"/>
      <c r="P110" s="37"/>
      <c r="Q110" s="26"/>
    </row>
    <row r="111" spans="2:17" ht="18.75" customHeight="1">
      <c r="B111" s="22"/>
      <c r="C111" s="22" t="s">
        <v>3307</v>
      </c>
      <c r="D111" s="22" t="s">
        <v>3307</v>
      </c>
      <c r="E111" s="31" t="s">
        <v>6367</v>
      </c>
      <c r="F111" s="1951">
        <v>2</v>
      </c>
      <c r="G111" s="31"/>
      <c r="H111" s="31"/>
      <c r="I111" s="23"/>
      <c r="J111" s="31" t="s">
        <v>6367</v>
      </c>
      <c r="K111" s="22" t="s">
        <v>2334</v>
      </c>
      <c r="L111" s="22"/>
      <c r="M111" s="25"/>
      <c r="N111" s="31"/>
      <c r="O111" s="22"/>
      <c r="P111" s="37"/>
      <c r="Q111" s="26"/>
    </row>
    <row r="112" spans="2:17" ht="18.75" customHeight="1">
      <c r="B112" s="22"/>
      <c r="C112" s="22" t="s">
        <v>35</v>
      </c>
      <c r="D112" s="22" t="s">
        <v>35</v>
      </c>
      <c r="E112" s="31" t="s">
        <v>6368</v>
      </c>
      <c r="F112" s="31">
        <v>1</v>
      </c>
      <c r="G112" s="31">
        <v>1710</v>
      </c>
      <c r="H112" s="31">
        <v>1710</v>
      </c>
      <c r="I112" s="23"/>
      <c r="J112" s="31" t="s">
        <v>6369</v>
      </c>
      <c r="K112" s="22" t="s">
        <v>6051</v>
      </c>
      <c r="L112" s="22"/>
      <c r="M112" s="25"/>
      <c r="N112" s="31"/>
      <c r="O112" s="22"/>
      <c r="P112" s="37"/>
      <c r="Q112" s="26"/>
    </row>
    <row r="113" spans="2:17" ht="18.75" customHeight="1">
      <c r="B113" s="22"/>
      <c r="C113" s="22" t="s">
        <v>35</v>
      </c>
      <c r="D113" s="22" t="s">
        <v>35</v>
      </c>
      <c r="E113" s="31" t="s">
        <v>6370</v>
      </c>
      <c r="F113" s="31">
        <v>1</v>
      </c>
      <c r="G113" s="31">
        <v>1850</v>
      </c>
      <c r="H113" s="31">
        <v>1850</v>
      </c>
      <c r="I113" s="23"/>
      <c r="J113" s="31" t="s">
        <v>6371</v>
      </c>
      <c r="K113" s="22" t="s">
        <v>6051</v>
      </c>
      <c r="L113" s="22"/>
      <c r="M113" s="25"/>
      <c r="N113" s="31"/>
      <c r="O113" s="22"/>
      <c r="P113" s="37"/>
      <c r="Q113" s="26"/>
    </row>
    <row r="114" spans="2:17" ht="18.75" customHeight="1">
      <c r="B114" s="22"/>
      <c r="C114" s="22" t="s">
        <v>35</v>
      </c>
      <c r="D114" s="22" t="s">
        <v>35</v>
      </c>
      <c r="E114" s="31" t="s">
        <v>6319</v>
      </c>
      <c r="F114" s="31">
        <v>1</v>
      </c>
      <c r="G114" s="31">
        <v>13808</v>
      </c>
      <c r="H114" s="31">
        <v>13808</v>
      </c>
      <c r="I114" s="23"/>
      <c r="J114" s="31" t="s">
        <v>6320</v>
      </c>
      <c r="K114" s="22" t="s">
        <v>6051</v>
      </c>
      <c r="L114" s="22"/>
      <c r="M114" s="25"/>
      <c r="N114" s="31"/>
      <c r="O114" s="22"/>
      <c r="P114" s="37"/>
      <c r="Q114" s="26"/>
    </row>
    <row r="115" spans="2:17" ht="18.75" customHeight="1">
      <c r="B115" s="22"/>
      <c r="C115" s="22" t="s">
        <v>35</v>
      </c>
      <c r="D115" s="22" t="s">
        <v>35</v>
      </c>
      <c r="E115" s="31" t="s">
        <v>6321</v>
      </c>
      <c r="F115" s="31">
        <v>1</v>
      </c>
      <c r="G115" s="31">
        <v>2290</v>
      </c>
      <c r="H115" s="31">
        <v>2290</v>
      </c>
      <c r="I115" s="23"/>
      <c r="J115" s="31" t="s">
        <v>6322</v>
      </c>
      <c r="K115" s="22" t="s">
        <v>6051</v>
      </c>
      <c r="L115" s="22"/>
      <c r="M115" s="25"/>
      <c r="N115" s="31"/>
      <c r="O115" s="22"/>
      <c r="P115" s="37"/>
      <c r="Q115" s="26"/>
    </row>
    <row r="116" spans="2:17" ht="19.5" customHeight="1">
      <c r="B116" s="22"/>
      <c r="C116" s="22" t="s">
        <v>35</v>
      </c>
      <c r="D116" s="22" t="s">
        <v>35</v>
      </c>
      <c r="E116" s="31" t="s">
        <v>6271</v>
      </c>
      <c r="F116" s="31">
        <v>10</v>
      </c>
      <c r="G116" s="31">
        <v>230</v>
      </c>
      <c r="H116" s="31">
        <v>2300</v>
      </c>
      <c r="I116" s="23"/>
      <c r="J116" s="31" t="s">
        <v>6372</v>
      </c>
      <c r="K116" s="22" t="s">
        <v>6051</v>
      </c>
      <c r="L116" s="22"/>
      <c r="M116" s="25"/>
      <c r="N116" s="31"/>
      <c r="O116" s="22"/>
      <c r="P116" s="37"/>
      <c r="Q116" s="26"/>
    </row>
    <row r="117" spans="2:17" ht="19.5" customHeight="1">
      <c r="B117" s="22"/>
      <c r="C117" s="22" t="s">
        <v>35</v>
      </c>
      <c r="D117" s="22" t="s">
        <v>35</v>
      </c>
      <c r="E117" s="31" t="s">
        <v>6273</v>
      </c>
      <c r="F117" s="31">
        <v>8</v>
      </c>
      <c r="G117" s="31">
        <v>440</v>
      </c>
      <c r="H117" s="31">
        <v>3520</v>
      </c>
      <c r="I117" s="23"/>
      <c r="J117" s="31" t="s">
        <v>6373</v>
      </c>
      <c r="K117" s="22" t="s">
        <v>6051</v>
      </c>
      <c r="L117" s="22"/>
      <c r="M117" s="25"/>
      <c r="N117" s="31"/>
      <c r="O117" s="22"/>
      <c r="P117" s="37"/>
      <c r="Q117" s="26"/>
    </row>
    <row r="118" spans="2:17" ht="19.5" customHeight="1">
      <c r="B118" s="22"/>
      <c r="C118" s="22" t="s">
        <v>35</v>
      </c>
      <c r="D118" s="22" t="s">
        <v>35</v>
      </c>
      <c r="E118" s="31" t="s">
        <v>6274</v>
      </c>
      <c r="F118" s="31">
        <v>2</v>
      </c>
      <c r="G118" s="31">
        <v>1570</v>
      </c>
      <c r="H118" s="31">
        <v>3140</v>
      </c>
      <c r="I118" s="23"/>
      <c r="J118" s="31" t="s">
        <v>3570</v>
      </c>
      <c r="K118" s="22" t="s">
        <v>6051</v>
      </c>
      <c r="L118" s="22"/>
      <c r="M118" s="25"/>
      <c r="N118" s="31"/>
      <c r="O118" s="22"/>
      <c r="P118" s="37"/>
      <c r="Q118" s="26"/>
    </row>
    <row r="119" spans="2:17" ht="19.5" customHeight="1">
      <c r="B119" s="22"/>
      <c r="C119" s="22" t="s">
        <v>35</v>
      </c>
      <c r="D119" s="22" t="s">
        <v>35</v>
      </c>
      <c r="E119" s="31" t="s">
        <v>6275</v>
      </c>
      <c r="F119" s="31">
        <v>2</v>
      </c>
      <c r="G119" s="31">
        <v>1570</v>
      </c>
      <c r="H119" s="31">
        <v>3140</v>
      </c>
      <c r="I119" s="23"/>
      <c r="J119" s="31" t="s">
        <v>3570</v>
      </c>
      <c r="K119" s="22" t="s">
        <v>6051</v>
      </c>
      <c r="L119" s="22"/>
      <c r="M119" s="25"/>
      <c r="N119" s="31"/>
      <c r="O119" s="22"/>
      <c r="P119" s="37"/>
      <c r="Q119" s="26"/>
    </row>
    <row r="120" spans="2:17" ht="19.5" customHeight="1">
      <c r="B120" s="22"/>
      <c r="C120" s="22" t="s">
        <v>35</v>
      </c>
      <c r="D120" s="22" t="s">
        <v>35</v>
      </c>
      <c r="E120" s="31" t="s">
        <v>3567</v>
      </c>
      <c r="F120" s="31">
        <v>4</v>
      </c>
      <c r="G120" s="31">
        <v>980</v>
      </c>
      <c r="H120" s="31">
        <v>3920</v>
      </c>
      <c r="I120" s="23"/>
      <c r="J120" s="31" t="s">
        <v>3568</v>
      </c>
      <c r="K120" s="22" t="s">
        <v>6051</v>
      </c>
      <c r="L120" s="22"/>
      <c r="M120" s="25"/>
      <c r="N120" s="31"/>
      <c r="O120" s="22"/>
      <c r="P120" s="37"/>
      <c r="Q120" s="26"/>
    </row>
    <row r="121" spans="2:17" ht="19.5" customHeight="1">
      <c r="B121" s="22"/>
      <c r="C121" s="22" t="s">
        <v>35</v>
      </c>
      <c r="D121" s="22" t="s">
        <v>35</v>
      </c>
      <c r="E121" s="31" t="s">
        <v>3571</v>
      </c>
      <c r="F121" s="31">
        <v>4</v>
      </c>
      <c r="G121" s="31">
        <v>1428</v>
      </c>
      <c r="H121" s="31">
        <v>5712</v>
      </c>
      <c r="I121" s="23"/>
      <c r="J121" s="31" t="s">
        <v>3572</v>
      </c>
      <c r="K121" s="22" t="s">
        <v>6051</v>
      </c>
      <c r="L121" s="22"/>
      <c r="M121" s="25"/>
      <c r="N121" s="31"/>
      <c r="O121" s="22"/>
      <c r="P121" s="37"/>
      <c r="Q121" s="26"/>
    </row>
    <row r="122" spans="2:17" ht="19.5" customHeight="1">
      <c r="B122" s="22"/>
      <c r="C122" s="22" t="s">
        <v>35</v>
      </c>
      <c r="D122" s="22" t="s">
        <v>35</v>
      </c>
      <c r="E122" s="31" t="s">
        <v>6282</v>
      </c>
      <c r="F122" s="31">
        <v>1</v>
      </c>
      <c r="G122" s="31">
        <v>298</v>
      </c>
      <c r="H122" s="31">
        <v>298</v>
      </c>
      <c r="I122" s="36"/>
      <c r="J122" s="31" t="s">
        <v>480</v>
      </c>
      <c r="K122" s="22" t="s">
        <v>6051</v>
      </c>
      <c r="L122" s="22"/>
      <c r="M122" s="25"/>
      <c r="N122" s="31"/>
      <c r="O122" s="22"/>
      <c r="P122" s="37"/>
      <c r="Q122" s="26"/>
    </row>
    <row r="123" spans="2:17" ht="19.5" customHeight="1">
      <c r="B123" s="22"/>
      <c r="C123" s="22" t="s">
        <v>35</v>
      </c>
      <c r="D123" s="22" t="s">
        <v>35</v>
      </c>
      <c r="E123" s="31" t="s">
        <v>6283</v>
      </c>
      <c r="F123" s="31">
        <v>3</v>
      </c>
      <c r="G123" s="31">
        <v>438</v>
      </c>
      <c r="H123" s="31">
        <v>1314</v>
      </c>
      <c r="I123" s="36"/>
      <c r="J123" s="31" t="s">
        <v>6284</v>
      </c>
      <c r="K123" s="22" t="s">
        <v>6051</v>
      </c>
      <c r="L123" s="22"/>
      <c r="M123" s="25"/>
      <c r="N123" s="31"/>
      <c r="O123" s="22"/>
      <c r="P123" s="37"/>
      <c r="Q123" s="26"/>
    </row>
    <row r="124" spans="2:17" ht="19.5" customHeight="1">
      <c r="B124" s="22"/>
      <c r="C124" s="22" t="s">
        <v>35</v>
      </c>
      <c r="D124" s="22" t="s">
        <v>35</v>
      </c>
      <c r="E124" s="31" t="s">
        <v>6285</v>
      </c>
      <c r="F124" s="31">
        <v>4</v>
      </c>
      <c r="G124" s="31">
        <v>180</v>
      </c>
      <c r="H124" s="31">
        <v>720</v>
      </c>
      <c r="I124" s="36"/>
      <c r="J124" s="31" t="s">
        <v>480</v>
      </c>
      <c r="K124" s="22" t="s">
        <v>6051</v>
      </c>
      <c r="L124" s="22"/>
      <c r="M124" s="25"/>
      <c r="N124" s="31"/>
      <c r="O124" s="22"/>
      <c r="P124" s="37"/>
      <c r="Q124" s="26"/>
    </row>
    <row r="125" spans="2:17" ht="20.100000000000001" customHeight="1">
      <c r="B125" s="22"/>
      <c r="C125" s="22" t="s">
        <v>35</v>
      </c>
      <c r="D125" s="22" t="s">
        <v>35</v>
      </c>
      <c r="E125" s="31" t="s">
        <v>6086</v>
      </c>
      <c r="F125" s="31">
        <v>1</v>
      </c>
      <c r="G125" s="31">
        <v>12534</v>
      </c>
      <c r="H125" s="31">
        <v>12534</v>
      </c>
      <c r="I125" s="23"/>
      <c r="J125" s="31" t="s">
        <v>3214</v>
      </c>
      <c r="K125" s="22" t="s">
        <v>6051</v>
      </c>
      <c r="L125" s="22"/>
      <c r="M125" s="25"/>
      <c r="N125" s="31"/>
      <c r="O125" s="22"/>
      <c r="P125" s="37"/>
      <c r="Q125" s="26"/>
    </row>
    <row r="126" spans="2:17" ht="20.100000000000001" customHeight="1">
      <c r="B126" s="22"/>
      <c r="C126" s="22" t="s">
        <v>35</v>
      </c>
      <c r="D126" s="22" t="s">
        <v>35</v>
      </c>
      <c r="E126" s="31" t="s">
        <v>5968</v>
      </c>
      <c r="F126" s="31">
        <v>2</v>
      </c>
      <c r="G126" s="31">
        <v>316</v>
      </c>
      <c r="H126" s="31">
        <v>632</v>
      </c>
      <c r="I126" s="23"/>
      <c r="J126" s="31" t="s">
        <v>5969</v>
      </c>
      <c r="K126" s="22" t="s">
        <v>6051</v>
      </c>
      <c r="L126" s="22"/>
      <c r="M126" s="25"/>
      <c r="N126" s="31"/>
      <c r="O126" s="22"/>
      <c r="P126" s="37"/>
      <c r="Q126" s="26"/>
    </row>
    <row r="127" spans="2:17" ht="20.100000000000001" customHeight="1">
      <c r="B127" s="22"/>
      <c r="C127" s="22" t="s">
        <v>35</v>
      </c>
      <c r="D127" s="22" t="s">
        <v>35</v>
      </c>
      <c r="E127" s="31" t="s">
        <v>6087</v>
      </c>
      <c r="F127" s="31">
        <v>1</v>
      </c>
      <c r="G127" s="31">
        <v>1889</v>
      </c>
      <c r="H127" s="31">
        <v>1889</v>
      </c>
      <c r="I127" s="23"/>
      <c r="J127" s="31" t="s">
        <v>6088</v>
      </c>
      <c r="K127" s="22" t="s">
        <v>6051</v>
      </c>
      <c r="L127" s="22"/>
      <c r="M127" s="25"/>
      <c r="N127" s="31"/>
      <c r="O127" s="22"/>
      <c r="P127" s="37"/>
      <c r="Q127" s="26"/>
    </row>
    <row r="128" spans="2:17" ht="20.100000000000001" customHeight="1">
      <c r="B128" s="22"/>
      <c r="C128" s="22" t="s">
        <v>35</v>
      </c>
      <c r="D128" s="22" t="s">
        <v>35</v>
      </c>
      <c r="E128" s="31" t="s">
        <v>6089</v>
      </c>
      <c r="F128" s="31">
        <v>1</v>
      </c>
      <c r="G128" s="31">
        <v>17787</v>
      </c>
      <c r="H128" s="31">
        <v>17787</v>
      </c>
      <c r="I128" s="23"/>
      <c r="J128" s="31" t="s">
        <v>6090</v>
      </c>
      <c r="K128" s="22" t="s">
        <v>6051</v>
      </c>
      <c r="L128" s="22"/>
      <c r="M128" s="25"/>
      <c r="N128" s="31"/>
      <c r="O128" s="22"/>
      <c r="P128" s="37"/>
      <c r="Q128" s="26"/>
    </row>
    <row r="129" spans="2:17" ht="20.100000000000001" customHeight="1">
      <c r="B129" s="22"/>
      <c r="C129" s="22" t="s">
        <v>35</v>
      </c>
      <c r="D129" s="22" t="s">
        <v>35</v>
      </c>
      <c r="E129" s="31" t="s">
        <v>6091</v>
      </c>
      <c r="F129" s="31">
        <v>2</v>
      </c>
      <c r="G129" s="31">
        <v>920</v>
      </c>
      <c r="H129" s="31">
        <v>1840</v>
      </c>
      <c r="I129" s="23"/>
      <c r="J129" s="31" t="s">
        <v>476</v>
      </c>
      <c r="K129" s="22" t="s">
        <v>6051</v>
      </c>
      <c r="L129" s="22"/>
      <c r="M129" s="25"/>
      <c r="N129" s="31"/>
      <c r="O129" s="22"/>
      <c r="P129" s="37"/>
      <c r="Q129" s="26"/>
    </row>
    <row r="130" spans="2:17" ht="18.75" customHeight="1">
      <c r="B130" s="22"/>
      <c r="C130" s="22" t="s">
        <v>35</v>
      </c>
      <c r="D130" s="22" t="s">
        <v>35</v>
      </c>
      <c r="E130" s="31" t="s">
        <v>2315</v>
      </c>
      <c r="F130" s="31">
        <v>2</v>
      </c>
      <c r="G130" s="31">
        <v>70</v>
      </c>
      <c r="H130" s="31">
        <v>140</v>
      </c>
      <c r="I130" s="23"/>
      <c r="J130" s="31" t="s">
        <v>400</v>
      </c>
      <c r="K130" s="22" t="s">
        <v>6051</v>
      </c>
      <c r="L130" s="22"/>
      <c r="M130" s="25"/>
      <c r="N130" s="31"/>
      <c r="O130" s="22"/>
      <c r="P130" s="37"/>
      <c r="Q130" s="26"/>
    </row>
    <row r="131" spans="2:17" ht="18.75" customHeight="1">
      <c r="B131" s="22"/>
      <c r="C131" s="22" t="s">
        <v>35</v>
      </c>
      <c r="D131" s="22" t="s">
        <v>35</v>
      </c>
      <c r="E131" s="31" t="s">
        <v>6374</v>
      </c>
      <c r="F131" s="31">
        <v>1</v>
      </c>
      <c r="G131" s="31">
        <v>1686</v>
      </c>
      <c r="H131" s="31">
        <v>1686</v>
      </c>
      <c r="I131" s="23"/>
      <c r="J131" s="31" t="s">
        <v>6375</v>
      </c>
      <c r="K131" s="22" t="s">
        <v>6051</v>
      </c>
      <c r="L131" s="22"/>
      <c r="M131" s="25"/>
      <c r="N131" s="31"/>
      <c r="O131" s="22"/>
      <c r="P131" s="37"/>
      <c r="Q131" s="26"/>
    </row>
    <row r="132" spans="2:17" ht="18.75" customHeight="1">
      <c r="B132" s="22"/>
      <c r="C132" s="22" t="s">
        <v>35</v>
      </c>
      <c r="D132" s="22" t="s">
        <v>35</v>
      </c>
      <c r="E132" s="31" t="s">
        <v>6376</v>
      </c>
      <c r="F132" s="31">
        <v>2</v>
      </c>
      <c r="G132" s="31">
        <v>260</v>
      </c>
      <c r="H132" s="31">
        <v>520</v>
      </c>
      <c r="I132" s="23"/>
      <c r="J132" s="31" t="s">
        <v>3761</v>
      </c>
      <c r="K132" s="22" t="s">
        <v>6051</v>
      </c>
      <c r="L132" s="22"/>
      <c r="M132" s="25"/>
      <c r="N132" s="31"/>
      <c r="O132" s="22"/>
      <c r="P132" s="37"/>
      <c r="Q132" s="26"/>
    </row>
    <row r="133" spans="2:17" ht="18.75" customHeight="1">
      <c r="B133" s="22"/>
      <c r="C133" s="22" t="s">
        <v>35</v>
      </c>
      <c r="D133" s="22" t="s">
        <v>35</v>
      </c>
      <c r="E133" s="31" t="s">
        <v>6093</v>
      </c>
      <c r="F133" s="31">
        <v>8</v>
      </c>
      <c r="G133" s="31">
        <v>490</v>
      </c>
      <c r="H133" s="31">
        <v>3920</v>
      </c>
      <c r="I133" s="23"/>
      <c r="J133" s="31" t="s">
        <v>6094</v>
      </c>
      <c r="K133" s="22" t="s">
        <v>6051</v>
      </c>
      <c r="L133" s="22"/>
      <c r="M133" s="25"/>
      <c r="N133" s="31"/>
      <c r="O133" s="22"/>
      <c r="P133" s="37"/>
      <c r="Q133" s="26"/>
    </row>
    <row r="134" spans="2:17" ht="18.75" customHeight="1">
      <c r="B134" s="22"/>
      <c r="C134" s="22" t="s">
        <v>35</v>
      </c>
      <c r="D134" s="22" t="s">
        <v>35</v>
      </c>
      <c r="E134" s="31" t="s">
        <v>6328</v>
      </c>
      <c r="F134" s="31">
        <v>4</v>
      </c>
      <c r="G134" s="31">
        <v>87</v>
      </c>
      <c r="H134" s="31">
        <v>348</v>
      </c>
      <c r="I134" s="23"/>
      <c r="J134" s="31" t="s">
        <v>3207</v>
      </c>
      <c r="K134" s="22" t="s">
        <v>6051</v>
      </c>
      <c r="L134" s="22"/>
      <c r="M134" s="25"/>
      <c r="N134" s="31"/>
      <c r="O134" s="22"/>
      <c r="P134" s="37"/>
      <c r="Q134" s="26"/>
    </row>
    <row r="135" spans="2:17" ht="18.75" customHeight="1">
      <c r="B135" s="22"/>
      <c r="C135" s="22" t="s">
        <v>35</v>
      </c>
      <c r="D135" s="22" t="s">
        <v>35</v>
      </c>
      <c r="E135" s="31" t="s">
        <v>6377</v>
      </c>
      <c r="F135" s="31">
        <v>2</v>
      </c>
      <c r="G135" s="31">
        <v>800</v>
      </c>
      <c r="H135" s="31">
        <v>1600</v>
      </c>
      <c r="I135" s="23"/>
      <c r="J135" s="31" t="s">
        <v>68</v>
      </c>
      <c r="K135" s="22" t="s">
        <v>6051</v>
      </c>
      <c r="L135" s="22"/>
      <c r="M135" s="25"/>
      <c r="N135" s="31"/>
      <c r="O135" s="22"/>
      <c r="P135" s="37"/>
      <c r="Q135" s="26"/>
    </row>
    <row r="136" spans="2:17" ht="18.75" customHeight="1">
      <c r="B136" s="22"/>
      <c r="C136" s="22" t="s">
        <v>35</v>
      </c>
      <c r="D136" s="22" t="s">
        <v>35</v>
      </c>
      <c r="E136" s="31" t="s">
        <v>6378</v>
      </c>
      <c r="F136" s="31">
        <v>2</v>
      </c>
      <c r="G136" s="31">
        <v>800</v>
      </c>
      <c r="H136" s="31">
        <v>1600</v>
      </c>
      <c r="I136" s="23"/>
      <c r="J136" s="31" t="s">
        <v>68</v>
      </c>
      <c r="K136" s="22" t="s">
        <v>6051</v>
      </c>
      <c r="L136" s="22"/>
      <c r="M136" s="25"/>
      <c r="N136" s="31"/>
      <c r="O136" s="22"/>
      <c r="P136" s="37"/>
      <c r="Q136" s="26"/>
    </row>
    <row r="137" spans="2:17" ht="18.75" customHeight="1">
      <c r="B137" s="22"/>
      <c r="C137" s="22" t="s">
        <v>35</v>
      </c>
      <c r="D137" s="22" t="s">
        <v>35</v>
      </c>
      <c r="E137" s="31" t="s">
        <v>6097</v>
      </c>
      <c r="F137" s="31">
        <v>2</v>
      </c>
      <c r="G137" s="31">
        <v>1050</v>
      </c>
      <c r="H137" s="31">
        <v>2100</v>
      </c>
      <c r="I137" s="23"/>
      <c r="J137" s="31" t="s">
        <v>6098</v>
      </c>
      <c r="K137" s="22" t="s">
        <v>6051</v>
      </c>
      <c r="L137" s="22"/>
      <c r="M137" s="25"/>
      <c r="N137" s="31"/>
      <c r="O137" s="22"/>
      <c r="P137" s="37"/>
      <c r="Q137" s="26"/>
    </row>
    <row r="138" spans="2:17" ht="18.75" customHeight="1">
      <c r="B138" s="22"/>
      <c r="C138" s="22" t="s">
        <v>35</v>
      </c>
      <c r="D138" s="22" t="s">
        <v>35</v>
      </c>
      <c r="E138" s="31" t="s">
        <v>6099</v>
      </c>
      <c r="F138" s="31">
        <v>2</v>
      </c>
      <c r="G138" s="31">
        <v>1130</v>
      </c>
      <c r="H138" s="31">
        <v>2260</v>
      </c>
      <c r="I138" s="23"/>
      <c r="J138" s="31" t="s">
        <v>6098</v>
      </c>
      <c r="K138" s="22" t="s">
        <v>6051</v>
      </c>
      <c r="L138" s="22"/>
      <c r="M138" s="25"/>
      <c r="N138" s="31"/>
      <c r="O138" s="22"/>
      <c r="P138" s="37"/>
      <c r="Q138" s="26"/>
    </row>
    <row r="139" spans="2:17" ht="18.75" customHeight="1">
      <c r="B139" s="22"/>
      <c r="C139" s="22" t="s">
        <v>35</v>
      </c>
      <c r="D139" s="22" t="s">
        <v>35</v>
      </c>
      <c r="E139" s="31" t="s">
        <v>6379</v>
      </c>
      <c r="F139" s="31">
        <v>4</v>
      </c>
      <c r="G139" s="31">
        <v>700</v>
      </c>
      <c r="H139" s="31">
        <v>2800</v>
      </c>
      <c r="I139" s="23"/>
      <c r="J139" s="31" t="s">
        <v>413</v>
      </c>
      <c r="K139" s="22" t="s">
        <v>6051</v>
      </c>
      <c r="L139" s="22"/>
      <c r="M139" s="25"/>
      <c r="N139" s="31"/>
      <c r="O139" s="22"/>
      <c r="P139" s="37"/>
      <c r="Q139" s="26"/>
    </row>
    <row r="140" spans="2:17" ht="18.75" customHeight="1">
      <c r="B140" s="22"/>
      <c r="C140" s="22" t="s">
        <v>35</v>
      </c>
      <c r="D140" s="22" t="s">
        <v>35</v>
      </c>
      <c r="E140" s="31" t="s">
        <v>6380</v>
      </c>
      <c r="F140" s="31">
        <v>4</v>
      </c>
      <c r="G140" s="31">
        <v>700</v>
      </c>
      <c r="H140" s="31">
        <v>2800</v>
      </c>
      <c r="I140" s="23"/>
      <c r="J140" s="31" t="s">
        <v>413</v>
      </c>
      <c r="K140" s="22" t="s">
        <v>6051</v>
      </c>
      <c r="L140" s="22"/>
      <c r="M140" s="25"/>
      <c r="N140" s="31"/>
      <c r="O140" s="22"/>
      <c r="P140" s="37"/>
      <c r="Q140" s="26"/>
    </row>
    <row r="141" spans="2:17" ht="18.75" customHeight="1">
      <c r="B141" s="22"/>
      <c r="C141" s="22" t="s">
        <v>35</v>
      </c>
      <c r="D141" s="22" t="s">
        <v>35</v>
      </c>
      <c r="E141" s="31" t="s">
        <v>6218</v>
      </c>
      <c r="F141" s="31">
        <v>1</v>
      </c>
      <c r="G141" s="31">
        <v>2470</v>
      </c>
      <c r="H141" s="31">
        <v>2470</v>
      </c>
      <c r="I141" s="23"/>
      <c r="J141" s="31" t="s">
        <v>2329</v>
      </c>
      <c r="K141" s="22" t="s">
        <v>6051</v>
      </c>
      <c r="L141" s="22"/>
      <c r="M141" s="25"/>
      <c r="N141" s="31"/>
      <c r="O141" s="22"/>
      <c r="P141" s="37"/>
      <c r="Q141" s="26"/>
    </row>
    <row r="142" spans="2:17" ht="18.75" customHeight="1">
      <c r="B142" s="22"/>
      <c r="C142" s="22" t="s">
        <v>35</v>
      </c>
      <c r="D142" s="22" t="s">
        <v>35</v>
      </c>
      <c r="E142" s="31" t="s">
        <v>6381</v>
      </c>
      <c r="F142" s="31">
        <v>1</v>
      </c>
      <c r="G142" s="31">
        <v>1850</v>
      </c>
      <c r="H142" s="31">
        <v>1850</v>
      </c>
      <c r="I142" s="23"/>
      <c r="J142" s="31" t="s">
        <v>64</v>
      </c>
      <c r="K142" s="22" t="s">
        <v>6051</v>
      </c>
      <c r="L142" s="22"/>
      <c r="M142" s="25"/>
      <c r="N142" s="31"/>
      <c r="O142" s="22"/>
      <c r="P142" s="37"/>
      <c r="Q142" s="26"/>
    </row>
    <row r="143" spans="2:17" ht="20.100000000000001" customHeight="1">
      <c r="B143" s="22"/>
      <c r="C143" s="22" t="s">
        <v>35</v>
      </c>
      <c r="D143" s="22" t="s">
        <v>35</v>
      </c>
      <c r="E143" s="31" t="s">
        <v>3289</v>
      </c>
      <c r="F143" s="31">
        <v>2</v>
      </c>
      <c r="G143" s="31">
        <v>2464</v>
      </c>
      <c r="H143" s="31">
        <v>4928</v>
      </c>
      <c r="I143" s="23"/>
      <c r="J143" s="31" t="s">
        <v>490</v>
      </c>
      <c r="K143" s="22" t="s">
        <v>6051</v>
      </c>
      <c r="L143" s="22"/>
      <c r="M143" s="25"/>
      <c r="N143" s="31"/>
      <c r="O143" s="22"/>
      <c r="P143" s="37"/>
      <c r="Q143" s="26"/>
    </row>
    <row r="144" spans="2:17" ht="20.100000000000001" customHeight="1">
      <c r="B144" s="22"/>
      <c r="C144" s="22"/>
      <c r="D144" s="22"/>
      <c r="E144" s="31"/>
      <c r="F144" s="1951"/>
      <c r="G144" s="79"/>
      <c r="H144" s="79"/>
      <c r="I144" s="23"/>
      <c r="J144" s="31"/>
      <c r="K144" s="864"/>
      <c r="L144" s="22"/>
      <c r="M144" s="25"/>
      <c r="N144" s="31"/>
      <c r="O144" s="22"/>
      <c r="P144" s="37"/>
      <c r="Q144" s="26"/>
    </row>
    <row r="145" spans="1:17" s="1947" customFormat="1" ht="18.75" customHeight="1">
      <c r="B145" s="864"/>
      <c r="C145" s="22" t="s">
        <v>311</v>
      </c>
      <c r="D145" s="22" t="s">
        <v>311</v>
      </c>
      <c r="E145" s="31" t="s">
        <v>6334</v>
      </c>
      <c r="F145" s="31">
        <v>1</v>
      </c>
      <c r="G145" s="36">
        <v>27900</v>
      </c>
      <c r="H145" s="36">
        <f>F145*G145</f>
        <v>27900</v>
      </c>
      <c r="I145" s="23"/>
      <c r="J145" s="31" t="s">
        <v>6335</v>
      </c>
      <c r="K145" s="864"/>
      <c r="L145" s="864"/>
      <c r="M145" s="25">
        <v>44032</v>
      </c>
      <c r="N145" s="79"/>
      <c r="O145" s="864"/>
      <c r="P145" s="25" t="s">
        <v>6336</v>
      </c>
      <c r="Q145" s="1946"/>
    </row>
    <row r="146" spans="1:17" s="1947" customFormat="1" ht="18.75" customHeight="1">
      <c r="B146" s="864"/>
      <c r="C146" s="22" t="s">
        <v>311</v>
      </c>
      <c r="D146" s="22" t="s">
        <v>311</v>
      </c>
      <c r="E146" s="31" t="s">
        <v>6337</v>
      </c>
      <c r="F146" s="31">
        <v>1</v>
      </c>
      <c r="G146" s="36">
        <v>42300</v>
      </c>
      <c r="H146" s="36">
        <f>F146*G146</f>
        <v>42300</v>
      </c>
      <c r="I146" s="23"/>
      <c r="J146" s="31" t="s">
        <v>6338</v>
      </c>
      <c r="K146" s="864"/>
      <c r="L146" s="864"/>
      <c r="M146" s="25">
        <v>44032</v>
      </c>
      <c r="N146" s="79"/>
      <c r="O146" s="864"/>
      <c r="P146" s="25" t="s">
        <v>6336</v>
      </c>
      <c r="Q146" s="1946"/>
    </row>
    <row r="147" spans="1:17" s="1947" customFormat="1" ht="18.75" customHeight="1">
      <c r="B147" s="864"/>
      <c r="C147" s="22" t="s">
        <v>311</v>
      </c>
      <c r="D147" s="22" t="s">
        <v>311</v>
      </c>
      <c r="E147" s="31" t="s">
        <v>6339</v>
      </c>
      <c r="F147" s="31">
        <v>1</v>
      </c>
      <c r="G147" s="36">
        <v>2800</v>
      </c>
      <c r="H147" s="36">
        <f>F147*G147</f>
        <v>2800</v>
      </c>
      <c r="I147" s="23"/>
      <c r="J147" s="31" t="s">
        <v>6340</v>
      </c>
      <c r="K147" s="864"/>
      <c r="L147" s="864"/>
      <c r="M147" s="25">
        <v>44032</v>
      </c>
      <c r="N147" s="79"/>
      <c r="O147" s="864"/>
      <c r="P147" s="25" t="s">
        <v>6336</v>
      </c>
      <c r="Q147" s="1946"/>
    </row>
    <row r="148" spans="1:17" ht="18.75" customHeight="1">
      <c r="B148" s="22"/>
      <c r="C148" s="22" t="s">
        <v>311</v>
      </c>
      <c r="D148" s="22" t="s">
        <v>311</v>
      </c>
      <c r="E148" s="79" t="s">
        <v>3253</v>
      </c>
      <c r="F148" s="79">
        <v>1</v>
      </c>
      <c r="G148" s="1292">
        <v>-4000</v>
      </c>
      <c r="H148" s="1292">
        <f>F148*G148</f>
        <v>-4000</v>
      </c>
      <c r="I148" s="23"/>
      <c r="J148" s="31"/>
      <c r="K148" s="864"/>
      <c r="L148" s="22"/>
      <c r="M148" s="25">
        <v>44032</v>
      </c>
      <c r="N148" s="31"/>
      <c r="O148" s="22"/>
      <c r="P148" s="25"/>
      <c r="Q148" s="26"/>
    </row>
    <row r="149" spans="1:17" s="31" customFormat="1" ht="18.75" customHeight="1">
      <c r="B149" s="22"/>
      <c r="C149" s="22"/>
      <c r="D149" s="22"/>
      <c r="I149" s="34"/>
      <c r="K149" s="22"/>
      <c r="L149" s="22"/>
      <c r="M149" s="25"/>
      <c r="O149" s="22"/>
      <c r="P149" s="25"/>
      <c r="Q149" s="26"/>
    </row>
    <row r="150" spans="1:17" s="31" customFormat="1" ht="18.75" customHeight="1">
      <c r="B150" s="22"/>
      <c r="C150" s="22" t="s">
        <v>35</v>
      </c>
      <c r="D150" s="22" t="s">
        <v>35</v>
      </c>
      <c r="E150" s="31" t="s">
        <v>6347</v>
      </c>
      <c r="F150" s="31">
        <v>1</v>
      </c>
      <c r="G150" s="31">
        <v>1389</v>
      </c>
      <c r="H150" s="31">
        <v>1389</v>
      </c>
      <c r="I150" s="34"/>
      <c r="J150" s="31" t="s">
        <v>6348</v>
      </c>
      <c r="K150" s="22" t="s">
        <v>6051</v>
      </c>
      <c r="L150" s="22"/>
      <c r="M150" s="25"/>
      <c r="O150" s="22"/>
      <c r="P150" s="25"/>
      <c r="Q150" s="26">
        <v>44061</v>
      </c>
    </row>
    <row r="151" spans="1:17" s="31" customFormat="1" ht="18.75" customHeight="1">
      <c r="B151" s="22"/>
      <c r="C151" s="22"/>
      <c r="D151" s="22"/>
      <c r="F151" s="23"/>
      <c r="G151" s="28"/>
      <c r="H151" s="28"/>
      <c r="I151" s="23"/>
      <c r="L151" s="22"/>
      <c r="M151" s="25"/>
      <c r="O151" s="22"/>
      <c r="P151" s="25"/>
      <c r="Q151" s="26"/>
    </row>
    <row r="152" spans="1:17" s="59" customFormat="1" ht="18.75" customHeight="1">
      <c r="B152" s="57"/>
      <c r="C152" s="57" t="s">
        <v>35</v>
      </c>
      <c r="D152" s="57" t="s">
        <v>35</v>
      </c>
      <c r="E152" s="59" t="s">
        <v>6382</v>
      </c>
      <c r="F152" s="59">
        <v>1</v>
      </c>
      <c r="G152" s="59">
        <v>1930</v>
      </c>
      <c r="H152" s="59">
        <v>1930</v>
      </c>
      <c r="I152" s="1291"/>
      <c r="J152" s="59" t="s">
        <v>457</v>
      </c>
      <c r="K152" s="57" t="s">
        <v>6051</v>
      </c>
      <c r="L152" s="57"/>
      <c r="M152" s="60">
        <v>44064</v>
      </c>
      <c r="O152" s="57"/>
      <c r="P152" s="60"/>
      <c r="Q152" s="61">
        <v>44070</v>
      </c>
    </row>
    <row r="153" spans="1:17" s="59" customFormat="1" ht="18.75" customHeight="1">
      <c r="B153" s="57"/>
      <c r="C153" s="57"/>
      <c r="D153" s="57"/>
      <c r="I153" s="1291"/>
      <c r="K153" s="57"/>
      <c r="L153" s="57"/>
      <c r="M153" s="60"/>
      <c r="O153" s="57"/>
      <c r="P153" s="60"/>
      <c r="Q153" s="61"/>
    </row>
    <row r="154" spans="1:17" s="59" customFormat="1" ht="18.75" customHeight="1">
      <c r="B154" s="57"/>
      <c r="C154" s="57" t="s">
        <v>35</v>
      </c>
      <c r="D154" s="57" t="s">
        <v>35</v>
      </c>
      <c r="E154" s="59" t="s">
        <v>6383</v>
      </c>
      <c r="F154" s="59">
        <v>4</v>
      </c>
      <c r="G154" s="59">
        <v>1830</v>
      </c>
      <c r="H154" s="59">
        <v>7320</v>
      </c>
      <c r="I154" s="1291"/>
      <c r="J154" s="59" t="s">
        <v>6384</v>
      </c>
      <c r="K154" s="57" t="s">
        <v>6051</v>
      </c>
      <c r="L154" s="57"/>
      <c r="M154" s="60">
        <v>44064</v>
      </c>
      <c r="O154" s="57"/>
      <c r="P154" s="60"/>
      <c r="Q154" s="61">
        <v>44067</v>
      </c>
    </row>
    <row r="155" spans="1:17" s="62" customFormat="1" ht="18.75" customHeight="1">
      <c r="B155" s="57"/>
      <c r="C155" s="57"/>
      <c r="D155" s="57"/>
      <c r="E155" s="59"/>
      <c r="F155" s="59"/>
      <c r="G155" s="59"/>
      <c r="H155" s="59"/>
      <c r="I155" s="1291"/>
      <c r="J155" s="59"/>
      <c r="K155" s="57"/>
      <c r="L155" s="57"/>
      <c r="M155" s="60"/>
      <c r="N155" s="59"/>
      <c r="O155" s="57"/>
      <c r="P155" s="60"/>
      <c r="Q155" s="61"/>
    </row>
    <row r="156" spans="1:17" s="62" customFormat="1" ht="20.100000000000001" customHeight="1">
      <c r="B156" s="57"/>
      <c r="C156" s="57" t="s">
        <v>3307</v>
      </c>
      <c r="D156" s="57" t="s">
        <v>3307</v>
      </c>
      <c r="E156" s="59" t="s">
        <v>6136</v>
      </c>
      <c r="F156" s="59">
        <v>1</v>
      </c>
      <c r="G156" s="1948">
        <v>1406400</v>
      </c>
      <c r="H156" s="59">
        <f>F156*G156</f>
        <v>1406400</v>
      </c>
      <c r="I156" s="53"/>
      <c r="J156" s="59" t="s">
        <v>6137</v>
      </c>
      <c r="K156" s="57"/>
      <c r="L156" s="57"/>
      <c r="M156" s="60">
        <v>44070</v>
      </c>
      <c r="N156" s="59"/>
      <c r="O156" s="57"/>
      <c r="P156" s="68"/>
      <c r="Q156" s="61"/>
    </row>
    <row r="157" spans="1:17" s="1964" customFormat="1" ht="18.75" customHeight="1">
      <c r="A157" s="62"/>
      <c r="B157" s="956"/>
      <c r="C157" s="57" t="s">
        <v>311</v>
      </c>
      <c r="D157" s="57" t="s">
        <v>311</v>
      </c>
      <c r="E157" s="59" t="s">
        <v>6355</v>
      </c>
      <c r="F157" s="59">
        <v>1</v>
      </c>
      <c r="G157" s="66">
        <v>14000</v>
      </c>
      <c r="H157" s="59">
        <f>F157*G157</f>
        <v>14000</v>
      </c>
      <c r="I157" s="53"/>
      <c r="J157" s="59" t="s">
        <v>6356</v>
      </c>
      <c r="K157" s="57"/>
      <c r="L157" s="956"/>
      <c r="M157" s="60">
        <v>44070</v>
      </c>
      <c r="N157" s="77"/>
      <c r="O157" s="956"/>
      <c r="P157" s="60"/>
      <c r="Q157" s="1963"/>
    </row>
    <row r="158" spans="1:17" s="1964" customFormat="1" ht="18.75" customHeight="1">
      <c r="A158" s="62"/>
      <c r="B158" s="956"/>
      <c r="C158" s="57" t="s">
        <v>311</v>
      </c>
      <c r="D158" s="57" t="s">
        <v>311</v>
      </c>
      <c r="E158" s="59" t="s">
        <v>6357</v>
      </c>
      <c r="F158" s="59">
        <v>1</v>
      </c>
      <c r="G158" s="66">
        <v>360</v>
      </c>
      <c r="H158" s="59">
        <f>F158*G158</f>
        <v>360</v>
      </c>
      <c r="I158" s="53"/>
      <c r="J158" s="59" t="s">
        <v>5991</v>
      </c>
      <c r="K158" s="57"/>
      <c r="L158" s="956"/>
      <c r="M158" s="60">
        <v>44070</v>
      </c>
      <c r="N158" s="77"/>
      <c r="O158" s="956"/>
      <c r="P158" s="60"/>
      <c r="Q158" s="1963"/>
    </row>
    <row r="159" spans="1:17" s="59" customFormat="1" ht="18.75" customHeight="1">
      <c r="A159" s="62"/>
      <c r="B159" s="57"/>
      <c r="C159" s="57" t="s">
        <v>35</v>
      </c>
      <c r="D159" s="57" t="s">
        <v>35</v>
      </c>
      <c r="E159" s="59" t="s">
        <v>6358</v>
      </c>
      <c r="F159" s="59">
        <v>1</v>
      </c>
      <c r="G159" s="59">
        <v>1710</v>
      </c>
      <c r="H159" s="59">
        <f>F159*G159</f>
        <v>1710</v>
      </c>
      <c r="I159" s="1291"/>
      <c r="J159" s="59" t="s">
        <v>6359</v>
      </c>
      <c r="K159" s="57" t="s">
        <v>6051</v>
      </c>
      <c r="L159" s="57"/>
      <c r="M159" s="60">
        <v>44069</v>
      </c>
      <c r="O159" s="57"/>
      <c r="P159" s="60"/>
      <c r="Q159" s="61">
        <v>44074</v>
      </c>
    </row>
  </sheetData>
  <autoFilter ref="B9:O15" xr:uid="{E00DC73C-960E-4166-82CE-DA96A3D99A96}"/>
  <mergeCells count="6">
    <mergeCell ref="B2:D2"/>
    <mergeCell ref="G2:I2"/>
    <mergeCell ref="B3:D3"/>
    <mergeCell ref="B4:D4"/>
    <mergeCell ref="B5:D5"/>
    <mergeCell ref="B6:D6"/>
  </mergeCells>
  <phoneticPr fontId="4"/>
  <dataValidations count="1">
    <dataValidation imeMode="hiragana" allowBlank="1" showInputMessage="1" showErrorMessage="1" sqref="J27 JF27 TB27 ACX27 AMT27 AWP27 BGL27 BQH27 CAD27 CJZ27 CTV27 DDR27 DNN27 DXJ27 EHF27 ERB27 FAX27 FKT27 FUP27 GEL27 GOH27 GYD27 HHZ27 HRV27 IBR27 ILN27 IVJ27 JFF27 JPB27 JYX27 KIT27 KSP27 LCL27 LMH27 LWD27 MFZ27 MPV27 MZR27 NJN27 NTJ27 ODF27 ONB27 OWX27 PGT27 PQP27 QAL27 QKH27 QUD27 RDZ27 RNV27 RXR27 SHN27 SRJ27 TBF27 TLB27 TUX27 UET27 UOP27 UYL27 VIH27 VSD27 WBZ27 WLV27 WVR27 J65563 JF65563 TB65563 ACX65563 AMT65563 AWP65563 BGL65563 BQH65563 CAD65563 CJZ65563 CTV65563 DDR65563 DNN65563 DXJ65563 EHF65563 ERB65563 FAX65563 FKT65563 FUP65563 GEL65563 GOH65563 GYD65563 HHZ65563 HRV65563 IBR65563 ILN65563 IVJ65563 JFF65563 JPB65563 JYX65563 KIT65563 KSP65563 LCL65563 LMH65563 LWD65563 MFZ65563 MPV65563 MZR65563 NJN65563 NTJ65563 ODF65563 ONB65563 OWX65563 PGT65563 PQP65563 QAL65563 QKH65563 QUD65563 RDZ65563 RNV65563 RXR65563 SHN65563 SRJ65563 TBF65563 TLB65563 TUX65563 UET65563 UOP65563 UYL65563 VIH65563 VSD65563 WBZ65563 WLV65563 WVR65563 J131099 JF131099 TB131099 ACX131099 AMT131099 AWP131099 BGL131099 BQH131099 CAD131099 CJZ131099 CTV131099 DDR131099 DNN131099 DXJ131099 EHF131099 ERB131099 FAX131099 FKT131099 FUP131099 GEL131099 GOH131099 GYD131099 HHZ131099 HRV131099 IBR131099 ILN131099 IVJ131099 JFF131099 JPB131099 JYX131099 KIT131099 KSP131099 LCL131099 LMH131099 LWD131099 MFZ131099 MPV131099 MZR131099 NJN131099 NTJ131099 ODF131099 ONB131099 OWX131099 PGT131099 PQP131099 QAL131099 QKH131099 QUD131099 RDZ131099 RNV131099 RXR131099 SHN131099 SRJ131099 TBF131099 TLB131099 TUX131099 UET131099 UOP131099 UYL131099 VIH131099 VSD131099 WBZ131099 WLV131099 WVR131099 J196635 JF196635 TB196635 ACX196635 AMT196635 AWP196635 BGL196635 BQH196635 CAD196635 CJZ196635 CTV196635 DDR196635 DNN196635 DXJ196635 EHF196635 ERB196635 FAX196635 FKT196635 FUP196635 GEL196635 GOH196635 GYD196635 HHZ196635 HRV196635 IBR196635 ILN196635 IVJ196635 JFF196635 JPB196635 JYX196635 KIT196635 KSP196635 LCL196635 LMH196635 LWD196635 MFZ196635 MPV196635 MZR196635 NJN196635 NTJ196635 ODF196635 ONB196635 OWX196635 PGT196635 PQP196635 QAL196635 QKH196635 QUD196635 RDZ196635 RNV196635 RXR196635 SHN196635 SRJ196635 TBF196635 TLB196635 TUX196635 UET196635 UOP196635 UYL196635 VIH196635 VSD196635 WBZ196635 WLV196635 WVR196635 J262171 JF262171 TB262171 ACX262171 AMT262171 AWP262171 BGL262171 BQH262171 CAD262171 CJZ262171 CTV262171 DDR262171 DNN262171 DXJ262171 EHF262171 ERB262171 FAX262171 FKT262171 FUP262171 GEL262171 GOH262171 GYD262171 HHZ262171 HRV262171 IBR262171 ILN262171 IVJ262171 JFF262171 JPB262171 JYX262171 KIT262171 KSP262171 LCL262171 LMH262171 LWD262171 MFZ262171 MPV262171 MZR262171 NJN262171 NTJ262171 ODF262171 ONB262171 OWX262171 PGT262171 PQP262171 QAL262171 QKH262171 QUD262171 RDZ262171 RNV262171 RXR262171 SHN262171 SRJ262171 TBF262171 TLB262171 TUX262171 UET262171 UOP262171 UYL262171 VIH262171 VSD262171 WBZ262171 WLV262171 WVR262171 J327707 JF327707 TB327707 ACX327707 AMT327707 AWP327707 BGL327707 BQH327707 CAD327707 CJZ327707 CTV327707 DDR327707 DNN327707 DXJ327707 EHF327707 ERB327707 FAX327707 FKT327707 FUP327707 GEL327707 GOH327707 GYD327707 HHZ327707 HRV327707 IBR327707 ILN327707 IVJ327707 JFF327707 JPB327707 JYX327707 KIT327707 KSP327707 LCL327707 LMH327707 LWD327707 MFZ327707 MPV327707 MZR327707 NJN327707 NTJ327707 ODF327707 ONB327707 OWX327707 PGT327707 PQP327707 QAL327707 QKH327707 QUD327707 RDZ327707 RNV327707 RXR327707 SHN327707 SRJ327707 TBF327707 TLB327707 TUX327707 UET327707 UOP327707 UYL327707 VIH327707 VSD327707 WBZ327707 WLV327707 WVR327707 J393243 JF393243 TB393243 ACX393243 AMT393243 AWP393243 BGL393243 BQH393243 CAD393243 CJZ393243 CTV393243 DDR393243 DNN393243 DXJ393243 EHF393243 ERB393243 FAX393243 FKT393243 FUP393243 GEL393243 GOH393243 GYD393243 HHZ393243 HRV393243 IBR393243 ILN393243 IVJ393243 JFF393243 JPB393243 JYX393243 KIT393243 KSP393243 LCL393243 LMH393243 LWD393243 MFZ393243 MPV393243 MZR393243 NJN393243 NTJ393243 ODF393243 ONB393243 OWX393243 PGT393243 PQP393243 QAL393243 QKH393243 QUD393243 RDZ393243 RNV393243 RXR393243 SHN393243 SRJ393243 TBF393243 TLB393243 TUX393243 UET393243 UOP393243 UYL393243 VIH393243 VSD393243 WBZ393243 WLV393243 WVR393243 J458779 JF458779 TB458779 ACX458779 AMT458779 AWP458779 BGL458779 BQH458779 CAD458779 CJZ458779 CTV458779 DDR458779 DNN458779 DXJ458779 EHF458779 ERB458779 FAX458779 FKT458779 FUP458779 GEL458779 GOH458779 GYD458779 HHZ458779 HRV458779 IBR458779 ILN458779 IVJ458779 JFF458779 JPB458779 JYX458779 KIT458779 KSP458779 LCL458779 LMH458779 LWD458779 MFZ458779 MPV458779 MZR458779 NJN458779 NTJ458779 ODF458779 ONB458779 OWX458779 PGT458779 PQP458779 QAL458779 QKH458779 QUD458779 RDZ458779 RNV458779 RXR458779 SHN458779 SRJ458779 TBF458779 TLB458779 TUX458779 UET458779 UOP458779 UYL458779 VIH458779 VSD458779 WBZ458779 WLV458779 WVR458779 J524315 JF524315 TB524315 ACX524315 AMT524315 AWP524315 BGL524315 BQH524315 CAD524315 CJZ524315 CTV524315 DDR524315 DNN524315 DXJ524315 EHF524315 ERB524315 FAX524315 FKT524315 FUP524315 GEL524315 GOH524315 GYD524315 HHZ524315 HRV524315 IBR524315 ILN524315 IVJ524315 JFF524315 JPB524315 JYX524315 KIT524315 KSP524315 LCL524315 LMH524315 LWD524315 MFZ524315 MPV524315 MZR524315 NJN524315 NTJ524315 ODF524315 ONB524315 OWX524315 PGT524315 PQP524315 QAL524315 QKH524315 QUD524315 RDZ524315 RNV524315 RXR524315 SHN524315 SRJ524315 TBF524315 TLB524315 TUX524315 UET524315 UOP524315 UYL524315 VIH524315 VSD524315 WBZ524315 WLV524315 WVR524315 J589851 JF589851 TB589851 ACX589851 AMT589851 AWP589851 BGL589851 BQH589851 CAD589851 CJZ589851 CTV589851 DDR589851 DNN589851 DXJ589851 EHF589851 ERB589851 FAX589851 FKT589851 FUP589851 GEL589851 GOH589851 GYD589851 HHZ589851 HRV589851 IBR589851 ILN589851 IVJ589851 JFF589851 JPB589851 JYX589851 KIT589851 KSP589851 LCL589851 LMH589851 LWD589851 MFZ589851 MPV589851 MZR589851 NJN589851 NTJ589851 ODF589851 ONB589851 OWX589851 PGT589851 PQP589851 QAL589851 QKH589851 QUD589851 RDZ589851 RNV589851 RXR589851 SHN589851 SRJ589851 TBF589851 TLB589851 TUX589851 UET589851 UOP589851 UYL589851 VIH589851 VSD589851 WBZ589851 WLV589851 WVR589851 J655387 JF655387 TB655387 ACX655387 AMT655387 AWP655387 BGL655387 BQH655387 CAD655387 CJZ655387 CTV655387 DDR655387 DNN655387 DXJ655387 EHF655387 ERB655387 FAX655387 FKT655387 FUP655387 GEL655387 GOH655387 GYD655387 HHZ655387 HRV655387 IBR655387 ILN655387 IVJ655387 JFF655387 JPB655387 JYX655387 KIT655387 KSP655387 LCL655387 LMH655387 LWD655387 MFZ655387 MPV655387 MZR655387 NJN655387 NTJ655387 ODF655387 ONB655387 OWX655387 PGT655387 PQP655387 QAL655387 QKH655387 QUD655387 RDZ655387 RNV655387 RXR655387 SHN655387 SRJ655387 TBF655387 TLB655387 TUX655387 UET655387 UOP655387 UYL655387 VIH655387 VSD655387 WBZ655387 WLV655387 WVR655387 J720923 JF720923 TB720923 ACX720923 AMT720923 AWP720923 BGL720923 BQH720923 CAD720923 CJZ720923 CTV720923 DDR720923 DNN720923 DXJ720923 EHF720923 ERB720923 FAX720923 FKT720923 FUP720923 GEL720923 GOH720923 GYD720923 HHZ720923 HRV720923 IBR720923 ILN720923 IVJ720923 JFF720923 JPB720923 JYX720923 KIT720923 KSP720923 LCL720923 LMH720923 LWD720923 MFZ720923 MPV720923 MZR720923 NJN720923 NTJ720923 ODF720923 ONB720923 OWX720923 PGT720923 PQP720923 QAL720923 QKH720923 QUD720923 RDZ720923 RNV720923 RXR720923 SHN720923 SRJ720923 TBF720923 TLB720923 TUX720923 UET720923 UOP720923 UYL720923 VIH720923 VSD720923 WBZ720923 WLV720923 WVR720923 J786459 JF786459 TB786459 ACX786459 AMT786459 AWP786459 BGL786459 BQH786459 CAD786459 CJZ786459 CTV786459 DDR786459 DNN786459 DXJ786459 EHF786459 ERB786459 FAX786459 FKT786459 FUP786459 GEL786459 GOH786459 GYD786459 HHZ786459 HRV786459 IBR786459 ILN786459 IVJ786459 JFF786459 JPB786459 JYX786459 KIT786459 KSP786459 LCL786459 LMH786459 LWD786459 MFZ786459 MPV786459 MZR786459 NJN786459 NTJ786459 ODF786459 ONB786459 OWX786459 PGT786459 PQP786459 QAL786459 QKH786459 QUD786459 RDZ786459 RNV786459 RXR786459 SHN786459 SRJ786459 TBF786459 TLB786459 TUX786459 UET786459 UOP786459 UYL786459 VIH786459 VSD786459 WBZ786459 WLV786459 WVR786459 J851995 JF851995 TB851995 ACX851995 AMT851995 AWP851995 BGL851995 BQH851995 CAD851995 CJZ851995 CTV851995 DDR851995 DNN851995 DXJ851995 EHF851995 ERB851995 FAX851995 FKT851995 FUP851995 GEL851995 GOH851995 GYD851995 HHZ851995 HRV851995 IBR851995 ILN851995 IVJ851995 JFF851995 JPB851995 JYX851995 KIT851995 KSP851995 LCL851995 LMH851995 LWD851995 MFZ851995 MPV851995 MZR851995 NJN851995 NTJ851995 ODF851995 ONB851995 OWX851995 PGT851995 PQP851995 QAL851995 QKH851995 QUD851995 RDZ851995 RNV851995 RXR851995 SHN851995 SRJ851995 TBF851995 TLB851995 TUX851995 UET851995 UOP851995 UYL851995 VIH851995 VSD851995 WBZ851995 WLV851995 WVR851995 J917531 JF917531 TB917531 ACX917531 AMT917531 AWP917531 BGL917531 BQH917531 CAD917531 CJZ917531 CTV917531 DDR917531 DNN917531 DXJ917531 EHF917531 ERB917531 FAX917531 FKT917531 FUP917531 GEL917531 GOH917531 GYD917531 HHZ917531 HRV917531 IBR917531 ILN917531 IVJ917531 JFF917531 JPB917531 JYX917531 KIT917531 KSP917531 LCL917531 LMH917531 LWD917531 MFZ917531 MPV917531 MZR917531 NJN917531 NTJ917531 ODF917531 ONB917531 OWX917531 PGT917531 PQP917531 QAL917531 QKH917531 QUD917531 RDZ917531 RNV917531 RXR917531 SHN917531 SRJ917531 TBF917531 TLB917531 TUX917531 UET917531 UOP917531 UYL917531 VIH917531 VSD917531 WBZ917531 WLV917531 WVR917531 J983067 JF983067 TB983067 ACX983067 AMT983067 AWP983067 BGL983067 BQH983067 CAD983067 CJZ983067 CTV983067 DDR983067 DNN983067 DXJ983067 EHF983067 ERB983067 FAX983067 FKT983067 FUP983067 GEL983067 GOH983067 GYD983067 HHZ983067 HRV983067 IBR983067 ILN983067 IVJ983067 JFF983067 JPB983067 JYX983067 KIT983067 KSP983067 LCL983067 LMH983067 LWD983067 MFZ983067 MPV983067 MZR983067 NJN983067 NTJ983067 ODF983067 ONB983067 OWX983067 PGT983067 PQP983067 QAL983067 QKH983067 QUD983067 RDZ983067 RNV983067 RXR983067 SHN983067 SRJ983067 TBF983067 TLB983067 TUX983067 UET983067 UOP983067 UYL983067 VIH983067 VSD983067 WBZ983067 WLV983067 WVR983067" xr:uid="{D02F8DA6-5711-4178-9ACC-0A7677C4492F}"/>
  </dataValidations>
  <pageMargins left="0.2" right="0.2" top="0.36" bottom="0.41" header="0.3" footer="0.3"/>
  <pageSetup paperSize="9" scale="70" orientation="landscape"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CE425-2EBB-449E-B36E-4F51C8C7E81C}">
  <dimension ref="B3:B39"/>
  <sheetViews>
    <sheetView topLeftCell="A14" workbookViewId="0">
      <selection activeCell="B3" sqref="B3:B39"/>
    </sheetView>
  </sheetViews>
  <sheetFormatPr defaultRowHeight="18.75"/>
  <cols>
    <col min="1" max="1" width="9" style="8"/>
    <col min="2" max="2" width="30.5" style="8" customWidth="1"/>
    <col min="3" max="257" width="9" style="8"/>
    <col min="258" max="258" width="30.5" style="8" customWidth="1"/>
    <col min="259" max="513" width="9" style="8"/>
    <col min="514" max="514" width="30.5" style="8" customWidth="1"/>
    <col min="515" max="769" width="9" style="8"/>
    <col min="770" max="770" width="30.5" style="8" customWidth="1"/>
    <col min="771" max="1025" width="9" style="8"/>
    <col min="1026" max="1026" width="30.5" style="8" customWidth="1"/>
    <col min="1027" max="1281" width="9" style="8"/>
    <col min="1282" max="1282" width="30.5" style="8" customWidth="1"/>
    <col min="1283" max="1537" width="9" style="8"/>
    <col min="1538" max="1538" width="30.5" style="8" customWidth="1"/>
    <col min="1539" max="1793" width="9" style="8"/>
    <col min="1794" max="1794" width="30.5" style="8" customWidth="1"/>
    <col min="1795" max="2049" width="9" style="8"/>
    <col min="2050" max="2050" width="30.5" style="8" customWidth="1"/>
    <col min="2051" max="2305" width="9" style="8"/>
    <col min="2306" max="2306" width="30.5" style="8" customWidth="1"/>
    <col min="2307" max="2561" width="9" style="8"/>
    <col min="2562" max="2562" width="30.5" style="8" customWidth="1"/>
    <col min="2563" max="2817" width="9" style="8"/>
    <col min="2818" max="2818" width="30.5" style="8" customWidth="1"/>
    <col min="2819" max="3073" width="9" style="8"/>
    <col min="3074" max="3074" width="30.5" style="8" customWidth="1"/>
    <col min="3075" max="3329" width="9" style="8"/>
    <col min="3330" max="3330" width="30.5" style="8" customWidth="1"/>
    <col min="3331" max="3585" width="9" style="8"/>
    <col min="3586" max="3586" width="30.5" style="8" customWidth="1"/>
    <col min="3587" max="3841" width="9" style="8"/>
    <col min="3842" max="3842" width="30.5" style="8" customWidth="1"/>
    <col min="3843" max="4097" width="9" style="8"/>
    <col min="4098" max="4098" width="30.5" style="8" customWidth="1"/>
    <col min="4099" max="4353" width="9" style="8"/>
    <col min="4354" max="4354" width="30.5" style="8" customWidth="1"/>
    <col min="4355" max="4609" width="9" style="8"/>
    <col min="4610" max="4610" width="30.5" style="8" customWidth="1"/>
    <col min="4611" max="4865" width="9" style="8"/>
    <col min="4866" max="4866" width="30.5" style="8" customWidth="1"/>
    <col min="4867" max="5121" width="9" style="8"/>
    <col min="5122" max="5122" width="30.5" style="8" customWidth="1"/>
    <col min="5123" max="5377" width="9" style="8"/>
    <col min="5378" max="5378" width="30.5" style="8" customWidth="1"/>
    <col min="5379" max="5633" width="9" style="8"/>
    <col min="5634" max="5634" width="30.5" style="8" customWidth="1"/>
    <col min="5635" max="5889" width="9" style="8"/>
    <col min="5890" max="5890" width="30.5" style="8" customWidth="1"/>
    <col min="5891" max="6145" width="9" style="8"/>
    <col min="6146" max="6146" width="30.5" style="8" customWidth="1"/>
    <col min="6147" max="6401" width="9" style="8"/>
    <col min="6402" max="6402" width="30.5" style="8" customWidth="1"/>
    <col min="6403" max="6657" width="9" style="8"/>
    <col min="6658" max="6658" width="30.5" style="8" customWidth="1"/>
    <col min="6659" max="6913" width="9" style="8"/>
    <col min="6914" max="6914" width="30.5" style="8" customWidth="1"/>
    <col min="6915" max="7169" width="9" style="8"/>
    <col min="7170" max="7170" width="30.5" style="8" customWidth="1"/>
    <col min="7171" max="7425" width="9" style="8"/>
    <col min="7426" max="7426" width="30.5" style="8" customWidth="1"/>
    <col min="7427" max="7681" width="9" style="8"/>
    <col min="7682" max="7682" width="30.5" style="8" customWidth="1"/>
    <col min="7683" max="7937" width="9" style="8"/>
    <col min="7938" max="7938" width="30.5" style="8" customWidth="1"/>
    <col min="7939" max="8193" width="9" style="8"/>
    <col min="8194" max="8194" width="30.5" style="8" customWidth="1"/>
    <col min="8195" max="8449" width="9" style="8"/>
    <col min="8450" max="8450" width="30.5" style="8" customWidth="1"/>
    <col min="8451" max="8705" width="9" style="8"/>
    <col min="8706" max="8706" width="30.5" style="8" customWidth="1"/>
    <col min="8707" max="8961" width="9" style="8"/>
    <col min="8962" max="8962" width="30.5" style="8" customWidth="1"/>
    <col min="8963" max="9217" width="9" style="8"/>
    <col min="9218" max="9218" width="30.5" style="8" customWidth="1"/>
    <col min="9219" max="9473" width="9" style="8"/>
    <col min="9474" max="9474" width="30.5" style="8" customWidth="1"/>
    <col min="9475" max="9729" width="9" style="8"/>
    <col min="9730" max="9730" width="30.5" style="8" customWidth="1"/>
    <col min="9731" max="9985" width="9" style="8"/>
    <col min="9986" max="9986" width="30.5" style="8" customWidth="1"/>
    <col min="9987" max="10241" width="9" style="8"/>
    <col min="10242" max="10242" width="30.5" style="8" customWidth="1"/>
    <col min="10243" max="10497" width="9" style="8"/>
    <col min="10498" max="10498" width="30.5" style="8" customWidth="1"/>
    <col min="10499" max="10753" width="9" style="8"/>
    <col min="10754" max="10754" width="30.5" style="8" customWidth="1"/>
    <col min="10755" max="11009" width="9" style="8"/>
    <col min="11010" max="11010" width="30.5" style="8" customWidth="1"/>
    <col min="11011" max="11265" width="9" style="8"/>
    <col min="11266" max="11266" width="30.5" style="8" customWidth="1"/>
    <col min="11267" max="11521" width="9" style="8"/>
    <col min="11522" max="11522" width="30.5" style="8" customWidth="1"/>
    <col min="11523" max="11777" width="9" style="8"/>
    <col min="11778" max="11778" width="30.5" style="8" customWidth="1"/>
    <col min="11779" max="12033" width="9" style="8"/>
    <col min="12034" max="12034" width="30.5" style="8" customWidth="1"/>
    <col min="12035" max="12289" width="9" style="8"/>
    <col min="12290" max="12290" width="30.5" style="8" customWidth="1"/>
    <col min="12291" max="12545" width="9" style="8"/>
    <col min="12546" max="12546" width="30.5" style="8" customWidth="1"/>
    <col min="12547" max="12801" width="9" style="8"/>
    <col min="12802" max="12802" width="30.5" style="8" customWidth="1"/>
    <col min="12803" max="13057" width="9" style="8"/>
    <col min="13058" max="13058" width="30.5" style="8" customWidth="1"/>
    <col min="13059" max="13313" width="9" style="8"/>
    <col min="13314" max="13314" width="30.5" style="8" customWidth="1"/>
    <col min="13315" max="13569" width="9" style="8"/>
    <col min="13570" max="13570" width="30.5" style="8" customWidth="1"/>
    <col min="13571" max="13825" width="9" style="8"/>
    <col min="13826" max="13826" width="30.5" style="8" customWidth="1"/>
    <col min="13827" max="14081" width="9" style="8"/>
    <col min="14082" max="14082" width="30.5" style="8" customWidth="1"/>
    <col min="14083" max="14337" width="9" style="8"/>
    <col min="14338" max="14338" width="30.5" style="8" customWidth="1"/>
    <col min="14339" max="14593" width="9" style="8"/>
    <col min="14594" max="14594" width="30.5" style="8" customWidth="1"/>
    <col min="14595" max="14849" width="9" style="8"/>
    <col min="14850" max="14850" width="30.5" style="8" customWidth="1"/>
    <col min="14851" max="15105" width="9" style="8"/>
    <col min="15106" max="15106" width="30.5" style="8" customWidth="1"/>
    <col min="15107" max="15361" width="9" style="8"/>
    <col min="15362" max="15362" width="30.5" style="8" customWidth="1"/>
    <col min="15363" max="15617" width="9" style="8"/>
    <col min="15618" max="15618" width="30.5" style="8" customWidth="1"/>
    <col min="15619" max="15873" width="9" style="8"/>
    <col min="15874" max="15874" width="30.5" style="8" customWidth="1"/>
    <col min="15875" max="16129" width="9" style="8"/>
    <col min="16130" max="16130" width="30.5" style="8" customWidth="1"/>
    <col min="16131" max="16384" width="9" style="8"/>
  </cols>
  <sheetData>
    <row r="3" spans="2:2">
      <c r="B3" s="8" t="s">
        <v>41</v>
      </c>
    </row>
    <row r="4" spans="2:2">
      <c r="B4" s="8" t="s">
        <v>41</v>
      </c>
    </row>
    <row r="5" spans="2:2">
      <c r="B5" s="8" t="s">
        <v>43</v>
      </c>
    </row>
    <row r="7" spans="2:2">
      <c r="B7" s="8" t="s">
        <v>45</v>
      </c>
    </row>
    <row r="9" spans="2:2">
      <c r="B9" s="8" t="s">
        <v>46</v>
      </c>
    </row>
    <row r="10" spans="2:2">
      <c r="B10" s="8" t="s">
        <v>48</v>
      </c>
    </row>
    <row r="11" spans="2:2">
      <c r="B11" s="8" t="s">
        <v>48</v>
      </c>
    </row>
    <row r="12" spans="2:2">
      <c r="B12" s="8" t="s">
        <v>50</v>
      </c>
    </row>
    <row r="15" spans="2:2">
      <c r="B15" s="8" t="s">
        <v>510</v>
      </c>
    </row>
    <row r="16" spans="2:2">
      <c r="B16" s="8" t="s">
        <v>510</v>
      </c>
    </row>
    <row r="17" spans="2:2">
      <c r="B17" s="8" t="s">
        <v>52</v>
      </c>
    </row>
    <row r="18" spans="2:2">
      <c r="B18" s="8" t="s">
        <v>52</v>
      </c>
    </row>
    <row r="19" spans="2:2">
      <c r="B19" s="8" t="s">
        <v>52</v>
      </c>
    </row>
    <row r="20" spans="2:2">
      <c r="B20" s="8" t="s">
        <v>52</v>
      </c>
    </row>
    <row r="21" spans="2:2">
      <c r="B21" s="8" t="s">
        <v>54</v>
      </c>
    </row>
    <row r="22" spans="2:2">
      <c r="B22" s="8" t="s">
        <v>54</v>
      </c>
    </row>
    <row r="23" spans="2:2">
      <c r="B23" s="8" t="s">
        <v>56</v>
      </c>
    </row>
    <row r="24" spans="2:2">
      <c r="B24" s="8" t="s">
        <v>56</v>
      </c>
    </row>
    <row r="25" spans="2:2">
      <c r="B25" s="8" t="s">
        <v>58</v>
      </c>
    </row>
    <row r="26" spans="2:2">
      <c r="B26" s="8" t="s">
        <v>511</v>
      </c>
    </row>
    <row r="27" spans="2:2">
      <c r="B27" s="8" t="s">
        <v>512</v>
      </c>
    </row>
    <row r="28" spans="2:2">
      <c r="B28" s="8" t="s">
        <v>512</v>
      </c>
    </row>
    <row r="29" spans="2:2">
      <c r="B29" s="8" t="s">
        <v>512</v>
      </c>
    </row>
    <row r="30" spans="2:2">
      <c r="B30" s="8" t="s">
        <v>512</v>
      </c>
    </row>
    <row r="31" spans="2:2">
      <c r="B31" s="8" t="s">
        <v>512</v>
      </c>
    </row>
    <row r="32" spans="2:2">
      <c r="B32" s="8" t="s">
        <v>513</v>
      </c>
    </row>
    <row r="33" spans="2:2">
      <c r="B33" s="8" t="s">
        <v>514</v>
      </c>
    </row>
    <row r="34" spans="2:2">
      <c r="B34" s="8" t="s">
        <v>515</v>
      </c>
    </row>
    <row r="35" spans="2:2">
      <c r="B35" s="8" t="s">
        <v>515</v>
      </c>
    </row>
    <row r="36" spans="2:2">
      <c r="B36" s="8" t="s">
        <v>516</v>
      </c>
    </row>
    <row r="37" spans="2:2">
      <c r="B37" s="8" t="s">
        <v>516</v>
      </c>
    </row>
    <row r="38" spans="2:2">
      <c r="B38" s="8" t="s">
        <v>517</v>
      </c>
    </row>
    <row r="39" spans="2:2">
      <c r="B39" s="8" t="s">
        <v>518</v>
      </c>
    </row>
  </sheetData>
  <phoneticPr fontId="4"/>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B9F16-FBAC-430B-81E2-67BEA0DBDB63}">
  <dimension ref="B2:Q82"/>
  <sheetViews>
    <sheetView zoomScale="70" zoomScaleNormal="70" workbookViewId="0">
      <pane xSplit="10" ySplit="8" topLeftCell="K9" activePane="bottomRight" state="frozen"/>
      <selection pane="topRight" activeCell="K1" sqref="K1"/>
      <selection pane="bottomLeft" activeCell="A9" sqref="A9"/>
      <selection pane="bottomRight" activeCell="Q11" sqref="Q11"/>
    </sheetView>
  </sheetViews>
  <sheetFormatPr defaultRowHeight="25.5"/>
  <cols>
    <col min="1" max="1" width="2.625" style="8" customWidth="1"/>
    <col min="2" max="2" width="5.625" style="9" customWidth="1"/>
    <col min="3" max="4" width="20.625" style="8" customWidth="1"/>
    <col min="5" max="5" width="50.625" style="1985" customWidth="1"/>
    <col min="6" max="6" width="6.25" style="8" customWidth="1"/>
    <col min="7" max="8" width="9.875" style="8" bestFit="1" customWidth="1"/>
    <col min="9" max="9" width="5.75" style="3" customWidth="1"/>
    <col min="10" max="11" width="35.625" style="8" customWidth="1"/>
    <col min="12" max="12" width="3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50.625" style="8" customWidth="1"/>
    <col min="262" max="262" width="6.25" style="8" customWidth="1"/>
    <col min="263" max="264" width="9.875" style="8" bestFit="1" customWidth="1"/>
    <col min="265" max="265" width="5.75" style="8" customWidth="1"/>
    <col min="266" max="267" width="35.625" style="8" customWidth="1"/>
    <col min="268" max="268" width="3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50.625" style="8" customWidth="1"/>
    <col min="518" max="518" width="6.25" style="8" customWidth="1"/>
    <col min="519" max="520" width="9.875" style="8" bestFit="1" customWidth="1"/>
    <col min="521" max="521" width="5.75" style="8" customWidth="1"/>
    <col min="522" max="523" width="35.625" style="8" customWidth="1"/>
    <col min="524" max="524" width="3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50.625" style="8" customWidth="1"/>
    <col min="774" max="774" width="6.25" style="8" customWidth="1"/>
    <col min="775" max="776" width="9.875" style="8" bestFit="1" customWidth="1"/>
    <col min="777" max="777" width="5.75" style="8" customWidth="1"/>
    <col min="778" max="779" width="35.625" style="8" customWidth="1"/>
    <col min="780" max="780" width="3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50.625" style="8" customWidth="1"/>
    <col min="1030" max="1030" width="6.25" style="8" customWidth="1"/>
    <col min="1031" max="1032" width="9.875" style="8" bestFit="1" customWidth="1"/>
    <col min="1033" max="1033" width="5.75" style="8" customWidth="1"/>
    <col min="1034" max="1035" width="35.625" style="8" customWidth="1"/>
    <col min="1036" max="1036" width="3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50.625" style="8" customWidth="1"/>
    <col min="1286" max="1286" width="6.25" style="8" customWidth="1"/>
    <col min="1287" max="1288" width="9.875" style="8" bestFit="1" customWidth="1"/>
    <col min="1289" max="1289" width="5.75" style="8" customWidth="1"/>
    <col min="1290" max="1291" width="35.625" style="8" customWidth="1"/>
    <col min="1292" max="1292" width="3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50.625" style="8" customWidth="1"/>
    <col min="1542" max="1542" width="6.25" style="8" customWidth="1"/>
    <col min="1543" max="1544" width="9.875" style="8" bestFit="1" customWidth="1"/>
    <col min="1545" max="1545" width="5.75" style="8" customWidth="1"/>
    <col min="1546" max="1547" width="35.625" style="8" customWidth="1"/>
    <col min="1548" max="1548" width="3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50.625" style="8" customWidth="1"/>
    <col min="1798" max="1798" width="6.25" style="8" customWidth="1"/>
    <col min="1799" max="1800" width="9.875" style="8" bestFit="1" customWidth="1"/>
    <col min="1801" max="1801" width="5.75" style="8" customWidth="1"/>
    <col min="1802" max="1803" width="35.625" style="8" customWidth="1"/>
    <col min="1804" max="1804" width="3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50.625" style="8" customWidth="1"/>
    <col min="2054" max="2054" width="6.25" style="8" customWidth="1"/>
    <col min="2055" max="2056" width="9.875" style="8" bestFit="1" customWidth="1"/>
    <col min="2057" max="2057" width="5.75" style="8" customWidth="1"/>
    <col min="2058" max="2059" width="35.625" style="8" customWidth="1"/>
    <col min="2060" max="2060" width="3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50.625" style="8" customWidth="1"/>
    <col min="2310" max="2310" width="6.25" style="8" customWidth="1"/>
    <col min="2311" max="2312" width="9.875" style="8" bestFit="1" customWidth="1"/>
    <col min="2313" max="2313" width="5.75" style="8" customWidth="1"/>
    <col min="2314" max="2315" width="35.625" style="8" customWidth="1"/>
    <col min="2316" max="2316" width="3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50.625" style="8" customWidth="1"/>
    <col min="2566" max="2566" width="6.25" style="8" customWidth="1"/>
    <col min="2567" max="2568" width="9.875" style="8" bestFit="1" customWidth="1"/>
    <col min="2569" max="2569" width="5.75" style="8" customWidth="1"/>
    <col min="2570" max="2571" width="35.625" style="8" customWidth="1"/>
    <col min="2572" max="2572" width="3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50.625" style="8" customWidth="1"/>
    <col min="2822" max="2822" width="6.25" style="8" customWidth="1"/>
    <col min="2823" max="2824" width="9.875" style="8" bestFit="1" customWidth="1"/>
    <col min="2825" max="2825" width="5.75" style="8" customWidth="1"/>
    <col min="2826" max="2827" width="35.625" style="8" customWidth="1"/>
    <col min="2828" max="2828" width="3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50.625" style="8" customWidth="1"/>
    <col min="3078" max="3078" width="6.25" style="8" customWidth="1"/>
    <col min="3079" max="3080" width="9.875" style="8" bestFit="1" customWidth="1"/>
    <col min="3081" max="3081" width="5.75" style="8" customWidth="1"/>
    <col min="3082" max="3083" width="35.625" style="8" customWidth="1"/>
    <col min="3084" max="3084" width="3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50.625" style="8" customWidth="1"/>
    <col min="3334" max="3334" width="6.25" style="8" customWidth="1"/>
    <col min="3335" max="3336" width="9.875" style="8" bestFit="1" customWidth="1"/>
    <col min="3337" max="3337" width="5.75" style="8" customWidth="1"/>
    <col min="3338" max="3339" width="35.625" style="8" customWidth="1"/>
    <col min="3340" max="3340" width="3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50.625" style="8" customWidth="1"/>
    <col min="3590" max="3590" width="6.25" style="8" customWidth="1"/>
    <col min="3591" max="3592" width="9.875" style="8" bestFit="1" customWidth="1"/>
    <col min="3593" max="3593" width="5.75" style="8" customWidth="1"/>
    <col min="3594" max="3595" width="35.625" style="8" customWidth="1"/>
    <col min="3596" max="3596" width="3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50.625" style="8" customWidth="1"/>
    <col min="3846" max="3846" width="6.25" style="8" customWidth="1"/>
    <col min="3847" max="3848" width="9.875" style="8" bestFit="1" customWidth="1"/>
    <col min="3849" max="3849" width="5.75" style="8" customWidth="1"/>
    <col min="3850" max="3851" width="35.625" style="8" customWidth="1"/>
    <col min="3852" max="3852" width="3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50.625" style="8" customWidth="1"/>
    <col min="4102" max="4102" width="6.25" style="8" customWidth="1"/>
    <col min="4103" max="4104" width="9.875" style="8" bestFit="1" customWidth="1"/>
    <col min="4105" max="4105" width="5.75" style="8" customWidth="1"/>
    <col min="4106" max="4107" width="35.625" style="8" customWidth="1"/>
    <col min="4108" max="4108" width="3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50.625" style="8" customWidth="1"/>
    <col min="4358" max="4358" width="6.25" style="8" customWidth="1"/>
    <col min="4359" max="4360" width="9.875" style="8" bestFit="1" customWidth="1"/>
    <col min="4361" max="4361" width="5.75" style="8" customWidth="1"/>
    <col min="4362" max="4363" width="35.625" style="8" customWidth="1"/>
    <col min="4364" max="4364" width="3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50.625" style="8" customWidth="1"/>
    <col min="4614" max="4614" width="6.25" style="8" customWidth="1"/>
    <col min="4615" max="4616" width="9.875" style="8" bestFit="1" customWidth="1"/>
    <col min="4617" max="4617" width="5.75" style="8" customWidth="1"/>
    <col min="4618" max="4619" width="35.625" style="8" customWidth="1"/>
    <col min="4620" max="4620" width="3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50.625" style="8" customWidth="1"/>
    <col min="4870" max="4870" width="6.25" style="8" customWidth="1"/>
    <col min="4871" max="4872" width="9.875" style="8" bestFit="1" customWidth="1"/>
    <col min="4873" max="4873" width="5.75" style="8" customWidth="1"/>
    <col min="4874" max="4875" width="35.625" style="8" customWidth="1"/>
    <col min="4876" max="4876" width="3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50.625" style="8" customWidth="1"/>
    <col min="5126" max="5126" width="6.25" style="8" customWidth="1"/>
    <col min="5127" max="5128" width="9.875" style="8" bestFit="1" customWidth="1"/>
    <col min="5129" max="5129" width="5.75" style="8" customWidth="1"/>
    <col min="5130" max="5131" width="35.625" style="8" customWidth="1"/>
    <col min="5132" max="5132" width="3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50.625" style="8" customWidth="1"/>
    <col min="5382" max="5382" width="6.25" style="8" customWidth="1"/>
    <col min="5383" max="5384" width="9.875" style="8" bestFit="1" customWidth="1"/>
    <col min="5385" max="5385" width="5.75" style="8" customWidth="1"/>
    <col min="5386" max="5387" width="35.625" style="8" customWidth="1"/>
    <col min="5388" max="5388" width="3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50.625" style="8" customWidth="1"/>
    <col min="5638" max="5638" width="6.25" style="8" customWidth="1"/>
    <col min="5639" max="5640" width="9.875" style="8" bestFit="1" customWidth="1"/>
    <col min="5641" max="5641" width="5.75" style="8" customWidth="1"/>
    <col min="5642" max="5643" width="35.625" style="8" customWidth="1"/>
    <col min="5644" max="5644" width="3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50.625" style="8" customWidth="1"/>
    <col min="5894" max="5894" width="6.25" style="8" customWidth="1"/>
    <col min="5895" max="5896" width="9.875" style="8" bestFit="1" customWidth="1"/>
    <col min="5897" max="5897" width="5.75" style="8" customWidth="1"/>
    <col min="5898" max="5899" width="35.625" style="8" customWidth="1"/>
    <col min="5900" max="5900" width="3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50.625" style="8" customWidth="1"/>
    <col min="6150" max="6150" width="6.25" style="8" customWidth="1"/>
    <col min="6151" max="6152" width="9.875" style="8" bestFit="1" customWidth="1"/>
    <col min="6153" max="6153" width="5.75" style="8" customWidth="1"/>
    <col min="6154" max="6155" width="35.625" style="8" customWidth="1"/>
    <col min="6156" max="6156" width="3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50.625" style="8" customWidth="1"/>
    <col min="6406" max="6406" width="6.25" style="8" customWidth="1"/>
    <col min="6407" max="6408" width="9.875" style="8" bestFit="1" customWidth="1"/>
    <col min="6409" max="6409" width="5.75" style="8" customWidth="1"/>
    <col min="6410" max="6411" width="35.625" style="8" customWidth="1"/>
    <col min="6412" max="6412" width="3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50.625" style="8" customWidth="1"/>
    <col min="6662" max="6662" width="6.25" style="8" customWidth="1"/>
    <col min="6663" max="6664" width="9.875" style="8" bestFit="1" customWidth="1"/>
    <col min="6665" max="6665" width="5.75" style="8" customWidth="1"/>
    <col min="6666" max="6667" width="35.625" style="8" customWidth="1"/>
    <col min="6668" max="6668" width="3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50.625" style="8" customWidth="1"/>
    <col min="6918" max="6918" width="6.25" style="8" customWidth="1"/>
    <col min="6919" max="6920" width="9.875" style="8" bestFit="1" customWidth="1"/>
    <col min="6921" max="6921" width="5.75" style="8" customWidth="1"/>
    <col min="6922" max="6923" width="35.625" style="8" customWidth="1"/>
    <col min="6924" max="6924" width="3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50.625" style="8" customWidth="1"/>
    <col min="7174" max="7174" width="6.25" style="8" customWidth="1"/>
    <col min="7175" max="7176" width="9.875" style="8" bestFit="1" customWidth="1"/>
    <col min="7177" max="7177" width="5.75" style="8" customWidth="1"/>
    <col min="7178" max="7179" width="35.625" style="8" customWidth="1"/>
    <col min="7180" max="7180" width="3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50.625" style="8" customWidth="1"/>
    <col min="7430" max="7430" width="6.25" style="8" customWidth="1"/>
    <col min="7431" max="7432" width="9.875" style="8" bestFit="1" customWidth="1"/>
    <col min="7433" max="7433" width="5.75" style="8" customWidth="1"/>
    <col min="7434" max="7435" width="35.625" style="8" customWidth="1"/>
    <col min="7436" max="7436" width="3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50.625" style="8" customWidth="1"/>
    <col min="7686" max="7686" width="6.25" style="8" customWidth="1"/>
    <col min="7687" max="7688" width="9.875" style="8" bestFit="1" customWidth="1"/>
    <col min="7689" max="7689" width="5.75" style="8" customWidth="1"/>
    <col min="7690" max="7691" width="35.625" style="8" customWidth="1"/>
    <col min="7692" max="7692" width="3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50.625" style="8" customWidth="1"/>
    <col min="7942" max="7942" width="6.25" style="8" customWidth="1"/>
    <col min="7943" max="7944" width="9.875" style="8" bestFit="1" customWidth="1"/>
    <col min="7945" max="7945" width="5.75" style="8" customWidth="1"/>
    <col min="7946" max="7947" width="35.625" style="8" customWidth="1"/>
    <col min="7948" max="7948" width="3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50.625" style="8" customWidth="1"/>
    <col min="8198" max="8198" width="6.25" style="8" customWidth="1"/>
    <col min="8199" max="8200" width="9.875" style="8" bestFit="1" customWidth="1"/>
    <col min="8201" max="8201" width="5.75" style="8" customWidth="1"/>
    <col min="8202" max="8203" width="35.625" style="8" customWidth="1"/>
    <col min="8204" max="8204" width="3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50.625" style="8" customWidth="1"/>
    <col min="8454" max="8454" width="6.25" style="8" customWidth="1"/>
    <col min="8455" max="8456" width="9.875" style="8" bestFit="1" customWidth="1"/>
    <col min="8457" max="8457" width="5.75" style="8" customWidth="1"/>
    <col min="8458" max="8459" width="35.625" style="8" customWidth="1"/>
    <col min="8460" max="8460" width="3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50.625" style="8" customWidth="1"/>
    <col min="8710" max="8710" width="6.25" style="8" customWidth="1"/>
    <col min="8711" max="8712" width="9.875" style="8" bestFit="1" customWidth="1"/>
    <col min="8713" max="8713" width="5.75" style="8" customWidth="1"/>
    <col min="8714" max="8715" width="35.625" style="8" customWidth="1"/>
    <col min="8716" max="8716" width="3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50.625" style="8" customWidth="1"/>
    <col min="8966" max="8966" width="6.25" style="8" customWidth="1"/>
    <col min="8967" max="8968" width="9.875" style="8" bestFit="1" customWidth="1"/>
    <col min="8969" max="8969" width="5.75" style="8" customWidth="1"/>
    <col min="8970" max="8971" width="35.625" style="8" customWidth="1"/>
    <col min="8972" max="8972" width="3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50.625" style="8" customWidth="1"/>
    <col min="9222" max="9222" width="6.25" style="8" customWidth="1"/>
    <col min="9223" max="9224" width="9.875" style="8" bestFit="1" customWidth="1"/>
    <col min="9225" max="9225" width="5.75" style="8" customWidth="1"/>
    <col min="9226" max="9227" width="35.625" style="8" customWidth="1"/>
    <col min="9228" max="9228" width="3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50.625" style="8" customWidth="1"/>
    <col min="9478" max="9478" width="6.25" style="8" customWidth="1"/>
    <col min="9479" max="9480" width="9.875" style="8" bestFit="1" customWidth="1"/>
    <col min="9481" max="9481" width="5.75" style="8" customWidth="1"/>
    <col min="9482" max="9483" width="35.625" style="8" customWidth="1"/>
    <col min="9484" max="9484" width="3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50.625" style="8" customWidth="1"/>
    <col min="9734" max="9734" width="6.25" style="8" customWidth="1"/>
    <col min="9735" max="9736" width="9.875" style="8" bestFit="1" customWidth="1"/>
    <col min="9737" max="9737" width="5.75" style="8" customWidth="1"/>
    <col min="9738" max="9739" width="35.625" style="8" customWidth="1"/>
    <col min="9740" max="9740" width="3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50.625" style="8" customWidth="1"/>
    <col min="9990" max="9990" width="6.25" style="8" customWidth="1"/>
    <col min="9991" max="9992" width="9.875" style="8" bestFit="1" customWidth="1"/>
    <col min="9993" max="9993" width="5.75" style="8" customWidth="1"/>
    <col min="9994" max="9995" width="35.625" style="8" customWidth="1"/>
    <col min="9996" max="9996" width="3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50.625" style="8" customWidth="1"/>
    <col min="10246" max="10246" width="6.25" style="8" customWidth="1"/>
    <col min="10247" max="10248" width="9.875" style="8" bestFit="1" customWidth="1"/>
    <col min="10249" max="10249" width="5.75" style="8" customWidth="1"/>
    <col min="10250" max="10251" width="35.625" style="8" customWidth="1"/>
    <col min="10252" max="10252" width="3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50.625" style="8" customWidth="1"/>
    <col min="10502" max="10502" width="6.25" style="8" customWidth="1"/>
    <col min="10503" max="10504" width="9.875" style="8" bestFit="1" customWidth="1"/>
    <col min="10505" max="10505" width="5.75" style="8" customWidth="1"/>
    <col min="10506" max="10507" width="35.625" style="8" customWidth="1"/>
    <col min="10508" max="10508" width="3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50.625" style="8" customWidth="1"/>
    <col min="10758" max="10758" width="6.25" style="8" customWidth="1"/>
    <col min="10759" max="10760" width="9.875" style="8" bestFit="1" customWidth="1"/>
    <col min="10761" max="10761" width="5.75" style="8" customWidth="1"/>
    <col min="10762" max="10763" width="35.625" style="8" customWidth="1"/>
    <col min="10764" max="10764" width="3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50.625" style="8" customWidth="1"/>
    <col min="11014" max="11014" width="6.25" style="8" customWidth="1"/>
    <col min="11015" max="11016" width="9.875" style="8" bestFit="1" customWidth="1"/>
    <col min="11017" max="11017" width="5.75" style="8" customWidth="1"/>
    <col min="11018" max="11019" width="35.625" style="8" customWidth="1"/>
    <col min="11020" max="11020" width="3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50.625" style="8" customWidth="1"/>
    <col min="11270" max="11270" width="6.25" style="8" customWidth="1"/>
    <col min="11271" max="11272" width="9.875" style="8" bestFit="1" customWidth="1"/>
    <col min="11273" max="11273" width="5.75" style="8" customWidth="1"/>
    <col min="11274" max="11275" width="35.625" style="8" customWidth="1"/>
    <col min="11276" max="11276" width="3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50.625" style="8" customWidth="1"/>
    <col min="11526" max="11526" width="6.25" style="8" customWidth="1"/>
    <col min="11527" max="11528" width="9.875" style="8" bestFit="1" customWidth="1"/>
    <col min="11529" max="11529" width="5.75" style="8" customWidth="1"/>
    <col min="11530" max="11531" width="35.625" style="8" customWidth="1"/>
    <col min="11532" max="11532" width="3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50.625" style="8" customWidth="1"/>
    <col min="11782" max="11782" width="6.25" style="8" customWidth="1"/>
    <col min="11783" max="11784" width="9.875" style="8" bestFit="1" customWidth="1"/>
    <col min="11785" max="11785" width="5.75" style="8" customWidth="1"/>
    <col min="11786" max="11787" width="35.625" style="8" customWidth="1"/>
    <col min="11788" max="11788" width="3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50.625" style="8" customWidth="1"/>
    <col min="12038" max="12038" width="6.25" style="8" customWidth="1"/>
    <col min="12039" max="12040" width="9.875" style="8" bestFit="1" customWidth="1"/>
    <col min="12041" max="12041" width="5.75" style="8" customWidth="1"/>
    <col min="12042" max="12043" width="35.625" style="8" customWidth="1"/>
    <col min="12044" max="12044" width="3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50.625" style="8" customWidth="1"/>
    <col min="12294" max="12294" width="6.25" style="8" customWidth="1"/>
    <col min="12295" max="12296" width="9.875" style="8" bestFit="1" customWidth="1"/>
    <col min="12297" max="12297" width="5.75" style="8" customWidth="1"/>
    <col min="12298" max="12299" width="35.625" style="8" customWidth="1"/>
    <col min="12300" max="12300" width="3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50.625" style="8" customWidth="1"/>
    <col min="12550" max="12550" width="6.25" style="8" customWidth="1"/>
    <col min="12551" max="12552" width="9.875" style="8" bestFit="1" customWidth="1"/>
    <col min="12553" max="12553" width="5.75" style="8" customWidth="1"/>
    <col min="12554" max="12555" width="35.625" style="8" customWidth="1"/>
    <col min="12556" max="12556" width="3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50.625" style="8" customWidth="1"/>
    <col min="12806" max="12806" width="6.25" style="8" customWidth="1"/>
    <col min="12807" max="12808" width="9.875" style="8" bestFit="1" customWidth="1"/>
    <col min="12809" max="12809" width="5.75" style="8" customWidth="1"/>
    <col min="12810" max="12811" width="35.625" style="8" customWidth="1"/>
    <col min="12812" max="12812" width="3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50.625" style="8" customWidth="1"/>
    <col min="13062" max="13062" width="6.25" style="8" customWidth="1"/>
    <col min="13063" max="13064" width="9.875" style="8" bestFit="1" customWidth="1"/>
    <col min="13065" max="13065" width="5.75" style="8" customWidth="1"/>
    <col min="13066" max="13067" width="35.625" style="8" customWidth="1"/>
    <col min="13068" max="13068" width="3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50.625" style="8" customWidth="1"/>
    <col min="13318" max="13318" width="6.25" style="8" customWidth="1"/>
    <col min="13319" max="13320" width="9.875" style="8" bestFit="1" customWidth="1"/>
    <col min="13321" max="13321" width="5.75" style="8" customWidth="1"/>
    <col min="13322" max="13323" width="35.625" style="8" customWidth="1"/>
    <col min="13324" max="13324" width="3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50.625" style="8" customWidth="1"/>
    <col min="13574" max="13574" width="6.25" style="8" customWidth="1"/>
    <col min="13575" max="13576" width="9.875" style="8" bestFit="1" customWidth="1"/>
    <col min="13577" max="13577" width="5.75" style="8" customWidth="1"/>
    <col min="13578" max="13579" width="35.625" style="8" customWidth="1"/>
    <col min="13580" max="13580" width="3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50.625" style="8" customWidth="1"/>
    <col min="13830" max="13830" width="6.25" style="8" customWidth="1"/>
    <col min="13831" max="13832" width="9.875" style="8" bestFit="1" customWidth="1"/>
    <col min="13833" max="13833" width="5.75" style="8" customWidth="1"/>
    <col min="13834" max="13835" width="35.625" style="8" customWidth="1"/>
    <col min="13836" max="13836" width="3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50.625" style="8" customWidth="1"/>
    <col min="14086" max="14086" width="6.25" style="8" customWidth="1"/>
    <col min="14087" max="14088" width="9.875" style="8" bestFit="1" customWidth="1"/>
    <col min="14089" max="14089" width="5.75" style="8" customWidth="1"/>
    <col min="14090" max="14091" width="35.625" style="8" customWidth="1"/>
    <col min="14092" max="14092" width="3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50.625" style="8" customWidth="1"/>
    <col min="14342" max="14342" width="6.25" style="8" customWidth="1"/>
    <col min="14343" max="14344" width="9.875" style="8" bestFit="1" customWidth="1"/>
    <col min="14345" max="14345" width="5.75" style="8" customWidth="1"/>
    <col min="14346" max="14347" width="35.625" style="8" customWidth="1"/>
    <col min="14348" max="14348" width="3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50.625" style="8" customWidth="1"/>
    <col min="14598" max="14598" width="6.25" style="8" customWidth="1"/>
    <col min="14599" max="14600" width="9.875" style="8" bestFit="1" customWidth="1"/>
    <col min="14601" max="14601" width="5.75" style="8" customWidth="1"/>
    <col min="14602" max="14603" width="35.625" style="8" customWidth="1"/>
    <col min="14604" max="14604" width="3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50.625" style="8" customWidth="1"/>
    <col min="14854" max="14854" width="6.25" style="8" customWidth="1"/>
    <col min="14855" max="14856" width="9.875" style="8" bestFit="1" customWidth="1"/>
    <col min="14857" max="14857" width="5.75" style="8" customWidth="1"/>
    <col min="14858" max="14859" width="35.625" style="8" customWidth="1"/>
    <col min="14860" max="14860" width="3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50.625" style="8" customWidth="1"/>
    <col min="15110" max="15110" width="6.25" style="8" customWidth="1"/>
    <col min="15111" max="15112" width="9.875" style="8" bestFit="1" customWidth="1"/>
    <col min="15113" max="15113" width="5.75" style="8" customWidth="1"/>
    <col min="15114" max="15115" width="35.625" style="8" customWidth="1"/>
    <col min="15116" max="15116" width="3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50.625" style="8" customWidth="1"/>
    <col min="15366" max="15366" width="6.25" style="8" customWidth="1"/>
    <col min="15367" max="15368" width="9.875" style="8" bestFit="1" customWidth="1"/>
    <col min="15369" max="15369" width="5.75" style="8" customWidth="1"/>
    <col min="15370" max="15371" width="35.625" style="8" customWidth="1"/>
    <col min="15372" max="15372" width="3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50.625" style="8" customWidth="1"/>
    <col min="15622" max="15622" width="6.25" style="8" customWidth="1"/>
    <col min="15623" max="15624" width="9.875" style="8" bestFit="1" customWidth="1"/>
    <col min="15625" max="15625" width="5.75" style="8" customWidth="1"/>
    <col min="15626" max="15627" width="35.625" style="8" customWidth="1"/>
    <col min="15628" max="15628" width="3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50.625" style="8" customWidth="1"/>
    <col min="15878" max="15878" width="6.25" style="8" customWidth="1"/>
    <col min="15879" max="15880" width="9.875" style="8" bestFit="1" customWidth="1"/>
    <col min="15881" max="15881" width="5.75" style="8" customWidth="1"/>
    <col min="15882" max="15883" width="35.625" style="8" customWidth="1"/>
    <col min="15884" max="15884" width="3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50.625" style="8" customWidth="1"/>
    <col min="16134" max="16134" width="6.25" style="8" customWidth="1"/>
    <col min="16135" max="16136" width="9.875" style="8" bestFit="1" customWidth="1"/>
    <col min="16137" max="16137" width="5.75" style="8" customWidth="1"/>
    <col min="16138" max="16139" width="35.625" style="8" customWidth="1"/>
    <col min="16140" max="16140" width="3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1965" t="s">
        <v>6385</v>
      </c>
      <c r="G2" s="4" t="s">
        <v>2</v>
      </c>
      <c r="H2" s="5"/>
      <c r="I2" s="6"/>
      <c r="J2" s="7">
        <f>SUM(H:H)</f>
        <v>1082952</v>
      </c>
    </row>
    <row r="3" spans="2:17" ht="20.100000000000001" customHeight="1">
      <c r="B3" s="1" t="s">
        <v>3</v>
      </c>
      <c r="C3" s="1"/>
      <c r="D3" s="1"/>
      <c r="E3" s="1966" t="s">
        <v>6386</v>
      </c>
    </row>
    <row r="4" spans="2:17" ht="20.100000000000001" customHeight="1">
      <c r="B4" s="1" t="s">
        <v>5</v>
      </c>
      <c r="C4" s="1"/>
      <c r="D4" s="1"/>
      <c r="E4" s="1966">
        <v>178879</v>
      </c>
    </row>
    <row r="5" spans="2:17" ht="20.100000000000001" customHeight="1">
      <c r="B5" s="1" t="s">
        <v>6</v>
      </c>
      <c r="C5" s="1"/>
      <c r="D5" s="1"/>
      <c r="E5" s="1967">
        <v>44043</v>
      </c>
    </row>
    <row r="6" spans="2:17" ht="20.100000000000001" customHeight="1">
      <c r="B6" s="1" t="s">
        <v>7</v>
      </c>
      <c r="C6" s="1"/>
      <c r="D6" s="1"/>
      <c r="E6" s="1967"/>
    </row>
    <row r="8" spans="2:17" s="9" customFormat="1" ht="19.7" customHeight="1">
      <c r="B8" s="21" t="s">
        <v>8</v>
      </c>
      <c r="C8" s="21" t="s">
        <v>9</v>
      </c>
      <c r="D8" s="21" t="s">
        <v>10</v>
      </c>
      <c r="E8" s="1968"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v>1</v>
      </c>
      <c r="C9" s="21" t="s">
        <v>550</v>
      </c>
      <c r="D9" s="21" t="s">
        <v>550</v>
      </c>
      <c r="E9" s="1969" t="s">
        <v>2375</v>
      </c>
      <c r="F9" s="1112">
        <v>1</v>
      </c>
      <c r="G9" s="23">
        <v>755000</v>
      </c>
      <c r="H9" s="38">
        <f t="shared" ref="H9:H15" si="0">F9*G9</f>
        <v>755000</v>
      </c>
      <c r="I9" s="167"/>
      <c r="J9" s="31" t="s">
        <v>2376</v>
      </c>
      <c r="K9" s="31"/>
      <c r="L9" s="22" t="s">
        <v>553</v>
      </c>
      <c r="M9" s="1453">
        <v>44015</v>
      </c>
      <c r="N9" s="952"/>
      <c r="O9" s="953">
        <v>44043</v>
      </c>
      <c r="P9" s="1454">
        <v>44040</v>
      </c>
      <c r="Q9" s="1454">
        <v>44040</v>
      </c>
    </row>
    <row r="10" spans="2:17" s="9" customFormat="1" ht="19.7" customHeight="1">
      <c r="B10" s="21">
        <v>4</v>
      </c>
      <c r="C10" s="21" t="s">
        <v>550</v>
      </c>
      <c r="D10" s="21" t="s">
        <v>550</v>
      </c>
      <c r="E10" s="1970" t="s">
        <v>554</v>
      </c>
      <c r="F10" s="1112">
        <v>1</v>
      </c>
      <c r="G10" s="23">
        <v>31500</v>
      </c>
      <c r="H10" s="38">
        <f t="shared" si="0"/>
        <v>31500</v>
      </c>
      <c r="I10" s="167"/>
      <c r="J10" s="31"/>
      <c r="K10" s="31"/>
      <c r="L10" s="22" t="s">
        <v>553</v>
      </c>
      <c r="M10" s="1453">
        <v>44015</v>
      </c>
      <c r="N10" s="952"/>
      <c r="O10" s="953">
        <v>44043</v>
      </c>
      <c r="P10" s="1454">
        <v>44040</v>
      </c>
      <c r="Q10" s="1454">
        <v>44040</v>
      </c>
    </row>
    <row r="11" spans="2:17" s="9" customFormat="1" ht="19.7" customHeight="1">
      <c r="B11" s="21">
        <v>1</v>
      </c>
      <c r="C11" s="21" t="s">
        <v>550</v>
      </c>
      <c r="D11" s="21" t="s">
        <v>550</v>
      </c>
      <c r="E11" s="1970" t="s">
        <v>556</v>
      </c>
      <c r="F11" s="1112">
        <v>1</v>
      </c>
      <c r="G11" s="23">
        <v>14000</v>
      </c>
      <c r="H11" s="38">
        <f t="shared" si="0"/>
        <v>14000</v>
      </c>
      <c r="I11" s="167"/>
      <c r="J11" s="31"/>
      <c r="K11" s="31"/>
      <c r="L11" s="22" t="s">
        <v>553</v>
      </c>
      <c r="M11" s="1453">
        <v>44015</v>
      </c>
      <c r="N11" s="952"/>
      <c r="O11" s="953">
        <v>44043</v>
      </c>
      <c r="P11" s="1454">
        <v>44040</v>
      </c>
      <c r="Q11" s="1454">
        <v>44040</v>
      </c>
    </row>
    <row r="12" spans="2:17" s="9" customFormat="1" ht="19.7" customHeight="1">
      <c r="B12" s="21">
        <v>1</v>
      </c>
      <c r="C12" s="21" t="s">
        <v>1729</v>
      </c>
      <c r="D12" s="21" t="s">
        <v>1729</v>
      </c>
      <c r="E12" s="1971" t="s">
        <v>2379</v>
      </c>
      <c r="F12" s="265">
        <v>1</v>
      </c>
      <c r="G12" s="444">
        <v>12000</v>
      </c>
      <c r="H12" s="38">
        <f t="shared" si="0"/>
        <v>12000</v>
      </c>
      <c r="I12" s="167"/>
      <c r="J12" s="31"/>
      <c r="K12" s="31"/>
      <c r="L12" s="22" t="s">
        <v>553</v>
      </c>
      <c r="M12" s="1453">
        <v>44015</v>
      </c>
      <c r="N12" s="952"/>
      <c r="O12" s="953">
        <v>44043</v>
      </c>
      <c r="P12" s="1454">
        <v>44040</v>
      </c>
      <c r="Q12" s="1454"/>
    </row>
    <row r="13" spans="2:17" s="9" customFormat="1" ht="19.7" customHeight="1">
      <c r="B13" s="21"/>
      <c r="C13" s="21"/>
      <c r="D13" s="21"/>
      <c r="E13" s="1972"/>
      <c r="F13" s="1112"/>
      <c r="G13" s="266">
        <v>0</v>
      </c>
      <c r="H13" s="38">
        <f t="shared" si="0"/>
        <v>0</v>
      </c>
      <c r="I13" s="167"/>
      <c r="J13" s="31"/>
      <c r="K13" s="22"/>
      <c r="L13" s="22"/>
      <c r="M13" s="1453"/>
      <c r="N13" s="952"/>
      <c r="O13" s="933"/>
      <c r="P13" s="1453"/>
      <c r="Q13" s="1454"/>
    </row>
    <row r="14" spans="2:17" s="9" customFormat="1" ht="19.7" customHeight="1">
      <c r="B14" s="21">
        <v>3</v>
      </c>
      <c r="C14" s="21" t="s">
        <v>550</v>
      </c>
      <c r="D14" s="21" t="s">
        <v>550</v>
      </c>
      <c r="E14" s="1970" t="s">
        <v>2378</v>
      </c>
      <c r="F14" s="1112">
        <v>1</v>
      </c>
      <c r="G14" s="266">
        <v>30000</v>
      </c>
      <c r="H14" s="266">
        <f t="shared" si="0"/>
        <v>30000</v>
      </c>
      <c r="I14" s="205"/>
      <c r="J14" s="76" t="s">
        <v>560</v>
      </c>
      <c r="K14" s="22"/>
      <c r="L14" s="22" t="s">
        <v>5321</v>
      </c>
      <c r="M14" s="25">
        <v>44022</v>
      </c>
      <c r="N14" s="21"/>
      <c r="O14" s="32">
        <v>44039</v>
      </c>
      <c r="P14" s="25">
        <v>44032</v>
      </c>
      <c r="Q14" s="26">
        <v>44032</v>
      </c>
    </row>
    <row r="15" spans="2:17" s="9" customFormat="1" ht="19.7" customHeight="1">
      <c r="B15" s="21">
        <v>3</v>
      </c>
      <c r="C15" s="21" t="s">
        <v>550</v>
      </c>
      <c r="D15" s="21" t="s">
        <v>550</v>
      </c>
      <c r="E15" s="1973" t="s">
        <v>447</v>
      </c>
      <c r="F15" s="1513">
        <v>1</v>
      </c>
      <c r="G15" s="266">
        <v>1300</v>
      </c>
      <c r="H15" s="266">
        <f t="shared" si="0"/>
        <v>1300</v>
      </c>
      <c r="I15" s="167"/>
      <c r="J15" s="30"/>
      <c r="K15" s="22"/>
      <c r="L15" s="22"/>
      <c r="M15" s="25">
        <v>44022</v>
      </c>
      <c r="N15" s="21"/>
      <c r="O15" s="22"/>
      <c r="P15" s="25"/>
      <c r="Q15" s="26"/>
    </row>
    <row r="16" spans="2:17" s="9" customFormat="1" ht="19.7" customHeight="1">
      <c r="B16" s="21"/>
      <c r="C16" s="21"/>
      <c r="D16" s="21"/>
      <c r="E16" s="1968"/>
      <c r="F16" s="1974"/>
      <c r="G16" s="22"/>
      <c r="H16" s="36"/>
      <c r="I16" s="167"/>
      <c r="J16" s="22"/>
      <c r="K16" s="22"/>
      <c r="L16" s="22"/>
      <c r="M16" s="25"/>
      <c r="N16" s="21"/>
      <c r="O16" s="22"/>
      <c r="P16" s="25"/>
      <c r="Q16" s="26"/>
    </row>
    <row r="17" spans="2:17" s="9" customFormat="1" ht="19.7" customHeight="1">
      <c r="B17" s="21">
        <v>6</v>
      </c>
      <c r="C17" s="21" t="s">
        <v>531</v>
      </c>
      <c r="D17" s="21" t="s">
        <v>531</v>
      </c>
      <c r="E17" s="1975" t="s">
        <v>2410</v>
      </c>
      <c r="F17" s="1974">
        <v>1</v>
      </c>
      <c r="G17" s="1729">
        <v>3030</v>
      </c>
      <c r="H17" s="36">
        <f t="shared" ref="H17:H78" si="1">F17*G17</f>
        <v>3030</v>
      </c>
      <c r="I17" s="167"/>
      <c r="J17" s="741" t="s">
        <v>2411</v>
      </c>
      <c r="K17" s="22"/>
      <c r="L17" s="21" t="s">
        <v>6387</v>
      </c>
      <c r="M17" s="25">
        <v>44022</v>
      </c>
      <c r="N17" s="21"/>
      <c r="O17" s="22"/>
      <c r="P17" s="26">
        <v>44028</v>
      </c>
      <c r="Q17" s="26">
        <v>44028</v>
      </c>
    </row>
    <row r="18" spans="2:17" s="9" customFormat="1" ht="19.7" customHeight="1">
      <c r="B18" s="21">
        <v>6</v>
      </c>
      <c r="C18" s="21" t="s">
        <v>531</v>
      </c>
      <c r="D18" s="21" t="s">
        <v>531</v>
      </c>
      <c r="E18" s="1975" t="s">
        <v>1935</v>
      </c>
      <c r="F18" s="1974">
        <v>1</v>
      </c>
      <c r="G18" s="1729">
        <v>240</v>
      </c>
      <c r="H18" s="36">
        <f t="shared" si="1"/>
        <v>240</v>
      </c>
      <c r="I18" s="167"/>
      <c r="J18" s="741" t="s">
        <v>3391</v>
      </c>
      <c r="K18" s="22"/>
      <c r="L18" s="21" t="s">
        <v>6387</v>
      </c>
      <c r="M18" s="25">
        <v>44022</v>
      </c>
      <c r="N18" s="21"/>
      <c r="O18" s="22"/>
      <c r="P18" s="26">
        <v>44028</v>
      </c>
      <c r="Q18" s="26">
        <v>44028</v>
      </c>
    </row>
    <row r="19" spans="2:17" s="9" customFormat="1" ht="19.7" customHeight="1">
      <c r="B19" s="21">
        <v>6</v>
      </c>
      <c r="C19" s="21" t="s">
        <v>531</v>
      </c>
      <c r="D19" s="21" t="s">
        <v>531</v>
      </c>
      <c r="E19" s="1975" t="s">
        <v>6388</v>
      </c>
      <c r="F19" s="1974">
        <v>1</v>
      </c>
      <c r="G19" s="1729">
        <v>950</v>
      </c>
      <c r="H19" s="36">
        <f t="shared" si="1"/>
        <v>950</v>
      </c>
      <c r="I19" s="167"/>
      <c r="J19" s="741" t="s">
        <v>6389</v>
      </c>
      <c r="K19" s="22"/>
      <c r="L19" s="21" t="s">
        <v>6390</v>
      </c>
      <c r="M19" s="25">
        <v>44022</v>
      </c>
      <c r="N19" s="21"/>
      <c r="O19" s="22"/>
      <c r="P19" s="26">
        <v>44028</v>
      </c>
      <c r="Q19" s="26">
        <v>44028</v>
      </c>
    </row>
    <row r="20" spans="2:17" s="9" customFormat="1" ht="19.7" customHeight="1">
      <c r="B20" s="21">
        <v>6</v>
      </c>
      <c r="C20" s="21" t="s">
        <v>531</v>
      </c>
      <c r="D20" s="21" t="s">
        <v>531</v>
      </c>
      <c r="E20" s="1975" t="s">
        <v>6391</v>
      </c>
      <c r="F20" s="1974">
        <v>1</v>
      </c>
      <c r="G20" s="1729">
        <v>1650</v>
      </c>
      <c r="H20" s="36">
        <f t="shared" si="1"/>
        <v>1650</v>
      </c>
      <c r="I20" s="167"/>
      <c r="J20" s="741" t="s">
        <v>6389</v>
      </c>
      <c r="K20" s="22"/>
      <c r="L20" s="21" t="s">
        <v>6390</v>
      </c>
      <c r="M20" s="25">
        <v>44022</v>
      </c>
      <c r="N20" s="21"/>
      <c r="O20" s="22"/>
      <c r="P20" s="26">
        <v>44028</v>
      </c>
      <c r="Q20" s="26">
        <v>44028</v>
      </c>
    </row>
    <row r="21" spans="2:17" s="9" customFormat="1" ht="19.7" customHeight="1">
      <c r="B21" s="21">
        <v>6</v>
      </c>
      <c r="C21" s="21" t="s">
        <v>531</v>
      </c>
      <c r="D21" s="21" t="s">
        <v>531</v>
      </c>
      <c r="E21" s="1975" t="s">
        <v>6392</v>
      </c>
      <c r="F21" s="1974">
        <v>5</v>
      </c>
      <c r="G21" s="1729">
        <v>580</v>
      </c>
      <c r="H21" s="36">
        <f t="shared" si="1"/>
        <v>2900</v>
      </c>
      <c r="I21" s="167"/>
      <c r="J21" s="741" t="s">
        <v>6393</v>
      </c>
      <c r="K21" s="22"/>
      <c r="L21" s="21" t="s">
        <v>6390</v>
      </c>
      <c r="M21" s="25">
        <v>44022</v>
      </c>
      <c r="N21" s="21"/>
      <c r="O21" s="22"/>
      <c r="P21" s="26">
        <v>44028</v>
      </c>
      <c r="Q21" s="26">
        <v>44028</v>
      </c>
    </row>
    <row r="22" spans="2:17" s="9" customFormat="1" ht="19.7" customHeight="1">
      <c r="B22" s="21">
        <v>6</v>
      </c>
      <c r="C22" s="21" t="s">
        <v>531</v>
      </c>
      <c r="D22" s="21" t="s">
        <v>531</v>
      </c>
      <c r="E22" s="1975" t="s">
        <v>6394</v>
      </c>
      <c r="F22" s="1974">
        <v>1</v>
      </c>
      <c r="G22" s="1729">
        <v>1440</v>
      </c>
      <c r="H22" s="36">
        <f t="shared" si="1"/>
        <v>1440</v>
      </c>
      <c r="I22" s="167"/>
      <c r="J22" s="741" t="s">
        <v>879</v>
      </c>
      <c r="K22" s="22"/>
      <c r="L22" s="21" t="s">
        <v>6395</v>
      </c>
      <c r="M22" s="25">
        <v>44022</v>
      </c>
      <c r="N22" s="21"/>
      <c r="O22" s="22"/>
      <c r="P22" s="26">
        <v>44028</v>
      </c>
      <c r="Q22" s="26">
        <v>44028</v>
      </c>
    </row>
    <row r="23" spans="2:17" s="9" customFormat="1" ht="19.7" customHeight="1">
      <c r="B23" s="21">
        <v>6</v>
      </c>
      <c r="C23" s="21" t="s">
        <v>531</v>
      </c>
      <c r="D23" s="21" t="s">
        <v>531</v>
      </c>
      <c r="E23" s="1975" t="s">
        <v>1046</v>
      </c>
      <c r="F23" s="1974">
        <v>5</v>
      </c>
      <c r="G23" s="1729">
        <v>370</v>
      </c>
      <c r="H23" s="36">
        <f t="shared" si="1"/>
        <v>1850</v>
      </c>
      <c r="I23" s="167"/>
      <c r="J23" s="741" t="s">
        <v>6396</v>
      </c>
      <c r="K23" s="22"/>
      <c r="L23" s="21" t="s">
        <v>6395</v>
      </c>
      <c r="M23" s="25">
        <v>44022</v>
      </c>
      <c r="N23" s="21"/>
      <c r="O23" s="22"/>
      <c r="P23" s="26">
        <v>44028</v>
      </c>
      <c r="Q23" s="26">
        <v>44028</v>
      </c>
    </row>
    <row r="24" spans="2:17" s="9" customFormat="1" ht="19.7" customHeight="1">
      <c r="B24" s="21">
        <v>10</v>
      </c>
      <c r="C24" s="21" t="s">
        <v>531</v>
      </c>
      <c r="D24" s="21" t="s">
        <v>531</v>
      </c>
      <c r="E24" s="1975" t="s">
        <v>6397</v>
      </c>
      <c r="F24" s="1974">
        <v>1</v>
      </c>
      <c r="G24" s="1729">
        <v>2319</v>
      </c>
      <c r="H24" s="36">
        <f t="shared" si="1"/>
        <v>2319</v>
      </c>
      <c r="I24" s="167"/>
      <c r="J24" s="741" t="s">
        <v>949</v>
      </c>
      <c r="K24" s="22"/>
      <c r="L24" s="21" t="s">
        <v>6398</v>
      </c>
      <c r="M24" s="25">
        <v>44022</v>
      </c>
      <c r="N24" s="21"/>
      <c r="O24" s="22"/>
      <c r="P24" s="26">
        <v>44028</v>
      </c>
      <c r="Q24" s="26">
        <v>44028</v>
      </c>
    </row>
    <row r="25" spans="2:17" s="9" customFormat="1" ht="19.7" customHeight="1">
      <c r="B25" s="21">
        <v>10</v>
      </c>
      <c r="C25" s="21" t="s">
        <v>531</v>
      </c>
      <c r="D25" s="21" t="s">
        <v>531</v>
      </c>
      <c r="E25" s="1975" t="s">
        <v>1402</v>
      </c>
      <c r="F25" s="1974">
        <v>1</v>
      </c>
      <c r="G25" s="1729">
        <v>6005</v>
      </c>
      <c r="H25" s="36">
        <f t="shared" si="1"/>
        <v>6005</v>
      </c>
      <c r="I25" s="167"/>
      <c r="J25" s="741" t="s">
        <v>949</v>
      </c>
      <c r="K25" s="22"/>
      <c r="L25" s="21" t="s">
        <v>6398</v>
      </c>
      <c r="M25" s="25">
        <v>44022</v>
      </c>
      <c r="N25" s="21"/>
      <c r="O25" s="22"/>
      <c r="P25" s="26">
        <v>44028</v>
      </c>
      <c r="Q25" s="26">
        <v>44028</v>
      </c>
    </row>
    <row r="26" spans="2:17" s="9" customFormat="1" ht="19.7" customHeight="1">
      <c r="B26" s="21">
        <v>12</v>
      </c>
      <c r="C26" s="21" t="s">
        <v>1764</v>
      </c>
      <c r="D26" s="21" t="s">
        <v>293</v>
      </c>
      <c r="E26" s="1975" t="s">
        <v>1765</v>
      </c>
      <c r="F26" s="1974">
        <v>1</v>
      </c>
      <c r="G26" s="1729">
        <v>8710</v>
      </c>
      <c r="H26" s="36">
        <f t="shared" si="1"/>
        <v>8710</v>
      </c>
      <c r="I26" s="167"/>
      <c r="J26" s="741" t="s">
        <v>6399</v>
      </c>
      <c r="K26" s="22"/>
      <c r="L26" s="22" t="s">
        <v>1764</v>
      </c>
      <c r="M26" s="25">
        <v>44022</v>
      </c>
      <c r="N26" s="21"/>
      <c r="O26" s="32">
        <v>44039</v>
      </c>
      <c r="P26" s="25">
        <v>44027</v>
      </c>
      <c r="Q26" s="26">
        <v>44027</v>
      </c>
    </row>
    <row r="27" spans="2:17" s="9" customFormat="1" ht="19.7" customHeight="1">
      <c r="B27" s="21">
        <v>12</v>
      </c>
      <c r="C27" s="21" t="s">
        <v>531</v>
      </c>
      <c r="D27" s="21" t="s">
        <v>531</v>
      </c>
      <c r="E27" s="1975" t="s">
        <v>6400</v>
      </c>
      <c r="F27" s="1974">
        <v>2</v>
      </c>
      <c r="G27" s="1729">
        <v>240</v>
      </c>
      <c r="H27" s="36">
        <f t="shared" si="1"/>
        <v>480</v>
      </c>
      <c r="I27" s="167"/>
      <c r="J27" s="741" t="s">
        <v>3391</v>
      </c>
      <c r="K27" s="22"/>
      <c r="L27" s="22" t="s">
        <v>1764</v>
      </c>
      <c r="M27" s="25">
        <v>44022</v>
      </c>
      <c r="N27" s="21"/>
      <c r="O27" s="22"/>
      <c r="P27" s="26">
        <v>44028</v>
      </c>
      <c r="Q27" s="26">
        <v>44028</v>
      </c>
    </row>
    <row r="28" spans="2:17" s="9" customFormat="1" ht="19.7" customHeight="1">
      <c r="B28" s="21">
        <v>12</v>
      </c>
      <c r="C28" s="21" t="s">
        <v>4820</v>
      </c>
      <c r="D28" s="21" t="s">
        <v>531</v>
      </c>
      <c r="E28" s="1975" t="s">
        <v>2968</v>
      </c>
      <c r="F28" s="1974">
        <v>2</v>
      </c>
      <c r="G28" s="1729">
        <v>167</v>
      </c>
      <c r="H28" s="36">
        <f t="shared" si="1"/>
        <v>334</v>
      </c>
      <c r="I28" s="167"/>
      <c r="J28" s="741" t="s">
        <v>6401</v>
      </c>
      <c r="K28" s="22"/>
      <c r="L28" s="22" t="s">
        <v>1764</v>
      </c>
      <c r="M28" s="25">
        <v>44022</v>
      </c>
      <c r="N28" s="21"/>
      <c r="O28" s="22"/>
      <c r="P28" s="26">
        <v>44028</v>
      </c>
      <c r="Q28" s="26">
        <v>44028</v>
      </c>
    </row>
    <row r="29" spans="2:17" s="9" customFormat="1" ht="19.7" customHeight="1">
      <c r="B29" s="21">
        <v>12</v>
      </c>
      <c r="C29" s="21" t="s">
        <v>531</v>
      </c>
      <c r="D29" s="21" t="s">
        <v>531</v>
      </c>
      <c r="E29" s="1975" t="s">
        <v>893</v>
      </c>
      <c r="F29" s="1974">
        <v>1</v>
      </c>
      <c r="G29" s="1729">
        <v>860</v>
      </c>
      <c r="H29" s="36">
        <f t="shared" si="1"/>
        <v>860</v>
      </c>
      <c r="I29" s="167"/>
      <c r="J29" s="741" t="s">
        <v>3968</v>
      </c>
      <c r="K29" s="22"/>
      <c r="L29" s="22" t="s">
        <v>1764</v>
      </c>
      <c r="M29" s="25">
        <v>44022</v>
      </c>
      <c r="N29" s="21"/>
      <c r="O29" s="22"/>
      <c r="P29" s="26">
        <v>44028</v>
      </c>
      <c r="Q29" s="26">
        <v>44028</v>
      </c>
    </row>
    <row r="30" spans="2:17" s="9" customFormat="1" ht="19.7" customHeight="1">
      <c r="B30" s="21">
        <v>12</v>
      </c>
      <c r="C30" s="21" t="s">
        <v>531</v>
      </c>
      <c r="D30" s="21" t="s">
        <v>531</v>
      </c>
      <c r="E30" s="1975" t="s">
        <v>6402</v>
      </c>
      <c r="F30" s="1974">
        <v>1</v>
      </c>
      <c r="G30" s="1729">
        <v>552</v>
      </c>
      <c r="H30" s="36">
        <f t="shared" si="1"/>
        <v>552</v>
      </c>
      <c r="I30" s="167"/>
      <c r="J30" s="741" t="s">
        <v>896</v>
      </c>
      <c r="K30" s="22"/>
      <c r="L30" s="22" t="s">
        <v>1764</v>
      </c>
      <c r="M30" s="25">
        <v>44022</v>
      </c>
      <c r="N30" s="21"/>
      <c r="O30" s="22"/>
      <c r="P30" s="26">
        <v>44028</v>
      </c>
      <c r="Q30" s="26">
        <v>44028</v>
      </c>
    </row>
    <row r="31" spans="2:17" s="9" customFormat="1" ht="19.7" customHeight="1">
      <c r="B31" s="21">
        <v>10</v>
      </c>
      <c r="C31" s="21" t="s">
        <v>531</v>
      </c>
      <c r="D31" s="21" t="s">
        <v>531</v>
      </c>
      <c r="E31" s="1975" t="s">
        <v>6403</v>
      </c>
      <c r="F31" s="1974">
        <v>1</v>
      </c>
      <c r="G31" s="1729">
        <v>977</v>
      </c>
      <c r="H31" s="36">
        <f t="shared" si="1"/>
        <v>977</v>
      </c>
      <c r="I31" s="167"/>
      <c r="J31" s="741" t="s">
        <v>898</v>
      </c>
      <c r="K31" s="22"/>
      <c r="L31" s="21" t="s">
        <v>6398</v>
      </c>
      <c r="M31" s="25">
        <v>44022</v>
      </c>
      <c r="N31" s="21"/>
      <c r="O31" s="22"/>
      <c r="P31" s="26">
        <v>44028</v>
      </c>
      <c r="Q31" s="26">
        <v>44028</v>
      </c>
    </row>
    <row r="32" spans="2:17" s="9" customFormat="1" ht="19.7" customHeight="1">
      <c r="B32" s="21">
        <v>10</v>
      </c>
      <c r="C32" s="21" t="s">
        <v>531</v>
      </c>
      <c r="D32" s="21" t="s">
        <v>531</v>
      </c>
      <c r="E32" s="1975" t="s">
        <v>864</v>
      </c>
      <c r="F32" s="1974">
        <v>1</v>
      </c>
      <c r="G32" s="28">
        <v>4570</v>
      </c>
      <c r="H32" s="36">
        <f t="shared" si="1"/>
        <v>4570</v>
      </c>
      <c r="I32" s="167"/>
      <c r="J32" s="741" t="s">
        <v>1605</v>
      </c>
      <c r="K32" s="22"/>
      <c r="L32" s="21" t="s">
        <v>6398</v>
      </c>
      <c r="M32" s="25">
        <v>44022</v>
      </c>
      <c r="N32" s="21"/>
      <c r="O32" s="22"/>
      <c r="P32" s="26">
        <v>44028</v>
      </c>
      <c r="Q32" s="26">
        <v>44028</v>
      </c>
    </row>
    <row r="33" spans="2:17" s="9" customFormat="1" ht="19.7" customHeight="1">
      <c r="B33" s="21">
        <v>10</v>
      </c>
      <c r="C33" s="21" t="s">
        <v>531</v>
      </c>
      <c r="D33" s="21" t="s">
        <v>531</v>
      </c>
      <c r="E33" s="1975" t="s">
        <v>868</v>
      </c>
      <c r="F33" s="1974">
        <v>1</v>
      </c>
      <c r="G33" s="28">
        <v>3853</v>
      </c>
      <c r="H33" s="36">
        <f t="shared" si="1"/>
        <v>3853</v>
      </c>
      <c r="I33" s="167"/>
      <c r="J33" s="741" t="s">
        <v>233</v>
      </c>
      <c r="K33" s="22"/>
      <c r="L33" s="21" t="s">
        <v>6398</v>
      </c>
      <c r="M33" s="25">
        <v>44022</v>
      </c>
      <c r="N33" s="21"/>
      <c r="O33" s="22"/>
      <c r="P33" s="26">
        <v>44028</v>
      </c>
      <c r="Q33" s="26">
        <v>44028</v>
      </c>
    </row>
    <row r="34" spans="2:17" s="9" customFormat="1" ht="19.7" customHeight="1">
      <c r="B34" s="21">
        <v>10</v>
      </c>
      <c r="C34" s="582" t="s">
        <v>2420</v>
      </c>
      <c r="D34" s="582" t="s">
        <v>293</v>
      </c>
      <c r="E34" s="1975" t="s">
        <v>2421</v>
      </c>
      <c r="F34" s="1974">
        <v>1</v>
      </c>
      <c r="G34" s="1729">
        <v>160</v>
      </c>
      <c r="H34" s="36">
        <f t="shared" si="1"/>
        <v>160</v>
      </c>
      <c r="I34" s="167"/>
      <c r="J34" s="741" t="s">
        <v>2422</v>
      </c>
      <c r="K34" s="22"/>
      <c r="L34" s="21" t="s">
        <v>6398</v>
      </c>
      <c r="M34" s="25">
        <v>44022</v>
      </c>
      <c r="N34" s="21"/>
      <c r="O34" s="32">
        <v>44039</v>
      </c>
      <c r="P34" s="25">
        <v>44027</v>
      </c>
      <c r="Q34" s="26">
        <v>44027</v>
      </c>
    </row>
    <row r="35" spans="2:17" s="9" customFormat="1" ht="19.7" customHeight="1">
      <c r="B35" s="21">
        <v>10</v>
      </c>
      <c r="C35" s="21" t="s">
        <v>2417</v>
      </c>
      <c r="D35" s="21" t="s">
        <v>531</v>
      </c>
      <c r="E35" s="1975" t="s">
        <v>2418</v>
      </c>
      <c r="F35" s="1974">
        <v>1</v>
      </c>
      <c r="G35" s="1729">
        <v>1097</v>
      </c>
      <c r="H35" s="36">
        <f t="shared" si="1"/>
        <v>1097</v>
      </c>
      <c r="I35" s="167"/>
      <c r="J35" s="741" t="s">
        <v>2419</v>
      </c>
      <c r="K35" s="22"/>
      <c r="L35" s="21" t="s">
        <v>6398</v>
      </c>
      <c r="M35" s="25">
        <v>44022</v>
      </c>
      <c r="N35" s="21"/>
      <c r="O35" s="22"/>
      <c r="P35" s="26">
        <v>44028</v>
      </c>
      <c r="Q35" s="26">
        <v>44028</v>
      </c>
    </row>
    <row r="36" spans="2:17" s="9" customFormat="1" ht="19.7" customHeight="1">
      <c r="B36" s="21">
        <v>10</v>
      </c>
      <c r="C36" s="65" t="s">
        <v>6404</v>
      </c>
      <c r="D36" s="65" t="s">
        <v>531</v>
      </c>
      <c r="E36" s="1976" t="s">
        <v>917</v>
      </c>
      <c r="F36" s="1974">
        <v>1</v>
      </c>
      <c r="G36" s="66">
        <v>398</v>
      </c>
      <c r="H36" s="36">
        <f t="shared" si="1"/>
        <v>398</v>
      </c>
      <c r="I36" s="167"/>
      <c r="J36" s="517" t="s">
        <v>918</v>
      </c>
      <c r="K36" s="22"/>
      <c r="L36" s="21" t="s">
        <v>6398</v>
      </c>
      <c r="M36" s="25">
        <v>44022</v>
      </c>
      <c r="N36" s="21"/>
      <c r="O36" s="22"/>
      <c r="P36" s="26">
        <v>44028</v>
      </c>
      <c r="Q36" s="26">
        <v>44028</v>
      </c>
    </row>
    <row r="37" spans="2:17" s="9" customFormat="1" ht="19.7" customHeight="1">
      <c r="B37" s="21">
        <v>10</v>
      </c>
      <c r="C37" s="21" t="s">
        <v>531</v>
      </c>
      <c r="D37" s="21" t="s">
        <v>531</v>
      </c>
      <c r="E37" s="1977" t="s">
        <v>2425</v>
      </c>
      <c r="F37" s="1974">
        <v>1</v>
      </c>
      <c r="G37" s="66">
        <v>739</v>
      </c>
      <c r="H37" s="36">
        <f t="shared" si="1"/>
        <v>739</v>
      </c>
      <c r="I37" s="167"/>
      <c r="J37" s="1978" t="s">
        <v>6405</v>
      </c>
      <c r="K37" s="22"/>
      <c r="L37" s="21" t="s">
        <v>6398</v>
      </c>
      <c r="M37" s="25">
        <v>44022</v>
      </c>
      <c r="N37" s="21"/>
      <c r="O37" s="22"/>
      <c r="P37" s="26">
        <v>44028</v>
      </c>
      <c r="Q37" s="26">
        <v>44028</v>
      </c>
    </row>
    <row r="38" spans="2:17" s="9" customFormat="1" ht="19.7" customHeight="1">
      <c r="B38" s="21">
        <v>9</v>
      </c>
      <c r="C38" s="21" t="s">
        <v>531</v>
      </c>
      <c r="D38" s="21" t="s">
        <v>531</v>
      </c>
      <c r="E38" s="1979" t="s">
        <v>6406</v>
      </c>
      <c r="F38" s="1974">
        <v>4</v>
      </c>
      <c r="G38" s="1729">
        <v>440</v>
      </c>
      <c r="H38" s="36">
        <f t="shared" si="1"/>
        <v>1760</v>
      </c>
      <c r="I38" s="167"/>
      <c r="J38" s="741" t="s">
        <v>6407</v>
      </c>
      <c r="K38" s="22"/>
      <c r="L38" s="21" t="s">
        <v>6408</v>
      </c>
      <c r="M38" s="25">
        <v>44022</v>
      </c>
      <c r="N38" s="21"/>
      <c r="O38" s="22"/>
      <c r="P38" s="26">
        <v>44028</v>
      </c>
      <c r="Q38" s="26">
        <v>44028</v>
      </c>
    </row>
    <row r="39" spans="2:17" s="9" customFormat="1" ht="19.7" customHeight="1">
      <c r="B39" s="21">
        <v>9</v>
      </c>
      <c r="C39" s="21" t="s">
        <v>531</v>
      </c>
      <c r="D39" s="21" t="s">
        <v>531</v>
      </c>
      <c r="E39" s="1979" t="s">
        <v>6409</v>
      </c>
      <c r="F39" s="1974">
        <v>10</v>
      </c>
      <c r="G39" s="1729">
        <v>29</v>
      </c>
      <c r="H39" s="36">
        <f t="shared" si="1"/>
        <v>290</v>
      </c>
      <c r="I39" s="167"/>
      <c r="J39" s="741" t="s">
        <v>827</v>
      </c>
      <c r="K39" s="22"/>
      <c r="L39" s="21" t="s">
        <v>6408</v>
      </c>
      <c r="M39" s="25">
        <v>44022</v>
      </c>
      <c r="N39" s="21"/>
      <c r="O39" s="22"/>
      <c r="P39" s="26">
        <v>44028</v>
      </c>
      <c r="Q39" s="26">
        <v>44028</v>
      </c>
    </row>
    <row r="40" spans="2:17" s="9" customFormat="1" ht="19.7" customHeight="1">
      <c r="B40" s="21">
        <v>9</v>
      </c>
      <c r="C40" s="208" t="s">
        <v>1458</v>
      </c>
      <c r="D40" s="208" t="s">
        <v>783</v>
      </c>
      <c r="E40" s="1980" t="s">
        <v>6410</v>
      </c>
      <c r="F40" s="1981">
        <v>4</v>
      </c>
      <c r="G40" s="1717">
        <v>30</v>
      </c>
      <c r="H40" s="213">
        <f t="shared" si="1"/>
        <v>120</v>
      </c>
      <c r="I40" s="205"/>
      <c r="J40" s="840" t="s">
        <v>6411</v>
      </c>
      <c r="K40" s="44" t="s">
        <v>6412</v>
      </c>
      <c r="L40" s="21" t="s">
        <v>6408</v>
      </c>
      <c r="M40" s="25">
        <v>44022</v>
      </c>
      <c r="N40" s="21"/>
      <c r="O40" s="32">
        <v>44027</v>
      </c>
      <c r="P40" s="25">
        <v>44027</v>
      </c>
      <c r="Q40" s="26">
        <v>44027</v>
      </c>
    </row>
    <row r="41" spans="2:17" s="9" customFormat="1" ht="19.7" customHeight="1">
      <c r="B41" s="21">
        <v>9</v>
      </c>
      <c r="C41" s="208" t="s">
        <v>1458</v>
      </c>
      <c r="D41" s="208" t="s">
        <v>783</v>
      </c>
      <c r="E41" s="1980" t="s">
        <v>6413</v>
      </c>
      <c r="F41" s="1981">
        <v>2</v>
      </c>
      <c r="G41" s="1717">
        <v>110</v>
      </c>
      <c r="H41" s="213">
        <f t="shared" si="1"/>
        <v>220</v>
      </c>
      <c r="I41" s="205"/>
      <c r="J41" s="840" t="s">
        <v>6414</v>
      </c>
      <c r="K41" s="44" t="s">
        <v>6412</v>
      </c>
      <c r="L41" s="21" t="s">
        <v>6408</v>
      </c>
      <c r="M41" s="25">
        <v>44022</v>
      </c>
      <c r="N41" s="21"/>
      <c r="O41" s="32">
        <v>44027</v>
      </c>
      <c r="P41" s="25">
        <v>44027</v>
      </c>
      <c r="Q41" s="26">
        <v>44027</v>
      </c>
    </row>
    <row r="42" spans="2:17" s="9" customFormat="1" ht="19.7" customHeight="1">
      <c r="B42" s="21">
        <v>9</v>
      </c>
      <c r="C42" s="208" t="s">
        <v>531</v>
      </c>
      <c r="D42" s="208" t="s">
        <v>531</v>
      </c>
      <c r="E42" s="1980" t="s">
        <v>6415</v>
      </c>
      <c r="F42" s="1981">
        <v>2</v>
      </c>
      <c r="G42" s="1717">
        <v>136</v>
      </c>
      <c r="H42" s="213">
        <f t="shared" si="1"/>
        <v>272</v>
      </c>
      <c r="I42" s="205"/>
      <c r="J42" s="840" t="s">
        <v>3708</v>
      </c>
      <c r="K42" s="44"/>
      <c r="L42" s="21" t="s">
        <v>6408</v>
      </c>
      <c r="M42" s="25">
        <v>44022</v>
      </c>
      <c r="N42" s="21"/>
      <c r="O42" s="22"/>
      <c r="P42" s="26">
        <v>44028</v>
      </c>
      <c r="Q42" s="26">
        <v>44028</v>
      </c>
    </row>
    <row r="43" spans="2:17" s="9" customFormat="1" ht="19.7" customHeight="1">
      <c r="B43" s="21">
        <v>9</v>
      </c>
      <c r="C43" s="208" t="s">
        <v>531</v>
      </c>
      <c r="D43" s="208" t="s">
        <v>531</v>
      </c>
      <c r="E43" s="1980" t="s">
        <v>6416</v>
      </c>
      <c r="F43" s="1981">
        <v>4</v>
      </c>
      <c r="G43" s="1717">
        <v>983</v>
      </c>
      <c r="H43" s="213">
        <f t="shared" si="1"/>
        <v>3932</v>
      </c>
      <c r="I43" s="205"/>
      <c r="J43" s="840" t="s">
        <v>3016</v>
      </c>
      <c r="K43" s="44"/>
      <c r="L43" s="21" t="s">
        <v>6408</v>
      </c>
      <c r="M43" s="25">
        <v>44022</v>
      </c>
      <c r="N43" s="21"/>
      <c r="O43" s="22"/>
      <c r="P43" s="26">
        <v>44028</v>
      </c>
      <c r="Q43" s="26">
        <v>44028</v>
      </c>
    </row>
    <row r="44" spans="2:17" s="9" customFormat="1" ht="19.7" customHeight="1">
      <c r="B44" s="21">
        <v>9</v>
      </c>
      <c r="C44" s="208" t="s">
        <v>531</v>
      </c>
      <c r="D44" s="208" t="s">
        <v>531</v>
      </c>
      <c r="E44" s="1980" t="s">
        <v>6417</v>
      </c>
      <c r="F44" s="1981">
        <v>2</v>
      </c>
      <c r="G44" s="1717">
        <v>730</v>
      </c>
      <c r="H44" s="213">
        <f t="shared" si="1"/>
        <v>1460</v>
      </c>
      <c r="I44" s="205"/>
      <c r="J44" s="840" t="s">
        <v>3800</v>
      </c>
      <c r="K44" s="44"/>
      <c r="L44" s="21" t="s">
        <v>6408</v>
      </c>
      <c r="M44" s="25">
        <v>44022</v>
      </c>
      <c r="N44" s="21"/>
      <c r="O44" s="22"/>
      <c r="P44" s="26">
        <v>44028</v>
      </c>
      <c r="Q44" s="26">
        <v>44028</v>
      </c>
    </row>
    <row r="45" spans="2:17" s="9" customFormat="1" ht="19.7" customHeight="1">
      <c r="B45" s="21">
        <v>9</v>
      </c>
      <c r="C45" s="208" t="s">
        <v>531</v>
      </c>
      <c r="D45" s="208" t="s">
        <v>531</v>
      </c>
      <c r="E45" s="1980" t="s">
        <v>6418</v>
      </c>
      <c r="F45" s="1981">
        <v>4</v>
      </c>
      <c r="G45" s="1717">
        <v>200</v>
      </c>
      <c r="H45" s="213">
        <f t="shared" si="1"/>
        <v>800</v>
      </c>
      <c r="I45" s="205"/>
      <c r="J45" s="840" t="s">
        <v>3391</v>
      </c>
      <c r="K45" s="44"/>
      <c r="L45" s="21" t="s">
        <v>6408</v>
      </c>
      <c r="M45" s="25">
        <v>44022</v>
      </c>
      <c r="N45" s="21"/>
      <c r="O45" s="22"/>
      <c r="P45" s="26">
        <v>44028</v>
      </c>
      <c r="Q45" s="26">
        <v>44028</v>
      </c>
    </row>
    <row r="46" spans="2:17" s="9" customFormat="1" ht="19.7" customHeight="1">
      <c r="B46" s="21">
        <v>9</v>
      </c>
      <c r="C46" s="208" t="s">
        <v>531</v>
      </c>
      <c r="D46" s="208" t="s">
        <v>531</v>
      </c>
      <c r="E46" s="1980" t="s">
        <v>6419</v>
      </c>
      <c r="F46" s="1981">
        <v>4</v>
      </c>
      <c r="G46" s="1717">
        <v>200</v>
      </c>
      <c r="H46" s="213">
        <f t="shared" si="1"/>
        <v>800</v>
      </c>
      <c r="I46" s="205"/>
      <c r="J46" s="840" t="s">
        <v>3391</v>
      </c>
      <c r="K46" s="44"/>
      <c r="L46" s="21" t="s">
        <v>6408</v>
      </c>
      <c r="M46" s="25">
        <v>44022</v>
      </c>
      <c r="N46" s="21"/>
      <c r="O46" s="22"/>
      <c r="P46" s="26">
        <v>44028</v>
      </c>
      <c r="Q46" s="26">
        <v>44028</v>
      </c>
    </row>
    <row r="47" spans="2:17" s="9" customFormat="1" ht="19.7" customHeight="1">
      <c r="B47" s="21">
        <v>9</v>
      </c>
      <c r="C47" s="208" t="s">
        <v>531</v>
      </c>
      <c r="D47" s="208" t="s">
        <v>531</v>
      </c>
      <c r="E47" s="1980" t="s">
        <v>3688</v>
      </c>
      <c r="F47" s="1981">
        <v>2</v>
      </c>
      <c r="G47" s="1717">
        <v>200</v>
      </c>
      <c r="H47" s="213">
        <f t="shared" si="1"/>
        <v>400</v>
      </c>
      <c r="I47" s="205"/>
      <c r="J47" s="840" t="s">
        <v>3391</v>
      </c>
      <c r="K47" s="44"/>
      <c r="L47" s="21" t="s">
        <v>6408</v>
      </c>
      <c r="M47" s="25">
        <v>44022</v>
      </c>
      <c r="N47" s="21"/>
      <c r="O47" s="22"/>
      <c r="P47" s="26">
        <v>44028</v>
      </c>
      <c r="Q47" s="26">
        <v>44028</v>
      </c>
    </row>
    <row r="48" spans="2:17" s="9" customFormat="1" ht="19.7" customHeight="1">
      <c r="B48" s="21">
        <v>6</v>
      </c>
      <c r="C48" s="208" t="s">
        <v>531</v>
      </c>
      <c r="D48" s="208" t="s">
        <v>531</v>
      </c>
      <c r="E48" s="1970" t="s">
        <v>6420</v>
      </c>
      <c r="F48" s="1055">
        <v>1</v>
      </c>
      <c r="G48" s="203">
        <v>3080</v>
      </c>
      <c r="H48" s="213">
        <f t="shared" si="1"/>
        <v>3080</v>
      </c>
      <c r="I48" s="1687"/>
      <c r="J48" s="211" t="s">
        <v>1431</v>
      </c>
      <c r="K48" s="76"/>
      <c r="L48" s="21" t="s">
        <v>6421</v>
      </c>
      <c r="M48" s="25">
        <v>44022</v>
      </c>
      <c r="N48" s="21"/>
      <c r="O48" s="22"/>
      <c r="P48" s="26">
        <v>44028</v>
      </c>
      <c r="Q48" s="26">
        <v>44028</v>
      </c>
    </row>
    <row r="49" spans="2:17" s="9" customFormat="1" ht="19.7" customHeight="1">
      <c r="B49" s="21">
        <v>11</v>
      </c>
      <c r="C49" s="208" t="s">
        <v>531</v>
      </c>
      <c r="D49" s="208" t="s">
        <v>531</v>
      </c>
      <c r="E49" s="1982" t="s">
        <v>1374</v>
      </c>
      <c r="F49" s="1983">
        <v>1</v>
      </c>
      <c r="G49" s="203">
        <v>750</v>
      </c>
      <c r="H49" s="213">
        <f t="shared" si="1"/>
        <v>750</v>
      </c>
      <c r="I49" s="205"/>
      <c r="J49" s="211" t="s">
        <v>2439</v>
      </c>
      <c r="K49" s="76"/>
      <c r="L49" s="21" t="s">
        <v>6422</v>
      </c>
      <c r="M49" s="25">
        <v>44022</v>
      </c>
      <c r="N49" s="21"/>
      <c r="O49" s="22"/>
      <c r="P49" s="26">
        <v>44028</v>
      </c>
      <c r="Q49" s="26">
        <v>44028</v>
      </c>
    </row>
    <row r="50" spans="2:17" s="9" customFormat="1" ht="19.7" customHeight="1">
      <c r="B50" s="21">
        <v>7</v>
      </c>
      <c r="C50" s="208" t="s">
        <v>531</v>
      </c>
      <c r="D50" s="208" t="s">
        <v>531</v>
      </c>
      <c r="E50" s="1984" t="s">
        <v>6423</v>
      </c>
      <c r="F50" s="1055">
        <v>6</v>
      </c>
      <c r="G50" s="203">
        <v>174</v>
      </c>
      <c r="H50" s="213">
        <f t="shared" si="1"/>
        <v>1044</v>
      </c>
      <c r="I50" s="205"/>
      <c r="J50" s="76" t="s">
        <v>2500</v>
      </c>
      <c r="K50" s="76"/>
      <c r="L50" s="22" t="s">
        <v>6424</v>
      </c>
      <c r="M50" s="25">
        <v>44022</v>
      </c>
      <c r="N50" s="21"/>
      <c r="O50" s="22"/>
      <c r="P50" s="26">
        <v>44028</v>
      </c>
      <c r="Q50" s="26">
        <v>44028</v>
      </c>
    </row>
    <row r="51" spans="2:17" s="9" customFormat="1" ht="19.7" customHeight="1">
      <c r="B51" s="21">
        <v>8</v>
      </c>
      <c r="C51" s="208" t="s">
        <v>531</v>
      </c>
      <c r="D51" s="208" t="s">
        <v>531</v>
      </c>
      <c r="E51" s="1984" t="s">
        <v>6425</v>
      </c>
      <c r="F51" s="1055">
        <v>6</v>
      </c>
      <c r="G51" s="203">
        <v>3690</v>
      </c>
      <c r="H51" s="213">
        <f t="shared" si="1"/>
        <v>22140</v>
      </c>
      <c r="I51" s="205"/>
      <c r="J51" s="76" t="s">
        <v>6426</v>
      </c>
      <c r="K51" s="76"/>
      <c r="L51" s="22" t="s">
        <v>6426</v>
      </c>
      <c r="M51" s="25">
        <v>44022</v>
      </c>
      <c r="N51" s="21"/>
      <c r="O51" s="22"/>
      <c r="P51" s="26">
        <v>44028</v>
      </c>
      <c r="Q51" s="26">
        <v>44028</v>
      </c>
    </row>
    <row r="52" spans="2:17" s="9" customFormat="1" ht="19.7" customHeight="1">
      <c r="B52" s="21">
        <v>9</v>
      </c>
      <c r="C52" s="790" t="s">
        <v>686</v>
      </c>
      <c r="D52" s="790" t="s">
        <v>783</v>
      </c>
      <c r="E52" s="1980" t="s">
        <v>687</v>
      </c>
      <c r="F52" s="1981">
        <v>1</v>
      </c>
      <c r="G52" s="1717">
        <v>1770</v>
      </c>
      <c r="H52" s="213">
        <f t="shared" si="1"/>
        <v>1770</v>
      </c>
      <c r="I52" s="205"/>
      <c r="J52" s="840" t="s">
        <v>6427</v>
      </c>
      <c r="K52" s="44" t="s">
        <v>6412</v>
      </c>
      <c r="L52" s="21" t="s">
        <v>6408</v>
      </c>
      <c r="M52" s="25">
        <v>44022</v>
      </c>
      <c r="N52" s="21"/>
      <c r="O52" s="32">
        <v>44027</v>
      </c>
      <c r="P52" s="25">
        <v>44027</v>
      </c>
      <c r="Q52" s="26">
        <v>44027</v>
      </c>
    </row>
    <row r="53" spans="2:17" s="9" customFormat="1" ht="19.7" customHeight="1">
      <c r="B53" s="21">
        <v>6</v>
      </c>
      <c r="C53" s="208" t="s">
        <v>531</v>
      </c>
      <c r="D53" s="208" t="s">
        <v>531</v>
      </c>
      <c r="E53" s="1980" t="s">
        <v>6428</v>
      </c>
      <c r="F53" s="1981">
        <v>2</v>
      </c>
      <c r="G53" s="1717">
        <v>540</v>
      </c>
      <c r="H53" s="213">
        <f t="shared" si="1"/>
        <v>1080</v>
      </c>
      <c r="I53" s="205"/>
      <c r="J53" s="840" t="s">
        <v>6429</v>
      </c>
      <c r="K53" s="44"/>
      <c r="L53" s="21" t="s">
        <v>6430</v>
      </c>
      <c r="M53" s="25">
        <v>44022</v>
      </c>
      <c r="N53" s="21"/>
      <c r="O53" s="22"/>
      <c r="P53" s="26">
        <v>44028</v>
      </c>
      <c r="Q53" s="26">
        <v>44028</v>
      </c>
    </row>
    <row r="54" spans="2:17" s="9" customFormat="1" ht="19.7" customHeight="1">
      <c r="B54" s="21">
        <v>5</v>
      </c>
      <c r="C54" s="208" t="s">
        <v>531</v>
      </c>
      <c r="D54" s="208" t="s">
        <v>531</v>
      </c>
      <c r="E54" s="1980" t="s">
        <v>3785</v>
      </c>
      <c r="F54" s="1981">
        <v>1</v>
      </c>
      <c r="G54" s="1717">
        <v>3900</v>
      </c>
      <c r="H54" s="213">
        <f t="shared" si="1"/>
        <v>3900</v>
      </c>
      <c r="I54" s="205"/>
      <c r="J54" s="840" t="s">
        <v>1529</v>
      </c>
      <c r="K54" s="44"/>
      <c r="L54" s="21" t="s">
        <v>6431</v>
      </c>
      <c r="M54" s="25">
        <v>44022</v>
      </c>
      <c r="N54" s="21"/>
      <c r="O54" s="22"/>
      <c r="P54" s="26">
        <v>44028</v>
      </c>
      <c r="Q54" s="26">
        <v>44028</v>
      </c>
    </row>
    <row r="55" spans="2:17" s="9" customFormat="1" ht="19.7" customHeight="1">
      <c r="B55" s="21">
        <v>5</v>
      </c>
      <c r="C55" s="208" t="s">
        <v>531</v>
      </c>
      <c r="D55" s="208" t="s">
        <v>531</v>
      </c>
      <c r="E55" s="1980" t="s">
        <v>6432</v>
      </c>
      <c r="F55" s="1981">
        <v>2</v>
      </c>
      <c r="G55" s="1717">
        <v>280</v>
      </c>
      <c r="H55" s="213">
        <f t="shared" si="1"/>
        <v>560</v>
      </c>
      <c r="I55" s="205"/>
      <c r="J55" s="840" t="s">
        <v>6433</v>
      </c>
      <c r="K55" s="44"/>
      <c r="L55" s="21" t="s">
        <v>6431</v>
      </c>
      <c r="M55" s="25">
        <v>44022</v>
      </c>
      <c r="N55" s="21"/>
      <c r="O55" s="22"/>
      <c r="P55" s="26">
        <v>44028</v>
      </c>
      <c r="Q55" s="26">
        <v>44028</v>
      </c>
    </row>
    <row r="56" spans="2:17" s="9" customFormat="1" ht="19.7" customHeight="1">
      <c r="B56" s="21">
        <v>5</v>
      </c>
      <c r="C56" s="208" t="s">
        <v>1458</v>
      </c>
      <c r="D56" s="208" t="s">
        <v>783</v>
      </c>
      <c r="E56" s="1980" t="s">
        <v>6434</v>
      </c>
      <c r="F56" s="1981">
        <v>5</v>
      </c>
      <c r="G56" s="1717">
        <v>32</v>
      </c>
      <c r="H56" s="213">
        <f t="shared" si="1"/>
        <v>160</v>
      </c>
      <c r="I56" s="205"/>
      <c r="J56" s="840" t="s">
        <v>6435</v>
      </c>
      <c r="K56" s="44" t="s">
        <v>6412</v>
      </c>
      <c r="L56" s="21" t="s">
        <v>6431</v>
      </c>
      <c r="M56" s="25">
        <v>44022</v>
      </c>
      <c r="N56" s="21"/>
      <c r="O56" s="32">
        <v>44027</v>
      </c>
      <c r="P56" s="25">
        <v>44027</v>
      </c>
      <c r="Q56" s="26">
        <v>44027</v>
      </c>
    </row>
    <row r="57" spans="2:17" s="9" customFormat="1" ht="19.7" customHeight="1">
      <c r="B57" s="21"/>
      <c r="C57" s="21"/>
      <c r="D57" s="21"/>
      <c r="E57" s="1972"/>
      <c r="F57" s="942"/>
      <c r="G57" s="28"/>
      <c r="H57" s="36">
        <f t="shared" si="1"/>
        <v>0</v>
      </c>
      <c r="I57" s="167"/>
      <c r="J57" s="31"/>
      <c r="K57" s="22"/>
      <c r="L57" s="21"/>
      <c r="M57" s="25"/>
      <c r="N57" s="21"/>
      <c r="O57" s="22"/>
      <c r="P57" s="25"/>
      <c r="Q57" s="26"/>
    </row>
    <row r="58" spans="2:17" s="9" customFormat="1" ht="19.7" customHeight="1">
      <c r="B58" s="21">
        <v>6</v>
      </c>
      <c r="C58" s="21" t="s">
        <v>659</v>
      </c>
      <c r="D58" s="21" t="s">
        <v>659</v>
      </c>
      <c r="E58" s="1979" t="s">
        <v>2449</v>
      </c>
      <c r="F58" s="1974">
        <v>1</v>
      </c>
      <c r="G58" s="28">
        <v>5600</v>
      </c>
      <c r="H58" s="36">
        <f t="shared" si="1"/>
        <v>5600</v>
      </c>
      <c r="I58" s="167"/>
      <c r="J58" s="741" t="s">
        <v>714</v>
      </c>
      <c r="K58" s="22"/>
      <c r="L58" s="21" t="s">
        <v>6387</v>
      </c>
      <c r="M58" s="25">
        <v>44026</v>
      </c>
      <c r="N58" s="21"/>
      <c r="O58" s="22"/>
      <c r="P58" s="25"/>
      <c r="Q58" s="26">
        <v>44039</v>
      </c>
    </row>
    <row r="59" spans="2:17" s="9" customFormat="1" ht="19.7" customHeight="1">
      <c r="B59" s="21">
        <v>6</v>
      </c>
      <c r="C59" s="21" t="s">
        <v>659</v>
      </c>
      <c r="D59" s="21" t="s">
        <v>659</v>
      </c>
      <c r="E59" s="1979" t="s">
        <v>2450</v>
      </c>
      <c r="F59" s="1974">
        <v>1</v>
      </c>
      <c r="G59" s="28">
        <v>10100</v>
      </c>
      <c r="H59" s="36">
        <f t="shared" si="1"/>
        <v>10100</v>
      </c>
      <c r="I59" s="167"/>
      <c r="J59" s="741" t="s">
        <v>718</v>
      </c>
      <c r="K59" s="22"/>
      <c r="L59" s="21" t="s">
        <v>6387</v>
      </c>
      <c r="M59" s="25">
        <v>44026</v>
      </c>
      <c r="N59" s="21"/>
      <c r="O59" s="22"/>
      <c r="P59" s="25"/>
      <c r="Q59" s="26">
        <v>44039</v>
      </c>
    </row>
    <row r="60" spans="2:17" s="9" customFormat="1" ht="19.7" customHeight="1">
      <c r="B60" s="21">
        <v>6</v>
      </c>
      <c r="C60" s="21" t="s">
        <v>659</v>
      </c>
      <c r="D60" s="21" t="s">
        <v>659</v>
      </c>
      <c r="E60" s="1979" t="s">
        <v>6436</v>
      </c>
      <c r="F60" s="1974">
        <v>1</v>
      </c>
      <c r="G60" s="28">
        <v>2200</v>
      </c>
      <c r="H60" s="36">
        <f t="shared" si="1"/>
        <v>2200</v>
      </c>
      <c r="I60" s="167"/>
      <c r="J60" s="741" t="s">
        <v>6437</v>
      </c>
      <c r="K60" s="22"/>
      <c r="L60" s="21" t="s">
        <v>6430</v>
      </c>
      <c r="M60" s="25">
        <v>44026</v>
      </c>
      <c r="N60" s="21"/>
      <c r="O60" s="22"/>
      <c r="P60" s="25"/>
      <c r="Q60" s="26">
        <v>44039</v>
      </c>
    </row>
    <row r="61" spans="2:17" s="9" customFormat="1" ht="19.7" customHeight="1">
      <c r="B61" s="21">
        <v>9</v>
      </c>
      <c r="C61" s="21" t="s">
        <v>659</v>
      </c>
      <c r="D61" s="21" t="s">
        <v>659</v>
      </c>
      <c r="E61" s="1979" t="s">
        <v>6438</v>
      </c>
      <c r="F61" s="1974">
        <v>1</v>
      </c>
      <c r="G61" s="28">
        <v>3100</v>
      </c>
      <c r="H61" s="36">
        <f t="shared" si="1"/>
        <v>3100</v>
      </c>
      <c r="I61" s="167"/>
      <c r="J61" s="741" t="s">
        <v>6439</v>
      </c>
      <c r="K61" s="22"/>
      <c r="L61" s="21" t="s">
        <v>6408</v>
      </c>
      <c r="M61" s="25">
        <v>44026</v>
      </c>
      <c r="N61" s="21"/>
      <c r="O61" s="22"/>
      <c r="P61" s="25"/>
      <c r="Q61" s="26">
        <v>44039</v>
      </c>
    </row>
    <row r="62" spans="2:17" s="9" customFormat="1" ht="19.7" customHeight="1">
      <c r="B62" s="21">
        <v>9</v>
      </c>
      <c r="C62" s="21" t="s">
        <v>659</v>
      </c>
      <c r="D62" s="21" t="s">
        <v>659</v>
      </c>
      <c r="E62" s="1979" t="s">
        <v>6440</v>
      </c>
      <c r="F62" s="1974">
        <v>1</v>
      </c>
      <c r="G62" s="28">
        <v>3600</v>
      </c>
      <c r="H62" s="36">
        <f t="shared" si="1"/>
        <v>3600</v>
      </c>
      <c r="I62" s="167"/>
      <c r="J62" s="741" t="s">
        <v>6441</v>
      </c>
      <c r="K62" s="22"/>
      <c r="L62" s="21" t="s">
        <v>6408</v>
      </c>
      <c r="M62" s="25">
        <v>44026</v>
      </c>
      <c r="N62" s="21"/>
      <c r="O62" s="22"/>
      <c r="P62" s="25"/>
      <c r="Q62" s="26">
        <v>44039</v>
      </c>
    </row>
    <row r="63" spans="2:17" s="9" customFormat="1" ht="19.7" customHeight="1">
      <c r="B63" s="21">
        <v>9</v>
      </c>
      <c r="C63" s="21" t="s">
        <v>659</v>
      </c>
      <c r="D63" s="21" t="s">
        <v>659</v>
      </c>
      <c r="E63" s="1979" t="s">
        <v>6442</v>
      </c>
      <c r="F63" s="1974">
        <v>1</v>
      </c>
      <c r="G63" s="28">
        <v>1800</v>
      </c>
      <c r="H63" s="36">
        <f t="shared" si="1"/>
        <v>1800</v>
      </c>
      <c r="I63" s="167"/>
      <c r="J63" s="741" t="s">
        <v>6443</v>
      </c>
      <c r="K63" s="22"/>
      <c r="L63" s="21" t="s">
        <v>6408</v>
      </c>
      <c r="M63" s="25">
        <v>44026</v>
      </c>
      <c r="N63" s="21"/>
      <c r="O63" s="22"/>
      <c r="P63" s="25"/>
      <c r="Q63" s="26">
        <v>44039</v>
      </c>
    </row>
    <row r="64" spans="2:17" s="9" customFormat="1" ht="19.7" customHeight="1">
      <c r="B64" s="21">
        <v>11</v>
      </c>
      <c r="C64" s="21" t="s">
        <v>659</v>
      </c>
      <c r="D64" s="21" t="s">
        <v>659</v>
      </c>
      <c r="E64" s="1972" t="s">
        <v>1368</v>
      </c>
      <c r="F64" s="942">
        <v>1</v>
      </c>
      <c r="G64" s="28">
        <v>3300</v>
      </c>
      <c r="H64" s="36">
        <f t="shared" si="1"/>
        <v>3300</v>
      </c>
      <c r="I64" s="167"/>
      <c r="J64" s="31" t="s">
        <v>6444</v>
      </c>
      <c r="K64" s="22"/>
      <c r="L64" s="21" t="s">
        <v>6422</v>
      </c>
      <c r="M64" s="25">
        <v>44026</v>
      </c>
      <c r="N64" s="21"/>
      <c r="O64" s="22"/>
      <c r="P64" s="25"/>
      <c r="Q64" s="26">
        <v>44039</v>
      </c>
    </row>
    <row r="65" spans="2:17" s="9" customFormat="1" ht="19.7" customHeight="1">
      <c r="B65" s="21">
        <v>11</v>
      </c>
      <c r="C65" s="21" t="s">
        <v>659</v>
      </c>
      <c r="D65" s="21" t="s">
        <v>659</v>
      </c>
      <c r="E65" s="1972" t="s">
        <v>1370</v>
      </c>
      <c r="F65" s="942">
        <v>1</v>
      </c>
      <c r="G65" s="28">
        <v>1600</v>
      </c>
      <c r="H65" s="36">
        <f t="shared" si="1"/>
        <v>1600</v>
      </c>
      <c r="I65" s="167"/>
      <c r="J65" s="31" t="s">
        <v>6445</v>
      </c>
      <c r="K65" s="22"/>
      <c r="L65" s="21" t="s">
        <v>6422</v>
      </c>
      <c r="M65" s="25">
        <v>44026</v>
      </c>
      <c r="N65" s="21"/>
      <c r="O65" s="22"/>
      <c r="P65" s="25"/>
      <c r="Q65" s="26">
        <v>44039</v>
      </c>
    </row>
    <row r="66" spans="2:17" s="9" customFormat="1" ht="19.7" customHeight="1">
      <c r="B66" s="21">
        <v>11</v>
      </c>
      <c r="C66" s="21" t="s">
        <v>659</v>
      </c>
      <c r="D66" s="21" t="s">
        <v>659</v>
      </c>
      <c r="E66" s="1972" t="s">
        <v>1372</v>
      </c>
      <c r="F66" s="942">
        <v>1</v>
      </c>
      <c r="G66" s="28">
        <v>900</v>
      </c>
      <c r="H66" s="36">
        <f t="shared" si="1"/>
        <v>900</v>
      </c>
      <c r="I66" s="167"/>
      <c r="J66" s="31" t="s">
        <v>1373</v>
      </c>
      <c r="K66" s="22"/>
      <c r="L66" s="21" t="s">
        <v>6422</v>
      </c>
      <c r="M66" s="25">
        <v>44026</v>
      </c>
      <c r="N66" s="21"/>
      <c r="O66" s="22"/>
      <c r="P66" s="25"/>
      <c r="Q66" s="26">
        <v>44039</v>
      </c>
    </row>
    <row r="67" spans="2:17" s="9" customFormat="1" ht="19.7" customHeight="1">
      <c r="B67" s="21">
        <v>7</v>
      </c>
      <c r="C67" s="21" t="s">
        <v>659</v>
      </c>
      <c r="D67" s="21" t="s">
        <v>659</v>
      </c>
      <c r="E67" s="1972" t="s">
        <v>6446</v>
      </c>
      <c r="F67" s="942">
        <v>1</v>
      </c>
      <c r="G67" s="28">
        <v>26100</v>
      </c>
      <c r="H67" s="36">
        <f t="shared" si="1"/>
        <v>26100</v>
      </c>
      <c r="I67" s="167"/>
      <c r="J67" s="31" t="s">
        <v>3778</v>
      </c>
      <c r="K67" s="22"/>
      <c r="L67" s="21" t="s">
        <v>4297</v>
      </c>
      <c r="M67" s="25">
        <v>44026</v>
      </c>
      <c r="N67" s="21"/>
      <c r="O67" s="22"/>
      <c r="P67" s="25"/>
      <c r="Q67" s="26">
        <v>44039</v>
      </c>
    </row>
    <row r="68" spans="2:17" s="9" customFormat="1" ht="19.7" customHeight="1">
      <c r="B68" s="21">
        <v>7</v>
      </c>
      <c r="C68" s="21" t="s">
        <v>659</v>
      </c>
      <c r="D68" s="21" t="s">
        <v>659</v>
      </c>
      <c r="E68" s="1972" t="s">
        <v>6447</v>
      </c>
      <c r="F68" s="942">
        <v>1</v>
      </c>
      <c r="G68" s="28">
        <v>10100</v>
      </c>
      <c r="H68" s="36">
        <f t="shared" si="1"/>
        <v>10100</v>
      </c>
      <c r="I68" s="167"/>
      <c r="J68" s="31" t="s">
        <v>6448</v>
      </c>
      <c r="K68" s="22"/>
      <c r="L68" s="21" t="s">
        <v>4297</v>
      </c>
      <c r="M68" s="25">
        <v>44026</v>
      </c>
      <c r="N68" s="21"/>
      <c r="O68" s="22"/>
      <c r="P68" s="25"/>
      <c r="Q68" s="26">
        <v>44039</v>
      </c>
    </row>
    <row r="69" spans="2:17" s="9" customFormat="1" ht="19.7" customHeight="1">
      <c r="B69" s="21">
        <v>7</v>
      </c>
      <c r="C69" s="21" t="s">
        <v>659</v>
      </c>
      <c r="D69" s="21" t="s">
        <v>659</v>
      </c>
      <c r="E69" s="1972" t="s">
        <v>6449</v>
      </c>
      <c r="F69" s="942">
        <v>1</v>
      </c>
      <c r="G69" s="28">
        <v>14300</v>
      </c>
      <c r="H69" s="36">
        <f t="shared" si="1"/>
        <v>14300</v>
      </c>
      <c r="I69" s="167"/>
      <c r="J69" s="31" t="s">
        <v>6450</v>
      </c>
      <c r="K69" s="22"/>
      <c r="L69" s="21" t="s">
        <v>4297</v>
      </c>
      <c r="M69" s="25">
        <v>44026</v>
      </c>
      <c r="N69" s="21"/>
      <c r="O69" s="22"/>
      <c r="P69" s="25"/>
      <c r="Q69" s="26">
        <v>44039</v>
      </c>
    </row>
    <row r="70" spans="2:17" s="9" customFormat="1" ht="19.7" customHeight="1">
      <c r="B70" s="21">
        <v>7</v>
      </c>
      <c r="C70" s="21" t="s">
        <v>659</v>
      </c>
      <c r="D70" s="21" t="s">
        <v>659</v>
      </c>
      <c r="E70" s="1972" t="s">
        <v>6451</v>
      </c>
      <c r="F70" s="942">
        <v>1</v>
      </c>
      <c r="G70" s="28">
        <v>16100</v>
      </c>
      <c r="H70" s="36">
        <f t="shared" si="1"/>
        <v>16100</v>
      </c>
      <c r="I70" s="167"/>
      <c r="J70" s="31" t="s">
        <v>6452</v>
      </c>
      <c r="K70" s="22"/>
      <c r="L70" s="21" t="s">
        <v>4297</v>
      </c>
      <c r="M70" s="25">
        <v>44026</v>
      </c>
      <c r="N70" s="21"/>
      <c r="O70" s="22"/>
      <c r="P70" s="25"/>
      <c r="Q70" s="26">
        <v>44039</v>
      </c>
    </row>
    <row r="71" spans="2:17" s="9" customFormat="1" ht="19.7" customHeight="1">
      <c r="B71" s="21">
        <v>7</v>
      </c>
      <c r="C71" s="21" t="s">
        <v>659</v>
      </c>
      <c r="D71" s="21" t="s">
        <v>659</v>
      </c>
      <c r="E71" s="1972" t="s">
        <v>6453</v>
      </c>
      <c r="F71" s="942">
        <v>2</v>
      </c>
      <c r="G71" s="28">
        <v>9100</v>
      </c>
      <c r="H71" s="36">
        <f t="shared" si="1"/>
        <v>18200</v>
      </c>
      <c r="I71" s="167"/>
      <c r="J71" s="31" t="s">
        <v>6454</v>
      </c>
      <c r="K71" s="22"/>
      <c r="L71" s="21" t="s">
        <v>4297</v>
      </c>
      <c r="M71" s="25">
        <v>44026</v>
      </c>
      <c r="N71" s="21"/>
      <c r="O71" s="22"/>
      <c r="P71" s="25"/>
      <c r="Q71" s="26">
        <v>44039</v>
      </c>
    </row>
    <row r="72" spans="2:17" s="9" customFormat="1" ht="19.7" customHeight="1">
      <c r="B72" s="21">
        <v>8</v>
      </c>
      <c r="C72" s="21" t="s">
        <v>659</v>
      </c>
      <c r="D72" s="21" t="s">
        <v>659</v>
      </c>
      <c r="E72" s="1972" t="s">
        <v>6455</v>
      </c>
      <c r="F72" s="942">
        <v>1</v>
      </c>
      <c r="G72" s="28">
        <v>2500</v>
      </c>
      <c r="H72" s="36">
        <f t="shared" si="1"/>
        <v>2500</v>
      </c>
      <c r="I72" s="167"/>
      <c r="J72" s="31" t="s">
        <v>6456</v>
      </c>
      <c r="K72" s="22"/>
      <c r="L72" s="21" t="s">
        <v>6426</v>
      </c>
      <c r="M72" s="25">
        <v>44026</v>
      </c>
      <c r="N72" s="21"/>
      <c r="O72" s="22"/>
      <c r="P72" s="25"/>
      <c r="Q72" s="26">
        <v>44039</v>
      </c>
    </row>
    <row r="73" spans="2:17" s="9" customFormat="1" ht="19.7" customHeight="1">
      <c r="B73" s="21">
        <v>5</v>
      </c>
      <c r="C73" s="21" t="s">
        <v>659</v>
      </c>
      <c r="D73" s="21" t="s">
        <v>659</v>
      </c>
      <c r="E73" s="1972" t="s">
        <v>6457</v>
      </c>
      <c r="F73" s="942">
        <v>1</v>
      </c>
      <c r="G73" s="28">
        <v>11500</v>
      </c>
      <c r="H73" s="36">
        <f t="shared" si="1"/>
        <v>11500</v>
      </c>
      <c r="I73" s="167"/>
      <c r="J73" s="30" t="s">
        <v>6458</v>
      </c>
      <c r="K73" s="30"/>
      <c r="L73" s="21" t="s">
        <v>6431</v>
      </c>
      <c r="M73" s="25">
        <v>44026</v>
      </c>
      <c r="N73" s="21"/>
      <c r="O73" s="22"/>
      <c r="P73" s="25"/>
      <c r="Q73" s="26">
        <v>44039</v>
      </c>
    </row>
    <row r="74" spans="2:17" s="9" customFormat="1" ht="19.7" customHeight="1">
      <c r="B74" s="21">
        <v>5</v>
      </c>
      <c r="C74" s="21" t="s">
        <v>659</v>
      </c>
      <c r="D74" s="21" t="s">
        <v>659</v>
      </c>
      <c r="E74" s="1972" t="s">
        <v>6459</v>
      </c>
      <c r="F74" s="942">
        <v>1</v>
      </c>
      <c r="G74" s="28">
        <v>4500</v>
      </c>
      <c r="H74" s="36">
        <f t="shared" si="1"/>
        <v>4500</v>
      </c>
      <c r="I74" s="167"/>
      <c r="J74" s="30" t="s">
        <v>6460</v>
      </c>
      <c r="K74" s="30"/>
      <c r="L74" s="21" t="s">
        <v>6431</v>
      </c>
      <c r="M74" s="25">
        <v>44026</v>
      </c>
      <c r="N74" s="21"/>
      <c r="O74" s="22"/>
      <c r="P74" s="25"/>
      <c r="Q74" s="26">
        <v>44039</v>
      </c>
    </row>
    <row r="75" spans="2:17" s="9" customFormat="1" ht="19.7" customHeight="1">
      <c r="B75" s="21">
        <v>10</v>
      </c>
      <c r="C75" s="21" t="s">
        <v>659</v>
      </c>
      <c r="D75" s="21" t="s">
        <v>659</v>
      </c>
      <c r="E75" s="1972" t="s">
        <v>6461</v>
      </c>
      <c r="F75" s="942">
        <v>2</v>
      </c>
      <c r="G75" s="28">
        <v>2200</v>
      </c>
      <c r="H75" s="36">
        <f t="shared" si="1"/>
        <v>4400</v>
      </c>
      <c r="I75" s="167"/>
      <c r="J75" s="30" t="s">
        <v>6462</v>
      </c>
      <c r="K75" s="30"/>
      <c r="L75" s="21" t="s">
        <v>6398</v>
      </c>
      <c r="M75" s="25">
        <v>44026</v>
      </c>
      <c r="N75" s="21"/>
      <c r="O75" s="22"/>
      <c r="P75" s="25"/>
      <c r="Q75" s="26">
        <v>44039</v>
      </c>
    </row>
    <row r="76" spans="2:17" s="9" customFormat="1" ht="19.7" customHeight="1">
      <c r="B76" s="21">
        <v>10</v>
      </c>
      <c r="C76" s="21" t="s">
        <v>659</v>
      </c>
      <c r="D76" s="21" t="s">
        <v>659</v>
      </c>
      <c r="E76" s="1972" t="s">
        <v>6463</v>
      </c>
      <c r="F76" s="942">
        <v>1</v>
      </c>
      <c r="G76" s="28">
        <v>7200</v>
      </c>
      <c r="H76" s="36">
        <f t="shared" si="1"/>
        <v>7200</v>
      </c>
      <c r="I76" s="167"/>
      <c r="J76" s="30" t="s">
        <v>1119</v>
      </c>
      <c r="K76" s="30"/>
      <c r="L76" s="21" t="s">
        <v>6398</v>
      </c>
      <c r="M76" s="25">
        <v>44026</v>
      </c>
      <c r="N76" s="21"/>
      <c r="O76" s="22"/>
      <c r="P76" s="25"/>
      <c r="Q76" s="26">
        <v>44039</v>
      </c>
    </row>
    <row r="77" spans="2:17" s="9" customFormat="1" ht="19.7" customHeight="1">
      <c r="B77" s="21">
        <v>12</v>
      </c>
      <c r="C77" s="21" t="s">
        <v>659</v>
      </c>
      <c r="D77" s="21" t="s">
        <v>659</v>
      </c>
      <c r="E77" s="1972" t="s">
        <v>6464</v>
      </c>
      <c r="F77" s="942">
        <v>1</v>
      </c>
      <c r="G77" s="28">
        <v>4400</v>
      </c>
      <c r="H77" s="36">
        <f t="shared" si="1"/>
        <v>4400</v>
      </c>
      <c r="I77" s="167"/>
      <c r="J77" s="30" t="s">
        <v>6465</v>
      </c>
      <c r="K77" s="30"/>
      <c r="L77" s="22" t="s">
        <v>1764</v>
      </c>
      <c r="M77" s="25">
        <v>44026</v>
      </c>
      <c r="N77" s="21"/>
      <c r="O77" s="22"/>
      <c r="P77" s="25"/>
      <c r="Q77" s="26">
        <v>44039</v>
      </c>
    </row>
    <row r="78" spans="2:17" s="9" customFormat="1" ht="19.7" customHeight="1">
      <c r="B78" s="21"/>
      <c r="C78" s="21"/>
      <c r="D78" s="21"/>
      <c r="E78" s="1972"/>
      <c r="F78" s="942"/>
      <c r="G78" s="28"/>
      <c r="H78" s="36">
        <f t="shared" si="1"/>
        <v>0</v>
      </c>
      <c r="I78" s="167"/>
      <c r="J78" s="30"/>
      <c r="K78" s="30"/>
      <c r="L78" s="22"/>
      <c r="M78" s="25"/>
      <c r="N78" s="21"/>
      <c r="O78" s="22"/>
      <c r="P78" s="25"/>
      <c r="Q78" s="25"/>
    </row>
    <row r="79" spans="2:17" s="9" customFormat="1" ht="19.7" customHeight="1">
      <c r="B79" s="21"/>
      <c r="C79" s="21"/>
      <c r="D79" s="21"/>
      <c r="E79" s="1972"/>
      <c r="F79" s="942"/>
      <c r="G79" s="28"/>
      <c r="H79" s="36">
        <f>F79*G79</f>
        <v>0</v>
      </c>
      <c r="I79" s="167"/>
      <c r="J79" s="30"/>
      <c r="K79" s="30"/>
      <c r="L79" s="22"/>
      <c r="M79" s="25"/>
      <c r="N79" s="21"/>
      <c r="O79" s="22"/>
      <c r="P79" s="25"/>
      <c r="Q79" s="25"/>
    </row>
    <row r="80" spans="2:17" s="9" customFormat="1" ht="19.7" customHeight="1">
      <c r="B80" s="21"/>
      <c r="C80" s="21"/>
      <c r="D80" s="21"/>
      <c r="E80" s="1972"/>
      <c r="F80" s="1106"/>
      <c r="G80" s="266"/>
      <c r="H80" s="36">
        <f>F80*G80</f>
        <v>0</v>
      </c>
      <c r="I80" s="167"/>
      <c r="J80" s="31"/>
      <c r="K80" s="30"/>
      <c r="L80" s="21"/>
      <c r="M80" s="25"/>
      <c r="N80" s="21"/>
      <c r="O80" s="22"/>
      <c r="P80" s="25"/>
      <c r="Q80" s="25"/>
    </row>
    <row r="81" spans="2:17" s="9" customFormat="1" ht="19.7" customHeight="1">
      <c r="B81" s="21"/>
      <c r="C81" s="21"/>
      <c r="D81" s="21"/>
      <c r="E81" s="1972"/>
      <c r="F81" s="1106"/>
      <c r="G81" s="266"/>
      <c r="H81" s="36">
        <f>F81*G81</f>
        <v>0</v>
      </c>
      <c r="I81" s="167"/>
      <c r="J81" s="31"/>
      <c r="K81" s="30"/>
      <c r="L81" s="21"/>
      <c r="M81" s="25"/>
      <c r="N81" s="21"/>
      <c r="O81" s="22"/>
      <c r="P81" s="25"/>
      <c r="Q81" s="25"/>
    </row>
    <row r="82" spans="2:17" s="9" customFormat="1" ht="19.7" customHeight="1">
      <c r="B82" s="21"/>
      <c r="C82" s="21"/>
      <c r="D82" s="21"/>
      <c r="E82" s="1972"/>
      <c r="F82" s="1106"/>
      <c r="G82" s="266"/>
      <c r="H82" s="36">
        <f>F82*G82</f>
        <v>0</v>
      </c>
      <c r="I82" s="167"/>
      <c r="J82" s="31"/>
      <c r="K82" s="30"/>
      <c r="L82" s="21"/>
      <c r="M82" s="25"/>
      <c r="N82" s="21"/>
      <c r="O82" s="22"/>
      <c r="P82" s="25"/>
      <c r="Q82" s="25"/>
    </row>
  </sheetData>
  <autoFilter ref="B8:O59" xr:uid="{F9DDCC04-C29C-4930-AC4B-014E8430D4CC}"/>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2581-459C-4C3C-8A94-40A4A6B9C861}">
  <dimension ref="B2:Q52"/>
  <sheetViews>
    <sheetView zoomScale="85" zoomScaleNormal="85" workbookViewId="0">
      <pane xSplit="10" ySplit="8" topLeftCell="N33"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6466</v>
      </c>
      <c r="G2" s="4" t="s">
        <v>2</v>
      </c>
      <c r="H2" s="5"/>
      <c r="I2" s="6"/>
      <c r="J2" s="7">
        <f>SUM(H:H)</f>
        <v>136228</v>
      </c>
    </row>
    <row r="3" spans="2:17" ht="20.100000000000001" customHeight="1">
      <c r="B3" s="1" t="s">
        <v>3</v>
      </c>
      <c r="C3" s="1"/>
      <c r="D3" s="1"/>
      <c r="E3" s="98" t="s">
        <v>6467</v>
      </c>
    </row>
    <row r="4" spans="2:17" ht="20.100000000000001" customHeight="1">
      <c r="B4" s="1" t="s">
        <v>5</v>
      </c>
      <c r="C4" s="1"/>
      <c r="D4" s="1"/>
      <c r="E4" s="98">
        <v>179024</v>
      </c>
    </row>
    <row r="5" spans="2:17" ht="20.100000000000001" customHeight="1">
      <c r="B5" s="1" t="s">
        <v>6</v>
      </c>
      <c r="C5" s="1"/>
      <c r="D5" s="1"/>
      <c r="E5" s="102">
        <v>44041</v>
      </c>
    </row>
    <row r="6" spans="2:17" ht="20.100000000000001" customHeight="1">
      <c r="B6" s="1" t="s">
        <v>7</v>
      </c>
      <c r="C6" s="1"/>
      <c r="D6" s="1"/>
      <c r="E6" s="102">
        <v>44070</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20" si="0">F9*G9</f>
        <v>0</v>
      </c>
      <c r="I9" s="167"/>
      <c r="J9" s="30"/>
      <c r="K9" s="30"/>
      <c r="L9" s="22"/>
      <c r="M9" s="25"/>
      <c r="N9" s="21"/>
      <c r="O9" s="22"/>
      <c r="P9" s="25"/>
      <c r="Q9" s="26"/>
    </row>
    <row r="10" spans="2:17" s="9" customFormat="1" ht="19.7" customHeight="1">
      <c r="B10" s="21">
        <v>3</v>
      </c>
      <c r="C10" s="208" t="s">
        <v>550</v>
      </c>
      <c r="D10" s="208" t="s">
        <v>550</v>
      </c>
      <c r="E10" s="245" t="s">
        <v>4710</v>
      </c>
      <c r="F10" s="858">
        <v>1</v>
      </c>
      <c r="G10" s="215">
        <v>5000</v>
      </c>
      <c r="H10" s="215">
        <f t="shared" si="0"/>
        <v>5000</v>
      </c>
      <c r="I10" s="205"/>
      <c r="J10" s="76" t="s">
        <v>6468</v>
      </c>
      <c r="K10" s="30" t="s">
        <v>6469</v>
      </c>
      <c r="L10" s="22"/>
      <c r="M10" s="25">
        <v>44025</v>
      </c>
      <c r="N10" s="21"/>
      <c r="O10" s="32">
        <v>44039</v>
      </c>
      <c r="P10" s="25">
        <v>44039</v>
      </c>
      <c r="Q10" s="26">
        <v>44039</v>
      </c>
    </row>
    <row r="11" spans="2:17" s="9" customFormat="1" ht="19.7" customHeight="1">
      <c r="B11" s="21">
        <v>3</v>
      </c>
      <c r="C11" s="208" t="s">
        <v>550</v>
      </c>
      <c r="D11" s="208" t="s">
        <v>550</v>
      </c>
      <c r="E11" s="76" t="s">
        <v>4713</v>
      </c>
      <c r="F11" s="858">
        <v>3</v>
      </c>
      <c r="G11" s="215">
        <v>10000</v>
      </c>
      <c r="H11" s="215">
        <f t="shared" si="0"/>
        <v>30000</v>
      </c>
      <c r="I11" s="205"/>
      <c r="J11" s="211"/>
      <c r="K11" s="30" t="s">
        <v>6469</v>
      </c>
      <c r="L11" s="22"/>
      <c r="M11" s="25">
        <v>44025</v>
      </c>
      <c r="N11" s="21"/>
      <c r="O11" s="32">
        <v>44039</v>
      </c>
      <c r="P11" s="25">
        <v>44039</v>
      </c>
      <c r="Q11" s="26">
        <v>44039</v>
      </c>
    </row>
    <row r="12" spans="2:17" s="9" customFormat="1" ht="19.7" customHeight="1">
      <c r="B12" s="21">
        <v>3</v>
      </c>
      <c r="C12" s="208" t="s">
        <v>550</v>
      </c>
      <c r="D12" s="208" t="s">
        <v>550</v>
      </c>
      <c r="E12" s="75" t="s">
        <v>6470</v>
      </c>
      <c r="F12" s="22">
        <v>1</v>
      </c>
      <c r="G12" s="266">
        <v>5000</v>
      </c>
      <c r="H12" s="266">
        <f t="shared" si="0"/>
        <v>5000</v>
      </c>
      <c r="I12" s="167"/>
      <c r="J12" s="31"/>
      <c r="K12" s="30" t="s">
        <v>6469</v>
      </c>
      <c r="L12" s="22"/>
      <c r="M12" s="25">
        <v>44025</v>
      </c>
      <c r="N12" s="21"/>
      <c r="O12" s="32">
        <v>44039</v>
      </c>
      <c r="P12" s="25">
        <v>44039</v>
      </c>
      <c r="Q12" s="26">
        <v>44039</v>
      </c>
    </row>
    <row r="13" spans="2:17" s="9" customFormat="1" ht="19.7" customHeight="1">
      <c r="B13" s="21">
        <v>3</v>
      </c>
      <c r="C13" s="208" t="s">
        <v>550</v>
      </c>
      <c r="D13" s="208" t="s">
        <v>550</v>
      </c>
      <c r="E13" s="76" t="s">
        <v>6471</v>
      </c>
      <c r="F13" s="858"/>
      <c r="G13" s="215"/>
      <c r="H13" s="215">
        <f t="shared" si="0"/>
        <v>0</v>
      </c>
      <c r="I13" s="205"/>
      <c r="J13" s="211"/>
      <c r="K13" s="30" t="s">
        <v>6469</v>
      </c>
      <c r="L13" s="22"/>
      <c r="M13" s="25">
        <v>44025</v>
      </c>
      <c r="N13" s="21"/>
      <c r="O13" s="32">
        <v>44039</v>
      </c>
      <c r="P13" s="25">
        <v>44039</v>
      </c>
      <c r="Q13" s="26">
        <v>44039</v>
      </c>
    </row>
    <row r="14" spans="2:17" s="9" customFormat="1" ht="19.7" customHeight="1">
      <c r="B14" s="21">
        <v>3</v>
      </c>
      <c r="C14" s="208" t="s">
        <v>550</v>
      </c>
      <c r="D14" s="208" t="s">
        <v>550</v>
      </c>
      <c r="E14" s="75" t="s">
        <v>6472</v>
      </c>
      <c r="F14" s="22">
        <v>1</v>
      </c>
      <c r="G14" s="266">
        <v>1060</v>
      </c>
      <c r="H14" s="215">
        <f t="shared" si="0"/>
        <v>1060</v>
      </c>
      <c r="I14" s="167"/>
      <c r="J14" s="31"/>
      <c r="K14" s="30" t="s">
        <v>6469</v>
      </c>
      <c r="L14" s="22"/>
      <c r="M14" s="25">
        <v>44025</v>
      </c>
      <c r="N14" s="21"/>
      <c r="O14" s="32">
        <v>44039</v>
      </c>
      <c r="P14" s="25">
        <v>44039</v>
      </c>
      <c r="Q14" s="26">
        <v>44039</v>
      </c>
    </row>
    <row r="15" spans="2:17" s="9" customFormat="1" ht="19.7" customHeight="1">
      <c r="B15" s="21">
        <v>3</v>
      </c>
      <c r="C15" s="208" t="s">
        <v>550</v>
      </c>
      <c r="D15" s="208" t="s">
        <v>550</v>
      </c>
      <c r="E15" s="75" t="s">
        <v>6473</v>
      </c>
      <c r="F15" s="22">
        <v>1</v>
      </c>
      <c r="G15" s="266">
        <v>720</v>
      </c>
      <c r="H15" s="215">
        <f t="shared" si="0"/>
        <v>720</v>
      </c>
      <c r="I15" s="167"/>
      <c r="J15" s="31"/>
      <c r="K15" s="30" t="s">
        <v>6469</v>
      </c>
      <c r="L15" s="22"/>
      <c r="M15" s="25">
        <v>44025</v>
      </c>
      <c r="N15" s="21"/>
      <c r="O15" s="32">
        <v>44039</v>
      </c>
      <c r="P15" s="25">
        <v>44039</v>
      </c>
      <c r="Q15" s="26">
        <v>44039</v>
      </c>
    </row>
    <row r="16" spans="2:17" s="9" customFormat="1" ht="19.7" customHeight="1">
      <c r="B16" s="21">
        <v>3</v>
      </c>
      <c r="C16" s="208" t="s">
        <v>550</v>
      </c>
      <c r="D16" s="208" t="s">
        <v>550</v>
      </c>
      <c r="E16" s="75" t="s">
        <v>6474</v>
      </c>
      <c r="F16" s="22">
        <v>1</v>
      </c>
      <c r="G16" s="266">
        <v>10</v>
      </c>
      <c r="H16" s="266">
        <f t="shared" si="0"/>
        <v>10</v>
      </c>
      <c r="I16" s="167"/>
      <c r="J16" s="31"/>
      <c r="K16" s="30" t="s">
        <v>6469</v>
      </c>
      <c r="L16" s="22"/>
      <c r="M16" s="25">
        <v>44025</v>
      </c>
      <c r="N16" s="21"/>
      <c r="O16" s="32">
        <v>44039</v>
      </c>
      <c r="P16" s="25">
        <v>44039</v>
      </c>
      <c r="Q16" s="26">
        <v>44039</v>
      </c>
    </row>
    <row r="17" spans="2:17" s="9" customFormat="1" ht="19.7" customHeight="1">
      <c r="B17" s="21">
        <v>3</v>
      </c>
      <c r="C17" s="208" t="s">
        <v>550</v>
      </c>
      <c r="D17" s="208" t="s">
        <v>550</v>
      </c>
      <c r="E17" s="75" t="s">
        <v>6475</v>
      </c>
      <c r="F17" s="22">
        <v>1</v>
      </c>
      <c r="G17" s="266">
        <v>10</v>
      </c>
      <c r="H17" s="266">
        <f t="shared" si="0"/>
        <v>10</v>
      </c>
      <c r="I17" s="167"/>
      <c r="J17" s="31"/>
      <c r="K17" s="30" t="s">
        <v>6469</v>
      </c>
      <c r="L17" s="22"/>
      <c r="M17" s="25">
        <v>44025</v>
      </c>
      <c r="N17" s="21"/>
      <c r="O17" s="32">
        <v>44039</v>
      </c>
      <c r="P17" s="25">
        <v>44039</v>
      </c>
      <c r="Q17" s="26">
        <v>44039</v>
      </c>
    </row>
    <row r="18" spans="2:17" s="9" customFormat="1" ht="19.7" customHeight="1">
      <c r="B18" s="21">
        <v>3</v>
      </c>
      <c r="C18" s="208" t="s">
        <v>550</v>
      </c>
      <c r="D18" s="208" t="s">
        <v>550</v>
      </c>
      <c r="E18" s="75" t="s">
        <v>6476</v>
      </c>
      <c r="F18" s="22">
        <v>4</v>
      </c>
      <c r="G18" s="266">
        <v>10</v>
      </c>
      <c r="H18" s="266">
        <f t="shared" si="0"/>
        <v>40</v>
      </c>
      <c r="I18" s="167"/>
      <c r="J18" s="31"/>
      <c r="K18" s="30" t="s">
        <v>6469</v>
      </c>
      <c r="L18" s="22"/>
      <c r="M18" s="25">
        <v>44025</v>
      </c>
      <c r="N18" s="21"/>
      <c r="O18" s="32">
        <v>44039</v>
      </c>
      <c r="P18" s="25">
        <v>44039</v>
      </c>
      <c r="Q18" s="26">
        <v>44039</v>
      </c>
    </row>
    <row r="19" spans="2:17" s="9" customFormat="1" ht="19.7" customHeight="1">
      <c r="B19" s="21">
        <v>3</v>
      </c>
      <c r="C19" s="208" t="s">
        <v>550</v>
      </c>
      <c r="D19" s="208" t="s">
        <v>550</v>
      </c>
      <c r="E19" s="75" t="s">
        <v>6477</v>
      </c>
      <c r="F19" s="22">
        <v>1</v>
      </c>
      <c r="G19" s="266">
        <v>3680</v>
      </c>
      <c r="H19" s="266">
        <f t="shared" si="0"/>
        <v>3680</v>
      </c>
      <c r="I19" s="167"/>
      <c r="J19" s="31"/>
      <c r="K19" s="30" t="s">
        <v>6469</v>
      </c>
      <c r="L19" s="22"/>
      <c r="M19" s="25">
        <v>44025</v>
      </c>
      <c r="N19" s="21"/>
      <c r="O19" s="32">
        <v>44039</v>
      </c>
      <c r="P19" s="25">
        <v>44039</v>
      </c>
      <c r="Q19" s="26">
        <v>44039</v>
      </c>
    </row>
    <row r="20" spans="2:17" s="9" customFormat="1" ht="19.7" customHeight="1">
      <c r="B20" s="21"/>
      <c r="C20" s="21"/>
      <c r="D20" s="21"/>
      <c r="E20" s="75"/>
      <c r="F20" s="22"/>
      <c r="G20" s="266">
        <v>0</v>
      </c>
      <c r="H20" s="266">
        <f t="shared" si="0"/>
        <v>0</v>
      </c>
      <c r="I20" s="167"/>
      <c r="J20" s="31"/>
      <c r="K20" s="22"/>
      <c r="L20" s="22"/>
      <c r="M20" s="25"/>
      <c r="N20" s="21"/>
      <c r="O20" s="22"/>
      <c r="P20" s="25"/>
      <c r="Q20" s="26"/>
    </row>
    <row r="21" spans="2:17" s="9" customFormat="1" ht="19.7" customHeight="1">
      <c r="B21" s="21"/>
      <c r="C21" s="21" t="s">
        <v>550</v>
      </c>
      <c r="D21" s="21" t="s">
        <v>550</v>
      </c>
      <c r="E21" s="75" t="s">
        <v>6478</v>
      </c>
      <c r="F21" s="22">
        <v>1</v>
      </c>
      <c r="G21" s="266">
        <v>13420</v>
      </c>
      <c r="H21" s="266">
        <f>F21*G21</f>
        <v>13420</v>
      </c>
      <c r="I21" s="167"/>
      <c r="J21" s="31" t="s">
        <v>6479</v>
      </c>
      <c r="K21" s="22"/>
      <c r="L21" s="22"/>
      <c r="M21" s="25">
        <v>44025</v>
      </c>
      <c r="N21" s="21"/>
      <c r="O21" s="22"/>
      <c r="P21" s="25"/>
      <c r="Q21" s="26"/>
    </row>
    <row r="22" spans="2:17" s="9" customFormat="1" ht="19.7" customHeight="1">
      <c r="B22" s="21"/>
      <c r="C22" s="21"/>
      <c r="D22" s="21"/>
      <c r="E22" s="75"/>
      <c r="F22" s="22"/>
      <c r="G22" s="266">
        <v>0</v>
      </c>
      <c r="H22" s="266">
        <f>F22*G22</f>
        <v>0</v>
      </c>
      <c r="I22" s="167"/>
      <c r="J22" s="31"/>
      <c r="K22" s="22"/>
      <c r="L22" s="22"/>
      <c r="M22" s="25"/>
      <c r="N22" s="21"/>
      <c r="O22" s="22"/>
      <c r="P22" s="25"/>
      <c r="Q22" s="26"/>
    </row>
    <row r="23" spans="2:17" s="9" customFormat="1" ht="19.7" customHeight="1">
      <c r="B23" s="21"/>
      <c r="C23" s="21"/>
      <c r="D23" s="21"/>
      <c r="E23" s="75"/>
      <c r="F23" s="22"/>
      <c r="G23" s="266">
        <v>0</v>
      </c>
      <c r="H23" s="266">
        <f>F23*G23</f>
        <v>0</v>
      </c>
      <c r="I23" s="167"/>
      <c r="J23" s="30"/>
      <c r="K23" s="30"/>
      <c r="L23" s="22"/>
      <c r="M23" s="25"/>
      <c r="N23" s="21"/>
      <c r="O23" s="22"/>
      <c r="P23" s="25"/>
      <c r="Q23" s="26"/>
    </row>
    <row r="24" spans="2:17" s="9" customFormat="1" ht="19.7" customHeight="1">
      <c r="B24" s="21">
        <v>4</v>
      </c>
      <c r="C24" s="21" t="s">
        <v>531</v>
      </c>
      <c r="D24" s="21" t="s">
        <v>531</v>
      </c>
      <c r="E24" s="75" t="s">
        <v>3769</v>
      </c>
      <c r="F24" s="22">
        <v>1</v>
      </c>
      <c r="G24" s="266">
        <v>2814</v>
      </c>
      <c r="H24" s="266">
        <f>F24*G24</f>
        <v>2814</v>
      </c>
      <c r="I24" s="167"/>
      <c r="J24" s="31" t="s">
        <v>6480</v>
      </c>
      <c r="K24" s="30" t="s">
        <v>6481</v>
      </c>
      <c r="L24" s="22"/>
      <c r="M24" s="25">
        <v>44028</v>
      </c>
      <c r="N24" s="21"/>
      <c r="O24" s="22"/>
      <c r="P24" s="861">
        <v>44043</v>
      </c>
      <c r="Q24" s="26">
        <v>44043</v>
      </c>
    </row>
    <row r="25" spans="2:17" s="9" customFormat="1" ht="19.7" customHeight="1">
      <c r="B25" s="21">
        <v>5</v>
      </c>
      <c r="C25" s="21" t="s">
        <v>4820</v>
      </c>
      <c r="D25" s="21" t="s">
        <v>531</v>
      </c>
      <c r="E25" s="75" t="s">
        <v>4821</v>
      </c>
      <c r="F25" s="22">
        <v>1</v>
      </c>
      <c r="G25" s="266">
        <v>172</v>
      </c>
      <c r="H25" s="266">
        <f>F25*G25</f>
        <v>172</v>
      </c>
      <c r="I25" s="167"/>
      <c r="J25" s="31" t="s">
        <v>4822</v>
      </c>
      <c r="K25" s="30" t="s">
        <v>6481</v>
      </c>
      <c r="L25" s="22"/>
      <c r="M25" s="25">
        <v>44028</v>
      </c>
      <c r="N25" s="21"/>
      <c r="O25" s="22"/>
      <c r="P25" s="861">
        <v>44043</v>
      </c>
      <c r="Q25" s="26">
        <v>44043</v>
      </c>
    </row>
    <row r="26" spans="2:17" s="9" customFormat="1" ht="19.7" customHeight="1">
      <c r="B26" s="21">
        <v>5</v>
      </c>
      <c r="C26" s="21" t="s">
        <v>531</v>
      </c>
      <c r="D26" s="21" t="s">
        <v>531</v>
      </c>
      <c r="E26" s="75" t="s">
        <v>6482</v>
      </c>
      <c r="F26" s="22">
        <v>1</v>
      </c>
      <c r="G26" s="266">
        <v>19800</v>
      </c>
      <c r="H26" s="266">
        <f t="shared" ref="H26:H34" si="1">F26*G26</f>
        <v>19800</v>
      </c>
      <c r="I26" s="167"/>
      <c r="J26" s="31" t="s">
        <v>1908</v>
      </c>
      <c r="K26" s="30" t="s">
        <v>6481</v>
      </c>
      <c r="L26" s="22"/>
      <c r="M26" s="25">
        <v>44028</v>
      </c>
      <c r="N26" s="21"/>
      <c r="O26" s="22"/>
      <c r="P26" s="25">
        <v>44043</v>
      </c>
      <c r="Q26" s="26">
        <v>44043</v>
      </c>
    </row>
    <row r="27" spans="2:17" s="9" customFormat="1" ht="19.7" customHeight="1">
      <c r="B27" s="21">
        <v>5</v>
      </c>
      <c r="C27" s="21" t="s">
        <v>531</v>
      </c>
      <c r="D27" s="21" t="s">
        <v>531</v>
      </c>
      <c r="E27" s="75" t="s">
        <v>4818</v>
      </c>
      <c r="F27" s="22">
        <v>2</v>
      </c>
      <c r="G27" s="266">
        <v>2500</v>
      </c>
      <c r="H27" s="266">
        <f t="shared" si="1"/>
        <v>5000</v>
      </c>
      <c r="I27" s="167"/>
      <c r="J27" s="31" t="s">
        <v>4819</v>
      </c>
      <c r="K27" s="30" t="s">
        <v>6481</v>
      </c>
      <c r="L27" s="22"/>
      <c r="M27" s="25">
        <v>44028</v>
      </c>
      <c r="N27" s="21"/>
      <c r="O27" s="22"/>
      <c r="P27" s="25">
        <v>44043</v>
      </c>
      <c r="Q27" s="26">
        <v>44043</v>
      </c>
    </row>
    <row r="28" spans="2:17" s="9" customFormat="1" ht="19.7" customHeight="1">
      <c r="B28" s="21">
        <v>5</v>
      </c>
      <c r="C28" s="21" t="s">
        <v>531</v>
      </c>
      <c r="D28" s="21" t="s">
        <v>531</v>
      </c>
      <c r="E28" s="75" t="s">
        <v>4840</v>
      </c>
      <c r="F28" s="22">
        <v>1</v>
      </c>
      <c r="G28" s="266">
        <v>150</v>
      </c>
      <c r="H28" s="266">
        <f t="shared" si="1"/>
        <v>150</v>
      </c>
      <c r="I28" s="167"/>
      <c r="J28" s="31" t="s">
        <v>2490</v>
      </c>
      <c r="K28" s="30" t="s">
        <v>6481</v>
      </c>
      <c r="L28" s="22"/>
      <c r="M28" s="25">
        <v>44028</v>
      </c>
      <c r="N28" s="21"/>
      <c r="O28" s="22"/>
      <c r="P28" s="25">
        <v>44043</v>
      </c>
      <c r="Q28" s="26">
        <v>44043</v>
      </c>
    </row>
    <row r="29" spans="2:17" s="9" customFormat="1" ht="19.7" customHeight="1">
      <c r="B29" s="21">
        <v>5</v>
      </c>
      <c r="C29" s="21" t="s">
        <v>531</v>
      </c>
      <c r="D29" s="21" t="s">
        <v>531</v>
      </c>
      <c r="E29" s="75" t="s">
        <v>6483</v>
      </c>
      <c r="F29" s="22">
        <v>1</v>
      </c>
      <c r="G29" s="266">
        <v>150</v>
      </c>
      <c r="H29" s="266">
        <f>F29*G29</f>
        <v>150</v>
      </c>
      <c r="I29" s="167"/>
      <c r="J29" s="31" t="s">
        <v>2490</v>
      </c>
      <c r="K29" s="30" t="s">
        <v>6481</v>
      </c>
      <c r="L29" s="22"/>
      <c r="M29" s="25">
        <v>44028</v>
      </c>
      <c r="N29" s="21"/>
      <c r="O29" s="22"/>
      <c r="P29" s="25">
        <v>44043</v>
      </c>
      <c r="Q29" s="26">
        <v>44043</v>
      </c>
    </row>
    <row r="30" spans="2:17" s="9" customFormat="1" ht="19.7" customHeight="1">
      <c r="B30" s="21">
        <v>5</v>
      </c>
      <c r="C30" s="21" t="s">
        <v>1458</v>
      </c>
      <c r="D30" s="21" t="s">
        <v>531</v>
      </c>
      <c r="E30" s="75" t="s">
        <v>6484</v>
      </c>
      <c r="F30" s="22">
        <v>30</v>
      </c>
      <c r="G30" s="266">
        <v>16</v>
      </c>
      <c r="H30" s="266">
        <f t="shared" si="1"/>
        <v>480</v>
      </c>
      <c r="I30" s="167"/>
      <c r="J30" s="31" t="s">
        <v>2678</v>
      </c>
      <c r="K30" s="30" t="s">
        <v>6481</v>
      </c>
      <c r="L30" s="22"/>
      <c r="M30" s="25">
        <v>44028</v>
      </c>
      <c r="N30" s="21"/>
      <c r="O30" s="22"/>
      <c r="P30" s="25">
        <v>44043</v>
      </c>
      <c r="Q30" s="26">
        <v>44043</v>
      </c>
    </row>
    <row r="31" spans="2:17" s="9" customFormat="1" ht="19.7" customHeight="1">
      <c r="B31" s="21">
        <v>5</v>
      </c>
      <c r="C31" s="21" t="s">
        <v>531</v>
      </c>
      <c r="D31" s="21" t="s">
        <v>531</v>
      </c>
      <c r="E31" s="75" t="s">
        <v>6485</v>
      </c>
      <c r="F31" s="22">
        <v>2</v>
      </c>
      <c r="G31" s="266">
        <v>200</v>
      </c>
      <c r="H31" s="266">
        <f>F31*G31</f>
        <v>400</v>
      </c>
      <c r="I31" s="167"/>
      <c r="J31" s="31" t="s">
        <v>695</v>
      </c>
      <c r="K31" s="30" t="s">
        <v>6481</v>
      </c>
      <c r="L31" s="22"/>
      <c r="M31" s="25">
        <v>44028</v>
      </c>
      <c r="N31" s="21"/>
      <c r="O31" s="22"/>
      <c r="P31" s="25">
        <v>44043</v>
      </c>
      <c r="Q31" s="26">
        <v>44043</v>
      </c>
    </row>
    <row r="32" spans="2:17" s="9" customFormat="1" ht="19.7" customHeight="1">
      <c r="B32" s="21">
        <v>5</v>
      </c>
      <c r="C32" s="21" t="s">
        <v>531</v>
      </c>
      <c r="D32" s="21" t="s">
        <v>531</v>
      </c>
      <c r="E32" s="75" t="s">
        <v>6486</v>
      </c>
      <c r="F32" s="22">
        <v>2</v>
      </c>
      <c r="G32" s="266">
        <v>300</v>
      </c>
      <c r="H32" s="266">
        <f>F32*G32</f>
        <v>600</v>
      </c>
      <c r="I32" s="167"/>
      <c r="J32" s="31" t="s">
        <v>4536</v>
      </c>
      <c r="K32" s="30" t="s">
        <v>6481</v>
      </c>
      <c r="L32" s="22"/>
      <c r="M32" s="25">
        <v>44028</v>
      </c>
      <c r="N32" s="21"/>
      <c r="O32" s="22"/>
      <c r="P32" s="25">
        <v>44043</v>
      </c>
      <c r="Q32" s="26">
        <v>44043</v>
      </c>
    </row>
    <row r="33" spans="2:17" s="9" customFormat="1" ht="19.7" customHeight="1">
      <c r="B33" s="21"/>
      <c r="C33" s="21"/>
      <c r="D33" s="21"/>
      <c r="E33" s="75"/>
      <c r="F33" s="22"/>
      <c r="G33" s="266">
        <v>0</v>
      </c>
      <c r="H33" s="266">
        <f t="shared" si="1"/>
        <v>0</v>
      </c>
      <c r="I33" s="167"/>
      <c r="J33" s="31"/>
      <c r="K33" s="22"/>
      <c r="L33" s="22"/>
      <c r="M33" s="25"/>
      <c r="N33" s="21"/>
      <c r="O33" s="22"/>
      <c r="P33" s="25"/>
      <c r="Q33" s="26"/>
    </row>
    <row r="34" spans="2:17" s="9" customFormat="1" ht="19.7" customHeight="1">
      <c r="B34" s="21">
        <v>5</v>
      </c>
      <c r="C34" s="21" t="s">
        <v>531</v>
      </c>
      <c r="D34" s="21" t="s">
        <v>531</v>
      </c>
      <c r="E34" s="75" t="s">
        <v>6487</v>
      </c>
      <c r="F34" s="22">
        <v>1</v>
      </c>
      <c r="G34" s="266">
        <v>3956</v>
      </c>
      <c r="H34" s="266">
        <f t="shared" si="1"/>
        <v>3956</v>
      </c>
      <c r="I34" s="167"/>
      <c r="J34" s="31" t="s">
        <v>6488</v>
      </c>
      <c r="K34" s="30" t="s">
        <v>6481</v>
      </c>
      <c r="L34" s="22"/>
      <c r="M34" s="25">
        <v>44028</v>
      </c>
      <c r="N34" s="21"/>
      <c r="O34" s="22"/>
      <c r="P34" s="25">
        <v>44043</v>
      </c>
      <c r="Q34" s="26">
        <v>44043</v>
      </c>
    </row>
    <row r="35" spans="2:17" s="9" customFormat="1" ht="19.7" customHeight="1">
      <c r="B35" s="21">
        <v>5</v>
      </c>
      <c r="C35" s="21" t="s">
        <v>531</v>
      </c>
      <c r="D35" s="21" t="s">
        <v>531</v>
      </c>
      <c r="E35" s="75" t="s">
        <v>6489</v>
      </c>
      <c r="F35" s="22">
        <v>1</v>
      </c>
      <c r="G35" s="266">
        <v>7803</v>
      </c>
      <c r="H35" s="266">
        <f>F35*G35</f>
        <v>7803</v>
      </c>
      <c r="I35" s="167"/>
      <c r="J35" s="31" t="s">
        <v>6490</v>
      </c>
      <c r="K35" s="30" t="s">
        <v>6481</v>
      </c>
      <c r="L35" s="22"/>
      <c r="M35" s="25">
        <v>44028</v>
      </c>
      <c r="N35" s="21"/>
      <c r="O35" s="22"/>
      <c r="P35" s="25">
        <v>44043</v>
      </c>
      <c r="Q35" s="26">
        <v>44043</v>
      </c>
    </row>
    <row r="36" spans="2:17" s="9" customFormat="1" ht="19.7" customHeight="1">
      <c r="B36" s="21">
        <v>5</v>
      </c>
      <c r="C36" s="21" t="s">
        <v>531</v>
      </c>
      <c r="D36" s="21" t="s">
        <v>531</v>
      </c>
      <c r="E36" s="75" t="s">
        <v>6491</v>
      </c>
      <c r="F36" s="22">
        <v>1</v>
      </c>
      <c r="G36" s="266">
        <v>5487</v>
      </c>
      <c r="H36" s="266">
        <f>F36*G36</f>
        <v>5487</v>
      </c>
      <c r="I36" s="167"/>
      <c r="J36" s="31" t="s">
        <v>6492</v>
      </c>
      <c r="K36" s="30" t="s">
        <v>6481</v>
      </c>
      <c r="L36" s="22"/>
      <c r="M36" s="25">
        <v>44028</v>
      </c>
      <c r="N36" s="21"/>
      <c r="O36" s="22"/>
      <c r="P36" s="25">
        <v>44043</v>
      </c>
      <c r="Q36" s="26">
        <v>44043</v>
      </c>
    </row>
    <row r="37" spans="2:17" s="9" customFormat="1" ht="19.7" customHeight="1">
      <c r="B37" s="21">
        <v>5</v>
      </c>
      <c r="C37" s="21" t="s">
        <v>531</v>
      </c>
      <c r="D37" s="21" t="s">
        <v>531</v>
      </c>
      <c r="E37" s="75" t="s">
        <v>6493</v>
      </c>
      <c r="F37" s="22">
        <v>1</v>
      </c>
      <c r="G37" s="266">
        <v>6460</v>
      </c>
      <c r="H37" s="266">
        <f>F37*G37</f>
        <v>6460</v>
      </c>
      <c r="I37" s="167"/>
      <c r="J37" s="31" t="s">
        <v>6494</v>
      </c>
      <c r="K37" s="30" t="s">
        <v>6481</v>
      </c>
      <c r="L37" s="22"/>
      <c r="M37" s="25">
        <v>44028</v>
      </c>
      <c r="N37" s="21"/>
      <c r="O37" s="22"/>
      <c r="P37" s="25">
        <v>44043</v>
      </c>
      <c r="Q37" s="26">
        <v>44043</v>
      </c>
    </row>
    <row r="38" spans="2:17" s="9" customFormat="1" ht="19.7" customHeight="1">
      <c r="B38" s="21">
        <v>5</v>
      </c>
      <c r="C38" s="21" t="s">
        <v>531</v>
      </c>
      <c r="D38" s="21" t="s">
        <v>531</v>
      </c>
      <c r="E38" s="75" t="s">
        <v>6495</v>
      </c>
      <c r="F38" s="22">
        <v>1</v>
      </c>
      <c r="G38" s="266">
        <v>5267</v>
      </c>
      <c r="H38" s="266">
        <f t="shared" ref="H38:H52" si="2">F38*G38</f>
        <v>5267</v>
      </c>
      <c r="I38" s="167"/>
      <c r="J38" s="31" t="s">
        <v>6496</v>
      </c>
      <c r="K38" s="30" t="s">
        <v>6481</v>
      </c>
      <c r="L38" s="22"/>
      <c r="M38" s="25">
        <v>44028</v>
      </c>
      <c r="N38" s="21"/>
      <c r="O38" s="22"/>
      <c r="P38" s="25">
        <v>44043</v>
      </c>
      <c r="Q38" s="26">
        <v>44043</v>
      </c>
    </row>
    <row r="39" spans="2:17" s="9" customFormat="1" ht="19.7" customHeight="1">
      <c r="B39" s="21">
        <v>5</v>
      </c>
      <c r="C39" s="21" t="s">
        <v>531</v>
      </c>
      <c r="D39" s="21" t="s">
        <v>531</v>
      </c>
      <c r="E39" s="75" t="s">
        <v>6497</v>
      </c>
      <c r="F39" s="22">
        <v>1</v>
      </c>
      <c r="G39" s="266">
        <v>6239</v>
      </c>
      <c r="H39" s="266">
        <f t="shared" si="2"/>
        <v>6239</v>
      </c>
      <c r="I39" s="167"/>
      <c r="J39" s="31" t="s">
        <v>6498</v>
      </c>
      <c r="K39" s="30" t="s">
        <v>6481</v>
      </c>
      <c r="L39" s="22"/>
      <c r="M39" s="25">
        <v>44028</v>
      </c>
      <c r="N39" s="21"/>
      <c r="O39" s="22"/>
      <c r="P39" s="25">
        <v>44043</v>
      </c>
      <c r="Q39" s="26">
        <v>44043</v>
      </c>
    </row>
    <row r="40" spans="2:17" s="9" customFormat="1" ht="19.7" customHeight="1">
      <c r="B40" s="21">
        <v>5</v>
      </c>
      <c r="C40" s="21" t="s">
        <v>531</v>
      </c>
      <c r="D40" s="21" t="s">
        <v>531</v>
      </c>
      <c r="E40" s="75" t="s">
        <v>6499</v>
      </c>
      <c r="F40" s="22">
        <v>1</v>
      </c>
      <c r="G40" s="266">
        <v>3600</v>
      </c>
      <c r="H40" s="266">
        <f t="shared" si="2"/>
        <v>3600</v>
      </c>
      <c r="I40" s="167"/>
      <c r="J40" s="31" t="s">
        <v>6500</v>
      </c>
      <c r="K40" s="30" t="s">
        <v>6481</v>
      </c>
      <c r="L40" s="22"/>
      <c r="M40" s="25">
        <v>44028</v>
      </c>
      <c r="N40" s="21"/>
      <c r="O40" s="22"/>
      <c r="P40" s="25">
        <v>44043</v>
      </c>
      <c r="Q40" s="26">
        <v>44043</v>
      </c>
    </row>
    <row r="41" spans="2:17" s="9" customFormat="1" ht="19.7" customHeight="1">
      <c r="B41" s="21">
        <v>5</v>
      </c>
      <c r="C41" s="21" t="s">
        <v>531</v>
      </c>
      <c r="D41" s="21" t="s">
        <v>531</v>
      </c>
      <c r="E41" s="75" t="s">
        <v>6501</v>
      </c>
      <c r="F41" s="22">
        <v>1</v>
      </c>
      <c r="G41" s="266">
        <v>1700</v>
      </c>
      <c r="H41" s="266">
        <f t="shared" si="2"/>
        <v>1700</v>
      </c>
      <c r="I41" s="167"/>
      <c r="J41" s="31" t="s">
        <v>6502</v>
      </c>
      <c r="K41" s="30" t="s">
        <v>6481</v>
      </c>
      <c r="L41" s="22"/>
      <c r="M41" s="25">
        <v>44028</v>
      </c>
      <c r="N41" s="21"/>
      <c r="O41" s="22"/>
      <c r="P41" s="25">
        <v>44043</v>
      </c>
      <c r="Q41" s="26">
        <v>44043</v>
      </c>
    </row>
    <row r="42" spans="2:17" s="9" customFormat="1" ht="19.7" customHeight="1">
      <c r="B42" s="21"/>
      <c r="C42" s="21"/>
      <c r="D42" s="21"/>
      <c r="E42" s="75"/>
      <c r="F42" s="22"/>
      <c r="G42" s="266">
        <v>0</v>
      </c>
      <c r="H42" s="266">
        <f>F42*G42</f>
        <v>0</v>
      </c>
      <c r="I42" s="167"/>
      <c r="J42" s="31"/>
      <c r="K42" s="22"/>
      <c r="L42" s="22"/>
      <c r="M42" s="25"/>
      <c r="N42" s="21"/>
      <c r="O42" s="22"/>
      <c r="P42" s="25"/>
      <c r="Q42" s="26"/>
    </row>
    <row r="43" spans="2:17" s="9" customFormat="1" ht="19.7" customHeight="1">
      <c r="B43" s="21">
        <v>5</v>
      </c>
      <c r="C43" s="21" t="s">
        <v>531</v>
      </c>
      <c r="D43" s="21" t="s">
        <v>531</v>
      </c>
      <c r="E43" s="75" t="s">
        <v>6503</v>
      </c>
      <c r="F43" s="22">
        <v>1</v>
      </c>
      <c r="G43" s="266">
        <v>2100</v>
      </c>
      <c r="H43" s="266">
        <f t="shared" si="2"/>
        <v>2100</v>
      </c>
      <c r="I43" s="167"/>
      <c r="J43" s="31" t="s">
        <v>6504</v>
      </c>
      <c r="K43" s="30" t="s">
        <v>6481</v>
      </c>
      <c r="L43" s="22"/>
      <c r="M43" s="25">
        <v>44028</v>
      </c>
      <c r="N43" s="21"/>
      <c r="O43" s="22"/>
      <c r="P43" s="25">
        <v>44043</v>
      </c>
      <c r="Q43" s="26">
        <v>44043</v>
      </c>
    </row>
    <row r="44" spans="2:17" s="9" customFormat="1" ht="19.7" customHeight="1">
      <c r="B44" s="21">
        <v>5</v>
      </c>
      <c r="C44" s="21" t="s">
        <v>531</v>
      </c>
      <c r="D44" s="21" t="s">
        <v>531</v>
      </c>
      <c r="E44" s="75" t="s">
        <v>6505</v>
      </c>
      <c r="F44" s="22">
        <v>1</v>
      </c>
      <c r="G44" s="266">
        <v>1930</v>
      </c>
      <c r="H44" s="266">
        <f t="shared" si="2"/>
        <v>1930</v>
      </c>
      <c r="I44" s="167"/>
      <c r="J44" s="31" t="s">
        <v>6506</v>
      </c>
      <c r="K44" s="30" t="s">
        <v>6481</v>
      </c>
      <c r="L44" s="22"/>
      <c r="M44" s="25">
        <v>44028</v>
      </c>
      <c r="N44" s="21"/>
      <c r="O44" s="22"/>
      <c r="P44" s="25">
        <v>44043</v>
      </c>
      <c r="Q44" s="26">
        <v>44043</v>
      </c>
    </row>
    <row r="45" spans="2:17" s="9" customFormat="1" ht="19.7" customHeight="1">
      <c r="B45" s="21">
        <v>5</v>
      </c>
      <c r="C45" s="21" t="s">
        <v>6507</v>
      </c>
      <c r="D45" s="21" t="s">
        <v>531</v>
      </c>
      <c r="E45" s="75" t="s">
        <v>6508</v>
      </c>
      <c r="F45" s="22">
        <v>2</v>
      </c>
      <c r="G45" s="266">
        <v>530</v>
      </c>
      <c r="H45" s="266">
        <f t="shared" si="2"/>
        <v>1060</v>
      </c>
      <c r="I45" s="167"/>
      <c r="J45" s="31" t="s">
        <v>6509</v>
      </c>
      <c r="K45" s="30" t="s">
        <v>6481</v>
      </c>
      <c r="L45" s="22"/>
      <c r="M45" s="25">
        <v>44028</v>
      </c>
      <c r="N45" s="21"/>
      <c r="O45" s="22"/>
      <c r="P45" s="25">
        <v>44043</v>
      </c>
      <c r="Q45" s="26">
        <v>44043</v>
      </c>
    </row>
    <row r="46" spans="2:17" s="9" customFormat="1" ht="19.7" customHeight="1">
      <c r="B46" s="21">
        <v>5</v>
      </c>
      <c r="C46" s="21" t="s">
        <v>6507</v>
      </c>
      <c r="D46" s="21" t="s">
        <v>531</v>
      </c>
      <c r="E46" s="75" t="s">
        <v>6510</v>
      </c>
      <c r="F46" s="1065">
        <v>0</v>
      </c>
      <c r="G46" s="266">
        <v>278</v>
      </c>
      <c r="H46" s="266">
        <f t="shared" si="2"/>
        <v>0</v>
      </c>
      <c r="I46" s="167"/>
      <c r="J46" s="31" t="s">
        <v>6511</v>
      </c>
      <c r="K46" s="22" t="s">
        <v>2247</v>
      </c>
      <c r="L46" s="22"/>
      <c r="M46" s="25"/>
      <c r="N46" s="21"/>
      <c r="O46" s="22"/>
      <c r="P46" s="25">
        <v>44043</v>
      </c>
      <c r="Q46" s="26"/>
    </row>
    <row r="47" spans="2:17" s="9" customFormat="1" ht="19.7" customHeight="1">
      <c r="B47" s="21">
        <v>5</v>
      </c>
      <c r="C47" s="21" t="s">
        <v>6507</v>
      </c>
      <c r="D47" s="21" t="s">
        <v>531</v>
      </c>
      <c r="E47" s="75" t="s">
        <v>6512</v>
      </c>
      <c r="F47" s="1065">
        <v>0</v>
      </c>
      <c r="G47" s="266">
        <v>15268</v>
      </c>
      <c r="H47" s="266">
        <f t="shared" si="2"/>
        <v>0</v>
      </c>
      <c r="I47" s="167"/>
      <c r="J47" s="31" t="s">
        <v>6513</v>
      </c>
      <c r="K47" s="22" t="s">
        <v>2247</v>
      </c>
      <c r="L47" s="22"/>
      <c r="M47" s="25"/>
      <c r="N47" s="21"/>
      <c r="O47" s="22"/>
      <c r="P47" s="25">
        <v>44043</v>
      </c>
      <c r="Q47" s="26"/>
    </row>
    <row r="48" spans="2:17" s="9" customFormat="1" ht="19.7" customHeight="1">
      <c r="B48" s="21"/>
      <c r="C48" s="21"/>
      <c r="D48" s="21"/>
      <c r="E48" s="75"/>
      <c r="F48" s="22"/>
      <c r="G48" s="266">
        <v>0</v>
      </c>
      <c r="H48" s="266">
        <f t="shared" si="2"/>
        <v>0</v>
      </c>
      <c r="I48" s="167"/>
      <c r="J48" s="31"/>
      <c r="K48" s="22"/>
      <c r="L48" s="22"/>
      <c r="M48" s="25"/>
      <c r="N48" s="21"/>
      <c r="O48" s="22"/>
      <c r="P48" s="25"/>
      <c r="Q48" s="26"/>
    </row>
    <row r="49" spans="2:17" s="9" customFormat="1" ht="19.7" customHeight="1">
      <c r="B49" s="21"/>
      <c r="C49" s="21"/>
      <c r="D49" s="21"/>
      <c r="E49" s="75"/>
      <c r="F49" s="22"/>
      <c r="G49" s="266">
        <v>0</v>
      </c>
      <c r="H49" s="266">
        <f t="shared" si="2"/>
        <v>0</v>
      </c>
      <c r="I49" s="167"/>
      <c r="J49" s="31"/>
      <c r="K49" s="22"/>
      <c r="L49" s="22"/>
      <c r="M49" s="25"/>
      <c r="N49" s="21"/>
      <c r="O49" s="22"/>
      <c r="P49" s="25"/>
      <c r="Q49" s="26"/>
    </row>
    <row r="50" spans="2:17" s="9" customFormat="1" ht="19.7" customHeight="1">
      <c r="B50" s="21">
        <v>5</v>
      </c>
      <c r="C50" s="21" t="s">
        <v>531</v>
      </c>
      <c r="D50" s="21" t="s">
        <v>531</v>
      </c>
      <c r="E50" s="75" t="s">
        <v>6514</v>
      </c>
      <c r="F50" s="22">
        <v>1</v>
      </c>
      <c r="G50" s="266">
        <v>2120</v>
      </c>
      <c r="H50" s="266">
        <f t="shared" si="2"/>
        <v>2120</v>
      </c>
      <c r="I50" s="167"/>
      <c r="J50" s="31" t="s">
        <v>6515</v>
      </c>
      <c r="K50" s="30" t="s">
        <v>6481</v>
      </c>
      <c r="L50" s="22"/>
      <c r="M50" s="25">
        <v>44060</v>
      </c>
      <c r="N50" s="21"/>
      <c r="O50" s="22"/>
      <c r="P50" s="25">
        <v>44064</v>
      </c>
      <c r="Q50" s="26">
        <v>44064</v>
      </c>
    </row>
    <row r="51" spans="2:17" s="9" customFormat="1" ht="19.7" customHeight="1">
      <c r="B51" s="21"/>
      <c r="C51" s="21"/>
      <c r="D51" s="21"/>
      <c r="E51" s="75"/>
      <c r="F51" s="22"/>
      <c r="G51" s="266">
        <v>0</v>
      </c>
      <c r="H51" s="266">
        <f t="shared" si="2"/>
        <v>0</v>
      </c>
      <c r="I51" s="167"/>
      <c r="J51" s="31"/>
      <c r="K51" s="22"/>
      <c r="L51" s="22"/>
      <c r="M51" s="25"/>
      <c r="N51" s="21"/>
      <c r="O51" s="22"/>
      <c r="P51" s="25"/>
      <c r="Q51" s="26"/>
    </row>
    <row r="52" spans="2:17" s="9" customFormat="1" ht="19.7" customHeight="1">
      <c r="B52" s="21"/>
      <c r="C52" s="21"/>
      <c r="D52" s="21"/>
      <c r="E52" s="75"/>
      <c r="F52" s="22"/>
      <c r="G52" s="266">
        <v>0</v>
      </c>
      <c r="H52" s="266">
        <f t="shared" si="2"/>
        <v>0</v>
      </c>
      <c r="I52" s="167"/>
      <c r="J52" s="31"/>
      <c r="K52" s="22"/>
      <c r="L52" s="22"/>
      <c r="M52" s="25"/>
      <c r="N52" s="21"/>
      <c r="O52" s="22"/>
      <c r="P52" s="25"/>
      <c r="Q52" s="26"/>
    </row>
  </sheetData>
  <autoFilter ref="B8:O24" xr:uid="{412DE2DB-F9BF-4E09-899B-48363535A704}"/>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9E2E4-72C6-4F13-819E-108C802C608B}">
  <dimension ref="B2:Q103"/>
  <sheetViews>
    <sheetView zoomScale="80" zoomScaleNormal="80" workbookViewId="0">
      <pane xSplit="10" ySplit="8" topLeftCell="L63" activePane="bottomRight" state="frozen"/>
      <selection pane="topRight" activeCell="K1" sqref="K1"/>
      <selection pane="bottomLeft" activeCell="A9" sqref="A9"/>
      <selection pane="bottomRight" activeCell="R2" sqref="R2"/>
    </sheetView>
  </sheetViews>
  <sheetFormatPr defaultColWidth="8.875" defaultRowHeight="18.75"/>
  <cols>
    <col min="1" max="1" width="2.625" style="8" customWidth="1"/>
    <col min="2" max="2" width="5.75" style="9" customWidth="1"/>
    <col min="3" max="4" width="15.75" style="8" customWidth="1"/>
    <col min="5" max="5" width="49.125" style="8" customWidth="1"/>
    <col min="6" max="6" width="6.25" style="9" customWidth="1"/>
    <col min="7" max="8" width="9.875" style="9" bestFit="1" customWidth="1"/>
    <col min="9" max="9" width="5.75" style="3" customWidth="1"/>
    <col min="10" max="10" width="40.75" style="8" customWidth="1"/>
    <col min="11" max="11" width="54" style="8" customWidth="1"/>
    <col min="12" max="12" width="30.75" style="9" customWidth="1"/>
    <col min="13" max="13" width="13.75" style="10" customWidth="1"/>
    <col min="14" max="14" width="6.375" style="8" customWidth="1"/>
    <col min="15" max="15" width="13.25" style="3" customWidth="1"/>
    <col min="16" max="16" width="18.25" style="11" customWidth="1"/>
    <col min="17" max="17" width="15.625" style="194" customWidth="1"/>
    <col min="18" max="18" width="18.25" style="8" customWidth="1"/>
    <col min="19" max="256" width="8.875" style="8"/>
    <col min="257" max="257" width="2.625" style="8" customWidth="1"/>
    <col min="258" max="258" width="5.75" style="8" customWidth="1"/>
    <col min="259" max="260" width="15.75" style="8" customWidth="1"/>
    <col min="261" max="261" width="49.125" style="8" customWidth="1"/>
    <col min="262" max="262" width="6.25" style="8" customWidth="1"/>
    <col min="263" max="264" width="9.875" style="8" bestFit="1" customWidth="1"/>
    <col min="265" max="265" width="5.75" style="8" customWidth="1"/>
    <col min="266" max="266" width="40.75" style="8" customWidth="1"/>
    <col min="267" max="267" width="54" style="8" customWidth="1"/>
    <col min="268" max="268" width="30.75" style="8" customWidth="1"/>
    <col min="269" max="269" width="13.75" style="8" customWidth="1"/>
    <col min="270" max="270" width="6.375" style="8" customWidth="1"/>
    <col min="271" max="271" width="13.25" style="8" customWidth="1"/>
    <col min="272" max="272" width="18.25" style="8" customWidth="1"/>
    <col min="273" max="273" width="15.625" style="8" customWidth="1"/>
    <col min="274" max="274" width="18.25" style="8" customWidth="1"/>
    <col min="275" max="512" width="8.875" style="8"/>
    <col min="513" max="513" width="2.625" style="8" customWidth="1"/>
    <col min="514" max="514" width="5.75" style="8" customWidth="1"/>
    <col min="515" max="516" width="15.75" style="8" customWidth="1"/>
    <col min="517" max="517" width="49.125" style="8" customWidth="1"/>
    <col min="518" max="518" width="6.25" style="8" customWidth="1"/>
    <col min="519" max="520" width="9.875" style="8" bestFit="1" customWidth="1"/>
    <col min="521" max="521" width="5.75" style="8" customWidth="1"/>
    <col min="522" max="522" width="40.75" style="8" customWidth="1"/>
    <col min="523" max="523" width="54" style="8" customWidth="1"/>
    <col min="524" max="524" width="30.75" style="8" customWidth="1"/>
    <col min="525" max="525" width="13.75" style="8" customWidth="1"/>
    <col min="526" max="526" width="6.375" style="8" customWidth="1"/>
    <col min="527" max="527" width="13.25" style="8" customWidth="1"/>
    <col min="528" max="528" width="18.25" style="8" customWidth="1"/>
    <col min="529" max="529" width="15.625" style="8" customWidth="1"/>
    <col min="530" max="530" width="18.25" style="8" customWidth="1"/>
    <col min="531" max="768" width="8.875" style="8"/>
    <col min="769" max="769" width="2.625" style="8" customWidth="1"/>
    <col min="770" max="770" width="5.75" style="8" customWidth="1"/>
    <col min="771" max="772" width="15.75" style="8" customWidth="1"/>
    <col min="773" max="773" width="49.125" style="8" customWidth="1"/>
    <col min="774" max="774" width="6.25" style="8" customWidth="1"/>
    <col min="775" max="776" width="9.875" style="8" bestFit="1" customWidth="1"/>
    <col min="777" max="777" width="5.75" style="8" customWidth="1"/>
    <col min="778" max="778" width="40.75" style="8" customWidth="1"/>
    <col min="779" max="779" width="54" style="8" customWidth="1"/>
    <col min="780" max="780" width="30.75" style="8" customWidth="1"/>
    <col min="781" max="781" width="13.75" style="8" customWidth="1"/>
    <col min="782" max="782" width="6.375" style="8" customWidth="1"/>
    <col min="783" max="783" width="13.25" style="8" customWidth="1"/>
    <col min="784" max="784" width="18.25" style="8" customWidth="1"/>
    <col min="785" max="785" width="15.625" style="8" customWidth="1"/>
    <col min="786" max="786" width="18.25" style="8" customWidth="1"/>
    <col min="787" max="1024" width="8.875" style="8"/>
    <col min="1025" max="1025" width="2.625" style="8" customWidth="1"/>
    <col min="1026" max="1026" width="5.75" style="8" customWidth="1"/>
    <col min="1027" max="1028" width="15.75" style="8" customWidth="1"/>
    <col min="1029" max="1029" width="49.125" style="8" customWidth="1"/>
    <col min="1030" max="1030" width="6.25" style="8" customWidth="1"/>
    <col min="1031" max="1032" width="9.875" style="8" bestFit="1" customWidth="1"/>
    <col min="1033" max="1033" width="5.75" style="8" customWidth="1"/>
    <col min="1034" max="1034" width="40.75" style="8" customWidth="1"/>
    <col min="1035" max="1035" width="54" style="8" customWidth="1"/>
    <col min="1036" max="1036" width="30.75" style="8" customWidth="1"/>
    <col min="1037" max="1037" width="13.75" style="8" customWidth="1"/>
    <col min="1038" max="1038" width="6.375" style="8" customWidth="1"/>
    <col min="1039" max="1039" width="13.25" style="8" customWidth="1"/>
    <col min="1040" max="1040" width="18.25" style="8" customWidth="1"/>
    <col min="1041" max="1041" width="15.625" style="8" customWidth="1"/>
    <col min="1042" max="1042" width="18.25" style="8" customWidth="1"/>
    <col min="1043" max="1280" width="8.875" style="8"/>
    <col min="1281" max="1281" width="2.625" style="8" customWidth="1"/>
    <col min="1282" max="1282" width="5.75" style="8" customWidth="1"/>
    <col min="1283" max="1284" width="15.75" style="8" customWidth="1"/>
    <col min="1285" max="1285" width="49.125" style="8" customWidth="1"/>
    <col min="1286" max="1286" width="6.25" style="8" customWidth="1"/>
    <col min="1287" max="1288" width="9.875" style="8" bestFit="1" customWidth="1"/>
    <col min="1289" max="1289" width="5.75" style="8" customWidth="1"/>
    <col min="1290" max="1290" width="40.75" style="8" customWidth="1"/>
    <col min="1291" max="1291" width="54" style="8" customWidth="1"/>
    <col min="1292" max="1292" width="30.75" style="8" customWidth="1"/>
    <col min="1293" max="1293" width="13.75" style="8" customWidth="1"/>
    <col min="1294" max="1294" width="6.375" style="8" customWidth="1"/>
    <col min="1295" max="1295" width="13.25" style="8" customWidth="1"/>
    <col min="1296" max="1296" width="18.25" style="8" customWidth="1"/>
    <col min="1297" max="1297" width="15.625" style="8" customWidth="1"/>
    <col min="1298" max="1298" width="18.25" style="8" customWidth="1"/>
    <col min="1299" max="1536" width="8.875" style="8"/>
    <col min="1537" max="1537" width="2.625" style="8" customWidth="1"/>
    <col min="1538" max="1538" width="5.75" style="8" customWidth="1"/>
    <col min="1539" max="1540" width="15.75" style="8" customWidth="1"/>
    <col min="1541" max="1541" width="49.125" style="8" customWidth="1"/>
    <col min="1542" max="1542" width="6.25" style="8" customWidth="1"/>
    <col min="1543" max="1544" width="9.875" style="8" bestFit="1" customWidth="1"/>
    <col min="1545" max="1545" width="5.75" style="8" customWidth="1"/>
    <col min="1546" max="1546" width="40.75" style="8" customWidth="1"/>
    <col min="1547" max="1547" width="54" style="8" customWidth="1"/>
    <col min="1548" max="1548" width="30.75" style="8" customWidth="1"/>
    <col min="1549" max="1549" width="13.75" style="8" customWidth="1"/>
    <col min="1550" max="1550" width="6.375" style="8" customWidth="1"/>
    <col min="1551" max="1551" width="13.25" style="8" customWidth="1"/>
    <col min="1552" max="1552" width="18.25" style="8" customWidth="1"/>
    <col min="1553" max="1553" width="15.625" style="8" customWidth="1"/>
    <col min="1554" max="1554" width="18.25" style="8" customWidth="1"/>
    <col min="1555" max="1792" width="8.875" style="8"/>
    <col min="1793" max="1793" width="2.625" style="8" customWidth="1"/>
    <col min="1794" max="1794" width="5.75" style="8" customWidth="1"/>
    <col min="1795" max="1796" width="15.75" style="8" customWidth="1"/>
    <col min="1797" max="1797" width="49.125" style="8" customWidth="1"/>
    <col min="1798" max="1798" width="6.25" style="8" customWidth="1"/>
    <col min="1799" max="1800" width="9.875" style="8" bestFit="1" customWidth="1"/>
    <col min="1801" max="1801" width="5.75" style="8" customWidth="1"/>
    <col min="1802" max="1802" width="40.75" style="8" customWidth="1"/>
    <col min="1803" max="1803" width="54" style="8" customWidth="1"/>
    <col min="1804" max="1804" width="30.75" style="8" customWidth="1"/>
    <col min="1805" max="1805" width="13.75" style="8" customWidth="1"/>
    <col min="1806" max="1806" width="6.375" style="8" customWidth="1"/>
    <col min="1807" max="1807" width="13.25" style="8" customWidth="1"/>
    <col min="1808" max="1808" width="18.25" style="8" customWidth="1"/>
    <col min="1809" max="1809" width="15.625" style="8" customWidth="1"/>
    <col min="1810" max="1810" width="18.25" style="8" customWidth="1"/>
    <col min="1811" max="2048" width="8.875" style="8"/>
    <col min="2049" max="2049" width="2.625" style="8" customWidth="1"/>
    <col min="2050" max="2050" width="5.75" style="8" customWidth="1"/>
    <col min="2051" max="2052" width="15.75" style="8" customWidth="1"/>
    <col min="2053" max="2053" width="49.125" style="8" customWidth="1"/>
    <col min="2054" max="2054" width="6.25" style="8" customWidth="1"/>
    <col min="2055" max="2056" width="9.875" style="8" bestFit="1" customWidth="1"/>
    <col min="2057" max="2057" width="5.75" style="8" customWidth="1"/>
    <col min="2058" max="2058" width="40.75" style="8" customWidth="1"/>
    <col min="2059" max="2059" width="54" style="8" customWidth="1"/>
    <col min="2060" max="2060" width="30.75" style="8" customWidth="1"/>
    <col min="2061" max="2061" width="13.75" style="8" customWidth="1"/>
    <col min="2062" max="2062" width="6.375" style="8" customWidth="1"/>
    <col min="2063" max="2063" width="13.25" style="8" customWidth="1"/>
    <col min="2064" max="2064" width="18.25" style="8" customWidth="1"/>
    <col min="2065" max="2065" width="15.625" style="8" customWidth="1"/>
    <col min="2066" max="2066" width="18.25" style="8" customWidth="1"/>
    <col min="2067" max="2304" width="8.875" style="8"/>
    <col min="2305" max="2305" width="2.625" style="8" customWidth="1"/>
    <col min="2306" max="2306" width="5.75" style="8" customWidth="1"/>
    <col min="2307" max="2308" width="15.75" style="8" customWidth="1"/>
    <col min="2309" max="2309" width="49.125" style="8" customWidth="1"/>
    <col min="2310" max="2310" width="6.25" style="8" customWidth="1"/>
    <col min="2311" max="2312" width="9.875" style="8" bestFit="1" customWidth="1"/>
    <col min="2313" max="2313" width="5.75" style="8" customWidth="1"/>
    <col min="2314" max="2314" width="40.75" style="8" customWidth="1"/>
    <col min="2315" max="2315" width="54" style="8" customWidth="1"/>
    <col min="2316" max="2316" width="30.75" style="8" customWidth="1"/>
    <col min="2317" max="2317" width="13.75" style="8" customWidth="1"/>
    <col min="2318" max="2318" width="6.375" style="8" customWidth="1"/>
    <col min="2319" max="2319" width="13.25" style="8" customWidth="1"/>
    <col min="2320" max="2320" width="18.25" style="8" customWidth="1"/>
    <col min="2321" max="2321" width="15.625" style="8" customWidth="1"/>
    <col min="2322" max="2322" width="18.25" style="8" customWidth="1"/>
    <col min="2323" max="2560" width="8.875" style="8"/>
    <col min="2561" max="2561" width="2.625" style="8" customWidth="1"/>
    <col min="2562" max="2562" width="5.75" style="8" customWidth="1"/>
    <col min="2563" max="2564" width="15.75" style="8" customWidth="1"/>
    <col min="2565" max="2565" width="49.125" style="8" customWidth="1"/>
    <col min="2566" max="2566" width="6.25" style="8" customWidth="1"/>
    <col min="2567" max="2568" width="9.875" style="8" bestFit="1" customWidth="1"/>
    <col min="2569" max="2569" width="5.75" style="8" customWidth="1"/>
    <col min="2570" max="2570" width="40.75" style="8" customWidth="1"/>
    <col min="2571" max="2571" width="54" style="8" customWidth="1"/>
    <col min="2572" max="2572" width="30.75" style="8" customWidth="1"/>
    <col min="2573" max="2573" width="13.75" style="8" customWidth="1"/>
    <col min="2574" max="2574" width="6.375" style="8" customWidth="1"/>
    <col min="2575" max="2575" width="13.25" style="8" customWidth="1"/>
    <col min="2576" max="2576" width="18.25" style="8" customWidth="1"/>
    <col min="2577" max="2577" width="15.625" style="8" customWidth="1"/>
    <col min="2578" max="2578" width="18.25" style="8" customWidth="1"/>
    <col min="2579" max="2816" width="8.875" style="8"/>
    <col min="2817" max="2817" width="2.625" style="8" customWidth="1"/>
    <col min="2818" max="2818" width="5.75" style="8" customWidth="1"/>
    <col min="2819" max="2820" width="15.75" style="8" customWidth="1"/>
    <col min="2821" max="2821" width="49.125" style="8" customWidth="1"/>
    <col min="2822" max="2822" width="6.25" style="8" customWidth="1"/>
    <col min="2823" max="2824" width="9.875" style="8" bestFit="1" customWidth="1"/>
    <col min="2825" max="2825" width="5.75" style="8" customWidth="1"/>
    <col min="2826" max="2826" width="40.75" style="8" customWidth="1"/>
    <col min="2827" max="2827" width="54" style="8" customWidth="1"/>
    <col min="2828" max="2828" width="30.75" style="8" customWidth="1"/>
    <col min="2829" max="2829" width="13.75" style="8" customWidth="1"/>
    <col min="2830" max="2830" width="6.375" style="8" customWidth="1"/>
    <col min="2831" max="2831" width="13.25" style="8" customWidth="1"/>
    <col min="2832" max="2832" width="18.25" style="8" customWidth="1"/>
    <col min="2833" max="2833" width="15.625" style="8" customWidth="1"/>
    <col min="2834" max="2834" width="18.25" style="8" customWidth="1"/>
    <col min="2835" max="3072" width="8.875" style="8"/>
    <col min="3073" max="3073" width="2.625" style="8" customWidth="1"/>
    <col min="3074" max="3074" width="5.75" style="8" customWidth="1"/>
    <col min="3075" max="3076" width="15.75" style="8" customWidth="1"/>
    <col min="3077" max="3077" width="49.125" style="8" customWidth="1"/>
    <col min="3078" max="3078" width="6.25" style="8" customWidth="1"/>
    <col min="3079" max="3080" width="9.875" style="8" bestFit="1" customWidth="1"/>
    <col min="3081" max="3081" width="5.75" style="8" customWidth="1"/>
    <col min="3082" max="3082" width="40.75" style="8" customWidth="1"/>
    <col min="3083" max="3083" width="54" style="8" customWidth="1"/>
    <col min="3084" max="3084" width="30.75" style="8" customWidth="1"/>
    <col min="3085" max="3085" width="13.75" style="8" customWidth="1"/>
    <col min="3086" max="3086" width="6.375" style="8" customWidth="1"/>
    <col min="3087" max="3087" width="13.25" style="8" customWidth="1"/>
    <col min="3088" max="3088" width="18.25" style="8" customWidth="1"/>
    <col min="3089" max="3089" width="15.625" style="8" customWidth="1"/>
    <col min="3090" max="3090" width="18.25" style="8" customWidth="1"/>
    <col min="3091" max="3328" width="8.875" style="8"/>
    <col min="3329" max="3329" width="2.625" style="8" customWidth="1"/>
    <col min="3330" max="3330" width="5.75" style="8" customWidth="1"/>
    <col min="3331" max="3332" width="15.75" style="8" customWidth="1"/>
    <col min="3333" max="3333" width="49.125" style="8" customWidth="1"/>
    <col min="3334" max="3334" width="6.25" style="8" customWidth="1"/>
    <col min="3335" max="3336" width="9.875" style="8" bestFit="1" customWidth="1"/>
    <col min="3337" max="3337" width="5.75" style="8" customWidth="1"/>
    <col min="3338" max="3338" width="40.75" style="8" customWidth="1"/>
    <col min="3339" max="3339" width="54" style="8" customWidth="1"/>
    <col min="3340" max="3340" width="30.75" style="8" customWidth="1"/>
    <col min="3341" max="3341" width="13.75" style="8" customWidth="1"/>
    <col min="3342" max="3342" width="6.375" style="8" customWidth="1"/>
    <col min="3343" max="3343" width="13.25" style="8" customWidth="1"/>
    <col min="3344" max="3344" width="18.25" style="8" customWidth="1"/>
    <col min="3345" max="3345" width="15.625" style="8" customWidth="1"/>
    <col min="3346" max="3346" width="18.25" style="8" customWidth="1"/>
    <col min="3347" max="3584" width="8.875" style="8"/>
    <col min="3585" max="3585" width="2.625" style="8" customWidth="1"/>
    <col min="3586" max="3586" width="5.75" style="8" customWidth="1"/>
    <col min="3587" max="3588" width="15.75" style="8" customWidth="1"/>
    <col min="3589" max="3589" width="49.125" style="8" customWidth="1"/>
    <col min="3590" max="3590" width="6.25" style="8" customWidth="1"/>
    <col min="3591" max="3592" width="9.875" style="8" bestFit="1" customWidth="1"/>
    <col min="3593" max="3593" width="5.75" style="8" customWidth="1"/>
    <col min="3594" max="3594" width="40.75" style="8" customWidth="1"/>
    <col min="3595" max="3595" width="54" style="8" customWidth="1"/>
    <col min="3596" max="3596" width="30.75" style="8" customWidth="1"/>
    <col min="3597" max="3597" width="13.75" style="8" customWidth="1"/>
    <col min="3598" max="3598" width="6.375" style="8" customWidth="1"/>
    <col min="3599" max="3599" width="13.25" style="8" customWidth="1"/>
    <col min="3600" max="3600" width="18.25" style="8" customWidth="1"/>
    <col min="3601" max="3601" width="15.625" style="8" customWidth="1"/>
    <col min="3602" max="3602" width="18.25" style="8" customWidth="1"/>
    <col min="3603" max="3840" width="8.875" style="8"/>
    <col min="3841" max="3841" width="2.625" style="8" customWidth="1"/>
    <col min="3842" max="3842" width="5.75" style="8" customWidth="1"/>
    <col min="3843" max="3844" width="15.75" style="8" customWidth="1"/>
    <col min="3845" max="3845" width="49.125" style="8" customWidth="1"/>
    <col min="3846" max="3846" width="6.25" style="8" customWidth="1"/>
    <col min="3847" max="3848" width="9.875" style="8" bestFit="1" customWidth="1"/>
    <col min="3849" max="3849" width="5.75" style="8" customWidth="1"/>
    <col min="3850" max="3850" width="40.75" style="8" customWidth="1"/>
    <col min="3851" max="3851" width="54" style="8" customWidth="1"/>
    <col min="3852" max="3852" width="30.75" style="8" customWidth="1"/>
    <col min="3853" max="3853" width="13.75" style="8" customWidth="1"/>
    <col min="3854" max="3854" width="6.375" style="8" customWidth="1"/>
    <col min="3855" max="3855" width="13.25" style="8" customWidth="1"/>
    <col min="3856" max="3856" width="18.25" style="8" customWidth="1"/>
    <col min="3857" max="3857" width="15.625" style="8" customWidth="1"/>
    <col min="3858" max="3858" width="18.25" style="8" customWidth="1"/>
    <col min="3859" max="4096" width="8.875" style="8"/>
    <col min="4097" max="4097" width="2.625" style="8" customWidth="1"/>
    <col min="4098" max="4098" width="5.75" style="8" customWidth="1"/>
    <col min="4099" max="4100" width="15.75" style="8" customWidth="1"/>
    <col min="4101" max="4101" width="49.125" style="8" customWidth="1"/>
    <col min="4102" max="4102" width="6.25" style="8" customWidth="1"/>
    <col min="4103" max="4104" width="9.875" style="8" bestFit="1" customWidth="1"/>
    <col min="4105" max="4105" width="5.75" style="8" customWidth="1"/>
    <col min="4106" max="4106" width="40.75" style="8" customWidth="1"/>
    <col min="4107" max="4107" width="54" style="8" customWidth="1"/>
    <col min="4108" max="4108" width="30.75" style="8" customWidth="1"/>
    <col min="4109" max="4109" width="13.75" style="8" customWidth="1"/>
    <col min="4110" max="4110" width="6.375" style="8" customWidth="1"/>
    <col min="4111" max="4111" width="13.25" style="8" customWidth="1"/>
    <col min="4112" max="4112" width="18.25" style="8" customWidth="1"/>
    <col min="4113" max="4113" width="15.625" style="8" customWidth="1"/>
    <col min="4114" max="4114" width="18.25" style="8" customWidth="1"/>
    <col min="4115" max="4352" width="8.875" style="8"/>
    <col min="4353" max="4353" width="2.625" style="8" customWidth="1"/>
    <col min="4354" max="4354" width="5.75" style="8" customWidth="1"/>
    <col min="4355" max="4356" width="15.75" style="8" customWidth="1"/>
    <col min="4357" max="4357" width="49.125" style="8" customWidth="1"/>
    <col min="4358" max="4358" width="6.25" style="8" customWidth="1"/>
    <col min="4359" max="4360" width="9.875" style="8" bestFit="1" customWidth="1"/>
    <col min="4361" max="4361" width="5.75" style="8" customWidth="1"/>
    <col min="4362" max="4362" width="40.75" style="8" customWidth="1"/>
    <col min="4363" max="4363" width="54" style="8" customWidth="1"/>
    <col min="4364" max="4364" width="30.75" style="8" customWidth="1"/>
    <col min="4365" max="4365" width="13.75" style="8" customWidth="1"/>
    <col min="4366" max="4366" width="6.375" style="8" customWidth="1"/>
    <col min="4367" max="4367" width="13.25" style="8" customWidth="1"/>
    <col min="4368" max="4368" width="18.25" style="8" customWidth="1"/>
    <col min="4369" max="4369" width="15.625" style="8" customWidth="1"/>
    <col min="4370" max="4370" width="18.25" style="8" customWidth="1"/>
    <col min="4371" max="4608" width="8.875" style="8"/>
    <col min="4609" max="4609" width="2.625" style="8" customWidth="1"/>
    <col min="4610" max="4610" width="5.75" style="8" customWidth="1"/>
    <col min="4611" max="4612" width="15.75" style="8" customWidth="1"/>
    <col min="4613" max="4613" width="49.125" style="8" customWidth="1"/>
    <col min="4614" max="4614" width="6.25" style="8" customWidth="1"/>
    <col min="4615" max="4616" width="9.875" style="8" bestFit="1" customWidth="1"/>
    <col min="4617" max="4617" width="5.75" style="8" customWidth="1"/>
    <col min="4618" max="4618" width="40.75" style="8" customWidth="1"/>
    <col min="4619" max="4619" width="54" style="8" customWidth="1"/>
    <col min="4620" max="4620" width="30.75" style="8" customWidth="1"/>
    <col min="4621" max="4621" width="13.75" style="8" customWidth="1"/>
    <col min="4622" max="4622" width="6.375" style="8" customWidth="1"/>
    <col min="4623" max="4623" width="13.25" style="8" customWidth="1"/>
    <col min="4624" max="4624" width="18.25" style="8" customWidth="1"/>
    <col min="4625" max="4625" width="15.625" style="8" customWidth="1"/>
    <col min="4626" max="4626" width="18.25" style="8" customWidth="1"/>
    <col min="4627" max="4864" width="8.875" style="8"/>
    <col min="4865" max="4865" width="2.625" style="8" customWidth="1"/>
    <col min="4866" max="4866" width="5.75" style="8" customWidth="1"/>
    <col min="4867" max="4868" width="15.75" style="8" customWidth="1"/>
    <col min="4869" max="4869" width="49.125" style="8" customWidth="1"/>
    <col min="4870" max="4870" width="6.25" style="8" customWidth="1"/>
    <col min="4871" max="4872" width="9.875" style="8" bestFit="1" customWidth="1"/>
    <col min="4873" max="4873" width="5.75" style="8" customWidth="1"/>
    <col min="4874" max="4874" width="40.75" style="8" customWidth="1"/>
    <col min="4875" max="4875" width="54" style="8" customWidth="1"/>
    <col min="4876" max="4876" width="30.75" style="8" customWidth="1"/>
    <col min="4877" max="4877" width="13.75" style="8" customWidth="1"/>
    <col min="4878" max="4878" width="6.375" style="8" customWidth="1"/>
    <col min="4879" max="4879" width="13.25" style="8" customWidth="1"/>
    <col min="4880" max="4880" width="18.25" style="8" customWidth="1"/>
    <col min="4881" max="4881" width="15.625" style="8" customWidth="1"/>
    <col min="4882" max="4882" width="18.25" style="8" customWidth="1"/>
    <col min="4883" max="5120" width="8.875" style="8"/>
    <col min="5121" max="5121" width="2.625" style="8" customWidth="1"/>
    <col min="5122" max="5122" width="5.75" style="8" customWidth="1"/>
    <col min="5123" max="5124" width="15.75" style="8" customWidth="1"/>
    <col min="5125" max="5125" width="49.125" style="8" customWidth="1"/>
    <col min="5126" max="5126" width="6.25" style="8" customWidth="1"/>
    <col min="5127" max="5128" width="9.875" style="8" bestFit="1" customWidth="1"/>
    <col min="5129" max="5129" width="5.75" style="8" customWidth="1"/>
    <col min="5130" max="5130" width="40.75" style="8" customWidth="1"/>
    <col min="5131" max="5131" width="54" style="8" customWidth="1"/>
    <col min="5132" max="5132" width="30.75" style="8" customWidth="1"/>
    <col min="5133" max="5133" width="13.75" style="8" customWidth="1"/>
    <col min="5134" max="5134" width="6.375" style="8" customWidth="1"/>
    <col min="5135" max="5135" width="13.25" style="8" customWidth="1"/>
    <col min="5136" max="5136" width="18.25" style="8" customWidth="1"/>
    <col min="5137" max="5137" width="15.625" style="8" customWidth="1"/>
    <col min="5138" max="5138" width="18.25" style="8" customWidth="1"/>
    <col min="5139" max="5376" width="8.875" style="8"/>
    <col min="5377" max="5377" width="2.625" style="8" customWidth="1"/>
    <col min="5378" max="5378" width="5.75" style="8" customWidth="1"/>
    <col min="5379" max="5380" width="15.75" style="8" customWidth="1"/>
    <col min="5381" max="5381" width="49.125" style="8" customWidth="1"/>
    <col min="5382" max="5382" width="6.25" style="8" customWidth="1"/>
    <col min="5383" max="5384" width="9.875" style="8" bestFit="1" customWidth="1"/>
    <col min="5385" max="5385" width="5.75" style="8" customWidth="1"/>
    <col min="5386" max="5386" width="40.75" style="8" customWidth="1"/>
    <col min="5387" max="5387" width="54" style="8" customWidth="1"/>
    <col min="5388" max="5388" width="30.75" style="8" customWidth="1"/>
    <col min="5389" max="5389" width="13.75" style="8" customWidth="1"/>
    <col min="5390" max="5390" width="6.375" style="8" customWidth="1"/>
    <col min="5391" max="5391" width="13.25" style="8" customWidth="1"/>
    <col min="5392" max="5392" width="18.25" style="8" customWidth="1"/>
    <col min="5393" max="5393" width="15.625" style="8" customWidth="1"/>
    <col min="5394" max="5394" width="18.25" style="8" customWidth="1"/>
    <col min="5395" max="5632" width="8.875" style="8"/>
    <col min="5633" max="5633" width="2.625" style="8" customWidth="1"/>
    <col min="5634" max="5634" width="5.75" style="8" customWidth="1"/>
    <col min="5635" max="5636" width="15.75" style="8" customWidth="1"/>
    <col min="5637" max="5637" width="49.125" style="8" customWidth="1"/>
    <col min="5638" max="5638" width="6.25" style="8" customWidth="1"/>
    <col min="5639" max="5640" width="9.875" style="8" bestFit="1" customWidth="1"/>
    <col min="5641" max="5641" width="5.75" style="8" customWidth="1"/>
    <col min="5642" max="5642" width="40.75" style="8" customWidth="1"/>
    <col min="5643" max="5643" width="54" style="8" customWidth="1"/>
    <col min="5644" max="5644" width="30.75" style="8" customWidth="1"/>
    <col min="5645" max="5645" width="13.75" style="8" customWidth="1"/>
    <col min="5646" max="5646" width="6.375" style="8" customWidth="1"/>
    <col min="5647" max="5647" width="13.25" style="8" customWidth="1"/>
    <col min="5648" max="5648" width="18.25" style="8" customWidth="1"/>
    <col min="5649" max="5649" width="15.625" style="8" customWidth="1"/>
    <col min="5650" max="5650" width="18.25" style="8" customWidth="1"/>
    <col min="5651" max="5888" width="8.875" style="8"/>
    <col min="5889" max="5889" width="2.625" style="8" customWidth="1"/>
    <col min="5890" max="5890" width="5.75" style="8" customWidth="1"/>
    <col min="5891" max="5892" width="15.75" style="8" customWidth="1"/>
    <col min="5893" max="5893" width="49.125" style="8" customWidth="1"/>
    <col min="5894" max="5894" width="6.25" style="8" customWidth="1"/>
    <col min="5895" max="5896" width="9.875" style="8" bestFit="1" customWidth="1"/>
    <col min="5897" max="5897" width="5.75" style="8" customWidth="1"/>
    <col min="5898" max="5898" width="40.75" style="8" customWidth="1"/>
    <col min="5899" max="5899" width="54" style="8" customWidth="1"/>
    <col min="5900" max="5900" width="30.75" style="8" customWidth="1"/>
    <col min="5901" max="5901" width="13.75" style="8" customWidth="1"/>
    <col min="5902" max="5902" width="6.375" style="8" customWidth="1"/>
    <col min="5903" max="5903" width="13.25" style="8" customWidth="1"/>
    <col min="5904" max="5904" width="18.25" style="8" customWidth="1"/>
    <col min="5905" max="5905" width="15.625" style="8" customWidth="1"/>
    <col min="5906" max="5906" width="18.25" style="8" customWidth="1"/>
    <col min="5907" max="6144" width="8.875" style="8"/>
    <col min="6145" max="6145" width="2.625" style="8" customWidth="1"/>
    <col min="6146" max="6146" width="5.75" style="8" customWidth="1"/>
    <col min="6147" max="6148" width="15.75" style="8" customWidth="1"/>
    <col min="6149" max="6149" width="49.125" style="8" customWidth="1"/>
    <col min="6150" max="6150" width="6.25" style="8" customWidth="1"/>
    <col min="6151" max="6152" width="9.875" style="8" bestFit="1" customWidth="1"/>
    <col min="6153" max="6153" width="5.75" style="8" customWidth="1"/>
    <col min="6154" max="6154" width="40.75" style="8" customWidth="1"/>
    <col min="6155" max="6155" width="54" style="8" customWidth="1"/>
    <col min="6156" max="6156" width="30.75" style="8" customWidth="1"/>
    <col min="6157" max="6157" width="13.75" style="8" customWidth="1"/>
    <col min="6158" max="6158" width="6.375" style="8" customWidth="1"/>
    <col min="6159" max="6159" width="13.25" style="8" customWidth="1"/>
    <col min="6160" max="6160" width="18.25" style="8" customWidth="1"/>
    <col min="6161" max="6161" width="15.625" style="8" customWidth="1"/>
    <col min="6162" max="6162" width="18.25" style="8" customWidth="1"/>
    <col min="6163" max="6400" width="8.875" style="8"/>
    <col min="6401" max="6401" width="2.625" style="8" customWidth="1"/>
    <col min="6402" max="6402" width="5.75" style="8" customWidth="1"/>
    <col min="6403" max="6404" width="15.75" style="8" customWidth="1"/>
    <col min="6405" max="6405" width="49.125" style="8" customWidth="1"/>
    <col min="6406" max="6406" width="6.25" style="8" customWidth="1"/>
    <col min="6407" max="6408" width="9.875" style="8" bestFit="1" customWidth="1"/>
    <col min="6409" max="6409" width="5.75" style="8" customWidth="1"/>
    <col min="6410" max="6410" width="40.75" style="8" customWidth="1"/>
    <col min="6411" max="6411" width="54" style="8" customWidth="1"/>
    <col min="6412" max="6412" width="30.75" style="8" customWidth="1"/>
    <col min="6413" max="6413" width="13.75" style="8" customWidth="1"/>
    <col min="6414" max="6414" width="6.375" style="8" customWidth="1"/>
    <col min="6415" max="6415" width="13.25" style="8" customWidth="1"/>
    <col min="6416" max="6416" width="18.25" style="8" customWidth="1"/>
    <col min="6417" max="6417" width="15.625" style="8" customWidth="1"/>
    <col min="6418" max="6418" width="18.25" style="8" customWidth="1"/>
    <col min="6419" max="6656" width="8.875" style="8"/>
    <col min="6657" max="6657" width="2.625" style="8" customWidth="1"/>
    <col min="6658" max="6658" width="5.75" style="8" customWidth="1"/>
    <col min="6659" max="6660" width="15.75" style="8" customWidth="1"/>
    <col min="6661" max="6661" width="49.125" style="8" customWidth="1"/>
    <col min="6662" max="6662" width="6.25" style="8" customWidth="1"/>
    <col min="6663" max="6664" width="9.875" style="8" bestFit="1" customWidth="1"/>
    <col min="6665" max="6665" width="5.75" style="8" customWidth="1"/>
    <col min="6666" max="6666" width="40.75" style="8" customWidth="1"/>
    <col min="6667" max="6667" width="54" style="8" customWidth="1"/>
    <col min="6668" max="6668" width="30.75" style="8" customWidth="1"/>
    <col min="6669" max="6669" width="13.75" style="8" customWidth="1"/>
    <col min="6670" max="6670" width="6.375" style="8" customWidth="1"/>
    <col min="6671" max="6671" width="13.25" style="8" customWidth="1"/>
    <col min="6672" max="6672" width="18.25" style="8" customWidth="1"/>
    <col min="6673" max="6673" width="15.625" style="8" customWidth="1"/>
    <col min="6674" max="6674" width="18.25" style="8" customWidth="1"/>
    <col min="6675" max="6912" width="8.875" style="8"/>
    <col min="6913" max="6913" width="2.625" style="8" customWidth="1"/>
    <col min="6914" max="6914" width="5.75" style="8" customWidth="1"/>
    <col min="6915" max="6916" width="15.75" style="8" customWidth="1"/>
    <col min="6917" max="6917" width="49.125" style="8" customWidth="1"/>
    <col min="6918" max="6918" width="6.25" style="8" customWidth="1"/>
    <col min="6919" max="6920" width="9.875" style="8" bestFit="1" customWidth="1"/>
    <col min="6921" max="6921" width="5.75" style="8" customWidth="1"/>
    <col min="6922" max="6922" width="40.75" style="8" customWidth="1"/>
    <col min="6923" max="6923" width="54" style="8" customWidth="1"/>
    <col min="6924" max="6924" width="30.75" style="8" customWidth="1"/>
    <col min="6925" max="6925" width="13.75" style="8" customWidth="1"/>
    <col min="6926" max="6926" width="6.375" style="8" customWidth="1"/>
    <col min="6927" max="6927" width="13.25" style="8" customWidth="1"/>
    <col min="6928" max="6928" width="18.25" style="8" customWidth="1"/>
    <col min="6929" max="6929" width="15.625" style="8" customWidth="1"/>
    <col min="6930" max="6930" width="18.25" style="8" customWidth="1"/>
    <col min="6931" max="7168" width="8.875" style="8"/>
    <col min="7169" max="7169" width="2.625" style="8" customWidth="1"/>
    <col min="7170" max="7170" width="5.75" style="8" customWidth="1"/>
    <col min="7171" max="7172" width="15.75" style="8" customWidth="1"/>
    <col min="7173" max="7173" width="49.125" style="8" customWidth="1"/>
    <col min="7174" max="7174" width="6.25" style="8" customWidth="1"/>
    <col min="7175" max="7176" width="9.875" style="8" bestFit="1" customWidth="1"/>
    <col min="7177" max="7177" width="5.75" style="8" customWidth="1"/>
    <col min="7178" max="7178" width="40.75" style="8" customWidth="1"/>
    <col min="7179" max="7179" width="54" style="8" customWidth="1"/>
    <col min="7180" max="7180" width="30.75" style="8" customWidth="1"/>
    <col min="7181" max="7181" width="13.75" style="8" customWidth="1"/>
    <col min="7182" max="7182" width="6.375" style="8" customWidth="1"/>
    <col min="7183" max="7183" width="13.25" style="8" customWidth="1"/>
    <col min="7184" max="7184" width="18.25" style="8" customWidth="1"/>
    <col min="7185" max="7185" width="15.625" style="8" customWidth="1"/>
    <col min="7186" max="7186" width="18.25" style="8" customWidth="1"/>
    <col min="7187" max="7424" width="8.875" style="8"/>
    <col min="7425" max="7425" width="2.625" style="8" customWidth="1"/>
    <col min="7426" max="7426" width="5.75" style="8" customWidth="1"/>
    <col min="7427" max="7428" width="15.75" style="8" customWidth="1"/>
    <col min="7429" max="7429" width="49.125" style="8" customWidth="1"/>
    <col min="7430" max="7430" width="6.25" style="8" customWidth="1"/>
    <col min="7431" max="7432" width="9.875" style="8" bestFit="1" customWidth="1"/>
    <col min="7433" max="7433" width="5.75" style="8" customWidth="1"/>
    <col min="7434" max="7434" width="40.75" style="8" customWidth="1"/>
    <col min="7435" max="7435" width="54" style="8" customWidth="1"/>
    <col min="7436" max="7436" width="30.75" style="8" customWidth="1"/>
    <col min="7437" max="7437" width="13.75" style="8" customWidth="1"/>
    <col min="7438" max="7438" width="6.375" style="8" customWidth="1"/>
    <col min="7439" max="7439" width="13.25" style="8" customWidth="1"/>
    <col min="7440" max="7440" width="18.25" style="8" customWidth="1"/>
    <col min="7441" max="7441" width="15.625" style="8" customWidth="1"/>
    <col min="7442" max="7442" width="18.25" style="8" customWidth="1"/>
    <col min="7443" max="7680" width="8.875" style="8"/>
    <col min="7681" max="7681" width="2.625" style="8" customWidth="1"/>
    <col min="7682" max="7682" width="5.75" style="8" customWidth="1"/>
    <col min="7683" max="7684" width="15.75" style="8" customWidth="1"/>
    <col min="7685" max="7685" width="49.125" style="8" customWidth="1"/>
    <col min="7686" max="7686" width="6.25" style="8" customWidth="1"/>
    <col min="7687" max="7688" width="9.875" style="8" bestFit="1" customWidth="1"/>
    <col min="7689" max="7689" width="5.75" style="8" customWidth="1"/>
    <col min="7690" max="7690" width="40.75" style="8" customWidth="1"/>
    <col min="7691" max="7691" width="54" style="8" customWidth="1"/>
    <col min="7692" max="7692" width="30.75" style="8" customWidth="1"/>
    <col min="7693" max="7693" width="13.75" style="8" customWidth="1"/>
    <col min="7694" max="7694" width="6.375" style="8" customWidth="1"/>
    <col min="7695" max="7695" width="13.25" style="8" customWidth="1"/>
    <col min="7696" max="7696" width="18.25" style="8" customWidth="1"/>
    <col min="7697" max="7697" width="15.625" style="8" customWidth="1"/>
    <col min="7698" max="7698" width="18.25" style="8" customWidth="1"/>
    <col min="7699" max="7936" width="8.875" style="8"/>
    <col min="7937" max="7937" width="2.625" style="8" customWidth="1"/>
    <col min="7938" max="7938" width="5.75" style="8" customWidth="1"/>
    <col min="7939" max="7940" width="15.75" style="8" customWidth="1"/>
    <col min="7941" max="7941" width="49.125" style="8" customWidth="1"/>
    <col min="7942" max="7942" width="6.25" style="8" customWidth="1"/>
    <col min="7943" max="7944" width="9.875" style="8" bestFit="1" customWidth="1"/>
    <col min="7945" max="7945" width="5.75" style="8" customWidth="1"/>
    <col min="7946" max="7946" width="40.75" style="8" customWidth="1"/>
    <col min="7947" max="7947" width="54" style="8" customWidth="1"/>
    <col min="7948" max="7948" width="30.75" style="8" customWidth="1"/>
    <col min="7949" max="7949" width="13.75" style="8" customWidth="1"/>
    <col min="7950" max="7950" width="6.375" style="8" customWidth="1"/>
    <col min="7951" max="7951" width="13.25" style="8" customWidth="1"/>
    <col min="7952" max="7952" width="18.25" style="8" customWidth="1"/>
    <col min="7953" max="7953" width="15.625" style="8" customWidth="1"/>
    <col min="7954" max="7954" width="18.25" style="8" customWidth="1"/>
    <col min="7955" max="8192" width="8.875" style="8"/>
    <col min="8193" max="8193" width="2.625" style="8" customWidth="1"/>
    <col min="8194" max="8194" width="5.75" style="8" customWidth="1"/>
    <col min="8195" max="8196" width="15.75" style="8" customWidth="1"/>
    <col min="8197" max="8197" width="49.125" style="8" customWidth="1"/>
    <col min="8198" max="8198" width="6.25" style="8" customWidth="1"/>
    <col min="8199" max="8200" width="9.875" style="8" bestFit="1" customWidth="1"/>
    <col min="8201" max="8201" width="5.75" style="8" customWidth="1"/>
    <col min="8202" max="8202" width="40.75" style="8" customWidth="1"/>
    <col min="8203" max="8203" width="54" style="8" customWidth="1"/>
    <col min="8204" max="8204" width="30.75" style="8" customWidth="1"/>
    <col min="8205" max="8205" width="13.75" style="8" customWidth="1"/>
    <col min="8206" max="8206" width="6.375" style="8" customWidth="1"/>
    <col min="8207" max="8207" width="13.25" style="8" customWidth="1"/>
    <col min="8208" max="8208" width="18.25" style="8" customWidth="1"/>
    <col min="8209" max="8209" width="15.625" style="8" customWidth="1"/>
    <col min="8210" max="8210" width="18.25" style="8" customWidth="1"/>
    <col min="8211" max="8448" width="8.875" style="8"/>
    <col min="8449" max="8449" width="2.625" style="8" customWidth="1"/>
    <col min="8450" max="8450" width="5.75" style="8" customWidth="1"/>
    <col min="8451" max="8452" width="15.75" style="8" customWidth="1"/>
    <col min="8453" max="8453" width="49.125" style="8" customWidth="1"/>
    <col min="8454" max="8454" width="6.25" style="8" customWidth="1"/>
    <col min="8455" max="8456" width="9.875" style="8" bestFit="1" customWidth="1"/>
    <col min="8457" max="8457" width="5.75" style="8" customWidth="1"/>
    <col min="8458" max="8458" width="40.75" style="8" customWidth="1"/>
    <col min="8459" max="8459" width="54" style="8" customWidth="1"/>
    <col min="8460" max="8460" width="30.75" style="8" customWidth="1"/>
    <col min="8461" max="8461" width="13.75" style="8" customWidth="1"/>
    <col min="8462" max="8462" width="6.375" style="8" customWidth="1"/>
    <col min="8463" max="8463" width="13.25" style="8" customWidth="1"/>
    <col min="8464" max="8464" width="18.25" style="8" customWidth="1"/>
    <col min="8465" max="8465" width="15.625" style="8" customWidth="1"/>
    <col min="8466" max="8466" width="18.25" style="8" customWidth="1"/>
    <col min="8467" max="8704" width="8.875" style="8"/>
    <col min="8705" max="8705" width="2.625" style="8" customWidth="1"/>
    <col min="8706" max="8706" width="5.75" style="8" customWidth="1"/>
    <col min="8707" max="8708" width="15.75" style="8" customWidth="1"/>
    <col min="8709" max="8709" width="49.125" style="8" customWidth="1"/>
    <col min="8710" max="8710" width="6.25" style="8" customWidth="1"/>
    <col min="8711" max="8712" width="9.875" style="8" bestFit="1" customWidth="1"/>
    <col min="8713" max="8713" width="5.75" style="8" customWidth="1"/>
    <col min="8714" max="8714" width="40.75" style="8" customWidth="1"/>
    <col min="8715" max="8715" width="54" style="8" customWidth="1"/>
    <col min="8716" max="8716" width="30.75" style="8" customWidth="1"/>
    <col min="8717" max="8717" width="13.75" style="8" customWidth="1"/>
    <col min="8718" max="8718" width="6.375" style="8" customWidth="1"/>
    <col min="8719" max="8719" width="13.25" style="8" customWidth="1"/>
    <col min="8720" max="8720" width="18.25" style="8" customWidth="1"/>
    <col min="8721" max="8721" width="15.625" style="8" customWidth="1"/>
    <col min="8722" max="8722" width="18.25" style="8" customWidth="1"/>
    <col min="8723" max="8960" width="8.875" style="8"/>
    <col min="8961" max="8961" width="2.625" style="8" customWidth="1"/>
    <col min="8962" max="8962" width="5.75" style="8" customWidth="1"/>
    <col min="8963" max="8964" width="15.75" style="8" customWidth="1"/>
    <col min="8965" max="8965" width="49.125" style="8" customWidth="1"/>
    <col min="8966" max="8966" width="6.25" style="8" customWidth="1"/>
    <col min="8967" max="8968" width="9.875" style="8" bestFit="1" customWidth="1"/>
    <col min="8969" max="8969" width="5.75" style="8" customWidth="1"/>
    <col min="8970" max="8970" width="40.75" style="8" customWidth="1"/>
    <col min="8971" max="8971" width="54" style="8" customWidth="1"/>
    <col min="8972" max="8972" width="30.75" style="8" customWidth="1"/>
    <col min="8973" max="8973" width="13.75" style="8" customWidth="1"/>
    <col min="8974" max="8974" width="6.375" style="8" customWidth="1"/>
    <col min="8975" max="8975" width="13.25" style="8" customWidth="1"/>
    <col min="8976" max="8976" width="18.25" style="8" customWidth="1"/>
    <col min="8977" max="8977" width="15.625" style="8" customWidth="1"/>
    <col min="8978" max="8978" width="18.25" style="8" customWidth="1"/>
    <col min="8979" max="9216" width="8.875" style="8"/>
    <col min="9217" max="9217" width="2.625" style="8" customWidth="1"/>
    <col min="9218" max="9218" width="5.75" style="8" customWidth="1"/>
    <col min="9219" max="9220" width="15.75" style="8" customWidth="1"/>
    <col min="9221" max="9221" width="49.125" style="8" customWidth="1"/>
    <col min="9222" max="9222" width="6.25" style="8" customWidth="1"/>
    <col min="9223" max="9224" width="9.875" style="8" bestFit="1" customWidth="1"/>
    <col min="9225" max="9225" width="5.75" style="8" customWidth="1"/>
    <col min="9226" max="9226" width="40.75" style="8" customWidth="1"/>
    <col min="9227" max="9227" width="54" style="8" customWidth="1"/>
    <col min="9228" max="9228" width="30.75" style="8" customWidth="1"/>
    <col min="9229" max="9229" width="13.75" style="8" customWidth="1"/>
    <col min="9230" max="9230" width="6.375" style="8" customWidth="1"/>
    <col min="9231" max="9231" width="13.25" style="8" customWidth="1"/>
    <col min="9232" max="9232" width="18.25" style="8" customWidth="1"/>
    <col min="9233" max="9233" width="15.625" style="8" customWidth="1"/>
    <col min="9234" max="9234" width="18.25" style="8" customWidth="1"/>
    <col min="9235" max="9472" width="8.875" style="8"/>
    <col min="9473" max="9473" width="2.625" style="8" customWidth="1"/>
    <col min="9474" max="9474" width="5.75" style="8" customWidth="1"/>
    <col min="9475" max="9476" width="15.75" style="8" customWidth="1"/>
    <col min="9477" max="9477" width="49.125" style="8" customWidth="1"/>
    <col min="9478" max="9478" width="6.25" style="8" customWidth="1"/>
    <col min="9479" max="9480" width="9.875" style="8" bestFit="1" customWidth="1"/>
    <col min="9481" max="9481" width="5.75" style="8" customWidth="1"/>
    <col min="9482" max="9482" width="40.75" style="8" customWidth="1"/>
    <col min="9483" max="9483" width="54" style="8" customWidth="1"/>
    <col min="9484" max="9484" width="30.75" style="8" customWidth="1"/>
    <col min="9485" max="9485" width="13.75" style="8" customWidth="1"/>
    <col min="9486" max="9486" width="6.375" style="8" customWidth="1"/>
    <col min="9487" max="9487" width="13.25" style="8" customWidth="1"/>
    <col min="9488" max="9488" width="18.25" style="8" customWidth="1"/>
    <col min="9489" max="9489" width="15.625" style="8" customWidth="1"/>
    <col min="9490" max="9490" width="18.25" style="8" customWidth="1"/>
    <col min="9491" max="9728" width="8.875" style="8"/>
    <col min="9729" max="9729" width="2.625" style="8" customWidth="1"/>
    <col min="9730" max="9730" width="5.75" style="8" customWidth="1"/>
    <col min="9731" max="9732" width="15.75" style="8" customWidth="1"/>
    <col min="9733" max="9733" width="49.125" style="8" customWidth="1"/>
    <col min="9734" max="9734" width="6.25" style="8" customWidth="1"/>
    <col min="9735" max="9736" width="9.875" style="8" bestFit="1" customWidth="1"/>
    <col min="9737" max="9737" width="5.75" style="8" customWidth="1"/>
    <col min="9738" max="9738" width="40.75" style="8" customWidth="1"/>
    <col min="9739" max="9739" width="54" style="8" customWidth="1"/>
    <col min="9740" max="9740" width="30.75" style="8" customWidth="1"/>
    <col min="9741" max="9741" width="13.75" style="8" customWidth="1"/>
    <col min="9742" max="9742" width="6.375" style="8" customWidth="1"/>
    <col min="9743" max="9743" width="13.25" style="8" customWidth="1"/>
    <col min="9744" max="9744" width="18.25" style="8" customWidth="1"/>
    <col min="9745" max="9745" width="15.625" style="8" customWidth="1"/>
    <col min="9746" max="9746" width="18.25" style="8" customWidth="1"/>
    <col min="9747" max="9984" width="8.875" style="8"/>
    <col min="9985" max="9985" width="2.625" style="8" customWidth="1"/>
    <col min="9986" max="9986" width="5.75" style="8" customWidth="1"/>
    <col min="9987" max="9988" width="15.75" style="8" customWidth="1"/>
    <col min="9989" max="9989" width="49.125" style="8" customWidth="1"/>
    <col min="9990" max="9990" width="6.25" style="8" customWidth="1"/>
    <col min="9991" max="9992" width="9.875" style="8" bestFit="1" customWidth="1"/>
    <col min="9993" max="9993" width="5.75" style="8" customWidth="1"/>
    <col min="9994" max="9994" width="40.75" style="8" customWidth="1"/>
    <col min="9995" max="9995" width="54" style="8" customWidth="1"/>
    <col min="9996" max="9996" width="30.75" style="8" customWidth="1"/>
    <col min="9997" max="9997" width="13.75" style="8" customWidth="1"/>
    <col min="9998" max="9998" width="6.375" style="8" customWidth="1"/>
    <col min="9999" max="9999" width="13.25" style="8" customWidth="1"/>
    <col min="10000" max="10000" width="18.25" style="8" customWidth="1"/>
    <col min="10001" max="10001" width="15.625" style="8" customWidth="1"/>
    <col min="10002" max="10002" width="18.25" style="8" customWidth="1"/>
    <col min="10003" max="10240" width="8.875" style="8"/>
    <col min="10241" max="10241" width="2.625" style="8" customWidth="1"/>
    <col min="10242" max="10242" width="5.75" style="8" customWidth="1"/>
    <col min="10243" max="10244" width="15.75" style="8" customWidth="1"/>
    <col min="10245" max="10245" width="49.125" style="8" customWidth="1"/>
    <col min="10246" max="10246" width="6.25" style="8" customWidth="1"/>
    <col min="10247" max="10248" width="9.875" style="8" bestFit="1" customWidth="1"/>
    <col min="10249" max="10249" width="5.75" style="8" customWidth="1"/>
    <col min="10250" max="10250" width="40.75" style="8" customWidth="1"/>
    <col min="10251" max="10251" width="54" style="8" customWidth="1"/>
    <col min="10252" max="10252" width="30.75" style="8" customWidth="1"/>
    <col min="10253" max="10253" width="13.75" style="8" customWidth="1"/>
    <col min="10254" max="10254" width="6.375" style="8" customWidth="1"/>
    <col min="10255" max="10255" width="13.25" style="8" customWidth="1"/>
    <col min="10256" max="10256" width="18.25" style="8" customWidth="1"/>
    <col min="10257" max="10257" width="15.625" style="8" customWidth="1"/>
    <col min="10258" max="10258" width="18.25" style="8" customWidth="1"/>
    <col min="10259" max="10496" width="8.875" style="8"/>
    <col min="10497" max="10497" width="2.625" style="8" customWidth="1"/>
    <col min="10498" max="10498" width="5.75" style="8" customWidth="1"/>
    <col min="10499" max="10500" width="15.75" style="8" customWidth="1"/>
    <col min="10501" max="10501" width="49.125" style="8" customWidth="1"/>
    <col min="10502" max="10502" width="6.25" style="8" customWidth="1"/>
    <col min="10503" max="10504" width="9.875" style="8" bestFit="1" customWidth="1"/>
    <col min="10505" max="10505" width="5.75" style="8" customWidth="1"/>
    <col min="10506" max="10506" width="40.75" style="8" customWidth="1"/>
    <col min="10507" max="10507" width="54" style="8" customWidth="1"/>
    <col min="10508" max="10508" width="30.75" style="8" customWidth="1"/>
    <col min="10509" max="10509" width="13.75" style="8" customWidth="1"/>
    <col min="10510" max="10510" width="6.375" style="8" customWidth="1"/>
    <col min="10511" max="10511" width="13.25" style="8" customWidth="1"/>
    <col min="10512" max="10512" width="18.25" style="8" customWidth="1"/>
    <col min="10513" max="10513" width="15.625" style="8" customWidth="1"/>
    <col min="10514" max="10514" width="18.25" style="8" customWidth="1"/>
    <col min="10515" max="10752" width="8.875" style="8"/>
    <col min="10753" max="10753" width="2.625" style="8" customWidth="1"/>
    <col min="10754" max="10754" width="5.75" style="8" customWidth="1"/>
    <col min="10755" max="10756" width="15.75" style="8" customWidth="1"/>
    <col min="10757" max="10757" width="49.125" style="8" customWidth="1"/>
    <col min="10758" max="10758" width="6.25" style="8" customWidth="1"/>
    <col min="10759" max="10760" width="9.875" style="8" bestFit="1" customWidth="1"/>
    <col min="10761" max="10761" width="5.75" style="8" customWidth="1"/>
    <col min="10762" max="10762" width="40.75" style="8" customWidth="1"/>
    <col min="10763" max="10763" width="54" style="8" customWidth="1"/>
    <col min="10764" max="10764" width="30.75" style="8" customWidth="1"/>
    <col min="10765" max="10765" width="13.75" style="8" customWidth="1"/>
    <col min="10766" max="10766" width="6.375" style="8" customWidth="1"/>
    <col min="10767" max="10767" width="13.25" style="8" customWidth="1"/>
    <col min="10768" max="10768" width="18.25" style="8" customWidth="1"/>
    <col min="10769" max="10769" width="15.625" style="8" customWidth="1"/>
    <col min="10770" max="10770" width="18.25" style="8" customWidth="1"/>
    <col min="10771" max="11008" width="8.875" style="8"/>
    <col min="11009" max="11009" width="2.625" style="8" customWidth="1"/>
    <col min="11010" max="11010" width="5.75" style="8" customWidth="1"/>
    <col min="11011" max="11012" width="15.75" style="8" customWidth="1"/>
    <col min="11013" max="11013" width="49.125" style="8" customWidth="1"/>
    <col min="11014" max="11014" width="6.25" style="8" customWidth="1"/>
    <col min="11015" max="11016" width="9.875" style="8" bestFit="1" customWidth="1"/>
    <col min="11017" max="11017" width="5.75" style="8" customWidth="1"/>
    <col min="11018" max="11018" width="40.75" style="8" customWidth="1"/>
    <col min="11019" max="11019" width="54" style="8" customWidth="1"/>
    <col min="11020" max="11020" width="30.75" style="8" customWidth="1"/>
    <col min="11021" max="11021" width="13.75" style="8" customWidth="1"/>
    <col min="11022" max="11022" width="6.375" style="8" customWidth="1"/>
    <col min="11023" max="11023" width="13.25" style="8" customWidth="1"/>
    <col min="11024" max="11024" width="18.25" style="8" customWidth="1"/>
    <col min="11025" max="11025" width="15.625" style="8" customWidth="1"/>
    <col min="11026" max="11026" width="18.25" style="8" customWidth="1"/>
    <col min="11027" max="11264" width="8.875" style="8"/>
    <col min="11265" max="11265" width="2.625" style="8" customWidth="1"/>
    <col min="11266" max="11266" width="5.75" style="8" customWidth="1"/>
    <col min="11267" max="11268" width="15.75" style="8" customWidth="1"/>
    <col min="11269" max="11269" width="49.125" style="8" customWidth="1"/>
    <col min="11270" max="11270" width="6.25" style="8" customWidth="1"/>
    <col min="11271" max="11272" width="9.875" style="8" bestFit="1" customWidth="1"/>
    <col min="11273" max="11273" width="5.75" style="8" customWidth="1"/>
    <col min="11274" max="11274" width="40.75" style="8" customWidth="1"/>
    <col min="11275" max="11275" width="54" style="8" customWidth="1"/>
    <col min="11276" max="11276" width="30.75" style="8" customWidth="1"/>
    <col min="11277" max="11277" width="13.75" style="8" customWidth="1"/>
    <col min="11278" max="11278" width="6.375" style="8" customWidth="1"/>
    <col min="11279" max="11279" width="13.25" style="8" customWidth="1"/>
    <col min="11280" max="11280" width="18.25" style="8" customWidth="1"/>
    <col min="11281" max="11281" width="15.625" style="8" customWidth="1"/>
    <col min="11282" max="11282" width="18.25" style="8" customWidth="1"/>
    <col min="11283" max="11520" width="8.875" style="8"/>
    <col min="11521" max="11521" width="2.625" style="8" customWidth="1"/>
    <col min="11522" max="11522" width="5.75" style="8" customWidth="1"/>
    <col min="11523" max="11524" width="15.75" style="8" customWidth="1"/>
    <col min="11525" max="11525" width="49.125" style="8" customWidth="1"/>
    <col min="11526" max="11526" width="6.25" style="8" customWidth="1"/>
    <col min="11527" max="11528" width="9.875" style="8" bestFit="1" customWidth="1"/>
    <col min="11529" max="11529" width="5.75" style="8" customWidth="1"/>
    <col min="11530" max="11530" width="40.75" style="8" customWidth="1"/>
    <col min="11531" max="11531" width="54" style="8" customWidth="1"/>
    <col min="11532" max="11532" width="30.75" style="8" customWidth="1"/>
    <col min="11533" max="11533" width="13.75" style="8" customWidth="1"/>
    <col min="11534" max="11534" width="6.375" style="8" customWidth="1"/>
    <col min="11535" max="11535" width="13.25" style="8" customWidth="1"/>
    <col min="11536" max="11536" width="18.25" style="8" customWidth="1"/>
    <col min="11537" max="11537" width="15.625" style="8" customWidth="1"/>
    <col min="11538" max="11538" width="18.25" style="8" customWidth="1"/>
    <col min="11539" max="11776" width="8.875" style="8"/>
    <col min="11777" max="11777" width="2.625" style="8" customWidth="1"/>
    <col min="11778" max="11778" width="5.75" style="8" customWidth="1"/>
    <col min="11779" max="11780" width="15.75" style="8" customWidth="1"/>
    <col min="11781" max="11781" width="49.125" style="8" customWidth="1"/>
    <col min="11782" max="11782" width="6.25" style="8" customWidth="1"/>
    <col min="11783" max="11784" width="9.875" style="8" bestFit="1" customWidth="1"/>
    <col min="11785" max="11785" width="5.75" style="8" customWidth="1"/>
    <col min="11786" max="11786" width="40.75" style="8" customWidth="1"/>
    <col min="11787" max="11787" width="54" style="8" customWidth="1"/>
    <col min="11788" max="11788" width="30.75" style="8" customWidth="1"/>
    <col min="11789" max="11789" width="13.75" style="8" customWidth="1"/>
    <col min="11790" max="11790" width="6.375" style="8" customWidth="1"/>
    <col min="11791" max="11791" width="13.25" style="8" customWidth="1"/>
    <col min="11792" max="11792" width="18.25" style="8" customWidth="1"/>
    <col min="11793" max="11793" width="15.625" style="8" customWidth="1"/>
    <col min="11794" max="11794" width="18.25" style="8" customWidth="1"/>
    <col min="11795" max="12032" width="8.875" style="8"/>
    <col min="12033" max="12033" width="2.625" style="8" customWidth="1"/>
    <col min="12034" max="12034" width="5.75" style="8" customWidth="1"/>
    <col min="12035" max="12036" width="15.75" style="8" customWidth="1"/>
    <col min="12037" max="12037" width="49.125" style="8" customWidth="1"/>
    <col min="12038" max="12038" width="6.25" style="8" customWidth="1"/>
    <col min="12039" max="12040" width="9.875" style="8" bestFit="1" customWidth="1"/>
    <col min="12041" max="12041" width="5.75" style="8" customWidth="1"/>
    <col min="12042" max="12042" width="40.75" style="8" customWidth="1"/>
    <col min="12043" max="12043" width="54" style="8" customWidth="1"/>
    <col min="12044" max="12044" width="30.75" style="8" customWidth="1"/>
    <col min="12045" max="12045" width="13.75" style="8" customWidth="1"/>
    <col min="12046" max="12046" width="6.375" style="8" customWidth="1"/>
    <col min="12047" max="12047" width="13.25" style="8" customWidth="1"/>
    <col min="12048" max="12048" width="18.25" style="8" customWidth="1"/>
    <col min="12049" max="12049" width="15.625" style="8" customWidth="1"/>
    <col min="12050" max="12050" width="18.25" style="8" customWidth="1"/>
    <col min="12051" max="12288" width="8.875" style="8"/>
    <col min="12289" max="12289" width="2.625" style="8" customWidth="1"/>
    <col min="12290" max="12290" width="5.75" style="8" customWidth="1"/>
    <col min="12291" max="12292" width="15.75" style="8" customWidth="1"/>
    <col min="12293" max="12293" width="49.125" style="8" customWidth="1"/>
    <col min="12294" max="12294" width="6.25" style="8" customWidth="1"/>
    <col min="12295" max="12296" width="9.875" style="8" bestFit="1" customWidth="1"/>
    <col min="12297" max="12297" width="5.75" style="8" customWidth="1"/>
    <col min="12298" max="12298" width="40.75" style="8" customWidth="1"/>
    <col min="12299" max="12299" width="54" style="8" customWidth="1"/>
    <col min="12300" max="12300" width="30.75" style="8" customWidth="1"/>
    <col min="12301" max="12301" width="13.75" style="8" customWidth="1"/>
    <col min="12302" max="12302" width="6.375" style="8" customWidth="1"/>
    <col min="12303" max="12303" width="13.25" style="8" customWidth="1"/>
    <col min="12304" max="12304" width="18.25" style="8" customWidth="1"/>
    <col min="12305" max="12305" width="15.625" style="8" customWidth="1"/>
    <col min="12306" max="12306" width="18.25" style="8" customWidth="1"/>
    <col min="12307" max="12544" width="8.875" style="8"/>
    <col min="12545" max="12545" width="2.625" style="8" customWidth="1"/>
    <col min="12546" max="12546" width="5.75" style="8" customWidth="1"/>
    <col min="12547" max="12548" width="15.75" style="8" customWidth="1"/>
    <col min="12549" max="12549" width="49.125" style="8" customWidth="1"/>
    <col min="12550" max="12550" width="6.25" style="8" customWidth="1"/>
    <col min="12551" max="12552" width="9.875" style="8" bestFit="1" customWidth="1"/>
    <col min="12553" max="12553" width="5.75" style="8" customWidth="1"/>
    <col min="12554" max="12554" width="40.75" style="8" customWidth="1"/>
    <col min="12555" max="12555" width="54" style="8" customWidth="1"/>
    <col min="12556" max="12556" width="30.75" style="8" customWidth="1"/>
    <col min="12557" max="12557" width="13.75" style="8" customWidth="1"/>
    <col min="12558" max="12558" width="6.375" style="8" customWidth="1"/>
    <col min="12559" max="12559" width="13.25" style="8" customWidth="1"/>
    <col min="12560" max="12560" width="18.25" style="8" customWidth="1"/>
    <col min="12561" max="12561" width="15.625" style="8" customWidth="1"/>
    <col min="12562" max="12562" width="18.25" style="8" customWidth="1"/>
    <col min="12563" max="12800" width="8.875" style="8"/>
    <col min="12801" max="12801" width="2.625" style="8" customWidth="1"/>
    <col min="12802" max="12802" width="5.75" style="8" customWidth="1"/>
    <col min="12803" max="12804" width="15.75" style="8" customWidth="1"/>
    <col min="12805" max="12805" width="49.125" style="8" customWidth="1"/>
    <col min="12806" max="12806" width="6.25" style="8" customWidth="1"/>
    <col min="12807" max="12808" width="9.875" style="8" bestFit="1" customWidth="1"/>
    <col min="12809" max="12809" width="5.75" style="8" customWidth="1"/>
    <col min="12810" max="12810" width="40.75" style="8" customWidth="1"/>
    <col min="12811" max="12811" width="54" style="8" customWidth="1"/>
    <col min="12812" max="12812" width="30.75" style="8" customWidth="1"/>
    <col min="12813" max="12813" width="13.75" style="8" customWidth="1"/>
    <col min="12814" max="12814" width="6.375" style="8" customWidth="1"/>
    <col min="12815" max="12815" width="13.25" style="8" customWidth="1"/>
    <col min="12816" max="12816" width="18.25" style="8" customWidth="1"/>
    <col min="12817" max="12817" width="15.625" style="8" customWidth="1"/>
    <col min="12818" max="12818" width="18.25" style="8" customWidth="1"/>
    <col min="12819" max="13056" width="8.875" style="8"/>
    <col min="13057" max="13057" width="2.625" style="8" customWidth="1"/>
    <col min="13058" max="13058" width="5.75" style="8" customWidth="1"/>
    <col min="13059" max="13060" width="15.75" style="8" customWidth="1"/>
    <col min="13061" max="13061" width="49.125" style="8" customWidth="1"/>
    <col min="13062" max="13062" width="6.25" style="8" customWidth="1"/>
    <col min="13063" max="13064" width="9.875" style="8" bestFit="1" customWidth="1"/>
    <col min="13065" max="13065" width="5.75" style="8" customWidth="1"/>
    <col min="13066" max="13066" width="40.75" style="8" customWidth="1"/>
    <col min="13067" max="13067" width="54" style="8" customWidth="1"/>
    <col min="13068" max="13068" width="30.75" style="8" customWidth="1"/>
    <col min="13069" max="13069" width="13.75" style="8" customWidth="1"/>
    <col min="13070" max="13070" width="6.375" style="8" customWidth="1"/>
    <col min="13071" max="13071" width="13.25" style="8" customWidth="1"/>
    <col min="13072" max="13072" width="18.25" style="8" customWidth="1"/>
    <col min="13073" max="13073" width="15.625" style="8" customWidth="1"/>
    <col min="13074" max="13074" width="18.25" style="8" customWidth="1"/>
    <col min="13075" max="13312" width="8.875" style="8"/>
    <col min="13313" max="13313" width="2.625" style="8" customWidth="1"/>
    <col min="13314" max="13314" width="5.75" style="8" customWidth="1"/>
    <col min="13315" max="13316" width="15.75" style="8" customWidth="1"/>
    <col min="13317" max="13317" width="49.125" style="8" customWidth="1"/>
    <col min="13318" max="13318" width="6.25" style="8" customWidth="1"/>
    <col min="13319" max="13320" width="9.875" style="8" bestFit="1" customWidth="1"/>
    <col min="13321" max="13321" width="5.75" style="8" customWidth="1"/>
    <col min="13322" max="13322" width="40.75" style="8" customWidth="1"/>
    <col min="13323" max="13323" width="54" style="8" customWidth="1"/>
    <col min="13324" max="13324" width="30.75" style="8" customWidth="1"/>
    <col min="13325" max="13325" width="13.75" style="8" customWidth="1"/>
    <col min="13326" max="13326" width="6.375" style="8" customWidth="1"/>
    <col min="13327" max="13327" width="13.25" style="8" customWidth="1"/>
    <col min="13328" max="13328" width="18.25" style="8" customWidth="1"/>
    <col min="13329" max="13329" width="15.625" style="8" customWidth="1"/>
    <col min="13330" max="13330" width="18.25" style="8" customWidth="1"/>
    <col min="13331" max="13568" width="8.875" style="8"/>
    <col min="13569" max="13569" width="2.625" style="8" customWidth="1"/>
    <col min="13570" max="13570" width="5.75" style="8" customWidth="1"/>
    <col min="13571" max="13572" width="15.75" style="8" customWidth="1"/>
    <col min="13573" max="13573" width="49.125" style="8" customWidth="1"/>
    <col min="13574" max="13574" width="6.25" style="8" customWidth="1"/>
    <col min="13575" max="13576" width="9.875" style="8" bestFit="1" customWidth="1"/>
    <col min="13577" max="13577" width="5.75" style="8" customWidth="1"/>
    <col min="13578" max="13578" width="40.75" style="8" customWidth="1"/>
    <col min="13579" max="13579" width="54" style="8" customWidth="1"/>
    <col min="13580" max="13580" width="30.75" style="8" customWidth="1"/>
    <col min="13581" max="13581" width="13.75" style="8" customWidth="1"/>
    <col min="13582" max="13582" width="6.375" style="8" customWidth="1"/>
    <col min="13583" max="13583" width="13.25" style="8" customWidth="1"/>
    <col min="13584" max="13584" width="18.25" style="8" customWidth="1"/>
    <col min="13585" max="13585" width="15.625" style="8" customWidth="1"/>
    <col min="13586" max="13586" width="18.25" style="8" customWidth="1"/>
    <col min="13587" max="13824" width="8.875" style="8"/>
    <col min="13825" max="13825" width="2.625" style="8" customWidth="1"/>
    <col min="13826" max="13826" width="5.75" style="8" customWidth="1"/>
    <col min="13827" max="13828" width="15.75" style="8" customWidth="1"/>
    <col min="13829" max="13829" width="49.125" style="8" customWidth="1"/>
    <col min="13830" max="13830" width="6.25" style="8" customWidth="1"/>
    <col min="13831" max="13832" width="9.875" style="8" bestFit="1" customWidth="1"/>
    <col min="13833" max="13833" width="5.75" style="8" customWidth="1"/>
    <col min="13834" max="13834" width="40.75" style="8" customWidth="1"/>
    <col min="13835" max="13835" width="54" style="8" customWidth="1"/>
    <col min="13836" max="13836" width="30.75" style="8" customWidth="1"/>
    <col min="13837" max="13837" width="13.75" style="8" customWidth="1"/>
    <col min="13838" max="13838" width="6.375" style="8" customWidth="1"/>
    <col min="13839" max="13839" width="13.25" style="8" customWidth="1"/>
    <col min="13840" max="13840" width="18.25" style="8" customWidth="1"/>
    <col min="13841" max="13841" width="15.625" style="8" customWidth="1"/>
    <col min="13842" max="13842" width="18.25" style="8" customWidth="1"/>
    <col min="13843" max="14080" width="8.875" style="8"/>
    <col min="14081" max="14081" width="2.625" style="8" customWidth="1"/>
    <col min="14082" max="14082" width="5.75" style="8" customWidth="1"/>
    <col min="14083" max="14084" width="15.75" style="8" customWidth="1"/>
    <col min="14085" max="14085" width="49.125" style="8" customWidth="1"/>
    <col min="14086" max="14086" width="6.25" style="8" customWidth="1"/>
    <col min="14087" max="14088" width="9.875" style="8" bestFit="1" customWidth="1"/>
    <col min="14089" max="14089" width="5.75" style="8" customWidth="1"/>
    <col min="14090" max="14090" width="40.75" style="8" customWidth="1"/>
    <col min="14091" max="14091" width="54" style="8" customWidth="1"/>
    <col min="14092" max="14092" width="30.75" style="8" customWidth="1"/>
    <col min="14093" max="14093" width="13.75" style="8" customWidth="1"/>
    <col min="14094" max="14094" width="6.375" style="8" customWidth="1"/>
    <col min="14095" max="14095" width="13.25" style="8" customWidth="1"/>
    <col min="14096" max="14096" width="18.25" style="8" customWidth="1"/>
    <col min="14097" max="14097" width="15.625" style="8" customWidth="1"/>
    <col min="14098" max="14098" width="18.25" style="8" customWidth="1"/>
    <col min="14099" max="14336" width="8.875" style="8"/>
    <col min="14337" max="14337" width="2.625" style="8" customWidth="1"/>
    <col min="14338" max="14338" width="5.75" style="8" customWidth="1"/>
    <col min="14339" max="14340" width="15.75" style="8" customWidth="1"/>
    <col min="14341" max="14341" width="49.125" style="8" customWidth="1"/>
    <col min="14342" max="14342" width="6.25" style="8" customWidth="1"/>
    <col min="14343" max="14344" width="9.875" style="8" bestFit="1" customWidth="1"/>
    <col min="14345" max="14345" width="5.75" style="8" customWidth="1"/>
    <col min="14346" max="14346" width="40.75" style="8" customWidth="1"/>
    <col min="14347" max="14347" width="54" style="8" customWidth="1"/>
    <col min="14348" max="14348" width="30.75" style="8" customWidth="1"/>
    <col min="14349" max="14349" width="13.75" style="8" customWidth="1"/>
    <col min="14350" max="14350" width="6.375" style="8" customWidth="1"/>
    <col min="14351" max="14351" width="13.25" style="8" customWidth="1"/>
    <col min="14352" max="14352" width="18.25" style="8" customWidth="1"/>
    <col min="14353" max="14353" width="15.625" style="8" customWidth="1"/>
    <col min="14354" max="14354" width="18.25" style="8" customWidth="1"/>
    <col min="14355" max="14592" width="8.875" style="8"/>
    <col min="14593" max="14593" width="2.625" style="8" customWidth="1"/>
    <col min="14594" max="14594" width="5.75" style="8" customWidth="1"/>
    <col min="14595" max="14596" width="15.75" style="8" customWidth="1"/>
    <col min="14597" max="14597" width="49.125" style="8" customWidth="1"/>
    <col min="14598" max="14598" width="6.25" style="8" customWidth="1"/>
    <col min="14599" max="14600" width="9.875" style="8" bestFit="1" customWidth="1"/>
    <col min="14601" max="14601" width="5.75" style="8" customWidth="1"/>
    <col min="14602" max="14602" width="40.75" style="8" customWidth="1"/>
    <col min="14603" max="14603" width="54" style="8" customWidth="1"/>
    <col min="14604" max="14604" width="30.75" style="8" customWidth="1"/>
    <col min="14605" max="14605" width="13.75" style="8" customWidth="1"/>
    <col min="14606" max="14606" width="6.375" style="8" customWidth="1"/>
    <col min="14607" max="14607" width="13.25" style="8" customWidth="1"/>
    <col min="14608" max="14608" width="18.25" style="8" customWidth="1"/>
    <col min="14609" max="14609" width="15.625" style="8" customWidth="1"/>
    <col min="14610" max="14610" width="18.25" style="8" customWidth="1"/>
    <col min="14611" max="14848" width="8.875" style="8"/>
    <col min="14849" max="14849" width="2.625" style="8" customWidth="1"/>
    <col min="14850" max="14850" width="5.75" style="8" customWidth="1"/>
    <col min="14851" max="14852" width="15.75" style="8" customWidth="1"/>
    <col min="14853" max="14853" width="49.125" style="8" customWidth="1"/>
    <col min="14854" max="14854" width="6.25" style="8" customWidth="1"/>
    <col min="14855" max="14856" width="9.875" style="8" bestFit="1" customWidth="1"/>
    <col min="14857" max="14857" width="5.75" style="8" customWidth="1"/>
    <col min="14858" max="14858" width="40.75" style="8" customWidth="1"/>
    <col min="14859" max="14859" width="54" style="8" customWidth="1"/>
    <col min="14860" max="14860" width="30.75" style="8" customWidth="1"/>
    <col min="14861" max="14861" width="13.75" style="8" customWidth="1"/>
    <col min="14862" max="14862" width="6.375" style="8" customWidth="1"/>
    <col min="14863" max="14863" width="13.25" style="8" customWidth="1"/>
    <col min="14864" max="14864" width="18.25" style="8" customWidth="1"/>
    <col min="14865" max="14865" width="15.625" style="8" customWidth="1"/>
    <col min="14866" max="14866" width="18.25" style="8" customWidth="1"/>
    <col min="14867" max="15104" width="8.875" style="8"/>
    <col min="15105" max="15105" width="2.625" style="8" customWidth="1"/>
    <col min="15106" max="15106" width="5.75" style="8" customWidth="1"/>
    <col min="15107" max="15108" width="15.75" style="8" customWidth="1"/>
    <col min="15109" max="15109" width="49.125" style="8" customWidth="1"/>
    <col min="15110" max="15110" width="6.25" style="8" customWidth="1"/>
    <col min="15111" max="15112" width="9.875" style="8" bestFit="1" customWidth="1"/>
    <col min="15113" max="15113" width="5.75" style="8" customWidth="1"/>
    <col min="15114" max="15114" width="40.75" style="8" customWidth="1"/>
    <col min="15115" max="15115" width="54" style="8" customWidth="1"/>
    <col min="15116" max="15116" width="30.75" style="8" customWidth="1"/>
    <col min="15117" max="15117" width="13.75" style="8" customWidth="1"/>
    <col min="15118" max="15118" width="6.375" style="8" customWidth="1"/>
    <col min="15119" max="15119" width="13.25" style="8" customWidth="1"/>
    <col min="15120" max="15120" width="18.25" style="8" customWidth="1"/>
    <col min="15121" max="15121" width="15.625" style="8" customWidth="1"/>
    <col min="15122" max="15122" width="18.25" style="8" customWidth="1"/>
    <col min="15123" max="15360" width="8.875" style="8"/>
    <col min="15361" max="15361" width="2.625" style="8" customWidth="1"/>
    <col min="15362" max="15362" width="5.75" style="8" customWidth="1"/>
    <col min="15363" max="15364" width="15.75" style="8" customWidth="1"/>
    <col min="15365" max="15365" width="49.125" style="8" customWidth="1"/>
    <col min="15366" max="15366" width="6.25" style="8" customWidth="1"/>
    <col min="15367" max="15368" width="9.875" style="8" bestFit="1" customWidth="1"/>
    <col min="15369" max="15369" width="5.75" style="8" customWidth="1"/>
    <col min="15370" max="15370" width="40.75" style="8" customWidth="1"/>
    <col min="15371" max="15371" width="54" style="8" customWidth="1"/>
    <col min="15372" max="15372" width="30.75" style="8" customWidth="1"/>
    <col min="15373" max="15373" width="13.75" style="8" customWidth="1"/>
    <col min="15374" max="15374" width="6.375" style="8" customWidth="1"/>
    <col min="15375" max="15375" width="13.25" style="8" customWidth="1"/>
    <col min="15376" max="15376" width="18.25" style="8" customWidth="1"/>
    <col min="15377" max="15377" width="15.625" style="8" customWidth="1"/>
    <col min="15378" max="15378" width="18.25" style="8" customWidth="1"/>
    <col min="15379" max="15616" width="8.875" style="8"/>
    <col min="15617" max="15617" width="2.625" style="8" customWidth="1"/>
    <col min="15618" max="15618" width="5.75" style="8" customWidth="1"/>
    <col min="15619" max="15620" width="15.75" style="8" customWidth="1"/>
    <col min="15621" max="15621" width="49.125" style="8" customWidth="1"/>
    <col min="15622" max="15622" width="6.25" style="8" customWidth="1"/>
    <col min="15623" max="15624" width="9.875" style="8" bestFit="1" customWidth="1"/>
    <col min="15625" max="15625" width="5.75" style="8" customWidth="1"/>
    <col min="15626" max="15626" width="40.75" style="8" customWidth="1"/>
    <col min="15627" max="15627" width="54" style="8" customWidth="1"/>
    <col min="15628" max="15628" width="30.75" style="8" customWidth="1"/>
    <col min="15629" max="15629" width="13.75" style="8" customWidth="1"/>
    <col min="15630" max="15630" width="6.375" style="8" customWidth="1"/>
    <col min="15631" max="15631" width="13.25" style="8" customWidth="1"/>
    <col min="15632" max="15632" width="18.25" style="8" customWidth="1"/>
    <col min="15633" max="15633" width="15.625" style="8" customWidth="1"/>
    <col min="15634" max="15634" width="18.25" style="8" customWidth="1"/>
    <col min="15635" max="15872" width="8.875" style="8"/>
    <col min="15873" max="15873" width="2.625" style="8" customWidth="1"/>
    <col min="15874" max="15874" width="5.75" style="8" customWidth="1"/>
    <col min="15875" max="15876" width="15.75" style="8" customWidth="1"/>
    <col min="15877" max="15877" width="49.125" style="8" customWidth="1"/>
    <col min="15878" max="15878" width="6.25" style="8" customWidth="1"/>
    <col min="15879" max="15880" width="9.875" style="8" bestFit="1" customWidth="1"/>
    <col min="15881" max="15881" width="5.75" style="8" customWidth="1"/>
    <col min="15882" max="15882" width="40.75" style="8" customWidth="1"/>
    <col min="15883" max="15883" width="54" style="8" customWidth="1"/>
    <col min="15884" max="15884" width="30.75" style="8" customWidth="1"/>
    <col min="15885" max="15885" width="13.75" style="8" customWidth="1"/>
    <col min="15886" max="15886" width="6.375" style="8" customWidth="1"/>
    <col min="15887" max="15887" width="13.25" style="8" customWidth="1"/>
    <col min="15888" max="15888" width="18.25" style="8" customWidth="1"/>
    <col min="15889" max="15889" width="15.625" style="8" customWidth="1"/>
    <col min="15890" max="15890" width="18.25" style="8" customWidth="1"/>
    <col min="15891" max="16128" width="8.875" style="8"/>
    <col min="16129" max="16129" width="2.625" style="8" customWidth="1"/>
    <col min="16130" max="16130" width="5.75" style="8" customWidth="1"/>
    <col min="16131" max="16132" width="15.75" style="8" customWidth="1"/>
    <col min="16133" max="16133" width="49.125" style="8" customWidth="1"/>
    <col min="16134" max="16134" width="6.25" style="8" customWidth="1"/>
    <col min="16135" max="16136" width="9.875" style="8" bestFit="1" customWidth="1"/>
    <col min="16137" max="16137" width="5.75" style="8" customWidth="1"/>
    <col min="16138" max="16138" width="40.75" style="8" customWidth="1"/>
    <col min="16139" max="16139" width="54" style="8" customWidth="1"/>
    <col min="16140" max="16140" width="30.75" style="8" customWidth="1"/>
    <col min="16141" max="16141" width="13.75" style="8" customWidth="1"/>
    <col min="16142" max="16142" width="6.375" style="8" customWidth="1"/>
    <col min="16143" max="16143" width="13.25" style="8" customWidth="1"/>
    <col min="16144" max="16144" width="18.25" style="8" customWidth="1"/>
    <col min="16145" max="16145" width="15.625" style="8" customWidth="1"/>
    <col min="16146" max="16146" width="18.25" style="8" customWidth="1"/>
    <col min="16147" max="16384" width="8.875" style="8"/>
  </cols>
  <sheetData>
    <row r="2" spans="2:17" ht="20.100000000000001" customHeight="1">
      <c r="B2" s="1" t="s">
        <v>0</v>
      </c>
      <c r="C2" s="1"/>
      <c r="D2" s="1"/>
      <c r="E2" s="92" t="s">
        <v>6516</v>
      </c>
      <c r="G2" s="4" t="s">
        <v>2</v>
      </c>
      <c r="H2" s="5"/>
      <c r="I2" s="6"/>
      <c r="J2" s="7">
        <f>SUM(H:H)</f>
        <v>797889</v>
      </c>
    </row>
    <row r="3" spans="2:17" ht="20.100000000000001" customHeight="1">
      <c r="B3" s="1" t="s">
        <v>3</v>
      </c>
      <c r="C3" s="1"/>
      <c r="D3" s="1"/>
      <c r="E3" s="98" t="s">
        <v>2536</v>
      </c>
    </row>
    <row r="4" spans="2:17" ht="20.100000000000001" customHeight="1">
      <c r="B4" s="1" t="s">
        <v>1915</v>
      </c>
      <c r="C4" s="1"/>
      <c r="D4" s="1"/>
      <c r="E4" s="98" t="s">
        <v>6517</v>
      </c>
    </row>
    <row r="5" spans="2:17" ht="20.100000000000001" customHeight="1">
      <c r="B5" s="1" t="s">
        <v>6</v>
      </c>
      <c r="C5" s="1"/>
      <c r="D5" s="1"/>
      <c r="E5" s="102">
        <v>44045</v>
      </c>
      <c r="H5" s="960"/>
    </row>
    <row r="6" spans="2:17" ht="20.100000000000001" customHeight="1">
      <c r="B6" s="1" t="s">
        <v>7</v>
      </c>
      <c r="C6" s="1"/>
      <c r="D6" s="1"/>
      <c r="E6" s="102">
        <v>44048</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8" t="s">
        <v>550</v>
      </c>
      <c r="D9" s="219"/>
      <c r="E9" s="220"/>
      <c r="F9" s="22"/>
      <c r="G9" s="22"/>
      <c r="H9" s="167"/>
      <c r="I9" s="167"/>
      <c r="J9" s="22"/>
      <c r="K9" s="22"/>
      <c r="L9" s="22"/>
      <c r="M9" s="25"/>
      <c r="N9" s="21"/>
      <c r="O9" s="22"/>
      <c r="P9" s="25"/>
      <c r="Q9" s="26"/>
    </row>
    <row r="10" spans="2:17" s="9" customFormat="1" ht="19.7" customHeight="1">
      <c r="B10" s="351"/>
      <c r="C10" s="21" t="s">
        <v>550</v>
      </c>
      <c r="D10" s="21" t="s">
        <v>550</v>
      </c>
      <c r="E10" s="30" t="s">
        <v>6518</v>
      </c>
      <c r="F10" s="22">
        <v>1</v>
      </c>
      <c r="G10" s="21">
        <v>655000</v>
      </c>
      <c r="H10" s="27">
        <f>F10*G10</f>
        <v>655000</v>
      </c>
      <c r="I10" s="167"/>
      <c r="J10" s="30" t="s">
        <v>6519</v>
      </c>
      <c r="K10" s="22" t="s">
        <v>6520</v>
      </c>
      <c r="L10" s="22" t="s">
        <v>6521</v>
      </c>
      <c r="M10" s="25">
        <v>44025</v>
      </c>
      <c r="N10" s="21"/>
      <c r="O10" s="32">
        <v>44046</v>
      </c>
      <c r="P10" s="25"/>
      <c r="Q10" s="26">
        <v>44043</v>
      </c>
    </row>
    <row r="11" spans="2:17" s="9" customFormat="1" ht="19.7" customHeight="1">
      <c r="B11" s="351"/>
      <c r="C11" s="21" t="s">
        <v>550</v>
      </c>
      <c r="D11" s="21" t="s">
        <v>550</v>
      </c>
      <c r="E11" s="30" t="s">
        <v>1920</v>
      </c>
      <c r="F11" s="22">
        <v>1</v>
      </c>
      <c r="G11" s="21">
        <v>38000</v>
      </c>
      <c r="H11" s="27">
        <f>F11*G11</f>
        <v>38000</v>
      </c>
      <c r="I11" s="167"/>
      <c r="J11" s="30" t="s">
        <v>557</v>
      </c>
      <c r="K11" s="22"/>
      <c r="L11" s="22"/>
      <c r="M11" s="25"/>
      <c r="N11" s="21"/>
      <c r="O11" s="32"/>
      <c r="P11" s="25"/>
      <c r="Q11" s="26"/>
    </row>
    <row r="12" spans="2:17" s="9" customFormat="1" ht="19.7" customHeight="1">
      <c r="B12" s="351"/>
      <c r="C12" s="970" t="s">
        <v>550</v>
      </c>
      <c r="D12" s="970" t="s">
        <v>550</v>
      </c>
      <c r="E12" s="971" t="s">
        <v>563</v>
      </c>
      <c r="F12" s="972">
        <v>1</v>
      </c>
      <c r="G12" s="972">
        <v>12000</v>
      </c>
      <c r="H12" s="973">
        <f>F12*G12</f>
        <v>12000</v>
      </c>
      <c r="I12" s="167"/>
      <c r="J12" s="30"/>
      <c r="K12" s="22"/>
      <c r="L12" s="22"/>
      <c r="M12" s="25">
        <v>44025</v>
      </c>
      <c r="N12" s="21"/>
      <c r="O12" s="32">
        <v>44046</v>
      </c>
      <c r="P12" s="25"/>
      <c r="Q12" s="26"/>
    </row>
    <row r="13" spans="2:17" s="9" customFormat="1" ht="19.7" customHeight="1">
      <c r="B13" s="21"/>
      <c r="C13" s="21"/>
      <c r="D13" s="21"/>
      <c r="E13" s="974"/>
      <c r="F13" s="166"/>
      <c r="G13" s="166"/>
      <c r="H13" s="975"/>
      <c r="I13" s="167"/>
      <c r="J13" s="30"/>
      <c r="K13" s="22"/>
      <c r="L13" s="22"/>
      <c r="M13" s="25"/>
      <c r="N13" s="21"/>
      <c r="O13" s="22"/>
      <c r="P13" s="25"/>
      <c r="Q13" s="26"/>
    </row>
    <row r="14" spans="2:17" s="9" customFormat="1" ht="19.7" customHeight="1">
      <c r="B14" s="21"/>
      <c r="C14" s="21"/>
      <c r="D14" s="21"/>
      <c r="E14" s="976">
        <f>SUM(H10:H12)</f>
        <v>705000</v>
      </c>
      <c r="F14" s="166"/>
      <c r="G14" s="166"/>
      <c r="H14" s="975"/>
      <c r="I14" s="167"/>
      <c r="J14" s="30"/>
      <c r="K14" s="22"/>
      <c r="L14" s="22"/>
      <c r="M14" s="25"/>
      <c r="N14" s="21"/>
      <c r="O14" s="22"/>
      <c r="P14" s="25"/>
      <c r="Q14" s="26"/>
    </row>
    <row r="15" spans="2:17" s="9" customFormat="1" ht="19.7" customHeight="1">
      <c r="B15" s="21"/>
      <c r="C15" s="169"/>
      <c r="D15" s="169"/>
      <c r="E15" s="974"/>
      <c r="F15" s="166"/>
      <c r="G15" s="166"/>
      <c r="H15" s="975"/>
      <c r="I15" s="167"/>
      <c r="J15" s="30"/>
      <c r="K15" s="22"/>
      <c r="L15" s="22"/>
      <c r="M15" s="25"/>
      <c r="N15" s="21"/>
      <c r="O15" s="22"/>
      <c r="P15" s="25"/>
      <c r="Q15" s="26"/>
    </row>
    <row r="16" spans="2:17" s="9" customFormat="1" ht="19.7" customHeight="1">
      <c r="B16" s="21"/>
      <c r="C16" s="21"/>
      <c r="D16" s="21"/>
      <c r="E16" s="168"/>
      <c r="F16" s="22"/>
      <c r="G16" s="22"/>
      <c r="H16" s="167"/>
      <c r="I16" s="167"/>
      <c r="J16" s="22"/>
      <c r="K16" s="22"/>
      <c r="L16" s="22"/>
      <c r="M16" s="25"/>
      <c r="N16" s="21"/>
      <c r="O16" s="22"/>
      <c r="P16" s="25"/>
      <c r="Q16" s="26"/>
    </row>
    <row r="17" spans="2:17" s="9" customFormat="1" ht="19.7" customHeight="1">
      <c r="B17" s="21"/>
      <c r="C17" s="218" t="s">
        <v>564</v>
      </c>
      <c r="D17" s="219"/>
      <c r="E17" s="220"/>
      <c r="F17" s="22"/>
      <c r="G17" s="22"/>
      <c r="H17" s="167"/>
      <c r="I17" s="167"/>
      <c r="J17" s="22"/>
      <c r="K17" s="22"/>
      <c r="L17" s="22"/>
      <c r="M17" s="25"/>
      <c r="N17" s="21"/>
      <c r="O17" s="22"/>
      <c r="P17" s="25"/>
      <c r="Q17" s="26"/>
    </row>
    <row r="18" spans="2:17" s="9" customFormat="1" ht="19.7" customHeight="1">
      <c r="B18" s="351"/>
      <c r="C18" s="977" t="s">
        <v>565</v>
      </c>
      <c r="D18" s="977" t="s">
        <v>565</v>
      </c>
      <c r="E18" s="564" t="s">
        <v>1923</v>
      </c>
      <c r="F18" s="978">
        <v>1</v>
      </c>
      <c r="G18" s="979">
        <v>6000</v>
      </c>
      <c r="H18" s="980">
        <f t="shared" ref="H18:H31" si="0">F18*G18</f>
        <v>6000</v>
      </c>
      <c r="I18" s="566"/>
      <c r="J18" s="565" t="s">
        <v>1924</v>
      </c>
      <c r="K18" s="22"/>
      <c r="L18" s="22"/>
      <c r="M18" s="60">
        <v>44025</v>
      </c>
      <c r="N18" s="21"/>
      <c r="O18" s="32">
        <v>44046</v>
      </c>
      <c r="P18" s="32">
        <v>44046</v>
      </c>
      <c r="Q18" s="26">
        <v>44043</v>
      </c>
    </row>
    <row r="19" spans="2:17" s="9" customFormat="1" ht="19.7" customHeight="1">
      <c r="B19" s="351"/>
      <c r="C19" s="977" t="s">
        <v>565</v>
      </c>
      <c r="D19" s="977" t="s">
        <v>565</v>
      </c>
      <c r="E19" s="564" t="s">
        <v>1925</v>
      </c>
      <c r="F19" s="978">
        <v>1</v>
      </c>
      <c r="G19" s="979">
        <v>6000</v>
      </c>
      <c r="H19" s="980">
        <f t="shared" si="0"/>
        <v>6000</v>
      </c>
      <c r="I19" s="566"/>
      <c r="J19" s="565" t="s">
        <v>1926</v>
      </c>
      <c r="K19" s="22"/>
      <c r="L19" s="22"/>
      <c r="M19" s="60">
        <v>44025</v>
      </c>
      <c r="N19" s="21"/>
      <c r="O19" s="32">
        <v>44046</v>
      </c>
      <c r="P19" s="32">
        <v>44046</v>
      </c>
      <c r="Q19" s="26">
        <v>44043</v>
      </c>
    </row>
    <row r="20" spans="2:17" s="9" customFormat="1" ht="19.7" customHeight="1">
      <c r="B20" s="351"/>
      <c r="C20" s="977" t="s">
        <v>565</v>
      </c>
      <c r="D20" s="977" t="s">
        <v>565</v>
      </c>
      <c r="E20" s="564" t="s">
        <v>1927</v>
      </c>
      <c r="F20" s="978">
        <v>1</v>
      </c>
      <c r="G20" s="979">
        <v>6400</v>
      </c>
      <c r="H20" s="980">
        <f t="shared" si="0"/>
        <v>6400</v>
      </c>
      <c r="I20" s="566"/>
      <c r="J20" s="565" t="s">
        <v>1928</v>
      </c>
      <c r="K20" s="22"/>
      <c r="L20" s="22"/>
      <c r="M20" s="60">
        <v>44025</v>
      </c>
      <c r="N20" s="21"/>
      <c r="O20" s="32">
        <v>44046</v>
      </c>
      <c r="P20" s="32">
        <v>44046</v>
      </c>
      <c r="Q20" s="26">
        <v>44043</v>
      </c>
    </row>
    <row r="21" spans="2:17" s="9" customFormat="1" ht="19.7" customHeight="1">
      <c r="B21" s="351"/>
      <c r="C21" s="21" t="s">
        <v>531</v>
      </c>
      <c r="D21" s="21" t="s">
        <v>531</v>
      </c>
      <c r="E21" s="41" t="s">
        <v>1929</v>
      </c>
      <c r="F21" s="236">
        <v>10</v>
      </c>
      <c r="G21" s="24">
        <v>79</v>
      </c>
      <c r="H21" s="782">
        <f t="shared" si="0"/>
        <v>790</v>
      </c>
      <c r="I21" s="363"/>
      <c r="J21" s="41" t="s">
        <v>1930</v>
      </c>
      <c r="K21" s="22"/>
      <c r="L21" s="22"/>
      <c r="M21" s="60">
        <v>44025</v>
      </c>
      <c r="N21" s="21"/>
      <c r="O21" s="32"/>
      <c r="P21" s="32">
        <v>44041</v>
      </c>
      <c r="Q21" s="26">
        <v>44041</v>
      </c>
    </row>
    <row r="22" spans="2:17" s="9" customFormat="1" ht="19.7" customHeight="1">
      <c r="B22" s="351"/>
      <c r="C22" s="622" t="s">
        <v>577</v>
      </c>
      <c r="D22" s="622" t="s">
        <v>577</v>
      </c>
      <c r="E22" s="635" t="s">
        <v>1931</v>
      </c>
      <c r="F22" s="640">
        <v>10</v>
      </c>
      <c r="G22" s="981">
        <v>79</v>
      </c>
      <c r="H22" s="647">
        <f t="shared" si="0"/>
        <v>790</v>
      </c>
      <c r="I22" s="623"/>
      <c r="J22" s="635" t="s">
        <v>1932</v>
      </c>
      <c r="K22" s="22"/>
      <c r="L22" s="22"/>
      <c r="M22" s="60">
        <v>44025</v>
      </c>
      <c r="N22" s="21"/>
      <c r="O22" s="32"/>
      <c r="P22" s="32">
        <v>44041</v>
      </c>
      <c r="Q22" s="26">
        <v>44041</v>
      </c>
    </row>
    <row r="23" spans="2:17" s="9" customFormat="1" ht="19.7" customHeight="1">
      <c r="B23" s="351"/>
      <c r="C23" s="21" t="s">
        <v>531</v>
      </c>
      <c r="D23" s="21" t="s">
        <v>531</v>
      </c>
      <c r="E23" s="75" t="s">
        <v>1933</v>
      </c>
      <c r="F23" s="22">
        <v>1</v>
      </c>
      <c r="G23" s="783">
        <v>223</v>
      </c>
      <c r="H23" s="42">
        <f t="shared" si="0"/>
        <v>223</v>
      </c>
      <c r="I23" s="167"/>
      <c r="J23" s="31" t="s">
        <v>1934</v>
      </c>
      <c r="K23" s="22"/>
      <c r="L23" s="22"/>
      <c r="M23" s="60">
        <v>44025</v>
      </c>
      <c r="N23" s="21"/>
      <c r="O23" s="32"/>
      <c r="P23" s="32">
        <v>44041</v>
      </c>
      <c r="Q23" s="26">
        <v>44041</v>
      </c>
    </row>
    <row r="24" spans="2:17" s="9" customFormat="1" ht="19.7" customHeight="1">
      <c r="B24" s="351"/>
      <c r="C24" s="21" t="s">
        <v>531</v>
      </c>
      <c r="D24" s="21" t="s">
        <v>531</v>
      </c>
      <c r="E24" s="235" t="s">
        <v>1935</v>
      </c>
      <c r="F24" s="236">
        <v>1</v>
      </c>
      <c r="G24" s="982">
        <v>240</v>
      </c>
      <c r="H24" s="42">
        <f t="shared" si="0"/>
        <v>240</v>
      </c>
      <c r="I24" s="167"/>
      <c r="J24" s="238" t="s">
        <v>1936</v>
      </c>
      <c r="K24" s="22"/>
      <c r="L24" s="22"/>
      <c r="M24" s="60">
        <v>44025</v>
      </c>
      <c r="N24" s="21"/>
      <c r="O24" s="32"/>
      <c r="P24" s="32">
        <v>44041</v>
      </c>
      <c r="Q24" s="26">
        <v>44041</v>
      </c>
    </row>
    <row r="25" spans="2:17" s="9" customFormat="1" ht="19.7" customHeight="1">
      <c r="B25" s="351"/>
      <c r="C25" s="21" t="s">
        <v>531</v>
      </c>
      <c r="D25" s="21" t="s">
        <v>531</v>
      </c>
      <c r="E25" s="182" t="s">
        <v>1937</v>
      </c>
      <c r="F25" s="170">
        <v>2</v>
      </c>
      <c r="G25" s="347">
        <v>109</v>
      </c>
      <c r="H25" s="42">
        <f>F25*G25</f>
        <v>218</v>
      </c>
      <c r="I25" s="167"/>
      <c r="J25" s="164" t="s">
        <v>827</v>
      </c>
      <c r="K25" s="22"/>
      <c r="L25" s="22"/>
      <c r="M25" s="60">
        <v>44025</v>
      </c>
      <c r="N25" s="21"/>
      <c r="O25" s="32"/>
      <c r="P25" s="32">
        <v>44041</v>
      </c>
      <c r="Q25" s="26">
        <v>44041</v>
      </c>
    </row>
    <row r="26" spans="2:17" s="9" customFormat="1" ht="19.7" customHeight="1">
      <c r="B26" s="351"/>
      <c r="C26" s="21" t="s">
        <v>531</v>
      </c>
      <c r="D26" s="21" t="s">
        <v>531</v>
      </c>
      <c r="E26" s="157" t="s">
        <v>778</v>
      </c>
      <c r="F26" s="158">
        <v>10</v>
      </c>
      <c r="G26" s="24">
        <v>27</v>
      </c>
      <c r="H26" s="24">
        <f>F26*G26</f>
        <v>270</v>
      </c>
      <c r="I26" s="36"/>
      <c r="J26" s="30" t="s">
        <v>1938</v>
      </c>
      <c r="K26" s="22"/>
      <c r="L26" s="22"/>
      <c r="M26" s="60">
        <v>44025</v>
      </c>
      <c r="N26" s="21"/>
      <c r="O26" s="32"/>
      <c r="P26" s="32">
        <v>44041</v>
      </c>
      <c r="Q26" s="26">
        <v>44041</v>
      </c>
    </row>
    <row r="27" spans="2:17" s="9" customFormat="1" ht="19.7" customHeight="1">
      <c r="B27" s="351"/>
      <c r="C27" s="832" t="s">
        <v>531</v>
      </c>
      <c r="D27" s="832" t="s">
        <v>531</v>
      </c>
      <c r="E27" s="408" t="s">
        <v>885</v>
      </c>
      <c r="F27" s="748"/>
      <c r="G27" s="748">
        <v>75</v>
      </c>
      <c r="H27" s="984">
        <f t="shared" si="0"/>
        <v>0</v>
      </c>
      <c r="I27" s="985"/>
      <c r="J27" s="408" t="s">
        <v>886</v>
      </c>
      <c r="K27" s="835" t="s">
        <v>1941</v>
      </c>
      <c r="L27" s="22"/>
      <c r="M27" s="25"/>
      <c r="N27" s="21"/>
      <c r="O27" s="32"/>
      <c r="P27" s="32"/>
      <c r="Q27" s="26"/>
    </row>
    <row r="28" spans="2:17" s="9" customFormat="1" ht="19.7" customHeight="1">
      <c r="B28" s="351"/>
      <c r="C28" s="832" t="s">
        <v>531</v>
      </c>
      <c r="D28" s="832" t="s">
        <v>531</v>
      </c>
      <c r="E28" s="986" t="s">
        <v>788</v>
      </c>
      <c r="F28" s="987"/>
      <c r="G28" s="833">
        <v>20</v>
      </c>
      <c r="H28" s="833">
        <f t="shared" si="0"/>
        <v>0</v>
      </c>
      <c r="I28" s="988"/>
      <c r="J28" s="835" t="s">
        <v>789</v>
      </c>
      <c r="K28" s="835" t="s">
        <v>1942</v>
      </c>
      <c r="L28" s="989"/>
      <c r="M28" s="25"/>
      <c r="N28" s="21"/>
      <c r="O28" s="32"/>
      <c r="P28" s="32"/>
      <c r="Q28" s="26"/>
    </row>
    <row r="29" spans="2:17" s="9" customFormat="1" ht="19.7" customHeight="1">
      <c r="B29" s="351"/>
      <c r="C29" s="832" t="s">
        <v>531</v>
      </c>
      <c r="D29" s="832" t="s">
        <v>531</v>
      </c>
      <c r="E29" s="986" t="s">
        <v>538</v>
      </c>
      <c r="F29" s="987"/>
      <c r="G29" s="833">
        <v>75</v>
      </c>
      <c r="H29" s="833">
        <f t="shared" si="0"/>
        <v>0</v>
      </c>
      <c r="I29" s="988"/>
      <c r="J29" s="835" t="s">
        <v>791</v>
      </c>
      <c r="K29" s="835" t="s">
        <v>1943</v>
      </c>
      <c r="L29" s="989"/>
      <c r="M29" s="25"/>
      <c r="N29" s="21"/>
      <c r="O29" s="32"/>
      <c r="P29" s="32"/>
      <c r="Q29" s="26"/>
    </row>
    <row r="30" spans="2:17" s="9" customFormat="1" ht="19.7" customHeight="1">
      <c r="B30" s="351"/>
      <c r="C30" s="832" t="s">
        <v>531</v>
      </c>
      <c r="D30" s="832" t="s">
        <v>531</v>
      </c>
      <c r="E30" s="986" t="s">
        <v>793</v>
      </c>
      <c r="F30" s="987"/>
      <c r="G30" s="833">
        <v>80</v>
      </c>
      <c r="H30" s="833">
        <f t="shared" si="0"/>
        <v>0</v>
      </c>
      <c r="I30" s="988"/>
      <c r="J30" s="835" t="s">
        <v>1944</v>
      </c>
      <c r="K30" s="835" t="s">
        <v>1945</v>
      </c>
      <c r="L30" s="989"/>
      <c r="M30" s="25"/>
      <c r="N30" s="21"/>
      <c r="O30" s="32"/>
      <c r="P30" s="32"/>
      <c r="Q30" s="26"/>
    </row>
    <row r="31" spans="2:17" s="9" customFormat="1" ht="19.7" customHeight="1">
      <c r="B31" s="351"/>
      <c r="C31" s="832" t="s">
        <v>531</v>
      </c>
      <c r="D31" s="832" t="s">
        <v>531</v>
      </c>
      <c r="E31" s="986" t="s">
        <v>775</v>
      </c>
      <c r="F31" s="987"/>
      <c r="G31" s="833">
        <v>80</v>
      </c>
      <c r="H31" s="833">
        <f t="shared" si="0"/>
        <v>0</v>
      </c>
      <c r="I31" s="988"/>
      <c r="J31" s="835" t="s">
        <v>1946</v>
      </c>
      <c r="K31" s="835" t="s">
        <v>1943</v>
      </c>
      <c r="L31" s="989"/>
      <c r="M31" s="25"/>
      <c r="N31" s="21"/>
      <c r="O31" s="32"/>
      <c r="P31" s="32"/>
      <c r="Q31" s="26"/>
    </row>
    <row r="32" spans="2:17" s="9" customFormat="1" ht="19.7" customHeight="1">
      <c r="B32" s="21"/>
      <c r="C32" s="21"/>
      <c r="D32" s="21"/>
      <c r="E32" s="22"/>
      <c r="F32" s="22"/>
      <c r="G32" s="22"/>
      <c r="H32" s="167"/>
      <c r="I32" s="167"/>
      <c r="J32" s="22"/>
      <c r="K32" s="22"/>
      <c r="L32" s="22"/>
      <c r="M32" s="25"/>
      <c r="N32" s="21"/>
      <c r="O32" s="22"/>
      <c r="P32" s="25"/>
      <c r="Q32" s="26"/>
    </row>
    <row r="33" spans="2:17" s="9" customFormat="1" ht="19.7" customHeight="1">
      <c r="B33" s="21"/>
      <c r="C33" s="21"/>
      <c r="D33" s="21"/>
      <c r="E33" s="976">
        <f>SUM(H18:H32)</f>
        <v>20931</v>
      </c>
      <c r="F33" s="22"/>
      <c r="G33" s="22"/>
      <c r="H33" s="167"/>
      <c r="I33" s="167"/>
      <c r="J33" s="22"/>
      <c r="K33" s="22"/>
      <c r="L33" s="22"/>
      <c r="M33" s="25"/>
      <c r="N33" s="21"/>
      <c r="O33" s="22"/>
      <c r="P33" s="25"/>
      <c r="Q33" s="26"/>
    </row>
    <row r="34" spans="2:17" s="9" customFormat="1" ht="19.149999999999999" customHeight="1">
      <c r="B34" s="21"/>
      <c r="C34" s="21"/>
      <c r="D34" s="21"/>
      <c r="E34" s="22"/>
      <c r="F34" s="22"/>
      <c r="G34" s="22"/>
      <c r="H34" s="167"/>
      <c r="I34" s="167"/>
      <c r="J34" s="22"/>
      <c r="K34" s="22"/>
      <c r="L34" s="22"/>
      <c r="M34" s="25"/>
      <c r="N34" s="21"/>
      <c r="O34" s="22"/>
      <c r="P34" s="25"/>
      <c r="Q34" s="26"/>
    </row>
    <row r="35" spans="2:17" s="9" customFormat="1" ht="19.149999999999999" customHeight="1">
      <c r="B35" s="21"/>
      <c r="C35" s="27"/>
      <c r="D35" s="990"/>
      <c r="E35" s="168"/>
      <c r="F35" s="22"/>
      <c r="G35" s="22"/>
      <c r="H35" s="167"/>
      <c r="I35" s="167"/>
      <c r="J35" s="22"/>
      <c r="K35" s="22"/>
      <c r="L35" s="22"/>
      <c r="M35" s="25"/>
      <c r="N35" s="21"/>
      <c r="O35" s="22"/>
      <c r="P35" s="25"/>
      <c r="Q35" s="26"/>
    </row>
    <row r="36" spans="2:17" s="9" customFormat="1" ht="19.149999999999999" customHeight="1">
      <c r="B36" s="21"/>
      <c r="C36" s="27"/>
      <c r="D36" s="990"/>
      <c r="E36" s="168"/>
      <c r="F36" s="22"/>
      <c r="G36" s="22"/>
      <c r="H36" s="167"/>
      <c r="I36" s="167"/>
      <c r="J36" s="22"/>
      <c r="K36" s="22"/>
      <c r="L36" s="22"/>
      <c r="M36" s="25"/>
      <c r="N36" s="21"/>
      <c r="O36" s="22"/>
      <c r="P36" s="25"/>
      <c r="Q36" s="26"/>
    </row>
    <row r="37" spans="2:17" s="9" customFormat="1" ht="19.149999999999999" customHeight="1">
      <c r="B37" s="21"/>
      <c r="C37" s="218" t="s">
        <v>1947</v>
      </c>
      <c r="D37" s="219"/>
      <c r="E37" s="220"/>
      <c r="F37" s="22"/>
      <c r="G37" s="22"/>
      <c r="H37" s="167"/>
      <c r="I37" s="167"/>
      <c r="J37" s="22"/>
      <c r="K37" s="22"/>
      <c r="L37" s="22"/>
      <c r="M37" s="25"/>
      <c r="N37" s="21"/>
      <c r="O37" s="22"/>
      <c r="P37" s="25"/>
      <c r="Q37" s="26"/>
    </row>
    <row r="38" spans="2:17" s="9" customFormat="1" ht="19.149999999999999" customHeight="1">
      <c r="B38" s="351"/>
      <c r="C38" s="21" t="s">
        <v>531</v>
      </c>
      <c r="D38" s="21" t="s">
        <v>531</v>
      </c>
      <c r="E38" s="245" t="s">
        <v>2432</v>
      </c>
      <c r="F38" s="44">
        <v>1</v>
      </c>
      <c r="G38" s="215">
        <v>1536</v>
      </c>
      <c r="H38" s="215">
        <f t="shared" ref="H38:H44" si="1">F38*G38</f>
        <v>1536</v>
      </c>
      <c r="I38" s="205"/>
      <c r="J38" s="211" t="s">
        <v>2433</v>
      </c>
      <c r="K38" s="57"/>
      <c r="L38" s="285"/>
      <c r="M38" s="60">
        <v>44025</v>
      </c>
      <c r="N38" s="21"/>
      <c r="O38" s="25"/>
      <c r="P38" s="32">
        <v>44041</v>
      </c>
      <c r="Q38" s="26">
        <v>44041</v>
      </c>
    </row>
    <row r="39" spans="2:17" s="9" customFormat="1" ht="19.149999999999999" customHeight="1">
      <c r="B39" s="351"/>
      <c r="C39" s="21" t="s">
        <v>531</v>
      </c>
      <c r="D39" s="21" t="s">
        <v>531</v>
      </c>
      <c r="E39" s="245" t="s">
        <v>2435</v>
      </c>
      <c r="F39" s="44">
        <v>1</v>
      </c>
      <c r="G39" s="215">
        <v>1488</v>
      </c>
      <c r="H39" s="215">
        <f t="shared" si="1"/>
        <v>1488</v>
      </c>
      <c r="I39" s="205"/>
      <c r="J39" s="211" t="s">
        <v>2436</v>
      </c>
      <c r="K39" s="57"/>
      <c r="L39" s="285"/>
      <c r="M39" s="60">
        <v>44025</v>
      </c>
      <c r="N39" s="21"/>
      <c r="O39" s="25"/>
      <c r="P39" s="32">
        <v>44041</v>
      </c>
      <c r="Q39" s="26">
        <v>44041</v>
      </c>
    </row>
    <row r="40" spans="2:17" s="9" customFormat="1" ht="19.149999999999999" customHeight="1">
      <c r="B40" s="351"/>
      <c r="C40" s="21" t="s">
        <v>531</v>
      </c>
      <c r="D40" s="21" t="s">
        <v>531</v>
      </c>
      <c r="E40" s="245" t="s">
        <v>2437</v>
      </c>
      <c r="F40" s="44">
        <v>1</v>
      </c>
      <c r="G40" s="215">
        <v>1312</v>
      </c>
      <c r="H40" s="215">
        <f t="shared" si="1"/>
        <v>1312</v>
      </c>
      <c r="I40" s="205"/>
      <c r="J40" s="211" t="s">
        <v>2438</v>
      </c>
      <c r="K40" s="57"/>
      <c r="L40" s="285"/>
      <c r="M40" s="60">
        <v>44025</v>
      </c>
      <c r="N40" s="21"/>
      <c r="O40" s="25"/>
      <c r="P40" s="32">
        <v>44041</v>
      </c>
      <c r="Q40" s="26">
        <v>44041</v>
      </c>
    </row>
    <row r="41" spans="2:17" s="9" customFormat="1" ht="19.149999999999999" customHeight="1">
      <c r="B41" s="351"/>
      <c r="C41" s="21" t="s">
        <v>531</v>
      </c>
      <c r="D41" s="21" t="s">
        <v>531</v>
      </c>
      <c r="E41" s="75" t="s">
        <v>2440</v>
      </c>
      <c r="F41" s="22">
        <v>1</v>
      </c>
      <c r="G41" s="266">
        <v>930</v>
      </c>
      <c r="H41" s="266">
        <f t="shared" si="1"/>
        <v>930</v>
      </c>
      <c r="I41" s="167"/>
      <c r="J41" s="31" t="s">
        <v>1373</v>
      </c>
      <c r="K41" s="57"/>
      <c r="L41" s="285"/>
      <c r="M41" s="60">
        <v>44025</v>
      </c>
      <c r="N41" s="21"/>
      <c r="O41" s="25"/>
      <c r="P41" s="32">
        <v>44041</v>
      </c>
      <c r="Q41" s="26">
        <v>44041</v>
      </c>
    </row>
    <row r="42" spans="2:17" s="9" customFormat="1" ht="19.149999999999999" customHeight="1">
      <c r="B42" s="351"/>
      <c r="C42" s="21" t="s">
        <v>531</v>
      </c>
      <c r="D42" s="21" t="s">
        <v>531</v>
      </c>
      <c r="E42" s="75" t="s">
        <v>1374</v>
      </c>
      <c r="F42" s="22">
        <v>1</v>
      </c>
      <c r="G42" s="266">
        <v>750</v>
      </c>
      <c r="H42" s="266">
        <f t="shared" si="1"/>
        <v>750</v>
      </c>
      <c r="I42" s="167"/>
      <c r="J42" s="31" t="s">
        <v>3932</v>
      </c>
      <c r="K42" s="57"/>
      <c r="L42" s="285"/>
      <c r="M42" s="60">
        <v>44025</v>
      </c>
      <c r="N42" s="21"/>
      <c r="O42" s="25"/>
      <c r="P42" s="32">
        <v>44041</v>
      </c>
      <c r="Q42" s="26">
        <v>44041</v>
      </c>
    </row>
    <row r="43" spans="2:17" s="9" customFormat="1" ht="19.149999999999999" customHeight="1">
      <c r="B43" s="351"/>
      <c r="C43" s="1420" t="s">
        <v>531</v>
      </c>
      <c r="D43" s="1420" t="s">
        <v>531</v>
      </c>
      <c r="E43" s="372" t="s">
        <v>1376</v>
      </c>
      <c r="F43" s="1421"/>
      <c r="G43" s="1422">
        <v>48</v>
      </c>
      <c r="H43" s="1422">
        <f t="shared" si="1"/>
        <v>0</v>
      </c>
      <c r="I43" s="1421"/>
      <c r="J43" s="372" t="s">
        <v>1377</v>
      </c>
      <c r="K43" s="752" t="s">
        <v>845</v>
      </c>
      <c r="L43" s="285"/>
      <c r="M43" s="25"/>
      <c r="N43" s="21"/>
      <c r="O43" s="25"/>
      <c r="P43" s="32"/>
      <c r="Q43" s="26"/>
    </row>
    <row r="44" spans="2:17" s="9" customFormat="1" ht="19.149999999999999" customHeight="1">
      <c r="B44" s="351"/>
      <c r="C44" s="1420" t="s">
        <v>531</v>
      </c>
      <c r="D44" s="1420" t="s">
        <v>531</v>
      </c>
      <c r="E44" s="372" t="s">
        <v>788</v>
      </c>
      <c r="F44" s="1421"/>
      <c r="G44" s="1422">
        <v>69</v>
      </c>
      <c r="H44" s="1423">
        <f t="shared" si="1"/>
        <v>0</v>
      </c>
      <c r="I44" s="1421"/>
      <c r="J44" s="372" t="s">
        <v>1378</v>
      </c>
      <c r="K44" s="752" t="s">
        <v>845</v>
      </c>
      <c r="L44" s="285"/>
      <c r="M44" s="25"/>
      <c r="N44" s="21"/>
      <c r="O44" s="25"/>
      <c r="P44" s="32"/>
      <c r="Q44" s="26"/>
    </row>
    <row r="45" spans="2:17" s="9" customFormat="1" ht="19.149999999999999" customHeight="1">
      <c r="B45" s="21"/>
      <c r="C45" s="890"/>
      <c r="D45" s="890"/>
      <c r="E45" s="79"/>
      <c r="F45" s="864"/>
      <c r="G45" s="1424"/>
      <c r="H45" s="1424"/>
      <c r="I45" s="864"/>
      <c r="J45" s="79"/>
      <c r="K45" s="1425"/>
      <c r="L45" s="22"/>
      <c r="M45" s="25"/>
      <c r="N45" s="21"/>
      <c r="O45" s="25"/>
      <c r="P45" s="32"/>
      <c r="Q45" s="26"/>
    </row>
    <row r="46" spans="2:17" s="9" customFormat="1" ht="19.149999999999999" customHeight="1">
      <c r="B46" s="21"/>
      <c r="C46" s="890"/>
      <c r="D46" s="890"/>
      <c r="E46" s="22"/>
      <c r="F46" s="22"/>
      <c r="G46" s="22"/>
      <c r="H46" s="22"/>
      <c r="I46" s="22"/>
      <c r="J46" s="22"/>
      <c r="K46" s="22"/>
      <c r="L46" s="22"/>
      <c r="M46" s="25"/>
      <c r="N46" s="21"/>
      <c r="O46" s="22"/>
      <c r="P46" s="25"/>
      <c r="Q46" s="26"/>
    </row>
    <row r="47" spans="2:17" s="9" customFormat="1" ht="19.149999999999999" customHeight="1">
      <c r="B47" s="21"/>
      <c r="C47" s="27"/>
      <c r="D47" s="990"/>
      <c r="E47" s="976">
        <f>SUM(H38:H46)</f>
        <v>6016</v>
      </c>
      <c r="F47" s="22"/>
      <c r="G47" s="22"/>
      <c r="H47" s="167"/>
      <c r="I47" s="167"/>
      <c r="J47" s="22"/>
      <c r="K47" s="22"/>
      <c r="L47" s="22"/>
      <c r="M47" s="25"/>
      <c r="N47" s="21"/>
      <c r="O47" s="22"/>
      <c r="P47" s="25"/>
      <c r="Q47" s="26"/>
    </row>
    <row r="48" spans="2:17" s="9" customFormat="1" ht="19.149999999999999" customHeight="1">
      <c r="B48" s="21"/>
      <c r="C48" s="27"/>
      <c r="D48" s="990"/>
      <c r="E48" s="168"/>
      <c r="F48" s="22"/>
      <c r="G48" s="22"/>
      <c r="H48" s="167"/>
      <c r="I48" s="167"/>
      <c r="J48" s="22"/>
      <c r="K48" s="22"/>
      <c r="L48" s="22"/>
      <c r="M48" s="25"/>
      <c r="N48" s="21"/>
      <c r="O48" s="22"/>
      <c r="P48" s="25"/>
      <c r="Q48" s="26"/>
    </row>
    <row r="49" spans="2:17" s="9" customFormat="1" ht="19.149999999999999" customHeight="1">
      <c r="B49" s="21"/>
      <c r="C49" s="27"/>
      <c r="D49" s="990"/>
      <c r="E49" s="168"/>
      <c r="F49" s="22"/>
      <c r="G49" s="22"/>
      <c r="H49" s="167"/>
      <c r="I49" s="167"/>
      <c r="J49" s="22"/>
      <c r="K49" s="22"/>
      <c r="L49" s="22"/>
      <c r="M49" s="25"/>
      <c r="N49" s="21"/>
      <c r="O49" s="22"/>
      <c r="P49" s="25"/>
      <c r="Q49" s="26"/>
    </row>
    <row r="50" spans="2:17" s="9" customFormat="1" ht="19.149999999999999" customHeight="1">
      <c r="B50" s="21"/>
      <c r="C50" s="27"/>
      <c r="D50" s="990"/>
      <c r="E50" s="168"/>
      <c r="F50" s="22"/>
      <c r="G50" s="22"/>
      <c r="H50" s="167"/>
      <c r="I50" s="167"/>
      <c r="J50" s="22"/>
      <c r="K50" s="22"/>
      <c r="L50" s="22"/>
      <c r="M50" s="25"/>
      <c r="N50" s="21"/>
      <c r="O50" s="22"/>
      <c r="P50" s="25"/>
      <c r="Q50" s="26"/>
    </row>
    <row r="51" spans="2:17" s="9" customFormat="1" ht="19.7" customHeight="1">
      <c r="B51" s="21"/>
      <c r="C51" s="218" t="s">
        <v>1384</v>
      </c>
      <c r="D51" s="219"/>
      <c r="E51" s="220"/>
      <c r="F51" s="22"/>
      <c r="G51" s="22"/>
      <c r="H51" s="167"/>
      <c r="I51" s="167"/>
      <c r="J51" s="22"/>
      <c r="K51" s="22"/>
      <c r="L51" s="22"/>
      <c r="M51" s="25"/>
      <c r="N51" s="21"/>
      <c r="O51" s="22"/>
      <c r="P51" s="25"/>
      <c r="Q51" s="26"/>
    </row>
    <row r="52" spans="2:17" s="9" customFormat="1" ht="19.7" customHeight="1">
      <c r="B52" s="351"/>
      <c r="C52" s="22" t="s">
        <v>522</v>
      </c>
      <c r="D52" s="22" t="s">
        <v>522</v>
      </c>
      <c r="E52" s="41" t="s">
        <v>6522</v>
      </c>
      <c r="F52" s="236">
        <v>1</v>
      </c>
      <c r="G52" s="36">
        <v>10500</v>
      </c>
      <c r="H52" s="362">
        <f>F52*G52</f>
        <v>10500</v>
      </c>
      <c r="I52" s="363"/>
      <c r="J52" s="41" t="s">
        <v>2384</v>
      </c>
      <c r="K52" s="22"/>
      <c r="L52" s="22"/>
      <c r="M52" s="25">
        <v>44025</v>
      </c>
      <c r="N52" s="21"/>
      <c r="O52" s="32">
        <v>44046</v>
      </c>
      <c r="P52" s="32">
        <v>44046</v>
      </c>
      <c r="Q52" s="26">
        <v>44043</v>
      </c>
    </row>
    <row r="53" spans="2:17" s="9" customFormat="1" ht="19.7" customHeight="1">
      <c r="B53" s="351"/>
      <c r="C53" s="22" t="s">
        <v>522</v>
      </c>
      <c r="D53" s="22" t="s">
        <v>522</v>
      </c>
      <c r="E53" s="41" t="s">
        <v>6523</v>
      </c>
      <c r="F53" s="236">
        <v>1</v>
      </c>
      <c r="G53" s="36">
        <v>7500</v>
      </c>
      <c r="H53" s="362">
        <f>F53*G53</f>
        <v>7500</v>
      </c>
      <c r="I53" s="363"/>
      <c r="J53" s="41" t="s">
        <v>6524</v>
      </c>
      <c r="K53" s="22"/>
      <c r="L53" s="30"/>
      <c r="M53" s="25">
        <v>44025</v>
      </c>
      <c r="N53" s="21"/>
      <c r="O53" s="32">
        <v>44046</v>
      </c>
      <c r="P53" s="32">
        <v>44046</v>
      </c>
      <c r="Q53" s="26">
        <v>44043</v>
      </c>
    </row>
    <row r="54" spans="2:17" s="73" customFormat="1" ht="19.7" customHeight="1">
      <c r="B54" s="351"/>
      <c r="C54" s="21" t="s">
        <v>531</v>
      </c>
      <c r="D54" s="21" t="s">
        <v>531</v>
      </c>
      <c r="E54" s="1426" t="s">
        <v>1950</v>
      </c>
      <c r="F54" s="166">
        <v>1</v>
      </c>
      <c r="G54" s="24">
        <v>4500</v>
      </c>
      <c r="H54" s="24">
        <f t="shared" ref="H54:H60" si="2">F54*G54</f>
        <v>4500</v>
      </c>
      <c r="I54" s="188"/>
      <c r="J54" s="175" t="s">
        <v>1390</v>
      </c>
      <c r="K54" s="22"/>
      <c r="L54" s="30"/>
      <c r="M54" s="60">
        <v>44025</v>
      </c>
      <c r="N54" s="65"/>
      <c r="O54" s="60"/>
      <c r="P54" s="32">
        <v>44041</v>
      </c>
      <c r="Q54" s="26">
        <v>44041</v>
      </c>
    </row>
    <row r="55" spans="2:17" s="73" customFormat="1" ht="19.7" customHeight="1">
      <c r="B55" s="351"/>
      <c r="C55" s="22" t="s">
        <v>531</v>
      </c>
      <c r="D55" s="22" t="s">
        <v>531</v>
      </c>
      <c r="E55" s="182" t="s">
        <v>835</v>
      </c>
      <c r="F55" s="170">
        <v>2</v>
      </c>
      <c r="G55" s="347">
        <v>70</v>
      </c>
      <c r="H55" s="781">
        <f t="shared" si="2"/>
        <v>140</v>
      </c>
      <c r="I55" s="167"/>
      <c r="J55" s="182" t="s">
        <v>836</v>
      </c>
      <c r="K55" s="22"/>
      <c r="L55" s="30"/>
      <c r="M55" s="60">
        <v>44025</v>
      </c>
      <c r="N55" s="65"/>
      <c r="O55" s="60"/>
      <c r="P55" s="32">
        <v>44041</v>
      </c>
      <c r="Q55" s="26">
        <v>44041</v>
      </c>
    </row>
    <row r="56" spans="2:17" s="73" customFormat="1" ht="19.7" customHeight="1">
      <c r="B56" s="351"/>
      <c r="C56" s="22" t="s">
        <v>531</v>
      </c>
      <c r="D56" s="22" t="s">
        <v>531</v>
      </c>
      <c r="E56" s="182" t="s">
        <v>541</v>
      </c>
      <c r="F56" s="170">
        <v>2</v>
      </c>
      <c r="G56" s="347">
        <v>78</v>
      </c>
      <c r="H56" s="781">
        <f t="shared" si="2"/>
        <v>156</v>
      </c>
      <c r="I56" s="167"/>
      <c r="J56" s="182" t="s">
        <v>836</v>
      </c>
      <c r="K56" s="22"/>
      <c r="L56" s="285"/>
      <c r="M56" s="60">
        <v>44025</v>
      </c>
      <c r="N56" s="65"/>
      <c r="O56" s="60"/>
      <c r="P56" s="32">
        <v>44041</v>
      </c>
      <c r="Q56" s="26">
        <v>44041</v>
      </c>
    </row>
    <row r="57" spans="2:17" s="73" customFormat="1" ht="19.7" customHeight="1">
      <c r="B57" s="351"/>
      <c r="C57" s="21" t="s">
        <v>531</v>
      </c>
      <c r="D57" s="21" t="s">
        <v>531</v>
      </c>
      <c r="E57" s="41" t="s">
        <v>837</v>
      </c>
      <c r="F57" s="236">
        <v>10</v>
      </c>
      <c r="G57" s="24">
        <v>79</v>
      </c>
      <c r="H57" s="782">
        <f t="shared" si="2"/>
        <v>790</v>
      </c>
      <c r="I57" s="363"/>
      <c r="J57" s="41" t="s">
        <v>838</v>
      </c>
      <c r="K57" s="22"/>
      <c r="L57" s="285"/>
      <c r="M57" s="60">
        <v>44025</v>
      </c>
      <c r="N57" s="65"/>
      <c r="O57" s="60"/>
      <c r="P57" s="32">
        <v>44041</v>
      </c>
      <c r="Q57" s="26">
        <v>44041</v>
      </c>
    </row>
    <row r="58" spans="2:17" s="73" customFormat="1" ht="19.7" customHeight="1">
      <c r="B58" s="351"/>
      <c r="C58" s="21" t="s">
        <v>531</v>
      </c>
      <c r="D58" s="21" t="s">
        <v>531</v>
      </c>
      <c r="E58" s="75" t="s">
        <v>839</v>
      </c>
      <c r="F58" s="22">
        <v>2</v>
      </c>
      <c r="G58" s="783">
        <v>71</v>
      </c>
      <c r="H58" s="42">
        <f t="shared" si="2"/>
        <v>142</v>
      </c>
      <c r="I58" s="167"/>
      <c r="J58" s="31" t="s">
        <v>840</v>
      </c>
      <c r="K58" s="57"/>
      <c r="L58" s="285"/>
      <c r="M58" s="60">
        <v>44025</v>
      </c>
      <c r="N58" s="65"/>
      <c r="O58" s="60"/>
      <c r="P58" s="32">
        <v>44041</v>
      </c>
      <c r="Q58" s="26">
        <v>44041</v>
      </c>
    </row>
    <row r="59" spans="2:17" s="73" customFormat="1" ht="19.7" customHeight="1">
      <c r="B59" s="351"/>
      <c r="C59" s="21" t="s">
        <v>531</v>
      </c>
      <c r="D59" s="21" t="s">
        <v>531</v>
      </c>
      <c r="E59" s="75" t="s">
        <v>841</v>
      </c>
      <c r="F59" s="22">
        <v>2</v>
      </c>
      <c r="G59" s="783">
        <v>30</v>
      </c>
      <c r="H59" s="42">
        <f t="shared" si="2"/>
        <v>60</v>
      </c>
      <c r="I59" s="167"/>
      <c r="J59" s="31" t="s">
        <v>842</v>
      </c>
      <c r="K59" s="57"/>
      <c r="L59" s="285"/>
      <c r="M59" s="60">
        <v>44025</v>
      </c>
      <c r="N59" s="65"/>
      <c r="O59" s="60"/>
      <c r="P59" s="32">
        <v>44041</v>
      </c>
      <c r="Q59" s="26">
        <v>44041</v>
      </c>
    </row>
    <row r="60" spans="2:17" s="73" customFormat="1" ht="19.7" customHeight="1">
      <c r="B60" s="21"/>
      <c r="C60" s="137" t="s">
        <v>686</v>
      </c>
      <c r="D60" s="137" t="s">
        <v>531</v>
      </c>
      <c r="E60" s="527" t="s">
        <v>1391</v>
      </c>
      <c r="F60" s="528"/>
      <c r="G60" s="784">
        <v>1800</v>
      </c>
      <c r="H60" s="785">
        <f t="shared" si="2"/>
        <v>0</v>
      </c>
      <c r="I60" s="531"/>
      <c r="J60" s="527" t="s">
        <v>844</v>
      </c>
      <c r="K60" s="797" t="s">
        <v>1951</v>
      </c>
      <c r="L60" s="285"/>
      <c r="M60" s="60"/>
      <c r="N60" s="65"/>
      <c r="O60" s="60"/>
      <c r="P60" s="32"/>
      <c r="Q60" s="26"/>
    </row>
    <row r="61" spans="2:17" s="73" customFormat="1" ht="19.7" customHeight="1">
      <c r="B61" s="21"/>
      <c r="C61" s="791" t="s">
        <v>531</v>
      </c>
      <c r="D61" s="791" t="s">
        <v>531</v>
      </c>
      <c r="E61" s="792" t="s">
        <v>1394</v>
      </c>
      <c r="F61" s="793"/>
      <c r="G61" s="794">
        <v>690</v>
      </c>
      <c r="H61" s="794">
        <f>F61*G61</f>
        <v>0</v>
      </c>
      <c r="I61" s="795"/>
      <c r="J61" s="796" t="s">
        <v>1395</v>
      </c>
      <c r="K61" s="797" t="s">
        <v>1952</v>
      </c>
      <c r="L61" s="285"/>
      <c r="M61" s="60"/>
      <c r="N61" s="65"/>
      <c r="O61" s="60"/>
      <c r="P61" s="32"/>
      <c r="Q61" s="26"/>
    </row>
    <row r="62" spans="2:17" s="73" customFormat="1" ht="19.7" customHeight="1">
      <c r="B62" s="21"/>
      <c r="C62" s="791" t="s">
        <v>531</v>
      </c>
      <c r="D62" s="791" t="s">
        <v>531</v>
      </c>
      <c r="E62" s="792" t="s">
        <v>878</v>
      </c>
      <c r="F62" s="793"/>
      <c r="G62" s="794">
        <v>990</v>
      </c>
      <c r="H62" s="794">
        <f>F62*G62</f>
        <v>0</v>
      </c>
      <c r="I62" s="795"/>
      <c r="J62" s="796" t="s">
        <v>1395</v>
      </c>
      <c r="K62" s="797" t="s">
        <v>1952</v>
      </c>
      <c r="L62" s="285"/>
      <c r="M62" s="60"/>
      <c r="N62" s="65"/>
      <c r="O62" s="60"/>
      <c r="P62" s="32"/>
      <c r="Q62" s="26"/>
    </row>
    <row r="63" spans="2:17" s="73" customFormat="1" ht="19.7" customHeight="1">
      <c r="B63" s="21"/>
      <c r="C63" s="790"/>
      <c r="D63" s="790"/>
      <c r="E63" s="30"/>
      <c r="F63" s="22"/>
      <c r="G63" s="24"/>
      <c r="H63" s="24"/>
      <c r="I63" s="167"/>
      <c r="J63" s="741"/>
      <c r="K63" s="57"/>
      <c r="L63" s="285"/>
      <c r="M63" s="60"/>
      <c r="N63" s="65"/>
      <c r="O63" s="57"/>
      <c r="P63" s="60"/>
      <c r="Q63" s="61"/>
    </row>
    <row r="64" spans="2:17" s="73" customFormat="1" ht="19.7" customHeight="1">
      <c r="B64" s="21"/>
      <c r="C64" s="65"/>
      <c r="D64" s="65"/>
      <c r="E64" s="976">
        <f>SUM(H52:H63)</f>
        <v>23788</v>
      </c>
      <c r="F64" s="996"/>
      <c r="G64" s="57"/>
      <c r="H64" s="24"/>
      <c r="I64" s="283"/>
      <c r="J64" s="443"/>
      <c r="K64" s="57"/>
      <c r="L64" s="285"/>
      <c r="M64" s="60"/>
      <c r="N64" s="65"/>
      <c r="O64" s="57"/>
      <c r="P64" s="60"/>
      <c r="Q64" s="61"/>
    </row>
    <row r="65" spans="2:17" s="9" customFormat="1" ht="19.7" customHeight="1">
      <c r="B65" s="21"/>
      <c r="C65" s="21"/>
      <c r="D65" s="21"/>
      <c r="E65" s="997"/>
      <c r="F65" s="858"/>
      <c r="G65" s="22"/>
      <c r="H65" s="24"/>
      <c r="I65" s="167"/>
      <c r="J65" s="211"/>
      <c r="K65" s="22"/>
      <c r="L65" s="30"/>
      <c r="M65" s="25"/>
      <c r="N65" s="21"/>
      <c r="O65" s="22"/>
      <c r="P65" s="25"/>
      <c r="Q65" s="26"/>
    </row>
    <row r="66" spans="2:17" s="73" customFormat="1" ht="19.7" customHeight="1">
      <c r="B66" s="21"/>
      <c r="C66" s="254" t="s">
        <v>3933</v>
      </c>
      <c r="D66" s="255"/>
      <c r="E66" s="256"/>
      <c r="F66" s="166"/>
      <c r="G66" s="166"/>
      <c r="H66" s="24"/>
      <c r="I66" s="167"/>
      <c r="J66" s="183"/>
      <c r="K66" s="57"/>
      <c r="L66" s="285"/>
      <c r="M66" s="60"/>
      <c r="N66" s="65"/>
      <c r="O66" s="57"/>
      <c r="P66" s="60"/>
      <c r="Q66" s="61"/>
    </row>
    <row r="67" spans="2:17" s="73" customFormat="1" ht="19.7" customHeight="1">
      <c r="B67" s="351"/>
      <c r="C67" s="21" t="s">
        <v>531</v>
      </c>
      <c r="D67" s="21" t="s">
        <v>531</v>
      </c>
      <c r="E67" s="41" t="s">
        <v>1960</v>
      </c>
      <c r="F67" s="22">
        <v>1</v>
      </c>
      <c r="G67" s="22">
        <v>1904</v>
      </c>
      <c r="H67" s="22">
        <f t="shared" ref="H67:H77" si="3">F67*G67</f>
        <v>1904</v>
      </c>
      <c r="I67" s="377"/>
      <c r="J67" s="31" t="s">
        <v>1961</v>
      </c>
      <c r="K67" s="22"/>
      <c r="L67" s="285"/>
      <c r="M67" s="60">
        <v>44025</v>
      </c>
      <c r="N67" s="65"/>
      <c r="O67" s="60"/>
      <c r="P67" s="32">
        <v>44041</v>
      </c>
      <c r="Q67" s="26">
        <v>44041</v>
      </c>
    </row>
    <row r="68" spans="2:17" s="73" customFormat="1" ht="19.7" customHeight="1">
      <c r="B68" s="351"/>
      <c r="C68" s="21" t="s">
        <v>531</v>
      </c>
      <c r="D68" s="21" t="s">
        <v>531</v>
      </c>
      <c r="E68" s="75" t="s">
        <v>839</v>
      </c>
      <c r="F68" s="22">
        <v>2</v>
      </c>
      <c r="G68" s="783">
        <v>71</v>
      </c>
      <c r="H68" s="42">
        <f t="shared" si="3"/>
        <v>142</v>
      </c>
      <c r="I68" s="167"/>
      <c r="J68" s="31" t="s">
        <v>840</v>
      </c>
      <c r="K68" s="30" t="s">
        <v>1970</v>
      </c>
      <c r="L68" s="285"/>
      <c r="M68" s="60">
        <v>44025</v>
      </c>
      <c r="N68" s="65"/>
      <c r="O68" s="60"/>
      <c r="P68" s="32">
        <v>44041</v>
      </c>
      <c r="Q68" s="26">
        <v>44041</v>
      </c>
    </row>
    <row r="69" spans="2:17" s="73" customFormat="1" ht="19.7" customHeight="1">
      <c r="B69" s="351"/>
      <c r="C69" s="21" t="s">
        <v>531</v>
      </c>
      <c r="D69" s="21" t="s">
        <v>531</v>
      </c>
      <c r="E69" s="75" t="s">
        <v>841</v>
      </c>
      <c r="F69" s="22">
        <v>2</v>
      </c>
      <c r="G69" s="783">
        <v>30</v>
      </c>
      <c r="H69" s="42">
        <f t="shared" si="3"/>
        <v>60</v>
      </c>
      <c r="I69" s="167"/>
      <c r="J69" s="31" t="s">
        <v>842</v>
      </c>
      <c r="K69" s="30" t="s">
        <v>1970</v>
      </c>
      <c r="L69" s="285"/>
      <c r="M69" s="60">
        <v>44025</v>
      </c>
      <c r="N69" s="65"/>
      <c r="O69" s="60"/>
      <c r="P69" s="32">
        <v>44041</v>
      </c>
      <c r="Q69" s="26">
        <v>44041</v>
      </c>
    </row>
    <row r="70" spans="2:17" s="73" customFormat="1" ht="19.7" customHeight="1">
      <c r="B70" s="351"/>
      <c r="C70" s="326" t="s">
        <v>292</v>
      </c>
      <c r="D70" s="361" t="s">
        <v>619</v>
      </c>
      <c r="E70" s="404" t="s">
        <v>869</v>
      </c>
      <c r="F70" s="326">
        <v>1</v>
      </c>
      <c r="G70" s="325">
        <v>3840</v>
      </c>
      <c r="H70" s="328">
        <f t="shared" si="3"/>
        <v>3840</v>
      </c>
      <c r="I70" s="167"/>
      <c r="J70" s="175" t="s">
        <v>870</v>
      </c>
      <c r="K70" s="57"/>
      <c r="L70" s="285"/>
      <c r="M70" s="60">
        <v>44025</v>
      </c>
      <c r="N70" s="65"/>
      <c r="O70" s="60">
        <v>44046</v>
      </c>
      <c r="P70" s="60">
        <v>44046</v>
      </c>
      <c r="Q70" s="61">
        <v>44046</v>
      </c>
    </row>
    <row r="71" spans="2:17" s="73" customFormat="1" ht="19.7" customHeight="1">
      <c r="B71" s="351"/>
      <c r="C71" s="326" t="s">
        <v>861</v>
      </c>
      <c r="D71" s="331" t="s">
        <v>783</v>
      </c>
      <c r="E71" s="338" t="s">
        <v>6525</v>
      </c>
      <c r="F71" s="395">
        <v>1</v>
      </c>
      <c r="G71" s="338">
        <v>150</v>
      </c>
      <c r="H71" s="328">
        <f t="shared" si="3"/>
        <v>150</v>
      </c>
      <c r="I71" s="396"/>
      <c r="J71" s="164" t="s">
        <v>873</v>
      </c>
      <c r="K71" s="30" t="s">
        <v>6526</v>
      </c>
      <c r="L71" s="519" t="s">
        <v>6527</v>
      </c>
      <c r="M71" s="60">
        <v>44025</v>
      </c>
      <c r="N71" s="65"/>
      <c r="O71" s="60">
        <v>44046</v>
      </c>
      <c r="P71" s="60">
        <v>44047</v>
      </c>
      <c r="Q71" s="26">
        <v>44047</v>
      </c>
    </row>
    <row r="72" spans="2:17" s="73" customFormat="1" ht="19.7" customHeight="1">
      <c r="B72" s="351"/>
      <c r="C72" s="326" t="s">
        <v>861</v>
      </c>
      <c r="D72" s="331" t="s">
        <v>531</v>
      </c>
      <c r="E72" s="182" t="s">
        <v>6528</v>
      </c>
      <c r="F72" s="737">
        <v>1</v>
      </c>
      <c r="G72" s="166">
        <v>308</v>
      </c>
      <c r="H72" s="328">
        <f t="shared" si="3"/>
        <v>308</v>
      </c>
      <c r="I72" s="1427"/>
      <c r="J72" s="164" t="s">
        <v>6529</v>
      </c>
      <c r="K72" s="30" t="s">
        <v>6530</v>
      </c>
      <c r="L72" s="285"/>
      <c r="M72" s="60">
        <v>44026</v>
      </c>
      <c r="N72" s="65"/>
      <c r="O72" s="60">
        <v>44046</v>
      </c>
      <c r="P72" s="60">
        <v>44041</v>
      </c>
      <c r="Q72" s="26">
        <v>44041</v>
      </c>
    </row>
    <row r="73" spans="2:17" s="73" customFormat="1" ht="19.7" customHeight="1">
      <c r="B73" s="351"/>
      <c r="C73" s="790" t="s">
        <v>531</v>
      </c>
      <c r="D73" s="790" t="s">
        <v>531</v>
      </c>
      <c r="E73" s="157" t="s">
        <v>880</v>
      </c>
      <c r="F73" s="501">
        <v>1</v>
      </c>
      <c r="G73" s="737">
        <v>860</v>
      </c>
      <c r="H73" s="1428">
        <f t="shared" si="3"/>
        <v>860</v>
      </c>
      <c r="I73" s="412"/>
      <c r="J73" s="839" t="s">
        <v>1420</v>
      </c>
      <c r="K73" s="30"/>
      <c r="L73" s="285"/>
      <c r="M73" s="60">
        <v>44025</v>
      </c>
      <c r="N73" s="65"/>
      <c r="O73" s="60"/>
      <c r="P73" s="32">
        <v>44041</v>
      </c>
      <c r="Q73" s="26">
        <v>44041</v>
      </c>
    </row>
    <row r="74" spans="2:17" s="73" customFormat="1" ht="19.7" customHeight="1">
      <c r="B74" s="351"/>
      <c r="C74" s="326" t="s">
        <v>861</v>
      </c>
      <c r="D74" s="331" t="s">
        <v>6531</v>
      </c>
      <c r="E74" s="75" t="s">
        <v>6532</v>
      </c>
      <c r="F74" s="22">
        <v>1</v>
      </c>
      <c r="G74" s="783">
        <v>170</v>
      </c>
      <c r="H74" s="1428">
        <f t="shared" si="3"/>
        <v>170</v>
      </c>
      <c r="I74" s="167"/>
      <c r="J74" s="31" t="s">
        <v>6533</v>
      </c>
      <c r="K74" s="30"/>
      <c r="L74" s="285"/>
      <c r="M74" s="60">
        <v>44025</v>
      </c>
      <c r="N74" s="65"/>
      <c r="O74" s="60">
        <v>44046</v>
      </c>
      <c r="P74" s="60">
        <v>44047</v>
      </c>
      <c r="Q74" s="26">
        <v>44047</v>
      </c>
    </row>
    <row r="75" spans="2:17" s="73" customFormat="1" ht="19.7" customHeight="1">
      <c r="B75" s="351"/>
      <c r="C75" s="1429" t="s">
        <v>531</v>
      </c>
      <c r="D75" s="1429" t="s">
        <v>531</v>
      </c>
      <c r="E75" s="1430" t="s">
        <v>3936</v>
      </c>
      <c r="F75" s="1431">
        <v>1</v>
      </c>
      <c r="G75" s="1432">
        <v>170</v>
      </c>
      <c r="H75" s="1433">
        <f t="shared" si="3"/>
        <v>170</v>
      </c>
      <c r="I75" s="1434"/>
      <c r="J75" s="1435" t="s">
        <v>3937</v>
      </c>
      <c r="K75" s="1986" t="s">
        <v>6534</v>
      </c>
      <c r="L75" s="285"/>
      <c r="M75" s="60">
        <v>44025</v>
      </c>
      <c r="N75" s="65"/>
      <c r="O75" s="60"/>
      <c r="P75" s="60">
        <v>44041</v>
      </c>
      <c r="Q75" s="26">
        <v>44041</v>
      </c>
    </row>
    <row r="76" spans="2:17" s="73" customFormat="1" ht="19.7" customHeight="1">
      <c r="B76" s="351"/>
      <c r="C76" s="832" t="s">
        <v>531</v>
      </c>
      <c r="D76" s="832" t="s">
        <v>531</v>
      </c>
      <c r="E76" s="835" t="s">
        <v>878</v>
      </c>
      <c r="F76" s="748"/>
      <c r="G76" s="833">
        <v>940</v>
      </c>
      <c r="H76" s="1027">
        <f t="shared" si="3"/>
        <v>0</v>
      </c>
      <c r="I76" s="1035"/>
      <c r="J76" s="1024" t="s">
        <v>879</v>
      </c>
      <c r="K76" s="797" t="s">
        <v>1952</v>
      </c>
      <c r="L76" s="285"/>
      <c r="M76" s="60"/>
      <c r="N76" s="65"/>
      <c r="O76" s="60"/>
      <c r="P76" s="60"/>
      <c r="Q76" s="26"/>
    </row>
    <row r="77" spans="2:17" s="73" customFormat="1" ht="19.7" customHeight="1">
      <c r="B77" s="351"/>
      <c r="C77" s="1019" t="s">
        <v>531</v>
      </c>
      <c r="D77" s="1019" t="s">
        <v>531</v>
      </c>
      <c r="E77" s="986" t="s">
        <v>1426</v>
      </c>
      <c r="F77" s="987"/>
      <c r="G77" s="751">
        <v>570</v>
      </c>
      <c r="H77" s="751">
        <f t="shared" si="3"/>
        <v>0</v>
      </c>
      <c r="I77" s="1023"/>
      <c r="J77" s="986" t="s">
        <v>1427</v>
      </c>
      <c r="K77" s="797" t="s">
        <v>1952</v>
      </c>
      <c r="L77" s="285"/>
      <c r="M77" s="60"/>
      <c r="N77" s="65"/>
      <c r="O77" s="60"/>
      <c r="P77" s="60"/>
      <c r="Q77" s="26"/>
    </row>
    <row r="78" spans="2:17" s="73" customFormat="1" ht="19.7" customHeight="1">
      <c r="B78" s="21"/>
      <c r="C78" s="22"/>
      <c r="D78" s="22"/>
      <c r="E78" s="1284"/>
      <c r="F78" s="24"/>
      <c r="G78" s="24"/>
      <c r="H78" s="24"/>
      <c r="I78" s="309"/>
      <c r="J78" s="175"/>
      <c r="K78" s="57"/>
      <c r="L78" s="285"/>
      <c r="M78" s="60"/>
      <c r="N78" s="65"/>
      <c r="O78" s="57"/>
      <c r="P78" s="60"/>
      <c r="Q78" s="61"/>
    </row>
    <row r="79" spans="2:17" s="9" customFormat="1" ht="19.7" customHeight="1">
      <c r="B79" s="21"/>
      <c r="C79" s="21"/>
      <c r="D79" s="21"/>
      <c r="E79" s="976">
        <f>SUM(H67:H78)</f>
        <v>7604</v>
      </c>
      <c r="F79" s="858"/>
      <c r="G79" s="22"/>
      <c r="H79" s="24"/>
      <c r="I79" s="167"/>
      <c r="J79" s="211"/>
      <c r="K79" s="22"/>
      <c r="L79" s="30"/>
      <c r="M79" s="25"/>
      <c r="N79" s="21"/>
      <c r="O79" s="22"/>
      <c r="P79" s="25"/>
      <c r="Q79" s="26"/>
    </row>
    <row r="80" spans="2:17" s="9" customFormat="1" ht="19.7" customHeight="1">
      <c r="B80" s="21"/>
      <c r="C80" s="21"/>
      <c r="D80" s="21"/>
      <c r="E80" s="997"/>
      <c r="F80" s="858"/>
      <c r="G80" s="22"/>
      <c r="H80" s="24"/>
      <c r="I80" s="167"/>
      <c r="J80" s="211"/>
      <c r="K80" s="22"/>
      <c r="L80" s="30"/>
      <c r="M80" s="25"/>
      <c r="N80" s="21"/>
      <c r="O80" s="22"/>
      <c r="P80" s="25"/>
      <c r="Q80" s="26"/>
    </row>
    <row r="81" spans="2:17" s="9" customFormat="1" ht="19.7" customHeight="1">
      <c r="B81" s="21"/>
      <c r="C81" s="21"/>
      <c r="D81" s="21"/>
      <c r="E81" s="997"/>
      <c r="F81" s="858"/>
      <c r="G81" s="22"/>
      <c r="H81" s="24"/>
      <c r="I81" s="167"/>
      <c r="J81" s="211"/>
      <c r="K81" s="22"/>
      <c r="L81" s="30"/>
      <c r="M81" s="25"/>
      <c r="N81" s="21"/>
      <c r="O81" s="22"/>
      <c r="P81" s="25"/>
      <c r="Q81" s="26"/>
    </row>
    <row r="82" spans="2:17" s="9" customFormat="1" ht="19.7" customHeight="1">
      <c r="B82" s="21"/>
      <c r="C82" s="254" t="s">
        <v>6535</v>
      </c>
      <c r="D82" s="255"/>
      <c r="E82" s="256"/>
      <c r="F82" s="858"/>
      <c r="G82" s="22"/>
      <c r="H82" s="24"/>
      <c r="I82" s="167"/>
      <c r="J82" s="211"/>
      <c r="K82" s="22"/>
      <c r="L82" s="30"/>
      <c r="M82" s="25"/>
      <c r="N82" s="21"/>
      <c r="O82" s="22"/>
      <c r="P82" s="25"/>
      <c r="Q82" s="26"/>
    </row>
    <row r="83" spans="2:17" s="9" customFormat="1" ht="19.7" customHeight="1">
      <c r="B83" s="351"/>
      <c r="C83" s="1056" t="s">
        <v>2013</v>
      </c>
      <c r="D83" s="1056" t="s">
        <v>2013</v>
      </c>
      <c r="E83" s="1057" t="s">
        <v>6536</v>
      </c>
      <c r="F83" s="22">
        <v>1</v>
      </c>
      <c r="G83" s="22">
        <v>4300</v>
      </c>
      <c r="H83" s="22">
        <v>8600</v>
      </c>
      <c r="I83" s="377"/>
      <c r="J83" s="31" t="s">
        <v>848</v>
      </c>
      <c r="K83" s="22"/>
      <c r="L83" s="30"/>
      <c r="M83" s="60">
        <v>44025</v>
      </c>
      <c r="N83" s="21"/>
      <c r="O83" s="32">
        <v>44046</v>
      </c>
      <c r="P83" s="32">
        <v>44046</v>
      </c>
      <c r="Q83" s="26">
        <v>44043</v>
      </c>
    </row>
    <row r="84" spans="2:17" s="9" customFormat="1" ht="19.7" customHeight="1">
      <c r="B84" s="351"/>
      <c r="C84" s="1056" t="s">
        <v>2013</v>
      </c>
      <c r="D84" s="1056" t="s">
        <v>2013</v>
      </c>
      <c r="E84" s="1057" t="s">
        <v>6537</v>
      </c>
      <c r="F84" s="22">
        <v>1</v>
      </c>
      <c r="G84" s="22">
        <v>5000</v>
      </c>
      <c r="H84" s="22">
        <v>10000</v>
      </c>
      <c r="I84" s="377"/>
      <c r="J84" s="31" t="s">
        <v>850</v>
      </c>
      <c r="K84" s="22"/>
      <c r="L84" s="30"/>
      <c r="M84" s="60">
        <v>44025</v>
      </c>
      <c r="N84" s="21"/>
      <c r="O84" s="32">
        <v>44046</v>
      </c>
      <c r="P84" s="32">
        <v>44046</v>
      </c>
      <c r="Q84" s="26">
        <v>44043</v>
      </c>
    </row>
    <row r="85" spans="2:17" s="9" customFormat="1" ht="19.7" customHeight="1">
      <c r="B85" s="351"/>
      <c r="C85" s="21" t="s">
        <v>531</v>
      </c>
      <c r="D85" s="21" t="s">
        <v>531</v>
      </c>
      <c r="E85" s="30" t="s">
        <v>1963</v>
      </c>
      <c r="F85" s="858">
        <v>1</v>
      </c>
      <c r="G85" s="22">
        <v>2150</v>
      </c>
      <c r="H85" s="42">
        <f>F85*G85</f>
        <v>2150</v>
      </c>
      <c r="I85" s="167"/>
      <c r="J85" s="211" t="s">
        <v>1964</v>
      </c>
      <c r="K85" s="22"/>
      <c r="L85" s="30"/>
      <c r="M85" s="25">
        <v>44025</v>
      </c>
      <c r="N85" s="21"/>
      <c r="O85" s="22"/>
      <c r="P85" s="25">
        <v>44041</v>
      </c>
      <c r="Q85" s="26">
        <v>44041</v>
      </c>
    </row>
    <row r="86" spans="2:17" s="9" customFormat="1" ht="19.7" customHeight="1">
      <c r="B86" s="351"/>
      <c r="C86" s="21" t="s">
        <v>531</v>
      </c>
      <c r="D86" s="21" t="s">
        <v>531</v>
      </c>
      <c r="E86" s="31" t="s">
        <v>1380</v>
      </c>
      <c r="F86" s="167">
        <v>2</v>
      </c>
      <c r="G86" s="42">
        <v>226</v>
      </c>
      <c r="H86" s="57">
        <f>F86*G86</f>
        <v>452</v>
      </c>
      <c r="I86" s="167"/>
      <c r="J86" s="31" t="s">
        <v>1381</v>
      </c>
      <c r="K86" s="30" t="s">
        <v>6538</v>
      </c>
      <c r="L86" s="30"/>
      <c r="M86" s="25">
        <v>44025</v>
      </c>
      <c r="N86" s="21"/>
      <c r="O86" s="22"/>
      <c r="P86" s="25">
        <v>44041</v>
      </c>
      <c r="Q86" s="26">
        <v>44041</v>
      </c>
    </row>
    <row r="87" spans="2:17" s="9" customFormat="1" ht="19.7" customHeight="1">
      <c r="B87" s="351"/>
      <c r="C87" s="57" t="s">
        <v>531</v>
      </c>
      <c r="D87" s="57" t="s">
        <v>531</v>
      </c>
      <c r="E87" s="31" t="s">
        <v>881</v>
      </c>
      <c r="F87" s="22">
        <v>1</v>
      </c>
      <c r="G87" s="22">
        <v>4300</v>
      </c>
      <c r="H87" s="22">
        <f>F87*G87</f>
        <v>4300</v>
      </c>
      <c r="I87" s="53"/>
      <c r="J87" s="59" t="s">
        <v>882</v>
      </c>
      <c r="K87" s="30" t="s">
        <v>6539</v>
      </c>
      <c r="L87" s="30"/>
      <c r="M87" s="25">
        <v>44025</v>
      </c>
      <c r="N87" s="21"/>
      <c r="O87" s="22"/>
      <c r="P87" s="25">
        <v>44041</v>
      </c>
      <c r="Q87" s="26">
        <v>44041</v>
      </c>
    </row>
    <row r="88" spans="2:17" s="9" customFormat="1" ht="19.7" customHeight="1">
      <c r="B88" s="351"/>
      <c r="C88" s="57" t="s">
        <v>577</v>
      </c>
      <c r="D88" s="57" t="s">
        <v>577</v>
      </c>
      <c r="E88" s="59" t="s">
        <v>6210</v>
      </c>
      <c r="F88" s="283">
        <v>8</v>
      </c>
      <c r="G88" s="57">
        <v>81</v>
      </c>
      <c r="H88" s="57">
        <v>648</v>
      </c>
      <c r="I88" s="841"/>
      <c r="J88" s="59" t="s">
        <v>6540</v>
      </c>
      <c r="K88" s="30" t="s">
        <v>6539</v>
      </c>
      <c r="L88" s="30"/>
      <c r="M88" s="25">
        <v>44025</v>
      </c>
      <c r="N88" s="21"/>
      <c r="O88" s="22"/>
      <c r="P88" s="25">
        <v>44041</v>
      </c>
      <c r="Q88" s="26">
        <v>44041</v>
      </c>
    </row>
    <row r="89" spans="2:17" s="9" customFormat="1" ht="19.7" customHeight="1">
      <c r="B89" s="351"/>
      <c r="C89" s="21" t="s">
        <v>577</v>
      </c>
      <c r="D89" s="21" t="s">
        <v>577</v>
      </c>
      <c r="E89" s="31" t="s">
        <v>585</v>
      </c>
      <c r="F89" s="167">
        <v>8</v>
      </c>
      <c r="G89" s="42">
        <v>212</v>
      </c>
      <c r="H89" s="1987">
        <f>F89*G89</f>
        <v>1696</v>
      </c>
      <c r="I89" s="167"/>
      <c r="J89" s="31" t="s">
        <v>586</v>
      </c>
      <c r="K89" s="30" t="s">
        <v>6539</v>
      </c>
      <c r="L89" s="30"/>
      <c r="M89" s="25">
        <v>44025</v>
      </c>
      <c r="N89" s="21"/>
      <c r="O89" s="22"/>
      <c r="P89" s="25">
        <v>44041</v>
      </c>
      <c r="Q89" s="26">
        <v>44041</v>
      </c>
    </row>
    <row r="90" spans="2:17" s="9" customFormat="1" ht="19.7" customHeight="1">
      <c r="B90" s="351"/>
      <c r="C90" s="21" t="s">
        <v>577</v>
      </c>
      <c r="D90" s="21" t="s">
        <v>577</v>
      </c>
      <c r="E90" s="245" t="s">
        <v>6541</v>
      </c>
      <c r="F90" s="167">
        <v>4</v>
      </c>
      <c r="G90" s="42">
        <v>76</v>
      </c>
      <c r="H90" s="1987">
        <f>F90*G90</f>
        <v>304</v>
      </c>
      <c r="I90" s="167"/>
      <c r="J90" s="31" t="s">
        <v>6542</v>
      </c>
      <c r="K90" s="30" t="s">
        <v>6539</v>
      </c>
      <c r="L90" s="30"/>
      <c r="M90" s="25">
        <v>44025</v>
      </c>
      <c r="N90" s="21"/>
      <c r="O90" s="22"/>
      <c r="P90" s="25">
        <v>44041</v>
      </c>
      <c r="Q90" s="26">
        <v>44041</v>
      </c>
    </row>
    <row r="91" spans="2:17" s="9" customFormat="1" ht="19.7" customHeight="1">
      <c r="B91" s="21"/>
      <c r="C91" s="208"/>
      <c r="D91" s="208"/>
      <c r="E91" s="850"/>
      <c r="F91" s="44"/>
      <c r="G91" s="40"/>
      <c r="H91" s="40"/>
      <c r="I91" s="1440"/>
      <c r="J91" s="211"/>
      <c r="K91" s="1425"/>
      <c r="L91" s="30"/>
      <c r="M91" s="25"/>
      <c r="N91" s="21"/>
      <c r="O91" s="25"/>
      <c r="P91" s="32"/>
      <c r="Q91" s="26"/>
    </row>
    <row r="92" spans="2:17" s="73" customFormat="1" ht="19.7" customHeight="1">
      <c r="B92" s="21"/>
      <c r="C92" s="21"/>
      <c r="D92" s="21"/>
      <c r="E92" s="1036">
        <f>SUM(H83:H91)</f>
        <v>28150</v>
      </c>
      <c r="F92" s="1037"/>
      <c r="G92" s="1037"/>
      <c r="H92" s="1037"/>
      <c r="I92" s="24"/>
      <c r="J92" s="31"/>
      <c r="K92" s="57"/>
      <c r="L92" s="285"/>
      <c r="M92" s="60"/>
      <c r="N92" s="65"/>
      <c r="O92" s="57"/>
      <c r="P92" s="60"/>
      <c r="Q92" s="61"/>
    </row>
    <row r="93" spans="2:17" s="73" customFormat="1" ht="19.7" customHeight="1">
      <c r="B93" s="21"/>
      <c r="C93" s="65"/>
      <c r="D93" s="65"/>
      <c r="E93" s="30"/>
      <c r="F93" s="996"/>
      <c r="G93" s="57"/>
      <c r="H93" s="24"/>
      <c r="I93" s="283"/>
      <c r="J93" s="443"/>
      <c r="K93" s="57"/>
      <c r="L93" s="285"/>
      <c r="M93" s="60"/>
      <c r="N93" s="65"/>
      <c r="O93" s="57"/>
      <c r="P93" s="60"/>
      <c r="Q93" s="61"/>
    </row>
    <row r="94" spans="2:17" s="73" customFormat="1" ht="19.7" customHeight="1">
      <c r="B94" s="21"/>
      <c r="C94" s="65"/>
      <c r="D94" s="65"/>
      <c r="E94" s="30"/>
      <c r="F94" s="996"/>
      <c r="G94" s="57"/>
      <c r="H94" s="24"/>
      <c r="I94" s="283"/>
      <c r="J94" s="443"/>
      <c r="K94" s="57"/>
      <c r="L94" s="285"/>
      <c r="M94" s="60"/>
      <c r="N94" s="65"/>
      <c r="O94" s="57"/>
      <c r="P94" s="60"/>
      <c r="Q94" s="61"/>
    </row>
    <row r="95" spans="2:17" s="73" customFormat="1" ht="19.7" customHeight="1">
      <c r="B95" s="21"/>
      <c r="C95" s="218" t="s">
        <v>1981</v>
      </c>
      <c r="D95" s="219"/>
      <c r="E95" s="220"/>
      <c r="F95" s="996"/>
      <c r="G95" s="57"/>
      <c r="H95" s="24"/>
      <c r="I95" s="283"/>
      <c r="J95" s="443"/>
      <c r="K95" s="57"/>
      <c r="L95" s="285"/>
      <c r="M95" s="60"/>
      <c r="N95" s="65"/>
      <c r="O95" s="57"/>
      <c r="P95" s="60"/>
      <c r="Q95" s="61"/>
    </row>
    <row r="96" spans="2:17" s="73" customFormat="1" ht="19.7" customHeight="1">
      <c r="B96" s="351"/>
      <c r="C96" s="208" t="s">
        <v>531</v>
      </c>
      <c r="D96" s="208" t="s">
        <v>531</v>
      </c>
      <c r="E96" s="245" t="s">
        <v>1428</v>
      </c>
      <c r="F96" s="44">
        <v>1</v>
      </c>
      <c r="G96" s="40">
        <v>2008</v>
      </c>
      <c r="H96" s="848">
        <f>F96*G96</f>
        <v>2008</v>
      </c>
      <c r="I96" s="167"/>
      <c r="J96" s="211" t="s">
        <v>1429</v>
      </c>
      <c r="K96" s="57"/>
      <c r="L96" s="285"/>
      <c r="M96" s="60">
        <v>44025</v>
      </c>
      <c r="N96" s="65"/>
      <c r="O96" s="60"/>
      <c r="P96" s="261" t="s">
        <v>2987</v>
      </c>
      <c r="Q96" s="26">
        <v>44034</v>
      </c>
    </row>
    <row r="97" spans="2:17" s="73" customFormat="1" ht="19.7" customHeight="1">
      <c r="B97" s="351"/>
      <c r="C97" s="347" t="s">
        <v>577</v>
      </c>
      <c r="D97" s="347" t="s">
        <v>577</v>
      </c>
      <c r="E97" s="180" t="s">
        <v>614</v>
      </c>
      <c r="F97" s="42">
        <v>2</v>
      </c>
      <c r="G97" s="42">
        <v>2196</v>
      </c>
      <c r="H97" s="42">
        <v>4392</v>
      </c>
      <c r="I97" s="231"/>
      <c r="J97" s="175" t="s">
        <v>2029</v>
      </c>
      <c r="K97" s="57"/>
      <c r="L97" s="285"/>
      <c r="M97" s="60">
        <v>44025</v>
      </c>
      <c r="N97" s="65"/>
      <c r="O97" s="60"/>
      <c r="P97" s="261" t="s">
        <v>2987</v>
      </c>
      <c r="Q97" s="26">
        <v>44034</v>
      </c>
    </row>
    <row r="98" spans="2:17" s="73" customFormat="1" ht="19.7" customHeight="1">
      <c r="B98" s="21"/>
      <c r="C98" s="65"/>
      <c r="D98" s="65"/>
      <c r="E98" s="976">
        <f>SUM(H96:H97)</f>
        <v>6400</v>
      </c>
      <c r="F98" s="996"/>
      <c r="G98" s="57"/>
      <c r="H98" s="24"/>
      <c r="I98" s="283"/>
      <c r="J98" s="443"/>
      <c r="K98" s="57"/>
      <c r="L98" s="285"/>
      <c r="M98" s="60"/>
      <c r="N98" s="65"/>
      <c r="O98" s="57"/>
      <c r="P98" s="60"/>
      <c r="Q98" s="61"/>
    </row>
    <row r="99" spans="2:17" s="73" customFormat="1" ht="19.7" customHeight="1">
      <c r="B99" s="21"/>
      <c r="C99" s="65"/>
      <c r="D99" s="65"/>
      <c r="E99" s="30"/>
      <c r="F99" s="996"/>
      <c r="G99" s="57"/>
      <c r="H99" s="24"/>
      <c r="I99" s="283"/>
      <c r="J99" s="443"/>
      <c r="K99" s="57"/>
      <c r="L99" s="285"/>
      <c r="M99" s="60"/>
      <c r="N99" s="65"/>
      <c r="O99" s="57"/>
      <c r="P99" s="60"/>
      <c r="Q99" s="61"/>
    </row>
    <row r="100" spans="2:17" s="73" customFormat="1" ht="19.7" customHeight="1">
      <c r="B100" s="65"/>
      <c r="C100" s="65"/>
      <c r="D100" s="65"/>
      <c r="E100" s="30"/>
      <c r="F100" s="996"/>
      <c r="G100" s="57"/>
      <c r="H100" s="24"/>
      <c r="I100" s="283"/>
      <c r="J100" s="443"/>
      <c r="K100" s="57"/>
      <c r="L100" s="285"/>
      <c r="M100" s="60"/>
      <c r="N100" s="65"/>
      <c r="O100" s="57"/>
      <c r="P100" s="60"/>
      <c r="Q100" s="61"/>
    </row>
    <row r="101" spans="2:17" s="73" customFormat="1" ht="19.7" customHeight="1">
      <c r="B101" s="65"/>
      <c r="C101" s="65"/>
      <c r="D101" s="65"/>
      <c r="E101" s="30"/>
      <c r="F101" s="996"/>
      <c r="G101" s="57"/>
      <c r="H101" s="24"/>
      <c r="I101" s="283"/>
      <c r="J101" s="443"/>
      <c r="K101" s="57"/>
      <c r="L101" s="285"/>
      <c r="M101" s="60"/>
      <c r="N101" s="65"/>
      <c r="O101" s="57"/>
      <c r="P101" s="60"/>
      <c r="Q101" s="61"/>
    </row>
    <row r="102" spans="2:17" s="9" customFormat="1" ht="19.7" customHeight="1">
      <c r="B102" s="21"/>
      <c r="C102" s="21"/>
      <c r="D102" s="21"/>
      <c r="E102" s="22"/>
      <c r="F102" s="22"/>
      <c r="G102" s="22"/>
      <c r="H102" s="167"/>
      <c r="I102" s="167"/>
      <c r="J102" s="22"/>
      <c r="K102" s="22"/>
      <c r="L102" s="22"/>
      <c r="M102" s="25"/>
      <c r="N102" s="21"/>
      <c r="O102" s="22"/>
      <c r="P102" s="25"/>
      <c r="Q102" s="26"/>
    </row>
    <row r="103" spans="2:17" s="9" customFormat="1" ht="19.7" customHeight="1">
      <c r="B103" s="21"/>
      <c r="C103" s="21"/>
      <c r="D103" s="21"/>
      <c r="E103" s="22"/>
      <c r="F103" s="22"/>
      <c r="G103" s="22"/>
      <c r="H103" s="167"/>
      <c r="I103" s="167"/>
      <c r="J103" s="22"/>
      <c r="K103" s="22"/>
      <c r="L103" s="22"/>
      <c r="M103" s="25"/>
      <c r="N103" s="21"/>
      <c r="O103" s="22"/>
      <c r="P103" s="25"/>
      <c r="Q103" s="26"/>
    </row>
  </sheetData>
  <autoFilter ref="B8:O8" xr:uid="{EAD0533E-0B09-42A8-80F8-5904D6E89DD4}"/>
  <mergeCells count="13">
    <mergeCell ref="C95:E95"/>
    <mergeCell ref="C9:E9"/>
    <mergeCell ref="C17:E17"/>
    <mergeCell ref="C37:E37"/>
    <mergeCell ref="C51:E51"/>
    <mergeCell ref="C66:E66"/>
    <mergeCell ref="C82:E82"/>
    <mergeCell ref="B2:D2"/>
    <mergeCell ref="G2:I2"/>
    <mergeCell ref="B3:D3"/>
    <mergeCell ref="B4:D4"/>
    <mergeCell ref="B5:D5"/>
    <mergeCell ref="B6:D6"/>
  </mergeCells>
  <phoneticPr fontId="4"/>
  <dataValidations count="2">
    <dataValidation imeMode="hiragana" allowBlank="1" showInputMessage="1" showErrorMessage="1" sqref="J55:J56 JF55:JF56 TB55:TB56 ACX55:ACX56 AMT55:AMT56 AWP55:AWP56 BGL55:BGL56 BQH55:BQH56 CAD55:CAD56 CJZ55:CJZ56 CTV55:CTV56 DDR55:DDR56 DNN55:DNN56 DXJ55:DXJ56 EHF55:EHF56 ERB55:ERB56 FAX55:FAX56 FKT55:FKT56 FUP55:FUP56 GEL55:GEL56 GOH55:GOH56 GYD55:GYD56 HHZ55:HHZ56 HRV55:HRV56 IBR55:IBR56 ILN55:ILN56 IVJ55:IVJ56 JFF55:JFF56 JPB55:JPB56 JYX55:JYX56 KIT55:KIT56 KSP55:KSP56 LCL55:LCL56 LMH55:LMH56 LWD55:LWD56 MFZ55:MFZ56 MPV55:MPV56 MZR55:MZR56 NJN55:NJN56 NTJ55:NTJ56 ODF55:ODF56 ONB55:ONB56 OWX55:OWX56 PGT55:PGT56 PQP55:PQP56 QAL55:QAL56 QKH55:QKH56 QUD55:QUD56 RDZ55:RDZ56 RNV55:RNV56 RXR55:RXR56 SHN55:SHN56 SRJ55:SRJ56 TBF55:TBF56 TLB55:TLB56 TUX55:TUX56 UET55:UET56 UOP55:UOP56 UYL55:UYL56 VIH55:VIH56 VSD55:VSD56 WBZ55:WBZ56 WLV55:WLV56 WVR55:WVR56 J65591:J65592 JF65591:JF65592 TB65591:TB65592 ACX65591:ACX65592 AMT65591:AMT65592 AWP65591:AWP65592 BGL65591:BGL65592 BQH65591:BQH65592 CAD65591:CAD65592 CJZ65591:CJZ65592 CTV65591:CTV65592 DDR65591:DDR65592 DNN65591:DNN65592 DXJ65591:DXJ65592 EHF65591:EHF65592 ERB65591:ERB65592 FAX65591:FAX65592 FKT65591:FKT65592 FUP65591:FUP65592 GEL65591:GEL65592 GOH65591:GOH65592 GYD65591:GYD65592 HHZ65591:HHZ65592 HRV65591:HRV65592 IBR65591:IBR65592 ILN65591:ILN65592 IVJ65591:IVJ65592 JFF65591:JFF65592 JPB65591:JPB65592 JYX65591:JYX65592 KIT65591:KIT65592 KSP65591:KSP65592 LCL65591:LCL65592 LMH65591:LMH65592 LWD65591:LWD65592 MFZ65591:MFZ65592 MPV65591:MPV65592 MZR65591:MZR65592 NJN65591:NJN65592 NTJ65591:NTJ65592 ODF65591:ODF65592 ONB65591:ONB65592 OWX65591:OWX65592 PGT65591:PGT65592 PQP65591:PQP65592 QAL65591:QAL65592 QKH65591:QKH65592 QUD65591:QUD65592 RDZ65591:RDZ65592 RNV65591:RNV65592 RXR65591:RXR65592 SHN65591:SHN65592 SRJ65591:SRJ65592 TBF65591:TBF65592 TLB65591:TLB65592 TUX65591:TUX65592 UET65591:UET65592 UOP65591:UOP65592 UYL65591:UYL65592 VIH65591:VIH65592 VSD65591:VSD65592 WBZ65591:WBZ65592 WLV65591:WLV65592 WVR65591:WVR65592 J131127:J131128 JF131127:JF131128 TB131127:TB131128 ACX131127:ACX131128 AMT131127:AMT131128 AWP131127:AWP131128 BGL131127:BGL131128 BQH131127:BQH131128 CAD131127:CAD131128 CJZ131127:CJZ131128 CTV131127:CTV131128 DDR131127:DDR131128 DNN131127:DNN131128 DXJ131127:DXJ131128 EHF131127:EHF131128 ERB131127:ERB131128 FAX131127:FAX131128 FKT131127:FKT131128 FUP131127:FUP131128 GEL131127:GEL131128 GOH131127:GOH131128 GYD131127:GYD131128 HHZ131127:HHZ131128 HRV131127:HRV131128 IBR131127:IBR131128 ILN131127:ILN131128 IVJ131127:IVJ131128 JFF131127:JFF131128 JPB131127:JPB131128 JYX131127:JYX131128 KIT131127:KIT131128 KSP131127:KSP131128 LCL131127:LCL131128 LMH131127:LMH131128 LWD131127:LWD131128 MFZ131127:MFZ131128 MPV131127:MPV131128 MZR131127:MZR131128 NJN131127:NJN131128 NTJ131127:NTJ131128 ODF131127:ODF131128 ONB131127:ONB131128 OWX131127:OWX131128 PGT131127:PGT131128 PQP131127:PQP131128 QAL131127:QAL131128 QKH131127:QKH131128 QUD131127:QUD131128 RDZ131127:RDZ131128 RNV131127:RNV131128 RXR131127:RXR131128 SHN131127:SHN131128 SRJ131127:SRJ131128 TBF131127:TBF131128 TLB131127:TLB131128 TUX131127:TUX131128 UET131127:UET131128 UOP131127:UOP131128 UYL131127:UYL131128 VIH131127:VIH131128 VSD131127:VSD131128 WBZ131127:WBZ131128 WLV131127:WLV131128 WVR131127:WVR131128 J196663:J196664 JF196663:JF196664 TB196663:TB196664 ACX196663:ACX196664 AMT196663:AMT196664 AWP196663:AWP196664 BGL196663:BGL196664 BQH196663:BQH196664 CAD196663:CAD196664 CJZ196663:CJZ196664 CTV196663:CTV196664 DDR196663:DDR196664 DNN196663:DNN196664 DXJ196663:DXJ196664 EHF196663:EHF196664 ERB196663:ERB196664 FAX196663:FAX196664 FKT196663:FKT196664 FUP196663:FUP196664 GEL196663:GEL196664 GOH196663:GOH196664 GYD196663:GYD196664 HHZ196663:HHZ196664 HRV196663:HRV196664 IBR196663:IBR196664 ILN196663:ILN196664 IVJ196663:IVJ196664 JFF196663:JFF196664 JPB196663:JPB196664 JYX196663:JYX196664 KIT196663:KIT196664 KSP196663:KSP196664 LCL196663:LCL196664 LMH196663:LMH196664 LWD196663:LWD196664 MFZ196663:MFZ196664 MPV196663:MPV196664 MZR196663:MZR196664 NJN196663:NJN196664 NTJ196663:NTJ196664 ODF196663:ODF196664 ONB196663:ONB196664 OWX196663:OWX196664 PGT196663:PGT196664 PQP196663:PQP196664 QAL196663:QAL196664 QKH196663:QKH196664 QUD196663:QUD196664 RDZ196663:RDZ196664 RNV196663:RNV196664 RXR196663:RXR196664 SHN196663:SHN196664 SRJ196663:SRJ196664 TBF196663:TBF196664 TLB196663:TLB196664 TUX196663:TUX196664 UET196663:UET196664 UOP196663:UOP196664 UYL196663:UYL196664 VIH196663:VIH196664 VSD196663:VSD196664 WBZ196663:WBZ196664 WLV196663:WLV196664 WVR196663:WVR196664 J262199:J262200 JF262199:JF262200 TB262199:TB262200 ACX262199:ACX262200 AMT262199:AMT262200 AWP262199:AWP262200 BGL262199:BGL262200 BQH262199:BQH262200 CAD262199:CAD262200 CJZ262199:CJZ262200 CTV262199:CTV262200 DDR262199:DDR262200 DNN262199:DNN262200 DXJ262199:DXJ262200 EHF262199:EHF262200 ERB262199:ERB262200 FAX262199:FAX262200 FKT262199:FKT262200 FUP262199:FUP262200 GEL262199:GEL262200 GOH262199:GOH262200 GYD262199:GYD262200 HHZ262199:HHZ262200 HRV262199:HRV262200 IBR262199:IBR262200 ILN262199:ILN262200 IVJ262199:IVJ262200 JFF262199:JFF262200 JPB262199:JPB262200 JYX262199:JYX262200 KIT262199:KIT262200 KSP262199:KSP262200 LCL262199:LCL262200 LMH262199:LMH262200 LWD262199:LWD262200 MFZ262199:MFZ262200 MPV262199:MPV262200 MZR262199:MZR262200 NJN262199:NJN262200 NTJ262199:NTJ262200 ODF262199:ODF262200 ONB262199:ONB262200 OWX262199:OWX262200 PGT262199:PGT262200 PQP262199:PQP262200 QAL262199:QAL262200 QKH262199:QKH262200 QUD262199:QUD262200 RDZ262199:RDZ262200 RNV262199:RNV262200 RXR262199:RXR262200 SHN262199:SHN262200 SRJ262199:SRJ262200 TBF262199:TBF262200 TLB262199:TLB262200 TUX262199:TUX262200 UET262199:UET262200 UOP262199:UOP262200 UYL262199:UYL262200 VIH262199:VIH262200 VSD262199:VSD262200 WBZ262199:WBZ262200 WLV262199:WLV262200 WVR262199:WVR262200 J327735:J327736 JF327735:JF327736 TB327735:TB327736 ACX327735:ACX327736 AMT327735:AMT327736 AWP327735:AWP327736 BGL327735:BGL327736 BQH327735:BQH327736 CAD327735:CAD327736 CJZ327735:CJZ327736 CTV327735:CTV327736 DDR327735:DDR327736 DNN327735:DNN327736 DXJ327735:DXJ327736 EHF327735:EHF327736 ERB327735:ERB327736 FAX327735:FAX327736 FKT327735:FKT327736 FUP327735:FUP327736 GEL327735:GEL327736 GOH327735:GOH327736 GYD327735:GYD327736 HHZ327735:HHZ327736 HRV327735:HRV327736 IBR327735:IBR327736 ILN327735:ILN327736 IVJ327735:IVJ327736 JFF327735:JFF327736 JPB327735:JPB327736 JYX327735:JYX327736 KIT327735:KIT327736 KSP327735:KSP327736 LCL327735:LCL327736 LMH327735:LMH327736 LWD327735:LWD327736 MFZ327735:MFZ327736 MPV327735:MPV327736 MZR327735:MZR327736 NJN327735:NJN327736 NTJ327735:NTJ327736 ODF327735:ODF327736 ONB327735:ONB327736 OWX327735:OWX327736 PGT327735:PGT327736 PQP327735:PQP327736 QAL327735:QAL327736 QKH327735:QKH327736 QUD327735:QUD327736 RDZ327735:RDZ327736 RNV327735:RNV327736 RXR327735:RXR327736 SHN327735:SHN327736 SRJ327735:SRJ327736 TBF327735:TBF327736 TLB327735:TLB327736 TUX327735:TUX327736 UET327735:UET327736 UOP327735:UOP327736 UYL327735:UYL327736 VIH327735:VIH327736 VSD327735:VSD327736 WBZ327735:WBZ327736 WLV327735:WLV327736 WVR327735:WVR327736 J393271:J393272 JF393271:JF393272 TB393271:TB393272 ACX393271:ACX393272 AMT393271:AMT393272 AWP393271:AWP393272 BGL393271:BGL393272 BQH393271:BQH393272 CAD393271:CAD393272 CJZ393271:CJZ393272 CTV393271:CTV393272 DDR393271:DDR393272 DNN393271:DNN393272 DXJ393271:DXJ393272 EHF393271:EHF393272 ERB393271:ERB393272 FAX393271:FAX393272 FKT393271:FKT393272 FUP393271:FUP393272 GEL393271:GEL393272 GOH393271:GOH393272 GYD393271:GYD393272 HHZ393271:HHZ393272 HRV393271:HRV393272 IBR393271:IBR393272 ILN393271:ILN393272 IVJ393271:IVJ393272 JFF393271:JFF393272 JPB393271:JPB393272 JYX393271:JYX393272 KIT393271:KIT393272 KSP393271:KSP393272 LCL393271:LCL393272 LMH393271:LMH393272 LWD393271:LWD393272 MFZ393271:MFZ393272 MPV393271:MPV393272 MZR393271:MZR393272 NJN393271:NJN393272 NTJ393271:NTJ393272 ODF393271:ODF393272 ONB393271:ONB393272 OWX393271:OWX393272 PGT393271:PGT393272 PQP393271:PQP393272 QAL393271:QAL393272 QKH393271:QKH393272 QUD393271:QUD393272 RDZ393271:RDZ393272 RNV393271:RNV393272 RXR393271:RXR393272 SHN393271:SHN393272 SRJ393271:SRJ393272 TBF393271:TBF393272 TLB393271:TLB393272 TUX393271:TUX393272 UET393271:UET393272 UOP393271:UOP393272 UYL393271:UYL393272 VIH393271:VIH393272 VSD393271:VSD393272 WBZ393271:WBZ393272 WLV393271:WLV393272 WVR393271:WVR393272 J458807:J458808 JF458807:JF458808 TB458807:TB458808 ACX458807:ACX458808 AMT458807:AMT458808 AWP458807:AWP458808 BGL458807:BGL458808 BQH458807:BQH458808 CAD458807:CAD458808 CJZ458807:CJZ458808 CTV458807:CTV458808 DDR458807:DDR458808 DNN458807:DNN458808 DXJ458807:DXJ458808 EHF458807:EHF458808 ERB458807:ERB458808 FAX458807:FAX458808 FKT458807:FKT458808 FUP458807:FUP458808 GEL458807:GEL458808 GOH458807:GOH458808 GYD458807:GYD458808 HHZ458807:HHZ458808 HRV458807:HRV458808 IBR458807:IBR458808 ILN458807:ILN458808 IVJ458807:IVJ458808 JFF458807:JFF458808 JPB458807:JPB458808 JYX458807:JYX458808 KIT458807:KIT458808 KSP458807:KSP458808 LCL458807:LCL458808 LMH458807:LMH458808 LWD458807:LWD458808 MFZ458807:MFZ458808 MPV458807:MPV458808 MZR458807:MZR458808 NJN458807:NJN458808 NTJ458807:NTJ458808 ODF458807:ODF458808 ONB458807:ONB458808 OWX458807:OWX458808 PGT458807:PGT458808 PQP458807:PQP458808 QAL458807:QAL458808 QKH458807:QKH458808 QUD458807:QUD458808 RDZ458807:RDZ458808 RNV458807:RNV458808 RXR458807:RXR458808 SHN458807:SHN458808 SRJ458807:SRJ458808 TBF458807:TBF458808 TLB458807:TLB458808 TUX458807:TUX458808 UET458807:UET458808 UOP458807:UOP458808 UYL458807:UYL458808 VIH458807:VIH458808 VSD458807:VSD458808 WBZ458807:WBZ458808 WLV458807:WLV458808 WVR458807:WVR458808 J524343:J524344 JF524343:JF524344 TB524343:TB524344 ACX524343:ACX524344 AMT524343:AMT524344 AWP524343:AWP524344 BGL524343:BGL524344 BQH524343:BQH524344 CAD524343:CAD524344 CJZ524343:CJZ524344 CTV524343:CTV524344 DDR524343:DDR524344 DNN524343:DNN524344 DXJ524343:DXJ524344 EHF524343:EHF524344 ERB524343:ERB524344 FAX524343:FAX524344 FKT524343:FKT524344 FUP524343:FUP524344 GEL524343:GEL524344 GOH524343:GOH524344 GYD524343:GYD524344 HHZ524343:HHZ524344 HRV524343:HRV524344 IBR524343:IBR524344 ILN524343:ILN524344 IVJ524343:IVJ524344 JFF524343:JFF524344 JPB524343:JPB524344 JYX524343:JYX524344 KIT524343:KIT524344 KSP524343:KSP524344 LCL524343:LCL524344 LMH524343:LMH524344 LWD524343:LWD524344 MFZ524343:MFZ524344 MPV524343:MPV524344 MZR524343:MZR524344 NJN524343:NJN524344 NTJ524343:NTJ524344 ODF524343:ODF524344 ONB524343:ONB524344 OWX524343:OWX524344 PGT524343:PGT524344 PQP524343:PQP524344 QAL524343:QAL524344 QKH524343:QKH524344 QUD524343:QUD524344 RDZ524343:RDZ524344 RNV524343:RNV524344 RXR524343:RXR524344 SHN524343:SHN524344 SRJ524343:SRJ524344 TBF524343:TBF524344 TLB524343:TLB524344 TUX524343:TUX524344 UET524343:UET524344 UOP524343:UOP524344 UYL524343:UYL524344 VIH524343:VIH524344 VSD524343:VSD524344 WBZ524343:WBZ524344 WLV524343:WLV524344 WVR524343:WVR524344 J589879:J589880 JF589879:JF589880 TB589879:TB589880 ACX589879:ACX589880 AMT589879:AMT589880 AWP589879:AWP589880 BGL589879:BGL589880 BQH589879:BQH589880 CAD589879:CAD589880 CJZ589879:CJZ589880 CTV589879:CTV589880 DDR589879:DDR589880 DNN589879:DNN589880 DXJ589879:DXJ589880 EHF589879:EHF589880 ERB589879:ERB589880 FAX589879:FAX589880 FKT589879:FKT589880 FUP589879:FUP589880 GEL589879:GEL589880 GOH589879:GOH589880 GYD589879:GYD589880 HHZ589879:HHZ589880 HRV589879:HRV589880 IBR589879:IBR589880 ILN589879:ILN589880 IVJ589879:IVJ589880 JFF589879:JFF589880 JPB589879:JPB589880 JYX589879:JYX589880 KIT589879:KIT589880 KSP589879:KSP589880 LCL589879:LCL589880 LMH589879:LMH589880 LWD589879:LWD589880 MFZ589879:MFZ589880 MPV589879:MPV589880 MZR589879:MZR589880 NJN589879:NJN589880 NTJ589879:NTJ589880 ODF589879:ODF589880 ONB589879:ONB589880 OWX589879:OWX589880 PGT589879:PGT589880 PQP589879:PQP589880 QAL589879:QAL589880 QKH589879:QKH589880 QUD589879:QUD589880 RDZ589879:RDZ589880 RNV589879:RNV589880 RXR589879:RXR589880 SHN589879:SHN589880 SRJ589879:SRJ589880 TBF589879:TBF589880 TLB589879:TLB589880 TUX589879:TUX589880 UET589879:UET589880 UOP589879:UOP589880 UYL589879:UYL589880 VIH589879:VIH589880 VSD589879:VSD589880 WBZ589879:WBZ589880 WLV589879:WLV589880 WVR589879:WVR589880 J655415:J655416 JF655415:JF655416 TB655415:TB655416 ACX655415:ACX655416 AMT655415:AMT655416 AWP655415:AWP655416 BGL655415:BGL655416 BQH655415:BQH655416 CAD655415:CAD655416 CJZ655415:CJZ655416 CTV655415:CTV655416 DDR655415:DDR655416 DNN655415:DNN655416 DXJ655415:DXJ655416 EHF655415:EHF655416 ERB655415:ERB655416 FAX655415:FAX655416 FKT655415:FKT655416 FUP655415:FUP655416 GEL655415:GEL655416 GOH655415:GOH655416 GYD655415:GYD655416 HHZ655415:HHZ655416 HRV655415:HRV655416 IBR655415:IBR655416 ILN655415:ILN655416 IVJ655415:IVJ655416 JFF655415:JFF655416 JPB655415:JPB655416 JYX655415:JYX655416 KIT655415:KIT655416 KSP655415:KSP655416 LCL655415:LCL655416 LMH655415:LMH655416 LWD655415:LWD655416 MFZ655415:MFZ655416 MPV655415:MPV655416 MZR655415:MZR655416 NJN655415:NJN655416 NTJ655415:NTJ655416 ODF655415:ODF655416 ONB655415:ONB655416 OWX655415:OWX655416 PGT655415:PGT655416 PQP655415:PQP655416 QAL655415:QAL655416 QKH655415:QKH655416 QUD655415:QUD655416 RDZ655415:RDZ655416 RNV655415:RNV655416 RXR655415:RXR655416 SHN655415:SHN655416 SRJ655415:SRJ655416 TBF655415:TBF655416 TLB655415:TLB655416 TUX655415:TUX655416 UET655415:UET655416 UOP655415:UOP655416 UYL655415:UYL655416 VIH655415:VIH655416 VSD655415:VSD655416 WBZ655415:WBZ655416 WLV655415:WLV655416 WVR655415:WVR655416 J720951:J720952 JF720951:JF720952 TB720951:TB720952 ACX720951:ACX720952 AMT720951:AMT720952 AWP720951:AWP720952 BGL720951:BGL720952 BQH720951:BQH720952 CAD720951:CAD720952 CJZ720951:CJZ720952 CTV720951:CTV720952 DDR720951:DDR720952 DNN720951:DNN720952 DXJ720951:DXJ720952 EHF720951:EHF720952 ERB720951:ERB720952 FAX720951:FAX720952 FKT720951:FKT720952 FUP720951:FUP720952 GEL720951:GEL720952 GOH720951:GOH720952 GYD720951:GYD720952 HHZ720951:HHZ720952 HRV720951:HRV720952 IBR720951:IBR720952 ILN720951:ILN720952 IVJ720951:IVJ720952 JFF720951:JFF720952 JPB720951:JPB720952 JYX720951:JYX720952 KIT720951:KIT720952 KSP720951:KSP720952 LCL720951:LCL720952 LMH720951:LMH720952 LWD720951:LWD720952 MFZ720951:MFZ720952 MPV720951:MPV720952 MZR720951:MZR720952 NJN720951:NJN720952 NTJ720951:NTJ720952 ODF720951:ODF720952 ONB720951:ONB720952 OWX720951:OWX720952 PGT720951:PGT720952 PQP720951:PQP720952 QAL720951:QAL720952 QKH720951:QKH720952 QUD720951:QUD720952 RDZ720951:RDZ720952 RNV720951:RNV720952 RXR720951:RXR720952 SHN720951:SHN720952 SRJ720951:SRJ720952 TBF720951:TBF720952 TLB720951:TLB720952 TUX720951:TUX720952 UET720951:UET720952 UOP720951:UOP720952 UYL720951:UYL720952 VIH720951:VIH720952 VSD720951:VSD720952 WBZ720951:WBZ720952 WLV720951:WLV720952 WVR720951:WVR720952 J786487:J786488 JF786487:JF786488 TB786487:TB786488 ACX786487:ACX786488 AMT786487:AMT786488 AWP786487:AWP786488 BGL786487:BGL786488 BQH786487:BQH786488 CAD786487:CAD786488 CJZ786487:CJZ786488 CTV786487:CTV786488 DDR786487:DDR786488 DNN786487:DNN786488 DXJ786487:DXJ786488 EHF786487:EHF786488 ERB786487:ERB786488 FAX786487:FAX786488 FKT786487:FKT786488 FUP786487:FUP786488 GEL786487:GEL786488 GOH786487:GOH786488 GYD786487:GYD786488 HHZ786487:HHZ786488 HRV786487:HRV786488 IBR786487:IBR786488 ILN786487:ILN786488 IVJ786487:IVJ786488 JFF786487:JFF786488 JPB786487:JPB786488 JYX786487:JYX786488 KIT786487:KIT786488 KSP786487:KSP786488 LCL786487:LCL786488 LMH786487:LMH786488 LWD786487:LWD786488 MFZ786487:MFZ786488 MPV786487:MPV786488 MZR786487:MZR786488 NJN786487:NJN786488 NTJ786487:NTJ786488 ODF786487:ODF786488 ONB786487:ONB786488 OWX786487:OWX786488 PGT786487:PGT786488 PQP786487:PQP786488 QAL786487:QAL786488 QKH786487:QKH786488 QUD786487:QUD786488 RDZ786487:RDZ786488 RNV786487:RNV786488 RXR786487:RXR786488 SHN786487:SHN786488 SRJ786487:SRJ786488 TBF786487:TBF786488 TLB786487:TLB786488 TUX786487:TUX786488 UET786487:UET786488 UOP786487:UOP786488 UYL786487:UYL786488 VIH786487:VIH786488 VSD786487:VSD786488 WBZ786487:WBZ786488 WLV786487:WLV786488 WVR786487:WVR786488 J852023:J852024 JF852023:JF852024 TB852023:TB852024 ACX852023:ACX852024 AMT852023:AMT852024 AWP852023:AWP852024 BGL852023:BGL852024 BQH852023:BQH852024 CAD852023:CAD852024 CJZ852023:CJZ852024 CTV852023:CTV852024 DDR852023:DDR852024 DNN852023:DNN852024 DXJ852023:DXJ852024 EHF852023:EHF852024 ERB852023:ERB852024 FAX852023:FAX852024 FKT852023:FKT852024 FUP852023:FUP852024 GEL852023:GEL852024 GOH852023:GOH852024 GYD852023:GYD852024 HHZ852023:HHZ852024 HRV852023:HRV852024 IBR852023:IBR852024 ILN852023:ILN852024 IVJ852023:IVJ852024 JFF852023:JFF852024 JPB852023:JPB852024 JYX852023:JYX852024 KIT852023:KIT852024 KSP852023:KSP852024 LCL852023:LCL852024 LMH852023:LMH852024 LWD852023:LWD852024 MFZ852023:MFZ852024 MPV852023:MPV852024 MZR852023:MZR852024 NJN852023:NJN852024 NTJ852023:NTJ852024 ODF852023:ODF852024 ONB852023:ONB852024 OWX852023:OWX852024 PGT852023:PGT852024 PQP852023:PQP852024 QAL852023:QAL852024 QKH852023:QKH852024 QUD852023:QUD852024 RDZ852023:RDZ852024 RNV852023:RNV852024 RXR852023:RXR852024 SHN852023:SHN852024 SRJ852023:SRJ852024 TBF852023:TBF852024 TLB852023:TLB852024 TUX852023:TUX852024 UET852023:UET852024 UOP852023:UOP852024 UYL852023:UYL852024 VIH852023:VIH852024 VSD852023:VSD852024 WBZ852023:WBZ852024 WLV852023:WLV852024 WVR852023:WVR852024 J917559:J917560 JF917559:JF917560 TB917559:TB917560 ACX917559:ACX917560 AMT917559:AMT917560 AWP917559:AWP917560 BGL917559:BGL917560 BQH917559:BQH917560 CAD917559:CAD917560 CJZ917559:CJZ917560 CTV917559:CTV917560 DDR917559:DDR917560 DNN917559:DNN917560 DXJ917559:DXJ917560 EHF917559:EHF917560 ERB917559:ERB917560 FAX917559:FAX917560 FKT917559:FKT917560 FUP917559:FUP917560 GEL917559:GEL917560 GOH917559:GOH917560 GYD917559:GYD917560 HHZ917559:HHZ917560 HRV917559:HRV917560 IBR917559:IBR917560 ILN917559:ILN917560 IVJ917559:IVJ917560 JFF917559:JFF917560 JPB917559:JPB917560 JYX917559:JYX917560 KIT917559:KIT917560 KSP917559:KSP917560 LCL917559:LCL917560 LMH917559:LMH917560 LWD917559:LWD917560 MFZ917559:MFZ917560 MPV917559:MPV917560 MZR917559:MZR917560 NJN917559:NJN917560 NTJ917559:NTJ917560 ODF917559:ODF917560 ONB917559:ONB917560 OWX917559:OWX917560 PGT917559:PGT917560 PQP917559:PQP917560 QAL917559:QAL917560 QKH917559:QKH917560 QUD917559:QUD917560 RDZ917559:RDZ917560 RNV917559:RNV917560 RXR917559:RXR917560 SHN917559:SHN917560 SRJ917559:SRJ917560 TBF917559:TBF917560 TLB917559:TLB917560 TUX917559:TUX917560 UET917559:UET917560 UOP917559:UOP917560 UYL917559:UYL917560 VIH917559:VIH917560 VSD917559:VSD917560 WBZ917559:WBZ917560 WLV917559:WLV917560 WVR917559:WVR917560 J983095:J983096 JF983095:JF983096 TB983095:TB983096 ACX983095:ACX983096 AMT983095:AMT983096 AWP983095:AWP983096 BGL983095:BGL983096 BQH983095:BQH983096 CAD983095:CAD983096 CJZ983095:CJZ983096 CTV983095:CTV983096 DDR983095:DDR983096 DNN983095:DNN983096 DXJ983095:DXJ983096 EHF983095:EHF983096 ERB983095:ERB983096 FAX983095:FAX983096 FKT983095:FKT983096 FUP983095:FUP983096 GEL983095:GEL983096 GOH983095:GOH983096 GYD983095:GYD983096 HHZ983095:HHZ983096 HRV983095:HRV983096 IBR983095:IBR983096 ILN983095:ILN983096 IVJ983095:IVJ983096 JFF983095:JFF983096 JPB983095:JPB983096 JYX983095:JYX983096 KIT983095:KIT983096 KSP983095:KSP983096 LCL983095:LCL983096 LMH983095:LMH983096 LWD983095:LWD983096 MFZ983095:MFZ983096 MPV983095:MPV983096 MZR983095:MZR983096 NJN983095:NJN983096 NTJ983095:NTJ983096 ODF983095:ODF983096 ONB983095:ONB983096 OWX983095:OWX983096 PGT983095:PGT983096 PQP983095:PQP983096 QAL983095:QAL983096 QKH983095:QKH983096 QUD983095:QUD983096 RDZ983095:RDZ983096 RNV983095:RNV983096 RXR983095:RXR983096 SHN983095:SHN983096 SRJ983095:SRJ983096 TBF983095:TBF983096 TLB983095:TLB983096 TUX983095:TUX983096 UET983095:UET983096 UOP983095:UOP983096 UYL983095:UYL983096 VIH983095:VIH983096 VSD983095:VSD983096 WBZ983095:WBZ983096 WLV983095:WLV983096 WVR983095:WVR983096 J25:J26 JF25:JF26 TB25:TB26 ACX25:ACX26 AMT25:AMT26 AWP25:AWP26 BGL25:BGL26 BQH25:BQH26 CAD25:CAD26 CJZ25:CJZ26 CTV25:CTV26 DDR25:DDR26 DNN25:DNN26 DXJ25:DXJ26 EHF25:EHF26 ERB25:ERB26 FAX25:FAX26 FKT25:FKT26 FUP25:FUP26 GEL25:GEL26 GOH25:GOH26 GYD25:GYD26 HHZ25:HHZ26 HRV25:HRV26 IBR25:IBR26 ILN25:ILN26 IVJ25:IVJ26 JFF25:JFF26 JPB25:JPB26 JYX25:JYX26 KIT25:KIT26 KSP25:KSP26 LCL25:LCL26 LMH25:LMH26 LWD25:LWD26 MFZ25:MFZ26 MPV25:MPV26 MZR25:MZR26 NJN25:NJN26 NTJ25:NTJ26 ODF25:ODF26 ONB25:ONB26 OWX25:OWX26 PGT25:PGT26 PQP25:PQP26 QAL25:QAL26 QKH25:QKH26 QUD25:QUD26 RDZ25:RDZ26 RNV25:RNV26 RXR25:RXR26 SHN25:SHN26 SRJ25:SRJ26 TBF25:TBF26 TLB25:TLB26 TUX25:TUX26 UET25:UET26 UOP25:UOP26 UYL25:UYL26 VIH25:VIH26 VSD25:VSD26 WBZ25:WBZ26 WLV25:WLV26 WVR25:WVR26 J65561:J65562 JF65561:JF65562 TB65561:TB65562 ACX65561:ACX65562 AMT65561:AMT65562 AWP65561:AWP65562 BGL65561:BGL65562 BQH65561:BQH65562 CAD65561:CAD65562 CJZ65561:CJZ65562 CTV65561:CTV65562 DDR65561:DDR65562 DNN65561:DNN65562 DXJ65561:DXJ65562 EHF65561:EHF65562 ERB65561:ERB65562 FAX65561:FAX65562 FKT65561:FKT65562 FUP65561:FUP65562 GEL65561:GEL65562 GOH65561:GOH65562 GYD65561:GYD65562 HHZ65561:HHZ65562 HRV65561:HRV65562 IBR65561:IBR65562 ILN65561:ILN65562 IVJ65561:IVJ65562 JFF65561:JFF65562 JPB65561:JPB65562 JYX65561:JYX65562 KIT65561:KIT65562 KSP65561:KSP65562 LCL65561:LCL65562 LMH65561:LMH65562 LWD65561:LWD65562 MFZ65561:MFZ65562 MPV65561:MPV65562 MZR65561:MZR65562 NJN65561:NJN65562 NTJ65561:NTJ65562 ODF65561:ODF65562 ONB65561:ONB65562 OWX65561:OWX65562 PGT65561:PGT65562 PQP65561:PQP65562 QAL65561:QAL65562 QKH65561:QKH65562 QUD65561:QUD65562 RDZ65561:RDZ65562 RNV65561:RNV65562 RXR65561:RXR65562 SHN65561:SHN65562 SRJ65561:SRJ65562 TBF65561:TBF65562 TLB65561:TLB65562 TUX65561:TUX65562 UET65561:UET65562 UOP65561:UOP65562 UYL65561:UYL65562 VIH65561:VIH65562 VSD65561:VSD65562 WBZ65561:WBZ65562 WLV65561:WLV65562 WVR65561:WVR65562 J131097:J131098 JF131097:JF131098 TB131097:TB131098 ACX131097:ACX131098 AMT131097:AMT131098 AWP131097:AWP131098 BGL131097:BGL131098 BQH131097:BQH131098 CAD131097:CAD131098 CJZ131097:CJZ131098 CTV131097:CTV131098 DDR131097:DDR131098 DNN131097:DNN131098 DXJ131097:DXJ131098 EHF131097:EHF131098 ERB131097:ERB131098 FAX131097:FAX131098 FKT131097:FKT131098 FUP131097:FUP131098 GEL131097:GEL131098 GOH131097:GOH131098 GYD131097:GYD131098 HHZ131097:HHZ131098 HRV131097:HRV131098 IBR131097:IBR131098 ILN131097:ILN131098 IVJ131097:IVJ131098 JFF131097:JFF131098 JPB131097:JPB131098 JYX131097:JYX131098 KIT131097:KIT131098 KSP131097:KSP131098 LCL131097:LCL131098 LMH131097:LMH131098 LWD131097:LWD131098 MFZ131097:MFZ131098 MPV131097:MPV131098 MZR131097:MZR131098 NJN131097:NJN131098 NTJ131097:NTJ131098 ODF131097:ODF131098 ONB131097:ONB131098 OWX131097:OWX131098 PGT131097:PGT131098 PQP131097:PQP131098 QAL131097:QAL131098 QKH131097:QKH131098 QUD131097:QUD131098 RDZ131097:RDZ131098 RNV131097:RNV131098 RXR131097:RXR131098 SHN131097:SHN131098 SRJ131097:SRJ131098 TBF131097:TBF131098 TLB131097:TLB131098 TUX131097:TUX131098 UET131097:UET131098 UOP131097:UOP131098 UYL131097:UYL131098 VIH131097:VIH131098 VSD131097:VSD131098 WBZ131097:WBZ131098 WLV131097:WLV131098 WVR131097:WVR131098 J196633:J196634 JF196633:JF196634 TB196633:TB196634 ACX196633:ACX196634 AMT196633:AMT196634 AWP196633:AWP196634 BGL196633:BGL196634 BQH196633:BQH196634 CAD196633:CAD196634 CJZ196633:CJZ196634 CTV196633:CTV196634 DDR196633:DDR196634 DNN196633:DNN196634 DXJ196633:DXJ196634 EHF196633:EHF196634 ERB196633:ERB196634 FAX196633:FAX196634 FKT196633:FKT196634 FUP196633:FUP196634 GEL196633:GEL196634 GOH196633:GOH196634 GYD196633:GYD196634 HHZ196633:HHZ196634 HRV196633:HRV196634 IBR196633:IBR196634 ILN196633:ILN196634 IVJ196633:IVJ196634 JFF196633:JFF196634 JPB196633:JPB196634 JYX196633:JYX196634 KIT196633:KIT196634 KSP196633:KSP196634 LCL196633:LCL196634 LMH196633:LMH196634 LWD196633:LWD196634 MFZ196633:MFZ196634 MPV196633:MPV196634 MZR196633:MZR196634 NJN196633:NJN196634 NTJ196633:NTJ196634 ODF196633:ODF196634 ONB196633:ONB196634 OWX196633:OWX196634 PGT196633:PGT196634 PQP196633:PQP196634 QAL196633:QAL196634 QKH196633:QKH196634 QUD196633:QUD196634 RDZ196633:RDZ196634 RNV196633:RNV196634 RXR196633:RXR196634 SHN196633:SHN196634 SRJ196633:SRJ196634 TBF196633:TBF196634 TLB196633:TLB196634 TUX196633:TUX196634 UET196633:UET196634 UOP196633:UOP196634 UYL196633:UYL196634 VIH196633:VIH196634 VSD196633:VSD196634 WBZ196633:WBZ196634 WLV196633:WLV196634 WVR196633:WVR196634 J262169:J262170 JF262169:JF262170 TB262169:TB262170 ACX262169:ACX262170 AMT262169:AMT262170 AWP262169:AWP262170 BGL262169:BGL262170 BQH262169:BQH262170 CAD262169:CAD262170 CJZ262169:CJZ262170 CTV262169:CTV262170 DDR262169:DDR262170 DNN262169:DNN262170 DXJ262169:DXJ262170 EHF262169:EHF262170 ERB262169:ERB262170 FAX262169:FAX262170 FKT262169:FKT262170 FUP262169:FUP262170 GEL262169:GEL262170 GOH262169:GOH262170 GYD262169:GYD262170 HHZ262169:HHZ262170 HRV262169:HRV262170 IBR262169:IBR262170 ILN262169:ILN262170 IVJ262169:IVJ262170 JFF262169:JFF262170 JPB262169:JPB262170 JYX262169:JYX262170 KIT262169:KIT262170 KSP262169:KSP262170 LCL262169:LCL262170 LMH262169:LMH262170 LWD262169:LWD262170 MFZ262169:MFZ262170 MPV262169:MPV262170 MZR262169:MZR262170 NJN262169:NJN262170 NTJ262169:NTJ262170 ODF262169:ODF262170 ONB262169:ONB262170 OWX262169:OWX262170 PGT262169:PGT262170 PQP262169:PQP262170 QAL262169:QAL262170 QKH262169:QKH262170 QUD262169:QUD262170 RDZ262169:RDZ262170 RNV262169:RNV262170 RXR262169:RXR262170 SHN262169:SHN262170 SRJ262169:SRJ262170 TBF262169:TBF262170 TLB262169:TLB262170 TUX262169:TUX262170 UET262169:UET262170 UOP262169:UOP262170 UYL262169:UYL262170 VIH262169:VIH262170 VSD262169:VSD262170 WBZ262169:WBZ262170 WLV262169:WLV262170 WVR262169:WVR262170 J327705:J327706 JF327705:JF327706 TB327705:TB327706 ACX327705:ACX327706 AMT327705:AMT327706 AWP327705:AWP327706 BGL327705:BGL327706 BQH327705:BQH327706 CAD327705:CAD327706 CJZ327705:CJZ327706 CTV327705:CTV327706 DDR327705:DDR327706 DNN327705:DNN327706 DXJ327705:DXJ327706 EHF327705:EHF327706 ERB327705:ERB327706 FAX327705:FAX327706 FKT327705:FKT327706 FUP327705:FUP327706 GEL327705:GEL327706 GOH327705:GOH327706 GYD327705:GYD327706 HHZ327705:HHZ327706 HRV327705:HRV327706 IBR327705:IBR327706 ILN327705:ILN327706 IVJ327705:IVJ327706 JFF327705:JFF327706 JPB327705:JPB327706 JYX327705:JYX327706 KIT327705:KIT327706 KSP327705:KSP327706 LCL327705:LCL327706 LMH327705:LMH327706 LWD327705:LWD327706 MFZ327705:MFZ327706 MPV327705:MPV327706 MZR327705:MZR327706 NJN327705:NJN327706 NTJ327705:NTJ327706 ODF327705:ODF327706 ONB327705:ONB327706 OWX327705:OWX327706 PGT327705:PGT327706 PQP327705:PQP327706 QAL327705:QAL327706 QKH327705:QKH327706 QUD327705:QUD327706 RDZ327705:RDZ327706 RNV327705:RNV327706 RXR327705:RXR327706 SHN327705:SHN327706 SRJ327705:SRJ327706 TBF327705:TBF327706 TLB327705:TLB327706 TUX327705:TUX327706 UET327705:UET327706 UOP327705:UOP327706 UYL327705:UYL327706 VIH327705:VIH327706 VSD327705:VSD327706 WBZ327705:WBZ327706 WLV327705:WLV327706 WVR327705:WVR327706 J393241:J393242 JF393241:JF393242 TB393241:TB393242 ACX393241:ACX393242 AMT393241:AMT393242 AWP393241:AWP393242 BGL393241:BGL393242 BQH393241:BQH393242 CAD393241:CAD393242 CJZ393241:CJZ393242 CTV393241:CTV393242 DDR393241:DDR393242 DNN393241:DNN393242 DXJ393241:DXJ393242 EHF393241:EHF393242 ERB393241:ERB393242 FAX393241:FAX393242 FKT393241:FKT393242 FUP393241:FUP393242 GEL393241:GEL393242 GOH393241:GOH393242 GYD393241:GYD393242 HHZ393241:HHZ393242 HRV393241:HRV393242 IBR393241:IBR393242 ILN393241:ILN393242 IVJ393241:IVJ393242 JFF393241:JFF393242 JPB393241:JPB393242 JYX393241:JYX393242 KIT393241:KIT393242 KSP393241:KSP393242 LCL393241:LCL393242 LMH393241:LMH393242 LWD393241:LWD393242 MFZ393241:MFZ393242 MPV393241:MPV393242 MZR393241:MZR393242 NJN393241:NJN393242 NTJ393241:NTJ393242 ODF393241:ODF393242 ONB393241:ONB393242 OWX393241:OWX393242 PGT393241:PGT393242 PQP393241:PQP393242 QAL393241:QAL393242 QKH393241:QKH393242 QUD393241:QUD393242 RDZ393241:RDZ393242 RNV393241:RNV393242 RXR393241:RXR393242 SHN393241:SHN393242 SRJ393241:SRJ393242 TBF393241:TBF393242 TLB393241:TLB393242 TUX393241:TUX393242 UET393241:UET393242 UOP393241:UOP393242 UYL393241:UYL393242 VIH393241:VIH393242 VSD393241:VSD393242 WBZ393241:WBZ393242 WLV393241:WLV393242 WVR393241:WVR393242 J458777:J458778 JF458777:JF458778 TB458777:TB458778 ACX458777:ACX458778 AMT458777:AMT458778 AWP458777:AWP458778 BGL458777:BGL458778 BQH458777:BQH458778 CAD458777:CAD458778 CJZ458777:CJZ458778 CTV458777:CTV458778 DDR458777:DDR458778 DNN458777:DNN458778 DXJ458777:DXJ458778 EHF458777:EHF458778 ERB458777:ERB458778 FAX458777:FAX458778 FKT458777:FKT458778 FUP458777:FUP458778 GEL458777:GEL458778 GOH458777:GOH458778 GYD458777:GYD458778 HHZ458777:HHZ458778 HRV458777:HRV458778 IBR458777:IBR458778 ILN458777:ILN458778 IVJ458777:IVJ458778 JFF458777:JFF458778 JPB458777:JPB458778 JYX458777:JYX458778 KIT458777:KIT458778 KSP458777:KSP458778 LCL458777:LCL458778 LMH458777:LMH458778 LWD458777:LWD458778 MFZ458777:MFZ458778 MPV458777:MPV458778 MZR458777:MZR458778 NJN458777:NJN458778 NTJ458777:NTJ458778 ODF458777:ODF458778 ONB458777:ONB458778 OWX458777:OWX458778 PGT458777:PGT458778 PQP458777:PQP458778 QAL458777:QAL458778 QKH458777:QKH458778 QUD458777:QUD458778 RDZ458777:RDZ458778 RNV458777:RNV458778 RXR458777:RXR458778 SHN458777:SHN458778 SRJ458777:SRJ458778 TBF458777:TBF458778 TLB458777:TLB458778 TUX458777:TUX458778 UET458777:UET458778 UOP458777:UOP458778 UYL458777:UYL458778 VIH458777:VIH458778 VSD458777:VSD458778 WBZ458777:WBZ458778 WLV458777:WLV458778 WVR458777:WVR458778 J524313:J524314 JF524313:JF524314 TB524313:TB524314 ACX524313:ACX524314 AMT524313:AMT524314 AWP524313:AWP524314 BGL524313:BGL524314 BQH524313:BQH524314 CAD524313:CAD524314 CJZ524313:CJZ524314 CTV524313:CTV524314 DDR524313:DDR524314 DNN524313:DNN524314 DXJ524313:DXJ524314 EHF524313:EHF524314 ERB524313:ERB524314 FAX524313:FAX524314 FKT524313:FKT524314 FUP524313:FUP524314 GEL524313:GEL524314 GOH524313:GOH524314 GYD524313:GYD524314 HHZ524313:HHZ524314 HRV524313:HRV524314 IBR524313:IBR524314 ILN524313:ILN524314 IVJ524313:IVJ524314 JFF524313:JFF524314 JPB524313:JPB524314 JYX524313:JYX524314 KIT524313:KIT524314 KSP524313:KSP524314 LCL524313:LCL524314 LMH524313:LMH524314 LWD524313:LWD524314 MFZ524313:MFZ524314 MPV524313:MPV524314 MZR524313:MZR524314 NJN524313:NJN524314 NTJ524313:NTJ524314 ODF524313:ODF524314 ONB524313:ONB524314 OWX524313:OWX524314 PGT524313:PGT524314 PQP524313:PQP524314 QAL524313:QAL524314 QKH524313:QKH524314 QUD524313:QUD524314 RDZ524313:RDZ524314 RNV524313:RNV524314 RXR524313:RXR524314 SHN524313:SHN524314 SRJ524313:SRJ524314 TBF524313:TBF524314 TLB524313:TLB524314 TUX524313:TUX524314 UET524313:UET524314 UOP524313:UOP524314 UYL524313:UYL524314 VIH524313:VIH524314 VSD524313:VSD524314 WBZ524313:WBZ524314 WLV524313:WLV524314 WVR524313:WVR524314 J589849:J589850 JF589849:JF589850 TB589849:TB589850 ACX589849:ACX589850 AMT589849:AMT589850 AWP589849:AWP589850 BGL589849:BGL589850 BQH589849:BQH589850 CAD589849:CAD589850 CJZ589849:CJZ589850 CTV589849:CTV589850 DDR589849:DDR589850 DNN589849:DNN589850 DXJ589849:DXJ589850 EHF589849:EHF589850 ERB589849:ERB589850 FAX589849:FAX589850 FKT589849:FKT589850 FUP589849:FUP589850 GEL589849:GEL589850 GOH589849:GOH589850 GYD589849:GYD589850 HHZ589849:HHZ589850 HRV589849:HRV589850 IBR589849:IBR589850 ILN589849:ILN589850 IVJ589849:IVJ589850 JFF589849:JFF589850 JPB589849:JPB589850 JYX589849:JYX589850 KIT589849:KIT589850 KSP589849:KSP589850 LCL589849:LCL589850 LMH589849:LMH589850 LWD589849:LWD589850 MFZ589849:MFZ589850 MPV589849:MPV589850 MZR589849:MZR589850 NJN589849:NJN589850 NTJ589849:NTJ589850 ODF589849:ODF589850 ONB589849:ONB589850 OWX589849:OWX589850 PGT589849:PGT589850 PQP589849:PQP589850 QAL589849:QAL589850 QKH589849:QKH589850 QUD589849:QUD589850 RDZ589849:RDZ589850 RNV589849:RNV589850 RXR589849:RXR589850 SHN589849:SHN589850 SRJ589849:SRJ589850 TBF589849:TBF589850 TLB589849:TLB589850 TUX589849:TUX589850 UET589849:UET589850 UOP589849:UOP589850 UYL589849:UYL589850 VIH589849:VIH589850 VSD589849:VSD589850 WBZ589849:WBZ589850 WLV589849:WLV589850 WVR589849:WVR589850 J655385:J655386 JF655385:JF655386 TB655385:TB655386 ACX655385:ACX655386 AMT655385:AMT655386 AWP655385:AWP655386 BGL655385:BGL655386 BQH655385:BQH655386 CAD655385:CAD655386 CJZ655385:CJZ655386 CTV655385:CTV655386 DDR655385:DDR655386 DNN655385:DNN655386 DXJ655385:DXJ655386 EHF655385:EHF655386 ERB655385:ERB655386 FAX655385:FAX655386 FKT655385:FKT655386 FUP655385:FUP655386 GEL655385:GEL655386 GOH655385:GOH655386 GYD655385:GYD655386 HHZ655385:HHZ655386 HRV655385:HRV655386 IBR655385:IBR655386 ILN655385:ILN655386 IVJ655385:IVJ655386 JFF655385:JFF655386 JPB655385:JPB655386 JYX655385:JYX655386 KIT655385:KIT655386 KSP655385:KSP655386 LCL655385:LCL655386 LMH655385:LMH655386 LWD655385:LWD655386 MFZ655385:MFZ655386 MPV655385:MPV655386 MZR655385:MZR655386 NJN655385:NJN655386 NTJ655385:NTJ655386 ODF655385:ODF655386 ONB655385:ONB655386 OWX655385:OWX655386 PGT655385:PGT655386 PQP655385:PQP655386 QAL655385:QAL655386 QKH655385:QKH655386 QUD655385:QUD655386 RDZ655385:RDZ655386 RNV655385:RNV655386 RXR655385:RXR655386 SHN655385:SHN655386 SRJ655385:SRJ655386 TBF655385:TBF655386 TLB655385:TLB655386 TUX655385:TUX655386 UET655385:UET655386 UOP655385:UOP655386 UYL655385:UYL655386 VIH655385:VIH655386 VSD655385:VSD655386 WBZ655385:WBZ655386 WLV655385:WLV655386 WVR655385:WVR655386 J720921:J720922 JF720921:JF720922 TB720921:TB720922 ACX720921:ACX720922 AMT720921:AMT720922 AWP720921:AWP720922 BGL720921:BGL720922 BQH720921:BQH720922 CAD720921:CAD720922 CJZ720921:CJZ720922 CTV720921:CTV720922 DDR720921:DDR720922 DNN720921:DNN720922 DXJ720921:DXJ720922 EHF720921:EHF720922 ERB720921:ERB720922 FAX720921:FAX720922 FKT720921:FKT720922 FUP720921:FUP720922 GEL720921:GEL720922 GOH720921:GOH720922 GYD720921:GYD720922 HHZ720921:HHZ720922 HRV720921:HRV720922 IBR720921:IBR720922 ILN720921:ILN720922 IVJ720921:IVJ720922 JFF720921:JFF720922 JPB720921:JPB720922 JYX720921:JYX720922 KIT720921:KIT720922 KSP720921:KSP720922 LCL720921:LCL720922 LMH720921:LMH720922 LWD720921:LWD720922 MFZ720921:MFZ720922 MPV720921:MPV720922 MZR720921:MZR720922 NJN720921:NJN720922 NTJ720921:NTJ720922 ODF720921:ODF720922 ONB720921:ONB720922 OWX720921:OWX720922 PGT720921:PGT720922 PQP720921:PQP720922 QAL720921:QAL720922 QKH720921:QKH720922 QUD720921:QUD720922 RDZ720921:RDZ720922 RNV720921:RNV720922 RXR720921:RXR720922 SHN720921:SHN720922 SRJ720921:SRJ720922 TBF720921:TBF720922 TLB720921:TLB720922 TUX720921:TUX720922 UET720921:UET720922 UOP720921:UOP720922 UYL720921:UYL720922 VIH720921:VIH720922 VSD720921:VSD720922 WBZ720921:WBZ720922 WLV720921:WLV720922 WVR720921:WVR720922 J786457:J786458 JF786457:JF786458 TB786457:TB786458 ACX786457:ACX786458 AMT786457:AMT786458 AWP786457:AWP786458 BGL786457:BGL786458 BQH786457:BQH786458 CAD786457:CAD786458 CJZ786457:CJZ786458 CTV786457:CTV786458 DDR786457:DDR786458 DNN786457:DNN786458 DXJ786457:DXJ786458 EHF786457:EHF786458 ERB786457:ERB786458 FAX786457:FAX786458 FKT786457:FKT786458 FUP786457:FUP786458 GEL786457:GEL786458 GOH786457:GOH786458 GYD786457:GYD786458 HHZ786457:HHZ786458 HRV786457:HRV786458 IBR786457:IBR786458 ILN786457:ILN786458 IVJ786457:IVJ786458 JFF786457:JFF786458 JPB786457:JPB786458 JYX786457:JYX786458 KIT786457:KIT786458 KSP786457:KSP786458 LCL786457:LCL786458 LMH786457:LMH786458 LWD786457:LWD786458 MFZ786457:MFZ786458 MPV786457:MPV786458 MZR786457:MZR786458 NJN786457:NJN786458 NTJ786457:NTJ786458 ODF786457:ODF786458 ONB786457:ONB786458 OWX786457:OWX786458 PGT786457:PGT786458 PQP786457:PQP786458 QAL786457:QAL786458 QKH786457:QKH786458 QUD786457:QUD786458 RDZ786457:RDZ786458 RNV786457:RNV786458 RXR786457:RXR786458 SHN786457:SHN786458 SRJ786457:SRJ786458 TBF786457:TBF786458 TLB786457:TLB786458 TUX786457:TUX786458 UET786457:UET786458 UOP786457:UOP786458 UYL786457:UYL786458 VIH786457:VIH786458 VSD786457:VSD786458 WBZ786457:WBZ786458 WLV786457:WLV786458 WVR786457:WVR786458 J851993:J851994 JF851993:JF851994 TB851993:TB851994 ACX851993:ACX851994 AMT851993:AMT851994 AWP851993:AWP851994 BGL851993:BGL851994 BQH851993:BQH851994 CAD851993:CAD851994 CJZ851993:CJZ851994 CTV851993:CTV851994 DDR851993:DDR851994 DNN851993:DNN851994 DXJ851993:DXJ851994 EHF851993:EHF851994 ERB851993:ERB851994 FAX851993:FAX851994 FKT851993:FKT851994 FUP851993:FUP851994 GEL851993:GEL851994 GOH851993:GOH851994 GYD851993:GYD851994 HHZ851993:HHZ851994 HRV851993:HRV851994 IBR851993:IBR851994 ILN851993:ILN851994 IVJ851993:IVJ851994 JFF851993:JFF851994 JPB851993:JPB851994 JYX851993:JYX851994 KIT851993:KIT851994 KSP851993:KSP851994 LCL851993:LCL851994 LMH851993:LMH851994 LWD851993:LWD851994 MFZ851993:MFZ851994 MPV851993:MPV851994 MZR851993:MZR851994 NJN851993:NJN851994 NTJ851993:NTJ851994 ODF851993:ODF851994 ONB851993:ONB851994 OWX851993:OWX851994 PGT851993:PGT851994 PQP851993:PQP851994 QAL851993:QAL851994 QKH851993:QKH851994 QUD851993:QUD851994 RDZ851993:RDZ851994 RNV851993:RNV851994 RXR851993:RXR851994 SHN851993:SHN851994 SRJ851993:SRJ851994 TBF851993:TBF851994 TLB851993:TLB851994 TUX851993:TUX851994 UET851993:UET851994 UOP851993:UOP851994 UYL851993:UYL851994 VIH851993:VIH851994 VSD851993:VSD851994 WBZ851993:WBZ851994 WLV851993:WLV851994 WVR851993:WVR851994 J917529:J917530 JF917529:JF917530 TB917529:TB917530 ACX917529:ACX917530 AMT917529:AMT917530 AWP917529:AWP917530 BGL917529:BGL917530 BQH917529:BQH917530 CAD917529:CAD917530 CJZ917529:CJZ917530 CTV917529:CTV917530 DDR917529:DDR917530 DNN917529:DNN917530 DXJ917529:DXJ917530 EHF917529:EHF917530 ERB917529:ERB917530 FAX917529:FAX917530 FKT917529:FKT917530 FUP917529:FUP917530 GEL917529:GEL917530 GOH917529:GOH917530 GYD917529:GYD917530 HHZ917529:HHZ917530 HRV917529:HRV917530 IBR917529:IBR917530 ILN917529:ILN917530 IVJ917529:IVJ917530 JFF917529:JFF917530 JPB917529:JPB917530 JYX917529:JYX917530 KIT917529:KIT917530 KSP917529:KSP917530 LCL917529:LCL917530 LMH917529:LMH917530 LWD917529:LWD917530 MFZ917529:MFZ917530 MPV917529:MPV917530 MZR917529:MZR917530 NJN917529:NJN917530 NTJ917529:NTJ917530 ODF917529:ODF917530 ONB917529:ONB917530 OWX917529:OWX917530 PGT917529:PGT917530 PQP917529:PQP917530 QAL917529:QAL917530 QKH917529:QKH917530 QUD917529:QUD917530 RDZ917529:RDZ917530 RNV917529:RNV917530 RXR917529:RXR917530 SHN917529:SHN917530 SRJ917529:SRJ917530 TBF917529:TBF917530 TLB917529:TLB917530 TUX917529:TUX917530 UET917529:UET917530 UOP917529:UOP917530 UYL917529:UYL917530 VIH917529:VIH917530 VSD917529:VSD917530 WBZ917529:WBZ917530 WLV917529:WLV917530 WVR917529:WVR917530 J983065:J983066 JF983065:JF983066 TB983065:TB983066 ACX983065:ACX983066 AMT983065:AMT983066 AWP983065:AWP983066 BGL983065:BGL983066 BQH983065:BQH983066 CAD983065:CAD983066 CJZ983065:CJZ983066 CTV983065:CTV983066 DDR983065:DDR983066 DNN983065:DNN983066 DXJ983065:DXJ983066 EHF983065:EHF983066 ERB983065:ERB983066 FAX983065:FAX983066 FKT983065:FKT983066 FUP983065:FUP983066 GEL983065:GEL983066 GOH983065:GOH983066 GYD983065:GYD983066 HHZ983065:HHZ983066 HRV983065:HRV983066 IBR983065:IBR983066 ILN983065:ILN983066 IVJ983065:IVJ983066 JFF983065:JFF983066 JPB983065:JPB983066 JYX983065:JYX983066 KIT983065:KIT983066 KSP983065:KSP983066 LCL983065:LCL983066 LMH983065:LMH983066 LWD983065:LWD983066 MFZ983065:MFZ983066 MPV983065:MPV983066 MZR983065:MZR983066 NJN983065:NJN983066 NTJ983065:NTJ983066 ODF983065:ODF983066 ONB983065:ONB983066 OWX983065:OWX983066 PGT983065:PGT983066 PQP983065:PQP983066 QAL983065:QAL983066 QKH983065:QKH983066 QUD983065:QUD983066 RDZ983065:RDZ983066 RNV983065:RNV983066 RXR983065:RXR983066 SHN983065:SHN983066 SRJ983065:SRJ983066 TBF983065:TBF983066 TLB983065:TLB983066 TUX983065:TUX983066 UET983065:UET983066 UOP983065:UOP983066 UYL983065:UYL983066 VIH983065:VIH983066 VSD983065:VSD983066 WBZ983065:WBZ983066 WLV983065:WLV983066 WVR983065:WVR983066 J28:J31 JF28:JF31 TB28:TB31 ACX28:ACX31 AMT28:AMT31 AWP28:AWP31 BGL28:BGL31 BQH28:BQH31 CAD28:CAD31 CJZ28:CJZ31 CTV28:CTV31 DDR28:DDR31 DNN28:DNN31 DXJ28:DXJ31 EHF28:EHF31 ERB28:ERB31 FAX28:FAX31 FKT28:FKT31 FUP28:FUP31 GEL28:GEL31 GOH28:GOH31 GYD28:GYD31 HHZ28:HHZ31 HRV28:HRV31 IBR28:IBR31 ILN28:ILN31 IVJ28:IVJ31 JFF28:JFF31 JPB28:JPB31 JYX28:JYX31 KIT28:KIT31 KSP28:KSP31 LCL28:LCL31 LMH28:LMH31 LWD28:LWD31 MFZ28:MFZ31 MPV28:MPV31 MZR28:MZR31 NJN28:NJN31 NTJ28:NTJ31 ODF28:ODF31 ONB28:ONB31 OWX28:OWX31 PGT28:PGT31 PQP28:PQP31 QAL28:QAL31 QKH28:QKH31 QUD28:QUD31 RDZ28:RDZ31 RNV28:RNV31 RXR28:RXR31 SHN28:SHN31 SRJ28:SRJ31 TBF28:TBF31 TLB28:TLB31 TUX28:TUX31 UET28:UET31 UOP28:UOP31 UYL28:UYL31 VIH28:VIH31 VSD28:VSD31 WBZ28:WBZ31 WLV28:WLV31 WVR28:WVR31 J65564:J65567 JF65564:JF65567 TB65564:TB65567 ACX65564:ACX65567 AMT65564:AMT65567 AWP65564:AWP65567 BGL65564:BGL65567 BQH65564:BQH65567 CAD65564:CAD65567 CJZ65564:CJZ65567 CTV65564:CTV65567 DDR65564:DDR65567 DNN65564:DNN65567 DXJ65564:DXJ65567 EHF65564:EHF65567 ERB65564:ERB65567 FAX65564:FAX65567 FKT65564:FKT65567 FUP65564:FUP65567 GEL65564:GEL65567 GOH65564:GOH65567 GYD65564:GYD65567 HHZ65564:HHZ65567 HRV65564:HRV65567 IBR65564:IBR65567 ILN65564:ILN65567 IVJ65564:IVJ65567 JFF65564:JFF65567 JPB65564:JPB65567 JYX65564:JYX65567 KIT65564:KIT65567 KSP65564:KSP65567 LCL65564:LCL65567 LMH65564:LMH65567 LWD65564:LWD65567 MFZ65564:MFZ65567 MPV65564:MPV65567 MZR65564:MZR65567 NJN65564:NJN65567 NTJ65564:NTJ65567 ODF65564:ODF65567 ONB65564:ONB65567 OWX65564:OWX65567 PGT65564:PGT65567 PQP65564:PQP65567 QAL65564:QAL65567 QKH65564:QKH65567 QUD65564:QUD65567 RDZ65564:RDZ65567 RNV65564:RNV65567 RXR65564:RXR65567 SHN65564:SHN65567 SRJ65564:SRJ65567 TBF65564:TBF65567 TLB65564:TLB65567 TUX65564:TUX65567 UET65564:UET65567 UOP65564:UOP65567 UYL65564:UYL65567 VIH65564:VIH65567 VSD65564:VSD65567 WBZ65564:WBZ65567 WLV65564:WLV65567 WVR65564:WVR65567 J131100:J131103 JF131100:JF131103 TB131100:TB131103 ACX131100:ACX131103 AMT131100:AMT131103 AWP131100:AWP131103 BGL131100:BGL131103 BQH131100:BQH131103 CAD131100:CAD131103 CJZ131100:CJZ131103 CTV131100:CTV131103 DDR131100:DDR131103 DNN131100:DNN131103 DXJ131100:DXJ131103 EHF131100:EHF131103 ERB131100:ERB131103 FAX131100:FAX131103 FKT131100:FKT131103 FUP131100:FUP131103 GEL131100:GEL131103 GOH131100:GOH131103 GYD131100:GYD131103 HHZ131100:HHZ131103 HRV131100:HRV131103 IBR131100:IBR131103 ILN131100:ILN131103 IVJ131100:IVJ131103 JFF131100:JFF131103 JPB131100:JPB131103 JYX131100:JYX131103 KIT131100:KIT131103 KSP131100:KSP131103 LCL131100:LCL131103 LMH131100:LMH131103 LWD131100:LWD131103 MFZ131100:MFZ131103 MPV131100:MPV131103 MZR131100:MZR131103 NJN131100:NJN131103 NTJ131100:NTJ131103 ODF131100:ODF131103 ONB131100:ONB131103 OWX131100:OWX131103 PGT131100:PGT131103 PQP131100:PQP131103 QAL131100:QAL131103 QKH131100:QKH131103 QUD131100:QUD131103 RDZ131100:RDZ131103 RNV131100:RNV131103 RXR131100:RXR131103 SHN131100:SHN131103 SRJ131100:SRJ131103 TBF131100:TBF131103 TLB131100:TLB131103 TUX131100:TUX131103 UET131100:UET131103 UOP131100:UOP131103 UYL131100:UYL131103 VIH131100:VIH131103 VSD131100:VSD131103 WBZ131100:WBZ131103 WLV131100:WLV131103 WVR131100:WVR131103 J196636:J196639 JF196636:JF196639 TB196636:TB196639 ACX196636:ACX196639 AMT196636:AMT196639 AWP196636:AWP196639 BGL196636:BGL196639 BQH196636:BQH196639 CAD196636:CAD196639 CJZ196636:CJZ196639 CTV196636:CTV196639 DDR196636:DDR196639 DNN196636:DNN196639 DXJ196636:DXJ196639 EHF196636:EHF196639 ERB196636:ERB196639 FAX196636:FAX196639 FKT196636:FKT196639 FUP196636:FUP196639 GEL196636:GEL196639 GOH196636:GOH196639 GYD196636:GYD196639 HHZ196636:HHZ196639 HRV196636:HRV196639 IBR196636:IBR196639 ILN196636:ILN196639 IVJ196636:IVJ196639 JFF196636:JFF196639 JPB196636:JPB196639 JYX196636:JYX196639 KIT196636:KIT196639 KSP196636:KSP196639 LCL196636:LCL196639 LMH196636:LMH196639 LWD196636:LWD196639 MFZ196636:MFZ196639 MPV196636:MPV196639 MZR196636:MZR196639 NJN196636:NJN196639 NTJ196636:NTJ196639 ODF196636:ODF196639 ONB196636:ONB196639 OWX196636:OWX196639 PGT196636:PGT196639 PQP196636:PQP196639 QAL196636:QAL196639 QKH196636:QKH196639 QUD196636:QUD196639 RDZ196636:RDZ196639 RNV196636:RNV196639 RXR196636:RXR196639 SHN196636:SHN196639 SRJ196636:SRJ196639 TBF196636:TBF196639 TLB196636:TLB196639 TUX196636:TUX196639 UET196636:UET196639 UOP196636:UOP196639 UYL196636:UYL196639 VIH196636:VIH196639 VSD196636:VSD196639 WBZ196636:WBZ196639 WLV196636:WLV196639 WVR196636:WVR196639 J262172:J262175 JF262172:JF262175 TB262172:TB262175 ACX262172:ACX262175 AMT262172:AMT262175 AWP262172:AWP262175 BGL262172:BGL262175 BQH262172:BQH262175 CAD262172:CAD262175 CJZ262172:CJZ262175 CTV262172:CTV262175 DDR262172:DDR262175 DNN262172:DNN262175 DXJ262172:DXJ262175 EHF262172:EHF262175 ERB262172:ERB262175 FAX262172:FAX262175 FKT262172:FKT262175 FUP262172:FUP262175 GEL262172:GEL262175 GOH262172:GOH262175 GYD262172:GYD262175 HHZ262172:HHZ262175 HRV262172:HRV262175 IBR262172:IBR262175 ILN262172:ILN262175 IVJ262172:IVJ262175 JFF262172:JFF262175 JPB262172:JPB262175 JYX262172:JYX262175 KIT262172:KIT262175 KSP262172:KSP262175 LCL262172:LCL262175 LMH262172:LMH262175 LWD262172:LWD262175 MFZ262172:MFZ262175 MPV262172:MPV262175 MZR262172:MZR262175 NJN262172:NJN262175 NTJ262172:NTJ262175 ODF262172:ODF262175 ONB262172:ONB262175 OWX262172:OWX262175 PGT262172:PGT262175 PQP262172:PQP262175 QAL262172:QAL262175 QKH262172:QKH262175 QUD262172:QUD262175 RDZ262172:RDZ262175 RNV262172:RNV262175 RXR262172:RXR262175 SHN262172:SHN262175 SRJ262172:SRJ262175 TBF262172:TBF262175 TLB262172:TLB262175 TUX262172:TUX262175 UET262172:UET262175 UOP262172:UOP262175 UYL262172:UYL262175 VIH262172:VIH262175 VSD262172:VSD262175 WBZ262172:WBZ262175 WLV262172:WLV262175 WVR262172:WVR262175 J327708:J327711 JF327708:JF327711 TB327708:TB327711 ACX327708:ACX327711 AMT327708:AMT327711 AWP327708:AWP327711 BGL327708:BGL327711 BQH327708:BQH327711 CAD327708:CAD327711 CJZ327708:CJZ327711 CTV327708:CTV327711 DDR327708:DDR327711 DNN327708:DNN327711 DXJ327708:DXJ327711 EHF327708:EHF327711 ERB327708:ERB327711 FAX327708:FAX327711 FKT327708:FKT327711 FUP327708:FUP327711 GEL327708:GEL327711 GOH327708:GOH327711 GYD327708:GYD327711 HHZ327708:HHZ327711 HRV327708:HRV327711 IBR327708:IBR327711 ILN327708:ILN327711 IVJ327708:IVJ327711 JFF327708:JFF327711 JPB327708:JPB327711 JYX327708:JYX327711 KIT327708:KIT327711 KSP327708:KSP327711 LCL327708:LCL327711 LMH327708:LMH327711 LWD327708:LWD327711 MFZ327708:MFZ327711 MPV327708:MPV327711 MZR327708:MZR327711 NJN327708:NJN327711 NTJ327708:NTJ327711 ODF327708:ODF327711 ONB327708:ONB327711 OWX327708:OWX327711 PGT327708:PGT327711 PQP327708:PQP327711 QAL327708:QAL327711 QKH327708:QKH327711 QUD327708:QUD327711 RDZ327708:RDZ327711 RNV327708:RNV327711 RXR327708:RXR327711 SHN327708:SHN327711 SRJ327708:SRJ327711 TBF327708:TBF327711 TLB327708:TLB327711 TUX327708:TUX327711 UET327708:UET327711 UOP327708:UOP327711 UYL327708:UYL327711 VIH327708:VIH327711 VSD327708:VSD327711 WBZ327708:WBZ327711 WLV327708:WLV327711 WVR327708:WVR327711 J393244:J393247 JF393244:JF393247 TB393244:TB393247 ACX393244:ACX393247 AMT393244:AMT393247 AWP393244:AWP393247 BGL393244:BGL393247 BQH393244:BQH393247 CAD393244:CAD393247 CJZ393244:CJZ393247 CTV393244:CTV393247 DDR393244:DDR393247 DNN393244:DNN393247 DXJ393244:DXJ393247 EHF393244:EHF393247 ERB393244:ERB393247 FAX393244:FAX393247 FKT393244:FKT393247 FUP393244:FUP393247 GEL393244:GEL393247 GOH393244:GOH393247 GYD393244:GYD393247 HHZ393244:HHZ393247 HRV393244:HRV393247 IBR393244:IBR393247 ILN393244:ILN393247 IVJ393244:IVJ393247 JFF393244:JFF393247 JPB393244:JPB393247 JYX393244:JYX393247 KIT393244:KIT393247 KSP393244:KSP393247 LCL393244:LCL393247 LMH393244:LMH393247 LWD393244:LWD393247 MFZ393244:MFZ393247 MPV393244:MPV393247 MZR393244:MZR393247 NJN393244:NJN393247 NTJ393244:NTJ393247 ODF393244:ODF393247 ONB393244:ONB393247 OWX393244:OWX393247 PGT393244:PGT393247 PQP393244:PQP393247 QAL393244:QAL393247 QKH393244:QKH393247 QUD393244:QUD393247 RDZ393244:RDZ393247 RNV393244:RNV393247 RXR393244:RXR393247 SHN393244:SHN393247 SRJ393244:SRJ393247 TBF393244:TBF393247 TLB393244:TLB393247 TUX393244:TUX393247 UET393244:UET393247 UOP393244:UOP393247 UYL393244:UYL393247 VIH393244:VIH393247 VSD393244:VSD393247 WBZ393244:WBZ393247 WLV393244:WLV393247 WVR393244:WVR393247 J458780:J458783 JF458780:JF458783 TB458780:TB458783 ACX458780:ACX458783 AMT458780:AMT458783 AWP458780:AWP458783 BGL458780:BGL458783 BQH458780:BQH458783 CAD458780:CAD458783 CJZ458780:CJZ458783 CTV458780:CTV458783 DDR458780:DDR458783 DNN458780:DNN458783 DXJ458780:DXJ458783 EHF458780:EHF458783 ERB458780:ERB458783 FAX458780:FAX458783 FKT458780:FKT458783 FUP458780:FUP458783 GEL458780:GEL458783 GOH458780:GOH458783 GYD458780:GYD458783 HHZ458780:HHZ458783 HRV458780:HRV458783 IBR458780:IBR458783 ILN458780:ILN458783 IVJ458780:IVJ458783 JFF458780:JFF458783 JPB458780:JPB458783 JYX458780:JYX458783 KIT458780:KIT458783 KSP458780:KSP458783 LCL458780:LCL458783 LMH458780:LMH458783 LWD458780:LWD458783 MFZ458780:MFZ458783 MPV458780:MPV458783 MZR458780:MZR458783 NJN458780:NJN458783 NTJ458780:NTJ458783 ODF458780:ODF458783 ONB458780:ONB458783 OWX458780:OWX458783 PGT458780:PGT458783 PQP458780:PQP458783 QAL458780:QAL458783 QKH458780:QKH458783 QUD458780:QUD458783 RDZ458780:RDZ458783 RNV458780:RNV458783 RXR458780:RXR458783 SHN458780:SHN458783 SRJ458780:SRJ458783 TBF458780:TBF458783 TLB458780:TLB458783 TUX458780:TUX458783 UET458780:UET458783 UOP458780:UOP458783 UYL458780:UYL458783 VIH458780:VIH458783 VSD458780:VSD458783 WBZ458780:WBZ458783 WLV458780:WLV458783 WVR458780:WVR458783 J524316:J524319 JF524316:JF524319 TB524316:TB524319 ACX524316:ACX524319 AMT524316:AMT524319 AWP524316:AWP524319 BGL524316:BGL524319 BQH524316:BQH524319 CAD524316:CAD524319 CJZ524316:CJZ524319 CTV524316:CTV524319 DDR524316:DDR524319 DNN524316:DNN524319 DXJ524316:DXJ524319 EHF524316:EHF524319 ERB524316:ERB524319 FAX524316:FAX524319 FKT524316:FKT524319 FUP524316:FUP524319 GEL524316:GEL524319 GOH524316:GOH524319 GYD524316:GYD524319 HHZ524316:HHZ524319 HRV524316:HRV524319 IBR524316:IBR524319 ILN524316:ILN524319 IVJ524316:IVJ524319 JFF524316:JFF524319 JPB524316:JPB524319 JYX524316:JYX524319 KIT524316:KIT524319 KSP524316:KSP524319 LCL524316:LCL524319 LMH524316:LMH524319 LWD524316:LWD524319 MFZ524316:MFZ524319 MPV524316:MPV524319 MZR524316:MZR524319 NJN524316:NJN524319 NTJ524316:NTJ524319 ODF524316:ODF524319 ONB524316:ONB524319 OWX524316:OWX524319 PGT524316:PGT524319 PQP524316:PQP524319 QAL524316:QAL524319 QKH524316:QKH524319 QUD524316:QUD524319 RDZ524316:RDZ524319 RNV524316:RNV524319 RXR524316:RXR524319 SHN524316:SHN524319 SRJ524316:SRJ524319 TBF524316:TBF524319 TLB524316:TLB524319 TUX524316:TUX524319 UET524316:UET524319 UOP524316:UOP524319 UYL524316:UYL524319 VIH524316:VIH524319 VSD524316:VSD524319 WBZ524316:WBZ524319 WLV524316:WLV524319 WVR524316:WVR524319 J589852:J589855 JF589852:JF589855 TB589852:TB589855 ACX589852:ACX589855 AMT589852:AMT589855 AWP589852:AWP589855 BGL589852:BGL589855 BQH589852:BQH589855 CAD589852:CAD589855 CJZ589852:CJZ589855 CTV589852:CTV589855 DDR589852:DDR589855 DNN589852:DNN589855 DXJ589852:DXJ589855 EHF589852:EHF589855 ERB589852:ERB589855 FAX589852:FAX589855 FKT589852:FKT589855 FUP589852:FUP589855 GEL589852:GEL589855 GOH589852:GOH589855 GYD589852:GYD589855 HHZ589852:HHZ589855 HRV589852:HRV589855 IBR589852:IBR589855 ILN589852:ILN589855 IVJ589852:IVJ589855 JFF589852:JFF589855 JPB589852:JPB589855 JYX589852:JYX589855 KIT589852:KIT589855 KSP589852:KSP589855 LCL589852:LCL589855 LMH589852:LMH589855 LWD589852:LWD589855 MFZ589852:MFZ589855 MPV589852:MPV589855 MZR589852:MZR589855 NJN589852:NJN589855 NTJ589852:NTJ589855 ODF589852:ODF589855 ONB589852:ONB589855 OWX589852:OWX589855 PGT589852:PGT589855 PQP589852:PQP589855 QAL589852:QAL589855 QKH589852:QKH589855 QUD589852:QUD589855 RDZ589852:RDZ589855 RNV589852:RNV589855 RXR589852:RXR589855 SHN589852:SHN589855 SRJ589852:SRJ589855 TBF589852:TBF589855 TLB589852:TLB589855 TUX589852:TUX589855 UET589852:UET589855 UOP589852:UOP589855 UYL589852:UYL589855 VIH589852:VIH589855 VSD589852:VSD589855 WBZ589852:WBZ589855 WLV589852:WLV589855 WVR589852:WVR589855 J655388:J655391 JF655388:JF655391 TB655388:TB655391 ACX655388:ACX655391 AMT655388:AMT655391 AWP655388:AWP655391 BGL655388:BGL655391 BQH655388:BQH655391 CAD655388:CAD655391 CJZ655388:CJZ655391 CTV655388:CTV655391 DDR655388:DDR655391 DNN655388:DNN655391 DXJ655388:DXJ655391 EHF655388:EHF655391 ERB655388:ERB655391 FAX655388:FAX655391 FKT655388:FKT655391 FUP655388:FUP655391 GEL655388:GEL655391 GOH655388:GOH655391 GYD655388:GYD655391 HHZ655388:HHZ655391 HRV655388:HRV655391 IBR655388:IBR655391 ILN655388:ILN655391 IVJ655388:IVJ655391 JFF655388:JFF655391 JPB655388:JPB655391 JYX655388:JYX655391 KIT655388:KIT655391 KSP655388:KSP655391 LCL655388:LCL655391 LMH655388:LMH655391 LWD655388:LWD655391 MFZ655388:MFZ655391 MPV655388:MPV655391 MZR655388:MZR655391 NJN655388:NJN655391 NTJ655388:NTJ655391 ODF655388:ODF655391 ONB655388:ONB655391 OWX655388:OWX655391 PGT655388:PGT655391 PQP655388:PQP655391 QAL655388:QAL655391 QKH655388:QKH655391 QUD655388:QUD655391 RDZ655388:RDZ655391 RNV655388:RNV655391 RXR655388:RXR655391 SHN655388:SHN655391 SRJ655388:SRJ655391 TBF655388:TBF655391 TLB655388:TLB655391 TUX655388:TUX655391 UET655388:UET655391 UOP655388:UOP655391 UYL655388:UYL655391 VIH655388:VIH655391 VSD655388:VSD655391 WBZ655388:WBZ655391 WLV655388:WLV655391 WVR655388:WVR655391 J720924:J720927 JF720924:JF720927 TB720924:TB720927 ACX720924:ACX720927 AMT720924:AMT720927 AWP720924:AWP720927 BGL720924:BGL720927 BQH720924:BQH720927 CAD720924:CAD720927 CJZ720924:CJZ720927 CTV720924:CTV720927 DDR720924:DDR720927 DNN720924:DNN720927 DXJ720924:DXJ720927 EHF720924:EHF720927 ERB720924:ERB720927 FAX720924:FAX720927 FKT720924:FKT720927 FUP720924:FUP720927 GEL720924:GEL720927 GOH720924:GOH720927 GYD720924:GYD720927 HHZ720924:HHZ720927 HRV720924:HRV720927 IBR720924:IBR720927 ILN720924:ILN720927 IVJ720924:IVJ720927 JFF720924:JFF720927 JPB720924:JPB720927 JYX720924:JYX720927 KIT720924:KIT720927 KSP720924:KSP720927 LCL720924:LCL720927 LMH720924:LMH720927 LWD720924:LWD720927 MFZ720924:MFZ720927 MPV720924:MPV720927 MZR720924:MZR720927 NJN720924:NJN720927 NTJ720924:NTJ720927 ODF720924:ODF720927 ONB720924:ONB720927 OWX720924:OWX720927 PGT720924:PGT720927 PQP720924:PQP720927 QAL720924:QAL720927 QKH720924:QKH720927 QUD720924:QUD720927 RDZ720924:RDZ720927 RNV720924:RNV720927 RXR720924:RXR720927 SHN720924:SHN720927 SRJ720924:SRJ720927 TBF720924:TBF720927 TLB720924:TLB720927 TUX720924:TUX720927 UET720924:UET720927 UOP720924:UOP720927 UYL720924:UYL720927 VIH720924:VIH720927 VSD720924:VSD720927 WBZ720924:WBZ720927 WLV720924:WLV720927 WVR720924:WVR720927 J786460:J786463 JF786460:JF786463 TB786460:TB786463 ACX786460:ACX786463 AMT786460:AMT786463 AWP786460:AWP786463 BGL786460:BGL786463 BQH786460:BQH786463 CAD786460:CAD786463 CJZ786460:CJZ786463 CTV786460:CTV786463 DDR786460:DDR786463 DNN786460:DNN786463 DXJ786460:DXJ786463 EHF786460:EHF786463 ERB786460:ERB786463 FAX786460:FAX786463 FKT786460:FKT786463 FUP786460:FUP786463 GEL786460:GEL786463 GOH786460:GOH786463 GYD786460:GYD786463 HHZ786460:HHZ786463 HRV786460:HRV786463 IBR786460:IBR786463 ILN786460:ILN786463 IVJ786460:IVJ786463 JFF786460:JFF786463 JPB786460:JPB786463 JYX786460:JYX786463 KIT786460:KIT786463 KSP786460:KSP786463 LCL786460:LCL786463 LMH786460:LMH786463 LWD786460:LWD786463 MFZ786460:MFZ786463 MPV786460:MPV786463 MZR786460:MZR786463 NJN786460:NJN786463 NTJ786460:NTJ786463 ODF786460:ODF786463 ONB786460:ONB786463 OWX786460:OWX786463 PGT786460:PGT786463 PQP786460:PQP786463 QAL786460:QAL786463 QKH786460:QKH786463 QUD786460:QUD786463 RDZ786460:RDZ786463 RNV786460:RNV786463 RXR786460:RXR786463 SHN786460:SHN786463 SRJ786460:SRJ786463 TBF786460:TBF786463 TLB786460:TLB786463 TUX786460:TUX786463 UET786460:UET786463 UOP786460:UOP786463 UYL786460:UYL786463 VIH786460:VIH786463 VSD786460:VSD786463 WBZ786460:WBZ786463 WLV786460:WLV786463 WVR786460:WVR786463 J851996:J851999 JF851996:JF851999 TB851996:TB851999 ACX851996:ACX851999 AMT851996:AMT851999 AWP851996:AWP851999 BGL851996:BGL851999 BQH851996:BQH851999 CAD851996:CAD851999 CJZ851996:CJZ851999 CTV851996:CTV851999 DDR851996:DDR851999 DNN851996:DNN851999 DXJ851996:DXJ851999 EHF851996:EHF851999 ERB851996:ERB851999 FAX851996:FAX851999 FKT851996:FKT851999 FUP851996:FUP851999 GEL851996:GEL851999 GOH851996:GOH851999 GYD851996:GYD851999 HHZ851996:HHZ851999 HRV851996:HRV851999 IBR851996:IBR851999 ILN851996:ILN851999 IVJ851996:IVJ851999 JFF851996:JFF851999 JPB851996:JPB851999 JYX851996:JYX851999 KIT851996:KIT851999 KSP851996:KSP851999 LCL851996:LCL851999 LMH851996:LMH851999 LWD851996:LWD851999 MFZ851996:MFZ851999 MPV851996:MPV851999 MZR851996:MZR851999 NJN851996:NJN851999 NTJ851996:NTJ851999 ODF851996:ODF851999 ONB851996:ONB851999 OWX851996:OWX851999 PGT851996:PGT851999 PQP851996:PQP851999 QAL851996:QAL851999 QKH851996:QKH851999 QUD851996:QUD851999 RDZ851996:RDZ851999 RNV851996:RNV851999 RXR851996:RXR851999 SHN851996:SHN851999 SRJ851996:SRJ851999 TBF851996:TBF851999 TLB851996:TLB851999 TUX851996:TUX851999 UET851996:UET851999 UOP851996:UOP851999 UYL851996:UYL851999 VIH851996:VIH851999 VSD851996:VSD851999 WBZ851996:WBZ851999 WLV851996:WLV851999 WVR851996:WVR851999 J917532:J917535 JF917532:JF917535 TB917532:TB917535 ACX917532:ACX917535 AMT917532:AMT917535 AWP917532:AWP917535 BGL917532:BGL917535 BQH917532:BQH917535 CAD917532:CAD917535 CJZ917532:CJZ917535 CTV917532:CTV917535 DDR917532:DDR917535 DNN917532:DNN917535 DXJ917532:DXJ917535 EHF917532:EHF917535 ERB917532:ERB917535 FAX917532:FAX917535 FKT917532:FKT917535 FUP917532:FUP917535 GEL917532:GEL917535 GOH917532:GOH917535 GYD917532:GYD917535 HHZ917532:HHZ917535 HRV917532:HRV917535 IBR917532:IBR917535 ILN917532:ILN917535 IVJ917532:IVJ917535 JFF917532:JFF917535 JPB917532:JPB917535 JYX917532:JYX917535 KIT917532:KIT917535 KSP917532:KSP917535 LCL917532:LCL917535 LMH917532:LMH917535 LWD917532:LWD917535 MFZ917532:MFZ917535 MPV917532:MPV917535 MZR917532:MZR917535 NJN917532:NJN917535 NTJ917532:NTJ917535 ODF917532:ODF917535 ONB917532:ONB917535 OWX917532:OWX917535 PGT917532:PGT917535 PQP917532:PQP917535 QAL917532:QAL917535 QKH917532:QKH917535 QUD917532:QUD917535 RDZ917532:RDZ917535 RNV917532:RNV917535 RXR917532:RXR917535 SHN917532:SHN917535 SRJ917532:SRJ917535 TBF917532:TBF917535 TLB917532:TLB917535 TUX917532:TUX917535 UET917532:UET917535 UOP917532:UOP917535 UYL917532:UYL917535 VIH917532:VIH917535 VSD917532:VSD917535 WBZ917532:WBZ917535 WLV917532:WLV917535 WVR917532:WVR917535 J983068:J983071 JF983068:JF983071 TB983068:TB983071 ACX983068:ACX983071 AMT983068:AMT983071 AWP983068:AWP983071 BGL983068:BGL983071 BQH983068:BQH983071 CAD983068:CAD983071 CJZ983068:CJZ983071 CTV983068:CTV983071 DDR983068:DDR983071 DNN983068:DNN983071 DXJ983068:DXJ983071 EHF983068:EHF983071 ERB983068:ERB983071 FAX983068:FAX983071 FKT983068:FKT983071 FUP983068:FUP983071 GEL983068:GEL983071 GOH983068:GOH983071 GYD983068:GYD983071 HHZ983068:HHZ983071 HRV983068:HRV983071 IBR983068:IBR983071 ILN983068:ILN983071 IVJ983068:IVJ983071 JFF983068:JFF983071 JPB983068:JPB983071 JYX983068:JYX983071 KIT983068:KIT983071 KSP983068:KSP983071 LCL983068:LCL983071 LMH983068:LMH983071 LWD983068:LWD983071 MFZ983068:MFZ983071 MPV983068:MPV983071 MZR983068:MZR983071 NJN983068:NJN983071 NTJ983068:NTJ983071 ODF983068:ODF983071 ONB983068:ONB983071 OWX983068:OWX983071 PGT983068:PGT983071 PQP983068:PQP983071 QAL983068:QAL983071 QKH983068:QKH983071 QUD983068:QUD983071 RDZ983068:RDZ983071 RNV983068:RNV983071 RXR983068:RXR983071 SHN983068:SHN983071 SRJ983068:SRJ983071 TBF983068:TBF983071 TLB983068:TLB983071 TUX983068:TUX983071 UET983068:UET983071 UOP983068:UOP983071 UYL983068:UYL983071 VIH983068:VIH983071 VSD983068:VSD983071 WBZ983068:WBZ983071 WLV983068:WLV983071 WVR983068:WVR983071" xr:uid="{D9688F45-277C-4765-AB8C-54404CB83246}"/>
    <dataValidation allowBlank="1" showInputMessage="1" showErrorMessage="1" sqref="J22 JF22 TB22 ACX22 AMT22 AWP22 BGL22 BQH22 CAD22 CJZ22 CTV22 DDR22 DNN22 DXJ22 EHF22 ERB22 FAX22 FKT22 FUP22 GEL22 GOH22 GYD22 HHZ22 HRV22 IBR22 ILN22 IVJ22 JFF22 JPB22 JYX22 KIT22 KSP22 LCL22 LMH22 LWD22 MFZ22 MPV22 MZR22 NJN22 NTJ22 ODF22 ONB22 OWX22 PGT22 PQP22 QAL22 QKH22 QUD22 RDZ22 RNV22 RXR22 SHN22 SRJ22 TBF22 TLB22 TUX22 UET22 UOP22 UYL22 VIH22 VSD22 WBZ22 WLV22 WVR22 J65558 JF65558 TB65558 ACX65558 AMT65558 AWP65558 BGL65558 BQH65558 CAD65558 CJZ65558 CTV65558 DDR65558 DNN65558 DXJ65558 EHF65558 ERB65558 FAX65558 FKT65558 FUP65558 GEL65558 GOH65558 GYD65558 HHZ65558 HRV65558 IBR65558 ILN65558 IVJ65558 JFF65558 JPB65558 JYX65558 KIT65558 KSP65558 LCL65558 LMH65558 LWD65558 MFZ65558 MPV65558 MZR65558 NJN65558 NTJ65558 ODF65558 ONB65558 OWX65558 PGT65558 PQP65558 QAL65558 QKH65558 QUD65558 RDZ65558 RNV65558 RXR65558 SHN65558 SRJ65558 TBF65558 TLB65558 TUX65558 UET65558 UOP65558 UYL65558 VIH65558 VSD65558 WBZ65558 WLV65558 WVR65558 J131094 JF131094 TB131094 ACX131094 AMT131094 AWP131094 BGL131094 BQH131094 CAD131094 CJZ131094 CTV131094 DDR131094 DNN131094 DXJ131094 EHF131094 ERB131094 FAX131094 FKT131094 FUP131094 GEL131094 GOH131094 GYD131094 HHZ131094 HRV131094 IBR131094 ILN131094 IVJ131094 JFF131094 JPB131094 JYX131094 KIT131094 KSP131094 LCL131094 LMH131094 LWD131094 MFZ131094 MPV131094 MZR131094 NJN131094 NTJ131094 ODF131094 ONB131094 OWX131094 PGT131094 PQP131094 QAL131094 QKH131094 QUD131094 RDZ131094 RNV131094 RXR131094 SHN131094 SRJ131094 TBF131094 TLB131094 TUX131094 UET131094 UOP131094 UYL131094 VIH131094 VSD131094 WBZ131094 WLV131094 WVR131094 J196630 JF196630 TB196630 ACX196630 AMT196630 AWP196630 BGL196630 BQH196630 CAD196630 CJZ196630 CTV196630 DDR196630 DNN196630 DXJ196630 EHF196630 ERB196630 FAX196630 FKT196630 FUP196630 GEL196630 GOH196630 GYD196630 HHZ196630 HRV196630 IBR196630 ILN196630 IVJ196630 JFF196630 JPB196630 JYX196630 KIT196630 KSP196630 LCL196630 LMH196630 LWD196630 MFZ196630 MPV196630 MZR196630 NJN196630 NTJ196630 ODF196630 ONB196630 OWX196630 PGT196630 PQP196630 QAL196630 QKH196630 QUD196630 RDZ196630 RNV196630 RXR196630 SHN196630 SRJ196630 TBF196630 TLB196630 TUX196630 UET196630 UOP196630 UYL196630 VIH196630 VSD196630 WBZ196630 WLV196630 WVR196630 J262166 JF262166 TB262166 ACX262166 AMT262166 AWP262166 BGL262166 BQH262166 CAD262166 CJZ262166 CTV262166 DDR262166 DNN262166 DXJ262166 EHF262166 ERB262166 FAX262166 FKT262166 FUP262166 GEL262166 GOH262166 GYD262166 HHZ262166 HRV262166 IBR262166 ILN262166 IVJ262166 JFF262166 JPB262166 JYX262166 KIT262166 KSP262166 LCL262166 LMH262166 LWD262166 MFZ262166 MPV262166 MZR262166 NJN262166 NTJ262166 ODF262166 ONB262166 OWX262166 PGT262166 PQP262166 QAL262166 QKH262166 QUD262166 RDZ262166 RNV262166 RXR262166 SHN262166 SRJ262166 TBF262166 TLB262166 TUX262166 UET262166 UOP262166 UYL262166 VIH262166 VSD262166 WBZ262166 WLV262166 WVR262166 J327702 JF327702 TB327702 ACX327702 AMT327702 AWP327702 BGL327702 BQH327702 CAD327702 CJZ327702 CTV327702 DDR327702 DNN327702 DXJ327702 EHF327702 ERB327702 FAX327702 FKT327702 FUP327702 GEL327702 GOH327702 GYD327702 HHZ327702 HRV327702 IBR327702 ILN327702 IVJ327702 JFF327702 JPB327702 JYX327702 KIT327702 KSP327702 LCL327702 LMH327702 LWD327702 MFZ327702 MPV327702 MZR327702 NJN327702 NTJ327702 ODF327702 ONB327702 OWX327702 PGT327702 PQP327702 QAL327702 QKH327702 QUD327702 RDZ327702 RNV327702 RXR327702 SHN327702 SRJ327702 TBF327702 TLB327702 TUX327702 UET327702 UOP327702 UYL327702 VIH327702 VSD327702 WBZ327702 WLV327702 WVR327702 J393238 JF393238 TB393238 ACX393238 AMT393238 AWP393238 BGL393238 BQH393238 CAD393238 CJZ393238 CTV393238 DDR393238 DNN393238 DXJ393238 EHF393238 ERB393238 FAX393238 FKT393238 FUP393238 GEL393238 GOH393238 GYD393238 HHZ393238 HRV393238 IBR393238 ILN393238 IVJ393238 JFF393238 JPB393238 JYX393238 KIT393238 KSP393238 LCL393238 LMH393238 LWD393238 MFZ393238 MPV393238 MZR393238 NJN393238 NTJ393238 ODF393238 ONB393238 OWX393238 PGT393238 PQP393238 QAL393238 QKH393238 QUD393238 RDZ393238 RNV393238 RXR393238 SHN393238 SRJ393238 TBF393238 TLB393238 TUX393238 UET393238 UOP393238 UYL393238 VIH393238 VSD393238 WBZ393238 WLV393238 WVR393238 J458774 JF458774 TB458774 ACX458774 AMT458774 AWP458774 BGL458774 BQH458774 CAD458774 CJZ458774 CTV458774 DDR458774 DNN458774 DXJ458774 EHF458774 ERB458774 FAX458774 FKT458774 FUP458774 GEL458774 GOH458774 GYD458774 HHZ458774 HRV458774 IBR458774 ILN458774 IVJ458774 JFF458774 JPB458774 JYX458774 KIT458774 KSP458774 LCL458774 LMH458774 LWD458774 MFZ458774 MPV458774 MZR458774 NJN458774 NTJ458774 ODF458774 ONB458774 OWX458774 PGT458774 PQP458774 QAL458774 QKH458774 QUD458774 RDZ458774 RNV458774 RXR458774 SHN458774 SRJ458774 TBF458774 TLB458774 TUX458774 UET458774 UOP458774 UYL458774 VIH458774 VSD458774 WBZ458774 WLV458774 WVR458774 J524310 JF524310 TB524310 ACX524310 AMT524310 AWP524310 BGL524310 BQH524310 CAD524310 CJZ524310 CTV524310 DDR524310 DNN524310 DXJ524310 EHF524310 ERB524310 FAX524310 FKT524310 FUP524310 GEL524310 GOH524310 GYD524310 HHZ524310 HRV524310 IBR524310 ILN524310 IVJ524310 JFF524310 JPB524310 JYX524310 KIT524310 KSP524310 LCL524310 LMH524310 LWD524310 MFZ524310 MPV524310 MZR524310 NJN524310 NTJ524310 ODF524310 ONB524310 OWX524310 PGT524310 PQP524310 QAL524310 QKH524310 QUD524310 RDZ524310 RNV524310 RXR524310 SHN524310 SRJ524310 TBF524310 TLB524310 TUX524310 UET524310 UOP524310 UYL524310 VIH524310 VSD524310 WBZ524310 WLV524310 WVR524310 J589846 JF589846 TB589846 ACX589846 AMT589846 AWP589846 BGL589846 BQH589846 CAD589846 CJZ589846 CTV589846 DDR589846 DNN589846 DXJ589846 EHF589846 ERB589846 FAX589846 FKT589846 FUP589846 GEL589846 GOH589846 GYD589846 HHZ589846 HRV589846 IBR589846 ILN589846 IVJ589846 JFF589846 JPB589846 JYX589846 KIT589846 KSP589846 LCL589846 LMH589846 LWD589846 MFZ589846 MPV589846 MZR589846 NJN589846 NTJ589846 ODF589846 ONB589846 OWX589846 PGT589846 PQP589846 QAL589846 QKH589846 QUD589846 RDZ589846 RNV589846 RXR589846 SHN589846 SRJ589846 TBF589846 TLB589846 TUX589846 UET589846 UOP589846 UYL589846 VIH589846 VSD589846 WBZ589846 WLV589846 WVR589846 J655382 JF655382 TB655382 ACX655382 AMT655382 AWP655382 BGL655382 BQH655382 CAD655382 CJZ655382 CTV655382 DDR655382 DNN655382 DXJ655382 EHF655382 ERB655382 FAX655382 FKT655382 FUP655382 GEL655382 GOH655382 GYD655382 HHZ655382 HRV655382 IBR655382 ILN655382 IVJ655382 JFF655382 JPB655382 JYX655382 KIT655382 KSP655382 LCL655382 LMH655382 LWD655382 MFZ655382 MPV655382 MZR655382 NJN655382 NTJ655382 ODF655382 ONB655382 OWX655382 PGT655382 PQP655382 QAL655382 QKH655382 QUD655382 RDZ655382 RNV655382 RXR655382 SHN655382 SRJ655382 TBF655382 TLB655382 TUX655382 UET655382 UOP655382 UYL655382 VIH655382 VSD655382 WBZ655382 WLV655382 WVR655382 J720918 JF720918 TB720918 ACX720918 AMT720918 AWP720918 BGL720918 BQH720918 CAD720918 CJZ720918 CTV720918 DDR720918 DNN720918 DXJ720918 EHF720918 ERB720918 FAX720918 FKT720918 FUP720918 GEL720918 GOH720918 GYD720918 HHZ720918 HRV720918 IBR720918 ILN720918 IVJ720918 JFF720918 JPB720918 JYX720918 KIT720918 KSP720918 LCL720918 LMH720918 LWD720918 MFZ720918 MPV720918 MZR720918 NJN720918 NTJ720918 ODF720918 ONB720918 OWX720918 PGT720918 PQP720918 QAL720918 QKH720918 QUD720918 RDZ720918 RNV720918 RXR720918 SHN720918 SRJ720918 TBF720918 TLB720918 TUX720918 UET720918 UOP720918 UYL720918 VIH720918 VSD720918 WBZ720918 WLV720918 WVR720918 J786454 JF786454 TB786454 ACX786454 AMT786454 AWP786454 BGL786454 BQH786454 CAD786454 CJZ786454 CTV786454 DDR786454 DNN786454 DXJ786454 EHF786454 ERB786454 FAX786454 FKT786454 FUP786454 GEL786454 GOH786454 GYD786454 HHZ786454 HRV786454 IBR786454 ILN786454 IVJ786454 JFF786454 JPB786454 JYX786454 KIT786454 KSP786454 LCL786454 LMH786454 LWD786454 MFZ786454 MPV786454 MZR786454 NJN786454 NTJ786454 ODF786454 ONB786454 OWX786454 PGT786454 PQP786454 QAL786454 QKH786454 QUD786454 RDZ786454 RNV786454 RXR786454 SHN786454 SRJ786454 TBF786454 TLB786454 TUX786454 UET786454 UOP786454 UYL786454 VIH786454 VSD786454 WBZ786454 WLV786454 WVR786454 J851990 JF851990 TB851990 ACX851990 AMT851990 AWP851990 BGL851990 BQH851990 CAD851990 CJZ851990 CTV851990 DDR851990 DNN851990 DXJ851990 EHF851990 ERB851990 FAX851990 FKT851990 FUP851990 GEL851990 GOH851990 GYD851990 HHZ851990 HRV851990 IBR851990 ILN851990 IVJ851990 JFF851990 JPB851990 JYX851990 KIT851990 KSP851990 LCL851990 LMH851990 LWD851990 MFZ851990 MPV851990 MZR851990 NJN851990 NTJ851990 ODF851990 ONB851990 OWX851990 PGT851990 PQP851990 QAL851990 QKH851990 QUD851990 RDZ851990 RNV851990 RXR851990 SHN851990 SRJ851990 TBF851990 TLB851990 TUX851990 UET851990 UOP851990 UYL851990 VIH851990 VSD851990 WBZ851990 WLV851990 WVR851990 J917526 JF917526 TB917526 ACX917526 AMT917526 AWP917526 BGL917526 BQH917526 CAD917526 CJZ917526 CTV917526 DDR917526 DNN917526 DXJ917526 EHF917526 ERB917526 FAX917526 FKT917526 FUP917526 GEL917526 GOH917526 GYD917526 HHZ917526 HRV917526 IBR917526 ILN917526 IVJ917526 JFF917526 JPB917526 JYX917526 KIT917526 KSP917526 LCL917526 LMH917526 LWD917526 MFZ917526 MPV917526 MZR917526 NJN917526 NTJ917526 ODF917526 ONB917526 OWX917526 PGT917526 PQP917526 QAL917526 QKH917526 QUD917526 RDZ917526 RNV917526 RXR917526 SHN917526 SRJ917526 TBF917526 TLB917526 TUX917526 UET917526 UOP917526 UYL917526 VIH917526 VSD917526 WBZ917526 WLV917526 WVR917526 J983062 JF983062 TB983062 ACX983062 AMT983062 AWP983062 BGL983062 BQH983062 CAD983062 CJZ983062 CTV983062 DDR983062 DNN983062 DXJ983062 EHF983062 ERB983062 FAX983062 FKT983062 FUP983062 GEL983062 GOH983062 GYD983062 HHZ983062 HRV983062 IBR983062 ILN983062 IVJ983062 JFF983062 JPB983062 JYX983062 KIT983062 KSP983062 LCL983062 LMH983062 LWD983062 MFZ983062 MPV983062 MZR983062 NJN983062 NTJ983062 ODF983062 ONB983062 OWX983062 PGT983062 PQP983062 QAL983062 QKH983062 QUD983062 RDZ983062 RNV983062 RXR983062 SHN983062 SRJ983062 TBF983062 TLB983062 TUX983062 UET983062 UOP983062 UYL983062 VIH983062 VSD983062 WBZ983062 WLV983062 WVR983062" xr:uid="{6FFF4004-8F84-45A8-8006-79E4C48CE288}"/>
  </dataValidations>
  <pageMargins left="0" right="0" top="0" bottom="0" header="0" footer="0"/>
  <pageSetup paperSize="8" scale="65" orientation="portrait"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C74B9-8FC1-49D3-9365-5D610D3BE687}">
  <dimension ref="B2:Q274"/>
  <sheetViews>
    <sheetView zoomScale="80" zoomScaleNormal="80" workbookViewId="0">
      <pane xSplit="10" ySplit="8" topLeftCell="K125" activePane="bottomRight" state="frozen"/>
      <selection pane="topRight" activeCell="K1" sqref="K1"/>
      <selection pane="bottomLeft" activeCell="A9" sqref="A9"/>
      <selection pane="bottomRight" activeCell="A133" sqref="A133:IV133"/>
    </sheetView>
  </sheetViews>
  <sheetFormatPr defaultRowHeight="18.75"/>
  <cols>
    <col min="1" max="1" width="2.625" style="8" customWidth="1"/>
    <col min="2" max="2" width="5.75" style="9" customWidth="1"/>
    <col min="3" max="4" width="15.75" style="8" customWidth="1"/>
    <col min="5" max="5" width="49.125" style="8" customWidth="1"/>
    <col min="6" max="6" width="6.25" style="8" customWidth="1"/>
    <col min="7" max="8" width="9.875" style="8" bestFit="1" customWidth="1"/>
    <col min="9" max="9" width="5.75" style="3" customWidth="1"/>
    <col min="10" max="10" width="40.75" style="8" customWidth="1"/>
    <col min="11" max="11" width="30.75" style="8" customWidth="1"/>
    <col min="12" max="12" width="30.75" style="9" customWidth="1"/>
    <col min="13" max="13" width="13.75" style="10" customWidth="1"/>
    <col min="14" max="14" width="6.375" style="8" customWidth="1"/>
    <col min="15" max="15" width="13.25" style="3" customWidth="1"/>
    <col min="16" max="16" width="18.25" style="11" customWidth="1"/>
    <col min="17" max="17" width="15.625" style="194" customWidth="1"/>
    <col min="18" max="256" width="9" style="8"/>
    <col min="257" max="257" width="2.625" style="8" customWidth="1"/>
    <col min="258" max="258" width="5.75" style="8" customWidth="1"/>
    <col min="259" max="260" width="15.75" style="8" customWidth="1"/>
    <col min="261" max="261" width="49.125" style="8" customWidth="1"/>
    <col min="262" max="262" width="6.25" style="8" customWidth="1"/>
    <col min="263" max="264" width="9.875" style="8" bestFit="1" customWidth="1"/>
    <col min="265" max="265" width="5.75" style="8" customWidth="1"/>
    <col min="266" max="266" width="40.75" style="8" customWidth="1"/>
    <col min="267" max="268" width="30.75" style="8" customWidth="1"/>
    <col min="269" max="269" width="13.75" style="8" customWidth="1"/>
    <col min="270" max="270" width="6.375" style="8" customWidth="1"/>
    <col min="271" max="271" width="13.25" style="8" customWidth="1"/>
    <col min="272" max="272" width="18.25" style="8" customWidth="1"/>
    <col min="273" max="273" width="15.625" style="8" customWidth="1"/>
    <col min="274" max="512" width="9" style="8"/>
    <col min="513" max="513" width="2.625" style="8" customWidth="1"/>
    <col min="514" max="514" width="5.75" style="8" customWidth="1"/>
    <col min="515" max="516" width="15.75" style="8" customWidth="1"/>
    <col min="517" max="517" width="49.125" style="8" customWidth="1"/>
    <col min="518" max="518" width="6.25" style="8" customWidth="1"/>
    <col min="519" max="520" width="9.875" style="8" bestFit="1" customWidth="1"/>
    <col min="521" max="521" width="5.75" style="8" customWidth="1"/>
    <col min="522" max="522" width="40.75" style="8" customWidth="1"/>
    <col min="523" max="524" width="30.75" style="8" customWidth="1"/>
    <col min="525" max="525" width="13.75" style="8" customWidth="1"/>
    <col min="526" max="526" width="6.375" style="8" customWidth="1"/>
    <col min="527" max="527" width="13.25" style="8" customWidth="1"/>
    <col min="528" max="528" width="18.25" style="8" customWidth="1"/>
    <col min="529" max="529" width="15.625" style="8" customWidth="1"/>
    <col min="530" max="768" width="9" style="8"/>
    <col min="769" max="769" width="2.625" style="8" customWidth="1"/>
    <col min="770" max="770" width="5.75" style="8" customWidth="1"/>
    <col min="771" max="772" width="15.75" style="8" customWidth="1"/>
    <col min="773" max="773" width="49.125" style="8" customWidth="1"/>
    <col min="774" max="774" width="6.25" style="8" customWidth="1"/>
    <col min="775" max="776" width="9.875" style="8" bestFit="1" customWidth="1"/>
    <col min="777" max="777" width="5.75" style="8" customWidth="1"/>
    <col min="778" max="778" width="40.75" style="8" customWidth="1"/>
    <col min="779" max="780" width="30.75" style="8" customWidth="1"/>
    <col min="781" max="781" width="13.75" style="8" customWidth="1"/>
    <col min="782" max="782" width="6.375" style="8" customWidth="1"/>
    <col min="783" max="783" width="13.25" style="8" customWidth="1"/>
    <col min="784" max="784" width="18.25" style="8" customWidth="1"/>
    <col min="785" max="785" width="15.625" style="8" customWidth="1"/>
    <col min="786" max="1024" width="9" style="8"/>
    <col min="1025" max="1025" width="2.625" style="8" customWidth="1"/>
    <col min="1026" max="1026" width="5.75" style="8" customWidth="1"/>
    <col min="1027" max="1028" width="15.75" style="8" customWidth="1"/>
    <col min="1029" max="1029" width="49.125" style="8" customWidth="1"/>
    <col min="1030" max="1030" width="6.25" style="8" customWidth="1"/>
    <col min="1031" max="1032" width="9.875" style="8" bestFit="1" customWidth="1"/>
    <col min="1033" max="1033" width="5.75" style="8" customWidth="1"/>
    <col min="1034" max="1034" width="40.75" style="8" customWidth="1"/>
    <col min="1035" max="1036" width="30.75" style="8" customWidth="1"/>
    <col min="1037" max="1037" width="13.75" style="8" customWidth="1"/>
    <col min="1038" max="1038" width="6.375" style="8" customWidth="1"/>
    <col min="1039" max="1039" width="13.25" style="8" customWidth="1"/>
    <col min="1040" max="1040" width="18.25" style="8" customWidth="1"/>
    <col min="1041" max="1041" width="15.625" style="8" customWidth="1"/>
    <col min="1042" max="1280" width="9" style="8"/>
    <col min="1281" max="1281" width="2.625" style="8" customWidth="1"/>
    <col min="1282" max="1282" width="5.75" style="8" customWidth="1"/>
    <col min="1283" max="1284" width="15.75" style="8" customWidth="1"/>
    <col min="1285" max="1285" width="49.125" style="8" customWidth="1"/>
    <col min="1286" max="1286" width="6.25" style="8" customWidth="1"/>
    <col min="1287" max="1288" width="9.875" style="8" bestFit="1" customWidth="1"/>
    <col min="1289" max="1289" width="5.75" style="8" customWidth="1"/>
    <col min="1290" max="1290" width="40.75" style="8" customWidth="1"/>
    <col min="1291" max="1292" width="30.75" style="8" customWidth="1"/>
    <col min="1293" max="1293" width="13.75" style="8" customWidth="1"/>
    <col min="1294" max="1294" width="6.375" style="8" customWidth="1"/>
    <col min="1295" max="1295" width="13.25" style="8" customWidth="1"/>
    <col min="1296" max="1296" width="18.25" style="8" customWidth="1"/>
    <col min="1297" max="1297" width="15.625" style="8" customWidth="1"/>
    <col min="1298" max="1536" width="9" style="8"/>
    <col min="1537" max="1537" width="2.625" style="8" customWidth="1"/>
    <col min="1538" max="1538" width="5.75" style="8" customWidth="1"/>
    <col min="1539" max="1540" width="15.75" style="8" customWidth="1"/>
    <col min="1541" max="1541" width="49.125" style="8" customWidth="1"/>
    <col min="1542" max="1542" width="6.25" style="8" customWidth="1"/>
    <col min="1543" max="1544" width="9.875" style="8" bestFit="1" customWidth="1"/>
    <col min="1545" max="1545" width="5.75" style="8" customWidth="1"/>
    <col min="1546" max="1546" width="40.75" style="8" customWidth="1"/>
    <col min="1547" max="1548" width="30.75" style="8" customWidth="1"/>
    <col min="1549" max="1549" width="13.75" style="8" customWidth="1"/>
    <col min="1550" max="1550" width="6.375" style="8" customWidth="1"/>
    <col min="1551" max="1551" width="13.25" style="8" customWidth="1"/>
    <col min="1552" max="1552" width="18.25" style="8" customWidth="1"/>
    <col min="1553" max="1553" width="15.625" style="8" customWidth="1"/>
    <col min="1554" max="1792" width="9" style="8"/>
    <col min="1793" max="1793" width="2.625" style="8" customWidth="1"/>
    <col min="1794" max="1794" width="5.75" style="8" customWidth="1"/>
    <col min="1795" max="1796" width="15.75" style="8" customWidth="1"/>
    <col min="1797" max="1797" width="49.125" style="8" customWidth="1"/>
    <col min="1798" max="1798" width="6.25" style="8" customWidth="1"/>
    <col min="1799" max="1800" width="9.875" style="8" bestFit="1" customWidth="1"/>
    <col min="1801" max="1801" width="5.75" style="8" customWidth="1"/>
    <col min="1802" max="1802" width="40.75" style="8" customWidth="1"/>
    <col min="1803" max="1804" width="30.75" style="8" customWidth="1"/>
    <col min="1805" max="1805" width="13.75" style="8" customWidth="1"/>
    <col min="1806" max="1806" width="6.375" style="8" customWidth="1"/>
    <col min="1807" max="1807" width="13.25" style="8" customWidth="1"/>
    <col min="1808" max="1808" width="18.25" style="8" customWidth="1"/>
    <col min="1809" max="1809" width="15.625" style="8" customWidth="1"/>
    <col min="1810" max="2048" width="9" style="8"/>
    <col min="2049" max="2049" width="2.625" style="8" customWidth="1"/>
    <col min="2050" max="2050" width="5.75" style="8" customWidth="1"/>
    <col min="2051" max="2052" width="15.75" style="8" customWidth="1"/>
    <col min="2053" max="2053" width="49.125" style="8" customWidth="1"/>
    <col min="2054" max="2054" width="6.25" style="8" customWidth="1"/>
    <col min="2055" max="2056" width="9.875" style="8" bestFit="1" customWidth="1"/>
    <col min="2057" max="2057" width="5.75" style="8" customWidth="1"/>
    <col min="2058" max="2058" width="40.75" style="8" customWidth="1"/>
    <col min="2059" max="2060" width="30.75" style="8" customWidth="1"/>
    <col min="2061" max="2061" width="13.75" style="8" customWidth="1"/>
    <col min="2062" max="2062" width="6.375" style="8" customWidth="1"/>
    <col min="2063" max="2063" width="13.25" style="8" customWidth="1"/>
    <col min="2064" max="2064" width="18.25" style="8" customWidth="1"/>
    <col min="2065" max="2065" width="15.625" style="8" customWidth="1"/>
    <col min="2066" max="2304" width="9" style="8"/>
    <col min="2305" max="2305" width="2.625" style="8" customWidth="1"/>
    <col min="2306" max="2306" width="5.75" style="8" customWidth="1"/>
    <col min="2307" max="2308" width="15.75" style="8" customWidth="1"/>
    <col min="2309" max="2309" width="49.125" style="8" customWidth="1"/>
    <col min="2310" max="2310" width="6.25" style="8" customWidth="1"/>
    <col min="2311" max="2312" width="9.875" style="8" bestFit="1" customWidth="1"/>
    <col min="2313" max="2313" width="5.75" style="8" customWidth="1"/>
    <col min="2314" max="2314" width="40.75" style="8" customWidth="1"/>
    <col min="2315" max="2316" width="30.75" style="8" customWidth="1"/>
    <col min="2317" max="2317" width="13.75" style="8" customWidth="1"/>
    <col min="2318" max="2318" width="6.375" style="8" customWidth="1"/>
    <col min="2319" max="2319" width="13.25" style="8" customWidth="1"/>
    <col min="2320" max="2320" width="18.25" style="8" customWidth="1"/>
    <col min="2321" max="2321" width="15.625" style="8" customWidth="1"/>
    <col min="2322" max="2560" width="9" style="8"/>
    <col min="2561" max="2561" width="2.625" style="8" customWidth="1"/>
    <col min="2562" max="2562" width="5.75" style="8" customWidth="1"/>
    <col min="2563" max="2564" width="15.75" style="8" customWidth="1"/>
    <col min="2565" max="2565" width="49.125" style="8" customWidth="1"/>
    <col min="2566" max="2566" width="6.25" style="8" customWidth="1"/>
    <col min="2567" max="2568" width="9.875" style="8" bestFit="1" customWidth="1"/>
    <col min="2569" max="2569" width="5.75" style="8" customWidth="1"/>
    <col min="2570" max="2570" width="40.75" style="8" customWidth="1"/>
    <col min="2571" max="2572" width="30.75" style="8" customWidth="1"/>
    <col min="2573" max="2573" width="13.75" style="8" customWidth="1"/>
    <col min="2574" max="2574" width="6.375" style="8" customWidth="1"/>
    <col min="2575" max="2575" width="13.25" style="8" customWidth="1"/>
    <col min="2576" max="2576" width="18.25" style="8" customWidth="1"/>
    <col min="2577" max="2577" width="15.625" style="8" customWidth="1"/>
    <col min="2578" max="2816" width="9" style="8"/>
    <col min="2817" max="2817" width="2.625" style="8" customWidth="1"/>
    <col min="2818" max="2818" width="5.75" style="8" customWidth="1"/>
    <col min="2819" max="2820" width="15.75" style="8" customWidth="1"/>
    <col min="2821" max="2821" width="49.125" style="8" customWidth="1"/>
    <col min="2822" max="2822" width="6.25" style="8" customWidth="1"/>
    <col min="2823" max="2824" width="9.875" style="8" bestFit="1" customWidth="1"/>
    <col min="2825" max="2825" width="5.75" style="8" customWidth="1"/>
    <col min="2826" max="2826" width="40.75" style="8" customWidth="1"/>
    <col min="2827" max="2828" width="30.75" style="8" customWidth="1"/>
    <col min="2829" max="2829" width="13.75" style="8" customWidth="1"/>
    <col min="2830" max="2830" width="6.375" style="8" customWidth="1"/>
    <col min="2831" max="2831" width="13.25" style="8" customWidth="1"/>
    <col min="2832" max="2832" width="18.25" style="8" customWidth="1"/>
    <col min="2833" max="2833" width="15.625" style="8" customWidth="1"/>
    <col min="2834" max="3072" width="9" style="8"/>
    <col min="3073" max="3073" width="2.625" style="8" customWidth="1"/>
    <col min="3074" max="3074" width="5.75" style="8" customWidth="1"/>
    <col min="3075" max="3076" width="15.75" style="8" customWidth="1"/>
    <col min="3077" max="3077" width="49.125" style="8" customWidth="1"/>
    <col min="3078" max="3078" width="6.25" style="8" customWidth="1"/>
    <col min="3079" max="3080" width="9.875" style="8" bestFit="1" customWidth="1"/>
    <col min="3081" max="3081" width="5.75" style="8" customWidth="1"/>
    <col min="3082" max="3082" width="40.75" style="8" customWidth="1"/>
    <col min="3083" max="3084" width="30.75" style="8" customWidth="1"/>
    <col min="3085" max="3085" width="13.75" style="8" customWidth="1"/>
    <col min="3086" max="3086" width="6.375" style="8" customWidth="1"/>
    <col min="3087" max="3087" width="13.25" style="8" customWidth="1"/>
    <col min="3088" max="3088" width="18.25" style="8" customWidth="1"/>
    <col min="3089" max="3089" width="15.625" style="8" customWidth="1"/>
    <col min="3090" max="3328" width="9" style="8"/>
    <col min="3329" max="3329" width="2.625" style="8" customWidth="1"/>
    <col min="3330" max="3330" width="5.75" style="8" customWidth="1"/>
    <col min="3331" max="3332" width="15.75" style="8" customWidth="1"/>
    <col min="3333" max="3333" width="49.125" style="8" customWidth="1"/>
    <col min="3334" max="3334" width="6.25" style="8" customWidth="1"/>
    <col min="3335" max="3336" width="9.875" style="8" bestFit="1" customWidth="1"/>
    <col min="3337" max="3337" width="5.75" style="8" customWidth="1"/>
    <col min="3338" max="3338" width="40.75" style="8" customWidth="1"/>
    <col min="3339" max="3340" width="30.75" style="8" customWidth="1"/>
    <col min="3341" max="3341" width="13.75" style="8" customWidth="1"/>
    <col min="3342" max="3342" width="6.375" style="8" customWidth="1"/>
    <col min="3343" max="3343" width="13.25" style="8" customWidth="1"/>
    <col min="3344" max="3344" width="18.25" style="8" customWidth="1"/>
    <col min="3345" max="3345" width="15.625" style="8" customWidth="1"/>
    <col min="3346" max="3584" width="9" style="8"/>
    <col min="3585" max="3585" width="2.625" style="8" customWidth="1"/>
    <col min="3586" max="3586" width="5.75" style="8" customWidth="1"/>
    <col min="3587" max="3588" width="15.75" style="8" customWidth="1"/>
    <col min="3589" max="3589" width="49.125" style="8" customWidth="1"/>
    <col min="3590" max="3590" width="6.25" style="8" customWidth="1"/>
    <col min="3591" max="3592" width="9.875" style="8" bestFit="1" customWidth="1"/>
    <col min="3593" max="3593" width="5.75" style="8" customWidth="1"/>
    <col min="3594" max="3594" width="40.75" style="8" customWidth="1"/>
    <col min="3595" max="3596" width="30.75" style="8" customWidth="1"/>
    <col min="3597" max="3597" width="13.75" style="8" customWidth="1"/>
    <col min="3598" max="3598" width="6.375" style="8" customWidth="1"/>
    <col min="3599" max="3599" width="13.25" style="8" customWidth="1"/>
    <col min="3600" max="3600" width="18.25" style="8" customWidth="1"/>
    <col min="3601" max="3601" width="15.625" style="8" customWidth="1"/>
    <col min="3602" max="3840" width="9" style="8"/>
    <col min="3841" max="3841" width="2.625" style="8" customWidth="1"/>
    <col min="3842" max="3842" width="5.75" style="8" customWidth="1"/>
    <col min="3843" max="3844" width="15.75" style="8" customWidth="1"/>
    <col min="3845" max="3845" width="49.125" style="8" customWidth="1"/>
    <col min="3846" max="3846" width="6.25" style="8" customWidth="1"/>
    <col min="3847" max="3848" width="9.875" style="8" bestFit="1" customWidth="1"/>
    <col min="3849" max="3849" width="5.75" style="8" customWidth="1"/>
    <col min="3850" max="3850" width="40.75" style="8" customWidth="1"/>
    <col min="3851" max="3852" width="30.75" style="8" customWidth="1"/>
    <col min="3853" max="3853" width="13.75" style="8" customWidth="1"/>
    <col min="3854" max="3854" width="6.375" style="8" customWidth="1"/>
    <col min="3855" max="3855" width="13.25" style="8" customWidth="1"/>
    <col min="3856" max="3856" width="18.25" style="8" customWidth="1"/>
    <col min="3857" max="3857" width="15.625" style="8" customWidth="1"/>
    <col min="3858" max="4096" width="9" style="8"/>
    <col min="4097" max="4097" width="2.625" style="8" customWidth="1"/>
    <col min="4098" max="4098" width="5.75" style="8" customWidth="1"/>
    <col min="4099" max="4100" width="15.75" style="8" customWidth="1"/>
    <col min="4101" max="4101" width="49.125" style="8" customWidth="1"/>
    <col min="4102" max="4102" width="6.25" style="8" customWidth="1"/>
    <col min="4103" max="4104" width="9.875" style="8" bestFit="1" customWidth="1"/>
    <col min="4105" max="4105" width="5.75" style="8" customWidth="1"/>
    <col min="4106" max="4106" width="40.75" style="8" customWidth="1"/>
    <col min="4107" max="4108" width="30.75" style="8" customWidth="1"/>
    <col min="4109" max="4109" width="13.75" style="8" customWidth="1"/>
    <col min="4110" max="4110" width="6.375" style="8" customWidth="1"/>
    <col min="4111" max="4111" width="13.25" style="8" customWidth="1"/>
    <col min="4112" max="4112" width="18.25" style="8" customWidth="1"/>
    <col min="4113" max="4113" width="15.625" style="8" customWidth="1"/>
    <col min="4114" max="4352" width="9" style="8"/>
    <col min="4353" max="4353" width="2.625" style="8" customWidth="1"/>
    <col min="4354" max="4354" width="5.75" style="8" customWidth="1"/>
    <col min="4355" max="4356" width="15.75" style="8" customWidth="1"/>
    <col min="4357" max="4357" width="49.125" style="8" customWidth="1"/>
    <col min="4358" max="4358" width="6.25" style="8" customWidth="1"/>
    <col min="4359" max="4360" width="9.875" style="8" bestFit="1" customWidth="1"/>
    <col min="4361" max="4361" width="5.75" style="8" customWidth="1"/>
    <col min="4362" max="4362" width="40.75" style="8" customWidth="1"/>
    <col min="4363" max="4364" width="30.75" style="8" customWidth="1"/>
    <col min="4365" max="4365" width="13.75" style="8" customWidth="1"/>
    <col min="4366" max="4366" width="6.375" style="8" customWidth="1"/>
    <col min="4367" max="4367" width="13.25" style="8" customWidth="1"/>
    <col min="4368" max="4368" width="18.25" style="8" customWidth="1"/>
    <col min="4369" max="4369" width="15.625" style="8" customWidth="1"/>
    <col min="4370" max="4608" width="9" style="8"/>
    <col min="4609" max="4609" width="2.625" style="8" customWidth="1"/>
    <col min="4610" max="4610" width="5.75" style="8" customWidth="1"/>
    <col min="4611" max="4612" width="15.75" style="8" customWidth="1"/>
    <col min="4613" max="4613" width="49.125" style="8" customWidth="1"/>
    <col min="4614" max="4614" width="6.25" style="8" customWidth="1"/>
    <col min="4615" max="4616" width="9.875" style="8" bestFit="1" customWidth="1"/>
    <col min="4617" max="4617" width="5.75" style="8" customWidth="1"/>
    <col min="4618" max="4618" width="40.75" style="8" customWidth="1"/>
    <col min="4619" max="4620" width="30.75" style="8" customWidth="1"/>
    <col min="4621" max="4621" width="13.75" style="8" customWidth="1"/>
    <col min="4622" max="4622" width="6.375" style="8" customWidth="1"/>
    <col min="4623" max="4623" width="13.25" style="8" customWidth="1"/>
    <col min="4624" max="4624" width="18.25" style="8" customWidth="1"/>
    <col min="4625" max="4625" width="15.625" style="8" customWidth="1"/>
    <col min="4626" max="4864" width="9" style="8"/>
    <col min="4865" max="4865" width="2.625" style="8" customWidth="1"/>
    <col min="4866" max="4866" width="5.75" style="8" customWidth="1"/>
    <col min="4867" max="4868" width="15.75" style="8" customWidth="1"/>
    <col min="4869" max="4869" width="49.125" style="8" customWidth="1"/>
    <col min="4870" max="4870" width="6.25" style="8" customWidth="1"/>
    <col min="4871" max="4872" width="9.875" style="8" bestFit="1" customWidth="1"/>
    <col min="4873" max="4873" width="5.75" style="8" customWidth="1"/>
    <col min="4874" max="4874" width="40.75" style="8" customWidth="1"/>
    <col min="4875" max="4876" width="30.75" style="8" customWidth="1"/>
    <col min="4877" max="4877" width="13.75" style="8" customWidth="1"/>
    <col min="4878" max="4878" width="6.375" style="8" customWidth="1"/>
    <col min="4879" max="4879" width="13.25" style="8" customWidth="1"/>
    <col min="4880" max="4880" width="18.25" style="8" customWidth="1"/>
    <col min="4881" max="4881" width="15.625" style="8" customWidth="1"/>
    <col min="4882" max="5120" width="9" style="8"/>
    <col min="5121" max="5121" width="2.625" style="8" customWidth="1"/>
    <col min="5122" max="5122" width="5.75" style="8" customWidth="1"/>
    <col min="5123" max="5124" width="15.75" style="8" customWidth="1"/>
    <col min="5125" max="5125" width="49.125" style="8" customWidth="1"/>
    <col min="5126" max="5126" width="6.25" style="8" customWidth="1"/>
    <col min="5127" max="5128" width="9.875" style="8" bestFit="1" customWidth="1"/>
    <col min="5129" max="5129" width="5.75" style="8" customWidth="1"/>
    <col min="5130" max="5130" width="40.75" style="8" customWidth="1"/>
    <col min="5131" max="5132" width="30.75" style="8" customWidth="1"/>
    <col min="5133" max="5133" width="13.75" style="8" customWidth="1"/>
    <col min="5134" max="5134" width="6.375" style="8" customWidth="1"/>
    <col min="5135" max="5135" width="13.25" style="8" customWidth="1"/>
    <col min="5136" max="5136" width="18.25" style="8" customWidth="1"/>
    <col min="5137" max="5137" width="15.625" style="8" customWidth="1"/>
    <col min="5138" max="5376" width="9" style="8"/>
    <col min="5377" max="5377" width="2.625" style="8" customWidth="1"/>
    <col min="5378" max="5378" width="5.75" style="8" customWidth="1"/>
    <col min="5379" max="5380" width="15.75" style="8" customWidth="1"/>
    <col min="5381" max="5381" width="49.125" style="8" customWidth="1"/>
    <col min="5382" max="5382" width="6.25" style="8" customWidth="1"/>
    <col min="5383" max="5384" width="9.875" style="8" bestFit="1" customWidth="1"/>
    <col min="5385" max="5385" width="5.75" style="8" customWidth="1"/>
    <col min="5386" max="5386" width="40.75" style="8" customWidth="1"/>
    <col min="5387" max="5388" width="30.75" style="8" customWidth="1"/>
    <col min="5389" max="5389" width="13.75" style="8" customWidth="1"/>
    <col min="5390" max="5390" width="6.375" style="8" customWidth="1"/>
    <col min="5391" max="5391" width="13.25" style="8" customWidth="1"/>
    <col min="5392" max="5392" width="18.25" style="8" customWidth="1"/>
    <col min="5393" max="5393" width="15.625" style="8" customWidth="1"/>
    <col min="5394" max="5632" width="9" style="8"/>
    <col min="5633" max="5633" width="2.625" style="8" customWidth="1"/>
    <col min="5634" max="5634" width="5.75" style="8" customWidth="1"/>
    <col min="5635" max="5636" width="15.75" style="8" customWidth="1"/>
    <col min="5637" max="5637" width="49.125" style="8" customWidth="1"/>
    <col min="5638" max="5638" width="6.25" style="8" customWidth="1"/>
    <col min="5639" max="5640" width="9.875" style="8" bestFit="1" customWidth="1"/>
    <col min="5641" max="5641" width="5.75" style="8" customWidth="1"/>
    <col min="5642" max="5642" width="40.75" style="8" customWidth="1"/>
    <col min="5643" max="5644" width="30.75" style="8" customWidth="1"/>
    <col min="5645" max="5645" width="13.75" style="8" customWidth="1"/>
    <col min="5646" max="5646" width="6.375" style="8" customWidth="1"/>
    <col min="5647" max="5647" width="13.25" style="8" customWidth="1"/>
    <col min="5648" max="5648" width="18.25" style="8" customWidth="1"/>
    <col min="5649" max="5649" width="15.625" style="8" customWidth="1"/>
    <col min="5650" max="5888" width="9" style="8"/>
    <col min="5889" max="5889" width="2.625" style="8" customWidth="1"/>
    <col min="5890" max="5890" width="5.75" style="8" customWidth="1"/>
    <col min="5891" max="5892" width="15.75" style="8" customWidth="1"/>
    <col min="5893" max="5893" width="49.125" style="8" customWidth="1"/>
    <col min="5894" max="5894" width="6.25" style="8" customWidth="1"/>
    <col min="5895" max="5896" width="9.875" style="8" bestFit="1" customWidth="1"/>
    <col min="5897" max="5897" width="5.75" style="8" customWidth="1"/>
    <col min="5898" max="5898" width="40.75" style="8" customWidth="1"/>
    <col min="5899" max="5900" width="30.75" style="8" customWidth="1"/>
    <col min="5901" max="5901" width="13.75" style="8" customWidth="1"/>
    <col min="5902" max="5902" width="6.375" style="8" customWidth="1"/>
    <col min="5903" max="5903" width="13.25" style="8" customWidth="1"/>
    <col min="5904" max="5904" width="18.25" style="8" customWidth="1"/>
    <col min="5905" max="5905" width="15.625" style="8" customWidth="1"/>
    <col min="5906" max="6144" width="9" style="8"/>
    <col min="6145" max="6145" width="2.625" style="8" customWidth="1"/>
    <col min="6146" max="6146" width="5.75" style="8" customWidth="1"/>
    <col min="6147" max="6148" width="15.75" style="8" customWidth="1"/>
    <col min="6149" max="6149" width="49.125" style="8" customWidth="1"/>
    <col min="6150" max="6150" width="6.25" style="8" customWidth="1"/>
    <col min="6151" max="6152" width="9.875" style="8" bestFit="1" customWidth="1"/>
    <col min="6153" max="6153" width="5.75" style="8" customWidth="1"/>
    <col min="6154" max="6154" width="40.75" style="8" customWidth="1"/>
    <col min="6155" max="6156" width="30.75" style="8" customWidth="1"/>
    <col min="6157" max="6157" width="13.75" style="8" customWidth="1"/>
    <col min="6158" max="6158" width="6.375" style="8" customWidth="1"/>
    <col min="6159" max="6159" width="13.25" style="8" customWidth="1"/>
    <col min="6160" max="6160" width="18.25" style="8" customWidth="1"/>
    <col min="6161" max="6161" width="15.625" style="8" customWidth="1"/>
    <col min="6162" max="6400" width="9" style="8"/>
    <col min="6401" max="6401" width="2.625" style="8" customWidth="1"/>
    <col min="6402" max="6402" width="5.75" style="8" customWidth="1"/>
    <col min="6403" max="6404" width="15.75" style="8" customWidth="1"/>
    <col min="6405" max="6405" width="49.125" style="8" customWidth="1"/>
    <col min="6406" max="6406" width="6.25" style="8" customWidth="1"/>
    <col min="6407" max="6408" width="9.875" style="8" bestFit="1" customWidth="1"/>
    <col min="6409" max="6409" width="5.75" style="8" customWidth="1"/>
    <col min="6410" max="6410" width="40.75" style="8" customWidth="1"/>
    <col min="6411" max="6412" width="30.75" style="8" customWidth="1"/>
    <col min="6413" max="6413" width="13.75" style="8" customWidth="1"/>
    <col min="6414" max="6414" width="6.375" style="8" customWidth="1"/>
    <col min="6415" max="6415" width="13.25" style="8" customWidth="1"/>
    <col min="6416" max="6416" width="18.25" style="8" customWidth="1"/>
    <col min="6417" max="6417" width="15.625" style="8" customWidth="1"/>
    <col min="6418" max="6656" width="9" style="8"/>
    <col min="6657" max="6657" width="2.625" style="8" customWidth="1"/>
    <col min="6658" max="6658" width="5.75" style="8" customWidth="1"/>
    <col min="6659" max="6660" width="15.75" style="8" customWidth="1"/>
    <col min="6661" max="6661" width="49.125" style="8" customWidth="1"/>
    <col min="6662" max="6662" width="6.25" style="8" customWidth="1"/>
    <col min="6663" max="6664" width="9.875" style="8" bestFit="1" customWidth="1"/>
    <col min="6665" max="6665" width="5.75" style="8" customWidth="1"/>
    <col min="6666" max="6666" width="40.75" style="8" customWidth="1"/>
    <col min="6667" max="6668" width="30.75" style="8" customWidth="1"/>
    <col min="6669" max="6669" width="13.75" style="8" customWidth="1"/>
    <col min="6670" max="6670" width="6.375" style="8" customWidth="1"/>
    <col min="6671" max="6671" width="13.25" style="8" customWidth="1"/>
    <col min="6672" max="6672" width="18.25" style="8" customWidth="1"/>
    <col min="6673" max="6673" width="15.625" style="8" customWidth="1"/>
    <col min="6674" max="6912" width="9" style="8"/>
    <col min="6913" max="6913" width="2.625" style="8" customWidth="1"/>
    <col min="6914" max="6914" width="5.75" style="8" customWidth="1"/>
    <col min="6915" max="6916" width="15.75" style="8" customWidth="1"/>
    <col min="6917" max="6917" width="49.125" style="8" customWidth="1"/>
    <col min="6918" max="6918" width="6.25" style="8" customWidth="1"/>
    <col min="6919" max="6920" width="9.875" style="8" bestFit="1" customWidth="1"/>
    <col min="6921" max="6921" width="5.75" style="8" customWidth="1"/>
    <col min="6922" max="6922" width="40.75" style="8" customWidth="1"/>
    <col min="6923" max="6924" width="30.75" style="8" customWidth="1"/>
    <col min="6925" max="6925" width="13.75" style="8" customWidth="1"/>
    <col min="6926" max="6926" width="6.375" style="8" customWidth="1"/>
    <col min="6927" max="6927" width="13.25" style="8" customWidth="1"/>
    <col min="6928" max="6928" width="18.25" style="8" customWidth="1"/>
    <col min="6929" max="6929" width="15.625" style="8" customWidth="1"/>
    <col min="6930" max="7168" width="9" style="8"/>
    <col min="7169" max="7169" width="2.625" style="8" customWidth="1"/>
    <col min="7170" max="7170" width="5.75" style="8" customWidth="1"/>
    <col min="7171" max="7172" width="15.75" style="8" customWidth="1"/>
    <col min="7173" max="7173" width="49.125" style="8" customWidth="1"/>
    <col min="7174" max="7174" width="6.25" style="8" customWidth="1"/>
    <col min="7175" max="7176" width="9.875" style="8" bestFit="1" customWidth="1"/>
    <col min="7177" max="7177" width="5.75" style="8" customWidth="1"/>
    <col min="7178" max="7178" width="40.75" style="8" customWidth="1"/>
    <col min="7179" max="7180" width="30.75" style="8" customWidth="1"/>
    <col min="7181" max="7181" width="13.75" style="8" customWidth="1"/>
    <col min="7182" max="7182" width="6.375" style="8" customWidth="1"/>
    <col min="7183" max="7183" width="13.25" style="8" customWidth="1"/>
    <col min="7184" max="7184" width="18.25" style="8" customWidth="1"/>
    <col min="7185" max="7185" width="15.625" style="8" customWidth="1"/>
    <col min="7186" max="7424" width="9" style="8"/>
    <col min="7425" max="7425" width="2.625" style="8" customWidth="1"/>
    <col min="7426" max="7426" width="5.75" style="8" customWidth="1"/>
    <col min="7427" max="7428" width="15.75" style="8" customWidth="1"/>
    <col min="7429" max="7429" width="49.125" style="8" customWidth="1"/>
    <col min="7430" max="7430" width="6.25" style="8" customWidth="1"/>
    <col min="7431" max="7432" width="9.875" style="8" bestFit="1" customWidth="1"/>
    <col min="7433" max="7433" width="5.75" style="8" customWidth="1"/>
    <col min="7434" max="7434" width="40.75" style="8" customWidth="1"/>
    <col min="7435" max="7436" width="30.75" style="8" customWidth="1"/>
    <col min="7437" max="7437" width="13.75" style="8" customWidth="1"/>
    <col min="7438" max="7438" width="6.375" style="8" customWidth="1"/>
    <col min="7439" max="7439" width="13.25" style="8" customWidth="1"/>
    <col min="7440" max="7440" width="18.25" style="8" customWidth="1"/>
    <col min="7441" max="7441" width="15.625" style="8" customWidth="1"/>
    <col min="7442" max="7680" width="9" style="8"/>
    <col min="7681" max="7681" width="2.625" style="8" customWidth="1"/>
    <col min="7682" max="7682" width="5.75" style="8" customWidth="1"/>
    <col min="7683" max="7684" width="15.75" style="8" customWidth="1"/>
    <col min="7685" max="7685" width="49.125" style="8" customWidth="1"/>
    <col min="7686" max="7686" width="6.25" style="8" customWidth="1"/>
    <col min="7687" max="7688" width="9.875" style="8" bestFit="1" customWidth="1"/>
    <col min="7689" max="7689" width="5.75" style="8" customWidth="1"/>
    <col min="7690" max="7690" width="40.75" style="8" customWidth="1"/>
    <col min="7691" max="7692" width="30.75" style="8" customWidth="1"/>
    <col min="7693" max="7693" width="13.75" style="8" customWidth="1"/>
    <col min="7694" max="7694" width="6.375" style="8" customWidth="1"/>
    <col min="7695" max="7695" width="13.25" style="8" customWidth="1"/>
    <col min="7696" max="7696" width="18.25" style="8" customWidth="1"/>
    <col min="7697" max="7697" width="15.625" style="8" customWidth="1"/>
    <col min="7698" max="7936" width="9" style="8"/>
    <col min="7937" max="7937" width="2.625" style="8" customWidth="1"/>
    <col min="7938" max="7938" width="5.75" style="8" customWidth="1"/>
    <col min="7939" max="7940" width="15.75" style="8" customWidth="1"/>
    <col min="7941" max="7941" width="49.125" style="8" customWidth="1"/>
    <col min="7942" max="7942" width="6.25" style="8" customWidth="1"/>
    <col min="7943" max="7944" width="9.875" style="8" bestFit="1" customWidth="1"/>
    <col min="7945" max="7945" width="5.75" style="8" customWidth="1"/>
    <col min="7946" max="7946" width="40.75" style="8" customWidth="1"/>
    <col min="7947" max="7948" width="30.75" style="8" customWidth="1"/>
    <col min="7949" max="7949" width="13.75" style="8" customWidth="1"/>
    <col min="7950" max="7950" width="6.375" style="8" customWidth="1"/>
    <col min="7951" max="7951" width="13.25" style="8" customWidth="1"/>
    <col min="7952" max="7952" width="18.25" style="8" customWidth="1"/>
    <col min="7953" max="7953" width="15.625" style="8" customWidth="1"/>
    <col min="7954" max="8192" width="9" style="8"/>
    <col min="8193" max="8193" width="2.625" style="8" customWidth="1"/>
    <col min="8194" max="8194" width="5.75" style="8" customWidth="1"/>
    <col min="8195" max="8196" width="15.75" style="8" customWidth="1"/>
    <col min="8197" max="8197" width="49.125" style="8" customWidth="1"/>
    <col min="8198" max="8198" width="6.25" style="8" customWidth="1"/>
    <col min="8199" max="8200" width="9.875" style="8" bestFit="1" customWidth="1"/>
    <col min="8201" max="8201" width="5.75" style="8" customWidth="1"/>
    <col min="8202" max="8202" width="40.75" style="8" customWidth="1"/>
    <col min="8203" max="8204" width="30.75" style="8" customWidth="1"/>
    <col min="8205" max="8205" width="13.75" style="8" customWidth="1"/>
    <col min="8206" max="8206" width="6.375" style="8" customWidth="1"/>
    <col min="8207" max="8207" width="13.25" style="8" customWidth="1"/>
    <col min="8208" max="8208" width="18.25" style="8" customWidth="1"/>
    <col min="8209" max="8209" width="15.625" style="8" customWidth="1"/>
    <col min="8210" max="8448" width="9" style="8"/>
    <col min="8449" max="8449" width="2.625" style="8" customWidth="1"/>
    <col min="8450" max="8450" width="5.75" style="8" customWidth="1"/>
    <col min="8451" max="8452" width="15.75" style="8" customWidth="1"/>
    <col min="8453" max="8453" width="49.125" style="8" customWidth="1"/>
    <col min="8454" max="8454" width="6.25" style="8" customWidth="1"/>
    <col min="8455" max="8456" width="9.875" style="8" bestFit="1" customWidth="1"/>
    <col min="8457" max="8457" width="5.75" style="8" customWidth="1"/>
    <col min="8458" max="8458" width="40.75" style="8" customWidth="1"/>
    <col min="8459" max="8460" width="30.75" style="8" customWidth="1"/>
    <col min="8461" max="8461" width="13.75" style="8" customWidth="1"/>
    <col min="8462" max="8462" width="6.375" style="8" customWidth="1"/>
    <col min="8463" max="8463" width="13.25" style="8" customWidth="1"/>
    <col min="8464" max="8464" width="18.25" style="8" customWidth="1"/>
    <col min="8465" max="8465" width="15.625" style="8" customWidth="1"/>
    <col min="8466" max="8704" width="9" style="8"/>
    <col min="8705" max="8705" width="2.625" style="8" customWidth="1"/>
    <col min="8706" max="8706" width="5.75" style="8" customWidth="1"/>
    <col min="8707" max="8708" width="15.75" style="8" customWidth="1"/>
    <col min="8709" max="8709" width="49.125" style="8" customWidth="1"/>
    <col min="8710" max="8710" width="6.25" style="8" customWidth="1"/>
    <col min="8711" max="8712" width="9.875" style="8" bestFit="1" customWidth="1"/>
    <col min="8713" max="8713" width="5.75" style="8" customWidth="1"/>
    <col min="8714" max="8714" width="40.75" style="8" customWidth="1"/>
    <col min="8715" max="8716" width="30.75" style="8" customWidth="1"/>
    <col min="8717" max="8717" width="13.75" style="8" customWidth="1"/>
    <col min="8718" max="8718" width="6.375" style="8" customWidth="1"/>
    <col min="8719" max="8719" width="13.25" style="8" customWidth="1"/>
    <col min="8720" max="8720" width="18.25" style="8" customWidth="1"/>
    <col min="8721" max="8721" width="15.625" style="8" customWidth="1"/>
    <col min="8722" max="8960" width="9" style="8"/>
    <col min="8961" max="8961" width="2.625" style="8" customWidth="1"/>
    <col min="8962" max="8962" width="5.75" style="8" customWidth="1"/>
    <col min="8963" max="8964" width="15.75" style="8" customWidth="1"/>
    <col min="8965" max="8965" width="49.125" style="8" customWidth="1"/>
    <col min="8966" max="8966" width="6.25" style="8" customWidth="1"/>
    <col min="8967" max="8968" width="9.875" style="8" bestFit="1" customWidth="1"/>
    <col min="8969" max="8969" width="5.75" style="8" customWidth="1"/>
    <col min="8970" max="8970" width="40.75" style="8" customWidth="1"/>
    <col min="8971" max="8972" width="30.75" style="8" customWidth="1"/>
    <col min="8973" max="8973" width="13.75" style="8" customWidth="1"/>
    <col min="8974" max="8974" width="6.375" style="8" customWidth="1"/>
    <col min="8975" max="8975" width="13.25" style="8" customWidth="1"/>
    <col min="8976" max="8976" width="18.25" style="8" customWidth="1"/>
    <col min="8977" max="8977" width="15.625" style="8" customWidth="1"/>
    <col min="8978" max="9216" width="9" style="8"/>
    <col min="9217" max="9217" width="2.625" style="8" customWidth="1"/>
    <col min="9218" max="9218" width="5.75" style="8" customWidth="1"/>
    <col min="9219" max="9220" width="15.75" style="8" customWidth="1"/>
    <col min="9221" max="9221" width="49.125" style="8" customWidth="1"/>
    <col min="9222" max="9222" width="6.25" style="8" customWidth="1"/>
    <col min="9223" max="9224" width="9.875" style="8" bestFit="1" customWidth="1"/>
    <col min="9225" max="9225" width="5.75" style="8" customWidth="1"/>
    <col min="9226" max="9226" width="40.75" style="8" customWidth="1"/>
    <col min="9227" max="9228" width="30.75" style="8" customWidth="1"/>
    <col min="9229" max="9229" width="13.75" style="8" customWidth="1"/>
    <col min="9230" max="9230" width="6.375" style="8" customWidth="1"/>
    <col min="9231" max="9231" width="13.25" style="8" customWidth="1"/>
    <col min="9232" max="9232" width="18.25" style="8" customWidth="1"/>
    <col min="9233" max="9233" width="15.625" style="8" customWidth="1"/>
    <col min="9234" max="9472" width="9" style="8"/>
    <col min="9473" max="9473" width="2.625" style="8" customWidth="1"/>
    <col min="9474" max="9474" width="5.75" style="8" customWidth="1"/>
    <col min="9475" max="9476" width="15.75" style="8" customWidth="1"/>
    <col min="9477" max="9477" width="49.125" style="8" customWidth="1"/>
    <col min="9478" max="9478" width="6.25" style="8" customWidth="1"/>
    <col min="9479" max="9480" width="9.875" style="8" bestFit="1" customWidth="1"/>
    <col min="9481" max="9481" width="5.75" style="8" customWidth="1"/>
    <col min="9482" max="9482" width="40.75" style="8" customWidth="1"/>
    <col min="9483" max="9484" width="30.75" style="8" customWidth="1"/>
    <col min="9485" max="9485" width="13.75" style="8" customWidth="1"/>
    <col min="9486" max="9486" width="6.375" style="8" customWidth="1"/>
    <col min="9487" max="9487" width="13.25" style="8" customWidth="1"/>
    <col min="9488" max="9488" width="18.25" style="8" customWidth="1"/>
    <col min="9489" max="9489" width="15.625" style="8" customWidth="1"/>
    <col min="9490" max="9728" width="9" style="8"/>
    <col min="9729" max="9729" width="2.625" style="8" customWidth="1"/>
    <col min="9730" max="9730" width="5.75" style="8" customWidth="1"/>
    <col min="9731" max="9732" width="15.75" style="8" customWidth="1"/>
    <col min="9733" max="9733" width="49.125" style="8" customWidth="1"/>
    <col min="9734" max="9734" width="6.25" style="8" customWidth="1"/>
    <col min="9735" max="9736" width="9.875" style="8" bestFit="1" customWidth="1"/>
    <col min="9737" max="9737" width="5.75" style="8" customWidth="1"/>
    <col min="9738" max="9738" width="40.75" style="8" customWidth="1"/>
    <col min="9739" max="9740" width="30.75" style="8" customWidth="1"/>
    <col min="9741" max="9741" width="13.75" style="8" customWidth="1"/>
    <col min="9742" max="9742" width="6.375" style="8" customWidth="1"/>
    <col min="9743" max="9743" width="13.25" style="8" customWidth="1"/>
    <col min="9744" max="9744" width="18.25" style="8" customWidth="1"/>
    <col min="9745" max="9745" width="15.625" style="8" customWidth="1"/>
    <col min="9746" max="9984" width="9" style="8"/>
    <col min="9985" max="9985" width="2.625" style="8" customWidth="1"/>
    <col min="9986" max="9986" width="5.75" style="8" customWidth="1"/>
    <col min="9987" max="9988" width="15.75" style="8" customWidth="1"/>
    <col min="9989" max="9989" width="49.125" style="8" customWidth="1"/>
    <col min="9990" max="9990" width="6.25" style="8" customWidth="1"/>
    <col min="9991" max="9992" width="9.875" style="8" bestFit="1" customWidth="1"/>
    <col min="9993" max="9993" width="5.75" style="8" customWidth="1"/>
    <col min="9994" max="9994" width="40.75" style="8" customWidth="1"/>
    <col min="9995" max="9996" width="30.75" style="8" customWidth="1"/>
    <col min="9997" max="9997" width="13.75" style="8" customWidth="1"/>
    <col min="9998" max="9998" width="6.375" style="8" customWidth="1"/>
    <col min="9999" max="9999" width="13.25" style="8" customWidth="1"/>
    <col min="10000" max="10000" width="18.25" style="8" customWidth="1"/>
    <col min="10001" max="10001" width="15.625" style="8" customWidth="1"/>
    <col min="10002" max="10240" width="9" style="8"/>
    <col min="10241" max="10241" width="2.625" style="8" customWidth="1"/>
    <col min="10242" max="10242" width="5.75" style="8" customWidth="1"/>
    <col min="10243" max="10244" width="15.75" style="8" customWidth="1"/>
    <col min="10245" max="10245" width="49.125" style="8" customWidth="1"/>
    <col min="10246" max="10246" width="6.25" style="8" customWidth="1"/>
    <col min="10247" max="10248" width="9.875" style="8" bestFit="1" customWidth="1"/>
    <col min="10249" max="10249" width="5.75" style="8" customWidth="1"/>
    <col min="10250" max="10250" width="40.75" style="8" customWidth="1"/>
    <col min="10251" max="10252" width="30.75" style="8" customWidth="1"/>
    <col min="10253" max="10253" width="13.75" style="8" customWidth="1"/>
    <col min="10254" max="10254" width="6.375" style="8" customWidth="1"/>
    <col min="10255" max="10255" width="13.25" style="8" customWidth="1"/>
    <col min="10256" max="10256" width="18.25" style="8" customWidth="1"/>
    <col min="10257" max="10257" width="15.625" style="8" customWidth="1"/>
    <col min="10258" max="10496" width="9" style="8"/>
    <col min="10497" max="10497" width="2.625" style="8" customWidth="1"/>
    <col min="10498" max="10498" width="5.75" style="8" customWidth="1"/>
    <col min="10499" max="10500" width="15.75" style="8" customWidth="1"/>
    <col min="10501" max="10501" width="49.125" style="8" customWidth="1"/>
    <col min="10502" max="10502" width="6.25" style="8" customWidth="1"/>
    <col min="10503" max="10504" width="9.875" style="8" bestFit="1" customWidth="1"/>
    <col min="10505" max="10505" width="5.75" style="8" customWidth="1"/>
    <col min="10506" max="10506" width="40.75" style="8" customWidth="1"/>
    <col min="10507" max="10508" width="30.75" style="8" customWidth="1"/>
    <col min="10509" max="10509" width="13.75" style="8" customWidth="1"/>
    <col min="10510" max="10510" width="6.375" style="8" customWidth="1"/>
    <col min="10511" max="10511" width="13.25" style="8" customWidth="1"/>
    <col min="10512" max="10512" width="18.25" style="8" customWidth="1"/>
    <col min="10513" max="10513" width="15.625" style="8" customWidth="1"/>
    <col min="10514" max="10752" width="9" style="8"/>
    <col min="10753" max="10753" width="2.625" style="8" customWidth="1"/>
    <col min="10754" max="10754" width="5.75" style="8" customWidth="1"/>
    <col min="10755" max="10756" width="15.75" style="8" customWidth="1"/>
    <col min="10757" max="10757" width="49.125" style="8" customWidth="1"/>
    <col min="10758" max="10758" width="6.25" style="8" customWidth="1"/>
    <col min="10759" max="10760" width="9.875" style="8" bestFit="1" customWidth="1"/>
    <col min="10761" max="10761" width="5.75" style="8" customWidth="1"/>
    <col min="10762" max="10762" width="40.75" style="8" customWidth="1"/>
    <col min="10763" max="10764" width="30.75" style="8" customWidth="1"/>
    <col min="10765" max="10765" width="13.75" style="8" customWidth="1"/>
    <col min="10766" max="10766" width="6.375" style="8" customWidth="1"/>
    <col min="10767" max="10767" width="13.25" style="8" customWidth="1"/>
    <col min="10768" max="10768" width="18.25" style="8" customWidth="1"/>
    <col min="10769" max="10769" width="15.625" style="8" customWidth="1"/>
    <col min="10770" max="11008" width="9" style="8"/>
    <col min="11009" max="11009" width="2.625" style="8" customWidth="1"/>
    <col min="11010" max="11010" width="5.75" style="8" customWidth="1"/>
    <col min="11011" max="11012" width="15.75" style="8" customWidth="1"/>
    <col min="11013" max="11013" width="49.125" style="8" customWidth="1"/>
    <col min="11014" max="11014" width="6.25" style="8" customWidth="1"/>
    <col min="11015" max="11016" width="9.875" style="8" bestFit="1" customWidth="1"/>
    <col min="11017" max="11017" width="5.75" style="8" customWidth="1"/>
    <col min="11018" max="11018" width="40.75" style="8" customWidth="1"/>
    <col min="11019" max="11020" width="30.75" style="8" customWidth="1"/>
    <col min="11021" max="11021" width="13.75" style="8" customWidth="1"/>
    <col min="11022" max="11022" width="6.375" style="8" customWidth="1"/>
    <col min="11023" max="11023" width="13.25" style="8" customWidth="1"/>
    <col min="11024" max="11024" width="18.25" style="8" customWidth="1"/>
    <col min="11025" max="11025" width="15.625" style="8" customWidth="1"/>
    <col min="11026" max="11264" width="9" style="8"/>
    <col min="11265" max="11265" width="2.625" style="8" customWidth="1"/>
    <col min="11266" max="11266" width="5.75" style="8" customWidth="1"/>
    <col min="11267" max="11268" width="15.75" style="8" customWidth="1"/>
    <col min="11269" max="11269" width="49.125" style="8" customWidth="1"/>
    <col min="11270" max="11270" width="6.25" style="8" customWidth="1"/>
    <col min="11271" max="11272" width="9.875" style="8" bestFit="1" customWidth="1"/>
    <col min="11273" max="11273" width="5.75" style="8" customWidth="1"/>
    <col min="11274" max="11274" width="40.75" style="8" customWidth="1"/>
    <col min="11275" max="11276" width="30.75" style="8" customWidth="1"/>
    <col min="11277" max="11277" width="13.75" style="8" customWidth="1"/>
    <col min="11278" max="11278" width="6.375" style="8" customWidth="1"/>
    <col min="11279" max="11279" width="13.25" style="8" customWidth="1"/>
    <col min="11280" max="11280" width="18.25" style="8" customWidth="1"/>
    <col min="11281" max="11281" width="15.625" style="8" customWidth="1"/>
    <col min="11282" max="11520" width="9" style="8"/>
    <col min="11521" max="11521" width="2.625" style="8" customWidth="1"/>
    <col min="11522" max="11522" width="5.75" style="8" customWidth="1"/>
    <col min="11523" max="11524" width="15.75" style="8" customWidth="1"/>
    <col min="11525" max="11525" width="49.125" style="8" customWidth="1"/>
    <col min="11526" max="11526" width="6.25" style="8" customWidth="1"/>
    <col min="11527" max="11528" width="9.875" style="8" bestFit="1" customWidth="1"/>
    <col min="11529" max="11529" width="5.75" style="8" customWidth="1"/>
    <col min="11530" max="11530" width="40.75" style="8" customWidth="1"/>
    <col min="11531" max="11532" width="30.75" style="8" customWidth="1"/>
    <col min="11533" max="11533" width="13.75" style="8" customWidth="1"/>
    <col min="11534" max="11534" width="6.375" style="8" customWidth="1"/>
    <col min="11535" max="11535" width="13.25" style="8" customWidth="1"/>
    <col min="11536" max="11536" width="18.25" style="8" customWidth="1"/>
    <col min="11537" max="11537" width="15.625" style="8" customWidth="1"/>
    <col min="11538" max="11776" width="9" style="8"/>
    <col min="11777" max="11777" width="2.625" style="8" customWidth="1"/>
    <col min="11778" max="11778" width="5.75" style="8" customWidth="1"/>
    <col min="11779" max="11780" width="15.75" style="8" customWidth="1"/>
    <col min="11781" max="11781" width="49.125" style="8" customWidth="1"/>
    <col min="11782" max="11782" width="6.25" style="8" customWidth="1"/>
    <col min="11783" max="11784" width="9.875" style="8" bestFit="1" customWidth="1"/>
    <col min="11785" max="11785" width="5.75" style="8" customWidth="1"/>
    <col min="11786" max="11786" width="40.75" style="8" customWidth="1"/>
    <col min="11787" max="11788" width="30.75" style="8" customWidth="1"/>
    <col min="11789" max="11789" width="13.75" style="8" customWidth="1"/>
    <col min="11790" max="11790" width="6.375" style="8" customWidth="1"/>
    <col min="11791" max="11791" width="13.25" style="8" customWidth="1"/>
    <col min="11792" max="11792" width="18.25" style="8" customWidth="1"/>
    <col min="11793" max="11793" width="15.625" style="8" customWidth="1"/>
    <col min="11794" max="12032" width="9" style="8"/>
    <col min="12033" max="12033" width="2.625" style="8" customWidth="1"/>
    <col min="12034" max="12034" width="5.75" style="8" customWidth="1"/>
    <col min="12035" max="12036" width="15.75" style="8" customWidth="1"/>
    <col min="12037" max="12037" width="49.125" style="8" customWidth="1"/>
    <col min="12038" max="12038" width="6.25" style="8" customWidth="1"/>
    <col min="12039" max="12040" width="9.875" style="8" bestFit="1" customWidth="1"/>
    <col min="12041" max="12041" width="5.75" style="8" customWidth="1"/>
    <col min="12042" max="12042" width="40.75" style="8" customWidth="1"/>
    <col min="12043" max="12044" width="30.75" style="8" customWidth="1"/>
    <col min="12045" max="12045" width="13.75" style="8" customWidth="1"/>
    <col min="12046" max="12046" width="6.375" style="8" customWidth="1"/>
    <col min="12047" max="12047" width="13.25" style="8" customWidth="1"/>
    <col min="12048" max="12048" width="18.25" style="8" customWidth="1"/>
    <col min="12049" max="12049" width="15.625" style="8" customWidth="1"/>
    <col min="12050" max="12288" width="9" style="8"/>
    <col min="12289" max="12289" width="2.625" style="8" customWidth="1"/>
    <col min="12290" max="12290" width="5.75" style="8" customWidth="1"/>
    <col min="12291" max="12292" width="15.75" style="8" customWidth="1"/>
    <col min="12293" max="12293" width="49.125" style="8" customWidth="1"/>
    <col min="12294" max="12294" width="6.25" style="8" customWidth="1"/>
    <col min="12295" max="12296" width="9.875" style="8" bestFit="1" customWidth="1"/>
    <col min="12297" max="12297" width="5.75" style="8" customWidth="1"/>
    <col min="12298" max="12298" width="40.75" style="8" customWidth="1"/>
    <col min="12299" max="12300" width="30.75" style="8" customWidth="1"/>
    <col min="12301" max="12301" width="13.75" style="8" customWidth="1"/>
    <col min="12302" max="12302" width="6.375" style="8" customWidth="1"/>
    <col min="12303" max="12303" width="13.25" style="8" customWidth="1"/>
    <col min="12304" max="12304" width="18.25" style="8" customWidth="1"/>
    <col min="12305" max="12305" width="15.625" style="8" customWidth="1"/>
    <col min="12306" max="12544" width="9" style="8"/>
    <col min="12545" max="12545" width="2.625" style="8" customWidth="1"/>
    <col min="12546" max="12546" width="5.75" style="8" customWidth="1"/>
    <col min="12547" max="12548" width="15.75" style="8" customWidth="1"/>
    <col min="12549" max="12549" width="49.125" style="8" customWidth="1"/>
    <col min="12550" max="12550" width="6.25" style="8" customWidth="1"/>
    <col min="12551" max="12552" width="9.875" style="8" bestFit="1" customWidth="1"/>
    <col min="12553" max="12553" width="5.75" style="8" customWidth="1"/>
    <col min="12554" max="12554" width="40.75" style="8" customWidth="1"/>
    <col min="12555" max="12556" width="30.75" style="8" customWidth="1"/>
    <col min="12557" max="12557" width="13.75" style="8" customWidth="1"/>
    <col min="12558" max="12558" width="6.375" style="8" customWidth="1"/>
    <col min="12559" max="12559" width="13.25" style="8" customWidth="1"/>
    <col min="12560" max="12560" width="18.25" style="8" customWidth="1"/>
    <col min="12561" max="12561" width="15.625" style="8" customWidth="1"/>
    <col min="12562" max="12800" width="9" style="8"/>
    <col min="12801" max="12801" width="2.625" style="8" customWidth="1"/>
    <col min="12802" max="12802" width="5.75" style="8" customWidth="1"/>
    <col min="12803" max="12804" width="15.75" style="8" customWidth="1"/>
    <col min="12805" max="12805" width="49.125" style="8" customWidth="1"/>
    <col min="12806" max="12806" width="6.25" style="8" customWidth="1"/>
    <col min="12807" max="12808" width="9.875" style="8" bestFit="1" customWidth="1"/>
    <col min="12809" max="12809" width="5.75" style="8" customWidth="1"/>
    <col min="12810" max="12810" width="40.75" style="8" customWidth="1"/>
    <col min="12811" max="12812" width="30.75" style="8" customWidth="1"/>
    <col min="12813" max="12813" width="13.75" style="8" customWidth="1"/>
    <col min="12814" max="12814" width="6.375" style="8" customWidth="1"/>
    <col min="12815" max="12815" width="13.25" style="8" customWidth="1"/>
    <col min="12816" max="12816" width="18.25" style="8" customWidth="1"/>
    <col min="12817" max="12817" width="15.625" style="8" customWidth="1"/>
    <col min="12818" max="13056" width="9" style="8"/>
    <col min="13057" max="13057" width="2.625" style="8" customWidth="1"/>
    <col min="13058" max="13058" width="5.75" style="8" customWidth="1"/>
    <col min="13059" max="13060" width="15.75" style="8" customWidth="1"/>
    <col min="13061" max="13061" width="49.125" style="8" customWidth="1"/>
    <col min="13062" max="13062" width="6.25" style="8" customWidth="1"/>
    <col min="13063" max="13064" width="9.875" style="8" bestFit="1" customWidth="1"/>
    <col min="13065" max="13065" width="5.75" style="8" customWidth="1"/>
    <col min="13066" max="13066" width="40.75" style="8" customWidth="1"/>
    <col min="13067" max="13068" width="30.75" style="8" customWidth="1"/>
    <col min="13069" max="13069" width="13.75" style="8" customWidth="1"/>
    <col min="13070" max="13070" width="6.375" style="8" customWidth="1"/>
    <col min="13071" max="13071" width="13.25" style="8" customWidth="1"/>
    <col min="13072" max="13072" width="18.25" style="8" customWidth="1"/>
    <col min="13073" max="13073" width="15.625" style="8" customWidth="1"/>
    <col min="13074" max="13312" width="9" style="8"/>
    <col min="13313" max="13313" width="2.625" style="8" customWidth="1"/>
    <col min="13314" max="13314" width="5.75" style="8" customWidth="1"/>
    <col min="13315" max="13316" width="15.75" style="8" customWidth="1"/>
    <col min="13317" max="13317" width="49.125" style="8" customWidth="1"/>
    <col min="13318" max="13318" width="6.25" style="8" customWidth="1"/>
    <col min="13319" max="13320" width="9.875" style="8" bestFit="1" customWidth="1"/>
    <col min="13321" max="13321" width="5.75" style="8" customWidth="1"/>
    <col min="13322" max="13322" width="40.75" style="8" customWidth="1"/>
    <col min="13323" max="13324" width="30.75" style="8" customWidth="1"/>
    <col min="13325" max="13325" width="13.75" style="8" customWidth="1"/>
    <col min="13326" max="13326" width="6.375" style="8" customWidth="1"/>
    <col min="13327" max="13327" width="13.25" style="8" customWidth="1"/>
    <col min="13328" max="13328" width="18.25" style="8" customWidth="1"/>
    <col min="13329" max="13329" width="15.625" style="8" customWidth="1"/>
    <col min="13330" max="13568" width="9" style="8"/>
    <col min="13569" max="13569" width="2.625" style="8" customWidth="1"/>
    <col min="13570" max="13570" width="5.75" style="8" customWidth="1"/>
    <col min="13571" max="13572" width="15.75" style="8" customWidth="1"/>
    <col min="13573" max="13573" width="49.125" style="8" customWidth="1"/>
    <col min="13574" max="13574" width="6.25" style="8" customWidth="1"/>
    <col min="13575" max="13576" width="9.875" style="8" bestFit="1" customWidth="1"/>
    <col min="13577" max="13577" width="5.75" style="8" customWidth="1"/>
    <col min="13578" max="13578" width="40.75" style="8" customWidth="1"/>
    <col min="13579" max="13580" width="30.75" style="8" customWidth="1"/>
    <col min="13581" max="13581" width="13.75" style="8" customWidth="1"/>
    <col min="13582" max="13582" width="6.375" style="8" customWidth="1"/>
    <col min="13583" max="13583" width="13.25" style="8" customWidth="1"/>
    <col min="13584" max="13584" width="18.25" style="8" customWidth="1"/>
    <col min="13585" max="13585" width="15.625" style="8" customWidth="1"/>
    <col min="13586" max="13824" width="9" style="8"/>
    <col min="13825" max="13825" width="2.625" style="8" customWidth="1"/>
    <col min="13826" max="13826" width="5.75" style="8" customWidth="1"/>
    <col min="13827" max="13828" width="15.75" style="8" customWidth="1"/>
    <col min="13829" max="13829" width="49.125" style="8" customWidth="1"/>
    <col min="13830" max="13830" width="6.25" style="8" customWidth="1"/>
    <col min="13831" max="13832" width="9.875" style="8" bestFit="1" customWidth="1"/>
    <col min="13833" max="13833" width="5.75" style="8" customWidth="1"/>
    <col min="13834" max="13834" width="40.75" style="8" customWidth="1"/>
    <col min="13835" max="13836" width="30.75" style="8" customWidth="1"/>
    <col min="13837" max="13837" width="13.75" style="8" customWidth="1"/>
    <col min="13838" max="13838" width="6.375" style="8" customWidth="1"/>
    <col min="13839" max="13839" width="13.25" style="8" customWidth="1"/>
    <col min="13840" max="13840" width="18.25" style="8" customWidth="1"/>
    <col min="13841" max="13841" width="15.625" style="8" customWidth="1"/>
    <col min="13842" max="14080" width="9" style="8"/>
    <col min="14081" max="14081" width="2.625" style="8" customWidth="1"/>
    <col min="14082" max="14082" width="5.75" style="8" customWidth="1"/>
    <col min="14083" max="14084" width="15.75" style="8" customWidth="1"/>
    <col min="14085" max="14085" width="49.125" style="8" customWidth="1"/>
    <col min="14086" max="14086" width="6.25" style="8" customWidth="1"/>
    <col min="14087" max="14088" width="9.875" style="8" bestFit="1" customWidth="1"/>
    <col min="14089" max="14089" width="5.75" style="8" customWidth="1"/>
    <col min="14090" max="14090" width="40.75" style="8" customWidth="1"/>
    <col min="14091" max="14092" width="30.75" style="8" customWidth="1"/>
    <col min="14093" max="14093" width="13.75" style="8" customWidth="1"/>
    <col min="14094" max="14094" width="6.375" style="8" customWidth="1"/>
    <col min="14095" max="14095" width="13.25" style="8" customWidth="1"/>
    <col min="14096" max="14096" width="18.25" style="8" customWidth="1"/>
    <col min="14097" max="14097" width="15.625" style="8" customWidth="1"/>
    <col min="14098" max="14336" width="9" style="8"/>
    <col min="14337" max="14337" width="2.625" style="8" customWidth="1"/>
    <col min="14338" max="14338" width="5.75" style="8" customWidth="1"/>
    <col min="14339" max="14340" width="15.75" style="8" customWidth="1"/>
    <col min="14341" max="14341" width="49.125" style="8" customWidth="1"/>
    <col min="14342" max="14342" width="6.25" style="8" customWidth="1"/>
    <col min="14343" max="14344" width="9.875" style="8" bestFit="1" customWidth="1"/>
    <col min="14345" max="14345" width="5.75" style="8" customWidth="1"/>
    <col min="14346" max="14346" width="40.75" style="8" customWidth="1"/>
    <col min="14347" max="14348" width="30.75" style="8" customWidth="1"/>
    <col min="14349" max="14349" width="13.75" style="8" customWidth="1"/>
    <col min="14350" max="14350" width="6.375" style="8" customWidth="1"/>
    <col min="14351" max="14351" width="13.25" style="8" customWidth="1"/>
    <col min="14352" max="14352" width="18.25" style="8" customWidth="1"/>
    <col min="14353" max="14353" width="15.625" style="8" customWidth="1"/>
    <col min="14354" max="14592" width="9" style="8"/>
    <col min="14593" max="14593" width="2.625" style="8" customWidth="1"/>
    <col min="14594" max="14594" width="5.75" style="8" customWidth="1"/>
    <col min="14595" max="14596" width="15.75" style="8" customWidth="1"/>
    <col min="14597" max="14597" width="49.125" style="8" customWidth="1"/>
    <col min="14598" max="14598" width="6.25" style="8" customWidth="1"/>
    <col min="14599" max="14600" width="9.875" style="8" bestFit="1" customWidth="1"/>
    <col min="14601" max="14601" width="5.75" style="8" customWidth="1"/>
    <col min="14602" max="14602" width="40.75" style="8" customWidth="1"/>
    <col min="14603" max="14604" width="30.75" style="8" customWidth="1"/>
    <col min="14605" max="14605" width="13.75" style="8" customWidth="1"/>
    <col min="14606" max="14606" width="6.375" style="8" customWidth="1"/>
    <col min="14607" max="14607" width="13.25" style="8" customWidth="1"/>
    <col min="14608" max="14608" width="18.25" style="8" customWidth="1"/>
    <col min="14609" max="14609" width="15.625" style="8" customWidth="1"/>
    <col min="14610" max="14848" width="9" style="8"/>
    <col min="14849" max="14849" width="2.625" style="8" customWidth="1"/>
    <col min="14850" max="14850" width="5.75" style="8" customWidth="1"/>
    <col min="14851" max="14852" width="15.75" style="8" customWidth="1"/>
    <col min="14853" max="14853" width="49.125" style="8" customWidth="1"/>
    <col min="14854" max="14854" width="6.25" style="8" customWidth="1"/>
    <col min="14855" max="14856" width="9.875" style="8" bestFit="1" customWidth="1"/>
    <col min="14857" max="14857" width="5.75" style="8" customWidth="1"/>
    <col min="14858" max="14858" width="40.75" style="8" customWidth="1"/>
    <col min="14859" max="14860" width="30.75" style="8" customWidth="1"/>
    <col min="14861" max="14861" width="13.75" style="8" customWidth="1"/>
    <col min="14862" max="14862" width="6.375" style="8" customWidth="1"/>
    <col min="14863" max="14863" width="13.25" style="8" customWidth="1"/>
    <col min="14864" max="14864" width="18.25" style="8" customWidth="1"/>
    <col min="14865" max="14865" width="15.625" style="8" customWidth="1"/>
    <col min="14866" max="15104" width="9" style="8"/>
    <col min="15105" max="15105" width="2.625" style="8" customWidth="1"/>
    <col min="15106" max="15106" width="5.75" style="8" customWidth="1"/>
    <col min="15107" max="15108" width="15.75" style="8" customWidth="1"/>
    <col min="15109" max="15109" width="49.125" style="8" customWidth="1"/>
    <col min="15110" max="15110" width="6.25" style="8" customWidth="1"/>
    <col min="15111" max="15112" width="9.875" style="8" bestFit="1" customWidth="1"/>
    <col min="15113" max="15113" width="5.75" style="8" customWidth="1"/>
    <col min="15114" max="15114" width="40.75" style="8" customWidth="1"/>
    <col min="15115" max="15116" width="30.75" style="8" customWidth="1"/>
    <col min="15117" max="15117" width="13.75" style="8" customWidth="1"/>
    <col min="15118" max="15118" width="6.375" style="8" customWidth="1"/>
    <col min="15119" max="15119" width="13.25" style="8" customWidth="1"/>
    <col min="15120" max="15120" width="18.25" style="8" customWidth="1"/>
    <col min="15121" max="15121" width="15.625" style="8" customWidth="1"/>
    <col min="15122" max="15360" width="9" style="8"/>
    <col min="15361" max="15361" width="2.625" style="8" customWidth="1"/>
    <col min="15362" max="15362" width="5.75" style="8" customWidth="1"/>
    <col min="15363" max="15364" width="15.75" style="8" customWidth="1"/>
    <col min="15365" max="15365" width="49.125" style="8" customWidth="1"/>
    <col min="15366" max="15366" width="6.25" style="8" customWidth="1"/>
    <col min="15367" max="15368" width="9.875" style="8" bestFit="1" customWidth="1"/>
    <col min="15369" max="15369" width="5.75" style="8" customWidth="1"/>
    <col min="15370" max="15370" width="40.75" style="8" customWidth="1"/>
    <col min="15371" max="15372" width="30.75" style="8" customWidth="1"/>
    <col min="15373" max="15373" width="13.75" style="8" customWidth="1"/>
    <col min="15374" max="15374" width="6.375" style="8" customWidth="1"/>
    <col min="15375" max="15375" width="13.25" style="8" customWidth="1"/>
    <col min="15376" max="15376" width="18.25" style="8" customWidth="1"/>
    <col min="15377" max="15377" width="15.625" style="8" customWidth="1"/>
    <col min="15378" max="15616" width="9" style="8"/>
    <col min="15617" max="15617" width="2.625" style="8" customWidth="1"/>
    <col min="15618" max="15618" width="5.75" style="8" customWidth="1"/>
    <col min="15619" max="15620" width="15.75" style="8" customWidth="1"/>
    <col min="15621" max="15621" width="49.125" style="8" customWidth="1"/>
    <col min="15622" max="15622" width="6.25" style="8" customWidth="1"/>
    <col min="15623" max="15624" width="9.875" style="8" bestFit="1" customWidth="1"/>
    <col min="15625" max="15625" width="5.75" style="8" customWidth="1"/>
    <col min="15626" max="15626" width="40.75" style="8" customWidth="1"/>
    <col min="15627" max="15628" width="30.75" style="8" customWidth="1"/>
    <col min="15629" max="15629" width="13.75" style="8" customWidth="1"/>
    <col min="15630" max="15630" width="6.375" style="8" customWidth="1"/>
    <col min="15631" max="15631" width="13.25" style="8" customWidth="1"/>
    <col min="15632" max="15632" width="18.25" style="8" customWidth="1"/>
    <col min="15633" max="15633" width="15.625" style="8" customWidth="1"/>
    <col min="15634" max="15872" width="9" style="8"/>
    <col min="15873" max="15873" width="2.625" style="8" customWidth="1"/>
    <col min="15874" max="15874" width="5.75" style="8" customWidth="1"/>
    <col min="15875" max="15876" width="15.75" style="8" customWidth="1"/>
    <col min="15877" max="15877" width="49.125" style="8" customWidth="1"/>
    <col min="15878" max="15878" width="6.25" style="8" customWidth="1"/>
    <col min="15879" max="15880" width="9.875" style="8" bestFit="1" customWidth="1"/>
    <col min="15881" max="15881" width="5.75" style="8" customWidth="1"/>
    <col min="15882" max="15882" width="40.75" style="8" customWidth="1"/>
    <col min="15883" max="15884" width="30.75" style="8" customWidth="1"/>
    <col min="15885" max="15885" width="13.75" style="8" customWidth="1"/>
    <col min="15886" max="15886" width="6.375" style="8" customWidth="1"/>
    <col min="15887" max="15887" width="13.25" style="8" customWidth="1"/>
    <col min="15888" max="15888" width="18.25" style="8" customWidth="1"/>
    <col min="15889" max="15889" width="15.625" style="8" customWidth="1"/>
    <col min="15890" max="16128" width="9" style="8"/>
    <col min="16129" max="16129" width="2.625" style="8" customWidth="1"/>
    <col min="16130" max="16130" width="5.75" style="8" customWidth="1"/>
    <col min="16131" max="16132" width="15.75" style="8" customWidth="1"/>
    <col min="16133" max="16133" width="49.125" style="8" customWidth="1"/>
    <col min="16134" max="16134" width="6.25" style="8" customWidth="1"/>
    <col min="16135" max="16136" width="9.875" style="8" bestFit="1" customWidth="1"/>
    <col min="16137" max="16137" width="5.75" style="8" customWidth="1"/>
    <col min="16138" max="16138" width="40.75" style="8" customWidth="1"/>
    <col min="16139" max="16140" width="30.75" style="8" customWidth="1"/>
    <col min="16141" max="16141" width="13.75" style="8" customWidth="1"/>
    <col min="16142" max="16142" width="6.375" style="8" customWidth="1"/>
    <col min="16143" max="16143" width="13.25" style="8" customWidth="1"/>
    <col min="16144" max="16144" width="18.25" style="8" customWidth="1"/>
    <col min="16145" max="16145" width="15.625" style="8" customWidth="1"/>
    <col min="16146" max="16384" width="9" style="8"/>
  </cols>
  <sheetData>
    <row r="2" spans="2:17" ht="20.100000000000001" customHeight="1">
      <c r="B2" s="1" t="s">
        <v>0</v>
      </c>
      <c r="C2" s="1"/>
      <c r="D2" s="1"/>
      <c r="E2" s="92" t="s">
        <v>1982</v>
      </c>
      <c r="G2" s="4" t="s">
        <v>2</v>
      </c>
      <c r="H2" s="5"/>
      <c r="I2" s="6"/>
      <c r="J2" s="7">
        <f>SUM(H:H)</f>
        <v>1447074</v>
      </c>
    </row>
    <row r="3" spans="2:17" ht="20.100000000000001" customHeight="1">
      <c r="B3" s="1" t="s">
        <v>3</v>
      </c>
      <c r="C3" s="1"/>
      <c r="D3" s="1"/>
      <c r="E3" s="98" t="s">
        <v>1914</v>
      </c>
    </row>
    <row r="4" spans="2:17" ht="20.100000000000001" customHeight="1">
      <c r="B4" s="1" t="s">
        <v>1915</v>
      </c>
      <c r="C4" s="1"/>
      <c r="D4" s="1"/>
      <c r="E4" s="98" t="s">
        <v>1983</v>
      </c>
    </row>
    <row r="5" spans="2:17" ht="20.100000000000001" customHeight="1">
      <c r="B5" s="1" t="s">
        <v>6</v>
      </c>
      <c r="C5" s="1"/>
      <c r="D5" s="1"/>
      <c r="E5" s="102">
        <v>43809</v>
      </c>
      <c r="H5" s="1040" t="s">
        <v>1917</v>
      </c>
    </row>
    <row r="6" spans="2:17" ht="20.100000000000001" customHeight="1">
      <c r="B6" s="1" t="s">
        <v>7</v>
      </c>
      <c r="C6" s="1"/>
      <c r="D6" s="1"/>
      <c r="E6" s="102">
        <v>43814</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8" t="s">
        <v>550</v>
      </c>
      <c r="D9" s="219"/>
      <c r="E9" s="220"/>
      <c r="F9" s="22"/>
      <c r="G9" s="22"/>
      <c r="H9" s="167"/>
      <c r="I9" s="167"/>
      <c r="J9" s="22"/>
      <c r="K9" s="22"/>
      <c r="L9" s="22"/>
      <c r="M9" s="25"/>
      <c r="N9" s="21"/>
      <c r="O9" s="22"/>
      <c r="P9" s="25"/>
      <c r="Q9" s="26"/>
    </row>
    <row r="10" spans="2:17" s="9" customFormat="1" ht="19.7" customHeight="1">
      <c r="B10" s="21"/>
      <c r="C10" s="21" t="s">
        <v>550</v>
      </c>
      <c r="D10" s="21" t="s">
        <v>550</v>
      </c>
      <c r="E10" s="30" t="s">
        <v>1984</v>
      </c>
      <c r="F10" s="22">
        <v>1</v>
      </c>
      <c r="G10" s="21">
        <v>755000</v>
      </c>
      <c r="H10" s="27">
        <f t="shared" ref="H10:H16" si="0">F10*G10</f>
        <v>755000</v>
      </c>
      <c r="I10" s="167"/>
      <c r="J10" s="30" t="s">
        <v>1985</v>
      </c>
      <c r="K10" s="22"/>
      <c r="L10" s="22"/>
      <c r="M10" s="25"/>
      <c r="N10" s="21"/>
      <c r="O10" s="32"/>
      <c r="P10" s="25"/>
      <c r="Q10" s="26"/>
    </row>
    <row r="11" spans="2:17" s="9" customFormat="1" ht="19.7" customHeight="1">
      <c r="B11" s="21"/>
      <c r="C11" s="21" t="s">
        <v>550</v>
      </c>
      <c r="D11" s="21" t="s">
        <v>550</v>
      </c>
      <c r="E11" s="30" t="s">
        <v>1986</v>
      </c>
      <c r="F11" s="22">
        <v>1</v>
      </c>
      <c r="G11" s="21">
        <v>31500</v>
      </c>
      <c r="H11" s="27">
        <f t="shared" si="0"/>
        <v>31500</v>
      </c>
      <c r="I11" s="167"/>
      <c r="J11" s="30" t="s">
        <v>1987</v>
      </c>
      <c r="K11" s="22"/>
      <c r="L11" s="22"/>
      <c r="M11" s="25"/>
      <c r="N11" s="21"/>
      <c r="O11" s="32"/>
      <c r="P11" s="25"/>
      <c r="Q11" s="26"/>
    </row>
    <row r="12" spans="2:17" s="9" customFormat="1" ht="19.7" customHeight="1">
      <c r="B12" s="21"/>
      <c r="C12" s="21" t="s">
        <v>550</v>
      </c>
      <c r="D12" s="21" t="s">
        <v>550</v>
      </c>
      <c r="E12" s="30" t="s">
        <v>1988</v>
      </c>
      <c r="F12" s="22">
        <v>1</v>
      </c>
      <c r="G12" s="21">
        <v>14000</v>
      </c>
      <c r="H12" s="27">
        <f t="shared" si="0"/>
        <v>14000</v>
      </c>
      <c r="I12" s="167"/>
      <c r="J12" s="30" t="s">
        <v>1989</v>
      </c>
      <c r="K12" s="22"/>
      <c r="L12" s="22"/>
      <c r="M12" s="25"/>
      <c r="N12" s="21"/>
      <c r="O12" s="32"/>
      <c r="P12" s="25"/>
      <c r="Q12" s="26"/>
    </row>
    <row r="13" spans="2:17" s="9" customFormat="1" ht="19.7" customHeight="1">
      <c r="B13" s="21"/>
      <c r="C13" s="21" t="s">
        <v>550</v>
      </c>
      <c r="D13" s="21" t="s">
        <v>550</v>
      </c>
      <c r="E13" s="30" t="s">
        <v>735</v>
      </c>
      <c r="F13" s="22">
        <v>1</v>
      </c>
      <c r="G13" s="21">
        <v>14000</v>
      </c>
      <c r="H13" s="27">
        <f t="shared" si="0"/>
        <v>14000</v>
      </c>
      <c r="I13" s="167"/>
      <c r="J13" s="30" t="s">
        <v>1990</v>
      </c>
      <c r="K13" s="22"/>
      <c r="L13" s="22"/>
      <c r="M13" s="25"/>
      <c r="N13" s="21"/>
      <c r="O13" s="32"/>
      <c r="P13" s="25"/>
      <c r="Q13" s="26"/>
    </row>
    <row r="14" spans="2:17" s="9" customFormat="1" ht="19.7" customHeight="1">
      <c r="B14" s="21"/>
      <c r="C14" s="21" t="s">
        <v>550</v>
      </c>
      <c r="D14" s="21" t="s">
        <v>550</v>
      </c>
      <c r="E14" s="30" t="s">
        <v>1920</v>
      </c>
      <c r="F14" s="22">
        <v>1</v>
      </c>
      <c r="G14" s="21">
        <v>38000</v>
      </c>
      <c r="H14" s="27">
        <f t="shared" si="0"/>
        <v>38000</v>
      </c>
      <c r="I14" s="167"/>
      <c r="J14" s="30" t="s">
        <v>1991</v>
      </c>
      <c r="K14" s="22"/>
      <c r="L14" s="22"/>
      <c r="M14" s="25"/>
      <c r="N14" s="21"/>
      <c r="O14" s="32"/>
      <c r="P14" s="25"/>
      <c r="Q14" s="26"/>
    </row>
    <row r="15" spans="2:17" s="9" customFormat="1" ht="19.7" customHeight="1">
      <c r="B15" s="21"/>
      <c r="C15" s="21" t="s">
        <v>550</v>
      </c>
      <c r="D15" s="21" t="s">
        <v>550</v>
      </c>
      <c r="E15" s="30" t="s">
        <v>1921</v>
      </c>
      <c r="F15" s="22">
        <v>1</v>
      </c>
      <c r="G15" s="21">
        <v>30000</v>
      </c>
      <c r="H15" s="27">
        <f t="shared" si="0"/>
        <v>30000</v>
      </c>
      <c r="I15" s="167"/>
      <c r="J15" s="30" t="s">
        <v>1992</v>
      </c>
      <c r="K15" s="22"/>
      <c r="L15" s="22"/>
      <c r="M15" s="25"/>
      <c r="N15" s="21"/>
      <c r="O15" s="32"/>
      <c r="P15" s="25"/>
      <c r="Q15" s="26"/>
    </row>
    <row r="16" spans="2:17" s="9" customFormat="1" ht="19.7" customHeight="1">
      <c r="B16" s="21"/>
      <c r="C16" s="970" t="s">
        <v>550</v>
      </c>
      <c r="D16" s="970" t="s">
        <v>550</v>
      </c>
      <c r="E16" s="971" t="s">
        <v>1993</v>
      </c>
      <c r="F16" s="1041">
        <v>1</v>
      </c>
      <c r="G16" s="1042">
        <v>12000</v>
      </c>
      <c r="H16" s="1043">
        <f t="shared" si="0"/>
        <v>12000</v>
      </c>
      <c r="I16" s="167"/>
      <c r="J16" s="30"/>
      <c r="K16" s="22"/>
      <c r="L16" s="22"/>
      <c r="M16" s="25"/>
      <c r="N16" s="21"/>
      <c r="O16" s="32"/>
      <c r="P16" s="25"/>
      <c r="Q16" s="26"/>
    </row>
    <row r="17" spans="2:17" s="9" customFormat="1" ht="19.7" customHeight="1">
      <c r="B17" s="21"/>
      <c r="C17" s="21"/>
      <c r="D17" s="21"/>
      <c r="E17" s="974"/>
      <c r="F17" s="171"/>
      <c r="G17" s="182"/>
      <c r="H17" s="1044"/>
      <c r="I17" s="167"/>
      <c r="J17" s="30"/>
      <c r="K17" s="22"/>
      <c r="L17" s="22"/>
      <c r="M17" s="25"/>
      <c r="N17" s="21"/>
      <c r="O17" s="22"/>
      <c r="P17" s="25"/>
      <c r="Q17" s="26"/>
    </row>
    <row r="18" spans="2:17" s="9" customFormat="1" ht="19.7" customHeight="1">
      <c r="B18" s="21"/>
      <c r="C18" s="21"/>
      <c r="D18" s="21"/>
      <c r="E18" s="976">
        <f>SUM(H10:H16)</f>
        <v>894500</v>
      </c>
      <c r="F18" s="171"/>
      <c r="G18" s="182"/>
      <c r="H18" s="1044"/>
      <c r="I18" s="167"/>
      <c r="J18" s="30"/>
      <c r="K18" s="22"/>
      <c r="L18" s="22"/>
      <c r="M18" s="25"/>
      <c r="N18" s="21"/>
      <c r="O18" s="22"/>
      <c r="P18" s="25"/>
      <c r="Q18" s="26"/>
    </row>
    <row r="19" spans="2:17" s="9" customFormat="1" ht="19.7" customHeight="1">
      <c r="B19" s="21"/>
      <c r="C19" s="169"/>
      <c r="D19" s="169"/>
      <c r="E19" s="974"/>
      <c r="F19" s="171"/>
      <c r="G19" s="182"/>
      <c r="H19" s="1044"/>
      <c r="I19" s="167"/>
      <c r="J19" s="30"/>
      <c r="K19" s="22"/>
      <c r="L19" s="22"/>
      <c r="M19" s="25"/>
      <c r="N19" s="21"/>
      <c r="O19" s="22"/>
      <c r="P19" s="25"/>
      <c r="Q19" s="26"/>
    </row>
    <row r="20" spans="2:17" s="9" customFormat="1" ht="19.7" customHeight="1">
      <c r="B20" s="21"/>
      <c r="C20" s="21"/>
      <c r="D20" s="21"/>
      <c r="E20" s="168"/>
      <c r="F20" s="22"/>
      <c r="G20" s="22"/>
      <c r="H20" s="167"/>
      <c r="I20" s="167"/>
      <c r="J20" s="22"/>
      <c r="K20" s="22"/>
      <c r="L20" s="22"/>
      <c r="M20" s="25"/>
      <c r="N20" s="21"/>
      <c r="O20" s="22"/>
      <c r="P20" s="25"/>
      <c r="Q20" s="26"/>
    </row>
    <row r="21" spans="2:17" s="9" customFormat="1" ht="19.7" customHeight="1">
      <c r="B21" s="21"/>
      <c r="C21" s="218" t="s">
        <v>564</v>
      </c>
      <c r="D21" s="219"/>
      <c r="E21" s="220"/>
      <c r="F21" s="22"/>
      <c r="G21" s="22"/>
      <c r="H21" s="167"/>
      <c r="I21" s="167"/>
      <c r="J21" s="22"/>
      <c r="K21" s="22"/>
      <c r="L21" s="22"/>
      <c r="M21" s="25"/>
      <c r="N21" s="21"/>
      <c r="O21" s="22"/>
      <c r="P21" s="25"/>
      <c r="Q21" s="26"/>
    </row>
    <row r="22" spans="2:17" s="9" customFormat="1" ht="19.7" customHeight="1">
      <c r="B22" s="21"/>
      <c r="C22" s="977" t="s">
        <v>565</v>
      </c>
      <c r="D22" s="977" t="s">
        <v>565</v>
      </c>
      <c r="E22" s="564" t="s">
        <v>1923</v>
      </c>
      <c r="F22" s="22">
        <v>1</v>
      </c>
      <c r="G22" s="44">
        <v>6000</v>
      </c>
      <c r="H22" s="1045">
        <f t="shared" ref="H22:H45" si="1">F22*G22</f>
        <v>6000</v>
      </c>
      <c r="I22" s="167"/>
      <c r="J22" s="31" t="s">
        <v>1924</v>
      </c>
      <c r="K22" s="22"/>
      <c r="L22" s="22"/>
      <c r="M22" s="25"/>
      <c r="N22" s="21"/>
      <c r="O22" s="32"/>
      <c r="P22" s="25"/>
      <c r="Q22" s="26"/>
    </row>
    <row r="23" spans="2:17" s="9" customFormat="1" ht="19.7" customHeight="1">
      <c r="B23" s="21"/>
      <c r="C23" s="977" t="s">
        <v>565</v>
      </c>
      <c r="D23" s="977" t="s">
        <v>565</v>
      </c>
      <c r="E23" s="564" t="s">
        <v>1925</v>
      </c>
      <c r="F23" s="22">
        <v>1</v>
      </c>
      <c r="G23" s="44">
        <v>6000</v>
      </c>
      <c r="H23" s="1045">
        <f t="shared" si="1"/>
        <v>6000</v>
      </c>
      <c r="I23" s="167"/>
      <c r="J23" s="31" t="s">
        <v>1926</v>
      </c>
      <c r="K23" s="22"/>
      <c r="L23" s="22"/>
      <c r="M23" s="25"/>
      <c r="N23" s="21"/>
      <c r="O23" s="32"/>
      <c r="P23" s="25"/>
      <c r="Q23" s="26"/>
    </row>
    <row r="24" spans="2:17" s="9" customFormat="1" ht="19.7" customHeight="1">
      <c r="B24" s="21"/>
      <c r="C24" s="977" t="s">
        <v>565</v>
      </c>
      <c r="D24" s="977" t="s">
        <v>565</v>
      </c>
      <c r="E24" s="564" t="s">
        <v>1927</v>
      </c>
      <c r="F24" s="22">
        <v>1</v>
      </c>
      <c r="G24" s="44">
        <v>6400</v>
      </c>
      <c r="H24" s="1045">
        <f t="shared" si="1"/>
        <v>6400</v>
      </c>
      <c r="I24" s="167"/>
      <c r="J24" s="31" t="s">
        <v>1928</v>
      </c>
      <c r="K24" s="22"/>
      <c r="L24" s="22"/>
      <c r="M24" s="25"/>
      <c r="N24" s="21"/>
      <c r="O24" s="32"/>
      <c r="P24" s="25"/>
      <c r="Q24" s="26"/>
    </row>
    <row r="25" spans="2:17" s="9" customFormat="1" ht="19.7" customHeight="1">
      <c r="B25" s="21"/>
      <c r="C25" s="21" t="s">
        <v>531</v>
      </c>
      <c r="D25" s="21" t="s">
        <v>531</v>
      </c>
      <c r="E25" s="41" t="s">
        <v>1929</v>
      </c>
      <c r="F25" s="236">
        <v>10</v>
      </c>
      <c r="G25" s="36">
        <v>69</v>
      </c>
      <c r="H25" s="362">
        <f t="shared" si="1"/>
        <v>690</v>
      </c>
      <c r="I25" s="363"/>
      <c r="J25" s="41" t="s">
        <v>1930</v>
      </c>
      <c r="K25" s="22"/>
      <c r="L25" s="22"/>
      <c r="M25" s="25"/>
      <c r="N25" s="21"/>
      <c r="O25" s="32"/>
      <c r="P25" s="32"/>
      <c r="Q25" s="26"/>
    </row>
    <row r="26" spans="2:17" s="9" customFormat="1" ht="19.7" customHeight="1">
      <c r="B26" s="21"/>
      <c r="C26" s="622" t="s">
        <v>577</v>
      </c>
      <c r="D26" s="622" t="s">
        <v>577</v>
      </c>
      <c r="E26" s="635" t="s">
        <v>1931</v>
      </c>
      <c r="F26" s="640">
        <v>10</v>
      </c>
      <c r="G26" s="1046">
        <v>69</v>
      </c>
      <c r="H26" s="1047">
        <f t="shared" si="1"/>
        <v>690</v>
      </c>
      <c r="I26" s="623"/>
      <c r="J26" s="635" t="s">
        <v>1932</v>
      </c>
      <c r="K26" s="22"/>
      <c r="L26" s="22"/>
      <c r="M26" s="25"/>
      <c r="N26" s="21"/>
      <c r="O26" s="32"/>
      <c r="P26" s="32"/>
      <c r="Q26" s="26"/>
    </row>
    <row r="27" spans="2:17" s="9" customFormat="1" ht="19.7" customHeight="1">
      <c r="B27" s="21"/>
      <c r="C27" s="21" t="s">
        <v>531</v>
      </c>
      <c r="D27" s="21" t="s">
        <v>531</v>
      </c>
      <c r="E27" s="75" t="s">
        <v>1994</v>
      </c>
      <c r="F27" s="22">
        <v>2</v>
      </c>
      <c r="G27" s="942">
        <v>123</v>
      </c>
      <c r="H27" s="38">
        <f t="shared" si="1"/>
        <v>246</v>
      </c>
      <c r="I27" s="167"/>
      <c r="J27" s="31" t="s">
        <v>1934</v>
      </c>
      <c r="K27" s="22"/>
      <c r="L27" s="22"/>
      <c r="M27" s="25"/>
      <c r="N27" s="21"/>
      <c r="O27" s="32"/>
      <c r="P27" s="32"/>
      <c r="Q27" s="26"/>
    </row>
    <row r="28" spans="2:17" s="9" customFormat="1" ht="19.7" customHeight="1">
      <c r="B28" s="21"/>
      <c r="C28" s="21" t="s">
        <v>531</v>
      </c>
      <c r="D28" s="21" t="s">
        <v>531</v>
      </c>
      <c r="E28" s="235" t="s">
        <v>1935</v>
      </c>
      <c r="F28" s="236">
        <v>1</v>
      </c>
      <c r="G28" s="444">
        <v>230</v>
      </c>
      <c r="H28" s="38">
        <f t="shared" si="1"/>
        <v>230</v>
      </c>
      <c r="I28" s="167"/>
      <c r="J28" s="238" t="s">
        <v>1936</v>
      </c>
      <c r="K28" s="22"/>
      <c r="L28" s="22"/>
      <c r="M28" s="25"/>
      <c r="N28" s="21"/>
      <c r="O28" s="32"/>
      <c r="P28" s="32"/>
      <c r="Q28" s="26"/>
    </row>
    <row r="29" spans="2:17" s="9" customFormat="1" ht="19.7" customHeight="1">
      <c r="B29" s="21"/>
      <c r="C29" s="21" t="s">
        <v>531</v>
      </c>
      <c r="D29" s="21" t="s">
        <v>531</v>
      </c>
      <c r="E29" s="31" t="s">
        <v>885</v>
      </c>
      <c r="F29" s="22">
        <v>1</v>
      </c>
      <c r="G29" s="31">
        <v>75</v>
      </c>
      <c r="H29" s="38">
        <f t="shared" si="1"/>
        <v>75</v>
      </c>
      <c r="I29" s="23"/>
      <c r="J29" s="31" t="s">
        <v>886</v>
      </c>
      <c r="K29" s="22"/>
      <c r="L29" s="22"/>
      <c r="M29" s="25"/>
      <c r="N29" s="21"/>
      <c r="O29" s="32"/>
      <c r="P29" s="32"/>
      <c r="Q29" s="26"/>
    </row>
    <row r="30" spans="2:17" s="9" customFormat="1" ht="19.7" customHeight="1">
      <c r="B30" s="21"/>
      <c r="C30" s="21" t="s">
        <v>531</v>
      </c>
      <c r="D30" s="21" t="s">
        <v>531</v>
      </c>
      <c r="E30" s="1048" t="s">
        <v>1937</v>
      </c>
      <c r="F30" s="170">
        <v>2</v>
      </c>
      <c r="G30" s="347">
        <v>109</v>
      </c>
      <c r="H30" s="38">
        <f t="shared" si="1"/>
        <v>218</v>
      </c>
      <c r="I30" s="167"/>
      <c r="J30" s="164" t="s">
        <v>827</v>
      </c>
      <c r="K30" s="22"/>
      <c r="L30" s="22"/>
      <c r="M30" s="25"/>
      <c r="N30" s="21"/>
      <c r="O30" s="32"/>
      <c r="P30" s="32"/>
      <c r="Q30" s="26"/>
    </row>
    <row r="31" spans="2:17" s="9" customFormat="1" ht="19.7" customHeight="1">
      <c r="B31" s="21"/>
      <c r="C31" s="21" t="s">
        <v>531</v>
      </c>
      <c r="D31" s="21" t="s">
        <v>531</v>
      </c>
      <c r="E31" s="157" t="s">
        <v>796</v>
      </c>
      <c r="F31" s="158">
        <v>10</v>
      </c>
      <c r="G31" s="24">
        <v>20</v>
      </c>
      <c r="H31" s="24">
        <f t="shared" si="1"/>
        <v>200</v>
      </c>
      <c r="I31" s="36"/>
      <c r="J31" s="30" t="s">
        <v>789</v>
      </c>
      <c r="K31" s="22"/>
      <c r="L31" s="22"/>
      <c r="M31" s="25"/>
      <c r="N31" s="21"/>
      <c r="O31" s="32"/>
      <c r="P31" s="32"/>
      <c r="Q31" s="26"/>
    </row>
    <row r="32" spans="2:17" s="9" customFormat="1" ht="19.7" customHeight="1">
      <c r="B32" s="21"/>
      <c r="C32" s="21" t="s">
        <v>531</v>
      </c>
      <c r="D32" s="21" t="s">
        <v>531</v>
      </c>
      <c r="E32" s="157" t="s">
        <v>538</v>
      </c>
      <c r="F32" s="158">
        <v>2</v>
      </c>
      <c r="G32" s="24">
        <v>75</v>
      </c>
      <c r="H32" s="24">
        <f t="shared" si="1"/>
        <v>150</v>
      </c>
      <c r="I32" s="36"/>
      <c r="J32" s="30" t="s">
        <v>791</v>
      </c>
      <c r="K32" s="22"/>
      <c r="L32" s="22"/>
      <c r="M32" s="25"/>
      <c r="N32" s="21"/>
      <c r="O32" s="32"/>
      <c r="P32" s="32"/>
      <c r="Q32" s="26"/>
    </row>
    <row r="33" spans="2:17" s="9" customFormat="1" ht="19.7" customHeight="1">
      <c r="B33" s="21"/>
      <c r="C33" s="21" t="s">
        <v>531</v>
      </c>
      <c r="D33" s="21" t="s">
        <v>531</v>
      </c>
      <c r="E33" s="1049" t="s">
        <v>793</v>
      </c>
      <c r="F33" s="158">
        <v>4</v>
      </c>
      <c r="G33" s="24">
        <v>80</v>
      </c>
      <c r="H33" s="24">
        <f t="shared" si="1"/>
        <v>320</v>
      </c>
      <c r="I33" s="36"/>
      <c r="J33" s="30" t="s">
        <v>1944</v>
      </c>
      <c r="K33" s="22"/>
      <c r="L33" s="22"/>
      <c r="M33" s="25"/>
      <c r="N33" s="21"/>
      <c r="O33" s="32"/>
      <c r="P33" s="32"/>
      <c r="Q33" s="26"/>
    </row>
    <row r="34" spans="2:17" s="9" customFormat="1" ht="19.7" customHeight="1">
      <c r="B34" s="21"/>
      <c r="C34" s="21" t="s">
        <v>531</v>
      </c>
      <c r="D34" s="21" t="s">
        <v>531</v>
      </c>
      <c r="E34" s="1049" t="s">
        <v>775</v>
      </c>
      <c r="F34" s="158">
        <v>2</v>
      </c>
      <c r="G34" s="24">
        <v>80</v>
      </c>
      <c r="H34" s="24">
        <f t="shared" si="1"/>
        <v>160</v>
      </c>
      <c r="I34" s="36"/>
      <c r="J34" s="30" t="s">
        <v>1995</v>
      </c>
      <c r="K34" s="22"/>
      <c r="L34" s="22"/>
      <c r="M34" s="25"/>
      <c r="N34" s="21"/>
      <c r="O34" s="32"/>
      <c r="P34" s="32"/>
      <c r="Q34" s="26"/>
    </row>
    <row r="35" spans="2:17" s="9" customFormat="1" ht="19.7" customHeight="1">
      <c r="B35" s="21"/>
      <c r="C35" s="21" t="s">
        <v>531</v>
      </c>
      <c r="D35" s="21" t="s">
        <v>531</v>
      </c>
      <c r="E35" s="1050" t="s">
        <v>778</v>
      </c>
      <c r="F35" s="158">
        <v>2</v>
      </c>
      <c r="G35" s="24">
        <v>80</v>
      </c>
      <c r="H35" s="24">
        <f t="shared" si="1"/>
        <v>160</v>
      </c>
      <c r="I35" s="36"/>
      <c r="J35" s="30" t="s">
        <v>1996</v>
      </c>
      <c r="K35" s="22"/>
      <c r="L35" s="22"/>
      <c r="M35" s="25"/>
      <c r="N35" s="21"/>
      <c r="O35" s="32"/>
      <c r="P35" s="32"/>
      <c r="Q35" s="26"/>
    </row>
    <row r="36" spans="2:17" s="9" customFormat="1" ht="19.7" customHeight="1">
      <c r="B36" s="21"/>
      <c r="C36" s="137" t="s">
        <v>531</v>
      </c>
      <c r="D36" s="137" t="s">
        <v>531</v>
      </c>
      <c r="E36" s="827" t="s">
        <v>1939</v>
      </c>
      <c r="F36" s="748">
        <v>3</v>
      </c>
      <c r="G36" s="748">
        <v>960</v>
      </c>
      <c r="H36" s="834">
        <f t="shared" si="1"/>
        <v>2880</v>
      </c>
      <c r="I36" s="834"/>
      <c r="J36" s="835" t="s">
        <v>809</v>
      </c>
      <c r="K36" s="22" t="s">
        <v>1997</v>
      </c>
      <c r="L36" s="22"/>
      <c r="M36" s="25"/>
      <c r="N36" s="21"/>
      <c r="O36" s="32"/>
      <c r="P36" s="32"/>
      <c r="Q36" s="26"/>
    </row>
    <row r="37" spans="2:17" s="9" customFormat="1" ht="19.7" customHeight="1">
      <c r="B37" s="21"/>
      <c r="C37" s="137" t="s">
        <v>531</v>
      </c>
      <c r="D37" s="137" t="s">
        <v>531</v>
      </c>
      <c r="E37" s="827" t="s">
        <v>1940</v>
      </c>
      <c r="F37" s="748">
        <v>1</v>
      </c>
      <c r="G37" s="748">
        <v>1360</v>
      </c>
      <c r="H37" s="834">
        <f t="shared" si="1"/>
        <v>1360</v>
      </c>
      <c r="I37" s="834"/>
      <c r="J37" s="1051" t="s">
        <v>816</v>
      </c>
      <c r="K37" s="1052" t="s">
        <v>1998</v>
      </c>
      <c r="L37" s="22"/>
      <c r="M37" s="25"/>
      <c r="N37" s="21"/>
      <c r="O37" s="32"/>
      <c r="P37" s="32"/>
      <c r="Q37" s="26"/>
    </row>
    <row r="38" spans="2:17" s="9" customFormat="1" ht="19.7" customHeight="1">
      <c r="B38" s="21"/>
      <c r="C38" s="137" t="s">
        <v>531</v>
      </c>
      <c r="D38" s="137" t="s">
        <v>531</v>
      </c>
      <c r="E38" s="827" t="s">
        <v>1999</v>
      </c>
      <c r="F38" s="748">
        <v>1</v>
      </c>
      <c r="G38" s="748">
        <v>780</v>
      </c>
      <c r="H38" s="834">
        <f t="shared" si="1"/>
        <v>780</v>
      </c>
      <c r="I38" s="834"/>
      <c r="J38" s="1051" t="s">
        <v>814</v>
      </c>
      <c r="K38" s="1052" t="s">
        <v>1998</v>
      </c>
      <c r="L38" s="22"/>
      <c r="M38" s="25"/>
      <c r="N38" s="21"/>
      <c r="O38" s="32"/>
      <c r="P38" s="32"/>
      <c r="Q38" s="26"/>
    </row>
    <row r="39" spans="2:17" s="9" customFormat="1" ht="19.7" customHeight="1">
      <c r="B39" s="21"/>
      <c r="C39" s="137" t="s">
        <v>531</v>
      </c>
      <c r="D39" s="137" t="s">
        <v>531</v>
      </c>
      <c r="E39" s="827" t="s">
        <v>2000</v>
      </c>
      <c r="F39" s="748">
        <v>1</v>
      </c>
      <c r="G39" s="748">
        <v>1590</v>
      </c>
      <c r="H39" s="834">
        <f t="shared" si="1"/>
        <v>1590</v>
      </c>
      <c r="I39" s="834"/>
      <c r="J39" s="1051" t="s">
        <v>816</v>
      </c>
      <c r="K39" s="1052" t="s">
        <v>1998</v>
      </c>
      <c r="L39" s="22"/>
      <c r="M39" s="25"/>
      <c r="N39" s="21"/>
      <c r="O39" s="32"/>
      <c r="P39" s="32"/>
      <c r="Q39" s="26"/>
    </row>
    <row r="40" spans="2:17" s="9" customFormat="1" ht="19.7" customHeight="1">
      <c r="B40" s="21"/>
      <c r="C40" s="137" t="s">
        <v>531</v>
      </c>
      <c r="D40" s="137" t="s">
        <v>531</v>
      </c>
      <c r="E40" s="827" t="s">
        <v>2001</v>
      </c>
      <c r="F40" s="748">
        <v>1</v>
      </c>
      <c r="G40" s="748">
        <v>960</v>
      </c>
      <c r="H40" s="834">
        <f t="shared" si="1"/>
        <v>960</v>
      </c>
      <c r="I40" s="834"/>
      <c r="J40" s="1051" t="s">
        <v>814</v>
      </c>
      <c r="K40" s="1052" t="s">
        <v>1998</v>
      </c>
      <c r="L40" s="22"/>
      <c r="M40" s="25"/>
      <c r="N40" s="21"/>
      <c r="O40" s="32"/>
      <c r="P40" s="32"/>
      <c r="Q40" s="26"/>
    </row>
    <row r="41" spans="2:17" s="9" customFormat="1" ht="19.7" customHeight="1">
      <c r="B41" s="21"/>
      <c r="C41" s="137" t="s">
        <v>531</v>
      </c>
      <c r="D41" s="137" t="s">
        <v>531</v>
      </c>
      <c r="E41" s="827" t="s">
        <v>2002</v>
      </c>
      <c r="F41" s="748">
        <v>2</v>
      </c>
      <c r="G41" s="748">
        <v>1200</v>
      </c>
      <c r="H41" s="834">
        <f t="shared" si="1"/>
        <v>2400</v>
      </c>
      <c r="I41" s="834"/>
      <c r="J41" s="835" t="s">
        <v>809</v>
      </c>
      <c r="K41" s="1052" t="s">
        <v>1998</v>
      </c>
      <c r="L41" s="22"/>
      <c r="M41" s="25"/>
      <c r="N41" s="21"/>
      <c r="O41" s="32"/>
      <c r="P41" s="32"/>
      <c r="Q41" s="26"/>
    </row>
    <row r="42" spans="2:17" s="9" customFormat="1" ht="19.7" customHeight="1">
      <c r="B42" s="21"/>
      <c r="C42" s="137" t="s">
        <v>531</v>
      </c>
      <c r="D42" s="137" t="s">
        <v>531</v>
      </c>
      <c r="E42" s="827" t="s">
        <v>2003</v>
      </c>
      <c r="F42" s="748">
        <v>1</v>
      </c>
      <c r="G42" s="748">
        <v>1410</v>
      </c>
      <c r="H42" s="834">
        <f t="shared" si="1"/>
        <v>1410</v>
      </c>
      <c r="I42" s="834"/>
      <c r="J42" s="1051" t="s">
        <v>816</v>
      </c>
      <c r="K42" s="1052" t="s">
        <v>1998</v>
      </c>
      <c r="L42" s="22"/>
      <c r="M42" s="25"/>
      <c r="N42" s="21"/>
      <c r="O42" s="32"/>
      <c r="P42" s="32"/>
      <c r="Q42" s="26"/>
    </row>
    <row r="43" spans="2:17" s="9" customFormat="1" ht="19.7" customHeight="1">
      <c r="B43" s="21"/>
      <c r="C43" s="137" t="s">
        <v>531</v>
      </c>
      <c r="D43" s="137" t="s">
        <v>531</v>
      </c>
      <c r="E43" s="827" t="s">
        <v>2004</v>
      </c>
      <c r="F43" s="748">
        <v>1</v>
      </c>
      <c r="G43" s="748">
        <v>790</v>
      </c>
      <c r="H43" s="834">
        <f t="shared" si="1"/>
        <v>790</v>
      </c>
      <c r="I43" s="834"/>
      <c r="J43" s="1051" t="s">
        <v>814</v>
      </c>
      <c r="K43" s="1052" t="s">
        <v>1998</v>
      </c>
      <c r="L43" s="22"/>
      <c r="M43" s="25"/>
      <c r="N43" s="21"/>
      <c r="O43" s="32"/>
      <c r="P43" s="32"/>
      <c r="Q43" s="26"/>
    </row>
    <row r="44" spans="2:17" s="9" customFormat="1" ht="19.7" customHeight="1">
      <c r="B44" s="21"/>
      <c r="C44" s="137" t="s">
        <v>531</v>
      </c>
      <c r="D44" s="137" t="s">
        <v>531</v>
      </c>
      <c r="E44" s="827" t="s">
        <v>2005</v>
      </c>
      <c r="F44" s="748">
        <v>1</v>
      </c>
      <c r="G44" s="748">
        <v>1550</v>
      </c>
      <c r="H44" s="834">
        <f t="shared" si="1"/>
        <v>1550</v>
      </c>
      <c r="I44" s="834"/>
      <c r="J44" s="1051" t="s">
        <v>816</v>
      </c>
      <c r="K44" s="1052" t="s">
        <v>1998</v>
      </c>
      <c r="L44" s="22"/>
      <c r="M44" s="25"/>
      <c r="N44" s="21"/>
      <c r="O44" s="32"/>
      <c r="P44" s="32"/>
      <c r="Q44" s="26"/>
    </row>
    <row r="45" spans="2:17" s="9" customFormat="1" ht="19.7" customHeight="1">
      <c r="B45" s="21"/>
      <c r="C45" s="137" t="s">
        <v>531</v>
      </c>
      <c r="D45" s="137" t="s">
        <v>531</v>
      </c>
      <c r="E45" s="827" t="s">
        <v>2006</v>
      </c>
      <c r="F45" s="748">
        <v>1</v>
      </c>
      <c r="G45" s="748">
        <v>960</v>
      </c>
      <c r="H45" s="834">
        <f t="shared" si="1"/>
        <v>960</v>
      </c>
      <c r="I45" s="834"/>
      <c r="J45" s="1051" t="s">
        <v>814</v>
      </c>
      <c r="K45" s="1052" t="s">
        <v>1998</v>
      </c>
      <c r="L45" s="22"/>
      <c r="M45" s="25"/>
      <c r="N45" s="21"/>
      <c r="O45" s="32"/>
      <c r="P45" s="32"/>
      <c r="Q45" s="26"/>
    </row>
    <row r="46" spans="2:17" s="9" customFormat="1" ht="19.7" customHeight="1">
      <c r="B46" s="21"/>
      <c r="C46" s="21"/>
      <c r="D46" s="21"/>
      <c r="E46" s="22"/>
      <c r="F46" s="22"/>
      <c r="G46" s="22"/>
      <c r="H46" s="167"/>
      <c r="I46" s="167"/>
      <c r="J46" s="22"/>
      <c r="K46" s="22"/>
      <c r="L46" s="22"/>
      <c r="M46" s="25"/>
      <c r="N46" s="21"/>
      <c r="O46" s="22"/>
      <c r="P46" s="25"/>
      <c r="Q46" s="26"/>
    </row>
    <row r="47" spans="2:17" s="9" customFormat="1" ht="19.7" customHeight="1">
      <c r="B47" s="21"/>
      <c r="C47" s="21"/>
      <c r="D47" s="21"/>
      <c r="E47" s="976">
        <f>SUM(H22:H46)</f>
        <v>36219</v>
      </c>
      <c r="F47" s="22"/>
      <c r="G47" s="22"/>
      <c r="H47" s="167"/>
      <c r="I47" s="167"/>
      <c r="J47" s="22"/>
      <c r="K47" s="22"/>
      <c r="L47" s="22"/>
      <c r="M47" s="25"/>
      <c r="N47" s="21"/>
      <c r="O47" s="22"/>
      <c r="P47" s="25"/>
      <c r="Q47" s="26"/>
    </row>
    <row r="48" spans="2:17" s="9" customFormat="1" ht="19.149999999999999" customHeight="1">
      <c r="B48" s="21"/>
      <c r="C48" s="21"/>
      <c r="D48" s="21"/>
      <c r="E48" s="22"/>
      <c r="F48" s="22"/>
      <c r="G48" s="22"/>
      <c r="H48" s="167"/>
      <c r="I48" s="167"/>
      <c r="J48" s="22"/>
      <c r="K48" s="22"/>
      <c r="L48" s="22"/>
      <c r="M48" s="25"/>
      <c r="N48" s="21"/>
      <c r="O48" s="22"/>
      <c r="P48" s="25"/>
      <c r="Q48" s="26"/>
    </row>
    <row r="49" spans="2:17" s="9" customFormat="1" ht="19.149999999999999" customHeight="1">
      <c r="B49" s="21"/>
      <c r="C49" s="27"/>
      <c r="D49" s="990"/>
      <c r="E49" s="168"/>
      <c r="F49" s="22"/>
      <c r="G49" s="22"/>
      <c r="H49" s="167"/>
      <c r="I49" s="167"/>
      <c r="J49" s="22"/>
      <c r="K49" s="22"/>
      <c r="L49" s="22"/>
      <c r="M49" s="25"/>
      <c r="N49" s="21"/>
      <c r="O49" s="22"/>
      <c r="P49" s="25"/>
      <c r="Q49" s="26"/>
    </row>
    <row r="50" spans="2:17" s="9" customFormat="1" ht="19.149999999999999" customHeight="1">
      <c r="B50" s="21"/>
      <c r="C50" s="218" t="s">
        <v>1947</v>
      </c>
      <c r="D50" s="219"/>
      <c r="E50" s="220"/>
      <c r="F50" s="22"/>
      <c r="G50" s="22"/>
      <c r="H50" s="167"/>
      <c r="I50" s="167"/>
      <c r="J50" s="22"/>
      <c r="K50" s="22"/>
      <c r="L50" s="22"/>
      <c r="M50" s="25"/>
      <c r="N50" s="21"/>
      <c r="O50" s="22"/>
      <c r="P50" s="25"/>
      <c r="Q50" s="26"/>
    </row>
    <row r="51" spans="2:17" s="9" customFormat="1" ht="19.149999999999999" customHeight="1">
      <c r="B51" s="21"/>
      <c r="C51" s="22" t="s">
        <v>522</v>
      </c>
      <c r="D51" s="22" t="s">
        <v>522</v>
      </c>
      <c r="E51" s="75" t="s">
        <v>1368</v>
      </c>
      <c r="F51" s="22">
        <v>1</v>
      </c>
      <c r="G51" s="266">
        <v>5000</v>
      </c>
      <c r="H51" s="38">
        <f t="shared" ref="H51:H59" si="2">F51*G51</f>
        <v>5000</v>
      </c>
      <c r="I51" s="167"/>
      <c r="J51" s="31" t="s">
        <v>1369</v>
      </c>
      <c r="K51" s="22"/>
      <c r="L51" s="22"/>
      <c r="M51" s="25"/>
      <c r="N51" s="21"/>
      <c r="O51" s="25"/>
      <c r="P51" s="25"/>
      <c r="Q51" s="26"/>
    </row>
    <row r="52" spans="2:17" s="9" customFormat="1" ht="19.149999999999999" customHeight="1">
      <c r="B52" s="21"/>
      <c r="C52" s="22" t="s">
        <v>522</v>
      </c>
      <c r="D52" s="22" t="s">
        <v>522</v>
      </c>
      <c r="E52" s="75" t="s">
        <v>1370</v>
      </c>
      <c r="F52" s="22">
        <v>1</v>
      </c>
      <c r="G52" s="266">
        <v>4200</v>
      </c>
      <c r="H52" s="38">
        <f t="shared" si="2"/>
        <v>4200</v>
      </c>
      <c r="I52" s="167"/>
      <c r="J52" s="31" t="s">
        <v>1371</v>
      </c>
      <c r="K52" s="22"/>
      <c r="L52" s="22"/>
      <c r="M52" s="25"/>
      <c r="N52" s="21"/>
      <c r="O52" s="25"/>
      <c r="P52" s="25"/>
      <c r="Q52" s="26"/>
    </row>
    <row r="53" spans="2:17" s="9" customFormat="1" ht="19.149999999999999" customHeight="1">
      <c r="B53" s="21"/>
      <c r="C53" s="22" t="s">
        <v>522</v>
      </c>
      <c r="D53" s="22" t="s">
        <v>522</v>
      </c>
      <c r="E53" s="75" t="s">
        <v>1372</v>
      </c>
      <c r="F53" s="22">
        <v>1</v>
      </c>
      <c r="G53" s="266">
        <v>1300</v>
      </c>
      <c r="H53" s="38">
        <f t="shared" si="2"/>
        <v>1300</v>
      </c>
      <c r="I53" s="167"/>
      <c r="J53" s="31" t="s">
        <v>1373</v>
      </c>
      <c r="K53" s="22"/>
      <c r="L53" s="22"/>
      <c r="M53" s="25"/>
      <c r="N53" s="21"/>
      <c r="O53" s="25"/>
      <c r="P53" s="25"/>
      <c r="Q53" s="26"/>
    </row>
    <row r="54" spans="2:17" s="9" customFormat="1" ht="19.149999999999999" customHeight="1">
      <c r="B54" s="21"/>
      <c r="C54" s="21" t="s">
        <v>531</v>
      </c>
      <c r="D54" s="21" t="s">
        <v>531</v>
      </c>
      <c r="E54" s="75" t="s">
        <v>1374</v>
      </c>
      <c r="F54" s="22">
        <v>1</v>
      </c>
      <c r="G54" s="266">
        <v>750</v>
      </c>
      <c r="H54" s="38">
        <f t="shared" si="2"/>
        <v>750</v>
      </c>
      <c r="I54" s="167"/>
      <c r="J54" s="31" t="s">
        <v>1375</v>
      </c>
      <c r="K54" s="22"/>
      <c r="L54" s="22"/>
      <c r="M54" s="25"/>
      <c r="N54" s="21"/>
      <c r="O54" s="25"/>
      <c r="P54" s="32"/>
      <c r="Q54" s="26"/>
    </row>
    <row r="55" spans="2:17" s="9" customFormat="1" ht="19.149999999999999" customHeight="1">
      <c r="B55" s="21"/>
      <c r="C55" s="21" t="s">
        <v>531</v>
      </c>
      <c r="D55" s="21" t="s">
        <v>531</v>
      </c>
      <c r="E55" s="31" t="s">
        <v>1376</v>
      </c>
      <c r="F55" s="167">
        <v>4</v>
      </c>
      <c r="G55" s="266">
        <v>85</v>
      </c>
      <c r="H55" s="38">
        <f t="shared" si="2"/>
        <v>340</v>
      </c>
      <c r="I55" s="167"/>
      <c r="J55" s="31" t="s">
        <v>1377</v>
      </c>
      <c r="K55" s="22"/>
      <c r="L55" s="22"/>
      <c r="M55" s="25"/>
      <c r="N55" s="21"/>
      <c r="O55" s="25"/>
      <c r="P55" s="32"/>
      <c r="Q55" s="26"/>
    </row>
    <row r="56" spans="2:17" s="9" customFormat="1" ht="19.149999999999999" customHeight="1">
      <c r="B56" s="21"/>
      <c r="C56" s="21" t="s">
        <v>531</v>
      </c>
      <c r="D56" s="21" t="s">
        <v>531</v>
      </c>
      <c r="E56" s="31" t="s">
        <v>793</v>
      </c>
      <c r="F56" s="167">
        <v>4</v>
      </c>
      <c r="G56" s="266">
        <v>80</v>
      </c>
      <c r="H56" s="1053">
        <f t="shared" si="2"/>
        <v>320</v>
      </c>
      <c r="I56" s="167"/>
      <c r="J56" s="31" t="s">
        <v>1378</v>
      </c>
      <c r="K56" s="22"/>
      <c r="L56" s="22"/>
      <c r="M56" s="25"/>
      <c r="N56" s="21"/>
      <c r="O56" s="25"/>
      <c r="P56" s="32"/>
      <c r="Q56" s="26"/>
    </row>
    <row r="57" spans="2:17" s="9" customFormat="1" ht="19.149999999999999" customHeight="1">
      <c r="B57" s="21"/>
      <c r="C57" s="21" t="s">
        <v>531</v>
      </c>
      <c r="D57" s="21" t="s">
        <v>531</v>
      </c>
      <c r="E57" s="31" t="s">
        <v>775</v>
      </c>
      <c r="F57" s="167">
        <v>2</v>
      </c>
      <c r="G57" s="266">
        <v>80</v>
      </c>
      <c r="H57" s="1053">
        <f t="shared" si="2"/>
        <v>160</v>
      </c>
      <c r="I57" s="167"/>
      <c r="J57" s="31" t="s">
        <v>1379</v>
      </c>
      <c r="K57" s="22"/>
      <c r="L57" s="22"/>
      <c r="M57" s="25"/>
      <c r="N57" s="21"/>
      <c r="O57" s="25"/>
      <c r="P57" s="32"/>
      <c r="Q57" s="26"/>
    </row>
    <row r="58" spans="2:17" s="9" customFormat="1" ht="19.149999999999999" customHeight="1">
      <c r="B58" s="21"/>
      <c r="C58" s="21" t="s">
        <v>531</v>
      </c>
      <c r="D58" s="21" t="s">
        <v>531</v>
      </c>
      <c r="E58" s="31" t="s">
        <v>1380</v>
      </c>
      <c r="F58" s="167">
        <v>2</v>
      </c>
      <c r="G58" s="266">
        <v>80</v>
      </c>
      <c r="H58" s="1053">
        <f t="shared" si="2"/>
        <v>160</v>
      </c>
      <c r="I58" s="167"/>
      <c r="J58" s="31" t="s">
        <v>1381</v>
      </c>
      <c r="K58" s="22"/>
      <c r="L58" s="22"/>
      <c r="M58" s="25"/>
      <c r="N58" s="21"/>
      <c r="O58" s="25"/>
      <c r="P58" s="32"/>
      <c r="Q58" s="26"/>
    </row>
    <row r="59" spans="2:17" s="9" customFormat="1" ht="19.149999999999999" customHeight="1">
      <c r="B59" s="21"/>
      <c r="C59" s="21" t="s">
        <v>531</v>
      </c>
      <c r="D59" s="21" t="s">
        <v>531</v>
      </c>
      <c r="E59" s="75" t="s">
        <v>1382</v>
      </c>
      <c r="F59" s="167">
        <v>2</v>
      </c>
      <c r="G59" s="266">
        <v>109</v>
      </c>
      <c r="H59" s="38">
        <f t="shared" si="2"/>
        <v>218</v>
      </c>
      <c r="I59" s="167"/>
      <c r="J59" s="31" t="s">
        <v>1383</v>
      </c>
      <c r="K59" s="22"/>
      <c r="L59" s="22"/>
      <c r="M59" s="25"/>
      <c r="N59" s="21"/>
      <c r="O59" s="25"/>
      <c r="P59" s="32"/>
      <c r="Q59" s="26"/>
    </row>
    <row r="60" spans="2:17" s="9" customFormat="1" ht="19.149999999999999" customHeight="1">
      <c r="B60" s="21"/>
      <c r="C60" s="27"/>
      <c r="D60" s="990"/>
      <c r="E60" s="168"/>
      <c r="F60" s="22"/>
      <c r="G60" s="22"/>
      <c r="H60" s="167"/>
      <c r="I60" s="167"/>
      <c r="J60" s="22"/>
      <c r="K60" s="22"/>
      <c r="L60" s="22"/>
      <c r="M60" s="25"/>
      <c r="N60" s="21"/>
      <c r="O60" s="22"/>
      <c r="P60" s="25"/>
      <c r="Q60" s="26"/>
    </row>
    <row r="61" spans="2:17" s="9" customFormat="1" ht="19.149999999999999" customHeight="1">
      <c r="B61" s="21"/>
      <c r="C61" s="27"/>
      <c r="D61" s="990"/>
      <c r="E61" s="976">
        <f>SUM(H51:H60)</f>
        <v>12448</v>
      </c>
      <c r="F61" s="22"/>
      <c r="G61" s="22"/>
      <c r="H61" s="167"/>
      <c r="I61" s="167"/>
      <c r="J61" s="22"/>
      <c r="K61" s="22"/>
      <c r="L61" s="22"/>
      <c r="M61" s="25"/>
      <c r="N61" s="21"/>
      <c r="O61" s="22"/>
      <c r="P61" s="25"/>
      <c r="Q61" s="26"/>
    </row>
    <row r="62" spans="2:17" s="9" customFormat="1" ht="19.149999999999999" customHeight="1">
      <c r="B62" s="21"/>
      <c r="C62" s="27"/>
      <c r="D62" s="990"/>
      <c r="E62" s="168"/>
      <c r="F62" s="22"/>
      <c r="G62" s="22"/>
      <c r="H62" s="167"/>
      <c r="I62" s="167"/>
      <c r="J62" s="22"/>
      <c r="K62" s="22"/>
      <c r="L62" s="22"/>
      <c r="M62" s="25"/>
      <c r="N62" s="21"/>
      <c r="O62" s="22"/>
      <c r="P62" s="25"/>
      <c r="Q62" s="26"/>
    </row>
    <row r="63" spans="2:17" s="9" customFormat="1" ht="19.149999999999999" customHeight="1">
      <c r="B63" s="21"/>
      <c r="C63" s="27"/>
      <c r="D63" s="990"/>
      <c r="E63" s="168"/>
      <c r="F63" s="22"/>
      <c r="G63" s="22"/>
      <c r="H63" s="167"/>
      <c r="I63" s="167"/>
      <c r="J63" s="22"/>
      <c r="K63" s="22"/>
      <c r="L63" s="22"/>
      <c r="M63" s="25"/>
      <c r="N63" s="21"/>
      <c r="O63" s="22"/>
      <c r="P63" s="25"/>
      <c r="Q63" s="26"/>
    </row>
    <row r="64" spans="2:17" s="9" customFormat="1" ht="19.149999999999999" customHeight="1">
      <c r="B64" s="21"/>
      <c r="C64" s="27"/>
      <c r="D64" s="990"/>
      <c r="E64" s="168"/>
      <c r="F64" s="22"/>
      <c r="G64" s="22"/>
      <c r="H64" s="167"/>
      <c r="I64" s="167"/>
      <c r="J64" s="22"/>
      <c r="K64" s="22"/>
      <c r="L64" s="22"/>
      <c r="M64" s="25"/>
      <c r="N64" s="21"/>
      <c r="O64" s="22"/>
      <c r="P64" s="25"/>
      <c r="Q64" s="26"/>
    </row>
    <row r="65" spans="2:17" s="9" customFormat="1" ht="19.7" customHeight="1">
      <c r="B65" s="21"/>
      <c r="C65" s="218" t="s">
        <v>1384</v>
      </c>
      <c r="D65" s="219"/>
      <c r="E65" s="220"/>
      <c r="F65" s="22"/>
      <c r="G65" s="22"/>
      <c r="H65" s="167"/>
      <c r="I65" s="167"/>
      <c r="J65" s="22"/>
      <c r="K65" s="22"/>
      <c r="L65" s="22"/>
      <c r="M65" s="25"/>
      <c r="N65" s="21"/>
      <c r="O65" s="22"/>
      <c r="P65" s="25"/>
      <c r="Q65" s="26"/>
    </row>
    <row r="66" spans="2:17" s="9" customFormat="1" ht="19.7" customHeight="1">
      <c r="B66" s="21"/>
      <c r="C66" s="977" t="s">
        <v>565</v>
      </c>
      <c r="D66" s="977" t="s">
        <v>565</v>
      </c>
      <c r="E66" s="1054" t="s">
        <v>2007</v>
      </c>
      <c r="F66" s="166">
        <v>1</v>
      </c>
      <c r="G66" s="36">
        <v>10500</v>
      </c>
      <c r="H66" s="36">
        <f t="shared" ref="H66:H76" si="3">F66*G66</f>
        <v>10500</v>
      </c>
      <c r="I66" s="188"/>
      <c r="J66" s="175" t="s">
        <v>2008</v>
      </c>
      <c r="K66" s="22"/>
      <c r="L66" s="22"/>
      <c r="M66" s="25"/>
      <c r="N66" s="21"/>
      <c r="O66" s="25"/>
      <c r="P66" s="25"/>
      <c r="Q66" s="26"/>
    </row>
    <row r="67" spans="2:17" s="9" customFormat="1" ht="19.7" customHeight="1">
      <c r="B67" s="21"/>
      <c r="C67" s="977" t="s">
        <v>565</v>
      </c>
      <c r="D67" s="977" t="s">
        <v>565</v>
      </c>
      <c r="E67" s="1054" t="s">
        <v>2009</v>
      </c>
      <c r="F67" s="166">
        <v>1</v>
      </c>
      <c r="G67" s="36">
        <v>7500</v>
      </c>
      <c r="H67" s="36">
        <f t="shared" si="3"/>
        <v>7500</v>
      </c>
      <c r="I67" s="188"/>
      <c r="J67" s="175" t="s">
        <v>2010</v>
      </c>
      <c r="K67" s="22"/>
      <c r="L67" s="30"/>
      <c r="M67" s="25"/>
      <c r="N67" s="21"/>
      <c r="O67" s="25"/>
      <c r="P67" s="25"/>
      <c r="Q67" s="26"/>
    </row>
    <row r="68" spans="2:17" s="73" customFormat="1" ht="19.7" customHeight="1">
      <c r="B68" s="65"/>
      <c r="C68" s="977" t="s">
        <v>565</v>
      </c>
      <c r="D68" s="977" t="s">
        <v>565</v>
      </c>
      <c r="E68" s="1054" t="s">
        <v>2011</v>
      </c>
      <c r="F68" s="166">
        <v>1</v>
      </c>
      <c r="G68" s="36">
        <v>9100</v>
      </c>
      <c r="H68" s="36">
        <f t="shared" si="3"/>
        <v>9100</v>
      </c>
      <c r="I68" s="188"/>
      <c r="J68" s="175" t="s">
        <v>2012</v>
      </c>
      <c r="K68" s="22"/>
      <c r="L68" s="30"/>
      <c r="M68" s="25"/>
      <c r="N68" s="65"/>
      <c r="O68" s="60"/>
      <c r="P68" s="32"/>
      <c r="Q68" s="61"/>
    </row>
    <row r="69" spans="2:17" s="73" customFormat="1" ht="19.7" customHeight="1">
      <c r="B69" s="65"/>
      <c r="C69" s="22" t="s">
        <v>531</v>
      </c>
      <c r="D69" s="22" t="s">
        <v>531</v>
      </c>
      <c r="E69" s="182" t="s">
        <v>835</v>
      </c>
      <c r="F69" s="170">
        <v>4</v>
      </c>
      <c r="G69" s="348">
        <v>70</v>
      </c>
      <c r="H69" s="342">
        <f t="shared" si="3"/>
        <v>280</v>
      </c>
      <c r="I69" s="167"/>
      <c r="J69" s="182" t="s">
        <v>836</v>
      </c>
      <c r="K69" s="22"/>
      <c r="L69" s="30"/>
      <c r="M69" s="25"/>
      <c r="N69" s="65"/>
      <c r="O69" s="60"/>
      <c r="P69" s="32"/>
      <c r="Q69" s="26"/>
    </row>
    <row r="70" spans="2:17" s="73" customFormat="1" ht="19.7" customHeight="1">
      <c r="B70" s="65"/>
      <c r="C70" s="22" t="s">
        <v>531</v>
      </c>
      <c r="D70" s="22" t="s">
        <v>531</v>
      </c>
      <c r="E70" s="182" t="s">
        <v>541</v>
      </c>
      <c r="F70" s="170">
        <v>4</v>
      </c>
      <c r="G70" s="348">
        <v>78</v>
      </c>
      <c r="H70" s="342">
        <f t="shared" si="3"/>
        <v>312</v>
      </c>
      <c r="I70" s="167"/>
      <c r="J70" s="182" t="s">
        <v>836</v>
      </c>
      <c r="K70" s="22"/>
      <c r="L70" s="285"/>
      <c r="M70" s="25"/>
      <c r="N70" s="65"/>
      <c r="O70" s="60"/>
      <c r="P70" s="32"/>
      <c r="Q70" s="26"/>
    </row>
    <row r="71" spans="2:17" s="73" customFormat="1" ht="19.7" customHeight="1">
      <c r="B71" s="65"/>
      <c r="C71" s="21" t="s">
        <v>531</v>
      </c>
      <c r="D71" s="21" t="s">
        <v>531</v>
      </c>
      <c r="E71" s="41" t="s">
        <v>837</v>
      </c>
      <c r="F71" s="236">
        <v>10</v>
      </c>
      <c r="G71" s="36">
        <v>69</v>
      </c>
      <c r="H71" s="362">
        <f t="shared" si="3"/>
        <v>690</v>
      </c>
      <c r="I71" s="363"/>
      <c r="J71" s="41" t="s">
        <v>838</v>
      </c>
      <c r="K71" s="22"/>
      <c r="L71" s="285"/>
      <c r="M71" s="25"/>
      <c r="N71" s="65"/>
      <c r="O71" s="60"/>
      <c r="P71" s="32"/>
      <c r="Q71" s="26"/>
    </row>
    <row r="72" spans="2:17" s="73" customFormat="1" ht="19.7" customHeight="1">
      <c r="B72" s="65"/>
      <c r="C72" s="21" t="s">
        <v>531</v>
      </c>
      <c r="D72" s="21" t="s">
        <v>531</v>
      </c>
      <c r="E72" s="75" t="s">
        <v>839</v>
      </c>
      <c r="F72" s="22">
        <v>4</v>
      </c>
      <c r="G72" s="942">
        <v>71</v>
      </c>
      <c r="H72" s="38">
        <f t="shared" si="3"/>
        <v>284</v>
      </c>
      <c r="I72" s="167"/>
      <c r="J72" s="31" t="s">
        <v>840</v>
      </c>
      <c r="K72" s="57"/>
      <c r="L72" s="285"/>
      <c r="M72" s="60"/>
      <c r="N72" s="65"/>
      <c r="O72" s="60"/>
      <c r="P72" s="32"/>
      <c r="Q72" s="26"/>
    </row>
    <row r="73" spans="2:17" s="73" customFormat="1" ht="19.7" customHeight="1">
      <c r="B73" s="65"/>
      <c r="C73" s="21" t="s">
        <v>531</v>
      </c>
      <c r="D73" s="21" t="s">
        <v>531</v>
      </c>
      <c r="E73" s="75" t="s">
        <v>841</v>
      </c>
      <c r="F73" s="22">
        <v>2</v>
      </c>
      <c r="G73" s="942">
        <v>30</v>
      </c>
      <c r="H73" s="38">
        <f t="shared" si="3"/>
        <v>60</v>
      </c>
      <c r="I73" s="167"/>
      <c r="J73" s="31" t="s">
        <v>842</v>
      </c>
      <c r="K73" s="57"/>
      <c r="L73" s="285"/>
      <c r="M73" s="60"/>
      <c r="N73" s="65"/>
      <c r="O73" s="60"/>
      <c r="P73" s="32"/>
      <c r="Q73" s="26"/>
    </row>
    <row r="74" spans="2:17" s="73" customFormat="1" ht="19.7" customHeight="1">
      <c r="B74" s="65"/>
      <c r="C74" s="21" t="s">
        <v>686</v>
      </c>
      <c r="D74" s="21" t="s">
        <v>531</v>
      </c>
      <c r="E74" s="75" t="s">
        <v>1391</v>
      </c>
      <c r="F74" s="44"/>
      <c r="G74" s="1055">
        <v>1800</v>
      </c>
      <c r="H74" s="221">
        <f t="shared" si="3"/>
        <v>0</v>
      </c>
      <c r="I74" s="205"/>
      <c r="J74" s="75" t="s">
        <v>844</v>
      </c>
      <c r="K74" s="57"/>
      <c r="L74" s="285"/>
      <c r="M74" s="60"/>
      <c r="N74" s="65"/>
      <c r="O74" s="60"/>
      <c r="P74" s="32"/>
      <c r="Q74" s="26"/>
    </row>
    <row r="75" spans="2:17" s="73" customFormat="1" ht="19.7" customHeight="1">
      <c r="B75" s="65"/>
      <c r="C75" s="21" t="s">
        <v>531</v>
      </c>
      <c r="D75" s="21" t="s">
        <v>531</v>
      </c>
      <c r="E75" s="183" t="s">
        <v>788</v>
      </c>
      <c r="F75" s="166">
        <v>4</v>
      </c>
      <c r="G75" s="182">
        <v>75</v>
      </c>
      <c r="H75" s="36">
        <f t="shared" si="3"/>
        <v>300</v>
      </c>
      <c r="I75" s="167"/>
      <c r="J75" s="183" t="s">
        <v>1392</v>
      </c>
      <c r="K75" s="57"/>
      <c r="L75" s="285"/>
      <c r="M75" s="60"/>
      <c r="N75" s="65"/>
      <c r="O75" s="60"/>
      <c r="P75" s="32"/>
      <c r="Q75" s="26"/>
    </row>
    <row r="76" spans="2:17" s="73" customFormat="1" ht="19.7" customHeight="1">
      <c r="B76" s="65"/>
      <c r="C76" s="21" t="s">
        <v>531</v>
      </c>
      <c r="D76" s="21" t="s">
        <v>531</v>
      </c>
      <c r="E76" s="183" t="s">
        <v>538</v>
      </c>
      <c r="F76" s="166">
        <v>4</v>
      </c>
      <c r="G76" s="182">
        <v>75</v>
      </c>
      <c r="H76" s="36">
        <f t="shared" si="3"/>
        <v>300</v>
      </c>
      <c r="I76" s="167"/>
      <c r="J76" s="183" t="s">
        <v>1393</v>
      </c>
      <c r="K76" s="57"/>
      <c r="L76" s="285"/>
      <c r="M76" s="60"/>
      <c r="N76" s="65"/>
      <c r="O76" s="60"/>
      <c r="P76" s="32"/>
      <c r="Q76" s="26"/>
    </row>
    <row r="77" spans="2:17" s="73" customFormat="1" ht="19.7" customHeight="1">
      <c r="B77" s="65"/>
      <c r="C77" s="790" t="s">
        <v>531</v>
      </c>
      <c r="D77" s="790" t="s">
        <v>531</v>
      </c>
      <c r="E77" s="157" t="s">
        <v>880</v>
      </c>
      <c r="F77" s="501">
        <v>4</v>
      </c>
      <c r="G77" s="204">
        <v>780</v>
      </c>
      <c r="H77" s="204">
        <f>F77*G77</f>
        <v>3120</v>
      </c>
      <c r="I77" s="412"/>
      <c r="J77" s="413" t="s">
        <v>860</v>
      </c>
      <c r="K77" s="57"/>
      <c r="L77" s="285"/>
      <c r="M77" s="60"/>
      <c r="N77" s="65"/>
      <c r="O77" s="60"/>
      <c r="P77" s="32"/>
      <c r="Q77" s="26"/>
    </row>
    <row r="78" spans="2:17" s="73" customFormat="1" ht="19.7" customHeight="1">
      <c r="B78" s="65"/>
      <c r="C78" s="790" t="s">
        <v>531</v>
      </c>
      <c r="D78" s="790" t="s">
        <v>531</v>
      </c>
      <c r="E78" s="157" t="s">
        <v>1394</v>
      </c>
      <c r="F78" s="501">
        <v>2</v>
      </c>
      <c r="G78" s="204">
        <v>570</v>
      </c>
      <c r="H78" s="204">
        <f>F78*G78</f>
        <v>1140</v>
      </c>
      <c r="I78" s="412"/>
      <c r="J78" s="413" t="s">
        <v>1395</v>
      </c>
      <c r="K78" s="57"/>
      <c r="L78" s="285"/>
      <c r="M78" s="60"/>
      <c r="N78" s="65"/>
      <c r="O78" s="60"/>
      <c r="P78" s="32"/>
      <c r="Q78" s="26"/>
    </row>
    <row r="79" spans="2:17" s="73" customFormat="1" ht="19.7" customHeight="1">
      <c r="B79" s="65"/>
      <c r="C79" s="790" t="s">
        <v>531</v>
      </c>
      <c r="D79" s="790" t="s">
        <v>531</v>
      </c>
      <c r="E79" s="157" t="s">
        <v>878</v>
      </c>
      <c r="F79" s="501">
        <v>2</v>
      </c>
      <c r="G79" s="204">
        <v>940</v>
      </c>
      <c r="H79" s="204">
        <f>F79*G79</f>
        <v>1880</v>
      </c>
      <c r="I79" s="412"/>
      <c r="J79" s="413" t="s">
        <v>1395</v>
      </c>
      <c r="K79" s="57"/>
      <c r="L79" s="285"/>
      <c r="M79" s="60"/>
      <c r="N79" s="65"/>
      <c r="O79" s="60"/>
      <c r="P79" s="32"/>
      <c r="Q79" s="26"/>
    </row>
    <row r="80" spans="2:17" s="73" customFormat="1" ht="19.7" customHeight="1">
      <c r="B80" s="65"/>
      <c r="C80" s="790"/>
      <c r="D80" s="790"/>
      <c r="E80" s="30"/>
      <c r="F80" s="22"/>
      <c r="G80" s="24"/>
      <c r="H80" s="36"/>
      <c r="I80" s="167"/>
      <c r="J80" s="741"/>
      <c r="K80" s="57"/>
      <c r="L80" s="285"/>
      <c r="M80" s="60"/>
      <c r="N80" s="65"/>
      <c r="O80" s="57"/>
      <c r="P80" s="60"/>
      <c r="Q80" s="61"/>
    </row>
    <row r="81" spans="2:17" s="73" customFormat="1" ht="19.7" customHeight="1">
      <c r="B81" s="65"/>
      <c r="C81" s="65"/>
      <c r="D81" s="65"/>
      <c r="E81" s="976">
        <f>SUM(H66:H80)</f>
        <v>35466</v>
      </c>
      <c r="F81" s="442"/>
      <c r="G81" s="53"/>
      <c r="H81" s="36">
        <f>F81*G81</f>
        <v>0</v>
      </c>
      <c r="I81" s="283"/>
      <c r="J81" s="443"/>
      <c r="K81" s="57"/>
      <c r="L81" s="285"/>
      <c r="M81" s="60"/>
      <c r="N81" s="65"/>
      <c r="O81" s="57"/>
      <c r="P81" s="60"/>
      <c r="Q81" s="61"/>
    </row>
    <row r="82" spans="2:17" s="73" customFormat="1" ht="19.7" customHeight="1">
      <c r="B82" s="65"/>
      <c r="C82" s="65"/>
      <c r="D82" s="65"/>
      <c r="E82" s="30"/>
      <c r="F82" s="442"/>
      <c r="G82" s="53"/>
      <c r="H82" s="36">
        <f>F82*G82</f>
        <v>0</v>
      </c>
      <c r="I82" s="283"/>
      <c r="J82" s="443"/>
      <c r="K82" s="57"/>
      <c r="L82" s="285"/>
      <c r="M82" s="60"/>
      <c r="N82" s="65"/>
      <c r="O82" s="57"/>
      <c r="P82" s="60"/>
      <c r="Q82" s="61"/>
    </row>
    <row r="83" spans="2:17" s="73" customFormat="1" ht="19.7" customHeight="1">
      <c r="B83" s="65"/>
      <c r="C83" s="254" t="s">
        <v>1953</v>
      </c>
      <c r="D83" s="255"/>
      <c r="E83" s="256"/>
      <c r="F83" s="166"/>
      <c r="G83" s="166"/>
      <c r="H83" s="24"/>
      <c r="I83" s="167"/>
      <c r="J83" s="183"/>
      <c r="K83" s="57"/>
      <c r="L83" s="285"/>
      <c r="M83" s="60"/>
      <c r="N83" s="65"/>
      <c r="O83" s="57"/>
      <c r="P83" s="60"/>
      <c r="Q83" s="61"/>
    </row>
    <row r="84" spans="2:17" s="73" customFormat="1" ht="19.149999999999999" customHeight="1">
      <c r="B84" s="65"/>
      <c r="C84" s="1056" t="s">
        <v>2013</v>
      </c>
      <c r="D84" s="1056" t="s">
        <v>2013</v>
      </c>
      <c r="E84" s="1057" t="s">
        <v>2014</v>
      </c>
      <c r="F84" s="22">
        <v>1</v>
      </c>
      <c r="G84" s="31">
        <v>4300</v>
      </c>
      <c r="H84" s="31">
        <f>F84*G84</f>
        <v>4300</v>
      </c>
      <c r="I84" s="377"/>
      <c r="J84" s="31" t="s">
        <v>848</v>
      </c>
      <c r="K84" s="57"/>
      <c r="L84" s="285"/>
      <c r="M84" s="60"/>
      <c r="N84" s="65"/>
      <c r="O84" s="60"/>
      <c r="P84" s="25"/>
      <c r="Q84" s="61"/>
    </row>
    <row r="85" spans="2:17" s="73" customFormat="1" ht="19.149999999999999" customHeight="1">
      <c r="B85" s="65"/>
      <c r="C85" s="1056" t="s">
        <v>2013</v>
      </c>
      <c r="D85" s="1056" t="s">
        <v>2013</v>
      </c>
      <c r="E85" s="1057" t="s">
        <v>2015</v>
      </c>
      <c r="F85" s="22">
        <v>1</v>
      </c>
      <c r="G85" s="31">
        <v>5000</v>
      </c>
      <c r="H85" s="31">
        <f>F85*G85</f>
        <v>5000</v>
      </c>
      <c r="I85" s="377"/>
      <c r="J85" s="31" t="s">
        <v>850</v>
      </c>
      <c r="K85" s="57"/>
      <c r="L85" s="285"/>
      <c r="M85" s="60"/>
      <c r="N85" s="65"/>
      <c r="O85" s="60"/>
      <c r="P85" s="32"/>
      <c r="Q85" s="61"/>
    </row>
    <row r="86" spans="2:17" s="73" customFormat="1" ht="19.7" customHeight="1">
      <c r="B86" s="65"/>
      <c r="C86" s="21" t="s">
        <v>531</v>
      </c>
      <c r="D86" s="21" t="s">
        <v>531</v>
      </c>
      <c r="E86" s="1058" t="s">
        <v>2016</v>
      </c>
      <c r="F86" s="858">
        <v>1</v>
      </c>
      <c r="G86" s="22">
        <v>13620</v>
      </c>
      <c r="H86" s="38">
        <f t="shared" ref="H86:H122" si="4">F86*G86</f>
        <v>13620</v>
      </c>
      <c r="I86" s="167"/>
      <c r="J86" s="211" t="s">
        <v>1400</v>
      </c>
      <c r="K86" s="57"/>
      <c r="L86" s="285"/>
      <c r="M86" s="60"/>
      <c r="N86" s="65"/>
      <c r="O86" s="60"/>
      <c r="P86" s="32"/>
      <c r="Q86" s="26"/>
    </row>
    <row r="87" spans="2:17" s="73" customFormat="1" ht="19.7" customHeight="1">
      <c r="B87" s="65"/>
      <c r="C87" s="21" t="s">
        <v>531</v>
      </c>
      <c r="D87" s="21" t="s">
        <v>531</v>
      </c>
      <c r="E87" s="30" t="s">
        <v>1401</v>
      </c>
      <c r="F87" s="22">
        <v>1</v>
      </c>
      <c r="G87" s="166">
        <v>2148</v>
      </c>
      <c r="H87" s="24">
        <f t="shared" si="4"/>
        <v>2148</v>
      </c>
      <c r="I87" s="36"/>
      <c r="J87" s="31" t="s">
        <v>949</v>
      </c>
      <c r="K87" s="57"/>
      <c r="L87" s="285"/>
      <c r="M87" s="60"/>
      <c r="N87" s="65"/>
      <c r="O87" s="60"/>
      <c r="P87" s="32"/>
      <c r="Q87" s="26"/>
    </row>
    <row r="88" spans="2:17" s="73" customFormat="1" ht="19.7" customHeight="1">
      <c r="B88" s="65"/>
      <c r="C88" s="21" t="s">
        <v>531</v>
      </c>
      <c r="D88" s="21" t="s">
        <v>531</v>
      </c>
      <c r="E88" s="30" t="s">
        <v>1402</v>
      </c>
      <c r="F88" s="22">
        <v>1</v>
      </c>
      <c r="G88" s="166">
        <v>6005</v>
      </c>
      <c r="H88" s="24">
        <f t="shared" si="4"/>
        <v>6005</v>
      </c>
      <c r="I88" s="36"/>
      <c r="J88" s="31" t="s">
        <v>949</v>
      </c>
      <c r="K88" s="57"/>
      <c r="L88" s="285"/>
      <c r="M88" s="60"/>
      <c r="N88" s="65"/>
      <c r="O88" s="60"/>
      <c r="P88" s="32"/>
      <c r="Q88" s="26"/>
    </row>
    <row r="89" spans="2:17" s="73" customFormat="1" ht="19.7" customHeight="1">
      <c r="B89" s="65"/>
      <c r="C89" s="21" t="s">
        <v>531</v>
      </c>
      <c r="D89" s="21" t="s">
        <v>531</v>
      </c>
      <c r="E89" s="30" t="s">
        <v>864</v>
      </c>
      <c r="F89" s="22">
        <v>1</v>
      </c>
      <c r="G89" s="166">
        <v>3518</v>
      </c>
      <c r="H89" s="24">
        <f t="shared" si="4"/>
        <v>3518</v>
      </c>
      <c r="I89" s="36"/>
      <c r="J89" s="31" t="s">
        <v>1403</v>
      </c>
      <c r="K89" s="57"/>
      <c r="L89" s="285"/>
      <c r="M89" s="60"/>
      <c r="N89" s="65"/>
      <c r="O89" s="60"/>
      <c r="P89" s="32"/>
      <c r="Q89" s="26"/>
    </row>
    <row r="90" spans="2:17" s="73" customFormat="1" ht="19.7" customHeight="1">
      <c r="B90" s="65"/>
      <c r="C90" s="21" t="s">
        <v>531</v>
      </c>
      <c r="D90" s="21" t="s">
        <v>531</v>
      </c>
      <c r="E90" s="30" t="s">
        <v>868</v>
      </c>
      <c r="F90" s="22">
        <v>1</v>
      </c>
      <c r="G90" s="166">
        <v>2329</v>
      </c>
      <c r="H90" s="24">
        <f t="shared" si="4"/>
        <v>2329</v>
      </c>
      <c r="I90" s="814"/>
      <c r="J90" s="31" t="s">
        <v>233</v>
      </c>
      <c r="K90" s="57"/>
      <c r="L90" s="285"/>
      <c r="M90" s="60"/>
      <c r="N90" s="65"/>
      <c r="O90" s="60"/>
      <c r="P90" s="32"/>
      <c r="Q90" s="26"/>
    </row>
    <row r="91" spans="2:17" s="73" customFormat="1" ht="19.7" customHeight="1">
      <c r="B91" s="65"/>
      <c r="C91" s="21" t="s">
        <v>531</v>
      </c>
      <c r="D91" s="21" t="s">
        <v>531</v>
      </c>
      <c r="E91" s="1058" t="s">
        <v>897</v>
      </c>
      <c r="F91" s="22">
        <v>2</v>
      </c>
      <c r="G91" s="166">
        <v>977</v>
      </c>
      <c r="H91" s="24">
        <f t="shared" si="4"/>
        <v>1954</v>
      </c>
      <c r="I91" s="188"/>
      <c r="J91" s="31" t="s">
        <v>898</v>
      </c>
      <c r="K91" s="57"/>
      <c r="L91" s="285"/>
      <c r="M91" s="60"/>
      <c r="N91" s="65"/>
      <c r="O91" s="60"/>
      <c r="P91" s="32"/>
      <c r="Q91" s="26"/>
    </row>
    <row r="92" spans="2:17" s="73" customFormat="1" ht="19.7" customHeight="1">
      <c r="B92" s="65"/>
      <c r="C92" s="208" t="s">
        <v>531</v>
      </c>
      <c r="D92" s="208" t="s">
        <v>531</v>
      </c>
      <c r="E92" s="441" t="s">
        <v>929</v>
      </c>
      <c r="F92" s="442">
        <v>1</v>
      </c>
      <c r="G92" s="53">
        <v>872</v>
      </c>
      <c r="H92" s="36">
        <f t="shared" si="4"/>
        <v>872</v>
      </c>
      <c r="I92" s="283"/>
      <c r="J92" s="443" t="s">
        <v>930</v>
      </c>
      <c r="K92" s="57"/>
      <c r="L92" s="285"/>
      <c r="M92" s="60"/>
      <c r="N92" s="65"/>
      <c r="O92" s="60"/>
      <c r="P92" s="32"/>
      <c r="Q92" s="26"/>
    </row>
    <row r="93" spans="2:17" s="73" customFormat="1" ht="19.7" customHeight="1">
      <c r="B93" s="65"/>
      <c r="C93" s="21" t="s">
        <v>531</v>
      </c>
      <c r="D93" s="21" t="s">
        <v>531</v>
      </c>
      <c r="E93" s="30" t="s">
        <v>917</v>
      </c>
      <c r="F93" s="22">
        <v>1</v>
      </c>
      <c r="G93" s="166">
        <v>403</v>
      </c>
      <c r="H93" s="24">
        <f t="shared" si="4"/>
        <v>403</v>
      </c>
      <c r="I93" s="188"/>
      <c r="J93" s="31" t="s">
        <v>918</v>
      </c>
      <c r="K93" s="57"/>
      <c r="L93" s="285"/>
      <c r="M93" s="60"/>
      <c r="N93" s="65"/>
      <c r="O93" s="60"/>
      <c r="P93" s="32"/>
      <c r="Q93" s="26"/>
    </row>
    <row r="94" spans="2:17" s="73" customFormat="1" ht="19.7" customHeight="1">
      <c r="B94" s="65"/>
      <c r="C94" s="21" t="s">
        <v>531</v>
      </c>
      <c r="D94" s="21" t="s">
        <v>531</v>
      </c>
      <c r="E94" s="30" t="s">
        <v>899</v>
      </c>
      <c r="F94" s="22">
        <v>1</v>
      </c>
      <c r="G94" s="22">
        <v>926</v>
      </c>
      <c r="H94" s="24">
        <f t="shared" si="4"/>
        <v>926</v>
      </c>
      <c r="I94" s="188"/>
      <c r="J94" s="31" t="s">
        <v>1406</v>
      </c>
      <c r="K94" s="57"/>
      <c r="L94" s="285"/>
      <c r="M94" s="60"/>
      <c r="N94" s="65"/>
      <c r="O94" s="60"/>
      <c r="P94" s="32"/>
      <c r="Q94" s="26"/>
    </row>
    <row r="95" spans="2:17" s="73" customFormat="1" ht="19.7" customHeight="1">
      <c r="B95" s="65"/>
      <c r="C95" s="21" t="s">
        <v>531</v>
      </c>
      <c r="D95" s="21" t="s">
        <v>531</v>
      </c>
      <c r="E95" s="184" t="s">
        <v>1407</v>
      </c>
      <c r="F95" s="22">
        <v>50</v>
      </c>
      <c r="G95" s="24">
        <v>19</v>
      </c>
      <c r="H95" s="24">
        <f>F95*G95</f>
        <v>950</v>
      </c>
      <c r="I95" s="24"/>
      <c r="J95" s="31" t="s">
        <v>1408</v>
      </c>
      <c r="K95" s="57"/>
      <c r="L95" s="285"/>
      <c r="M95" s="60"/>
      <c r="N95" s="65"/>
      <c r="O95" s="60"/>
      <c r="P95" s="32"/>
      <c r="Q95" s="26"/>
    </row>
    <row r="96" spans="2:17" s="73" customFormat="1" ht="19.7" customHeight="1">
      <c r="B96" s="65"/>
      <c r="C96" s="170" t="s">
        <v>531</v>
      </c>
      <c r="D96" s="170" t="s">
        <v>531</v>
      </c>
      <c r="E96" s="330" t="s">
        <v>2017</v>
      </c>
      <c r="F96" s="24">
        <v>1</v>
      </c>
      <c r="G96" s="24">
        <v>1700</v>
      </c>
      <c r="H96" s="24">
        <f t="shared" si="4"/>
        <v>1700</v>
      </c>
      <c r="I96" s="309"/>
      <c r="J96" s="175" t="s">
        <v>2018</v>
      </c>
      <c r="K96" s="57"/>
      <c r="L96" s="285"/>
      <c r="M96" s="60"/>
      <c r="N96" s="65"/>
      <c r="O96" s="60"/>
      <c r="P96" s="32"/>
      <c r="Q96" s="26"/>
    </row>
    <row r="97" spans="2:17" s="73" customFormat="1" ht="19.7" customHeight="1">
      <c r="B97" s="65"/>
      <c r="C97" s="170" t="s">
        <v>531</v>
      </c>
      <c r="D97" s="170" t="s">
        <v>531</v>
      </c>
      <c r="E97" s="330" t="s">
        <v>1409</v>
      </c>
      <c r="F97" s="24">
        <v>1</v>
      </c>
      <c r="G97" s="24">
        <v>1420</v>
      </c>
      <c r="H97" s="24">
        <f t="shared" si="4"/>
        <v>1420</v>
      </c>
      <c r="I97" s="309"/>
      <c r="J97" s="175" t="s">
        <v>1410</v>
      </c>
      <c r="K97" s="57"/>
      <c r="L97" s="285"/>
      <c r="M97" s="60"/>
      <c r="N97" s="65"/>
      <c r="O97" s="60"/>
      <c r="P97" s="32"/>
      <c r="Q97" s="26"/>
    </row>
    <row r="98" spans="2:17" s="73" customFormat="1" ht="19.7" customHeight="1">
      <c r="B98" s="65"/>
      <c r="C98" s="21" t="s">
        <v>531</v>
      </c>
      <c r="D98" s="21" t="s">
        <v>531</v>
      </c>
      <c r="E98" s="831" t="s">
        <v>908</v>
      </c>
      <c r="F98" s="22">
        <v>1</v>
      </c>
      <c r="G98" s="24">
        <v>1980</v>
      </c>
      <c r="H98" s="24">
        <f t="shared" si="4"/>
        <v>1980</v>
      </c>
      <c r="I98" s="167"/>
      <c r="J98" s="30" t="s">
        <v>909</v>
      </c>
      <c r="K98" s="57"/>
      <c r="L98" s="285"/>
      <c r="M98" s="60"/>
      <c r="N98" s="65"/>
      <c r="O98" s="60"/>
      <c r="P98" s="32"/>
      <c r="Q98" s="26"/>
    </row>
    <row r="99" spans="2:17" s="73" customFormat="1" ht="19.7" customHeight="1">
      <c r="B99" s="65"/>
      <c r="C99" s="21" t="s">
        <v>531</v>
      </c>
      <c r="D99" s="21" t="s">
        <v>531</v>
      </c>
      <c r="E99" s="1059" t="s">
        <v>2019</v>
      </c>
      <c r="F99" s="22">
        <v>2</v>
      </c>
      <c r="G99" s="24">
        <v>98</v>
      </c>
      <c r="H99" s="24">
        <f t="shared" si="4"/>
        <v>196</v>
      </c>
      <c r="I99" s="167"/>
      <c r="J99" s="30" t="s">
        <v>911</v>
      </c>
      <c r="K99" s="57"/>
      <c r="L99" s="285"/>
      <c r="M99" s="60"/>
      <c r="N99" s="65"/>
      <c r="O99" s="60"/>
      <c r="P99" s="32"/>
      <c r="Q99" s="26"/>
    </row>
    <row r="100" spans="2:17" s="73" customFormat="1" ht="19.7" customHeight="1">
      <c r="B100" s="65"/>
      <c r="C100" s="1060" t="s">
        <v>2020</v>
      </c>
      <c r="D100" s="21" t="s">
        <v>531</v>
      </c>
      <c r="E100" s="1059" t="s">
        <v>2021</v>
      </c>
      <c r="F100" s="22">
        <v>1</v>
      </c>
      <c r="G100" s="24">
        <v>874</v>
      </c>
      <c r="H100" s="24">
        <f t="shared" si="4"/>
        <v>874</v>
      </c>
      <c r="I100" s="167"/>
      <c r="J100" s="30" t="s">
        <v>2022</v>
      </c>
      <c r="K100" s="57"/>
      <c r="L100" s="285"/>
      <c r="M100" s="60"/>
      <c r="N100" s="65"/>
      <c r="O100" s="60"/>
      <c r="P100" s="32"/>
      <c r="Q100" s="26"/>
    </row>
    <row r="101" spans="2:17" s="73" customFormat="1" ht="19.7" customHeight="1">
      <c r="B101" s="65"/>
      <c r="C101" s="1061" t="s">
        <v>2020</v>
      </c>
      <c r="D101" s="137" t="s">
        <v>531</v>
      </c>
      <c r="E101" s="1062" t="s">
        <v>2023</v>
      </c>
      <c r="F101" s="748">
        <v>1</v>
      </c>
      <c r="G101" s="833">
        <v>1245</v>
      </c>
      <c r="H101" s="833">
        <f t="shared" si="4"/>
        <v>1245</v>
      </c>
      <c r="I101" s="834"/>
      <c r="J101" s="835" t="s">
        <v>2022</v>
      </c>
      <c r="K101" s="128"/>
      <c r="L101" s="142"/>
      <c r="M101" s="60"/>
      <c r="N101" s="65"/>
      <c r="O101" s="60"/>
      <c r="P101" s="60"/>
      <c r="Q101" s="26"/>
    </row>
    <row r="102" spans="2:17" s="73" customFormat="1" ht="19.7" customHeight="1">
      <c r="B102" s="65"/>
      <c r="C102" s="21" t="s">
        <v>531</v>
      </c>
      <c r="D102" s="21" t="s">
        <v>531</v>
      </c>
      <c r="E102" s="1059" t="s">
        <v>2024</v>
      </c>
      <c r="F102" s="22">
        <v>1</v>
      </c>
      <c r="G102" s="24">
        <v>510</v>
      </c>
      <c r="H102" s="24">
        <f t="shared" si="4"/>
        <v>510</v>
      </c>
      <c r="I102" s="167"/>
      <c r="J102" s="30" t="s">
        <v>2025</v>
      </c>
      <c r="K102" s="57"/>
      <c r="L102" s="285"/>
      <c r="M102" s="60"/>
      <c r="N102" s="65"/>
      <c r="O102" s="60"/>
      <c r="P102" s="32"/>
      <c r="Q102" s="26"/>
    </row>
    <row r="103" spans="2:17" s="73" customFormat="1" ht="19.7" customHeight="1">
      <c r="B103" s="65"/>
      <c r="C103" s="21" t="s">
        <v>531</v>
      </c>
      <c r="D103" s="21" t="s">
        <v>531</v>
      </c>
      <c r="E103" s="1059" t="s">
        <v>2026</v>
      </c>
      <c r="F103" s="22">
        <v>1</v>
      </c>
      <c r="G103" s="24">
        <v>4710</v>
      </c>
      <c r="H103" s="24">
        <f t="shared" si="4"/>
        <v>4710</v>
      </c>
      <c r="I103" s="167"/>
      <c r="J103" s="30" t="s">
        <v>2027</v>
      </c>
      <c r="K103" s="57"/>
      <c r="L103" s="285"/>
      <c r="M103" s="60"/>
      <c r="N103" s="65"/>
      <c r="O103" s="60"/>
      <c r="P103" s="32"/>
      <c r="Q103" s="26"/>
    </row>
    <row r="104" spans="2:17" s="73" customFormat="1" ht="19.7" customHeight="1">
      <c r="B104" s="65"/>
      <c r="C104" s="1063" t="s">
        <v>1412</v>
      </c>
      <c r="D104" s="1063" t="s">
        <v>531</v>
      </c>
      <c r="E104" s="1064" t="s">
        <v>1413</v>
      </c>
      <c r="F104" s="1065">
        <v>1</v>
      </c>
      <c r="G104" s="1066">
        <v>483</v>
      </c>
      <c r="H104" s="1066">
        <f t="shared" si="4"/>
        <v>483</v>
      </c>
      <c r="I104" s="1067"/>
      <c r="J104" s="1068" t="s">
        <v>1414</v>
      </c>
      <c r="K104" s="57"/>
      <c r="L104" s="285"/>
      <c r="M104" s="60"/>
      <c r="N104" s="65"/>
      <c r="O104" s="60"/>
      <c r="P104" s="32"/>
      <c r="Q104" s="26"/>
    </row>
    <row r="105" spans="2:17" s="73" customFormat="1" ht="19.7" customHeight="1">
      <c r="B105" s="65"/>
      <c r="C105" s="21" t="s">
        <v>531</v>
      </c>
      <c r="D105" s="21" t="s">
        <v>531</v>
      </c>
      <c r="E105" s="173" t="s">
        <v>913</v>
      </c>
      <c r="F105" s="22">
        <v>1</v>
      </c>
      <c r="G105" s="24">
        <v>550</v>
      </c>
      <c r="H105" s="24">
        <f t="shared" si="4"/>
        <v>550</v>
      </c>
      <c r="I105" s="167"/>
      <c r="J105" s="31" t="s">
        <v>914</v>
      </c>
      <c r="K105" s="57"/>
      <c r="L105" s="285"/>
      <c r="M105" s="60"/>
      <c r="N105" s="65"/>
      <c r="O105" s="60"/>
      <c r="P105" s="32"/>
      <c r="Q105" s="26"/>
    </row>
    <row r="106" spans="2:17" s="73" customFormat="1" ht="19.7" customHeight="1">
      <c r="B106" s="65"/>
      <c r="C106" s="21" t="s">
        <v>531</v>
      </c>
      <c r="D106" s="21" t="s">
        <v>531</v>
      </c>
      <c r="E106" s="836" t="s">
        <v>915</v>
      </c>
      <c r="F106" s="22">
        <v>1</v>
      </c>
      <c r="G106" s="24">
        <v>479</v>
      </c>
      <c r="H106" s="24">
        <f t="shared" si="4"/>
        <v>479</v>
      </c>
      <c r="I106" s="167"/>
      <c r="J106" s="30" t="s">
        <v>916</v>
      </c>
      <c r="K106" s="57"/>
      <c r="L106" s="285"/>
      <c r="M106" s="60"/>
      <c r="N106" s="65"/>
      <c r="O106" s="60"/>
      <c r="P106" s="32"/>
      <c r="Q106" s="26"/>
    </row>
    <row r="107" spans="2:17" s="73" customFormat="1" ht="19.7" customHeight="1">
      <c r="B107" s="65"/>
      <c r="C107" s="21" t="s">
        <v>531</v>
      </c>
      <c r="D107" s="21" t="s">
        <v>531</v>
      </c>
      <c r="E107" s="814" t="s">
        <v>919</v>
      </c>
      <c r="F107" s="22">
        <v>1</v>
      </c>
      <c r="G107" s="24">
        <v>5104</v>
      </c>
      <c r="H107" s="24">
        <f t="shared" si="4"/>
        <v>5104</v>
      </c>
      <c r="I107" s="167"/>
      <c r="J107" s="30" t="s">
        <v>920</v>
      </c>
      <c r="K107" s="57"/>
      <c r="L107" s="285"/>
      <c r="M107" s="60"/>
      <c r="N107" s="65"/>
      <c r="O107" s="60"/>
      <c r="P107" s="32"/>
      <c r="Q107" s="26"/>
    </row>
    <row r="108" spans="2:17" s="73" customFormat="1" ht="19.7" customHeight="1">
      <c r="B108" s="65"/>
      <c r="C108" s="21" t="s">
        <v>531</v>
      </c>
      <c r="D108" s="21" t="s">
        <v>531</v>
      </c>
      <c r="E108" s="814" t="s">
        <v>921</v>
      </c>
      <c r="F108" s="22">
        <v>1</v>
      </c>
      <c r="G108" s="24">
        <v>5400</v>
      </c>
      <c r="H108" s="24">
        <f t="shared" si="4"/>
        <v>5400</v>
      </c>
      <c r="I108" s="167"/>
      <c r="J108" s="30" t="s">
        <v>922</v>
      </c>
      <c r="K108" s="57"/>
      <c r="L108" s="285"/>
      <c r="M108" s="60"/>
      <c r="N108" s="65"/>
      <c r="O108" s="60"/>
      <c r="P108" s="32"/>
      <c r="Q108" s="26"/>
    </row>
    <row r="109" spans="2:17" s="73" customFormat="1" ht="19.7" customHeight="1">
      <c r="B109" s="65"/>
      <c r="C109" s="21" t="s">
        <v>531</v>
      </c>
      <c r="D109" s="21" t="s">
        <v>531</v>
      </c>
      <c r="E109" s="814" t="s">
        <v>923</v>
      </c>
      <c r="F109" s="22">
        <v>1</v>
      </c>
      <c r="G109" s="24">
        <v>5560</v>
      </c>
      <c r="H109" s="24">
        <f t="shared" si="4"/>
        <v>5560</v>
      </c>
      <c r="I109" s="167"/>
      <c r="J109" s="30" t="s">
        <v>924</v>
      </c>
      <c r="K109" s="57"/>
      <c r="L109" s="285"/>
      <c r="M109" s="60"/>
      <c r="N109" s="65"/>
      <c r="O109" s="60"/>
      <c r="P109" s="32"/>
      <c r="Q109" s="26"/>
    </row>
    <row r="110" spans="2:17" s="73" customFormat="1" ht="19.7" customHeight="1">
      <c r="B110" s="65"/>
      <c r="C110" s="21" t="s">
        <v>531</v>
      </c>
      <c r="D110" s="21" t="s">
        <v>531</v>
      </c>
      <c r="E110" s="814" t="s">
        <v>1416</v>
      </c>
      <c r="F110" s="22">
        <v>1</v>
      </c>
      <c r="G110" s="24">
        <v>1098</v>
      </c>
      <c r="H110" s="24">
        <f t="shared" si="4"/>
        <v>1098</v>
      </c>
      <c r="I110" s="167"/>
      <c r="J110" s="30" t="s">
        <v>1417</v>
      </c>
      <c r="K110" s="57"/>
      <c r="L110" s="285"/>
      <c r="M110" s="60"/>
      <c r="N110" s="65"/>
      <c r="O110" s="60"/>
      <c r="P110" s="32"/>
      <c r="Q110" s="26"/>
    </row>
    <row r="111" spans="2:17" s="73" customFormat="1" ht="19.7" customHeight="1">
      <c r="B111" s="65"/>
      <c r="C111" s="21" t="s">
        <v>531</v>
      </c>
      <c r="D111" s="21" t="s">
        <v>531</v>
      </c>
      <c r="E111" s="258" t="s">
        <v>1418</v>
      </c>
      <c r="F111" s="22">
        <v>1</v>
      </c>
      <c r="G111" s="24">
        <v>1098</v>
      </c>
      <c r="H111" s="24">
        <f t="shared" si="4"/>
        <v>1098</v>
      </c>
      <c r="I111" s="167"/>
      <c r="J111" s="30" t="s">
        <v>1419</v>
      </c>
      <c r="K111" s="57"/>
      <c r="L111" s="285"/>
      <c r="M111" s="60"/>
      <c r="N111" s="65"/>
      <c r="O111" s="60"/>
      <c r="P111" s="32"/>
      <c r="Q111" s="26"/>
    </row>
    <row r="112" spans="2:17" s="73" customFormat="1" ht="19.7" customHeight="1">
      <c r="B112" s="65"/>
      <c r="C112" s="790" t="s">
        <v>531</v>
      </c>
      <c r="D112" s="790" t="s">
        <v>531</v>
      </c>
      <c r="E112" s="157" t="s">
        <v>880</v>
      </c>
      <c r="F112" s="501">
        <v>1</v>
      </c>
      <c r="G112" s="204">
        <v>780</v>
      </c>
      <c r="H112" s="628">
        <f t="shared" si="4"/>
        <v>780</v>
      </c>
      <c r="I112" s="412"/>
      <c r="J112" s="839" t="s">
        <v>1420</v>
      </c>
      <c r="K112" s="57"/>
      <c r="L112" s="285"/>
      <c r="M112" s="60"/>
      <c r="N112" s="65"/>
      <c r="O112" s="60"/>
      <c r="P112" s="32"/>
      <c r="Q112" s="26"/>
    </row>
    <row r="113" spans="2:17" s="73" customFormat="1" ht="19.7" customHeight="1">
      <c r="B113" s="65"/>
      <c r="C113" s="257" t="s">
        <v>531</v>
      </c>
      <c r="D113" s="257" t="s">
        <v>531</v>
      </c>
      <c r="E113" s="182" t="s">
        <v>1978</v>
      </c>
      <c r="F113" s="732">
        <v>2</v>
      </c>
      <c r="G113" s="182">
        <v>181</v>
      </c>
      <c r="H113" s="328">
        <f t="shared" si="4"/>
        <v>362</v>
      </c>
      <c r="I113" s="396"/>
      <c r="J113" s="164" t="s">
        <v>1979</v>
      </c>
      <c r="K113" s="57"/>
      <c r="L113" s="285"/>
      <c r="M113" s="60"/>
      <c r="N113" s="65"/>
      <c r="O113" s="60"/>
      <c r="P113" s="32"/>
      <c r="Q113" s="26"/>
    </row>
    <row r="114" spans="2:17" s="73" customFormat="1" ht="19.7" customHeight="1">
      <c r="B114" s="65"/>
      <c r="C114" s="257" t="s">
        <v>292</v>
      </c>
      <c r="D114" s="236" t="s">
        <v>619</v>
      </c>
      <c r="E114" s="840" t="s">
        <v>1422</v>
      </c>
      <c r="F114" s="257">
        <v>1</v>
      </c>
      <c r="G114" s="330">
        <v>3040</v>
      </c>
      <c r="H114" s="328">
        <f t="shared" si="4"/>
        <v>3040</v>
      </c>
      <c r="I114" s="167"/>
      <c r="J114" s="175" t="s">
        <v>1423</v>
      </c>
      <c r="K114" s="57"/>
      <c r="L114" s="285"/>
      <c r="M114" s="60"/>
      <c r="N114" s="65"/>
      <c r="O114" s="60"/>
      <c r="P114" s="60"/>
      <c r="Q114" s="61"/>
    </row>
    <row r="115" spans="2:17" s="73" customFormat="1" ht="19.7" customHeight="1">
      <c r="B115" s="65"/>
      <c r="C115" s="57" t="s">
        <v>531</v>
      </c>
      <c r="D115" s="57" t="s">
        <v>531</v>
      </c>
      <c r="E115" s="59" t="s">
        <v>881</v>
      </c>
      <c r="F115" s="57">
        <v>1</v>
      </c>
      <c r="G115" s="59">
        <v>4300</v>
      </c>
      <c r="H115" s="59">
        <f t="shared" si="4"/>
        <v>4300</v>
      </c>
      <c r="I115" s="53"/>
      <c r="J115" s="59" t="s">
        <v>882</v>
      </c>
      <c r="K115" s="57"/>
      <c r="L115" s="285"/>
      <c r="M115" s="60"/>
      <c r="N115" s="65"/>
      <c r="O115" s="60"/>
      <c r="P115" s="32"/>
      <c r="Q115" s="26"/>
    </row>
    <row r="116" spans="2:17" s="73" customFormat="1" ht="19.7" customHeight="1">
      <c r="B116" s="65"/>
      <c r="C116" s="57" t="s">
        <v>531</v>
      </c>
      <c r="D116" s="57" t="s">
        <v>531</v>
      </c>
      <c r="E116" s="59" t="s">
        <v>883</v>
      </c>
      <c r="F116" s="283">
        <v>4</v>
      </c>
      <c r="G116" s="59">
        <v>106</v>
      </c>
      <c r="H116" s="59">
        <f t="shared" si="4"/>
        <v>424</v>
      </c>
      <c r="I116" s="841"/>
      <c r="J116" s="59" t="s">
        <v>884</v>
      </c>
      <c r="K116" s="57"/>
      <c r="L116" s="285"/>
      <c r="M116" s="60"/>
      <c r="N116" s="65"/>
      <c r="O116" s="60"/>
      <c r="P116" s="32"/>
      <c r="Q116" s="26"/>
    </row>
    <row r="117" spans="2:17" s="73" customFormat="1" ht="19.7" customHeight="1">
      <c r="B117" s="65"/>
      <c r="C117" s="21" t="s">
        <v>531</v>
      </c>
      <c r="D117" s="21" t="s">
        <v>531</v>
      </c>
      <c r="E117" s="31" t="s">
        <v>885</v>
      </c>
      <c r="F117" s="167">
        <v>4</v>
      </c>
      <c r="G117" s="38">
        <v>75</v>
      </c>
      <c r="H117" s="59">
        <f t="shared" si="4"/>
        <v>300</v>
      </c>
      <c r="I117" s="167"/>
      <c r="J117" s="31" t="s">
        <v>886</v>
      </c>
      <c r="K117" s="57"/>
      <c r="L117" s="285"/>
      <c r="M117" s="60"/>
      <c r="N117" s="65"/>
      <c r="O117" s="60"/>
      <c r="P117" s="32"/>
      <c r="Q117" s="26"/>
    </row>
    <row r="118" spans="2:17" s="73" customFormat="1" ht="19.7" customHeight="1">
      <c r="B118" s="65"/>
      <c r="C118" s="21" t="s">
        <v>531</v>
      </c>
      <c r="D118" s="21" t="s">
        <v>531</v>
      </c>
      <c r="E118" s="245" t="s">
        <v>887</v>
      </c>
      <c r="F118" s="167">
        <v>2</v>
      </c>
      <c r="G118" s="38">
        <v>43</v>
      </c>
      <c r="H118" s="59">
        <f t="shared" si="4"/>
        <v>86</v>
      </c>
      <c r="I118" s="167"/>
      <c r="J118" s="31" t="s">
        <v>888</v>
      </c>
      <c r="K118" s="57"/>
      <c r="L118" s="285"/>
      <c r="M118" s="60"/>
      <c r="N118" s="65"/>
      <c r="O118" s="60"/>
      <c r="P118" s="32"/>
      <c r="Q118" s="26"/>
    </row>
    <row r="119" spans="2:17" s="73" customFormat="1" ht="19.7" customHeight="1">
      <c r="B119" s="65"/>
      <c r="C119" s="170" t="s">
        <v>531</v>
      </c>
      <c r="D119" s="170" t="s">
        <v>531</v>
      </c>
      <c r="E119" s="183" t="s">
        <v>1424</v>
      </c>
      <c r="F119" s="166">
        <v>2</v>
      </c>
      <c r="G119" s="182">
        <v>220</v>
      </c>
      <c r="H119" s="36">
        <f t="shared" si="4"/>
        <v>440</v>
      </c>
      <c r="I119" s="179"/>
      <c r="J119" s="183" t="s">
        <v>637</v>
      </c>
      <c r="K119" s="57"/>
      <c r="L119" s="285"/>
      <c r="M119" s="60"/>
      <c r="N119" s="65"/>
      <c r="O119" s="60"/>
      <c r="P119" s="32"/>
      <c r="Q119" s="26"/>
    </row>
    <row r="120" spans="2:17" s="73" customFormat="1" ht="19.7" customHeight="1">
      <c r="B120" s="65"/>
      <c r="C120" s="170" t="s">
        <v>531</v>
      </c>
      <c r="D120" s="170" t="s">
        <v>531</v>
      </c>
      <c r="E120" s="183" t="s">
        <v>1425</v>
      </c>
      <c r="F120" s="166">
        <v>2</v>
      </c>
      <c r="G120" s="182">
        <v>200</v>
      </c>
      <c r="H120" s="36">
        <f t="shared" si="4"/>
        <v>400</v>
      </c>
      <c r="I120" s="179"/>
      <c r="J120" s="183" t="s">
        <v>640</v>
      </c>
      <c r="K120" s="57"/>
      <c r="L120" s="285"/>
      <c r="M120" s="60"/>
      <c r="N120" s="65"/>
      <c r="O120" s="60"/>
      <c r="P120" s="32"/>
      <c r="Q120" s="26"/>
    </row>
    <row r="121" spans="2:17" s="73" customFormat="1" ht="19.7" customHeight="1">
      <c r="B121" s="65"/>
      <c r="C121" s="21" t="s">
        <v>531</v>
      </c>
      <c r="D121" s="21" t="s">
        <v>531</v>
      </c>
      <c r="E121" s="30" t="s">
        <v>878</v>
      </c>
      <c r="F121" s="22">
        <v>1</v>
      </c>
      <c r="G121" s="36">
        <v>940</v>
      </c>
      <c r="H121" s="628">
        <f t="shared" si="4"/>
        <v>940</v>
      </c>
      <c r="I121" s="28"/>
      <c r="J121" s="814" t="s">
        <v>879</v>
      </c>
      <c r="K121" s="57"/>
      <c r="L121" s="285"/>
      <c r="M121" s="60"/>
      <c r="N121" s="65"/>
      <c r="O121" s="60"/>
      <c r="P121" s="32"/>
      <c r="Q121" s="26"/>
    </row>
    <row r="122" spans="2:17" s="73" customFormat="1" ht="19.7" customHeight="1">
      <c r="B122" s="65"/>
      <c r="C122" s="582" t="s">
        <v>531</v>
      </c>
      <c r="D122" s="582" t="s">
        <v>531</v>
      </c>
      <c r="E122" s="330" t="s">
        <v>1426</v>
      </c>
      <c r="F122" s="257">
        <v>1</v>
      </c>
      <c r="G122" s="328">
        <v>570</v>
      </c>
      <c r="H122" s="362">
        <f t="shared" si="4"/>
        <v>570</v>
      </c>
      <c r="I122" s="329"/>
      <c r="J122" s="330" t="s">
        <v>1427</v>
      </c>
      <c r="K122" s="57"/>
      <c r="L122" s="285"/>
      <c r="M122" s="60"/>
      <c r="N122" s="65"/>
      <c r="O122" s="60"/>
      <c r="P122" s="32"/>
      <c r="Q122" s="26"/>
    </row>
    <row r="123" spans="2:17" s="73" customFormat="1" ht="19.7" customHeight="1">
      <c r="B123" s="65"/>
      <c r="C123" s="208" t="s">
        <v>531</v>
      </c>
      <c r="D123" s="208" t="s">
        <v>531</v>
      </c>
      <c r="E123" s="245" t="s">
        <v>1428</v>
      </c>
      <c r="F123" s="44">
        <v>1</v>
      </c>
      <c r="G123" s="215">
        <v>2008</v>
      </c>
      <c r="H123" s="311">
        <f>F123*G123</f>
        <v>2008</v>
      </c>
      <c r="I123" s="167"/>
      <c r="J123" s="211" t="s">
        <v>1429</v>
      </c>
      <c r="K123" s="57"/>
      <c r="L123" s="285"/>
      <c r="M123" s="60"/>
      <c r="N123" s="65"/>
      <c r="O123" s="60"/>
      <c r="P123" s="261"/>
      <c r="Q123" s="61"/>
    </row>
    <row r="124" spans="2:17" s="73" customFormat="1" ht="19.7" customHeight="1">
      <c r="B124" s="65"/>
      <c r="C124" s="21" t="s">
        <v>531</v>
      </c>
      <c r="D124" s="21" t="s">
        <v>531</v>
      </c>
      <c r="E124" s="211" t="s">
        <v>1430</v>
      </c>
      <c r="F124" s="1069">
        <v>1</v>
      </c>
      <c r="G124" s="221">
        <v>3480</v>
      </c>
      <c r="H124" s="38">
        <f>F124*G124</f>
        <v>3480</v>
      </c>
      <c r="I124" s="167"/>
      <c r="J124" s="31" t="s">
        <v>1431</v>
      </c>
      <c r="K124" s="57"/>
      <c r="L124" s="285"/>
      <c r="M124" s="60"/>
      <c r="N124" s="65"/>
      <c r="O124" s="60"/>
      <c r="P124" s="32"/>
      <c r="Q124" s="61"/>
    </row>
    <row r="125" spans="2:17" s="73" customFormat="1" ht="19.7" customHeight="1">
      <c r="B125" s="65"/>
      <c r="C125" s="1070" t="s">
        <v>531</v>
      </c>
      <c r="D125" s="1070" t="s">
        <v>531</v>
      </c>
      <c r="E125" s="1071" t="s">
        <v>910</v>
      </c>
      <c r="F125" s="1072">
        <v>1</v>
      </c>
      <c r="G125" s="1073">
        <v>66</v>
      </c>
      <c r="H125" s="1074">
        <f>F125*G125</f>
        <v>66</v>
      </c>
      <c r="I125" s="156"/>
      <c r="J125" s="551" t="s">
        <v>1432</v>
      </c>
      <c r="K125" s="57"/>
      <c r="L125" s="285"/>
      <c r="M125" s="60"/>
      <c r="N125" s="65"/>
      <c r="O125" s="60"/>
      <c r="P125" s="32"/>
      <c r="Q125" s="61"/>
    </row>
    <row r="126" spans="2:17" s="73" customFormat="1" ht="19.7" customHeight="1">
      <c r="B126" s="65"/>
      <c r="C126" s="21"/>
      <c r="D126" s="21"/>
      <c r="E126" s="1036">
        <f>SUM(H84:H124)</f>
        <v>91562</v>
      </c>
      <c r="F126" s="1075"/>
      <c r="G126" s="1075"/>
      <c r="H126" s="1075"/>
      <c r="I126" s="24"/>
      <c r="J126" s="31"/>
      <c r="K126" s="57"/>
      <c r="L126" s="285"/>
      <c r="M126" s="60"/>
      <c r="N126" s="65"/>
      <c r="O126" s="57"/>
      <c r="P126" s="60"/>
      <c r="Q126" s="61"/>
    </row>
    <row r="127" spans="2:17" s="73" customFormat="1" ht="19.7" customHeight="1">
      <c r="B127" s="65"/>
      <c r="C127" s="65"/>
      <c r="D127" s="65"/>
      <c r="E127" s="30"/>
      <c r="F127" s="442"/>
      <c r="G127" s="53"/>
      <c r="H127" s="36"/>
      <c r="I127" s="283"/>
      <c r="J127" s="443"/>
      <c r="K127" s="57"/>
      <c r="L127" s="285"/>
      <c r="M127" s="60"/>
      <c r="N127" s="65"/>
      <c r="O127" s="57"/>
      <c r="P127" s="60"/>
      <c r="Q127" s="61"/>
    </row>
    <row r="128" spans="2:17" s="73" customFormat="1" ht="19.7" customHeight="1">
      <c r="B128" s="65"/>
      <c r="C128" s="65"/>
      <c r="D128" s="65"/>
      <c r="E128" s="30"/>
      <c r="F128" s="442"/>
      <c r="G128" s="53"/>
      <c r="H128" s="36"/>
      <c r="I128" s="283"/>
      <c r="J128" s="443"/>
      <c r="K128" s="57"/>
      <c r="L128" s="285"/>
      <c r="M128" s="60"/>
      <c r="N128" s="65"/>
      <c r="O128" s="57"/>
      <c r="P128" s="60"/>
      <c r="Q128" s="61"/>
    </row>
    <row r="129" spans="2:17" s="73" customFormat="1" ht="19.7" customHeight="1">
      <c r="B129" s="65"/>
      <c r="C129" s="218" t="s">
        <v>1981</v>
      </c>
      <c r="D129" s="219"/>
      <c r="E129" s="220"/>
      <c r="F129" s="442"/>
      <c r="G129" s="53"/>
      <c r="H129" s="36"/>
      <c r="I129" s="283"/>
      <c r="J129" s="443"/>
      <c r="K129" s="57"/>
      <c r="L129" s="285"/>
      <c r="M129" s="60"/>
      <c r="N129" s="65"/>
      <c r="O129" s="57"/>
      <c r="P129" s="60"/>
      <c r="Q129" s="61"/>
    </row>
    <row r="130" spans="2:17" s="73" customFormat="1" ht="19.7" customHeight="1">
      <c r="B130" s="65"/>
      <c r="C130" s="347" t="s">
        <v>577</v>
      </c>
      <c r="D130" s="347" t="s">
        <v>577</v>
      </c>
      <c r="E130" s="180" t="s">
        <v>2028</v>
      </c>
      <c r="F130" s="24">
        <v>1</v>
      </c>
      <c r="G130" s="36">
        <v>2343</v>
      </c>
      <c r="H130" s="36">
        <f>F130*G130</f>
        <v>2343</v>
      </c>
      <c r="I130" s="309"/>
      <c r="J130" s="175" t="s">
        <v>2029</v>
      </c>
      <c r="K130" s="57"/>
      <c r="L130" s="285"/>
      <c r="M130" s="60"/>
      <c r="N130" s="65"/>
      <c r="O130" s="60"/>
      <c r="P130" s="32"/>
      <c r="Q130" s="26"/>
    </row>
    <row r="131" spans="2:17" s="73" customFormat="1" ht="19.7" customHeight="1">
      <c r="B131" s="65"/>
      <c r="C131" s="65"/>
      <c r="D131" s="65"/>
      <c r="E131" s="1076">
        <f>SUM(H130)</f>
        <v>2343</v>
      </c>
      <c r="F131" s="442"/>
      <c r="G131" s="53"/>
      <c r="H131" s="36"/>
      <c r="I131" s="283"/>
      <c r="J131" s="443"/>
      <c r="K131" s="57"/>
      <c r="L131" s="285"/>
      <c r="M131" s="60"/>
      <c r="N131" s="65"/>
      <c r="O131" s="57"/>
      <c r="P131" s="60"/>
      <c r="Q131" s="61"/>
    </row>
    <row r="132" spans="2:17" s="73" customFormat="1" ht="19.7" customHeight="1">
      <c r="B132" s="65"/>
      <c r="C132" s="65"/>
      <c r="D132" s="65"/>
      <c r="E132" s="30"/>
      <c r="F132" s="442"/>
      <c r="G132" s="53"/>
      <c r="H132" s="36"/>
      <c r="I132" s="283"/>
      <c r="J132" s="443"/>
      <c r="K132" s="57"/>
      <c r="L132" s="285"/>
      <c r="M132" s="60"/>
      <c r="N132" s="65"/>
      <c r="O132" s="57"/>
      <c r="P132" s="60"/>
      <c r="Q132" s="61"/>
    </row>
    <row r="133" spans="2:17" s="73" customFormat="1" ht="19.7" customHeight="1">
      <c r="B133" s="65"/>
      <c r="C133" s="218" t="s">
        <v>2030</v>
      </c>
      <c r="D133" s="219"/>
      <c r="E133" s="220"/>
      <c r="F133" s="442"/>
      <c r="G133" s="53"/>
      <c r="H133" s="36"/>
      <c r="I133" s="283"/>
      <c r="J133" s="443"/>
      <c r="K133" s="57"/>
      <c r="L133" s="285"/>
      <c r="M133" s="60"/>
      <c r="N133" s="65"/>
      <c r="O133" s="57"/>
      <c r="P133" s="60"/>
      <c r="Q133" s="61"/>
    </row>
    <row r="134" spans="2:17" s="73" customFormat="1" ht="22.15" customHeight="1">
      <c r="B134" s="65"/>
      <c r="C134" s="208" t="s">
        <v>531</v>
      </c>
      <c r="D134" s="208" t="s">
        <v>531</v>
      </c>
      <c r="E134" s="900" t="s">
        <v>2031</v>
      </c>
      <c r="F134" s="442">
        <v>3</v>
      </c>
      <c r="G134" s="53">
        <v>4780</v>
      </c>
      <c r="H134" s="36">
        <f t="shared" ref="H134:H197" si="5">F134*G134</f>
        <v>14340</v>
      </c>
      <c r="I134" s="283"/>
      <c r="J134" s="443" t="s">
        <v>2032</v>
      </c>
      <c r="K134" s="57" t="s">
        <v>2033</v>
      </c>
      <c r="L134" s="285"/>
      <c r="M134" s="60"/>
      <c r="N134" s="65"/>
      <c r="O134" s="60"/>
      <c r="P134" s="32"/>
      <c r="Q134" s="26"/>
    </row>
    <row r="135" spans="2:17" s="73" customFormat="1" ht="19.7" customHeight="1">
      <c r="B135" s="65"/>
      <c r="C135" s="208" t="s">
        <v>531</v>
      </c>
      <c r="D135" s="208" t="s">
        <v>531</v>
      </c>
      <c r="E135" s="900" t="s">
        <v>2034</v>
      </c>
      <c r="F135" s="442">
        <v>2</v>
      </c>
      <c r="G135" s="53">
        <v>4780</v>
      </c>
      <c r="H135" s="36">
        <f t="shared" si="5"/>
        <v>9560</v>
      </c>
      <c r="I135" s="283"/>
      <c r="J135" s="443" t="s">
        <v>2035</v>
      </c>
      <c r="K135" s="57" t="s">
        <v>2033</v>
      </c>
      <c r="L135" s="285"/>
      <c r="M135" s="60"/>
      <c r="N135" s="65"/>
      <c r="O135" s="60"/>
      <c r="P135" s="32"/>
      <c r="Q135" s="26"/>
    </row>
    <row r="136" spans="2:17" s="73" customFormat="1" ht="19.7" customHeight="1">
      <c r="B136" s="65"/>
      <c r="C136" s="208" t="s">
        <v>531</v>
      </c>
      <c r="D136" s="208" t="s">
        <v>531</v>
      </c>
      <c r="E136" s="900" t="s">
        <v>2036</v>
      </c>
      <c r="F136" s="442">
        <v>2</v>
      </c>
      <c r="G136" s="53">
        <v>4780</v>
      </c>
      <c r="H136" s="36">
        <f t="shared" si="5"/>
        <v>9560</v>
      </c>
      <c r="I136" s="283"/>
      <c r="J136" s="443" t="s">
        <v>2037</v>
      </c>
      <c r="K136" s="57" t="s">
        <v>2033</v>
      </c>
      <c r="L136" s="285"/>
      <c r="M136" s="60"/>
      <c r="N136" s="65"/>
      <c r="O136" s="60"/>
      <c r="P136" s="32"/>
      <c r="Q136" s="26"/>
    </row>
    <row r="137" spans="2:17" s="73" customFormat="1" ht="19.7" customHeight="1">
      <c r="B137" s="65"/>
      <c r="C137" s="208" t="s">
        <v>531</v>
      </c>
      <c r="D137" s="208" t="s">
        <v>531</v>
      </c>
      <c r="E137" s="900" t="s">
        <v>2038</v>
      </c>
      <c r="F137" s="442">
        <v>2</v>
      </c>
      <c r="G137" s="53">
        <v>4780</v>
      </c>
      <c r="H137" s="36">
        <f t="shared" si="5"/>
        <v>9560</v>
      </c>
      <c r="I137" s="283"/>
      <c r="J137" s="443" t="s">
        <v>2039</v>
      </c>
      <c r="K137" s="57" t="s">
        <v>2033</v>
      </c>
      <c r="L137" s="285"/>
      <c r="M137" s="60"/>
      <c r="N137" s="65"/>
      <c r="O137" s="60"/>
      <c r="P137" s="32"/>
      <c r="Q137" s="26"/>
    </row>
    <row r="138" spans="2:17" s="73" customFormat="1" ht="19.7" customHeight="1">
      <c r="B138" s="65"/>
      <c r="C138" s="208" t="s">
        <v>531</v>
      </c>
      <c r="D138" s="208" t="s">
        <v>531</v>
      </c>
      <c r="E138" s="900" t="s">
        <v>2040</v>
      </c>
      <c r="F138" s="442">
        <v>2</v>
      </c>
      <c r="G138" s="53">
        <v>4780</v>
      </c>
      <c r="H138" s="36">
        <f t="shared" si="5"/>
        <v>9560</v>
      </c>
      <c r="I138" s="283"/>
      <c r="J138" s="443" t="s">
        <v>2041</v>
      </c>
      <c r="K138" s="57" t="s">
        <v>2033</v>
      </c>
      <c r="L138" s="285"/>
      <c r="M138" s="60"/>
      <c r="N138" s="65"/>
      <c r="O138" s="60"/>
      <c r="P138" s="32"/>
      <c r="Q138" s="26"/>
    </row>
    <row r="139" spans="2:17" s="73" customFormat="1" ht="19.7" customHeight="1">
      <c r="B139" s="65"/>
      <c r="C139" s="208" t="s">
        <v>531</v>
      </c>
      <c r="D139" s="208" t="s">
        <v>531</v>
      </c>
      <c r="E139" s="900" t="s">
        <v>2042</v>
      </c>
      <c r="F139" s="442">
        <v>20</v>
      </c>
      <c r="G139" s="53">
        <v>33</v>
      </c>
      <c r="H139" s="36">
        <f t="shared" si="5"/>
        <v>660</v>
      </c>
      <c r="I139" s="283"/>
      <c r="J139" s="443" t="s">
        <v>2043</v>
      </c>
      <c r="K139" s="57" t="s">
        <v>2033</v>
      </c>
      <c r="L139" s="285"/>
      <c r="M139" s="60"/>
      <c r="N139" s="65"/>
      <c r="O139" s="60"/>
      <c r="P139" s="32"/>
      <c r="Q139" s="26"/>
    </row>
    <row r="140" spans="2:17" s="73" customFormat="1" ht="19.7" customHeight="1">
      <c r="B140" s="65"/>
      <c r="C140" s="208" t="s">
        <v>531</v>
      </c>
      <c r="D140" s="208" t="s">
        <v>531</v>
      </c>
      <c r="E140" s="900" t="s">
        <v>2044</v>
      </c>
      <c r="F140" s="248">
        <v>2</v>
      </c>
      <c r="G140" s="53">
        <v>550</v>
      </c>
      <c r="H140" s="36">
        <f t="shared" si="5"/>
        <v>1100</v>
      </c>
      <c r="I140" s="283"/>
      <c r="J140" s="1077" t="s">
        <v>2045</v>
      </c>
      <c r="K140" s="57" t="s">
        <v>2033</v>
      </c>
      <c r="L140" s="285"/>
      <c r="M140" s="60"/>
      <c r="N140" s="65"/>
      <c r="O140" s="60"/>
      <c r="P140" s="32"/>
      <c r="Q140" s="26"/>
    </row>
    <row r="141" spans="2:17" s="73" customFormat="1" ht="19.7" customHeight="1">
      <c r="B141" s="65"/>
      <c r="C141" s="208" t="s">
        <v>531</v>
      </c>
      <c r="D141" s="208" t="s">
        <v>531</v>
      </c>
      <c r="E141" s="1078" t="s">
        <v>2046</v>
      </c>
      <c r="F141" s="248">
        <v>4</v>
      </c>
      <c r="G141" s="23">
        <v>850</v>
      </c>
      <c r="H141" s="36">
        <f t="shared" si="5"/>
        <v>3400</v>
      </c>
      <c r="I141" s="283"/>
      <c r="J141" s="1077" t="s">
        <v>2045</v>
      </c>
      <c r="K141" s="57" t="s">
        <v>2033</v>
      </c>
      <c r="L141" s="285"/>
      <c r="M141" s="60"/>
      <c r="N141" s="65"/>
      <c r="O141" s="60"/>
      <c r="P141" s="32"/>
      <c r="Q141" s="26"/>
    </row>
    <row r="142" spans="2:17" s="73" customFormat="1" ht="19.7" customHeight="1">
      <c r="B142" s="65"/>
      <c r="C142" s="208" t="s">
        <v>531</v>
      </c>
      <c r="D142" s="208" t="s">
        <v>531</v>
      </c>
      <c r="E142" s="900" t="s">
        <v>2047</v>
      </c>
      <c r="F142" s="248">
        <v>7</v>
      </c>
      <c r="G142" s="53">
        <v>1010</v>
      </c>
      <c r="H142" s="36">
        <f t="shared" si="5"/>
        <v>7070</v>
      </c>
      <c r="I142" s="283"/>
      <c r="J142" s="1077" t="s">
        <v>2045</v>
      </c>
      <c r="K142" s="57" t="s">
        <v>2033</v>
      </c>
      <c r="L142" s="285"/>
      <c r="M142" s="60"/>
      <c r="N142" s="65"/>
      <c r="O142" s="60"/>
      <c r="P142" s="32"/>
      <c r="Q142" s="26"/>
    </row>
    <row r="143" spans="2:17" s="73" customFormat="1" ht="19.7" customHeight="1">
      <c r="B143" s="65"/>
      <c r="C143" s="208" t="s">
        <v>531</v>
      </c>
      <c r="D143" s="208" t="s">
        <v>531</v>
      </c>
      <c r="E143" s="900" t="s">
        <v>2048</v>
      </c>
      <c r="F143" s="248">
        <v>3</v>
      </c>
      <c r="G143" s="53">
        <v>1160</v>
      </c>
      <c r="H143" s="36">
        <f t="shared" si="5"/>
        <v>3480</v>
      </c>
      <c r="I143" s="283"/>
      <c r="J143" s="1077" t="s">
        <v>2045</v>
      </c>
      <c r="K143" s="57" t="s">
        <v>2033</v>
      </c>
      <c r="L143" s="285"/>
      <c r="M143" s="60"/>
      <c r="N143" s="65"/>
      <c r="O143" s="60"/>
      <c r="P143" s="32"/>
      <c r="Q143" s="26"/>
    </row>
    <row r="144" spans="2:17" s="73" customFormat="1" ht="19.7" customHeight="1">
      <c r="B144" s="65"/>
      <c r="C144" s="208" t="s">
        <v>531</v>
      </c>
      <c r="D144" s="208" t="s">
        <v>531</v>
      </c>
      <c r="E144" s="900" t="s">
        <v>2049</v>
      </c>
      <c r="F144" s="248">
        <v>4</v>
      </c>
      <c r="G144" s="53">
        <v>1270</v>
      </c>
      <c r="H144" s="36">
        <f t="shared" si="5"/>
        <v>5080</v>
      </c>
      <c r="I144" s="283"/>
      <c r="J144" s="1077" t="s">
        <v>2045</v>
      </c>
      <c r="K144" s="57" t="s">
        <v>2033</v>
      </c>
      <c r="L144" s="285"/>
      <c r="M144" s="60"/>
      <c r="N144" s="65"/>
      <c r="O144" s="60"/>
      <c r="P144" s="32"/>
      <c r="Q144" s="26"/>
    </row>
    <row r="145" spans="2:17" s="73" customFormat="1" ht="19.7" customHeight="1">
      <c r="B145" s="65"/>
      <c r="C145" s="208" t="s">
        <v>531</v>
      </c>
      <c r="D145" s="208" t="s">
        <v>531</v>
      </c>
      <c r="E145" s="900" t="s">
        <v>2050</v>
      </c>
      <c r="F145" s="248">
        <v>1</v>
      </c>
      <c r="G145" s="53">
        <v>600</v>
      </c>
      <c r="H145" s="36">
        <f t="shared" si="5"/>
        <v>600</v>
      </c>
      <c r="I145" s="283"/>
      <c r="J145" s="1077" t="s">
        <v>2051</v>
      </c>
      <c r="K145" s="57" t="s">
        <v>2033</v>
      </c>
      <c r="L145" s="285"/>
      <c r="M145" s="60"/>
      <c r="N145" s="65"/>
      <c r="O145" s="60"/>
      <c r="P145" s="32"/>
      <c r="Q145" s="26"/>
    </row>
    <row r="146" spans="2:17" s="73" customFormat="1" ht="19.7" customHeight="1">
      <c r="B146" s="65"/>
      <c r="C146" s="208" t="s">
        <v>531</v>
      </c>
      <c r="D146" s="208" t="s">
        <v>531</v>
      </c>
      <c r="E146" s="900" t="s">
        <v>2052</v>
      </c>
      <c r="F146" s="248">
        <v>2</v>
      </c>
      <c r="G146" s="53">
        <v>470</v>
      </c>
      <c r="H146" s="36">
        <f t="shared" si="5"/>
        <v>940</v>
      </c>
      <c r="I146" s="283"/>
      <c r="J146" s="443" t="s">
        <v>2053</v>
      </c>
      <c r="K146" s="57" t="s">
        <v>2033</v>
      </c>
      <c r="L146" s="285"/>
      <c r="M146" s="60"/>
      <c r="N146" s="65"/>
      <c r="O146" s="60"/>
      <c r="P146" s="32"/>
      <c r="Q146" s="26"/>
    </row>
    <row r="147" spans="2:17" s="73" customFormat="1" ht="19.7" customHeight="1">
      <c r="B147" s="65"/>
      <c r="C147" s="208" t="s">
        <v>531</v>
      </c>
      <c r="D147" s="208" t="s">
        <v>531</v>
      </c>
      <c r="E147" s="900" t="s">
        <v>2054</v>
      </c>
      <c r="F147" s="442">
        <v>64</v>
      </c>
      <c r="G147" s="53">
        <v>233</v>
      </c>
      <c r="H147" s="36">
        <f t="shared" si="5"/>
        <v>14912</v>
      </c>
      <c r="I147" s="283"/>
      <c r="J147" s="443" t="s">
        <v>2055</v>
      </c>
      <c r="K147" s="57" t="s">
        <v>2033</v>
      </c>
      <c r="L147" s="285"/>
      <c r="M147" s="60"/>
      <c r="N147" s="65"/>
      <c r="O147" s="60"/>
      <c r="P147" s="32"/>
      <c r="Q147" s="26"/>
    </row>
    <row r="148" spans="2:17" s="73" customFormat="1" ht="19.7" customHeight="1">
      <c r="B148" s="65"/>
      <c r="C148" s="208" t="s">
        <v>531</v>
      </c>
      <c r="D148" s="208" t="s">
        <v>531</v>
      </c>
      <c r="E148" s="900" t="s">
        <v>2056</v>
      </c>
      <c r="F148" s="442">
        <v>8</v>
      </c>
      <c r="G148" s="53">
        <v>217</v>
      </c>
      <c r="H148" s="36">
        <f t="shared" si="5"/>
        <v>1736</v>
      </c>
      <c r="I148" s="283"/>
      <c r="J148" s="443" t="s">
        <v>2057</v>
      </c>
      <c r="K148" s="57" t="s">
        <v>2033</v>
      </c>
      <c r="L148" s="285"/>
      <c r="M148" s="60"/>
      <c r="N148" s="65"/>
      <c r="O148" s="60"/>
      <c r="P148" s="32"/>
      <c r="Q148" s="26"/>
    </row>
    <row r="149" spans="2:17" s="73" customFormat="1" ht="19.7" customHeight="1">
      <c r="B149" s="65"/>
      <c r="C149" s="208" t="s">
        <v>531</v>
      </c>
      <c r="D149" s="208" t="s">
        <v>531</v>
      </c>
      <c r="E149" s="900" t="s">
        <v>2058</v>
      </c>
      <c r="F149" s="442">
        <v>4</v>
      </c>
      <c r="G149" s="53">
        <v>4340</v>
      </c>
      <c r="H149" s="36">
        <f t="shared" si="5"/>
        <v>17360</v>
      </c>
      <c r="I149" s="283"/>
      <c r="J149" s="443" t="s">
        <v>2059</v>
      </c>
      <c r="K149" s="57" t="s">
        <v>2033</v>
      </c>
      <c r="L149" s="285"/>
      <c r="M149" s="60"/>
      <c r="N149" s="65"/>
      <c r="O149" s="60"/>
      <c r="P149" s="32"/>
      <c r="Q149" s="26"/>
    </row>
    <row r="150" spans="2:17" s="73" customFormat="1" ht="19.7" customHeight="1">
      <c r="B150" s="65"/>
      <c r="C150" s="208" t="s">
        <v>531</v>
      </c>
      <c r="D150" s="208" t="s">
        <v>531</v>
      </c>
      <c r="E150" s="900" t="s">
        <v>2060</v>
      </c>
      <c r="F150" s="442">
        <v>10</v>
      </c>
      <c r="G150" s="53">
        <v>180</v>
      </c>
      <c r="H150" s="36">
        <f t="shared" si="5"/>
        <v>1800</v>
      </c>
      <c r="I150" s="283"/>
      <c r="J150" s="443" t="s">
        <v>2061</v>
      </c>
      <c r="K150" s="57" t="s">
        <v>2033</v>
      </c>
      <c r="L150" s="285"/>
      <c r="M150" s="60"/>
      <c r="N150" s="65"/>
      <c r="O150" s="60"/>
      <c r="P150" s="32"/>
      <c r="Q150" s="26"/>
    </row>
    <row r="151" spans="2:17" s="73" customFormat="1" ht="19.7" customHeight="1">
      <c r="B151" s="65"/>
      <c r="C151" s="208" t="s">
        <v>531</v>
      </c>
      <c r="D151" s="208" t="s">
        <v>531</v>
      </c>
      <c r="E151" s="1079" t="s">
        <v>2062</v>
      </c>
      <c r="F151" s="442">
        <v>10</v>
      </c>
      <c r="G151" s="53">
        <v>54</v>
      </c>
      <c r="H151" s="36">
        <f>F151*G151</f>
        <v>540</v>
      </c>
      <c r="I151" s="283"/>
      <c r="J151" s="443" t="s">
        <v>1817</v>
      </c>
      <c r="K151" s="57" t="s">
        <v>2063</v>
      </c>
      <c r="L151" s="285"/>
      <c r="M151" s="60"/>
      <c r="N151" s="65"/>
      <c r="O151" s="60"/>
      <c r="P151" s="32"/>
      <c r="Q151" s="26"/>
    </row>
    <row r="152" spans="2:17" s="73" customFormat="1" ht="19.7" customHeight="1">
      <c r="B152" s="65"/>
      <c r="C152" s="208" t="s">
        <v>531</v>
      </c>
      <c r="D152" s="208" t="s">
        <v>531</v>
      </c>
      <c r="E152" s="1080" t="s">
        <v>2064</v>
      </c>
      <c r="F152" s="1081">
        <v>30</v>
      </c>
      <c r="G152" s="23">
        <v>54</v>
      </c>
      <c r="H152" s="36">
        <f>F152*G152</f>
        <v>1620</v>
      </c>
      <c r="I152" s="283"/>
      <c r="J152" s="443" t="s">
        <v>1817</v>
      </c>
      <c r="K152" s="57"/>
      <c r="L152" s="285"/>
      <c r="M152" s="60"/>
      <c r="N152" s="65"/>
      <c r="O152" s="60"/>
      <c r="P152" s="32"/>
      <c r="Q152" s="26"/>
    </row>
    <row r="153" spans="2:17" s="73" customFormat="1" ht="19.7" customHeight="1">
      <c r="B153" s="65"/>
      <c r="C153" s="208" t="s">
        <v>531</v>
      </c>
      <c r="D153" s="208" t="s">
        <v>531</v>
      </c>
      <c r="E153" s="1079" t="s">
        <v>2065</v>
      </c>
      <c r="F153" s="442">
        <v>20</v>
      </c>
      <c r="G153" s="53">
        <v>54</v>
      </c>
      <c r="H153" s="36">
        <f t="shared" si="5"/>
        <v>1080</v>
      </c>
      <c r="I153" s="283"/>
      <c r="J153" s="443" t="s">
        <v>1817</v>
      </c>
      <c r="K153" s="57" t="s">
        <v>2066</v>
      </c>
      <c r="L153" s="285"/>
      <c r="M153" s="60"/>
      <c r="N153" s="65"/>
      <c r="O153" s="60"/>
      <c r="P153" s="32"/>
      <c r="Q153" s="26"/>
    </row>
    <row r="154" spans="2:17" s="73" customFormat="1" ht="19.7" customHeight="1">
      <c r="B154" s="65"/>
      <c r="C154" s="208" t="s">
        <v>531</v>
      </c>
      <c r="D154" s="208" t="s">
        <v>531</v>
      </c>
      <c r="E154" s="1080" t="s">
        <v>2065</v>
      </c>
      <c r="F154" s="442">
        <v>10</v>
      </c>
      <c r="G154" s="53">
        <v>54</v>
      </c>
      <c r="H154" s="36">
        <f>F154*G154</f>
        <v>540</v>
      </c>
      <c r="I154" s="283"/>
      <c r="J154" s="443" t="s">
        <v>1817</v>
      </c>
      <c r="K154" s="57" t="s">
        <v>2067</v>
      </c>
      <c r="L154" s="285"/>
      <c r="M154" s="60"/>
      <c r="N154" s="65"/>
      <c r="O154" s="60"/>
      <c r="P154" s="32"/>
      <c r="Q154" s="26"/>
    </row>
    <row r="155" spans="2:17" s="73" customFormat="1" ht="19.7" customHeight="1">
      <c r="B155" s="65"/>
      <c r="C155" s="1082" t="s">
        <v>531</v>
      </c>
      <c r="D155" s="1082" t="s">
        <v>531</v>
      </c>
      <c r="E155" s="1083" t="s">
        <v>2068</v>
      </c>
      <c r="F155" s="442">
        <v>30</v>
      </c>
      <c r="G155" s="53">
        <v>93</v>
      </c>
      <c r="H155" s="36">
        <f t="shared" si="5"/>
        <v>2790</v>
      </c>
      <c r="I155" s="283"/>
      <c r="J155" s="443" t="s">
        <v>2069</v>
      </c>
      <c r="K155" s="57" t="s">
        <v>2033</v>
      </c>
      <c r="L155" s="285"/>
      <c r="M155" s="60"/>
      <c r="N155" s="65"/>
      <c r="O155" s="60"/>
      <c r="P155" s="32"/>
      <c r="Q155" s="26"/>
    </row>
    <row r="156" spans="2:17" s="73" customFormat="1" ht="19.7" customHeight="1">
      <c r="B156" s="65"/>
      <c r="C156" s="208" t="s">
        <v>531</v>
      </c>
      <c r="D156" s="208" t="s">
        <v>531</v>
      </c>
      <c r="E156" s="1084" t="s">
        <v>2070</v>
      </c>
      <c r="F156" s="442">
        <v>1</v>
      </c>
      <c r="G156" s="53">
        <v>2300</v>
      </c>
      <c r="H156" s="36">
        <f t="shared" si="5"/>
        <v>2300</v>
      </c>
      <c r="I156" s="283"/>
      <c r="J156" s="443" t="s">
        <v>2071</v>
      </c>
      <c r="K156" s="57" t="s">
        <v>2072</v>
      </c>
      <c r="L156" s="285"/>
      <c r="M156" s="60"/>
      <c r="N156" s="65"/>
      <c r="O156" s="60"/>
      <c r="P156" s="32"/>
      <c r="Q156" s="26"/>
    </row>
    <row r="157" spans="2:17" s="73" customFormat="1" ht="19.7" customHeight="1">
      <c r="B157" s="65"/>
      <c r="C157" s="208" t="s">
        <v>531</v>
      </c>
      <c r="D157" s="208" t="s">
        <v>531</v>
      </c>
      <c r="E157" s="1084" t="s">
        <v>2073</v>
      </c>
      <c r="F157" s="442"/>
      <c r="G157" s="53">
        <v>3600</v>
      </c>
      <c r="H157" s="36">
        <f t="shared" si="5"/>
        <v>0</v>
      </c>
      <c r="I157" s="283"/>
      <c r="J157" s="443" t="s">
        <v>2074</v>
      </c>
      <c r="K157" s="57" t="s">
        <v>2033</v>
      </c>
      <c r="L157" s="285"/>
      <c r="M157" s="60"/>
      <c r="N157" s="65"/>
      <c r="O157" s="60"/>
      <c r="P157" s="32"/>
      <c r="Q157" s="26"/>
    </row>
    <row r="158" spans="2:17" s="73" customFormat="1" ht="19.7" customHeight="1">
      <c r="B158" s="65"/>
      <c r="C158" s="208" t="s">
        <v>531</v>
      </c>
      <c r="D158" s="208" t="s">
        <v>531</v>
      </c>
      <c r="E158" s="31" t="s">
        <v>2075</v>
      </c>
      <c r="F158" s="1085">
        <v>4</v>
      </c>
      <c r="G158" s="59">
        <v>113</v>
      </c>
      <c r="H158" s="36">
        <f t="shared" si="5"/>
        <v>452</v>
      </c>
      <c r="I158" s="1086"/>
      <c r="J158" s="443" t="s">
        <v>2076</v>
      </c>
      <c r="K158" s="57"/>
      <c r="L158" s="285"/>
      <c r="M158" s="60"/>
      <c r="N158" s="65"/>
      <c r="O158" s="60"/>
      <c r="P158" s="32"/>
      <c r="Q158" s="26"/>
    </row>
    <row r="159" spans="2:17" s="73" customFormat="1" ht="19.7" customHeight="1">
      <c r="B159" s="65"/>
      <c r="C159" s="208" t="s">
        <v>531</v>
      </c>
      <c r="D159" s="208" t="s">
        <v>531</v>
      </c>
      <c r="E159" s="31" t="s">
        <v>2077</v>
      </c>
      <c r="F159" s="1085">
        <v>4</v>
      </c>
      <c r="G159" s="59">
        <v>670</v>
      </c>
      <c r="H159" s="36">
        <f t="shared" si="5"/>
        <v>2680</v>
      </c>
      <c r="I159" s="1086"/>
      <c r="J159" s="443" t="s">
        <v>2078</v>
      </c>
      <c r="K159" s="57"/>
      <c r="L159" s="285"/>
      <c r="M159" s="60"/>
      <c r="N159" s="65"/>
      <c r="O159" s="60"/>
      <c r="P159" s="32"/>
      <c r="Q159" s="26"/>
    </row>
    <row r="160" spans="2:17" s="73" customFormat="1" ht="19.7" customHeight="1">
      <c r="B160" s="65"/>
      <c r="C160" s="208" t="s">
        <v>531</v>
      </c>
      <c r="D160" s="208" t="s">
        <v>531</v>
      </c>
      <c r="E160" s="1087" t="s">
        <v>2079</v>
      </c>
      <c r="F160" s="1085">
        <v>1</v>
      </c>
      <c r="G160" s="59">
        <v>3120</v>
      </c>
      <c r="H160" s="36">
        <f t="shared" si="5"/>
        <v>3120</v>
      </c>
      <c r="I160" s="1086"/>
      <c r="J160" s="443" t="s">
        <v>2080</v>
      </c>
      <c r="K160" s="57"/>
      <c r="L160" s="285"/>
      <c r="M160" s="60"/>
      <c r="N160" s="65"/>
      <c r="O160" s="60"/>
      <c r="P160" s="32"/>
      <c r="Q160" s="26"/>
    </row>
    <row r="161" spans="2:17" s="73" customFormat="1" ht="19.7" customHeight="1">
      <c r="B161" s="65"/>
      <c r="C161" s="208" t="s">
        <v>531</v>
      </c>
      <c r="D161" s="208" t="s">
        <v>531</v>
      </c>
      <c r="E161" s="31" t="s">
        <v>2081</v>
      </c>
      <c r="F161" s="1088">
        <v>15</v>
      </c>
      <c r="G161" s="59">
        <v>49</v>
      </c>
      <c r="H161" s="36">
        <f t="shared" si="5"/>
        <v>735</v>
      </c>
      <c r="I161" s="1086"/>
      <c r="J161" s="1089" t="s">
        <v>2082</v>
      </c>
      <c r="K161" s="285" t="s">
        <v>2083</v>
      </c>
      <c r="L161" s="285"/>
      <c r="M161" s="60"/>
      <c r="N161" s="65"/>
      <c r="O161" s="60"/>
      <c r="P161" s="32"/>
      <c r="Q161" s="26"/>
    </row>
    <row r="162" spans="2:17" s="73" customFormat="1" ht="19.7" customHeight="1">
      <c r="B162" s="65"/>
      <c r="C162" s="208" t="s">
        <v>531</v>
      </c>
      <c r="D162" s="208" t="s">
        <v>531</v>
      </c>
      <c r="E162" s="157" t="s">
        <v>2084</v>
      </c>
      <c r="F162" s="157">
        <v>10</v>
      </c>
      <c r="G162" s="36">
        <v>29</v>
      </c>
      <c r="H162" s="36">
        <f t="shared" si="5"/>
        <v>290</v>
      </c>
      <c r="I162" s="36"/>
      <c r="J162" s="31" t="s">
        <v>2085</v>
      </c>
      <c r="K162" s="57"/>
      <c r="L162" s="285"/>
      <c r="M162" s="60"/>
      <c r="N162" s="65"/>
      <c r="O162" s="60"/>
      <c r="P162" s="32"/>
      <c r="Q162" s="26"/>
    </row>
    <row r="163" spans="2:17" s="73" customFormat="1" ht="19.7" customHeight="1">
      <c r="B163" s="65"/>
      <c r="C163" s="208" t="s">
        <v>531</v>
      </c>
      <c r="D163" s="208" t="s">
        <v>531</v>
      </c>
      <c r="E163" s="31" t="s">
        <v>2086</v>
      </c>
      <c r="F163" s="1085">
        <v>4</v>
      </c>
      <c r="G163" s="59">
        <v>2080</v>
      </c>
      <c r="H163" s="36">
        <f t="shared" si="5"/>
        <v>8320</v>
      </c>
      <c r="I163" s="1086"/>
      <c r="J163" s="443" t="s">
        <v>2087</v>
      </c>
      <c r="K163" s="57"/>
      <c r="L163" s="285"/>
      <c r="M163" s="60"/>
      <c r="N163" s="65"/>
      <c r="O163" s="60"/>
      <c r="P163" s="32"/>
      <c r="Q163" s="26"/>
    </row>
    <row r="164" spans="2:17" s="73" customFormat="1" ht="19.7" customHeight="1">
      <c r="B164" s="65"/>
      <c r="C164" s="208" t="s">
        <v>531</v>
      </c>
      <c r="D164" s="208" t="s">
        <v>531</v>
      </c>
      <c r="E164" s="441" t="s">
        <v>2088</v>
      </c>
      <c r="F164" s="442">
        <v>1</v>
      </c>
      <c r="G164" s="53">
        <v>2690</v>
      </c>
      <c r="H164" s="36">
        <f t="shared" si="5"/>
        <v>2690</v>
      </c>
      <c r="I164" s="283"/>
      <c r="J164" s="443" t="s">
        <v>932</v>
      </c>
      <c r="K164" s="57"/>
      <c r="L164" s="285"/>
      <c r="M164" s="60"/>
      <c r="N164" s="65"/>
      <c r="O164" s="60"/>
      <c r="P164" s="32"/>
      <c r="Q164" s="61"/>
    </row>
    <row r="165" spans="2:17" s="73" customFormat="1" ht="19.7" customHeight="1">
      <c r="B165" s="65"/>
      <c r="C165" s="208" t="s">
        <v>531</v>
      </c>
      <c r="D165" s="208" t="s">
        <v>531</v>
      </c>
      <c r="E165" s="1090" t="s">
        <v>2089</v>
      </c>
      <c r="F165" s="442">
        <v>3</v>
      </c>
      <c r="G165" s="53">
        <v>945</v>
      </c>
      <c r="H165" s="36">
        <f t="shared" si="5"/>
        <v>2835</v>
      </c>
      <c r="I165" s="283"/>
      <c r="J165" s="443" t="s">
        <v>930</v>
      </c>
      <c r="K165" s="57"/>
      <c r="L165" s="285"/>
      <c r="M165" s="60"/>
      <c r="N165" s="65"/>
      <c r="O165" s="60"/>
      <c r="P165" s="32"/>
      <c r="Q165" s="61"/>
    </row>
    <row r="166" spans="2:17" s="73" customFormat="1" ht="19.7" customHeight="1">
      <c r="B166" s="65"/>
      <c r="C166" s="535" t="s">
        <v>531</v>
      </c>
      <c r="D166" s="208" t="s">
        <v>531</v>
      </c>
      <c r="E166" s="820" t="s">
        <v>2090</v>
      </c>
      <c r="F166" s="1091">
        <v>2</v>
      </c>
      <c r="G166" s="985">
        <v>810</v>
      </c>
      <c r="H166" s="988">
        <f t="shared" si="5"/>
        <v>1620</v>
      </c>
      <c r="I166" s="283"/>
      <c r="J166" s="443"/>
      <c r="K166" s="57" t="s">
        <v>2091</v>
      </c>
      <c r="L166" s="285"/>
      <c r="M166" s="60"/>
      <c r="N166" s="65"/>
      <c r="O166" s="60"/>
      <c r="P166" s="60"/>
      <c r="Q166" s="61"/>
    </row>
    <row r="167" spans="2:17" s="73" customFormat="1" ht="19.7" customHeight="1">
      <c r="B167" s="65"/>
      <c r="C167" s="535" t="s">
        <v>531</v>
      </c>
      <c r="D167" s="208" t="s">
        <v>531</v>
      </c>
      <c r="E167" s="820" t="s">
        <v>2092</v>
      </c>
      <c r="F167" s="1091">
        <v>1</v>
      </c>
      <c r="G167" s="985">
        <v>1290</v>
      </c>
      <c r="H167" s="988">
        <f t="shared" si="5"/>
        <v>1290</v>
      </c>
      <c r="I167" s="283"/>
      <c r="J167" s="443"/>
      <c r="K167" s="57" t="s">
        <v>2091</v>
      </c>
      <c r="L167" s="285"/>
      <c r="M167" s="60"/>
      <c r="N167" s="65"/>
      <c r="O167" s="60"/>
      <c r="P167" s="60"/>
      <c r="Q167" s="61"/>
    </row>
    <row r="168" spans="2:17" s="73" customFormat="1" ht="19.7" customHeight="1">
      <c r="B168" s="65"/>
      <c r="C168" s="535" t="s">
        <v>531</v>
      </c>
      <c r="D168" s="208" t="s">
        <v>531</v>
      </c>
      <c r="E168" s="1092" t="s">
        <v>2093</v>
      </c>
      <c r="F168" s="1091">
        <v>4</v>
      </c>
      <c r="G168" s="985">
        <v>273</v>
      </c>
      <c r="H168" s="988">
        <f t="shared" si="5"/>
        <v>1092</v>
      </c>
      <c r="I168" s="283"/>
      <c r="J168" s="443"/>
      <c r="K168" s="57" t="s">
        <v>2091</v>
      </c>
      <c r="L168" s="285"/>
      <c r="M168" s="60"/>
      <c r="N168" s="65"/>
      <c r="O168" s="60"/>
      <c r="P168" s="60"/>
      <c r="Q168" s="61"/>
    </row>
    <row r="169" spans="2:17" s="73" customFormat="1" ht="19.7" customHeight="1">
      <c r="B169" s="65"/>
      <c r="C169" s="535" t="s">
        <v>531</v>
      </c>
      <c r="D169" s="208" t="s">
        <v>531</v>
      </c>
      <c r="E169" s="820" t="s">
        <v>2094</v>
      </c>
      <c r="F169" s="1091">
        <v>2</v>
      </c>
      <c r="G169" s="985">
        <v>220</v>
      </c>
      <c r="H169" s="988">
        <f t="shared" si="5"/>
        <v>440</v>
      </c>
      <c r="I169" s="283"/>
      <c r="J169" s="443"/>
      <c r="K169" s="57" t="s">
        <v>2091</v>
      </c>
      <c r="L169" s="285"/>
      <c r="M169" s="60"/>
      <c r="N169" s="65"/>
      <c r="O169" s="60"/>
      <c r="P169" s="60"/>
      <c r="Q169" s="61"/>
    </row>
    <row r="170" spans="2:17" s="73" customFormat="1" ht="19.7" customHeight="1">
      <c r="B170" s="65"/>
      <c r="C170" s="535" t="s">
        <v>531</v>
      </c>
      <c r="D170" s="208" t="s">
        <v>531</v>
      </c>
      <c r="E170" s="820" t="s">
        <v>2060</v>
      </c>
      <c r="F170" s="1091">
        <v>2</v>
      </c>
      <c r="G170" s="985">
        <v>180</v>
      </c>
      <c r="H170" s="988">
        <f>F170*G170</f>
        <v>360</v>
      </c>
      <c r="I170" s="283"/>
      <c r="J170" s="443"/>
      <c r="K170" s="57" t="s">
        <v>2091</v>
      </c>
      <c r="L170" s="285"/>
      <c r="M170" s="60"/>
      <c r="N170" s="65"/>
      <c r="O170" s="60"/>
      <c r="P170" s="60"/>
      <c r="Q170" s="61"/>
    </row>
    <row r="171" spans="2:17" s="73" customFormat="1" ht="19.7" customHeight="1">
      <c r="B171" s="65"/>
      <c r="C171" s="535" t="s">
        <v>531</v>
      </c>
      <c r="D171" s="208" t="s">
        <v>531</v>
      </c>
      <c r="E171" s="820" t="s">
        <v>2095</v>
      </c>
      <c r="F171" s="1091">
        <v>4</v>
      </c>
      <c r="G171" s="985">
        <v>700</v>
      </c>
      <c r="H171" s="988">
        <f t="shared" si="5"/>
        <v>2800</v>
      </c>
      <c r="I171" s="283"/>
      <c r="J171" s="443"/>
      <c r="K171" s="57" t="s">
        <v>2091</v>
      </c>
      <c r="L171" s="285"/>
      <c r="M171" s="60"/>
      <c r="N171" s="65"/>
      <c r="O171" s="60"/>
      <c r="P171" s="60"/>
      <c r="Q171" s="61"/>
    </row>
    <row r="172" spans="2:17" s="73" customFormat="1" ht="19.7" customHeight="1">
      <c r="B172" s="65"/>
      <c r="C172" s="1082"/>
      <c r="D172" s="1082"/>
      <c r="E172" s="1093"/>
      <c r="F172" s="442"/>
      <c r="G172" s="53"/>
      <c r="H172" s="36"/>
      <c r="I172" s="283"/>
      <c r="J172" s="443"/>
      <c r="K172" s="57"/>
      <c r="L172" s="285"/>
      <c r="M172" s="60"/>
      <c r="N172" s="65"/>
      <c r="O172" s="60"/>
      <c r="P172" s="32"/>
      <c r="Q172" s="61"/>
    </row>
    <row r="173" spans="2:17" s="73" customFormat="1" ht="19.7" customHeight="1">
      <c r="B173" s="65"/>
      <c r="C173" s="1082"/>
      <c r="D173" s="1082"/>
      <c r="E173" s="1084"/>
      <c r="F173" s="442"/>
      <c r="G173" s="53"/>
      <c r="H173" s="36"/>
      <c r="I173" s="283"/>
      <c r="J173" s="443"/>
      <c r="K173" s="57"/>
      <c r="L173" s="285"/>
      <c r="M173" s="60"/>
      <c r="N173" s="65"/>
      <c r="O173" s="60"/>
      <c r="P173" s="60"/>
      <c r="Q173" s="61"/>
    </row>
    <row r="174" spans="2:17" s="73" customFormat="1" ht="19.7" customHeight="1">
      <c r="B174" s="65"/>
      <c r="C174" s="1082"/>
      <c r="D174" s="1082"/>
      <c r="E174" s="1076">
        <f>SUM(H134:H173)</f>
        <v>148312</v>
      </c>
      <c r="F174" s="442"/>
      <c r="G174" s="53"/>
      <c r="H174" s="36"/>
      <c r="I174" s="283"/>
      <c r="J174" s="443"/>
      <c r="K174" s="57"/>
      <c r="L174" s="285"/>
      <c r="M174" s="60"/>
      <c r="N174" s="65"/>
      <c r="O174" s="60"/>
      <c r="P174" s="60"/>
      <c r="Q174" s="61"/>
    </row>
    <row r="175" spans="2:17" s="73" customFormat="1" ht="19.7" customHeight="1">
      <c r="B175" s="65"/>
      <c r="C175" s="1082"/>
      <c r="D175" s="1082"/>
      <c r="E175" s="1094"/>
      <c r="F175" s="442"/>
      <c r="G175" s="53"/>
      <c r="H175" s="36"/>
      <c r="I175" s="283"/>
      <c r="J175" s="443"/>
      <c r="K175" s="57"/>
      <c r="L175" s="285"/>
      <c r="M175" s="60"/>
      <c r="N175" s="65"/>
      <c r="O175" s="60"/>
      <c r="P175" s="60"/>
      <c r="Q175" s="61"/>
    </row>
    <row r="176" spans="2:17" s="73" customFormat="1" ht="19.7" customHeight="1">
      <c r="B176" s="65"/>
      <c r="C176" s="65"/>
      <c r="D176" s="65"/>
      <c r="E176" s="30"/>
      <c r="F176" s="442"/>
      <c r="G176" s="53"/>
      <c r="H176" s="36"/>
      <c r="I176" s="283"/>
      <c r="J176" s="443"/>
      <c r="K176" s="57"/>
      <c r="L176" s="285"/>
      <c r="M176" s="60"/>
      <c r="N176" s="65"/>
      <c r="O176" s="60"/>
      <c r="P176" s="60"/>
      <c r="Q176" s="61"/>
    </row>
    <row r="177" spans="2:17" s="73" customFormat="1" ht="19.7" customHeight="1">
      <c r="B177" s="65"/>
      <c r="C177" s="218" t="s">
        <v>2096</v>
      </c>
      <c r="D177" s="219"/>
      <c r="E177" s="220"/>
      <c r="F177" s="442"/>
      <c r="G177" s="53"/>
      <c r="H177" s="36"/>
      <c r="I177" s="283"/>
      <c r="J177" s="443"/>
      <c r="K177" s="57"/>
      <c r="L177" s="285"/>
      <c r="M177" s="60"/>
      <c r="N177" s="65"/>
      <c r="O177" s="60"/>
      <c r="P177" s="60"/>
      <c r="Q177" s="61"/>
    </row>
    <row r="178" spans="2:17" s="73" customFormat="1" ht="19.7" customHeight="1">
      <c r="B178" s="65"/>
      <c r="C178" s="208" t="s">
        <v>531</v>
      </c>
      <c r="D178" s="208" t="s">
        <v>531</v>
      </c>
      <c r="E178" s="900" t="s">
        <v>2097</v>
      </c>
      <c r="F178" s="442">
        <v>2</v>
      </c>
      <c r="G178" s="53">
        <v>640</v>
      </c>
      <c r="H178" s="36">
        <f t="shared" si="5"/>
        <v>1280</v>
      </c>
      <c r="I178" s="283"/>
      <c r="J178" s="1077" t="s">
        <v>2098</v>
      </c>
      <c r="K178" s="57" t="s">
        <v>2099</v>
      </c>
      <c r="L178" s="285"/>
      <c r="M178" s="60"/>
      <c r="N178" s="65"/>
      <c r="O178" s="60"/>
      <c r="P178" s="32"/>
      <c r="Q178" s="26"/>
    </row>
    <row r="179" spans="2:17" s="73" customFormat="1" ht="19.7" customHeight="1">
      <c r="B179" s="65"/>
      <c r="C179" s="208" t="s">
        <v>531</v>
      </c>
      <c r="D179" s="208" t="s">
        <v>531</v>
      </c>
      <c r="E179" s="30" t="s">
        <v>2100</v>
      </c>
      <c r="F179" s="442">
        <v>2</v>
      </c>
      <c r="G179" s="53">
        <v>700</v>
      </c>
      <c r="H179" s="36">
        <f t="shared" si="5"/>
        <v>1400</v>
      </c>
      <c r="I179" s="283"/>
      <c r="J179" s="1077" t="s">
        <v>2098</v>
      </c>
      <c r="K179" s="57" t="s">
        <v>2099</v>
      </c>
      <c r="L179" s="285"/>
      <c r="M179" s="60"/>
      <c r="N179" s="65"/>
      <c r="O179" s="60"/>
      <c r="P179" s="32"/>
      <c r="Q179" s="26"/>
    </row>
    <row r="180" spans="2:17" s="73" customFormat="1" ht="19.7" customHeight="1">
      <c r="B180" s="65"/>
      <c r="C180" s="208" t="s">
        <v>531</v>
      </c>
      <c r="D180" s="208" t="s">
        <v>531</v>
      </c>
      <c r="E180" s="30" t="s">
        <v>2101</v>
      </c>
      <c r="F180" s="442">
        <v>2</v>
      </c>
      <c r="G180" s="53">
        <v>370</v>
      </c>
      <c r="H180" s="36">
        <f t="shared" si="5"/>
        <v>740</v>
      </c>
      <c r="I180" s="283"/>
      <c r="J180" s="1077" t="s">
        <v>2102</v>
      </c>
      <c r="K180" s="57" t="s">
        <v>2099</v>
      </c>
      <c r="L180" s="285"/>
      <c r="M180" s="60"/>
      <c r="N180" s="65"/>
      <c r="O180" s="60"/>
      <c r="P180" s="32"/>
      <c r="Q180" s="26"/>
    </row>
    <row r="181" spans="2:17" s="73" customFormat="1" ht="19.7" customHeight="1">
      <c r="B181" s="65"/>
      <c r="C181" s="208" t="s">
        <v>531</v>
      </c>
      <c r="D181" s="208" t="s">
        <v>531</v>
      </c>
      <c r="E181" s="30" t="s">
        <v>2103</v>
      </c>
      <c r="F181" s="442">
        <v>6</v>
      </c>
      <c r="G181" s="53">
        <v>570</v>
      </c>
      <c r="H181" s="36">
        <f t="shared" si="5"/>
        <v>3420</v>
      </c>
      <c r="I181" s="283"/>
      <c r="J181" s="1077" t="s">
        <v>2102</v>
      </c>
      <c r="K181" s="57" t="s">
        <v>2099</v>
      </c>
      <c r="L181" s="285"/>
      <c r="M181" s="60"/>
      <c r="N181" s="65"/>
      <c r="O181" s="60"/>
      <c r="P181" s="32"/>
      <c r="Q181" s="26"/>
    </row>
    <row r="182" spans="2:17" s="73" customFormat="1" ht="19.7" customHeight="1">
      <c r="B182" s="65"/>
      <c r="C182" s="208" t="s">
        <v>531</v>
      </c>
      <c r="D182" s="208" t="s">
        <v>531</v>
      </c>
      <c r="E182" s="30" t="s">
        <v>2104</v>
      </c>
      <c r="F182" s="442">
        <v>6</v>
      </c>
      <c r="G182" s="53">
        <v>650</v>
      </c>
      <c r="H182" s="36">
        <f t="shared" si="5"/>
        <v>3900</v>
      </c>
      <c r="I182" s="283"/>
      <c r="J182" s="1077" t="s">
        <v>2102</v>
      </c>
      <c r="K182" s="57" t="s">
        <v>2099</v>
      </c>
      <c r="L182" s="285"/>
      <c r="M182" s="60"/>
      <c r="N182" s="65"/>
      <c r="O182" s="60"/>
      <c r="P182" s="32"/>
      <c r="Q182" s="26"/>
    </row>
    <row r="183" spans="2:17" s="73" customFormat="1" ht="19.7" customHeight="1">
      <c r="B183" s="65"/>
      <c r="C183" s="208" t="s">
        <v>531</v>
      </c>
      <c r="D183" s="208" t="s">
        <v>531</v>
      </c>
      <c r="E183" s="30" t="s">
        <v>2105</v>
      </c>
      <c r="F183" s="248">
        <v>1</v>
      </c>
      <c r="G183" s="53">
        <v>890</v>
      </c>
      <c r="H183" s="36">
        <f t="shared" si="5"/>
        <v>890</v>
      </c>
      <c r="I183" s="283"/>
      <c r="J183" s="1077" t="s">
        <v>2102</v>
      </c>
      <c r="K183" s="57" t="s">
        <v>2099</v>
      </c>
      <c r="L183" s="285"/>
      <c r="M183" s="60"/>
      <c r="N183" s="65"/>
      <c r="O183" s="60"/>
      <c r="P183" s="32"/>
      <c r="Q183" s="26"/>
    </row>
    <row r="184" spans="2:17" s="73" customFormat="1" ht="19.7" customHeight="1">
      <c r="B184" s="65"/>
      <c r="C184" s="208" t="s">
        <v>531</v>
      </c>
      <c r="D184" s="208" t="s">
        <v>531</v>
      </c>
      <c r="E184" s="900" t="s">
        <v>2106</v>
      </c>
      <c r="F184" s="442">
        <v>2</v>
      </c>
      <c r="G184" s="53">
        <v>830</v>
      </c>
      <c r="H184" s="36">
        <f t="shared" si="5"/>
        <v>1660</v>
      </c>
      <c r="I184" s="283"/>
      <c r="J184" s="1077" t="s">
        <v>2102</v>
      </c>
      <c r="K184" s="57" t="s">
        <v>2099</v>
      </c>
      <c r="L184" s="285"/>
      <c r="M184" s="60"/>
      <c r="N184" s="65"/>
      <c r="O184" s="60"/>
      <c r="P184" s="32"/>
      <c r="Q184" s="26"/>
    </row>
    <row r="185" spans="2:17" s="73" customFormat="1" ht="19.7" customHeight="1">
      <c r="B185" s="65"/>
      <c r="C185" s="208" t="s">
        <v>531</v>
      </c>
      <c r="D185" s="208" t="s">
        <v>531</v>
      </c>
      <c r="E185" s="900" t="s">
        <v>2107</v>
      </c>
      <c r="F185" s="248">
        <v>2</v>
      </c>
      <c r="G185" s="23">
        <v>950</v>
      </c>
      <c r="H185" s="36">
        <f t="shared" si="5"/>
        <v>1900</v>
      </c>
      <c r="I185" s="283"/>
      <c r="J185" s="1077" t="s">
        <v>2102</v>
      </c>
      <c r="K185" s="57" t="s">
        <v>2099</v>
      </c>
      <c r="L185" s="285"/>
      <c r="M185" s="60"/>
      <c r="N185" s="65"/>
      <c r="O185" s="60"/>
      <c r="P185" s="32"/>
      <c r="Q185" s="26"/>
    </row>
    <row r="186" spans="2:17" s="73" customFormat="1" ht="19.7" customHeight="1">
      <c r="B186" s="65"/>
      <c r="C186" s="208" t="s">
        <v>531</v>
      </c>
      <c r="D186" s="208" t="s">
        <v>531</v>
      </c>
      <c r="E186" s="30" t="s">
        <v>2108</v>
      </c>
      <c r="F186" s="442">
        <v>44</v>
      </c>
      <c r="G186" s="53">
        <v>176</v>
      </c>
      <c r="H186" s="36">
        <f t="shared" si="5"/>
        <v>7744</v>
      </c>
      <c r="I186" s="283"/>
      <c r="J186" s="443" t="s">
        <v>2055</v>
      </c>
      <c r="K186" s="57" t="s">
        <v>2099</v>
      </c>
      <c r="L186" s="285"/>
      <c r="M186" s="60"/>
      <c r="N186" s="65"/>
      <c r="O186" s="60"/>
      <c r="P186" s="32"/>
      <c r="Q186" s="26"/>
    </row>
    <row r="187" spans="2:17" s="73" customFormat="1" ht="19.7" customHeight="1">
      <c r="B187" s="65"/>
      <c r="C187" s="208" t="s">
        <v>531</v>
      </c>
      <c r="D187" s="208" t="s">
        <v>531</v>
      </c>
      <c r="E187" s="30" t="s">
        <v>2109</v>
      </c>
      <c r="F187" s="442">
        <v>4</v>
      </c>
      <c r="G187" s="53">
        <v>156</v>
      </c>
      <c r="H187" s="36">
        <f t="shared" si="5"/>
        <v>624</v>
      </c>
      <c r="I187" s="283"/>
      <c r="J187" s="443" t="s">
        <v>2057</v>
      </c>
      <c r="K187" s="57" t="s">
        <v>2099</v>
      </c>
      <c r="L187" s="285"/>
      <c r="M187" s="60"/>
      <c r="N187" s="65"/>
      <c r="O187" s="60"/>
      <c r="P187" s="32"/>
      <c r="Q187" s="26"/>
    </row>
    <row r="188" spans="2:17" s="73" customFormat="1" ht="19.7" customHeight="1">
      <c r="B188" s="65"/>
      <c r="C188" s="208" t="s">
        <v>531</v>
      </c>
      <c r="D188" s="208" t="s">
        <v>531</v>
      </c>
      <c r="E188" s="30" t="s">
        <v>2110</v>
      </c>
      <c r="F188" s="442">
        <v>4</v>
      </c>
      <c r="G188" s="53">
        <v>150</v>
      </c>
      <c r="H188" s="36">
        <f t="shared" si="5"/>
        <v>600</v>
      </c>
      <c r="I188" s="283"/>
      <c r="J188" s="443" t="s">
        <v>2111</v>
      </c>
      <c r="K188" s="57" t="s">
        <v>2099</v>
      </c>
      <c r="L188" s="285"/>
      <c r="M188" s="60"/>
      <c r="N188" s="65"/>
      <c r="O188" s="60"/>
      <c r="P188" s="32"/>
      <c r="Q188" s="26"/>
    </row>
    <row r="189" spans="2:17" s="73" customFormat="1" ht="19.7" customHeight="1">
      <c r="B189" s="65"/>
      <c r="C189" s="208" t="s">
        <v>531</v>
      </c>
      <c r="D189" s="208" t="s">
        <v>531</v>
      </c>
      <c r="E189" s="30" t="s">
        <v>2112</v>
      </c>
      <c r="F189" s="442">
        <v>4</v>
      </c>
      <c r="G189" s="53">
        <v>145</v>
      </c>
      <c r="H189" s="36">
        <f t="shared" si="5"/>
        <v>580</v>
      </c>
      <c r="I189" s="283"/>
      <c r="J189" s="443" t="s">
        <v>2113</v>
      </c>
      <c r="K189" s="57" t="s">
        <v>2099</v>
      </c>
      <c r="L189" s="285"/>
      <c r="M189" s="60"/>
      <c r="N189" s="65"/>
      <c r="O189" s="60"/>
      <c r="P189" s="32"/>
      <c r="Q189" s="26"/>
    </row>
    <row r="190" spans="2:17" s="73" customFormat="1" ht="19.7" customHeight="1">
      <c r="B190" s="65"/>
      <c r="C190" s="208" t="s">
        <v>531</v>
      </c>
      <c r="D190" s="208" t="s">
        <v>531</v>
      </c>
      <c r="E190" s="30" t="s">
        <v>2114</v>
      </c>
      <c r="F190" s="442">
        <v>1</v>
      </c>
      <c r="G190" s="53">
        <v>740</v>
      </c>
      <c r="H190" s="36">
        <f t="shared" si="5"/>
        <v>740</v>
      </c>
      <c r="I190" s="283"/>
      <c r="J190" s="443" t="s">
        <v>2115</v>
      </c>
      <c r="K190" s="57" t="s">
        <v>2099</v>
      </c>
      <c r="L190" s="1093"/>
      <c r="M190" s="60"/>
      <c r="N190" s="65"/>
      <c r="O190" s="60"/>
      <c r="P190" s="32"/>
      <c r="Q190" s="26"/>
    </row>
    <row r="191" spans="2:17" s="73" customFormat="1" ht="19.7" customHeight="1">
      <c r="B191" s="65"/>
      <c r="C191" s="208" t="s">
        <v>531</v>
      </c>
      <c r="D191" s="208" t="s">
        <v>531</v>
      </c>
      <c r="E191" s="30" t="s">
        <v>2116</v>
      </c>
      <c r="F191" s="442">
        <v>1</v>
      </c>
      <c r="G191" s="53">
        <v>800</v>
      </c>
      <c r="H191" s="36">
        <f t="shared" si="5"/>
        <v>800</v>
      </c>
      <c r="I191" s="283"/>
      <c r="J191" s="443" t="s">
        <v>2117</v>
      </c>
      <c r="K191" s="57" t="s">
        <v>2099</v>
      </c>
      <c r="L191" s="1095"/>
      <c r="M191" s="60"/>
      <c r="N191" s="65"/>
      <c r="O191" s="60"/>
      <c r="P191" s="32"/>
      <c r="Q191" s="26"/>
    </row>
    <row r="192" spans="2:17" s="73" customFormat="1" ht="19.7" customHeight="1">
      <c r="B192" s="65"/>
      <c r="C192" s="208" t="s">
        <v>531</v>
      </c>
      <c r="D192" s="208" t="s">
        <v>531</v>
      </c>
      <c r="E192" s="30" t="s">
        <v>2118</v>
      </c>
      <c r="F192" s="442">
        <v>1</v>
      </c>
      <c r="G192" s="53">
        <v>850</v>
      </c>
      <c r="H192" s="36">
        <f t="shared" si="5"/>
        <v>850</v>
      </c>
      <c r="I192" s="283"/>
      <c r="J192" s="443" t="s">
        <v>2119</v>
      </c>
      <c r="K192" s="57" t="s">
        <v>2099</v>
      </c>
      <c r="L192" s="1093"/>
      <c r="M192" s="60"/>
      <c r="N192" s="65"/>
      <c r="O192" s="60"/>
      <c r="P192" s="32"/>
      <c r="Q192" s="26"/>
    </row>
    <row r="193" spans="2:17" s="73" customFormat="1" ht="19.7" customHeight="1">
      <c r="B193" s="65"/>
      <c r="C193" s="208" t="s">
        <v>531</v>
      </c>
      <c r="D193" s="208" t="s">
        <v>531</v>
      </c>
      <c r="E193" s="1058" t="s">
        <v>2120</v>
      </c>
      <c r="F193" s="442">
        <v>4</v>
      </c>
      <c r="G193" s="53">
        <v>3040</v>
      </c>
      <c r="H193" s="36">
        <f t="shared" si="5"/>
        <v>12160</v>
      </c>
      <c r="I193" s="283"/>
      <c r="J193" s="443" t="s">
        <v>2121</v>
      </c>
      <c r="K193" s="57" t="s">
        <v>2099</v>
      </c>
      <c r="L193" s="1093"/>
      <c r="M193" s="60"/>
      <c r="N193" s="65"/>
      <c r="O193" s="60"/>
      <c r="P193" s="32"/>
      <c r="Q193" s="26"/>
    </row>
    <row r="194" spans="2:17" s="73" customFormat="1" ht="19.7" customHeight="1">
      <c r="B194" s="65"/>
      <c r="C194" s="208" t="s">
        <v>531</v>
      </c>
      <c r="D194" s="208" t="s">
        <v>531</v>
      </c>
      <c r="E194" s="30" t="s">
        <v>2122</v>
      </c>
      <c r="F194" s="442">
        <v>2</v>
      </c>
      <c r="G194" s="53">
        <v>2820</v>
      </c>
      <c r="H194" s="36">
        <f t="shared" si="5"/>
        <v>5640</v>
      </c>
      <c r="I194" s="283"/>
      <c r="J194" s="443" t="s">
        <v>2123</v>
      </c>
      <c r="K194" s="57" t="s">
        <v>2099</v>
      </c>
      <c r="L194" s="1093"/>
      <c r="M194" s="60"/>
      <c r="N194" s="65"/>
      <c r="O194" s="60"/>
      <c r="P194" s="32"/>
      <c r="Q194" s="26"/>
    </row>
    <row r="195" spans="2:17" s="73" customFormat="1" ht="19.7" customHeight="1">
      <c r="B195" s="65"/>
      <c r="C195" s="208" t="s">
        <v>531</v>
      </c>
      <c r="D195" s="208" t="s">
        <v>531</v>
      </c>
      <c r="E195" s="1058" t="s">
        <v>2124</v>
      </c>
      <c r="F195" s="442">
        <v>2</v>
      </c>
      <c r="G195" s="53">
        <v>3230</v>
      </c>
      <c r="H195" s="36">
        <f t="shared" si="5"/>
        <v>6460</v>
      </c>
      <c r="I195" s="283"/>
      <c r="J195" s="443" t="s">
        <v>2125</v>
      </c>
      <c r="K195" s="57" t="s">
        <v>2099</v>
      </c>
      <c r="L195" s="1093"/>
      <c r="M195" s="60"/>
      <c r="N195" s="65"/>
      <c r="O195" s="60"/>
      <c r="P195" s="32"/>
      <c r="Q195" s="26"/>
    </row>
    <row r="196" spans="2:17" s="73" customFormat="1" ht="19.7" customHeight="1">
      <c r="B196" s="65"/>
      <c r="C196" s="208" t="s">
        <v>531</v>
      </c>
      <c r="D196" s="208" t="s">
        <v>531</v>
      </c>
      <c r="E196" s="1078" t="s">
        <v>2126</v>
      </c>
      <c r="F196" s="442">
        <v>1</v>
      </c>
      <c r="G196" s="53">
        <v>1540</v>
      </c>
      <c r="H196" s="36">
        <f t="shared" si="5"/>
        <v>1540</v>
      </c>
      <c r="I196" s="283"/>
      <c r="J196" s="443" t="s">
        <v>2127</v>
      </c>
      <c r="K196" s="57" t="s">
        <v>2099</v>
      </c>
      <c r="L196" s="1090"/>
      <c r="M196" s="60"/>
      <c r="N196" s="65"/>
      <c r="O196" s="60"/>
      <c r="P196" s="32"/>
      <c r="Q196" s="26"/>
    </row>
    <row r="197" spans="2:17" s="73" customFormat="1" ht="19.7" customHeight="1">
      <c r="B197" s="65"/>
      <c r="C197" s="208" t="s">
        <v>531</v>
      </c>
      <c r="D197" s="208" t="s">
        <v>531</v>
      </c>
      <c r="E197" s="30" t="s">
        <v>2128</v>
      </c>
      <c r="F197" s="442">
        <v>16</v>
      </c>
      <c r="G197" s="53">
        <v>93</v>
      </c>
      <c r="H197" s="36">
        <f t="shared" si="5"/>
        <v>1488</v>
      </c>
      <c r="I197" s="283"/>
      <c r="J197" s="443" t="s">
        <v>2069</v>
      </c>
      <c r="K197" s="57" t="s">
        <v>2099</v>
      </c>
      <c r="L197" s="285"/>
      <c r="M197" s="60"/>
      <c r="N197" s="65"/>
      <c r="O197" s="60"/>
      <c r="P197" s="32"/>
      <c r="Q197" s="26"/>
    </row>
    <row r="198" spans="2:17" s="73" customFormat="1" ht="19.7" customHeight="1">
      <c r="B198" s="65"/>
      <c r="C198" s="208" t="s">
        <v>531</v>
      </c>
      <c r="D198" s="208" t="s">
        <v>531</v>
      </c>
      <c r="E198" s="30" t="s">
        <v>2129</v>
      </c>
      <c r="F198" s="442">
        <v>2</v>
      </c>
      <c r="G198" s="53">
        <v>181</v>
      </c>
      <c r="H198" s="36">
        <f t="shared" ref="H198:H273" si="6">F198*G198</f>
        <v>362</v>
      </c>
      <c r="I198" s="283"/>
      <c r="J198" s="443" t="s">
        <v>2130</v>
      </c>
      <c r="K198" s="57" t="s">
        <v>2099</v>
      </c>
      <c r="L198" s="285"/>
      <c r="M198" s="60"/>
      <c r="N198" s="65"/>
      <c r="O198" s="60"/>
      <c r="P198" s="32"/>
      <c r="Q198" s="26"/>
    </row>
    <row r="199" spans="2:17" s="73" customFormat="1" ht="19.7" customHeight="1">
      <c r="B199" s="65"/>
      <c r="C199" s="208" t="s">
        <v>531</v>
      </c>
      <c r="D199" s="208" t="s">
        <v>531</v>
      </c>
      <c r="E199" s="30" t="s">
        <v>2131</v>
      </c>
      <c r="F199" s="442">
        <v>2</v>
      </c>
      <c r="G199" s="53">
        <v>566</v>
      </c>
      <c r="H199" s="36">
        <f t="shared" si="6"/>
        <v>1132</v>
      </c>
      <c r="I199" s="283"/>
      <c r="J199" s="443" t="s">
        <v>2132</v>
      </c>
      <c r="K199" s="57" t="s">
        <v>2099</v>
      </c>
      <c r="L199" s="285"/>
      <c r="M199" s="60"/>
      <c r="N199" s="65"/>
      <c r="O199" s="60"/>
      <c r="P199" s="32"/>
      <c r="Q199" s="26"/>
    </row>
    <row r="200" spans="2:17" s="73" customFormat="1" ht="19.7" customHeight="1">
      <c r="B200" s="65"/>
      <c r="C200" s="208" t="s">
        <v>531</v>
      </c>
      <c r="D200" s="208" t="s">
        <v>531</v>
      </c>
      <c r="E200" s="30" t="s">
        <v>2133</v>
      </c>
      <c r="F200" s="442">
        <v>1</v>
      </c>
      <c r="G200" s="53">
        <v>1360</v>
      </c>
      <c r="H200" s="36">
        <f t="shared" si="6"/>
        <v>1360</v>
      </c>
      <c r="I200" s="283"/>
      <c r="J200" s="443" t="s">
        <v>2134</v>
      </c>
      <c r="K200" s="57" t="s">
        <v>2099</v>
      </c>
      <c r="L200" s="285"/>
      <c r="M200" s="60"/>
      <c r="N200" s="65"/>
      <c r="O200" s="60"/>
      <c r="P200" s="32"/>
      <c r="Q200" s="26"/>
    </row>
    <row r="201" spans="2:17" s="73" customFormat="1" ht="19.7" customHeight="1">
      <c r="B201" s="65"/>
      <c r="C201" s="208" t="s">
        <v>531</v>
      </c>
      <c r="D201" s="208" t="s">
        <v>531</v>
      </c>
      <c r="E201" s="30" t="s">
        <v>2135</v>
      </c>
      <c r="F201" s="248">
        <v>2</v>
      </c>
      <c r="G201" s="53">
        <v>695</v>
      </c>
      <c r="H201" s="36">
        <f t="shared" si="6"/>
        <v>1390</v>
      </c>
      <c r="I201" s="283"/>
      <c r="J201" s="443" t="s">
        <v>2136</v>
      </c>
      <c r="K201" s="57" t="s">
        <v>2099</v>
      </c>
      <c r="L201" s="285"/>
      <c r="M201" s="60"/>
      <c r="N201" s="65"/>
      <c r="O201" s="60"/>
      <c r="P201" s="32"/>
      <c r="Q201" s="26"/>
    </row>
    <row r="202" spans="2:17" s="73" customFormat="1" ht="19.7" customHeight="1">
      <c r="B202" s="65"/>
      <c r="C202" s="208" t="s">
        <v>531</v>
      </c>
      <c r="D202" s="208" t="s">
        <v>531</v>
      </c>
      <c r="E202" s="30" t="s">
        <v>2137</v>
      </c>
      <c r="F202" s="442">
        <v>1</v>
      </c>
      <c r="G202" s="53">
        <v>1625</v>
      </c>
      <c r="H202" s="36">
        <f t="shared" si="6"/>
        <v>1625</v>
      </c>
      <c r="I202" s="283"/>
      <c r="J202" s="443" t="s">
        <v>2138</v>
      </c>
      <c r="K202" s="57" t="s">
        <v>2099</v>
      </c>
      <c r="L202" s="285"/>
      <c r="M202" s="60"/>
      <c r="N202" s="65"/>
      <c r="O202" s="60"/>
      <c r="P202" s="32"/>
      <c r="Q202" s="26"/>
    </row>
    <row r="203" spans="2:17" s="73" customFormat="1" ht="19.7" customHeight="1">
      <c r="B203" s="65"/>
      <c r="C203" s="208" t="s">
        <v>531</v>
      </c>
      <c r="D203" s="208" t="s">
        <v>531</v>
      </c>
      <c r="E203" s="30" t="s">
        <v>2139</v>
      </c>
      <c r="F203" s="442">
        <v>4</v>
      </c>
      <c r="G203" s="53">
        <v>140</v>
      </c>
      <c r="H203" s="36">
        <f t="shared" si="6"/>
        <v>560</v>
      </c>
      <c r="I203" s="283"/>
      <c r="J203" s="443" t="s">
        <v>2140</v>
      </c>
      <c r="K203" s="57" t="s">
        <v>2099</v>
      </c>
      <c r="L203" s="285"/>
      <c r="M203" s="60"/>
      <c r="N203" s="65"/>
      <c r="O203" s="60"/>
      <c r="P203" s="32"/>
      <c r="Q203" s="26"/>
    </row>
    <row r="204" spans="2:17" s="73" customFormat="1" ht="19.7" customHeight="1">
      <c r="B204" s="65"/>
      <c r="C204" s="208" t="s">
        <v>531</v>
      </c>
      <c r="D204" s="208" t="s">
        <v>531</v>
      </c>
      <c r="E204" s="30" t="s">
        <v>2141</v>
      </c>
      <c r="F204" s="442">
        <v>4</v>
      </c>
      <c r="G204" s="53">
        <v>160</v>
      </c>
      <c r="H204" s="36">
        <f t="shared" si="6"/>
        <v>640</v>
      </c>
      <c r="I204" s="283"/>
      <c r="J204" s="443" t="s">
        <v>2142</v>
      </c>
      <c r="K204" s="57" t="s">
        <v>2099</v>
      </c>
      <c r="L204" s="285"/>
      <c r="M204" s="60"/>
      <c r="N204" s="65"/>
      <c r="O204" s="60"/>
      <c r="P204" s="32"/>
      <c r="Q204" s="26"/>
    </row>
    <row r="205" spans="2:17" s="73" customFormat="1" ht="19.7" customHeight="1">
      <c r="B205" s="65"/>
      <c r="C205" s="208" t="s">
        <v>531</v>
      </c>
      <c r="D205" s="208" t="s">
        <v>531</v>
      </c>
      <c r="E205" s="30" t="s">
        <v>2143</v>
      </c>
      <c r="F205" s="442">
        <v>2</v>
      </c>
      <c r="G205" s="53">
        <v>119</v>
      </c>
      <c r="H205" s="36">
        <f t="shared" si="6"/>
        <v>238</v>
      </c>
      <c r="I205" s="283"/>
      <c r="J205" s="443" t="s">
        <v>2144</v>
      </c>
      <c r="K205" s="57" t="s">
        <v>2099</v>
      </c>
      <c r="L205" s="285"/>
      <c r="M205" s="60"/>
      <c r="N205" s="65"/>
      <c r="O205" s="60"/>
      <c r="P205" s="32"/>
      <c r="Q205" s="26"/>
    </row>
    <row r="206" spans="2:17" s="73" customFormat="1" ht="19.7" customHeight="1">
      <c r="B206" s="65"/>
      <c r="C206" s="208" t="s">
        <v>531</v>
      </c>
      <c r="D206" s="208" t="s">
        <v>531</v>
      </c>
      <c r="E206" s="30" t="s">
        <v>2145</v>
      </c>
      <c r="F206" s="442">
        <v>4</v>
      </c>
      <c r="G206" s="53">
        <v>75</v>
      </c>
      <c r="H206" s="36">
        <f t="shared" si="6"/>
        <v>300</v>
      </c>
      <c r="I206" s="283"/>
      <c r="J206" s="443" t="s">
        <v>2146</v>
      </c>
      <c r="K206" s="57" t="s">
        <v>2099</v>
      </c>
      <c r="L206" s="285"/>
      <c r="M206" s="60"/>
      <c r="N206" s="65"/>
      <c r="O206" s="60"/>
      <c r="P206" s="32"/>
      <c r="Q206" s="26"/>
    </row>
    <row r="207" spans="2:17" s="73" customFormat="1" ht="19.7" customHeight="1">
      <c r="B207" s="65"/>
      <c r="C207" s="208" t="s">
        <v>531</v>
      </c>
      <c r="D207" s="208" t="s">
        <v>531</v>
      </c>
      <c r="E207" s="30" t="s">
        <v>2147</v>
      </c>
      <c r="F207" s="442">
        <v>44</v>
      </c>
      <c r="G207" s="53">
        <v>25</v>
      </c>
      <c r="H207" s="36">
        <f t="shared" si="6"/>
        <v>1100</v>
      </c>
      <c r="I207" s="283"/>
      <c r="J207" s="443" t="s">
        <v>2148</v>
      </c>
      <c r="K207" s="57" t="s">
        <v>2099</v>
      </c>
      <c r="L207" s="285"/>
      <c r="M207" s="60"/>
      <c r="N207" s="65"/>
      <c r="O207" s="60"/>
      <c r="P207" s="32"/>
      <c r="Q207" s="26"/>
    </row>
    <row r="208" spans="2:17" s="73" customFormat="1" ht="19.7" customHeight="1">
      <c r="B208" s="65"/>
      <c r="C208" s="208" t="s">
        <v>531</v>
      </c>
      <c r="D208" s="208" t="s">
        <v>531</v>
      </c>
      <c r="E208" s="30" t="s">
        <v>2149</v>
      </c>
      <c r="F208" s="442">
        <v>16</v>
      </c>
      <c r="G208" s="53">
        <v>25</v>
      </c>
      <c r="H208" s="36">
        <f t="shared" si="6"/>
        <v>400</v>
      </c>
      <c r="I208" s="283"/>
      <c r="J208" s="443" t="s">
        <v>2150</v>
      </c>
      <c r="K208" s="57" t="s">
        <v>2099</v>
      </c>
      <c r="L208" s="285"/>
      <c r="M208" s="60"/>
      <c r="N208" s="65"/>
      <c r="O208" s="60"/>
      <c r="P208" s="32"/>
      <c r="Q208" s="26"/>
    </row>
    <row r="209" spans="2:17" s="73" customFormat="1" ht="19.7" customHeight="1">
      <c r="B209" s="65"/>
      <c r="C209" s="208" t="s">
        <v>531</v>
      </c>
      <c r="D209" s="208" t="s">
        <v>531</v>
      </c>
      <c r="E209" s="30" t="s">
        <v>2151</v>
      </c>
      <c r="F209" s="442">
        <v>5</v>
      </c>
      <c r="G209" s="53">
        <v>32</v>
      </c>
      <c r="H209" s="36">
        <f t="shared" si="6"/>
        <v>160</v>
      </c>
      <c r="I209" s="283"/>
      <c r="J209" s="443" t="s">
        <v>2152</v>
      </c>
      <c r="K209" s="57" t="s">
        <v>2099</v>
      </c>
      <c r="L209" s="285"/>
      <c r="M209" s="60"/>
      <c r="N209" s="65"/>
      <c r="O209" s="60"/>
      <c r="P209" s="32"/>
      <c r="Q209" s="26"/>
    </row>
    <row r="210" spans="2:17" s="73" customFormat="1" ht="19.7" customHeight="1">
      <c r="B210" s="65"/>
      <c r="C210" s="208" t="s">
        <v>531</v>
      </c>
      <c r="D210" s="208" t="s">
        <v>531</v>
      </c>
      <c r="E210" s="30" t="s">
        <v>2153</v>
      </c>
      <c r="F210" s="248">
        <v>12</v>
      </c>
      <c r="G210" s="23">
        <v>880</v>
      </c>
      <c r="H210" s="36">
        <f t="shared" si="6"/>
        <v>10560</v>
      </c>
      <c r="I210" s="167"/>
      <c r="J210" s="211" t="s">
        <v>2154</v>
      </c>
      <c r="K210" s="57" t="s">
        <v>2155</v>
      </c>
      <c r="L210" s="285"/>
      <c r="M210" s="60"/>
      <c r="N210" s="65"/>
      <c r="O210" s="60"/>
      <c r="P210" s="32"/>
      <c r="Q210" s="26"/>
    </row>
    <row r="211" spans="2:17" s="73" customFormat="1" ht="19.7" customHeight="1">
      <c r="B211" s="65"/>
      <c r="C211" s="208" t="s">
        <v>531</v>
      </c>
      <c r="D211" s="208" t="s">
        <v>531</v>
      </c>
      <c r="E211" s="30" t="s">
        <v>2156</v>
      </c>
      <c r="F211" s="248">
        <v>12</v>
      </c>
      <c r="G211" s="23">
        <v>410</v>
      </c>
      <c r="H211" s="36">
        <f t="shared" si="6"/>
        <v>4920</v>
      </c>
      <c r="I211" s="167"/>
      <c r="J211" s="211" t="s">
        <v>2157</v>
      </c>
      <c r="K211" s="57" t="s">
        <v>2155</v>
      </c>
      <c r="L211" s="285"/>
      <c r="M211" s="60"/>
      <c r="N211" s="65"/>
      <c r="O211" s="60"/>
      <c r="P211" s="32"/>
      <c r="Q211" s="26"/>
    </row>
    <row r="212" spans="2:17" s="73" customFormat="1" ht="19.7" customHeight="1">
      <c r="B212" s="65"/>
      <c r="C212" s="208" t="s">
        <v>531</v>
      </c>
      <c r="D212" s="208" t="s">
        <v>531</v>
      </c>
      <c r="E212" s="30" t="s">
        <v>2158</v>
      </c>
      <c r="F212" s="248">
        <v>25</v>
      </c>
      <c r="G212" s="23">
        <v>49</v>
      </c>
      <c r="H212" s="36">
        <f t="shared" si="6"/>
        <v>1225</v>
      </c>
      <c r="I212" s="167"/>
      <c r="J212" s="211" t="s">
        <v>2159</v>
      </c>
      <c r="K212" s="57" t="s">
        <v>2155</v>
      </c>
      <c r="L212" s="285"/>
      <c r="M212" s="60"/>
      <c r="N212" s="65"/>
      <c r="O212" s="60"/>
      <c r="P212" s="32"/>
      <c r="Q212" s="26"/>
    </row>
    <row r="213" spans="2:17" s="73" customFormat="1" ht="19.7" customHeight="1">
      <c r="B213" s="65"/>
      <c r="C213" s="208" t="s">
        <v>531</v>
      </c>
      <c r="D213" s="208" t="s">
        <v>531</v>
      </c>
      <c r="E213" s="30" t="s">
        <v>2160</v>
      </c>
      <c r="F213" s="248">
        <v>15</v>
      </c>
      <c r="G213" s="23">
        <v>49</v>
      </c>
      <c r="H213" s="36">
        <f>F213*G213</f>
        <v>735</v>
      </c>
      <c r="I213" s="167"/>
      <c r="J213" s="211" t="s">
        <v>2159</v>
      </c>
      <c r="K213" s="57" t="s">
        <v>2161</v>
      </c>
      <c r="L213" s="285"/>
      <c r="M213" s="60"/>
      <c r="N213" s="65"/>
      <c r="O213" s="60"/>
      <c r="P213" s="32"/>
      <c r="Q213" s="26"/>
    </row>
    <row r="214" spans="2:17" s="73" customFormat="1" ht="19.7" customHeight="1">
      <c r="B214" s="65"/>
      <c r="C214" s="208" t="s">
        <v>531</v>
      </c>
      <c r="D214" s="208" t="s">
        <v>531</v>
      </c>
      <c r="E214" s="30" t="s">
        <v>2162</v>
      </c>
      <c r="F214" s="442">
        <v>5</v>
      </c>
      <c r="G214" s="53">
        <v>57</v>
      </c>
      <c r="H214" s="36">
        <f>F214*G214</f>
        <v>285</v>
      </c>
      <c r="I214" s="283"/>
      <c r="J214" s="443" t="s">
        <v>2163</v>
      </c>
      <c r="K214" s="57" t="s">
        <v>2161</v>
      </c>
      <c r="L214" s="285"/>
      <c r="M214" s="60"/>
      <c r="N214" s="65"/>
      <c r="O214" s="60"/>
      <c r="P214" s="32"/>
      <c r="Q214" s="26"/>
    </row>
    <row r="215" spans="2:17" s="73" customFormat="1" ht="19.7" customHeight="1">
      <c r="B215" s="65"/>
      <c r="C215" s="208" t="s">
        <v>531</v>
      </c>
      <c r="D215" s="208" t="s">
        <v>531</v>
      </c>
      <c r="E215" s="1083" t="s">
        <v>2164</v>
      </c>
      <c r="F215" s="442">
        <v>1</v>
      </c>
      <c r="G215" s="53">
        <v>2300</v>
      </c>
      <c r="H215" s="36">
        <f t="shared" si="6"/>
        <v>2300</v>
      </c>
      <c r="I215" s="283"/>
      <c r="J215" s="443" t="s">
        <v>2071</v>
      </c>
      <c r="K215" s="57" t="s">
        <v>2072</v>
      </c>
      <c r="L215" s="285"/>
      <c r="M215" s="60"/>
      <c r="N215" s="65"/>
      <c r="O215" s="60"/>
      <c r="P215" s="32"/>
      <c r="Q215" s="26"/>
    </row>
    <row r="216" spans="2:17" s="73" customFormat="1" ht="19.7" customHeight="1">
      <c r="B216" s="65"/>
      <c r="C216" s="952" t="s">
        <v>531</v>
      </c>
      <c r="D216" s="952" t="s">
        <v>531</v>
      </c>
      <c r="E216" s="1096" t="s">
        <v>2165</v>
      </c>
      <c r="F216" s="442">
        <v>1</v>
      </c>
      <c r="G216" s="53">
        <v>7150</v>
      </c>
      <c r="H216" s="66">
        <f t="shared" si="6"/>
        <v>7150</v>
      </c>
      <c r="I216" s="283"/>
      <c r="J216" s="443" t="s">
        <v>2166</v>
      </c>
      <c r="K216" s="57"/>
      <c r="L216" s="285"/>
      <c r="M216" s="60"/>
      <c r="N216" s="65"/>
      <c r="O216" s="60"/>
      <c r="P216" s="32"/>
      <c r="Q216" s="26"/>
    </row>
    <row r="217" spans="2:17" s="73" customFormat="1" ht="19.7" customHeight="1">
      <c r="B217" s="65"/>
      <c r="C217" s="952" t="s">
        <v>531</v>
      </c>
      <c r="D217" s="952" t="s">
        <v>531</v>
      </c>
      <c r="E217" s="1096" t="s">
        <v>2167</v>
      </c>
      <c r="F217" s="442">
        <v>4</v>
      </c>
      <c r="G217" s="53">
        <v>51</v>
      </c>
      <c r="H217" s="66">
        <f t="shared" si="6"/>
        <v>204</v>
      </c>
      <c r="I217" s="283"/>
      <c r="J217" s="443" t="s">
        <v>2168</v>
      </c>
      <c r="K217" s="57" t="s">
        <v>2169</v>
      </c>
      <c r="L217" s="285"/>
      <c r="M217" s="60"/>
      <c r="N217" s="65"/>
      <c r="O217" s="60"/>
      <c r="P217" s="32"/>
      <c r="Q217" s="26"/>
    </row>
    <row r="218" spans="2:17" s="73" customFormat="1" ht="19.7" customHeight="1">
      <c r="B218" s="65"/>
      <c r="C218" s="952" t="s">
        <v>531</v>
      </c>
      <c r="D218" s="952" t="s">
        <v>531</v>
      </c>
      <c r="E218" s="1096" t="s">
        <v>2170</v>
      </c>
      <c r="F218" s="442">
        <v>10</v>
      </c>
      <c r="G218" s="53">
        <v>154</v>
      </c>
      <c r="H218" s="66">
        <f t="shared" si="6"/>
        <v>1540</v>
      </c>
      <c r="I218" s="283"/>
      <c r="J218" s="443" t="s">
        <v>2171</v>
      </c>
      <c r="K218" s="57" t="s">
        <v>2169</v>
      </c>
      <c r="L218" s="285"/>
      <c r="M218" s="60"/>
      <c r="N218" s="65"/>
      <c r="O218" s="60"/>
      <c r="P218" s="32"/>
      <c r="Q218" s="26"/>
    </row>
    <row r="219" spans="2:17" s="73" customFormat="1" ht="19.7" customHeight="1">
      <c r="B219" s="65"/>
      <c r="C219" s="1097" t="s">
        <v>2172</v>
      </c>
      <c r="D219" s="952" t="s">
        <v>531</v>
      </c>
      <c r="E219" s="1096" t="s">
        <v>2173</v>
      </c>
      <c r="F219" s="442">
        <v>10</v>
      </c>
      <c r="G219" s="53">
        <v>6</v>
      </c>
      <c r="H219" s="66">
        <f t="shared" si="6"/>
        <v>60</v>
      </c>
      <c r="I219" s="283"/>
      <c r="J219" s="443" t="s">
        <v>2174</v>
      </c>
      <c r="K219" s="57" t="s">
        <v>2169</v>
      </c>
      <c r="L219" s="285"/>
      <c r="M219" s="60"/>
      <c r="N219" s="65"/>
      <c r="O219" s="60"/>
      <c r="P219" s="32"/>
      <c r="Q219" s="26"/>
    </row>
    <row r="220" spans="2:17" s="73" customFormat="1" ht="19.7" customHeight="1">
      <c r="B220" s="65"/>
      <c r="C220" s="952" t="s">
        <v>531</v>
      </c>
      <c r="D220" s="952" t="s">
        <v>531</v>
      </c>
      <c r="E220" s="1096" t="s">
        <v>2175</v>
      </c>
      <c r="F220" s="442">
        <v>4</v>
      </c>
      <c r="G220" s="53">
        <v>75</v>
      </c>
      <c r="H220" s="66">
        <f t="shared" si="6"/>
        <v>300</v>
      </c>
      <c r="I220" s="283"/>
      <c r="J220" s="443" t="s">
        <v>2176</v>
      </c>
      <c r="K220" s="57" t="s">
        <v>2169</v>
      </c>
      <c r="L220" s="285"/>
      <c r="M220" s="60"/>
      <c r="N220" s="65"/>
      <c r="O220" s="60"/>
      <c r="P220" s="32"/>
      <c r="Q220" s="26"/>
    </row>
    <row r="221" spans="2:17" s="9" customFormat="1" ht="19.7" customHeight="1">
      <c r="B221" s="21"/>
      <c r="C221" s="208" t="s">
        <v>565</v>
      </c>
      <c r="D221" s="208" t="s">
        <v>565</v>
      </c>
      <c r="E221" s="1084" t="s">
        <v>2177</v>
      </c>
      <c r="F221" s="248">
        <v>1</v>
      </c>
      <c r="G221" s="1098">
        <v>8000</v>
      </c>
      <c r="H221" s="36">
        <f t="shared" si="6"/>
        <v>8000</v>
      </c>
      <c r="I221" s="167"/>
      <c r="J221" s="211" t="s">
        <v>2178</v>
      </c>
      <c r="K221" s="864"/>
      <c r="L221" s="30"/>
      <c r="M221" s="25"/>
      <c r="N221" s="21"/>
      <c r="O221" s="25"/>
      <c r="P221" s="25"/>
      <c r="Q221" s="26"/>
    </row>
    <row r="222" spans="2:17" s="73" customFormat="1" ht="19.7" customHeight="1">
      <c r="B222" s="65"/>
      <c r="C222" s="65"/>
      <c r="D222" s="65"/>
      <c r="E222" s="1076">
        <f>SUM(H178:H221)</f>
        <v>100962</v>
      </c>
      <c r="F222" s="442"/>
      <c r="G222" s="53"/>
      <c r="H222" s="36"/>
      <c r="I222" s="283"/>
      <c r="J222" s="443"/>
      <c r="K222" s="57"/>
      <c r="L222" s="285"/>
      <c r="M222" s="60"/>
      <c r="N222" s="65"/>
      <c r="O222" s="60"/>
      <c r="P222" s="60"/>
      <c r="Q222" s="61"/>
    </row>
    <row r="223" spans="2:17" s="73" customFormat="1" ht="19.7" customHeight="1">
      <c r="B223" s="65"/>
      <c r="C223" s="65"/>
      <c r="D223" s="65"/>
      <c r="E223" s="30"/>
      <c r="F223" s="442"/>
      <c r="G223" s="53"/>
      <c r="H223" s="36"/>
      <c r="I223" s="283"/>
      <c r="J223" s="443"/>
      <c r="K223" s="57"/>
      <c r="L223" s="285"/>
      <c r="M223" s="60"/>
      <c r="N223" s="65"/>
      <c r="O223" s="60"/>
      <c r="P223" s="60"/>
      <c r="Q223" s="61"/>
    </row>
    <row r="224" spans="2:17" s="73" customFormat="1" ht="19.7" customHeight="1">
      <c r="B224" s="65"/>
      <c r="C224" s="65"/>
      <c r="D224" s="65"/>
      <c r="E224" s="30"/>
      <c r="F224" s="442"/>
      <c r="G224" s="53"/>
      <c r="H224" s="36"/>
      <c r="I224" s="283"/>
      <c r="J224" s="443"/>
      <c r="K224" s="57"/>
      <c r="L224" s="285"/>
      <c r="M224" s="60"/>
      <c r="N224" s="65"/>
      <c r="O224" s="60"/>
      <c r="P224" s="60"/>
      <c r="Q224" s="61"/>
    </row>
    <row r="225" spans="2:17" s="73" customFormat="1" ht="19.7" customHeight="1">
      <c r="B225" s="65"/>
      <c r="C225" s="218" t="s">
        <v>2179</v>
      </c>
      <c r="D225" s="219"/>
      <c r="E225" s="220"/>
      <c r="F225" s="442"/>
      <c r="G225" s="53"/>
      <c r="H225" s="36"/>
      <c r="I225" s="283"/>
      <c r="J225" s="443"/>
      <c r="K225" s="57"/>
      <c r="L225" s="285"/>
      <c r="M225" s="60"/>
      <c r="N225" s="65"/>
      <c r="O225" s="60"/>
      <c r="P225" s="60"/>
      <c r="Q225" s="61"/>
    </row>
    <row r="226" spans="2:17" s="73" customFormat="1" ht="19.7" customHeight="1">
      <c r="B226" s="65"/>
      <c r="C226" s="21" t="s">
        <v>311</v>
      </c>
      <c r="D226" s="21" t="s">
        <v>311</v>
      </c>
      <c r="E226" s="245" t="s">
        <v>2180</v>
      </c>
      <c r="F226" s="167">
        <v>1</v>
      </c>
      <c r="G226" s="215">
        <v>133000</v>
      </c>
      <c r="H226" s="38">
        <f>F226*G226</f>
        <v>133000</v>
      </c>
      <c r="I226" s="167"/>
      <c r="J226" s="31" t="s">
        <v>2181</v>
      </c>
      <c r="K226" s="1099"/>
      <c r="L226" s="285"/>
      <c r="M226" s="60"/>
      <c r="N226" s="65"/>
      <c r="O226" s="60"/>
      <c r="P226" s="60"/>
      <c r="Q226" s="61"/>
    </row>
    <row r="227" spans="2:17" s="73" customFormat="1" ht="19.7" customHeight="1">
      <c r="B227" s="65"/>
      <c r="C227" s="21" t="s">
        <v>311</v>
      </c>
      <c r="D227" s="21" t="s">
        <v>311</v>
      </c>
      <c r="E227" s="245" t="s">
        <v>2182</v>
      </c>
      <c r="F227" s="167">
        <v>2</v>
      </c>
      <c r="G227" s="1069">
        <v>1400</v>
      </c>
      <c r="H227" s="38">
        <f>F227*G227</f>
        <v>2800</v>
      </c>
      <c r="I227" s="167"/>
      <c r="J227" s="31" t="s">
        <v>2183</v>
      </c>
      <c r="K227" s="1099"/>
      <c r="L227" s="285"/>
      <c r="M227" s="60"/>
      <c r="N227" s="65"/>
      <c r="O227" s="60"/>
      <c r="P227" s="60"/>
      <c r="Q227" s="61"/>
    </row>
    <row r="228" spans="2:17" s="73" customFormat="1" ht="19.7" customHeight="1">
      <c r="B228" s="65"/>
      <c r="C228" s="21" t="s">
        <v>311</v>
      </c>
      <c r="D228" s="21" t="s">
        <v>311</v>
      </c>
      <c r="E228" s="245" t="s">
        <v>2184</v>
      </c>
      <c r="F228" s="167">
        <v>1</v>
      </c>
      <c r="G228" s="1069">
        <v>9000</v>
      </c>
      <c r="H228" s="38">
        <f>F228*G228</f>
        <v>9000</v>
      </c>
      <c r="I228" s="167"/>
      <c r="J228" s="31" t="s">
        <v>2185</v>
      </c>
      <c r="K228" s="1099"/>
      <c r="L228" s="285"/>
      <c r="M228" s="60"/>
      <c r="N228" s="65"/>
      <c r="O228" s="60"/>
      <c r="P228" s="60"/>
      <c r="Q228" s="61"/>
    </row>
    <row r="229" spans="2:17" s="73" customFormat="1" ht="19.7" customHeight="1">
      <c r="B229" s="65"/>
      <c r="C229" s="21" t="s">
        <v>311</v>
      </c>
      <c r="D229" s="21" t="s">
        <v>311</v>
      </c>
      <c r="E229" s="245" t="s">
        <v>1735</v>
      </c>
      <c r="F229" s="167">
        <v>1</v>
      </c>
      <c r="G229" s="42"/>
      <c r="H229" s="34">
        <v>-43500</v>
      </c>
      <c r="I229" s="167"/>
      <c r="J229" s="31" t="s">
        <v>2186</v>
      </c>
      <c r="K229" s="1099"/>
      <c r="L229" s="285"/>
      <c r="M229" s="60"/>
      <c r="N229" s="65"/>
      <c r="O229" s="60"/>
      <c r="P229" s="60"/>
      <c r="Q229" s="61"/>
    </row>
    <row r="230" spans="2:17" s="73" customFormat="1" ht="19.7" customHeight="1">
      <c r="B230" s="65"/>
      <c r="C230" s="208" t="s">
        <v>531</v>
      </c>
      <c r="D230" s="208" t="s">
        <v>531</v>
      </c>
      <c r="E230" s="1058" t="s">
        <v>2187</v>
      </c>
      <c r="F230" s="442">
        <v>4</v>
      </c>
      <c r="G230" s="1100">
        <v>42</v>
      </c>
      <c r="H230" s="213">
        <f>F230*G230</f>
        <v>168</v>
      </c>
      <c r="I230" s="283"/>
      <c r="J230" s="443" t="s">
        <v>940</v>
      </c>
      <c r="K230" s="1099"/>
      <c r="L230" s="285"/>
      <c r="M230" s="60"/>
      <c r="N230" s="65"/>
      <c r="O230" s="60"/>
      <c r="P230" s="60"/>
      <c r="Q230" s="61"/>
    </row>
    <row r="231" spans="2:17" s="73" customFormat="1" ht="19.7" customHeight="1">
      <c r="B231" s="65"/>
      <c r="C231" s="208" t="s">
        <v>531</v>
      </c>
      <c r="D231" s="208" t="s">
        <v>531</v>
      </c>
      <c r="E231" s="1058" t="s">
        <v>677</v>
      </c>
      <c r="F231" s="442">
        <v>4</v>
      </c>
      <c r="G231" s="1100">
        <v>42</v>
      </c>
      <c r="H231" s="213">
        <f>F231*G231</f>
        <v>168</v>
      </c>
      <c r="I231" s="283"/>
      <c r="J231" s="443" t="s">
        <v>940</v>
      </c>
      <c r="K231" s="1099"/>
      <c r="L231" s="285"/>
      <c r="M231" s="60"/>
      <c r="N231" s="65"/>
      <c r="O231" s="60"/>
      <c r="P231" s="60"/>
      <c r="Q231" s="61"/>
    </row>
    <row r="232" spans="2:17" s="73" customFormat="1" ht="19.7" customHeight="1">
      <c r="B232" s="65"/>
      <c r="C232" s="535" t="s">
        <v>531</v>
      </c>
      <c r="D232" s="535" t="s">
        <v>531</v>
      </c>
      <c r="E232" s="142" t="s">
        <v>2188</v>
      </c>
      <c r="F232" s="537">
        <v>1</v>
      </c>
      <c r="G232" s="421">
        <v>600</v>
      </c>
      <c r="H232" s="141">
        <f>F232*G232</f>
        <v>600</v>
      </c>
      <c r="I232" s="133"/>
      <c r="J232" s="538" t="s">
        <v>2189</v>
      </c>
      <c r="K232" s="1099"/>
      <c r="L232" s="285"/>
      <c r="M232" s="60"/>
      <c r="N232" s="65"/>
      <c r="O232" s="60"/>
      <c r="P232" s="60"/>
      <c r="Q232" s="61"/>
    </row>
    <row r="233" spans="2:17" s="73" customFormat="1" ht="19.7" customHeight="1">
      <c r="B233" s="65"/>
      <c r="C233" s="535" t="s">
        <v>531</v>
      </c>
      <c r="D233" s="535" t="s">
        <v>531</v>
      </c>
      <c r="E233" s="142" t="s">
        <v>895</v>
      </c>
      <c r="F233" s="537">
        <v>1</v>
      </c>
      <c r="G233" s="421">
        <v>210</v>
      </c>
      <c r="H233" s="141">
        <f>F233*G233</f>
        <v>210</v>
      </c>
      <c r="I233" s="133"/>
      <c r="J233" s="538" t="s">
        <v>2190</v>
      </c>
      <c r="K233" s="1099"/>
      <c r="L233" s="285"/>
      <c r="M233" s="60"/>
      <c r="N233" s="65"/>
      <c r="O233" s="60"/>
      <c r="P233" s="60"/>
      <c r="Q233" s="61"/>
    </row>
    <row r="234" spans="2:17" s="73" customFormat="1" ht="19.7" customHeight="1">
      <c r="B234" s="65"/>
      <c r="C234" s="65"/>
      <c r="D234" s="65"/>
      <c r="E234" s="30"/>
      <c r="F234" s="442"/>
      <c r="G234" s="53"/>
      <c r="H234" s="36">
        <f>F234*G234</f>
        <v>0</v>
      </c>
      <c r="I234" s="283"/>
      <c r="J234" s="443"/>
      <c r="K234" s="57"/>
      <c r="L234" s="285"/>
      <c r="M234" s="60"/>
      <c r="N234" s="65"/>
      <c r="O234" s="60"/>
      <c r="P234" s="60"/>
      <c r="Q234" s="61"/>
    </row>
    <row r="235" spans="2:17" s="73" customFormat="1" ht="19.7" customHeight="1">
      <c r="B235" s="65"/>
      <c r="C235" s="65"/>
      <c r="D235" s="65"/>
      <c r="E235" s="1076">
        <f>SUM(H226:H234)</f>
        <v>102446</v>
      </c>
      <c r="F235" s="442"/>
      <c r="G235" s="53"/>
      <c r="H235" s="36"/>
      <c r="I235" s="283"/>
      <c r="J235" s="443"/>
      <c r="K235" s="57"/>
      <c r="L235" s="285"/>
      <c r="M235" s="60"/>
      <c r="N235" s="65"/>
      <c r="O235" s="60"/>
      <c r="P235" s="60"/>
      <c r="Q235" s="61"/>
    </row>
    <row r="236" spans="2:17" s="73" customFormat="1" ht="19.7" customHeight="1">
      <c r="B236" s="65"/>
      <c r="C236" s="65"/>
      <c r="D236" s="65"/>
      <c r="E236" s="30"/>
      <c r="F236" s="442"/>
      <c r="G236" s="53"/>
      <c r="H236" s="36"/>
      <c r="I236" s="283"/>
      <c r="J236" s="443"/>
      <c r="K236" s="57"/>
      <c r="L236" s="285"/>
      <c r="M236" s="60"/>
      <c r="N236" s="65"/>
      <c r="O236" s="60"/>
      <c r="P236" s="60"/>
      <c r="Q236" s="61"/>
    </row>
    <row r="237" spans="2:17" s="73" customFormat="1" ht="19.7" customHeight="1">
      <c r="B237" s="65"/>
      <c r="C237" s="65"/>
      <c r="D237" s="65"/>
      <c r="E237" s="30"/>
      <c r="F237" s="442"/>
      <c r="G237" s="53"/>
      <c r="H237" s="36"/>
      <c r="I237" s="283"/>
      <c r="J237" s="443"/>
      <c r="K237" s="57"/>
      <c r="L237" s="285"/>
      <c r="M237" s="60"/>
      <c r="N237" s="65"/>
      <c r="O237" s="60"/>
      <c r="P237" s="60"/>
      <c r="Q237" s="61"/>
    </row>
    <row r="238" spans="2:17" s="73" customFormat="1" ht="19.7" customHeight="1">
      <c r="B238" s="65"/>
      <c r="C238" s="65"/>
      <c r="D238" s="65"/>
      <c r="E238" s="30"/>
      <c r="F238" s="442"/>
      <c r="G238" s="53"/>
      <c r="H238" s="36"/>
      <c r="I238" s="283"/>
      <c r="J238" s="443"/>
      <c r="K238" s="57"/>
      <c r="L238" s="285"/>
      <c r="M238" s="60"/>
      <c r="N238" s="65"/>
      <c r="O238" s="60"/>
      <c r="P238" s="60"/>
      <c r="Q238" s="61"/>
    </row>
    <row r="239" spans="2:17" s="73" customFormat="1" ht="19.7" customHeight="1">
      <c r="B239" s="65"/>
      <c r="C239" s="218" t="s">
        <v>2191</v>
      </c>
      <c r="D239" s="219"/>
      <c r="E239" s="220"/>
      <c r="F239" s="442"/>
      <c r="G239" s="53"/>
      <c r="H239" s="36"/>
      <c r="I239" s="283"/>
      <c r="J239" s="443"/>
      <c r="K239" s="57"/>
      <c r="L239" s="285"/>
      <c r="M239" s="60"/>
      <c r="N239" s="65"/>
      <c r="O239" s="60"/>
      <c r="P239" s="60"/>
      <c r="Q239" s="61"/>
    </row>
    <row r="240" spans="2:17" s="73" customFormat="1" ht="19.7" customHeight="1">
      <c r="B240" s="65"/>
      <c r="C240" s="208" t="s">
        <v>531</v>
      </c>
      <c r="D240" s="208" t="s">
        <v>531</v>
      </c>
      <c r="E240" s="30" t="s">
        <v>2188</v>
      </c>
      <c r="F240" s="537">
        <v>1</v>
      </c>
      <c r="G240" s="53">
        <v>600</v>
      </c>
      <c r="H240" s="36">
        <f t="shared" ref="H240:H246" si="7">F240*G240</f>
        <v>600</v>
      </c>
      <c r="I240" s="283"/>
      <c r="J240" s="443" t="s">
        <v>2189</v>
      </c>
      <c r="K240" s="57"/>
      <c r="L240" s="285"/>
      <c r="M240" s="60"/>
      <c r="N240" s="65"/>
      <c r="O240" s="60"/>
      <c r="P240" s="60"/>
      <c r="Q240" s="26"/>
    </row>
    <row r="241" spans="2:17" s="73" customFormat="1" ht="19.7" customHeight="1">
      <c r="B241" s="65"/>
      <c r="C241" s="208" t="s">
        <v>531</v>
      </c>
      <c r="D241" s="208" t="s">
        <v>531</v>
      </c>
      <c r="E241" s="30" t="s">
        <v>895</v>
      </c>
      <c r="F241" s="537">
        <v>1</v>
      </c>
      <c r="G241" s="53">
        <v>210</v>
      </c>
      <c r="H241" s="36">
        <f t="shared" si="7"/>
        <v>210</v>
      </c>
      <c r="I241" s="283"/>
      <c r="J241" s="443" t="s">
        <v>2190</v>
      </c>
      <c r="K241" s="57"/>
      <c r="L241" s="285"/>
      <c r="M241" s="60"/>
      <c r="N241" s="65"/>
      <c r="O241" s="60"/>
      <c r="P241" s="60"/>
      <c r="Q241" s="26"/>
    </row>
    <row r="242" spans="2:17" s="73" customFormat="1" ht="19.7" customHeight="1">
      <c r="B242" s="65"/>
      <c r="C242" s="65" t="s">
        <v>618</v>
      </c>
      <c r="D242" s="65" t="s">
        <v>144</v>
      </c>
      <c r="E242" s="30" t="s">
        <v>2192</v>
      </c>
      <c r="F242" s="442">
        <v>1</v>
      </c>
      <c r="G242" s="53">
        <v>3840</v>
      </c>
      <c r="H242" s="36">
        <f t="shared" si="7"/>
        <v>3840</v>
      </c>
      <c r="I242" s="283"/>
      <c r="J242" s="443" t="s">
        <v>2193</v>
      </c>
      <c r="K242" s="57"/>
      <c r="L242" s="285"/>
      <c r="M242" s="60"/>
      <c r="N242" s="65"/>
      <c r="O242" s="60"/>
      <c r="P242" s="60"/>
      <c r="Q242" s="61"/>
    </row>
    <row r="243" spans="2:17" s="73" customFormat="1" ht="19.7" customHeight="1">
      <c r="B243" s="65"/>
      <c r="C243" s="65" t="s">
        <v>2194</v>
      </c>
      <c r="D243" s="65" t="s">
        <v>144</v>
      </c>
      <c r="E243" s="30" t="s">
        <v>1765</v>
      </c>
      <c r="F243" s="442">
        <v>1</v>
      </c>
      <c r="G243" s="1100">
        <v>8710</v>
      </c>
      <c r="H243" s="213">
        <f t="shared" si="7"/>
        <v>8710</v>
      </c>
      <c r="I243" s="283"/>
      <c r="J243" s="443" t="s">
        <v>2195</v>
      </c>
      <c r="K243" s="57"/>
      <c r="L243" s="285"/>
      <c r="M243" s="60"/>
      <c r="N243" s="65"/>
      <c r="O243" s="60"/>
      <c r="P243" s="60"/>
      <c r="Q243" s="61"/>
    </row>
    <row r="244" spans="2:17" s="73" customFormat="1" ht="19.7" customHeight="1">
      <c r="B244" s="65"/>
      <c r="C244" s="208" t="s">
        <v>531</v>
      </c>
      <c r="D244" s="208" t="s">
        <v>531</v>
      </c>
      <c r="E244" s="1058" t="s">
        <v>2187</v>
      </c>
      <c r="F244" s="442">
        <v>2</v>
      </c>
      <c r="G244" s="1100">
        <v>42</v>
      </c>
      <c r="H244" s="213">
        <f t="shared" si="7"/>
        <v>84</v>
      </c>
      <c r="I244" s="283"/>
      <c r="J244" s="443" t="s">
        <v>940</v>
      </c>
      <c r="K244" s="57"/>
      <c r="L244" s="285"/>
      <c r="M244" s="60"/>
      <c r="N244" s="65"/>
      <c r="O244" s="60"/>
      <c r="P244" s="60"/>
      <c r="Q244" s="61"/>
    </row>
    <row r="245" spans="2:17" s="73" customFormat="1" ht="19.7" customHeight="1">
      <c r="B245" s="65"/>
      <c r="C245" s="208" t="s">
        <v>531</v>
      </c>
      <c r="D245" s="208" t="s">
        <v>531</v>
      </c>
      <c r="E245" s="1058" t="s">
        <v>677</v>
      </c>
      <c r="F245" s="442">
        <v>2</v>
      </c>
      <c r="G245" s="1100">
        <v>42</v>
      </c>
      <c r="H245" s="213">
        <f t="shared" si="7"/>
        <v>84</v>
      </c>
      <c r="I245" s="283"/>
      <c r="J245" s="443" t="s">
        <v>940</v>
      </c>
      <c r="K245" s="57"/>
      <c r="L245" s="285"/>
      <c r="M245" s="60"/>
      <c r="N245" s="65"/>
      <c r="O245" s="60"/>
      <c r="P245" s="60"/>
      <c r="Q245" s="61"/>
    </row>
    <row r="246" spans="2:17" s="73" customFormat="1" ht="19.7" customHeight="1">
      <c r="B246" s="65"/>
      <c r="C246" s="1101" t="s">
        <v>531</v>
      </c>
      <c r="D246" s="1101" t="s">
        <v>531</v>
      </c>
      <c r="E246" s="1068" t="s">
        <v>2196</v>
      </c>
      <c r="F246" s="1102">
        <v>1</v>
      </c>
      <c r="G246" s="1103">
        <v>4442</v>
      </c>
      <c r="H246" s="1104">
        <f t="shared" si="7"/>
        <v>4442</v>
      </c>
      <c r="I246" s="1067"/>
      <c r="J246" s="1105" t="s">
        <v>2197</v>
      </c>
      <c r="K246" s="57"/>
      <c r="L246" s="285"/>
      <c r="M246" s="60"/>
      <c r="N246" s="65"/>
      <c r="O246" s="60"/>
      <c r="P246" s="60"/>
      <c r="Q246" s="61"/>
    </row>
    <row r="247" spans="2:17" s="73" customFormat="1" ht="19.7" customHeight="1">
      <c r="B247" s="65"/>
      <c r="C247" s="65"/>
      <c r="D247" s="65"/>
      <c r="E247" s="1076">
        <f>SUM(H240:H246)</f>
        <v>17970</v>
      </c>
      <c r="F247" s="442"/>
      <c r="G247" s="53"/>
      <c r="H247" s="36"/>
      <c r="I247" s="283"/>
      <c r="J247" s="443"/>
      <c r="K247" s="57"/>
      <c r="L247" s="285"/>
      <c r="M247" s="60"/>
      <c r="N247" s="65"/>
      <c r="O247" s="57"/>
      <c r="P247" s="60"/>
      <c r="Q247" s="61"/>
    </row>
    <row r="248" spans="2:17" s="73" customFormat="1" ht="19.7" customHeight="1">
      <c r="B248" s="65"/>
      <c r="C248" s="65"/>
      <c r="D248" s="65"/>
      <c r="E248" s="30"/>
      <c r="F248" s="442"/>
      <c r="G248" s="53"/>
      <c r="H248" s="36"/>
      <c r="I248" s="283"/>
      <c r="J248" s="443"/>
      <c r="K248" s="57"/>
      <c r="L248" s="285"/>
      <c r="M248" s="60"/>
      <c r="N248" s="65"/>
      <c r="O248" s="57"/>
      <c r="P248" s="60"/>
      <c r="Q248" s="61"/>
    </row>
    <row r="249" spans="2:17" s="73" customFormat="1" ht="19.7" customHeight="1">
      <c r="B249" s="65"/>
      <c r="C249" s="137" t="s">
        <v>686</v>
      </c>
      <c r="D249" s="535" t="s">
        <v>531</v>
      </c>
      <c r="E249" s="827" t="s">
        <v>2198</v>
      </c>
      <c r="F249" s="1091">
        <v>1</v>
      </c>
      <c r="G249" s="985">
        <v>956</v>
      </c>
      <c r="H249" s="988">
        <f>F249*G249</f>
        <v>956</v>
      </c>
      <c r="I249" s="133"/>
      <c r="J249" s="538" t="s">
        <v>2199</v>
      </c>
      <c r="K249" s="57"/>
      <c r="L249" s="285"/>
      <c r="M249" s="60"/>
      <c r="N249" s="65"/>
      <c r="O249" s="58"/>
      <c r="P249" s="58"/>
      <c r="Q249" s="61"/>
    </row>
    <row r="250" spans="2:17" s="73" customFormat="1" ht="19.7" customHeight="1">
      <c r="B250" s="65"/>
      <c r="C250" s="137" t="s">
        <v>686</v>
      </c>
      <c r="D250" s="535" t="s">
        <v>531</v>
      </c>
      <c r="E250" s="827" t="s">
        <v>2200</v>
      </c>
      <c r="F250" s="1091">
        <v>1</v>
      </c>
      <c r="G250" s="985">
        <v>956</v>
      </c>
      <c r="H250" s="988">
        <f>F250*G250</f>
        <v>956</v>
      </c>
      <c r="I250" s="133"/>
      <c r="J250" s="538" t="s">
        <v>2201</v>
      </c>
      <c r="K250" s="57"/>
      <c r="L250" s="285"/>
      <c r="M250" s="60"/>
      <c r="N250" s="65"/>
      <c r="O250" s="58"/>
      <c r="P250" s="58"/>
      <c r="Q250" s="61"/>
    </row>
    <row r="251" spans="2:17" s="73" customFormat="1" ht="19.7" customHeight="1">
      <c r="B251" s="65"/>
      <c r="C251" s="137" t="s">
        <v>686</v>
      </c>
      <c r="D251" s="535" t="s">
        <v>531</v>
      </c>
      <c r="E251" s="827" t="s">
        <v>2202</v>
      </c>
      <c r="F251" s="1091">
        <v>1</v>
      </c>
      <c r="G251" s="985">
        <v>956</v>
      </c>
      <c r="H251" s="988">
        <f>F251*G251</f>
        <v>956</v>
      </c>
      <c r="I251" s="133"/>
      <c r="J251" s="538" t="s">
        <v>2203</v>
      </c>
      <c r="K251" s="57"/>
      <c r="L251" s="285"/>
      <c r="M251" s="60"/>
      <c r="N251" s="65"/>
      <c r="O251" s="58"/>
      <c r="P251" s="58"/>
      <c r="Q251" s="61"/>
    </row>
    <row r="252" spans="2:17" s="73" customFormat="1" ht="19.7" customHeight="1">
      <c r="B252" s="65"/>
      <c r="C252" s="137" t="s">
        <v>686</v>
      </c>
      <c r="D252" s="535" t="s">
        <v>531</v>
      </c>
      <c r="E252" s="827" t="s">
        <v>2204</v>
      </c>
      <c r="F252" s="1091">
        <v>1</v>
      </c>
      <c r="G252" s="985">
        <v>956</v>
      </c>
      <c r="H252" s="988">
        <f>F252*G252</f>
        <v>956</v>
      </c>
      <c r="I252" s="133"/>
      <c r="J252" s="538" t="s">
        <v>2205</v>
      </c>
      <c r="K252" s="57"/>
      <c r="L252" s="285"/>
      <c r="M252" s="60"/>
      <c r="N252" s="65"/>
      <c r="O252" s="58"/>
      <c r="P252" s="58"/>
      <c r="Q252" s="61"/>
    </row>
    <row r="253" spans="2:17" s="73" customFormat="1" ht="19.7" customHeight="1">
      <c r="B253" s="65"/>
      <c r="C253" s="137" t="s">
        <v>686</v>
      </c>
      <c r="D253" s="535" t="s">
        <v>531</v>
      </c>
      <c r="E253" s="827" t="s">
        <v>2206</v>
      </c>
      <c r="F253" s="1091">
        <v>1</v>
      </c>
      <c r="G253" s="985">
        <v>956</v>
      </c>
      <c r="H253" s="988">
        <f>F253*G253</f>
        <v>956</v>
      </c>
      <c r="I253" s="133"/>
      <c r="J253" s="538" t="s">
        <v>2207</v>
      </c>
      <c r="K253" s="57"/>
      <c r="L253" s="285"/>
      <c r="M253" s="60"/>
      <c r="N253" s="65"/>
      <c r="O253" s="58"/>
      <c r="P253" s="58"/>
      <c r="Q253" s="61"/>
    </row>
    <row r="254" spans="2:17" s="73" customFormat="1" ht="19.7" customHeight="1">
      <c r="B254" s="65"/>
      <c r="C254" s="65"/>
      <c r="D254" s="65"/>
      <c r="E254" s="30"/>
      <c r="F254" s="442"/>
      <c r="G254" s="53"/>
      <c r="H254" s="36"/>
      <c r="I254" s="283"/>
      <c r="J254" s="443"/>
      <c r="K254" s="57"/>
      <c r="L254" s="285"/>
      <c r="M254" s="60"/>
      <c r="N254" s="65"/>
      <c r="O254" s="57"/>
      <c r="P254" s="60"/>
      <c r="Q254" s="61"/>
    </row>
    <row r="255" spans="2:17" s="73" customFormat="1" ht="19.7" customHeight="1">
      <c r="B255" s="65"/>
      <c r="C255" s="65"/>
      <c r="D255" s="65"/>
      <c r="E255" s="1076">
        <f>SUM(H248:H254)</f>
        <v>4780</v>
      </c>
      <c r="F255" s="442"/>
      <c r="G255" s="53"/>
      <c r="H255" s="36"/>
      <c r="I255" s="283"/>
      <c r="J255" s="443"/>
      <c r="K255" s="57"/>
      <c r="L255" s="285"/>
      <c r="M255" s="60"/>
      <c r="N255" s="65"/>
      <c r="O255" s="57"/>
      <c r="P255" s="60"/>
      <c r="Q255" s="61"/>
    </row>
    <row r="256" spans="2:17" s="73" customFormat="1" ht="19.7" customHeight="1">
      <c r="B256" s="65"/>
      <c r="C256" s="65"/>
      <c r="D256" s="65"/>
      <c r="E256" s="30"/>
      <c r="F256" s="442"/>
      <c r="G256" s="53"/>
      <c r="H256" s="36"/>
      <c r="I256" s="283"/>
      <c r="J256" s="443"/>
      <c r="K256" s="57"/>
      <c r="L256" s="285"/>
      <c r="M256" s="60"/>
      <c r="N256" s="65"/>
      <c r="O256" s="57"/>
      <c r="P256" s="60"/>
      <c r="Q256" s="61"/>
    </row>
    <row r="257" spans="2:17" s="73" customFormat="1" ht="19.7" customHeight="1">
      <c r="B257" s="65"/>
      <c r="C257" s="65"/>
      <c r="D257" s="65"/>
      <c r="E257" s="30"/>
      <c r="F257" s="442"/>
      <c r="G257" s="53"/>
      <c r="H257" s="36"/>
      <c r="I257" s="283"/>
      <c r="J257" s="443"/>
      <c r="K257" s="57"/>
      <c r="L257" s="285"/>
      <c r="M257" s="60"/>
      <c r="N257" s="65"/>
      <c r="O257" s="57"/>
      <c r="P257" s="60"/>
      <c r="Q257" s="61"/>
    </row>
    <row r="258" spans="2:17" s="73" customFormat="1" ht="19.7" customHeight="1">
      <c r="B258" s="65"/>
      <c r="C258" s="65"/>
      <c r="D258" s="65"/>
      <c r="E258" s="30"/>
      <c r="F258" s="442"/>
      <c r="G258" s="53"/>
      <c r="H258" s="36"/>
      <c r="I258" s="283"/>
      <c r="J258" s="443"/>
      <c r="K258" s="57"/>
      <c r="L258" s="285"/>
      <c r="M258" s="60"/>
      <c r="N258" s="65"/>
      <c r="O258" s="57"/>
      <c r="P258" s="60"/>
      <c r="Q258" s="61"/>
    </row>
    <row r="259" spans="2:17" s="73" customFormat="1" ht="19.7" customHeight="1">
      <c r="B259" s="65"/>
      <c r="C259" s="65"/>
      <c r="D259" s="65"/>
      <c r="E259" s="30"/>
      <c r="F259" s="442"/>
      <c r="G259" s="53"/>
      <c r="H259" s="36"/>
      <c r="I259" s="283"/>
      <c r="J259" s="443"/>
      <c r="K259" s="57"/>
      <c r="L259" s="285"/>
      <c r="M259" s="60"/>
      <c r="N259" s="65"/>
      <c r="O259" s="57"/>
      <c r="P259" s="60"/>
      <c r="Q259" s="61"/>
    </row>
    <row r="260" spans="2:17" s="73" customFormat="1" ht="19.7" customHeight="1">
      <c r="B260" s="65"/>
      <c r="C260" s="65"/>
      <c r="D260" s="65"/>
      <c r="E260" s="30"/>
      <c r="F260" s="442"/>
      <c r="G260" s="53"/>
      <c r="H260" s="36"/>
      <c r="I260" s="283"/>
      <c r="J260" s="443"/>
      <c r="K260" s="57"/>
      <c r="L260" s="285"/>
      <c r="M260" s="60"/>
      <c r="N260" s="65"/>
      <c r="O260" s="57"/>
      <c r="P260" s="60"/>
      <c r="Q260" s="61"/>
    </row>
    <row r="261" spans="2:17" s="73" customFormat="1" ht="19.7" customHeight="1">
      <c r="B261" s="65"/>
      <c r="C261" s="65"/>
      <c r="D261" s="65"/>
      <c r="E261" s="30"/>
      <c r="F261" s="442"/>
      <c r="G261" s="53"/>
      <c r="H261" s="36"/>
      <c r="I261" s="283"/>
      <c r="J261" s="443"/>
      <c r="K261" s="57"/>
      <c r="L261" s="285"/>
      <c r="M261" s="60"/>
      <c r="N261" s="65"/>
      <c r="O261" s="57"/>
      <c r="P261" s="60"/>
      <c r="Q261" s="61"/>
    </row>
    <row r="262" spans="2:17" s="73" customFormat="1" ht="19.7" customHeight="1">
      <c r="B262" s="65"/>
      <c r="C262" s="65"/>
      <c r="D262" s="65"/>
      <c r="E262" s="30"/>
      <c r="F262" s="442"/>
      <c r="G262" s="53"/>
      <c r="H262" s="36"/>
      <c r="I262" s="283"/>
      <c r="J262" s="443"/>
      <c r="K262" s="57"/>
      <c r="L262" s="285"/>
      <c r="M262" s="60"/>
      <c r="N262" s="65"/>
      <c r="O262" s="57"/>
      <c r="P262" s="60"/>
      <c r="Q262" s="61"/>
    </row>
    <row r="263" spans="2:17" s="73" customFormat="1" ht="19.7" customHeight="1">
      <c r="B263" s="65"/>
      <c r="C263" s="65"/>
      <c r="D263" s="65"/>
      <c r="E263" s="30"/>
      <c r="F263" s="442"/>
      <c r="G263" s="53"/>
      <c r="H263" s="36"/>
      <c r="I263" s="283"/>
      <c r="J263" s="443"/>
      <c r="K263" s="57"/>
      <c r="L263" s="285"/>
      <c r="M263" s="60"/>
      <c r="N263" s="65"/>
      <c r="O263" s="57"/>
      <c r="P263" s="60"/>
      <c r="Q263" s="61"/>
    </row>
    <row r="264" spans="2:17" s="73" customFormat="1" ht="19.7" customHeight="1">
      <c r="B264" s="65"/>
      <c r="C264" s="65"/>
      <c r="D264" s="65"/>
      <c r="E264" s="30"/>
      <c r="F264" s="442"/>
      <c r="G264" s="53"/>
      <c r="H264" s="36"/>
      <c r="I264" s="283"/>
      <c r="J264" s="443"/>
      <c r="K264" s="57"/>
      <c r="L264" s="285"/>
      <c r="M264" s="60"/>
      <c r="N264" s="65"/>
      <c r="O264" s="57"/>
      <c r="P264" s="60"/>
      <c r="Q264" s="61"/>
    </row>
    <row r="265" spans="2:17" s="73" customFormat="1" ht="19.7" customHeight="1">
      <c r="B265" s="65"/>
      <c r="C265" s="65"/>
      <c r="D265" s="65"/>
      <c r="E265" s="30"/>
      <c r="F265" s="442"/>
      <c r="G265" s="53"/>
      <c r="H265" s="36"/>
      <c r="I265" s="283"/>
      <c r="J265" s="443"/>
      <c r="K265" s="57"/>
      <c r="L265" s="285"/>
      <c r="M265" s="60"/>
      <c r="N265" s="65"/>
      <c r="O265" s="57"/>
      <c r="P265" s="60"/>
      <c r="Q265" s="61"/>
    </row>
    <row r="266" spans="2:17" s="73" customFormat="1" ht="19.7" customHeight="1">
      <c r="B266" s="65"/>
      <c r="C266" s="65"/>
      <c r="D266" s="65"/>
      <c r="E266" s="30"/>
      <c r="F266" s="442"/>
      <c r="G266" s="53"/>
      <c r="H266" s="36"/>
      <c r="I266" s="283"/>
      <c r="J266" s="443"/>
      <c r="K266" s="57"/>
      <c r="L266" s="285"/>
      <c r="M266" s="60"/>
      <c r="N266" s="65"/>
      <c r="O266" s="57"/>
      <c r="P266" s="60"/>
      <c r="Q266" s="61"/>
    </row>
    <row r="267" spans="2:17" s="73" customFormat="1" ht="19.7" customHeight="1">
      <c r="B267" s="65"/>
      <c r="C267" s="65"/>
      <c r="D267" s="65"/>
      <c r="E267" s="30"/>
      <c r="F267" s="442"/>
      <c r="G267" s="53"/>
      <c r="H267" s="36"/>
      <c r="I267" s="283"/>
      <c r="J267" s="443"/>
      <c r="K267" s="57"/>
      <c r="L267" s="285"/>
      <c r="M267" s="60"/>
      <c r="N267" s="65"/>
      <c r="O267" s="57"/>
      <c r="P267" s="60"/>
      <c r="Q267" s="61"/>
    </row>
    <row r="268" spans="2:17" s="73" customFormat="1" ht="19.7" customHeight="1">
      <c r="B268" s="65"/>
      <c r="C268" s="65"/>
      <c r="D268" s="65"/>
      <c r="E268" s="932"/>
      <c r="F268" s="442"/>
      <c r="G268" s="53"/>
      <c r="H268" s="36"/>
      <c r="I268" s="283"/>
      <c r="J268" s="443"/>
      <c r="K268" s="57"/>
      <c r="L268" s="285"/>
      <c r="M268" s="60"/>
      <c r="N268" s="65"/>
      <c r="O268" s="57"/>
      <c r="P268" s="60"/>
      <c r="Q268" s="61"/>
    </row>
    <row r="269" spans="2:17" s="73" customFormat="1" ht="19.7" customHeight="1">
      <c r="B269" s="65"/>
      <c r="C269" s="65"/>
      <c r="D269" s="65"/>
      <c r="E269" s="1038"/>
      <c r="F269" s="442"/>
      <c r="G269" s="53"/>
      <c r="H269" s="36"/>
      <c r="I269" s="283"/>
      <c r="J269" s="443"/>
      <c r="K269" s="57"/>
      <c r="L269" s="285"/>
      <c r="M269" s="60"/>
      <c r="N269" s="65"/>
      <c r="O269" s="57"/>
      <c r="P269" s="60"/>
      <c r="Q269" s="61"/>
    </row>
    <row r="270" spans="2:17" s="9" customFormat="1" ht="19.7" customHeight="1">
      <c r="B270" s="21"/>
      <c r="C270" s="21"/>
      <c r="D270" s="21"/>
      <c r="E270" s="157"/>
      <c r="F270" s="269"/>
      <c r="G270" s="23"/>
      <c r="H270" s="36"/>
      <c r="I270" s="167"/>
      <c r="J270" s="330"/>
      <c r="K270" s="22"/>
      <c r="L270" s="22"/>
      <c r="M270" s="25"/>
      <c r="N270" s="21"/>
      <c r="O270" s="22"/>
      <c r="P270" s="25"/>
      <c r="Q270" s="26"/>
    </row>
    <row r="271" spans="2:17" s="9" customFormat="1" ht="19.7" customHeight="1">
      <c r="B271" s="21"/>
      <c r="C271" s="21"/>
      <c r="D271" s="21"/>
      <c r="E271" s="30"/>
      <c r="F271" s="269"/>
      <c r="G271" s="23"/>
      <c r="H271" s="36"/>
      <c r="I271" s="167"/>
      <c r="J271" s="30"/>
      <c r="K271" s="22"/>
      <c r="L271" s="22"/>
      <c r="M271" s="25"/>
      <c r="N271" s="21"/>
      <c r="O271" s="22"/>
      <c r="P271" s="25"/>
      <c r="Q271" s="26"/>
    </row>
    <row r="272" spans="2:17" s="9" customFormat="1" ht="19.7" customHeight="1">
      <c r="B272" s="21"/>
      <c r="C272" s="21"/>
      <c r="D272" s="21"/>
      <c r="E272" s="30"/>
      <c r="F272" s="269"/>
      <c r="G272" s="23"/>
      <c r="H272" s="36"/>
      <c r="I272" s="167"/>
      <c r="J272" s="30"/>
      <c r="K272" s="22"/>
      <c r="L272" s="22"/>
      <c r="M272" s="25"/>
      <c r="N272" s="21"/>
      <c r="O272" s="22"/>
      <c r="P272" s="25"/>
      <c r="Q272" s="26"/>
    </row>
    <row r="273" spans="2:17" s="9" customFormat="1" ht="19.7" customHeight="1">
      <c r="B273" s="21"/>
      <c r="C273" s="21"/>
      <c r="D273" s="21"/>
      <c r="E273" s="30"/>
      <c r="F273" s="269"/>
      <c r="G273" s="23"/>
      <c r="H273" s="36"/>
      <c r="I273" s="167"/>
      <c r="J273" s="30"/>
      <c r="K273" s="30"/>
      <c r="L273" s="22"/>
      <c r="M273" s="25"/>
      <c r="N273" s="21"/>
      <c r="O273" s="22"/>
      <c r="P273" s="25"/>
      <c r="Q273" s="26"/>
    </row>
    <row r="274" spans="2:17" s="9" customFormat="1" ht="19.7" customHeight="1">
      <c r="B274" s="21"/>
      <c r="C274" s="21"/>
      <c r="D274" s="21"/>
      <c r="E274" s="30"/>
      <c r="F274" s="269"/>
      <c r="G274" s="23"/>
      <c r="H274" s="36"/>
      <c r="I274" s="167"/>
      <c r="J274" s="30"/>
      <c r="K274" s="22"/>
      <c r="L274" s="22"/>
      <c r="M274" s="25"/>
      <c r="N274" s="21"/>
      <c r="O274" s="22"/>
      <c r="P274" s="25"/>
      <c r="Q274" s="26"/>
    </row>
  </sheetData>
  <autoFilter ref="B8:O8" xr:uid="{65818C86-778C-42EB-BCD8-1664196119B9}"/>
  <mergeCells count="16">
    <mergeCell ref="C133:E133"/>
    <mergeCell ref="C177:E177"/>
    <mergeCell ref="C225:E225"/>
    <mergeCell ref="C239:E239"/>
    <mergeCell ref="C9:E9"/>
    <mergeCell ref="C21:E21"/>
    <mergeCell ref="C50:E50"/>
    <mergeCell ref="C65:E65"/>
    <mergeCell ref="C83:E83"/>
    <mergeCell ref="C129:E129"/>
    <mergeCell ref="B2:D2"/>
    <mergeCell ref="G2:I2"/>
    <mergeCell ref="B3:D3"/>
    <mergeCell ref="B4:D4"/>
    <mergeCell ref="B5:D5"/>
    <mergeCell ref="B6:D6"/>
  </mergeCells>
  <phoneticPr fontId="4"/>
  <dataValidations count="2">
    <dataValidation allowBlank="1" showInputMessage="1" showErrorMessage="1" sqref="J26 JF26 TB26 ACX26 AMT26 AWP26 BGL26 BQH26 CAD26 CJZ26 CTV26 DDR26 DNN26 DXJ26 EHF26 ERB26 FAX26 FKT26 FUP26 GEL26 GOH26 GYD26 HHZ26 HRV26 IBR26 ILN26 IVJ26 JFF26 JPB26 JYX26 KIT26 KSP26 LCL26 LMH26 LWD26 MFZ26 MPV26 MZR26 NJN26 NTJ26 ODF26 ONB26 OWX26 PGT26 PQP26 QAL26 QKH26 QUD26 RDZ26 RNV26 RXR26 SHN26 SRJ26 TBF26 TLB26 TUX26 UET26 UOP26 UYL26 VIH26 VSD26 WBZ26 WLV26 WVR26 J65562 JF65562 TB65562 ACX65562 AMT65562 AWP65562 BGL65562 BQH65562 CAD65562 CJZ65562 CTV65562 DDR65562 DNN65562 DXJ65562 EHF65562 ERB65562 FAX65562 FKT65562 FUP65562 GEL65562 GOH65562 GYD65562 HHZ65562 HRV65562 IBR65562 ILN65562 IVJ65562 JFF65562 JPB65562 JYX65562 KIT65562 KSP65562 LCL65562 LMH65562 LWD65562 MFZ65562 MPV65562 MZR65562 NJN65562 NTJ65562 ODF65562 ONB65562 OWX65562 PGT65562 PQP65562 QAL65562 QKH65562 QUD65562 RDZ65562 RNV65562 RXR65562 SHN65562 SRJ65562 TBF65562 TLB65562 TUX65562 UET65562 UOP65562 UYL65562 VIH65562 VSD65562 WBZ65562 WLV65562 WVR65562 J131098 JF131098 TB131098 ACX131098 AMT131098 AWP131098 BGL131098 BQH131098 CAD131098 CJZ131098 CTV131098 DDR131098 DNN131098 DXJ131098 EHF131098 ERB131098 FAX131098 FKT131098 FUP131098 GEL131098 GOH131098 GYD131098 HHZ131098 HRV131098 IBR131098 ILN131098 IVJ131098 JFF131098 JPB131098 JYX131098 KIT131098 KSP131098 LCL131098 LMH131098 LWD131098 MFZ131098 MPV131098 MZR131098 NJN131098 NTJ131098 ODF131098 ONB131098 OWX131098 PGT131098 PQP131098 QAL131098 QKH131098 QUD131098 RDZ131098 RNV131098 RXR131098 SHN131098 SRJ131098 TBF131098 TLB131098 TUX131098 UET131098 UOP131098 UYL131098 VIH131098 VSD131098 WBZ131098 WLV131098 WVR131098 J196634 JF196634 TB196634 ACX196634 AMT196634 AWP196634 BGL196634 BQH196634 CAD196634 CJZ196634 CTV196634 DDR196634 DNN196634 DXJ196634 EHF196634 ERB196634 FAX196634 FKT196634 FUP196634 GEL196634 GOH196634 GYD196634 HHZ196634 HRV196634 IBR196634 ILN196634 IVJ196634 JFF196634 JPB196634 JYX196634 KIT196634 KSP196634 LCL196634 LMH196634 LWD196634 MFZ196634 MPV196634 MZR196634 NJN196634 NTJ196634 ODF196634 ONB196634 OWX196634 PGT196634 PQP196634 QAL196634 QKH196634 QUD196634 RDZ196634 RNV196634 RXR196634 SHN196634 SRJ196634 TBF196634 TLB196634 TUX196634 UET196634 UOP196634 UYL196634 VIH196634 VSD196634 WBZ196634 WLV196634 WVR196634 J262170 JF262170 TB262170 ACX262170 AMT262170 AWP262170 BGL262170 BQH262170 CAD262170 CJZ262170 CTV262170 DDR262170 DNN262170 DXJ262170 EHF262170 ERB262170 FAX262170 FKT262170 FUP262170 GEL262170 GOH262170 GYD262170 HHZ262170 HRV262170 IBR262170 ILN262170 IVJ262170 JFF262170 JPB262170 JYX262170 KIT262170 KSP262170 LCL262170 LMH262170 LWD262170 MFZ262170 MPV262170 MZR262170 NJN262170 NTJ262170 ODF262170 ONB262170 OWX262170 PGT262170 PQP262170 QAL262170 QKH262170 QUD262170 RDZ262170 RNV262170 RXR262170 SHN262170 SRJ262170 TBF262170 TLB262170 TUX262170 UET262170 UOP262170 UYL262170 VIH262170 VSD262170 WBZ262170 WLV262170 WVR262170 J327706 JF327706 TB327706 ACX327706 AMT327706 AWP327706 BGL327706 BQH327706 CAD327706 CJZ327706 CTV327706 DDR327706 DNN327706 DXJ327706 EHF327706 ERB327706 FAX327706 FKT327706 FUP327706 GEL327706 GOH327706 GYD327706 HHZ327706 HRV327706 IBR327706 ILN327706 IVJ327706 JFF327706 JPB327706 JYX327706 KIT327706 KSP327706 LCL327706 LMH327706 LWD327706 MFZ327706 MPV327706 MZR327706 NJN327706 NTJ327706 ODF327706 ONB327706 OWX327706 PGT327706 PQP327706 QAL327706 QKH327706 QUD327706 RDZ327706 RNV327706 RXR327706 SHN327706 SRJ327706 TBF327706 TLB327706 TUX327706 UET327706 UOP327706 UYL327706 VIH327706 VSD327706 WBZ327706 WLV327706 WVR327706 J393242 JF393242 TB393242 ACX393242 AMT393242 AWP393242 BGL393242 BQH393242 CAD393242 CJZ393242 CTV393242 DDR393242 DNN393242 DXJ393242 EHF393242 ERB393242 FAX393242 FKT393242 FUP393242 GEL393242 GOH393242 GYD393242 HHZ393242 HRV393242 IBR393242 ILN393242 IVJ393242 JFF393242 JPB393242 JYX393242 KIT393242 KSP393242 LCL393242 LMH393242 LWD393242 MFZ393242 MPV393242 MZR393242 NJN393242 NTJ393242 ODF393242 ONB393242 OWX393242 PGT393242 PQP393242 QAL393242 QKH393242 QUD393242 RDZ393242 RNV393242 RXR393242 SHN393242 SRJ393242 TBF393242 TLB393242 TUX393242 UET393242 UOP393242 UYL393242 VIH393242 VSD393242 WBZ393242 WLV393242 WVR393242 J458778 JF458778 TB458778 ACX458778 AMT458778 AWP458778 BGL458778 BQH458778 CAD458778 CJZ458778 CTV458778 DDR458778 DNN458778 DXJ458778 EHF458778 ERB458778 FAX458778 FKT458778 FUP458778 GEL458778 GOH458778 GYD458778 HHZ458778 HRV458778 IBR458778 ILN458778 IVJ458778 JFF458778 JPB458778 JYX458778 KIT458778 KSP458778 LCL458778 LMH458778 LWD458778 MFZ458778 MPV458778 MZR458778 NJN458778 NTJ458778 ODF458778 ONB458778 OWX458778 PGT458778 PQP458778 QAL458778 QKH458778 QUD458778 RDZ458778 RNV458778 RXR458778 SHN458778 SRJ458778 TBF458778 TLB458778 TUX458778 UET458778 UOP458778 UYL458778 VIH458778 VSD458778 WBZ458778 WLV458778 WVR458778 J524314 JF524314 TB524314 ACX524314 AMT524314 AWP524314 BGL524314 BQH524314 CAD524314 CJZ524314 CTV524314 DDR524314 DNN524314 DXJ524314 EHF524314 ERB524314 FAX524314 FKT524314 FUP524314 GEL524314 GOH524314 GYD524314 HHZ524314 HRV524314 IBR524314 ILN524314 IVJ524314 JFF524314 JPB524314 JYX524314 KIT524314 KSP524314 LCL524314 LMH524314 LWD524314 MFZ524314 MPV524314 MZR524314 NJN524314 NTJ524314 ODF524314 ONB524314 OWX524314 PGT524314 PQP524314 QAL524314 QKH524314 QUD524314 RDZ524314 RNV524314 RXR524314 SHN524314 SRJ524314 TBF524314 TLB524314 TUX524314 UET524314 UOP524314 UYL524314 VIH524314 VSD524314 WBZ524314 WLV524314 WVR524314 J589850 JF589850 TB589850 ACX589850 AMT589850 AWP589850 BGL589850 BQH589850 CAD589850 CJZ589850 CTV589850 DDR589850 DNN589850 DXJ589850 EHF589850 ERB589850 FAX589850 FKT589850 FUP589850 GEL589850 GOH589850 GYD589850 HHZ589850 HRV589850 IBR589850 ILN589850 IVJ589850 JFF589850 JPB589850 JYX589850 KIT589850 KSP589850 LCL589850 LMH589850 LWD589850 MFZ589850 MPV589850 MZR589850 NJN589850 NTJ589850 ODF589850 ONB589850 OWX589850 PGT589850 PQP589850 QAL589850 QKH589850 QUD589850 RDZ589850 RNV589850 RXR589850 SHN589850 SRJ589850 TBF589850 TLB589850 TUX589850 UET589850 UOP589850 UYL589850 VIH589850 VSD589850 WBZ589850 WLV589850 WVR589850 J655386 JF655386 TB655386 ACX655386 AMT655386 AWP655386 BGL655386 BQH655386 CAD655386 CJZ655386 CTV655386 DDR655386 DNN655386 DXJ655386 EHF655386 ERB655386 FAX655386 FKT655386 FUP655386 GEL655386 GOH655386 GYD655386 HHZ655386 HRV655386 IBR655386 ILN655386 IVJ655386 JFF655386 JPB655386 JYX655386 KIT655386 KSP655386 LCL655386 LMH655386 LWD655386 MFZ655386 MPV655386 MZR655386 NJN655386 NTJ655386 ODF655386 ONB655386 OWX655386 PGT655386 PQP655386 QAL655386 QKH655386 QUD655386 RDZ655386 RNV655386 RXR655386 SHN655386 SRJ655386 TBF655386 TLB655386 TUX655386 UET655386 UOP655386 UYL655386 VIH655386 VSD655386 WBZ655386 WLV655386 WVR655386 J720922 JF720922 TB720922 ACX720922 AMT720922 AWP720922 BGL720922 BQH720922 CAD720922 CJZ720922 CTV720922 DDR720922 DNN720922 DXJ720922 EHF720922 ERB720922 FAX720922 FKT720922 FUP720922 GEL720922 GOH720922 GYD720922 HHZ720922 HRV720922 IBR720922 ILN720922 IVJ720922 JFF720922 JPB720922 JYX720922 KIT720922 KSP720922 LCL720922 LMH720922 LWD720922 MFZ720922 MPV720922 MZR720922 NJN720922 NTJ720922 ODF720922 ONB720922 OWX720922 PGT720922 PQP720922 QAL720922 QKH720922 QUD720922 RDZ720922 RNV720922 RXR720922 SHN720922 SRJ720922 TBF720922 TLB720922 TUX720922 UET720922 UOP720922 UYL720922 VIH720922 VSD720922 WBZ720922 WLV720922 WVR720922 J786458 JF786458 TB786458 ACX786458 AMT786458 AWP786458 BGL786458 BQH786458 CAD786458 CJZ786458 CTV786458 DDR786458 DNN786458 DXJ786458 EHF786458 ERB786458 FAX786458 FKT786458 FUP786458 GEL786458 GOH786458 GYD786458 HHZ786458 HRV786458 IBR786458 ILN786458 IVJ786458 JFF786458 JPB786458 JYX786458 KIT786458 KSP786458 LCL786458 LMH786458 LWD786458 MFZ786458 MPV786458 MZR786458 NJN786458 NTJ786458 ODF786458 ONB786458 OWX786458 PGT786458 PQP786458 QAL786458 QKH786458 QUD786458 RDZ786458 RNV786458 RXR786458 SHN786458 SRJ786458 TBF786458 TLB786458 TUX786458 UET786458 UOP786458 UYL786458 VIH786458 VSD786458 WBZ786458 WLV786458 WVR786458 J851994 JF851994 TB851994 ACX851994 AMT851994 AWP851994 BGL851994 BQH851994 CAD851994 CJZ851994 CTV851994 DDR851994 DNN851994 DXJ851994 EHF851994 ERB851994 FAX851994 FKT851994 FUP851994 GEL851994 GOH851994 GYD851994 HHZ851994 HRV851994 IBR851994 ILN851994 IVJ851994 JFF851994 JPB851994 JYX851994 KIT851994 KSP851994 LCL851994 LMH851994 LWD851994 MFZ851994 MPV851994 MZR851994 NJN851994 NTJ851994 ODF851994 ONB851994 OWX851994 PGT851994 PQP851994 QAL851994 QKH851994 QUD851994 RDZ851994 RNV851994 RXR851994 SHN851994 SRJ851994 TBF851994 TLB851994 TUX851994 UET851994 UOP851994 UYL851994 VIH851994 VSD851994 WBZ851994 WLV851994 WVR851994 J917530 JF917530 TB917530 ACX917530 AMT917530 AWP917530 BGL917530 BQH917530 CAD917530 CJZ917530 CTV917530 DDR917530 DNN917530 DXJ917530 EHF917530 ERB917530 FAX917530 FKT917530 FUP917530 GEL917530 GOH917530 GYD917530 HHZ917530 HRV917530 IBR917530 ILN917530 IVJ917530 JFF917530 JPB917530 JYX917530 KIT917530 KSP917530 LCL917530 LMH917530 LWD917530 MFZ917530 MPV917530 MZR917530 NJN917530 NTJ917530 ODF917530 ONB917530 OWX917530 PGT917530 PQP917530 QAL917530 QKH917530 QUD917530 RDZ917530 RNV917530 RXR917530 SHN917530 SRJ917530 TBF917530 TLB917530 TUX917530 UET917530 UOP917530 UYL917530 VIH917530 VSD917530 WBZ917530 WLV917530 WVR917530 J983066 JF983066 TB983066 ACX983066 AMT983066 AWP983066 BGL983066 BQH983066 CAD983066 CJZ983066 CTV983066 DDR983066 DNN983066 DXJ983066 EHF983066 ERB983066 FAX983066 FKT983066 FUP983066 GEL983066 GOH983066 GYD983066 HHZ983066 HRV983066 IBR983066 ILN983066 IVJ983066 JFF983066 JPB983066 JYX983066 KIT983066 KSP983066 LCL983066 LMH983066 LWD983066 MFZ983066 MPV983066 MZR983066 NJN983066 NTJ983066 ODF983066 ONB983066 OWX983066 PGT983066 PQP983066 QAL983066 QKH983066 QUD983066 RDZ983066 RNV983066 RXR983066 SHN983066 SRJ983066 TBF983066 TLB983066 TUX983066 UET983066 UOP983066 UYL983066 VIH983066 VSD983066 WBZ983066 WLV983066 WVR983066" xr:uid="{2E2CF038-11AE-4A42-9EC5-CCAE201C1CF6}"/>
    <dataValidation imeMode="hiragana" allowBlank="1" showInputMessage="1" showErrorMessage="1" sqref="J69:J70 JF69:JF70 TB69:TB70 ACX69:ACX70 AMT69:AMT70 AWP69:AWP70 BGL69:BGL70 BQH69:BQH70 CAD69:CAD70 CJZ69:CJZ70 CTV69:CTV70 DDR69:DDR70 DNN69:DNN70 DXJ69:DXJ70 EHF69:EHF70 ERB69:ERB70 FAX69:FAX70 FKT69:FKT70 FUP69:FUP70 GEL69:GEL70 GOH69:GOH70 GYD69:GYD70 HHZ69:HHZ70 HRV69:HRV70 IBR69:IBR70 ILN69:ILN70 IVJ69:IVJ70 JFF69:JFF70 JPB69:JPB70 JYX69:JYX70 KIT69:KIT70 KSP69:KSP70 LCL69:LCL70 LMH69:LMH70 LWD69:LWD70 MFZ69:MFZ70 MPV69:MPV70 MZR69:MZR70 NJN69:NJN70 NTJ69:NTJ70 ODF69:ODF70 ONB69:ONB70 OWX69:OWX70 PGT69:PGT70 PQP69:PQP70 QAL69:QAL70 QKH69:QKH70 QUD69:QUD70 RDZ69:RDZ70 RNV69:RNV70 RXR69:RXR70 SHN69:SHN70 SRJ69:SRJ70 TBF69:TBF70 TLB69:TLB70 TUX69:TUX70 UET69:UET70 UOP69:UOP70 UYL69:UYL70 VIH69:VIH70 VSD69:VSD70 WBZ69:WBZ70 WLV69:WLV70 WVR69:WVR70 J65605:J65606 JF65605:JF65606 TB65605:TB65606 ACX65605:ACX65606 AMT65605:AMT65606 AWP65605:AWP65606 BGL65605:BGL65606 BQH65605:BQH65606 CAD65605:CAD65606 CJZ65605:CJZ65606 CTV65605:CTV65606 DDR65605:DDR65606 DNN65605:DNN65606 DXJ65605:DXJ65606 EHF65605:EHF65606 ERB65605:ERB65606 FAX65605:FAX65606 FKT65605:FKT65606 FUP65605:FUP65606 GEL65605:GEL65606 GOH65605:GOH65606 GYD65605:GYD65606 HHZ65605:HHZ65606 HRV65605:HRV65606 IBR65605:IBR65606 ILN65605:ILN65606 IVJ65605:IVJ65606 JFF65605:JFF65606 JPB65605:JPB65606 JYX65605:JYX65606 KIT65605:KIT65606 KSP65605:KSP65606 LCL65605:LCL65606 LMH65605:LMH65606 LWD65605:LWD65606 MFZ65605:MFZ65606 MPV65605:MPV65606 MZR65605:MZR65606 NJN65605:NJN65606 NTJ65605:NTJ65606 ODF65605:ODF65606 ONB65605:ONB65606 OWX65605:OWX65606 PGT65605:PGT65606 PQP65605:PQP65606 QAL65605:QAL65606 QKH65605:QKH65606 QUD65605:QUD65606 RDZ65605:RDZ65606 RNV65605:RNV65606 RXR65605:RXR65606 SHN65605:SHN65606 SRJ65605:SRJ65606 TBF65605:TBF65606 TLB65605:TLB65606 TUX65605:TUX65606 UET65605:UET65606 UOP65605:UOP65606 UYL65605:UYL65606 VIH65605:VIH65606 VSD65605:VSD65606 WBZ65605:WBZ65606 WLV65605:WLV65606 WVR65605:WVR65606 J131141:J131142 JF131141:JF131142 TB131141:TB131142 ACX131141:ACX131142 AMT131141:AMT131142 AWP131141:AWP131142 BGL131141:BGL131142 BQH131141:BQH131142 CAD131141:CAD131142 CJZ131141:CJZ131142 CTV131141:CTV131142 DDR131141:DDR131142 DNN131141:DNN131142 DXJ131141:DXJ131142 EHF131141:EHF131142 ERB131141:ERB131142 FAX131141:FAX131142 FKT131141:FKT131142 FUP131141:FUP131142 GEL131141:GEL131142 GOH131141:GOH131142 GYD131141:GYD131142 HHZ131141:HHZ131142 HRV131141:HRV131142 IBR131141:IBR131142 ILN131141:ILN131142 IVJ131141:IVJ131142 JFF131141:JFF131142 JPB131141:JPB131142 JYX131141:JYX131142 KIT131141:KIT131142 KSP131141:KSP131142 LCL131141:LCL131142 LMH131141:LMH131142 LWD131141:LWD131142 MFZ131141:MFZ131142 MPV131141:MPV131142 MZR131141:MZR131142 NJN131141:NJN131142 NTJ131141:NTJ131142 ODF131141:ODF131142 ONB131141:ONB131142 OWX131141:OWX131142 PGT131141:PGT131142 PQP131141:PQP131142 QAL131141:QAL131142 QKH131141:QKH131142 QUD131141:QUD131142 RDZ131141:RDZ131142 RNV131141:RNV131142 RXR131141:RXR131142 SHN131141:SHN131142 SRJ131141:SRJ131142 TBF131141:TBF131142 TLB131141:TLB131142 TUX131141:TUX131142 UET131141:UET131142 UOP131141:UOP131142 UYL131141:UYL131142 VIH131141:VIH131142 VSD131141:VSD131142 WBZ131141:WBZ131142 WLV131141:WLV131142 WVR131141:WVR131142 J196677:J196678 JF196677:JF196678 TB196677:TB196678 ACX196677:ACX196678 AMT196677:AMT196678 AWP196677:AWP196678 BGL196677:BGL196678 BQH196677:BQH196678 CAD196677:CAD196678 CJZ196677:CJZ196678 CTV196677:CTV196678 DDR196677:DDR196678 DNN196677:DNN196678 DXJ196677:DXJ196678 EHF196677:EHF196678 ERB196677:ERB196678 FAX196677:FAX196678 FKT196677:FKT196678 FUP196677:FUP196678 GEL196677:GEL196678 GOH196677:GOH196678 GYD196677:GYD196678 HHZ196677:HHZ196678 HRV196677:HRV196678 IBR196677:IBR196678 ILN196677:ILN196678 IVJ196677:IVJ196678 JFF196677:JFF196678 JPB196677:JPB196678 JYX196677:JYX196678 KIT196677:KIT196678 KSP196677:KSP196678 LCL196677:LCL196678 LMH196677:LMH196678 LWD196677:LWD196678 MFZ196677:MFZ196678 MPV196677:MPV196678 MZR196677:MZR196678 NJN196677:NJN196678 NTJ196677:NTJ196678 ODF196677:ODF196678 ONB196677:ONB196678 OWX196677:OWX196678 PGT196677:PGT196678 PQP196677:PQP196678 QAL196677:QAL196678 QKH196677:QKH196678 QUD196677:QUD196678 RDZ196677:RDZ196678 RNV196677:RNV196678 RXR196677:RXR196678 SHN196677:SHN196678 SRJ196677:SRJ196678 TBF196677:TBF196678 TLB196677:TLB196678 TUX196677:TUX196678 UET196677:UET196678 UOP196677:UOP196678 UYL196677:UYL196678 VIH196677:VIH196678 VSD196677:VSD196678 WBZ196677:WBZ196678 WLV196677:WLV196678 WVR196677:WVR196678 J262213:J262214 JF262213:JF262214 TB262213:TB262214 ACX262213:ACX262214 AMT262213:AMT262214 AWP262213:AWP262214 BGL262213:BGL262214 BQH262213:BQH262214 CAD262213:CAD262214 CJZ262213:CJZ262214 CTV262213:CTV262214 DDR262213:DDR262214 DNN262213:DNN262214 DXJ262213:DXJ262214 EHF262213:EHF262214 ERB262213:ERB262214 FAX262213:FAX262214 FKT262213:FKT262214 FUP262213:FUP262214 GEL262213:GEL262214 GOH262213:GOH262214 GYD262213:GYD262214 HHZ262213:HHZ262214 HRV262213:HRV262214 IBR262213:IBR262214 ILN262213:ILN262214 IVJ262213:IVJ262214 JFF262213:JFF262214 JPB262213:JPB262214 JYX262213:JYX262214 KIT262213:KIT262214 KSP262213:KSP262214 LCL262213:LCL262214 LMH262213:LMH262214 LWD262213:LWD262214 MFZ262213:MFZ262214 MPV262213:MPV262214 MZR262213:MZR262214 NJN262213:NJN262214 NTJ262213:NTJ262214 ODF262213:ODF262214 ONB262213:ONB262214 OWX262213:OWX262214 PGT262213:PGT262214 PQP262213:PQP262214 QAL262213:QAL262214 QKH262213:QKH262214 QUD262213:QUD262214 RDZ262213:RDZ262214 RNV262213:RNV262214 RXR262213:RXR262214 SHN262213:SHN262214 SRJ262213:SRJ262214 TBF262213:TBF262214 TLB262213:TLB262214 TUX262213:TUX262214 UET262213:UET262214 UOP262213:UOP262214 UYL262213:UYL262214 VIH262213:VIH262214 VSD262213:VSD262214 WBZ262213:WBZ262214 WLV262213:WLV262214 WVR262213:WVR262214 J327749:J327750 JF327749:JF327750 TB327749:TB327750 ACX327749:ACX327750 AMT327749:AMT327750 AWP327749:AWP327750 BGL327749:BGL327750 BQH327749:BQH327750 CAD327749:CAD327750 CJZ327749:CJZ327750 CTV327749:CTV327750 DDR327749:DDR327750 DNN327749:DNN327750 DXJ327749:DXJ327750 EHF327749:EHF327750 ERB327749:ERB327750 FAX327749:FAX327750 FKT327749:FKT327750 FUP327749:FUP327750 GEL327749:GEL327750 GOH327749:GOH327750 GYD327749:GYD327750 HHZ327749:HHZ327750 HRV327749:HRV327750 IBR327749:IBR327750 ILN327749:ILN327750 IVJ327749:IVJ327750 JFF327749:JFF327750 JPB327749:JPB327750 JYX327749:JYX327750 KIT327749:KIT327750 KSP327749:KSP327750 LCL327749:LCL327750 LMH327749:LMH327750 LWD327749:LWD327750 MFZ327749:MFZ327750 MPV327749:MPV327750 MZR327749:MZR327750 NJN327749:NJN327750 NTJ327749:NTJ327750 ODF327749:ODF327750 ONB327749:ONB327750 OWX327749:OWX327750 PGT327749:PGT327750 PQP327749:PQP327750 QAL327749:QAL327750 QKH327749:QKH327750 QUD327749:QUD327750 RDZ327749:RDZ327750 RNV327749:RNV327750 RXR327749:RXR327750 SHN327749:SHN327750 SRJ327749:SRJ327750 TBF327749:TBF327750 TLB327749:TLB327750 TUX327749:TUX327750 UET327749:UET327750 UOP327749:UOP327750 UYL327749:UYL327750 VIH327749:VIH327750 VSD327749:VSD327750 WBZ327749:WBZ327750 WLV327749:WLV327750 WVR327749:WVR327750 J393285:J393286 JF393285:JF393286 TB393285:TB393286 ACX393285:ACX393286 AMT393285:AMT393286 AWP393285:AWP393286 BGL393285:BGL393286 BQH393285:BQH393286 CAD393285:CAD393286 CJZ393285:CJZ393286 CTV393285:CTV393286 DDR393285:DDR393286 DNN393285:DNN393286 DXJ393285:DXJ393286 EHF393285:EHF393286 ERB393285:ERB393286 FAX393285:FAX393286 FKT393285:FKT393286 FUP393285:FUP393286 GEL393285:GEL393286 GOH393285:GOH393286 GYD393285:GYD393286 HHZ393285:HHZ393286 HRV393285:HRV393286 IBR393285:IBR393286 ILN393285:ILN393286 IVJ393285:IVJ393286 JFF393285:JFF393286 JPB393285:JPB393286 JYX393285:JYX393286 KIT393285:KIT393286 KSP393285:KSP393286 LCL393285:LCL393286 LMH393285:LMH393286 LWD393285:LWD393286 MFZ393285:MFZ393286 MPV393285:MPV393286 MZR393285:MZR393286 NJN393285:NJN393286 NTJ393285:NTJ393286 ODF393285:ODF393286 ONB393285:ONB393286 OWX393285:OWX393286 PGT393285:PGT393286 PQP393285:PQP393286 QAL393285:QAL393286 QKH393285:QKH393286 QUD393285:QUD393286 RDZ393285:RDZ393286 RNV393285:RNV393286 RXR393285:RXR393286 SHN393285:SHN393286 SRJ393285:SRJ393286 TBF393285:TBF393286 TLB393285:TLB393286 TUX393285:TUX393286 UET393285:UET393286 UOP393285:UOP393286 UYL393285:UYL393286 VIH393285:VIH393286 VSD393285:VSD393286 WBZ393285:WBZ393286 WLV393285:WLV393286 WVR393285:WVR393286 J458821:J458822 JF458821:JF458822 TB458821:TB458822 ACX458821:ACX458822 AMT458821:AMT458822 AWP458821:AWP458822 BGL458821:BGL458822 BQH458821:BQH458822 CAD458821:CAD458822 CJZ458821:CJZ458822 CTV458821:CTV458822 DDR458821:DDR458822 DNN458821:DNN458822 DXJ458821:DXJ458822 EHF458821:EHF458822 ERB458821:ERB458822 FAX458821:FAX458822 FKT458821:FKT458822 FUP458821:FUP458822 GEL458821:GEL458822 GOH458821:GOH458822 GYD458821:GYD458822 HHZ458821:HHZ458822 HRV458821:HRV458822 IBR458821:IBR458822 ILN458821:ILN458822 IVJ458821:IVJ458822 JFF458821:JFF458822 JPB458821:JPB458822 JYX458821:JYX458822 KIT458821:KIT458822 KSP458821:KSP458822 LCL458821:LCL458822 LMH458821:LMH458822 LWD458821:LWD458822 MFZ458821:MFZ458822 MPV458821:MPV458822 MZR458821:MZR458822 NJN458821:NJN458822 NTJ458821:NTJ458822 ODF458821:ODF458822 ONB458821:ONB458822 OWX458821:OWX458822 PGT458821:PGT458822 PQP458821:PQP458822 QAL458821:QAL458822 QKH458821:QKH458822 QUD458821:QUD458822 RDZ458821:RDZ458822 RNV458821:RNV458822 RXR458821:RXR458822 SHN458821:SHN458822 SRJ458821:SRJ458822 TBF458821:TBF458822 TLB458821:TLB458822 TUX458821:TUX458822 UET458821:UET458822 UOP458821:UOP458822 UYL458821:UYL458822 VIH458821:VIH458822 VSD458821:VSD458822 WBZ458821:WBZ458822 WLV458821:WLV458822 WVR458821:WVR458822 J524357:J524358 JF524357:JF524358 TB524357:TB524358 ACX524357:ACX524358 AMT524357:AMT524358 AWP524357:AWP524358 BGL524357:BGL524358 BQH524357:BQH524358 CAD524357:CAD524358 CJZ524357:CJZ524358 CTV524357:CTV524358 DDR524357:DDR524358 DNN524357:DNN524358 DXJ524357:DXJ524358 EHF524357:EHF524358 ERB524357:ERB524358 FAX524357:FAX524358 FKT524357:FKT524358 FUP524357:FUP524358 GEL524357:GEL524358 GOH524357:GOH524358 GYD524357:GYD524358 HHZ524357:HHZ524358 HRV524357:HRV524358 IBR524357:IBR524358 ILN524357:ILN524358 IVJ524357:IVJ524358 JFF524357:JFF524358 JPB524357:JPB524358 JYX524357:JYX524358 KIT524357:KIT524358 KSP524357:KSP524358 LCL524357:LCL524358 LMH524357:LMH524358 LWD524357:LWD524358 MFZ524357:MFZ524358 MPV524357:MPV524358 MZR524357:MZR524358 NJN524357:NJN524358 NTJ524357:NTJ524358 ODF524357:ODF524358 ONB524357:ONB524358 OWX524357:OWX524358 PGT524357:PGT524358 PQP524357:PQP524358 QAL524357:QAL524358 QKH524357:QKH524358 QUD524357:QUD524358 RDZ524357:RDZ524358 RNV524357:RNV524358 RXR524357:RXR524358 SHN524357:SHN524358 SRJ524357:SRJ524358 TBF524357:TBF524358 TLB524357:TLB524358 TUX524357:TUX524358 UET524357:UET524358 UOP524357:UOP524358 UYL524357:UYL524358 VIH524357:VIH524358 VSD524357:VSD524358 WBZ524357:WBZ524358 WLV524357:WLV524358 WVR524357:WVR524358 J589893:J589894 JF589893:JF589894 TB589893:TB589894 ACX589893:ACX589894 AMT589893:AMT589894 AWP589893:AWP589894 BGL589893:BGL589894 BQH589893:BQH589894 CAD589893:CAD589894 CJZ589893:CJZ589894 CTV589893:CTV589894 DDR589893:DDR589894 DNN589893:DNN589894 DXJ589893:DXJ589894 EHF589893:EHF589894 ERB589893:ERB589894 FAX589893:FAX589894 FKT589893:FKT589894 FUP589893:FUP589894 GEL589893:GEL589894 GOH589893:GOH589894 GYD589893:GYD589894 HHZ589893:HHZ589894 HRV589893:HRV589894 IBR589893:IBR589894 ILN589893:ILN589894 IVJ589893:IVJ589894 JFF589893:JFF589894 JPB589893:JPB589894 JYX589893:JYX589894 KIT589893:KIT589894 KSP589893:KSP589894 LCL589893:LCL589894 LMH589893:LMH589894 LWD589893:LWD589894 MFZ589893:MFZ589894 MPV589893:MPV589894 MZR589893:MZR589894 NJN589893:NJN589894 NTJ589893:NTJ589894 ODF589893:ODF589894 ONB589893:ONB589894 OWX589893:OWX589894 PGT589893:PGT589894 PQP589893:PQP589894 QAL589893:QAL589894 QKH589893:QKH589894 QUD589893:QUD589894 RDZ589893:RDZ589894 RNV589893:RNV589894 RXR589893:RXR589894 SHN589893:SHN589894 SRJ589893:SRJ589894 TBF589893:TBF589894 TLB589893:TLB589894 TUX589893:TUX589894 UET589893:UET589894 UOP589893:UOP589894 UYL589893:UYL589894 VIH589893:VIH589894 VSD589893:VSD589894 WBZ589893:WBZ589894 WLV589893:WLV589894 WVR589893:WVR589894 J655429:J655430 JF655429:JF655430 TB655429:TB655430 ACX655429:ACX655430 AMT655429:AMT655430 AWP655429:AWP655430 BGL655429:BGL655430 BQH655429:BQH655430 CAD655429:CAD655430 CJZ655429:CJZ655430 CTV655429:CTV655430 DDR655429:DDR655430 DNN655429:DNN655430 DXJ655429:DXJ655430 EHF655429:EHF655430 ERB655429:ERB655430 FAX655429:FAX655430 FKT655429:FKT655430 FUP655429:FUP655430 GEL655429:GEL655430 GOH655429:GOH655430 GYD655429:GYD655430 HHZ655429:HHZ655430 HRV655429:HRV655430 IBR655429:IBR655430 ILN655429:ILN655430 IVJ655429:IVJ655430 JFF655429:JFF655430 JPB655429:JPB655430 JYX655429:JYX655430 KIT655429:KIT655430 KSP655429:KSP655430 LCL655429:LCL655430 LMH655429:LMH655430 LWD655429:LWD655430 MFZ655429:MFZ655430 MPV655429:MPV655430 MZR655429:MZR655430 NJN655429:NJN655430 NTJ655429:NTJ655430 ODF655429:ODF655430 ONB655429:ONB655430 OWX655429:OWX655430 PGT655429:PGT655430 PQP655429:PQP655430 QAL655429:QAL655430 QKH655429:QKH655430 QUD655429:QUD655430 RDZ655429:RDZ655430 RNV655429:RNV655430 RXR655429:RXR655430 SHN655429:SHN655430 SRJ655429:SRJ655430 TBF655429:TBF655430 TLB655429:TLB655430 TUX655429:TUX655430 UET655429:UET655430 UOP655429:UOP655430 UYL655429:UYL655430 VIH655429:VIH655430 VSD655429:VSD655430 WBZ655429:WBZ655430 WLV655429:WLV655430 WVR655429:WVR655430 J720965:J720966 JF720965:JF720966 TB720965:TB720966 ACX720965:ACX720966 AMT720965:AMT720966 AWP720965:AWP720966 BGL720965:BGL720966 BQH720965:BQH720966 CAD720965:CAD720966 CJZ720965:CJZ720966 CTV720965:CTV720966 DDR720965:DDR720966 DNN720965:DNN720966 DXJ720965:DXJ720966 EHF720965:EHF720966 ERB720965:ERB720966 FAX720965:FAX720966 FKT720965:FKT720966 FUP720965:FUP720966 GEL720965:GEL720966 GOH720965:GOH720966 GYD720965:GYD720966 HHZ720965:HHZ720966 HRV720965:HRV720966 IBR720965:IBR720966 ILN720965:ILN720966 IVJ720965:IVJ720966 JFF720965:JFF720966 JPB720965:JPB720966 JYX720965:JYX720966 KIT720965:KIT720966 KSP720965:KSP720966 LCL720965:LCL720966 LMH720965:LMH720966 LWD720965:LWD720966 MFZ720965:MFZ720966 MPV720965:MPV720966 MZR720965:MZR720966 NJN720965:NJN720966 NTJ720965:NTJ720966 ODF720965:ODF720966 ONB720965:ONB720966 OWX720965:OWX720966 PGT720965:PGT720966 PQP720965:PQP720966 QAL720965:QAL720966 QKH720965:QKH720966 QUD720965:QUD720966 RDZ720965:RDZ720966 RNV720965:RNV720966 RXR720965:RXR720966 SHN720965:SHN720966 SRJ720965:SRJ720966 TBF720965:TBF720966 TLB720965:TLB720966 TUX720965:TUX720966 UET720965:UET720966 UOP720965:UOP720966 UYL720965:UYL720966 VIH720965:VIH720966 VSD720965:VSD720966 WBZ720965:WBZ720966 WLV720965:WLV720966 WVR720965:WVR720966 J786501:J786502 JF786501:JF786502 TB786501:TB786502 ACX786501:ACX786502 AMT786501:AMT786502 AWP786501:AWP786502 BGL786501:BGL786502 BQH786501:BQH786502 CAD786501:CAD786502 CJZ786501:CJZ786502 CTV786501:CTV786502 DDR786501:DDR786502 DNN786501:DNN786502 DXJ786501:DXJ786502 EHF786501:EHF786502 ERB786501:ERB786502 FAX786501:FAX786502 FKT786501:FKT786502 FUP786501:FUP786502 GEL786501:GEL786502 GOH786501:GOH786502 GYD786501:GYD786502 HHZ786501:HHZ786502 HRV786501:HRV786502 IBR786501:IBR786502 ILN786501:ILN786502 IVJ786501:IVJ786502 JFF786501:JFF786502 JPB786501:JPB786502 JYX786501:JYX786502 KIT786501:KIT786502 KSP786501:KSP786502 LCL786501:LCL786502 LMH786501:LMH786502 LWD786501:LWD786502 MFZ786501:MFZ786502 MPV786501:MPV786502 MZR786501:MZR786502 NJN786501:NJN786502 NTJ786501:NTJ786502 ODF786501:ODF786502 ONB786501:ONB786502 OWX786501:OWX786502 PGT786501:PGT786502 PQP786501:PQP786502 QAL786501:QAL786502 QKH786501:QKH786502 QUD786501:QUD786502 RDZ786501:RDZ786502 RNV786501:RNV786502 RXR786501:RXR786502 SHN786501:SHN786502 SRJ786501:SRJ786502 TBF786501:TBF786502 TLB786501:TLB786502 TUX786501:TUX786502 UET786501:UET786502 UOP786501:UOP786502 UYL786501:UYL786502 VIH786501:VIH786502 VSD786501:VSD786502 WBZ786501:WBZ786502 WLV786501:WLV786502 WVR786501:WVR786502 J852037:J852038 JF852037:JF852038 TB852037:TB852038 ACX852037:ACX852038 AMT852037:AMT852038 AWP852037:AWP852038 BGL852037:BGL852038 BQH852037:BQH852038 CAD852037:CAD852038 CJZ852037:CJZ852038 CTV852037:CTV852038 DDR852037:DDR852038 DNN852037:DNN852038 DXJ852037:DXJ852038 EHF852037:EHF852038 ERB852037:ERB852038 FAX852037:FAX852038 FKT852037:FKT852038 FUP852037:FUP852038 GEL852037:GEL852038 GOH852037:GOH852038 GYD852037:GYD852038 HHZ852037:HHZ852038 HRV852037:HRV852038 IBR852037:IBR852038 ILN852037:ILN852038 IVJ852037:IVJ852038 JFF852037:JFF852038 JPB852037:JPB852038 JYX852037:JYX852038 KIT852037:KIT852038 KSP852037:KSP852038 LCL852037:LCL852038 LMH852037:LMH852038 LWD852037:LWD852038 MFZ852037:MFZ852038 MPV852037:MPV852038 MZR852037:MZR852038 NJN852037:NJN852038 NTJ852037:NTJ852038 ODF852037:ODF852038 ONB852037:ONB852038 OWX852037:OWX852038 PGT852037:PGT852038 PQP852037:PQP852038 QAL852037:QAL852038 QKH852037:QKH852038 QUD852037:QUD852038 RDZ852037:RDZ852038 RNV852037:RNV852038 RXR852037:RXR852038 SHN852037:SHN852038 SRJ852037:SRJ852038 TBF852037:TBF852038 TLB852037:TLB852038 TUX852037:TUX852038 UET852037:UET852038 UOP852037:UOP852038 UYL852037:UYL852038 VIH852037:VIH852038 VSD852037:VSD852038 WBZ852037:WBZ852038 WLV852037:WLV852038 WVR852037:WVR852038 J917573:J917574 JF917573:JF917574 TB917573:TB917574 ACX917573:ACX917574 AMT917573:AMT917574 AWP917573:AWP917574 BGL917573:BGL917574 BQH917573:BQH917574 CAD917573:CAD917574 CJZ917573:CJZ917574 CTV917573:CTV917574 DDR917573:DDR917574 DNN917573:DNN917574 DXJ917573:DXJ917574 EHF917573:EHF917574 ERB917573:ERB917574 FAX917573:FAX917574 FKT917573:FKT917574 FUP917573:FUP917574 GEL917573:GEL917574 GOH917573:GOH917574 GYD917573:GYD917574 HHZ917573:HHZ917574 HRV917573:HRV917574 IBR917573:IBR917574 ILN917573:ILN917574 IVJ917573:IVJ917574 JFF917573:JFF917574 JPB917573:JPB917574 JYX917573:JYX917574 KIT917573:KIT917574 KSP917573:KSP917574 LCL917573:LCL917574 LMH917573:LMH917574 LWD917573:LWD917574 MFZ917573:MFZ917574 MPV917573:MPV917574 MZR917573:MZR917574 NJN917573:NJN917574 NTJ917573:NTJ917574 ODF917573:ODF917574 ONB917573:ONB917574 OWX917573:OWX917574 PGT917573:PGT917574 PQP917573:PQP917574 QAL917573:QAL917574 QKH917573:QKH917574 QUD917573:QUD917574 RDZ917573:RDZ917574 RNV917573:RNV917574 RXR917573:RXR917574 SHN917573:SHN917574 SRJ917573:SRJ917574 TBF917573:TBF917574 TLB917573:TLB917574 TUX917573:TUX917574 UET917573:UET917574 UOP917573:UOP917574 UYL917573:UYL917574 VIH917573:VIH917574 VSD917573:VSD917574 WBZ917573:WBZ917574 WLV917573:WLV917574 WVR917573:WVR917574 J983109:J983110 JF983109:JF983110 TB983109:TB983110 ACX983109:ACX983110 AMT983109:AMT983110 AWP983109:AWP983110 BGL983109:BGL983110 BQH983109:BQH983110 CAD983109:CAD983110 CJZ983109:CJZ983110 CTV983109:CTV983110 DDR983109:DDR983110 DNN983109:DNN983110 DXJ983109:DXJ983110 EHF983109:EHF983110 ERB983109:ERB983110 FAX983109:FAX983110 FKT983109:FKT983110 FUP983109:FUP983110 GEL983109:GEL983110 GOH983109:GOH983110 GYD983109:GYD983110 HHZ983109:HHZ983110 HRV983109:HRV983110 IBR983109:IBR983110 ILN983109:ILN983110 IVJ983109:IVJ983110 JFF983109:JFF983110 JPB983109:JPB983110 JYX983109:JYX983110 KIT983109:KIT983110 KSP983109:KSP983110 LCL983109:LCL983110 LMH983109:LMH983110 LWD983109:LWD983110 MFZ983109:MFZ983110 MPV983109:MPV983110 MZR983109:MZR983110 NJN983109:NJN983110 NTJ983109:NTJ983110 ODF983109:ODF983110 ONB983109:ONB983110 OWX983109:OWX983110 PGT983109:PGT983110 PQP983109:PQP983110 QAL983109:QAL983110 QKH983109:QKH983110 QUD983109:QUD983110 RDZ983109:RDZ983110 RNV983109:RNV983110 RXR983109:RXR983110 SHN983109:SHN983110 SRJ983109:SRJ983110 TBF983109:TBF983110 TLB983109:TLB983110 TUX983109:TUX983110 UET983109:UET983110 UOP983109:UOP983110 UYL983109:UYL983110 VIH983109:VIH983110 VSD983109:VSD983110 WBZ983109:WBZ983110 WLV983109:WLV983110 WVR983109:WVR983110 J30:J35 JF30:JF35 TB30:TB35 ACX30:ACX35 AMT30:AMT35 AWP30:AWP35 BGL30:BGL35 BQH30:BQH35 CAD30:CAD35 CJZ30:CJZ35 CTV30:CTV35 DDR30:DDR35 DNN30:DNN35 DXJ30:DXJ35 EHF30:EHF35 ERB30:ERB35 FAX30:FAX35 FKT30:FKT35 FUP30:FUP35 GEL30:GEL35 GOH30:GOH35 GYD30:GYD35 HHZ30:HHZ35 HRV30:HRV35 IBR30:IBR35 ILN30:ILN35 IVJ30:IVJ35 JFF30:JFF35 JPB30:JPB35 JYX30:JYX35 KIT30:KIT35 KSP30:KSP35 LCL30:LCL35 LMH30:LMH35 LWD30:LWD35 MFZ30:MFZ35 MPV30:MPV35 MZR30:MZR35 NJN30:NJN35 NTJ30:NTJ35 ODF30:ODF35 ONB30:ONB35 OWX30:OWX35 PGT30:PGT35 PQP30:PQP35 QAL30:QAL35 QKH30:QKH35 QUD30:QUD35 RDZ30:RDZ35 RNV30:RNV35 RXR30:RXR35 SHN30:SHN35 SRJ30:SRJ35 TBF30:TBF35 TLB30:TLB35 TUX30:TUX35 UET30:UET35 UOP30:UOP35 UYL30:UYL35 VIH30:VIH35 VSD30:VSD35 WBZ30:WBZ35 WLV30:WLV35 WVR30:WVR35 J65566:J65571 JF65566:JF65571 TB65566:TB65571 ACX65566:ACX65571 AMT65566:AMT65571 AWP65566:AWP65571 BGL65566:BGL65571 BQH65566:BQH65571 CAD65566:CAD65571 CJZ65566:CJZ65571 CTV65566:CTV65571 DDR65566:DDR65571 DNN65566:DNN65571 DXJ65566:DXJ65571 EHF65566:EHF65571 ERB65566:ERB65571 FAX65566:FAX65571 FKT65566:FKT65571 FUP65566:FUP65571 GEL65566:GEL65571 GOH65566:GOH65571 GYD65566:GYD65571 HHZ65566:HHZ65571 HRV65566:HRV65571 IBR65566:IBR65571 ILN65566:ILN65571 IVJ65566:IVJ65571 JFF65566:JFF65571 JPB65566:JPB65571 JYX65566:JYX65571 KIT65566:KIT65571 KSP65566:KSP65571 LCL65566:LCL65571 LMH65566:LMH65571 LWD65566:LWD65571 MFZ65566:MFZ65571 MPV65566:MPV65571 MZR65566:MZR65571 NJN65566:NJN65571 NTJ65566:NTJ65571 ODF65566:ODF65571 ONB65566:ONB65571 OWX65566:OWX65571 PGT65566:PGT65571 PQP65566:PQP65571 QAL65566:QAL65571 QKH65566:QKH65571 QUD65566:QUD65571 RDZ65566:RDZ65571 RNV65566:RNV65571 RXR65566:RXR65571 SHN65566:SHN65571 SRJ65566:SRJ65571 TBF65566:TBF65571 TLB65566:TLB65571 TUX65566:TUX65571 UET65566:UET65571 UOP65566:UOP65571 UYL65566:UYL65571 VIH65566:VIH65571 VSD65566:VSD65571 WBZ65566:WBZ65571 WLV65566:WLV65571 WVR65566:WVR65571 J131102:J131107 JF131102:JF131107 TB131102:TB131107 ACX131102:ACX131107 AMT131102:AMT131107 AWP131102:AWP131107 BGL131102:BGL131107 BQH131102:BQH131107 CAD131102:CAD131107 CJZ131102:CJZ131107 CTV131102:CTV131107 DDR131102:DDR131107 DNN131102:DNN131107 DXJ131102:DXJ131107 EHF131102:EHF131107 ERB131102:ERB131107 FAX131102:FAX131107 FKT131102:FKT131107 FUP131102:FUP131107 GEL131102:GEL131107 GOH131102:GOH131107 GYD131102:GYD131107 HHZ131102:HHZ131107 HRV131102:HRV131107 IBR131102:IBR131107 ILN131102:ILN131107 IVJ131102:IVJ131107 JFF131102:JFF131107 JPB131102:JPB131107 JYX131102:JYX131107 KIT131102:KIT131107 KSP131102:KSP131107 LCL131102:LCL131107 LMH131102:LMH131107 LWD131102:LWD131107 MFZ131102:MFZ131107 MPV131102:MPV131107 MZR131102:MZR131107 NJN131102:NJN131107 NTJ131102:NTJ131107 ODF131102:ODF131107 ONB131102:ONB131107 OWX131102:OWX131107 PGT131102:PGT131107 PQP131102:PQP131107 QAL131102:QAL131107 QKH131102:QKH131107 QUD131102:QUD131107 RDZ131102:RDZ131107 RNV131102:RNV131107 RXR131102:RXR131107 SHN131102:SHN131107 SRJ131102:SRJ131107 TBF131102:TBF131107 TLB131102:TLB131107 TUX131102:TUX131107 UET131102:UET131107 UOP131102:UOP131107 UYL131102:UYL131107 VIH131102:VIH131107 VSD131102:VSD131107 WBZ131102:WBZ131107 WLV131102:WLV131107 WVR131102:WVR131107 J196638:J196643 JF196638:JF196643 TB196638:TB196643 ACX196638:ACX196643 AMT196638:AMT196643 AWP196638:AWP196643 BGL196638:BGL196643 BQH196638:BQH196643 CAD196638:CAD196643 CJZ196638:CJZ196643 CTV196638:CTV196643 DDR196638:DDR196643 DNN196638:DNN196643 DXJ196638:DXJ196643 EHF196638:EHF196643 ERB196638:ERB196643 FAX196638:FAX196643 FKT196638:FKT196643 FUP196638:FUP196643 GEL196638:GEL196643 GOH196638:GOH196643 GYD196638:GYD196643 HHZ196638:HHZ196643 HRV196638:HRV196643 IBR196638:IBR196643 ILN196638:ILN196643 IVJ196638:IVJ196643 JFF196638:JFF196643 JPB196638:JPB196643 JYX196638:JYX196643 KIT196638:KIT196643 KSP196638:KSP196643 LCL196638:LCL196643 LMH196638:LMH196643 LWD196638:LWD196643 MFZ196638:MFZ196643 MPV196638:MPV196643 MZR196638:MZR196643 NJN196638:NJN196643 NTJ196638:NTJ196643 ODF196638:ODF196643 ONB196638:ONB196643 OWX196638:OWX196643 PGT196638:PGT196643 PQP196638:PQP196643 QAL196638:QAL196643 QKH196638:QKH196643 QUD196638:QUD196643 RDZ196638:RDZ196643 RNV196638:RNV196643 RXR196638:RXR196643 SHN196638:SHN196643 SRJ196638:SRJ196643 TBF196638:TBF196643 TLB196638:TLB196643 TUX196638:TUX196643 UET196638:UET196643 UOP196638:UOP196643 UYL196638:UYL196643 VIH196638:VIH196643 VSD196638:VSD196643 WBZ196638:WBZ196643 WLV196638:WLV196643 WVR196638:WVR196643 J262174:J262179 JF262174:JF262179 TB262174:TB262179 ACX262174:ACX262179 AMT262174:AMT262179 AWP262174:AWP262179 BGL262174:BGL262179 BQH262174:BQH262179 CAD262174:CAD262179 CJZ262174:CJZ262179 CTV262174:CTV262179 DDR262174:DDR262179 DNN262174:DNN262179 DXJ262174:DXJ262179 EHF262174:EHF262179 ERB262174:ERB262179 FAX262174:FAX262179 FKT262174:FKT262179 FUP262174:FUP262179 GEL262174:GEL262179 GOH262174:GOH262179 GYD262174:GYD262179 HHZ262174:HHZ262179 HRV262174:HRV262179 IBR262174:IBR262179 ILN262174:ILN262179 IVJ262174:IVJ262179 JFF262174:JFF262179 JPB262174:JPB262179 JYX262174:JYX262179 KIT262174:KIT262179 KSP262174:KSP262179 LCL262174:LCL262179 LMH262174:LMH262179 LWD262174:LWD262179 MFZ262174:MFZ262179 MPV262174:MPV262179 MZR262174:MZR262179 NJN262174:NJN262179 NTJ262174:NTJ262179 ODF262174:ODF262179 ONB262174:ONB262179 OWX262174:OWX262179 PGT262174:PGT262179 PQP262174:PQP262179 QAL262174:QAL262179 QKH262174:QKH262179 QUD262174:QUD262179 RDZ262174:RDZ262179 RNV262174:RNV262179 RXR262174:RXR262179 SHN262174:SHN262179 SRJ262174:SRJ262179 TBF262174:TBF262179 TLB262174:TLB262179 TUX262174:TUX262179 UET262174:UET262179 UOP262174:UOP262179 UYL262174:UYL262179 VIH262174:VIH262179 VSD262174:VSD262179 WBZ262174:WBZ262179 WLV262174:WLV262179 WVR262174:WVR262179 J327710:J327715 JF327710:JF327715 TB327710:TB327715 ACX327710:ACX327715 AMT327710:AMT327715 AWP327710:AWP327715 BGL327710:BGL327715 BQH327710:BQH327715 CAD327710:CAD327715 CJZ327710:CJZ327715 CTV327710:CTV327715 DDR327710:DDR327715 DNN327710:DNN327715 DXJ327710:DXJ327715 EHF327710:EHF327715 ERB327710:ERB327715 FAX327710:FAX327715 FKT327710:FKT327715 FUP327710:FUP327715 GEL327710:GEL327715 GOH327710:GOH327715 GYD327710:GYD327715 HHZ327710:HHZ327715 HRV327710:HRV327715 IBR327710:IBR327715 ILN327710:ILN327715 IVJ327710:IVJ327715 JFF327710:JFF327715 JPB327710:JPB327715 JYX327710:JYX327715 KIT327710:KIT327715 KSP327710:KSP327715 LCL327710:LCL327715 LMH327710:LMH327715 LWD327710:LWD327715 MFZ327710:MFZ327715 MPV327710:MPV327715 MZR327710:MZR327715 NJN327710:NJN327715 NTJ327710:NTJ327715 ODF327710:ODF327715 ONB327710:ONB327715 OWX327710:OWX327715 PGT327710:PGT327715 PQP327710:PQP327715 QAL327710:QAL327715 QKH327710:QKH327715 QUD327710:QUD327715 RDZ327710:RDZ327715 RNV327710:RNV327715 RXR327710:RXR327715 SHN327710:SHN327715 SRJ327710:SRJ327715 TBF327710:TBF327715 TLB327710:TLB327715 TUX327710:TUX327715 UET327710:UET327715 UOP327710:UOP327715 UYL327710:UYL327715 VIH327710:VIH327715 VSD327710:VSD327715 WBZ327710:WBZ327715 WLV327710:WLV327715 WVR327710:WVR327715 J393246:J393251 JF393246:JF393251 TB393246:TB393251 ACX393246:ACX393251 AMT393246:AMT393251 AWP393246:AWP393251 BGL393246:BGL393251 BQH393246:BQH393251 CAD393246:CAD393251 CJZ393246:CJZ393251 CTV393246:CTV393251 DDR393246:DDR393251 DNN393246:DNN393251 DXJ393246:DXJ393251 EHF393246:EHF393251 ERB393246:ERB393251 FAX393246:FAX393251 FKT393246:FKT393251 FUP393246:FUP393251 GEL393246:GEL393251 GOH393246:GOH393251 GYD393246:GYD393251 HHZ393246:HHZ393251 HRV393246:HRV393251 IBR393246:IBR393251 ILN393246:ILN393251 IVJ393246:IVJ393251 JFF393246:JFF393251 JPB393246:JPB393251 JYX393246:JYX393251 KIT393246:KIT393251 KSP393246:KSP393251 LCL393246:LCL393251 LMH393246:LMH393251 LWD393246:LWD393251 MFZ393246:MFZ393251 MPV393246:MPV393251 MZR393246:MZR393251 NJN393246:NJN393251 NTJ393246:NTJ393251 ODF393246:ODF393251 ONB393246:ONB393251 OWX393246:OWX393251 PGT393246:PGT393251 PQP393246:PQP393251 QAL393246:QAL393251 QKH393246:QKH393251 QUD393246:QUD393251 RDZ393246:RDZ393251 RNV393246:RNV393251 RXR393246:RXR393251 SHN393246:SHN393251 SRJ393246:SRJ393251 TBF393246:TBF393251 TLB393246:TLB393251 TUX393246:TUX393251 UET393246:UET393251 UOP393246:UOP393251 UYL393246:UYL393251 VIH393246:VIH393251 VSD393246:VSD393251 WBZ393246:WBZ393251 WLV393246:WLV393251 WVR393246:WVR393251 J458782:J458787 JF458782:JF458787 TB458782:TB458787 ACX458782:ACX458787 AMT458782:AMT458787 AWP458782:AWP458787 BGL458782:BGL458787 BQH458782:BQH458787 CAD458782:CAD458787 CJZ458782:CJZ458787 CTV458782:CTV458787 DDR458782:DDR458787 DNN458782:DNN458787 DXJ458782:DXJ458787 EHF458782:EHF458787 ERB458782:ERB458787 FAX458782:FAX458787 FKT458782:FKT458787 FUP458782:FUP458787 GEL458782:GEL458787 GOH458782:GOH458787 GYD458782:GYD458787 HHZ458782:HHZ458787 HRV458782:HRV458787 IBR458782:IBR458787 ILN458782:ILN458787 IVJ458782:IVJ458787 JFF458782:JFF458787 JPB458782:JPB458787 JYX458782:JYX458787 KIT458782:KIT458787 KSP458782:KSP458787 LCL458782:LCL458787 LMH458782:LMH458787 LWD458782:LWD458787 MFZ458782:MFZ458787 MPV458782:MPV458787 MZR458782:MZR458787 NJN458782:NJN458787 NTJ458782:NTJ458787 ODF458782:ODF458787 ONB458782:ONB458787 OWX458782:OWX458787 PGT458782:PGT458787 PQP458782:PQP458787 QAL458782:QAL458787 QKH458782:QKH458787 QUD458782:QUD458787 RDZ458782:RDZ458787 RNV458782:RNV458787 RXR458782:RXR458787 SHN458782:SHN458787 SRJ458782:SRJ458787 TBF458782:TBF458787 TLB458782:TLB458787 TUX458782:TUX458787 UET458782:UET458787 UOP458782:UOP458787 UYL458782:UYL458787 VIH458782:VIH458787 VSD458782:VSD458787 WBZ458782:WBZ458787 WLV458782:WLV458787 WVR458782:WVR458787 J524318:J524323 JF524318:JF524323 TB524318:TB524323 ACX524318:ACX524323 AMT524318:AMT524323 AWP524318:AWP524323 BGL524318:BGL524323 BQH524318:BQH524323 CAD524318:CAD524323 CJZ524318:CJZ524323 CTV524318:CTV524323 DDR524318:DDR524323 DNN524318:DNN524323 DXJ524318:DXJ524323 EHF524318:EHF524323 ERB524318:ERB524323 FAX524318:FAX524323 FKT524318:FKT524323 FUP524318:FUP524323 GEL524318:GEL524323 GOH524318:GOH524323 GYD524318:GYD524323 HHZ524318:HHZ524323 HRV524318:HRV524323 IBR524318:IBR524323 ILN524318:ILN524323 IVJ524318:IVJ524323 JFF524318:JFF524323 JPB524318:JPB524323 JYX524318:JYX524323 KIT524318:KIT524323 KSP524318:KSP524323 LCL524318:LCL524323 LMH524318:LMH524323 LWD524318:LWD524323 MFZ524318:MFZ524323 MPV524318:MPV524323 MZR524318:MZR524323 NJN524318:NJN524323 NTJ524318:NTJ524323 ODF524318:ODF524323 ONB524318:ONB524323 OWX524318:OWX524323 PGT524318:PGT524323 PQP524318:PQP524323 QAL524318:QAL524323 QKH524318:QKH524323 QUD524318:QUD524323 RDZ524318:RDZ524323 RNV524318:RNV524323 RXR524318:RXR524323 SHN524318:SHN524323 SRJ524318:SRJ524323 TBF524318:TBF524323 TLB524318:TLB524323 TUX524318:TUX524323 UET524318:UET524323 UOP524318:UOP524323 UYL524318:UYL524323 VIH524318:VIH524323 VSD524318:VSD524323 WBZ524318:WBZ524323 WLV524318:WLV524323 WVR524318:WVR524323 J589854:J589859 JF589854:JF589859 TB589854:TB589859 ACX589854:ACX589859 AMT589854:AMT589859 AWP589854:AWP589859 BGL589854:BGL589859 BQH589854:BQH589859 CAD589854:CAD589859 CJZ589854:CJZ589859 CTV589854:CTV589859 DDR589854:DDR589859 DNN589854:DNN589859 DXJ589854:DXJ589859 EHF589854:EHF589859 ERB589854:ERB589859 FAX589854:FAX589859 FKT589854:FKT589859 FUP589854:FUP589859 GEL589854:GEL589859 GOH589854:GOH589859 GYD589854:GYD589859 HHZ589854:HHZ589859 HRV589854:HRV589859 IBR589854:IBR589859 ILN589854:ILN589859 IVJ589854:IVJ589859 JFF589854:JFF589859 JPB589854:JPB589859 JYX589854:JYX589859 KIT589854:KIT589859 KSP589854:KSP589859 LCL589854:LCL589859 LMH589854:LMH589859 LWD589854:LWD589859 MFZ589854:MFZ589859 MPV589854:MPV589859 MZR589854:MZR589859 NJN589854:NJN589859 NTJ589854:NTJ589859 ODF589854:ODF589859 ONB589854:ONB589859 OWX589854:OWX589859 PGT589854:PGT589859 PQP589854:PQP589859 QAL589854:QAL589859 QKH589854:QKH589859 QUD589854:QUD589859 RDZ589854:RDZ589859 RNV589854:RNV589859 RXR589854:RXR589859 SHN589854:SHN589859 SRJ589854:SRJ589859 TBF589854:TBF589859 TLB589854:TLB589859 TUX589854:TUX589859 UET589854:UET589859 UOP589854:UOP589859 UYL589854:UYL589859 VIH589854:VIH589859 VSD589854:VSD589859 WBZ589854:WBZ589859 WLV589854:WLV589859 WVR589854:WVR589859 J655390:J655395 JF655390:JF655395 TB655390:TB655395 ACX655390:ACX655395 AMT655390:AMT655395 AWP655390:AWP655395 BGL655390:BGL655395 BQH655390:BQH655395 CAD655390:CAD655395 CJZ655390:CJZ655395 CTV655390:CTV655395 DDR655390:DDR655395 DNN655390:DNN655395 DXJ655390:DXJ655395 EHF655390:EHF655395 ERB655390:ERB655395 FAX655390:FAX655395 FKT655390:FKT655395 FUP655390:FUP655395 GEL655390:GEL655395 GOH655390:GOH655395 GYD655390:GYD655395 HHZ655390:HHZ655395 HRV655390:HRV655395 IBR655390:IBR655395 ILN655390:ILN655395 IVJ655390:IVJ655395 JFF655390:JFF655395 JPB655390:JPB655395 JYX655390:JYX655395 KIT655390:KIT655395 KSP655390:KSP655395 LCL655390:LCL655395 LMH655390:LMH655395 LWD655390:LWD655395 MFZ655390:MFZ655395 MPV655390:MPV655395 MZR655390:MZR655395 NJN655390:NJN655395 NTJ655390:NTJ655395 ODF655390:ODF655395 ONB655390:ONB655395 OWX655390:OWX655395 PGT655390:PGT655395 PQP655390:PQP655395 QAL655390:QAL655395 QKH655390:QKH655395 QUD655390:QUD655395 RDZ655390:RDZ655395 RNV655390:RNV655395 RXR655390:RXR655395 SHN655390:SHN655395 SRJ655390:SRJ655395 TBF655390:TBF655395 TLB655390:TLB655395 TUX655390:TUX655395 UET655390:UET655395 UOP655390:UOP655395 UYL655390:UYL655395 VIH655390:VIH655395 VSD655390:VSD655395 WBZ655390:WBZ655395 WLV655390:WLV655395 WVR655390:WVR655395 J720926:J720931 JF720926:JF720931 TB720926:TB720931 ACX720926:ACX720931 AMT720926:AMT720931 AWP720926:AWP720931 BGL720926:BGL720931 BQH720926:BQH720931 CAD720926:CAD720931 CJZ720926:CJZ720931 CTV720926:CTV720931 DDR720926:DDR720931 DNN720926:DNN720931 DXJ720926:DXJ720931 EHF720926:EHF720931 ERB720926:ERB720931 FAX720926:FAX720931 FKT720926:FKT720931 FUP720926:FUP720931 GEL720926:GEL720931 GOH720926:GOH720931 GYD720926:GYD720931 HHZ720926:HHZ720931 HRV720926:HRV720931 IBR720926:IBR720931 ILN720926:ILN720931 IVJ720926:IVJ720931 JFF720926:JFF720931 JPB720926:JPB720931 JYX720926:JYX720931 KIT720926:KIT720931 KSP720926:KSP720931 LCL720926:LCL720931 LMH720926:LMH720931 LWD720926:LWD720931 MFZ720926:MFZ720931 MPV720926:MPV720931 MZR720926:MZR720931 NJN720926:NJN720931 NTJ720926:NTJ720931 ODF720926:ODF720931 ONB720926:ONB720931 OWX720926:OWX720931 PGT720926:PGT720931 PQP720926:PQP720931 QAL720926:QAL720931 QKH720926:QKH720931 QUD720926:QUD720931 RDZ720926:RDZ720931 RNV720926:RNV720931 RXR720926:RXR720931 SHN720926:SHN720931 SRJ720926:SRJ720931 TBF720926:TBF720931 TLB720926:TLB720931 TUX720926:TUX720931 UET720926:UET720931 UOP720926:UOP720931 UYL720926:UYL720931 VIH720926:VIH720931 VSD720926:VSD720931 WBZ720926:WBZ720931 WLV720926:WLV720931 WVR720926:WVR720931 J786462:J786467 JF786462:JF786467 TB786462:TB786467 ACX786462:ACX786467 AMT786462:AMT786467 AWP786462:AWP786467 BGL786462:BGL786467 BQH786462:BQH786467 CAD786462:CAD786467 CJZ786462:CJZ786467 CTV786462:CTV786467 DDR786462:DDR786467 DNN786462:DNN786467 DXJ786462:DXJ786467 EHF786462:EHF786467 ERB786462:ERB786467 FAX786462:FAX786467 FKT786462:FKT786467 FUP786462:FUP786467 GEL786462:GEL786467 GOH786462:GOH786467 GYD786462:GYD786467 HHZ786462:HHZ786467 HRV786462:HRV786467 IBR786462:IBR786467 ILN786462:ILN786467 IVJ786462:IVJ786467 JFF786462:JFF786467 JPB786462:JPB786467 JYX786462:JYX786467 KIT786462:KIT786467 KSP786462:KSP786467 LCL786462:LCL786467 LMH786462:LMH786467 LWD786462:LWD786467 MFZ786462:MFZ786467 MPV786462:MPV786467 MZR786462:MZR786467 NJN786462:NJN786467 NTJ786462:NTJ786467 ODF786462:ODF786467 ONB786462:ONB786467 OWX786462:OWX786467 PGT786462:PGT786467 PQP786462:PQP786467 QAL786462:QAL786467 QKH786462:QKH786467 QUD786462:QUD786467 RDZ786462:RDZ786467 RNV786462:RNV786467 RXR786462:RXR786467 SHN786462:SHN786467 SRJ786462:SRJ786467 TBF786462:TBF786467 TLB786462:TLB786467 TUX786462:TUX786467 UET786462:UET786467 UOP786462:UOP786467 UYL786462:UYL786467 VIH786462:VIH786467 VSD786462:VSD786467 WBZ786462:WBZ786467 WLV786462:WLV786467 WVR786462:WVR786467 J851998:J852003 JF851998:JF852003 TB851998:TB852003 ACX851998:ACX852003 AMT851998:AMT852003 AWP851998:AWP852003 BGL851998:BGL852003 BQH851998:BQH852003 CAD851998:CAD852003 CJZ851998:CJZ852003 CTV851998:CTV852003 DDR851998:DDR852003 DNN851998:DNN852003 DXJ851998:DXJ852003 EHF851998:EHF852003 ERB851998:ERB852003 FAX851998:FAX852003 FKT851998:FKT852003 FUP851998:FUP852003 GEL851998:GEL852003 GOH851998:GOH852003 GYD851998:GYD852003 HHZ851998:HHZ852003 HRV851998:HRV852003 IBR851998:IBR852003 ILN851998:ILN852003 IVJ851998:IVJ852003 JFF851998:JFF852003 JPB851998:JPB852003 JYX851998:JYX852003 KIT851998:KIT852003 KSP851998:KSP852003 LCL851998:LCL852003 LMH851998:LMH852003 LWD851998:LWD852003 MFZ851998:MFZ852003 MPV851998:MPV852003 MZR851998:MZR852003 NJN851998:NJN852003 NTJ851998:NTJ852003 ODF851998:ODF852003 ONB851998:ONB852003 OWX851998:OWX852003 PGT851998:PGT852003 PQP851998:PQP852003 QAL851998:QAL852003 QKH851998:QKH852003 QUD851998:QUD852003 RDZ851998:RDZ852003 RNV851998:RNV852003 RXR851998:RXR852003 SHN851998:SHN852003 SRJ851998:SRJ852003 TBF851998:TBF852003 TLB851998:TLB852003 TUX851998:TUX852003 UET851998:UET852003 UOP851998:UOP852003 UYL851998:UYL852003 VIH851998:VIH852003 VSD851998:VSD852003 WBZ851998:WBZ852003 WLV851998:WLV852003 WVR851998:WVR852003 J917534:J917539 JF917534:JF917539 TB917534:TB917539 ACX917534:ACX917539 AMT917534:AMT917539 AWP917534:AWP917539 BGL917534:BGL917539 BQH917534:BQH917539 CAD917534:CAD917539 CJZ917534:CJZ917539 CTV917534:CTV917539 DDR917534:DDR917539 DNN917534:DNN917539 DXJ917534:DXJ917539 EHF917534:EHF917539 ERB917534:ERB917539 FAX917534:FAX917539 FKT917534:FKT917539 FUP917534:FUP917539 GEL917534:GEL917539 GOH917534:GOH917539 GYD917534:GYD917539 HHZ917534:HHZ917539 HRV917534:HRV917539 IBR917534:IBR917539 ILN917534:ILN917539 IVJ917534:IVJ917539 JFF917534:JFF917539 JPB917534:JPB917539 JYX917534:JYX917539 KIT917534:KIT917539 KSP917534:KSP917539 LCL917534:LCL917539 LMH917534:LMH917539 LWD917534:LWD917539 MFZ917534:MFZ917539 MPV917534:MPV917539 MZR917534:MZR917539 NJN917534:NJN917539 NTJ917534:NTJ917539 ODF917534:ODF917539 ONB917534:ONB917539 OWX917534:OWX917539 PGT917534:PGT917539 PQP917534:PQP917539 QAL917534:QAL917539 QKH917534:QKH917539 QUD917534:QUD917539 RDZ917534:RDZ917539 RNV917534:RNV917539 RXR917534:RXR917539 SHN917534:SHN917539 SRJ917534:SRJ917539 TBF917534:TBF917539 TLB917534:TLB917539 TUX917534:TUX917539 UET917534:UET917539 UOP917534:UOP917539 UYL917534:UYL917539 VIH917534:VIH917539 VSD917534:VSD917539 WBZ917534:WBZ917539 WLV917534:WLV917539 WVR917534:WVR917539 J983070:J983075 JF983070:JF983075 TB983070:TB983075 ACX983070:ACX983075 AMT983070:AMT983075 AWP983070:AWP983075 BGL983070:BGL983075 BQH983070:BQH983075 CAD983070:CAD983075 CJZ983070:CJZ983075 CTV983070:CTV983075 DDR983070:DDR983075 DNN983070:DNN983075 DXJ983070:DXJ983075 EHF983070:EHF983075 ERB983070:ERB983075 FAX983070:FAX983075 FKT983070:FKT983075 FUP983070:FUP983075 GEL983070:GEL983075 GOH983070:GOH983075 GYD983070:GYD983075 HHZ983070:HHZ983075 HRV983070:HRV983075 IBR983070:IBR983075 ILN983070:ILN983075 IVJ983070:IVJ983075 JFF983070:JFF983075 JPB983070:JPB983075 JYX983070:JYX983075 KIT983070:KIT983075 KSP983070:KSP983075 LCL983070:LCL983075 LMH983070:LMH983075 LWD983070:LWD983075 MFZ983070:MFZ983075 MPV983070:MPV983075 MZR983070:MZR983075 NJN983070:NJN983075 NTJ983070:NTJ983075 ODF983070:ODF983075 ONB983070:ONB983075 OWX983070:OWX983075 PGT983070:PGT983075 PQP983070:PQP983075 QAL983070:QAL983075 QKH983070:QKH983075 QUD983070:QUD983075 RDZ983070:RDZ983075 RNV983070:RNV983075 RXR983070:RXR983075 SHN983070:SHN983075 SRJ983070:SRJ983075 TBF983070:TBF983075 TLB983070:TLB983075 TUX983070:TUX983075 UET983070:UET983075 UOP983070:UOP983075 UYL983070:UYL983075 VIH983070:VIH983075 VSD983070:VSD983075 WBZ983070:WBZ983075 WLV983070:WLV983075 WVR983070:WVR983075" xr:uid="{4931D26F-D1AB-457A-943E-B7A69279D8BB}"/>
  </dataValidations>
  <pageMargins left="0" right="0" top="0" bottom="0" header="0" footer="0"/>
  <pageSetup paperSize="8" scale="65" orientation="portrait"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0A070-AAC3-418E-9488-D24AE4C96523}">
  <dimension ref="B2:Q77"/>
  <sheetViews>
    <sheetView zoomScale="85" zoomScaleNormal="85" workbookViewId="0">
      <selection activeCell="D13" sqref="D13"/>
    </sheetView>
  </sheetViews>
  <sheetFormatPr defaultRowHeight="18.75"/>
  <cols>
    <col min="1" max="1" width="2.625" style="8" customWidth="1"/>
    <col min="2" max="2" width="5.125" style="9" customWidth="1"/>
    <col min="3" max="3" width="20.625" style="8" customWidth="1"/>
    <col min="4" max="4" width="20.75" style="8" customWidth="1"/>
    <col min="5" max="5" width="75.75" style="8" customWidth="1"/>
    <col min="6" max="6" width="6.25" style="200" customWidth="1"/>
    <col min="7" max="8" width="11.625" style="8" customWidth="1"/>
    <col min="9" max="9" width="5.75" style="3" customWidth="1"/>
    <col min="10" max="10" width="45.75" style="8" customWidth="1"/>
    <col min="11" max="11" width="35.75" style="8" customWidth="1"/>
    <col min="12" max="12" width="55.75" style="9" customWidth="1"/>
    <col min="13" max="13" width="13.75" style="9" customWidth="1"/>
    <col min="14" max="14" width="6.375" style="8" customWidth="1"/>
    <col min="15" max="15" width="13.25" style="3" customWidth="1"/>
    <col min="16" max="16" width="14.5" style="97" customWidth="1"/>
    <col min="17" max="17" width="15.625" style="194" customWidth="1"/>
    <col min="18" max="256" width="9" style="8"/>
    <col min="257" max="257" width="2.625" style="8" customWidth="1"/>
    <col min="258" max="258" width="5.125" style="8" customWidth="1"/>
    <col min="259" max="259" width="20.625" style="8" customWidth="1"/>
    <col min="260" max="260" width="20.75" style="8" customWidth="1"/>
    <col min="261" max="261" width="75.75" style="8" customWidth="1"/>
    <col min="262" max="262" width="6.25" style="8" customWidth="1"/>
    <col min="263" max="264" width="11.625" style="8" customWidth="1"/>
    <col min="265" max="265" width="5.75" style="8" customWidth="1"/>
    <col min="266" max="266" width="45.75" style="8" customWidth="1"/>
    <col min="267" max="267" width="35.75" style="8" customWidth="1"/>
    <col min="268" max="268" width="55.7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125" style="8" customWidth="1"/>
    <col min="515" max="515" width="20.625" style="8" customWidth="1"/>
    <col min="516" max="516" width="20.75" style="8" customWidth="1"/>
    <col min="517" max="517" width="75.75" style="8" customWidth="1"/>
    <col min="518" max="518" width="6.25" style="8" customWidth="1"/>
    <col min="519" max="520" width="11.625" style="8" customWidth="1"/>
    <col min="521" max="521" width="5.75" style="8" customWidth="1"/>
    <col min="522" max="522" width="45.75" style="8" customWidth="1"/>
    <col min="523" max="523" width="35.75" style="8" customWidth="1"/>
    <col min="524" max="524" width="55.7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125" style="8" customWidth="1"/>
    <col min="771" max="771" width="20.625" style="8" customWidth="1"/>
    <col min="772" max="772" width="20.75" style="8" customWidth="1"/>
    <col min="773" max="773" width="75.75" style="8" customWidth="1"/>
    <col min="774" max="774" width="6.25" style="8" customWidth="1"/>
    <col min="775" max="776" width="11.625" style="8" customWidth="1"/>
    <col min="777" max="777" width="5.75" style="8" customWidth="1"/>
    <col min="778" max="778" width="45.75" style="8" customWidth="1"/>
    <col min="779" max="779" width="35.75" style="8" customWidth="1"/>
    <col min="780" max="780" width="55.7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125" style="8" customWidth="1"/>
    <col min="1027" max="1027" width="20.625" style="8" customWidth="1"/>
    <col min="1028" max="1028" width="20.75" style="8" customWidth="1"/>
    <col min="1029" max="1029" width="75.75" style="8" customWidth="1"/>
    <col min="1030" max="1030" width="6.25" style="8" customWidth="1"/>
    <col min="1031" max="1032" width="11.625" style="8" customWidth="1"/>
    <col min="1033" max="1033" width="5.75" style="8" customWidth="1"/>
    <col min="1034" max="1034" width="45.75" style="8" customWidth="1"/>
    <col min="1035" max="1035" width="35.75" style="8" customWidth="1"/>
    <col min="1036" max="1036" width="55.7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125" style="8" customWidth="1"/>
    <col min="1283" max="1283" width="20.625" style="8" customWidth="1"/>
    <col min="1284" max="1284" width="20.75" style="8" customWidth="1"/>
    <col min="1285" max="1285" width="75.75" style="8" customWidth="1"/>
    <col min="1286" max="1286" width="6.25" style="8" customWidth="1"/>
    <col min="1287" max="1288" width="11.625" style="8" customWidth="1"/>
    <col min="1289" max="1289" width="5.75" style="8" customWidth="1"/>
    <col min="1290" max="1290" width="45.75" style="8" customWidth="1"/>
    <col min="1291" max="1291" width="35.75" style="8" customWidth="1"/>
    <col min="1292" max="1292" width="55.7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125" style="8" customWidth="1"/>
    <col min="1539" max="1539" width="20.625" style="8" customWidth="1"/>
    <col min="1540" max="1540" width="20.75" style="8" customWidth="1"/>
    <col min="1541" max="1541" width="75.75" style="8" customWidth="1"/>
    <col min="1542" max="1542" width="6.25" style="8" customWidth="1"/>
    <col min="1543" max="1544" width="11.625" style="8" customWidth="1"/>
    <col min="1545" max="1545" width="5.75" style="8" customWidth="1"/>
    <col min="1546" max="1546" width="45.75" style="8" customWidth="1"/>
    <col min="1547" max="1547" width="35.75" style="8" customWidth="1"/>
    <col min="1548" max="1548" width="55.7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125" style="8" customWidth="1"/>
    <col min="1795" max="1795" width="20.625" style="8" customWidth="1"/>
    <col min="1796" max="1796" width="20.75" style="8" customWidth="1"/>
    <col min="1797" max="1797" width="75.75" style="8" customWidth="1"/>
    <col min="1798" max="1798" width="6.25" style="8" customWidth="1"/>
    <col min="1799" max="1800" width="11.625" style="8" customWidth="1"/>
    <col min="1801" max="1801" width="5.75" style="8" customWidth="1"/>
    <col min="1802" max="1802" width="45.75" style="8" customWidth="1"/>
    <col min="1803" max="1803" width="35.75" style="8" customWidth="1"/>
    <col min="1804" max="1804" width="55.7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125" style="8" customWidth="1"/>
    <col min="2051" max="2051" width="20.625" style="8" customWidth="1"/>
    <col min="2052" max="2052" width="20.75" style="8" customWidth="1"/>
    <col min="2053" max="2053" width="75.75" style="8" customWidth="1"/>
    <col min="2054" max="2054" width="6.25" style="8" customWidth="1"/>
    <col min="2055" max="2056" width="11.625" style="8" customWidth="1"/>
    <col min="2057" max="2057" width="5.75" style="8" customWidth="1"/>
    <col min="2058" max="2058" width="45.75" style="8" customWidth="1"/>
    <col min="2059" max="2059" width="35.75" style="8" customWidth="1"/>
    <col min="2060" max="2060" width="55.7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125" style="8" customWidth="1"/>
    <col min="2307" max="2307" width="20.625" style="8" customWidth="1"/>
    <col min="2308" max="2308" width="20.75" style="8" customWidth="1"/>
    <col min="2309" max="2309" width="75.75" style="8" customWidth="1"/>
    <col min="2310" max="2310" width="6.25" style="8" customWidth="1"/>
    <col min="2311" max="2312" width="11.625" style="8" customWidth="1"/>
    <col min="2313" max="2313" width="5.75" style="8" customWidth="1"/>
    <col min="2314" max="2314" width="45.75" style="8" customWidth="1"/>
    <col min="2315" max="2315" width="35.75" style="8" customWidth="1"/>
    <col min="2316" max="2316" width="55.7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125" style="8" customWidth="1"/>
    <col min="2563" max="2563" width="20.625" style="8" customWidth="1"/>
    <col min="2564" max="2564" width="20.75" style="8" customWidth="1"/>
    <col min="2565" max="2565" width="75.75" style="8" customWidth="1"/>
    <col min="2566" max="2566" width="6.25" style="8" customWidth="1"/>
    <col min="2567" max="2568" width="11.625" style="8" customWidth="1"/>
    <col min="2569" max="2569" width="5.75" style="8" customWidth="1"/>
    <col min="2570" max="2570" width="45.75" style="8" customWidth="1"/>
    <col min="2571" max="2571" width="35.75" style="8" customWidth="1"/>
    <col min="2572" max="2572" width="55.7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125" style="8" customWidth="1"/>
    <col min="2819" max="2819" width="20.625" style="8" customWidth="1"/>
    <col min="2820" max="2820" width="20.75" style="8" customWidth="1"/>
    <col min="2821" max="2821" width="75.75" style="8" customWidth="1"/>
    <col min="2822" max="2822" width="6.25" style="8" customWidth="1"/>
    <col min="2823" max="2824" width="11.625" style="8" customWidth="1"/>
    <col min="2825" max="2825" width="5.75" style="8" customWidth="1"/>
    <col min="2826" max="2826" width="45.75" style="8" customWidth="1"/>
    <col min="2827" max="2827" width="35.75" style="8" customWidth="1"/>
    <col min="2828" max="2828" width="55.7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125" style="8" customWidth="1"/>
    <col min="3075" max="3075" width="20.625" style="8" customWidth="1"/>
    <col min="3076" max="3076" width="20.75" style="8" customWidth="1"/>
    <col min="3077" max="3077" width="75.75" style="8" customWidth="1"/>
    <col min="3078" max="3078" width="6.25" style="8" customWidth="1"/>
    <col min="3079" max="3080" width="11.625" style="8" customWidth="1"/>
    <col min="3081" max="3081" width="5.75" style="8" customWidth="1"/>
    <col min="3082" max="3082" width="45.75" style="8" customWidth="1"/>
    <col min="3083" max="3083" width="35.75" style="8" customWidth="1"/>
    <col min="3084" max="3084" width="55.7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125" style="8" customWidth="1"/>
    <col min="3331" max="3331" width="20.625" style="8" customWidth="1"/>
    <col min="3332" max="3332" width="20.75" style="8" customWidth="1"/>
    <col min="3333" max="3333" width="75.75" style="8" customWidth="1"/>
    <col min="3334" max="3334" width="6.25" style="8" customWidth="1"/>
    <col min="3335" max="3336" width="11.625" style="8" customWidth="1"/>
    <col min="3337" max="3337" width="5.75" style="8" customWidth="1"/>
    <col min="3338" max="3338" width="45.75" style="8" customWidth="1"/>
    <col min="3339" max="3339" width="35.75" style="8" customWidth="1"/>
    <col min="3340" max="3340" width="55.7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125" style="8" customWidth="1"/>
    <col min="3587" max="3587" width="20.625" style="8" customWidth="1"/>
    <col min="3588" max="3588" width="20.75" style="8" customWidth="1"/>
    <col min="3589" max="3589" width="75.75" style="8" customWidth="1"/>
    <col min="3590" max="3590" width="6.25" style="8" customWidth="1"/>
    <col min="3591" max="3592" width="11.625" style="8" customWidth="1"/>
    <col min="3593" max="3593" width="5.75" style="8" customWidth="1"/>
    <col min="3594" max="3594" width="45.75" style="8" customWidth="1"/>
    <col min="3595" max="3595" width="35.75" style="8" customWidth="1"/>
    <col min="3596" max="3596" width="55.7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125" style="8" customWidth="1"/>
    <col min="3843" max="3843" width="20.625" style="8" customWidth="1"/>
    <col min="3844" max="3844" width="20.75" style="8" customWidth="1"/>
    <col min="3845" max="3845" width="75.75" style="8" customWidth="1"/>
    <col min="3846" max="3846" width="6.25" style="8" customWidth="1"/>
    <col min="3847" max="3848" width="11.625" style="8" customWidth="1"/>
    <col min="3849" max="3849" width="5.75" style="8" customWidth="1"/>
    <col min="3850" max="3850" width="45.75" style="8" customWidth="1"/>
    <col min="3851" max="3851" width="35.75" style="8" customWidth="1"/>
    <col min="3852" max="3852" width="55.7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125" style="8" customWidth="1"/>
    <col min="4099" max="4099" width="20.625" style="8" customWidth="1"/>
    <col min="4100" max="4100" width="20.75" style="8" customWidth="1"/>
    <col min="4101" max="4101" width="75.75" style="8" customWidth="1"/>
    <col min="4102" max="4102" width="6.25" style="8" customWidth="1"/>
    <col min="4103" max="4104" width="11.625" style="8" customWidth="1"/>
    <col min="4105" max="4105" width="5.75" style="8" customWidth="1"/>
    <col min="4106" max="4106" width="45.75" style="8" customWidth="1"/>
    <col min="4107" max="4107" width="35.75" style="8" customWidth="1"/>
    <col min="4108" max="4108" width="55.7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125" style="8" customWidth="1"/>
    <col min="4355" max="4355" width="20.625" style="8" customWidth="1"/>
    <col min="4356" max="4356" width="20.75" style="8" customWidth="1"/>
    <col min="4357" max="4357" width="75.75" style="8" customWidth="1"/>
    <col min="4358" max="4358" width="6.25" style="8" customWidth="1"/>
    <col min="4359" max="4360" width="11.625" style="8" customWidth="1"/>
    <col min="4361" max="4361" width="5.75" style="8" customWidth="1"/>
    <col min="4362" max="4362" width="45.75" style="8" customWidth="1"/>
    <col min="4363" max="4363" width="35.75" style="8" customWidth="1"/>
    <col min="4364" max="4364" width="55.7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125" style="8" customWidth="1"/>
    <col min="4611" max="4611" width="20.625" style="8" customWidth="1"/>
    <col min="4612" max="4612" width="20.75" style="8" customWidth="1"/>
    <col min="4613" max="4613" width="75.75" style="8" customWidth="1"/>
    <col min="4614" max="4614" width="6.25" style="8" customWidth="1"/>
    <col min="4615" max="4616" width="11.625" style="8" customWidth="1"/>
    <col min="4617" max="4617" width="5.75" style="8" customWidth="1"/>
    <col min="4618" max="4618" width="45.75" style="8" customWidth="1"/>
    <col min="4619" max="4619" width="35.75" style="8" customWidth="1"/>
    <col min="4620" max="4620" width="55.7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125" style="8" customWidth="1"/>
    <col min="4867" max="4867" width="20.625" style="8" customWidth="1"/>
    <col min="4868" max="4868" width="20.75" style="8" customWidth="1"/>
    <col min="4869" max="4869" width="75.75" style="8" customWidth="1"/>
    <col min="4870" max="4870" width="6.25" style="8" customWidth="1"/>
    <col min="4871" max="4872" width="11.625" style="8" customWidth="1"/>
    <col min="4873" max="4873" width="5.75" style="8" customWidth="1"/>
    <col min="4874" max="4874" width="45.75" style="8" customWidth="1"/>
    <col min="4875" max="4875" width="35.75" style="8" customWidth="1"/>
    <col min="4876" max="4876" width="55.7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125" style="8" customWidth="1"/>
    <col min="5123" max="5123" width="20.625" style="8" customWidth="1"/>
    <col min="5124" max="5124" width="20.75" style="8" customWidth="1"/>
    <col min="5125" max="5125" width="75.75" style="8" customWidth="1"/>
    <col min="5126" max="5126" width="6.25" style="8" customWidth="1"/>
    <col min="5127" max="5128" width="11.625" style="8" customWidth="1"/>
    <col min="5129" max="5129" width="5.75" style="8" customWidth="1"/>
    <col min="5130" max="5130" width="45.75" style="8" customWidth="1"/>
    <col min="5131" max="5131" width="35.75" style="8" customWidth="1"/>
    <col min="5132" max="5132" width="55.7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125" style="8" customWidth="1"/>
    <col min="5379" max="5379" width="20.625" style="8" customWidth="1"/>
    <col min="5380" max="5380" width="20.75" style="8" customWidth="1"/>
    <col min="5381" max="5381" width="75.75" style="8" customWidth="1"/>
    <col min="5382" max="5382" width="6.25" style="8" customWidth="1"/>
    <col min="5383" max="5384" width="11.625" style="8" customWidth="1"/>
    <col min="5385" max="5385" width="5.75" style="8" customWidth="1"/>
    <col min="5386" max="5386" width="45.75" style="8" customWidth="1"/>
    <col min="5387" max="5387" width="35.75" style="8" customWidth="1"/>
    <col min="5388" max="5388" width="55.7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125" style="8" customWidth="1"/>
    <col min="5635" max="5635" width="20.625" style="8" customWidth="1"/>
    <col min="5636" max="5636" width="20.75" style="8" customWidth="1"/>
    <col min="5637" max="5637" width="75.75" style="8" customWidth="1"/>
    <col min="5638" max="5638" width="6.25" style="8" customWidth="1"/>
    <col min="5639" max="5640" width="11.625" style="8" customWidth="1"/>
    <col min="5641" max="5641" width="5.75" style="8" customWidth="1"/>
    <col min="5642" max="5642" width="45.75" style="8" customWidth="1"/>
    <col min="5643" max="5643" width="35.75" style="8" customWidth="1"/>
    <col min="5644" max="5644" width="55.7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125" style="8" customWidth="1"/>
    <col min="5891" max="5891" width="20.625" style="8" customWidth="1"/>
    <col min="5892" max="5892" width="20.75" style="8" customWidth="1"/>
    <col min="5893" max="5893" width="75.75" style="8" customWidth="1"/>
    <col min="5894" max="5894" width="6.25" style="8" customWidth="1"/>
    <col min="5895" max="5896" width="11.625" style="8" customWidth="1"/>
    <col min="5897" max="5897" width="5.75" style="8" customWidth="1"/>
    <col min="5898" max="5898" width="45.75" style="8" customWidth="1"/>
    <col min="5899" max="5899" width="35.75" style="8" customWidth="1"/>
    <col min="5900" max="5900" width="55.7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125" style="8" customWidth="1"/>
    <col min="6147" max="6147" width="20.625" style="8" customWidth="1"/>
    <col min="6148" max="6148" width="20.75" style="8" customWidth="1"/>
    <col min="6149" max="6149" width="75.75" style="8" customWidth="1"/>
    <col min="6150" max="6150" width="6.25" style="8" customWidth="1"/>
    <col min="6151" max="6152" width="11.625" style="8" customWidth="1"/>
    <col min="6153" max="6153" width="5.75" style="8" customWidth="1"/>
    <col min="6154" max="6154" width="45.75" style="8" customWidth="1"/>
    <col min="6155" max="6155" width="35.75" style="8" customWidth="1"/>
    <col min="6156" max="6156" width="55.7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125" style="8" customWidth="1"/>
    <col min="6403" max="6403" width="20.625" style="8" customWidth="1"/>
    <col min="6404" max="6404" width="20.75" style="8" customWidth="1"/>
    <col min="6405" max="6405" width="75.75" style="8" customWidth="1"/>
    <col min="6406" max="6406" width="6.25" style="8" customWidth="1"/>
    <col min="6407" max="6408" width="11.625" style="8" customWidth="1"/>
    <col min="6409" max="6409" width="5.75" style="8" customWidth="1"/>
    <col min="6410" max="6410" width="45.75" style="8" customWidth="1"/>
    <col min="6411" max="6411" width="35.75" style="8" customWidth="1"/>
    <col min="6412" max="6412" width="55.7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125" style="8" customWidth="1"/>
    <col min="6659" max="6659" width="20.625" style="8" customWidth="1"/>
    <col min="6660" max="6660" width="20.75" style="8" customWidth="1"/>
    <col min="6661" max="6661" width="75.75" style="8" customWidth="1"/>
    <col min="6662" max="6662" width="6.25" style="8" customWidth="1"/>
    <col min="6663" max="6664" width="11.625" style="8" customWidth="1"/>
    <col min="6665" max="6665" width="5.75" style="8" customWidth="1"/>
    <col min="6666" max="6666" width="45.75" style="8" customWidth="1"/>
    <col min="6667" max="6667" width="35.75" style="8" customWidth="1"/>
    <col min="6668" max="6668" width="55.7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125" style="8" customWidth="1"/>
    <col min="6915" max="6915" width="20.625" style="8" customWidth="1"/>
    <col min="6916" max="6916" width="20.75" style="8" customWidth="1"/>
    <col min="6917" max="6917" width="75.75" style="8" customWidth="1"/>
    <col min="6918" max="6918" width="6.25" style="8" customWidth="1"/>
    <col min="6919" max="6920" width="11.625" style="8" customWidth="1"/>
    <col min="6921" max="6921" width="5.75" style="8" customWidth="1"/>
    <col min="6922" max="6922" width="45.75" style="8" customWidth="1"/>
    <col min="6923" max="6923" width="35.75" style="8" customWidth="1"/>
    <col min="6924" max="6924" width="55.7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125" style="8" customWidth="1"/>
    <col min="7171" max="7171" width="20.625" style="8" customWidth="1"/>
    <col min="7172" max="7172" width="20.75" style="8" customWidth="1"/>
    <col min="7173" max="7173" width="75.75" style="8" customWidth="1"/>
    <col min="7174" max="7174" width="6.25" style="8" customWidth="1"/>
    <col min="7175" max="7176" width="11.625" style="8" customWidth="1"/>
    <col min="7177" max="7177" width="5.75" style="8" customWidth="1"/>
    <col min="7178" max="7178" width="45.75" style="8" customWidth="1"/>
    <col min="7179" max="7179" width="35.75" style="8" customWidth="1"/>
    <col min="7180" max="7180" width="55.7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125" style="8" customWidth="1"/>
    <col min="7427" max="7427" width="20.625" style="8" customWidth="1"/>
    <col min="7428" max="7428" width="20.75" style="8" customWidth="1"/>
    <col min="7429" max="7429" width="75.75" style="8" customWidth="1"/>
    <col min="7430" max="7430" width="6.25" style="8" customWidth="1"/>
    <col min="7431" max="7432" width="11.625" style="8" customWidth="1"/>
    <col min="7433" max="7433" width="5.75" style="8" customWidth="1"/>
    <col min="7434" max="7434" width="45.75" style="8" customWidth="1"/>
    <col min="7435" max="7435" width="35.75" style="8" customWidth="1"/>
    <col min="7436" max="7436" width="55.7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125" style="8" customWidth="1"/>
    <col min="7683" max="7683" width="20.625" style="8" customWidth="1"/>
    <col min="7684" max="7684" width="20.75" style="8" customWidth="1"/>
    <col min="7685" max="7685" width="75.75" style="8" customWidth="1"/>
    <col min="7686" max="7686" width="6.25" style="8" customWidth="1"/>
    <col min="7687" max="7688" width="11.625" style="8" customWidth="1"/>
    <col min="7689" max="7689" width="5.75" style="8" customWidth="1"/>
    <col min="7690" max="7690" width="45.75" style="8" customWidth="1"/>
    <col min="7691" max="7691" width="35.75" style="8" customWidth="1"/>
    <col min="7692" max="7692" width="55.7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125" style="8" customWidth="1"/>
    <col min="7939" max="7939" width="20.625" style="8" customWidth="1"/>
    <col min="7940" max="7940" width="20.75" style="8" customWidth="1"/>
    <col min="7941" max="7941" width="75.75" style="8" customWidth="1"/>
    <col min="7942" max="7942" width="6.25" style="8" customWidth="1"/>
    <col min="7943" max="7944" width="11.625" style="8" customWidth="1"/>
    <col min="7945" max="7945" width="5.75" style="8" customWidth="1"/>
    <col min="7946" max="7946" width="45.75" style="8" customWidth="1"/>
    <col min="7947" max="7947" width="35.75" style="8" customWidth="1"/>
    <col min="7948" max="7948" width="55.7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125" style="8" customWidth="1"/>
    <col min="8195" max="8195" width="20.625" style="8" customWidth="1"/>
    <col min="8196" max="8196" width="20.75" style="8" customWidth="1"/>
    <col min="8197" max="8197" width="75.75" style="8" customWidth="1"/>
    <col min="8198" max="8198" width="6.25" style="8" customWidth="1"/>
    <col min="8199" max="8200" width="11.625" style="8" customWidth="1"/>
    <col min="8201" max="8201" width="5.75" style="8" customWidth="1"/>
    <col min="8202" max="8202" width="45.75" style="8" customWidth="1"/>
    <col min="8203" max="8203" width="35.75" style="8" customWidth="1"/>
    <col min="8204" max="8204" width="55.7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125" style="8" customWidth="1"/>
    <col min="8451" max="8451" width="20.625" style="8" customWidth="1"/>
    <col min="8452" max="8452" width="20.75" style="8" customWidth="1"/>
    <col min="8453" max="8453" width="75.75" style="8" customWidth="1"/>
    <col min="8454" max="8454" width="6.25" style="8" customWidth="1"/>
    <col min="8455" max="8456" width="11.625" style="8" customWidth="1"/>
    <col min="8457" max="8457" width="5.75" style="8" customWidth="1"/>
    <col min="8458" max="8458" width="45.75" style="8" customWidth="1"/>
    <col min="8459" max="8459" width="35.75" style="8" customWidth="1"/>
    <col min="8460" max="8460" width="55.7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125" style="8" customWidth="1"/>
    <col min="8707" max="8707" width="20.625" style="8" customWidth="1"/>
    <col min="8708" max="8708" width="20.75" style="8" customWidth="1"/>
    <col min="8709" max="8709" width="75.75" style="8" customWidth="1"/>
    <col min="8710" max="8710" width="6.25" style="8" customWidth="1"/>
    <col min="8711" max="8712" width="11.625" style="8" customWidth="1"/>
    <col min="8713" max="8713" width="5.75" style="8" customWidth="1"/>
    <col min="8714" max="8714" width="45.75" style="8" customWidth="1"/>
    <col min="8715" max="8715" width="35.75" style="8" customWidth="1"/>
    <col min="8716" max="8716" width="55.7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125" style="8" customWidth="1"/>
    <col min="8963" max="8963" width="20.625" style="8" customWidth="1"/>
    <col min="8964" max="8964" width="20.75" style="8" customWidth="1"/>
    <col min="8965" max="8965" width="75.75" style="8" customWidth="1"/>
    <col min="8966" max="8966" width="6.25" style="8" customWidth="1"/>
    <col min="8967" max="8968" width="11.625" style="8" customWidth="1"/>
    <col min="8969" max="8969" width="5.75" style="8" customWidth="1"/>
    <col min="8970" max="8970" width="45.75" style="8" customWidth="1"/>
    <col min="8971" max="8971" width="35.75" style="8" customWidth="1"/>
    <col min="8972" max="8972" width="55.7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125" style="8" customWidth="1"/>
    <col min="9219" max="9219" width="20.625" style="8" customWidth="1"/>
    <col min="9220" max="9220" width="20.75" style="8" customWidth="1"/>
    <col min="9221" max="9221" width="75.75" style="8" customWidth="1"/>
    <col min="9222" max="9222" width="6.25" style="8" customWidth="1"/>
    <col min="9223" max="9224" width="11.625" style="8" customWidth="1"/>
    <col min="9225" max="9225" width="5.75" style="8" customWidth="1"/>
    <col min="9226" max="9226" width="45.75" style="8" customWidth="1"/>
    <col min="9227" max="9227" width="35.75" style="8" customWidth="1"/>
    <col min="9228" max="9228" width="55.7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125" style="8" customWidth="1"/>
    <col min="9475" max="9475" width="20.625" style="8" customWidth="1"/>
    <col min="9476" max="9476" width="20.75" style="8" customWidth="1"/>
    <col min="9477" max="9477" width="75.75" style="8" customWidth="1"/>
    <col min="9478" max="9478" width="6.25" style="8" customWidth="1"/>
    <col min="9479" max="9480" width="11.625" style="8" customWidth="1"/>
    <col min="9481" max="9481" width="5.75" style="8" customWidth="1"/>
    <col min="9482" max="9482" width="45.75" style="8" customWidth="1"/>
    <col min="9483" max="9483" width="35.75" style="8" customWidth="1"/>
    <col min="9484" max="9484" width="55.7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125" style="8" customWidth="1"/>
    <col min="9731" max="9731" width="20.625" style="8" customWidth="1"/>
    <col min="9732" max="9732" width="20.75" style="8" customWidth="1"/>
    <col min="9733" max="9733" width="75.75" style="8" customWidth="1"/>
    <col min="9734" max="9734" width="6.25" style="8" customWidth="1"/>
    <col min="9735" max="9736" width="11.625" style="8" customWidth="1"/>
    <col min="9737" max="9737" width="5.75" style="8" customWidth="1"/>
    <col min="9738" max="9738" width="45.75" style="8" customWidth="1"/>
    <col min="9739" max="9739" width="35.75" style="8" customWidth="1"/>
    <col min="9740" max="9740" width="55.7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125" style="8" customWidth="1"/>
    <col min="9987" max="9987" width="20.625" style="8" customWidth="1"/>
    <col min="9988" max="9988" width="20.75" style="8" customWidth="1"/>
    <col min="9989" max="9989" width="75.75" style="8" customWidth="1"/>
    <col min="9990" max="9990" width="6.25" style="8" customWidth="1"/>
    <col min="9991" max="9992" width="11.625" style="8" customWidth="1"/>
    <col min="9993" max="9993" width="5.75" style="8" customWidth="1"/>
    <col min="9994" max="9994" width="45.75" style="8" customWidth="1"/>
    <col min="9995" max="9995" width="35.75" style="8" customWidth="1"/>
    <col min="9996" max="9996" width="55.7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125" style="8" customWidth="1"/>
    <col min="10243" max="10243" width="20.625" style="8" customWidth="1"/>
    <col min="10244" max="10244" width="20.75" style="8" customWidth="1"/>
    <col min="10245" max="10245" width="75.75" style="8" customWidth="1"/>
    <col min="10246" max="10246" width="6.25" style="8" customWidth="1"/>
    <col min="10247" max="10248" width="11.625" style="8" customWidth="1"/>
    <col min="10249" max="10249" width="5.75" style="8" customWidth="1"/>
    <col min="10250" max="10250" width="45.75" style="8" customWidth="1"/>
    <col min="10251" max="10251" width="35.75" style="8" customWidth="1"/>
    <col min="10252" max="10252" width="55.7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125" style="8" customWidth="1"/>
    <col min="10499" max="10499" width="20.625" style="8" customWidth="1"/>
    <col min="10500" max="10500" width="20.75" style="8" customWidth="1"/>
    <col min="10501" max="10501" width="75.75" style="8" customWidth="1"/>
    <col min="10502" max="10502" width="6.25" style="8" customWidth="1"/>
    <col min="10503" max="10504" width="11.625" style="8" customWidth="1"/>
    <col min="10505" max="10505" width="5.75" style="8" customWidth="1"/>
    <col min="10506" max="10506" width="45.75" style="8" customWidth="1"/>
    <col min="10507" max="10507" width="35.75" style="8" customWidth="1"/>
    <col min="10508" max="10508" width="55.7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125" style="8" customWidth="1"/>
    <col min="10755" max="10755" width="20.625" style="8" customWidth="1"/>
    <col min="10756" max="10756" width="20.75" style="8" customWidth="1"/>
    <col min="10757" max="10757" width="75.75" style="8" customWidth="1"/>
    <col min="10758" max="10758" width="6.25" style="8" customWidth="1"/>
    <col min="10759" max="10760" width="11.625" style="8" customWidth="1"/>
    <col min="10761" max="10761" width="5.75" style="8" customWidth="1"/>
    <col min="10762" max="10762" width="45.75" style="8" customWidth="1"/>
    <col min="10763" max="10763" width="35.75" style="8" customWidth="1"/>
    <col min="10764" max="10764" width="55.7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125" style="8" customWidth="1"/>
    <col min="11011" max="11011" width="20.625" style="8" customWidth="1"/>
    <col min="11012" max="11012" width="20.75" style="8" customWidth="1"/>
    <col min="11013" max="11013" width="75.75" style="8" customWidth="1"/>
    <col min="11014" max="11014" width="6.25" style="8" customWidth="1"/>
    <col min="11015" max="11016" width="11.625" style="8" customWidth="1"/>
    <col min="11017" max="11017" width="5.75" style="8" customWidth="1"/>
    <col min="11018" max="11018" width="45.75" style="8" customWidth="1"/>
    <col min="11019" max="11019" width="35.75" style="8" customWidth="1"/>
    <col min="11020" max="11020" width="55.7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125" style="8" customWidth="1"/>
    <col min="11267" max="11267" width="20.625" style="8" customWidth="1"/>
    <col min="11268" max="11268" width="20.75" style="8" customWidth="1"/>
    <col min="11269" max="11269" width="75.75" style="8" customWidth="1"/>
    <col min="11270" max="11270" width="6.25" style="8" customWidth="1"/>
    <col min="11271" max="11272" width="11.625" style="8" customWidth="1"/>
    <col min="11273" max="11273" width="5.75" style="8" customWidth="1"/>
    <col min="11274" max="11274" width="45.75" style="8" customWidth="1"/>
    <col min="11275" max="11275" width="35.75" style="8" customWidth="1"/>
    <col min="11276" max="11276" width="55.7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125" style="8" customWidth="1"/>
    <col min="11523" max="11523" width="20.625" style="8" customWidth="1"/>
    <col min="11524" max="11524" width="20.75" style="8" customWidth="1"/>
    <col min="11525" max="11525" width="75.75" style="8" customWidth="1"/>
    <col min="11526" max="11526" width="6.25" style="8" customWidth="1"/>
    <col min="11527" max="11528" width="11.625" style="8" customWidth="1"/>
    <col min="11529" max="11529" width="5.75" style="8" customWidth="1"/>
    <col min="11530" max="11530" width="45.75" style="8" customWidth="1"/>
    <col min="11531" max="11531" width="35.75" style="8" customWidth="1"/>
    <col min="11532" max="11532" width="55.7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125" style="8" customWidth="1"/>
    <col min="11779" max="11779" width="20.625" style="8" customWidth="1"/>
    <col min="11780" max="11780" width="20.75" style="8" customWidth="1"/>
    <col min="11781" max="11781" width="75.75" style="8" customWidth="1"/>
    <col min="11782" max="11782" width="6.25" style="8" customWidth="1"/>
    <col min="11783" max="11784" width="11.625" style="8" customWidth="1"/>
    <col min="11785" max="11785" width="5.75" style="8" customWidth="1"/>
    <col min="11786" max="11786" width="45.75" style="8" customWidth="1"/>
    <col min="11787" max="11787" width="35.75" style="8" customWidth="1"/>
    <col min="11788" max="11788" width="55.7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125" style="8" customWidth="1"/>
    <col min="12035" max="12035" width="20.625" style="8" customWidth="1"/>
    <col min="12036" max="12036" width="20.75" style="8" customWidth="1"/>
    <col min="12037" max="12037" width="75.75" style="8" customWidth="1"/>
    <col min="12038" max="12038" width="6.25" style="8" customWidth="1"/>
    <col min="12039" max="12040" width="11.625" style="8" customWidth="1"/>
    <col min="12041" max="12041" width="5.75" style="8" customWidth="1"/>
    <col min="12042" max="12042" width="45.75" style="8" customWidth="1"/>
    <col min="12043" max="12043" width="35.75" style="8" customWidth="1"/>
    <col min="12044" max="12044" width="55.7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125" style="8" customWidth="1"/>
    <col min="12291" max="12291" width="20.625" style="8" customWidth="1"/>
    <col min="12292" max="12292" width="20.75" style="8" customWidth="1"/>
    <col min="12293" max="12293" width="75.75" style="8" customWidth="1"/>
    <col min="12294" max="12294" width="6.25" style="8" customWidth="1"/>
    <col min="12295" max="12296" width="11.625" style="8" customWidth="1"/>
    <col min="12297" max="12297" width="5.75" style="8" customWidth="1"/>
    <col min="12298" max="12298" width="45.75" style="8" customWidth="1"/>
    <col min="12299" max="12299" width="35.75" style="8" customWidth="1"/>
    <col min="12300" max="12300" width="55.7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125" style="8" customWidth="1"/>
    <col min="12547" max="12547" width="20.625" style="8" customWidth="1"/>
    <col min="12548" max="12548" width="20.75" style="8" customWidth="1"/>
    <col min="12549" max="12549" width="75.75" style="8" customWidth="1"/>
    <col min="12550" max="12550" width="6.25" style="8" customWidth="1"/>
    <col min="12551" max="12552" width="11.625" style="8" customWidth="1"/>
    <col min="12553" max="12553" width="5.75" style="8" customWidth="1"/>
    <col min="12554" max="12554" width="45.75" style="8" customWidth="1"/>
    <col min="12555" max="12555" width="35.75" style="8" customWidth="1"/>
    <col min="12556" max="12556" width="55.7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125" style="8" customWidth="1"/>
    <col min="12803" max="12803" width="20.625" style="8" customWidth="1"/>
    <col min="12804" max="12804" width="20.75" style="8" customWidth="1"/>
    <col min="12805" max="12805" width="75.75" style="8" customWidth="1"/>
    <col min="12806" max="12806" width="6.25" style="8" customWidth="1"/>
    <col min="12807" max="12808" width="11.625" style="8" customWidth="1"/>
    <col min="12809" max="12809" width="5.75" style="8" customWidth="1"/>
    <col min="12810" max="12810" width="45.75" style="8" customWidth="1"/>
    <col min="12811" max="12811" width="35.75" style="8" customWidth="1"/>
    <col min="12812" max="12812" width="55.7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125" style="8" customWidth="1"/>
    <col min="13059" max="13059" width="20.625" style="8" customWidth="1"/>
    <col min="13060" max="13060" width="20.75" style="8" customWidth="1"/>
    <col min="13061" max="13061" width="75.75" style="8" customWidth="1"/>
    <col min="13062" max="13062" width="6.25" style="8" customWidth="1"/>
    <col min="13063" max="13064" width="11.625" style="8" customWidth="1"/>
    <col min="13065" max="13065" width="5.75" style="8" customWidth="1"/>
    <col min="13066" max="13066" width="45.75" style="8" customWidth="1"/>
    <col min="13067" max="13067" width="35.75" style="8" customWidth="1"/>
    <col min="13068" max="13068" width="55.7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125" style="8" customWidth="1"/>
    <col min="13315" max="13315" width="20.625" style="8" customWidth="1"/>
    <col min="13316" max="13316" width="20.75" style="8" customWidth="1"/>
    <col min="13317" max="13317" width="75.75" style="8" customWidth="1"/>
    <col min="13318" max="13318" width="6.25" style="8" customWidth="1"/>
    <col min="13319" max="13320" width="11.625" style="8" customWidth="1"/>
    <col min="13321" max="13321" width="5.75" style="8" customWidth="1"/>
    <col min="13322" max="13322" width="45.75" style="8" customWidth="1"/>
    <col min="13323" max="13323" width="35.75" style="8" customWidth="1"/>
    <col min="13324" max="13324" width="55.7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125" style="8" customWidth="1"/>
    <col min="13571" max="13571" width="20.625" style="8" customWidth="1"/>
    <col min="13572" max="13572" width="20.75" style="8" customWidth="1"/>
    <col min="13573" max="13573" width="75.75" style="8" customWidth="1"/>
    <col min="13574" max="13574" width="6.25" style="8" customWidth="1"/>
    <col min="13575" max="13576" width="11.625" style="8" customWidth="1"/>
    <col min="13577" max="13577" width="5.75" style="8" customWidth="1"/>
    <col min="13578" max="13578" width="45.75" style="8" customWidth="1"/>
    <col min="13579" max="13579" width="35.75" style="8" customWidth="1"/>
    <col min="13580" max="13580" width="55.7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125" style="8" customWidth="1"/>
    <col min="13827" max="13827" width="20.625" style="8" customWidth="1"/>
    <col min="13828" max="13828" width="20.75" style="8" customWidth="1"/>
    <col min="13829" max="13829" width="75.75" style="8" customWidth="1"/>
    <col min="13830" max="13830" width="6.25" style="8" customWidth="1"/>
    <col min="13831" max="13832" width="11.625" style="8" customWidth="1"/>
    <col min="13833" max="13833" width="5.75" style="8" customWidth="1"/>
    <col min="13834" max="13834" width="45.75" style="8" customWidth="1"/>
    <col min="13835" max="13835" width="35.75" style="8" customWidth="1"/>
    <col min="13836" max="13836" width="55.7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125" style="8" customWidth="1"/>
    <col min="14083" max="14083" width="20.625" style="8" customWidth="1"/>
    <col min="14084" max="14084" width="20.75" style="8" customWidth="1"/>
    <col min="14085" max="14085" width="75.75" style="8" customWidth="1"/>
    <col min="14086" max="14086" width="6.25" style="8" customWidth="1"/>
    <col min="14087" max="14088" width="11.625" style="8" customWidth="1"/>
    <col min="14089" max="14089" width="5.75" style="8" customWidth="1"/>
    <col min="14090" max="14090" width="45.75" style="8" customWidth="1"/>
    <col min="14091" max="14091" width="35.75" style="8" customWidth="1"/>
    <col min="14092" max="14092" width="55.7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125" style="8" customWidth="1"/>
    <col min="14339" max="14339" width="20.625" style="8" customWidth="1"/>
    <col min="14340" max="14340" width="20.75" style="8" customWidth="1"/>
    <col min="14341" max="14341" width="75.75" style="8" customWidth="1"/>
    <col min="14342" max="14342" width="6.25" style="8" customWidth="1"/>
    <col min="14343" max="14344" width="11.625" style="8" customWidth="1"/>
    <col min="14345" max="14345" width="5.75" style="8" customWidth="1"/>
    <col min="14346" max="14346" width="45.75" style="8" customWidth="1"/>
    <col min="14347" max="14347" width="35.75" style="8" customWidth="1"/>
    <col min="14348" max="14348" width="55.7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125" style="8" customWidth="1"/>
    <col min="14595" max="14595" width="20.625" style="8" customWidth="1"/>
    <col min="14596" max="14596" width="20.75" style="8" customWidth="1"/>
    <col min="14597" max="14597" width="75.75" style="8" customWidth="1"/>
    <col min="14598" max="14598" width="6.25" style="8" customWidth="1"/>
    <col min="14599" max="14600" width="11.625" style="8" customWidth="1"/>
    <col min="14601" max="14601" width="5.75" style="8" customWidth="1"/>
    <col min="14602" max="14602" width="45.75" style="8" customWidth="1"/>
    <col min="14603" max="14603" width="35.75" style="8" customWidth="1"/>
    <col min="14604" max="14604" width="55.7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125" style="8" customWidth="1"/>
    <col min="14851" max="14851" width="20.625" style="8" customWidth="1"/>
    <col min="14852" max="14852" width="20.75" style="8" customWidth="1"/>
    <col min="14853" max="14853" width="75.75" style="8" customWidth="1"/>
    <col min="14854" max="14854" width="6.25" style="8" customWidth="1"/>
    <col min="14855" max="14856" width="11.625" style="8" customWidth="1"/>
    <col min="14857" max="14857" width="5.75" style="8" customWidth="1"/>
    <col min="14858" max="14858" width="45.75" style="8" customWidth="1"/>
    <col min="14859" max="14859" width="35.75" style="8" customWidth="1"/>
    <col min="14860" max="14860" width="55.7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125" style="8" customWidth="1"/>
    <col min="15107" max="15107" width="20.625" style="8" customWidth="1"/>
    <col min="15108" max="15108" width="20.75" style="8" customWidth="1"/>
    <col min="15109" max="15109" width="75.75" style="8" customWidth="1"/>
    <col min="15110" max="15110" width="6.25" style="8" customWidth="1"/>
    <col min="15111" max="15112" width="11.625" style="8" customWidth="1"/>
    <col min="15113" max="15113" width="5.75" style="8" customWidth="1"/>
    <col min="15114" max="15114" width="45.75" style="8" customWidth="1"/>
    <col min="15115" max="15115" width="35.75" style="8" customWidth="1"/>
    <col min="15116" max="15116" width="55.7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125" style="8" customWidth="1"/>
    <col min="15363" max="15363" width="20.625" style="8" customWidth="1"/>
    <col min="15364" max="15364" width="20.75" style="8" customWidth="1"/>
    <col min="15365" max="15365" width="75.75" style="8" customWidth="1"/>
    <col min="15366" max="15366" width="6.25" style="8" customWidth="1"/>
    <col min="15367" max="15368" width="11.625" style="8" customWidth="1"/>
    <col min="15369" max="15369" width="5.75" style="8" customWidth="1"/>
    <col min="15370" max="15370" width="45.75" style="8" customWidth="1"/>
    <col min="15371" max="15371" width="35.75" style="8" customWidth="1"/>
    <col min="15372" max="15372" width="55.7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125" style="8" customWidth="1"/>
    <col min="15619" max="15619" width="20.625" style="8" customWidth="1"/>
    <col min="15620" max="15620" width="20.75" style="8" customWidth="1"/>
    <col min="15621" max="15621" width="75.75" style="8" customWidth="1"/>
    <col min="15622" max="15622" width="6.25" style="8" customWidth="1"/>
    <col min="15623" max="15624" width="11.625" style="8" customWidth="1"/>
    <col min="15625" max="15625" width="5.75" style="8" customWidth="1"/>
    <col min="15626" max="15626" width="45.75" style="8" customWidth="1"/>
    <col min="15627" max="15627" width="35.75" style="8" customWidth="1"/>
    <col min="15628" max="15628" width="55.7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125" style="8" customWidth="1"/>
    <col min="15875" max="15875" width="20.625" style="8" customWidth="1"/>
    <col min="15876" max="15876" width="20.75" style="8" customWidth="1"/>
    <col min="15877" max="15877" width="75.75" style="8" customWidth="1"/>
    <col min="15878" max="15878" width="6.25" style="8" customWidth="1"/>
    <col min="15879" max="15880" width="11.625" style="8" customWidth="1"/>
    <col min="15881" max="15881" width="5.75" style="8" customWidth="1"/>
    <col min="15882" max="15882" width="45.75" style="8" customWidth="1"/>
    <col min="15883" max="15883" width="35.75" style="8" customWidth="1"/>
    <col min="15884" max="15884" width="55.7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125" style="8" customWidth="1"/>
    <col min="16131" max="16131" width="20.625" style="8" customWidth="1"/>
    <col min="16132" max="16132" width="20.75" style="8" customWidth="1"/>
    <col min="16133" max="16133" width="75.75" style="8" customWidth="1"/>
    <col min="16134" max="16134" width="6.25" style="8" customWidth="1"/>
    <col min="16135" max="16136" width="11.625" style="8" customWidth="1"/>
    <col min="16137" max="16137" width="5.75" style="8" customWidth="1"/>
    <col min="16138" max="16138" width="45.75" style="8" customWidth="1"/>
    <col min="16139" max="16139" width="35.75" style="8" customWidth="1"/>
    <col min="16140" max="16140" width="55.7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6543</v>
      </c>
      <c r="G2" s="4" t="s">
        <v>2</v>
      </c>
      <c r="H2" s="5"/>
      <c r="I2" s="6"/>
      <c r="J2" s="7">
        <f>SUM(H:H)</f>
        <v>281849</v>
      </c>
    </row>
    <row r="3" spans="2:17" ht="20.100000000000001" customHeight="1">
      <c r="B3" s="1" t="s">
        <v>3</v>
      </c>
      <c r="C3" s="1"/>
      <c r="D3" s="1"/>
      <c r="E3" s="98" t="s">
        <v>6544</v>
      </c>
    </row>
    <row r="4" spans="2:17" ht="20.100000000000001" customHeight="1">
      <c r="B4" s="1" t="s">
        <v>5</v>
      </c>
      <c r="C4" s="1"/>
      <c r="D4" s="1"/>
      <c r="E4" s="98">
        <v>179144</v>
      </c>
    </row>
    <row r="5" spans="2:17" ht="20.100000000000001" customHeight="1">
      <c r="B5" s="1" t="s">
        <v>6</v>
      </c>
      <c r="C5" s="1"/>
      <c r="D5" s="1"/>
      <c r="E5" s="102">
        <v>44069</v>
      </c>
    </row>
    <row r="6" spans="2:17" ht="20.100000000000001" customHeight="1">
      <c r="B6" s="1" t="s">
        <v>7</v>
      </c>
      <c r="C6" s="1"/>
      <c r="D6" s="1"/>
      <c r="E6" s="102"/>
    </row>
    <row r="8" spans="2:17" s="9" customFormat="1" ht="19.7" customHeight="1">
      <c r="B8" s="21" t="s">
        <v>8</v>
      </c>
      <c r="C8" s="21" t="s">
        <v>9</v>
      </c>
      <c r="D8" s="21" t="s">
        <v>10</v>
      </c>
      <c r="E8" s="22" t="s">
        <v>11</v>
      </c>
      <c r="F8" s="201" t="s">
        <v>12</v>
      </c>
      <c r="G8" s="22" t="s">
        <v>13</v>
      </c>
      <c r="H8" s="167" t="s">
        <v>14</v>
      </c>
      <c r="I8" s="167" t="s">
        <v>15</v>
      </c>
      <c r="J8" s="22"/>
      <c r="K8" s="22" t="s">
        <v>17</v>
      </c>
      <c r="L8" s="22" t="s">
        <v>18</v>
      </c>
      <c r="M8" s="21" t="s">
        <v>19</v>
      </c>
      <c r="N8" s="21" t="s">
        <v>20</v>
      </c>
      <c r="O8" s="22" t="s">
        <v>21</v>
      </c>
      <c r="P8" s="106" t="s">
        <v>22</v>
      </c>
      <c r="Q8" s="26" t="s">
        <v>23</v>
      </c>
    </row>
    <row r="9" spans="2:17" s="9" customFormat="1" ht="19.7" customHeight="1">
      <c r="B9" s="21">
        <v>2</v>
      </c>
      <c r="C9" s="508" t="s">
        <v>963</v>
      </c>
      <c r="D9" s="508" t="s">
        <v>963</v>
      </c>
      <c r="E9" s="31" t="s">
        <v>964</v>
      </c>
      <c r="F9" s="22">
        <v>1</v>
      </c>
      <c r="G9" s="215">
        <v>98000</v>
      </c>
      <c r="H9" s="1114">
        <f t="shared" ref="H9:H15" si="0">F9*G9</f>
        <v>98000</v>
      </c>
      <c r="I9" s="205"/>
      <c r="J9" s="76" t="s">
        <v>6545</v>
      </c>
      <c r="K9" s="76" t="s">
        <v>6546</v>
      </c>
      <c r="L9" s="44"/>
      <c r="M9" s="207"/>
      <c r="N9" s="208"/>
      <c r="O9" s="209"/>
      <c r="P9" s="209"/>
      <c r="Q9" s="210"/>
    </row>
    <row r="10" spans="2:17" s="9" customFormat="1" ht="19.7" customHeight="1">
      <c r="B10" s="21">
        <v>2</v>
      </c>
      <c r="C10" s="508" t="s">
        <v>1068</v>
      </c>
      <c r="D10" s="508" t="s">
        <v>177</v>
      </c>
      <c r="E10" s="31" t="s">
        <v>6547</v>
      </c>
      <c r="F10" s="22">
        <v>1</v>
      </c>
      <c r="G10" s="215">
        <v>34410</v>
      </c>
      <c r="H10" s="1114">
        <f t="shared" si="0"/>
        <v>34410</v>
      </c>
      <c r="I10" s="205"/>
      <c r="J10" s="76" t="s">
        <v>6545</v>
      </c>
      <c r="K10" s="76" t="s">
        <v>6548</v>
      </c>
      <c r="L10" s="44"/>
      <c r="M10" s="207"/>
      <c r="N10" s="208"/>
      <c r="O10" s="209"/>
      <c r="P10" s="209"/>
      <c r="Q10" s="210"/>
    </row>
    <row r="11" spans="2:17" s="9" customFormat="1" ht="19.7" customHeight="1">
      <c r="B11" s="21">
        <v>2</v>
      </c>
      <c r="C11" s="508" t="s">
        <v>1068</v>
      </c>
      <c r="D11" s="508" t="s">
        <v>177</v>
      </c>
      <c r="E11" s="75" t="s">
        <v>959</v>
      </c>
      <c r="F11" s="22">
        <v>1</v>
      </c>
      <c r="G11" s="215">
        <v>26830</v>
      </c>
      <c r="H11" s="1114">
        <f t="shared" si="0"/>
        <v>26830</v>
      </c>
      <c r="I11" s="205"/>
      <c r="J11" s="76" t="s">
        <v>6545</v>
      </c>
      <c r="K11" s="76" t="s">
        <v>6548</v>
      </c>
      <c r="L11" s="44"/>
      <c r="M11" s="207"/>
      <c r="N11" s="208"/>
      <c r="O11" s="209"/>
      <c r="P11" s="209"/>
      <c r="Q11" s="210"/>
    </row>
    <row r="12" spans="2:17" s="9" customFormat="1" ht="19.7" customHeight="1">
      <c r="B12" s="21">
        <v>2</v>
      </c>
      <c r="C12" s="508" t="s">
        <v>1068</v>
      </c>
      <c r="D12" s="508" t="s">
        <v>177</v>
      </c>
      <c r="E12" s="238" t="s">
        <v>961</v>
      </c>
      <c r="F12" s="236">
        <v>1</v>
      </c>
      <c r="G12" s="215">
        <v>690</v>
      </c>
      <c r="H12" s="1114">
        <f t="shared" si="0"/>
        <v>690</v>
      </c>
      <c r="I12" s="205"/>
      <c r="J12" s="76" t="s">
        <v>6545</v>
      </c>
      <c r="K12" s="76" t="s">
        <v>6548</v>
      </c>
      <c r="L12" s="44"/>
      <c r="M12" s="207"/>
      <c r="N12" s="208"/>
      <c r="O12" s="209"/>
      <c r="P12" s="209"/>
      <c r="Q12" s="210"/>
    </row>
    <row r="13" spans="2:17" s="9" customFormat="1" ht="19.7" customHeight="1">
      <c r="B13" s="21">
        <v>2</v>
      </c>
      <c r="C13" s="508" t="s">
        <v>954</v>
      </c>
      <c r="D13" s="508" t="s">
        <v>954</v>
      </c>
      <c r="E13" s="238" t="s">
        <v>6549</v>
      </c>
      <c r="F13" s="236">
        <v>1</v>
      </c>
      <c r="G13" s="215">
        <v>120000</v>
      </c>
      <c r="H13" s="1114">
        <f t="shared" si="0"/>
        <v>120000</v>
      </c>
      <c r="I13" s="205"/>
      <c r="J13" s="76" t="s">
        <v>6545</v>
      </c>
      <c r="K13" s="44"/>
      <c r="L13" s="44"/>
      <c r="M13" s="207"/>
      <c r="N13" s="208"/>
      <c r="O13" s="209"/>
      <c r="P13" s="209"/>
      <c r="Q13" s="210"/>
    </row>
    <row r="14" spans="2:17" s="9" customFormat="1" ht="19.7" customHeight="1">
      <c r="B14" s="21"/>
      <c r="C14" s="508"/>
      <c r="D14" s="508"/>
      <c r="E14" s="238"/>
      <c r="F14" s="236"/>
      <c r="G14" s="215"/>
      <c r="H14" s="1114">
        <f t="shared" si="0"/>
        <v>0</v>
      </c>
      <c r="I14" s="205"/>
      <c r="J14" s="76"/>
      <c r="K14" s="44"/>
      <c r="L14" s="44"/>
      <c r="M14" s="207"/>
      <c r="N14" s="208"/>
      <c r="O14" s="44"/>
      <c r="P14" s="209"/>
      <c r="Q14" s="210"/>
    </row>
    <row r="15" spans="2:17" s="9" customFormat="1" ht="19.7" customHeight="1">
      <c r="B15" s="21"/>
      <c r="C15" s="44"/>
      <c r="D15" s="44"/>
      <c r="E15" s="245"/>
      <c r="F15" s="246"/>
      <c r="G15" s="215"/>
      <c r="H15" s="221">
        <f t="shared" si="0"/>
        <v>0</v>
      </c>
      <c r="I15" s="216"/>
      <c r="J15" s="76"/>
      <c r="K15" s="44"/>
      <c r="L15" s="44"/>
      <c r="M15" s="207"/>
      <c r="N15" s="208"/>
      <c r="O15" s="44"/>
      <c r="P15" s="209"/>
      <c r="Q15" s="210"/>
    </row>
    <row r="16" spans="2:17" s="9" customFormat="1" ht="19.7" customHeight="1">
      <c r="B16" s="1988">
        <v>2</v>
      </c>
      <c r="C16" s="1908" t="s">
        <v>531</v>
      </c>
      <c r="D16" s="1908" t="s">
        <v>531</v>
      </c>
      <c r="E16" s="1989" t="s">
        <v>4435</v>
      </c>
      <c r="F16" s="1990">
        <v>1</v>
      </c>
      <c r="G16" s="1991">
        <v>1919</v>
      </c>
      <c r="H16" s="1992">
        <f>F16*G16</f>
        <v>1919</v>
      </c>
      <c r="I16" s="1993"/>
      <c r="J16" s="1912" t="s">
        <v>6550</v>
      </c>
      <c r="K16" s="1994"/>
      <c r="L16" s="1908"/>
      <c r="M16" s="1995"/>
      <c r="N16" s="1906"/>
      <c r="O16" s="1996"/>
      <c r="P16" s="1996"/>
      <c r="Q16" s="1997">
        <v>44043</v>
      </c>
    </row>
    <row r="17" spans="2:17" s="9" customFormat="1" ht="19.7" customHeight="1">
      <c r="B17" s="21"/>
      <c r="C17" s="44"/>
      <c r="D17" s="44"/>
      <c r="E17" s="211"/>
      <c r="F17" s="214"/>
      <c r="G17" s="215"/>
      <c r="H17" s="221">
        <f t="shared" ref="H17:H47" si="1">F17*G17</f>
        <v>0</v>
      </c>
      <c r="I17" s="216"/>
      <c r="J17" s="217"/>
      <c r="K17" s="44"/>
      <c r="L17" s="44"/>
      <c r="M17" s="207"/>
      <c r="N17" s="208"/>
      <c r="O17" s="44"/>
      <c r="P17" s="209"/>
      <c r="Q17" s="210"/>
    </row>
    <row r="18" spans="2:17" s="9" customFormat="1" ht="19.7" customHeight="1">
      <c r="B18" s="21"/>
      <c r="C18" s="44"/>
      <c r="D18" s="44"/>
      <c r="E18" s="245"/>
      <c r="F18" s="246"/>
      <c r="G18" s="215"/>
      <c r="H18" s="221">
        <f t="shared" si="1"/>
        <v>0</v>
      </c>
      <c r="I18" s="205"/>
      <c r="J18" s="211"/>
      <c r="K18" s="44"/>
      <c r="L18" s="44"/>
      <c r="M18" s="207"/>
      <c r="N18" s="208"/>
      <c r="O18" s="44"/>
      <c r="P18" s="209"/>
      <c r="Q18" s="210"/>
    </row>
    <row r="19" spans="2:17" s="9" customFormat="1" ht="19.7" customHeight="1">
      <c r="B19" s="21"/>
      <c r="C19" s="44"/>
      <c r="D19" s="44"/>
      <c r="E19" s="245"/>
      <c r="F19" s="246"/>
      <c r="G19" s="215"/>
      <c r="H19" s="221">
        <f t="shared" si="1"/>
        <v>0</v>
      </c>
      <c r="I19" s="205"/>
      <c r="J19" s="211"/>
      <c r="K19" s="44"/>
      <c r="L19" s="44"/>
      <c r="M19" s="207"/>
      <c r="N19" s="208"/>
      <c r="O19" s="44"/>
      <c r="P19" s="209"/>
      <c r="Q19" s="210"/>
    </row>
    <row r="20" spans="2:17" s="9" customFormat="1" ht="19.7" customHeight="1">
      <c r="B20" s="21"/>
      <c r="C20" s="44"/>
      <c r="D20" s="44"/>
      <c r="E20" s="245"/>
      <c r="F20" s="246"/>
      <c r="G20" s="215"/>
      <c r="H20" s="221">
        <f t="shared" si="1"/>
        <v>0</v>
      </c>
      <c r="I20" s="205"/>
      <c r="J20" s="211"/>
      <c r="K20" s="44"/>
      <c r="L20" s="44"/>
      <c r="M20" s="207"/>
      <c r="N20" s="208"/>
      <c r="O20" s="44"/>
      <c r="P20" s="209"/>
      <c r="Q20" s="210"/>
    </row>
    <row r="21" spans="2:17" s="9" customFormat="1" ht="19.7" customHeight="1">
      <c r="B21" s="21"/>
      <c r="C21" s="44"/>
      <c r="D21" s="44"/>
      <c r="E21" s="245"/>
      <c r="F21" s="246"/>
      <c r="G21" s="215"/>
      <c r="H21" s="221">
        <f t="shared" si="1"/>
        <v>0</v>
      </c>
      <c r="I21" s="205"/>
      <c r="J21" s="211"/>
      <c r="K21" s="44"/>
      <c r="L21" s="44"/>
      <c r="M21" s="207"/>
      <c r="N21" s="208"/>
      <c r="O21" s="44"/>
      <c r="P21" s="209"/>
      <c r="Q21" s="210"/>
    </row>
    <row r="22" spans="2:17" s="9" customFormat="1" ht="19.7" customHeight="1">
      <c r="B22" s="21"/>
      <c r="C22" s="208"/>
      <c r="D22" s="44"/>
      <c r="E22" s="245"/>
      <c r="F22" s="246"/>
      <c r="G22" s="215"/>
      <c r="H22" s="221">
        <f t="shared" si="1"/>
        <v>0</v>
      </c>
      <c r="I22" s="205"/>
      <c r="J22" s="211"/>
      <c r="K22" s="44"/>
      <c r="L22" s="44"/>
      <c r="M22" s="207"/>
      <c r="N22" s="208"/>
      <c r="O22" s="44"/>
      <c r="P22" s="209"/>
      <c r="Q22" s="210"/>
    </row>
    <row r="23" spans="2:17" s="9" customFormat="1" ht="19.7" customHeight="1">
      <c r="B23" s="21"/>
      <c r="C23" s="44"/>
      <c r="D23" s="44"/>
      <c r="E23" s="245"/>
      <c r="F23" s="246"/>
      <c r="G23" s="215"/>
      <c r="H23" s="221">
        <f t="shared" si="1"/>
        <v>0</v>
      </c>
      <c r="I23" s="205"/>
      <c r="J23" s="211"/>
      <c r="K23" s="44"/>
      <c r="L23" s="44"/>
      <c r="M23" s="207"/>
      <c r="N23" s="208"/>
      <c r="O23" s="44"/>
      <c r="P23" s="209"/>
      <c r="Q23" s="210"/>
    </row>
    <row r="24" spans="2:17" s="9" customFormat="1" ht="19.7" customHeight="1">
      <c r="B24" s="21"/>
      <c r="C24" s="44"/>
      <c r="D24" s="44"/>
      <c r="E24" s="245"/>
      <c r="F24" s="246"/>
      <c r="G24" s="215"/>
      <c r="H24" s="221">
        <f t="shared" si="1"/>
        <v>0</v>
      </c>
      <c r="I24" s="205"/>
      <c r="J24" s="211"/>
      <c r="K24" s="44"/>
      <c r="L24" s="44"/>
      <c r="M24" s="207"/>
      <c r="N24" s="208"/>
      <c r="O24" s="44"/>
      <c r="P24" s="209"/>
      <c r="Q24" s="210"/>
    </row>
    <row r="25" spans="2:17" s="9" customFormat="1" ht="19.7" customHeight="1">
      <c r="B25" s="21"/>
      <c r="C25" s="44"/>
      <c r="D25" s="44"/>
      <c r="E25" s="245"/>
      <c r="F25" s="246"/>
      <c r="G25" s="215"/>
      <c r="H25" s="221">
        <f t="shared" si="1"/>
        <v>0</v>
      </c>
      <c r="I25" s="205"/>
      <c r="J25" s="211"/>
      <c r="K25" s="44"/>
      <c r="L25" s="44"/>
      <c r="M25" s="207"/>
      <c r="N25" s="208"/>
      <c r="O25" s="44"/>
      <c r="P25" s="209"/>
      <c r="Q25" s="210"/>
    </row>
    <row r="26" spans="2:17" s="9" customFormat="1" ht="19.7" customHeight="1">
      <c r="B26" s="21"/>
      <c r="C26" s="44"/>
      <c r="D26" s="44"/>
      <c r="E26" s="245"/>
      <c r="F26" s="246"/>
      <c r="G26" s="215"/>
      <c r="H26" s="221">
        <f>F26*G26</f>
        <v>0</v>
      </c>
      <c r="I26" s="205"/>
      <c r="J26" s="76"/>
      <c r="K26" s="44"/>
      <c r="L26" s="44"/>
      <c r="M26" s="207"/>
      <c r="N26" s="208"/>
      <c r="O26" s="44"/>
      <c r="P26" s="209"/>
      <c r="Q26" s="210"/>
    </row>
    <row r="27" spans="2:17" s="9" customFormat="1" ht="19.7" customHeight="1">
      <c r="B27" s="21"/>
      <c r="C27" s="44"/>
      <c r="D27" s="44"/>
      <c r="E27" s="245"/>
      <c r="F27" s="246"/>
      <c r="G27" s="215"/>
      <c r="H27" s="221">
        <f t="shared" si="1"/>
        <v>0</v>
      </c>
      <c r="I27" s="205"/>
      <c r="J27" s="211"/>
      <c r="K27" s="44"/>
      <c r="L27" s="44"/>
      <c r="M27" s="207"/>
      <c r="N27" s="208"/>
      <c r="O27" s="44"/>
      <c r="P27" s="207"/>
      <c r="Q27" s="210"/>
    </row>
    <row r="28" spans="2:17" s="9" customFormat="1" ht="19.7" customHeight="1">
      <c r="B28" s="21"/>
      <c r="C28" s="44"/>
      <c r="D28" s="44"/>
      <c r="E28" s="245"/>
      <c r="F28" s="246"/>
      <c r="G28" s="215"/>
      <c r="H28" s="221">
        <f t="shared" si="1"/>
        <v>0</v>
      </c>
      <c r="I28" s="205"/>
      <c r="J28" s="211"/>
      <c r="K28" s="44"/>
      <c r="L28" s="44"/>
      <c r="M28" s="207"/>
      <c r="N28" s="208"/>
      <c r="O28" s="44"/>
      <c r="P28" s="207"/>
      <c r="Q28" s="210"/>
    </row>
    <row r="29" spans="2:17" s="9" customFormat="1" ht="19.7" customHeight="1">
      <c r="B29" s="21"/>
      <c r="C29" s="44"/>
      <c r="D29" s="44"/>
      <c r="E29" s="245"/>
      <c r="F29" s="246"/>
      <c r="G29" s="215"/>
      <c r="H29" s="221">
        <f t="shared" si="1"/>
        <v>0</v>
      </c>
      <c r="I29" s="205"/>
      <c r="J29" s="211"/>
      <c r="K29" s="44"/>
      <c r="L29" s="44"/>
      <c r="M29" s="207"/>
      <c r="N29" s="208"/>
      <c r="O29" s="209"/>
      <c r="P29" s="207"/>
      <c r="Q29" s="210"/>
    </row>
    <row r="30" spans="2:17" s="9" customFormat="1" ht="19.7" customHeight="1">
      <c r="B30" s="21"/>
      <c r="C30" s="44"/>
      <c r="D30" s="44"/>
      <c r="E30" s="76"/>
      <c r="F30" s="248"/>
      <c r="G30" s="215"/>
      <c r="H30" s="221">
        <f t="shared" si="1"/>
        <v>0</v>
      </c>
      <c r="I30" s="205"/>
      <c r="J30" s="76"/>
      <c r="K30" s="44"/>
      <c r="L30" s="44"/>
      <c r="M30" s="207"/>
      <c r="N30" s="208"/>
      <c r="O30" s="209"/>
      <c r="P30" s="252"/>
      <c r="Q30" s="210"/>
    </row>
    <row r="31" spans="2:17" s="9" customFormat="1" ht="19.7" customHeight="1">
      <c r="B31" s="21"/>
      <c r="C31" s="44"/>
      <c r="D31" s="44"/>
      <c r="E31" s="245"/>
      <c r="F31" s="246"/>
      <c r="G31" s="215"/>
      <c r="H31" s="221">
        <f t="shared" si="1"/>
        <v>0</v>
      </c>
      <c r="I31" s="205"/>
      <c r="J31" s="211"/>
      <c r="K31" s="44"/>
      <c r="L31" s="44"/>
      <c r="M31" s="207"/>
      <c r="N31" s="208"/>
      <c r="O31" s="209"/>
      <c r="P31" s="207"/>
      <c r="Q31" s="210"/>
    </row>
    <row r="32" spans="2:17" s="9" customFormat="1" ht="19.7" customHeight="1">
      <c r="B32" s="21"/>
      <c r="C32" s="44"/>
      <c r="D32" s="44"/>
      <c r="E32" s="76"/>
      <c r="F32" s="253"/>
      <c r="G32" s="215"/>
      <c r="H32" s="221">
        <f t="shared" si="1"/>
        <v>0</v>
      </c>
      <c r="I32" s="205"/>
      <c r="J32" s="76"/>
      <c r="K32" s="44"/>
      <c r="L32" s="44"/>
      <c r="M32" s="207"/>
      <c r="N32" s="208"/>
      <c r="O32" s="209"/>
      <c r="P32" s="207"/>
      <c r="Q32" s="210"/>
    </row>
    <row r="33" spans="2:17" s="9" customFormat="1" ht="19.7" customHeight="1">
      <c r="B33" s="21"/>
      <c r="C33" s="44"/>
      <c r="D33" s="44"/>
      <c r="E33" s="76"/>
      <c r="F33" s="253"/>
      <c r="G33" s="215"/>
      <c r="H33" s="221">
        <f t="shared" si="1"/>
        <v>0</v>
      </c>
      <c r="I33" s="205"/>
      <c r="J33" s="76"/>
      <c r="K33" s="44"/>
      <c r="L33" s="44"/>
      <c r="M33" s="207"/>
      <c r="N33" s="207"/>
      <c r="O33" s="209"/>
      <c r="P33" s="207"/>
      <c r="Q33" s="210"/>
    </row>
    <row r="34" spans="2:17" s="9" customFormat="1" ht="19.7" customHeight="1">
      <c r="B34" s="21"/>
      <c r="C34" s="44"/>
      <c r="D34" s="44"/>
      <c r="E34" s="76"/>
      <c r="F34" s="253"/>
      <c r="G34" s="215"/>
      <c r="H34" s="221">
        <f t="shared" si="1"/>
        <v>0</v>
      </c>
      <c r="I34" s="205"/>
      <c r="J34" s="211"/>
      <c r="K34" s="44"/>
      <c r="L34" s="44"/>
      <c r="M34" s="207"/>
      <c r="N34" s="207"/>
      <c r="O34" s="209"/>
      <c r="P34" s="207"/>
      <c r="Q34" s="210"/>
    </row>
    <row r="35" spans="2:17" s="9" customFormat="1" ht="19.7" customHeight="1">
      <c r="B35" s="21"/>
      <c r="C35" s="44"/>
      <c r="D35" s="44"/>
      <c r="E35" s="76"/>
      <c r="F35" s="202"/>
      <c r="G35" s="215"/>
      <c r="H35" s="221">
        <f t="shared" si="1"/>
        <v>0</v>
      </c>
      <c r="I35" s="1998"/>
      <c r="J35" s="1999"/>
      <c r="K35" s="44"/>
      <c r="L35" s="44"/>
      <c r="M35" s="207"/>
      <c r="N35" s="207"/>
      <c r="O35" s="209"/>
      <c r="P35" s="207"/>
      <c r="Q35" s="210"/>
    </row>
    <row r="36" spans="2:17" s="9" customFormat="1" ht="19.7" customHeight="1">
      <c r="B36" s="21"/>
      <c r="C36" s="44"/>
      <c r="D36" s="44"/>
      <c r="E36" s="76"/>
      <c r="F36" s="202"/>
      <c r="G36" s="215"/>
      <c r="H36" s="221">
        <f t="shared" si="1"/>
        <v>0</v>
      </c>
      <c r="I36" s="2000"/>
      <c r="J36" s="1999"/>
      <c r="K36" s="44"/>
      <c r="L36" s="44"/>
      <c r="M36" s="207"/>
      <c r="N36" s="207"/>
      <c r="O36" s="207"/>
      <c r="P36" s="207"/>
      <c r="Q36" s="210"/>
    </row>
    <row r="37" spans="2:17" s="9" customFormat="1" ht="19.7" customHeight="1">
      <c r="B37" s="21"/>
      <c r="C37" s="208"/>
      <c r="D37" s="44"/>
      <c r="E37" s="76"/>
      <c r="F37" s="253"/>
      <c r="G37" s="221"/>
      <c r="H37" s="221">
        <f t="shared" si="1"/>
        <v>0</v>
      </c>
      <c r="I37" s="205"/>
      <c r="J37" s="211"/>
      <c r="K37" s="44"/>
      <c r="L37" s="44"/>
      <c r="M37" s="207"/>
      <c r="N37" s="207"/>
      <c r="O37" s="207"/>
      <c r="P37" s="207"/>
      <c r="Q37" s="210"/>
    </row>
    <row r="38" spans="2:17" s="9" customFormat="1" ht="19.7" customHeight="1">
      <c r="B38" s="21"/>
      <c r="C38" s="44"/>
      <c r="D38" s="44"/>
      <c r="E38" s="76"/>
      <c r="F38" s="202"/>
      <c r="G38" s="215"/>
      <c r="H38" s="221">
        <f>F38*G38</f>
        <v>0</v>
      </c>
      <c r="I38" s="2000"/>
      <c r="J38" s="211"/>
      <c r="K38" s="1615"/>
      <c r="L38" s="44"/>
      <c r="M38" s="207"/>
      <c r="N38" s="207"/>
      <c r="O38" s="207"/>
      <c r="P38" s="207"/>
      <c r="Q38" s="210"/>
    </row>
    <row r="39" spans="2:17" s="9" customFormat="1" ht="19.7" customHeight="1">
      <c r="B39" s="21"/>
      <c r="C39" s="44"/>
      <c r="D39" s="44"/>
      <c r="E39" s="76"/>
      <c r="F39" s="202"/>
      <c r="G39" s="215"/>
      <c r="H39" s="221">
        <f>F39*G39</f>
        <v>0</v>
      </c>
      <c r="I39" s="2000"/>
      <c r="J39" s="76"/>
      <c r="K39" s="1615"/>
      <c r="L39" s="44"/>
      <c r="M39" s="207"/>
      <c r="N39" s="207"/>
      <c r="O39" s="207"/>
      <c r="P39" s="207"/>
      <c r="Q39" s="210"/>
    </row>
    <row r="40" spans="2:17" s="9" customFormat="1" ht="19.7" customHeight="1">
      <c r="B40" s="208"/>
      <c r="C40" s="44"/>
      <c r="D40" s="44"/>
      <c r="E40" s="76"/>
      <c r="F40" s="246"/>
      <c r="G40" s="221"/>
      <c r="H40" s="221">
        <f>F40*G40</f>
        <v>0</v>
      </c>
      <c r="I40" s="205"/>
      <c r="J40" s="76"/>
      <c r="K40" s="1615"/>
      <c r="L40" s="44"/>
      <c r="M40" s="207"/>
      <c r="N40" s="207"/>
      <c r="O40" s="207"/>
      <c r="P40" s="207"/>
      <c r="Q40" s="210"/>
    </row>
    <row r="41" spans="2:17" s="249" customFormat="1" ht="19.7" customHeight="1">
      <c r="B41" s="21"/>
      <c r="C41" s="44"/>
      <c r="D41" s="44"/>
      <c r="E41" s="76"/>
      <c r="F41" s="246"/>
      <c r="G41" s="221"/>
      <c r="H41" s="221">
        <f>F41*G41</f>
        <v>0</v>
      </c>
      <c r="I41" s="205"/>
      <c r="J41" s="76"/>
      <c r="K41" s="1615"/>
      <c r="L41" s="44"/>
      <c r="M41" s="207"/>
      <c r="N41" s="207"/>
      <c r="O41" s="207"/>
      <c r="P41" s="207"/>
      <c r="Q41" s="210"/>
    </row>
    <row r="42" spans="2:17" s="9" customFormat="1" ht="19.7" customHeight="1">
      <c r="B42" s="21"/>
      <c r="C42" s="44"/>
      <c r="D42" s="44"/>
      <c r="E42" s="76"/>
      <c r="F42" s="253"/>
      <c r="G42" s="221"/>
      <c r="H42" s="221">
        <f>F42*G42</f>
        <v>0</v>
      </c>
      <c r="I42" s="205"/>
      <c r="J42" s="211"/>
      <c r="K42" s="1615"/>
      <c r="L42" s="44"/>
      <c r="M42" s="207"/>
      <c r="N42" s="207"/>
      <c r="O42" s="207"/>
      <c r="P42" s="207"/>
      <c r="Q42" s="210"/>
    </row>
    <row r="43" spans="2:17" s="9" customFormat="1" ht="19.7" customHeight="1">
      <c r="B43" s="21"/>
      <c r="C43" s="44"/>
      <c r="D43" s="44"/>
      <c r="E43" s="76"/>
      <c r="F43" s="202"/>
      <c r="G43" s="203"/>
      <c r="H43" s="221">
        <f t="shared" si="1"/>
        <v>0</v>
      </c>
      <c r="I43" s="205"/>
      <c r="J43" s="76"/>
      <c r="K43" s="44"/>
      <c r="L43" s="44"/>
      <c r="M43" s="207"/>
      <c r="N43" s="207"/>
      <c r="O43" s="207"/>
      <c r="P43" s="207"/>
      <c r="Q43" s="210"/>
    </row>
    <row r="44" spans="2:17" s="9" customFormat="1" ht="19.7" customHeight="1">
      <c r="B44" s="21"/>
      <c r="C44" s="44"/>
      <c r="D44" s="44"/>
      <c r="E44" s="76"/>
      <c r="F44" s="202"/>
      <c r="G44" s="203"/>
      <c r="H44" s="221">
        <f t="shared" si="1"/>
        <v>0</v>
      </c>
      <c r="I44" s="205"/>
      <c r="J44" s="76"/>
      <c r="K44" s="44"/>
      <c r="L44" s="44"/>
      <c r="M44" s="207"/>
      <c r="N44" s="207"/>
      <c r="O44" s="207"/>
      <c r="P44" s="207"/>
      <c r="Q44" s="210"/>
    </row>
    <row r="45" spans="2:17" s="9" customFormat="1" ht="19.7" customHeight="1">
      <c r="B45" s="21"/>
      <c r="C45" s="44"/>
      <c r="D45" s="44"/>
      <c r="E45" s="211"/>
      <c r="F45" s="264"/>
      <c r="G45" s="203"/>
      <c r="H45" s="221">
        <f t="shared" si="1"/>
        <v>0</v>
      </c>
      <c r="I45" s="205"/>
      <c r="J45" s="76"/>
      <c r="K45" s="44"/>
      <c r="L45" s="44"/>
      <c r="M45" s="207"/>
      <c r="N45" s="207"/>
      <c r="O45" s="207"/>
      <c r="P45" s="207"/>
      <c r="Q45" s="210"/>
    </row>
    <row r="46" spans="2:17" s="9" customFormat="1" ht="19.7" customHeight="1">
      <c r="B46" s="21"/>
      <c r="C46" s="44"/>
      <c r="D46" s="44"/>
      <c r="E46" s="211"/>
      <c r="F46" s="264"/>
      <c r="G46" s="203"/>
      <c r="H46" s="221">
        <f t="shared" si="1"/>
        <v>0</v>
      </c>
      <c r="I46" s="205"/>
      <c r="J46" s="76"/>
      <c r="K46" s="44"/>
      <c r="L46" s="44"/>
      <c r="M46" s="207"/>
      <c r="N46" s="207"/>
      <c r="O46" s="207"/>
      <c r="P46" s="207"/>
      <c r="Q46" s="210"/>
    </row>
    <row r="47" spans="2:17" s="9" customFormat="1" ht="19.7" customHeight="1">
      <c r="B47" s="21"/>
      <c r="C47" s="44"/>
      <c r="D47" s="44"/>
      <c r="E47" s="211"/>
      <c r="F47" s="264"/>
      <c r="G47" s="203"/>
      <c r="H47" s="221">
        <f t="shared" si="1"/>
        <v>0</v>
      </c>
      <c r="I47" s="205"/>
      <c r="J47" s="76"/>
      <c r="K47" s="44"/>
      <c r="L47" s="44"/>
      <c r="M47" s="207"/>
      <c r="N47" s="207"/>
      <c r="O47" s="207"/>
      <c r="P47" s="207"/>
      <c r="Q47" s="210"/>
    </row>
    <row r="51" spans="8:13">
      <c r="M51" s="195"/>
    </row>
    <row r="53" spans="8:13">
      <c r="M53" s="195"/>
    </row>
    <row r="55" spans="8:13">
      <c r="H55" s="272"/>
    </row>
    <row r="56" spans="8:13">
      <c r="H56" s="272"/>
    </row>
    <row r="57" spans="8:13">
      <c r="H57" s="272"/>
    </row>
    <row r="58" spans="8:13">
      <c r="H58" s="272"/>
    </row>
    <row r="59" spans="8:13">
      <c r="H59" s="272"/>
    </row>
    <row r="60" spans="8:13">
      <c r="H60" s="272"/>
    </row>
    <row r="61" spans="8:13">
      <c r="H61" s="272"/>
    </row>
    <row r="62" spans="8:13">
      <c r="H62" s="272"/>
    </row>
    <row r="63" spans="8:13">
      <c r="H63" s="272"/>
    </row>
    <row r="64" spans="8:13">
      <c r="H64" s="272"/>
    </row>
    <row r="65" spans="8:8">
      <c r="H65" s="272"/>
    </row>
    <row r="66" spans="8:8">
      <c r="H66" s="273"/>
    </row>
    <row r="67" spans="8:8">
      <c r="H67" s="272"/>
    </row>
    <row r="68" spans="8:8">
      <c r="H68" s="272"/>
    </row>
    <row r="69" spans="8:8">
      <c r="H69" s="272"/>
    </row>
    <row r="70" spans="8:8">
      <c r="H70" s="272"/>
    </row>
    <row r="71" spans="8:8">
      <c r="H71" s="272"/>
    </row>
    <row r="72" spans="8:8">
      <c r="H72" s="272"/>
    </row>
    <row r="73" spans="8:8">
      <c r="H73" s="272"/>
    </row>
    <row r="74" spans="8:8">
      <c r="H74" s="272"/>
    </row>
    <row r="75" spans="8:8">
      <c r="H75" s="272"/>
    </row>
    <row r="77" spans="8:8">
      <c r="H77" s="272"/>
    </row>
  </sheetData>
  <autoFilter ref="B8:O47" xr:uid="{AF70E378-8C83-45BF-824D-CD95A9976C3D}"/>
  <mergeCells count="6">
    <mergeCell ref="B2:D2"/>
    <mergeCell ref="G2:I2"/>
    <mergeCell ref="B3:D3"/>
    <mergeCell ref="B4:D4"/>
    <mergeCell ref="B5:D5"/>
    <mergeCell ref="B6:D6"/>
  </mergeCells>
  <phoneticPr fontId="4"/>
  <dataValidations count="1">
    <dataValidation imeMode="hiragana" allowBlank="1" showInputMessage="1" showErrorMessage="1" sqref="J35:J36 JF35:JF36 TB35:TB36 ACX35:ACX36 AMT35:AMT36 AWP35:AWP36 BGL35:BGL36 BQH35:BQH36 CAD35:CAD36 CJZ35:CJZ36 CTV35:CTV36 DDR35:DDR36 DNN35:DNN36 DXJ35:DXJ36 EHF35:EHF36 ERB35:ERB36 FAX35:FAX36 FKT35:FKT36 FUP35:FUP36 GEL35:GEL36 GOH35:GOH36 GYD35:GYD36 HHZ35:HHZ36 HRV35:HRV36 IBR35:IBR36 ILN35:ILN36 IVJ35:IVJ36 JFF35:JFF36 JPB35:JPB36 JYX35:JYX36 KIT35:KIT36 KSP35:KSP36 LCL35:LCL36 LMH35:LMH36 LWD35:LWD36 MFZ35:MFZ36 MPV35:MPV36 MZR35:MZR36 NJN35:NJN36 NTJ35:NTJ36 ODF35:ODF36 ONB35:ONB36 OWX35:OWX36 PGT35:PGT36 PQP35:PQP36 QAL35:QAL36 QKH35:QKH36 QUD35:QUD36 RDZ35:RDZ36 RNV35:RNV36 RXR35:RXR36 SHN35:SHN36 SRJ35:SRJ36 TBF35:TBF36 TLB35:TLB36 TUX35:TUX36 UET35:UET36 UOP35:UOP36 UYL35:UYL36 VIH35:VIH36 VSD35:VSD36 WBZ35:WBZ36 WLV35:WLV36 WVR35:WVR36 J65571:J65572 JF65571:JF65572 TB65571:TB65572 ACX65571:ACX65572 AMT65571:AMT65572 AWP65571:AWP65572 BGL65571:BGL65572 BQH65571:BQH65572 CAD65571:CAD65572 CJZ65571:CJZ65572 CTV65571:CTV65572 DDR65571:DDR65572 DNN65571:DNN65572 DXJ65571:DXJ65572 EHF65571:EHF65572 ERB65571:ERB65572 FAX65571:FAX65572 FKT65571:FKT65572 FUP65571:FUP65572 GEL65571:GEL65572 GOH65571:GOH65572 GYD65571:GYD65572 HHZ65571:HHZ65572 HRV65571:HRV65572 IBR65571:IBR65572 ILN65571:ILN65572 IVJ65571:IVJ65572 JFF65571:JFF65572 JPB65571:JPB65572 JYX65571:JYX65572 KIT65571:KIT65572 KSP65571:KSP65572 LCL65571:LCL65572 LMH65571:LMH65572 LWD65571:LWD65572 MFZ65571:MFZ65572 MPV65571:MPV65572 MZR65571:MZR65572 NJN65571:NJN65572 NTJ65571:NTJ65572 ODF65571:ODF65572 ONB65571:ONB65572 OWX65571:OWX65572 PGT65571:PGT65572 PQP65571:PQP65572 QAL65571:QAL65572 QKH65571:QKH65572 QUD65571:QUD65572 RDZ65571:RDZ65572 RNV65571:RNV65572 RXR65571:RXR65572 SHN65571:SHN65572 SRJ65571:SRJ65572 TBF65571:TBF65572 TLB65571:TLB65572 TUX65571:TUX65572 UET65571:UET65572 UOP65571:UOP65572 UYL65571:UYL65572 VIH65571:VIH65572 VSD65571:VSD65572 WBZ65571:WBZ65572 WLV65571:WLV65572 WVR65571:WVR65572 J131107:J131108 JF131107:JF131108 TB131107:TB131108 ACX131107:ACX131108 AMT131107:AMT131108 AWP131107:AWP131108 BGL131107:BGL131108 BQH131107:BQH131108 CAD131107:CAD131108 CJZ131107:CJZ131108 CTV131107:CTV131108 DDR131107:DDR131108 DNN131107:DNN131108 DXJ131107:DXJ131108 EHF131107:EHF131108 ERB131107:ERB131108 FAX131107:FAX131108 FKT131107:FKT131108 FUP131107:FUP131108 GEL131107:GEL131108 GOH131107:GOH131108 GYD131107:GYD131108 HHZ131107:HHZ131108 HRV131107:HRV131108 IBR131107:IBR131108 ILN131107:ILN131108 IVJ131107:IVJ131108 JFF131107:JFF131108 JPB131107:JPB131108 JYX131107:JYX131108 KIT131107:KIT131108 KSP131107:KSP131108 LCL131107:LCL131108 LMH131107:LMH131108 LWD131107:LWD131108 MFZ131107:MFZ131108 MPV131107:MPV131108 MZR131107:MZR131108 NJN131107:NJN131108 NTJ131107:NTJ131108 ODF131107:ODF131108 ONB131107:ONB131108 OWX131107:OWX131108 PGT131107:PGT131108 PQP131107:PQP131108 QAL131107:QAL131108 QKH131107:QKH131108 QUD131107:QUD131108 RDZ131107:RDZ131108 RNV131107:RNV131108 RXR131107:RXR131108 SHN131107:SHN131108 SRJ131107:SRJ131108 TBF131107:TBF131108 TLB131107:TLB131108 TUX131107:TUX131108 UET131107:UET131108 UOP131107:UOP131108 UYL131107:UYL131108 VIH131107:VIH131108 VSD131107:VSD131108 WBZ131107:WBZ131108 WLV131107:WLV131108 WVR131107:WVR131108 J196643:J196644 JF196643:JF196644 TB196643:TB196644 ACX196643:ACX196644 AMT196643:AMT196644 AWP196643:AWP196644 BGL196643:BGL196644 BQH196643:BQH196644 CAD196643:CAD196644 CJZ196643:CJZ196644 CTV196643:CTV196644 DDR196643:DDR196644 DNN196643:DNN196644 DXJ196643:DXJ196644 EHF196643:EHF196644 ERB196643:ERB196644 FAX196643:FAX196644 FKT196643:FKT196644 FUP196643:FUP196644 GEL196643:GEL196644 GOH196643:GOH196644 GYD196643:GYD196644 HHZ196643:HHZ196644 HRV196643:HRV196644 IBR196643:IBR196644 ILN196643:ILN196644 IVJ196643:IVJ196644 JFF196643:JFF196644 JPB196643:JPB196644 JYX196643:JYX196644 KIT196643:KIT196644 KSP196643:KSP196644 LCL196643:LCL196644 LMH196643:LMH196644 LWD196643:LWD196644 MFZ196643:MFZ196644 MPV196643:MPV196644 MZR196643:MZR196644 NJN196643:NJN196644 NTJ196643:NTJ196644 ODF196643:ODF196644 ONB196643:ONB196644 OWX196643:OWX196644 PGT196643:PGT196644 PQP196643:PQP196644 QAL196643:QAL196644 QKH196643:QKH196644 QUD196643:QUD196644 RDZ196643:RDZ196644 RNV196643:RNV196644 RXR196643:RXR196644 SHN196643:SHN196644 SRJ196643:SRJ196644 TBF196643:TBF196644 TLB196643:TLB196644 TUX196643:TUX196644 UET196643:UET196644 UOP196643:UOP196644 UYL196643:UYL196644 VIH196643:VIH196644 VSD196643:VSD196644 WBZ196643:WBZ196644 WLV196643:WLV196644 WVR196643:WVR196644 J262179:J262180 JF262179:JF262180 TB262179:TB262180 ACX262179:ACX262180 AMT262179:AMT262180 AWP262179:AWP262180 BGL262179:BGL262180 BQH262179:BQH262180 CAD262179:CAD262180 CJZ262179:CJZ262180 CTV262179:CTV262180 DDR262179:DDR262180 DNN262179:DNN262180 DXJ262179:DXJ262180 EHF262179:EHF262180 ERB262179:ERB262180 FAX262179:FAX262180 FKT262179:FKT262180 FUP262179:FUP262180 GEL262179:GEL262180 GOH262179:GOH262180 GYD262179:GYD262180 HHZ262179:HHZ262180 HRV262179:HRV262180 IBR262179:IBR262180 ILN262179:ILN262180 IVJ262179:IVJ262180 JFF262179:JFF262180 JPB262179:JPB262180 JYX262179:JYX262180 KIT262179:KIT262180 KSP262179:KSP262180 LCL262179:LCL262180 LMH262179:LMH262180 LWD262179:LWD262180 MFZ262179:MFZ262180 MPV262179:MPV262180 MZR262179:MZR262180 NJN262179:NJN262180 NTJ262179:NTJ262180 ODF262179:ODF262180 ONB262179:ONB262180 OWX262179:OWX262180 PGT262179:PGT262180 PQP262179:PQP262180 QAL262179:QAL262180 QKH262179:QKH262180 QUD262179:QUD262180 RDZ262179:RDZ262180 RNV262179:RNV262180 RXR262179:RXR262180 SHN262179:SHN262180 SRJ262179:SRJ262180 TBF262179:TBF262180 TLB262179:TLB262180 TUX262179:TUX262180 UET262179:UET262180 UOP262179:UOP262180 UYL262179:UYL262180 VIH262179:VIH262180 VSD262179:VSD262180 WBZ262179:WBZ262180 WLV262179:WLV262180 WVR262179:WVR262180 J327715:J327716 JF327715:JF327716 TB327715:TB327716 ACX327715:ACX327716 AMT327715:AMT327716 AWP327715:AWP327716 BGL327715:BGL327716 BQH327715:BQH327716 CAD327715:CAD327716 CJZ327715:CJZ327716 CTV327715:CTV327716 DDR327715:DDR327716 DNN327715:DNN327716 DXJ327715:DXJ327716 EHF327715:EHF327716 ERB327715:ERB327716 FAX327715:FAX327716 FKT327715:FKT327716 FUP327715:FUP327716 GEL327715:GEL327716 GOH327715:GOH327716 GYD327715:GYD327716 HHZ327715:HHZ327716 HRV327715:HRV327716 IBR327715:IBR327716 ILN327715:ILN327716 IVJ327715:IVJ327716 JFF327715:JFF327716 JPB327715:JPB327716 JYX327715:JYX327716 KIT327715:KIT327716 KSP327715:KSP327716 LCL327715:LCL327716 LMH327715:LMH327716 LWD327715:LWD327716 MFZ327715:MFZ327716 MPV327715:MPV327716 MZR327715:MZR327716 NJN327715:NJN327716 NTJ327715:NTJ327716 ODF327715:ODF327716 ONB327715:ONB327716 OWX327715:OWX327716 PGT327715:PGT327716 PQP327715:PQP327716 QAL327715:QAL327716 QKH327715:QKH327716 QUD327715:QUD327716 RDZ327715:RDZ327716 RNV327715:RNV327716 RXR327715:RXR327716 SHN327715:SHN327716 SRJ327715:SRJ327716 TBF327715:TBF327716 TLB327715:TLB327716 TUX327715:TUX327716 UET327715:UET327716 UOP327715:UOP327716 UYL327715:UYL327716 VIH327715:VIH327716 VSD327715:VSD327716 WBZ327715:WBZ327716 WLV327715:WLV327716 WVR327715:WVR327716 J393251:J393252 JF393251:JF393252 TB393251:TB393252 ACX393251:ACX393252 AMT393251:AMT393252 AWP393251:AWP393252 BGL393251:BGL393252 BQH393251:BQH393252 CAD393251:CAD393252 CJZ393251:CJZ393252 CTV393251:CTV393252 DDR393251:DDR393252 DNN393251:DNN393252 DXJ393251:DXJ393252 EHF393251:EHF393252 ERB393251:ERB393252 FAX393251:FAX393252 FKT393251:FKT393252 FUP393251:FUP393252 GEL393251:GEL393252 GOH393251:GOH393252 GYD393251:GYD393252 HHZ393251:HHZ393252 HRV393251:HRV393252 IBR393251:IBR393252 ILN393251:ILN393252 IVJ393251:IVJ393252 JFF393251:JFF393252 JPB393251:JPB393252 JYX393251:JYX393252 KIT393251:KIT393252 KSP393251:KSP393252 LCL393251:LCL393252 LMH393251:LMH393252 LWD393251:LWD393252 MFZ393251:MFZ393252 MPV393251:MPV393252 MZR393251:MZR393252 NJN393251:NJN393252 NTJ393251:NTJ393252 ODF393251:ODF393252 ONB393251:ONB393252 OWX393251:OWX393252 PGT393251:PGT393252 PQP393251:PQP393252 QAL393251:QAL393252 QKH393251:QKH393252 QUD393251:QUD393252 RDZ393251:RDZ393252 RNV393251:RNV393252 RXR393251:RXR393252 SHN393251:SHN393252 SRJ393251:SRJ393252 TBF393251:TBF393252 TLB393251:TLB393252 TUX393251:TUX393252 UET393251:UET393252 UOP393251:UOP393252 UYL393251:UYL393252 VIH393251:VIH393252 VSD393251:VSD393252 WBZ393251:WBZ393252 WLV393251:WLV393252 WVR393251:WVR393252 J458787:J458788 JF458787:JF458788 TB458787:TB458788 ACX458787:ACX458788 AMT458787:AMT458788 AWP458787:AWP458788 BGL458787:BGL458788 BQH458787:BQH458788 CAD458787:CAD458788 CJZ458787:CJZ458788 CTV458787:CTV458788 DDR458787:DDR458788 DNN458787:DNN458788 DXJ458787:DXJ458788 EHF458787:EHF458788 ERB458787:ERB458788 FAX458787:FAX458788 FKT458787:FKT458788 FUP458787:FUP458788 GEL458787:GEL458788 GOH458787:GOH458788 GYD458787:GYD458788 HHZ458787:HHZ458788 HRV458787:HRV458788 IBR458787:IBR458788 ILN458787:ILN458788 IVJ458787:IVJ458788 JFF458787:JFF458788 JPB458787:JPB458788 JYX458787:JYX458788 KIT458787:KIT458788 KSP458787:KSP458788 LCL458787:LCL458788 LMH458787:LMH458788 LWD458787:LWD458788 MFZ458787:MFZ458788 MPV458787:MPV458788 MZR458787:MZR458788 NJN458787:NJN458788 NTJ458787:NTJ458788 ODF458787:ODF458788 ONB458787:ONB458788 OWX458787:OWX458788 PGT458787:PGT458788 PQP458787:PQP458788 QAL458787:QAL458788 QKH458787:QKH458788 QUD458787:QUD458788 RDZ458787:RDZ458788 RNV458787:RNV458788 RXR458787:RXR458788 SHN458787:SHN458788 SRJ458787:SRJ458788 TBF458787:TBF458788 TLB458787:TLB458788 TUX458787:TUX458788 UET458787:UET458788 UOP458787:UOP458788 UYL458787:UYL458788 VIH458787:VIH458788 VSD458787:VSD458788 WBZ458787:WBZ458788 WLV458787:WLV458788 WVR458787:WVR458788 J524323:J524324 JF524323:JF524324 TB524323:TB524324 ACX524323:ACX524324 AMT524323:AMT524324 AWP524323:AWP524324 BGL524323:BGL524324 BQH524323:BQH524324 CAD524323:CAD524324 CJZ524323:CJZ524324 CTV524323:CTV524324 DDR524323:DDR524324 DNN524323:DNN524324 DXJ524323:DXJ524324 EHF524323:EHF524324 ERB524323:ERB524324 FAX524323:FAX524324 FKT524323:FKT524324 FUP524323:FUP524324 GEL524323:GEL524324 GOH524323:GOH524324 GYD524323:GYD524324 HHZ524323:HHZ524324 HRV524323:HRV524324 IBR524323:IBR524324 ILN524323:ILN524324 IVJ524323:IVJ524324 JFF524323:JFF524324 JPB524323:JPB524324 JYX524323:JYX524324 KIT524323:KIT524324 KSP524323:KSP524324 LCL524323:LCL524324 LMH524323:LMH524324 LWD524323:LWD524324 MFZ524323:MFZ524324 MPV524323:MPV524324 MZR524323:MZR524324 NJN524323:NJN524324 NTJ524323:NTJ524324 ODF524323:ODF524324 ONB524323:ONB524324 OWX524323:OWX524324 PGT524323:PGT524324 PQP524323:PQP524324 QAL524323:QAL524324 QKH524323:QKH524324 QUD524323:QUD524324 RDZ524323:RDZ524324 RNV524323:RNV524324 RXR524323:RXR524324 SHN524323:SHN524324 SRJ524323:SRJ524324 TBF524323:TBF524324 TLB524323:TLB524324 TUX524323:TUX524324 UET524323:UET524324 UOP524323:UOP524324 UYL524323:UYL524324 VIH524323:VIH524324 VSD524323:VSD524324 WBZ524323:WBZ524324 WLV524323:WLV524324 WVR524323:WVR524324 J589859:J589860 JF589859:JF589860 TB589859:TB589860 ACX589859:ACX589860 AMT589859:AMT589860 AWP589859:AWP589860 BGL589859:BGL589860 BQH589859:BQH589860 CAD589859:CAD589860 CJZ589859:CJZ589860 CTV589859:CTV589860 DDR589859:DDR589860 DNN589859:DNN589860 DXJ589859:DXJ589860 EHF589859:EHF589860 ERB589859:ERB589860 FAX589859:FAX589860 FKT589859:FKT589860 FUP589859:FUP589860 GEL589859:GEL589860 GOH589859:GOH589860 GYD589859:GYD589860 HHZ589859:HHZ589860 HRV589859:HRV589860 IBR589859:IBR589860 ILN589859:ILN589860 IVJ589859:IVJ589860 JFF589859:JFF589860 JPB589859:JPB589860 JYX589859:JYX589860 KIT589859:KIT589860 KSP589859:KSP589860 LCL589859:LCL589860 LMH589859:LMH589860 LWD589859:LWD589860 MFZ589859:MFZ589860 MPV589859:MPV589860 MZR589859:MZR589860 NJN589859:NJN589860 NTJ589859:NTJ589860 ODF589859:ODF589860 ONB589859:ONB589860 OWX589859:OWX589860 PGT589859:PGT589860 PQP589859:PQP589860 QAL589859:QAL589860 QKH589859:QKH589860 QUD589859:QUD589860 RDZ589859:RDZ589860 RNV589859:RNV589860 RXR589859:RXR589860 SHN589859:SHN589860 SRJ589859:SRJ589860 TBF589859:TBF589860 TLB589859:TLB589860 TUX589859:TUX589860 UET589859:UET589860 UOP589859:UOP589860 UYL589859:UYL589860 VIH589859:VIH589860 VSD589859:VSD589860 WBZ589859:WBZ589860 WLV589859:WLV589860 WVR589859:WVR589860 J655395:J655396 JF655395:JF655396 TB655395:TB655396 ACX655395:ACX655396 AMT655395:AMT655396 AWP655395:AWP655396 BGL655395:BGL655396 BQH655395:BQH655396 CAD655395:CAD655396 CJZ655395:CJZ655396 CTV655395:CTV655396 DDR655395:DDR655396 DNN655395:DNN655396 DXJ655395:DXJ655396 EHF655395:EHF655396 ERB655395:ERB655396 FAX655395:FAX655396 FKT655395:FKT655396 FUP655395:FUP655396 GEL655395:GEL655396 GOH655395:GOH655396 GYD655395:GYD655396 HHZ655395:HHZ655396 HRV655395:HRV655396 IBR655395:IBR655396 ILN655395:ILN655396 IVJ655395:IVJ655396 JFF655395:JFF655396 JPB655395:JPB655396 JYX655395:JYX655396 KIT655395:KIT655396 KSP655395:KSP655396 LCL655395:LCL655396 LMH655395:LMH655396 LWD655395:LWD655396 MFZ655395:MFZ655396 MPV655395:MPV655396 MZR655395:MZR655396 NJN655395:NJN655396 NTJ655395:NTJ655396 ODF655395:ODF655396 ONB655395:ONB655396 OWX655395:OWX655396 PGT655395:PGT655396 PQP655395:PQP655396 QAL655395:QAL655396 QKH655395:QKH655396 QUD655395:QUD655396 RDZ655395:RDZ655396 RNV655395:RNV655396 RXR655395:RXR655396 SHN655395:SHN655396 SRJ655395:SRJ655396 TBF655395:TBF655396 TLB655395:TLB655396 TUX655395:TUX655396 UET655395:UET655396 UOP655395:UOP655396 UYL655395:UYL655396 VIH655395:VIH655396 VSD655395:VSD655396 WBZ655395:WBZ655396 WLV655395:WLV655396 WVR655395:WVR655396 J720931:J720932 JF720931:JF720932 TB720931:TB720932 ACX720931:ACX720932 AMT720931:AMT720932 AWP720931:AWP720932 BGL720931:BGL720932 BQH720931:BQH720932 CAD720931:CAD720932 CJZ720931:CJZ720932 CTV720931:CTV720932 DDR720931:DDR720932 DNN720931:DNN720932 DXJ720931:DXJ720932 EHF720931:EHF720932 ERB720931:ERB720932 FAX720931:FAX720932 FKT720931:FKT720932 FUP720931:FUP720932 GEL720931:GEL720932 GOH720931:GOH720932 GYD720931:GYD720932 HHZ720931:HHZ720932 HRV720931:HRV720932 IBR720931:IBR720932 ILN720931:ILN720932 IVJ720931:IVJ720932 JFF720931:JFF720932 JPB720931:JPB720932 JYX720931:JYX720932 KIT720931:KIT720932 KSP720931:KSP720932 LCL720931:LCL720932 LMH720931:LMH720932 LWD720931:LWD720932 MFZ720931:MFZ720932 MPV720931:MPV720932 MZR720931:MZR720932 NJN720931:NJN720932 NTJ720931:NTJ720932 ODF720931:ODF720932 ONB720931:ONB720932 OWX720931:OWX720932 PGT720931:PGT720932 PQP720931:PQP720932 QAL720931:QAL720932 QKH720931:QKH720932 QUD720931:QUD720932 RDZ720931:RDZ720932 RNV720931:RNV720932 RXR720931:RXR720932 SHN720931:SHN720932 SRJ720931:SRJ720932 TBF720931:TBF720932 TLB720931:TLB720932 TUX720931:TUX720932 UET720931:UET720932 UOP720931:UOP720932 UYL720931:UYL720932 VIH720931:VIH720932 VSD720931:VSD720932 WBZ720931:WBZ720932 WLV720931:WLV720932 WVR720931:WVR720932 J786467:J786468 JF786467:JF786468 TB786467:TB786468 ACX786467:ACX786468 AMT786467:AMT786468 AWP786467:AWP786468 BGL786467:BGL786468 BQH786467:BQH786468 CAD786467:CAD786468 CJZ786467:CJZ786468 CTV786467:CTV786468 DDR786467:DDR786468 DNN786467:DNN786468 DXJ786467:DXJ786468 EHF786467:EHF786468 ERB786467:ERB786468 FAX786467:FAX786468 FKT786467:FKT786468 FUP786467:FUP786468 GEL786467:GEL786468 GOH786467:GOH786468 GYD786467:GYD786468 HHZ786467:HHZ786468 HRV786467:HRV786468 IBR786467:IBR786468 ILN786467:ILN786468 IVJ786467:IVJ786468 JFF786467:JFF786468 JPB786467:JPB786468 JYX786467:JYX786468 KIT786467:KIT786468 KSP786467:KSP786468 LCL786467:LCL786468 LMH786467:LMH786468 LWD786467:LWD786468 MFZ786467:MFZ786468 MPV786467:MPV786468 MZR786467:MZR786468 NJN786467:NJN786468 NTJ786467:NTJ786468 ODF786467:ODF786468 ONB786467:ONB786468 OWX786467:OWX786468 PGT786467:PGT786468 PQP786467:PQP786468 QAL786467:QAL786468 QKH786467:QKH786468 QUD786467:QUD786468 RDZ786467:RDZ786468 RNV786467:RNV786468 RXR786467:RXR786468 SHN786467:SHN786468 SRJ786467:SRJ786468 TBF786467:TBF786468 TLB786467:TLB786468 TUX786467:TUX786468 UET786467:UET786468 UOP786467:UOP786468 UYL786467:UYL786468 VIH786467:VIH786468 VSD786467:VSD786468 WBZ786467:WBZ786468 WLV786467:WLV786468 WVR786467:WVR786468 J852003:J852004 JF852003:JF852004 TB852003:TB852004 ACX852003:ACX852004 AMT852003:AMT852004 AWP852003:AWP852004 BGL852003:BGL852004 BQH852003:BQH852004 CAD852003:CAD852004 CJZ852003:CJZ852004 CTV852003:CTV852004 DDR852003:DDR852004 DNN852003:DNN852004 DXJ852003:DXJ852004 EHF852003:EHF852004 ERB852003:ERB852004 FAX852003:FAX852004 FKT852003:FKT852004 FUP852003:FUP852004 GEL852003:GEL852004 GOH852003:GOH852004 GYD852003:GYD852004 HHZ852003:HHZ852004 HRV852003:HRV852004 IBR852003:IBR852004 ILN852003:ILN852004 IVJ852003:IVJ852004 JFF852003:JFF852004 JPB852003:JPB852004 JYX852003:JYX852004 KIT852003:KIT852004 KSP852003:KSP852004 LCL852003:LCL852004 LMH852003:LMH852004 LWD852003:LWD852004 MFZ852003:MFZ852004 MPV852003:MPV852004 MZR852003:MZR852004 NJN852003:NJN852004 NTJ852003:NTJ852004 ODF852003:ODF852004 ONB852003:ONB852004 OWX852003:OWX852004 PGT852003:PGT852004 PQP852003:PQP852004 QAL852003:QAL852004 QKH852003:QKH852004 QUD852003:QUD852004 RDZ852003:RDZ852004 RNV852003:RNV852004 RXR852003:RXR852004 SHN852003:SHN852004 SRJ852003:SRJ852004 TBF852003:TBF852004 TLB852003:TLB852004 TUX852003:TUX852004 UET852003:UET852004 UOP852003:UOP852004 UYL852003:UYL852004 VIH852003:VIH852004 VSD852003:VSD852004 WBZ852003:WBZ852004 WLV852003:WLV852004 WVR852003:WVR852004 J917539:J917540 JF917539:JF917540 TB917539:TB917540 ACX917539:ACX917540 AMT917539:AMT917540 AWP917539:AWP917540 BGL917539:BGL917540 BQH917539:BQH917540 CAD917539:CAD917540 CJZ917539:CJZ917540 CTV917539:CTV917540 DDR917539:DDR917540 DNN917539:DNN917540 DXJ917539:DXJ917540 EHF917539:EHF917540 ERB917539:ERB917540 FAX917539:FAX917540 FKT917539:FKT917540 FUP917539:FUP917540 GEL917539:GEL917540 GOH917539:GOH917540 GYD917539:GYD917540 HHZ917539:HHZ917540 HRV917539:HRV917540 IBR917539:IBR917540 ILN917539:ILN917540 IVJ917539:IVJ917540 JFF917539:JFF917540 JPB917539:JPB917540 JYX917539:JYX917540 KIT917539:KIT917540 KSP917539:KSP917540 LCL917539:LCL917540 LMH917539:LMH917540 LWD917539:LWD917540 MFZ917539:MFZ917540 MPV917539:MPV917540 MZR917539:MZR917540 NJN917539:NJN917540 NTJ917539:NTJ917540 ODF917539:ODF917540 ONB917539:ONB917540 OWX917539:OWX917540 PGT917539:PGT917540 PQP917539:PQP917540 QAL917539:QAL917540 QKH917539:QKH917540 QUD917539:QUD917540 RDZ917539:RDZ917540 RNV917539:RNV917540 RXR917539:RXR917540 SHN917539:SHN917540 SRJ917539:SRJ917540 TBF917539:TBF917540 TLB917539:TLB917540 TUX917539:TUX917540 UET917539:UET917540 UOP917539:UOP917540 UYL917539:UYL917540 VIH917539:VIH917540 VSD917539:VSD917540 WBZ917539:WBZ917540 WLV917539:WLV917540 WVR917539:WVR917540 J983075:J983076 JF983075:JF983076 TB983075:TB983076 ACX983075:ACX983076 AMT983075:AMT983076 AWP983075:AWP983076 BGL983075:BGL983076 BQH983075:BQH983076 CAD983075:CAD983076 CJZ983075:CJZ983076 CTV983075:CTV983076 DDR983075:DDR983076 DNN983075:DNN983076 DXJ983075:DXJ983076 EHF983075:EHF983076 ERB983075:ERB983076 FAX983075:FAX983076 FKT983075:FKT983076 FUP983075:FUP983076 GEL983075:GEL983076 GOH983075:GOH983076 GYD983075:GYD983076 HHZ983075:HHZ983076 HRV983075:HRV983076 IBR983075:IBR983076 ILN983075:ILN983076 IVJ983075:IVJ983076 JFF983075:JFF983076 JPB983075:JPB983076 JYX983075:JYX983076 KIT983075:KIT983076 KSP983075:KSP983076 LCL983075:LCL983076 LMH983075:LMH983076 LWD983075:LWD983076 MFZ983075:MFZ983076 MPV983075:MPV983076 MZR983075:MZR983076 NJN983075:NJN983076 NTJ983075:NTJ983076 ODF983075:ODF983076 ONB983075:ONB983076 OWX983075:OWX983076 PGT983075:PGT983076 PQP983075:PQP983076 QAL983075:QAL983076 QKH983075:QKH983076 QUD983075:QUD983076 RDZ983075:RDZ983076 RNV983075:RNV983076 RXR983075:RXR983076 SHN983075:SHN983076 SRJ983075:SRJ983076 TBF983075:TBF983076 TLB983075:TLB983076 TUX983075:TUX983076 UET983075:UET983076 UOP983075:UOP983076 UYL983075:UYL983076 VIH983075:VIH983076 VSD983075:VSD983076 WBZ983075:WBZ983076 WLV983075:WLV983076 WVR983075:WVR983076" xr:uid="{C5429157-053F-4F8E-801F-DC016D47F2AE}"/>
  </dataValidations>
  <pageMargins left="0.2" right="0.2" top="0.75" bottom="0.75" header="0.3" footer="0.3"/>
  <pageSetup paperSize="9" orientation="landscape"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912FB-1A1A-4D6A-B907-7F0A8003E243}">
  <dimension ref="B2:Q33"/>
  <sheetViews>
    <sheetView zoomScale="70" zoomScaleNormal="70" workbookViewId="0">
      <pane xSplit="10" ySplit="8" topLeftCell="O9" activePane="bottomRight" state="frozen"/>
      <selection pane="topRight" activeCell="K1" sqref="K1"/>
      <selection pane="bottomLeft" activeCell="A9" sqref="A9"/>
      <selection pane="bottomRight" activeCell="Q10" sqref="Q10"/>
    </sheetView>
  </sheetViews>
  <sheetFormatPr defaultRowHeight="18.75"/>
  <cols>
    <col min="1" max="1" width="2.625" style="8" customWidth="1"/>
    <col min="2" max="2" width="5.625" style="9" customWidth="1"/>
    <col min="3" max="4" width="20.625" style="8" customWidth="1"/>
    <col min="5" max="5" width="55.75" style="8" customWidth="1"/>
    <col min="6" max="6" width="6.25" style="8" customWidth="1"/>
    <col min="7" max="8" width="9.875" style="8" bestFit="1" customWidth="1"/>
    <col min="9" max="9" width="5.75" style="3" customWidth="1"/>
    <col min="10" max="10" width="35.75" style="8" customWidth="1"/>
    <col min="11" max="11" width="30.75" style="8" customWidth="1"/>
    <col min="12" max="12" width="35.7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55.75" style="8" customWidth="1"/>
    <col min="262" max="262" width="6.25" style="8" customWidth="1"/>
    <col min="263" max="264" width="9.875" style="8" bestFit="1" customWidth="1"/>
    <col min="265" max="265" width="5.75" style="8" customWidth="1"/>
    <col min="266" max="266" width="35.75" style="8" customWidth="1"/>
    <col min="267" max="267" width="30.75" style="8" customWidth="1"/>
    <col min="268" max="268" width="35.7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55.75" style="8" customWidth="1"/>
    <col min="518" max="518" width="6.25" style="8" customWidth="1"/>
    <col min="519" max="520" width="9.875" style="8" bestFit="1" customWidth="1"/>
    <col min="521" max="521" width="5.75" style="8" customWidth="1"/>
    <col min="522" max="522" width="35.75" style="8" customWidth="1"/>
    <col min="523" max="523" width="30.75" style="8" customWidth="1"/>
    <col min="524" max="524" width="35.7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55.75" style="8" customWidth="1"/>
    <col min="774" max="774" width="6.25" style="8" customWidth="1"/>
    <col min="775" max="776" width="9.875" style="8" bestFit="1" customWidth="1"/>
    <col min="777" max="777" width="5.75" style="8" customWidth="1"/>
    <col min="778" max="778" width="35.75" style="8" customWidth="1"/>
    <col min="779" max="779" width="30.75" style="8" customWidth="1"/>
    <col min="780" max="780" width="35.7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55.75" style="8" customWidth="1"/>
    <col min="1030" max="1030" width="6.25" style="8" customWidth="1"/>
    <col min="1031" max="1032" width="9.875" style="8" bestFit="1" customWidth="1"/>
    <col min="1033" max="1033" width="5.75" style="8" customWidth="1"/>
    <col min="1034" max="1034" width="35.75" style="8" customWidth="1"/>
    <col min="1035" max="1035" width="30.75" style="8" customWidth="1"/>
    <col min="1036" max="1036" width="35.7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55.75" style="8" customWidth="1"/>
    <col min="1286" max="1286" width="6.25" style="8" customWidth="1"/>
    <col min="1287" max="1288" width="9.875" style="8" bestFit="1" customWidth="1"/>
    <col min="1289" max="1289" width="5.75" style="8" customWidth="1"/>
    <col min="1290" max="1290" width="35.75" style="8" customWidth="1"/>
    <col min="1291" max="1291" width="30.75" style="8" customWidth="1"/>
    <col min="1292" max="1292" width="35.7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55.75" style="8" customWidth="1"/>
    <col min="1542" max="1542" width="6.25" style="8" customWidth="1"/>
    <col min="1543" max="1544" width="9.875" style="8" bestFit="1" customWidth="1"/>
    <col min="1545" max="1545" width="5.75" style="8" customWidth="1"/>
    <col min="1546" max="1546" width="35.75" style="8" customWidth="1"/>
    <col min="1547" max="1547" width="30.75" style="8" customWidth="1"/>
    <col min="1548" max="1548" width="35.7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55.75" style="8" customWidth="1"/>
    <col min="1798" max="1798" width="6.25" style="8" customWidth="1"/>
    <col min="1799" max="1800" width="9.875" style="8" bestFit="1" customWidth="1"/>
    <col min="1801" max="1801" width="5.75" style="8" customWidth="1"/>
    <col min="1802" max="1802" width="35.75" style="8" customWidth="1"/>
    <col min="1803" max="1803" width="30.75" style="8" customWidth="1"/>
    <col min="1804" max="1804" width="35.7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55.75" style="8" customWidth="1"/>
    <col min="2054" max="2054" width="6.25" style="8" customWidth="1"/>
    <col min="2055" max="2056" width="9.875" style="8" bestFit="1" customWidth="1"/>
    <col min="2057" max="2057" width="5.75" style="8" customWidth="1"/>
    <col min="2058" max="2058" width="35.75" style="8" customWidth="1"/>
    <col min="2059" max="2059" width="30.75" style="8" customWidth="1"/>
    <col min="2060" max="2060" width="35.7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55.75" style="8" customWidth="1"/>
    <col min="2310" max="2310" width="6.25" style="8" customWidth="1"/>
    <col min="2311" max="2312" width="9.875" style="8" bestFit="1" customWidth="1"/>
    <col min="2313" max="2313" width="5.75" style="8" customWidth="1"/>
    <col min="2314" max="2314" width="35.75" style="8" customWidth="1"/>
    <col min="2315" max="2315" width="30.75" style="8" customWidth="1"/>
    <col min="2316" max="2316" width="35.7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55.75" style="8" customWidth="1"/>
    <col min="2566" max="2566" width="6.25" style="8" customWidth="1"/>
    <col min="2567" max="2568" width="9.875" style="8" bestFit="1" customWidth="1"/>
    <col min="2569" max="2569" width="5.75" style="8" customWidth="1"/>
    <col min="2570" max="2570" width="35.75" style="8" customWidth="1"/>
    <col min="2571" max="2571" width="30.75" style="8" customWidth="1"/>
    <col min="2572" max="2572" width="35.7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55.75" style="8" customWidth="1"/>
    <col min="2822" max="2822" width="6.25" style="8" customWidth="1"/>
    <col min="2823" max="2824" width="9.875" style="8" bestFit="1" customWidth="1"/>
    <col min="2825" max="2825" width="5.75" style="8" customWidth="1"/>
    <col min="2826" max="2826" width="35.75" style="8" customWidth="1"/>
    <col min="2827" max="2827" width="30.75" style="8" customWidth="1"/>
    <col min="2828" max="2828" width="35.7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55.75" style="8" customWidth="1"/>
    <col min="3078" max="3078" width="6.25" style="8" customWidth="1"/>
    <col min="3079" max="3080" width="9.875" style="8" bestFit="1" customWidth="1"/>
    <col min="3081" max="3081" width="5.75" style="8" customWidth="1"/>
    <col min="3082" max="3082" width="35.75" style="8" customWidth="1"/>
    <col min="3083" max="3083" width="30.75" style="8" customWidth="1"/>
    <col min="3084" max="3084" width="35.7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55.75" style="8" customWidth="1"/>
    <col min="3334" max="3334" width="6.25" style="8" customWidth="1"/>
    <col min="3335" max="3336" width="9.875" style="8" bestFit="1" customWidth="1"/>
    <col min="3337" max="3337" width="5.75" style="8" customWidth="1"/>
    <col min="3338" max="3338" width="35.75" style="8" customWidth="1"/>
    <col min="3339" max="3339" width="30.75" style="8" customWidth="1"/>
    <col min="3340" max="3340" width="35.7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55.75" style="8" customWidth="1"/>
    <col min="3590" max="3590" width="6.25" style="8" customWidth="1"/>
    <col min="3591" max="3592" width="9.875" style="8" bestFit="1" customWidth="1"/>
    <col min="3593" max="3593" width="5.75" style="8" customWidth="1"/>
    <col min="3594" max="3594" width="35.75" style="8" customWidth="1"/>
    <col min="3595" max="3595" width="30.75" style="8" customWidth="1"/>
    <col min="3596" max="3596" width="35.7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55.75" style="8" customWidth="1"/>
    <col min="3846" max="3846" width="6.25" style="8" customWidth="1"/>
    <col min="3847" max="3848" width="9.875" style="8" bestFit="1" customWidth="1"/>
    <col min="3849" max="3849" width="5.75" style="8" customWidth="1"/>
    <col min="3850" max="3850" width="35.75" style="8" customWidth="1"/>
    <col min="3851" max="3851" width="30.75" style="8" customWidth="1"/>
    <col min="3852" max="3852" width="35.7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55.75" style="8" customWidth="1"/>
    <col min="4102" max="4102" width="6.25" style="8" customWidth="1"/>
    <col min="4103" max="4104" width="9.875" style="8" bestFit="1" customWidth="1"/>
    <col min="4105" max="4105" width="5.75" style="8" customWidth="1"/>
    <col min="4106" max="4106" width="35.75" style="8" customWidth="1"/>
    <col min="4107" max="4107" width="30.75" style="8" customWidth="1"/>
    <col min="4108" max="4108" width="35.7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55.75" style="8" customWidth="1"/>
    <col min="4358" max="4358" width="6.25" style="8" customWidth="1"/>
    <col min="4359" max="4360" width="9.875" style="8" bestFit="1" customWidth="1"/>
    <col min="4361" max="4361" width="5.75" style="8" customWidth="1"/>
    <col min="4362" max="4362" width="35.75" style="8" customWidth="1"/>
    <col min="4363" max="4363" width="30.75" style="8" customWidth="1"/>
    <col min="4364" max="4364" width="35.7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55.75" style="8" customWidth="1"/>
    <col min="4614" max="4614" width="6.25" style="8" customWidth="1"/>
    <col min="4615" max="4616" width="9.875" style="8" bestFit="1" customWidth="1"/>
    <col min="4617" max="4617" width="5.75" style="8" customWidth="1"/>
    <col min="4618" max="4618" width="35.75" style="8" customWidth="1"/>
    <col min="4619" max="4619" width="30.75" style="8" customWidth="1"/>
    <col min="4620" max="4620" width="35.7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55.75" style="8" customWidth="1"/>
    <col min="4870" max="4870" width="6.25" style="8" customWidth="1"/>
    <col min="4871" max="4872" width="9.875" style="8" bestFit="1" customWidth="1"/>
    <col min="4873" max="4873" width="5.75" style="8" customWidth="1"/>
    <col min="4874" max="4874" width="35.75" style="8" customWidth="1"/>
    <col min="4875" max="4875" width="30.75" style="8" customWidth="1"/>
    <col min="4876" max="4876" width="35.7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55.75" style="8" customWidth="1"/>
    <col min="5126" max="5126" width="6.25" style="8" customWidth="1"/>
    <col min="5127" max="5128" width="9.875" style="8" bestFit="1" customWidth="1"/>
    <col min="5129" max="5129" width="5.75" style="8" customWidth="1"/>
    <col min="5130" max="5130" width="35.75" style="8" customWidth="1"/>
    <col min="5131" max="5131" width="30.75" style="8" customWidth="1"/>
    <col min="5132" max="5132" width="35.7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55.75" style="8" customWidth="1"/>
    <col min="5382" max="5382" width="6.25" style="8" customWidth="1"/>
    <col min="5383" max="5384" width="9.875" style="8" bestFit="1" customWidth="1"/>
    <col min="5385" max="5385" width="5.75" style="8" customWidth="1"/>
    <col min="5386" max="5386" width="35.75" style="8" customWidth="1"/>
    <col min="5387" max="5387" width="30.75" style="8" customWidth="1"/>
    <col min="5388" max="5388" width="35.7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55.75" style="8" customWidth="1"/>
    <col min="5638" max="5638" width="6.25" style="8" customWidth="1"/>
    <col min="5639" max="5640" width="9.875" style="8" bestFit="1" customWidth="1"/>
    <col min="5641" max="5641" width="5.75" style="8" customWidth="1"/>
    <col min="5642" max="5642" width="35.75" style="8" customWidth="1"/>
    <col min="5643" max="5643" width="30.75" style="8" customWidth="1"/>
    <col min="5644" max="5644" width="35.7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55.75" style="8" customWidth="1"/>
    <col min="5894" max="5894" width="6.25" style="8" customWidth="1"/>
    <col min="5895" max="5896" width="9.875" style="8" bestFit="1" customWidth="1"/>
    <col min="5897" max="5897" width="5.75" style="8" customWidth="1"/>
    <col min="5898" max="5898" width="35.75" style="8" customWidth="1"/>
    <col min="5899" max="5899" width="30.75" style="8" customWidth="1"/>
    <col min="5900" max="5900" width="35.7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55.75" style="8" customWidth="1"/>
    <col min="6150" max="6150" width="6.25" style="8" customWidth="1"/>
    <col min="6151" max="6152" width="9.875" style="8" bestFit="1" customWidth="1"/>
    <col min="6153" max="6153" width="5.75" style="8" customWidth="1"/>
    <col min="6154" max="6154" width="35.75" style="8" customWidth="1"/>
    <col min="6155" max="6155" width="30.75" style="8" customWidth="1"/>
    <col min="6156" max="6156" width="35.7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55.75" style="8" customWidth="1"/>
    <col min="6406" max="6406" width="6.25" style="8" customWidth="1"/>
    <col min="6407" max="6408" width="9.875" style="8" bestFit="1" customWidth="1"/>
    <col min="6409" max="6409" width="5.75" style="8" customWidth="1"/>
    <col min="6410" max="6410" width="35.75" style="8" customWidth="1"/>
    <col min="6411" max="6411" width="30.75" style="8" customWidth="1"/>
    <col min="6412" max="6412" width="35.7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55.75" style="8" customWidth="1"/>
    <col min="6662" max="6662" width="6.25" style="8" customWidth="1"/>
    <col min="6663" max="6664" width="9.875" style="8" bestFit="1" customWidth="1"/>
    <col min="6665" max="6665" width="5.75" style="8" customWidth="1"/>
    <col min="6666" max="6666" width="35.75" style="8" customWidth="1"/>
    <col min="6667" max="6667" width="30.75" style="8" customWidth="1"/>
    <col min="6668" max="6668" width="35.7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55.75" style="8" customWidth="1"/>
    <col min="6918" max="6918" width="6.25" style="8" customWidth="1"/>
    <col min="6919" max="6920" width="9.875" style="8" bestFit="1" customWidth="1"/>
    <col min="6921" max="6921" width="5.75" style="8" customWidth="1"/>
    <col min="6922" max="6922" width="35.75" style="8" customWidth="1"/>
    <col min="6923" max="6923" width="30.75" style="8" customWidth="1"/>
    <col min="6924" max="6924" width="35.7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55.75" style="8" customWidth="1"/>
    <col min="7174" max="7174" width="6.25" style="8" customWidth="1"/>
    <col min="7175" max="7176" width="9.875" style="8" bestFit="1" customWidth="1"/>
    <col min="7177" max="7177" width="5.75" style="8" customWidth="1"/>
    <col min="7178" max="7178" width="35.75" style="8" customWidth="1"/>
    <col min="7179" max="7179" width="30.75" style="8" customWidth="1"/>
    <col min="7180" max="7180" width="35.7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55.75" style="8" customWidth="1"/>
    <col min="7430" max="7430" width="6.25" style="8" customWidth="1"/>
    <col min="7431" max="7432" width="9.875" style="8" bestFit="1" customWidth="1"/>
    <col min="7433" max="7433" width="5.75" style="8" customWidth="1"/>
    <col min="7434" max="7434" width="35.75" style="8" customWidth="1"/>
    <col min="7435" max="7435" width="30.75" style="8" customWidth="1"/>
    <col min="7436" max="7436" width="35.7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55.75" style="8" customWidth="1"/>
    <col min="7686" max="7686" width="6.25" style="8" customWidth="1"/>
    <col min="7687" max="7688" width="9.875" style="8" bestFit="1" customWidth="1"/>
    <col min="7689" max="7689" width="5.75" style="8" customWidth="1"/>
    <col min="7690" max="7690" width="35.75" style="8" customWidth="1"/>
    <col min="7691" max="7691" width="30.75" style="8" customWidth="1"/>
    <col min="7692" max="7692" width="35.7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55.75" style="8" customWidth="1"/>
    <col min="7942" max="7942" width="6.25" style="8" customWidth="1"/>
    <col min="7943" max="7944" width="9.875" style="8" bestFit="1" customWidth="1"/>
    <col min="7945" max="7945" width="5.75" style="8" customWidth="1"/>
    <col min="7946" max="7946" width="35.75" style="8" customWidth="1"/>
    <col min="7947" max="7947" width="30.75" style="8" customWidth="1"/>
    <col min="7948" max="7948" width="35.7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55.75" style="8" customWidth="1"/>
    <col min="8198" max="8198" width="6.25" style="8" customWidth="1"/>
    <col min="8199" max="8200" width="9.875" style="8" bestFit="1" customWidth="1"/>
    <col min="8201" max="8201" width="5.75" style="8" customWidth="1"/>
    <col min="8202" max="8202" width="35.75" style="8" customWidth="1"/>
    <col min="8203" max="8203" width="30.75" style="8" customWidth="1"/>
    <col min="8204" max="8204" width="35.7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55.75" style="8" customWidth="1"/>
    <col min="8454" max="8454" width="6.25" style="8" customWidth="1"/>
    <col min="8455" max="8456" width="9.875" style="8" bestFit="1" customWidth="1"/>
    <col min="8457" max="8457" width="5.75" style="8" customWidth="1"/>
    <col min="8458" max="8458" width="35.75" style="8" customWidth="1"/>
    <col min="8459" max="8459" width="30.75" style="8" customWidth="1"/>
    <col min="8460" max="8460" width="35.7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55.75" style="8" customWidth="1"/>
    <col min="8710" max="8710" width="6.25" style="8" customWidth="1"/>
    <col min="8711" max="8712" width="9.875" style="8" bestFit="1" customWidth="1"/>
    <col min="8713" max="8713" width="5.75" style="8" customWidth="1"/>
    <col min="8714" max="8714" width="35.75" style="8" customWidth="1"/>
    <col min="8715" max="8715" width="30.75" style="8" customWidth="1"/>
    <col min="8716" max="8716" width="35.7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55.75" style="8" customWidth="1"/>
    <col min="8966" max="8966" width="6.25" style="8" customWidth="1"/>
    <col min="8967" max="8968" width="9.875" style="8" bestFit="1" customWidth="1"/>
    <col min="8969" max="8969" width="5.75" style="8" customWidth="1"/>
    <col min="8970" max="8970" width="35.75" style="8" customWidth="1"/>
    <col min="8971" max="8971" width="30.75" style="8" customWidth="1"/>
    <col min="8972" max="8972" width="35.7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55.75" style="8" customWidth="1"/>
    <col min="9222" max="9222" width="6.25" style="8" customWidth="1"/>
    <col min="9223" max="9224" width="9.875" style="8" bestFit="1" customWidth="1"/>
    <col min="9225" max="9225" width="5.75" style="8" customWidth="1"/>
    <col min="9226" max="9226" width="35.75" style="8" customWidth="1"/>
    <col min="9227" max="9227" width="30.75" style="8" customWidth="1"/>
    <col min="9228" max="9228" width="35.7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55.75" style="8" customWidth="1"/>
    <col min="9478" max="9478" width="6.25" style="8" customWidth="1"/>
    <col min="9479" max="9480" width="9.875" style="8" bestFit="1" customWidth="1"/>
    <col min="9481" max="9481" width="5.75" style="8" customWidth="1"/>
    <col min="9482" max="9482" width="35.75" style="8" customWidth="1"/>
    <col min="9483" max="9483" width="30.75" style="8" customWidth="1"/>
    <col min="9484" max="9484" width="35.7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55.75" style="8" customWidth="1"/>
    <col min="9734" max="9734" width="6.25" style="8" customWidth="1"/>
    <col min="9735" max="9736" width="9.875" style="8" bestFit="1" customWidth="1"/>
    <col min="9737" max="9737" width="5.75" style="8" customWidth="1"/>
    <col min="9738" max="9738" width="35.75" style="8" customWidth="1"/>
    <col min="9739" max="9739" width="30.75" style="8" customWidth="1"/>
    <col min="9740" max="9740" width="35.7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55.75" style="8" customWidth="1"/>
    <col min="9990" max="9990" width="6.25" style="8" customWidth="1"/>
    <col min="9991" max="9992" width="9.875" style="8" bestFit="1" customWidth="1"/>
    <col min="9993" max="9993" width="5.75" style="8" customWidth="1"/>
    <col min="9994" max="9994" width="35.75" style="8" customWidth="1"/>
    <col min="9995" max="9995" width="30.75" style="8" customWidth="1"/>
    <col min="9996" max="9996" width="35.7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55.75" style="8" customWidth="1"/>
    <col min="10246" max="10246" width="6.25" style="8" customWidth="1"/>
    <col min="10247" max="10248" width="9.875" style="8" bestFit="1" customWidth="1"/>
    <col min="10249" max="10249" width="5.75" style="8" customWidth="1"/>
    <col min="10250" max="10250" width="35.75" style="8" customWidth="1"/>
    <col min="10251" max="10251" width="30.75" style="8" customWidth="1"/>
    <col min="10252" max="10252" width="35.7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55.75" style="8" customWidth="1"/>
    <col min="10502" max="10502" width="6.25" style="8" customWidth="1"/>
    <col min="10503" max="10504" width="9.875" style="8" bestFit="1" customWidth="1"/>
    <col min="10505" max="10505" width="5.75" style="8" customWidth="1"/>
    <col min="10506" max="10506" width="35.75" style="8" customWidth="1"/>
    <col min="10507" max="10507" width="30.75" style="8" customWidth="1"/>
    <col min="10508" max="10508" width="35.7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55.75" style="8" customWidth="1"/>
    <col min="10758" max="10758" width="6.25" style="8" customWidth="1"/>
    <col min="10759" max="10760" width="9.875" style="8" bestFit="1" customWidth="1"/>
    <col min="10761" max="10761" width="5.75" style="8" customWidth="1"/>
    <col min="10762" max="10762" width="35.75" style="8" customWidth="1"/>
    <col min="10763" max="10763" width="30.75" style="8" customWidth="1"/>
    <col min="10764" max="10764" width="35.7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55.75" style="8" customWidth="1"/>
    <col min="11014" max="11014" width="6.25" style="8" customWidth="1"/>
    <col min="11015" max="11016" width="9.875" style="8" bestFit="1" customWidth="1"/>
    <col min="11017" max="11017" width="5.75" style="8" customWidth="1"/>
    <col min="11018" max="11018" width="35.75" style="8" customWidth="1"/>
    <col min="11019" max="11019" width="30.75" style="8" customWidth="1"/>
    <col min="11020" max="11020" width="35.7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55.75" style="8" customWidth="1"/>
    <col min="11270" max="11270" width="6.25" style="8" customWidth="1"/>
    <col min="11271" max="11272" width="9.875" style="8" bestFit="1" customWidth="1"/>
    <col min="11273" max="11273" width="5.75" style="8" customWidth="1"/>
    <col min="11274" max="11274" width="35.75" style="8" customWidth="1"/>
    <col min="11275" max="11275" width="30.75" style="8" customWidth="1"/>
    <col min="11276" max="11276" width="35.7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55.75" style="8" customWidth="1"/>
    <col min="11526" max="11526" width="6.25" style="8" customWidth="1"/>
    <col min="11527" max="11528" width="9.875" style="8" bestFit="1" customWidth="1"/>
    <col min="11529" max="11529" width="5.75" style="8" customWidth="1"/>
    <col min="11530" max="11530" width="35.75" style="8" customWidth="1"/>
    <col min="11531" max="11531" width="30.75" style="8" customWidth="1"/>
    <col min="11532" max="11532" width="35.7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55.75" style="8" customWidth="1"/>
    <col min="11782" max="11782" width="6.25" style="8" customWidth="1"/>
    <col min="11783" max="11784" width="9.875" style="8" bestFit="1" customWidth="1"/>
    <col min="11785" max="11785" width="5.75" style="8" customWidth="1"/>
    <col min="11786" max="11786" width="35.75" style="8" customWidth="1"/>
    <col min="11787" max="11787" width="30.75" style="8" customWidth="1"/>
    <col min="11788" max="11788" width="35.7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55.75" style="8" customWidth="1"/>
    <col min="12038" max="12038" width="6.25" style="8" customWidth="1"/>
    <col min="12039" max="12040" width="9.875" style="8" bestFit="1" customWidth="1"/>
    <col min="12041" max="12041" width="5.75" style="8" customWidth="1"/>
    <col min="12042" max="12042" width="35.75" style="8" customWidth="1"/>
    <col min="12043" max="12043" width="30.75" style="8" customWidth="1"/>
    <col min="12044" max="12044" width="35.7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55.75" style="8" customWidth="1"/>
    <col min="12294" max="12294" width="6.25" style="8" customWidth="1"/>
    <col min="12295" max="12296" width="9.875" style="8" bestFit="1" customWidth="1"/>
    <col min="12297" max="12297" width="5.75" style="8" customWidth="1"/>
    <col min="12298" max="12298" width="35.75" style="8" customWidth="1"/>
    <col min="12299" max="12299" width="30.75" style="8" customWidth="1"/>
    <col min="12300" max="12300" width="35.7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55.75" style="8" customWidth="1"/>
    <col min="12550" max="12550" width="6.25" style="8" customWidth="1"/>
    <col min="12551" max="12552" width="9.875" style="8" bestFit="1" customWidth="1"/>
    <col min="12553" max="12553" width="5.75" style="8" customWidth="1"/>
    <col min="12554" max="12554" width="35.75" style="8" customWidth="1"/>
    <col min="12555" max="12555" width="30.75" style="8" customWidth="1"/>
    <col min="12556" max="12556" width="35.7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55.75" style="8" customWidth="1"/>
    <col min="12806" max="12806" width="6.25" style="8" customWidth="1"/>
    <col min="12807" max="12808" width="9.875" style="8" bestFit="1" customWidth="1"/>
    <col min="12809" max="12809" width="5.75" style="8" customWidth="1"/>
    <col min="12810" max="12810" width="35.75" style="8" customWidth="1"/>
    <col min="12811" max="12811" width="30.75" style="8" customWidth="1"/>
    <col min="12812" max="12812" width="35.7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55.75" style="8" customWidth="1"/>
    <col min="13062" max="13062" width="6.25" style="8" customWidth="1"/>
    <col min="13063" max="13064" width="9.875" style="8" bestFit="1" customWidth="1"/>
    <col min="13065" max="13065" width="5.75" style="8" customWidth="1"/>
    <col min="13066" max="13066" width="35.75" style="8" customWidth="1"/>
    <col min="13067" max="13067" width="30.75" style="8" customWidth="1"/>
    <col min="13068" max="13068" width="35.7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55.75" style="8" customWidth="1"/>
    <col min="13318" max="13318" width="6.25" style="8" customWidth="1"/>
    <col min="13319" max="13320" width="9.875" style="8" bestFit="1" customWidth="1"/>
    <col min="13321" max="13321" width="5.75" style="8" customWidth="1"/>
    <col min="13322" max="13322" width="35.75" style="8" customWidth="1"/>
    <col min="13323" max="13323" width="30.75" style="8" customWidth="1"/>
    <col min="13324" max="13324" width="35.7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55.75" style="8" customWidth="1"/>
    <col min="13574" max="13574" width="6.25" style="8" customWidth="1"/>
    <col min="13575" max="13576" width="9.875" style="8" bestFit="1" customWidth="1"/>
    <col min="13577" max="13577" width="5.75" style="8" customWidth="1"/>
    <col min="13578" max="13578" width="35.75" style="8" customWidth="1"/>
    <col min="13579" max="13579" width="30.75" style="8" customWidth="1"/>
    <col min="13580" max="13580" width="35.7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55.75" style="8" customWidth="1"/>
    <col min="13830" max="13830" width="6.25" style="8" customWidth="1"/>
    <col min="13831" max="13832" width="9.875" style="8" bestFit="1" customWidth="1"/>
    <col min="13833" max="13833" width="5.75" style="8" customWidth="1"/>
    <col min="13834" max="13834" width="35.75" style="8" customWidth="1"/>
    <col min="13835" max="13835" width="30.75" style="8" customWidth="1"/>
    <col min="13836" max="13836" width="35.7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55.75" style="8" customWidth="1"/>
    <col min="14086" max="14086" width="6.25" style="8" customWidth="1"/>
    <col min="14087" max="14088" width="9.875" style="8" bestFit="1" customWidth="1"/>
    <col min="14089" max="14089" width="5.75" style="8" customWidth="1"/>
    <col min="14090" max="14090" width="35.75" style="8" customWidth="1"/>
    <col min="14091" max="14091" width="30.75" style="8" customWidth="1"/>
    <col min="14092" max="14092" width="35.7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55.75" style="8" customWidth="1"/>
    <col min="14342" max="14342" width="6.25" style="8" customWidth="1"/>
    <col min="14343" max="14344" width="9.875" style="8" bestFit="1" customWidth="1"/>
    <col min="14345" max="14345" width="5.75" style="8" customWidth="1"/>
    <col min="14346" max="14346" width="35.75" style="8" customWidth="1"/>
    <col min="14347" max="14347" width="30.75" style="8" customWidth="1"/>
    <col min="14348" max="14348" width="35.7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55.75" style="8" customWidth="1"/>
    <col min="14598" max="14598" width="6.25" style="8" customWidth="1"/>
    <col min="14599" max="14600" width="9.875" style="8" bestFit="1" customWidth="1"/>
    <col min="14601" max="14601" width="5.75" style="8" customWidth="1"/>
    <col min="14602" max="14602" width="35.75" style="8" customWidth="1"/>
    <col min="14603" max="14603" width="30.75" style="8" customWidth="1"/>
    <col min="14604" max="14604" width="35.7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55.75" style="8" customWidth="1"/>
    <col min="14854" max="14854" width="6.25" style="8" customWidth="1"/>
    <col min="14855" max="14856" width="9.875" style="8" bestFit="1" customWidth="1"/>
    <col min="14857" max="14857" width="5.75" style="8" customWidth="1"/>
    <col min="14858" max="14858" width="35.75" style="8" customWidth="1"/>
    <col min="14859" max="14859" width="30.75" style="8" customWidth="1"/>
    <col min="14860" max="14860" width="35.7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55.75" style="8" customWidth="1"/>
    <col min="15110" max="15110" width="6.25" style="8" customWidth="1"/>
    <col min="15111" max="15112" width="9.875" style="8" bestFit="1" customWidth="1"/>
    <col min="15113" max="15113" width="5.75" style="8" customWidth="1"/>
    <col min="15114" max="15114" width="35.75" style="8" customWidth="1"/>
    <col min="15115" max="15115" width="30.75" style="8" customWidth="1"/>
    <col min="15116" max="15116" width="35.7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55.75" style="8" customWidth="1"/>
    <col min="15366" max="15366" width="6.25" style="8" customWidth="1"/>
    <col min="15367" max="15368" width="9.875" style="8" bestFit="1" customWidth="1"/>
    <col min="15369" max="15369" width="5.75" style="8" customWidth="1"/>
    <col min="15370" max="15370" width="35.75" style="8" customWidth="1"/>
    <col min="15371" max="15371" width="30.75" style="8" customWidth="1"/>
    <col min="15372" max="15372" width="35.7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55.75" style="8" customWidth="1"/>
    <col min="15622" max="15622" width="6.25" style="8" customWidth="1"/>
    <col min="15623" max="15624" width="9.875" style="8" bestFit="1" customWidth="1"/>
    <col min="15625" max="15625" width="5.75" style="8" customWidth="1"/>
    <col min="15626" max="15626" width="35.75" style="8" customWidth="1"/>
    <col min="15627" max="15627" width="30.75" style="8" customWidth="1"/>
    <col min="15628" max="15628" width="35.7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55.75" style="8" customWidth="1"/>
    <col min="15878" max="15878" width="6.25" style="8" customWidth="1"/>
    <col min="15879" max="15880" width="9.875" style="8" bestFit="1" customWidth="1"/>
    <col min="15881" max="15881" width="5.75" style="8" customWidth="1"/>
    <col min="15882" max="15882" width="35.75" style="8" customWidth="1"/>
    <col min="15883" max="15883" width="30.75" style="8" customWidth="1"/>
    <col min="15884" max="15884" width="35.7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55.75" style="8" customWidth="1"/>
    <col min="16134" max="16134" width="6.25" style="8" customWidth="1"/>
    <col min="16135" max="16136" width="9.875" style="8" bestFit="1" customWidth="1"/>
    <col min="16137" max="16137" width="5.75" style="8" customWidth="1"/>
    <col min="16138" max="16138" width="35.75" style="8" customWidth="1"/>
    <col min="16139" max="16139" width="30.75" style="8" customWidth="1"/>
    <col min="16140" max="16140" width="35.7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6551</v>
      </c>
      <c r="G2" s="4" t="s">
        <v>2</v>
      </c>
      <c r="H2" s="5"/>
      <c r="I2" s="6"/>
      <c r="J2" s="7">
        <f>SUM(H:H)</f>
        <v>522981</v>
      </c>
    </row>
    <row r="3" spans="2:17" ht="20.100000000000001" customHeight="1">
      <c r="B3" s="1" t="s">
        <v>3</v>
      </c>
      <c r="C3" s="1"/>
      <c r="D3" s="1"/>
      <c r="E3" s="98" t="s">
        <v>6552</v>
      </c>
    </row>
    <row r="4" spans="2:17" ht="20.100000000000001" customHeight="1">
      <c r="B4" s="1" t="s">
        <v>5</v>
      </c>
      <c r="C4" s="1"/>
      <c r="D4" s="1"/>
      <c r="E4" s="98">
        <v>179200</v>
      </c>
    </row>
    <row r="5" spans="2:17" ht="20.100000000000001" customHeight="1">
      <c r="B5" s="1" t="s">
        <v>6</v>
      </c>
      <c r="C5" s="1"/>
      <c r="D5" s="1"/>
      <c r="E5" s="102">
        <v>44040</v>
      </c>
    </row>
    <row r="6" spans="2:17" ht="20.100000000000001" customHeight="1">
      <c r="B6" s="1" t="s">
        <v>7</v>
      </c>
      <c r="C6" s="1"/>
      <c r="D6" s="1"/>
      <c r="E6" s="102"/>
    </row>
    <row r="8" spans="2:17" s="9" customFormat="1" ht="19.899999999999999"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899999999999999" customHeight="1">
      <c r="B9" s="208">
        <v>1</v>
      </c>
      <c r="C9" s="208" t="s">
        <v>550</v>
      </c>
      <c r="D9" s="208" t="s">
        <v>550</v>
      </c>
      <c r="E9" s="245" t="s">
        <v>6553</v>
      </c>
      <c r="F9" s="248">
        <v>1</v>
      </c>
      <c r="G9" s="213">
        <v>470000</v>
      </c>
      <c r="H9" s="221">
        <f>F9*G9</f>
        <v>470000</v>
      </c>
      <c r="I9" s="205"/>
      <c r="J9" s="76" t="s">
        <v>6554</v>
      </c>
      <c r="K9" s="76" t="s">
        <v>6555</v>
      </c>
      <c r="L9" s="44" t="s">
        <v>553</v>
      </c>
      <c r="M9" s="207">
        <v>44026</v>
      </c>
      <c r="N9" s="208"/>
      <c r="O9" s="209">
        <v>44040</v>
      </c>
      <c r="P9" s="207"/>
      <c r="Q9" s="210">
        <v>44040</v>
      </c>
    </row>
    <row r="10" spans="2:17" s="9" customFormat="1" ht="19.899999999999999" customHeight="1">
      <c r="B10" s="208">
        <v>2</v>
      </c>
      <c r="C10" s="208" t="s">
        <v>550</v>
      </c>
      <c r="D10" s="208" t="s">
        <v>550</v>
      </c>
      <c r="E10" s="212" t="s">
        <v>6556</v>
      </c>
      <c r="F10" s="248">
        <v>1</v>
      </c>
      <c r="G10" s="213"/>
      <c r="H10" s="221">
        <f t="shared" ref="H10:H33" si="0">F10*G10</f>
        <v>0</v>
      </c>
      <c r="I10" s="205"/>
      <c r="J10" s="79" t="s">
        <v>6557</v>
      </c>
      <c r="K10" s="76" t="s">
        <v>6555</v>
      </c>
      <c r="L10" s="44" t="s">
        <v>553</v>
      </c>
      <c r="M10" s="207">
        <v>44026</v>
      </c>
      <c r="N10" s="208"/>
      <c r="O10" s="209">
        <v>44040</v>
      </c>
      <c r="P10" s="207"/>
      <c r="Q10" s="210">
        <v>44040</v>
      </c>
    </row>
    <row r="11" spans="2:17" s="9" customFormat="1" ht="19.899999999999999" customHeight="1">
      <c r="B11" s="208">
        <v>1</v>
      </c>
      <c r="C11" s="208" t="s">
        <v>550</v>
      </c>
      <c r="D11" s="208" t="s">
        <v>550</v>
      </c>
      <c r="E11" s="76" t="s">
        <v>563</v>
      </c>
      <c r="F11" s="248">
        <v>1</v>
      </c>
      <c r="G11" s="213">
        <v>12000</v>
      </c>
      <c r="H11" s="221">
        <f t="shared" si="0"/>
        <v>12000</v>
      </c>
      <c r="I11" s="205"/>
      <c r="J11" s="211"/>
      <c r="K11" s="76" t="s">
        <v>6555</v>
      </c>
      <c r="L11" s="44" t="s">
        <v>553</v>
      </c>
      <c r="M11" s="207">
        <v>44026</v>
      </c>
      <c r="N11" s="208"/>
      <c r="O11" s="209">
        <v>44040</v>
      </c>
      <c r="P11" s="207"/>
      <c r="Q11" s="210"/>
    </row>
    <row r="12" spans="2:17" s="9" customFormat="1" ht="19.899999999999999" customHeight="1">
      <c r="B12" s="208"/>
      <c r="C12" s="208"/>
      <c r="D12" s="208"/>
      <c r="E12" s="245"/>
      <c r="F12" s="211"/>
      <c r="G12" s="213"/>
      <c r="H12" s="221">
        <f t="shared" si="0"/>
        <v>0</v>
      </c>
      <c r="I12" s="205"/>
      <c r="J12" s="211"/>
      <c r="K12" s="76"/>
      <c r="L12" s="44"/>
      <c r="M12" s="207"/>
      <c r="N12" s="208"/>
      <c r="O12" s="44"/>
      <c r="P12" s="207"/>
      <c r="Q12" s="210"/>
    </row>
    <row r="13" spans="2:17" s="9" customFormat="1" ht="19.899999999999999" customHeight="1">
      <c r="B13" s="208">
        <v>3</v>
      </c>
      <c r="C13" s="208" t="s">
        <v>577</v>
      </c>
      <c r="D13" s="208" t="s">
        <v>577</v>
      </c>
      <c r="E13" s="245" t="s">
        <v>6558</v>
      </c>
      <c r="F13" s="253">
        <v>1</v>
      </c>
      <c r="G13" s="221">
        <v>3480</v>
      </c>
      <c r="H13" s="221">
        <f t="shared" si="0"/>
        <v>3480</v>
      </c>
      <c r="I13" s="205"/>
      <c r="J13" s="211" t="s">
        <v>6559</v>
      </c>
      <c r="K13" s="76"/>
      <c r="L13" s="44" t="s">
        <v>6560</v>
      </c>
      <c r="M13" s="207">
        <v>44026</v>
      </c>
      <c r="N13" s="208"/>
      <c r="O13" s="44"/>
      <c r="P13" s="207">
        <v>44034</v>
      </c>
      <c r="Q13" s="210">
        <v>44034</v>
      </c>
    </row>
    <row r="14" spans="2:17" s="9" customFormat="1" ht="19.899999999999999" customHeight="1">
      <c r="B14" s="208">
        <v>16</v>
      </c>
      <c r="C14" s="208" t="s">
        <v>577</v>
      </c>
      <c r="D14" s="208" t="s">
        <v>577</v>
      </c>
      <c r="E14" s="245" t="s">
        <v>6561</v>
      </c>
      <c r="F14" s="253">
        <v>2</v>
      </c>
      <c r="G14" s="221">
        <v>70</v>
      </c>
      <c r="H14" s="221">
        <f t="shared" si="0"/>
        <v>140</v>
      </c>
      <c r="I14" s="205"/>
      <c r="J14" s="211" t="s">
        <v>6562</v>
      </c>
      <c r="K14" s="76"/>
      <c r="L14" s="44" t="s">
        <v>6563</v>
      </c>
      <c r="M14" s="207">
        <v>44026</v>
      </c>
      <c r="N14" s="208"/>
      <c r="O14" s="44"/>
      <c r="P14" s="207">
        <v>44034</v>
      </c>
      <c r="Q14" s="210">
        <v>44034</v>
      </c>
    </row>
    <row r="15" spans="2:17" s="9" customFormat="1" ht="19.899999999999999" customHeight="1">
      <c r="B15" s="208">
        <v>16</v>
      </c>
      <c r="C15" s="208" t="s">
        <v>577</v>
      </c>
      <c r="D15" s="208" t="s">
        <v>577</v>
      </c>
      <c r="E15" s="245" t="s">
        <v>6564</v>
      </c>
      <c r="F15" s="253">
        <v>2</v>
      </c>
      <c r="G15" s="221">
        <v>30</v>
      </c>
      <c r="H15" s="221">
        <f t="shared" si="0"/>
        <v>60</v>
      </c>
      <c r="I15" s="205"/>
      <c r="J15" s="211" t="s">
        <v>2678</v>
      </c>
      <c r="K15" s="76"/>
      <c r="L15" s="44" t="s">
        <v>6563</v>
      </c>
      <c r="M15" s="207">
        <v>44026</v>
      </c>
      <c r="N15" s="208"/>
      <c r="O15" s="44"/>
      <c r="P15" s="207">
        <v>44034</v>
      </c>
      <c r="Q15" s="210">
        <v>44034</v>
      </c>
    </row>
    <row r="16" spans="2:17" s="9" customFormat="1" ht="19.899999999999999" customHeight="1">
      <c r="B16" s="208">
        <v>16</v>
      </c>
      <c r="C16" s="208" t="s">
        <v>577</v>
      </c>
      <c r="D16" s="208" t="s">
        <v>577</v>
      </c>
      <c r="E16" s="245" t="s">
        <v>6565</v>
      </c>
      <c r="F16" s="253">
        <v>2</v>
      </c>
      <c r="G16" s="221">
        <v>71</v>
      </c>
      <c r="H16" s="221">
        <f t="shared" si="0"/>
        <v>142</v>
      </c>
      <c r="I16" s="205"/>
      <c r="J16" s="211" t="s">
        <v>2679</v>
      </c>
      <c r="K16" s="76"/>
      <c r="L16" s="44" t="s">
        <v>6563</v>
      </c>
      <c r="M16" s="207">
        <v>44026</v>
      </c>
      <c r="N16" s="208"/>
      <c r="O16" s="44"/>
      <c r="P16" s="207">
        <v>44034</v>
      </c>
      <c r="Q16" s="210">
        <v>44034</v>
      </c>
    </row>
    <row r="17" spans="2:17" s="9" customFormat="1" ht="19.899999999999999" customHeight="1">
      <c r="B17" s="208">
        <v>16</v>
      </c>
      <c r="C17" s="208" t="s">
        <v>6566</v>
      </c>
      <c r="D17" s="208" t="s">
        <v>783</v>
      </c>
      <c r="E17" s="245" t="s">
        <v>6567</v>
      </c>
      <c r="F17" s="253">
        <v>1</v>
      </c>
      <c r="G17" s="221">
        <v>1480</v>
      </c>
      <c r="H17" s="221">
        <f t="shared" si="0"/>
        <v>1480</v>
      </c>
      <c r="I17" s="205"/>
      <c r="J17" s="211" t="s">
        <v>6568</v>
      </c>
      <c r="K17" s="212" t="s">
        <v>6569</v>
      </c>
      <c r="L17" s="44" t="s">
        <v>6563</v>
      </c>
      <c r="M17" s="207">
        <v>44026</v>
      </c>
      <c r="N17" s="208"/>
      <c r="O17" s="44" t="s">
        <v>142</v>
      </c>
      <c r="P17" s="207">
        <v>44034</v>
      </c>
      <c r="Q17" s="210">
        <v>44029</v>
      </c>
    </row>
    <row r="18" spans="2:17" s="9" customFormat="1" ht="19.899999999999999" customHeight="1">
      <c r="B18" s="208">
        <v>3</v>
      </c>
      <c r="C18" s="208" t="s">
        <v>577</v>
      </c>
      <c r="D18" s="208" t="s">
        <v>577</v>
      </c>
      <c r="E18" s="245" t="s">
        <v>1699</v>
      </c>
      <c r="F18" s="253">
        <v>1</v>
      </c>
      <c r="G18" s="221">
        <v>2814</v>
      </c>
      <c r="H18" s="221">
        <f t="shared" si="0"/>
        <v>2814</v>
      </c>
      <c r="I18" s="205"/>
      <c r="J18" s="211" t="s">
        <v>668</v>
      </c>
      <c r="K18" s="76"/>
      <c r="L18" s="44" t="s">
        <v>6570</v>
      </c>
      <c r="M18" s="207">
        <v>44026</v>
      </c>
      <c r="N18" s="208"/>
      <c r="O18" s="44"/>
      <c r="P18" s="252">
        <v>44039</v>
      </c>
      <c r="Q18" s="210">
        <v>44039</v>
      </c>
    </row>
    <row r="19" spans="2:17" s="9" customFormat="1" ht="19.899999999999999" customHeight="1">
      <c r="B19" s="208">
        <v>16</v>
      </c>
      <c r="C19" s="208" t="s">
        <v>577</v>
      </c>
      <c r="D19" s="208" t="s">
        <v>577</v>
      </c>
      <c r="E19" s="245" t="s">
        <v>6571</v>
      </c>
      <c r="F19" s="253">
        <v>1</v>
      </c>
      <c r="G19" s="221">
        <v>1360</v>
      </c>
      <c r="H19" s="221">
        <f t="shared" si="0"/>
        <v>1360</v>
      </c>
      <c r="I19" s="205"/>
      <c r="J19" s="211" t="s">
        <v>6572</v>
      </c>
      <c r="K19" s="76"/>
      <c r="L19" s="44" t="s">
        <v>6573</v>
      </c>
      <c r="M19" s="207">
        <v>44026</v>
      </c>
      <c r="N19" s="208"/>
      <c r="O19" s="44"/>
      <c r="P19" s="207">
        <v>44034</v>
      </c>
      <c r="Q19" s="210">
        <v>44034</v>
      </c>
    </row>
    <row r="20" spans="2:17" s="9" customFormat="1" ht="19.899999999999999" customHeight="1">
      <c r="B20" s="208">
        <v>16</v>
      </c>
      <c r="C20" s="208" t="s">
        <v>577</v>
      </c>
      <c r="D20" s="208" t="s">
        <v>577</v>
      </c>
      <c r="E20" s="245" t="s">
        <v>6574</v>
      </c>
      <c r="F20" s="253">
        <v>1</v>
      </c>
      <c r="G20" s="221">
        <v>810</v>
      </c>
      <c r="H20" s="221">
        <f t="shared" si="0"/>
        <v>810</v>
      </c>
      <c r="I20" s="205"/>
      <c r="J20" s="211" t="s">
        <v>6575</v>
      </c>
      <c r="K20" s="76"/>
      <c r="L20" s="44" t="s">
        <v>6576</v>
      </c>
      <c r="M20" s="207">
        <v>44026</v>
      </c>
      <c r="N20" s="208"/>
      <c r="O20" s="44"/>
      <c r="P20" s="207">
        <v>44034</v>
      </c>
      <c r="Q20" s="210">
        <v>44034</v>
      </c>
    </row>
    <row r="21" spans="2:17" s="9" customFormat="1" ht="19.899999999999999" customHeight="1">
      <c r="B21" s="208">
        <v>16</v>
      </c>
      <c r="C21" s="208" t="s">
        <v>577</v>
      </c>
      <c r="D21" s="208" t="s">
        <v>577</v>
      </c>
      <c r="E21" s="245" t="s">
        <v>2406</v>
      </c>
      <c r="F21" s="253">
        <v>1</v>
      </c>
      <c r="G21" s="221">
        <v>1195</v>
      </c>
      <c r="H21" s="221">
        <f t="shared" si="0"/>
        <v>1195</v>
      </c>
      <c r="I21" s="205"/>
      <c r="J21" s="211" t="s">
        <v>3016</v>
      </c>
      <c r="K21" s="76"/>
      <c r="L21" s="44" t="s">
        <v>6577</v>
      </c>
      <c r="M21" s="207">
        <v>44026</v>
      </c>
      <c r="N21" s="208"/>
      <c r="O21" s="44"/>
      <c r="P21" s="207">
        <v>44034</v>
      </c>
      <c r="Q21" s="210">
        <v>44034</v>
      </c>
    </row>
    <row r="22" spans="2:17" s="9" customFormat="1" ht="19.899999999999999" customHeight="1">
      <c r="B22" s="208"/>
      <c r="C22" s="208"/>
      <c r="D22" s="208"/>
      <c r="E22" s="245"/>
      <c r="F22" s="253"/>
      <c r="G22" s="221"/>
      <c r="H22" s="221">
        <f t="shared" si="0"/>
        <v>0</v>
      </c>
      <c r="I22" s="205"/>
      <c r="J22" s="211"/>
      <c r="K22" s="76"/>
      <c r="L22" s="44"/>
      <c r="M22" s="207"/>
      <c r="N22" s="208"/>
      <c r="O22" s="44"/>
      <c r="P22" s="207"/>
      <c r="Q22" s="210"/>
    </row>
    <row r="23" spans="2:17" s="9" customFormat="1" ht="19.899999999999999" customHeight="1">
      <c r="B23" s="208"/>
      <c r="C23" s="208"/>
      <c r="D23" s="208"/>
      <c r="E23" s="245"/>
      <c r="F23" s="253"/>
      <c r="G23" s="221"/>
      <c r="H23" s="221">
        <f t="shared" si="0"/>
        <v>0</v>
      </c>
      <c r="I23" s="205"/>
      <c r="J23" s="211"/>
      <c r="K23" s="76"/>
      <c r="L23" s="44"/>
      <c r="M23" s="207"/>
      <c r="N23" s="208"/>
      <c r="O23" s="44"/>
      <c r="P23" s="207"/>
      <c r="Q23" s="210"/>
    </row>
    <row r="24" spans="2:17" s="9" customFormat="1" ht="19.899999999999999" customHeight="1">
      <c r="B24" s="208">
        <v>16</v>
      </c>
      <c r="C24" s="208" t="s">
        <v>4002</v>
      </c>
      <c r="D24" s="208" t="s">
        <v>4002</v>
      </c>
      <c r="E24" s="245" t="s">
        <v>6578</v>
      </c>
      <c r="F24" s="253">
        <v>1</v>
      </c>
      <c r="G24" s="221">
        <v>5400</v>
      </c>
      <c r="H24" s="221">
        <f t="shared" si="0"/>
        <v>5400</v>
      </c>
      <c r="I24" s="205"/>
      <c r="J24" s="211" t="s">
        <v>2384</v>
      </c>
      <c r="K24" s="76"/>
      <c r="L24" s="44" t="s">
        <v>6563</v>
      </c>
      <c r="M24" s="207">
        <v>44028</v>
      </c>
      <c r="N24" s="208"/>
      <c r="O24" s="209"/>
      <c r="P24" s="207"/>
      <c r="Q24" s="210">
        <v>44039</v>
      </c>
    </row>
    <row r="25" spans="2:17" s="9" customFormat="1" ht="19.899999999999999" customHeight="1">
      <c r="B25" s="208">
        <v>16</v>
      </c>
      <c r="C25" s="208" t="s">
        <v>4002</v>
      </c>
      <c r="D25" s="208" t="s">
        <v>4002</v>
      </c>
      <c r="E25" s="245" t="s">
        <v>6579</v>
      </c>
      <c r="F25" s="253">
        <v>1</v>
      </c>
      <c r="G25" s="221">
        <v>4300</v>
      </c>
      <c r="H25" s="221">
        <f t="shared" si="0"/>
        <v>4300</v>
      </c>
      <c r="I25" s="205"/>
      <c r="J25" s="211" t="s">
        <v>1681</v>
      </c>
      <c r="K25" s="76"/>
      <c r="L25" s="44" t="s">
        <v>6563</v>
      </c>
      <c r="M25" s="207">
        <v>44028</v>
      </c>
      <c r="N25" s="208"/>
      <c r="O25" s="209"/>
      <c r="P25" s="207"/>
      <c r="Q25" s="210">
        <v>44039</v>
      </c>
    </row>
    <row r="26" spans="2:17" s="9" customFormat="1" ht="19.899999999999999" customHeight="1">
      <c r="B26" s="208">
        <v>16</v>
      </c>
      <c r="C26" s="208" t="s">
        <v>4002</v>
      </c>
      <c r="D26" s="208" t="s">
        <v>4002</v>
      </c>
      <c r="E26" s="245" t="s">
        <v>6580</v>
      </c>
      <c r="F26" s="253">
        <v>1</v>
      </c>
      <c r="G26" s="221">
        <v>10700</v>
      </c>
      <c r="H26" s="221">
        <f t="shared" si="0"/>
        <v>10700</v>
      </c>
      <c r="I26" s="205"/>
      <c r="J26" s="211" t="s">
        <v>6581</v>
      </c>
      <c r="K26" s="76"/>
      <c r="L26" s="44" t="s">
        <v>6582</v>
      </c>
      <c r="M26" s="207">
        <v>44028</v>
      </c>
      <c r="N26" s="208"/>
      <c r="O26" s="209"/>
      <c r="P26" s="207"/>
      <c r="Q26" s="210">
        <v>44039</v>
      </c>
    </row>
    <row r="27" spans="2:17" s="9" customFormat="1" ht="19.899999999999999" customHeight="1">
      <c r="B27" s="208">
        <v>16</v>
      </c>
      <c r="C27" s="208" t="s">
        <v>4002</v>
      </c>
      <c r="D27" s="208" t="s">
        <v>4002</v>
      </c>
      <c r="E27" s="245" t="s">
        <v>6583</v>
      </c>
      <c r="F27" s="253">
        <v>1</v>
      </c>
      <c r="G27" s="221">
        <v>9100</v>
      </c>
      <c r="H27" s="221">
        <f t="shared" si="0"/>
        <v>9100</v>
      </c>
      <c r="I27" s="205"/>
      <c r="J27" s="211" t="s">
        <v>1924</v>
      </c>
      <c r="K27" s="76"/>
      <c r="L27" s="44" t="s">
        <v>6582</v>
      </c>
      <c r="M27" s="207">
        <v>44028</v>
      </c>
      <c r="N27" s="208"/>
      <c r="O27" s="209"/>
      <c r="P27" s="207"/>
      <c r="Q27" s="210">
        <v>44039</v>
      </c>
    </row>
    <row r="28" spans="2:17" s="9" customFormat="1" ht="19.899999999999999" customHeight="1">
      <c r="B28" s="21"/>
      <c r="C28" s="21"/>
      <c r="D28" s="21"/>
      <c r="E28" s="75"/>
      <c r="F28" s="1951"/>
      <c r="G28" s="36"/>
      <c r="H28" s="38">
        <f t="shared" si="0"/>
        <v>0</v>
      </c>
      <c r="I28" s="167"/>
      <c r="J28" s="31"/>
      <c r="K28" s="30"/>
      <c r="L28" s="22"/>
      <c r="M28" s="25"/>
      <c r="N28" s="21"/>
      <c r="O28" s="32"/>
      <c r="P28" s="25"/>
      <c r="Q28" s="26"/>
    </row>
    <row r="29" spans="2:17" s="9" customFormat="1" ht="19.899999999999999" customHeight="1">
      <c r="B29" s="21"/>
      <c r="C29" s="21"/>
      <c r="D29" s="21"/>
      <c r="E29" s="75"/>
      <c r="F29" s="1951"/>
      <c r="G29" s="36"/>
      <c r="H29" s="38">
        <f t="shared" si="0"/>
        <v>0</v>
      </c>
      <c r="I29" s="167"/>
      <c r="J29" s="31"/>
      <c r="K29" s="30"/>
      <c r="L29" s="22"/>
      <c r="M29" s="25"/>
      <c r="N29" s="21"/>
      <c r="O29" s="32"/>
      <c r="P29" s="25"/>
      <c r="Q29" s="26"/>
    </row>
    <row r="30" spans="2:17" s="9" customFormat="1" ht="19.899999999999999" customHeight="1">
      <c r="B30" s="21"/>
      <c r="C30" s="21"/>
      <c r="D30" s="21"/>
      <c r="E30" s="75"/>
      <c r="F30" s="1951"/>
      <c r="G30" s="36"/>
      <c r="H30" s="38">
        <f t="shared" si="0"/>
        <v>0</v>
      </c>
      <c r="I30" s="167"/>
      <c r="J30" s="31"/>
      <c r="K30" s="30"/>
      <c r="L30" s="22"/>
      <c r="M30" s="25"/>
      <c r="N30" s="21"/>
      <c r="O30" s="32"/>
      <c r="P30" s="25"/>
      <c r="Q30" s="26"/>
    </row>
    <row r="31" spans="2:17" s="9" customFormat="1" ht="19.899999999999999" customHeight="1">
      <c r="B31" s="21"/>
      <c r="C31" s="21"/>
      <c r="D31" s="21"/>
      <c r="E31" s="75"/>
      <c r="F31" s="1951"/>
      <c r="G31" s="36"/>
      <c r="H31" s="38">
        <f t="shared" si="0"/>
        <v>0</v>
      </c>
      <c r="I31" s="167"/>
      <c r="J31" s="31"/>
      <c r="K31" s="30"/>
      <c r="L31" s="22"/>
      <c r="M31" s="25"/>
      <c r="N31" s="21"/>
      <c r="O31" s="32"/>
      <c r="P31" s="25"/>
      <c r="Q31" s="26"/>
    </row>
    <row r="32" spans="2:17" s="9" customFormat="1" ht="19.899999999999999" customHeight="1">
      <c r="B32" s="21"/>
      <c r="C32" s="21"/>
      <c r="D32" s="21"/>
      <c r="E32" s="75"/>
      <c r="F32" s="1951"/>
      <c r="G32" s="36"/>
      <c r="H32" s="38">
        <f t="shared" si="0"/>
        <v>0</v>
      </c>
      <c r="I32" s="167"/>
      <c r="J32" s="31"/>
      <c r="K32" s="30"/>
      <c r="L32" s="22"/>
      <c r="M32" s="25"/>
      <c r="N32" s="21"/>
      <c r="O32" s="32"/>
      <c r="P32" s="25"/>
      <c r="Q32" s="26"/>
    </row>
    <row r="33" spans="2:17" s="9" customFormat="1" ht="19.899999999999999" customHeight="1">
      <c r="B33" s="21"/>
      <c r="C33" s="21"/>
      <c r="D33" s="21"/>
      <c r="E33" s="22"/>
      <c r="F33" s="22"/>
      <c r="G33" s="22"/>
      <c r="H33" s="38">
        <f t="shared" si="0"/>
        <v>0</v>
      </c>
      <c r="I33" s="167"/>
      <c r="J33" s="22"/>
      <c r="K33" s="22"/>
      <c r="L33" s="22"/>
      <c r="M33" s="25"/>
      <c r="N33" s="21"/>
      <c r="O33" s="22"/>
      <c r="P33" s="25"/>
      <c r="Q33" s="26"/>
    </row>
  </sheetData>
  <autoFilter ref="B8:O33" xr:uid="{42A06FF7-2FB1-4994-AA44-878E41E153E6}"/>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3CFCC-0B21-42FE-B3DC-E639F6349089}">
  <dimension ref="B2:Q53"/>
  <sheetViews>
    <sheetView zoomScale="85" zoomScaleNormal="85" workbookViewId="0">
      <pane xSplit="10" ySplit="8" topLeftCell="K45" activePane="bottomRight" state="frozen"/>
      <selection pane="topRight" activeCell="K1" sqref="K1"/>
      <selection pane="bottomLeft" activeCell="A9" sqref="A9"/>
      <selection pane="bottomRight" activeCell="D50" sqref="D50"/>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6584</v>
      </c>
      <c r="G2" s="4" t="s">
        <v>2</v>
      </c>
      <c r="H2" s="5"/>
      <c r="I2" s="6"/>
      <c r="J2" s="7">
        <f>SUM(H:H)</f>
        <v>64513</v>
      </c>
    </row>
    <row r="3" spans="2:17" ht="20.100000000000001" customHeight="1">
      <c r="B3" s="1" t="s">
        <v>3</v>
      </c>
      <c r="C3" s="1"/>
      <c r="D3" s="1"/>
      <c r="E3" s="98" t="s">
        <v>1445</v>
      </c>
    </row>
    <row r="4" spans="2:17" ht="20.100000000000001" customHeight="1">
      <c r="B4" s="1" t="s">
        <v>5</v>
      </c>
      <c r="C4" s="1"/>
      <c r="D4" s="1"/>
      <c r="E4" s="98">
        <v>179703</v>
      </c>
    </row>
    <row r="5" spans="2:17" ht="20.100000000000001" customHeight="1">
      <c r="B5" s="1" t="s">
        <v>6</v>
      </c>
      <c r="C5" s="1"/>
      <c r="D5" s="1"/>
      <c r="E5" s="102">
        <v>44063</v>
      </c>
    </row>
    <row r="6" spans="2:17" ht="20.100000000000001" customHeight="1">
      <c r="B6" s="1" t="s">
        <v>7</v>
      </c>
      <c r="C6" s="1"/>
      <c r="D6" s="1"/>
      <c r="E6" s="102">
        <v>44067</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52" si="0">F9*G9</f>
        <v>0</v>
      </c>
      <c r="I9" s="167"/>
      <c r="J9" s="30"/>
      <c r="K9" s="30"/>
      <c r="L9" s="22"/>
      <c r="M9" s="25"/>
      <c r="N9" s="21"/>
      <c r="O9" s="22"/>
      <c r="P9" s="25"/>
      <c r="Q9" s="26"/>
    </row>
    <row r="10" spans="2:17" s="9" customFormat="1" ht="19.7" customHeight="1">
      <c r="B10" s="21">
        <v>17</v>
      </c>
      <c r="C10" s="21" t="s">
        <v>686</v>
      </c>
      <c r="D10" s="21" t="s">
        <v>783</v>
      </c>
      <c r="E10" s="75" t="s">
        <v>6585</v>
      </c>
      <c r="F10" s="22">
        <v>1</v>
      </c>
      <c r="G10" s="266">
        <v>1030</v>
      </c>
      <c r="H10" s="266">
        <f t="shared" si="0"/>
        <v>1030</v>
      </c>
      <c r="I10" s="167"/>
      <c r="J10" s="31" t="s">
        <v>6586</v>
      </c>
      <c r="K10" s="2001"/>
      <c r="L10" s="22"/>
      <c r="M10" s="25">
        <v>44050</v>
      </c>
      <c r="N10" s="21"/>
      <c r="O10" s="22"/>
      <c r="P10" s="25">
        <v>44061</v>
      </c>
      <c r="Q10" s="26">
        <v>44060</v>
      </c>
    </row>
    <row r="11" spans="2:17" s="9" customFormat="1" ht="19.7" customHeight="1">
      <c r="B11" s="21">
        <v>17</v>
      </c>
      <c r="C11" s="21" t="s">
        <v>686</v>
      </c>
      <c r="D11" s="21" t="s">
        <v>783</v>
      </c>
      <c r="E11" s="75" t="s">
        <v>6587</v>
      </c>
      <c r="F11" s="22">
        <v>1</v>
      </c>
      <c r="G11" s="266">
        <v>1260</v>
      </c>
      <c r="H11" s="266">
        <f t="shared" si="0"/>
        <v>1260</v>
      </c>
      <c r="I11" s="167"/>
      <c r="J11" s="31" t="s">
        <v>6588</v>
      </c>
      <c r="K11" s="2001"/>
      <c r="L11" s="22"/>
      <c r="M11" s="25">
        <v>44050</v>
      </c>
      <c r="N11" s="21"/>
      <c r="O11" s="22"/>
      <c r="P11" s="25">
        <v>44061</v>
      </c>
      <c r="Q11" s="26">
        <v>44060</v>
      </c>
    </row>
    <row r="12" spans="2:17" s="9" customFormat="1" ht="18.75" customHeight="1">
      <c r="B12" s="21"/>
      <c r="C12" s="21"/>
      <c r="D12" s="21"/>
      <c r="E12" s="75"/>
      <c r="F12" s="22"/>
      <c r="G12" s="266">
        <v>0</v>
      </c>
      <c r="H12" s="266">
        <f t="shared" si="0"/>
        <v>0</v>
      </c>
      <c r="I12" s="167"/>
      <c r="J12" s="30"/>
      <c r="K12" s="30"/>
      <c r="L12" s="22"/>
      <c r="M12" s="25"/>
      <c r="N12" s="21"/>
      <c r="O12" s="22"/>
      <c r="P12" s="25"/>
      <c r="Q12" s="26"/>
    </row>
    <row r="13" spans="2:17" s="9" customFormat="1" ht="19.7" customHeight="1">
      <c r="B13" s="21"/>
      <c r="C13" s="21"/>
      <c r="D13" s="21"/>
      <c r="E13" s="75"/>
      <c r="F13" s="22"/>
      <c r="G13" s="266">
        <v>0</v>
      </c>
      <c r="H13" s="266">
        <f t="shared" si="0"/>
        <v>0</v>
      </c>
      <c r="I13" s="167"/>
      <c r="J13" s="31"/>
      <c r="K13" s="22"/>
      <c r="L13" s="22"/>
      <c r="M13" s="25"/>
      <c r="N13" s="21"/>
      <c r="O13" s="22"/>
      <c r="P13" s="25"/>
      <c r="Q13" s="26"/>
    </row>
    <row r="14" spans="2:17" s="9" customFormat="1" ht="19.7" customHeight="1">
      <c r="B14" s="21">
        <v>17</v>
      </c>
      <c r="C14" s="21" t="s">
        <v>531</v>
      </c>
      <c r="D14" s="21" t="s">
        <v>531</v>
      </c>
      <c r="E14" s="75" t="s">
        <v>3842</v>
      </c>
      <c r="F14" s="22">
        <v>1</v>
      </c>
      <c r="G14" s="266">
        <v>1767</v>
      </c>
      <c r="H14" s="266">
        <f t="shared" si="0"/>
        <v>1767</v>
      </c>
      <c r="I14" s="167"/>
      <c r="J14" s="30" t="s">
        <v>668</v>
      </c>
      <c r="K14" s="30" t="s">
        <v>6589</v>
      </c>
      <c r="L14" s="22"/>
      <c r="M14" s="25">
        <v>44048</v>
      </c>
      <c r="N14" s="21"/>
      <c r="O14" s="22"/>
      <c r="P14" s="25">
        <v>44063</v>
      </c>
      <c r="Q14" s="26">
        <v>44063</v>
      </c>
    </row>
    <row r="15" spans="2:17" s="9" customFormat="1" ht="19.7" customHeight="1">
      <c r="B15" s="21"/>
      <c r="C15" s="21"/>
      <c r="D15" s="21"/>
      <c r="E15" s="75"/>
      <c r="F15" s="22"/>
      <c r="G15" s="266">
        <v>0</v>
      </c>
      <c r="H15" s="266">
        <f t="shared" si="0"/>
        <v>0</v>
      </c>
      <c r="I15" s="167"/>
      <c r="J15" s="30"/>
      <c r="K15" s="30"/>
      <c r="L15" s="22"/>
      <c r="M15" s="25"/>
      <c r="N15" s="21"/>
      <c r="O15" s="22"/>
      <c r="P15" s="25"/>
      <c r="Q15" s="26"/>
    </row>
    <row r="16" spans="2:17" s="9" customFormat="1" ht="19.7" customHeight="1">
      <c r="B16" s="21">
        <v>17</v>
      </c>
      <c r="C16" s="21" t="s">
        <v>531</v>
      </c>
      <c r="D16" s="21" t="s">
        <v>531</v>
      </c>
      <c r="E16" s="75" t="s">
        <v>6590</v>
      </c>
      <c r="F16" s="22">
        <v>1</v>
      </c>
      <c r="G16" s="266">
        <v>1200</v>
      </c>
      <c r="H16" s="266">
        <f t="shared" si="0"/>
        <v>1200</v>
      </c>
      <c r="I16" s="167"/>
      <c r="J16" s="31" t="s">
        <v>6591</v>
      </c>
      <c r="K16" s="30" t="s">
        <v>6589</v>
      </c>
      <c r="L16" s="22"/>
      <c r="M16" s="25">
        <v>44048</v>
      </c>
      <c r="N16" s="21"/>
      <c r="O16" s="22"/>
      <c r="P16" s="25">
        <v>44063</v>
      </c>
      <c r="Q16" s="26">
        <v>44063</v>
      </c>
    </row>
    <row r="17" spans="2:17" s="9" customFormat="1" ht="19.7" customHeight="1">
      <c r="B17" s="21">
        <v>17</v>
      </c>
      <c r="C17" s="21" t="s">
        <v>2269</v>
      </c>
      <c r="D17" s="21" t="s">
        <v>531</v>
      </c>
      <c r="E17" s="75" t="s">
        <v>3704</v>
      </c>
      <c r="F17" s="22">
        <v>2</v>
      </c>
      <c r="G17" s="266">
        <v>98</v>
      </c>
      <c r="H17" s="266">
        <f t="shared" si="0"/>
        <v>196</v>
      </c>
      <c r="I17" s="167"/>
      <c r="J17" s="31" t="s">
        <v>6592</v>
      </c>
      <c r="K17" s="30" t="s">
        <v>6589</v>
      </c>
      <c r="L17" s="22"/>
      <c r="M17" s="25">
        <v>44048</v>
      </c>
      <c r="N17" s="21"/>
      <c r="O17" s="22"/>
      <c r="P17" s="25">
        <v>44063</v>
      </c>
      <c r="Q17" s="26">
        <v>44063</v>
      </c>
    </row>
    <row r="18" spans="2:17" s="9" customFormat="1" ht="19.7" customHeight="1">
      <c r="B18" s="21">
        <v>17</v>
      </c>
      <c r="C18" s="21" t="s">
        <v>531</v>
      </c>
      <c r="D18" s="21" t="s">
        <v>531</v>
      </c>
      <c r="E18" s="75" t="s">
        <v>3705</v>
      </c>
      <c r="F18" s="22">
        <v>2</v>
      </c>
      <c r="G18" s="266">
        <v>40</v>
      </c>
      <c r="H18" s="266">
        <f t="shared" si="0"/>
        <v>80</v>
      </c>
      <c r="I18" s="167"/>
      <c r="J18" s="31" t="s">
        <v>4407</v>
      </c>
      <c r="K18" s="30" t="s">
        <v>6589</v>
      </c>
      <c r="L18" s="22"/>
      <c r="M18" s="25">
        <v>44048</v>
      </c>
      <c r="N18" s="21"/>
      <c r="O18" s="22"/>
      <c r="P18" s="25">
        <v>44063</v>
      </c>
      <c r="Q18" s="26">
        <v>44063</v>
      </c>
    </row>
    <row r="19" spans="2:17" s="9" customFormat="1" ht="19.7" customHeight="1">
      <c r="B19" s="21">
        <v>17</v>
      </c>
      <c r="C19" s="21" t="s">
        <v>531</v>
      </c>
      <c r="D19" s="21" t="s">
        <v>531</v>
      </c>
      <c r="E19" s="75" t="s">
        <v>839</v>
      </c>
      <c r="F19" s="22">
        <v>1</v>
      </c>
      <c r="G19" s="266">
        <v>71</v>
      </c>
      <c r="H19" s="266">
        <f t="shared" si="0"/>
        <v>71</v>
      </c>
      <c r="I19" s="167"/>
      <c r="J19" s="31" t="s">
        <v>2679</v>
      </c>
      <c r="K19" s="30" t="s">
        <v>6589</v>
      </c>
      <c r="L19" s="22"/>
      <c r="M19" s="25">
        <v>44048</v>
      </c>
      <c r="N19" s="21"/>
      <c r="O19" s="22"/>
      <c r="P19" s="25">
        <v>44063</v>
      </c>
      <c r="Q19" s="26">
        <v>44063</v>
      </c>
    </row>
    <row r="20" spans="2:17" s="9" customFormat="1" ht="19.7" customHeight="1">
      <c r="B20" s="21">
        <v>17</v>
      </c>
      <c r="C20" s="21" t="s">
        <v>531</v>
      </c>
      <c r="D20" s="21" t="s">
        <v>531</v>
      </c>
      <c r="E20" s="75" t="s">
        <v>6593</v>
      </c>
      <c r="F20" s="22">
        <v>1</v>
      </c>
      <c r="G20" s="266">
        <v>30</v>
      </c>
      <c r="H20" s="266">
        <f t="shared" si="0"/>
        <v>30</v>
      </c>
      <c r="I20" s="167"/>
      <c r="J20" s="31" t="s">
        <v>2678</v>
      </c>
      <c r="K20" s="30" t="s">
        <v>6589</v>
      </c>
      <c r="L20" s="22"/>
      <c r="M20" s="25">
        <v>44048</v>
      </c>
      <c r="N20" s="21"/>
      <c r="O20" s="22"/>
      <c r="P20" s="25">
        <v>44063</v>
      </c>
      <c r="Q20" s="26">
        <v>44063</v>
      </c>
    </row>
    <row r="21" spans="2:17" s="9" customFormat="1" ht="19.7" customHeight="1">
      <c r="B21" s="21">
        <v>17</v>
      </c>
      <c r="C21" s="21" t="s">
        <v>531</v>
      </c>
      <c r="D21" s="21" t="s">
        <v>531</v>
      </c>
      <c r="E21" s="75" t="s">
        <v>6594</v>
      </c>
      <c r="F21" s="22">
        <v>1</v>
      </c>
      <c r="G21" s="266">
        <v>650</v>
      </c>
      <c r="H21" s="266">
        <f t="shared" si="0"/>
        <v>650</v>
      </c>
      <c r="I21" s="167"/>
      <c r="J21" s="31" t="s">
        <v>1449</v>
      </c>
      <c r="K21" s="30" t="s">
        <v>6589</v>
      </c>
      <c r="L21" s="22"/>
      <c r="M21" s="25">
        <v>44048</v>
      </c>
      <c r="N21" s="21"/>
      <c r="O21" s="22"/>
      <c r="P21" s="25">
        <v>44063</v>
      </c>
      <c r="Q21" s="26">
        <v>44063</v>
      </c>
    </row>
    <row r="22" spans="2:17" s="9" customFormat="1" ht="19.7" customHeight="1">
      <c r="B22" s="21">
        <v>17</v>
      </c>
      <c r="C22" s="21" t="s">
        <v>531</v>
      </c>
      <c r="D22" s="21" t="s">
        <v>531</v>
      </c>
      <c r="E22" s="75" t="s">
        <v>1812</v>
      </c>
      <c r="F22" s="22">
        <v>1</v>
      </c>
      <c r="G22" s="266">
        <v>250</v>
      </c>
      <c r="H22" s="266">
        <f t="shared" si="0"/>
        <v>250</v>
      </c>
      <c r="I22" s="167"/>
      <c r="J22" s="31" t="s">
        <v>1451</v>
      </c>
      <c r="K22" s="30" t="s">
        <v>6589</v>
      </c>
      <c r="L22" s="22"/>
      <c r="M22" s="25">
        <v>44048</v>
      </c>
      <c r="N22" s="21"/>
      <c r="O22" s="22"/>
      <c r="P22" s="25">
        <v>44063</v>
      </c>
      <c r="Q22" s="26">
        <v>44063</v>
      </c>
    </row>
    <row r="23" spans="2:17" s="9" customFormat="1" ht="19.7" customHeight="1">
      <c r="B23" s="21">
        <v>17</v>
      </c>
      <c r="C23" s="21" t="s">
        <v>531</v>
      </c>
      <c r="D23" s="21" t="s">
        <v>531</v>
      </c>
      <c r="E23" s="75" t="s">
        <v>2151</v>
      </c>
      <c r="F23" s="22">
        <v>10</v>
      </c>
      <c r="G23" s="266">
        <v>32</v>
      </c>
      <c r="H23" s="266">
        <f t="shared" si="0"/>
        <v>320</v>
      </c>
      <c r="I23" s="167"/>
      <c r="J23" s="31" t="s">
        <v>4413</v>
      </c>
      <c r="K23" s="30" t="s">
        <v>6589</v>
      </c>
      <c r="L23" s="22"/>
      <c r="M23" s="25">
        <v>44048</v>
      </c>
      <c r="N23" s="21"/>
      <c r="O23" s="22"/>
      <c r="P23" s="25">
        <v>44063</v>
      </c>
      <c r="Q23" s="26">
        <v>44063</v>
      </c>
    </row>
    <row r="24" spans="2:17" s="9" customFormat="1" ht="19.7" customHeight="1">
      <c r="B24" s="21">
        <v>17</v>
      </c>
      <c r="C24" s="21" t="s">
        <v>531</v>
      </c>
      <c r="D24" s="21" t="s">
        <v>531</v>
      </c>
      <c r="E24" s="75" t="s">
        <v>6595</v>
      </c>
      <c r="F24" s="22">
        <v>1</v>
      </c>
      <c r="G24" s="266">
        <v>1370</v>
      </c>
      <c r="H24" s="266">
        <f t="shared" si="0"/>
        <v>1370</v>
      </c>
      <c r="I24" s="167"/>
      <c r="J24" s="31" t="s">
        <v>1449</v>
      </c>
      <c r="K24" s="30" t="s">
        <v>6589</v>
      </c>
      <c r="L24" s="22"/>
      <c r="M24" s="25">
        <v>44048</v>
      </c>
      <c r="N24" s="21"/>
      <c r="O24" s="22"/>
      <c r="P24" s="25">
        <v>44063</v>
      </c>
      <c r="Q24" s="26">
        <v>44063</v>
      </c>
    </row>
    <row r="25" spans="2:17" s="9" customFormat="1" ht="19.7" customHeight="1">
      <c r="B25" s="21">
        <v>17</v>
      </c>
      <c r="C25" s="21" t="s">
        <v>2269</v>
      </c>
      <c r="D25" s="21" t="s">
        <v>531</v>
      </c>
      <c r="E25" s="75" t="s">
        <v>6596</v>
      </c>
      <c r="F25" s="22">
        <v>10</v>
      </c>
      <c r="G25" s="266">
        <v>147</v>
      </c>
      <c r="H25" s="266">
        <f t="shared" si="0"/>
        <v>1470</v>
      </c>
      <c r="I25" s="167"/>
      <c r="J25" s="31" t="s">
        <v>6592</v>
      </c>
      <c r="K25" s="30" t="s">
        <v>6589</v>
      </c>
      <c r="L25" s="22"/>
      <c r="M25" s="25">
        <v>44048</v>
      </c>
      <c r="N25" s="21"/>
      <c r="O25" s="22"/>
      <c r="P25" s="25">
        <v>44063</v>
      </c>
      <c r="Q25" s="26">
        <v>44063</v>
      </c>
    </row>
    <row r="26" spans="2:17" s="9" customFormat="1" ht="19.7" customHeight="1">
      <c r="B26" s="21">
        <v>17</v>
      </c>
      <c r="C26" s="21" t="s">
        <v>2269</v>
      </c>
      <c r="D26" s="21" t="s">
        <v>531</v>
      </c>
      <c r="E26" s="75" t="s">
        <v>6597</v>
      </c>
      <c r="F26" s="22">
        <v>2</v>
      </c>
      <c r="G26" s="266">
        <v>147</v>
      </c>
      <c r="H26" s="266">
        <f t="shared" si="0"/>
        <v>294</v>
      </c>
      <c r="I26" s="167"/>
      <c r="J26" s="31" t="s">
        <v>6592</v>
      </c>
      <c r="K26" s="30" t="s">
        <v>6589</v>
      </c>
      <c r="L26" s="22"/>
      <c r="M26" s="25">
        <v>44048</v>
      </c>
      <c r="N26" s="21"/>
      <c r="O26" s="22"/>
      <c r="P26" s="25">
        <v>44063</v>
      </c>
      <c r="Q26" s="26">
        <v>44063</v>
      </c>
    </row>
    <row r="27" spans="2:17" s="9" customFormat="1" ht="19.7" customHeight="1">
      <c r="B27" s="21">
        <v>17</v>
      </c>
      <c r="C27" s="21" t="s">
        <v>531</v>
      </c>
      <c r="D27" s="21" t="s">
        <v>531</v>
      </c>
      <c r="E27" s="75" t="s">
        <v>3853</v>
      </c>
      <c r="F27" s="22">
        <v>2</v>
      </c>
      <c r="G27" s="266">
        <v>120</v>
      </c>
      <c r="H27" s="266">
        <f t="shared" si="0"/>
        <v>240</v>
      </c>
      <c r="I27" s="167"/>
      <c r="J27" s="31" t="s">
        <v>6598</v>
      </c>
      <c r="K27" s="30" t="s">
        <v>6589</v>
      </c>
      <c r="L27" s="22"/>
      <c r="M27" s="25">
        <v>44048</v>
      </c>
      <c r="N27" s="21"/>
      <c r="O27" s="22"/>
      <c r="P27" s="25">
        <v>44063</v>
      </c>
      <c r="Q27" s="26">
        <v>44063</v>
      </c>
    </row>
    <row r="28" spans="2:17" s="9" customFormat="1" ht="19.7" customHeight="1">
      <c r="B28" s="21">
        <v>17</v>
      </c>
      <c r="C28" s="21" t="s">
        <v>531</v>
      </c>
      <c r="D28" s="21" t="s">
        <v>531</v>
      </c>
      <c r="E28" s="75" t="s">
        <v>6599</v>
      </c>
      <c r="F28" s="22">
        <v>1</v>
      </c>
      <c r="G28" s="266">
        <v>47</v>
      </c>
      <c r="H28" s="266">
        <f t="shared" si="0"/>
        <v>47</v>
      </c>
      <c r="I28" s="167"/>
      <c r="J28" s="31" t="s">
        <v>6600</v>
      </c>
      <c r="K28" s="30" t="s">
        <v>6589</v>
      </c>
      <c r="L28" s="22"/>
      <c r="M28" s="25">
        <v>44048</v>
      </c>
      <c r="N28" s="21"/>
      <c r="O28" s="22"/>
      <c r="P28" s="25">
        <v>44063</v>
      </c>
      <c r="Q28" s="26">
        <v>44063</v>
      </c>
    </row>
    <row r="29" spans="2:17" s="9" customFormat="1" ht="19.7" customHeight="1">
      <c r="B29" s="21">
        <v>17</v>
      </c>
      <c r="C29" s="21" t="s">
        <v>531</v>
      </c>
      <c r="D29" s="21" t="s">
        <v>531</v>
      </c>
      <c r="E29" s="75" t="s">
        <v>6601</v>
      </c>
      <c r="F29" s="22">
        <v>1</v>
      </c>
      <c r="G29" s="266">
        <v>126</v>
      </c>
      <c r="H29" s="266">
        <f t="shared" si="0"/>
        <v>126</v>
      </c>
      <c r="I29" s="167"/>
      <c r="J29" s="31" t="s">
        <v>4216</v>
      </c>
      <c r="K29" s="30" t="s">
        <v>6589</v>
      </c>
      <c r="L29" s="22"/>
      <c r="M29" s="25">
        <v>44048</v>
      </c>
      <c r="N29" s="21"/>
      <c r="O29" s="22"/>
      <c r="P29" s="25">
        <v>44063</v>
      </c>
      <c r="Q29" s="26">
        <v>44063</v>
      </c>
    </row>
    <row r="30" spans="2:17" s="9" customFormat="1" ht="19.7" customHeight="1">
      <c r="B30" s="21">
        <v>17</v>
      </c>
      <c r="C30" s="21" t="s">
        <v>531</v>
      </c>
      <c r="D30" s="21" t="s">
        <v>531</v>
      </c>
      <c r="E30" s="75" t="s">
        <v>6602</v>
      </c>
      <c r="F30" s="22">
        <v>1</v>
      </c>
      <c r="G30" s="266">
        <v>590</v>
      </c>
      <c r="H30" s="266">
        <f t="shared" si="0"/>
        <v>590</v>
      </c>
      <c r="I30" s="167"/>
      <c r="J30" s="31" t="s">
        <v>3690</v>
      </c>
      <c r="K30" s="30" t="s">
        <v>6589</v>
      </c>
      <c r="L30" s="22"/>
      <c r="M30" s="25">
        <v>44048</v>
      </c>
      <c r="N30" s="21"/>
      <c r="O30" s="22"/>
      <c r="P30" s="25">
        <v>44063</v>
      </c>
      <c r="Q30" s="26">
        <v>44063</v>
      </c>
    </row>
    <row r="31" spans="2:17" s="9" customFormat="1" ht="19.7" customHeight="1">
      <c r="B31" s="21">
        <v>17</v>
      </c>
      <c r="C31" s="21" t="s">
        <v>531</v>
      </c>
      <c r="D31" s="21" t="s">
        <v>531</v>
      </c>
      <c r="E31" s="75" t="s">
        <v>3691</v>
      </c>
      <c r="F31" s="22">
        <v>1</v>
      </c>
      <c r="G31" s="266">
        <v>277</v>
      </c>
      <c r="H31" s="266">
        <f t="shared" si="0"/>
        <v>277</v>
      </c>
      <c r="I31" s="167"/>
      <c r="J31" s="31" t="s">
        <v>6603</v>
      </c>
      <c r="K31" s="30" t="s">
        <v>6589</v>
      </c>
      <c r="L31" s="22"/>
      <c r="M31" s="25">
        <v>44048</v>
      </c>
      <c r="N31" s="21"/>
      <c r="O31" s="22"/>
      <c r="P31" s="25">
        <v>44063</v>
      </c>
      <c r="Q31" s="26">
        <v>44063</v>
      </c>
    </row>
    <row r="32" spans="2:17" s="9" customFormat="1" ht="19.7" customHeight="1">
      <c r="B32" s="21">
        <v>17</v>
      </c>
      <c r="C32" s="21" t="s">
        <v>1458</v>
      </c>
      <c r="D32" s="21" t="s">
        <v>531</v>
      </c>
      <c r="E32" s="75" t="s">
        <v>3693</v>
      </c>
      <c r="F32" s="22">
        <v>100</v>
      </c>
      <c r="G32" s="266">
        <v>5</v>
      </c>
      <c r="H32" s="266">
        <f t="shared" si="0"/>
        <v>500</v>
      </c>
      <c r="I32" s="167"/>
      <c r="J32" s="31" t="s">
        <v>6604</v>
      </c>
      <c r="K32" s="30" t="s">
        <v>6589</v>
      </c>
      <c r="L32" s="22"/>
      <c r="M32" s="25">
        <v>44048</v>
      </c>
      <c r="N32" s="21"/>
      <c r="O32" s="22"/>
      <c r="P32" s="25">
        <v>44063</v>
      </c>
      <c r="Q32" s="26">
        <v>44063</v>
      </c>
    </row>
    <row r="33" spans="2:17" s="9" customFormat="1" ht="19.7" customHeight="1">
      <c r="B33" s="21">
        <v>17</v>
      </c>
      <c r="C33" s="21" t="s">
        <v>531</v>
      </c>
      <c r="D33" s="21" t="s">
        <v>531</v>
      </c>
      <c r="E33" s="75" t="s">
        <v>3794</v>
      </c>
      <c r="F33" s="22">
        <v>1</v>
      </c>
      <c r="G33" s="266">
        <v>570</v>
      </c>
      <c r="H33" s="266">
        <f t="shared" si="0"/>
        <v>570</v>
      </c>
      <c r="I33" s="167"/>
      <c r="J33" s="31" t="s">
        <v>6605</v>
      </c>
      <c r="K33" s="30" t="s">
        <v>6589</v>
      </c>
      <c r="L33" s="22"/>
      <c r="M33" s="25">
        <v>44048</v>
      </c>
      <c r="N33" s="21"/>
      <c r="O33" s="22"/>
      <c r="P33" s="25">
        <v>44063</v>
      </c>
      <c r="Q33" s="26">
        <v>44063</v>
      </c>
    </row>
    <row r="34" spans="2:17" s="9" customFormat="1" ht="19.7" customHeight="1">
      <c r="B34" s="21">
        <v>17</v>
      </c>
      <c r="C34" s="21" t="s">
        <v>1458</v>
      </c>
      <c r="D34" s="21" t="s">
        <v>531</v>
      </c>
      <c r="E34" s="75" t="s">
        <v>6606</v>
      </c>
      <c r="F34" s="22">
        <v>40</v>
      </c>
      <c r="G34" s="266">
        <v>5</v>
      </c>
      <c r="H34" s="266">
        <f t="shared" si="0"/>
        <v>200</v>
      </c>
      <c r="I34" s="167"/>
      <c r="J34" s="31" t="s">
        <v>6607</v>
      </c>
      <c r="K34" s="30" t="s">
        <v>6589</v>
      </c>
      <c r="L34" s="22"/>
      <c r="M34" s="25">
        <v>44048</v>
      </c>
      <c r="N34" s="21"/>
      <c r="O34" s="22"/>
      <c r="P34" s="25">
        <v>44063</v>
      </c>
      <c r="Q34" s="26">
        <v>44063</v>
      </c>
    </row>
    <row r="35" spans="2:17" s="9" customFormat="1" ht="19.7" customHeight="1">
      <c r="B35" s="21">
        <v>17</v>
      </c>
      <c r="C35" s="21" t="s">
        <v>531</v>
      </c>
      <c r="D35" s="21" t="s">
        <v>531</v>
      </c>
      <c r="E35" s="75" t="s">
        <v>6608</v>
      </c>
      <c r="F35" s="22">
        <v>1</v>
      </c>
      <c r="G35" s="266">
        <v>1394</v>
      </c>
      <c r="H35" s="266">
        <f t="shared" si="0"/>
        <v>1394</v>
      </c>
      <c r="I35" s="167"/>
      <c r="J35" s="31" t="s">
        <v>6609</v>
      </c>
      <c r="K35" s="30" t="s">
        <v>6589</v>
      </c>
      <c r="L35" s="22"/>
      <c r="M35" s="25">
        <v>44048</v>
      </c>
      <c r="N35" s="21"/>
      <c r="O35" s="22"/>
      <c r="P35" s="25">
        <v>44063</v>
      </c>
      <c r="Q35" s="26">
        <v>44063</v>
      </c>
    </row>
    <row r="36" spans="2:17" s="9" customFormat="1" ht="19.7" customHeight="1">
      <c r="B36" s="21"/>
      <c r="C36" s="21"/>
      <c r="D36" s="21"/>
      <c r="E36" s="75"/>
      <c r="F36" s="22"/>
      <c r="G36" s="266">
        <v>0</v>
      </c>
      <c r="H36" s="266">
        <f t="shared" si="0"/>
        <v>0</v>
      </c>
      <c r="I36" s="167"/>
      <c r="J36" s="31"/>
      <c r="K36" s="22"/>
      <c r="L36" s="22"/>
      <c r="M36" s="25"/>
      <c r="N36" s="21"/>
      <c r="O36" s="22"/>
      <c r="P36" s="25"/>
      <c r="Q36" s="26"/>
    </row>
    <row r="37" spans="2:17" s="9" customFormat="1" ht="19.7" customHeight="1">
      <c r="B37" s="21">
        <v>17</v>
      </c>
      <c r="C37" s="21" t="s">
        <v>531</v>
      </c>
      <c r="D37" s="21" t="s">
        <v>531</v>
      </c>
      <c r="E37" s="75" t="s">
        <v>6610</v>
      </c>
      <c r="F37" s="22">
        <v>1</v>
      </c>
      <c r="G37" s="266">
        <v>8551</v>
      </c>
      <c r="H37" s="266">
        <f t="shared" si="0"/>
        <v>8551</v>
      </c>
      <c r="I37" s="167"/>
      <c r="J37" s="31" t="s">
        <v>6611</v>
      </c>
      <c r="K37" s="30" t="s">
        <v>6589</v>
      </c>
      <c r="L37" s="22"/>
      <c r="M37" s="25">
        <v>44048</v>
      </c>
      <c r="N37" s="21"/>
      <c r="O37" s="22"/>
      <c r="P37" s="25">
        <v>44064</v>
      </c>
      <c r="Q37" s="26">
        <v>44064</v>
      </c>
    </row>
    <row r="38" spans="2:17" s="9" customFormat="1" ht="19.7" customHeight="1">
      <c r="B38" s="21">
        <v>17</v>
      </c>
      <c r="C38" s="21" t="s">
        <v>531</v>
      </c>
      <c r="D38" s="21" t="s">
        <v>531</v>
      </c>
      <c r="E38" s="75" t="s">
        <v>6612</v>
      </c>
      <c r="F38" s="22">
        <v>1</v>
      </c>
      <c r="G38" s="266">
        <v>3942</v>
      </c>
      <c r="H38" s="266">
        <f t="shared" si="0"/>
        <v>3942</v>
      </c>
      <c r="I38" s="167"/>
      <c r="J38" s="31" t="s">
        <v>6613</v>
      </c>
      <c r="K38" s="30" t="s">
        <v>6589</v>
      </c>
      <c r="L38" s="22"/>
      <c r="M38" s="25">
        <v>44048</v>
      </c>
      <c r="N38" s="21"/>
      <c r="O38" s="22"/>
      <c r="P38" s="25">
        <v>44064</v>
      </c>
      <c r="Q38" s="26">
        <v>44064</v>
      </c>
    </row>
    <row r="39" spans="2:17" s="9" customFormat="1" ht="19.7" customHeight="1">
      <c r="B39" s="21">
        <v>17</v>
      </c>
      <c r="C39" s="21" t="s">
        <v>531</v>
      </c>
      <c r="D39" s="21" t="s">
        <v>531</v>
      </c>
      <c r="E39" s="75" t="s">
        <v>6614</v>
      </c>
      <c r="F39" s="22">
        <v>1</v>
      </c>
      <c r="G39" s="266">
        <v>6269</v>
      </c>
      <c r="H39" s="266">
        <f t="shared" si="0"/>
        <v>6269</v>
      </c>
      <c r="I39" s="167"/>
      <c r="J39" s="31" t="s">
        <v>6615</v>
      </c>
      <c r="K39" s="30" t="s">
        <v>6589</v>
      </c>
      <c r="L39" s="22"/>
      <c r="M39" s="25">
        <v>44048</v>
      </c>
      <c r="N39" s="21"/>
      <c r="O39" s="22"/>
      <c r="P39" s="861">
        <v>44067</v>
      </c>
      <c r="Q39" s="26">
        <v>44067</v>
      </c>
    </row>
    <row r="40" spans="2:17" s="9" customFormat="1" ht="19.7" customHeight="1">
      <c r="B40" s="21">
        <v>17</v>
      </c>
      <c r="C40" s="21" t="s">
        <v>531</v>
      </c>
      <c r="D40" s="21" t="s">
        <v>531</v>
      </c>
      <c r="E40" s="75" t="s">
        <v>6616</v>
      </c>
      <c r="F40" s="22">
        <v>1</v>
      </c>
      <c r="G40" s="266">
        <v>3600</v>
      </c>
      <c r="H40" s="266">
        <f t="shared" si="0"/>
        <v>3600</v>
      </c>
      <c r="I40" s="167"/>
      <c r="J40" s="31" t="s">
        <v>6617</v>
      </c>
      <c r="K40" s="30" t="s">
        <v>6589</v>
      </c>
      <c r="L40" s="22"/>
      <c r="M40" s="25">
        <v>44048</v>
      </c>
      <c r="N40" s="21"/>
      <c r="O40" s="22"/>
      <c r="P40" s="861">
        <v>44067</v>
      </c>
      <c r="Q40" s="26">
        <v>44067</v>
      </c>
    </row>
    <row r="41" spans="2:17" s="9" customFormat="1" ht="19.7" customHeight="1">
      <c r="B41" s="21">
        <v>17</v>
      </c>
      <c r="C41" s="21" t="s">
        <v>531</v>
      </c>
      <c r="D41" s="21" t="s">
        <v>531</v>
      </c>
      <c r="E41" s="75" t="s">
        <v>6618</v>
      </c>
      <c r="F41" s="22">
        <v>1</v>
      </c>
      <c r="G41" s="266">
        <v>1490</v>
      </c>
      <c r="H41" s="266">
        <f t="shared" si="0"/>
        <v>1490</v>
      </c>
      <c r="I41" s="167"/>
      <c r="J41" s="31" t="s">
        <v>6619</v>
      </c>
      <c r="K41" s="30" t="s">
        <v>6589</v>
      </c>
      <c r="L41" s="22"/>
      <c r="M41" s="25">
        <v>44048</v>
      </c>
      <c r="N41" s="21"/>
      <c r="O41" s="22"/>
      <c r="P41" s="25">
        <v>44064</v>
      </c>
      <c r="Q41" s="26">
        <v>44064</v>
      </c>
    </row>
    <row r="42" spans="2:17" s="9" customFormat="1" ht="19.7" customHeight="1">
      <c r="B42" s="21">
        <v>17</v>
      </c>
      <c r="C42" s="21" t="s">
        <v>531</v>
      </c>
      <c r="D42" s="21" t="s">
        <v>531</v>
      </c>
      <c r="E42" s="75" t="s">
        <v>6620</v>
      </c>
      <c r="F42" s="22">
        <v>1</v>
      </c>
      <c r="G42" s="266">
        <v>8209</v>
      </c>
      <c r="H42" s="266">
        <f t="shared" si="0"/>
        <v>8209</v>
      </c>
      <c r="I42" s="167"/>
      <c r="J42" s="31" t="s">
        <v>6621</v>
      </c>
      <c r="K42" s="30" t="s">
        <v>6589</v>
      </c>
      <c r="L42" s="22"/>
      <c r="M42" s="25">
        <v>44048</v>
      </c>
      <c r="N42" s="21"/>
      <c r="O42" s="22"/>
      <c r="P42" s="861">
        <v>44067</v>
      </c>
      <c r="Q42" s="26">
        <v>44067</v>
      </c>
    </row>
    <row r="43" spans="2:17" s="9" customFormat="1" ht="19.7" customHeight="1">
      <c r="B43" s="21">
        <v>17</v>
      </c>
      <c r="C43" s="21" t="s">
        <v>531</v>
      </c>
      <c r="D43" s="21" t="s">
        <v>531</v>
      </c>
      <c r="E43" s="75" t="s">
        <v>6622</v>
      </c>
      <c r="F43" s="22">
        <v>1</v>
      </c>
      <c r="G43" s="266">
        <v>5952</v>
      </c>
      <c r="H43" s="266">
        <f t="shared" si="0"/>
        <v>5952</v>
      </c>
      <c r="I43" s="167"/>
      <c r="J43" s="31" t="s">
        <v>6623</v>
      </c>
      <c r="K43" s="30" t="s">
        <v>6589</v>
      </c>
      <c r="L43" s="22"/>
      <c r="M43" s="25">
        <v>44048</v>
      </c>
      <c r="N43" s="21"/>
      <c r="O43" s="22"/>
      <c r="P43" s="861">
        <v>44067</v>
      </c>
      <c r="Q43" s="26">
        <v>44067</v>
      </c>
    </row>
    <row r="44" spans="2:17" s="9" customFormat="1" ht="19.7" customHeight="1">
      <c r="B44" s="21">
        <v>17</v>
      </c>
      <c r="C44" s="21" t="s">
        <v>531</v>
      </c>
      <c r="D44" s="21" t="s">
        <v>531</v>
      </c>
      <c r="E44" s="75" t="s">
        <v>6624</v>
      </c>
      <c r="F44" s="22">
        <v>1</v>
      </c>
      <c r="G44" s="266">
        <v>1660</v>
      </c>
      <c r="H44" s="266">
        <f t="shared" si="0"/>
        <v>1660</v>
      </c>
      <c r="I44" s="167"/>
      <c r="J44" s="31" t="s">
        <v>6625</v>
      </c>
      <c r="K44" s="30" t="s">
        <v>6589</v>
      </c>
      <c r="L44" s="22"/>
      <c r="M44" s="25">
        <v>44048</v>
      </c>
      <c r="N44" s="21"/>
      <c r="O44" s="22"/>
      <c r="P44" s="25">
        <v>44064</v>
      </c>
      <c r="Q44" s="26">
        <v>44064</v>
      </c>
    </row>
    <row r="45" spans="2:17" s="9" customFormat="1" ht="19.7" customHeight="1">
      <c r="B45" s="21">
        <v>17</v>
      </c>
      <c r="C45" s="21" t="s">
        <v>531</v>
      </c>
      <c r="D45" s="21" t="s">
        <v>531</v>
      </c>
      <c r="E45" s="75" t="s">
        <v>6626</v>
      </c>
      <c r="F45" s="22">
        <v>1</v>
      </c>
      <c r="G45" s="266">
        <v>2230</v>
      </c>
      <c r="H45" s="266">
        <f t="shared" si="0"/>
        <v>2230</v>
      </c>
      <c r="I45" s="167"/>
      <c r="J45" s="31" t="s">
        <v>6627</v>
      </c>
      <c r="K45" s="30" t="s">
        <v>6589</v>
      </c>
      <c r="L45" s="22"/>
      <c r="M45" s="25">
        <v>44048</v>
      </c>
      <c r="N45" s="21"/>
      <c r="O45" s="22"/>
      <c r="P45" s="25">
        <v>44064</v>
      </c>
      <c r="Q45" s="26">
        <v>44064</v>
      </c>
    </row>
    <row r="46" spans="2:17" s="9" customFormat="1" ht="19.7" customHeight="1">
      <c r="B46" s="21">
        <v>17</v>
      </c>
      <c r="C46" s="21" t="s">
        <v>531</v>
      </c>
      <c r="D46" s="21" t="s">
        <v>531</v>
      </c>
      <c r="E46" s="75" t="s">
        <v>6628</v>
      </c>
      <c r="F46" s="22">
        <v>1</v>
      </c>
      <c r="G46" s="266">
        <v>2020</v>
      </c>
      <c r="H46" s="266">
        <f t="shared" si="0"/>
        <v>2020</v>
      </c>
      <c r="I46" s="167"/>
      <c r="J46" s="31" t="s">
        <v>6629</v>
      </c>
      <c r="K46" s="30" t="s">
        <v>6589</v>
      </c>
      <c r="L46" s="22"/>
      <c r="M46" s="25">
        <v>44048</v>
      </c>
      <c r="N46" s="21"/>
      <c r="O46" s="22"/>
      <c r="P46" s="25">
        <v>44064</v>
      </c>
      <c r="Q46" s="26">
        <v>44064</v>
      </c>
    </row>
    <row r="47" spans="2:17" s="9" customFormat="1" ht="19.7" customHeight="1">
      <c r="B47" s="21">
        <v>17</v>
      </c>
      <c r="C47" s="21" t="s">
        <v>531</v>
      </c>
      <c r="D47" s="21" t="s">
        <v>531</v>
      </c>
      <c r="E47" s="75" t="s">
        <v>6630</v>
      </c>
      <c r="F47" s="22">
        <v>1</v>
      </c>
      <c r="G47" s="266">
        <v>2120</v>
      </c>
      <c r="H47" s="266">
        <f t="shared" si="0"/>
        <v>2120</v>
      </c>
      <c r="I47" s="167"/>
      <c r="J47" s="31" t="s">
        <v>6631</v>
      </c>
      <c r="K47" s="30" t="s">
        <v>6589</v>
      </c>
      <c r="L47" s="22"/>
      <c r="M47" s="25">
        <v>44048</v>
      </c>
      <c r="N47" s="21"/>
      <c r="O47" s="22"/>
      <c r="P47" s="25">
        <v>44064</v>
      </c>
      <c r="Q47" s="26">
        <v>44064</v>
      </c>
    </row>
    <row r="48" spans="2:17" s="9" customFormat="1" ht="19.7" customHeight="1">
      <c r="B48" s="21">
        <v>17</v>
      </c>
      <c r="C48" s="21" t="s">
        <v>531</v>
      </c>
      <c r="D48" s="21" t="s">
        <v>531</v>
      </c>
      <c r="E48" s="75" t="s">
        <v>6632</v>
      </c>
      <c r="F48" s="22">
        <v>1</v>
      </c>
      <c r="G48" s="266">
        <v>1960</v>
      </c>
      <c r="H48" s="266">
        <f t="shared" si="0"/>
        <v>1960</v>
      </c>
      <c r="I48" s="167"/>
      <c r="J48" s="31" t="s">
        <v>6633</v>
      </c>
      <c r="K48" s="30" t="s">
        <v>6589</v>
      </c>
      <c r="L48" s="22"/>
      <c r="M48" s="25">
        <v>44048</v>
      </c>
      <c r="N48" s="21"/>
      <c r="O48" s="22"/>
      <c r="P48" s="25">
        <v>44064</v>
      </c>
      <c r="Q48" s="26">
        <v>44064</v>
      </c>
    </row>
    <row r="49" spans="2:17" s="9" customFormat="1" ht="19.7" customHeight="1">
      <c r="B49" s="21">
        <v>17</v>
      </c>
      <c r="C49" s="21" t="s">
        <v>531</v>
      </c>
      <c r="D49" s="21" t="s">
        <v>531</v>
      </c>
      <c r="E49" s="75" t="s">
        <v>6634</v>
      </c>
      <c r="F49" s="22">
        <v>1</v>
      </c>
      <c r="G49" s="266">
        <v>1850</v>
      </c>
      <c r="H49" s="266">
        <f t="shared" si="0"/>
        <v>1850</v>
      </c>
      <c r="I49" s="167"/>
      <c r="J49" s="31" t="s">
        <v>6635</v>
      </c>
      <c r="K49" s="30" t="s">
        <v>6589</v>
      </c>
      <c r="L49" s="22"/>
      <c r="M49" s="25">
        <v>44048</v>
      </c>
      <c r="N49" s="21"/>
      <c r="O49" s="22"/>
      <c r="P49" s="25">
        <v>44064</v>
      </c>
      <c r="Q49" s="26">
        <v>44064</v>
      </c>
    </row>
    <row r="50" spans="2:17" s="9" customFormat="1" ht="19.7" customHeight="1">
      <c r="B50" s="21"/>
      <c r="C50" s="21"/>
      <c r="D50" s="21"/>
      <c r="E50" s="75"/>
      <c r="F50" s="22"/>
      <c r="G50" s="266">
        <v>0</v>
      </c>
      <c r="H50" s="266">
        <f t="shared" si="0"/>
        <v>0</v>
      </c>
      <c r="I50" s="167"/>
      <c r="J50" s="31"/>
      <c r="K50" s="22"/>
      <c r="L50" s="22"/>
      <c r="M50" s="25"/>
      <c r="N50" s="21"/>
      <c r="O50" s="22"/>
      <c r="P50" s="25"/>
      <c r="Q50" s="26"/>
    </row>
    <row r="51" spans="2:17" s="9" customFormat="1" ht="19.7" customHeight="1">
      <c r="B51" s="21">
        <v>17</v>
      </c>
      <c r="C51" s="21" t="s">
        <v>292</v>
      </c>
      <c r="D51" s="21" t="s">
        <v>531</v>
      </c>
      <c r="E51" s="75" t="s">
        <v>6636</v>
      </c>
      <c r="F51" s="22">
        <v>2</v>
      </c>
      <c r="G51" s="266">
        <v>50</v>
      </c>
      <c r="H51" s="266">
        <f t="shared" si="0"/>
        <v>100</v>
      </c>
      <c r="I51" s="167"/>
      <c r="J51" s="31" t="s">
        <v>6637</v>
      </c>
      <c r="K51" s="30" t="s">
        <v>6589</v>
      </c>
      <c r="L51" s="22"/>
      <c r="M51" s="25">
        <v>44048</v>
      </c>
      <c r="N51" s="21"/>
      <c r="O51" s="22"/>
      <c r="P51" s="25">
        <v>44063</v>
      </c>
      <c r="Q51" s="26">
        <v>44063</v>
      </c>
    </row>
    <row r="52" spans="2:17" s="9" customFormat="1" ht="19.7" customHeight="1">
      <c r="B52" s="21"/>
      <c r="C52" s="21"/>
      <c r="D52" s="21"/>
      <c r="E52" s="75"/>
      <c r="F52" s="22"/>
      <c r="G52" s="266">
        <v>0</v>
      </c>
      <c r="H52" s="266">
        <f t="shared" si="0"/>
        <v>0</v>
      </c>
      <c r="I52" s="167"/>
      <c r="J52" s="31"/>
      <c r="K52" s="22"/>
      <c r="L52" s="22"/>
      <c r="M52" s="25"/>
      <c r="N52" s="21"/>
      <c r="O52" s="22"/>
      <c r="P52" s="25"/>
      <c r="Q52" s="26"/>
    </row>
    <row r="53" spans="2:17" s="9" customFormat="1" ht="19.7" customHeight="1">
      <c r="B53" s="21">
        <v>16</v>
      </c>
      <c r="C53" s="21" t="s">
        <v>292</v>
      </c>
      <c r="D53" s="21" t="s">
        <v>531</v>
      </c>
      <c r="E53" s="75" t="s">
        <v>6638</v>
      </c>
      <c r="F53" s="22">
        <v>4</v>
      </c>
      <c r="G53" s="266">
        <v>157</v>
      </c>
      <c r="H53" s="266">
        <f>F53*G53</f>
        <v>628</v>
      </c>
      <c r="I53" s="167"/>
      <c r="J53" s="31" t="s">
        <v>6639</v>
      </c>
      <c r="K53" s="30" t="s">
        <v>6589</v>
      </c>
      <c r="L53" s="22"/>
      <c r="M53" s="25">
        <v>44064</v>
      </c>
      <c r="N53" s="21"/>
      <c r="O53" s="22"/>
      <c r="P53" s="25">
        <v>44067</v>
      </c>
      <c r="Q53" s="26">
        <v>44067</v>
      </c>
    </row>
  </sheetData>
  <autoFilter ref="B8:O13" xr:uid="{D525F815-33D5-40F7-83DF-776E04312296}"/>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6B76D-17A8-4525-857B-E50F1D3E526F}">
  <dimension ref="B2:Q142"/>
  <sheetViews>
    <sheetView zoomScale="85" zoomScaleNormal="85" workbookViewId="0">
      <pane xSplit="10" ySplit="8" topLeftCell="K96"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21" style="8" bestFit="1"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21" style="8" bestFit="1"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21" style="8" bestFit="1"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21" style="8" bestFit="1"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21" style="8" bestFit="1"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21" style="8" bestFit="1"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21" style="8" bestFit="1"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21" style="8" bestFit="1"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21" style="8" bestFit="1"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21" style="8" bestFit="1"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21" style="8" bestFit="1"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21" style="8" bestFit="1"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21" style="8" bestFit="1"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21" style="8" bestFit="1"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21" style="8" bestFit="1"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21" style="8" bestFit="1"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21" style="8" bestFit="1"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21" style="8" bestFit="1"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21" style="8" bestFit="1"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21" style="8" bestFit="1"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21" style="8" bestFit="1"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21" style="8" bestFit="1"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21" style="8" bestFit="1"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21" style="8" bestFit="1"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21" style="8" bestFit="1"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21" style="8" bestFit="1"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21" style="8" bestFit="1"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21" style="8" bestFit="1"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21" style="8" bestFit="1"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21" style="8" bestFit="1"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21" style="8" bestFit="1"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21" style="8" bestFit="1"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21" style="8" bestFit="1"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21" style="8" bestFit="1"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21" style="8" bestFit="1"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21" style="8" bestFit="1"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21" style="8" bestFit="1"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21" style="8" bestFit="1"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21" style="8" bestFit="1"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21" style="8" bestFit="1"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21" style="8" bestFit="1"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21" style="8" bestFit="1"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21" style="8" bestFit="1"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21" style="8" bestFit="1"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21" style="8" bestFit="1"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21" style="8" bestFit="1"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21" style="8" bestFit="1"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21" style="8" bestFit="1"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21" style="8" bestFit="1"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21" style="8" bestFit="1"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21" style="8" bestFit="1"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21" style="8" bestFit="1"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21" style="8" bestFit="1"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21" style="8" bestFit="1"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21" style="8" bestFit="1"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21" style="8" bestFit="1"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21" style="8" bestFit="1"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21" style="8" bestFit="1"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21" style="8" bestFit="1"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21" style="8" bestFit="1"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21" style="8" bestFit="1"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21" style="8" bestFit="1"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21" style="8" bestFit="1"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21" style="8" bestFit="1"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6640</v>
      </c>
      <c r="G2" s="4" t="s">
        <v>2</v>
      </c>
      <c r="H2" s="5"/>
      <c r="I2" s="6"/>
      <c r="J2" s="7">
        <f>SUM(H:H)</f>
        <v>642862</v>
      </c>
    </row>
    <row r="3" spans="2:17" ht="20.100000000000001" customHeight="1">
      <c r="B3" s="1" t="s">
        <v>3</v>
      </c>
      <c r="C3" s="1"/>
      <c r="D3" s="1"/>
      <c r="E3" s="98" t="s">
        <v>6641</v>
      </c>
    </row>
    <row r="4" spans="2:17" ht="20.100000000000001" customHeight="1">
      <c r="B4" s="1" t="s">
        <v>5</v>
      </c>
      <c r="C4" s="1"/>
      <c r="D4" s="1"/>
      <c r="E4" s="98">
        <v>179244</v>
      </c>
    </row>
    <row r="5" spans="2:17" ht="20.100000000000001" customHeight="1">
      <c r="B5" s="1" t="s">
        <v>6</v>
      </c>
      <c r="C5" s="1"/>
      <c r="D5" s="1"/>
      <c r="E5" s="102">
        <v>44061</v>
      </c>
    </row>
    <row r="6" spans="2:17" ht="20.100000000000001" customHeight="1">
      <c r="B6" s="1" t="s">
        <v>7</v>
      </c>
      <c r="C6" s="1"/>
      <c r="D6" s="1"/>
      <c r="E6" s="102">
        <v>44088</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08" t="s">
        <v>550</v>
      </c>
      <c r="D9" s="208" t="s">
        <v>550</v>
      </c>
      <c r="E9" s="75" t="s">
        <v>6642</v>
      </c>
      <c r="F9" s="22">
        <v>1</v>
      </c>
      <c r="G9" s="266">
        <v>305000</v>
      </c>
      <c r="H9" s="266">
        <f>F9*G9</f>
        <v>305000</v>
      </c>
      <c r="I9" s="167"/>
      <c r="J9" s="30" t="s">
        <v>6643</v>
      </c>
      <c r="K9" s="22" t="s">
        <v>6644</v>
      </c>
      <c r="L9" s="22"/>
      <c r="M9" s="25"/>
      <c r="N9" s="21"/>
      <c r="O9" s="22"/>
      <c r="P9" s="25">
        <v>44046</v>
      </c>
      <c r="Q9" s="26">
        <v>44046</v>
      </c>
    </row>
    <row r="10" spans="2:17" s="9" customFormat="1" ht="19.7" customHeight="1">
      <c r="B10" s="21">
        <v>2</v>
      </c>
      <c r="C10" s="208" t="s">
        <v>550</v>
      </c>
      <c r="D10" s="208" t="s">
        <v>550</v>
      </c>
      <c r="E10" s="76" t="s">
        <v>6645</v>
      </c>
      <c r="F10" s="858">
        <v>1</v>
      </c>
      <c r="G10" s="215">
        <v>14000</v>
      </c>
      <c r="H10" s="215">
        <f>F10*G10</f>
        <v>14000</v>
      </c>
      <c r="I10" s="205"/>
      <c r="J10" s="211"/>
      <c r="K10" s="22" t="s">
        <v>6644</v>
      </c>
      <c r="L10" s="22"/>
      <c r="M10" s="25"/>
      <c r="N10" s="21"/>
      <c r="O10" s="22"/>
      <c r="P10" s="25">
        <v>44046</v>
      </c>
      <c r="Q10" s="26">
        <v>44046</v>
      </c>
    </row>
    <row r="11" spans="2:17" s="9" customFormat="1" ht="19.7" customHeight="1">
      <c r="B11" s="21">
        <v>1</v>
      </c>
      <c r="C11" s="208" t="s">
        <v>550</v>
      </c>
      <c r="D11" s="208" t="s">
        <v>550</v>
      </c>
      <c r="E11" s="75" t="s">
        <v>6646</v>
      </c>
      <c r="F11" s="22">
        <v>1</v>
      </c>
      <c r="G11" s="266">
        <v>0</v>
      </c>
      <c r="H11" s="266">
        <f>F11*G11</f>
        <v>0</v>
      </c>
      <c r="I11" s="167"/>
      <c r="J11" s="31" t="s">
        <v>6647</v>
      </c>
      <c r="K11" s="22" t="s">
        <v>6644</v>
      </c>
      <c r="L11" s="22"/>
      <c r="M11" s="25"/>
      <c r="N11" s="21"/>
      <c r="O11" s="22"/>
      <c r="P11" s="25">
        <v>44046</v>
      </c>
      <c r="Q11" s="26"/>
    </row>
    <row r="12" spans="2:17" s="9" customFormat="1" ht="19.7" customHeight="1">
      <c r="B12" s="21"/>
      <c r="C12" s="21"/>
      <c r="D12" s="21"/>
      <c r="E12" s="75"/>
      <c r="F12" s="22"/>
      <c r="G12" s="266">
        <v>0</v>
      </c>
      <c r="H12" s="266">
        <f>F12*G12</f>
        <v>0</v>
      </c>
      <c r="I12" s="167"/>
      <c r="J12" s="31"/>
      <c r="K12" s="22"/>
      <c r="L12" s="22"/>
      <c r="M12" s="25"/>
      <c r="N12" s="21"/>
      <c r="O12" s="22"/>
      <c r="P12" s="25"/>
      <c r="Q12" s="26"/>
    </row>
    <row r="13" spans="2:17" s="9" customFormat="1" ht="19.7" customHeight="1">
      <c r="B13" s="21">
        <v>10</v>
      </c>
      <c r="C13" s="21" t="s">
        <v>292</v>
      </c>
      <c r="D13" s="21" t="s">
        <v>144</v>
      </c>
      <c r="E13" s="75" t="s">
        <v>6648</v>
      </c>
      <c r="F13" s="22">
        <v>1</v>
      </c>
      <c r="G13" s="266">
        <v>3840</v>
      </c>
      <c r="H13" s="266">
        <f t="shared" ref="H13:H41" si="0">F13*G13</f>
        <v>3840</v>
      </c>
      <c r="I13" s="167"/>
      <c r="J13" s="31" t="s">
        <v>2217</v>
      </c>
      <c r="K13" s="22" t="s">
        <v>6649</v>
      </c>
      <c r="L13" s="22"/>
      <c r="M13" s="25">
        <v>44043</v>
      </c>
      <c r="N13" s="21"/>
      <c r="O13" s="32">
        <v>44061</v>
      </c>
      <c r="P13" s="25">
        <v>44050</v>
      </c>
      <c r="Q13" s="26">
        <v>44054</v>
      </c>
    </row>
    <row r="14" spans="2:17" s="9" customFormat="1" ht="19.7" customHeight="1">
      <c r="B14" s="21">
        <v>10</v>
      </c>
      <c r="C14" s="21" t="s">
        <v>292</v>
      </c>
      <c r="D14" s="21" t="s">
        <v>144</v>
      </c>
      <c r="E14" s="75" t="s">
        <v>484</v>
      </c>
      <c r="F14" s="22">
        <v>1</v>
      </c>
      <c r="G14" s="266">
        <v>210</v>
      </c>
      <c r="H14" s="266">
        <f>F14*G14</f>
        <v>210</v>
      </c>
      <c r="I14" s="167"/>
      <c r="J14" s="31" t="s">
        <v>1535</v>
      </c>
      <c r="K14" s="22" t="s">
        <v>6649</v>
      </c>
      <c r="L14" s="22"/>
      <c r="M14" s="25">
        <v>44043</v>
      </c>
      <c r="N14" s="21"/>
      <c r="O14" s="32">
        <v>44061</v>
      </c>
      <c r="P14" s="25">
        <v>44050</v>
      </c>
      <c r="Q14" s="26">
        <v>44054</v>
      </c>
    </row>
    <row r="15" spans="2:17" s="9" customFormat="1" ht="19.7" customHeight="1">
      <c r="B15" s="21">
        <v>10</v>
      </c>
      <c r="C15" s="21" t="s">
        <v>292</v>
      </c>
      <c r="D15" s="21" t="s">
        <v>144</v>
      </c>
      <c r="E15" s="75" t="s">
        <v>483</v>
      </c>
      <c r="F15" s="22">
        <v>1</v>
      </c>
      <c r="G15" s="266">
        <v>160</v>
      </c>
      <c r="H15" s="266">
        <f>F15*G15</f>
        <v>160</v>
      </c>
      <c r="I15" s="167"/>
      <c r="J15" s="31" t="s">
        <v>1535</v>
      </c>
      <c r="K15" s="22" t="s">
        <v>6649</v>
      </c>
      <c r="L15" s="22"/>
      <c r="M15" s="25">
        <v>44043</v>
      </c>
      <c r="N15" s="21"/>
      <c r="O15" s="32">
        <v>44061</v>
      </c>
      <c r="P15" s="25">
        <v>44050</v>
      </c>
      <c r="Q15" s="26">
        <v>44054</v>
      </c>
    </row>
    <row r="16" spans="2:17" s="9" customFormat="1" ht="19.7" customHeight="1">
      <c r="B16" s="21">
        <v>10</v>
      </c>
      <c r="C16" s="21" t="s">
        <v>292</v>
      </c>
      <c r="D16" s="21" t="s">
        <v>144</v>
      </c>
      <c r="E16" s="75" t="s">
        <v>6650</v>
      </c>
      <c r="F16" s="22">
        <v>1</v>
      </c>
      <c r="G16" s="266">
        <v>270</v>
      </c>
      <c r="H16" s="266">
        <f t="shared" si="0"/>
        <v>270</v>
      </c>
      <c r="I16" s="167"/>
      <c r="J16" s="31" t="s">
        <v>1535</v>
      </c>
      <c r="K16" s="22" t="s">
        <v>6649</v>
      </c>
      <c r="L16" s="22"/>
      <c r="M16" s="25">
        <v>44043</v>
      </c>
      <c r="N16" s="21"/>
      <c r="O16" s="32">
        <v>44061</v>
      </c>
      <c r="P16" s="25">
        <v>44050</v>
      </c>
      <c r="Q16" s="26">
        <v>44054</v>
      </c>
    </row>
    <row r="17" spans="2:17" s="9" customFormat="1" ht="19.7" customHeight="1">
      <c r="B17" s="21">
        <v>10</v>
      </c>
      <c r="C17" s="21" t="s">
        <v>292</v>
      </c>
      <c r="D17" s="21" t="s">
        <v>144</v>
      </c>
      <c r="E17" s="75" t="s">
        <v>6651</v>
      </c>
      <c r="F17" s="22">
        <v>1</v>
      </c>
      <c r="G17" s="266">
        <v>6190</v>
      </c>
      <c r="H17" s="266">
        <f t="shared" si="0"/>
        <v>6190</v>
      </c>
      <c r="I17" s="167"/>
      <c r="J17" s="31" t="s">
        <v>1790</v>
      </c>
      <c r="K17" s="22" t="s">
        <v>6649</v>
      </c>
      <c r="L17" s="22"/>
      <c r="M17" s="25">
        <v>44043</v>
      </c>
      <c r="N17" s="21"/>
      <c r="O17" s="32">
        <v>44061</v>
      </c>
      <c r="P17" s="25">
        <v>44050</v>
      </c>
      <c r="Q17" s="26">
        <v>44054</v>
      </c>
    </row>
    <row r="18" spans="2:17" s="9" customFormat="1" ht="19.7" customHeight="1">
      <c r="B18" s="21">
        <v>10</v>
      </c>
      <c r="C18" s="21" t="s">
        <v>292</v>
      </c>
      <c r="D18" s="21" t="s">
        <v>144</v>
      </c>
      <c r="E18" s="75" t="s">
        <v>6652</v>
      </c>
      <c r="F18" s="22">
        <v>1</v>
      </c>
      <c r="G18" s="266">
        <v>16960</v>
      </c>
      <c r="H18" s="266">
        <f t="shared" si="0"/>
        <v>16960</v>
      </c>
      <c r="I18" s="167"/>
      <c r="J18" s="31" t="s">
        <v>6653</v>
      </c>
      <c r="K18" s="22" t="s">
        <v>6649</v>
      </c>
      <c r="L18" s="22"/>
      <c r="M18" s="25">
        <v>44043</v>
      </c>
      <c r="N18" s="21"/>
      <c r="O18" s="32">
        <v>44061</v>
      </c>
      <c r="P18" s="25">
        <v>44050</v>
      </c>
      <c r="Q18" s="26">
        <v>44054</v>
      </c>
    </row>
    <row r="19" spans="2:17" s="9" customFormat="1" ht="19.7" customHeight="1">
      <c r="B19" s="21">
        <v>10</v>
      </c>
      <c r="C19" s="21" t="s">
        <v>292</v>
      </c>
      <c r="D19" s="21" t="s">
        <v>144</v>
      </c>
      <c r="E19" s="75" t="s">
        <v>6654</v>
      </c>
      <c r="F19" s="22">
        <v>2</v>
      </c>
      <c r="G19" s="266">
        <v>280</v>
      </c>
      <c r="H19" s="266">
        <f>F19*G19</f>
        <v>560</v>
      </c>
      <c r="I19" s="167"/>
      <c r="J19" s="31" t="s">
        <v>1535</v>
      </c>
      <c r="K19" s="22" t="s">
        <v>6649</v>
      </c>
      <c r="L19" s="22"/>
      <c r="M19" s="25">
        <v>44043</v>
      </c>
      <c r="N19" s="21"/>
      <c r="O19" s="32">
        <v>44061</v>
      </c>
      <c r="P19" s="25">
        <v>44050</v>
      </c>
      <c r="Q19" s="26">
        <v>44054</v>
      </c>
    </row>
    <row r="20" spans="2:17" s="9" customFormat="1" ht="19.7" customHeight="1">
      <c r="B20" s="21">
        <v>10</v>
      </c>
      <c r="C20" s="21" t="s">
        <v>292</v>
      </c>
      <c r="D20" s="21" t="s">
        <v>144</v>
      </c>
      <c r="E20" s="75" t="s">
        <v>6655</v>
      </c>
      <c r="F20" s="22">
        <v>1</v>
      </c>
      <c r="G20" s="266">
        <v>6920</v>
      </c>
      <c r="H20" s="266">
        <f t="shared" si="0"/>
        <v>6920</v>
      </c>
      <c r="I20" s="167"/>
      <c r="J20" s="31" t="s">
        <v>6656</v>
      </c>
      <c r="K20" s="22" t="s">
        <v>6649</v>
      </c>
      <c r="L20" s="22"/>
      <c r="M20" s="25">
        <v>44043</v>
      </c>
      <c r="N20" s="21"/>
      <c r="O20" s="32">
        <v>44061</v>
      </c>
      <c r="P20" s="25">
        <v>44050</v>
      </c>
      <c r="Q20" s="26">
        <v>44054</v>
      </c>
    </row>
    <row r="21" spans="2:17" s="9" customFormat="1" ht="19.7" customHeight="1">
      <c r="B21" s="21">
        <v>10</v>
      </c>
      <c r="C21" s="21" t="s">
        <v>292</v>
      </c>
      <c r="D21" s="21" t="s">
        <v>144</v>
      </c>
      <c r="E21" s="75" t="s">
        <v>4743</v>
      </c>
      <c r="F21" s="22">
        <v>2</v>
      </c>
      <c r="G21" s="266">
        <v>210</v>
      </c>
      <c r="H21" s="266">
        <f t="shared" si="0"/>
        <v>420</v>
      </c>
      <c r="I21" s="167"/>
      <c r="J21" s="31" t="s">
        <v>1884</v>
      </c>
      <c r="K21" s="22" t="s">
        <v>6649</v>
      </c>
      <c r="L21" s="22"/>
      <c r="M21" s="25">
        <v>44043</v>
      </c>
      <c r="N21" s="21"/>
      <c r="O21" s="32">
        <v>44061</v>
      </c>
      <c r="P21" s="25">
        <v>44050</v>
      </c>
      <c r="Q21" s="26">
        <v>44054</v>
      </c>
    </row>
    <row r="22" spans="2:17" s="9" customFormat="1" ht="19.7" customHeight="1">
      <c r="B22" s="21">
        <v>10</v>
      </c>
      <c r="C22" s="21" t="s">
        <v>292</v>
      </c>
      <c r="D22" s="21" t="s">
        <v>144</v>
      </c>
      <c r="E22" s="75" t="s">
        <v>6657</v>
      </c>
      <c r="F22" s="22">
        <v>2</v>
      </c>
      <c r="G22" s="266">
        <v>50</v>
      </c>
      <c r="H22" s="266">
        <f t="shared" si="0"/>
        <v>100</v>
      </c>
      <c r="I22" s="167"/>
      <c r="J22" s="31" t="s">
        <v>6658</v>
      </c>
      <c r="K22" s="22" t="s">
        <v>6649</v>
      </c>
      <c r="L22" s="22"/>
      <c r="M22" s="25">
        <v>44043</v>
      </c>
      <c r="N22" s="21"/>
      <c r="O22" s="32">
        <v>44061</v>
      </c>
      <c r="P22" s="25">
        <v>44050</v>
      </c>
      <c r="Q22" s="26">
        <v>44054</v>
      </c>
    </row>
    <row r="23" spans="2:17" s="9" customFormat="1" ht="19.7" customHeight="1">
      <c r="B23" s="21">
        <v>10</v>
      </c>
      <c r="C23" s="21" t="s">
        <v>292</v>
      </c>
      <c r="D23" s="21" t="s">
        <v>144</v>
      </c>
      <c r="E23" s="75" t="s">
        <v>6659</v>
      </c>
      <c r="F23" s="22">
        <v>2</v>
      </c>
      <c r="G23" s="266">
        <v>210</v>
      </c>
      <c r="H23" s="266">
        <f t="shared" si="0"/>
        <v>420</v>
      </c>
      <c r="I23" s="167"/>
      <c r="J23" s="31" t="s">
        <v>1535</v>
      </c>
      <c r="K23" s="22" t="s">
        <v>6649</v>
      </c>
      <c r="L23" s="22"/>
      <c r="M23" s="25">
        <v>44043</v>
      </c>
      <c r="N23" s="21"/>
      <c r="O23" s="32">
        <v>44061</v>
      </c>
      <c r="P23" s="25">
        <v>44050</v>
      </c>
      <c r="Q23" s="26">
        <v>44054</v>
      </c>
    </row>
    <row r="24" spans="2:17" s="9" customFormat="1" ht="19.7" customHeight="1">
      <c r="B24" s="21">
        <v>10</v>
      </c>
      <c r="C24" s="21" t="s">
        <v>292</v>
      </c>
      <c r="D24" s="21" t="s">
        <v>144</v>
      </c>
      <c r="E24" s="75" t="s">
        <v>6660</v>
      </c>
      <c r="F24" s="22">
        <v>2</v>
      </c>
      <c r="G24" s="266">
        <v>140</v>
      </c>
      <c r="H24" s="266">
        <f>F24*G24</f>
        <v>280</v>
      </c>
      <c r="I24" s="167"/>
      <c r="J24" s="31" t="s">
        <v>1535</v>
      </c>
      <c r="K24" s="22" t="s">
        <v>6649</v>
      </c>
      <c r="L24" s="22"/>
      <c r="M24" s="25">
        <v>44043</v>
      </c>
      <c r="N24" s="21"/>
      <c r="O24" s="32">
        <v>44061</v>
      </c>
      <c r="P24" s="25">
        <v>44050</v>
      </c>
      <c r="Q24" s="26">
        <v>44054</v>
      </c>
    </row>
    <row r="25" spans="2:17" s="9" customFormat="1" ht="19.7" customHeight="1">
      <c r="B25" s="21">
        <v>11</v>
      </c>
      <c r="C25" s="21" t="s">
        <v>292</v>
      </c>
      <c r="D25" s="21" t="s">
        <v>144</v>
      </c>
      <c r="E25" s="75" t="s">
        <v>6661</v>
      </c>
      <c r="F25" s="22">
        <v>1</v>
      </c>
      <c r="G25" s="266">
        <v>240</v>
      </c>
      <c r="H25" s="266">
        <f>F25*G25</f>
        <v>240</v>
      </c>
      <c r="I25" s="167"/>
      <c r="J25" s="31" t="s">
        <v>1535</v>
      </c>
      <c r="K25" s="22" t="s">
        <v>6649</v>
      </c>
      <c r="L25" s="22"/>
      <c r="M25" s="25">
        <v>44043</v>
      </c>
      <c r="N25" s="21"/>
      <c r="O25" s="32">
        <v>44061</v>
      </c>
      <c r="P25" s="25">
        <v>44050</v>
      </c>
      <c r="Q25" s="26">
        <v>44054</v>
      </c>
    </row>
    <row r="26" spans="2:17" s="9" customFormat="1" ht="19.7" customHeight="1">
      <c r="B26" s="21">
        <v>11</v>
      </c>
      <c r="C26" s="21" t="s">
        <v>292</v>
      </c>
      <c r="D26" s="21" t="s">
        <v>144</v>
      </c>
      <c r="E26" s="75" t="s">
        <v>6662</v>
      </c>
      <c r="F26" s="22">
        <v>1</v>
      </c>
      <c r="G26" s="266">
        <v>50</v>
      </c>
      <c r="H26" s="266">
        <f t="shared" si="0"/>
        <v>50</v>
      </c>
      <c r="I26" s="167"/>
      <c r="J26" s="31" t="s">
        <v>1837</v>
      </c>
      <c r="K26" s="22" t="s">
        <v>6649</v>
      </c>
      <c r="L26" s="22"/>
      <c r="M26" s="25">
        <v>44043</v>
      </c>
      <c r="N26" s="21"/>
      <c r="O26" s="32">
        <v>44061</v>
      </c>
      <c r="P26" s="25">
        <v>44050</v>
      </c>
      <c r="Q26" s="26">
        <v>44054</v>
      </c>
    </row>
    <row r="27" spans="2:17" s="9" customFormat="1" ht="19.7" customHeight="1">
      <c r="B27" s="21">
        <v>11</v>
      </c>
      <c r="C27" s="21" t="s">
        <v>292</v>
      </c>
      <c r="D27" s="21" t="s">
        <v>144</v>
      </c>
      <c r="E27" s="75" t="s">
        <v>6663</v>
      </c>
      <c r="F27" s="22">
        <v>1</v>
      </c>
      <c r="G27" s="266">
        <v>330</v>
      </c>
      <c r="H27" s="266">
        <f t="shared" si="0"/>
        <v>330</v>
      </c>
      <c r="I27" s="167"/>
      <c r="J27" s="31" t="s">
        <v>1535</v>
      </c>
      <c r="K27" s="22" t="s">
        <v>6649</v>
      </c>
      <c r="L27" s="22"/>
      <c r="M27" s="25">
        <v>44043</v>
      </c>
      <c r="N27" s="21"/>
      <c r="O27" s="32">
        <v>44061</v>
      </c>
      <c r="P27" s="25">
        <v>44050</v>
      </c>
      <c r="Q27" s="26">
        <v>44054</v>
      </c>
    </row>
    <row r="28" spans="2:17" s="9" customFormat="1" ht="19.7" customHeight="1">
      <c r="B28" s="21">
        <v>11</v>
      </c>
      <c r="C28" s="21" t="s">
        <v>292</v>
      </c>
      <c r="D28" s="21" t="s">
        <v>144</v>
      </c>
      <c r="E28" s="75" t="s">
        <v>6664</v>
      </c>
      <c r="F28" s="22">
        <v>1</v>
      </c>
      <c r="G28" s="266">
        <v>170</v>
      </c>
      <c r="H28" s="266">
        <f t="shared" si="0"/>
        <v>170</v>
      </c>
      <c r="I28" s="167"/>
      <c r="J28" s="31" t="s">
        <v>1535</v>
      </c>
      <c r="K28" s="22" t="s">
        <v>6649</v>
      </c>
      <c r="L28" s="22"/>
      <c r="M28" s="25">
        <v>44043</v>
      </c>
      <c r="N28" s="21"/>
      <c r="O28" s="32">
        <v>44061</v>
      </c>
      <c r="P28" s="25">
        <v>44050</v>
      </c>
      <c r="Q28" s="26">
        <v>44054</v>
      </c>
    </row>
    <row r="29" spans="2:17" s="9" customFormat="1" ht="19.7" customHeight="1">
      <c r="B29" s="21">
        <v>17</v>
      </c>
      <c r="C29" s="21" t="s">
        <v>292</v>
      </c>
      <c r="D29" s="21" t="s">
        <v>144</v>
      </c>
      <c r="E29" s="75" t="s">
        <v>6665</v>
      </c>
      <c r="F29" s="22">
        <v>1</v>
      </c>
      <c r="G29" s="266">
        <v>28090</v>
      </c>
      <c r="H29" s="266">
        <f t="shared" si="0"/>
        <v>28090</v>
      </c>
      <c r="I29" s="167"/>
      <c r="J29" s="31" t="s">
        <v>6666</v>
      </c>
      <c r="K29" s="22" t="s">
        <v>6649</v>
      </c>
      <c r="L29" s="22"/>
      <c r="M29" s="25">
        <v>44043</v>
      </c>
      <c r="N29" s="21"/>
      <c r="O29" s="32">
        <v>44061</v>
      </c>
      <c r="P29" s="25">
        <v>44050</v>
      </c>
      <c r="Q29" s="26">
        <v>44054</v>
      </c>
    </row>
    <row r="30" spans="2:17" s="9" customFormat="1" ht="19.7" customHeight="1">
      <c r="B30" s="21">
        <v>17</v>
      </c>
      <c r="C30" s="21" t="s">
        <v>292</v>
      </c>
      <c r="D30" s="21" t="s">
        <v>144</v>
      </c>
      <c r="E30" s="75" t="s">
        <v>6667</v>
      </c>
      <c r="F30" s="22">
        <v>2</v>
      </c>
      <c r="G30" s="266">
        <v>600</v>
      </c>
      <c r="H30" s="266">
        <f t="shared" si="0"/>
        <v>1200</v>
      </c>
      <c r="I30" s="167"/>
      <c r="J30" s="31" t="s">
        <v>6668</v>
      </c>
      <c r="K30" s="22" t="s">
        <v>6649</v>
      </c>
      <c r="L30" s="22"/>
      <c r="M30" s="25">
        <v>44043</v>
      </c>
      <c r="N30" s="21"/>
      <c r="O30" s="32">
        <v>44061</v>
      </c>
      <c r="P30" s="25">
        <v>44050</v>
      </c>
      <c r="Q30" s="26">
        <v>44054</v>
      </c>
    </row>
    <row r="31" spans="2:17" s="9" customFormat="1" ht="19.7" customHeight="1">
      <c r="B31" s="21">
        <v>17</v>
      </c>
      <c r="C31" s="21" t="s">
        <v>292</v>
      </c>
      <c r="D31" s="21" t="s">
        <v>144</v>
      </c>
      <c r="E31" s="75" t="s">
        <v>6669</v>
      </c>
      <c r="F31" s="22">
        <v>1</v>
      </c>
      <c r="G31" s="266">
        <v>2240</v>
      </c>
      <c r="H31" s="266">
        <f t="shared" si="0"/>
        <v>2240</v>
      </c>
      <c r="I31" s="167"/>
      <c r="J31" s="31" t="s">
        <v>6670</v>
      </c>
      <c r="K31" s="22" t="s">
        <v>6649</v>
      </c>
      <c r="L31" s="22"/>
      <c r="M31" s="25">
        <v>44043</v>
      </c>
      <c r="N31" s="21"/>
      <c r="O31" s="32">
        <v>44061</v>
      </c>
      <c r="P31" s="25">
        <v>44050</v>
      </c>
      <c r="Q31" s="26">
        <v>44054</v>
      </c>
    </row>
    <row r="32" spans="2:17" s="9" customFormat="1" ht="19.7" customHeight="1">
      <c r="B32" s="21">
        <v>10</v>
      </c>
      <c r="C32" s="21" t="s">
        <v>1489</v>
      </c>
      <c r="D32" s="21" t="s">
        <v>144</v>
      </c>
      <c r="E32" s="75" t="s">
        <v>1501</v>
      </c>
      <c r="F32" s="22">
        <v>2</v>
      </c>
      <c r="G32" s="266">
        <v>35</v>
      </c>
      <c r="H32" s="266">
        <f t="shared" si="0"/>
        <v>70</v>
      </c>
      <c r="I32" s="167"/>
      <c r="J32" s="31" t="s">
        <v>1502</v>
      </c>
      <c r="K32" s="22" t="s">
        <v>6649</v>
      </c>
      <c r="L32" s="22"/>
      <c r="M32" s="25">
        <v>44043</v>
      </c>
      <c r="N32" s="21"/>
      <c r="O32" s="32">
        <v>44061</v>
      </c>
      <c r="P32" s="25">
        <v>44050</v>
      </c>
      <c r="Q32" s="26">
        <v>44054</v>
      </c>
    </row>
    <row r="33" spans="2:17" s="9" customFormat="1" ht="19.7" customHeight="1">
      <c r="B33" s="21">
        <v>10</v>
      </c>
      <c r="C33" s="21" t="s">
        <v>1489</v>
      </c>
      <c r="D33" s="21" t="s">
        <v>144</v>
      </c>
      <c r="E33" s="245" t="s">
        <v>1770</v>
      </c>
      <c r="F33" s="22">
        <v>1</v>
      </c>
      <c r="G33" s="266">
        <v>910</v>
      </c>
      <c r="H33" s="266">
        <f>F33*G33</f>
        <v>910</v>
      </c>
      <c r="I33" s="167"/>
      <c r="J33" s="211" t="s">
        <v>1771</v>
      </c>
      <c r="K33" s="22" t="s">
        <v>6649</v>
      </c>
      <c r="L33" s="22"/>
      <c r="M33" s="25">
        <v>44043</v>
      </c>
      <c r="N33" s="21"/>
      <c r="O33" s="32">
        <v>44061</v>
      </c>
      <c r="P33" s="25">
        <v>44050</v>
      </c>
      <c r="Q33" s="26">
        <v>44054</v>
      </c>
    </row>
    <row r="34" spans="2:17" s="9" customFormat="1" ht="19.7" customHeight="1">
      <c r="B34" s="21">
        <v>10</v>
      </c>
      <c r="C34" s="21" t="s">
        <v>1489</v>
      </c>
      <c r="D34" s="21" t="s">
        <v>144</v>
      </c>
      <c r="E34" s="245" t="s">
        <v>6671</v>
      </c>
      <c r="F34" s="22">
        <v>1</v>
      </c>
      <c r="G34" s="266">
        <v>250</v>
      </c>
      <c r="H34" s="266">
        <f t="shared" si="0"/>
        <v>250</v>
      </c>
      <c r="I34" s="167"/>
      <c r="J34" s="211" t="s">
        <v>195</v>
      </c>
      <c r="K34" s="22" t="s">
        <v>6649</v>
      </c>
      <c r="L34" s="22"/>
      <c r="M34" s="25">
        <v>44043</v>
      </c>
      <c r="N34" s="21"/>
      <c r="O34" s="32">
        <v>44061</v>
      </c>
      <c r="P34" s="25">
        <v>44050</v>
      </c>
      <c r="Q34" s="26">
        <v>44054</v>
      </c>
    </row>
    <row r="35" spans="2:17" s="9" customFormat="1" ht="19.7" customHeight="1">
      <c r="B35" s="21">
        <v>10</v>
      </c>
      <c r="C35" s="21" t="s">
        <v>1489</v>
      </c>
      <c r="D35" s="21" t="s">
        <v>144</v>
      </c>
      <c r="E35" s="245" t="s">
        <v>1773</v>
      </c>
      <c r="F35" s="22">
        <v>1</v>
      </c>
      <c r="G35" s="266">
        <v>25</v>
      </c>
      <c r="H35" s="266">
        <f>F35*G35</f>
        <v>25</v>
      </c>
      <c r="I35" s="167"/>
      <c r="J35" s="211" t="s">
        <v>1774</v>
      </c>
      <c r="K35" s="22" t="s">
        <v>6649</v>
      </c>
      <c r="L35" s="22"/>
      <c r="M35" s="25">
        <v>44043</v>
      </c>
      <c r="N35" s="21"/>
      <c r="O35" s="32">
        <v>44061</v>
      </c>
      <c r="P35" s="25">
        <v>44050</v>
      </c>
      <c r="Q35" s="26">
        <v>44054</v>
      </c>
    </row>
    <row r="36" spans="2:17" s="9" customFormat="1" ht="19.7" customHeight="1">
      <c r="B36" s="21">
        <v>11</v>
      </c>
      <c r="C36" s="21" t="s">
        <v>1489</v>
      </c>
      <c r="D36" s="21" t="s">
        <v>144</v>
      </c>
      <c r="E36" s="75" t="s">
        <v>6672</v>
      </c>
      <c r="F36" s="22">
        <v>1</v>
      </c>
      <c r="G36" s="266">
        <v>4620</v>
      </c>
      <c r="H36" s="266">
        <f>F36*G36</f>
        <v>4620</v>
      </c>
      <c r="I36" s="167"/>
      <c r="J36" s="31" t="s">
        <v>6426</v>
      </c>
      <c r="K36" s="22" t="s">
        <v>6649</v>
      </c>
      <c r="L36" s="22"/>
      <c r="M36" s="25">
        <v>44043</v>
      </c>
      <c r="N36" s="21"/>
      <c r="O36" s="32">
        <v>44061</v>
      </c>
      <c r="P36" s="25">
        <v>44050</v>
      </c>
      <c r="Q36" s="26">
        <v>44054</v>
      </c>
    </row>
    <row r="37" spans="2:17" s="9" customFormat="1" ht="19.7" customHeight="1">
      <c r="B37" s="21"/>
      <c r="C37" s="21"/>
      <c r="D37" s="21"/>
      <c r="E37" s="75"/>
      <c r="F37" s="22"/>
      <c r="G37" s="266">
        <v>0</v>
      </c>
      <c r="H37" s="266">
        <f t="shared" si="0"/>
        <v>0</v>
      </c>
      <c r="I37" s="167"/>
      <c r="J37" s="31"/>
      <c r="K37" s="22"/>
      <c r="L37" s="22"/>
      <c r="M37" s="25"/>
      <c r="N37" s="21"/>
      <c r="O37" s="22"/>
      <c r="P37" s="25"/>
      <c r="Q37" s="26"/>
    </row>
    <row r="38" spans="2:17" s="9" customFormat="1" ht="19.7" customHeight="1">
      <c r="B38" s="21">
        <v>17</v>
      </c>
      <c r="C38" s="21" t="s">
        <v>963</v>
      </c>
      <c r="D38" s="21" t="s">
        <v>963</v>
      </c>
      <c r="E38" s="75" t="s">
        <v>6673</v>
      </c>
      <c r="F38" s="22">
        <v>1</v>
      </c>
      <c r="G38" s="266">
        <v>9700</v>
      </c>
      <c r="H38" s="266">
        <f t="shared" si="0"/>
        <v>9700</v>
      </c>
      <c r="I38" s="167"/>
      <c r="J38" s="31" t="s">
        <v>6674</v>
      </c>
      <c r="K38" s="22" t="s">
        <v>6675</v>
      </c>
      <c r="L38" s="22"/>
      <c r="M38" s="25">
        <v>44046</v>
      </c>
      <c r="N38" s="21"/>
      <c r="O38" s="32">
        <v>44061</v>
      </c>
      <c r="P38" s="25"/>
      <c r="Q38" s="26">
        <v>44049</v>
      </c>
    </row>
    <row r="39" spans="2:17" s="9" customFormat="1" ht="19.7" customHeight="1">
      <c r="B39" s="21">
        <v>17</v>
      </c>
      <c r="C39" s="21" t="s">
        <v>963</v>
      </c>
      <c r="D39" s="21" t="s">
        <v>963</v>
      </c>
      <c r="E39" s="75" t="s">
        <v>6676</v>
      </c>
      <c r="F39" s="22">
        <v>1</v>
      </c>
      <c r="G39" s="266">
        <v>16000</v>
      </c>
      <c r="H39" s="266">
        <f t="shared" si="0"/>
        <v>16000</v>
      </c>
      <c r="I39" s="167"/>
      <c r="J39" s="31" t="s">
        <v>4250</v>
      </c>
      <c r="K39" s="22" t="s">
        <v>6675</v>
      </c>
      <c r="L39" s="22"/>
      <c r="M39" s="25">
        <v>44046</v>
      </c>
      <c r="N39" s="21"/>
      <c r="O39" s="32">
        <v>44061</v>
      </c>
      <c r="P39" s="25"/>
      <c r="Q39" s="26">
        <v>44049</v>
      </c>
    </row>
    <row r="40" spans="2:17" s="9" customFormat="1" ht="19.7" customHeight="1">
      <c r="B40" s="21">
        <v>17</v>
      </c>
      <c r="C40" s="21" t="s">
        <v>963</v>
      </c>
      <c r="D40" s="21" t="s">
        <v>963</v>
      </c>
      <c r="E40" s="75" t="s">
        <v>6677</v>
      </c>
      <c r="F40" s="22">
        <v>1</v>
      </c>
      <c r="G40" s="266">
        <v>100</v>
      </c>
      <c r="H40" s="266">
        <f t="shared" si="0"/>
        <v>100</v>
      </c>
      <c r="I40" s="167"/>
      <c r="J40" s="31" t="s">
        <v>6678</v>
      </c>
      <c r="K40" s="22" t="s">
        <v>6675</v>
      </c>
      <c r="L40" s="22"/>
      <c r="M40" s="25">
        <v>44046</v>
      </c>
      <c r="N40" s="21"/>
      <c r="O40" s="32">
        <v>44061</v>
      </c>
      <c r="P40" s="25"/>
      <c r="Q40" s="26">
        <v>44049</v>
      </c>
    </row>
    <row r="41" spans="2:17" s="9" customFormat="1" ht="19.7" customHeight="1">
      <c r="B41" s="21"/>
      <c r="C41" s="21"/>
      <c r="D41" s="21"/>
      <c r="E41" s="75"/>
      <c r="F41" s="22"/>
      <c r="G41" s="266">
        <v>0</v>
      </c>
      <c r="H41" s="266">
        <f t="shared" si="0"/>
        <v>0</v>
      </c>
      <c r="I41" s="167"/>
      <c r="J41" s="31"/>
      <c r="K41" s="22"/>
      <c r="L41" s="22"/>
      <c r="M41" s="25"/>
      <c r="N41" s="21"/>
      <c r="O41" s="22"/>
      <c r="P41" s="25"/>
      <c r="Q41" s="26"/>
    </row>
    <row r="42" spans="2:17" s="9" customFormat="1" ht="19.7" customHeight="1">
      <c r="B42" s="21"/>
      <c r="C42" s="21"/>
      <c r="D42" s="21"/>
      <c r="E42" s="75"/>
      <c r="F42" s="22"/>
      <c r="G42" s="266">
        <v>0</v>
      </c>
      <c r="H42" s="266">
        <f>F42*G42</f>
        <v>0</v>
      </c>
      <c r="I42" s="167"/>
      <c r="J42" s="30"/>
      <c r="K42" s="30"/>
      <c r="L42" s="22"/>
      <c r="M42" s="25"/>
      <c r="N42" s="21"/>
      <c r="O42" s="22"/>
      <c r="P42" s="25"/>
      <c r="Q42" s="26"/>
    </row>
    <row r="43" spans="2:17" s="9" customFormat="1" ht="19.7" customHeight="1">
      <c r="B43" s="21">
        <v>10</v>
      </c>
      <c r="C43" s="21" t="s">
        <v>531</v>
      </c>
      <c r="D43" s="21" t="s">
        <v>531</v>
      </c>
      <c r="E43" s="75" t="s">
        <v>6679</v>
      </c>
      <c r="F43" s="22">
        <v>1</v>
      </c>
      <c r="G43" s="266">
        <v>5848</v>
      </c>
      <c r="H43" s="266">
        <f>F43*G43</f>
        <v>5848</v>
      </c>
      <c r="I43" s="167"/>
      <c r="J43" s="31" t="s">
        <v>6680</v>
      </c>
      <c r="K43" s="30" t="s">
        <v>6681</v>
      </c>
      <c r="L43" s="22"/>
      <c r="M43" s="25">
        <v>44041</v>
      </c>
      <c r="N43" s="21"/>
      <c r="O43" s="22"/>
      <c r="P43" s="25">
        <v>44049</v>
      </c>
      <c r="Q43" s="26">
        <v>44049</v>
      </c>
    </row>
    <row r="44" spans="2:17" s="9" customFormat="1" ht="19.7" customHeight="1">
      <c r="B44" s="21">
        <v>10</v>
      </c>
      <c r="C44" s="21" t="s">
        <v>531</v>
      </c>
      <c r="D44" s="21" t="s">
        <v>531</v>
      </c>
      <c r="E44" s="75" t="s">
        <v>6682</v>
      </c>
      <c r="F44" s="22">
        <v>2</v>
      </c>
      <c r="G44" s="266">
        <v>480</v>
      </c>
      <c r="H44" s="266">
        <f>F44*G44</f>
        <v>960</v>
      </c>
      <c r="I44" s="167"/>
      <c r="J44" s="31" t="s">
        <v>823</v>
      </c>
      <c r="K44" s="30" t="s">
        <v>6681</v>
      </c>
      <c r="L44" s="22"/>
      <c r="M44" s="25">
        <v>44041</v>
      </c>
      <c r="N44" s="21"/>
      <c r="O44" s="22"/>
      <c r="P44" s="25">
        <v>44049</v>
      </c>
      <c r="Q44" s="26">
        <v>44049</v>
      </c>
    </row>
    <row r="45" spans="2:17" s="9" customFormat="1" ht="19.7" customHeight="1">
      <c r="B45" s="21">
        <v>10</v>
      </c>
      <c r="C45" s="21" t="s">
        <v>531</v>
      </c>
      <c r="D45" s="21" t="s">
        <v>531</v>
      </c>
      <c r="E45" s="75" t="s">
        <v>6683</v>
      </c>
      <c r="F45" s="22">
        <v>1</v>
      </c>
      <c r="G45" s="266">
        <v>861</v>
      </c>
      <c r="H45" s="266">
        <f t="shared" ref="H45:H108" si="1">F45*G45</f>
        <v>861</v>
      </c>
      <c r="I45" s="167"/>
      <c r="J45" s="31" t="s">
        <v>898</v>
      </c>
      <c r="K45" s="30" t="s">
        <v>6681</v>
      </c>
      <c r="L45" s="22"/>
      <c r="M45" s="25">
        <v>44041</v>
      </c>
      <c r="N45" s="21"/>
      <c r="O45" s="22"/>
      <c r="P45" s="25">
        <v>44049</v>
      </c>
      <c r="Q45" s="26">
        <v>44049</v>
      </c>
    </row>
    <row r="46" spans="2:17" s="9" customFormat="1" ht="19.7" customHeight="1">
      <c r="B46" s="21">
        <v>10</v>
      </c>
      <c r="C46" s="21" t="s">
        <v>531</v>
      </c>
      <c r="D46" s="21" t="s">
        <v>531</v>
      </c>
      <c r="E46" s="75" t="s">
        <v>6684</v>
      </c>
      <c r="F46" s="22">
        <v>1</v>
      </c>
      <c r="G46" s="266">
        <v>1232</v>
      </c>
      <c r="H46" s="266">
        <f t="shared" si="1"/>
        <v>1232</v>
      </c>
      <c r="I46" s="167"/>
      <c r="J46" s="31" t="s">
        <v>1437</v>
      </c>
      <c r="K46" s="30" t="s">
        <v>6681</v>
      </c>
      <c r="L46" s="22"/>
      <c r="M46" s="25">
        <v>44041</v>
      </c>
      <c r="N46" s="21"/>
      <c r="O46" s="22"/>
      <c r="P46" s="25">
        <v>44049</v>
      </c>
      <c r="Q46" s="26">
        <v>44049</v>
      </c>
    </row>
    <row r="47" spans="2:17" s="9" customFormat="1" ht="19.7" customHeight="1">
      <c r="B47" s="21">
        <v>10</v>
      </c>
      <c r="C47" s="21" t="s">
        <v>531</v>
      </c>
      <c r="D47" s="21" t="s">
        <v>531</v>
      </c>
      <c r="E47" s="75" t="s">
        <v>864</v>
      </c>
      <c r="F47" s="22">
        <v>1</v>
      </c>
      <c r="G47" s="266">
        <v>4570</v>
      </c>
      <c r="H47" s="266">
        <f t="shared" si="1"/>
        <v>4570</v>
      </c>
      <c r="I47" s="167"/>
      <c r="J47" s="31" t="s">
        <v>6685</v>
      </c>
      <c r="K47" s="30" t="s">
        <v>6681</v>
      </c>
      <c r="L47" s="22"/>
      <c r="M47" s="25">
        <v>44041</v>
      </c>
      <c r="N47" s="21"/>
      <c r="O47" s="22"/>
      <c r="P47" s="25">
        <v>44049</v>
      </c>
      <c r="Q47" s="26">
        <v>44049</v>
      </c>
    </row>
    <row r="48" spans="2:17" s="9" customFormat="1" ht="19.7" customHeight="1">
      <c r="B48" s="21">
        <v>10</v>
      </c>
      <c r="C48" s="21" t="s">
        <v>531</v>
      </c>
      <c r="D48" s="21" t="s">
        <v>531</v>
      </c>
      <c r="E48" s="75" t="s">
        <v>868</v>
      </c>
      <c r="F48" s="22">
        <v>1</v>
      </c>
      <c r="G48" s="266">
        <v>3853</v>
      </c>
      <c r="H48" s="266">
        <f t="shared" si="1"/>
        <v>3853</v>
      </c>
      <c r="I48" s="167"/>
      <c r="J48" s="31" t="s">
        <v>6686</v>
      </c>
      <c r="K48" s="30" t="s">
        <v>6681</v>
      </c>
      <c r="L48" s="22"/>
      <c r="M48" s="25">
        <v>44041</v>
      </c>
      <c r="N48" s="21"/>
      <c r="O48" s="22"/>
      <c r="P48" s="25">
        <v>44049</v>
      </c>
      <c r="Q48" s="26">
        <v>44049</v>
      </c>
    </row>
    <row r="49" spans="2:17" s="9" customFormat="1" ht="19.7" customHeight="1">
      <c r="B49" s="21">
        <v>10</v>
      </c>
      <c r="C49" s="21" t="s">
        <v>531</v>
      </c>
      <c r="D49" s="21" t="s">
        <v>531</v>
      </c>
      <c r="E49" s="75" t="s">
        <v>6687</v>
      </c>
      <c r="F49" s="22">
        <v>2</v>
      </c>
      <c r="G49" s="266">
        <v>291</v>
      </c>
      <c r="H49" s="266">
        <f>F49*G49</f>
        <v>582</v>
      </c>
      <c r="I49" s="167"/>
      <c r="J49" s="31" t="s">
        <v>6688</v>
      </c>
      <c r="K49" s="30" t="s">
        <v>6681</v>
      </c>
      <c r="L49" s="22"/>
      <c r="M49" s="25">
        <v>44041</v>
      </c>
      <c r="N49" s="21"/>
      <c r="O49" s="22"/>
      <c r="P49" s="25">
        <v>44049</v>
      </c>
      <c r="Q49" s="26">
        <v>44049</v>
      </c>
    </row>
    <row r="50" spans="2:17" s="9" customFormat="1" ht="19.7" customHeight="1">
      <c r="B50" s="21">
        <v>10</v>
      </c>
      <c r="C50" s="21" t="s">
        <v>4337</v>
      </c>
      <c r="D50" s="21" t="s">
        <v>531</v>
      </c>
      <c r="E50" s="75" t="s">
        <v>4466</v>
      </c>
      <c r="F50" s="22">
        <v>1</v>
      </c>
      <c r="G50" s="266">
        <v>398</v>
      </c>
      <c r="H50" s="266">
        <f>F50*G50</f>
        <v>398</v>
      </c>
      <c r="I50" s="167"/>
      <c r="J50" s="31" t="s">
        <v>1884</v>
      </c>
      <c r="K50" s="30" t="s">
        <v>6681</v>
      </c>
      <c r="L50" s="22"/>
      <c r="M50" s="25">
        <v>44041</v>
      </c>
      <c r="N50" s="21"/>
      <c r="O50" s="22"/>
      <c r="P50" s="25">
        <v>44049</v>
      </c>
      <c r="Q50" s="26">
        <v>44049</v>
      </c>
    </row>
    <row r="51" spans="2:17" s="9" customFormat="1" ht="19.7" customHeight="1">
      <c r="B51" s="21">
        <v>10</v>
      </c>
      <c r="C51" s="21" t="s">
        <v>5664</v>
      </c>
      <c r="D51" s="21" t="s">
        <v>531</v>
      </c>
      <c r="E51" s="75" t="s">
        <v>6689</v>
      </c>
      <c r="F51" s="22">
        <v>1</v>
      </c>
      <c r="G51" s="266">
        <v>2200</v>
      </c>
      <c r="H51" s="266">
        <f>F51*G51</f>
        <v>2200</v>
      </c>
      <c r="I51" s="167"/>
      <c r="J51" s="31" t="s">
        <v>6690</v>
      </c>
      <c r="K51" s="30" t="s">
        <v>6681</v>
      </c>
      <c r="L51" s="22"/>
      <c r="M51" s="25">
        <v>44041</v>
      </c>
      <c r="N51" s="21"/>
      <c r="O51" s="22"/>
      <c r="P51" s="25">
        <v>44049</v>
      </c>
      <c r="Q51" s="26">
        <v>44049</v>
      </c>
    </row>
    <row r="52" spans="2:17" s="9" customFormat="1" ht="19.7" customHeight="1">
      <c r="B52" s="21">
        <v>10</v>
      </c>
      <c r="C52" s="21" t="s">
        <v>2233</v>
      </c>
      <c r="D52" s="21" t="s">
        <v>531</v>
      </c>
      <c r="E52" s="75" t="s">
        <v>6691</v>
      </c>
      <c r="F52" s="22">
        <v>1</v>
      </c>
      <c r="G52" s="266">
        <v>2720</v>
      </c>
      <c r="H52" s="266">
        <f t="shared" si="1"/>
        <v>2720</v>
      </c>
      <c r="I52" s="167"/>
      <c r="J52" s="31" t="s">
        <v>1529</v>
      </c>
      <c r="K52" s="30" t="s">
        <v>6681</v>
      </c>
      <c r="L52" s="22"/>
      <c r="M52" s="25">
        <v>44041</v>
      </c>
      <c r="N52" s="21"/>
      <c r="O52" s="22"/>
      <c r="P52" s="25">
        <v>44049</v>
      </c>
      <c r="Q52" s="26">
        <v>44049</v>
      </c>
    </row>
    <row r="53" spans="2:17" s="9" customFormat="1" ht="19.7" customHeight="1">
      <c r="B53" s="21">
        <v>10</v>
      </c>
      <c r="C53" s="21" t="s">
        <v>531</v>
      </c>
      <c r="D53" s="21" t="s">
        <v>531</v>
      </c>
      <c r="E53" s="75" t="s">
        <v>2715</v>
      </c>
      <c r="F53" s="22">
        <v>2</v>
      </c>
      <c r="G53" s="266">
        <v>350</v>
      </c>
      <c r="H53" s="266">
        <f t="shared" si="1"/>
        <v>700</v>
      </c>
      <c r="I53" s="167"/>
      <c r="J53" s="31" t="s">
        <v>695</v>
      </c>
      <c r="K53" s="30" t="s">
        <v>6681</v>
      </c>
      <c r="L53" s="22"/>
      <c r="M53" s="25">
        <v>44041</v>
      </c>
      <c r="N53" s="21"/>
      <c r="O53" s="22"/>
      <c r="P53" s="25">
        <v>44049</v>
      </c>
      <c r="Q53" s="26">
        <v>44049</v>
      </c>
    </row>
    <row r="54" spans="2:17" s="9" customFormat="1" ht="19.7" customHeight="1">
      <c r="B54" s="21">
        <v>10</v>
      </c>
      <c r="C54" s="21" t="s">
        <v>2233</v>
      </c>
      <c r="D54" s="21" t="s">
        <v>531</v>
      </c>
      <c r="E54" s="75" t="s">
        <v>6691</v>
      </c>
      <c r="F54" s="22">
        <v>1</v>
      </c>
      <c r="G54" s="266">
        <v>2720</v>
      </c>
      <c r="H54" s="266">
        <f t="shared" si="1"/>
        <v>2720</v>
      </c>
      <c r="I54" s="167"/>
      <c r="J54" s="31" t="s">
        <v>1529</v>
      </c>
      <c r="K54" s="30" t="s">
        <v>6681</v>
      </c>
      <c r="L54" s="22"/>
      <c r="M54" s="25">
        <v>44041</v>
      </c>
      <c r="N54" s="21"/>
      <c r="O54" s="22"/>
      <c r="P54" s="25">
        <v>44049</v>
      </c>
      <c r="Q54" s="26">
        <v>44049</v>
      </c>
    </row>
    <row r="55" spans="2:17" s="9" customFormat="1" ht="19.7" customHeight="1">
      <c r="B55" s="21">
        <v>16</v>
      </c>
      <c r="C55" s="21" t="s">
        <v>531</v>
      </c>
      <c r="D55" s="21" t="s">
        <v>531</v>
      </c>
      <c r="E55" s="75" t="s">
        <v>6692</v>
      </c>
      <c r="F55" s="22">
        <v>1</v>
      </c>
      <c r="G55" s="266">
        <v>290</v>
      </c>
      <c r="H55" s="266">
        <f t="shared" si="1"/>
        <v>290</v>
      </c>
      <c r="I55" s="167"/>
      <c r="J55" s="31" t="s">
        <v>1449</v>
      </c>
      <c r="K55" s="30" t="s">
        <v>6681</v>
      </c>
      <c r="L55" s="22"/>
      <c r="M55" s="25">
        <v>44041</v>
      </c>
      <c r="N55" s="21"/>
      <c r="O55" s="22"/>
      <c r="P55" s="25">
        <v>44049</v>
      </c>
      <c r="Q55" s="26">
        <v>44049</v>
      </c>
    </row>
    <row r="56" spans="2:17" s="9" customFormat="1" ht="19.7" customHeight="1">
      <c r="B56" s="21">
        <v>16</v>
      </c>
      <c r="C56" s="21" t="s">
        <v>1458</v>
      </c>
      <c r="D56" s="21" t="s">
        <v>531</v>
      </c>
      <c r="E56" s="75" t="s">
        <v>6693</v>
      </c>
      <c r="F56" s="22">
        <v>2</v>
      </c>
      <c r="G56" s="266">
        <v>78</v>
      </c>
      <c r="H56" s="266">
        <f t="shared" si="1"/>
        <v>156</v>
      </c>
      <c r="I56" s="167"/>
      <c r="J56" s="31" t="s">
        <v>1460</v>
      </c>
      <c r="K56" s="30" t="s">
        <v>6681</v>
      </c>
      <c r="L56" s="22"/>
      <c r="M56" s="25">
        <v>44041</v>
      </c>
      <c r="N56" s="21"/>
      <c r="O56" s="22"/>
      <c r="P56" s="25">
        <v>44049</v>
      </c>
      <c r="Q56" s="26">
        <v>44049</v>
      </c>
    </row>
    <row r="57" spans="2:17" s="9" customFormat="1" ht="19.7" customHeight="1">
      <c r="B57" s="21">
        <v>16</v>
      </c>
      <c r="C57" s="21" t="s">
        <v>531</v>
      </c>
      <c r="D57" s="21" t="s">
        <v>531</v>
      </c>
      <c r="E57" s="75" t="s">
        <v>6694</v>
      </c>
      <c r="F57" s="22">
        <v>1</v>
      </c>
      <c r="G57" s="266">
        <v>25</v>
      </c>
      <c r="H57" s="266">
        <f>F57*G57</f>
        <v>25</v>
      </c>
      <c r="I57" s="167"/>
      <c r="J57" s="31" t="s">
        <v>2678</v>
      </c>
      <c r="K57" s="30" t="s">
        <v>6681</v>
      </c>
      <c r="L57" s="22"/>
      <c r="M57" s="25">
        <v>44041</v>
      </c>
      <c r="N57" s="21"/>
      <c r="O57" s="22"/>
      <c r="P57" s="25">
        <v>44049</v>
      </c>
      <c r="Q57" s="26">
        <v>44049</v>
      </c>
    </row>
    <row r="58" spans="2:17" s="9" customFormat="1" ht="19.7" customHeight="1">
      <c r="B58" s="21">
        <v>16</v>
      </c>
      <c r="C58" s="21" t="s">
        <v>531</v>
      </c>
      <c r="D58" s="21" t="s">
        <v>531</v>
      </c>
      <c r="E58" s="75" t="s">
        <v>839</v>
      </c>
      <c r="F58" s="22">
        <v>1</v>
      </c>
      <c r="G58" s="266">
        <v>71</v>
      </c>
      <c r="H58" s="266">
        <f t="shared" si="1"/>
        <v>71</v>
      </c>
      <c r="I58" s="167"/>
      <c r="J58" s="31" t="s">
        <v>2679</v>
      </c>
      <c r="K58" s="30" t="s">
        <v>6681</v>
      </c>
      <c r="L58" s="22"/>
      <c r="M58" s="25">
        <v>44041</v>
      </c>
      <c r="N58" s="21"/>
      <c r="O58" s="22"/>
      <c r="P58" s="25">
        <v>44049</v>
      </c>
      <c r="Q58" s="26">
        <v>44049</v>
      </c>
    </row>
    <row r="59" spans="2:17" s="9" customFormat="1" ht="19.7" customHeight="1">
      <c r="B59" s="21">
        <v>16</v>
      </c>
      <c r="C59" s="21" t="s">
        <v>2269</v>
      </c>
      <c r="D59" s="21" t="s">
        <v>531</v>
      </c>
      <c r="E59" s="75" t="s">
        <v>3704</v>
      </c>
      <c r="F59" s="22">
        <v>2</v>
      </c>
      <c r="G59" s="266">
        <v>98</v>
      </c>
      <c r="H59" s="266">
        <f t="shared" si="1"/>
        <v>196</v>
      </c>
      <c r="I59" s="167"/>
      <c r="J59" s="31" t="s">
        <v>4837</v>
      </c>
      <c r="K59" s="30" t="s">
        <v>6681</v>
      </c>
      <c r="L59" s="22"/>
      <c r="M59" s="25">
        <v>44041</v>
      </c>
      <c r="N59" s="21"/>
      <c r="O59" s="22"/>
      <c r="P59" s="25">
        <v>44049</v>
      </c>
      <c r="Q59" s="26">
        <v>44049</v>
      </c>
    </row>
    <row r="60" spans="2:17" s="9" customFormat="1" ht="19.7" customHeight="1">
      <c r="B60" s="21">
        <v>16</v>
      </c>
      <c r="C60" s="21" t="s">
        <v>531</v>
      </c>
      <c r="D60" s="21" t="s">
        <v>531</v>
      </c>
      <c r="E60" s="75" t="s">
        <v>3705</v>
      </c>
      <c r="F60" s="22">
        <v>2</v>
      </c>
      <c r="G60" s="266">
        <v>40</v>
      </c>
      <c r="H60" s="266">
        <f t="shared" si="1"/>
        <v>80</v>
      </c>
      <c r="I60" s="167"/>
      <c r="J60" s="31" t="s">
        <v>4407</v>
      </c>
      <c r="K60" s="30" t="s">
        <v>6681</v>
      </c>
      <c r="L60" s="22"/>
      <c r="M60" s="25">
        <v>44041</v>
      </c>
      <c r="N60" s="21"/>
      <c r="O60" s="22"/>
      <c r="P60" s="25">
        <v>44049</v>
      </c>
      <c r="Q60" s="26">
        <v>44049</v>
      </c>
    </row>
    <row r="61" spans="2:17" s="9" customFormat="1" ht="19.7" customHeight="1">
      <c r="B61" s="21">
        <v>16</v>
      </c>
      <c r="C61" s="21" t="s">
        <v>686</v>
      </c>
      <c r="D61" s="21" t="s">
        <v>531</v>
      </c>
      <c r="E61" s="75" t="s">
        <v>843</v>
      </c>
      <c r="F61" s="1065">
        <v>0</v>
      </c>
      <c r="G61" s="266">
        <v>0</v>
      </c>
      <c r="H61" s="266">
        <f t="shared" si="1"/>
        <v>0</v>
      </c>
      <c r="I61" s="167"/>
      <c r="J61" s="31" t="s">
        <v>6695</v>
      </c>
      <c r="K61" s="1065" t="s">
        <v>2247</v>
      </c>
      <c r="L61" s="22"/>
      <c r="M61" s="25"/>
      <c r="N61" s="21"/>
      <c r="O61" s="22"/>
      <c r="P61" s="25"/>
      <c r="Q61" s="26"/>
    </row>
    <row r="62" spans="2:17" s="9" customFormat="1" ht="19.7" customHeight="1">
      <c r="B62" s="21">
        <v>11</v>
      </c>
      <c r="C62" s="21" t="s">
        <v>531</v>
      </c>
      <c r="D62" s="21" t="s">
        <v>531</v>
      </c>
      <c r="E62" s="75" t="s">
        <v>3689</v>
      </c>
      <c r="F62" s="22">
        <v>1</v>
      </c>
      <c r="G62" s="266">
        <v>590</v>
      </c>
      <c r="H62" s="266">
        <f t="shared" si="1"/>
        <v>590</v>
      </c>
      <c r="I62" s="167"/>
      <c r="J62" s="31" t="s">
        <v>3690</v>
      </c>
      <c r="K62" s="30" t="s">
        <v>6681</v>
      </c>
      <c r="L62" s="22"/>
      <c r="M62" s="25">
        <v>44041</v>
      </c>
      <c r="N62" s="21"/>
      <c r="O62" s="22"/>
      <c r="P62" s="25">
        <v>44049</v>
      </c>
      <c r="Q62" s="26">
        <v>44049</v>
      </c>
    </row>
    <row r="63" spans="2:17" s="9" customFormat="1" ht="19.7" customHeight="1">
      <c r="B63" s="21">
        <v>11</v>
      </c>
      <c r="C63" s="21" t="s">
        <v>531</v>
      </c>
      <c r="D63" s="21" t="s">
        <v>531</v>
      </c>
      <c r="E63" s="75" t="s">
        <v>3795</v>
      </c>
      <c r="F63" s="22">
        <v>1</v>
      </c>
      <c r="G63" s="266">
        <v>4570</v>
      </c>
      <c r="H63" s="266">
        <f t="shared" si="1"/>
        <v>4570</v>
      </c>
      <c r="I63" s="167"/>
      <c r="J63" s="31" t="s">
        <v>3796</v>
      </c>
      <c r="K63" s="30" t="s">
        <v>6681</v>
      </c>
      <c r="L63" s="22"/>
      <c r="M63" s="25">
        <v>44041</v>
      </c>
      <c r="N63" s="21"/>
      <c r="O63" s="22"/>
      <c r="P63" s="25">
        <v>44049</v>
      </c>
      <c r="Q63" s="26">
        <v>44049</v>
      </c>
    </row>
    <row r="64" spans="2:17" s="9" customFormat="1" ht="19.7" customHeight="1">
      <c r="B64" s="21">
        <v>11</v>
      </c>
      <c r="C64" s="21" t="s">
        <v>531</v>
      </c>
      <c r="D64" s="21" t="s">
        <v>531</v>
      </c>
      <c r="E64" s="75" t="s">
        <v>3803</v>
      </c>
      <c r="F64" s="22">
        <v>1</v>
      </c>
      <c r="G64" s="266">
        <v>290</v>
      </c>
      <c r="H64" s="266">
        <f t="shared" si="1"/>
        <v>290</v>
      </c>
      <c r="I64" s="167"/>
      <c r="J64" s="31" t="s">
        <v>3800</v>
      </c>
      <c r="K64" s="30" t="s">
        <v>6681</v>
      </c>
      <c r="L64" s="22"/>
      <c r="M64" s="25">
        <v>44041</v>
      </c>
      <c r="N64" s="21"/>
      <c r="O64" s="22"/>
      <c r="P64" s="25">
        <v>44049</v>
      </c>
      <c r="Q64" s="26">
        <v>44049</v>
      </c>
    </row>
    <row r="65" spans="2:17" s="9" customFormat="1" ht="19.7" customHeight="1">
      <c r="B65" s="21">
        <v>11</v>
      </c>
      <c r="C65" s="21" t="s">
        <v>531</v>
      </c>
      <c r="D65" s="21" t="s">
        <v>531</v>
      </c>
      <c r="E65" s="75" t="s">
        <v>6696</v>
      </c>
      <c r="F65" s="22">
        <v>2</v>
      </c>
      <c r="G65" s="266">
        <v>258</v>
      </c>
      <c r="H65" s="266">
        <f t="shared" si="1"/>
        <v>516</v>
      </c>
      <c r="I65" s="167"/>
      <c r="J65" s="31" t="s">
        <v>2679</v>
      </c>
      <c r="K65" s="30" t="s">
        <v>6681</v>
      </c>
      <c r="L65" s="22"/>
      <c r="M65" s="25">
        <v>44041</v>
      </c>
      <c r="N65" s="21"/>
      <c r="O65" s="22"/>
      <c r="P65" s="25">
        <v>44049</v>
      </c>
      <c r="Q65" s="26">
        <v>44049</v>
      </c>
    </row>
    <row r="66" spans="2:17" s="9" customFormat="1" ht="19.7" customHeight="1">
      <c r="B66" s="21">
        <v>11</v>
      </c>
      <c r="C66" s="21" t="s">
        <v>531</v>
      </c>
      <c r="D66" s="21" t="s">
        <v>531</v>
      </c>
      <c r="E66" s="75" t="s">
        <v>6697</v>
      </c>
      <c r="F66" s="22">
        <v>1</v>
      </c>
      <c r="G66" s="266">
        <v>880</v>
      </c>
      <c r="H66" s="266">
        <f t="shared" si="1"/>
        <v>880</v>
      </c>
      <c r="I66" s="167"/>
      <c r="J66" s="31" t="s">
        <v>1537</v>
      </c>
      <c r="K66" s="30" t="s">
        <v>6681</v>
      </c>
      <c r="L66" s="22"/>
      <c r="M66" s="25">
        <v>44041</v>
      </c>
      <c r="N66" s="21"/>
      <c r="O66" s="22"/>
      <c r="P66" s="25">
        <v>44049</v>
      </c>
      <c r="Q66" s="26">
        <v>44049</v>
      </c>
    </row>
    <row r="67" spans="2:17" s="9" customFormat="1" ht="19.7" customHeight="1">
      <c r="B67" s="21">
        <v>11</v>
      </c>
      <c r="C67" s="21" t="s">
        <v>531</v>
      </c>
      <c r="D67" s="21" t="s">
        <v>531</v>
      </c>
      <c r="E67" s="75" t="s">
        <v>6698</v>
      </c>
      <c r="F67" s="22">
        <v>1</v>
      </c>
      <c r="G67" s="266">
        <v>370</v>
      </c>
      <c r="H67" s="266">
        <f t="shared" si="1"/>
        <v>370</v>
      </c>
      <c r="I67" s="167"/>
      <c r="J67" s="31" t="s">
        <v>1449</v>
      </c>
      <c r="K67" s="30" t="s">
        <v>6681</v>
      </c>
      <c r="L67" s="22"/>
      <c r="M67" s="25">
        <v>44041</v>
      </c>
      <c r="N67" s="21"/>
      <c r="O67" s="22"/>
      <c r="P67" s="25">
        <v>44049</v>
      </c>
      <c r="Q67" s="26">
        <v>44049</v>
      </c>
    </row>
    <row r="68" spans="2:17" s="9" customFormat="1" ht="19.7" customHeight="1">
      <c r="B68" s="21">
        <v>11</v>
      </c>
      <c r="C68" s="21" t="s">
        <v>531</v>
      </c>
      <c r="D68" s="21" t="s">
        <v>531</v>
      </c>
      <c r="E68" s="75" t="s">
        <v>4196</v>
      </c>
      <c r="F68" s="22">
        <v>2</v>
      </c>
      <c r="G68" s="266">
        <v>230</v>
      </c>
      <c r="H68" s="266">
        <f t="shared" si="1"/>
        <v>460</v>
      </c>
      <c r="I68" s="167"/>
      <c r="J68" s="31" t="s">
        <v>1451</v>
      </c>
      <c r="K68" s="30" t="s">
        <v>6681</v>
      </c>
      <c r="L68" s="22"/>
      <c r="M68" s="25">
        <v>44041</v>
      </c>
      <c r="N68" s="21"/>
      <c r="O68" s="22"/>
      <c r="P68" s="25">
        <v>44049</v>
      </c>
      <c r="Q68" s="26">
        <v>44049</v>
      </c>
    </row>
    <row r="69" spans="2:17" s="9" customFormat="1" ht="19.7" customHeight="1">
      <c r="B69" s="21">
        <v>11</v>
      </c>
      <c r="C69" s="21" t="s">
        <v>531</v>
      </c>
      <c r="D69" s="21" t="s">
        <v>531</v>
      </c>
      <c r="E69" s="75" t="s">
        <v>1455</v>
      </c>
      <c r="F69" s="22">
        <v>10</v>
      </c>
      <c r="G69" s="266">
        <v>33</v>
      </c>
      <c r="H69" s="266">
        <f t="shared" si="1"/>
        <v>330</v>
      </c>
      <c r="I69" s="167"/>
      <c r="J69" s="31" t="s">
        <v>6699</v>
      </c>
      <c r="K69" s="30" t="s">
        <v>6681</v>
      </c>
      <c r="L69" s="22"/>
      <c r="M69" s="25">
        <v>44041</v>
      </c>
      <c r="N69" s="21"/>
      <c r="O69" s="22"/>
      <c r="P69" s="25">
        <v>44049</v>
      </c>
      <c r="Q69" s="26">
        <v>44049</v>
      </c>
    </row>
    <row r="70" spans="2:17" s="9" customFormat="1" ht="19.7" customHeight="1">
      <c r="B70" s="21">
        <v>11</v>
      </c>
      <c r="C70" s="21" t="s">
        <v>4337</v>
      </c>
      <c r="D70" s="21" t="s">
        <v>531</v>
      </c>
      <c r="E70" s="75" t="s">
        <v>6700</v>
      </c>
      <c r="F70" s="22">
        <v>1</v>
      </c>
      <c r="G70" s="266">
        <v>794</v>
      </c>
      <c r="H70" s="266">
        <f>F70*G70</f>
        <v>794</v>
      </c>
      <c r="I70" s="167"/>
      <c r="J70" s="31" t="s">
        <v>860</v>
      </c>
      <c r="K70" s="30" t="s">
        <v>6681</v>
      </c>
      <c r="L70" s="22"/>
      <c r="M70" s="25">
        <v>44041</v>
      </c>
      <c r="N70" s="21"/>
      <c r="O70" s="22"/>
      <c r="P70" s="25">
        <v>44049</v>
      </c>
      <c r="Q70" s="26">
        <v>44049</v>
      </c>
    </row>
    <row r="71" spans="2:17" s="9" customFormat="1" ht="19.7" customHeight="1">
      <c r="B71" s="21">
        <v>11</v>
      </c>
      <c r="C71" s="21" t="s">
        <v>531</v>
      </c>
      <c r="D71" s="21" t="s">
        <v>531</v>
      </c>
      <c r="E71" s="75" t="s">
        <v>6701</v>
      </c>
      <c r="F71" s="22">
        <v>1</v>
      </c>
      <c r="G71" s="266">
        <v>527</v>
      </c>
      <c r="H71" s="266">
        <f t="shared" si="1"/>
        <v>527</v>
      </c>
      <c r="I71" s="167"/>
      <c r="J71" s="31" t="s">
        <v>6702</v>
      </c>
      <c r="K71" s="30" t="s">
        <v>6681</v>
      </c>
      <c r="L71" s="22"/>
      <c r="M71" s="25">
        <v>44041</v>
      </c>
      <c r="N71" s="21"/>
      <c r="O71" s="22"/>
      <c r="P71" s="25">
        <v>44049</v>
      </c>
      <c r="Q71" s="26">
        <v>44049</v>
      </c>
    </row>
    <row r="72" spans="2:17" s="9" customFormat="1" ht="19.7" customHeight="1">
      <c r="B72" s="21">
        <v>16</v>
      </c>
      <c r="C72" s="21" t="s">
        <v>531</v>
      </c>
      <c r="D72" s="21" t="s">
        <v>531</v>
      </c>
      <c r="E72" s="75" t="s">
        <v>6703</v>
      </c>
      <c r="F72" s="22">
        <v>1</v>
      </c>
      <c r="G72" s="266">
        <v>4570</v>
      </c>
      <c r="H72" s="266">
        <f t="shared" si="1"/>
        <v>4570</v>
      </c>
      <c r="I72" s="167"/>
      <c r="J72" s="31" t="s">
        <v>3796</v>
      </c>
      <c r="K72" s="30" t="s">
        <v>6681</v>
      </c>
      <c r="L72" s="22"/>
      <c r="M72" s="25">
        <v>44041</v>
      </c>
      <c r="N72" s="21"/>
      <c r="O72" s="22"/>
      <c r="P72" s="25">
        <v>44049</v>
      </c>
      <c r="Q72" s="26">
        <v>44049</v>
      </c>
    </row>
    <row r="73" spans="2:17" s="9" customFormat="1" ht="19.7" customHeight="1">
      <c r="B73" s="21">
        <v>16</v>
      </c>
      <c r="C73" s="21" t="s">
        <v>531</v>
      </c>
      <c r="D73" s="21" t="s">
        <v>531</v>
      </c>
      <c r="E73" s="75" t="s">
        <v>6704</v>
      </c>
      <c r="F73" s="22">
        <v>1</v>
      </c>
      <c r="G73" s="266">
        <v>290</v>
      </c>
      <c r="H73" s="266">
        <f t="shared" si="1"/>
        <v>290</v>
      </c>
      <c r="I73" s="167"/>
      <c r="J73" s="31" t="s">
        <v>3800</v>
      </c>
      <c r="K73" s="30" t="s">
        <v>6681</v>
      </c>
      <c r="L73" s="22"/>
      <c r="M73" s="25">
        <v>44041</v>
      </c>
      <c r="N73" s="21"/>
      <c r="O73" s="22"/>
      <c r="P73" s="25">
        <v>44049</v>
      </c>
      <c r="Q73" s="26">
        <v>44049</v>
      </c>
    </row>
    <row r="74" spans="2:17" s="9" customFormat="1" ht="19.7" customHeight="1">
      <c r="B74" s="21">
        <v>16</v>
      </c>
      <c r="C74" s="21" t="s">
        <v>531</v>
      </c>
      <c r="D74" s="21" t="s">
        <v>531</v>
      </c>
      <c r="E74" s="75" t="s">
        <v>6705</v>
      </c>
      <c r="F74" s="22">
        <v>1</v>
      </c>
      <c r="G74" s="266">
        <v>890</v>
      </c>
      <c r="H74" s="266">
        <f t="shared" si="1"/>
        <v>890</v>
      </c>
      <c r="I74" s="167"/>
      <c r="J74" s="31" t="s">
        <v>3800</v>
      </c>
      <c r="K74" s="30" t="s">
        <v>6681</v>
      </c>
      <c r="L74" s="22"/>
      <c r="M74" s="25">
        <v>44041</v>
      </c>
      <c r="N74" s="21"/>
      <c r="O74" s="22"/>
      <c r="P74" s="25">
        <v>44049</v>
      </c>
      <c r="Q74" s="26">
        <v>44049</v>
      </c>
    </row>
    <row r="75" spans="2:17" s="9" customFormat="1" ht="19.7" customHeight="1">
      <c r="B75" s="21">
        <v>16</v>
      </c>
      <c r="C75" s="21" t="s">
        <v>2269</v>
      </c>
      <c r="D75" s="21" t="s">
        <v>531</v>
      </c>
      <c r="E75" s="75" t="s">
        <v>6706</v>
      </c>
      <c r="F75" s="22">
        <v>2</v>
      </c>
      <c r="G75" s="266">
        <v>131</v>
      </c>
      <c r="H75" s="266">
        <f t="shared" si="1"/>
        <v>262</v>
      </c>
      <c r="I75" s="167"/>
      <c r="J75" s="31" t="s">
        <v>6707</v>
      </c>
      <c r="K75" s="30" t="s">
        <v>6681</v>
      </c>
      <c r="L75" s="22"/>
      <c r="M75" s="25">
        <v>44041</v>
      </c>
      <c r="N75" s="21"/>
      <c r="O75" s="22"/>
      <c r="P75" s="25">
        <v>44049</v>
      </c>
      <c r="Q75" s="26">
        <v>44049</v>
      </c>
    </row>
    <row r="76" spans="2:17" s="9" customFormat="1" ht="19.7" customHeight="1">
      <c r="B76" s="21">
        <v>16</v>
      </c>
      <c r="C76" s="21" t="s">
        <v>577</v>
      </c>
      <c r="D76" s="21" t="s">
        <v>577</v>
      </c>
      <c r="E76" s="75" t="s">
        <v>6204</v>
      </c>
      <c r="F76" s="22">
        <v>1</v>
      </c>
      <c r="G76" s="266">
        <v>1200</v>
      </c>
      <c r="H76" s="266">
        <f>F76*G76</f>
        <v>1200</v>
      </c>
      <c r="I76" s="167"/>
      <c r="J76" s="31" t="s">
        <v>6591</v>
      </c>
      <c r="K76" s="30" t="s">
        <v>6681</v>
      </c>
      <c r="L76" s="22"/>
      <c r="M76" s="25">
        <v>44041</v>
      </c>
      <c r="N76" s="21"/>
      <c r="O76" s="22"/>
      <c r="P76" s="25">
        <v>44049</v>
      </c>
      <c r="Q76" s="26">
        <v>44049</v>
      </c>
    </row>
    <row r="77" spans="2:17" s="9" customFormat="1" ht="19.7" customHeight="1">
      <c r="B77" s="21">
        <v>16</v>
      </c>
      <c r="C77" s="21" t="s">
        <v>3989</v>
      </c>
      <c r="D77" s="21" t="s">
        <v>577</v>
      </c>
      <c r="E77" s="75" t="s">
        <v>6708</v>
      </c>
      <c r="F77" s="22">
        <v>1</v>
      </c>
      <c r="G77" s="266">
        <v>150</v>
      </c>
      <c r="H77" s="266">
        <f t="shared" si="1"/>
        <v>150</v>
      </c>
      <c r="I77" s="167"/>
      <c r="J77" s="31" t="s">
        <v>6709</v>
      </c>
      <c r="K77" s="30" t="s">
        <v>6681</v>
      </c>
      <c r="L77" s="22"/>
      <c r="M77" s="25">
        <v>44041</v>
      </c>
      <c r="N77" s="21"/>
      <c r="O77" s="22"/>
      <c r="P77" s="25">
        <v>44049</v>
      </c>
      <c r="Q77" s="26">
        <v>44049</v>
      </c>
    </row>
    <row r="78" spans="2:17" s="9" customFormat="1" ht="19.7" customHeight="1">
      <c r="B78" s="21">
        <v>17</v>
      </c>
      <c r="C78" s="21" t="s">
        <v>531</v>
      </c>
      <c r="D78" s="21" t="s">
        <v>531</v>
      </c>
      <c r="E78" s="75" t="s">
        <v>6710</v>
      </c>
      <c r="F78" s="22">
        <v>1</v>
      </c>
      <c r="G78" s="266">
        <v>3390</v>
      </c>
      <c r="H78" s="266">
        <f t="shared" si="1"/>
        <v>3390</v>
      </c>
      <c r="I78" s="167"/>
      <c r="J78" s="31" t="s">
        <v>4819</v>
      </c>
      <c r="K78" s="30" t="s">
        <v>6681</v>
      </c>
      <c r="L78" s="22"/>
      <c r="M78" s="25">
        <v>44041</v>
      </c>
      <c r="N78" s="21"/>
      <c r="O78" s="22"/>
      <c r="P78" s="25">
        <v>44049</v>
      </c>
      <c r="Q78" s="26">
        <v>44049</v>
      </c>
    </row>
    <row r="79" spans="2:17" s="9" customFormat="1" ht="19.7" customHeight="1">
      <c r="B79" s="21">
        <v>17</v>
      </c>
      <c r="C79" s="21" t="s">
        <v>531</v>
      </c>
      <c r="D79" s="21" t="s">
        <v>531</v>
      </c>
      <c r="E79" s="75" t="s">
        <v>6711</v>
      </c>
      <c r="F79" s="22">
        <v>100</v>
      </c>
      <c r="G79" s="266">
        <v>6</v>
      </c>
      <c r="H79" s="266">
        <f t="shared" si="1"/>
        <v>600</v>
      </c>
      <c r="I79" s="167"/>
      <c r="J79" s="31" t="s">
        <v>6712</v>
      </c>
      <c r="K79" s="30" t="s">
        <v>6681</v>
      </c>
      <c r="L79" s="22"/>
      <c r="M79" s="25">
        <v>44041</v>
      </c>
      <c r="N79" s="21"/>
      <c r="O79" s="22"/>
      <c r="P79" s="25">
        <v>44049</v>
      </c>
      <c r="Q79" s="26">
        <v>44049</v>
      </c>
    </row>
    <row r="80" spans="2:17" s="9" customFormat="1" ht="19.7" customHeight="1">
      <c r="B80" s="21"/>
      <c r="C80" s="21"/>
      <c r="D80" s="21"/>
      <c r="E80" s="75"/>
      <c r="F80" s="22"/>
      <c r="G80" s="266">
        <v>0</v>
      </c>
      <c r="H80" s="266">
        <f t="shared" si="1"/>
        <v>0</v>
      </c>
      <c r="I80" s="167"/>
      <c r="J80" s="31"/>
      <c r="K80" s="22"/>
      <c r="L80" s="22"/>
      <c r="M80" s="25"/>
      <c r="N80" s="21"/>
      <c r="O80" s="22"/>
      <c r="P80" s="25"/>
      <c r="Q80" s="26"/>
    </row>
    <row r="81" spans="2:17" s="9" customFormat="1" ht="19.7" customHeight="1">
      <c r="B81" s="21">
        <v>17</v>
      </c>
      <c r="C81" s="21" t="s">
        <v>531</v>
      </c>
      <c r="D81" s="21" t="s">
        <v>531</v>
      </c>
      <c r="E81" s="75" t="s">
        <v>6713</v>
      </c>
      <c r="F81" s="22">
        <v>1</v>
      </c>
      <c r="G81" s="266">
        <v>8926</v>
      </c>
      <c r="H81" s="266">
        <f t="shared" si="1"/>
        <v>8926</v>
      </c>
      <c r="I81" s="167"/>
      <c r="J81" s="31" t="s">
        <v>6714</v>
      </c>
      <c r="K81" s="30" t="s">
        <v>6681</v>
      </c>
      <c r="L81" s="22"/>
      <c r="M81" s="25">
        <v>44043</v>
      </c>
      <c r="N81" s="21"/>
      <c r="O81" s="22"/>
      <c r="P81" s="25">
        <v>44067</v>
      </c>
      <c r="Q81" s="26">
        <v>44067</v>
      </c>
    </row>
    <row r="82" spans="2:17" s="9" customFormat="1" ht="19.7" customHeight="1">
      <c r="B82" s="21">
        <v>17</v>
      </c>
      <c r="C82" s="21" t="s">
        <v>531</v>
      </c>
      <c r="D82" s="21" t="s">
        <v>531</v>
      </c>
      <c r="E82" s="75" t="s">
        <v>6715</v>
      </c>
      <c r="F82" s="22">
        <v>1</v>
      </c>
      <c r="G82" s="266">
        <v>5993</v>
      </c>
      <c r="H82" s="266">
        <f t="shared" si="1"/>
        <v>5993</v>
      </c>
      <c r="I82" s="167"/>
      <c r="J82" s="31" t="s">
        <v>6716</v>
      </c>
      <c r="K82" s="30" t="s">
        <v>6681</v>
      </c>
      <c r="L82" s="22"/>
      <c r="M82" s="25">
        <v>44043</v>
      </c>
      <c r="N82" s="21"/>
      <c r="O82" s="22"/>
      <c r="P82" s="25">
        <v>44067</v>
      </c>
      <c r="Q82" s="26">
        <v>44067</v>
      </c>
    </row>
    <row r="83" spans="2:17" s="9" customFormat="1" ht="19.7" customHeight="1">
      <c r="B83" s="21">
        <v>17</v>
      </c>
      <c r="C83" s="21" t="s">
        <v>531</v>
      </c>
      <c r="D83" s="21" t="s">
        <v>531</v>
      </c>
      <c r="E83" s="75" t="s">
        <v>6717</v>
      </c>
      <c r="F83" s="22">
        <v>1</v>
      </c>
      <c r="G83" s="266">
        <v>5325</v>
      </c>
      <c r="H83" s="266">
        <f t="shared" si="1"/>
        <v>5325</v>
      </c>
      <c r="I83" s="167"/>
      <c r="J83" s="31" t="s">
        <v>6718</v>
      </c>
      <c r="K83" s="30" t="s">
        <v>6681</v>
      </c>
      <c r="L83" s="22"/>
      <c r="M83" s="25">
        <v>44043</v>
      </c>
      <c r="N83" s="21"/>
      <c r="O83" s="22"/>
      <c r="P83" s="25">
        <v>44067</v>
      </c>
      <c r="Q83" s="26">
        <v>44067</v>
      </c>
    </row>
    <row r="84" spans="2:17" s="9" customFormat="1" ht="19.7" customHeight="1">
      <c r="B84" s="21">
        <v>17</v>
      </c>
      <c r="C84" s="21" t="s">
        <v>531</v>
      </c>
      <c r="D84" s="21" t="s">
        <v>531</v>
      </c>
      <c r="E84" s="75" t="s">
        <v>6719</v>
      </c>
      <c r="F84" s="22">
        <v>1</v>
      </c>
      <c r="G84" s="266">
        <v>4891</v>
      </c>
      <c r="H84" s="266">
        <f t="shared" si="1"/>
        <v>4891</v>
      </c>
      <c r="I84" s="167"/>
      <c r="J84" s="31" t="s">
        <v>6720</v>
      </c>
      <c r="K84" s="30" t="s">
        <v>6681</v>
      </c>
      <c r="L84" s="22"/>
      <c r="M84" s="25">
        <v>44043</v>
      </c>
      <c r="N84" s="21"/>
      <c r="O84" s="22"/>
      <c r="P84" s="25">
        <v>44067</v>
      </c>
      <c r="Q84" s="26">
        <v>44067</v>
      </c>
    </row>
    <row r="85" spans="2:17" s="9" customFormat="1" ht="19.7" customHeight="1">
      <c r="B85" s="21">
        <v>17</v>
      </c>
      <c r="C85" s="21" t="s">
        <v>531</v>
      </c>
      <c r="D85" s="21" t="s">
        <v>531</v>
      </c>
      <c r="E85" s="75" t="s">
        <v>6721</v>
      </c>
      <c r="F85" s="22">
        <v>1</v>
      </c>
      <c r="G85" s="266">
        <v>4140</v>
      </c>
      <c r="H85" s="266">
        <f t="shared" si="1"/>
        <v>4140</v>
      </c>
      <c r="I85" s="167"/>
      <c r="J85" s="31" t="s">
        <v>6722</v>
      </c>
      <c r="K85" s="30" t="s">
        <v>6681</v>
      </c>
      <c r="L85" s="22"/>
      <c r="M85" s="25">
        <v>44043</v>
      </c>
      <c r="N85" s="21"/>
      <c r="O85" s="22"/>
      <c r="P85" s="25">
        <v>44067</v>
      </c>
      <c r="Q85" s="26">
        <v>44067</v>
      </c>
    </row>
    <row r="86" spans="2:17" s="9" customFormat="1" ht="19.7" customHeight="1">
      <c r="B86" s="21">
        <v>17</v>
      </c>
      <c r="C86" s="21" t="s">
        <v>531</v>
      </c>
      <c r="D86" s="21" t="s">
        <v>531</v>
      </c>
      <c r="E86" s="75" t="s">
        <v>6723</v>
      </c>
      <c r="F86" s="22">
        <v>1</v>
      </c>
      <c r="G86" s="266">
        <v>18946</v>
      </c>
      <c r="H86" s="266">
        <f t="shared" si="1"/>
        <v>18946</v>
      </c>
      <c r="I86" s="167"/>
      <c r="J86" s="31" t="s">
        <v>6724</v>
      </c>
      <c r="K86" s="30" t="s">
        <v>6681</v>
      </c>
      <c r="L86" s="22"/>
      <c r="M86" s="25">
        <v>44043</v>
      </c>
      <c r="N86" s="21"/>
      <c r="O86" s="22"/>
      <c r="P86" s="25">
        <v>44067</v>
      </c>
      <c r="Q86" s="26">
        <v>44067</v>
      </c>
    </row>
    <row r="87" spans="2:17" s="9" customFormat="1" ht="19.7" customHeight="1">
      <c r="B87" s="21">
        <v>17</v>
      </c>
      <c r="C87" s="21" t="s">
        <v>531</v>
      </c>
      <c r="D87" s="21" t="s">
        <v>531</v>
      </c>
      <c r="E87" s="75" t="s">
        <v>6725</v>
      </c>
      <c r="F87" s="22">
        <v>1</v>
      </c>
      <c r="G87" s="266">
        <v>4362</v>
      </c>
      <c r="H87" s="266">
        <f t="shared" si="1"/>
        <v>4362</v>
      </c>
      <c r="I87" s="167"/>
      <c r="J87" s="31" t="s">
        <v>6726</v>
      </c>
      <c r="K87" s="30" t="s">
        <v>6681</v>
      </c>
      <c r="L87" s="22"/>
      <c r="M87" s="25">
        <v>44043</v>
      </c>
      <c r="N87" s="21"/>
      <c r="O87" s="22"/>
      <c r="P87" s="25">
        <v>44067</v>
      </c>
      <c r="Q87" s="26">
        <v>44067</v>
      </c>
    </row>
    <row r="88" spans="2:17" s="9" customFormat="1" ht="19.7" customHeight="1">
      <c r="B88" s="21">
        <v>17</v>
      </c>
      <c r="C88" s="21" t="s">
        <v>531</v>
      </c>
      <c r="D88" s="21" t="s">
        <v>531</v>
      </c>
      <c r="E88" s="75" t="s">
        <v>6727</v>
      </c>
      <c r="F88" s="22">
        <v>1</v>
      </c>
      <c r="G88" s="266">
        <v>4362</v>
      </c>
      <c r="H88" s="266">
        <f t="shared" si="1"/>
        <v>4362</v>
      </c>
      <c r="I88" s="167"/>
      <c r="J88" s="31" t="s">
        <v>6728</v>
      </c>
      <c r="K88" s="30" t="s">
        <v>6681</v>
      </c>
      <c r="L88" s="22"/>
      <c r="M88" s="25">
        <v>44043</v>
      </c>
      <c r="N88" s="21"/>
      <c r="O88" s="22"/>
      <c r="P88" s="25">
        <v>44067</v>
      </c>
      <c r="Q88" s="26">
        <v>44067</v>
      </c>
    </row>
    <row r="89" spans="2:17" s="9" customFormat="1" ht="19.7" customHeight="1">
      <c r="B89" s="21">
        <v>17</v>
      </c>
      <c r="C89" s="21" t="s">
        <v>531</v>
      </c>
      <c r="D89" s="21" t="s">
        <v>531</v>
      </c>
      <c r="E89" s="75" t="s">
        <v>6729</v>
      </c>
      <c r="F89" s="22">
        <v>1</v>
      </c>
      <c r="G89" s="266">
        <v>1470</v>
      </c>
      <c r="H89" s="266">
        <f t="shared" si="1"/>
        <v>1470</v>
      </c>
      <c r="I89" s="167"/>
      <c r="J89" s="31" t="s">
        <v>6730</v>
      </c>
      <c r="K89" s="30" t="s">
        <v>6681</v>
      </c>
      <c r="L89" s="22"/>
      <c r="M89" s="25">
        <v>44043</v>
      </c>
      <c r="N89" s="21"/>
      <c r="O89" s="22"/>
      <c r="P89" s="25">
        <v>44067</v>
      </c>
      <c r="Q89" s="26">
        <v>44067</v>
      </c>
    </row>
    <row r="90" spans="2:17" s="9" customFormat="1" ht="19.7" customHeight="1">
      <c r="B90" s="21">
        <v>17</v>
      </c>
      <c r="C90" s="21" t="s">
        <v>531</v>
      </c>
      <c r="D90" s="21" t="s">
        <v>531</v>
      </c>
      <c r="E90" s="75" t="s">
        <v>6731</v>
      </c>
      <c r="F90" s="22">
        <v>2</v>
      </c>
      <c r="G90" s="266">
        <v>3419</v>
      </c>
      <c r="H90" s="266">
        <f t="shared" si="1"/>
        <v>6838</v>
      </c>
      <c r="I90" s="167"/>
      <c r="J90" s="31" t="s">
        <v>6732</v>
      </c>
      <c r="K90" s="30" t="s">
        <v>6681</v>
      </c>
      <c r="L90" s="22"/>
      <c r="M90" s="25">
        <v>44043</v>
      </c>
      <c r="N90" s="21"/>
      <c r="O90" s="22"/>
      <c r="P90" s="25">
        <v>44067</v>
      </c>
      <c r="Q90" s="26">
        <v>44067</v>
      </c>
    </row>
    <row r="91" spans="2:17" s="9" customFormat="1" ht="19.7" customHeight="1">
      <c r="B91" s="21">
        <v>17</v>
      </c>
      <c r="C91" s="21" t="s">
        <v>531</v>
      </c>
      <c r="D91" s="21" t="s">
        <v>531</v>
      </c>
      <c r="E91" s="75" t="s">
        <v>6733</v>
      </c>
      <c r="F91" s="22">
        <v>2</v>
      </c>
      <c r="G91" s="266">
        <v>2924</v>
      </c>
      <c r="H91" s="266">
        <f t="shared" si="1"/>
        <v>5848</v>
      </c>
      <c r="I91" s="167"/>
      <c r="J91" s="31" t="s">
        <v>6734</v>
      </c>
      <c r="K91" s="30" t="s">
        <v>6681</v>
      </c>
      <c r="L91" s="22"/>
      <c r="M91" s="25">
        <v>44043</v>
      </c>
      <c r="N91" s="21"/>
      <c r="O91" s="22"/>
      <c r="P91" s="25">
        <v>44067</v>
      </c>
      <c r="Q91" s="26">
        <v>44067</v>
      </c>
    </row>
    <row r="92" spans="2:17" s="9" customFormat="1" ht="19.7" customHeight="1">
      <c r="B92" s="21">
        <v>16</v>
      </c>
      <c r="C92" s="21" t="s">
        <v>531</v>
      </c>
      <c r="D92" s="21" t="s">
        <v>531</v>
      </c>
      <c r="E92" s="75" t="s">
        <v>6735</v>
      </c>
      <c r="F92" s="22">
        <v>1</v>
      </c>
      <c r="G92" s="266">
        <v>7234</v>
      </c>
      <c r="H92" s="266">
        <f t="shared" si="1"/>
        <v>7234</v>
      </c>
      <c r="I92" s="167"/>
      <c r="J92" s="31" t="s">
        <v>6736</v>
      </c>
      <c r="K92" s="30" t="s">
        <v>6681</v>
      </c>
      <c r="L92" s="22"/>
      <c r="M92" s="25">
        <v>44043</v>
      </c>
      <c r="N92" s="21"/>
      <c r="O92" s="22"/>
      <c r="P92" s="25">
        <v>44067</v>
      </c>
      <c r="Q92" s="26">
        <v>44067</v>
      </c>
    </row>
    <row r="93" spans="2:17" s="9" customFormat="1" ht="19.7" customHeight="1">
      <c r="B93" s="21">
        <v>16</v>
      </c>
      <c r="C93" s="21" t="s">
        <v>531</v>
      </c>
      <c r="D93" s="21" t="s">
        <v>531</v>
      </c>
      <c r="E93" s="75" t="s">
        <v>6737</v>
      </c>
      <c r="F93" s="22">
        <v>1</v>
      </c>
      <c r="G93" s="266">
        <v>5867</v>
      </c>
      <c r="H93" s="266">
        <f t="shared" si="1"/>
        <v>5867</v>
      </c>
      <c r="I93" s="167"/>
      <c r="J93" s="31" t="s">
        <v>6738</v>
      </c>
      <c r="K93" s="30" t="s">
        <v>6681</v>
      </c>
      <c r="L93" s="22"/>
      <c r="M93" s="25">
        <v>44043</v>
      </c>
      <c r="N93" s="21"/>
      <c r="O93" s="22"/>
      <c r="P93" s="25">
        <v>44067</v>
      </c>
      <c r="Q93" s="26">
        <v>44067</v>
      </c>
    </row>
    <row r="94" spans="2:17" s="9" customFormat="1" ht="19.7" customHeight="1">
      <c r="B94" s="21">
        <v>16</v>
      </c>
      <c r="C94" s="21" t="s">
        <v>531</v>
      </c>
      <c r="D94" s="21" t="s">
        <v>531</v>
      </c>
      <c r="E94" s="75" t="s">
        <v>6739</v>
      </c>
      <c r="F94" s="22">
        <v>1</v>
      </c>
      <c r="G94" s="266">
        <v>8047</v>
      </c>
      <c r="H94" s="266">
        <f t="shared" si="1"/>
        <v>8047</v>
      </c>
      <c r="I94" s="167"/>
      <c r="J94" s="31" t="s">
        <v>6740</v>
      </c>
      <c r="K94" s="30" t="s">
        <v>6681</v>
      </c>
      <c r="L94" s="22"/>
      <c r="M94" s="25">
        <v>44043</v>
      </c>
      <c r="N94" s="21"/>
      <c r="O94" s="22"/>
      <c r="P94" s="25">
        <v>44067</v>
      </c>
      <c r="Q94" s="26">
        <v>44067</v>
      </c>
    </row>
    <row r="95" spans="2:17" s="9" customFormat="1" ht="19.7" customHeight="1">
      <c r="B95" s="21">
        <v>16</v>
      </c>
      <c r="C95" s="21" t="s">
        <v>531</v>
      </c>
      <c r="D95" s="21" t="s">
        <v>531</v>
      </c>
      <c r="E95" s="75" t="s">
        <v>6741</v>
      </c>
      <c r="F95" s="22">
        <v>1</v>
      </c>
      <c r="G95" s="266">
        <v>5349</v>
      </c>
      <c r="H95" s="266">
        <f t="shared" si="1"/>
        <v>5349</v>
      </c>
      <c r="I95" s="167"/>
      <c r="J95" s="31" t="s">
        <v>6742</v>
      </c>
      <c r="K95" s="30" t="s">
        <v>6681</v>
      </c>
      <c r="L95" s="22"/>
      <c r="M95" s="25">
        <v>44043</v>
      </c>
      <c r="N95" s="21"/>
      <c r="O95" s="22"/>
      <c r="P95" s="25">
        <v>44067</v>
      </c>
      <c r="Q95" s="26">
        <v>44067</v>
      </c>
    </row>
    <row r="96" spans="2:17" s="9" customFormat="1" ht="19.7" customHeight="1">
      <c r="B96" s="21">
        <v>16</v>
      </c>
      <c r="C96" s="21" t="s">
        <v>531</v>
      </c>
      <c r="D96" s="21" t="s">
        <v>531</v>
      </c>
      <c r="E96" s="75" t="s">
        <v>6743</v>
      </c>
      <c r="F96" s="22">
        <v>1</v>
      </c>
      <c r="G96" s="266">
        <v>1590</v>
      </c>
      <c r="H96" s="266">
        <f t="shared" si="1"/>
        <v>1590</v>
      </c>
      <c r="I96" s="167"/>
      <c r="J96" s="31" t="s">
        <v>6744</v>
      </c>
      <c r="K96" s="30" t="s">
        <v>6681</v>
      </c>
      <c r="L96" s="22"/>
      <c r="M96" s="25">
        <v>44043</v>
      </c>
      <c r="N96" s="21"/>
      <c r="O96" s="22"/>
      <c r="P96" s="25">
        <v>44067</v>
      </c>
      <c r="Q96" s="26">
        <v>44067</v>
      </c>
    </row>
    <row r="97" spans="2:17" s="9" customFormat="1" ht="19.7" customHeight="1">
      <c r="B97" s="21">
        <v>16</v>
      </c>
      <c r="C97" s="21" t="s">
        <v>531</v>
      </c>
      <c r="D97" s="21" t="s">
        <v>531</v>
      </c>
      <c r="E97" s="75" t="s">
        <v>6745</v>
      </c>
      <c r="F97" s="22">
        <v>1</v>
      </c>
      <c r="G97" s="266">
        <v>4271</v>
      </c>
      <c r="H97" s="266">
        <f t="shared" si="1"/>
        <v>4271</v>
      </c>
      <c r="I97" s="167"/>
      <c r="J97" s="31" t="s">
        <v>6746</v>
      </c>
      <c r="K97" s="30" t="s">
        <v>6681</v>
      </c>
      <c r="L97" s="22"/>
      <c r="M97" s="25">
        <v>44043</v>
      </c>
      <c r="N97" s="21"/>
      <c r="O97" s="22"/>
      <c r="P97" s="25">
        <v>44067</v>
      </c>
      <c r="Q97" s="26">
        <v>44067</v>
      </c>
    </row>
    <row r="98" spans="2:17" s="9" customFormat="1" ht="19.7" customHeight="1">
      <c r="B98" s="21">
        <v>10</v>
      </c>
      <c r="C98" s="21" t="s">
        <v>531</v>
      </c>
      <c r="D98" s="21" t="s">
        <v>531</v>
      </c>
      <c r="E98" s="75" t="s">
        <v>6747</v>
      </c>
      <c r="F98" s="22">
        <v>1</v>
      </c>
      <c r="G98" s="266">
        <v>1730</v>
      </c>
      <c r="H98" s="266">
        <f t="shared" si="1"/>
        <v>1730</v>
      </c>
      <c r="I98" s="167"/>
      <c r="J98" s="31" t="s">
        <v>6748</v>
      </c>
      <c r="K98" s="30" t="s">
        <v>6681</v>
      </c>
      <c r="L98" s="22"/>
      <c r="M98" s="25">
        <v>44043</v>
      </c>
      <c r="N98" s="21"/>
      <c r="O98" s="22"/>
      <c r="P98" s="25">
        <v>44067</v>
      </c>
      <c r="Q98" s="26">
        <v>44067</v>
      </c>
    </row>
    <row r="99" spans="2:17" s="9" customFormat="1" ht="19.7" customHeight="1">
      <c r="B99" s="21">
        <v>10</v>
      </c>
      <c r="C99" s="21" t="s">
        <v>531</v>
      </c>
      <c r="D99" s="21" t="s">
        <v>531</v>
      </c>
      <c r="E99" s="75" t="s">
        <v>6749</v>
      </c>
      <c r="F99" s="22">
        <v>1</v>
      </c>
      <c r="G99" s="266">
        <v>3980</v>
      </c>
      <c r="H99" s="266">
        <f t="shared" si="1"/>
        <v>3980</v>
      </c>
      <c r="I99" s="167"/>
      <c r="J99" s="31" t="s">
        <v>6750</v>
      </c>
      <c r="K99" s="30" t="s">
        <v>6681</v>
      </c>
      <c r="L99" s="22"/>
      <c r="M99" s="25">
        <v>44043</v>
      </c>
      <c r="N99" s="21"/>
      <c r="O99" s="22"/>
      <c r="P99" s="25">
        <v>44067</v>
      </c>
      <c r="Q99" s="26">
        <v>44067</v>
      </c>
    </row>
    <row r="100" spans="2:17" s="9" customFormat="1" ht="19.7" customHeight="1">
      <c r="B100" s="21">
        <v>10</v>
      </c>
      <c r="C100" s="21" t="s">
        <v>531</v>
      </c>
      <c r="D100" s="21" t="s">
        <v>531</v>
      </c>
      <c r="E100" s="75" t="s">
        <v>6751</v>
      </c>
      <c r="F100" s="22">
        <v>1</v>
      </c>
      <c r="G100" s="266">
        <v>2820</v>
      </c>
      <c r="H100" s="266">
        <f t="shared" si="1"/>
        <v>2820</v>
      </c>
      <c r="I100" s="167"/>
      <c r="J100" s="31" t="s">
        <v>6752</v>
      </c>
      <c r="K100" s="30" t="s">
        <v>6681</v>
      </c>
      <c r="L100" s="22"/>
      <c r="M100" s="25">
        <v>44043</v>
      </c>
      <c r="N100" s="21"/>
      <c r="O100" s="22"/>
      <c r="P100" s="25">
        <v>44067</v>
      </c>
      <c r="Q100" s="26">
        <v>44067</v>
      </c>
    </row>
    <row r="101" spans="2:17" s="9" customFormat="1" ht="19.7" customHeight="1">
      <c r="B101" s="21">
        <v>10</v>
      </c>
      <c r="C101" s="21" t="s">
        <v>531</v>
      </c>
      <c r="D101" s="21" t="s">
        <v>531</v>
      </c>
      <c r="E101" s="75" t="s">
        <v>6753</v>
      </c>
      <c r="F101" s="22">
        <v>1</v>
      </c>
      <c r="G101" s="266">
        <v>2390</v>
      </c>
      <c r="H101" s="266">
        <f t="shared" si="1"/>
        <v>2390</v>
      </c>
      <c r="I101" s="167"/>
      <c r="J101" s="31" t="s">
        <v>6754</v>
      </c>
      <c r="K101" s="30" t="s">
        <v>6681</v>
      </c>
      <c r="L101" s="22"/>
      <c r="M101" s="25">
        <v>44043</v>
      </c>
      <c r="N101" s="21"/>
      <c r="O101" s="22"/>
      <c r="P101" s="25">
        <v>44067</v>
      </c>
      <c r="Q101" s="26">
        <v>44067</v>
      </c>
    </row>
    <row r="102" spans="2:17" s="9" customFormat="1" ht="19.7" customHeight="1">
      <c r="B102" s="21">
        <v>10</v>
      </c>
      <c r="C102" s="21" t="s">
        <v>531</v>
      </c>
      <c r="D102" s="21" t="s">
        <v>531</v>
      </c>
      <c r="E102" s="75" t="s">
        <v>6755</v>
      </c>
      <c r="F102" s="22">
        <v>1</v>
      </c>
      <c r="G102" s="266">
        <v>1760</v>
      </c>
      <c r="H102" s="266">
        <f t="shared" si="1"/>
        <v>1760</v>
      </c>
      <c r="I102" s="167"/>
      <c r="J102" s="31" t="s">
        <v>6756</v>
      </c>
      <c r="K102" s="30" t="s">
        <v>6681</v>
      </c>
      <c r="L102" s="22"/>
      <c r="M102" s="25">
        <v>44043</v>
      </c>
      <c r="N102" s="21"/>
      <c r="O102" s="22"/>
      <c r="P102" s="25">
        <v>44067</v>
      </c>
      <c r="Q102" s="26">
        <v>44067</v>
      </c>
    </row>
    <row r="103" spans="2:17" s="9" customFormat="1" ht="19.7" customHeight="1">
      <c r="B103" s="21">
        <v>10</v>
      </c>
      <c r="C103" s="21" t="s">
        <v>531</v>
      </c>
      <c r="D103" s="21" t="s">
        <v>531</v>
      </c>
      <c r="E103" s="75" t="s">
        <v>6757</v>
      </c>
      <c r="F103" s="22">
        <v>1</v>
      </c>
      <c r="G103" s="266">
        <v>2120</v>
      </c>
      <c r="H103" s="266">
        <f t="shared" si="1"/>
        <v>2120</v>
      </c>
      <c r="I103" s="167"/>
      <c r="J103" s="31" t="s">
        <v>6758</v>
      </c>
      <c r="K103" s="30" t="s">
        <v>6681</v>
      </c>
      <c r="L103" s="22"/>
      <c r="M103" s="25">
        <v>44043</v>
      </c>
      <c r="N103" s="21"/>
      <c r="O103" s="22"/>
      <c r="P103" s="25">
        <v>44067</v>
      </c>
      <c r="Q103" s="26">
        <v>44067</v>
      </c>
    </row>
    <row r="104" spans="2:17" s="9" customFormat="1" ht="19.7" customHeight="1">
      <c r="B104" s="21">
        <v>10</v>
      </c>
      <c r="C104" s="21" t="s">
        <v>531</v>
      </c>
      <c r="D104" s="21" t="s">
        <v>531</v>
      </c>
      <c r="E104" s="75" t="s">
        <v>6759</v>
      </c>
      <c r="F104" s="22">
        <v>1</v>
      </c>
      <c r="G104" s="266">
        <v>1810</v>
      </c>
      <c r="H104" s="266">
        <f t="shared" si="1"/>
        <v>1810</v>
      </c>
      <c r="I104" s="167"/>
      <c r="J104" s="31" t="s">
        <v>6760</v>
      </c>
      <c r="K104" s="30" t="s">
        <v>6681</v>
      </c>
      <c r="L104" s="22"/>
      <c r="M104" s="25">
        <v>44043</v>
      </c>
      <c r="N104" s="21"/>
      <c r="O104" s="22"/>
      <c r="P104" s="25">
        <v>44067</v>
      </c>
      <c r="Q104" s="26">
        <v>44067</v>
      </c>
    </row>
    <row r="105" spans="2:17" s="9" customFormat="1" ht="19.7" customHeight="1">
      <c r="B105" s="21">
        <v>16</v>
      </c>
      <c r="C105" s="21" t="s">
        <v>531</v>
      </c>
      <c r="D105" s="21" t="s">
        <v>531</v>
      </c>
      <c r="E105" s="75" t="s">
        <v>6761</v>
      </c>
      <c r="F105" s="22">
        <v>1</v>
      </c>
      <c r="G105" s="266">
        <v>2000</v>
      </c>
      <c r="H105" s="266">
        <f t="shared" si="1"/>
        <v>2000</v>
      </c>
      <c r="I105" s="167"/>
      <c r="J105" s="31" t="s">
        <v>6762</v>
      </c>
      <c r="K105" s="30" t="s">
        <v>6681</v>
      </c>
      <c r="L105" s="22"/>
      <c r="M105" s="25">
        <v>44043</v>
      </c>
      <c r="N105" s="21"/>
      <c r="O105" s="22"/>
      <c r="P105" s="25">
        <v>44067</v>
      </c>
      <c r="Q105" s="26">
        <v>44067</v>
      </c>
    </row>
    <row r="106" spans="2:17" s="9" customFormat="1" ht="19.7" customHeight="1">
      <c r="B106" s="21">
        <v>16</v>
      </c>
      <c r="C106" s="21" t="s">
        <v>531</v>
      </c>
      <c r="D106" s="21" t="s">
        <v>531</v>
      </c>
      <c r="E106" s="75" t="s">
        <v>6763</v>
      </c>
      <c r="F106" s="22">
        <v>1</v>
      </c>
      <c r="G106" s="266">
        <v>5648</v>
      </c>
      <c r="H106" s="266">
        <f t="shared" si="1"/>
        <v>5648</v>
      </c>
      <c r="I106" s="167"/>
      <c r="J106" s="31" t="s">
        <v>6764</v>
      </c>
      <c r="K106" s="30" t="s">
        <v>6681</v>
      </c>
      <c r="L106" s="22"/>
      <c r="M106" s="25">
        <v>44043</v>
      </c>
      <c r="N106" s="21"/>
      <c r="O106" s="22"/>
      <c r="P106" s="25">
        <v>44067</v>
      </c>
      <c r="Q106" s="26">
        <v>44067</v>
      </c>
    </row>
    <row r="107" spans="2:17" s="9" customFormat="1" ht="19.7" customHeight="1">
      <c r="B107" s="21">
        <v>11</v>
      </c>
      <c r="C107" s="21" t="s">
        <v>531</v>
      </c>
      <c r="D107" s="21" t="s">
        <v>531</v>
      </c>
      <c r="E107" s="75" t="s">
        <v>6765</v>
      </c>
      <c r="F107" s="22">
        <v>1</v>
      </c>
      <c r="G107" s="266">
        <v>2200</v>
      </c>
      <c r="H107" s="266">
        <f t="shared" si="1"/>
        <v>2200</v>
      </c>
      <c r="I107" s="167"/>
      <c r="J107" s="31" t="s">
        <v>6766</v>
      </c>
      <c r="K107" s="30" t="s">
        <v>6681</v>
      </c>
      <c r="L107" s="22"/>
      <c r="M107" s="25">
        <v>44043</v>
      </c>
      <c r="N107" s="21"/>
      <c r="O107" s="22"/>
      <c r="P107" s="25">
        <v>44067</v>
      </c>
      <c r="Q107" s="26">
        <v>44067</v>
      </c>
    </row>
    <row r="108" spans="2:17" s="9" customFormat="1" ht="19.7" customHeight="1">
      <c r="B108" s="21">
        <v>11</v>
      </c>
      <c r="C108" s="21" t="s">
        <v>531</v>
      </c>
      <c r="D108" s="21" t="s">
        <v>531</v>
      </c>
      <c r="E108" s="75" t="s">
        <v>6767</v>
      </c>
      <c r="F108" s="22">
        <v>1</v>
      </c>
      <c r="G108" s="266">
        <v>9363</v>
      </c>
      <c r="H108" s="266">
        <f t="shared" si="1"/>
        <v>9363</v>
      </c>
      <c r="I108" s="167"/>
      <c r="J108" s="31" t="s">
        <v>6768</v>
      </c>
      <c r="K108" s="30" t="s">
        <v>6681</v>
      </c>
      <c r="L108" s="22"/>
      <c r="M108" s="25">
        <v>44043</v>
      </c>
      <c r="N108" s="21"/>
      <c r="O108" s="22"/>
      <c r="P108" s="25">
        <v>44067</v>
      </c>
      <c r="Q108" s="26">
        <v>44067</v>
      </c>
    </row>
    <row r="109" spans="2:17" s="9" customFormat="1" ht="19.7" customHeight="1">
      <c r="B109" s="21">
        <v>11</v>
      </c>
      <c r="C109" s="21" t="s">
        <v>531</v>
      </c>
      <c r="D109" s="21" t="s">
        <v>531</v>
      </c>
      <c r="E109" s="75" t="s">
        <v>6769</v>
      </c>
      <c r="F109" s="22">
        <v>1</v>
      </c>
      <c r="G109" s="266">
        <v>7662</v>
      </c>
      <c r="H109" s="266">
        <f t="shared" ref="H109:H117" si="2">F109*G109</f>
        <v>7662</v>
      </c>
      <c r="I109" s="167"/>
      <c r="J109" s="31" t="s">
        <v>6770</v>
      </c>
      <c r="K109" s="30" t="s">
        <v>6681</v>
      </c>
      <c r="L109" s="22"/>
      <c r="M109" s="25">
        <v>44043</v>
      </c>
      <c r="N109" s="21"/>
      <c r="O109" s="22"/>
      <c r="P109" s="25">
        <v>44067</v>
      </c>
      <c r="Q109" s="26">
        <v>44067</v>
      </c>
    </row>
    <row r="110" spans="2:17" s="9" customFormat="1" ht="19.7" customHeight="1">
      <c r="B110" s="21">
        <v>11</v>
      </c>
      <c r="C110" s="21" t="s">
        <v>531</v>
      </c>
      <c r="D110" s="21" t="s">
        <v>531</v>
      </c>
      <c r="E110" s="75" t="s">
        <v>6771</v>
      </c>
      <c r="F110" s="22">
        <v>1</v>
      </c>
      <c r="G110" s="266">
        <v>1820</v>
      </c>
      <c r="H110" s="266">
        <f t="shared" si="2"/>
        <v>1820</v>
      </c>
      <c r="I110" s="167"/>
      <c r="J110" s="31" t="s">
        <v>6772</v>
      </c>
      <c r="K110" s="30" t="s">
        <v>6681</v>
      </c>
      <c r="L110" s="22"/>
      <c r="M110" s="25">
        <v>44043</v>
      </c>
      <c r="N110" s="21"/>
      <c r="O110" s="22"/>
      <c r="P110" s="25">
        <v>44067</v>
      </c>
      <c r="Q110" s="26">
        <v>44067</v>
      </c>
    </row>
    <row r="111" spans="2:17" s="9" customFormat="1" ht="19.7" customHeight="1">
      <c r="B111" s="21">
        <v>11</v>
      </c>
      <c r="C111" s="21" t="s">
        <v>531</v>
      </c>
      <c r="D111" s="21" t="s">
        <v>531</v>
      </c>
      <c r="E111" s="75" t="s">
        <v>6773</v>
      </c>
      <c r="F111" s="22">
        <v>1</v>
      </c>
      <c r="G111" s="266">
        <v>1930</v>
      </c>
      <c r="H111" s="266">
        <f t="shared" si="2"/>
        <v>1930</v>
      </c>
      <c r="I111" s="167"/>
      <c r="J111" s="31" t="s">
        <v>6774</v>
      </c>
      <c r="K111" s="30" t="s">
        <v>6681</v>
      </c>
      <c r="L111" s="22"/>
      <c r="M111" s="25">
        <v>44043</v>
      </c>
      <c r="N111" s="21"/>
      <c r="O111" s="22"/>
      <c r="P111" s="25">
        <v>44067</v>
      </c>
      <c r="Q111" s="26">
        <v>44067</v>
      </c>
    </row>
    <row r="112" spans="2:17" s="9" customFormat="1" ht="19.7" customHeight="1">
      <c r="B112" s="21">
        <v>11</v>
      </c>
      <c r="C112" s="21" t="s">
        <v>531</v>
      </c>
      <c r="D112" s="21" t="s">
        <v>531</v>
      </c>
      <c r="E112" s="75" t="s">
        <v>6775</v>
      </c>
      <c r="F112" s="22">
        <v>1</v>
      </c>
      <c r="G112" s="266">
        <v>1920</v>
      </c>
      <c r="H112" s="266">
        <f t="shared" si="2"/>
        <v>1920</v>
      </c>
      <c r="I112" s="167"/>
      <c r="J112" s="31" t="s">
        <v>6776</v>
      </c>
      <c r="K112" s="30" t="s">
        <v>6681</v>
      </c>
      <c r="L112" s="22"/>
      <c r="M112" s="25">
        <v>44043</v>
      </c>
      <c r="N112" s="21"/>
      <c r="O112" s="22"/>
      <c r="P112" s="25">
        <v>44067</v>
      </c>
      <c r="Q112" s="26">
        <v>44067</v>
      </c>
    </row>
    <row r="113" spans="2:17" s="9" customFormat="1" ht="19.7" customHeight="1">
      <c r="B113" s="21">
        <v>11</v>
      </c>
      <c r="C113" s="21" t="s">
        <v>531</v>
      </c>
      <c r="D113" s="21" t="s">
        <v>531</v>
      </c>
      <c r="E113" s="75" t="s">
        <v>6777</v>
      </c>
      <c r="F113" s="22">
        <v>1</v>
      </c>
      <c r="G113" s="266">
        <v>1980</v>
      </c>
      <c r="H113" s="266">
        <f t="shared" si="2"/>
        <v>1980</v>
      </c>
      <c r="I113" s="167"/>
      <c r="J113" s="31" t="s">
        <v>6778</v>
      </c>
      <c r="K113" s="30" t="s">
        <v>6681</v>
      </c>
      <c r="L113" s="22"/>
      <c r="M113" s="25">
        <v>44043</v>
      </c>
      <c r="N113" s="21"/>
      <c r="O113" s="22"/>
      <c r="P113" s="25">
        <v>44067</v>
      </c>
      <c r="Q113" s="26">
        <v>44067</v>
      </c>
    </row>
    <row r="114" spans="2:17" s="9" customFormat="1" ht="19.7" customHeight="1">
      <c r="B114" s="21"/>
      <c r="C114" s="21"/>
      <c r="D114" s="21"/>
      <c r="E114" s="75"/>
      <c r="F114" s="22"/>
      <c r="G114" s="266">
        <v>0</v>
      </c>
      <c r="H114" s="266">
        <f t="shared" si="2"/>
        <v>0</v>
      </c>
      <c r="I114" s="167"/>
      <c r="J114" s="31"/>
      <c r="K114" s="22"/>
      <c r="L114" s="22"/>
      <c r="M114" s="25"/>
      <c r="N114" s="21"/>
      <c r="O114" s="22"/>
      <c r="P114" s="25"/>
      <c r="Q114" s="26"/>
    </row>
    <row r="115" spans="2:17" s="9" customFormat="1" ht="19.7" customHeight="1">
      <c r="B115" s="21">
        <v>17</v>
      </c>
      <c r="C115" s="21" t="s">
        <v>531</v>
      </c>
      <c r="D115" s="21" t="s">
        <v>531</v>
      </c>
      <c r="E115" s="75" t="s">
        <v>6779</v>
      </c>
      <c r="F115" s="22">
        <v>1</v>
      </c>
      <c r="G115" s="266">
        <v>14167</v>
      </c>
      <c r="H115" s="266">
        <f t="shared" si="2"/>
        <v>14167</v>
      </c>
      <c r="I115" s="167"/>
      <c r="J115" s="31" t="s">
        <v>6780</v>
      </c>
      <c r="K115" s="30" t="s">
        <v>6681</v>
      </c>
      <c r="L115" s="22"/>
      <c r="M115" s="25">
        <v>44046</v>
      </c>
      <c r="N115" s="21"/>
      <c r="O115" s="22"/>
      <c r="P115" s="25">
        <v>44067</v>
      </c>
      <c r="Q115" s="26">
        <v>44067</v>
      </c>
    </row>
    <row r="116" spans="2:17" s="9" customFormat="1" ht="19.7" customHeight="1">
      <c r="B116" s="21"/>
      <c r="C116" s="21"/>
      <c r="D116" s="21"/>
      <c r="E116" s="75"/>
      <c r="F116" s="22"/>
      <c r="G116" s="266">
        <v>0</v>
      </c>
      <c r="H116" s="266">
        <f t="shared" si="2"/>
        <v>0</v>
      </c>
      <c r="I116" s="167"/>
      <c r="J116" s="31"/>
      <c r="K116" s="22"/>
      <c r="L116" s="22"/>
      <c r="M116" s="25"/>
      <c r="N116" s="21"/>
      <c r="O116" s="22"/>
      <c r="P116" s="25"/>
      <c r="Q116" s="26"/>
    </row>
    <row r="117" spans="2:17" s="9" customFormat="1" ht="19.7" customHeight="1">
      <c r="B117" s="21">
        <v>11</v>
      </c>
      <c r="C117" s="21" t="s">
        <v>531</v>
      </c>
      <c r="D117" s="21" t="s">
        <v>531</v>
      </c>
      <c r="E117" s="75" t="s">
        <v>6781</v>
      </c>
      <c r="F117" s="22">
        <v>5</v>
      </c>
      <c r="G117" s="266">
        <v>72</v>
      </c>
      <c r="H117" s="266">
        <f t="shared" si="2"/>
        <v>360</v>
      </c>
      <c r="I117" s="167"/>
      <c r="J117" s="31" t="s">
        <v>4413</v>
      </c>
      <c r="K117" s="30" t="s">
        <v>6681</v>
      </c>
      <c r="L117" s="22"/>
      <c r="M117" s="25">
        <v>44050</v>
      </c>
      <c r="N117" s="21"/>
      <c r="O117" s="22"/>
      <c r="P117" s="25">
        <v>44067</v>
      </c>
      <c r="Q117" s="26">
        <v>44067</v>
      </c>
    </row>
    <row r="118" spans="2:17" s="9" customFormat="1" ht="19.7" customHeight="1">
      <c r="B118" s="21"/>
      <c r="C118" s="21"/>
      <c r="D118" s="21"/>
      <c r="E118" s="75"/>
      <c r="F118" s="22"/>
      <c r="G118" s="266"/>
      <c r="H118" s="266"/>
      <c r="I118" s="167"/>
      <c r="J118" s="31"/>
      <c r="K118" s="30"/>
      <c r="L118" s="22"/>
      <c r="M118" s="25"/>
      <c r="N118" s="21"/>
      <c r="O118" s="22"/>
      <c r="P118" s="25"/>
      <c r="Q118" s="26"/>
    </row>
    <row r="119" spans="2:17" s="9" customFormat="1" ht="19.7" customHeight="1">
      <c r="B119" s="21">
        <v>10</v>
      </c>
      <c r="C119" s="21" t="s">
        <v>531</v>
      </c>
      <c r="D119" s="21" t="s">
        <v>531</v>
      </c>
      <c r="E119" s="75" t="s">
        <v>1898</v>
      </c>
      <c r="F119" s="22">
        <v>1</v>
      </c>
      <c r="G119" s="266">
        <v>948</v>
      </c>
      <c r="H119" s="266">
        <f t="shared" ref="H119:H124" si="3">F119*G119</f>
        <v>948</v>
      </c>
      <c r="I119" s="167"/>
      <c r="J119" s="31" t="s">
        <v>6782</v>
      </c>
      <c r="K119" s="30" t="s">
        <v>6681</v>
      </c>
      <c r="L119" s="22"/>
      <c r="M119" s="25">
        <v>44068</v>
      </c>
      <c r="N119" s="21"/>
      <c r="O119" s="22"/>
      <c r="P119" s="25">
        <v>44070</v>
      </c>
      <c r="Q119" s="26">
        <v>44070</v>
      </c>
    </row>
    <row r="120" spans="2:17" s="9" customFormat="1" ht="19.7" customHeight="1">
      <c r="B120" s="21">
        <v>10</v>
      </c>
      <c r="C120" s="21" t="s">
        <v>531</v>
      </c>
      <c r="D120" s="21" t="s">
        <v>531</v>
      </c>
      <c r="E120" s="75" t="s">
        <v>6783</v>
      </c>
      <c r="F120" s="22">
        <v>1</v>
      </c>
      <c r="G120" s="266">
        <v>948</v>
      </c>
      <c r="H120" s="266">
        <f t="shared" si="3"/>
        <v>948</v>
      </c>
      <c r="I120" s="167"/>
      <c r="J120" s="31" t="s">
        <v>6784</v>
      </c>
      <c r="K120" s="30" t="s">
        <v>6681</v>
      </c>
      <c r="L120" s="22"/>
      <c r="M120" s="25">
        <v>44068</v>
      </c>
      <c r="N120" s="21"/>
      <c r="O120" s="22"/>
      <c r="P120" s="25">
        <v>44070</v>
      </c>
      <c r="Q120" s="26">
        <v>44070</v>
      </c>
    </row>
    <row r="121" spans="2:17" s="9" customFormat="1" ht="19.7" customHeight="1">
      <c r="B121" s="21">
        <v>10</v>
      </c>
      <c r="C121" s="21" t="s">
        <v>531</v>
      </c>
      <c r="D121" s="21" t="s">
        <v>531</v>
      </c>
      <c r="E121" s="75" t="s">
        <v>6785</v>
      </c>
      <c r="F121" s="22">
        <v>1</v>
      </c>
      <c r="G121" s="266">
        <v>948</v>
      </c>
      <c r="H121" s="266">
        <f>F121*G121</f>
        <v>948</v>
      </c>
      <c r="I121" s="167"/>
      <c r="J121" s="31" t="s">
        <v>6786</v>
      </c>
      <c r="K121" s="30" t="s">
        <v>6681</v>
      </c>
      <c r="L121" s="22"/>
      <c r="M121" s="25">
        <v>44068</v>
      </c>
      <c r="N121" s="21"/>
      <c r="O121" s="22"/>
      <c r="P121" s="25">
        <v>44070</v>
      </c>
      <c r="Q121" s="26">
        <v>44070</v>
      </c>
    </row>
    <row r="122" spans="2:17" s="9" customFormat="1" ht="19.7" customHeight="1">
      <c r="B122" s="21">
        <v>10</v>
      </c>
      <c r="C122" s="21" t="s">
        <v>531</v>
      </c>
      <c r="D122" s="21" t="s">
        <v>531</v>
      </c>
      <c r="E122" s="75" t="s">
        <v>2241</v>
      </c>
      <c r="F122" s="22">
        <v>1</v>
      </c>
      <c r="G122" s="266">
        <v>886</v>
      </c>
      <c r="H122" s="266">
        <f>F122*G122</f>
        <v>886</v>
      </c>
      <c r="I122" s="167"/>
      <c r="J122" s="31" t="s">
        <v>6787</v>
      </c>
      <c r="K122" s="30" t="s">
        <v>6681</v>
      </c>
      <c r="L122" s="22"/>
      <c r="M122" s="25">
        <v>44068</v>
      </c>
      <c r="N122" s="21"/>
      <c r="O122" s="22"/>
      <c r="P122" s="25">
        <v>44070</v>
      </c>
      <c r="Q122" s="26">
        <v>44070</v>
      </c>
    </row>
    <row r="123" spans="2:17" s="9" customFormat="1" ht="19.7" customHeight="1">
      <c r="B123" s="21">
        <v>10</v>
      </c>
      <c r="C123" s="21" t="s">
        <v>531</v>
      </c>
      <c r="D123" s="21" t="s">
        <v>531</v>
      </c>
      <c r="E123" s="75" t="s">
        <v>6788</v>
      </c>
      <c r="F123" s="22">
        <v>1</v>
      </c>
      <c r="G123" s="266">
        <v>1034</v>
      </c>
      <c r="H123" s="266">
        <f>F123*G123</f>
        <v>1034</v>
      </c>
      <c r="I123" s="167"/>
      <c r="J123" s="31" t="s">
        <v>6786</v>
      </c>
      <c r="K123" s="30" t="s">
        <v>6681</v>
      </c>
      <c r="L123" s="22"/>
      <c r="M123" s="25">
        <v>44068</v>
      </c>
      <c r="N123" s="21"/>
      <c r="O123" s="22"/>
      <c r="P123" s="25">
        <v>44070</v>
      </c>
      <c r="Q123" s="26">
        <v>44070</v>
      </c>
    </row>
    <row r="124" spans="2:17" s="9" customFormat="1" ht="19.7" customHeight="1">
      <c r="B124" s="21">
        <v>10</v>
      </c>
      <c r="C124" s="21" t="s">
        <v>531</v>
      </c>
      <c r="D124" s="21" t="s">
        <v>531</v>
      </c>
      <c r="E124" s="75" t="s">
        <v>6789</v>
      </c>
      <c r="F124" s="22">
        <v>1</v>
      </c>
      <c r="G124" s="266">
        <v>997</v>
      </c>
      <c r="H124" s="266">
        <f t="shared" si="3"/>
        <v>997</v>
      </c>
      <c r="I124" s="167"/>
      <c r="J124" s="31" t="s">
        <v>6787</v>
      </c>
      <c r="K124" s="30" t="s">
        <v>6681</v>
      </c>
      <c r="L124" s="22"/>
      <c r="M124" s="25">
        <v>44068</v>
      </c>
      <c r="N124" s="21"/>
      <c r="O124" s="22"/>
      <c r="P124" s="25">
        <v>44070</v>
      </c>
      <c r="Q124" s="26">
        <v>44070</v>
      </c>
    </row>
    <row r="125" spans="2:17" s="9" customFormat="1" ht="19.7" customHeight="1">
      <c r="B125" s="21"/>
      <c r="C125" s="21"/>
      <c r="D125" s="21"/>
      <c r="E125" s="75"/>
      <c r="F125" s="22"/>
      <c r="G125" s="266"/>
      <c r="H125" s="266"/>
      <c r="I125" s="167"/>
      <c r="J125" s="31"/>
      <c r="K125" s="30"/>
      <c r="L125" s="22"/>
      <c r="M125" s="25"/>
      <c r="N125" s="21"/>
      <c r="O125" s="22"/>
      <c r="P125" s="25"/>
      <c r="Q125" s="26"/>
    </row>
    <row r="126" spans="2:17" s="9" customFormat="1" ht="19.7" customHeight="1">
      <c r="B126" s="21">
        <v>10</v>
      </c>
      <c r="C126" s="21" t="s">
        <v>292</v>
      </c>
      <c r="D126" s="21" t="s">
        <v>531</v>
      </c>
      <c r="E126" s="75" t="s">
        <v>6790</v>
      </c>
      <c r="F126" s="22">
        <v>2</v>
      </c>
      <c r="G126" s="266">
        <v>258</v>
      </c>
      <c r="H126" s="266">
        <f>F126*G126</f>
        <v>516</v>
      </c>
      <c r="I126" s="167"/>
      <c r="J126" s="31" t="s">
        <v>1535</v>
      </c>
      <c r="K126" s="30" t="s">
        <v>6681</v>
      </c>
      <c r="L126" s="22"/>
      <c r="M126" s="25">
        <v>44069</v>
      </c>
      <c r="N126" s="21"/>
      <c r="O126" s="22"/>
      <c r="P126" s="25">
        <v>44070</v>
      </c>
      <c r="Q126" s="26">
        <v>44070</v>
      </c>
    </row>
    <row r="127" spans="2:17" s="9" customFormat="1" ht="19.7" customHeight="1">
      <c r="B127" s="21"/>
      <c r="C127" s="21"/>
      <c r="D127" s="21"/>
      <c r="E127" s="75"/>
      <c r="F127" s="22"/>
      <c r="G127" s="266"/>
      <c r="H127" s="266"/>
      <c r="I127" s="167"/>
      <c r="J127" s="31"/>
      <c r="K127" s="30"/>
      <c r="L127" s="22"/>
      <c r="M127" s="25"/>
      <c r="N127" s="21"/>
      <c r="O127" s="22"/>
      <c r="P127" s="25"/>
      <c r="Q127" s="26"/>
    </row>
    <row r="128" spans="2:17" s="9" customFormat="1" ht="19.7" customHeight="1">
      <c r="B128" s="21"/>
      <c r="C128" s="21"/>
      <c r="D128" s="21"/>
      <c r="E128" s="75"/>
      <c r="F128" s="22"/>
      <c r="G128" s="266"/>
      <c r="H128" s="266"/>
      <c r="I128" s="167"/>
      <c r="J128" s="31"/>
      <c r="K128" s="30"/>
      <c r="L128" s="22"/>
      <c r="M128" s="25"/>
      <c r="N128" s="21"/>
      <c r="O128" s="22"/>
      <c r="P128" s="25"/>
      <c r="Q128" s="26"/>
    </row>
    <row r="129" spans="2:17" s="9" customFormat="1" ht="19.7" customHeight="1">
      <c r="B129" s="21"/>
      <c r="C129" s="21"/>
      <c r="D129" s="21"/>
      <c r="E129" s="75"/>
      <c r="F129" s="22"/>
      <c r="G129" s="266"/>
      <c r="H129" s="266"/>
      <c r="I129" s="167"/>
      <c r="J129" s="31"/>
      <c r="K129" s="30"/>
      <c r="L129" s="22"/>
      <c r="M129" s="25"/>
      <c r="N129" s="21"/>
      <c r="O129" s="22"/>
      <c r="P129" s="25"/>
      <c r="Q129" s="26"/>
    </row>
    <row r="130" spans="2:17" s="9" customFormat="1" ht="19.7" customHeight="1">
      <c r="B130" s="21"/>
      <c r="C130" s="21"/>
      <c r="D130" s="21"/>
      <c r="E130" s="75"/>
      <c r="F130" s="22"/>
      <c r="G130" s="266"/>
      <c r="H130" s="266"/>
      <c r="I130" s="167"/>
      <c r="J130" s="31"/>
      <c r="K130" s="30"/>
      <c r="L130" s="22"/>
      <c r="M130" s="25"/>
      <c r="N130" s="21"/>
      <c r="O130" s="22"/>
      <c r="P130" s="25"/>
      <c r="Q130" s="26"/>
    </row>
    <row r="131" spans="2:17" s="9" customFormat="1" ht="19.7" customHeight="1">
      <c r="B131" s="21"/>
      <c r="C131" s="21"/>
      <c r="D131" s="21"/>
      <c r="E131" s="75"/>
      <c r="F131" s="22"/>
      <c r="G131" s="266"/>
      <c r="H131" s="266"/>
      <c r="I131" s="167"/>
      <c r="J131" s="31"/>
      <c r="K131" s="30"/>
      <c r="L131" s="22"/>
      <c r="M131" s="25"/>
      <c r="N131" s="21"/>
      <c r="O131" s="22"/>
      <c r="P131" s="25"/>
      <c r="Q131" s="26"/>
    </row>
    <row r="132" spans="2:17" s="9" customFormat="1" ht="19.7" customHeight="1">
      <c r="B132" s="21"/>
      <c r="C132" s="21"/>
      <c r="D132" s="21"/>
      <c r="E132" s="75"/>
      <c r="F132" s="22"/>
      <c r="G132" s="266"/>
      <c r="H132" s="266"/>
      <c r="I132" s="167"/>
      <c r="J132" s="31"/>
      <c r="K132" s="30"/>
      <c r="L132" s="22"/>
      <c r="M132" s="25"/>
      <c r="N132" s="21"/>
      <c r="O132" s="22"/>
      <c r="P132" s="25"/>
      <c r="Q132" s="26"/>
    </row>
    <row r="133" spans="2:17" s="9" customFormat="1" ht="19.7" customHeight="1">
      <c r="B133" s="21"/>
      <c r="C133" s="21"/>
      <c r="D133" s="21"/>
      <c r="E133" s="75"/>
      <c r="F133" s="22"/>
      <c r="G133" s="266"/>
      <c r="H133" s="266"/>
      <c r="I133" s="167"/>
      <c r="J133" s="31"/>
      <c r="K133" s="30"/>
      <c r="L133" s="22"/>
      <c r="M133" s="25"/>
      <c r="N133" s="21"/>
      <c r="O133" s="22"/>
      <c r="P133" s="25"/>
      <c r="Q133" s="26"/>
    </row>
    <row r="134" spans="2:17" s="9" customFormat="1" ht="19.7" customHeight="1">
      <c r="B134" s="21"/>
      <c r="C134" s="21"/>
      <c r="D134" s="21"/>
      <c r="E134" s="75"/>
      <c r="F134" s="22"/>
      <c r="G134" s="266"/>
      <c r="H134" s="266"/>
      <c r="I134" s="167"/>
      <c r="J134" s="31"/>
      <c r="K134" s="30"/>
      <c r="L134" s="22"/>
      <c r="M134" s="25"/>
      <c r="N134" s="21"/>
      <c r="O134" s="22"/>
      <c r="P134" s="25"/>
      <c r="Q134" s="26"/>
    </row>
    <row r="135" spans="2:17" s="9" customFormat="1" ht="19.7" customHeight="1">
      <c r="B135" s="21"/>
      <c r="C135" s="21"/>
      <c r="D135" s="21"/>
      <c r="E135" s="75"/>
      <c r="F135" s="22"/>
      <c r="G135" s="266"/>
      <c r="H135" s="266"/>
      <c r="I135" s="167"/>
      <c r="J135" s="31"/>
      <c r="K135" s="30"/>
      <c r="L135" s="22"/>
      <c r="M135" s="25"/>
      <c r="N135" s="21"/>
      <c r="O135" s="22"/>
      <c r="P135" s="25"/>
      <c r="Q135" s="26"/>
    </row>
    <row r="136" spans="2:17" s="9" customFormat="1" ht="19.7" customHeight="1">
      <c r="B136" s="21"/>
      <c r="C136" s="21"/>
      <c r="D136" s="21"/>
      <c r="E136" s="75"/>
      <c r="F136" s="22"/>
      <c r="G136" s="266"/>
      <c r="H136" s="266"/>
      <c r="I136" s="167"/>
      <c r="J136" s="31"/>
      <c r="K136" s="30"/>
      <c r="L136" s="22"/>
      <c r="M136" s="25"/>
      <c r="N136" s="21"/>
      <c r="O136" s="22"/>
      <c r="P136" s="25"/>
      <c r="Q136" s="26"/>
    </row>
    <row r="137" spans="2:17" s="9" customFormat="1" ht="19.7" customHeight="1">
      <c r="B137" s="21"/>
      <c r="C137" s="21"/>
      <c r="D137" s="21"/>
      <c r="E137" s="75"/>
      <c r="F137" s="22"/>
      <c r="G137" s="266"/>
      <c r="H137" s="266"/>
      <c r="I137" s="167"/>
      <c r="J137" s="31"/>
      <c r="K137" s="30"/>
      <c r="L137" s="22"/>
      <c r="M137" s="25"/>
      <c r="N137" s="21"/>
      <c r="O137" s="22"/>
      <c r="P137" s="25"/>
      <c r="Q137" s="26"/>
    </row>
    <row r="138" spans="2:17" s="9" customFormat="1" ht="19.7" customHeight="1">
      <c r="B138" s="21"/>
      <c r="C138" s="21"/>
      <c r="D138" s="21"/>
      <c r="E138" s="75"/>
      <c r="F138" s="22"/>
      <c r="G138" s="266"/>
      <c r="H138" s="266"/>
      <c r="I138" s="167"/>
      <c r="J138" s="31"/>
      <c r="K138" s="30"/>
      <c r="L138" s="22"/>
      <c r="M138" s="25"/>
      <c r="N138" s="21"/>
      <c r="O138" s="22"/>
      <c r="P138" s="25"/>
      <c r="Q138" s="26"/>
    </row>
    <row r="139" spans="2:17" s="9" customFormat="1" ht="19.7" customHeight="1">
      <c r="B139" s="21"/>
      <c r="C139" s="21"/>
      <c r="D139" s="21"/>
      <c r="E139" s="75"/>
      <c r="F139" s="22"/>
      <c r="G139" s="266"/>
      <c r="H139" s="266"/>
      <c r="I139" s="167"/>
      <c r="J139" s="31"/>
      <c r="K139" s="30"/>
      <c r="L139" s="22"/>
      <c r="M139" s="25"/>
      <c r="N139" s="21"/>
      <c r="O139" s="22"/>
      <c r="P139" s="25"/>
      <c r="Q139" s="26"/>
    </row>
    <row r="140" spans="2:17" s="9" customFormat="1" ht="19.7" customHeight="1">
      <c r="B140" s="21"/>
      <c r="C140" s="21"/>
      <c r="D140" s="21"/>
      <c r="E140" s="75"/>
      <c r="F140" s="22"/>
      <c r="G140" s="266"/>
      <c r="H140" s="266"/>
      <c r="I140" s="167"/>
      <c r="J140" s="31"/>
      <c r="K140" s="30"/>
      <c r="L140" s="22"/>
      <c r="M140" s="25"/>
      <c r="N140" s="21"/>
      <c r="O140" s="22"/>
      <c r="P140" s="25"/>
      <c r="Q140" s="26"/>
    </row>
    <row r="141" spans="2:17" s="9" customFormat="1" ht="19.7" customHeight="1">
      <c r="B141" s="21"/>
      <c r="C141" s="21"/>
      <c r="D141" s="21"/>
      <c r="E141" s="75"/>
      <c r="F141" s="22"/>
      <c r="G141" s="266"/>
      <c r="H141" s="266"/>
      <c r="I141" s="167"/>
      <c r="J141" s="31"/>
      <c r="K141" s="30"/>
      <c r="L141" s="22"/>
      <c r="M141" s="25"/>
      <c r="N141" s="21"/>
      <c r="O141" s="22"/>
      <c r="P141" s="25"/>
      <c r="Q141" s="26"/>
    </row>
    <row r="142" spans="2:17" s="9" customFormat="1" ht="19.7" customHeight="1">
      <c r="B142" s="21"/>
      <c r="C142" s="21"/>
      <c r="D142" s="21"/>
      <c r="E142" s="75"/>
      <c r="F142" s="22"/>
      <c r="G142" s="266">
        <v>0</v>
      </c>
      <c r="H142" s="266">
        <f>F142*G142</f>
        <v>0</v>
      </c>
      <c r="I142" s="167"/>
      <c r="J142" s="31"/>
      <c r="K142" s="22"/>
      <c r="L142" s="22"/>
      <c r="M142" s="25"/>
      <c r="N142" s="21"/>
      <c r="O142" s="22"/>
      <c r="P142" s="25"/>
      <c r="Q142" s="26"/>
    </row>
  </sheetData>
  <autoFilter ref="B8:O47" xr:uid="{392CB6A6-F029-407B-BCAD-23568B5C730B}"/>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07E0F-4407-490C-B2C8-5825200C8F4E}">
  <dimension ref="B2:Q233"/>
  <sheetViews>
    <sheetView zoomScale="70" zoomScaleNormal="70" workbookViewId="0">
      <pane xSplit="10" ySplit="8" topLeftCell="K202"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26.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26.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26.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26.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26.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26.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26.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26.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26.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26.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26.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26.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26.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26.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26.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26.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26.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26.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26.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26.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26.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26.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26.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26.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26.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26.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26.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26.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26.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26.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26.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26.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26.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26.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26.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26.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26.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26.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26.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26.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26.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26.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26.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26.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26.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26.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26.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26.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26.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26.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26.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26.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26.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26.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26.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26.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26.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26.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26.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26.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26.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26.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26.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26.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6791</v>
      </c>
      <c r="G2" s="4" t="s">
        <v>2</v>
      </c>
      <c r="H2" s="5"/>
      <c r="I2" s="6"/>
      <c r="J2" s="7">
        <f>SUM(H:H)</f>
        <v>1715239</v>
      </c>
    </row>
    <row r="3" spans="2:17" ht="20.100000000000001" customHeight="1">
      <c r="B3" s="1" t="s">
        <v>3</v>
      </c>
      <c r="C3" s="1"/>
      <c r="D3" s="1"/>
      <c r="E3" s="98" t="s">
        <v>2214</v>
      </c>
    </row>
    <row r="4" spans="2:17" ht="20.100000000000001" customHeight="1">
      <c r="B4" s="1" t="s">
        <v>5</v>
      </c>
      <c r="C4" s="1"/>
      <c r="D4" s="1"/>
      <c r="E4" s="98">
        <v>179580</v>
      </c>
    </row>
    <row r="5" spans="2:17" ht="20.100000000000001" customHeight="1">
      <c r="B5" s="1" t="s">
        <v>6</v>
      </c>
      <c r="C5" s="1"/>
      <c r="D5" s="1"/>
      <c r="E5" s="102">
        <v>44075</v>
      </c>
    </row>
    <row r="6" spans="2:17" ht="20.100000000000001" customHeight="1">
      <c r="B6" s="1" t="s">
        <v>7</v>
      </c>
      <c r="C6" s="1"/>
      <c r="D6" s="1"/>
      <c r="E6" s="102">
        <v>44091</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48" si="0">F9*G9</f>
        <v>0</v>
      </c>
      <c r="I9" s="167"/>
      <c r="J9" s="30"/>
      <c r="K9" s="30"/>
      <c r="L9" s="22"/>
      <c r="M9" s="25"/>
      <c r="N9" s="21"/>
      <c r="O9" s="22"/>
      <c r="P9" s="25"/>
      <c r="Q9" s="26"/>
    </row>
    <row r="10" spans="2:17" s="9" customFormat="1" ht="19.7" customHeight="1">
      <c r="B10" s="21">
        <v>1</v>
      </c>
      <c r="C10" s="21" t="s">
        <v>1729</v>
      </c>
      <c r="D10" s="21" t="s">
        <v>1729</v>
      </c>
      <c r="E10" s="211" t="s">
        <v>6792</v>
      </c>
      <c r="F10" s="22">
        <v>1</v>
      </c>
      <c r="G10" s="266">
        <v>770000</v>
      </c>
      <c r="H10" s="266">
        <f t="shared" si="0"/>
        <v>770000</v>
      </c>
      <c r="I10" s="167"/>
      <c r="J10" s="31" t="s">
        <v>6793</v>
      </c>
      <c r="K10" s="30" t="s">
        <v>6794</v>
      </c>
      <c r="L10" s="22"/>
      <c r="M10" s="25">
        <v>44046</v>
      </c>
      <c r="N10" s="21"/>
      <c r="O10" s="32">
        <v>44074</v>
      </c>
      <c r="P10" s="25">
        <v>44074</v>
      </c>
      <c r="Q10" s="26">
        <v>44074</v>
      </c>
    </row>
    <row r="11" spans="2:17" s="9" customFormat="1" ht="19.7" customHeight="1">
      <c r="B11" s="21">
        <v>6</v>
      </c>
      <c r="C11" s="21" t="s">
        <v>1729</v>
      </c>
      <c r="D11" s="21" t="s">
        <v>1729</v>
      </c>
      <c r="E11" s="31" t="s">
        <v>6795</v>
      </c>
      <c r="F11" s="22">
        <v>1</v>
      </c>
      <c r="G11" s="266">
        <v>14000</v>
      </c>
      <c r="H11" s="266">
        <f t="shared" si="0"/>
        <v>14000</v>
      </c>
      <c r="I11" s="167"/>
      <c r="J11" s="31"/>
      <c r="K11" s="30" t="s">
        <v>6794</v>
      </c>
      <c r="L11" s="22"/>
      <c r="M11" s="25">
        <v>44046</v>
      </c>
      <c r="N11" s="21"/>
      <c r="O11" s="32">
        <v>44074</v>
      </c>
      <c r="P11" s="25">
        <v>44074</v>
      </c>
      <c r="Q11" s="26">
        <v>44074</v>
      </c>
    </row>
    <row r="12" spans="2:17" s="9" customFormat="1" ht="19.7" customHeight="1">
      <c r="B12" s="21">
        <v>8</v>
      </c>
      <c r="C12" s="21" t="s">
        <v>1729</v>
      </c>
      <c r="D12" s="21" t="s">
        <v>1729</v>
      </c>
      <c r="E12" s="211" t="s">
        <v>6796</v>
      </c>
      <c r="F12" s="44">
        <v>1</v>
      </c>
      <c r="G12" s="215">
        <v>31500</v>
      </c>
      <c r="H12" s="266">
        <f t="shared" si="0"/>
        <v>31500</v>
      </c>
      <c r="I12" s="167"/>
      <c r="J12" s="31" t="s">
        <v>3675</v>
      </c>
      <c r="K12" s="30" t="s">
        <v>6794</v>
      </c>
      <c r="L12" s="22"/>
      <c r="M12" s="25">
        <v>44046</v>
      </c>
      <c r="N12" s="21"/>
      <c r="O12" s="32">
        <v>44074</v>
      </c>
      <c r="P12" s="25">
        <v>44074</v>
      </c>
      <c r="Q12" s="26">
        <v>44074</v>
      </c>
    </row>
    <row r="13" spans="2:17" s="9" customFormat="1" ht="19.7" customHeight="1">
      <c r="B13" s="21">
        <v>1</v>
      </c>
      <c r="C13" s="21" t="s">
        <v>1729</v>
      </c>
      <c r="D13" s="21" t="s">
        <v>1729</v>
      </c>
      <c r="E13" s="235" t="s">
        <v>2379</v>
      </c>
      <c r="F13" s="22">
        <v>1</v>
      </c>
      <c r="G13" s="266">
        <v>12000</v>
      </c>
      <c r="H13" s="266">
        <f t="shared" si="0"/>
        <v>12000</v>
      </c>
      <c r="I13" s="167"/>
      <c r="J13" s="31"/>
      <c r="K13" s="30" t="s">
        <v>6794</v>
      </c>
      <c r="L13" s="22"/>
      <c r="M13" s="25">
        <v>44046</v>
      </c>
      <c r="N13" s="21"/>
      <c r="O13" s="22"/>
      <c r="P13" s="25">
        <v>44074</v>
      </c>
      <c r="Q13" s="26"/>
    </row>
    <row r="14" spans="2:17" s="9" customFormat="1" ht="19.7" customHeight="1">
      <c r="B14" s="21"/>
      <c r="C14" s="21"/>
      <c r="D14" s="21"/>
      <c r="E14" s="75"/>
      <c r="F14" s="22"/>
      <c r="G14" s="266">
        <v>0</v>
      </c>
      <c r="H14" s="266">
        <f t="shared" si="0"/>
        <v>0</v>
      </c>
      <c r="I14" s="167"/>
      <c r="J14" s="31"/>
      <c r="K14" s="22"/>
      <c r="L14" s="22"/>
      <c r="M14" s="25"/>
      <c r="N14" s="21"/>
      <c r="O14" s="22"/>
      <c r="P14" s="25"/>
      <c r="Q14" s="26"/>
    </row>
    <row r="15" spans="2:17" s="9" customFormat="1" ht="19.7" customHeight="1">
      <c r="B15" s="21"/>
      <c r="C15" s="21"/>
      <c r="D15" s="21"/>
      <c r="E15" s="75"/>
      <c r="F15" s="22"/>
      <c r="G15" s="266">
        <v>0</v>
      </c>
      <c r="H15" s="266">
        <f t="shared" si="0"/>
        <v>0</v>
      </c>
      <c r="I15" s="167"/>
      <c r="J15" s="31"/>
      <c r="K15" s="22"/>
      <c r="L15" s="22"/>
      <c r="M15" s="25"/>
      <c r="N15" s="21"/>
      <c r="O15" s="22"/>
      <c r="P15" s="25"/>
      <c r="Q15" s="26"/>
    </row>
    <row r="16" spans="2:17" s="9" customFormat="1" ht="19.7" customHeight="1">
      <c r="B16" s="21">
        <v>11</v>
      </c>
      <c r="C16" s="21" t="s">
        <v>4761</v>
      </c>
      <c r="D16" s="21" t="s">
        <v>4761</v>
      </c>
      <c r="E16" s="75" t="s">
        <v>6797</v>
      </c>
      <c r="F16" s="22">
        <v>1</v>
      </c>
      <c r="G16" s="266">
        <v>48000</v>
      </c>
      <c r="H16" s="266">
        <f t="shared" si="0"/>
        <v>48000</v>
      </c>
      <c r="I16" s="167"/>
      <c r="J16" s="75" t="s">
        <v>6798</v>
      </c>
      <c r="K16" s="22" t="s">
        <v>6799</v>
      </c>
      <c r="L16" s="22"/>
      <c r="M16" s="25">
        <v>44049</v>
      </c>
      <c r="N16" s="21"/>
      <c r="O16" s="22"/>
      <c r="P16" s="25">
        <v>44071</v>
      </c>
      <c r="Q16" s="26">
        <v>44074</v>
      </c>
    </row>
    <row r="17" spans="2:17" s="9" customFormat="1" ht="19.7" customHeight="1">
      <c r="B17" s="21"/>
      <c r="C17" s="21"/>
      <c r="D17" s="21"/>
      <c r="E17" s="75"/>
      <c r="F17" s="22"/>
      <c r="G17" s="266">
        <v>0</v>
      </c>
      <c r="H17" s="266">
        <f t="shared" si="0"/>
        <v>0</v>
      </c>
      <c r="I17" s="167"/>
      <c r="J17" s="31"/>
      <c r="K17" s="22"/>
      <c r="L17" s="22"/>
      <c r="M17" s="25"/>
      <c r="N17" s="21"/>
      <c r="O17" s="22"/>
      <c r="P17" s="25"/>
      <c r="Q17" s="26"/>
    </row>
    <row r="18" spans="2:17" s="9" customFormat="1" ht="19.7" customHeight="1">
      <c r="B18" s="21">
        <v>8</v>
      </c>
      <c r="C18" s="21" t="s">
        <v>292</v>
      </c>
      <c r="D18" s="21" t="s">
        <v>144</v>
      </c>
      <c r="E18" s="75" t="s">
        <v>6800</v>
      </c>
      <c r="F18" s="22">
        <v>1</v>
      </c>
      <c r="G18" s="266">
        <v>3720</v>
      </c>
      <c r="H18" s="266">
        <f t="shared" si="0"/>
        <v>3720</v>
      </c>
      <c r="I18" s="167"/>
      <c r="J18" s="31" t="s">
        <v>2217</v>
      </c>
      <c r="K18" s="22"/>
      <c r="L18" s="22"/>
      <c r="M18" s="25">
        <v>44050</v>
      </c>
      <c r="N18" s="21"/>
      <c r="O18" s="32">
        <v>44071</v>
      </c>
      <c r="P18" s="25">
        <v>44068</v>
      </c>
      <c r="Q18" s="26">
        <v>44068</v>
      </c>
    </row>
    <row r="19" spans="2:17" s="9" customFormat="1" ht="19.7" customHeight="1">
      <c r="B19" s="21">
        <v>8</v>
      </c>
      <c r="C19" s="21" t="s">
        <v>292</v>
      </c>
      <c r="D19" s="21" t="s">
        <v>144</v>
      </c>
      <c r="E19" s="75" t="s">
        <v>298</v>
      </c>
      <c r="F19" s="22">
        <v>2</v>
      </c>
      <c r="G19" s="266">
        <v>420</v>
      </c>
      <c r="H19" s="266">
        <f t="shared" si="0"/>
        <v>840</v>
      </c>
      <c r="I19" s="167"/>
      <c r="J19" s="31" t="s">
        <v>1786</v>
      </c>
      <c r="K19" s="22"/>
      <c r="L19" s="22"/>
      <c r="M19" s="25">
        <v>44050</v>
      </c>
      <c r="N19" s="21"/>
      <c r="O19" s="32">
        <v>44071</v>
      </c>
      <c r="P19" s="25">
        <v>44068</v>
      </c>
      <c r="Q19" s="26">
        <v>44068</v>
      </c>
    </row>
    <row r="20" spans="2:17" s="9" customFormat="1" ht="19.7" customHeight="1">
      <c r="B20" s="21">
        <v>8</v>
      </c>
      <c r="C20" s="21" t="s">
        <v>292</v>
      </c>
      <c r="D20" s="21" t="s">
        <v>144</v>
      </c>
      <c r="E20" s="75" t="s">
        <v>297</v>
      </c>
      <c r="F20" s="22">
        <v>1</v>
      </c>
      <c r="G20" s="266">
        <v>2660</v>
      </c>
      <c r="H20" s="266">
        <f t="shared" si="0"/>
        <v>2660</v>
      </c>
      <c r="I20" s="167"/>
      <c r="J20" s="31" t="s">
        <v>6046</v>
      </c>
      <c r="K20" s="22"/>
      <c r="L20" s="22"/>
      <c r="M20" s="25">
        <v>44050</v>
      </c>
      <c r="N20" s="21"/>
      <c r="O20" s="32">
        <v>44071</v>
      </c>
      <c r="P20" s="25">
        <v>44068</v>
      </c>
      <c r="Q20" s="26">
        <v>44068</v>
      </c>
    </row>
    <row r="21" spans="2:17" s="9" customFormat="1" ht="19.7" customHeight="1">
      <c r="B21" s="21">
        <v>8</v>
      </c>
      <c r="C21" s="21" t="s">
        <v>292</v>
      </c>
      <c r="D21" s="21" t="s">
        <v>144</v>
      </c>
      <c r="E21" s="75" t="s">
        <v>6801</v>
      </c>
      <c r="F21" s="22">
        <v>1</v>
      </c>
      <c r="G21" s="266">
        <v>3900</v>
      </c>
      <c r="H21" s="266">
        <f t="shared" si="0"/>
        <v>3900</v>
      </c>
      <c r="I21" s="167"/>
      <c r="J21" s="31" t="s">
        <v>4312</v>
      </c>
      <c r="K21" s="22"/>
      <c r="L21" s="22"/>
      <c r="M21" s="25">
        <v>44050</v>
      </c>
      <c r="N21" s="21"/>
      <c r="O21" s="32">
        <v>44071</v>
      </c>
      <c r="P21" s="25">
        <v>44068</v>
      </c>
      <c r="Q21" s="26">
        <v>44068</v>
      </c>
    </row>
    <row r="22" spans="2:17" s="9" customFormat="1" ht="19.7" customHeight="1">
      <c r="B22" s="21">
        <v>8</v>
      </c>
      <c r="C22" s="21" t="s">
        <v>292</v>
      </c>
      <c r="D22" s="21" t="s">
        <v>144</v>
      </c>
      <c r="E22" s="75" t="s">
        <v>4724</v>
      </c>
      <c r="F22" s="22">
        <v>1</v>
      </c>
      <c r="G22" s="266">
        <v>210</v>
      </c>
      <c r="H22" s="266">
        <f t="shared" si="0"/>
        <v>210</v>
      </c>
      <c r="I22" s="167"/>
      <c r="J22" s="31" t="s">
        <v>1535</v>
      </c>
      <c r="K22" s="22"/>
      <c r="L22" s="22"/>
      <c r="M22" s="25">
        <v>44050</v>
      </c>
      <c r="N22" s="21"/>
      <c r="O22" s="32">
        <v>44071</v>
      </c>
      <c r="P22" s="25">
        <v>44068</v>
      </c>
      <c r="Q22" s="26">
        <v>44068</v>
      </c>
    </row>
    <row r="23" spans="2:17" s="9" customFormat="1" ht="19.7" customHeight="1">
      <c r="B23" s="21">
        <v>8</v>
      </c>
      <c r="C23" s="21" t="s">
        <v>292</v>
      </c>
      <c r="D23" s="21" t="s">
        <v>144</v>
      </c>
      <c r="E23" s="75" t="s">
        <v>483</v>
      </c>
      <c r="F23" s="22">
        <v>1</v>
      </c>
      <c r="G23" s="266">
        <v>160</v>
      </c>
      <c r="H23" s="266">
        <f t="shared" si="0"/>
        <v>160</v>
      </c>
      <c r="I23" s="167"/>
      <c r="J23" s="31" t="s">
        <v>1535</v>
      </c>
      <c r="K23" s="22"/>
      <c r="L23" s="22"/>
      <c r="M23" s="25">
        <v>44050</v>
      </c>
      <c r="N23" s="21"/>
      <c r="O23" s="32">
        <v>44071</v>
      </c>
      <c r="P23" s="25">
        <v>44068</v>
      </c>
      <c r="Q23" s="26">
        <v>44068</v>
      </c>
    </row>
    <row r="24" spans="2:17" s="9" customFormat="1" ht="19.7" customHeight="1">
      <c r="B24" s="21">
        <v>8</v>
      </c>
      <c r="C24" s="21" t="s">
        <v>292</v>
      </c>
      <c r="D24" s="21" t="s">
        <v>144</v>
      </c>
      <c r="E24" s="75" t="s">
        <v>6802</v>
      </c>
      <c r="F24" s="22">
        <v>1</v>
      </c>
      <c r="G24" s="266">
        <v>600</v>
      </c>
      <c r="H24" s="266">
        <f t="shared" si="0"/>
        <v>600</v>
      </c>
      <c r="I24" s="167"/>
      <c r="J24" s="31" t="s">
        <v>1535</v>
      </c>
      <c r="K24" s="22"/>
      <c r="L24" s="22"/>
      <c r="M24" s="25">
        <v>44050</v>
      </c>
      <c r="N24" s="21"/>
      <c r="O24" s="32">
        <v>44071</v>
      </c>
      <c r="P24" s="25">
        <v>44068</v>
      </c>
      <c r="Q24" s="26">
        <v>44068</v>
      </c>
    </row>
    <row r="25" spans="2:17" s="9" customFormat="1" ht="19.7" customHeight="1">
      <c r="B25" s="21">
        <v>8</v>
      </c>
      <c r="C25" s="21" t="s">
        <v>292</v>
      </c>
      <c r="D25" s="21" t="s">
        <v>144</v>
      </c>
      <c r="E25" s="75" t="s">
        <v>6803</v>
      </c>
      <c r="F25" s="22">
        <v>3</v>
      </c>
      <c r="G25" s="266">
        <v>4080</v>
      </c>
      <c r="H25" s="266">
        <f>F25*G25</f>
        <v>12240</v>
      </c>
      <c r="I25" s="167"/>
      <c r="J25" s="31" t="s">
        <v>4731</v>
      </c>
      <c r="K25" s="22"/>
      <c r="L25" s="22"/>
      <c r="M25" s="25">
        <v>44050</v>
      </c>
      <c r="N25" s="21"/>
      <c r="O25" s="32">
        <v>44071</v>
      </c>
      <c r="P25" s="25">
        <v>44068</v>
      </c>
      <c r="Q25" s="26">
        <v>44068</v>
      </c>
    </row>
    <row r="26" spans="2:17" s="9" customFormat="1" ht="19.7" customHeight="1">
      <c r="B26" s="21">
        <v>8</v>
      </c>
      <c r="C26" s="21" t="s">
        <v>292</v>
      </c>
      <c r="D26" s="21" t="s">
        <v>144</v>
      </c>
      <c r="E26" s="75" t="s">
        <v>6804</v>
      </c>
      <c r="F26" s="22">
        <v>3</v>
      </c>
      <c r="G26" s="266">
        <v>5880</v>
      </c>
      <c r="H26" s="266">
        <f t="shared" si="0"/>
        <v>17640</v>
      </c>
      <c r="I26" s="167"/>
      <c r="J26" s="31" t="s">
        <v>4312</v>
      </c>
      <c r="K26" s="22"/>
      <c r="L26" s="22"/>
      <c r="M26" s="25">
        <v>44050</v>
      </c>
      <c r="N26" s="21"/>
      <c r="O26" s="32">
        <v>44071</v>
      </c>
      <c r="P26" s="25">
        <v>44068</v>
      </c>
      <c r="Q26" s="26">
        <v>44068</v>
      </c>
    </row>
    <row r="27" spans="2:17" s="9" customFormat="1" ht="19.7" customHeight="1">
      <c r="B27" s="21">
        <v>8</v>
      </c>
      <c r="C27" s="21" t="s">
        <v>292</v>
      </c>
      <c r="D27" s="21" t="s">
        <v>144</v>
      </c>
      <c r="E27" s="75" t="s">
        <v>6805</v>
      </c>
      <c r="F27" s="22">
        <v>5</v>
      </c>
      <c r="G27" s="266">
        <v>130</v>
      </c>
      <c r="H27" s="266">
        <f t="shared" si="0"/>
        <v>650</v>
      </c>
      <c r="I27" s="167"/>
      <c r="J27" s="31" t="s">
        <v>1535</v>
      </c>
      <c r="K27" s="22"/>
      <c r="L27" s="22"/>
      <c r="M27" s="25">
        <v>44050</v>
      </c>
      <c r="N27" s="21"/>
      <c r="O27" s="32">
        <v>44071</v>
      </c>
      <c r="P27" s="25">
        <v>44068</v>
      </c>
      <c r="Q27" s="26">
        <v>44068</v>
      </c>
    </row>
    <row r="28" spans="2:17" s="9" customFormat="1" ht="19.7" customHeight="1">
      <c r="B28" s="21">
        <v>8</v>
      </c>
      <c r="C28" s="21" t="s">
        <v>292</v>
      </c>
      <c r="D28" s="21" t="s">
        <v>144</v>
      </c>
      <c r="E28" s="75" t="s">
        <v>6790</v>
      </c>
      <c r="F28" s="22">
        <v>3</v>
      </c>
      <c r="G28" s="266">
        <v>175</v>
      </c>
      <c r="H28" s="266">
        <f t="shared" si="0"/>
        <v>525</v>
      </c>
      <c r="I28" s="167"/>
      <c r="J28" s="31" t="s">
        <v>1535</v>
      </c>
      <c r="K28" s="22"/>
      <c r="L28" s="22"/>
      <c r="M28" s="25">
        <v>44050</v>
      </c>
      <c r="N28" s="21"/>
      <c r="O28" s="32">
        <v>44071</v>
      </c>
      <c r="P28" s="25">
        <v>44068</v>
      </c>
      <c r="Q28" s="26">
        <v>44068</v>
      </c>
    </row>
    <row r="29" spans="2:17" s="9" customFormat="1" ht="19.7" customHeight="1">
      <c r="B29" s="21">
        <v>8</v>
      </c>
      <c r="C29" s="21" t="s">
        <v>292</v>
      </c>
      <c r="D29" s="21" t="s">
        <v>144</v>
      </c>
      <c r="E29" s="75" t="s">
        <v>6806</v>
      </c>
      <c r="F29" s="22">
        <v>6</v>
      </c>
      <c r="G29" s="266">
        <v>140</v>
      </c>
      <c r="H29" s="266">
        <f t="shared" si="0"/>
        <v>840</v>
      </c>
      <c r="I29" s="167"/>
      <c r="J29" s="31" t="s">
        <v>1535</v>
      </c>
      <c r="K29" s="22"/>
      <c r="L29" s="22"/>
      <c r="M29" s="25">
        <v>44050</v>
      </c>
      <c r="N29" s="21"/>
      <c r="O29" s="32">
        <v>44071</v>
      </c>
      <c r="P29" s="25">
        <v>44068</v>
      </c>
      <c r="Q29" s="26">
        <v>44068</v>
      </c>
    </row>
    <row r="30" spans="2:17" s="9" customFormat="1" ht="19.7" customHeight="1">
      <c r="B30" s="21">
        <v>8</v>
      </c>
      <c r="C30" s="21" t="s">
        <v>292</v>
      </c>
      <c r="D30" s="21" t="s">
        <v>144</v>
      </c>
      <c r="E30" s="75" t="s">
        <v>6807</v>
      </c>
      <c r="F30" s="22">
        <v>1</v>
      </c>
      <c r="G30" s="266">
        <v>8640</v>
      </c>
      <c r="H30" s="266">
        <f t="shared" si="0"/>
        <v>8640</v>
      </c>
      <c r="I30" s="167"/>
      <c r="J30" s="31" t="s">
        <v>4114</v>
      </c>
      <c r="K30" s="22"/>
      <c r="L30" s="22"/>
      <c r="M30" s="25">
        <v>44050</v>
      </c>
      <c r="N30" s="21"/>
      <c r="O30" s="32">
        <v>44071</v>
      </c>
      <c r="P30" s="25">
        <v>44068</v>
      </c>
      <c r="Q30" s="26">
        <v>44068</v>
      </c>
    </row>
    <row r="31" spans="2:17" s="9" customFormat="1" ht="19.7" customHeight="1">
      <c r="B31" s="21">
        <v>8</v>
      </c>
      <c r="C31" s="21" t="s">
        <v>292</v>
      </c>
      <c r="D31" s="21" t="s">
        <v>144</v>
      </c>
      <c r="E31" s="75" t="s">
        <v>6808</v>
      </c>
      <c r="F31" s="22">
        <v>2</v>
      </c>
      <c r="G31" s="266">
        <v>800</v>
      </c>
      <c r="H31" s="266">
        <f t="shared" si="0"/>
        <v>1600</v>
      </c>
      <c r="I31" s="167"/>
      <c r="J31" s="31" t="s">
        <v>4118</v>
      </c>
      <c r="K31" s="22"/>
      <c r="L31" s="22"/>
      <c r="M31" s="25">
        <v>44050</v>
      </c>
      <c r="N31" s="21"/>
      <c r="O31" s="32">
        <v>44071</v>
      </c>
      <c r="P31" s="25">
        <v>44068</v>
      </c>
      <c r="Q31" s="26">
        <v>44068</v>
      </c>
    </row>
    <row r="32" spans="2:17" s="9" customFormat="1" ht="19.7" customHeight="1">
      <c r="B32" s="21"/>
      <c r="C32" s="21"/>
      <c r="D32" s="21"/>
      <c r="E32" s="75"/>
      <c r="F32" s="22"/>
      <c r="G32" s="266"/>
      <c r="H32" s="266"/>
      <c r="I32" s="167"/>
      <c r="J32" s="31"/>
      <c r="K32" s="22"/>
      <c r="L32" s="22"/>
      <c r="M32" s="25"/>
      <c r="N32" s="21"/>
      <c r="O32" s="32"/>
      <c r="P32" s="25"/>
      <c r="Q32" s="26"/>
    </row>
    <row r="33" spans="2:17" s="9" customFormat="1" ht="19.7" customHeight="1">
      <c r="B33" s="21">
        <v>10</v>
      </c>
      <c r="C33" s="21" t="s">
        <v>3921</v>
      </c>
      <c r="D33" s="21" t="s">
        <v>3921</v>
      </c>
      <c r="E33" s="75" t="s">
        <v>6809</v>
      </c>
      <c r="F33" s="22">
        <v>1</v>
      </c>
      <c r="G33" s="266">
        <v>3800</v>
      </c>
      <c r="H33" s="266">
        <f t="shared" si="0"/>
        <v>3800</v>
      </c>
      <c r="I33" s="167"/>
      <c r="J33" s="75" t="s">
        <v>6810</v>
      </c>
      <c r="K33" s="22" t="s">
        <v>6811</v>
      </c>
      <c r="L33" s="22"/>
      <c r="M33" s="25">
        <v>44061</v>
      </c>
      <c r="N33" s="21"/>
      <c r="O33" s="32">
        <v>44071</v>
      </c>
      <c r="P33" s="25">
        <v>44071</v>
      </c>
      <c r="Q33" s="26"/>
    </row>
    <row r="34" spans="2:17" s="9" customFormat="1" ht="19.7" customHeight="1">
      <c r="B34" s="21"/>
      <c r="C34" s="21"/>
      <c r="D34" s="21"/>
      <c r="E34" s="75"/>
      <c r="F34" s="22"/>
      <c r="G34" s="266"/>
      <c r="H34" s="266"/>
      <c r="I34" s="167"/>
      <c r="J34" s="75"/>
      <c r="K34" s="22"/>
      <c r="L34" s="22"/>
      <c r="M34" s="25"/>
      <c r="N34" s="21"/>
      <c r="O34" s="32"/>
      <c r="P34" s="25"/>
      <c r="Q34" s="26"/>
    </row>
    <row r="35" spans="2:17" s="9" customFormat="1" ht="19.7" customHeight="1">
      <c r="B35" s="21">
        <v>10</v>
      </c>
      <c r="C35" s="21" t="s">
        <v>531</v>
      </c>
      <c r="D35" s="21" t="s">
        <v>531</v>
      </c>
      <c r="E35" s="75" t="s">
        <v>6812</v>
      </c>
      <c r="F35" s="22">
        <v>1</v>
      </c>
      <c r="G35" s="266">
        <v>7521</v>
      </c>
      <c r="H35" s="266">
        <f t="shared" si="0"/>
        <v>7521</v>
      </c>
      <c r="I35" s="167"/>
      <c r="J35" s="31" t="s">
        <v>6813</v>
      </c>
      <c r="K35" s="30" t="s">
        <v>6814</v>
      </c>
      <c r="L35" s="22"/>
      <c r="M35" s="25">
        <v>44060</v>
      </c>
      <c r="N35" s="21"/>
      <c r="O35" s="22"/>
      <c r="P35" s="25">
        <v>44071</v>
      </c>
      <c r="Q35" s="26">
        <v>44071</v>
      </c>
    </row>
    <row r="36" spans="2:17" s="9" customFormat="1" ht="19.7" customHeight="1">
      <c r="B36" s="21">
        <v>10</v>
      </c>
      <c r="C36" s="21" t="s">
        <v>531</v>
      </c>
      <c r="D36" s="21" t="s">
        <v>531</v>
      </c>
      <c r="E36" s="75" t="s">
        <v>6815</v>
      </c>
      <c r="F36" s="22">
        <v>1</v>
      </c>
      <c r="G36" s="266">
        <v>6453</v>
      </c>
      <c r="H36" s="266">
        <f t="shared" si="0"/>
        <v>6453</v>
      </c>
      <c r="I36" s="167"/>
      <c r="J36" s="31" t="s">
        <v>6816</v>
      </c>
      <c r="K36" s="30" t="s">
        <v>6814</v>
      </c>
      <c r="L36" s="22"/>
      <c r="M36" s="25">
        <v>44060</v>
      </c>
      <c r="N36" s="21"/>
      <c r="O36" s="22"/>
      <c r="P36" s="25">
        <v>44071</v>
      </c>
      <c r="Q36" s="26">
        <v>44071</v>
      </c>
    </row>
    <row r="37" spans="2:17" s="9" customFormat="1" ht="19.7" customHeight="1">
      <c r="B37" s="21">
        <v>10</v>
      </c>
      <c r="C37" s="21" t="s">
        <v>531</v>
      </c>
      <c r="D37" s="21" t="s">
        <v>531</v>
      </c>
      <c r="E37" s="75" t="s">
        <v>6817</v>
      </c>
      <c r="F37" s="22">
        <v>2</v>
      </c>
      <c r="G37" s="266">
        <v>3448</v>
      </c>
      <c r="H37" s="266">
        <f t="shared" si="0"/>
        <v>6896</v>
      </c>
      <c r="I37" s="167"/>
      <c r="J37" s="31" t="s">
        <v>6818</v>
      </c>
      <c r="K37" s="30" t="s">
        <v>6814</v>
      </c>
      <c r="L37" s="22"/>
      <c r="M37" s="25">
        <v>44060</v>
      </c>
      <c r="N37" s="21"/>
      <c r="O37" s="22"/>
      <c r="P37" s="25">
        <v>44071</v>
      </c>
      <c r="Q37" s="26">
        <v>44071</v>
      </c>
    </row>
    <row r="38" spans="2:17" s="9" customFormat="1" ht="19.7" customHeight="1">
      <c r="B38" s="21">
        <v>10</v>
      </c>
      <c r="C38" s="21" t="s">
        <v>531</v>
      </c>
      <c r="D38" s="21" t="s">
        <v>531</v>
      </c>
      <c r="E38" s="75" t="s">
        <v>6819</v>
      </c>
      <c r="F38" s="22">
        <v>1</v>
      </c>
      <c r="G38" s="266">
        <v>7582</v>
      </c>
      <c r="H38" s="266">
        <f t="shared" si="0"/>
        <v>7582</v>
      </c>
      <c r="I38" s="167"/>
      <c r="J38" s="31" t="s">
        <v>6820</v>
      </c>
      <c r="K38" s="30" t="s">
        <v>6814</v>
      </c>
      <c r="L38" s="22"/>
      <c r="M38" s="25">
        <v>44060</v>
      </c>
      <c r="N38" s="21"/>
      <c r="O38" s="22"/>
      <c r="P38" s="25">
        <v>44071</v>
      </c>
      <c r="Q38" s="26">
        <v>44071</v>
      </c>
    </row>
    <row r="39" spans="2:17" s="9" customFormat="1" ht="19.7" customHeight="1">
      <c r="B39" s="21">
        <v>11</v>
      </c>
      <c r="C39" s="21" t="s">
        <v>531</v>
      </c>
      <c r="D39" s="21" t="s">
        <v>531</v>
      </c>
      <c r="E39" s="75" t="s">
        <v>6821</v>
      </c>
      <c r="F39" s="22">
        <v>4</v>
      </c>
      <c r="G39" s="266">
        <v>4695</v>
      </c>
      <c r="H39" s="266">
        <f t="shared" si="0"/>
        <v>18780</v>
      </c>
      <c r="I39" s="167"/>
      <c r="J39" s="31" t="s">
        <v>6822</v>
      </c>
      <c r="K39" s="30" t="s">
        <v>6814</v>
      </c>
      <c r="L39" s="22"/>
      <c r="M39" s="25">
        <v>44060</v>
      </c>
      <c r="N39" s="21"/>
      <c r="O39" s="22"/>
      <c r="P39" s="25">
        <v>44071</v>
      </c>
      <c r="Q39" s="26">
        <v>44071</v>
      </c>
    </row>
    <row r="40" spans="2:17" s="9" customFormat="1" ht="19.7" customHeight="1">
      <c r="B40" s="21">
        <v>10</v>
      </c>
      <c r="C40" s="21" t="s">
        <v>531</v>
      </c>
      <c r="D40" s="21" t="s">
        <v>531</v>
      </c>
      <c r="E40" s="75" t="s">
        <v>6823</v>
      </c>
      <c r="F40" s="22">
        <v>1</v>
      </c>
      <c r="G40" s="266">
        <v>12300</v>
      </c>
      <c r="H40" s="266">
        <f t="shared" si="0"/>
        <v>12300</v>
      </c>
      <c r="I40" s="167"/>
      <c r="J40" s="31" t="s">
        <v>6824</v>
      </c>
      <c r="K40" s="30" t="s">
        <v>6814</v>
      </c>
      <c r="L40" s="22"/>
      <c r="M40" s="25">
        <v>44060</v>
      </c>
      <c r="N40" s="21"/>
      <c r="O40" s="22"/>
      <c r="P40" s="25">
        <v>44071</v>
      </c>
      <c r="Q40" s="26">
        <v>44071</v>
      </c>
    </row>
    <row r="41" spans="2:17" s="9" customFormat="1" ht="19.7" customHeight="1">
      <c r="B41" s="21">
        <v>10</v>
      </c>
      <c r="C41" s="21" t="s">
        <v>531</v>
      </c>
      <c r="D41" s="21" t="s">
        <v>531</v>
      </c>
      <c r="E41" s="75" t="s">
        <v>6825</v>
      </c>
      <c r="F41" s="22">
        <v>1</v>
      </c>
      <c r="G41" s="266">
        <v>7541</v>
      </c>
      <c r="H41" s="266">
        <f t="shared" si="0"/>
        <v>7541</v>
      </c>
      <c r="I41" s="167"/>
      <c r="J41" s="31" t="s">
        <v>6826</v>
      </c>
      <c r="K41" s="30" t="s">
        <v>6814</v>
      </c>
      <c r="L41" s="22"/>
      <c r="M41" s="25">
        <v>44060</v>
      </c>
      <c r="N41" s="21"/>
      <c r="O41" s="22"/>
      <c r="P41" s="25">
        <v>44071</v>
      </c>
      <c r="Q41" s="26">
        <v>44071</v>
      </c>
    </row>
    <row r="42" spans="2:17" s="9" customFormat="1" ht="19.7" customHeight="1">
      <c r="B42" s="21">
        <v>10</v>
      </c>
      <c r="C42" s="21" t="s">
        <v>531</v>
      </c>
      <c r="D42" s="21" t="s">
        <v>531</v>
      </c>
      <c r="E42" s="75" t="s">
        <v>6827</v>
      </c>
      <c r="F42" s="22">
        <v>1</v>
      </c>
      <c r="G42" s="266">
        <v>10133</v>
      </c>
      <c r="H42" s="266">
        <f t="shared" si="0"/>
        <v>10133</v>
      </c>
      <c r="I42" s="167"/>
      <c r="J42" s="31" t="s">
        <v>6828</v>
      </c>
      <c r="K42" s="30" t="s">
        <v>6814</v>
      </c>
      <c r="L42" s="22"/>
      <c r="M42" s="25">
        <v>44060</v>
      </c>
      <c r="N42" s="21"/>
      <c r="O42" s="22"/>
      <c r="P42" s="25">
        <v>44071</v>
      </c>
      <c r="Q42" s="26">
        <v>44071</v>
      </c>
    </row>
    <row r="43" spans="2:17" s="9" customFormat="1" ht="19.7" customHeight="1">
      <c r="B43" s="21">
        <v>10</v>
      </c>
      <c r="C43" s="21" t="s">
        <v>531</v>
      </c>
      <c r="D43" s="21" t="s">
        <v>531</v>
      </c>
      <c r="E43" s="75" t="s">
        <v>6829</v>
      </c>
      <c r="F43" s="22">
        <v>1</v>
      </c>
      <c r="G43" s="266">
        <v>5700</v>
      </c>
      <c r="H43" s="266">
        <f t="shared" si="0"/>
        <v>5700</v>
      </c>
      <c r="I43" s="167"/>
      <c r="J43" s="31" t="s">
        <v>6830</v>
      </c>
      <c r="K43" s="30" t="s">
        <v>6814</v>
      </c>
      <c r="L43" s="22"/>
      <c r="M43" s="25">
        <v>44060</v>
      </c>
      <c r="N43" s="21"/>
      <c r="O43" s="22"/>
      <c r="P43" s="25">
        <v>44071</v>
      </c>
      <c r="Q43" s="26">
        <v>44071</v>
      </c>
    </row>
    <row r="44" spans="2:17" s="9" customFormat="1" ht="19.7" customHeight="1">
      <c r="B44" s="21">
        <v>10</v>
      </c>
      <c r="C44" s="21" t="s">
        <v>531</v>
      </c>
      <c r="D44" s="21" t="s">
        <v>531</v>
      </c>
      <c r="E44" s="75" t="s">
        <v>6831</v>
      </c>
      <c r="F44" s="22">
        <v>1</v>
      </c>
      <c r="G44" s="266">
        <v>3050</v>
      </c>
      <c r="H44" s="266">
        <f t="shared" si="0"/>
        <v>3050</v>
      </c>
      <c r="I44" s="167"/>
      <c r="J44" s="31" t="s">
        <v>6832</v>
      </c>
      <c r="K44" s="30" t="s">
        <v>6814</v>
      </c>
      <c r="L44" s="22"/>
      <c r="M44" s="25">
        <v>44060</v>
      </c>
      <c r="N44" s="21"/>
      <c r="O44" s="22"/>
      <c r="P44" s="25">
        <v>44071</v>
      </c>
      <c r="Q44" s="26">
        <v>44071</v>
      </c>
    </row>
    <row r="45" spans="2:17" s="9" customFormat="1" ht="19.7" customHeight="1">
      <c r="B45" s="21">
        <v>10</v>
      </c>
      <c r="C45" s="21" t="s">
        <v>531</v>
      </c>
      <c r="D45" s="21" t="s">
        <v>531</v>
      </c>
      <c r="E45" s="75" t="s">
        <v>6833</v>
      </c>
      <c r="F45" s="22">
        <v>2</v>
      </c>
      <c r="G45" s="266">
        <v>5178</v>
      </c>
      <c r="H45" s="266">
        <f t="shared" si="0"/>
        <v>10356</v>
      </c>
      <c r="I45" s="167"/>
      <c r="J45" s="31" t="s">
        <v>6834</v>
      </c>
      <c r="K45" s="30" t="s">
        <v>6814</v>
      </c>
      <c r="L45" s="22"/>
      <c r="M45" s="25">
        <v>44060</v>
      </c>
      <c r="N45" s="21"/>
      <c r="O45" s="22"/>
      <c r="P45" s="25">
        <v>44071</v>
      </c>
      <c r="Q45" s="26">
        <v>44071</v>
      </c>
    </row>
    <row r="46" spans="2:17" s="9" customFormat="1" ht="19.7" customHeight="1">
      <c r="B46" s="21">
        <v>10</v>
      </c>
      <c r="C46" s="21" t="s">
        <v>531</v>
      </c>
      <c r="D46" s="21" t="s">
        <v>531</v>
      </c>
      <c r="E46" s="75" t="s">
        <v>6835</v>
      </c>
      <c r="F46" s="22">
        <v>2</v>
      </c>
      <c r="G46" s="266">
        <v>2751</v>
      </c>
      <c r="H46" s="266">
        <f t="shared" si="0"/>
        <v>5502</v>
      </c>
      <c r="I46" s="167"/>
      <c r="J46" s="31" t="s">
        <v>6836</v>
      </c>
      <c r="K46" s="30" t="s">
        <v>6814</v>
      </c>
      <c r="L46" s="22"/>
      <c r="M46" s="25">
        <v>44060</v>
      </c>
      <c r="N46" s="21"/>
      <c r="O46" s="22"/>
      <c r="P46" s="25">
        <v>44071</v>
      </c>
      <c r="Q46" s="26">
        <v>44071</v>
      </c>
    </row>
    <row r="47" spans="2:17" s="9" customFormat="1" ht="19.7" customHeight="1">
      <c r="B47" s="21">
        <v>10</v>
      </c>
      <c r="C47" s="21" t="s">
        <v>531</v>
      </c>
      <c r="D47" s="21" t="s">
        <v>531</v>
      </c>
      <c r="E47" s="75" t="s">
        <v>6837</v>
      </c>
      <c r="F47" s="22">
        <v>1</v>
      </c>
      <c r="G47" s="266">
        <v>5341</v>
      </c>
      <c r="H47" s="266">
        <f t="shared" si="0"/>
        <v>5341</v>
      </c>
      <c r="I47" s="167"/>
      <c r="J47" s="31" t="s">
        <v>6838</v>
      </c>
      <c r="K47" s="30" t="s">
        <v>6814</v>
      </c>
      <c r="L47" s="22"/>
      <c r="M47" s="25">
        <v>44060</v>
      </c>
      <c r="N47" s="21"/>
      <c r="O47" s="22"/>
      <c r="P47" s="25">
        <v>44071</v>
      </c>
      <c r="Q47" s="26">
        <v>44071</v>
      </c>
    </row>
    <row r="48" spans="2:17" s="9" customFormat="1" ht="19.7" customHeight="1">
      <c r="B48" s="21"/>
      <c r="C48" s="21"/>
      <c r="D48" s="21"/>
      <c r="E48" s="75"/>
      <c r="F48" s="22"/>
      <c r="G48" s="266">
        <v>0</v>
      </c>
      <c r="H48" s="266">
        <f t="shared" si="0"/>
        <v>0</v>
      </c>
      <c r="I48" s="167"/>
      <c r="J48" s="31"/>
      <c r="K48" s="22"/>
      <c r="L48" s="22"/>
      <c r="M48" s="25"/>
      <c r="N48" s="21"/>
      <c r="O48" s="22"/>
      <c r="P48" s="25"/>
      <c r="Q48" s="26"/>
    </row>
    <row r="49" spans="2:17" s="9" customFormat="1" ht="19.7" customHeight="1">
      <c r="B49" s="21">
        <v>16</v>
      </c>
      <c r="C49" s="21" t="s">
        <v>531</v>
      </c>
      <c r="D49" s="21" t="s">
        <v>531</v>
      </c>
      <c r="E49" s="75" t="s">
        <v>4187</v>
      </c>
      <c r="F49" s="22">
        <v>4</v>
      </c>
      <c r="G49" s="266">
        <v>6660</v>
      </c>
      <c r="H49" s="266">
        <f>F49*G49</f>
        <v>26640</v>
      </c>
      <c r="I49" s="167"/>
      <c r="J49" s="31" t="s">
        <v>6839</v>
      </c>
      <c r="K49" s="30" t="s">
        <v>6814</v>
      </c>
      <c r="L49" s="22"/>
      <c r="M49" s="25">
        <v>44061</v>
      </c>
      <c r="N49" s="21"/>
      <c r="O49" s="22"/>
      <c r="P49" s="25">
        <v>44070</v>
      </c>
      <c r="Q49" s="26">
        <v>44070</v>
      </c>
    </row>
    <row r="50" spans="2:17" s="9" customFormat="1" ht="19.7" customHeight="1">
      <c r="B50" s="21">
        <v>16</v>
      </c>
      <c r="C50" s="21" t="s">
        <v>531</v>
      </c>
      <c r="D50" s="21" t="s">
        <v>531</v>
      </c>
      <c r="E50" s="75" t="s">
        <v>6840</v>
      </c>
      <c r="F50" s="22">
        <v>1</v>
      </c>
      <c r="G50" s="266">
        <v>24140</v>
      </c>
      <c r="H50" s="266">
        <f t="shared" ref="H50:H113" si="1">F50*G50</f>
        <v>24140</v>
      </c>
      <c r="I50" s="167"/>
      <c r="J50" s="31" t="s">
        <v>6841</v>
      </c>
      <c r="K50" s="30" t="s">
        <v>6814</v>
      </c>
      <c r="L50" s="22"/>
      <c r="M50" s="25">
        <v>44061</v>
      </c>
      <c r="N50" s="21"/>
      <c r="O50" s="22"/>
      <c r="P50" s="25">
        <v>44070</v>
      </c>
      <c r="Q50" s="26">
        <v>44070</v>
      </c>
    </row>
    <row r="51" spans="2:17" s="9" customFormat="1" ht="19.7" customHeight="1">
      <c r="B51" s="21">
        <v>16</v>
      </c>
      <c r="C51" s="21" t="s">
        <v>531</v>
      </c>
      <c r="D51" s="21" t="s">
        <v>531</v>
      </c>
      <c r="E51" s="75" t="s">
        <v>6842</v>
      </c>
      <c r="F51" s="22">
        <v>4</v>
      </c>
      <c r="G51" s="266">
        <v>82</v>
      </c>
      <c r="H51" s="266">
        <f t="shared" si="1"/>
        <v>328</v>
      </c>
      <c r="I51" s="167"/>
      <c r="J51" s="31" t="s">
        <v>2678</v>
      </c>
      <c r="K51" s="30" t="s">
        <v>6814</v>
      </c>
      <c r="L51" s="22"/>
      <c r="M51" s="25">
        <v>44061</v>
      </c>
      <c r="N51" s="21"/>
      <c r="O51" s="22"/>
      <c r="P51" s="25">
        <v>44070</v>
      </c>
      <c r="Q51" s="26">
        <v>44070</v>
      </c>
    </row>
    <row r="52" spans="2:17" s="9" customFormat="1" ht="19.7" customHeight="1">
      <c r="B52" s="21">
        <v>16</v>
      </c>
      <c r="C52" s="21" t="s">
        <v>531</v>
      </c>
      <c r="D52" s="21" t="s">
        <v>531</v>
      </c>
      <c r="E52" s="75" t="s">
        <v>6843</v>
      </c>
      <c r="F52" s="22">
        <v>8</v>
      </c>
      <c r="G52" s="266">
        <v>99</v>
      </c>
      <c r="H52" s="266">
        <f t="shared" si="1"/>
        <v>792</v>
      </c>
      <c r="I52" s="167"/>
      <c r="J52" s="31" t="s">
        <v>6844</v>
      </c>
      <c r="K52" s="30" t="s">
        <v>6814</v>
      </c>
      <c r="L52" s="22"/>
      <c r="M52" s="25">
        <v>44061</v>
      </c>
      <c r="N52" s="21"/>
      <c r="O52" s="22"/>
      <c r="P52" s="25">
        <v>44070</v>
      </c>
      <c r="Q52" s="26">
        <v>44070</v>
      </c>
    </row>
    <row r="53" spans="2:17" s="9" customFormat="1" ht="19.7" customHeight="1">
      <c r="B53" s="21">
        <v>16</v>
      </c>
      <c r="C53" s="21" t="s">
        <v>531</v>
      </c>
      <c r="D53" s="21" t="s">
        <v>531</v>
      </c>
      <c r="E53" s="75" t="s">
        <v>6845</v>
      </c>
      <c r="F53" s="22">
        <v>5</v>
      </c>
      <c r="G53" s="266">
        <v>106</v>
      </c>
      <c r="H53" s="266">
        <f t="shared" si="1"/>
        <v>530</v>
      </c>
      <c r="I53" s="167"/>
      <c r="J53" s="31" t="s">
        <v>6846</v>
      </c>
      <c r="K53" s="30" t="s">
        <v>6814</v>
      </c>
      <c r="L53" s="22"/>
      <c r="M53" s="25">
        <v>44061</v>
      </c>
      <c r="N53" s="21"/>
      <c r="O53" s="22"/>
      <c r="P53" s="25">
        <v>44070</v>
      </c>
      <c r="Q53" s="26">
        <v>44070</v>
      </c>
    </row>
    <row r="54" spans="2:17" s="9" customFormat="1" ht="19.7" customHeight="1">
      <c r="B54" s="21">
        <v>16</v>
      </c>
      <c r="C54" s="21" t="s">
        <v>531</v>
      </c>
      <c r="D54" s="21" t="s">
        <v>531</v>
      </c>
      <c r="E54" s="75" t="s">
        <v>6847</v>
      </c>
      <c r="F54" s="22">
        <v>2</v>
      </c>
      <c r="G54" s="266">
        <v>2460</v>
      </c>
      <c r="H54" s="266">
        <f t="shared" si="1"/>
        <v>4920</v>
      </c>
      <c r="I54" s="167"/>
      <c r="J54" s="31" t="s">
        <v>1449</v>
      </c>
      <c r="K54" s="30" t="s">
        <v>6814</v>
      </c>
      <c r="L54" s="22"/>
      <c r="M54" s="25">
        <v>44061</v>
      </c>
      <c r="N54" s="21"/>
      <c r="O54" s="22"/>
      <c r="P54" s="25">
        <v>44070</v>
      </c>
      <c r="Q54" s="26">
        <v>44070</v>
      </c>
    </row>
    <row r="55" spans="2:17" s="9" customFormat="1" ht="19.7" customHeight="1">
      <c r="B55" s="21">
        <v>16</v>
      </c>
      <c r="C55" s="21" t="s">
        <v>2707</v>
      </c>
      <c r="D55" s="21" t="s">
        <v>531</v>
      </c>
      <c r="E55" s="75" t="s">
        <v>1518</v>
      </c>
      <c r="F55" s="22">
        <v>5</v>
      </c>
      <c r="G55" s="266">
        <v>140</v>
      </c>
      <c r="H55" s="266">
        <f t="shared" si="1"/>
        <v>700</v>
      </c>
      <c r="I55" s="167"/>
      <c r="J55" s="31" t="s">
        <v>1519</v>
      </c>
      <c r="K55" s="30" t="s">
        <v>6814</v>
      </c>
      <c r="L55" s="22"/>
      <c r="M55" s="25">
        <v>44061</v>
      </c>
      <c r="N55" s="21"/>
      <c r="O55" s="22"/>
      <c r="P55" s="25">
        <v>44070</v>
      </c>
      <c r="Q55" s="26">
        <v>44070</v>
      </c>
    </row>
    <row r="56" spans="2:17" s="9" customFormat="1" ht="19.7" customHeight="1">
      <c r="B56" s="21">
        <v>16</v>
      </c>
      <c r="C56" s="21" t="s">
        <v>6848</v>
      </c>
      <c r="D56" s="21" t="s">
        <v>531</v>
      </c>
      <c r="E56" s="75" t="s">
        <v>4350</v>
      </c>
      <c r="F56" s="22">
        <v>2</v>
      </c>
      <c r="G56" s="266">
        <v>195</v>
      </c>
      <c r="H56" s="266">
        <f t="shared" si="1"/>
        <v>390</v>
      </c>
      <c r="I56" s="167"/>
      <c r="J56" s="31" t="s">
        <v>4351</v>
      </c>
      <c r="K56" s="30" t="s">
        <v>6814</v>
      </c>
      <c r="L56" s="22"/>
      <c r="M56" s="25">
        <v>44061</v>
      </c>
      <c r="N56" s="21"/>
      <c r="O56" s="22"/>
      <c r="P56" s="25">
        <v>44070</v>
      </c>
      <c r="Q56" s="26">
        <v>44070</v>
      </c>
    </row>
    <row r="57" spans="2:17" s="9" customFormat="1" ht="19.7" customHeight="1">
      <c r="B57" s="21">
        <v>16</v>
      </c>
      <c r="C57" s="21" t="s">
        <v>6848</v>
      </c>
      <c r="D57" s="21" t="s">
        <v>531</v>
      </c>
      <c r="E57" s="75" t="s">
        <v>6849</v>
      </c>
      <c r="F57" s="22">
        <v>2</v>
      </c>
      <c r="G57" s="266">
        <v>308</v>
      </c>
      <c r="H57" s="266">
        <f t="shared" si="1"/>
        <v>616</v>
      </c>
      <c r="I57" s="167"/>
      <c r="J57" s="31" t="s">
        <v>6850</v>
      </c>
      <c r="K57" s="30" t="s">
        <v>6814</v>
      </c>
      <c r="L57" s="22"/>
      <c r="M57" s="25">
        <v>44061</v>
      </c>
      <c r="N57" s="21"/>
      <c r="O57" s="22"/>
      <c r="P57" s="25">
        <v>44070</v>
      </c>
      <c r="Q57" s="26">
        <v>44070</v>
      </c>
    </row>
    <row r="58" spans="2:17" s="9" customFormat="1" ht="19.7" customHeight="1">
      <c r="B58" s="21">
        <v>16</v>
      </c>
      <c r="C58" s="21" t="s">
        <v>531</v>
      </c>
      <c r="D58" s="21" t="s">
        <v>531</v>
      </c>
      <c r="E58" s="75" t="s">
        <v>6851</v>
      </c>
      <c r="F58" s="22">
        <v>1</v>
      </c>
      <c r="G58" s="266">
        <v>25560</v>
      </c>
      <c r="H58" s="266">
        <f t="shared" si="1"/>
        <v>25560</v>
      </c>
      <c r="I58" s="167"/>
      <c r="J58" s="31" t="s">
        <v>6852</v>
      </c>
      <c r="K58" s="30" t="s">
        <v>6814</v>
      </c>
      <c r="L58" s="22"/>
      <c r="M58" s="25">
        <v>44061</v>
      </c>
      <c r="N58" s="21"/>
      <c r="O58" s="22"/>
      <c r="P58" s="25">
        <v>44070</v>
      </c>
      <c r="Q58" s="26">
        <v>44070</v>
      </c>
    </row>
    <row r="59" spans="2:17" s="9" customFormat="1" ht="19.7" customHeight="1">
      <c r="B59" s="21">
        <v>16</v>
      </c>
      <c r="C59" s="21" t="s">
        <v>531</v>
      </c>
      <c r="D59" s="21" t="s">
        <v>531</v>
      </c>
      <c r="E59" s="75" t="s">
        <v>6853</v>
      </c>
      <c r="F59" s="22">
        <v>1</v>
      </c>
      <c r="G59" s="266">
        <v>3390</v>
      </c>
      <c r="H59" s="266">
        <f t="shared" si="1"/>
        <v>3390</v>
      </c>
      <c r="I59" s="167"/>
      <c r="J59" s="31" t="s">
        <v>6854</v>
      </c>
      <c r="K59" s="30" t="s">
        <v>6814</v>
      </c>
      <c r="L59" s="22"/>
      <c r="M59" s="25">
        <v>44061</v>
      </c>
      <c r="N59" s="21"/>
      <c r="O59" s="22"/>
      <c r="P59" s="25">
        <v>44070</v>
      </c>
      <c r="Q59" s="26">
        <v>44070</v>
      </c>
    </row>
    <row r="60" spans="2:17" s="9" customFormat="1" ht="19.7" customHeight="1">
      <c r="B60" s="21">
        <v>16</v>
      </c>
      <c r="C60" s="21" t="s">
        <v>531</v>
      </c>
      <c r="D60" s="21" t="s">
        <v>531</v>
      </c>
      <c r="E60" s="75" t="s">
        <v>6855</v>
      </c>
      <c r="F60" s="22">
        <v>1</v>
      </c>
      <c r="G60" s="266">
        <v>1910</v>
      </c>
      <c r="H60" s="266">
        <f t="shared" si="1"/>
        <v>1910</v>
      </c>
      <c r="I60" s="167"/>
      <c r="J60" s="31" t="s">
        <v>6856</v>
      </c>
      <c r="K60" s="30" t="s">
        <v>6814</v>
      </c>
      <c r="L60" s="22"/>
      <c r="M60" s="25">
        <v>44061</v>
      </c>
      <c r="N60" s="21"/>
      <c r="O60" s="22"/>
      <c r="P60" s="25">
        <v>44070</v>
      </c>
      <c r="Q60" s="26">
        <v>44070</v>
      </c>
    </row>
    <row r="61" spans="2:17" s="9" customFormat="1" ht="19.7" customHeight="1">
      <c r="B61" s="21">
        <v>16</v>
      </c>
      <c r="C61" s="21" t="s">
        <v>531</v>
      </c>
      <c r="D61" s="21" t="s">
        <v>531</v>
      </c>
      <c r="E61" s="75" t="s">
        <v>6857</v>
      </c>
      <c r="F61" s="22">
        <v>2</v>
      </c>
      <c r="G61" s="266">
        <v>2810</v>
      </c>
      <c r="H61" s="266">
        <f t="shared" si="1"/>
        <v>5620</v>
      </c>
      <c r="I61" s="167"/>
      <c r="J61" s="31" t="s">
        <v>6858</v>
      </c>
      <c r="K61" s="30" t="s">
        <v>6814</v>
      </c>
      <c r="L61" s="22"/>
      <c r="M61" s="25">
        <v>44061</v>
      </c>
      <c r="N61" s="21"/>
      <c r="O61" s="22"/>
      <c r="P61" s="25">
        <v>44070</v>
      </c>
      <c r="Q61" s="26">
        <v>44070</v>
      </c>
    </row>
    <row r="62" spans="2:17" s="9" customFormat="1" ht="19.7" customHeight="1">
      <c r="B62" s="21">
        <v>16</v>
      </c>
      <c r="C62" s="21" t="s">
        <v>531</v>
      </c>
      <c r="D62" s="21" t="s">
        <v>531</v>
      </c>
      <c r="E62" s="75" t="s">
        <v>6859</v>
      </c>
      <c r="F62" s="22">
        <v>16</v>
      </c>
      <c r="G62" s="266">
        <v>160</v>
      </c>
      <c r="H62" s="266">
        <f t="shared" si="1"/>
        <v>2560</v>
      </c>
      <c r="I62" s="167"/>
      <c r="J62" s="31" t="s">
        <v>6860</v>
      </c>
      <c r="K62" s="30" t="s">
        <v>6814</v>
      </c>
      <c r="L62" s="22"/>
      <c r="M62" s="25">
        <v>44061</v>
      </c>
      <c r="N62" s="21"/>
      <c r="O62" s="22"/>
      <c r="P62" s="25">
        <v>44070</v>
      </c>
      <c r="Q62" s="26">
        <v>44070</v>
      </c>
    </row>
    <row r="63" spans="2:17" s="9" customFormat="1" ht="19.7" customHeight="1">
      <c r="B63" s="21">
        <v>16</v>
      </c>
      <c r="C63" s="21" t="s">
        <v>531</v>
      </c>
      <c r="D63" s="21" t="s">
        <v>531</v>
      </c>
      <c r="E63" s="75" t="s">
        <v>4192</v>
      </c>
      <c r="F63" s="22">
        <v>8</v>
      </c>
      <c r="G63" s="266">
        <v>88</v>
      </c>
      <c r="H63" s="266">
        <f t="shared" si="1"/>
        <v>704</v>
      </c>
      <c r="I63" s="167"/>
      <c r="J63" s="31" t="s">
        <v>4190</v>
      </c>
      <c r="K63" s="30" t="s">
        <v>6814</v>
      </c>
      <c r="L63" s="22"/>
      <c r="M63" s="25">
        <v>44061</v>
      </c>
      <c r="N63" s="21"/>
      <c r="O63" s="22"/>
      <c r="P63" s="25">
        <v>44070</v>
      </c>
      <c r="Q63" s="26">
        <v>44070</v>
      </c>
    </row>
    <row r="64" spans="2:17" s="9" customFormat="1" ht="19.7" customHeight="1">
      <c r="B64" s="21">
        <v>16</v>
      </c>
      <c r="C64" s="21" t="s">
        <v>531</v>
      </c>
      <c r="D64" s="21" t="s">
        <v>531</v>
      </c>
      <c r="E64" s="75" t="s">
        <v>2128</v>
      </c>
      <c r="F64" s="22">
        <v>8</v>
      </c>
      <c r="G64" s="266">
        <v>97</v>
      </c>
      <c r="H64" s="266">
        <f t="shared" si="1"/>
        <v>776</v>
      </c>
      <c r="I64" s="167"/>
      <c r="J64" s="31" t="s">
        <v>6861</v>
      </c>
      <c r="K64" s="30" t="s">
        <v>6814</v>
      </c>
      <c r="L64" s="22"/>
      <c r="M64" s="25">
        <v>44061</v>
      </c>
      <c r="N64" s="21"/>
      <c r="O64" s="22"/>
      <c r="P64" s="25">
        <v>44070</v>
      </c>
      <c r="Q64" s="26">
        <v>44070</v>
      </c>
    </row>
    <row r="65" spans="2:17" s="9" customFormat="1" ht="19.7" customHeight="1">
      <c r="B65" s="21">
        <v>16</v>
      </c>
      <c r="C65" s="21" t="s">
        <v>531</v>
      </c>
      <c r="D65" s="21" t="s">
        <v>531</v>
      </c>
      <c r="E65" s="75" t="s">
        <v>4200</v>
      </c>
      <c r="F65" s="22">
        <v>2</v>
      </c>
      <c r="G65" s="266">
        <v>720</v>
      </c>
      <c r="H65" s="266">
        <f t="shared" si="1"/>
        <v>1440</v>
      </c>
      <c r="I65" s="167"/>
      <c r="J65" s="31" t="s">
        <v>6862</v>
      </c>
      <c r="K65" s="30" t="s">
        <v>6814</v>
      </c>
      <c r="L65" s="22"/>
      <c r="M65" s="25">
        <v>44061</v>
      </c>
      <c r="N65" s="21"/>
      <c r="O65" s="22"/>
      <c r="P65" s="25">
        <v>44070</v>
      </c>
      <c r="Q65" s="26">
        <v>44070</v>
      </c>
    </row>
    <row r="66" spans="2:17" s="9" customFormat="1" ht="19.7" customHeight="1">
      <c r="B66" s="21">
        <v>16</v>
      </c>
      <c r="C66" s="21" t="s">
        <v>531</v>
      </c>
      <c r="D66" s="21" t="s">
        <v>531</v>
      </c>
      <c r="E66" s="75" t="s">
        <v>4202</v>
      </c>
      <c r="F66" s="22">
        <v>2</v>
      </c>
      <c r="G66" s="266">
        <v>610</v>
      </c>
      <c r="H66" s="266">
        <f t="shared" si="1"/>
        <v>1220</v>
      </c>
      <c r="I66" s="167"/>
      <c r="J66" s="31" t="s">
        <v>6863</v>
      </c>
      <c r="K66" s="30" t="s">
        <v>6814</v>
      </c>
      <c r="L66" s="22"/>
      <c r="M66" s="25">
        <v>44061</v>
      </c>
      <c r="N66" s="21"/>
      <c r="O66" s="22"/>
      <c r="P66" s="25">
        <v>44070</v>
      </c>
      <c r="Q66" s="26">
        <v>44070</v>
      </c>
    </row>
    <row r="67" spans="2:17" s="9" customFormat="1" ht="19.7" customHeight="1">
      <c r="B67" s="21">
        <v>16</v>
      </c>
      <c r="C67" s="21" t="s">
        <v>531</v>
      </c>
      <c r="D67" s="21" t="s">
        <v>531</v>
      </c>
      <c r="E67" s="75" t="s">
        <v>4204</v>
      </c>
      <c r="F67" s="22">
        <v>2</v>
      </c>
      <c r="G67" s="266">
        <v>610</v>
      </c>
      <c r="H67" s="266">
        <f t="shared" si="1"/>
        <v>1220</v>
      </c>
      <c r="I67" s="167"/>
      <c r="J67" s="31" t="s">
        <v>6863</v>
      </c>
      <c r="K67" s="30" t="s">
        <v>6814</v>
      </c>
      <c r="L67" s="22"/>
      <c r="M67" s="25">
        <v>44061</v>
      </c>
      <c r="N67" s="21"/>
      <c r="O67" s="22"/>
      <c r="P67" s="25">
        <v>44070</v>
      </c>
      <c r="Q67" s="26">
        <v>44070</v>
      </c>
    </row>
    <row r="68" spans="2:17" s="9" customFormat="1" ht="19.7" customHeight="1">
      <c r="B68" s="21">
        <v>16</v>
      </c>
      <c r="C68" s="21" t="s">
        <v>531</v>
      </c>
      <c r="D68" s="21" t="s">
        <v>531</v>
      </c>
      <c r="E68" s="75" t="s">
        <v>4197</v>
      </c>
      <c r="F68" s="22">
        <v>2</v>
      </c>
      <c r="G68" s="266">
        <v>1745</v>
      </c>
      <c r="H68" s="266">
        <f t="shared" si="1"/>
        <v>3490</v>
      </c>
      <c r="I68" s="167"/>
      <c r="J68" s="31" t="s">
        <v>6864</v>
      </c>
      <c r="K68" s="30" t="s">
        <v>6814</v>
      </c>
      <c r="L68" s="22"/>
      <c r="M68" s="25">
        <v>44061</v>
      </c>
      <c r="N68" s="21"/>
      <c r="O68" s="22"/>
      <c r="P68" s="25">
        <v>44070</v>
      </c>
      <c r="Q68" s="26">
        <v>44070</v>
      </c>
    </row>
    <row r="69" spans="2:17" s="9" customFormat="1" ht="19.7" customHeight="1">
      <c r="B69" s="21">
        <v>16</v>
      </c>
      <c r="C69" s="21" t="s">
        <v>531</v>
      </c>
      <c r="D69" s="21" t="s">
        <v>531</v>
      </c>
      <c r="E69" s="75" t="s">
        <v>4199</v>
      </c>
      <c r="F69" s="22">
        <v>2</v>
      </c>
      <c r="G69" s="266">
        <v>810</v>
      </c>
      <c r="H69" s="266">
        <f t="shared" si="1"/>
        <v>1620</v>
      </c>
      <c r="I69" s="167"/>
      <c r="J69" s="31" t="s">
        <v>6865</v>
      </c>
      <c r="K69" s="30" t="s">
        <v>6814</v>
      </c>
      <c r="L69" s="22"/>
      <c r="M69" s="25">
        <v>44061</v>
      </c>
      <c r="N69" s="21"/>
      <c r="O69" s="22"/>
      <c r="P69" s="25">
        <v>44070</v>
      </c>
      <c r="Q69" s="26">
        <v>44070</v>
      </c>
    </row>
    <row r="70" spans="2:17" s="9" customFormat="1" ht="19.7" customHeight="1">
      <c r="B70" s="21">
        <v>9</v>
      </c>
      <c r="C70" s="21" t="s">
        <v>531</v>
      </c>
      <c r="D70" s="21" t="s">
        <v>531</v>
      </c>
      <c r="E70" s="75" t="s">
        <v>864</v>
      </c>
      <c r="F70" s="22">
        <v>1</v>
      </c>
      <c r="G70" s="266">
        <v>4570</v>
      </c>
      <c r="H70" s="266">
        <f t="shared" si="1"/>
        <v>4570</v>
      </c>
      <c r="I70" s="167"/>
      <c r="J70" s="31" t="s">
        <v>6866</v>
      </c>
      <c r="K70" s="30" t="s">
        <v>6814</v>
      </c>
      <c r="L70" s="22"/>
      <c r="M70" s="25">
        <v>44061</v>
      </c>
      <c r="N70" s="21"/>
      <c r="O70" s="22"/>
      <c r="P70" s="25">
        <v>44070</v>
      </c>
      <c r="Q70" s="26">
        <v>44070</v>
      </c>
    </row>
    <row r="71" spans="2:17" s="9" customFormat="1" ht="19.7" customHeight="1">
      <c r="B71" s="21">
        <v>9</v>
      </c>
      <c r="C71" s="21" t="s">
        <v>531</v>
      </c>
      <c r="D71" s="21" t="s">
        <v>531</v>
      </c>
      <c r="E71" s="75" t="s">
        <v>868</v>
      </c>
      <c r="F71" s="22">
        <v>1</v>
      </c>
      <c r="G71" s="266">
        <v>3853</v>
      </c>
      <c r="H71" s="266">
        <f t="shared" si="1"/>
        <v>3853</v>
      </c>
      <c r="I71" s="167"/>
      <c r="J71" s="31" t="s">
        <v>1607</v>
      </c>
      <c r="K71" s="30" t="s">
        <v>6814</v>
      </c>
      <c r="L71" s="22"/>
      <c r="M71" s="25">
        <v>44061</v>
      </c>
      <c r="N71" s="21"/>
      <c r="O71" s="22"/>
      <c r="P71" s="25">
        <v>44070</v>
      </c>
      <c r="Q71" s="26">
        <v>44070</v>
      </c>
    </row>
    <row r="72" spans="2:17" s="9" customFormat="1" ht="19.7" customHeight="1">
      <c r="B72" s="21">
        <v>9</v>
      </c>
      <c r="C72" s="21" t="s">
        <v>6867</v>
      </c>
      <c r="D72" s="21" t="s">
        <v>531</v>
      </c>
      <c r="E72" s="75" t="s">
        <v>6868</v>
      </c>
      <c r="F72" s="22">
        <v>1</v>
      </c>
      <c r="G72" s="266">
        <v>2889</v>
      </c>
      <c r="H72" s="266">
        <f t="shared" si="1"/>
        <v>2889</v>
      </c>
      <c r="I72" s="167"/>
      <c r="J72" s="31" t="s">
        <v>6869</v>
      </c>
      <c r="K72" s="30" t="s">
        <v>6814</v>
      </c>
      <c r="L72" s="22"/>
      <c r="M72" s="25">
        <v>44061</v>
      </c>
      <c r="N72" s="21"/>
      <c r="O72" s="22"/>
      <c r="P72" s="25">
        <v>44070</v>
      </c>
      <c r="Q72" s="26">
        <v>44070</v>
      </c>
    </row>
    <row r="73" spans="2:17" s="9" customFormat="1" ht="19.7" customHeight="1">
      <c r="B73" s="21">
        <v>9</v>
      </c>
      <c r="C73" s="21" t="s">
        <v>531</v>
      </c>
      <c r="D73" s="21" t="s">
        <v>531</v>
      </c>
      <c r="E73" s="75" t="s">
        <v>1524</v>
      </c>
      <c r="F73" s="22">
        <v>1</v>
      </c>
      <c r="G73" s="266">
        <v>6793</v>
      </c>
      <c r="H73" s="266">
        <f t="shared" si="1"/>
        <v>6793</v>
      </c>
      <c r="I73" s="167"/>
      <c r="J73" s="31" t="s">
        <v>6870</v>
      </c>
      <c r="K73" s="30" t="s">
        <v>6814</v>
      </c>
      <c r="L73" s="22"/>
      <c r="M73" s="25">
        <v>44061</v>
      </c>
      <c r="N73" s="21"/>
      <c r="O73" s="22"/>
      <c r="P73" s="25">
        <v>44070</v>
      </c>
      <c r="Q73" s="26">
        <v>44070</v>
      </c>
    </row>
    <row r="74" spans="2:17" s="9" customFormat="1" ht="19.7" customHeight="1">
      <c r="B74" s="21">
        <v>9</v>
      </c>
      <c r="C74" s="21" t="s">
        <v>531</v>
      </c>
      <c r="D74" s="21" t="s">
        <v>531</v>
      </c>
      <c r="E74" s="75" t="s">
        <v>2240</v>
      </c>
      <c r="F74" s="22">
        <v>3</v>
      </c>
      <c r="G74" s="266">
        <v>2148</v>
      </c>
      <c r="H74" s="266">
        <f>F74*G74</f>
        <v>6444</v>
      </c>
      <c r="I74" s="167"/>
      <c r="J74" s="31" t="s">
        <v>6871</v>
      </c>
      <c r="K74" s="30" t="s">
        <v>6814</v>
      </c>
      <c r="L74" s="22"/>
      <c r="M74" s="25">
        <v>44061</v>
      </c>
      <c r="N74" s="21"/>
      <c r="O74" s="22"/>
      <c r="P74" s="25">
        <v>44070</v>
      </c>
      <c r="Q74" s="26">
        <v>44070</v>
      </c>
    </row>
    <row r="75" spans="2:17" s="9" customFormat="1" ht="19.7" customHeight="1">
      <c r="B75" s="21">
        <v>9</v>
      </c>
      <c r="C75" s="21" t="s">
        <v>664</v>
      </c>
      <c r="D75" s="21" t="s">
        <v>531</v>
      </c>
      <c r="E75" s="75" t="s">
        <v>6872</v>
      </c>
      <c r="F75" s="22">
        <v>1</v>
      </c>
      <c r="G75" s="266">
        <v>6989</v>
      </c>
      <c r="H75" s="266">
        <f t="shared" si="1"/>
        <v>6989</v>
      </c>
      <c r="I75" s="167"/>
      <c r="J75" s="31" t="s">
        <v>6873</v>
      </c>
      <c r="K75" s="30" t="s">
        <v>6814</v>
      </c>
      <c r="L75" s="22"/>
      <c r="M75" s="25">
        <v>44061</v>
      </c>
      <c r="N75" s="21"/>
      <c r="O75" s="22"/>
      <c r="P75" s="25">
        <v>44070</v>
      </c>
      <c r="Q75" s="26">
        <v>44070</v>
      </c>
    </row>
    <row r="76" spans="2:17" s="9" customFormat="1" ht="19.7" customHeight="1">
      <c r="B76" s="21">
        <v>9</v>
      </c>
      <c r="C76" s="21" t="s">
        <v>531</v>
      </c>
      <c r="D76" s="21" t="s">
        <v>531</v>
      </c>
      <c r="E76" s="75" t="s">
        <v>6874</v>
      </c>
      <c r="F76" s="22">
        <v>1</v>
      </c>
      <c r="G76" s="266">
        <v>1850</v>
      </c>
      <c r="H76" s="266">
        <f t="shared" si="1"/>
        <v>1850</v>
      </c>
      <c r="I76" s="167"/>
      <c r="J76" s="31" t="s">
        <v>6875</v>
      </c>
      <c r="K76" s="30" t="s">
        <v>6814</v>
      </c>
      <c r="L76" s="22"/>
      <c r="M76" s="25">
        <v>44061</v>
      </c>
      <c r="N76" s="21"/>
      <c r="O76" s="22"/>
      <c r="P76" s="25">
        <v>44070</v>
      </c>
      <c r="Q76" s="26">
        <v>44070</v>
      </c>
    </row>
    <row r="77" spans="2:17" s="9" customFormat="1" ht="19.7" customHeight="1">
      <c r="B77" s="21">
        <v>9</v>
      </c>
      <c r="C77" s="21" t="s">
        <v>531</v>
      </c>
      <c r="D77" s="21" t="s">
        <v>531</v>
      </c>
      <c r="E77" s="75" t="s">
        <v>6876</v>
      </c>
      <c r="F77" s="22">
        <v>1</v>
      </c>
      <c r="G77" s="266">
        <v>2460</v>
      </c>
      <c r="H77" s="266">
        <f t="shared" si="1"/>
        <v>2460</v>
      </c>
      <c r="I77" s="167"/>
      <c r="J77" s="31" t="s">
        <v>6877</v>
      </c>
      <c r="K77" s="30" t="s">
        <v>6814</v>
      </c>
      <c r="L77" s="22"/>
      <c r="M77" s="25">
        <v>44061</v>
      </c>
      <c r="N77" s="21"/>
      <c r="O77" s="22"/>
      <c r="P77" s="25">
        <v>44070</v>
      </c>
      <c r="Q77" s="26">
        <v>44070</v>
      </c>
    </row>
    <row r="78" spans="2:17" s="9" customFormat="1" ht="19.7" customHeight="1">
      <c r="B78" s="21">
        <v>10</v>
      </c>
      <c r="C78" s="21" t="s">
        <v>531</v>
      </c>
      <c r="D78" s="21" t="s">
        <v>531</v>
      </c>
      <c r="E78" s="75" t="s">
        <v>6878</v>
      </c>
      <c r="F78" s="22">
        <v>3</v>
      </c>
      <c r="G78" s="266">
        <v>2830</v>
      </c>
      <c r="H78" s="266">
        <f t="shared" si="1"/>
        <v>8490</v>
      </c>
      <c r="I78" s="167"/>
      <c r="J78" s="31" t="s">
        <v>6879</v>
      </c>
      <c r="K78" s="30" t="s">
        <v>6814</v>
      </c>
      <c r="L78" s="22"/>
      <c r="M78" s="25">
        <v>44061</v>
      </c>
      <c r="N78" s="21"/>
      <c r="O78" s="22"/>
      <c r="P78" s="25">
        <v>44070</v>
      </c>
      <c r="Q78" s="26">
        <v>44070</v>
      </c>
    </row>
    <row r="79" spans="2:17" s="9" customFormat="1" ht="19.7" customHeight="1">
      <c r="B79" s="21">
        <v>10</v>
      </c>
      <c r="C79" s="21" t="s">
        <v>2707</v>
      </c>
      <c r="D79" s="21" t="s">
        <v>531</v>
      </c>
      <c r="E79" s="75" t="s">
        <v>6880</v>
      </c>
      <c r="F79" s="22">
        <v>3</v>
      </c>
      <c r="G79" s="266">
        <v>470</v>
      </c>
      <c r="H79" s="266">
        <f t="shared" si="1"/>
        <v>1410</v>
      </c>
      <c r="I79" s="167"/>
      <c r="J79" s="31" t="s">
        <v>6881</v>
      </c>
      <c r="K79" s="30" t="s">
        <v>6814</v>
      </c>
      <c r="L79" s="22"/>
      <c r="M79" s="25">
        <v>44061</v>
      </c>
      <c r="N79" s="21"/>
      <c r="O79" s="22"/>
      <c r="P79" s="25">
        <v>44070</v>
      </c>
      <c r="Q79" s="26">
        <v>44070</v>
      </c>
    </row>
    <row r="80" spans="2:17" s="9" customFormat="1" ht="19.7" customHeight="1">
      <c r="B80" s="21">
        <v>10</v>
      </c>
      <c r="C80" s="21" t="s">
        <v>6867</v>
      </c>
      <c r="D80" s="21" t="s">
        <v>531</v>
      </c>
      <c r="E80" s="75" t="s">
        <v>6882</v>
      </c>
      <c r="F80" s="22">
        <v>3</v>
      </c>
      <c r="G80" s="266">
        <v>1829</v>
      </c>
      <c r="H80" s="266">
        <f t="shared" si="1"/>
        <v>5487</v>
      </c>
      <c r="I80" s="167"/>
      <c r="J80" s="31" t="s">
        <v>261</v>
      </c>
      <c r="K80" s="30" t="s">
        <v>6814</v>
      </c>
      <c r="L80" s="22"/>
      <c r="M80" s="25">
        <v>44061</v>
      </c>
      <c r="N80" s="21"/>
      <c r="O80" s="22"/>
      <c r="P80" s="25">
        <v>44070</v>
      </c>
      <c r="Q80" s="26">
        <v>44070</v>
      </c>
    </row>
    <row r="81" spans="2:17" s="9" customFormat="1" ht="19.7" customHeight="1">
      <c r="B81" s="21">
        <v>10</v>
      </c>
      <c r="C81" s="21" t="s">
        <v>531</v>
      </c>
      <c r="D81" s="21" t="s">
        <v>531</v>
      </c>
      <c r="E81" s="75" t="s">
        <v>6883</v>
      </c>
      <c r="F81" s="22">
        <v>1</v>
      </c>
      <c r="G81" s="266">
        <v>4340</v>
      </c>
      <c r="H81" s="266">
        <f t="shared" si="1"/>
        <v>4340</v>
      </c>
      <c r="I81" s="167"/>
      <c r="J81" s="31" t="s">
        <v>6884</v>
      </c>
      <c r="K81" s="30" t="s">
        <v>6814</v>
      </c>
      <c r="L81" s="22"/>
      <c r="M81" s="25">
        <v>44061</v>
      </c>
      <c r="N81" s="21"/>
      <c r="O81" s="22"/>
      <c r="P81" s="25">
        <v>44070</v>
      </c>
      <c r="Q81" s="26">
        <v>44070</v>
      </c>
    </row>
    <row r="82" spans="2:17" s="9" customFormat="1" ht="19.7" customHeight="1">
      <c r="B82" s="21">
        <v>16</v>
      </c>
      <c r="C82" s="21" t="s">
        <v>4213</v>
      </c>
      <c r="D82" s="21" t="s">
        <v>531</v>
      </c>
      <c r="E82" s="75" t="s">
        <v>4214</v>
      </c>
      <c r="F82" s="22">
        <v>4</v>
      </c>
      <c r="G82" s="266">
        <v>230</v>
      </c>
      <c r="H82" s="266">
        <f t="shared" si="1"/>
        <v>920</v>
      </c>
      <c r="I82" s="167"/>
      <c r="J82" s="31" t="s">
        <v>4215</v>
      </c>
      <c r="K82" s="30" t="s">
        <v>6814</v>
      </c>
      <c r="L82" s="22"/>
      <c r="M82" s="25">
        <v>44061</v>
      </c>
      <c r="N82" s="21"/>
      <c r="O82" s="22"/>
      <c r="P82" s="25">
        <v>44070</v>
      </c>
      <c r="Q82" s="26">
        <v>44070</v>
      </c>
    </row>
    <row r="83" spans="2:17" s="9" customFormat="1" ht="19.7" customHeight="1">
      <c r="B83" s="21">
        <v>16</v>
      </c>
      <c r="C83" s="21" t="s">
        <v>531</v>
      </c>
      <c r="D83" s="21" t="s">
        <v>531</v>
      </c>
      <c r="E83" s="75" t="s">
        <v>6885</v>
      </c>
      <c r="F83" s="22">
        <v>4</v>
      </c>
      <c r="G83" s="266">
        <v>144</v>
      </c>
      <c r="H83" s="266">
        <f t="shared" si="1"/>
        <v>576</v>
      </c>
      <c r="I83" s="167"/>
      <c r="J83" s="31" t="s">
        <v>4216</v>
      </c>
      <c r="K83" s="30" t="s">
        <v>6814</v>
      </c>
      <c r="L83" s="22"/>
      <c r="M83" s="25">
        <v>44061</v>
      </c>
      <c r="N83" s="21"/>
      <c r="O83" s="22"/>
      <c r="P83" s="25">
        <v>44070</v>
      </c>
      <c r="Q83" s="26">
        <v>44070</v>
      </c>
    </row>
    <row r="84" spans="2:17" s="9" customFormat="1" ht="19.7" customHeight="1">
      <c r="B84" s="21">
        <v>16</v>
      </c>
      <c r="C84" s="21" t="s">
        <v>531</v>
      </c>
      <c r="D84" s="21" t="s">
        <v>531</v>
      </c>
      <c r="E84" s="75" t="s">
        <v>6886</v>
      </c>
      <c r="F84" s="22">
        <v>4</v>
      </c>
      <c r="G84" s="266">
        <v>339</v>
      </c>
      <c r="H84" s="266">
        <f t="shared" si="1"/>
        <v>1356</v>
      </c>
      <c r="I84" s="167"/>
      <c r="J84" s="31" t="s">
        <v>2504</v>
      </c>
      <c r="K84" s="30" t="s">
        <v>6814</v>
      </c>
      <c r="L84" s="22"/>
      <c r="M84" s="25">
        <v>44061</v>
      </c>
      <c r="N84" s="21"/>
      <c r="O84" s="22"/>
      <c r="P84" s="25">
        <v>44070</v>
      </c>
      <c r="Q84" s="26">
        <v>44070</v>
      </c>
    </row>
    <row r="85" spans="2:17" s="9" customFormat="1" ht="19.7" customHeight="1">
      <c r="B85" s="21">
        <v>16</v>
      </c>
      <c r="C85" s="21" t="s">
        <v>531</v>
      </c>
      <c r="D85" s="21" t="s">
        <v>531</v>
      </c>
      <c r="E85" s="75" t="s">
        <v>6887</v>
      </c>
      <c r="F85" s="22">
        <v>4</v>
      </c>
      <c r="G85" s="266">
        <v>240</v>
      </c>
      <c r="H85" s="266">
        <f t="shared" si="1"/>
        <v>960</v>
      </c>
      <c r="I85" s="167"/>
      <c r="J85" s="31" t="s">
        <v>695</v>
      </c>
      <c r="K85" s="30" t="s">
        <v>6814</v>
      </c>
      <c r="L85" s="22"/>
      <c r="M85" s="25">
        <v>44061</v>
      </c>
      <c r="N85" s="21"/>
      <c r="O85" s="22"/>
      <c r="P85" s="25">
        <v>44070</v>
      </c>
      <c r="Q85" s="26">
        <v>44070</v>
      </c>
    </row>
    <row r="86" spans="2:17" s="9" customFormat="1" ht="19.7" customHeight="1">
      <c r="B86" s="21">
        <v>10</v>
      </c>
      <c r="C86" s="21" t="s">
        <v>531</v>
      </c>
      <c r="D86" s="21" t="s">
        <v>531</v>
      </c>
      <c r="E86" s="75" t="s">
        <v>6888</v>
      </c>
      <c r="F86" s="22">
        <v>1</v>
      </c>
      <c r="G86" s="266">
        <v>1890</v>
      </c>
      <c r="H86" s="266">
        <f t="shared" si="1"/>
        <v>1890</v>
      </c>
      <c r="I86" s="167"/>
      <c r="J86" s="31" t="s">
        <v>1449</v>
      </c>
      <c r="K86" s="30" t="s">
        <v>6814</v>
      </c>
      <c r="L86" s="22"/>
      <c r="M86" s="25">
        <v>44061</v>
      </c>
      <c r="N86" s="21"/>
      <c r="O86" s="22"/>
      <c r="P86" s="25">
        <v>44070</v>
      </c>
      <c r="Q86" s="26">
        <v>44070</v>
      </c>
    </row>
    <row r="87" spans="2:17" s="9" customFormat="1" ht="19.7" customHeight="1">
      <c r="B87" s="21">
        <v>10</v>
      </c>
      <c r="C87" s="21" t="s">
        <v>531</v>
      </c>
      <c r="D87" s="21" t="s">
        <v>531</v>
      </c>
      <c r="E87" s="75" t="s">
        <v>6889</v>
      </c>
      <c r="F87" s="22">
        <v>1</v>
      </c>
      <c r="G87" s="266">
        <v>1230</v>
      </c>
      <c r="H87" s="266">
        <f t="shared" si="1"/>
        <v>1230</v>
      </c>
      <c r="I87" s="167"/>
      <c r="J87" s="31" t="s">
        <v>1449</v>
      </c>
      <c r="K87" s="30" t="s">
        <v>6814</v>
      </c>
      <c r="L87" s="22"/>
      <c r="M87" s="25">
        <v>44061</v>
      </c>
      <c r="N87" s="21"/>
      <c r="O87" s="22"/>
      <c r="P87" s="25">
        <v>44070</v>
      </c>
      <c r="Q87" s="26">
        <v>44070</v>
      </c>
    </row>
    <row r="88" spans="2:17" s="9" customFormat="1" ht="19.7" customHeight="1">
      <c r="B88" s="21">
        <v>10</v>
      </c>
      <c r="C88" s="21" t="s">
        <v>1458</v>
      </c>
      <c r="D88" s="21" t="s">
        <v>531</v>
      </c>
      <c r="E88" s="75" t="s">
        <v>4229</v>
      </c>
      <c r="F88" s="22">
        <v>10</v>
      </c>
      <c r="G88" s="266">
        <v>25</v>
      </c>
      <c r="H88" s="266">
        <f>F88*G88</f>
        <v>250</v>
      </c>
      <c r="I88" s="167"/>
      <c r="J88" s="31" t="s">
        <v>2504</v>
      </c>
      <c r="K88" s="30" t="s">
        <v>6814</v>
      </c>
      <c r="L88" s="22"/>
      <c r="M88" s="25">
        <v>44061</v>
      </c>
      <c r="N88" s="21"/>
      <c r="O88" s="22"/>
      <c r="P88" s="25">
        <v>44070</v>
      </c>
      <c r="Q88" s="26">
        <v>44070</v>
      </c>
    </row>
    <row r="89" spans="2:17" s="9" customFormat="1" ht="19.7" customHeight="1">
      <c r="B89" s="21">
        <v>10</v>
      </c>
      <c r="C89" s="21" t="s">
        <v>1458</v>
      </c>
      <c r="D89" s="21" t="s">
        <v>531</v>
      </c>
      <c r="E89" s="75" t="s">
        <v>6890</v>
      </c>
      <c r="F89" s="22">
        <v>12</v>
      </c>
      <c r="G89" s="266">
        <v>40</v>
      </c>
      <c r="H89" s="266">
        <f t="shared" si="1"/>
        <v>480</v>
      </c>
      <c r="I89" s="167"/>
      <c r="J89" s="31" t="s">
        <v>2504</v>
      </c>
      <c r="K89" s="30" t="s">
        <v>6814</v>
      </c>
      <c r="L89" s="22"/>
      <c r="M89" s="25">
        <v>44061</v>
      </c>
      <c r="N89" s="21"/>
      <c r="O89" s="22"/>
      <c r="P89" s="25">
        <v>44070</v>
      </c>
      <c r="Q89" s="26">
        <v>44070</v>
      </c>
    </row>
    <row r="90" spans="2:17" s="9" customFormat="1" ht="19.7" customHeight="1">
      <c r="B90" s="21">
        <v>10</v>
      </c>
      <c r="C90" s="21" t="s">
        <v>531</v>
      </c>
      <c r="D90" s="21" t="s">
        <v>531</v>
      </c>
      <c r="E90" s="75" t="s">
        <v>6891</v>
      </c>
      <c r="F90" s="22">
        <v>1</v>
      </c>
      <c r="G90" s="266">
        <v>2640</v>
      </c>
      <c r="H90" s="266">
        <f t="shared" si="1"/>
        <v>2640</v>
      </c>
      <c r="I90" s="167"/>
      <c r="J90" s="31" t="s">
        <v>6892</v>
      </c>
      <c r="K90" s="30" t="s">
        <v>6814</v>
      </c>
      <c r="L90" s="22"/>
      <c r="M90" s="25">
        <v>44061</v>
      </c>
      <c r="N90" s="21"/>
      <c r="O90" s="22"/>
      <c r="P90" s="25">
        <v>44070</v>
      </c>
      <c r="Q90" s="26">
        <v>44070</v>
      </c>
    </row>
    <row r="91" spans="2:17" s="9" customFormat="1" ht="19.7" customHeight="1">
      <c r="B91" s="21">
        <v>9</v>
      </c>
      <c r="C91" s="21" t="s">
        <v>531</v>
      </c>
      <c r="D91" s="21" t="s">
        <v>531</v>
      </c>
      <c r="E91" s="75" t="s">
        <v>6893</v>
      </c>
      <c r="F91" s="22">
        <v>1</v>
      </c>
      <c r="G91" s="266">
        <v>4744</v>
      </c>
      <c r="H91" s="266">
        <f t="shared" si="1"/>
        <v>4744</v>
      </c>
      <c r="I91" s="167"/>
      <c r="J91" s="31" t="s">
        <v>882</v>
      </c>
      <c r="K91" s="30" t="s">
        <v>6814</v>
      </c>
      <c r="L91" s="22"/>
      <c r="M91" s="25">
        <v>44061</v>
      </c>
      <c r="N91" s="21"/>
      <c r="O91" s="22"/>
      <c r="P91" s="25">
        <v>44070</v>
      </c>
      <c r="Q91" s="26">
        <v>44070</v>
      </c>
    </row>
    <row r="92" spans="2:17" s="9" customFormat="1" ht="19.7" customHeight="1">
      <c r="B92" s="21">
        <v>9</v>
      </c>
      <c r="C92" s="21" t="s">
        <v>531</v>
      </c>
      <c r="D92" s="21" t="s">
        <v>531</v>
      </c>
      <c r="E92" s="75" t="s">
        <v>6894</v>
      </c>
      <c r="F92" s="22">
        <v>1</v>
      </c>
      <c r="G92" s="266">
        <v>1790</v>
      </c>
      <c r="H92" s="266">
        <f t="shared" si="1"/>
        <v>1790</v>
      </c>
      <c r="I92" s="167"/>
      <c r="J92" s="31" t="s">
        <v>6895</v>
      </c>
      <c r="K92" s="30" t="s">
        <v>6814</v>
      </c>
      <c r="L92" s="22"/>
      <c r="M92" s="25">
        <v>44061</v>
      </c>
      <c r="N92" s="21"/>
      <c r="O92" s="22"/>
      <c r="P92" s="25">
        <v>44070</v>
      </c>
      <c r="Q92" s="26">
        <v>44070</v>
      </c>
    </row>
    <row r="93" spans="2:17" s="9" customFormat="1" ht="19.7" customHeight="1">
      <c r="B93" s="21">
        <v>9</v>
      </c>
      <c r="C93" s="21" t="s">
        <v>531</v>
      </c>
      <c r="D93" s="21" t="s">
        <v>531</v>
      </c>
      <c r="E93" s="75" t="s">
        <v>6896</v>
      </c>
      <c r="F93" s="22">
        <v>1</v>
      </c>
      <c r="G93" s="266">
        <v>2470</v>
      </c>
      <c r="H93" s="266">
        <f t="shared" si="1"/>
        <v>2470</v>
      </c>
      <c r="I93" s="167"/>
      <c r="J93" s="31" t="s">
        <v>6897</v>
      </c>
      <c r="K93" s="30" t="s">
        <v>6814</v>
      </c>
      <c r="L93" s="22"/>
      <c r="M93" s="25">
        <v>44061</v>
      </c>
      <c r="N93" s="21"/>
      <c r="O93" s="22"/>
      <c r="P93" s="25">
        <v>44070</v>
      </c>
      <c r="Q93" s="26">
        <v>44070</v>
      </c>
    </row>
    <row r="94" spans="2:17" s="9" customFormat="1" ht="19.7" customHeight="1">
      <c r="B94" s="21">
        <v>10</v>
      </c>
      <c r="C94" s="21" t="s">
        <v>686</v>
      </c>
      <c r="D94" s="21" t="s">
        <v>531</v>
      </c>
      <c r="E94" s="75" t="s">
        <v>6898</v>
      </c>
      <c r="F94" s="22">
        <v>1</v>
      </c>
      <c r="G94" s="266">
        <v>1777</v>
      </c>
      <c r="H94" s="266">
        <f t="shared" si="1"/>
        <v>1777</v>
      </c>
      <c r="I94" s="167"/>
      <c r="J94" s="31" t="s">
        <v>6899</v>
      </c>
      <c r="K94" s="30" t="s">
        <v>6814</v>
      </c>
      <c r="L94" s="22"/>
      <c r="M94" s="25">
        <v>44061</v>
      </c>
      <c r="N94" s="21"/>
      <c r="O94" s="22"/>
      <c r="P94" s="25">
        <v>44070</v>
      </c>
      <c r="Q94" s="26">
        <v>44070</v>
      </c>
    </row>
    <row r="95" spans="2:17" s="9" customFormat="1" ht="19.7" customHeight="1">
      <c r="B95" s="21">
        <v>10</v>
      </c>
      <c r="C95" s="21" t="s">
        <v>531</v>
      </c>
      <c r="D95" s="21" t="s">
        <v>531</v>
      </c>
      <c r="E95" s="75" t="s">
        <v>6900</v>
      </c>
      <c r="F95" s="22">
        <v>2</v>
      </c>
      <c r="G95" s="266">
        <v>1820</v>
      </c>
      <c r="H95" s="266">
        <f t="shared" si="1"/>
        <v>3640</v>
      </c>
      <c r="I95" s="167"/>
      <c r="J95" s="31" t="s">
        <v>4275</v>
      </c>
      <c r="K95" s="30" t="s">
        <v>6814</v>
      </c>
      <c r="L95" s="22"/>
      <c r="M95" s="25">
        <v>44061</v>
      </c>
      <c r="N95" s="21"/>
      <c r="O95" s="22"/>
      <c r="P95" s="25">
        <v>44070</v>
      </c>
      <c r="Q95" s="26">
        <v>44070</v>
      </c>
    </row>
    <row r="96" spans="2:17" s="9" customFormat="1" ht="19.7" customHeight="1">
      <c r="B96" s="21">
        <v>10</v>
      </c>
      <c r="C96" s="21" t="s">
        <v>531</v>
      </c>
      <c r="D96" s="21" t="s">
        <v>531</v>
      </c>
      <c r="E96" s="75" t="s">
        <v>6901</v>
      </c>
      <c r="F96" s="22">
        <v>4</v>
      </c>
      <c r="G96" s="266">
        <v>760</v>
      </c>
      <c r="H96" s="266">
        <f t="shared" si="1"/>
        <v>3040</v>
      </c>
      <c r="I96" s="167"/>
      <c r="J96" s="31" t="s">
        <v>2411</v>
      </c>
      <c r="K96" s="30" t="s">
        <v>6814</v>
      </c>
      <c r="L96" s="22"/>
      <c r="M96" s="25">
        <v>44061</v>
      </c>
      <c r="N96" s="21"/>
      <c r="O96" s="22"/>
      <c r="P96" s="25">
        <v>44070</v>
      </c>
      <c r="Q96" s="26">
        <v>44070</v>
      </c>
    </row>
    <row r="97" spans="2:17" s="9" customFormat="1" ht="19.7" customHeight="1">
      <c r="B97" s="21">
        <v>10</v>
      </c>
      <c r="C97" s="21" t="s">
        <v>531</v>
      </c>
      <c r="D97" s="21" t="s">
        <v>531</v>
      </c>
      <c r="E97" s="75" t="s">
        <v>6902</v>
      </c>
      <c r="F97" s="22">
        <v>2</v>
      </c>
      <c r="G97" s="266">
        <v>2700</v>
      </c>
      <c r="H97" s="266">
        <f t="shared" si="1"/>
        <v>5400</v>
      </c>
      <c r="I97" s="167"/>
      <c r="J97" s="31" t="s">
        <v>6903</v>
      </c>
      <c r="K97" s="30" t="s">
        <v>6814</v>
      </c>
      <c r="L97" s="22"/>
      <c r="M97" s="25">
        <v>44061</v>
      </c>
      <c r="N97" s="21"/>
      <c r="O97" s="22"/>
      <c r="P97" s="25">
        <v>44070</v>
      </c>
      <c r="Q97" s="26">
        <v>44070</v>
      </c>
    </row>
    <row r="98" spans="2:17" s="9" customFormat="1" ht="19.7" customHeight="1">
      <c r="B98" s="21">
        <v>10</v>
      </c>
      <c r="C98" s="21" t="s">
        <v>531</v>
      </c>
      <c r="D98" s="21" t="s">
        <v>531</v>
      </c>
      <c r="E98" s="75" t="s">
        <v>4192</v>
      </c>
      <c r="F98" s="22">
        <v>4</v>
      </c>
      <c r="G98" s="266">
        <v>88</v>
      </c>
      <c r="H98" s="266">
        <f t="shared" si="1"/>
        <v>352</v>
      </c>
      <c r="I98" s="167"/>
      <c r="J98" s="31" t="s">
        <v>4190</v>
      </c>
      <c r="K98" s="30" t="s">
        <v>6814</v>
      </c>
      <c r="L98" s="22"/>
      <c r="M98" s="25">
        <v>44061</v>
      </c>
      <c r="N98" s="21"/>
      <c r="O98" s="22"/>
      <c r="P98" s="25">
        <v>44070</v>
      </c>
      <c r="Q98" s="26">
        <v>44070</v>
      </c>
    </row>
    <row r="99" spans="2:17" s="9" customFormat="1" ht="19.7" customHeight="1">
      <c r="B99" s="21">
        <v>10</v>
      </c>
      <c r="C99" s="21" t="s">
        <v>531</v>
      </c>
      <c r="D99" s="21" t="s">
        <v>531</v>
      </c>
      <c r="E99" s="75" t="s">
        <v>6904</v>
      </c>
      <c r="F99" s="22">
        <v>1</v>
      </c>
      <c r="G99" s="266">
        <v>3520</v>
      </c>
      <c r="H99" s="266">
        <f t="shared" si="1"/>
        <v>3520</v>
      </c>
      <c r="I99" s="167"/>
      <c r="J99" s="31" t="s">
        <v>1449</v>
      </c>
      <c r="K99" s="30" t="s">
        <v>6814</v>
      </c>
      <c r="L99" s="22"/>
      <c r="M99" s="25">
        <v>44061</v>
      </c>
      <c r="N99" s="21"/>
      <c r="O99" s="22"/>
      <c r="P99" s="25">
        <v>44070</v>
      </c>
      <c r="Q99" s="26">
        <v>44070</v>
      </c>
    </row>
    <row r="100" spans="2:17" s="9" customFormat="1" ht="19.7" customHeight="1">
      <c r="B100" s="21">
        <v>10</v>
      </c>
      <c r="C100" s="21" t="s">
        <v>531</v>
      </c>
      <c r="D100" s="21" t="s">
        <v>531</v>
      </c>
      <c r="E100" s="75" t="s">
        <v>6905</v>
      </c>
      <c r="F100" s="22">
        <v>3</v>
      </c>
      <c r="G100" s="266">
        <v>268</v>
      </c>
      <c r="H100" s="266">
        <f t="shared" si="1"/>
        <v>804</v>
      </c>
      <c r="I100" s="167"/>
      <c r="J100" s="31" t="s">
        <v>6906</v>
      </c>
      <c r="K100" s="30" t="s">
        <v>6814</v>
      </c>
      <c r="L100" s="22"/>
      <c r="M100" s="25">
        <v>44061</v>
      </c>
      <c r="N100" s="21"/>
      <c r="O100" s="22"/>
      <c r="P100" s="25">
        <v>44070</v>
      </c>
      <c r="Q100" s="26">
        <v>44070</v>
      </c>
    </row>
    <row r="101" spans="2:17" s="9" customFormat="1" ht="19.7" customHeight="1">
      <c r="B101" s="21">
        <v>10</v>
      </c>
      <c r="C101" s="21" t="s">
        <v>531</v>
      </c>
      <c r="D101" s="21" t="s">
        <v>531</v>
      </c>
      <c r="E101" s="75" t="s">
        <v>6907</v>
      </c>
      <c r="F101" s="22">
        <v>1</v>
      </c>
      <c r="G101" s="266">
        <v>6480</v>
      </c>
      <c r="H101" s="266">
        <f t="shared" si="1"/>
        <v>6480</v>
      </c>
      <c r="I101" s="167"/>
      <c r="J101" s="31" t="s">
        <v>4410</v>
      </c>
      <c r="K101" s="30" t="s">
        <v>6814</v>
      </c>
      <c r="L101" s="22"/>
      <c r="M101" s="25">
        <v>44061</v>
      </c>
      <c r="N101" s="21"/>
      <c r="O101" s="22"/>
      <c r="P101" s="25">
        <v>44070</v>
      </c>
      <c r="Q101" s="26">
        <v>44070</v>
      </c>
    </row>
    <row r="102" spans="2:17" s="9" customFormat="1" ht="19.7" customHeight="1">
      <c r="B102" s="21">
        <v>10</v>
      </c>
      <c r="C102" s="21" t="s">
        <v>531</v>
      </c>
      <c r="D102" s="21" t="s">
        <v>531</v>
      </c>
      <c r="E102" s="75" t="s">
        <v>6908</v>
      </c>
      <c r="F102" s="22">
        <v>1</v>
      </c>
      <c r="G102" s="266">
        <v>290</v>
      </c>
      <c r="H102" s="266">
        <f t="shared" si="1"/>
        <v>290</v>
      </c>
      <c r="I102" s="167"/>
      <c r="J102" s="31" t="s">
        <v>1449</v>
      </c>
      <c r="K102" s="30" t="s">
        <v>6814</v>
      </c>
      <c r="L102" s="22"/>
      <c r="M102" s="25">
        <v>44061</v>
      </c>
      <c r="N102" s="21"/>
      <c r="O102" s="22"/>
      <c r="P102" s="25">
        <v>44070</v>
      </c>
      <c r="Q102" s="26">
        <v>44070</v>
      </c>
    </row>
    <row r="103" spans="2:17" s="9" customFormat="1" ht="19.7" customHeight="1">
      <c r="B103" s="21">
        <v>10</v>
      </c>
      <c r="C103" s="21" t="s">
        <v>531</v>
      </c>
      <c r="D103" s="21" t="s">
        <v>531</v>
      </c>
      <c r="E103" s="75" t="s">
        <v>1812</v>
      </c>
      <c r="F103" s="22">
        <v>2</v>
      </c>
      <c r="G103" s="266">
        <v>250</v>
      </c>
      <c r="H103" s="266">
        <f t="shared" si="1"/>
        <v>500</v>
      </c>
      <c r="I103" s="167"/>
      <c r="J103" s="31" t="s">
        <v>1451</v>
      </c>
      <c r="K103" s="30" t="s">
        <v>6814</v>
      </c>
      <c r="L103" s="22"/>
      <c r="M103" s="25">
        <v>44061</v>
      </c>
      <c r="N103" s="21"/>
      <c r="O103" s="22"/>
      <c r="P103" s="25">
        <v>44070</v>
      </c>
      <c r="Q103" s="26">
        <v>44070</v>
      </c>
    </row>
    <row r="104" spans="2:17" s="9" customFormat="1" ht="19.7" customHeight="1">
      <c r="B104" s="21">
        <v>10</v>
      </c>
      <c r="C104" s="21" t="s">
        <v>531</v>
      </c>
      <c r="D104" s="21" t="s">
        <v>531</v>
      </c>
      <c r="E104" s="75" t="s">
        <v>2256</v>
      </c>
      <c r="F104" s="22">
        <v>10</v>
      </c>
      <c r="G104" s="266">
        <v>68</v>
      </c>
      <c r="H104" s="266">
        <f t="shared" si="1"/>
        <v>680</v>
      </c>
      <c r="I104" s="167"/>
      <c r="J104" s="31" t="s">
        <v>4413</v>
      </c>
      <c r="K104" s="30" t="s">
        <v>6814</v>
      </c>
      <c r="L104" s="22"/>
      <c r="M104" s="25">
        <v>44061</v>
      </c>
      <c r="N104" s="21"/>
      <c r="O104" s="22"/>
      <c r="P104" s="25">
        <v>44070</v>
      </c>
      <c r="Q104" s="26">
        <v>44070</v>
      </c>
    </row>
    <row r="105" spans="2:17" s="9" customFormat="1" ht="19.7" customHeight="1">
      <c r="B105" s="21">
        <v>10</v>
      </c>
      <c r="C105" s="21" t="s">
        <v>531</v>
      </c>
      <c r="D105" s="21" t="s">
        <v>531</v>
      </c>
      <c r="E105" s="75" t="s">
        <v>6909</v>
      </c>
      <c r="F105" s="22">
        <v>1</v>
      </c>
      <c r="G105" s="266">
        <v>2710</v>
      </c>
      <c r="H105" s="266">
        <f t="shared" si="1"/>
        <v>2710</v>
      </c>
      <c r="I105" s="167"/>
      <c r="J105" s="31" t="s">
        <v>6910</v>
      </c>
      <c r="K105" s="30" t="s">
        <v>6814</v>
      </c>
      <c r="L105" s="22"/>
      <c r="M105" s="25">
        <v>44061</v>
      </c>
      <c r="N105" s="21"/>
      <c r="O105" s="22"/>
      <c r="P105" s="25">
        <v>44070</v>
      </c>
      <c r="Q105" s="26">
        <v>44070</v>
      </c>
    </row>
    <row r="106" spans="2:17" s="9" customFormat="1" ht="19.7" customHeight="1">
      <c r="B106" s="21">
        <v>10</v>
      </c>
      <c r="C106" s="21" t="s">
        <v>531</v>
      </c>
      <c r="D106" s="21" t="s">
        <v>531</v>
      </c>
      <c r="E106" s="75" t="s">
        <v>6911</v>
      </c>
      <c r="F106" s="22">
        <v>1</v>
      </c>
      <c r="G106" s="266">
        <v>2710</v>
      </c>
      <c r="H106" s="266">
        <f t="shared" si="1"/>
        <v>2710</v>
      </c>
      <c r="I106" s="167"/>
      <c r="J106" s="31" t="s">
        <v>6912</v>
      </c>
      <c r="K106" s="30" t="s">
        <v>6814</v>
      </c>
      <c r="L106" s="22"/>
      <c r="M106" s="25">
        <v>44061</v>
      </c>
      <c r="N106" s="21"/>
      <c r="O106" s="22"/>
      <c r="P106" s="25">
        <v>44070</v>
      </c>
      <c r="Q106" s="26">
        <v>44070</v>
      </c>
    </row>
    <row r="107" spans="2:17" s="9" customFormat="1" ht="19.7" customHeight="1">
      <c r="B107" s="21">
        <v>10</v>
      </c>
      <c r="C107" s="21" t="s">
        <v>531</v>
      </c>
      <c r="D107" s="21" t="s">
        <v>531</v>
      </c>
      <c r="E107" s="75" t="s">
        <v>6913</v>
      </c>
      <c r="F107" s="22">
        <v>1</v>
      </c>
      <c r="G107" s="266">
        <v>2050</v>
      </c>
      <c r="H107" s="266">
        <f t="shared" si="1"/>
        <v>2050</v>
      </c>
      <c r="I107" s="167"/>
      <c r="J107" s="31" t="s">
        <v>6914</v>
      </c>
      <c r="K107" s="30" t="s">
        <v>6814</v>
      </c>
      <c r="L107" s="22"/>
      <c r="M107" s="25">
        <v>44061</v>
      </c>
      <c r="N107" s="21"/>
      <c r="O107" s="22"/>
      <c r="P107" s="25">
        <v>44070</v>
      </c>
      <c r="Q107" s="26">
        <v>44070</v>
      </c>
    </row>
    <row r="108" spans="2:17" s="9" customFormat="1" ht="19.7" customHeight="1">
      <c r="B108" s="21">
        <v>10</v>
      </c>
      <c r="C108" s="21" t="s">
        <v>531</v>
      </c>
      <c r="D108" s="21" t="s">
        <v>531</v>
      </c>
      <c r="E108" s="75" t="s">
        <v>6915</v>
      </c>
      <c r="F108" s="22">
        <v>1</v>
      </c>
      <c r="G108" s="266">
        <v>1970</v>
      </c>
      <c r="H108" s="266">
        <f t="shared" si="1"/>
        <v>1970</v>
      </c>
      <c r="I108" s="167"/>
      <c r="J108" s="31" t="s">
        <v>6916</v>
      </c>
      <c r="K108" s="30" t="s">
        <v>6814</v>
      </c>
      <c r="L108" s="22"/>
      <c r="M108" s="25">
        <v>44061</v>
      </c>
      <c r="N108" s="21"/>
      <c r="O108" s="22"/>
      <c r="P108" s="25">
        <v>44070</v>
      </c>
      <c r="Q108" s="26">
        <v>44070</v>
      </c>
    </row>
    <row r="109" spans="2:17" s="9" customFormat="1" ht="19.7" customHeight="1">
      <c r="B109" s="21">
        <v>11</v>
      </c>
      <c r="C109" s="21" t="s">
        <v>531</v>
      </c>
      <c r="D109" s="21" t="s">
        <v>531</v>
      </c>
      <c r="E109" s="75" t="s">
        <v>6917</v>
      </c>
      <c r="F109" s="22">
        <v>4</v>
      </c>
      <c r="G109" s="266">
        <v>570</v>
      </c>
      <c r="H109" s="266">
        <f t="shared" si="1"/>
        <v>2280</v>
      </c>
      <c r="I109" s="167"/>
      <c r="J109" s="31" t="s">
        <v>6918</v>
      </c>
      <c r="K109" s="30" t="s">
        <v>6814</v>
      </c>
      <c r="L109" s="22"/>
      <c r="M109" s="25">
        <v>44061</v>
      </c>
      <c r="N109" s="21"/>
      <c r="O109" s="22"/>
      <c r="P109" s="25">
        <v>44070</v>
      </c>
      <c r="Q109" s="26">
        <v>44070</v>
      </c>
    </row>
    <row r="110" spans="2:17" s="9" customFormat="1" ht="19.7" customHeight="1">
      <c r="B110" s="21">
        <v>11</v>
      </c>
      <c r="C110" s="21" t="s">
        <v>531</v>
      </c>
      <c r="D110" s="21" t="s">
        <v>531</v>
      </c>
      <c r="E110" s="75" t="s">
        <v>6919</v>
      </c>
      <c r="F110" s="22">
        <v>4</v>
      </c>
      <c r="G110" s="266">
        <v>147</v>
      </c>
      <c r="H110" s="266">
        <f t="shared" si="1"/>
        <v>588</v>
      </c>
      <c r="I110" s="167"/>
      <c r="J110" s="31" t="s">
        <v>2500</v>
      </c>
      <c r="K110" s="30" t="s">
        <v>6814</v>
      </c>
      <c r="L110" s="22"/>
      <c r="M110" s="25">
        <v>44061</v>
      </c>
      <c r="N110" s="21"/>
      <c r="O110" s="22"/>
      <c r="P110" s="25">
        <v>44070</v>
      </c>
      <c r="Q110" s="26">
        <v>44070</v>
      </c>
    </row>
    <row r="111" spans="2:17" s="9" customFormat="1" ht="19.7" customHeight="1">
      <c r="B111" s="21">
        <v>11</v>
      </c>
      <c r="C111" s="21" t="s">
        <v>531</v>
      </c>
      <c r="D111" s="21" t="s">
        <v>531</v>
      </c>
      <c r="E111" s="75" t="s">
        <v>6920</v>
      </c>
      <c r="F111" s="22">
        <v>4</v>
      </c>
      <c r="G111" s="266">
        <v>240</v>
      </c>
      <c r="H111" s="266">
        <f t="shared" si="1"/>
        <v>960</v>
      </c>
      <c r="I111" s="167"/>
      <c r="J111" s="31" t="s">
        <v>695</v>
      </c>
      <c r="K111" s="30" t="s">
        <v>6814</v>
      </c>
      <c r="L111" s="22"/>
      <c r="M111" s="25">
        <v>44061</v>
      </c>
      <c r="N111" s="21"/>
      <c r="O111" s="22"/>
      <c r="P111" s="25">
        <v>44070</v>
      </c>
      <c r="Q111" s="26">
        <v>44070</v>
      </c>
    </row>
    <row r="112" spans="2:17" s="9" customFormat="1" ht="19.7" customHeight="1">
      <c r="B112" s="21">
        <v>11</v>
      </c>
      <c r="C112" s="21" t="s">
        <v>531</v>
      </c>
      <c r="D112" s="21" t="s">
        <v>531</v>
      </c>
      <c r="E112" s="75" t="s">
        <v>6921</v>
      </c>
      <c r="F112" s="22">
        <v>4</v>
      </c>
      <c r="G112" s="266">
        <v>2967</v>
      </c>
      <c r="H112" s="266">
        <f t="shared" si="1"/>
        <v>11868</v>
      </c>
      <c r="I112" s="167"/>
      <c r="J112" s="31" t="s">
        <v>6922</v>
      </c>
      <c r="K112" s="30" t="s">
        <v>6814</v>
      </c>
      <c r="L112" s="22"/>
      <c r="M112" s="25">
        <v>44061</v>
      </c>
      <c r="N112" s="21"/>
      <c r="O112" s="22"/>
      <c r="P112" s="25">
        <v>44070</v>
      </c>
      <c r="Q112" s="26">
        <v>44070</v>
      </c>
    </row>
    <row r="113" spans="2:17" s="9" customFormat="1" ht="19.7" customHeight="1">
      <c r="B113" s="21">
        <v>11</v>
      </c>
      <c r="C113" s="21" t="s">
        <v>531</v>
      </c>
      <c r="D113" s="21" t="s">
        <v>531</v>
      </c>
      <c r="E113" s="75" t="s">
        <v>6923</v>
      </c>
      <c r="F113" s="22">
        <v>10</v>
      </c>
      <c r="G113" s="266">
        <v>2387</v>
      </c>
      <c r="H113" s="266">
        <f t="shared" si="1"/>
        <v>23870</v>
      </c>
      <c r="I113" s="167"/>
      <c r="J113" s="31" t="s">
        <v>6924</v>
      </c>
      <c r="K113" s="30" t="s">
        <v>6814</v>
      </c>
      <c r="L113" s="22"/>
      <c r="M113" s="25">
        <v>44061</v>
      </c>
      <c r="N113" s="21"/>
      <c r="O113" s="22"/>
      <c r="P113" s="25">
        <v>44070</v>
      </c>
      <c r="Q113" s="26">
        <v>44070</v>
      </c>
    </row>
    <row r="114" spans="2:17" s="9" customFormat="1" ht="19.7" customHeight="1">
      <c r="B114" s="21">
        <v>10</v>
      </c>
      <c r="C114" s="21" t="s">
        <v>531</v>
      </c>
      <c r="D114" s="21" t="s">
        <v>531</v>
      </c>
      <c r="E114" s="75" t="s">
        <v>6925</v>
      </c>
      <c r="F114" s="22">
        <v>1</v>
      </c>
      <c r="G114" s="266">
        <v>12310</v>
      </c>
      <c r="H114" s="266">
        <f t="shared" ref="H114:H125" si="2">F114*G114</f>
        <v>12310</v>
      </c>
      <c r="I114" s="167"/>
      <c r="J114" s="31" t="s">
        <v>6926</v>
      </c>
      <c r="K114" s="30" t="s">
        <v>6814</v>
      </c>
      <c r="L114" s="22"/>
      <c r="M114" s="25">
        <v>44061</v>
      </c>
      <c r="N114" s="21"/>
      <c r="O114" s="22"/>
      <c r="P114" s="25">
        <v>44070</v>
      </c>
      <c r="Q114" s="26">
        <v>44070</v>
      </c>
    </row>
    <row r="115" spans="2:17" s="9" customFormat="1" ht="19.7" customHeight="1">
      <c r="B115" s="21">
        <v>10</v>
      </c>
      <c r="C115" s="21" t="s">
        <v>531</v>
      </c>
      <c r="D115" s="21" t="s">
        <v>531</v>
      </c>
      <c r="E115" s="75" t="s">
        <v>6927</v>
      </c>
      <c r="F115" s="22">
        <v>3</v>
      </c>
      <c r="G115" s="266">
        <v>226</v>
      </c>
      <c r="H115" s="266">
        <f t="shared" si="2"/>
        <v>678</v>
      </c>
      <c r="I115" s="167"/>
      <c r="J115" s="31" t="s">
        <v>3708</v>
      </c>
      <c r="K115" s="30" t="s">
        <v>6814</v>
      </c>
      <c r="L115" s="22"/>
      <c r="M115" s="25">
        <v>44061</v>
      </c>
      <c r="N115" s="21"/>
      <c r="O115" s="22"/>
      <c r="P115" s="25">
        <v>44070</v>
      </c>
      <c r="Q115" s="26">
        <v>44070</v>
      </c>
    </row>
    <row r="116" spans="2:17" s="9" customFormat="1" ht="19.7" customHeight="1">
      <c r="B116" s="21">
        <v>10</v>
      </c>
      <c r="C116" s="21" t="s">
        <v>531</v>
      </c>
      <c r="D116" s="21" t="s">
        <v>531</v>
      </c>
      <c r="E116" s="75" t="s">
        <v>6928</v>
      </c>
      <c r="F116" s="22">
        <v>3</v>
      </c>
      <c r="G116" s="266">
        <v>780</v>
      </c>
      <c r="H116" s="266">
        <f t="shared" si="2"/>
        <v>2340</v>
      </c>
      <c r="I116" s="167"/>
      <c r="J116" s="31" t="s">
        <v>702</v>
      </c>
      <c r="K116" s="30" t="s">
        <v>6814</v>
      </c>
      <c r="L116" s="22"/>
      <c r="M116" s="25">
        <v>44061</v>
      </c>
      <c r="N116" s="21"/>
      <c r="O116" s="22"/>
      <c r="P116" s="25">
        <v>44070</v>
      </c>
      <c r="Q116" s="26">
        <v>44070</v>
      </c>
    </row>
    <row r="117" spans="2:17" s="9" customFormat="1" ht="19.7" customHeight="1">
      <c r="B117" s="21">
        <v>10</v>
      </c>
      <c r="C117" s="21" t="s">
        <v>1489</v>
      </c>
      <c r="D117" s="21" t="s">
        <v>531</v>
      </c>
      <c r="E117" s="75" t="s">
        <v>6929</v>
      </c>
      <c r="F117" s="22">
        <v>1</v>
      </c>
      <c r="G117" s="266">
        <v>5543</v>
      </c>
      <c r="H117" s="266">
        <f t="shared" si="2"/>
        <v>5543</v>
      </c>
      <c r="I117" s="167"/>
      <c r="J117" s="31" t="s">
        <v>6930</v>
      </c>
      <c r="K117" s="30" t="s">
        <v>6814</v>
      </c>
      <c r="L117" s="22"/>
      <c r="M117" s="25">
        <v>44061</v>
      </c>
      <c r="N117" s="21"/>
      <c r="O117" s="22"/>
      <c r="P117" s="25">
        <v>44070</v>
      </c>
      <c r="Q117" s="26">
        <v>44070</v>
      </c>
    </row>
    <row r="118" spans="2:17" s="9" customFormat="1" ht="19.7" customHeight="1">
      <c r="B118" s="21">
        <v>10</v>
      </c>
      <c r="C118" s="21" t="s">
        <v>531</v>
      </c>
      <c r="D118" s="21" t="s">
        <v>531</v>
      </c>
      <c r="E118" s="75" t="s">
        <v>5407</v>
      </c>
      <c r="F118" s="22">
        <v>1</v>
      </c>
      <c r="G118" s="266">
        <v>330</v>
      </c>
      <c r="H118" s="266">
        <f t="shared" si="2"/>
        <v>330</v>
      </c>
      <c r="I118" s="167"/>
      <c r="J118" s="31" t="s">
        <v>1449</v>
      </c>
      <c r="K118" s="30" t="s">
        <v>6814</v>
      </c>
      <c r="L118" s="22"/>
      <c r="M118" s="25">
        <v>44061</v>
      </c>
      <c r="N118" s="21"/>
      <c r="O118" s="22"/>
      <c r="P118" s="25">
        <v>44070</v>
      </c>
      <c r="Q118" s="26">
        <v>44070</v>
      </c>
    </row>
    <row r="119" spans="2:17" s="9" customFormat="1" ht="19.7" customHeight="1">
      <c r="B119" s="21">
        <v>10</v>
      </c>
      <c r="C119" s="21" t="s">
        <v>531</v>
      </c>
      <c r="D119" s="21" t="s">
        <v>531</v>
      </c>
      <c r="E119" s="75" t="s">
        <v>4196</v>
      </c>
      <c r="F119" s="22">
        <v>2</v>
      </c>
      <c r="G119" s="266">
        <v>230</v>
      </c>
      <c r="H119" s="266">
        <f t="shared" si="2"/>
        <v>460</v>
      </c>
      <c r="I119" s="167"/>
      <c r="J119" s="31" t="s">
        <v>1451</v>
      </c>
      <c r="K119" s="30" t="s">
        <v>6814</v>
      </c>
      <c r="L119" s="22"/>
      <c r="M119" s="25">
        <v>44061</v>
      </c>
      <c r="N119" s="21"/>
      <c r="O119" s="22"/>
      <c r="P119" s="25">
        <v>44070</v>
      </c>
      <c r="Q119" s="26">
        <v>44070</v>
      </c>
    </row>
    <row r="120" spans="2:17" s="9" customFormat="1" ht="19.7" customHeight="1">
      <c r="B120" s="21">
        <v>10</v>
      </c>
      <c r="C120" s="21" t="s">
        <v>531</v>
      </c>
      <c r="D120" s="21" t="s">
        <v>531</v>
      </c>
      <c r="E120" s="75" t="s">
        <v>6931</v>
      </c>
      <c r="F120" s="22">
        <v>5</v>
      </c>
      <c r="G120" s="266">
        <v>72</v>
      </c>
      <c r="H120" s="266">
        <f t="shared" si="2"/>
        <v>360</v>
      </c>
      <c r="I120" s="167"/>
      <c r="J120" s="31" t="s">
        <v>4413</v>
      </c>
      <c r="K120" s="30" t="s">
        <v>6814</v>
      </c>
      <c r="L120" s="22"/>
      <c r="M120" s="25">
        <v>44061</v>
      </c>
      <c r="N120" s="21"/>
      <c r="O120" s="22"/>
      <c r="P120" s="25">
        <v>44070</v>
      </c>
      <c r="Q120" s="26">
        <v>44070</v>
      </c>
    </row>
    <row r="121" spans="2:17" s="9" customFormat="1" ht="19.7" customHeight="1">
      <c r="B121" s="21">
        <v>10</v>
      </c>
      <c r="C121" s="21" t="s">
        <v>531</v>
      </c>
      <c r="D121" s="21" t="s">
        <v>531</v>
      </c>
      <c r="E121" s="75" t="s">
        <v>6932</v>
      </c>
      <c r="F121" s="22">
        <v>1</v>
      </c>
      <c r="G121" s="266">
        <v>600</v>
      </c>
      <c r="H121" s="266">
        <f t="shared" si="2"/>
        <v>600</v>
      </c>
      <c r="I121" s="167"/>
      <c r="J121" s="31" t="s">
        <v>2502</v>
      </c>
      <c r="K121" s="30" t="s">
        <v>6814</v>
      </c>
      <c r="L121" s="22"/>
      <c r="M121" s="25">
        <v>44061</v>
      </c>
      <c r="N121" s="21"/>
      <c r="O121" s="22"/>
      <c r="P121" s="25">
        <v>44070</v>
      </c>
      <c r="Q121" s="26">
        <v>44070</v>
      </c>
    </row>
    <row r="122" spans="2:17" s="9" customFormat="1" ht="19.7" customHeight="1">
      <c r="B122" s="21">
        <v>10</v>
      </c>
      <c r="C122" s="21" t="s">
        <v>531</v>
      </c>
      <c r="D122" s="21" t="s">
        <v>531</v>
      </c>
      <c r="E122" s="75" t="s">
        <v>6933</v>
      </c>
      <c r="F122" s="22">
        <v>1</v>
      </c>
      <c r="G122" s="266">
        <v>3940</v>
      </c>
      <c r="H122" s="266">
        <f t="shared" si="2"/>
        <v>3940</v>
      </c>
      <c r="I122" s="167"/>
      <c r="J122" s="31" t="s">
        <v>6934</v>
      </c>
      <c r="K122" s="30" t="s">
        <v>6814</v>
      </c>
      <c r="L122" s="22"/>
      <c r="M122" s="25">
        <v>44061</v>
      </c>
      <c r="N122" s="21"/>
      <c r="O122" s="22"/>
      <c r="P122" s="25">
        <v>44070</v>
      </c>
      <c r="Q122" s="26">
        <v>44070</v>
      </c>
    </row>
    <row r="123" spans="2:17" s="9" customFormat="1" ht="19.7" customHeight="1">
      <c r="B123" s="21">
        <v>10</v>
      </c>
      <c r="C123" s="21" t="s">
        <v>531</v>
      </c>
      <c r="D123" s="21" t="s">
        <v>531</v>
      </c>
      <c r="E123" s="75" t="s">
        <v>6935</v>
      </c>
      <c r="F123" s="22">
        <v>1</v>
      </c>
      <c r="G123" s="266">
        <v>1610</v>
      </c>
      <c r="H123" s="266">
        <f t="shared" si="2"/>
        <v>1610</v>
      </c>
      <c r="I123" s="167"/>
      <c r="J123" s="31" t="s">
        <v>6936</v>
      </c>
      <c r="K123" s="30" t="s">
        <v>6814</v>
      </c>
      <c r="L123" s="22"/>
      <c r="M123" s="25">
        <v>44061</v>
      </c>
      <c r="N123" s="21"/>
      <c r="O123" s="22"/>
      <c r="P123" s="25">
        <v>44070</v>
      </c>
      <c r="Q123" s="26">
        <v>44070</v>
      </c>
    </row>
    <row r="124" spans="2:17" s="9" customFormat="1" ht="19.7" customHeight="1">
      <c r="B124" s="21">
        <v>10</v>
      </c>
      <c r="C124" s="21" t="s">
        <v>531</v>
      </c>
      <c r="D124" s="21" t="s">
        <v>531</v>
      </c>
      <c r="E124" s="75" t="s">
        <v>6937</v>
      </c>
      <c r="F124" s="22">
        <v>2</v>
      </c>
      <c r="G124" s="266">
        <v>1450</v>
      </c>
      <c r="H124" s="266">
        <f t="shared" si="2"/>
        <v>2900</v>
      </c>
      <c r="I124" s="167"/>
      <c r="J124" s="31" t="s">
        <v>6938</v>
      </c>
      <c r="K124" s="30" t="s">
        <v>6814</v>
      </c>
      <c r="L124" s="22"/>
      <c r="M124" s="25">
        <v>44061</v>
      </c>
      <c r="N124" s="21"/>
      <c r="O124" s="22"/>
      <c r="P124" s="25">
        <v>44070</v>
      </c>
      <c r="Q124" s="26">
        <v>44070</v>
      </c>
    </row>
    <row r="125" spans="2:17" s="9" customFormat="1" ht="19.7" customHeight="1">
      <c r="B125" s="21"/>
      <c r="C125" s="21"/>
      <c r="D125" s="21"/>
      <c r="E125" s="75"/>
      <c r="F125" s="22"/>
      <c r="G125" s="266">
        <v>0</v>
      </c>
      <c r="H125" s="266">
        <f t="shared" si="2"/>
        <v>0</v>
      </c>
      <c r="I125" s="167"/>
      <c r="J125" s="31"/>
      <c r="K125" s="22"/>
      <c r="L125" s="22"/>
      <c r="M125" s="25"/>
      <c r="N125" s="21"/>
      <c r="O125" s="22"/>
      <c r="P125" s="25"/>
      <c r="Q125" s="26"/>
    </row>
    <row r="126" spans="2:17" s="9" customFormat="1" ht="19.7" customHeight="1">
      <c r="B126" s="21"/>
      <c r="C126" s="21"/>
      <c r="D126" s="21"/>
      <c r="E126" s="75"/>
      <c r="F126" s="22"/>
      <c r="G126" s="266">
        <v>0</v>
      </c>
      <c r="H126" s="266">
        <f>F126*G126</f>
        <v>0</v>
      </c>
      <c r="I126" s="167"/>
      <c r="J126" s="30"/>
      <c r="K126" s="30"/>
      <c r="L126" s="22"/>
      <c r="M126" s="25"/>
      <c r="N126" s="21"/>
      <c r="O126" s="22"/>
      <c r="P126" s="25"/>
      <c r="Q126" s="26"/>
    </row>
    <row r="127" spans="2:17" s="9" customFormat="1" ht="19.7" customHeight="1">
      <c r="B127" s="21">
        <v>16</v>
      </c>
      <c r="C127" s="21" t="s">
        <v>531</v>
      </c>
      <c r="D127" s="21" t="s">
        <v>531</v>
      </c>
      <c r="E127" s="75" t="s">
        <v>6939</v>
      </c>
      <c r="F127" s="22">
        <v>1</v>
      </c>
      <c r="G127" s="266">
        <v>854</v>
      </c>
      <c r="H127" s="266">
        <f t="shared" ref="H127:H176" si="3">F127*G127</f>
        <v>854</v>
      </c>
      <c r="I127" s="167"/>
      <c r="J127" s="31" t="s">
        <v>1437</v>
      </c>
      <c r="K127" s="30" t="s">
        <v>6814</v>
      </c>
      <c r="L127" s="22"/>
      <c r="M127" s="25">
        <v>44061</v>
      </c>
      <c r="N127" s="21"/>
      <c r="O127" s="22"/>
      <c r="P127" s="25">
        <v>44068</v>
      </c>
      <c r="Q127" s="26">
        <v>44068</v>
      </c>
    </row>
    <row r="128" spans="2:17" s="9" customFormat="1" ht="19.5" customHeight="1">
      <c r="B128" s="21">
        <v>16</v>
      </c>
      <c r="C128" s="21" t="s">
        <v>531</v>
      </c>
      <c r="D128" s="21" t="s">
        <v>531</v>
      </c>
      <c r="E128" s="75" t="s">
        <v>1527</v>
      </c>
      <c r="F128" s="22">
        <v>1</v>
      </c>
      <c r="G128" s="266">
        <v>861</v>
      </c>
      <c r="H128" s="266">
        <f t="shared" si="3"/>
        <v>861</v>
      </c>
      <c r="I128" s="167"/>
      <c r="J128" s="31" t="s">
        <v>898</v>
      </c>
      <c r="K128" s="30" t="s">
        <v>6814</v>
      </c>
      <c r="L128" s="22"/>
      <c r="M128" s="25">
        <v>44061</v>
      </c>
      <c r="N128" s="21"/>
      <c r="O128" s="22"/>
      <c r="P128" s="25">
        <v>44068</v>
      </c>
      <c r="Q128" s="26">
        <v>44068</v>
      </c>
    </row>
    <row r="129" spans="2:17" s="9" customFormat="1" ht="19.5" customHeight="1">
      <c r="B129" s="21">
        <v>16</v>
      </c>
      <c r="C129" s="21" t="s">
        <v>531</v>
      </c>
      <c r="D129" s="21" t="s">
        <v>531</v>
      </c>
      <c r="E129" s="75" t="s">
        <v>6940</v>
      </c>
      <c r="F129" s="22">
        <v>4</v>
      </c>
      <c r="G129" s="266">
        <v>860</v>
      </c>
      <c r="H129" s="266">
        <f t="shared" si="3"/>
        <v>3440</v>
      </c>
      <c r="I129" s="167"/>
      <c r="J129" s="31" t="s">
        <v>6941</v>
      </c>
      <c r="K129" s="30" t="s">
        <v>6814</v>
      </c>
      <c r="L129" s="22"/>
      <c r="M129" s="25">
        <v>44061</v>
      </c>
      <c r="N129" s="21"/>
      <c r="O129" s="22"/>
      <c r="P129" s="25">
        <v>44068</v>
      </c>
      <c r="Q129" s="26">
        <v>44068</v>
      </c>
    </row>
    <row r="130" spans="2:17" s="9" customFormat="1" ht="19.5" customHeight="1">
      <c r="B130" s="21">
        <v>16</v>
      </c>
      <c r="C130" s="21" t="s">
        <v>531</v>
      </c>
      <c r="D130" s="21" t="s">
        <v>531</v>
      </c>
      <c r="E130" s="75" t="s">
        <v>6942</v>
      </c>
      <c r="F130" s="22">
        <v>2</v>
      </c>
      <c r="G130" s="266">
        <v>1610</v>
      </c>
      <c r="H130" s="266">
        <f t="shared" si="3"/>
        <v>3220</v>
      </c>
      <c r="I130" s="167"/>
      <c r="J130" s="31" t="s">
        <v>6941</v>
      </c>
      <c r="K130" s="30" t="s">
        <v>6814</v>
      </c>
      <c r="L130" s="22"/>
      <c r="M130" s="25">
        <v>44061</v>
      </c>
      <c r="N130" s="21"/>
      <c r="O130" s="22"/>
      <c r="P130" s="25">
        <v>44068</v>
      </c>
      <c r="Q130" s="26">
        <v>44069</v>
      </c>
    </row>
    <row r="131" spans="2:17" s="9" customFormat="1" ht="19.7" customHeight="1">
      <c r="B131" s="21">
        <v>16</v>
      </c>
      <c r="C131" s="21" t="s">
        <v>531</v>
      </c>
      <c r="D131" s="21" t="s">
        <v>531</v>
      </c>
      <c r="E131" s="75" t="s">
        <v>6943</v>
      </c>
      <c r="F131" s="22">
        <v>2</v>
      </c>
      <c r="G131" s="266">
        <v>940</v>
      </c>
      <c r="H131" s="266">
        <f t="shared" si="3"/>
        <v>1880</v>
      </c>
      <c r="I131" s="167"/>
      <c r="J131" s="31" t="s">
        <v>6941</v>
      </c>
      <c r="K131" s="30" t="s">
        <v>6814</v>
      </c>
      <c r="L131" s="22"/>
      <c r="M131" s="25">
        <v>44061</v>
      </c>
      <c r="N131" s="21"/>
      <c r="O131" s="22"/>
      <c r="P131" s="25">
        <v>44068</v>
      </c>
      <c r="Q131" s="26">
        <v>44068</v>
      </c>
    </row>
    <row r="132" spans="2:17" s="9" customFormat="1" ht="19.7" customHeight="1">
      <c r="B132" s="21">
        <v>16</v>
      </c>
      <c r="C132" s="21" t="s">
        <v>531</v>
      </c>
      <c r="D132" s="21" t="s">
        <v>531</v>
      </c>
      <c r="E132" s="75" t="s">
        <v>6944</v>
      </c>
      <c r="F132" s="22">
        <v>2</v>
      </c>
      <c r="G132" s="266">
        <v>1940</v>
      </c>
      <c r="H132" s="266">
        <f t="shared" si="3"/>
        <v>3880</v>
      </c>
      <c r="I132" s="167"/>
      <c r="J132" s="31" t="s">
        <v>6941</v>
      </c>
      <c r="K132" s="30" t="s">
        <v>6814</v>
      </c>
      <c r="L132" s="22"/>
      <c r="M132" s="25">
        <v>44061</v>
      </c>
      <c r="N132" s="21"/>
      <c r="O132" s="22"/>
      <c r="P132" s="25">
        <v>44068</v>
      </c>
      <c r="Q132" s="26">
        <v>44069</v>
      </c>
    </row>
    <row r="133" spans="2:17" s="9" customFormat="1" ht="19.7" customHeight="1">
      <c r="B133" s="21">
        <v>16</v>
      </c>
      <c r="C133" s="21" t="s">
        <v>531</v>
      </c>
      <c r="D133" s="21" t="s">
        <v>531</v>
      </c>
      <c r="E133" s="75" t="s">
        <v>6945</v>
      </c>
      <c r="F133" s="22">
        <v>2</v>
      </c>
      <c r="G133" s="266">
        <v>370</v>
      </c>
      <c r="H133" s="266">
        <f t="shared" si="3"/>
        <v>740</v>
      </c>
      <c r="I133" s="167"/>
      <c r="J133" s="31" t="s">
        <v>6941</v>
      </c>
      <c r="K133" s="30" t="s">
        <v>6814</v>
      </c>
      <c r="L133" s="22"/>
      <c r="M133" s="25">
        <v>44061</v>
      </c>
      <c r="N133" s="21"/>
      <c r="O133" s="22"/>
      <c r="P133" s="25">
        <v>44068</v>
      </c>
      <c r="Q133" s="26">
        <v>44068</v>
      </c>
    </row>
    <row r="134" spans="2:17" s="9" customFormat="1" ht="19.7" customHeight="1">
      <c r="B134" s="21">
        <v>16</v>
      </c>
      <c r="C134" s="21" t="s">
        <v>531</v>
      </c>
      <c r="D134" s="21" t="s">
        <v>531</v>
      </c>
      <c r="E134" s="75" t="s">
        <v>6946</v>
      </c>
      <c r="F134" s="22">
        <v>3</v>
      </c>
      <c r="G134" s="266">
        <v>420</v>
      </c>
      <c r="H134" s="266">
        <f t="shared" si="3"/>
        <v>1260</v>
      </c>
      <c r="I134" s="167"/>
      <c r="J134" s="31" t="s">
        <v>6941</v>
      </c>
      <c r="K134" s="30" t="s">
        <v>6814</v>
      </c>
      <c r="L134" s="22"/>
      <c r="M134" s="25">
        <v>44061</v>
      </c>
      <c r="N134" s="21"/>
      <c r="O134" s="22"/>
      <c r="P134" s="25">
        <v>44068</v>
      </c>
      <c r="Q134" s="26">
        <v>44068</v>
      </c>
    </row>
    <row r="135" spans="2:17" s="9" customFormat="1" ht="19.5" customHeight="1">
      <c r="B135" s="21">
        <v>16</v>
      </c>
      <c r="C135" s="21" t="s">
        <v>531</v>
      </c>
      <c r="D135" s="21" t="s">
        <v>531</v>
      </c>
      <c r="E135" s="75" t="s">
        <v>6947</v>
      </c>
      <c r="F135" s="22">
        <v>3</v>
      </c>
      <c r="G135" s="266">
        <v>490</v>
      </c>
      <c r="H135" s="266">
        <f t="shared" si="3"/>
        <v>1470</v>
      </c>
      <c r="I135" s="167"/>
      <c r="J135" s="31" t="s">
        <v>6941</v>
      </c>
      <c r="K135" s="30" t="s">
        <v>6814</v>
      </c>
      <c r="L135" s="22"/>
      <c r="M135" s="25">
        <v>44061</v>
      </c>
      <c r="N135" s="21"/>
      <c r="O135" s="22"/>
      <c r="P135" s="25">
        <v>44068</v>
      </c>
      <c r="Q135" s="26">
        <v>44068</v>
      </c>
    </row>
    <row r="136" spans="2:17" s="9" customFormat="1" ht="19.7" customHeight="1">
      <c r="B136" s="21">
        <v>16</v>
      </c>
      <c r="C136" s="21" t="s">
        <v>531</v>
      </c>
      <c r="D136" s="21" t="s">
        <v>531</v>
      </c>
      <c r="E136" s="75" t="s">
        <v>6948</v>
      </c>
      <c r="F136" s="22">
        <v>1</v>
      </c>
      <c r="G136" s="266">
        <v>520</v>
      </c>
      <c r="H136" s="266">
        <f t="shared" si="3"/>
        <v>520</v>
      </c>
      <c r="I136" s="167"/>
      <c r="J136" s="31" t="s">
        <v>6941</v>
      </c>
      <c r="K136" s="30" t="s">
        <v>6814</v>
      </c>
      <c r="L136" s="22"/>
      <c r="M136" s="25">
        <v>44061</v>
      </c>
      <c r="N136" s="21"/>
      <c r="O136" s="22"/>
      <c r="P136" s="25">
        <v>44068</v>
      </c>
      <c r="Q136" s="26">
        <v>44068</v>
      </c>
    </row>
    <row r="137" spans="2:17" s="9" customFormat="1" ht="19.7" customHeight="1">
      <c r="B137" s="21">
        <v>16</v>
      </c>
      <c r="C137" s="21" t="s">
        <v>531</v>
      </c>
      <c r="D137" s="21" t="s">
        <v>531</v>
      </c>
      <c r="E137" s="75" t="s">
        <v>3452</v>
      </c>
      <c r="F137" s="22">
        <v>2</v>
      </c>
      <c r="G137" s="266">
        <v>740</v>
      </c>
      <c r="H137" s="266">
        <f t="shared" si="3"/>
        <v>1480</v>
      </c>
      <c r="I137" s="167"/>
      <c r="J137" s="31" t="s">
        <v>6941</v>
      </c>
      <c r="K137" s="30" t="s">
        <v>6814</v>
      </c>
      <c r="L137" s="22"/>
      <c r="M137" s="25">
        <v>44061</v>
      </c>
      <c r="N137" s="21"/>
      <c r="O137" s="22"/>
      <c r="P137" s="25">
        <v>44068</v>
      </c>
      <c r="Q137" s="26">
        <v>44068</v>
      </c>
    </row>
    <row r="138" spans="2:17" s="9" customFormat="1" ht="19.7" customHeight="1">
      <c r="B138" s="21">
        <v>16</v>
      </c>
      <c r="C138" s="21" t="s">
        <v>531</v>
      </c>
      <c r="D138" s="21" t="s">
        <v>531</v>
      </c>
      <c r="E138" s="75" t="s">
        <v>6949</v>
      </c>
      <c r="F138" s="22">
        <v>4</v>
      </c>
      <c r="G138" s="266">
        <v>790</v>
      </c>
      <c r="H138" s="266">
        <f t="shared" si="3"/>
        <v>3160</v>
      </c>
      <c r="I138" s="167"/>
      <c r="J138" s="31" t="s">
        <v>6941</v>
      </c>
      <c r="K138" s="30" t="s">
        <v>6814</v>
      </c>
      <c r="L138" s="22"/>
      <c r="M138" s="25">
        <v>44061</v>
      </c>
      <c r="N138" s="21"/>
      <c r="O138" s="22"/>
      <c r="P138" s="25">
        <v>44068</v>
      </c>
      <c r="Q138" s="26">
        <v>44068</v>
      </c>
    </row>
    <row r="139" spans="2:17" s="9" customFormat="1" ht="19.5" customHeight="1">
      <c r="B139" s="21">
        <v>16</v>
      </c>
      <c r="C139" s="21" t="s">
        <v>531</v>
      </c>
      <c r="D139" s="21" t="s">
        <v>531</v>
      </c>
      <c r="E139" s="75" t="s">
        <v>6950</v>
      </c>
      <c r="F139" s="22">
        <v>1</v>
      </c>
      <c r="G139" s="266">
        <v>430</v>
      </c>
      <c r="H139" s="266">
        <f t="shared" si="3"/>
        <v>430</v>
      </c>
      <c r="I139" s="167"/>
      <c r="J139" s="31" t="s">
        <v>6951</v>
      </c>
      <c r="K139" s="30" t="s">
        <v>6814</v>
      </c>
      <c r="L139" s="22"/>
      <c r="M139" s="25">
        <v>44061</v>
      </c>
      <c r="N139" s="21"/>
      <c r="O139" s="22"/>
      <c r="P139" s="25">
        <v>44068</v>
      </c>
      <c r="Q139" s="26">
        <v>44068</v>
      </c>
    </row>
    <row r="140" spans="2:17" s="9" customFormat="1" ht="19.7" customHeight="1">
      <c r="B140" s="21">
        <v>16</v>
      </c>
      <c r="C140" s="21" t="s">
        <v>531</v>
      </c>
      <c r="D140" s="21" t="s">
        <v>531</v>
      </c>
      <c r="E140" s="75" t="s">
        <v>6952</v>
      </c>
      <c r="F140" s="22">
        <v>1</v>
      </c>
      <c r="G140" s="266">
        <v>450</v>
      </c>
      <c r="H140" s="266">
        <f t="shared" si="3"/>
        <v>450</v>
      </c>
      <c r="I140" s="167"/>
      <c r="J140" s="31" t="s">
        <v>6951</v>
      </c>
      <c r="K140" s="30" t="s">
        <v>6814</v>
      </c>
      <c r="L140" s="22"/>
      <c r="M140" s="25">
        <v>44061</v>
      </c>
      <c r="N140" s="21"/>
      <c r="O140" s="22"/>
      <c r="P140" s="25">
        <v>44068</v>
      </c>
      <c r="Q140" s="26">
        <v>44068</v>
      </c>
    </row>
    <row r="141" spans="2:17" s="9" customFormat="1" ht="19.7" customHeight="1">
      <c r="B141" s="21">
        <v>16</v>
      </c>
      <c r="C141" s="21" t="s">
        <v>531</v>
      </c>
      <c r="D141" s="21" t="s">
        <v>531</v>
      </c>
      <c r="E141" s="75" t="s">
        <v>6953</v>
      </c>
      <c r="F141" s="22">
        <v>1</v>
      </c>
      <c r="G141" s="266">
        <v>500</v>
      </c>
      <c r="H141" s="266">
        <f t="shared" si="3"/>
        <v>500</v>
      </c>
      <c r="I141" s="167"/>
      <c r="J141" s="31" t="s">
        <v>6951</v>
      </c>
      <c r="K141" s="30" t="s">
        <v>6814</v>
      </c>
      <c r="L141" s="22"/>
      <c r="M141" s="25">
        <v>44061</v>
      </c>
      <c r="N141" s="21"/>
      <c r="O141" s="22"/>
      <c r="P141" s="25">
        <v>44068</v>
      </c>
      <c r="Q141" s="26">
        <v>44068</v>
      </c>
    </row>
    <row r="142" spans="2:17" s="9" customFormat="1" ht="19.7" customHeight="1">
      <c r="B142" s="21">
        <v>16</v>
      </c>
      <c r="C142" s="21" t="s">
        <v>531</v>
      </c>
      <c r="D142" s="21" t="s">
        <v>531</v>
      </c>
      <c r="E142" s="75" t="s">
        <v>6954</v>
      </c>
      <c r="F142" s="22">
        <v>1</v>
      </c>
      <c r="G142" s="266">
        <v>720</v>
      </c>
      <c r="H142" s="266">
        <f t="shared" si="3"/>
        <v>720</v>
      </c>
      <c r="I142" s="167"/>
      <c r="J142" s="31" t="s">
        <v>6951</v>
      </c>
      <c r="K142" s="30" t="s">
        <v>6814</v>
      </c>
      <c r="L142" s="22"/>
      <c r="M142" s="25">
        <v>44061</v>
      </c>
      <c r="N142" s="21"/>
      <c r="O142" s="22"/>
      <c r="P142" s="25">
        <v>44068</v>
      </c>
      <c r="Q142" s="26">
        <v>44068</v>
      </c>
    </row>
    <row r="143" spans="2:17" s="9" customFormat="1" ht="19.7" customHeight="1">
      <c r="B143" s="21">
        <v>16</v>
      </c>
      <c r="C143" s="21" t="s">
        <v>531</v>
      </c>
      <c r="D143" s="21" t="s">
        <v>531</v>
      </c>
      <c r="E143" s="75" t="s">
        <v>6955</v>
      </c>
      <c r="F143" s="22">
        <v>1</v>
      </c>
      <c r="G143" s="266">
        <v>2590</v>
      </c>
      <c r="H143" s="266">
        <f t="shared" si="3"/>
        <v>2590</v>
      </c>
      <c r="I143" s="167"/>
      <c r="J143" s="31" t="s">
        <v>6951</v>
      </c>
      <c r="K143" s="30" t="s">
        <v>6814</v>
      </c>
      <c r="L143" s="22"/>
      <c r="M143" s="25">
        <v>44061</v>
      </c>
      <c r="N143" s="21"/>
      <c r="O143" s="22"/>
      <c r="P143" s="25">
        <v>44068</v>
      </c>
      <c r="Q143" s="26">
        <v>44068</v>
      </c>
    </row>
    <row r="144" spans="2:17" s="9" customFormat="1" ht="19.7" customHeight="1">
      <c r="B144" s="21">
        <v>16</v>
      </c>
      <c r="C144" s="21" t="s">
        <v>531</v>
      </c>
      <c r="D144" s="21" t="s">
        <v>531</v>
      </c>
      <c r="E144" s="75" t="s">
        <v>6956</v>
      </c>
      <c r="F144" s="22">
        <v>1</v>
      </c>
      <c r="G144" s="266">
        <v>1270</v>
      </c>
      <c r="H144" s="266">
        <f t="shared" si="3"/>
        <v>1270</v>
      </c>
      <c r="I144" s="167"/>
      <c r="J144" s="31" t="s">
        <v>6951</v>
      </c>
      <c r="K144" s="30" t="s">
        <v>6814</v>
      </c>
      <c r="L144" s="22"/>
      <c r="M144" s="25">
        <v>44061</v>
      </c>
      <c r="N144" s="21"/>
      <c r="O144" s="22"/>
      <c r="P144" s="25">
        <v>44068</v>
      </c>
      <c r="Q144" s="26">
        <v>44068</v>
      </c>
    </row>
    <row r="145" spans="2:17" s="9" customFormat="1" ht="19.7" customHeight="1">
      <c r="B145" s="21">
        <v>16</v>
      </c>
      <c r="C145" s="21" t="s">
        <v>531</v>
      </c>
      <c r="D145" s="21" t="s">
        <v>531</v>
      </c>
      <c r="E145" s="75" t="s">
        <v>6957</v>
      </c>
      <c r="F145" s="22">
        <v>1</v>
      </c>
      <c r="G145" s="266">
        <v>2350</v>
      </c>
      <c r="H145" s="266">
        <f t="shared" si="3"/>
        <v>2350</v>
      </c>
      <c r="I145" s="167"/>
      <c r="J145" s="31" t="s">
        <v>6951</v>
      </c>
      <c r="K145" s="30" t="s">
        <v>6814</v>
      </c>
      <c r="L145" s="22"/>
      <c r="M145" s="25">
        <v>44061</v>
      </c>
      <c r="N145" s="21"/>
      <c r="O145" s="22"/>
      <c r="P145" s="25">
        <v>44068</v>
      </c>
      <c r="Q145" s="26">
        <v>44068</v>
      </c>
    </row>
    <row r="146" spans="2:17" s="9" customFormat="1" ht="19.5" customHeight="1">
      <c r="B146" s="21">
        <v>16</v>
      </c>
      <c r="C146" s="21" t="s">
        <v>531</v>
      </c>
      <c r="D146" s="21" t="s">
        <v>531</v>
      </c>
      <c r="E146" s="75" t="s">
        <v>6958</v>
      </c>
      <c r="F146" s="22">
        <v>1</v>
      </c>
      <c r="G146" s="266">
        <v>370</v>
      </c>
      <c r="H146" s="266">
        <f t="shared" si="3"/>
        <v>370</v>
      </c>
      <c r="I146" s="167"/>
      <c r="J146" s="31" t="s">
        <v>6951</v>
      </c>
      <c r="K146" s="30" t="s">
        <v>6814</v>
      </c>
      <c r="L146" s="22"/>
      <c r="M146" s="25">
        <v>44061</v>
      </c>
      <c r="N146" s="21"/>
      <c r="O146" s="22"/>
      <c r="P146" s="25">
        <v>44068</v>
      </c>
      <c r="Q146" s="26">
        <v>44068</v>
      </c>
    </row>
    <row r="147" spans="2:17" s="9" customFormat="1" ht="19.7" customHeight="1">
      <c r="B147" s="21">
        <v>16</v>
      </c>
      <c r="C147" s="21" t="s">
        <v>531</v>
      </c>
      <c r="D147" s="21" t="s">
        <v>531</v>
      </c>
      <c r="E147" s="75" t="s">
        <v>6959</v>
      </c>
      <c r="F147" s="22">
        <v>1</v>
      </c>
      <c r="G147" s="266">
        <v>290</v>
      </c>
      <c r="H147" s="266">
        <f t="shared" si="3"/>
        <v>290</v>
      </c>
      <c r="I147" s="167"/>
      <c r="J147" s="31" t="s">
        <v>6951</v>
      </c>
      <c r="K147" s="30" t="s">
        <v>6814</v>
      </c>
      <c r="L147" s="22"/>
      <c r="M147" s="25">
        <v>44061</v>
      </c>
      <c r="N147" s="21"/>
      <c r="O147" s="22"/>
      <c r="P147" s="25">
        <v>44068</v>
      </c>
      <c r="Q147" s="26">
        <v>44068</v>
      </c>
    </row>
    <row r="148" spans="2:17" s="9" customFormat="1" ht="19.7" customHeight="1">
      <c r="B148" s="21">
        <v>16</v>
      </c>
      <c r="C148" s="21" t="s">
        <v>531</v>
      </c>
      <c r="D148" s="21" t="s">
        <v>531</v>
      </c>
      <c r="E148" s="75" t="s">
        <v>6960</v>
      </c>
      <c r="F148" s="22">
        <v>1</v>
      </c>
      <c r="G148" s="266">
        <v>460</v>
      </c>
      <c r="H148" s="266">
        <f t="shared" si="3"/>
        <v>460</v>
      </c>
      <c r="I148" s="167"/>
      <c r="J148" s="31" t="s">
        <v>6951</v>
      </c>
      <c r="K148" s="30" t="s">
        <v>6814</v>
      </c>
      <c r="L148" s="22"/>
      <c r="M148" s="25">
        <v>44061</v>
      </c>
      <c r="N148" s="21"/>
      <c r="O148" s="22"/>
      <c r="P148" s="25">
        <v>44068</v>
      </c>
      <c r="Q148" s="26">
        <v>44068</v>
      </c>
    </row>
    <row r="149" spans="2:17" s="9" customFormat="1" ht="19.7" customHeight="1">
      <c r="B149" s="21">
        <v>16</v>
      </c>
      <c r="C149" s="21" t="s">
        <v>531</v>
      </c>
      <c r="D149" s="21" t="s">
        <v>531</v>
      </c>
      <c r="E149" s="75" t="s">
        <v>6961</v>
      </c>
      <c r="F149" s="22">
        <v>4</v>
      </c>
      <c r="G149" s="266">
        <v>2940</v>
      </c>
      <c r="H149" s="266">
        <f t="shared" si="3"/>
        <v>11760</v>
      </c>
      <c r="I149" s="167"/>
      <c r="J149" s="31" t="s">
        <v>6951</v>
      </c>
      <c r="K149" s="30" t="s">
        <v>6814</v>
      </c>
      <c r="L149" s="22"/>
      <c r="M149" s="25">
        <v>44061</v>
      </c>
      <c r="N149" s="21"/>
      <c r="O149" s="22"/>
      <c r="P149" s="25">
        <v>44068</v>
      </c>
      <c r="Q149" s="26">
        <v>44068</v>
      </c>
    </row>
    <row r="150" spans="2:17" s="9" customFormat="1" ht="19.5" customHeight="1">
      <c r="B150" s="21">
        <v>16</v>
      </c>
      <c r="C150" s="21" t="s">
        <v>531</v>
      </c>
      <c r="D150" s="21" t="s">
        <v>531</v>
      </c>
      <c r="E150" s="75" t="s">
        <v>6962</v>
      </c>
      <c r="F150" s="22">
        <v>1</v>
      </c>
      <c r="G150" s="266">
        <v>1440</v>
      </c>
      <c r="H150" s="266">
        <f t="shared" si="3"/>
        <v>1440</v>
      </c>
      <c r="I150" s="167"/>
      <c r="J150" s="31" t="s">
        <v>6951</v>
      </c>
      <c r="K150" s="30" t="s">
        <v>6814</v>
      </c>
      <c r="L150" s="22"/>
      <c r="M150" s="25">
        <v>44061</v>
      </c>
      <c r="N150" s="21"/>
      <c r="O150" s="22"/>
      <c r="P150" s="25">
        <v>44068</v>
      </c>
      <c r="Q150" s="26">
        <v>44068</v>
      </c>
    </row>
    <row r="151" spans="2:17" s="9" customFormat="1" ht="19.7" customHeight="1">
      <c r="B151" s="21">
        <v>16</v>
      </c>
      <c r="C151" s="21" t="s">
        <v>531</v>
      </c>
      <c r="D151" s="21" t="s">
        <v>531</v>
      </c>
      <c r="E151" s="75" t="s">
        <v>6963</v>
      </c>
      <c r="F151" s="22">
        <v>4</v>
      </c>
      <c r="G151" s="266">
        <v>2670</v>
      </c>
      <c r="H151" s="266">
        <f t="shared" si="3"/>
        <v>10680</v>
      </c>
      <c r="I151" s="167"/>
      <c r="J151" s="31" t="s">
        <v>6951</v>
      </c>
      <c r="K151" s="30" t="s">
        <v>6814</v>
      </c>
      <c r="L151" s="22"/>
      <c r="M151" s="25">
        <v>44061</v>
      </c>
      <c r="N151" s="21"/>
      <c r="O151" s="22"/>
      <c r="P151" s="25">
        <v>44068</v>
      </c>
      <c r="Q151" s="26">
        <v>44068</v>
      </c>
    </row>
    <row r="152" spans="2:17" s="9" customFormat="1" ht="19.7" customHeight="1">
      <c r="B152" s="21">
        <v>16</v>
      </c>
      <c r="C152" s="21" t="s">
        <v>531</v>
      </c>
      <c r="D152" s="21" t="s">
        <v>531</v>
      </c>
      <c r="E152" s="75" t="s">
        <v>6964</v>
      </c>
      <c r="F152" s="22">
        <v>4</v>
      </c>
      <c r="G152" s="266">
        <v>1770</v>
      </c>
      <c r="H152" s="266">
        <f t="shared" si="3"/>
        <v>7080</v>
      </c>
      <c r="I152" s="167"/>
      <c r="J152" s="31" t="s">
        <v>6951</v>
      </c>
      <c r="K152" s="30" t="s">
        <v>6814</v>
      </c>
      <c r="L152" s="22"/>
      <c r="M152" s="25">
        <v>44061</v>
      </c>
      <c r="N152" s="21"/>
      <c r="O152" s="22"/>
      <c r="P152" s="25">
        <v>44068</v>
      </c>
      <c r="Q152" s="26">
        <v>44068</v>
      </c>
    </row>
    <row r="153" spans="2:17" s="9" customFormat="1" ht="19.7" customHeight="1">
      <c r="B153" s="21">
        <v>16</v>
      </c>
      <c r="C153" s="21" t="s">
        <v>531</v>
      </c>
      <c r="D153" s="21" t="s">
        <v>531</v>
      </c>
      <c r="E153" s="75" t="s">
        <v>4189</v>
      </c>
      <c r="F153" s="22">
        <v>4</v>
      </c>
      <c r="G153" s="266">
        <v>265</v>
      </c>
      <c r="H153" s="266">
        <f t="shared" si="3"/>
        <v>1060</v>
      </c>
      <c r="I153" s="167"/>
      <c r="J153" s="31" t="s">
        <v>6965</v>
      </c>
      <c r="K153" s="30" t="s">
        <v>6814</v>
      </c>
      <c r="L153" s="22"/>
      <c r="M153" s="25">
        <v>44061</v>
      </c>
      <c r="N153" s="21"/>
      <c r="O153" s="22"/>
      <c r="P153" s="25">
        <v>44068</v>
      </c>
      <c r="Q153" s="26">
        <v>44068</v>
      </c>
    </row>
    <row r="154" spans="2:17" s="9" customFormat="1" ht="19.7" customHeight="1">
      <c r="B154" s="21">
        <v>16</v>
      </c>
      <c r="C154" s="21" t="s">
        <v>531</v>
      </c>
      <c r="D154" s="21" t="s">
        <v>531</v>
      </c>
      <c r="E154" s="75" t="s">
        <v>4192</v>
      </c>
      <c r="F154" s="22">
        <v>100</v>
      </c>
      <c r="G154" s="266">
        <v>85</v>
      </c>
      <c r="H154" s="266">
        <f t="shared" si="3"/>
        <v>8500</v>
      </c>
      <c r="I154" s="167"/>
      <c r="J154" s="31" t="s">
        <v>4190</v>
      </c>
      <c r="K154" s="30" t="s">
        <v>6814</v>
      </c>
      <c r="L154" s="22"/>
      <c r="M154" s="25">
        <v>44061</v>
      </c>
      <c r="N154" s="21"/>
      <c r="O154" s="22"/>
      <c r="P154" s="25">
        <v>44068</v>
      </c>
      <c r="Q154" s="26">
        <v>44068</v>
      </c>
    </row>
    <row r="155" spans="2:17" s="9" customFormat="1" ht="19.7" customHeight="1">
      <c r="B155" s="21">
        <v>16</v>
      </c>
      <c r="C155" s="21" t="s">
        <v>531</v>
      </c>
      <c r="D155" s="21" t="s">
        <v>531</v>
      </c>
      <c r="E155" s="75" t="s">
        <v>4191</v>
      </c>
      <c r="F155" s="22">
        <v>50</v>
      </c>
      <c r="G155" s="266">
        <v>214</v>
      </c>
      <c r="H155" s="266">
        <f t="shared" si="3"/>
        <v>10700</v>
      </c>
      <c r="I155" s="167"/>
      <c r="J155" s="31" t="s">
        <v>4190</v>
      </c>
      <c r="K155" s="30" t="s">
        <v>6814</v>
      </c>
      <c r="L155" s="22"/>
      <c r="M155" s="25">
        <v>44061</v>
      </c>
      <c r="N155" s="21"/>
      <c r="O155" s="22"/>
      <c r="P155" s="25">
        <v>44068</v>
      </c>
      <c r="Q155" s="26">
        <v>44068</v>
      </c>
    </row>
    <row r="156" spans="2:17" s="9" customFormat="1" ht="19.7" customHeight="1">
      <c r="B156" s="21">
        <v>16</v>
      </c>
      <c r="C156" s="21" t="s">
        <v>531</v>
      </c>
      <c r="D156" s="21" t="s">
        <v>531</v>
      </c>
      <c r="E156" s="75" t="s">
        <v>6966</v>
      </c>
      <c r="F156" s="22">
        <v>10</v>
      </c>
      <c r="G156" s="266">
        <v>660</v>
      </c>
      <c r="H156" s="266">
        <f t="shared" si="3"/>
        <v>6600</v>
      </c>
      <c r="I156" s="167"/>
      <c r="J156" s="31" t="s">
        <v>1824</v>
      </c>
      <c r="K156" s="30" t="s">
        <v>6814</v>
      </c>
      <c r="L156" s="22"/>
      <c r="M156" s="25">
        <v>44061</v>
      </c>
      <c r="N156" s="21"/>
      <c r="O156" s="22"/>
      <c r="P156" s="25">
        <v>44068</v>
      </c>
      <c r="Q156" s="26">
        <v>44068</v>
      </c>
    </row>
    <row r="157" spans="2:17" s="9" customFormat="1" ht="19.7" customHeight="1">
      <c r="B157" s="21">
        <v>16</v>
      </c>
      <c r="C157" s="21" t="s">
        <v>531</v>
      </c>
      <c r="D157" s="21" t="s">
        <v>531</v>
      </c>
      <c r="E157" s="75" t="s">
        <v>2128</v>
      </c>
      <c r="F157" s="22">
        <v>60</v>
      </c>
      <c r="G157" s="266">
        <v>93</v>
      </c>
      <c r="H157" s="266">
        <f t="shared" si="3"/>
        <v>5580</v>
      </c>
      <c r="I157" s="167"/>
      <c r="J157" s="31" t="s">
        <v>6861</v>
      </c>
      <c r="K157" s="30" t="s">
        <v>6814</v>
      </c>
      <c r="L157" s="22"/>
      <c r="M157" s="25">
        <v>44061</v>
      </c>
      <c r="N157" s="21"/>
      <c r="O157" s="22"/>
      <c r="P157" s="25">
        <v>44068</v>
      </c>
      <c r="Q157" s="26">
        <v>44068</v>
      </c>
    </row>
    <row r="158" spans="2:17" s="9" customFormat="1" ht="19.7" customHeight="1">
      <c r="B158" s="21">
        <v>16</v>
      </c>
      <c r="C158" s="21" t="s">
        <v>531</v>
      </c>
      <c r="D158" s="21" t="s">
        <v>531</v>
      </c>
      <c r="E158" s="75" t="s">
        <v>4205</v>
      </c>
      <c r="F158" s="22">
        <v>5</v>
      </c>
      <c r="G158" s="266">
        <v>7410</v>
      </c>
      <c r="H158" s="266">
        <f t="shared" si="3"/>
        <v>37050</v>
      </c>
      <c r="I158" s="167"/>
      <c r="J158" s="31" t="s">
        <v>4413</v>
      </c>
      <c r="K158" s="30" t="s">
        <v>6814</v>
      </c>
      <c r="L158" s="22"/>
      <c r="M158" s="25">
        <v>44061</v>
      </c>
      <c r="N158" s="21"/>
      <c r="O158" s="22"/>
      <c r="P158" s="25">
        <v>44068</v>
      </c>
      <c r="Q158" s="26">
        <v>44068</v>
      </c>
    </row>
    <row r="159" spans="2:17" s="9" customFormat="1" ht="19.7" customHeight="1">
      <c r="B159" s="21">
        <v>16</v>
      </c>
      <c r="C159" s="21" t="s">
        <v>531</v>
      </c>
      <c r="D159" s="21" t="s">
        <v>531</v>
      </c>
      <c r="E159" s="75" t="s">
        <v>6967</v>
      </c>
      <c r="F159" s="22">
        <v>2</v>
      </c>
      <c r="G159" s="266">
        <v>4360</v>
      </c>
      <c r="H159" s="266">
        <f t="shared" si="3"/>
        <v>8720</v>
      </c>
      <c r="I159" s="167"/>
      <c r="J159" s="31" t="s">
        <v>6968</v>
      </c>
      <c r="K159" s="30" t="s">
        <v>6814</v>
      </c>
      <c r="L159" s="22"/>
      <c r="M159" s="25">
        <v>44061</v>
      </c>
      <c r="N159" s="21"/>
      <c r="O159" s="22"/>
      <c r="P159" s="25">
        <v>44068</v>
      </c>
      <c r="Q159" s="26">
        <v>44068</v>
      </c>
    </row>
    <row r="160" spans="2:17" s="9" customFormat="1" ht="19.7" customHeight="1">
      <c r="B160" s="21">
        <v>16</v>
      </c>
      <c r="C160" s="21" t="s">
        <v>531</v>
      </c>
      <c r="D160" s="21" t="s">
        <v>531</v>
      </c>
      <c r="E160" s="75" t="s">
        <v>6969</v>
      </c>
      <c r="F160" s="22">
        <v>1</v>
      </c>
      <c r="G160" s="266">
        <v>5700</v>
      </c>
      <c r="H160" s="266">
        <f t="shared" si="3"/>
        <v>5700</v>
      </c>
      <c r="I160" s="167"/>
      <c r="J160" s="31" t="s">
        <v>2504</v>
      </c>
      <c r="K160" s="30" t="s">
        <v>6814</v>
      </c>
      <c r="L160" s="22"/>
      <c r="M160" s="25">
        <v>44061</v>
      </c>
      <c r="N160" s="21"/>
      <c r="O160" s="22"/>
      <c r="P160" s="25">
        <v>44068</v>
      </c>
      <c r="Q160" s="26">
        <v>44068</v>
      </c>
    </row>
    <row r="161" spans="2:17" s="9" customFormat="1" ht="19.7" customHeight="1">
      <c r="B161" s="21">
        <v>16</v>
      </c>
      <c r="C161" s="21" t="s">
        <v>531</v>
      </c>
      <c r="D161" s="21" t="s">
        <v>531</v>
      </c>
      <c r="E161" s="75" t="s">
        <v>6970</v>
      </c>
      <c r="F161" s="22">
        <v>1</v>
      </c>
      <c r="G161" s="266">
        <v>4880</v>
      </c>
      <c r="H161" s="266">
        <f t="shared" si="3"/>
        <v>4880</v>
      </c>
      <c r="I161" s="167"/>
      <c r="J161" s="31" t="s">
        <v>2504</v>
      </c>
      <c r="K161" s="30" t="s">
        <v>6814</v>
      </c>
      <c r="L161" s="22"/>
      <c r="M161" s="25">
        <v>44061</v>
      </c>
      <c r="N161" s="21"/>
      <c r="O161" s="22"/>
      <c r="P161" s="25">
        <v>44068</v>
      </c>
      <c r="Q161" s="26">
        <v>44068</v>
      </c>
    </row>
    <row r="162" spans="2:17" s="9" customFormat="1" ht="19.7" customHeight="1">
      <c r="B162" s="21">
        <v>16</v>
      </c>
      <c r="C162" s="21" t="s">
        <v>531</v>
      </c>
      <c r="D162" s="21" t="s">
        <v>531</v>
      </c>
      <c r="E162" s="75" t="s">
        <v>6971</v>
      </c>
      <c r="F162" s="22">
        <v>4</v>
      </c>
      <c r="G162" s="266">
        <v>2990</v>
      </c>
      <c r="H162" s="266">
        <f t="shared" si="3"/>
        <v>11960</v>
      </c>
      <c r="I162" s="167"/>
      <c r="J162" s="31" t="s">
        <v>6972</v>
      </c>
      <c r="K162" s="30" t="s">
        <v>6814</v>
      </c>
      <c r="L162" s="22"/>
      <c r="M162" s="25">
        <v>44061</v>
      </c>
      <c r="N162" s="21"/>
      <c r="O162" s="22"/>
      <c r="P162" s="25">
        <v>44068</v>
      </c>
      <c r="Q162" s="26">
        <v>44068</v>
      </c>
    </row>
    <row r="163" spans="2:17" s="9" customFormat="1" ht="19.7" customHeight="1">
      <c r="B163" s="21">
        <v>16</v>
      </c>
      <c r="C163" s="21" t="s">
        <v>531</v>
      </c>
      <c r="D163" s="21" t="s">
        <v>531</v>
      </c>
      <c r="E163" s="75" t="s">
        <v>6973</v>
      </c>
      <c r="F163" s="22">
        <v>4</v>
      </c>
      <c r="G163" s="266">
        <v>2990</v>
      </c>
      <c r="H163" s="266">
        <f t="shared" si="3"/>
        <v>11960</v>
      </c>
      <c r="I163" s="167"/>
      <c r="J163" s="31" t="s">
        <v>6972</v>
      </c>
      <c r="K163" s="30" t="s">
        <v>6814</v>
      </c>
      <c r="L163" s="22"/>
      <c r="M163" s="25">
        <v>44061</v>
      </c>
      <c r="N163" s="21"/>
      <c r="O163" s="22"/>
      <c r="P163" s="25">
        <v>44068</v>
      </c>
      <c r="Q163" s="26">
        <v>44068</v>
      </c>
    </row>
    <row r="164" spans="2:17" s="9" customFormat="1" ht="19.7" customHeight="1">
      <c r="B164" s="21">
        <v>16</v>
      </c>
      <c r="C164" s="21" t="s">
        <v>531</v>
      </c>
      <c r="D164" s="21" t="s">
        <v>531</v>
      </c>
      <c r="E164" s="75" t="s">
        <v>6974</v>
      </c>
      <c r="F164" s="22">
        <v>2</v>
      </c>
      <c r="G164" s="266">
        <v>3390</v>
      </c>
      <c r="H164" s="266">
        <f t="shared" si="3"/>
        <v>6780</v>
      </c>
      <c r="I164" s="167"/>
      <c r="J164" s="31" t="s">
        <v>6975</v>
      </c>
      <c r="K164" s="30" t="s">
        <v>6814</v>
      </c>
      <c r="L164" s="22"/>
      <c r="M164" s="25">
        <v>44061</v>
      </c>
      <c r="N164" s="21"/>
      <c r="O164" s="22"/>
      <c r="P164" s="25">
        <v>44068</v>
      </c>
      <c r="Q164" s="26">
        <v>44068</v>
      </c>
    </row>
    <row r="165" spans="2:17" s="9" customFormat="1" ht="19.7" customHeight="1">
      <c r="B165" s="21">
        <v>16</v>
      </c>
      <c r="C165" s="21" t="s">
        <v>531</v>
      </c>
      <c r="D165" s="21" t="s">
        <v>531</v>
      </c>
      <c r="E165" s="75" t="s">
        <v>6976</v>
      </c>
      <c r="F165" s="22">
        <v>2</v>
      </c>
      <c r="G165" s="266">
        <v>3390</v>
      </c>
      <c r="H165" s="266">
        <f t="shared" si="3"/>
        <v>6780</v>
      </c>
      <c r="I165" s="167"/>
      <c r="J165" s="31" t="s">
        <v>6975</v>
      </c>
      <c r="K165" s="30" t="s">
        <v>6814</v>
      </c>
      <c r="L165" s="22"/>
      <c r="M165" s="25">
        <v>44061</v>
      </c>
      <c r="N165" s="21"/>
      <c r="O165" s="22"/>
      <c r="P165" s="25">
        <v>44068</v>
      </c>
      <c r="Q165" s="26">
        <v>44068</v>
      </c>
    </row>
    <row r="166" spans="2:17" s="9" customFormat="1" ht="19.7" customHeight="1">
      <c r="B166" s="21">
        <v>16</v>
      </c>
      <c r="C166" s="21" t="s">
        <v>531</v>
      </c>
      <c r="D166" s="21" t="s">
        <v>531</v>
      </c>
      <c r="E166" s="75" t="s">
        <v>6977</v>
      </c>
      <c r="F166" s="22">
        <v>2</v>
      </c>
      <c r="G166" s="266">
        <v>3720</v>
      </c>
      <c r="H166" s="266">
        <f t="shared" si="3"/>
        <v>7440</v>
      </c>
      <c r="I166" s="167"/>
      <c r="J166" s="31" t="s">
        <v>6978</v>
      </c>
      <c r="K166" s="30" t="s">
        <v>6814</v>
      </c>
      <c r="L166" s="22"/>
      <c r="M166" s="25">
        <v>44061</v>
      </c>
      <c r="N166" s="21"/>
      <c r="O166" s="22"/>
      <c r="P166" s="25">
        <v>44068</v>
      </c>
      <c r="Q166" s="26">
        <v>44068</v>
      </c>
    </row>
    <row r="167" spans="2:17" s="9" customFormat="1" ht="19.7" customHeight="1">
      <c r="B167" s="21">
        <v>16</v>
      </c>
      <c r="C167" s="21" t="s">
        <v>531</v>
      </c>
      <c r="D167" s="21" t="s">
        <v>531</v>
      </c>
      <c r="E167" s="75" t="s">
        <v>6979</v>
      </c>
      <c r="F167" s="22">
        <v>2</v>
      </c>
      <c r="G167" s="266">
        <v>1490</v>
      </c>
      <c r="H167" s="266">
        <f t="shared" si="3"/>
        <v>2980</v>
      </c>
      <c r="I167" s="167"/>
      <c r="J167" s="31" t="s">
        <v>6978</v>
      </c>
      <c r="K167" s="30" t="s">
        <v>6814</v>
      </c>
      <c r="L167" s="22"/>
      <c r="M167" s="25">
        <v>44061</v>
      </c>
      <c r="N167" s="21"/>
      <c r="O167" s="22"/>
      <c r="P167" s="25">
        <v>44068</v>
      </c>
      <c r="Q167" s="26">
        <v>44068</v>
      </c>
    </row>
    <row r="168" spans="2:17" s="9" customFormat="1" ht="19.7" customHeight="1">
      <c r="B168" s="21">
        <v>16</v>
      </c>
      <c r="C168" s="21" t="s">
        <v>531</v>
      </c>
      <c r="D168" s="21" t="s">
        <v>531</v>
      </c>
      <c r="E168" s="75" t="s">
        <v>6980</v>
      </c>
      <c r="F168" s="22">
        <v>2</v>
      </c>
      <c r="G168" s="266">
        <v>1240</v>
      </c>
      <c r="H168" s="266">
        <f t="shared" si="3"/>
        <v>2480</v>
      </c>
      <c r="I168" s="167"/>
      <c r="J168" s="31" t="s">
        <v>6981</v>
      </c>
      <c r="K168" s="30" t="s">
        <v>6814</v>
      </c>
      <c r="L168" s="22"/>
      <c r="M168" s="25">
        <v>44061</v>
      </c>
      <c r="N168" s="21"/>
      <c r="O168" s="22"/>
      <c r="P168" s="25">
        <v>44068</v>
      </c>
      <c r="Q168" s="26">
        <v>44068</v>
      </c>
    </row>
    <row r="169" spans="2:17" s="9" customFormat="1" ht="19.5" customHeight="1">
      <c r="B169" s="21">
        <v>16</v>
      </c>
      <c r="C169" s="21" t="s">
        <v>531</v>
      </c>
      <c r="D169" s="21" t="s">
        <v>531</v>
      </c>
      <c r="E169" s="75" t="s">
        <v>6982</v>
      </c>
      <c r="F169" s="22">
        <v>4</v>
      </c>
      <c r="G169" s="266">
        <v>730</v>
      </c>
      <c r="H169" s="266">
        <f t="shared" si="3"/>
        <v>2920</v>
      </c>
      <c r="I169" s="167"/>
      <c r="J169" s="31" t="s">
        <v>1449</v>
      </c>
      <c r="K169" s="30" t="s">
        <v>6814</v>
      </c>
      <c r="L169" s="22"/>
      <c r="M169" s="25">
        <v>44061</v>
      </c>
      <c r="N169" s="21"/>
      <c r="O169" s="22"/>
      <c r="P169" s="25">
        <v>44068</v>
      </c>
      <c r="Q169" s="26">
        <v>44068</v>
      </c>
    </row>
    <row r="170" spans="2:17" s="9" customFormat="1" ht="19.7" customHeight="1">
      <c r="B170" s="21">
        <v>16</v>
      </c>
      <c r="C170" s="21" t="s">
        <v>531</v>
      </c>
      <c r="D170" s="21" t="s">
        <v>531</v>
      </c>
      <c r="E170" s="75" t="s">
        <v>4181</v>
      </c>
      <c r="F170" s="22">
        <v>4</v>
      </c>
      <c r="G170" s="266">
        <v>370</v>
      </c>
      <c r="H170" s="266">
        <f t="shared" si="3"/>
        <v>1480</v>
      </c>
      <c r="I170" s="167"/>
      <c r="J170" s="31" t="s">
        <v>1449</v>
      </c>
      <c r="K170" s="30" t="s">
        <v>6814</v>
      </c>
      <c r="L170" s="22"/>
      <c r="M170" s="25">
        <v>44061</v>
      </c>
      <c r="N170" s="21"/>
      <c r="O170" s="22"/>
      <c r="P170" s="25">
        <v>44068</v>
      </c>
      <c r="Q170" s="26">
        <v>44068</v>
      </c>
    </row>
    <row r="171" spans="2:17" s="9" customFormat="1" ht="19.7" customHeight="1">
      <c r="B171" s="21">
        <v>16</v>
      </c>
      <c r="C171" s="21" t="s">
        <v>531</v>
      </c>
      <c r="D171" s="21" t="s">
        <v>531</v>
      </c>
      <c r="E171" s="75" t="s">
        <v>6983</v>
      </c>
      <c r="F171" s="22">
        <v>2</v>
      </c>
      <c r="G171" s="266">
        <v>3680</v>
      </c>
      <c r="H171" s="266">
        <f t="shared" si="3"/>
        <v>7360</v>
      </c>
      <c r="I171" s="167"/>
      <c r="J171" s="31" t="s">
        <v>6984</v>
      </c>
      <c r="K171" s="30" t="s">
        <v>6814</v>
      </c>
      <c r="L171" s="22"/>
      <c r="M171" s="25">
        <v>44061</v>
      </c>
      <c r="N171" s="21"/>
      <c r="O171" s="22"/>
      <c r="P171" s="25">
        <v>44068</v>
      </c>
      <c r="Q171" s="26">
        <v>44068</v>
      </c>
    </row>
    <row r="172" spans="2:17" s="9" customFormat="1" ht="19.7" customHeight="1">
      <c r="B172" s="21">
        <v>16</v>
      </c>
      <c r="C172" s="21" t="s">
        <v>531</v>
      </c>
      <c r="D172" s="21" t="s">
        <v>531</v>
      </c>
      <c r="E172" s="75" t="s">
        <v>5623</v>
      </c>
      <c r="F172" s="22">
        <v>10</v>
      </c>
      <c r="G172" s="266">
        <v>46</v>
      </c>
      <c r="H172" s="266">
        <f t="shared" si="3"/>
        <v>460</v>
      </c>
      <c r="I172" s="167"/>
      <c r="J172" s="31" t="s">
        <v>6985</v>
      </c>
      <c r="K172" s="30" t="s">
        <v>6814</v>
      </c>
      <c r="L172" s="22"/>
      <c r="M172" s="25">
        <v>44061</v>
      </c>
      <c r="N172" s="21"/>
      <c r="O172" s="22"/>
      <c r="P172" s="25">
        <v>44068</v>
      </c>
      <c r="Q172" s="26">
        <v>44068</v>
      </c>
    </row>
    <row r="173" spans="2:17" s="9" customFormat="1" ht="19.7" customHeight="1">
      <c r="B173" s="21">
        <v>16</v>
      </c>
      <c r="C173" s="21" t="s">
        <v>531</v>
      </c>
      <c r="D173" s="21" t="s">
        <v>531</v>
      </c>
      <c r="E173" s="75" t="s">
        <v>6986</v>
      </c>
      <c r="F173" s="22">
        <v>10</v>
      </c>
      <c r="G173" s="266">
        <v>87</v>
      </c>
      <c r="H173" s="266">
        <f t="shared" si="3"/>
        <v>870</v>
      </c>
      <c r="I173" s="167"/>
      <c r="J173" s="31" t="s">
        <v>6987</v>
      </c>
      <c r="K173" s="30" t="s">
        <v>6814</v>
      </c>
      <c r="L173" s="22"/>
      <c r="M173" s="25">
        <v>44061</v>
      </c>
      <c r="N173" s="21"/>
      <c r="O173" s="22"/>
      <c r="P173" s="25">
        <v>44068</v>
      </c>
      <c r="Q173" s="26">
        <v>44068</v>
      </c>
    </row>
    <row r="174" spans="2:17" s="9" customFormat="1" ht="19.7" customHeight="1">
      <c r="B174" s="21"/>
      <c r="C174" s="21"/>
      <c r="D174" s="21"/>
      <c r="E174" s="75"/>
      <c r="F174" s="22"/>
      <c r="G174" s="266">
        <v>0</v>
      </c>
      <c r="H174" s="266">
        <f t="shared" si="3"/>
        <v>0</v>
      </c>
      <c r="I174" s="167"/>
      <c r="J174" s="31"/>
      <c r="K174" s="22"/>
      <c r="L174" s="22"/>
      <c r="M174" s="25"/>
      <c r="N174" s="21"/>
      <c r="O174" s="22"/>
      <c r="P174" s="25"/>
      <c r="Q174" s="26"/>
    </row>
    <row r="175" spans="2:17" s="9" customFormat="1" ht="19.7" customHeight="1">
      <c r="B175" s="21">
        <v>16</v>
      </c>
      <c r="C175" s="21" t="s">
        <v>531</v>
      </c>
      <c r="D175" s="21" t="s">
        <v>531</v>
      </c>
      <c r="E175" s="75" t="s">
        <v>6988</v>
      </c>
      <c r="F175" s="22">
        <v>1</v>
      </c>
      <c r="G175" s="266">
        <v>7854</v>
      </c>
      <c r="H175" s="266">
        <f t="shared" si="3"/>
        <v>7854</v>
      </c>
      <c r="I175" s="167"/>
      <c r="J175" s="31" t="s">
        <v>6989</v>
      </c>
      <c r="K175" s="30" t="s">
        <v>6814</v>
      </c>
      <c r="L175" s="22"/>
      <c r="M175" s="25">
        <v>44061</v>
      </c>
      <c r="N175" s="21"/>
      <c r="O175" s="22"/>
      <c r="P175" s="25">
        <v>44075</v>
      </c>
      <c r="Q175" s="26">
        <v>44075</v>
      </c>
    </row>
    <row r="176" spans="2:17" s="9" customFormat="1" ht="19.7" customHeight="1">
      <c r="B176" s="21">
        <v>9</v>
      </c>
      <c r="C176" s="21" t="s">
        <v>531</v>
      </c>
      <c r="D176" s="21" t="s">
        <v>531</v>
      </c>
      <c r="E176" s="75" t="s">
        <v>6990</v>
      </c>
      <c r="F176" s="22">
        <v>1</v>
      </c>
      <c r="G176" s="266">
        <v>13740</v>
      </c>
      <c r="H176" s="266">
        <f t="shared" si="3"/>
        <v>13740</v>
      </c>
      <c r="I176" s="167"/>
      <c r="J176" s="31" t="s">
        <v>6991</v>
      </c>
      <c r="K176" s="30" t="s">
        <v>6814</v>
      </c>
      <c r="L176" s="22"/>
      <c r="M176" s="25">
        <v>44061</v>
      </c>
      <c r="N176" s="21"/>
      <c r="O176" s="22"/>
      <c r="P176" s="25">
        <v>44068</v>
      </c>
      <c r="Q176" s="26">
        <v>44068</v>
      </c>
    </row>
    <row r="177" spans="2:17" s="9" customFormat="1" ht="19.7" customHeight="1">
      <c r="B177" s="21">
        <v>16</v>
      </c>
      <c r="C177" s="21" t="s">
        <v>531</v>
      </c>
      <c r="D177" s="21" t="s">
        <v>531</v>
      </c>
      <c r="E177" s="75" t="s">
        <v>4189</v>
      </c>
      <c r="F177" s="22">
        <v>100</v>
      </c>
      <c r="G177" s="266">
        <v>260</v>
      </c>
      <c r="H177" s="266">
        <f>F177*G177</f>
        <v>26000</v>
      </c>
      <c r="I177" s="167"/>
      <c r="J177" s="31" t="s">
        <v>4190</v>
      </c>
      <c r="K177" s="30" t="s">
        <v>6814</v>
      </c>
      <c r="L177" s="22"/>
      <c r="M177" s="25">
        <v>44071</v>
      </c>
      <c r="N177" s="21"/>
      <c r="O177" s="22"/>
      <c r="P177" s="25">
        <v>44074</v>
      </c>
      <c r="Q177" s="26">
        <v>44074</v>
      </c>
    </row>
    <row r="178" spans="2:17" s="9" customFormat="1" ht="19.7" customHeight="1">
      <c r="B178" s="21"/>
      <c r="C178" s="21"/>
      <c r="D178" s="21"/>
      <c r="E178" s="75"/>
      <c r="F178" s="22"/>
      <c r="G178" s="266"/>
      <c r="H178" s="266"/>
      <c r="I178" s="167"/>
      <c r="J178" s="31"/>
      <c r="K178" s="30"/>
      <c r="L178" s="22"/>
      <c r="M178" s="25"/>
      <c r="N178" s="21"/>
      <c r="O178" s="22"/>
      <c r="P178" s="25"/>
      <c r="Q178" s="26"/>
    </row>
    <row r="179" spans="2:17" s="9" customFormat="1" ht="19.7" customHeight="1">
      <c r="B179" s="21">
        <v>16</v>
      </c>
      <c r="C179" s="21" t="s">
        <v>531</v>
      </c>
      <c r="D179" s="21" t="s">
        <v>531</v>
      </c>
      <c r="E179" s="75" t="s">
        <v>6992</v>
      </c>
      <c r="F179" s="22">
        <v>1</v>
      </c>
      <c r="G179" s="266">
        <v>4360</v>
      </c>
      <c r="H179" s="266">
        <f t="shared" ref="H179:H206" si="4">F179*G179</f>
        <v>4360</v>
      </c>
      <c r="I179" s="167"/>
      <c r="J179" s="31" t="s">
        <v>6968</v>
      </c>
      <c r="K179" s="30" t="s">
        <v>6814</v>
      </c>
      <c r="L179" s="22"/>
      <c r="M179" s="25">
        <v>44075</v>
      </c>
      <c r="N179" s="21"/>
      <c r="O179" s="22"/>
      <c r="P179" s="25">
        <v>44076</v>
      </c>
      <c r="Q179" s="26">
        <v>44076</v>
      </c>
    </row>
    <row r="180" spans="2:17" s="9" customFormat="1" ht="19.7" customHeight="1">
      <c r="B180" s="21">
        <v>16</v>
      </c>
      <c r="C180" s="21" t="s">
        <v>531</v>
      </c>
      <c r="D180" s="21" t="s">
        <v>531</v>
      </c>
      <c r="E180" s="75" t="s">
        <v>6993</v>
      </c>
      <c r="F180" s="22">
        <v>4</v>
      </c>
      <c r="G180" s="266">
        <v>1740</v>
      </c>
      <c r="H180" s="266">
        <f>F180*G180</f>
        <v>6960</v>
      </c>
      <c r="I180" s="167"/>
      <c r="J180" s="31" t="s">
        <v>4421</v>
      </c>
      <c r="K180" s="30" t="s">
        <v>6814</v>
      </c>
      <c r="L180" s="22"/>
      <c r="M180" s="25">
        <v>44075</v>
      </c>
      <c r="N180" s="21"/>
      <c r="O180" s="22"/>
      <c r="P180" s="25">
        <v>44076</v>
      </c>
      <c r="Q180" s="26">
        <v>44076</v>
      </c>
    </row>
    <row r="181" spans="2:17" s="9" customFormat="1" ht="19.7" customHeight="1">
      <c r="B181" s="21">
        <v>9</v>
      </c>
      <c r="C181" s="21" t="s">
        <v>531</v>
      </c>
      <c r="D181" s="21" t="s">
        <v>531</v>
      </c>
      <c r="E181" s="75" t="s">
        <v>6994</v>
      </c>
      <c r="F181" s="22">
        <v>2</v>
      </c>
      <c r="G181" s="266">
        <v>950</v>
      </c>
      <c r="H181" s="266">
        <f t="shared" si="4"/>
        <v>1900</v>
      </c>
      <c r="I181" s="167"/>
      <c r="J181" s="31" t="s">
        <v>6995</v>
      </c>
      <c r="K181" s="30" t="s">
        <v>6814</v>
      </c>
      <c r="L181" s="22"/>
      <c r="M181" s="25">
        <v>44075</v>
      </c>
      <c r="N181" s="21"/>
      <c r="O181" s="22"/>
      <c r="P181" s="25">
        <v>44076</v>
      </c>
      <c r="Q181" s="26">
        <v>44076</v>
      </c>
    </row>
    <row r="182" spans="2:17" s="9" customFormat="1" ht="19.5" customHeight="1">
      <c r="B182" s="21">
        <v>9</v>
      </c>
      <c r="C182" s="21" t="s">
        <v>531</v>
      </c>
      <c r="D182" s="21" t="s">
        <v>531</v>
      </c>
      <c r="E182" s="75" t="s">
        <v>6996</v>
      </c>
      <c r="F182" s="22">
        <v>2</v>
      </c>
      <c r="G182" s="266">
        <v>1360</v>
      </c>
      <c r="H182" s="266">
        <f t="shared" si="4"/>
        <v>2720</v>
      </c>
      <c r="I182" s="167"/>
      <c r="J182" s="31" t="s">
        <v>6995</v>
      </c>
      <c r="K182" s="30" t="s">
        <v>6814</v>
      </c>
      <c r="L182" s="22"/>
      <c r="M182" s="25">
        <v>44075</v>
      </c>
      <c r="N182" s="21"/>
      <c r="O182" s="22"/>
      <c r="P182" s="25">
        <v>44076</v>
      </c>
      <c r="Q182" s="26">
        <v>44076</v>
      </c>
    </row>
    <row r="183" spans="2:17" s="9" customFormat="1" ht="19.7" customHeight="1">
      <c r="B183" s="21">
        <v>9</v>
      </c>
      <c r="C183" s="21" t="s">
        <v>531</v>
      </c>
      <c r="D183" s="21" t="s">
        <v>531</v>
      </c>
      <c r="E183" s="75" t="s">
        <v>6997</v>
      </c>
      <c r="F183" s="22">
        <v>2</v>
      </c>
      <c r="G183" s="266">
        <v>2190</v>
      </c>
      <c r="H183" s="266">
        <f t="shared" si="4"/>
        <v>4380</v>
      </c>
      <c r="I183" s="167"/>
      <c r="J183" s="31" t="s">
        <v>6995</v>
      </c>
      <c r="K183" s="30" t="s">
        <v>6814</v>
      </c>
      <c r="L183" s="22"/>
      <c r="M183" s="25">
        <v>44075</v>
      </c>
      <c r="N183" s="21"/>
      <c r="O183" s="22"/>
      <c r="P183" s="25">
        <v>44076</v>
      </c>
      <c r="Q183" s="26">
        <v>44076</v>
      </c>
    </row>
    <row r="184" spans="2:17" s="9" customFormat="1" ht="19.5" customHeight="1">
      <c r="B184" s="21">
        <v>9</v>
      </c>
      <c r="C184" s="21" t="s">
        <v>531</v>
      </c>
      <c r="D184" s="21" t="s">
        <v>531</v>
      </c>
      <c r="E184" s="75" t="s">
        <v>6998</v>
      </c>
      <c r="F184" s="22">
        <v>1</v>
      </c>
      <c r="G184" s="266">
        <v>18700</v>
      </c>
      <c r="H184" s="266">
        <f t="shared" si="4"/>
        <v>18700</v>
      </c>
      <c r="I184" s="167"/>
      <c r="J184" s="31" t="s">
        <v>1797</v>
      </c>
      <c r="K184" s="30" t="s">
        <v>6814</v>
      </c>
      <c r="L184" s="22"/>
      <c r="M184" s="25">
        <v>44075</v>
      </c>
      <c r="N184" s="21"/>
      <c r="O184" s="22"/>
      <c r="P184" s="861">
        <v>44078</v>
      </c>
      <c r="Q184" s="26">
        <v>44078</v>
      </c>
    </row>
    <row r="185" spans="2:17" s="9" customFormat="1" ht="19.7" customHeight="1">
      <c r="B185" s="21">
        <v>9</v>
      </c>
      <c r="C185" s="21" t="s">
        <v>531</v>
      </c>
      <c r="D185" s="21" t="s">
        <v>531</v>
      </c>
      <c r="E185" s="75" t="s">
        <v>6999</v>
      </c>
      <c r="F185" s="22">
        <v>1</v>
      </c>
      <c r="G185" s="266">
        <v>19600</v>
      </c>
      <c r="H185" s="266">
        <f t="shared" si="4"/>
        <v>19600</v>
      </c>
      <c r="I185" s="167"/>
      <c r="J185" s="31" t="s">
        <v>1797</v>
      </c>
      <c r="K185" s="30" t="s">
        <v>6814</v>
      </c>
      <c r="L185" s="22"/>
      <c r="M185" s="25">
        <v>44075</v>
      </c>
      <c r="N185" s="21"/>
      <c r="O185" s="22"/>
      <c r="P185" s="861">
        <v>44078</v>
      </c>
      <c r="Q185" s="26">
        <v>44078</v>
      </c>
    </row>
    <row r="186" spans="2:17" s="9" customFormat="1" ht="19.7" customHeight="1">
      <c r="B186" s="21">
        <v>16</v>
      </c>
      <c r="C186" s="21" t="s">
        <v>7000</v>
      </c>
      <c r="D186" s="21" t="s">
        <v>531</v>
      </c>
      <c r="E186" s="75" t="s">
        <v>7001</v>
      </c>
      <c r="F186" s="22">
        <v>1</v>
      </c>
      <c r="G186" s="266">
        <v>5747</v>
      </c>
      <c r="H186" s="266">
        <f t="shared" si="4"/>
        <v>5747</v>
      </c>
      <c r="I186" s="167"/>
      <c r="J186" s="31" t="s">
        <v>7002</v>
      </c>
      <c r="K186" s="30" t="s">
        <v>6814</v>
      </c>
      <c r="L186" s="22"/>
      <c r="M186" s="25">
        <v>44075</v>
      </c>
      <c r="N186" s="21"/>
      <c r="O186" s="22"/>
      <c r="P186" s="861">
        <v>44077</v>
      </c>
      <c r="Q186" s="26">
        <v>44077</v>
      </c>
    </row>
    <row r="187" spans="2:17" s="9" customFormat="1" ht="19.5" customHeight="1">
      <c r="B187" s="21"/>
      <c r="C187" s="21"/>
      <c r="D187" s="21"/>
      <c r="E187" s="75"/>
      <c r="F187" s="22"/>
      <c r="G187" s="266">
        <v>0</v>
      </c>
      <c r="H187" s="266">
        <f t="shared" si="4"/>
        <v>0</v>
      </c>
      <c r="I187" s="167"/>
      <c r="J187" s="31"/>
      <c r="K187" s="22"/>
      <c r="L187" s="22"/>
      <c r="M187" s="25"/>
      <c r="N187" s="21"/>
      <c r="O187" s="22"/>
      <c r="P187" s="25"/>
      <c r="Q187" s="26"/>
    </row>
    <row r="188" spans="2:17" s="9" customFormat="1" ht="19.7" customHeight="1">
      <c r="B188" s="21"/>
      <c r="C188" s="21"/>
      <c r="D188" s="21"/>
      <c r="E188" s="75"/>
      <c r="F188" s="22"/>
      <c r="G188" s="266">
        <v>0</v>
      </c>
      <c r="H188" s="266">
        <f t="shared" si="4"/>
        <v>0</v>
      </c>
      <c r="I188" s="167"/>
      <c r="J188" s="31"/>
      <c r="K188" s="22"/>
      <c r="L188" s="22"/>
      <c r="M188" s="25"/>
      <c r="N188" s="21"/>
      <c r="O188" s="22"/>
      <c r="P188" s="25"/>
      <c r="Q188" s="26"/>
    </row>
    <row r="189" spans="2:17" s="9" customFormat="1" ht="19.5" customHeight="1">
      <c r="B189" s="21">
        <v>8</v>
      </c>
      <c r="C189" s="21" t="s">
        <v>292</v>
      </c>
      <c r="D189" s="21" t="s">
        <v>144</v>
      </c>
      <c r="E189" s="75" t="s">
        <v>7003</v>
      </c>
      <c r="F189" s="22">
        <v>1</v>
      </c>
      <c r="G189" s="266">
        <v>5000</v>
      </c>
      <c r="H189" s="266">
        <f t="shared" si="4"/>
        <v>5000</v>
      </c>
      <c r="I189" s="167"/>
      <c r="J189" s="31" t="s">
        <v>2224</v>
      </c>
      <c r="K189" s="261" t="s">
        <v>7004</v>
      </c>
      <c r="L189" s="22"/>
      <c r="M189" s="25">
        <v>44077</v>
      </c>
      <c r="N189" s="21"/>
      <c r="O189" s="32">
        <v>44083</v>
      </c>
      <c r="P189" s="25">
        <v>44082</v>
      </c>
      <c r="Q189" s="26">
        <v>44082</v>
      </c>
    </row>
    <row r="190" spans="2:17" s="9" customFormat="1" ht="19.7" customHeight="1">
      <c r="B190" s="21">
        <v>8</v>
      </c>
      <c r="C190" s="21" t="s">
        <v>292</v>
      </c>
      <c r="D190" s="21" t="s">
        <v>144</v>
      </c>
      <c r="E190" s="75" t="s">
        <v>7005</v>
      </c>
      <c r="F190" s="22">
        <v>1</v>
      </c>
      <c r="G190" s="266">
        <v>4790</v>
      </c>
      <c r="H190" s="266">
        <f t="shared" si="4"/>
        <v>4790</v>
      </c>
      <c r="I190" s="167"/>
      <c r="J190" s="31" t="s">
        <v>2224</v>
      </c>
      <c r="K190" s="261" t="s">
        <v>7004</v>
      </c>
      <c r="L190" s="22"/>
      <c r="M190" s="25">
        <v>44077</v>
      </c>
      <c r="N190" s="21"/>
      <c r="O190" s="32">
        <v>44083</v>
      </c>
      <c r="P190" s="25">
        <v>44082</v>
      </c>
      <c r="Q190" s="26">
        <v>44082</v>
      </c>
    </row>
    <row r="191" spans="2:17" s="9" customFormat="1" ht="19.7" customHeight="1">
      <c r="B191" s="21">
        <v>8</v>
      </c>
      <c r="C191" s="21" t="s">
        <v>292</v>
      </c>
      <c r="D191" s="21" t="s">
        <v>144</v>
      </c>
      <c r="E191" s="75" t="s">
        <v>4109</v>
      </c>
      <c r="F191" s="22">
        <v>2</v>
      </c>
      <c r="G191" s="266">
        <v>230</v>
      </c>
      <c r="H191" s="266">
        <f t="shared" si="4"/>
        <v>460</v>
      </c>
      <c r="I191" s="167"/>
      <c r="J191" s="31" t="s">
        <v>1797</v>
      </c>
      <c r="K191" s="261" t="s">
        <v>7004</v>
      </c>
      <c r="L191" s="22"/>
      <c r="M191" s="25">
        <v>44077</v>
      </c>
      <c r="N191" s="21"/>
      <c r="O191" s="32">
        <v>44083</v>
      </c>
      <c r="P191" s="25">
        <v>44082</v>
      </c>
      <c r="Q191" s="26">
        <v>44082</v>
      </c>
    </row>
    <row r="192" spans="2:17" s="9" customFormat="1" ht="19.7" customHeight="1">
      <c r="B192" s="21"/>
      <c r="C192" s="21"/>
      <c r="D192" s="21"/>
      <c r="E192" s="75"/>
      <c r="F192" s="22"/>
      <c r="G192" s="266">
        <v>0</v>
      </c>
      <c r="H192" s="266">
        <f t="shared" si="4"/>
        <v>0</v>
      </c>
      <c r="I192" s="167"/>
      <c r="J192" s="31"/>
      <c r="K192" s="22"/>
      <c r="L192" s="22"/>
      <c r="M192" s="25"/>
      <c r="N192" s="21"/>
      <c r="O192" s="22"/>
      <c r="P192" s="25"/>
      <c r="Q192" s="26"/>
    </row>
    <row r="193" spans="2:17" s="9" customFormat="1" ht="19.7" customHeight="1">
      <c r="B193" s="21"/>
      <c r="C193" s="21"/>
      <c r="D193" s="21"/>
      <c r="E193" s="75"/>
      <c r="F193" s="22"/>
      <c r="G193" s="266">
        <v>0</v>
      </c>
      <c r="H193" s="266">
        <f t="shared" si="4"/>
        <v>0</v>
      </c>
      <c r="I193" s="167"/>
      <c r="J193" s="30"/>
      <c r="K193" s="30"/>
      <c r="L193" s="22"/>
      <c r="M193" s="25"/>
      <c r="N193" s="21"/>
      <c r="O193" s="22"/>
      <c r="P193" s="25"/>
      <c r="Q193" s="26"/>
    </row>
    <row r="194" spans="2:17" s="9" customFormat="1" ht="19.5" customHeight="1">
      <c r="B194" s="21">
        <v>9</v>
      </c>
      <c r="C194" s="21" t="s">
        <v>531</v>
      </c>
      <c r="D194" s="21" t="s">
        <v>531</v>
      </c>
      <c r="E194" s="75" t="s">
        <v>1898</v>
      </c>
      <c r="F194" s="22">
        <v>1</v>
      </c>
      <c r="G194" s="266">
        <v>948</v>
      </c>
      <c r="H194" s="266">
        <f t="shared" si="4"/>
        <v>948</v>
      </c>
      <c r="I194" s="167"/>
      <c r="J194" s="31" t="s">
        <v>7006</v>
      </c>
      <c r="K194" s="30" t="s">
        <v>6814</v>
      </c>
      <c r="L194" s="22"/>
      <c r="M194" s="25">
        <v>44076</v>
      </c>
      <c r="N194" s="21"/>
      <c r="O194" s="32"/>
      <c r="P194" s="25">
        <v>44078</v>
      </c>
      <c r="Q194" s="26">
        <v>44078</v>
      </c>
    </row>
    <row r="195" spans="2:17" s="9" customFormat="1" ht="19.7" customHeight="1">
      <c r="B195" s="21">
        <v>9</v>
      </c>
      <c r="C195" s="21" t="s">
        <v>531</v>
      </c>
      <c r="D195" s="21" t="s">
        <v>531</v>
      </c>
      <c r="E195" s="75" t="s">
        <v>7007</v>
      </c>
      <c r="F195" s="22">
        <v>1</v>
      </c>
      <c r="G195" s="266">
        <v>889</v>
      </c>
      <c r="H195" s="266">
        <f t="shared" si="4"/>
        <v>889</v>
      </c>
      <c r="I195" s="167"/>
      <c r="J195" s="31" t="s">
        <v>7008</v>
      </c>
      <c r="K195" s="30" t="s">
        <v>6814</v>
      </c>
      <c r="L195" s="22"/>
      <c r="M195" s="25">
        <v>44076</v>
      </c>
      <c r="N195" s="21"/>
      <c r="O195" s="22"/>
      <c r="P195" s="25">
        <v>44078</v>
      </c>
      <c r="Q195" s="26">
        <v>44078</v>
      </c>
    </row>
    <row r="196" spans="2:17" s="9" customFormat="1" ht="19.5" customHeight="1">
      <c r="B196" s="21">
        <v>9</v>
      </c>
      <c r="C196" s="21" t="s">
        <v>531</v>
      </c>
      <c r="D196" s="21" t="s">
        <v>531</v>
      </c>
      <c r="E196" s="75" t="s">
        <v>6785</v>
      </c>
      <c r="F196" s="22">
        <v>1</v>
      </c>
      <c r="G196" s="266">
        <v>948</v>
      </c>
      <c r="H196" s="266">
        <f t="shared" si="4"/>
        <v>948</v>
      </c>
      <c r="I196" s="167"/>
      <c r="J196" s="31" t="s">
        <v>7009</v>
      </c>
      <c r="K196" s="30" t="s">
        <v>6814</v>
      </c>
      <c r="L196" s="22"/>
      <c r="M196" s="25">
        <v>44076</v>
      </c>
      <c r="N196" s="21"/>
      <c r="O196" s="22"/>
      <c r="P196" s="25">
        <v>44078</v>
      </c>
      <c r="Q196" s="26">
        <v>44078</v>
      </c>
    </row>
    <row r="197" spans="2:17" s="9" customFormat="1" ht="19.7" customHeight="1">
      <c r="B197" s="21">
        <v>9</v>
      </c>
      <c r="C197" s="21" t="s">
        <v>531</v>
      </c>
      <c r="D197" s="21" t="s">
        <v>531</v>
      </c>
      <c r="E197" s="75" t="s">
        <v>2241</v>
      </c>
      <c r="F197" s="22">
        <v>1</v>
      </c>
      <c r="G197" s="266">
        <v>886</v>
      </c>
      <c r="H197" s="266">
        <f t="shared" si="4"/>
        <v>886</v>
      </c>
      <c r="I197" s="167"/>
      <c r="J197" s="31" t="s">
        <v>7010</v>
      </c>
      <c r="K197" s="30" t="s">
        <v>6814</v>
      </c>
      <c r="L197" s="22"/>
      <c r="M197" s="25">
        <v>44076</v>
      </c>
      <c r="N197" s="21"/>
      <c r="O197" s="22"/>
      <c r="P197" s="25">
        <v>44078</v>
      </c>
      <c r="Q197" s="26">
        <v>44078</v>
      </c>
    </row>
    <row r="198" spans="2:17" s="9" customFormat="1" ht="19.7" customHeight="1">
      <c r="B198" s="21">
        <v>9</v>
      </c>
      <c r="C198" s="21" t="s">
        <v>531</v>
      </c>
      <c r="D198" s="21" t="s">
        <v>531</v>
      </c>
      <c r="E198" s="75" t="s">
        <v>6785</v>
      </c>
      <c r="F198" s="22">
        <v>1</v>
      </c>
      <c r="G198" s="266">
        <v>1034</v>
      </c>
      <c r="H198" s="266">
        <f t="shared" si="4"/>
        <v>1034</v>
      </c>
      <c r="I198" s="167"/>
      <c r="J198" s="31" t="s">
        <v>7009</v>
      </c>
      <c r="K198" s="30" t="s">
        <v>6814</v>
      </c>
      <c r="L198" s="22"/>
      <c r="M198" s="25">
        <v>44076</v>
      </c>
      <c r="N198" s="21"/>
      <c r="O198" s="22"/>
      <c r="P198" s="25">
        <v>44078</v>
      </c>
      <c r="Q198" s="26">
        <v>44078</v>
      </c>
    </row>
    <row r="199" spans="2:17" s="9" customFormat="1" ht="19.7" customHeight="1">
      <c r="B199" s="21">
        <v>9</v>
      </c>
      <c r="C199" s="21" t="s">
        <v>531</v>
      </c>
      <c r="D199" s="21" t="s">
        <v>531</v>
      </c>
      <c r="E199" s="75" t="s">
        <v>2241</v>
      </c>
      <c r="F199" s="22">
        <v>1</v>
      </c>
      <c r="G199" s="266">
        <v>997</v>
      </c>
      <c r="H199" s="266">
        <f t="shared" si="4"/>
        <v>997</v>
      </c>
      <c r="I199" s="167"/>
      <c r="J199" s="31" t="s">
        <v>7010</v>
      </c>
      <c r="K199" s="30" t="s">
        <v>6814</v>
      </c>
      <c r="L199" s="22"/>
      <c r="M199" s="25">
        <v>44076</v>
      </c>
      <c r="N199" s="21"/>
      <c r="O199" s="22"/>
      <c r="P199" s="25">
        <v>44078</v>
      </c>
      <c r="Q199" s="26">
        <v>44078</v>
      </c>
    </row>
    <row r="200" spans="2:17" s="9" customFormat="1" ht="19.7" customHeight="1">
      <c r="B200" s="21">
        <v>8</v>
      </c>
      <c r="C200" s="21" t="s">
        <v>292</v>
      </c>
      <c r="D200" s="21" t="s">
        <v>577</v>
      </c>
      <c r="E200" s="75" t="s">
        <v>4737</v>
      </c>
      <c r="F200" s="22">
        <v>1</v>
      </c>
      <c r="G200" s="266">
        <v>348</v>
      </c>
      <c r="H200" s="266">
        <f t="shared" si="4"/>
        <v>348</v>
      </c>
      <c r="I200" s="167"/>
      <c r="J200" s="31" t="s">
        <v>1884</v>
      </c>
      <c r="K200" s="30" t="s">
        <v>6814</v>
      </c>
      <c r="L200" s="22"/>
      <c r="M200" s="25">
        <v>44076</v>
      </c>
      <c r="N200" s="21"/>
      <c r="O200" s="22"/>
      <c r="P200" s="25">
        <v>44078</v>
      </c>
      <c r="Q200" s="26">
        <v>44078</v>
      </c>
    </row>
    <row r="201" spans="2:17" s="9" customFormat="1" ht="19.5" customHeight="1">
      <c r="B201" s="21">
        <v>8</v>
      </c>
      <c r="C201" s="21" t="s">
        <v>292</v>
      </c>
      <c r="D201" s="21" t="s">
        <v>577</v>
      </c>
      <c r="E201" s="75" t="s">
        <v>4743</v>
      </c>
      <c r="F201" s="22">
        <v>4</v>
      </c>
      <c r="G201" s="266">
        <v>268</v>
      </c>
      <c r="H201" s="266">
        <f t="shared" si="4"/>
        <v>1072</v>
      </c>
      <c r="I201" s="167"/>
      <c r="J201" s="31" t="s">
        <v>1884</v>
      </c>
      <c r="K201" s="30" t="s">
        <v>6814</v>
      </c>
      <c r="L201" s="22"/>
      <c r="M201" s="25">
        <v>44076</v>
      </c>
      <c r="N201" s="21"/>
      <c r="O201" s="22"/>
      <c r="P201" s="25">
        <v>44078</v>
      </c>
      <c r="Q201" s="26">
        <v>44078</v>
      </c>
    </row>
    <row r="202" spans="2:17" s="9" customFormat="1" ht="19.7" customHeight="1">
      <c r="B202" s="21">
        <v>8</v>
      </c>
      <c r="C202" s="21" t="s">
        <v>292</v>
      </c>
      <c r="D202" s="21" t="s">
        <v>577</v>
      </c>
      <c r="E202" s="75" t="s">
        <v>7011</v>
      </c>
      <c r="F202" s="22">
        <v>2</v>
      </c>
      <c r="G202" s="266">
        <v>81</v>
      </c>
      <c r="H202" s="266">
        <f t="shared" si="4"/>
        <v>162</v>
      </c>
      <c r="I202" s="167"/>
      <c r="J202" s="31" t="s">
        <v>1896</v>
      </c>
      <c r="K202" s="30" t="s">
        <v>6814</v>
      </c>
      <c r="L202" s="22"/>
      <c r="M202" s="25">
        <v>44076</v>
      </c>
      <c r="N202" s="21"/>
      <c r="O202" s="22"/>
      <c r="P202" s="25">
        <v>44078</v>
      </c>
      <c r="Q202" s="26">
        <v>44078</v>
      </c>
    </row>
    <row r="203" spans="2:17" s="9" customFormat="1" ht="19.5" customHeight="1">
      <c r="B203" s="21">
        <v>8</v>
      </c>
      <c r="C203" s="21" t="s">
        <v>292</v>
      </c>
      <c r="D203" s="21" t="s">
        <v>577</v>
      </c>
      <c r="E203" s="75" t="s">
        <v>4927</v>
      </c>
      <c r="F203" s="22">
        <v>4</v>
      </c>
      <c r="G203" s="266">
        <v>378</v>
      </c>
      <c r="H203" s="266">
        <f t="shared" si="4"/>
        <v>1512</v>
      </c>
      <c r="I203" s="167"/>
      <c r="J203" s="31" t="s">
        <v>1535</v>
      </c>
      <c r="K203" s="30" t="s">
        <v>6814</v>
      </c>
      <c r="L203" s="22"/>
      <c r="M203" s="25">
        <v>44076</v>
      </c>
      <c r="N203" s="21"/>
      <c r="O203" s="22"/>
      <c r="P203" s="25">
        <v>44078</v>
      </c>
      <c r="Q203" s="26">
        <v>44078</v>
      </c>
    </row>
    <row r="204" spans="2:17" s="9" customFormat="1" ht="19.7" customHeight="1">
      <c r="B204" s="21">
        <v>8</v>
      </c>
      <c r="C204" s="21" t="s">
        <v>292</v>
      </c>
      <c r="D204" s="21" t="s">
        <v>577</v>
      </c>
      <c r="E204" s="75" t="s">
        <v>4742</v>
      </c>
      <c r="F204" s="22">
        <v>2</v>
      </c>
      <c r="G204" s="266">
        <v>209</v>
      </c>
      <c r="H204" s="266">
        <f t="shared" si="4"/>
        <v>418</v>
      </c>
      <c r="I204" s="167"/>
      <c r="J204" s="31" t="s">
        <v>1535</v>
      </c>
      <c r="K204" s="30" t="s">
        <v>6814</v>
      </c>
      <c r="L204" s="22"/>
      <c r="M204" s="25">
        <v>44076</v>
      </c>
      <c r="N204" s="21"/>
      <c r="O204" s="22"/>
      <c r="P204" s="25">
        <v>44078</v>
      </c>
      <c r="Q204" s="26">
        <v>44078</v>
      </c>
    </row>
    <row r="205" spans="2:17" s="9" customFormat="1" ht="19.7" customHeight="1">
      <c r="B205" s="21">
        <v>8</v>
      </c>
      <c r="C205" s="21" t="s">
        <v>292</v>
      </c>
      <c r="D205" s="21" t="s">
        <v>577</v>
      </c>
      <c r="E205" s="75" t="s">
        <v>7012</v>
      </c>
      <c r="F205" s="22">
        <v>3</v>
      </c>
      <c r="G205" s="266">
        <v>468</v>
      </c>
      <c r="H205" s="266">
        <f t="shared" si="4"/>
        <v>1404</v>
      </c>
      <c r="I205" s="167"/>
      <c r="J205" s="31" t="s">
        <v>1535</v>
      </c>
      <c r="K205" s="30" t="s">
        <v>6814</v>
      </c>
      <c r="L205" s="22"/>
      <c r="M205" s="25">
        <v>44076</v>
      </c>
      <c r="N205" s="21"/>
      <c r="O205" s="22"/>
      <c r="P205" s="25">
        <v>44078</v>
      </c>
      <c r="Q205" s="26">
        <v>44078</v>
      </c>
    </row>
    <row r="206" spans="2:17" s="9" customFormat="1" ht="19.7" customHeight="1">
      <c r="B206" s="21">
        <v>8</v>
      </c>
      <c r="C206" s="21" t="s">
        <v>4337</v>
      </c>
      <c r="D206" s="21" t="s">
        <v>577</v>
      </c>
      <c r="E206" s="865" t="s">
        <v>7013</v>
      </c>
      <c r="F206" s="22">
        <v>1</v>
      </c>
      <c r="G206" s="266">
        <v>2702</v>
      </c>
      <c r="H206" s="266">
        <f t="shared" si="4"/>
        <v>2702</v>
      </c>
      <c r="I206" s="167"/>
      <c r="J206" s="31" t="s">
        <v>1790</v>
      </c>
      <c r="K206" s="30" t="s">
        <v>6814</v>
      </c>
      <c r="L206" s="22"/>
      <c r="M206" s="25">
        <v>44076</v>
      </c>
      <c r="N206" s="21"/>
      <c r="O206" s="22"/>
      <c r="P206" s="25">
        <v>44078</v>
      </c>
      <c r="Q206" s="26">
        <v>44078</v>
      </c>
    </row>
    <row r="207" spans="2:17" s="9" customFormat="1" ht="19.7" customHeight="1">
      <c r="B207" s="21"/>
      <c r="C207" s="21"/>
      <c r="D207" s="21"/>
      <c r="E207" s="75"/>
      <c r="F207" s="22"/>
      <c r="G207" s="266">
        <v>0</v>
      </c>
      <c r="H207" s="266">
        <f>F207*G207</f>
        <v>0</v>
      </c>
      <c r="I207" s="167"/>
      <c r="J207" s="31"/>
      <c r="K207" s="22"/>
      <c r="L207" s="22"/>
      <c r="M207" s="25"/>
      <c r="N207" s="21"/>
      <c r="O207" s="22"/>
      <c r="P207" s="25"/>
      <c r="Q207" s="26"/>
    </row>
    <row r="208" spans="2:17" s="9" customFormat="1" ht="19.5" customHeight="1">
      <c r="B208" s="21">
        <v>9</v>
      </c>
      <c r="C208" s="21" t="s">
        <v>531</v>
      </c>
      <c r="D208" s="21" t="s">
        <v>531</v>
      </c>
      <c r="E208" s="75" t="s">
        <v>1898</v>
      </c>
      <c r="F208" s="22">
        <v>1</v>
      </c>
      <c r="G208" s="266">
        <v>948</v>
      </c>
      <c r="H208" s="266">
        <f>F208*G208</f>
        <v>948</v>
      </c>
      <c r="I208" s="167"/>
      <c r="J208" s="31" t="s">
        <v>7006</v>
      </c>
      <c r="K208" s="30" t="s">
        <v>6814</v>
      </c>
      <c r="L208" s="22"/>
      <c r="M208" s="25">
        <v>44077</v>
      </c>
      <c r="N208" s="21"/>
      <c r="O208" s="32"/>
      <c r="P208" s="25">
        <v>44078</v>
      </c>
      <c r="Q208" s="26">
        <v>44078</v>
      </c>
    </row>
    <row r="209" spans="2:17" s="9" customFormat="1" ht="19.7" customHeight="1">
      <c r="B209" s="21">
        <v>9</v>
      </c>
      <c r="C209" s="21" t="s">
        <v>531</v>
      </c>
      <c r="D209" s="21" t="s">
        <v>531</v>
      </c>
      <c r="E209" s="75" t="s">
        <v>7007</v>
      </c>
      <c r="F209" s="22">
        <v>1</v>
      </c>
      <c r="G209" s="266">
        <v>889</v>
      </c>
      <c r="H209" s="266">
        <f>F209*G209</f>
        <v>889</v>
      </c>
      <c r="I209" s="167"/>
      <c r="J209" s="31" t="s">
        <v>7008</v>
      </c>
      <c r="K209" s="30" t="s">
        <v>6814</v>
      </c>
      <c r="L209" s="22"/>
      <c r="M209" s="25">
        <v>44077</v>
      </c>
      <c r="N209" s="21"/>
      <c r="O209" s="22"/>
      <c r="P209" s="25">
        <v>44078</v>
      </c>
      <c r="Q209" s="26">
        <v>44078</v>
      </c>
    </row>
    <row r="210" spans="2:17" s="9" customFormat="1" ht="19.5" customHeight="1">
      <c r="B210" s="21">
        <v>9</v>
      </c>
      <c r="C210" s="21" t="s">
        <v>531</v>
      </c>
      <c r="D210" s="21" t="s">
        <v>531</v>
      </c>
      <c r="E210" s="75" t="s">
        <v>6785</v>
      </c>
      <c r="F210" s="22">
        <v>1</v>
      </c>
      <c r="G210" s="266">
        <v>948</v>
      </c>
      <c r="H210" s="266">
        <f>F210*G210</f>
        <v>948</v>
      </c>
      <c r="I210" s="167"/>
      <c r="J210" s="31" t="s">
        <v>7009</v>
      </c>
      <c r="K210" s="30" t="s">
        <v>6814</v>
      </c>
      <c r="L210" s="22"/>
      <c r="M210" s="25">
        <v>44077</v>
      </c>
      <c r="N210" s="21"/>
      <c r="O210" s="22"/>
      <c r="P210" s="25">
        <v>44078</v>
      </c>
      <c r="Q210" s="26">
        <v>44078</v>
      </c>
    </row>
    <row r="211" spans="2:17" s="9" customFormat="1" ht="19.7" customHeight="1">
      <c r="B211" s="21">
        <v>9</v>
      </c>
      <c r="C211" s="21" t="s">
        <v>531</v>
      </c>
      <c r="D211" s="21" t="s">
        <v>531</v>
      </c>
      <c r="E211" s="75" t="s">
        <v>2241</v>
      </c>
      <c r="F211" s="22">
        <v>1</v>
      </c>
      <c r="G211" s="266">
        <v>886</v>
      </c>
      <c r="H211" s="266">
        <f>F211*G211</f>
        <v>886</v>
      </c>
      <c r="I211" s="167"/>
      <c r="J211" s="31" t="s">
        <v>7010</v>
      </c>
      <c r="K211" s="30" t="s">
        <v>6814</v>
      </c>
      <c r="L211" s="22"/>
      <c r="M211" s="25">
        <v>44077</v>
      </c>
      <c r="N211" s="21"/>
      <c r="O211" s="22"/>
      <c r="P211" s="25">
        <v>44078</v>
      </c>
      <c r="Q211" s="26">
        <v>44078</v>
      </c>
    </row>
    <row r="212" spans="2:17" s="9" customFormat="1" ht="19.7" customHeight="1">
      <c r="B212" s="21">
        <v>9</v>
      </c>
      <c r="C212" s="21" t="s">
        <v>531</v>
      </c>
      <c r="D212" s="21" t="s">
        <v>531</v>
      </c>
      <c r="E212" s="75" t="s">
        <v>6788</v>
      </c>
      <c r="F212" s="22">
        <v>1</v>
      </c>
      <c r="G212" s="266">
        <v>948</v>
      </c>
      <c r="H212" s="266">
        <f t="shared" ref="H212:H228" si="5">F212*G212</f>
        <v>948</v>
      </c>
      <c r="I212" s="167"/>
      <c r="J212" s="31" t="s">
        <v>7009</v>
      </c>
      <c r="K212" s="30" t="s">
        <v>6814</v>
      </c>
      <c r="L212" s="22"/>
      <c r="M212" s="25">
        <v>44077</v>
      </c>
      <c r="N212" s="21"/>
      <c r="O212" s="22"/>
      <c r="P212" s="25">
        <v>44078</v>
      </c>
      <c r="Q212" s="26">
        <v>44078</v>
      </c>
    </row>
    <row r="213" spans="2:17" s="9" customFormat="1" ht="19.7" customHeight="1">
      <c r="B213" s="21">
        <v>9</v>
      </c>
      <c r="C213" s="21" t="s">
        <v>531</v>
      </c>
      <c r="D213" s="21" t="s">
        <v>531</v>
      </c>
      <c r="E213" s="75" t="s">
        <v>6789</v>
      </c>
      <c r="F213" s="22">
        <v>1</v>
      </c>
      <c r="G213" s="266">
        <v>886</v>
      </c>
      <c r="H213" s="266">
        <f t="shared" si="5"/>
        <v>886</v>
      </c>
      <c r="I213" s="167"/>
      <c r="J213" s="31" t="s">
        <v>7010</v>
      </c>
      <c r="K213" s="30" t="s">
        <v>6814</v>
      </c>
      <c r="L213" s="22"/>
      <c r="M213" s="25">
        <v>44077</v>
      </c>
      <c r="N213" s="21"/>
      <c r="O213" s="22"/>
      <c r="P213" s="25">
        <v>44078</v>
      </c>
      <c r="Q213" s="26">
        <v>44078</v>
      </c>
    </row>
    <row r="214" spans="2:17" s="9" customFormat="1" ht="19.7" customHeight="1">
      <c r="B214" s="21">
        <v>8</v>
      </c>
      <c r="C214" s="21" t="s">
        <v>292</v>
      </c>
      <c r="D214" s="21" t="s">
        <v>577</v>
      </c>
      <c r="E214" s="75" t="s">
        <v>4737</v>
      </c>
      <c r="F214" s="22">
        <v>1</v>
      </c>
      <c r="G214" s="266">
        <v>348</v>
      </c>
      <c r="H214" s="266">
        <f t="shared" si="5"/>
        <v>348</v>
      </c>
      <c r="I214" s="167"/>
      <c r="J214" s="31" t="s">
        <v>1884</v>
      </c>
      <c r="K214" s="30" t="s">
        <v>6814</v>
      </c>
      <c r="L214" s="22"/>
      <c r="M214" s="25">
        <v>44077</v>
      </c>
      <c r="N214" s="21"/>
      <c r="O214" s="22"/>
      <c r="P214" s="25">
        <v>44078</v>
      </c>
      <c r="Q214" s="26">
        <v>44078</v>
      </c>
    </row>
    <row r="215" spans="2:17" s="9" customFormat="1" ht="19.5" customHeight="1">
      <c r="B215" s="21">
        <v>8</v>
      </c>
      <c r="C215" s="21" t="s">
        <v>292</v>
      </c>
      <c r="D215" s="21" t="s">
        <v>577</v>
      </c>
      <c r="E215" s="75" t="s">
        <v>4743</v>
      </c>
      <c r="F215" s="22">
        <v>4</v>
      </c>
      <c r="G215" s="266">
        <v>268</v>
      </c>
      <c r="H215" s="266">
        <f t="shared" si="5"/>
        <v>1072</v>
      </c>
      <c r="I215" s="167"/>
      <c r="J215" s="31" t="s">
        <v>1884</v>
      </c>
      <c r="K215" s="30" t="s">
        <v>6814</v>
      </c>
      <c r="L215" s="22"/>
      <c r="M215" s="25">
        <v>44077</v>
      </c>
      <c r="N215" s="21"/>
      <c r="O215" s="22"/>
      <c r="P215" s="25">
        <v>44078</v>
      </c>
      <c r="Q215" s="26">
        <v>44078</v>
      </c>
    </row>
    <row r="216" spans="2:17" s="9" customFormat="1" ht="19.7" customHeight="1">
      <c r="B216" s="21">
        <v>8</v>
      </c>
      <c r="C216" s="21" t="s">
        <v>292</v>
      </c>
      <c r="D216" s="21" t="s">
        <v>577</v>
      </c>
      <c r="E216" s="75" t="s">
        <v>7011</v>
      </c>
      <c r="F216" s="22">
        <v>2</v>
      </c>
      <c r="G216" s="266">
        <v>81</v>
      </c>
      <c r="H216" s="266">
        <f t="shared" si="5"/>
        <v>162</v>
      </c>
      <c r="I216" s="167"/>
      <c r="J216" s="31" t="s">
        <v>1896</v>
      </c>
      <c r="K216" s="30" t="s">
        <v>6814</v>
      </c>
      <c r="L216" s="22"/>
      <c r="M216" s="25">
        <v>44077</v>
      </c>
      <c r="N216" s="21"/>
      <c r="O216" s="22"/>
      <c r="P216" s="25">
        <v>44078</v>
      </c>
      <c r="Q216" s="26">
        <v>44078</v>
      </c>
    </row>
    <row r="217" spans="2:17" s="9" customFormat="1" ht="19.5" customHeight="1">
      <c r="B217" s="21">
        <v>8</v>
      </c>
      <c r="C217" s="21" t="s">
        <v>292</v>
      </c>
      <c r="D217" s="21" t="s">
        <v>577</v>
      </c>
      <c r="E217" s="75" t="s">
        <v>4927</v>
      </c>
      <c r="F217" s="22">
        <v>4</v>
      </c>
      <c r="G217" s="266">
        <v>378</v>
      </c>
      <c r="H217" s="266">
        <f t="shared" si="5"/>
        <v>1512</v>
      </c>
      <c r="I217" s="167"/>
      <c r="J217" s="31" t="s">
        <v>1535</v>
      </c>
      <c r="K217" s="30" t="s">
        <v>6814</v>
      </c>
      <c r="L217" s="22"/>
      <c r="M217" s="25">
        <v>44077</v>
      </c>
      <c r="N217" s="21"/>
      <c r="O217" s="22"/>
      <c r="P217" s="25">
        <v>44078</v>
      </c>
      <c r="Q217" s="26">
        <v>44078</v>
      </c>
    </row>
    <row r="218" spans="2:17" s="9" customFormat="1" ht="19.7" customHeight="1">
      <c r="B218" s="21">
        <v>8</v>
      </c>
      <c r="C218" s="21" t="s">
        <v>292</v>
      </c>
      <c r="D218" s="21" t="s">
        <v>577</v>
      </c>
      <c r="E218" s="75" t="s">
        <v>4742</v>
      </c>
      <c r="F218" s="22">
        <v>2</v>
      </c>
      <c r="G218" s="266">
        <v>209</v>
      </c>
      <c r="H218" s="266">
        <f t="shared" si="5"/>
        <v>418</v>
      </c>
      <c r="I218" s="167"/>
      <c r="J218" s="31" t="s">
        <v>1535</v>
      </c>
      <c r="K218" s="30" t="s">
        <v>6814</v>
      </c>
      <c r="L218" s="22"/>
      <c r="M218" s="25">
        <v>44077</v>
      </c>
      <c r="N218" s="21"/>
      <c r="O218" s="22"/>
      <c r="P218" s="25">
        <v>44078</v>
      </c>
      <c r="Q218" s="26">
        <v>44078</v>
      </c>
    </row>
    <row r="219" spans="2:17" s="9" customFormat="1" ht="19.7" customHeight="1">
      <c r="B219" s="21">
        <v>8</v>
      </c>
      <c r="C219" s="21" t="s">
        <v>292</v>
      </c>
      <c r="D219" s="21" t="s">
        <v>577</v>
      </c>
      <c r="E219" s="75" t="s">
        <v>7012</v>
      </c>
      <c r="F219" s="22">
        <v>3</v>
      </c>
      <c r="G219" s="266">
        <v>468</v>
      </c>
      <c r="H219" s="266">
        <f t="shared" si="5"/>
        <v>1404</v>
      </c>
      <c r="I219" s="167"/>
      <c r="J219" s="31" t="s">
        <v>1535</v>
      </c>
      <c r="K219" s="30" t="s">
        <v>6814</v>
      </c>
      <c r="L219" s="22"/>
      <c r="M219" s="25">
        <v>44077</v>
      </c>
      <c r="N219" s="21"/>
      <c r="O219" s="22"/>
      <c r="P219" s="25">
        <v>44078</v>
      </c>
      <c r="Q219" s="26">
        <v>44078</v>
      </c>
    </row>
    <row r="220" spans="2:17" s="9" customFormat="1" ht="19.7" customHeight="1">
      <c r="B220" s="21">
        <v>8</v>
      </c>
      <c r="C220" s="21" t="s">
        <v>4337</v>
      </c>
      <c r="D220" s="21" t="s">
        <v>577</v>
      </c>
      <c r="E220" s="865" t="s">
        <v>7013</v>
      </c>
      <c r="F220" s="22">
        <v>1</v>
      </c>
      <c r="G220" s="266">
        <v>2702</v>
      </c>
      <c r="H220" s="266">
        <f t="shared" si="5"/>
        <v>2702</v>
      </c>
      <c r="I220" s="167"/>
      <c r="J220" s="31" t="s">
        <v>1790</v>
      </c>
      <c r="K220" s="30" t="s">
        <v>6814</v>
      </c>
      <c r="L220" s="22"/>
      <c r="M220" s="25">
        <v>44077</v>
      </c>
      <c r="N220" s="21"/>
      <c r="O220" s="22"/>
      <c r="P220" s="25">
        <v>44078</v>
      </c>
      <c r="Q220" s="26">
        <v>44078</v>
      </c>
    </row>
    <row r="221" spans="2:17" s="9" customFormat="1" ht="19.5" customHeight="1">
      <c r="B221" s="21"/>
      <c r="C221" s="21"/>
      <c r="D221" s="21"/>
      <c r="E221" s="75"/>
      <c r="F221" s="22"/>
      <c r="G221" s="266">
        <v>0</v>
      </c>
      <c r="H221" s="266">
        <f t="shared" si="5"/>
        <v>0</v>
      </c>
      <c r="I221" s="167"/>
      <c r="J221" s="31"/>
      <c r="K221" s="22"/>
      <c r="L221" s="22"/>
      <c r="M221" s="25"/>
      <c r="N221" s="21"/>
      <c r="O221" s="22"/>
      <c r="P221" s="25"/>
      <c r="Q221" s="26"/>
    </row>
    <row r="222" spans="2:17" s="9" customFormat="1" ht="19.7" customHeight="1">
      <c r="B222" s="21">
        <v>8</v>
      </c>
      <c r="C222" s="21" t="s">
        <v>577</v>
      </c>
      <c r="D222" s="21" t="s">
        <v>577</v>
      </c>
      <c r="E222" s="75" t="s">
        <v>7014</v>
      </c>
      <c r="F222" s="22">
        <v>1</v>
      </c>
      <c r="G222" s="266">
        <v>1870</v>
      </c>
      <c r="H222" s="266">
        <f t="shared" si="5"/>
        <v>1870</v>
      </c>
      <c r="I222" s="167"/>
      <c r="J222" s="31" t="s">
        <v>7015</v>
      </c>
      <c r="K222" s="30" t="s">
        <v>6814</v>
      </c>
      <c r="L222" s="22"/>
      <c r="M222" s="25">
        <v>44077</v>
      </c>
      <c r="N222" s="21"/>
      <c r="O222" s="22"/>
      <c r="P222" s="25">
        <v>44083</v>
      </c>
      <c r="Q222" s="26">
        <v>44083</v>
      </c>
    </row>
    <row r="223" spans="2:17" s="9" customFormat="1" ht="19.7" customHeight="1">
      <c r="B223" s="21">
        <v>8</v>
      </c>
      <c r="C223" s="21" t="s">
        <v>577</v>
      </c>
      <c r="D223" s="21" t="s">
        <v>577</v>
      </c>
      <c r="E223" s="75" t="s">
        <v>7016</v>
      </c>
      <c r="F223" s="22">
        <v>2</v>
      </c>
      <c r="G223" s="266">
        <v>190</v>
      </c>
      <c r="H223" s="266">
        <f t="shared" si="5"/>
        <v>380</v>
      </c>
      <c r="I223" s="167"/>
      <c r="J223" s="31" t="s">
        <v>695</v>
      </c>
      <c r="K223" s="30" t="s">
        <v>6814</v>
      </c>
      <c r="L223" s="22"/>
      <c r="M223" s="25">
        <v>44077</v>
      </c>
      <c r="N223" s="21"/>
      <c r="O223" s="22"/>
      <c r="P223" s="25">
        <v>44083</v>
      </c>
      <c r="Q223" s="26">
        <v>44083</v>
      </c>
    </row>
    <row r="224" spans="2:17" s="9" customFormat="1" ht="19.7" customHeight="1">
      <c r="B224" s="21">
        <v>8</v>
      </c>
      <c r="C224" s="21" t="s">
        <v>7017</v>
      </c>
      <c r="D224" s="21" t="s">
        <v>577</v>
      </c>
      <c r="E224" s="75" t="s">
        <v>7018</v>
      </c>
      <c r="F224" s="22">
        <v>60</v>
      </c>
      <c r="G224" s="266">
        <v>12</v>
      </c>
      <c r="H224" s="266">
        <f t="shared" si="5"/>
        <v>720</v>
      </c>
      <c r="I224" s="167"/>
      <c r="J224" s="31" t="s">
        <v>2504</v>
      </c>
      <c r="K224" s="30" t="s">
        <v>6814</v>
      </c>
      <c r="L224" s="22"/>
      <c r="M224" s="25">
        <v>44077</v>
      </c>
      <c r="N224" s="21"/>
      <c r="O224" s="22"/>
      <c r="P224" s="25">
        <v>44083</v>
      </c>
      <c r="Q224" s="26">
        <v>44083</v>
      </c>
    </row>
    <row r="225" spans="2:17" s="9" customFormat="1" ht="19.7" customHeight="1">
      <c r="B225" s="21"/>
      <c r="C225" s="21"/>
      <c r="D225" s="21"/>
      <c r="E225" s="75"/>
      <c r="F225" s="22"/>
      <c r="G225" s="266">
        <v>0</v>
      </c>
      <c r="H225" s="266">
        <f t="shared" si="5"/>
        <v>0</v>
      </c>
      <c r="I225" s="167"/>
      <c r="J225" s="30"/>
      <c r="K225" s="30"/>
      <c r="L225" s="22"/>
      <c r="M225" s="25"/>
      <c r="N225" s="21"/>
      <c r="O225" s="22"/>
      <c r="P225" s="25"/>
      <c r="Q225" s="26"/>
    </row>
    <row r="226" spans="2:17" s="9" customFormat="1" ht="19.7" customHeight="1">
      <c r="B226" s="21">
        <v>16</v>
      </c>
      <c r="C226" s="21" t="s">
        <v>577</v>
      </c>
      <c r="D226" s="21" t="s">
        <v>577</v>
      </c>
      <c r="E226" s="75" t="s">
        <v>7019</v>
      </c>
      <c r="F226" s="22">
        <v>1</v>
      </c>
      <c r="G226" s="266">
        <v>3935</v>
      </c>
      <c r="H226" s="266">
        <f t="shared" si="5"/>
        <v>3935</v>
      </c>
      <c r="I226" s="167"/>
      <c r="J226" s="31" t="s">
        <v>7020</v>
      </c>
      <c r="K226" s="30" t="s">
        <v>6814</v>
      </c>
      <c r="L226" s="22"/>
      <c r="M226" s="25">
        <v>44078</v>
      </c>
      <c r="N226" s="21"/>
      <c r="O226" s="22"/>
      <c r="P226" s="25">
        <v>44081</v>
      </c>
      <c r="Q226" s="26">
        <v>44081</v>
      </c>
    </row>
    <row r="227" spans="2:17" s="9" customFormat="1" ht="19.7" customHeight="1">
      <c r="B227" s="21">
        <v>16</v>
      </c>
      <c r="C227" s="21" t="s">
        <v>577</v>
      </c>
      <c r="D227" s="21" t="s">
        <v>577</v>
      </c>
      <c r="E227" s="75" t="s">
        <v>7021</v>
      </c>
      <c r="F227" s="22">
        <v>1</v>
      </c>
      <c r="G227" s="266">
        <v>3980</v>
      </c>
      <c r="H227" s="266">
        <f t="shared" si="5"/>
        <v>3980</v>
      </c>
      <c r="I227" s="167"/>
      <c r="J227" s="31" t="s">
        <v>7022</v>
      </c>
      <c r="K227" s="30" t="s">
        <v>6814</v>
      </c>
      <c r="L227" s="22"/>
      <c r="M227" s="25">
        <v>44078</v>
      </c>
      <c r="N227" s="21"/>
      <c r="O227" s="22"/>
      <c r="P227" s="25">
        <v>44081</v>
      </c>
      <c r="Q227" s="26">
        <v>44081</v>
      </c>
    </row>
    <row r="228" spans="2:17" s="9" customFormat="1" ht="19.7" customHeight="1">
      <c r="B228" s="21"/>
      <c r="C228" s="21"/>
      <c r="D228" s="21"/>
      <c r="E228" s="75"/>
      <c r="F228" s="22"/>
      <c r="G228" s="266">
        <v>0</v>
      </c>
      <c r="H228" s="266">
        <f t="shared" si="5"/>
        <v>0</v>
      </c>
      <c r="I228" s="167"/>
      <c r="J228" s="31"/>
      <c r="K228" s="22"/>
      <c r="L228" s="22"/>
      <c r="M228" s="25"/>
      <c r="N228" s="21"/>
      <c r="O228" s="22"/>
      <c r="P228" s="25"/>
      <c r="Q228" s="26"/>
    </row>
    <row r="229" spans="2:17" s="9" customFormat="1" ht="19.5" customHeight="1">
      <c r="B229" s="21">
        <v>16</v>
      </c>
      <c r="C229" s="21" t="s">
        <v>2269</v>
      </c>
      <c r="D229" s="21" t="s">
        <v>531</v>
      </c>
      <c r="E229" s="75" t="s">
        <v>671</v>
      </c>
      <c r="F229" s="22">
        <v>20</v>
      </c>
      <c r="G229" s="266">
        <v>147</v>
      </c>
      <c r="H229" s="266">
        <f>F229*G229</f>
        <v>2940</v>
      </c>
      <c r="I229" s="167"/>
      <c r="J229" s="31" t="s">
        <v>1452</v>
      </c>
      <c r="K229" s="30" t="s">
        <v>6814</v>
      </c>
      <c r="L229" s="22"/>
      <c r="M229" s="25">
        <v>44078</v>
      </c>
      <c r="N229" s="21"/>
      <c r="O229" s="22"/>
      <c r="P229" s="25">
        <v>44081</v>
      </c>
      <c r="Q229" s="26">
        <v>44081</v>
      </c>
    </row>
    <row r="230" spans="2:17" s="9" customFormat="1" ht="19.7" customHeight="1">
      <c r="B230" s="21">
        <v>16</v>
      </c>
      <c r="C230" s="21" t="s">
        <v>2269</v>
      </c>
      <c r="D230" s="21" t="s">
        <v>531</v>
      </c>
      <c r="E230" s="75" t="s">
        <v>7023</v>
      </c>
      <c r="F230" s="22">
        <v>20</v>
      </c>
      <c r="G230" s="266">
        <v>128</v>
      </c>
      <c r="H230" s="266">
        <f>F230*G230</f>
        <v>2560</v>
      </c>
      <c r="I230" s="167"/>
      <c r="J230" s="31" t="s">
        <v>1452</v>
      </c>
      <c r="K230" s="30" t="s">
        <v>6814</v>
      </c>
      <c r="L230" s="22"/>
      <c r="M230" s="25">
        <v>44078</v>
      </c>
      <c r="N230" s="21"/>
      <c r="O230" s="22"/>
      <c r="P230" s="25">
        <v>44081</v>
      </c>
      <c r="Q230" s="26">
        <v>44081</v>
      </c>
    </row>
    <row r="231" spans="2:17" s="9" customFormat="1" ht="19.5" customHeight="1">
      <c r="B231" s="21"/>
      <c r="C231" s="21"/>
      <c r="D231" s="21"/>
      <c r="E231" s="75"/>
      <c r="F231" s="22"/>
      <c r="G231" s="266">
        <v>0</v>
      </c>
      <c r="H231" s="266">
        <f>F231*G231</f>
        <v>0</v>
      </c>
      <c r="I231" s="167"/>
      <c r="J231" s="31"/>
      <c r="K231" s="22"/>
      <c r="L231" s="22"/>
      <c r="M231" s="25"/>
      <c r="N231" s="21"/>
      <c r="O231" s="22"/>
      <c r="P231" s="25"/>
      <c r="Q231" s="26"/>
    </row>
    <row r="232" spans="2:17" s="9" customFormat="1" ht="19.7" customHeight="1">
      <c r="B232" s="21">
        <v>9</v>
      </c>
      <c r="C232" s="21" t="s">
        <v>7024</v>
      </c>
      <c r="D232" s="21" t="s">
        <v>531</v>
      </c>
      <c r="E232" s="75" t="s">
        <v>7025</v>
      </c>
      <c r="F232" s="22">
        <v>2</v>
      </c>
      <c r="G232" s="266">
        <v>2049</v>
      </c>
      <c r="H232" s="266">
        <f>F232*G232</f>
        <v>4098</v>
      </c>
      <c r="I232" s="167"/>
      <c r="J232" s="31" t="s">
        <v>7026</v>
      </c>
      <c r="K232" s="30" t="s">
        <v>6814</v>
      </c>
      <c r="L232" s="22"/>
      <c r="M232" s="25">
        <v>44082</v>
      </c>
      <c r="N232" s="21"/>
      <c r="O232" s="22"/>
      <c r="P232" s="25">
        <v>44083</v>
      </c>
      <c r="Q232" s="26">
        <v>44083</v>
      </c>
    </row>
    <row r="233" spans="2:17" s="9" customFormat="1" ht="19.5" customHeight="1">
      <c r="B233" s="21"/>
      <c r="C233" s="21"/>
      <c r="D233" s="21"/>
      <c r="E233" s="75"/>
      <c r="F233" s="22"/>
      <c r="G233" s="266">
        <v>0</v>
      </c>
      <c r="H233" s="266">
        <f>F233*G233</f>
        <v>0</v>
      </c>
      <c r="I233" s="167"/>
      <c r="J233" s="31"/>
      <c r="K233" s="22"/>
      <c r="L233" s="22"/>
      <c r="M233" s="25"/>
      <c r="N233" s="21"/>
      <c r="O233" s="22"/>
      <c r="P233" s="25"/>
      <c r="Q233" s="26"/>
    </row>
  </sheetData>
  <autoFilter ref="B8:O17" xr:uid="{615D64B7-E304-4C29-9D98-3E9ECD1B5C2A}"/>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07C0A-75D2-4FC6-80BA-421490056EC0}">
  <dimension ref="B2:Q172"/>
  <sheetViews>
    <sheetView zoomScale="85" zoomScaleNormal="85" workbookViewId="0">
      <pane xSplit="10" ySplit="8" topLeftCell="K117"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54.125" style="8" customWidth="1"/>
    <col min="6" max="6" width="6.25" style="8" customWidth="1"/>
    <col min="7" max="8" width="9.875" style="8" bestFit="1" customWidth="1"/>
    <col min="9" max="9" width="5.75" style="3" customWidth="1"/>
    <col min="10" max="10" width="29.5" style="8" customWidth="1"/>
    <col min="11" max="11" width="1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54.125" style="8" customWidth="1"/>
    <col min="262" max="262" width="6.25" style="8" customWidth="1"/>
    <col min="263" max="264" width="9.875" style="8" bestFit="1" customWidth="1"/>
    <col min="265" max="265" width="5.75" style="8" customWidth="1"/>
    <col min="266" max="266" width="29.5" style="8" customWidth="1"/>
    <col min="267" max="267" width="1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54.125" style="8" customWidth="1"/>
    <col min="518" max="518" width="6.25" style="8" customWidth="1"/>
    <col min="519" max="520" width="9.875" style="8" bestFit="1" customWidth="1"/>
    <col min="521" max="521" width="5.75" style="8" customWidth="1"/>
    <col min="522" max="522" width="29.5" style="8" customWidth="1"/>
    <col min="523" max="523" width="1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54.125" style="8" customWidth="1"/>
    <col min="774" max="774" width="6.25" style="8" customWidth="1"/>
    <col min="775" max="776" width="9.875" style="8" bestFit="1" customWidth="1"/>
    <col min="777" max="777" width="5.75" style="8" customWidth="1"/>
    <col min="778" max="778" width="29.5" style="8" customWidth="1"/>
    <col min="779" max="779" width="1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54.125" style="8" customWidth="1"/>
    <col min="1030" max="1030" width="6.25" style="8" customWidth="1"/>
    <col min="1031" max="1032" width="9.875" style="8" bestFit="1" customWidth="1"/>
    <col min="1033" max="1033" width="5.75" style="8" customWidth="1"/>
    <col min="1034" max="1034" width="29.5" style="8" customWidth="1"/>
    <col min="1035" max="1035" width="1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54.125" style="8" customWidth="1"/>
    <col min="1286" max="1286" width="6.25" style="8" customWidth="1"/>
    <col min="1287" max="1288" width="9.875" style="8" bestFit="1" customWidth="1"/>
    <col min="1289" max="1289" width="5.75" style="8" customWidth="1"/>
    <col min="1290" max="1290" width="29.5" style="8" customWidth="1"/>
    <col min="1291" max="1291" width="1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54.125" style="8" customWidth="1"/>
    <col min="1542" max="1542" width="6.25" style="8" customWidth="1"/>
    <col min="1543" max="1544" width="9.875" style="8" bestFit="1" customWidth="1"/>
    <col min="1545" max="1545" width="5.75" style="8" customWidth="1"/>
    <col min="1546" max="1546" width="29.5" style="8" customWidth="1"/>
    <col min="1547" max="1547" width="1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54.125" style="8" customWidth="1"/>
    <col min="1798" max="1798" width="6.25" style="8" customWidth="1"/>
    <col min="1799" max="1800" width="9.875" style="8" bestFit="1" customWidth="1"/>
    <col min="1801" max="1801" width="5.75" style="8" customWidth="1"/>
    <col min="1802" max="1802" width="29.5" style="8" customWidth="1"/>
    <col min="1803" max="1803" width="1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54.125" style="8" customWidth="1"/>
    <col min="2054" max="2054" width="6.25" style="8" customWidth="1"/>
    <col min="2055" max="2056" width="9.875" style="8" bestFit="1" customWidth="1"/>
    <col min="2057" max="2057" width="5.75" style="8" customWidth="1"/>
    <col min="2058" max="2058" width="29.5" style="8" customWidth="1"/>
    <col min="2059" max="2059" width="1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54.125" style="8" customWidth="1"/>
    <col min="2310" max="2310" width="6.25" style="8" customWidth="1"/>
    <col min="2311" max="2312" width="9.875" style="8" bestFit="1" customWidth="1"/>
    <col min="2313" max="2313" width="5.75" style="8" customWidth="1"/>
    <col min="2314" max="2314" width="29.5" style="8" customWidth="1"/>
    <col min="2315" max="2315" width="1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54.125" style="8" customWidth="1"/>
    <col min="2566" max="2566" width="6.25" style="8" customWidth="1"/>
    <col min="2567" max="2568" width="9.875" style="8" bestFit="1" customWidth="1"/>
    <col min="2569" max="2569" width="5.75" style="8" customWidth="1"/>
    <col min="2570" max="2570" width="29.5" style="8" customWidth="1"/>
    <col min="2571" max="2571" width="1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54.125" style="8" customWidth="1"/>
    <col min="2822" max="2822" width="6.25" style="8" customWidth="1"/>
    <col min="2823" max="2824" width="9.875" style="8" bestFit="1" customWidth="1"/>
    <col min="2825" max="2825" width="5.75" style="8" customWidth="1"/>
    <col min="2826" max="2826" width="29.5" style="8" customWidth="1"/>
    <col min="2827" max="2827" width="1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54.125" style="8" customWidth="1"/>
    <col min="3078" max="3078" width="6.25" style="8" customWidth="1"/>
    <col min="3079" max="3080" width="9.875" style="8" bestFit="1" customWidth="1"/>
    <col min="3081" max="3081" width="5.75" style="8" customWidth="1"/>
    <col min="3082" max="3082" width="29.5" style="8" customWidth="1"/>
    <col min="3083" max="3083" width="1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54.125" style="8" customWidth="1"/>
    <col min="3334" max="3334" width="6.25" style="8" customWidth="1"/>
    <col min="3335" max="3336" width="9.875" style="8" bestFit="1" customWidth="1"/>
    <col min="3337" max="3337" width="5.75" style="8" customWidth="1"/>
    <col min="3338" max="3338" width="29.5" style="8" customWidth="1"/>
    <col min="3339" max="3339" width="1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54.125" style="8" customWidth="1"/>
    <col min="3590" max="3590" width="6.25" style="8" customWidth="1"/>
    <col min="3591" max="3592" width="9.875" style="8" bestFit="1" customWidth="1"/>
    <col min="3593" max="3593" width="5.75" style="8" customWidth="1"/>
    <col min="3594" max="3594" width="29.5" style="8" customWidth="1"/>
    <col min="3595" max="3595" width="1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54.125" style="8" customWidth="1"/>
    <col min="3846" max="3846" width="6.25" style="8" customWidth="1"/>
    <col min="3847" max="3848" width="9.875" style="8" bestFit="1" customWidth="1"/>
    <col min="3849" max="3849" width="5.75" style="8" customWidth="1"/>
    <col min="3850" max="3850" width="29.5" style="8" customWidth="1"/>
    <col min="3851" max="3851" width="1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54.125" style="8" customWidth="1"/>
    <col min="4102" max="4102" width="6.25" style="8" customWidth="1"/>
    <col min="4103" max="4104" width="9.875" style="8" bestFit="1" customWidth="1"/>
    <col min="4105" max="4105" width="5.75" style="8" customWidth="1"/>
    <col min="4106" max="4106" width="29.5" style="8" customWidth="1"/>
    <col min="4107" max="4107" width="1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54.125" style="8" customWidth="1"/>
    <col min="4358" max="4358" width="6.25" style="8" customWidth="1"/>
    <col min="4359" max="4360" width="9.875" style="8" bestFit="1" customWidth="1"/>
    <col min="4361" max="4361" width="5.75" style="8" customWidth="1"/>
    <col min="4362" max="4362" width="29.5" style="8" customWidth="1"/>
    <col min="4363" max="4363" width="1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54.125" style="8" customWidth="1"/>
    <col min="4614" max="4614" width="6.25" style="8" customWidth="1"/>
    <col min="4615" max="4616" width="9.875" style="8" bestFit="1" customWidth="1"/>
    <col min="4617" max="4617" width="5.75" style="8" customWidth="1"/>
    <col min="4618" max="4618" width="29.5" style="8" customWidth="1"/>
    <col min="4619" max="4619" width="1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54.125" style="8" customWidth="1"/>
    <col min="4870" max="4870" width="6.25" style="8" customWidth="1"/>
    <col min="4871" max="4872" width="9.875" style="8" bestFit="1" customWidth="1"/>
    <col min="4873" max="4873" width="5.75" style="8" customWidth="1"/>
    <col min="4874" max="4874" width="29.5" style="8" customWidth="1"/>
    <col min="4875" max="4875" width="1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54.125" style="8" customWidth="1"/>
    <col min="5126" max="5126" width="6.25" style="8" customWidth="1"/>
    <col min="5127" max="5128" width="9.875" style="8" bestFit="1" customWidth="1"/>
    <col min="5129" max="5129" width="5.75" style="8" customWidth="1"/>
    <col min="5130" max="5130" width="29.5" style="8" customWidth="1"/>
    <col min="5131" max="5131" width="1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54.125" style="8" customWidth="1"/>
    <col min="5382" max="5382" width="6.25" style="8" customWidth="1"/>
    <col min="5383" max="5384" width="9.875" style="8" bestFit="1" customWidth="1"/>
    <col min="5385" max="5385" width="5.75" style="8" customWidth="1"/>
    <col min="5386" max="5386" width="29.5" style="8" customWidth="1"/>
    <col min="5387" max="5387" width="1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54.125" style="8" customWidth="1"/>
    <col min="5638" max="5638" width="6.25" style="8" customWidth="1"/>
    <col min="5639" max="5640" width="9.875" style="8" bestFit="1" customWidth="1"/>
    <col min="5641" max="5641" width="5.75" style="8" customWidth="1"/>
    <col min="5642" max="5642" width="29.5" style="8" customWidth="1"/>
    <col min="5643" max="5643" width="1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54.125" style="8" customWidth="1"/>
    <col min="5894" max="5894" width="6.25" style="8" customWidth="1"/>
    <col min="5895" max="5896" width="9.875" style="8" bestFit="1" customWidth="1"/>
    <col min="5897" max="5897" width="5.75" style="8" customWidth="1"/>
    <col min="5898" max="5898" width="29.5" style="8" customWidth="1"/>
    <col min="5899" max="5899" width="1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54.125" style="8" customWidth="1"/>
    <col min="6150" max="6150" width="6.25" style="8" customWidth="1"/>
    <col min="6151" max="6152" width="9.875" style="8" bestFit="1" customWidth="1"/>
    <col min="6153" max="6153" width="5.75" style="8" customWidth="1"/>
    <col min="6154" max="6154" width="29.5" style="8" customWidth="1"/>
    <col min="6155" max="6155" width="1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54.125" style="8" customWidth="1"/>
    <col min="6406" max="6406" width="6.25" style="8" customWidth="1"/>
    <col min="6407" max="6408" width="9.875" style="8" bestFit="1" customWidth="1"/>
    <col min="6409" max="6409" width="5.75" style="8" customWidth="1"/>
    <col min="6410" max="6410" width="29.5" style="8" customWidth="1"/>
    <col min="6411" max="6411" width="1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54.125" style="8" customWidth="1"/>
    <col min="6662" max="6662" width="6.25" style="8" customWidth="1"/>
    <col min="6663" max="6664" width="9.875" style="8" bestFit="1" customWidth="1"/>
    <col min="6665" max="6665" width="5.75" style="8" customWidth="1"/>
    <col min="6666" max="6666" width="29.5" style="8" customWidth="1"/>
    <col min="6667" max="6667" width="1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54.125" style="8" customWidth="1"/>
    <col min="6918" max="6918" width="6.25" style="8" customWidth="1"/>
    <col min="6919" max="6920" width="9.875" style="8" bestFit="1" customWidth="1"/>
    <col min="6921" max="6921" width="5.75" style="8" customWidth="1"/>
    <col min="6922" max="6922" width="29.5" style="8" customWidth="1"/>
    <col min="6923" max="6923" width="1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54.125" style="8" customWidth="1"/>
    <col min="7174" max="7174" width="6.25" style="8" customWidth="1"/>
    <col min="7175" max="7176" width="9.875" style="8" bestFit="1" customWidth="1"/>
    <col min="7177" max="7177" width="5.75" style="8" customWidth="1"/>
    <col min="7178" max="7178" width="29.5" style="8" customWidth="1"/>
    <col min="7179" max="7179" width="1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54.125" style="8" customWidth="1"/>
    <col min="7430" max="7430" width="6.25" style="8" customWidth="1"/>
    <col min="7431" max="7432" width="9.875" style="8" bestFit="1" customWidth="1"/>
    <col min="7433" max="7433" width="5.75" style="8" customWidth="1"/>
    <col min="7434" max="7434" width="29.5" style="8" customWidth="1"/>
    <col min="7435" max="7435" width="1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54.125" style="8" customWidth="1"/>
    <col min="7686" max="7686" width="6.25" style="8" customWidth="1"/>
    <col min="7687" max="7688" width="9.875" style="8" bestFit="1" customWidth="1"/>
    <col min="7689" max="7689" width="5.75" style="8" customWidth="1"/>
    <col min="7690" max="7690" width="29.5" style="8" customWidth="1"/>
    <col min="7691" max="7691" width="1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54.125" style="8" customWidth="1"/>
    <col min="7942" max="7942" width="6.25" style="8" customWidth="1"/>
    <col min="7943" max="7944" width="9.875" style="8" bestFit="1" customWidth="1"/>
    <col min="7945" max="7945" width="5.75" style="8" customWidth="1"/>
    <col min="7946" max="7946" width="29.5" style="8" customWidth="1"/>
    <col min="7947" max="7947" width="1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54.125" style="8" customWidth="1"/>
    <col min="8198" max="8198" width="6.25" style="8" customWidth="1"/>
    <col min="8199" max="8200" width="9.875" style="8" bestFit="1" customWidth="1"/>
    <col min="8201" max="8201" width="5.75" style="8" customWidth="1"/>
    <col min="8202" max="8202" width="29.5" style="8" customWidth="1"/>
    <col min="8203" max="8203" width="1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54.125" style="8" customWidth="1"/>
    <col min="8454" max="8454" width="6.25" style="8" customWidth="1"/>
    <col min="8455" max="8456" width="9.875" style="8" bestFit="1" customWidth="1"/>
    <col min="8457" max="8457" width="5.75" style="8" customWidth="1"/>
    <col min="8458" max="8458" width="29.5" style="8" customWidth="1"/>
    <col min="8459" max="8459" width="1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54.125" style="8" customWidth="1"/>
    <col min="8710" max="8710" width="6.25" style="8" customWidth="1"/>
    <col min="8711" max="8712" width="9.875" style="8" bestFit="1" customWidth="1"/>
    <col min="8713" max="8713" width="5.75" style="8" customWidth="1"/>
    <col min="8714" max="8714" width="29.5" style="8" customWidth="1"/>
    <col min="8715" max="8715" width="1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54.125" style="8" customWidth="1"/>
    <col min="8966" max="8966" width="6.25" style="8" customWidth="1"/>
    <col min="8967" max="8968" width="9.875" style="8" bestFit="1" customWidth="1"/>
    <col min="8969" max="8969" width="5.75" style="8" customWidth="1"/>
    <col min="8970" max="8970" width="29.5" style="8" customWidth="1"/>
    <col min="8971" max="8971" width="1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54.125" style="8" customWidth="1"/>
    <col min="9222" max="9222" width="6.25" style="8" customWidth="1"/>
    <col min="9223" max="9224" width="9.875" style="8" bestFit="1" customWidth="1"/>
    <col min="9225" max="9225" width="5.75" style="8" customWidth="1"/>
    <col min="9226" max="9226" width="29.5" style="8" customWidth="1"/>
    <col min="9227" max="9227" width="1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54.125" style="8" customWidth="1"/>
    <col min="9478" max="9478" width="6.25" style="8" customWidth="1"/>
    <col min="9479" max="9480" width="9.875" style="8" bestFit="1" customWidth="1"/>
    <col min="9481" max="9481" width="5.75" style="8" customWidth="1"/>
    <col min="9482" max="9482" width="29.5" style="8" customWidth="1"/>
    <col min="9483" max="9483" width="1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54.125" style="8" customWidth="1"/>
    <col min="9734" max="9734" width="6.25" style="8" customWidth="1"/>
    <col min="9735" max="9736" width="9.875" style="8" bestFit="1" customWidth="1"/>
    <col min="9737" max="9737" width="5.75" style="8" customWidth="1"/>
    <col min="9738" max="9738" width="29.5" style="8" customWidth="1"/>
    <col min="9739" max="9739" width="1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54.125" style="8" customWidth="1"/>
    <col min="9990" max="9990" width="6.25" style="8" customWidth="1"/>
    <col min="9991" max="9992" width="9.875" style="8" bestFit="1" customWidth="1"/>
    <col min="9993" max="9993" width="5.75" style="8" customWidth="1"/>
    <col min="9994" max="9994" width="29.5" style="8" customWidth="1"/>
    <col min="9995" max="9995" width="1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54.125" style="8" customWidth="1"/>
    <col min="10246" max="10246" width="6.25" style="8" customWidth="1"/>
    <col min="10247" max="10248" width="9.875" style="8" bestFit="1" customWidth="1"/>
    <col min="10249" max="10249" width="5.75" style="8" customWidth="1"/>
    <col min="10250" max="10250" width="29.5" style="8" customWidth="1"/>
    <col min="10251" max="10251" width="1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54.125" style="8" customWidth="1"/>
    <col min="10502" max="10502" width="6.25" style="8" customWidth="1"/>
    <col min="10503" max="10504" width="9.875" style="8" bestFit="1" customWidth="1"/>
    <col min="10505" max="10505" width="5.75" style="8" customWidth="1"/>
    <col min="10506" max="10506" width="29.5" style="8" customWidth="1"/>
    <col min="10507" max="10507" width="1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54.125" style="8" customWidth="1"/>
    <col min="10758" max="10758" width="6.25" style="8" customWidth="1"/>
    <col min="10759" max="10760" width="9.875" style="8" bestFit="1" customWidth="1"/>
    <col min="10761" max="10761" width="5.75" style="8" customWidth="1"/>
    <col min="10762" max="10762" width="29.5" style="8" customWidth="1"/>
    <col min="10763" max="10763" width="1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54.125" style="8" customWidth="1"/>
    <col min="11014" max="11014" width="6.25" style="8" customWidth="1"/>
    <col min="11015" max="11016" width="9.875" style="8" bestFit="1" customWidth="1"/>
    <col min="11017" max="11017" width="5.75" style="8" customWidth="1"/>
    <col min="11018" max="11018" width="29.5" style="8" customWidth="1"/>
    <col min="11019" max="11019" width="1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54.125" style="8" customWidth="1"/>
    <col min="11270" max="11270" width="6.25" style="8" customWidth="1"/>
    <col min="11271" max="11272" width="9.875" style="8" bestFit="1" customWidth="1"/>
    <col min="11273" max="11273" width="5.75" style="8" customWidth="1"/>
    <col min="11274" max="11274" width="29.5" style="8" customWidth="1"/>
    <col min="11275" max="11275" width="1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54.125" style="8" customWidth="1"/>
    <col min="11526" max="11526" width="6.25" style="8" customWidth="1"/>
    <col min="11527" max="11528" width="9.875" style="8" bestFit="1" customWidth="1"/>
    <col min="11529" max="11529" width="5.75" style="8" customWidth="1"/>
    <col min="11530" max="11530" width="29.5" style="8" customWidth="1"/>
    <col min="11531" max="11531" width="1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54.125" style="8" customWidth="1"/>
    <col min="11782" max="11782" width="6.25" style="8" customWidth="1"/>
    <col min="11783" max="11784" width="9.875" style="8" bestFit="1" customWidth="1"/>
    <col min="11785" max="11785" width="5.75" style="8" customWidth="1"/>
    <col min="11786" max="11786" width="29.5" style="8" customWidth="1"/>
    <col min="11787" max="11787" width="1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54.125" style="8" customWidth="1"/>
    <col min="12038" max="12038" width="6.25" style="8" customWidth="1"/>
    <col min="12039" max="12040" width="9.875" style="8" bestFit="1" customWidth="1"/>
    <col min="12041" max="12041" width="5.75" style="8" customWidth="1"/>
    <col min="12042" max="12042" width="29.5" style="8" customWidth="1"/>
    <col min="12043" max="12043" width="1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54.125" style="8" customWidth="1"/>
    <col min="12294" max="12294" width="6.25" style="8" customWidth="1"/>
    <col min="12295" max="12296" width="9.875" style="8" bestFit="1" customWidth="1"/>
    <col min="12297" max="12297" width="5.75" style="8" customWidth="1"/>
    <col min="12298" max="12298" width="29.5" style="8" customWidth="1"/>
    <col min="12299" max="12299" width="1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54.125" style="8" customWidth="1"/>
    <col min="12550" max="12550" width="6.25" style="8" customWidth="1"/>
    <col min="12551" max="12552" width="9.875" style="8" bestFit="1" customWidth="1"/>
    <col min="12553" max="12553" width="5.75" style="8" customWidth="1"/>
    <col min="12554" max="12554" width="29.5" style="8" customWidth="1"/>
    <col min="12555" max="12555" width="1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54.125" style="8" customWidth="1"/>
    <col min="12806" max="12806" width="6.25" style="8" customWidth="1"/>
    <col min="12807" max="12808" width="9.875" style="8" bestFit="1" customWidth="1"/>
    <col min="12809" max="12809" width="5.75" style="8" customWidth="1"/>
    <col min="12810" max="12810" width="29.5" style="8" customWidth="1"/>
    <col min="12811" max="12811" width="1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54.125" style="8" customWidth="1"/>
    <col min="13062" max="13062" width="6.25" style="8" customWidth="1"/>
    <col min="13063" max="13064" width="9.875" style="8" bestFit="1" customWidth="1"/>
    <col min="13065" max="13065" width="5.75" style="8" customWidth="1"/>
    <col min="13066" max="13066" width="29.5" style="8" customWidth="1"/>
    <col min="13067" max="13067" width="1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54.125" style="8" customWidth="1"/>
    <col min="13318" max="13318" width="6.25" style="8" customWidth="1"/>
    <col min="13319" max="13320" width="9.875" style="8" bestFit="1" customWidth="1"/>
    <col min="13321" max="13321" width="5.75" style="8" customWidth="1"/>
    <col min="13322" max="13322" width="29.5" style="8" customWidth="1"/>
    <col min="13323" max="13323" width="1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54.125" style="8" customWidth="1"/>
    <col min="13574" max="13574" width="6.25" style="8" customWidth="1"/>
    <col min="13575" max="13576" width="9.875" style="8" bestFit="1" customWidth="1"/>
    <col min="13577" max="13577" width="5.75" style="8" customWidth="1"/>
    <col min="13578" max="13578" width="29.5" style="8" customWidth="1"/>
    <col min="13579" max="13579" width="1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54.125" style="8" customWidth="1"/>
    <col min="13830" max="13830" width="6.25" style="8" customWidth="1"/>
    <col min="13831" max="13832" width="9.875" style="8" bestFit="1" customWidth="1"/>
    <col min="13833" max="13833" width="5.75" style="8" customWidth="1"/>
    <col min="13834" max="13834" width="29.5" style="8" customWidth="1"/>
    <col min="13835" max="13835" width="1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54.125" style="8" customWidth="1"/>
    <col min="14086" max="14086" width="6.25" style="8" customWidth="1"/>
    <col min="14087" max="14088" width="9.875" style="8" bestFit="1" customWidth="1"/>
    <col min="14089" max="14089" width="5.75" style="8" customWidth="1"/>
    <col min="14090" max="14090" width="29.5" style="8" customWidth="1"/>
    <col min="14091" max="14091" width="1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54.125" style="8" customWidth="1"/>
    <col min="14342" max="14342" width="6.25" style="8" customWidth="1"/>
    <col min="14343" max="14344" width="9.875" style="8" bestFit="1" customWidth="1"/>
    <col min="14345" max="14345" width="5.75" style="8" customWidth="1"/>
    <col min="14346" max="14346" width="29.5" style="8" customWidth="1"/>
    <col min="14347" max="14347" width="1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54.125" style="8" customWidth="1"/>
    <col min="14598" max="14598" width="6.25" style="8" customWidth="1"/>
    <col min="14599" max="14600" width="9.875" style="8" bestFit="1" customWidth="1"/>
    <col min="14601" max="14601" width="5.75" style="8" customWidth="1"/>
    <col min="14602" max="14602" width="29.5" style="8" customWidth="1"/>
    <col min="14603" max="14603" width="1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54.125" style="8" customWidth="1"/>
    <col min="14854" max="14854" width="6.25" style="8" customWidth="1"/>
    <col min="14855" max="14856" width="9.875" style="8" bestFit="1" customWidth="1"/>
    <col min="14857" max="14857" width="5.75" style="8" customWidth="1"/>
    <col min="14858" max="14858" width="29.5" style="8" customWidth="1"/>
    <col min="14859" max="14859" width="1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54.125" style="8" customWidth="1"/>
    <col min="15110" max="15110" width="6.25" style="8" customWidth="1"/>
    <col min="15111" max="15112" width="9.875" style="8" bestFit="1" customWidth="1"/>
    <col min="15113" max="15113" width="5.75" style="8" customWidth="1"/>
    <col min="15114" max="15114" width="29.5" style="8" customWidth="1"/>
    <col min="15115" max="15115" width="1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54.125" style="8" customWidth="1"/>
    <col min="15366" max="15366" width="6.25" style="8" customWidth="1"/>
    <col min="15367" max="15368" width="9.875" style="8" bestFit="1" customWidth="1"/>
    <col min="15369" max="15369" width="5.75" style="8" customWidth="1"/>
    <col min="15370" max="15370" width="29.5" style="8" customWidth="1"/>
    <col min="15371" max="15371" width="1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54.125" style="8" customWidth="1"/>
    <col min="15622" max="15622" width="6.25" style="8" customWidth="1"/>
    <col min="15623" max="15624" width="9.875" style="8" bestFit="1" customWidth="1"/>
    <col min="15625" max="15625" width="5.75" style="8" customWidth="1"/>
    <col min="15626" max="15626" width="29.5" style="8" customWidth="1"/>
    <col min="15627" max="15627" width="1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54.125" style="8" customWidth="1"/>
    <col min="15878" max="15878" width="6.25" style="8" customWidth="1"/>
    <col min="15879" max="15880" width="9.875" style="8" bestFit="1" customWidth="1"/>
    <col min="15881" max="15881" width="5.75" style="8" customWidth="1"/>
    <col min="15882" max="15882" width="29.5" style="8" customWidth="1"/>
    <col min="15883" max="15883" width="1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54.125" style="8" customWidth="1"/>
    <col min="16134" max="16134" width="6.25" style="8" customWidth="1"/>
    <col min="16135" max="16136" width="9.875" style="8" bestFit="1" customWidth="1"/>
    <col min="16137" max="16137" width="5.75" style="8" customWidth="1"/>
    <col min="16138" max="16138" width="29.5" style="8" customWidth="1"/>
    <col min="16139" max="16139" width="1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7027</v>
      </c>
      <c r="G2" s="4" t="s">
        <v>2</v>
      </c>
      <c r="H2" s="5"/>
      <c r="I2" s="6"/>
      <c r="J2" s="7">
        <f>SUM(H:H)</f>
        <v>1373239</v>
      </c>
    </row>
    <row r="3" spans="2:17" ht="20.100000000000001" customHeight="1">
      <c r="B3" s="1" t="s">
        <v>3</v>
      </c>
      <c r="C3" s="1"/>
      <c r="D3" s="1"/>
      <c r="E3" s="98" t="s">
        <v>7028</v>
      </c>
    </row>
    <row r="4" spans="2:17" ht="20.100000000000001" customHeight="1">
      <c r="B4" s="1" t="s">
        <v>5</v>
      </c>
      <c r="C4" s="1"/>
      <c r="D4" s="1"/>
      <c r="E4" s="98">
        <v>179759</v>
      </c>
    </row>
    <row r="5" spans="2:17" ht="20.100000000000001" customHeight="1">
      <c r="B5" s="1" t="s">
        <v>6</v>
      </c>
      <c r="C5" s="1"/>
      <c r="D5" s="1"/>
      <c r="E5" s="102">
        <v>44089</v>
      </c>
    </row>
    <row r="6" spans="2:17" ht="20.100000000000001" customHeight="1">
      <c r="B6" s="1" t="s">
        <v>7</v>
      </c>
      <c r="C6" s="1"/>
      <c r="D6" s="1"/>
      <c r="E6" s="102">
        <v>44103</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22" si="0">F9*G9</f>
        <v>0</v>
      </c>
      <c r="I9" s="167"/>
      <c r="J9" s="30"/>
      <c r="K9" s="30"/>
      <c r="L9" s="22"/>
      <c r="M9" s="25"/>
      <c r="N9" s="21"/>
      <c r="O9" s="22"/>
      <c r="P9" s="25"/>
      <c r="Q9" s="26"/>
    </row>
    <row r="10" spans="2:17" s="9" customFormat="1" ht="19.7" customHeight="1">
      <c r="B10" s="21">
        <v>3</v>
      </c>
      <c r="C10" s="21" t="s">
        <v>1729</v>
      </c>
      <c r="D10" s="21" t="s">
        <v>1729</v>
      </c>
      <c r="E10" s="211" t="s">
        <v>7029</v>
      </c>
      <c r="F10" s="22">
        <v>1</v>
      </c>
      <c r="G10" s="266">
        <v>720000</v>
      </c>
      <c r="H10" s="266">
        <f t="shared" si="0"/>
        <v>720000</v>
      </c>
      <c r="I10" s="167"/>
      <c r="J10" s="31" t="s">
        <v>7030</v>
      </c>
      <c r="K10" s="22"/>
      <c r="L10" s="22"/>
      <c r="M10" s="25">
        <v>44049</v>
      </c>
      <c r="N10" s="21"/>
      <c r="O10" s="32">
        <v>44089</v>
      </c>
      <c r="P10" s="25">
        <v>44076</v>
      </c>
      <c r="Q10" s="26">
        <v>44076</v>
      </c>
    </row>
    <row r="11" spans="2:17" s="9" customFormat="1" ht="19.7" customHeight="1">
      <c r="B11" s="21">
        <v>3</v>
      </c>
      <c r="C11" s="21" t="s">
        <v>1729</v>
      </c>
      <c r="D11" s="21" t="s">
        <v>1729</v>
      </c>
      <c r="E11" s="31" t="s">
        <v>7031</v>
      </c>
      <c r="F11" s="22">
        <v>1</v>
      </c>
      <c r="G11" s="266">
        <v>14000</v>
      </c>
      <c r="H11" s="266">
        <f t="shared" si="0"/>
        <v>14000</v>
      </c>
      <c r="I11" s="167"/>
      <c r="J11" s="31"/>
      <c r="K11" s="22"/>
      <c r="L11" s="22"/>
      <c r="M11" s="25">
        <v>44049</v>
      </c>
      <c r="N11" s="21"/>
      <c r="O11" s="32">
        <v>44089</v>
      </c>
      <c r="P11" s="25">
        <v>44076</v>
      </c>
      <c r="Q11" s="26">
        <v>44076</v>
      </c>
    </row>
    <row r="12" spans="2:17" s="9" customFormat="1" ht="19.7" customHeight="1">
      <c r="B12" s="21">
        <v>5</v>
      </c>
      <c r="C12" s="21" t="s">
        <v>1729</v>
      </c>
      <c r="D12" s="21" t="s">
        <v>1729</v>
      </c>
      <c r="E12" s="235" t="s">
        <v>7032</v>
      </c>
      <c r="F12" s="22">
        <v>1</v>
      </c>
      <c r="G12" s="266">
        <v>30000</v>
      </c>
      <c r="H12" s="266">
        <f t="shared" si="0"/>
        <v>30000</v>
      </c>
      <c r="I12" s="167"/>
      <c r="J12" s="31"/>
      <c r="K12" s="22"/>
      <c r="L12" s="22"/>
      <c r="M12" s="25">
        <v>44049</v>
      </c>
      <c r="N12" s="21"/>
      <c r="O12" s="32">
        <v>44089</v>
      </c>
      <c r="P12" s="25">
        <v>44076</v>
      </c>
      <c r="Q12" s="26">
        <v>44076</v>
      </c>
    </row>
    <row r="13" spans="2:17" s="9" customFormat="1" ht="19.7" customHeight="1">
      <c r="B13" s="21">
        <v>3</v>
      </c>
      <c r="C13" s="21" t="s">
        <v>1729</v>
      </c>
      <c r="D13" s="21" t="s">
        <v>1729</v>
      </c>
      <c r="E13" s="75" t="s">
        <v>447</v>
      </c>
      <c r="F13" s="22">
        <v>1</v>
      </c>
      <c r="G13" s="266">
        <v>12000</v>
      </c>
      <c r="H13" s="266">
        <f t="shared" si="0"/>
        <v>12000</v>
      </c>
      <c r="I13" s="167"/>
      <c r="J13" s="31"/>
      <c r="K13" s="22"/>
      <c r="L13" s="22"/>
      <c r="M13" s="25">
        <v>44049</v>
      </c>
      <c r="N13" s="21"/>
      <c r="O13" s="32">
        <v>44089</v>
      </c>
      <c r="P13" s="25">
        <v>44076</v>
      </c>
      <c r="Q13" s="26"/>
    </row>
    <row r="14" spans="2:17" s="9" customFormat="1" ht="19.7" customHeight="1">
      <c r="B14" s="21"/>
      <c r="C14" s="21"/>
      <c r="D14" s="21"/>
      <c r="E14" s="75"/>
      <c r="F14" s="22"/>
      <c r="G14" s="266">
        <v>0</v>
      </c>
      <c r="H14" s="266">
        <f t="shared" si="0"/>
        <v>0</v>
      </c>
      <c r="I14" s="167"/>
      <c r="J14" s="31"/>
      <c r="K14" s="22"/>
      <c r="L14" s="22"/>
      <c r="M14" s="25"/>
      <c r="N14" s="21"/>
      <c r="O14" s="22"/>
      <c r="P14" s="25"/>
      <c r="Q14" s="26"/>
    </row>
    <row r="15" spans="2:17" s="9" customFormat="1" ht="19.7" customHeight="1">
      <c r="B15" s="21">
        <v>9</v>
      </c>
      <c r="C15" s="21" t="s">
        <v>659</v>
      </c>
      <c r="D15" s="21" t="s">
        <v>659</v>
      </c>
      <c r="E15" s="31" t="s">
        <v>7033</v>
      </c>
      <c r="F15" s="22">
        <v>1</v>
      </c>
      <c r="G15" s="266">
        <v>15000</v>
      </c>
      <c r="H15" s="266">
        <f t="shared" si="0"/>
        <v>15000</v>
      </c>
      <c r="I15" s="167"/>
      <c r="J15" s="30" t="s">
        <v>7034</v>
      </c>
      <c r="K15" s="22" t="s">
        <v>6799</v>
      </c>
      <c r="L15" s="22"/>
      <c r="M15" s="25">
        <v>44049</v>
      </c>
      <c r="N15" s="21"/>
      <c r="O15" s="22"/>
      <c r="P15" s="25">
        <v>44071</v>
      </c>
      <c r="Q15" s="26">
        <v>44063</v>
      </c>
    </row>
    <row r="16" spans="2:17" s="9" customFormat="1" ht="19.7" customHeight="1">
      <c r="B16" s="21"/>
      <c r="C16" s="21"/>
      <c r="D16" s="21"/>
      <c r="E16" s="75"/>
      <c r="F16" s="22"/>
      <c r="G16" s="266">
        <v>0</v>
      </c>
      <c r="H16" s="266">
        <f t="shared" si="0"/>
        <v>0</v>
      </c>
      <c r="I16" s="167"/>
      <c r="J16" s="31"/>
      <c r="K16" s="22"/>
      <c r="L16" s="22"/>
      <c r="M16" s="25"/>
      <c r="N16" s="21"/>
      <c r="O16" s="22"/>
      <c r="P16" s="25"/>
      <c r="Q16" s="26"/>
    </row>
    <row r="17" spans="2:17" s="9" customFormat="1" ht="19.7" customHeight="1">
      <c r="B17" s="21">
        <v>6</v>
      </c>
      <c r="C17" s="21" t="s">
        <v>1489</v>
      </c>
      <c r="D17" s="21" t="s">
        <v>144</v>
      </c>
      <c r="E17" s="75" t="s">
        <v>1501</v>
      </c>
      <c r="F17" s="22">
        <v>2</v>
      </c>
      <c r="G17" s="266">
        <v>35</v>
      </c>
      <c r="H17" s="266">
        <f t="shared" si="0"/>
        <v>70</v>
      </c>
      <c r="I17" s="167"/>
      <c r="J17" s="31" t="s">
        <v>1502</v>
      </c>
      <c r="K17" s="22"/>
      <c r="L17" s="22"/>
      <c r="M17" s="25">
        <v>44063</v>
      </c>
      <c r="N17" s="21"/>
      <c r="O17" s="22"/>
      <c r="P17" s="25">
        <v>44069</v>
      </c>
      <c r="Q17" s="26">
        <v>44069</v>
      </c>
    </row>
    <row r="18" spans="2:17" s="9" customFormat="1" ht="19.7" customHeight="1">
      <c r="B18" s="21">
        <v>6</v>
      </c>
      <c r="C18" s="21" t="s">
        <v>1489</v>
      </c>
      <c r="D18" s="21" t="s">
        <v>144</v>
      </c>
      <c r="E18" s="245" t="s">
        <v>1770</v>
      </c>
      <c r="F18" s="22">
        <v>5</v>
      </c>
      <c r="G18" s="266">
        <v>910</v>
      </c>
      <c r="H18" s="266">
        <f t="shared" si="0"/>
        <v>4550</v>
      </c>
      <c r="I18" s="167"/>
      <c r="J18" s="211" t="s">
        <v>1771</v>
      </c>
      <c r="K18" s="22"/>
      <c r="L18" s="22"/>
      <c r="M18" s="25">
        <v>44063</v>
      </c>
      <c r="N18" s="21"/>
      <c r="O18" s="22"/>
      <c r="P18" s="25">
        <v>44069</v>
      </c>
      <c r="Q18" s="26">
        <v>44069</v>
      </c>
    </row>
    <row r="19" spans="2:17" s="9" customFormat="1" ht="19.7" customHeight="1">
      <c r="B19" s="21">
        <v>6</v>
      </c>
      <c r="C19" s="21" t="s">
        <v>1489</v>
      </c>
      <c r="D19" s="21" t="s">
        <v>144</v>
      </c>
      <c r="E19" s="245" t="s">
        <v>7035</v>
      </c>
      <c r="F19" s="22">
        <v>5</v>
      </c>
      <c r="G19" s="266">
        <v>250</v>
      </c>
      <c r="H19" s="266">
        <f t="shared" si="0"/>
        <v>1250</v>
      </c>
      <c r="I19" s="167"/>
      <c r="J19" s="211" t="s">
        <v>195</v>
      </c>
      <c r="K19" s="22"/>
      <c r="L19" s="22"/>
      <c r="M19" s="25">
        <v>44063</v>
      </c>
      <c r="N19" s="21"/>
      <c r="O19" s="22"/>
      <c r="P19" s="25">
        <v>44069</v>
      </c>
      <c r="Q19" s="26">
        <v>44069</v>
      </c>
    </row>
    <row r="20" spans="2:17" s="9" customFormat="1" ht="19.7" customHeight="1">
      <c r="B20" s="21">
        <v>6</v>
      </c>
      <c r="C20" s="21" t="s">
        <v>1489</v>
      </c>
      <c r="D20" s="21" t="s">
        <v>144</v>
      </c>
      <c r="E20" s="245" t="s">
        <v>1773</v>
      </c>
      <c r="F20" s="22">
        <v>5</v>
      </c>
      <c r="G20" s="266">
        <v>25</v>
      </c>
      <c r="H20" s="266">
        <f t="shared" si="0"/>
        <v>125</v>
      </c>
      <c r="I20" s="167"/>
      <c r="J20" s="211" t="s">
        <v>1774</v>
      </c>
      <c r="K20" s="22"/>
      <c r="L20" s="22"/>
      <c r="M20" s="25">
        <v>44063</v>
      </c>
      <c r="N20" s="21"/>
      <c r="O20" s="22"/>
      <c r="P20" s="25">
        <v>44069</v>
      </c>
      <c r="Q20" s="26">
        <v>44069</v>
      </c>
    </row>
    <row r="21" spans="2:17" s="9" customFormat="1" ht="19.7" customHeight="1">
      <c r="B21" s="21">
        <v>10</v>
      </c>
      <c r="C21" s="21" t="s">
        <v>1489</v>
      </c>
      <c r="D21" s="21" t="s">
        <v>144</v>
      </c>
      <c r="E21" s="75" t="s">
        <v>7036</v>
      </c>
      <c r="F21" s="22">
        <v>2</v>
      </c>
      <c r="G21" s="266">
        <v>1650</v>
      </c>
      <c r="H21" s="266">
        <f>F21*G21</f>
        <v>3300</v>
      </c>
      <c r="I21" s="167"/>
      <c r="J21" s="31" t="s">
        <v>7037</v>
      </c>
      <c r="K21" s="2002"/>
      <c r="L21" s="22"/>
      <c r="M21" s="25">
        <v>44063</v>
      </c>
      <c r="N21" s="21"/>
      <c r="O21" s="22"/>
      <c r="P21" s="25">
        <v>44069</v>
      </c>
      <c r="Q21" s="26">
        <v>44069</v>
      </c>
    </row>
    <row r="22" spans="2:17" s="9" customFormat="1" ht="19.7" customHeight="1">
      <c r="B22" s="21">
        <v>10</v>
      </c>
      <c r="C22" s="21" t="s">
        <v>1489</v>
      </c>
      <c r="D22" s="21" t="s">
        <v>144</v>
      </c>
      <c r="E22" s="75" t="s">
        <v>7038</v>
      </c>
      <c r="F22" s="22">
        <v>2</v>
      </c>
      <c r="G22" s="266">
        <v>360</v>
      </c>
      <c r="H22" s="266">
        <f t="shared" si="0"/>
        <v>720</v>
      </c>
      <c r="I22" s="167"/>
      <c r="J22" s="31" t="s">
        <v>7039</v>
      </c>
      <c r="K22" s="2002"/>
      <c r="L22" s="22"/>
      <c r="M22" s="25">
        <v>44063</v>
      </c>
      <c r="N22" s="21"/>
      <c r="O22" s="22"/>
      <c r="P22" s="25">
        <v>44069</v>
      </c>
      <c r="Q22" s="26">
        <v>44069</v>
      </c>
    </row>
    <row r="23" spans="2:17" s="9" customFormat="1" ht="19.7" customHeight="1">
      <c r="B23" s="21"/>
      <c r="C23" s="21"/>
      <c r="D23" s="21"/>
      <c r="E23" s="75"/>
      <c r="F23" s="22"/>
      <c r="G23" s="266">
        <v>0</v>
      </c>
      <c r="H23" s="266">
        <f>F23*G23</f>
        <v>0</v>
      </c>
      <c r="I23" s="167"/>
      <c r="J23" s="31"/>
      <c r="K23" s="22"/>
      <c r="L23" s="22"/>
      <c r="M23" s="25"/>
      <c r="N23" s="21"/>
      <c r="O23" s="22"/>
      <c r="P23" s="25"/>
      <c r="Q23" s="26"/>
    </row>
    <row r="24" spans="2:17" s="9" customFormat="1" ht="19.7" customHeight="1">
      <c r="B24" s="21">
        <v>11</v>
      </c>
      <c r="C24" s="21" t="s">
        <v>686</v>
      </c>
      <c r="D24" s="21" t="s">
        <v>783</v>
      </c>
      <c r="E24" s="75" t="s">
        <v>6585</v>
      </c>
      <c r="F24" s="22">
        <v>2</v>
      </c>
      <c r="G24" s="266">
        <v>1030</v>
      </c>
      <c r="H24" s="266">
        <f>F24*G24</f>
        <v>2060</v>
      </c>
      <c r="I24" s="167"/>
      <c r="J24" s="31" t="s">
        <v>7040</v>
      </c>
      <c r="K24" s="22"/>
      <c r="L24" s="22"/>
      <c r="M24" s="25">
        <v>44062</v>
      </c>
      <c r="N24" s="21"/>
      <c r="O24" s="32">
        <v>44075</v>
      </c>
      <c r="P24" s="252">
        <v>44084</v>
      </c>
      <c r="Q24" s="26">
        <v>44083</v>
      </c>
    </row>
    <row r="25" spans="2:17" s="9" customFormat="1" ht="19.7" customHeight="1">
      <c r="B25" s="21"/>
      <c r="C25" s="21"/>
      <c r="D25" s="21"/>
      <c r="E25" s="75"/>
      <c r="F25" s="22"/>
      <c r="G25" s="266">
        <v>0</v>
      </c>
      <c r="H25" s="266">
        <f>F25*G25</f>
        <v>0</v>
      </c>
      <c r="I25" s="167"/>
      <c r="J25" s="31"/>
      <c r="K25" s="22"/>
      <c r="L25" s="22"/>
      <c r="M25" s="25"/>
      <c r="N25" s="21"/>
      <c r="O25" s="22"/>
      <c r="P25" s="25"/>
      <c r="Q25" s="26"/>
    </row>
    <row r="26" spans="2:17" s="9" customFormat="1" ht="19.7" customHeight="1">
      <c r="B26" s="21">
        <v>13</v>
      </c>
      <c r="C26" s="21" t="s">
        <v>292</v>
      </c>
      <c r="D26" s="21" t="s">
        <v>144</v>
      </c>
      <c r="E26" s="75" t="s">
        <v>6804</v>
      </c>
      <c r="F26" s="22">
        <v>2</v>
      </c>
      <c r="G26" s="266">
        <v>5880</v>
      </c>
      <c r="H26" s="266">
        <f t="shared" ref="H26:H34" si="1">F26*G26</f>
        <v>11760</v>
      </c>
      <c r="I26" s="167"/>
      <c r="J26" s="31" t="s">
        <v>4312</v>
      </c>
      <c r="K26" s="30" t="s">
        <v>7041</v>
      </c>
      <c r="L26" s="22"/>
      <c r="M26" s="25">
        <v>44068</v>
      </c>
      <c r="N26" s="21"/>
      <c r="O26" s="32">
        <v>44082</v>
      </c>
      <c r="P26" s="25"/>
      <c r="Q26" s="26">
        <v>44078</v>
      </c>
    </row>
    <row r="27" spans="2:17" s="9" customFormat="1" ht="19.7" customHeight="1">
      <c r="B27" s="21">
        <v>13</v>
      </c>
      <c r="C27" s="21" t="s">
        <v>292</v>
      </c>
      <c r="D27" s="21" t="s">
        <v>144</v>
      </c>
      <c r="E27" s="75" t="s">
        <v>7042</v>
      </c>
      <c r="F27" s="22">
        <v>2</v>
      </c>
      <c r="G27" s="266">
        <v>4580</v>
      </c>
      <c r="H27" s="266">
        <f t="shared" si="1"/>
        <v>9160</v>
      </c>
      <c r="I27" s="167"/>
      <c r="J27" s="31" t="s">
        <v>4731</v>
      </c>
      <c r="K27" s="30" t="s">
        <v>7041</v>
      </c>
      <c r="L27" s="22"/>
      <c r="M27" s="25">
        <v>44068</v>
      </c>
      <c r="N27" s="21"/>
      <c r="O27" s="32">
        <v>44082</v>
      </c>
      <c r="P27" s="25"/>
      <c r="Q27" s="26">
        <v>44078</v>
      </c>
    </row>
    <row r="28" spans="2:17" s="9" customFormat="1" ht="19.7" customHeight="1">
      <c r="B28" s="21">
        <v>13</v>
      </c>
      <c r="C28" s="21" t="s">
        <v>292</v>
      </c>
      <c r="D28" s="21" t="s">
        <v>144</v>
      </c>
      <c r="E28" s="75" t="s">
        <v>6805</v>
      </c>
      <c r="F28" s="22">
        <v>2</v>
      </c>
      <c r="G28" s="266">
        <v>130</v>
      </c>
      <c r="H28" s="266">
        <f t="shared" si="1"/>
        <v>260</v>
      </c>
      <c r="I28" s="167"/>
      <c r="J28" s="31" t="s">
        <v>1535</v>
      </c>
      <c r="K28" s="30" t="s">
        <v>7041</v>
      </c>
      <c r="L28" s="22"/>
      <c r="M28" s="25">
        <v>44068</v>
      </c>
      <c r="N28" s="21"/>
      <c r="O28" s="32">
        <v>44082</v>
      </c>
      <c r="P28" s="25"/>
      <c r="Q28" s="26">
        <v>44078</v>
      </c>
    </row>
    <row r="29" spans="2:17" s="9" customFormat="1" ht="19.7" customHeight="1">
      <c r="B29" s="21">
        <v>13</v>
      </c>
      <c r="C29" s="21" t="s">
        <v>292</v>
      </c>
      <c r="D29" s="21" t="s">
        <v>144</v>
      </c>
      <c r="E29" s="75" t="s">
        <v>3566</v>
      </c>
      <c r="F29" s="22">
        <v>2</v>
      </c>
      <c r="G29" s="266">
        <v>175</v>
      </c>
      <c r="H29" s="266">
        <f t="shared" si="1"/>
        <v>350</v>
      </c>
      <c r="I29" s="167"/>
      <c r="J29" s="31" t="s">
        <v>1535</v>
      </c>
      <c r="K29" s="30" t="s">
        <v>7041</v>
      </c>
      <c r="L29" s="22"/>
      <c r="M29" s="25">
        <v>44068</v>
      </c>
      <c r="N29" s="21"/>
      <c r="O29" s="32">
        <v>44082</v>
      </c>
      <c r="P29" s="25"/>
      <c r="Q29" s="26">
        <v>44078</v>
      </c>
    </row>
    <row r="30" spans="2:17" s="9" customFormat="1" ht="19.7" customHeight="1">
      <c r="B30" s="21">
        <v>13</v>
      </c>
      <c r="C30" s="21" t="s">
        <v>292</v>
      </c>
      <c r="D30" s="21" t="s">
        <v>144</v>
      </c>
      <c r="E30" s="75" t="s">
        <v>6806</v>
      </c>
      <c r="F30" s="22">
        <v>2</v>
      </c>
      <c r="G30" s="266">
        <v>140</v>
      </c>
      <c r="H30" s="266">
        <f t="shared" si="1"/>
        <v>280</v>
      </c>
      <c r="I30" s="167"/>
      <c r="J30" s="31" t="s">
        <v>1535</v>
      </c>
      <c r="K30" s="30" t="s">
        <v>7041</v>
      </c>
      <c r="L30" s="22"/>
      <c r="M30" s="25">
        <v>44068</v>
      </c>
      <c r="N30" s="21"/>
      <c r="O30" s="32">
        <v>44082</v>
      </c>
      <c r="P30" s="25"/>
      <c r="Q30" s="26">
        <v>44078</v>
      </c>
    </row>
    <row r="31" spans="2:17" s="9" customFormat="1" ht="19.7" customHeight="1">
      <c r="B31" s="21">
        <v>13</v>
      </c>
      <c r="C31" s="21" t="s">
        <v>292</v>
      </c>
      <c r="D31" s="21" t="s">
        <v>144</v>
      </c>
      <c r="E31" s="75" t="s">
        <v>7012</v>
      </c>
      <c r="F31" s="22">
        <v>10</v>
      </c>
      <c r="G31" s="266">
        <v>290</v>
      </c>
      <c r="H31" s="266">
        <f t="shared" si="1"/>
        <v>2900</v>
      </c>
      <c r="I31" s="167"/>
      <c r="J31" s="31" t="s">
        <v>1535</v>
      </c>
      <c r="K31" s="30" t="s">
        <v>7041</v>
      </c>
      <c r="L31" s="22"/>
      <c r="M31" s="25">
        <v>44068</v>
      </c>
      <c r="N31" s="21"/>
      <c r="O31" s="32">
        <v>44082</v>
      </c>
      <c r="P31" s="25"/>
      <c r="Q31" s="26">
        <v>44078</v>
      </c>
    </row>
    <row r="32" spans="2:17" s="9" customFormat="1" ht="19.7" customHeight="1">
      <c r="B32" s="21"/>
      <c r="C32" s="21"/>
      <c r="D32" s="21"/>
      <c r="E32" s="75"/>
      <c r="F32" s="22"/>
      <c r="G32" s="266"/>
      <c r="H32" s="266"/>
      <c r="I32" s="167"/>
      <c r="J32" s="31"/>
      <c r="K32" s="30"/>
      <c r="L32" s="22"/>
      <c r="M32" s="25"/>
      <c r="N32" s="21"/>
      <c r="O32" s="32"/>
      <c r="P32" s="25"/>
      <c r="Q32" s="26"/>
    </row>
    <row r="33" spans="2:17" s="9" customFormat="1" ht="19.7" customHeight="1">
      <c r="B33" s="21">
        <v>13</v>
      </c>
      <c r="C33" s="21" t="s">
        <v>7043</v>
      </c>
      <c r="D33" s="21" t="s">
        <v>7044</v>
      </c>
      <c r="E33" s="75" t="s">
        <v>7045</v>
      </c>
      <c r="F33" s="22">
        <v>2</v>
      </c>
      <c r="G33" s="266">
        <v>60000</v>
      </c>
      <c r="H33" s="266">
        <f t="shared" si="1"/>
        <v>120000</v>
      </c>
      <c r="I33" s="167"/>
      <c r="J33" s="31" t="s">
        <v>7046</v>
      </c>
      <c r="K33" s="30" t="s">
        <v>7047</v>
      </c>
      <c r="L33" s="22"/>
      <c r="M33" s="25">
        <v>44068</v>
      </c>
      <c r="N33" s="21"/>
      <c r="O33" s="32">
        <v>44089</v>
      </c>
      <c r="P33" s="25">
        <v>44090</v>
      </c>
      <c r="Q33" s="26">
        <v>44089</v>
      </c>
    </row>
    <row r="34" spans="2:17" s="9" customFormat="1" ht="19.7" customHeight="1">
      <c r="B34" s="21">
        <v>13</v>
      </c>
      <c r="C34" s="21" t="s">
        <v>7043</v>
      </c>
      <c r="D34" s="21" t="s">
        <v>7044</v>
      </c>
      <c r="E34" s="75" t="s">
        <v>7048</v>
      </c>
      <c r="F34" s="22">
        <v>2</v>
      </c>
      <c r="G34" s="266">
        <v>32500</v>
      </c>
      <c r="H34" s="266">
        <f t="shared" si="1"/>
        <v>65000</v>
      </c>
      <c r="I34" s="167"/>
      <c r="J34" s="31" t="s">
        <v>7049</v>
      </c>
      <c r="K34" s="30" t="s">
        <v>7047</v>
      </c>
      <c r="L34" s="22"/>
      <c r="M34" s="25">
        <v>44068</v>
      </c>
      <c r="N34" s="21"/>
      <c r="O34" s="32">
        <v>44089</v>
      </c>
      <c r="P34" s="25">
        <v>44090</v>
      </c>
      <c r="Q34" s="26">
        <v>44089</v>
      </c>
    </row>
    <row r="35" spans="2:17" s="9" customFormat="1" ht="19.7" customHeight="1">
      <c r="B35" s="21"/>
      <c r="C35" s="21"/>
      <c r="D35" s="21"/>
      <c r="E35" s="75"/>
      <c r="F35" s="22"/>
      <c r="G35" s="266"/>
      <c r="H35" s="266"/>
      <c r="I35" s="167"/>
      <c r="J35" s="31"/>
      <c r="K35" s="30"/>
      <c r="L35" s="22"/>
      <c r="M35" s="25"/>
      <c r="N35" s="21"/>
      <c r="O35" s="32"/>
      <c r="P35" s="25"/>
      <c r="Q35" s="26"/>
    </row>
    <row r="36" spans="2:17" s="73" customFormat="1" ht="19.7" customHeight="1">
      <c r="B36" s="65">
        <v>11</v>
      </c>
      <c r="C36" s="65" t="s">
        <v>531</v>
      </c>
      <c r="D36" s="65" t="s">
        <v>531</v>
      </c>
      <c r="E36" s="78" t="s">
        <v>7050</v>
      </c>
      <c r="F36" s="57">
        <v>1</v>
      </c>
      <c r="G36" s="281">
        <v>5600</v>
      </c>
      <c r="H36" s="281">
        <f t="shared" ref="H36:H94" si="2">F36*G36</f>
        <v>5600</v>
      </c>
      <c r="I36" s="283"/>
      <c r="J36" s="59" t="s">
        <v>7051</v>
      </c>
      <c r="K36" s="285" t="s">
        <v>7052</v>
      </c>
      <c r="L36" s="57"/>
      <c r="M36" s="60">
        <v>44074</v>
      </c>
      <c r="N36" s="65"/>
      <c r="O36" s="57"/>
      <c r="P36" s="60">
        <v>44085</v>
      </c>
      <c r="Q36" s="61">
        <v>44085</v>
      </c>
    </row>
    <row r="37" spans="2:17" s="73" customFormat="1" ht="19.7" customHeight="1">
      <c r="B37" s="65">
        <v>11</v>
      </c>
      <c r="C37" s="65" t="s">
        <v>531</v>
      </c>
      <c r="D37" s="65" t="s">
        <v>531</v>
      </c>
      <c r="E37" s="78" t="s">
        <v>7053</v>
      </c>
      <c r="F37" s="57">
        <v>1</v>
      </c>
      <c r="G37" s="281">
        <v>1750</v>
      </c>
      <c r="H37" s="281">
        <f t="shared" si="2"/>
        <v>1750</v>
      </c>
      <c r="I37" s="283"/>
      <c r="J37" s="59" t="s">
        <v>7054</v>
      </c>
      <c r="K37" s="285" t="s">
        <v>7052</v>
      </c>
      <c r="L37" s="57"/>
      <c r="M37" s="60">
        <v>44074</v>
      </c>
      <c r="N37" s="65"/>
      <c r="O37" s="57"/>
      <c r="P37" s="60">
        <v>44085</v>
      </c>
      <c r="Q37" s="61">
        <v>44085</v>
      </c>
    </row>
    <row r="38" spans="2:17" s="73" customFormat="1" ht="19.7" customHeight="1">
      <c r="B38" s="65">
        <v>11</v>
      </c>
      <c r="C38" s="65" t="s">
        <v>531</v>
      </c>
      <c r="D38" s="65" t="s">
        <v>531</v>
      </c>
      <c r="E38" s="78" t="s">
        <v>7055</v>
      </c>
      <c r="F38" s="57">
        <v>20</v>
      </c>
      <c r="G38" s="281">
        <v>10</v>
      </c>
      <c r="H38" s="281">
        <f t="shared" si="2"/>
        <v>200</v>
      </c>
      <c r="I38" s="283"/>
      <c r="J38" s="59" t="s">
        <v>7056</v>
      </c>
      <c r="K38" s="285" t="s">
        <v>7052</v>
      </c>
      <c r="L38" s="57"/>
      <c r="M38" s="60">
        <v>44074</v>
      </c>
      <c r="N38" s="65"/>
      <c r="O38" s="57"/>
      <c r="P38" s="60">
        <v>44085</v>
      </c>
      <c r="Q38" s="61">
        <v>44085</v>
      </c>
    </row>
    <row r="39" spans="2:17" s="73" customFormat="1" ht="19.7" customHeight="1">
      <c r="B39" s="65">
        <v>11</v>
      </c>
      <c r="C39" s="65" t="s">
        <v>531</v>
      </c>
      <c r="D39" s="65" t="s">
        <v>531</v>
      </c>
      <c r="E39" s="78" t="s">
        <v>7057</v>
      </c>
      <c r="F39" s="57">
        <v>1</v>
      </c>
      <c r="G39" s="281">
        <v>2200</v>
      </c>
      <c r="H39" s="281">
        <f t="shared" si="2"/>
        <v>2200</v>
      </c>
      <c r="I39" s="283"/>
      <c r="J39" s="59" t="s">
        <v>7058</v>
      </c>
      <c r="K39" s="285" t="s">
        <v>7052</v>
      </c>
      <c r="L39" s="57"/>
      <c r="M39" s="60">
        <v>44074</v>
      </c>
      <c r="N39" s="65"/>
      <c r="O39" s="57"/>
      <c r="P39" s="60">
        <v>44085</v>
      </c>
      <c r="Q39" s="61">
        <v>44085</v>
      </c>
    </row>
    <row r="40" spans="2:17" s="73" customFormat="1" ht="19.7" customHeight="1">
      <c r="B40" s="65"/>
      <c r="C40" s="65"/>
      <c r="D40" s="65"/>
      <c r="E40" s="78"/>
      <c r="F40" s="57"/>
      <c r="G40" s="281">
        <v>0</v>
      </c>
      <c r="H40" s="281">
        <f t="shared" si="2"/>
        <v>0</v>
      </c>
      <c r="I40" s="283"/>
      <c r="J40" s="59"/>
      <c r="K40" s="57"/>
      <c r="L40" s="57"/>
      <c r="M40" s="60"/>
      <c r="N40" s="65"/>
      <c r="O40" s="57"/>
      <c r="P40" s="60"/>
      <c r="Q40" s="61"/>
    </row>
    <row r="41" spans="2:17" s="73" customFormat="1" ht="19.7" customHeight="1">
      <c r="B41" s="65">
        <v>11</v>
      </c>
      <c r="C41" s="65" t="s">
        <v>2269</v>
      </c>
      <c r="D41" s="65" t="s">
        <v>531</v>
      </c>
      <c r="E41" s="78" t="s">
        <v>3704</v>
      </c>
      <c r="F41" s="57">
        <v>2</v>
      </c>
      <c r="G41" s="281">
        <v>98</v>
      </c>
      <c r="H41" s="281">
        <f t="shared" si="2"/>
        <v>196</v>
      </c>
      <c r="I41" s="283"/>
      <c r="J41" s="59" t="s">
        <v>1452</v>
      </c>
      <c r="K41" s="285" t="s">
        <v>7052</v>
      </c>
      <c r="L41" s="57"/>
      <c r="M41" s="60">
        <v>44074</v>
      </c>
      <c r="N41" s="65"/>
      <c r="O41" s="57"/>
      <c r="P41" s="60">
        <v>44085</v>
      </c>
      <c r="Q41" s="61">
        <v>44085</v>
      </c>
    </row>
    <row r="42" spans="2:17" s="73" customFormat="1" ht="19.7" customHeight="1">
      <c r="B42" s="65">
        <v>11</v>
      </c>
      <c r="C42" s="65" t="s">
        <v>531</v>
      </c>
      <c r="D42" s="65" t="s">
        <v>531</v>
      </c>
      <c r="E42" s="78" t="s">
        <v>3705</v>
      </c>
      <c r="F42" s="57">
        <v>2</v>
      </c>
      <c r="G42" s="281">
        <v>40</v>
      </c>
      <c r="H42" s="281">
        <f t="shared" si="2"/>
        <v>80</v>
      </c>
      <c r="I42" s="283"/>
      <c r="J42" s="59" t="s">
        <v>4407</v>
      </c>
      <c r="K42" s="285" t="s">
        <v>7052</v>
      </c>
      <c r="L42" s="57"/>
      <c r="M42" s="60">
        <v>44074</v>
      </c>
      <c r="N42" s="65"/>
      <c r="O42" s="57"/>
      <c r="P42" s="60">
        <v>44085</v>
      </c>
      <c r="Q42" s="61">
        <v>44085</v>
      </c>
    </row>
    <row r="43" spans="2:17" s="73" customFormat="1" ht="19.7" customHeight="1">
      <c r="B43" s="65">
        <v>11</v>
      </c>
      <c r="C43" s="65" t="s">
        <v>531</v>
      </c>
      <c r="D43" s="65" t="s">
        <v>531</v>
      </c>
      <c r="E43" s="78" t="s">
        <v>6593</v>
      </c>
      <c r="F43" s="57">
        <v>1</v>
      </c>
      <c r="G43" s="281">
        <v>30</v>
      </c>
      <c r="H43" s="281">
        <f t="shared" si="2"/>
        <v>30</v>
      </c>
      <c r="I43" s="283"/>
      <c r="J43" s="59" t="s">
        <v>2678</v>
      </c>
      <c r="K43" s="285" t="s">
        <v>7052</v>
      </c>
      <c r="L43" s="57"/>
      <c r="M43" s="60">
        <v>44074</v>
      </c>
      <c r="N43" s="65"/>
      <c r="O43" s="57"/>
      <c r="P43" s="60">
        <v>44085</v>
      </c>
      <c r="Q43" s="61">
        <v>44085</v>
      </c>
    </row>
    <row r="44" spans="2:17" s="73" customFormat="1" ht="19.7" customHeight="1">
      <c r="B44" s="65">
        <v>11</v>
      </c>
      <c r="C44" s="65" t="s">
        <v>531</v>
      </c>
      <c r="D44" s="65" t="s">
        <v>531</v>
      </c>
      <c r="E44" s="78" t="s">
        <v>839</v>
      </c>
      <c r="F44" s="57">
        <v>1</v>
      </c>
      <c r="G44" s="281">
        <v>71</v>
      </c>
      <c r="H44" s="281">
        <f t="shared" si="2"/>
        <v>71</v>
      </c>
      <c r="I44" s="283"/>
      <c r="J44" s="59" t="s">
        <v>2679</v>
      </c>
      <c r="K44" s="285" t="s">
        <v>7052</v>
      </c>
      <c r="L44" s="57"/>
      <c r="M44" s="60">
        <v>44074</v>
      </c>
      <c r="N44" s="65"/>
      <c r="O44" s="57"/>
      <c r="P44" s="60">
        <v>44085</v>
      </c>
      <c r="Q44" s="61">
        <v>44085</v>
      </c>
    </row>
    <row r="45" spans="2:17" s="73" customFormat="1" ht="19.7" customHeight="1">
      <c r="B45" s="65">
        <v>11</v>
      </c>
      <c r="C45" s="65" t="s">
        <v>531</v>
      </c>
      <c r="D45" s="65" t="s">
        <v>531</v>
      </c>
      <c r="E45" s="78" t="s">
        <v>7059</v>
      </c>
      <c r="F45" s="57">
        <v>1</v>
      </c>
      <c r="G45" s="281">
        <v>1010</v>
      </c>
      <c r="H45" s="281">
        <f t="shared" si="2"/>
        <v>1010</v>
      </c>
      <c r="I45" s="283"/>
      <c r="J45" s="59" t="s">
        <v>1449</v>
      </c>
      <c r="K45" s="285" t="s">
        <v>7052</v>
      </c>
      <c r="L45" s="57"/>
      <c r="M45" s="60">
        <v>44074</v>
      </c>
      <c r="N45" s="65"/>
      <c r="O45" s="57"/>
      <c r="P45" s="60">
        <v>44085</v>
      </c>
      <c r="Q45" s="61">
        <v>44085</v>
      </c>
    </row>
    <row r="46" spans="2:17" s="73" customFormat="1" ht="19.7" customHeight="1">
      <c r="B46" s="65">
        <v>11</v>
      </c>
      <c r="C46" s="65" t="s">
        <v>531</v>
      </c>
      <c r="D46" s="65" t="s">
        <v>531</v>
      </c>
      <c r="E46" s="78" t="s">
        <v>7060</v>
      </c>
      <c r="F46" s="57">
        <v>10</v>
      </c>
      <c r="G46" s="281">
        <v>36</v>
      </c>
      <c r="H46" s="281">
        <f t="shared" si="2"/>
        <v>360</v>
      </c>
      <c r="I46" s="283"/>
      <c r="J46" s="59" t="s">
        <v>7061</v>
      </c>
      <c r="K46" s="285" t="s">
        <v>7052</v>
      </c>
      <c r="L46" s="57"/>
      <c r="M46" s="60">
        <v>44074</v>
      </c>
      <c r="N46" s="65"/>
      <c r="O46" s="57"/>
      <c r="P46" s="60">
        <v>44085</v>
      </c>
      <c r="Q46" s="61">
        <v>44085</v>
      </c>
    </row>
    <row r="47" spans="2:17" s="73" customFormat="1" ht="19.7" customHeight="1">
      <c r="B47" s="65">
        <v>11</v>
      </c>
      <c r="C47" s="65" t="s">
        <v>531</v>
      </c>
      <c r="D47" s="65" t="s">
        <v>531</v>
      </c>
      <c r="E47" s="78" t="s">
        <v>7062</v>
      </c>
      <c r="F47" s="57">
        <v>1</v>
      </c>
      <c r="G47" s="281">
        <v>1920</v>
      </c>
      <c r="H47" s="281">
        <f t="shared" si="2"/>
        <v>1920</v>
      </c>
      <c r="I47" s="283"/>
      <c r="J47" s="59" t="s">
        <v>7063</v>
      </c>
      <c r="K47" s="285" t="s">
        <v>7052</v>
      </c>
      <c r="L47" s="57"/>
      <c r="M47" s="60">
        <v>44074</v>
      </c>
      <c r="N47" s="65"/>
      <c r="O47" s="57"/>
      <c r="P47" s="60">
        <v>44085</v>
      </c>
      <c r="Q47" s="61">
        <v>44085</v>
      </c>
    </row>
    <row r="48" spans="2:17" s="73" customFormat="1" ht="19.7" customHeight="1">
      <c r="B48" s="65">
        <v>11</v>
      </c>
      <c r="C48" s="65" t="s">
        <v>531</v>
      </c>
      <c r="D48" s="65" t="s">
        <v>531</v>
      </c>
      <c r="E48" s="78" t="s">
        <v>7064</v>
      </c>
      <c r="F48" s="57">
        <v>1</v>
      </c>
      <c r="G48" s="281">
        <v>1810</v>
      </c>
      <c r="H48" s="281">
        <f t="shared" si="2"/>
        <v>1810</v>
      </c>
      <c r="I48" s="283"/>
      <c r="J48" s="59" t="s">
        <v>7065</v>
      </c>
      <c r="K48" s="285" t="s">
        <v>7052</v>
      </c>
      <c r="L48" s="57"/>
      <c r="M48" s="60">
        <v>44074</v>
      </c>
      <c r="N48" s="65"/>
      <c r="O48" s="57"/>
      <c r="P48" s="60">
        <v>44085</v>
      </c>
      <c r="Q48" s="61">
        <v>44085</v>
      </c>
    </row>
    <row r="49" spans="2:17" s="73" customFormat="1" ht="19.7" customHeight="1">
      <c r="B49" s="65"/>
      <c r="C49" s="65"/>
      <c r="D49" s="65"/>
      <c r="E49" s="78"/>
      <c r="F49" s="57"/>
      <c r="G49" s="281">
        <v>0</v>
      </c>
      <c r="H49" s="281">
        <f t="shared" si="2"/>
        <v>0</v>
      </c>
      <c r="I49" s="283"/>
      <c r="J49" s="59"/>
      <c r="K49" s="57"/>
      <c r="L49" s="57"/>
      <c r="M49" s="60"/>
      <c r="N49" s="65"/>
      <c r="O49" s="57"/>
      <c r="P49" s="60"/>
      <c r="Q49" s="61"/>
    </row>
    <row r="50" spans="2:17" s="73" customFormat="1" ht="19.7" customHeight="1">
      <c r="B50" s="65">
        <v>14</v>
      </c>
      <c r="C50" s="65" t="s">
        <v>531</v>
      </c>
      <c r="D50" s="65" t="s">
        <v>531</v>
      </c>
      <c r="E50" s="78" t="s">
        <v>7066</v>
      </c>
      <c r="F50" s="57">
        <v>4</v>
      </c>
      <c r="G50" s="281">
        <v>2080</v>
      </c>
      <c r="H50" s="281">
        <f t="shared" si="2"/>
        <v>8320</v>
      </c>
      <c r="I50" s="283"/>
      <c r="J50" s="59" t="s">
        <v>4292</v>
      </c>
      <c r="K50" s="285" t="s">
        <v>7052</v>
      </c>
      <c r="L50" s="57"/>
      <c r="M50" s="60">
        <v>44074</v>
      </c>
      <c r="N50" s="65"/>
      <c r="O50" s="57"/>
      <c r="P50" s="60">
        <v>44085</v>
      </c>
      <c r="Q50" s="61">
        <v>44085</v>
      </c>
    </row>
    <row r="51" spans="2:17" s="73" customFormat="1" ht="19.7" customHeight="1">
      <c r="B51" s="65">
        <v>14</v>
      </c>
      <c r="C51" s="65" t="s">
        <v>531</v>
      </c>
      <c r="D51" s="65" t="s">
        <v>531</v>
      </c>
      <c r="E51" s="78" t="s">
        <v>7067</v>
      </c>
      <c r="F51" s="57">
        <v>1</v>
      </c>
      <c r="G51" s="281">
        <v>2600</v>
      </c>
      <c r="H51" s="281">
        <f t="shared" si="2"/>
        <v>2600</v>
      </c>
      <c r="I51" s="283"/>
      <c r="J51" s="59" t="s">
        <v>1529</v>
      </c>
      <c r="K51" s="285" t="s">
        <v>7052</v>
      </c>
      <c r="L51" s="57"/>
      <c r="M51" s="60">
        <v>44074</v>
      </c>
      <c r="N51" s="65"/>
      <c r="O51" s="57"/>
      <c r="P51" s="60">
        <v>44085</v>
      </c>
      <c r="Q51" s="61">
        <v>44085</v>
      </c>
    </row>
    <row r="52" spans="2:17" s="73" customFormat="1" ht="19.7" customHeight="1">
      <c r="B52" s="65">
        <v>14</v>
      </c>
      <c r="C52" s="65" t="s">
        <v>2707</v>
      </c>
      <c r="D52" s="65" t="s">
        <v>531</v>
      </c>
      <c r="E52" s="78" t="s">
        <v>4498</v>
      </c>
      <c r="F52" s="57">
        <v>1</v>
      </c>
      <c r="G52" s="281">
        <v>16</v>
      </c>
      <c r="H52" s="281">
        <f>F52*G52</f>
        <v>16</v>
      </c>
      <c r="I52" s="283"/>
      <c r="J52" s="59" t="s">
        <v>1519</v>
      </c>
      <c r="K52" s="285" t="s">
        <v>7052</v>
      </c>
      <c r="L52" s="57"/>
      <c r="M52" s="60">
        <v>44074</v>
      </c>
      <c r="N52" s="65"/>
      <c r="O52" s="57"/>
      <c r="P52" s="60">
        <v>44085</v>
      </c>
      <c r="Q52" s="61">
        <v>44085</v>
      </c>
    </row>
    <row r="53" spans="2:17" s="73" customFormat="1" ht="19.7" customHeight="1">
      <c r="B53" s="65">
        <v>14</v>
      </c>
      <c r="C53" s="65" t="s">
        <v>531</v>
      </c>
      <c r="D53" s="65" t="s">
        <v>531</v>
      </c>
      <c r="E53" s="78" t="s">
        <v>7068</v>
      </c>
      <c r="F53" s="57">
        <v>1</v>
      </c>
      <c r="G53" s="281">
        <v>15237</v>
      </c>
      <c r="H53" s="281">
        <f t="shared" si="2"/>
        <v>15237</v>
      </c>
      <c r="I53" s="283"/>
      <c r="J53" s="59" t="s">
        <v>7069</v>
      </c>
      <c r="K53" s="285" t="s">
        <v>7052</v>
      </c>
      <c r="L53" s="57"/>
      <c r="M53" s="60">
        <v>44074</v>
      </c>
      <c r="N53" s="65"/>
      <c r="O53" s="57"/>
      <c r="P53" s="60">
        <v>44085</v>
      </c>
      <c r="Q53" s="61">
        <v>44085</v>
      </c>
    </row>
    <row r="54" spans="2:17" s="73" customFormat="1" ht="19.7" customHeight="1">
      <c r="B54" s="65">
        <v>14</v>
      </c>
      <c r="C54" s="65" t="s">
        <v>531</v>
      </c>
      <c r="D54" s="65" t="s">
        <v>531</v>
      </c>
      <c r="E54" s="78" t="s">
        <v>7070</v>
      </c>
      <c r="F54" s="57">
        <v>1</v>
      </c>
      <c r="G54" s="281">
        <v>1900</v>
      </c>
      <c r="H54" s="281">
        <f>F54*G54</f>
        <v>1900</v>
      </c>
      <c r="I54" s="283"/>
      <c r="J54" s="59" t="s">
        <v>7071</v>
      </c>
      <c r="K54" s="285" t="s">
        <v>7052</v>
      </c>
      <c r="L54" s="57"/>
      <c r="M54" s="60">
        <v>44074</v>
      </c>
      <c r="N54" s="65"/>
      <c r="O54" s="57"/>
      <c r="P54" s="60">
        <v>44085</v>
      </c>
      <c r="Q54" s="61">
        <v>44085</v>
      </c>
    </row>
    <row r="55" spans="2:17" s="73" customFormat="1" ht="19.7" customHeight="1">
      <c r="B55" s="65">
        <v>14</v>
      </c>
      <c r="C55" s="65" t="s">
        <v>531</v>
      </c>
      <c r="D55" s="65" t="s">
        <v>531</v>
      </c>
      <c r="E55" s="78" t="s">
        <v>7072</v>
      </c>
      <c r="F55" s="57">
        <v>1</v>
      </c>
      <c r="G55" s="281">
        <v>1660</v>
      </c>
      <c r="H55" s="281">
        <f>F55*G55</f>
        <v>1660</v>
      </c>
      <c r="I55" s="283"/>
      <c r="J55" s="59" t="s">
        <v>7073</v>
      </c>
      <c r="K55" s="285" t="s">
        <v>7052</v>
      </c>
      <c r="L55" s="57"/>
      <c r="M55" s="60">
        <v>44074</v>
      </c>
      <c r="N55" s="65"/>
      <c r="O55" s="57"/>
      <c r="P55" s="60">
        <v>44085</v>
      </c>
      <c r="Q55" s="61">
        <v>44085</v>
      </c>
    </row>
    <row r="56" spans="2:17" s="73" customFormat="1" ht="19.7" customHeight="1">
      <c r="B56" s="65">
        <v>14</v>
      </c>
      <c r="C56" s="65" t="s">
        <v>531</v>
      </c>
      <c r="D56" s="65" t="s">
        <v>531</v>
      </c>
      <c r="E56" s="78" t="s">
        <v>7074</v>
      </c>
      <c r="F56" s="57">
        <v>1</v>
      </c>
      <c r="G56" s="281">
        <v>5629</v>
      </c>
      <c r="H56" s="281">
        <f t="shared" si="2"/>
        <v>5629</v>
      </c>
      <c r="I56" s="283"/>
      <c r="J56" s="59" t="s">
        <v>7075</v>
      </c>
      <c r="K56" s="285" t="s">
        <v>7052</v>
      </c>
      <c r="L56" s="57"/>
      <c r="M56" s="60">
        <v>44074</v>
      </c>
      <c r="N56" s="65"/>
      <c r="O56" s="57"/>
      <c r="P56" s="60">
        <v>44085</v>
      </c>
      <c r="Q56" s="61">
        <v>44085</v>
      </c>
    </row>
    <row r="57" spans="2:17" s="73" customFormat="1" ht="19.7" customHeight="1">
      <c r="B57" s="65"/>
      <c r="C57" s="65"/>
      <c r="D57" s="65"/>
      <c r="E57" s="78"/>
      <c r="F57" s="57"/>
      <c r="G57" s="281">
        <v>0</v>
      </c>
      <c r="H57" s="281">
        <f t="shared" si="2"/>
        <v>0</v>
      </c>
      <c r="I57" s="283"/>
      <c r="J57" s="59"/>
      <c r="K57" s="57"/>
      <c r="L57" s="57"/>
      <c r="M57" s="60"/>
      <c r="N57" s="65"/>
      <c r="O57" s="57"/>
      <c r="P57" s="60"/>
      <c r="Q57" s="61"/>
    </row>
    <row r="58" spans="2:17" s="73" customFormat="1" ht="19.7" customHeight="1">
      <c r="B58" s="65">
        <v>11</v>
      </c>
      <c r="C58" s="65" t="s">
        <v>3989</v>
      </c>
      <c r="D58" s="65" t="s">
        <v>531</v>
      </c>
      <c r="E58" s="78" t="s">
        <v>7076</v>
      </c>
      <c r="F58" s="57">
        <v>10</v>
      </c>
      <c r="G58" s="281">
        <v>262</v>
      </c>
      <c r="H58" s="281">
        <f t="shared" si="2"/>
        <v>2620</v>
      </c>
      <c r="I58" s="283"/>
      <c r="J58" s="59" t="s">
        <v>6709</v>
      </c>
      <c r="K58" s="285" t="s">
        <v>7052</v>
      </c>
      <c r="L58" s="57"/>
      <c r="M58" s="60">
        <v>44074</v>
      </c>
      <c r="N58" s="65"/>
      <c r="O58" s="57"/>
      <c r="P58" s="60">
        <v>44085</v>
      </c>
      <c r="Q58" s="61">
        <v>44085</v>
      </c>
    </row>
    <row r="59" spans="2:17" s="73" customFormat="1" ht="19.7" customHeight="1">
      <c r="B59" s="65">
        <v>11</v>
      </c>
      <c r="C59" s="65" t="s">
        <v>531</v>
      </c>
      <c r="D59" s="65" t="s">
        <v>531</v>
      </c>
      <c r="E59" s="78" t="s">
        <v>7077</v>
      </c>
      <c r="F59" s="57">
        <v>1</v>
      </c>
      <c r="G59" s="281">
        <v>1260</v>
      </c>
      <c r="H59" s="281">
        <f t="shared" si="2"/>
        <v>1260</v>
      </c>
      <c r="I59" s="283"/>
      <c r="J59" s="59" t="s">
        <v>6591</v>
      </c>
      <c r="K59" s="285" t="s">
        <v>7052</v>
      </c>
      <c r="L59" s="57"/>
      <c r="M59" s="60">
        <v>44074</v>
      </c>
      <c r="N59" s="65"/>
      <c r="O59" s="57"/>
      <c r="P59" s="60">
        <v>44085</v>
      </c>
      <c r="Q59" s="61">
        <v>44085</v>
      </c>
    </row>
    <row r="60" spans="2:17" s="73" customFormat="1" ht="19.7" customHeight="1">
      <c r="B60" s="65">
        <v>11</v>
      </c>
      <c r="C60" s="65" t="s">
        <v>531</v>
      </c>
      <c r="D60" s="65" t="s">
        <v>531</v>
      </c>
      <c r="E60" s="78" t="s">
        <v>3689</v>
      </c>
      <c r="F60" s="57">
        <v>1</v>
      </c>
      <c r="G60" s="281">
        <v>590</v>
      </c>
      <c r="H60" s="281">
        <f t="shared" si="2"/>
        <v>590</v>
      </c>
      <c r="I60" s="283"/>
      <c r="J60" s="59" t="s">
        <v>3690</v>
      </c>
      <c r="K60" s="285" t="s">
        <v>7052</v>
      </c>
      <c r="L60" s="57"/>
      <c r="M60" s="60">
        <v>44074</v>
      </c>
      <c r="N60" s="65"/>
      <c r="O60" s="57"/>
      <c r="P60" s="60">
        <v>44085</v>
      </c>
      <c r="Q60" s="61">
        <v>44085</v>
      </c>
    </row>
    <row r="61" spans="2:17" s="73" customFormat="1" ht="19.7" customHeight="1">
      <c r="B61" s="65">
        <v>11</v>
      </c>
      <c r="C61" s="65" t="s">
        <v>531</v>
      </c>
      <c r="D61" s="65" t="s">
        <v>531</v>
      </c>
      <c r="E61" s="78" t="s">
        <v>3691</v>
      </c>
      <c r="F61" s="57">
        <v>1</v>
      </c>
      <c r="G61" s="281">
        <v>277</v>
      </c>
      <c r="H61" s="281">
        <f t="shared" si="2"/>
        <v>277</v>
      </c>
      <c r="I61" s="283"/>
      <c r="J61" s="59" t="s">
        <v>6603</v>
      </c>
      <c r="K61" s="285" t="s">
        <v>7052</v>
      </c>
      <c r="L61" s="57"/>
      <c r="M61" s="60">
        <v>44074</v>
      </c>
      <c r="N61" s="65"/>
      <c r="O61" s="57"/>
      <c r="P61" s="60">
        <v>44085</v>
      </c>
      <c r="Q61" s="61">
        <v>44085</v>
      </c>
    </row>
    <row r="62" spans="2:17" s="73" customFormat="1" ht="19.7" customHeight="1">
      <c r="B62" s="65">
        <v>11</v>
      </c>
      <c r="C62" s="65" t="s">
        <v>531</v>
      </c>
      <c r="D62" s="65" t="s">
        <v>531</v>
      </c>
      <c r="E62" s="78" t="s">
        <v>3693</v>
      </c>
      <c r="F62" s="57">
        <v>100</v>
      </c>
      <c r="G62" s="281">
        <v>5</v>
      </c>
      <c r="H62" s="281">
        <f t="shared" si="2"/>
        <v>500</v>
      </c>
      <c r="I62" s="283"/>
      <c r="J62" s="59" t="s">
        <v>7078</v>
      </c>
      <c r="K62" s="285" t="s">
        <v>7052</v>
      </c>
      <c r="L62" s="57"/>
      <c r="M62" s="60">
        <v>44074</v>
      </c>
      <c r="N62" s="65"/>
      <c r="O62" s="57"/>
      <c r="P62" s="60">
        <v>44085</v>
      </c>
      <c r="Q62" s="61">
        <v>44085</v>
      </c>
    </row>
    <row r="63" spans="2:17" s="73" customFormat="1" ht="19.7" customHeight="1">
      <c r="B63" s="65">
        <v>11</v>
      </c>
      <c r="C63" s="65" t="s">
        <v>2269</v>
      </c>
      <c r="D63" s="65" t="s">
        <v>531</v>
      </c>
      <c r="E63" s="78" t="s">
        <v>671</v>
      </c>
      <c r="F63" s="57">
        <v>2</v>
      </c>
      <c r="G63" s="281">
        <v>147</v>
      </c>
      <c r="H63" s="281">
        <f t="shared" si="2"/>
        <v>294</v>
      </c>
      <c r="I63" s="283"/>
      <c r="J63" s="59" t="s">
        <v>1452</v>
      </c>
      <c r="K63" s="285" t="s">
        <v>7052</v>
      </c>
      <c r="L63" s="57"/>
      <c r="M63" s="60">
        <v>44074</v>
      </c>
      <c r="N63" s="65"/>
      <c r="O63" s="57"/>
      <c r="P63" s="60">
        <v>44085</v>
      </c>
      <c r="Q63" s="61">
        <v>44085</v>
      </c>
    </row>
    <row r="64" spans="2:17" s="73" customFormat="1" ht="19.7" customHeight="1">
      <c r="B64" s="65">
        <v>11</v>
      </c>
      <c r="C64" s="65" t="s">
        <v>531</v>
      </c>
      <c r="D64" s="65" t="s">
        <v>531</v>
      </c>
      <c r="E64" s="78" t="s">
        <v>7079</v>
      </c>
      <c r="F64" s="57">
        <v>2</v>
      </c>
      <c r="G64" s="281">
        <v>2340</v>
      </c>
      <c r="H64" s="281">
        <f t="shared" si="2"/>
        <v>4680</v>
      </c>
      <c r="I64" s="283"/>
      <c r="J64" s="59" t="s">
        <v>1449</v>
      </c>
      <c r="K64" s="285" t="s">
        <v>7052</v>
      </c>
      <c r="L64" s="57"/>
      <c r="M64" s="60">
        <v>44074</v>
      </c>
      <c r="N64" s="65"/>
      <c r="O64" s="57"/>
      <c r="P64" s="60">
        <v>44085</v>
      </c>
      <c r="Q64" s="61">
        <v>44085</v>
      </c>
    </row>
    <row r="65" spans="2:17" s="73" customFormat="1" ht="19.7" customHeight="1">
      <c r="B65" s="65">
        <v>11</v>
      </c>
      <c r="C65" s="65" t="s">
        <v>531</v>
      </c>
      <c r="D65" s="65" t="s">
        <v>531</v>
      </c>
      <c r="E65" s="78" t="s">
        <v>2256</v>
      </c>
      <c r="F65" s="57">
        <v>10</v>
      </c>
      <c r="G65" s="281">
        <v>68</v>
      </c>
      <c r="H65" s="281">
        <f t="shared" si="2"/>
        <v>680</v>
      </c>
      <c r="I65" s="283"/>
      <c r="J65" s="59" t="s">
        <v>4413</v>
      </c>
      <c r="K65" s="285" t="s">
        <v>7052</v>
      </c>
      <c r="L65" s="57"/>
      <c r="M65" s="60">
        <v>44074</v>
      </c>
      <c r="N65" s="65"/>
      <c r="O65" s="57"/>
      <c r="P65" s="60">
        <v>44085</v>
      </c>
      <c r="Q65" s="61">
        <v>44085</v>
      </c>
    </row>
    <row r="66" spans="2:17" s="73" customFormat="1" ht="19.7" customHeight="1">
      <c r="B66" s="65">
        <v>11</v>
      </c>
      <c r="C66" s="65" t="s">
        <v>531</v>
      </c>
      <c r="D66" s="65" t="s">
        <v>531</v>
      </c>
      <c r="E66" s="78" t="s">
        <v>7060</v>
      </c>
      <c r="F66" s="57">
        <v>4</v>
      </c>
      <c r="G66" s="281">
        <v>36</v>
      </c>
      <c r="H66" s="281">
        <f t="shared" si="2"/>
        <v>144</v>
      </c>
      <c r="I66" s="283"/>
      <c r="J66" s="59" t="s">
        <v>7061</v>
      </c>
      <c r="K66" s="285" t="s">
        <v>7052</v>
      </c>
      <c r="L66" s="57"/>
      <c r="M66" s="60">
        <v>44074</v>
      </c>
      <c r="N66" s="65"/>
      <c r="O66" s="57"/>
      <c r="P66" s="60">
        <v>44085</v>
      </c>
      <c r="Q66" s="61">
        <v>44085</v>
      </c>
    </row>
    <row r="67" spans="2:17" s="73" customFormat="1" ht="19.7" customHeight="1">
      <c r="B67" s="65">
        <v>11</v>
      </c>
      <c r="C67" s="65" t="s">
        <v>3989</v>
      </c>
      <c r="D67" s="65" t="s">
        <v>531</v>
      </c>
      <c r="E67" s="78" t="s">
        <v>7080</v>
      </c>
      <c r="F67" s="57">
        <v>10</v>
      </c>
      <c r="G67" s="281">
        <v>213</v>
      </c>
      <c r="H67" s="281">
        <f t="shared" si="2"/>
        <v>2130</v>
      </c>
      <c r="I67" s="283"/>
      <c r="J67" s="59" t="s">
        <v>6709</v>
      </c>
      <c r="K67" s="285" t="s">
        <v>7052</v>
      </c>
      <c r="L67" s="57"/>
      <c r="M67" s="60">
        <v>44074</v>
      </c>
      <c r="N67" s="65"/>
      <c r="O67" s="57"/>
      <c r="P67" s="60">
        <v>44085</v>
      </c>
      <c r="Q67" s="61">
        <v>44085</v>
      </c>
    </row>
    <row r="68" spans="2:17" s="73" customFormat="1" ht="19.7" customHeight="1">
      <c r="B68" s="65">
        <v>11</v>
      </c>
      <c r="C68" s="65" t="s">
        <v>531</v>
      </c>
      <c r="D68" s="65" t="s">
        <v>531</v>
      </c>
      <c r="E68" s="78" t="s">
        <v>7081</v>
      </c>
      <c r="F68" s="57">
        <v>1</v>
      </c>
      <c r="G68" s="281">
        <v>1830</v>
      </c>
      <c r="H68" s="281">
        <f t="shared" si="2"/>
        <v>1830</v>
      </c>
      <c r="I68" s="283"/>
      <c r="J68" s="59" t="s">
        <v>6591</v>
      </c>
      <c r="K68" s="285" t="s">
        <v>7052</v>
      </c>
      <c r="L68" s="57"/>
      <c r="M68" s="60">
        <v>44074</v>
      </c>
      <c r="N68" s="65"/>
      <c r="O68" s="57"/>
      <c r="P68" s="60">
        <v>44085</v>
      </c>
      <c r="Q68" s="61">
        <v>44085</v>
      </c>
    </row>
    <row r="69" spans="2:17" s="73" customFormat="1" ht="19.7" customHeight="1">
      <c r="B69" s="65">
        <v>11</v>
      </c>
      <c r="C69" s="65" t="s">
        <v>531</v>
      </c>
      <c r="D69" s="65" t="s">
        <v>531</v>
      </c>
      <c r="E69" s="78" t="s">
        <v>7082</v>
      </c>
      <c r="F69" s="57">
        <v>1</v>
      </c>
      <c r="G69" s="281">
        <v>1650</v>
      </c>
      <c r="H69" s="281">
        <f t="shared" si="2"/>
        <v>1650</v>
      </c>
      <c r="I69" s="283"/>
      <c r="J69" s="59" t="s">
        <v>7083</v>
      </c>
      <c r="K69" s="285" t="s">
        <v>7052</v>
      </c>
      <c r="L69" s="57"/>
      <c r="M69" s="60">
        <v>44074</v>
      </c>
      <c r="N69" s="65"/>
      <c r="O69" s="57"/>
      <c r="P69" s="60">
        <v>44085</v>
      </c>
      <c r="Q69" s="61">
        <v>44085</v>
      </c>
    </row>
    <row r="70" spans="2:17" s="73" customFormat="1" ht="19.7" customHeight="1">
      <c r="B70" s="65">
        <v>11</v>
      </c>
      <c r="C70" s="65" t="s">
        <v>531</v>
      </c>
      <c r="D70" s="65" t="s">
        <v>531</v>
      </c>
      <c r="E70" s="78" t="s">
        <v>7084</v>
      </c>
      <c r="F70" s="57">
        <v>1</v>
      </c>
      <c r="G70" s="281">
        <v>4510</v>
      </c>
      <c r="H70" s="281">
        <f t="shared" si="2"/>
        <v>4510</v>
      </c>
      <c r="I70" s="283"/>
      <c r="J70" s="59" t="s">
        <v>7085</v>
      </c>
      <c r="K70" s="285" t="s">
        <v>7052</v>
      </c>
      <c r="L70" s="57"/>
      <c r="M70" s="60">
        <v>44074</v>
      </c>
      <c r="N70" s="65"/>
      <c r="O70" s="57"/>
      <c r="P70" s="60">
        <v>44085</v>
      </c>
      <c r="Q70" s="61">
        <v>44085</v>
      </c>
    </row>
    <row r="71" spans="2:17" s="73" customFormat="1" ht="19.7" customHeight="1">
      <c r="B71" s="65">
        <v>11</v>
      </c>
      <c r="C71" s="65" t="s">
        <v>531</v>
      </c>
      <c r="D71" s="65" t="s">
        <v>531</v>
      </c>
      <c r="E71" s="78" t="s">
        <v>7086</v>
      </c>
      <c r="F71" s="57">
        <v>1</v>
      </c>
      <c r="G71" s="281">
        <v>8649</v>
      </c>
      <c r="H71" s="281">
        <f t="shared" si="2"/>
        <v>8649</v>
      </c>
      <c r="I71" s="283"/>
      <c r="J71" s="59" t="s">
        <v>7087</v>
      </c>
      <c r="K71" s="285" t="s">
        <v>7052</v>
      </c>
      <c r="L71" s="57"/>
      <c r="M71" s="60">
        <v>44074</v>
      </c>
      <c r="N71" s="65"/>
      <c r="O71" s="57"/>
      <c r="P71" s="60">
        <v>44085</v>
      </c>
      <c r="Q71" s="61">
        <v>44085</v>
      </c>
    </row>
    <row r="72" spans="2:17" s="73" customFormat="1" ht="19.7" customHeight="1">
      <c r="B72" s="65">
        <v>11</v>
      </c>
      <c r="C72" s="65" t="s">
        <v>531</v>
      </c>
      <c r="D72" s="65" t="s">
        <v>531</v>
      </c>
      <c r="E72" s="78" t="s">
        <v>7088</v>
      </c>
      <c r="F72" s="57">
        <v>1</v>
      </c>
      <c r="G72" s="281">
        <v>8364</v>
      </c>
      <c r="H72" s="281">
        <f t="shared" si="2"/>
        <v>8364</v>
      </c>
      <c r="I72" s="283"/>
      <c r="J72" s="59" t="s">
        <v>7089</v>
      </c>
      <c r="K72" s="285" t="s">
        <v>7052</v>
      </c>
      <c r="L72" s="57"/>
      <c r="M72" s="60">
        <v>44074</v>
      </c>
      <c r="N72" s="65"/>
      <c r="O72" s="57"/>
      <c r="P72" s="60">
        <v>44085</v>
      </c>
      <c r="Q72" s="61">
        <v>44085</v>
      </c>
    </row>
    <row r="73" spans="2:17" s="73" customFormat="1" ht="19.7" customHeight="1">
      <c r="B73" s="65">
        <v>11</v>
      </c>
      <c r="C73" s="65" t="s">
        <v>531</v>
      </c>
      <c r="D73" s="65" t="s">
        <v>531</v>
      </c>
      <c r="E73" s="78" t="s">
        <v>7090</v>
      </c>
      <c r="F73" s="57">
        <v>1</v>
      </c>
      <c r="G73" s="281">
        <v>7182</v>
      </c>
      <c r="H73" s="281">
        <f t="shared" si="2"/>
        <v>7182</v>
      </c>
      <c r="I73" s="283"/>
      <c r="J73" s="59" t="s">
        <v>7091</v>
      </c>
      <c r="K73" s="285" t="s">
        <v>7052</v>
      </c>
      <c r="L73" s="57"/>
      <c r="M73" s="60">
        <v>44074</v>
      </c>
      <c r="N73" s="65"/>
      <c r="O73" s="57"/>
      <c r="P73" s="60">
        <v>44085</v>
      </c>
      <c r="Q73" s="61">
        <v>44085</v>
      </c>
    </row>
    <row r="74" spans="2:17" s="73" customFormat="1" ht="19.7" customHeight="1">
      <c r="B74" s="65">
        <v>11</v>
      </c>
      <c r="C74" s="65" t="s">
        <v>531</v>
      </c>
      <c r="D74" s="65" t="s">
        <v>531</v>
      </c>
      <c r="E74" s="78" t="s">
        <v>7092</v>
      </c>
      <c r="F74" s="57">
        <v>1</v>
      </c>
      <c r="G74" s="281">
        <v>6248</v>
      </c>
      <c r="H74" s="281">
        <f t="shared" si="2"/>
        <v>6248</v>
      </c>
      <c r="I74" s="283"/>
      <c r="J74" s="59" t="s">
        <v>7093</v>
      </c>
      <c r="K74" s="285" t="s">
        <v>7052</v>
      </c>
      <c r="L74" s="57"/>
      <c r="M74" s="60">
        <v>44074</v>
      </c>
      <c r="N74" s="65"/>
      <c r="O74" s="57"/>
      <c r="P74" s="60">
        <v>44085</v>
      </c>
      <c r="Q74" s="61">
        <v>44085</v>
      </c>
    </row>
    <row r="75" spans="2:17" s="73" customFormat="1" ht="19.7" customHeight="1">
      <c r="B75" s="65">
        <v>11</v>
      </c>
      <c r="C75" s="65" t="s">
        <v>531</v>
      </c>
      <c r="D75" s="65" t="s">
        <v>531</v>
      </c>
      <c r="E75" s="78" t="s">
        <v>7094</v>
      </c>
      <c r="F75" s="57">
        <v>1</v>
      </c>
      <c r="G75" s="281">
        <v>5793</v>
      </c>
      <c r="H75" s="281">
        <f t="shared" si="2"/>
        <v>5793</v>
      </c>
      <c r="I75" s="283"/>
      <c r="J75" s="59" t="s">
        <v>7095</v>
      </c>
      <c r="K75" s="285" t="s">
        <v>7052</v>
      </c>
      <c r="L75" s="57"/>
      <c r="M75" s="60">
        <v>44074</v>
      </c>
      <c r="N75" s="65"/>
      <c r="O75" s="57"/>
      <c r="P75" s="60">
        <v>44085</v>
      </c>
      <c r="Q75" s="61">
        <v>44085</v>
      </c>
    </row>
    <row r="76" spans="2:17" s="73" customFormat="1" ht="19.7" customHeight="1">
      <c r="B76" s="65">
        <v>11</v>
      </c>
      <c r="C76" s="65" t="s">
        <v>531</v>
      </c>
      <c r="D76" s="65" t="s">
        <v>531</v>
      </c>
      <c r="E76" s="78" t="s">
        <v>7096</v>
      </c>
      <c r="F76" s="57">
        <v>2</v>
      </c>
      <c r="G76" s="281">
        <v>1310</v>
      </c>
      <c r="H76" s="281">
        <f t="shared" si="2"/>
        <v>2620</v>
      </c>
      <c r="I76" s="283"/>
      <c r="J76" s="59" t="s">
        <v>7097</v>
      </c>
      <c r="K76" s="285" t="s">
        <v>7052</v>
      </c>
      <c r="L76" s="57"/>
      <c r="M76" s="60">
        <v>44074</v>
      </c>
      <c r="N76" s="65"/>
      <c r="O76" s="57"/>
      <c r="P76" s="60">
        <v>44085</v>
      </c>
      <c r="Q76" s="61">
        <v>44085</v>
      </c>
    </row>
    <row r="77" spans="2:17" s="73" customFormat="1" ht="19.7" customHeight="1">
      <c r="B77" s="65"/>
      <c r="C77" s="65"/>
      <c r="D77" s="65"/>
      <c r="E77" s="78"/>
      <c r="F77" s="57"/>
      <c r="G77" s="281">
        <v>0</v>
      </c>
      <c r="H77" s="281">
        <f t="shared" si="2"/>
        <v>0</v>
      </c>
      <c r="I77" s="283"/>
      <c r="J77" s="59"/>
      <c r="K77" s="57"/>
      <c r="L77" s="57"/>
      <c r="M77" s="60"/>
      <c r="N77" s="65"/>
      <c r="O77" s="57"/>
      <c r="P77" s="60"/>
      <c r="Q77" s="61"/>
    </row>
    <row r="78" spans="2:17" s="73" customFormat="1" ht="19.7" customHeight="1">
      <c r="B78" s="65">
        <v>13</v>
      </c>
      <c r="C78" s="65" t="s">
        <v>531</v>
      </c>
      <c r="D78" s="65" t="s">
        <v>531</v>
      </c>
      <c r="E78" s="78" t="s">
        <v>7098</v>
      </c>
      <c r="F78" s="57">
        <v>1</v>
      </c>
      <c r="G78" s="281">
        <v>17899</v>
      </c>
      <c r="H78" s="281">
        <f t="shared" si="2"/>
        <v>17899</v>
      </c>
      <c r="I78" s="283"/>
      <c r="J78" s="59" t="s">
        <v>2507</v>
      </c>
      <c r="K78" s="285" t="s">
        <v>7052</v>
      </c>
      <c r="L78" s="57"/>
      <c r="M78" s="60">
        <v>44074</v>
      </c>
      <c r="N78" s="65"/>
      <c r="O78" s="57"/>
      <c r="P78" s="60">
        <v>44085</v>
      </c>
      <c r="Q78" s="61">
        <v>44085</v>
      </c>
    </row>
    <row r="79" spans="2:17" s="73" customFormat="1" ht="19.7" customHeight="1">
      <c r="B79" s="65">
        <v>13</v>
      </c>
      <c r="C79" s="65" t="s">
        <v>531</v>
      </c>
      <c r="D79" s="65" t="s">
        <v>531</v>
      </c>
      <c r="E79" s="78" t="s">
        <v>7099</v>
      </c>
      <c r="F79" s="57">
        <v>3</v>
      </c>
      <c r="G79" s="281">
        <v>2590</v>
      </c>
      <c r="H79" s="281">
        <f t="shared" si="2"/>
        <v>7770</v>
      </c>
      <c r="I79" s="283"/>
      <c r="J79" s="59" t="s">
        <v>7083</v>
      </c>
      <c r="K79" s="285" t="s">
        <v>7052</v>
      </c>
      <c r="L79" s="57"/>
      <c r="M79" s="60">
        <v>44074</v>
      </c>
      <c r="N79" s="65"/>
      <c r="O79" s="57"/>
      <c r="P79" s="60">
        <v>44085</v>
      </c>
      <c r="Q79" s="61">
        <v>44085</v>
      </c>
    </row>
    <row r="80" spans="2:17" s="73" customFormat="1" ht="19.7" customHeight="1">
      <c r="B80" s="65">
        <v>13</v>
      </c>
      <c r="C80" s="65" t="s">
        <v>531</v>
      </c>
      <c r="D80" s="65" t="s">
        <v>531</v>
      </c>
      <c r="E80" s="78" t="s">
        <v>7100</v>
      </c>
      <c r="F80" s="57">
        <v>1</v>
      </c>
      <c r="G80" s="281">
        <v>470</v>
      </c>
      <c r="H80" s="281">
        <f t="shared" si="2"/>
        <v>470</v>
      </c>
      <c r="I80" s="283"/>
      <c r="J80" s="59" t="s">
        <v>1449</v>
      </c>
      <c r="K80" s="285" t="s">
        <v>7052</v>
      </c>
      <c r="L80" s="57"/>
      <c r="M80" s="60">
        <v>44074</v>
      </c>
      <c r="N80" s="65"/>
      <c r="O80" s="57"/>
      <c r="P80" s="60">
        <v>44085</v>
      </c>
      <c r="Q80" s="61">
        <v>44085</v>
      </c>
    </row>
    <row r="81" spans="2:17" s="73" customFormat="1" ht="19.7" customHeight="1">
      <c r="B81" s="65">
        <v>13</v>
      </c>
      <c r="C81" s="65" t="s">
        <v>531</v>
      </c>
      <c r="D81" s="65" t="s">
        <v>531</v>
      </c>
      <c r="E81" s="78" t="s">
        <v>4196</v>
      </c>
      <c r="F81" s="57">
        <v>2</v>
      </c>
      <c r="G81" s="281">
        <v>230</v>
      </c>
      <c r="H81" s="281">
        <f t="shared" si="2"/>
        <v>460</v>
      </c>
      <c r="I81" s="283"/>
      <c r="J81" s="59" t="s">
        <v>1451</v>
      </c>
      <c r="K81" s="285" t="s">
        <v>7052</v>
      </c>
      <c r="L81" s="57"/>
      <c r="M81" s="60">
        <v>44074</v>
      </c>
      <c r="N81" s="65"/>
      <c r="O81" s="57"/>
      <c r="P81" s="60">
        <v>44085</v>
      </c>
      <c r="Q81" s="61">
        <v>44085</v>
      </c>
    </row>
    <row r="82" spans="2:17" s="73" customFormat="1" ht="19.7" customHeight="1">
      <c r="B82" s="65">
        <v>13</v>
      </c>
      <c r="C82" s="65" t="s">
        <v>531</v>
      </c>
      <c r="D82" s="65" t="s">
        <v>531</v>
      </c>
      <c r="E82" s="78" t="s">
        <v>7101</v>
      </c>
      <c r="F82" s="57">
        <v>1</v>
      </c>
      <c r="G82" s="281">
        <v>4814</v>
      </c>
      <c r="H82" s="281">
        <f t="shared" si="2"/>
        <v>4814</v>
      </c>
      <c r="I82" s="283"/>
      <c r="J82" s="59" t="s">
        <v>7102</v>
      </c>
      <c r="K82" s="285" t="s">
        <v>7052</v>
      </c>
      <c r="L82" s="57"/>
      <c r="M82" s="60">
        <v>44074</v>
      </c>
      <c r="N82" s="65"/>
      <c r="O82" s="57"/>
      <c r="P82" s="60">
        <v>44085</v>
      </c>
      <c r="Q82" s="61">
        <v>44085</v>
      </c>
    </row>
    <row r="83" spans="2:17" s="73" customFormat="1" ht="19.7" customHeight="1">
      <c r="B83" s="65">
        <v>13</v>
      </c>
      <c r="C83" s="65" t="s">
        <v>531</v>
      </c>
      <c r="D83" s="65" t="s">
        <v>531</v>
      </c>
      <c r="E83" s="78" t="s">
        <v>7103</v>
      </c>
      <c r="F83" s="57">
        <v>1</v>
      </c>
      <c r="G83" s="281">
        <v>4381</v>
      </c>
      <c r="H83" s="281">
        <f t="shared" si="2"/>
        <v>4381</v>
      </c>
      <c r="I83" s="283"/>
      <c r="J83" s="59" t="s">
        <v>7104</v>
      </c>
      <c r="K83" s="285" t="s">
        <v>7052</v>
      </c>
      <c r="L83" s="57"/>
      <c r="M83" s="60">
        <v>44074</v>
      </c>
      <c r="N83" s="65"/>
      <c r="O83" s="57"/>
      <c r="P83" s="60">
        <v>44085</v>
      </c>
      <c r="Q83" s="61">
        <v>44085</v>
      </c>
    </row>
    <row r="84" spans="2:17" s="73" customFormat="1" ht="19.7" customHeight="1">
      <c r="B84" s="65">
        <v>13</v>
      </c>
      <c r="C84" s="65" t="s">
        <v>531</v>
      </c>
      <c r="D84" s="65" t="s">
        <v>531</v>
      </c>
      <c r="E84" s="78" t="s">
        <v>7105</v>
      </c>
      <c r="F84" s="57">
        <v>1</v>
      </c>
      <c r="G84" s="281">
        <v>2070</v>
      </c>
      <c r="H84" s="281">
        <f t="shared" si="2"/>
        <v>2070</v>
      </c>
      <c r="I84" s="283"/>
      <c r="J84" s="59" t="s">
        <v>7106</v>
      </c>
      <c r="K84" s="285" t="s">
        <v>7052</v>
      </c>
      <c r="L84" s="57"/>
      <c r="M84" s="60">
        <v>44074</v>
      </c>
      <c r="N84" s="65"/>
      <c r="O84" s="57"/>
      <c r="P84" s="60">
        <v>44085</v>
      </c>
      <c r="Q84" s="61">
        <v>44085</v>
      </c>
    </row>
    <row r="85" spans="2:17" s="73" customFormat="1" ht="19.7" customHeight="1">
      <c r="B85" s="65">
        <v>13</v>
      </c>
      <c r="C85" s="65" t="s">
        <v>531</v>
      </c>
      <c r="D85" s="65" t="s">
        <v>531</v>
      </c>
      <c r="E85" s="78" t="s">
        <v>7107</v>
      </c>
      <c r="F85" s="57">
        <v>1</v>
      </c>
      <c r="G85" s="281">
        <v>2070</v>
      </c>
      <c r="H85" s="281">
        <f t="shared" si="2"/>
        <v>2070</v>
      </c>
      <c r="I85" s="283"/>
      <c r="J85" s="59" t="s">
        <v>7108</v>
      </c>
      <c r="K85" s="285" t="s">
        <v>7052</v>
      </c>
      <c r="L85" s="57"/>
      <c r="M85" s="60">
        <v>44074</v>
      </c>
      <c r="N85" s="65"/>
      <c r="O85" s="57"/>
      <c r="P85" s="60">
        <v>44085</v>
      </c>
      <c r="Q85" s="61">
        <v>44085</v>
      </c>
    </row>
    <row r="86" spans="2:17" s="73" customFormat="1" ht="19.7" customHeight="1">
      <c r="B86" s="65"/>
      <c r="C86" s="65"/>
      <c r="D86" s="65"/>
      <c r="E86" s="78"/>
      <c r="F86" s="57"/>
      <c r="G86" s="281">
        <v>0</v>
      </c>
      <c r="H86" s="281">
        <f t="shared" si="2"/>
        <v>0</v>
      </c>
      <c r="I86" s="283"/>
      <c r="J86" s="59"/>
      <c r="K86" s="57"/>
      <c r="L86" s="57"/>
      <c r="M86" s="60"/>
      <c r="N86" s="65"/>
      <c r="O86" s="57"/>
      <c r="P86" s="60"/>
      <c r="Q86" s="61"/>
    </row>
    <row r="87" spans="2:17" s="73" customFormat="1" ht="19.7" customHeight="1">
      <c r="B87" s="65">
        <v>13</v>
      </c>
      <c r="C87" s="65" t="s">
        <v>531</v>
      </c>
      <c r="D87" s="65" t="s">
        <v>531</v>
      </c>
      <c r="E87" s="78" t="s">
        <v>7109</v>
      </c>
      <c r="F87" s="57">
        <v>2</v>
      </c>
      <c r="G87" s="281">
        <v>1400</v>
      </c>
      <c r="H87" s="281">
        <f t="shared" si="2"/>
        <v>2800</v>
      </c>
      <c r="I87" s="283"/>
      <c r="J87" s="59" t="s">
        <v>6591</v>
      </c>
      <c r="K87" s="285" t="s">
        <v>7052</v>
      </c>
      <c r="L87" s="57"/>
      <c r="M87" s="60">
        <v>44074</v>
      </c>
      <c r="N87" s="65"/>
      <c r="O87" s="57"/>
      <c r="P87" s="60">
        <v>44085</v>
      </c>
      <c r="Q87" s="61">
        <v>44085</v>
      </c>
    </row>
    <row r="88" spans="2:17" s="73" customFormat="1" ht="19.7" customHeight="1">
      <c r="B88" s="65">
        <v>13</v>
      </c>
      <c r="C88" s="65" t="s">
        <v>531</v>
      </c>
      <c r="D88" s="65" t="s">
        <v>531</v>
      </c>
      <c r="E88" s="78" t="s">
        <v>7110</v>
      </c>
      <c r="F88" s="57">
        <v>2</v>
      </c>
      <c r="G88" s="281">
        <v>2220</v>
      </c>
      <c r="H88" s="281">
        <f t="shared" si="2"/>
        <v>4440</v>
      </c>
      <c r="I88" s="283"/>
      <c r="J88" s="59" t="s">
        <v>7083</v>
      </c>
      <c r="K88" s="285" t="s">
        <v>7052</v>
      </c>
      <c r="L88" s="57"/>
      <c r="M88" s="60">
        <v>44074</v>
      </c>
      <c r="N88" s="65"/>
      <c r="O88" s="57"/>
      <c r="P88" s="60">
        <v>44085</v>
      </c>
      <c r="Q88" s="61">
        <v>44085</v>
      </c>
    </row>
    <row r="89" spans="2:17" s="73" customFormat="1" ht="19.7" customHeight="1">
      <c r="B89" s="65">
        <v>13</v>
      </c>
      <c r="C89" s="65" t="s">
        <v>531</v>
      </c>
      <c r="D89" s="65" t="s">
        <v>531</v>
      </c>
      <c r="E89" s="78" t="s">
        <v>3689</v>
      </c>
      <c r="F89" s="57">
        <v>2</v>
      </c>
      <c r="G89" s="281">
        <v>590</v>
      </c>
      <c r="H89" s="281">
        <f t="shared" si="2"/>
        <v>1180</v>
      </c>
      <c r="I89" s="283"/>
      <c r="J89" s="59" t="s">
        <v>3690</v>
      </c>
      <c r="K89" s="285" t="s">
        <v>7052</v>
      </c>
      <c r="L89" s="57"/>
      <c r="M89" s="60">
        <v>44074</v>
      </c>
      <c r="N89" s="65"/>
      <c r="O89" s="57"/>
      <c r="P89" s="60">
        <v>44085</v>
      </c>
      <c r="Q89" s="61">
        <v>44085</v>
      </c>
    </row>
    <row r="90" spans="2:17" s="73" customFormat="1" ht="19.7" customHeight="1">
      <c r="B90" s="65">
        <v>13</v>
      </c>
      <c r="C90" s="65" t="s">
        <v>531</v>
      </c>
      <c r="D90" s="65" t="s">
        <v>531</v>
      </c>
      <c r="E90" s="78" t="s">
        <v>3691</v>
      </c>
      <c r="F90" s="57">
        <v>2</v>
      </c>
      <c r="G90" s="281">
        <v>277</v>
      </c>
      <c r="H90" s="281">
        <f t="shared" si="2"/>
        <v>554</v>
      </c>
      <c r="I90" s="283"/>
      <c r="J90" s="59" t="s">
        <v>6603</v>
      </c>
      <c r="K90" s="285" t="s">
        <v>7052</v>
      </c>
      <c r="L90" s="57"/>
      <c r="M90" s="60">
        <v>44074</v>
      </c>
      <c r="N90" s="65"/>
      <c r="O90" s="57"/>
      <c r="P90" s="60">
        <v>44085</v>
      </c>
      <c r="Q90" s="61">
        <v>44085</v>
      </c>
    </row>
    <row r="91" spans="2:17" s="73" customFormat="1" ht="19.7" customHeight="1">
      <c r="B91" s="65">
        <v>13</v>
      </c>
      <c r="C91" s="65" t="s">
        <v>531</v>
      </c>
      <c r="D91" s="65" t="s">
        <v>531</v>
      </c>
      <c r="E91" s="78" t="s">
        <v>7111</v>
      </c>
      <c r="F91" s="57">
        <v>2</v>
      </c>
      <c r="G91" s="281">
        <v>430</v>
      </c>
      <c r="H91" s="281">
        <f t="shared" si="2"/>
        <v>860</v>
      </c>
      <c r="I91" s="283"/>
      <c r="J91" s="59" t="s">
        <v>1449</v>
      </c>
      <c r="K91" s="285" t="s">
        <v>7052</v>
      </c>
      <c r="L91" s="57"/>
      <c r="M91" s="60">
        <v>44074</v>
      </c>
      <c r="N91" s="65"/>
      <c r="O91" s="57"/>
      <c r="P91" s="60">
        <v>44085</v>
      </c>
      <c r="Q91" s="61">
        <v>44085</v>
      </c>
    </row>
    <row r="92" spans="2:17" s="73" customFormat="1" ht="19.7" customHeight="1">
      <c r="B92" s="65">
        <v>13</v>
      </c>
      <c r="C92" s="65" t="s">
        <v>531</v>
      </c>
      <c r="D92" s="65" t="s">
        <v>531</v>
      </c>
      <c r="E92" s="78" t="s">
        <v>2256</v>
      </c>
      <c r="F92" s="57">
        <v>10</v>
      </c>
      <c r="G92" s="281">
        <v>68</v>
      </c>
      <c r="H92" s="281">
        <f t="shared" si="2"/>
        <v>680</v>
      </c>
      <c r="I92" s="283"/>
      <c r="J92" s="59" t="s">
        <v>7112</v>
      </c>
      <c r="K92" s="285" t="s">
        <v>7052</v>
      </c>
      <c r="L92" s="57"/>
      <c r="M92" s="60">
        <v>44074</v>
      </c>
      <c r="N92" s="65"/>
      <c r="O92" s="57"/>
      <c r="P92" s="60">
        <v>44085</v>
      </c>
      <c r="Q92" s="61">
        <v>44085</v>
      </c>
    </row>
    <row r="93" spans="2:17" s="73" customFormat="1" ht="19.7" customHeight="1">
      <c r="B93" s="65">
        <v>13</v>
      </c>
      <c r="C93" s="65" t="s">
        <v>531</v>
      </c>
      <c r="D93" s="65" t="s">
        <v>531</v>
      </c>
      <c r="E93" s="78" t="s">
        <v>7113</v>
      </c>
      <c r="F93" s="57">
        <v>4</v>
      </c>
      <c r="G93" s="281">
        <v>150</v>
      </c>
      <c r="H93" s="281">
        <f t="shared" si="2"/>
        <v>600</v>
      </c>
      <c r="I93" s="283"/>
      <c r="J93" s="59" t="s">
        <v>2500</v>
      </c>
      <c r="K93" s="285" t="s">
        <v>7052</v>
      </c>
      <c r="L93" s="57"/>
      <c r="M93" s="60">
        <v>44074</v>
      </c>
      <c r="N93" s="65"/>
      <c r="O93" s="57"/>
      <c r="P93" s="60">
        <v>44085</v>
      </c>
      <c r="Q93" s="61">
        <v>44085</v>
      </c>
    </row>
    <row r="94" spans="2:17" s="73" customFormat="1" ht="19.7" customHeight="1">
      <c r="B94" s="65">
        <v>13</v>
      </c>
      <c r="C94" s="65" t="s">
        <v>531</v>
      </c>
      <c r="D94" s="65" t="s">
        <v>531</v>
      </c>
      <c r="E94" s="78" t="s">
        <v>7114</v>
      </c>
      <c r="F94" s="57">
        <v>4</v>
      </c>
      <c r="G94" s="281">
        <v>240</v>
      </c>
      <c r="H94" s="281">
        <f t="shared" si="2"/>
        <v>960</v>
      </c>
      <c r="I94" s="283"/>
      <c r="J94" s="59" t="s">
        <v>695</v>
      </c>
      <c r="K94" s="285" t="s">
        <v>7052</v>
      </c>
      <c r="L94" s="57"/>
      <c r="M94" s="60">
        <v>44074</v>
      </c>
      <c r="N94" s="65"/>
      <c r="O94" s="57"/>
      <c r="P94" s="60">
        <v>44085</v>
      </c>
      <c r="Q94" s="61">
        <v>44085</v>
      </c>
    </row>
    <row r="95" spans="2:17" s="73" customFormat="1" ht="19.7" customHeight="1">
      <c r="B95" s="65">
        <v>13</v>
      </c>
      <c r="C95" s="65" t="s">
        <v>531</v>
      </c>
      <c r="D95" s="65" t="s">
        <v>531</v>
      </c>
      <c r="E95" s="78" t="s">
        <v>7115</v>
      </c>
      <c r="F95" s="57">
        <v>4</v>
      </c>
      <c r="G95" s="281">
        <v>268</v>
      </c>
      <c r="H95" s="281">
        <f>F95*G95</f>
        <v>1072</v>
      </c>
      <c r="I95" s="283"/>
      <c r="J95" s="59" t="s">
        <v>2504</v>
      </c>
      <c r="K95" s="285" t="s">
        <v>7052</v>
      </c>
      <c r="L95" s="57"/>
      <c r="M95" s="60">
        <v>44074</v>
      </c>
      <c r="N95" s="65"/>
      <c r="O95" s="57"/>
      <c r="P95" s="60">
        <v>44085</v>
      </c>
      <c r="Q95" s="61">
        <v>44085</v>
      </c>
    </row>
    <row r="96" spans="2:17" s="73" customFormat="1" ht="19.7" customHeight="1">
      <c r="B96" s="65">
        <v>13</v>
      </c>
      <c r="C96" s="65" t="s">
        <v>531</v>
      </c>
      <c r="D96" s="65" t="s">
        <v>531</v>
      </c>
      <c r="E96" s="78" t="s">
        <v>7116</v>
      </c>
      <c r="F96" s="57">
        <v>2</v>
      </c>
      <c r="G96" s="281">
        <v>4757</v>
      </c>
      <c r="H96" s="281">
        <f t="shared" ref="H96:H147" si="3">F96*G96</f>
        <v>9514</v>
      </c>
      <c r="I96" s="283"/>
      <c r="J96" s="59" t="s">
        <v>7117</v>
      </c>
      <c r="K96" s="285" t="s">
        <v>7052</v>
      </c>
      <c r="L96" s="57"/>
      <c r="M96" s="60">
        <v>44074</v>
      </c>
      <c r="N96" s="65"/>
      <c r="O96" s="57"/>
      <c r="P96" s="60">
        <v>44085</v>
      </c>
      <c r="Q96" s="61">
        <v>44085</v>
      </c>
    </row>
    <row r="97" spans="2:17" s="73" customFormat="1" ht="19.7" customHeight="1">
      <c r="B97" s="65">
        <v>13</v>
      </c>
      <c r="C97" s="65" t="s">
        <v>531</v>
      </c>
      <c r="D97" s="65" t="s">
        <v>531</v>
      </c>
      <c r="E97" s="78" t="s">
        <v>7118</v>
      </c>
      <c r="F97" s="57">
        <v>2</v>
      </c>
      <c r="G97" s="281">
        <v>2390</v>
      </c>
      <c r="H97" s="281">
        <f t="shared" si="3"/>
        <v>4780</v>
      </c>
      <c r="I97" s="283"/>
      <c r="J97" s="59" t="s">
        <v>7119</v>
      </c>
      <c r="K97" s="285" t="s">
        <v>7052</v>
      </c>
      <c r="L97" s="57"/>
      <c r="M97" s="60">
        <v>44074</v>
      </c>
      <c r="N97" s="65"/>
      <c r="O97" s="57"/>
      <c r="P97" s="60">
        <v>44085</v>
      </c>
      <c r="Q97" s="61">
        <v>44085</v>
      </c>
    </row>
    <row r="98" spans="2:17" s="73" customFormat="1" ht="19.7" customHeight="1">
      <c r="B98" s="65">
        <v>13</v>
      </c>
      <c r="C98" s="65" t="s">
        <v>531</v>
      </c>
      <c r="D98" s="65" t="s">
        <v>531</v>
      </c>
      <c r="E98" s="78" t="s">
        <v>7120</v>
      </c>
      <c r="F98" s="57">
        <v>2</v>
      </c>
      <c r="G98" s="281">
        <v>1540</v>
      </c>
      <c r="H98" s="281">
        <f t="shared" si="3"/>
        <v>3080</v>
      </c>
      <c r="I98" s="283"/>
      <c r="J98" s="59" t="s">
        <v>7121</v>
      </c>
      <c r="K98" s="285" t="s">
        <v>7052</v>
      </c>
      <c r="L98" s="57"/>
      <c r="M98" s="60">
        <v>44074</v>
      </c>
      <c r="N98" s="65"/>
      <c r="O98" s="57"/>
      <c r="P98" s="60">
        <v>44085</v>
      </c>
      <c r="Q98" s="61">
        <v>44085</v>
      </c>
    </row>
    <row r="99" spans="2:17" s="73" customFormat="1" ht="19.7" customHeight="1">
      <c r="B99" s="65">
        <v>13</v>
      </c>
      <c r="C99" s="65" t="s">
        <v>531</v>
      </c>
      <c r="D99" s="65" t="s">
        <v>531</v>
      </c>
      <c r="E99" s="78" t="s">
        <v>7122</v>
      </c>
      <c r="F99" s="57">
        <v>2</v>
      </c>
      <c r="G99" s="281">
        <v>5882</v>
      </c>
      <c r="H99" s="281">
        <f t="shared" si="3"/>
        <v>11764</v>
      </c>
      <c r="I99" s="283"/>
      <c r="J99" s="59" t="s">
        <v>7123</v>
      </c>
      <c r="K99" s="285" t="s">
        <v>7052</v>
      </c>
      <c r="L99" s="57"/>
      <c r="M99" s="60">
        <v>44074</v>
      </c>
      <c r="N99" s="65"/>
      <c r="O99" s="57"/>
      <c r="P99" s="60">
        <v>44085</v>
      </c>
      <c r="Q99" s="61">
        <v>44085</v>
      </c>
    </row>
    <row r="100" spans="2:17" s="73" customFormat="1" ht="19.7" customHeight="1">
      <c r="B100" s="65">
        <v>13</v>
      </c>
      <c r="C100" s="65" t="s">
        <v>531</v>
      </c>
      <c r="D100" s="65" t="s">
        <v>531</v>
      </c>
      <c r="E100" s="78" t="s">
        <v>7124</v>
      </c>
      <c r="F100" s="57">
        <v>2</v>
      </c>
      <c r="G100" s="281">
        <v>5672</v>
      </c>
      <c r="H100" s="281">
        <f t="shared" si="3"/>
        <v>11344</v>
      </c>
      <c r="I100" s="283"/>
      <c r="J100" s="59" t="s">
        <v>7125</v>
      </c>
      <c r="K100" s="285" t="s">
        <v>7052</v>
      </c>
      <c r="L100" s="57"/>
      <c r="M100" s="60">
        <v>44074</v>
      </c>
      <c r="N100" s="65"/>
      <c r="O100" s="57"/>
      <c r="P100" s="60">
        <v>44085</v>
      </c>
      <c r="Q100" s="61">
        <v>44085</v>
      </c>
    </row>
    <row r="101" spans="2:17" s="73" customFormat="1" ht="19.7" customHeight="1">
      <c r="B101" s="65">
        <v>13</v>
      </c>
      <c r="C101" s="65" t="s">
        <v>531</v>
      </c>
      <c r="D101" s="65" t="s">
        <v>531</v>
      </c>
      <c r="E101" s="78" t="s">
        <v>7126</v>
      </c>
      <c r="F101" s="57">
        <v>2</v>
      </c>
      <c r="G101" s="281">
        <v>1430</v>
      </c>
      <c r="H101" s="281">
        <f t="shared" si="3"/>
        <v>2860</v>
      </c>
      <c r="I101" s="283"/>
      <c r="J101" s="59" t="s">
        <v>7127</v>
      </c>
      <c r="K101" s="285" t="s">
        <v>7052</v>
      </c>
      <c r="L101" s="57"/>
      <c r="M101" s="60">
        <v>44074</v>
      </c>
      <c r="N101" s="65"/>
      <c r="O101" s="57"/>
      <c r="P101" s="60">
        <v>44085</v>
      </c>
      <c r="Q101" s="61">
        <v>44085</v>
      </c>
    </row>
    <row r="102" spans="2:17" s="73" customFormat="1" ht="19.7" customHeight="1">
      <c r="B102" s="65"/>
      <c r="C102" s="65"/>
      <c r="D102" s="65"/>
      <c r="E102" s="78"/>
      <c r="F102" s="57"/>
      <c r="G102" s="281">
        <v>0</v>
      </c>
      <c r="H102" s="281">
        <f t="shared" si="3"/>
        <v>0</v>
      </c>
      <c r="I102" s="283"/>
      <c r="J102" s="59"/>
      <c r="K102" s="57"/>
      <c r="L102" s="57"/>
      <c r="M102" s="60"/>
      <c r="N102" s="65"/>
      <c r="O102" s="57"/>
      <c r="P102" s="60"/>
      <c r="Q102" s="61"/>
    </row>
    <row r="103" spans="2:17" s="73" customFormat="1" ht="19.7" customHeight="1">
      <c r="B103" s="65">
        <v>13</v>
      </c>
      <c r="C103" s="65" t="s">
        <v>531</v>
      </c>
      <c r="D103" s="65" t="s">
        <v>531</v>
      </c>
      <c r="E103" s="78" t="s">
        <v>7128</v>
      </c>
      <c r="F103" s="57">
        <v>4</v>
      </c>
      <c r="G103" s="281">
        <v>650</v>
      </c>
      <c r="H103" s="281">
        <f t="shared" si="3"/>
        <v>2600</v>
      </c>
      <c r="I103" s="283"/>
      <c r="J103" s="78" t="s">
        <v>1449</v>
      </c>
      <c r="K103" s="285" t="s">
        <v>7052</v>
      </c>
      <c r="L103" s="57"/>
      <c r="M103" s="60">
        <v>44074</v>
      </c>
      <c r="N103" s="65"/>
      <c r="O103" s="57"/>
      <c r="P103" s="60">
        <v>44085</v>
      </c>
      <c r="Q103" s="61">
        <v>44085</v>
      </c>
    </row>
    <row r="104" spans="2:17" s="73" customFormat="1" ht="19.7" customHeight="1">
      <c r="B104" s="65">
        <v>13</v>
      </c>
      <c r="C104" s="65" t="s">
        <v>531</v>
      </c>
      <c r="D104" s="65" t="s">
        <v>531</v>
      </c>
      <c r="E104" s="78" t="s">
        <v>7129</v>
      </c>
      <c r="F104" s="57">
        <v>4</v>
      </c>
      <c r="G104" s="281">
        <v>440</v>
      </c>
      <c r="H104" s="281">
        <f t="shared" si="3"/>
        <v>1760</v>
      </c>
      <c r="I104" s="283"/>
      <c r="J104" s="78" t="s">
        <v>1449</v>
      </c>
      <c r="K104" s="285" t="s">
        <v>7052</v>
      </c>
      <c r="L104" s="57"/>
      <c r="M104" s="60">
        <v>44074</v>
      </c>
      <c r="N104" s="65"/>
      <c r="O104" s="57"/>
      <c r="P104" s="60">
        <v>44085</v>
      </c>
      <c r="Q104" s="61">
        <v>44085</v>
      </c>
    </row>
    <row r="105" spans="2:17" s="73" customFormat="1" ht="19.7" customHeight="1">
      <c r="B105" s="65">
        <v>13</v>
      </c>
      <c r="C105" s="65" t="s">
        <v>531</v>
      </c>
      <c r="D105" s="65" t="s">
        <v>531</v>
      </c>
      <c r="E105" s="78" t="s">
        <v>7130</v>
      </c>
      <c r="F105" s="57">
        <v>6</v>
      </c>
      <c r="G105" s="281">
        <v>370</v>
      </c>
      <c r="H105" s="281">
        <f t="shared" si="3"/>
        <v>2220</v>
      </c>
      <c r="I105" s="283"/>
      <c r="J105" s="78" t="s">
        <v>1449</v>
      </c>
      <c r="K105" s="285" t="s">
        <v>7052</v>
      </c>
      <c r="L105" s="57"/>
      <c r="M105" s="60">
        <v>44074</v>
      </c>
      <c r="N105" s="65"/>
      <c r="O105" s="57"/>
      <c r="P105" s="60">
        <v>44085</v>
      </c>
      <c r="Q105" s="61">
        <v>44085</v>
      </c>
    </row>
    <row r="106" spans="2:17" s="73" customFormat="1" ht="19.7" customHeight="1">
      <c r="B106" s="65">
        <v>13</v>
      </c>
      <c r="C106" s="65" t="s">
        <v>531</v>
      </c>
      <c r="D106" s="65" t="s">
        <v>531</v>
      </c>
      <c r="E106" s="78" t="s">
        <v>7131</v>
      </c>
      <c r="F106" s="57">
        <v>2</v>
      </c>
      <c r="G106" s="281">
        <v>1760</v>
      </c>
      <c r="H106" s="281">
        <f t="shared" si="3"/>
        <v>3520</v>
      </c>
      <c r="I106" s="283"/>
      <c r="J106" s="78" t="s">
        <v>7132</v>
      </c>
      <c r="K106" s="285" t="s">
        <v>7052</v>
      </c>
      <c r="L106" s="57"/>
      <c r="M106" s="60">
        <v>44074</v>
      </c>
      <c r="N106" s="65"/>
      <c r="O106" s="57"/>
      <c r="P106" s="60">
        <v>44085</v>
      </c>
      <c r="Q106" s="61">
        <v>44085</v>
      </c>
    </row>
    <row r="107" spans="2:17" s="73" customFormat="1" ht="19.7" customHeight="1">
      <c r="B107" s="65">
        <v>13</v>
      </c>
      <c r="C107" s="65" t="s">
        <v>531</v>
      </c>
      <c r="D107" s="65" t="s">
        <v>531</v>
      </c>
      <c r="E107" s="78" t="s">
        <v>7133</v>
      </c>
      <c r="F107" s="57">
        <v>1</v>
      </c>
      <c r="G107" s="281">
        <v>2740</v>
      </c>
      <c r="H107" s="281">
        <f t="shared" si="3"/>
        <v>2740</v>
      </c>
      <c r="I107" s="283"/>
      <c r="J107" s="78" t="s">
        <v>7132</v>
      </c>
      <c r="K107" s="285" t="s">
        <v>7052</v>
      </c>
      <c r="L107" s="57"/>
      <c r="M107" s="60">
        <v>44074</v>
      </c>
      <c r="N107" s="65"/>
      <c r="O107" s="57"/>
      <c r="P107" s="60">
        <v>44085</v>
      </c>
      <c r="Q107" s="61">
        <v>44085</v>
      </c>
    </row>
    <row r="108" spans="2:17" s="73" customFormat="1" ht="19.7" customHeight="1">
      <c r="B108" s="65">
        <v>13</v>
      </c>
      <c r="C108" s="65" t="s">
        <v>531</v>
      </c>
      <c r="D108" s="65" t="s">
        <v>531</v>
      </c>
      <c r="E108" s="78" t="s">
        <v>4192</v>
      </c>
      <c r="F108" s="57">
        <v>36</v>
      </c>
      <c r="G108" s="281">
        <v>88</v>
      </c>
      <c r="H108" s="281">
        <f t="shared" si="3"/>
        <v>3168</v>
      </c>
      <c r="I108" s="283"/>
      <c r="J108" s="59" t="s">
        <v>4190</v>
      </c>
      <c r="K108" s="285" t="s">
        <v>7052</v>
      </c>
      <c r="L108" s="57"/>
      <c r="M108" s="60">
        <v>44074</v>
      </c>
      <c r="N108" s="65"/>
      <c r="O108" s="57"/>
      <c r="P108" s="60">
        <v>44085</v>
      </c>
      <c r="Q108" s="61">
        <v>44085</v>
      </c>
    </row>
    <row r="109" spans="2:17" s="73" customFormat="1" ht="19.7" customHeight="1">
      <c r="B109" s="65">
        <v>13</v>
      </c>
      <c r="C109" s="65" t="s">
        <v>531</v>
      </c>
      <c r="D109" s="65" t="s">
        <v>531</v>
      </c>
      <c r="E109" s="78" t="s">
        <v>3313</v>
      </c>
      <c r="F109" s="57">
        <v>2</v>
      </c>
      <c r="G109" s="281">
        <v>419</v>
      </c>
      <c r="H109" s="281">
        <f>F109*G109</f>
        <v>838</v>
      </c>
      <c r="I109" s="283"/>
      <c r="J109" s="59" t="s">
        <v>1824</v>
      </c>
      <c r="K109" s="285" t="s">
        <v>7052</v>
      </c>
      <c r="L109" s="57"/>
      <c r="M109" s="60">
        <v>44074</v>
      </c>
      <c r="N109" s="65"/>
      <c r="O109" s="57"/>
      <c r="P109" s="60">
        <v>44085</v>
      </c>
      <c r="Q109" s="61">
        <v>44085</v>
      </c>
    </row>
    <row r="110" spans="2:17" s="73" customFormat="1" ht="19.7" customHeight="1">
      <c r="B110" s="65">
        <v>13</v>
      </c>
      <c r="C110" s="65" t="s">
        <v>531</v>
      </c>
      <c r="D110" s="65" t="s">
        <v>531</v>
      </c>
      <c r="E110" s="78" t="s">
        <v>2128</v>
      </c>
      <c r="F110" s="57">
        <v>4</v>
      </c>
      <c r="G110" s="281">
        <v>97</v>
      </c>
      <c r="H110" s="281">
        <f t="shared" si="3"/>
        <v>388</v>
      </c>
      <c r="I110" s="283"/>
      <c r="J110" s="59" t="s">
        <v>6861</v>
      </c>
      <c r="K110" s="285" t="s">
        <v>7052</v>
      </c>
      <c r="L110" s="57"/>
      <c r="M110" s="60">
        <v>44074</v>
      </c>
      <c r="N110" s="65"/>
      <c r="O110" s="57"/>
      <c r="P110" s="60">
        <v>44085</v>
      </c>
      <c r="Q110" s="61">
        <v>44085</v>
      </c>
    </row>
    <row r="111" spans="2:17" s="73" customFormat="1" ht="19.7" customHeight="1">
      <c r="B111" s="65">
        <v>13</v>
      </c>
      <c r="C111" s="65" t="s">
        <v>531</v>
      </c>
      <c r="D111" s="65" t="s">
        <v>531</v>
      </c>
      <c r="E111" s="78" t="s">
        <v>7134</v>
      </c>
      <c r="F111" s="57">
        <v>4</v>
      </c>
      <c r="G111" s="281">
        <v>180</v>
      </c>
      <c r="H111" s="281">
        <f t="shared" si="3"/>
        <v>720</v>
      </c>
      <c r="I111" s="283"/>
      <c r="J111" s="59" t="s">
        <v>7135</v>
      </c>
      <c r="K111" s="285" t="s">
        <v>7052</v>
      </c>
      <c r="L111" s="57"/>
      <c r="M111" s="60">
        <v>44074</v>
      </c>
      <c r="N111" s="65"/>
      <c r="O111" s="57"/>
      <c r="P111" s="60">
        <v>44085</v>
      </c>
      <c r="Q111" s="61">
        <v>44085</v>
      </c>
    </row>
    <row r="112" spans="2:17" s="73" customFormat="1" ht="19.7" customHeight="1">
      <c r="B112" s="65">
        <v>13</v>
      </c>
      <c r="C112" s="65" t="s">
        <v>2707</v>
      </c>
      <c r="D112" s="65" t="s">
        <v>531</v>
      </c>
      <c r="E112" s="78" t="s">
        <v>4498</v>
      </c>
      <c r="F112" s="57">
        <v>2</v>
      </c>
      <c r="G112" s="281">
        <v>16</v>
      </c>
      <c r="H112" s="281">
        <f t="shared" si="3"/>
        <v>32</v>
      </c>
      <c r="I112" s="283"/>
      <c r="J112" s="59" t="s">
        <v>1519</v>
      </c>
      <c r="K112" s="285" t="s">
        <v>7052</v>
      </c>
      <c r="L112" s="57"/>
      <c r="M112" s="60">
        <v>44074</v>
      </c>
      <c r="N112" s="65"/>
      <c r="O112" s="57"/>
      <c r="P112" s="60">
        <v>44085</v>
      </c>
      <c r="Q112" s="61">
        <v>44085</v>
      </c>
    </row>
    <row r="113" spans="2:17" s="73" customFormat="1" ht="19.7" customHeight="1">
      <c r="B113" s="65">
        <v>13</v>
      </c>
      <c r="C113" s="65" t="s">
        <v>2707</v>
      </c>
      <c r="D113" s="65" t="s">
        <v>531</v>
      </c>
      <c r="E113" s="78" t="s">
        <v>1518</v>
      </c>
      <c r="F113" s="57">
        <v>2</v>
      </c>
      <c r="G113" s="281">
        <v>140</v>
      </c>
      <c r="H113" s="281">
        <f t="shared" si="3"/>
        <v>280</v>
      </c>
      <c r="I113" s="283"/>
      <c r="J113" s="59" t="s">
        <v>1519</v>
      </c>
      <c r="K113" s="285" t="s">
        <v>7052</v>
      </c>
      <c r="L113" s="57"/>
      <c r="M113" s="60">
        <v>44074</v>
      </c>
      <c r="N113" s="65"/>
      <c r="O113" s="57"/>
      <c r="P113" s="60">
        <v>44085</v>
      </c>
      <c r="Q113" s="61">
        <v>44085</v>
      </c>
    </row>
    <row r="114" spans="2:17" s="73" customFormat="1" ht="19.7" customHeight="1">
      <c r="B114" s="65">
        <v>13</v>
      </c>
      <c r="C114" s="65" t="s">
        <v>531</v>
      </c>
      <c r="D114" s="65" t="s">
        <v>531</v>
      </c>
      <c r="E114" s="78" t="s">
        <v>4205</v>
      </c>
      <c r="F114" s="57">
        <v>1</v>
      </c>
      <c r="G114" s="281">
        <v>7410</v>
      </c>
      <c r="H114" s="281">
        <f t="shared" si="3"/>
        <v>7410</v>
      </c>
      <c r="I114" s="283"/>
      <c r="J114" s="59" t="s">
        <v>7136</v>
      </c>
      <c r="K114" s="285" t="s">
        <v>7052</v>
      </c>
      <c r="L114" s="57"/>
      <c r="M114" s="60">
        <v>44074</v>
      </c>
      <c r="N114" s="65"/>
      <c r="O114" s="57"/>
      <c r="P114" s="60">
        <v>44085</v>
      </c>
      <c r="Q114" s="61">
        <v>44085</v>
      </c>
    </row>
    <row r="115" spans="2:17" s="73" customFormat="1" ht="19.7" customHeight="1">
      <c r="B115" s="65">
        <v>13</v>
      </c>
      <c r="C115" s="65" t="s">
        <v>531</v>
      </c>
      <c r="D115" s="65" t="s">
        <v>531</v>
      </c>
      <c r="E115" s="78" t="s">
        <v>7137</v>
      </c>
      <c r="F115" s="57">
        <v>1</v>
      </c>
      <c r="G115" s="281">
        <v>5220</v>
      </c>
      <c r="H115" s="281">
        <f t="shared" si="3"/>
        <v>5220</v>
      </c>
      <c r="I115" s="283"/>
      <c r="J115" s="59" t="s">
        <v>7138</v>
      </c>
      <c r="K115" s="285" t="s">
        <v>7052</v>
      </c>
      <c r="L115" s="57"/>
      <c r="M115" s="60">
        <v>44074</v>
      </c>
      <c r="N115" s="65"/>
      <c r="O115" s="57"/>
      <c r="P115" s="60">
        <v>44085</v>
      </c>
      <c r="Q115" s="61">
        <v>44085</v>
      </c>
    </row>
    <row r="116" spans="2:17" s="73" customFormat="1" ht="19.7" customHeight="1">
      <c r="B116" s="65">
        <v>13</v>
      </c>
      <c r="C116" s="65" t="s">
        <v>531</v>
      </c>
      <c r="D116" s="65" t="s">
        <v>531</v>
      </c>
      <c r="E116" s="78" t="s">
        <v>7139</v>
      </c>
      <c r="F116" s="57">
        <v>1</v>
      </c>
      <c r="G116" s="281">
        <v>4530</v>
      </c>
      <c r="H116" s="281">
        <f>F116*G116</f>
        <v>4530</v>
      </c>
      <c r="I116" s="283"/>
      <c r="J116" s="59" t="s">
        <v>7140</v>
      </c>
      <c r="K116" s="285" t="s">
        <v>7052</v>
      </c>
      <c r="L116" s="57"/>
      <c r="M116" s="60">
        <v>44074</v>
      </c>
      <c r="N116" s="65"/>
      <c r="O116" s="57"/>
      <c r="P116" s="60">
        <v>44085</v>
      </c>
      <c r="Q116" s="61">
        <v>44085</v>
      </c>
    </row>
    <row r="117" spans="2:17" s="73" customFormat="1" ht="19.7" customHeight="1">
      <c r="B117" s="65">
        <v>13</v>
      </c>
      <c r="C117" s="65" t="s">
        <v>531</v>
      </c>
      <c r="D117" s="65" t="s">
        <v>531</v>
      </c>
      <c r="E117" s="78" t="s">
        <v>7141</v>
      </c>
      <c r="F117" s="57">
        <v>2</v>
      </c>
      <c r="G117" s="281">
        <v>1720</v>
      </c>
      <c r="H117" s="281">
        <f t="shared" si="3"/>
        <v>3440</v>
      </c>
      <c r="I117" s="283"/>
      <c r="J117" s="59" t="s">
        <v>7142</v>
      </c>
      <c r="K117" s="285" t="s">
        <v>7052</v>
      </c>
      <c r="L117" s="57"/>
      <c r="M117" s="60">
        <v>44074</v>
      </c>
      <c r="N117" s="65"/>
      <c r="O117" s="57"/>
      <c r="P117" s="60">
        <v>44085</v>
      </c>
      <c r="Q117" s="61">
        <v>44085</v>
      </c>
    </row>
    <row r="118" spans="2:17" s="73" customFormat="1" ht="19.7" customHeight="1">
      <c r="B118" s="65">
        <v>13</v>
      </c>
      <c r="C118" s="65" t="s">
        <v>531</v>
      </c>
      <c r="D118" s="65" t="s">
        <v>531</v>
      </c>
      <c r="E118" s="78" t="s">
        <v>7143</v>
      </c>
      <c r="F118" s="57">
        <v>2</v>
      </c>
      <c r="G118" s="281">
        <v>2170</v>
      </c>
      <c r="H118" s="281">
        <f t="shared" si="3"/>
        <v>4340</v>
      </c>
      <c r="I118" s="283"/>
      <c r="J118" s="59" t="s">
        <v>7144</v>
      </c>
      <c r="K118" s="285" t="s">
        <v>7052</v>
      </c>
      <c r="L118" s="57"/>
      <c r="M118" s="60">
        <v>44074</v>
      </c>
      <c r="N118" s="65"/>
      <c r="O118" s="57"/>
      <c r="P118" s="60">
        <v>44085</v>
      </c>
      <c r="Q118" s="61">
        <v>44085</v>
      </c>
    </row>
    <row r="119" spans="2:17" s="73" customFormat="1" ht="19.7" customHeight="1">
      <c r="B119" s="65"/>
      <c r="C119" s="65"/>
      <c r="D119" s="65"/>
      <c r="E119" s="78"/>
      <c r="F119" s="57"/>
      <c r="G119" s="281">
        <v>0</v>
      </c>
      <c r="H119" s="281">
        <f t="shared" si="3"/>
        <v>0</v>
      </c>
      <c r="I119" s="283"/>
      <c r="J119" s="59"/>
      <c r="K119" s="57"/>
      <c r="L119" s="57"/>
      <c r="M119" s="60"/>
      <c r="N119" s="65"/>
      <c r="O119" s="57"/>
      <c r="P119" s="60"/>
      <c r="Q119" s="61"/>
    </row>
    <row r="120" spans="2:17" s="73" customFormat="1" ht="19.7" customHeight="1">
      <c r="B120" s="65">
        <v>13</v>
      </c>
      <c r="C120" s="65" t="s">
        <v>531</v>
      </c>
      <c r="D120" s="65" t="s">
        <v>531</v>
      </c>
      <c r="E120" s="78" t="s">
        <v>4793</v>
      </c>
      <c r="F120" s="57">
        <v>2</v>
      </c>
      <c r="G120" s="281">
        <v>2830</v>
      </c>
      <c r="H120" s="281">
        <f t="shared" si="3"/>
        <v>5660</v>
      </c>
      <c r="I120" s="283"/>
      <c r="J120" s="59" t="s">
        <v>860</v>
      </c>
      <c r="K120" s="285" t="s">
        <v>7052</v>
      </c>
      <c r="L120" s="57"/>
      <c r="M120" s="60">
        <v>44074</v>
      </c>
      <c r="N120" s="65"/>
      <c r="O120" s="57"/>
      <c r="P120" s="60">
        <v>44085</v>
      </c>
      <c r="Q120" s="61">
        <v>44085</v>
      </c>
    </row>
    <row r="121" spans="2:17" s="73" customFormat="1" ht="19.7" customHeight="1">
      <c r="B121" s="65">
        <v>13</v>
      </c>
      <c r="C121" s="65" t="s">
        <v>531</v>
      </c>
      <c r="D121" s="65" t="s">
        <v>531</v>
      </c>
      <c r="E121" s="78" t="s">
        <v>7145</v>
      </c>
      <c r="F121" s="57">
        <v>1</v>
      </c>
      <c r="G121" s="281">
        <v>2940</v>
      </c>
      <c r="H121" s="281">
        <f t="shared" si="3"/>
        <v>2940</v>
      </c>
      <c r="I121" s="283"/>
      <c r="J121" s="59" t="s">
        <v>3690</v>
      </c>
      <c r="K121" s="285" t="s">
        <v>7052</v>
      </c>
      <c r="L121" s="57"/>
      <c r="M121" s="60">
        <v>44074</v>
      </c>
      <c r="N121" s="65"/>
      <c r="O121" s="57"/>
      <c r="P121" s="60">
        <v>44085</v>
      </c>
      <c r="Q121" s="61">
        <v>44085</v>
      </c>
    </row>
    <row r="122" spans="2:17" s="73" customFormat="1" ht="19.7" customHeight="1">
      <c r="B122" s="65">
        <v>13</v>
      </c>
      <c r="C122" s="65" t="s">
        <v>531</v>
      </c>
      <c r="D122" s="65" t="s">
        <v>531</v>
      </c>
      <c r="E122" s="78" t="s">
        <v>5410</v>
      </c>
      <c r="F122" s="57">
        <v>4</v>
      </c>
      <c r="G122" s="281">
        <v>41</v>
      </c>
      <c r="H122" s="281">
        <f t="shared" si="3"/>
        <v>164</v>
      </c>
      <c r="I122" s="283"/>
      <c r="J122" s="59" t="s">
        <v>7061</v>
      </c>
      <c r="K122" s="285" t="s">
        <v>7052</v>
      </c>
      <c r="L122" s="57"/>
      <c r="M122" s="60">
        <v>44074</v>
      </c>
      <c r="N122" s="65"/>
      <c r="O122" s="57"/>
      <c r="P122" s="60">
        <v>44085</v>
      </c>
      <c r="Q122" s="61">
        <v>44085</v>
      </c>
    </row>
    <row r="123" spans="2:17" s="73" customFormat="1" ht="19.7" customHeight="1">
      <c r="B123" s="65">
        <v>13</v>
      </c>
      <c r="C123" s="65" t="s">
        <v>531</v>
      </c>
      <c r="D123" s="65" t="s">
        <v>531</v>
      </c>
      <c r="E123" s="78" t="s">
        <v>4434</v>
      </c>
      <c r="F123" s="57">
        <v>1</v>
      </c>
      <c r="G123" s="281">
        <v>772</v>
      </c>
      <c r="H123" s="281">
        <f>F123*G123</f>
        <v>772</v>
      </c>
      <c r="I123" s="283"/>
      <c r="J123" s="59" t="s">
        <v>1523</v>
      </c>
      <c r="K123" s="285" t="s">
        <v>7052</v>
      </c>
      <c r="L123" s="57"/>
      <c r="M123" s="60">
        <v>44074</v>
      </c>
      <c r="N123" s="65"/>
      <c r="O123" s="57"/>
      <c r="P123" s="60">
        <v>44085</v>
      </c>
      <c r="Q123" s="61">
        <v>44085</v>
      </c>
    </row>
    <row r="124" spans="2:17" s="73" customFormat="1" ht="19.7" customHeight="1">
      <c r="B124" s="65">
        <v>13</v>
      </c>
      <c r="C124" s="65" t="s">
        <v>531</v>
      </c>
      <c r="D124" s="65" t="s">
        <v>531</v>
      </c>
      <c r="E124" s="78" t="s">
        <v>7146</v>
      </c>
      <c r="F124" s="57">
        <v>1</v>
      </c>
      <c r="G124" s="281">
        <v>5240</v>
      </c>
      <c r="H124" s="281">
        <f t="shared" si="3"/>
        <v>5240</v>
      </c>
      <c r="I124" s="283"/>
      <c r="J124" s="59" t="s">
        <v>7147</v>
      </c>
      <c r="K124" s="285" t="s">
        <v>7052</v>
      </c>
      <c r="L124" s="57"/>
      <c r="M124" s="60">
        <v>44074</v>
      </c>
      <c r="N124" s="65"/>
      <c r="O124" s="57"/>
      <c r="P124" s="60">
        <v>44085</v>
      </c>
      <c r="Q124" s="61">
        <v>44085</v>
      </c>
    </row>
    <row r="125" spans="2:17" s="73" customFormat="1" ht="19.7" customHeight="1">
      <c r="B125" s="65">
        <v>13</v>
      </c>
      <c r="C125" s="65" t="s">
        <v>531</v>
      </c>
      <c r="D125" s="65" t="s">
        <v>531</v>
      </c>
      <c r="E125" s="78" t="s">
        <v>7148</v>
      </c>
      <c r="F125" s="57">
        <v>1</v>
      </c>
      <c r="G125" s="281">
        <v>5452</v>
      </c>
      <c r="H125" s="281">
        <f t="shared" si="3"/>
        <v>5452</v>
      </c>
      <c r="I125" s="283"/>
      <c r="J125" s="59" t="s">
        <v>7149</v>
      </c>
      <c r="K125" s="285" t="s">
        <v>7052</v>
      </c>
      <c r="L125" s="57"/>
      <c r="M125" s="60">
        <v>44074</v>
      </c>
      <c r="N125" s="65"/>
      <c r="O125" s="57"/>
      <c r="P125" s="60">
        <v>44085</v>
      </c>
      <c r="Q125" s="61">
        <v>44085</v>
      </c>
    </row>
    <row r="126" spans="2:17" s="73" customFormat="1" ht="19.7" customHeight="1">
      <c r="B126" s="65">
        <v>13</v>
      </c>
      <c r="C126" s="65" t="s">
        <v>531</v>
      </c>
      <c r="D126" s="65" t="s">
        <v>531</v>
      </c>
      <c r="E126" s="78" t="s">
        <v>7150</v>
      </c>
      <c r="F126" s="57">
        <v>4</v>
      </c>
      <c r="G126" s="281">
        <v>2220</v>
      </c>
      <c r="H126" s="281">
        <f t="shared" si="3"/>
        <v>8880</v>
      </c>
      <c r="I126" s="283"/>
      <c r="J126" s="59" t="s">
        <v>7151</v>
      </c>
      <c r="K126" s="285" t="s">
        <v>7052</v>
      </c>
      <c r="L126" s="57"/>
      <c r="M126" s="60">
        <v>44074</v>
      </c>
      <c r="N126" s="65"/>
      <c r="O126" s="57"/>
      <c r="P126" s="60">
        <v>44085</v>
      </c>
      <c r="Q126" s="61">
        <v>44085</v>
      </c>
    </row>
    <row r="127" spans="2:17" s="73" customFormat="1" ht="19.7" customHeight="1">
      <c r="B127" s="65">
        <v>13</v>
      </c>
      <c r="C127" s="65" t="s">
        <v>531</v>
      </c>
      <c r="D127" s="65" t="s">
        <v>531</v>
      </c>
      <c r="E127" s="78" t="s">
        <v>7152</v>
      </c>
      <c r="F127" s="57">
        <v>1</v>
      </c>
      <c r="G127" s="281">
        <v>3270</v>
      </c>
      <c r="H127" s="281">
        <f t="shared" si="3"/>
        <v>3270</v>
      </c>
      <c r="I127" s="283"/>
      <c r="J127" s="59" t="s">
        <v>7153</v>
      </c>
      <c r="K127" s="285" t="s">
        <v>7052</v>
      </c>
      <c r="L127" s="57"/>
      <c r="M127" s="60">
        <v>44074</v>
      </c>
      <c r="N127" s="65"/>
      <c r="O127" s="57"/>
      <c r="P127" s="60">
        <v>44085</v>
      </c>
      <c r="Q127" s="61">
        <v>44085</v>
      </c>
    </row>
    <row r="128" spans="2:17" s="73" customFormat="1" ht="19.7" customHeight="1">
      <c r="B128" s="65"/>
      <c r="C128" s="65"/>
      <c r="D128" s="65"/>
      <c r="E128" s="78"/>
      <c r="F128" s="57"/>
      <c r="G128" s="281">
        <v>0</v>
      </c>
      <c r="H128" s="281">
        <f t="shared" si="3"/>
        <v>0</v>
      </c>
      <c r="I128" s="283"/>
      <c r="J128" s="59"/>
      <c r="K128" s="57"/>
      <c r="L128" s="57"/>
      <c r="M128" s="60"/>
      <c r="N128" s="65"/>
      <c r="O128" s="57"/>
      <c r="P128" s="60"/>
      <c r="Q128" s="61"/>
    </row>
    <row r="129" spans="2:17" s="73" customFormat="1" ht="19.7" customHeight="1">
      <c r="B129" s="65">
        <v>6</v>
      </c>
      <c r="C129" s="65" t="s">
        <v>531</v>
      </c>
      <c r="D129" s="65" t="s">
        <v>531</v>
      </c>
      <c r="E129" s="78" t="s">
        <v>1402</v>
      </c>
      <c r="F129" s="57">
        <v>1</v>
      </c>
      <c r="G129" s="281">
        <v>6005</v>
      </c>
      <c r="H129" s="281">
        <f t="shared" si="3"/>
        <v>6005</v>
      </c>
      <c r="I129" s="283"/>
      <c r="J129" s="59" t="s">
        <v>1569</v>
      </c>
      <c r="K129" s="285" t="s">
        <v>7052</v>
      </c>
      <c r="L129" s="57"/>
      <c r="M129" s="60">
        <v>44074</v>
      </c>
      <c r="N129" s="65"/>
      <c r="O129" s="57"/>
      <c r="P129" s="60">
        <v>44085</v>
      </c>
      <c r="Q129" s="61">
        <v>44085</v>
      </c>
    </row>
    <row r="130" spans="2:17" s="73" customFormat="1" ht="19.7" customHeight="1">
      <c r="B130" s="65">
        <v>6</v>
      </c>
      <c r="C130" s="65" t="s">
        <v>531</v>
      </c>
      <c r="D130" s="65" t="s">
        <v>531</v>
      </c>
      <c r="E130" s="78" t="s">
        <v>1527</v>
      </c>
      <c r="F130" s="57">
        <v>1</v>
      </c>
      <c r="G130" s="281">
        <v>861</v>
      </c>
      <c r="H130" s="281">
        <f t="shared" si="3"/>
        <v>861</v>
      </c>
      <c r="I130" s="283"/>
      <c r="J130" s="59" t="s">
        <v>1265</v>
      </c>
      <c r="K130" s="285" t="s">
        <v>7052</v>
      </c>
      <c r="L130" s="57"/>
      <c r="M130" s="60">
        <v>44074</v>
      </c>
      <c r="N130" s="65"/>
      <c r="O130" s="57"/>
      <c r="P130" s="60">
        <v>44085</v>
      </c>
      <c r="Q130" s="61">
        <v>44085</v>
      </c>
    </row>
    <row r="131" spans="2:17" s="73" customFormat="1" ht="19.7" customHeight="1">
      <c r="B131" s="65">
        <v>6</v>
      </c>
      <c r="C131" s="65" t="s">
        <v>531</v>
      </c>
      <c r="D131" s="65" t="s">
        <v>531</v>
      </c>
      <c r="E131" s="78" t="s">
        <v>1652</v>
      </c>
      <c r="F131" s="57">
        <v>1</v>
      </c>
      <c r="G131" s="281">
        <v>1232</v>
      </c>
      <c r="H131" s="281">
        <f t="shared" si="3"/>
        <v>1232</v>
      </c>
      <c r="I131" s="283"/>
      <c r="J131" s="59" t="s">
        <v>1437</v>
      </c>
      <c r="K131" s="285" t="s">
        <v>7052</v>
      </c>
      <c r="L131" s="57"/>
      <c r="M131" s="60">
        <v>44074</v>
      </c>
      <c r="N131" s="65"/>
      <c r="O131" s="57"/>
      <c r="P131" s="60">
        <v>44085</v>
      </c>
      <c r="Q131" s="61">
        <v>44085</v>
      </c>
    </row>
    <row r="132" spans="2:17" s="73" customFormat="1" ht="19.7" customHeight="1">
      <c r="B132" s="65">
        <v>6</v>
      </c>
      <c r="C132" s="65" t="s">
        <v>531</v>
      </c>
      <c r="D132" s="65" t="s">
        <v>531</v>
      </c>
      <c r="E132" s="78" t="s">
        <v>864</v>
      </c>
      <c r="F132" s="57">
        <v>1</v>
      </c>
      <c r="G132" s="281">
        <v>4570</v>
      </c>
      <c r="H132" s="281">
        <f t="shared" si="3"/>
        <v>4570</v>
      </c>
      <c r="I132" s="283"/>
      <c r="J132" s="59" t="s">
        <v>6685</v>
      </c>
      <c r="K132" s="285" t="s">
        <v>7052</v>
      </c>
      <c r="L132" s="57"/>
      <c r="M132" s="60">
        <v>44074</v>
      </c>
      <c r="N132" s="65"/>
      <c r="O132" s="57"/>
      <c r="P132" s="60">
        <v>44085</v>
      </c>
      <c r="Q132" s="61">
        <v>44085</v>
      </c>
    </row>
    <row r="133" spans="2:17" s="73" customFormat="1" ht="19.7" customHeight="1">
      <c r="B133" s="65">
        <v>6</v>
      </c>
      <c r="C133" s="65" t="s">
        <v>531</v>
      </c>
      <c r="D133" s="65" t="s">
        <v>531</v>
      </c>
      <c r="E133" s="78" t="s">
        <v>868</v>
      </c>
      <c r="F133" s="57">
        <v>1</v>
      </c>
      <c r="G133" s="281">
        <v>3853</v>
      </c>
      <c r="H133" s="281">
        <f t="shared" si="3"/>
        <v>3853</v>
      </c>
      <c r="I133" s="283"/>
      <c r="J133" s="59" t="s">
        <v>6686</v>
      </c>
      <c r="K133" s="285" t="s">
        <v>7052</v>
      </c>
      <c r="L133" s="57"/>
      <c r="M133" s="60">
        <v>44074</v>
      </c>
      <c r="N133" s="65"/>
      <c r="O133" s="57"/>
      <c r="P133" s="60">
        <v>44085</v>
      </c>
      <c r="Q133" s="61">
        <v>44085</v>
      </c>
    </row>
    <row r="134" spans="2:17" s="73" customFormat="1" ht="19.7" customHeight="1">
      <c r="B134" s="65">
        <v>6</v>
      </c>
      <c r="C134" s="65" t="s">
        <v>531</v>
      </c>
      <c r="D134" s="65" t="s">
        <v>531</v>
      </c>
      <c r="E134" s="78" t="s">
        <v>7154</v>
      </c>
      <c r="F134" s="57">
        <v>1</v>
      </c>
      <c r="G134" s="281">
        <v>5530</v>
      </c>
      <c r="H134" s="281">
        <f t="shared" si="3"/>
        <v>5530</v>
      </c>
      <c r="I134" s="283"/>
      <c r="J134" s="59" t="s">
        <v>7155</v>
      </c>
      <c r="K134" s="285" t="s">
        <v>7052</v>
      </c>
      <c r="L134" s="57"/>
      <c r="M134" s="60">
        <v>44074</v>
      </c>
      <c r="N134" s="65"/>
      <c r="O134" s="57"/>
      <c r="P134" s="60">
        <v>44085</v>
      </c>
      <c r="Q134" s="61">
        <v>44085</v>
      </c>
    </row>
    <row r="135" spans="2:17" s="9" customFormat="1" ht="19.7" customHeight="1">
      <c r="B135" s="21"/>
      <c r="C135" s="21"/>
      <c r="D135" s="21"/>
      <c r="E135" s="75"/>
      <c r="F135" s="22"/>
      <c r="G135" s="266">
        <v>0</v>
      </c>
      <c r="H135" s="266">
        <f t="shared" si="3"/>
        <v>0</v>
      </c>
      <c r="I135" s="167"/>
      <c r="J135" s="30"/>
      <c r="K135" s="30"/>
      <c r="L135" s="22"/>
      <c r="M135" s="25"/>
      <c r="N135" s="21"/>
      <c r="O135" s="22"/>
      <c r="P135" s="25"/>
      <c r="Q135" s="26"/>
    </row>
    <row r="136" spans="2:17" s="9" customFormat="1" ht="19.7" customHeight="1">
      <c r="B136" s="21">
        <v>6</v>
      </c>
      <c r="C136" s="21" t="s">
        <v>1764</v>
      </c>
      <c r="D136" s="21" t="s">
        <v>144</v>
      </c>
      <c r="E136" s="75" t="s">
        <v>7156</v>
      </c>
      <c r="F136" s="22">
        <v>1</v>
      </c>
      <c r="G136" s="266">
        <v>10720</v>
      </c>
      <c r="H136" s="266">
        <f t="shared" si="3"/>
        <v>10720</v>
      </c>
      <c r="I136" s="167"/>
      <c r="J136" s="31" t="s">
        <v>4133</v>
      </c>
      <c r="K136" s="22" t="s">
        <v>7157</v>
      </c>
      <c r="L136" s="864"/>
      <c r="M136" s="25">
        <v>44082</v>
      </c>
      <c r="N136" s="21"/>
      <c r="O136" s="32">
        <v>44090</v>
      </c>
      <c r="P136" s="25">
        <v>44090</v>
      </c>
      <c r="Q136" s="26">
        <v>44089</v>
      </c>
    </row>
    <row r="137" spans="2:17" s="9" customFormat="1" ht="19.7" customHeight="1">
      <c r="B137" s="2003">
        <v>6</v>
      </c>
      <c r="C137" s="2003" t="s">
        <v>1764</v>
      </c>
      <c r="D137" s="2003" t="s">
        <v>293</v>
      </c>
      <c r="E137" s="2004" t="s">
        <v>7158</v>
      </c>
      <c r="F137" s="2005">
        <v>1</v>
      </c>
      <c r="G137" s="2006">
        <v>0</v>
      </c>
      <c r="H137" s="2006">
        <f t="shared" si="3"/>
        <v>0</v>
      </c>
      <c r="I137" s="2007"/>
      <c r="J137" s="2008" t="s">
        <v>7159</v>
      </c>
      <c r="K137" s="22"/>
      <c r="L137" s="864"/>
      <c r="M137" s="25"/>
      <c r="N137" s="21"/>
      <c r="O137" s="32"/>
      <c r="P137" s="25"/>
      <c r="Q137" s="26"/>
    </row>
    <row r="138" spans="2:17" s="9" customFormat="1" ht="19.7" customHeight="1">
      <c r="B138" s="21">
        <v>6</v>
      </c>
      <c r="C138" s="21" t="s">
        <v>1764</v>
      </c>
      <c r="D138" s="21" t="s">
        <v>293</v>
      </c>
      <c r="E138" s="75" t="s">
        <v>7160</v>
      </c>
      <c r="F138" s="22">
        <v>1</v>
      </c>
      <c r="G138" s="266">
        <v>2130</v>
      </c>
      <c r="H138" s="266">
        <f t="shared" si="3"/>
        <v>2130</v>
      </c>
      <c r="I138" s="167"/>
      <c r="J138" s="31" t="s">
        <v>7159</v>
      </c>
      <c r="K138" s="22" t="s">
        <v>7157</v>
      </c>
      <c r="L138" s="22"/>
      <c r="M138" s="25">
        <v>44082</v>
      </c>
      <c r="N138" s="21"/>
      <c r="O138" s="32">
        <v>44090</v>
      </c>
      <c r="P138" s="25">
        <v>44090</v>
      </c>
      <c r="Q138" s="26">
        <v>44089</v>
      </c>
    </row>
    <row r="139" spans="2:17" s="9" customFormat="1" ht="19.7" customHeight="1">
      <c r="B139" s="21"/>
      <c r="C139" s="21"/>
      <c r="D139" s="21"/>
      <c r="E139" s="75"/>
      <c r="F139" s="22"/>
      <c r="G139" s="266">
        <v>0</v>
      </c>
      <c r="H139" s="266">
        <f t="shared" si="3"/>
        <v>0</v>
      </c>
      <c r="I139" s="167"/>
      <c r="J139" s="31"/>
      <c r="K139" s="22"/>
      <c r="L139" s="22"/>
      <c r="M139" s="25"/>
      <c r="N139" s="21"/>
      <c r="O139" s="22"/>
      <c r="P139" s="25"/>
      <c r="Q139" s="26"/>
    </row>
    <row r="140" spans="2:17" s="9" customFormat="1" ht="19.7" customHeight="1">
      <c r="B140" s="21">
        <v>3</v>
      </c>
      <c r="C140" s="21" t="s">
        <v>1729</v>
      </c>
      <c r="D140" s="21" t="s">
        <v>1729</v>
      </c>
      <c r="E140" s="211" t="s">
        <v>7161</v>
      </c>
      <c r="F140" s="22">
        <v>2</v>
      </c>
      <c r="G140" s="266">
        <v>700</v>
      </c>
      <c r="H140" s="266">
        <f t="shared" si="3"/>
        <v>1400</v>
      </c>
      <c r="I140" s="167"/>
      <c r="J140" s="31" t="s">
        <v>7162</v>
      </c>
      <c r="K140" s="22" t="s">
        <v>7163</v>
      </c>
      <c r="L140" s="22"/>
      <c r="M140" s="25">
        <v>44085</v>
      </c>
      <c r="N140" s="21"/>
      <c r="O140" s="32">
        <v>44090</v>
      </c>
      <c r="P140" s="25">
        <v>44090</v>
      </c>
      <c r="Q140" s="26">
        <v>44090</v>
      </c>
    </row>
    <row r="141" spans="2:17" s="9" customFormat="1" ht="19.7" customHeight="1">
      <c r="B141" s="21">
        <v>3</v>
      </c>
      <c r="C141" s="21" t="s">
        <v>1729</v>
      </c>
      <c r="D141" s="21" t="s">
        <v>1729</v>
      </c>
      <c r="E141" s="75" t="s">
        <v>447</v>
      </c>
      <c r="F141" s="22">
        <v>1</v>
      </c>
      <c r="G141" s="266">
        <v>1300</v>
      </c>
      <c r="H141" s="266">
        <f t="shared" si="3"/>
        <v>1300</v>
      </c>
      <c r="I141" s="167"/>
      <c r="J141" s="31"/>
      <c r="K141" s="22"/>
      <c r="L141" s="22"/>
      <c r="M141" s="25"/>
      <c r="N141" s="21"/>
      <c r="O141" s="22"/>
      <c r="P141" s="25"/>
      <c r="Q141" s="26"/>
    </row>
    <row r="142" spans="2:17" s="9" customFormat="1" ht="19.7" customHeight="1">
      <c r="B142" s="21"/>
      <c r="C142" s="21"/>
      <c r="D142" s="21"/>
      <c r="E142" s="75"/>
      <c r="F142" s="22"/>
      <c r="G142" s="266">
        <v>0</v>
      </c>
      <c r="H142" s="266">
        <f t="shared" si="3"/>
        <v>0</v>
      </c>
      <c r="I142" s="167"/>
      <c r="J142" s="31"/>
      <c r="K142" s="22"/>
      <c r="L142" s="22"/>
      <c r="M142" s="25"/>
      <c r="N142" s="21"/>
      <c r="O142" s="22"/>
      <c r="P142" s="25"/>
      <c r="Q142" s="26"/>
    </row>
    <row r="143" spans="2:17" s="9" customFormat="1" ht="19.7" customHeight="1">
      <c r="B143" s="21">
        <v>5</v>
      </c>
      <c r="C143" s="21" t="s">
        <v>664</v>
      </c>
      <c r="D143" s="21" t="s">
        <v>531</v>
      </c>
      <c r="E143" s="75" t="s">
        <v>7164</v>
      </c>
      <c r="F143" s="22">
        <v>1</v>
      </c>
      <c r="G143" s="266">
        <v>898</v>
      </c>
      <c r="H143" s="266">
        <f t="shared" si="3"/>
        <v>898</v>
      </c>
      <c r="I143" s="167"/>
      <c r="J143" s="31" t="s">
        <v>4419</v>
      </c>
      <c r="K143" s="30" t="s">
        <v>7052</v>
      </c>
      <c r="L143" s="22"/>
      <c r="M143" s="25">
        <v>44085</v>
      </c>
      <c r="N143" s="21"/>
      <c r="O143" s="22"/>
      <c r="P143" s="25">
        <v>44088</v>
      </c>
      <c r="Q143" s="26">
        <v>44088</v>
      </c>
    </row>
    <row r="144" spans="2:17" s="9" customFormat="1" ht="19.7" customHeight="1">
      <c r="B144" s="21">
        <v>6</v>
      </c>
      <c r="C144" s="21" t="s">
        <v>531</v>
      </c>
      <c r="D144" s="21" t="s">
        <v>531</v>
      </c>
      <c r="E144" s="75" t="s">
        <v>7165</v>
      </c>
      <c r="F144" s="22">
        <v>1</v>
      </c>
      <c r="G144" s="266">
        <v>977</v>
      </c>
      <c r="H144" s="266">
        <f t="shared" si="3"/>
        <v>977</v>
      </c>
      <c r="I144" s="167"/>
      <c r="J144" s="31" t="s">
        <v>3034</v>
      </c>
      <c r="K144" s="30" t="s">
        <v>7052</v>
      </c>
      <c r="L144" s="22"/>
      <c r="M144" s="25">
        <v>44085</v>
      </c>
      <c r="N144" s="21"/>
      <c r="O144" s="22"/>
      <c r="P144" s="25">
        <v>44088</v>
      </c>
      <c r="Q144" s="26">
        <v>44088</v>
      </c>
    </row>
    <row r="145" spans="2:17" s="9" customFormat="1" ht="19.7" customHeight="1">
      <c r="B145" s="21">
        <v>6</v>
      </c>
      <c r="C145" s="21" t="s">
        <v>531</v>
      </c>
      <c r="D145" s="21" t="s">
        <v>531</v>
      </c>
      <c r="E145" s="75" t="s">
        <v>7166</v>
      </c>
      <c r="F145" s="22">
        <v>1</v>
      </c>
      <c r="G145" s="266">
        <v>1035</v>
      </c>
      <c r="H145" s="266">
        <f t="shared" si="3"/>
        <v>1035</v>
      </c>
      <c r="I145" s="167"/>
      <c r="J145" s="31" t="s">
        <v>4922</v>
      </c>
      <c r="K145" s="30" t="s">
        <v>7052</v>
      </c>
      <c r="L145" s="22"/>
      <c r="M145" s="25">
        <v>44085</v>
      </c>
      <c r="N145" s="21"/>
      <c r="O145" s="22"/>
      <c r="P145" s="25">
        <v>44088</v>
      </c>
      <c r="Q145" s="26">
        <v>44088</v>
      </c>
    </row>
    <row r="146" spans="2:17" s="9" customFormat="1" ht="19.7" customHeight="1">
      <c r="B146" s="21">
        <v>6</v>
      </c>
      <c r="C146" s="21" t="s">
        <v>531</v>
      </c>
      <c r="D146" s="21" t="s">
        <v>531</v>
      </c>
      <c r="E146" s="75" t="s">
        <v>7167</v>
      </c>
      <c r="F146" s="22">
        <v>1</v>
      </c>
      <c r="G146" s="266">
        <v>997</v>
      </c>
      <c r="H146" s="266">
        <f t="shared" si="3"/>
        <v>997</v>
      </c>
      <c r="I146" s="167"/>
      <c r="J146" s="31" t="s">
        <v>4922</v>
      </c>
      <c r="K146" s="30" t="s">
        <v>7052</v>
      </c>
      <c r="L146" s="22"/>
      <c r="M146" s="25">
        <v>44085</v>
      </c>
      <c r="N146" s="21"/>
      <c r="O146" s="22"/>
      <c r="P146" s="25">
        <v>44088</v>
      </c>
      <c r="Q146" s="26">
        <v>44088</v>
      </c>
    </row>
    <row r="147" spans="2:17" s="9" customFormat="1" ht="19.7" customHeight="1">
      <c r="B147" s="21">
        <v>13</v>
      </c>
      <c r="C147" s="21" t="s">
        <v>292</v>
      </c>
      <c r="D147" s="21" t="s">
        <v>531</v>
      </c>
      <c r="E147" s="75" t="s">
        <v>4927</v>
      </c>
      <c r="F147" s="22">
        <v>1</v>
      </c>
      <c r="G147" s="266">
        <v>378</v>
      </c>
      <c r="H147" s="266">
        <f t="shared" si="3"/>
        <v>378</v>
      </c>
      <c r="I147" s="167"/>
      <c r="J147" s="31" t="s">
        <v>1535</v>
      </c>
      <c r="K147" s="30" t="s">
        <v>7052</v>
      </c>
      <c r="L147" s="22"/>
      <c r="M147" s="25">
        <v>44085</v>
      </c>
      <c r="N147" s="21"/>
      <c r="O147" s="22"/>
      <c r="P147" s="25">
        <v>44088</v>
      </c>
      <c r="Q147" s="26">
        <v>44088</v>
      </c>
    </row>
    <row r="148" spans="2:17" s="9" customFormat="1" ht="19.7" customHeight="1">
      <c r="B148" s="21"/>
      <c r="C148" s="21"/>
      <c r="D148" s="21"/>
      <c r="E148" s="75"/>
      <c r="F148" s="22"/>
      <c r="G148" s="266">
        <v>0</v>
      </c>
      <c r="H148" s="266">
        <f>F148*G148</f>
        <v>0</v>
      </c>
      <c r="I148" s="167"/>
      <c r="J148" s="31"/>
      <c r="K148" s="22"/>
      <c r="L148" s="22"/>
      <c r="M148" s="25"/>
      <c r="N148" s="21"/>
      <c r="O148" s="22"/>
      <c r="P148" s="25"/>
      <c r="Q148" s="26"/>
    </row>
    <row r="149" spans="2:17" s="9" customFormat="1" ht="19.7" customHeight="1">
      <c r="B149" s="21">
        <v>14</v>
      </c>
      <c r="C149" s="21" t="s">
        <v>531</v>
      </c>
      <c r="D149" s="21" t="s">
        <v>531</v>
      </c>
      <c r="E149" s="75" t="s">
        <v>7168</v>
      </c>
      <c r="F149" s="22">
        <v>3</v>
      </c>
      <c r="G149" s="266">
        <v>910</v>
      </c>
      <c r="H149" s="266">
        <f>F149*G149</f>
        <v>2730</v>
      </c>
      <c r="I149" s="167"/>
      <c r="J149" s="31" t="s">
        <v>7169</v>
      </c>
      <c r="K149" s="30" t="s">
        <v>7052</v>
      </c>
      <c r="L149" s="22"/>
      <c r="M149" s="25">
        <v>44092</v>
      </c>
      <c r="N149" s="21"/>
      <c r="O149" s="22"/>
      <c r="P149" s="25">
        <v>44097</v>
      </c>
      <c r="Q149" s="26">
        <v>44097</v>
      </c>
    </row>
    <row r="150" spans="2:17" s="9" customFormat="1" ht="19.7" customHeight="1">
      <c r="B150" s="21"/>
      <c r="C150" s="21"/>
      <c r="D150" s="21"/>
      <c r="E150" s="75"/>
      <c r="F150" s="22"/>
      <c r="G150" s="266"/>
      <c r="H150" s="266"/>
      <c r="I150" s="167"/>
      <c r="J150" s="31"/>
      <c r="K150" s="30"/>
      <c r="L150" s="22"/>
      <c r="M150" s="25"/>
      <c r="N150" s="21"/>
      <c r="O150" s="22"/>
      <c r="P150" s="25"/>
      <c r="Q150" s="26"/>
    </row>
    <row r="151" spans="2:17" s="9" customFormat="1" ht="19.7" customHeight="1">
      <c r="B151" s="21">
        <v>11</v>
      </c>
      <c r="C151" s="21" t="s">
        <v>531</v>
      </c>
      <c r="D151" s="21" t="s">
        <v>531</v>
      </c>
      <c r="E151" s="75" t="s">
        <v>7170</v>
      </c>
      <c r="F151" s="22">
        <v>1</v>
      </c>
      <c r="G151" s="266">
        <v>1930</v>
      </c>
      <c r="H151" s="266">
        <f t="shared" ref="H151:H158" si="4">F151*G151</f>
        <v>1930</v>
      </c>
      <c r="I151" s="167"/>
      <c r="J151" s="31" t="s">
        <v>7171</v>
      </c>
      <c r="K151" s="30" t="s">
        <v>7052</v>
      </c>
      <c r="L151" s="22"/>
      <c r="M151" s="25">
        <v>44092</v>
      </c>
      <c r="N151" s="21"/>
      <c r="O151" s="22"/>
      <c r="P151" s="25">
        <v>44102</v>
      </c>
      <c r="Q151" s="26">
        <v>44102</v>
      </c>
    </row>
    <row r="152" spans="2:17" s="9" customFormat="1" ht="19.7" customHeight="1">
      <c r="B152" s="21">
        <v>13</v>
      </c>
      <c r="C152" s="21" t="s">
        <v>531</v>
      </c>
      <c r="D152" s="21" t="s">
        <v>531</v>
      </c>
      <c r="E152" s="75" t="s">
        <v>7172</v>
      </c>
      <c r="F152" s="22">
        <v>1</v>
      </c>
      <c r="G152" s="266">
        <v>1990</v>
      </c>
      <c r="H152" s="266">
        <f t="shared" si="4"/>
        <v>1990</v>
      </c>
      <c r="I152" s="167"/>
      <c r="J152" s="31" t="s">
        <v>7173</v>
      </c>
      <c r="K152" s="30" t="s">
        <v>7052</v>
      </c>
      <c r="L152" s="22"/>
      <c r="M152" s="25">
        <v>44092</v>
      </c>
      <c r="N152" s="21"/>
      <c r="O152" s="22"/>
      <c r="P152" s="25">
        <v>44102</v>
      </c>
      <c r="Q152" s="26">
        <v>44102</v>
      </c>
    </row>
    <row r="153" spans="2:17" s="9" customFormat="1" ht="19.7" customHeight="1">
      <c r="B153" s="21"/>
      <c r="C153" s="21"/>
      <c r="D153" s="21"/>
      <c r="E153" s="75"/>
      <c r="F153" s="22"/>
      <c r="G153" s="266">
        <v>0</v>
      </c>
      <c r="H153" s="266">
        <f t="shared" si="4"/>
        <v>0</v>
      </c>
      <c r="I153" s="167"/>
      <c r="J153" s="31"/>
      <c r="K153" s="22"/>
      <c r="L153" s="22"/>
      <c r="M153" s="25"/>
      <c r="N153" s="21"/>
      <c r="O153" s="22"/>
      <c r="P153" s="25"/>
      <c r="Q153" s="26"/>
    </row>
    <row r="154" spans="2:17" s="9" customFormat="1" ht="19.7" customHeight="1">
      <c r="B154" s="21">
        <v>13</v>
      </c>
      <c r="C154" s="21" t="s">
        <v>292</v>
      </c>
      <c r="D154" s="21" t="s">
        <v>531</v>
      </c>
      <c r="E154" s="75" t="s">
        <v>7174</v>
      </c>
      <c r="F154" s="22">
        <v>2</v>
      </c>
      <c r="G154" s="266">
        <v>246</v>
      </c>
      <c r="H154" s="266">
        <f t="shared" si="4"/>
        <v>492</v>
      </c>
      <c r="I154" s="167"/>
      <c r="J154" s="31" t="s">
        <v>1535</v>
      </c>
      <c r="K154" s="30" t="s">
        <v>7052</v>
      </c>
      <c r="L154" s="22"/>
      <c r="M154" s="25">
        <v>44097</v>
      </c>
      <c r="N154" s="21"/>
      <c r="O154" s="22"/>
      <c r="P154" s="25">
        <v>44098</v>
      </c>
      <c r="Q154" s="26">
        <v>44098</v>
      </c>
    </row>
    <row r="155" spans="2:17" s="9" customFormat="1" ht="19.7" customHeight="1">
      <c r="B155" s="21"/>
      <c r="C155" s="21"/>
      <c r="D155" s="21"/>
      <c r="E155" s="75"/>
      <c r="F155" s="22"/>
      <c r="G155" s="266">
        <v>0</v>
      </c>
      <c r="H155" s="266">
        <f t="shared" si="4"/>
        <v>0</v>
      </c>
      <c r="I155" s="167"/>
      <c r="J155" s="31"/>
      <c r="K155" s="22"/>
      <c r="L155" s="22"/>
      <c r="M155" s="25"/>
      <c r="N155" s="21"/>
      <c r="O155" s="22"/>
      <c r="P155" s="25"/>
      <c r="Q155" s="26"/>
    </row>
    <row r="156" spans="2:17" s="9" customFormat="1" ht="19.7" customHeight="1">
      <c r="B156" s="21">
        <v>13</v>
      </c>
      <c r="C156" s="21" t="s">
        <v>292</v>
      </c>
      <c r="D156" s="21" t="s">
        <v>531</v>
      </c>
      <c r="E156" s="75" t="s">
        <v>7175</v>
      </c>
      <c r="F156" s="22">
        <v>2</v>
      </c>
      <c r="G156" s="266">
        <v>398</v>
      </c>
      <c r="H156" s="266">
        <f t="shared" si="4"/>
        <v>796</v>
      </c>
      <c r="I156" s="167"/>
      <c r="J156" s="31" t="s">
        <v>1535</v>
      </c>
      <c r="K156" s="30" t="s">
        <v>7052</v>
      </c>
      <c r="L156" s="22"/>
      <c r="M156" s="25">
        <v>44098</v>
      </c>
      <c r="N156" s="21"/>
      <c r="O156" s="22"/>
      <c r="P156" s="25">
        <v>44099</v>
      </c>
      <c r="Q156" s="26">
        <v>44099</v>
      </c>
    </row>
    <row r="157" spans="2:17" s="9" customFormat="1" ht="19.7" customHeight="1">
      <c r="B157" s="21">
        <v>13</v>
      </c>
      <c r="C157" s="21" t="s">
        <v>2707</v>
      </c>
      <c r="D157" s="21" t="s">
        <v>531</v>
      </c>
      <c r="E157" s="75" t="s">
        <v>7176</v>
      </c>
      <c r="F157" s="22">
        <v>32</v>
      </c>
      <c r="G157" s="266">
        <v>16</v>
      </c>
      <c r="H157" s="266">
        <f t="shared" si="4"/>
        <v>512</v>
      </c>
      <c r="I157" s="167"/>
      <c r="J157" s="31" t="s">
        <v>1519</v>
      </c>
      <c r="K157" s="30" t="s">
        <v>7052</v>
      </c>
      <c r="L157" s="22"/>
      <c r="M157" s="25">
        <v>44098</v>
      </c>
      <c r="N157" s="21"/>
      <c r="O157" s="22"/>
      <c r="P157" s="25">
        <v>44099</v>
      </c>
      <c r="Q157" s="26">
        <v>44099</v>
      </c>
    </row>
    <row r="158" spans="2:17" s="9" customFormat="1" ht="19.7" customHeight="1">
      <c r="B158" s="21">
        <v>13</v>
      </c>
      <c r="C158" s="21" t="s">
        <v>2707</v>
      </c>
      <c r="D158" s="21" t="s">
        <v>531</v>
      </c>
      <c r="E158" s="75" t="s">
        <v>7177</v>
      </c>
      <c r="F158" s="22">
        <v>32</v>
      </c>
      <c r="G158" s="266">
        <v>16</v>
      </c>
      <c r="H158" s="266">
        <f t="shared" si="4"/>
        <v>512</v>
      </c>
      <c r="I158" s="167"/>
      <c r="J158" s="31" t="s">
        <v>1519</v>
      </c>
      <c r="K158" s="30" t="s">
        <v>7052</v>
      </c>
      <c r="L158" s="22"/>
      <c r="M158" s="25">
        <v>44098</v>
      </c>
      <c r="N158" s="21"/>
      <c r="O158" s="22"/>
      <c r="P158" s="25">
        <v>44099</v>
      </c>
      <c r="Q158" s="26">
        <v>44099</v>
      </c>
    </row>
    <row r="159" spans="2:17" s="9" customFormat="1" ht="19.7" customHeight="1">
      <c r="B159" s="21"/>
      <c r="C159" s="21"/>
      <c r="D159" s="21"/>
      <c r="E159" s="75"/>
      <c r="F159" s="22"/>
      <c r="G159" s="266">
        <v>0</v>
      </c>
      <c r="H159" s="266">
        <f>F159*G159</f>
        <v>0</v>
      </c>
      <c r="I159" s="167"/>
      <c r="J159" s="31"/>
      <c r="K159" s="22"/>
      <c r="L159" s="22"/>
      <c r="M159" s="25"/>
      <c r="N159" s="21"/>
      <c r="O159" s="22"/>
      <c r="P159" s="25"/>
      <c r="Q159" s="26"/>
    </row>
    <row r="160" spans="2:17" s="9" customFormat="1" ht="19.7" customHeight="1">
      <c r="B160" s="21">
        <v>13</v>
      </c>
      <c r="C160" s="21" t="s">
        <v>531</v>
      </c>
      <c r="D160" s="21" t="s">
        <v>531</v>
      </c>
      <c r="E160" s="75" t="s">
        <v>7178</v>
      </c>
      <c r="F160" s="22">
        <v>2</v>
      </c>
      <c r="G160" s="266">
        <v>2530</v>
      </c>
      <c r="H160" s="266">
        <f>F160*G160</f>
        <v>5060</v>
      </c>
      <c r="I160" s="167"/>
      <c r="J160" s="31" t="s">
        <v>1531</v>
      </c>
      <c r="K160" s="30" t="s">
        <v>7052</v>
      </c>
      <c r="L160" s="22"/>
      <c r="M160" s="25">
        <v>44099</v>
      </c>
      <c r="N160" s="21"/>
      <c r="O160" s="22"/>
      <c r="P160" s="25">
        <v>44102</v>
      </c>
      <c r="Q160" s="26">
        <v>44102</v>
      </c>
    </row>
    <row r="161" spans="2:17" s="9" customFormat="1" ht="19.7" customHeight="1">
      <c r="B161" s="21"/>
      <c r="C161" s="21"/>
      <c r="D161" s="21"/>
      <c r="E161" s="75"/>
      <c r="F161" s="22"/>
      <c r="G161" s="266"/>
      <c r="H161" s="266"/>
      <c r="I161" s="167"/>
      <c r="J161" s="31"/>
      <c r="K161" s="30"/>
      <c r="L161" s="22"/>
      <c r="M161" s="25"/>
      <c r="N161" s="21"/>
      <c r="O161" s="22"/>
      <c r="P161" s="25"/>
      <c r="Q161" s="26"/>
    </row>
    <row r="162" spans="2:17" s="9" customFormat="1" ht="19.7" customHeight="1">
      <c r="B162" s="21">
        <v>13</v>
      </c>
      <c r="C162" s="21" t="s">
        <v>531</v>
      </c>
      <c r="D162" s="21" t="s">
        <v>531</v>
      </c>
      <c r="E162" s="75" t="s">
        <v>7082</v>
      </c>
      <c r="F162" s="22">
        <v>2</v>
      </c>
      <c r="G162" s="266">
        <v>1650</v>
      </c>
      <c r="H162" s="266">
        <f>F162*G162</f>
        <v>3300</v>
      </c>
      <c r="I162" s="167"/>
      <c r="J162" s="31" t="s">
        <v>7179</v>
      </c>
      <c r="K162" s="30" t="s">
        <v>7052</v>
      </c>
      <c r="L162" s="22"/>
      <c r="M162" s="25">
        <v>44102</v>
      </c>
      <c r="N162" s="21"/>
      <c r="O162" s="22"/>
      <c r="P162" s="25">
        <v>44103</v>
      </c>
      <c r="Q162" s="26">
        <v>44103</v>
      </c>
    </row>
    <row r="163" spans="2:17" s="9" customFormat="1" ht="19.7" customHeight="1">
      <c r="B163" s="21"/>
      <c r="C163" s="21"/>
      <c r="D163" s="21"/>
      <c r="E163" s="75"/>
      <c r="F163" s="22"/>
      <c r="G163" s="266"/>
      <c r="H163" s="266"/>
      <c r="I163" s="167"/>
      <c r="J163" s="31"/>
      <c r="K163" s="30"/>
      <c r="L163" s="22"/>
      <c r="M163" s="25"/>
      <c r="N163" s="21"/>
      <c r="O163" s="22"/>
      <c r="P163" s="25"/>
      <c r="Q163" s="26"/>
    </row>
    <row r="164" spans="2:17" s="9" customFormat="1" ht="19.7" customHeight="1">
      <c r="B164" s="21">
        <v>13</v>
      </c>
      <c r="C164" s="21" t="s">
        <v>7180</v>
      </c>
      <c r="D164" s="21" t="s">
        <v>531</v>
      </c>
      <c r="E164" s="75" t="s">
        <v>7181</v>
      </c>
      <c r="F164" s="22">
        <v>2</v>
      </c>
      <c r="G164" s="266">
        <v>150</v>
      </c>
      <c r="H164" s="266">
        <f>F164*G164</f>
        <v>300</v>
      </c>
      <c r="I164" s="167"/>
      <c r="J164" s="31" t="s">
        <v>7182</v>
      </c>
      <c r="K164" s="30" t="s">
        <v>7052</v>
      </c>
      <c r="L164" s="22"/>
      <c r="M164" s="25">
        <v>44103</v>
      </c>
      <c r="N164" s="21"/>
      <c r="O164" s="22"/>
      <c r="P164" s="25">
        <v>44105</v>
      </c>
      <c r="Q164" s="26">
        <v>44105</v>
      </c>
    </row>
    <row r="165" spans="2:17" s="9" customFormat="1" ht="19.7" customHeight="1">
      <c r="B165" s="21">
        <v>13</v>
      </c>
      <c r="C165" s="21" t="s">
        <v>531</v>
      </c>
      <c r="D165" s="21" t="s">
        <v>531</v>
      </c>
      <c r="E165" s="75" t="s">
        <v>7183</v>
      </c>
      <c r="F165" s="22">
        <v>1</v>
      </c>
      <c r="G165" s="266">
        <v>2530</v>
      </c>
      <c r="H165" s="266">
        <f>F165*G165</f>
        <v>2530</v>
      </c>
      <c r="I165" s="167"/>
      <c r="J165" s="31" t="s">
        <v>7184</v>
      </c>
      <c r="K165" s="30" t="s">
        <v>7052</v>
      </c>
      <c r="L165" s="22"/>
      <c r="M165" s="25">
        <v>44103</v>
      </c>
      <c r="N165" s="21"/>
      <c r="O165" s="22"/>
      <c r="P165" s="25">
        <v>44105</v>
      </c>
      <c r="Q165" s="26">
        <v>44105</v>
      </c>
    </row>
    <row r="166" spans="2:17" s="9" customFormat="1" ht="19.7" customHeight="1">
      <c r="B166" s="21"/>
      <c r="C166" s="21"/>
      <c r="D166" s="21"/>
      <c r="E166" s="75"/>
      <c r="F166" s="22"/>
      <c r="G166" s="266"/>
      <c r="H166" s="266"/>
      <c r="I166" s="167"/>
      <c r="J166" s="31"/>
      <c r="K166" s="30"/>
      <c r="L166" s="22"/>
      <c r="M166" s="25"/>
      <c r="N166" s="21"/>
      <c r="O166" s="22"/>
      <c r="P166" s="25"/>
      <c r="Q166" s="26"/>
    </row>
    <row r="167" spans="2:17" s="9" customFormat="1" ht="19.7" customHeight="1">
      <c r="B167" s="65">
        <v>11</v>
      </c>
      <c r="C167" s="21" t="s">
        <v>531</v>
      </c>
      <c r="D167" s="21" t="s">
        <v>531</v>
      </c>
      <c r="E167" s="75" t="s">
        <v>7185</v>
      </c>
      <c r="F167" s="22">
        <v>20</v>
      </c>
      <c r="G167" s="266">
        <v>250</v>
      </c>
      <c r="H167" s="266">
        <f t="shared" ref="H167:H172" si="5">F167*G167</f>
        <v>5000</v>
      </c>
      <c r="I167" s="167"/>
      <c r="J167" s="31" t="s">
        <v>1535</v>
      </c>
      <c r="K167" s="30" t="s">
        <v>7052</v>
      </c>
      <c r="L167" s="22"/>
      <c r="M167" s="25">
        <v>44104</v>
      </c>
      <c r="N167" s="21"/>
      <c r="O167" s="22"/>
      <c r="P167" s="25">
        <v>44116</v>
      </c>
      <c r="Q167" s="26">
        <v>44116</v>
      </c>
    </row>
    <row r="168" spans="2:17" s="9" customFormat="1" ht="19.7" customHeight="1">
      <c r="B168" s="21">
        <v>13</v>
      </c>
      <c r="C168" s="21" t="s">
        <v>292</v>
      </c>
      <c r="D168" s="21" t="s">
        <v>144</v>
      </c>
      <c r="E168" s="75" t="s">
        <v>7186</v>
      </c>
      <c r="F168" s="22">
        <v>10</v>
      </c>
      <c r="G168" s="266">
        <v>420</v>
      </c>
      <c r="H168" s="266">
        <f t="shared" si="5"/>
        <v>4200</v>
      </c>
      <c r="I168" s="167"/>
      <c r="J168" s="31" t="s">
        <v>1535</v>
      </c>
      <c r="K168" s="22" t="s">
        <v>7187</v>
      </c>
      <c r="L168" s="22"/>
      <c r="M168" s="25">
        <v>44105</v>
      </c>
      <c r="N168" s="21"/>
      <c r="O168" s="32">
        <v>44106</v>
      </c>
      <c r="P168" s="25" t="s">
        <v>7188</v>
      </c>
      <c r="Q168" s="26">
        <v>44106</v>
      </c>
    </row>
    <row r="169" spans="2:17" s="9" customFormat="1" ht="19.7" customHeight="1">
      <c r="B169" s="21">
        <v>13</v>
      </c>
      <c r="C169" s="21" t="s">
        <v>292</v>
      </c>
      <c r="D169" s="21" t="s">
        <v>144</v>
      </c>
      <c r="E169" s="75" t="s">
        <v>7189</v>
      </c>
      <c r="F169" s="22">
        <v>10</v>
      </c>
      <c r="G169" s="266">
        <v>250</v>
      </c>
      <c r="H169" s="266">
        <f t="shared" si="5"/>
        <v>2500</v>
      </c>
      <c r="I169" s="167"/>
      <c r="J169" s="31" t="s">
        <v>1535</v>
      </c>
      <c r="K169" s="22" t="s">
        <v>7187</v>
      </c>
      <c r="L169" s="22"/>
      <c r="M169" s="25">
        <v>44105</v>
      </c>
      <c r="N169" s="21"/>
      <c r="O169" s="32">
        <v>44106</v>
      </c>
      <c r="P169" s="25" t="s">
        <v>7188</v>
      </c>
      <c r="Q169" s="26">
        <v>44106</v>
      </c>
    </row>
    <row r="170" spans="2:17" s="9" customFormat="1" ht="19.7" customHeight="1">
      <c r="B170" s="21">
        <v>13</v>
      </c>
      <c r="C170" s="21" t="s">
        <v>292</v>
      </c>
      <c r="D170" s="21" t="s">
        <v>144</v>
      </c>
      <c r="E170" s="75" t="s">
        <v>7190</v>
      </c>
      <c r="F170" s="22">
        <v>10</v>
      </c>
      <c r="G170" s="266">
        <v>140</v>
      </c>
      <c r="H170" s="266">
        <f t="shared" si="5"/>
        <v>1400</v>
      </c>
      <c r="I170" s="167"/>
      <c r="J170" s="31" t="s">
        <v>1535</v>
      </c>
      <c r="K170" s="22" t="s">
        <v>7187</v>
      </c>
      <c r="L170" s="22"/>
      <c r="M170" s="25">
        <v>44105</v>
      </c>
      <c r="N170" s="21"/>
      <c r="O170" s="32">
        <v>44106</v>
      </c>
      <c r="P170" s="25" t="s">
        <v>7188</v>
      </c>
      <c r="Q170" s="26">
        <v>44106</v>
      </c>
    </row>
    <row r="171" spans="2:17" s="9" customFormat="1" ht="19.7" customHeight="1">
      <c r="B171" s="21">
        <v>13</v>
      </c>
      <c r="C171" s="21" t="s">
        <v>292</v>
      </c>
      <c r="D171" s="21" t="s">
        <v>144</v>
      </c>
      <c r="E171" s="75" t="s">
        <v>7191</v>
      </c>
      <c r="F171" s="22">
        <v>10</v>
      </c>
      <c r="G171" s="266">
        <v>270</v>
      </c>
      <c r="H171" s="266">
        <f t="shared" si="5"/>
        <v>2700</v>
      </c>
      <c r="I171" s="167"/>
      <c r="J171" s="31" t="s">
        <v>1535</v>
      </c>
      <c r="K171" s="22" t="s">
        <v>7187</v>
      </c>
      <c r="L171" s="22"/>
      <c r="M171" s="25">
        <v>44105</v>
      </c>
      <c r="N171" s="21"/>
      <c r="O171" s="32">
        <v>44106</v>
      </c>
      <c r="P171" s="25" t="s">
        <v>7188</v>
      </c>
      <c r="Q171" s="26">
        <v>44106</v>
      </c>
    </row>
    <row r="172" spans="2:17" s="9" customFormat="1" ht="19.7" customHeight="1">
      <c r="B172" s="21"/>
      <c r="C172" s="21"/>
      <c r="D172" s="21"/>
      <c r="E172" s="75"/>
      <c r="F172" s="22"/>
      <c r="G172" s="266">
        <v>0</v>
      </c>
      <c r="H172" s="266">
        <f t="shared" si="5"/>
        <v>0</v>
      </c>
      <c r="I172" s="167"/>
      <c r="J172" s="31"/>
      <c r="K172" s="22"/>
      <c r="L172" s="22"/>
      <c r="M172" s="25"/>
      <c r="N172" s="21"/>
      <c r="O172" s="22"/>
      <c r="P172" s="25"/>
      <c r="Q172" s="26"/>
    </row>
  </sheetData>
  <autoFilter ref="B8:O20" xr:uid="{F02C38EF-8FAF-4FC4-B3AF-80EDB72083CD}"/>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C02CB-7592-43E4-A926-18CFF6AD840A}">
  <dimension ref="B2:Q239"/>
  <sheetViews>
    <sheetView zoomScale="81" zoomScaleNormal="81" workbookViewId="0">
      <pane xSplit="10" ySplit="8" topLeftCell="K177" activePane="bottomRight" state="frozen"/>
      <selection pane="topRight" activeCell="K1" sqref="K1"/>
      <selection pane="bottomLeft" activeCell="A9" sqref="A9"/>
      <selection pane="bottomRight" activeCell="H191" sqref="H191"/>
    </sheetView>
  </sheetViews>
  <sheetFormatPr defaultRowHeight="18.75" outlineLevelCol="1"/>
  <cols>
    <col min="1" max="1" width="2.625" style="8" customWidth="1"/>
    <col min="2" max="2" width="5.125" style="9" customWidth="1"/>
    <col min="3" max="3" width="20.625" style="8" customWidth="1"/>
    <col min="4" max="4" width="20.75" style="8" customWidth="1"/>
    <col min="5" max="5" width="60.75" style="8" customWidth="1"/>
    <col min="6" max="6" width="6.25" style="8" customWidth="1"/>
    <col min="7" max="8" width="11.625" style="8" customWidth="1"/>
    <col min="9" max="9" width="5.75" style="3" customWidth="1" outlineLevel="1"/>
    <col min="10" max="10" width="40.75" style="8" customWidth="1" outlineLevel="1"/>
    <col min="11" max="11" width="35.75" style="8" customWidth="1" outlineLevel="1"/>
    <col min="12" max="12" width="35.75" style="9" customWidth="1" outlineLevel="1"/>
    <col min="13" max="13" width="13.75" style="9" customWidth="1"/>
    <col min="14" max="14" width="6.375" style="8" customWidth="1"/>
    <col min="15" max="15" width="13.25" style="3" customWidth="1"/>
    <col min="16" max="16" width="14.5" style="97" customWidth="1"/>
    <col min="17" max="17" width="15.625" style="194" customWidth="1"/>
    <col min="18" max="256" width="9" style="8"/>
    <col min="257" max="257" width="2.625" style="8" customWidth="1"/>
    <col min="258" max="258" width="5.125" style="8" customWidth="1"/>
    <col min="259" max="259" width="20.625" style="8" customWidth="1"/>
    <col min="260" max="260" width="20.75" style="8" customWidth="1"/>
    <col min="261" max="261" width="60.75" style="8" customWidth="1"/>
    <col min="262" max="262" width="6.25" style="8" customWidth="1"/>
    <col min="263" max="264" width="11.625" style="8" customWidth="1"/>
    <col min="265" max="265" width="5.75" style="8" customWidth="1"/>
    <col min="266" max="266" width="40.75" style="8" customWidth="1"/>
    <col min="267" max="268" width="35.7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125" style="8" customWidth="1"/>
    <col min="515" max="515" width="20.625" style="8" customWidth="1"/>
    <col min="516" max="516" width="20.75" style="8" customWidth="1"/>
    <col min="517" max="517" width="60.75" style="8" customWidth="1"/>
    <col min="518" max="518" width="6.25" style="8" customWidth="1"/>
    <col min="519" max="520" width="11.625" style="8" customWidth="1"/>
    <col min="521" max="521" width="5.75" style="8" customWidth="1"/>
    <col min="522" max="522" width="40.75" style="8" customWidth="1"/>
    <col min="523" max="524" width="35.7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125" style="8" customWidth="1"/>
    <col min="771" max="771" width="20.625" style="8" customWidth="1"/>
    <col min="772" max="772" width="20.75" style="8" customWidth="1"/>
    <col min="773" max="773" width="60.75" style="8" customWidth="1"/>
    <col min="774" max="774" width="6.25" style="8" customWidth="1"/>
    <col min="775" max="776" width="11.625" style="8" customWidth="1"/>
    <col min="777" max="777" width="5.75" style="8" customWidth="1"/>
    <col min="778" max="778" width="40.75" style="8" customWidth="1"/>
    <col min="779" max="780" width="35.7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125" style="8" customWidth="1"/>
    <col min="1027" max="1027" width="20.625" style="8" customWidth="1"/>
    <col min="1028" max="1028" width="20.75" style="8" customWidth="1"/>
    <col min="1029" max="1029" width="60.75" style="8" customWidth="1"/>
    <col min="1030" max="1030" width="6.25" style="8" customWidth="1"/>
    <col min="1031" max="1032" width="11.625" style="8" customWidth="1"/>
    <col min="1033" max="1033" width="5.75" style="8" customWidth="1"/>
    <col min="1034" max="1034" width="40.75" style="8" customWidth="1"/>
    <col min="1035" max="1036" width="35.7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125" style="8" customWidth="1"/>
    <col min="1283" max="1283" width="20.625" style="8" customWidth="1"/>
    <col min="1284" max="1284" width="20.75" style="8" customWidth="1"/>
    <col min="1285" max="1285" width="60.75" style="8" customWidth="1"/>
    <col min="1286" max="1286" width="6.25" style="8" customWidth="1"/>
    <col min="1287" max="1288" width="11.625" style="8" customWidth="1"/>
    <col min="1289" max="1289" width="5.75" style="8" customWidth="1"/>
    <col min="1290" max="1290" width="40.75" style="8" customWidth="1"/>
    <col min="1291" max="1292" width="35.7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125" style="8" customWidth="1"/>
    <col min="1539" max="1539" width="20.625" style="8" customWidth="1"/>
    <col min="1540" max="1540" width="20.75" style="8" customWidth="1"/>
    <col min="1541" max="1541" width="60.75" style="8" customWidth="1"/>
    <col min="1542" max="1542" width="6.25" style="8" customWidth="1"/>
    <col min="1543" max="1544" width="11.625" style="8" customWidth="1"/>
    <col min="1545" max="1545" width="5.75" style="8" customWidth="1"/>
    <col min="1546" max="1546" width="40.75" style="8" customWidth="1"/>
    <col min="1547" max="1548" width="35.7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125" style="8" customWidth="1"/>
    <col min="1795" max="1795" width="20.625" style="8" customWidth="1"/>
    <col min="1796" max="1796" width="20.75" style="8" customWidth="1"/>
    <col min="1797" max="1797" width="60.75" style="8" customWidth="1"/>
    <col min="1798" max="1798" width="6.25" style="8" customWidth="1"/>
    <col min="1799" max="1800" width="11.625" style="8" customWidth="1"/>
    <col min="1801" max="1801" width="5.75" style="8" customWidth="1"/>
    <col min="1802" max="1802" width="40.75" style="8" customWidth="1"/>
    <col min="1803" max="1804" width="35.7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125" style="8" customWidth="1"/>
    <col min="2051" max="2051" width="20.625" style="8" customWidth="1"/>
    <col min="2052" max="2052" width="20.75" style="8" customWidth="1"/>
    <col min="2053" max="2053" width="60.75" style="8" customWidth="1"/>
    <col min="2054" max="2054" width="6.25" style="8" customWidth="1"/>
    <col min="2055" max="2056" width="11.625" style="8" customWidth="1"/>
    <col min="2057" max="2057" width="5.75" style="8" customWidth="1"/>
    <col min="2058" max="2058" width="40.75" style="8" customWidth="1"/>
    <col min="2059" max="2060" width="35.7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125" style="8" customWidth="1"/>
    <col min="2307" max="2307" width="20.625" style="8" customWidth="1"/>
    <col min="2308" max="2308" width="20.75" style="8" customWidth="1"/>
    <col min="2309" max="2309" width="60.75" style="8" customWidth="1"/>
    <col min="2310" max="2310" width="6.25" style="8" customWidth="1"/>
    <col min="2311" max="2312" width="11.625" style="8" customWidth="1"/>
    <col min="2313" max="2313" width="5.75" style="8" customWidth="1"/>
    <col min="2314" max="2314" width="40.75" style="8" customWidth="1"/>
    <col min="2315" max="2316" width="35.7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125" style="8" customWidth="1"/>
    <col min="2563" max="2563" width="20.625" style="8" customWidth="1"/>
    <col min="2564" max="2564" width="20.75" style="8" customWidth="1"/>
    <col min="2565" max="2565" width="60.75" style="8" customWidth="1"/>
    <col min="2566" max="2566" width="6.25" style="8" customWidth="1"/>
    <col min="2567" max="2568" width="11.625" style="8" customWidth="1"/>
    <col min="2569" max="2569" width="5.75" style="8" customWidth="1"/>
    <col min="2570" max="2570" width="40.75" style="8" customWidth="1"/>
    <col min="2571" max="2572" width="35.7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125" style="8" customWidth="1"/>
    <col min="2819" max="2819" width="20.625" style="8" customWidth="1"/>
    <col min="2820" max="2820" width="20.75" style="8" customWidth="1"/>
    <col min="2821" max="2821" width="60.75" style="8" customWidth="1"/>
    <col min="2822" max="2822" width="6.25" style="8" customWidth="1"/>
    <col min="2823" max="2824" width="11.625" style="8" customWidth="1"/>
    <col min="2825" max="2825" width="5.75" style="8" customWidth="1"/>
    <col min="2826" max="2826" width="40.75" style="8" customWidth="1"/>
    <col min="2827" max="2828" width="35.7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125" style="8" customWidth="1"/>
    <col min="3075" max="3075" width="20.625" style="8" customWidth="1"/>
    <col min="3076" max="3076" width="20.75" style="8" customWidth="1"/>
    <col min="3077" max="3077" width="60.75" style="8" customWidth="1"/>
    <col min="3078" max="3078" width="6.25" style="8" customWidth="1"/>
    <col min="3079" max="3080" width="11.625" style="8" customWidth="1"/>
    <col min="3081" max="3081" width="5.75" style="8" customWidth="1"/>
    <col min="3082" max="3082" width="40.75" style="8" customWidth="1"/>
    <col min="3083" max="3084" width="35.7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125" style="8" customWidth="1"/>
    <col min="3331" max="3331" width="20.625" style="8" customWidth="1"/>
    <col min="3332" max="3332" width="20.75" style="8" customWidth="1"/>
    <col min="3333" max="3333" width="60.75" style="8" customWidth="1"/>
    <col min="3334" max="3334" width="6.25" style="8" customWidth="1"/>
    <col min="3335" max="3336" width="11.625" style="8" customWidth="1"/>
    <col min="3337" max="3337" width="5.75" style="8" customWidth="1"/>
    <col min="3338" max="3338" width="40.75" style="8" customWidth="1"/>
    <col min="3339" max="3340" width="35.7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125" style="8" customWidth="1"/>
    <col min="3587" max="3587" width="20.625" style="8" customWidth="1"/>
    <col min="3588" max="3588" width="20.75" style="8" customWidth="1"/>
    <col min="3589" max="3589" width="60.75" style="8" customWidth="1"/>
    <col min="3590" max="3590" width="6.25" style="8" customWidth="1"/>
    <col min="3591" max="3592" width="11.625" style="8" customWidth="1"/>
    <col min="3593" max="3593" width="5.75" style="8" customWidth="1"/>
    <col min="3594" max="3594" width="40.75" style="8" customWidth="1"/>
    <col min="3595" max="3596" width="35.7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125" style="8" customWidth="1"/>
    <col min="3843" max="3843" width="20.625" style="8" customWidth="1"/>
    <col min="3844" max="3844" width="20.75" style="8" customWidth="1"/>
    <col min="3845" max="3845" width="60.75" style="8" customWidth="1"/>
    <col min="3846" max="3846" width="6.25" style="8" customWidth="1"/>
    <col min="3847" max="3848" width="11.625" style="8" customWidth="1"/>
    <col min="3849" max="3849" width="5.75" style="8" customWidth="1"/>
    <col min="3850" max="3850" width="40.75" style="8" customWidth="1"/>
    <col min="3851" max="3852" width="35.7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125" style="8" customWidth="1"/>
    <col min="4099" max="4099" width="20.625" style="8" customWidth="1"/>
    <col min="4100" max="4100" width="20.75" style="8" customWidth="1"/>
    <col min="4101" max="4101" width="60.75" style="8" customWidth="1"/>
    <col min="4102" max="4102" width="6.25" style="8" customWidth="1"/>
    <col min="4103" max="4104" width="11.625" style="8" customWidth="1"/>
    <col min="4105" max="4105" width="5.75" style="8" customWidth="1"/>
    <col min="4106" max="4106" width="40.75" style="8" customWidth="1"/>
    <col min="4107" max="4108" width="35.7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125" style="8" customWidth="1"/>
    <col min="4355" max="4355" width="20.625" style="8" customWidth="1"/>
    <col min="4356" max="4356" width="20.75" style="8" customWidth="1"/>
    <col min="4357" max="4357" width="60.75" style="8" customWidth="1"/>
    <col min="4358" max="4358" width="6.25" style="8" customWidth="1"/>
    <col min="4359" max="4360" width="11.625" style="8" customWidth="1"/>
    <col min="4361" max="4361" width="5.75" style="8" customWidth="1"/>
    <col min="4362" max="4362" width="40.75" style="8" customWidth="1"/>
    <col min="4363" max="4364" width="35.7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125" style="8" customWidth="1"/>
    <col min="4611" max="4611" width="20.625" style="8" customWidth="1"/>
    <col min="4612" max="4612" width="20.75" style="8" customWidth="1"/>
    <col min="4613" max="4613" width="60.75" style="8" customWidth="1"/>
    <col min="4614" max="4614" width="6.25" style="8" customWidth="1"/>
    <col min="4615" max="4616" width="11.625" style="8" customWidth="1"/>
    <col min="4617" max="4617" width="5.75" style="8" customWidth="1"/>
    <col min="4618" max="4618" width="40.75" style="8" customWidth="1"/>
    <col min="4619" max="4620" width="35.7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125" style="8" customWidth="1"/>
    <col min="4867" max="4867" width="20.625" style="8" customWidth="1"/>
    <col min="4868" max="4868" width="20.75" style="8" customWidth="1"/>
    <col min="4869" max="4869" width="60.75" style="8" customWidth="1"/>
    <col min="4870" max="4870" width="6.25" style="8" customWidth="1"/>
    <col min="4871" max="4872" width="11.625" style="8" customWidth="1"/>
    <col min="4873" max="4873" width="5.75" style="8" customWidth="1"/>
    <col min="4874" max="4874" width="40.75" style="8" customWidth="1"/>
    <col min="4875" max="4876" width="35.7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125" style="8" customWidth="1"/>
    <col min="5123" max="5123" width="20.625" style="8" customWidth="1"/>
    <col min="5124" max="5124" width="20.75" style="8" customWidth="1"/>
    <col min="5125" max="5125" width="60.75" style="8" customWidth="1"/>
    <col min="5126" max="5126" width="6.25" style="8" customWidth="1"/>
    <col min="5127" max="5128" width="11.625" style="8" customWidth="1"/>
    <col min="5129" max="5129" width="5.75" style="8" customWidth="1"/>
    <col min="5130" max="5130" width="40.75" style="8" customWidth="1"/>
    <col min="5131" max="5132" width="35.7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125" style="8" customWidth="1"/>
    <col min="5379" max="5379" width="20.625" style="8" customWidth="1"/>
    <col min="5380" max="5380" width="20.75" style="8" customWidth="1"/>
    <col min="5381" max="5381" width="60.75" style="8" customWidth="1"/>
    <col min="5382" max="5382" width="6.25" style="8" customWidth="1"/>
    <col min="5383" max="5384" width="11.625" style="8" customWidth="1"/>
    <col min="5385" max="5385" width="5.75" style="8" customWidth="1"/>
    <col min="5386" max="5386" width="40.75" style="8" customWidth="1"/>
    <col min="5387" max="5388" width="35.7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125" style="8" customWidth="1"/>
    <col min="5635" max="5635" width="20.625" style="8" customWidth="1"/>
    <col min="5636" max="5636" width="20.75" style="8" customWidth="1"/>
    <col min="5637" max="5637" width="60.75" style="8" customWidth="1"/>
    <col min="5638" max="5638" width="6.25" style="8" customWidth="1"/>
    <col min="5639" max="5640" width="11.625" style="8" customWidth="1"/>
    <col min="5641" max="5641" width="5.75" style="8" customWidth="1"/>
    <col min="5642" max="5642" width="40.75" style="8" customWidth="1"/>
    <col min="5643" max="5644" width="35.7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125" style="8" customWidth="1"/>
    <col min="5891" max="5891" width="20.625" style="8" customWidth="1"/>
    <col min="5892" max="5892" width="20.75" style="8" customWidth="1"/>
    <col min="5893" max="5893" width="60.75" style="8" customWidth="1"/>
    <col min="5894" max="5894" width="6.25" style="8" customWidth="1"/>
    <col min="5895" max="5896" width="11.625" style="8" customWidth="1"/>
    <col min="5897" max="5897" width="5.75" style="8" customWidth="1"/>
    <col min="5898" max="5898" width="40.75" style="8" customWidth="1"/>
    <col min="5899" max="5900" width="35.7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125" style="8" customWidth="1"/>
    <col min="6147" max="6147" width="20.625" style="8" customWidth="1"/>
    <col min="6148" max="6148" width="20.75" style="8" customWidth="1"/>
    <col min="6149" max="6149" width="60.75" style="8" customWidth="1"/>
    <col min="6150" max="6150" width="6.25" style="8" customWidth="1"/>
    <col min="6151" max="6152" width="11.625" style="8" customWidth="1"/>
    <col min="6153" max="6153" width="5.75" style="8" customWidth="1"/>
    <col min="6154" max="6154" width="40.75" style="8" customWidth="1"/>
    <col min="6155" max="6156" width="35.7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125" style="8" customWidth="1"/>
    <col min="6403" max="6403" width="20.625" style="8" customWidth="1"/>
    <col min="6404" max="6404" width="20.75" style="8" customWidth="1"/>
    <col min="6405" max="6405" width="60.75" style="8" customWidth="1"/>
    <col min="6406" max="6406" width="6.25" style="8" customWidth="1"/>
    <col min="6407" max="6408" width="11.625" style="8" customWidth="1"/>
    <col min="6409" max="6409" width="5.75" style="8" customWidth="1"/>
    <col min="6410" max="6410" width="40.75" style="8" customWidth="1"/>
    <col min="6411" max="6412" width="35.7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125" style="8" customWidth="1"/>
    <col min="6659" max="6659" width="20.625" style="8" customWidth="1"/>
    <col min="6660" max="6660" width="20.75" style="8" customWidth="1"/>
    <col min="6661" max="6661" width="60.75" style="8" customWidth="1"/>
    <col min="6662" max="6662" width="6.25" style="8" customWidth="1"/>
    <col min="6663" max="6664" width="11.625" style="8" customWidth="1"/>
    <col min="6665" max="6665" width="5.75" style="8" customWidth="1"/>
    <col min="6666" max="6666" width="40.75" style="8" customWidth="1"/>
    <col min="6667" max="6668" width="35.7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125" style="8" customWidth="1"/>
    <col min="6915" max="6915" width="20.625" style="8" customWidth="1"/>
    <col min="6916" max="6916" width="20.75" style="8" customWidth="1"/>
    <col min="6917" max="6917" width="60.75" style="8" customWidth="1"/>
    <col min="6918" max="6918" width="6.25" style="8" customWidth="1"/>
    <col min="6919" max="6920" width="11.625" style="8" customWidth="1"/>
    <col min="6921" max="6921" width="5.75" style="8" customWidth="1"/>
    <col min="6922" max="6922" width="40.75" style="8" customWidth="1"/>
    <col min="6923" max="6924" width="35.7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125" style="8" customWidth="1"/>
    <col min="7171" max="7171" width="20.625" style="8" customWidth="1"/>
    <col min="7172" max="7172" width="20.75" style="8" customWidth="1"/>
    <col min="7173" max="7173" width="60.75" style="8" customWidth="1"/>
    <col min="7174" max="7174" width="6.25" style="8" customWidth="1"/>
    <col min="7175" max="7176" width="11.625" style="8" customWidth="1"/>
    <col min="7177" max="7177" width="5.75" style="8" customWidth="1"/>
    <col min="7178" max="7178" width="40.75" style="8" customWidth="1"/>
    <col min="7179" max="7180" width="35.7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125" style="8" customWidth="1"/>
    <col min="7427" max="7427" width="20.625" style="8" customWidth="1"/>
    <col min="7428" max="7428" width="20.75" style="8" customWidth="1"/>
    <col min="7429" max="7429" width="60.75" style="8" customWidth="1"/>
    <col min="7430" max="7430" width="6.25" style="8" customWidth="1"/>
    <col min="7431" max="7432" width="11.625" style="8" customWidth="1"/>
    <col min="7433" max="7433" width="5.75" style="8" customWidth="1"/>
    <col min="7434" max="7434" width="40.75" style="8" customWidth="1"/>
    <col min="7435" max="7436" width="35.7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125" style="8" customWidth="1"/>
    <col min="7683" max="7683" width="20.625" style="8" customWidth="1"/>
    <col min="7684" max="7684" width="20.75" style="8" customWidth="1"/>
    <col min="7685" max="7685" width="60.75" style="8" customWidth="1"/>
    <col min="7686" max="7686" width="6.25" style="8" customWidth="1"/>
    <col min="7687" max="7688" width="11.625" style="8" customWidth="1"/>
    <col min="7689" max="7689" width="5.75" style="8" customWidth="1"/>
    <col min="7690" max="7690" width="40.75" style="8" customWidth="1"/>
    <col min="7691" max="7692" width="35.7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125" style="8" customWidth="1"/>
    <col min="7939" max="7939" width="20.625" style="8" customWidth="1"/>
    <col min="7940" max="7940" width="20.75" style="8" customWidth="1"/>
    <col min="7941" max="7941" width="60.75" style="8" customWidth="1"/>
    <col min="7942" max="7942" width="6.25" style="8" customWidth="1"/>
    <col min="7943" max="7944" width="11.625" style="8" customWidth="1"/>
    <col min="7945" max="7945" width="5.75" style="8" customWidth="1"/>
    <col min="7946" max="7946" width="40.75" style="8" customWidth="1"/>
    <col min="7947" max="7948" width="35.7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125" style="8" customWidth="1"/>
    <col min="8195" max="8195" width="20.625" style="8" customWidth="1"/>
    <col min="8196" max="8196" width="20.75" style="8" customWidth="1"/>
    <col min="8197" max="8197" width="60.75" style="8" customWidth="1"/>
    <col min="8198" max="8198" width="6.25" style="8" customWidth="1"/>
    <col min="8199" max="8200" width="11.625" style="8" customWidth="1"/>
    <col min="8201" max="8201" width="5.75" style="8" customWidth="1"/>
    <col min="8202" max="8202" width="40.75" style="8" customWidth="1"/>
    <col min="8203" max="8204" width="35.7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125" style="8" customWidth="1"/>
    <col min="8451" max="8451" width="20.625" style="8" customWidth="1"/>
    <col min="8452" max="8452" width="20.75" style="8" customWidth="1"/>
    <col min="8453" max="8453" width="60.75" style="8" customWidth="1"/>
    <col min="8454" max="8454" width="6.25" style="8" customWidth="1"/>
    <col min="8455" max="8456" width="11.625" style="8" customWidth="1"/>
    <col min="8457" max="8457" width="5.75" style="8" customWidth="1"/>
    <col min="8458" max="8458" width="40.75" style="8" customWidth="1"/>
    <col min="8459" max="8460" width="35.7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125" style="8" customWidth="1"/>
    <col min="8707" max="8707" width="20.625" style="8" customWidth="1"/>
    <col min="8708" max="8708" width="20.75" style="8" customWidth="1"/>
    <col min="8709" max="8709" width="60.75" style="8" customWidth="1"/>
    <col min="8710" max="8710" width="6.25" style="8" customWidth="1"/>
    <col min="8711" max="8712" width="11.625" style="8" customWidth="1"/>
    <col min="8713" max="8713" width="5.75" style="8" customWidth="1"/>
    <col min="8714" max="8714" width="40.75" style="8" customWidth="1"/>
    <col min="8715" max="8716" width="35.7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125" style="8" customWidth="1"/>
    <col min="8963" max="8963" width="20.625" style="8" customWidth="1"/>
    <col min="8964" max="8964" width="20.75" style="8" customWidth="1"/>
    <col min="8965" max="8965" width="60.75" style="8" customWidth="1"/>
    <col min="8966" max="8966" width="6.25" style="8" customWidth="1"/>
    <col min="8967" max="8968" width="11.625" style="8" customWidth="1"/>
    <col min="8969" max="8969" width="5.75" style="8" customWidth="1"/>
    <col min="8970" max="8970" width="40.75" style="8" customWidth="1"/>
    <col min="8971" max="8972" width="35.7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125" style="8" customWidth="1"/>
    <col min="9219" max="9219" width="20.625" style="8" customWidth="1"/>
    <col min="9220" max="9220" width="20.75" style="8" customWidth="1"/>
    <col min="9221" max="9221" width="60.75" style="8" customWidth="1"/>
    <col min="9222" max="9222" width="6.25" style="8" customWidth="1"/>
    <col min="9223" max="9224" width="11.625" style="8" customWidth="1"/>
    <col min="9225" max="9225" width="5.75" style="8" customWidth="1"/>
    <col min="9226" max="9226" width="40.75" style="8" customWidth="1"/>
    <col min="9227" max="9228" width="35.7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125" style="8" customWidth="1"/>
    <col min="9475" max="9475" width="20.625" style="8" customWidth="1"/>
    <col min="9476" max="9476" width="20.75" style="8" customWidth="1"/>
    <col min="9477" max="9477" width="60.75" style="8" customWidth="1"/>
    <col min="9478" max="9478" width="6.25" style="8" customWidth="1"/>
    <col min="9479" max="9480" width="11.625" style="8" customWidth="1"/>
    <col min="9481" max="9481" width="5.75" style="8" customWidth="1"/>
    <col min="9482" max="9482" width="40.75" style="8" customWidth="1"/>
    <col min="9483" max="9484" width="35.7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125" style="8" customWidth="1"/>
    <col min="9731" max="9731" width="20.625" style="8" customWidth="1"/>
    <col min="9732" max="9732" width="20.75" style="8" customWidth="1"/>
    <col min="9733" max="9733" width="60.75" style="8" customWidth="1"/>
    <col min="9734" max="9734" width="6.25" style="8" customWidth="1"/>
    <col min="9735" max="9736" width="11.625" style="8" customWidth="1"/>
    <col min="9737" max="9737" width="5.75" style="8" customWidth="1"/>
    <col min="9738" max="9738" width="40.75" style="8" customWidth="1"/>
    <col min="9739" max="9740" width="35.7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125" style="8" customWidth="1"/>
    <col min="9987" max="9987" width="20.625" style="8" customWidth="1"/>
    <col min="9988" max="9988" width="20.75" style="8" customWidth="1"/>
    <col min="9989" max="9989" width="60.75" style="8" customWidth="1"/>
    <col min="9990" max="9990" width="6.25" style="8" customWidth="1"/>
    <col min="9991" max="9992" width="11.625" style="8" customWidth="1"/>
    <col min="9993" max="9993" width="5.75" style="8" customWidth="1"/>
    <col min="9994" max="9994" width="40.75" style="8" customWidth="1"/>
    <col min="9995" max="9996" width="35.7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125" style="8" customWidth="1"/>
    <col min="10243" max="10243" width="20.625" style="8" customWidth="1"/>
    <col min="10244" max="10244" width="20.75" style="8" customWidth="1"/>
    <col min="10245" max="10245" width="60.75" style="8" customWidth="1"/>
    <col min="10246" max="10246" width="6.25" style="8" customWidth="1"/>
    <col min="10247" max="10248" width="11.625" style="8" customWidth="1"/>
    <col min="10249" max="10249" width="5.75" style="8" customWidth="1"/>
    <col min="10250" max="10250" width="40.75" style="8" customWidth="1"/>
    <col min="10251" max="10252" width="35.7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125" style="8" customWidth="1"/>
    <col min="10499" max="10499" width="20.625" style="8" customWidth="1"/>
    <col min="10500" max="10500" width="20.75" style="8" customWidth="1"/>
    <col min="10501" max="10501" width="60.75" style="8" customWidth="1"/>
    <col min="10502" max="10502" width="6.25" style="8" customWidth="1"/>
    <col min="10503" max="10504" width="11.625" style="8" customWidth="1"/>
    <col min="10505" max="10505" width="5.75" style="8" customWidth="1"/>
    <col min="10506" max="10506" width="40.75" style="8" customWidth="1"/>
    <col min="10507" max="10508" width="35.7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125" style="8" customWidth="1"/>
    <col min="10755" max="10755" width="20.625" style="8" customWidth="1"/>
    <col min="10756" max="10756" width="20.75" style="8" customWidth="1"/>
    <col min="10757" max="10757" width="60.75" style="8" customWidth="1"/>
    <col min="10758" max="10758" width="6.25" style="8" customWidth="1"/>
    <col min="10759" max="10760" width="11.625" style="8" customWidth="1"/>
    <col min="10761" max="10761" width="5.75" style="8" customWidth="1"/>
    <col min="10762" max="10762" width="40.75" style="8" customWidth="1"/>
    <col min="10763" max="10764" width="35.7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125" style="8" customWidth="1"/>
    <col min="11011" max="11011" width="20.625" style="8" customWidth="1"/>
    <col min="11012" max="11012" width="20.75" style="8" customWidth="1"/>
    <col min="11013" max="11013" width="60.75" style="8" customWidth="1"/>
    <col min="11014" max="11014" width="6.25" style="8" customWidth="1"/>
    <col min="11015" max="11016" width="11.625" style="8" customWidth="1"/>
    <col min="11017" max="11017" width="5.75" style="8" customWidth="1"/>
    <col min="11018" max="11018" width="40.75" style="8" customWidth="1"/>
    <col min="11019" max="11020" width="35.7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125" style="8" customWidth="1"/>
    <col min="11267" max="11267" width="20.625" style="8" customWidth="1"/>
    <col min="11268" max="11268" width="20.75" style="8" customWidth="1"/>
    <col min="11269" max="11269" width="60.75" style="8" customWidth="1"/>
    <col min="11270" max="11270" width="6.25" style="8" customWidth="1"/>
    <col min="11271" max="11272" width="11.625" style="8" customWidth="1"/>
    <col min="11273" max="11273" width="5.75" style="8" customWidth="1"/>
    <col min="11274" max="11274" width="40.75" style="8" customWidth="1"/>
    <col min="11275" max="11276" width="35.7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125" style="8" customWidth="1"/>
    <col min="11523" max="11523" width="20.625" style="8" customWidth="1"/>
    <col min="11524" max="11524" width="20.75" style="8" customWidth="1"/>
    <col min="11525" max="11525" width="60.75" style="8" customWidth="1"/>
    <col min="11526" max="11526" width="6.25" style="8" customWidth="1"/>
    <col min="11527" max="11528" width="11.625" style="8" customWidth="1"/>
    <col min="11529" max="11529" width="5.75" style="8" customWidth="1"/>
    <col min="11530" max="11530" width="40.75" style="8" customWidth="1"/>
    <col min="11531" max="11532" width="35.7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125" style="8" customWidth="1"/>
    <col min="11779" max="11779" width="20.625" style="8" customWidth="1"/>
    <col min="11780" max="11780" width="20.75" style="8" customWidth="1"/>
    <col min="11781" max="11781" width="60.75" style="8" customWidth="1"/>
    <col min="11782" max="11782" width="6.25" style="8" customWidth="1"/>
    <col min="11783" max="11784" width="11.625" style="8" customWidth="1"/>
    <col min="11785" max="11785" width="5.75" style="8" customWidth="1"/>
    <col min="11786" max="11786" width="40.75" style="8" customWidth="1"/>
    <col min="11787" max="11788" width="35.7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125" style="8" customWidth="1"/>
    <col min="12035" max="12035" width="20.625" style="8" customWidth="1"/>
    <col min="12036" max="12036" width="20.75" style="8" customWidth="1"/>
    <col min="12037" max="12037" width="60.75" style="8" customWidth="1"/>
    <col min="12038" max="12038" width="6.25" style="8" customWidth="1"/>
    <col min="12039" max="12040" width="11.625" style="8" customWidth="1"/>
    <col min="12041" max="12041" width="5.75" style="8" customWidth="1"/>
    <col min="12042" max="12042" width="40.75" style="8" customWidth="1"/>
    <col min="12043" max="12044" width="35.7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125" style="8" customWidth="1"/>
    <col min="12291" max="12291" width="20.625" style="8" customWidth="1"/>
    <col min="12292" max="12292" width="20.75" style="8" customWidth="1"/>
    <col min="12293" max="12293" width="60.75" style="8" customWidth="1"/>
    <col min="12294" max="12294" width="6.25" style="8" customWidth="1"/>
    <col min="12295" max="12296" width="11.625" style="8" customWidth="1"/>
    <col min="12297" max="12297" width="5.75" style="8" customWidth="1"/>
    <col min="12298" max="12298" width="40.75" style="8" customWidth="1"/>
    <col min="12299" max="12300" width="35.7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125" style="8" customWidth="1"/>
    <col min="12547" max="12547" width="20.625" style="8" customWidth="1"/>
    <col min="12548" max="12548" width="20.75" style="8" customWidth="1"/>
    <col min="12549" max="12549" width="60.75" style="8" customWidth="1"/>
    <col min="12550" max="12550" width="6.25" style="8" customWidth="1"/>
    <col min="12551" max="12552" width="11.625" style="8" customWidth="1"/>
    <col min="12553" max="12553" width="5.75" style="8" customWidth="1"/>
    <col min="12554" max="12554" width="40.75" style="8" customWidth="1"/>
    <col min="12555" max="12556" width="35.7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125" style="8" customWidth="1"/>
    <col min="12803" max="12803" width="20.625" style="8" customWidth="1"/>
    <col min="12804" max="12804" width="20.75" style="8" customWidth="1"/>
    <col min="12805" max="12805" width="60.75" style="8" customWidth="1"/>
    <col min="12806" max="12806" width="6.25" style="8" customWidth="1"/>
    <col min="12807" max="12808" width="11.625" style="8" customWidth="1"/>
    <col min="12809" max="12809" width="5.75" style="8" customWidth="1"/>
    <col min="12810" max="12810" width="40.75" style="8" customWidth="1"/>
    <col min="12811" max="12812" width="35.7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125" style="8" customWidth="1"/>
    <col min="13059" max="13059" width="20.625" style="8" customWidth="1"/>
    <col min="13060" max="13060" width="20.75" style="8" customWidth="1"/>
    <col min="13061" max="13061" width="60.75" style="8" customWidth="1"/>
    <col min="13062" max="13062" width="6.25" style="8" customWidth="1"/>
    <col min="13063" max="13064" width="11.625" style="8" customWidth="1"/>
    <col min="13065" max="13065" width="5.75" style="8" customWidth="1"/>
    <col min="13066" max="13066" width="40.75" style="8" customWidth="1"/>
    <col min="13067" max="13068" width="35.7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125" style="8" customWidth="1"/>
    <col min="13315" max="13315" width="20.625" style="8" customWidth="1"/>
    <col min="13316" max="13316" width="20.75" style="8" customWidth="1"/>
    <col min="13317" max="13317" width="60.75" style="8" customWidth="1"/>
    <col min="13318" max="13318" width="6.25" style="8" customWidth="1"/>
    <col min="13319" max="13320" width="11.625" style="8" customWidth="1"/>
    <col min="13321" max="13321" width="5.75" style="8" customWidth="1"/>
    <col min="13322" max="13322" width="40.75" style="8" customWidth="1"/>
    <col min="13323" max="13324" width="35.7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125" style="8" customWidth="1"/>
    <col min="13571" max="13571" width="20.625" style="8" customWidth="1"/>
    <col min="13572" max="13572" width="20.75" style="8" customWidth="1"/>
    <col min="13573" max="13573" width="60.75" style="8" customWidth="1"/>
    <col min="13574" max="13574" width="6.25" style="8" customWidth="1"/>
    <col min="13575" max="13576" width="11.625" style="8" customWidth="1"/>
    <col min="13577" max="13577" width="5.75" style="8" customWidth="1"/>
    <col min="13578" max="13578" width="40.75" style="8" customWidth="1"/>
    <col min="13579" max="13580" width="35.7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125" style="8" customWidth="1"/>
    <col min="13827" max="13827" width="20.625" style="8" customWidth="1"/>
    <col min="13828" max="13828" width="20.75" style="8" customWidth="1"/>
    <col min="13829" max="13829" width="60.75" style="8" customWidth="1"/>
    <col min="13830" max="13830" width="6.25" style="8" customWidth="1"/>
    <col min="13831" max="13832" width="11.625" style="8" customWidth="1"/>
    <col min="13833" max="13833" width="5.75" style="8" customWidth="1"/>
    <col min="13834" max="13834" width="40.75" style="8" customWidth="1"/>
    <col min="13835" max="13836" width="35.7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125" style="8" customWidth="1"/>
    <col min="14083" max="14083" width="20.625" style="8" customWidth="1"/>
    <col min="14084" max="14084" width="20.75" style="8" customWidth="1"/>
    <col min="14085" max="14085" width="60.75" style="8" customWidth="1"/>
    <col min="14086" max="14086" width="6.25" style="8" customWidth="1"/>
    <col min="14087" max="14088" width="11.625" style="8" customWidth="1"/>
    <col min="14089" max="14089" width="5.75" style="8" customWidth="1"/>
    <col min="14090" max="14090" width="40.75" style="8" customWidth="1"/>
    <col min="14091" max="14092" width="35.7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125" style="8" customWidth="1"/>
    <col min="14339" max="14339" width="20.625" style="8" customWidth="1"/>
    <col min="14340" max="14340" width="20.75" style="8" customWidth="1"/>
    <col min="14341" max="14341" width="60.75" style="8" customWidth="1"/>
    <col min="14342" max="14342" width="6.25" style="8" customWidth="1"/>
    <col min="14343" max="14344" width="11.625" style="8" customWidth="1"/>
    <col min="14345" max="14345" width="5.75" style="8" customWidth="1"/>
    <col min="14346" max="14346" width="40.75" style="8" customWidth="1"/>
    <col min="14347" max="14348" width="35.7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125" style="8" customWidth="1"/>
    <col min="14595" max="14595" width="20.625" style="8" customWidth="1"/>
    <col min="14596" max="14596" width="20.75" style="8" customWidth="1"/>
    <col min="14597" max="14597" width="60.75" style="8" customWidth="1"/>
    <col min="14598" max="14598" width="6.25" style="8" customWidth="1"/>
    <col min="14599" max="14600" width="11.625" style="8" customWidth="1"/>
    <col min="14601" max="14601" width="5.75" style="8" customWidth="1"/>
    <col min="14602" max="14602" width="40.75" style="8" customWidth="1"/>
    <col min="14603" max="14604" width="35.7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125" style="8" customWidth="1"/>
    <col min="14851" max="14851" width="20.625" style="8" customWidth="1"/>
    <col min="14852" max="14852" width="20.75" style="8" customWidth="1"/>
    <col min="14853" max="14853" width="60.75" style="8" customWidth="1"/>
    <col min="14854" max="14854" width="6.25" style="8" customWidth="1"/>
    <col min="14855" max="14856" width="11.625" style="8" customWidth="1"/>
    <col min="14857" max="14857" width="5.75" style="8" customWidth="1"/>
    <col min="14858" max="14858" width="40.75" style="8" customWidth="1"/>
    <col min="14859" max="14860" width="35.7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125" style="8" customWidth="1"/>
    <col min="15107" max="15107" width="20.625" style="8" customWidth="1"/>
    <col min="15108" max="15108" width="20.75" style="8" customWidth="1"/>
    <col min="15109" max="15109" width="60.75" style="8" customWidth="1"/>
    <col min="15110" max="15110" width="6.25" style="8" customWidth="1"/>
    <col min="15111" max="15112" width="11.625" style="8" customWidth="1"/>
    <col min="15113" max="15113" width="5.75" style="8" customWidth="1"/>
    <col min="15114" max="15114" width="40.75" style="8" customWidth="1"/>
    <col min="15115" max="15116" width="35.7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125" style="8" customWidth="1"/>
    <col min="15363" max="15363" width="20.625" style="8" customWidth="1"/>
    <col min="15364" max="15364" width="20.75" style="8" customWidth="1"/>
    <col min="15365" max="15365" width="60.75" style="8" customWidth="1"/>
    <col min="15366" max="15366" width="6.25" style="8" customWidth="1"/>
    <col min="15367" max="15368" width="11.625" style="8" customWidth="1"/>
    <col min="15369" max="15369" width="5.75" style="8" customWidth="1"/>
    <col min="15370" max="15370" width="40.75" style="8" customWidth="1"/>
    <col min="15371" max="15372" width="35.7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125" style="8" customWidth="1"/>
    <col min="15619" max="15619" width="20.625" style="8" customWidth="1"/>
    <col min="15620" max="15620" width="20.75" style="8" customWidth="1"/>
    <col min="15621" max="15621" width="60.75" style="8" customWidth="1"/>
    <col min="15622" max="15622" width="6.25" style="8" customWidth="1"/>
    <col min="15623" max="15624" width="11.625" style="8" customWidth="1"/>
    <col min="15625" max="15625" width="5.75" style="8" customWidth="1"/>
    <col min="15626" max="15626" width="40.75" style="8" customWidth="1"/>
    <col min="15627" max="15628" width="35.7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125" style="8" customWidth="1"/>
    <col min="15875" max="15875" width="20.625" style="8" customWidth="1"/>
    <col min="15876" max="15876" width="20.75" style="8" customWidth="1"/>
    <col min="15877" max="15877" width="60.75" style="8" customWidth="1"/>
    <col min="15878" max="15878" width="6.25" style="8" customWidth="1"/>
    <col min="15879" max="15880" width="11.625" style="8" customWidth="1"/>
    <col min="15881" max="15881" width="5.75" style="8" customWidth="1"/>
    <col min="15882" max="15882" width="40.75" style="8" customWidth="1"/>
    <col min="15883" max="15884" width="35.7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125" style="8" customWidth="1"/>
    <col min="16131" max="16131" width="20.625" style="8" customWidth="1"/>
    <col min="16132" max="16132" width="20.75" style="8" customWidth="1"/>
    <col min="16133" max="16133" width="60.75" style="8" customWidth="1"/>
    <col min="16134" max="16134" width="6.25" style="8" customWidth="1"/>
    <col min="16135" max="16136" width="11.625" style="8" customWidth="1"/>
    <col min="16137" max="16137" width="5.75" style="8" customWidth="1"/>
    <col min="16138" max="16138" width="40.75" style="8" customWidth="1"/>
    <col min="16139" max="16140" width="35.7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7192</v>
      </c>
      <c r="G2" s="4" t="s">
        <v>2</v>
      </c>
      <c r="H2" s="5"/>
      <c r="I2" s="6"/>
      <c r="J2" s="7">
        <f>SUM(H:H)</f>
        <v>1923037</v>
      </c>
    </row>
    <row r="3" spans="2:17" ht="20.100000000000001" customHeight="1">
      <c r="B3" s="1" t="s">
        <v>3</v>
      </c>
      <c r="C3" s="1"/>
      <c r="D3" s="1"/>
      <c r="E3" s="98" t="s">
        <v>4561</v>
      </c>
    </row>
    <row r="4" spans="2:17" ht="20.100000000000001" customHeight="1">
      <c r="B4" s="1" t="s">
        <v>5</v>
      </c>
      <c r="C4" s="1"/>
      <c r="D4" s="1"/>
      <c r="E4" s="98">
        <v>180021</v>
      </c>
    </row>
    <row r="5" spans="2:17" ht="20.100000000000001" customHeight="1">
      <c r="B5" s="1" t="s">
        <v>6</v>
      </c>
      <c r="C5" s="1"/>
      <c r="D5" s="1"/>
      <c r="E5" s="102">
        <v>44088</v>
      </c>
      <c r="H5" s="272"/>
    </row>
    <row r="6" spans="2:17" ht="20.100000000000001" customHeight="1">
      <c r="B6" s="1" t="s">
        <v>7</v>
      </c>
      <c r="C6" s="1"/>
      <c r="D6" s="1"/>
      <c r="E6" s="102"/>
    </row>
    <row r="8" spans="2:17" s="9" customFormat="1" ht="19.7" customHeight="1">
      <c r="B8" s="21" t="s">
        <v>8</v>
      </c>
      <c r="C8" s="21" t="s">
        <v>9</v>
      </c>
      <c r="D8" s="21" t="s">
        <v>10</v>
      </c>
      <c r="E8" s="22" t="s">
        <v>11</v>
      </c>
      <c r="F8" s="22" t="s">
        <v>12</v>
      </c>
      <c r="G8" s="22" t="s">
        <v>13</v>
      </c>
      <c r="H8" s="167" t="s">
        <v>14</v>
      </c>
      <c r="I8" s="167" t="s">
        <v>15</v>
      </c>
      <c r="J8" s="22"/>
      <c r="K8" s="22" t="s">
        <v>17</v>
      </c>
      <c r="L8" s="22" t="s">
        <v>18</v>
      </c>
      <c r="M8" s="21" t="s">
        <v>19</v>
      </c>
      <c r="N8" s="21" t="s">
        <v>20</v>
      </c>
      <c r="O8" s="22" t="s">
        <v>21</v>
      </c>
      <c r="P8" s="106" t="s">
        <v>22</v>
      </c>
      <c r="Q8" s="26" t="s">
        <v>23</v>
      </c>
    </row>
    <row r="9" spans="2:17" s="9" customFormat="1" ht="19.7" customHeight="1">
      <c r="B9" s="21"/>
      <c r="C9" s="22" t="s">
        <v>550</v>
      </c>
      <c r="D9" s="22" t="s">
        <v>550</v>
      </c>
      <c r="E9" s="211" t="s">
        <v>7193</v>
      </c>
      <c r="F9" s="2009">
        <v>1</v>
      </c>
      <c r="G9" s="28">
        <v>550000</v>
      </c>
      <c r="H9" s="328">
        <f t="shared" ref="H9:H93" si="0">F9*G9</f>
        <v>550000</v>
      </c>
      <c r="I9" s="167"/>
      <c r="J9" s="30"/>
      <c r="K9" s="22" t="s">
        <v>7194</v>
      </c>
      <c r="L9" s="22"/>
      <c r="M9" s="25">
        <v>44063</v>
      </c>
      <c r="N9" s="21"/>
      <c r="O9" s="25">
        <v>44092</v>
      </c>
      <c r="P9" s="25">
        <v>44089</v>
      </c>
      <c r="Q9" s="26">
        <v>44089</v>
      </c>
    </row>
    <row r="10" spans="2:17" s="9" customFormat="1" ht="19.7" customHeight="1">
      <c r="B10" s="21"/>
      <c r="C10" s="22" t="s">
        <v>550</v>
      </c>
      <c r="D10" s="22" t="s">
        <v>550</v>
      </c>
      <c r="E10" s="211" t="s">
        <v>7195</v>
      </c>
      <c r="F10" s="2009">
        <v>1</v>
      </c>
      <c r="G10" s="28">
        <v>10500</v>
      </c>
      <c r="H10" s="328">
        <f t="shared" si="0"/>
        <v>10500</v>
      </c>
      <c r="I10" s="167"/>
      <c r="J10" s="30"/>
      <c r="K10" s="22"/>
      <c r="L10" s="22"/>
      <c r="M10" s="25"/>
      <c r="N10" s="21"/>
      <c r="O10" s="25"/>
      <c r="P10" s="25"/>
      <c r="Q10" s="26"/>
    </row>
    <row r="11" spans="2:17" s="9" customFormat="1" ht="19.7" customHeight="1">
      <c r="B11" s="21"/>
      <c r="C11" s="22" t="s">
        <v>550</v>
      </c>
      <c r="D11" s="22" t="s">
        <v>550</v>
      </c>
      <c r="E11" s="211" t="s">
        <v>3674</v>
      </c>
      <c r="F11" s="2009">
        <v>1</v>
      </c>
      <c r="G11" s="28">
        <v>31500</v>
      </c>
      <c r="H11" s="328">
        <f t="shared" si="0"/>
        <v>31500</v>
      </c>
      <c r="I11" s="167"/>
      <c r="J11" s="30"/>
      <c r="K11" s="22"/>
      <c r="L11" s="22"/>
      <c r="M11" s="25">
        <v>44063</v>
      </c>
      <c r="N11" s="21"/>
      <c r="O11" s="25">
        <v>44092</v>
      </c>
      <c r="P11" s="25">
        <v>44089</v>
      </c>
      <c r="Q11" s="26">
        <v>44089</v>
      </c>
    </row>
    <row r="12" spans="2:17" s="9" customFormat="1" ht="19.7" customHeight="1">
      <c r="B12" s="21"/>
      <c r="C12" s="22" t="s">
        <v>550</v>
      </c>
      <c r="D12" s="22" t="s">
        <v>550</v>
      </c>
      <c r="E12" s="211" t="s">
        <v>7196</v>
      </c>
      <c r="F12" s="2009">
        <v>1</v>
      </c>
      <c r="G12" s="28">
        <v>14000</v>
      </c>
      <c r="H12" s="328">
        <f t="shared" si="0"/>
        <v>14000</v>
      </c>
      <c r="I12" s="167"/>
      <c r="J12" s="30"/>
      <c r="K12" s="22"/>
      <c r="L12" s="22"/>
      <c r="M12" s="25">
        <v>44063</v>
      </c>
      <c r="N12" s="21"/>
      <c r="O12" s="25">
        <v>44092</v>
      </c>
      <c r="P12" s="25">
        <v>44089</v>
      </c>
      <c r="Q12" s="26">
        <v>44089</v>
      </c>
    </row>
    <row r="13" spans="2:17" s="9" customFormat="1" ht="19.7" customHeight="1">
      <c r="B13" s="21"/>
      <c r="C13" s="22" t="s">
        <v>550</v>
      </c>
      <c r="D13" s="22" t="s">
        <v>550</v>
      </c>
      <c r="E13" s="30" t="s">
        <v>7197</v>
      </c>
      <c r="F13" s="2009">
        <v>1</v>
      </c>
      <c r="G13" s="28">
        <v>14000</v>
      </c>
      <c r="H13" s="328">
        <f t="shared" si="0"/>
        <v>14000</v>
      </c>
      <c r="I13" s="167"/>
      <c r="J13" s="30"/>
      <c r="K13" s="22"/>
      <c r="L13" s="22"/>
      <c r="M13" s="25">
        <v>44063</v>
      </c>
      <c r="N13" s="21"/>
      <c r="O13" s="25">
        <v>44092</v>
      </c>
      <c r="P13" s="25">
        <v>44089</v>
      </c>
      <c r="Q13" s="26">
        <v>44089</v>
      </c>
    </row>
    <row r="14" spans="2:17" s="9" customFormat="1" ht="19.7" customHeight="1">
      <c r="B14" s="21"/>
      <c r="C14" s="22" t="s">
        <v>550</v>
      </c>
      <c r="D14" s="22" t="s">
        <v>550</v>
      </c>
      <c r="E14" s="30" t="s">
        <v>7198</v>
      </c>
      <c r="F14" s="2009">
        <v>1</v>
      </c>
      <c r="G14" s="28">
        <v>50000</v>
      </c>
      <c r="H14" s="328">
        <f t="shared" si="0"/>
        <v>50000</v>
      </c>
      <c r="I14" s="167"/>
      <c r="J14" s="30"/>
      <c r="K14" s="22"/>
      <c r="L14" s="22"/>
      <c r="M14" s="25">
        <v>44063</v>
      </c>
      <c r="N14" s="21"/>
      <c r="O14" s="25">
        <v>44092</v>
      </c>
      <c r="P14" s="25">
        <v>44089</v>
      </c>
      <c r="Q14" s="26">
        <v>44089</v>
      </c>
    </row>
    <row r="15" spans="2:17" s="9" customFormat="1" ht="19.7" customHeight="1">
      <c r="B15" s="21"/>
      <c r="C15" s="22" t="s">
        <v>550</v>
      </c>
      <c r="D15" s="22" t="s">
        <v>550</v>
      </c>
      <c r="E15" s="30" t="s">
        <v>7199</v>
      </c>
      <c r="F15" s="2009">
        <v>1</v>
      </c>
      <c r="G15" s="28">
        <v>30000</v>
      </c>
      <c r="H15" s="328">
        <f t="shared" si="0"/>
        <v>30000</v>
      </c>
      <c r="I15" s="167"/>
      <c r="J15" s="30"/>
      <c r="K15" s="22"/>
      <c r="L15" s="22"/>
      <c r="M15" s="25">
        <v>44063</v>
      </c>
      <c r="N15" s="21"/>
      <c r="O15" s="25">
        <v>44092</v>
      </c>
      <c r="P15" s="25">
        <v>44089</v>
      </c>
      <c r="Q15" s="26">
        <v>44089</v>
      </c>
    </row>
    <row r="16" spans="2:17" s="9" customFormat="1" ht="19.7" customHeight="1">
      <c r="B16" s="21"/>
      <c r="C16" s="22" t="s">
        <v>550</v>
      </c>
      <c r="D16" s="22" t="s">
        <v>550</v>
      </c>
      <c r="E16" s="30" t="s">
        <v>563</v>
      </c>
      <c r="F16" s="2010">
        <v>1</v>
      </c>
      <c r="G16" s="52">
        <v>12000</v>
      </c>
      <c r="H16" s="36">
        <f t="shared" si="0"/>
        <v>12000</v>
      </c>
      <c r="I16" s="167"/>
      <c r="J16" s="301"/>
      <c r="K16" s="22"/>
      <c r="L16" s="22"/>
      <c r="M16" s="25">
        <v>44063</v>
      </c>
      <c r="N16" s="21"/>
      <c r="O16" s="25">
        <v>44092</v>
      </c>
      <c r="P16" s="25">
        <v>44089</v>
      </c>
      <c r="Q16" s="26">
        <v>44089</v>
      </c>
    </row>
    <row r="17" spans="2:17" s="9" customFormat="1" ht="19.7" customHeight="1">
      <c r="B17" s="21"/>
      <c r="C17" s="22"/>
      <c r="D17" s="22"/>
      <c r="E17" s="30"/>
      <c r="F17" s="2009"/>
      <c r="G17" s="28"/>
      <c r="H17" s="328">
        <f t="shared" si="0"/>
        <v>0</v>
      </c>
      <c r="I17" s="167"/>
      <c r="J17" s="30"/>
      <c r="K17" s="212"/>
      <c r="L17" s="22"/>
      <c r="M17" s="25"/>
      <c r="N17" s="21"/>
      <c r="O17" s="25"/>
      <c r="P17" s="25"/>
      <c r="Q17" s="26"/>
    </row>
    <row r="18" spans="2:17" s="9" customFormat="1" ht="19.7" customHeight="1">
      <c r="B18" s="21"/>
      <c r="C18" s="65" t="s">
        <v>664</v>
      </c>
      <c r="D18" s="65" t="s">
        <v>177</v>
      </c>
      <c r="E18" s="279" t="s">
        <v>665</v>
      </c>
      <c r="F18" s="280">
        <v>1</v>
      </c>
      <c r="G18" s="281">
        <v>800</v>
      </c>
      <c r="H18" s="328">
        <f t="shared" si="0"/>
        <v>800</v>
      </c>
      <c r="I18" s="283"/>
      <c r="J18" s="284" t="s">
        <v>666</v>
      </c>
      <c r="K18" s="285"/>
      <c r="L18" s="57" t="s">
        <v>667</v>
      </c>
      <c r="M18" s="25">
        <v>44074</v>
      </c>
      <c r="N18" s="21"/>
      <c r="O18" s="25">
        <v>44084</v>
      </c>
      <c r="P18" s="25">
        <v>44084</v>
      </c>
      <c r="Q18" s="26">
        <v>44084</v>
      </c>
    </row>
    <row r="19" spans="2:17" s="9" customFormat="1" ht="19.7" customHeight="1">
      <c r="B19" s="21"/>
      <c r="C19" s="65" t="s">
        <v>531</v>
      </c>
      <c r="D19" s="65" t="s">
        <v>531</v>
      </c>
      <c r="E19" s="278" t="s">
        <v>7200</v>
      </c>
      <c r="F19" s="280">
        <v>1</v>
      </c>
      <c r="G19" s="281">
        <v>3590</v>
      </c>
      <c r="H19" s="328">
        <f t="shared" si="0"/>
        <v>3590</v>
      </c>
      <c r="I19" s="283"/>
      <c r="J19" s="284" t="s">
        <v>7201</v>
      </c>
      <c r="K19" s="285"/>
      <c r="L19" s="57" t="s">
        <v>7202</v>
      </c>
      <c r="M19" s="25">
        <v>44074</v>
      </c>
      <c r="N19" s="21"/>
      <c r="O19" s="25"/>
      <c r="P19" s="25">
        <v>44078</v>
      </c>
      <c r="Q19" s="26">
        <v>44078</v>
      </c>
    </row>
    <row r="20" spans="2:17" s="9" customFormat="1" ht="19.7" customHeight="1">
      <c r="B20" s="21"/>
      <c r="C20" s="65" t="s">
        <v>531</v>
      </c>
      <c r="D20" s="65" t="s">
        <v>531</v>
      </c>
      <c r="E20" s="278" t="s">
        <v>7203</v>
      </c>
      <c r="F20" s="280">
        <v>2</v>
      </c>
      <c r="G20" s="281">
        <v>1150</v>
      </c>
      <c r="H20" s="328">
        <f t="shared" si="0"/>
        <v>2300</v>
      </c>
      <c r="I20" s="283"/>
      <c r="J20" s="284" t="s">
        <v>651</v>
      </c>
      <c r="K20" s="285"/>
      <c r="L20" s="57" t="s">
        <v>7204</v>
      </c>
      <c r="M20" s="25">
        <v>44074</v>
      </c>
      <c r="N20" s="21"/>
      <c r="O20" s="25"/>
      <c r="P20" s="25">
        <v>44078</v>
      </c>
      <c r="Q20" s="26">
        <v>44078</v>
      </c>
    </row>
    <row r="21" spans="2:17" s="9" customFormat="1" ht="19.7" customHeight="1">
      <c r="B21" s="21"/>
      <c r="C21" s="65" t="s">
        <v>531</v>
      </c>
      <c r="D21" s="65" t="s">
        <v>531</v>
      </c>
      <c r="E21" s="278" t="s">
        <v>7205</v>
      </c>
      <c r="F21" s="280">
        <v>1</v>
      </c>
      <c r="G21" s="281">
        <v>1560</v>
      </c>
      <c r="H21" s="328">
        <f t="shared" si="0"/>
        <v>1560</v>
      </c>
      <c r="I21" s="283"/>
      <c r="J21" s="30" t="s">
        <v>7206</v>
      </c>
      <c r="K21" s="285"/>
      <c r="L21" s="57" t="s">
        <v>7204</v>
      </c>
      <c r="M21" s="25">
        <v>44074</v>
      </c>
      <c r="N21" s="21"/>
      <c r="O21" s="25"/>
      <c r="P21" s="25">
        <v>44078</v>
      </c>
      <c r="Q21" s="26">
        <v>44078</v>
      </c>
    </row>
    <row r="22" spans="2:17" s="9" customFormat="1" ht="19.7" customHeight="1">
      <c r="B22" s="21"/>
      <c r="C22" s="22" t="s">
        <v>531</v>
      </c>
      <c r="D22" s="22" t="s">
        <v>531</v>
      </c>
      <c r="E22" s="211" t="s">
        <v>3787</v>
      </c>
      <c r="F22" s="2009">
        <v>2</v>
      </c>
      <c r="G22" s="28">
        <v>190</v>
      </c>
      <c r="H22" s="328">
        <f t="shared" si="0"/>
        <v>380</v>
      </c>
      <c r="I22" s="167"/>
      <c r="J22" s="30" t="s">
        <v>695</v>
      </c>
      <c r="K22" s="22"/>
      <c r="L22" s="22" t="s">
        <v>7207</v>
      </c>
      <c r="M22" s="25">
        <v>44074</v>
      </c>
      <c r="N22" s="21"/>
      <c r="O22" s="25"/>
      <c r="P22" s="25">
        <v>44078</v>
      </c>
      <c r="Q22" s="26">
        <v>44078</v>
      </c>
    </row>
    <row r="23" spans="2:17" s="9" customFormat="1" ht="19.7" customHeight="1">
      <c r="B23" s="21"/>
      <c r="C23" s="22" t="s">
        <v>531</v>
      </c>
      <c r="D23" s="22" t="s">
        <v>531</v>
      </c>
      <c r="E23" s="211" t="s">
        <v>7208</v>
      </c>
      <c r="F23" s="2009">
        <v>1</v>
      </c>
      <c r="G23" s="28">
        <v>3363</v>
      </c>
      <c r="H23" s="328">
        <f t="shared" si="0"/>
        <v>3363</v>
      </c>
      <c r="I23" s="167"/>
      <c r="J23" s="30" t="s">
        <v>7209</v>
      </c>
      <c r="K23" s="22"/>
      <c r="L23" s="22" t="s">
        <v>7207</v>
      </c>
      <c r="M23" s="25">
        <v>44074</v>
      </c>
      <c r="N23" s="21"/>
      <c r="O23" s="25"/>
      <c r="P23" s="25">
        <v>44078</v>
      </c>
      <c r="Q23" s="26">
        <v>44078</v>
      </c>
    </row>
    <row r="24" spans="2:17" s="9" customFormat="1" ht="19.7" customHeight="1">
      <c r="B24" s="21"/>
      <c r="C24" s="22" t="s">
        <v>531</v>
      </c>
      <c r="D24" s="22" t="s">
        <v>531</v>
      </c>
      <c r="E24" s="30" t="s">
        <v>7210</v>
      </c>
      <c r="F24" s="2009">
        <v>1</v>
      </c>
      <c r="G24" s="28">
        <v>2030</v>
      </c>
      <c r="H24" s="328">
        <f t="shared" si="0"/>
        <v>2030</v>
      </c>
      <c r="I24" s="167"/>
      <c r="J24" s="30" t="s">
        <v>7209</v>
      </c>
      <c r="K24" s="22"/>
      <c r="L24" s="22" t="s">
        <v>7207</v>
      </c>
      <c r="M24" s="25">
        <v>44074</v>
      </c>
      <c r="N24" s="21"/>
      <c r="O24" s="25"/>
      <c r="P24" s="25">
        <v>44078</v>
      </c>
      <c r="Q24" s="26">
        <v>44078</v>
      </c>
    </row>
    <row r="25" spans="2:17" s="9" customFormat="1" ht="19.7" customHeight="1">
      <c r="B25" s="21"/>
      <c r="C25" s="22" t="s">
        <v>531</v>
      </c>
      <c r="D25" s="22" t="s">
        <v>531</v>
      </c>
      <c r="E25" s="30" t="s">
        <v>2886</v>
      </c>
      <c r="F25" s="2009">
        <v>1</v>
      </c>
      <c r="G25" s="28">
        <v>5660</v>
      </c>
      <c r="H25" s="328">
        <f t="shared" si="0"/>
        <v>5660</v>
      </c>
      <c r="I25" s="167"/>
      <c r="J25" s="30" t="s">
        <v>1529</v>
      </c>
      <c r="K25" s="22"/>
      <c r="L25" s="22" t="s">
        <v>7207</v>
      </c>
      <c r="M25" s="25">
        <v>44074</v>
      </c>
      <c r="N25" s="21"/>
      <c r="O25" s="25"/>
      <c r="P25" s="25">
        <v>44078</v>
      </c>
      <c r="Q25" s="26">
        <v>44078</v>
      </c>
    </row>
    <row r="26" spans="2:17" s="9" customFormat="1" ht="19.7" customHeight="1">
      <c r="B26" s="21"/>
      <c r="C26" s="22" t="s">
        <v>531</v>
      </c>
      <c r="D26" s="22" t="s">
        <v>531</v>
      </c>
      <c r="E26" s="30" t="s">
        <v>7211</v>
      </c>
      <c r="F26" s="2009">
        <v>1</v>
      </c>
      <c r="G26" s="28">
        <v>4030</v>
      </c>
      <c r="H26" s="328">
        <f t="shared" si="0"/>
        <v>4030</v>
      </c>
      <c r="I26" s="167"/>
      <c r="J26" s="30" t="s">
        <v>7212</v>
      </c>
      <c r="K26" s="22"/>
      <c r="L26" s="22" t="s">
        <v>7207</v>
      </c>
      <c r="M26" s="25">
        <v>44074</v>
      </c>
      <c r="N26" s="21"/>
      <c r="O26" s="25"/>
      <c r="P26" s="25">
        <v>44078</v>
      </c>
      <c r="Q26" s="26">
        <v>44078</v>
      </c>
    </row>
    <row r="27" spans="2:17" s="9" customFormat="1" ht="19.7" customHeight="1">
      <c r="B27" s="21"/>
      <c r="C27" s="22" t="s">
        <v>531</v>
      </c>
      <c r="D27" s="22" t="s">
        <v>531</v>
      </c>
      <c r="E27" s="30" t="s">
        <v>2388</v>
      </c>
      <c r="F27" s="2010">
        <v>2</v>
      </c>
      <c r="G27" s="52">
        <v>280</v>
      </c>
      <c r="H27" s="36">
        <f t="shared" si="0"/>
        <v>560</v>
      </c>
      <c r="I27" s="167"/>
      <c r="J27" s="301" t="s">
        <v>2389</v>
      </c>
      <c r="K27" s="22"/>
      <c r="L27" s="22" t="s">
        <v>7207</v>
      </c>
      <c r="M27" s="25">
        <v>44074</v>
      </c>
      <c r="N27" s="21"/>
      <c r="O27" s="25"/>
      <c r="P27" s="25">
        <v>44078</v>
      </c>
      <c r="Q27" s="26">
        <v>44078</v>
      </c>
    </row>
    <row r="28" spans="2:17" s="9" customFormat="1" ht="19.7" customHeight="1">
      <c r="B28" s="21"/>
      <c r="C28" s="22" t="s">
        <v>1458</v>
      </c>
      <c r="D28" s="22" t="s">
        <v>144</v>
      </c>
      <c r="E28" s="30" t="s">
        <v>7213</v>
      </c>
      <c r="F28" s="2009">
        <v>10</v>
      </c>
      <c r="G28" s="28">
        <v>20</v>
      </c>
      <c r="H28" s="328">
        <f t="shared" si="0"/>
        <v>200</v>
      </c>
      <c r="I28" s="167"/>
      <c r="J28" s="30" t="s">
        <v>7214</v>
      </c>
      <c r="K28" s="212"/>
      <c r="L28" s="22" t="s">
        <v>7207</v>
      </c>
      <c r="M28" s="25">
        <v>44075</v>
      </c>
      <c r="N28" s="21"/>
      <c r="O28" s="25">
        <v>44082</v>
      </c>
      <c r="P28" s="25"/>
      <c r="Q28" s="26">
        <v>44081</v>
      </c>
    </row>
    <row r="29" spans="2:17" s="9" customFormat="1" ht="19.7" customHeight="1">
      <c r="B29" s="21"/>
      <c r="C29" s="22" t="s">
        <v>531</v>
      </c>
      <c r="D29" s="22" t="s">
        <v>531</v>
      </c>
      <c r="E29" s="30" t="s">
        <v>7215</v>
      </c>
      <c r="F29" s="2009">
        <v>1</v>
      </c>
      <c r="G29" s="28">
        <v>70</v>
      </c>
      <c r="H29" s="328">
        <f t="shared" si="0"/>
        <v>70</v>
      </c>
      <c r="I29" s="167"/>
      <c r="J29" s="30" t="s">
        <v>3885</v>
      </c>
      <c r="K29" s="212"/>
      <c r="L29" s="22" t="s">
        <v>7216</v>
      </c>
      <c r="M29" s="25">
        <v>44074</v>
      </c>
      <c r="N29" s="21"/>
      <c r="O29" s="25"/>
      <c r="P29" s="25">
        <v>44078</v>
      </c>
      <c r="Q29" s="26">
        <v>44078</v>
      </c>
    </row>
    <row r="30" spans="2:17" s="9" customFormat="1" ht="19.7" customHeight="1">
      <c r="B30" s="21"/>
      <c r="C30" s="22" t="s">
        <v>531</v>
      </c>
      <c r="D30" s="22" t="s">
        <v>531</v>
      </c>
      <c r="E30" s="30" t="s">
        <v>7217</v>
      </c>
      <c r="F30" s="2009">
        <v>4</v>
      </c>
      <c r="G30" s="28">
        <v>320</v>
      </c>
      <c r="H30" s="328">
        <f t="shared" si="0"/>
        <v>1280</v>
      </c>
      <c r="I30" s="167"/>
      <c r="J30" s="30" t="s">
        <v>7218</v>
      </c>
      <c r="K30" s="212"/>
      <c r="L30" s="22" t="s">
        <v>7216</v>
      </c>
      <c r="M30" s="25">
        <v>44074</v>
      </c>
      <c r="N30" s="21"/>
      <c r="O30" s="25"/>
      <c r="P30" s="25">
        <v>44078</v>
      </c>
      <c r="Q30" s="26">
        <v>44078</v>
      </c>
    </row>
    <row r="31" spans="2:17" s="9" customFormat="1" ht="19.7" customHeight="1">
      <c r="B31" s="21"/>
      <c r="C31" s="22" t="s">
        <v>531</v>
      </c>
      <c r="D31" s="22" t="s">
        <v>531</v>
      </c>
      <c r="E31" s="30" t="s">
        <v>7219</v>
      </c>
      <c r="F31" s="2009">
        <v>4</v>
      </c>
      <c r="G31" s="28">
        <v>320</v>
      </c>
      <c r="H31" s="328">
        <f t="shared" si="0"/>
        <v>1280</v>
      </c>
      <c r="I31" s="167"/>
      <c r="J31" s="30" t="s">
        <v>7218</v>
      </c>
      <c r="K31" s="212"/>
      <c r="L31" s="22" t="s">
        <v>7216</v>
      </c>
      <c r="M31" s="25">
        <v>44074</v>
      </c>
      <c r="N31" s="21"/>
      <c r="O31" s="25"/>
      <c r="P31" s="25">
        <v>44078</v>
      </c>
      <c r="Q31" s="26">
        <v>44078</v>
      </c>
    </row>
    <row r="32" spans="2:17" s="9" customFormat="1" ht="19.7" customHeight="1">
      <c r="B32" s="21"/>
      <c r="C32" s="22" t="s">
        <v>531</v>
      </c>
      <c r="D32" s="22" t="s">
        <v>531</v>
      </c>
      <c r="E32" s="30" t="s">
        <v>7220</v>
      </c>
      <c r="F32" s="2009">
        <v>4</v>
      </c>
      <c r="G32" s="28">
        <v>320</v>
      </c>
      <c r="H32" s="328">
        <f t="shared" si="0"/>
        <v>1280</v>
      </c>
      <c r="I32" s="167"/>
      <c r="J32" s="30" t="s">
        <v>7218</v>
      </c>
      <c r="K32" s="212"/>
      <c r="L32" s="22" t="s">
        <v>7216</v>
      </c>
      <c r="M32" s="25">
        <v>44074</v>
      </c>
      <c r="N32" s="21"/>
      <c r="O32" s="25"/>
      <c r="P32" s="25">
        <v>44078</v>
      </c>
      <c r="Q32" s="26">
        <v>44078</v>
      </c>
    </row>
    <row r="33" spans="2:17" s="9" customFormat="1" ht="19.7" customHeight="1">
      <c r="B33" s="21"/>
      <c r="C33" s="22" t="s">
        <v>531</v>
      </c>
      <c r="D33" s="22" t="s">
        <v>531</v>
      </c>
      <c r="E33" s="30" t="s">
        <v>5036</v>
      </c>
      <c r="F33" s="2009">
        <v>25</v>
      </c>
      <c r="G33" s="28">
        <v>224</v>
      </c>
      <c r="H33" s="328">
        <f t="shared" si="0"/>
        <v>5600</v>
      </c>
      <c r="I33" s="167"/>
      <c r="J33" s="30" t="s">
        <v>7221</v>
      </c>
      <c r="K33" s="212"/>
      <c r="L33" s="22" t="s">
        <v>7216</v>
      </c>
      <c r="M33" s="25">
        <v>44074</v>
      </c>
      <c r="N33" s="21"/>
      <c r="O33" s="25"/>
      <c r="P33" s="25">
        <v>44078</v>
      </c>
      <c r="Q33" s="26">
        <v>44078</v>
      </c>
    </row>
    <row r="34" spans="2:17" s="9" customFormat="1" ht="19.7" customHeight="1">
      <c r="B34" s="21"/>
      <c r="C34" s="22" t="s">
        <v>531</v>
      </c>
      <c r="D34" s="22" t="s">
        <v>531</v>
      </c>
      <c r="E34" s="30" t="s">
        <v>4196</v>
      </c>
      <c r="F34" s="2009">
        <v>4</v>
      </c>
      <c r="G34" s="28">
        <v>230</v>
      </c>
      <c r="H34" s="328">
        <f t="shared" si="0"/>
        <v>920</v>
      </c>
      <c r="I34" s="167"/>
      <c r="J34" s="30" t="s">
        <v>7222</v>
      </c>
      <c r="K34" s="212"/>
      <c r="L34" s="22" t="s">
        <v>7216</v>
      </c>
      <c r="M34" s="25">
        <v>44074</v>
      </c>
      <c r="N34" s="21"/>
      <c r="O34" s="25"/>
      <c r="P34" s="25">
        <v>44078</v>
      </c>
      <c r="Q34" s="26">
        <v>44078</v>
      </c>
    </row>
    <row r="35" spans="2:17" s="9" customFormat="1" ht="19.7" customHeight="1">
      <c r="B35" s="21"/>
      <c r="C35" s="22" t="s">
        <v>531</v>
      </c>
      <c r="D35" s="22" t="s">
        <v>531</v>
      </c>
      <c r="E35" s="30" t="s">
        <v>7223</v>
      </c>
      <c r="F35" s="2009">
        <v>1</v>
      </c>
      <c r="G35" s="28">
        <v>2020</v>
      </c>
      <c r="H35" s="328">
        <f t="shared" si="0"/>
        <v>2020</v>
      </c>
      <c r="I35" s="167"/>
      <c r="J35" s="30" t="s">
        <v>7224</v>
      </c>
      <c r="K35" s="212"/>
      <c r="L35" s="22" t="s">
        <v>7216</v>
      </c>
      <c r="M35" s="25">
        <v>44074</v>
      </c>
      <c r="N35" s="21"/>
      <c r="O35" s="25"/>
      <c r="P35" s="25">
        <v>44078</v>
      </c>
      <c r="Q35" s="26">
        <v>44078</v>
      </c>
    </row>
    <row r="36" spans="2:17" s="9" customFormat="1" ht="19.7" customHeight="1">
      <c r="B36" s="21"/>
      <c r="C36" s="22" t="s">
        <v>531</v>
      </c>
      <c r="D36" s="22" t="s">
        <v>531</v>
      </c>
      <c r="E36" s="30" t="s">
        <v>7225</v>
      </c>
      <c r="F36" s="2009">
        <v>4</v>
      </c>
      <c r="G36" s="28">
        <v>280</v>
      </c>
      <c r="H36" s="328">
        <f t="shared" si="0"/>
        <v>1120</v>
      </c>
      <c r="I36" s="167"/>
      <c r="J36" s="30" t="s">
        <v>7226</v>
      </c>
      <c r="K36" s="212"/>
      <c r="L36" s="22" t="s">
        <v>7216</v>
      </c>
      <c r="M36" s="25">
        <v>44074</v>
      </c>
      <c r="N36" s="21"/>
      <c r="O36" s="25"/>
      <c r="P36" s="25">
        <v>44078</v>
      </c>
      <c r="Q36" s="26">
        <v>44078</v>
      </c>
    </row>
    <row r="37" spans="2:17" s="9" customFormat="1" ht="19.7" customHeight="1">
      <c r="B37" s="21"/>
      <c r="C37" s="22" t="s">
        <v>531</v>
      </c>
      <c r="D37" s="22" t="s">
        <v>531</v>
      </c>
      <c r="E37" s="30" t="s">
        <v>4698</v>
      </c>
      <c r="F37" s="2009">
        <v>10</v>
      </c>
      <c r="G37" s="28">
        <v>49</v>
      </c>
      <c r="H37" s="328">
        <f t="shared" si="0"/>
        <v>490</v>
      </c>
      <c r="I37" s="167"/>
      <c r="J37" s="30" t="s">
        <v>7227</v>
      </c>
      <c r="K37" s="212"/>
      <c r="L37" s="22" t="s">
        <v>7216</v>
      </c>
      <c r="M37" s="25">
        <v>44074</v>
      </c>
      <c r="N37" s="21"/>
      <c r="O37" s="25"/>
      <c r="P37" s="25">
        <v>44078</v>
      </c>
      <c r="Q37" s="26">
        <v>44078</v>
      </c>
    </row>
    <row r="38" spans="2:17" s="9" customFormat="1" ht="19.7" customHeight="1">
      <c r="B38" s="21"/>
      <c r="C38" s="22" t="s">
        <v>2269</v>
      </c>
      <c r="D38" s="22" t="s">
        <v>144</v>
      </c>
      <c r="E38" s="30" t="s">
        <v>671</v>
      </c>
      <c r="F38" s="2009">
        <v>2</v>
      </c>
      <c r="G38" s="28">
        <v>100</v>
      </c>
      <c r="H38" s="328">
        <f t="shared" si="0"/>
        <v>200</v>
      </c>
      <c r="I38" s="167"/>
      <c r="J38" s="30" t="s">
        <v>7228</v>
      </c>
      <c r="K38" s="212"/>
      <c r="L38" s="22" t="s">
        <v>7229</v>
      </c>
      <c r="M38" s="25">
        <v>44075</v>
      </c>
      <c r="N38" s="21"/>
      <c r="O38" s="25">
        <v>44082</v>
      </c>
      <c r="P38" s="25"/>
      <c r="Q38" s="26">
        <v>44081</v>
      </c>
    </row>
    <row r="39" spans="2:17" s="9" customFormat="1" ht="19.7" customHeight="1">
      <c r="B39" s="21"/>
      <c r="C39" s="22" t="s">
        <v>531</v>
      </c>
      <c r="D39" s="22" t="s">
        <v>531</v>
      </c>
      <c r="E39" s="30" t="s">
        <v>5323</v>
      </c>
      <c r="F39" s="2009">
        <v>2</v>
      </c>
      <c r="G39" s="28">
        <v>1260</v>
      </c>
      <c r="H39" s="328">
        <f t="shared" si="0"/>
        <v>2520</v>
      </c>
      <c r="I39" s="167"/>
      <c r="J39" s="30" t="s">
        <v>3771</v>
      </c>
      <c r="K39" s="212"/>
      <c r="L39" s="22" t="s">
        <v>7230</v>
      </c>
      <c r="M39" s="25">
        <v>44074</v>
      </c>
      <c r="N39" s="21"/>
      <c r="O39" s="25"/>
      <c r="P39" s="25">
        <v>44078</v>
      </c>
      <c r="Q39" s="26">
        <v>44078</v>
      </c>
    </row>
    <row r="40" spans="2:17" s="9" customFormat="1" ht="19.7" customHeight="1">
      <c r="B40" s="21"/>
      <c r="C40" s="22" t="s">
        <v>4213</v>
      </c>
      <c r="D40" s="22" t="s">
        <v>144</v>
      </c>
      <c r="E40" s="30" t="s">
        <v>7231</v>
      </c>
      <c r="F40" s="2009">
        <v>2</v>
      </c>
      <c r="G40" s="28">
        <v>425</v>
      </c>
      <c r="H40" s="328">
        <f t="shared" si="0"/>
        <v>850</v>
      </c>
      <c r="I40" s="167"/>
      <c r="J40" s="30" t="s">
        <v>7232</v>
      </c>
      <c r="K40" s="212"/>
      <c r="L40" s="22" t="s">
        <v>7230</v>
      </c>
      <c r="M40" s="25">
        <v>44075</v>
      </c>
      <c r="N40" s="21"/>
      <c r="O40" s="25">
        <v>44082</v>
      </c>
      <c r="P40" s="25"/>
      <c r="Q40" s="1419">
        <v>44081</v>
      </c>
    </row>
    <row r="41" spans="2:17" s="9" customFormat="1" ht="19.7" customHeight="1">
      <c r="B41" s="21"/>
      <c r="C41" s="22" t="s">
        <v>4213</v>
      </c>
      <c r="D41" s="22" t="s">
        <v>144</v>
      </c>
      <c r="E41" s="30" t="s">
        <v>7233</v>
      </c>
      <c r="F41" s="2009">
        <v>2</v>
      </c>
      <c r="G41" s="28">
        <v>4002</v>
      </c>
      <c r="H41" s="328">
        <f t="shared" si="0"/>
        <v>8004</v>
      </c>
      <c r="I41" s="167"/>
      <c r="J41" s="30" t="s">
        <v>7234</v>
      </c>
      <c r="K41" s="212"/>
      <c r="L41" s="22" t="s">
        <v>7235</v>
      </c>
      <c r="M41" s="25">
        <v>44075</v>
      </c>
      <c r="N41" s="21"/>
      <c r="O41" s="25">
        <v>44082</v>
      </c>
      <c r="P41" s="25"/>
      <c r="Q41" s="1419">
        <v>44081</v>
      </c>
    </row>
    <row r="42" spans="2:17" s="9" customFormat="1" ht="19.7" customHeight="1">
      <c r="B42" s="21"/>
      <c r="C42" s="22" t="s">
        <v>531</v>
      </c>
      <c r="D42" s="22" t="s">
        <v>531</v>
      </c>
      <c r="E42" s="30" t="s">
        <v>7236</v>
      </c>
      <c r="F42" s="2009">
        <v>1</v>
      </c>
      <c r="G42" s="28">
        <v>960</v>
      </c>
      <c r="H42" s="328">
        <f t="shared" si="0"/>
        <v>960</v>
      </c>
      <c r="I42" s="167"/>
      <c r="J42" s="30" t="s">
        <v>809</v>
      </c>
      <c r="K42" s="212"/>
      <c r="L42" s="22" t="s">
        <v>7237</v>
      </c>
      <c r="M42" s="25">
        <v>44074</v>
      </c>
      <c r="N42" s="21"/>
      <c r="O42" s="25"/>
      <c r="P42" s="25">
        <v>44078</v>
      </c>
      <c r="Q42" s="26">
        <v>44078</v>
      </c>
    </row>
    <row r="43" spans="2:17" s="9" customFormat="1" ht="19.7" customHeight="1">
      <c r="B43" s="21"/>
      <c r="C43" s="22" t="s">
        <v>531</v>
      </c>
      <c r="D43" s="22" t="s">
        <v>531</v>
      </c>
      <c r="E43" s="30" t="s">
        <v>5658</v>
      </c>
      <c r="F43" s="2009">
        <v>1</v>
      </c>
      <c r="G43" s="28">
        <v>33600</v>
      </c>
      <c r="H43" s="328">
        <f t="shared" si="0"/>
        <v>33600</v>
      </c>
      <c r="I43" s="167"/>
      <c r="J43" s="30" t="s">
        <v>7238</v>
      </c>
      <c r="K43" s="212"/>
      <c r="L43" s="22" t="s">
        <v>7237</v>
      </c>
      <c r="M43" s="25">
        <v>44074</v>
      </c>
      <c r="N43" s="21"/>
      <c r="O43" s="25"/>
      <c r="P43" s="25">
        <v>44078</v>
      </c>
      <c r="Q43" s="26">
        <v>44078</v>
      </c>
    </row>
    <row r="44" spans="2:17" s="9" customFormat="1" ht="19.7" customHeight="1">
      <c r="B44" s="21"/>
      <c r="C44" s="22" t="s">
        <v>531</v>
      </c>
      <c r="D44" s="22" t="s">
        <v>531</v>
      </c>
      <c r="E44" s="30" t="s">
        <v>5656</v>
      </c>
      <c r="F44" s="2009">
        <v>1</v>
      </c>
      <c r="G44" s="28">
        <v>16800</v>
      </c>
      <c r="H44" s="328">
        <f t="shared" si="0"/>
        <v>16800</v>
      </c>
      <c r="I44" s="167"/>
      <c r="J44" s="30" t="s">
        <v>2492</v>
      </c>
      <c r="K44" s="212"/>
      <c r="L44" s="22" t="s">
        <v>7237</v>
      </c>
      <c r="M44" s="25">
        <v>44074</v>
      </c>
      <c r="N44" s="21"/>
      <c r="O44" s="25"/>
      <c r="P44" s="25">
        <v>44078</v>
      </c>
      <c r="Q44" s="26">
        <v>44078</v>
      </c>
    </row>
    <row r="45" spans="2:17" s="9" customFormat="1" ht="19.7" customHeight="1">
      <c r="B45" s="21"/>
      <c r="C45" s="22" t="s">
        <v>4213</v>
      </c>
      <c r="D45" s="22" t="s">
        <v>144</v>
      </c>
      <c r="E45" s="30" t="s">
        <v>7233</v>
      </c>
      <c r="F45" s="2009">
        <v>2</v>
      </c>
      <c r="G45" s="28">
        <v>4002</v>
      </c>
      <c r="H45" s="328">
        <f t="shared" si="0"/>
        <v>8004</v>
      </c>
      <c r="I45" s="167"/>
      <c r="J45" s="30" t="s">
        <v>7234</v>
      </c>
      <c r="K45" s="212"/>
      <c r="L45" s="22" t="s">
        <v>7237</v>
      </c>
      <c r="M45" s="25">
        <v>44075</v>
      </c>
      <c r="N45" s="21"/>
      <c r="O45" s="25">
        <v>44082</v>
      </c>
      <c r="P45" s="25"/>
      <c r="Q45" s="26">
        <v>44081</v>
      </c>
    </row>
    <row r="46" spans="2:17" s="9" customFormat="1" ht="19.7" customHeight="1">
      <c r="B46" s="21"/>
      <c r="C46" s="22" t="s">
        <v>531</v>
      </c>
      <c r="D46" s="22" t="s">
        <v>531</v>
      </c>
      <c r="E46" s="30" t="s">
        <v>541</v>
      </c>
      <c r="F46" s="2009">
        <v>1</v>
      </c>
      <c r="G46" s="28">
        <v>78</v>
      </c>
      <c r="H46" s="328">
        <f t="shared" si="0"/>
        <v>78</v>
      </c>
      <c r="I46" s="167"/>
      <c r="J46" s="30" t="s">
        <v>3885</v>
      </c>
      <c r="K46" s="212"/>
      <c r="L46" s="22" t="s">
        <v>7237</v>
      </c>
      <c r="M46" s="25">
        <v>44074</v>
      </c>
      <c r="N46" s="21"/>
      <c r="O46" s="25"/>
      <c r="P46" s="25">
        <v>44078</v>
      </c>
      <c r="Q46" s="26">
        <v>44078</v>
      </c>
    </row>
    <row r="47" spans="2:17" s="9" customFormat="1" ht="19.7" customHeight="1">
      <c r="B47" s="21"/>
      <c r="C47" s="22" t="s">
        <v>531</v>
      </c>
      <c r="D47" s="22" t="s">
        <v>531</v>
      </c>
      <c r="E47" s="30" t="s">
        <v>7239</v>
      </c>
      <c r="F47" s="2009">
        <v>1</v>
      </c>
      <c r="G47" s="28">
        <v>4421</v>
      </c>
      <c r="H47" s="328">
        <f t="shared" si="0"/>
        <v>4421</v>
      </c>
      <c r="I47" s="167"/>
      <c r="J47" s="30" t="s">
        <v>7240</v>
      </c>
      <c r="K47" s="212"/>
      <c r="L47" s="22" t="s">
        <v>7241</v>
      </c>
      <c r="M47" s="25">
        <v>44074</v>
      </c>
      <c r="N47" s="21"/>
      <c r="O47" s="25"/>
      <c r="P47" s="2011">
        <v>44084</v>
      </c>
      <c r="Q47" s="26">
        <v>44084</v>
      </c>
    </row>
    <row r="48" spans="2:17" s="9" customFormat="1" ht="19.7" customHeight="1">
      <c r="B48" s="21"/>
      <c r="C48" s="22" t="s">
        <v>531</v>
      </c>
      <c r="D48" s="22" t="s">
        <v>531</v>
      </c>
      <c r="E48" s="30" t="s">
        <v>7242</v>
      </c>
      <c r="F48" s="2009">
        <v>1</v>
      </c>
      <c r="G48" s="28">
        <v>1740</v>
      </c>
      <c r="H48" s="328">
        <f t="shared" si="0"/>
        <v>1740</v>
      </c>
      <c r="I48" s="167"/>
      <c r="J48" s="30" t="s">
        <v>7243</v>
      </c>
      <c r="K48" s="212"/>
      <c r="L48" s="22" t="s">
        <v>7241</v>
      </c>
      <c r="M48" s="25">
        <v>44074</v>
      </c>
      <c r="N48" s="21"/>
      <c r="O48" s="25"/>
      <c r="P48" s="25">
        <v>44078</v>
      </c>
      <c r="Q48" s="26">
        <v>44078</v>
      </c>
    </row>
    <row r="49" spans="2:17" s="9" customFormat="1" ht="19.7" customHeight="1">
      <c r="B49" s="21"/>
      <c r="C49" s="22" t="s">
        <v>531</v>
      </c>
      <c r="D49" s="22" t="s">
        <v>531</v>
      </c>
      <c r="E49" s="30" t="s">
        <v>7244</v>
      </c>
      <c r="F49" s="2009">
        <v>1</v>
      </c>
      <c r="G49" s="28">
        <v>47250</v>
      </c>
      <c r="H49" s="328">
        <f t="shared" si="0"/>
        <v>47250</v>
      </c>
      <c r="I49" s="167"/>
      <c r="J49" s="30" t="s">
        <v>7245</v>
      </c>
      <c r="K49" s="212"/>
      <c r="L49" s="22" t="s">
        <v>7241</v>
      </c>
      <c r="M49" s="25">
        <v>44074</v>
      </c>
      <c r="N49" s="21"/>
      <c r="O49" s="25"/>
      <c r="P49" s="25">
        <v>44078</v>
      </c>
      <c r="Q49" s="26">
        <v>44078</v>
      </c>
    </row>
    <row r="50" spans="2:17" s="9" customFormat="1" ht="19.7" customHeight="1">
      <c r="B50" s="21"/>
      <c r="C50" s="22" t="s">
        <v>531</v>
      </c>
      <c r="D50" s="22" t="s">
        <v>531</v>
      </c>
      <c r="E50" s="30" t="s">
        <v>7246</v>
      </c>
      <c r="F50" s="2009">
        <v>1</v>
      </c>
      <c r="G50" s="28">
        <v>31980</v>
      </c>
      <c r="H50" s="328">
        <f t="shared" si="0"/>
        <v>31980</v>
      </c>
      <c r="I50" s="167"/>
      <c r="J50" s="30" t="s">
        <v>7247</v>
      </c>
      <c r="K50" s="212"/>
      <c r="L50" s="22" t="s">
        <v>7241</v>
      </c>
      <c r="M50" s="25">
        <v>44074</v>
      </c>
      <c r="N50" s="21"/>
      <c r="O50" s="25"/>
      <c r="P50" s="25">
        <v>44078</v>
      </c>
      <c r="Q50" s="26">
        <v>44078</v>
      </c>
    </row>
    <row r="51" spans="2:17" s="9" customFormat="1" ht="19.7" customHeight="1">
      <c r="B51" s="21"/>
      <c r="C51" s="22" t="s">
        <v>531</v>
      </c>
      <c r="D51" s="22" t="s">
        <v>531</v>
      </c>
      <c r="E51" s="30" t="s">
        <v>7248</v>
      </c>
      <c r="F51" s="2009">
        <v>1</v>
      </c>
      <c r="G51" s="28">
        <v>1500</v>
      </c>
      <c r="H51" s="328">
        <f t="shared" si="0"/>
        <v>1500</v>
      </c>
      <c r="I51" s="167"/>
      <c r="J51" s="30" t="s">
        <v>7249</v>
      </c>
      <c r="K51" s="212"/>
      <c r="L51" s="22" t="s">
        <v>7241</v>
      </c>
      <c r="M51" s="25">
        <v>44074</v>
      </c>
      <c r="N51" s="21"/>
      <c r="O51" s="25"/>
      <c r="P51" s="25">
        <v>44078</v>
      </c>
      <c r="Q51" s="26">
        <v>44078</v>
      </c>
    </row>
    <row r="52" spans="2:17" s="9" customFormat="1" ht="19.7" customHeight="1">
      <c r="B52" s="21"/>
      <c r="C52" s="22" t="s">
        <v>531</v>
      </c>
      <c r="D52" s="22" t="s">
        <v>531</v>
      </c>
      <c r="E52" s="30" t="s">
        <v>7250</v>
      </c>
      <c r="F52" s="2009">
        <v>1</v>
      </c>
      <c r="G52" s="28">
        <v>3917</v>
      </c>
      <c r="H52" s="328">
        <f t="shared" si="0"/>
        <v>3917</v>
      </c>
      <c r="I52" s="167"/>
      <c r="J52" s="30" t="s">
        <v>7251</v>
      </c>
      <c r="K52" s="212"/>
      <c r="L52" s="22" t="s">
        <v>7241</v>
      </c>
      <c r="M52" s="25">
        <v>44074</v>
      </c>
      <c r="N52" s="21"/>
      <c r="O52" s="25"/>
      <c r="P52" s="25">
        <v>44078</v>
      </c>
      <c r="Q52" s="26">
        <v>44078</v>
      </c>
    </row>
    <row r="53" spans="2:17" s="9" customFormat="1" ht="19.7" customHeight="1">
      <c r="B53" s="21"/>
      <c r="C53" s="22" t="s">
        <v>664</v>
      </c>
      <c r="D53" s="22" t="s">
        <v>177</v>
      </c>
      <c r="E53" s="30" t="s">
        <v>7252</v>
      </c>
      <c r="F53" s="2009">
        <v>2</v>
      </c>
      <c r="G53" s="28">
        <v>1600</v>
      </c>
      <c r="H53" s="328">
        <f t="shared" si="0"/>
        <v>3200</v>
      </c>
      <c r="I53" s="167"/>
      <c r="J53" s="30" t="s">
        <v>7253</v>
      </c>
      <c r="K53" s="212"/>
      <c r="L53" s="22" t="s">
        <v>7241</v>
      </c>
      <c r="M53" s="25">
        <v>44074</v>
      </c>
      <c r="N53" s="21"/>
      <c r="O53" s="25">
        <v>44084</v>
      </c>
      <c r="P53" s="25">
        <v>44084</v>
      </c>
      <c r="Q53" s="26">
        <v>44084</v>
      </c>
    </row>
    <row r="54" spans="2:17" s="9" customFormat="1" ht="19.7" customHeight="1">
      <c r="B54" s="21"/>
      <c r="C54" s="22" t="s">
        <v>5842</v>
      </c>
      <c r="D54" s="22" t="s">
        <v>177</v>
      </c>
      <c r="E54" s="30" t="s">
        <v>7254</v>
      </c>
      <c r="F54" s="2009">
        <v>1</v>
      </c>
      <c r="G54" s="28">
        <v>690</v>
      </c>
      <c r="H54" s="328">
        <f t="shared" si="0"/>
        <v>690</v>
      </c>
      <c r="I54" s="167"/>
      <c r="J54" s="30" t="s">
        <v>7255</v>
      </c>
      <c r="K54" s="212"/>
      <c r="L54" s="22" t="s">
        <v>7241</v>
      </c>
      <c r="M54" s="25">
        <v>44074</v>
      </c>
      <c r="N54" s="21"/>
      <c r="O54" s="25">
        <v>44084</v>
      </c>
      <c r="P54" s="25">
        <v>44084</v>
      </c>
      <c r="Q54" s="26">
        <v>44084</v>
      </c>
    </row>
    <row r="55" spans="2:17" s="9" customFormat="1" ht="19.7" customHeight="1">
      <c r="B55" s="21"/>
      <c r="C55" s="22" t="s">
        <v>531</v>
      </c>
      <c r="D55" s="22" t="s">
        <v>531</v>
      </c>
      <c r="E55" s="30" t="s">
        <v>7256</v>
      </c>
      <c r="F55" s="2009">
        <v>1</v>
      </c>
      <c r="G55" s="28">
        <v>5800</v>
      </c>
      <c r="H55" s="328">
        <f t="shared" si="0"/>
        <v>5800</v>
      </c>
      <c r="I55" s="167"/>
      <c r="J55" s="30" t="s">
        <v>7257</v>
      </c>
      <c r="K55" s="212"/>
      <c r="L55" s="22" t="s">
        <v>7258</v>
      </c>
      <c r="M55" s="25">
        <v>44074</v>
      </c>
      <c r="N55" s="21"/>
      <c r="O55" s="25"/>
      <c r="P55" s="2011">
        <v>44084</v>
      </c>
      <c r="Q55" s="26">
        <v>44084</v>
      </c>
    </row>
    <row r="56" spans="2:17" s="9" customFormat="1" ht="19.7" customHeight="1">
      <c r="B56" s="21"/>
      <c r="C56" s="22" t="s">
        <v>531</v>
      </c>
      <c r="D56" s="22" t="s">
        <v>531</v>
      </c>
      <c r="E56" s="30" t="s">
        <v>2677</v>
      </c>
      <c r="F56" s="2009">
        <v>2</v>
      </c>
      <c r="G56" s="28">
        <v>680</v>
      </c>
      <c r="H56" s="328">
        <f t="shared" si="0"/>
        <v>1360</v>
      </c>
      <c r="I56" s="167"/>
      <c r="J56" s="30" t="s">
        <v>7259</v>
      </c>
      <c r="K56" s="212"/>
      <c r="L56" s="22" t="s">
        <v>7258</v>
      </c>
      <c r="M56" s="25">
        <v>44074</v>
      </c>
      <c r="N56" s="21"/>
      <c r="O56" s="25"/>
      <c r="P56" s="25">
        <v>44078</v>
      </c>
      <c r="Q56" s="26">
        <v>44078</v>
      </c>
    </row>
    <row r="57" spans="2:17" s="9" customFormat="1" ht="19.7" customHeight="1">
      <c r="B57" s="21"/>
      <c r="C57" s="22" t="s">
        <v>531</v>
      </c>
      <c r="D57" s="22" t="s">
        <v>531</v>
      </c>
      <c r="E57" s="30" t="s">
        <v>841</v>
      </c>
      <c r="F57" s="2009">
        <v>2</v>
      </c>
      <c r="G57" s="28">
        <v>30</v>
      </c>
      <c r="H57" s="328">
        <f t="shared" si="0"/>
        <v>60</v>
      </c>
      <c r="I57" s="167"/>
      <c r="J57" s="30" t="s">
        <v>2678</v>
      </c>
      <c r="K57" s="212"/>
      <c r="L57" s="22" t="s">
        <v>7258</v>
      </c>
      <c r="M57" s="25">
        <v>44074</v>
      </c>
      <c r="N57" s="21"/>
      <c r="O57" s="25"/>
      <c r="P57" s="25">
        <v>44078</v>
      </c>
      <c r="Q57" s="26">
        <v>44078</v>
      </c>
    </row>
    <row r="58" spans="2:17" s="9" customFormat="1" ht="19.7" customHeight="1">
      <c r="B58" s="21"/>
      <c r="C58" s="22" t="s">
        <v>531</v>
      </c>
      <c r="D58" s="22" t="s">
        <v>531</v>
      </c>
      <c r="E58" s="30" t="s">
        <v>839</v>
      </c>
      <c r="F58" s="2009">
        <v>2</v>
      </c>
      <c r="G58" s="28">
        <v>71</v>
      </c>
      <c r="H58" s="328">
        <f t="shared" si="0"/>
        <v>142</v>
      </c>
      <c r="I58" s="167"/>
      <c r="J58" s="30" t="s">
        <v>2679</v>
      </c>
      <c r="K58" s="212"/>
      <c r="L58" s="22" t="s">
        <v>7258</v>
      </c>
      <c r="M58" s="25">
        <v>44074</v>
      </c>
      <c r="N58" s="21"/>
      <c r="O58" s="25"/>
      <c r="P58" s="25">
        <v>44078</v>
      </c>
      <c r="Q58" s="26">
        <v>44078</v>
      </c>
    </row>
    <row r="59" spans="2:17" s="9" customFormat="1" ht="19.7" customHeight="1">
      <c r="B59" s="21"/>
      <c r="C59" s="22" t="s">
        <v>531</v>
      </c>
      <c r="D59" s="22" t="s">
        <v>531</v>
      </c>
      <c r="E59" s="30" t="s">
        <v>7260</v>
      </c>
      <c r="F59" s="2009">
        <v>1</v>
      </c>
      <c r="G59" s="28">
        <v>5116</v>
      </c>
      <c r="H59" s="328">
        <f t="shared" si="0"/>
        <v>5116</v>
      </c>
      <c r="I59" s="167"/>
      <c r="J59" s="30" t="s">
        <v>7261</v>
      </c>
      <c r="K59" s="212"/>
      <c r="L59" s="22" t="s">
        <v>7258</v>
      </c>
      <c r="M59" s="25">
        <v>44074</v>
      </c>
      <c r="N59" s="21"/>
      <c r="O59" s="25"/>
      <c r="P59" s="2011">
        <v>44084</v>
      </c>
      <c r="Q59" s="26">
        <v>44084</v>
      </c>
    </row>
    <row r="60" spans="2:17" s="9" customFormat="1" ht="19.7" customHeight="1">
      <c r="B60" s="21"/>
      <c r="C60" s="22" t="s">
        <v>531</v>
      </c>
      <c r="D60" s="22" t="s">
        <v>531</v>
      </c>
      <c r="E60" s="30" t="s">
        <v>7262</v>
      </c>
      <c r="F60" s="2009">
        <v>1</v>
      </c>
      <c r="G60" s="28">
        <v>2062</v>
      </c>
      <c r="H60" s="328">
        <f t="shared" si="0"/>
        <v>2062</v>
      </c>
      <c r="I60" s="167"/>
      <c r="J60" s="30" t="s">
        <v>7263</v>
      </c>
      <c r="K60" s="212"/>
      <c r="L60" s="22" t="s">
        <v>7258</v>
      </c>
      <c r="M60" s="25">
        <v>44074</v>
      </c>
      <c r="N60" s="21"/>
      <c r="O60" s="25"/>
      <c r="P60" s="25">
        <v>44078</v>
      </c>
      <c r="Q60" s="26">
        <v>44078</v>
      </c>
    </row>
    <row r="61" spans="2:17" s="9" customFormat="1" ht="19.7" customHeight="1">
      <c r="B61" s="21"/>
      <c r="C61" s="22" t="s">
        <v>686</v>
      </c>
      <c r="D61" s="22" t="s">
        <v>783</v>
      </c>
      <c r="E61" s="30" t="s">
        <v>843</v>
      </c>
      <c r="F61" s="2009">
        <v>1</v>
      </c>
      <c r="G61" s="28">
        <v>1480</v>
      </c>
      <c r="H61" s="328">
        <f t="shared" si="0"/>
        <v>1480</v>
      </c>
      <c r="I61" s="167"/>
      <c r="J61" s="30" t="s">
        <v>2684</v>
      </c>
      <c r="K61" s="212"/>
      <c r="L61" s="22" t="s">
        <v>7258</v>
      </c>
      <c r="M61" s="25">
        <v>44074</v>
      </c>
      <c r="N61" s="21"/>
      <c r="O61" s="25">
        <v>44077</v>
      </c>
      <c r="P61" s="25"/>
      <c r="Q61" s="26">
        <v>44077</v>
      </c>
    </row>
    <row r="62" spans="2:17" s="9" customFormat="1" ht="19.7" customHeight="1">
      <c r="B62" s="21"/>
      <c r="C62" s="22" t="s">
        <v>531</v>
      </c>
      <c r="D62" s="22" t="s">
        <v>531</v>
      </c>
      <c r="E62" s="30" t="s">
        <v>3787</v>
      </c>
      <c r="F62" s="2009">
        <v>2</v>
      </c>
      <c r="G62" s="28">
        <v>190</v>
      </c>
      <c r="H62" s="328">
        <f t="shared" si="0"/>
        <v>380</v>
      </c>
      <c r="I62" s="167"/>
      <c r="J62" s="30" t="s">
        <v>695</v>
      </c>
      <c r="K62" s="212"/>
      <c r="L62" s="22" t="s">
        <v>7264</v>
      </c>
      <c r="M62" s="25">
        <v>44074</v>
      </c>
      <c r="N62" s="21"/>
      <c r="O62" s="25"/>
      <c r="P62" s="25">
        <v>44078</v>
      </c>
      <c r="Q62" s="26">
        <v>44078</v>
      </c>
    </row>
    <row r="63" spans="2:17" s="9" customFormat="1" ht="19.7" customHeight="1">
      <c r="B63" s="21"/>
      <c r="C63" s="22" t="s">
        <v>531</v>
      </c>
      <c r="D63" s="22" t="s">
        <v>531</v>
      </c>
      <c r="E63" s="30" t="s">
        <v>7265</v>
      </c>
      <c r="F63" s="2009">
        <v>1</v>
      </c>
      <c r="G63" s="28">
        <v>2470</v>
      </c>
      <c r="H63" s="328">
        <f t="shared" si="0"/>
        <v>2470</v>
      </c>
      <c r="I63" s="167"/>
      <c r="J63" s="30" t="s">
        <v>7266</v>
      </c>
      <c r="K63" s="212"/>
      <c r="L63" s="22" t="s">
        <v>7264</v>
      </c>
      <c r="M63" s="25">
        <v>44074</v>
      </c>
      <c r="N63" s="21"/>
      <c r="O63" s="25"/>
      <c r="P63" s="25">
        <v>44078</v>
      </c>
      <c r="Q63" s="26">
        <v>44078</v>
      </c>
    </row>
    <row r="64" spans="2:17" s="9" customFormat="1" ht="19.7" customHeight="1">
      <c r="B64" s="21"/>
      <c r="C64" s="22" t="s">
        <v>531</v>
      </c>
      <c r="D64" s="22" t="s">
        <v>531</v>
      </c>
      <c r="E64" s="30" t="s">
        <v>7267</v>
      </c>
      <c r="F64" s="2009">
        <v>4</v>
      </c>
      <c r="G64" s="28">
        <v>1920</v>
      </c>
      <c r="H64" s="328">
        <f t="shared" si="0"/>
        <v>7680</v>
      </c>
      <c r="I64" s="167"/>
      <c r="J64" s="30" t="s">
        <v>7268</v>
      </c>
      <c r="K64" s="212"/>
      <c r="L64" s="22" t="s">
        <v>690</v>
      </c>
      <c r="M64" s="25">
        <v>44074</v>
      </c>
      <c r="N64" s="21"/>
      <c r="O64" s="25"/>
      <c r="P64" s="25">
        <v>44078</v>
      </c>
      <c r="Q64" s="26">
        <v>44078</v>
      </c>
    </row>
    <row r="65" spans="2:17" s="9" customFormat="1" ht="19.7" customHeight="1">
      <c r="B65" s="21"/>
      <c r="C65" s="22" t="s">
        <v>531</v>
      </c>
      <c r="D65" s="22" t="s">
        <v>531</v>
      </c>
      <c r="E65" s="30" t="s">
        <v>7269</v>
      </c>
      <c r="F65" s="2009">
        <v>1</v>
      </c>
      <c r="G65" s="28">
        <v>1910</v>
      </c>
      <c r="H65" s="328">
        <f t="shared" si="0"/>
        <v>1910</v>
      </c>
      <c r="I65" s="167"/>
      <c r="J65" s="30" t="s">
        <v>692</v>
      </c>
      <c r="K65" s="212"/>
      <c r="L65" s="22" t="s">
        <v>690</v>
      </c>
      <c r="M65" s="25">
        <v>44074</v>
      </c>
      <c r="N65" s="21"/>
      <c r="O65" s="25"/>
      <c r="P65" s="25">
        <v>44078</v>
      </c>
      <c r="Q65" s="26">
        <v>44078</v>
      </c>
    </row>
    <row r="66" spans="2:17" s="9" customFormat="1" ht="19.7" customHeight="1">
      <c r="B66" s="21"/>
      <c r="C66" s="22" t="s">
        <v>531</v>
      </c>
      <c r="D66" s="22" t="s">
        <v>531</v>
      </c>
      <c r="E66" s="30" t="s">
        <v>7270</v>
      </c>
      <c r="F66" s="2009">
        <v>1</v>
      </c>
      <c r="G66" s="28">
        <v>1910</v>
      </c>
      <c r="H66" s="328">
        <f t="shared" si="0"/>
        <v>1910</v>
      </c>
      <c r="I66" s="167"/>
      <c r="J66" s="30" t="s">
        <v>692</v>
      </c>
      <c r="K66" s="212"/>
      <c r="L66" s="22" t="s">
        <v>690</v>
      </c>
      <c r="M66" s="25">
        <v>44074</v>
      </c>
      <c r="N66" s="21"/>
      <c r="O66" s="25"/>
      <c r="P66" s="25">
        <v>44078</v>
      </c>
      <c r="Q66" s="26">
        <v>44078</v>
      </c>
    </row>
    <row r="67" spans="2:17" s="9" customFormat="1" ht="19.7" customHeight="1">
      <c r="B67" s="21"/>
      <c r="C67" s="22" t="s">
        <v>531</v>
      </c>
      <c r="D67" s="22" t="s">
        <v>531</v>
      </c>
      <c r="E67" s="30" t="s">
        <v>7271</v>
      </c>
      <c r="F67" s="2009">
        <v>8</v>
      </c>
      <c r="G67" s="28">
        <v>877</v>
      </c>
      <c r="H67" s="328">
        <f t="shared" si="0"/>
        <v>7016</v>
      </c>
      <c r="I67" s="167"/>
      <c r="J67" s="30" t="s">
        <v>651</v>
      </c>
      <c r="K67" s="212"/>
      <c r="L67" s="22" t="s">
        <v>7272</v>
      </c>
      <c r="M67" s="25">
        <v>44074</v>
      </c>
      <c r="N67" s="21"/>
      <c r="O67" s="25"/>
      <c r="P67" s="25">
        <v>44078</v>
      </c>
      <c r="Q67" s="26">
        <v>44078</v>
      </c>
    </row>
    <row r="68" spans="2:17" s="9" customFormat="1" ht="19.7" customHeight="1">
      <c r="B68" s="21"/>
      <c r="C68" s="22" t="s">
        <v>531</v>
      </c>
      <c r="D68" s="22" t="s">
        <v>531</v>
      </c>
      <c r="E68" s="30" t="s">
        <v>7273</v>
      </c>
      <c r="F68" s="2009">
        <v>2</v>
      </c>
      <c r="G68" s="28">
        <v>320</v>
      </c>
      <c r="H68" s="328">
        <f t="shared" si="0"/>
        <v>640</v>
      </c>
      <c r="I68" s="167"/>
      <c r="J68" s="30" t="s">
        <v>7218</v>
      </c>
      <c r="K68" s="212"/>
      <c r="L68" s="22" t="s">
        <v>7274</v>
      </c>
      <c r="M68" s="25">
        <v>44074</v>
      </c>
      <c r="N68" s="21"/>
      <c r="O68" s="25"/>
      <c r="P68" s="25">
        <v>44078</v>
      </c>
      <c r="Q68" s="26">
        <v>44078</v>
      </c>
    </row>
    <row r="69" spans="2:17" s="9" customFormat="1" ht="19.7" customHeight="1">
      <c r="B69" s="21"/>
      <c r="C69" s="22" t="s">
        <v>531</v>
      </c>
      <c r="D69" s="22" t="s">
        <v>531</v>
      </c>
      <c r="E69" s="30" t="s">
        <v>7275</v>
      </c>
      <c r="F69" s="2009">
        <v>2</v>
      </c>
      <c r="G69" s="28">
        <v>497</v>
      </c>
      <c r="H69" s="328">
        <f t="shared" si="0"/>
        <v>994</v>
      </c>
      <c r="I69" s="167"/>
      <c r="J69" s="30" t="s">
        <v>7276</v>
      </c>
      <c r="K69" s="212"/>
      <c r="L69" s="22" t="s">
        <v>7274</v>
      </c>
      <c r="M69" s="25">
        <v>44074</v>
      </c>
      <c r="N69" s="21"/>
      <c r="O69" s="25"/>
      <c r="P69" s="25">
        <v>44078</v>
      </c>
      <c r="Q69" s="26">
        <v>44078</v>
      </c>
    </row>
    <row r="70" spans="2:17" s="9" customFormat="1" ht="19.7" customHeight="1">
      <c r="B70" s="21"/>
      <c r="C70" s="22" t="s">
        <v>531</v>
      </c>
      <c r="D70" s="22" t="s">
        <v>531</v>
      </c>
      <c r="E70" s="30" t="s">
        <v>7277</v>
      </c>
      <c r="F70" s="2009">
        <v>2</v>
      </c>
      <c r="G70" s="28">
        <v>250</v>
      </c>
      <c r="H70" s="328">
        <f t="shared" si="0"/>
        <v>500</v>
      </c>
      <c r="I70" s="167"/>
      <c r="J70" s="30" t="s">
        <v>7218</v>
      </c>
      <c r="K70" s="212"/>
      <c r="L70" s="22" t="s">
        <v>7274</v>
      </c>
      <c r="M70" s="25">
        <v>44074</v>
      </c>
      <c r="N70" s="21"/>
      <c r="O70" s="25"/>
      <c r="P70" s="25">
        <v>44078</v>
      </c>
      <c r="Q70" s="26">
        <v>44078</v>
      </c>
    </row>
    <row r="71" spans="2:17" s="9" customFormat="1" ht="19.7" customHeight="1">
      <c r="B71" s="21"/>
      <c r="C71" s="22" t="s">
        <v>531</v>
      </c>
      <c r="D71" s="22" t="s">
        <v>531</v>
      </c>
      <c r="E71" s="30" t="s">
        <v>5036</v>
      </c>
      <c r="F71" s="2009">
        <v>2</v>
      </c>
      <c r="G71" s="28">
        <v>224</v>
      </c>
      <c r="H71" s="328">
        <f t="shared" si="0"/>
        <v>448</v>
      </c>
      <c r="I71" s="167"/>
      <c r="J71" s="30" t="s">
        <v>7276</v>
      </c>
      <c r="K71" s="212"/>
      <c r="L71" s="22" t="s">
        <v>7274</v>
      </c>
      <c r="M71" s="25">
        <v>44074</v>
      </c>
      <c r="N71" s="21"/>
      <c r="O71" s="25"/>
      <c r="P71" s="25">
        <v>44078</v>
      </c>
      <c r="Q71" s="26">
        <v>44078</v>
      </c>
    </row>
    <row r="72" spans="2:17" s="9" customFormat="1" ht="19.7" customHeight="1">
      <c r="B72" s="21"/>
      <c r="C72" s="22" t="s">
        <v>531</v>
      </c>
      <c r="D72" s="22" t="s">
        <v>531</v>
      </c>
      <c r="E72" s="30" t="s">
        <v>4196</v>
      </c>
      <c r="F72" s="2009">
        <v>6</v>
      </c>
      <c r="G72" s="28">
        <v>230</v>
      </c>
      <c r="H72" s="328">
        <f t="shared" si="0"/>
        <v>1380</v>
      </c>
      <c r="I72" s="167"/>
      <c r="J72" s="30" t="s">
        <v>7222</v>
      </c>
      <c r="K72" s="212"/>
      <c r="L72" s="22" t="s">
        <v>7274</v>
      </c>
      <c r="M72" s="25">
        <v>44074</v>
      </c>
      <c r="N72" s="21"/>
      <c r="O72" s="25"/>
      <c r="P72" s="25">
        <v>44078</v>
      </c>
      <c r="Q72" s="26">
        <v>44078</v>
      </c>
    </row>
    <row r="73" spans="2:17" s="9" customFormat="1" ht="19.7" customHeight="1">
      <c r="B73" s="21"/>
      <c r="C73" s="22" t="s">
        <v>531</v>
      </c>
      <c r="D73" s="22" t="s">
        <v>531</v>
      </c>
      <c r="E73" s="31" t="s">
        <v>7278</v>
      </c>
      <c r="F73" s="271">
        <v>4</v>
      </c>
      <c r="G73" s="28">
        <v>520</v>
      </c>
      <c r="H73" s="328">
        <f t="shared" si="0"/>
        <v>2080</v>
      </c>
      <c r="I73" s="167"/>
      <c r="J73" s="30" t="s">
        <v>7218</v>
      </c>
      <c r="K73" s="212"/>
      <c r="L73" s="22" t="s">
        <v>7279</v>
      </c>
      <c r="M73" s="25">
        <v>44074</v>
      </c>
      <c r="N73" s="21"/>
      <c r="O73" s="25"/>
      <c r="P73" s="25">
        <v>44078</v>
      </c>
      <c r="Q73" s="26">
        <v>44078</v>
      </c>
    </row>
    <row r="74" spans="2:17" s="9" customFormat="1" ht="19.7" customHeight="1">
      <c r="B74" s="21"/>
      <c r="C74" s="22" t="s">
        <v>531</v>
      </c>
      <c r="D74" s="22" t="s">
        <v>531</v>
      </c>
      <c r="E74" s="31" t="s">
        <v>7280</v>
      </c>
      <c r="F74" s="271">
        <v>4</v>
      </c>
      <c r="G74" s="28">
        <v>540</v>
      </c>
      <c r="H74" s="328">
        <f t="shared" si="0"/>
        <v>2160</v>
      </c>
      <c r="I74" s="167"/>
      <c r="J74" s="30" t="s">
        <v>7218</v>
      </c>
      <c r="K74" s="212"/>
      <c r="L74" s="22" t="s">
        <v>7279</v>
      </c>
      <c r="M74" s="25">
        <v>44074</v>
      </c>
      <c r="N74" s="21"/>
      <c r="O74" s="25"/>
      <c r="P74" s="25">
        <v>44078</v>
      </c>
      <c r="Q74" s="26">
        <v>44078</v>
      </c>
    </row>
    <row r="75" spans="2:17" s="9" customFormat="1" ht="19.7" customHeight="1">
      <c r="B75" s="21"/>
      <c r="C75" s="22" t="s">
        <v>531</v>
      </c>
      <c r="D75" s="22" t="s">
        <v>531</v>
      </c>
      <c r="E75" s="31" t="s">
        <v>7281</v>
      </c>
      <c r="F75" s="271">
        <v>4</v>
      </c>
      <c r="G75" s="28">
        <v>600</v>
      </c>
      <c r="H75" s="328">
        <f t="shared" si="0"/>
        <v>2400</v>
      </c>
      <c r="I75" s="167"/>
      <c r="J75" s="30" t="s">
        <v>7218</v>
      </c>
      <c r="K75" s="212"/>
      <c r="L75" s="22" t="s">
        <v>7279</v>
      </c>
      <c r="M75" s="25">
        <v>44074</v>
      </c>
      <c r="N75" s="21"/>
      <c r="O75" s="25"/>
      <c r="P75" s="25">
        <v>44078</v>
      </c>
      <c r="Q75" s="26">
        <v>44078</v>
      </c>
    </row>
    <row r="76" spans="2:17" s="9" customFormat="1" ht="19.7" customHeight="1">
      <c r="B76" s="21"/>
      <c r="C76" s="22" t="s">
        <v>531</v>
      </c>
      <c r="D76" s="22" t="s">
        <v>531</v>
      </c>
      <c r="E76" s="31" t="s">
        <v>7282</v>
      </c>
      <c r="F76" s="271">
        <v>3</v>
      </c>
      <c r="G76" s="28">
        <v>1300</v>
      </c>
      <c r="H76" s="328">
        <f t="shared" si="0"/>
        <v>3900</v>
      </c>
      <c r="I76" s="167"/>
      <c r="J76" s="30" t="s">
        <v>7283</v>
      </c>
      <c r="K76" s="212"/>
      <c r="L76" s="22" t="s">
        <v>7279</v>
      </c>
      <c r="M76" s="25">
        <v>44074</v>
      </c>
      <c r="N76" s="21"/>
      <c r="O76" s="25"/>
      <c r="P76" s="25">
        <v>44078</v>
      </c>
      <c r="Q76" s="26">
        <v>44078</v>
      </c>
    </row>
    <row r="77" spans="2:17" s="9" customFormat="1" ht="19.7" customHeight="1">
      <c r="B77" s="21"/>
      <c r="C77" s="22" t="s">
        <v>531</v>
      </c>
      <c r="D77" s="22" t="s">
        <v>531</v>
      </c>
      <c r="E77" s="31" t="s">
        <v>7284</v>
      </c>
      <c r="F77" s="271">
        <v>4</v>
      </c>
      <c r="G77" s="28">
        <v>1370</v>
      </c>
      <c r="H77" s="328">
        <f t="shared" si="0"/>
        <v>5480</v>
      </c>
      <c r="I77" s="167"/>
      <c r="J77" s="30" t="s">
        <v>7283</v>
      </c>
      <c r="K77" s="212"/>
      <c r="L77" s="22" t="s">
        <v>7279</v>
      </c>
      <c r="M77" s="25">
        <v>44074</v>
      </c>
      <c r="N77" s="21"/>
      <c r="O77" s="25"/>
      <c r="P77" s="25">
        <v>44078</v>
      </c>
      <c r="Q77" s="26">
        <v>44078</v>
      </c>
    </row>
    <row r="78" spans="2:17" s="9" customFormat="1" ht="19.7" customHeight="1">
      <c r="B78" s="21"/>
      <c r="C78" s="22" t="s">
        <v>531</v>
      </c>
      <c r="D78" s="22" t="s">
        <v>531</v>
      </c>
      <c r="E78" s="31" t="s">
        <v>7285</v>
      </c>
      <c r="F78" s="271">
        <v>4</v>
      </c>
      <c r="G78" s="28">
        <v>480</v>
      </c>
      <c r="H78" s="328">
        <f t="shared" si="0"/>
        <v>1920</v>
      </c>
      <c r="I78" s="167"/>
      <c r="J78" s="30" t="s">
        <v>7283</v>
      </c>
      <c r="K78" s="212"/>
      <c r="L78" s="22" t="s">
        <v>7279</v>
      </c>
      <c r="M78" s="25">
        <v>44074</v>
      </c>
      <c r="N78" s="21"/>
      <c r="O78" s="25"/>
      <c r="P78" s="25">
        <v>44078</v>
      </c>
      <c r="Q78" s="26">
        <v>44078</v>
      </c>
    </row>
    <row r="79" spans="2:17" s="9" customFormat="1" ht="19.7" customHeight="1">
      <c r="B79" s="21"/>
      <c r="C79" s="22" t="s">
        <v>531</v>
      </c>
      <c r="D79" s="22" t="s">
        <v>531</v>
      </c>
      <c r="E79" s="31" t="s">
        <v>7286</v>
      </c>
      <c r="F79" s="271">
        <v>4</v>
      </c>
      <c r="G79" s="28">
        <v>1050</v>
      </c>
      <c r="H79" s="328">
        <f t="shared" si="0"/>
        <v>4200</v>
      </c>
      <c r="I79" s="167"/>
      <c r="J79" s="30" t="s">
        <v>7283</v>
      </c>
      <c r="K79" s="212"/>
      <c r="L79" s="22" t="s">
        <v>7279</v>
      </c>
      <c r="M79" s="25">
        <v>44074</v>
      </c>
      <c r="N79" s="21"/>
      <c r="O79" s="25"/>
      <c r="P79" s="25">
        <v>44078</v>
      </c>
      <c r="Q79" s="26">
        <v>44078</v>
      </c>
    </row>
    <row r="80" spans="2:17" s="9" customFormat="1" ht="19.7" customHeight="1">
      <c r="B80" s="21"/>
      <c r="C80" s="22" t="s">
        <v>531</v>
      </c>
      <c r="D80" s="22" t="s">
        <v>531</v>
      </c>
      <c r="E80" s="31" t="s">
        <v>7287</v>
      </c>
      <c r="F80" s="271">
        <v>2</v>
      </c>
      <c r="G80" s="28">
        <v>690</v>
      </c>
      <c r="H80" s="328">
        <f t="shared" si="0"/>
        <v>1380</v>
      </c>
      <c r="I80" s="167"/>
      <c r="J80" s="30" t="s">
        <v>7288</v>
      </c>
      <c r="K80" s="212"/>
      <c r="L80" s="22" t="s">
        <v>7279</v>
      </c>
      <c r="M80" s="25">
        <v>44074</v>
      </c>
      <c r="N80" s="21"/>
      <c r="O80" s="25"/>
      <c r="P80" s="25">
        <v>44078</v>
      </c>
      <c r="Q80" s="26">
        <v>44078</v>
      </c>
    </row>
    <row r="81" spans="2:17" s="9" customFormat="1" ht="19.7" customHeight="1">
      <c r="B81" s="21"/>
      <c r="C81" s="22" t="s">
        <v>531</v>
      </c>
      <c r="D81" s="22" t="s">
        <v>531</v>
      </c>
      <c r="E81" s="31" t="s">
        <v>2924</v>
      </c>
      <c r="F81" s="271">
        <v>65</v>
      </c>
      <c r="G81" s="28">
        <v>224</v>
      </c>
      <c r="H81" s="328">
        <f t="shared" si="0"/>
        <v>14560</v>
      </c>
      <c r="I81" s="167"/>
      <c r="J81" s="30" t="s">
        <v>7221</v>
      </c>
      <c r="K81" s="212"/>
      <c r="L81" s="22" t="s">
        <v>7279</v>
      </c>
      <c r="M81" s="25">
        <v>44074</v>
      </c>
      <c r="N81" s="21"/>
      <c r="O81" s="25"/>
      <c r="P81" s="25">
        <v>44078</v>
      </c>
      <c r="Q81" s="26">
        <v>44078</v>
      </c>
    </row>
    <row r="82" spans="2:17" s="9" customFormat="1" ht="19.7" customHeight="1">
      <c r="B82" s="21"/>
      <c r="C82" s="22" t="s">
        <v>531</v>
      </c>
      <c r="D82" s="22" t="s">
        <v>531</v>
      </c>
      <c r="E82" s="31" t="s">
        <v>2926</v>
      </c>
      <c r="F82" s="271">
        <v>4</v>
      </c>
      <c r="G82" s="28">
        <v>72</v>
      </c>
      <c r="H82" s="328">
        <f t="shared" si="0"/>
        <v>288</v>
      </c>
      <c r="I82" s="167"/>
      <c r="J82" s="30" t="s">
        <v>7289</v>
      </c>
      <c r="K82" s="212"/>
      <c r="L82" s="22" t="s">
        <v>7279</v>
      </c>
      <c r="M82" s="25">
        <v>44074</v>
      </c>
      <c r="N82" s="21"/>
      <c r="O82" s="25"/>
      <c r="P82" s="25">
        <v>44078</v>
      </c>
      <c r="Q82" s="26">
        <v>44078</v>
      </c>
    </row>
    <row r="83" spans="2:17" s="9" customFormat="1" ht="19.7" customHeight="1">
      <c r="B83" s="21"/>
      <c r="C83" s="22" t="s">
        <v>531</v>
      </c>
      <c r="D83" s="22" t="s">
        <v>531</v>
      </c>
      <c r="E83" s="31" t="s">
        <v>2928</v>
      </c>
      <c r="F83" s="271">
        <v>8</v>
      </c>
      <c r="G83" s="28">
        <v>230</v>
      </c>
      <c r="H83" s="328">
        <f t="shared" si="0"/>
        <v>1840</v>
      </c>
      <c r="I83" s="167"/>
      <c r="J83" s="30" t="s">
        <v>7222</v>
      </c>
      <c r="K83" s="212"/>
      <c r="L83" s="22" t="s">
        <v>7279</v>
      </c>
      <c r="M83" s="25">
        <v>44074</v>
      </c>
      <c r="N83" s="21"/>
      <c r="O83" s="25"/>
      <c r="P83" s="25">
        <v>44078</v>
      </c>
      <c r="Q83" s="26">
        <v>44078</v>
      </c>
    </row>
    <row r="84" spans="2:17" s="9" customFormat="1" ht="19.7" customHeight="1">
      <c r="B84" s="21"/>
      <c r="C84" s="22" t="s">
        <v>531</v>
      </c>
      <c r="D84" s="22" t="s">
        <v>531</v>
      </c>
      <c r="E84" s="31" t="s">
        <v>2930</v>
      </c>
      <c r="F84" s="271">
        <v>2</v>
      </c>
      <c r="G84" s="28">
        <v>810</v>
      </c>
      <c r="H84" s="328">
        <f t="shared" si="0"/>
        <v>1620</v>
      </c>
      <c r="I84" s="167"/>
      <c r="J84" s="31" t="s">
        <v>2931</v>
      </c>
      <c r="K84" s="212"/>
      <c r="L84" s="22" t="s">
        <v>7279</v>
      </c>
      <c r="M84" s="25">
        <v>44074</v>
      </c>
      <c r="N84" s="21"/>
      <c r="O84" s="25"/>
      <c r="P84" s="25">
        <v>44078</v>
      </c>
      <c r="Q84" s="26">
        <v>44078</v>
      </c>
    </row>
    <row r="85" spans="2:17" s="9" customFormat="1" ht="19.7" customHeight="1">
      <c r="B85" s="21"/>
      <c r="C85" s="22" t="s">
        <v>531</v>
      </c>
      <c r="D85" s="22" t="s">
        <v>531</v>
      </c>
      <c r="E85" s="31" t="s">
        <v>2932</v>
      </c>
      <c r="F85" s="271">
        <v>2</v>
      </c>
      <c r="G85" s="28">
        <v>1745</v>
      </c>
      <c r="H85" s="328">
        <f t="shared" si="0"/>
        <v>3490</v>
      </c>
      <c r="I85" s="167"/>
      <c r="J85" s="31" t="s">
        <v>2933</v>
      </c>
      <c r="K85" s="212"/>
      <c r="L85" s="22" t="s">
        <v>7279</v>
      </c>
      <c r="M85" s="25">
        <v>44074</v>
      </c>
      <c r="N85" s="21"/>
      <c r="O85" s="25"/>
      <c r="P85" s="25">
        <v>44078</v>
      </c>
      <c r="Q85" s="26">
        <v>44078</v>
      </c>
    </row>
    <row r="86" spans="2:17" s="9" customFormat="1" ht="19.7" customHeight="1">
      <c r="B86" s="21"/>
      <c r="C86" s="22" t="s">
        <v>531</v>
      </c>
      <c r="D86" s="22" t="s">
        <v>531</v>
      </c>
      <c r="E86" s="31" t="s">
        <v>4698</v>
      </c>
      <c r="F86" s="271">
        <v>4</v>
      </c>
      <c r="G86" s="28">
        <v>49</v>
      </c>
      <c r="H86" s="328">
        <f t="shared" si="0"/>
        <v>196</v>
      </c>
      <c r="I86" s="167"/>
      <c r="J86" s="30" t="s">
        <v>4699</v>
      </c>
      <c r="K86" s="212"/>
      <c r="L86" s="22" t="s">
        <v>7279</v>
      </c>
      <c r="M86" s="25">
        <v>44074</v>
      </c>
      <c r="N86" s="21"/>
      <c r="O86" s="25"/>
      <c r="P86" s="25">
        <v>44078</v>
      </c>
      <c r="Q86" s="26">
        <v>44078</v>
      </c>
    </row>
    <row r="87" spans="2:17" s="9" customFormat="1" ht="19.7" customHeight="1">
      <c r="B87" s="21"/>
      <c r="C87" s="22" t="s">
        <v>531</v>
      </c>
      <c r="D87" s="22" t="s">
        <v>531</v>
      </c>
      <c r="E87" s="31" t="s">
        <v>2936</v>
      </c>
      <c r="F87" s="271">
        <v>2</v>
      </c>
      <c r="G87" s="28">
        <v>860</v>
      </c>
      <c r="H87" s="328">
        <f t="shared" si="0"/>
        <v>1720</v>
      </c>
      <c r="I87" s="167"/>
      <c r="J87" s="30" t="s">
        <v>7290</v>
      </c>
      <c r="K87" s="212"/>
      <c r="L87" s="22" t="s">
        <v>7279</v>
      </c>
      <c r="M87" s="25">
        <v>44074</v>
      </c>
      <c r="N87" s="21"/>
      <c r="O87" s="25"/>
      <c r="P87" s="25">
        <v>44078</v>
      </c>
      <c r="Q87" s="26">
        <v>44078</v>
      </c>
    </row>
    <row r="88" spans="2:17" s="9" customFormat="1" ht="19.7" customHeight="1">
      <c r="B88" s="21"/>
      <c r="C88" s="22" t="s">
        <v>531</v>
      </c>
      <c r="D88" s="22" t="s">
        <v>531</v>
      </c>
      <c r="E88" s="31" t="s">
        <v>7291</v>
      </c>
      <c r="F88" s="271">
        <v>3</v>
      </c>
      <c r="G88" s="28">
        <v>690</v>
      </c>
      <c r="H88" s="328">
        <f t="shared" si="0"/>
        <v>2070</v>
      </c>
      <c r="I88" s="167"/>
      <c r="J88" s="31" t="s">
        <v>7292</v>
      </c>
      <c r="K88" s="212"/>
      <c r="L88" s="22" t="s">
        <v>7279</v>
      </c>
      <c r="M88" s="25">
        <v>44074</v>
      </c>
      <c r="N88" s="21"/>
      <c r="O88" s="25"/>
      <c r="P88" s="25">
        <v>44078</v>
      </c>
      <c r="Q88" s="26">
        <v>44078</v>
      </c>
    </row>
    <row r="89" spans="2:17" s="9" customFormat="1" ht="19.7" customHeight="1">
      <c r="B89" s="21"/>
      <c r="C89" s="22" t="s">
        <v>531</v>
      </c>
      <c r="D89" s="22" t="s">
        <v>531</v>
      </c>
      <c r="E89" s="31" t="s">
        <v>7293</v>
      </c>
      <c r="F89" s="271">
        <v>3</v>
      </c>
      <c r="G89" s="28">
        <v>690</v>
      </c>
      <c r="H89" s="328">
        <f t="shared" si="0"/>
        <v>2070</v>
      </c>
      <c r="I89" s="167"/>
      <c r="J89" s="31" t="s">
        <v>7292</v>
      </c>
      <c r="K89" s="212"/>
      <c r="L89" s="22" t="s">
        <v>7279</v>
      </c>
      <c r="M89" s="25">
        <v>44074</v>
      </c>
      <c r="N89" s="21"/>
      <c r="O89" s="25"/>
      <c r="P89" s="25">
        <v>44078</v>
      </c>
      <c r="Q89" s="26">
        <v>44078</v>
      </c>
    </row>
    <row r="90" spans="2:17" s="9" customFormat="1" ht="19.7" customHeight="1">
      <c r="B90" s="21"/>
      <c r="C90" s="22" t="s">
        <v>531</v>
      </c>
      <c r="D90" s="22" t="s">
        <v>531</v>
      </c>
      <c r="E90" s="30" t="s">
        <v>5036</v>
      </c>
      <c r="F90" s="2009">
        <v>4</v>
      </c>
      <c r="G90" s="28">
        <v>224</v>
      </c>
      <c r="H90" s="328">
        <f t="shared" si="0"/>
        <v>896</v>
      </c>
      <c r="I90" s="167"/>
      <c r="J90" s="30" t="s">
        <v>7221</v>
      </c>
      <c r="K90" s="212"/>
      <c r="L90" s="22" t="s">
        <v>7279</v>
      </c>
      <c r="M90" s="25">
        <v>44074</v>
      </c>
      <c r="N90" s="21"/>
      <c r="O90" s="25"/>
      <c r="P90" s="25">
        <v>44078</v>
      </c>
      <c r="Q90" s="26">
        <v>44078</v>
      </c>
    </row>
    <row r="91" spans="2:17" s="9" customFormat="1" ht="19.7" customHeight="1">
      <c r="B91" s="21"/>
      <c r="C91" s="22" t="s">
        <v>531</v>
      </c>
      <c r="D91" s="22" t="s">
        <v>531</v>
      </c>
      <c r="E91" s="31" t="s">
        <v>5778</v>
      </c>
      <c r="F91" s="2009">
        <v>20</v>
      </c>
      <c r="G91" s="28">
        <v>49</v>
      </c>
      <c r="H91" s="328">
        <f t="shared" si="0"/>
        <v>980</v>
      </c>
      <c r="I91" s="167"/>
      <c r="J91" s="30" t="s">
        <v>4699</v>
      </c>
      <c r="K91" s="212"/>
      <c r="L91" s="22" t="s">
        <v>7279</v>
      </c>
      <c r="M91" s="25">
        <v>44074</v>
      </c>
      <c r="N91" s="21"/>
      <c r="O91" s="25"/>
      <c r="P91" s="25">
        <v>44078</v>
      </c>
      <c r="Q91" s="26">
        <v>44078</v>
      </c>
    </row>
    <row r="92" spans="2:17" s="9" customFormat="1" ht="19.7" customHeight="1">
      <c r="B92" s="21"/>
      <c r="C92" s="22" t="s">
        <v>531</v>
      </c>
      <c r="D92" s="22" t="s">
        <v>531</v>
      </c>
      <c r="E92" s="31" t="s">
        <v>3009</v>
      </c>
      <c r="F92" s="2009">
        <v>50</v>
      </c>
      <c r="G92" s="28">
        <v>49</v>
      </c>
      <c r="H92" s="328">
        <f t="shared" si="0"/>
        <v>2450</v>
      </c>
      <c r="I92" s="167"/>
      <c r="J92" s="30" t="s">
        <v>4699</v>
      </c>
      <c r="K92" s="212"/>
      <c r="L92" s="22" t="s">
        <v>7279</v>
      </c>
      <c r="M92" s="25">
        <v>44074</v>
      </c>
      <c r="N92" s="21"/>
      <c r="O92" s="25"/>
      <c r="P92" s="25">
        <v>44078</v>
      </c>
      <c r="Q92" s="26">
        <v>44078</v>
      </c>
    </row>
    <row r="93" spans="2:17" s="9" customFormat="1" ht="19.7" customHeight="1">
      <c r="B93" s="21"/>
      <c r="C93" s="22" t="s">
        <v>531</v>
      </c>
      <c r="D93" s="22" t="s">
        <v>531</v>
      </c>
      <c r="E93" s="31" t="s">
        <v>4698</v>
      </c>
      <c r="F93" s="2009">
        <v>300</v>
      </c>
      <c r="G93" s="28">
        <v>49</v>
      </c>
      <c r="H93" s="328">
        <f t="shared" si="0"/>
        <v>14700</v>
      </c>
      <c r="I93" s="167"/>
      <c r="J93" s="30" t="s">
        <v>4699</v>
      </c>
      <c r="K93" s="212"/>
      <c r="L93" s="22" t="s">
        <v>7279</v>
      </c>
      <c r="M93" s="25">
        <v>44074</v>
      </c>
      <c r="N93" s="21"/>
      <c r="O93" s="25"/>
      <c r="P93" s="25">
        <v>44078</v>
      </c>
      <c r="Q93" s="26">
        <v>44078</v>
      </c>
    </row>
    <row r="94" spans="2:17" s="9" customFormat="1" ht="19.7" customHeight="1">
      <c r="B94" s="21"/>
      <c r="C94" s="22" t="s">
        <v>531</v>
      </c>
      <c r="D94" s="22" t="s">
        <v>531</v>
      </c>
      <c r="E94" s="31" t="s">
        <v>3013</v>
      </c>
      <c r="F94" s="2009">
        <v>50</v>
      </c>
      <c r="G94" s="28">
        <v>49</v>
      </c>
      <c r="H94" s="328">
        <f t="shared" ref="H94:H160" si="1">F94*G94</f>
        <v>2450</v>
      </c>
      <c r="I94" s="167"/>
      <c r="J94" s="30" t="s">
        <v>4699</v>
      </c>
      <c r="K94" s="212"/>
      <c r="L94" s="22" t="s">
        <v>7279</v>
      </c>
      <c r="M94" s="25">
        <v>44074</v>
      </c>
      <c r="N94" s="21"/>
      <c r="O94" s="25"/>
      <c r="P94" s="25">
        <v>44078</v>
      </c>
      <c r="Q94" s="26">
        <v>44078</v>
      </c>
    </row>
    <row r="95" spans="2:17" s="9" customFormat="1" ht="19.7" customHeight="1">
      <c r="B95" s="21"/>
      <c r="C95" s="22" t="s">
        <v>531</v>
      </c>
      <c r="D95" s="22" t="s">
        <v>531</v>
      </c>
      <c r="E95" s="30" t="s">
        <v>2993</v>
      </c>
      <c r="F95" s="2009">
        <v>200</v>
      </c>
      <c r="G95" s="28">
        <v>12</v>
      </c>
      <c r="H95" s="328">
        <f t="shared" si="1"/>
        <v>2400</v>
      </c>
      <c r="I95" s="167"/>
      <c r="J95" s="30" t="s">
        <v>2956</v>
      </c>
      <c r="K95" s="212"/>
      <c r="L95" s="22" t="s">
        <v>7279</v>
      </c>
      <c r="M95" s="25">
        <v>44074</v>
      </c>
      <c r="N95" s="21"/>
      <c r="O95" s="25"/>
      <c r="P95" s="25">
        <v>44078</v>
      </c>
      <c r="Q95" s="26">
        <v>44078</v>
      </c>
    </row>
    <row r="96" spans="2:17" s="9" customFormat="1" ht="19.7" customHeight="1">
      <c r="B96" s="21"/>
      <c r="C96" s="22" t="s">
        <v>531</v>
      </c>
      <c r="D96" s="22" t="s">
        <v>531</v>
      </c>
      <c r="E96" s="30" t="s">
        <v>7294</v>
      </c>
      <c r="F96" s="2009">
        <v>1</v>
      </c>
      <c r="G96" s="28">
        <v>6830</v>
      </c>
      <c r="H96" s="328">
        <f t="shared" si="1"/>
        <v>6830</v>
      </c>
      <c r="I96" s="167"/>
      <c r="J96" s="30" t="s">
        <v>7295</v>
      </c>
      <c r="K96" s="212"/>
      <c r="L96" s="22" t="s">
        <v>7279</v>
      </c>
      <c r="M96" s="25">
        <v>44074</v>
      </c>
      <c r="N96" s="21"/>
      <c r="O96" s="25"/>
      <c r="P96" s="25">
        <v>44078</v>
      </c>
      <c r="Q96" s="26">
        <v>44078</v>
      </c>
    </row>
    <row r="97" spans="2:17" s="9" customFormat="1" ht="19.7" customHeight="1">
      <c r="B97" s="21"/>
      <c r="C97" s="22" t="s">
        <v>531</v>
      </c>
      <c r="D97" s="22" t="s">
        <v>531</v>
      </c>
      <c r="E97" s="30" t="s">
        <v>7296</v>
      </c>
      <c r="F97" s="2009">
        <v>1</v>
      </c>
      <c r="G97" s="28">
        <v>7180</v>
      </c>
      <c r="H97" s="328">
        <f t="shared" si="1"/>
        <v>7180</v>
      </c>
      <c r="I97" s="167"/>
      <c r="J97" s="30" t="s">
        <v>7297</v>
      </c>
      <c r="K97" s="212"/>
      <c r="L97" s="22" t="s">
        <v>7279</v>
      </c>
      <c r="M97" s="25">
        <v>44074</v>
      </c>
      <c r="N97" s="21"/>
      <c r="O97" s="25"/>
      <c r="P97" s="25">
        <v>44078</v>
      </c>
      <c r="Q97" s="26">
        <v>44078</v>
      </c>
    </row>
    <row r="98" spans="2:17" s="9" customFormat="1" ht="19.7" customHeight="1">
      <c r="B98" s="21"/>
      <c r="C98" s="22" t="s">
        <v>531</v>
      </c>
      <c r="D98" s="22" t="s">
        <v>531</v>
      </c>
      <c r="E98" s="30" t="s">
        <v>7298</v>
      </c>
      <c r="F98" s="2009">
        <v>2</v>
      </c>
      <c r="G98" s="28">
        <v>9810</v>
      </c>
      <c r="H98" s="328">
        <f t="shared" si="1"/>
        <v>19620</v>
      </c>
      <c r="I98" s="167"/>
      <c r="J98" s="30" t="s">
        <v>7299</v>
      </c>
      <c r="K98" s="212"/>
      <c r="L98" s="22" t="s">
        <v>7279</v>
      </c>
      <c r="M98" s="25">
        <v>44074</v>
      </c>
      <c r="N98" s="21"/>
      <c r="O98" s="25"/>
      <c r="P98" s="25">
        <v>44078</v>
      </c>
      <c r="Q98" s="26">
        <v>44078</v>
      </c>
    </row>
    <row r="99" spans="2:17" s="9" customFormat="1" ht="19.7" customHeight="1">
      <c r="B99" s="21"/>
      <c r="C99" s="22" t="s">
        <v>531</v>
      </c>
      <c r="D99" s="22" t="s">
        <v>531</v>
      </c>
      <c r="E99" s="30" t="s">
        <v>7300</v>
      </c>
      <c r="F99" s="2009">
        <v>2</v>
      </c>
      <c r="G99" s="28">
        <v>3480</v>
      </c>
      <c r="H99" s="328">
        <f t="shared" si="1"/>
        <v>6960</v>
      </c>
      <c r="I99" s="167"/>
      <c r="J99" s="30" t="s">
        <v>7301</v>
      </c>
      <c r="K99" s="212"/>
      <c r="L99" s="22" t="s">
        <v>7279</v>
      </c>
      <c r="M99" s="25">
        <v>44074</v>
      </c>
      <c r="N99" s="21"/>
      <c r="O99" s="25"/>
      <c r="P99" s="25">
        <v>44078</v>
      </c>
      <c r="Q99" s="26">
        <v>44078</v>
      </c>
    </row>
    <row r="100" spans="2:17" s="9" customFormat="1" ht="19.7" customHeight="1">
      <c r="B100" s="21"/>
      <c r="C100" s="22" t="s">
        <v>531</v>
      </c>
      <c r="D100" s="22" t="s">
        <v>531</v>
      </c>
      <c r="E100" s="30" t="s">
        <v>7302</v>
      </c>
      <c r="F100" s="2009">
        <v>4</v>
      </c>
      <c r="G100" s="28">
        <v>14140</v>
      </c>
      <c r="H100" s="328">
        <f t="shared" si="1"/>
        <v>56560</v>
      </c>
      <c r="I100" s="167"/>
      <c r="J100" s="30" t="s">
        <v>7303</v>
      </c>
      <c r="K100" s="212"/>
      <c r="L100" s="22" t="s">
        <v>7279</v>
      </c>
      <c r="M100" s="25">
        <v>44074</v>
      </c>
      <c r="N100" s="21"/>
      <c r="O100" s="25"/>
      <c r="P100" s="25">
        <v>44078</v>
      </c>
      <c r="Q100" s="26">
        <v>44078</v>
      </c>
    </row>
    <row r="101" spans="2:17" s="9" customFormat="1" ht="19.7" customHeight="1">
      <c r="B101" s="21"/>
      <c r="C101" s="22" t="s">
        <v>531</v>
      </c>
      <c r="D101" s="22" t="s">
        <v>531</v>
      </c>
      <c r="E101" s="30" t="s">
        <v>7304</v>
      </c>
      <c r="F101" s="2009">
        <v>2</v>
      </c>
      <c r="G101" s="28">
        <v>15640</v>
      </c>
      <c r="H101" s="328">
        <f t="shared" si="1"/>
        <v>31280</v>
      </c>
      <c r="I101" s="167"/>
      <c r="J101" s="30" t="s">
        <v>7305</v>
      </c>
      <c r="K101" s="212"/>
      <c r="L101" s="22" t="s">
        <v>7279</v>
      </c>
      <c r="M101" s="25">
        <v>44074</v>
      </c>
      <c r="N101" s="21"/>
      <c r="O101" s="25"/>
      <c r="P101" s="25">
        <v>44078</v>
      </c>
      <c r="Q101" s="26">
        <v>44078</v>
      </c>
    </row>
    <row r="102" spans="2:17" s="9" customFormat="1" ht="19.7" customHeight="1">
      <c r="B102" s="21"/>
      <c r="C102" s="22" t="s">
        <v>531</v>
      </c>
      <c r="D102" s="22" t="s">
        <v>531</v>
      </c>
      <c r="E102" s="30" t="s">
        <v>7306</v>
      </c>
      <c r="F102" s="2009">
        <v>2</v>
      </c>
      <c r="G102" s="28">
        <v>11490</v>
      </c>
      <c r="H102" s="328">
        <f t="shared" si="1"/>
        <v>22980</v>
      </c>
      <c r="I102" s="167"/>
      <c r="J102" s="30" t="s">
        <v>7307</v>
      </c>
      <c r="K102" s="212"/>
      <c r="L102" s="22" t="s">
        <v>7279</v>
      </c>
      <c r="M102" s="25">
        <v>44074</v>
      </c>
      <c r="N102" s="21"/>
      <c r="O102" s="25"/>
      <c r="P102" s="25">
        <v>44078</v>
      </c>
      <c r="Q102" s="26">
        <v>44078</v>
      </c>
    </row>
    <row r="103" spans="2:17" s="9" customFormat="1" ht="19.7" customHeight="1">
      <c r="B103" s="21"/>
      <c r="C103" s="22" t="s">
        <v>531</v>
      </c>
      <c r="D103" s="22" t="s">
        <v>531</v>
      </c>
      <c r="E103" s="30" t="s">
        <v>7308</v>
      </c>
      <c r="F103" s="2009">
        <v>1</v>
      </c>
      <c r="G103" s="28">
        <v>5867</v>
      </c>
      <c r="H103" s="328">
        <f t="shared" si="1"/>
        <v>5867</v>
      </c>
      <c r="I103" s="167"/>
      <c r="J103" s="30" t="s">
        <v>683</v>
      </c>
      <c r="K103" s="212"/>
      <c r="L103" s="22" t="s">
        <v>7309</v>
      </c>
      <c r="M103" s="25">
        <v>44074</v>
      </c>
      <c r="N103" s="21"/>
      <c r="O103" s="25"/>
      <c r="P103" s="25">
        <v>44078</v>
      </c>
      <c r="Q103" s="26">
        <v>44078</v>
      </c>
    </row>
    <row r="104" spans="2:17" s="9" customFormat="1" ht="19.7" customHeight="1">
      <c r="B104" s="21"/>
      <c r="C104" s="22" t="s">
        <v>531</v>
      </c>
      <c r="D104" s="22" t="s">
        <v>531</v>
      </c>
      <c r="E104" s="30" t="s">
        <v>7310</v>
      </c>
      <c r="F104" s="2009">
        <v>4</v>
      </c>
      <c r="G104" s="28">
        <v>1640</v>
      </c>
      <c r="H104" s="328">
        <f t="shared" si="1"/>
        <v>6560</v>
      </c>
      <c r="I104" s="167"/>
      <c r="J104" s="30" t="s">
        <v>680</v>
      </c>
      <c r="K104" s="212"/>
      <c r="L104" s="22" t="s">
        <v>7311</v>
      </c>
      <c r="M104" s="25">
        <v>44074</v>
      </c>
      <c r="N104" s="21"/>
      <c r="O104" s="25"/>
      <c r="P104" s="25">
        <v>44078</v>
      </c>
      <c r="Q104" s="26">
        <v>44078</v>
      </c>
    </row>
    <row r="105" spans="2:17" s="9" customFormat="1" ht="19.7" customHeight="1">
      <c r="B105" s="21"/>
      <c r="C105" s="22" t="s">
        <v>531</v>
      </c>
      <c r="D105" s="22" t="s">
        <v>531</v>
      </c>
      <c r="E105" s="30" t="s">
        <v>7312</v>
      </c>
      <c r="F105" s="2009">
        <v>1</v>
      </c>
      <c r="G105" s="28">
        <v>3830</v>
      </c>
      <c r="H105" s="328">
        <f t="shared" si="1"/>
        <v>3830</v>
      </c>
      <c r="I105" s="167"/>
      <c r="J105" s="30" t="s">
        <v>7313</v>
      </c>
      <c r="K105" s="212"/>
      <c r="L105" s="22" t="s">
        <v>7311</v>
      </c>
      <c r="M105" s="25">
        <v>44074</v>
      </c>
      <c r="N105" s="21"/>
      <c r="O105" s="25"/>
      <c r="P105" s="25">
        <v>44078</v>
      </c>
      <c r="Q105" s="26">
        <v>44078</v>
      </c>
    </row>
    <row r="106" spans="2:17" s="9" customFormat="1" ht="19.7" customHeight="1">
      <c r="B106" s="21"/>
      <c r="C106" s="22" t="s">
        <v>531</v>
      </c>
      <c r="D106" s="22" t="s">
        <v>531</v>
      </c>
      <c r="E106" s="30" t="s">
        <v>7314</v>
      </c>
      <c r="F106" s="2009">
        <v>1</v>
      </c>
      <c r="G106" s="28">
        <v>13330</v>
      </c>
      <c r="H106" s="328">
        <f t="shared" si="1"/>
        <v>13330</v>
      </c>
      <c r="I106" s="167"/>
      <c r="J106" s="30" t="s">
        <v>7315</v>
      </c>
      <c r="K106" s="212"/>
      <c r="L106" s="22" t="s">
        <v>7311</v>
      </c>
      <c r="M106" s="25">
        <v>44074</v>
      </c>
      <c r="N106" s="21"/>
      <c r="O106" s="25"/>
      <c r="P106" s="25">
        <v>44078</v>
      </c>
      <c r="Q106" s="26">
        <v>44078</v>
      </c>
    </row>
    <row r="107" spans="2:17" s="9" customFormat="1" ht="19.7" customHeight="1">
      <c r="B107" s="21"/>
      <c r="C107" s="22" t="s">
        <v>531</v>
      </c>
      <c r="D107" s="22" t="s">
        <v>531</v>
      </c>
      <c r="E107" s="30" t="s">
        <v>7316</v>
      </c>
      <c r="F107" s="2009">
        <v>4</v>
      </c>
      <c r="G107" s="28">
        <v>353</v>
      </c>
      <c r="H107" s="328">
        <f t="shared" si="1"/>
        <v>1412</v>
      </c>
      <c r="I107" s="167"/>
      <c r="J107" s="30" t="s">
        <v>1460</v>
      </c>
      <c r="K107" s="212"/>
      <c r="L107" s="22" t="s">
        <v>7311</v>
      </c>
      <c r="M107" s="25">
        <v>44074</v>
      </c>
      <c r="N107" s="21"/>
      <c r="O107" s="25"/>
      <c r="P107" s="25">
        <v>44078</v>
      </c>
      <c r="Q107" s="26">
        <v>44078</v>
      </c>
    </row>
    <row r="108" spans="2:17" s="9" customFormat="1" ht="19.7" customHeight="1">
      <c r="B108" s="21"/>
      <c r="C108" s="22" t="s">
        <v>531</v>
      </c>
      <c r="D108" s="22" t="s">
        <v>531</v>
      </c>
      <c r="E108" s="30" t="s">
        <v>7317</v>
      </c>
      <c r="F108" s="2009">
        <v>10</v>
      </c>
      <c r="G108" s="28">
        <v>106</v>
      </c>
      <c r="H108" s="328">
        <f t="shared" si="1"/>
        <v>1060</v>
      </c>
      <c r="I108" s="167"/>
      <c r="J108" s="30" t="s">
        <v>1837</v>
      </c>
      <c r="K108" s="212"/>
      <c r="L108" s="22" t="s">
        <v>7311</v>
      </c>
      <c r="M108" s="25">
        <v>44074</v>
      </c>
      <c r="N108" s="21"/>
      <c r="O108" s="25"/>
      <c r="P108" s="25"/>
      <c r="Q108" s="26">
        <v>44078</v>
      </c>
    </row>
    <row r="109" spans="2:17" s="9" customFormat="1" ht="19.7" customHeight="1">
      <c r="B109" s="21"/>
      <c r="C109" s="22" t="s">
        <v>5348</v>
      </c>
      <c r="D109" s="22" t="s">
        <v>144</v>
      </c>
      <c r="E109" s="30" t="s">
        <v>7318</v>
      </c>
      <c r="F109" s="2009">
        <v>1</v>
      </c>
      <c r="G109" s="28">
        <v>60</v>
      </c>
      <c r="H109" s="328">
        <f t="shared" si="1"/>
        <v>60</v>
      </c>
      <c r="I109" s="167"/>
      <c r="J109" s="30" t="s">
        <v>7319</v>
      </c>
      <c r="K109" s="212"/>
      <c r="L109" s="22" t="s">
        <v>7311</v>
      </c>
      <c r="M109" s="25">
        <v>44075</v>
      </c>
      <c r="N109" s="21"/>
      <c r="O109" s="25">
        <v>44082</v>
      </c>
      <c r="P109" s="25"/>
      <c r="Q109" s="26">
        <v>44081</v>
      </c>
    </row>
    <row r="110" spans="2:17" s="9" customFormat="1" ht="19.7" customHeight="1">
      <c r="B110" s="21"/>
      <c r="C110" s="22" t="s">
        <v>1764</v>
      </c>
      <c r="D110" s="22" t="s">
        <v>144</v>
      </c>
      <c r="E110" s="30" t="s">
        <v>1765</v>
      </c>
      <c r="F110" s="2009">
        <v>1</v>
      </c>
      <c r="G110" s="28">
        <v>8710</v>
      </c>
      <c r="H110" s="328">
        <f t="shared" si="1"/>
        <v>8710</v>
      </c>
      <c r="I110" s="167"/>
      <c r="J110" s="30" t="s">
        <v>2963</v>
      </c>
      <c r="K110" s="212"/>
      <c r="L110" s="22" t="s">
        <v>7320</v>
      </c>
      <c r="M110" s="25">
        <v>44075</v>
      </c>
      <c r="N110" s="21"/>
      <c r="O110" s="25">
        <v>44082</v>
      </c>
      <c r="P110" s="25"/>
      <c r="Q110" s="26">
        <v>44081</v>
      </c>
    </row>
    <row r="111" spans="2:17" s="9" customFormat="1" ht="19.7" customHeight="1">
      <c r="B111" s="21"/>
      <c r="C111" s="22" t="s">
        <v>531</v>
      </c>
      <c r="D111" s="22" t="s">
        <v>531</v>
      </c>
      <c r="E111" s="30" t="s">
        <v>1935</v>
      </c>
      <c r="F111" s="2009">
        <v>2</v>
      </c>
      <c r="G111" s="28">
        <v>240</v>
      </c>
      <c r="H111" s="328">
        <f t="shared" si="1"/>
        <v>480</v>
      </c>
      <c r="I111" s="167"/>
      <c r="J111" s="30" t="s">
        <v>695</v>
      </c>
      <c r="K111" s="212"/>
      <c r="L111" s="22" t="s">
        <v>7320</v>
      </c>
      <c r="M111" s="25">
        <v>44074</v>
      </c>
      <c r="N111" s="21"/>
      <c r="O111" s="25"/>
      <c r="P111" s="25">
        <v>44078</v>
      </c>
      <c r="Q111" s="26">
        <v>44078</v>
      </c>
    </row>
    <row r="112" spans="2:17" s="9" customFormat="1" ht="19.7" customHeight="1">
      <c r="B112" s="21"/>
      <c r="C112" s="22" t="s">
        <v>7321</v>
      </c>
      <c r="D112" s="22" t="s">
        <v>144</v>
      </c>
      <c r="E112" s="30" t="s">
        <v>2968</v>
      </c>
      <c r="F112" s="2009">
        <v>2</v>
      </c>
      <c r="G112" s="28">
        <v>330</v>
      </c>
      <c r="H112" s="328">
        <f t="shared" si="1"/>
        <v>660</v>
      </c>
      <c r="I112" s="167"/>
      <c r="J112" s="30" t="s">
        <v>6401</v>
      </c>
      <c r="K112" s="212"/>
      <c r="L112" s="22" t="s">
        <v>7320</v>
      </c>
      <c r="M112" s="25">
        <v>44075</v>
      </c>
      <c r="N112" s="21"/>
      <c r="O112" s="25">
        <v>44082</v>
      </c>
      <c r="P112" s="25"/>
      <c r="Q112" s="26">
        <v>44081</v>
      </c>
    </row>
    <row r="113" spans="2:17" s="9" customFormat="1" ht="19.7" customHeight="1">
      <c r="B113" s="21"/>
      <c r="C113" s="22" t="s">
        <v>531</v>
      </c>
      <c r="D113" s="22" t="s">
        <v>531</v>
      </c>
      <c r="E113" s="30" t="s">
        <v>2994</v>
      </c>
      <c r="F113" s="2009">
        <v>8</v>
      </c>
      <c r="G113" s="28">
        <v>936</v>
      </c>
      <c r="H113" s="328">
        <f t="shared" si="1"/>
        <v>7488</v>
      </c>
      <c r="I113" s="167"/>
      <c r="J113" s="30" t="s">
        <v>7322</v>
      </c>
      <c r="K113" s="212"/>
      <c r="L113" s="22" t="s">
        <v>7323</v>
      </c>
      <c r="M113" s="25">
        <v>44074</v>
      </c>
      <c r="N113" s="21"/>
      <c r="O113" s="25"/>
      <c r="P113" s="25">
        <v>44078</v>
      </c>
      <c r="Q113" s="26">
        <v>44078</v>
      </c>
    </row>
    <row r="114" spans="2:17" s="9" customFormat="1" ht="19.7" customHeight="1">
      <c r="B114" s="21"/>
      <c r="C114" s="22" t="s">
        <v>531</v>
      </c>
      <c r="D114" s="22" t="s">
        <v>531</v>
      </c>
      <c r="E114" s="31" t="s">
        <v>7324</v>
      </c>
      <c r="F114" s="1951">
        <v>2</v>
      </c>
      <c r="G114" s="28">
        <v>410</v>
      </c>
      <c r="H114" s="328">
        <f t="shared" si="1"/>
        <v>820</v>
      </c>
      <c r="I114" s="167"/>
      <c r="J114" s="30" t="s">
        <v>7325</v>
      </c>
      <c r="K114" s="212"/>
      <c r="L114" s="22" t="s">
        <v>7323</v>
      </c>
      <c r="M114" s="25">
        <v>44074</v>
      </c>
      <c r="N114" s="21"/>
      <c r="O114" s="25"/>
      <c r="P114" s="25">
        <v>44078</v>
      </c>
      <c r="Q114" s="26">
        <v>44078</v>
      </c>
    </row>
    <row r="115" spans="2:17" s="9" customFormat="1" ht="19.7" customHeight="1">
      <c r="B115" s="21"/>
      <c r="C115" s="22" t="s">
        <v>531</v>
      </c>
      <c r="D115" s="22" t="s">
        <v>531</v>
      </c>
      <c r="E115" s="31" t="s">
        <v>7326</v>
      </c>
      <c r="F115" s="1951">
        <v>4</v>
      </c>
      <c r="G115" s="28">
        <v>970</v>
      </c>
      <c r="H115" s="328">
        <f t="shared" si="1"/>
        <v>3880</v>
      </c>
      <c r="I115" s="167"/>
      <c r="J115" s="30" t="s">
        <v>7325</v>
      </c>
      <c r="K115" s="212"/>
      <c r="L115" s="22" t="s">
        <v>7323</v>
      </c>
      <c r="M115" s="25">
        <v>44074</v>
      </c>
      <c r="N115" s="21"/>
      <c r="O115" s="25"/>
      <c r="P115" s="25">
        <v>44078</v>
      </c>
      <c r="Q115" s="26">
        <v>44078</v>
      </c>
    </row>
    <row r="116" spans="2:17" s="9" customFormat="1" ht="19.7" customHeight="1">
      <c r="B116" s="21"/>
      <c r="C116" s="22" t="s">
        <v>531</v>
      </c>
      <c r="D116" s="22" t="s">
        <v>531</v>
      </c>
      <c r="E116" s="31" t="s">
        <v>7327</v>
      </c>
      <c r="F116" s="1951">
        <v>2</v>
      </c>
      <c r="G116" s="28">
        <v>1040</v>
      </c>
      <c r="H116" s="328">
        <f t="shared" si="1"/>
        <v>2080</v>
      </c>
      <c r="I116" s="167"/>
      <c r="J116" s="30" t="s">
        <v>7328</v>
      </c>
      <c r="K116" s="212"/>
      <c r="L116" s="22" t="s">
        <v>7323</v>
      </c>
      <c r="M116" s="25">
        <v>44074</v>
      </c>
      <c r="N116" s="21"/>
      <c r="O116" s="25"/>
      <c r="P116" s="25">
        <v>44078</v>
      </c>
      <c r="Q116" s="26">
        <v>44078</v>
      </c>
    </row>
    <row r="117" spans="2:17" s="9" customFormat="1" ht="19.7" customHeight="1">
      <c r="B117" s="21"/>
      <c r="C117" s="22" t="s">
        <v>531</v>
      </c>
      <c r="D117" s="22" t="s">
        <v>531</v>
      </c>
      <c r="E117" s="31" t="s">
        <v>7329</v>
      </c>
      <c r="F117" s="1951">
        <v>4</v>
      </c>
      <c r="G117" s="28">
        <v>1300</v>
      </c>
      <c r="H117" s="328">
        <f t="shared" si="1"/>
        <v>5200</v>
      </c>
      <c r="I117" s="167"/>
      <c r="J117" s="30" t="s">
        <v>7328</v>
      </c>
      <c r="K117" s="212"/>
      <c r="L117" s="22" t="s">
        <v>7323</v>
      </c>
      <c r="M117" s="25">
        <v>44074</v>
      </c>
      <c r="N117" s="21"/>
      <c r="O117" s="25"/>
      <c r="P117" s="25">
        <v>44078</v>
      </c>
      <c r="Q117" s="26">
        <v>44078</v>
      </c>
    </row>
    <row r="118" spans="2:17" s="9" customFormat="1" ht="19.7" customHeight="1">
      <c r="B118" s="21"/>
      <c r="C118" s="22" t="s">
        <v>531</v>
      </c>
      <c r="D118" s="22" t="s">
        <v>531</v>
      </c>
      <c r="E118" s="31" t="s">
        <v>7330</v>
      </c>
      <c r="F118" s="1951">
        <v>5</v>
      </c>
      <c r="G118" s="28">
        <v>1570</v>
      </c>
      <c r="H118" s="328">
        <f t="shared" si="1"/>
        <v>7850</v>
      </c>
      <c r="I118" s="167"/>
      <c r="J118" s="30" t="s">
        <v>7328</v>
      </c>
      <c r="K118" s="212"/>
      <c r="L118" s="22" t="s">
        <v>7323</v>
      </c>
      <c r="M118" s="25">
        <v>44074</v>
      </c>
      <c r="N118" s="21"/>
      <c r="O118" s="25"/>
      <c r="P118" s="25">
        <v>44078</v>
      </c>
      <c r="Q118" s="26">
        <v>44078</v>
      </c>
    </row>
    <row r="119" spans="2:17" s="9" customFormat="1" ht="19.7" customHeight="1">
      <c r="B119" s="21"/>
      <c r="C119" s="22" t="s">
        <v>531</v>
      </c>
      <c r="D119" s="22" t="s">
        <v>531</v>
      </c>
      <c r="E119" s="31" t="s">
        <v>7331</v>
      </c>
      <c r="F119" s="1951">
        <v>4</v>
      </c>
      <c r="G119" s="28">
        <v>1680</v>
      </c>
      <c r="H119" s="328">
        <f t="shared" si="1"/>
        <v>6720</v>
      </c>
      <c r="I119" s="167"/>
      <c r="J119" s="30" t="s">
        <v>7328</v>
      </c>
      <c r="K119" s="212"/>
      <c r="L119" s="22" t="s">
        <v>7323</v>
      </c>
      <c r="M119" s="25">
        <v>44074</v>
      </c>
      <c r="N119" s="21"/>
      <c r="O119" s="25"/>
      <c r="P119" s="25">
        <v>44078</v>
      </c>
      <c r="Q119" s="26">
        <v>44078</v>
      </c>
    </row>
    <row r="120" spans="2:17" s="9" customFormat="1" ht="19.7" customHeight="1">
      <c r="B120" s="21"/>
      <c r="C120" s="22" t="s">
        <v>531</v>
      </c>
      <c r="D120" s="22" t="s">
        <v>531</v>
      </c>
      <c r="E120" s="31" t="s">
        <v>2978</v>
      </c>
      <c r="F120" s="1951">
        <v>8</v>
      </c>
      <c r="G120" s="28">
        <v>531</v>
      </c>
      <c r="H120" s="328">
        <f t="shared" si="1"/>
        <v>4248</v>
      </c>
      <c r="I120" s="167"/>
      <c r="J120" s="30" t="s">
        <v>7221</v>
      </c>
      <c r="K120" s="212"/>
      <c r="L120" s="22" t="s">
        <v>7323</v>
      </c>
      <c r="M120" s="25">
        <v>44074</v>
      </c>
      <c r="N120" s="21"/>
      <c r="O120" s="25"/>
      <c r="P120" s="25">
        <v>44078</v>
      </c>
      <c r="Q120" s="26">
        <v>44078</v>
      </c>
    </row>
    <row r="121" spans="2:17" s="9" customFormat="1" ht="19.7" customHeight="1">
      <c r="B121" s="21"/>
      <c r="C121" s="22" t="s">
        <v>531</v>
      </c>
      <c r="D121" s="22" t="s">
        <v>531</v>
      </c>
      <c r="E121" s="31" t="s">
        <v>7332</v>
      </c>
      <c r="F121" s="2009">
        <v>0</v>
      </c>
      <c r="G121" s="28">
        <v>0</v>
      </c>
      <c r="H121" s="328">
        <f t="shared" si="1"/>
        <v>0</v>
      </c>
      <c r="I121" s="167"/>
      <c r="J121" s="30" t="s">
        <v>7221</v>
      </c>
      <c r="K121" s="212"/>
      <c r="L121" s="22" t="s">
        <v>7323</v>
      </c>
      <c r="M121" s="25"/>
      <c r="N121" s="21"/>
      <c r="O121" s="25"/>
      <c r="P121" s="25"/>
      <c r="Q121" s="26"/>
    </row>
    <row r="122" spans="2:17" s="9" customFormat="1" ht="19.7" customHeight="1">
      <c r="B122" s="21"/>
      <c r="C122" s="22" t="s">
        <v>531</v>
      </c>
      <c r="D122" s="22" t="s">
        <v>531</v>
      </c>
      <c r="E122" s="30" t="s">
        <v>7333</v>
      </c>
      <c r="F122" s="2009">
        <v>4</v>
      </c>
      <c r="G122" s="28">
        <v>8920</v>
      </c>
      <c r="H122" s="328">
        <f t="shared" si="1"/>
        <v>35680</v>
      </c>
      <c r="I122" s="167"/>
      <c r="J122" s="30" t="s">
        <v>7334</v>
      </c>
      <c r="K122" s="212"/>
      <c r="L122" s="22" t="s">
        <v>7323</v>
      </c>
      <c r="M122" s="25">
        <v>44074</v>
      </c>
      <c r="N122" s="21"/>
      <c r="O122" s="25"/>
      <c r="P122" s="25">
        <v>44078</v>
      </c>
      <c r="Q122" s="26">
        <v>44078</v>
      </c>
    </row>
    <row r="123" spans="2:17" s="9" customFormat="1" ht="19.7" customHeight="1">
      <c r="B123" s="21"/>
      <c r="C123" s="22" t="s">
        <v>531</v>
      </c>
      <c r="D123" s="22" t="s">
        <v>531</v>
      </c>
      <c r="E123" s="30" t="s">
        <v>2983</v>
      </c>
      <c r="F123" s="2009">
        <v>4</v>
      </c>
      <c r="G123" s="28">
        <v>3291</v>
      </c>
      <c r="H123" s="328">
        <f t="shared" si="1"/>
        <v>13164</v>
      </c>
      <c r="I123" s="167"/>
      <c r="J123" s="30" t="s">
        <v>683</v>
      </c>
      <c r="K123" s="212"/>
      <c r="L123" s="22" t="s">
        <v>7323</v>
      </c>
      <c r="M123" s="25">
        <v>44074</v>
      </c>
      <c r="N123" s="21"/>
      <c r="O123" s="25"/>
      <c r="P123" s="25">
        <v>44081</v>
      </c>
      <c r="Q123" s="26">
        <v>44081</v>
      </c>
    </row>
    <row r="124" spans="2:17" s="9" customFormat="1" ht="19.7" customHeight="1">
      <c r="B124" s="21"/>
      <c r="C124" s="22" t="s">
        <v>531</v>
      </c>
      <c r="D124" s="22" t="s">
        <v>531</v>
      </c>
      <c r="E124" s="30" t="s">
        <v>2128</v>
      </c>
      <c r="F124" s="2009">
        <v>35</v>
      </c>
      <c r="G124" s="28">
        <v>93</v>
      </c>
      <c r="H124" s="328">
        <f t="shared" si="1"/>
        <v>3255</v>
      </c>
      <c r="I124" s="167"/>
      <c r="J124" s="30" t="s">
        <v>6861</v>
      </c>
      <c r="K124" s="212"/>
      <c r="L124" s="22" t="s">
        <v>7323</v>
      </c>
      <c r="M124" s="25">
        <v>44074</v>
      </c>
      <c r="N124" s="21"/>
      <c r="O124" s="25"/>
      <c r="P124" s="25">
        <v>44078</v>
      </c>
      <c r="Q124" s="26">
        <v>44078</v>
      </c>
    </row>
    <row r="125" spans="2:17" s="9" customFormat="1" ht="19.7" customHeight="1">
      <c r="B125" s="21"/>
      <c r="C125" s="22" t="s">
        <v>531</v>
      </c>
      <c r="D125" s="22" t="s">
        <v>531</v>
      </c>
      <c r="E125" s="30" t="s">
        <v>7335</v>
      </c>
      <c r="F125" s="2009">
        <v>1</v>
      </c>
      <c r="G125" s="28">
        <v>4880</v>
      </c>
      <c r="H125" s="328">
        <f t="shared" si="1"/>
        <v>4880</v>
      </c>
      <c r="I125" s="167"/>
      <c r="J125" s="30" t="s">
        <v>7336</v>
      </c>
      <c r="K125" s="212"/>
      <c r="L125" s="22" t="s">
        <v>7323</v>
      </c>
      <c r="M125" s="25">
        <v>44074</v>
      </c>
      <c r="N125" s="21"/>
      <c r="O125" s="25"/>
      <c r="P125" s="25">
        <v>44078</v>
      </c>
      <c r="Q125" s="26">
        <v>44078</v>
      </c>
    </row>
    <row r="126" spans="2:17" s="9" customFormat="1" ht="19.7" customHeight="1">
      <c r="B126" s="21"/>
      <c r="C126" s="22" t="s">
        <v>2707</v>
      </c>
      <c r="D126" s="22" t="s">
        <v>144</v>
      </c>
      <c r="E126" s="30" t="s">
        <v>1518</v>
      </c>
      <c r="F126" s="2009">
        <v>2</v>
      </c>
      <c r="G126" s="28">
        <v>140</v>
      </c>
      <c r="H126" s="328">
        <f t="shared" si="1"/>
        <v>280</v>
      </c>
      <c r="I126" s="167"/>
      <c r="J126" s="30" t="s">
        <v>2986</v>
      </c>
      <c r="K126" s="212"/>
      <c r="L126" s="22" t="s">
        <v>7323</v>
      </c>
      <c r="M126" s="25">
        <v>44075</v>
      </c>
      <c r="N126" s="21"/>
      <c r="O126" s="25">
        <v>44082</v>
      </c>
      <c r="P126" s="25"/>
      <c r="Q126" s="1419">
        <v>44082</v>
      </c>
    </row>
    <row r="127" spans="2:17" s="9" customFormat="1" ht="19.7" customHeight="1">
      <c r="B127" s="21"/>
      <c r="C127" s="22" t="s">
        <v>2707</v>
      </c>
      <c r="D127" s="22" t="s">
        <v>144</v>
      </c>
      <c r="E127" s="30" t="s">
        <v>4498</v>
      </c>
      <c r="F127" s="2009">
        <v>2</v>
      </c>
      <c r="G127" s="28">
        <v>20</v>
      </c>
      <c r="H127" s="328">
        <f t="shared" si="1"/>
        <v>40</v>
      </c>
      <c r="I127" s="167"/>
      <c r="J127" s="30" t="s">
        <v>2986</v>
      </c>
      <c r="K127" s="212"/>
      <c r="L127" s="22" t="s">
        <v>7323</v>
      </c>
      <c r="M127" s="25">
        <v>44075</v>
      </c>
      <c r="N127" s="21"/>
      <c r="O127" s="25">
        <v>44082</v>
      </c>
      <c r="P127" s="25"/>
      <c r="Q127" s="1419">
        <v>44082</v>
      </c>
    </row>
    <row r="128" spans="2:17" s="9" customFormat="1" ht="19.7" customHeight="1">
      <c r="B128" s="21"/>
      <c r="C128" s="22" t="s">
        <v>531</v>
      </c>
      <c r="D128" s="22" t="s">
        <v>531</v>
      </c>
      <c r="E128" s="30" t="s">
        <v>7337</v>
      </c>
      <c r="F128" s="2009">
        <v>1</v>
      </c>
      <c r="G128" s="28">
        <v>6810</v>
      </c>
      <c r="H128" s="328">
        <f t="shared" si="1"/>
        <v>6810</v>
      </c>
      <c r="I128" s="167"/>
      <c r="J128" s="30" t="s">
        <v>7338</v>
      </c>
      <c r="K128" s="212"/>
      <c r="L128" s="22" t="s">
        <v>7323</v>
      </c>
      <c r="M128" s="25">
        <v>44074</v>
      </c>
      <c r="N128" s="21"/>
      <c r="O128" s="25"/>
      <c r="P128" s="25">
        <v>44078</v>
      </c>
      <c r="Q128" s="26">
        <v>44078</v>
      </c>
    </row>
    <row r="129" spans="2:17" s="9" customFormat="1" ht="19.7" customHeight="1">
      <c r="B129" s="21"/>
      <c r="C129" s="22" t="s">
        <v>531</v>
      </c>
      <c r="D129" s="22" t="s">
        <v>531</v>
      </c>
      <c r="E129" s="30" t="s">
        <v>7339</v>
      </c>
      <c r="F129" s="2009">
        <v>1</v>
      </c>
      <c r="G129" s="28">
        <v>4160</v>
      </c>
      <c r="H129" s="328">
        <f t="shared" si="1"/>
        <v>4160</v>
      </c>
      <c r="I129" s="167"/>
      <c r="J129" s="30" t="s">
        <v>7340</v>
      </c>
      <c r="K129" s="212"/>
      <c r="L129" s="22" t="s">
        <v>7323</v>
      </c>
      <c r="M129" s="25">
        <v>44074</v>
      </c>
      <c r="N129" s="21"/>
      <c r="O129" s="25"/>
      <c r="P129" s="25">
        <v>44078</v>
      </c>
      <c r="Q129" s="26">
        <v>44078</v>
      </c>
    </row>
    <row r="130" spans="2:17" s="9" customFormat="1" ht="19.7" customHeight="1">
      <c r="B130" s="21"/>
      <c r="C130" s="22" t="s">
        <v>531</v>
      </c>
      <c r="D130" s="22" t="s">
        <v>531</v>
      </c>
      <c r="E130" s="30" t="s">
        <v>7341</v>
      </c>
      <c r="F130" s="2009">
        <v>2</v>
      </c>
      <c r="G130" s="28">
        <v>6070</v>
      </c>
      <c r="H130" s="328">
        <f t="shared" si="1"/>
        <v>12140</v>
      </c>
      <c r="I130" s="167"/>
      <c r="J130" s="30" t="s">
        <v>7342</v>
      </c>
      <c r="K130" s="212"/>
      <c r="L130" s="22" t="s">
        <v>7323</v>
      </c>
      <c r="M130" s="25">
        <v>44074</v>
      </c>
      <c r="N130" s="21"/>
      <c r="O130" s="25"/>
      <c r="P130" s="25">
        <v>44078</v>
      </c>
      <c r="Q130" s="26">
        <v>44078</v>
      </c>
    </row>
    <row r="131" spans="2:17" s="9" customFormat="1" ht="19.7" customHeight="1">
      <c r="B131" s="21"/>
      <c r="C131" s="22" t="s">
        <v>531</v>
      </c>
      <c r="D131" s="22" t="s">
        <v>531</v>
      </c>
      <c r="E131" s="30" t="s">
        <v>7343</v>
      </c>
      <c r="F131" s="2009">
        <v>1</v>
      </c>
      <c r="G131" s="28">
        <v>6750</v>
      </c>
      <c r="H131" s="328">
        <f t="shared" si="1"/>
        <v>6750</v>
      </c>
      <c r="I131" s="167"/>
      <c r="J131" s="30" t="s">
        <v>7344</v>
      </c>
      <c r="K131" s="212"/>
      <c r="L131" s="22" t="s">
        <v>7323</v>
      </c>
      <c r="M131" s="25">
        <v>44074</v>
      </c>
      <c r="N131" s="21"/>
      <c r="O131" s="25"/>
      <c r="P131" s="25">
        <v>44078</v>
      </c>
      <c r="Q131" s="26">
        <v>44078</v>
      </c>
    </row>
    <row r="132" spans="2:17" s="9" customFormat="1" ht="19.7" customHeight="1">
      <c r="B132" s="21"/>
      <c r="C132" s="22" t="s">
        <v>531</v>
      </c>
      <c r="D132" s="22" t="s">
        <v>531</v>
      </c>
      <c r="E132" s="30" t="s">
        <v>2992</v>
      </c>
      <c r="F132" s="2009">
        <v>40</v>
      </c>
      <c r="G132" s="28">
        <v>32</v>
      </c>
      <c r="H132" s="328">
        <f>F132*G132</f>
        <v>1280</v>
      </c>
      <c r="I132" s="167"/>
      <c r="J132" s="30" t="s">
        <v>2956</v>
      </c>
      <c r="K132" s="212"/>
      <c r="L132" s="22" t="s">
        <v>7323</v>
      </c>
      <c r="M132" s="25">
        <v>44074</v>
      </c>
      <c r="N132" s="21"/>
      <c r="O132" s="25"/>
      <c r="P132" s="25">
        <v>44078</v>
      </c>
      <c r="Q132" s="26">
        <v>44078</v>
      </c>
    </row>
    <row r="133" spans="2:17" s="9" customFormat="1" ht="19.7" customHeight="1">
      <c r="B133" s="21"/>
      <c r="C133" s="22" t="s">
        <v>531</v>
      </c>
      <c r="D133" s="22" t="s">
        <v>531</v>
      </c>
      <c r="E133" s="30" t="s">
        <v>2993</v>
      </c>
      <c r="F133" s="2009">
        <v>40</v>
      </c>
      <c r="G133" s="28">
        <v>32</v>
      </c>
      <c r="H133" s="328">
        <f t="shared" si="1"/>
        <v>1280</v>
      </c>
      <c r="I133" s="167"/>
      <c r="J133" s="30" t="s">
        <v>2956</v>
      </c>
      <c r="K133" s="212"/>
      <c r="L133" s="22" t="s">
        <v>7323</v>
      </c>
      <c r="M133" s="25">
        <v>44074</v>
      </c>
      <c r="N133" s="21"/>
      <c r="O133" s="25"/>
      <c r="P133" s="25">
        <v>44078</v>
      </c>
      <c r="Q133" s="26">
        <v>44078</v>
      </c>
    </row>
    <row r="134" spans="2:17" s="9" customFormat="1" ht="19.7" customHeight="1">
      <c r="B134" s="21"/>
      <c r="C134" s="22" t="s">
        <v>531</v>
      </c>
      <c r="D134" s="22" t="s">
        <v>531</v>
      </c>
      <c r="E134" s="30" t="s">
        <v>7345</v>
      </c>
      <c r="F134" s="2009">
        <v>1</v>
      </c>
      <c r="G134" s="28">
        <v>15980</v>
      </c>
      <c r="H134" s="328">
        <f t="shared" si="1"/>
        <v>15980</v>
      </c>
      <c r="I134" s="167"/>
      <c r="J134" s="30" t="s">
        <v>892</v>
      </c>
      <c r="K134" s="212"/>
      <c r="L134" s="22" t="s">
        <v>7346</v>
      </c>
      <c r="M134" s="25">
        <v>44074</v>
      </c>
      <c r="N134" s="21"/>
      <c r="O134" s="25"/>
      <c r="P134" s="2011">
        <v>44077</v>
      </c>
      <c r="Q134" s="26">
        <v>44077</v>
      </c>
    </row>
    <row r="135" spans="2:17" s="9" customFormat="1" ht="19.7" customHeight="1">
      <c r="B135" s="21"/>
      <c r="C135" s="22" t="s">
        <v>531</v>
      </c>
      <c r="D135" s="22" t="s">
        <v>531</v>
      </c>
      <c r="E135" s="30" t="s">
        <v>7347</v>
      </c>
      <c r="F135" s="2009">
        <v>2</v>
      </c>
      <c r="G135" s="28">
        <v>977</v>
      </c>
      <c r="H135" s="328">
        <f t="shared" si="1"/>
        <v>1954</v>
      </c>
      <c r="I135" s="167"/>
      <c r="J135" s="30" t="s">
        <v>898</v>
      </c>
      <c r="K135" s="212"/>
      <c r="L135" s="22" t="s">
        <v>7346</v>
      </c>
      <c r="M135" s="25">
        <v>44074</v>
      </c>
      <c r="N135" s="21"/>
      <c r="O135" s="25"/>
      <c r="P135" s="25">
        <v>44078</v>
      </c>
      <c r="Q135" s="26">
        <v>44078</v>
      </c>
    </row>
    <row r="136" spans="2:17" s="9" customFormat="1" ht="19.7" customHeight="1">
      <c r="B136" s="21"/>
      <c r="C136" s="22" t="s">
        <v>531</v>
      </c>
      <c r="D136" s="22" t="s">
        <v>531</v>
      </c>
      <c r="E136" s="30" t="s">
        <v>7348</v>
      </c>
      <c r="F136" s="2009">
        <v>1</v>
      </c>
      <c r="G136" s="28">
        <v>977</v>
      </c>
      <c r="H136" s="328">
        <f t="shared" si="1"/>
        <v>977</v>
      </c>
      <c r="I136" s="167"/>
      <c r="J136" s="30" t="s">
        <v>898</v>
      </c>
      <c r="K136" s="212"/>
      <c r="L136" s="22" t="s">
        <v>7346</v>
      </c>
      <c r="M136" s="25">
        <v>44074</v>
      </c>
      <c r="N136" s="21"/>
      <c r="O136" s="25"/>
      <c r="P136" s="25">
        <v>44078</v>
      </c>
      <c r="Q136" s="26">
        <v>44078</v>
      </c>
    </row>
    <row r="137" spans="2:17" s="9" customFormat="1" ht="19.7" customHeight="1">
      <c r="B137" s="21"/>
      <c r="C137" s="22" t="s">
        <v>2420</v>
      </c>
      <c r="D137" s="22" t="s">
        <v>144</v>
      </c>
      <c r="E137" s="30" t="s">
        <v>2421</v>
      </c>
      <c r="F137" s="2009">
        <v>5</v>
      </c>
      <c r="G137" s="28">
        <v>160</v>
      </c>
      <c r="H137" s="328">
        <f t="shared" si="1"/>
        <v>800</v>
      </c>
      <c r="I137" s="167"/>
      <c r="J137" s="30" t="s">
        <v>2422</v>
      </c>
      <c r="K137" s="212"/>
      <c r="L137" s="22" t="s">
        <v>7346</v>
      </c>
      <c r="M137" s="25">
        <v>44075</v>
      </c>
      <c r="N137" s="21"/>
      <c r="O137" s="25">
        <v>44082</v>
      </c>
      <c r="P137" s="25"/>
      <c r="Q137" s="26">
        <v>44081</v>
      </c>
    </row>
    <row r="138" spans="2:17" s="9" customFormat="1" ht="19.7" customHeight="1">
      <c r="B138" s="21"/>
      <c r="C138" s="22" t="s">
        <v>531</v>
      </c>
      <c r="D138" s="22" t="s">
        <v>531</v>
      </c>
      <c r="E138" s="30" t="s">
        <v>864</v>
      </c>
      <c r="F138" s="2009">
        <v>1</v>
      </c>
      <c r="G138" s="28">
        <v>4570</v>
      </c>
      <c r="H138" s="328">
        <f t="shared" si="1"/>
        <v>4570</v>
      </c>
      <c r="I138" s="167"/>
      <c r="J138" s="30" t="s">
        <v>1605</v>
      </c>
      <c r="K138" s="212"/>
      <c r="L138" s="22" t="s">
        <v>7346</v>
      </c>
      <c r="M138" s="25">
        <v>44074</v>
      </c>
      <c r="N138" s="21"/>
      <c r="O138" s="25"/>
      <c r="P138" s="25">
        <v>44078</v>
      </c>
      <c r="Q138" s="26">
        <v>44078</v>
      </c>
    </row>
    <row r="139" spans="2:17" s="9" customFormat="1" ht="19.7" customHeight="1">
      <c r="B139" s="21"/>
      <c r="C139" s="22" t="s">
        <v>531</v>
      </c>
      <c r="D139" s="22" t="s">
        <v>531</v>
      </c>
      <c r="E139" s="30" t="s">
        <v>868</v>
      </c>
      <c r="F139" s="2009">
        <v>1</v>
      </c>
      <c r="G139" s="28">
        <v>3853</v>
      </c>
      <c r="H139" s="328">
        <f t="shared" si="1"/>
        <v>3853</v>
      </c>
      <c r="I139" s="167"/>
      <c r="J139" s="30" t="s">
        <v>7349</v>
      </c>
      <c r="K139" s="212"/>
      <c r="L139" s="22" t="s">
        <v>7346</v>
      </c>
      <c r="M139" s="25">
        <v>44074</v>
      </c>
      <c r="N139" s="21"/>
      <c r="O139" s="25"/>
      <c r="P139" s="25">
        <v>44078</v>
      </c>
      <c r="Q139" s="26">
        <v>44078</v>
      </c>
    </row>
    <row r="140" spans="2:17" s="9" customFormat="1" ht="19.7" customHeight="1">
      <c r="B140" s="21"/>
      <c r="C140" s="22" t="s">
        <v>531</v>
      </c>
      <c r="D140" s="22" t="s">
        <v>531</v>
      </c>
      <c r="E140" s="30" t="s">
        <v>7350</v>
      </c>
      <c r="F140" s="2009">
        <v>4</v>
      </c>
      <c r="G140" s="28">
        <v>3130</v>
      </c>
      <c r="H140" s="328">
        <f t="shared" si="1"/>
        <v>12520</v>
      </c>
      <c r="I140" s="167"/>
      <c r="J140" s="30" t="s">
        <v>7351</v>
      </c>
      <c r="K140" s="212"/>
      <c r="L140" s="22" t="s">
        <v>7346</v>
      </c>
      <c r="M140" s="25">
        <v>44074</v>
      </c>
      <c r="N140" s="21"/>
      <c r="O140" s="25"/>
      <c r="P140" s="25">
        <v>44078</v>
      </c>
      <c r="Q140" s="26">
        <v>44078</v>
      </c>
    </row>
    <row r="141" spans="2:17" s="9" customFormat="1" ht="19.7" customHeight="1">
      <c r="B141" s="21"/>
      <c r="C141" s="22" t="s">
        <v>531</v>
      </c>
      <c r="D141" s="22" t="s">
        <v>531</v>
      </c>
      <c r="E141" s="30" t="s">
        <v>2418</v>
      </c>
      <c r="F141" s="2009">
        <v>10</v>
      </c>
      <c r="G141" s="28">
        <v>1097</v>
      </c>
      <c r="H141" s="328">
        <f t="shared" si="1"/>
        <v>10970</v>
      </c>
      <c r="I141" s="167"/>
      <c r="J141" s="30" t="s">
        <v>2419</v>
      </c>
      <c r="K141" s="212"/>
      <c r="L141" s="22" t="s">
        <v>7346</v>
      </c>
      <c r="M141" s="25">
        <v>44074</v>
      </c>
      <c r="N141" s="21"/>
      <c r="O141" s="25"/>
      <c r="P141" s="25"/>
      <c r="Q141" s="26">
        <v>44075</v>
      </c>
    </row>
    <row r="142" spans="2:17" s="9" customFormat="1" ht="19.7" customHeight="1">
      <c r="B142" s="21"/>
      <c r="C142" s="22" t="s">
        <v>531</v>
      </c>
      <c r="D142" s="22" t="s">
        <v>531</v>
      </c>
      <c r="E142" s="30" t="s">
        <v>3130</v>
      </c>
      <c r="F142" s="2009">
        <v>2</v>
      </c>
      <c r="G142" s="28">
        <v>440</v>
      </c>
      <c r="H142" s="328">
        <f t="shared" si="1"/>
        <v>880</v>
      </c>
      <c r="I142" s="167"/>
      <c r="J142" s="30" t="s">
        <v>7352</v>
      </c>
      <c r="K142" s="212"/>
      <c r="L142" s="22" t="s">
        <v>7346</v>
      </c>
      <c r="M142" s="25">
        <v>44074</v>
      </c>
      <c r="N142" s="21"/>
      <c r="O142" s="25"/>
      <c r="P142" s="25">
        <v>44078</v>
      </c>
      <c r="Q142" s="26">
        <v>44078</v>
      </c>
    </row>
    <row r="143" spans="2:17" s="9" customFormat="1" ht="19.7" customHeight="1">
      <c r="B143" s="21"/>
      <c r="C143" s="22" t="s">
        <v>531</v>
      </c>
      <c r="D143" s="22" t="s">
        <v>531</v>
      </c>
      <c r="E143" s="30" t="s">
        <v>3113</v>
      </c>
      <c r="F143" s="2009">
        <v>1</v>
      </c>
      <c r="G143" s="28">
        <v>6478</v>
      </c>
      <c r="H143" s="328">
        <f t="shared" si="1"/>
        <v>6478</v>
      </c>
      <c r="I143" s="167"/>
      <c r="J143" s="30" t="s">
        <v>949</v>
      </c>
      <c r="K143" s="212"/>
      <c r="L143" s="22" t="s">
        <v>7346</v>
      </c>
      <c r="M143" s="25">
        <v>44074</v>
      </c>
      <c r="N143" s="21"/>
      <c r="O143" s="25"/>
      <c r="P143" s="25">
        <v>44078</v>
      </c>
      <c r="Q143" s="26">
        <v>44078</v>
      </c>
    </row>
    <row r="144" spans="2:17" s="9" customFormat="1" ht="19.7" customHeight="1">
      <c r="B144" s="21"/>
      <c r="C144" s="22" t="s">
        <v>531</v>
      </c>
      <c r="D144" s="22" t="s">
        <v>531</v>
      </c>
      <c r="E144" s="30" t="s">
        <v>7353</v>
      </c>
      <c r="F144" s="2009">
        <v>1</v>
      </c>
      <c r="G144" s="28">
        <v>2547</v>
      </c>
      <c r="H144" s="328">
        <f t="shared" si="1"/>
        <v>2547</v>
      </c>
      <c r="I144" s="167"/>
      <c r="J144" s="30" t="s">
        <v>949</v>
      </c>
      <c r="K144" s="212"/>
      <c r="L144" s="22" t="s">
        <v>7346</v>
      </c>
      <c r="M144" s="25">
        <v>44074</v>
      </c>
      <c r="N144" s="21"/>
      <c r="O144" s="25"/>
      <c r="P144" s="25">
        <v>44078</v>
      </c>
      <c r="Q144" s="26">
        <v>44078</v>
      </c>
    </row>
    <row r="145" spans="2:17" s="9" customFormat="1" ht="19.7" customHeight="1">
      <c r="B145" s="21"/>
      <c r="C145" s="22" t="s">
        <v>2427</v>
      </c>
      <c r="D145" s="22" t="s">
        <v>531</v>
      </c>
      <c r="E145" s="30" t="s">
        <v>917</v>
      </c>
      <c r="F145" s="2009">
        <v>2</v>
      </c>
      <c r="G145" s="28">
        <v>398</v>
      </c>
      <c r="H145" s="328">
        <f t="shared" si="1"/>
        <v>796</v>
      </c>
      <c r="I145" s="167"/>
      <c r="J145" s="30" t="s">
        <v>2428</v>
      </c>
      <c r="K145" s="212"/>
      <c r="L145" s="22" t="s">
        <v>7346</v>
      </c>
      <c r="M145" s="25">
        <v>44075</v>
      </c>
      <c r="N145" s="21"/>
      <c r="O145" s="25"/>
      <c r="P145" s="25">
        <v>44077</v>
      </c>
      <c r="Q145" s="26">
        <v>44077</v>
      </c>
    </row>
    <row r="146" spans="2:17" s="9" customFormat="1" ht="19.7" customHeight="1">
      <c r="B146" s="21"/>
      <c r="C146" s="22" t="s">
        <v>531</v>
      </c>
      <c r="D146" s="22" t="s">
        <v>531</v>
      </c>
      <c r="E146" s="30" t="s">
        <v>2241</v>
      </c>
      <c r="F146" s="2009">
        <v>10</v>
      </c>
      <c r="G146" s="28">
        <v>768</v>
      </c>
      <c r="H146" s="328">
        <f t="shared" si="1"/>
        <v>7680</v>
      </c>
      <c r="I146" s="167"/>
      <c r="J146" s="30" t="s">
        <v>7354</v>
      </c>
      <c r="K146" s="212"/>
      <c r="L146" s="22" t="s">
        <v>7346</v>
      </c>
      <c r="M146" s="25">
        <v>44074</v>
      </c>
      <c r="N146" s="21"/>
      <c r="O146" s="25"/>
      <c r="P146" s="25">
        <v>44078</v>
      </c>
      <c r="Q146" s="26">
        <v>44078</v>
      </c>
    </row>
    <row r="147" spans="2:17" s="9" customFormat="1" ht="19.7" customHeight="1">
      <c r="B147" s="21"/>
      <c r="C147" s="22" t="s">
        <v>531</v>
      </c>
      <c r="D147" s="22" t="s">
        <v>531</v>
      </c>
      <c r="E147" s="30" t="s">
        <v>7355</v>
      </c>
      <c r="F147" s="2009">
        <v>10</v>
      </c>
      <c r="G147" s="28">
        <v>747</v>
      </c>
      <c r="H147" s="328">
        <f t="shared" si="1"/>
        <v>7470</v>
      </c>
      <c r="I147" s="167"/>
      <c r="J147" s="30" t="s">
        <v>7356</v>
      </c>
      <c r="K147" s="212"/>
      <c r="L147" s="22" t="s">
        <v>7346</v>
      </c>
      <c r="M147" s="25">
        <v>44074</v>
      </c>
      <c r="N147" s="21"/>
      <c r="O147" s="25"/>
      <c r="P147" s="25">
        <v>44078</v>
      </c>
      <c r="Q147" s="26">
        <v>44078</v>
      </c>
    </row>
    <row r="148" spans="2:17" s="9" customFormat="1" ht="19.7" customHeight="1">
      <c r="B148" s="21"/>
      <c r="C148" s="22" t="s">
        <v>531</v>
      </c>
      <c r="D148" s="22" t="s">
        <v>531</v>
      </c>
      <c r="E148" s="30" t="s">
        <v>7357</v>
      </c>
      <c r="F148" s="2009">
        <v>10</v>
      </c>
      <c r="G148" s="28">
        <v>768</v>
      </c>
      <c r="H148" s="328">
        <f t="shared" si="1"/>
        <v>7680</v>
      </c>
      <c r="I148" s="167"/>
      <c r="J148" s="30" t="s">
        <v>7358</v>
      </c>
      <c r="K148" s="212"/>
      <c r="L148" s="22" t="s">
        <v>7346</v>
      </c>
      <c r="M148" s="25">
        <v>44074</v>
      </c>
      <c r="N148" s="21"/>
      <c r="O148" s="25"/>
      <c r="P148" s="25">
        <v>44078</v>
      </c>
      <c r="Q148" s="26">
        <v>44078</v>
      </c>
    </row>
    <row r="149" spans="2:17" s="9" customFormat="1" ht="19.7" customHeight="1">
      <c r="B149" s="21"/>
      <c r="C149" s="22" t="s">
        <v>531</v>
      </c>
      <c r="D149" s="22" t="s">
        <v>531</v>
      </c>
      <c r="E149" s="30" t="s">
        <v>7359</v>
      </c>
      <c r="F149" s="2009">
        <v>10</v>
      </c>
      <c r="G149" s="28">
        <v>768</v>
      </c>
      <c r="H149" s="328">
        <f t="shared" si="1"/>
        <v>7680</v>
      </c>
      <c r="I149" s="167"/>
      <c r="J149" s="30" t="s">
        <v>7360</v>
      </c>
      <c r="K149" s="212"/>
      <c r="L149" s="22" t="s">
        <v>7346</v>
      </c>
      <c r="M149" s="25">
        <v>44074</v>
      </c>
      <c r="N149" s="21"/>
      <c r="O149" s="25"/>
      <c r="P149" s="25">
        <v>44078</v>
      </c>
      <c r="Q149" s="26">
        <v>44078</v>
      </c>
    </row>
    <row r="150" spans="2:17" s="9" customFormat="1" ht="19.7" customHeight="1">
      <c r="B150" s="21"/>
      <c r="C150" s="22" t="s">
        <v>531</v>
      </c>
      <c r="D150" s="22" t="s">
        <v>531</v>
      </c>
      <c r="E150" s="30" t="s">
        <v>2425</v>
      </c>
      <c r="F150" s="2009">
        <v>2</v>
      </c>
      <c r="G150" s="28">
        <v>739</v>
      </c>
      <c r="H150" s="328">
        <f t="shared" si="1"/>
        <v>1478</v>
      </c>
      <c r="I150" s="167"/>
      <c r="J150" s="30" t="s">
        <v>7361</v>
      </c>
      <c r="K150" s="212"/>
      <c r="L150" s="22" t="s">
        <v>7346</v>
      </c>
      <c r="M150" s="25">
        <v>44074</v>
      </c>
      <c r="N150" s="21"/>
      <c r="O150" s="25"/>
      <c r="P150" s="25">
        <v>44078</v>
      </c>
      <c r="Q150" s="26">
        <v>44078</v>
      </c>
    </row>
    <row r="151" spans="2:17" s="9" customFormat="1" ht="19.7" customHeight="1">
      <c r="B151" s="21"/>
      <c r="C151" s="22" t="s">
        <v>531</v>
      </c>
      <c r="D151" s="22" t="s">
        <v>531</v>
      </c>
      <c r="E151" s="30" t="s">
        <v>7362</v>
      </c>
      <c r="F151" s="2009">
        <v>1</v>
      </c>
      <c r="G151" s="28">
        <v>3932</v>
      </c>
      <c r="H151" s="328">
        <f t="shared" si="1"/>
        <v>3932</v>
      </c>
      <c r="I151" s="167"/>
      <c r="J151" s="30" t="s">
        <v>7363</v>
      </c>
      <c r="K151" s="212"/>
      <c r="L151" s="22" t="s">
        <v>7364</v>
      </c>
      <c r="M151" s="25">
        <v>44074</v>
      </c>
      <c r="N151" s="21"/>
      <c r="O151" s="25"/>
      <c r="P151" s="25">
        <v>44078</v>
      </c>
      <c r="Q151" s="26">
        <v>44078</v>
      </c>
    </row>
    <row r="152" spans="2:17" s="9" customFormat="1" ht="19.7" customHeight="1">
      <c r="B152" s="21"/>
      <c r="C152" s="22" t="s">
        <v>531</v>
      </c>
      <c r="D152" s="22" t="s">
        <v>531</v>
      </c>
      <c r="E152" s="30" t="s">
        <v>3015</v>
      </c>
      <c r="F152" s="2009">
        <v>1</v>
      </c>
      <c r="G152" s="28">
        <v>1970</v>
      </c>
      <c r="H152" s="328">
        <f t="shared" si="1"/>
        <v>1970</v>
      </c>
      <c r="I152" s="167"/>
      <c r="J152" s="30" t="s">
        <v>7365</v>
      </c>
      <c r="K152" s="212"/>
      <c r="L152" s="22" t="s">
        <v>3017</v>
      </c>
      <c r="M152" s="25">
        <v>44074</v>
      </c>
      <c r="N152" s="21"/>
      <c r="O152" s="25"/>
      <c r="P152" s="25">
        <v>44078</v>
      </c>
      <c r="Q152" s="26">
        <v>44078</v>
      </c>
    </row>
    <row r="153" spans="2:17" s="9" customFormat="1" ht="19.7" customHeight="1">
      <c r="B153" s="21"/>
      <c r="C153" s="22" t="s">
        <v>3971</v>
      </c>
      <c r="D153" s="22" t="s">
        <v>144</v>
      </c>
      <c r="E153" s="30" t="s">
        <v>3018</v>
      </c>
      <c r="F153" s="2009">
        <v>5</v>
      </c>
      <c r="G153" s="28">
        <v>70</v>
      </c>
      <c r="H153" s="328">
        <f t="shared" si="1"/>
        <v>350</v>
      </c>
      <c r="I153" s="167"/>
      <c r="J153" s="30" t="s">
        <v>3019</v>
      </c>
      <c r="K153" s="212"/>
      <c r="L153" s="22" t="s">
        <v>3017</v>
      </c>
      <c r="M153" s="25">
        <v>44075</v>
      </c>
      <c r="N153" s="21"/>
      <c r="O153" s="25">
        <v>44082</v>
      </c>
      <c r="P153" s="25"/>
      <c r="Q153" s="26">
        <v>44081</v>
      </c>
    </row>
    <row r="154" spans="2:17" s="9" customFormat="1" ht="19.7" customHeight="1">
      <c r="B154" s="21"/>
      <c r="C154" s="22" t="s">
        <v>531</v>
      </c>
      <c r="D154" s="22" t="s">
        <v>531</v>
      </c>
      <c r="E154" s="30" t="s">
        <v>3021</v>
      </c>
      <c r="F154" s="2009">
        <v>1</v>
      </c>
      <c r="G154" s="28">
        <v>3733</v>
      </c>
      <c r="H154" s="328">
        <f t="shared" si="1"/>
        <v>3733</v>
      </c>
      <c r="I154" s="167"/>
      <c r="J154" s="30" t="s">
        <v>3022</v>
      </c>
      <c r="K154" s="212"/>
      <c r="L154" s="22" t="s">
        <v>3017</v>
      </c>
      <c r="M154" s="25">
        <v>44074</v>
      </c>
      <c r="N154" s="21"/>
      <c r="O154" s="25"/>
      <c r="P154" s="25">
        <v>44078</v>
      </c>
      <c r="Q154" s="26">
        <v>44078</v>
      </c>
    </row>
    <row r="155" spans="2:17" s="9" customFormat="1" ht="19.7" customHeight="1">
      <c r="B155" s="21"/>
      <c r="C155" s="22" t="s">
        <v>664</v>
      </c>
      <c r="D155" s="22" t="s">
        <v>177</v>
      </c>
      <c r="E155" s="30" t="s">
        <v>7366</v>
      </c>
      <c r="F155" s="2009">
        <v>1</v>
      </c>
      <c r="G155" s="28">
        <v>3340</v>
      </c>
      <c r="H155" s="328">
        <f t="shared" si="1"/>
        <v>3340</v>
      </c>
      <c r="I155" s="167"/>
      <c r="J155" s="30" t="s">
        <v>7367</v>
      </c>
      <c r="K155" s="212"/>
      <c r="L155" s="22" t="s">
        <v>3017</v>
      </c>
      <c r="M155" s="25">
        <v>44074</v>
      </c>
      <c r="N155" s="21"/>
      <c r="O155" s="25">
        <v>44084</v>
      </c>
      <c r="P155" s="25">
        <v>44084</v>
      </c>
      <c r="Q155" s="26">
        <v>44084</v>
      </c>
    </row>
    <row r="156" spans="2:17" s="9" customFormat="1" ht="19.7" customHeight="1">
      <c r="B156" s="21"/>
      <c r="C156" s="22" t="s">
        <v>664</v>
      </c>
      <c r="D156" s="22" t="s">
        <v>177</v>
      </c>
      <c r="E156" s="30" t="s">
        <v>3025</v>
      </c>
      <c r="F156" s="2009">
        <v>1</v>
      </c>
      <c r="G156" s="28">
        <v>288</v>
      </c>
      <c r="H156" s="328">
        <f t="shared" si="1"/>
        <v>288</v>
      </c>
      <c r="I156" s="167"/>
      <c r="J156" s="30" t="s">
        <v>3026</v>
      </c>
      <c r="K156" s="212"/>
      <c r="L156" s="22" t="s">
        <v>3017</v>
      </c>
      <c r="M156" s="25">
        <v>44074</v>
      </c>
      <c r="N156" s="21"/>
      <c r="O156" s="25">
        <v>44084</v>
      </c>
      <c r="P156" s="25">
        <v>44084</v>
      </c>
      <c r="Q156" s="26">
        <v>44084</v>
      </c>
    </row>
    <row r="157" spans="2:17" s="9" customFormat="1" ht="19.7" customHeight="1">
      <c r="B157" s="21"/>
      <c r="C157" s="22" t="s">
        <v>531</v>
      </c>
      <c r="D157" s="22" t="s">
        <v>531</v>
      </c>
      <c r="E157" s="30" t="s">
        <v>7368</v>
      </c>
      <c r="F157" s="2009">
        <v>1</v>
      </c>
      <c r="G157" s="28">
        <v>2030</v>
      </c>
      <c r="H157" s="328">
        <f t="shared" si="1"/>
        <v>2030</v>
      </c>
      <c r="I157" s="167"/>
      <c r="J157" s="30" t="s">
        <v>7369</v>
      </c>
      <c r="K157" s="212"/>
      <c r="L157" s="22" t="s">
        <v>7370</v>
      </c>
      <c r="M157" s="25">
        <v>44074</v>
      </c>
      <c r="N157" s="21"/>
      <c r="O157" s="25"/>
      <c r="P157" s="25">
        <v>44078</v>
      </c>
      <c r="Q157" s="26">
        <v>44078</v>
      </c>
    </row>
    <row r="158" spans="2:17" s="9" customFormat="1" ht="19.7" customHeight="1">
      <c r="B158" s="21"/>
      <c r="C158" s="22" t="s">
        <v>531</v>
      </c>
      <c r="D158" s="22" t="s">
        <v>531</v>
      </c>
      <c r="E158" s="30" t="s">
        <v>4189</v>
      </c>
      <c r="F158" s="2009">
        <v>50</v>
      </c>
      <c r="G158" s="28">
        <v>265</v>
      </c>
      <c r="H158" s="328">
        <f t="shared" si="1"/>
        <v>13250</v>
      </c>
      <c r="I158" s="167"/>
      <c r="J158" s="30"/>
      <c r="K158" s="212"/>
      <c r="L158" s="22"/>
      <c r="M158" s="25">
        <v>44074</v>
      </c>
      <c r="N158" s="21"/>
      <c r="O158" s="25"/>
      <c r="P158" s="25">
        <v>44078</v>
      </c>
      <c r="Q158" s="26">
        <v>44078</v>
      </c>
    </row>
    <row r="159" spans="2:17" s="9" customFormat="1" ht="19.7" customHeight="1">
      <c r="B159" s="21"/>
      <c r="C159" s="22" t="s">
        <v>531</v>
      </c>
      <c r="D159" s="22" t="s">
        <v>531</v>
      </c>
      <c r="E159" s="30" t="s">
        <v>5635</v>
      </c>
      <c r="F159" s="2009">
        <v>200</v>
      </c>
      <c r="G159" s="28">
        <v>49</v>
      </c>
      <c r="H159" s="328">
        <f t="shared" si="1"/>
        <v>9800</v>
      </c>
      <c r="I159" s="167"/>
      <c r="J159" s="30"/>
      <c r="K159" s="212"/>
      <c r="L159" s="22"/>
      <c r="M159" s="25">
        <v>44074</v>
      </c>
      <c r="N159" s="21"/>
      <c r="O159" s="25"/>
      <c r="P159" s="2011">
        <v>44076</v>
      </c>
      <c r="Q159" s="26">
        <v>44076</v>
      </c>
    </row>
    <row r="160" spans="2:17" s="9" customFormat="1" ht="19.7" customHeight="1">
      <c r="B160" s="21"/>
      <c r="C160" s="22" t="s">
        <v>531</v>
      </c>
      <c r="D160" s="22" t="s">
        <v>531</v>
      </c>
      <c r="E160" s="30" t="s">
        <v>6969</v>
      </c>
      <c r="F160" s="2009">
        <v>1</v>
      </c>
      <c r="G160" s="28">
        <v>5700</v>
      </c>
      <c r="H160" s="328">
        <f t="shared" si="1"/>
        <v>5700</v>
      </c>
      <c r="I160" s="167"/>
      <c r="J160" s="30"/>
      <c r="K160" s="212"/>
      <c r="L160" s="22"/>
      <c r="M160" s="25">
        <v>44074</v>
      </c>
      <c r="N160" s="21"/>
      <c r="O160" s="25"/>
      <c r="P160" s="2011">
        <v>44076</v>
      </c>
      <c r="Q160" s="26">
        <v>44076</v>
      </c>
    </row>
    <row r="161" spans="2:17" s="9" customFormat="1" ht="19.7" customHeight="1">
      <c r="B161" s="21"/>
      <c r="C161" s="22"/>
      <c r="D161" s="22"/>
      <c r="E161" s="30"/>
      <c r="F161" s="2009"/>
      <c r="G161" s="28"/>
      <c r="H161" s="328"/>
      <c r="I161" s="167"/>
      <c r="J161" s="30"/>
      <c r="K161" s="212"/>
      <c r="L161" s="22"/>
      <c r="M161" s="25"/>
      <c r="N161" s="21"/>
      <c r="O161" s="25"/>
      <c r="P161" s="25"/>
      <c r="Q161" s="26"/>
    </row>
    <row r="162" spans="2:17" s="9" customFormat="1" ht="19.7" customHeight="1">
      <c r="B162" s="21"/>
      <c r="C162" s="22" t="s">
        <v>292</v>
      </c>
      <c r="D162" s="22" t="s">
        <v>144</v>
      </c>
      <c r="E162" s="30" t="s">
        <v>7371</v>
      </c>
      <c r="F162" s="2009">
        <v>1</v>
      </c>
      <c r="G162" s="28">
        <v>35360</v>
      </c>
      <c r="H162" s="328">
        <f>F162*G162</f>
        <v>35360</v>
      </c>
      <c r="I162" s="167"/>
      <c r="J162" s="30" t="s">
        <v>7372</v>
      </c>
      <c r="K162" s="212"/>
      <c r="L162" s="22" t="s">
        <v>7216</v>
      </c>
      <c r="M162" s="25">
        <v>44075</v>
      </c>
      <c r="N162" s="21"/>
      <c r="O162" s="25">
        <v>44082</v>
      </c>
      <c r="P162" s="25"/>
      <c r="Q162" s="26">
        <v>44081</v>
      </c>
    </row>
    <row r="163" spans="2:17" s="9" customFormat="1" ht="19.7" customHeight="1">
      <c r="B163" s="21"/>
      <c r="C163" s="22" t="s">
        <v>292</v>
      </c>
      <c r="D163" s="22" t="s">
        <v>144</v>
      </c>
      <c r="E163" s="30" t="s">
        <v>4747</v>
      </c>
      <c r="F163" s="2009">
        <v>2</v>
      </c>
      <c r="G163" s="28">
        <v>600</v>
      </c>
      <c r="H163" s="328">
        <f>F163*G163</f>
        <v>1200</v>
      </c>
      <c r="I163" s="167"/>
      <c r="J163" s="30" t="s">
        <v>7373</v>
      </c>
      <c r="K163" s="212"/>
      <c r="L163" s="22" t="s">
        <v>7216</v>
      </c>
      <c r="M163" s="25">
        <v>44075</v>
      </c>
      <c r="N163" s="21"/>
      <c r="O163" s="25">
        <v>44082</v>
      </c>
      <c r="P163" s="25"/>
      <c r="Q163" s="26">
        <v>44081</v>
      </c>
    </row>
    <row r="164" spans="2:17" s="9" customFormat="1" ht="19.7" customHeight="1">
      <c r="B164" s="21"/>
      <c r="C164" s="22" t="s">
        <v>292</v>
      </c>
      <c r="D164" s="22" t="s">
        <v>144</v>
      </c>
      <c r="E164" s="30" t="s">
        <v>7374</v>
      </c>
      <c r="F164" s="2009">
        <v>1</v>
      </c>
      <c r="G164" s="28">
        <v>640</v>
      </c>
      <c r="H164" s="328">
        <f>F164*G164</f>
        <v>640</v>
      </c>
      <c r="I164" s="167"/>
      <c r="J164" s="30" t="s">
        <v>7375</v>
      </c>
      <c r="K164" s="212"/>
      <c r="L164" s="22" t="s">
        <v>7364</v>
      </c>
      <c r="M164" s="25">
        <v>44075</v>
      </c>
      <c r="N164" s="21"/>
      <c r="O164" s="25">
        <v>44082</v>
      </c>
      <c r="P164" s="25"/>
      <c r="Q164" s="26">
        <v>44081</v>
      </c>
    </row>
    <row r="165" spans="2:17" s="9" customFormat="1" ht="19.7" customHeight="1">
      <c r="B165" s="21"/>
      <c r="C165" s="22" t="s">
        <v>292</v>
      </c>
      <c r="D165" s="22" t="s">
        <v>144</v>
      </c>
      <c r="E165" s="30" t="s">
        <v>7376</v>
      </c>
      <c r="F165" s="2009">
        <v>5</v>
      </c>
      <c r="G165" s="28">
        <v>56</v>
      </c>
      <c r="H165" s="328">
        <f t="shared" ref="H165:H222" si="2">F165*G165</f>
        <v>280</v>
      </c>
      <c r="I165" s="167"/>
      <c r="J165" s="30" t="s">
        <v>7377</v>
      </c>
      <c r="K165" s="212"/>
      <c r="L165" s="22" t="s">
        <v>7364</v>
      </c>
      <c r="M165" s="25">
        <v>44075</v>
      </c>
      <c r="N165" s="21"/>
      <c r="O165" s="25">
        <v>44082</v>
      </c>
      <c r="P165" s="25"/>
      <c r="Q165" s="26">
        <v>44081</v>
      </c>
    </row>
    <row r="166" spans="2:17" s="9" customFormat="1" ht="19.7" customHeight="1">
      <c r="B166" s="21"/>
      <c r="C166" s="22" t="s">
        <v>292</v>
      </c>
      <c r="D166" s="22" t="s">
        <v>144</v>
      </c>
      <c r="E166" s="30" t="s">
        <v>7378</v>
      </c>
      <c r="F166" s="2009">
        <v>1</v>
      </c>
      <c r="G166" s="28">
        <v>6100</v>
      </c>
      <c r="H166" s="328">
        <f t="shared" si="2"/>
        <v>6100</v>
      </c>
      <c r="I166" s="167"/>
      <c r="J166" s="30" t="s">
        <v>7379</v>
      </c>
      <c r="K166" s="212"/>
      <c r="L166" s="22" t="s">
        <v>7364</v>
      </c>
      <c r="M166" s="25">
        <v>44075</v>
      </c>
      <c r="N166" s="21"/>
      <c r="O166" s="25">
        <v>44082</v>
      </c>
      <c r="P166" s="25"/>
      <c r="Q166" s="26">
        <v>44081</v>
      </c>
    </row>
    <row r="167" spans="2:17" s="9" customFormat="1" ht="19.7" customHeight="1">
      <c r="B167" s="21"/>
      <c r="C167" s="22" t="s">
        <v>292</v>
      </c>
      <c r="D167" s="22" t="s">
        <v>144</v>
      </c>
      <c r="E167" s="30" t="s">
        <v>7380</v>
      </c>
      <c r="F167" s="2009">
        <v>2</v>
      </c>
      <c r="G167" s="28">
        <v>340</v>
      </c>
      <c r="H167" s="328">
        <f t="shared" si="2"/>
        <v>680</v>
      </c>
      <c r="I167" s="167"/>
      <c r="J167" s="30" t="s">
        <v>7381</v>
      </c>
      <c r="K167" s="212"/>
      <c r="L167" s="22" t="s">
        <v>7364</v>
      </c>
      <c r="M167" s="25">
        <v>44075</v>
      </c>
      <c r="N167" s="21"/>
      <c r="O167" s="25">
        <v>44082</v>
      </c>
      <c r="P167" s="25"/>
      <c r="Q167" s="26">
        <v>44081</v>
      </c>
    </row>
    <row r="168" spans="2:17" s="9" customFormat="1" ht="19.7" customHeight="1">
      <c r="B168" s="21"/>
      <c r="C168" s="22" t="s">
        <v>292</v>
      </c>
      <c r="D168" s="22" t="s">
        <v>144</v>
      </c>
      <c r="E168" s="30" t="s">
        <v>7382</v>
      </c>
      <c r="F168" s="2009">
        <v>1</v>
      </c>
      <c r="G168" s="28">
        <v>200</v>
      </c>
      <c r="H168" s="328">
        <f t="shared" si="2"/>
        <v>200</v>
      </c>
      <c r="I168" s="167"/>
      <c r="J168" s="30" t="s">
        <v>7383</v>
      </c>
      <c r="K168" s="212"/>
      <c r="L168" s="22" t="s">
        <v>7364</v>
      </c>
      <c r="M168" s="25">
        <v>44075</v>
      </c>
      <c r="N168" s="21"/>
      <c r="O168" s="25">
        <v>44082</v>
      </c>
      <c r="P168" s="25"/>
      <c r="Q168" s="26">
        <v>44081</v>
      </c>
    </row>
    <row r="169" spans="2:17" s="9" customFormat="1" ht="19.7" customHeight="1">
      <c r="B169" s="21"/>
      <c r="C169" s="22" t="s">
        <v>292</v>
      </c>
      <c r="D169" s="22" t="s">
        <v>144</v>
      </c>
      <c r="E169" s="30" t="s">
        <v>7384</v>
      </c>
      <c r="F169" s="2009">
        <v>2</v>
      </c>
      <c r="G169" s="28">
        <v>170</v>
      </c>
      <c r="H169" s="328">
        <f t="shared" si="2"/>
        <v>340</v>
      </c>
      <c r="I169" s="167"/>
      <c r="J169" s="30" t="s">
        <v>7385</v>
      </c>
      <c r="K169" s="212"/>
      <c r="L169" s="22" t="s">
        <v>7364</v>
      </c>
      <c r="M169" s="25">
        <v>44075</v>
      </c>
      <c r="N169" s="21"/>
      <c r="O169" s="25">
        <v>44082</v>
      </c>
      <c r="P169" s="25"/>
      <c r="Q169" s="26">
        <v>44081</v>
      </c>
    </row>
    <row r="170" spans="2:17" s="9" customFormat="1" ht="19.7" customHeight="1">
      <c r="B170" s="21"/>
      <c r="C170" s="22" t="s">
        <v>292</v>
      </c>
      <c r="D170" s="22" t="s">
        <v>144</v>
      </c>
      <c r="E170" s="30" t="s">
        <v>7386</v>
      </c>
      <c r="F170" s="2009">
        <v>2</v>
      </c>
      <c r="G170" s="28">
        <v>210</v>
      </c>
      <c r="H170" s="328">
        <f t="shared" si="2"/>
        <v>420</v>
      </c>
      <c r="I170" s="167"/>
      <c r="J170" s="30" t="s">
        <v>7387</v>
      </c>
      <c r="K170" s="212"/>
      <c r="L170" s="22" t="s">
        <v>7364</v>
      </c>
      <c r="M170" s="25">
        <v>44075</v>
      </c>
      <c r="N170" s="21"/>
      <c r="O170" s="25">
        <v>44082</v>
      </c>
      <c r="P170" s="25"/>
      <c r="Q170" s="26">
        <v>44081</v>
      </c>
    </row>
    <row r="171" spans="2:17" s="9" customFormat="1" ht="19.7" customHeight="1">
      <c r="B171" s="21"/>
      <c r="C171" s="22" t="s">
        <v>292</v>
      </c>
      <c r="D171" s="22" t="s">
        <v>144</v>
      </c>
      <c r="E171" s="30" t="s">
        <v>7388</v>
      </c>
      <c r="F171" s="2009">
        <v>1</v>
      </c>
      <c r="G171" s="28">
        <v>1040</v>
      </c>
      <c r="H171" s="328">
        <f t="shared" si="2"/>
        <v>1040</v>
      </c>
      <c r="I171" s="167"/>
      <c r="J171" s="30" t="s">
        <v>7389</v>
      </c>
      <c r="K171" s="212"/>
      <c r="L171" s="22" t="s">
        <v>7364</v>
      </c>
      <c r="M171" s="25">
        <v>44075</v>
      </c>
      <c r="N171" s="21"/>
      <c r="O171" s="25">
        <v>44082</v>
      </c>
      <c r="P171" s="25"/>
      <c r="Q171" s="26">
        <v>44081</v>
      </c>
    </row>
    <row r="172" spans="2:17" s="9" customFormat="1" ht="19.7" customHeight="1">
      <c r="B172" s="21"/>
      <c r="C172" s="22"/>
      <c r="D172" s="22"/>
      <c r="E172" s="30"/>
      <c r="F172" s="2009"/>
      <c r="G172" s="28"/>
      <c r="H172" s="328">
        <f t="shared" si="2"/>
        <v>0</v>
      </c>
      <c r="I172" s="167"/>
      <c r="J172" s="30"/>
      <c r="K172" s="212"/>
      <c r="L172" s="22"/>
      <c r="M172" s="25"/>
      <c r="N172" s="21"/>
      <c r="O172" s="25"/>
      <c r="P172" s="25"/>
      <c r="Q172" s="26"/>
    </row>
    <row r="173" spans="2:17" s="9" customFormat="1" ht="19.7" customHeight="1">
      <c r="B173" s="21"/>
      <c r="C173" s="22"/>
      <c r="D173" s="22"/>
      <c r="E173" s="30"/>
      <c r="F173" s="2009"/>
      <c r="G173" s="28"/>
      <c r="H173" s="328">
        <f t="shared" si="2"/>
        <v>0</v>
      </c>
      <c r="I173" s="167"/>
      <c r="J173" s="30"/>
      <c r="K173" s="212"/>
      <c r="L173" s="22"/>
      <c r="M173" s="25"/>
      <c r="N173" s="21"/>
      <c r="O173" s="25"/>
      <c r="P173" s="25"/>
      <c r="Q173" s="26"/>
    </row>
    <row r="174" spans="2:17" s="9" customFormat="1" ht="19.7" customHeight="1">
      <c r="B174" s="21"/>
      <c r="C174" s="22" t="s">
        <v>7390</v>
      </c>
      <c r="D174" s="864" t="s">
        <v>177</v>
      </c>
      <c r="E174" s="30" t="s">
        <v>7391</v>
      </c>
      <c r="F174" s="2009">
        <v>1</v>
      </c>
      <c r="G174" s="28">
        <v>4510</v>
      </c>
      <c r="H174" s="328">
        <f t="shared" si="2"/>
        <v>4510</v>
      </c>
      <c r="I174" s="167"/>
      <c r="J174" s="30" t="s">
        <v>7392</v>
      </c>
      <c r="K174" s="212"/>
      <c r="L174" s="22" t="s">
        <v>7370</v>
      </c>
      <c r="M174" s="25">
        <v>44074</v>
      </c>
      <c r="N174" s="21"/>
      <c r="O174" s="25">
        <v>44084</v>
      </c>
      <c r="P174" s="25">
        <v>44084</v>
      </c>
      <c r="Q174" s="26">
        <v>44084</v>
      </c>
    </row>
    <row r="175" spans="2:17" s="9" customFormat="1" ht="19.7" customHeight="1">
      <c r="B175" s="21"/>
      <c r="C175" s="22" t="s">
        <v>7390</v>
      </c>
      <c r="D175" s="864" t="s">
        <v>177</v>
      </c>
      <c r="E175" s="30" t="s">
        <v>7393</v>
      </c>
      <c r="F175" s="2009">
        <v>1</v>
      </c>
      <c r="G175" s="28">
        <v>360</v>
      </c>
      <c r="H175" s="328">
        <f t="shared" si="2"/>
        <v>360</v>
      </c>
      <c r="I175" s="167"/>
      <c r="J175" s="30" t="s">
        <v>7394</v>
      </c>
      <c r="K175" s="212"/>
      <c r="L175" s="22" t="s">
        <v>7370</v>
      </c>
      <c r="M175" s="25">
        <v>44074</v>
      </c>
      <c r="N175" s="21"/>
      <c r="O175" s="25">
        <v>44084</v>
      </c>
      <c r="P175" s="25">
        <v>44084</v>
      </c>
      <c r="Q175" s="26">
        <v>44084</v>
      </c>
    </row>
    <row r="176" spans="2:17" s="9" customFormat="1" ht="19.7" customHeight="1">
      <c r="B176" s="21"/>
      <c r="C176" s="22" t="s">
        <v>7390</v>
      </c>
      <c r="D176" s="864" t="s">
        <v>177</v>
      </c>
      <c r="E176" s="30" t="s">
        <v>7395</v>
      </c>
      <c r="F176" s="2009">
        <v>1</v>
      </c>
      <c r="G176" s="28">
        <v>3110</v>
      </c>
      <c r="H176" s="328">
        <f t="shared" si="2"/>
        <v>3110</v>
      </c>
      <c r="I176" s="167"/>
      <c r="J176" s="30" t="s">
        <v>7396</v>
      </c>
      <c r="K176" s="212"/>
      <c r="L176" s="22" t="s">
        <v>7370</v>
      </c>
      <c r="M176" s="25">
        <v>44074</v>
      </c>
      <c r="N176" s="21"/>
      <c r="O176" s="25">
        <v>44084</v>
      </c>
      <c r="P176" s="25">
        <v>44084</v>
      </c>
      <c r="Q176" s="26">
        <v>44084</v>
      </c>
    </row>
    <row r="177" spans="2:17" s="9" customFormat="1" ht="19.7" customHeight="1">
      <c r="B177" s="21"/>
      <c r="C177" s="22" t="s">
        <v>7390</v>
      </c>
      <c r="D177" s="864" t="s">
        <v>177</v>
      </c>
      <c r="E177" s="30" t="s">
        <v>7397</v>
      </c>
      <c r="F177" s="2009">
        <v>2</v>
      </c>
      <c r="G177" s="28">
        <v>1640</v>
      </c>
      <c r="H177" s="328">
        <f t="shared" si="2"/>
        <v>3280</v>
      </c>
      <c r="I177" s="167"/>
      <c r="J177" s="30" t="s">
        <v>7398</v>
      </c>
      <c r="K177" s="212"/>
      <c r="L177" s="22" t="s">
        <v>7370</v>
      </c>
      <c r="M177" s="25">
        <v>44074</v>
      </c>
      <c r="N177" s="21"/>
      <c r="O177" s="25">
        <v>44084</v>
      </c>
      <c r="P177" s="25">
        <v>44084</v>
      </c>
      <c r="Q177" s="26">
        <v>44084</v>
      </c>
    </row>
    <row r="178" spans="2:17" s="9" customFormat="1" ht="19.7" customHeight="1">
      <c r="B178" s="21"/>
      <c r="C178" s="22"/>
      <c r="D178" s="22"/>
      <c r="E178" s="30"/>
      <c r="F178" s="2009"/>
      <c r="G178" s="28"/>
      <c r="H178" s="328">
        <f t="shared" si="2"/>
        <v>0</v>
      </c>
      <c r="I178" s="167"/>
      <c r="J178" s="30"/>
      <c r="K178" s="212"/>
      <c r="L178" s="22"/>
      <c r="M178" s="25"/>
      <c r="N178" s="21"/>
      <c r="O178" s="25"/>
      <c r="P178" s="25"/>
      <c r="Q178" s="26"/>
    </row>
    <row r="179" spans="2:17" s="9" customFormat="1" ht="19.7" customHeight="1">
      <c r="B179" s="21"/>
      <c r="C179" s="22"/>
      <c r="D179" s="22"/>
      <c r="E179" s="30"/>
      <c r="F179" s="2009"/>
      <c r="G179" s="28"/>
      <c r="H179" s="328">
        <f t="shared" si="2"/>
        <v>0</v>
      </c>
      <c r="I179" s="167"/>
      <c r="J179" s="30"/>
      <c r="K179" s="212"/>
      <c r="L179" s="22"/>
      <c r="M179" s="25"/>
      <c r="N179" s="21"/>
      <c r="O179" s="25"/>
      <c r="P179" s="25"/>
      <c r="Q179" s="26"/>
    </row>
    <row r="180" spans="2:17" s="9" customFormat="1" ht="19.7" customHeight="1">
      <c r="B180" s="21"/>
      <c r="C180" s="22" t="s">
        <v>7399</v>
      </c>
      <c r="D180" s="864" t="s">
        <v>7400</v>
      </c>
      <c r="E180" s="30" t="s">
        <v>7401</v>
      </c>
      <c r="F180" s="2009">
        <v>1</v>
      </c>
      <c r="G180" s="28">
        <v>56254</v>
      </c>
      <c r="H180" s="328">
        <f t="shared" si="2"/>
        <v>56254</v>
      </c>
      <c r="I180" s="167"/>
      <c r="J180" s="30" t="s">
        <v>7402</v>
      </c>
      <c r="K180" s="212"/>
      <c r="L180" s="22" t="s">
        <v>7241</v>
      </c>
      <c r="M180" s="25">
        <v>44074</v>
      </c>
      <c r="N180" s="21"/>
      <c r="O180" s="25"/>
      <c r="P180" s="25"/>
      <c r="Q180" s="26">
        <v>44077</v>
      </c>
    </row>
    <row r="181" spans="2:17" s="9" customFormat="1" ht="19.7" customHeight="1">
      <c r="B181" s="21"/>
      <c r="C181" s="22"/>
      <c r="D181" s="864"/>
      <c r="E181" s="30"/>
      <c r="F181" s="2009"/>
      <c r="G181" s="28"/>
      <c r="H181" s="328">
        <f t="shared" si="2"/>
        <v>0</v>
      </c>
      <c r="I181" s="167"/>
      <c r="J181" s="30"/>
      <c r="K181" s="212"/>
      <c r="L181" s="22"/>
      <c r="M181" s="25"/>
      <c r="N181" s="21"/>
      <c r="O181" s="25"/>
      <c r="P181" s="25"/>
      <c r="Q181" s="26"/>
    </row>
    <row r="182" spans="2:17" s="9" customFormat="1" ht="19.7" customHeight="1">
      <c r="B182" s="21"/>
      <c r="C182" s="22"/>
      <c r="D182" s="864"/>
      <c r="E182" s="30"/>
      <c r="F182" s="2009"/>
      <c r="G182" s="28"/>
      <c r="H182" s="328">
        <f t="shared" si="2"/>
        <v>0</v>
      </c>
      <c r="I182" s="167"/>
      <c r="J182" s="30"/>
      <c r="K182" s="212"/>
      <c r="L182" s="22"/>
      <c r="M182" s="25"/>
      <c r="N182" s="21"/>
      <c r="O182" s="25"/>
      <c r="P182" s="25"/>
      <c r="Q182" s="26"/>
    </row>
    <row r="183" spans="2:17" s="9" customFormat="1" ht="19.7" customHeight="1">
      <c r="B183" s="21"/>
      <c r="C183" s="22" t="s">
        <v>7403</v>
      </c>
      <c r="D183" s="864" t="s">
        <v>7404</v>
      </c>
      <c r="E183" s="30" t="s">
        <v>7405</v>
      </c>
      <c r="F183" s="2009">
        <v>1</v>
      </c>
      <c r="G183" s="28">
        <v>4556</v>
      </c>
      <c r="H183" s="328">
        <f t="shared" si="2"/>
        <v>4556</v>
      </c>
      <c r="I183" s="167"/>
      <c r="J183" s="30" t="s">
        <v>7406</v>
      </c>
      <c r="K183" s="212"/>
      <c r="L183" s="22" t="s">
        <v>7241</v>
      </c>
      <c r="M183" s="25">
        <v>44074</v>
      </c>
      <c r="N183" s="21"/>
      <c r="O183" s="25"/>
      <c r="P183" s="25">
        <v>44075</v>
      </c>
      <c r="Q183" s="26">
        <v>44075</v>
      </c>
    </row>
    <row r="184" spans="2:17" s="9" customFormat="1" ht="19.7" customHeight="1">
      <c r="B184" s="21"/>
      <c r="C184" s="22"/>
      <c r="D184" s="864"/>
      <c r="E184" s="30"/>
      <c r="F184" s="2009"/>
      <c r="G184" s="28"/>
      <c r="H184" s="328">
        <f t="shared" si="2"/>
        <v>0</v>
      </c>
      <c r="I184" s="167"/>
      <c r="J184" s="30"/>
      <c r="K184" s="212"/>
      <c r="L184" s="22"/>
      <c r="M184" s="25"/>
      <c r="N184" s="21"/>
      <c r="O184" s="25"/>
      <c r="P184" s="25"/>
      <c r="Q184" s="26"/>
    </row>
    <row r="185" spans="2:17" s="9" customFormat="1" ht="19.7" customHeight="1">
      <c r="B185" s="21"/>
      <c r="C185" s="22"/>
      <c r="D185" s="864"/>
      <c r="E185" s="30"/>
      <c r="F185" s="2009"/>
      <c r="G185" s="28"/>
      <c r="H185" s="328">
        <f t="shared" si="2"/>
        <v>0</v>
      </c>
      <c r="I185" s="167"/>
      <c r="J185" s="30"/>
      <c r="K185" s="212"/>
      <c r="L185" s="22"/>
      <c r="M185" s="25"/>
      <c r="N185" s="21"/>
      <c r="O185" s="25"/>
      <c r="P185" s="25"/>
      <c r="Q185" s="26"/>
    </row>
    <row r="186" spans="2:17" s="9" customFormat="1" ht="19.7" customHeight="1">
      <c r="B186" s="21"/>
      <c r="C186" s="22" t="s">
        <v>1489</v>
      </c>
      <c r="D186" s="864" t="s">
        <v>144</v>
      </c>
      <c r="E186" s="30" t="s">
        <v>2687</v>
      </c>
      <c r="F186" s="2009">
        <v>1</v>
      </c>
      <c r="G186" s="28">
        <v>11780</v>
      </c>
      <c r="H186" s="328">
        <f t="shared" si="2"/>
        <v>11780</v>
      </c>
      <c r="I186" s="167"/>
      <c r="J186" s="30" t="s">
        <v>7407</v>
      </c>
      <c r="K186" s="212"/>
      <c r="L186" s="22" t="s">
        <v>7264</v>
      </c>
      <c r="M186" s="25">
        <v>44075</v>
      </c>
      <c r="N186" s="21"/>
      <c r="O186" s="25">
        <v>44082</v>
      </c>
      <c r="P186" s="25"/>
      <c r="Q186" s="26">
        <v>44081</v>
      </c>
    </row>
    <row r="187" spans="2:17" s="9" customFormat="1" ht="19.7" customHeight="1">
      <c r="B187" s="21"/>
      <c r="C187" s="22" t="s">
        <v>1489</v>
      </c>
      <c r="D187" s="864" t="s">
        <v>144</v>
      </c>
      <c r="E187" s="30" t="s">
        <v>2690</v>
      </c>
      <c r="F187" s="2009">
        <v>1</v>
      </c>
      <c r="G187" s="28">
        <v>110</v>
      </c>
      <c r="H187" s="328">
        <f t="shared" si="2"/>
        <v>110</v>
      </c>
      <c r="I187" s="167"/>
      <c r="J187" s="30" t="s">
        <v>7408</v>
      </c>
      <c r="K187" s="212"/>
      <c r="L187" s="22" t="s">
        <v>7264</v>
      </c>
      <c r="M187" s="25">
        <v>44075</v>
      </c>
      <c r="N187" s="21"/>
      <c r="O187" s="25">
        <v>44082</v>
      </c>
      <c r="P187" s="25"/>
      <c r="Q187" s="26">
        <v>44081</v>
      </c>
    </row>
    <row r="188" spans="2:17" s="9" customFormat="1" ht="19.7" customHeight="1">
      <c r="B188" s="21"/>
      <c r="C188" s="22" t="s">
        <v>1489</v>
      </c>
      <c r="D188" s="864" t="s">
        <v>144</v>
      </c>
      <c r="E188" s="30" t="s">
        <v>2692</v>
      </c>
      <c r="F188" s="2009">
        <v>1</v>
      </c>
      <c r="G188" s="28">
        <v>400</v>
      </c>
      <c r="H188" s="328">
        <f t="shared" si="2"/>
        <v>400</v>
      </c>
      <c r="I188" s="167"/>
      <c r="J188" s="30" t="s">
        <v>7409</v>
      </c>
      <c r="K188" s="212"/>
      <c r="L188" s="22" t="s">
        <v>7264</v>
      </c>
      <c r="M188" s="25">
        <v>44075</v>
      </c>
      <c r="N188" s="21"/>
      <c r="O188" s="25">
        <v>44082</v>
      </c>
      <c r="P188" s="25"/>
      <c r="Q188" s="26">
        <v>44081</v>
      </c>
    </row>
    <row r="189" spans="2:17" s="9" customFormat="1" ht="19.7" customHeight="1">
      <c r="B189" s="21"/>
      <c r="C189" s="22" t="s">
        <v>1489</v>
      </c>
      <c r="D189" s="864" t="s">
        <v>144</v>
      </c>
      <c r="E189" s="30" t="s">
        <v>2694</v>
      </c>
      <c r="F189" s="2009">
        <v>1</v>
      </c>
      <c r="G189" s="28">
        <v>130</v>
      </c>
      <c r="H189" s="328">
        <f t="shared" si="2"/>
        <v>130</v>
      </c>
      <c r="I189" s="167"/>
      <c r="J189" s="30" t="s">
        <v>7410</v>
      </c>
      <c r="K189" s="212"/>
      <c r="L189" s="22" t="s">
        <v>7264</v>
      </c>
      <c r="M189" s="25">
        <v>44075</v>
      </c>
      <c r="N189" s="21"/>
      <c r="O189" s="25">
        <v>44082</v>
      </c>
      <c r="P189" s="25"/>
      <c r="Q189" s="26">
        <v>44081</v>
      </c>
    </row>
    <row r="190" spans="2:17" s="9" customFormat="1" ht="19.7" customHeight="1">
      <c r="B190" s="21"/>
      <c r="C190" s="22" t="s">
        <v>1489</v>
      </c>
      <c r="D190" s="864" t="s">
        <v>144</v>
      </c>
      <c r="E190" s="30" t="s">
        <v>7411</v>
      </c>
      <c r="F190" s="2009">
        <v>3</v>
      </c>
      <c r="G190" s="28">
        <v>1290</v>
      </c>
      <c r="H190" s="328">
        <f t="shared" si="2"/>
        <v>3870</v>
      </c>
      <c r="I190" s="167"/>
      <c r="J190" s="30" t="s">
        <v>7412</v>
      </c>
      <c r="K190" s="212"/>
      <c r="L190" s="22" t="s">
        <v>7346</v>
      </c>
      <c r="M190" s="25">
        <v>44075</v>
      </c>
      <c r="N190" s="21"/>
      <c r="O190" s="25">
        <v>44082</v>
      </c>
      <c r="P190" s="25"/>
      <c r="Q190" s="26">
        <v>44081</v>
      </c>
    </row>
    <row r="191" spans="2:17" s="9" customFormat="1" ht="19.7" customHeight="1">
      <c r="B191" s="21"/>
      <c r="C191" s="22" t="s">
        <v>1489</v>
      </c>
      <c r="D191" s="864" t="s">
        <v>144</v>
      </c>
      <c r="E191" s="30" t="s">
        <v>7035</v>
      </c>
      <c r="F191" s="2009">
        <v>3</v>
      </c>
      <c r="G191" s="28">
        <v>260</v>
      </c>
      <c r="H191" s="328">
        <f t="shared" si="2"/>
        <v>780</v>
      </c>
      <c r="I191" s="167"/>
      <c r="J191" s="30" t="s">
        <v>7413</v>
      </c>
      <c r="K191" s="212"/>
      <c r="L191" s="22" t="s">
        <v>7346</v>
      </c>
      <c r="M191" s="25">
        <v>44075</v>
      </c>
      <c r="N191" s="21"/>
      <c r="O191" s="25">
        <v>44082</v>
      </c>
      <c r="P191" s="25"/>
      <c r="Q191" s="26">
        <v>44081</v>
      </c>
    </row>
    <row r="192" spans="2:17" s="9" customFormat="1" ht="19.7" customHeight="1">
      <c r="B192" s="21"/>
      <c r="C192" s="22" t="s">
        <v>1489</v>
      </c>
      <c r="D192" s="864" t="s">
        <v>144</v>
      </c>
      <c r="E192" s="30" t="s">
        <v>3106</v>
      </c>
      <c r="F192" s="2009">
        <v>3</v>
      </c>
      <c r="G192" s="28">
        <v>30</v>
      </c>
      <c r="H192" s="328">
        <f t="shared" si="2"/>
        <v>90</v>
      </c>
      <c r="I192" s="167"/>
      <c r="J192" s="30" t="s">
        <v>7414</v>
      </c>
      <c r="K192" s="212"/>
      <c r="L192" s="22" t="s">
        <v>7346</v>
      </c>
      <c r="M192" s="25">
        <v>44075</v>
      </c>
      <c r="N192" s="21"/>
      <c r="O192" s="25">
        <v>44082</v>
      </c>
      <c r="P192" s="25"/>
      <c r="Q192" s="26">
        <v>44081</v>
      </c>
    </row>
    <row r="193" spans="2:17" s="9" customFormat="1" ht="19.7" customHeight="1">
      <c r="B193" s="21"/>
      <c r="C193" s="22" t="s">
        <v>1489</v>
      </c>
      <c r="D193" s="864" t="s">
        <v>144</v>
      </c>
      <c r="E193" s="30" t="s">
        <v>7415</v>
      </c>
      <c r="F193" s="2009">
        <v>1</v>
      </c>
      <c r="G193" s="28">
        <v>1050</v>
      </c>
      <c r="H193" s="328">
        <f t="shared" si="2"/>
        <v>1050</v>
      </c>
      <c r="I193" s="167"/>
      <c r="J193" s="30" t="s">
        <v>7416</v>
      </c>
      <c r="K193" s="212"/>
      <c r="L193" s="22" t="s">
        <v>7417</v>
      </c>
      <c r="M193" s="25">
        <v>44075</v>
      </c>
      <c r="N193" s="21"/>
      <c r="O193" s="25">
        <v>44082</v>
      </c>
      <c r="P193" s="25"/>
      <c r="Q193" s="26">
        <v>44081</v>
      </c>
    </row>
    <row r="194" spans="2:17" s="9" customFormat="1" ht="19.7" customHeight="1">
      <c r="B194" s="21"/>
      <c r="C194" s="22" t="s">
        <v>1489</v>
      </c>
      <c r="D194" s="864" t="s">
        <v>144</v>
      </c>
      <c r="E194" s="30" t="s">
        <v>7418</v>
      </c>
      <c r="F194" s="2009">
        <v>1</v>
      </c>
      <c r="G194" s="28">
        <v>1000</v>
      </c>
      <c r="H194" s="328">
        <f t="shared" si="2"/>
        <v>1000</v>
      </c>
      <c r="I194" s="167"/>
      <c r="J194" s="30" t="s">
        <v>7419</v>
      </c>
      <c r="K194" s="212"/>
      <c r="L194" s="22" t="s">
        <v>7417</v>
      </c>
      <c r="M194" s="25">
        <v>44075</v>
      </c>
      <c r="N194" s="21"/>
      <c r="O194" s="25">
        <v>44082</v>
      </c>
      <c r="P194" s="25"/>
      <c r="Q194" s="26">
        <v>44081</v>
      </c>
    </row>
    <row r="195" spans="2:17" s="9" customFormat="1" ht="19.7" customHeight="1">
      <c r="B195" s="21"/>
      <c r="C195" s="22"/>
      <c r="D195" s="864"/>
      <c r="E195" s="30"/>
      <c r="F195" s="2009"/>
      <c r="G195" s="28"/>
      <c r="H195" s="328">
        <f t="shared" si="2"/>
        <v>0</v>
      </c>
      <c r="I195" s="167"/>
      <c r="J195" s="30"/>
      <c r="K195" s="212"/>
      <c r="L195" s="22"/>
      <c r="M195" s="25"/>
      <c r="N195" s="21"/>
      <c r="O195" s="25"/>
      <c r="P195" s="25"/>
      <c r="Q195" s="26"/>
    </row>
    <row r="196" spans="2:17" s="9" customFormat="1" ht="19.7" customHeight="1">
      <c r="B196" s="21"/>
      <c r="C196" s="22"/>
      <c r="D196" s="864"/>
      <c r="E196" s="30"/>
      <c r="F196" s="2009"/>
      <c r="G196" s="28"/>
      <c r="H196" s="328">
        <f t="shared" si="2"/>
        <v>0</v>
      </c>
      <c r="I196" s="167"/>
      <c r="J196" s="30"/>
      <c r="K196" s="212"/>
      <c r="L196" s="22"/>
      <c r="M196" s="25"/>
      <c r="N196" s="21"/>
      <c r="O196" s="25"/>
      <c r="P196" s="25"/>
      <c r="Q196" s="26"/>
    </row>
    <row r="197" spans="2:17" s="9" customFormat="1" ht="19.7" customHeight="1">
      <c r="B197" s="21"/>
      <c r="C197" s="22" t="s">
        <v>1068</v>
      </c>
      <c r="D197" s="864" t="s">
        <v>177</v>
      </c>
      <c r="E197" s="30" t="s">
        <v>7420</v>
      </c>
      <c r="F197" s="2009">
        <v>1</v>
      </c>
      <c r="G197" s="28">
        <v>16100</v>
      </c>
      <c r="H197" s="328">
        <f t="shared" si="2"/>
        <v>16100</v>
      </c>
      <c r="I197" s="167"/>
      <c r="J197" s="30" t="s">
        <v>7421</v>
      </c>
      <c r="K197" s="212"/>
      <c r="L197" s="22" t="s">
        <v>7274</v>
      </c>
      <c r="M197" s="25">
        <v>44074</v>
      </c>
      <c r="N197" s="21"/>
      <c r="O197" s="25">
        <v>44084</v>
      </c>
      <c r="P197" s="25">
        <v>44084</v>
      </c>
      <c r="Q197" s="26">
        <v>44084</v>
      </c>
    </row>
    <row r="198" spans="2:17" s="9" customFormat="1" ht="19.7" customHeight="1">
      <c r="B198" s="21"/>
      <c r="C198" s="22" t="s">
        <v>1068</v>
      </c>
      <c r="D198" s="864" t="s">
        <v>177</v>
      </c>
      <c r="E198" s="30" t="s">
        <v>7422</v>
      </c>
      <c r="F198" s="2009">
        <v>2</v>
      </c>
      <c r="G198" s="28">
        <v>1530</v>
      </c>
      <c r="H198" s="328">
        <f t="shared" si="2"/>
        <v>3060</v>
      </c>
      <c r="I198" s="167"/>
      <c r="J198" s="30" t="s">
        <v>7423</v>
      </c>
      <c r="K198" s="212"/>
      <c r="L198" s="22" t="s">
        <v>7274</v>
      </c>
      <c r="M198" s="25">
        <v>44074</v>
      </c>
      <c r="N198" s="21"/>
      <c r="O198" s="25">
        <v>44084</v>
      </c>
      <c r="P198" s="25">
        <v>44084</v>
      </c>
      <c r="Q198" s="26">
        <v>44084</v>
      </c>
    </row>
    <row r="199" spans="2:17" s="9" customFormat="1" ht="19.7" customHeight="1">
      <c r="B199" s="21"/>
      <c r="C199" s="22" t="s">
        <v>1068</v>
      </c>
      <c r="D199" s="864" t="s">
        <v>177</v>
      </c>
      <c r="E199" s="30" t="s">
        <v>7424</v>
      </c>
      <c r="F199" s="2009">
        <v>1</v>
      </c>
      <c r="G199" s="28">
        <v>66560</v>
      </c>
      <c r="H199" s="328">
        <f t="shared" si="2"/>
        <v>66560</v>
      </c>
      <c r="I199" s="167"/>
      <c r="J199" s="30" t="s">
        <v>7425</v>
      </c>
      <c r="K199" s="212"/>
      <c r="L199" s="22" t="s">
        <v>7426</v>
      </c>
      <c r="M199" s="25">
        <v>44074</v>
      </c>
      <c r="N199" s="21"/>
      <c r="O199" s="25">
        <v>44084</v>
      </c>
      <c r="P199" s="25">
        <v>44084</v>
      </c>
      <c r="Q199" s="26">
        <v>44084</v>
      </c>
    </row>
    <row r="200" spans="2:17" s="9" customFormat="1" ht="19.7" customHeight="1">
      <c r="B200" s="21"/>
      <c r="C200" s="22" t="s">
        <v>1068</v>
      </c>
      <c r="D200" s="864" t="s">
        <v>177</v>
      </c>
      <c r="E200" s="30" t="s">
        <v>7427</v>
      </c>
      <c r="F200" s="2009">
        <v>1</v>
      </c>
      <c r="G200" s="28">
        <v>4430</v>
      </c>
      <c r="H200" s="328">
        <f t="shared" si="2"/>
        <v>4430</v>
      </c>
      <c r="I200" s="167"/>
      <c r="J200" s="30" t="s">
        <v>7428</v>
      </c>
      <c r="K200" s="212"/>
      <c r="L200" s="22" t="s">
        <v>7426</v>
      </c>
      <c r="M200" s="25">
        <v>44074</v>
      </c>
      <c r="N200" s="21"/>
      <c r="O200" s="25">
        <v>44084</v>
      </c>
      <c r="P200" s="25">
        <v>44084</v>
      </c>
      <c r="Q200" s="26">
        <v>44084</v>
      </c>
    </row>
    <row r="201" spans="2:17" s="9" customFormat="1" ht="19.7" customHeight="1">
      <c r="B201" s="21"/>
      <c r="C201" s="22" t="s">
        <v>1068</v>
      </c>
      <c r="D201" s="864" t="s">
        <v>177</v>
      </c>
      <c r="E201" s="30" t="s">
        <v>3051</v>
      </c>
      <c r="F201" s="2009">
        <v>1</v>
      </c>
      <c r="G201" s="28">
        <v>7650</v>
      </c>
      <c r="H201" s="328">
        <f t="shared" si="2"/>
        <v>7650</v>
      </c>
      <c r="I201" s="167"/>
      <c r="J201" s="30" t="s">
        <v>3052</v>
      </c>
      <c r="K201" s="212"/>
      <c r="L201" s="22" t="s">
        <v>3017</v>
      </c>
      <c r="M201" s="25">
        <v>44074</v>
      </c>
      <c r="N201" s="21"/>
      <c r="O201" s="25">
        <v>44084</v>
      </c>
      <c r="P201" s="25">
        <v>44085</v>
      </c>
      <c r="Q201" s="26">
        <v>44085</v>
      </c>
    </row>
    <row r="202" spans="2:17" s="9" customFormat="1" ht="19.7" customHeight="1">
      <c r="B202" s="21"/>
      <c r="C202" s="22"/>
      <c r="D202" s="22"/>
      <c r="E202" s="30"/>
      <c r="F202" s="2009"/>
      <c r="G202" s="28"/>
      <c r="H202" s="328">
        <f t="shared" si="2"/>
        <v>0</v>
      </c>
      <c r="I202" s="167"/>
      <c r="J202" s="30"/>
      <c r="K202" s="212"/>
      <c r="L202" s="22"/>
      <c r="M202" s="25"/>
      <c r="N202" s="21"/>
      <c r="O202" s="25"/>
      <c r="P202" s="25"/>
      <c r="Q202" s="26"/>
    </row>
    <row r="203" spans="2:17" s="9" customFormat="1" ht="19.7" customHeight="1">
      <c r="B203" s="21"/>
      <c r="C203" s="22"/>
      <c r="D203" s="22"/>
      <c r="E203" s="30"/>
      <c r="F203" s="2009"/>
      <c r="G203" s="28"/>
      <c r="H203" s="328">
        <f t="shared" si="2"/>
        <v>0</v>
      </c>
      <c r="I203" s="167"/>
      <c r="J203" s="30"/>
      <c r="K203" s="212"/>
      <c r="L203" s="22"/>
      <c r="M203" s="25"/>
      <c r="N203" s="21"/>
      <c r="O203" s="25"/>
      <c r="P203" s="25"/>
      <c r="Q203" s="26"/>
    </row>
    <row r="204" spans="2:17" s="9" customFormat="1" ht="19.7" customHeight="1">
      <c r="B204" s="21"/>
      <c r="C204" s="22" t="s">
        <v>1503</v>
      </c>
      <c r="D204" s="22" t="s">
        <v>1504</v>
      </c>
      <c r="E204" s="30" t="s">
        <v>7429</v>
      </c>
      <c r="F204" s="2009">
        <v>1</v>
      </c>
      <c r="G204" s="28">
        <v>4360</v>
      </c>
      <c r="H204" s="328">
        <f t="shared" si="2"/>
        <v>4360</v>
      </c>
      <c r="I204" s="167"/>
      <c r="J204" s="30" t="s">
        <v>7430</v>
      </c>
      <c r="K204" s="212"/>
      <c r="L204" s="22" t="s">
        <v>7309</v>
      </c>
      <c r="M204" s="25">
        <v>44074</v>
      </c>
      <c r="N204" s="21"/>
      <c r="O204" s="25">
        <v>44081</v>
      </c>
      <c r="P204" s="25">
        <v>44081</v>
      </c>
      <c r="Q204" s="26">
        <v>44081</v>
      </c>
    </row>
    <row r="205" spans="2:17" s="9" customFormat="1" ht="19.7" customHeight="1">
      <c r="B205" s="21"/>
      <c r="C205" s="22" t="s">
        <v>1503</v>
      </c>
      <c r="D205" s="22" t="s">
        <v>1504</v>
      </c>
      <c r="E205" s="30" t="s">
        <v>7431</v>
      </c>
      <c r="F205" s="2009">
        <v>1</v>
      </c>
      <c r="G205" s="28">
        <v>2720</v>
      </c>
      <c r="H205" s="328">
        <f t="shared" si="2"/>
        <v>2720</v>
      </c>
      <c r="I205" s="167"/>
      <c r="J205" s="30" t="s">
        <v>7432</v>
      </c>
      <c r="K205" s="212"/>
      <c r="L205" s="22" t="s">
        <v>7309</v>
      </c>
      <c r="M205" s="25">
        <v>44074</v>
      </c>
      <c r="N205" s="21"/>
      <c r="O205" s="25">
        <v>44081</v>
      </c>
      <c r="P205" s="25">
        <v>44081</v>
      </c>
      <c r="Q205" s="26">
        <v>44081</v>
      </c>
    </row>
    <row r="206" spans="2:17" s="9" customFormat="1" ht="19.7" customHeight="1">
      <c r="B206" s="21"/>
      <c r="C206" s="22"/>
      <c r="D206" s="22"/>
      <c r="E206" s="30"/>
      <c r="F206" s="2009"/>
      <c r="G206" s="28"/>
      <c r="H206" s="328">
        <f t="shared" si="2"/>
        <v>0</v>
      </c>
      <c r="I206" s="167"/>
      <c r="J206" s="30"/>
      <c r="K206" s="212"/>
      <c r="L206" s="22"/>
      <c r="M206" s="25"/>
      <c r="N206" s="21"/>
      <c r="O206" s="25"/>
      <c r="P206" s="25"/>
      <c r="Q206" s="26"/>
    </row>
    <row r="207" spans="2:17" s="9" customFormat="1" ht="19.7" customHeight="1">
      <c r="B207" s="21"/>
      <c r="C207" s="22"/>
      <c r="D207" s="22"/>
      <c r="E207" s="30"/>
      <c r="F207" s="2009"/>
      <c r="G207" s="28"/>
      <c r="H207" s="328">
        <f t="shared" si="2"/>
        <v>0</v>
      </c>
      <c r="I207" s="167"/>
      <c r="J207" s="30"/>
      <c r="K207" s="212"/>
      <c r="L207" s="22"/>
      <c r="M207" s="25"/>
      <c r="N207" s="21"/>
      <c r="O207" s="25"/>
      <c r="P207" s="25"/>
      <c r="Q207" s="26"/>
    </row>
    <row r="208" spans="2:17" s="9" customFormat="1" ht="19.7" customHeight="1">
      <c r="B208" s="21"/>
      <c r="C208" s="22" t="s">
        <v>659</v>
      </c>
      <c r="D208" s="22" t="s">
        <v>659</v>
      </c>
      <c r="E208" s="30" t="s">
        <v>7433</v>
      </c>
      <c r="F208" s="2009">
        <v>1</v>
      </c>
      <c r="G208" s="28">
        <v>8500</v>
      </c>
      <c r="H208" s="328">
        <f t="shared" si="2"/>
        <v>8500</v>
      </c>
      <c r="I208" s="167"/>
      <c r="J208" s="30" t="s">
        <v>7434</v>
      </c>
      <c r="K208" s="212"/>
      <c r="L208" s="22" t="s">
        <v>7237</v>
      </c>
      <c r="M208" s="25">
        <v>44078</v>
      </c>
      <c r="N208" s="21"/>
      <c r="O208" s="25">
        <v>44084</v>
      </c>
      <c r="P208" s="25"/>
      <c r="Q208" s="26">
        <v>44084</v>
      </c>
    </row>
    <row r="209" spans="2:17" s="9" customFormat="1" ht="19.7" customHeight="1">
      <c r="B209" s="21"/>
      <c r="C209" s="22" t="s">
        <v>659</v>
      </c>
      <c r="D209" s="22" t="s">
        <v>659</v>
      </c>
      <c r="E209" s="30" t="s">
        <v>7435</v>
      </c>
      <c r="F209" s="2009">
        <v>1</v>
      </c>
      <c r="G209" s="28">
        <v>15300</v>
      </c>
      <c r="H209" s="328">
        <f t="shared" si="2"/>
        <v>15300</v>
      </c>
      <c r="I209" s="167"/>
      <c r="J209" s="30" t="s">
        <v>7436</v>
      </c>
      <c r="K209" s="212"/>
      <c r="L209" s="22" t="s">
        <v>690</v>
      </c>
      <c r="M209" s="25">
        <v>44078</v>
      </c>
      <c r="N209" s="21"/>
      <c r="O209" s="25">
        <v>44084</v>
      </c>
      <c r="P209" s="25"/>
      <c r="Q209" s="26">
        <v>44084</v>
      </c>
    </row>
    <row r="210" spans="2:17" s="9" customFormat="1" ht="19.7" customHeight="1">
      <c r="B210" s="21"/>
      <c r="C210" s="22" t="s">
        <v>659</v>
      </c>
      <c r="D210" s="22" t="s">
        <v>659</v>
      </c>
      <c r="E210" s="30" t="s">
        <v>7437</v>
      </c>
      <c r="F210" s="2009">
        <v>2</v>
      </c>
      <c r="G210" s="28">
        <v>11500</v>
      </c>
      <c r="H210" s="328">
        <f t="shared" si="2"/>
        <v>23000</v>
      </c>
      <c r="I210" s="167"/>
      <c r="J210" s="30" t="s">
        <v>7438</v>
      </c>
      <c r="K210" s="212"/>
      <c r="L210" s="22" t="s">
        <v>7272</v>
      </c>
      <c r="M210" s="25">
        <v>44078</v>
      </c>
      <c r="N210" s="21"/>
      <c r="O210" s="25">
        <v>44084</v>
      </c>
      <c r="P210" s="25"/>
      <c r="Q210" s="26">
        <v>44084</v>
      </c>
    </row>
    <row r="211" spans="2:17" s="9" customFormat="1" ht="19.7" customHeight="1">
      <c r="B211" s="21"/>
      <c r="C211" s="22" t="s">
        <v>659</v>
      </c>
      <c r="D211" s="22" t="s">
        <v>659</v>
      </c>
      <c r="E211" s="30" t="s">
        <v>7439</v>
      </c>
      <c r="F211" s="2009">
        <v>2</v>
      </c>
      <c r="G211" s="28">
        <v>9200</v>
      </c>
      <c r="H211" s="328">
        <f t="shared" si="2"/>
        <v>18400</v>
      </c>
      <c r="I211" s="167"/>
      <c r="J211" s="30" t="s">
        <v>7440</v>
      </c>
      <c r="K211" s="212"/>
      <c r="L211" s="22" t="s">
        <v>7272</v>
      </c>
      <c r="M211" s="25">
        <v>44078</v>
      </c>
      <c r="N211" s="21"/>
      <c r="O211" s="25">
        <v>44084</v>
      </c>
      <c r="P211" s="25"/>
      <c r="Q211" s="26">
        <v>44084</v>
      </c>
    </row>
    <row r="212" spans="2:17" s="9" customFormat="1" ht="19.7" customHeight="1">
      <c r="B212" s="21"/>
      <c r="C212" s="22" t="s">
        <v>659</v>
      </c>
      <c r="D212" s="22" t="s">
        <v>659</v>
      </c>
      <c r="E212" s="30" t="s">
        <v>7441</v>
      </c>
      <c r="F212" s="2009">
        <v>1</v>
      </c>
      <c r="G212" s="28">
        <v>4600</v>
      </c>
      <c r="H212" s="328">
        <f t="shared" si="2"/>
        <v>4600</v>
      </c>
      <c r="I212" s="167"/>
      <c r="J212" s="30" t="s">
        <v>7442</v>
      </c>
      <c r="K212" s="212"/>
      <c r="L212" s="22" t="s">
        <v>7216</v>
      </c>
      <c r="M212" s="25">
        <v>44078</v>
      </c>
      <c r="N212" s="21"/>
      <c r="O212" s="25">
        <v>44084</v>
      </c>
      <c r="P212" s="25"/>
      <c r="Q212" s="26">
        <v>44084</v>
      </c>
    </row>
    <row r="213" spans="2:17" s="9" customFormat="1" ht="19.7" customHeight="1">
      <c r="B213" s="21"/>
      <c r="C213" s="22" t="s">
        <v>659</v>
      </c>
      <c r="D213" s="22" t="s">
        <v>659</v>
      </c>
      <c r="E213" s="30" t="s">
        <v>7443</v>
      </c>
      <c r="F213" s="2009">
        <v>1</v>
      </c>
      <c r="G213" s="28">
        <v>13900</v>
      </c>
      <c r="H213" s="328">
        <f t="shared" si="2"/>
        <v>13900</v>
      </c>
      <c r="I213" s="167"/>
      <c r="J213" s="30" t="s">
        <v>7444</v>
      </c>
      <c r="K213" s="212"/>
      <c r="L213" s="22" t="s">
        <v>7230</v>
      </c>
      <c r="M213" s="25">
        <v>44078</v>
      </c>
      <c r="N213" s="21"/>
      <c r="O213" s="25">
        <v>44084</v>
      </c>
      <c r="P213" s="25"/>
      <c r="Q213" s="26">
        <v>44084</v>
      </c>
    </row>
    <row r="214" spans="2:17" s="9" customFormat="1" ht="19.7" customHeight="1">
      <c r="B214" s="21"/>
      <c r="C214" s="22" t="s">
        <v>659</v>
      </c>
      <c r="D214" s="22" t="s">
        <v>659</v>
      </c>
      <c r="E214" s="30" t="s">
        <v>7445</v>
      </c>
      <c r="F214" s="2009">
        <v>1</v>
      </c>
      <c r="G214" s="28">
        <v>8000</v>
      </c>
      <c r="H214" s="328">
        <f t="shared" si="2"/>
        <v>8000</v>
      </c>
      <c r="I214" s="167"/>
      <c r="J214" s="30" t="s">
        <v>7446</v>
      </c>
      <c r="K214" s="212"/>
      <c r="L214" s="22" t="s">
        <v>7235</v>
      </c>
      <c r="M214" s="25">
        <v>44078</v>
      </c>
      <c r="N214" s="21"/>
      <c r="O214" s="25">
        <v>44084</v>
      </c>
      <c r="P214" s="25"/>
      <c r="Q214" s="26">
        <v>44084</v>
      </c>
    </row>
    <row r="215" spans="2:17" s="9" customFormat="1" ht="19.7" customHeight="1">
      <c r="B215" s="21"/>
      <c r="C215" s="22" t="s">
        <v>659</v>
      </c>
      <c r="D215" s="22" t="s">
        <v>659</v>
      </c>
      <c r="E215" s="30" t="s">
        <v>7447</v>
      </c>
      <c r="F215" s="2009">
        <v>1</v>
      </c>
      <c r="G215" s="28">
        <v>9200</v>
      </c>
      <c r="H215" s="328">
        <f t="shared" si="2"/>
        <v>9200</v>
      </c>
      <c r="I215" s="167"/>
      <c r="J215" s="30" t="s">
        <v>7448</v>
      </c>
      <c r="K215" s="212"/>
      <c r="L215" s="22" t="s">
        <v>7235</v>
      </c>
      <c r="M215" s="25">
        <v>44078</v>
      </c>
      <c r="N215" s="21"/>
      <c r="O215" s="25">
        <v>44084</v>
      </c>
      <c r="P215" s="25"/>
      <c r="Q215" s="26">
        <v>44084</v>
      </c>
    </row>
    <row r="216" spans="2:17" s="9" customFormat="1" ht="19.7" customHeight="1">
      <c r="B216" s="21"/>
      <c r="C216" s="22" t="s">
        <v>659</v>
      </c>
      <c r="D216" s="22" t="s">
        <v>659</v>
      </c>
      <c r="E216" s="30" t="s">
        <v>7449</v>
      </c>
      <c r="F216" s="2009">
        <v>1</v>
      </c>
      <c r="G216" s="28">
        <v>8400</v>
      </c>
      <c r="H216" s="328">
        <f t="shared" si="2"/>
        <v>8400</v>
      </c>
      <c r="I216" s="167"/>
      <c r="J216" s="30" t="s">
        <v>7450</v>
      </c>
      <c r="K216" s="212"/>
      <c r="L216" s="22" t="s">
        <v>7237</v>
      </c>
      <c r="M216" s="25">
        <v>44078</v>
      </c>
      <c r="N216" s="21"/>
      <c r="O216" s="25">
        <v>44084</v>
      </c>
      <c r="P216" s="25"/>
      <c r="Q216" s="26">
        <v>44084</v>
      </c>
    </row>
    <row r="217" spans="2:17" s="9" customFormat="1" ht="19.7" customHeight="1">
      <c r="B217" s="21"/>
      <c r="C217" s="22" t="s">
        <v>659</v>
      </c>
      <c r="D217" s="22" t="s">
        <v>659</v>
      </c>
      <c r="E217" s="30" t="s">
        <v>7451</v>
      </c>
      <c r="F217" s="2009">
        <v>1</v>
      </c>
      <c r="G217" s="28">
        <v>5100</v>
      </c>
      <c r="H217" s="328">
        <f t="shared" si="2"/>
        <v>5100</v>
      </c>
      <c r="I217" s="167"/>
      <c r="J217" s="30" t="s">
        <v>7452</v>
      </c>
      <c r="K217" s="212"/>
      <c r="L217" s="22" t="s">
        <v>7237</v>
      </c>
      <c r="M217" s="25">
        <v>44078</v>
      </c>
      <c r="N217" s="21"/>
      <c r="O217" s="25">
        <v>44084</v>
      </c>
      <c r="P217" s="25"/>
      <c r="Q217" s="26">
        <v>44084</v>
      </c>
    </row>
    <row r="218" spans="2:17" s="9" customFormat="1" ht="19.7" customHeight="1">
      <c r="B218" s="21"/>
      <c r="C218" s="22" t="s">
        <v>659</v>
      </c>
      <c r="D218" s="22" t="s">
        <v>659</v>
      </c>
      <c r="E218" s="30" t="s">
        <v>7453</v>
      </c>
      <c r="F218" s="2009">
        <v>1</v>
      </c>
      <c r="G218" s="28">
        <v>3900</v>
      </c>
      <c r="H218" s="328">
        <f t="shared" si="2"/>
        <v>3900</v>
      </c>
      <c r="I218" s="167"/>
      <c r="J218" s="30" t="s">
        <v>7454</v>
      </c>
      <c r="K218" s="212"/>
      <c r="L218" s="22" t="s">
        <v>7237</v>
      </c>
      <c r="M218" s="25">
        <v>44078</v>
      </c>
      <c r="N218" s="21"/>
      <c r="O218" s="25">
        <v>44084</v>
      </c>
      <c r="P218" s="25"/>
      <c r="Q218" s="26">
        <v>44084</v>
      </c>
    </row>
    <row r="219" spans="2:17" s="9" customFormat="1" ht="19.7" customHeight="1">
      <c r="B219" s="21"/>
      <c r="C219" s="22" t="s">
        <v>659</v>
      </c>
      <c r="D219" s="22" t="s">
        <v>659</v>
      </c>
      <c r="E219" s="30" t="s">
        <v>7455</v>
      </c>
      <c r="F219" s="2009">
        <v>1</v>
      </c>
      <c r="G219" s="28">
        <v>9200</v>
      </c>
      <c r="H219" s="328">
        <f t="shared" si="2"/>
        <v>9200</v>
      </c>
      <c r="I219" s="167"/>
      <c r="J219" s="30" t="s">
        <v>7456</v>
      </c>
      <c r="K219" s="212"/>
      <c r="L219" s="22" t="s">
        <v>7237</v>
      </c>
      <c r="M219" s="25">
        <v>44078</v>
      </c>
      <c r="N219" s="21"/>
      <c r="O219" s="25">
        <v>44084</v>
      </c>
      <c r="P219" s="25"/>
      <c r="Q219" s="26">
        <v>44084</v>
      </c>
    </row>
    <row r="220" spans="2:17" s="9" customFormat="1" ht="19.7" customHeight="1">
      <c r="B220" s="21"/>
      <c r="C220" s="22" t="s">
        <v>659</v>
      </c>
      <c r="D220" s="22" t="s">
        <v>659</v>
      </c>
      <c r="E220" s="30" t="s">
        <v>7457</v>
      </c>
      <c r="F220" s="2009">
        <v>1</v>
      </c>
      <c r="G220" s="28">
        <v>9600</v>
      </c>
      <c r="H220" s="328">
        <f t="shared" si="2"/>
        <v>9600</v>
      </c>
      <c r="I220" s="167"/>
      <c r="J220" s="30" t="s">
        <v>7458</v>
      </c>
      <c r="K220" s="212"/>
      <c r="L220" s="22" t="s">
        <v>7237</v>
      </c>
      <c r="M220" s="25">
        <v>44078</v>
      </c>
      <c r="N220" s="21"/>
      <c r="O220" s="25">
        <v>44084</v>
      </c>
      <c r="P220" s="25"/>
      <c r="Q220" s="26">
        <v>44084</v>
      </c>
    </row>
    <row r="221" spans="2:17" s="9" customFormat="1" ht="19.7" customHeight="1">
      <c r="B221" s="21"/>
      <c r="C221" s="22" t="s">
        <v>659</v>
      </c>
      <c r="D221" s="22" t="s">
        <v>659</v>
      </c>
      <c r="E221" s="30" t="s">
        <v>7459</v>
      </c>
      <c r="F221" s="2009">
        <v>1</v>
      </c>
      <c r="G221" s="28">
        <v>6900</v>
      </c>
      <c r="H221" s="328">
        <f t="shared" si="2"/>
        <v>6900</v>
      </c>
      <c r="I221" s="167"/>
      <c r="J221" s="30" t="s">
        <v>7460</v>
      </c>
      <c r="K221" s="212"/>
      <c r="L221" s="22" t="s">
        <v>7241</v>
      </c>
      <c r="M221" s="25">
        <v>44078</v>
      </c>
      <c r="N221" s="21"/>
      <c r="O221" s="25">
        <v>44084</v>
      </c>
      <c r="P221" s="25"/>
      <c r="Q221" s="26">
        <v>44084</v>
      </c>
    </row>
    <row r="222" spans="2:17" s="9" customFormat="1" ht="19.7" customHeight="1">
      <c r="B222" s="21"/>
      <c r="C222" s="22" t="s">
        <v>659</v>
      </c>
      <c r="D222" s="22" t="s">
        <v>659</v>
      </c>
      <c r="E222" s="30" t="s">
        <v>7461</v>
      </c>
      <c r="F222" s="2009">
        <v>2</v>
      </c>
      <c r="G222" s="28">
        <v>4700</v>
      </c>
      <c r="H222" s="328">
        <f t="shared" si="2"/>
        <v>9400</v>
      </c>
      <c r="I222" s="167"/>
      <c r="J222" s="30" t="s">
        <v>7462</v>
      </c>
      <c r="K222" s="212"/>
      <c r="L222" s="22" t="s">
        <v>7274</v>
      </c>
      <c r="M222" s="25">
        <v>44078</v>
      </c>
      <c r="N222" s="21"/>
      <c r="O222" s="25">
        <v>44084</v>
      </c>
      <c r="P222" s="25"/>
      <c r="Q222" s="26">
        <v>44084</v>
      </c>
    </row>
    <row r="223" spans="2:17" s="9" customFormat="1" ht="19.7" customHeight="1">
      <c r="B223" s="21"/>
      <c r="C223" s="22"/>
      <c r="D223" s="22"/>
      <c r="E223" s="30"/>
      <c r="F223" s="2009"/>
      <c r="G223" s="28"/>
      <c r="H223" s="328"/>
      <c r="I223" s="167"/>
      <c r="J223" s="30"/>
      <c r="K223" s="212"/>
      <c r="L223" s="22"/>
      <c r="M223" s="25"/>
      <c r="N223" s="21"/>
      <c r="O223" s="25"/>
      <c r="P223" s="25"/>
      <c r="Q223" s="26"/>
    </row>
    <row r="224" spans="2:17" s="9" customFormat="1" ht="19.7" customHeight="1">
      <c r="B224" s="21"/>
      <c r="C224" s="22" t="s">
        <v>531</v>
      </c>
      <c r="D224" s="22" t="s">
        <v>531</v>
      </c>
      <c r="E224" s="30" t="s">
        <v>7463</v>
      </c>
      <c r="F224" s="2009">
        <v>2</v>
      </c>
      <c r="G224" s="2012">
        <v>265</v>
      </c>
      <c r="H224" s="328">
        <f>F224*G224</f>
        <v>530</v>
      </c>
      <c r="I224" s="167"/>
      <c r="J224" s="30" t="s">
        <v>7464</v>
      </c>
      <c r="K224" s="212"/>
      <c r="L224" s="22"/>
      <c r="M224" s="25">
        <v>44085</v>
      </c>
      <c r="N224" s="21"/>
      <c r="O224" s="25"/>
      <c r="P224" s="25">
        <v>44088</v>
      </c>
      <c r="Q224" s="26">
        <v>44088</v>
      </c>
    </row>
    <row r="225" spans="2:17" s="9" customFormat="1" ht="19.7" customHeight="1">
      <c r="B225" s="21"/>
      <c r="C225" s="22"/>
      <c r="D225" s="22"/>
      <c r="E225" s="30"/>
      <c r="F225" s="2009"/>
      <c r="G225" s="2009"/>
      <c r="H225" s="328"/>
      <c r="I225" s="167"/>
      <c r="J225" s="30"/>
      <c r="K225" s="212"/>
      <c r="L225" s="22"/>
      <c r="M225" s="25"/>
      <c r="N225" s="21"/>
      <c r="O225" s="25"/>
      <c r="P225" s="25"/>
      <c r="Q225" s="26"/>
    </row>
    <row r="226" spans="2:17" s="9" customFormat="1" ht="19.7" customHeight="1">
      <c r="B226" s="21"/>
      <c r="C226" s="22" t="s">
        <v>531</v>
      </c>
      <c r="D226" s="22" t="s">
        <v>531</v>
      </c>
      <c r="E226" s="30" t="s">
        <v>7465</v>
      </c>
      <c r="F226" s="2009">
        <v>10</v>
      </c>
      <c r="G226" s="28">
        <v>266</v>
      </c>
      <c r="H226" s="328">
        <f>F226*G226</f>
        <v>2660</v>
      </c>
      <c r="I226" s="167"/>
      <c r="J226" s="30" t="s">
        <v>7466</v>
      </c>
      <c r="K226" s="212"/>
      <c r="L226" s="22"/>
      <c r="M226" s="25">
        <v>44085</v>
      </c>
      <c r="N226" s="21"/>
      <c r="O226" s="25"/>
      <c r="P226" s="25">
        <v>44088</v>
      </c>
      <c r="Q226" s="26">
        <v>44088</v>
      </c>
    </row>
    <row r="227" spans="2:17" s="9" customFormat="1" ht="19.7" customHeight="1">
      <c r="B227" s="21"/>
      <c r="C227" s="22"/>
      <c r="D227" s="22"/>
      <c r="E227" s="30"/>
      <c r="F227" s="2009"/>
      <c r="G227" s="28"/>
      <c r="H227" s="328"/>
      <c r="I227" s="167"/>
      <c r="J227" s="30"/>
      <c r="K227" s="212"/>
      <c r="L227" s="22"/>
      <c r="M227" s="25"/>
      <c r="N227" s="21"/>
      <c r="O227" s="25"/>
      <c r="P227" s="25"/>
      <c r="Q227" s="26"/>
    </row>
    <row r="228" spans="2:17" s="9" customFormat="1" ht="19.7" customHeight="1">
      <c r="B228" s="21"/>
      <c r="C228" s="22" t="s">
        <v>577</v>
      </c>
      <c r="D228" s="22" t="s">
        <v>577</v>
      </c>
      <c r="E228" s="30" t="s">
        <v>7467</v>
      </c>
      <c r="F228" s="2009">
        <v>1</v>
      </c>
      <c r="G228" s="28">
        <v>4889</v>
      </c>
      <c r="H228" s="328">
        <v>4889</v>
      </c>
      <c r="I228" s="167"/>
      <c r="J228" s="30" t="s">
        <v>7468</v>
      </c>
      <c r="K228" s="212"/>
      <c r="L228" s="22"/>
      <c r="M228" s="25">
        <v>44088</v>
      </c>
      <c r="N228" s="21"/>
      <c r="O228" s="25"/>
      <c r="P228" s="25">
        <v>44089</v>
      </c>
      <c r="Q228" s="26">
        <v>44089</v>
      </c>
    </row>
    <row r="229" spans="2:17" s="9" customFormat="1" ht="19.7" customHeight="1">
      <c r="B229" s="21"/>
      <c r="C229" s="22"/>
      <c r="D229" s="22"/>
      <c r="E229" s="30"/>
      <c r="F229" s="2009"/>
      <c r="G229" s="28"/>
      <c r="H229" s="328"/>
      <c r="I229" s="167"/>
      <c r="J229" s="30"/>
      <c r="K229" s="212"/>
      <c r="L229" s="22"/>
      <c r="M229" s="25"/>
      <c r="N229" s="21"/>
      <c r="O229" s="25"/>
      <c r="P229" s="25"/>
      <c r="Q229" s="26"/>
    </row>
    <row r="230" spans="2:17" s="9" customFormat="1" ht="19.7" customHeight="1">
      <c r="B230" s="21"/>
      <c r="C230" s="22" t="s">
        <v>531</v>
      </c>
      <c r="D230" s="22" t="s">
        <v>577</v>
      </c>
      <c r="E230" s="30" t="s">
        <v>7469</v>
      </c>
      <c r="F230" s="2009">
        <v>3</v>
      </c>
      <c r="G230" s="28">
        <v>1489</v>
      </c>
      <c r="H230" s="328">
        <f>F230*G230</f>
        <v>4467</v>
      </c>
      <c r="I230" s="167"/>
      <c r="J230" s="30"/>
      <c r="K230" s="212"/>
      <c r="L230" s="22"/>
      <c r="M230" s="25">
        <v>44090</v>
      </c>
      <c r="N230" s="21"/>
      <c r="O230" s="25"/>
      <c r="P230" s="25">
        <v>44092</v>
      </c>
      <c r="Q230" s="26"/>
    </row>
    <row r="231" spans="2:17" s="9" customFormat="1" ht="19.7" customHeight="1">
      <c r="B231" s="21"/>
      <c r="C231" s="22"/>
      <c r="D231" s="22"/>
      <c r="E231" s="30"/>
      <c r="F231" s="2009"/>
      <c r="G231" s="28"/>
      <c r="H231" s="328"/>
      <c r="I231" s="167"/>
      <c r="J231" s="30"/>
      <c r="K231" s="212"/>
      <c r="L231" s="22"/>
      <c r="M231" s="25"/>
      <c r="N231" s="21"/>
      <c r="O231" s="25"/>
      <c r="P231" s="25"/>
      <c r="Q231" s="26"/>
    </row>
    <row r="232" spans="2:17" s="9" customFormat="1" ht="19.7" customHeight="1">
      <c r="B232" s="21"/>
      <c r="C232" s="22" t="s">
        <v>531</v>
      </c>
      <c r="D232" s="22" t="s">
        <v>577</v>
      </c>
      <c r="E232" s="30" t="s">
        <v>7470</v>
      </c>
      <c r="F232" s="2009">
        <v>4</v>
      </c>
      <c r="G232" s="28">
        <v>1065</v>
      </c>
      <c r="H232" s="328">
        <f t="shared" ref="H232:H239" si="3">F232*G232</f>
        <v>4260</v>
      </c>
      <c r="I232" s="167"/>
      <c r="J232" s="30" t="s">
        <v>7471</v>
      </c>
      <c r="K232" s="212"/>
      <c r="L232" s="22"/>
      <c r="M232" s="25">
        <v>44090</v>
      </c>
      <c r="N232" s="21"/>
      <c r="O232" s="25"/>
      <c r="P232" s="25">
        <v>44092</v>
      </c>
      <c r="Q232" s="26"/>
    </row>
    <row r="233" spans="2:17" s="9" customFormat="1" ht="19.7" customHeight="1">
      <c r="B233" s="21"/>
      <c r="C233" s="22" t="s">
        <v>531</v>
      </c>
      <c r="D233" s="22" t="s">
        <v>577</v>
      </c>
      <c r="E233" s="30" t="s">
        <v>7470</v>
      </c>
      <c r="F233" s="2009">
        <v>2</v>
      </c>
      <c r="G233" s="28">
        <v>1140</v>
      </c>
      <c r="H233" s="328">
        <f t="shared" si="3"/>
        <v>2280</v>
      </c>
      <c r="I233" s="167"/>
      <c r="J233" s="30" t="s">
        <v>7471</v>
      </c>
      <c r="K233" s="212"/>
      <c r="L233" s="22"/>
      <c r="M233" s="25">
        <v>44090</v>
      </c>
      <c r="N233" s="21"/>
      <c r="O233" s="25"/>
      <c r="P233" s="25">
        <v>44092</v>
      </c>
      <c r="Q233" s="26"/>
    </row>
    <row r="234" spans="2:17" s="9" customFormat="1" ht="19.7" customHeight="1">
      <c r="B234" s="21"/>
      <c r="C234" s="22" t="s">
        <v>531</v>
      </c>
      <c r="D234" s="22" t="s">
        <v>577</v>
      </c>
      <c r="E234" s="30" t="s">
        <v>7472</v>
      </c>
      <c r="F234" s="2009">
        <v>2</v>
      </c>
      <c r="G234" s="28">
        <v>1280</v>
      </c>
      <c r="H234" s="328">
        <f t="shared" si="3"/>
        <v>2560</v>
      </c>
      <c r="I234" s="167"/>
      <c r="J234" s="30" t="s">
        <v>7471</v>
      </c>
      <c r="K234" s="212"/>
      <c r="L234" s="22"/>
      <c r="M234" s="25">
        <v>44090</v>
      </c>
      <c r="N234" s="21"/>
      <c r="O234" s="25"/>
      <c r="P234" s="25">
        <v>44090</v>
      </c>
      <c r="Q234" s="26"/>
    </row>
    <row r="235" spans="2:17" s="9" customFormat="1" ht="19.7" customHeight="1">
      <c r="B235" s="21"/>
      <c r="C235" s="22" t="s">
        <v>531</v>
      </c>
      <c r="D235" s="22" t="s">
        <v>577</v>
      </c>
      <c r="E235" s="30" t="s">
        <v>7473</v>
      </c>
      <c r="F235" s="2009">
        <v>1</v>
      </c>
      <c r="G235" s="28">
        <v>5980</v>
      </c>
      <c r="H235" s="328">
        <f t="shared" si="3"/>
        <v>5980</v>
      </c>
      <c r="I235" s="167"/>
      <c r="J235" s="30" t="s">
        <v>7474</v>
      </c>
      <c r="K235" s="212"/>
      <c r="L235" s="22"/>
      <c r="M235" s="25">
        <v>44090</v>
      </c>
      <c r="N235" s="21"/>
      <c r="O235" s="25"/>
      <c r="P235" s="25">
        <v>44090</v>
      </c>
      <c r="Q235" s="26"/>
    </row>
    <row r="236" spans="2:17" s="9" customFormat="1" ht="19.7" customHeight="1">
      <c r="B236" s="21"/>
      <c r="C236" s="22" t="s">
        <v>531</v>
      </c>
      <c r="D236" s="22" t="s">
        <v>577</v>
      </c>
      <c r="E236" s="30" t="s">
        <v>7475</v>
      </c>
      <c r="F236" s="2009">
        <v>1</v>
      </c>
      <c r="G236" s="28">
        <v>1980</v>
      </c>
      <c r="H236" s="328">
        <f t="shared" si="3"/>
        <v>1980</v>
      </c>
      <c r="I236" s="167"/>
      <c r="J236" s="30" t="s">
        <v>7476</v>
      </c>
      <c r="K236" s="212"/>
      <c r="L236" s="22"/>
      <c r="M236" s="25">
        <v>44090</v>
      </c>
      <c r="N236" s="21"/>
      <c r="O236" s="25"/>
      <c r="P236" s="25">
        <v>44090</v>
      </c>
      <c r="Q236" s="26"/>
    </row>
    <row r="237" spans="2:17" s="9" customFormat="1" ht="19.7" customHeight="1">
      <c r="B237" s="21"/>
      <c r="C237" s="22"/>
      <c r="D237" s="22"/>
      <c r="E237" s="30"/>
      <c r="F237" s="2009"/>
      <c r="G237" s="28"/>
      <c r="H237" s="328">
        <f t="shared" si="3"/>
        <v>0</v>
      </c>
      <c r="I237" s="167"/>
      <c r="J237" s="30"/>
      <c r="K237" s="212"/>
      <c r="L237" s="22"/>
      <c r="M237" s="25"/>
      <c r="N237" s="21"/>
      <c r="O237" s="25"/>
      <c r="P237" s="25"/>
      <c r="Q237" s="26"/>
    </row>
    <row r="238" spans="2:17" s="9" customFormat="1" ht="19.7" customHeight="1">
      <c r="B238" s="21"/>
      <c r="C238" s="22" t="s">
        <v>577</v>
      </c>
      <c r="D238" s="22" t="s">
        <v>577</v>
      </c>
      <c r="E238" s="30" t="s">
        <v>7477</v>
      </c>
      <c r="F238" s="2009">
        <v>5</v>
      </c>
      <c r="G238" s="28">
        <v>788</v>
      </c>
      <c r="H238" s="328">
        <f t="shared" si="3"/>
        <v>3940</v>
      </c>
      <c r="I238" s="167"/>
      <c r="J238" s="30"/>
      <c r="K238" s="212"/>
      <c r="L238" s="22"/>
      <c r="M238" s="25">
        <v>44093</v>
      </c>
      <c r="N238" s="21"/>
      <c r="O238" s="25">
        <v>44094</v>
      </c>
      <c r="P238" s="25">
        <v>44094</v>
      </c>
      <c r="Q238" s="26">
        <v>44094</v>
      </c>
    </row>
    <row r="239" spans="2:17" s="9" customFormat="1" ht="19.7" customHeight="1">
      <c r="B239" s="21"/>
      <c r="C239" s="22" t="s">
        <v>577</v>
      </c>
      <c r="D239" s="22" t="s">
        <v>577</v>
      </c>
      <c r="E239" s="30" t="s">
        <v>7478</v>
      </c>
      <c r="F239" s="2009">
        <v>2</v>
      </c>
      <c r="G239" s="2009">
        <v>368</v>
      </c>
      <c r="H239" s="328">
        <f t="shared" si="3"/>
        <v>736</v>
      </c>
      <c r="I239" s="167"/>
      <c r="J239" s="30"/>
      <c r="K239" s="212"/>
      <c r="L239" s="22"/>
      <c r="M239" s="25">
        <v>44093</v>
      </c>
      <c r="N239" s="21"/>
      <c r="O239" s="25">
        <v>44094</v>
      </c>
      <c r="P239" s="25">
        <v>44094</v>
      </c>
      <c r="Q239" s="26">
        <v>44094</v>
      </c>
    </row>
  </sheetData>
  <autoFilter ref="B8:O111" xr:uid="{55C9B3A6-0008-4698-B6A7-EF3DBD1ACE8D}"/>
  <mergeCells count="6">
    <mergeCell ref="B2:D2"/>
    <mergeCell ref="G2:I2"/>
    <mergeCell ref="B3:D3"/>
    <mergeCell ref="B4:D4"/>
    <mergeCell ref="B5:D5"/>
    <mergeCell ref="B6:D6"/>
  </mergeCells>
  <phoneticPr fontId="4"/>
  <dataValidations count="1">
    <dataValidation imeMode="hiragana" allowBlank="1" showInputMessage="1" showErrorMessage="1" sqref="J94:J96 JF94:JF96 TB94:TB96 ACX94:ACX96 AMT94:AMT96 AWP94:AWP96 BGL94:BGL96 BQH94:BQH96 CAD94:CAD96 CJZ94:CJZ96 CTV94:CTV96 DDR94:DDR96 DNN94:DNN96 DXJ94:DXJ96 EHF94:EHF96 ERB94:ERB96 FAX94:FAX96 FKT94:FKT96 FUP94:FUP96 GEL94:GEL96 GOH94:GOH96 GYD94:GYD96 HHZ94:HHZ96 HRV94:HRV96 IBR94:IBR96 ILN94:ILN96 IVJ94:IVJ96 JFF94:JFF96 JPB94:JPB96 JYX94:JYX96 KIT94:KIT96 KSP94:KSP96 LCL94:LCL96 LMH94:LMH96 LWD94:LWD96 MFZ94:MFZ96 MPV94:MPV96 MZR94:MZR96 NJN94:NJN96 NTJ94:NTJ96 ODF94:ODF96 ONB94:ONB96 OWX94:OWX96 PGT94:PGT96 PQP94:PQP96 QAL94:QAL96 QKH94:QKH96 QUD94:QUD96 RDZ94:RDZ96 RNV94:RNV96 RXR94:RXR96 SHN94:SHN96 SRJ94:SRJ96 TBF94:TBF96 TLB94:TLB96 TUX94:TUX96 UET94:UET96 UOP94:UOP96 UYL94:UYL96 VIH94:VIH96 VSD94:VSD96 WBZ94:WBZ96 WLV94:WLV96 WVR94:WVR96 J65630:J65632 JF65630:JF65632 TB65630:TB65632 ACX65630:ACX65632 AMT65630:AMT65632 AWP65630:AWP65632 BGL65630:BGL65632 BQH65630:BQH65632 CAD65630:CAD65632 CJZ65630:CJZ65632 CTV65630:CTV65632 DDR65630:DDR65632 DNN65630:DNN65632 DXJ65630:DXJ65632 EHF65630:EHF65632 ERB65630:ERB65632 FAX65630:FAX65632 FKT65630:FKT65632 FUP65630:FUP65632 GEL65630:GEL65632 GOH65630:GOH65632 GYD65630:GYD65632 HHZ65630:HHZ65632 HRV65630:HRV65632 IBR65630:IBR65632 ILN65630:ILN65632 IVJ65630:IVJ65632 JFF65630:JFF65632 JPB65630:JPB65632 JYX65630:JYX65632 KIT65630:KIT65632 KSP65630:KSP65632 LCL65630:LCL65632 LMH65630:LMH65632 LWD65630:LWD65632 MFZ65630:MFZ65632 MPV65630:MPV65632 MZR65630:MZR65632 NJN65630:NJN65632 NTJ65630:NTJ65632 ODF65630:ODF65632 ONB65630:ONB65632 OWX65630:OWX65632 PGT65630:PGT65632 PQP65630:PQP65632 QAL65630:QAL65632 QKH65630:QKH65632 QUD65630:QUD65632 RDZ65630:RDZ65632 RNV65630:RNV65632 RXR65630:RXR65632 SHN65630:SHN65632 SRJ65630:SRJ65632 TBF65630:TBF65632 TLB65630:TLB65632 TUX65630:TUX65632 UET65630:UET65632 UOP65630:UOP65632 UYL65630:UYL65632 VIH65630:VIH65632 VSD65630:VSD65632 WBZ65630:WBZ65632 WLV65630:WLV65632 WVR65630:WVR65632 J131166:J131168 JF131166:JF131168 TB131166:TB131168 ACX131166:ACX131168 AMT131166:AMT131168 AWP131166:AWP131168 BGL131166:BGL131168 BQH131166:BQH131168 CAD131166:CAD131168 CJZ131166:CJZ131168 CTV131166:CTV131168 DDR131166:DDR131168 DNN131166:DNN131168 DXJ131166:DXJ131168 EHF131166:EHF131168 ERB131166:ERB131168 FAX131166:FAX131168 FKT131166:FKT131168 FUP131166:FUP131168 GEL131166:GEL131168 GOH131166:GOH131168 GYD131166:GYD131168 HHZ131166:HHZ131168 HRV131166:HRV131168 IBR131166:IBR131168 ILN131166:ILN131168 IVJ131166:IVJ131168 JFF131166:JFF131168 JPB131166:JPB131168 JYX131166:JYX131168 KIT131166:KIT131168 KSP131166:KSP131168 LCL131166:LCL131168 LMH131166:LMH131168 LWD131166:LWD131168 MFZ131166:MFZ131168 MPV131166:MPV131168 MZR131166:MZR131168 NJN131166:NJN131168 NTJ131166:NTJ131168 ODF131166:ODF131168 ONB131166:ONB131168 OWX131166:OWX131168 PGT131166:PGT131168 PQP131166:PQP131168 QAL131166:QAL131168 QKH131166:QKH131168 QUD131166:QUD131168 RDZ131166:RDZ131168 RNV131166:RNV131168 RXR131166:RXR131168 SHN131166:SHN131168 SRJ131166:SRJ131168 TBF131166:TBF131168 TLB131166:TLB131168 TUX131166:TUX131168 UET131166:UET131168 UOP131166:UOP131168 UYL131166:UYL131168 VIH131166:VIH131168 VSD131166:VSD131168 WBZ131166:WBZ131168 WLV131166:WLV131168 WVR131166:WVR131168 J196702:J196704 JF196702:JF196704 TB196702:TB196704 ACX196702:ACX196704 AMT196702:AMT196704 AWP196702:AWP196704 BGL196702:BGL196704 BQH196702:BQH196704 CAD196702:CAD196704 CJZ196702:CJZ196704 CTV196702:CTV196704 DDR196702:DDR196704 DNN196702:DNN196704 DXJ196702:DXJ196704 EHF196702:EHF196704 ERB196702:ERB196704 FAX196702:FAX196704 FKT196702:FKT196704 FUP196702:FUP196704 GEL196702:GEL196704 GOH196702:GOH196704 GYD196702:GYD196704 HHZ196702:HHZ196704 HRV196702:HRV196704 IBR196702:IBR196704 ILN196702:ILN196704 IVJ196702:IVJ196704 JFF196702:JFF196704 JPB196702:JPB196704 JYX196702:JYX196704 KIT196702:KIT196704 KSP196702:KSP196704 LCL196702:LCL196704 LMH196702:LMH196704 LWD196702:LWD196704 MFZ196702:MFZ196704 MPV196702:MPV196704 MZR196702:MZR196704 NJN196702:NJN196704 NTJ196702:NTJ196704 ODF196702:ODF196704 ONB196702:ONB196704 OWX196702:OWX196704 PGT196702:PGT196704 PQP196702:PQP196704 QAL196702:QAL196704 QKH196702:QKH196704 QUD196702:QUD196704 RDZ196702:RDZ196704 RNV196702:RNV196704 RXR196702:RXR196704 SHN196702:SHN196704 SRJ196702:SRJ196704 TBF196702:TBF196704 TLB196702:TLB196704 TUX196702:TUX196704 UET196702:UET196704 UOP196702:UOP196704 UYL196702:UYL196704 VIH196702:VIH196704 VSD196702:VSD196704 WBZ196702:WBZ196704 WLV196702:WLV196704 WVR196702:WVR196704 J262238:J262240 JF262238:JF262240 TB262238:TB262240 ACX262238:ACX262240 AMT262238:AMT262240 AWP262238:AWP262240 BGL262238:BGL262240 BQH262238:BQH262240 CAD262238:CAD262240 CJZ262238:CJZ262240 CTV262238:CTV262240 DDR262238:DDR262240 DNN262238:DNN262240 DXJ262238:DXJ262240 EHF262238:EHF262240 ERB262238:ERB262240 FAX262238:FAX262240 FKT262238:FKT262240 FUP262238:FUP262240 GEL262238:GEL262240 GOH262238:GOH262240 GYD262238:GYD262240 HHZ262238:HHZ262240 HRV262238:HRV262240 IBR262238:IBR262240 ILN262238:ILN262240 IVJ262238:IVJ262240 JFF262238:JFF262240 JPB262238:JPB262240 JYX262238:JYX262240 KIT262238:KIT262240 KSP262238:KSP262240 LCL262238:LCL262240 LMH262238:LMH262240 LWD262238:LWD262240 MFZ262238:MFZ262240 MPV262238:MPV262240 MZR262238:MZR262240 NJN262238:NJN262240 NTJ262238:NTJ262240 ODF262238:ODF262240 ONB262238:ONB262240 OWX262238:OWX262240 PGT262238:PGT262240 PQP262238:PQP262240 QAL262238:QAL262240 QKH262238:QKH262240 QUD262238:QUD262240 RDZ262238:RDZ262240 RNV262238:RNV262240 RXR262238:RXR262240 SHN262238:SHN262240 SRJ262238:SRJ262240 TBF262238:TBF262240 TLB262238:TLB262240 TUX262238:TUX262240 UET262238:UET262240 UOP262238:UOP262240 UYL262238:UYL262240 VIH262238:VIH262240 VSD262238:VSD262240 WBZ262238:WBZ262240 WLV262238:WLV262240 WVR262238:WVR262240 J327774:J327776 JF327774:JF327776 TB327774:TB327776 ACX327774:ACX327776 AMT327774:AMT327776 AWP327774:AWP327776 BGL327774:BGL327776 BQH327774:BQH327776 CAD327774:CAD327776 CJZ327774:CJZ327776 CTV327774:CTV327776 DDR327774:DDR327776 DNN327774:DNN327776 DXJ327774:DXJ327776 EHF327774:EHF327776 ERB327774:ERB327776 FAX327774:FAX327776 FKT327774:FKT327776 FUP327774:FUP327776 GEL327774:GEL327776 GOH327774:GOH327776 GYD327774:GYD327776 HHZ327774:HHZ327776 HRV327774:HRV327776 IBR327774:IBR327776 ILN327774:ILN327776 IVJ327774:IVJ327776 JFF327774:JFF327776 JPB327774:JPB327776 JYX327774:JYX327776 KIT327774:KIT327776 KSP327774:KSP327776 LCL327774:LCL327776 LMH327774:LMH327776 LWD327774:LWD327776 MFZ327774:MFZ327776 MPV327774:MPV327776 MZR327774:MZR327776 NJN327774:NJN327776 NTJ327774:NTJ327776 ODF327774:ODF327776 ONB327774:ONB327776 OWX327774:OWX327776 PGT327774:PGT327776 PQP327774:PQP327776 QAL327774:QAL327776 QKH327774:QKH327776 QUD327774:QUD327776 RDZ327774:RDZ327776 RNV327774:RNV327776 RXR327774:RXR327776 SHN327774:SHN327776 SRJ327774:SRJ327776 TBF327774:TBF327776 TLB327774:TLB327776 TUX327774:TUX327776 UET327774:UET327776 UOP327774:UOP327776 UYL327774:UYL327776 VIH327774:VIH327776 VSD327774:VSD327776 WBZ327774:WBZ327776 WLV327774:WLV327776 WVR327774:WVR327776 J393310:J393312 JF393310:JF393312 TB393310:TB393312 ACX393310:ACX393312 AMT393310:AMT393312 AWP393310:AWP393312 BGL393310:BGL393312 BQH393310:BQH393312 CAD393310:CAD393312 CJZ393310:CJZ393312 CTV393310:CTV393312 DDR393310:DDR393312 DNN393310:DNN393312 DXJ393310:DXJ393312 EHF393310:EHF393312 ERB393310:ERB393312 FAX393310:FAX393312 FKT393310:FKT393312 FUP393310:FUP393312 GEL393310:GEL393312 GOH393310:GOH393312 GYD393310:GYD393312 HHZ393310:HHZ393312 HRV393310:HRV393312 IBR393310:IBR393312 ILN393310:ILN393312 IVJ393310:IVJ393312 JFF393310:JFF393312 JPB393310:JPB393312 JYX393310:JYX393312 KIT393310:KIT393312 KSP393310:KSP393312 LCL393310:LCL393312 LMH393310:LMH393312 LWD393310:LWD393312 MFZ393310:MFZ393312 MPV393310:MPV393312 MZR393310:MZR393312 NJN393310:NJN393312 NTJ393310:NTJ393312 ODF393310:ODF393312 ONB393310:ONB393312 OWX393310:OWX393312 PGT393310:PGT393312 PQP393310:PQP393312 QAL393310:QAL393312 QKH393310:QKH393312 QUD393310:QUD393312 RDZ393310:RDZ393312 RNV393310:RNV393312 RXR393310:RXR393312 SHN393310:SHN393312 SRJ393310:SRJ393312 TBF393310:TBF393312 TLB393310:TLB393312 TUX393310:TUX393312 UET393310:UET393312 UOP393310:UOP393312 UYL393310:UYL393312 VIH393310:VIH393312 VSD393310:VSD393312 WBZ393310:WBZ393312 WLV393310:WLV393312 WVR393310:WVR393312 J458846:J458848 JF458846:JF458848 TB458846:TB458848 ACX458846:ACX458848 AMT458846:AMT458848 AWP458846:AWP458848 BGL458846:BGL458848 BQH458846:BQH458848 CAD458846:CAD458848 CJZ458846:CJZ458848 CTV458846:CTV458848 DDR458846:DDR458848 DNN458846:DNN458848 DXJ458846:DXJ458848 EHF458846:EHF458848 ERB458846:ERB458848 FAX458846:FAX458848 FKT458846:FKT458848 FUP458846:FUP458848 GEL458846:GEL458848 GOH458846:GOH458848 GYD458846:GYD458848 HHZ458846:HHZ458848 HRV458846:HRV458848 IBR458846:IBR458848 ILN458846:ILN458848 IVJ458846:IVJ458848 JFF458846:JFF458848 JPB458846:JPB458848 JYX458846:JYX458848 KIT458846:KIT458848 KSP458846:KSP458848 LCL458846:LCL458848 LMH458846:LMH458848 LWD458846:LWD458848 MFZ458846:MFZ458848 MPV458846:MPV458848 MZR458846:MZR458848 NJN458846:NJN458848 NTJ458846:NTJ458848 ODF458846:ODF458848 ONB458846:ONB458848 OWX458846:OWX458848 PGT458846:PGT458848 PQP458846:PQP458848 QAL458846:QAL458848 QKH458846:QKH458848 QUD458846:QUD458848 RDZ458846:RDZ458848 RNV458846:RNV458848 RXR458846:RXR458848 SHN458846:SHN458848 SRJ458846:SRJ458848 TBF458846:TBF458848 TLB458846:TLB458848 TUX458846:TUX458848 UET458846:UET458848 UOP458846:UOP458848 UYL458846:UYL458848 VIH458846:VIH458848 VSD458846:VSD458848 WBZ458846:WBZ458848 WLV458846:WLV458848 WVR458846:WVR458848 J524382:J524384 JF524382:JF524384 TB524382:TB524384 ACX524382:ACX524384 AMT524382:AMT524384 AWP524382:AWP524384 BGL524382:BGL524384 BQH524382:BQH524384 CAD524382:CAD524384 CJZ524382:CJZ524384 CTV524382:CTV524384 DDR524382:DDR524384 DNN524382:DNN524384 DXJ524382:DXJ524384 EHF524382:EHF524384 ERB524382:ERB524384 FAX524382:FAX524384 FKT524382:FKT524384 FUP524382:FUP524384 GEL524382:GEL524384 GOH524382:GOH524384 GYD524382:GYD524384 HHZ524382:HHZ524384 HRV524382:HRV524384 IBR524382:IBR524384 ILN524382:ILN524384 IVJ524382:IVJ524384 JFF524382:JFF524384 JPB524382:JPB524384 JYX524382:JYX524384 KIT524382:KIT524384 KSP524382:KSP524384 LCL524382:LCL524384 LMH524382:LMH524384 LWD524382:LWD524384 MFZ524382:MFZ524384 MPV524382:MPV524384 MZR524382:MZR524384 NJN524382:NJN524384 NTJ524382:NTJ524384 ODF524382:ODF524384 ONB524382:ONB524384 OWX524382:OWX524384 PGT524382:PGT524384 PQP524382:PQP524384 QAL524382:QAL524384 QKH524382:QKH524384 QUD524382:QUD524384 RDZ524382:RDZ524384 RNV524382:RNV524384 RXR524382:RXR524384 SHN524382:SHN524384 SRJ524382:SRJ524384 TBF524382:TBF524384 TLB524382:TLB524384 TUX524382:TUX524384 UET524382:UET524384 UOP524382:UOP524384 UYL524382:UYL524384 VIH524382:VIH524384 VSD524382:VSD524384 WBZ524382:WBZ524384 WLV524382:WLV524384 WVR524382:WVR524384 J589918:J589920 JF589918:JF589920 TB589918:TB589920 ACX589918:ACX589920 AMT589918:AMT589920 AWP589918:AWP589920 BGL589918:BGL589920 BQH589918:BQH589920 CAD589918:CAD589920 CJZ589918:CJZ589920 CTV589918:CTV589920 DDR589918:DDR589920 DNN589918:DNN589920 DXJ589918:DXJ589920 EHF589918:EHF589920 ERB589918:ERB589920 FAX589918:FAX589920 FKT589918:FKT589920 FUP589918:FUP589920 GEL589918:GEL589920 GOH589918:GOH589920 GYD589918:GYD589920 HHZ589918:HHZ589920 HRV589918:HRV589920 IBR589918:IBR589920 ILN589918:ILN589920 IVJ589918:IVJ589920 JFF589918:JFF589920 JPB589918:JPB589920 JYX589918:JYX589920 KIT589918:KIT589920 KSP589918:KSP589920 LCL589918:LCL589920 LMH589918:LMH589920 LWD589918:LWD589920 MFZ589918:MFZ589920 MPV589918:MPV589920 MZR589918:MZR589920 NJN589918:NJN589920 NTJ589918:NTJ589920 ODF589918:ODF589920 ONB589918:ONB589920 OWX589918:OWX589920 PGT589918:PGT589920 PQP589918:PQP589920 QAL589918:QAL589920 QKH589918:QKH589920 QUD589918:QUD589920 RDZ589918:RDZ589920 RNV589918:RNV589920 RXR589918:RXR589920 SHN589918:SHN589920 SRJ589918:SRJ589920 TBF589918:TBF589920 TLB589918:TLB589920 TUX589918:TUX589920 UET589918:UET589920 UOP589918:UOP589920 UYL589918:UYL589920 VIH589918:VIH589920 VSD589918:VSD589920 WBZ589918:WBZ589920 WLV589918:WLV589920 WVR589918:WVR589920 J655454:J655456 JF655454:JF655456 TB655454:TB655456 ACX655454:ACX655456 AMT655454:AMT655456 AWP655454:AWP655456 BGL655454:BGL655456 BQH655454:BQH655456 CAD655454:CAD655456 CJZ655454:CJZ655456 CTV655454:CTV655456 DDR655454:DDR655456 DNN655454:DNN655456 DXJ655454:DXJ655456 EHF655454:EHF655456 ERB655454:ERB655456 FAX655454:FAX655456 FKT655454:FKT655456 FUP655454:FUP655456 GEL655454:GEL655456 GOH655454:GOH655456 GYD655454:GYD655456 HHZ655454:HHZ655456 HRV655454:HRV655456 IBR655454:IBR655456 ILN655454:ILN655456 IVJ655454:IVJ655456 JFF655454:JFF655456 JPB655454:JPB655456 JYX655454:JYX655456 KIT655454:KIT655456 KSP655454:KSP655456 LCL655454:LCL655456 LMH655454:LMH655456 LWD655454:LWD655456 MFZ655454:MFZ655456 MPV655454:MPV655456 MZR655454:MZR655456 NJN655454:NJN655456 NTJ655454:NTJ655456 ODF655454:ODF655456 ONB655454:ONB655456 OWX655454:OWX655456 PGT655454:PGT655456 PQP655454:PQP655456 QAL655454:QAL655456 QKH655454:QKH655456 QUD655454:QUD655456 RDZ655454:RDZ655456 RNV655454:RNV655456 RXR655454:RXR655456 SHN655454:SHN655456 SRJ655454:SRJ655456 TBF655454:TBF655456 TLB655454:TLB655456 TUX655454:TUX655456 UET655454:UET655456 UOP655454:UOP655456 UYL655454:UYL655456 VIH655454:VIH655456 VSD655454:VSD655456 WBZ655454:WBZ655456 WLV655454:WLV655456 WVR655454:WVR655456 J720990:J720992 JF720990:JF720992 TB720990:TB720992 ACX720990:ACX720992 AMT720990:AMT720992 AWP720990:AWP720992 BGL720990:BGL720992 BQH720990:BQH720992 CAD720990:CAD720992 CJZ720990:CJZ720992 CTV720990:CTV720992 DDR720990:DDR720992 DNN720990:DNN720992 DXJ720990:DXJ720992 EHF720990:EHF720992 ERB720990:ERB720992 FAX720990:FAX720992 FKT720990:FKT720992 FUP720990:FUP720992 GEL720990:GEL720992 GOH720990:GOH720992 GYD720990:GYD720992 HHZ720990:HHZ720992 HRV720990:HRV720992 IBR720990:IBR720992 ILN720990:ILN720992 IVJ720990:IVJ720992 JFF720990:JFF720992 JPB720990:JPB720992 JYX720990:JYX720992 KIT720990:KIT720992 KSP720990:KSP720992 LCL720990:LCL720992 LMH720990:LMH720992 LWD720990:LWD720992 MFZ720990:MFZ720992 MPV720990:MPV720992 MZR720990:MZR720992 NJN720990:NJN720992 NTJ720990:NTJ720992 ODF720990:ODF720992 ONB720990:ONB720992 OWX720990:OWX720992 PGT720990:PGT720992 PQP720990:PQP720992 QAL720990:QAL720992 QKH720990:QKH720992 QUD720990:QUD720992 RDZ720990:RDZ720992 RNV720990:RNV720992 RXR720990:RXR720992 SHN720990:SHN720992 SRJ720990:SRJ720992 TBF720990:TBF720992 TLB720990:TLB720992 TUX720990:TUX720992 UET720990:UET720992 UOP720990:UOP720992 UYL720990:UYL720992 VIH720990:VIH720992 VSD720990:VSD720992 WBZ720990:WBZ720992 WLV720990:WLV720992 WVR720990:WVR720992 J786526:J786528 JF786526:JF786528 TB786526:TB786528 ACX786526:ACX786528 AMT786526:AMT786528 AWP786526:AWP786528 BGL786526:BGL786528 BQH786526:BQH786528 CAD786526:CAD786528 CJZ786526:CJZ786528 CTV786526:CTV786528 DDR786526:DDR786528 DNN786526:DNN786528 DXJ786526:DXJ786528 EHF786526:EHF786528 ERB786526:ERB786528 FAX786526:FAX786528 FKT786526:FKT786528 FUP786526:FUP786528 GEL786526:GEL786528 GOH786526:GOH786528 GYD786526:GYD786528 HHZ786526:HHZ786528 HRV786526:HRV786528 IBR786526:IBR786528 ILN786526:ILN786528 IVJ786526:IVJ786528 JFF786526:JFF786528 JPB786526:JPB786528 JYX786526:JYX786528 KIT786526:KIT786528 KSP786526:KSP786528 LCL786526:LCL786528 LMH786526:LMH786528 LWD786526:LWD786528 MFZ786526:MFZ786528 MPV786526:MPV786528 MZR786526:MZR786528 NJN786526:NJN786528 NTJ786526:NTJ786528 ODF786526:ODF786528 ONB786526:ONB786528 OWX786526:OWX786528 PGT786526:PGT786528 PQP786526:PQP786528 QAL786526:QAL786528 QKH786526:QKH786528 QUD786526:QUD786528 RDZ786526:RDZ786528 RNV786526:RNV786528 RXR786526:RXR786528 SHN786526:SHN786528 SRJ786526:SRJ786528 TBF786526:TBF786528 TLB786526:TLB786528 TUX786526:TUX786528 UET786526:UET786528 UOP786526:UOP786528 UYL786526:UYL786528 VIH786526:VIH786528 VSD786526:VSD786528 WBZ786526:WBZ786528 WLV786526:WLV786528 WVR786526:WVR786528 J852062:J852064 JF852062:JF852064 TB852062:TB852064 ACX852062:ACX852064 AMT852062:AMT852064 AWP852062:AWP852064 BGL852062:BGL852064 BQH852062:BQH852064 CAD852062:CAD852064 CJZ852062:CJZ852064 CTV852062:CTV852064 DDR852062:DDR852064 DNN852062:DNN852064 DXJ852062:DXJ852064 EHF852062:EHF852064 ERB852062:ERB852064 FAX852062:FAX852064 FKT852062:FKT852064 FUP852062:FUP852064 GEL852062:GEL852064 GOH852062:GOH852064 GYD852062:GYD852064 HHZ852062:HHZ852064 HRV852062:HRV852064 IBR852062:IBR852064 ILN852062:ILN852064 IVJ852062:IVJ852064 JFF852062:JFF852064 JPB852062:JPB852064 JYX852062:JYX852064 KIT852062:KIT852064 KSP852062:KSP852064 LCL852062:LCL852064 LMH852062:LMH852064 LWD852062:LWD852064 MFZ852062:MFZ852064 MPV852062:MPV852064 MZR852062:MZR852064 NJN852062:NJN852064 NTJ852062:NTJ852064 ODF852062:ODF852064 ONB852062:ONB852064 OWX852062:OWX852064 PGT852062:PGT852064 PQP852062:PQP852064 QAL852062:QAL852064 QKH852062:QKH852064 QUD852062:QUD852064 RDZ852062:RDZ852064 RNV852062:RNV852064 RXR852062:RXR852064 SHN852062:SHN852064 SRJ852062:SRJ852064 TBF852062:TBF852064 TLB852062:TLB852064 TUX852062:TUX852064 UET852062:UET852064 UOP852062:UOP852064 UYL852062:UYL852064 VIH852062:VIH852064 VSD852062:VSD852064 WBZ852062:WBZ852064 WLV852062:WLV852064 WVR852062:WVR852064 J917598:J917600 JF917598:JF917600 TB917598:TB917600 ACX917598:ACX917600 AMT917598:AMT917600 AWP917598:AWP917600 BGL917598:BGL917600 BQH917598:BQH917600 CAD917598:CAD917600 CJZ917598:CJZ917600 CTV917598:CTV917600 DDR917598:DDR917600 DNN917598:DNN917600 DXJ917598:DXJ917600 EHF917598:EHF917600 ERB917598:ERB917600 FAX917598:FAX917600 FKT917598:FKT917600 FUP917598:FUP917600 GEL917598:GEL917600 GOH917598:GOH917600 GYD917598:GYD917600 HHZ917598:HHZ917600 HRV917598:HRV917600 IBR917598:IBR917600 ILN917598:ILN917600 IVJ917598:IVJ917600 JFF917598:JFF917600 JPB917598:JPB917600 JYX917598:JYX917600 KIT917598:KIT917600 KSP917598:KSP917600 LCL917598:LCL917600 LMH917598:LMH917600 LWD917598:LWD917600 MFZ917598:MFZ917600 MPV917598:MPV917600 MZR917598:MZR917600 NJN917598:NJN917600 NTJ917598:NTJ917600 ODF917598:ODF917600 ONB917598:ONB917600 OWX917598:OWX917600 PGT917598:PGT917600 PQP917598:PQP917600 QAL917598:QAL917600 QKH917598:QKH917600 QUD917598:QUD917600 RDZ917598:RDZ917600 RNV917598:RNV917600 RXR917598:RXR917600 SHN917598:SHN917600 SRJ917598:SRJ917600 TBF917598:TBF917600 TLB917598:TLB917600 TUX917598:TUX917600 UET917598:UET917600 UOP917598:UOP917600 UYL917598:UYL917600 VIH917598:VIH917600 VSD917598:VSD917600 WBZ917598:WBZ917600 WLV917598:WLV917600 WVR917598:WVR917600 J983134:J983136 JF983134:JF983136 TB983134:TB983136 ACX983134:ACX983136 AMT983134:AMT983136 AWP983134:AWP983136 BGL983134:BGL983136 BQH983134:BQH983136 CAD983134:CAD983136 CJZ983134:CJZ983136 CTV983134:CTV983136 DDR983134:DDR983136 DNN983134:DNN983136 DXJ983134:DXJ983136 EHF983134:EHF983136 ERB983134:ERB983136 FAX983134:FAX983136 FKT983134:FKT983136 FUP983134:FUP983136 GEL983134:GEL983136 GOH983134:GOH983136 GYD983134:GYD983136 HHZ983134:HHZ983136 HRV983134:HRV983136 IBR983134:IBR983136 ILN983134:ILN983136 IVJ983134:IVJ983136 JFF983134:JFF983136 JPB983134:JPB983136 JYX983134:JYX983136 KIT983134:KIT983136 KSP983134:KSP983136 LCL983134:LCL983136 LMH983134:LMH983136 LWD983134:LWD983136 MFZ983134:MFZ983136 MPV983134:MPV983136 MZR983134:MZR983136 NJN983134:NJN983136 NTJ983134:NTJ983136 ODF983134:ODF983136 ONB983134:ONB983136 OWX983134:OWX983136 PGT983134:PGT983136 PQP983134:PQP983136 QAL983134:QAL983136 QKH983134:QKH983136 QUD983134:QUD983136 RDZ983134:RDZ983136 RNV983134:RNV983136 RXR983134:RXR983136 SHN983134:SHN983136 SRJ983134:SRJ983136 TBF983134:TBF983136 TLB983134:TLB983136 TUX983134:TUX983136 UET983134:UET983136 UOP983134:UOP983136 UYL983134:UYL983136 VIH983134:VIH983136 VSD983134:VSD983136 WBZ983134:WBZ983136 WLV983134:WLV983136 WVR983134:WVR983136" xr:uid="{9D1EA2E1-1428-4CBF-86C0-1699D39F2E07}"/>
  </dataValidations>
  <pageMargins left="0.2" right="0.2" top="0.75" bottom="0.75" header="0.3" footer="0.3"/>
  <pageSetup paperSize="9" orientation="landscape"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84ACE-6BB9-4037-AA88-358B9D075DD5}">
  <dimension ref="B2:Q22"/>
  <sheetViews>
    <sheetView zoomScale="85" zoomScaleNormal="85" workbookViewId="0">
      <pane xSplit="10" ySplit="8" topLeftCell="M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28.2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28.2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28.2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28.2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28.2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28.2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28.2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28.2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28.2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28.2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28.2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28.2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28.2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28.2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28.2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28.2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28.2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28.2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28.2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28.2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28.2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28.2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28.2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28.2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28.2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28.2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28.2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28.2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28.2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28.2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28.2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28.2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28.2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28.2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28.2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28.2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28.2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28.2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28.2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28.2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28.2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28.2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28.2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28.2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28.2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28.2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28.2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28.2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28.2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28.2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28.2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28.2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28.2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28.2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28.2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28.2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28.2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28.2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28.2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28.2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28.2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28.2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28.2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28.2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7479</v>
      </c>
      <c r="G2" s="4" t="s">
        <v>2</v>
      </c>
      <c r="H2" s="5"/>
      <c r="I2" s="6"/>
      <c r="J2" s="7">
        <f>SUM(H:H)</f>
        <v>11680</v>
      </c>
    </row>
    <row r="3" spans="2:17" ht="20.100000000000001" customHeight="1">
      <c r="B3" s="1" t="s">
        <v>3</v>
      </c>
      <c r="C3" s="1"/>
      <c r="D3" s="1"/>
      <c r="E3" s="98" t="s">
        <v>3909</v>
      </c>
    </row>
    <row r="4" spans="2:17" ht="20.100000000000001" customHeight="1">
      <c r="B4" s="1" t="s">
        <v>5</v>
      </c>
      <c r="C4" s="1"/>
      <c r="D4" s="1"/>
      <c r="E4" s="98">
        <v>180070</v>
      </c>
    </row>
    <row r="5" spans="2:17" ht="20.100000000000001" customHeight="1">
      <c r="B5" s="1" t="s">
        <v>6</v>
      </c>
      <c r="C5" s="1"/>
      <c r="D5" s="1"/>
      <c r="E5" s="102">
        <v>44082</v>
      </c>
    </row>
    <row r="6" spans="2:17" ht="20.100000000000001" customHeight="1">
      <c r="B6" s="1" t="s">
        <v>7</v>
      </c>
      <c r="C6" s="1"/>
      <c r="D6" s="1"/>
      <c r="E6" s="102">
        <v>44082</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F9*G9</f>
        <v>0</v>
      </c>
      <c r="I9" s="167"/>
      <c r="J9" s="30"/>
      <c r="K9" s="30"/>
      <c r="L9" s="22"/>
      <c r="M9" s="25"/>
      <c r="N9" s="21"/>
      <c r="O9" s="22"/>
      <c r="P9" s="25"/>
      <c r="Q9" s="26"/>
    </row>
    <row r="10" spans="2:17" s="9" customFormat="1" ht="19.7" customHeight="1">
      <c r="B10" s="21">
        <v>1</v>
      </c>
      <c r="C10" s="21" t="s">
        <v>531</v>
      </c>
      <c r="D10" s="21" t="s">
        <v>531</v>
      </c>
      <c r="E10" s="75" t="s">
        <v>3910</v>
      </c>
      <c r="F10" s="22">
        <v>2</v>
      </c>
      <c r="G10" s="266">
        <v>140</v>
      </c>
      <c r="H10" s="38">
        <f t="shared" ref="H10:H17" si="0">F10*G10</f>
        <v>280</v>
      </c>
      <c r="I10" s="167"/>
      <c r="J10" s="31" t="s">
        <v>3911</v>
      </c>
      <c r="K10" s="22"/>
      <c r="L10" s="22"/>
      <c r="M10" s="25">
        <v>44069</v>
      </c>
      <c r="N10" s="21"/>
      <c r="O10" s="32"/>
      <c r="P10" s="25">
        <v>44078</v>
      </c>
      <c r="Q10" s="26" t="s">
        <v>7480</v>
      </c>
    </row>
    <row r="11" spans="2:17" s="9" customFormat="1" ht="19.7" customHeight="1">
      <c r="B11" s="21">
        <v>1</v>
      </c>
      <c r="C11" s="21" t="s">
        <v>531</v>
      </c>
      <c r="D11" s="21" t="s">
        <v>531</v>
      </c>
      <c r="E11" s="75" t="s">
        <v>1037</v>
      </c>
      <c r="F11" s="22">
        <v>1</v>
      </c>
      <c r="G11" s="266">
        <v>130</v>
      </c>
      <c r="H11" s="38">
        <f t="shared" si="0"/>
        <v>130</v>
      </c>
      <c r="I11" s="167"/>
      <c r="J11" s="31" t="s">
        <v>3913</v>
      </c>
      <c r="K11" s="22"/>
      <c r="L11" s="22"/>
      <c r="M11" s="25">
        <v>44069</v>
      </c>
      <c r="N11" s="21"/>
      <c r="O11" s="32"/>
      <c r="P11" s="25">
        <v>44078</v>
      </c>
      <c r="Q11" s="26" t="s">
        <v>7480</v>
      </c>
    </row>
    <row r="12" spans="2:17" s="9" customFormat="1" ht="19.7" customHeight="1">
      <c r="B12" s="21">
        <v>1</v>
      </c>
      <c r="C12" s="21" t="s">
        <v>531</v>
      </c>
      <c r="D12" s="21" t="s">
        <v>531</v>
      </c>
      <c r="E12" s="75" t="s">
        <v>1035</v>
      </c>
      <c r="F12" s="22">
        <v>1</v>
      </c>
      <c r="G12" s="266">
        <v>270</v>
      </c>
      <c r="H12" s="38">
        <f t="shared" si="0"/>
        <v>270</v>
      </c>
      <c r="I12" s="167"/>
      <c r="J12" s="31" t="s">
        <v>2249</v>
      </c>
      <c r="K12" s="22"/>
      <c r="L12" s="22"/>
      <c r="M12" s="25">
        <v>44069</v>
      </c>
      <c r="N12" s="21"/>
      <c r="O12" s="32"/>
      <c r="P12" s="25">
        <v>44078</v>
      </c>
      <c r="Q12" s="26" t="s">
        <v>7480</v>
      </c>
    </row>
    <row r="13" spans="2:17" s="9" customFormat="1" ht="19.7" customHeight="1">
      <c r="B13" s="21">
        <v>1</v>
      </c>
      <c r="C13" s="21" t="s">
        <v>686</v>
      </c>
      <c r="D13" s="21" t="s">
        <v>531</v>
      </c>
      <c r="E13" s="75" t="s">
        <v>3916</v>
      </c>
      <c r="F13" s="1418">
        <v>0</v>
      </c>
      <c r="G13" s="266">
        <v>1080</v>
      </c>
      <c r="H13" s="38">
        <f>F13*G13</f>
        <v>0</v>
      </c>
      <c r="I13" s="167"/>
      <c r="J13" s="31" t="s">
        <v>3917</v>
      </c>
      <c r="K13" s="30" t="s">
        <v>2247</v>
      </c>
      <c r="L13" s="22"/>
      <c r="M13" s="25"/>
      <c r="N13" s="21"/>
      <c r="O13" s="22"/>
      <c r="P13" s="25"/>
      <c r="Q13" s="26"/>
    </row>
    <row r="14" spans="2:17" s="9" customFormat="1" ht="19.7" customHeight="1">
      <c r="B14" s="21"/>
      <c r="C14" s="21"/>
      <c r="D14" s="21"/>
      <c r="E14" s="75"/>
      <c r="F14" s="22"/>
      <c r="G14" s="266">
        <v>0</v>
      </c>
      <c r="H14" s="266">
        <f t="shared" si="0"/>
        <v>0</v>
      </c>
      <c r="I14" s="167"/>
      <c r="J14" s="31"/>
      <c r="K14" s="22"/>
      <c r="L14" s="22"/>
      <c r="M14" s="25"/>
      <c r="N14" s="21"/>
      <c r="O14" s="22"/>
      <c r="P14" s="25"/>
      <c r="Q14" s="26"/>
    </row>
    <row r="15" spans="2:17" s="9" customFormat="1" ht="19.7" customHeight="1">
      <c r="B15" s="21">
        <v>1</v>
      </c>
      <c r="C15" s="21" t="s">
        <v>659</v>
      </c>
      <c r="D15" s="21" t="s">
        <v>659</v>
      </c>
      <c r="E15" s="75" t="s">
        <v>3918</v>
      </c>
      <c r="F15" s="22">
        <v>1</v>
      </c>
      <c r="G15" s="266">
        <v>8700</v>
      </c>
      <c r="H15" s="38">
        <f t="shared" si="0"/>
        <v>8700</v>
      </c>
      <c r="I15" s="167"/>
      <c r="J15" s="31" t="s">
        <v>3919</v>
      </c>
      <c r="K15" s="30" t="s">
        <v>3920</v>
      </c>
      <c r="L15" s="22"/>
      <c r="M15" s="25">
        <v>44081</v>
      </c>
      <c r="N15" s="21"/>
      <c r="O15" s="22"/>
      <c r="P15" s="25">
        <v>44082</v>
      </c>
      <c r="Q15" s="26">
        <v>44082</v>
      </c>
    </row>
    <row r="16" spans="2:17" s="9" customFormat="1" ht="19.7" customHeight="1">
      <c r="B16" s="21"/>
      <c r="C16" s="21"/>
      <c r="D16" s="21"/>
      <c r="E16" s="75"/>
      <c r="F16" s="22"/>
      <c r="G16" s="266">
        <v>0</v>
      </c>
      <c r="H16" s="266">
        <f t="shared" si="0"/>
        <v>0</v>
      </c>
      <c r="I16" s="167"/>
      <c r="J16" s="31"/>
      <c r="K16" s="22"/>
      <c r="L16" s="22"/>
      <c r="M16" s="25"/>
      <c r="N16" s="21"/>
      <c r="O16" s="22"/>
      <c r="P16" s="25"/>
      <c r="Q16" s="26"/>
    </row>
    <row r="17" spans="2:17" s="9" customFormat="1" ht="19.7" customHeight="1">
      <c r="B17" s="21">
        <v>1</v>
      </c>
      <c r="C17" s="21" t="s">
        <v>3921</v>
      </c>
      <c r="D17" s="21" t="s">
        <v>3921</v>
      </c>
      <c r="E17" s="75" t="s">
        <v>7481</v>
      </c>
      <c r="F17" s="22">
        <v>1</v>
      </c>
      <c r="G17" s="266">
        <v>2300</v>
      </c>
      <c r="H17" s="38">
        <f t="shared" si="0"/>
        <v>2300</v>
      </c>
      <c r="I17" s="167"/>
      <c r="J17" s="31" t="s">
        <v>3923</v>
      </c>
      <c r="K17" s="30" t="s">
        <v>7482</v>
      </c>
      <c r="L17" s="22"/>
      <c r="M17" s="25">
        <v>44069</v>
      </c>
      <c r="N17" s="21"/>
      <c r="O17" s="32">
        <v>44082</v>
      </c>
      <c r="P17" s="25">
        <v>44082</v>
      </c>
      <c r="Q17" s="26">
        <v>44082</v>
      </c>
    </row>
    <row r="18" spans="2:17" s="9" customFormat="1" ht="19.7" customHeight="1">
      <c r="B18" s="21"/>
      <c r="C18" s="21"/>
      <c r="D18" s="21"/>
      <c r="E18" s="75"/>
      <c r="F18" s="22"/>
      <c r="G18" s="266">
        <v>0</v>
      </c>
      <c r="H18" s="266">
        <f>F18*G18</f>
        <v>0</v>
      </c>
      <c r="I18" s="167"/>
      <c r="J18" s="31"/>
      <c r="K18" s="22"/>
      <c r="L18" s="22"/>
      <c r="M18" s="25"/>
      <c r="N18" s="21"/>
      <c r="O18" s="22"/>
      <c r="P18" s="25"/>
      <c r="Q18" s="26"/>
    </row>
    <row r="19" spans="2:17" s="9" customFormat="1" ht="19.7" customHeight="1">
      <c r="B19" s="21"/>
      <c r="C19" s="21"/>
      <c r="D19" s="21"/>
      <c r="E19" s="75"/>
      <c r="F19" s="22"/>
      <c r="G19" s="266">
        <v>0</v>
      </c>
      <c r="H19" s="266">
        <f>F19*G19</f>
        <v>0</v>
      </c>
      <c r="I19" s="167"/>
      <c r="J19" s="31"/>
      <c r="K19" s="22"/>
      <c r="L19" s="22"/>
      <c r="M19" s="25"/>
      <c r="N19" s="21"/>
      <c r="O19" s="22"/>
      <c r="P19" s="25"/>
      <c r="Q19" s="26"/>
    </row>
    <row r="20" spans="2:17" s="9" customFormat="1" ht="19.7" customHeight="1">
      <c r="B20" s="21"/>
      <c r="C20" s="21"/>
      <c r="D20" s="21"/>
      <c r="E20" s="75"/>
      <c r="F20" s="22"/>
      <c r="G20" s="266">
        <v>0</v>
      </c>
      <c r="H20" s="266">
        <f>F20*G20</f>
        <v>0</v>
      </c>
      <c r="I20" s="167"/>
      <c r="J20" s="31"/>
      <c r="K20" s="22"/>
      <c r="L20" s="22"/>
      <c r="M20" s="25"/>
      <c r="N20" s="21"/>
      <c r="O20" s="22"/>
      <c r="P20" s="25"/>
      <c r="Q20" s="26"/>
    </row>
    <row r="21" spans="2:17" s="9" customFormat="1" ht="19.7" customHeight="1">
      <c r="B21" s="21"/>
      <c r="C21" s="21"/>
      <c r="D21" s="21"/>
      <c r="E21" s="75"/>
      <c r="F21" s="22"/>
      <c r="G21" s="266">
        <v>0</v>
      </c>
      <c r="H21" s="266">
        <f>F21*G21</f>
        <v>0</v>
      </c>
      <c r="I21" s="167"/>
      <c r="J21" s="31"/>
      <c r="K21" s="22"/>
      <c r="L21" s="22"/>
      <c r="M21" s="25"/>
      <c r="N21" s="21"/>
      <c r="O21" s="22"/>
      <c r="P21" s="25"/>
      <c r="Q21" s="26"/>
    </row>
    <row r="22" spans="2:17">
      <c r="G22" s="3"/>
      <c r="H22" s="3"/>
    </row>
  </sheetData>
  <autoFilter ref="B8:O21" xr:uid="{998AD0B3-78FF-4A2F-B9FB-6B9E22CF8318}"/>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91DA0-6607-41AD-A25B-6D4DC85A596B}">
  <dimension ref="B2:Q83"/>
  <sheetViews>
    <sheetView zoomScale="85" zoomScaleNormal="85" workbookViewId="0">
      <pane xSplit="10" ySplit="8" topLeftCell="K66"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9.62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9.62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9.62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9.62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9.62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9.62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9.62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9.62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9.62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9.62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9.62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9.62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9.62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9.62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9.62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9.62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9.62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9.62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9.62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9.62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9.62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9.62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9.62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9.62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9.62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9.62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9.62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9.62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9.62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9.62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9.62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9.62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9.62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9.62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9.62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9.62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9.62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9.62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9.62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9.62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9.62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9.62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9.62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9.62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9.62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9.62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9.62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9.62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9.62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9.62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9.62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9.62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9.62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9.62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9.62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9.62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9.62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9.62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9.62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9.62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9.62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9.62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9.62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9.62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7483</v>
      </c>
      <c r="G2" s="4" t="s">
        <v>2</v>
      </c>
      <c r="H2" s="5"/>
      <c r="I2" s="6"/>
      <c r="J2" s="7">
        <f>SUM(H:H)</f>
        <v>170231</v>
      </c>
    </row>
    <row r="3" spans="2:17" ht="20.100000000000001" customHeight="1">
      <c r="B3" s="1" t="s">
        <v>3</v>
      </c>
      <c r="C3" s="1"/>
      <c r="D3" s="1"/>
      <c r="E3" s="98" t="s">
        <v>2686</v>
      </c>
    </row>
    <row r="4" spans="2:17" ht="20.100000000000001" customHeight="1">
      <c r="B4" s="1" t="s">
        <v>5</v>
      </c>
      <c r="C4" s="1"/>
      <c r="D4" s="1"/>
      <c r="E4" s="98">
        <v>180357</v>
      </c>
    </row>
    <row r="5" spans="2:17" ht="20.100000000000001" customHeight="1">
      <c r="B5" s="1" t="s">
        <v>6</v>
      </c>
      <c r="C5" s="1"/>
      <c r="D5" s="1"/>
      <c r="E5" s="102">
        <v>44092</v>
      </c>
    </row>
    <row r="6" spans="2:17" ht="20.100000000000001" customHeight="1">
      <c r="B6" s="1" t="s">
        <v>7</v>
      </c>
      <c r="C6" s="1"/>
      <c r="D6" s="1"/>
      <c r="E6" s="102">
        <v>44103</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31" si="0">F9*G9</f>
        <v>0</v>
      </c>
      <c r="I9" s="167"/>
      <c r="J9" s="30"/>
      <c r="K9" s="30"/>
      <c r="L9" s="22"/>
      <c r="M9" s="25"/>
      <c r="N9" s="21"/>
      <c r="O9" s="22"/>
      <c r="P9" s="25"/>
      <c r="Q9" s="26"/>
    </row>
    <row r="10" spans="2:17" s="9" customFormat="1" ht="19.7" customHeight="1">
      <c r="B10" s="21">
        <v>3</v>
      </c>
      <c r="C10" s="21" t="s">
        <v>1729</v>
      </c>
      <c r="D10" s="21" t="s">
        <v>1729</v>
      </c>
      <c r="E10" s="235" t="s">
        <v>7032</v>
      </c>
      <c r="F10" s="22">
        <v>1</v>
      </c>
      <c r="G10" s="266">
        <v>30000</v>
      </c>
      <c r="H10" s="266">
        <f t="shared" si="0"/>
        <v>30000</v>
      </c>
      <c r="I10" s="167"/>
      <c r="J10" s="30"/>
      <c r="K10" s="30"/>
      <c r="L10" s="22"/>
      <c r="M10" s="25">
        <v>44077</v>
      </c>
      <c r="N10" s="21"/>
      <c r="O10" s="32">
        <v>44090</v>
      </c>
      <c r="P10" s="25">
        <v>44090</v>
      </c>
      <c r="Q10" s="26">
        <v>44090</v>
      </c>
    </row>
    <row r="11" spans="2:17" s="9" customFormat="1" ht="19.7" customHeight="1">
      <c r="B11" s="21">
        <v>3</v>
      </c>
      <c r="C11" s="21" t="s">
        <v>550</v>
      </c>
      <c r="D11" s="21" t="s">
        <v>550</v>
      </c>
      <c r="E11" s="75" t="s">
        <v>447</v>
      </c>
      <c r="F11" s="22">
        <v>1</v>
      </c>
      <c r="G11" s="266">
        <v>1300</v>
      </c>
      <c r="H11" s="266">
        <f t="shared" si="0"/>
        <v>1300</v>
      </c>
      <c r="I11" s="167"/>
      <c r="J11" s="30"/>
      <c r="K11" s="30"/>
      <c r="L11" s="22"/>
      <c r="M11" s="25">
        <v>44077</v>
      </c>
      <c r="N11" s="21"/>
      <c r="O11" s="32">
        <v>44090</v>
      </c>
      <c r="P11" s="25">
        <v>44090</v>
      </c>
      <c r="Q11" s="26"/>
    </row>
    <row r="12" spans="2:17" s="9" customFormat="1" ht="19.7" customHeight="1">
      <c r="B12" s="21"/>
      <c r="C12" s="21"/>
      <c r="D12" s="21"/>
      <c r="E12" s="75"/>
      <c r="F12" s="22"/>
      <c r="G12" s="266">
        <v>0</v>
      </c>
      <c r="H12" s="266">
        <f t="shared" si="0"/>
        <v>0</v>
      </c>
      <c r="I12" s="167"/>
      <c r="J12" s="30"/>
      <c r="K12" s="30"/>
      <c r="L12" s="22"/>
      <c r="M12" s="25"/>
      <c r="N12" s="21"/>
      <c r="O12" s="22"/>
      <c r="P12" s="25"/>
      <c r="Q12" s="26"/>
    </row>
    <row r="13" spans="2:17" s="9" customFormat="1" ht="19.7" customHeight="1">
      <c r="B13" s="21">
        <v>6</v>
      </c>
      <c r="C13" s="21" t="s">
        <v>531</v>
      </c>
      <c r="D13" s="21" t="s">
        <v>531</v>
      </c>
      <c r="E13" s="75" t="s">
        <v>6878</v>
      </c>
      <c r="F13" s="22">
        <v>1</v>
      </c>
      <c r="G13" s="266">
        <v>2830</v>
      </c>
      <c r="H13" s="266">
        <f t="shared" si="0"/>
        <v>2830</v>
      </c>
      <c r="I13" s="167"/>
      <c r="J13" s="31" t="s">
        <v>7484</v>
      </c>
      <c r="K13" s="22"/>
      <c r="L13" s="22"/>
      <c r="M13" s="25">
        <v>44077</v>
      </c>
      <c r="N13" s="21"/>
      <c r="O13" s="22"/>
      <c r="P13" s="25">
        <v>44090</v>
      </c>
      <c r="Q13" s="26">
        <v>44090</v>
      </c>
    </row>
    <row r="14" spans="2:17" s="9" customFormat="1" ht="19.7" customHeight="1">
      <c r="B14" s="21">
        <v>6</v>
      </c>
      <c r="C14" s="21" t="s">
        <v>292</v>
      </c>
      <c r="D14" s="21" t="s">
        <v>144</v>
      </c>
      <c r="E14" s="75" t="s">
        <v>7485</v>
      </c>
      <c r="F14" s="22">
        <v>1</v>
      </c>
      <c r="G14" s="266">
        <v>2140</v>
      </c>
      <c r="H14" s="266">
        <f t="shared" si="0"/>
        <v>2140</v>
      </c>
      <c r="I14" s="167"/>
      <c r="J14" s="31" t="s">
        <v>7486</v>
      </c>
      <c r="K14" s="22" t="s">
        <v>7487</v>
      </c>
      <c r="L14" s="22"/>
      <c r="M14" s="25">
        <v>44078</v>
      </c>
      <c r="N14" s="21"/>
      <c r="O14" s="32">
        <v>44092</v>
      </c>
      <c r="P14" s="25">
        <v>44092</v>
      </c>
      <c r="Q14" s="26">
        <v>44091</v>
      </c>
    </row>
    <row r="15" spans="2:17" s="9" customFormat="1" ht="19.7" customHeight="1">
      <c r="B15" s="21">
        <v>6</v>
      </c>
      <c r="C15" s="21" t="s">
        <v>292</v>
      </c>
      <c r="D15" s="21" t="s">
        <v>144</v>
      </c>
      <c r="E15" s="75" t="s">
        <v>6803</v>
      </c>
      <c r="F15" s="22">
        <v>1</v>
      </c>
      <c r="G15" s="266">
        <v>4080</v>
      </c>
      <c r="H15" s="266">
        <f t="shared" si="0"/>
        <v>4080</v>
      </c>
      <c r="I15" s="167"/>
      <c r="J15" s="31" t="s">
        <v>4731</v>
      </c>
      <c r="K15" s="22" t="s">
        <v>7487</v>
      </c>
      <c r="L15" s="22"/>
      <c r="M15" s="25">
        <v>44078</v>
      </c>
      <c r="N15" s="21"/>
      <c r="O15" s="32">
        <v>44092</v>
      </c>
      <c r="P15" s="25">
        <v>44092</v>
      </c>
      <c r="Q15" s="26">
        <v>44091</v>
      </c>
    </row>
    <row r="16" spans="2:17" s="9" customFormat="1" ht="19.7" customHeight="1">
      <c r="B16" s="21">
        <v>6</v>
      </c>
      <c r="C16" s="21" t="s">
        <v>292</v>
      </c>
      <c r="D16" s="21" t="s">
        <v>144</v>
      </c>
      <c r="E16" s="75" t="s">
        <v>7488</v>
      </c>
      <c r="F16" s="22">
        <v>1</v>
      </c>
      <c r="G16" s="266">
        <v>140</v>
      </c>
      <c r="H16" s="266">
        <f t="shared" si="0"/>
        <v>140</v>
      </c>
      <c r="I16" s="167"/>
      <c r="J16" s="31" t="s">
        <v>1535</v>
      </c>
      <c r="K16" s="22" t="s">
        <v>7487</v>
      </c>
      <c r="L16" s="22"/>
      <c r="M16" s="25">
        <v>44078</v>
      </c>
      <c r="N16" s="21"/>
      <c r="O16" s="32">
        <v>44092</v>
      </c>
      <c r="P16" s="25">
        <v>44092</v>
      </c>
      <c r="Q16" s="26">
        <v>44091</v>
      </c>
    </row>
    <row r="17" spans="2:17" s="9" customFormat="1" ht="19.7" customHeight="1">
      <c r="B17" s="21">
        <v>6</v>
      </c>
      <c r="C17" s="21" t="s">
        <v>292</v>
      </c>
      <c r="D17" s="21" t="s">
        <v>144</v>
      </c>
      <c r="E17" s="75" t="s">
        <v>7489</v>
      </c>
      <c r="F17" s="22">
        <v>1</v>
      </c>
      <c r="G17" s="266">
        <v>140</v>
      </c>
      <c r="H17" s="266">
        <f t="shared" si="0"/>
        <v>140</v>
      </c>
      <c r="I17" s="167"/>
      <c r="J17" s="31" t="s">
        <v>1535</v>
      </c>
      <c r="K17" s="22" t="s">
        <v>7487</v>
      </c>
      <c r="L17" s="22"/>
      <c r="M17" s="25">
        <v>44078</v>
      </c>
      <c r="N17" s="21"/>
      <c r="O17" s="32">
        <v>44092</v>
      </c>
      <c r="P17" s="25">
        <v>44092</v>
      </c>
      <c r="Q17" s="26">
        <v>44091</v>
      </c>
    </row>
    <row r="18" spans="2:17" s="9" customFormat="1" ht="19.7" customHeight="1">
      <c r="B18" s="21">
        <v>6</v>
      </c>
      <c r="C18" s="21" t="s">
        <v>292</v>
      </c>
      <c r="D18" s="21" t="s">
        <v>144</v>
      </c>
      <c r="E18" s="75" t="s">
        <v>6806</v>
      </c>
      <c r="F18" s="22">
        <v>1</v>
      </c>
      <c r="G18" s="266">
        <v>140</v>
      </c>
      <c r="H18" s="266">
        <f t="shared" si="0"/>
        <v>140</v>
      </c>
      <c r="I18" s="167"/>
      <c r="J18" s="31" t="s">
        <v>1535</v>
      </c>
      <c r="K18" s="22" t="s">
        <v>7487</v>
      </c>
      <c r="L18" s="22"/>
      <c r="M18" s="25">
        <v>44078</v>
      </c>
      <c r="N18" s="21"/>
      <c r="O18" s="32">
        <v>44092</v>
      </c>
      <c r="P18" s="25">
        <v>44092</v>
      </c>
      <c r="Q18" s="26">
        <v>44091</v>
      </c>
    </row>
    <row r="19" spans="2:17" s="9" customFormat="1" ht="19.7" customHeight="1">
      <c r="B19" s="21">
        <v>6</v>
      </c>
      <c r="C19" s="21" t="s">
        <v>292</v>
      </c>
      <c r="D19" s="21" t="s">
        <v>144</v>
      </c>
      <c r="E19" s="75" t="s">
        <v>7384</v>
      </c>
      <c r="F19" s="22">
        <v>1</v>
      </c>
      <c r="G19" s="266">
        <v>170</v>
      </c>
      <c r="H19" s="266">
        <f t="shared" si="0"/>
        <v>170</v>
      </c>
      <c r="I19" s="167"/>
      <c r="J19" s="31" t="s">
        <v>1535</v>
      </c>
      <c r="K19" s="22" t="s">
        <v>7487</v>
      </c>
      <c r="L19" s="22"/>
      <c r="M19" s="25">
        <v>44078</v>
      </c>
      <c r="N19" s="21"/>
      <c r="O19" s="32">
        <v>44092</v>
      </c>
      <c r="P19" s="25">
        <v>44092</v>
      </c>
      <c r="Q19" s="26">
        <v>44091</v>
      </c>
    </row>
    <row r="20" spans="2:17" s="9" customFormat="1" ht="19.7" customHeight="1">
      <c r="B20" s="21">
        <v>6</v>
      </c>
      <c r="C20" s="21" t="s">
        <v>292</v>
      </c>
      <c r="D20" s="21" t="s">
        <v>144</v>
      </c>
      <c r="E20" s="75" t="s">
        <v>7012</v>
      </c>
      <c r="F20" s="22">
        <v>10</v>
      </c>
      <c r="G20" s="266">
        <v>290</v>
      </c>
      <c r="H20" s="266">
        <f t="shared" si="0"/>
        <v>2900</v>
      </c>
      <c r="I20" s="167"/>
      <c r="J20" s="31" t="s">
        <v>1535</v>
      </c>
      <c r="K20" s="22" t="s">
        <v>7487</v>
      </c>
      <c r="L20" s="22"/>
      <c r="M20" s="25">
        <v>44078</v>
      </c>
      <c r="N20" s="21"/>
      <c r="O20" s="32">
        <v>44092</v>
      </c>
      <c r="P20" s="25">
        <v>44092</v>
      </c>
      <c r="Q20" s="26">
        <v>44091</v>
      </c>
    </row>
    <row r="21" spans="2:17" s="9" customFormat="1" ht="19.7" customHeight="1">
      <c r="B21" s="21">
        <v>6</v>
      </c>
      <c r="C21" s="21" t="s">
        <v>292</v>
      </c>
      <c r="D21" s="21" t="s">
        <v>144</v>
      </c>
      <c r="E21" s="75" t="s">
        <v>4927</v>
      </c>
      <c r="F21" s="22">
        <v>1</v>
      </c>
      <c r="G21" s="266">
        <v>230</v>
      </c>
      <c r="H21" s="266">
        <f t="shared" si="0"/>
        <v>230</v>
      </c>
      <c r="I21" s="167"/>
      <c r="J21" s="31" t="s">
        <v>1535</v>
      </c>
      <c r="K21" s="22" t="s">
        <v>7487</v>
      </c>
      <c r="L21" s="22"/>
      <c r="M21" s="25">
        <v>44078</v>
      </c>
      <c r="N21" s="21"/>
      <c r="O21" s="32">
        <v>44092</v>
      </c>
      <c r="P21" s="25">
        <v>44092</v>
      </c>
      <c r="Q21" s="26">
        <v>44091</v>
      </c>
    </row>
    <row r="22" spans="2:17" s="9" customFormat="1" ht="19.7" customHeight="1">
      <c r="B22" s="21"/>
      <c r="C22" s="21"/>
      <c r="D22" s="21"/>
      <c r="E22" s="75"/>
      <c r="F22" s="22"/>
      <c r="G22" s="266">
        <v>0</v>
      </c>
      <c r="H22" s="266">
        <f t="shared" si="0"/>
        <v>0</v>
      </c>
      <c r="I22" s="167"/>
      <c r="J22" s="31"/>
      <c r="K22" s="22"/>
      <c r="L22" s="22"/>
      <c r="M22" s="25"/>
      <c r="N22" s="21"/>
      <c r="O22" s="22"/>
      <c r="P22" s="25"/>
      <c r="Q22" s="26"/>
    </row>
    <row r="23" spans="2:17" s="9" customFormat="1" ht="19.7" customHeight="1">
      <c r="B23" s="21">
        <v>11</v>
      </c>
      <c r="C23" s="21" t="s">
        <v>531</v>
      </c>
      <c r="D23" s="21" t="s">
        <v>531</v>
      </c>
      <c r="E23" s="75" t="s">
        <v>3769</v>
      </c>
      <c r="F23" s="22">
        <v>1</v>
      </c>
      <c r="G23" s="266">
        <v>2814</v>
      </c>
      <c r="H23" s="266">
        <f t="shared" si="0"/>
        <v>2814</v>
      </c>
      <c r="I23" s="167"/>
      <c r="J23" s="31" t="s">
        <v>668</v>
      </c>
      <c r="K23" s="22" t="s">
        <v>7487</v>
      </c>
      <c r="L23" s="22"/>
      <c r="M23" s="25">
        <v>44077</v>
      </c>
      <c r="N23" s="21"/>
      <c r="O23" s="32"/>
      <c r="P23" s="25">
        <v>44088</v>
      </c>
      <c r="Q23" s="26">
        <v>44088</v>
      </c>
    </row>
    <row r="24" spans="2:17" s="9" customFormat="1" ht="19.7" customHeight="1">
      <c r="B24" s="21">
        <v>13</v>
      </c>
      <c r="C24" s="21" t="s">
        <v>531</v>
      </c>
      <c r="D24" s="21" t="s">
        <v>531</v>
      </c>
      <c r="E24" s="75" t="s">
        <v>6878</v>
      </c>
      <c r="F24" s="22">
        <v>1</v>
      </c>
      <c r="G24" s="266">
        <v>2830</v>
      </c>
      <c r="H24" s="266">
        <f t="shared" si="0"/>
        <v>2830</v>
      </c>
      <c r="I24" s="167"/>
      <c r="J24" s="31" t="s">
        <v>7484</v>
      </c>
      <c r="K24" s="22" t="s">
        <v>7487</v>
      </c>
      <c r="L24" s="22"/>
      <c r="M24" s="25">
        <v>44077</v>
      </c>
      <c r="N24" s="21"/>
      <c r="O24" s="32"/>
      <c r="P24" s="25">
        <v>44090</v>
      </c>
      <c r="Q24" s="26">
        <v>44090</v>
      </c>
    </row>
    <row r="25" spans="2:17" s="9" customFormat="1" ht="19.7" customHeight="1">
      <c r="B25" s="21">
        <v>13</v>
      </c>
      <c r="C25" s="21" t="s">
        <v>292</v>
      </c>
      <c r="D25" s="21" t="s">
        <v>144</v>
      </c>
      <c r="E25" s="75" t="s">
        <v>7490</v>
      </c>
      <c r="F25" s="22">
        <v>1</v>
      </c>
      <c r="G25" s="266">
        <v>2140</v>
      </c>
      <c r="H25" s="266">
        <f t="shared" si="0"/>
        <v>2140</v>
      </c>
      <c r="I25" s="167"/>
      <c r="J25" s="31" t="s">
        <v>7486</v>
      </c>
      <c r="K25" s="22" t="s">
        <v>7487</v>
      </c>
      <c r="L25" s="22"/>
      <c r="M25" s="25">
        <v>44078</v>
      </c>
      <c r="N25" s="21"/>
      <c r="O25" s="32">
        <v>44092</v>
      </c>
      <c r="P25" s="25">
        <v>44092</v>
      </c>
      <c r="Q25" s="26">
        <v>44091</v>
      </c>
    </row>
    <row r="26" spans="2:17" s="9" customFormat="1" ht="19.7" customHeight="1">
      <c r="B26" s="21">
        <v>13</v>
      </c>
      <c r="C26" s="21" t="s">
        <v>292</v>
      </c>
      <c r="D26" s="21" t="s">
        <v>144</v>
      </c>
      <c r="E26" s="75" t="s">
        <v>7491</v>
      </c>
      <c r="F26" s="22">
        <v>1</v>
      </c>
      <c r="G26" s="266">
        <v>4080</v>
      </c>
      <c r="H26" s="266">
        <f t="shared" si="0"/>
        <v>4080</v>
      </c>
      <c r="I26" s="167"/>
      <c r="J26" s="31" t="s">
        <v>4731</v>
      </c>
      <c r="K26" s="22" t="s">
        <v>7487</v>
      </c>
      <c r="L26" s="22"/>
      <c r="M26" s="25">
        <v>44078</v>
      </c>
      <c r="N26" s="21"/>
      <c r="O26" s="32">
        <v>44092</v>
      </c>
      <c r="P26" s="25">
        <v>44092</v>
      </c>
      <c r="Q26" s="26">
        <v>44091</v>
      </c>
    </row>
    <row r="27" spans="2:17" s="9" customFormat="1" ht="19.7" customHeight="1">
      <c r="B27" s="21">
        <v>13</v>
      </c>
      <c r="C27" s="21" t="s">
        <v>292</v>
      </c>
      <c r="D27" s="21" t="s">
        <v>144</v>
      </c>
      <c r="E27" s="75" t="s">
        <v>7488</v>
      </c>
      <c r="F27" s="22">
        <v>1</v>
      </c>
      <c r="G27" s="266">
        <v>140</v>
      </c>
      <c r="H27" s="266">
        <f t="shared" si="0"/>
        <v>140</v>
      </c>
      <c r="I27" s="167"/>
      <c r="J27" s="31" t="s">
        <v>1535</v>
      </c>
      <c r="K27" s="22" t="s">
        <v>7487</v>
      </c>
      <c r="L27" s="22"/>
      <c r="M27" s="25">
        <v>44078</v>
      </c>
      <c r="N27" s="21"/>
      <c r="O27" s="32">
        <v>44092</v>
      </c>
      <c r="P27" s="25">
        <v>44092</v>
      </c>
      <c r="Q27" s="26">
        <v>44091</v>
      </c>
    </row>
    <row r="28" spans="2:17" s="9" customFormat="1" ht="19.7" customHeight="1">
      <c r="B28" s="21">
        <v>13</v>
      </c>
      <c r="C28" s="21" t="s">
        <v>292</v>
      </c>
      <c r="D28" s="21" t="s">
        <v>144</v>
      </c>
      <c r="E28" s="75" t="s">
        <v>7489</v>
      </c>
      <c r="F28" s="22">
        <v>1</v>
      </c>
      <c r="G28" s="266">
        <v>140</v>
      </c>
      <c r="H28" s="266">
        <f t="shared" si="0"/>
        <v>140</v>
      </c>
      <c r="I28" s="167"/>
      <c r="J28" s="31" t="s">
        <v>1535</v>
      </c>
      <c r="K28" s="22" t="s">
        <v>7487</v>
      </c>
      <c r="L28" s="22"/>
      <c r="M28" s="25">
        <v>44078</v>
      </c>
      <c r="N28" s="21"/>
      <c r="O28" s="32">
        <v>44092</v>
      </c>
      <c r="P28" s="25">
        <v>44092</v>
      </c>
      <c r="Q28" s="26">
        <v>44091</v>
      </c>
    </row>
    <row r="29" spans="2:17" s="9" customFormat="1" ht="19.7" customHeight="1">
      <c r="B29" s="21">
        <v>13</v>
      </c>
      <c r="C29" s="21" t="s">
        <v>292</v>
      </c>
      <c r="D29" s="21" t="s">
        <v>144</v>
      </c>
      <c r="E29" s="75" t="s">
        <v>6806</v>
      </c>
      <c r="F29" s="22">
        <v>1</v>
      </c>
      <c r="G29" s="266">
        <v>140</v>
      </c>
      <c r="H29" s="266">
        <f t="shared" si="0"/>
        <v>140</v>
      </c>
      <c r="I29" s="167"/>
      <c r="J29" s="31" t="s">
        <v>1535</v>
      </c>
      <c r="K29" s="22" t="s">
        <v>7487</v>
      </c>
      <c r="L29" s="22"/>
      <c r="M29" s="25">
        <v>44078</v>
      </c>
      <c r="N29" s="21"/>
      <c r="O29" s="32">
        <v>44092</v>
      </c>
      <c r="P29" s="25">
        <v>44092</v>
      </c>
      <c r="Q29" s="26">
        <v>44091</v>
      </c>
    </row>
    <row r="30" spans="2:17" s="9" customFormat="1" ht="19.7" customHeight="1">
      <c r="B30" s="21">
        <v>13</v>
      </c>
      <c r="C30" s="21" t="s">
        <v>292</v>
      </c>
      <c r="D30" s="21" t="s">
        <v>144</v>
      </c>
      <c r="E30" s="75" t="s">
        <v>7384</v>
      </c>
      <c r="F30" s="22">
        <v>1</v>
      </c>
      <c r="G30" s="266">
        <v>170</v>
      </c>
      <c r="H30" s="266">
        <f t="shared" si="0"/>
        <v>170</v>
      </c>
      <c r="I30" s="167"/>
      <c r="J30" s="31" t="s">
        <v>1535</v>
      </c>
      <c r="K30" s="22" t="s">
        <v>7487</v>
      </c>
      <c r="L30" s="22"/>
      <c r="M30" s="25">
        <v>44078</v>
      </c>
      <c r="N30" s="21"/>
      <c r="O30" s="32">
        <v>44092</v>
      </c>
      <c r="P30" s="25">
        <v>44092</v>
      </c>
      <c r="Q30" s="26">
        <v>44091</v>
      </c>
    </row>
    <row r="31" spans="2:17" s="9" customFormat="1" ht="19.7" customHeight="1">
      <c r="B31" s="21">
        <v>13</v>
      </c>
      <c r="C31" s="21" t="s">
        <v>292</v>
      </c>
      <c r="D31" s="21" t="s">
        <v>144</v>
      </c>
      <c r="E31" s="75" t="s">
        <v>4927</v>
      </c>
      <c r="F31" s="22">
        <v>1</v>
      </c>
      <c r="G31" s="266">
        <v>230</v>
      </c>
      <c r="H31" s="266">
        <f t="shared" si="0"/>
        <v>230</v>
      </c>
      <c r="I31" s="167"/>
      <c r="J31" s="31" t="s">
        <v>1535</v>
      </c>
      <c r="K31" s="22" t="s">
        <v>7487</v>
      </c>
      <c r="L31" s="22"/>
      <c r="M31" s="25">
        <v>44078</v>
      </c>
      <c r="N31" s="21"/>
      <c r="O31" s="32">
        <v>44092</v>
      </c>
      <c r="P31" s="25">
        <v>44092</v>
      </c>
      <c r="Q31" s="26">
        <v>44091</v>
      </c>
    </row>
    <row r="32" spans="2:17" s="9" customFormat="1" ht="19.7" customHeight="1">
      <c r="B32" s="21"/>
      <c r="C32" s="21"/>
      <c r="D32" s="21"/>
      <c r="E32" s="75"/>
      <c r="F32" s="22"/>
      <c r="G32" s="266">
        <v>0</v>
      </c>
      <c r="H32" s="266">
        <f>F32*G32</f>
        <v>0</v>
      </c>
      <c r="I32" s="167"/>
      <c r="J32" s="31"/>
      <c r="K32" s="22"/>
      <c r="L32" s="22"/>
      <c r="M32" s="25"/>
      <c r="N32" s="21"/>
      <c r="O32" s="22"/>
      <c r="P32" s="25"/>
      <c r="Q32" s="26"/>
    </row>
    <row r="33" spans="2:17" s="9" customFormat="1" ht="19.7" customHeight="1">
      <c r="B33" s="21"/>
      <c r="C33" s="21"/>
      <c r="D33" s="21"/>
      <c r="E33" s="75"/>
      <c r="F33" s="22"/>
      <c r="G33" s="266">
        <v>0</v>
      </c>
      <c r="H33" s="266">
        <f>F33*G33</f>
        <v>0</v>
      </c>
      <c r="I33" s="167"/>
      <c r="J33" s="30"/>
      <c r="K33" s="30"/>
      <c r="L33" s="22"/>
      <c r="M33" s="25"/>
      <c r="N33" s="21"/>
      <c r="O33" s="22"/>
      <c r="P33" s="25"/>
      <c r="Q33" s="26"/>
    </row>
    <row r="34" spans="2:17" s="9" customFormat="1" ht="19.7" customHeight="1">
      <c r="B34" s="21"/>
      <c r="C34" s="21"/>
      <c r="D34" s="21"/>
      <c r="E34" s="75"/>
      <c r="F34" s="22"/>
      <c r="G34" s="266">
        <v>0</v>
      </c>
      <c r="H34" s="266">
        <f t="shared" ref="H34:H68" si="1">F34*G34</f>
        <v>0</v>
      </c>
      <c r="I34" s="167"/>
      <c r="J34" s="31"/>
      <c r="K34" s="22"/>
      <c r="L34" s="22"/>
      <c r="M34" s="25"/>
      <c r="N34" s="21"/>
      <c r="O34" s="22"/>
      <c r="P34" s="25"/>
      <c r="Q34" s="26"/>
    </row>
    <row r="35" spans="2:17" s="9" customFormat="1" ht="19.7" customHeight="1">
      <c r="B35" s="21">
        <v>4</v>
      </c>
      <c r="C35" s="21" t="s">
        <v>1489</v>
      </c>
      <c r="D35" s="21" t="s">
        <v>144</v>
      </c>
      <c r="E35" s="75" t="s">
        <v>1501</v>
      </c>
      <c r="F35" s="22">
        <v>2</v>
      </c>
      <c r="G35" s="266">
        <v>35</v>
      </c>
      <c r="H35" s="266">
        <f t="shared" si="1"/>
        <v>70</v>
      </c>
      <c r="I35" s="167"/>
      <c r="J35" s="31" t="s">
        <v>1502</v>
      </c>
      <c r="K35" s="22"/>
      <c r="L35" s="22"/>
      <c r="M35" s="25">
        <v>44078</v>
      </c>
      <c r="N35" s="21"/>
      <c r="O35" s="32">
        <v>44090</v>
      </c>
      <c r="P35" s="32">
        <v>44090</v>
      </c>
      <c r="Q35" s="26">
        <v>44089</v>
      </c>
    </row>
    <row r="36" spans="2:17" s="9" customFormat="1" ht="19.7" customHeight="1">
      <c r="B36" s="21">
        <v>4</v>
      </c>
      <c r="C36" s="21" t="s">
        <v>1489</v>
      </c>
      <c r="D36" s="21" t="s">
        <v>144</v>
      </c>
      <c r="E36" s="245" t="s">
        <v>1770</v>
      </c>
      <c r="F36" s="22">
        <v>2</v>
      </c>
      <c r="G36" s="266">
        <v>910</v>
      </c>
      <c r="H36" s="266">
        <f t="shared" si="1"/>
        <v>1820</v>
      </c>
      <c r="I36" s="167"/>
      <c r="J36" s="211" t="s">
        <v>1771</v>
      </c>
      <c r="K36" s="22"/>
      <c r="L36" s="22"/>
      <c r="M36" s="25">
        <v>44078</v>
      </c>
      <c r="N36" s="21"/>
      <c r="O36" s="32">
        <v>44090</v>
      </c>
      <c r="P36" s="32">
        <v>44090</v>
      </c>
      <c r="Q36" s="26">
        <v>44089</v>
      </c>
    </row>
    <row r="37" spans="2:17" s="9" customFormat="1" ht="19.7" customHeight="1">
      <c r="B37" s="21">
        <v>4</v>
      </c>
      <c r="C37" s="21" t="s">
        <v>1489</v>
      </c>
      <c r="D37" s="21" t="s">
        <v>144</v>
      </c>
      <c r="E37" s="245" t="s">
        <v>7035</v>
      </c>
      <c r="F37" s="22">
        <v>2</v>
      </c>
      <c r="G37" s="266">
        <v>250</v>
      </c>
      <c r="H37" s="266">
        <f t="shared" si="1"/>
        <v>500</v>
      </c>
      <c r="I37" s="167"/>
      <c r="J37" s="211" t="s">
        <v>195</v>
      </c>
      <c r="K37" s="22"/>
      <c r="L37" s="22"/>
      <c r="M37" s="25">
        <v>44078</v>
      </c>
      <c r="N37" s="21"/>
      <c r="O37" s="32">
        <v>44090</v>
      </c>
      <c r="P37" s="32">
        <v>44089</v>
      </c>
      <c r="Q37" s="26">
        <v>44089</v>
      </c>
    </row>
    <row r="38" spans="2:17" s="9" customFormat="1" ht="19.7" customHeight="1">
      <c r="B38" s="21">
        <v>4</v>
      </c>
      <c r="C38" s="21" t="s">
        <v>1489</v>
      </c>
      <c r="D38" s="21" t="s">
        <v>144</v>
      </c>
      <c r="E38" s="245" t="s">
        <v>1773</v>
      </c>
      <c r="F38" s="22">
        <v>2</v>
      </c>
      <c r="G38" s="266">
        <v>25</v>
      </c>
      <c r="H38" s="266">
        <f t="shared" si="1"/>
        <v>50</v>
      </c>
      <c r="I38" s="167"/>
      <c r="J38" s="211" t="s">
        <v>1774</v>
      </c>
      <c r="K38" s="22"/>
      <c r="L38" s="22"/>
      <c r="M38" s="25">
        <v>44078</v>
      </c>
      <c r="N38" s="21"/>
      <c r="O38" s="32">
        <v>44090</v>
      </c>
      <c r="P38" s="32">
        <v>44090</v>
      </c>
      <c r="Q38" s="26">
        <v>44089</v>
      </c>
    </row>
    <row r="39" spans="2:17" s="9" customFormat="1" ht="19.7" customHeight="1">
      <c r="B39" s="21"/>
      <c r="C39" s="21"/>
      <c r="D39" s="21"/>
      <c r="E39" s="75"/>
      <c r="F39" s="22"/>
      <c r="G39" s="266">
        <v>0</v>
      </c>
      <c r="H39" s="266">
        <f t="shared" si="1"/>
        <v>0</v>
      </c>
      <c r="I39" s="167"/>
      <c r="J39" s="31"/>
      <c r="K39" s="22"/>
      <c r="L39" s="22"/>
      <c r="M39" s="25"/>
      <c r="N39" s="21"/>
      <c r="O39" s="22"/>
      <c r="P39" s="25"/>
      <c r="Q39" s="26"/>
    </row>
    <row r="40" spans="2:17" s="9" customFormat="1" ht="19.7" customHeight="1">
      <c r="B40" s="21">
        <v>14</v>
      </c>
      <c r="C40" s="21" t="s">
        <v>2269</v>
      </c>
      <c r="D40" s="21" t="s">
        <v>531</v>
      </c>
      <c r="E40" s="75" t="s">
        <v>671</v>
      </c>
      <c r="F40" s="22">
        <v>2</v>
      </c>
      <c r="G40" s="266">
        <v>147</v>
      </c>
      <c r="H40" s="266">
        <f t="shared" si="1"/>
        <v>294</v>
      </c>
      <c r="I40" s="167"/>
      <c r="J40" s="31" t="s">
        <v>1452</v>
      </c>
      <c r="K40" s="30" t="s">
        <v>7492</v>
      </c>
      <c r="L40" s="22"/>
      <c r="M40" s="25">
        <v>44077</v>
      </c>
      <c r="N40" s="21"/>
      <c r="O40" s="22"/>
      <c r="P40" s="25">
        <v>44090</v>
      </c>
      <c r="Q40" s="26">
        <v>44090</v>
      </c>
    </row>
    <row r="41" spans="2:17" s="9" customFormat="1" ht="19.7" customHeight="1">
      <c r="B41" s="21">
        <v>14</v>
      </c>
      <c r="C41" s="21" t="s">
        <v>2233</v>
      </c>
      <c r="D41" s="21" t="s">
        <v>531</v>
      </c>
      <c r="E41" s="75" t="s">
        <v>7493</v>
      </c>
      <c r="F41" s="22">
        <v>1</v>
      </c>
      <c r="G41" s="266">
        <v>3824</v>
      </c>
      <c r="H41" s="266">
        <f t="shared" si="1"/>
        <v>3824</v>
      </c>
      <c r="I41" s="167"/>
      <c r="J41" s="31" t="s">
        <v>1529</v>
      </c>
      <c r="K41" s="30" t="s">
        <v>7492</v>
      </c>
      <c r="L41" s="22"/>
      <c r="M41" s="25">
        <v>44077</v>
      </c>
      <c r="N41" s="21"/>
      <c r="O41" s="22"/>
      <c r="P41" s="25">
        <v>44090</v>
      </c>
      <c r="Q41" s="26">
        <v>44090</v>
      </c>
    </row>
    <row r="42" spans="2:17" s="9" customFormat="1" ht="19.7" customHeight="1">
      <c r="B42" s="21">
        <v>12</v>
      </c>
      <c r="C42" s="21" t="s">
        <v>531</v>
      </c>
      <c r="D42" s="21" t="s">
        <v>531</v>
      </c>
      <c r="E42" s="75" t="s">
        <v>7494</v>
      </c>
      <c r="F42" s="22">
        <v>1</v>
      </c>
      <c r="G42" s="266">
        <v>15948</v>
      </c>
      <c r="H42" s="266">
        <f t="shared" si="1"/>
        <v>15948</v>
      </c>
      <c r="I42" s="167"/>
      <c r="J42" s="31" t="s">
        <v>7495</v>
      </c>
      <c r="K42" s="30" t="s">
        <v>7492</v>
      </c>
      <c r="L42" s="22"/>
      <c r="M42" s="25">
        <v>44077</v>
      </c>
      <c r="N42" s="21"/>
      <c r="O42" s="22"/>
      <c r="P42" s="25">
        <v>44090</v>
      </c>
      <c r="Q42" s="26">
        <v>44090</v>
      </c>
    </row>
    <row r="43" spans="2:17" s="9" customFormat="1" ht="19.7" customHeight="1">
      <c r="B43" s="21">
        <v>14</v>
      </c>
      <c r="C43" s="21" t="s">
        <v>531</v>
      </c>
      <c r="D43" s="21" t="s">
        <v>531</v>
      </c>
      <c r="E43" s="75" t="s">
        <v>7496</v>
      </c>
      <c r="F43" s="22">
        <v>1</v>
      </c>
      <c r="G43" s="266">
        <v>6286</v>
      </c>
      <c r="H43" s="266">
        <f t="shared" si="1"/>
        <v>6286</v>
      </c>
      <c r="I43" s="167"/>
      <c r="J43" s="31" t="s">
        <v>7497</v>
      </c>
      <c r="K43" s="30" t="s">
        <v>7492</v>
      </c>
      <c r="L43" s="22"/>
      <c r="M43" s="25">
        <v>44077</v>
      </c>
      <c r="N43" s="21"/>
      <c r="O43" s="22"/>
      <c r="P43" s="25">
        <v>44090</v>
      </c>
      <c r="Q43" s="26">
        <v>44090</v>
      </c>
    </row>
    <row r="44" spans="2:17" s="9" customFormat="1" ht="19.7" customHeight="1">
      <c r="B44" s="21">
        <v>14</v>
      </c>
      <c r="C44" s="21" t="s">
        <v>531</v>
      </c>
      <c r="D44" s="21" t="s">
        <v>531</v>
      </c>
      <c r="E44" s="75" t="s">
        <v>7498</v>
      </c>
      <c r="F44" s="22">
        <v>1</v>
      </c>
      <c r="G44" s="266">
        <v>4675</v>
      </c>
      <c r="H44" s="266">
        <f t="shared" si="1"/>
        <v>4675</v>
      </c>
      <c r="I44" s="167"/>
      <c r="J44" s="31" t="s">
        <v>7499</v>
      </c>
      <c r="K44" s="30" t="s">
        <v>7492</v>
      </c>
      <c r="L44" s="22"/>
      <c r="M44" s="25">
        <v>44077</v>
      </c>
      <c r="N44" s="21"/>
      <c r="O44" s="22"/>
      <c r="P44" s="25">
        <v>44090</v>
      </c>
      <c r="Q44" s="26">
        <v>44090</v>
      </c>
    </row>
    <row r="45" spans="2:17" s="9" customFormat="1" ht="19.7" customHeight="1">
      <c r="B45" s="21">
        <v>14</v>
      </c>
      <c r="C45" s="21" t="s">
        <v>531</v>
      </c>
      <c r="D45" s="21" t="s">
        <v>531</v>
      </c>
      <c r="E45" s="75" t="s">
        <v>7500</v>
      </c>
      <c r="F45" s="22">
        <v>1</v>
      </c>
      <c r="G45" s="266">
        <v>3050</v>
      </c>
      <c r="H45" s="266">
        <f t="shared" si="1"/>
        <v>3050</v>
      </c>
      <c r="I45" s="167"/>
      <c r="J45" s="31" t="s">
        <v>7501</v>
      </c>
      <c r="K45" s="30" t="s">
        <v>7492</v>
      </c>
      <c r="L45" s="22"/>
      <c r="M45" s="25">
        <v>44077</v>
      </c>
      <c r="N45" s="21"/>
      <c r="O45" s="22"/>
      <c r="P45" s="25">
        <v>44090</v>
      </c>
      <c r="Q45" s="26">
        <v>44090</v>
      </c>
    </row>
    <row r="46" spans="2:17" s="9" customFormat="1" ht="19.7" customHeight="1">
      <c r="B46" s="21">
        <v>6</v>
      </c>
      <c r="C46" s="21" t="s">
        <v>577</v>
      </c>
      <c r="D46" s="21" t="s">
        <v>577</v>
      </c>
      <c r="E46" s="75" t="s">
        <v>7502</v>
      </c>
      <c r="F46" s="22">
        <v>2</v>
      </c>
      <c r="G46" s="266">
        <v>2200</v>
      </c>
      <c r="H46" s="266">
        <f t="shared" si="1"/>
        <v>4400</v>
      </c>
      <c r="I46" s="167"/>
      <c r="J46" s="31" t="s">
        <v>7503</v>
      </c>
      <c r="K46" s="30" t="s">
        <v>7492</v>
      </c>
      <c r="L46" s="22"/>
      <c r="M46" s="25">
        <v>44077</v>
      </c>
      <c r="N46" s="21"/>
      <c r="O46" s="22"/>
      <c r="P46" s="25">
        <v>44090</v>
      </c>
      <c r="Q46" s="26">
        <v>44090</v>
      </c>
    </row>
    <row r="47" spans="2:17" s="9" customFormat="1" ht="19.7" customHeight="1">
      <c r="B47" s="21"/>
      <c r="C47" s="21"/>
      <c r="D47" s="21"/>
      <c r="E47" s="75"/>
      <c r="F47" s="22"/>
      <c r="G47" s="266">
        <v>0</v>
      </c>
      <c r="H47" s="266">
        <f t="shared" si="1"/>
        <v>0</v>
      </c>
      <c r="I47" s="167"/>
      <c r="J47" s="31"/>
      <c r="K47" s="22"/>
      <c r="L47" s="22"/>
      <c r="M47" s="25"/>
      <c r="N47" s="21"/>
      <c r="O47" s="22"/>
      <c r="P47" s="25"/>
      <c r="Q47" s="26"/>
    </row>
    <row r="48" spans="2:17" s="9" customFormat="1" ht="19.7" customHeight="1">
      <c r="B48" s="21">
        <v>7</v>
      </c>
      <c r="C48" s="21" t="s">
        <v>2269</v>
      </c>
      <c r="D48" s="21" t="s">
        <v>531</v>
      </c>
      <c r="E48" s="75" t="s">
        <v>671</v>
      </c>
      <c r="F48" s="22">
        <v>2</v>
      </c>
      <c r="G48" s="266">
        <v>147</v>
      </c>
      <c r="H48" s="266">
        <f t="shared" si="1"/>
        <v>294</v>
      </c>
      <c r="I48" s="167"/>
      <c r="J48" s="31" t="s">
        <v>1452</v>
      </c>
      <c r="K48" s="30" t="s">
        <v>7492</v>
      </c>
      <c r="L48" s="22"/>
      <c r="M48" s="25">
        <v>44077</v>
      </c>
      <c r="N48" s="21"/>
      <c r="O48" s="22"/>
      <c r="P48" s="25">
        <v>44090</v>
      </c>
      <c r="Q48" s="26">
        <v>44090</v>
      </c>
    </row>
    <row r="49" spans="2:17" s="9" customFormat="1" ht="19.7" customHeight="1">
      <c r="B49" s="21">
        <v>4</v>
      </c>
      <c r="C49" s="21" t="s">
        <v>531</v>
      </c>
      <c r="D49" s="21" t="s">
        <v>531</v>
      </c>
      <c r="E49" s="75" t="s">
        <v>7504</v>
      </c>
      <c r="F49" s="22">
        <v>1</v>
      </c>
      <c r="G49" s="266">
        <v>1234</v>
      </c>
      <c r="H49" s="266">
        <f t="shared" si="1"/>
        <v>1234</v>
      </c>
      <c r="I49" s="167"/>
      <c r="J49" s="31" t="s">
        <v>6609</v>
      </c>
      <c r="K49" s="30" t="s">
        <v>7492</v>
      </c>
      <c r="L49" s="22"/>
      <c r="M49" s="25">
        <v>44077</v>
      </c>
      <c r="N49" s="21"/>
      <c r="O49" s="22"/>
      <c r="P49" s="25">
        <v>44090</v>
      </c>
      <c r="Q49" s="26">
        <v>44090</v>
      </c>
    </row>
    <row r="50" spans="2:17" s="9" customFormat="1" ht="19.7" customHeight="1">
      <c r="B50" s="21">
        <v>4</v>
      </c>
      <c r="C50" s="21" t="s">
        <v>531</v>
      </c>
      <c r="D50" s="21" t="s">
        <v>531</v>
      </c>
      <c r="E50" s="75" t="s">
        <v>1527</v>
      </c>
      <c r="F50" s="22">
        <v>1</v>
      </c>
      <c r="G50" s="266">
        <v>861</v>
      </c>
      <c r="H50" s="266">
        <f t="shared" si="1"/>
        <v>861</v>
      </c>
      <c r="I50" s="167"/>
      <c r="J50" s="31" t="s">
        <v>898</v>
      </c>
      <c r="K50" s="30" t="s">
        <v>7492</v>
      </c>
      <c r="L50" s="22"/>
      <c r="M50" s="25">
        <v>44077</v>
      </c>
      <c r="N50" s="21"/>
      <c r="O50" s="22"/>
      <c r="P50" s="25">
        <v>44090</v>
      </c>
      <c r="Q50" s="26">
        <v>44090</v>
      </c>
    </row>
    <row r="51" spans="2:17" s="9" customFormat="1" ht="19.7" customHeight="1">
      <c r="B51" s="21">
        <v>7</v>
      </c>
      <c r="C51" s="21" t="s">
        <v>2233</v>
      </c>
      <c r="D51" s="21" t="s">
        <v>531</v>
      </c>
      <c r="E51" s="75" t="s">
        <v>6691</v>
      </c>
      <c r="F51" s="22">
        <v>1</v>
      </c>
      <c r="G51" s="266">
        <v>2720</v>
      </c>
      <c r="H51" s="266">
        <f t="shared" si="1"/>
        <v>2720</v>
      </c>
      <c r="I51" s="167"/>
      <c r="J51" s="31" t="s">
        <v>1529</v>
      </c>
      <c r="K51" s="30" t="s">
        <v>7492</v>
      </c>
      <c r="L51" s="22"/>
      <c r="M51" s="25">
        <v>44077</v>
      </c>
      <c r="N51" s="21"/>
      <c r="O51" s="22"/>
      <c r="P51" s="25">
        <v>44090</v>
      </c>
      <c r="Q51" s="26">
        <v>44090</v>
      </c>
    </row>
    <row r="52" spans="2:17" s="9" customFormat="1" ht="19.7" customHeight="1">
      <c r="B52" s="21">
        <v>7</v>
      </c>
      <c r="C52" s="21" t="s">
        <v>531</v>
      </c>
      <c r="D52" s="21" t="s">
        <v>531</v>
      </c>
      <c r="E52" s="75" t="s">
        <v>6703</v>
      </c>
      <c r="F52" s="22">
        <v>1</v>
      </c>
      <c r="G52" s="266">
        <v>4570</v>
      </c>
      <c r="H52" s="266">
        <f t="shared" si="1"/>
        <v>4570</v>
      </c>
      <c r="I52" s="167"/>
      <c r="J52" s="31" t="s">
        <v>3796</v>
      </c>
      <c r="K52" s="30" t="s">
        <v>7492</v>
      </c>
      <c r="L52" s="22"/>
      <c r="M52" s="25">
        <v>44077</v>
      </c>
      <c r="N52" s="21"/>
      <c r="O52" s="22"/>
      <c r="P52" s="25">
        <v>44090</v>
      </c>
      <c r="Q52" s="26">
        <v>44090</v>
      </c>
    </row>
    <row r="53" spans="2:17" s="9" customFormat="1" ht="19.7" customHeight="1">
      <c r="B53" s="21">
        <v>7</v>
      </c>
      <c r="C53" s="21" t="s">
        <v>531</v>
      </c>
      <c r="D53" s="21" t="s">
        <v>531</v>
      </c>
      <c r="E53" s="75" t="s">
        <v>3798</v>
      </c>
      <c r="F53" s="22">
        <v>1</v>
      </c>
      <c r="G53" s="266">
        <v>258</v>
      </c>
      <c r="H53" s="266">
        <f t="shared" si="1"/>
        <v>258</v>
      </c>
      <c r="I53" s="167"/>
      <c r="J53" s="31" t="s">
        <v>2679</v>
      </c>
      <c r="K53" s="30" t="s">
        <v>7492</v>
      </c>
      <c r="L53" s="22"/>
      <c r="M53" s="25">
        <v>44077</v>
      </c>
      <c r="N53" s="21"/>
      <c r="O53" s="22"/>
      <c r="P53" s="25">
        <v>44090</v>
      </c>
      <c r="Q53" s="26">
        <v>44090</v>
      </c>
    </row>
    <row r="54" spans="2:17" s="9" customFormat="1" ht="19.7" customHeight="1">
      <c r="B54" s="21">
        <v>7</v>
      </c>
      <c r="C54" s="21" t="s">
        <v>531</v>
      </c>
      <c r="D54" s="21" t="s">
        <v>531</v>
      </c>
      <c r="E54" s="75" t="s">
        <v>6704</v>
      </c>
      <c r="F54" s="22">
        <v>1</v>
      </c>
      <c r="G54" s="266">
        <v>290</v>
      </c>
      <c r="H54" s="266">
        <f t="shared" si="1"/>
        <v>290</v>
      </c>
      <c r="I54" s="167"/>
      <c r="J54" s="31" t="s">
        <v>3800</v>
      </c>
      <c r="K54" s="30" t="s">
        <v>7492</v>
      </c>
      <c r="L54" s="22"/>
      <c r="M54" s="25">
        <v>44077</v>
      </c>
      <c r="N54" s="21"/>
      <c r="O54" s="22"/>
      <c r="P54" s="25">
        <v>44090</v>
      </c>
      <c r="Q54" s="26">
        <v>44090</v>
      </c>
    </row>
    <row r="55" spans="2:17" s="9" customFormat="1" ht="19.7" customHeight="1">
      <c r="B55" s="21">
        <v>7</v>
      </c>
      <c r="C55" s="21" t="s">
        <v>531</v>
      </c>
      <c r="D55" s="21" t="s">
        <v>531</v>
      </c>
      <c r="E55" s="75" t="s">
        <v>6705</v>
      </c>
      <c r="F55" s="22">
        <v>1</v>
      </c>
      <c r="G55" s="266">
        <v>890</v>
      </c>
      <c r="H55" s="266">
        <f t="shared" si="1"/>
        <v>890</v>
      </c>
      <c r="I55" s="167"/>
      <c r="J55" s="31" t="s">
        <v>3800</v>
      </c>
      <c r="K55" s="30" t="s">
        <v>7492</v>
      </c>
      <c r="L55" s="22"/>
      <c r="M55" s="25">
        <v>44077</v>
      </c>
      <c r="N55" s="21"/>
      <c r="O55" s="22"/>
      <c r="P55" s="25">
        <v>44090</v>
      </c>
      <c r="Q55" s="26">
        <v>44090</v>
      </c>
    </row>
    <row r="56" spans="2:17" s="9" customFormat="1" ht="19.7" customHeight="1">
      <c r="B56" s="21">
        <v>7</v>
      </c>
      <c r="C56" s="21" t="s">
        <v>531</v>
      </c>
      <c r="D56" s="21" t="s">
        <v>531</v>
      </c>
      <c r="E56" s="75" t="s">
        <v>7505</v>
      </c>
      <c r="F56" s="22">
        <v>10</v>
      </c>
      <c r="G56" s="266">
        <v>27</v>
      </c>
      <c r="H56" s="266">
        <f t="shared" si="1"/>
        <v>270</v>
      </c>
      <c r="I56" s="167"/>
      <c r="J56" s="31" t="s">
        <v>7506</v>
      </c>
      <c r="K56" s="30" t="s">
        <v>7492</v>
      </c>
      <c r="L56" s="22"/>
      <c r="M56" s="25">
        <v>44077</v>
      </c>
      <c r="N56" s="21"/>
      <c r="O56" s="22"/>
      <c r="P56" s="25">
        <v>44090</v>
      </c>
      <c r="Q56" s="26">
        <v>44090</v>
      </c>
    </row>
    <row r="57" spans="2:17" s="9" customFormat="1" ht="19.7" customHeight="1">
      <c r="B57" s="21">
        <v>7</v>
      </c>
      <c r="C57" s="21" t="s">
        <v>531</v>
      </c>
      <c r="D57" s="21" t="s">
        <v>531</v>
      </c>
      <c r="E57" s="75" t="s">
        <v>811</v>
      </c>
      <c r="F57" s="22">
        <v>1</v>
      </c>
      <c r="G57" s="266">
        <v>1100</v>
      </c>
      <c r="H57" s="266">
        <f t="shared" si="1"/>
        <v>1100</v>
      </c>
      <c r="I57" s="167"/>
      <c r="J57" s="31" t="s">
        <v>6591</v>
      </c>
      <c r="K57" s="30" t="s">
        <v>7492</v>
      </c>
      <c r="L57" s="22"/>
      <c r="M57" s="25">
        <v>44077</v>
      </c>
      <c r="N57" s="21"/>
      <c r="O57" s="22"/>
      <c r="P57" s="25">
        <v>44090</v>
      </c>
      <c r="Q57" s="26">
        <v>44090</v>
      </c>
    </row>
    <row r="58" spans="2:17" s="9" customFormat="1" ht="19.7" customHeight="1">
      <c r="B58" s="21">
        <v>7</v>
      </c>
      <c r="C58" s="21" t="s">
        <v>3989</v>
      </c>
      <c r="D58" s="21" t="s">
        <v>531</v>
      </c>
      <c r="E58" s="75" t="s">
        <v>6708</v>
      </c>
      <c r="F58" s="22">
        <v>5</v>
      </c>
      <c r="G58" s="266">
        <v>150</v>
      </c>
      <c r="H58" s="266">
        <f t="shared" si="1"/>
        <v>750</v>
      </c>
      <c r="I58" s="167"/>
      <c r="J58" s="31" t="s">
        <v>6709</v>
      </c>
      <c r="K58" s="30" t="s">
        <v>7492</v>
      </c>
      <c r="L58" s="22"/>
      <c r="M58" s="25">
        <v>44077</v>
      </c>
      <c r="N58" s="21"/>
      <c r="O58" s="22"/>
      <c r="P58" s="25">
        <v>44090</v>
      </c>
      <c r="Q58" s="26">
        <v>44090</v>
      </c>
    </row>
    <row r="59" spans="2:17" s="9" customFormat="1" ht="19.7" customHeight="1">
      <c r="B59" s="21"/>
      <c r="C59" s="21"/>
      <c r="D59" s="21"/>
      <c r="E59" s="75"/>
      <c r="F59" s="22"/>
      <c r="G59" s="266">
        <v>0</v>
      </c>
      <c r="H59" s="266">
        <f t="shared" si="1"/>
        <v>0</v>
      </c>
      <c r="I59" s="167"/>
      <c r="J59" s="31"/>
      <c r="K59" s="22"/>
      <c r="L59" s="22"/>
      <c r="M59" s="25"/>
      <c r="N59" s="21"/>
      <c r="O59" s="22"/>
      <c r="P59" s="25"/>
      <c r="Q59" s="26"/>
    </row>
    <row r="60" spans="2:17" s="9" customFormat="1" ht="19.7" customHeight="1">
      <c r="B60" s="21">
        <v>5</v>
      </c>
      <c r="C60" s="21" t="s">
        <v>531</v>
      </c>
      <c r="D60" s="21" t="s">
        <v>531</v>
      </c>
      <c r="E60" s="75" t="s">
        <v>7507</v>
      </c>
      <c r="F60" s="22">
        <v>1</v>
      </c>
      <c r="G60" s="266">
        <v>9323</v>
      </c>
      <c r="H60" s="266">
        <f t="shared" si="1"/>
        <v>9323</v>
      </c>
      <c r="I60" s="167"/>
      <c r="J60" s="31" t="s">
        <v>7508</v>
      </c>
      <c r="K60" s="30" t="s">
        <v>7492</v>
      </c>
      <c r="L60" s="22"/>
      <c r="M60" s="25">
        <v>44077</v>
      </c>
      <c r="N60" s="21"/>
      <c r="O60" s="22"/>
      <c r="P60" s="25">
        <v>44090</v>
      </c>
      <c r="Q60" s="26">
        <v>44090</v>
      </c>
    </row>
    <row r="61" spans="2:17" s="9" customFormat="1" ht="19.7" customHeight="1">
      <c r="B61" s="21">
        <v>7</v>
      </c>
      <c r="C61" s="21" t="s">
        <v>531</v>
      </c>
      <c r="D61" s="21" t="s">
        <v>531</v>
      </c>
      <c r="E61" s="75" t="s">
        <v>7509</v>
      </c>
      <c r="F61" s="22">
        <v>1</v>
      </c>
      <c r="G61" s="266">
        <v>6320</v>
      </c>
      <c r="H61" s="266">
        <f t="shared" si="1"/>
        <v>6320</v>
      </c>
      <c r="I61" s="167"/>
      <c r="J61" s="31" t="s">
        <v>7510</v>
      </c>
      <c r="K61" s="30" t="s">
        <v>7492</v>
      </c>
      <c r="L61" s="22"/>
      <c r="M61" s="25">
        <v>44077</v>
      </c>
      <c r="N61" s="21"/>
      <c r="O61" s="22"/>
      <c r="P61" s="25">
        <v>44090</v>
      </c>
      <c r="Q61" s="26">
        <v>44090</v>
      </c>
    </row>
    <row r="62" spans="2:17" s="9" customFormat="1" ht="19.7" customHeight="1">
      <c r="B62" s="21">
        <v>7</v>
      </c>
      <c r="C62" s="21" t="s">
        <v>531</v>
      </c>
      <c r="D62" s="21" t="s">
        <v>531</v>
      </c>
      <c r="E62" s="75" t="s">
        <v>7511</v>
      </c>
      <c r="F62" s="22">
        <v>1</v>
      </c>
      <c r="G62" s="266">
        <v>5222</v>
      </c>
      <c r="H62" s="266">
        <f t="shared" si="1"/>
        <v>5222</v>
      </c>
      <c r="I62" s="167"/>
      <c r="J62" s="31" t="s">
        <v>7512</v>
      </c>
      <c r="K62" s="30" t="s">
        <v>7492</v>
      </c>
      <c r="L62" s="22"/>
      <c r="M62" s="25">
        <v>44077</v>
      </c>
      <c r="N62" s="21"/>
      <c r="O62" s="22"/>
      <c r="P62" s="25">
        <v>44090</v>
      </c>
      <c r="Q62" s="26">
        <v>44090</v>
      </c>
    </row>
    <row r="63" spans="2:17" s="9" customFormat="1" ht="19.7" customHeight="1">
      <c r="B63" s="21">
        <v>7</v>
      </c>
      <c r="C63" s="21" t="s">
        <v>531</v>
      </c>
      <c r="D63" s="21" t="s">
        <v>531</v>
      </c>
      <c r="E63" s="75" t="s">
        <v>7513</v>
      </c>
      <c r="F63" s="22">
        <v>1</v>
      </c>
      <c r="G63" s="266">
        <v>4601</v>
      </c>
      <c r="H63" s="266">
        <f t="shared" si="1"/>
        <v>4601</v>
      </c>
      <c r="I63" s="167"/>
      <c r="J63" s="31" t="s">
        <v>7514</v>
      </c>
      <c r="K63" s="30" t="s">
        <v>7492</v>
      </c>
      <c r="L63" s="22"/>
      <c r="M63" s="25">
        <v>44077</v>
      </c>
      <c r="N63" s="21"/>
      <c r="O63" s="22"/>
      <c r="P63" s="25">
        <v>44090</v>
      </c>
      <c r="Q63" s="26">
        <v>44090</v>
      </c>
    </row>
    <row r="64" spans="2:17" s="9" customFormat="1" ht="19.7" customHeight="1">
      <c r="B64" s="21">
        <v>7</v>
      </c>
      <c r="C64" s="21" t="s">
        <v>531</v>
      </c>
      <c r="D64" s="21" t="s">
        <v>531</v>
      </c>
      <c r="E64" s="75" t="s">
        <v>7515</v>
      </c>
      <c r="F64" s="22">
        <v>1</v>
      </c>
      <c r="G64" s="266">
        <v>8374</v>
      </c>
      <c r="H64" s="266">
        <f t="shared" si="1"/>
        <v>8374</v>
      </c>
      <c r="I64" s="167"/>
      <c r="J64" s="31" t="s">
        <v>7516</v>
      </c>
      <c r="K64" s="30" t="s">
        <v>7492</v>
      </c>
      <c r="L64" s="22"/>
      <c r="M64" s="25">
        <v>44077</v>
      </c>
      <c r="N64" s="21"/>
      <c r="O64" s="22"/>
      <c r="P64" s="25">
        <v>44090</v>
      </c>
      <c r="Q64" s="26">
        <v>44090</v>
      </c>
    </row>
    <row r="65" spans="2:17" s="9" customFormat="1" ht="19.7" customHeight="1">
      <c r="B65" s="21">
        <v>7</v>
      </c>
      <c r="C65" s="21" t="s">
        <v>531</v>
      </c>
      <c r="D65" s="21" t="s">
        <v>531</v>
      </c>
      <c r="E65" s="75" t="s">
        <v>7517</v>
      </c>
      <c r="F65" s="22">
        <v>1</v>
      </c>
      <c r="G65" s="266">
        <v>5349</v>
      </c>
      <c r="H65" s="266">
        <f t="shared" si="1"/>
        <v>5349</v>
      </c>
      <c r="I65" s="167"/>
      <c r="J65" s="31" t="s">
        <v>7518</v>
      </c>
      <c r="K65" s="30" t="s">
        <v>7492</v>
      </c>
      <c r="L65" s="22"/>
      <c r="M65" s="25">
        <v>44077</v>
      </c>
      <c r="N65" s="21"/>
      <c r="O65" s="22"/>
      <c r="P65" s="25">
        <v>44090</v>
      </c>
      <c r="Q65" s="26">
        <v>44090</v>
      </c>
    </row>
    <row r="66" spans="2:17" s="9" customFormat="1" ht="19.7" customHeight="1">
      <c r="B66" s="21">
        <v>7</v>
      </c>
      <c r="C66" s="21" t="s">
        <v>531</v>
      </c>
      <c r="D66" s="21" t="s">
        <v>531</v>
      </c>
      <c r="E66" s="75" t="s">
        <v>7519</v>
      </c>
      <c r="F66" s="22">
        <v>1</v>
      </c>
      <c r="G66" s="266">
        <v>1530</v>
      </c>
      <c r="H66" s="266">
        <f t="shared" si="1"/>
        <v>1530</v>
      </c>
      <c r="I66" s="167"/>
      <c r="J66" s="31" t="s">
        <v>7520</v>
      </c>
      <c r="K66" s="30" t="s">
        <v>7492</v>
      </c>
      <c r="L66" s="22"/>
      <c r="M66" s="25">
        <v>44077</v>
      </c>
      <c r="N66" s="21"/>
      <c r="O66" s="22"/>
      <c r="P66" s="25">
        <v>44090</v>
      </c>
      <c r="Q66" s="26">
        <v>44090</v>
      </c>
    </row>
    <row r="67" spans="2:17" s="9" customFormat="1" ht="19.7" customHeight="1">
      <c r="B67" s="21">
        <v>7</v>
      </c>
      <c r="C67" s="21" t="s">
        <v>531</v>
      </c>
      <c r="D67" s="21" t="s">
        <v>531</v>
      </c>
      <c r="E67" s="75" t="s">
        <v>7521</v>
      </c>
      <c r="F67" s="22">
        <v>1</v>
      </c>
      <c r="G67" s="266">
        <v>3286</v>
      </c>
      <c r="H67" s="266">
        <f t="shared" si="1"/>
        <v>3286</v>
      </c>
      <c r="I67" s="167"/>
      <c r="J67" s="31" t="s">
        <v>7522</v>
      </c>
      <c r="K67" s="30" t="s">
        <v>7492</v>
      </c>
      <c r="L67" s="22"/>
      <c r="M67" s="25">
        <v>44077</v>
      </c>
      <c r="N67" s="21"/>
      <c r="O67" s="22"/>
      <c r="P67" s="25">
        <v>44090</v>
      </c>
      <c r="Q67" s="26">
        <v>44090</v>
      </c>
    </row>
    <row r="68" spans="2:17" s="9" customFormat="1" ht="19.7" customHeight="1">
      <c r="B68" s="21"/>
      <c r="C68" s="21"/>
      <c r="D68" s="21"/>
      <c r="E68" s="75"/>
      <c r="F68" s="22"/>
      <c r="G68" s="266">
        <v>0</v>
      </c>
      <c r="H68" s="266">
        <f t="shared" si="1"/>
        <v>0</v>
      </c>
      <c r="I68" s="167"/>
      <c r="J68" s="31"/>
      <c r="K68" s="22"/>
      <c r="L68" s="22"/>
      <c r="M68" s="25"/>
      <c r="N68" s="21"/>
      <c r="O68" s="22"/>
      <c r="P68" s="25"/>
      <c r="Q68" s="26"/>
    </row>
    <row r="69" spans="2:17" s="9" customFormat="1" ht="19.7" customHeight="1">
      <c r="B69" s="21"/>
      <c r="C69" s="21"/>
      <c r="D69" s="21"/>
      <c r="E69" s="75"/>
      <c r="F69" s="22"/>
      <c r="G69" s="266">
        <v>0</v>
      </c>
      <c r="H69" s="266">
        <f>F69*G69</f>
        <v>0</v>
      </c>
      <c r="I69" s="167"/>
      <c r="J69" s="30"/>
      <c r="K69" s="30"/>
      <c r="L69" s="22"/>
      <c r="M69" s="25"/>
      <c r="N69" s="21"/>
      <c r="O69" s="22"/>
      <c r="P69" s="25"/>
      <c r="Q69" s="26"/>
    </row>
    <row r="70" spans="2:17" s="9" customFormat="1" ht="19.7" customHeight="1">
      <c r="B70" s="21"/>
      <c r="C70" s="21"/>
      <c r="D70" s="21"/>
      <c r="E70" s="75"/>
      <c r="F70" s="22"/>
      <c r="G70" s="266">
        <v>0</v>
      </c>
      <c r="H70" s="266">
        <f t="shared" ref="H70:H80" si="2">F70*G70</f>
        <v>0</v>
      </c>
      <c r="I70" s="167"/>
      <c r="J70" s="31"/>
      <c r="K70" s="22"/>
      <c r="L70" s="22"/>
      <c r="M70" s="25"/>
      <c r="N70" s="21"/>
      <c r="O70" s="22"/>
      <c r="P70" s="25"/>
      <c r="Q70" s="26"/>
    </row>
    <row r="71" spans="2:17" s="9" customFormat="1" ht="19.7" customHeight="1">
      <c r="B71" s="21">
        <v>14</v>
      </c>
      <c r="C71" s="21" t="s">
        <v>531</v>
      </c>
      <c r="D71" s="21" t="s">
        <v>531</v>
      </c>
      <c r="E71" s="75" t="s">
        <v>7523</v>
      </c>
      <c r="F71" s="22">
        <v>1</v>
      </c>
      <c r="G71" s="266">
        <v>1790</v>
      </c>
      <c r="H71" s="266">
        <f t="shared" si="2"/>
        <v>1790</v>
      </c>
      <c r="I71" s="167"/>
      <c r="J71" s="31" t="s">
        <v>7524</v>
      </c>
      <c r="K71" s="30" t="s">
        <v>7492</v>
      </c>
      <c r="L71" s="22"/>
      <c r="M71" s="25">
        <v>44077</v>
      </c>
      <c r="N71" s="21"/>
      <c r="O71" s="22"/>
      <c r="P71" s="25">
        <v>44090</v>
      </c>
      <c r="Q71" s="26">
        <v>44090</v>
      </c>
    </row>
    <row r="72" spans="2:17" s="9" customFormat="1" ht="19.7" customHeight="1">
      <c r="B72" s="21">
        <v>14</v>
      </c>
      <c r="C72" s="21" t="s">
        <v>531</v>
      </c>
      <c r="D72" s="21" t="s">
        <v>531</v>
      </c>
      <c r="E72" s="75" t="s">
        <v>7525</v>
      </c>
      <c r="F72" s="22">
        <v>1</v>
      </c>
      <c r="G72" s="266">
        <v>1790</v>
      </c>
      <c r="H72" s="266">
        <f t="shared" si="2"/>
        <v>1790</v>
      </c>
      <c r="I72" s="167"/>
      <c r="J72" s="31" t="s">
        <v>7526</v>
      </c>
      <c r="K72" s="30" t="s">
        <v>7492</v>
      </c>
      <c r="L72" s="22"/>
      <c r="M72" s="25">
        <v>44077</v>
      </c>
      <c r="N72" s="21"/>
      <c r="O72" s="22"/>
      <c r="P72" s="25">
        <v>44090</v>
      </c>
      <c r="Q72" s="26">
        <v>44090</v>
      </c>
    </row>
    <row r="73" spans="2:17" s="9" customFormat="1" ht="19.7" customHeight="1">
      <c r="B73" s="21">
        <v>14</v>
      </c>
      <c r="C73" s="21" t="s">
        <v>531</v>
      </c>
      <c r="D73" s="21" t="s">
        <v>531</v>
      </c>
      <c r="E73" s="75" t="s">
        <v>7527</v>
      </c>
      <c r="F73" s="22">
        <v>1</v>
      </c>
      <c r="G73" s="266">
        <v>2230</v>
      </c>
      <c r="H73" s="266">
        <f t="shared" si="2"/>
        <v>2230</v>
      </c>
      <c r="I73" s="167"/>
      <c r="J73" s="31" t="s">
        <v>7528</v>
      </c>
      <c r="K73" s="30" t="s">
        <v>7492</v>
      </c>
      <c r="L73" s="22"/>
      <c r="M73" s="25">
        <v>44077</v>
      </c>
      <c r="N73" s="21"/>
      <c r="O73" s="22"/>
      <c r="P73" s="25">
        <v>44090</v>
      </c>
      <c r="Q73" s="26">
        <v>44090</v>
      </c>
    </row>
    <row r="74" spans="2:17" s="9" customFormat="1" ht="19.7" customHeight="1">
      <c r="B74" s="21"/>
      <c r="C74" s="21"/>
      <c r="D74" s="21"/>
      <c r="E74" s="75"/>
      <c r="F74" s="22"/>
      <c r="G74" s="266">
        <v>0</v>
      </c>
      <c r="H74" s="266">
        <f t="shared" si="2"/>
        <v>0</v>
      </c>
      <c r="I74" s="167"/>
      <c r="J74" s="31"/>
      <c r="K74" s="22"/>
      <c r="L74" s="22"/>
      <c r="M74" s="25"/>
      <c r="N74" s="21"/>
      <c r="O74" s="22"/>
      <c r="P74" s="25"/>
      <c r="Q74" s="26"/>
    </row>
    <row r="75" spans="2:17" s="9" customFormat="1" ht="19.7" customHeight="1">
      <c r="B75" s="21">
        <v>7</v>
      </c>
      <c r="C75" s="21" t="s">
        <v>531</v>
      </c>
      <c r="D75" s="21" t="s">
        <v>531</v>
      </c>
      <c r="E75" s="75" t="s">
        <v>7529</v>
      </c>
      <c r="F75" s="22">
        <v>1</v>
      </c>
      <c r="G75" s="266">
        <v>1790</v>
      </c>
      <c r="H75" s="266">
        <f t="shared" si="2"/>
        <v>1790</v>
      </c>
      <c r="I75" s="167"/>
      <c r="J75" s="31" t="s">
        <v>7530</v>
      </c>
      <c r="K75" s="30" t="s">
        <v>7492</v>
      </c>
      <c r="L75" s="22"/>
      <c r="M75" s="25">
        <v>44077</v>
      </c>
      <c r="N75" s="21"/>
      <c r="O75" s="22"/>
      <c r="P75" s="25">
        <v>44090</v>
      </c>
      <c r="Q75" s="26">
        <v>44090</v>
      </c>
    </row>
    <row r="76" spans="2:17" s="9" customFormat="1" ht="19.7" customHeight="1">
      <c r="B76" s="21">
        <v>7</v>
      </c>
      <c r="C76" s="21" t="s">
        <v>531</v>
      </c>
      <c r="D76" s="21" t="s">
        <v>531</v>
      </c>
      <c r="E76" s="75" t="s">
        <v>7531</v>
      </c>
      <c r="F76" s="22">
        <v>1</v>
      </c>
      <c r="G76" s="266">
        <v>1790</v>
      </c>
      <c r="H76" s="266">
        <f t="shared" si="2"/>
        <v>1790</v>
      </c>
      <c r="I76" s="167"/>
      <c r="J76" s="31" t="s">
        <v>7532</v>
      </c>
      <c r="K76" s="30" t="s">
        <v>7492</v>
      </c>
      <c r="L76" s="22"/>
      <c r="M76" s="25">
        <v>44077</v>
      </c>
      <c r="N76" s="21"/>
      <c r="O76" s="22"/>
      <c r="P76" s="25">
        <v>44090</v>
      </c>
      <c r="Q76" s="26">
        <v>44090</v>
      </c>
    </row>
    <row r="77" spans="2:17" s="9" customFormat="1" ht="19.7" customHeight="1">
      <c r="B77" s="21">
        <v>7</v>
      </c>
      <c r="C77" s="21" t="s">
        <v>531</v>
      </c>
      <c r="D77" s="21" t="s">
        <v>531</v>
      </c>
      <c r="E77" s="75" t="s">
        <v>7533</v>
      </c>
      <c r="F77" s="22">
        <v>1</v>
      </c>
      <c r="G77" s="266">
        <v>2120</v>
      </c>
      <c r="H77" s="266">
        <f t="shared" si="2"/>
        <v>2120</v>
      </c>
      <c r="I77" s="167"/>
      <c r="J77" s="31" t="s">
        <v>7534</v>
      </c>
      <c r="K77" s="30" t="s">
        <v>7492</v>
      </c>
      <c r="L77" s="22"/>
      <c r="M77" s="25">
        <v>44077</v>
      </c>
      <c r="N77" s="21"/>
      <c r="O77" s="22"/>
      <c r="P77" s="25">
        <v>44090</v>
      </c>
      <c r="Q77" s="26">
        <v>44090</v>
      </c>
    </row>
    <row r="78" spans="2:17" s="9" customFormat="1" ht="19.7" customHeight="1">
      <c r="B78" s="21"/>
      <c r="C78" s="21"/>
      <c r="D78" s="21"/>
      <c r="E78" s="75"/>
      <c r="F78" s="22"/>
      <c r="G78" s="266">
        <v>0</v>
      </c>
      <c r="H78" s="266">
        <f t="shared" si="2"/>
        <v>0</v>
      </c>
      <c r="I78" s="167"/>
      <c r="J78" s="31"/>
      <c r="K78" s="22"/>
      <c r="L78" s="22"/>
      <c r="M78" s="25"/>
      <c r="N78" s="21"/>
      <c r="O78" s="22"/>
      <c r="P78" s="25"/>
      <c r="Q78" s="26"/>
    </row>
    <row r="79" spans="2:17" s="9" customFormat="1" ht="19.7" customHeight="1">
      <c r="B79" s="21">
        <v>7</v>
      </c>
      <c r="C79" s="21" t="s">
        <v>531</v>
      </c>
      <c r="D79" s="21" t="s">
        <v>531</v>
      </c>
      <c r="E79" s="75" t="s">
        <v>7535</v>
      </c>
      <c r="F79" s="22">
        <v>1</v>
      </c>
      <c r="G79" s="266">
        <v>1810</v>
      </c>
      <c r="H79" s="266">
        <f>F79*G79</f>
        <v>1810</v>
      </c>
      <c r="I79" s="167"/>
      <c r="J79" s="31" t="s">
        <v>7530</v>
      </c>
      <c r="K79" s="30" t="s">
        <v>7492</v>
      </c>
      <c r="L79" s="22"/>
      <c r="M79" s="25">
        <v>44081</v>
      </c>
      <c r="N79" s="21"/>
      <c r="O79" s="22"/>
      <c r="P79" s="25">
        <v>44090</v>
      </c>
      <c r="Q79" s="26">
        <v>44090</v>
      </c>
    </row>
    <row r="80" spans="2:17" s="9" customFormat="1" ht="19.7" customHeight="1">
      <c r="B80" s="21"/>
      <c r="C80" s="21"/>
      <c r="D80" s="21"/>
      <c r="E80" s="75"/>
      <c r="F80" s="22"/>
      <c r="G80" s="266">
        <v>0</v>
      </c>
      <c r="H80" s="266">
        <f t="shared" si="2"/>
        <v>0</v>
      </c>
      <c r="I80" s="167"/>
      <c r="J80" s="31"/>
      <c r="K80" s="22"/>
      <c r="L80" s="22"/>
      <c r="M80" s="25"/>
      <c r="N80" s="21"/>
      <c r="O80" s="22"/>
      <c r="P80" s="25"/>
      <c r="Q80" s="26"/>
    </row>
    <row r="81" spans="2:17" s="9" customFormat="1" ht="19.7" customHeight="1">
      <c r="B81" s="21">
        <v>3</v>
      </c>
      <c r="C81" s="21" t="s">
        <v>664</v>
      </c>
      <c r="D81" s="21" t="s">
        <v>531</v>
      </c>
      <c r="E81" s="75" t="s">
        <v>665</v>
      </c>
      <c r="F81" s="22">
        <v>1</v>
      </c>
      <c r="G81" s="266">
        <v>898</v>
      </c>
      <c r="H81" s="266">
        <f>F81*G81</f>
        <v>898</v>
      </c>
      <c r="I81" s="167"/>
      <c r="J81" s="31" t="s">
        <v>4419</v>
      </c>
      <c r="K81" s="30" t="s">
        <v>7492</v>
      </c>
      <c r="L81" s="22"/>
      <c r="M81" s="25">
        <v>44083</v>
      </c>
      <c r="N81" s="21"/>
      <c r="O81" s="22"/>
      <c r="P81" s="25">
        <v>44090</v>
      </c>
      <c r="Q81" s="26">
        <v>44090</v>
      </c>
    </row>
    <row r="82" spans="2:17" s="9" customFormat="1" ht="19.7" customHeight="1">
      <c r="B82" s="21"/>
      <c r="C82" s="21"/>
      <c r="D82" s="21"/>
      <c r="E82" s="75"/>
      <c r="F82" s="22"/>
      <c r="G82" s="266">
        <v>0</v>
      </c>
      <c r="H82" s="266">
        <f>F82*G82</f>
        <v>0</v>
      </c>
      <c r="I82" s="167"/>
      <c r="J82" s="31"/>
      <c r="K82" s="22"/>
      <c r="L82" s="22"/>
      <c r="M82" s="25"/>
      <c r="N82" s="21"/>
      <c r="O82" s="22"/>
      <c r="P82" s="25"/>
      <c r="Q82" s="26"/>
    </row>
    <row r="83" spans="2:17" s="9" customFormat="1" ht="19.7" customHeight="1">
      <c r="B83" s="21">
        <v>7</v>
      </c>
      <c r="C83" s="21" t="s">
        <v>531</v>
      </c>
      <c r="D83" s="21" t="s">
        <v>531</v>
      </c>
      <c r="E83" s="75" t="s">
        <v>812</v>
      </c>
      <c r="F83" s="22">
        <v>1</v>
      </c>
      <c r="G83" s="266">
        <v>1100</v>
      </c>
      <c r="H83" s="266">
        <f>F83*G83</f>
        <v>1100</v>
      </c>
      <c r="I83" s="167"/>
      <c r="J83" s="31" t="s">
        <v>6591</v>
      </c>
      <c r="K83" s="30" t="s">
        <v>7492</v>
      </c>
      <c r="L83" s="22"/>
      <c r="M83" s="25">
        <v>44092</v>
      </c>
      <c r="N83" s="21"/>
      <c r="O83" s="22"/>
      <c r="P83" s="25">
        <v>44097</v>
      </c>
      <c r="Q83" s="26">
        <v>44097</v>
      </c>
    </row>
  </sheetData>
  <autoFilter ref="B8:O37" xr:uid="{09ABEBB3-4343-48AA-B941-88590F5255A6}"/>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22783-8473-4F73-91F2-FBC26985110C}">
  <dimension ref="A2:T26"/>
  <sheetViews>
    <sheetView topLeftCell="G1" zoomScale="80" zoomScaleNormal="80" workbookViewId="0">
      <selection activeCell="U16" sqref="U16"/>
    </sheetView>
  </sheetViews>
  <sheetFormatPr defaultRowHeight="18.75"/>
  <cols>
    <col min="1" max="2" width="8.875" style="8" customWidth="1"/>
    <col min="3" max="3" width="7.25" style="8" customWidth="1"/>
    <col min="4" max="4" width="5.25" style="8" customWidth="1"/>
    <col min="5" max="5" width="5.75" style="9" customWidth="1"/>
    <col min="6" max="7" width="15.75" style="8" customWidth="1"/>
    <col min="8" max="8" width="49.125" style="8" customWidth="1"/>
    <col min="9" max="9" width="6.25" style="8" customWidth="1"/>
    <col min="10" max="11" width="9.875" style="8" bestFit="1" customWidth="1"/>
    <col min="12" max="12" width="5.75" style="3" customWidth="1"/>
    <col min="13" max="13" width="40.75" style="8" customWidth="1"/>
    <col min="14" max="14" width="45.5" style="8" customWidth="1"/>
    <col min="15" max="15" width="30.75" style="9" customWidth="1"/>
    <col min="16" max="16" width="13.75" style="10" customWidth="1"/>
    <col min="17" max="17" width="6.375" style="8" customWidth="1"/>
    <col min="18" max="18" width="13.25" style="3" customWidth="1"/>
    <col min="19" max="19" width="18.25" style="11" customWidth="1"/>
    <col min="20" max="20" width="15.625" style="194" customWidth="1"/>
    <col min="21" max="256" width="9" style="8"/>
    <col min="257" max="258" width="8.875" style="8" customWidth="1"/>
    <col min="259" max="259" width="7.25" style="8" customWidth="1"/>
    <col min="260" max="260" width="5.25" style="8" customWidth="1"/>
    <col min="261" max="261" width="5.75" style="8" customWidth="1"/>
    <col min="262" max="263" width="15.75" style="8" customWidth="1"/>
    <col min="264" max="264" width="49.125" style="8" customWidth="1"/>
    <col min="265" max="265" width="6.25" style="8" customWidth="1"/>
    <col min="266" max="267" width="9.875" style="8" bestFit="1" customWidth="1"/>
    <col min="268" max="268" width="5.75" style="8" customWidth="1"/>
    <col min="269" max="269" width="40.75" style="8" customWidth="1"/>
    <col min="270" max="270" width="45.5" style="8" customWidth="1"/>
    <col min="271" max="271" width="30.75" style="8" customWidth="1"/>
    <col min="272" max="272" width="13.75" style="8" customWidth="1"/>
    <col min="273" max="273" width="6.375" style="8" customWidth="1"/>
    <col min="274" max="274" width="13.25" style="8" customWidth="1"/>
    <col min="275" max="275" width="18.25" style="8" customWidth="1"/>
    <col min="276" max="276" width="15.625" style="8" customWidth="1"/>
    <col min="277" max="512" width="9" style="8"/>
    <col min="513" max="514" width="8.875" style="8" customWidth="1"/>
    <col min="515" max="515" width="7.25" style="8" customWidth="1"/>
    <col min="516" max="516" width="5.25" style="8" customWidth="1"/>
    <col min="517" max="517" width="5.75" style="8" customWidth="1"/>
    <col min="518" max="519" width="15.75" style="8" customWidth="1"/>
    <col min="520" max="520" width="49.125" style="8" customWidth="1"/>
    <col min="521" max="521" width="6.25" style="8" customWidth="1"/>
    <col min="522" max="523" width="9.875" style="8" bestFit="1" customWidth="1"/>
    <col min="524" max="524" width="5.75" style="8" customWidth="1"/>
    <col min="525" max="525" width="40.75" style="8" customWidth="1"/>
    <col min="526" max="526" width="45.5" style="8" customWidth="1"/>
    <col min="527" max="527" width="30.75" style="8" customWidth="1"/>
    <col min="528" max="528" width="13.75" style="8" customWidth="1"/>
    <col min="529" max="529" width="6.375" style="8" customWidth="1"/>
    <col min="530" max="530" width="13.25" style="8" customWidth="1"/>
    <col min="531" max="531" width="18.25" style="8" customWidth="1"/>
    <col min="532" max="532" width="15.625" style="8" customWidth="1"/>
    <col min="533" max="768" width="9" style="8"/>
    <col min="769" max="770" width="8.875" style="8" customWidth="1"/>
    <col min="771" max="771" width="7.25" style="8" customWidth="1"/>
    <col min="772" max="772" width="5.25" style="8" customWidth="1"/>
    <col min="773" max="773" width="5.75" style="8" customWidth="1"/>
    <col min="774" max="775" width="15.75" style="8" customWidth="1"/>
    <col min="776" max="776" width="49.125" style="8" customWidth="1"/>
    <col min="777" max="777" width="6.25" style="8" customWidth="1"/>
    <col min="778" max="779" width="9.875" style="8" bestFit="1" customWidth="1"/>
    <col min="780" max="780" width="5.75" style="8" customWidth="1"/>
    <col min="781" max="781" width="40.75" style="8" customWidth="1"/>
    <col min="782" max="782" width="45.5" style="8" customWidth="1"/>
    <col min="783" max="783" width="30.75" style="8" customWidth="1"/>
    <col min="784" max="784" width="13.75" style="8" customWidth="1"/>
    <col min="785" max="785" width="6.375" style="8" customWidth="1"/>
    <col min="786" max="786" width="13.25" style="8" customWidth="1"/>
    <col min="787" max="787" width="18.25" style="8" customWidth="1"/>
    <col min="788" max="788" width="15.625" style="8" customWidth="1"/>
    <col min="789" max="1024" width="9" style="8"/>
    <col min="1025" max="1026" width="8.875" style="8" customWidth="1"/>
    <col min="1027" max="1027" width="7.25" style="8" customWidth="1"/>
    <col min="1028" max="1028" width="5.25" style="8" customWidth="1"/>
    <col min="1029" max="1029" width="5.75" style="8" customWidth="1"/>
    <col min="1030" max="1031" width="15.75" style="8" customWidth="1"/>
    <col min="1032" max="1032" width="49.125" style="8" customWidth="1"/>
    <col min="1033" max="1033" width="6.25" style="8" customWidth="1"/>
    <col min="1034" max="1035" width="9.875" style="8" bestFit="1" customWidth="1"/>
    <col min="1036" max="1036" width="5.75" style="8" customWidth="1"/>
    <col min="1037" max="1037" width="40.75" style="8" customWidth="1"/>
    <col min="1038" max="1038" width="45.5" style="8" customWidth="1"/>
    <col min="1039" max="1039" width="30.75" style="8" customWidth="1"/>
    <col min="1040" max="1040" width="13.75" style="8" customWidth="1"/>
    <col min="1041" max="1041" width="6.375" style="8" customWidth="1"/>
    <col min="1042" max="1042" width="13.25" style="8" customWidth="1"/>
    <col min="1043" max="1043" width="18.25" style="8" customWidth="1"/>
    <col min="1044" max="1044" width="15.625" style="8" customWidth="1"/>
    <col min="1045" max="1280" width="9" style="8"/>
    <col min="1281" max="1282" width="8.875" style="8" customWidth="1"/>
    <col min="1283" max="1283" width="7.25" style="8" customWidth="1"/>
    <col min="1284" max="1284" width="5.25" style="8" customWidth="1"/>
    <col min="1285" max="1285" width="5.75" style="8" customWidth="1"/>
    <col min="1286" max="1287" width="15.75" style="8" customWidth="1"/>
    <col min="1288" max="1288" width="49.125" style="8" customWidth="1"/>
    <col min="1289" max="1289" width="6.25" style="8" customWidth="1"/>
    <col min="1290" max="1291" width="9.875" style="8" bestFit="1" customWidth="1"/>
    <col min="1292" max="1292" width="5.75" style="8" customWidth="1"/>
    <col min="1293" max="1293" width="40.75" style="8" customWidth="1"/>
    <col min="1294" max="1294" width="45.5" style="8" customWidth="1"/>
    <col min="1295" max="1295" width="30.75" style="8" customWidth="1"/>
    <col min="1296" max="1296" width="13.75" style="8" customWidth="1"/>
    <col min="1297" max="1297" width="6.375" style="8" customWidth="1"/>
    <col min="1298" max="1298" width="13.25" style="8" customWidth="1"/>
    <col min="1299" max="1299" width="18.25" style="8" customWidth="1"/>
    <col min="1300" max="1300" width="15.625" style="8" customWidth="1"/>
    <col min="1301" max="1536" width="9" style="8"/>
    <col min="1537" max="1538" width="8.875" style="8" customWidth="1"/>
    <col min="1539" max="1539" width="7.25" style="8" customWidth="1"/>
    <col min="1540" max="1540" width="5.25" style="8" customWidth="1"/>
    <col min="1541" max="1541" width="5.75" style="8" customWidth="1"/>
    <col min="1542" max="1543" width="15.75" style="8" customWidth="1"/>
    <col min="1544" max="1544" width="49.125" style="8" customWidth="1"/>
    <col min="1545" max="1545" width="6.25" style="8" customWidth="1"/>
    <col min="1546" max="1547" width="9.875" style="8" bestFit="1" customWidth="1"/>
    <col min="1548" max="1548" width="5.75" style="8" customWidth="1"/>
    <col min="1549" max="1549" width="40.75" style="8" customWidth="1"/>
    <col min="1550" max="1550" width="45.5" style="8" customWidth="1"/>
    <col min="1551" max="1551" width="30.75" style="8" customWidth="1"/>
    <col min="1552" max="1552" width="13.75" style="8" customWidth="1"/>
    <col min="1553" max="1553" width="6.375" style="8" customWidth="1"/>
    <col min="1554" max="1554" width="13.25" style="8" customWidth="1"/>
    <col min="1555" max="1555" width="18.25" style="8" customWidth="1"/>
    <col min="1556" max="1556" width="15.625" style="8" customWidth="1"/>
    <col min="1557" max="1792" width="9" style="8"/>
    <col min="1793" max="1794" width="8.875" style="8" customWidth="1"/>
    <col min="1795" max="1795" width="7.25" style="8" customWidth="1"/>
    <col min="1796" max="1796" width="5.25" style="8" customWidth="1"/>
    <col min="1797" max="1797" width="5.75" style="8" customWidth="1"/>
    <col min="1798" max="1799" width="15.75" style="8" customWidth="1"/>
    <col min="1800" max="1800" width="49.125" style="8" customWidth="1"/>
    <col min="1801" max="1801" width="6.25" style="8" customWidth="1"/>
    <col min="1802" max="1803" width="9.875" style="8" bestFit="1" customWidth="1"/>
    <col min="1804" max="1804" width="5.75" style="8" customWidth="1"/>
    <col min="1805" max="1805" width="40.75" style="8" customWidth="1"/>
    <col min="1806" max="1806" width="45.5" style="8" customWidth="1"/>
    <col min="1807" max="1807" width="30.75" style="8" customWidth="1"/>
    <col min="1808" max="1808" width="13.75" style="8" customWidth="1"/>
    <col min="1809" max="1809" width="6.375" style="8" customWidth="1"/>
    <col min="1810" max="1810" width="13.25" style="8" customWidth="1"/>
    <col min="1811" max="1811" width="18.25" style="8" customWidth="1"/>
    <col min="1812" max="1812" width="15.625" style="8" customWidth="1"/>
    <col min="1813" max="2048" width="9" style="8"/>
    <col min="2049" max="2050" width="8.875" style="8" customWidth="1"/>
    <col min="2051" max="2051" width="7.25" style="8" customWidth="1"/>
    <col min="2052" max="2052" width="5.25" style="8" customWidth="1"/>
    <col min="2053" max="2053" width="5.75" style="8" customWidth="1"/>
    <col min="2054" max="2055" width="15.75" style="8" customWidth="1"/>
    <col min="2056" max="2056" width="49.125" style="8" customWidth="1"/>
    <col min="2057" max="2057" width="6.25" style="8" customWidth="1"/>
    <col min="2058" max="2059" width="9.875" style="8" bestFit="1" customWidth="1"/>
    <col min="2060" max="2060" width="5.75" style="8" customWidth="1"/>
    <col min="2061" max="2061" width="40.75" style="8" customWidth="1"/>
    <col min="2062" max="2062" width="45.5" style="8" customWidth="1"/>
    <col min="2063" max="2063" width="30.75" style="8" customWidth="1"/>
    <col min="2064" max="2064" width="13.75" style="8" customWidth="1"/>
    <col min="2065" max="2065" width="6.375" style="8" customWidth="1"/>
    <col min="2066" max="2066" width="13.25" style="8" customWidth="1"/>
    <col min="2067" max="2067" width="18.25" style="8" customWidth="1"/>
    <col min="2068" max="2068" width="15.625" style="8" customWidth="1"/>
    <col min="2069" max="2304" width="9" style="8"/>
    <col min="2305" max="2306" width="8.875" style="8" customWidth="1"/>
    <col min="2307" max="2307" width="7.25" style="8" customWidth="1"/>
    <col min="2308" max="2308" width="5.25" style="8" customWidth="1"/>
    <col min="2309" max="2309" width="5.75" style="8" customWidth="1"/>
    <col min="2310" max="2311" width="15.75" style="8" customWidth="1"/>
    <col min="2312" max="2312" width="49.125" style="8" customWidth="1"/>
    <col min="2313" max="2313" width="6.25" style="8" customWidth="1"/>
    <col min="2314" max="2315" width="9.875" style="8" bestFit="1" customWidth="1"/>
    <col min="2316" max="2316" width="5.75" style="8" customWidth="1"/>
    <col min="2317" max="2317" width="40.75" style="8" customWidth="1"/>
    <col min="2318" max="2318" width="45.5" style="8" customWidth="1"/>
    <col min="2319" max="2319" width="30.75" style="8" customWidth="1"/>
    <col min="2320" max="2320" width="13.75" style="8" customWidth="1"/>
    <col min="2321" max="2321" width="6.375" style="8" customWidth="1"/>
    <col min="2322" max="2322" width="13.25" style="8" customWidth="1"/>
    <col min="2323" max="2323" width="18.25" style="8" customWidth="1"/>
    <col min="2324" max="2324" width="15.625" style="8" customWidth="1"/>
    <col min="2325" max="2560" width="9" style="8"/>
    <col min="2561" max="2562" width="8.875" style="8" customWidth="1"/>
    <col min="2563" max="2563" width="7.25" style="8" customWidth="1"/>
    <col min="2564" max="2564" width="5.25" style="8" customWidth="1"/>
    <col min="2565" max="2565" width="5.75" style="8" customWidth="1"/>
    <col min="2566" max="2567" width="15.75" style="8" customWidth="1"/>
    <col min="2568" max="2568" width="49.125" style="8" customWidth="1"/>
    <col min="2569" max="2569" width="6.25" style="8" customWidth="1"/>
    <col min="2570" max="2571" width="9.875" style="8" bestFit="1" customWidth="1"/>
    <col min="2572" max="2572" width="5.75" style="8" customWidth="1"/>
    <col min="2573" max="2573" width="40.75" style="8" customWidth="1"/>
    <col min="2574" max="2574" width="45.5" style="8" customWidth="1"/>
    <col min="2575" max="2575" width="30.75" style="8" customWidth="1"/>
    <col min="2576" max="2576" width="13.75" style="8" customWidth="1"/>
    <col min="2577" max="2577" width="6.375" style="8" customWidth="1"/>
    <col min="2578" max="2578" width="13.25" style="8" customWidth="1"/>
    <col min="2579" max="2579" width="18.25" style="8" customWidth="1"/>
    <col min="2580" max="2580" width="15.625" style="8" customWidth="1"/>
    <col min="2581" max="2816" width="9" style="8"/>
    <col min="2817" max="2818" width="8.875" style="8" customWidth="1"/>
    <col min="2819" max="2819" width="7.25" style="8" customWidth="1"/>
    <col min="2820" max="2820" width="5.25" style="8" customWidth="1"/>
    <col min="2821" max="2821" width="5.75" style="8" customWidth="1"/>
    <col min="2822" max="2823" width="15.75" style="8" customWidth="1"/>
    <col min="2824" max="2824" width="49.125" style="8" customWidth="1"/>
    <col min="2825" max="2825" width="6.25" style="8" customWidth="1"/>
    <col min="2826" max="2827" width="9.875" style="8" bestFit="1" customWidth="1"/>
    <col min="2828" max="2828" width="5.75" style="8" customWidth="1"/>
    <col min="2829" max="2829" width="40.75" style="8" customWidth="1"/>
    <col min="2830" max="2830" width="45.5" style="8" customWidth="1"/>
    <col min="2831" max="2831" width="30.75" style="8" customWidth="1"/>
    <col min="2832" max="2832" width="13.75" style="8" customWidth="1"/>
    <col min="2833" max="2833" width="6.375" style="8" customWidth="1"/>
    <col min="2834" max="2834" width="13.25" style="8" customWidth="1"/>
    <col min="2835" max="2835" width="18.25" style="8" customWidth="1"/>
    <col min="2836" max="2836" width="15.625" style="8" customWidth="1"/>
    <col min="2837" max="3072" width="9" style="8"/>
    <col min="3073" max="3074" width="8.875" style="8" customWidth="1"/>
    <col min="3075" max="3075" width="7.25" style="8" customWidth="1"/>
    <col min="3076" max="3076" width="5.25" style="8" customWidth="1"/>
    <col min="3077" max="3077" width="5.75" style="8" customWidth="1"/>
    <col min="3078" max="3079" width="15.75" style="8" customWidth="1"/>
    <col min="3080" max="3080" width="49.125" style="8" customWidth="1"/>
    <col min="3081" max="3081" width="6.25" style="8" customWidth="1"/>
    <col min="3082" max="3083" width="9.875" style="8" bestFit="1" customWidth="1"/>
    <col min="3084" max="3084" width="5.75" style="8" customWidth="1"/>
    <col min="3085" max="3085" width="40.75" style="8" customWidth="1"/>
    <col min="3086" max="3086" width="45.5" style="8" customWidth="1"/>
    <col min="3087" max="3087" width="30.75" style="8" customWidth="1"/>
    <col min="3088" max="3088" width="13.75" style="8" customWidth="1"/>
    <col min="3089" max="3089" width="6.375" style="8" customWidth="1"/>
    <col min="3090" max="3090" width="13.25" style="8" customWidth="1"/>
    <col min="3091" max="3091" width="18.25" style="8" customWidth="1"/>
    <col min="3092" max="3092" width="15.625" style="8" customWidth="1"/>
    <col min="3093" max="3328" width="9" style="8"/>
    <col min="3329" max="3330" width="8.875" style="8" customWidth="1"/>
    <col min="3331" max="3331" width="7.25" style="8" customWidth="1"/>
    <col min="3332" max="3332" width="5.25" style="8" customWidth="1"/>
    <col min="3333" max="3333" width="5.75" style="8" customWidth="1"/>
    <col min="3334" max="3335" width="15.75" style="8" customWidth="1"/>
    <col min="3336" max="3336" width="49.125" style="8" customWidth="1"/>
    <col min="3337" max="3337" width="6.25" style="8" customWidth="1"/>
    <col min="3338" max="3339" width="9.875" style="8" bestFit="1" customWidth="1"/>
    <col min="3340" max="3340" width="5.75" style="8" customWidth="1"/>
    <col min="3341" max="3341" width="40.75" style="8" customWidth="1"/>
    <col min="3342" max="3342" width="45.5" style="8" customWidth="1"/>
    <col min="3343" max="3343" width="30.75" style="8" customWidth="1"/>
    <col min="3344" max="3344" width="13.75" style="8" customWidth="1"/>
    <col min="3345" max="3345" width="6.375" style="8" customWidth="1"/>
    <col min="3346" max="3346" width="13.25" style="8" customWidth="1"/>
    <col min="3347" max="3347" width="18.25" style="8" customWidth="1"/>
    <col min="3348" max="3348" width="15.625" style="8" customWidth="1"/>
    <col min="3349" max="3584" width="9" style="8"/>
    <col min="3585" max="3586" width="8.875" style="8" customWidth="1"/>
    <col min="3587" max="3587" width="7.25" style="8" customWidth="1"/>
    <col min="3588" max="3588" width="5.25" style="8" customWidth="1"/>
    <col min="3589" max="3589" width="5.75" style="8" customWidth="1"/>
    <col min="3590" max="3591" width="15.75" style="8" customWidth="1"/>
    <col min="3592" max="3592" width="49.125" style="8" customWidth="1"/>
    <col min="3593" max="3593" width="6.25" style="8" customWidth="1"/>
    <col min="3594" max="3595" width="9.875" style="8" bestFit="1" customWidth="1"/>
    <col min="3596" max="3596" width="5.75" style="8" customWidth="1"/>
    <col min="3597" max="3597" width="40.75" style="8" customWidth="1"/>
    <col min="3598" max="3598" width="45.5" style="8" customWidth="1"/>
    <col min="3599" max="3599" width="30.75" style="8" customWidth="1"/>
    <col min="3600" max="3600" width="13.75" style="8" customWidth="1"/>
    <col min="3601" max="3601" width="6.375" style="8" customWidth="1"/>
    <col min="3602" max="3602" width="13.25" style="8" customWidth="1"/>
    <col min="3603" max="3603" width="18.25" style="8" customWidth="1"/>
    <col min="3604" max="3604" width="15.625" style="8" customWidth="1"/>
    <col min="3605" max="3840" width="9" style="8"/>
    <col min="3841" max="3842" width="8.875" style="8" customWidth="1"/>
    <col min="3843" max="3843" width="7.25" style="8" customWidth="1"/>
    <col min="3844" max="3844" width="5.25" style="8" customWidth="1"/>
    <col min="3845" max="3845" width="5.75" style="8" customWidth="1"/>
    <col min="3846" max="3847" width="15.75" style="8" customWidth="1"/>
    <col min="3848" max="3848" width="49.125" style="8" customWidth="1"/>
    <col min="3849" max="3849" width="6.25" style="8" customWidth="1"/>
    <col min="3850" max="3851" width="9.875" style="8" bestFit="1" customWidth="1"/>
    <col min="3852" max="3852" width="5.75" style="8" customWidth="1"/>
    <col min="3853" max="3853" width="40.75" style="8" customWidth="1"/>
    <col min="3854" max="3854" width="45.5" style="8" customWidth="1"/>
    <col min="3855" max="3855" width="30.75" style="8" customWidth="1"/>
    <col min="3856" max="3856" width="13.75" style="8" customWidth="1"/>
    <col min="3857" max="3857" width="6.375" style="8" customWidth="1"/>
    <col min="3858" max="3858" width="13.25" style="8" customWidth="1"/>
    <col min="3859" max="3859" width="18.25" style="8" customWidth="1"/>
    <col min="3860" max="3860" width="15.625" style="8" customWidth="1"/>
    <col min="3861" max="4096" width="9" style="8"/>
    <col min="4097" max="4098" width="8.875" style="8" customWidth="1"/>
    <col min="4099" max="4099" width="7.25" style="8" customWidth="1"/>
    <col min="4100" max="4100" width="5.25" style="8" customWidth="1"/>
    <col min="4101" max="4101" width="5.75" style="8" customWidth="1"/>
    <col min="4102" max="4103" width="15.75" style="8" customWidth="1"/>
    <col min="4104" max="4104" width="49.125" style="8" customWidth="1"/>
    <col min="4105" max="4105" width="6.25" style="8" customWidth="1"/>
    <col min="4106" max="4107" width="9.875" style="8" bestFit="1" customWidth="1"/>
    <col min="4108" max="4108" width="5.75" style="8" customWidth="1"/>
    <col min="4109" max="4109" width="40.75" style="8" customWidth="1"/>
    <col min="4110" max="4110" width="45.5" style="8" customWidth="1"/>
    <col min="4111" max="4111" width="30.75" style="8" customWidth="1"/>
    <col min="4112" max="4112" width="13.75" style="8" customWidth="1"/>
    <col min="4113" max="4113" width="6.375" style="8" customWidth="1"/>
    <col min="4114" max="4114" width="13.25" style="8" customWidth="1"/>
    <col min="4115" max="4115" width="18.25" style="8" customWidth="1"/>
    <col min="4116" max="4116" width="15.625" style="8" customWidth="1"/>
    <col min="4117" max="4352" width="9" style="8"/>
    <col min="4353" max="4354" width="8.875" style="8" customWidth="1"/>
    <col min="4355" max="4355" width="7.25" style="8" customWidth="1"/>
    <col min="4356" max="4356" width="5.25" style="8" customWidth="1"/>
    <col min="4357" max="4357" width="5.75" style="8" customWidth="1"/>
    <col min="4358" max="4359" width="15.75" style="8" customWidth="1"/>
    <col min="4360" max="4360" width="49.125" style="8" customWidth="1"/>
    <col min="4361" max="4361" width="6.25" style="8" customWidth="1"/>
    <col min="4362" max="4363" width="9.875" style="8" bestFit="1" customWidth="1"/>
    <col min="4364" max="4364" width="5.75" style="8" customWidth="1"/>
    <col min="4365" max="4365" width="40.75" style="8" customWidth="1"/>
    <col min="4366" max="4366" width="45.5" style="8" customWidth="1"/>
    <col min="4367" max="4367" width="30.75" style="8" customWidth="1"/>
    <col min="4368" max="4368" width="13.75" style="8" customWidth="1"/>
    <col min="4369" max="4369" width="6.375" style="8" customWidth="1"/>
    <col min="4370" max="4370" width="13.25" style="8" customWidth="1"/>
    <col min="4371" max="4371" width="18.25" style="8" customWidth="1"/>
    <col min="4372" max="4372" width="15.625" style="8" customWidth="1"/>
    <col min="4373" max="4608" width="9" style="8"/>
    <col min="4609" max="4610" width="8.875" style="8" customWidth="1"/>
    <col min="4611" max="4611" width="7.25" style="8" customWidth="1"/>
    <col min="4612" max="4612" width="5.25" style="8" customWidth="1"/>
    <col min="4613" max="4613" width="5.75" style="8" customWidth="1"/>
    <col min="4614" max="4615" width="15.75" style="8" customWidth="1"/>
    <col min="4616" max="4616" width="49.125" style="8" customWidth="1"/>
    <col min="4617" max="4617" width="6.25" style="8" customWidth="1"/>
    <col min="4618" max="4619" width="9.875" style="8" bestFit="1" customWidth="1"/>
    <col min="4620" max="4620" width="5.75" style="8" customWidth="1"/>
    <col min="4621" max="4621" width="40.75" style="8" customWidth="1"/>
    <col min="4622" max="4622" width="45.5" style="8" customWidth="1"/>
    <col min="4623" max="4623" width="30.75" style="8" customWidth="1"/>
    <col min="4624" max="4624" width="13.75" style="8" customWidth="1"/>
    <col min="4625" max="4625" width="6.375" style="8" customWidth="1"/>
    <col min="4626" max="4626" width="13.25" style="8" customWidth="1"/>
    <col min="4627" max="4627" width="18.25" style="8" customWidth="1"/>
    <col min="4628" max="4628" width="15.625" style="8" customWidth="1"/>
    <col min="4629" max="4864" width="9" style="8"/>
    <col min="4865" max="4866" width="8.875" style="8" customWidth="1"/>
    <col min="4867" max="4867" width="7.25" style="8" customWidth="1"/>
    <col min="4868" max="4868" width="5.25" style="8" customWidth="1"/>
    <col min="4869" max="4869" width="5.75" style="8" customWidth="1"/>
    <col min="4870" max="4871" width="15.75" style="8" customWidth="1"/>
    <col min="4872" max="4872" width="49.125" style="8" customWidth="1"/>
    <col min="4873" max="4873" width="6.25" style="8" customWidth="1"/>
    <col min="4874" max="4875" width="9.875" style="8" bestFit="1" customWidth="1"/>
    <col min="4876" max="4876" width="5.75" style="8" customWidth="1"/>
    <col min="4877" max="4877" width="40.75" style="8" customWidth="1"/>
    <col min="4878" max="4878" width="45.5" style="8" customWidth="1"/>
    <col min="4879" max="4879" width="30.75" style="8" customWidth="1"/>
    <col min="4880" max="4880" width="13.75" style="8" customWidth="1"/>
    <col min="4881" max="4881" width="6.375" style="8" customWidth="1"/>
    <col min="4882" max="4882" width="13.25" style="8" customWidth="1"/>
    <col min="4883" max="4883" width="18.25" style="8" customWidth="1"/>
    <col min="4884" max="4884" width="15.625" style="8" customWidth="1"/>
    <col min="4885" max="5120" width="9" style="8"/>
    <col min="5121" max="5122" width="8.875" style="8" customWidth="1"/>
    <col min="5123" max="5123" width="7.25" style="8" customWidth="1"/>
    <col min="5124" max="5124" width="5.25" style="8" customWidth="1"/>
    <col min="5125" max="5125" width="5.75" style="8" customWidth="1"/>
    <col min="5126" max="5127" width="15.75" style="8" customWidth="1"/>
    <col min="5128" max="5128" width="49.125" style="8" customWidth="1"/>
    <col min="5129" max="5129" width="6.25" style="8" customWidth="1"/>
    <col min="5130" max="5131" width="9.875" style="8" bestFit="1" customWidth="1"/>
    <col min="5132" max="5132" width="5.75" style="8" customWidth="1"/>
    <col min="5133" max="5133" width="40.75" style="8" customWidth="1"/>
    <col min="5134" max="5134" width="45.5" style="8" customWidth="1"/>
    <col min="5135" max="5135" width="30.75" style="8" customWidth="1"/>
    <col min="5136" max="5136" width="13.75" style="8" customWidth="1"/>
    <col min="5137" max="5137" width="6.375" style="8" customWidth="1"/>
    <col min="5138" max="5138" width="13.25" style="8" customWidth="1"/>
    <col min="5139" max="5139" width="18.25" style="8" customWidth="1"/>
    <col min="5140" max="5140" width="15.625" style="8" customWidth="1"/>
    <col min="5141" max="5376" width="9" style="8"/>
    <col min="5377" max="5378" width="8.875" style="8" customWidth="1"/>
    <col min="5379" max="5379" width="7.25" style="8" customWidth="1"/>
    <col min="5380" max="5380" width="5.25" style="8" customWidth="1"/>
    <col min="5381" max="5381" width="5.75" style="8" customWidth="1"/>
    <col min="5382" max="5383" width="15.75" style="8" customWidth="1"/>
    <col min="5384" max="5384" width="49.125" style="8" customWidth="1"/>
    <col min="5385" max="5385" width="6.25" style="8" customWidth="1"/>
    <col min="5386" max="5387" width="9.875" style="8" bestFit="1" customWidth="1"/>
    <col min="5388" max="5388" width="5.75" style="8" customWidth="1"/>
    <col min="5389" max="5389" width="40.75" style="8" customWidth="1"/>
    <col min="5390" max="5390" width="45.5" style="8" customWidth="1"/>
    <col min="5391" max="5391" width="30.75" style="8" customWidth="1"/>
    <col min="5392" max="5392" width="13.75" style="8" customWidth="1"/>
    <col min="5393" max="5393" width="6.375" style="8" customWidth="1"/>
    <col min="5394" max="5394" width="13.25" style="8" customWidth="1"/>
    <col min="5395" max="5395" width="18.25" style="8" customWidth="1"/>
    <col min="5396" max="5396" width="15.625" style="8" customWidth="1"/>
    <col min="5397" max="5632" width="9" style="8"/>
    <col min="5633" max="5634" width="8.875" style="8" customWidth="1"/>
    <col min="5635" max="5635" width="7.25" style="8" customWidth="1"/>
    <col min="5636" max="5636" width="5.25" style="8" customWidth="1"/>
    <col min="5637" max="5637" width="5.75" style="8" customWidth="1"/>
    <col min="5638" max="5639" width="15.75" style="8" customWidth="1"/>
    <col min="5640" max="5640" width="49.125" style="8" customWidth="1"/>
    <col min="5641" max="5641" width="6.25" style="8" customWidth="1"/>
    <col min="5642" max="5643" width="9.875" style="8" bestFit="1" customWidth="1"/>
    <col min="5644" max="5644" width="5.75" style="8" customWidth="1"/>
    <col min="5645" max="5645" width="40.75" style="8" customWidth="1"/>
    <col min="5646" max="5646" width="45.5" style="8" customWidth="1"/>
    <col min="5647" max="5647" width="30.75" style="8" customWidth="1"/>
    <col min="5648" max="5648" width="13.75" style="8" customWidth="1"/>
    <col min="5649" max="5649" width="6.375" style="8" customWidth="1"/>
    <col min="5650" max="5650" width="13.25" style="8" customWidth="1"/>
    <col min="5651" max="5651" width="18.25" style="8" customWidth="1"/>
    <col min="5652" max="5652" width="15.625" style="8" customWidth="1"/>
    <col min="5653" max="5888" width="9" style="8"/>
    <col min="5889" max="5890" width="8.875" style="8" customWidth="1"/>
    <col min="5891" max="5891" width="7.25" style="8" customWidth="1"/>
    <col min="5892" max="5892" width="5.25" style="8" customWidth="1"/>
    <col min="5893" max="5893" width="5.75" style="8" customWidth="1"/>
    <col min="5894" max="5895" width="15.75" style="8" customWidth="1"/>
    <col min="5896" max="5896" width="49.125" style="8" customWidth="1"/>
    <col min="5897" max="5897" width="6.25" style="8" customWidth="1"/>
    <col min="5898" max="5899" width="9.875" style="8" bestFit="1" customWidth="1"/>
    <col min="5900" max="5900" width="5.75" style="8" customWidth="1"/>
    <col min="5901" max="5901" width="40.75" style="8" customWidth="1"/>
    <col min="5902" max="5902" width="45.5" style="8" customWidth="1"/>
    <col min="5903" max="5903" width="30.75" style="8" customWidth="1"/>
    <col min="5904" max="5904" width="13.75" style="8" customWidth="1"/>
    <col min="5905" max="5905" width="6.375" style="8" customWidth="1"/>
    <col min="5906" max="5906" width="13.25" style="8" customWidth="1"/>
    <col min="5907" max="5907" width="18.25" style="8" customWidth="1"/>
    <col min="5908" max="5908" width="15.625" style="8" customWidth="1"/>
    <col min="5909" max="6144" width="9" style="8"/>
    <col min="6145" max="6146" width="8.875" style="8" customWidth="1"/>
    <col min="6147" max="6147" width="7.25" style="8" customWidth="1"/>
    <col min="6148" max="6148" width="5.25" style="8" customWidth="1"/>
    <col min="6149" max="6149" width="5.75" style="8" customWidth="1"/>
    <col min="6150" max="6151" width="15.75" style="8" customWidth="1"/>
    <col min="6152" max="6152" width="49.125" style="8" customWidth="1"/>
    <col min="6153" max="6153" width="6.25" style="8" customWidth="1"/>
    <col min="6154" max="6155" width="9.875" style="8" bestFit="1" customWidth="1"/>
    <col min="6156" max="6156" width="5.75" style="8" customWidth="1"/>
    <col min="6157" max="6157" width="40.75" style="8" customWidth="1"/>
    <col min="6158" max="6158" width="45.5" style="8" customWidth="1"/>
    <col min="6159" max="6159" width="30.75" style="8" customWidth="1"/>
    <col min="6160" max="6160" width="13.75" style="8" customWidth="1"/>
    <col min="6161" max="6161" width="6.375" style="8" customWidth="1"/>
    <col min="6162" max="6162" width="13.25" style="8" customWidth="1"/>
    <col min="6163" max="6163" width="18.25" style="8" customWidth="1"/>
    <col min="6164" max="6164" width="15.625" style="8" customWidth="1"/>
    <col min="6165" max="6400" width="9" style="8"/>
    <col min="6401" max="6402" width="8.875" style="8" customWidth="1"/>
    <col min="6403" max="6403" width="7.25" style="8" customWidth="1"/>
    <col min="6404" max="6404" width="5.25" style="8" customWidth="1"/>
    <col min="6405" max="6405" width="5.75" style="8" customWidth="1"/>
    <col min="6406" max="6407" width="15.75" style="8" customWidth="1"/>
    <col min="6408" max="6408" width="49.125" style="8" customWidth="1"/>
    <col min="6409" max="6409" width="6.25" style="8" customWidth="1"/>
    <col min="6410" max="6411" width="9.875" style="8" bestFit="1" customWidth="1"/>
    <col min="6412" max="6412" width="5.75" style="8" customWidth="1"/>
    <col min="6413" max="6413" width="40.75" style="8" customWidth="1"/>
    <col min="6414" max="6414" width="45.5" style="8" customWidth="1"/>
    <col min="6415" max="6415" width="30.75" style="8" customWidth="1"/>
    <col min="6416" max="6416" width="13.75" style="8" customWidth="1"/>
    <col min="6417" max="6417" width="6.375" style="8" customWidth="1"/>
    <col min="6418" max="6418" width="13.25" style="8" customWidth="1"/>
    <col min="6419" max="6419" width="18.25" style="8" customWidth="1"/>
    <col min="6420" max="6420" width="15.625" style="8" customWidth="1"/>
    <col min="6421" max="6656" width="9" style="8"/>
    <col min="6657" max="6658" width="8.875" style="8" customWidth="1"/>
    <col min="6659" max="6659" width="7.25" style="8" customWidth="1"/>
    <col min="6660" max="6660" width="5.25" style="8" customWidth="1"/>
    <col min="6661" max="6661" width="5.75" style="8" customWidth="1"/>
    <col min="6662" max="6663" width="15.75" style="8" customWidth="1"/>
    <col min="6664" max="6664" width="49.125" style="8" customWidth="1"/>
    <col min="6665" max="6665" width="6.25" style="8" customWidth="1"/>
    <col min="6666" max="6667" width="9.875" style="8" bestFit="1" customWidth="1"/>
    <col min="6668" max="6668" width="5.75" style="8" customWidth="1"/>
    <col min="6669" max="6669" width="40.75" style="8" customWidth="1"/>
    <col min="6670" max="6670" width="45.5" style="8" customWidth="1"/>
    <col min="6671" max="6671" width="30.75" style="8" customWidth="1"/>
    <col min="6672" max="6672" width="13.75" style="8" customWidth="1"/>
    <col min="6673" max="6673" width="6.375" style="8" customWidth="1"/>
    <col min="6674" max="6674" width="13.25" style="8" customWidth="1"/>
    <col min="6675" max="6675" width="18.25" style="8" customWidth="1"/>
    <col min="6676" max="6676" width="15.625" style="8" customWidth="1"/>
    <col min="6677" max="6912" width="9" style="8"/>
    <col min="6913" max="6914" width="8.875" style="8" customWidth="1"/>
    <col min="6915" max="6915" width="7.25" style="8" customWidth="1"/>
    <col min="6916" max="6916" width="5.25" style="8" customWidth="1"/>
    <col min="6917" max="6917" width="5.75" style="8" customWidth="1"/>
    <col min="6918" max="6919" width="15.75" style="8" customWidth="1"/>
    <col min="6920" max="6920" width="49.125" style="8" customWidth="1"/>
    <col min="6921" max="6921" width="6.25" style="8" customWidth="1"/>
    <col min="6922" max="6923" width="9.875" style="8" bestFit="1" customWidth="1"/>
    <col min="6924" max="6924" width="5.75" style="8" customWidth="1"/>
    <col min="6925" max="6925" width="40.75" style="8" customWidth="1"/>
    <col min="6926" max="6926" width="45.5" style="8" customWidth="1"/>
    <col min="6927" max="6927" width="30.75" style="8" customWidth="1"/>
    <col min="6928" max="6928" width="13.75" style="8" customWidth="1"/>
    <col min="6929" max="6929" width="6.375" style="8" customWidth="1"/>
    <col min="6930" max="6930" width="13.25" style="8" customWidth="1"/>
    <col min="6931" max="6931" width="18.25" style="8" customWidth="1"/>
    <col min="6932" max="6932" width="15.625" style="8" customWidth="1"/>
    <col min="6933" max="7168" width="9" style="8"/>
    <col min="7169" max="7170" width="8.875" style="8" customWidth="1"/>
    <col min="7171" max="7171" width="7.25" style="8" customWidth="1"/>
    <col min="7172" max="7172" width="5.25" style="8" customWidth="1"/>
    <col min="7173" max="7173" width="5.75" style="8" customWidth="1"/>
    <col min="7174" max="7175" width="15.75" style="8" customWidth="1"/>
    <col min="7176" max="7176" width="49.125" style="8" customWidth="1"/>
    <col min="7177" max="7177" width="6.25" style="8" customWidth="1"/>
    <col min="7178" max="7179" width="9.875" style="8" bestFit="1" customWidth="1"/>
    <col min="7180" max="7180" width="5.75" style="8" customWidth="1"/>
    <col min="7181" max="7181" width="40.75" style="8" customWidth="1"/>
    <col min="7182" max="7182" width="45.5" style="8" customWidth="1"/>
    <col min="7183" max="7183" width="30.75" style="8" customWidth="1"/>
    <col min="7184" max="7184" width="13.75" style="8" customWidth="1"/>
    <col min="7185" max="7185" width="6.375" style="8" customWidth="1"/>
    <col min="7186" max="7186" width="13.25" style="8" customWidth="1"/>
    <col min="7187" max="7187" width="18.25" style="8" customWidth="1"/>
    <col min="7188" max="7188" width="15.625" style="8" customWidth="1"/>
    <col min="7189" max="7424" width="9" style="8"/>
    <col min="7425" max="7426" width="8.875" style="8" customWidth="1"/>
    <col min="7427" max="7427" width="7.25" style="8" customWidth="1"/>
    <col min="7428" max="7428" width="5.25" style="8" customWidth="1"/>
    <col min="7429" max="7429" width="5.75" style="8" customWidth="1"/>
    <col min="7430" max="7431" width="15.75" style="8" customWidth="1"/>
    <col min="7432" max="7432" width="49.125" style="8" customWidth="1"/>
    <col min="7433" max="7433" width="6.25" style="8" customWidth="1"/>
    <col min="7434" max="7435" width="9.875" style="8" bestFit="1" customWidth="1"/>
    <col min="7436" max="7436" width="5.75" style="8" customWidth="1"/>
    <col min="7437" max="7437" width="40.75" style="8" customWidth="1"/>
    <col min="7438" max="7438" width="45.5" style="8" customWidth="1"/>
    <col min="7439" max="7439" width="30.75" style="8" customWidth="1"/>
    <col min="7440" max="7440" width="13.75" style="8" customWidth="1"/>
    <col min="7441" max="7441" width="6.375" style="8" customWidth="1"/>
    <col min="7442" max="7442" width="13.25" style="8" customWidth="1"/>
    <col min="7443" max="7443" width="18.25" style="8" customWidth="1"/>
    <col min="7444" max="7444" width="15.625" style="8" customWidth="1"/>
    <col min="7445" max="7680" width="9" style="8"/>
    <col min="7681" max="7682" width="8.875" style="8" customWidth="1"/>
    <col min="7683" max="7683" width="7.25" style="8" customWidth="1"/>
    <col min="7684" max="7684" width="5.25" style="8" customWidth="1"/>
    <col min="7685" max="7685" width="5.75" style="8" customWidth="1"/>
    <col min="7686" max="7687" width="15.75" style="8" customWidth="1"/>
    <col min="7688" max="7688" width="49.125" style="8" customWidth="1"/>
    <col min="7689" max="7689" width="6.25" style="8" customWidth="1"/>
    <col min="7690" max="7691" width="9.875" style="8" bestFit="1" customWidth="1"/>
    <col min="7692" max="7692" width="5.75" style="8" customWidth="1"/>
    <col min="7693" max="7693" width="40.75" style="8" customWidth="1"/>
    <col min="7694" max="7694" width="45.5" style="8" customWidth="1"/>
    <col min="7695" max="7695" width="30.75" style="8" customWidth="1"/>
    <col min="7696" max="7696" width="13.75" style="8" customWidth="1"/>
    <col min="7697" max="7697" width="6.375" style="8" customWidth="1"/>
    <col min="7698" max="7698" width="13.25" style="8" customWidth="1"/>
    <col min="7699" max="7699" width="18.25" style="8" customWidth="1"/>
    <col min="7700" max="7700" width="15.625" style="8" customWidth="1"/>
    <col min="7701" max="7936" width="9" style="8"/>
    <col min="7937" max="7938" width="8.875" style="8" customWidth="1"/>
    <col min="7939" max="7939" width="7.25" style="8" customWidth="1"/>
    <col min="7940" max="7940" width="5.25" style="8" customWidth="1"/>
    <col min="7941" max="7941" width="5.75" style="8" customWidth="1"/>
    <col min="7942" max="7943" width="15.75" style="8" customWidth="1"/>
    <col min="7944" max="7944" width="49.125" style="8" customWidth="1"/>
    <col min="7945" max="7945" width="6.25" style="8" customWidth="1"/>
    <col min="7946" max="7947" width="9.875" style="8" bestFit="1" customWidth="1"/>
    <col min="7948" max="7948" width="5.75" style="8" customWidth="1"/>
    <col min="7949" max="7949" width="40.75" style="8" customWidth="1"/>
    <col min="7950" max="7950" width="45.5" style="8" customWidth="1"/>
    <col min="7951" max="7951" width="30.75" style="8" customWidth="1"/>
    <col min="7952" max="7952" width="13.75" style="8" customWidth="1"/>
    <col min="7953" max="7953" width="6.375" style="8" customWidth="1"/>
    <col min="7954" max="7954" width="13.25" style="8" customWidth="1"/>
    <col min="7955" max="7955" width="18.25" style="8" customWidth="1"/>
    <col min="7956" max="7956" width="15.625" style="8" customWidth="1"/>
    <col min="7957" max="8192" width="9" style="8"/>
    <col min="8193" max="8194" width="8.875" style="8" customWidth="1"/>
    <col min="8195" max="8195" width="7.25" style="8" customWidth="1"/>
    <col min="8196" max="8196" width="5.25" style="8" customWidth="1"/>
    <col min="8197" max="8197" width="5.75" style="8" customWidth="1"/>
    <col min="8198" max="8199" width="15.75" style="8" customWidth="1"/>
    <col min="8200" max="8200" width="49.125" style="8" customWidth="1"/>
    <col min="8201" max="8201" width="6.25" style="8" customWidth="1"/>
    <col min="8202" max="8203" width="9.875" style="8" bestFit="1" customWidth="1"/>
    <col min="8204" max="8204" width="5.75" style="8" customWidth="1"/>
    <col min="8205" max="8205" width="40.75" style="8" customWidth="1"/>
    <col min="8206" max="8206" width="45.5" style="8" customWidth="1"/>
    <col min="8207" max="8207" width="30.75" style="8" customWidth="1"/>
    <col min="8208" max="8208" width="13.75" style="8" customWidth="1"/>
    <col min="8209" max="8209" width="6.375" style="8" customWidth="1"/>
    <col min="8210" max="8210" width="13.25" style="8" customWidth="1"/>
    <col min="8211" max="8211" width="18.25" style="8" customWidth="1"/>
    <col min="8212" max="8212" width="15.625" style="8" customWidth="1"/>
    <col min="8213" max="8448" width="9" style="8"/>
    <col min="8449" max="8450" width="8.875" style="8" customWidth="1"/>
    <col min="8451" max="8451" width="7.25" style="8" customWidth="1"/>
    <col min="8452" max="8452" width="5.25" style="8" customWidth="1"/>
    <col min="8453" max="8453" width="5.75" style="8" customWidth="1"/>
    <col min="8454" max="8455" width="15.75" style="8" customWidth="1"/>
    <col min="8456" max="8456" width="49.125" style="8" customWidth="1"/>
    <col min="8457" max="8457" width="6.25" style="8" customWidth="1"/>
    <col min="8458" max="8459" width="9.875" style="8" bestFit="1" customWidth="1"/>
    <col min="8460" max="8460" width="5.75" style="8" customWidth="1"/>
    <col min="8461" max="8461" width="40.75" style="8" customWidth="1"/>
    <col min="8462" max="8462" width="45.5" style="8" customWidth="1"/>
    <col min="8463" max="8463" width="30.75" style="8" customWidth="1"/>
    <col min="8464" max="8464" width="13.75" style="8" customWidth="1"/>
    <col min="8465" max="8465" width="6.375" style="8" customWidth="1"/>
    <col min="8466" max="8466" width="13.25" style="8" customWidth="1"/>
    <col min="8467" max="8467" width="18.25" style="8" customWidth="1"/>
    <col min="8468" max="8468" width="15.625" style="8" customWidth="1"/>
    <col min="8469" max="8704" width="9" style="8"/>
    <col min="8705" max="8706" width="8.875" style="8" customWidth="1"/>
    <col min="8707" max="8707" width="7.25" style="8" customWidth="1"/>
    <col min="8708" max="8708" width="5.25" style="8" customWidth="1"/>
    <col min="8709" max="8709" width="5.75" style="8" customWidth="1"/>
    <col min="8710" max="8711" width="15.75" style="8" customWidth="1"/>
    <col min="8712" max="8712" width="49.125" style="8" customWidth="1"/>
    <col min="8713" max="8713" width="6.25" style="8" customWidth="1"/>
    <col min="8714" max="8715" width="9.875" style="8" bestFit="1" customWidth="1"/>
    <col min="8716" max="8716" width="5.75" style="8" customWidth="1"/>
    <col min="8717" max="8717" width="40.75" style="8" customWidth="1"/>
    <col min="8718" max="8718" width="45.5" style="8" customWidth="1"/>
    <col min="8719" max="8719" width="30.75" style="8" customWidth="1"/>
    <col min="8720" max="8720" width="13.75" style="8" customWidth="1"/>
    <col min="8721" max="8721" width="6.375" style="8" customWidth="1"/>
    <col min="8722" max="8722" width="13.25" style="8" customWidth="1"/>
    <col min="8723" max="8723" width="18.25" style="8" customWidth="1"/>
    <col min="8724" max="8724" width="15.625" style="8" customWidth="1"/>
    <col min="8725" max="8960" width="9" style="8"/>
    <col min="8961" max="8962" width="8.875" style="8" customWidth="1"/>
    <col min="8963" max="8963" width="7.25" style="8" customWidth="1"/>
    <col min="8964" max="8964" width="5.25" style="8" customWidth="1"/>
    <col min="8965" max="8965" width="5.75" style="8" customWidth="1"/>
    <col min="8966" max="8967" width="15.75" style="8" customWidth="1"/>
    <col min="8968" max="8968" width="49.125" style="8" customWidth="1"/>
    <col min="8969" max="8969" width="6.25" style="8" customWidth="1"/>
    <col min="8970" max="8971" width="9.875" style="8" bestFit="1" customWidth="1"/>
    <col min="8972" max="8972" width="5.75" style="8" customWidth="1"/>
    <col min="8973" max="8973" width="40.75" style="8" customWidth="1"/>
    <col min="8974" max="8974" width="45.5" style="8" customWidth="1"/>
    <col min="8975" max="8975" width="30.75" style="8" customWidth="1"/>
    <col min="8976" max="8976" width="13.75" style="8" customWidth="1"/>
    <col min="8977" max="8977" width="6.375" style="8" customWidth="1"/>
    <col min="8978" max="8978" width="13.25" style="8" customWidth="1"/>
    <col min="8979" max="8979" width="18.25" style="8" customWidth="1"/>
    <col min="8980" max="8980" width="15.625" style="8" customWidth="1"/>
    <col min="8981" max="9216" width="9" style="8"/>
    <col min="9217" max="9218" width="8.875" style="8" customWidth="1"/>
    <col min="9219" max="9219" width="7.25" style="8" customWidth="1"/>
    <col min="9220" max="9220" width="5.25" style="8" customWidth="1"/>
    <col min="9221" max="9221" width="5.75" style="8" customWidth="1"/>
    <col min="9222" max="9223" width="15.75" style="8" customWidth="1"/>
    <col min="9224" max="9224" width="49.125" style="8" customWidth="1"/>
    <col min="9225" max="9225" width="6.25" style="8" customWidth="1"/>
    <col min="9226" max="9227" width="9.875" style="8" bestFit="1" customWidth="1"/>
    <col min="9228" max="9228" width="5.75" style="8" customWidth="1"/>
    <col min="9229" max="9229" width="40.75" style="8" customWidth="1"/>
    <col min="9230" max="9230" width="45.5" style="8" customWidth="1"/>
    <col min="9231" max="9231" width="30.75" style="8" customWidth="1"/>
    <col min="9232" max="9232" width="13.75" style="8" customWidth="1"/>
    <col min="9233" max="9233" width="6.375" style="8" customWidth="1"/>
    <col min="9234" max="9234" width="13.25" style="8" customWidth="1"/>
    <col min="9235" max="9235" width="18.25" style="8" customWidth="1"/>
    <col min="9236" max="9236" width="15.625" style="8" customWidth="1"/>
    <col min="9237" max="9472" width="9" style="8"/>
    <col min="9473" max="9474" width="8.875" style="8" customWidth="1"/>
    <col min="9475" max="9475" width="7.25" style="8" customWidth="1"/>
    <col min="9476" max="9476" width="5.25" style="8" customWidth="1"/>
    <col min="9477" max="9477" width="5.75" style="8" customWidth="1"/>
    <col min="9478" max="9479" width="15.75" style="8" customWidth="1"/>
    <col min="9480" max="9480" width="49.125" style="8" customWidth="1"/>
    <col min="9481" max="9481" width="6.25" style="8" customWidth="1"/>
    <col min="9482" max="9483" width="9.875" style="8" bestFit="1" customWidth="1"/>
    <col min="9484" max="9484" width="5.75" style="8" customWidth="1"/>
    <col min="9485" max="9485" width="40.75" style="8" customWidth="1"/>
    <col min="9486" max="9486" width="45.5" style="8" customWidth="1"/>
    <col min="9487" max="9487" width="30.75" style="8" customWidth="1"/>
    <col min="9488" max="9488" width="13.75" style="8" customWidth="1"/>
    <col min="9489" max="9489" width="6.375" style="8" customWidth="1"/>
    <col min="9490" max="9490" width="13.25" style="8" customWidth="1"/>
    <col min="9491" max="9491" width="18.25" style="8" customWidth="1"/>
    <col min="9492" max="9492" width="15.625" style="8" customWidth="1"/>
    <col min="9493" max="9728" width="9" style="8"/>
    <col min="9729" max="9730" width="8.875" style="8" customWidth="1"/>
    <col min="9731" max="9731" width="7.25" style="8" customWidth="1"/>
    <col min="9732" max="9732" width="5.25" style="8" customWidth="1"/>
    <col min="9733" max="9733" width="5.75" style="8" customWidth="1"/>
    <col min="9734" max="9735" width="15.75" style="8" customWidth="1"/>
    <col min="9736" max="9736" width="49.125" style="8" customWidth="1"/>
    <col min="9737" max="9737" width="6.25" style="8" customWidth="1"/>
    <col min="9738" max="9739" width="9.875" style="8" bestFit="1" customWidth="1"/>
    <col min="9740" max="9740" width="5.75" style="8" customWidth="1"/>
    <col min="9741" max="9741" width="40.75" style="8" customWidth="1"/>
    <col min="9742" max="9742" width="45.5" style="8" customWidth="1"/>
    <col min="9743" max="9743" width="30.75" style="8" customWidth="1"/>
    <col min="9744" max="9744" width="13.75" style="8" customWidth="1"/>
    <col min="9745" max="9745" width="6.375" style="8" customWidth="1"/>
    <col min="9746" max="9746" width="13.25" style="8" customWidth="1"/>
    <col min="9747" max="9747" width="18.25" style="8" customWidth="1"/>
    <col min="9748" max="9748" width="15.625" style="8" customWidth="1"/>
    <col min="9749" max="9984" width="9" style="8"/>
    <col min="9985" max="9986" width="8.875" style="8" customWidth="1"/>
    <col min="9987" max="9987" width="7.25" style="8" customWidth="1"/>
    <col min="9988" max="9988" width="5.25" style="8" customWidth="1"/>
    <col min="9989" max="9989" width="5.75" style="8" customWidth="1"/>
    <col min="9990" max="9991" width="15.75" style="8" customWidth="1"/>
    <col min="9992" max="9992" width="49.125" style="8" customWidth="1"/>
    <col min="9993" max="9993" width="6.25" style="8" customWidth="1"/>
    <col min="9994" max="9995" width="9.875" style="8" bestFit="1" customWidth="1"/>
    <col min="9996" max="9996" width="5.75" style="8" customWidth="1"/>
    <col min="9997" max="9997" width="40.75" style="8" customWidth="1"/>
    <col min="9998" max="9998" width="45.5" style="8" customWidth="1"/>
    <col min="9999" max="9999" width="30.75" style="8" customWidth="1"/>
    <col min="10000" max="10000" width="13.75" style="8" customWidth="1"/>
    <col min="10001" max="10001" width="6.375" style="8" customWidth="1"/>
    <col min="10002" max="10002" width="13.25" style="8" customWidth="1"/>
    <col min="10003" max="10003" width="18.25" style="8" customWidth="1"/>
    <col min="10004" max="10004" width="15.625" style="8" customWidth="1"/>
    <col min="10005" max="10240" width="9" style="8"/>
    <col min="10241" max="10242" width="8.875" style="8" customWidth="1"/>
    <col min="10243" max="10243" width="7.25" style="8" customWidth="1"/>
    <col min="10244" max="10244" width="5.25" style="8" customWidth="1"/>
    <col min="10245" max="10245" width="5.75" style="8" customWidth="1"/>
    <col min="10246" max="10247" width="15.75" style="8" customWidth="1"/>
    <col min="10248" max="10248" width="49.125" style="8" customWidth="1"/>
    <col min="10249" max="10249" width="6.25" style="8" customWidth="1"/>
    <col min="10250" max="10251" width="9.875" style="8" bestFit="1" customWidth="1"/>
    <col min="10252" max="10252" width="5.75" style="8" customWidth="1"/>
    <col min="10253" max="10253" width="40.75" style="8" customWidth="1"/>
    <col min="10254" max="10254" width="45.5" style="8" customWidth="1"/>
    <col min="10255" max="10255" width="30.75" style="8" customWidth="1"/>
    <col min="10256" max="10256" width="13.75" style="8" customWidth="1"/>
    <col min="10257" max="10257" width="6.375" style="8" customWidth="1"/>
    <col min="10258" max="10258" width="13.25" style="8" customWidth="1"/>
    <col min="10259" max="10259" width="18.25" style="8" customWidth="1"/>
    <col min="10260" max="10260" width="15.625" style="8" customWidth="1"/>
    <col min="10261" max="10496" width="9" style="8"/>
    <col min="10497" max="10498" width="8.875" style="8" customWidth="1"/>
    <col min="10499" max="10499" width="7.25" style="8" customWidth="1"/>
    <col min="10500" max="10500" width="5.25" style="8" customWidth="1"/>
    <col min="10501" max="10501" width="5.75" style="8" customWidth="1"/>
    <col min="10502" max="10503" width="15.75" style="8" customWidth="1"/>
    <col min="10504" max="10504" width="49.125" style="8" customWidth="1"/>
    <col min="10505" max="10505" width="6.25" style="8" customWidth="1"/>
    <col min="10506" max="10507" width="9.875" style="8" bestFit="1" customWidth="1"/>
    <col min="10508" max="10508" width="5.75" style="8" customWidth="1"/>
    <col min="10509" max="10509" width="40.75" style="8" customWidth="1"/>
    <col min="10510" max="10510" width="45.5" style="8" customWidth="1"/>
    <col min="10511" max="10511" width="30.75" style="8" customWidth="1"/>
    <col min="10512" max="10512" width="13.75" style="8" customWidth="1"/>
    <col min="10513" max="10513" width="6.375" style="8" customWidth="1"/>
    <col min="10514" max="10514" width="13.25" style="8" customWidth="1"/>
    <col min="10515" max="10515" width="18.25" style="8" customWidth="1"/>
    <col min="10516" max="10516" width="15.625" style="8" customWidth="1"/>
    <col min="10517" max="10752" width="9" style="8"/>
    <col min="10753" max="10754" width="8.875" style="8" customWidth="1"/>
    <col min="10755" max="10755" width="7.25" style="8" customWidth="1"/>
    <col min="10756" max="10756" width="5.25" style="8" customWidth="1"/>
    <col min="10757" max="10757" width="5.75" style="8" customWidth="1"/>
    <col min="10758" max="10759" width="15.75" style="8" customWidth="1"/>
    <col min="10760" max="10760" width="49.125" style="8" customWidth="1"/>
    <col min="10761" max="10761" width="6.25" style="8" customWidth="1"/>
    <col min="10762" max="10763" width="9.875" style="8" bestFit="1" customWidth="1"/>
    <col min="10764" max="10764" width="5.75" style="8" customWidth="1"/>
    <col min="10765" max="10765" width="40.75" style="8" customWidth="1"/>
    <col min="10766" max="10766" width="45.5" style="8" customWidth="1"/>
    <col min="10767" max="10767" width="30.75" style="8" customWidth="1"/>
    <col min="10768" max="10768" width="13.75" style="8" customWidth="1"/>
    <col min="10769" max="10769" width="6.375" style="8" customWidth="1"/>
    <col min="10770" max="10770" width="13.25" style="8" customWidth="1"/>
    <col min="10771" max="10771" width="18.25" style="8" customWidth="1"/>
    <col min="10772" max="10772" width="15.625" style="8" customWidth="1"/>
    <col min="10773" max="11008" width="9" style="8"/>
    <col min="11009" max="11010" width="8.875" style="8" customWidth="1"/>
    <col min="11011" max="11011" width="7.25" style="8" customWidth="1"/>
    <col min="11012" max="11012" width="5.25" style="8" customWidth="1"/>
    <col min="11013" max="11013" width="5.75" style="8" customWidth="1"/>
    <col min="11014" max="11015" width="15.75" style="8" customWidth="1"/>
    <col min="11016" max="11016" width="49.125" style="8" customWidth="1"/>
    <col min="11017" max="11017" width="6.25" style="8" customWidth="1"/>
    <col min="11018" max="11019" width="9.875" style="8" bestFit="1" customWidth="1"/>
    <col min="11020" max="11020" width="5.75" style="8" customWidth="1"/>
    <col min="11021" max="11021" width="40.75" style="8" customWidth="1"/>
    <col min="11022" max="11022" width="45.5" style="8" customWidth="1"/>
    <col min="11023" max="11023" width="30.75" style="8" customWidth="1"/>
    <col min="11024" max="11024" width="13.75" style="8" customWidth="1"/>
    <col min="11025" max="11025" width="6.375" style="8" customWidth="1"/>
    <col min="11026" max="11026" width="13.25" style="8" customWidth="1"/>
    <col min="11027" max="11027" width="18.25" style="8" customWidth="1"/>
    <col min="11028" max="11028" width="15.625" style="8" customWidth="1"/>
    <col min="11029" max="11264" width="9" style="8"/>
    <col min="11265" max="11266" width="8.875" style="8" customWidth="1"/>
    <col min="11267" max="11267" width="7.25" style="8" customWidth="1"/>
    <col min="11268" max="11268" width="5.25" style="8" customWidth="1"/>
    <col min="11269" max="11269" width="5.75" style="8" customWidth="1"/>
    <col min="11270" max="11271" width="15.75" style="8" customWidth="1"/>
    <col min="11272" max="11272" width="49.125" style="8" customWidth="1"/>
    <col min="11273" max="11273" width="6.25" style="8" customWidth="1"/>
    <col min="11274" max="11275" width="9.875" style="8" bestFit="1" customWidth="1"/>
    <col min="11276" max="11276" width="5.75" style="8" customWidth="1"/>
    <col min="11277" max="11277" width="40.75" style="8" customWidth="1"/>
    <col min="11278" max="11278" width="45.5" style="8" customWidth="1"/>
    <col min="11279" max="11279" width="30.75" style="8" customWidth="1"/>
    <col min="11280" max="11280" width="13.75" style="8" customWidth="1"/>
    <col min="11281" max="11281" width="6.375" style="8" customWidth="1"/>
    <col min="11282" max="11282" width="13.25" style="8" customWidth="1"/>
    <col min="11283" max="11283" width="18.25" style="8" customWidth="1"/>
    <col min="11284" max="11284" width="15.625" style="8" customWidth="1"/>
    <col min="11285" max="11520" width="9" style="8"/>
    <col min="11521" max="11522" width="8.875" style="8" customWidth="1"/>
    <col min="11523" max="11523" width="7.25" style="8" customWidth="1"/>
    <col min="11524" max="11524" width="5.25" style="8" customWidth="1"/>
    <col min="11525" max="11525" width="5.75" style="8" customWidth="1"/>
    <col min="11526" max="11527" width="15.75" style="8" customWidth="1"/>
    <col min="11528" max="11528" width="49.125" style="8" customWidth="1"/>
    <col min="11529" max="11529" width="6.25" style="8" customWidth="1"/>
    <col min="11530" max="11531" width="9.875" style="8" bestFit="1" customWidth="1"/>
    <col min="11532" max="11532" width="5.75" style="8" customWidth="1"/>
    <col min="11533" max="11533" width="40.75" style="8" customWidth="1"/>
    <col min="11534" max="11534" width="45.5" style="8" customWidth="1"/>
    <col min="11535" max="11535" width="30.75" style="8" customWidth="1"/>
    <col min="11536" max="11536" width="13.75" style="8" customWidth="1"/>
    <col min="11537" max="11537" width="6.375" style="8" customWidth="1"/>
    <col min="11538" max="11538" width="13.25" style="8" customWidth="1"/>
    <col min="11539" max="11539" width="18.25" style="8" customWidth="1"/>
    <col min="11540" max="11540" width="15.625" style="8" customWidth="1"/>
    <col min="11541" max="11776" width="9" style="8"/>
    <col min="11777" max="11778" width="8.875" style="8" customWidth="1"/>
    <col min="11779" max="11779" width="7.25" style="8" customWidth="1"/>
    <col min="11780" max="11780" width="5.25" style="8" customWidth="1"/>
    <col min="11781" max="11781" width="5.75" style="8" customWidth="1"/>
    <col min="11782" max="11783" width="15.75" style="8" customWidth="1"/>
    <col min="11784" max="11784" width="49.125" style="8" customWidth="1"/>
    <col min="11785" max="11785" width="6.25" style="8" customWidth="1"/>
    <col min="11786" max="11787" width="9.875" style="8" bestFit="1" customWidth="1"/>
    <col min="11788" max="11788" width="5.75" style="8" customWidth="1"/>
    <col min="11789" max="11789" width="40.75" style="8" customWidth="1"/>
    <col min="11790" max="11790" width="45.5" style="8" customWidth="1"/>
    <col min="11791" max="11791" width="30.75" style="8" customWidth="1"/>
    <col min="11792" max="11792" width="13.75" style="8" customWidth="1"/>
    <col min="11793" max="11793" width="6.375" style="8" customWidth="1"/>
    <col min="11794" max="11794" width="13.25" style="8" customWidth="1"/>
    <col min="11795" max="11795" width="18.25" style="8" customWidth="1"/>
    <col min="11796" max="11796" width="15.625" style="8" customWidth="1"/>
    <col min="11797" max="12032" width="9" style="8"/>
    <col min="12033" max="12034" width="8.875" style="8" customWidth="1"/>
    <col min="12035" max="12035" width="7.25" style="8" customWidth="1"/>
    <col min="12036" max="12036" width="5.25" style="8" customWidth="1"/>
    <col min="12037" max="12037" width="5.75" style="8" customWidth="1"/>
    <col min="12038" max="12039" width="15.75" style="8" customWidth="1"/>
    <col min="12040" max="12040" width="49.125" style="8" customWidth="1"/>
    <col min="12041" max="12041" width="6.25" style="8" customWidth="1"/>
    <col min="12042" max="12043" width="9.875" style="8" bestFit="1" customWidth="1"/>
    <col min="12044" max="12044" width="5.75" style="8" customWidth="1"/>
    <col min="12045" max="12045" width="40.75" style="8" customWidth="1"/>
    <col min="12046" max="12046" width="45.5" style="8" customWidth="1"/>
    <col min="12047" max="12047" width="30.75" style="8" customWidth="1"/>
    <col min="12048" max="12048" width="13.75" style="8" customWidth="1"/>
    <col min="12049" max="12049" width="6.375" style="8" customWidth="1"/>
    <col min="12050" max="12050" width="13.25" style="8" customWidth="1"/>
    <col min="12051" max="12051" width="18.25" style="8" customWidth="1"/>
    <col min="12052" max="12052" width="15.625" style="8" customWidth="1"/>
    <col min="12053" max="12288" width="9" style="8"/>
    <col min="12289" max="12290" width="8.875" style="8" customWidth="1"/>
    <col min="12291" max="12291" width="7.25" style="8" customWidth="1"/>
    <col min="12292" max="12292" width="5.25" style="8" customWidth="1"/>
    <col min="12293" max="12293" width="5.75" style="8" customWidth="1"/>
    <col min="12294" max="12295" width="15.75" style="8" customWidth="1"/>
    <col min="12296" max="12296" width="49.125" style="8" customWidth="1"/>
    <col min="12297" max="12297" width="6.25" style="8" customWidth="1"/>
    <col min="12298" max="12299" width="9.875" style="8" bestFit="1" customWidth="1"/>
    <col min="12300" max="12300" width="5.75" style="8" customWidth="1"/>
    <col min="12301" max="12301" width="40.75" style="8" customWidth="1"/>
    <col min="12302" max="12302" width="45.5" style="8" customWidth="1"/>
    <col min="12303" max="12303" width="30.75" style="8" customWidth="1"/>
    <col min="12304" max="12304" width="13.75" style="8" customWidth="1"/>
    <col min="12305" max="12305" width="6.375" style="8" customWidth="1"/>
    <col min="12306" max="12306" width="13.25" style="8" customWidth="1"/>
    <col min="12307" max="12307" width="18.25" style="8" customWidth="1"/>
    <col min="12308" max="12308" width="15.625" style="8" customWidth="1"/>
    <col min="12309" max="12544" width="9" style="8"/>
    <col min="12545" max="12546" width="8.875" style="8" customWidth="1"/>
    <col min="12547" max="12547" width="7.25" style="8" customWidth="1"/>
    <col min="12548" max="12548" width="5.25" style="8" customWidth="1"/>
    <col min="12549" max="12549" width="5.75" style="8" customWidth="1"/>
    <col min="12550" max="12551" width="15.75" style="8" customWidth="1"/>
    <col min="12552" max="12552" width="49.125" style="8" customWidth="1"/>
    <col min="12553" max="12553" width="6.25" style="8" customWidth="1"/>
    <col min="12554" max="12555" width="9.875" style="8" bestFit="1" customWidth="1"/>
    <col min="12556" max="12556" width="5.75" style="8" customWidth="1"/>
    <col min="12557" max="12557" width="40.75" style="8" customWidth="1"/>
    <col min="12558" max="12558" width="45.5" style="8" customWidth="1"/>
    <col min="12559" max="12559" width="30.75" style="8" customWidth="1"/>
    <col min="12560" max="12560" width="13.75" style="8" customWidth="1"/>
    <col min="12561" max="12561" width="6.375" style="8" customWidth="1"/>
    <col min="12562" max="12562" width="13.25" style="8" customWidth="1"/>
    <col min="12563" max="12563" width="18.25" style="8" customWidth="1"/>
    <col min="12564" max="12564" width="15.625" style="8" customWidth="1"/>
    <col min="12565" max="12800" width="9" style="8"/>
    <col min="12801" max="12802" width="8.875" style="8" customWidth="1"/>
    <col min="12803" max="12803" width="7.25" style="8" customWidth="1"/>
    <col min="12804" max="12804" width="5.25" style="8" customWidth="1"/>
    <col min="12805" max="12805" width="5.75" style="8" customWidth="1"/>
    <col min="12806" max="12807" width="15.75" style="8" customWidth="1"/>
    <col min="12808" max="12808" width="49.125" style="8" customWidth="1"/>
    <col min="12809" max="12809" width="6.25" style="8" customWidth="1"/>
    <col min="12810" max="12811" width="9.875" style="8" bestFit="1" customWidth="1"/>
    <col min="12812" max="12812" width="5.75" style="8" customWidth="1"/>
    <col min="12813" max="12813" width="40.75" style="8" customWidth="1"/>
    <col min="12814" max="12814" width="45.5" style="8" customWidth="1"/>
    <col min="12815" max="12815" width="30.75" style="8" customWidth="1"/>
    <col min="12816" max="12816" width="13.75" style="8" customWidth="1"/>
    <col min="12817" max="12817" width="6.375" style="8" customWidth="1"/>
    <col min="12818" max="12818" width="13.25" style="8" customWidth="1"/>
    <col min="12819" max="12819" width="18.25" style="8" customWidth="1"/>
    <col min="12820" max="12820" width="15.625" style="8" customWidth="1"/>
    <col min="12821" max="13056" width="9" style="8"/>
    <col min="13057" max="13058" width="8.875" style="8" customWidth="1"/>
    <col min="13059" max="13059" width="7.25" style="8" customWidth="1"/>
    <col min="13060" max="13060" width="5.25" style="8" customWidth="1"/>
    <col min="13061" max="13061" width="5.75" style="8" customWidth="1"/>
    <col min="13062" max="13063" width="15.75" style="8" customWidth="1"/>
    <col min="13064" max="13064" width="49.125" style="8" customWidth="1"/>
    <col min="13065" max="13065" width="6.25" style="8" customWidth="1"/>
    <col min="13066" max="13067" width="9.875" style="8" bestFit="1" customWidth="1"/>
    <col min="13068" max="13068" width="5.75" style="8" customWidth="1"/>
    <col min="13069" max="13069" width="40.75" style="8" customWidth="1"/>
    <col min="13070" max="13070" width="45.5" style="8" customWidth="1"/>
    <col min="13071" max="13071" width="30.75" style="8" customWidth="1"/>
    <col min="13072" max="13072" width="13.75" style="8" customWidth="1"/>
    <col min="13073" max="13073" width="6.375" style="8" customWidth="1"/>
    <col min="13074" max="13074" width="13.25" style="8" customWidth="1"/>
    <col min="13075" max="13075" width="18.25" style="8" customWidth="1"/>
    <col min="13076" max="13076" width="15.625" style="8" customWidth="1"/>
    <col min="13077" max="13312" width="9" style="8"/>
    <col min="13313" max="13314" width="8.875" style="8" customWidth="1"/>
    <col min="13315" max="13315" width="7.25" style="8" customWidth="1"/>
    <col min="13316" max="13316" width="5.25" style="8" customWidth="1"/>
    <col min="13317" max="13317" width="5.75" style="8" customWidth="1"/>
    <col min="13318" max="13319" width="15.75" style="8" customWidth="1"/>
    <col min="13320" max="13320" width="49.125" style="8" customWidth="1"/>
    <col min="13321" max="13321" width="6.25" style="8" customWidth="1"/>
    <col min="13322" max="13323" width="9.875" style="8" bestFit="1" customWidth="1"/>
    <col min="13324" max="13324" width="5.75" style="8" customWidth="1"/>
    <col min="13325" max="13325" width="40.75" style="8" customWidth="1"/>
    <col min="13326" max="13326" width="45.5" style="8" customWidth="1"/>
    <col min="13327" max="13327" width="30.75" style="8" customWidth="1"/>
    <col min="13328" max="13328" width="13.75" style="8" customWidth="1"/>
    <col min="13329" max="13329" width="6.375" style="8" customWidth="1"/>
    <col min="13330" max="13330" width="13.25" style="8" customWidth="1"/>
    <col min="13331" max="13331" width="18.25" style="8" customWidth="1"/>
    <col min="13332" max="13332" width="15.625" style="8" customWidth="1"/>
    <col min="13333" max="13568" width="9" style="8"/>
    <col min="13569" max="13570" width="8.875" style="8" customWidth="1"/>
    <col min="13571" max="13571" width="7.25" style="8" customWidth="1"/>
    <col min="13572" max="13572" width="5.25" style="8" customWidth="1"/>
    <col min="13573" max="13573" width="5.75" style="8" customWidth="1"/>
    <col min="13574" max="13575" width="15.75" style="8" customWidth="1"/>
    <col min="13576" max="13576" width="49.125" style="8" customWidth="1"/>
    <col min="13577" max="13577" width="6.25" style="8" customWidth="1"/>
    <col min="13578" max="13579" width="9.875" style="8" bestFit="1" customWidth="1"/>
    <col min="13580" max="13580" width="5.75" style="8" customWidth="1"/>
    <col min="13581" max="13581" width="40.75" style="8" customWidth="1"/>
    <col min="13582" max="13582" width="45.5" style="8" customWidth="1"/>
    <col min="13583" max="13583" width="30.75" style="8" customWidth="1"/>
    <col min="13584" max="13584" width="13.75" style="8" customWidth="1"/>
    <col min="13585" max="13585" width="6.375" style="8" customWidth="1"/>
    <col min="13586" max="13586" width="13.25" style="8" customWidth="1"/>
    <col min="13587" max="13587" width="18.25" style="8" customWidth="1"/>
    <col min="13588" max="13588" width="15.625" style="8" customWidth="1"/>
    <col min="13589" max="13824" width="9" style="8"/>
    <col min="13825" max="13826" width="8.875" style="8" customWidth="1"/>
    <col min="13827" max="13827" width="7.25" style="8" customWidth="1"/>
    <col min="13828" max="13828" width="5.25" style="8" customWidth="1"/>
    <col min="13829" max="13829" width="5.75" style="8" customWidth="1"/>
    <col min="13830" max="13831" width="15.75" style="8" customWidth="1"/>
    <col min="13832" max="13832" width="49.125" style="8" customWidth="1"/>
    <col min="13833" max="13833" width="6.25" style="8" customWidth="1"/>
    <col min="13834" max="13835" width="9.875" style="8" bestFit="1" customWidth="1"/>
    <col min="13836" max="13836" width="5.75" style="8" customWidth="1"/>
    <col min="13837" max="13837" width="40.75" style="8" customWidth="1"/>
    <col min="13838" max="13838" width="45.5" style="8" customWidth="1"/>
    <col min="13839" max="13839" width="30.75" style="8" customWidth="1"/>
    <col min="13840" max="13840" width="13.75" style="8" customWidth="1"/>
    <col min="13841" max="13841" width="6.375" style="8" customWidth="1"/>
    <col min="13842" max="13842" width="13.25" style="8" customWidth="1"/>
    <col min="13843" max="13843" width="18.25" style="8" customWidth="1"/>
    <col min="13844" max="13844" width="15.625" style="8" customWidth="1"/>
    <col min="13845" max="14080" width="9" style="8"/>
    <col min="14081" max="14082" width="8.875" style="8" customWidth="1"/>
    <col min="14083" max="14083" width="7.25" style="8" customWidth="1"/>
    <col min="14084" max="14084" width="5.25" style="8" customWidth="1"/>
    <col min="14085" max="14085" width="5.75" style="8" customWidth="1"/>
    <col min="14086" max="14087" width="15.75" style="8" customWidth="1"/>
    <col min="14088" max="14088" width="49.125" style="8" customWidth="1"/>
    <col min="14089" max="14089" width="6.25" style="8" customWidth="1"/>
    <col min="14090" max="14091" width="9.875" style="8" bestFit="1" customWidth="1"/>
    <col min="14092" max="14092" width="5.75" style="8" customWidth="1"/>
    <col min="14093" max="14093" width="40.75" style="8" customWidth="1"/>
    <col min="14094" max="14094" width="45.5" style="8" customWidth="1"/>
    <col min="14095" max="14095" width="30.75" style="8" customWidth="1"/>
    <col min="14096" max="14096" width="13.75" style="8" customWidth="1"/>
    <col min="14097" max="14097" width="6.375" style="8" customWidth="1"/>
    <col min="14098" max="14098" width="13.25" style="8" customWidth="1"/>
    <col min="14099" max="14099" width="18.25" style="8" customWidth="1"/>
    <col min="14100" max="14100" width="15.625" style="8" customWidth="1"/>
    <col min="14101" max="14336" width="9" style="8"/>
    <col min="14337" max="14338" width="8.875" style="8" customWidth="1"/>
    <col min="14339" max="14339" width="7.25" style="8" customWidth="1"/>
    <col min="14340" max="14340" width="5.25" style="8" customWidth="1"/>
    <col min="14341" max="14341" width="5.75" style="8" customWidth="1"/>
    <col min="14342" max="14343" width="15.75" style="8" customWidth="1"/>
    <col min="14344" max="14344" width="49.125" style="8" customWidth="1"/>
    <col min="14345" max="14345" width="6.25" style="8" customWidth="1"/>
    <col min="14346" max="14347" width="9.875" style="8" bestFit="1" customWidth="1"/>
    <col min="14348" max="14348" width="5.75" style="8" customWidth="1"/>
    <col min="14349" max="14349" width="40.75" style="8" customWidth="1"/>
    <col min="14350" max="14350" width="45.5" style="8" customWidth="1"/>
    <col min="14351" max="14351" width="30.75" style="8" customWidth="1"/>
    <col min="14352" max="14352" width="13.75" style="8" customWidth="1"/>
    <col min="14353" max="14353" width="6.375" style="8" customWidth="1"/>
    <col min="14354" max="14354" width="13.25" style="8" customWidth="1"/>
    <col min="14355" max="14355" width="18.25" style="8" customWidth="1"/>
    <col min="14356" max="14356" width="15.625" style="8" customWidth="1"/>
    <col min="14357" max="14592" width="9" style="8"/>
    <col min="14593" max="14594" width="8.875" style="8" customWidth="1"/>
    <col min="14595" max="14595" width="7.25" style="8" customWidth="1"/>
    <col min="14596" max="14596" width="5.25" style="8" customWidth="1"/>
    <col min="14597" max="14597" width="5.75" style="8" customWidth="1"/>
    <col min="14598" max="14599" width="15.75" style="8" customWidth="1"/>
    <col min="14600" max="14600" width="49.125" style="8" customWidth="1"/>
    <col min="14601" max="14601" width="6.25" style="8" customWidth="1"/>
    <col min="14602" max="14603" width="9.875" style="8" bestFit="1" customWidth="1"/>
    <col min="14604" max="14604" width="5.75" style="8" customWidth="1"/>
    <col min="14605" max="14605" width="40.75" style="8" customWidth="1"/>
    <col min="14606" max="14606" width="45.5" style="8" customWidth="1"/>
    <col min="14607" max="14607" width="30.75" style="8" customWidth="1"/>
    <col min="14608" max="14608" width="13.75" style="8" customWidth="1"/>
    <col min="14609" max="14609" width="6.375" style="8" customWidth="1"/>
    <col min="14610" max="14610" width="13.25" style="8" customWidth="1"/>
    <col min="14611" max="14611" width="18.25" style="8" customWidth="1"/>
    <col min="14612" max="14612" width="15.625" style="8" customWidth="1"/>
    <col min="14613" max="14848" width="9" style="8"/>
    <col min="14849" max="14850" width="8.875" style="8" customWidth="1"/>
    <col min="14851" max="14851" width="7.25" style="8" customWidth="1"/>
    <col min="14852" max="14852" width="5.25" style="8" customWidth="1"/>
    <col min="14853" max="14853" width="5.75" style="8" customWidth="1"/>
    <col min="14854" max="14855" width="15.75" style="8" customWidth="1"/>
    <col min="14856" max="14856" width="49.125" style="8" customWidth="1"/>
    <col min="14857" max="14857" width="6.25" style="8" customWidth="1"/>
    <col min="14858" max="14859" width="9.875" style="8" bestFit="1" customWidth="1"/>
    <col min="14860" max="14860" width="5.75" style="8" customWidth="1"/>
    <col min="14861" max="14861" width="40.75" style="8" customWidth="1"/>
    <col min="14862" max="14862" width="45.5" style="8" customWidth="1"/>
    <col min="14863" max="14863" width="30.75" style="8" customWidth="1"/>
    <col min="14864" max="14864" width="13.75" style="8" customWidth="1"/>
    <col min="14865" max="14865" width="6.375" style="8" customWidth="1"/>
    <col min="14866" max="14866" width="13.25" style="8" customWidth="1"/>
    <col min="14867" max="14867" width="18.25" style="8" customWidth="1"/>
    <col min="14868" max="14868" width="15.625" style="8" customWidth="1"/>
    <col min="14869" max="15104" width="9" style="8"/>
    <col min="15105" max="15106" width="8.875" style="8" customWidth="1"/>
    <col min="15107" max="15107" width="7.25" style="8" customWidth="1"/>
    <col min="15108" max="15108" width="5.25" style="8" customWidth="1"/>
    <col min="15109" max="15109" width="5.75" style="8" customWidth="1"/>
    <col min="15110" max="15111" width="15.75" style="8" customWidth="1"/>
    <col min="15112" max="15112" width="49.125" style="8" customWidth="1"/>
    <col min="15113" max="15113" width="6.25" style="8" customWidth="1"/>
    <col min="15114" max="15115" width="9.875" style="8" bestFit="1" customWidth="1"/>
    <col min="15116" max="15116" width="5.75" style="8" customWidth="1"/>
    <col min="15117" max="15117" width="40.75" style="8" customWidth="1"/>
    <col min="15118" max="15118" width="45.5" style="8" customWidth="1"/>
    <col min="15119" max="15119" width="30.75" style="8" customWidth="1"/>
    <col min="15120" max="15120" width="13.75" style="8" customWidth="1"/>
    <col min="15121" max="15121" width="6.375" style="8" customWidth="1"/>
    <col min="15122" max="15122" width="13.25" style="8" customWidth="1"/>
    <col min="15123" max="15123" width="18.25" style="8" customWidth="1"/>
    <col min="15124" max="15124" width="15.625" style="8" customWidth="1"/>
    <col min="15125" max="15360" width="9" style="8"/>
    <col min="15361" max="15362" width="8.875" style="8" customWidth="1"/>
    <col min="15363" max="15363" width="7.25" style="8" customWidth="1"/>
    <col min="15364" max="15364" width="5.25" style="8" customWidth="1"/>
    <col min="15365" max="15365" width="5.75" style="8" customWidth="1"/>
    <col min="15366" max="15367" width="15.75" style="8" customWidth="1"/>
    <col min="15368" max="15368" width="49.125" style="8" customWidth="1"/>
    <col min="15369" max="15369" width="6.25" style="8" customWidth="1"/>
    <col min="15370" max="15371" width="9.875" style="8" bestFit="1" customWidth="1"/>
    <col min="15372" max="15372" width="5.75" style="8" customWidth="1"/>
    <col min="15373" max="15373" width="40.75" style="8" customWidth="1"/>
    <col min="15374" max="15374" width="45.5" style="8" customWidth="1"/>
    <col min="15375" max="15375" width="30.75" style="8" customWidth="1"/>
    <col min="15376" max="15376" width="13.75" style="8" customWidth="1"/>
    <col min="15377" max="15377" width="6.375" style="8" customWidth="1"/>
    <col min="15378" max="15378" width="13.25" style="8" customWidth="1"/>
    <col min="15379" max="15379" width="18.25" style="8" customWidth="1"/>
    <col min="15380" max="15380" width="15.625" style="8" customWidth="1"/>
    <col min="15381" max="15616" width="9" style="8"/>
    <col min="15617" max="15618" width="8.875" style="8" customWidth="1"/>
    <col min="15619" max="15619" width="7.25" style="8" customWidth="1"/>
    <col min="15620" max="15620" width="5.25" style="8" customWidth="1"/>
    <col min="15621" max="15621" width="5.75" style="8" customWidth="1"/>
    <col min="15622" max="15623" width="15.75" style="8" customWidth="1"/>
    <col min="15624" max="15624" width="49.125" style="8" customWidth="1"/>
    <col min="15625" max="15625" width="6.25" style="8" customWidth="1"/>
    <col min="15626" max="15627" width="9.875" style="8" bestFit="1" customWidth="1"/>
    <col min="15628" max="15628" width="5.75" style="8" customWidth="1"/>
    <col min="15629" max="15629" width="40.75" style="8" customWidth="1"/>
    <col min="15630" max="15630" width="45.5" style="8" customWidth="1"/>
    <col min="15631" max="15631" width="30.75" style="8" customWidth="1"/>
    <col min="15632" max="15632" width="13.75" style="8" customWidth="1"/>
    <col min="15633" max="15633" width="6.375" style="8" customWidth="1"/>
    <col min="15634" max="15634" width="13.25" style="8" customWidth="1"/>
    <col min="15635" max="15635" width="18.25" style="8" customWidth="1"/>
    <col min="15636" max="15636" width="15.625" style="8" customWidth="1"/>
    <col min="15637" max="15872" width="9" style="8"/>
    <col min="15873" max="15874" width="8.875" style="8" customWidth="1"/>
    <col min="15875" max="15875" width="7.25" style="8" customWidth="1"/>
    <col min="15876" max="15876" width="5.25" style="8" customWidth="1"/>
    <col min="15877" max="15877" width="5.75" style="8" customWidth="1"/>
    <col min="15878" max="15879" width="15.75" style="8" customWidth="1"/>
    <col min="15880" max="15880" width="49.125" style="8" customWidth="1"/>
    <col min="15881" max="15881" width="6.25" style="8" customWidth="1"/>
    <col min="15882" max="15883" width="9.875" style="8" bestFit="1" customWidth="1"/>
    <col min="15884" max="15884" width="5.75" style="8" customWidth="1"/>
    <col min="15885" max="15885" width="40.75" style="8" customWidth="1"/>
    <col min="15886" max="15886" width="45.5" style="8" customWidth="1"/>
    <col min="15887" max="15887" width="30.75" style="8" customWidth="1"/>
    <col min="15888" max="15888" width="13.75" style="8" customWidth="1"/>
    <col min="15889" max="15889" width="6.375" style="8" customWidth="1"/>
    <col min="15890" max="15890" width="13.25" style="8" customWidth="1"/>
    <col min="15891" max="15891" width="18.25" style="8" customWidth="1"/>
    <col min="15892" max="15892" width="15.625" style="8" customWidth="1"/>
    <col min="15893" max="16128" width="9" style="8"/>
    <col min="16129" max="16130" width="8.875" style="8" customWidth="1"/>
    <col min="16131" max="16131" width="7.25" style="8" customWidth="1"/>
    <col min="16132" max="16132" width="5.25" style="8" customWidth="1"/>
    <col min="16133" max="16133" width="5.75" style="8" customWidth="1"/>
    <col min="16134" max="16135" width="15.75" style="8" customWidth="1"/>
    <col min="16136" max="16136" width="49.125" style="8" customWidth="1"/>
    <col min="16137" max="16137" width="6.25" style="8" customWidth="1"/>
    <col min="16138" max="16139" width="9.875" style="8" bestFit="1" customWidth="1"/>
    <col min="16140" max="16140" width="5.75" style="8" customWidth="1"/>
    <col min="16141" max="16141" width="40.75" style="8" customWidth="1"/>
    <col min="16142" max="16142" width="45.5" style="8" customWidth="1"/>
    <col min="16143" max="16143" width="30.75" style="8" customWidth="1"/>
    <col min="16144" max="16144" width="13.75" style="8" customWidth="1"/>
    <col min="16145" max="16145" width="6.375" style="8" customWidth="1"/>
    <col min="16146" max="16146" width="13.25" style="8" customWidth="1"/>
    <col min="16147" max="16147" width="18.25" style="8" customWidth="1"/>
    <col min="16148" max="16148" width="15.625" style="8" customWidth="1"/>
    <col min="16149" max="16384" width="9" style="8"/>
  </cols>
  <sheetData>
    <row r="2" spans="5:20" ht="20.100000000000001" customHeight="1">
      <c r="E2" s="2013" t="s">
        <v>0</v>
      </c>
      <c r="F2" s="2014"/>
      <c r="G2" s="2015"/>
      <c r="H2" s="92" t="s">
        <v>7536</v>
      </c>
      <c r="J2" s="4" t="s">
        <v>2</v>
      </c>
      <c r="K2" s="5"/>
      <c r="L2" s="6"/>
      <c r="M2" s="7">
        <f>SUM(K:K)</f>
        <v>670000</v>
      </c>
    </row>
    <row r="3" spans="5:20" ht="20.100000000000001" customHeight="1">
      <c r="E3" s="2013" t="s">
        <v>3</v>
      </c>
      <c r="F3" s="2014"/>
      <c r="G3" s="2015"/>
      <c r="H3" s="98" t="s">
        <v>2536</v>
      </c>
    </row>
    <row r="4" spans="5:20" ht="20.100000000000001" customHeight="1">
      <c r="E4" s="2013" t="s">
        <v>1915</v>
      </c>
      <c r="F4" s="2014"/>
      <c r="G4" s="2015"/>
      <c r="H4" s="98" t="s">
        <v>7537</v>
      </c>
    </row>
    <row r="5" spans="5:20" ht="20.100000000000001" customHeight="1">
      <c r="E5" s="2013" t="s">
        <v>6</v>
      </c>
      <c r="F5" s="2014"/>
      <c r="G5" s="2015"/>
      <c r="H5" s="102">
        <v>44075</v>
      </c>
      <c r="K5" s="1040"/>
    </row>
    <row r="6" spans="5:20" ht="20.100000000000001" customHeight="1">
      <c r="E6" s="2013" t="s">
        <v>7</v>
      </c>
      <c r="F6" s="2014"/>
      <c r="G6" s="2015"/>
      <c r="H6" s="102">
        <v>44077</v>
      </c>
    </row>
    <row r="8" spans="5:20" s="9" customFormat="1" ht="19.7" customHeight="1">
      <c r="E8" s="21" t="s">
        <v>8</v>
      </c>
      <c r="F8" s="21" t="s">
        <v>9</v>
      </c>
      <c r="G8" s="21" t="s">
        <v>10</v>
      </c>
      <c r="H8" s="22" t="s">
        <v>11</v>
      </c>
      <c r="I8" s="22" t="s">
        <v>12</v>
      </c>
      <c r="J8" s="22" t="s">
        <v>13</v>
      </c>
      <c r="K8" s="167" t="s">
        <v>14</v>
      </c>
      <c r="L8" s="167" t="s">
        <v>15</v>
      </c>
      <c r="M8" s="22" t="s">
        <v>16</v>
      </c>
      <c r="N8" s="22" t="s">
        <v>17</v>
      </c>
      <c r="O8" s="22" t="s">
        <v>18</v>
      </c>
      <c r="P8" s="25" t="s">
        <v>19</v>
      </c>
      <c r="Q8" s="21" t="s">
        <v>20</v>
      </c>
      <c r="R8" s="22" t="s">
        <v>21</v>
      </c>
      <c r="S8" s="25" t="s">
        <v>22</v>
      </c>
      <c r="T8" s="26" t="s">
        <v>23</v>
      </c>
    </row>
    <row r="9" spans="5:20" s="9" customFormat="1" ht="19.7" customHeight="1">
      <c r="E9" s="21"/>
      <c r="F9" s="218" t="s">
        <v>550</v>
      </c>
      <c r="G9" s="219"/>
      <c r="H9" s="220"/>
      <c r="I9" s="22"/>
      <c r="J9" s="22"/>
      <c r="K9" s="167"/>
      <c r="L9" s="167"/>
      <c r="M9" s="22"/>
      <c r="N9" s="22"/>
      <c r="O9" s="22"/>
      <c r="P9" s="25"/>
      <c r="Q9" s="21"/>
      <c r="R9" s="22"/>
      <c r="S9" s="25"/>
      <c r="T9" s="26"/>
    </row>
    <row r="10" spans="5:20" s="9" customFormat="1" ht="19.7" customHeight="1">
      <c r="E10" s="21"/>
      <c r="F10" s="21" t="s">
        <v>550</v>
      </c>
      <c r="G10" s="21" t="s">
        <v>550</v>
      </c>
      <c r="H10" s="30" t="s">
        <v>7538</v>
      </c>
      <c r="I10" s="22">
        <v>1</v>
      </c>
      <c r="J10" s="21">
        <v>550000</v>
      </c>
      <c r="K10" s="27">
        <f t="shared" ref="K10:K16" si="0">I10*J10</f>
        <v>550000</v>
      </c>
      <c r="L10" s="167"/>
      <c r="M10" s="30" t="s">
        <v>7539</v>
      </c>
      <c r="N10" s="1058" t="s">
        <v>7540</v>
      </c>
      <c r="O10" s="22"/>
      <c r="P10" s="25">
        <v>44039</v>
      </c>
      <c r="Q10" s="21"/>
      <c r="R10" s="32">
        <v>44074</v>
      </c>
      <c r="S10" s="25">
        <v>44069</v>
      </c>
      <c r="T10" s="26">
        <v>44069</v>
      </c>
    </row>
    <row r="11" spans="5:20" s="9" customFormat="1" ht="19.7" customHeight="1">
      <c r="E11" s="21"/>
      <c r="F11" s="21" t="s">
        <v>550</v>
      </c>
      <c r="G11" s="21" t="s">
        <v>550</v>
      </c>
      <c r="H11" s="30" t="s">
        <v>7541</v>
      </c>
      <c r="I11" s="22">
        <v>1</v>
      </c>
      <c r="J11" s="21">
        <v>10500</v>
      </c>
      <c r="K11" s="27">
        <f t="shared" si="0"/>
        <v>10500</v>
      </c>
      <c r="L11" s="167"/>
      <c r="M11" s="30" t="s">
        <v>7542</v>
      </c>
      <c r="N11" s="22"/>
      <c r="O11" s="22"/>
      <c r="P11" s="25">
        <v>44039</v>
      </c>
      <c r="Q11" s="21"/>
      <c r="R11" s="32">
        <v>44074</v>
      </c>
      <c r="S11" s="25">
        <v>44069</v>
      </c>
      <c r="T11" s="26">
        <v>44069</v>
      </c>
    </row>
    <row r="12" spans="5:20" s="9" customFormat="1" ht="19.7" customHeight="1">
      <c r="E12" s="21"/>
      <c r="F12" s="21" t="s">
        <v>550</v>
      </c>
      <c r="G12" s="21" t="s">
        <v>550</v>
      </c>
      <c r="H12" s="30" t="s">
        <v>1986</v>
      </c>
      <c r="I12" s="22">
        <v>1</v>
      </c>
      <c r="J12" s="21">
        <v>31500</v>
      </c>
      <c r="K12" s="27">
        <f t="shared" si="0"/>
        <v>31500</v>
      </c>
      <c r="L12" s="167"/>
      <c r="M12" s="30" t="s">
        <v>1987</v>
      </c>
      <c r="N12" s="22"/>
      <c r="O12" s="22"/>
      <c r="P12" s="25">
        <v>44039</v>
      </c>
      <c r="Q12" s="21"/>
      <c r="R12" s="32">
        <v>44074</v>
      </c>
      <c r="S12" s="25">
        <v>44069</v>
      </c>
      <c r="T12" s="26">
        <v>44069</v>
      </c>
    </row>
    <row r="13" spans="5:20" s="9" customFormat="1" ht="19.7" customHeight="1">
      <c r="E13" s="21"/>
      <c r="F13" s="21" t="s">
        <v>550</v>
      </c>
      <c r="G13" s="21" t="s">
        <v>550</v>
      </c>
      <c r="H13" s="30" t="s">
        <v>1988</v>
      </c>
      <c r="I13" s="22">
        <v>1</v>
      </c>
      <c r="J13" s="21">
        <v>14000</v>
      </c>
      <c r="K13" s="27">
        <f t="shared" si="0"/>
        <v>14000</v>
      </c>
      <c r="L13" s="167"/>
      <c r="M13" s="30" t="s">
        <v>1989</v>
      </c>
      <c r="N13" s="22"/>
      <c r="O13" s="22"/>
      <c r="P13" s="25">
        <v>44039</v>
      </c>
      <c r="Q13" s="21"/>
      <c r="R13" s="32">
        <v>44074</v>
      </c>
      <c r="S13" s="25">
        <v>44069</v>
      </c>
      <c r="T13" s="26">
        <v>44069</v>
      </c>
    </row>
    <row r="14" spans="5:20" s="9" customFormat="1" ht="19.7" customHeight="1">
      <c r="E14" s="21"/>
      <c r="F14" s="21" t="s">
        <v>550</v>
      </c>
      <c r="G14" s="21" t="s">
        <v>550</v>
      </c>
      <c r="H14" s="30" t="s">
        <v>735</v>
      </c>
      <c r="I14" s="22">
        <v>1</v>
      </c>
      <c r="J14" s="21">
        <v>14000</v>
      </c>
      <c r="K14" s="27">
        <f t="shared" si="0"/>
        <v>14000</v>
      </c>
      <c r="L14" s="167"/>
      <c r="M14" s="30" t="s">
        <v>1990</v>
      </c>
      <c r="N14" s="22"/>
      <c r="O14" s="22"/>
      <c r="P14" s="25">
        <v>44039</v>
      </c>
      <c r="Q14" s="21"/>
      <c r="R14" s="32">
        <v>44074</v>
      </c>
      <c r="S14" s="25">
        <v>44069</v>
      </c>
      <c r="T14" s="26">
        <v>44069</v>
      </c>
    </row>
    <row r="15" spans="5:20" s="9" customFormat="1" ht="19.7" customHeight="1">
      <c r="E15" s="21"/>
      <c r="F15" s="21" t="s">
        <v>550</v>
      </c>
      <c r="G15" s="21" t="s">
        <v>550</v>
      </c>
      <c r="H15" s="30" t="s">
        <v>1920</v>
      </c>
      <c r="I15" s="22">
        <v>1</v>
      </c>
      <c r="J15" s="21">
        <v>38000</v>
      </c>
      <c r="K15" s="27">
        <f t="shared" si="0"/>
        <v>38000</v>
      </c>
      <c r="L15" s="167"/>
      <c r="M15" s="30" t="s">
        <v>1991</v>
      </c>
      <c r="N15" s="22"/>
      <c r="O15" s="22"/>
      <c r="P15" s="25"/>
      <c r="Q15" s="21"/>
      <c r="R15" s="32"/>
      <c r="S15" s="25"/>
      <c r="T15" s="26"/>
    </row>
    <row r="16" spans="5:20" s="9" customFormat="1" ht="19.7" customHeight="1">
      <c r="E16" s="21"/>
      <c r="F16" s="169" t="s">
        <v>550</v>
      </c>
      <c r="G16" s="169" t="s">
        <v>550</v>
      </c>
      <c r="H16" s="974" t="s">
        <v>1993</v>
      </c>
      <c r="I16" s="171">
        <v>1</v>
      </c>
      <c r="J16" s="182">
        <v>12000</v>
      </c>
      <c r="K16" s="1044">
        <f t="shared" si="0"/>
        <v>12000</v>
      </c>
      <c r="L16" s="167"/>
      <c r="M16" s="30"/>
      <c r="N16" s="22"/>
      <c r="O16" s="22"/>
      <c r="P16" s="25">
        <v>44039</v>
      </c>
      <c r="Q16" s="21"/>
      <c r="R16" s="32">
        <v>44074</v>
      </c>
      <c r="S16" s="25">
        <v>44069</v>
      </c>
      <c r="T16" s="26"/>
    </row>
    <row r="17" spans="1:20" s="9" customFormat="1" ht="19.7" customHeight="1">
      <c r="E17" s="21"/>
      <c r="F17" s="21"/>
      <c r="G17" s="21"/>
      <c r="H17" s="2016">
        <f>SUM(K10:K16)</f>
        <v>670000</v>
      </c>
      <c r="I17" s="171"/>
      <c r="J17" s="182"/>
      <c r="L17" s="167"/>
      <c r="M17" s="30"/>
      <c r="N17" s="22"/>
      <c r="O17" s="22"/>
      <c r="P17" s="25"/>
      <c r="Q17" s="21"/>
      <c r="R17" s="22"/>
      <c r="S17" s="25"/>
      <c r="T17" s="26"/>
    </row>
    <row r="18" spans="1:20" s="9" customFormat="1" ht="19.7" customHeight="1">
      <c r="E18" s="21"/>
      <c r="F18" s="21"/>
      <c r="G18" s="21"/>
      <c r="H18" s="974"/>
      <c r="I18" s="171"/>
      <c r="J18" s="182"/>
      <c r="K18" s="1044"/>
      <c r="L18" s="167"/>
      <c r="M18" s="30"/>
      <c r="N18" s="22"/>
      <c r="O18" s="22"/>
      <c r="P18" s="25"/>
      <c r="Q18" s="21"/>
      <c r="R18" s="22"/>
      <c r="S18" s="25"/>
      <c r="T18" s="26"/>
    </row>
    <row r="19" spans="1:20" s="73" customFormat="1" ht="19.7" customHeight="1">
      <c r="A19" s="9"/>
      <c r="B19" s="9"/>
      <c r="C19" s="9"/>
      <c r="D19" s="9"/>
      <c r="E19" s="65"/>
      <c r="F19" s="65"/>
      <c r="G19" s="65"/>
      <c r="H19" s="932"/>
      <c r="I19" s="442"/>
      <c r="J19" s="53"/>
      <c r="K19" s="36"/>
      <c r="L19" s="283"/>
      <c r="M19" s="443"/>
      <c r="N19" s="57"/>
      <c r="O19" s="285"/>
      <c r="P19" s="60"/>
      <c r="Q19" s="65"/>
      <c r="R19" s="57"/>
      <c r="S19" s="60"/>
      <c r="T19" s="61"/>
    </row>
    <row r="20" spans="1:20" s="73" customFormat="1" ht="19.7" customHeight="1">
      <c r="A20" s="9"/>
      <c r="B20" s="9"/>
      <c r="C20" s="9"/>
      <c r="D20" s="9"/>
      <c r="E20" s="65"/>
      <c r="F20" s="65"/>
      <c r="G20" s="65"/>
      <c r="H20" s="1038"/>
      <c r="I20" s="442"/>
      <c r="J20" s="53"/>
      <c r="K20" s="36"/>
      <c r="L20" s="283"/>
      <c r="M20" s="443"/>
      <c r="N20" s="57"/>
      <c r="O20" s="285"/>
      <c r="P20" s="60"/>
      <c r="Q20" s="65"/>
      <c r="R20" s="57"/>
      <c r="S20" s="60"/>
      <c r="T20" s="61"/>
    </row>
    <row r="21" spans="1:20" s="9" customFormat="1" ht="19.7" customHeight="1">
      <c r="E21" s="21"/>
      <c r="F21" s="21"/>
      <c r="G21" s="21"/>
      <c r="H21" s="157"/>
      <c r="I21" s="269"/>
      <c r="J21" s="23"/>
      <c r="K21" s="36"/>
      <c r="L21" s="167"/>
      <c r="M21" s="330"/>
      <c r="N21" s="22"/>
      <c r="O21" s="22"/>
      <c r="P21" s="25"/>
      <c r="Q21" s="21"/>
      <c r="R21" s="22"/>
      <c r="S21" s="25"/>
      <c r="T21" s="26"/>
    </row>
    <row r="22" spans="1:20" s="9" customFormat="1" ht="19.7" customHeight="1">
      <c r="E22" s="21"/>
      <c r="F22" s="21"/>
      <c r="G22" s="21"/>
      <c r="H22" s="30"/>
      <c r="I22" s="269"/>
      <c r="J22" s="23"/>
      <c r="K22" s="36"/>
      <c r="L22" s="167"/>
      <c r="M22" s="30"/>
      <c r="N22" s="22"/>
      <c r="O22" s="22"/>
      <c r="P22" s="25"/>
      <c r="Q22" s="21"/>
      <c r="R22" s="22"/>
      <c r="S22" s="25"/>
      <c r="T22" s="26"/>
    </row>
    <row r="23" spans="1:20" s="9" customFormat="1" ht="19.7" customHeight="1">
      <c r="E23" s="21"/>
      <c r="F23" s="21"/>
      <c r="G23" s="21"/>
      <c r="H23" s="30"/>
      <c r="I23" s="269"/>
      <c r="J23" s="23"/>
      <c r="K23" s="36"/>
      <c r="L23" s="167"/>
      <c r="M23" s="30"/>
      <c r="N23" s="22"/>
      <c r="O23" s="22"/>
      <c r="P23" s="25"/>
      <c r="Q23" s="21"/>
      <c r="R23" s="22"/>
      <c r="S23" s="25"/>
      <c r="T23" s="26"/>
    </row>
    <row r="24" spans="1:20" s="9" customFormat="1" ht="19.7" customHeight="1">
      <c r="E24" s="21"/>
      <c r="F24" s="21"/>
      <c r="G24" s="21"/>
      <c r="H24" s="30"/>
      <c r="I24" s="269"/>
      <c r="J24" s="23"/>
      <c r="K24" s="36"/>
      <c r="L24" s="167"/>
      <c r="M24" s="30"/>
      <c r="N24" s="30"/>
      <c r="O24" s="22"/>
      <c r="P24" s="25"/>
      <c r="Q24" s="21"/>
      <c r="R24" s="22"/>
      <c r="S24" s="25"/>
      <c r="T24" s="26"/>
    </row>
    <row r="25" spans="1:20" s="9" customFormat="1" ht="19.7" customHeight="1">
      <c r="E25" s="21"/>
      <c r="F25" s="21"/>
      <c r="G25" s="21"/>
      <c r="H25" s="30"/>
      <c r="I25" s="269"/>
      <c r="J25" s="23"/>
      <c r="K25" s="36"/>
      <c r="L25" s="167"/>
      <c r="M25" s="30"/>
      <c r="N25" s="22"/>
      <c r="O25" s="22"/>
      <c r="P25" s="25"/>
      <c r="Q25" s="21"/>
      <c r="R25" s="22"/>
      <c r="S25" s="25"/>
      <c r="T25" s="26"/>
    </row>
    <row r="26" spans="1:20">
      <c r="A26" s="9"/>
      <c r="B26" s="9"/>
      <c r="C26" s="9"/>
      <c r="D26" s="9"/>
    </row>
  </sheetData>
  <autoFilter ref="E8:R25" xr:uid="{EE175680-C569-4098-9B8F-5B9678BE72D8}"/>
  <mergeCells count="7">
    <mergeCell ref="F9:H9"/>
    <mergeCell ref="E2:G2"/>
    <mergeCell ref="J2:L2"/>
    <mergeCell ref="E3:G3"/>
    <mergeCell ref="E4:G4"/>
    <mergeCell ref="E5:G5"/>
    <mergeCell ref="E6:G6"/>
  </mergeCells>
  <phoneticPr fontId="4"/>
  <pageMargins left="0" right="0" top="0" bottom="0" header="0" footer="0"/>
  <pageSetup paperSize="8" scale="65" orientation="portrait" r:id="rId1"/>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02CE5-5FE4-42B0-A8E2-5CC3EE69957F}">
  <dimension ref="A2:T346"/>
  <sheetViews>
    <sheetView zoomScale="70" zoomScaleNormal="70" workbookViewId="0">
      <pane xSplit="13" ySplit="8" topLeftCell="P324" activePane="bottomRight" state="frozen"/>
      <selection pane="topRight" activeCell="K1" sqref="K1"/>
      <selection pane="bottomLeft" activeCell="A9" sqref="A9"/>
      <selection pane="bottomRight" activeCell="T334" sqref="T334"/>
    </sheetView>
  </sheetViews>
  <sheetFormatPr defaultRowHeight="19.5"/>
  <cols>
    <col min="1" max="2" width="8.875" style="8" customWidth="1"/>
    <col min="3" max="3" width="11" style="8" customWidth="1"/>
    <col min="4" max="4" width="5.25" style="8" customWidth="1"/>
    <col min="5" max="5" width="5.75" style="9" customWidth="1"/>
    <col min="6" max="7" width="15.75" style="8" customWidth="1"/>
    <col min="8" max="8" width="49.125" style="8" customWidth="1"/>
    <col min="9" max="9" width="6.25" style="8" customWidth="1"/>
    <col min="10" max="11" width="9.875" style="8" customWidth="1"/>
    <col min="12" max="12" width="5.75" style="3" customWidth="1"/>
    <col min="13" max="14" width="45.5" style="8" customWidth="1"/>
    <col min="15" max="15" width="30.75" style="9" customWidth="1"/>
    <col min="16" max="16" width="13.75" style="10" customWidth="1"/>
    <col min="17" max="17" width="6.375" style="8" customWidth="1"/>
    <col min="18" max="18" width="13.25" style="3" customWidth="1"/>
    <col min="19" max="19" width="18.25" style="2017" customWidth="1"/>
    <col min="20" max="20" width="15.625" style="194" customWidth="1"/>
    <col min="21" max="256" width="9" style="8"/>
    <col min="257" max="258" width="8.875" style="8" customWidth="1"/>
    <col min="259" max="259" width="11" style="8" customWidth="1"/>
    <col min="260" max="260" width="5.25" style="8" customWidth="1"/>
    <col min="261" max="261" width="5.75" style="8" customWidth="1"/>
    <col min="262" max="263" width="15.75" style="8" customWidth="1"/>
    <col min="264" max="264" width="49.125" style="8" customWidth="1"/>
    <col min="265" max="265" width="6.25" style="8" customWidth="1"/>
    <col min="266" max="267" width="9.875" style="8" customWidth="1"/>
    <col min="268" max="268" width="5.75" style="8" customWidth="1"/>
    <col min="269" max="270" width="45.5" style="8" customWidth="1"/>
    <col min="271" max="271" width="30.75" style="8" customWidth="1"/>
    <col min="272" max="272" width="13.75" style="8" customWidth="1"/>
    <col min="273" max="273" width="6.375" style="8" customWidth="1"/>
    <col min="274" max="274" width="13.25" style="8" customWidth="1"/>
    <col min="275" max="275" width="18.25" style="8" customWidth="1"/>
    <col min="276" max="276" width="15.625" style="8" customWidth="1"/>
    <col min="277" max="512" width="9" style="8"/>
    <col min="513" max="514" width="8.875" style="8" customWidth="1"/>
    <col min="515" max="515" width="11" style="8" customWidth="1"/>
    <col min="516" max="516" width="5.25" style="8" customWidth="1"/>
    <col min="517" max="517" width="5.75" style="8" customWidth="1"/>
    <col min="518" max="519" width="15.75" style="8" customWidth="1"/>
    <col min="520" max="520" width="49.125" style="8" customWidth="1"/>
    <col min="521" max="521" width="6.25" style="8" customWidth="1"/>
    <col min="522" max="523" width="9.875" style="8" customWidth="1"/>
    <col min="524" max="524" width="5.75" style="8" customWidth="1"/>
    <col min="525" max="526" width="45.5" style="8" customWidth="1"/>
    <col min="527" max="527" width="30.75" style="8" customWidth="1"/>
    <col min="528" max="528" width="13.75" style="8" customWidth="1"/>
    <col min="529" max="529" width="6.375" style="8" customWidth="1"/>
    <col min="530" max="530" width="13.25" style="8" customWidth="1"/>
    <col min="531" max="531" width="18.25" style="8" customWidth="1"/>
    <col min="532" max="532" width="15.625" style="8" customWidth="1"/>
    <col min="533" max="768" width="9" style="8"/>
    <col min="769" max="770" width="8.875" style="8" customWidth="1"/>
    <col min="771" max="771" width="11" style="8" customWidth="1"/>
    <col min="772" max="772" width="5.25" style="8" customWidth="1"/>
    <col min="773" max="773" width="5.75" style="8" customWidth="1"/>
    <col min="774" max="775" width="15.75" style="8" customWidth="1"/>
    <col min="776" max="776" width="49.125" style="8" customWidth="1"/>
    <col min="777" max="777" width="6.25" style="8" customWidth="1"/>
    <col min="778" max="779" width="9.875" style="8" customWidth="1"/>
    <col min="780" max="780" width="5.75" style="8" customWidth="1"/>
    <col min="781" max="782" width="45.5" style="8" customWidth="1"/>
    <col min="783" max="783" width="30.75" style="8" customWidth="1"/>
    <col min="784" max="784" width="13.75" style="8" customWidth="1"/>
    <col min="785" max="785" width="6.375" style="8" customWidth="1"/>
    <col min="786" max="786" width="13.25" style="8" customWidth="1"/>
    <col min="787" max="787" width="18.25" style="8" customWidth="1"/>
    <col min="788" max="788" width="15.625" style="8" customWidth="1"/>
    <col min="789" max="1024" width="9" style="8"/>
    <col min="1025" max="1026" width="8.875" style="8" customWidth="1"/>
    <col min="1027" max="1027" width="11" style="8" customWidth="1"/>
    <col min="1028" max="1028" width="5.25" style="8" customWidth="1"/>
    <col min="1029" max="1029" width="5.75" style="8" customWidth="1"/>
    <col min="1030" max="1031" width="15.75" style="8" customWidth="1"/>
    <col min="1032" max="1032" width="49.125" style="8" customWidth="1"/>
    <col min="1033" max="1033" width="6.25" style="8" customWidth="1"/>
    <col min="1034" max="1035" width="9.875" style="8" customWidth="1"/>
    <col min="1036" max="1036" width="5.75" style="8" customWidth="1"/>
    <col min="1037" max="1038" width="45.5" style="8" customWidth="1"/>
    <col min="1039" max="1039" width="30.75" style="8" customWidth="1"/>
    <col min="1040" max="1040" width="13.75" style="8" customWidth="1"/>
    <col min="1041" max="1041" width="6.375" style="8" customWidth="1"/>
    <col min="1042" max="1042" width="13.25" style="8" customWidth="1"/>
    <col min="1043" max="1043" width="18.25" style="8" customWidth="1"/>
    <col min="1044" max="1044" width="15.625" style="8" customWidth="1"/>
    <col min="1045" max="1280" width="9" style="8"/>
    <col min="1281" max="1282" width="8.875" style="8" customWidth="1"/>
    <col min="1283" max="1283" width="11" style="8" customWidth="1"/>
    <col min="1284" max="1284" width="5.25" style="8" customWidth="1"/>
    <col min="1285" max="1285" width="5.75" style="8" customWidth="1"/>
    <col min="1286" max="1287" width="15.75" style="8" customWidth="1"/>
    <col min="1288" max="1288" width="49.125" style="8" customWidth="1"/>
    <col min="1289" max="1289" width="6.25" style="8" customWidth="1"/>
    <col min="1290" max="1291" width="9.875" style="8" customWidth="1"/>
    <col min="1292" max="1292" width="5.75" style="8" customWidth="1"/>
    <col min="1293" max="1294" width="45.5" style="8" customWidth="1"/>
    <col min="1295" max="1295" width="30.75" style="8" customWidth="1"/>
    <col min="1296" max="1296" width="13.75" style="8" customWidth="1"/>
    <col min="1297" max="1297" width="6.375" style="8" customWidth="1"/>
    <col min="1298" max="1298" width="13.25" style="8" customWidth="1"/>
    <col min="1299" max="1299" width="18.25" style="8" customWidth="1"/>
    <col min="1300" max="1300" width="15.625" style="8" customWidth="1"/>
    <col min="1301" max="1536" width="9" style="8"/>
    <col min="1537" max="1538" width="8.875" style="8" customWidth="1"/>
    <col min="1539" max="1539" width="11" style="8" customWidth="1"/>
    <col min="1540" max="1540" width="5.25" style="8" customWidth="1"/>
    <col min="1541" max="1541" width="5.75" style="8" customWidth="1"/>
    <col min="1542" max="1543" width="15.75" style="8" customWidth="1"/>
    <col min="1544" max="1544" width="49.125" style="8" customWidth="1"/>
    <col min="1545" max="1545" width="6.25" style="8" customWidth="1"/>
    <col min="1546" max="1547" width="9.875" style="8" customWidth="1"/>
    <col min="1548" max="1548" width="5.75" style="8" customWidth="1"/>
    <col min="1549" max="1550" width="45.5" style="8" customWidth="1"/>
    <col min="1551" max="1551" width="30.75" style="8" customWidth="1"/>
    <col min="1552" max="1552" width="13.75" style="8" customWidth="1"/>
    <col min="1553" max="1553" width="6.375" style="8" customWidth="1"/>
    <col min="1554" max="1554" width="13.25" style="8" customWidth="1"/>
    <col min="1555" max="1555" width="18.25" style="8" customWidth="1"/>
    <col min="1556" max="1556" width="15.625" style="8" customWidth="1"/>
    <col min="1557" max="1792" width="9" style="8"/>
    <col min="1793" max="1794" width="8.875" style="8" customWidth="1"/>
    <col min="1795" max="1795" width="11" style="8" customWidth="1"/>
    <col min="1796" max="1796" width="5.25" style="8" customWidth="1"/>
    <col min="1797" max="1797" width="5.75" style="8" customWidth="1"/>
    <col min="1798" max="1799" width="15.75" style="8" customWidth="1"/>
    <col min="1800" max="1800" width="49.125" style="8" customWidth="1"/>
    <col min="1801" max="1801" width="6.25" style="8" customWidth="1"/>
    <col min="1802" max="1803" width="9.875" style="8" customWidth="1"/>
    <col min="1804" max="1804" width="5.75" style="8" customWidth="1"/>
    <col min="1805" max="1806" width="45.5" style="8" customWidth="1"/>
    <col min="1807" max="1807" width="30.75" style="8" customWidth="1"/>
    <col min="1808" max="1808" width="13.75" style="8" customWidth="1"/>
    <col min="1809" max="1809" width="6.375" style="8" customWidth="1"/>
    <col min="1810" max="1810" width="13.25" style="8" customWidth="1"/>
    <col min="1811" max="1811" width="18.25" style="8" customWidth="1"/>
    <col min="1812" max="1812" width="15.625" style="8" customWidth="1"/>
    <col min="1813" max="2048" width="9" style="8"/>
    <col min="2049" max="2050" width="8.875" style="8" customWidth="1"/>
    <col min="2051" max="2051" width="11" style="8" customWidth="1"/>
    <col min="2052" max="2052" width="5.25" style="8" customWidth="1"/>
    <col min="2053" max="2053" width="5.75" style="8" customWidth="1"/>
    <col min="2054" max="2055" width="15.75" style="8" customWidth="1"/>
    <col min="2056" max="2056" width="49.125" style="8" customWidth="1"/>
    <col min="2057" max="2057" width="6.25" style="8" customWidth="1"/>
    <col min="2058" max="2059" width="9.875" style="8" customWidth="1"/>
    <col min="2060" max="2060" width="5.75" style="8" customWidth="1"/>
    <col min="2061" max="2062" width="45.5" style="8" customWidth="1"/>
    <col min="2063" max="2063" width="30.75" style="8" customWidth="1"/>
    <col min="2064" max="2064" width="13.75" style="8" customWidth="1"/>
    <col min="2065" max="2065" width="6.375" style="8" customWidth="1"/>
    <col min="2066" max="2066" width="13.25" style="8" customWidth="1"/>
    <col min="2067" max="2067" width="18.25" style="8" customWidth="1"/>
    <col min="2068" max="2068" width="15.625" style="8" customWidth="1"/>
    <col min="2069" max="2304" width="9" style="8"/>
    <col min="2305" max="2306" width="8.875" style="8" customWidth="1"/>
    <col min="2307" max="2307" width="11" style="8" customWidth="1"/>
    <col min="2308" max="2308" width="5.25" style="8" customWidth="1"/>
    <col min="2309" max="2309" width="5.75" style="8" customWidth="1"/>
    <col min="2310" max="2311" width="15.75" style="8" customWidth="1"/>
    <col min="2312" max="2312" width="49.125" style="8" customWidth="1"/>
    <col min="2313" max="2313" width="6.25" style="8" customWidth="1"/>
    <col min="2314" max="2315" width="9.875" style="8" customWidth="1"/>
    <col min="2316" max="2316" width="5.75" style="8" customWidth="1"/>
    <col min="2317" max="2318" width="45.5" style="8" customWidth="1"/>
    <col min="2319" max="2319" width="30.75" style="8" customWidth="1"/>
    <col min="2320" max="2320" width="13.75" style="8" customWidth="1"/>
    <col min="2321" max="2321" width="6.375" style="8" customWidth="1"/>
    <col min="2322" max="2322" width="13.25" style="8" customWidth="1"/>
    <col min="2323" max="2323" width="18.25" style="8" customWidth="1"/>
    <col min="2324" max="2324" width="15.625" style="8" customWidth="1"/>
    <col min="2325" max="2560" width="9" style="8"/>
    <col min="2561" max="2562" width="8.875" style="8" customWidth="1"/>
    <col min="2563" max="2563" width="11" style="8" customWidth="1"/>
    <col min="2564" max="2564" width="5.25" style="8" customWidth="1"/>
    <col min="2565" max="2565" width="5.75" style="8" customWidth="1"/>
    <col min="2566" max="2567" width="15.75" style="8" customWidth="1"/>
    <col min="2568" max="2568" width="49.125" style="8" customWidth="1"/>
    <col min="2569" max="2569" width="6.25" style="8" customWidth="1"/>
    <col min="2570" max="2571" width="9.875" style="8" customWidth="1"/>
    <col min="2572" max="2572" width="5.75" style="8" customWidth="1"/>
    <col min="2573" max="2574" width="45.5" style="8" customWidth="1"/>
    <col min="2575" max="2575" width="30.75" style="8" customWidth="1"/>
    <col min="2576" max="2576" width="13.75" style="8" customWidth="1"/>
    <col min="2577" max="2577" width="6.375" style="8" customWidth="1"/>
    <col min="2578" max="2578" width="13.25" style="8" customWidth="1"/>
    <col min="2579" max="2579" width="18.25" style="8" customWidth="1"/>
    <col min="2580" max="2580" width="15.625" style="8" customWidth="1"/>
    <col min="2581" max="2816" width="9" style="8"/>
    <col min="2817" max="2818" width="8.875" style="8" customWidth="1"/>
    <col min="2819" max="2819" width="11" style="8" customWidth="1"/>
    <col min="2820" max="2820" width="5.25" style="8" customWidth="1"/>
    <col min="2821" max="2821" width="5.75" style="8" customWidth="1"/>
    <col min="2822" max="2823" width="15.75" style="8" customWidth="1"/>
    <col min="2824" max="2824" width="49.125" style="8" customWidth="1"/>
    <col min="2825" max="2825" width="6.25" style="8" customWidth="1"/>
    <col min="2826" max="2827" width="9.875" style="8" customWidth="1"/>
    <col min="2828" max="2828" width="5.75" style="8" customWidth="1"/>
    <col min="2829" max="2830" width="45.5" style="8" customWidth="1"/>
    <col min="2831" max="2831" width="30.75" style="8" customWidth="1"/>
    <col min="2832" max="2832" width="13.75" style="8" customWidth="1"/>
    <col min="2833" max="2833" width="6.375" style="8" customWidth="1"/>
    <col min="2834" max="2834" width="13.25" style="8" customWidth="1"/>
    <col min="2835" max="2835" width="18.25" style="8" customWidth="1"/>
    <col min="2836" max="2836" width="15.625" style="8" customWidth="1"/>
    <col min="2837" max="3072" width="9" style="8"/>
    <col min="3073" max="3074" width="8.875" style="8" customWidth="1"/>
    <col min="3075" max="3075" width="11" style="8" customWidth="1"/>
    <col min="3076" max="3076" width="5.25" style="8" customWidth="1"/>
    <col min="3077" max="3077" width="5.75" style="8" customWidth="1"/>
    <col min="3078" max="3079" width="15.75" style="8" customWidth="1"/>
    <col min="3080" max="3080" width="49.125" style="8" customWidth="1"/>
    <col min="3081" max="3081" width="6.25" style="8" customWidth="1"/>
    <col min="3082" max="3083" width="9.875" style="8" customWidth="1"/>
    <col min="3084" max="3084" width="5.75" style="8" customWidth="1"/>
    <col min="3085" max="3086" width="45.5" style="8" customWidth="1"/>
    <col min="3087" max="3087" width="30.75" style="8" customWidth="1"/>
    <col min="3088" max="3088" width="13.75" style="8" customWidth="1"/>
    <col min="3089" max="3089" width="6.375" style="8" customWidth="1"/>
    <col min="3090" max="3090" width="13.25" style="8" customWidth="1"/>
    <col min="3091" max="3091" width="18.25" style="8" customWidth="1"/>
    <col min="3092" max="3092" width="15.625" style="8" customWidth="1"/>
    <col min="3093" max="3328" width="9" style="8"/>
    <col min="3329" max="3330" width="8.875" style="8" customWidth="1"/>
    <col min="3331" max="3331" width="11" style="8" customWidth="1"/>
    <col min="3332" max="3332" width="5.25" style="8" customWidth="1"/>
    <col min="3333" max="3333" width="5.75" style="8" customWidth="1"/>
    <col min="3334" max="3335" width="15.75" style="8" customWidth="1"/>
    <col min="3336" max="3336" width="49.125" style="8" customWidth="1"/>
    <col min="3337" max="3337" width="6.25" style="8" customWidth="1"/>
    <col min="3338" max="3339" width="9.875" style="8" customWidth="1"/>
    <col min="3340" max="3340" width="5.75" style="8" customWidth="1"/>
    <col min="3341" max="3342" width="45.5" style="8" customWidth="1"/>
    <col min="3343" max="3343" width="30.75" style="8" customWidth="1"/>
    <col min="3344" max="3344" width="13.75" style="8" customWidth="1"/>
    <col min="3345" max="3345" width="6.375" style="8" customWidth="1"/>
    <col min="3346" max="3346" width="13.25" style="8" customWidth="1"/>
    <col min="3347" max="3347" width="18.25" style="8" customWidth="1"/>
    <col min="3348" max="3348" width="15.625" style="8" customWidth="1"/>
    <col min="3349" max="3584" width="9" style="8"/>
    <col min="3585" max="3586" width="8.875" style="8" customWidth="1"/>
    <col min="3587" max="3587" width="11" style="8" customWidth="1"/>
    <col min="3588" max="3588" width="5.25" style="8" customWidth="1"/>
    <col min="3589" max="3589" width="5.75" style="8" customWidth="1"/>
    <col min="3590" max="3591" width="15.75" style="8" customWidth="1"/>
    <col min="3592" max="3592" width="49.125" style="8" customWidth="1"/>
    <col min="3593" max="3593" width="6.25" style="8" customWidth="1"/>
    <col min="3594" max="3595" width="9.875" style="8" customWidth="1"/>
    <col min="3596" max="3596" width="5.75" style="8" customWidth="1"/>
    <col min="3597" max="3598" width="45.5" style="8" customWidth="1"/>
    <col min="3599" max="3599" width="30.75" style="8" customWidth="1"/>
    <col min="3600" max="3600" width="13.75" style="8" customWidth="1"/>
    <col min="3601" max="3601" width="6.375" style="8" customWidth="1"/>
    <col min="3602" max="3602" width="13.25" style="8" customWidth="1"/>
    <col min="3603" max="3603" width="18.25" style="8" customWidth="1"/>
    <col min="3604" max="3604" width="15.625" style="8" customWidth="1"/>
    <col min="3605" max="3840" width="9" style="8"/>
    <col min="3841" max="3842" width="8.875" style="8" customWidth="1"/>
    <col min="3843" max="3843" width="11" style="8" customWidth="1"/>
    <col min="3844" max="3844" width="5.25" style="8" customWidth="1"/>
    <col min="3845" max="3845" width="5.75" style="8" customWidth="1"/>
    <col min="3846" max="3847" width="15.75" style="8" customWidth="1"/>
    <col min="3848" max="3848" width="49.125" style="8" customWidth="1"/>
    <col min="3849" max="3849" width="6.25" style="8" customWidth="1"/>
    <col min="3850" max="3851" width="9.875" style="8" customWidth="1"/>
    <col min="3852" max="3852" width="5.75" style="8" customWidth="1"/>
    <col min="3853" max="3854" width="45.5" style="8" customWidth="1"/>
    <col min="3855" max="3855" width="30.75" style="8" customWidth="1"/>
    <col min="3856" max="3856" width="13.75" style="8" customWidth="1"/>
    <col min="3857" max="3857" width="6.375" style="8" customWidth="1"/>
    <col min="3858" max="3858" width="13.25" style="8" customWidth="1"/>
    <col min="3859" max="3859" width="18.25" style="8" customWidth="1"/>
    <col min="3860" max="3860" width="15.625" style="8" customWidth="1"/>
    <col min="3861" max="4096" width="9" style="8"/>
    <col min="4097" max="4098" width="8.875" style="8" customWidth="1"/>
    <col min="4099" max="4099" width="11" style="8" customWidth="1"/>
    <col min="4100" max="4100" width="5.25" style="8" customWidth="1"/>
    <col min="4101" max="4101" width="5.75" style="8" customWidth="1"/>
    <col min="4102" max="4103" width="15.75" style="8" customWidth="1"/>
    <col min="4104" max="4104" width="49.125" style="8" customWidth="1"/>
    <col min="4105" max="4105" width="6.25" style="8" customWidth="1"/>
    <col min="4106" max="4107" width="9.875" style="8" customWidth="1"/>
    <col min="4108" max="4108" width="5.75" style="8" customWidth="1"/>
    <col min="4109" max="4110" width="45.5" style="8" customWidth="1"/>
    <col min="4111" max="4111" width="30.75" style="8" customWidth="1"/>
    <col min="4112" max="4112" width="13.75" style="8" customWidth="1"/>
    <col min="4113" max="4113" width="6.375" style="8" customWidth="1"/>
    <col min="4114" max="4114" width="13.25" style="8" customWidth="1"/>
    <col min="4115" max="4115" width="18.25" style="8" customWidth="1"/>
    <col min="4116" max="4116" width="15.625" style="8" customWidth="1"/>
    <col min="4117" max="4352" width="9" style="8"/>
    <col min="4353" max="4354" width="8.875" style="8" customWidth="1"/>
    <col min="4355" max="4355" width="11" style="8" customWidth="1"/>
    <col min="4356" max="4356" width="5.25" style="8" customWidth="1"/>
    <col min="4357" max="4357" width="5.75" style="8" customWidth="1"/>
    <col min="4358" max="4359" width="15.75" style="8" customWidth="1"/>
    <col min="4360" max="4360" width="49.125" style="8" customWidth="1"/>
    <col min="4361" max="4361" width="6.25" style="8" customWidth="1"/>
    <col min="4362" max="4363" width="9.875" style="8" customWidth="1"/>
    <col min="4364" max="4364" width="5.75" style="8" customWidth="1"/>
    <col min="4365" max="4366" width="45.5" style="8" customWidth="1"/>
    <col min="4367" max="4367" width="30.75" style="8" customWidth="1"/>
    <col min="4368" max="4368" width="13.75" style="8" customWidth="1"/>
    <col min="4369" max="4369" width="6.375" style="8" customWidth="1"/>
    <col min="4370" max="4370" width="13.25" style="8" customWidth="1"/>
    <col min="4371" max="4371" width="18.25" style="8" customWidth="1"/>
    <col min="4372" max="4372" width="15.625" style="8" customWidth="1"/>
    <col min="4373" max="4608" width="9" style="8"/>
    <col min="4609" max="4610" width="8.875" style="8" customWidth="1"/>
    <col min="4611" max="4611" width="11" style="8" customWidth="1"/>
    <col min="4612" max="4612" width="5.25" style="8" customWidth="1"/>
    <col min="4613" max="4613" width="5.75" style="8" customWidth="1"/>
    <col min="4614" max="4615" width="15.75" style="8" customWidth="1"/>
    <col min="4616" max="4616" width="49.125" style="8" customWidth="1"/>
    <col min="4617" max="4617" width="6.25" style="8" customWidth="1"/>
    <col min="4618" max="4619" width="9.875" style="8" customWidth="1"/>
    <col min="4620" max="4620" width="5.75" style="8" customWidth="1"/>
    <col min="4621" max="4622" width="45.5" style="8" customWidth="1"/>
    <col min="4623" max="4623" width="30.75" style="8" customWidth="1"/>
    <col min="4624" max="4624" width="13.75" style="8" customWidth="1"/>
    <col min="4625" max="4625" width="6.375" style="8" customWidth="1"/>
    <col min="4626" max="4626" width="13.25" style="8" customWidth="1"/>
    <col min="4627" max="4627" width="18.25" style="8" customWidth="1"/>
    <col min="4628" max="4628" width="15.625" style="8" customWidth="1"/>
    <col min="4629" max="4864" width="9" style="8"/>
    <col min="4865" max="4866" width="8.875" style="8" customWidth="1"/>
    <col min="4867" max="4867" width="11" style="8" customWidth="1"/>
    <col min="4868" max="4868" width="5.25" style="8" customWidth="1"/>
    <col min="4869" max="4869" width="5.75" style="8" customWidth="1"/>
    <col min="4870" max="4871" width="15.75" style="8" customWidth="1"/>
    <col min="4872" max="4872" width="49.125" style="8" customWidth="1"/>
    <col min="4873" max="4873" width="6.25" style="8" customWidth="1"/>
    <col min="4874" max="4875" width="9.875" style="8" customWidth="1"/>
    <col min="4876" max="4876" width="5.75" style="8" customWidth="1"/>
    <col min="4877" max="4878" width="45.5" style="8" customWidth="1"/>
    <col min="4879" max="4879" width="30.75" style="8" customWidth="1"/>
    <col min="4880" max="4880" width="13.75" style="8" customWidth="1"/>
    <col min="4881" max="4881" width="6.375" style="8" customWidth="1"/>
    <col min="4882" max="4882" width="13.25" style="8" customWidth="1"/>
    <col min="4883" max="4883" width="18.25" style="8" customWidth="1"/>
    <col min="4884" max="4884" width="15.625" style="8" customWidth="1"/>
    <col min="4885" max="5120" width="9" style="8"/>
    <col min="5121" max="5122" width="8.875" style="8" customWidth="1"/>
    <col min="5123" max="5123" width="11" style="8" customWidth="1"/>
    <col min="5124" max="5124" width="5.25" style="8" customWidth="1"/>
    <col min="5125" max="5125" width="5.75" style="8" customWidth="1"/>
    <col min="5126" max="5127" width="15.75" style="8" customWidth="1"/>
    <col min="5128" max="5128" width="49.125" style="8" customWidth="1"/>
    <col min="5129" max="5129" width="6.25" style="8" customWidth="1"/>
    <col min="5130" max="5131" width="9.875" style="8" customWidth="1"/>
    <col min="5132" max="5132" width="5.75" style="8" customWidth="1"/>
    <col min="5133" max="5134" width="45.5" style="8" customWidth="1"/>
    <col min="5135" max="5135" width="30.75" style="8" customWidth="1"/>
    <col min="5136" max="5136" width="13.75" style="8" customWidth="1"/>
    <col min="5137" max="5137" width="6.375" style="8" customWidth="1"/>
    <col min="5138" max="5138" width="13.25" style="8" customWidth="1"/>
    <col min="5139" max="5139" width="18.25" style="8" customWidth="1"/>
    <col min="5140" max="5140" width="15.625" style="8" customWidth="1"/>
    <col min="5141" max="5376" width="9" style="8"/>
    <col min="5377" max="5378" width="8.875" style="8" customWidth="1"/>
    <col min="5379" max="5379" width="11" style="8" customWidth="1"/>
    <col min="5380" max="5380" width="5.25" style="8" customWidth="1"/>
    <col min="5381" max="5381" width="5.75" style="8" customWidth="1"/>
    <col min="5382" max="5383" width="15.75" style="8" customWidth="1"/>
    <col min="5384" max="5384" width="49.125" style="8" customWidth="1"/>
    <col min="5385" max="5385" width="6.25" style="8" customWidth="1"/>
    <col min="5386" max="5387" width="9.875" style="8" customWidth="1"/>
    <col min="5388" max="5388" width="5.75" style="8" customWidth="1"/>
    <col min="5389" max="5390" width="45.5" style="8" customWidth="1"/>
    <col min="5391" max="5391" width="30.75" style="8" customWidth="1"/>
    <col min="5392" max="5392" width="13.75" style="8" customWidth="1"/>
    <col min="5393" max="5393" width="6.375" style="8" customWidth="1"/>
    <col min="5394" max="5394" width="13.25" style="8" customWidth="1"/>
    <col min="5395" max="5395" width="18.25" style="8" customWidth="1"/>
    <col min="5396" max="5396" width="15.625" style="8" customWidth="1"/>
    <col min="5397" max="5632" width="9" style="8"/>
    <col min="5633" max="5634" width="8.875" style="8" customWidth="1"/>
    <col min="5635" max="5635" width="11" style="8" customWidth="1"/>
    <col min="5636" max="5636" width="5.25" style="8" customWidth="1"/>
    <col min="5637" max="5637" width="5.75" style="8" customWidth="1"/>
    <col min="5638" max="5639" width="15.75" style="8" customWidth="1"/>
    <col min="5640" max="5640" width="49.125" style="8" customWidth="1"/>
    <col min="5641" max="5641" width="6.25" style="8" customWidth="1"/>
    <col min="5642" max="5643" width="9.875" style="8" customWidth="1"/>
    <col min="5644" max="5644" width="5.75" style="8" customWidth="1"/>
    <col min="5645" max="5646" width="45.5" style="8" customWidth="1"/>
    <col min="5647" max="5647" width="30.75" style="8" customWidth="1"/>
    <col min="5648" max="5648" width="13.75" style="8" customWidth="1"/>
    <col min="5649" max="5649" width="6.375" style="8" customWidth="1"/>
    <col min="5650" max="5650" width="13.25" style="8" customWidth="1"/>
    <col min="5651" max="5651" width="18.25" style="8" customWidth="1"/>
    <col min="5652" max="5652" width="15.625" style="8" customWidth="1"/>
    <col min="5653" max="5888" width="9" style="8"/>
    <col min="5889" max="5890" width="8.875" style="8" customWidth="1"/>
    <col min="5891" max="5891" width="11" style="8" customWidth="1"/>
    <col min="5892" max="5892" width="5.25" style="8" customWidth="1"/>
    <col min="5893" max="5893" width="5.75" style="8" customWidth="1"/>
    <col min="5894" max="5895" width="15.75" style="8" customWidth="1"/>
    <col min="5896" max="5896" width="49.125" style="8" customWidth="1"/>
    <col min="5897" max="5897" width="6.25" style="8" customWidth="1"/>
    <col min="5898" max="5899" width="9.875" style="8" customWidth="1"/>
    <col min="5900" max="5900" width="5.75" style="8" customWidth="1"/>
    <col min="5901" max="5902" width="45.5" style="8" customWidth="1"/>
    <col min="5903" max="5903" width="30.75" style="8" customWidth="1"/>
    <col min="5904" max="5904" width="13.75" style="8" customWidth="1"/>
    <col min="5905" max="5905" width="6.375" style="8" customWidth="1"/>
    <col min="5906" max="5906" width="13.25" style="8" customWidth="1"/>
    <col min="5907" max="5907" width="18.25" style="8" customWidth="1"/>
    <col min="5908" max="5908" width="15.625" style="8" customWidth="1"/>
    <col min="5909" max="6144" width="9" style="8"/>
    <col min="6145" max="6146" width="8.875" style="8" customWidth="1"/>
    <col min="6147" max="6147" width="11" style="8" customWidth="1"/>
    <col min="6148" max="6148" width="5.25" style="8" customWidth="1"/>
    <col min="6149" max="6149" width="5.75" style="8" customWidth="1"/>
    <col min="6150" max="6151" width="15.75" style="8" customWidth="1"/>
    <col min="6152" max="6152" width="49.125" style="8" customWidth="1"/>
    <col min="6153" max="6153" width="6.25" style="8" customWidth="1"/>
    <col min="6154" max="6155" width="9.875" style="8" customWidth="1"/>
    <col min="6156" max="6156" width="5.75" style="8" customWidth="1"/>
    <col min="6157" max="6158" width="45.5" style="8" customWidth="1"/>
    <col min="6159" max="6159" width="30.75" style="8" customWidth="1"/>
    <col min="6160" max="6160" width="13.75" style="8" customWidth="1"/>
    <col min="6161" max="6161" width="6.375" style="8" customWidth="1"/>
    <col min="6162" max="6162" width="13.25" style="8" customWidth="1"/>
    <col min="6163" max="6163" width="18.25" style="8" customWidth="1"/>
    <col min="6164" max="6164" width="15.625" style="8" customWidth="1"/>
    <col min="6165" max="6400" width="9" style="8"/>
    <col min="6401" max="6402" width="8.875" style="8" customWidth="1"/>
    <col min="6403" max="6403" width="11" style="8" customWidth="1"/>
    <col min="6404" max="6404" width="5.25" style="8" customWidth="1"/>
    <col min="6405" max="6405" width="5.75" style="8" customWidth="1"/>
    <col min="6406" max="6407" width="15.75" style="8" customWidth="1"/>
    <col min="6408" max="6408" width="49.125" style="8" customWidth="1"/>
    <col min="6409" max="6409" width="6.25" style="8" customWidth="1"/>
    <col min="6410" max="6411" width="9.875" style="8" customWidth="1"/>
    <col min="6412" max="6412" width="5.75" style="8" customWidth="1"/>
    <col min="6413" max="6414" width="45.5" style="8" customWidth="1"/>
    <col min="6415" max="6415" width="30.75" style="8" customWidth="1"/>
    <col min="6416" max="6416" width="13.75" style="8" customWidth="1"/>
    <col min="6417" max="6417" width="6.375" style="8" customWidth="1"/>
    <col min="6418" max="6418" width="13.25" style="8" customWidth="1"/>
    <col min="6419" max="6419" width="18.25" style="8" customWidth="1"/>
    <col min="6420" max="6420" width="15.625" style="8" customWidth="1"/>
    <col min="6421" max="6656" width="9" style="8"/>
    <col min="6657" max="6658" width="8.875" style="8" customWidth="1"/>
    <col min="6659" max="6659" width="11" style="8" customWidth="1"/>
    <col min="6660" max="6660" width="5.25" style="8" customWidth="1"/>
    <col min="6661" max="6661" width="5.75" style="8" customWidth="1"/>
    <col min="6662" max="6663" width="15.75" style="8" customWidth="1"/>
    <col min="6664" max="6664" width="49.125" style="8" customWidth="1"/>
    <col min="6665" max="6665" width="6.25" style="8" customWidth="1"/>
    <col min="6666" max="6667" width="9.875" style="8" customWidth="1"/>
    <col min="6668" max="6668" width="5.75" style="8" customWidth="1"/>
    <col min="6669" max="6670" width="45.5" style="8" customWidth="1"/>
    <col min="6671" max="6671" width="30.75" style="8" customWidth="1"/>
    <col min="6672" max="6672" width="13.75" style="8" customWidth="1"/>
    <col min="6673" max="6673" width="6.375" style="8" customWidth="1"/>
    <col min="6674" max="6674" width="13.25" style="8" customWidth="1"/>
    <col min="6675" max="6675" width="18.25" style="8" customWidth="1"/>
    <col min="6676" max="6676" width="15.625" style="8" customWidth="1"/>
    <col min="6677" max="6912" width="9" style="8"/>
    <col min="6913" max="6914" width="8.875" style="8" customWidth="1"/>
    <col min="6915" max="6915" width="11" style="8" customWidth="1"/>
    <col min="6916" max="6916" width="5.25" style="8" customWidth="1"/>
    <col min="6917" max="6917" width="5.75" style="8" customWidth="1"/>
    <col min="6918" max="6919" width="15.75" style="8" customWidth="1"/>
    <col min="6920" max="6920" width="49.125" style="8" customWidth="1"/>
    <col min="6921" max="6921" width="6.25" style="8" customWidth="1"/>
    <col min="6922" max="6923" width="9.875" style="8" customWidth="1"/>
    <col min="6924" max="6924" width="5.75" style="8" customWidth="1"/>
    <col min="6925" max="6926" width="45.5" style="8" customWidth="1"/>
    <col min="6927" max="6927" width="30.75" style="8" customWidth="1"/>
    <col min="6928" max="6928" width="13.75" style="8" customWidth="1"/>
    <col min="6929" max="6929" width="6.375" style="8" customWidth="1"/>
    <col min="6930" max="6930" width="13.25" style="8" customWidth="1"/>
    <col min="6931" max="6931" width="18.25" style="8" customWidth="1"/>
    <col min="6932" max="6932" width="15.625" style="8" customWidth="1"/>
    <col min="6933" max="7168" width="9" style="8"/>
    <col min="7169" max="7170" width="8.875" style="8" customWidth="1"/>
    <col min="7171" max="7171" width="11" style="8" customWidth="1"/>
    <col min="7172" max="7172" width="5.25" style="8" customWidth="1"/>
    <col min="7173" max="7173" width="5.75" style="8" customWidth="1"/>
    <col min="7174" max="7175" width="15.75" style="8" customWidth="1"/>
    <col min="7176" max="7176" width="49.125" style="8" customWidth="1"/>
    <col min="7177" max="7177" width="6.25" style="8" customWidth="1"/>
    <col min="7178" max="7179" width="9.875" style="8" customWidth="1"/>
    <col min="7180" max="7180" width="5.75" style="8" customWidth="1"/>
    <col min="7181" max="7182" width="45.5" style="8" customWidth="1"/>
    <col min="7183" max="7183" width="30.75" style="8" customWidth="1"/>
    <col min="7184" max="7184" width="13.75" style="8" customWidth="1"/>
    <col min="7185" max="7185" width="6.375" style="8" customWidth="1"/>
    <col min="7186" max="7186" width="13.25" style="8" customWidth="1"/>
    <col min="7187" max="7187" width="18.25" style="8" customWidth="1"/>
    <col min="7188" max="7188" width="15.625" style="8" customWidth="1"/>
    <col min="7189" max="7424" width="9" style="8"/>
    <col min="7425" max="7426" width="8.875" style="8" customWidth="1"/>
    <col min="7427" max="7427" width="11" style="8" customWidth="1"/>
    <col min="7428" max="7428" width="5.25" style="8" customWidth="1"/>
    <col min="7429" max="7429" width="5.75" style="8" customWidth="1"/>
    <col min="7430" max="7431" width="15.75" style="8" customWidth="1"/>
    <col min="7432" max="7432" width="49.125" style="8" customWidth="1"/>
    <col min="7433" max="7433" width="6.25" style="8" customWidth="1"/>
    <col min="7434" max="7435" width="9.875" style="8" customWidth="1"/>
    <col min="7436" max="7436" width="5.75" style="8" customWidth="1"/>
    <col min="7437" max="7438" width="45.5" style="8" customWidth="1"/>
    <col min="7439" max="7439" width="30.75" style="8" customWidth="1"/>
    <col min="7440" max="7440" width="13.75" style="8" customWidth="1"/>
    <col min="7441" max="7441" width="6.375" style="8" customWidth="1"/>
    <col min="7442" max="7442" width="13.25" style="8" customWidth="1"/>
    <col min="7443" max="7443" width="18.25" style="8" customWidth="1"/>
    <col min="7444" max="7444" width="15.625" style="8" customWidth="1"/>
    <col min="7445" max="7680" width="9" style="8"/>
    <col min="7681" max="7682" width="8.875" style="8" customWidth="1"/>
    <col min="7683" max="7683" width="11" style="8" customWidth="1"/>
    <col min="7684" max="7684" width="5.25" style="8" customWidth="1"/>
    <col min="7685" max="7685" width="5.75" style="8" customWidth="1"/>
    <col min="7686" max="7687" width="15.75" style="8" customWidth="1"/>
    <col min="7688" max="7688" width="49.125" style="8" customWidth="1"/>
    <col min="7689" max="7689" width="6.25" style="8" customWidth="1"/>
    <col min="7690" max="7691" width="9.875" style="8" customWidth="1"/>
    <col min="7692" max="7692" width="5.75" style="8" customWidth="1"/>
    <col min="7693" max="7694" width="45.5" style="8" customWidth="1"/>
    <col min="7695" max="7695" width="30.75" style="8" customWidth="1"/>
    <col min="7696" max="7696" width="13.75" style="8" customWidth="1"/>
    <col min="7697" max="7697" width="6.375" style="8" customWidth="1"/>
    <col min="7698" max="7698" width="13.25" style="8" customWidth="1"/>
    <col min="7699" max="7699" width="18.25" style="8" customWidth="1"/>
    <col min="7700" max="7700" width="15.625" style="8" customWidth="1"/>
    <col min="7701" max="7936" width="9" style="8"/>
    <col min="7937" max="7938" width="8.875" style="8" customWidth="1"/>
    <col min="7939" max="7939" width="11" style="8" customWidth="1"/>
    <col min="7940" max="7940" width="5.25" style="8" customWidth="1"/>
    <col min="7941" max="7941" width="5.75" style="8" customWidth="1"/>
    <col min="7942" max="7943" width="15.75" style="8" customWidth="1"/>
    <col min="7944" max="7944" width="49.125" style="8" customWidth="1"/>
    <col min="7945" max="7945" width="6.25" style="8" customWidth="1"/>
    <col min="7946" max="7947" width="9.875" style="8" customWidth="1"/>
    <col min="7948" max="7948" width="5.75" style="8" customWidth="1"/>
    <col min="7949" max="7950" width="45.5" style="8" customWidth="1"/>
    <col min="7951" max="7951" width="30.75" style="8" customWidth="1"/>
    <col min="7952" max="7952" width="13.75" style="8" customWidth="1"/>
    <col min="7953" max="7953" width="6.375" style="8" customWidth="1"/>
    <col min="7954" max="7954" width="13.25" style="8" customWidth="1"/>
    <col min="7955" max="7955" width="18.25" style="8" customWidth="1"/>
    <col min="7956" max="7956" width="15.625" style="8" customWidth="1"/>
    <col min="7957" max="8192" width="9" style="8"/>
    <col min="8193" max="8194" width="8.875" style="8" customWidth="1"/>
    <col min="8195" max="8195" width="11" style="8" customWidth="1"/>
    <col min="8196" max="8196" width="5.25" style="8" customWidth="1"/>
    <col min="8197" max="8197" width="5.75" style="8" customWidth="1"/>
    <col min="8198" max="8199" width="15.75" style="8" customWidth="1"/>
    <col min="8200" max="8200" width="49.125" style="8" customWidth="1"/>
    <col min="8201" max="8201" width="6.25" style="8" customWidth="1"/>
    <col min="8202" max="8203" width="9.875" style="8" customWidth="1"/>
    <col min="8204" max="8204" width="5.75" style="8" customWidth="1"/>
    <col min="8205" max="8206" width="45.5" style="8" customWidth="1"/>
    <col min="8207" max="8207" width="30.75" style="8" customWidth="1"/>
    <col min="8208" max="8208" width="13.75" style="8" customWidth="1"/>
    <col min="8209" max="8209" width="6.375" style="8" customWidth="1"/>
    <col min="8210" max="8210" width="13.25" style="8" customWidth="1"/>
    <col min="8211" max="8211" width="18.25" style="8" customWidth="1"/>
    <col min="8212" max="8212" width="15.625" style="8" customWidth="1"/>
    <col min="8213" max="8448" width="9" style="8"/>
    <col min="8449" max="8450" width="8.875" style="8" customWidth="1"/>
    <col min="8451" max="8451" width="11" style="8" customWidth="1"/>
    <col min="8452" max="8452" width="5.25" style="8" customWidth="1"/>
    <col min="8453" max="8453" width="5.75" style="8" customWidth="1"/>
    <col min="8454" max="8455" width="15.75" style="8" customWidth="1"/>
    <col min="8456" max="8456" width="49.125" style="8" customWidth="1"/>
    <col min="8457" max="8457" width="6.25" style="8" customWidth="1"/>
    <col min="8458" max="8459" width="9.875" style="8" customWidth="1"/>
    <col min="8460" max="8460" width="5.75" style="8" customWidth="1"/>
    <col min="8461" max="8462" width="45.5" style="8" customWidth="1"/>
    <col min="8463" max="8463" width="30.75" style="8" customWidth="1"/>
    <col min="8464" max="8464" width="13.75" style="8" customWidth="1"/>
    <col min="8465" max="8465" width="6.375" style="8" customWidth="1"/>
    <col min="8466" max="8466" width="13.25" style="8" customWidth="1"/>
    <col min="8467" max="8467" width="18.25" style="8" customWidth="1"/>
    <col min="8468" max="8468" width="15.625" style="8" customWidth="1"/>
    <col min="8469" max="8704" width="9" style="8"/>
    <col min="8705" max="8706" width="8.875" style="8" customWidth="1"/>
    <col min="8707" max="8707" width="11" style="8" customWidth="1"/>
    <col min="8708" max="8708" width="5.25" style="8" customWidth="1"/>
    <col min="8709" max="8709" width="5.75" style="8" customWidth="1"/>
    <col min="8710" max="8711" width="15.75" style="8" customWidth="1"/>
    <col min="8712" max="8712" width="49.125" style="8" customWidth="1"/>
    <col min="8713" max="8713" width="6.25" style="8" customWidth="1"/>
    <col min="8714" max="8715" width="9.875" style="8" customWidth="1"/>
    <col min="8716" max="8716" width="5.75" style="8" customWidth="1"/>
    <col min="8717" max="8718" width="45.5" style="8" customWidth="1"/>
    <col min="8719" max="8719" width="30.75" style="8" customWidth="1"/>
    <col min="8720" max="8720" width="13.75" style="8" customWidth="1"/>
    <col min="8721" max="8721" width="6.375" style="8" customWidth="1"/>
    <col min="8722" max="8722" width="13.25" style="8" customWidth="1"/>
    <col min="8723" max="8723" width="18.25" style="8" customWidth="1"/>
    <col min="8724" max="8724" width="15.625" style="8" customWidth="1"/>
    <col min="8725" max="8960" width="9" style="8"/>
    <col min="8961" max="8962" width="8.875" style="8" customWidth="1"/>
    <col min="8963" max="8963" width="11" style="8" customWidth="1"/>
    <col min="8964" max="8964" width="5.25" style="8" customWidth="1"/>
    <col min="8965" max="8965" width="5.75" style="8" customWidth="1"/>
    <col min="8966" max="8967" width="15.75" style="8" customWidth="1"/>
    <col min="8968" max="8968" width="49.125" style="8" customWidth="1"/>
    <col min="8969" max="8969" width="6.25" style="8" customWidth="1"/>
    <col min="8970" max="8971" width="9.875" style="8" customWidth="1"/>
    <col min="8972" max="8972" width="5.75" style="8" customWidth="1"/>
    <col min="8973" max="8974" width="45.5" style="8" customWidth="1"/>
    <col min="8975" max="8975" width="30.75" style="8" customWidth="1"/>
    <col min="8976" max="8976" width="13.75" style="8" customWidth="1"/>
    <col min="8977" max="8977" width="6.375" style="8" customWidth="1"/>
    <col min="8978" max="8978" width="13.25" style="8" customWidth="1"/>
    <col min="8979" max="8979" width="18.25" style="8" customWidth="1"/>
    <col min="8980" max="8980" width="15.625" style="8" customWidth="1"/>
    <col min="8981" max="9216" width="9" style="8"/>
    <col min="9217" max="9218" width="8.875" style="8" customWidth="1"/>
    <col min="9219" max="9219" width="11" style="8" customWidth="1"/>
    <col min="9220" max="9220" width="5.25" style="8" customWidth="1"/>
    <col min="9221" max="9221" width="5.75" style="8" customWidth="1"/>
    <col min="9222" max="9223" width="15.75" style="8" customWidth="1"/>
    <col min="9224" max="9224" width="49.125" style="8" customWidth="1"/>
    <col min="9225" max="9225" width="6.25" style="8" customWidth="1"/>
    <col min="9226" max="9227" width="9.875" style="8" customWidth="1"/>
    <col min="9228" max="9228" width="5.75" style="8" customWidth="1"/>
    <col min="9229" max="9230" width="45.5" style="8" customWidth="1"/>
    <col min="9231" max="9231" width="30.75" style="8" customWidth="1"/>
    <col min="9232" max="9232" width="13.75" style="8" customWidth="1"/>
    <col min="9233" max="9233" width="6.375" style="8" customWidth="1"/>
    <col min="9234" max="9234" width="13.25" style="8" customWidth="1"/>
    <col min="9235" max="9235" width="18.25" style="8" customWidth="1"/>
    <col min="9236" max="9236" width="15.625" style="8" customWidth="1"/>
    <col min="9237" max="9472" width="9" style="8"/>
    <col min="9473" max="9474" width="8.875" style="8" customWidth="1"/>
    <col min="9475" max="9475" width="11" style="8" customWidth="1"/>
    <col min="9476" max="9476" width="5.25" style="8" customWidth="1"/>
    <col min="9477" max="9477" width="5.75" style="8" customWidth="1"/>
    <col min="9478" max="9479" width="15.75" style="8" customWidth="1"/>
    <col min="9480" max="9480" width="49.125" style="8" customWidth="1"/>
    <col min="9481" max="9481" width="6.25" style="8" customWidth="1"/>
    <col min="9482" max="9483" width="9.875" style="8" customWidth="1"/>
    <col min="9484" max="9484" width="5.75" style="8" customWidth="1"/>
    <col min="9485" max="9486" width="45.5" style="8" customWidth="1"/>
    <col min="9487" max="9487" width="30.75" style="8" customWidth="1"/>
    <col min="9488" max="9488" width="13.75" style="8" customWidth="1"/>
    <col min="9489" max="9489" width="6.375" style="8" customWidth="1"/>
    <col min="9490" max="9490" width="13.25" style="8" customWidth="1"/>
    <col min="9491" max="9491" width="18.25" style="8" customWidth="1"/>
    <col min="9492" max="9492" width="15.625" style="8" customWidth="1"/>
    <col min="9493" max="9728" width="9" style="8"/>
    <col min="9729" max="9730" width="8.875" style="8" customWidth="1"/>
    <col min="9731" max="9731" width="11" style="8" customWidth="1"/>
    <col min="9732" max="9732" width="5.25" style="8" customWidth="1"/>
    <col min="9733" max="9733" width="5.75" style="8" customWidth="1"/>
    <col min="9734" max="9735" width="15.75" style="8" customWidth="1"/>
    <col min="9736" max="9736" width="49.125" style="8" customWidth="1"/>
    <col min="9737" max="9737" width="6.25" style="8" customWidth="1"/>
    <col min="9738" max="9739" width="9.875" style="8" customWidth="1"/>
    <col min="9740" max="9740" width="5.75" style="8" customWidth="1"/>
    <col min="9741" max="9742" width="45.5" style="8" customWidth="1"/>
    <col min="9743" max="9743" width="30.75" style="8" customWidth="1"/>
    <col min="9744" max="9744" width="13.75" style="8" customWidth="1"/>
    <col min="9745" max="9745" width="6.375" style="8" customWidth="1"/>
    <col min="9746" max="9746" width="13.25" style="8" customWidth="1"/>
    <col min="9747" max="9747" width="18.25" style="8" customWidth="1"/>
    <col min="9748" max="9748" width="15.625" style="8" customWidth="1"/>
    <col min="9749" max="9984" width="9" style="8"/>
    <col min="9985" max="9986" width="8.875" style="8" customWidth="1"/>
    <col min="9987" max="9987" width="11" style="8" customWidth="1"/>
    <col min="9988" max="9988" width="5.25" style="8" customWidth="1"/>
    <col min="9989" max="9989" width="5.75" style="8" customWidth="1"/>
    <col min="9990" max="9991" width="15.75" style="8" customWidth="1"/>
    <col min="9992" max="9992" width="49.125" style="8" customWidth="1"/>
    <col min="9993" max="9993" width="6.25" style="8" customWidth="1"/>
    <col min="9994" max="9995" width="9.875" style="8" customWidth="1"/>
    <col min="9996" max="9996" width="5.75" style="8" customWidth="1"/>
    <col min="9997" max="9998" width="45.5" style="8" customWidth="1"/>
    <col min="9999" max="9999" width="30.75" style="8" customWidth="1"/>
    <col min="10000" max="10000" width="13.75" style="8" customWidth="1"/>
    <col min="10001" max="10001" width="6.375" style="8" customWidth="1"/>
    <col min="10002" max="10002" width="13.25" style="8" customWidth="1"/>
    <col min="10003" max="10003" width="18.25" style="8" customWidth="1"/>
    <col min="10004" max="10004" width="15.625" style="8" customWidth="1"/>
    <col min="10005" max="10240" width="9" style="8"/>
    <col min="10241" max="10242" width="8.875" style="8" customWidth="1"/>
    <col min="10243" max="10243" width="11" style="8" customWidth="1"/>
    <col min="10244" max="10244" width="5.25" style="8" customWidth="1"/>
    <col min="10245" max="10245" width="5.75" style="8" customWidth="1"/>
    <col min="10246" max="10247" width="15.75" style="8" customWidth="1"/>
    <col min="10248" max="10248" width="49.125" style="8" customWidth="1"/>
    <col min="10249" max="10249" width="6.25" style="8" customWidth="1"/>
    <col min="10250" max="10251" width="9.875" style="8" customWidth="1"/>
    <col min="10252" max="10252" width="5.75" style="8" customWidth="1"/>
    <col min="10253" max="10254" width="45.5" style="8" customWidth="1"/>
    <col min="10255" max="10255" width="30.75" style="8" customWidth="1"/>
    <col min="10256" max="10256" width="13.75" style="8" customWidth="1"/>
    <col min="10257" max="10257" width="6.375" style="8" customWidth="1"/>
    <col min="10258" max="10258" width="13.25" style="8" customWidth="1"/>
    <col min="10259" max="10259" width="18.25" style="8" customWidth="1"/>
    <col min="10260" max="10260" width="15.625" style="8" customWidth="1"/>
    <col min="10261" max="10496" width="9" style="8"/>
    <col min="10497" max="10498" width="8.875" style="8" customWidth="1"/>
    <col min="10499" max="10499" width="11" style="8" customWidth="1"/>
    <col min="10500" max="10500" width="5.25" style="8" customWidth="1"/>
    <col min="10501" max="10501" width="5.75" style="8" customWidth="1"/>
    <col min="10502" max="10503" width="15.75" style="8" customWidth="1"/>
    <col min="10504" max="10504" width="49.125" style="8" customWidth="1"/>
    <col min="10505" max="10505" width="6.25" style="8" customWidth="1"/>
    <col min="10506" max="10507" width="9.875" style="8" customWidth="1"/>
    <col min="10508" max="10508" width="5.75" style="8" customWidth="1"/>
    <col min="10509" max="10510" width="45.5" style="8" customWidth="1"/>
    <col min="10511" max="10511" width="30.75" style="8" customWidth="1"/>
    <col min="10512" max="10512" width="13.75" style="8" customWidth="1"/>
    <col min="10513" max="10513" width="6.375" style="8" customWidth="1"/>
    <col min="10514" max="10514" width="13.25" style="8" customWidth="1"/>
    <col min="10515" max="10515" width="18.25" style="8" customWidth="1"/>
    <col min="10516" max="10516" width="15.625" style="8" customWidth="1"/>
    <col min="10517" max="10752" width="9" style="8"/>
    <col min="10753" max="10754" width="8.875" style="8" customWidth="1"/>
    <col min="10755" max="10755" width="11" style="8" customWidth="1"/>
    <col min="10756" max="10756" width="5.25" style="8" customWidth="1"/>
    <col min="10757" max="10757" width="5.75" style="8" customWidth="1"/>
    <col min="10758" max="10759" width="15.75" style="8" customWidth="1"/>
    <col min="10760" max="10760" width="49.125" style="8" customWidth="1"/>
    <col min="10761" max="10761" width="6.25" style="8" customWidth="1"/>
    <col min="10762" max="10763" width="9.875" style="8" customWidth="1"/>
    <col min="10764" max="10764" width="5.75" style="8" customWidth="1"/>
    <col min="10765" max="10766" width="45.5" style="8" customWidth="1"/>
    <col min="10767" max="10767" width="30.75" style="8" customWidth="1"/>
    <col min="10768" max="10768" width="13.75" style="8" customWidth="1"/>
    <col min="10769" max="10769" width="6.375" style="8" customWidth="1"/>
    <col min="10770" max="10770" width="13.25" style="8" customWidth="1"/>
    <col min="10771" max="10771" width="18.25" style="8" customWidth="1"/>
    <col min="10772" max="10772" width="15.625" style="8" customWidth="1"/>
    <col min="10773" max="11008" width="9" style="8"/>
    <col min="11009" max="11010" width="8.875" style="8" customWidth="1"/>
    <col min="11011" max="11011" width="11" style="8" customWidth="1"/>
    <col min="11012" max="11012" width="5.25" style="8" customWidth="1"/>
    <col min="11013" max="11013" width="5.75" style="8" customWidth="1"/>
    <col min="11014" max="11015" width="15.75" style="8" customWidth="1"/>
    <col min="11016" max="11016" width="49.125" style="8" customWidth="1"/>
    <col min="11017" max="11017" width="6.25" style="8" customWidth="1"/>
    <col min="11018" max="11019" width="9.875" style="8" customWidth="1"/>
    <col min="11020" max="11020" width="5.75" style="8" customWidth="1"/>
    <col min="11021" max="11022" width="45.5" style="8" customWidth="1"/>
    <col min="11023" max="11023" width="30.75" style="8" customWidth="1"/>
    <col min="11024" max="11024" width="13.75" style="8" customWidth="1"/>
    <col min="11025" max="11025" width="6.375" style="8" customWidth="1"/>
    <col min="11026" max="11026" width="13.25" style="8" customWidth="1"/>
    <col min="11027" max="11027" width="18.25" style="8" customWidth="1"/>
    <col min="11028" max="11028" width="15.625" style="8" customWidth="1"/>
    <col min="11029" max="11264" width="9" style="8"/>
    <col min="11265" max="11266" width="8.875" style="8" customWidth="1"/>
    <col min="11267" max="11267" width="11" style="8" customWidth="1"/>
    <col min="11268" max="11268" width="5.25" style="8" customWidth="1"/>
    <col min="11269" max="11269" width="5.75" style="8" customWidth="1"/>
    <col min="11270" max="11271" width="15.75" style="8" customWidth="1"/>
    <col min="11272" max="11272" width="49.125" style="8" customWidth="1"/>
    <col min="11273" max="11273" width="6.25" style="8" customWidth="1"/>
    <col min="11274" max="11275" width="9.875" style="8" customWidth="1"/>
    <col min="11276" max="11276" width="5.75" style="8" customWidth="1"/>
    <col min="11277" max="11278" width="45.5" style="8" customWidth="1"/>
    <col min="11279" max="11279" width="30.75" style="8" customWidth="1"/>
    <col min="11280" max="11280" width="13.75" style="8" customWidth="1"/>
    <col min="11281" max="11281" width="6.375" style="8" customWidth="1"/>
    <col min="11282" max="11282" width="13.25" style="8" customWidth="1"/>
    <col min="11283" max="11283" width="18.25" style="8" customWidth="1"/>
    <col min="11284" max="11284" width="15.625" style="8" customWidth="1"/>
    <col min="11285" max="11520" width="9" style="8"/>
    <col min="11521" max="11522" width="8.875" style="8" customWidth="1"/>
    <col min="11523" max="11523" width="11" style="8" customWidth="1"/>
    <col min="11524" max="11524" width="5.25" style="8" customWidth="1"/>
    <col min="11525" max="11525" width="5.75" style="8" customWidth="1"/>
    <col min="11526" max="11527" width="15.75" style="8" customWidth="1"/>
    <col min="11528" max="11528" width="49.125" style="8" customWidth="1"/>
    <col min="11529" max="11529" width="6.25" style="8" customWidth="1"/>
    <col min="11530" max="11531" width="9.875" style="8" customWidth="1"/>
    <col min="11532" max="11532" width="5.75" style="8" customWidth="1"/>
    <col min="11533" max="11534" width="45.5" style="8" customWidth="1"/>
    <col min="11535" max="11535" width="30.75" style="8" customWidth="1"/>
    <col min="11536" max="11536" width="13.75" style="8" customWidth="1"/>
    <col min="11537" max="11537" width="6.375" style="8" customWidth="1"/>
    <col min="11538" max="11538" width="13.25" style="8" customWidth="1"/>
    <col min="11539" max="11539" width="18.25" style="8" customWidth="1"/>
    <col min="11540" max="11540" width="15.625" style="8" customWidth="1"/>
    <col min="11541" max="11776" width="9" style="8"/>
    <col min="11777" max="11778" width="8.875" style="8" customWidth="1"/>
    <col min="11779" max="11779" width="11" style="8" customWidth="1"/>
    <col min="11780" max="11780" width="5.25" style="8" customWidth="1"/>
    <col min="11781" max="11781" width="5.75" style="8" customWidth="1"/>
    <col min="11782" max="11783" width="15.75" style="8" customWidth="1"/>
    <col min="11784" max="11784" width="49.125" style="8" customWidth="1"/>
    <col min="11785" max="11785" width="6.25" style="8" customWidth="1"/>
    <col min="11786" max="11787" width="9.875" style="8" customWidth="1"/>
    <col min="11788" max="11788" width="5.75" style="8" customWidth="1"/>
    <col min="11789" max="11790" width="45.5" style="8" customWidth="1"/>
    <col min="11791" max="11791" width="30.75" style="8" customWidth="1"/>
    <col min="11792" max="11792" width="13.75" style="8" customWidth="1"/>
    <col min="11793" max="11793" width="6.375" style="8" customWidth="1"/>
    <col min="11794" max="11794" width="13.25" style="8" customWidth="1"/>
    <col min="11795" max="11795" width="18.25" style="8" customWidth="1"/>
    <col min="11796" max="11796" width="15.625" style="8" customWidth="1"/>
    <col min="11797" max="12032" width="9" style="8"/>
    <col min="12033" max="12034" width="8.875" style="8" customWidth="1"/>
    <col min="12035" max="12035" width="11" style="8" customWidth="1"/>
    <col min="12036" max="12036" width="5.25" style="8" customWidth="1"/>
    <col min="12037" max="12037" width="5.75" style="8" customWidth="1"/>
    <col min="12038" max="12039" width="15.75" style="8" customWidth="1"/>
    <col min="12040" max="12040" width="49.125" style="8" customWidth="1"/>
    <col min="12041" max="12041" width="6.25" style="8" customWidth="1"/>
    <col min="12042" max="12043" width="9.875" style="8" customWidth="1"/>
    <col min="12044" max="12044" width="5.75" style="8" customWidth="1"/>
    <col min="12045" max="12046" width="45.5" style="8" customWidth="1"/>
    <col min="12047" max="12047" width="30.75" style="8" customWidth="1"/>
    <col min="12048" max="12048" width="13.75" style="8" customWidth="1"/>
    <col min="12049" max="12049" width="6.375" style="8" customWidth="1"/>
    <col min="12050" max="12050" width="13.25" style="8" customWidth="1"/>
    <col min="12051" max="12051" width="18.25" style="8" customWidth="1"/>
    <col min="12052" max="12052" width="15.625" style="8" customWidth="1"/>
    <col min="12053" max="12288" width="9" style="8"/>
    <col min="12289" max="12290" width="8.875" style="8" customWidth="1"/>
    <col min="12291" max="12291" width="11" style="8" customWidth="1"/>
    <col min="12292" max="12292" width="5.25" style="8" customWidth="1"/>
    <col min="12293" max="12293" width="5.75" style="8" customWidth="1"/>
    <col min="12294" max="12295" width="15.75" style="8" customWidth="1"/>
    <col min="12296" max="12296" width="49.125" style="8" customWidth="1"/>
    <col min="12297" max="12297" width="6.25" style="8" customWidth="1"/>
    <col min="12298" max="12299" width="9.875" style="8" customWidth="1"/>
    <col min="12300" max="12300" width="5.75" style="8" customWidth="1"/>
    <col min="12301" max="12302" width="45.5" style="8" customWidth="1"/>
    <col min="12303" max="12303" width="30.75" style="8" customWidth="1"/>
    <col min="12304" max="12304" width="13.75" style="8" customWidth="1"/>
    <col min="12305" max="12305" width="6.375" style="8" customWidth="1"/>
    <col min="12306" max="12306" width="13.25" style="8" customWidth="1"/>
    <col min="12307" max="12307" width="18.25" style="8" customWidth="1"/>
    <col min="12308" max="12308" width="15.625" style="8" customWidth="1"/>
    <col min="12309" max="12544" width="9" style="8"/>
    <col min="12545" max="12546" width="8.875" style="8" customWidth="1"/>
    <col min="12547" max="12547" width="11" style="8" customWidth="1"/>
    <col min="12548" max="12548" width="5.25" style="8" customWidth="1"/>
    <col min="12549" max="12549" width="5.75" style="8" customWidth="1"/>
    <col min="12550" max="12551" width="15.75" style="8" customWidth="1"/>
    <col min="12552" max="12552" width="49.125" style="8" customWidth="1"/>
    <col min="12553" max="12553" width="6.25" style="8" customWidth="1"/>
    <col min="12554" max="12555" width="9.875" style="8" customWidth="1"/>
    <col min="12556" max="12556" width="5.75" style="8" customWidth="1"/>
    <col min="12557" max="12558" width="45.5" style="8" customWidth="1"/>
    <col min="12559" max="12559" width="30.75" style="8" customWidth="1"/>
    <col min="12560" max="12560" width="13.75" style="8" customWidth="1"/>
    <col min="12561" max="12561" width="6.375" style="8" customWidth="1"/>
    <col min="12562" max="12562" width="13.25" style="8" customWidth="1"/>
    <col min="12563" max="12563" width="18.25" style="8" customWidth="1"/>
    <col min="12564" max="12564" width="15.625" style="8" customWidth="1"/>
    <col min="12565" max="12800" width="9" style="8"/>
    <col min="12801" max="12802" width="8.875" style="8" customWidth="1"/>
    <col min="12803" max="12803" width="11" style="8" customWidth="1"/>
    <col min="12804" max="12804" width="5.25" style="8" customWidth="1"/>
    <col min="12805" max="12805" width="5.75" style="8" customWidth="1"/>
    <col min="12806" max="12807" width="15.75" style="8" customWidth="1"/>
    <col min="12808" max="12808" width="49.125" style="8" customWidth="1"/>
    <col min="12809" max="12809" width="6.25" style="8" customWidth="1"/>
    <col min="12810" max="12811" width="9.875" style="8" customWidth="1"/>
    <col min="12812" max="12812" width="5.75" style="8" customWidth="1"/>
    <col min="12813" max="12814" width="45.5" style="8" customWidth="1"/>
    <col min="12815" max="12815" width="30.75" style="8" customWidth="1"/>
    <col min="12816" max="12816" width="13.75" style="8" customWidth="1"/>
    <col min="12817" max="12817" width="6.375" style="8" customWidth="1"/>
    <col min="12818" max="12818" width="13.25" style="8" customWidth="1"/>
    <col min="12819" max="12819" width="18.25" style="8" customWidth="1"/>
    <col min="12820" max="12820" width="15.625" style="8" customWidth="1"/>
    <col min="12821" max="13056" width="9" style="8"/>
    <col min="13057" max="13058" width="8.875" style="8" customWidth="1"/>
    <col min="13059" max="13059" width="11" style="8" customWidth="1"/>
    <col min="13060" max="13060" width="5.25" style="8" customWidth="1"/>
    <col min="13061" max="13061" width="5.75" style="8" customWidth="1"/>
    <col min="13062" max="13063" width="15.75" style="8" customWidth="1"/>
    <col min="13064" max="13064" width="49.125" style="8" customWidth="1"/>
    <col min="13065" max="13065" width="6.25" style="8" customWidth="1"/>
    <col min="13066" max="13067" width="9.875" style="8" customWidth="1"/>
    <col min="13068" max="13068" width="5.75" style="8" customWidth="1"/>
    <col min="13069" max="13070" width="45.5" style="8" customWidth="1"/>
    <col min="13071" max="13071" width="30.75" style="8" customWidth="1"/>
    <col min="13072" max="13072" width="13.75" style="8" customWidth="1"/>
    <col min="13073" max="13073" width="6.375" style="8" customWidth="1"/>
    <col min="13074" max="13074" width="13.25" style="8" customWidth="1"/>
    <col min="13075" max="13075" width="18.25" style="8" customWidth="1"/>
    <col min="13076" max="13076" width="15.625" style="8" customWidth="1"/>
    <col min="13077" max="13312" width="9" style="8"/>
    <col min="13313" max="13314" width="8.875" style="8" customWidth="1"/>
    <col min="13315" max="13315" width="11" style="8" customWidth="1"/>
    <col min="13316" max="13316" width="5.25" style="8" customWidth="1"/>
    <col min="13317" max="13317" width="5.75" style="8" customWidth="1"/>
    <col min="13318" max="13319" width="15.75" style="8" customWidth="1"/>
    <col min="13320" max="13320" width="49.125" style="8" customWidth="1"/>
    <col min="13321" max="13321" width="6.25" style="8" customWidth="1"/>
    <col min="13322" max="13323" width="9.875" style="8" customWidth="1"/>
    <col min="13324" max="13324" width="5.75" style="8" customWidth="1"/>
    <col min="13325" max="13326" width="45.5" style="8" customWidth="1"/>
    <col min="13327" max="13327" width="30.75" style="8" customWidth="1"/>
    <col min="13328" max="13328" width="13.75" style="8" customWidth="1"/>
    <col min="13329" max="13329" width="6.375" style="8" customWidth="1"/>
    <col min="13330" max="13330" width="13.25" style="8" customWidth="1"/>
    <col min="13331" max="13331" width="18.25" style="8" customWidth="1"/>
    <col min="13332" max="13332" width="15.625" style="8" customWidth="1"/>
    <col min="13333" max="13568" width="9" style="8"/>
    <col min="13569" max="13570" width="8.875" style="8" customWidth="1"/>
    <col min="13571" max="13571" width="11" style="8" customWidth="1"/>
    <col min="13572" max="13572" width="5.25" style="8" customWidth="1"/>
    <col min="13573" max="13573" width="5.75" style="8" customWidth="1"/>
    <col min="13574" max="13575" width="15.75" style="8" customWidth="1"/>
    <col min="13576" max="13576" width="49.125" style="8" customWidth="1"/>
    <col min="13577" max="13577" width="6.25" style="8" customWidth="1"/>
    <col min="13578" max="13579" width="9.875" style="8" customWidth="1"/>
    <col min="13580" max="13580" width="5.75" style="8" customWidth="1"/>
    <col min="13581" max="13582" width="45.5" style="8" customWidth="1"/>
    <col min="13583" max="13583" width="30.75" style="8" customWidth="1"/>
    <col min="13584" max="13584" width="13.75" style="8" customWidth="1"/>
    <col min="13585" max="13585" width="6.375" style="8" customWidth="1"/>
    <col min="13586" max="13586" width="13.25" style="8" customWidth="1"/>
    <col min="13587" max="13587" width="18.25" style="8" customWidth="1"/>
    <col min="13588" max="13588" width="15.625" style="8" customWidth="1"/>
    <col min="13589" max="13824" width="9" style="8"/>
    <col min="13825" max="13826" width="8.875" style="8" customWidth="1"/>
    <col min="13827" max="13827" width="11" style="8" customWidth="1"/>
    <col min="13828" max="13828" width="5.25" style="8" customWidth="1"/>
    <col min="13829" max="13829" width="5.75" style="8" customWidth="1"/>
    <col min="13830" max="13831" width="15.75" style="8" customWidth="1"/>
    <col min="13832" max="13832" width="49.125" style="8" customWidth="1"/>
    <col min="13833" max="13833" width="6.25" style="8" customWidth="1"/>
    <col min="13834" max="13835" width="9.875" style="8" customWidth="1"/>
    <col min="13836" max="13836" width="5.75" style="8" customWidth="1"/>
    <col min="13837" max="13838" width="45.5" style="8" customWidth="1"/>
    <col min="13839" max="13839" width="30.75" style="8" customWidth="1"/>
    <col min="13840" max="13840" width="13.75" style="8" customWidth="1"/>
    <col min="13841" max="13841" width="6.375" style="8" customWidth="1"/>
    <col min="13842" max="13842" width="13.25" style="8" customWidth="1"/>
    <col min="13843" max="13843" width="18.25" style="8" customWidth="1"/>
    <col min="13844" max="13844" width="15.625" style="8" customWidth="1"/>
    <col min="13845" max="14080" width="9" style="8"/>
    <col min="14081" max="14082" width="8.875" style="8" customWidth="1"/>
    <col min="14083" max="14083" width="11" style="8" customWidth="1"/>
    <col min="14084" max="14084" width="5.25" style="8" customWidth="1"/>
    <col min="14085" max="14085" width="5.75" style="8" customWidth="1"/>
    <col min="14086" max="14087" width="15.75" style="8" customWidth="1"/>
    <col min="14088" max="14088" width="49.125" style="8" customWidth="1"/>
    <col min="14089" max="14089" width="6.25" style="8" customWidth="1"/>
    <col min="14090" max="14091" width="9.875" style="8" customWidth="1"/>
    <col min="14092" max="14092" width="5.75" style="8" customWidth="1"/>
    <col min="14093" max="14094" width="45.5" style="8" customWidth="1"/>
    <col min="14095" max="14095" width="30.75" style="8" customWidth="1"/>
    <col min="14096" max="14096" width="13.75" style="8" customWidth="1"/>
    <col min="14097" max="14097" width="6.375" style="8" customWidth="1"/>
    <col min="14098" max="14098" width="13.25" style="8" customWidth="1"/>
    <col min="14099" max="14099" width="18.25" style="8" customWidth="1"/>
    <col min="14100" max="14100" width="15.625" style="8" customWidth="1"/>
    <col min="14101" max="14336" width="9" style="8"/>
    <col min="14337" max="14338" width="8.875" style="8" customWidth="1"/>
    <col min="14339" max="14339" width="11" style="8" customWidth="1"/>
    <col min="14340" max="14340" width="5.25" style="8" customWidth="1"/>
    <col min="14341" max="14341" width="5.75" style="8" customWidth="1"/>
    <col min="14342" max="14343" width="15.75" style="8" customWidth="1"/>
    <col min="14344" max="14344" width="49.125" style="8" customWidth="1"/>
    <col min="14345" max="14345" width="6.25" style="8" customWidth="1"/>
    <col min="14346" max="14347" width="9.875" style="8" customWidth="1"/>
    <col min="14348" max="14348" width="5.75" style="8" customWidth="1"/>
    <col min="14349" max="14350" width="45.5" style="8" customWidth="1"/>
    <col min="14351" max="14351" width="30.75" style="8" customWidth="1"/>
    <col min="14352" max="14352" width="13.75" style="8" customWidth="1"/>
    <col min="14353" max="14353" width="6.375" style="8" customWidth="1"/>
    <col min="14354" max="14354" width="13.25" style="8" customWidth="1"/>
    <col min="14355" max="14355" width="18.25" style="8" customWidth="1"/>
    <col min="14356" max="14356" width="15.625" style="8" customWidth="1"/>
    <col min="14357" max="14592" width="9" style="8"/>
    <col min="14593" max="14594" width="8.875" style="8" customWidth="1"/>
    <col min="14595" max="14595" width="11" style="8" customWidth="1"/>
    <col min="14596" max="14596" width="5.25" style="8" customWidth="1"/>
    <col min="14597" max="14597" width="5.75" style="8" customWidth="1"/>
    <col min="14598" max="14599" width="15.75" style="8" customWidth="1"/>
    <col min="14600" max="14600" width="49.125" style="8" customWidth="1"/>
    <col min="14601" max="14601" width="6.25" style="8" customWidth="1"/>
    <col min="14602" max="14603" width="9.875" style="8" customWidth="1"/>
    <col min="14604" max="14604" width="5.75" style="8" customWidth="1"/>
    <col min="14605" max="14606" width="45.5" style="8" customWidth="1"/>
    <col min="14607" max="14607" width="30.75" style="8" customWidth="1"/>
    <col min="14608" max="14608" width="13.75" style="8" customWidth="1"/>
    <col min="14609" max="14609" width="6.375" style="8" customWidth="1"/>
    <col min="14610" max="14610" width="13.25" style="8" customWidth="1"/>
    <col min="14611" max="14611" width="18.25" style="8" customWidth="1"/>
    <col min="14612" max="14612" width="15.625" style="8" customWidth="1"/>
    <col min="14613" max="14848" width="9" style="8"/>
    <col min="14849" max="14850" width="8.875" style="8" customWidth="1"/>
    <col min="14851" max="14851" width="11" style="8" customWidth="1"/>
    <col min="14852" max="14852" width="5.25" style="8" customWidth="1"/>
    <col min="14853" max="14853" width="5.75" style="8" customWidth="1"/>
    <col min="14854" max="14855" width="15.75" style="8" customWidth="1"/>
    <col min="14856" max="14856" width="49.125" style="8" customWidth="1"/>
    <col min="14857" max="14857" width="6.25" style="8" customWidth="1"/>
    <col min="14858" max="14859" width="9.875" style="8" customWidth="1"/>
    <col min="14860" max="14860" width="5.75" style="8" customWidth="1"/>
    <col min="14861" max="14862" width="45.5" style="8" customWidth="1"/>
    <col min="14863" max="14863" width="30.75" style="8" customWidth="1"/>
    <col min="14864" max="14864" width="13.75" style="8" customWidth="1"/>
    <col min="14865" max="14865" width="6.375" style="8" customWidth="1"/>
    <col min="14866" max="14866" width="13.25" style="8" customWidth="1"/>
    <col min="14867" max="14867" width="18.25" style="8" customWidth="1"/>
    <col min="14868" max="14868" width="15.625" style="8" customWidth="1"/>
    <col min="14869" max="15104" width="9" style="8"/>
    <col min="15105" max="15106" width="8.875" style="8" customWidth="1"/>
    <col min="15107" max="15107" width="11" style="8" customWidth="1"/>
    <col min="15108" max="15108" width="5.25" style="8" customWidth="1"/>
    <col min="15109" max="15109" width="5.75" style="8" customWidth="1"/>
    <col min="15110" max="15111" width="15.75" style="8" customWidth="1"/>
    <col min="15112" max="15112" width="49.125" style="8" customWidth="1"/>
    <col min="15113" max="15113" width="6.25" style="8" customWidth="1"/>
    <col min="15114" max="15115" width="9.875" style="8" customWidth="1"/>
    <col min="15116" max="15116" width="5.75" style="8" customWidth="1"/>
    <col min="15117" max="15118" width="45.5" style="8" customWidth="1"/>
    <col min="15119" max="15119" width="30.75" style="8" customWidth="1"/>
    <col min="15120" max="15120" width="13.75" style="8" customWidth="1"/>
    <col min="15121" max="15121" width="6.375" style="8" customWidth="1"/>
    <col min="15122" max="15122" width="13.25" style="8" customWidth="1"/>
    <col min="15123" max="15123" width="18.25" style="8" customWidth="1"/>
    <col min="15124" max="15124" width="15.625" style="8" customWidth="1"/>
    <col min="15125" max="15360" width="9" style="8"/>
    <col min="15361" max="15362" width="8.875" style="8" customWidth="1"/>
    <col min="15363" max="15363" width="11" style="8" customWidth="1"/>
    <col min="15364" max="15364" width="5.25" style="8" customWidth="1"/>
    <col min="15365" max="15365" width="5.75" style="8" customWidth="1"/>
    <col min="15366" max="15367" width="15.75" style="8" customWidth="1"/>
    <col min="15368" max="15368" width="49.125" style="8" customWidth="1"/>
    <col min="15369" max="15369" width="6.25" style="8" customWidth="1"/>
    <col min="15370" max="15371" width="9.875" style="8" customWidth="1"/>
    <col min="15372" max="15372" width="5.75" style="8" customWidth="1"/>
    <col min="15373" max="15374" width="45.5" style="8" customWidth="1"/>
    <col min="15375" max="15375" width="30.75" style="8" customWidth="1"/>
    <col min="15376" max="15376" width="13.75" style="8" customWidth="1"/>
    <col min="15377" max="15377" width="6.375" style="8" customWidth="1"/>
    <col min="15378" max="15378" width="13.25" style="8" customWidth="1"/>
    <col min="15379" max="15379" width="18.25" style="8" customWidth="1"/>
    <col min="15380" max="15380" width="15.625" style="8" customWidth="1"/>
    <col min="15381" max="15616" width="9" style="8"/>
    <col min="15617" max="15618" width="8.875" style="8" customWidth="1"/>
    <col min="15619" max="15619" width="11" style="8" customWidth="1"/>
    <col min="15620" max="15620" width="5.25" style="8" customWidth="1"/>
    <col min="15621" max="15621" width="5.75" style="8" customWidth="1"/>
    <col min="15622" max="15623" width="15.75" style="8" customWidth="1"/>
    <col min="15624" max="15624" width="49.125" style="8" customWidth="1"/>
    <col min="15625" max="15625" width="6.25" style="8" customWidth="1"/>
    <col min="15626" max="15627" width="9.875" style="8" customWidth="1"/>
    <col min="15628" max="15628" width="5.75" style="8" customWidth="1"/>
    <col min="15629" max="15630" width="45.5" style="8" customWidth="1"/>
    <col min="15631" max="15631" width="30.75" style="8" customWidth="1"/>
    <col min="15632" max="15632" width="13.75" style="8" customWidth="1"/>
    <col min="15633" max="15633" width="6.375" style="8" customWidth="1"/>
    <col min="15634" max="15634" width="13.25" style="8" customWidth="1"/>
    <col min="15635" max="15635" width="18.25" style="8" customWidth="1"/>
    <col min="15636" max="15636" width="15.625" style="8" customWidth="1"/>
    <col min="15637" max="15872" width="9" style="8"/>
    <col min="15873" max="15874" width="8.875" style="8" customWidth="1"/>
    <col min="15875" max="15875" width="11" style="8" customWidth="1"/>
    <col min="15876" max="15876" width="5.25" style="8" customWidth="1"/>
    <col min="15877" max="15877" width="5.75" style="8" customWidth="1"/>
    <col min="15878" max="15879" width="15.75" style="8" customWidth="1"/>
    <col min="15880" max="15880" width="49.125" style="8" customWidth="1"/>
    <col min="15881" max="15881" width="6.25" style="8" customWidth="1"/>
    <col min="15882" max="15883" width="9.875" style="8" customWidth="1"/>
    <col min="15884" max="15884" width="5.75" style="8" customWidth="1"/>
    <col min="15885" max="15886" width="45.5" style="8" customWidth="1"/>
    <col min="15887" max="15887" width="30.75" style="8" customWidth="1"/>
    <col min="15888" max="15888" width="13.75" style="8" customWidth="1"/>
    <col min="15889" max="15889" width="6.375" style="8" customWidth="1"/>
    <col min="15890" max="15890" width="13.25" style="8" customWidth="1"/>
    <col min="15891" max="15891" width="18.25" style="8" customWidth="1"/>
    <col min="15892" max="15892" width="15.625" style="8" customWidth="1"/>
    <col min="15893" max="16128" width="9" style="8"/>
    <col min="16129" max="16130" width="8.875" style="8" customWidth="1"/>
    <col min="16131" max="16131" width="11" style="8" customWidth="1"/>
    <col min="16132" max="16132" width="5.25" style="8" customWidth="1"/>
    <col min="16133" max="16133" width="5.75" style="8" customWidth="1"/>
    <col min="16134" max="16135" width="15.75" style="8" customWidth="1"/>
    <col min="16136" max="16136" width="49.125" style="8" customWidth="1"/>
    <col min="16137" max="16137" width="6.25" style="8" customWidth="1"/>
    <col min="16138" max="16139" width="9.875" style="8" customWidth="1"/>
    <col min="16140" max="16140" width="5.75" style="8" customWidth="1"/>
    <col min="16141" max="16142" width="45.5" style="8" customWidth="1"/>
    <col min="16143" max="16143" width="30.75" style="8" customWidth="1"/>
    <col min="16144" max="16144" width="13.75" style="8" customWidth="1"/>
    <col min="16145" max="16145" width="6.375" style="8" customWidth="1"/>
    <col min="16146" max="16146" width="13.25" style="8" customWidth="1"/>
    <col min="16147" max="16147" width="18.25" style="8" customWidth="1"/>
    <col min="16148" max="16148" width="15.625" style="8" customWidth="1"/>
    <col min="16149" max="16384" width="9" style="8"/>
  </cols>
  <sheetData>
    <row r="2" spans="3:20" ht="20.100000000000001" customHeight="1">
      <c r="E2" s="2013" t="s">
        <v>0</v>
      </c>
      <c r="F2" s="2014"/>
      <c r="G2" s="2015"/>
      <c r="H2" s="92" t="s">
        <v>7543</v>
      </c>
      <c r="J2" s="4" t="s">
        <v>2</v>
      </c>
      <c r="K2" s="5"/>
      <c r="L2" s="6"/>
      <c r="M2" s="7">
        <f>SUM(K:K)</f>
        <v>970536</v>
      </c>
    </row>
    <row r="3" spans="3:20" ht="20.100000000000001" customHeight="1">
      <c r="E3" s="2013" t="s">
        <v>3</v>
      </c>
      <c r="F3" s="2014"/>
      <c r="G3" s="2015"/>
      <c r="H3" s="98" t="s">
        <v>2536</v>
      </c>
      <c r="M3" s="2018">
        <v>145.75</v>
      </c>
    </row>
    <row r="4" spans="3:20" ht="20.100000000000001" customHeight="1">
      <c r="E4" s="2013" t="s">
        <v>1915</v>
      </c>
      <c r="F4" s="2014"/>
      <c r="G4" s="2015"/>
      <c r="H4" s="98" t="s">
        <v>7537</v>
      </c>
    </row>
    <row r="5" spans="3:20" ht="20.100000000000001" customHeight="1">
      <c r="E5" s="2013" t="s">
        <v>6</v>
      </c>
      <c r="F5" s="2014"/>
      <c r="G5" s="2015"/>
      <c r="H5" s="102">
        <v>44082</v>
      </c>
      <c r="K5" s="2019"/>
      <c r="M5" s="1259" t="s">
        <v>7544</v>
      </c>
    </row>
    <row r="6" spans="3:20" ht="20.100000000000001" customHeight="1">
      <c r="E6" s="2013" t="s">
        <v>7</v>
      </c>
      <c r="F6" s="2014"/>
      <c r="G6" s="2015"/>
      <c r="H6" s="102">
        <v>44084</v>
      </c>
    </row>
    <row r="8" spans="3:20" s="9" customFormat="1" ht="19.7" customHeight="1">
      <c r="E8" s="21" t="s">
        <v>8</v>
      </c>
      <c r="F8" s="21" t="s">
        <v>9</v>
      </c>
      <c r="G8" s="21" t="s">
        <v>10</v>
      </c>
      <c r="H8" s="22" t="s">
        <v>11</v>
      </c>
      <c r="I8" s="22" t="s">
        <v>12</v>
      </c>
      <c r="J8" s="31" t="s">
        <v>13</v>
      </c>
      <c r="K8" s="814" t="s">
        <v>14</v>
      </c>
      <c r="L8" s="167" t="s">
        <v>15</v>
      </c>
      <c r="M8" s="22" t="s">
        <v>16</v>
      </c>
      <c r="N8" s="22" t="s">
        <v>17</v>
      </c>
      <c r="O8" s="22" t="s">
        <v>18</v>
      </c>
      <c r="P8" s="25" t="s">
        <v>19</v>
      </c>
      <c r="Q8" s="21" t="s">
        <v>20</v>
      </c>
      <c r="R8" s="22" t="s">
        <v>21</v>
      </c>
      <c r="S8" s="2020" t="s">
        <v>22</v>
      </c>
      <c r="T8" s="26" t="s">
        <v>23</v>
      </c>
    </row>
    <row r="9" spans="3:20" s="9" customFormat="1" ht="19.7" customHeight="1">
      <c r="E9" s="21"/>
      <c r="F9" s="218" t="s">
        <v>550</v>
      </c>
      <c r="G9" s="219"/>
      <c r="H9" s="220"/>
      <c r="I9" s="22"/>
      <c r="J9" s="31"/>
      <c r="K9" s="814"/>
      <c r="L9" s="167"/>
      <c r="M9" s="22"/>
      <c r="N9" s="22"/>
      <c r="O9" s="22"/>
      <c r="P9" s="25"/>
      <c r="Q9" s="21"/>
      <c r="R9" s="22"/>
      <c r="S9" s="2020"/>
      <c r="T9" s="26"/>
    </row>
    <row r="10" spans="3:20" s="9" customFormat="1" ht="19.7" customHeight="1">
      <c r="E10" s="21"/>
      <c r="F10" s="21"/>
      <c r="G10" s="21"/>
      <c r="H10" s="30"/>
      <c r="I10" s="22"/>
      <c r="J10" s="1109"/>
      <c r="K10" s="2021"/>
      <c r="L10" s="167"/>
      <c r="M10" s="30"/>
      <c r="N10" s="22"/>
      <c r="O10" s="22"/>
      <c r="P10" s="25"/>
      <c r="Q10" s="21"/>
      <c r="R10" s="32"/>
      <c r="S10" s="2020"/>
      <c r="T10" s="26"/>
    </row>
    <row r="11" spans="3:20" s="9" customFormat="1" ht="19.7" customHeight="1">
      <c r="C11" s="2022" t="s">
        <v>7545</v>
      </c>
      <c r="E11" s="21"/>
      <c r="F11" s="2023" t="s">
        <v>550</v>
      </c>
      <c r="G11" s="2023" t="s">
        <v>550</v>
      </c>
      <c r="H11" s="1863" t="s">
        <v>1920</v>
      </c>
      <c r="I11" s="2024"/>
      <c r="J11" s="2025">
        <v>38000</v>
      </c>
      <c r="K11" s="2021">
        <f t="shared" ref="K11:K17" si="0">I11*J11</f>
        <v>0</v>
      </c>
      <c r="L11" s="167"/>
      <c r="M11" s="30" t="s">
        <v>1991</v>
      </c>
      <c r="N11" s="22"/>
      <c r="O11" s="22"/>
      <c r="P11" s="25"/>
      <c r="Q11" s="21"/>
      <c r="R11" s="32"/>
      <c r="S11" s="2020"/>
      <c r="T11" s="26"/>
    </row>
    <row r="12" spans="3:20" s="9" customFormat="1" ht="19.7" customHeight="1">
      <c r="C12" s="2026" t="s">
        <v>7546</v>
      </c>
      <c r="E12" s="21"/>
      <c r="F12" s="2027" t="s">
        <v>550</v>
      </c>
      <c r="G12" s="2027" t="s">
        <v>550</v>
      </c>
      <c r="H12" s="2028" t="s">
        <v>3325</v>
      </c>
      <c r="I12" s="2029">
        <v>1</v>
      </c>
      <c r="J12" s="2030">
        <v>10000</v>
      </c>
      <c r="K12" s="814">
        <f t="shared" si="0"/>
        <v>10000</v>
      </c>
      <c r="L12" s="167"/>
      <c r="M12" s="30"/>
      <c r="N12" s="864" t="s">
        <v>7547</v>
      </c>
      <c r="O12" s="22"/>
      <c r="P12" s="25">
        <v>44074</v>
      </c>
      <c r="Q12" s="21"/>
      <c r="R12" s="32">
        <v>44078</v>
      </c>
      <c r="S12" s="2020">
        <v>44078</v>
      </c>
      <c r="T12" s="26">
        <v>44078</v>
      </c>
    </row>
    <row r="13" spans="3:20" s="9" customFormat="1" ht="19.7" customHeight="1">
      <c r="C13" s="2026" t="s">
        <v>7546</v>
      </c>
      <c r="E13" s="21"/>
      <c r="F13" s="2027" t="s">
        <v>550</v>
      </c>
      <c r="G13" s="2027" t="s">
        <v>550</v>
      </c>
      <c r="H13" s="2028" t="s">
        <v>5287</v>
      </c>
      <c r="I13" s="2029">
        <v>1</v>
      </c>
      <c r="J13" s="2030">
        <v>0</v>
      </c>
      <c r="K13" s="814">
        <f t="shared" si="0"/>
        <v>0</v>
      </c>
      <c r="L13" s="167"/>
      <c r="M13" s="30"/>
      <c r="N13" s="22"/>
      <c r="O13" s="22"/>
      <c r="P13" s="25"/>
      <c r="Q13" s="21"/>
      <c r="R13" s="32"/>
      <c r="S13" s="2020"/>
      <c r="T13" s="26"/>
    </row>
    <row r="14" spans="3:20" s="9" customFormat="1" ht="19.7" customHeight="1">
      <c r="C14" s="2026" t="s">
        <v>7546</v>
      </c>
      <c r="E14" s="21"/>
      <c r="F14" s="2031" t="s">
        <v>550</v>
      </c>
      <c r="G14" s="2031" t="s">
        <v>550</v>
      </c>
      <c r="H14" s="2032" t="s">
        <v>739</v>
      </c>
      <c r="I14" s="2031">
        <v>2</v>
      </c>
      <c r="J14" s="2033">
        <v>600</v>
      </c>
      <c r="K14" s="36">
        <f t="shared" si="0"/>
        <v>1200</v>
      </c>
      <c r="L14" s="308"/>
      <c r="M14" s="301" t="s">
        <v>740</v>
      </c>
      <c r="N14" s="864" t="s">
        <v>7547</v>
      </c>
      <c r="O14" s="22"/>
      <c r="P14" s="25">
        <v>44074</v>
      </c>
      <c r="Q14" s="21"/>
      <c r="R14" s="32">
        <v>44078</v>
      </c>
      <c r="S14" s="2020">
        <v>44078</v>
      </c>
      <c r="T14" s="26">
        <v>44078</v>
      </c>
    </row>
    <row r="15" spans="3:20" s="9" customFormat="1" ht="19.7" customHeight="1">
      <c r="E15" s="21"/>
      <c r="F15" s="2031" t="s">
        <v>550</v>
      </c>
      <c r="G15" s="2031" t="s">
        <v>550</v>
      </c>
      <c r="H15" s="2032" t="s">
        <v>741</v>
      </c>
      <c r="I15" s="171">
        <v>1</v>
      </c>
      <c r="J15" s="182">
        <v>1300</v>
      </c>
      <c r="K15" s="36">
        <f t="shared" si="0"/>
        <v>1300</v>
      </c>
      <c r="L15" s="167"/>
      <c r="M15" s="30"/>
      <c r="N15" s="864" t="s">
        <v>7547</v>
      </c>
      <c r="O15" s="22"/>
      <c r="P15" s="25">
        <v>44074</v>
      </c>
      <c r="Q15" s="21"/>
      <c r="R15" s="32">
        <v>44078</v>
      </c>
      <c r="S15" s="2020"/>
      <c r="T15" s="26"/>
    </row>
    <row r="16" spans="3:20" s="9" customFormat="1" ht="19.7" customHeight="1">
      <c r="E16" s="21"/>
      <c r="F16" s="2034" t="s">
        <v>7548</v>
      </c>
      <c r="G16" s="2034" t="s">
        <v>3155</v>
      </c>
      <c r="H16" s="2035" t="s">
        <v>7549</v>
      </c>
      <c r="I16" s="2034">
        <v>1</v>
      </c>
      <c r="J16" s="2036">
        <v>1890</v>
      </c>
      <c r="K16" s="2037">
        <f t="shared" si="0"/>
        <v>1890</v>
      </c>
      <c r="L16" s="525"/>
      <c r="M16" s="301" t="s">
        <v>7550</v>
      </c>
      <c r="N16" s="22"/>
      <c r="O16" s="22"/>
      <c r="P16" s="25">
        <v>44126</v>
      </c>
      <c r="Q16" s="21"/>
      <c r="R16" s="32"/>
      <c r="S16" s="25">
        <v>44133</v>
      </c>
      <c r="T16" s="26">
        <v>44131</v>
      </c>
    </row>
    <row r="17" spans="1:20" s="9" customFormat="1" ht="19.7" customHeight="1">
      <c r="E17" s="21"/>
      <c r="F17" s="2034" t="s">
        <v>7548</v>
      </c>
      <c r="G17" s="2034" t="s">
        <v>3155</v>
      </c>
      <c r="H17" s="2038" t="s">
        <v>7551</v>
      </c>
      <c r="I17" s="2039">
        <v>1</v>
      </c>
      <c r="J17" s="2040">
        <v>500</v>
      </c>
      <c r="K17" s="2037">
        <f t="shared" si="0"/>
        <v>500</v>
      </c>
      <c r="L17" s="167"/>
      <c r="M17" s="30"/>
      <c r="N17" s="22"/>
      <c r="O17" s="22"/>
      <c r="P17" s="25">
        <v>44126</v>
      </c>
      <c r="Q17" s="21"/>
      <c r="R17" s="32"/>
      <c r="S17" s="25">
        <v>44133</v>
      </c>
      <c r="T17" s="26"/>
    </row>
    <row r="18" spans="1:20" s="9" customFormat="1" ht="19.7" customHeight="1">
      <c r="B18" s="2041">
        <f ca="1">SUM(B10:B18)</f>
        <v>40</v>
      </c>
      <c r="C18" s="9" t="s">
        <v>7552</v>
      </c>
      <c r="E18" s="21"/>
      <c r="F18" s="21"/>
      <c r="G18" s="21"/>
      <c r="H18" s="2016">
        <f>SUM(K10:K17)</f>
        <v>14890</v>
      </c>
      <c r="I18" s="171"/>
      <c r="J18" s="182"/>
      <c r="K18" s="8"/>
      <c r="L18" s="167"/>
      <c r="M18" s="30"/>
      <c r="N18" s="22"/>
      <c r="O18" s="22"/>
      <c r="P18" s="25"/>
      <c r="Q18" s="21"/>
      <c r="R18" s="22"/>
      <c r="S18" s="2020"/>
      <c r="T18" s="26"/>
    </row>
    <row r="19" spans="1:20" s="9" customFormat="1" ht="19.7" customHeight="1">
      <c r="E19" s="21"/>
      <c r="F19" s="21"/>
      <c r="G19" s="21"/>
      <c r="H19" s="974"/>
      <c r="I19" s="171"/>
      <c r="J19" s="182"/>
      <c r="K19" s="1044"/>
      <c r="L19" s="167"/>
      <c r="M19" s="30"/>
      <c r="N19" s="22"/>
      <c r="O19" s="22"/>
      <c r="P19" s="25"/>
      <c r="Q19" s="21"/>
      <c r="R19" s="22"/>
      <c r="S19" s="2020"/>
      <c r="T19" s="26"/>
    </row>
    <row r="20" spans="1:20" s="9" customFormat="1" ht="19.7" customHeight="1">
      <c r="E20" s="21"/>
      <c r="F20" s="169"/>
      <c r="G20" s="169"/>
      <c r="H20" s="974"/>
      <c r="I20" s="171"/>
      <c r="J20" s="182"/>
      <c r="K20" s="1044"/>
      <c r="L20" s="167"/>
      <c r="M20" s="30"/>
      <c r="N20" s="22"/>
      <c r="O20" s="22"/>
      <c r="P20" s="25"/>
      <c r="Q20" s="21"/>
      <c r="R20" s="22"/>
      <c r="S20" s="2020"/>
      <c r="T20" s="26"/>
    </row>
    <row r="21" spans="1:20" s="9" customFormat="1" ht="19.7" customHeight="1">
      <c r="E21" s="21"/>
      <c r="F21" s="21"/>
      <c r="G21" s="21"/>
      <c r="H21" s="168"/>
      <c r="I21" s="22"/>
      <c r="J21" s="31"/>
      <c r="K21" s="814"/>
      <c r="L21" s="167"/>
      <c r="M21" s="22"/>
      <c r="N21" s="22"/>
      <c r="O21" s="22"/>
      <c r="P21" s="25"/>
      <c r="Q21" s="21"/>
      <c r="R21" s="22"/>
      <c r="S21" s="2020"/>
      <c r="T21" s="26"/>
    </row>
    <row r="22" spans="1:20" s="9" customFormat="1" ht="19.7" customHeight="1">
      <c r="E22" s="21"/>
      <c r="F22" s="218" t="s">
        <v>564</v>
      </c>
      <c r="G22" s="219"/>
      <c r="H22" s="220"/>
      <c r="I22" s="22"/>
      <c r="J22" s="31"/>
      <c r="K22" s="814"/>
      <c r="L22" s="167"/>
      <c r="M22" s="22"/>
      <c r="N22" s="22"/>
      <c r="O22" s="22"/>
      <c r="P22" s="25"/>
      <c r="Q22" s="21"/>
      <c r="R22" s="22"/>
      <c r="S22" s="2020"/>
      <c r="T22" s="26"/>
    </row>
    <row r="23" spans="1:20" s="9" customFormat="1" ht="19.7" customHeight="1">
      <c r="A23" s="9" t="s">
        <v>7553</v>
      </c>
      <c r="B23" s="9">
        <f>+C23*I23</f>
        <v>0.02</v>
      </c>
      <c r="C23" s="9">
        <v>0.01</v>
      </c>
      <c r="E23" s="21"/>
      <c r="F23" s="357" t="s">
        <v>531</v>
      </c>
      <c r="G23" s="357" t="s">
        <v>531</v>
      </c>
      <c r="H23" s="1004" t="s">
        <v>3335</v>
      </c>
      <c r="I23" s="357">
        <v>2</v>
      </c>
      <c r="J23" s="376">
        <v>700</v>
      </c>
      <c r="K23" s="342">
        <f>I23*J23</f>
        <v>1400</v>
      </c>
      <c r="L23" s="167"/>
      <c r="M23" s="30" t="s">
        <v>3336</v>
      </c>
      <c r="N23" s="22"/>
      <c r="O23" s="22"/>
      <c r="P23" s="25">
        <v>44070</v>
      </c>
      <c r="Q23" s="21"/>
      <c r="R23" s="32"/>
      <c r="S23" s="2020">
        <v>44078</v>
      </c>
      <c r="T23" s="26">
        <v>44078</v>
      </c>
    </row>
    <row r="24" spans="1:20" s="9" customFormat="1" ht="19.7" customHeight="1">
      <c r="A24" s="9" t="s">
        <v>5794</v>
      </c>
      <c r="B24" s="9">
        <f>+C24*I24</f>
        <v>0.1</v>
      </c>
      <c r="C24" s="9">
        <v>5.0000000000000001E-3</v>
      </c>
      <c r="E24" s="21"/>
      <c r="F24" s="351" t="s">
        <v>531</v>
      </c>
      <c r="G24" s="351" t="s">
        <v>531</v>
      </c>
      <c r="H24" s="375" t="s">
        <v>1929</v>
      </c>
      <c r="I24" s="1155">
        <v>20</v>
      </c>
      <c r="J24" s="358">
        <v>49</v>
      </c>
      <c r="K24" s="362">
        <f t="shared" ref="K24:K34" si="1">I24*J24</f>
        <v>980</v>
      </c>
      <c r="L24" s="363"/>
      <c r="M24" s="41" t="s">
        <v>1930</v>
      </c>
      <c r="N24" s="30" t="s">
        <v>7554</v>
      </c>
      <c r="O24" s="22"/>
      <c r="P24" s="25">
        <v>44070</v>
      </c>
      <c r="Q24" s="21"/>
      <c r="R24" s="32"/>
      <c r="S24" s="2042">
        <v>44078</v>
      </c>
      <c r="T24" s="26">
        <v>44078</v>
      </c>
    </row>
    <row r="25" spans="1:20" s="9" customFormat="1" ht="19.7" customHeight="1">
      <c r="A25" s="9" t="s">
        <v>7555</v>
      </c>
      <c r="B25" s="9">
        <f>+C25*I25</f>
        <v>0.05</v>
      </c>
      <c r="C25" s="9">
        <v>0.05</v>
      </c>
      <c r="E25" s="21"/>
      <c r="F25" s="351" t="s">
        <v>5909</v>
      </c>
      <c r="G25" s="351" t="s">
        <v>531</v>
      </c>
      <c r="H25" s="503" t="s">
        <v>7556</v>
      </c>
      <c r="I25" s="1784">
        <v>1</v>
      </c>
      <c r="J25" s="358">
        <v>4010</v>
      </c>
      <c r="K25" s="36">
        <f t="shared" si="1"/>
        <v>4010</v>
      </c>
      <c r="L25" s="188"/>
      <c r="M25" s="30" t="s">
        <v>7557</v>
      </c>
      <c r="N25" s="22"/>
      <c r="O25" s="22"/>
      <c r="P25" s="25">
        <v>44070</v>
      </c>
      <c r="Q25" s="21"/>
      <c r="R25" s="32"/>
      <c r="S25" s="2043">
        <v>44083</v>
      </c>
      <c r="T25" s="26">
        <v>44083</v>
      </c>
    </row>
    <row r="26" spans="1:20" s="9" customFormat="1" ht="19.7" customHeight="1">
      <c r="A26" s="9" t="s">
        <v>5794</v>
      </c>
      <c r="B26" s="9">
        <f>+C26*I26</f>
        <v>0.1</v>
      </c>
      <c r="C26" s="9">
        <v>0.01</v>
      </c>
      <c r="E26" s="21"/>
      <c r="F26" s="1357" t="s">
        <v>531</v>
      </c>
      <c r="G26" s="1357" t="s">
        <v>531</v>
      </c>
      <c r="H26" s="503" t="s">
        <v>772</v>
      </c>
      <c r="I26" s="1784">
        <v>10</v>
      </c>
      <c r="J26" s="2044">
        <v>31</v>
      </c>
      <c r="K26" s="213">
        <f t="shared" si="1"/>
        <v>310</v>
      </c>
      <c r="L26" s="213"/>
      <c r="M26" s="76" t="s">
        <v>7558</v>
      </c>
      <c r="N26" s="22" t="s">
        <v>7559</v>
      </c>
      <c r="O26" s="22"/>
      <c r="P26" s="25">
        <v>44070</v>
      </c>
      <c r="Q26" s="21"/>
      <c r="R26" s="32"/>
      <c r="S26" s="2042">
        <v>44078</v>
      </c>
      <c r="T26" s="26">
        <v>44078</v>
      </c>
    </row>
    <row r="27" spans="1:20" s="9" customFormat="1" ht="19.7" customHeight="1">
      <c r="A27" s="9" t="s">
        <v>7555</v>
      </c>
      <c r="B27" s="9">
        <f>+C27*I27</f>
        <v>0.1</v>
      </c>
      <c r="C27" s="9">
        <v>0.1</v>
      </c>
      <c r="E27" s="21"/>
      <c r="F27" s="351" t="s">
        <v>5909</v>
      </c>
      <c r="G27" s="351" t="s">
        <v>531</v>
      </c>
      <c r="H27" s="503" t="s">
        <v>7560</v>
      </c>
      <c r="I27" s="1784">
        <v>1</v>
      </c>
      <c r="J27" s="358">
        <v>5988</v>
      </c>
      <c r="K27" s="36">
        <f t="shared" si="1"/>
        <v>5988</v>
      </c>
      <c r="L27" s="188"/>
      <c r="M27" s="30" t="s">
        <v>7561</v>
      </c>
      <c r="N27" s="22" t="s">
        <v>7562</v>
      </c>
      <c r="O27" s="22"/>
      <c r="P27" s="25">
        <v>44070</v>
      </c>
      <c r="Q27" s="21"/>
      <c r="R27" s="32"/>
      <c r="S27" s="2043">
        <v>44083</v>
      </c>
      <c r="T27" s="26">
        <v>44083</v>
      </c>
    </row>
    <row r="28" spans="1:20" s="9" customFormat="1" ht="19.7" customHeight="1">
      <c r="A28" s="9" t="s">
        <v>5794</v>
      </c>
      <c r="B28" s="9">
        <f>+C28*2</f>
        <v>0.01</v>
      </c>
      <c r="C28" s="9">
        <v>5.0000000000000001E-3</v>
      </c>
      <c r="E28" s="21"/>
      <c r="F28" s="832" t="s">
        <v>531</v>
      </c>
      <c r="G28" s="832" t="s">
        <v>531</v>
      </c>
      <c r="H28" s="986" t="s">
        <v>7563</v>
      </c>
      <c r="I28" s="987"/>
      <c r="J28" s="988">
        <v>75</v>
      </c>
      <c r="K28" s="988">
        <f>I28*J28</f>
        <v>0</v>
      </c>
      <c r="L28" s="988"/>
      <c r="M28" s="835" t="s">
        <v>7564</v>
      </c>
      <c r="N28" s="22" t="s">
        <v>7565</v>
      </c>
      <c r="O28" s="22"/>
      <c r="P28" s="25"/>
      <c r="Q28" s="21"/>
      <c r="R28" s="32"/>
      <c r="S28" s="2042"/>
      <c r="T28" s="26"/>
    </row>
    <row r="29" spans="1:20" s="9" customFormat="1" ht="19.7" customHeight="1">
      <c r="A29" s="9" t="s">
        <v>7555</v>
      </c>
      <c r="B29" s="9">
        <f>+C29*I29</f>
        <v>0.8</v>
      </c>
      <c r="C29" s="9">
        <v>0.8</v>
      </c>
      <c r="E29" s="21"/>
      <c r="F29" s="351" t="s">
        <v>5909</v>
      </c>
      <c r="G29" s="351" t="s">
        <v>531</v>
      </c>
      <c r="H29" s="503" t="s">
        <v>7566</v>
      </c>
      <c r="I29" s="1784">
        <v>1</v>
      </c>
      <c r="J29" s="358">
        <v>14207</v>
      </c>
      <c r="K29" s="36">
        <f t="shared" si="1"/>
        <v>14207</v>
      </c>
      <c r="L29" s="188"/>
      <c r="M29" s="30" t="s">
        <v>7567</v>
      </c>
      <c r="N29" s="22"/>
      <c r="O29" s="22"/>
      <c r="P29" s="25">
        <v>44070</v>
      </c>
      <c r="Q29" s="21"/>
      <c r="R29" s="32"/>
      <c r="S29" s="2043">
        <v>44083</v>
      </c>
      <c r="T29" s="26">
        <v>44083</v>
      </c>
    </row>
    <row r="30" spans="1:20" s="9" customFormat="1" ht="19.7" customHeight="1">
      <c r="A30" s="9" t="s">
        <v>7555</v>
      </c>
      <c r="B30" s="9">
        <f>+C30*I30</f>
        <v>0.25</v>
      </c>
      <c r="C30" s="9">
        <v>0.25</v>
      </c>
      <c r="E30" s="21"/>
      <c r="F30" s="351" t="s">
        <v>5909</v>
      </c>
      <c r="G30" s="351" t="s">
        <v>531</v>
      </c>
      <c r="H30" s="1750" t="s">
        <v>7568</v>
      </c>
      <c r="I30" s="357">
        <v>1</v>
      </c>
      <c r="J30" s="2045">
        <v>8199</v>
      </c>
      <c r="K30" s="38">
        <f>I30*J30</f>
        <v>8199</v>
      </c>
      <c r="L30" s="167"/>
      <c r="M30" s="30" t="s">
        <v>5461</v>
      </c>
      <c r="N30" s="22"/>
      <c r="O30" s="22"/>
      <c r="P30" s="25">
        <v>44070</v>
      </c>
      <c r="Q30" s="21"/>
      <c r="R30" s="32"/>
      <c r="S30" s="2043">
        <v>44083</v>
      </c>
      <c r="T30" s="26">
        <v>44083</v>
      </c>
    </row>
    <row r="31" spans="1:20" s="9" customFormat="1" ht="19.7" customHeight="1">
      <c r="A31" s="9" t="s">
        <v>5794</v>
      </c>
      <c r="B31" s="9">
        <f>+C31*2</f>
        <v>0.01</v>
      </c>
      <c r="C31" s="9">
        <v>5.0000000000000001E-3</v>
      </c>
      <c r="E31" s="21"/>
      <c r="F31" s="832" t="s">
        <v>531</v>
      </c>
      <c r="G31" s="832" t="s">
        <v>531</v>
      </c>
      <c r="H31" s="986" t="s">
        <v>7569</v>
      </c>
      <c r="I31" s="987"/>
      <c r="J31" s="988">
        <v>75</v>
      </c>
      <c r="K31" s="988">
        <f>I31*J31</f>
        <v>0</v>
      </c>
      <c r="L31" s="988"/>
      <c r="M31" s="835" t="s">
        <v>7570</v>
      </c>
      <c r="N31" s="22" t="s">
        <v>7571</v>
      </c>
      <c r="O31" s="22"/>
      <c r="P31" s="25"/>
      <c r="Q31" s="21"/>
      <c r="R31" s="32"/>
      <c r="S31" s="2042"/>
      <c r="T31" s="26"/>
    </row>
    <row r="32" spans="1:20" s="9" customFormat="1" ht="19.7" customHeight="1">
      <c r="A32" s="9" t="s">
        <v>5794</v>
      </c>
      <c r="B32" s="9">
        <f>+C32*4</f>
        <v>0.02</v>
      </c>
      <c r="C32" s="9">
        <v>5.0000000000000001E-3</v>
      </c>
      <c r="E32" s="21"/>
      <c r="F32" s="832" t="s">
        <v>531</v>
      </c>
      <c r="G32" s="832" t="s">
        <v>531</v>
      </c>
      <c r="H32" s="986" t="s">
        <v>7572</v>
      </c>
      <c r="I32" s="987"/>
      <c r="J32" s="988">
        <v>75</v>
      </c>
      <c r="K32" s="988">
        <f>I32*J32</f>
        <v>0</v>
      </c>
      <c r="L32" s="988"/>
      <c r="M32" s="835" t="s">
        <v>7573</v>
      </c>
      <c r="N32" s="30" t="s">
        <v>7574</v>
      </c>
      <c r="O32" s="22"/>
      <c r="P32" s="25"/>
      <c r="Q32" s="21"/>
      <c r="R32" s="32"/>
      <c r="S32" s="2042"/>
      <c r="T32" s="26"/>
    </row>
    <row r="33" spans="1:20" s="9" customFormat="1" ht="19.7" customHeight="1">
      <c r="A33" s="9" t="s">
        <v>5794</v>
      </c>
      <c r="B33" s="9">
        <f>+C33*I33</f>
        <v>0.04</v>
      </c>
      <c r="C33" s="9">
        <v>0.01</v>
      </c>
      <c r="E33" s="21"/>
      <c r="F33" s="351" t="s">
        <v>531</v>
      </c>
      <c r="G33" s="351" t="s">
        <v>531</v>
      </c>
      <c r="H33" s="503" t="s">
        <v>7575</v>
      </c>
      <c r="I33" s="1784">
        <v>4</v>
      </c>
      <c r="J33" s="358">
        <v>73</v>
      </c>
      <c r="K33" s="188">
        <f t="shared" si="1"/>
        <v>292</v>
      </c>
      <c r="L33" s="188"/>
      <c r="M33" s="30" t="s">
        <v>1934</v>
      </c>
      <c r="N33" s="30" t="s">
        <v>7576</v>
      </c>
      <c r="O33" s="22"/>
      <c r="P33" s="25">
        <v>44070</v>
      </c>
      <c r="Q33" s="21"/>
      <c r="R33" s="32"/>
      <c r="S33" s="2042">
        <v>44078</v>
      </c>
      <c r="T33" s="26">
        <v>44078</v>
      </c>
    </row>
    <row r="34" spans="1:20" s="9" customFormat="1" ht="19.7" customHeight="1">
      <c r="B34" s="9">
        <f>+C34*I34</f>
        <v>0.08</v>
      </c>
      <c r="C34" s="9">
        <v>0.08</v>
      </c>
      <c r="E34" s="21"/>
      <c r="F34" s="1063" t="s">
        <v>7577</v>
      </c>
      <c r="G34" s="1063" t="s">
        <v>4495</v>
      </c>
      <c r="H34" s="2046" t="s">
        <v>7578</v>
      </c>
      <c r="I34" s="2047">
        <v>1</v>
      </c>
      <c r="J34" s="2048">
        <v>1760</v>
      </c>
      <c r="K34" s="188">
        <f t="shared" si="1"/>
        <v>1760</v>
      </c>
      <c r="L34" s="188"/>
      <c r="M34" s="30" t="s">
        <v>7579</v>
      </c>
      <c r="N34" s="30" t="s">
        <v>7580</v>
      </c>
      <c r="O34" s="864" t="s">
        <v>7581</v>
      </c>
      <c r="P34" s="25">
        <v>44075</v>
      </c>
      <c r="Q34" s="21"/>
      <c r="R34" s="32">
        <v>44078</v>
      </c>
      <c r="S34" s="2042">
        <v>44082</v>
      </c>
      <c r="T34" s="26" t="s">
        <v>7582</v>
      </c>
    </row>
    <row r="35" spans="1:20" s="9" customFormat="1" ht="19.7" customHeight="1">
      <c r="A35" s="9" t="s">
        <v>7583</v>
      </c>
      <c r="B35" s="9">
        <f>+C35*I35</f>
        <v>0.08</v>
      </c>
      <c r="C35" s="9">
        <v>0.08</v>
      </c>
      <c r="E35" s="21"/>
      <c r="F35" s="351" t="s">
        <v>531</v>
      </c>
      <c r="G35" s="351" t="s">
        <v>531</v>
      </c>
      <c r="H35" s="503" t="s">
        <v>7077</v>
      </c>
      <c r="I35" s="1784">
        <v>1</v>
      </c>
      <c r="J35" s="358">
        <v>1260</v>
      </c>
      <c r="K35" s="36">
        <f>I35*J35</f>
        <v>1260</v>
      </c>
      <c r="L35" s="188"/>
      <c r="M35" s="30" t="s">
        <v>7584</v>
      </c>
      <c r="N35" s="30" t="s">
        <v>7585</v>
      </c>
      <c r="O35" s="22"/>
      <c r="P35" s="25">
        <v>44070</v>
      </c>
      <c r="Q35" s="21"/>
      <c r="R35" s="32"/>
      <c r="S35" s="2042">
        <v>44078</v>
      </c>
      <c r="T35" s="26">
        <v>44078</v>
      </c>
    </row>
    <row r="36" spans="1:20" s="9" customFormat="1" ht="19.7" customHeight="1">
      <c r="A36" s="9" t="s">
        <v>7583</v>
      </c>
      <c r="B36" s="9">
        <f>+C36*I36</f>
        <v>0.08</v>
      </c>
      <c r="C36" s="9">
        <v>0.08</v>
      </c>
      <c r="E36" s="21"/>
      <c r="F36" s="351" t="s">
        <v>531</v>
      </c>
      <c r="G36" s="351" t="s">
        <v>531</v>
      </c>
      <c r="H36" s="503" t="s">
        <v>7586</v>
      </c>
      <c r="I36" s="1784">
        <v>1</v>
      </c>
      <c r="J36" s="358">
        <v>1100</v>
      </c>
      <c r="K36" s="36">
        <f>I36*J36</f>
        <v>1100</v>
      </c>
      <c r="L36" s="188"/>
      <c r="M36" s="30" t="s">
        <v>7587</v>
      </c>
      <c r="N36" s="30" t="s">
        <v>7588</v>
      </c>
      <c r="O36" s="22"/>
      <c r="P36" s="25">
        <v>44070</v>
      </c>
      <c r="Q36" s="21"/>
      <c r="R36" s="32"/>
      <c r="S36" s="2042">
        <v>44078</v>
      </c>
      <c r="T36" s="26">
        <v>44078</v>
      </c>
    </row>
    <row r="37" spans="1:20" s="9" customFormat="1" ht="19.7" customHeight="1">
      <c r="A37" s="9" t="s">
        <v>7583</v>
      </c>
      <c r="B37" s="9">
        <f>+C37*I37</f>
        <v>0.08</v>
      </c>
      <c r="C37" s="9">
        <v>0.08</v>
      </c>
      <c r="E37" s="21"/>
      <c r="F37" s="2049" t="s">
        <v>531</v>
      </c>
      <c r="G37" s="2049" t="s">
        <v>531</v>
      </c>
      <c r="H37" s="1798" t="s">
        <v>7589</v>
      </c>
      <c r="I37" s="2050">
        <v>1</v>
      </c>
      <c r="J37" s="2051">
        <v>1200</v>
      </c>
      <c r="K37" s="162">
        <f>I37*J37</f>
        <v>1200</v>
      </c>
      <c r="L37" s="188"/>
      <c r="M37" s="30" t="s">
        <v>7590</v>
      </c>
      <c r="N37" s="30" t="s">
        <v>7588</v>
      </c>
      <c r="O37" s="22"/>
      <c r="P37" s="25">
        <v>44070</v>
      </c>
      <c r="Q37" s="21"/>
      <c r="R37" s="32"/>
      <c r="S37" s="2042">
        <v>44078</v>
      </c>
      <c r="T37" s="26">
        <v>44078</v>
      </c>
    </row>
    <row r="38" spans="1:20" s="9" customFormat="1" ht="19.7" customHeight="1">
      <c r="A38" s="9" t="s">
        <v>7583</v>
      </c>
      <c r="B38" s="9">
        <f t="shared" ref="B38:B45" si="2">+C38*I38</f>
        <v>0.15</v>
      </c>
      <c r="C38" s="9">
        <v>0.15</v>
      </c>
      <c r="E38" s="21"/>
      <c r="F38" s="2049" t="s">
        <v>531</v>
      </c>
      <c r="G38" s="2049" t="s">
        <v>531</v>
      </c>
      <c r="H38" s="1783" t="s">
        <v>7591</v>
      </c>
      <c r="I38" s="1784">
        <v>1</v>
      </c>
      <c r="J38" s="358">
        <v>1650</v>
      </c>
      <c r="K38" s="162">
        <f t="shared" ref="K38:K45" si="3">I38*J38</f>
        <v>1650</v>
      </c>
      <c r="L38" s="188"/>
      <c r="M38" s="30" t="s">
        <v>7592</v>
      </c>
      <c r="N38" s="30" t="s">
        <v>7593</v>
      </c>
      <c r="O38" s="22"/>
      <c r="P38" s="25">
        <v>44070</v>
      </c>
      <c r="Q38" s="21"/>
      <c r="R38" s="32"/>
      <c r="S38" s="2042">
        <v>44078</v>
      </c>
      <c r="T38" s="26">
        <v>44078</v>
      </c>
    </row>
    <row r="39" spans="1:20" s="9" customFormat="1" ht="19.7" customHeight="1">
      <c r="A39" s="9" t="s">
        <v>7583</v>
      </c>
      <c r="B39" s="9">
        <f t="shared" si="2"/>
        <v>0.11</v>
      </c>
      <c r="C39" s="9">
        <v>0.11</v>
      </c>
      <c r="E39" s="21"/>
      <c r="F39" s="2049" t="s">
        <v>531</v>
      </c>
      <c r="G39" s="2049" t="s">
        <v>531</v>
      </c>
      <c r="H39" s="1783" t="s">
        <v>7594</v>
      </c>
      <c r="I39" s="1784">
        <v>1</v>
      </c>
      <c r="J39" s="358">
        <v>3840</v>
      </c>
      <c r="K39" s="162">
        <f>I39*J39</f>
        <v>3840</v>
      </c>
      <c r="L39" s="188"/>
      <c r="M39" s="30" t="s">
        <v>7595</v>
      </c>
      <c r="N39" s="30" t="s">
        <v>7593</v>
      </c>
      <c r="O39" s="22"/>
      <c r="P39" s="25">
        <v>44070</v>
      </c>
      <c r="Q39" s="21"/>
      <c r="R39" s="32"/>
      <c r="S39" s="2042">
        <v>44078</v>
      </c>
      <c r="T39" s="26">
        <v>44078</v>
      </c>
    </row>
    <row r="40" spans="1:20" s="9" customFormat="1" ht="19.7" customHeight="1">
      <c r="A40" s="9" t="s">
        <v>7583</v>
      </c>
      <c r="B40" s="9">
        <f t="shared" si="2"/>
        <v>0.11</v>
      </c>
      <c r="C40" s="9">
        <v>0.11</v>
      </c>
      <c r="E40" s="21"/>
      <c r="F40" s="2049" t="s">
        <v>531</v>
      </c>
      <c r="G40" s="2049" t="s">
        <v>531</v>
      </c>
      <c r="H40" s="1783" t="s">
        <v>7596</v>
      </c>
      <c r="I40" s="1784">
        <v>1</v>
      </c>
      <c r="J40" s="358">
        <v>1130</v>
      </c>
      <c r="K40" s="162">
        <f t="shared" si="3"/>
        <v>1130</v>
      </c>
      <c r="L40" s="188"/>
      <c r="M40" s="30" t="s">
        <v>7597</v>
      </c>
      <c r="N40" s="30" t="s">
        <v>7593</v>
      </c>
      <c r="O40" s="22"/>
      <c r="P40" s="25">
        <v>44070</v>
      </c>
      <c r="Q40" s="21"/>
      <c r="R40" s="32"/>
      <c r="S40" s="2042">
        <v>44078</v>
      </c>
      <c r="T40" s="26">
        <v>44078</v>
      </c>
    </row>
    <row r="41" spans="1:20" s="9" customFormat="1" ht="19.7" customHeight="1">
      <c r="A41" s="9" t="s">
        <v>7583</v>
      </c>
      <c r="B41" s="9">
        <f t="shared" si="2"/>
        <v>0.1</v>
      </c>
      <c r="C41" s="9">
        <v>0.1</v>
      </c>
      <c r="E41" s="21"/>
      <c r="F41" s="2049" t="s">
        <v>531</v>
      </c>
      <c r="G41" s="2049" t="s">
        <v>531</v>
      </c>
      <c r="H41" s="1783" t="s">
        <v>7598</v>
      </c>
      <c r="I41" s="1784">
        <v>1</v>
      </c>
      <c r="J41" s="358">
        <v>3270</v>
      </c>
      <c r="K41" s="162">
        <f t="shared" si="3"/>
        <v>3270</v>
      </c>
      <c r="L41" s="188"/>
      <c r="M41" s="30" t="s">
        <v>7595</v>
      </c>
      <c r="N41" s="30" t="s">
        <v>7599</v>
      </c>
      <c r="O41" s="22"/>
      <c r="P41" s="25">
        <v>44070</v>
      </c>
      <c r="Q41" s="21"/>
      <c r="R41" s="32"/>
      <c r="S41" s="2042">
        <v>44078</v>
      </c>
      <c r="T41" s="26">
        <v>44078</v>
      </c>
    </row>
    <row r="42" spans="1:20" s="9" customFormat="1" ht="19.7" customHeight="1">
      <c r="B42" s="9">
        <f t="shared" si="2"/>
        <v>0.1</v>
      </c>
      <c r="C42" s="9">
        <v>0.1</v>
      </c>
      <c r="E42" s="21"/>
      <c r="F42" s="2052" t="s">
        <v>5425</v>
      </c>
      <c r="G42" s="2052" t="s">
        <v>5425</v>
      </c>
      <c r="H42" s="2053" t="s">
        <v>7600</v>
      </c>
      <c r="I42" s="2047">
        <v>1</v>
      </c>
      <c r="J42" s="2048">
        <v>1800</v>
      </c>
      <c r="K42" s="36">
        <f t="shared" si="3"/>
        <v>1800</v>
      </c>
      <c r="L42" s="188"/>
      <c r="M42" s="30" t="s">
        <v>7601</v>
      </c>
      <c r="N42" s="30" t="s">
        <v>7602</v>
      </c>
      <c r="O42" s="864" t="s">
        <v>7603</v>
      </c>
      <c r="P42" s="25">
        <v>44070</v>
      </c>
      <c r="Q42" s="21"/>
      <c r="R42" s="32"/>
      <c r="S42" s="2042">
        <v>44078</v>
      </c>
      <c r="T42" s="26">
        <v>44078</v>
      </c>
    </row>
    <row r="43" spans="1:20" s="9" customFormat="1" ht="19.7" customHeight="1">
      <c r="B43" s="9">
        <f t="shared" si="2"/>
        <v>0.1</v>
      </c>
      <c r="C43" s="9">
        <v>0.1</v>
      </c>
      <c r="E43" s="21"/>
      <c r="F43" s="2052" t="s">
        <v>5425</v>
      </c>
      <c r="G43" s="2052" t="s">
        <v>5425</v>
      </c>
      <c r="H43" s="2053" t="s">
        <v>7604</v>
      </c>
      <c r="I43" s="2047">
        <v>1</v>
      </c>
      <c r="J43" s="2048">
        <v>960</v>
      </c>
      <c r="K43" s="36">
        <f t="shared" si="3"/>
        <v>960</v>
      </c>
      <c r="L43" s="188"/>
      <c r="M43" s="30" t="s">
        <v>7605</v>
      </c>
      <c r="N43" s="30" t="s">
        <v>7602</v>
      </c>
      <c r="O43" s="864" t="s">
        <v>7603</v>
      </c>
      <c r="P43" s="25">
        <v>44070</v>
      </c>
      <c r="Q43" s="21"/>
      <c r="R43" s="32"/>
      <c r="S43" s="2042">
        <v>44078</v>
      </c>
      <c r="T43" s="26">
        <v>44078</v>
      </c>
    </row>
    <row r="44" spans="1:20" s="9" customFormat="1" ht="19.7" customHeight="1">
      <c r="E44" s="21"/>
      <c r="F44" s="2052"/>
      <c r="G44" s="2052"/>
      <c r="H44" s="2053" t="s">
        <v>447</v>
      </c>
      <c r="I44" s="2047"/>
      <c r="J44" s="2048">
        <v>800</v>
      </c>
      <c r="K44" s="36">
        <v>800</v>
      </c>
      <c r="L44" s="188"/>
      <c r="M44" s="30"/>
      <c r="N44" s="30"/>
      <c r="O44" s="864" t="s">
        <v>7603</v>
      </c>
      <c r="P44" s="25">
        <v>44070</v>
      </c>
      <c r="Q44" s="21"/>
      <c r="R44" s="32"/>
      <c r="S44" s="2042">
        <v>44078</v>
      </c>
      <c r="T44" s="26"/>
    </row>
    <row r="45" spans="1:20" s="9" customFormat="1" ht="19.7" customHeight="1">
      <c r="A45" s="9" t="s">
        <v>7583</v>
      </c>
      <c r="B45" s="9">
        <f t="shared" si="2"/>
        <v>0.1</v>
      </c>
      <c r="C45" s="9">
        <v>0.1</v>
      </c>
      <c r="E45" s="21"/>
      <c r="F45" s="2049" t="s">
        <v>531</v>
      </c>
      <c r="G45" s="2049" t="s">
        <v>531</v>
      </c>
      <c r="H45" s="1783" t="s">
        <v>7606</v>
      </c>
      <c r="I45" s="1784">
        <v>1</v>
      </c>
      <c r="J45" s="358">
        <v>1689</v>
      </c>
      <c r="K45" s="36">
        <f t="shared" si="3"/>
        <v>1689</v>
      </c>
      <c r="L45" s="188"/>
      <c r="M45" s="30" t="s">
        <v>7607</v>
      </c>
      <c r="N45" s="30" t="s">
        <v>7602</v>
      </c>
      <c r="O45" s="22"/>
      <c r="P45" s="25">
        <v>44070</v>
      </c>
      <c r="Q45" s="21"/>
      <c r="R45" s="32"/>
      <c r="S45" s="2042">
        <v>44078</v>
      </c>
      <c r="T45" s="26">
        <v>44078</v>
      </c>
    </row>
    <row r="46" spans="1:20" s="9" customFormat="1" ht="19.7" customHeight="1">
      <c r="E46" s="21"/>
      <c r="F46" s="21"/>
      <c r="G46" s="21"/>
      <c r="H46" s="1093"/>
      <c r="I46" s="158"/>
      <c r="J46" s="36"/>
      <c r="K46" s="36"/>
      <c r="L46" s="188"/>
      <c r="M46" s="30"/>
      <c r="N46" s="30"/>
      <c r="O46" s="22"/>
      <c r="P46" s="25"/>
      <c r="Q46" s="21"/>
      <c r="R46" s="32"/>
      <c r="S46" s="2042"/>
      <c r="T46" s="26"/>
    </row>
    <row r="47" spans="1:20" s="9" customFormat="1" ht="19.7" customHeight="1">
      <c r="E47" s="21"/>
      <c r="F47" s="21"/>
      <c r="G47" s="21"/>
      <c r="H47" s="1076">
        <f>SUM(K23:K46)</f>
        <v>55845</v>
      </c>
      <c r="I47" s="158"/>
      <c r="J47" s="2054"/>
      <c r="K47" s="36"/>
      <c r="L47" s="188"/>
      <c r="M47" s="30"/>
      <c r="N47" s="30"/>
      <c r="O47" s="22"/>
      <c r="P47" s="25"/>
      <c r="Q47" s="21"/>
      <c r="R47" s="32"/>
      <c r="S47" s="2042"/>
      <c r="T47" s="26"/>
    </row>
    <row r="48" spans="1:20" s="9" customFormat="1" ht="19.7" customHeight="1">
      <c r="E48" s="21"/>
      <c r="F48" s="21"/>
      <c r="G48" s="21"/>
      <c r="H48" s="22"/>
      <c r="I48" s="22"/>
      <c r="J48" s="2055"/>
      <c r="K48" s="36"/>
      <c r="L48" s="167"/>
      <c r="M48" s="22"/>
      <c r="N48" s="22"/>
      <c r="O48" s="22"/>
      <c r="P48" s="25"/>
      <c r="Q48" s="21"/>
      <c r="R48" s="22"/>
      <c r="S48" s="2020"/>
      <c r="T48" s="26"/>
    </row>
    <row r="49" spans="1:20" s="9" customFormat="1" ht="19.7" customHeight="1">
      <c r="B49" s="2056"/>
      <c r="E49" s="21"/>
      <c r="F49" s="21"/>
      <c r="G49" s="21"/>
      <c r="H49" s="1094"/>
      <c r="I49" s="22"/>
      <c r="J49" s="2055"/>
      <c r="K49" s="36"/>
      <c r="L49" s="167"/>
      <c r="M49" s="22"/>
      <c r="N49" s="22"/>
      <c r="O49" s="22"/>
      <c r="P49" s="25"/>
      <c r="Q49" s="21"/>
      <c r="R49" s="22"/>
      <c r="S49" s="2020"/>
      <c r="T49" s="26"/>
    </row>
    <row r="50" spans="1:20" s="9" customFormat="1" ht="19.7" customHeight="1">
      <c r="E50" s="21"/>
      <c r="F50" s="21"/>
      <c r="G50" s="21"/>
      <c r="H50" s="22"/>
      <c r="I50" s="22"/>
      <c r="J50" s="2057"/>
      <c r="K50" s="36"/>
      <c r="L50" s="167"/>
      <c r="M50" s="22"/>
      <c r="N50" s="22"/>
      <c r="O50" s="22"/>
      <c r="P50" s="25"/>
      <c r="Q50" s="21"/>
      <c r="R50" s="22"/>
      <c r="S50" s="2020"/>
      <c r="T50" s="26"/>
    </row>
    <row r="51" spans="1:20" s="9" customFormat="1" ht="19.7" customHeight="1">
      <c r="E51" s="21"/>
      <c r="F51" s="218" t="s">
        <v>7608</v>
      </c>
      <c r="G51" s="219"/>
      <c r="H51" s="220"/>
      <c r="I51" s="22"/>
      <c r="J51" s="31"/>
      <c r="K51" s="814"/>
      <c r="L51" s="167"/>
      <c r="M51" s="22"/>
      <c r="N51" s="22"/>
      <c r="O51" s="22"/>
      <c r="P51" s="25"/>
      <c r="Q51" s="21"/>
      <c r="R51" s="22"/>
      <c r="S51" s="2020"/>
      <c r="T51" s="26"/>
    </row>
    <row r="52" spans="1:20" s="9" customFormat="1" ht="19.7" customHeight="1">
      <c r="A52" s="9" t="s">
        <v>7583</v>
      </c>
      <c r="B52" s="9">
        <f>+C52*I52</f>
        <v>0.2</v>
      </c>
      <c r="C52" s="9">
        <v>0.2</v>
      </c>
      <c r="E52" s="21"/>
      <c r="F52" s="351" t="s">
        <v>5909</v>
      </c>
      <c r="G52" s="351" t="s">
        <v>531</v>
      </c>
      <c r="H52" s="2058" t="s">
        <v>7609</v>
      </c>
      <c r="I52" s="357">
        <v>1</v>
      </c>
      <c r="J52" s="376">
        <v>2010</v>
      </c>
      <c r="K52" s="36">
        <f>I52*J52</f>
        <v>2010</v>
      </c>
      <c r="L52" s="167"/>
      <c r="M52" s="30" t="s">
        <v>7610</v>
      </c>
      <c r="N52" s="22"/>
      <c r="O52" s="22"/>
      <c r="P52" s="25">
        <v>44070</v>
      </c>
      <c r="Q52" s="21"/>
      <c r="R52" s="32"/>
      <c r="S52" s="2020">
        <v>44078</v>
      </c>
      <c r="T52" s="26">
        <v>44078</v>
      </c>
    </row>
    <row r="53" spans="1:20" s="9" customFormat="1" ht="19.7" customHeight="1">
      <c r="A53" s="9" t="s">
        <v>7583</v>
      </c>
      <c r="B53" s="9">
        <f>+C53*I53</f>
        <v>0.1</v>
      </c>
      <c r="C53" s="9">
        <v>0.1</v>
      </c>
      <c r="E53" s="21"/>
      <c r="F53" s="2059" t="s">
        <v>7611</v>
      </c>
      <c r="G53" s="2059" t="s">
        <v>7611</v>
      </c>
      <c r="H53" s="1004" t="s">
        <v>7612</v>
      </c>
      <c r="I53" s="357">
        <v>1</v>
      </c>
      <c r="J53" s="376">
        <v>65700</v>
      </c>
      <c r="K53" s="36">
        <f>I53*J53</f>
        <v>65700</v>
      </c>
      <c r="L53" s="167"/>
      <c r="M53" s="30" t="s">
        <v>7613</v>
      </c>
      <c r="N53" s="22" t="s">
        <v>7614</v>
      </c>
      <c r="O53" s="22"/>
      <c r="P53" s="25">
        <v>44070</v>
      </c>
      <c r="Q53" s="21"/>
      <c r="R53" s="32">
        <v>44078</v>
      </c>
      <c r="S53" s="2020"/>
      <c r="T53" s="26">
        <v>44078</v>
      </c>
    </row>
    <row r="54" spans="1:20" s="9" customFormat="1" ht="19.7" customHeight="1">
      <c r="A54" s="9" t="s">
        <v>7583</v>
      </c>
      <c r="B54" s="9">
        <f>+C54*I54</f>
        <v>0.25</v>
      </c>
      <c r="C54" s="9">
        <v>0.25</v>
      </c>
      <c r="E54" s="21"/>
      <c r="F54" s="2059" t="s">
        <v>7611</v>
      </c>
      <c r="G54" s="2059" t="s">
        <v>7611</v>
      </c>
      <c r="H54" s="1004" t="s">
        <v>7615</v>
      </c>
      <c r="I54" s="357">
        <v>1</v>
      </c>
      <c r="J54" s="376">
        <v>3300</v>
      </c>
      <c r="K54" s="36">
        <f>I54*J54</f>
        <v>3300</v>
      </c>
      <c r="L54" s="167"/>
      <c r="M54" s="30" t="s">
        <v>7616</v>
      </c>
      <c r="N54" s="22" t="s">
        <v>7614</v>
      </c>
      <c r="O54" s="22"/>
      <c r="P54" s="25">
        <v>44070</v>
      </c>
      <c r="Q54" s="21"/>
      <c r="R54" s="32">
        <v>44078</v>
      </c>
      <c r="S54" s="2020"/>
      <c r="T54" s="26">
        <v>44078</v>
      </c>
    </row>
    <row r="55" spans="1:20" s="9" customFormat="1" ht="19.7" customHeight="1">
      <c r="A55" s="9" t="s">
        <v>7583</v>
      </c>
      <c r="B55" s="9">
        <f>+C55*I55</f>
        <v>0.23</v>
      </c>
      <c r="C55" s="9">
        <v>0.23</v>
      </c>
      <c r="E55" s="21"/>
      <c r="F55" s="351" t="s">
        <v>7611</v>
      </c>
      <c r="G55" s="2059" t="s">
        <v>7611</v>
      </c>
      <c r="H55" s="1004" t="s">
        <v>7617</v>
      </c>
      <c r="I55" s="357">
        <v>1</v>
      </c>
      <c r="J55" s="376">
        <v>4600</v>
      </c>
      <c r="K55" s="36">
        <f>I55*J55</f>
        <v>4600</v>
      </c>
      <c r="L55" s="167"/>
      <c r="M55" s="30" t="s">
        <v>7618</v>
      </c>
      <c r="N55" s="22" t="s">
        <v>7614</v>
      </c>
      <c r="O55" s="22"/>
      <c r="P55" s="25">
        <v>44070</v>
      </c>
      <c r="Q55" s="21"/>
      <c r="R55" s="32">
        <v>44078</v>
      </c>
      <c r="S55" s="2020"/>
      <c r="T55" s="26">
        <v>44078</v>
      </c>
    </row>
    <row r="56" spans="1:20" s="9" customFormat="1" ht="19.7" customHeight="1">
      <c r="A56" s="9" t="s">
        <v>5794</v>
      </c>
      <c r="B56" s="9">
        <f>+C56*2</f>
        <v>0.01</v>
      </c>
      <c r="C56" s="9">
        <v>5.0000000000000001E-3</v>
      </c>
      <c r="E56" s="21"/>
      <c r="F56" s="832" t="s">
        <v>531</v>
      </c>
      <c r="G56" s="832" t="s">
        <v>531</v>
      </c>
      <c r="H56" s="986" t="s">
        <v>7619</v>
      </c>
      <c r="I56" s="987"/>
      <c r="J56" s="988">
        <v>75</v>
      </c>
      <c r="K56" s="988">
        <f>I56*J56</f>
        <v>0</v>
      </c>
      <c r="L56" s="988"/>
      <c r="M56" s="835" t="s">
        <v>7620</v>
      </c>
      <c r="N56" s="22" t="s">
        <v>7621</v>
      </c>
      <c r="O56" s="22"/>
      <c r="P56" s="25"/>
      <c r="Q56" s="21"/>
      <c r="R56" s="22"/>
      <c r="S56" s="2020"/>
      <c r="T56" s="26"/>
    </row>
    <row r="57" spans="1:20" s="9" customFormat="1" ht="19.7" customHeight="1">
      <c r="E57" s="21"/>
      <c r="F57" s="21"/>
      <c r="G57" s="21"/>
      <c r="H57" s="22"/>
      <c r="I57" s="22"/>
      <c r="J57" s="31"/>
      <c r="K57" s="814"/>
      <c r="L57" s="167"/>
      <c r="M57" s="22"/>
      <c r="N57" s="22"/>
      <c r="O57" s="22"/>
      <c r="P57" s="25"/>
      <c r="Q57" s="21"/>
      <c r="R57" s="22"/>
      <c r="S57" s="2020"/>
      <c r="T57" s="26"/>
    </row>
    <row r="58" spans="1:20" s="9" customFormat="1" ht="19.7" customHeight="1">
      <c r="B58" s="2041">
        <f>SUM(B52:B57)</f>
        <v>0.79</v>
      </c>
      <c r="C58" s="9" t="s">
        <v>7552</v>
      </c>
      <c r="E58" s="21"/>
      <c r="F58" s="27"/>
      <c r="G58" s="990"/>
      <c r="H58" s="1076">
        <f>SUM(K53:K57)</f>
        <v>73600</v>
      </c>
      <c r="I58" s="22"/>
      <c r="J58" s="31"/>
      <c r="K58" s="814"/>
      <c r="L58" s="167"/>
      <c r="M58" s="22"/>
      <c r="N58" s="22"/>
      <c r="O58" s="22"/>
      <c r="P58" s="25"/>
      <c r="Q58" s="21"/>
      <c r="R58" s="22"/>
      <c r="S58" s="2020"/>
      <c r="T58" s="26"/>
    </row>
    <row r="59" spans="1:20" s="9" customFormat="1" ht="19.7" customHeight="1">
      <c r="E59" s="21"/>
      <c r="F59" s="27"/>
      <c r="G59" s="990"/>
      <c r="H59" s="168"/>
      <c r="I59" s="22"/>
      <c r="J59" s="2057"/>
      <c r="K59" s="36"/>
      <c r="L59" s="167"/>
      <c r="M59" s="22"/>
      <c r="N59" s="22"/>
      <c r="O59" s="22"/>
      <c r="P59" s="25"/>
      <c r="Q59" s="21"/>
      <c r="R59" s="22"/>
      <c r="S59" s="2020"/>
      <c r="T59" s="26"/>
    </row>
    <row r="60" spans="1:20" s="9" customFormat="1" ht="19.7" customHeight="1">
      <c r="E60" s="21"/>
      <c r="F60" s="27"/>
      <c r="G60" s="990"/>
      <c r="H60" s="168"/>
      <c r="I60" s="22"/>
      <c r="J60" s="2057"/>
      <c r="K60" s="36"/>
      <c r="L60" s="167"/>
      <c r="M60" s="22"/>
      <c r="N60" s="22"/>
      <c r="O60" s="22"/>
      <c r="P60" s="25"/>
      <c r="Q60" s="21"/>
      <c r="R60" s="22"/>
      <c r="S60" s="2020"/>
      <c r="T60" s="26"/>
    </row>
    <row r="61" spans="1:20" s="9" customFormat="1" ht="19.7" customHeight="1">
      <c r="E61" s="21"/>
      <c r="F61" s="218" t="s">
        <v>7622</v>
      </c>
      <c r="G61" s="219"/>
      <c r="H61" s="220"/>
      <c r="I61" s="22"/>
      <c r="J61" s="2057"/>
      <c r="K61" s="36"/>
      <c r="L61" s="167"/>
      <c r="M61" s="22"/>
      <c r="N61" s="22"/>
      <c r="O61" s="22"/>
      <c r="P61" s="25"/>
      <c r="Q61" s="21"/>
      <c r="R61" s="22"/>
      <c r="S61" s="2020"/>
      <c r="T61" s="26"/>
    </row>
    <row r="62" spans="1:20" s="9" customFormat="1" ht="19.7" customHeight="1">
      <c r="B62" s="9">
        <f>+C62*I62</f>
        <v>0</v>
      </c>
      <c r="C62" s="9">
        <v>2.4</v>
      </c>
      <c r="E62" s="21"/>
      <c r="F62" s="2060" t="s">
        <v>7623</v>
      </c>
      <c r="G62" s="2060" t="s">
        <v>144</v>
      </c>
      <c r="H62" s="2061" t="s">
        <v>7624</v>
      </c>
      <c r="I62" s="2062"/>
      <c r="J62" s="2063">
        <v>260000</v>
      </c>
      <c r="K62" s="2064">
        <f t="shared" ref="K62:K91" si="4">I62*J62</f>
        <v>0</v>
      </c>
      <c r="L62" s="558"/>
      <c r="M62" s="2065" t="s">
        <v>7625</v>
      </c>
      <c r="N62" s="2066" t="s">
        <v>7626</v>
      </c>
      <c r="O62" s="22"/>
      <c r="P62" s="25"/>
      <c r="Q62" s="21"/>
      <c r="R62" s="22"/>
      <c r="S62" s="2020"/>
      <c r="T62" s="26"/>
    </row>
    <row r="63" spans="1:20" s="9" customFormat="1" ht="19.7" customHeight="1">
      <c r="A63" s="9" t="s">
        <v>7583</v>
      </c>
      <c r="B63" s="9">
        <f>+C63*I63</f>
        <v>0</v>
      </c>
      <c r="C63" s="9">
        <v>0.05</v>
      </c>
      <c r="E63" s="21"/>
      <c r="F63" s="2060" t="s">
        <v>531</v>
      </c>
      <c r="G63" s="2060" t="s">
        <v>531</v>
      </c>
      <c r="H63" s="2061" t="s">
        <v>7627</v>
      </c>
      <c r="I63" s="489"/>
      <c r="J63" s="2063">
        <v>1930</v>
      </c>
      <c r="K63" s="2064">
        <f t="shared" si="4"/>
        <v>0</v>
      </c>
      <c r="L63" s="558"/>
      <c r="M63" s="560" t="s">
        <v>999</v>
      </c>
      <c r="N63" s="2066" t="s">
        <v>7628</v>
      </c>
      <c r="O63" s="22"/>
      <c r="P63" s="25"/>
      <c r="Q63" s="21"/>
      <c r="R63" s="22"/>
      <c r="S63" s="2020"/>
      <c r="T63" s="26"/>
    </row>
    <row r="64" spans="1:20" s="9" customFormat="1" ht="19.7" customHeight="1">
      <c r="A64" s="9" t="s">
        <v>7583</v>
      </c>
      <c r="B64" s="9">
        <f>+C64*I64</f>
        <v>0</v>
      </c>
      <c r="C64" s="9">
        <v>0.25</v>
      </c>
      <c r="E64" s="21"/>
      <c r="F64" s="2060" t="s">
        <v>5909</v>
      </c>
      <c r="G64" s="2060" t="s">
        <v>531</v>
      </c>
      <c r="H64" s="2067" t="s">
        <v>7629</v>
      </c>
      <c r="I64" s="489"/>
      <c r="J64" s="2063">
        <v>2950</v>
      </c>
      <c r="K64" s="2064">
        <f t="shared" si="4"/>
        <v>0</v>
      </c>
      <c r="L64" s="558"/>
      <c r="M64" s="560" t="s">
        <v>7630</v>
      </c>
      <c r="N64" s="2066" t="s">
        <v>7626</v>
      </c>
      <c r="O64" s="22"/>
      <c r="P64" s="25"/>
      <c r="Q64" s="21"/>
      <c r="R64" s="22"/>
      <c r="S64" s="2020"/>
      <c r="T64" s="26"/>
    </row>
    <row r="65" spans="1:20" s="9" customFormat="1" ht="19.149999999999999" customHeight="1">
      <c r="A65" s="9" t="s">
        <v>7583</v>
      </c>
      <c r="B65" s="9">
        <f>+C65*I65</f>
        <v>0</v>
      </c>
      <c r="C65" s="9">
        <v>0.25</v>
      </c>
      <c r="E65" s="21"/>
      <c r="F65" s="2060" t="s">
        <v>5909</v>
      </c>
      <c r="G65" s="2060" t="s">
        <v>531</v>
      </c>
      <c r="H65" s="2061" t="s">
        <v>7631</v>
      </c>
      <c r="I65" s="2062"/>
      <c r="J65" s="2063">
        <v>3170</v>
      </c>
      <c r="K65" s="2064">
        <f t="shared" si="4"/>
        <v>0</v>
      </c>
      <c r="L65" s="558"/>
      <c r="M65" s="560" t="s">
        <v>7632</v>
      </c>
      <c r="N65" s="2066" t="s">
        <v>7626</v>
      </c>
      <c r="O65" s="22"/>
      <c r="P65" s="25"/>
      <c r="Q65" s="21"/>
      <c r="R65" s="22"/>
      <c r="S65" s="2020"/>
      <c r="T65" s="26"/>
    </row>
    <row r="66" spans="1:20" s="9" customFormat="1" ht="19.149999999999999" customHeight="1">
      <c r="A66" s="9" t="s">
        <v>5794</v>
      </c>
      <c r="B66" s="9">
        <f>+C66*8</f>
        <v>0.04</v>
      </c>
      <c r="C66" s="9">
        <v>5.0000000000000001E-3</v>
      </c>
      <c r="E66" s="21"/>
      <c r="F66" s="832" t="s">
        <v>531</v>
      </c>
      <c r="G66" s="832" t="s">
        <v>531</v>
      </c>
      <c r="H66" s="986" t="s">
        <v>7633</v>
      </c>
      <c r="I66" s="987"/>
      <c r="J66" s="988">
        <v>75</v>
      </c>
      <c r="K66" s="988">
        <f t="shared" si="4"/>
        <v>0</v>
      </c>
      <c r="L66" s="988"/>
      <c r="M66" s="835" t="s">
        <v>7634</v>
      </c>
      <c r="N66" s="30" t="s">
        <v>7635</v>
      </c>
      <c r="O66" s="22"/>
      <c r="P66" s="25"/>
      <c r="Q66" s="21"/>
      <c r="R66" s="22"/>
      <c r="S66" s="2020"/>
      <c r="T66" s="26"/>
    </row>
    <row r="67" spans="1:20" s="9" customFormat="1" ht="19.149999999999999" customHeight="1">
      <c r="A67" s="9" t="s">
        <v>5794</v>
      </c>
      <c r="B67" s="9">
        <f>+C67*4</f>
        <v>0.02</v>
      </c>
      <c r="C67" s="9">
        <v>5.0000000000000001E-3</v>
      </c>
      <c r="E67" s="21"/>
      <c r="F67" s="832" t="s">
        <v>531</v>
      </c>
      <c r="G67" s="832" t="s">
        <v>531</v>
      </c>
      <c r="H67" s="986" t="s">
        <v>7636</v>
      </c>
      <c r="I67" s="987"/>
      <c r="J67" s="988">
        <v>75</v>
      </c>
      <c r="K67" s="988">
        <f t="shared" si="4"/>
        <v>0</v>
      </c>
      <c r="L67" s="988"/>
      <c r="M67" s="835" t="s">
        <v>7637</v>
      </c>
      <c r="N67" s="30" t="s">
        <v>7635</v>
      </c>
      <c r="O67" s="22"/>
      <c r="P67" s="25"/>
      <c r="Q67" s="21"/>
      <c r="R67" s="22"/>
      <c r="S67" s="2020"/>
      <c r="T67" s="26"/>
    </row>
    <row r="68" spans="1:20" s="9" customFormat="1" ht="19.149999999999999" customHeight="1">
      <c r="A68" s="9" t="s">
        <v>5794</v>
      </c>
      <c r="B68" s="9">
        <f>+C68*2</f>
        <v>1.4E-2</v>
      </c>
      <c r="C68" s="9">
        <v>7.0000000000000001E-3</v>
      </c>
      <c r="E68" s="21"/>
      <c r="F68" s="351" t="s">
        <v>531</v>
      </c>
      <c r="G68" s="351" t="s">
        <v>531</v>
      </c>
      <c r="H68" s="503" t="s">
        <v>7638</v>
      </c>
      <c r="I68" s="1784">
        <v>10</v>
      </c>
      <c r="J68" s="358">
        <v>24</v>
      </c>
      <c r="K68" s="36">
        <f t="shared" si="4"/>
        <v>240</v>
      </c>
      <c r="L68" s="36"/>
      <c r="M68" s="30" t="s">
        <v>7639</v>
      </c>
      <c r="N68" s="22" t="s">
        <v>7640</v>
      </c>
      <c r="O68" s="22"/>
      <c r="P68" s="25">
        <v>44070</v>
      </c>
      <c r="Q68" s="21"/>
      <c r="R68" s="22"/>
      <c r="S68" s="2020">
        <v>44078</v>
      </c>
      <c r="T68" s="26">
        <v>44078</v>
      </c>
    </row>
    <row r="69" spans="1:20" s="9" customFormat="1" ht="19.149999999999999" customHeight="1">
      <c r="A69" s="9" t="s">
        <v>5794</v>
      </c>
      <c r="B69" s="9">
        <f>+C69*2</f>
        <v>8.0000000000000002E-3</v>
      </c>
      <c r="C69" s="9">
        <v>4.0000000000000001E-3</v>
      </c>
      <c r="E69" s="21"/>
      <c r="F69" s="351" t="s">
        <v>531</v>
      </c>
      <c r="G69" s="351" t="s">
        <v>531</v>
      </c>
      <c r="H69" s="2068" t="s">
        <v>2167</v>
      </c>
      <c r="I69" s="1784">
        <v>2</v>
      </c>
      <c r="J69" s="358">
        <v>90</v>
      </c>
      <c r="K69" s="36">
        <f t="shared" si="4"/>
        <v>180</v>
      </c>
      <c r="L69" s="188"/>
      <c r="M69" s="30" t="s">
        <v>7641</v>
      </c>
      <c r="N69" s="22" t="s">
        <v>7640</v>
      </c>
      <c r="O69" s="22"/>
      <c r="P69" s="25">
        <v>44070</v>
      </c>
      <c r="Q69" s="21"/>
      <c r="R69" s="22"/>
      <c r="S69" s="2020">
        <v>44078</v>
      </c>
      <c r="T69" s="26">
        <v>44078</v>
      </c>
    </row>
    <row r="70" spans="1:20" s="9" customFormat="1" ht="19.149999999999999" customHeight="1">
      <c r="A70" s="9" t="s">
        <v>5794</v>
      </c>
      <c r="B70" s="9">
        <f t="shared" ref="B70:B82" si="5">+C70*I70</f>
        <v>0.01</v>
      </c>
      <c r="C70" s="9">
        <v>5.0000000000000001E-3</v>
      </c>
      <c r="E70" s="65"/>
      <c r="F70" s="351" t="s">
        <v>531</v>
      </c>
      <c r="G70" s="351" t="s">
        <v>531</v>
      </c>
      <c r="H70" s="482" t="s">
        <v>839</v>
      </c>
      <c r="I70" s="357">
        <v>2</v>
      </c>
      <c r="J70" s="2069">
        <v>71</v>
      </c>
      <c r="K70" s="38">
        <f t="shared" si="4"/>
        <v>142</v>
      </c>
      <c r="L70" s="167"/>
      <c r="M70" s="31" t="s">
        <v>840</v>
      </c>
      <c r="N70" s="22"/>
      <c r="O70" s="22"/>
      <c r="P70" s="25">
        <v>44070</v>
      </c>
      <c r="Q70" s="21"/>
      <c r="R70" s="22"/>
      <c r="S70" s="2020">
        <v>44078</v>
      </c>
      <c r="T70" s="26">
        <v>44078</v>
      </c>
    </row>
    <row r="71" spans="1:20" s="9" customFormat="1" ht="19.149999999999999" customHeight="1">
      <c r="A71" s="9" t="s">
        <v>5794</v>
      </c>
      <c r="B71" s="9">
        <f t="shared" si="5"/>
        <v>0.01</v>
      </c>
      <c r="C71" s="9">
        <v>5.0000000000000001E-3</v>
      </c>
      <c r="E71" s="65"/>
      <c r="F71" s="351" t="s">
        <v>531</v>
      </c>
      <c r="G71" s="351" t="s">
        <v>531</v>
      </c>
      <c r="H71" s="482" t="s">
        <v>841</v>
      </c>
      <c r="I71" s="357">
        <v>2</v>
      </c>
      <c r="J71" s="2069">
        <v>30</v>
      </c>
      <c r="K71" s="38">
        <f t="shared" si="4"/>
        <v>60</v>
      </c>
      <c r="L71" s="167"/>
      <c r="M71" s="31" t="s">
        <v>842</v>
      </c>
      <c r="N71" s="22"/>
      <c r="O71" s="22"/>
      <c r="P71" s="25">
        <v>44070</v>
      </c>
      <c r="Q71" s="21"/>
      <c r="R71" s="22"/>
      <c r="S71" s="2020">
        <v>44078</v>
      </c>
      <c r="T71" s="26">
        <v>44078</v>
      </c>
    </row>
    <row r="72" spans="1:20" s="9" customFormat="1" ht="19.149999999999999" customHeight="1">
      <c r="A72" s="9" t="s">
        <v>7583</v>
      </c>
      <c r="B72" s="9">
        <f t="shared" si="5"/>
        <v>0.12</v>
      </c>
      <c r="C72" s="9">
        <v>0.12</v>
      </c>
      <c r="E72" s="21"/>
      <c r="F72" s="2070" t="s">
        <v>7611</v>
      </c>
      <c r="G72" s="2070" t="s">
        <v>7611</v>
      </c>
      <c r="H72" s="2053" t="s">
        <v>7642</v>
      </c>
      <c r="I72" s="2047">
        <v>1</v>
      </c>
      <c r="J72" s="2048">
        <v>49500</v>
      </c>
      <c r="K72" s="38">
        <f t="shared" si="4"/>
        <v>49500</v>
      </c>
      <c r="L72" s="188"/>
      <c r="M72" s="30" t="s">
        <v>7643</v>
      </c>
      <c r="N72" s="22"/>
      <c r="O72" s="864" t="s">
        <v>7644</v>
      </c>
      <c r="P72" s="25">
        <v>44070</v>
      </c>
      <c r="Q72" s="21"/>
      <c r="R72" s="32">
        <v>44078</v>
      </c>
      <c r="S72" s="2020"/>
      <c r="T72" s="26">
        <v>44076</v>
      </c>
    </row>
    <row r="73" spans="1:20" s="9" customFormat="1" ht="19.149999999999999" customHeight="1">
      <c r="A73" s="9" t="s">
        <v>7583</v>
      </c>
      <c r="B73" s="9">
        <f t="shared" si="5"/>
        <v>0.1</v>
      </c>
      <c r="C73" s="9">
        <v>0.1</v>
      </c>
      <c r="E73" s="21"/>
      <c r="F73" s="2070" t="s">
        <v>7611</v>
      </c>
      <c r="G73" s="2070" t="s">
        <v>7611</v>
      </c>
      <c r="H73" s="2053" t="s">
        <v>7645</v>
      </c>
      <c r="I73" s="2047">
        <v>1</v>
      </c>
      <c r="J73" s="2048">
        <v>44100</v>
      </c>
      <c r="K73" s="38">
        <f t="shared" si="4"/>
        <v>44100</v>
      </c>
      <c r="L73" s="188"/>
      <c r="M73" s="30" t="s">
        <v>7646</v>
      </c>
      <c r="N73" s="22"/>
      <c r="O73" s="864" t="s">
        <v>7644</v>
      </c>
      <c r="P73" s="25">
        <v>44070</v>
      </c>
      <c r="Q73" s="21"/>
      <c r="R73" s="32">
        <v>44078</v>
      </c>
      <c r="S73" s="2020"/>
      <c r="T73" s="26">
        <v>44076</v>
      </c>
    </row>
    <row r="74" spans="1:20" s="9" customFormat="1" ht="19.149999999999999" customHeight="1">
      <c r="A74" s="9" t="s">
        <v>7583</v>
      </c>
      <c r="B74" s="9">
        <f t="shared" si="5"/>
        <v>0.25</v>
      </c>
      <c r="C74" s="9">
        <v>0.25</v>
      </c>
      <c r="E74" s="21"/>
      <c r="F74" s="351" t="s">
        <v>5909</v>
      </c>
      <c r="G74" s="351" t="s">
        <v>531</v>
      </c>
      <c r="H74" s="1331" t="s">
        <v>7647</v>
      </c>
      <c r="I74" s="357">
        <v>1</v>
      </c>
      <c r="J74" s="376">
        <v>2320</v>
      </c>
      <c r="K74" s="38">
        <f t="shared" si="4"/>
        <v>2320</v>
      </c>
      <c r="L74" s="167"/>
      <c r="M74" s="30" t="s">
        <v>7648</v>
      </c>
      <c r="N74" s="22"/>
      <c r="O74" s="22"/>
      <c r="P74" s="25">
        <v>44070</v>
      </c>
      <c r="Q74" s="21"/>
      <c r="R74" s="22"/>
      <c r="S74" s="2020">
        <v>44078</v>
      </c>
      <c r="T74" s="26">
        <v>44078</v>
      </c>
    </row>
    <row r="75" spans="1:20" s="9" customFormat="1" ht="19.149999999999999" customHeight="1">
      <c r="A75" s="9" t="s">
        <v>5794</v>
      </c>
      <c r="B75" s="9">
        <f t="shared" si="5"/>
        <v>0.01</v>
      </c>
      <c r="C75" s="9">
        <v>5.0000000000000001E-3</v>
      </c>
      <c r="E75" s="65"/>
      <c r="F75" s="351" t="s">
        <v>531</v>
      </c>
      <c r="G75" s="351" t="s">
        <v>531</v>
      </c>
      <c r="H75" s="482" t="s">
        <v>839</v>
      </c>
      <c r="I75" s="357">
        <v>2</v>
      </c>
      <c r="J75" s="2069">
        <v>71</v>
      </c>
      <c r="K75" s="38">
        <f t="shared" si="4"/>
        <v>142</v>
      </c>
      <c r="L75" s="167"/>
      <c r="M75" s="31" t="s">
        <v>840</v>
      </c>
      <c r="N75" s="22"/>
      <c r="O75" s="22"/>
      <c r="P75" s="25">
        <v>44070</v>
      </c>
      <c r="Q75" s="21"/>
      <c r="R75" s="22"/>
      <c r="S75" s="2020">
        <v>44078</v>
      </c>
      <c r="T75" s="26">
        <v>44078</v>
      </c>
    </row>
    <row r="76" spans="1:20" s="9" customFormat="1" ht="19.149999999999999" customHeight="1">
      <c r="A76" s="9" t="s">
        <v>5794</v>
      </c>
      <c r="B76" s="9">
        <f t="shared" si="5"/>
        <v>0.01</v>
      </c>
      <c r="C76" s="9">
        <v>5.0000000000000001E-3</v>
      </c>
      <c r="E76" s="65"/>
      <c r="F76" s="351" t="s">
        <v>531</v>
      </c>
      <c r="G76" s="351" t="s">
        <v>531</v>
      </c>
      <c r="H76" s="482" t="s">
        <v>841</v>
      </c>
      <c r="I76" s="357">
        <v>2</v>
      </c>
      <c r="J76" s="2069">
        <v>30</v>
      </c>
      <c r="K76" s="38">
        <f t="shared" si="4"/>
        <v>60</v>
      </c>
      <c r="L76" s="167"/>
      <c r="M76" s="31" t="s">
        <v>842</v>
      </c>
      <c r="N76" s="22"/>
      <c r="O76" s="22"/>
      <c r="P76" s="25">
        <v>44070</v>
      </c>
      <c r="Q76" s="21"/>
      <c r="R76" s="22"/>
      <c r="S76" s="2020">
        <v>44078</v>
      </c>
      <c r="T76" s="26">
        <v>44078</v>
      </c>
    </row>
    <row r="77" spans="1:20" s="9" customFormat="1" ht="19.149999999999999" customHeight="1">
      <c r="A77" s="9" t="s">
        <v>7583</v>
      </c>
      <c r="B77" s="9">
        <f t="shared" si="5"/>
        <v>0.05</v>
      </c>
      <c r="C77" s="9">
        <v>0.05</v>
      </c>
      <c r="E77" s="65"/>
      <c r="F77" s="2071" t="s">
        <v>577</v>
      </c>
      <c r="G77" s="2071" t="s">
        <v>577</v>
      </c>
      <c r="H77" s="764" t="s">
        <v>7649</v>
      </c>
      <c r="I77" s="318">
        <v>1</v>
      </c>
      <c r="J77" s="2072">
        <v>935</v>
      </c>
      <c r="K77" s="2073">
        <f t="shared" si="4"/>
        <v>935</v>
      </c>
      <c r="L77" s="2074"/>
      <c r="M77" s="317" t="s">
        <v>898</v>
      </c>
      <c r="N77" s="30"/>
      <c r="O77" s="22"/>
      <c r="P77" s="25">
        <v>44077</v>
      </c>
      <c r="Q77" s="21"/>
      <c r="R77" s="22"/>
      <c r="S77" s="2020">
        <v>44083</v>
      </c>
      <c r="T77" s="26">
        <v>44078</v>
      </c>
    </row>
    <row r="78" spans="1:20" s="9" customFormat="1" ht="19.149999999999999" customHeight="1">
      <c r="A78" s="9" t="s">
        <v>5794</v>
      </c>
      <c r="B78" s="9">
        <f t="shared" si="5"/>
        <v>0.2</v>
      </c>
      <c r="C78" s="9">
        <v>0.1</v>
      </c>
      <c r="E78" s="21"/>
      <c r="F78" s="2049" t="s">
        <v>531</v>
      </c>
      <c r="G78" s="2049" t="s">
        <v>531</v>
      </c>
      <c r="H78" s="1783" t="s">
        <v>7606</v>
      </c>
      <c r="I78" s="1784">
        <v>2</v>
      </c>
      <c r="J78" s="358">
        <v>1689</v>
      </c>
      <c r="K78" s="36">
        <f t="shared" si="4"/>
        <v>3378</v>
      </c>
      <c r="L78" s="188"/>
      <c r="M78" s="30" t="s">
        <v>7607</v>
      </c>
      <c r="N78" s="30" t="s">
        <v>7650</v>
      </c>
      <c r="O78" s="22"/>
      <c r="P78" s="25">
        <v>44070</v>
      </c>
      <c r="Q78" s="21"/>
      <c r="R78" s="22"/>
      <c r="S78" s="2020">
        <v>44078</v>
      </c>
      <c r="T78" s="26">
        <v>44078</v>
      </c>
    </row>
    <row r="79" spans="1:20" s="9" customFormat="1" ht="19.149999999999999" customHeight="1">
      <c r="A79" s="9" t="s">
        <v>7583</v>
      </c>
      <c r="B79" s="9">
        <f t="shared" si="5"/>
        <v>0.2</v>
      </c>
      <c r="C79" s="9">
        <v>0.1</v>
      </c>
      <c r="E79" s="21"/>
      <c r="F79" s="2049" t="s">
        <v>531</v>
      </c>
      <c r="G79" s="2049" t="s">
        <v>531</v>
      </c>
      <c r="H79" s="1783" t="s">
        <v>7651</v>
      </c>
      <c r="I79" s="1784">
        <v>2</v>
      </c>
      <c r="J79" s="358">
        <v>1250</v>
      </c>
      <c r="K79" s="162">
        <f t="shared" si="4"/>
        <v>2500</v>
      </c>
      <c r="L79" s="188"/>
      <c r="M79" s="30" t="s">
        <v>7652</v>
      </c>
      <c r="N79" s="30" t="s">
        <v>7653</v>
      </c>
      <c r="O79" s="22"/>
      <c r="P79" s="25">
        <v>44070</v>
      </c>
      <c r="Q79" s="21"/>
      <c r="R79" s="22"/>
      <c r="S79" s="2020">
        <v>44078</v>
      </c>
      <c r="T79" s="26">
        <v>44078</v>
      </c>
    </row>
    <row r="80" spans="1:20" s="9" customFormat="1" ht="19.149999999999999" customHeight="1">
      <c r="A80" s="9" t="s">
        <v>5794</v>
      </c>
      <c r="B80" s="9">
        <f t="shared" si="5"/>
        <v>0.1</v>
      </c>
      <c r="C80" s="9">
        <v>0.1</v>
      </c>
      <c r="E80" s="21"/>
      <c r="F80" s="2049" t="s">
        <v>531</v>
      </c>
      <c r="G80" s="2049" t="s">
        <v>531</v>
      </c>
      <c r="H80" s="1783" t="s">
        <v>7654</v>
      </c>
      <c r="I80" s="1784">
        <v>1</v>
      </c>
      <c r="J80" s="358">
        <v>1640</v>
      </c>
      <c r="K80" s="162">
        <f t="shared" si="4"/>
        <v>1640</v>
      </c>
      <c r="L80" s="188"/>
      <c r="M80" s="30" t="s">
        <v>7655</v>
      </c>
      <c r="N80" s="30" t="s">
        <v>7656</v>
      </c>
      <c r="O80" s="22"/>
      <c r="P80" s="25">
        <v>44070</v>
      </c>
      <c r="Q80" s="21"/>
      <c r="R80" s="22"/>
      <c r="S80" s="2020">
        <v>44078</v>
      </c>
      <c r="T80" s="26">
        <v>44078</v>
      </c>
    </row>
    <row r="81" spans="1:20" s="9" customFormat="1" ht="19.149999999999999" customHeight="1">
      <c r="A81" s="9" t="s">
        <v>7583</v>
      </c>
      <c r="B81" s="9">
        <f t="shared" si="5"/>
        <v>0.1</v>
      </c>
      <c r="C81" s="9">
        <v>0.1</v>
      </c>
      <c r="E81" s="65"/>
      <c r="F81" s="2049" t="s">
        <v>531</v>
      </c>
      <c r="G81" s="2049" t="s">
        <v>531</v>
      </c>
      <c r="H81" s="2075" t="s">
        <v>7657</v>
      </c>
      <c r="I81" s="357">
        <v>1</v>
      </c>
      <c r="J81" s="2069">
        <v>1250</v>
      </c>
      <c r="K81" s="1201">
        <f t="shared" si="4"/>
        <v>1250</v>
      </c>
      <c r="L81" s="167"/>
      <c r="M81" s="30" t="s">
        <v>7658</v>
      </c>
      <c r="N81" s="30" t="s">
        <v>7659</v>
      </c>
      <c r="O81" s="22"/>
      <c r="P81" s="25">
        <v>44070</v>
      </c>
      <c r="Q81" s="21"/>
      <c r="R81" s="22"/>
      <c r="S81" s="2020">
        <v>44078</v>
      </c>
      <c r="T81" s="26">
        <v>44078</v>
      </c>
    </row>
    <row r="82" spans="1:20" s="9" customFormat="1" ht="19.149999999999999" customHeight="1">
      <c r="A82" s="9" t="s">
        <v>7583</v>
      </c>
      <c r="B82" s="9">
        <f t="shared" si="5"/>
        <v>0.1</v>
      </c>
      <c r="C82" s="9">
        <v>0.1</v>
      </c>
      <c r="E82" s="2076"/>
      <c r="F82" s="2071" t="s">
        <v>577</v>
      </c>
      <c r="G82" s="2071" t="s">
        <v>577</v>
      </c>
      <c r="H82" s="2077" t="s">
        <v>7660</v>
      </c>
      <c r="I82" s="2078">
        <v>1</v>
      </c>
      <c r="J82" s="2072">
        <v>1080</v>
      </c>
      <c r="K82" s="2079">
        <f t="shared" si="4"/>
        <v>1080</v>
      </c>
      <c r="L82" s="2074"/>
      <c r="M82" s="484" t="s">
        <v>7661</v>
      </c>
      <c r="N82" s="2080" t="s">
        <v>7662</v>
      </c>
      <c r="O82" s="22"/>
      <c r="P82" s="25">
        <v>44077</v>
      </c>
      <c r="Q82" s="21"/>
      <c r="R82" s="22"/>
      <c r="S82" s="2020">
        <v>44083</v>
      </c>
      <c r="T82" s="26">
        <v>44078</v>
      </c>
    </row>
    <row r="83" spans="1:20" s="9" customFormat="1" ht="19.149999999999999" customHeight="1">
      <c r="B83" s="9">
        <f>+C83*I83</f>
        <v>0.15</v>
      </c>
      <c r="C83" s="9">
        <v>0.15</v>
      </c>
      <c r="E83" s="65"/>
      <c r="F83" s="2059" t="s">
        <v>7663</v>
      </c>
      <c r="G83" s="2059" t="s">
        <v>7663</v>
      </c>
      <c r="H83" s="2075" t="s">
        <v>7664</v>
      </c>
      <c r="I83" s="357">
        <v>1</v>
      </c>
      <c r="J83" s="358">
        <v>2520</v>
      </c>
      <c r="K83" s="1201">
        <f t="shared" si="4"/>
        <v>2520</v>
      </c>
      <c r="L83" s="167"/>
      <c r="M83" s="31" t="s">
        <v>7665</v>
      </c>
      <c r="N83" s="30" t="s">
        <v>7666</v>
      </c>
      <c r="O83" s="864" t="s">
        <v>7667</v>
      </c>
      <c r="P83" s="25">
        <v>44071</v>
      </c>
      <c r="Q83" s="21"/>
      <c r="R83" s="32">
        <v>44078</v>
      </c>
      <c r="S83" s="2020">
        <v>44078</v>
      </c>
      <c r="T83" s="26">
        <v>44078</v>
      </c>
    </row>
    <row r="84" spans="1:20" s="9" customFormat="1" ht="19.149999999999999" customHeight="1">
      <c r="B84" s="9">
        <f>+C84*I84</f>
        <v>0.15</v>
      </c>
      <c r="C84" s="9">
        <v>0.15</v>
      </c>
      <c r="E84" s="65"/>
      <c r="F84" s="2059" t="s">
        <v>7663</v>
      </c>
      <c r="G84" s="2059" t="s">
        <v>7663</v>
      </c>
      <c r="H84" s="2075" t="s">
        <v>7668</v>
      </c>
      <c r="I84" s="357">
        <v>1</v>
      </c>
      <c r="J84" s="358">
        <v>2500</v>
      </c>
      <c r="K84" s="1201">
        <f t="shared" si="4"/>
        <v>2500</v>
      </c>
      <c r="L84" s="167"/>
      <c r="M84" s="31" t="s">
        <v>7669</v>
      </c>
      <c r="N84" s="30" t="s">
        <v>7670</v>
      </c>
      <c r="O84" s="864" t="s">
        <v>7667</v>
      </c>
      <c r="P84" s="25">
        <v>44071</v>
      </c>
      <c r="Q84" s="21"/>
      <c r="R84" s="32">
        <v>44078</v>
      </c>
      <c r="S84" s="2020">
        <v>44078</v>
      </c>
      <c r="T84" s="26">
        <v>44078</v>
      </c>
    </row>
    <row r="85" spans="1:20" s="9" customFormat="1" ht="19.149999999999999" customHeight="1">
      <c r="B85" s="9">
        <f>+C85*I85</f>
        <v>0.15</v>
      </c>
      <c r="C85" s="9">
        <v>0.15</v>
      </c>
      <c r="E85" s="65"/>
      <c r="F85" s="2059" t="s">
        <v>7663</v>
      </c>
      <c r="G85" s="2059" t="s">
        <v>7663</v>
      </c>
      <c r="H85" s="2075" t="s">
        <v>7671</v>
      </c>
      <c r="I85" s="357">
        <v>1</v>
      </c>
      <c r="J85" s="358">
        <v>2480</v>
      </c>
      <c r="K85" s="1201">
        <f t="shared" si="4"/>
        <v>2480</v>
      </c>
      <c r="L85" s="167"/>
      <c r="M85" s="31" t="s">
        <v>7672</v>
      </c>
      <c r="N85" s="30" t="s">
        <v>7666</v>
      </c>
      <c r="O85" s="864" t="s">
        <v>7667</v>
      </c>
      <c r="P85" s="25">
        <v>44071</v>
      </c>
      <c r="Q85" s="21"/>
      <c r="R85" s="32">
        <v>44078</v>
      </c>
      <c r="S85" s="2020">
        <v>44078</v>
      </c>
      <c r="T85" s="26">
        <v>44078</v>
      </c>
    </row>
    <row r="86" spans="1:20" s="9" customFormat="1" ht="19.149999999999999" customHeight="1">
      <c r="B86" s="9">
        <f>+C86*I86</f>
        <v>0.15</v>
      </c>
      <c r="C86" s="9">
        <v>0.15</v>
      </c>
      <c r="E86" s="65"/>
      <c r="F86" s="2059" t="s">
        <v>7663</v>
      </c>
      <c r="G86" s="2059" t="s">
        <v>7663</v>
      </c>
      <c r="H86" s="2075" t="s">
        <v>7673</v>
      </c>
      <c r="I86" s="357">
        <v>1</v>
      </c>
      <c r="J86" s="358">
        <v>2460</v>
      </c>
      <c r="K86" s="1201">
        <f t="shared" si="4"/>
        <v>2460</v>
      </c>
      <c r="L86" s="167"/>
      <c r="M86" s="31" t="s">
        <v>7674</v>
      </c>
      <c r="N86" s="30" t="s">
        <v>7666</v>
      </c>
      <c r="O86" s="864" t="s">
        <v>7667</v>
      </c>
      <c r="P86" s="25">
        <v>44071</v>
      </c>
      <c r="Q86" s="21"/>
      <c r="R86" s="32">
        <v>44078</v>
      </c>
      <c r="S86" s="2020">
        <v>44078</v>
      </c>
      <c r="T86" s="26">
        <v>44078</v>
      </c>
    </row>
    <row r="87" spans="1:20" s="9" customFormat="1" ht="19.149999999999999" customHeight="1">
      <c r="B87" s="9">
        <f>+C87*I87</f>
        <v>0.15</v>
      </c>
      <c r="C87" s="9">
        <v>0.15</v>
      </c>
      <c r="E87" s="65"/>
      <c r="F87" s="2059" t="s">
        <v>7663</v>
      </c>
      <c r="G87" s="2059" t="s">
        <v>7663</v>
      </c>
      <c r="H87" s="2075" t="s">
        <v>7675</v>
      </c>
      <c r="I87" s="357">
        <v>1</v>
      </c>
      <c r="J87" s="358">
        <v>2440</v>
      </c>
      <c r="K87" s="1201">
        <f t="shared" si="4"/>
        <v>2440</v>
      </c>
      <c r="L87" s="167"/>
      <c r="M87" s="31" t="s">
        <v>7676</v>
      </c>
      <c r="N87" s="30" t="s">
        <v>7666</v>
      </c>
      <c r="O87" s="864" t="s">
        <v>7667</v>
      </c>
      <c r="P87" s="25">
        <v>44071</v>
      </c>
      <c r="Q87" s="21"/>
      <c r="R87" s="32">
        <v>44078</v>
      </c>
      <c r="S87" s="2020">
        <v>44078</v>
      </c>
      <c r="T87" s="26">
        <v>44078</v>
      </c>
    </row>
    <row r="88" spans="1:20" s="9" customFormat="1" ht="19.149999999999999" customHeight="1">
      <c r="E88" s="65"/>
      <c r="F88" s="2059" t="s">
        <v>7663</v>
      </c>
      <c r="G88" s="2059" t="s">
        <v>7663</v>
      </c>
      <c r="H88" s="2075" t="s">
        <v>447</v>
      </c>
      <c r="I88" s="357">
        <v>1</v>
      </c>
      <c r="J88" s="2069">
        <v>1200</v>
      </c>
      <c r="K88" s="1201">
        <f t="shared" si="4"/>
        <v>1200</v>
      </c>
      <c r="L88" s="167"/>
      <c r="M88" s="31"/>
      <c r="N88" s="30"/>
      <c r="O88" s="864" t="s">
        <v>7667</v>
      </c>
      <c r="P88" s="25">
        <v>44071</v>
      </c>
      <c r="Q88" s="21"/>
      <c r="R88" s="32">
        <v>44078</v>
      </c>
      <c r="S88" s="2020">
        <v>44078</v>
      </c>
      <c r="T88" s="26"/>
    </row>
    <row r="89" spans="1:20" s="9" customFormat="1" ht="19.149999999999999" customHeight="1">
      <c r="E89" s="65"/>
      <c r="F89" s="2059" t="s">
        <v>7663</v>
      </c>
      <c r="G89" s="2059" t="s">
        <v>7663</v>
      </c>
      <c r="H89" s="2075" t="s">
        <v>7677</v>
      </c>
      <c r="I89" s="357">
        <v>3</v>
      </c>
      <c r="J89" s="358">
        <v>300</v>
      </c>
      <c r="K89" s="1201">
        <f t="shared" si="4"/>
        <v>900</v>
      </c>
      <c r="L89" s="167"/>
      <c r="M89" s="75" t="s">
        <v>7677</v>
      </c>
      <c r="N89" s="30"/>
      <c r="O89" s="864" t="s">
        <v>7678</v>
      </c>
      <c r="P89" s="25">
        <v>44071</v>
      </c>
      <c r="Q89" s="21"/>
      <c r="R89" s="32">
        <v>44078</v>
      </c>
      <c r="S89" s="2020">
        <v>44078</v>
      </c>
      <c r="T89" s="26">
        <v>44078</v>
      </c>
    </row>
    <row r="90" spans="1:20" s="9" customFormat="1" ht="19.149999999999999" customHeight="1">
      <c r="E90" s="65"/>
      <c r="F90" s="2059" t="s">
        <v>7663</v>
      </c>
      <c r="G90" s="2059" t="s">
        <v>7663</v>
      </c>
      <c r="H90" s="2075" t="s">
        <v>7679</v>
      </c>
      <c r="I90" s="357">
        <v>2</v>
      </c>
      <c r="J90" s="358">
        <v>400</v>
      </c>
      <c r="K90" s="1201">
        <f t="shared" si="4"/>
        <v>800</v>
      </c>
      <c r="L90" s="167"/>
      <c r="M90" s="75" t="s">
        <v>7679</v>
      </c>
      <c r="N90" s="30"/>
      <c r="O90" s="864" t="s">
        <v>7678</v>
      </c>
      <c r="P90" s="25">
        <v>44071</v>
      </c>
      <c r="Q90" s="21"/>
      <c r="R90" s="32">
        <v>44078</v>
      </c>
      <c r="S90" s="2020">
        <v>44078</v>
      </c>
      <c r="T90" s="26">
        <v>44078</v>
      </c>
    </row>
    <row r="91" spans="1:20" s="9" customFormat="1" ht="18.75" customHeight="1">
      <c r="E91" s="65"/>
      <c r="F91" s="2059" t="s">
        <v>7663</v>
      </c>
      <c r="G91" s="2059" t="s">
        <v>7663</v>
      </c>
      <c r="H91" s="2075" t="s">
        <v>7680</v>
      </c>
      <c r="I91" s="357">
        <v>4</v>
      </c>
      <c r="J91" s="358">
        <v>500</v>
      </c>
      <c r="K91" s="1201">
        <f t="shared" si="4"/>
        <v>2000</v>
      </c>
      <c r="L91" s="167"/>
      <c r="M91" s="75" t="s">
        <v>7680</v>
      </c>
      <c r="N91" s="30"/>
      <c r="O91" s="864" t="s">
        <v>7678</v>
      </c>
      <c r="P91" s="25">
        <v>44071</v>
      </c>
      <c r="Q91" s="21"/>
      <c r="R91" s="32">
        <v>44078</v>
      </c>
      <c r="S91" s="2020">
        <v>44078</v>
      </c>
      <c r="T91" s="26">
        <v>44078</v>
      </c>
    </row>
    <row r="92" spans="1:20" s="9" customFormat="1" ht="19.149999999999999" customHeight="1">
      <c r="E92" s="21"/>
      <c r="F92" s="27"/>
      <c r="G92" s="21"/>
      <c r="H92" s="1731"/>
      <c r="I92" s="158"/>
      <c r="J92" s="36"/>
      <c r="K92" s="188"/>
      <c r="L92" s="188"/>
      <c r="M92" s="30"/>
      <c r="N92" s="22"/>
      <c r="O92" s="22"/>
      <c r="P92" s="25"/>
      <c r="Q92" s="21"/>
      <c r="R92" s="22"/>
      <c r="S92" s="2020"/>
      <c r="T92" s="26"/>
    </row>
    <row r="93" spans="1:20" s="9" customFormat="1" ht="19.149999999999999" customHeight="1">
      <c r="B93" s="1271">
        <f>SUM(B61:B92)</f>
        <v>2.0920000000000001</v>
      </c>
      <c r="C93" s="9" t="s">
        <v>7552</v>
      </c>
      <c r="E93" s="21"/>
      <c r="F93" s="27"/>
      <c r="G93" s="21"/>
      <c r="H93" s="2081">
        <f>SUM(K62:K92)</f>
        <v>124827</v>
      </c>
      <c r="I93" s="158"/>
      <c r="J93" s="36"/>
      <c r="K93" s="188"/>
      <c r="L93" s="188"/>
      <c r="M93" s="30"/>
      <c r="N93" s="22"/>
      <c r="O93" s="22"/>
      <c r="P93" s="25"/>
      <c r="Q93" s="21"/>
      <c r="R93" s="22"/>
      <c r="S93" s="2020"/>
      <c r="T93" s="26"/>
    </row>
    <row r="94" spans="1:20" s="9" customFormat="1" ht="19.149999999999999" customHeight="1">
      <c r="E94" s="21"/>
      <c r="F94" s="27"/>
      <c r="G94" s="21"/>
      <c r="H94" s="168"/>
      <c r="I94" s="22"/>
      <c r="J94" s="31"/>
      <c r="K94" s="814"/>
      <c r="L94" s="167"/>
      <c r="M94" s="22"/>
      <c r="N94" s="22"/>
      <c r="O94" s="22"/>
      <c r="P94" s="25"/>
      <c r="Q94" s="21"/>
      <c r="R94" s="22"/>
      <c r="S94" s="2020"/>
      <c r="T94" s="26"/>
    </row>
    <row r="95" spans="1:20" s="9" customFormat="1" ht="19.149999999999999" customHeight="1">
      <c r="E95" s="21"/>
      <c r="F95" s="21"/>
      <c r="G95" s="21"/>
      <c r="H95" s="22"/>
      <c r="I95" s="22"/>
      <c r="J95" s="31"/>
      <c r="K95" s="814"/>
      <c r="L95" s="167"/>
      <c r="M95" s="22"/>
      <c r="N95" s="22"/>
      <c r="O95" s="22"/>
      <c r="P95" s="25"/>
      <c r="Q95" s="21"/>
      <c r="R95" s="22"/>
      <c r="S95" s="2020"/>
      <c r="T95" s="26"/>
    </row>
    <row r="96" spans="1:20" s="9" customFormat="1" ht="19.149999999999999" customHeight="1">
      <c r="E96" s="21"/>
      <c r="F96" s="218" t="s">
        <v>7681</v>
      </c>
      <c r="G96" s="219"/>
      <c r="H96" s="220"/>
      <c r="I96" s="22"/>
      <c r="J96" s="31"/>
      <c r="K96" s="814"/>
      <c r="L96" s="167"/>
      <c r="M96" s="22"/>
      <c r="N96" s="22"/>
      <c r="O96" s="22"/>
      <c r="P96" s="25"/>
      <c r="Q96" s="21"/>
      <c r="R96" s="22"/>
      <c r="S96" s="2020"/>
      <c r="T96" s="26"/>
    </row>
    <row r="97" spans="1:20" s="9" customFormat="1" ht="19.149999999999999" customHeight="1">
      <c r="A97" s="9" t="s">
        <v>7682</v>
      </c>
      <c r="B97" s="9">
        <f>+C97*I97</f>
        <v>1</v>
      </c>
      <c r="C97" s="9">
        <v>1</v>
      </c>
      <c r="E97" s="21"/>
      <c r="F97" s="1319" t="s">
        <v>5909</v>
      </c>
      <c r="G97" s="1319" t="s">
        <v>531</v>
      </c>
      <c r="H97" s="2082" t="s">
        <v>7683</v>
      </c>
      <c r="I97" s="2083">
        <v>1</v>
      </c>
      <c r="J97" s="2084">
        <v>16794</v>
      </c>
      <c r="K97" s="204">
        <f t="shared" ref="K97:K104" si="6">I97*J97</f>
        <v>16794</v>
      </c>
      <c r="L97" s="167"/>
      <c r="M97" s="211" t="s">
        <v>7684</v>
      </c>
      <c r="N97" s="90"/>
      <c r="O97" s="22"/>
      <c r="P97" s="25">
        <v>44070</v>
      </c>
      <c r="Q97" s="21"/>
      <c r="R97" s="22"/>
      <c r="S97" s="2085">
        <v>44083</v>
      </c>
      <c r="T97" s="26">
        <v>44083</v>
      </c>
    </row>
    <row r="98" spans="1:20" s="9" customFormat="1" ht="19.149999999999999" customHeight="1">
      <c r="A98" s="9" t="s">
        <v>7685</v>
      </c>
      <c r="B98" s="9">
        <f>+C98*I98</f>
        <v>0.2</v>
      </c>
      <c r="C98" s="9">
        <v>0.05</v>
      </c>
      <c r="E98" s="21"/>
      <c r="F98" s="2086" t="s">
        <v>531</v>
      </c>
      <c r="G98" s="2086" t="s">
        <v>531</v>
      </c>
      <c r="H98" s="2087" t="s">
        <v>7686</v>
      </c>
      <c r="I98" s="2088">
        <v>4</v>
      </c>
      <c r="J98" s="2089">
        <v>2120</v>
      </c>
      <c r="K98" s="36">
        <f t="shared" si="6"/>
        <v>8480</v>
      </c>
      <c r="L98" s="167"/>
      <c r="M98" s="211" t="s">
        <v>3418</v>
      </c>
      <c r="N98" s="90"/>
      <c r="O98" s="22"/>
      <c r="P98" s="25">
        <v>44070</v>
      </c>
      <c r="Q98" s="21"/>
      <c r="R98" s="22"/>
      <c r="S98" s="2085">
        <v>44074</v>
      </c>
      <c r="T98" s="26">
        <v>44074</v>
      </c>
    </row>
    <row r="99" spans="1:20" s="9" customFormat="1" ht="19.149999999999999" customHeight="1">
      <c r="A99" s="9" t="s">
        <v>5794</v>
      </c>
      <c r="B99" s="9">
        <f>+C99*8</f>
        <v>0.04</v>
      </c>
      <c r="C99" s="9">
        <v>5.0000000000000001E-3</v>
      </c>
      <c r="E99" s="21"/>
      <c r="F99" s="1019" t="s">
        <v>531</v>
      </c>
      <c r="G99" s="1019" t="s">
        <v>531</v>
      </c>
      <c r="H99" s="1015" t="s">
        <v>7687</v>
      </c>
      <c r="I99" s="1014"/>
      <c r="J99" s="1030">
        <v>25</v>
      </c>
      <c r="K99" s="988">
        <f t="shared" si="6"/>
        <v>0</v>
      </c>
      <c r="L99" s="834"/>
      <c r="M99" s="835" t="s">
        <v>7688</v>
      </c>
      <c r="N99" s="30" t="s">
        <v>7689</v>
      </c>
      <c r="O99" s="22"/>
      <c r="P99" s="25"/>
      <c r="Q99" s="21"/>
      <c r="R99" s="22"/>
      <c r="S99" s="2020"/>
      <c r="T99" s="26"/>
    </row>
    <row r="100" spans="1:20" s="9" customFormat="1" ht="19.149999999999999" customHeight="1">
      <c r="A100" s="9" t="s">
        <v>7685</v>
      </c>
      <c r="B100" s="9">
        <f>+C100*I100</f>
        <v>0.05</v>
      </c>
      <c r="C100" s="9">
        <v>0.05</v>
      </c>
      <c r="E100" s="21"/>
      <c r="F100" s="1317" t="s">
        <v>531</v>
      </c>
      <c r="G100" s="1317" t="s">
        <v>531</v>
      </c>
      <c r="H100" s="1331" t="s">
        <v>3394</v>
      </c>
      <c r="I100" s="1328">
        <v>1</v>
      </c>
      <c r="J100" s="376">
        <v>860</v>
      </c>
      <c r="K100" s="204">
        <f t="shared" si="6"/>
        <v>860</v>
      </c>
      <c r="L100" s="283"/>
      <c r="M100" s="211" t="s">
        <v>3346</v>
      </c>
      <c r="N100" s="22"/>
      <c r="O100" s="22"/>
      <c r="P100" s="25">
        <v>44070</v>
      </c>
      <c r="Q100" s="21"/>
      <c r="R100" s="22"/>
      <c r="S100" s="2020">
        <v>44078</v>
      </c>
      <c r="T100" s="26">
        <v>44078</v>
      </c>
    </row>
    <row r="101" spans="1:20" s="9" customFormat="1" ht="19.149999999999999" customHeight="1">
      <c r="A101" s="9" t="s">
        <v>7685</v>
      </c>
      <c r="B101" s="9">
        <f>+C101*I101</f>
        <v>0.04</v>
      </c>
      <c r="C101" s="9">
        <v>0.04</v>
      </c>
      <c r="E101" s="21"/>
      <c r="F101" s="1317" t="s">
        <v>531</v>
      </c>
      <c r="G101" s="1317" t="s">
        <v>531</v>
      </c>
      <c r="H101" s="1331" t="s">
        <v>3395</v>
      </c>
      <c r="I101" s="1328">
        <v>1</v>
      </c>
      <c r="J101" s="376">
        <v>860</v>
      </c>
      <c r="K101" s="204">
        <f t="shared" si="6"/>
        <v>860</v>
      </c>
      <c r="L101" s="283"/>
      <c r="M101" s="211" t="s">
        <v>3348</v>
      </c>
      <c r="N101" s="22"/>
      <c r="O101" s="22"/>
      <c r="P101" s="25">
        <v>44070</v>
      </c>
      <c r="Q101" s="21"/>
      <c r="R101" s="22"/>
      <c r="S101" s="2020">
        <v>44078</v>
      </c>
      <c r="T101" s="26">
        <v>44078</v>
      </c>
    </row>
    <row r="102" spans="1:20" s="9" customFormat="1" ht="19.149999999999999" customHeight="1">
      <c r="E102" s="21"/>
      <c r="F102" s="2086" t="s">
        <v>531</v>
      </c>
      <c r="G102" s="2086" t="s">
        <v>531</v>
      </c>
      <c r="H102" s="2090" t="s">
        <v>7690</v>
      </c>
      <c r="I102" s="2083">
        <v>2</v>
      </c>
      <c r="J102" s="2091">
        <v>860</v>
      </c>
      <c r="K102" s="204">
        <f t="shared" si="6"/>
        <v>1720</v>
      </c>
      <c r="L102" s="283"/>
      <c r="M102" s="211" t="s">
        <v>3346</v>
      </c>
      <c r="N102" s="30" t="s">
        <v>7691</v>
      </c>
      <c r="O102" s="22"/>
      <c r="P102" s="25">
        <v>44070</v>
      </c>
      <c r="Q102" s="21"/>
      <c r="R102" s="22"/>
      <c r="S102" s="2085">
        <v>44074</v>
      </c>
      <c r="T102" s="26">
        <v>44074</v>
      </c>
    </row>
    <row r="103" spans="1:20" s="9" customFormat="1" ht="19.149999999999999" customHeight="1">
      <c r="E103" s="21"/>
      <c r="F103" s="2086" t="s">
        <v>531</v>
      </c>
      <c r="G103" s="2086" t="s">
        <v>531</v>
      </c>
      <c r="H103" s="2092" t="s">
        <v>7692</v>
      </c>
      <c r="I103" s="2083">
        <v>1</v>
      </c>
      <c r="J103" s="2091">
        <v>5790</v>
      </c>
      <c r="K103" s="204">
        <f t="shared" si="6"/>
        <v>5790</v>
      </c>
      <c r="L103" s="283"/>
      <c r="M103" s="211" t="s">
        <v>7693</v>
      </c>
      <c r="N103" s="30" t="s">
        <v>7694</v>
      </c>
      <c r="O103" s="22"/>
      <c r="P103" s="25">
        <v>44070</v>
      </c>
      <c r="Q103" s="21"/>
      <c r="R103" s="22"/>
      <c r="S103" s="2020">
        <v>44077</v>
      </c>
      <c r="T103" s="26">
        <v>44077</v>
      </c>
    </row>
    <row r="104" spans="1:20" s="9" customFormat="1" ht="19.149999999999999" customHeight="1">
      <c r="E104" s="21"/>
      <c r="F104" s="2086" t="s">
        <v>531</v>
      </c>
      <c r="G104" s="2086" t="s">
        <v>531</v>
      </c>
      <c r="H104" s="2093" t="s">
        <v>7695</v>
      </c>
      <c r="I104" s="2088">
        <v>1</v>
      </c>
      <c r="J104" s="2089">
        <v>5790</v>
      </c>
      <c r="K104" s="204">
        <f t="shared" si="6"/>
        <v>5790</v>
      </c>
      <c r="L104" s="167"/>
      <c r="M104" s="211" t="s">
        <v>7696</v>
      </c>
      <c r="N104" s="30" t="s">
        <v>7697</v>
      </c>
      <c r="O104" s="22"/>
      <c r="P104" s="25">
        <v>44070</v>
      </c>
      <c r="Q104" s="21"/>
      <c r="R104" s="22"/>
      <c r="S104" s="2020">
        <v>44077</v>
      </c>
      <c r="T104" s="26">
        <v>44077</v>
      </c>
    </row>
    <row r="105" spans="1:20" s="9" customFormat="1" ht="19.149999999999999" customHeight="1">
      <c r="E105" s="21"/>
      <c r="F105" s="1437"/>
      <c r="G105" s="2094"/>
      <c r="H105" s="974"/>
      <c r="I105" s="166"/>
      <c r="J105" s="182"/>
      <c r="K105" s="188"/>
      <c r="L105" s="167"/>
      <c r="M105" s="30"/>
      <c r="N105" s="22"/>
      <c r="O105" s="22"/>
      <c r="P105" s="25"/>
      <c r="Q105" s="21"/>
      <c r="R105" s="22"/>
      <c r="S105" s="2020"/>
      <c r="T105" s="26"/>
    </row>
    <row r="106" spans="1:20" s="9" customFormat="1" ht="19.149999999999999" customHeight="1">
      <c r="E106" s="21"/>
      <c r="F106" s="1437"/>
      <c r="G106" s="2094"/>
      <c r="H106" s="974"/>
      <c r="I106" s="166"/>
      <c r="J106" s="182"/>
      <c r="K106" s="188"/>
      <c r="L106" s="167"/>
      <c r="M106" s="30"/>
      <c r="N106" s="22"/>
      <c r="O106" s="22"/>
      <c r="P106" s="25"/>
      <c r="Q106" s="21"/>
      <c r="R106" s="22"/>
      <c r="S106" s="2020"/>
      <c r="T106" s="26"/>
    </row>
    <row r="107" spans="1:20" s="9" customFormat="1" ht="19.149999999999999" customHeight="1">
      <c r="E107" s="21"/>
      <c r="F107" s="27"/>
      <c r="G107" s="990"/>
      <c r="H107" s="168"/>
      <c r="I107" s="22"/>
      <c r="J107" s="31"/>
      <c r="K107" s="814"/>
      <c r="L107" s="167"/>
      <c r="M107" s="22"/>
      <c r="N107" s="22"/>
      <c r="O107" s="22"/>
      <c r="P107" s="25"/>
      <c r="Q107" s="21"/>
      <c r="R107" s="22"/>
      <c r="S107" s="2020"/>
      <c r="T107" s="26"/>
    </row>
    <row r="108" spans="1:20" s="9" customFormat="1" ht="19.149999999999999" customHeight="1">
      <c r="B108" s="1271">
        <f>SUM(B96:B107)</f>
        <v>1.33</v>
      </c>
      <c r="C108" s="9" t="s">
        <v>7552</v>
      </c>
      <c r="E108" s="21"/>
      <c r="F108" s="27"/>
      <c r="G108" s="990"/>
      <c r="H108" s="1076">
        <f>SUM(K97:K107)</f>
        <v>40294</v>
      </c>
      <c r="I108" s="22"/>
      <c r="J108" s="31"/>
      <c r="K108" s="814"/>
      <c r="L108" s="167"/>
      <c r="M108" s="22"/>
      <c r="N108" s="22"/>
      <c r="O108" s="22"/>
      <c r="P108" s="25"/>
      <c r="Q108" s="21"/>
      <c r="R108" s="22"/>
      <c r="S108" s="2020"/>
      <c r="T108" s="26"/>
    </row>
    <row r="109" spans="1:20" s="9" customFormat="1" ht="19.149999999999999" customHeight="1">
      <c r="E109" s="21"/>
      <c r="F109" s="27"/>
      <c r="G109" s="990"/>
      <c r="H109" s="168"/>
      <c r="I109" s="22"/>
      <c r="J109" s="31"/>
      <c r="K109" s="814"/>
      <c r="L109" s="167"/>
      <c r="M109" s="22"/>
      <c r="N109" s="22"/>
      <c r="O109" s="22"/>
      <c r="P109" s="25"/>
      <c r="Q109" s="21"/>
      <c r="R109" s="22"/>
      <c r="S109" s="2020"/>
      <c r="T109" s="26"/>
    </row>
    <row r="110" spans="1:20" s="9" customFormat="1" ht="19.149999999999999" customHeight="1">
      <c r="E110" s="21"/>
      <c r="F110" s="27"/>
      <c r="G110" s="990"/>
      <c r="H110" s="168"/>
      <c r="I110" s="22"/>
      <c r="J110" s="31"/>
      <c r="K110" s="814"/>
      <c r="L110" s="167"/>
      <c r="M110" s="22"/>
      <c r="N110" s="22"/>
      <c r="O110" s="22"/>
      <c r="P110" s="25"/>
      <c r="Q110" s="21"/>
      <c r="R110" s="22"/>
      <c r="S110" s="2020"/>
      <c r="T110" s="26"/>
    </row>
    <row r="111" spans="1:20" s="9" customFormat="1" ht="19.7" customHeight="1">
      <c r="E111" s="21"/>
      <c r="F111" s="218" t="s">
        <v>1384</v>
      </c>
      <c r="G111" s="219"/>
      <c r="H111" s="220"/>
      <c r="I111" s="22"/>
      <c r="J111" s="31"/>
      <c r="K111" s="814"/>
      <c r="L111" s="167"/>
      <c r="M111" s="22"/>
      <c r="N111" s="22"/>
      <c r="O111" s="22"/>
      <c r="P111" s="25"/>
      <c r="Q111" s="21"/>
      <c r="R111" s="22"/>
      <c r="S111" s="2020"/>
      <c r="T111" s="26"/>
    </row>
    <row r="112" spans="1:20" s="9" customFormat="1" ht="19.7" customHeight="1">
      <c r="A112" s="9" t="s">
        <v>7583</v>
      </c>
      <c r="B112" s="9">
        <f t="shared" ref="B112:B119" si="7">+C112*I112</f>
        <v>0.25</v>
      </c>
      <c r="C112" s="9">
        <v>0.25</v>
      </c>
      <c r="E112" s="21"/>
      <c r="F112" s="351" t="s">
        <v>5909</v>
      </c>
      <c r="G112" s="351" t="s">
        <v>531</v>
      </c>
      <c r="H112" s="352" t="s">
        <v>2470</v>
      </c>
      <c r="I112" s="353">
        <v>1</v>
      </c>
      <c r="J112" s="358">
        <v>1936</v>
      </c>
      <c r="K112" s="36">
        <f>I112*J112</f>
        <v>1936</v>
      </c>
      <c r="L112" s="188"/>
      <c r="M112" s="175" t="s">
        <v>7698</v>
      </c>
      <c r="N112" s="22"/>
      <c r="O112" s="22"/>
      <c r="P112" s="25">
        <v>44070</v>
      </c>
      <c r="Q112" s="21"/>
      <c r="R112" s="25"/>
      <c r="S112" s="2020">
        <v>44078</v>
      </c>
      <c r="T112" s="26">
        <v>44078</v>
      </c>
    </row>
    <row r="113" spans="1:20" s="9" customFormat="1" ht="19.7" customHeight="1">
      <c r="A113" s="9" t="s">
        <v>7583</v>
      </c>
      <c r="B113" s="9">
        <f t="shared" si="7"/>
        <v>0.15</v>
      </c>
      <c r="C113" s="9">
        <v>0.15</v>
      </c>
      <c r="E113" s="21"/>
      <c r="F113" s="351" t="s">
        <v>5909</v>
      </c>
      <c r="G113" s="351" t="s">
        <v>531</v>
      </c>
      <c r="H113" s="352" t="s">
        <v>3472</v>
      </c>
      <c r="I113" s="353">
        <v>1</v>
      </c>
      <c r="J113" s="358">
        <v>1888</v>
      </c>
      <c r="K113" s="36">
        <f>I113*J113</f>
        <v>1888</v>
      </c>
      <c r="L113" s="188"/>
      <c r="M113" s="175" t="s">
        <v>7699</v>
      </c>
      <c r="N113" s="22"/>
      <c r="O113" s="30"/>
      <c r="P113" s="25">
        <v>44070</v>
      </c>
      <c r="Q113" s="21"/>
      <c r="R113" s="25"/>
      <c r="S113" s="2020">
        <v>44078</v>
      </c>
      <c r="T113" s="26">
        <v>44078</v>
      </c>
    </row>
    <row r="114" spans="1:20" s="73" customFormat="1" ht="19.7" customHeight="1">
      <c r="A114" s="9" t="s">
        <v>7685</v>
      </c>
      <c r="B114" s="9">
        <f t="shared" si="7"/>
        <v>0.15</v>
      </c>
      <c r="C114" s="9">
        <v>0.15</v>
      </c>
      <c r="D114" s="9"/>
      <c r="E114" s="21"/>
      <c r="F114" s="351" t="s">
        <v>5909</v>
      </c>
      <c r="G114" s="351" t="s">
        <v>531</v>
      </c>
      <c r="H114" s="352" t="s">
        <v>1950</v>
      </c>
      <c r="I114" s="353">
        <v>1</v>
      </c>
      <c r="J114" s="358">
        <v>4500</v>
      </c>
      <c r="K114" s="36">
        <f>I114*J114</f>
        <v>4500</v>
      </c>
      <c r="L114" s="188"/>
      <c r="M114" s="175" t="s">
        <v>7700</v>
      </c>
      <c r="N114" s="22"/>
      <c r="O114" s="30"/>
      <c r="P114" s="25">
        <v>44070</v>
      </c>
      <c r="Q114" s="65"/>
      <c r="R114" s="60"/>
      <c r="S114" s="2042">
        <v>44078</v>
      </c>
      <c r="T114" s="26">
        <v>44078</v>
      </c>
    </row>
    <row r="115" spans="1:20" s="73" customFormat="1" ht="19.7" customHeight="1">
      <c r="A115" s="9" t="s">
        <v>5794</v>
      </c>
      <c r="B115" s="9">
        <f t="shared" si="7"/>
        <v>0.01</v>
      </c>
      <c r="C115" s="9">
        <v>5.0000000000000001E-3</v>
      </c>
      <c r="D115" s="9"/>
      <c r="E115" s="65"/>
      <c r="F115" s="357" t="s">
        <v>531</v>
      </c>
      <c r="G115" s="357" t="s">
        <v>531</v>
      </c>
      <c r="H115" s="354" t="s">
        <v>835</v>
      </c>
      <c r="I115" s="378">
        <v>2</v>
      </c>
      <c r="J115" s="379">
        <v>70</v>
      </c>
      <c r="K115" s="342">
        <f t="shared" ref="K115:K120" si="8">I115*J115</f>
        <v>140</v>
      </c>
      <c r="L115" s="167"/>
      <c r="M115" s="182" t="s">
        <v>836</v>
      </c>
      <c r="N115" s="22"/>
      <c r="O115" s="30"/>
      <c r="P115" s="25">
        <v>44070</v>
      </c>
      <c r="Q115" s="65"/>
      <c r="R115" s="60"/>
      <c r="S115" s="2042">
        <v>44078</v>
      </c>
      <c r="T115" s="26">
        <v>44078</v>
      </c>
    </row>
    <row r="116" spans="1:20" s="73" customFormat="1" ht="19.7" customHeight="1">
      <c r="A116" s="9" t="s">
        <v>5794</v>
      </c>
      <c r="B116" s="9">
        <f t="shared" si="7"/>
        <v>0.01</v>
      </c>
      <c r="C116" s="9">
        <v>5.0000000000000001E-3</v>
      </c>
      <c r="D116" s="9"/>
      <c r="E116" s="65"/>
      <c r="F116" s="357" t="s">
        <v>531</v>
      </c>
      <c r="G116" s="357" t="s">
        <v>531</v>
      </c>
      <c r="H116" s="354" t="s">
        <v>541</v>
      </c>
      <c r="I116" s="378">
        <v>2</v>
      </c>
      <c r="J116" s="379">
        <v>78</v>
      </c>
      <c r="K116" s="342">
        <f t="shared" si="8"/>
        <v>156</v>
      </c>
      <c r="L116" s="167"/>
      <c r="M116" s="182" t="s">
        <v>836</v>
      </c>
      <c r="N116" s="22"/>
      <c r="O116" s="285"/>
      <c r="P116" s="25">
        <v>44070</v>
      </c>
      <c r="Q116" s="65"/>
      <c r="R116" s="60"/>
      <c r="S116" s="2042">
        <v>44078</v>
      </c>
      <c r="T116" s="26">
        <v>44078</v>
      </c>
    </row>
    <row r="117" spans="1:20" s="73" customFormat="1" ht="19.7" customHeight="1">
      <c r="A117" s="9" t="s">
        <v>5794</v>
      </c>
      <c r="B117" s="9">
        <f t="shared" si="7"/>
        <v>0.02</v>
      </c>
      <c r="C117" s="9">
        <v>2E-3</v>
      </c>
      <c r="D117" s="9"/>
      <c r="E117" s="65"/>
      <c r="F117" s="351" t="s">
        <v>531</v>
      </c>
      <c r="G117" s="351" t="s">
        <v>531</v>
      </c>
      <c r="H117" s="375" t="s">
        <v>837</v>
      </c>
      <c r="I117" s="1155">
        <v>10</v>
      </c>
      <c r="J117" s="1104">
        <v>79</v>
      </c>
      <c r="K117" s="362">
        <f t="shared" si="8"/>
        <v>790</v>
      </c>
      <c r="L117" s="363"/>
      <c r="M117" s="41" t="s">
        <v>838</v>
      </c>
      <c r="N117" s="22"/>
      <c r="O117" s="285"/>
      <c r="P117" s="25">
        <v>44070</v>
      </c>
      <c r="Q117" s="65"/>
      <c r="R117" s="60"/>
      <c r="S117" s="2042">
        <v>44078</v>
      </c>
      <c r="T117" s="26">
        <v>44078</v>
      </c>
    </row>
    <row r="118" spans="1:20" s="73" customFormat="1" ht="19.7" customHeight="1">
      <c r="A118" s="9" t="s">
        <v>5794</v>
      </c>
      <c r="B118" s="9">
        <f t="shared" si="7"/>
        <v>0.01</v>
      </c>
      <c r="C118" s="9">
        <v>5.0000000000000001E-3</v>
      </c>
      <c r="D118" s="9"/>
      <c r="E118" s="65"/>
      <c r="F118" s="351" t="s">
        <v>531</v>
      </c>
      <c r="G118" s="351" t="s">
        <v>531</v>
      </c>
      <c r="H118" s="482" t="s">
        <v>839</v>
      </c>
      <c r="I118" s="357">
        <v>2</v>
      </c>
      <c r="J118" s="2069">
        <v>71</v>
      </c>
      <c r="K118" s="38">
        <f t="shared" si="8"/>
        <v>142</v>
      </c>
      <c r="L118" s="167"/>
      <c r="M118" s="31" t="s">
        <v>840</v>
      </c>
      <c r="N118" s="57"/>
      <c r="O118" s="285"/>
      <c r="P118" s="25">
        <v>44070</v>
      </c>
      <c r="Q118" s="65"/>
      <c r="R118" s="60"/>
      <c r="S118" s="2042">
        <v>44078</v>
      </c>
      <c r="T118" s="26">
        <v>44078</v>
      </c>
    </row>
    <row r="119" spans="1:20" s="73" customFormat="1" ht="19.7" customHeight="1">
      <c r="A119" s="9" t="s">
        <v>5794</v>
      </c>
      <c r="B119" s="9">
        <f t="shared" si="7"/>
        <v>0.01</v>
      </c>
      <c r="C119" s="9">
        <v>5.0000000000000001E-3</v>
      </c>
      <c r="D119" s="9"/>
      <c r="E119" s="65"/>
      <c r="F119" s="351" t="s">
        <v>531</v>
      </c>
      <c r="G119" s="351" t="s">
        <v>531</v>
      </c>
      <c r="H119" s="482" t="s">
        <v>841</v>
      </c>
      <c r="I119" s="357">
        <v>2</v>
      </c>
      <c r="J119" s="2069">
        <v>30</v>
      </c>
      <c r="K119" s="38">
        <f t="shared" si="8"/>
        <v>60</v>
      </c>
      <c r="L119" s="167"/>
      <c r="M119" s="31" t="s">
        <v>842</v>
      </c>
      <c r="N119" s="57"/>
      <c r="O119" s="285"/>
      <c r="P119" s="25">
        <v>44070</v>
      </c>
      <c r="Q119" s="65"/>
      <c r="R119" s="60"/>
      <c r="S119" s="2042">
        <v>44078</v>
      </c>
      <c r="T119" s="26">
        <v>44078</v>
      </c>
    </row>
    <row r="120" spans="1:20" s="73" customFormat="1" ht="19.7" customHeight="1">
      <c r="A120" s="9"/>
      <c r="B120" s="9"/>
      <c r="C120" s="9"/>
      <c r="D120" s="9"/>
      <c r="E120" s="65"/>
      <c r="F120" s="366" t="s">
        <v>686</v>
      </c>
      <c r="G120" s="366" t="s">
        <v>531</v>
      </c>
      <c r="H120" s="367" t="s">
        <v>1391</v>
      </c>
      <c r="I120" s="44"/>
      <c r="J120" s="1983">
        <v>1800</v>
      </c>
      <c r="K120" s="221">
        <f t="shared" si="8"/>
        <v>0</v>
      </c>
      <c r="L120" s="205"/>
      <c r="M120" s="367" t="s">
        <v>844</v>
      </c>
      <c r="N120" s="57"/>
      <c r="O120" s="285"/>
      <c r="P120" s="25"/>
      <c r="Q120" s="65"/>
      <c r="R120" s="60"/>
      <c r="S120" s="2042"/>
      <c r="T120" s="26"/>
    </row>
    <row r="121" spans="1:20" s="73" customFormat="1" ht="19.7" customHeight="1">
      <c r="A121" s="9"/>
      <c r="B121" s="9"/>
      <c r="C121" s="9"/>
      <c r="D121" s="9"/>
      <c r="E121" s="65"/>
      <c r="F121" s="1019" t="s">
        <v>531</v>
      </c>
      <c r="G121" s="1019" t="s">
        <v>531</v>
      </c>
      <c r="H121" s="986" t="s">
        <v>7701</v>
      </c>
      <c r="I121" s="1026"/>
      <c r="J121" s="1312">
        <v>940</v>
      </c>
      <c r="K121" s="1312">
        <f>I121*J121</f>
        <v>0</v>
      </c>
      <c r="L121" s="1028"/>
      <c r="M121" s="1313" t="s">
        <v>1395</v>
      </c>
      <c r="N121" s="57"/>
      <c r="O121" s="285"/>
      <c r="P121" s="25"/>
      <c r="Q121" s="65"/>
      <c r="R121" s="60"/>
      <c r="S121" s="2042"/>
      <c r="T121" s="26"/>
    </row>
    <row r="122" spans="1:20" s="73" customFormat="1" ht="19.7" customHeight="1">
      <c r="A122" s="9"/>
      <c r="B122" s="9"/>
      <c r="C122" s="9"/>
      <c r="D122" s="9"/>
      <c r="E122" s="65"/>
      <c r="F122" s="790"/>
      <c r="G122" s="790"/>
      <c r="H122" s="30"/>
      <c r="I122" s="22"/>
      <c r="J122" s="36"/>
      <c r="K122" s="36"/>
      <c r="L122" s="167"/>
      <c r="M122" s="741"/>
      <c r="N122" s="57"/>
      <c r="O122" s="285"/>
      <c r="P122" s="25"/>
      <c r="Q122" s="65"/>
      <c r="R122" s="57"/>
      <c r="S122" s="2095"/>
      <c r="T122" s="61"/>
    </row>
    <row r="123" spans="1:20" s="73" customFormat="1" ht="19.7" customHeight="1">
      <c r="A123" s="9"/>
      <c r="B123" s="1271">
        <f>SUM(B111:B122)</f>
        <v>0.6100000000000001</v>
      </c>
      <c r="C123" s="9" t="s">
        <v>7552</v>
      </c>
      <c r="D123" s="9"/>
      <c r="E123" s="65"/>
      <c r="F123" s="65"/>
      <c r="G123" s="65"/>
      <c r="H123" s="1076">
        <f>SUM(K112:K122)</f>
        <v>9612</v>
      </c>
      <c r="I123" s="442"/>
      <c r="J123" s="59"/>
      <c r="K123" s="36">
        <f>I123*J123</f>
        <v>0</v>
      </c>
      <c r="L123" s="283"/>
      <c r="M123" s="443"/>
      <c r="N123" s="57"/>
      <c r="O123" s="285"/>
      <c r="P123" s="25"/>
      <c r="Q123" s="65"/>
      <c r="R123" s="57"/>
      <c r="S123" s="2095"/>
      <c r="T123" s="61"/>
    </row>
    <row r="124" spans="1:20" s="73" customFormat="1" ht="19.7" customHeight="1">
      <c r="A124" s="9"/>
      <c r="B124" s="9"/>
      <c r="C124" s="9"/>
      <c r="D124" s="9"/>
      <c r="E124" s="65"/>
      <c r="F124" s="65"/>
      <c r="G124" s="65"/>
      <c r="H124" s="1094"/>
      <c r="I124" s="442"/>
      <c r="J124" s="59"/>
      <c r="K124" s="36"/>
      <c r="L124" s="283"/>
      <c r="M124" s="443"/>
      <c r="N124" s="57"/>
      <c r="O124" s="285"/>
      <c r="P124" s="25"/>
      <c r="Q124" s="65"/>
      <c r="R124" s="57"/>
      <c r="S124" s="2095"/>
      <c r="T124" s="61"/>
    </row>
    <row r="125" spans="1:20" s="73" customFormat="1" ht="19.7" customHeight="1">
      <c r="A125" s="9"/>
      <c r="B125" s="9"/>
      <c r="C125" s="9"/>
      <c r="D125" s="9"/>
      <c r="E125" s="65"/>
      <c r="F125" s="65"/>
      <c r="G125" s="65"/>
      <c r="H125" s="1094"/>
      <c r="I125" s="442"/>
      <c r="J125" s="59"/>
      <c r="K125" s="36"/>
      <c r="L125" s="283"/>
      <c r="M125" s="443"/>
      <c r="N125" s="57"/>
      <c r="O125" s="285"/>
      <c r="P125" s="25"/>
      <c r="Q125" s="65"/>
      <c r="R125" s="57"/>
      <c r="S125" s="2095"/>
      <c r="T125" s="61"/>
    </row>
    <row r="126" spans="1:20" s="73" customFormat="1" ht="19.7" customHeight="1">
      <c r="A126" s="9"/>
      <c r="B126" s="9"/>
      <c r="C126" s="9"/>
      <c r="D126" s="9"/>
      <c r="E126" s="65"/>
      <c r="F126" s="65"/>
      <c r="G126" s="65"/>
      <c r="H126" s="30"/>
      <c r="I126" s="442"/>
      <c r="J126" s="59"/>
      <c r="K126" s="36">
        <f>I126*J126</f>
        <v>0</v>
      </c>
      <c r="L126" s="283"/>
      <c r="M126" s="443"/>
      <c r="N126" s="57"/>
      <c r="O126" s="285"/>
      <c r="P126" s="25"/>
      <c r="Q126" s="65"/>
      <c r="R126" s="57"/>
      <c r="S126" s="2095"/>
      <c r="T126" s="61"/>
    </row>
    <row r="127" spans="1:20" s="73" customFormat="1" ht="19.7" customHeight="1">
      <c r="A127" s="9"/>
      <c r="B127" s="9"/>
      <c r="C127" s="9"/>
      <c r="D127" s="9"/>
      <c r="E127" s="65"/>
      <c r="F127" s="254" t="s">
        <v>1953</v>
      </c>
      <c r="G127" s="255"/>
      <c r="H127" s="256"/>
      <c r="I127" s="166"/>
      <c r="J127" s="182"/>
      <c r="K127" s="36"/>
      <c r="L127" s="167"/>
      <c r="M127" s="183"/>
      <c r="N127" s="57"/>
      <c r="O127" s="285"/>
      <c r="P127" s="25"/>
      <c r="Q127" s="65"/>
      <c r="R127" s="57"/>
      <c r="S127" s="2095"/>
      <c r="T127" s="61"/>
    </row>
    <row r="128" spans="1:20" s="73" customFormat="1" ht="19.149999999999999" customHeight="1">
      <c r="A128" s="9" t="s">
        <v>7583</v>
      </c>
      <c r="B128" s="9">
        <f t="shared" ref="B128:B138" si="9">+C128*I128</f>
        <v>0.35</v>
      </c>
      <c r="C128" s="9">
        <v>0.35</v>
      </c>
      <c r="D128" s="9"/>
      <c r="E128" s="21"/>
      <c r="F128" s="351" t="s">
        <v>5909</v>
      </c>
      <c r="G128" s="351" t="s">
        <v>531</v>
      </c>
      <c r="H128" s="375" t="s">
        <v>7702</v>
      </c>
      <c r="I128" s="357">
        <v>1</v>
      </c>
      <c r="J128" s="376">
        <v>2400</v>
      </c>
      <c r="K128" s="31">
        <f t="shared" ref="K128:K154" si="10">I128*J128</f>
        <v>2400</v>
      </c>
      <c r="L128" s="23"/>
      <c r="M128" s="31" t="s">
        <v>7703</v>
      </c>
      <c r="N128" s="57"/>
      <c r="O128" s="285"/>
      <c r="P128" s="25">
        <v>44070</v>
      </c>
      <c r="Q128" s="65"/>
      <c r="R128" s="60"/>
      <c r="S128" s="2020">
        <v>44078</v>
      </c>
      <c r="T128" s="26">
        <v>44078</v>
      </c>
    </row>
    <row r="129" spans="1:20" s="73" customFormat="1" ht="19.149999999999999" customHeight="1">
      <c r="A129" s="9" t="s">
        <v>7682</v>
      </c>
      <c r="B129" s="9">
        <f t="shared" si="9"/>
        <v>0.65</v>
      </c>
      <c r="C129" s="9">
        <v>0.65</v>
      </c>
      <c r="D129" s="9"/>
      <c r="E129" s="21"/>
      <c r="F129" s="351" t="s">
        <v>5909</v>
      </c>
      <c r="G129" s="351" t="s">
        <v>531</v>
      </c>
      <c r="H129" s="375" t="s">
        <v>7704</v>
      </c>
      <c r="I129" s="357">
        <v>1</v>
      </c>
      <c r="J129" s="376">
        <v>8642</v>
      </c>
      <c r="K129" s="31">
        <f t="shared" si="10"/>
        <v>8642</v>
      </c>
      <c r="L129" s="23"/>
      <c r="M129" s="31" t="s">
        <v>7705</v>
      </c>
      <c r="N129" s="57"/>
      <c r="O129" s="285"/>
      <c r="P129" s="25">
        <v>44070</v>
      </c>
      <c r="Q129" s="65"/>
      <c r="R129" s="60"/>
      <c r="S129" s="2043">
        <v>44083</v>
      </c>
      <c r="T129" s="26">
        <v>44083</v>
      </c>
    </row>
    <row r="130" spans="1:20" s="73" customFormat="1" ht="19.149999999999999" customHeight="1">
      <c r="A130" s="9" t="s">
        <v>5794</v>
      </c>
      <c r="B130" s="9">
        <f t="shared" si="9"/>
        <v>0.35</v>
      </c>
      <c r="C130" s="9">
        <v>0.35</v>
      </c>
      <c r="D130" s="9"/>
      <c r="E130" s="21"/>
      <c r="F130" s="357" t="s">
        <v>531</v>
      </c>
      <c r="G130" s="357" t="s">
        <v>531</v>
      </c>
      <c r="H130" s="376" t="s">
        <v>881</v>
      </c>
      <c r="I130" s="357">
        <v>1</v>
      </c>
      <c r="J130" s="376">
        <v>4300</v>
      </c>
      <c r="K130" s="59">
        <f t="shared" si="10"/>
        <v>4300</v>
      </c>
      <c r="L130" s="53"/>
      <c r="M130" s="59" t="s">
        <v>882</v>
      </c>
      <c r="N130" s="57"/>
      <c r="O130" s="285"/>
      <c r="P130" s="25">
        <v>44070</v>
      </c>
      <c r="Q130" s="65"/>
      <c r="R130" s="60"/>
      <c r="S130" s="2042">
        <v>44078</v>
      </c>
      <c r="T130" s="26">
        <v>44078</v>
      </c>
    </row>
    <row r="131" spans="1:20" s="73" customFormat="1" ht="19.149999999999999" customHeight="1">
      <c r="A131" s="9" t="s">
        <v>5794</v>
      </c>
      <c r="B131" s="9">
        <f t="shared" si="9"/>
        <v>0.04</v>
      </c>
      <c r="C131" s="9">
        <v>0.01</v>
      </c>
      <c r="D131" s="9"/>
      <c r="E131" s="21"/>
      <c r="F131" s="357" t="s">
        <v>531</v>
      </c>
      <c r="G131" s="357" t="s">
        <v>531</v>
      </c>
      <c r="H131" s="376" t="s">
        <v>883</v>
      </c>
      <c r="I131" s="1007">
        <v>4</v>
      </c>
      <c r="J131" s="376">
        <v>106</v>
      </c>
      <c r="K131" s="59">
        <f t="shared" si="10"/>
        <v>424</v>
      </c>
      <c r="L131" s="841"/>
      <c r="M131" s="59" t="s">
        <v>884</v>
      </c>
      <c r="N131" s="57"/>
      <c r="O131" s="285"/>
      <c r="P131" s="25">
        <v>44070</v>
      </c>
      <c r="Q131" s="65"/>
      <c r="R131" s="60"/>
      <c r="S131" s="2042">
        <v>44078</v>
      </c>
      <c r="T131" s="26">
        <v>44078</v>
      </c>
    </row>
    <row r="132" spans="1:20" s="73" customFormat="1" ht="19.149999999999999" customHeight="1">
      <c r="A132" s="9" t="s">
        <v>5794</v>
      </c>
      <c r="B132" s="9">
        <f t="shared" si="9"/>
        <v>0.03</v>
      </c>
      <c r="C132" s="9">
        <v>1.4999999999999999E-2</v>
      </c>
      <c r="D132" s="9"/>
      <c r="E132" s="21"/>
      <c r="F132" s="351" t="s">
        <v>531</v>
      </c>
      <c r="G132" s="351" t="s">
        <v>531</v>
      </c>
      <c r="H132" s="435" t="s">
        <v>887</v>
      </c>
      <c r="I132" s="1007">
        <v>2</v>
      </c>
      <c r="J132" s="2096">
        <v>76</v>
      </c>
      <c r="K132" s="59">
        <f t="shared" si="10"/>
        <v>152</v>
      </c>
      <c r="L132" s="167"/>
      <c r="M132" s="31" t="s">
        <v>888</v>
      </c>
      <c r="N132" s="57"/>
      <c r="O132" s="285"/>
      <c r="P132" s="25">
        <v>44070</v>
      </c>
      <c r="Q132" s="65"/>
      <c r="R132" s="60"/>
      <c r="S132" s="2042">
        <v>44078</v>
      </c>
      <c r="T132" s="26">
        <v>44078</v>
      </c>
    </row>
    <row r="133" spans="1:20" s="73" customFormat="1" ht="19.149999999999999" customHeight="1">
      <c r="A133" s="9" t="s">
        <v>5794</v>
      </c>
      <c r="B133" s="9">
        <f t="shared" si="9"/>
        <v>0.4</v>
      </c>
      <c r="C133" s="9">
        <v>0.4</v>
      </c>
      <c r="D133" s="9"/>
      <c r="E133" s="1319"/>
      <c r="F133" s="1319" t="s">
        <v>531</v>
      </c>
      <c r="G133" s="1319" t="s">
        <v>531</v>
      </c>
      <c r="H133" s="2097" t="s">
        <v>7706</v>
      </c>
      <c r="I133" s="2098">
        <v>1</v>
      </c>
      <c r="J133" s="2091">
        <v>666</v>
      </c>
      <c r="K133" s="2091">
        <f t="shared" si="10"/>
        <v>666</v>
      </c>
      <c r="L133" s="2099"/>
      <c r="M133" s="31" t="s">
        <v>7707</v>
      </c>
      <c r="N133" s="285" t="s">
        <v>7708</v>
      </c>
      <c r="O133" s="285"/>
      <c r="P133" s="60">
        <v>44071</v>
      </c>
      <c r="Q133" s="65"/>
      <c r="R133" s="60"/>
      <c r="S133" s="2042">
        <v>44074</v>
      </c>
      <c r="T133" s="61">
        <v>44074</v>
      </c>
    </row>
    <row r="134" spans="1:20" s="73" customFormat="1" ht="19.7" customHeight="1">
      <c r="A134" s="9" t="s">
        <v>7709</v>
      </c>
      <c r="B134" s="9">
        <f t="shared" si="9"/>
        <v>7.5</v>
      </c>
      <c r="C134" s="9">
        <v>7.5</v>
      </c>
      <c r="D134" s="9"/>
      <c r="E134" s="21"/>
      <c r="F134" s="351" t="s">
        <v>531</v>
      </c>
      <c r="G134" s="351" t="s">
        <v>531</v>
      </c>
      <c r="H134" s="1760" t="s">
        <v>2016</v>
      </c>
      <c r="I134" s="1005">
        <v>1</v>
      </c>
      <c r="J134" s="376">
        <v>13620</v>
      </c>
      <c r="K134" s="38">
        <f t="shared" si="10"/>
        <v>13620</v>
      </c>
      <c r="L134" s="167"/>
      <c r="M134" s="211" t="s">
        <v>1400</v>
      </c>
      <c r="N134" s="57"/>
      <c r="O134" s="285"/>
      <c r="P134" s="25">
        <v>44070</v>
      </c>
      <c r="Q134" s="65"/>
      <c r="R134" s="60"/>
      <c r="S134" s="2042">
        <v>44076</v>
      </c>
      <c r="T134" s="26">
        <v>44076</v>
      </c>
    </row>
    <row r="135" spans="1:20" s="73" customFormat="1" ht="19.7" customHeight="1">
      <c r="A135" s="9" t="s">
        <v>7583</v>
      </c>
      <c r="B135" s="9">
        <f t="shared" si="9"/>
        <v>0.5</v>
      </c>
      <c r="C135" s="9">
        <v>0.5</v>
      </c>
      <c r="D135" s="9"/>
      <c r="E135" s="21"/>
      <c r="F135" s="351" t="s">
        <v>531</v>
      </c>
      <c r="G135" s="351" t="s">
        <v>531</v>
      </c>
      <c r="H135" s="1004" t="s">
        <v>5614</v>
      </c>
      <c r="I135" s="357">
        <v>1</v>
      </c>
      <c r="J135" s="354">
        <v>6320</v>
      </c>
      <c r="K135" s="36">
        <f t="shared" si="10"/>
        <v>6320</v>
      </c>
      <c r="L135" s="36"/>
      <c r="M135" s="31" t="s">
        <v>949</v>
      </c>
      <c r="N135" s="57"/>
      <c r="O135" s="285"/>
      <c r="P135" s="25">
        <v>44070</v>
      </c>
      <c r="Q135" s="65"/>
      <c r="R135" s="60"/>
      <c r="S135" s="2042">
        <v>44078</v>
      </c>
      <c r="T135" s="26">
        <v>44078</v>
      </c>
    </row>
    <row r="136" spans="1:20" s="73" customFormat="1" ht="19.7" customHeight="1">
      <c r="A136" s="9" t="s">
        <v>5794</v>
      </c>
      <c r="B136" s="9">
        <f t="shared" si="9"/>
        <v>0.22</v>
      </c>
      <c r="C136" s="9">
        <v>0.22</v>
      </c>
      <c r="D136" s="9"/>
      <c r="E136" s="21"/>
      <c r="F136" s="351" t="s">
        <v>531</v>
      </c>
      <c r="G136" s="351" t="s">
        <v>531</v>
      </c>
      <c r="H136" s="1004" t="s">
        <v>864</v>
      </c>
      <c r="I136" s="357">
        <v>1</v>
      </c>
      <c r="J136" s="354">
        <v>4570</v>
      </c>
      <c r="K136" s="36">
        <f t="shared" si="10"/>
        <v>4570</v>
      </c>
      <c r="L136" s="36"/>
      <c r="M136" s="31" t="s">
        <v>1403</v>
      </c>
      <c r="N136" s="57"/>
      <c r="O136" s="285"/>
      <c r="P136" s="25">
        <v>44070</v>
      </c>
      <c r="Q136" s="65"/>
      <c r="R136" s="60"/>
      <c r="S136" s="2042">
        <v>44078</v>
      </c>
      <c r="T136" s="26">
        <v>44078</v>
      </c>
    </row>
    <row r="137" spans="1:20" s="73" customFormat="1" ht="19.7" customHeight="1">
      <c r="A137" s="9" t="s">
        <v>5794</v>
      </c>
      <c r="B137" s="9">
        <f t="shared" si="9"/>
        <v>0.1</v>
      </c>
      <c r="C137" s="9">
        <v>0.1</v>
      </c>
      <c r="D137" s="9"/>
      <c r="E137" s="21"/>
      <c r="F137" s="351" t="s">
        <v>531</v>
      </c>
      <c r="G137" s="351" t="s">
        <v>531</v>
      </c>
      <c r="H137" s="1004" t="s">
        <v>868</v>
      </c>
      <c r="I137" s="357">
        <v>1</v>
      </c>
      <c r="J137" s="354">
        <v>3853</v>
      </c>
      <c r="K137" s="36">
        <f t="shared" si="10"/>
        <v>3853</v>
      </c>
      <c r="L137" s="814"/>
      <c r="M137" s="31" t="s">
        <v>233</v>
      </c>
      <c r="N137" s="57"/>
      <c r="O137" s="285"/>
      <c r="P137" s="25">
        <v>44070</v>
      </c>
      <c r="Q137" s="65"/>
      <c r="R137" s="60"/>
      <c r="S137" s="2042">
        <v>44078</v>
      </c>
      <c r="T137" s="26">
        <v>44078</v>
      </c>
    </row>
    <row r="138" spans="1:20" s="73" customFormat="1" ht="19.7" customHeight="1">
      <c r="A138" s="9" t="s">
        <v>7583</v>
      </c>
      <c r="B138" s="9">
        <f t="shared" si="9"/>
        <v>0.18</v>
      </c>
      <c r="C138" s="9">
        <v>0.09</v>
      </c>
      <c r="D138" s="9"/>
      <c r="E138" s="21"/>
      <c r="F138" s="351" t="s">
        <v>531</v>
      </c>
      <c r="G138" s="351" t="s">
        <v>531</v>
      </c>
      <c r="H138" s="2100" t="s">
        <v>897</v>
      </c>
      <c r="I138" s="357">
        <v>2</v>
      </c>
      <c r="J138" s="354">
        <v>977</v>
      </c>
      <c r="K138" s="36">
        <f t="shared" si="10"/>
        <v>1954</v>
      </c>
      <c r="L138" s="188"/>
      <c r="M138" s="31" t="s">
        <v>898</v>
      </c>
      <c r="N138" s="57"/>
      <c r="O138" s="285"/>
      <c r="P138" s="25">
        <v>44070</v>
      </c>
      <c r="Q138" s="65"/>
      <c r="R138" s="60"/>
      <c r="S138" s="2042">
        <v>44078</v>
      </c>
      <c r="T138" s="26">
        <v>44078</v>
      </c>
    </row>
    <row r="139" spans="1:20" s="73" customFormat="1" ht="19.7" customHeight="1">
      <c r="A139" s="9" t="s">
        <v>5794</v>
      </c>
      <c r="B139" s="9">
        <f>+C139*2</f>
        <v>1</v>
      </c>
      <c r="C139" s="9">
        <v>0.5</v>
      </c>
      <c r="D139" s="9"/>
      <c r="E139" s="21"/>
      <c r="F139" s="832" t="s">
        <v>531</v>
      </c>
      <c r="G139" s="832" t="s">
        <v>531</v>
      </c>
      <c r="H139" s="820" t="s">
        <v>7710</v>
      </c>
      <c r="I139" s="1091"/>
      <c r="J139" s="408">
        <v>872</v>
      </c>
      <c r="K139" s="988">
        <f t="shared" si="10"/>
        <v>0</v>
      </c>
      <c r="L139" s="834"/>
      <c r="M139" s="408" t="s">
        <v>7711</v>
      </c>
      <c r="N139" s="748" t="s">
        <v>7712</v>
      </c>
      <c r="O139" s="285"/>
      <c r="P139" s="25">
        <v>44070</v>
      </c>
      <c r="Q139" s="65"/>
      <c r="R139" s="60"/>
      <c r="S139" s="2042"/>
      <c r="T139" s="26"/>
    </row>
    <row r="140" spans="1:20" s="73" customFormat="1" ht="19.7" customHeight="1">
      <c r="A140" s="9" t="s">
        <v>5794</v>
      </c>
      <c r="B140" s="9">
        <f>+C140*15</f>
        <v>7.4999999999999997E-2</v>
      </c>
      <c r="C140" s="9">
        <v>5.0000000000000001E-3</v>
      </c>
      <c r="D140" s="9"/>
      <c r="E140" s="21"/>
      <c r="F140" s="832" t="s">
        <v>531</v>
      </c>
      <c r="G140" s="832" t="s">
        <v>531</v>
      </c>
      <c r="H140" s="835" t="s">
        <v>7713</v>
      </c>
      <c r="I140" s="748"/>
      <c r="J140" s="1030">
        <v>403</v>
      </c>
      <c r="K140" s="988">
        <f t="shared" si="10"/>
        <v>0</v>
      </c>
      <c r="L140" s="1017"/>
      <c r="M140" s="408" t="s">
        <v>7714</v>
      </c>
      <c r="N140" s="57"/>
      <c r="O140" s="285"/>
      <c r="P140" s="25">
        <v>44070</v>
      </c>
      <c r="Q140" s="65"/>
      <c r="R140" s="60"/>
      <c r="S140" s="2042"/>
      <c r="T140" s="26"/>
    </row>
    <row r="141" spans="1:20" s="73" customFormat="1" ht="19.7" customHeight="1">
      <c r="A141" s="9" t="s">
        <v>5794</v>
      </c>
      <c r="B141" s="9">
        <f t="shared" ref="B141:B146" si="11">+C141*I141</f>
        <v>5.2999999999999999E-2</v>
      </c>
      <c r="C141" s="9">
        <v>5.2999999999999999E-2</v>
      </c>
      <c r="D141" s="9"/>
      <c r="E141" s="21"/>
      <c r="F141" s="351" t="s">
        <v>531</v>
      </c>
      <c r="G141" s="351" t="s">
        <v>531</v>
      </c>
      <c r="H141" s="1004" t="s">
        <v>899</v>
      </c>
      <c r="I141" s="357">
        <v>1</v>
      </c>
      <c r="J141" s="376">
        <v>1019</v>
      </c>
      <c r="K141" s="36">
        <f t="shared" si="10"/>
        <v>1019</v>
      </c>
      <c r="L141" s="188"/>
      <c r="M141" s="31" t="s">
        <v>1406</v>
      </c>
      <c r="N141" s="57" t="s">
        <v>7715</v>
      </c>
      <c r="O141" s="285"/>
      <c r="P141" s="25">
        <v>44070</v>
      </c>
      <c r="Q141" s="65"/>
      <c r="R141" s="60"/>
      <c r="S141" s="2042">
        <v>44078</v>
      </c>
      <c r="T141" s="26">
        <v>44078</v>
      </c>
    </row>
    <row r="142" spans="1:20" s="73" customFormat="1" ht="19.7" customHeight="1">
      <c r="A142" s="9" t="s">
        <v>5794</v>
      </c>
      <c r="B142" s="9">
        <f t="shared" si="11"/>
        <v>0.25</v>
      </c>
      <c r="C142" s="9">
        <v>0.25</v>
      </c>
      <c r="D142" s="9"/>
      <c r="E142" s="21"/>
      <c r="F142" s="378" t="s">
        <v>531</v>
      </c>
      <c r="G142" s="378" t="s">
        <v>531</v>
      </c>
      <c r="H142" s="2101" t="s">
        <v>7716</v>
      </c>
      <c r="I142" s="780">
        <v>1</v>
      </c>
      <c r="J142" s="358">
        <v>2848</v>
      </c>
      <c r="K142" s="36">
        <f t="shared" si="10"/>
        <v>2848</v>
      </c>
      <c r="L142" s="309"/>
      <c r="M142" s="175" t="s">
        <v>907</v>
      </c>
      <c r="N142" s="57"/>
      <c r="O142" s="285"/>
      <c r="P142" s="25">
        <v>44070</v>
      </c>
      <c r="Q142" s="65"/>
      <c r="R142" s="60"/>
      <c r="S142" s="2042">
        <v>44078</v>
      </c>
      <c r="T142" s="26">
        <v>44078</v>
      </c>
    </row>
    <row r="143" spans="1:20" s="73" customFormat="1" ht="19.7" customHeight="1">
      <c r="A143" s="9" t="s">
        <v>5794</v>
      </c>
      <c r="B143" s="9">
        <f t="shared" si="11"/>
        <v>0.33</v>
      </c>
      <c r="C143" s="9">
        <v>0.33</v>
      </c>
      <c r="D143" s="9"/>
      <c r="E143" s="21"/>
      <c r="F143" s="351" t="s">
        <v>531</v>
      </c>
      <c r="G143" s="351" t="s">
        <v>531</v>
      </c>
      <c r="H143" s="2102" t="s">
        <v>908</v>
      </c>
      <c r="I143" s="357">
        <v>1</v>
      </c>
      <c r="J143" s="358">
        <v>4225</v>
      </c>
      <c r="K143" s="36">
        <f t="shared" si="10"/>
        <v>4225</v>
      </c>
      <c r="L143" s="167"/>
      <c r="M143" s="30" t="s">
        <v>909</v>
      </c>
      <c r="N143" s="57"/>
      <c r="O143" s="285"/>
      <c r="P143" s="25">
        <v>44070</v>
      </c>
      <c r="Q143" s="65"/>
      <c r="R143" s="60"/>
      <c r="S143" s="2042">
        <v>44078</v>
      </c>
      <c r="T143" s="26">
        <v>44078</v>
      </c>
    </row>
    <row r="144" spans="1:20" s="73" customFormat="1" ht="19.7" customHeight="1">
      <c r="A144" s="9" t="s">
        <v>5794</v>
      </c>
      <c r="B144" s="9">
        <f t="shared" si="11"/>
        <v>0.1</v>
      </c>
      <c r="C144" s="9">
        <v>0.1</v>
      </c>
      <c r="D144" s="9"/>
      <c r="E144" s="21"/>
      <c r="F144" s="2103" t="s">
        <v>2020</v>
      </c>
      <c r="G144" s="351" t="s">
        <v>144</v>
      </c>
      <c r="H144" s="2104" t="s">
        <v>2023</v>
      </c>
      <c r="I144" s="357">
        <v>1</v>
      </c>
      <c r="J144" s="358">
        <v>570</v>
      </c>
      <c r="K144" s="36">
        <f t="shared" si="10"/>
        <v>570</v>
      </c>
      <c r="L144" s="167"/>
      <c r="M144" s="30" t="s">
        <v>2022</v>
      </c>
      <c r="N144" s="57" t="s">
        <v>7717</v>
      </c>
      <c r="O144" s="285"/>
      <c r="P144" s="25">
        <v>44074</v>
      </c>
      <c r="Q144" s="65"/>
      <c r="R144" s="60">
        <v>44078</v>
      </c>
      <c r="S144" s="2095">
        <v>44078</v>
      </c>
      <c r="T144" s="61">
        <v>44077</v>
      </c>
    </row>
    <row r="145" spans="1:20" s="73" customFormat="1" ht="19.7" customHeight="1">
      <c r="A145" s="9" t="s">
        <v>7709</v>
      </c>
      <c r="B145" s="9">
        <f t="shared" si="11"/>
        <v>5.0000000000000001E-3</v>
      </c>
      <c r="C145" s="9">
        <v>5.0000000000000001E-3</v>
      </c>
      <c r="D145" s="9"/>
      <c r="E145" s="21"/>
      <c r="F145" s="351" t="s">
        <v>531</v>
      </c>
      <c r="G145" s="351" t="s">
        <v>531</v>
      </c>
      <c r="H145" s="2104" t="s">
        <v>2024</v>
      </c>
      <c r="I145" s="357">
        <v>1</v>
      </c>
      <c r="J145" s="1104">
        <v>760</v>
      </c>
      <c r="K145" s="36">
        <f t="shared" si="10"/>
        <v>760</v>
      </c>
      <c r="L145" s="167"/>
      <c r="M145" s="30" t="s">
        <v>2025</v>
      </c>
      <c r="N145" s="57"/>
      <c r="O145" s="285"/>
      <c r="P145" s="25">
        <v>44070</v>
      </c>
      <c r="Q145" s="65"/>
      <c r="R145" s="60"/>
      <c r="S145" s="2042">
        <v>44078</v>
      </c>
      <c r="T145" s="26">
        <v>44078</v>
      </c>
    </row>
    <row r="146" spans="1:20" s="73" customFormat="1" ht="19.7" customHeight="1">
      <c r="A146" s="9" t="s">
        <v>7709</v>
      </c>
      <c r="B146" s="9">
        <f t="shared" si="11"/>
        <v>0.35</v>
      </c>
      <c r="C146" s="9">
        <v>0.35</v>
      </c>
      <c r="D146" s="9"/>
      <c r="E146" s="21"/>
      <c r="F146" s="351" t="s">
        <v>531</v>
      </c>
      <c r="G146" s="351" t="s">
        <v>531</v>
      </c>
      <c r="H146" s="2104" t="s">
        <v>2026</v>
      </c>
      <c r="I146" s="357">
        <v>1</v>
      </c>
      <c r="J146" s="1104">
        <v>5190</v>
      </c>
      <c r="K146" s="36">
        <f t="shared" si="10"/>
        <v>5190</v>
      </c>
      <c r="L146" s="167"/>
      <c r="M146" s="30" t="s">
        <v>2027</v>
      </c>
      <c r="N146" s="57"/>
      <c r="O146" s="285"/>
      <c r="P146" s="25">
        <v>44070</v>
      </c>
      <c r="Q146" s="65"/>
      <c r="R146" s="60"/>
      <c r="S146" s="2042">
        <v>44078</v>
      </c>
      <c r="T146" s="26">
        <v>44078</v>
      </c>
    </row>
    <row r="147" spans="1:20" s="73" customFormat="1" ht="19.7" customHeight="1">
      <c r="A147" s="9"/>
      <c r="B147" s="9"/>
      <c r="C147" s="9"/>
      <c r="D147" s="9"/>
      <c r="E147" s="21"/>
      <c r="F147" s="1357" t="s">
        <v>531</v>
      </c>
      <c r="G147" s="1357" t="s">
        <v>531</v>
      </c>
      <c r="H147" s="2105" t="s">
        <v>7718</v>
      </c>
      <c r="I147" s="1328">
        <v>2</v>
      </c>
      <c r="J147" s="376">
        <v>49</v>
      </c>
      <c r="K147" s="36">
        <f t="shared" si="10"/>
        <v>98</v>
      </c>
      <c r="L147" s="167"/>
      <c r="M147" s="211" t="s">
        <v>7719</v>
      </c>
      <c r="N147" s="57"/>
      <c r="O147" s="285"/>
      <c r="P147" s="25">
        <v>44070</v>
      </c>
      <c r="Q147" s="65"/>
      <c r="R147" s="60"/>
      <c r="S147" s="2042">
        <v>44078</v>
      </c>
      <c r="T147" s="26">
        <v>44078</v>
      </c>
    </row>
    <row r="148" spans="1:20" s="73" customFormat="1" ht="19.7" customHeight="1">
      <c r="A148" s="9" t="s">
        <v>5794</v>
      </c>
      <c r="B148" s="9">
        <f>+C148*3</f>
        <v>1.4999999999999999E-2</v>
      </c>
      <c r="C148" s="9">
        <v>5.0000000000000001E-3</v>
      </c>
      <c r="D148" s="9"/>
      <c r="E148" s="21"/>
      <c r="F148" s="832" t="s">
        <v>577</v>
      </c>
      <c r="G148" s="832" t="s">
        <v>577</v>
      </c>
      <c r="H148" s="2106" t="s">
        <v>7720</v>
      </c>
      <c r="I148" s="1091"/>
      <c r="J148" s="408">
        <v>23</v>
      </c>
      <c r="K148" s="988">
        <f t="shared" si="10"/>
        <v>0</v>
      </c>
      <c r="L148" s="834"/>
      <c r="M148" s="2106" t="s">
        <v>7721</v>
      </c>
      <c r="N148" s="57"/>
      <c r="O148" s="285"/>
      <c r="P148" s="25">
        <v>44070</v>
      </c>
      <c r="Q148" s="65"/>
      <c r="R148" s="60"/>
      <c r="S148" s="2042"/>
      <c r="T148" s="26"/>
    </row>
    <row r="149" spans="1:20" s="73" customFormat="1" ht="19.7" customHeight="1">
      <c r="A149" s="9" t="s">
        <v>5794</v>
      </c>
      <c r="B149" s="9">
        <f>+C149*I149</f>
        <v>0.15</v>
      </c>
      <c r="C149" s="9">
        <v>0.15</v>
      </c>
      <c r="D149" s="9"/>
      <c r="E149" s="21"/>
      <c r="F149" s="351" t="s">
        <v>531</v>
      </c>
      <c r="G149" s="351" t="s">
        <v>531</v>
      </c>
      <c r="H149" s="2107" t="s">
        <v>913</v>
      </c>
      <c r="I149" s="357">
        <v>1</v>
      </c>
      <c r="J149" s="358">
        <v>550</v>
      </c>
      <c r="K149" s="36">
        <f t="shared" si="10"/>
        <v>550</v>
      </c>
      <c r="L149" s="167"/>
      <c r="M149" s="31" t="s">
        <v>914</v>
      </c>
      <c r="N149" s="57"/>
      <c r="O149" s="285"/>
      <c r="P149" s="25">
        <v>44070</v>
      </c>
      <c r="Q149" s="65"/>
      <c r="R149" s="60"/>
      <c r="S149" s="2042">
        <v>44078</v>
      </c>
      <c r="T149" s="26">
        <v>44078</v>
      </c>
    </row>
    <row r="150" spans="1:20" s="73" customFormat="1" ht="19.7" customHeight="1">
      <c r="A150" s="9" t="s">
        <v>5794</v>
      </c>
      <c r="B150" s="9">
        <f>+C150*2</f>
        <v>0.01</v>
      </c>
      <c r="C150" s="9">
        <v>5.0000000000000001E-3</v>
      </c>
      <c r="D150" s="9"/>
      <c r="E150" s="21"/>
      <c r="F150" s="832" t="s">
        <v>531</v>
      </c>
      <c r="G150" s="832" t="s">
        <v>531</v>
      </c>
      <c r="H150" s="1016" t="s">
        <v>7722</v>
      </c>
      <c r="I150" s="748"/>
      <c r="J150" s="988">
        <v>479</v>
      </c>
      <c r="K150" s="988">
        <f t="shared" si="10"/>
        <v>0</v>
      </c>
      <c r="L150" s="834"/>
      <c r="M150" s="835" t="s">
        <v>916</v>
      </c>
      <c r="N150" s="519" t="s">
        <v>7723</v>
      </c>
      <c r="O150" s="285"/>
      <c r="P150" s="25">
        <v>44070</v>
      </c>
      <c r="Q150" s="65"/>
      <c r="R150" s="60"/>
      <c r="S150" s="2042"/>
      <c r="T150" s="26"/>
    </row>
    <row r="151" spans="1:20" s="73" customFormat="1" ht="19.7" customHeight="1">
      <c r="A151" s="9" t="s">
        <v>7685</v>
      </c>
      <c r="B151" s="9">
        <f>+C151*I151</f>
        <v>0.35</v>
      </c>
      <c r="C151" s="9">
        <v>0.35</v>
      </c>
      <c r="D151" s="9"/>
      <c r="E151" s="21"/>
      <c r="F151" s="351" t="s">
        <v>531</v>
      </c>
      <c r="G151" s="351" t="s">
        <v>531</v>
      </c>
      <c r="H151" s="2108" t="s">
        <v>7724</v>
      </c>
      <c r="I151" s="357">
        <v>1</v>
      </c>
      <c r="J151" s="358">
        <v>3930</v>
      </c>
      <c r="K151" s="36">
        <f t="shared" si="10"/>
        <v>3930</v>
      </c>
      <c r="L151" s="167"/>
      <c r="M151" s="30" t="s">
        <v>920</v>
      </c>
      <c r="N151" s="57"/>
      <c r="O151" s="285"/>
      <c r="P151" s="25">
        <v>44070</v>
      </c>
      <c r="Q151" s="65"/>
      <c r="R151" s="60"/>
      <c r="S151" s="2042">
        <v>44078</v>
      </c>
      <c r="T151" s="26">
        <v>44078</v>
      </c>
    </row>
    <row r="152" spans="1:20" s="73" customFormat="1" ht="19.7" customHeight="1">
      <c r="A152" s="9" t="s">
        <v>7685</v>
      </c>
      <c r="B152" s="9">
        <f>+C152*I152</f>
        <v>0.45</v>
      </c>
      <c r="C152" s="9">
        <v>0.45</v>
      </c>
      <c r="D152" s="9"/>
      <c r="E152" s="21"/>
      <c r="F152" s="351" t="s">
        <v>531</v>
      </c>
      <c r="G152" s="351" t="s">
        <v>531</v>
      </c>
      <c r="H152" s="2108" t="s">
        <v>7725</v>
      </c>
      <c r="I152" s="357">
        <v>1</v>
      </c>
      <c r="J152" s="358">
        <v>4160</v>
      </c>
      <c r="K152" s="36">
        <f t="shared" si="10"/>
        <v>4160</v>
      </c>
      <c r="L152" s="167"/>
      <c r="M152" s="30" t="s">
        <v>922</v>
      </c>
      <c r="N152" s="57"/>
      <c r="O152" s="285"/>
      <c r="P152" s="25">
        <v>44070</v>
      </c>
      <c r="Q152" s="65"/>
      <c r="R152" s="60"/>
      <c r="S152" s="2042">
        <v>44078</v>
      </c>
      <c r="T152" s="26">
        <v>44078</v>
      </c>
    </row>
    <row r="153" spans="1:20" s="73" customFormat="1" ht="19.7" customHeight="1">
      <c r="A153" s="9" t="s">
        <v>5794</v>
      </c>
      <c r="B153" s="9">
        <f>+C153*10</f>
        <v>0.05</v>
      </c>
      <c r="C153" s="9">
        <v>5.0000000000000001E-3</v>
      </c>
      <c r="D153" s="9"/>
      <c r="E153" s="21"/>
      <c r="F153" s="832" t="s">
        <v>531</v>
      </c>
      <c r="G153" s="832" t="s">
        <v>531</v>
      </c>
      <c r="H153" s="1024" t="s">
        <v>7726</v>
      </c>
      <c r="I153" s="748"/>
      <c r="J153" s="988">
        <v>1098</v>
      </c>
      <c r="K153" s="988">
        <f t="shared" si="10"/>
        <v>0</v>
      </c>
      <c r="L153" s="834"/>
      <c r="M153" s="835" t="s">
        <v>1417</v>
      </c>
      <c r="N153" s="519" t="s">
        <v>7723</v>
      </c>
      <c r="O153" s="285"/>
      <c r="P153" s="25">
        <v>44070</v>
      </c>
      <c r="Q153" s="65"/>
      <c r="R153" s="60"/>
      <c r="S153" s="2042"/>
      <c r="T153" s="26"/>
    </row>
    <row r="154" spans="1:20" s="73" customFormat="1" ht="19.7" customHeight="1">
      <c r="A154" s="9" t="s">
        <v>5794</v>
      </c>
      <c r="B154" s="9">
        <f>+C154*10</f>
        <v>0.05</v>
      </c>
      <c r="C154" s="9">
        <v>5.0000000000000001E-3</v>
      </c>
      <c r="D154" s="9"/>
      <c r="E154" s="21"/>
      <c r="F154" s="832" t="s">
        <v>531</v>
      </c>
      <c r="G154" s="832" t="s">
        <v>531</v>
      </c>
      <c r="H154" s="1025" t="s">
        <v>7727</v>
      </c>
      <c r="I154" s="748"/>
      <c r="J154" s="988">
        <v>1098</v>
      </c>
      <c r="K154" s="988">
        <f t="shared" si="10"/>
        <v>0</v>
      </c>
      <c r="L154" s="834"/>
      <c r="M154" s="835" t="s">
        <v>1419</v>
      </c>
      <c r="N154" s="519" t="s">
        <v>7723</v>
      </c>
      <c r="O154" s="285"/>
      <c r="P154" s="25">
        <v>44070</v>
      </c>
      <c r="Q154" s="65"/>
      <c r="R154" s="60"/>
      <c r="S154" s="2042"/>
      <c r="T154" s="26"/>
    </row>
    <row r="155" spans="1:20" s="73" customFormat="1" ht="19.7" customHeight="1">
      <c r="A155" s="9" t="s">
        <v>5794</v>
      </c>
      <c r="B155" s="9">
        <f>+C155*2</f>
        <v>0.02</v>
      </c>
      <c r="C155" s="9">
        <v>0.01</v>
      </c>
      <c r="D155" s="9"/>
      <c r="E155" s="21"/>
      <c r="F155" s="2109" t="s">
        <v>7728</v>
      </c>
      <c r="G155" s="2109" t="s">
        <v>3155</v>
      </c>
      <c r="H155" s="2110" t="s">
        <v>910</v>
      </c>
      <c r="I155" s="1069">
        <v>1</v>
      </c>
      <c r="J155" s="221">
        <v>149</v>
      </c>
      <c r="K155" s="221">
        <f>I155*J155</f>
        <v>149</v>
      </c>
      <c r="L155" s="205"/>
      <c r="M155" s="211" t="s">
        <v>7729</v>
      </c>
      <c r="N155" s="519"/>
      <c r="O155" s="285"/>
      <c r="P155" s="25">
        <v>44077</v>
      </c>
      <c r="Q155" s="65"/>
      <c r="R155" s="60">
        <v>44078</v>
      </c>
      <c r="S155" s="2042">
        <v>44081</v>
      </c>
      <c r="T155" s="61">
        <v>44081</v>
      </c>
    </row>
    <row r="156" spans="1:20" s="73" customFormat="1" ht="19.7" customHeight="1">
      <c r="A156" s="9"/>
      <c r="B156" s="9"/>
      <c r="C156" s="9"/>
      <c r="D156" s="9"/>
      <c r="E156" s="21"/>
      <c r="F156" s="2109" t="s">
        <v>7728</v>
      </c>
      <c r="G156" s="2109" t="s">
        <v>3155</v>
      </c>
      <c r="H156" s="2111" t="s">
        <v>447</v>
      </c>
      <c r="I156" s="1069">
        <v>1</v>
      </c>
      <c r="J156" s="221">
        <v>500</v>
      </c>
      <c r="K156" s="221">
        <f>I156*J156</f>
        <v>500</v>
      </c>
      <c r="L156" s="205"/>
      <c r="M156" s="211" t="s">
        <v>447</v>
      </c>
      <c r="N156" s="519"/>
      <c r="O156" s="285"/>
      <c r="P156" s="25"/>
      <c r="Q156" s="65"/>
      <c r="R156" s="60"/>
      <c r="S156" s="2042"/>
      <c r="T156" s="61"/>
    </row>
    <row r="157" spans="1:20" s="73" customFormat="1" ht="19.7" customHeight="1">
      <c r="A157" s="9" t="s">
        <v>5794</v>
      </c>
      <c r="B157" s="9">
        <f t="shared" ref="B157:B162" si="12">+C157*I157</f>
        <v>0.5</v>
      </c>
      <c r="C157" s="9">
        <v>0.5</v>
      </c>
      <c r="D157" s="9"/>
      <c r="E157" s="21"/>
      <c r="F157" s="351" t="s">
        <v>531</v>
      </c>
      <c r="G157" s="351" t="s">
        <v>531</v>
      </c>
      <c r="H157" s="482" t="s">
        <v>7730</v>
      </c>
      <c r="I157" s="357">
        <v>1</v>
      </c>
      <c r="J157" s="2045">
        <v>2889</v>
      </c>
      <c r="K157" s="38">
        <f t="shared" ref="K157:K162" si="13">I157*J157</f>
        <v>2889</v>
      </c>
      <c r="L157" s="167"/>
      <c r="M157" s="31" t="s">
        <v>7731</v>
      </c>
      <c r="N157" s="30" t="s">
        <v>7732</v>
      </c>
      <c r="O157" s="285"/>
      <c r="P157" s="25">
        <v>44070</v>
      </c>
      <c r="Q157" s="65"/>
      <c r="R157" s="60"/>
      <c r="S157" s="2042">
        <v>44078</v>
      </c>
      <c r="T157" s="26">
        <v>44078</v>
      </c>
    </row>
    <row r="158" spans="1:20" s="73" customFormat="1" ht="19.7" customHeight="1">
      <c r="A158" s="9" t="s">
        <v>5794</v>
      </c>
      <c r="B158" s="9">
        <f t="shared" si="12"/>
        <v>0.01</v>
      </c>
      <c r="C158" s="9">
        <v>5.0000000000000001E-3</v>
      </c>
      <c r="D158" s="9"/>
      <c r="E158" s="21"/>
      <c r="F158" s="351" t="s">
        <v>531</v>
      </c>
      <c r="G158" s="351" t="s">
        <v>531</v>
      </c>
      <c r="H158" s="482" t="s">
        <v>7733</v>
      </c>
      <c r="I158" s="357">
        <v>2</v>
      </c>
      <c r="J158" s="2096">
        <v>375</v>
      </c>
      <c r="K158" s="38">
        <f t="shared" si="13"/>
        <v>750</v>
      </c>
      <c r="L158" s="167"/>
      <c r="M158" s="31" t="s">
        <v>7734</v>
      </c>
      <c r="N158" s="285" t="s">
        <v>7735</v>
      </c>
      <c r="O158" s="285"/>
      <c r="P158" s="25">
        <v>44070</v>
      </c>
      <c r="Q158" s="65"/>
      <c r="R158" s="60"/>
      <c r="S158" s="2042">
        <v>44078</v>
      </c>
      <c r="T158" s="26">
        <v>44078</v>
      </c>
    </row>
    <row r="159" spans="1:20" s="73" customFormat="1" ht="19.7" customHeight="1">
      <c r="A159" s="9" t="s">
        <v>5794</v>
      </c>
      <c r="B159" s="9">
        <f t="shared" si="12"/>
        <v>4.0000000000000001E-3</v>
      </c>
      <c r="C159" s="9">
        <v>4.0000000000000001E-3</v>
      </c>
      <c r="D159" s="9"/>
      <c r="E159" s="21"/>
      <c r="F159" s="351" t="s">
        <v>531</v>
      </c>
      <c r="G159" s="351" t="s">
        <v>531</v>
      </c>
      <c r="H159" s="482" t="s">
        <v>7736</v>
      </c>
      <c r="I159" s="357">
        <v>1</v>
      </c>
      <c r="J159" s="2045">
        <v>954</v>
      </c>
      <c r="K159" s="38">
        <f t="shared" si="13"/>
        <v>954</v>
      </c>
      <c r="L159" s="167"/>
      <c r="M159" s="31" t="s">
        <v>7737</v>
      </c>
      <c r="N159" s="285" t="s">
        <v>7735</v>
      </c>
      <c r="O159" s="285"/>
      <c r="P159" s="25">
        <v>44070</v>
      </c>
      <c r="Q159" s="65"/>
      <c r="R159" s="60"/>
      <c r="S159" s="2042">
        <v>44078</v>
      </c>
      <c r="T159" s="26">
        <v>44078</v>
      </c>
    </row>
    <row r="160" spans="1:20" s="73" customFormat="1" ht="19.7" customHeight="1">
      <c r="A160" s="9" t="s">
        <v>5794</v>
      </c>
      <c r="B160" s="9">
        <f t="shared" si="12"/>
        <v>4.0000000000000001E-3</v>
      </c>
      <c r="C160" s="9">
        <v>4.0000000000000001E-3</v>
      </c>
      <c r="D160" s="9"/>
      <c r="E160" s="21"/>
      <c r="F160" s="351" t="s">
        <v>531</v>
      </c>
      <c r="G160" s="351" t="s">
        <v>531</v>
      </c>
      <c r="H160" s="482" t="s">
        <v>7738</v>
      </c>
      <c r="I160" s="357">
        <v>1</v>
      </c>
      <c r="J160" s="2045">
        <v>1034</v>
      </c>
      <c r="K160" s="38">
        <f t="shared" si="13"/>
        <v>1034</v>
      </c>
      <c r="L160" s="167"/>
      <c r="M160" s="31" t="s">
        <v>7739</v>
      </c>
      <c r="N160" s="285" t="s">
        <v>7735</v>
      </c>
      <c r="O160" s="285"/>
      <c r="P160" s="25">
        <v>44070</v>
      </c>
      <c r="Q160" s="65"/>
      <c r="R160" s="60"/>
      <c r="S160" s="2042">
        <v>44078</v>
      </c>
      <c r="T160" s="26">
        <v>44078</v>
      </c>
    </row>
    <row r="161" spans="1:20" s="73" customFormat="1" ht="19.7" customHeight="1">
      <c r="A161" s="9" t="s">
        <v>5794</v>
      </c>
      <c r="B161" s="9">
        <f t="shared" si="12"/>
        <v>5.0000000000000001E-3</v>
      </c>
      <c r="C161" s="9">
        <v>5.0000000000000001E-3</v>
      </c>
      <c r="D161" s="9"/>
      <c r="E161" s="21"/>
      <c r="F161" s="351" t="s">
        <v>531</v>
      </c>
      <c r="G161" s="351" t="s">
        <v>531</v>
      </c>
      <c r="H161" s="482" t="s">
        <v>7740</v>
      </c>
      <c r="I161" s="357">
        <v>1</v>
      </c>
      <c r="J161" s="2045">
        <v>985</v>
      </c>
      <c r="K161" s="38">
        <f t="shared" si="13"/>
        <v>985</v>
      </c>
      <c r="L161" s="167"/>
      <c r="M161" s="31" t="s">
        <v>7741</v>
      </c>
      <c r="N161" s="285" t="s">
        <v>7735</v>
      </c>
      <c r="O161" s="285"/>
      <c r="P161" s="25">
        <v>44070</v>
      </c>
      <c r="Q161" s="65"/>
      <c r="R161" s="60"/>
      <c r="S161" s="2042">
        <v>44078</v>
      </c>
      <c r="T161" s="26">
        <v>44078</v>
      </c>
    </row>
    <row r="162" spans="1:20" s="73" customFormat="1" ht="19.7" customHeight="1">
      <c r="A162" s="9" t="s">
        <v>5794</v>
      </c>
      <c r="B162" s="9">
        <f t="shared" si="12"/>
        <v>5.0000000000000001E-3</v>
      </c>
      <c r="C162" s="9">
        <v>5.0000000000000001E-3</v>
      </c>
      <c r="D162" s="9"/>
      <c r="E162" s="21"/>
      <c r="F162" s="351" t="s">
        <v>531</v>
      </c>
      <c r="G162" s="351" t="s">
        <v>531</v>
      </c>
      <c r="H162" s="482" t="s">
        <v>7742</v>
      </c>
      <c r="I162" s="357">
        <v>1</v>
      </c>
      <c r="J162" s="2045">
        <v>997</v>
      </c>
      <c r="K162" s="38">
        <f t="shared" si="13"/>
        <v>997</v>
      </c>
      <c r="L162" s="167"/>
      <c r="M162" s="31" t="s">
        <v>7743</v>
      </c>
      <c r="N162" s="285" t="s">
        <v>7735</v>
      </c>
      <c r="O162" s="285"/>
      <c r="P162" s="25">
        <v>44070</v>
      </c>
      <c r="Q162" s="65"/>
      <c r="R162" s="60"/>
      <c r="S162" s="2042">
        <v>44078</v>
      </c>
      <c r="T162" s="26">
        <v>44078</v>
      </c>
    </row>
    <row r="163" spans="1:20" s="73" customFormat="1" ht="19.7" customHeight="1">
      <c r="A163" s="9" t="s">
        <v>5794</v>
      </c>
      <c r="B163" s="9">
        <f>+C163*I163</f>
        <v>0.15</v>
      </c>
      <c r="C163" s="9">
        <v>0.15</v>
      </c>
      <c r="D163" s="9"/>
      <c r="E163" s="1319"/>
      <c r="F163" s="2112" t="s">
        <v>531</v>
      </c>
      <c r="G163" s="2112" t="s">
        <v>531</v>
      </c>
      <c r="H163" s="2113" t="s">
        <v>4435</v>
      </c>
      <c r="I163" s="2114">
        <v>1</v>
      </c>
      <c r="J163" s="2115">
        <v>1919</v>
      </c>
      <c r="K163" s="2116">
        <f>I163*J163</f>
        <v>1919</v>
      </c>
      <c r="L163" s="2117"/>
      <c r="M163" s="2118" t="s">
        <v>7744</v>
      </c>
      <c r="N163" s="30" t="s">
        <v>7745</v>
      </c>
      <c r="O163" s="22"/>
      <c r="P163" s="25">
        <v>44071</v>
      </c>
      <c r="Q163" s="21"/>
      <c r="R163" s="22"/>
      <c r="S163" s="2020">
        <v>44074</v>
      </c>
      <c r="T163" s="26">
        <v>44074</v>
      </c>
    </row>
    <row r="164" spans="1:20" s="73" customFormat="1" ht="19.7" customHeight="1">
      <c r="A164" s="9"/>
      <c r="B164" s="1271">
        <f>SUM(B128:B162)</f>
        <v>14.106000000000002</v>
      </c>
      <c r="C164" s="9" t="s">
        <v>7552</v>
      </c>
      <c r="D164" s="9"/>
      <c r="E164" s="21"/>
      <c r="F164" s="21"/>
      <c r="G164" s="21"/>
      <c r="H164" s="850"/>
      <c r="I164" s="1069"/>
      <c r="J164" s="221"/>
      <c r="K164" s="38"/>
      <c r="L164" s="167"/>
      <c r="M164" s="31"/>
      <c r="N164" s="57"/>
      <c r="O164" s="285"/>
      <c r="P164" s="25"/>
      <c r="Q164" s="65"/>
      <c r="R164" s="60"/>
      <c r="S164" s="2042"/>
      <c r="T164" s="61"/>
    </row>
    <row r="165" spans="1:20" s="73" customFormat="1" ht="19.7" customHeight="1">
      <c r="A165" s="9"/>
      <c r="B165" s="9"/>
      <c r="C165" s="9"/>
      <c r="D165" s="9"/>
      <c r="E165" s="21"/>
      <c r="F165" s="21"/>
      <c r="G165" s="21"/>
      <c r="H165" s="1036">
        <f>SUM(K128:K164)</f>
        <v>80428</v>
      </c>
      <c r="I165" s="1075"/>
      <c r="J165" s="1075"/>
      <c r="K165" s="1075"/>
      <c r="L165" s="24"/>
      <c r="M165" s="31"/>
      <c r="N165" s="57"/>
      <c r="O165" s="285"/>
      <c r="P165" s="25"/>
      <c r="Q165" s="65"/>
      <c r="R165" s="57"/>
      <c r="S165" s="2095"/>
      <c r="T165" s="61"/>
    </row>
    <row r="166" spans="1:20" s="73" customFormat="1" ht="19.7" customHeight="1">
      <c r="A166" s="9"/>
      <c r="B166" s="9"/>
      <c r="C166" s="9"/>
      <c r="D166" s="9"/>
      <c r="E166" s="21"/>
      <c r="F166" s="65"/>
      <c r="G166" s="65"/>
      <c r="H166" s="30"/>
      <c r="I166" s="442"/>
      <c r="J166" s="59"/>
      <c r="K166" s="36"/>
      <c r="L166" s="283"/>
      <c r="M166" s="443"/>
      <c r="N166" s="57"/>
      <c r="O166" s="285"/>
      <c r="P166" s="25"/>
      <c r="Q166" s="65"/>
      <c r="R166" s="57"/>
      <c r="S166" s="2095"/>
      <c r="T166" s="61"/>
    </row>
    <row r="167" spans="1:20" s="73" customFormat="1" ht="19.7" customHeight="1">
      <c r="A167" s="9"/>
      <c r="B167" s="9"/>
      <c r="C167" s="9"/>
      <c r="D167" s="9"/>
      <c r="E167" s="21"/>
      <c r="F167" s="65"/>
      <c r="G167" s="65"/>
      <c r="H167" s="30"/>
      <c r="I167" s="442"/>
      <c r="J167" s="59"/>
      <c r="K167" s="36"/>
      <c r="L167" s="283"/>
      <c r="M167" s="443"/>
      <c r="N167" s="57"/>
      <c r="O167" s="285"/>
      <c r="P167" s="25"/>
      <c r="Q167" s="65"/>
      <c r="R167" s="57"/>
      <c r="S167" s="2095"/>
      <c r="T167" s="61"/>
    </row>
    <row r="168" spans="1:20" s="73" customFormat="1" ht="19.7" customHeight="1">
      <c r="A168" s="9"/>
      <c r="B168" s="9"/>
      <c r="C168" s="9"/>
      <c r="D168" s="9"/>
      <c r="E168" s="21"/>
      <c r="F168" s="2119" t="s">
        <v>7746</v>
      </c>
      <c r="G168" s="2120"/>
      <c r="H168" s="2121"/>
      <c r="I168" s="442"/>
      <c r="J168" s="59"/>
      <c r="K168" s="36"/>
      <c r="L168" s="283"/>
      <c r="M168" s="443"/>
      <c r="N168" s="57"/>
      <c r="O168" s="285"/>
      <c r="P168" s="25"/>
      <c r="Q168" s="65"/>
      <c r="R168" s="57"/>
      <c r="S168" s="2095"/>
      <c r="T168" s="61"/>
    </row>
    <row r="169" spans="1:20" s="73" customFormat="1" ht="19.7" customHeight="1">
      <c r="A169" s="9" t="s">
        <v>7709</v>
      </c>
      <c r="B169" s="9">
        <f t="shared" ref="B169:B175" si="14">+C169*I169</f>
        <v>0.2</v>
      </c>
      <c r="C169" s="9">
        <v>0.2</v>
      </c>
      <c r="D169" s="9"/>
      <c r="E169" s="21"/>
      <c r="F169" s="1771" t="s">
        <v>618</v>
      </c>
      <c r="G169" s="1155" t="s">
        <v>619</v>
      </c>
      <c r="H169" s="2122" t="s">
        <v>7747</v>
      </c>
      <c r="I169" s="357">
        <v>1</v>
      </c>
      <c r="J169" s="2045">
        <v>3720</v>
      </c>
      <c r="K169" s="38">
        <f t="shared" ref="K169:K186" si="15">I169*J169</f>
        <v>3720</v>
      </c>
      <c r="L169" s="167"/>
      <c r="M169" s="260" t="s">
        <v>621</v>
      </c>
      <c r="N169" s="57" t="s">
        <v>7717</v>
      </c>
      <c r="O169" s="285"/>
      <c r="P169" s="25">
        <v>44074</v>
      </c>
      <c r="Q169" s="65"/>
      <c r="R169" s="58">
        <v>44078</v>
      </c>
      <c r="S169" s="2095">
        <v>44078</v>
      </c>
      <c r="T169" s="61">
        <v>44077</v>
      </c>
    </row>
    <row r="170" spans="1:20" s="73" customFormat="1" ht="19.7" customHeight="1">
      <c r="A170" s="9" t="s">
        <v>5794</v>
      </c>
      <c r="B170" s="9">
        <f t="shared" si="14"/>
        <v>0.76</v>
      </c>
      <c r="C170" s="9">
        <v>0.76</v>
      </c>
      <c r="D170" s="9"/>
      <c r="E170" s="21"/>
      <c r="F170" s="1771" t="s">
        <v>618</v>
      </c>
      <c r="G170" s="1155" t="s">
        <v>619</v>
      </c>
      <c r="H170" s="2122" t="s">
        <v>5376</v>
      </c>
      <c r="I170" s="357">
        <v>1</v>
      </c>
      <c r="J170" s="2045">
        <v>2660</v>
      </c>
      <c r="K170" s="38">
        <f t="shared" si="15"/>
        <v>2660</v>
      </c>
      <c r="L170" s="167"/>
      <c r="M170" s="260" t="s">
        <v>624</v>
      </c>
      <c r="N170" s="57" t="s">
        <v>7717</v>
      </c>
      <c r="O170" s="285"/>
      <c r="P170" s="25">
        <v>44074</v>
      </c>
      <c r="Q170" s="65"/>
      <c r="R170" s="58">
        <v>44078</v>
      </c>
      <c r="S170" s="2095">
        <v>44078</v>
      </c>
      <c r="T170" s="61">
        <v>44077</v>
      </c>
    </row>
    <row r="171" spans="1:20" s="73" customFormat="1" ht="19.7" customHeight="1">
      <c r="A171" s="9" t="s">
        <v>5794</v>
      </c>
      <c r="B171" s="9">
        <f t="shared" si="14"/>
        <v>0.08</v>
      </c>
      <c r="C171" s="9">
        <v>0.08</v>
      </c>
      <c r="D171" s="9"/>
      <c r="E171" s="21"/>
      <c r="F171" s="1771" t="s">
        <v>618</v>
      </c>
      <c r="G171" s="1155" t="s">
        <v>619</v>
      </c>
      <c r="H171" s="2122" t="s">
        <v>5377</v>
      </c>
      <c r="I171" s="357">
        <v>1</v>
      </c>
      <c r="J171" s="2045">
        <v>420</v>
      </c>
      <c r="K171" s="38">
        <f t="shared" si="15"/>
        <v>420</v>
      </c>
      <c r="L171" s="167"/>
      <c r="M171" s="260" t="s">
        <v>626</v>
      </c>
      <c r="N171" s="57" t="s">
        <v>7717</v>
      </c>
      <c r="O171" s="285"/>
      <c r="P171" s="25">
        <v>44074</v>
      </c>
      <c r="Q171" s="65"/>
      <c r="R171" s="58">
        <v>44078</v>
      </c>
      <c r="S171" s="2095">
        <v>44078</v>
      </c>
      <c r="T171" s="61">
        <v>44077</v>
      </c>
    </row>
    <row r="172" spans="1:20" s="73" customFormat="1" ht="19.7" customHeight="1">
      <c r="A172" s="9" t="s">
        <v>5794</v>
      </c>
      <c r="B172" s="9">
        <f t="shared" si="14"/>
        <v>0.03</v>
      </c>
      <c r="C172" s="9">
        <v>1.4999999999999999E-2</v>
      </c>
      <c r="D172" s="9"/>
      <c r="E172" s="21"/>
      <c r="F172" s="1771" t="s">
        <v>618</v>
      </c>
      <c r="G172" s="1155" t="s">
        <v>619</v>
      </c>
      <c r="H172" s="2122" t="s">
        <v>5378</v>
      </c>
      <c r="I172" s="357">
        <v>2</v>
      </c>
      <c r="J172" s="2045">
        <v>170</v>
      </c>
      <c r="K172" s="38">
        <f t="shared" si="15"/>
        <v>340</v>
      </c>
      <c r="L172" s="167"/>
      <c r="M172" s="260" t="s">
        <v>628</v>
      </c>
      <c r="N172" s="57" t="s">
        <v>7717</v>
      </c>
      <c r="O172" s="285"/>
      <c r="P172" s="25">
        <v>44074</v>
      </c>
      <c r="Q172" s="65"/>
      <c r="R172" s="58">
        <v>44078</v>
      </c>
      <c r="S172" s="2095">
        <v>44078</v>
      </c>
      <c r="T172" s="61">
        <v>44077</v>
      </c>
    </row>
    <row r="173" spans="1:20" s="73" customFormat="1" ht="19.7" customHeight="1">
      <c r="A173" s="9" t="s">
        <v>5794</v>
      </c>
      <c r="B173" s="9">
        <f t="shared" si="14"/>
        <v>2.4E-2</v>
      </c>
      <c r="C173" s="9">
        <v>2.4E-2</v>
      </c>
      <c r="D173" s="9"/>
      <c r="E173" s="21"/>
      <c r="F173" s="1771" t="s">
        <v>618</v>
      </c>
      <c r="G173" s="1155" t="s">
        <v>619</v>
      </c>
      <c r="H173" s="1008" t="s">
        <v>7748</v>
      </c>
      <c r="I173" s="2123">
        <v>1</v>
      </c>
      <c r="J173" s="2044">
        <v>280</v>
      </c>
      <c r="K173" s="36">
        <f t="shared" si="15"/>
        <v>280</v>
      </c>
      <c r="L173" s="205"/>
      <c r="M173" s="76" t="s">
        <v>1968</v>
      </c>
      <c r="N173" s="57" t="s">
        <v>7717</v>
      </c>
      <c r="O173" s="285"/>
      <c r="P173" s="25">
        <v>44074</v>
      </c>
      <c r="Q173" s="65"/>
      <c r="R173" s="58">
        <v>44078</v>
      </c>
      <c r="S173" s="2095">
        <v>44078</v>
      </c>
      <c r="T173" s="61">
        <v>44077</v>
      </c>
    </row>
    <row r="174" spans="1:20" s="73" customFormat="1" ht="19.7" customHeight="1">
      <c r="A174" s="9" t="s">
        <v>5794</v>
      </c>
      <c r="B174" s="9">
        <f t="shared" si="14"/>
        <v>4.0000000000000001E-3</v>
      </c>
      <c r="C174" s="9">
        <v>1E-3</v>
      </c>
      <c r="D174" s="9"/>
      <c r="E174" s="21"/>
      <c r="F174" s="1771" t="s">
        <v>861</v>
      </c>
      <c r="G174" s="351" t="s">
        <v>783</v>
      </c>
      <c r="H174" s="1798" t="s">
        <v>7749</v>
      </c>
      <c r="I174" s="2123">
        <v>4</v>
      </c>
      <c r="J174" s="2044">
        <v>47</v>
      </c>
      <c r="K174" s="36">
        <f t="shared" si="15"/>
        <v>188</v>
      </c>
      <c r="L174" s="205"/>
      <c r="M174" s="76" t="s">
        <v>877</v>
      </c>
      <c r="N174" s="57"/>
      <c r="O174" s="285"/>
      <c r="P174" s="25">
        <v>44071</v>
      </c>
      <c r="Q174" s="65"/>
      <c r="R174" s="58">
        <v>44078</v>
      </c>
      <c r="S174" s="2095">
        <v>44078</v>
      </c>
      <c r="T174" s="61">
        <v>44076</v>
      </c>
    </row>
    <row r="175" spans="1:20" s="73" customFormat="1" ht="19.7" customHeight="1">
      <c r="A175" s="9" t="s">
        <v>5794</v>
      </c>
      <c r="B175" s="9">
        <f t="shared" si="14"/>
        <v>0.01</v>
      </c>
      <c r="C175" s="9">
        <v>5.0000000000000001E-3</v>
      </c>
      <c r="D175" s="9"/>
      <c r="E175" s="21"/>
      <c r="F175" s="1357" t="s">
        <v>531</v>
      </c>
      <c r="G175" s="1357" t="s">
        <v>531</v>
      </c>
      <c r="H175" s="2105" t="s">
        <v>7718</v>
      </c>
      <c r="I175" s="1328">
        <v>2</v>
      </c>
      <c r="J175" s="376">
        <v>49</v>
      </c>
      <c r="K175" s="36">
        <f t="shared" si="15"/>
        <v>98</v>
      </c>
      <c r="L175" s="167"/>
      <c r="M175" s="211" t="s">
        <v>1817</v>
      </c>
      <c r="N175" s="956" t="s">
        <v>7750</v>
      </c>
      <c r="O175" s="285"/>
      <c r="P175" s="25">
        <v>44070</v>
      </c>
      <c r="Q175" s="65"/>
      <c r="R175" s="57"/>
      <c r="S175" s="2095">
        <v>44078</v>
      </c>
      <c r="T175" s="26">
        <v>44078</v>
      </c>
    </row>
    <row r="176" spans="1:20" s="73" customFormat="1" ht="19.7" customHeight="1">
      <c r="A176" s="9" t="s">
        <v>5794</v>
      </c>
      <c r="B176" s="9">
        <f>+C176*2</f>
        <v>0.01</v>
      </c>
      <c r="C176" s="9">
        <v>5.0000000000000001E-3</v>
      </c>
      <c r="D176" s="9"/>
      <c r="E176" s="21"/>
      <c r="F176" s="2124" t="s">
        <v>577</v>
      </c>
      <c r="G176" s="2124" t="s">
        <v>577</v>
      </c>
      <c r="H176" s="2125" t="s">
        <v>7720</v>
      </c>
      <c r="I176" s="2126"/>
      <c r="J176" s="2125">
        <v>23</v>
      </c>
      <c r="K176" s="2127">
        <f t="shared" si="15"/>
        <v>0</v>
      </c>
      <c r="L176" s="2128"/>
      <c r="M176" s="2125" t="s">
        <v>7751</v>
      </c>
      <c r="N176" s="57"/>
      <c r="O176" s="285"/>
      <c r="P176" s="25"/>
      <c r="Q176" s="65"/>
      <c r="R176" s="57"/>
      <c r="S176" s="2095"/>
      <c r="T176" s="61"/>
    </row>
    <row r="177" spans="1:20" s="73" customFormat="1" ht="19.7" customHeight="1">
      <c r="A177" s="9" t="s">
        <v>5794</v>
      </c>
      <c r="B177" s="9">
        <f>+C177*I177</f>
        <v>0.01</v>
      </c>
      <c r="C177" s="9">
        <v>0.01</v>
      </c>
      <c r="D177" s="9"/>
      <c r="E177" s="21"/>
      <c r="F177" s="1771" t="s">
        <v>577</v>
      </c>
      <c r="G177" s="1771" t="s">
        <v>577</v>
      </c>
      <c r="H177" s="376" t="s">
        <v>7752</v>
      </c>
      <c r="I177" s="357">
        <v>1</v>
      </c>
      <c r="J177" s="376">
        <v>270</v>
      </c>
      <c r="K177" s="38">
        <f t="shared" si="15"/>
        <v>270</v>
      </c>
      <c r="L177" s="53"/>
      <c r="M177" s="59" t="s">
        <v>635</v>
      </c>
      <c r="N177" s="57"/>
      <c r="O177" s="285"/>
      <c r="P177" s="25">
        <v>44070</v>
      </c>
      <c r="Q177" s="65"/>
      <c r="R177" s="57"/>
      <c r="S177" s="2095">
        <v>44078</v>
      </c>
      <c r="T177" s="26">
        <v>44078</v>
      </c>
    </row>
    <row r="178" spans="1:20" s="73" customFormat="1" ht="19.7" customHeight="1">
      <c r="A178" s="9"/>
      <c r="B178" s="9"/>
      <c r="C178" s="9"/>
      <c r="D178" s="9"/>
      <c r="E178" s="21"/>
      <c r="F178" s="257"/>
      <c r="G178" s="257"/>
      <c r="H178" s="245"/>
      <c r="I178" s="167"/>
      <c r="J178" s="38"/>
      <c r="K178" s="38"/>
      <c r="L178" s="167"/>
      <c r="M178" s="183"/>
      <c r="N178" s="57"/>
      <c r="O178" s="285"/>
      <c r="P178" s="25"/>
      <c r="Q178" s="65"/>
      <c r="R178" s="57"/>
      <c r="S178" s="2095"/>
      <c r="T178" s="61"/>
    </row>
    <row r="179" spans="1:20" s="73" customFormat="1" ht="19.7" customHeight="1">
      <c r="A179" s="9" t="s">
        <v>7583</v>
      </c>
      <c r="B179" s="9">
        <f>+C179*I179</f>
        <v>0.25</v>
      </c>
      <c r="C179" s="9">
        <v>0.25</v>
      </c>
      <c r="D179" s="9"/>
      <c r="E179" s="21"/>
      <c r="F179" s="351" t="s">
        <v>5909</v>
      </c>
      <c r="G179" s="351" t="s">
        <v>531</v>
      </c>
      <c r="H179" s="1004" t="s">
        <v>7753</v>
      </c>
      <c r="I179" s="1328">
        <v>1</v>
      </c>
      <c r="J179" s="376">
        <v>2320</v>
      </c>
      <c r="K179" s="38">
        <f t="shared" si="15"/>
        <v>2320</v>
      </c>
      <c r="L179" s="167"/>
      <c r="M179" s="211" t="s">
        <v>7754</v>
      </c>
      <c r="N179" s="57"/>
      <c r="O179" s="285"/>
      <c r="P179" s="25">
        <v>44070</v>
      </c>
      <c r="Q179" s="65"/>
      <c r="R179" s="57"/>
      <c r="S179" s="2095">
        <v>44078</v>
      </c>
      <c r="T179" s="26">
        <v>44078</v>
      </c>
    </row>
    <row r="180" spans="1:20" s="73" customFormat="1" ht="19.7" customHeight="1">
      <c r="A180" s="9" t="s">
        <v>5794</v>
      </c>
      <c r="B180" s="9">
        <f>+C180*I180</f>
        <v>0.01</v>
      </c>
      <c r="C180" s="9">
        <v>5.0000000000000001E-3</v>
      </c>
      <c r="D180" s="9"/>
      <c r="E180" s="21"/>
      <c r="F180" s="1357" t="s">
        <v>531</v>
      </c>
      <c r="G180" s="1357" t="s">
        <v>531</v>
      </c>
      <c r="H180" s="2105" t="s">
        <v>7718</v>
      </c>
      <c r="I180" s="1328">
        <v>2</v>
      </c>
      <c r="J180" s="376">
        <v>49</v>
      </c>
      <c r="K180" s="36">
        <f t="shared" si="15"/>
        <v>98</v>
      </c>
      <c r="L180" s="167"/>
      <c r="M180" s="211" t="s">
        <v>1817</v>
      </c>
      <c r="N180" s="57"/>
      <c r="O180" s="285"/>
      <c r="P180" s="25">
        <v>44070</v>
      </c>
      <c r="Q180" s="65"/>
      <c r="R180" s="57"/>
      <c r="S180" s="2095">
        <v>44078</v>
      </c>
      <c r="T180" s="26">
        <v>44078</v>
      </c>
    </row>
    <row r="181" spans="1:20" s="73" customFormat="1" ht="19.7" customHeight="1">
      <c r="A181" s="9" t="s">
        <v>5794</v>
      </c>
      <c r="B181" s="9">
        <f>+C181*2</f>
        <v>0.01</v>
      </c>
      <c r="C181" s="9">
        <v>5.0000000000000001E-3</v>
      </c>
      <c r="D181" s="9"/>
      <c r="E181" s="21"/>
      <c r="F181" s="2124" t="s">
        <v>577</v>
      </c>
      <c r="G181" s="2124" t="s">
        <v>577</v>
      </c>
      <c r="H181" s="2125" t="s">
        <v>7720</v>
      </c>
      <c r="I181" s="2126"/>
      <c r="J181" s="2125">
        <v>23</v>
      </c>
      <c r="K181" s="2127">
        <f t="shared" si="15"/>
        <v>0</v>
      </c>
      <c r="L181" s="2128"/>
      <c r="M181" s="2125" t="s">
        <v>7751</v>
      </c>
      <c r="N181" s="57"/>
      <c r="O181" s="285"/>
      <c r="P181" s="25"/>
      <c r="Q181" s="65"/>
      <c r="R181" s="57"/>
      <c r="S181" s="2095"/>
      <c r="T181" s="61"/>
    </row>
    <row r="182" spans="1:20" s="73" customFormat="1" ht="19.7" customHeight="1">
      <c r="A182" s="9" t="s">
        <v>5794</v>
      </c>
      <c r="B182" s="9">
        <f>+C182*I182</f>
        <v>0.13</v>
      </c>
      <c r="C182" s="9">
        <v>0.13</v>
      </c>
      <c r="D182" s="9"/>
      <c r="E182" s="21"/>
      <c r="F182" s="2129" t="s">
        <v>292</v>
      </c>
      <c r="G182" s="2130" t="s">
        <v>619</v>
      </c>
      <c r="H182" s="1068" t="s">
        <v>7755</v>
      </c>
      <c r="I182" s="1102">
        <v>1</v>
      </c>
      <c r="J182" s="2131">
        <v>10610</v>
      </c>
      <c r="K182" s="2132">
        <f t="shared" si="15"/>
        <v>10610</v>
      </c>
      <c r="L182" s="283"/>
      <c r="M182" s="443" t="s">
        <v>7756</v>
      </c>
      <c r="N182" s="57" t="s">
        <v>7717</v>
      </c>
      <c r="O182" s="285"/>
      <c r="P182" s="25">
        <v>44074</v>
      </c>
      <c r="Q182" s="65"/>
      <c r="R182" s="58">
        <v>44078</v>
      </c>
      <c r="S182" s="2095">
        <v>44078</v>
      </c>
      <c r="T182" s="61">
        <v>44077</v>
      </c>
    </row>
    <row r="183" spans="1:20" s="73" customFormat="1" ht="19.7" customHeight="1">
      <c r="A183" s="9" t="s">
        <v>5794</v>
      </c>
      <c r="B183" s="9">
        <f>+C183*I183</f>
        <v>0.01</v>
      </c>
      <c r="C183" s="9">
        <v>5.0000000000000001E-3</v>
      </c>
      <c r="D183" s="9"/>
      <c r="E183" s="21"/>
      <c r="F183" s="1771" t="s">
        <v>861</v>
      </c>
      <c r="G183" s="351" t="s">
        <v>783</v>
      </c>
      <c r="H183" s="354" t="s">
        <v>6525</v>
      </c>
      <c r="I183" s="1775">
        <v>2</v>
      </c>
      <c r="J183" s="354">
        <v>150</v>
      </c>
      <c r="K183" s="328">
        <f t="shared" si="15"/>
        <v>300</v>
      </c>
      <c r="L183" s="396"/>
      <c r="M183" s="164" t="s">
        <v>873</v>
      </c>
      <c r="N183" s="956" t="s">
        <v>7750</v>
      </c>
      <c r="O183" s="285"/>
      <c r="P183" s="25">
        <v>44071</v>
      </c>
      <c r="Q183" s="65"/>
      <c r="R183" s="58">
        <v>44078</v>
      </c>
      <c r="S183" s="2095">
        <v>44078</v>
      </c>
      <c r="T183" s="61">
        <v>44076</v>
      </c>
    </row>
    <row r="184" spans="1:20" s="73" customFormat="1" ht="19.7" customHeight="1">
      <c r="A184" s="9" t="s">
        <v>5794</v>
      </c>
      <c r="B184" s="9">
        <f>+C184*I184</f>
        <v>5.0000000000000001E-3</v>
      </c>
      <c r="C184" s="9">
        <v>5.0000000000000001E-3</v>
      </c>
      <c r="D184" s="9"/>
      <c r="E184" s="21"/>
      <c r="F184" s="1771" t="s">
        <v>861</v>
      </c>
      <c r="G184" s="2133" t="s">
        <v>531</v>
      </c>
      <c r="H184" s="354" t="s">
        <v>7757</v>
      </c>
      <c r="I184" s="2134">
        <v>1</v>
      </c>
      <c r="J184" s="354">
        <v>308</v>
      </c>
      <c r="K184" s="328">
        <f t="shared" si="15"/>
        <v>308</v>
      </c>
      <c r="L184" s="1427"/>
      <c r="M184" s="164" t="s">
        <v>6529</v>
      </c>
      <c r="N184" s="956"/>
      <c r="O184" s="285"/>
      <c r="P184" s="25">
        <v>44071</v>
      </c>
      <c r="Q184" s="65"/>
      <c r="R184" s="58"/>
      <c r="S184" s="2095">
        <v>44078</v>
      </c>
      <c r="T184" s="61">
        <v>44078</v>
      </c>
    </row>
    <row r="185" spans="1:20" s="73" customFormat="1" ht="19.7" customHeight="1">
      <c r="A185" s="9" t="s">
        <v>5794</v>
      </c>
      <c r="B185" s="9">
        <f>+C185*I185</f>
        <v>2.5000000000000001E-2</v>
      </c>
      <c r="C185" s="9">
        <v>2.5000000000000001E-2</v>
      </c>
      <c r="D185" s="9"/>
      <c r="E185" s="21"/>
      <c r="F185" s="1317" t="s">
        <v>531</v>
      </c>
      <c r="G185" s="1317" t="s">
        <v>531</v>
      </c>
      <c r="H185" s="503">
        <v>10</v>
      </c>
      <c r="I185" s="2135">
        <v>1</v>
      </c>
      <c r="J185" s="1330">
        <v>860</v>
      </c>
      <c r="K185" s="2132">
        <f t="shared" si="15"/>
        <v>860</v>
      </c>
      <c r="L185" s="412"/>
      <c r="M185" s="839" t="s">
        <v>1420</v>
      </c>
      <c r="N185" s="57"/>
      <c r="O185" s="285"/>
      <c r="P185" s="25">
        <v>44070</v>
      </c>
      <c r="Q185" s="65"/>
      <c r="R185" s="57"/>
      <c r="S185" s="2095"/>
      <c r="T185" s="61"/>
    </row>
    <row r="186" spans="1:20" s="73" customFormat="1" ht="19.7" customHeight="1">
      <c r="A186" s="9"/>
      <c r="B186" s="9"/>
      <c r="C186" s="9"/>
      <c r="D186" s="9"/>
      <c r="E186" s="21"/>
      <c r="F186" s="832" t="s">
        <v>531</v>
      </c>
      <c r="G186" s="832" t="s">
        <v>531</v>
      </c>
      <c r="H186" s="835" t="s">
        <v>7701</v>
      </c>
      <c r="I186" s="748"/>
      <c r="J186" s="988">
        <v>940</v>
      </c>
      <c r="K186" s="1356">
        <f t="shared" si="15"/>
        <v>0</v>
      </c>
      <c r="L186" s="1035"/>
      <c r="M186" s="1024" t="s">
        <v>879</v>
      </c>
      <c r="N186" s="797" t="s">
        <v>7758</v>
      </c>
      <c r="O186" s="285"/>
      <c r="P186" s="25"/>
      <c r="Q186" s="65"/>
      <c r="R186" s="57"/>
      <c r="S186" s="2095"/>
      <c r="T186" s="61"/>
    </row>
    <row r="187" spans="1:20" s="73" customFormat="1" ht="19.7" customHeight="1">
      <c r="A187" s="9"/>
      <c r="B187" s="1271">
        <f>SUM(B168:B186)</f>
        <v>1.5679999999999998</v>
      </c>
      <c r="C187" s="9" t="s">
        <v>7552</v>
      </c>
      <c r="D187" s="9"/>
      <c r="E187" s="21"/>
      <c r="F187" s="257"/>
      <c r="G187" s="236"/>
      <c r="H187" s="30"/>
      <c r="I187" s="442"/>
      <c r="J187" s="59"/>
      <c r="K187" s="2132"/>
      <c r="L187" s="283"/>
      <c r="M187" s="443"/>
      <c r="N187" s="57"/>
      <c r="O187" s="285"/>
      <c r="P187" s="25"/>
      <c r="Q187" s="65"/>
      <c r="R187" s="57"/>
      <c r="S187" s="2095"/>
      <c r="T187" s="61"/>
    </row>
    <row r="188" spans="1:20" s="73" customFormat="1" ht="19.7" customHeight="1">
      <c r="A188" s="9"/>
      <c r="B188" s="9"/>
      <c r="C188" s="9"/>
      <c r="D188" s="9"/>
      <c r="E188" s="21"/>
      <c r="F188" s="65"/>
      <c r="G188" s="65"/>
      <c r="H188" s="1076">
        <f>SUM(K169:K187)</f>
        <v>22472</v>
      </c>
      <c r="I188" s="442"/>
      <c r="J188" s="59"/>
      <c r="K188" s="36"/>
      <c r="L188" s="283"/>
      <c r="M188" s="443"/>
      <c r="N188" s="57"/>
      <c r="O188" s="285"/>
      <c r="P188" s="25"/>
      <c r="Q188" s="65"/>
      <c r="R188" s="57"/>
      <c r="S188" s="2095"/>
      <c r="T188" s="61"/>
    </row>
    <row r="189" spans="1:20" s="73" customFormat="1" ht="19.7" customHeight="1">
      <c r="A189" s="9"/>
      <c r="B189" s="9"/>
      <c r="C189" s="9"/>
      <c r="D189" s="9"/>
      <c r="E189" s="21"/>
      <c r="F189" s="65"/>
      <c r="G189" s="65"/>
      <c r="H189" s="30"/>
      <c r="I189" s="442"/>
      <c r="J189" s="59"/>
      <c r="K189" s="36"/>
      <c r="L189" s="283"/>
      <c r="M189" s="443"/>
      <c r="N189" s="57"/>
      <c r="O189" s="285"/>
      <c r="P189" s="25"/>
      <c r="Q189" s="65"/>
      <c r="R189" s="57"/>
      <c r="S189" s="2095"/>
      <c r="T189" s="61"/>
    </row>
    <row r="190" spans="1:20" s="73" customFormat="1" ht="19.7" customHeight="1">
      <c r="A190" s="9"/>
      <c r="B190" s="9"/>
      <c r="C190" s="9"/>
      <c r="D190" s="9"/>
      <c r="E190" s="21"/>
      <c r="F190" s="65"/>
      <c r="G190" s="65"/>
      <c r="H190" s="30"/>
      <c r="I190" s="442"/>
      <c r="J190" s="59"/>
      <c r="K190" s="36"/>
      <c r="L190" s="283"/>
      <c r="M190" s="443"/>
      <c r="N190" s="57"/>
      <c r="O190" s="285"/>
      <c r="P190" s="25"/>
      <c r="Q190" s="65"/>
      <c r="R190" s="57"/>
      <c r="S190" s="2095"/>
      <c r="T190" s="61"/>
    </row>
    <row r="191" spans="1:20" s="73" customFormat="1" ht="19.7" customHeight="1">
      <c r="A191" s="9"/>
      <c r="B191" s="9"/>
      <c r="C191" s="9"/>
      <c r="D191" s="9"/>
      <c r="E191" s="21"/>
      <c r="F191" s="65"/>
      <c r="G191" s="65"/>
      <c r="H191" s="30"/>
      <c r="I191" s="442"/>
      <c r="J191" s="59"/>
      <c r="K191" s="36"/>
      <c r="L191" s="283"/>
      <c r="M191" s="443"/>
      <c r="N191" s="57"/>
      <c r="O191" s="285"/>
      <c r="P191" s="25"/>
      <c r="Q191" s="65"/>
      <c r="R191" s="57"/>
      <c r="S191" s="2095"/>
      <c r="T191" s="61"/>
    </row>
    <row r="192" spans="1:20" s="73" customFormat="1" ht="19.7" customHeight="1">
      <c r="A192" s="9"/>
      <c r="B192" s="9"/>
      <c r="C192" s="9"/>
      <c r="D192" s="9"/>
      <c r="E192" s="21"/>
      <c r="F192" s="218" t="s">
        <v>2030</v>
      </c>
      <c r="G192" s="219"/>
      <c r="H192" s="220"/>
      <c r="I192" s="442"/>
      <c r="J192" s="59"/>
      <c r="K192" s="36"/>
      <c r="L192" s="283"/>
      <c r="M192" s="443"/>
      <c r="N192" s="57"/>
      <c r="O192" s="285"/>
      <c r="P192" s="25"/>
      <c r="Q192" s="65"/>
      <c r="R192" s="57"/>
      <c r="S192" s="2095"/>
      <c r="T192" s="61"/>
    </row>
    <row r="193" spans="1:20" s="9" customFormat="1" ht="19.7" customHeight="1">
      <c r="A193" s="9" t="s">
        <v>7583</v>
      </c>
      <c r="B193" s="9">
        <v>0.25</v>
      </c>
      <c r="C193" s="9">
        <v>0.25</v>
      </c>
      <c r="E193" s="21"/>
      <c r="F193" s="1357" t="s">
        <v>531</v>
      </c>
      <c r="G193" s="1357" t="s">
        <v>531</v>
      </c>
      <c r="H193" s="2136" t="s">
        <v>7759</v>
      </c>
      <c r="I193" s="2137">
        <v>1</v>
      </c>
      <c r="J193" s="376">
        <v>3660</v>
      </c>
      <c r="K193" s="36">
        <f>I193*J193</f>
        <v>3660</v>
      </c>
      <c r="L193" s="1086"/>
      <c r="M193" s="443" t="s">
        <v>2080</v>
      </c>
      <c r="N193" s="22" t="s">
        <v>7760</v>
      </c>
      <c r="O193" s="30"/>
      <c r="P193" s="25">
        <v>44070</v>
      </c>
      <c r="Q193" s="21"/>
      <c r="R193" s="22"/>
      <c r="S193" s="2020">
        <v>44078</v>
      </c>
      <c r="T193" s="61">
        <v>44078</v>
      </c>
    </row>
    <row r="194" spans="1:20" s="9" customFormat="1" ht="19.7" customHeight="1">
      <c r="A194" s="9" t="s">
        <v>5794</v>
      </c>
      <c r="B194" s="9">
        <f>+C194*I194</f>
        <v>0.01</v>
      </c>
      <c r="C194" s="9">
        <v>5.0000000000000001E-3</v>
      </c>
      <c r="E194" s="21"/>
      <c r="F194" s="1357" t="s">
        <v>531</v>
      </c>
      <c r="G194" s="1357" t="s">
        <v>531</v>
      </c>
      <c r="H194" s="2105" t="s">
        <v>7718</v>
      </c>
      <c r="I194" s="1328">
        <v>2</v>
      </c>
      <c r="J194" s="376">
        <v>49</v>
      </c>
      <c r="K194" s="36">
        <f>I194*J194</f>
        <v>98</v>
      </c>
      <c r="L194" s="167"/>
      <c r="M194" s="211" t="s">
        <v>1817</v>
      </c>
      <c r="N194" s="22" t="s">
        <v>7760</v>
      </c>
      <c r="O194" s="30"/>
      <c r="P194" s="25">
        <v>44070</v>
      </c>
      <c r="Q194" s="21"/>
      <c r="R194" s="22"/>
      <c r="S194" s="2020">
        <v>44078</v>
      </c>
      <c r="T194" s="61">
        <v>44078</v>
      </c>
    </row>
    <row r="195" spans="1:20" s="9" customFormat="1" ht="19.7" customHeight="1">
      <c r="A195" s="9" t="s">
        <v>5794</v>
      </c>
      <c r="B195" s="9">
        <f>+C195*2</f>
        <v>0.01</v>
      </c>
      <c r="C195" s="9">
        <v>5.0000000000000001E-3</v>
      </c>
      <c r="E195" s="21"/>
      <c r="F195" s="2124" t="s">
        <v>577</v>
      </c>
      <c r="G195" s="2124" t="s">
        <v>577</v>
      </c>
      <c r="H195" s="2125" t="s">
        <v>7720</v>
      </c>
      <c r="I195" s="2126"/>
      <c r="J195" s="2125">
        <v>23</v>
      </c>
      <c r="K195" s="2127">
        <f>I195*J195</f>
        <v>0</v>
      </c>
      <c r="L195" s="2128"/>
      <c r="M195" s="2125" t="s">
        <v>7761</v>
      </c>
      <c r="N195" s="22" t="s">
        <v>7760</v>
      </c>
      <c r="O195" s="30"/>
      <c r="P195" s="25"/>
      <c r="Q195" s="21"/>
      <c r="R195" s="22"/>
      <c r="S195" s="2020"/>
      <c r="T195" s="26"/>
    </row>
    <row r="196" spans="1:20" s="9" customFormat="1" ht="19.7" customHeight="1">
      <c r="A196" s="9" t="s">
        <v>7762</v>
      </c>
      <c r="B196" s="9">
        <f t="shared" ref="B196:B201" si="16">+C196*I196</f>
        <v>2.1565999999999996</v>
      </c>
      <c r="C196" s="9">
        <f>2.63*(410/1000)</f>
        <v>1.0782999999999998</v>
      </c>
      <c r="E196" s="21"/>
      <c r="F196" s="2138" t="s">
        <v>577</v>
      </c>
      <c r="G196" s="2138" t="s">
        <v>577</v>
      </c>
      <c r="H196" s="376" t="s">
        <v>7763</v>
      </c>
      <c r="I196" s="376">
        <v>2</v>
      </c>
      <c r="J196" s="376">
        <v>980</v>
      </c>
      <c r="K196" s="36">
        <f t="shared" ref="K196:K239" si="17">I196*J196</f>
        <v>1960</v>
      </c>
      <c r="L196" s="167"/>
      <c r="M196" s="211"/>
      <c r="N196" s="22" t="s">
        <v>7764</v>
      </c>
      <c r="O196" s="30"/>
      <c r="P196" s="25">
        <v>44070</v>
      </c>
      <c r="Q196" s="21"/>
      <c r="R196" s="22"/>
      <c r="S196" s="2020">
        <v>44078</v>
      </c>
      <c r="T196" s="61">
        <v>44078</v>
      </c>
    </row>
    <row r="197" spans="1:20" s="9" customFormat="1" ht="19.7" customHeight="1">
      <c r="A197" s="9" t="s">
        <v>7762</v>
      </c>
      <c r="B197" s="9">
        <f t="shared" si="16"/>
        <v>1.1098599999999998</v>
      </c>
      <c r="C197" s="9">
        <f>2.63*(422/1000)</f>
        <v>1.1098599999999998</v>
      </c>
      <c r="E197" s="21"/>
      <c r="F197" s="2138" t="s">
        <v>577</v>
      </c>
      <c r="G197" s="2138" t="s">
        <v>577</v>
      </c>
      <c r="H197" s="376" t="s">
        <v>7765</v>
      </c>
      <c r="I197" s="376">
        <v>1</v>
      </c>
      <c r="J197" s="376">
        <v>1010</v>
      </c>
      <c r="K197" s="36">
        <f t="shared" si="17"/>
        <v>1010</v>
      </c>
      <c r="L197" s="167"/>
      <c r="M197" s="211"/>
      <c r="N197" s="22" t="s">
        <v>7764</v>
      </c>
      <c r="O197" s="30"/>
      <c r="P197" s="25">
        <v>44070</v>
      </c>
      <c r="Q197" s="21"/>
      <c r="R197" s="22"/>
      <c r="S197" s="2020">
        <v>44078</v>
      </c>
      <c r="T197" s="61">
        <v>44078</v>
      </c>
    </row>
    <row r="198" spans="1:20" s="9" customFormat="1" ht="19.7" customHeight="1">
      <c r="A198" s="9" t="s">
        <v>7762</v>
      </c>
      <c r="B198" s="9">
        <f t="shared" si="16"/>
        <v>5.7018399999999998</v>
      </c>
      <c r="C198" s="9">
        <f>2.63*(542/1000)</f>
        <v>1.4254599999999999</v>
      </c>
      <c r="E198" s="21"/>
      <c r="F198" s="2138" t="s">
        <v>577</v>
      </c>
      <c r="G198" s="2138" t="s">
        <v>577</v>
      </c>
      <c r="H198" s="376" t="s">
        <v>7766</v>
      </c>
      <c r="I198" s="376">
        <v>4</v>
      </c>
      <c r="J198" s="376">
        <v>1300</v>
      </c>
      <c r="K198" s="36">
        <f t="shared" si="17"/>
        <v>5200</v>
      </c>
      <c r="L198" s="167"/>
      <c r="M198" s="211"/>
      <c r="N198" s="22" t="s">
        <v>7764</v>
      </c>
      <c r="O198" s="30"/>
      <c r="P198" s="25">
        <v>44070</v>
      </c>
      <c r="Q198" s="21"/>
      <c r="R198" s="22"/>
      <c r="S198" s="2020">
        <v>44078</v>
      </c>
      <c r="T198" s="61">
        <v>44078</v>
      </c>
    </row>
    <row r="199" spans="1:20" s="9" customFormat="1" ht="19.7" customHeight="1">
      <c r="A199" s="9" t="s">
        <v>7762</v>
      </c>
      <c r="B199" s="9">
        <f t="shared" si="16"/>
        <v>1.5779999999999998</v>
      </c>
      <c r="C199" s="9">
        <f>2.63*(600/1000)</f>
        <v>1.5779999999999998</v>
      </c>
      <c r="E199" s="21"/>
      <c r="F199" s="2138" t="s">
        <v>577</v>
      </c>
      <c r="G199" s="2138" t="s">
        <v>577</v>
      </c>
      <c r="H199" s="376" t="s">
        <v>7767</v>
      </c>
      <c r="I199" s="376">
        <v>1</v>
      </c>
      <c r="J199" s="376">
        <v>1440</v>
      </c>
      <c r="K199" s="36">
        <f t="shared" si="17"/>
        <v>1440</v>
      </c>
      <c r="L199" s="167"/>
      <c r="M199" s="211"/>
      <c r="N199" s="22" t="s">
        <v>7764</v>
      </c>
      <c r="O199" s="30"/>
      <c r="P199" s="25">
        <v>44070</v>
      </c>
      <c r="Q199" s="21"/>
      <c r="R199" s="22"/>
      <c r="S199" s="2020">
        <v>44078</v>
      </c>
      <c r="T199" s="61">
        <v>44078</v>
      </c>
    </row>
    <row r="200" spans="1:20" s="9" customFormat="1" ht="19.7" customHeight="1">
      <c r="A200" s="9" t="s">
        <v>7762</v>
      </c>
      <c r="B200" s="9">
        <f t="shared" si="16"/>
        <v>10.730399999999999</v>
      </c>
      <c r="C200" s="9">
        <f>2.63*(680/1000)</f>
        <v>1.7884</v>
      </c>
      <c r="E200" s="21"/>
      <c r="F200" s="2138" t="s">
        <v>577</v>
      </c>
      <c r="G200" s="2138" t="s">
        <v>577</v>
      </c>
      <c r="H200" s="376" t="s">
        <v>7768</v>
      </c>
      <c r="I200" s="376">
        <v>6</v>
      </c>
      <c r="J200" s="376">
        <v>1630</v>
      </c>
      <c r="K200" s="36">
        <f>I200*J200</f>
        <v>9780</v>
      </c>
      <c r="L200" s="167"/>
      <c r="M200" s="211"/>
      <c r="N200" s="22" t="s">
        <v>7764</v>
      </c>
      <c r="O200" s="30"/>
      <c r="P200" s="25">
        <v>44070</v>
      </c>
      <c r="Q200" s="21"/>
      <c r="R200" s="22"/>
      <c r="S200" s="2020">
        <v>44078</v>
      </c>
      <c r="T200" s="61">
        <v>44078</v>
      </c>
    </row>
    <row r="201" spans="1:20" s="9" customFormat="1" ht="19.7" customHeight="1">
      <c r="A201" s="9" t="s">
        <v>7762</v>
      </c>
      <c r="B201" s="9">
        <f t="shared" si="16"/>
        <v>9.2576000000000001</v>
      </c>
      <c r="C201" s="9">
        <f>2.63*(880/1000)</f>
        <v>2.3144</v>
      </c>
      <c r="E201" s="21"/>
      <c r="F201" s="2138" t="s">
        <v>577</v>
      </c>
      <c r="G201" s="2138" t="s">
        <v>577</v>
      </c>
      <c r="H201" s="376" t="s">
        <v>4146</v>
      </c>
      <c r="I201" s="376">
        <v>4</v>
      </c>
      <c r="J201" s="376">
        <v>2110</v>
      </c>
      <c r="K201" s="36">
        <f>I201*J201</f>
        <v>8440</v>
      </c>
      <c r="L201" s="167"/>
      <c r="M201" s="211"/>
      <c r="N201" s="22" t="s">
        <v>7764</v>
      </c>
      <c r="O201" s="30"/>
      <c r="P201" s="25">
        <v>44070</v>
      </c>
      <c r="Q201" s="21"/>
      <c r="R201" s="22"/>
      <c r="S201" s="2020">
        <v>44078</v>
      </c>
      <c r="T201" s="61">
        <v>44078</v>
      </c>
    </row>
    <row r="202" spans="1:20" s="9" customFormat="1" ht="19.7" customHeight="1">
      <c r="A202" s="9" t="s">
        <v>7769</v>
      </c>
      <c r="B202" s="9">
        <f>+C202*I202</f>
        <v>6</v>
      </c>
      <c r="C202" s="9">
        <v>0.12</v>
      </c>
      <c r="E202" s="21"/>
      <c r="F202" s="2138" t="s">
        <v>577</v>
      </c>
      <c r="G202" s="2138" t="s">
        <v>577</v>
      </c>
      <c r="H202" s="376" t="s">
        <v>7770</v>
      </c>
      <c r="I202" s="376">
        <v>50</v>
      </c>
      <c r="J202" s="376">
        <v>473</v>
      </c>
      <c r="K202" s="36">
        <f t="shared" si="17"/>
        <v>23650</v>
      </c>
      <c r="L202" s="167"/>
      <c r="M202" s="211"/>
      <c r="N202" s="22" t="s">
        <v>7764</v>
      </c>
      <c r="O202" s="30"/>
      <c r="P202" s="25">
        <v>44070</v>
      </c>
      <c r="Q202" s="21"/>
      <c r="R202" s="22"/>
      <c r="S202" s="2020">
        <v>44078</v>
      </c>
      <c r="T202" s="61">
        <v>44078</v>
      </c>
    </row>
    <row r="203" spans="1:20" s="9" customFormat="1" ht="19.7" customHeight="1">
      <c r="A203" s="9" t="s">
        <v>5794</v>
      </c>
      <c r="B203" s="9">
        <f>+C203*I203</f>
        <v>5.78</v>
      </c>
      <c r="C203" s="9">
        <v>1.4450000000000001</v>
      </c>
      <c r="E203" s="21"/>
      <c r="F203" s="2138" t="s">
        <v>577</v>
      </c>
      <c r="G203" s="2138" t="s">
        <v>577</v>
      </c>
      <c r="H203" s="376" t="s">
        <v>7771</v>
      </c>
      <c r="I203" s="376">
        <v>4</v>
      </c>
      <c r="J203" s="376">
        <v>6850</v>
      </c>
      <c r="K203" s="36">
        <f t="shared" si="17"/>
        <v>27400</v>
      </c>
      <c r="L203" s="167"/>
      <c r="M203" s="211"/>
      <c r="N203" s="22" t="s">
        <v>7764</v>
      </c>
      <c r="O203" s="30"/>
      <c r="P203" s="25">
        <v>44070</v>
      </c>
      <c r="Q203" s="21"/>
      <c r="R203" s="22"/>
      <c r="S203" s="2020">
        <v>44078</v>
      </c>
      <c r="T203" s="61">
        <v>44078</v>
      </c>
    </row>
    <row r="204" spans="1:20" s="9" customFormat="1" ht="19.7" customHeight="1">
      <c r="A204" s="9" t="s">
        <v>7682</v>
      </c>
      <c r="B204" s="9">
        <f>+C204*I204</f>
        <v>7.5</v>
      </c>
      <c r="C204" s="9">
        <v>7.5</v>
      </c>
      <c r="E204" s="21"/>
      <c r="F204" s="2138" t="s">
        <v>7772</v>
      </c>
      <c r="G204" s="1357" t="s">
        <v>531</v>
      </c>
      <c r="H204" s="376" t="s">
        <v>7773</v>
      </c>
      <c r="I204" s="2139">
        <v>1</v>
      </c>
      <c r="J204" s="2139">
        <v>28333</v>
      </c>
      <c r="K204" s="36">
        <f t="shared" si="17"/>
        <v>28333</v>
      </c>
      <c r="L204" s="167"/>
      <c r="M204" s="211" t="s">
        <v>7774</v>
      </c>
      <c r="N204" s="22" t="s">
        <v>7775</v>
      </c>
      <c r="O204" s="30"/>
      <c r="P204" s="25">
        <v>44070</v>
      </c>
      <c r="Q204" s="21"/>
      <c r="R204" s="22"/>
      <c r="S204" s="2085">
        <v>44083</v>
      </c>
      <c r="T204" s="26">
        <v>44083</v>
      </c>
    </row>
    <row r="205" spans="1:20" s="9" customFormat="1" ht="19.7" customHeight="1">
      <c r="A205" s="9" t="s">
        <v>7682</v>
      </c>
      <c r="B205" s="9">
        <f>+C205*I205</f>
        <v>7.5</v>
      </c>
      <c r="C205" s="9">
        <v>7.5</v>
      </c>
      <c r="E205" s="21"/>
      <c r="F205" s="2138" t="s">
        <v>7772</v>
      </c>
      <c r="G205" s="1357" t="s">
        <v>531</v>
      </c>
      <c r="H205" s="376" t="s">
        <v>7776</v>
      </c>
      <c r="I205" s="2139">
        <v>1</v>
      </c>
      <c r="J205" s="2139">
        <v>25000</v>
      </c>
      <c r="K205" s="36">
        <f t="shared" si="17"/>
        <v>25000</v>
      </c>
      <c r="L205" s="167"/>
      <c r="M205" s="211" t="s">
        <v>7777</v>
      </c>
      <c r="N205" s="22" t="s">
        <v>7775</v>
      </c>
      <c r="O205" s="30"/>
      <c r="P205" s="25">
        <v>44070</v>
      </c>
      <c r="Q205" s="21"/>
      <c r="R205" s="22"/>
      <c r="S205" s="2085">
        <v>44083</v>
      </c>
      <c r="T205" s="26">
        <v>44083</v>
      </c>
    </row>
    <row r="206" spans="1:20" s="9" customFormat="1" ht="19.7" customHeight="1">
      <c r="A206" s="9" t="s">
        <v>5794</v>
      </c>
      <c r="B206" s="9">
        <f>+C206*I206</f>
        <v>0.1</v>
      </c>
      <c r="C206" s="9">
        <v>5.0000000000000001E-3</v>
      </c>
      <c r="E206" s="21"/>
      <c r="F206" s="1357" t="s">
        <v>531</v>
      </c>
      <c r="G206" s="1357" t="s">
        <v>531</v>
      </c>
      <c r="H206" s="2058" t="s">
        <v>4698</v>
      </c>
      <c r="I206" s="1328">
        <v>20</v>
      </c>
      <c r="J206" s="376">
        <v>49</v>
      </c>
      <c r="K206" s="36">
        <f t="shared" si="17"/>
        <v>980</v>
      </c>
      <c r="L206" s="167"/>
      <c r="M206" s="211" t="s">
        <v>7778</v>
      </c>
      <c r="N206" s="22" t="s">
        <v>7775</v>
      </c>
      <c r="O206" s="30"/>
      <c r="P206" s="25">
        <v>44070</v>
      </c>
      <c r="Q206" s="21"/>
      <c r="R206" s="22"/>
      <c r="S206" s="2020">
        <v>44078</v>
      </c>
      <c r="T206" s="61">
        <v>44078</v>
      </c>
    </row>
    <row r="207" spans="1:20" s="9" customFormat="1" ht="19.7" customHeight="1">
      <c r="A207" s="9" t="s">
        <v>5794</v>
      </c>
      <c r="B207" s="9">
        <f>+C207*20</f>
        <v>0.1</v>
      </c>
      <c r="C207" s="9">
        <v>5.0000000000000001E-3</v>
      </c>
      <c r="E207" s="21"/>
      <c r="F207" s="2124" t="s">
        <v>577</v>
      </c>
      <c r="G207" s="2124" t="s">
        <v>577</v>
      </c>
      <c r="H207" s="2125" t="s">
        <v>7720</v>
      </c>
      <c r="I207" s="2126"/>
      <c r="J207" s="2125">
        <v>28</v>
      </c>
      <c r="K207" s="2127">
        <f t="shared" si="17"/>
        <v>0</v>
      </c>
      <c r="L207" s="2128"/>
      <c r="M207" s="2125" t="s">
        <v>7779</v>
      </c>
      <c r="N207" s="22" t="s">
        <v>7775</v>
      </c>
      <c r="O207" s="30"/>
      <c r="P207" s="25"/>
      <c r="Q207" s="21"/>
      <c r="R207" s="22"/>
      <c r="S207" s="2020"/>
      <c r="T207" s="26"/>
    </row>
    <row r="208" spans="1:20" s="9" customFormat="1" ht="19.7" customHeight="1">
      <c r="A208" s="9" t="s">
        <v>5794</v>
      </c>
      <c r="B208" s="9">
        <f>+C208*I208</f>
        <v>0.05</v>
      </c>
      <c r="C208" s="9">
        <v>5.0000000000000001E-3</v>
      </c>
      <c r="E208" s="21"/>
      <c r="F208" s="1357" t="s">
        <v>531</v>
      </c>
      <c r="G208" s="1357" t="s">
        <v>531</v>
      </c>
      <c r="H208" s="2058" t="s">
        <v>5635</v>
      </c>
      <c r="I208" s="1328">
        <v>10</v>
      </c>
      <c r="J208" s="376">
        <v>49</v>
      </c>
      <c r="K208" s="36">
        <f t="shared" si="17"/>
        <v>490</v>
      </c>
      <c r="L208" s="167"/>
      <c r="M208" s="211" t="s">
        <v>7778</v>
      </c>
      <c r="N208" s="22" t="s">
        <v>7775</v>
      </c>
      <c r="O208" s="30"/>
      <c r="P208" s="25">
        <v>44070</v>
      </c>
      <c r="Q208" s="21"/>
      <c r="R208" s="22"/>
      <c r="S208" s="2020">
        <v>44078</v>
      </c>
      <c r="T208" s="61">
        <v>44078</v>
      </c>
    </row>
    <row r="209" spans="1:20" s="9" customFormat="1" ht="19.7" customHeight="1">
      <c r="A209" s="9" t="s">
        <v>5794</v>
      </c>
      <c r="B209" s="9">
        <f>+C209*I209</f>
        <v>0.15</v>
      </c>
      <c r="C209" s="9">
        <v>1.4999999999999999E-2</v>
      </c>
      <c r="E209" s="21"/>
      <c r="F209" s="2140" t="s">
        <v>577</v>
      </c>
      <c r="G209" s="2140" t="s">
        <v>577</v>
      </c>
      <c r="H209" s="2141" t="s">
        <v>7780</v>
      </c>
      <c r="I209" s="2142">
        <v>10</v>
      </c>
      <c r="J209" s="2141">
        <v>28</v>
      </c>
      <c r="K209" s="2143">
        <f t="shared" si="17"/>
        <v>280</v>
      </c>
      <c r="L209" s="2144"/>
      <c r="M209" s="2145" t="s">
        <v>7781</v>
      </c>
      <c r="N209" s="22" t="s">
        <v>7775</v>
      </c>
      <c r="O209" s="30"/>
      <c r="P209" s="25">
        <v>44070</v>
      </c>
      <c r="Q209" s="21"/>
      <c r="R209" s="22"/>
      <c r="S209" s="2020">
        <v>44078</v>
      </c>
      <c r="T209" s="61">
        <v>44078</v>
      </c>
    </row>
    <row r="210" spans="1:20" s="9" customFormat="1" ht="19.7" customHeight="1">
      <c r="A210" s="9" t="s">
        <v>7682</v>
      </c>
      <c r="B210" s="9">
        <f>+C210*I210</f>
        <v>0.2</v>
      </c>
      <c r="C210" s="9">
        <v>0.05</v>
      </c>
      <c r="E210" s="21"/>
      <c r="F210" s="2138" t="s">
        <v>7772</v>
      </c>
      <c r="G210" s="1357" t="s">
        <v>531</v>
      </c>
      <c r="H210" s="376" t="s">
        <v>7782</v>
      </c>
      <c r="I210" s="376">
        <v>4</v>
      </c>
      <c r="J210" s="2146">
        <v>1650</v>
      </c>
      <c r="K210" s="36">
        <f t="shared" si="17"/>
        <v>6600</v>
      </c>
      <c r="L210" s="167"/>
      <c r="M210" s="211" t="s">
        <v>7783</v>
      </c>
      <c r="N210" s="22" t="s">
        <v>7775</v>
      </c>
      <c r="O210" s="30"/>
      <c r="P210" s="25">
        <v>44070</v>
      </c>
      <c r="Q210" s="21"/>
      <c r="R210" s="22"/>
      <c r="S210" s="2085">
        <v>44083</v>
      </c>
      <c r="T210" s="26">
        <v>44083</v>
      </c>
    </row>
    <row r="211" spans="1:20" s="9" customFormat="1" ht="19.7" customHeight="1">
      <c r="A211" s="9" t="s">
        <v>5794</v>
      </c>
      <c r="B211" s="9">
        <f>+C211*4</f>
        <v>1.6E-2</v>
      </c>
      <c r="C211" s="9">
        <v>4.0000000000000001E-3</v>
      </c>
      <c r="E211" s="21"/>
      <c r="F211" s="832" t="s">
        <v>577</v>
      </c>
      <c r="G211" s="832" t="s">
        <v>577</v>
      </c>
      <c r="H211" s="2106" t="s">
        <v>7619</v>
      </c>
      <c r="I211" s="1091"/>
      <c r="J211" s="408">
        <v>23</v>
      </c>
      <c r="K211" s="988">
        <f t="shared" si="17"/>
        <v>0</v>
      </c>
      <c r="L211" s="834"/>
      <c r="M211" s="2125" t="s">
        <v>7784</v>
      </c>
      <c r="N211" s="22" t="s">
        <v>7775</v>
      </c>
      <c r="O211" s="30"/>
      <c r="P211" s="25"/>
      <c r="Q211" s="21"/>
      <c r="R211" s="22"/>
      <c r="S211" s="2020"/>
      <c r="T211" s="26"/>
    </row>
    <row r="212" spans="1:20" s="9" customFormat="1" ht="19.7" customHeight="1">
      <c r="A212" s="9" t="s">
        <v>5794</v>
      </c>
      <c r="B212" s="9">
        <f>+C212*I212</f>
        <v>0.12</v>
      </c>
      <c r="C212" s="9">
        <v>5.0000000000000001E-3</v>
      </c>
      <c r="E212" s="21"/>
      <c r="F212" s="1357" t="s">
        <v>531</v>
      </c>
      <c r="G212" s="1357" t="s">
        <v>531</v>
      </c>
      <c r="H212" s="2058" t="s">
        <v>4698</v>
      </c>
      <c r="I212" s="1328">
        <v>24</v>
      </c>
      <c r="J212" s="376">
        <v>49</v>
      </c>
      <c r="K212" s="36">
        <f t="shared" si="17"/>
        <v>1176</v>
      </c>
      <c r="L212" s="167"/>
      <c r="M212" s="211" t="s">
        <v>7778</v>
      </c>
      <c r="N212" s="22" t="s">
        <v>7775</v>
      </c>
      <c r="O212" s="30"/>
      <c r="P212" s="25">
        <v>44070</v>
      </c>
      <c r="Q212" s="21"/>
      <c r="R212" s="22"/>
      <c r="S212" s="2020">
        <v>44078</v>
      </c>
      <c r="T212" s="61">
        <v>44078</v>
      </c>
    </row>
    <row r="213" spans="1:20" s="9" customFormat="1" ht="19.7" customHeight="1">
      <c r="A213" s="9" t="s">
        <v>5794</v>
      </c>
      <c r="B213" s="9">
        <f>+C213*24</f>
        <v>0.12</v>
      </c>
      <c r="C213" s="9">
        <v>5.0000000000000001E-3</v>
      </c>
      <c r="E213" s="21"/>
      <c r="F213" s="2124" t="s">
        <v>577</v>
      </c>
      <c r="G213" s="2124" t="s">
        <v>577</v>
      </c>
      <c r="H213" s="2125" t="s">
        <v>7720</v>
      </c>
      <c r="I213" s="2126"/>
      <c r="J213" s="2125">
        <v>28</v>
      </c>
      <c r="K213" s="2127">
        <f t="shared" si="17"/>
        <v>0</v>
      </c>
      <c r="L213" s="2128"/>
      <c r="M213" s="2125" t="s">
        <v>7785</v>
      </c>
      <c r="N213" s="22" t="s">
        <v>7775</v>
      </c>
      <c r="O213" s="30"/>
      <c r="P213" s="25"/>
      <c r="Q213" s="21"/>
      <c r="R213" s="22"/>
      <c r="S213" s="2020"/>
      <c r="T213" s="26"/>
    </row>
    <row r="214" spans="1:20" s="9" customFormat="1" ht="19.7" customHeight="1">
      <c r="A214" s="9" t="s">
        <v>7762</v>
      </c>
      <c r="B214" s="9">
        <f t="shared" ref="B214:B225" si="18">+C214*I214</f>
        <v>0.50400000000000011</v>
      </c>
      <c r="C214" s="9">
        <f>0.9*(280/1000)</f>
        <v>0.25200000000000006</v>
      </c>
      <c r="E214" s="21"/>
      <c r="F214" s="2138" t="s">
        <v>577</v>
      </c>
      <c r="G214" s="2138" t="s">
        <v>577</v>
      </c>
      <c r="H214" s="376" t="s">
        <v>5408</v>
      </c>
      <c r="I214" s="1328">
        <v>2</v>
      </c>
      <c r="J214" s="376">
        <v>370</v>
      </c>
      <c r="K214" s="36">
        <f t="shared" si="17"/>
        <v>740</v>
      </c>
      <c r="L214" s="167"/>
      <c r="M214" s="211" t="s">
        <v>7786</v>
      </c>
      <c r="N214" s="22" t="s">
        <v>7787</v>
      </c>
      <c r="O214" s="30"/>
      <c r="P214" s="25">
        <v>44070</v>
      </c>
      <c r="Q214" s="21"/>
      <c r="R214" s="22"/>
      <c r="S214" s="2020"/>
      <c r="T214" s="61">
        <v>44078</v>
      </c>
    </row>
    <row r="215" spans="1:20" s="9" customFormat="1" ht="19.7" customHeight="1">
      <c r="A215" s="9" t="s">
        <v>7762</v>
      </c>
      <c r="B215" s="9">
        <f t="shared" si="18"/>
        <v>0.55800000000000005</v>
      </c>
      <c r="C215" s="9">
        <f>0.9*(310/1000)</f>
        <v>0.27900000000000003</v>
      </c>
      <c r="E215" s="21"/>
      <c r="F215" s="2138" t="s">
        <v>577</v>
      </c>
      <c r="G215" s="2138" t="s">
        <v>577</v>
      </c>
      <c r="H215" s="376" t="s">
        <v>7788</v>
      </c>
      <c r="I215" s="1328">
        <v>2</v>
      </c>
      <c r="J215" s="376">
        <v>250</v>
      </c>
      <c r="K215" s="36">
        <f t="shared" si="17"/>
        <v>500</v>
      </c>
      <c r="L215" s="167"/>
      <c r="M215" s="211" t="s">
        <v>7786</v>
      </c>
      <c r="N215" s="22" t="s">
        <v>7787</v>
      </c>
      <c r="O215" s="30"/>
      <c r="P215" s="25">
        <v>44070</v>
      </c>
      <c r="Q215" s="21"/>
      <c r="R215" s="22"/>
      <c r="S215" s="2020"/>
      <c r="T215" s="61">
        <v>44078</v>
      </c>
    </row>
    <row r="216" spans="1:20" s="9" customFormat="1" ht="19.7" customHeight="1">
      <c r="A216" s="9" t="s">
        <v>7762</v>
      </c>
      <c r="B216" s="9">
        <f t="shared" si="18"/>
        <v>0.28350000000000003</v>
      </c>
      <c r="C216" s="9">
        <f>0.9*(315/1000)</f>
        <v>0.28350000000000003</v>
      </c>
      <c r="E216" s="21"/>
      <c r="F216" s="2138" t="s">
        <v>577</v>
      </c>
      <c r="G216" s="2138" t="s">
        <v>577</v>
      </c>
      <c r="H216" s="376" t="s">
        <v>7789</v>
      </c>
      <c r="I216" s="1328">
        <v>1</v>
      </c>
      <c r="J216" s="376">
        <v>260</v>
      </c>
      <c r="K216" s="36">
        <f t="shared" si="17"/>
        <v>260</v>
      </c>
      <c r="L216" s="167"/>
      <c r="M216" s="211" t="s">
        <v>7786</v>
      </c>
      <c r="N216" s="22" t="s">
        <v>7787</v>
      </c>
      <c r="O216" s="30"/>
      <c r="P216" s="25">
        <v>44070</v>
      </c>
      <c r="Q216" s="21"/>
      <c r="R216" s="22"/>
      <c r="S216" s="2020"/>
      <c r="T216" s="61">
        <v>44078</v>
      </c>
    </row>
    <row r="217" spans="1:20" s="9" customFormat="1" ht="19.7" customHeight="1">
      <c r="A217" s="9" t="s">
        <v>7762</v>
      </c>
      <c r="B217" s="9">
        <f t="shared" si="18"/>
        <v>0.59400000000000008</v>
      </c>
      <c r="C217" s="9">
        <f>0.9*(330/1000)</f>
        <v>0.29700000000000004</v>
      </c>
      <c r="E217" s="21"/>
      <c r="F217" s="2138" t="s">
        <v>577</v>
      </c>
      <c r="G217" s="2138" t="s">
        <v>577</v>
      </c>
      <c r="H217" s="376" t="s">
        <v>5414</v>
      </c>
      <c r="I217" s="1328">
        <v>2</v>
      </c>
      <c r="J217" s="376">
        <v>270</v>
      </c>
      <c r="K217" s="36">
        <f t="shared" si="17"/>
        <v>540</v>
      </c>
      <c r="L217" s="167"/>
      <c r="M217" s="211" t="s">
        <v>7786</v>
      </c>
      <c r="N217" s="22" t="s">
        <v>7787</v>
      </c>
      <c r="O217" s="30"/>
      <c r="P217" s="25">
        <v>44070</v>
      </c>
      <c r="Q217" s="21"/>
      <c r="R217" s="22"/>
      <c r="S217" s="2020"/>
      <c r="T217" s="61">
        <v>44078</v>
      </c>
    </row>
    <row r="218" spans="1:20" s="9" customFormat="1" ht="19.7" customHeight="1">
      <c r="A218" s="9" t="s">
        <v>7762</v>
      </c>
      <c r="B218" s="9">
        <f t="shared" si="18"/>
        <v>0.61560000000000004</v>
      </c>
      <c r="C218" s="9">
        <f>0.9*(342/1000)</f>
        <v>0.30780000000000002</v>
      </c>
      <c r="E218" s="21"/>
      <c r="F218" s="2138" t="s">
        <v>577</v>
      </c>
      <c r="G218" s="2138" t="s">
        <v>577</v>
      </c>
      <c r="H218" s="376" t="s">
        <v>7790</v>
      </c>
      <c r="I218" s="1328">
        <v>2</v>
      </c>
      <c r="J218" s="376">
        <v>280</v>
      </c>
      <c r="K218" s="36">
        <f t="shared" si="17"/>
        <v>560</v>
      </c>
      <c r="L218" s="167"/>
      <c r="M218" s="211" t="s">
        <v>7786</v>
      </c>
      <c r="N218" s="22" t="s">
        <v>7787</v>
      </c>
      <c r="O218" s="30"/>
      <c r="P218" s="25">
        <v>44070</v>
      </c>
      <c r="Q218" s="21"/>
      <c r="R218" s="22"/>
      <c r="S218" s="2020"/>
      <c r="T218" s="61">
        <v>44078</v>
      </c>
    </row>
    <row r="219" spans="1:20" s="9" customFormat="1" ht="19.7" customHeight="1">
      <c r="A219" s="9" t="s">
        <v>7762</v>
      </c>
      <c r="B219" s="9">
        <f t="shared" si="18"/>
        <v>0.33210000000000001</v>
      </c>
      <c r="C219" s="9">
        <f>0.9*(369/1000)</f>
        <v>0.33210000000000001</v>
      </c>
      <c r="E219" s="21"/>
      <c r="F219" s="2138" t="s">
        <v>577</v>
      </c>
      <c r="G219" s="2138" t="s">
        <v>577</v>
      </c>
      <c r="H219" s="376" t="s">
        <v>7791</v>
      </c>
      <c r="I219" s="1328">
        <v>1</v>
      </c>
      <c r="J219" s="376">
        <v>300</v>
      </c>
      <c r="K219" s="36">
        <f t="shared" si="17"/>
        <v>300</v>
      </c>
      <c r="L219" s="167"/>
      <c r="M219" s="211" t="s">
        <v>7786</v>
      </c>
      <c r="N219" s="22" t="s">
        <v>7787</v>
      </c>
      <c r="O219" s="30"/>
      <c r="P219" s="25">
        <v>44070</v>
      </c>
      <c r="Q219" s="21"/>
      <c r="R219" s="22"/>
      <c r="S219" s="2020"/>
      <c r="T219" s="61">
        <v>44078</v>
      </c>
    </row>
    <row r="220" spans="1:20" s="9" customFormat="1" ht="19.7" customHeight="1">
      <c r="A220" s="9" t="s">
        <v>7769</v>
      </c>
      <c r="B220" s="9">
        <f t="shared" si="18"/>
        <v>0.52</v>
      </c>
      <c r="C220" s="9">
        <v>0.02</v>
      </c>
      <c r="E220" s="21"/>
      <c r="F220" s="2138" t="s">
        <v>577</v>
      </c>
      <c r="G220" s="2138" t="s">
        <v>577</v>
      </c>
      <c r="H220" s="376" t="s">
        <v>2924</v>
      </c>
      <c r="I220" s="376">
        <v>26</v>
      </c>
      <c r="J220" s="376">
        <v>224</v>
      </c>
      <c r="K220" s="36">
        <f t="shared" si="17"/>
        <v>5824</v>
      </c>
      <c r="L220" s="167"/>
      <c r="M220" s="211"/>
      <c r="N220" s="22" t="s">
        <v>7787</v>
      </c>
      <c r="O220" s="30"/>
      <c r="P220" s="25">
        <v>44070</v>
      </c>
      <c r="Q220" s="21"/>
      <c r="R220" s="22"/>
      <c r="S220" s="2020">
        <v>44078</v>
      </c>
      <c r="T220" s="61">
        <v>44078</v>
      </c>
    </row>
    <row r="221" spans="1:20" s="9" customFormat="1" ht="19.7" customHeight="1">
      <c r="A221" s="9" t="s">
        <v>5794</v>
      </c>
      <c r="B221" s="9">
        <f t="shared" si="18"/>
        <v>0.04</v>
      </c>
      <c r="C221" s="9">
        <v>0.01</v>
      </c>
      <c r="E221" s="21"/>
      <c r="F221" s="2138" t="s">
        <v>577</v>
      </c>
      <c r="G221" s="2138" t="s">
        <v>577</v>
      </c>
      <c r="H221" s="376" t="s">
        <v>2141</v>
      </c>
      <c r="I221" s="376">
        <v>4</v>
      </c>
      <c r="J221" s="376">
        <v>160</v>
      </c>
      <c r="K221" s="36">
        <f t="shared" si="17"/>
        <v>640</v>
      </c>
      <c r="L221" s="167"/>
      <c r="M221" s="211"/>
      <c r="N221" s="22" t="s">
        <v>7787</v>
      </c>
      <c r="O221" s="30"/>
      <c r="P221" s="25">
        <v>44070</v>
      </c>
      <c r="Q221" s="21"/>
      <c r="R221" s="22"/>
      <c r="S221" s="2020">
        <v>44078</v>
      </c>
      <c r="T221" s="61">
        <v>44078</v>
      </c>
    </row>
    <row r="222" spans="1:20" s="9" customFormat="1" ht="19.7" customHeight="1">
      <c r="A222" s="9" t="s">
        <v>5794</v>
      </c>
      <c r="B222" s="9">
        <f t="shared" si="18"/>
        <v>0.27</v>
      </c>
      <c r="C222" s="9">
        <v>0.03</v>
      </c>
      <c r="E222" s="21"/>
      <c r="F222" s="2138" t="s">
        <v>577</v>
      </c>
      <c r="G222" s="2138" t="s">
        <v>577</v>
      </c>
      <c r="H222" s="376" t="s">
        <v>7792</v>
      </c>
      <c r="I222" s="376">
        <v>9</v>
      </c>
      <c r="J222" s="376">
        <v>419</v>
      </c>
      <c r="K222" s="36">
        <f t="shared" si="17"/>
        <v>3771</v>
      </c>
      <c r="L222" s="167"/>
      <c r="M222" s="211"/>
      <c r="N222" s="22" t="s">
        <v>7787</v>
      </c>
      <c r="O222" s="30"/>
      <c r="P222" s="25">
        <v>44070</v>
      </c>
      <c r="Q222" s="21"/>
      <c r="R222" s="22"/>
      <c r="S222" s="2020">
        <v>44078</v>
      </c>
      <c r="T222" s="61">
        <v>44078</v>
      </c>
    </row>
    <row r="223" spans="1:20" s="9" customFormat="1" ht="19.7" customHeight="1">
      <c r="A223" s="9" t="s">
        <v>7583</v>
      </c>
      <c r="B223" s="9">
        <f t="shared" si="18"/>
        <v>1.2529999999999999</v>
      </c>
      <c r="C223" s="9">
        <v>1.2529999999999999</v>
      </c>
      <c r="E223" s="21"/>
      <c r="F223" s="2138" t="s">
        <v>577</v>
      </c>
      <c r="G223" s="2138" t="s">
        <v>577</v>
      </c>
      <c r="H223" s="376" t="s">
        <v>7793</v>
      </c>
      <c r="I223" s="376">
        <v>1</v>
      </c>
      <c r="J223" s="376">
        <v>7570</v>
      </c>
      <c r="K223" s="36">
        <f t="shared" si="17"/>
        <v>7570</v>
      </c>
      <c r="L223" s="167"/>
      <c r="M223" s="211"/>
      <c r="N223" s="22" t="s">
        <v>7787</v>
      </c>
      <c r="O223" s="30"/>
      <c r="P223" s="25">
        <v>44070</v>
      </c>
      <c r="Q223" s="21"/>
      <c r="R223" s="22"/>
      <c r="S223" s="2020">
        <v>44078</v>
      </c>
      <c r="T223" s="61">
        <v>44078</v>
      </c>
    </row>
    <row r="224" spans="1:20" s="9" customFormat="1" ht="19.7" customHeight="1">
      <c r="A224" s="9" t="s">
        <v>7583</v>
      </c>
      <c r="B224" s="9">
        <f t="shared" si="18"/>
        <v>1.2529999999999999</v>
      </c>
      <c r="C224" s="9">
        <v>1.2529999999999999</v>
      </c>
      <c r="E224" s="21"/>
      <c r="F224" s="2138" t="s">
        <v>7772</v>
      </c>
      <c r="G224" s="2138" t="s">
        <v>577</v>
      </c>
      <c r="H224" s="2058" t="s">
        <v>7794</v>
      </c>
      <c r="I224" s="1328">
        <v>1</v>
      </c>
      <c r="J224" s="376">
        <v>8190</v>
      </c>
      <c r="K224" s="36">
        <f t="shared" si="17"/>
        <v>8190</v>
      </c>
      <c r="L224" s="167"/>
      <c r="M224" s="211" t="s">
        <v>7795</v>
      </c>
      <c r="N224" s="22" t="s">
        <v>7787</v>
      </c>
      <c r="O224" s="30"/>
      <c r="P224" s="25">
        <v>44070</v>
      </c>
      <c r="Q224" s="21"/>
      <c r="R224" s="22"/>
      <c r="S224" s="2020">
        <v>44078</v>
      </c>
      <c r="T224" s="61">
        <v>44078</v>
      </c>
    </row>
    <row r="225" spans="1:20" s="9" customFormat="1" ht="19.7" customHeight="1">
      <c r="A225" s="9" t="s">
        <v>7583</v>
      </c>
      <c r="B225" s="9">
        <f t="shared" si="18"/>
        <v>0.5</v>
      </c>
      <c r="C225" s="9">
        <v>0.5</v>
      </c>
      <c r="E225" s="21"/>
      <c r="F225" s="2138" t="s">
        <v>7772</v>
      </c>
      <c r="G225" s="2138" t="s">
        <v>577</v>
      </c>
      <c r="H225" s="376" t="s">
        <v>7796</v>
      </c>
      <c r="I225" s="376">
        <v>1</v>
      </c>
      <c r="J225" s="376">
        <v>3520</v>
      </c>
      <c r="K225" s="36">
        <f t="shared" si="17"/>
        <v>3520</v>
      </c>
      <c r="L225" s="167"/>
      <c r="M225" s="211" t="s">
        <v>7797</v>
      </c>
      <c r="N225" s="22" t="s">
        <v>7787</v>
      </c>
      <c r="O225" s="30"/>
      <c r="P225" s="25">
        <v>44070</v>
      </c>
      <c r="Q225" s="21"/>
      <c r="R225" s="22"/>
      <c r="S225" s="2020">
        <v>44078</v>
      </c>
      <c r="T225" s="61">
        <v>44078</v>
      </c>
    </row>
    <row r="226" spans="1:20" s="9" customFormat="1" ht="19.7" customHeight="1">
      <c r="A226" s="9" t="s">
        <v>7762</v>
      </c>
      <c r="B226" s="9">
        <f>+C226*I226</f>
        <v>1.1776</v>
      </c>
      <c r="C226" s="9">
        <f>1.6*(368/1000)</f>
        <v>0.58879999999999999</v>
      </c>
      <c r="E226" s="21"/>
      <c r="F226" s="2138" t="s">
        <v>577</v>
      </c>
      <c r="G226" s="2138" t="s">
        <v>577</v>
      </c>
      <c r="H226" s="376" t="s">
        <v>7798</v>
      </c>
      <c r="I226" s="376">
        <v>2</v>
      </c>
      <c r="J226" s="376">
        <v>520</v>
      </c>
      <c r="K226" s="36">
        <f t="shared" si="17"/>
        <v>1040</v>
      </c>
      <c r="L226" s="167"/>
      <c r="M226" s="211" t="s">
        <v>7786</v>
      </c>
      <c r="N226" s="211" t="s">
        <v>7799</v>
      </c>
      <c r="O226" s="30"/>
      <c r="P226" s="25">
        <v>44070</v>
      </c>
      <c r="Q226" s="21"/>
      <c r="R226" s="22"/>
      <c r="S226" s="2020">
        <v>44078</v>
      </c>
      <c r="T226" s="61">
        <v>44078</v>
      </c>
    </row>
    <row r="227" spans="1:20" s="9" customFormat="1" ht="19.7" customHeight="1">
      <c r="A227" s="9" t="s">
        <v>7762</v>
      </c>
      <c r="B227" s="9">
        <f>+C227*I227</f>
        <v>0.6432000000000001</v>
      </c>
      <c r="C227" s="9">
        <f>1.6*(402/1000)</f>
        <v>0.6432000000000001</v>
      </c>
      <c r="E227" s="21"/>
      <c r="F227" s="2138" t="s">
        <v>577</v>
      </c>
      <c r="G227" s="2138" t="s">
        <v>577</v>
      </c>
      <c r="H227" s="376" t="s">
        <v>7800</v>
      </c>
      <c r="I227" s="376">
        <v>1</v>
      </c>
      <c r="J227" s="376">
        <v>570</v>
      </c>
      <c r="K227" s="36">
        <f t="shared" si="17"/>
        <v>570</v>
      </c>
      <c r="L227" s="167"/>
      <c r="M227" s="211" t="s">
        <v>7786</v>
      </c>
      <c r="N227" s="211" t="s">
        <v>7799</v>
      </c>
      <c r="O227" s="30"/>
      <c r="P227" s="25">
        <v>44070</v>
      </c>
      <c r="Q227" s="21"/>
      <c r="R227" s="22"/>
      <c r="S227" s="2020">
        <v>44078</v>
      </c>
      <c r="T227" s="61">
        <v>44078</v>
      </c>
    </row>
    <row r="228" spans="1:20" s="9" customFormat="1" ht="19.7" customHeight="1">
      <c r="A228" s="9" t="s">
        <v>7762</v>
      </c>
      <c r="B228" s="9">
        <f>+C228*I228</f>
        <v>0.72960000000000003</v>
      </c>
      <c r="C228" s="9">
        <f>1.6*(456/1000)</f>
        <v>0.72960000000000003</v>
      </c>
      <c r="E228" s="21"/>
      <c r="F228" s="2138" t="s">
        <v>577</v>
      </c>
      <c r="G228" s="2138" t="s">
        <v>577</v>
      </c>
      <c r="H228" s="376" t="s">
        <v>7801</v>
      </c>
      <c r="I228" s="376">
        <v>1</v>
      </c>
      <c r="J228" s="376">
        <v>650</v>
      </c>
      <c r="K228" s="36">
        <f t="shared" si="17"/>
        <v>650</v>
      </c>
      <c r="L228" s="167"/>
      <c r="M228" s="211" t="s">
        <v>7786</v>
      </c>
      <c r="N228" s="211" t="s">
        <v>7799</v>
      </c>
      <c r="O228" s="30"/>
      <c r="P228" s="25">
        <v>44070</v>
      </c>
      <c r="Q228" s="21"/>
      <c r="R228" s="22"/>
      <c r="S228" s="2020">
        <v>44078</v>
      </c>
      <c r="T228" s="61">
        <v>44078</v>
      </c>
    </row>
    <row r="229" spans="1:20" s="9" customFormat="1" ht="19.7" customHeight="1">
      <c r="A229" s="9" t="s">
        <v>7762</v>
      </c>
      <c r="B229" s="9">
        <f>+C229*I229</f>
        <v>0.96</v>
      </c>
      <c r="C229" s="9">
        <f>1.6*(600/1000)</f>
        <v>0.96</v>
      </c>
      <c r="E229" s="21"/>
      <c r="F229" s="2138" t="s">
        <v>577</v>
      </c>
      <c r="G229" s="2138" t="s">
        <v>577</v>
      </c>
      <c r="H229" s="376" t="s">
        <v>5552</v>
      </c>
      <c r="I229" s="376">
        <v>1</v>
      </c>
      <c r="J229" s="376">
        <v>850</v>
      </c>
      <c r="K229" s="36">
        <f t="shared" si="17"/>
        <v>850</v>
      </c>
      <c r="L229" s="167"/>
      <c r="M229" s="211" t="s">
        <v>7786</v>
      </c>
      <c r="N229" s="211" t="s">
        <v>7799</v>
      </c>
      <c r="O229" s="30"/>
      <c r="P229" s="25">
        <v>44070</v>
      </c>
      <c r="Q229" s="21"/>
      <c r="R229" s="22"/>
      <c r="S229" s="2020">
        <v>44078</v>
      </c>
      <c r="T229" s="61">
        <v>44078</v>
      </c>
    </row>
    <row r="230" spans="1:20" s="9" customFormat="1" ht="19.7" customHeight="1">
      <c r="A230" s="9" t="s">
        <v>7769</v>
      </c>
      <c r="B230" s="9">
        <f>+C230*I230</f>
        <v>0.08</v>
      </c>
      <c r="C230" s="9">
        <v>0.04</v>
      </c>
      <c r="E230" s="21"/>
      <c r="F230" s="2138" t="s">
        <v>577</v>
      </c>
      <c r="G230" s="2138" t="s">
        <v>577</v>
      </c>
      <c r="H230" s="376" t="s">
        <v>7275</v>
      </c>
      <c r="I230" s="376">
        <v>2</v>
      </c>
      <c r="J230" s="376">
        <v>497</v>
      </c>
      <c r="K230" s="36">
        <f t="shared" si="17"/>
        <v>994</v>
      </c>
      <c r="L230" s="167"/>
      <c r="M230" s="211" t="s">
        <v>7802</v>
      </c>
      <c r="N230" s="211" t="s">
        <v>7799</v>
      </c>
      <c r="O230" s="30"/>
      <c r="P230" s="25">
        <v>44070</v>
      </c>
      <c r="Q230" s="21"/>
      <c r="R230" s="22"/>
      <c r="S230" s="2020">
        <v>44078</v>
      </c>
      <c r="T230" s="61">
        <v>44078</v>
      </c>
    </row>
    <row r="231" spans="1:20" s="9" customFormat="1" ht="19.7" customHeight="1">
      <c r="A231" s="9" t="s">
        <v>7769</v>
      </c>
      <c r="B231" s="9">
        <f t="shared" ref="B231:B245" si="19">+C231*I231</f>
        <v>0.12</v>
      </c>
      <c r="C231" s="9">
        <v>0.02</v>
      </c>
      <c r="E231" s="21"/>
      <c r="F231" s="2138" t="s">
        <v>577</v>
      </c>
      <c r="G231" s="2138" t="s">
        <v>577</v>
      </c>
      <c r="H231" s="376" t="s">
        <v>5036</v>
      </c>
      <c r="I231" s="376">
        <v>6</v>
      </c>
      <c r="J231" s="376">
        <v>224</v>
      </c>
      <c r="K231" s="36">
        <f t="shared" si="17"/>
        <v>1344</v>
      </c>
      <c r="L231" s="167"/>
      <c r="M231" s="211" t="s">
        <v>4190</v>
      </c>
      <c r="N231" s="211" t="s">
        <v>7799</v>
      </c>
      <c r="O231" s="30"/>
      <c r="P231" s="25">
        <v>44070</v>
      </c>
      <c r="Q231" s="21"/>
      <c r="R231" s="22"/>
      <c r="S231" s="2020">
        <v>44078</v>
      </c>
      <c r="T231" s="61">
        <v>44078</v>
      </c>
    </row>
    <row r="232" spans="1:20" s="9" customFormat="1" ht="19.7" customHeight="1">
      <c r="A232" s="9" t="s">
        <v>5794</v>
      </c>
      <c r="B232" s="9">
        <f t="shared" si="19"/>
        <v>0.02</v>
      </c>
      <c r="C232" s="9">
        <v>0.01</v>
      </c>
      <c r="E232" s="21"/>
      <c r="F232" s="2138" t="s">
        <v>577</v>
      </c>
      <c r="G232" s="2138" t="s">
        <v>577</v>
      </c>
      <c r="H232" s="376" t="s">
        <v>7803</v>
      </c>
      <c r="I232" s="376">
        <v>2</v>
      </c>
      <c r="J232" s="376">
        <v>180</v>
      </c>
      <c r="K232" s="36">
        <f t="shared" si="17"/>
        <v>360</v>
      </c>
      <c r="L232" s="167"/>
      <c r="M232" s="211" t="s">
        <v>2061</v>
      </c>
      <c r="N232" s="211" t="s">
        <v>7799</v>
      </c>
      <c r="O232" s="30"/>
      <c r="P232" s="25">
        <v>44070</v>
      </c>
      <c r="Q232" s="21"/>
      <c r="R232" s="22"/>
      <c r="S232" s="2020">
        <v>44078</v>
      </c>
      <c r="T232" s="61">
        <v>44078</v>
      </c>
    </row>
    <row r="233" spans="1:20" s="9" customFormat="1" ht="19.7" customHeight="1">
      <c r="A233" s="9" t="s">
        <v>5794</v>
      </c>
      <c r="B233" s="9">
        <f t="shared" si="19"/>
        <v>0.12</v>
      </c>
      <c r="C233" s="9">
        <v>0.03</v>
      </c>
      <c r="E233" s="21"/>
      <c r="F233" s="2138" t="s">
        <v>577</v>
      </c>
      <c r="G233" s="2138" t="s">
        <v>577</v>
      </c>
      <c r="H233" s="376" t="s">
        <v>7804</v>
      </c>
      <c r="I233" s="376">
        <v>4</v>
      </c>
      <c r="J233" s="376">
        <v>419</v>
      </c>
      <c r="K233" s="36">
        <f t="shared" si="17"/>
        <v>1676</v>
      </c>
      <c r="L233" s="167"/>
      <c r="M233" s="211" t="s">
        <v>7805</v>
      </c>
      <c r="N233" s="211" t="s">
        <v>7799</v>
      </c>
      <c r="O233" s="30"/>
      <c r="P233" s="25">
        <v>44070</v>
      </c>
      <c r="Q233" s="21"/>
      <c r="R233" s="22"/>
      <c r="S233" s="2020">
        <v>44078</v>
      </c>
      <c r="T233" s="61">
        <v>44078</v>
      </c>
    </row>
    <row r="234" spans="1:20" s="9" customFormat="1" ht="19.7" customHeight="1">
      <c r="A234" s="9" t="s">
        <v>5794</v>
      </c>
      <c r="B234" s="9">
        <f t="shared" si="19"/>
        <v>1.4999999999999999E-2</v>
      </c>
      <c r="C234" s="9">
        <v>5.0000000000000001E-3</v>
      </c>
      <c r="E234" s="21"/>
      <c r="F234" s="1357" t="s">
        <v>531</v>
      </c>
      <c r="G234" s="1357" t="s">
        <v>531</v>
      </c>
      <c r="H234" s="2105" t="s">
        <v>7718</v>
      </c>
      <c r="I234" s="1328">
        <v>3</v>
      </c>
      <c r="J234" s="376">
        <v>49</v>
      </c>
      <c r="K234" s="36">
        <f>I234*J234</f>
        <v>147</v>
      </c>
      <c r="L234" s="167"/>
      <c r="M234" s="211" t="s">
        <v>7806</v>
      </c>
      <c r="N234" s="211" t="s">
        <v>7799</v>
      </c>
      <c r="O234" s="30"/>
      <c r="P234" s="25">
        <v>44070</v>
      </c>
      <c r="Q234" s="21"/>
      <c r="R234" s="22"/>
      <c r="S234" s="2020">
        <v>44078</v>
      </c>
      <c r="T234" s="61">
        <v>44078</v>
      </c>
    </row>
    <row r="235" spans="1:20" s="9" customFormat="1" ht="19.7" customHeight="1">
      <c r="A235" s="9" t="s">
        <v>5794</v>
      </c>
      <c r="B235" s="9">
        <f>+C235*3</f>
        <v>1.4999999999999999E-2</v>
      </c>
      <c r="C235" s="9">
        <v>5.0000000000000001E-3</v>
      </c>
      <c r="E235" s="21"/>
      <c r="F235" s="832" t="s">
        <v>577</v>
      </c>
      <c r="G235" s="832" t="s">
        <v>577</v>
      </c>
      <c r="H235" s="2106" t="s">
        <v>7807</v>
      </c>
      <c r="I235" s="1091"/>
      <c r="J235" s="408">
        <v>23</v>
      </c>
      <c r="K235" s="988">
        <f>I235*J235</f>
        <v>0</v>
      </c>
      <c r="L235" s="834"/>
      <c r="M235" s="2125" t="s">
        <v>7808</v>
      </c>
      <c r="N235" s="211" t="s">
        <v>7799</v>
      </c>
      <c r="O235" s="30"/>
      <c r="P235" s="25"/>
      <c r="Q235" s="21"/>
      <c r="R235" s="22"/>
      <c r="S235" s="2020"/>
      <c r="T235" s="26"/>
    </row>
    <row r="236" spans="1:20" s="9" customFormat="1" ht="19.7" customHeight="1">
      <c r="A236" s="9" t="s">
        <v>7762</v>
      </c>
      <c r="B236" s="9">
        <f t="shared" si="19"/>
        <v>0.35200000000000004</v>
      </c>
      <c r="C236" s="9">
        <f>1.6*(220/1000)</f>
        <v>0.35200000000000004</v>
      </c>
      <c r="E236" s="21"/>
      <c r="F236" s="2138" t="s">
        <v>577</v>
      </c>
      <c r="G236" s="2138" t="s">
        <v>577</v>
      </c>
      <c r="H236" s="376" t="s">
        <v>5550</v>
      </c>
      <c r="I236" s="376">
        <v>1</v>
      </c>
      <c r="J236" s="376">
        <v>420</v>
      </c>
      <c r="K236" s="36">
        <f t="shared" si="17"/>
        <v>420</v>
      </c>
      <c r="L236" s="167"/>
      <c r="M236" s="211" t="s">
        <v>7809</v>
      </c>
      <c r="N236" s="22" t="s">
        <v>7810</v>
      </c>
      <c r="O236" s="30"/>
      <c r="P236" s="25">
        <v>44070</v>
      </c>
      <c r="Q236" s="21"/>
      <c r="R236" s="22"/>
      <c r="S236" s="2020"/>
      <c r="T236" s="61">
        <v>44078</v>
      </c>
    </row>
    <row r="237" spans="1:20" s="9" customFormat="1" ht="19.7" customHeight="1">
      <c r="A237" s="9" t="s">
        <v>7769</v>
      </c>
      <c r="B237" s="9">
        <f t="shared" si="19"/>
        <v>0.16</v>
      </c>
      <c r="C237" s="9">
        <v>0.04</v>
      </c>
      <c r="E237" s="21"/>
      <c r="F237" s="2138" t="s">
        <v>577</v>
      </c>
      <c r="G237" s="2138" t="s">
        <v>577</v>
      </c>
      <c r="H237" s="376" t="s">
        <v>2924</v>
      </c>
      <c r="I237" s="376">
        <v>4</v>
      </c>
      <c r="J237" s="376">
        <v>224</v>
      </c>
      <c r="K237" s="36">
        <f t="shared" si="17"/>
        <v>896</v>
      </c>
      <c r="L237" s="167"/>
      <c r="M237" s="211" t="s">
        <v>7809</v>
      </c>
      <c r="N237" s="22" t="s">
        <v>7810</v>
      </c>
      <c r="O237" s="30"/>
      <c r="P237" s="25">
        <v>44070</v>
      </c>
      <c r="Q237" s="21"/>
      <c r="R237" s="22"/>
      <c r="S237" s="2020">
        <v>44078</v>
      </c>
      <c r="T237" s="61">
        <v>44078</v>
      </c>
    </row>
    <row r="238" spans="1:20" s="9" customFormat="1" ht="19.7" customHeight="1">
      <c r="A238" s="9" t="s">
        <v>7583</v>
      </c>
      <c r="B238" s="9">
        <f t="shared" si="19"/>
        <v>6.8</v>
      </c>
      <c r="C238" s="9">
        <v>1.7</v>
      </c>
      <c r="E238" s="21"/>
      <c r="F238" s="2138" t="s">
        <v>577</v>
      </c>
      <c r="G238" s="2138" t="s">
        <v>577</v>
      </c>
      <c r="H238" s="376" t="s">
        <v>7811</v>
      </c>
      <c r="I238" s="376">
        <v>4</v>
      </c>
      <c r="J238" s="376">
        <v>9110</v>
      </c>
      <c r="K238" s="36">
        <f t="shared" si="17"/>
        <v>36440</v>
      </c>
      <c r="L238" s="167"/>
      <c r="M238" s="211" t="s">
        <v>7812</v>
      </c>
      <c r="N238" s="22" t="s">
        <v>7813</v>
      </c>
      <c r="O238" s="30"/>
      <c r="P238" s="25">
        <v>44070</v>
      </c>
      <c r="Q238" s="21"/>
      <c r="R238" s="22"/>
      <c r="S238" s="2020">
        <v>44078</v>
      </c>
      <c r="T238" s="61">
        <v>44078</v>
      </c>
    </row>
    <row r="239" spans="1:20" s="9" customFormat="1" ht="19.7" customHeight="1">
      <c r="A239" s="9" t="s">
        <v>5794</v>
      </c>
      <c r="B239" s="9">
        <f t="shared" si="19"/>
        <v>0.15</v>
      </c>
      <c r="C239" s="9">
        <v>5.0000000000000001E-3</v>
      </c>
      <c r="E239" s="21"/>
      <c r="F239" s="1357" t="s">
        <v>531</v>
      </c>
      <c r="G239" s="1357" t="s">
        <v>531</v>
      </c>
      <c r="H239" s="1004" t="s">
        <v>7814</v>
      </c>
      <c r="I239" s="1328">
        <v>30</v>
      </c>
      <c r="J239" s="376">
        <v>25</v>
      </c>
      <c r="K239" s="36">
        <f t="shared" si="17"/>
        <v>750</v>
      </c>
      <c r="L239" s="283"/>
      <c r="M239" s="443" t="s">
        <v>2150</v>
      </c>
      <c r="N239" s="22" t="s">
        <v>7813</v>
      </c>
      <c r="O239" s="30"/>
      <c r="P239" s="25">
        <v>44070</v>
      </c>
      <c r="Q239" s="21"/>
      <c r="R239" s="22"/>
      <c r="S239" s="2020">
        <v>44078</v>
      </c>
      <c r="T239" s="61">
        <v>44078</v>
      </c>
    </row>
    <row r="240" spans="1:20" s="9" customFormat="1" ht="19.7" customHeight="1">
      <c r="A240" s="9" t="s">
        <v>5794</v>
      </c>
      <c r="B240" s="9">
        <f t="shared" si="19"/>
        <v>0.04</v>
      </c>
      <c r="C240" s="9">
        <v>5.0000000000000001E-3</v>
      </c>
      <c r="E240" s="21"/>
      <c r="F240" s="1357" t="s">
        <v>531</v>
      </c>
      <c r="G240" s="1357" t="s">
        <v>531</v>
      </c>
      <c r="H240" s="376" t="s">
        <v>2128</v>
      </c>
      <c r="I240" s="376">
        <v>8</v>
      </c>
      <c r="J240" s="1008">
        <v>97</v>
      </c>
      <c r="K240" s="36">
        <f>I240*J240</f>
        <v>776</v>
      </c>
      <c r="L240" s="167"/>
      <c r="M240" s="211" t="s">
        <v>7815</v>
      </c>
      <c r="N240" s="22" t="s">
        <v>7813</v>
      </c>
      <c r="O240" s="30"/>
      <c r="P240" s="25">
        <v>44070</v>
      </c>
      <c r="Q240" s="21"/>
      <c r="R240" s="22"/>
      <c r="S240" s="2020">
        <v>44078</v>
      </c>
      <c r="T240" s="61">
        <v>44078</v>
      </c>
    </row>
    <row r="241" spans="1:20" s="73" customFormat="1" ht="19.7" customHeight="1">
      <c r="A241" s="9" t="s">
        <v>5794</v>
      </c>
      <c r="B241" s="9">
        <f t="shared" si="19"/>
        <v>7.0000000000000007E-2</v>
      </c>
      <c r="C241" s="9">
        <v>5.0000000000000001E-3</v>
      </c>
      <c r="D241" s="9"/>
      <c r="E241" s="21"/>
      <c r="F241" s="2138" t="s">
        <v>577</v>
      </c>
      <c r="G241" s="2138" t="s">
        <v>577</v>
      </c>
      <c r="H241" s="1004" t="s">
        <v>7816</v>
      </c>
      <c r="I241" s="1328">
        <v>14</v>
      </c>
      <c r="J241" s="376">
        <v>53</v>
      </c>
      <c r="K241" s="36">
        <f>I241*J241</f>
        <v>742</v>
      </c>
      <c r="L241" s="283"/>
      <c r="M241" s="443" t="s">
        <v>7817</v>
      </c>
      <c r="N241" s="57" t="s">
        <v>7818</v>
      </c>
      <c r="O241" s="285"/>
      <c r="P241" s="25">
        <v>44070</v>
      </c>
      <c r="Q241" s="65"/>
      <c r="R241" s="60"/>
      <c r="S241" s="2042">
        <v>44078</v>
      </c>
      <c r="T241" s="61">
        <v>44078</v>
      </c>
    </row>
    <row r="242" spans="1:20" s="73" customFormat="1" ht="19.7" customHeight="1">
      <c r="A242" s="9" t="s">
        <v>7583</v>
      </c>
      <c r="B242" s="9">
        <f t="shared" si="19"/>
        <v>4</v>
      </c>
      <c r="C242" s="9">
        <v>2</v>
      </c>
      <c r="D242" s="9"/>
      <c r="E242" s="21"/>
      <c r="F242" s="2138" t="s">
        <v>7772</v>
      </c>
      <c r="G242" s="2138" t="s">
        <v>577</v>
      </c>
      <c r="H242" s="1760" t="s">
        <v>7819</v>
      </c>
      <c r="I242" s="2147">
        <v>2</v>
      </c>
      <c r="J242" s="2146">
        <v>4640</v>
      </c>
      <c r="K242" s="36">
        <f>I242*J242</f>
        <v>9280</v>
      </c>
      <c r="L242" s="283"/>
      <c r="M242" s="443" t="s">
        <v>7820</v>
      </c>
      <c r="N242" s="57" t="s">
        <v>7818</v>
      </c>
      <c r="O242" s="285"/>
      <c r="P242" s="25">
        <v>44070</v>
      </c>
      <c r="Q242" s="65"/>
      <c r="R242" s="60"/>
      <c r="S242" s="2042">
        <v>44078</v>
      </c>
      <c r="T242" s="61">
        <v>44078</v>
      </c>
    </row>
    <row r="243" spans="1:20" s="73" customFormat="1" ht="19.7" customHeight="1">
      <c r="A243" s="9" t="s">
        <v>5794</v>
      </c>
      <c r="B243" s="9">
        <f t="shared" si="19"/>
        <v>7.0000000000000007E-2</v>
      </c>
      <c r="C243" s="9">
        <v>5.0000000000000001E-3</v>
      </c>
      <c r="D243" s="9"/>
      <c r="E243" s="21"/>
      <c r="F243" s="2138" t="s">
        <v>577</v>
      </c>
      <c r="G243" s="2138" t="s">
        <v>577</v>
      </c>
      <c r="H243" s="1004" t="s">
        <v>7821</v>
      </c>
      <c r="I243" s="1328">
        <v>14</v>
      </c>
      <c r="J243" s="376">
        <v>25</v>
      </c>
      <c r="K243" s="36">
        <f>I243*J243</f>
        <v>350</v>
      </c>
      <c r="L243" s="283"/>
      <c r="M243" s="443" t="s">
        <v>2956</v>
      </c>
      <c r="N243" s="57" t="s">
        <v>7818</v>
      </c>
      <c r="O243" s="285"/>
      <c r="P243" s="25">
        <v>44070</v>
      </c>
      <c r="Q243" s="65"/>
      <c r="R243" s="60"/>
      <c r="S243" s="2042">
        <v>44078</v>
      </c>
      <c r="T243" s="61">
        <v>44078</v>
      </c>
    </row>
    <row r="244" spans="1:20" s="73" customFormat="1" ht="19.7" customHeight="1">
      <c r="A244" s="9" t="s">
        <v>7583</v>
      </c>
      <c r="B244" s="9">
        <f t="shared" si="19"/>
        <v>0.7</v>
      </c>
      <c r="C244" s="9">
        <v>0.35</v>
      </c>
      <c r="D244" s="9"/>
      <c r="E244" s="21"/>
      <c r="F244" s="1357" t="s">
        <v>531</v>
      </c>
      <c r="G244" s="351" t="s">
        <v>5909</v>
      </c>
      <c r="H244" s="1783" t="s">
        <v>5608</v>
      </c>
      <c r="I244" s="1328">
        <v>2</v>
      </c>
      <c r="J244" s="2146">
        <v>3200</v>
      </c>
      <c r="K244" s="299">
        <f>I244*J244</f>
        <v>6400</v>
      </c>
      <c r="L244" s="167"/>
      <c r="M244" s="1084" t="s">
        <v>5609</v>
      </c>
      <c r="N244" s="22" t="s">
        <v>2033</v>
      </c>
      <c r="O244" s="285"/>
      <c r="P244" s="25">
        <v>44070</v>
      </c>
      <c r="Q244" s="65"/>
      <c r="R244" s="60"/>
      <c r="S244" s="2042">
        <v>44078</v>
      </c>
      <c r="T244" s="61">
        <v>44078</v>
      </c>
    </row>
    <row r="245" spans="1:20" s="73" customFormat="1" ht="19.7" customHeight="1">
      <c r="A245" s="9" t="s">
        <v>7583</v>
      </c>
      <c r="B245" s="9">
        <f t="shared" si="19"/>
        <v>0.8</v>
      </c>
      <c r="C245" s="9">
        <v>0.4</v>
      </c>
      <c r="D245" s="9"/>
      <c r="E245" s="21"/>
      <c r="F245" s="1357" t="s">
        <v>531</v>
      </c>
      <c r="G245" s="351" t="s">
        <v>5909</v>
      </c>
      <c r="H245" s="1783" t="s">
        <v>5606</v>
      </c>
      <c r="I245" s="1328">
        <v>2</v>
      </c>
      <c r="J245" s="2146">
        <v>3070</v>
      </c>
      <c r="K245" s="36">
        <f t="shared" ref="K245:K252" si="20">I245*J245</f>
        <v>6140</v>
      </c>
      <c r="L245" s="167"/>
      <c r="M245" s="1084" t="s">
        <v>5607</v>
      </c>
      <c r="N245" s="22" t="s">
        <v>2033</v>
      </c>
      <c r="O245" s="285"/>
      <c r="P245" s="25">
        <v>44070</v>
      </c>
      <c r="Q245" s="65"/>
      <c r="R245" s="60"/>
      <c r="S245" s="2042">
        <v>44078</v>
      </c>
      <c r="T245" s="61">
        <v>44078</v>
      </c>
    </row>
    <row r="246" spans="1:20" s="73" customFormat="1" ht="19.7" customHeight="1">
      <c r="A246" s="9" t="s">
        <v>5794</v>
      </c>
      <c r="B246" s="9">
        <f>+C246*6</f>
        <v>0.03</v>
      </c>
      <c r="C246" s="9">
        <v>5.0000000000000001E-3</v>
      </c>
      <c r="D246" s="9"/>
      <c r="E246" s="890"/>
      <c r="F246" s="832" t="s">
        <v>577</v>
      </c>
      <c r="G246" s="832" t="s">
        <v>577</v>
      </c>
      <c r="H246" s="2106" t="s">
        <v>7720</v>
      </c>
      <c r="I246" s="1091"/>
      <c r="J246" s="408">
        <v>23</v>
      </c>
      <c r="K246" s="988">
        <f t="shared" si="20"/>
        <v>0</v>
      </c>
      <c r="L246" s="834"/>
      <c r="M246" s="2125" t="s">
        <v>7822</v>
      </c>
      <c r="N246" s="22" t="s">
        <v>7823</v>
      </c>
      <c r="O246" s="285"/>
      <c r="P246" s="25"/>
      <c r="Q246" s="65"/>
      <c r="R246" s="60"/>
      <c r="S246" s="2042"/>
      <c r="T246" s="61"/>
    </row>
    <row r="247" spans="1:20" s="73" customFormat="1" ht="19.7" customHeight="1">
      <c r="A247" s="9" t="s">
        <v>5794</v>
      </c>
      <c r="B247" s="9">
        <f>+C247*6</f>
        <v>0.03</v>
      </c>
      <c r="C247" s="9">
        <v>5.0000000000000001E-3</v>
      </c>
      <c r="D247" s="9"/>
      <c r="E247" s="890"/>
      <c r="F247" s="832" t="s">
        <v>577</v>
      </c>
      <c r="G247" s="832" t="s">
        <v>577</v>
      </c>
      <c r="H247" s="2106" t="s">
        <v>7824</v>
      </c>
      <c r="I247" s="1091"/>
      <c r="J247" s="408">
        <v>23</v>
      </c>
      <c r="K247" s="988">
        <f t="shared" si="20"/>
        <v>0</v>
      </c>
      <c r="L247" s="834"/>
      <c r="M247" s="2125" t="s">
        <v>7825</v>
      </c>
      <c r="N247" s="22" t="s">
        <v>7826</v>
      </c>
      <c r="O247" s="285"/>
      <c r="P247" s="25"/>
      <c r="Q247" s="65"/>
      <c r="R247" s="60"/>
      <c r="S247" s="2042"/>
      <c r="T247" s="61"/>
    </row>
    <row r="248" spans="1:20" s="73" customFormat="1" ht="19.7" customHeight="1">
      <c r="A248" s="9" t="s">
        <v>5794</v>
      </c>
      <c r="B248" s="9">
        <f>+C248*12</f>
        <v>0.06</v>
      </c>
      <c r="C248" s="9">
        <v>5.0000000000000001E-3</v>
      </c>
      <c r="D248" s="9"/>
      <c r="E248" s="890"/>
      <c r="F248" s="832" t="s">
        <v>577</v>
      </c>
      <c r="G248" s="832" t="s">
        <v>577</v>
      </c>
      <c r="H248" s="2106" t="s">
        <v>7827</v>
      </c>
      <c r="I248" s="1091"/>
      <c r="J248" s="408">
        <v>92</v>
      </c>
      <c r="K248" s="988">
        <f t="shared" si="20"/>
        <v>0</v>
      </c>
      <c r="L248" s="834"/>
      <c r="M248" s="2125" t="s">
        <v>7828</v>
      </c>
      <c r="N248" s="22" t="s">
        <v>7829</v>
      </c>
      <c r="O248" s="285"/>
      <c r="P248" s="25"/>
      <c r="Q248" s="65"/>
      <c r="R248" s="60"/>
      <c r="S248" s="2042"/>
      <c r="T248" s="61"/>
    </row>
    <row r="249" spans="1:20" s="73" customFormat="1" ht="19.7" customHeight="1">
      <c r="A249" s="9" t="s">
        <v>5794</v>
      </c>
      <c r="B249" s="9">
        <f>+C249*12</f>
        <v>0.06</v>
      </c>
      <c r="C249" s="9">
        <v>5.0000000000000001E-3</v>
      </c>
      <c r="D249" s="9"/>
      <c r="E249" s="890"/>
      <c r="F249" s="832" t="s">
        <v>577</v>
      </c>
      <c r="G249" s="832" t="s">
        <v>577</v>
      </c>
      <c r="H249" s="2106" t="s">
        <v>7830</v>
      </c>
      <c r="I249" s="1091"/>
      <c r="J249" s="408">
        <v>76</v>
      </c>
      <c r="K249" s="988">
        <f t="shared" si="20"/>
        <v>0</v>
      </c>
      <c r="L249" s="834"/>
      <c r="M249" s="2125" t="s">
        <v>7831</v>
      </c>
      <c r="N249" s="22" t="s">
        <v>7829</v>
      </c>
      <c r="O249" s="285"/>
      <c r="P249" s="25"/>
      <c r="Q249" s="65"/>
      <c r="R249" s="60"/>
      <c r="S249" s="2042"/>
      <c r="T249" s="61"/>
    </row>
    <row r="250" spans="1:20" s="73" customFormat="1" ht="19.7" customHeight="1">
      <c r="A250" s="9" t="s">
        <v>5794</v>
      </c>
      <c r="B250" s="9">
        <f>+C250*5</f>
        <v>2.5000000000000001E-2</v>
      </c>
      <c r="C250" s="9">
        <v>5.0000000000000001E-3</v>
      </c>
      <c r="D250" s="9"/>
      <c r="E250" s="890"/>
      <c r="F250" s="832" t="s">
        <v>5664</v>
      </c>
      <c r="G250" s="832" t="s">
        <v>531</v>
      </c>
      <c r="H250" s="408" t="s">
        <v>7832</v>
      </c>
      <c r="I250" s="2148"/>
      <c r="J250" s="408">
        <v>3420</v>
      </c>
      <c r="K250" s="988">
        <f t="shared" si="20"/>
        <v>0</v>
      </c>
      <c r="L250" s="1024"/>
      <c r="M250" s="2125" t="s">
        <v>7833</v>
      </c>
      <c r="N250" s="90" t="s">
        <v>7834</v>
      </c>
      <c r="O250" s="285"/>
      <c r="P250" s="25"/>
      <c r="Q250" s="65"/>
      <c r="R250" s="60"/>
      <c r="S250" s="2042"/>
      <c r="T250" s="61"/>
    </row>
    <row r="251" spans="1:20" s="73" customFormat="1" ht="19.7" customHeight="1">
      <c r="A251" s="9" t="s">
        <v>7762</v>
      </c>
      <c r="B251" s="9">
        <f>+C251*2</f>
        <v>1</v>
      </c>
      <c r="C251" s="9">
        <v>0.5</v>
      </c>
      <c r="D251" s="9"/>
      <c r="E251" s="21"/>
      <c r="F251" s="832" t="s">
        <v>531</v>
      </c>
      <c r="G251" s="832" t="s">
        <v>531</v>
      </c>
      <c r="H251" s="2106" t="s">
        <v>7710</v>
      </c>
      <c r="I251" s="1091"/>
      <c r="J251" s="408">
        <v>845</v>
      </c>
      <c r="K251" s="988">
        <f t="shared" si="20"/>
        <v>0</v>
      </c>
      <c r="L251" s="834"/>
      <c r="M251" s="408" t="s">
        <v>7835</v>
      </c>
      <c r="N251" s="22" t="s">
        <v>7836</v>
      </c>
      <c r="O251" s="285"/>
      <c r="P251" s="25"/>
      <c r="Q251" s="65"/>
      <c r="R251" s="60"/>
      <c r="S251" s="2042"/>
      <c r="T251" s="61"/>
    </row>
    <row r="252" spans="1:20" s="73" customFormat="1" ht="19.7" customHeight="1">
      <c r="A252" s="9" t="s">
        <v>7762</v>
      </c>
      <c r="B252" s="9">
        <f>+C252*2</f>
        <v>1</v>
      </c>
      <c r="C252" s="9">
        <v>0.5</v>
      </c>
      <c r="D252" s="9"/>
      <c r="E252" s="21"/>
      <c r="F252" s="832" t="s">
        <v>531</v>
      </c>
      <c r="G252" s="832" t="s">
        <v>531</v>
      </c>
      <c r="H252" s="2106" t="s">
        <v>7837</v>
      </c>
      <c r="I252" s="1091"/>
      <c r="J252" s="408">
        <v>1116</v>
      </c>
      <c r="K252" s="988">
        <f t="shared" si="20"/>
        <v>0</v>
      </c>
      <c r="L252" s="834"/>
      <c r="M252" s="408" t="s">
        <v>7838</v>
      </c>
      <c r="N252" s="22" t="s">
        <v>2033</v>
      </c>
      <c r="O252" s="285"/>
      <c r="P252" s="25"/>
      <c r="Q252" s="65"/>
      <c r="R252" s="60"/>
      <c r="S252" s="2042"/>
      <c r="T252" s="61"/>
    </row>
    <row r="253" spans="1:20" s="73" customFormat="1" ht="19.7" customHeight="1">
      <c r="A253" s="9" t="s">
        <v>5794</v>
      </c>
      <c r="B253" s="9">
        <f>+C253*I253</f>
        <v>7.4999999999999997E-2</v>
      </c>
      <c r="C253" s="9">
        <v>5.0000000000000001E-3</v>
      </c>
      <c r="D253" s="9"/>
      <c r="E253" s="21"/>
      <c r="F253" s="1357" t="s">
        <v>531</v>
      </c>
      <c r="G253" s="1357" t="s">
        <v>531</v>
      </c>
      <c r="H253" s="2105" t="s">
        <v>7718</v>
      </c>
      <c r="I253" s="1328">
        <v>15</v>
      </c>
      <c r="J253" s="376">
        <v>49</v>
      </c>
      <c r="K253" s="36">
        <f>I253*J253</f>
        <v>735</v>
      </c>
      <c r="L253" s="167"/>
      <c r="M253" s="211" t="s">
        <v>7839</v>
      </c>
      <c r="N253" s="22"/>
      <c r="O253" s="285"/>
      <c r="P253" s="25">
        <v>44070</v>
      </c>
      <c r="Q253" s="65"/>
      <c r="R253" s="60"/>
      <c r="S253" s="2042">
        <v>44078</v>
      </c>
      <c r="T253" s="61">
        <v>44078</v>
      </c>
    </row>
    <row r="254" spans="1:20" s="73" customFormat="1" ht="19.7" customHeight="1">
      <c r="A254" s="9" t="s">
        <v>5794</v>
      </c>
      <c r="B254" s="9">
        <f>+C254*I254</f>
        <v>7.4999999999999997E-2</v>
      </c>
      <c r="C254" s="9">
        <v>5.0000000000000001E-3</v>
      </c>
      <c r="D254" s="9"/>
      <c r="E254" s="21"/>
      <c r="F254" s="2138" t="s">
        <v>577</v>
      </c>
      <c r="G254" s="2138" t="s">
        <v>577</v>
      </c>
      <c r="H254" s="1004" t="s">
        <v>7840</v>
      </c>
      <c r="I254" s="1328">
        <v>15</v>
      </c>
      <c r="J254" s="376">
        <v>25</v>
      </c>
      <c r="K254" s="36">
        <f>I254*J254</f>
        <v>375</v>
      </c>
      <c r="L254" s="283"/>
      <c r="M254" s="443" t="s">
        <v>7841</v>
      </c>
      <c r="N254" s="22"/>
      <c r="O254" s="285"/>
      <c r="P254" s="25">
        <v>44070</v>
      </c>
      <c r="Q254" s="65"/>
      <c r="R254" s="60"/>
      <c r="S254" s="2042">
        <v>44078</v>
      </c>
      <c r="T254" s="61">
        <v>44078</v>
      </c>
    </row>
    <row r="255" spans="1:20" s="73" customFormat="1" ht="19.7" customHeight="1">
      <c r="A255" s="9"/>
      <c r="B255" s="1271">
        <f>SUM(B193:B254)</f>
        <v>84.540899999999993</v>
      </c>
      <c r="C255" s="9" t="s">
        <v>7842</v>
      </c>
      <c r="D255" s="9"/>
      <c r="E255" s="21"/>
      <c r="F255" s="1082"/>
      <c r="G255" s="1082"/>
      <c r="H255" s="1084"/>
      <c r="I255" s="442"/>
      <c r="J255" s="59"/>
      <c r="K255" s="36"/>
      <c r="L255" s="283"/>
      <c r="M255" s="443"/>
      <c r="N255" s="22"/>
      <c r="O255" s="285"/>
      <c r="P255" s="25"/>
      <c r="Q255" s="65"/>
      <c r="R255" s="60"/>
      <c r="S255" s="2095"/>
      <c r="T255" s="61"/>
    </row>
    <row r="256" spans="1:20" s="73" customFormat="1" ht="19.7" customHeight="1">
      <c r="A256" s="9"/>
      <c r="B256" s="9"/>
      <c r="C256" s="9"/>
      <c r="D256" s="9"/>
      <c r="E256" s="21"/>
      <c r="F256" s="1082"/>
      <c r="G256" s="1082"/>
      <c r="H256" s="1076">
        <f>SUM(K196:K255)</f>
        <v>245089</v>
      </c>
      <c r="I256" s="442"/>
      <c r="J256" s="59"/>
      <c r="K256" s="36"/>
      <c r="L256" s="283"/>
      <c r="M256" s="443"/>
      <c r="N256" s="57"/>
      <c r="O256" s="285"/>
      <c r="P256" s="25"/>
      <c r="Q256" s="65"/>
      <c r="R256" s="60"/>
      <c r="S256" s="2095"/>
      <c r="T256" s="61"/>
    </row>
    <row r="257" spans="1:20" s="73" customFormat="1" ht="19.7" customHeight="1">
      <c r="A257" s="9"/>
      <c r="B257" s="9"/>
      <c r="C257" s="9"/>
      <c r="D257" s="9"/>
      <c r="E257" s="21"/>
      <c r="F257" s="1082"/>
      <c r="G257" s="1082"/>
      <c r="H257" s="1094"/>
      <c r="I257" s="442"/>
      <c r="J257" s="59"/>
      <c r="K257" s="36"/>
      <c r="L257" s="283"/>
      <c r="M257" s="443"/>
      <c r="N257" s="57"/>
      <c r="O257" s="285"/>
      <c r="P257" s="25"/>
      <c r="Q257" s="65"/>
      <c r="R257" s="60"/>
      <c r="S257" s="2095"/>
      <c r="T257" s="61"/>
    </row>
    <row r="258" spans="1:20" s="73" customFormat="1" ht="19.7" customHeight="1">
      <c r="A258" s="9"/>
      <c r="B258" s="9"/>
      <c r="C258" s="9"/>
      <c r="D258" s="9"/>
      <c r="E258" s="21"/>
      <c r="F258" s="1082"/>
      <c r="G258" s="1082"/>
      <c r="H258" s="1094"/>
      <c r="I258" s="442"/>
      <c r="J258" s="59"/>
      <c r="K258" s="36"/>
      <c r="L258" s="283"/>
      <c r="M258" s="443"/>
      <c r="N258" s="57"/>
      <c r="O258" s="285"/>
      <c r="P258" s="25"/>
      <c r="Q258" s="65"/>
      <c r="R258" s="60"/>
      <c r="S258" s="2095"/>
      <c r="T258" s="61"/>
    </row>
    <row r="259" spans="1:20" s="73" customFormat="1" ht="19.7" customHeight="1">
      <c r="A259" s="9"/>
      <c r="B259" s="9"/>
      <c r="C259" s="9"/>
      <c r="D259" s="9"/>
      <c r="E259" s="21"/>
      <c r="F259" s="65"/>
      <c r="G259" s="65"/>
      <c r="H259" s="30"/>
      <c r="I259" s="442"/>
      <c r="J259" s="59"/>
      <c r="K259" s="36"/>
      <c r="L259" s="283"/>
      <c r="M259" s="443"/>
      <c r="N259" s="57"/>
      <c r="O259" s="285"/>
      <c r="P259" s="25"/>
      <c r="Q259" s="65"/>
      <c r="R259" s="60"/>
      <c r="S259" s="2095"/>
      <c r="T259" s="61"/>
    </row>
    <row r="260" spans="1:20" s="73" customFormat="1" ht="19.7" customHeight="1">
      <c r="A260" s="9"/>
      <c r="B260" s="9"/>
      <c r="C260" s="9"/>
      <c r="D260" s="9"/>
      <c r="E260" s="21"/>
      <c r="F260" s="218" t="s">
        <v>2096</v>
      </c>
      <c r="G260" s="219"/>
      <c r="H260" s="220"/>
      <c r="I260" s="442"/>
      <c r="J260" s="59"/>
      <c r="K260" s="36"/>
      <c r="L260" s="283"/>
      <c r="M260" s="443"/>
      <c r="N260" s="57"/>
      <c r="O260" s="285"/>
      <c r="P260" s="25"/>
      <c r="Q260" s="65"/>
      <c r="R260" s="60"/>
      <c r="S260" s="2095"/>
      <c r="T260" s="61"/>
    </row>
    <row r="261" spans="1:20" s="9" customFormat="1" ht="19.7" customHeight="1">
      <c r="A261" s="9" t="s">
        <v>7762</v>
      </c>
      <c r="B261" s="9">
        <f t="shared" ref="B261:B277" si="21">+C261*I261</f>
        <v>0.63900000000000001</v>
      </c>
      <c r="C261" s="9">
        <f>0.9*(355/1000)</f>
        <v>0.31950000000000001</v>
      </c>
      <c r="E261" s="21"/>
      <c r="F261" s="1357" t="s">
        <v>531</v>
      </c>
      <c r="G261" s="1357" t="s">
        <v>531</v>
      </c>
      <c r="H261" s="376" t="s">
        <v>7843</v>
      </c>
      <c r="I261" s="376">
        <v>2</v>
      </c>
      <c r="J261" s="2146">
        <v>290</v>
      </c>
      <c r="K261" s="36">
        <f t="shared" ref="K261:K268" si="22">I261*J261</f>
        <v>580</v>
      </c>
      <c r="L261" s="167"/>
      <c r="M261" s="211"/>
      <c r="N261" s="22"/>
      <c r="O261" s="30"/>
      <c r="P261" s="25">
        <v>44070</v>
      </c>
      <c r="Q261" s="21"/>
      <c r="R261" s="25"/>
      <c r="S261" s="2020"/>
      <c r="T261" s="61">
        <v>44078</v>
      </c>
    </row>
    <row r="262" spans="1:20" s="9" customFormat="1" ht="19.7" customHeight="1">
      <c r="A262" s="9" t="s">
        <v>7583</v>
      </c>
      <c r="B262" s="9">
        <f t="shared" si="21"/>
        <v>1.3320000000000001</v>
      </c>
      <c r="C262" s="9">
        <f>0.9*(740/1000)</f>
        <v>0.66600000000000004</v>
      </c>
      <c r="E262" s="21"/>
      <c r="F262" s="1357" t="s">
        <v>531</v>
      </c>
      <c r="G262" s="1357" t="s">
        <v>531</v>
      </c>
      <c r="H262" s="376" t="s">
        <v>7844</v>
      </c>
      <c r="I262" s="376">
        <v>2</v>
      </c>
      <c r="J262" s="376">
        <v>1610</v>
      </c>
      <c r="K262" s="36">
        <f t="shared" si="22"/>
        <v>3220</v>
      </c>
      <c r="L262" s="167"/>
      <c r="M262" s="211"/>
      <c r="N262" s="22"/>
      <c r="O262" s="30"/>
      <c r="P262" s="25">
        <v>44070</v>
      </c>
      <c r="Q262" s="21"/>
      <c r="R262" s="25"/>
      <c r="S262" s="2020"/>
      <c r="T262" s="61">
        <v>44078</v>
      </c>
    </row>
    <row r="263" spans="1:20" s="9" customFormat="1" ht="19.7" customHeight="1">
      <c r="A263" s="9" t="s">
        <v>7762</v>
      </c>
      <c r="B263" s="9">
        <f t="shared" si="21"/>
        <v>2.6640000000000001</v>
      </c>
      <c r="C263" s="9">
        <f>0.9*(740/1000)</f>
        <v>0.66600000000000004</v>
      </c>
      <c r="E263" s="21"/>
      <c r="F263" s="1357" t="s">
        <v>531</v>
      </c>
      <c r="G263" s="1357" t="s">
        <v>531</v>
      </c>
      <c r="H263" s="376" t="s">
        <v>7845</v>
      </c>
      <c r="I263" s="376">
        <v>4</v>
      </c>
      <c r="J263" s="376">
        <v>610</v>
      </c>
      <c r="K263" s="36">
        <f t="shared" si="22"/>
        <v>2440</v>
      </c>
      <c r="L263" s="167"/>
      <c r="M263" s="211"/>
      <c r="N263" s="22"/>
      <c r="O263" s="30"/>
      <c r="P263" s="25">
        <v>44070</v>
      </c>
      <c r="Q263" s="21"/>
      <c r="R263" s="25"/>
      <c r="S263" s="2020"/>
      <c r="T263" s="61">
        <v>44078</v>
      </c>
    </row>
    <row r="264" spans="1:20" s="9" customFormat="1" ht="19.7" customHeight="1">
      <c r="A264" s="9" t="s">
        <v>7583</v>
      </c>
      <c r="B264" s="9">
        <f t="shared" si="21"/>
        <v>1.6919999999999999</v>
      </c>
      <c r="C264" s="9">
        <f>0.9*(940/1000)</f>
        <v>0.84599999999999997</v>
      </c>
      <c r="E264" s="21"/>
      <c r="F264" s="1357" t="s">
        <v>531</v>
      </c>
      <c r="G264" s="1357" t="s">
        <v>531</v>
      </c>
      <c r="H264" s="2149" t="s">
        <v>7846</v>
      </c>
      <c r="I264" s="376">
        <v>2</v>
      </c>
      <c r="J264" s="376">
        <v>1170</v>
      </c>
      <c r="K264" s="36">
        <f t="shared" si="22"/>
        <v>2340</v>
      </c>
      <c r="L264" s="167"/>
      <c r="M264" s="211"/>
      <c r="N264" s="22"/>
      <c r="O264" s="30"/>
      <c r="P264" s="25">
        <v>44070</v>
      </c>
      <c r="Q264" s="21"/>
      <c r="R264" s="25"/>
      <c r="S264" s="2020"/>
      <c r="T264" s="61">
        <v>44078</v>
      </c>
    </row>
    <row r="265" spans="1:20" s="9" customFormat="1" ht="19.7" customHeight="1">
      <c r="A265" s="9" t="s">
        <v>7762</v>
      </c>
      <c r="B265" s="9">
        <f t="shared" si="21"/>
        <v>3.3839999999999999</v>
      </c>
      <c r="C265" s="9">
        <f>0.9*(940/1000)</f>
        <v>0.84599999999999997</v>
      </c>
      <c r="E265" s="21"/>
      <c r="F265" s="1357" t="s">
        <v>531</v>
      </c>
      <c r="G265" s="1357" t="s">
        <v>531</v>
      </c>
      <c r="H265" s="376" t="s">
        <v>4175</v>
      </c>
      <c r="I265" s="376">
        <v>4</v>
      </c>
      <c r="J265" s="2146">
        <v>780</v>
      </c>
      <c r="K265" s="36">
        <f t="shared" si="22"/>
        <v>3120</v>
      </c>
      <c r="L265" s="167"/>
      <c r="M265" s="211"/>
      <c r="N265" s="22"/>
      <c r="O265" s="30"/>
      <c r="P265" s="25">
        <v>44070</v>
      </c>
      <c r="Q265" s="21"/>
      <c r="R265" s="25"/>
      <c r="S265" s="2020"/>
      <c r="T265" s="61">
        <v>44078</v>
      </c>
    </row>
    <row r="266" spans="1:20" s="9" customFormat="1" ht="19.7" customHeight="1">
      <c r="A266" s="9" t="s">
        <v>7685</v>
      </c>
      <c r="B266" s="9">
        <f t="shared" si="21"/>
        <v>0.85499999999999998</v>
      </c>
      <c r="C266" s="9">
        <f>0.9*(950/1000)</f>
        <v>0.85499999999999998</v>
      </c>
      <c r="E266" s="21"/>
      <c r="F266" s="1357" t="s">
        <v>531</v>
      </c>
      <c r="G266" s="1357" t="s">
        <v>531</v>
      </c>
      <c r="H266" s="376" t="s">
        <v>7847</v>
      </c>
      <c r="I266" s="376">
        <v>1</v>
      </c>
      <c r="J266" s="376">
        <v>1020</v>
      </c>
      <c r="K266" s="36">
        <f t="shared" si="22"/>
        <v>1020</v>
      </c>
      <c r="L266" s="167"/>
      <c r="M266" s="211"/>
      <c r="N266" s="22"/>
      <c r="O266" s="30"/>
      <c r="P266" s="25">
        <v>44070</v>
      </c>
      <c r="Q266" s="21"/>
      <c r="R266" s="25"/>
      <c r="S266" s="2020">
        <v>44078</v>
      </c>
      <c r="T266" s="61">
        <v>44078</v>
      </c>
    </row>
    <row r="267" spans="1:20" s="9" customFormat="1" ht="19.7" customHeight="1">
      <c r="A267" s="9" t="s">
        <v>7685</v>
      </c>
      <c r="B267" s="9">
        <f t="shared" si="21"/>
        <v>1.8180000000000001</v>
      </c>
      <c r="C267" s="9">
        <f>0.9*(1010/1000)</f>
        <v>0.90900000000000003</v>
      </c>
      <c r="E267" s="21"/>
      <c r="F267" s="1357" t="s">
        <v>531</v>
      </c>
      <c r="G267" s="1357" t="s">
        <v>531</v>
      </c>
      <c r="H267" s="376" t="s">
        <v>7848</v>
      </c>
      <c r="I267" s="376">
        <v>2</v>
      </c>
      <c r="J267" s="376">
        <v>1070</v>
      </c>
      <c r="K267" s="36">
        <f t="shared" si="22"/>
        <v>2140</v>
      </c>
      <c r="L267" s="167"/>
      <c r="M267" s="211"/>
      <c r="N267" s="22"/>
      <c r="O267" s="30"/>
      <c r="P267" s="25">
        <v>44070</v>
      </c>
      <c r="Q267" s="21"/>
      <c r="R267" s="25"/>
      <c r="S267" s="2020"/>
      <c r="T267" s="61">
        <v>44078</v>
      </c>
    </row>
    <row r="268" spans="1:20" s="9" customFormat="1" ht="19.7" customHeight="1">
      <c r="A268" s="9" t="s">
        <v>7762</v>
      </c>
      <c r="B268" s="9">
        <f t="shared" si="21"/>
        <v>1.8180000000000001</v>
      </c>
      <c r="C268" s="9">
        <f>0.9*(1010/1000)</f>
        <v>0.90900000000000003</v>
      </c>
      <c r="E268" s="21"/>
      <c r="F268" s="1357" t="s">
        <v>531</v>
      </c>
      <c r="G268" s="1357" t="s">
        <v>531</v>
      </c>
      <c r="H268" s="376" t="s">
        <v>7849</v>
      </c>
      <c r="I268" s="376">
        <v>2</v>
      </c>
      <c r="J268" s="376">
        <v>830</v>
      </c>
      <c r="K268" s="36">
        <f t="shared" si="22"/>
        <v>1660</v>
      </c>
      <c r="L268" s="167"/>
      <c r="M268" s="211"/>
      <c r="N268" s="22"/>
      <c r="O268" s="30"/>
      <c r="P268" s="25">
        <v>44070</v>
      </c>
      <c r="Q268" s="21"/>
      <c r="R268" s="25"/>
      <c r="S268" s="2020"/>
      <c r="T268" s="61">
        <v>44078</v>
      </c>
    </row>
    <row r="269" spans="1:20" s="9" customFormat="1" ht="19.7" customHeight="1">
      <c r="A269" s="9" t="s">
        <v>5794</v>
      </c>
      <c r="B269" s="9">
        <f t="shared" si="21"/>
        <v>0.1</v>
      </c>
      <c r="C269" s="9">
        <v>5.0000000000000001E-3</v>
      </c>
      <c r="E269" s="21"/>
      <c r="F269" s="1357" t="s">
        <v>531</v>
      </c>
      <c r="G269" s="1357" t="s">
        <v>531</v>
      </c>
      <c r="H269" s="376" t="s">
        <v>2128</v>
      </c>
      <c r="I269" s="376">
        <v>20</v>
      </c>
      <c r="J269" s="2146">
        <v>93</v>
      </c>
      <c r="K269" s="36">
        <f>I269*J269</f>
        <v>1860</v>
      </c>
      <c r="L269" s="167"/>
      <c r="M269" s="211" t="s">
        <v>7815</v>
      </c>
      <c r="N269" s="22"/>
      <c r="O269" s="30"/>
      <c r="P269" s="25">
        <v>44070</v>
      </c>
      <c r="Q269" s="21"/>
      <c r="R269" s="25"/>
      <c r="S269" s="2020">
        <v>44078</v>
      </c>
      <c r="T269" s="61">
        <v>44078</v>
      </c>
    </row>
    <row r="270" spans="1:20" s="9" customFormat="1" ht="19.7" customHeight="1">
      <c r="A270" s="9" t="s">
        <v>7769</v>
      </c>
      <c r="B270" s="9">
        <f t="shared" si="21"/>
        <v>1.012</v>
      </c>
      <c r="C270" s="9">
        <v>2.1999999999999999E-2</v>
      </c>
      <c r="E270" s="21"/>
      <c r="F270" s="1357" t="s">
        <v>531</v>
      </c>
      <c r="G270" s="1357" t="s">
        <v>531</v>
      </c>
      <c r="H270" s="376" t="s">
        <v>5036</v>
      </c>
      <c r="I270" s="376">
        <v>46</v>
      </c>
      <c r="J270" s="376">
        <v>224</v>
      </c>
      <c r="K270" s="36">
        <f>I270*J270</f>
        <v>10304</v>
      </c>
      <c r="L270" s="167"/>
      <c r="M270" s="211" t="s">
        <v>5037</v>
      </c>
      <c r="N270" s="22"/>
      <c r="O270" s="30"/>
      <c r="P270" s="25">
        <v>44070</v>
      </c>
      <c r="Q270" s="21"/>
      <c r="R270" s="25"/>
      <c r="S270" s="2020">
        <v>44078</v>
      </c>
      <c r="T270" s="61">
        <v>44078</v>
      </c>
    </row>
    <row r="271" spans="1:20" s="9" customFormat="1" ht="19.7" customHeight="1">
      <c r="A271" s="9" t="s">
        <v>5794</v>
      </c>
      <c r="B271" s="9">
        <f t="shared" si="21"/>
        <v>0.03</v>
      </c>
      <c r="C271" s="9">
        <v>5.0000000000000001E-3</v>
      </c>
      <c r="E271" s="21"/>
      <c r="F271" s="1357" t="s">
        <v>531</v>
      </c>
      <c r="G271" s="1357" t="s">
        <v>531</v>
      </c>
      <c r="H271" s="376" t="s">
        <v>7850</v>
      </c>
      <c r="I271" s="376">
        <v>6</v>
      </c>
      <c r="J271" s="376">
        <v>220</v>
      </c>
      <c r="K271" s="36">
        <f t="shared" ref="K271:K279" si="23">I271*J271</f>
        <v>1320</v>
      </c>
      <c r="L271" s="167"/>
      <c r="M271" s="211" t="s">
        <v>5078</v>
      </c>
      <c r="N271" s="22"/>
      <c r="O271" s="30"/>
      <c r="P271" s="25">
        <v>44070</v>
      </c>
      <c r="Q271" s="21"/>
      <c r="R271" s="25"/>
      <c r="S271" s="2020">
        <v>44078</v>
      </c>
      <c r="T271" s="61">
        <v>44078</v>
      </c>
    </row>
    <row r="272" spans="1:20" s="9" customFormat="1" ht="19.7" customHeight="1">
      <c r="A272" s="9" t="s">
        <v>7583</v>
      </c>
      <c r="B272" s="9">
        <f t="shared" si="21"/>
        <v>3.84</v>
      </c>
      <c r="C272" s="9">
        <v>0.96</v>
      </c>
      <c r="E272" s="21"/>
      <c r="F272" s="1357" t="s">
        <v>531</v>
      </c>
      <c r="G272" s="1357" t="s">
        <v>531</v>
      </c>
      <c r="H272" s="2139" t="s">
        <v>7851</v>
      </c>
      <c r="I272" s="376">
        <v>4</v>
      </c>
      <c r="J272" s="2146">
        <v>6301</v>
      </c>
      <c r="K272" s="36">
        <f t="shared" si="23"/>
        <v>25204</v>
      </c>
      <c r="L272" s="167"/>
      <c r="M272" s="211" t="s">
        <v>7852</v>
      </c>
      <c r="N272" s="22"/>
      <c r="O272" s="30"/>
      <c r="P272" s="25">
        <v>44070</v>
      </c>
      <c r="Q272" s="21"/>
      <c r="R272" s="25"/>
      <c r="S272" s="2020">
        <v>44078</v>
      </c>
      <c r="T272" s="61">
        <v>44078</v>
      </c>
    </row>
    <row r="273" spans="1:20" s="9" customFormat="1" ht="19.7" customHeight="1">
      <c r="A273" s="9" t="s">
        <v>7583</v>
      </c>
      <c r="B273" s="9">
        <f t="shared" si="21"/>
        <v>6.8</v>
      </c>
      <c r="C273" s="9">
        <v>1.7</v>
      </c>
      <c r="E273" s="21"/>
      <c r="F273" s="1357" t="s">
        <v>531</v>
      </c>
      <c r="G273" s="1357" t="s">
        <v>531</v>
      </c>
      <c r="H273" s="2139" t="s">
        <v>7853</v>
      </c>
      <c r="I273" s="376">
        <v>4</v>
      </c>
      <c r="J273" s="2146">
        <v>13683</v>
      </c>
      <c r="K273" s="36">
        <f>I273*J273</f>
        <v>54732</v>
      </c>
      <c r="L273" s="167"/>
      <c r="M273" s="211" t="s">
        <v>7854</v>
      </c>
      <c r="N273" s="22"/>
      <c r="O273" s="30"/>
      <c r="P273" s="25">
        <v>44070</v>
      </c>
      <c r="Q273" s="21"/>
      <c r="R273" s="25"/>
      <c r="S273" s="2020">
        <v>44078</v>
      </c>
      <c r="T273" s="61">
        <v>44078</v>
      </c>
    </row>
    <row r="274" spans="1:20" s="9" customFormat="1" ht="19.7" customHeight="1">
      <c r="A274" s="9" t="s">
        <v>7583</v>
      </c>
      <c r="B274" s="9">
        <f t="shared" si="21"/>
        <v>4.4000000000000004</v>
      </c>
      <c r="C274" s="9">
        <v>2.2000000000000002</v>
      </c>
      <c r="E274" s="21"/>
      <c r="F274" s="1357" t="s">
        <v>531</v>
      </c>
      <c r="G274" s="1357" t="s">
        <v>531</v>
      </c>
      <c r="H274" s="376" t="s">
        <v>7855</v>
      </c>
      <c r="I274" s="376">
        <v>2</v>
      </c>
      <c r="J274" s="2146">
        <v>16428</v>
      </c>
      <c r="K274" s="36">
        <f t="shared" si="23"/>
        <v>32856</v>
      </c>
      <c r="L274" s="167"/>
      <c r="M274" s="211" t="s">
        <v>7856</v>
      </c>
      <c r="N274" s="22"/>
      <c r="O274" s="30"/>
      <c r="P274" s="25">
        <v>44070</v>
      </c>
      <c r="Q274" s="21"/>
      <c r="R274" s="25"/>
      <c r="S274" s="2150">
        <v>44078</v>
      </c>
      <c r="T274" s="26">
        <v>44075</v>
      </c>
    </row>
    <row r="275" spans="1:20" s="9" customFormat="1" ht="19.7" customHeight="1">
      <c r="A275" s="9" t="s">
        <v>5794</v>
      </c>
      <c r="B275" s="9">
        <f t="shared" si="21"/>
        <v>0.04</v>
      </c>
      <c r="C275" s="9">
        <v>0.01</v>
      </c>
      <c r="E275" s="21"/>
      <c r="F275" s="1357" t="s">
        <v>531</v>
      </c>
      <c r="G275" s="1357" t="s">
        <v>531</v>
      </c>
      <c r="H275" s="376" t="s">
        <v>2141</v>
      </c>
      <c r="I275" s="376">
        <v>4</v>
      </c>
      <c r="J275" s="376">
        <v>160</v>
      </c>
      <c r="K275" s="36">
        <f t="shared" si="23"/>
        <v>640</v>
      </c>
      <c r="L275" s="167"/>
      <c r="M275" s="741" t="s">
        <v>1451</v>
      </c>
      <c r="N275" s="22"/>
      <c r="O275" s="30"/>
      <c r="P275" s="25">
        <v>44070</v>
      </c>
      <c r="Q275" s="21"/>
      <c r="R275" s="25"/>
      <c r="S275" s="2020">
        <v>44078</v>
      </c>
      <c r="T275" s="61">
        <v>44078</v>
      </c>
    </row>
    <row r="276" spans="1:20" s="9" customFormat="1" ht="19.7" customHeight="1">
      <c r="A276" s="9" t="s">
        <v>5794</v>
      </c>
      <c r="B276" s="9">
        <f t="shared" si="21"/>
        <v>0.2</v>
      </c>
      <c r="C276" s="9">
        <v>5.0000000000000001E-3</v>
      </c>
      <c r="E276" s="21"/>
      <c r="F276" s="1357" t="s">
        <v>531</v>
      </c>
      <c r="G276" s="1357" t="s">
        <v>531</v>
      </c>
      <c r="H276" s="376" t="s">
        <v>7857</v>
      </c>
      <c r="I276" s="376">
        <v>40</v>
      </c>
      <c r="J276" s="376">
        <v>32</v>
      </c>
      <c r="K276" s="36">
        <f t="shared" si="23"/>
        <v>1280</v>
      </c>
      <c r="L276" s="167"/>
      <c r="M276" s="31" t="s">
        <v>7858</v>
      </c>
      <c r="N276" s="22"/>
      <c r="O276" s="30"/>
      <c r="P276" s="25">
        <v>44070</v>
      </c>
      <c r="Q276" s="21"/>
      <c r="R276" s="25"/>
      <c r="S276" s="2020">
        <v>44078</v>
      </c>
      <c r="T276" s="61">
        <v>44078</v>
      </c>
    </row>
    <row r="277" spans="1:20" s="9" customFormat="1" ht="19.7" customHeight="1">
      <c r="A277" s="9" t="s">
        <v>5794</v>
      </c>
      <c r="B277" s="9">
        <f t="shared" si="21"/>
        <v>0.1</v>
      </c>
      <c r="C277" s="9">
        <v>5.0000000000000001E-3</v>
      </c>
      <c r="E277" s="21"/>
      <c r="F277" s="1357" t="s">
        <v>531</v>
      </c>
      <c r="G277" s="1357" t="s">
        <v>531</v>
      </c>
      <c r="H277" s="376" t="s">
        <v>7859</v>
      </c>
      <c r="I277" s="376">
        <v>20</v>
      </c>
      <c r="J277" s="376">
        <v>32</v>
      </c>
      <c r="K277" s="36">
        <f t="shared" si="23"/>
        <v>640</v>
      </c>
      <c r="L277" s="167"/>
      <c r="M277" s="31" t="s">
        <v>7858</v>
      </c>
      <c r="N277" s="22"/>
      <c r="O277" s="30"/>
      <c r="P277" s="25">
        <v>44070</v>
      </c>
      <c r="Q277" s="21"/>
      <c r="R277" s="25"/>
      <c r="S277" s="2020">
        <v>44078</v>
      </c>
      <c r="T277" s="61">
        <v>44078</v>
      </c>
    </row>
    <row r="278" spans="1:20" s="9" customFormat="1" ht="19.7" customHeight="1">
      <c r="A278" s="9" t="s">
        <v>5794</v>
      </c>
      <c r="B278" s="9">
        <f>+C278*I278</f>
        <v>7.0000000000000007E-2</v>
      </c>
      <c r="C278" s="9">
        <v>7.0000000000000007E-2</v>
      </c>
      <c r="E278" s="21"/>
      <c r="F278" s="1357" t="s">
        <v>531</v>
      </c>
      <c r="G278" s="1357" t="s">
        <v>531</v>
      </c>
      <c r="H278" s="376" t="s">
        <v>4197</v>
      </c>
      <c r="I278" s="376">
        <v>1</v>
      </c>
      <c r="J278" s="376">
        <v>1745</v>
      </c>
      <c r="K278" s="36">
        <f t="shared" si="23"/>
        <v>1745</v>
      </c>
      <c r="L278" s="167"/>
      <c r="M278" s="211" t="s">
        <v>7860</v>
      </c>
      <c r="N278" s="22"/>
      <c r="O278" s="30"/>
      <c r="P278" s="25">
        <v>44070</v>
      </c>
      <c r="Q278" s="21"/>
      <c r="R278" s="25"/>
      <c r="S278" s="2020">
        <v>44078</v>
      </c>
      <c r="T278" s="61">
        <v>44078</v>
      </c>
    </row>
    <row r="279" spans="1:20" s="9" customFormat="1" ht="19.7" customHeight="1">
      <c r="A279" s="9" t="s">
        <v>5794</v>
      </c>
      <c r="B279" s="9">
        <f>+C279*I279</f>
        <v>0.12</v>
      </c>
      <c r="C279" s="9">
        <v>0.06</v>
      </c>
      <c r="E279" s="21"/>
      <c r="F279" s="1357" t="s">
        <v>531</v>
      </c>
      <c r="G279" s="1357" t="s">
        <v>531</v>
      </c>
      <c r="H279" s="376" t="s">
        <v>7861</v>
      </c>
      <c r="I279" s="376">
        <v>2</v>
      </c>
      <c r="J279" s="376">
        <v>1120</v>
      </c>
      <c r="K279" s="36">
        <f t="shared" si="23"/>
        <v>2240</v>
      </c>
      <c r="L279" s="167"/>
      <c r="M279" s="211" t="s">
        <v>7862</v>
      </c>
      <c r="N279" s="22"/>
      <c r="O279" s="30"/>
      <c r="P279" s="25">
        <v>44070</v>
      </c>
      <c r="Q279" s="21"/>
      <c r="R279" s="25"/>
      <c r="S279" s="2020">
        <v>44078</v>
      </c>
      <c r="T279" s="61">
        <v>44078</v>
      </c>
    </row>
    <row r="280" spans="1:20" s="73" customFormat="1" ht="19.7" customHeight="1">
      <c r="A280" s="9" t="s">
        <v>5794</v>
      </c>
      <c r="B280" s="9">
        <f t="shared" ref="B280:B291" si="24">+C280*I280</f>
        <v>7.0000000000000007E-2</v>
      </c>
      <c r="C280" s="9">
        <v>7.0000000000000007E-2</v>
      </c>
      <c r="D280" s="9"/>
      <c r="E280" s="21"/>
      <c r="F280" s="1357" t="s">
        <v>531</v>
      </c>
      <c r="G280" s="1357" t="s">
        <v>531</v>
      </c>
      <c r="H280" s="376" t="s">
        <v>4197</v>
      </c>
      <c r="I280" s="376">
        <v>1</v>
      </c>
      <c r="J280" s="376">
        <v>1745</v>
      </c>
      <c r="K280" s="36">
        <f>I280*J280</f>
        <v>1745</v>
      </c>
      <c r="L280" s="167"/>
      <c r="M280" s="211" t="s">
        <v>7863</v>
      </c>
      <c r="N280" s="57"/>
      <c r="O280" s="285"/>
      <c r="P280" s="25">
        <v>44070</v>
      </c>
      <c r="Q280" s="65"/>
      <c r="R280" s="60"/>
      <c r="S280" s="2095">
        <v>44078</v>
      </c>
      <c r="T280" s="61">
        <v>44078</v>
      </c>
    </row>
    <row r="281" spans="1:20" s="73" customFormat="1" ht="19.7" customHeight="1">
      <c r="A281" s="9" t="s">
        <v>5794</v>
      </c>
      <c r="B281" s="9">
        <f t="shared" si="24"/>
        <v>0.06</v>
      </c>
      <c r="C281" s="9">
        <v>0.06</v>
      </c>
      <c r="D281" s="9"/>
      <c r="E281" s="21"/>
      <c r="F281" s="1357" t="s">
        <v>531</v>
      </c>
      <c r="G281" s="1357" t="s">
        <v>531</v>
      </c>
      <c r="H281" s="376" t="s">
        <v>7864</v>
      </c>
      <c r="I281" s="376">
        <v>1</v>
      </c>
      <c r="J281" s="376">
        <v>810</v>
      </c>
      <c r="K281" s="36">
        <f>I281*J281</f>
        <v>810</v>
      </c>
      <c r="L281" s="167"/>
      <c r="M281" s="211" t="s">
        <v>7865</v>
      </c>
      <c r="N281" s="57"/>
      <c r="O281" s="285"/>
      <c r="P281" s="25">
        <v>44070</v>
      </c>
      <c r="Q281" s="65"/>
      <c r="R281" s="60"/>
      <c r="S281" s="2095">
        <v>44078</v>
      </c>
      <c r="T281" s="61">
        <v>44078</v>
      </c>
    </row>
    <row r="282" spans="1:20" s="73" customFormat="1" ht="19.7" customHeight="1">
      <c r="A282" s="9" t="s">
        <v>5794</v>
      </c>
      <c r="B282" s="9">
        <f t="shared" si="24"/>
        <v>0.06</v>
      </c>
      <c r="C282" s="9">
        <v>0.03</v>
      </c>
      <c r="D282" s="9"/>
      <c r="E282" s="21"/>
      <c r="F282" s="1357" t="s">
        <v>531</v>
      </c>
      <c r="G282" s="1357" t="s">
        <v>531</v>
      </c>
      <c r="H282" s="2058" t="s">
        <v>7866</v>
      </c>
      <c r="I282" s="1328">
        <v>2</v>
      </c>
      <c r="J282" s="376">
        <v>610</v>
      </c>
      <c r="K282" s="36">
        <f t="shared" ref="K282:K309" si="25">I282*J282</f>
        <v>1220</v>
      </c>
      <c r="L282" s="167"/>
      <c r="M282" s="211" t="s">
        <v>7867</v>
      </c>
      <c r="N282" s="57"/>
      <c r="O282" s="285"/>
      <c r="P282" s="25">
        <v>44070</v>
      </c>
      <c r="Q282" s="65"/>
      <c r="R282" s="60"/>
      <c r="S282" s="2095">
        <v>44078</v>
      </c>
      <c r="T282" s="61">
        <v>44078</v>
      </c>
    </row>
    <row r="283" spans="1:20" s="73" customFormat="1" ht="19.7" customHeight="1">
      <c r="A283" s="9" t="s">
        <v>7769</v>
      </c>
      <c r="B283" s="9">
        <f t="shared" si="24"/>
        <v>0.11</v>
      </c>
      <c r="C283" s="9">
        <v>0.11</v>
      </c>
      <c r="D283" s="9"/>
      <c r="E283" s="21"/>
      <c r="F283" s="351" t="s">
        <v>531</v>
      </c>
      <c r="G283" s="351" t="s">
        <v>531</v>
      </c>
      <c r="H283" s="2151" t="s">
        <v>7868</v>
      </c>
      <c r="I283" s="434">
        <v>1</v>
      </c>
      <c r="J283" s="2152">
        <v>1640</v>
      </c>
      <c r="K283" s="2153">
        <f t="shared" si="25"/>
        <v>1640</v>
      </c>
      <c r="L283" s="860"/>
      <c r="M283" s="741" t="s">
        <v>7869</v>
      </c>
      <c r="N283" s="57"/>
      <c r="O283" s="285"/>
      <c r="P283" s="25">
        <v>44070</v>
      </c>
      <c r="Q283" s="65"/>
      <c r="R283" s="60"/>
      <c r="S283" s="2095">
        <v>44078</v>
      </c>
      <c r="T283" s="61">
        <v>44078</v>
      </c>
    </row>
    <row r="284" spans="1:20" s="73" customFormat="1" ht="19.7" customHeight="1">
      <c r="A284" s="9" t="s">
        <v>7769</v>
      </c>
      <c r="B284" s="9">
        <f t="shared" si="24"/>
        <v>8.7999999999999995E-2</v>
      </c>
      <c r="C284" s="9">
        <v>2.1999999999999999E-2</v>
      </c>
      <c r="D284" s="9"/>
      <c r="E284" s="21"/>
      <c r="F284" s="351" t="s">
        <v>531</v>
      </c>
      <c r="G284" s="351" t="s">
        <v>531</v>
      </c>
      <c r="H284" s="482" t="s">
        <v>5036</v>
      </c>
      <c r="I284" s="357">
        <v>4</v>
      </c>
      <c r="J284" s="2045">
        <v>224</v>
      </c>
      <c r="K284" s="38">
        <f t="shared" si="25"/>
        <v>896</v>
      </c>
      <c r="L284" s="167"/>
      <c r="M284" s="31" t="s">
        <v>7870</v>
      </c>
      <c r="N284" s="57"/>
      <c r="O284" s="285"/>
      <c r="P284" s="25">
        <v>44070</v>
      </c>
      <c r="Q284" s="65"/>
      <c r="R284" s="60"/>
      <c r="S284" s="2095">
        <v>44078</v>
      </c>
      <c r="T284" s="61">
        <v>44078</v>
      </c>
    </row>
    <row r="285" spans="1:20" s="73" customFormat="1" ht="19.7" customHeight="1">
      <c r="A285" s="9" t="s">
        <v>5794</v>
      </c>
      <c r="B285" s="9">
        <f t="shared" si="24"/>
        <v>0.01</v>
      </c>
      <c r="C285" s="9">
        <v>5.0000000000000001E-3</v>
      </c>
      <c r="D285" s="9"/>
      <c r="E285" s="21"/>
      <c r="F285" s="1357" t="s">
        <v>531</v>
      </c>
      <c r="G285" s="1357" t="s">
        <v>531</v>
      </c>
      <c r="H285" s="376" t="s">
        <v>2128</v>
      </c>
      <c r="I285" s="376">
        <v>2</v>
      </c>
      <c r="J285" s="376">
        <v>97</v>
      </c>
      <c r="K285" s="36">
        <f t="shared" si="25"/>
        <v>194</v>
      </c>
      <c r="L285" s="167"/>
      <c r="M285" s="31" t="s">
        <v>7871</v>
      </c>
      <c r="N285" s="57"/>
      <c r="O285" s="285"/>
      <c r="P285" s="25">
        <v>44070</v>
      </c>
      <c r="Q285" s="65"/>
      <c r="R285" s="60"/>
      <c r="S285" s="2095">
        <v>44078</v>
      </c>
      <c r="T285" s="61">
        <v>44078</v>
      </c>
    </row>
    <row r="286" spans="1:20" s="73" customFormat="1" ht="19.7" customHeight="1">
      <c r="A286" s="9" t="s">
        <v>7583</v>
      </c>
      <c r="B286" s="9">
        <f t="shared" si="24"/>
        <v>0.98</v>
      </c>
      <c r="C286" s="9">
        <v>0.98</v>
      </c>
      <c r="D286" s="9"/>
      <c r="E286" s="21"/>
      <c r="F286" s="1357" t="s">
        <v>531</v>
      </c>
      <c r="G286" s="1357" t="s">
        <v>531</v>
      </c>
      <c r="H286" s="2058" t="s">
        <v>7872</v>
      </c>
      <c r="I286" s="1328">
        <v>1</v>
      </c>
      <c r="J286" s="376">
        <v>6470</v>
      </c>
      <c r="K286" s="36">
        <f t="shared" si="25"/>
        <v>6470</v>
      </c>
      <c r="L286" s="167"/>
      <c r="M286" s="31" t="s">
        <v>7873</v>
      </c>
      <c r="N286" s="57"/>
      <c r="O286" s="285"/>
      <c r="P286" s="25">
        <v>44070</v>
      </c>
      <c r="Q286" s="65"/>
      <c r="R286" s="60"/>
      <c r="S286" s="2150">
        <v>44078</v>
      </c>
      <c r="T286" s="61">
        <v>44075</v>
      </c>
    </row>
    <row r="287" spans="1:20" s="73" customFormat="1" ht="19.7" customHeight="1">
      <c r="A287" s="9" t="s">
        <v>7762</v>
      </c>
      <c r="B287" s="9">
        <f t="shared" si="24"/>
        <v>1.5948</v>
      </c>
      <c r="C287" s="9">
        <f>0.9*(886/1000)</f>
        <v>0.7974</v>
      </c>
      <c r="D287" s="9"/>
      <c r="E287" s="21"/>
      <c r="F287" s="1357" t="s">
        <v>531</v>
      </c>
      <c r="G287" s="1357" t="s">
        <v>531</v>
      </c>
      <c r="H287" s="2058" t="s">
        <v>7874</v>
      </c>
      <c r="I287" s="1328">
        <v>2</v>
      </c>
      <c r="J287" s="376">
        <v>730</v>
      </c>
      <c r="K287" s="36">
        <f t="shared" si="25"/>
        <v>1460</v>
      </c>
      <c r="L287" s="167"/>
      <c r="M287" s="211" t="s">
        <v>7875</v>
      </c>
      <c r="N287" s="57"/>
      <c r="O287" s="285"/>
      <c r="P287" s="25">
        <v>44070</v>
      </c>
      <c r="Q287" s="65"/>
      <c r="R287" s="60"/>
      <c r="S287" s="2095"/>
      <c r="T287" s="61">
        <v>44078</v>
      </c>
    </row>
    <row r="288" spans="1:20" s="73" customFormat="1" ht="19.7" customHeight="1">
      <c r="A288" s="9" t="s">
        <v>7762</v>
      </c>
      <c r="B288" s="9">
        <f t="shared" si="24"/>
        <v>0.43559999999999999</v>
      </c>
      <c r="C288" s="9">
        <f>0.9*(242/1000)</f>
        <v>0.21779999999999999</v>
      </c>
      <c r="D288" s="9"/>
      <c r="E288" s="21"/>
      <c r="F288" s="1357" t="s">
        <v>531</v>
      </c>
      <c r="G288" s="1357" t="s">
        <v>531</v>
      </c>
      <c r="H288" s="2058" t="s">
        <v>7876</v>
      </c>
      <c r="I288" s="1328">
        <v>2</v>
      </c>
      <c r="J288" s="376">
        <v>370</v>
      </c>
      <c r="K288" s="36">
        <f t="shared" si="25"/>
        <v>740</v>
      </c>
      <c r="L288" s="167"/>
      <c r="M288" s="211" t="s">
        <v>7875</v>
      </c>
      <c r="N288" s="57"/>
      <c r="O288" s="285"/>
      <c r="P288" s="25">
        <v>44070</v>
      </c>
      <c r="Q288" s="65"/>
      <c r="R288" s="60"/>
      <c r="S288" s="2095"/>
      <c r="T288" s="61">
        <v>44078</v>
      </c>
    </row>
    <row r="289" spans="1:20" s="73" customFormat="1" ht="19.149999999999999" customHeight="1">
      <c r="A289" s="9" t="s">
        <v>5794</v>
      </c>
      <c r="B289" s="9">
        <f t="shared" si="24"/>
        <v>0.02</v>
      </c>
      <c r="C289" s="9">
        <v>5.0000000000000001E-3</v>
      </c>
      <c r="D289" s="9"/>
      <c r="E289" s="21"/>
      <c r="F289" s="1357" t="s">
        <v>531</v>
      </c>
      <c r="G289" s="1357" t="s">
        <v>531</v>
      </c>
      <c r="H289" s="376" t="s">
        <v>7857</v>
      </c>
      <c r="I289" s="376">
        <v>4</v>
      </c>
      <c r="J289" s="376">
        <v>32</v>
      </c>
      <c r="K289" s="36">
        <f t="shared" si="25"/>
        <v>128</v>
      </c>
      <c r="L289" s="860"/>
      <c r="M289" s="31" t="s">
        <v>7877</v>
      </c>
      <c r="N289" s="57"/>
      <c r="O289" s="285"/>
      <c r="P289" s="25">
        <v>44070</v>
      </c>
      <c r="Q289" s="65"/>
      <c r="R289" s="60"/>
      <c r="S289" s="2095">
        <v>44078</v>
      </c>
      <c r="T289" s="61">
        <v>44078</v>
      </c>
    </row>
    <row r="290" spans="1:20" s="73" customFormat="1" ht="19.149999999999999" customHeight="1">
      <c r="A290" s="9" t="s">
        <v>5794</v>
      </c>
      <c r="B290" s="9">
        <f t="shared" si="24"/>
        <v>0.01</v>
      </c>
      <c r="C290" s="9">
        <v>5.0000000000000001E-3</v>
      </c>
      <c r="D290" s="9"/>
      <c r="E290" s="21"/>
      <c r="F290" s="1357" t="s">
        <v>531</v>
      </c>
      <c r="G290" s="1357" t="s">
        <v>531</v>
      </c>
      <c r="H290" s="376" t="s">
        <v>2957</v>
      </c>
      <c r="I290" s="376">
        <v>2</v>
      </c>
      <c r="J290" s="376">
        <v>32</v>
      </c>
      <c r="K290" s="36">
        <f t="shared" si="25"/>
        <v>64</v>
      </c>
      <c r="L290" s="860"/>
      <c r="M290" s="31" t="s">
        <v>7877</v>
      </c>
      <c r="N290" s="57"/>
      <c r="O290" s="285"/>
      <c r="P290" s="25">
        <v>44070</v>
      </c>
      <c r="Q290" s="65"/>
      <c r="R290" s="60"/>
      <c r="S290" s="2095">
        <v>44078</v>
      </c>
      <c r="T290" s="61">
        <v>44078</v>
      </c>
    </row>
    <row r="291" spans="1:20" s="73" customFormat="1" ht="19.149999999999999" customHeight="1">
      <c r="A291" s="9" t="s">
        <v>5794</v>
      </c>
      <c r="B291" s="9">
        <f t="shared" si="24"/>
        <v>0.08</v>
      </c>
      <c r="C291" s="9">
        <v>0.01</v>
      </c>
      <c r="D291" s="9"/>
      <c r="E291" s="21"/>
      <c r="F291" s="351" t="s">
        <v>531</v>
      </c>
      <c r="G291" s="351" t="s">
        <v>531</v>
      </c>
      <c r="H291" s="2151" t="s">
        <v>4196</v>
      </c>
      <c r="I291" s="434">
        <v>8</v>
      </c>
      <c r="J291" s="2152">
        <v>230</v>
      </c>
      <c r="K291" s="2153">
        <f t="shared" si="25"/>
        <v>1840</v>
      </c>
      <c r="L291" s="860"/>
      <c r="M291" s="741" t="s">
        <v>7878</v>
      </c>
      <c r="N291" s="57"/>
      <c r="O291" s="285"/>
      <c r="P291" s="25">
        <v>44070</v>
      </c>
      <c r="Q291" s="65"/>
      <c r="R291" s="60"/>
      <c r="S291" s="2095">
        <v>44078</v>
      </c>
      <c r="T291" s="61">
        <v>44078</v>
      </c>
    </row>
    <row r="292" spans="1:20" s="73" customFormat="1" ht="19.7" customHeight="1">
      <c r="A292" s="9" t="s">
        <v>7583</v>
      </c>
      <c r="B292" s="9">
        <f>+C292*I292</f>
        <v>3.1536</v>
      </c>
      <c r="C292" s="9">
        <f>0.9*(876/1000)</f>
        <v>0.78839999999999999</v>
      </c>
      <c r="D292" s="9"/>
      <c r="E292" s="21"/>
      <c r="F292" s="351" t="s">
        <v>531</v>
      </c>
      <c r="G292" s="351" t="s">
        <v>531</v>
      </c>
      <c r="H292" s="482" t="s">
        <v>7879</v>
      </c>
      <c r="I292" s="357">
        <v>4</v>
      </c>
      <c r="J292" s="2045">
        <v>1080</v>
      </c>
      <c r="K292" s="2153">
        <f t="shared" si="25"/>
        <v>4320</v>
      </c>
      <c r="L292" s="860"/>
      <c r="M292" s="31" t="s">
        <v>7880</v>
      </c>
      <c r="N292" s="57"/>
      <c r="O292" s="285"/>
      <c r="P292" s="25">
        <v>44070</v>
      </c>
      <c r="Q292" s="65"/>
      <c r="R292" s="60"/>
      <c r="S292" s="2095"/>
      <c r="T292" s="61">
        <v>44078</v>
      </c>
    </row>
    <row r="293" spans="1:20" s="73" customFormat="1" ht="19.7" customHeight="1">
      <c r="A293" s="9" t="s">
        <v>7583</v>
      </c>
      <c r="B293" s="9">
        <f>+C293*I293</f>
        <v>0.53279999999999994</v>
      </c>
      <c r="C293" s="9">
        <f>0.9*(296/1000)</f>
        <v>0.26639999999999997</v>
      </c>
      <c r="D293" s="9"/>
      <c r="E293" s="21"/>
      <c r="F293" s="351" t="s">
        <v>531</v>
      </c>
      <c r="G293" s="351" t="s">
        <v>531</v>
      </c>
      <c r="H293" s="482" t="s">
        <v>7881</v>
      </c>
      <c r="I293" s="357">
        <v>2</v>
      </c>
      <c r="J293" s="2045">
        <v>670</v>
      </c>
      <c r="K293" s="2153">
        <f t="shared" si="25"/>
        <v>1340</v>
      </c>
      <c r="L293" s="860"/>
      <c r="M293" s="31" t="s">
        <v>7882</v>
      </c>
      <c r="N293" s="57"/>
      <c r="O293" s="285"/>
      <c r="P293" s="25">
        <v>44070</v>
      </c>
      <c r="Q293" s="65"/>
      <c r="R293" s="60"/>
      <c r="S293" s="2095"/>
      <c r="T293" s="61">
        <v>44078</v>
      </c>
    </row>
    <row r="294" spans="1:20" s="73" customFormat="1" ht="19.7" customHeight="1">
      <c r="A294" s="9" t="s">
        <v>7583</v>
      </c>
      <c r="B294" s="9">
        <f>+C294*I294</f>
        <v>0.59760000000000002</v>
      </c>
      <c r="C294" s="9">
        <f>0.9*(332/1000)</f>
        <v>0.29880000000000001</v>
      </c>
      <c r="D294" s="9"/>
      <c r="E294" s="21"/>
      <c r="F294" s="351" t="s">
        <v>531</v>
      </c>
      <c r="G294" s="351" t="s">
        <v>531</v>
      </c>
      <c r="H294" s="482" t="s">
        <v>7883</v>
      </c>
      <c r="I294" s="357">
        <v>2</v>
      </c>
      <c r="J294" s="2152">
        <v>570</v>
      </c>
      <c r="K294" s="2153">
        <f t="shared" si="25"/>
        <v>1140</v>
      </c>
      <c r="L294" s="860"/>
      <c r="M294" s="31" t="s">
        <v>7884</v>
      </c>
      <c r="N294" s="57"/>
      <c r="O294" s="285"/>
      <c r="P294" s="25">
        <v>44070</v>
      </c>
      <c r="Q294" s="65"/>
      <c r="R294" s="60"/>
      <c r="S294" s="2095"/>
      <c r="T294" s="61">
        <v>44078</v>
      </c>
    </row>
    <row r="295" spans="1:20" s="73" customFormat="1" ht="19.7" customHeight="1">
      <c r="A295" s="9" t="s">
        <v>7583</v>
      </c>
      <c r="B295" s="9">
        <f t="shared" ref="B295:B303" si="26">+C295*I295</f>
        <v>1.26</v>
      </c>
      <c r="C295" s="9">
        <v>1.26</v>
      </c>
      <c r="D295" s="9"/>
      <c r="E295" s="21"/>
      <c r="F295" s="351" t="s">
        <v>531</v>
      </c>
      <c r="G295" s="351" t="s">
        <v>531</v>
      </c>
      <c r="H295" s="482" t="s">
        <v>7885</v>
      </c>
      <c r="I295" s="357">
        <v>1</v>
      </c>
      <c r="J295" s="2154">
        <v>7570</v>
      </c>
      <c r="K295" s="2153">
        <f t="shared" si="25"/>
        <v>7570</v>
      </c>
      <c r="L295" s="860"/>
      <c r="M295" s="31" t="s">
        <v>7886</v>
      </c>
      <c r="N295" s="57"/>
      <c r="O295" s="285"/>
      <c r="P295" s="25">
        <v>44070</v>
      </c>
      <c r="Q295" s="65"/>
      <c r="R295" s="60"/>
      <c r="S295" s="2150">
        <v>44078</v>
      </c>
      <c r="T295" s="61">
        <v>44075</v>
      </c>
    </row>
    <row r="296" spans="1:20" s="73" customFormat="1" ht="19.7" customHeight="1">
      <c r="A296" s="9" t="s">
        <v>7583</v>
      </c>
      <c r="B296" s="9">
        <f t="shared" si="26"/>
        <v>1.45</v>
      </c>
      <c r="C296" s="9">
        <v>1.45</v>
      </c>
      <c r="D296" s="9"/>
      <c r="E296" s="21"/>
      <c r="F296" s="351" t="s">
        <v>531</v>
      </c>
      <c r="G296" s="351" t="s">
        <v>531</v>
      </c>
      <c r="H296" s="482" t="s">
        <v>7887</v>
      </c>
      <c r="I296" s="357">
        <v>1</v>
      </c>
      <c r="J296" s="2154">
        <v>7570</v>
      </c>
      <c r="K296" s="2153">
        <f t="shared" si="25"/>
        <v>7570</v>
      </c>
      <c r="L296" s="860"/>
      <c r="M296" s="31" t="s">
        <v>7886</v>
      </c>
      <c r="N296" s="57"/>
      <c r="O296" s="285"/>
      <c r="P296" s="25">
        <v>44070</v>
      </c>
      <c r="Q296" s="65"/>
      <c r="R296" s="60"/>
      <c r="S296" s="2150">
        <v>44078</v>
      </c>
      <c r="T296" s="61">
        <v>44075</v>
      </c>
    </row>
    <row r="297" spans="1:20" s="73" customFormat="1" ht="19.7" customHeight="1">
      <c r="A297" s="9" t="s">
        <v>5794</v>
      </c>
      <c r="B297" s="9">
        <f t="shared" si="26"/>
        <v>8.0000000000000002E-3</v>
      </c>
      <c r="C297" s="9">
        <v>1E-3</v>
      </c>
      <c r="D297" s="9"/>
      <c r="E297" s="21"/>
      <c r="F297" s="351" t="s">
        <v>531</v>
      </c>
      <c r="G297" s="351" t="s">
        <v>531</v>
      </c>
      <c r="H297" s="2151" t="s">
        <v>7888</v>
      </c>
      <c r="I297" s="434">
        <v>8</v>
      </c>
      <c r="J297" s="2154">
        <v>183</v>
      </c>
      <c r="K297" s="2153">
        <f t="shared" si="25"/>
        <v>1464</v>
      </c>
      <c r="L297" s="860"/>
      <c r="M297" s="741" t="s">
        <v>7889</v>
      </c>
      <c r="N297" s="57"/>
      <c r="O297" s="285"/>
      <c r="P297" s="25">
        <v>44070</v>
      </c>
      <c r="Q297" s="65"/>
      <c r="R297" s="60"/>
      <c r="S297" s="2095">
        <v>44078</v>
      </c>
      <c r="T297" s="61">
        <v>44078</v>
      </c>
    </row>
    <row r="298" spans="1:20" s="73" customFormat="1" ht="19.7" customHeight="1">
      <c r="A298" s="9" t="s">
        <v>5794</v>
      </c>
      <c r="B298" s="9">
        <f t="shared" si="26"/>
        <v>0.4</v>
      </c>
      <c r="C298" s="9">
        <v>0.2</v>
      </c>
      <c r="D298" s="9"/>
      <c r="E298" s="21"/>
      <c r="F298" s="351" t="s">
        <v>531</v>
      </c>
      <c r="G298" s="351" t="s">
        <v>531</v>
      </c>
      <c r="H298" s="2151" t="s">
        <v>7890</v>
      </c>
      <c r="I298" s="434">
        <v>2</v>
      </c>
      <c r="J298" s="2154">
        <v>1330</v>
      </c>
      <c r="K298" s="2153">
        <f t="shared" si="25"/>
        <v>2660</v>
      </c>
      <c r="L298" s="860"/>
      <c r="M298" s="741" t="s">
        <v>7891</v>
      </c>
      <c r="N298" s="57"/>
      <c r="O298" s="285"/>
      <c r="P298" s="25">
        <v>44070</v>
      </c>
      <c r="Q298" s="65"/>
      <c r="R298" s="60"/>
      <c r="S298" s="2095">
        <v>44078</v>
      </c>
      <c r="T298" s="61">
        <v>44078</v>
      </c>
    </row>
    <row r="299" spans="1:20" s="73" customFormat="1" ht="19.7" customHeight="1">
      <c r="A299" s="9" t="s">
        <v>7769</v>
      </c>
      <c r="B299" s="9">
        <f t="shared" si="26"/>
        <v>0.22</v>
      </c>
      <c r="C299" s="9">
        <v>0.11</v>
      </c>
      <c r="D299" s="9"/>
      <c r="E299" s="21"/>
      <c r="F299" s="351" t="s">
        <v>531</v>
      </c>
      <c r="G299" s="351" t="s">
        <v>531</v>
      </c>
      <c r="H299" s="2151" t="s">
        <v>7868</v>
      </c>
      <c r="I299" s="434">
        <v>2</v>
      </c>
      <c r="J299" s="2152">
        <v>1640</v>
      </c>
      <c r="K299" s="2153">
        <f t="shared" si="25"/>
        <v>3280</v>
      </c>
      <c r="L299" s="860"/>
      <c r="M299" s="741" t="s">
        <v>7892</v>
      </c>
      <c r="N299" s="57"/>
      <c r="O299" s="285"/>
      <c r="P299" s="25">
        <v>44070</v>
      </c>
      <c r="Q299" s="65"/>
      <c r="R299" s="60"/>
      <c r="S299" s="2095">
        <v>44078</v>
      </c>
      <c r="T299" s="61">
        <v>44078</v>
      </c>
    </row>
    <row r="300" spans="1:20" s="73" customFormat="1" ht="19.7" customHeight="1">
      <c r="A300" s="9" t="s">
        <v>5794</v>
      </c>
      <c r="B300" s="9">
        <f t="shared" si="26"/>
        <v>0.06</v>
      </c>
      <c r="C300" s="9">
        <v>0.03</v>
      </c>
      <c r="D300" s="9"/>
      <c r="E300" s="21"/>
      <c r="F300" s="351" t="s">
        <v>531</v>
      </c>
      <c r="G300" s="351" t="s">
        <v>531</v>
      </c>
      <c r="H300" s="2151" t="s">
        <v>7893</v>
      </c>
      <c r="I300" s="434">
        <v>2</v>
      </c>
      <c r="J300" s="2154">
        <v>710</v>
      </c>
      <c r="K300" s="2153">
        <f t="shared" si="25"/>
        <v>1420</v>
      </c>
      <c r="L300" s="860"/>
      <c r="M300" s="741" t="s">
        <v>7894</v>
      </c>
      <c r="N300" s="57"/>
      <c r="O300" s="285"/>
      <c r="P300" s="25">
        <v>44070</v>
      </c>
      <c r="Q300" s="65"/>
      <c r="R300" s="60"/>
      <c r="S300" s="2095">
        <v>44078</v>
      </c>
      <c r="T300" s="61">
        <v>44078</v>
      </c>
    </row>
    <row r="301" spans="1:20" s="73" customFormat="1" ht="19.7" customHeight="1">
      <c r="A301" s="9" t="s">
        <v>5794</v>
      </c>
      <c r="B301" s="9">
        <f t="shared" si="26"/>
        <v>0.13800000000000001</v>
      </c>
      <c r="C301" s="9">
        <v>4.5999999999999999E-2</v>
      </c>
      <c r="D301" s="9"/>
      <c r="E301" s="21"/>
      <c r="F301" s="351" t="s">
        <v>531</v>
      </c>
      <c r="G301" s="351" t="s">
        <v>531</v>
      </c>
      <c r="H301" s="2151" t="s">
        <v>4202</v>
      </c>
      <c r="I301" s="434">
        <v>3</v>
      </c>
      <c r="J301" s="2154">
        <v>610</v>
      </c>
      <c r="K301" s="2153">
        <f t="shared" si="25"/>
        <v>1830</v>
      </c>
      <c r="L301" s="860"/>
      <c r="M301" s="741" t="s">
        <v>7895</v>
      </c>
      <c r="N301" s="57"/>
      <c r="O301" s="285"/>
      <c r="P301" s="25">
        <v>44070</v>
      </c>
      <c r="Q301" s="65"/>
      <c r="R301" s="60"/>
      <c r="S301" s="2095">
        <v>44078</v>
      </c>
      <c r="T301" s="61">
        <v>44078</v>
      </c>
    </row>
    <row r="302" spans="1:20" s="73" customFormat="1" ht="19.7" customHeight="1">
      <c r="A302" s="9" t="s">
        <v>5794</v>
      </c>
      <c r="B302" s="9">
        <f t="shared" si="26"/>
        <v>0.08</v>
      </c>
      <c r="C302" s="9">
        <v>0.01</v>
      </c>
      <c r="D302" s="9"/>
      <c r="E302" s="21"/>
      <c r="F302" s="351" t="s">
        <v>531</v>
      </c>
      <c r="G302" s="351" t="s">
        <v>531</v>
      </c>
      <c r="H302" s="2151" t="s">
        <v>4196</v>
      </c>
      <c r="I302" s="434">
        <v>8</v>
      </c>
      <c r="J302" s="2152">
        <v>230</v>
      </c>
      <c r="K302" s="2153">
        <f t="shared" si="25"/>
        <v>1840</v>
      </c>
      <c r="L302" s="860"/>
      <c r="M302" s="741" t="s">
        <v>7896</v>
      </c>
      <c r="N302" s="57"/>
      <c r="O302" s="285"/>
      <c r="P302" s="25">
        <v>44070</v>
      </c>
      <c r="Q302" s="65"/>
      <c r="R302" s="60"/>
      <c r="S302" s="2095">
        <v>44078</v>
      </c>
      <c r="T302" s="61">
        <v>44078</v>
      </c>
    </row>
    <row r="303" spans="1:20" s="73" customFormat="1" ht="19.7" customHeight="1">
      <c r="A303" s="9" t="s">
        <v>7709</v>
      </c>
      <c r="B303" s="9">
        <f t="shared" si="26"/>
        <v>0.1</v>
      </c>
      <c r="C303" s="9">
        <v>0.05</v>
      </c>
      <c r="D303" s="9"/>
      <c r="E303" s="21"/>
      <c r="F303" s="351" t="s">
        <v>531</v>
      </c>
      <c r="G303" s="351" t="s">
        <v>531</v>
      </c>
      <c r="H303" s="482" t="s">
        <v>7897</v>
      </c>
      <c r="I303" s="357">
        <v>2</v>
      </c>
      <c r="J303" s="2152">
        <v>930</v>
      </c>
      <c r="K303" s="2153">
        <f t="shared" si="25"/>
        <v>1860</v>
      </c>
      <c r="L303" s="860"/>
      <c r="M303" s="31" t="s">
        <v>4479</v>
      </c>
      <c r="N303" s="57"/>
      <c r="O303" s="285"/>
      <c r="P303" s="25">
        <v>44070</v>
      </c>
      <c r="Q303" s="65"/>
      <c r="R303" s="60"/>
      <c r="S303" s="2095">
        <v>44078</v>
      </c>
      <c r="T303" s="61">
        <v>44078</v>
      </c>
    </row>
    <row r="304" spans="1:20" s="73" customFormat="1" ht="19.7" customHeight="1">
      <c r="A304" s="9" t="s">
        <v>7769</v>
      </c>
      <c r="B304" s="9">
        <f>+C304*I304</f>
        <v>0.17599999999999999</v>
      </c>
      <c r="C304" s="9">
        <v>2.1999999999999999E-2</v>
      </c>
      <c r="D304" s="9"/>
      <c r="E304" s="21"/>
      <c r="F304" s="351" t="s">
        <v>531</v>
      </c>
      <c r="G304" s="351" t="s">
        <v>531</v>
      </c>
      <c r="H304" s="482" t="s">
        <v>5036</v>
      </c>
      <c r="I304" s="357">
        <v>8</v>
      </c>
      <c r="J304" s="2045">
        <v>224</v>
      </c>
      <c r="K304" s="38">
        <f t="shared" si="25"/>
        <v>1792</v>
      </c>
      <c r="L304" s="167"/>
      <c r="M304" s="31" t="s">
        <v>7898</v>
      </c>
      <c r="N304" s="57"/>
      <c r="O304" s="285"/>
      <c r="P304" s="25">
        <v>44070</v>
      </c>
      <c r="Q304" s="65"/>
      <c r="R304" s="60"/>
      <c r="S304" s="2095">
        <v>44078</v>
      </c>
      <c r="T304" s="61">
        <v>44078</v>
      </c>
    </row>
    <row r="305" spans="1:20" s="73" customFormat="1" ht="19.7" customHeight="1">
      <c r="A305" s="9" t="s">
        <v>5794</v>
      </c>
      <c r="B305" s="9">
        <f>+C305*I305</f>
        <v>0.02</v>
      </c>
      <c r="C305" s="9">
        <v>5.0000000000000001E-3</v>
      </c>
      <c r="D305" s="9"/>
      <c r="E305" s="21"/>
      <c r="F305" s="1357" t="s">
        <v>531</v>
      </c>
      <c r="G305" s="1357" t="s">
        <v>531</v>
      </c>
      <c r="H305" s="376" t="s">
        <v>2128</v>
      </c>
      <c r="I305" s="376">
        <v>4</v>
      </c>
      <c r="J305" s="376">
        <v>97</v>
      </c>
      <c r="K305" s="36">
        <f t="shared" si="25"/>
        <v>388</v>
      </c>
      <c r="L305" s="167"/>
      <c r="M305" s="31" t="s">
        <v>7899</v>
      </c>
      <c r="N305" s="57"/>
      <c r="O305" s="285"/>
      <c r="P305" s="25">
        <v>44070</v>
      </c>
      <c r="Q305" s="65"/>
      <c r="R305" s="60"/>
      <c r="S305" s="2095">
        <v>44078</v>
      </c>
      <c r="T305" s="61">
        <v>44078</v>
      </c>
    </row>
    <row r="306" spans="1:20" s="73" customFormat="1" ht="19.7" customHeight="1">
      <c r="A306" s="9" t="s">
        <v>5794</v>
      </c>
      <c r="B306" s="9">
        <f>+C306*I306</f>
        <v>0.01</v>
      </c>
      <c r="C306" s="9">
        <v>5.0000000000000001E-3</v>
      </c>
      <c r="D306" s="9"/>
      <c r="E306" s="21"/>
      <c r="F306" s="1357" t="s">
        <v>531</v>
      </c>
      <c r="G306" s="1357" t="s">
        <v>531</v>
      </c>
      <c r="H306" s="1004" t="s">
        <v>2158</v>
      </c>
      <c r="I306" s="1328">
        <v>2</v>
      </c>
      <c r="J306" s="376">
        <v>49</v>
      </c>
      <c r="K306" s="36">
        <f t="shared" si="25"/>
        <v>98</v>
      </c>
      <c r="L306" s="167"/>
      <c r="M306" s="211" t="s">
        <v>7900</v>
      </c>
      <c r="N306" s="57"/>
      <c r="O306" s="285"/>
      <c r="P306" s="25">
        <v>44070</v>
      </c>
      <c r="Q306" s="65"/>
      <c r="R306" s="60"/>
      <c r="S306" s="2095">
        <v>44078</v>
      </c>
      <c r="T306" s="61">
        <v>44078</v>
      </c>
    </row>
    <row r="307" spans="1:20" s="73" customFormat="1" ht="19.7" customHeight="1">
      <c r="A307" s="9" t="s">
        <v>5794</v>
      </c>
      <c r="B307" s="9">
        <f>+C307*I307</f>
        <v>0.04</v>
      </c>
      <c r="C307" s="9">
        <v>5.0000000000000001E-3</v>
      </c>
      <c r="D307" s="9"/>
      <c r="E307" s="21"/>
      <c r="F307" s="1357" t="s">
        <v>531</v>
      </c>
      <c r="G307" s="1357" t="s">
        <v>531</v>
      </c>
      <c r="H307" s="376" t="s">
        <v>2955</v>
      </c>
      <c r="I307" s="376">
        <v>8</v>
      </c>
      <c r="J307" s="376">
        <v>32</v>
      </c>
      <c r="K307" s="36">
        <f t="shared" si="25"/>
        <v>256</v>
      </c>
      <c r="L307" s="167"/>
      <c r="M307" s="211" t="s">
        <v>2956</v>
      </c>
      <c r="N307" s="57"/>
      <c r="O307" s="285"/>
      <c r="P307" s="25">
        <v>44070</v>
      </c>
      <c r="Q307" s="65"/>
      <c r="R307" s="60"/>
      <c r="S307" s="2095">
        <v>44078</v>
      </c>
      <c r="T307" s="61">
        <v>44078</v>
      </c>
    </row>
    <row r="308" spans="1:20" s="73" customFormat="1" ht="19.7" customHeight="1">
      <c r="A308" s="9" t="s">
        <v>5794</v>
      </c>
      <c r="B308" s="9">
        <f>+C308*I308</f>
        <v>0.02</v>
      </c>
      <c r="C308" s="9">
        <v>5.0000000000000001E-3</v>
      </c>
      <c r="D308" s="9"/>
      <c r="E308" s="21"/>
      <c r="F308" s="1357" t="s">
        <v>531</v>
      </c>
      <c r="G308" s="1357" t="s">
        <v>531</v>
      </c>
      <c r="H308" s="376" t="s">
        <v>7859</v>
      </c>
      <c r="I308" s="376">
        <v>4</v>
      </c>
      <c r="J308" s="376">
        <v>32</v>
      </c>
      <c r="K308" s="36">
        <f t="shared" si="25"/>
        <v>128</v>
      </c>
      <c r="L308" s="167"/>
      <c r="M308" s="211" t="s">
        <v>2956</v>
      </c>
      <c r="N308" s="57"/>
      <c r="O308" s="285"/>
      <c r="P308" s="25">
        <v>44070</v>
      </c>
      <c r="Q308" s="65"/>
      <c r="R308" s="60"/>
      <c r="S308" s="2095">
        <v>44078</v>
      </c>
      <c r="T308" s="61">
        <v>44078</v>
      </c>
    </row>
    <row r="309" spans="1:20" s="73" customFormat="1" ht="19.7" customHeight="1">
      <c r="A309" s="9" t="s">
        <v>5794</v>
      </c>
      <c r="B309" s="9">
        <f>+C309*2</f>
        <v>0.01</v>
      </c>
      <c r="C309" s="9">
        <v>5.0000000000000001E-3</v>
      </c>
      <c r="D309" s="9"/>
      <c r="E309" s="21"/>
      <c r="F309" s="1420" t="s">
        <v>531</v>
      </c>
      <c r="G309" s="1420" t="s">
        <v>531</v>
      </c>
      <c r="H309" s="2155" t="s">
        <v>7901</v>
      </c>
      <c r="I309" s="2156"/>
      <c r="J309" s="372">
        <v>119</v>
      </c>
      <c r="K309" s="2157">
        <f t="shared" si="25"/>
        <v>0</v>
      </c>
      <c r="L309" s="1421"/>
      <c r="M309" s="372" t="s">
        <v>7902</v>
      </c>
      <c r="N309" s="57"/>
      <c r="O309" s="285"/>
      <c r="P309" s="25">
        <v>44070</v>
      </c>
      <c r="Q309" s="65"/>
      <c r="R309" s="60"/>
      <c r="S309" s="2095"/>
      <c r="T309" s="61"/>
    </row>
    <row r="310" spans="1:20" s="73" customFormat="1" ht="19.7" customHeight="1">
      <c r="A310" s="9" t="s">
        <v>5794</v>
      </c>
      <c r="B310" s="9">
        <f>+C310*I310</f>
        <v>0.01</v>
      </c>
      <c r="C310" s="9">
        <v>5.0000000000000001E-3</v>
      </c>
      <c r="D310" s="9"/>
      <c r="E310" s="21"/>
      <c r="F310" s="1357" t="s">
        <v>531</v>
      </c>
      <c r="G310" s="1357" t="s">
        <v>531</v>
      </c>
      <c r="H310" s="1004" t="s">
        <v>2160</v>
      </c>
      <c r="I310" s="1328">
        <v>2</v>
      </c>
      <c r="J310" s="376">
        <v>49</v>
      </c>
      <c r="K310" s="36">
        <f>I310*J310</f>
        <v>98</v>
      </c>
      <c r="L310" s="167"/>
      <c r="M310" s="211" t="s">
        <v>7903</v>
      </c>
      <c r="N310" s="57" t="s">
        <v>2161</v>
      </c>
      <c r="O310" s="285"/>
      <c r="P310" s="25">
        <v>44070</v>
      </c>
      <c r="Q310" s="65"/>
      <c r="R310" s="60"/>
      <c r="S310" s="2042">
        <v>44078</v>
      </c>
      <c r="T310" s="61">
        <v>44078</v>
      </c>
    </row>
    <row r="311" spans="1:20" s="73" customFormat="1" ht="19.7" customHeight="1">
      <c r="A311" s="9" t="s">
        <v>5794</v>
      </c>
      <c r="B311" s="9">
        <f>+C311*I311</f>
        <v>0.05</v>
      </c>
      <c r="C311" s="9">
        <v>0.01</v>
      </c>
      <c r="D311" s="9"/>
      <c r="E311" s="21"/>
      <c r="F311" s="1357" t="s">
        <v>531</v>
      </c>
      <c r="G311" s="1357" t="s">
        <v>531</v>
      </c>
      <c r="H311" s="1004" t="s">
        <v>2162</v>
      </c>
      <c r="I311" s="1328">
        <v>5</v>
      </c>
      <c r="J311" s="376">
        <v>57</v>
      </c>
      <c r="K311" s="36">
        <f>I311*J311</f>
        <v>285</v>
      </c>
      <c r="L311" s="283"/>
      <c r="M311" s="443" t="s">
        <v>2163</v>
      </c>
      <c r="N311" s="57" t="s">
        <v>2161</v>
      </c>
      <c r="O311" s="285"/>
      <c r="P311" s="25">
        <v>44070</v>
      </c>
      <c r="Q311" s="65"/>
      <c r="R311" s="60"/>
      <c r="S311" s="2042">
        <v>44078</v>
      </c>
      <c r="T311" s="61">
        <v>44078</v>
      </c>
    </row>
    <row r="312" spans="1:20" s="73" customFormat="1" ht="19.7" customHeight="1">
      <c r="A312" s="9" t="s">
        <v>5794</v>
      </c>
      <c r="B312" s="9">
        <f>+C312*I312</f>
        <v>0.15</v>
      </c>
      <c r="C312" s="9">
        <v>0.15</v>
      </c>
      <c r="D312" s="9"/>
      <c r="E312" s="21"/>
      <c r="F312" s="1357" t="s">
        <v>531</v>
      </c>
      <c r="G312" s="1357" t="s">
        <v>531</v>
      </c>
      <c r="H312" s="1798" t="s">
        <v>5526</v>
      </c>
      <c r="I312" s="1328">
        <v>1</v>
      </c>
      <c r="J312" s="376">
        <v>2300</v>
      </c>
      <c r="K312" s="36">
        <f>I312*J312</f>
        <v>2300</v>
      </c>
      <c r="L312" s="283"/>
      <c r="M312" s="443" t="s">
        <v>2071</v>
      </c>
      <c r="N312" s="57" t="s">
        <v>2072</v>
      </c>
      <c r="O312" s="285"/>
      <c r="P312" s="25">
        <v>44070</v>
      </c>
      <c r="Q312" s="65"/>
      <c r="R312" s="60"/>
      <c r="S312" s="2042">
        <v>44078</v>
      </c>
      <c r="T312" s="61">
        <v>44078</v>
      </c>
    </row>
    <row r="313" spans="1:20" s="9" customFormat="1" ht="19.7" customHeight="1">
      <c r="E313" s="21"/>
      <c r="F313" s="208"/>
      <c r="G313" s="208"/>
      <c r="H313" s="1084"/>
      <c r="I313" s="248"/>
      <c r="J313" s="1195"/>
      <c r="K313" s="36"/>
      <c r="L313" s="167"/>
      <c r="M313" s="211"/>
      <c r="N313" s="864"/>
      <c r="O313" s="30"/>
      <c r="P313" s="25"/>
      <c r="Q313" s="21"/>
      <c r="R313" s="25"/>
      <c r="S313" s="2020"/>
      <c r="T313" s="26"/>
    </row>
    <row r="314" spans="1:20" s="73" customFormat="1" ht="19.7" customHeight="1">
      <c r="A314" s="9"/>
      <c r="B314" s="9"/>
      <c r="C314" s="9"/>
      <c r="D314" s="9"/>
      <c r="E314" s="21"/>
      <c r="F314" s="65"/>
      <c r="G314" s="65"/>
      <c r="H314" s="1076">
        <f>SUM(K261:K313)</f>
        <v>208187</v>
      </c>
      <c r="I314" s="442"/>
      <c r="J314" s="59"/>
      <c r="K314" s="36"/>
      <c r="L314" s="283"/>
      <c r="M314" s="443"/>
      <c r="N314" s="57"/>
      <c r="O314" s="285"/>
      <c r="P314" s="25"/>
      <c r="Q314" s="65"/>
      <c r="R314" s="60"/>
      <c r="S314" s="2095"/>
      <c r="T314" s="61"/>
    </row>
    <row r="315" spans="1:20" s="73" customFormat="1" ht="19.7" customHeight="1">
      <c r="A315" s="9"/>
      <c r="B315" s="1271">
        <f>SUM(B260:B314)</f>
        <v>42.918399999999998</v>
      </c>
      <c r="C315" s="9" t="s">
        <v>7552</v>
      </c>
      <c r="D315" s="9"/>
      <c r="E315" s="21"/>
      <c r="F315" s="65"/>
      <c r="G315" s="65"/>
      <c r="H315" s="30"/>
      <c r="I315" s="442"/>
      <c r="J315" s="59"/>
      <c r="K315" s="36"/>
      <c r="L315" s="283"/>
      <c r="M315" s="443"/>
      <c r="N315" s="57"/>
      <c r="O315" s="285"/>
      <c r="P315" s="25"/>
      <c r="Q315" s="65"/>
      <c r="R315" s="60"/>
      <c r="S315" s="2095"/>
      <c r="T315" s="61"/>
    </row>
    <row r="316" spans="1:20" s="73" customFormat="1" ht="19.7" customHeight="1">
      <c r="A316" s="9"/>
      <c r="B316" s="9"/>
      <c r="C316" s="9"/>
      <c r="D316" s="9"/>
      <c r="E316" s="21"/>
      <c r="F316" s="65"/>
      <c r="G316" s="65"/>
      <c r="H316" s="30"/>
      <c r="I316" s="442"/>
      <c r="J316" s="59"/>
      <c r="K316" s="36"/>
      <c r="L316" s="283"/>
      <c r="M316" s="443"/>
      <c r="N316" s="57"/>
      <c r="O316" s="285"/>
      <c r="P316" s="25"/>
      <c r="Q316" s="65"/>
      <c r="R316" s="60"/>
      <c r="S316" s="2095"/>
      <c r="T316" s="61"/>
    </row>
    <row r="317" spans="1:20" s="73" customFormat="1" ht="19.7" customHeight="1">
      <c r="A317" s="9"/>
      <c r="B317" s="9"/>
      <c r="C317" s="9"/>
      <c r="D317" s="9"/>
      <c r="E317" s="21"/>
      <c r="F317" s="218" t="s">
        <v>2191</v>
      </c>
      <c r="G317" s="219"/>
      <c r="H317" s="220"/>
      <c r="I317" s="442"/>
      <c r="J317" s="59"/>
      <c r="K317" s="36"/>
      <c r="L317" s="283"/>
      <c r="M317" s="443"/>
      <c r="N317" s="57"/>
      <c r="O317" s="285"/>
      <c r="P317" s="25"/>
      <c r="Q317" s="65"/>
      <c r="R317" s="60"/>
      <c r="S317" s="2095"/>
      <c r="T317" s="61"/>
    </row>
    <row r="318" spans="1:20" s="73" customFormat="1" ht="19.7" customHeight="1">
      <c r="A318" s="9" t="s">
        <v>5794</v>
      </c>
      <c r="B318" s="9">
        <f>+C318*I318</f>
        <v>0.1</v>
      </c>
      <c r="C318" s="9">
        <v>0.05</v>
      </c>
      <c r="D318" s="9"/>
      <c r="E318" s="21"/>
      <c r="F318" s="351" t="s">
        <v>1489</v>
      </c>
      <c r="G318" s="1357" t="s">
        <v>144</v>
      </c>
      <c r="H318" s="1004" t="s">
        <v>7904</v>
      </c>
      <c r="I318" s="1328">
        <v>2</v>
      </c>
      <c r="J318" s="376">
        <v>950</v>
      </c>
      <c r="K318" s="36">
        <f>I318*J318</f>
        <v>1900</v>
      </c>
      <c r="L318" s="283"/>
      <c r="M318" s="443" t="s">
        <v>7905</v>
      </c>
      <c r="N318" s="57" t="s">
        <v>7717</v>
      </c>
      <c r="O318" s="285"/>
      <c r="P318" s="25">
        <v>44074</v>
      </c>
      <c r="Q318" s="65"/>
      <c r="R318" s="60">
        <v>44078</v>
      </c>
      <c r="S318" s="2095">
        <v>44078</v>
      </c>
      <c r="T318" s="61">
        <v>44077</v>
      </c>
    </row>
    <row r="319" spans="1:20" s="73" customFormat="1" ht="19.7" customHeight="1">
      <c r="A319" s="1271" t="s">
        <v>5794</v>
      </c>
      <c r="B319" s="1271">
        <f>+C319*I319</f>
        <v>0.1</v>
      </c>
      <c r="C319" s="1271">
        <v>0.05</v>
      </c>
      <c r="D319" s="1271"/>
      <c r="E319" s="2076"/>
      <c r="F319" s="1319" t="s">
        <v>1489</v>
      </c>
      <c r="G319" s="2109" t="s">
        <v>531</v>
      </c>
      <c r="H319" s="2158" t="s">
        <v>7904</v>
      </c>
      <c r="I319" s="2159">
        <v>2</v>
      </c>
      <c r="J319" s="376">
        <v>1289</v>
      </c>
      <c r="K319" s="334">
        <f>I319*J319</f>
        <v>2578</v>
      </c>
      <c r="L319" s="283"/>
      <c r="M319" s="2084" t="s">
        <v>7905</v>
      </c>
      <c r="N319" s="2080" t="s">
        <v>7906</v>
      </c>
      <c r="O319" s="285"/>
      <c r="P319" s="60">
        <v>44082</v>
      </c>
      <c r="Q319" s="65"/>
      <c r="R319" s="60"/>
      <c r="S319" s="60">
        <v>44084</v>
      </c>
      <c r="T319" s="61">
        <v>44084</v>
      </c>
    </row>
    <row r="320" spans="1:20" s="73" customFormat="1" ht="19.7" customHeight="1">
      <c r="A320" s="9" t="s">
        <v>5794</v>
      </c>
      <c r="B320" s="9">
        <f>+C320*I320</f>
        <v>1.1499999999999999</v>
      </c>
      <c r="C320" s="9">
        <v>1.1499999999999999</v>
      </c>
      <c r="D320" s="9"/>
      <c r="E320" s="21"/>
      <c r="F320" s="351" t="s">
        <v>2194</v>
      </c>
      <c r="G320" s="351" t="s">
        <v>144</v>
      </c>
      <c r="H320" s="1004" t="s">
        <v>1765</v>
      </c>
      <c r="I320" s="1328">
        <v>1</v>
      </c>
      <c r="J320" s="1008">
        <v>8710</v>
      </c>
      <c r="K320" s="213">
        <f>I320*J320</f>
        <v>8710</v>
      </c>
      <c r="L320" s="283"/>
      <c r="M320" s="443" t="s">
        <v>2195</v>
      </c>
      <c r="N320" s="57" t="s">
        <v>7717</v>
      </c>
      <c r="O320" s="285"/>
      <c r="P320" s="25">
        <v>44074</v>
      </c>
      <c r="Q320" s="65"/>
      <c r="R320" s="60">
        <v>44078</v>
      </c>
      <c r="S320" s="2095">
        <v>44078</v>
      </c>
      <c r="T320" s="61">
        <v>44077</v>
      </c>
    </row>
    <row r="321" spans="1:20" s="73" customFormat="1" ht="19.7" customHeight="1">
      <c r="A321" s="9" t="s">
        <v>5794</v>
      </c>
      <c r="B321" s="9">
        <f>+C321*I321</f>
        <v>6.0000000000000001E-3</v>
      </c>
      <c r="C321" s="9">
        <v>3.0000000000000001E-3</v>
      </c>
      <c r="D321" s="9"/>
      <c r="E321" s="21"/>
      <c r="F321" s="1357" t="s">
        <v>531</v>
      </c>
      <c r="G321" s="1357" t="s">
        <v>531</v>
      </c>
      <c r="H321" s="2100" t="s">
        <v>2187</v>
      </c>
      <c r="I321" s="1328">
        <v>2</v>
      </c>
      <c r="J321" s="1008">
        <v>99</v>
      </c>
      <c r="K321" s="213">
        <f>I321*J321</f>
        <v>198</v>
      </c>
      <c r="L321" s="283"/>
      <c r="M321" s="443" t="s">
        <v>940</v>
      </c>
      <c r="N321" s="57"/>
      <c r="O321" s="285"/>
      <c r="P321" s="25">
        <v>44070</v>
      </c>
      <c r="Q321" s="65"/>
      <c r="R321" s="60">
        <v>44078</v>
      </c>
      <c r="S321" s="2095">
        <v>44078</v>
      </c>
      <c r="T321" s="61">
        <v>44078</v>
      </c>
    </row>
    <row r="322" spans="1:20" s="73" customFormat="1" ht="19.7" customHeight="1">
      <c r="A322" s="9" t="s">
        <v>5794</v>
      </c>
      <c r="B322" s="9">
        <f>+C322*I322</f>
        <v>4.0000000000000001E-3</v>
      </c>
      <c r="C322" s="9">
        <v>2E-3</v>
      </c>
      <c r="D322" s="9"/>
      <c r="E322" s="21"/>
      <c r="F322" s="1357" t="s">
        <v>531</v>
      </c>
      <c r="G322" s="1357" t="s">
        <v>531</v>
      </c>
      <c r="H322" s="2100" t="s">
        <v>677</v>
      </c>
      <c r="I322" s="1328">
        <v>2</v>
      </c>
      <c r="J322" s="1008">
        <v>99</v>
      </c>
      <c r="K322" s="213">
        <f>I322*J322</f>
        <v>198</v>
      </c>
      <c r="L322" s="283"/>
      <c r="M322" s="443" t="s">
        <v>940</v>
      </c>
      <c r="N322" s="57"/>
      <c r="O322" s="285"/>
      <c r="P322" s="25">
        <v>44070</v>
      </c>
      <c r="Q322" s="65"/>
      <c r="R322" s="60"/>
      <c r="S322" s="2095">
        <v>44078</v>
      </c>
      <c r="T322" s="61">
        <v>44078</v>
      </c>
    </row>
    <row r="323" spans="1:20" s="73" customFormat="1" ht="19.7" customHeight="1">
      <c r="A323" s="9"/>
      <c r="B323" s="9"/>
      <c r="C323" s="9"/>
      <c r="D323" s="9"/>
      <c r="E323" s="21"/>
      <c r="F323" s="208"/>
      <c r="G323" s="208"/>
      <c r="H323" s="1058"/>
      <c r="I323" s="442"/>
      <c r="J323" s="443"/>
      <c r="K323" s="213"/>
      <c r="L323" s="283"/>
      <c r="M323" s="443"/>
      <c r="N323" s="57"/>
      <c r="O323" s="285"/>
      <c r="P323" s="60"/>
      <c r="Q323" s="65"/>
      <c r="R323" s="60"/>
      <c r="S323" s="2095"/>
      <c r="T323" s="61"/>
    </row>
    <row r="324" spans="1:20" s="73" customFormat="1" ht="19.7" customHeight="1">
      <c r="A324" s="9"/>
      <c r="B324" s="1271">
        <f>SUM(B318:B323)</f>
        <v>1.3599999999999999</v>
      </c>
      <c r="C324" s="9" t="s">
        <v>7552</v>
      </c>
      <c r="D324" s="9"/>
      <c r="E324" s="21"/>
      <c r="F324" s="65"/>
      <c r="G324" s="65"/>
      <c r="H324" s="30"/>
      <c r="I324" s="442"/>
      <c r="J324" s="77"/>
      <c r="K324" s="1292"/>
      <c r="L324" s="283"/>
      <c r="M324" s="443"/>
      <c r="N324" s="57"/>
      <c r="O324" s="285"/>
      <c r="P324" s="60"/>
      <c r="Q324" s="65"/>
      <c r="R324" s="60"/>
      <c r="S324" s="2095"/>
      <c r="T324" s="61"/>
    </row>
    <row r="325" spans="1:20" s="73" customFormat="1" ht="19.7" customHeight="1">
      <c r="A325" s="9"/>
      <c r="B325" s="9"/>
      <c r="C325" s="9"/>
      <c r="D325" s="9"/>
      <c r="E325" s="21"/>
      <c r="F325" s="65"/>
      <c r="G325" s="65"/>
      <c r="H325" s="1076">
        <f>SUM(K318:K324)</f>
        <v>13584</v>
      </c>
      <c r="I325" s="442"/>
      <c r="J325" s="59"/>
      <c r="K325" s="36"/>
      <c r="L325" s="283"/>
      <c r="M325" s="443"/>
      <c r="N325" s="57"/>
      <c r="O325" s="285"/>
      <c r="P325" s="60"/>
      <c r="Q325" s="65"/>
      <c r="R325" s="57"/>
      <c r="S325" s="2095"/>
      <c r="T325" s="61"/>
    </row>
    <row r="326" spans="1:20" s="73" customFormat="1" ht="19.7" customHeight="1">
      <c r="A326" s="9"/>
      <c r="B326" s="9"/>
      <c r="C326" s="9"/>
      <c r="D326" s="9"/>
      <c r="E326" s="21"/>
      <c r="F326" s="65"/>
      <c r="G326" s="65"/>
      <c r="H326" s="30"/>
      <c r="I326" s="442"/>
      <c r="J326" s="59"/>
      <c r="K326" s="36"/>
      <c r="L326" s="283"/>
      <c r="M326" s="443"/>
      <c r="N326" s="57"/>
      <c r="O326" s="285"/>
      <c r="P326" s="60"/>
      <c r="Q326" s="65"/>
      <c r="R326" s="57"/>
      <c r="S326" s="2095"/>
      <c r="T326" s="61"/>
    </row>
    <row r="327" spans="1:20" s="73" customFormat="1" ht="19.7" customHeight="1">
      <c r="A327" s="9" t="s">
        <v>7907</v>
      </c>
      <c r="B327" s="9"/>
      <c r="C327" s="9"/>
      <c r="D327" s="9"/>
      <c r="E327" s="1319"/>
      <c r="F327" s="1319" t="s">
        <v>686</v>
      </c>
      <c r="G327" s="2109" t="s">
        <v>531</v>
      </c>
      <c r="H327" s="2160" t="s">
        <v>2198</v>
      </c>
      <c r="I327" s="2161">
        <v>1</v>
      </c>
      <c r="J327" s="2162">
        <v>855</v>
      </c>
      <c r="K327" s="66">
        <f t="shared" ref="K327:K335" si="27">I327*J327</f>
        <v>855</v>
      </c>
      <c r="L327" s="283"/>
      <c r="M327" s="443" t="s">
        <v>7908</v>
      </c>
      <c r="N327" s="57"/>
      <c r="O327" s="285"/>
      <c r="P327" s="60">
        <v>44084</v>
      </c>
      <c r="Q327" s="65"/>
      <c r="R327" s="57"/>
      <c r="S327" s="60">
        <v>44099</v>
      </c>
      <c r="T327" s="61">
        <v>44099</v>
      </c>
    </row>
    <row r="328" spans="1:20" s="73" customFormat="1" ht="19.7" customHeight="1">
      <c r="A328" s="9" t="s">
        <v>7909</v>
      </c>
      <c r="B328" s="9"/>
      <c r="C328" s="9"/>
      <c r="D328" s="9"/>
      <c r="E328" s="1319"/>
      <c r="F328" s="1319" t="s">
        <v>686</v>
      </c>
      <c r="G328" s="2109" t="s">
        <v>531</v>
      </c>
      <c r="H328" s="2160" t="s">
        <v>7910</v>
      </c>
      <c r="I328" s="2161">
        <v>1</v>
      </c>
      <c r="J328" s="2162">
        <v>829</v>
      </c>
      <c r="K328" s="66">
        <f t="shared" si="27"/>
        <v>829</v>
      </c>
      <c r="L328" s="283"/>
      <c r="M328" s="443" t="s">
        <v>7911</v>
      </c>
      <c r="N328" s="57"/>
      <c r="O328" s="285"/>
      <c r="P328" s="60">
        <v>44084</v>
      </c>
      <c r="Q328" s="65"/>
      <c r="R328" s="57"/>
      <c r="S328" s="60">
        <v>44099</v>
      </c>
      <c r="T328" s="61">
        <v>44099</v>
      </c>
    </row>
    <row r="329" spans="1:20" s="73" customFormat="1" ht="19.7" customHeight="1">
      <c r="A329" s="9" t="s">
        <v>7907</v>
      </c>
      <c r="B329" s="9"/>
      <c r="C329" s="9"/>
      <c r="D329" s="9"/>
      <c r="E329" s="1319"/>
      <c r="F329" s="1319" t="s">
        <v>686</v>
      </c>
      <c r="G329" s="2109" t="s">
        <v>531</v>
      </c>
      <c r="H329" s="2160" t="s">
        <v>2206</v>
      </c>
      <c r="I329" s="2161">
        <v>1</v>
      </c>
      <c r="J329" s="2162">
        <v>855</v>
      </c>
      <c r="K329" s="66">
        <f t="shared" si="27"/>
        <v>855</v>
      </c>
      <c r="L329" s="283"/>
      <c r="M329" s="443" t="s">
        <v>7912</v>
      </c>
      <c r="N329" s="57"/>
      <c r="O329" s="285"/>
      <c r="P329" s="60">
        <v>44084</v>
      </c>
      <c r="Q329" s="65"/>
      <c r="R329" s="57"/>
      <c r="S329" s="60">
        <v>44099</v>
      </c>
      <c r="T329" s="61">
        <v>44099</v>
      </c>
    </row>
    <row r="330" spans="1:20" s="73" customFormat="1" ht="19.7" customHeight="1">
      <c r="A330" s="9" t="s">
        <v>7913</v>
      </c>
      <c r="B330" s="9"/>
      <c r="C330" s="9"/>
      <c r="D330" s="9"/>
      <c r="E330" s="1319"/>
      <c r="F330" s="1319" t="s">
        <v>577</v>
      </c>
      <c r="G330" s="1319" t="s">
        <v>577</v>
      </c>
      <c r="H330" s="2158" t="s">
        <v>7914</v>
      </c>
      <c r="I330" s="2083">
        <v>1</v>
      </c>
      <c r="J330" s="2098">
        <v>1260</v>
      </c>
      <c r="K330" s="24">
        <f t="shared" si="27"/>
        <v>1260</v>
      </c>
      <c r="L330" s="283"/>
      <c r="M330" s="443" t="s">
        <v>7915</v>
      </c>
      <c r="N330" s="57"/>
      <c r="O330" s="285"/>
      <c r="P330" s="60">
        <v>44084</v>
      </c>
      <c r="Q330" s="65"/>
      <c r="R330" s="57"/>
      <c r="S330" s="60">
        <v>44099</v>
      </c>
      <c r="T330" s="61">
        <v>44099</v>
      </c>
    </row>
    <row r="331" spans="1:20" s="73" customFormat="1" ht="19.7" customHeight="1">
      <c r="A331" s="9" t="s">
        <v>7913</v>
      </c>
      <c r="B331" s="9"/>
      <c r="C331" s="9"/>
      <c r="D331" s="9"/>
      <c r="E331" s="21"/>
      <c r="F331" s="366" t="s">
        <v>577</v>
      </c>
      <c r="G331" s="366" t="s">
        <v>577</v>
      </c>
      <c r="H331" s="560" t="s">
        <v>7916</v>
      </c>
      <c r="I331" s="2163">
        <v>1</v>
      </c>
      <c r="J331" s="2164">
        <v>570</v>
      </c>
      <c r="K331" s="24">
        <f t="shared" si="27"/>
        <v>570</v>
      </c>
      <c r="L331" s="283"/>
      <c r="M331" s="443" t="s">
        <v>7917</v>
      </c>
      <c r="N331" s="2165" t="s">
        <v>7918</v>
      </c>
      <c r="O331" s="285"/>
      <c r="P331" s="60">
        <v>44126</v>
      </c>
      <c r="Q331" s="65"/>
      <c r="R331" s="57"/>
      <c r="S331" s="60">
        <v>44134</v>
      </c>
      <c r="T331" s="61">
        <v>44134</v>
      </c>
    </row>
    <row r="332" spans="1:20" s="73" customFormat="1" ht="19.7" customHeight="1">
      <c r="A332" s="9" t="s">
        <v>7913</v>
      </c>
      <c r="B332" s="9"/>
      <c r="C332" s="9"/>
      <c r="D332" s="9"/>
      <c r="E332" s="21"/>
      <c r="F332" s="366" t="s">
        <v>577</v>
      </c>
      <c r="G332" s="366" t="s">
        <v>577</v>
      </c>
      <c r="H332" s="560" t="s">
        <v>7919</v>
      </c>
      <c r="I332" s="2163">
        <v>1</v>
      </c>
      <c r="J332" s="2164">
        <v>570</v>
      </c>
      <c r="K332" s="24">
        <f t="shared" si="27"/>
        <v>570</v>
      </c>
      <c r="L332" s="283"/>
      <c r="M332" s="443" t="s">
        <v>7920</v>
      </c>
      <c r="N332" s="2165" t="s">
        <v>7918</v>
      </c>
      <c r="O332" s="285"/>
      <c r="P332" s="60">
        <v>44126</v>
      </c>
      <c r="Q332" s="65"/>
      <c r="R332" s="57"/>
      <c r="S332" s="60">
        <v>44134</v>
      </c>
      <c r="T332" s="61">
        <v>44134</v>
      </c>
    </row>
    <row r="333" spans="1:20" s="73" customFormat="1" ht="19.7" customHeight="1">
      <c r="A333" s="9" t="s">
        <v>7913</v>
      </c>
      <c r="B333" s="9"/>
      <c r="C333" s="9"/>
      <c r="D333" s="9"/>
      <c r="E333" s="21"/>
      <c r="F333" s="366" t="s">
        <v>577</v>
      </c>
      <c r="G333" s="366" t="s">
        <v>577</v>
      </c>
      <c r="H333" s="560" t="s">
        <v>7921</v>
      </c>
      <c r="I333" s="2163">
        <v>1</v>
      </c>
      <c r="J333" s="2164">
        <v>570</v>
      </c>
      <c r="K333" s="24">
        <f t="shared" si="27"/>
        <v>570</v>
      </c>
      <c r="L333" s="283"/>
      <c r="M333" s="443" t="s">
        <v>7922</v>
      </c>
      <c r="N333" s="2165" t="s">
        <v>7918</v>
      </c>
      <c r="O333" s="285"/>
      <c r="P333" s="60">
        <v>44126</v>
      </c>
      <c r="Q333" s="65"/>
      <c r="R333" s="57"/>
      <c r="S333" s="60">
        <v>44134</v>
      </c>
      <c r="T333" s="61">
        <v>44134</v>
      </c>
    </row>
    <row r="334" spans="1:20" s="73" customFormat="1" ht="19.7" customHeight="1">
      <c r="A334" s="9"/>
      <c r="B334" s="9"/>
      <c r="C334" s="9"/>
      <c r="D334" s="9"/>
      <c r="E334" s="999"/>
      <c r="F334" s="999" t="s">
        <v>7923</v>
      </c>
      <c r="G334" s="999" t="s">
        <v>577</v>
      </c>
      <c r="H334" s="1009" t="s">
        <v>7924</v>
      </c>
      <c r="I334" s="1010">
        <v>1</v>
      </c>
      <c r="J334" s="1001">
        <v>223</v>
      </c>
      <c r="K334" s="24">
        <f t="shared" si="27"/>
        <v>223</v>
      </c>
      <c r="L334" s="283"/>
      <c r="M334" s="443" t="s">
        <v>7925</v>
      </c>
      <c r="N334" s="2165" t="s">
        <v>7926</v>
      </c>
      <c r="O334" s="285"/>
      <c r="P334" s="60">
        <v>44126</v>
      </c>
      <c r="Q334" s="65"/>
      <c r="R334" s="57"/>
      <c r="S334" s="60">
        <v>44127</v>
      </c>
      <c r="T334" s="61">
        <v>44127</v>
      </c>
    </row>
    <row r="335" spans="1:20" s="73" customFormat="1" ht="19.7" customHeight="1">
      <c r="A335" s="9"/>
      <c r="B335" s="9"/>
      <c r="C335" s="9"/>
      <c r="D335" s="9"/>
      <c r="E335" s="999"/>
      <c r="F335" s="999" t="s">
        <v>7923</v>
      </c>
      <c r="G335" s="999" t="s">
        <v>577</v>
      </c>
      <c r="H335" s="1009" t="s">
        <v>7927</v>
      </c>
      <c r="I335" s="1010">
        <v>1</v>
      </c>
      <c r="J335" s="1001">
        <v>208</v>
      </c>
      <c r="K335" s="24">
        <f t="shared" si="27"/>
        <v>208</v>
      </c>
      <c r="L335" s="283"/>
      <c r="M335" s="443" t="s">
        <v>7925</v>
      </c>
      <c r="N335" s="2165" t="s">
        <v>7926</v>
      </c>
      <c r="O335" s="285"/>
      <c r="P335" s="60">
        <v>44126</v>
      </c>
      <c r="Q335" s="65"/>
      <c r="R335" s="57"/>
      <c r="S335" s="60">
        <v>44127</v>
      </c>
      <c r="T335" s="61">
        <v>44127</v>
      </c>
    </row>
    <row r="336" spans="1:20" s="73" customFormat="1" ht="19.7" customHeight="1">
      <c r="A336" s="9"/>
      <c r="B336" s="9"/>
      <c r="C336" s="9"/>
      <c r="D336" s="9"/>
      <c r="E336" s="21"/>
      <c r="F336" s="65"/>
      <c r="G336" s="65"/>
      <c r="H336" s="30"/>
      <c r="I336" s="442"/>
      <c r="J336" s="59"/>
      <c r="K336" s="36"/>
      <c r="L336" s="283"/>
      <c r="M336" s="443"/>
      <c r="N336" s="57"/>
      <c r="O336" s="285"/>
      <c r="P336" s="60"/>
      <c r="Q336" s="65"/>
      <c r="R336" s="57"/>
      <c r="S336" s="2095"/>
      <c r="T336" s="61"/>
    </row>
    <row r="337" spans="1:20" s="73" customFormat="1" ht="19.7" customHeight="1">
      <c r="A337" s="9"/>
      <c r="B337" s="9"/>
      <c r="C337" s="9"/>
      <c r="D337" s="9"/>
      <c r="E337" s="21"/>
      <c r="F337" s="351"/>
      <c r="G337" s="351"/>
      <c r="H337" s="1004" t="s">
        <v>7928</v>
      </c>
      <c r="I337" s="1328">
        <v>1</v>
      </c>
      <c r="J337" s="59">
        <v>70000</v>
      </c>
      <c r="K337" s="213">
        <f>I337*J337</f>
        <v>70000</v>
      </c>
      <c r="L337" s="283"/>
      <c r="M337" s="443"/>
      <c r="N337" s="57"/>
      <c r="O337" s="285"/>
      <c r="P337" s="60"/>
      <c r="Q337" s="65"/>
      <c r="R337" s="57"/>
      <c r="S337" s="2095"/>
      <c r="T337" s="61"/>
    </row>
    <row r="338" spans="1:20" s="73" customFormat="1" ht="19.7" customHeight="1">
      <c r="A338" s="9"/>
      <c r="B338" s="9"/>
      <c r="C338" s="9"/>
      <c r="D338" s="9"/>
      <c r="E338" s="21"/>
      <c r="F338" s="65"/>
      <c r="G338" s="65"/>
      <c r="H338" s="30"/>
      <c r="I338" s="442"/>
      <c r="J338" s="59"/>
      <c r="K338" s="36"/>
      <c r="L338" s="283"/>
      <c r="M338" s="443"/>
      <c r="N338" s="57"/>
      <c r="O338" s="285"/>
      <c r="P338" s="60"/>
      <c r="Q338" s="65"/>
      <c r="R338" s="57"/>
      <c r="S338" s="2095"/>
      <c r="T338" s="61"/>
    </row>
    <row r="339" spans="1:20" s="73" customFormat="1" ht="19.7" customHeight="1">
      <c r="A339" s="9"/>
      <c r="B339" s="9"/>
      <c r="C339" s="9"/>
      <c r="D339" s="9"/>
      <c r="E339" s="21"/>
      <c r="F339" s="65"/>
      <c r="G339" s="65"/>
      <c r="H339" s="932"/>
      <c r="I339" s="442"/>
      <c r="J339" s="59"/>
      <c r="K339" s="36"/>
      <c r="L339" s="283"/>
      <c r="M339" s="443"/>
      <c r="N339" s="57"/>
      <c r="O339" s="285"/>
      <c r="P339" s="60"/>
      <c r="Q339" s="65"/>
      <c r="R339" s="57"/>
      <c r="S339" s="2095"/>
      <c r="T339" s="61"/>
    </row>
    <row r="340" spans="1:20" s="73" customFormat="1" ht="19.7" customHeight="1">
      <c r="A340" s="9"/>
      <c r="B340" s="9"/>
      <c r="C340" s="9"/>
      <c r="D340" s="9"/>
      <c r="E340" s="21"/>
      <c r="F340" s="65"/>
      <c r="G340" s="65"/>
      <c r="H340" s="1038"/>
      <c r="I340" s="442"/>
      <c r="J340" s="59"/>
      <c r="K340" s="36"/>
      <c r="L340" s="283"/>
      <c r="M340" s="443"/>
      <c r="N340" s="57"/>
      <c r="O340" s="285"/>
      <c r="P340" s="60"/>
      <c r="Q340" s="65"/>
      <c r="R340" s="57"/>
      <c r="S340" s="2095"/>
      <c r="T340" s="61"/>
    </row>
    <row r="341" spans="1:20" s="9" customFormat="1" ht="19.7" customHeight="1">
      <c r="E341" s="21"/>
      <c r="F341" s="21"/>
      <c r="G341" s="21"/>
      <c r="H341" s="157"/>
      <c r="I341" s="269"/>
      <c r="J341" s="31"/>
      <c r="K341" s="36"/>
      <c r="L341" s="167"/>
      <c r="M341" s="330"/>
      <c r="N341" s="22"/>
      <c r="O341" s="22"/>
      <c r="P341" s="25"/>
      <c r="Q341" s="21"/>
      <c r="R341" s="22"/>
      <c r="S341" s="2020"/>
      <c r="T341" s="26"/>
    </row>
    <row r="342" spans="1:20" s="9" customFormat="1" ht="19.7" customHeight="1">
      <c r="E342" s="21"/>
      <c r="F342" s="21"/>
      <c r="G342" s="21"/>
      <c r="H342" s="30"/>
      <c r="I342" s="269"/>
      <c r="J342" s="31"/>
      <c r="K342" s="36"/>
      <c r="L342" s="167"/>
      <c r="M342" s="30"/>
      <c r="N342" s="22"/>
      <c r="O342" s="22"/>
      <c r="P342" s="25"/>
      <c r="Q342" s="21"/>
      <c r="R342" s="22"/>
      <c r="S342" s="2020"/>
      <c r="T342" s="26"/>
    </row>
    <row r="343" spans="1:20" s="9" customFormat="1" ht="19.7" customHeight="1">
      <c r="E343" s="21"/>
      <c r="F343" s="21"/>
      <c r="G343" s="21"/>
      <c r="H343" s="30"/>
      <c r="I343" s="269"/>
      <c r="J343" s="31"/>
      <c r="K343" s="36"/>
      <c r="L343" s="167"/>
      <c r="M343" s="30"/>
      <c r="N343" s="22"/>
      <c r="O343" s="22"/>
      <c r="P343" s="25"/>
      <c r="Q343" s="21"/>
      <c r="R343" s="22"/>
      <c r="S343" s="2020"/>
      <c r="T343" s="26"/>
    </row>
    <row r="344" spans="1:20" s="9" customFormat="1" ht="19.7" customHeight="1">
      <c r="E344" s="21"/>
      <c r="F344" s="21"/>
      <c r="G344" s="21"/>
      <c r="H344" s="30"/>
      <c r="I344" s="269"/>
      <c r="J344" s="31"/>
      <c r="K344" s="36"/>
      <c r="L344" s="167"/>
      <c r="M344" s="30"/>
      <c r="N344" s="30"/>
      <c r="O344" s="22"/>
      <c r="P344" s="25"/>
      <c r="Q344" s="21"/>
      <c r="R344" s="22"/>
      <c r="S344" s="2020"/>
      <c r="T344" s="26"/>
    </row>
    <row r="345" spans="1:20" s="9" customFormat="1" ht="19.7" customHeight="1">
      <c r="E345" s="21"/>
      <c r="F345" s="21"/>
      <c r="G345" s="21"/>
      <c r="H345" s="30"/>
      <c r="I345" s="269"/>
      <c r="J345" s="31"/>
      <c r="K345" s="36"/>
      <c r="L345" s="167"/>
      <c r="M345" s="30"/>
      <c r="N345" s="22"/>
      <c r="O345" s="22"/>
      <c r="P345" s="25"/>
      <c r="Q345" s="21"/>
      <c r="R345" s="22"/>
      <c r="S345" s="2020"/>
      <c r="T345" s="26"/>
    </row>
    <row r="346" spans="1:20">
      <c r="A346" s="9"/>
      <c r="B346" s="9"/>
      <c r="C346" s="9"/>
      <c r="D346" s="9"/>
    </row>
  </sheetData>
  <protectedRanges>
    <protectedRange sqref="J163" name="範囲2_2"/>
    <protectedRange sqref="J163" name="範囲1_2"/>
  </protectedRanges>
  <autoFilter ref="E8:R345" xr:uid="{0CC335CE-DF1F-403C-816D-D7D5CDA7EBBC}"/>
  <mergeCells count="17">
    <mergeCell ref="F127:H127"/>
    <mergeCell ref="F168:H168"/>
    <mergeCell ref="F192:H192"/>
    <mergeCell ref="F260:H260"/>
    <mergeCell ref="F317:H317"/>
    <mergeCell ref="F9:H9"/>
    <mergeCell ref="F22:H22"/>
    <mergeCell ref="F51:H51"/>
    <mergeCell ref="F61:H61"/>
    <mergeCell ref="F96:H96"/>
    <mergeCell ref="F111:H111"/>
    <mergeCell ref="E2:G2"/>
    <mergeCell ref="J2:L2"/>
    <mergeCell ref="E3:G3"/>
    <mergeCell ref="E4:G4"/>
    <mergeCell ref="E5:G5"/>
    <mergeCell ref="E6:G6"/>
  </mergeCells>
  <phoneticPr fontId="4"/>
  <pageMargins left="0" right="0" top="0" bottom="0" header="0" footer="0"/>
  <pageSetup paperSize="8" scale="65" orientation="portrait" r:id="rId1"/>
  <legacyDrawing r:id="rId2"/>
  <extLst>
    <ext xmlns:x14="http://schemas.microsoft.com/office/spreadsheetml/2009/9/main" uri="{CCE6A557-97BC-4b89-ADB6-D9C93CAAB3DF}">
      <x14:dataValidations xmlns:xm="http://schemas.microsoft.com/office/excel/2006/main" count="1">
        <x14:dataValidation imeMode="hiragana" allowBlank="1" showInputMessage="1" showErrorMessage="1" xr:uid="{71D97E2D-7899-4CDF-8EE1-3920AA4B4D23}">
          <xm:sqref>M115:M116 JI115:JI116 TE115:TE116 ADA115:ADA116 AMW115:AMW116 AWS115:AWS116 BGO115:BGO116 BQK115:BQK116 CAG115:CAG116 CKC115:CKC116 CTY115:CTY116 DDU115:DDU116 DNQ115:DNQ116 DXM115:DXM116 EHI115:EHI116 ERE115:ERE116 FBA115:FBA116 FKW115:FKW116 FUS115:FUS116 GEO115:GEO116 GOK115:GOK116 GYG115:GYG116 HIC115:HIC116 HRY115:HRY116 IBU115:IBU116 ILQ115:ILQ116 IVM115:IVM116 JFI115:JFI116 JPE115:JPE116 JZA115:JZA116 KIW115:KIW116 KSS115:KSS116 LCO115:LCO116 LMK115:LMK116 LWG115:LWG116 MGC115:MGC116 MPY115:MPY116 MZU115:MZU116 NJQ115:NJQ116 NTM115:NTM116 ODI115:ODI116 ONE115:ONE116 OXA115:OXA116 PGW115:PGW116 PQS115:PQS116 QAO115:QAO116 QKK115:QKK116 QUG115:QUG116 REC115:REC116 RNY115:RNY116 RXU115:RXU116 SHQ115:SHQ116 SRM115:SRM116 TBI115:TBI116 TLE115:TLE116 TVA115:TVA116 UEW115:UEW116 UOS115:UOS116 UYO115:UYO116 VIK115:VIK116 VSG115:VSG116 WCC115:WCC116 WLY115:WLY116 WVU115:WVU116 M65651:M65652 JI65651:JI65652 TE65651:TE65652 ADA65651:ADA65652 AMW65651:AMW65652 AWS65651:AWS65652 BGO65651:BGO65652 BQK65651:BQK65652 CAG65651:CAG65652 CKC65651:CKC65652 CTY65651:CTY65652 DDU65651:DDU65652 DNQ65651:DNQ65652 DXM65651:DXM65652 EHI65651:EHI65652 ERE65651:ERE65652 FBA65651:FBA65652 FKW65651:FKW65652 FUS65651:FUS65652 GEO65651:GEO65652 GOK65651:GOK65652 GYG65651:GYG65652 HIC65651:HIC65652 HRY65651:HRY65652 IBU65651:IBU65652 ILQ65651:ILQ65652 IVM65651:IVM65652 JFI65651:JFI65652 JPE65651:JPE65652 JZA65651:JZA65652 KIW65651:KIW65652 KSS65651:KSS65652 LCO65651:LCO65652 LMK65651:LMK65652 LWG65651:LWG65652 MGC65651:MGC65652 MPY65651:MPY65652 MZU65651:MZU65652 NJQ65651:NJQ65652 NTM65651:NTM65652 ODI65651:ODI65652 ONE65651:ONE65652 OXA65651:OXA65652 PGW65651:PGW65652 PQS65651:PQS65652 QAO65651:QAO65652 QKK65651:QKK65652 QUG65651:QUG65652 REC65651:REC65652 RNY65651:RNY65652 RXU65651:RXU65652 SHQ65651:SHQ65652 SRM65651:SRM65652 TBI65651:TBI65652 TLE65651:TLE65652 TVA65651:TVA65652 UEW65651:UEW65652 UOS65651:UOS65652 UYO65651:UYO65652 VIK65651:VIK65652 VSG65651:VSG65652 WCC65651:WCC65652 WLY65651:WLY65652 WVU65651:WVU65652 M131187:M131188 JI131187:JI131188 TE131187:TE131188 ADA131187:ADA131188 AMW131187:AMW131188 AWS131187:AWS131188 BGO131187:BGO131188 BQK131187:BQK131188 CAG131187:CAG131188 CKC131187:CKC131188 CTY131187:CTY131188 DDU131187:DDU131188 DNQ131187:DNQ131188 DXM131187:DXM131188 EHI131187:EHI131188 ERE131187:ERE131188 FBA131187:FBA131188 FKW131187:FKW131188 FUS131187:FUS131188 GEO131187:GEO131188 GOK131187:GOK131188 GYG131187:GYG131188 HIC131187:HIC131188 HRY131187:HRY131188 IBU131187:IBU131188 ILQ131187:ILQ131188 IVM131187:IVM131188 JFI131187:JFI131188 JPE131187:JPE131188 JZA131187:JZA131188 KIW131187:KIW131188 KSS131187:KSS131188 LCO131187:LCO131188 LMK131187:LMK131188 LWG131187:LWG131188 MGC131187:MGC131188 MPY131187:MPY131188 MZU131187:MZU131188 NJQ131187:NJQ131188 NTM131187:NTM131188 ODI131187:ODI131188 ONE131187:ONE131188 OXA131187:OXA131188 PGW131187:PGW131188 PQS131187:PQS131188 QAO131187:QAO131188 QKK131187:QKK131188 QUG131187:QUG131188 REC131187:REC131188 RNY131187:RNY131188 RXU131187:RXU131188 SHQ131187:SHQ131188 SRM131187:SRM131188 TBI131187:TBI131188 TLE131187:TLE131188 TVA131187:TVA131188 UEW131187:UEW131188 UOS131187:UOS131188 UYO131187:UYO131188 VIK131187:VIK131188 VSG131187:VSG131188 WCC131187:WCC131188 WLY131187:WLY131188 WVU131187:WVU131188 M196723:M196724 JI196723:JI196724 TE196723:TE196724 ADA196723:ADA196724 AMW196723:AMW196724 AWS196723:AWS196724 BGO196723:BGO196724 BQK196723:BQK196724 CAG196723:CAG196724 CKC196723:CKC196724 CTY196723:CTY196724 DDU196723:DDU196724 DNQ196723:DNQ196724 DXM196723:DXM196724 EHI196723:EHI196724 ERE196723:ERE196724 FBA196723:FBA196724 FKW196723:FKW196724 FUS196723:FUS196724 GEO196723:GEO196724 GOK196723:GOK196724 GYG196723:GYG196724 HIC196723:HIC196724 HRY196723:HRY196724 IBU196723:IBU196724 ILQ196723:ILQ196724 IVM196723:IVM196724 JFI196723:JFI196724 JPE196723:JPE196724 JZA196723:JZA196724 KIW196723:KIW196724 KSS196723:KSS196724 LCO196723:LCO196724 LMK196723:LMK196724 LWG196723:LWG196724 MGC196723:MGC196724 MPY196723:MPY196724 MZU196723:MZU196724 NJQ196723:NJQ196724 NTM196723:NTM196724 ODI196723:ODI196724 ONE196723:ONE196724 OXA196723:OXA196724 PGW196723:PGW196724 PQS196723:PQS196724 QAO196723:QAO196724 QKK196723:QKK196724 QUG196723:QUG196724 REC196723:REC196724 RNY196723:RNY196724 RXU196723:RXU196724 SHQ196723:SHQ196724 SRM196723:SRM196724 TBI196723:TBI196724 TLE196723:TLE196724 TVA196723:TVA196724 UEW196723:UEW196724 UOS196723:UOS196724 UYO196723:UYO196724 VIK196723:VIK196724 VSG196723:VSG196724 WCC196723:WCC196724 WLY196723:WLY196724 WVU196723:WVU196724 M262259:M262260 JI262259:JI262260 TE262259:TE262260 ADA262259:ADA262260 AMW262259:AMW262260 AWS262259:AWS262260 BGO262259:BGO262260 BQK262259:BQK262260 CAG262259:CAG262260 CKC262259:CKC262260 CTY262259:CTY262260 DDU262259:DDU262260 DNQ262259:DNQ262260 DXM262259:DXM262260 EHI262259:EHI262260 ERE262259:ERE262260 FBA262259:FBA262260 FKW262259:FKW262260 FUS262259:FUS262260 GEO262259:GEO262260 GOK262259:GOK262260 GYG262259:GYG262260 HIC262259:HIC262260 HRY262259:HRY262260 IBU262259:IBU262260 ILQ262259:ILQ262260 IVM262259:IVM262260 JFI262259:JFI262260 JPE262259:JPE262260 JZA262259:JZA262260 KIW262259:KIW262260 KSS262259:KSS262260 LCO262259:LCO262260 LMK262259:LMK262260 LWG262259:LWG262260 MGC262259:MGC262260 MPY262259:MPY262260 MZU262259:MZU262260 NJQ262259:NJQ262260 NTM262259:NTM262260 ODI262259:ODI262260 ONE262259:ONE262260 OXA262259:OXA262260 PGW262259:PGW262260 PQS262259:PQS262260 QAO262259:QAO262260 QKK262259:QKK262260 QUG262259:QUG262260 REC262259:REC262260 RNY262259:RNY262260 RXU262259:RXU262260 SHQ262259:SHQ262260 SRM262259:SRM262260 TBI262259:TBI262260 TLE262259:TLE262260 TVA262259:TVA262260 UEW262259:UEW262260 UOS262259:UOS262260 UYO262259:UYO262260 VIK262259:VIK262260 VSG262259:VSG262260 WCC262259:WCC262260 WLY262259:WLY262260 WVU262259:WVU262260 M327795:M327796 JI327795:JI327796 TE327795:TE327796 ADA327795:ADA327796 AMW327795:AMW327796 AWS327795:AWS327796 BGO327795:BGO327796 BQK327795:BQK327796 CAG327795:CAG327796 CKC327795:CKC327796 CTY327795:CTY327796 DDU327795:DDU327796 DNQ327795:DNQ327796 DXM327795:DXM327796 EHI327795:EHI327796 ERE327795:ERE327796 FBA327795:FBA327796 FKW327795:FKW327796 FUS327795:FUS327796 GEO327795:GEO327796 GOK327795:GOK327796 GYG327795:GYG327796 HIC327795:HIC327796 HRY327795:HRY327796 IBU327795:IBU327796 ILQ327795:ILQ327796 IVM327795:IVM327796 JFI327795:JFI327796 JPE327795:JPE327796 JZA327795:JZA327796 KIW327795:KIW327796 KSS327795:KSS327796 LCO327795:LCO327796 LMK327795:LMK327796 LWG327795:LWG327796 MGC327795:MGC327796 MPY327795:MPY327796 MZU327795:MZU327796 NJQ327795:NJQ327796 NTM327795:NTM327796 ODI327795:ODI327796 ONE327795:ONE327796 OXA327795:OXA327796 PGW327795:PGW327796 PQS327795:PQS327796 QAO327795:QAO327796 QKK327795:QKK327796 QUG327795:QUG327796 REC327795:REC327796 RNY327795:RNY327796 RXU327795:RXU327796 SHQ327795:SHQ327796 SRM327795:SRM327796 TBI327795:TBI327796 TLE327795:TLE327796 TVA327795:TVA327796 UEW327795:UEW327796 UOS327795:UOS327796 UYO327795:UYO327796 VIK327795:VIK327796 VSG327795:VSG327796 WCC327795:WCC327796 WLY327795:WLY327796 WVU327795:WVU327796 M393331:M393332 JI393331:JI393332 TE393331:TE393332 ADA393331:ADA393332 AMW393331:AMW393332 AWS393331:AWS393332 BGO393331:BGO393332 BQK393331:BQK393332 CAG393331:CAG393332 CKC393331:CKC393332 CTY393331:CTY393332 DDU393331:DDU393332 DNQ393331:DNQ393332 DXM393331:DXM393332 EHI393331:EHI393332 ERE393331:ERE393332 FBA393331:FBA393332 FKW393331:FKW393332 FUS393331:FUS393332 GEO393331:GEO393332 GOK393331:GOK393332 GYG393331:GYG393332 HIC393331:HIC393332 HRY393331:HRY393332 IBU393331:IBU393332 ILQ393331:ILQ393332 IVM393331:IVM393332 JFI393331:JFI393332 JPE393331:JPE393332 JZA393331:JZA393332 KIW393331:KIW393332 KSS393331:KSS393332 LCO393331:LCO393332 LMK393331:LMK393332 LWG393331:LWG393332 MGC393331:MGC393332 MPY393331:MPY393332 MZU393331:MZU393332 NJQ393331:NJQ393332 NTM393331:NTM393332 ODI393331:ODI393332 ONE393331:ONE393332 OXA393331:OXA393332 PGW393331:PGW393332 PQS393331:PQS393332 QAO393331:QAO393332 QKK393331:QKK393332 QUG393331:QUG393332 REC393331:REC393332 RNY393331:RNY393332 RXU393331:RXU393332 SHQ393331:SHQ393332 SRM393331:SRM393332 TBI393331:TBI393332 TLE393331:TLE393332 TVA393331:TVA393332 UEW393331:UEW393332 UOS393331:UOS393332 UYO393331:UYO393332 VIK393331:VIK393332 VSG393331:VSG393332 WCC393331:WCC393332 WLY393331:WLY393332 WVU393331:WVU393332 M458867:M458868 JI458867:JI458868 TE458867:TE458868 ADA458867:ADA458868 AMW458867:AMW458868 AWS458867:AWS458868 BGO458867:BGO458868 BQK458867:BQK458868 CAG458867:CAG458868 CKC458867:CKC458868 CTY458867:CTY458868 DDU458867:DDU458868 DNQ458867:DNQ458868 DXM458867:DXM458868 EHI458867:EHI458868 ERE458867:ERE458868 FBA458867:FBA458868 FKW458867:FKW458868 FUS458867:FUS458868 GEO458867:GEO458868 GOK458867:GOK458868 GYG458867:GYG458868 HIC458867:HIC458868 HRY458867:HRY458868 IBU458867:IBU458868 ILQ458867:ILQ458868 IVM458867:IVM458868 JFI458867:JFI458868 JPE458867:JPE458868 JZA458867:JZA458868 KIW458867:KIW458868 KSS458867:KSS458868 LCO458867:LCO458868 LMK458867:LMK458868 LWG458867:LWG458868 MGC458867:MGC458868 MPY458867:MPY458868 MZU458867:MZU458868 NJQ458867:NJQ458868 NTM458867:NTM458868 ODI458867:ODI458868 ONE458867:ONE458868 OXA458867:OXA458868 PGW458867:PGW458868 PQS458867:PQS458868 QAO458867:QAO458868 QKK458867:QKK458868 QUG458867:QUG458868 REC458867:REC458868 RNY458867:RNY458868 RXU458867:RXU458868 SHQ458867:SHQ458868 SRM458867:SRM458868 TBI458867:TBI458868 TLE458867:TLE458868 TVA458867:TVA458868 UEW458867:UEW458868 UOS458867:UOS458868 UYO458867:UYO458868 VIK458867:VIK458868 VSG458867:VSG458868 WCC458867:WCC458868 WLY458867:WLY458868 WVU458867:WVU458868 M524403:M524404 JI524403:JI524404 TE524403:TE524404 ADA524403:ADA524404 AMW524403:AMW524404 AWS524403:AWS524404 BGO524403:BGO524404 BQK524403:BQK524404 CAG524403:CAG524404 CKC524403:CKC524404 CTY524403:CTY524404 DDU524403:DDU524404 DNQ524403:DNQ524404 DXM524403:DXM524404 EHI524403:EHI524404 ERE524403:ERE524404 FBA524403:FBA524404 FKW524403:FKW524404 FUS524403:FUS524404 GEO524403:GEO524404 GOK524403:GOK524404 GYG524403:GYG524404 HIC524403:HIC524404 HRY524403:HRY524404 IBU524403:IBU524404 ILQ524403:ILQ524404 IVM524403:IVM524404 JFI524403:JFI524404 JPE524403:JPE524404 JZA524403:JZA524404 KIW524403:KIW524404 KSS524403:KSS524404 LCO524403:LCO524404 LMK524403:LMK524404 LWG524403:LWG524404 MGC524403:MGC524404 MPY524403:MPY524404 MZU524403:MZU524404 NJQ524403:NJQ524404 NTM524403:NTM524404 ODI524403:ODI524404 ONE524403:ONE524404 OXA524403:OXA524404 PGW524403:PGW524404 PQS524403:PQS524404 QAO524403:QAO524404 QKK524403:QKK524404 QUG524403:QUG524404 REC524403:REC524404 RNY524403:RNY524404 RXU524403:RXU524404 SHQ524403:SHQ524404 SRM524403:SRM524404 TBI524403:TBI524404 TLE524403:TLE524404 TVA524403:TVA524404 UEW524403:UEW524404 UOS524403:UOS524404 UYO524403:UYO524404 VIK524403:VIK524404 VSG524403:VSG524404 WCC524403:WCC524404 WLY524403:WLY524404 WVU524403:WVU524404 M589939:M589940 JI589939:JI589940 TE589939:TE589940 ADA589939:ADA589940 AMW589939:AMW589940 AWS589939:AWS589940 BGO589939:BGO589940 BQK589939:BQK589940 CAG589939:CAG589940 CKC589939:CKC589940 CTY589939:CTY589940 DDU589939:DDU589940 DNQ589939:DNQ589940 DXM589939:DXM589940 EHI589939:EHI589940 ERE589939:ERE589940 FBA589939:FBA589940 FKW589939:FKW589940 FUS589939:FUS589940 GEO589939:GEO589940 GOK589939:GOK589940 GYG589939:GYG589940 HIC589939:HIC589940 HRY589939:HRY589940 IBU589939:IBU589940 ILQ589939:ILQ589940 IVM589939:IVM589940 JFI589939:JFI589940 JPE589939:JPE589940 JZA589939:JZA589940 KIW589939:KIW589940 KSS589939:KSS589940 LCO589939:LCO589940 LMK589939:LMK589940 LWG589939:LWG589940 MGC589939:MGC589940 MPY589939:MPY589940 MZU589939:MZU589940 NJQ589939:NJQ589940 NTM589939:NTM589940 ODI589939:ODI589940 ONE589939:ONE589940 OXA589939:OXA589940 PGW589939:PGW589940 PQS589939:PQS589940 QAO589939:QAO589940 QKK589939:QKK589940 QUG589939:QUG589940 REC589939:REC589940 RNY589939:RNY589940 RXU589939:RXU589940 SHQ589939:SHQ589940 SRM589939:SRM589940 TBI589939:TBI589940 TLE589939:TLE589940 TVA589939:TVA589940 UEW589939:UEW589940 UOS589939:UOS589940 UYO589939:UYO589940 VIK589939:VIK589940 VSG589939:VSG589940 WCC589939:WCC589940 WLY589939:WLY589940 WVU589939:WVU589940 M655475:M655476 JI655475:JI655476 TE655475:TE655476 ADA655475:ADA655476 AMW655475:AMW655476 AWS655475:AWS655476 BGO655475:BGO655476 BQK655475:BQK655476 CAG655475:CAG655476 CKC655475:CKC655476 CTY655475:CTY655476 DDU655475:DDU655476 DNQ655475:DNQ655476 DXM655475:DXM655476 EHI655475:EHI655476 ERE655475:ERE655476 FBA655475:FBA655476 FKW655475:FKW655476 FUS655475:FUS655476 GEO655475:GEO655476 GOK655475:GOK655476 GYG655475:GYG655476 HIC655475:HIC655476 HRY655475:HRY655476 IBU655475:IBU655476 ILQ655475:ILQ655476 IVM655475:IVM655476 JFI655475:JFI655476 JPE655475:JPE655476 JZA655475:JZA655476 KIW655475:KIW655476 KSS655475:KSS655476 LCO655475:LCO655476 LMK655475:LMK655476 LWG655475:LWG655476 MGC655475:MGC655476 MPY655475:MPY655476 MZU655475:MZU655476 NJQ655475:NJQ655476 NTM655475:NTM655476 ODI655475:ODI655476 ONE655475:ONE655476 OXA655475:OXA655476 PGW655475:PGW655476 PQS655475:PQS655476 QAO655475:QAO655476 QKK655475:QKK655476 QUG655475:QUG655476 REC655475:REC655476 RNY655475:RNY655476 RXU655475:RXU655476 SHQ655475:SHQ655476 SRM655475:SRM655476 TBI655475:TBI655476 TLE655475:TLE655476 TVA655475:TVA655476 UEW655475:UEW655476 UOS655475:UOS655476 UYO655475:UYO655476 VIK655475:VIK655476 VSG655475:VSG655476 WCC655475:WCC655476 WLY655475:WLY655476 WVU655475:WVU655476 M721011:M721012 JI721011:JI721012 TE721011:TE721012 ADA721011:ADA721012 AMW721011:AMW721012 AWS721011:AWS721012 BGO721011:BGO721012 BQK721011:BQK721012 CAG721011:CAG721012 CKC721011:CKC721012 CTY721011:CTY721012 DDU721011:DDU721012 DNQ721011:DNQ721012 DXM721011:DXM721012 EHI721011:EHI721012 ERE721011:ERE721012 FBA721011:FBA721012 FKW721011:FKW721012 FUS721011:FUS721012 GEO721011:GEO721012 GOK721011:GOK721012 GYG721011:GYG721012 HIC721011:HIC721012 HRY721011:HRY721012 IBU721011:IBU721012 ILQ721011:ILQ721012 IVM721011:IVM721012 JFI721011:JFI721012 JPE721011:JPE721012 JZA721011:JZA721012 KIW721011:KIW721012 KSS721011:KSS721012 LCO721011:LCO721012 LMK721011:LMK721012 LWG721011:LWG721012 MGC721011:MGC721012 MPY721011:MPY721012 MZU721011:MZU721012 NJQ721011:NJQ721012 NTM721011:NTM721012 ODI721011:ODI721012 ONE721011:ONE721012 OXA721011:OXA721012 PGW721011:PGW721012 PQS721011:PQS721012 QAO721011:QAO721012 QKK721011:QKK721012 QUG721011:QUG721012 REC721011:REC721012 RNY721011:RNY721012 RXU721011:RXU721012 SHQ721011:SHQ721012 SRM721011:SRM721012 TBI721011:TBI721012 TLE721011:TLE721012 TVA721011:TVA721012 UEW721011:UEW721012 UOS721011:UOS721012 UYO721011:UYO721012 VIK721011:VIK721012 VSG721011:VSG721012 WCC721011:WCC721012 WLY721011:WLY721012 WVU721011:WVU721012 M786547:M786548 JI786547:JI786548 TE786547:TE786548 ADA786547:ADA786548 AMW786547:AMW786548 AWS786547:AWS786548 BGO786547:BGO786548 BQK786547:BQK786548 CAG786547:CAG786548 CKC786547:CKC786548 CTY786547:CTY786548 DDU786547:DDU786548 DNQ786547:DNQ786548 DXM786547:DXM786548 EHI786547:EHI786548 ERE786547:ERE786548 FBA786547:FBA786548 FKW786547:FKW786548 FUS786547:FUS786548 GEO786547:GEO786548 GOK786547:GOK786548 GYG786547:GYG786548 HIC786547:HIC786548 HRY786547:HRY786548 IBU786547:IBU786548 ILQ786547:ILQ786548 IVM786547:IVM786548 JFI786547:JFI786548 JPE786547:JPE786548 JZA786547:JZA786548 KIW786547:KIW786548 KSS786547:KSS786548 LCO786547:LCO786548 LMK786547:LMK786548 LWG786547:LWG786548 MGC786547:MGC786548 MPY786547:MPY786548 MZU786547:MZU786548 NJQ786547:NJQ786548 NTM786547:NTM786548 ODI786547:ODI786548 ONE786547:ONE786548 OXA786547:OXA786548 PGW786547:PGW786548 PQS786547:PQS786548 QAO786547:QAO786548 QKK786547:QKK786548 QUG786547:QUG786548 REC786547:REC786548 RNY786547:RNY786548 RXU786547:RXU786548 SHQ786547:SHQ786548 SRM786547:SRM786548 TBI786547:TBI786548 TLE786547:TLE786548 TVA786547:TVA786548 UEW786547:UEW786548 UOS786547:UOS786548 UYO786547:UYO786548 VIK786547:VIK786548 VSG786547:VSG786548 WCC786547:WCC786548 WLY786547:WLY786548 WVU786547:WVU786548 M852083:M852084 JI852083:JI852084 TE852083:TE852084 ADA852083:ADA852084 AMW852083:AMW852084 AWS852083:AWS852084 BGO852083:BGO852084 BQK852083:BQK852084 CAG852083:CAG852084 CKC852083:CKC852084 CTY852083:CTY852084 DDU852083:DDU852084 DNQ852083:DNQ852084 DXM852083:DXM852084 EHI852083:EHI852084 ERE852083:ERE852084 FBA852083:FBA852084 FKW852083:FKW852084 FUS852083:FUS852084 GEO852083:GEO852084 GOK852083:GOK852084 GYG852083:GYG852084 HIC852083:HIC852084 HRY852083:HRY852084 IBU852083:IBU852084 ILQ852083:ILQ852084 IVM852083:IVM852084 JFI852083:JFI852084 JPE852083:JPE852084 JZA852083:JZA852084 KIW852083:KIW852084 KSS852083:KSS852084 LCO852083:LCO852084 LMK852083:LMK852084 LWG852083:LWG852084 MGC852083:MGC852084 MPY852083:MPY852084 MZU852083:MZU852084 NJQ852083:NJQ852084 NTM852083:NTM852084 ODI852083:ODI852084 ONE852083:ONE852084 OXA852083:OXA852084 PGW852083:PGW852084 PQS852083:PQS852084 QAO852083:QAO852084 QKK852083:QKK852084 QUG852083:QUG852084 REC852083:REC852084 RNY852083:RNY852084 RXU852083:RXU852084 SHQ852083:SHQ852084 SRM852083:SRM852084 TBI852083:TBI852084 TLE852083:TLE852084 TVA852083:TVA852084 UEW852083:UEW852084 UOS852083:UOS852084 UYO852083:UYO852084 VIK852083:VIK852084 VSG852083:VSG852084 WCC852083:WCC852084 WLY852083:WLY852084 WVU852083:WVU852084 M917619:M917620 JI917619:JI917620 TE917619:TE917620 ADA917619:ADA917620 AMW917619:AMW917620 AWS917619:AWS917620 BGO917619:BGO917620 BQK917619:BQK917620 CAG917619:CAG917620 CKC917619:CKC917620 CTY917619:CTY917620 DDU917619:DDU917620 DNQ917619:DNQ917620 DXM917619:DXM917620 EHI917619:EHI917620 ERE917619:ERE917620 FBA917619:FBA917620 FKW917619:FKW917620 FUS917619:FUS917620 GEO917619:GEO917620 GOK917619:GOK917620 GYG917619:GYG917620 HIC917619:HIC917620 HRY917619:HRY917620 IBU917619:IBU917620 ILQ917619:ILQ917620 IVM917619:IVM917620 JFI917619:JFI917620 JPE917619:JPE917620 JZA917619:JZA917620 KIW917619:KIW917620 KSS917619:KSS917620 LCO917619:LCO917620 LMK917619:LMK917620 LWG917619:LWG917620 MGC917619:MGC917620 MPY917619:MPY917620 MZU917619:MZU917620 NJQ917619:NJQ917620 NTM917619:NTM917620 ODI917619:ODI917620 ONE917619:ONE917620 OXA917619:OXA917620 PGW917619:PGW917620 PQS917619:PQS917620 QAO917619:QAO917620 QKK917619:QKK917620 QUG917619:QUG917620 REC917619:REC917620 RNY917619:RNY917620 RXU917619:RXU917620 SHQ917619:SHQ917620 SRM917619:SRM917620 TBI917619:TBI917620 TLE917619:TLE917620 TVA917619:TVA917620 UEW917619:UEW917620 UOS917619:UOS917620 UYO917619:UYO917620 VIK917619:VIK917620 VSG917619:VSG917620 WCC917619:WCC917620 WLY917619:WLY917620 WVU917619:WVU917620 M983155:M983156 JI983155:JI983156 TE983155:TE983156 ADA983155:ADA983156 AMW983155:AMW983156 AWS983155:AWS983156 BGO983155:BGO983156 BQK983155:BQK983156 CAG983155:CAG983156 CKC983155:CKC983156 CTY983155:CTY983156 DDU983155:DDU983156 DNQ983155:DNQ983156 DXM983155:DXM983156 EHI983155:EHI983156 ERE983155:ERE983156 FBA983155:FBA983156 FKW983155:FKW983156 FUS983155:FUS983156 GEO983155:GEO983156 GOK983155:GOK983156 GYG983155:GYG983156 HIC983155:HIC983156 HRY983155:HRY983156 IBU983155:IBU983156 ILQ983155:ILQ983156 IVM983155:IVM983156 JFI983155:JFI983156 JPE983155:JPE983156 JZA983155:JZA983156 KIW983155:KIW983156 KSS983155:KSS983156 LCO983155:LCO983156 LMK983155:LMK983156 LWG983155:LWG983156 MGC983155:MGC983156 MPY983155:MPY983156 MZU983155:MZU983156 NJQ983155:NJQ983156 NTM983155:NTM983156 ODI983155:ODI983156 ONE983155:ONE983156 OXA983155:OXA983156 PGW983155:PGW983156 PQS983155:PQS983156 QAO983155:QAO983156 QKK983155:QKK983156 QUG983155:QUG983156 REC983155:REC983156 RNY983155:RNY983156 RXU983155:RXU983156 SHQ983155:SHQ983156 SRM983155:SRM983156 TBI983155:TBI983156 TLE983155:TLE983156 TVA983155:TVA983156 UEW983155:UEW983156 UOS983155:UOS983156 UYO983155:UYO983156 VIK983155:VIK983156 VSG983155:VSG983156 WCC983155:WCC983156 WLY983155:WLY983156 WVU983155:WVU983156 M105:M106 JI105:JI106 TE105:TE106 ADA105:ADA106 AMW105:AMW106 AWS105:AWS106 BGO105:BGO106 BQK105:BQK106 CAG105:CAG106 CKC105:CKC106 CTY105:CTY106 DDU105:DDU106 DNQ105:DNQ106 DXM105:DXM106 EHI105:EHI106 ERE105:ERE106 FBA105:FBA106 FKW105:FKW106 FUS105:FUS106 GEO105:GEO106 GOK105:GOK106 GYG105:GYG106 HIC105:HIC106 HRY105:HRY106 IBU105:IBU106 ILQ105:ILQ106 IVM105:IVM106 JFI105:JFI106 JPE105:JPE106 JZA105:JZA106 KIW105:KIW106 KSS105:KSS106 LCO105:LCO106 LMK105:LMK106 LWG105:LWG106 MGC105:MGC106 MPY105:MPY106 MZU105:MZU106 NJQ105:NJQ106 NTM105:NTM106 ODI105:ODI106 ONE105:ONE106 OXA105:OXA106 PGW105:PGW106 PQS105:PQS106 QAO105:QAO106 QKK105:QKK106 QUG105:QUG106 REC105:REC106 RNY105:RNY106 RXU105:RXU106 SHQ105:SHQ106 SRM105:SRM106 TBI105:TBI106 TLE105:TLE106 TVA105:TVA106 UEW105:UEW106 UOS105:UOS106 UYO105:UYO106 VIK105:VIK106 VSG105:VSG106 WCC105:WCC106 WLY105:WLY106 WVU105:WVU106 M65641:M65642 JI65641:JI65642 TE65641:TE65642 ADA65641:ADA65642 AMW65641:AMW65642 AWS65641:AWS65642 BGO65641:BGO65642 BQK65641:BQK65642 CAG65641:CAG65642 CKC65641:CKC65642 CTY65641:CTY65642 DDU65641:DDU65642 DNQ65641:DNQ65642 DXM65641:DXM65642 EHI65641:EHI65642 ERE65641:ERE65642 FBA65641:FBA65642 FKW65641:FKW65642 FUS65641:FUS65642 GEO65641:GEO65642 GOK65641:GOK65642 GYG65641:GYG65642 HIC65641:HIC65642 HRY65641:HRY65642 IBU65641:IBU65642 ILQ65641:ILQ65642 IVM65641:IVM65642 JFI65641:JFI65642 JPE65641:JPE65642 JZA65641:JZA65642 KIW65641:KIW65642 KSS65641:KSS65642 LCO65641:LCO65642 LMK65641:LMK65642 LWG65641:LWG65642 MGC65641:MGC65642 MPY65641:MPY65642 MZU65641:MZU65642 NJQ65641:NJQ65642 NTM65641:NTM65642 ODI65641:ODI65642 ONE65641:ONE65642 OXA65641:OXA65642 PGW65641:PGW65642 PQS65641:PQS65642 QAO65641:QAO65642 QKK65641:QKK65642 QUG65641:QUG65642 REC65641:REC65642 RNY65641:RNY65642 RXU65641:RXU65642 SHQ65641:SHQ65642 SRM65641:SRM65642 TBI65641:TBI65642 TLE65641:TLE65642 TVA65641:TVA65642 UEW65641:UEW65642 UOS65641:UOS65642 UYO65641:UYO65642 VIK65641:VIK65642 VSG65641:VSG65642 WCC65641:WCC65642 WLY65641:WLY65642 WVU65641:WVU65642 M131177:M131178 JI131177:JI131178 TE131177:TE131178 ADA131177:ADA131178 AMW131177:AMW131178 AWS131177:AWS131178 BGO131177:BGO131178 BQK131177:BQK131178 CAG131177:CAG131178 CKC131177:CKC131178 CTY131177:CTY131178 DDU131177:DDU131178 DNQ131177:DNQ131178 DXM131177:DXM131178 EHI131177:EHI131178 ERE131177:ERE131178 FBA131177:FBA131178 FKW131177:FKW131178 FUS131177:FUS131178 GEO131177:GEO131178 GOK131177:GOK131178 GYG131177:GYG131178 HIC131177:HIC131178 HRY131177:HRY131178 IBU131177:IBU131178 ILQ131177:ILQ131178 IVM131177:IVM131178 JFI131177:JFI131178 JPE131177:JPE131178 JZA131177:JZA131178 KIW131177:KIW131178 KSS131177:KSS131178 LCO131177:LCO131178 LMK131177:LMK131178 LWG131177:LWG131178 MGC131177:MGC131178 MPY131177:MPY131178 MZU131177:MZU131178 NJQ131177:NJQ131178 NTM131177:NTM131178 ODI131177:ODI131178 ONE131177:ONE131178 OXA131177:OXA131178 PGW131177:PGW131178 PQS131177:PQS131178 QAO131177:QAO131178 QKK131177:QKK131178 QUG131177:QUG131178 REC131177:REC131178 RNY131177:RNY131178 RXU131177:RXU131178 SHQ131177:SHQ131178 SRM131177:SRM131178 TBI131177:TBI131178 TLE131177:TLE131178 TVA131177:TVA131178 UEW131177:UEW131178 UOS131177:UOS131178 UYO131177:UYO131178 VIK131177:VIK131178 VSG131177:VSG131178 WCC131177:WCC131178 WLY131177:WLY131178 WVU131177:WVU131178 M196713:M196714 JI196713:JI196714 TE196713:TE196714 ADA196713:ADA196714 AMW196713:AMW196714 AWS196713:AWS196714 BGO196713:BGO196714 BQK196713:BQK196714 CAG196713:CAG196714 CKC196713:CKC196714 CTY196713:CTY196714 DDU196713:DDU196714 DNQ196713:DNQ196714 DXM196713:DXM196714 EHI196713:EHI196714 ERE196713:ERE196714 FBA196713:FBA196714 FKW196713:FKW196714 FUS196713:FUS196714 GEO196713:GEO196714 GOK196713:GOK196714 GYG196713:GYG196714 HIC196713:HIC196714 HRY196713:HRY196714 IBU196713:IBU196714 ILQ196713:ILQ196714 IVM196713:IVM196714 JFI196713:JFI196714 JPE196713:JPE196714 JZA196713:JZA196714 KIW196713:KIW196714 KSS196713:KSS196714 LCO196713:LCO196714 LMK196713:LMK196714 LWG196713:LWG196714 MGC196713:MGC196714 MPY196713:MPY196714 MZU196713:MZU196714 NJQ196713:NJQ196714 NTM196713:NTM196714 ODI196713:ODI196714 ONE196713:ONE196714 OXA196713:OXA196714 PGW196713:PGW196714 PQS196713:PQS196714 QAO196713:QAO196714 QKK196713:QKK196714 QUG196713:QUG196714 REC196713:REC196714 RNY196713:RNY196714 RXU196713:RXU196714 SHQ196713:SHQ196714 SRM196713:SRM196714 TBI196713:TBI196714 TLE196713:TLE196714 TVA196713:TVA196714 UEW196713:UEW196714 UOS196713:UOS196714 UYO196713:UYO196714 VIK196713:VIK196714 VSG196713:VSG196714 WCC196713:WCC196714 WLY196713:WLY196714 WVU196713:WVU196714 M262249:M262250 JI262249:JI262250 TE262249:TE262250 ADA262249:ADA262250 AMW262249:AMW262250 AWS262249:AWS262250 BGO262249:BGO262250 BQK262249:BQK262250 CAG262249:CAG262250 CKC262249:CKC262250 CTY262249:CTY262250 DDU262249:DDU262250 DNQ262249:DNQ262250 DXM262249:DXM262250 EHI262249:EHI262250 ERE262249:ERE262250 FBA262249:FBA262250 FKW262249:FKW262250 FUS262249:FUS262250 GEO262249:GEO262250 GOK262249:GOK262250 GYG262249:GYG262250 HIC262249:HIC262250 HRY262249:HRY262250 IBU262249:IBU262250 ILQ262249:ILQ262250 IVM262249:IVM262250 JFI262249:JFI262250 JPE262249:JPE262250 JZA262249:JZA262250 KIW262249:KIW262250 KSS262249:KSS262250 LCO262249:LCO262250 LMK262249:LMK262250 LWG262249:LWG262250 MGC262249:MGC262250 MPY262249:MPY262250 MZU262249:MZU262250 NJQ262249:NJQ262250 NTM262249:NTM262250 ODI262249:ODI262250 ONE262249:ONE262250 OXA262249:OXA262250 PGW262249:PGW262250 PQS262249:PQS262250 QAO262249:QAO262250 QKK262249:QKK262250 QUG262249:QUG262250 REC262249:REC262250 RNY262249:RNY262250 RXU262249:RXU262250 SHQ262249:SHQ262250 SRM262249:SRM262250 TBI262249:TBI262250 TLE262249:TLE262250 TVA262249:TVA262250 UEW262249:UEW262250 UOS262249:UOS262250 UYO262249:UYO262250 VIK262249:VIK262250 VSG262249:VSG262250 WCC262249:WCC262250 WLY262249:WLY262250 WVU262249:WVU262250 M327785:M327786 JI327785:JI327786 TE327785:TE327786 ADA327785:ADA327786 AMW327785:AMW327786 AWS327785:AWS327786 BGO327785:BGO327786 BQK327785:BQK327786 CAG327785:CAG327786 CKC327785:CKC327786 CTY327785:CTY327786 DDU327785:DDU327786 DNQ327785:DNQ327786 DXM327785:DXM327786 EHI327785:EHI327786 ERE327785:ERE327786 FBA327785:FBA327786 FKW327785:FKW327786 FUS327785:FUS327786 GEO327785:GEO327786 GOK327785:GOK327786 GYG327785:GYG327786 HIC327785:HIC327786 HRY327785:HRY327786 IBU327785:IBU327786 ILQ327785:ILQ327786 IVM327785:IVM327786 JFI327785:JFI327786 JPE327785:JPE327786 JZA327785:JZA327786 KIW327785:KIW327786 KSS327785:KSS327786 LCO327785:LCO327786 LMK327785:LMK327786 LWG327785:LWG327786 MGC327785:MGC327786 MPY327785:MPY327786 MZU327785:MZU327786 NJQ327785:NJQ327786 NTM327785:NTM327786 ODI327785:ODI327786 ONE327785:ONE327786 OXA327785:OXA327786 PGW327785:PGW327786 PQS327785:PQS327786 QAO327785:QAO327786 QKK327785:QKK327786 QUG327785:QUG327786 REC327785:REC327786 RNY327785:RNY327786 RXU327785:RXU327786 SHQ327785:SHQ327786 SRM327785:SRM327786 TBI327785:TBI327786 TLE327785:TLE327786 TVA327785:TVA327786 UEW327785:UEW327786 UOS327785:UOS327786 UYO327785:UYO327786 VIK327785:VIK327786 VSG327785:VSG327786 WCC327785:WCC327786 WLY327785:WLY327786 WVU327785:WVU327786 M393321:M393322 JI393321:JI393322 TE393321:TE393322 ADA393321:ADA393322 AMW393321:AMW393322 AWS393321:AWS393322 BGO393321:BGO393322 BQK393321:BQK393322 CAG393321:CAG393322 CKC393321:CKC393322 CTY393321:CTY393322 DDU393321:DDU393322 DNQ393321:DNQ393322 DXM393321:DXM393322 EHI393321:EHI393322 ERE393321:ERE393322 FBA393321:FBA393322 FKW393321:FKW393322 FUS393321:FUS393322 GEO393321:GEO393322 GOK393321:GOK393322 GYG393321:GYG393322 HIC393321:HIC393322 HRY393321:HRY393322 IBU393321:IBU393322 ILQ393321:ILQ393322 IVM393321:IVM393322 JFI393321:JFI393322 JPE393321:JPE393322 JZA393321:JZA393322 KIW393321:KIW393322 KSS393321:KSS393322 LCO393321:LCO393322 LMK393321:LMK393322 LWG393321:LWG393322 MGC393321:MGC393322 MPY393321:MPY393322 MZU393321:MZU393322 NJQ393321:NJQ393322 NTM393321:NTM393322 ODI393321:ODI393322 ONE393321:ONE393322 OXA393321:OXA393322 PGW393321:PGW393322 PQS393321:PQS393322 QAO393321:QAO393322 QKK393321:QKK393322 QUG393321:QUG393322 REC393321:REC393322 RNY393321:RNY393322 RXU393321:RXU393322 SHQ393321:SHQ393322 SRM393321:SRM393322 TBI393321:TBI393322 TLE393321:TLE393322 TVA393321:TVA393322 UEW393321:UEW393322 UOS393321:UOS393322 UYO393321:UYO393322 VIK393321:VIK393322 VSG393321:VSG393322 WCC393321:WCC393322 WLY393321:WLY393322 WVU393321:WVU393322 M458857:M458858 JI458857:JI458858 TE458857:TE458858 ADA458857:ADA458858 AMW458857:AMW458858 AWS458857:AWS458858 BGO458857:BGO458858 BQK458857:BQK458858 CAG458857:CAG458858 CKC458857:CKC458858 CTY458857:CTY458858 DDU458857:DDU458858 DNQ458857:DNQ458858 DXM458857:DXM458858 EHI458857:EHI458858 ERE458857:ERE458858 FBA458857:FBA458858 FKW458857:FKW458858 FUS458857:FUS458858 GEO458857:GEO458858 GOK458857:GOK458858 GYG458857:GYG458858 HIC458857:HIC458858 HRY458857:HRY458858 IBU458857:IBU458858 ILQ458857:ILQ458858 IVM458857:IVM458858 JFI458857:JFI458858 JPE458857:JPE458858 JZA458857:JZA458858 KIW458857:KIW458858 KSS458857:KSS458858 LCO458857:LCO458858 LMK458857:LMK458858 LWG458857:LWG458858 MGC458857:MGC458858 MPY458857:MPY458858 MZU458857:MZU458858 NJQ458857:NJQ458858 NTM458857:NTM458858 ODI458857:ODI458858 ONE458857:ONE458858 OXA458857:OXA458858 PGW458857:PGW458858 PQS458857:PQS458858 QAO458857:QAO458858 QKK458857:QKK458858 QUG458857:QUG458858 REC458857:REC458858 RNY458857:RNY458858 RXU458857:RXU458858 SHQ458857:SHQ458858 SRM458857:SRM458858 TBI458857:TBI458858 TLE458857:TLE458858 TVA458857:TVA458858 UEW458857:UEW458858 UOS458857:UOS458858 UYO458857:UYO458858 VIK458857:VIK458858 VSG458857:VSG458858 WCC458857:WCC458858 WLY458857:WLY458858 WVU458857:WVU458858 M524393:M524394 JI524393:JI524394 TE524393:TE524394 ADA524393:ADA524394 AMW524393:AMW524394 AWS524393:AWS524394 BGO524393:BGO524394 BQK524393:BQK524394 CAG524393:CAG524394 CKC524393:CKC524394 CTY524393:CTY524394 DDU524393:DDU524394 DNQ524393:DNQ524394 DXM524393:DXM524394 EHI524393:EHI524394 ERE524393:ERE524394 FBA524393:FBA524394 FKW524393:FKW524394 FUS524393:FUS524394 GEO524393:GEO524394 GOK524393:GOK524394 GYG524393:GYG524394 HIC524393:HIC524394 HRY524393:HRY524394 IBU524393:IBU524394 ILQ524393:ILQ524394 IVM524393:IVM524394 JFI524393:JFI524394 JPE524393:JPE524394 JZA524393:JZA524394 KIW524393:KIW524394 KSS524393:KSS524394 LCO524393:LCO524394 LMK524393:LMK524394 LWG524393:LWG524394 MGC524393:MGC524394 MPY524393:MPY524394 MZU524393:MZU524394 NJQ524393:NJQ524394 NTM524393:NTM524394 ODI524393:ODI524394 ONE524393:ONE524394 OXA524393:OXA524394 PGW524393:PGW524394 PQS524393:PQS524394 QAO524393:QAO524394 QKK524393:QKK524394 QUG524393:QUG524394 REC524393:REC524394 RNY524393:RNY524394 RXU524393:RXU524394 SHQ524393:SHQ524394 SRM524393:SRM524394 TBI524393:TBI524394 TLE524393:TLE524394 TVA524393:TVA524394 UEW524393:UEW524394 UOS524393:UOS524394 UYO524393:UYO524394 VIK524393:VIK524394 VSG524393:VSG524394 WCC524393:WCC524394 WLY524393:WLY524394 WVU524393:WVU524394 M589929:M589930 JI589929:JI589930 TE589929:TE589930 ADA589929:ADA589930 AMW589929:AMW589930 AWS589929:AWS589930 BGO589929:BGO589930 BQK589929:BQK589930 CAG589929:CAG589930 CKC589929:CKC589930 CTY589929:CTY589930 DDU589929:DDU589930 DNQ589929:DNQ589930 DXM589929:DXM589930 EHI589929:EHI589930 ERE589929:ERE589930 FBA589929:FBA589930 FKW589929:FKW589930 FUS589929:FUS589930 GEO589929:GEO589930 GOK589929:GOK589930 GYG589929:GYG589930 HIC589929:HIC589930 HRY589929:HRY589930 IBU589929:IBU589930 ILQ589929:ILQ589930 IVM589929:IVM589930 JFI589929:JFI589930 JPE589929:JPE589930 JZA589929:JZA589930 KIW589929:KIW589930 KSS589929:KSS589930 LCO589929:LCO589930 LMK589929:LMK589930 LWG589929:LWG589930 MGC589929:MGC589930 MPY589929:MPY589930 MZU589929:MZU589930 NJQ589929:NJQ589930 NTM589929:NTM589930 ODI589929:ODI589930 ONE589929:ONE589930 OXA589929:OXA589930 PGW589929:PGW589930 PQS589929:PQS589930 QAO589929:QAO589930 QKK589929:QKK589930 QUG589929:QUG589930 REC589929:REC589930 RNY589929:RNY589930 RXU589929:RXU589930 SHQ589929:SHQ589930 SRM589929:SRM589930 TBI589929:TBI589930 TLE589929:TLE589930 TVA589929:TVA589930 UEW589929:UEW589930 UOS589929:UOS589930 UYO589929:UYO589930 VIK589929:VIK589930 VSG589929:VSG589930 WCC589929:WCC589930 WLY589929:WLY589930 WVU589929:WVU589930 M655465:M655466 JI655465:JI655466 TE655465:TE655466 ADA655465:ADA655466 AMW655465:AMW655466 AWS655465:AWS655466 BGO655465:BGO655466 BQK655465:BQK655466 CAG655465:CAG655466 CKC655465:CKC655466 CTY655465:CTY655466 DDU655465:DDU655466 DNQ655465:DNQ655466 DXM655465:DXM655466 EHI655465:EHI655466 ERE655465:ERE655466 FBA655465:FBA655466 FKW655465:FKW655466 FUS655465:FUS655466 GEO655465:GEO655466 GOK655465:GOK655466 GYG655465:GYG655466 HIC655465:HIC655466 HRY655465:HRY655466 IBU655465:IBU655466 ILQ655465:ILQ655466 IVM655465:IVM655466 JFI655465:JFI655466 JPE655465:JPE655466 JZA655465:JZA655466 KIW655465:KIW655466 KSS655465:KSS655466 LCO655465:LCO655466 LMK655465:LMK655466 LWG655465:LWG655466 MGC655465:MGC655466 MPY655465:MPY655466 MZU655465:MZU655466 NJQ655465:NJQ655466 NTM655465:NTM655466 ODI655465:ODI655466 ONE655465:ONE655466 OXA655465:OXA655466 PGW655465:PGW655466 PQS655465:PQS655466 QAO655465:QAO655466 QKK655465:QKK655466 QUG655465:QUG655466 REC655465:REC655466 RNY655465:RNY655466 RXU655465:RXU655466 SHQ655465:SHQ655466 SRM655465:SRM655466 TBI655465:TBI655466 TLE655465:TLE655466 TVA655465:TVA655466 UEW655465:UEW655466 UOS655465:UOS655466 UYO655465:UYO655466 VIK655465:VIK655466 VSG655465:VSG655466 WCC655465:WCC655466 WLY655465:WLY655466 WVU655465:WVU655466 M721001:M721002 JI721001:JI721002 TE721001:TE721002 ADA721001:ADA721002 AMW721001:AMW721002 AWS721001:AWS721002 BGO721001:BGO721002 BQK721001:BQK721002 CAG721001:CAG721002 CKC721001:CKC721002 CTY721001:CTY721002 DDU721001:DDU721002 DNQ721001:DNQ721002 DXM721001:DXM721002 EHI721001:EHI721002 ERE721001:ERE721002 FBA721001:FBA721002 FKW721001:FKW721002 FUS721001:FUS721002 GEO721001:GEO721002 GOK721001:GOK721002 GYG721001:GYG721002 HIC721001:HIC721002 HRY721001:HRY721002 IBU721001:IBU721002 ILQ721001:ILQ721002 IVM721001:IVM721002 JFI721001:JFI721002 JPE721001:JPE721002 JZA721001:JZA721002 KIW721001:KIW721002 KSS721001:KSS721002 LCO721001:LCO721002 LMK721001:LMK721002 LWG721001:LWG721002 MGC721001:MGC721002 MPY721001:MPY721002 MZU721001:MZU721002 NJQ721001:NJQ721002 NTM721001:NTM721002 ODI721001:ODI721002 ONE721001:ONE721002 OXA721001:OXA721002 PGW721001:PGW721002 PQS721001:PQS721002 QAO721001:QAO721002 QKK721001:QKK721002 QUG721001:QUG721002 REC721001:REC721002 RNY721001:RNY721002 RXU721001:RXU721002 SHQ721001:SHQ721002 SRM721001:SRM721002 TBI721001:TBI721002 TLE721001:TLE721002 TVA721001:TVA721002 UEW721001:UEW721002 UOS721001:UOS721002 UYO721001:UYO721002 VIK721001:VIK721002 VSG721001:VSG721002 WCC721001:WCC721002 WLY721001:WLY721002 WVU721001:WVU721002 M786537:M786538 JI786537:JI786538 TE786537:TE786538 ADA786537:ADA786538 AMW786537:AMW786538 AWS786537:AWS786538 BGO786537:BGO786538 BQK786537:BQK786538 CAG786537:CAG786538 CKC786537:CKC786538 CTY786537:CTY786538 DDU786537:DDU786538 DNQ786537:DNQ786538 DXM786537:DXM786538 EHI786537:EHI786538 ERE786537:ERE786538 FBA786537:FBA786538 FKW786537:FKW786538 FUS786537:FUS786538 GEO786537:GEO786538 GOK786537:GOK786538 GYG786537:GYG786538 HIC786537:HIC786538 HRY786537:HRY786538 IBU786537:IBU786538 ILQ786537:ILQ786538 IVM786537:IVM786538 JFI786537:JFI786538 JPE786537:JPE786538 JZA786537:JZA786538 KIW786537:KIW786538 KSS786537:KSS786538 LCO786537:LCO786538 LMK786537:LMK786538 LWG786537:LWG786538 MGC786537:MGC786538 MPY786537:MPY786538 MZU786537:MZU786538 NJQ786537:NJQ786538 NTM786537:NTM786538 ODI786537:ODI786538 ONE786537:ONE786538 OXA786537:OXA786538 PGW786537:PGW786538 PQS786537:PQS786538 QAO786537:QAO786538 QKK786537:QKK786538 QUG786537:QUG786538 REC786537:REC786538 RNY786537:RNY786538 RXU786537:RXU786538 SHQ786537:SHQ786538 SRM786537:SRM786538 TBI786537:TBI786538 TLE786537:TLE786538 TVA786537:TVA786538 UEW786537:UEW786538 UOS786537:UOS786538 UYO786537:UYO786538 VIK786537:VIK786538 VSG786537:VSG786538 WCC786537:WCC786538 WLY786537:WLY786538 WVU786537:WVU786538 M852073:M852074 JI852073:JI852074 TE852073:TE852074 ADA852073:ADA852074 AMW852073:AMW852074 AWS852073:AWS852074 BGO852073:BGO852074 BQK852073:BQK852074 CAG852073:CAG852074 CKC852073:CKC852074 CTY852073:CTY852074 DDU852073:DDU852074 DNQ852073:DNQ852074 DXM852073:DXM852074 EHI852073:EHI852074 ERE852073:ERE852074 FBA852073:FBA852074 FKW852073:FKW852074 FUS852073:FUS852074 GEO852073:GEO852074 GOK852073:GOK852074 GYG852073:GYG852074 HIC852073:HIC852074 HRY852073:HRY852074 IBU852073:IBU852074 ILQ852073:ILQ852074 IVM852073:IVM852074 JFI852073:JFI852074 JPE852073:JPE852074 JZA852073:JZA852074 KIW852073:KIW852074 KSS852073:KSS852074 LCO852073:LCO852074 LMK852073:LMK852074 LWG852073:LWG852074 MGC852073:MGC852074 MPY852073:MPY852074 MZU852073:MZU852074 NJQ852073:NJQ852074 NTM852073:NTM852074 ODI852073:ODI852074 ONE852073:ONE852074 OXA852073:OXA852074 PGW852073:PGW852074 PQS852073:PQS852074 QAO852073:QAO852074 QKK852073:QKK852074 QUG852073:QUG852074 REC852073:REC852074 RNY852073:RNY852074 RXU852073:RXU852074 SHQ852073:SHQ852074 SRM852073:SRM852074 TBI852073:TBI852074 TLE852073:TLE852074 TVA852073:TVA852074 UEW852073:UEW852074 UOS852073:UOS852074 UYO852073:UYO852074 VIK852073:VIK852074 VSG852073:VSG852074 WCC852073:WCC852074 WLY852073:WLY852074 WVU852073:WVU852074 M917609:M917610 JI917609:JI917610 TE917609:TE917610 ADA917609:ADA917610 AMW917609:AMW917610 AWS917609:AWS917610 BGO917609:BGO917610 BQK917609:BQK917610 CAG917609:CAG917610 CKC917609:CKC917610 CTY917609:CTY917610 DDU917609:DDU917610 DNQ917609:DNQ917610 DXM917609:DXM917610 EHI917609:EHI917610 ERE917609:ERE917610 FBA917609:FBA917610 FKW917609:FKW917610 FUS917609:FUS917610 GEO917609:GEO917610 GOK917609:GOK917610 GYG917609:GYG917610 HIC917609:HIC917610 HRY917609:HRY917610 IBU917609:IBU917610 ILQ917609:ILQ917610 IVM917609:IVM917610 JFI917609:JFI917610 JPE917609:JPE917610 JZA917609:JZA917610 KIW917609:KIW917610 KSS917609:KSS917610 LCO917609:LCO917610 LMK917609:LMK917610 LWG917609:LWG917610 MGC917609:MGC917610 MPY917609:MPY917610 MZU917609:MZU917610 NJQ917609:NJQ917610 NTM917609:NTM917610 ODI917609:ODI917610 ONE917609:ONE917610 OXA917609:OXA917610 PGW917609:PGW917610 PQS917609:PQS917610 QAO917609:QAO917610 QKK917609:QKK917610 QUG917609:QUG917610 REC917609:REC917610 RNY917609:RNY917610 RXU917609:RXU917610 SHQ917609:SHQ917610 SRM917609:SRM917610 TBI917609:TBI917610 TLE917609:TLE917610 TVA917609:TVA917610 UEW917609:UEW917610 UOS917609:UOS917610 UYO917609:UYO917610 VIK917609:VIK917610 VSG917609:VSG917610 WCC917609:WCC917610 WLY917609:WLY917610 WVU917609:WVU917610 M983145:M983146 JI983145:JI983146 TE983145:TE983146 ADA983145:ADA983146 AMW983145:AMW983146 AWS983145:AWS983146 BGO983145:BGO983146 BQK983145:BQK983146 CAG983145:CAG983146 CKC983145:CKC983146 CTY983145:CTY983146 DDU983145:DDU983146 DNQ983145:DNQ983146 DXM983145:DXM983146 EHI983145:EHI983146 ERE983145:ERE983146 FBA983145:FBA983146 FKW983145:FKW983146 FUS983145:FUS983146 GEO983145:GEO983146 GOK983145:GOK983146 GYG983145:GYG983146 HIC983145:HIC983146 HRY983145:HRY983146 IBU983145:IBU983146 ILQ983145:ILQ983146 IVM983145:IVM983146 JFI983145:JFI983146 JPE983145:JPE983146 JZA983145:JZA983146 KIW983145:KIW983146 KSS983145:KSS983146 LCO983145:LCO983146 LMK983145:LMK983146 LWG983145:LWG983146 MGC983145:MGC983146 MPY983145:MPY983146 MZU983145:MZU983146 NJQ983145:NJQ983146 NTM983145:NTM983146 ODI983145:ODI983146 ONE983145:ONE983146 OXA983145:OXA983146 PGW983145:PGW983146 PQS983145:PQS983146 QAO983145:QAO983146 QKK983145:QKK983146 QUG983145:QUG983146 REC983145:REC983146 RNY983145:RNY983146 RXU983145:RXU983146 SHQ983145:SHQ983146 SRM983145:SRM983146 TBI983145:TBI983146 TLE983145:TLE983146 TVA983145:TVA983146 UEW983145:UEW983146 UOS983145:UOS983146 UYO983145:UYO983146 VIK983145:VIK983146 VSG983145:VSG983146 WCC983145:WCC983146 WLY983145:WLY983146 WVU983145:WVU983146 M99 JI99 TE99 ADA99 AMW99 AWS99 BGO99 BQK99 CAG99 CKC99 CTY99 DDU99 DNQ99 DXM99 EHI99 ERE99 FBA99 FKW99 FUS99 GEO99 GOK99 GYG99 HIC99 HRY99 IBU99 ILQ99 IVM99 JFI99 JPE99 JZA99 KIW99 KSS99 LCO99 LMK99 LWG99 MGC99 MPY99 MZU99 NJQ99 NTM99 ODI99 ONE99 OXA99 PGW99 PQS99 QAO99 QKK99 QUG99 REC99 RNY99 RXU99 SHQ99 SRM99 TBI99 TLE99 TVA99 UEW99 UOS99 UYO99 VIK99 VSG99 WCC99 WLY99 WVU99 M65635 JI65635 TE65635 ADA65635 AMW65635 AWS65635 BGO65635 BQK65635 CAG65635 CKC65635 CTY65635 DDU65635 DNQ65635 DXM65635 EHI65635 ERE65635 FBA65635 FKW65635 FUS65635 GEO65635 GOK65635 GYG65635 HIC65635 HRY65635 IBU65635 ILQ65635 IVM65635 JFI65635 JPE65635 JZA65635 KIW65635 KSS65635 LCO65635 LMK65635 LWG65635 MGC65635 MPY65635 MZU65635 NJQ65635 NTM65635 ODI65635 ONE65635 OXA65635 PGW65635 PQS65635 QAO65635 QKK65635 QUG65635 REC65635 RNY65635 RXU65635 SHQ65635 SRM65635 TBI65635 TLE65635 TVA65635 UEW65635 UOS65635 UYO65635 VIK65635 VSG65635 WCC65635 WLY65635 WVU65635 M131171 JI131171 TE131171 ADA131171 AMW131171 AWS131171 BGO131171 BQK131171 CAG131171 CKC131171 CTY131171 DDU131171 DNQ131171 DXM131171 EHI131171 ERE131171 FBA131171 FKW131171 FUS131171 GEO131171 GOK131171 GYG131171 HIC131171 HRY131171 IBU131171 ILQ131171 IVM131171 JFI131171 JPE131171 JZA131171 KIW131171 KSS131171 LCO131171 LMK131171 LWG131171 MGC131171 MPY131171 MZU131171 NJQ131171 NTM131171 ODI131171 ONE131171 OXA131171 PGW131171 PQS131171 QAO131171 QKK131171 QUG131171 REC131171 RNY131171 RXU131171 SHQ131171 SRM131171 TBI131171 TLE131171 TVA131171 UEW131171 UOS131171 UYO131171 VIK131171 VSG131171 WCC131171 WLY131171 WVU131171 M196707 JI196707 TE196707 ADA196707 AMW196707 AWS196707 BGO196707 BQK196707 CAG196707 CKC196707 CTY196707 DDU196707 DNQ196707 DXM196707 EHI196707 ERE196707 FBA196707 FKW196707 FUS196707 GEO196707 GOK196707 GYG196707 HIC196707 HRY196707 IBU196707 ILQ196707 IVM196707 JFI196707 JPE196707 JZA196707 KIW196707 KSS196707 LCO196707 LMK196707 LWG196707 MGC196707 MPY196707 MZU196707 NJQ196707 NTM196707 ODI196707 ONE196707 OXA196707 PGW196707 PQS196707 QAO196707 QKK196707 QUG196707 REC196707 RNY196707 RXU196707 SHQ196707 SRM196707 TBI196707 TLE196707 TVA196707 UEW196707 UOS196707 UYO196707 VIK196707 VSG196707 WCC196707 WLY196707 WVU196707 M262243 JI262243 TE262243 ADA262243 AMW262243 AWS262243 BGO262243 BQK262243 CAG262243 CKC262243 CTY262243 DDU262243 DNQ262243 DXM262243 EHI262243 ERE262243 FBA262243 FKW262243 FUS262243 GEO262243 GOK262243 GYG262243 HIC262243 HRY262243 IBU262243 ILQ262243 IVM262243 JFI262243 JPE262243 JZA262243 KIW262243 KSS262243 LCO262243 LMK262243 LWG262243 MGC262243 MPY262243 MZU262243 NJQ262243 NTM262243 ODI262243 ONE262243 OXA262243 PGW262243 PQS262243 QAO262243 QKK262243 QUG262243 REC262243 RNY262243 RXU262243 SHQ262243 SRM262243 TBI262243 TLE262243 TVA262243 UEW262243 UOS262243 UYO262243 VIK262243 VSG262243 WCC262243 WLY262243 WVU262243 M327779 JI327779 TE327779 ADA327779 AMW327779 AWS327779 BGO327779 BQK327779 CAG327779 CKC327779 CTY327779 DDU327779 DNQ327779 DXM327779 EHI327779 ERE327779 FBA327779 FKW327779 FUS327779 GEO327779 GOK327779 GYG327779 HIC327779 HRY327779 IBU327779 ILQ327779 IVM327779 JFI327779 JPE327779 JZA327779 KIW327779 KSS327779 LCO327779 LMK327779 LWG327779 MGC327779 MPY327779 MZU327779 NJQ327779 NTM327779 ODI327779 ONE327779 OXA327779 PGW327779 PQS327779 QAO327779 QKK327779 QUG327779 REC327779 RNY327779 RXU327779 SHQ327779 SRM327779 TBI327779 TLE327779 TVA327779 UEW327779 UOS327779 UYO327779 VIK327779 VSG327779 WCC327779 WLY327779 WVU327779 M393315 JI393315 TE393315 ADA393315 AMW393315 AWS393315 BGO393315 BQK393315 CAG393315 CKC393315 CTY393315 DDU393315 DNQ393315 DXM393315 EHI393315 ERE393315 FBA393315 FKW393315 FUS393315 GEO393315 GOK393315 GYG393315 HIC393315 HRY393315 IBU393315 ILQ393315 IVM393315 JFI393315 JPE393315 JZA393315 KIW393315 KSS393315 LCO393315 LMK393315 LWG393315 MGC393315 MPY393315 MZU393315 NJQ393315 NTM393315 ODI393315 ONE393315 OXA393315 PGW393315 PQS393315 QAO393315 QKK393315 QUG393315 REC393315 RNY393315 RXU393315 SHQ393315 SRM393315 TBI393315 TLE393315 TVA393315 UEW393315 UOS393315 UYO393315 VIK393315 VSG393315 WCC393315 WLY393315 WVU393315 M458851 JI458851 TE458851 ADA458851 AMW458851 AWS458851 BGO458851 BQK458851 CAG458851 CKC458851 CTY458851 DDU458851 DNQ458851 DXM458851 EHI458851 ERE458851 FBA458851 FKW458851 FUS458851 GEO458851 GOK458851 GYG458851 HIC458851 HRY458851 IBU458851 ILQ458851 IVM458851 JFI458851 JPE458851 JZA458851 KIW458851 KSS458851 LCO458851 LMK458851 LWG458851 MGC458851 MPY458851 MZU458851 NJQ458851 NTM458851 ODI458851 ONE458851 OXA458851 PGW458851 PQS458851 QAO458851 QKK458851 QUG458851 REC458851 RNY458851 RXU458851 SHQ458851 SRM458851 TBI458851 TLE458851 TVA458851 UEW458851 UOS458851 UYO458851 VIK458851 VSG458851 WCC458851 WLY458851 WVU458851 M524387 JI524387 TE524387 ADA524387 AMW524387 AWS524387 BGO524387 BQK524387 CAG524387 CKC524387 CTY524387 DDU524387 DNQ524387 DXM524387 EHI524387 ERE524387 FBA524387 FKW524387 FUS524387 GEO524387 GOK524387 GYG524387 HIC524387 HRY524387 IBU524387 ILQ524387 IVM524387 JFI524387 JPE524387 JZA524387 KIW524387 KSS524387 LCO524387 LMK524387 LWG524387 MGC524387 MPY524387 MZU524387 NJQ524387 NTM524387 ODI524387 ONE524387 OXA524387 PGW524387 PQS524387 QAO524387 QKK524387 QUG524387 REC524387 RNY524387 RXU524387 SHQ524387 SRM524387 TBI524387 TLE524387 TVA524387 UEW524387 UOS524387 UYO524387 VIK524387 VSG524387 WCC524387 WLY524387 WVU524387 M589923 JI589923 TE589923 ADA589923 AMW589923 AWS589923 BGO589923 BQK589923 CAG589923 CKC589923 CTY589923 DDU589923 DNQ589923 DXM589923 EHI589923 ERE589923 FBA589923 FKW589923 FUS589923 GEO589923 GOK589923 GYG589923 HIC589923 HRY589923 IBU589923 ILQ589923 IVM589923 JFI589923 JPE589923 JZA589923 KIW589923 KSS589923 LCO589923 LMK589923 LWG589923 MGC589923 MPY589923 MZU589923 NJQ589923 NTM589923 ODI589923 ONE589923 OXA589923 PGW589923 PQS589923 QAO589923 QKK589923 QUG589923 REC589923 RNY589923 RXU589923 SHQ589923 SRM589923 TBI589923 TLE589923 TVA589923 UEW589923 UOS589923 UYO589923 VIK589923 VSG589923 WCC589923 WLY589923 WVU589923 M655459 JI655459 TE655459 ADA655459 AMW655459 AWS655459 BGO655459 BQK655459 CAG655459 CKC655459 CTY655459 DDU655459 DNQ655459 DXM655459 EHI655459 ERE655459 FBA655459 FKW655459 FUS655459 GEO655459 GOK655459 GYG655459 HIC655459 HRY655459 IBU655459 ILQ655459 IVM655459 JFI655459 JPE655459 JZA655459 KIW655459 KSS655459 LCO655459 LMK655459 LWG655459 MGC655459 MPY655459 MZU655459 NJQ655459 NTM655459 ODI655459 ONE655459 OXA655459 PGW655459 PQS655459 QAO655459 QKK655459 QUG655459 REC655459 RNY655459 RXU655459 SHQ655459 SRM655459 TBI655459 TLE655459 TVA655459 UEW655459 UOS655459 UYO655459 VIK655459 VSG655459 WCC655459 WLY655459 WVU655459 M720995 JI720995 TE720995 ADA720995 AMW720995 AWS720995 BGO720995 BQK720995 CAG720995 CKC720995 CTY720995 DDU720995 DNQ720995 DXM720995 EHI720995 ERE720995 FBA720995 FKW720995 FUS720995 GEO720995 GOK720995 GYG720995 HIC720995 HRY720995 IBU720995 ILQ720995 IVM720995 JFI720995 JPE720995 JZA720995 KIW720995 KSS720995 LCO720995 LMK720995 LWG720995 MGC720995 MPY720995 MZU720995 NJQ720995 NTM720995 ODI720995 ONE720995 OXA720995 PGW720995 PQS720995 QAO720995 QKK720995 QUG720995 REC720995 RNY720995 RXU720995 SHQ720995 SRM720995 TBI720995 TLE720995 TVA720995 UEW720995 UOS720995 UYO720995 VIK720995 VSG720995 WCC720995 WLY720995 WVU720995 M786531 JI786531 TE786531 ADA786531 AMW786531 AWS786531 BGO786531 BQK786531 CAG786531 CKC786531 CTY786531 DDU786531 DNQ786531 DXM786531 EHI786531 ERE786531 FBA786531 FKW786531 FUS786531 GEO786531 GOK786531 GYG786531 HIC786531 HRY786531 IBU786531 ILQ786531 IVM786531 JFI786531 JPE786531 JZA786531 KIW786531 KSS786531 LCO786531 LMK786531 LWG786531 MGC786531 MPY786531 MZU786531 NJQ786531 NTM786531 ODI786531 ONE786531 OXA786531 PGW786531 PQS786531 QAO786531 QKK786531 QUG786531 REC786531 RNY786531 RXU786531 SHQ786531 SRM786531 TBI786531 TLE786531 TVA786531 UEW786531 UOS786531 UYO786531 VIK786531 VSG786531 WCC786531 WLY786531 WVU786531 M852067 JI852067 TE852067 ADA852067 AMW852067 AWS852067 BGO852067 BQK852067 CAG852067 CKC852067 CTY852067 DDU852067 DNQ852067 DXM852067 EHI852067 ERE852067 FBA852067 FKW852067 FUS852067 GEO852067 GOK852067 GYG852067 HIC852067 HRY852067 IBU852067 ILQ852067 IVM852067 JFI852067 JPE852067 JZA852067 KIW852067 KSS852067 LCO852067 LMK852067 LWG852067 MGC852067 MPY852067 MZU852067 NJQ852067 NTM852067 ODI852067 ONE852067 OXA852067 PGW852067 PQS852067 QAO852067 QKK852067 QUG852067 REC852067 RNY852067 RXU852067 SHQ852067 SRM852067 TBI852067 TLE852067 TVA852067 UEW852067 UOS852067 UYO852067 VIK852067 VSG852067 WCC852067 WLY852067 WVU852067 M917603 JI917603 TE917603 ADA917603 AMW917603 AWS917603 BGO917603 BQK917603 CAG917603 CKC917603 CTY917603 DDU917603 DNQ917603 DXM917603 EHI917603 ERE917603 FBA917603 FKW917603 FUS917603 GEO917603 GOK917603 GYG917603 HIC917603 HRY917603 IBU917603 ILQ917603 IVM917603 JFI917603 JPE917603 JZA917603 KIW917603 KSS917603 LCO917603 LMK917603 LWG917603 MGC917603 MPY917603 MZU917603 NJQ917603 NTM917603 ODI917603 ONE917603 OXA917603 PGW917603 PQS917603 QAO917603 QKK917603 QUG917603 REC917603 RNY917603 RXU917603 SHQ917603 SRM917603 TBI917603 TLE917603 TVA917603 UEW917603 UOS917603 UYO917603 VIK917603 VSG917603 WCC917603 WLY917603 WVU917603 M983139 JI983139 TE983139 ADA983139 AMW983139 AWS983139 BGO983139 BQK983139 CAG983139 CKC983139 CTY983139 DDU983139 DNQ983139 DXM983139 EHI983139 ERE983139 FBA983139 FKW983139 FUS983139 GEO983139 GOK983139 GYG983139 HIC983139 HRY983139 IBU983139 ILQ983139 IVM983139 JFI983139 JPE983139 JZA983139 KIW983139 KSS983139 LCO983139 LMK983139 LWG983139 MGC983139 MPY983139 MZU983139 NJQ983139 NTM983139 ODI983139 ONE983139 OXA983139 PGW983139 PQS983139 QAO983139 QKK983139 QUG983139 REC983139 RNY983139 RXU983139 SHQ983139 SRM983139 TBI983139 TLE983139 TVA983139 UEW983139 UOS983139 UYO983139 VIK983139 VSG983139 WCC983139 WLY983139 WVU983139 M31:M47 JI31:JI47 TE31:TE47 ADA31:ADA47 AMW31:AMW47 AWS31:AWS47 BGO31:BGO47 BQK31:BQK47 CAG31:CAG47 CKC31:CKC47 CTY31:CTY47 DDU31:DDU47 DNQ31:DNQ47 DXM31:DXM47 EHI31:EHI47 ERE31:ERE47 FBA31:FBA47 FKW31:FKW47 FUS31:FUS47 GEO31:GEO47 GOK31:GOK47 GYG31:GYG47 HIC31:HIC47 HRY31:HRY47 IBU31:IBU47 ILQ31:ILQ47 IVM31:IVM47 JFI31:JFI47 JPE31:JPE47 JZA31:JZA47 KIW31:KIW47 KSS31:KSS47 LCO31:LCO47 LMK31:LMK47 LWG31:LWG47 MGC31:MGC47 MPY31:MPY47 MZU31:MZU47 NJQ31:NJQ47 NTM31:NTM47 ODI31:ODI47 ONE31:ONE47 OXA31:OXA47 PGW31:PGW47 PQS31:PQS47 QAO31:QAO47 QKK31:QKK47 QUG31:QUG47 REC31:REC47 RNY31:RNY47 RXU31:RXU47 SHQ31:SHQ47 SRM31:SRM47 TBI31:TBI47 TLE31:TLE47 TVA31:TVA47 UEW31:UEW47 UOS31:UOS47 UYO31:UYO47 VIK31:VIK47 VSG31:VSG47 WCC31:WCC47 WLY31:WLY47 WVU31:WVU47 M65567:M65583 JI65567:JI65583 TE65567:TE65583 ADA65567:ADA65583 AMW65567:AMW65583 AWS65567:AWS65583 BGO65567:BGO65583 BQK65567:BQK65583 CAG65567:CAG65583 CKC65567:CKC65583 CTY65567:CTY65583 DDU65567:DDU65583 DNQ65567:DNQ65583 DXM65567:DXM65583 EHI65567:EHI65583 ERE65567:ERE65583 FBA65567:FBA65583 FKW65567:FKW65583 FUS65567:FUS65583 GEO65567:GEO65583 GOK65567:GOK65583 GYG65567:GYG65583 HIC65567:HIC65583 HRY65567:HRY65583 IBU65567:IBU65583 ILQ65567:ILQ65583 IVM65567:IVM65583 JFI65567:JFI65583 JPE65567:JPE65583 JZA65567:JZA65583 KIW65567:KIW65583 KSS65567:KSS65583 LCO65567:LCO65583 LMK65567:LMK65583 LWG65567:LWG65583 MGC65567:MGC65583 MPY65567:MPY65583 MZU65567:MZU65583 NJQ65567:NJQ65583 NTM65567:NTM65583 ODI65567:ODI65583 ONE65567:ONE65583 OXA65567:OXA65583 PGW65567:PGW65583 PQS65567:PQS65583 QAO65567:QAO65583 QKK65567:QKK65583 QUG65567:QUG65583 REC65567:REC65583 RNY65567:RNY65583 RXU65567:RXU65583 SHQ65567:SHQ65583 SRM65567:SRM65583 TBI65567:TBI65583 TLE65567:TLE65583 TVA65567:TVA65583 UEW65567:UEW65583 UOS65567:UOS65583 UYO65567:UYO65583 VIK65567:VIK65583 VSG65567:VSG65583 WCC65567:WCC65583 WLY65567:WLY65583 WVU65567:WVU65583 M131103:M131119 JI131103:JI131119 TE131103:TE131119 ADA131103:ADA131119 AMW131103:AMW131119 AWS131103:AWS131119 BGO131103:BGO131119 BQK131103:BQK131119 CAG131103:CAG131119 CKC131103:CKC131119 CTY131103:CTY131119 DDU131103:DDU131119 DNQ131103:DNQ131119 DXM131103:DXM131119 EHI131103:EHI131119 ERE131103:ERE131119 FBA131103:FBA131119 FKW131103:FKW131119 FUS131103:FUS131119 GEO131103:GEO131119 GOK131103:GOK131119 GYG131103:GYG131119 HIC131103:HIC131119 HRY131103:HRY131119 IBU131103:IBU131119 ILQ131103:ILQ131119 IVM131103:IVM131119 JFI131103:JFI131119 JPE131103:JPE131119 JZA131103:JZA131119 KIW131103:KIW131119 KSS131103:KSS131119 LCO131103:LCO131119 LMK131103:LMK131119 LWG131103:LWG131119 MGC131103:MGC131119 MPY131103:MPY131119 MZU131103:MZU131119 NJQ131103:NJQ131119 NTM131103:NTM131119 ODI131103:ODI131119 ONE131103:ONE131119 OXA131103:OXA131119 PGW131103:PGW131119 PQS131103:PQS131119 QAO131103:QAO131119 QKK131103:QKK131119 QUG131103:QUG131119 REC131103:REC131119 RNY131103:RNY131119 RXU131103:RXU131119 SHQ131103:SHQ131119 SRM131103:SRM131119 TBI131103:TBI131119 TLE131103:TLE131119 TVA131103:TVA131119 UEW131103:UEW131119 UOS131103:UOS131119 UYO131103:UYO131119 VIK131103:VIK131119 VSG131103:VSG131119 WCC131103:WCC131119 WLY131103:WLY131119 WVU131103:WVU131119 M196639:M196655 JI196639:JI196655 TE196639:TE196655 ADA196639:ADA196655 AMW196639:AMW196655 AWS196639:AWS196655 BGO196639:BGO196655 BQK196639:BQK196655 CAG196639:CAG196655 CKC196639:CKC196655 CTY196639:CTY196655 DDU196639:DDU196655 DNQ196639:DNQ196655 DXM196639:DXM196655 EHI196639:EHI196655 ERE196639:ERE196655 FBA196639:FBA196655 FKW196639:FKW196655 FUS196639:FUS196655 GEO196639:GEO196655 GOK196639:GOK196655 GYG196639:GYG196655 HIC196639:HIC196655 HRY196639:HRY196655 IBU196639:IBU196655 ILQ196639:ILQ196655 IVM196639:IVM196655 JFI196639:JFI196655 JPE196639:JPE196655 JZA196639:JZA196655 KIW196639:KIW196655 KSS196639:KSS196655 LCO196639:LCO196655 LMK196639:LMK196655 LWG196639:LWG196655 MGC196639:MGC196655 MPY196639:MPY196655 MZU196639:MZU196655 NJQ196639:NJQ196655 NTM196639:NTM196655 ODI196639:ODI196655 ONE196639:ONE196655 OXA196639:OXA196655 PGW196639:PGW196655 PQS196639:PQS196655 QAO196639:QAO196655 QKK196639:QKK196655 QUG196639:QUG196655 REC196639:REC196655 RNY196639:RNY196655 RXU196639:RXU196655 SHQ196639:SHQ196655 SRM196639:SRM196655 TBI196639:TBI196655 TLE196639:TLE196655 TVA196639:TVA196655 UEW196639:UEW196655 UOS196639:UOS196655 UYO196639:UYO196655 VIK196639:VIK196655 VSG196639:VSG196655 WCC196639:WCC196655 WLY196639:WLY196655 WVU196639:WVU196655 M262175:M262191 JI262175:JI262191 TE262175:TE262191 ADA262175:ADA262191 AMW262175:AMW262191 AWS262175:AWS262191 BGO262175:BGO262191 BQK262175:BQK262191 CAG262175:CAG262191 CKC262175:CKC262191 CTY262175:CTY262191 DDU262175:DDU262191 DNQ262175:DNQ262191 DXM262175:DXM262191 EHI262175:EHI262191 ERE262175:ERE262191 FBA262175:FBA262191 FKW262175:FKW262191 FUS262175:FUS262191 GEO262175:GEO262191 GOK262175:GOK262191 GYG262175:GYG262191 HIC262175:HIC262191 HRY262175:HRY262191 IBU262175:IBU262191 ILQ262175:ILQ262191 IVM262175:IVM262191 JFI262175:JFI262191 JPE262175:JPE262191 JZA262175:JZA262191 KIW262175:KIW262191 KSS262175:KSS262191 LCO262175:LCO262191 LMK262175:LMK262191 LWG262175:LWG262191 MGC262175:MGC262191 MPY262175:MPY262191 MZU262175:MZU262191 NJQ262175:NJQ262191 NTM262175:NTM262191 ODI262175:ODI262191 ONE262175:ONE262191 OXA262175:OXA262191 PGW262175:PGW262191 PQS262175:PQS262191 QAO262175:QAO262191 QKK262175:QKK262191 QUG262175:QUG262191 REC262175:REC262191 RNY262175:RNY262191 RXU262175:RXU262191 SHQ262175:SHQ262191 SRM262175:SRM262191 TBI262175:TBI262191 TLE262175:TLE262191 TVA262175:TVA262191 UEW262175:UEW262191 UOS262175:UOS262191 UYO262175:UYO262191 VIK262175:VIK262191 VSG262175:VSG262191 WCC262175:WCC262191 WLY262175:WLY262191 WVU262175:WVU262191 M327711:M327727 JI327711:JI327727 TE327711:TE327727 ADA327711:ADA327727 AMW327711:AMW327727 AWS327711:AWS327727 BGO327711:BGO327727 BQK327711:BQK327727 CAG327711:CAG327727 CKC327711:CKC327727 CTY327711:CTY327727 DDU327711:DDU327727 DNQ327711:DNQ327727 DXM327711:DXM327727 EHI327711:EHI327727 ERE327711:ERE327727 FBA327711:FBA327727 FKW327711:FKW327727 FUS327711:FUS327727 GEO327711:GEO327727 GOK327711:GOK327727 GYG327711:GYG327727 HIC327711:HIC327727 HRY327711:HRY327727 IBU327711:IBU327727 ILQ327711:ILQ327727 IVM327711:IVM327727 JFI327711:JFI327727 JPE327711:JPE327727 JZA327711:JZA327727 KIW327711:KIW327727 KSS327711:KSS327727 LCO327711:LCO327727 LMK327711:LMK327727 LWG327711:LWG327727 MGC327711:MGC327727 MPY327711:MPY327727 MZU327711:MZU327727 NJQ327711:NJQ327727 NTM327711:NTM327727 ODI327711:ODI327727 ONE327711:ONE327727 OXA327711:OXA327727 PGW327711:PGW327727 PQS327711:PQS327727 QAO327711:QAO327727 QKK327711:QKK327727 QUG327711:QUG327727 REC327711:REC327727 RNY327711:RNY327727 RXU327711:RXU327727 SHQ327711:SHQ327727 SRM327711:SRM327727 TBI327711:TBI327727 TLE327711:TLE327727 TVA327711:TVA327727 UEW327711:UEW327727 UOS327711:UOS327727 UYO327711:UYO327727 VIK327711:VIK327727 VSG327711:VSG327727 WCC327711:WCC327727 WLY327711:WLY327727 WVU327711:WVU327727 M393247:M393263 JI393247:JI393263 TE393247:TE393263 ADA393247:ADA393263 AMW393247:AMW393263 AWS393247:AWS393263 BGO393247:BGO393263 BQK393247:BQK393263 CAG393247:CAG393263 CKC393247:CKC393263 CTY393247:CTY393263 DDU393247:DDU393263 DNQ393247:DNQ393263 DXM393247:DXM393263 EHI393247:EHI393263 ERE393247:ERE393263 FBA393247:FBA393263 FKW393247:FKW393263 FUS393247:FUS393263 GEO393247:GEO393263 GOK393247:GOK393263 GYG393247:GYG393263 HIC393247:HIC393263 HRY393247:HRY393263 IBU393247:IBU393263 ILQ393247:ILQ393263 IVM393247:IVM393263 JFI393247:JFI393263 JPE393247:JPE393263 JZA393247:JZA393263 KIW393247:KIW393263 KSS393247:KSS393263 LCO393247:LCO393263 LMK393247:LMK393263 LWG393247:LWG393263 MGC393247:MGC393263 MPY393247:MPY393263 MZU393247:MZU393263 NJQ393247:NJQ393263 NTM393247:NTM393263 ODI393247:ODI393263 ONE393247:ONE393263 OXA393247:OXA393263 PGW393247:PGW393263 PQS393247:PQS393263 QAO393247:QAO393263 QKK393247:QKK393263 QUG393247:QUG393263 REC393247:REC393263 RNY393247:RNY393263 RXU393247:RXU393263 SHQ393247:SHQ393263 SRM393247:SRM393263 TBI393247:TBI393263 TLE393247:TLE393263 TVA393247:TVA393263 UEW393247:UEW393263 UOS393247:UOS393263 UYO393247:UYO393263 VIK393247:VIK393263 VSG393247:VSG393263 WCC393247:WCC393263 WLY393247:WLY393263 WVU393247:WVU393263 M458783:M458799 JI458783:JI458799 TE458783:TE458799 ADA458783:ADA458799 AMW458783:AMW458799 AWS458783:AWS458799 BGO458783:BGO458799 BQK458783:BQK458799 CAG458783:CAG458799 CKC458783:CKC458799 CTY458783:CTY458799 DDU458783:DDU458799 DNQ458783:DNQ458799 DXM458783:DXM458799 EHI458783:EHI458799 ERE458783:ERE458799 FBA458783:FBA458799 FKW458783:FKW458799 FUS458783:FUS458799 GEO458783:GEO458799 GOK458783:GOK458799 GYG458783:GYG458799 HIC458783:HIC458799 HRY458783:HRY458799 IBU458783:IBU458799 ILQ458783:ILQ458799 IVM458783:IVM458799 JFI458783:JFI458799 JPE458783:JPE458799 JZA458783:JZA458799 KIW458783:KIW458799 KSS458783:KSS458799 LCO458783:LCO458799 LMK458783:LMK458799 LWG458783:LWG458799 MGC458783:MGC458799 MPY458783:MPY458799 MZU458783:MZU458799 NJQ458783:NJQ458799 NTM458783:NTM458799 ODI458783:ODI458799 ONE458783:ONE458799 OXA458783:OXA458799 PGW458783:PGW458799 PQS458783:PQS458799 QAO458783:QAO458799 QKK458783:QKK458799 QUG458783:QUG458799 REC458783:REC458799 RNY458783:RNY458799 RXU458783:RXU458799 SHQ458783:SHQ458799 SRM458783:SRM458799 TBI458783:TBI458799 TLE458783:TLE458799 TVA458783:TVA458799 UEW458783:UEW458799 UOS458783:UOS458799 UYO458783:UYO458799 VIK458783:VIK458799 VSG458783:VSG458799 WCC458783:WCC458799 WLY458783:WLY458799 WVU458783:WVU458799 M524319:M524335 JI524319:JI524335 TE524319:TE524335 ADA524319:ADA524335 AMW524319:AMW524335 AWS524319:AWS524335 BGO524319:BGO524335 BQK524319:BQK524335 CAG524319:CAG524335 CKC524319:CKC524335 CTY524319:CTY524335 DDU524319:DDU524335 DNQ524319:DNQ524335 DXM524319:DXM524335 EHI524319:EHI524335 ERE524319:ERE524335 FBA524319:FBA524335 FKW524319:FKW524335 FUS524319:FUS524335 GEO524319:GEO524335 GOK524319:GOK524335 GYG524319:GYG524335 HIC524319:HIC524335 HRY524319:HRY524335 IBU524319:IBU524335 ILQ524319:ILQ524335 IVM524319:IVM524335 JFI524319:JFI524335 JPE524319:JPE524335 JZA524319:JZA524335 KIW524319:KIW524335 KSS524319:KSS524335 LCO524319:LCO524335 LMK524319:LMK524335 LWG524319:LWG524335 MGC524319:MGC524335 MPY524319:MPY524335 MZU524319:MZU524335 NJQ524319:NJQ524335 NTM524319:NTM524335 ODI524319:ODI524335 ONE524319:ONE524335 OXA524319:OXA524335 PGW524319:PGW524335 PQS524319:PQS524335 QAO524319:QAO524335 QKK524319:QKK524335 QUG524319:QUG524335 REC524319:REC524335 RNY524319:RNY524335 RXU524319:RXU524335 SHQ524319:SHQ524335 SRM524319:SRM524335 TBI524319:TBI524335 TLE524319:TLE524335 TVA524319:TVA524335 UEW524319:UEW524335 UOS524319:UOS524335 UYO524319:UYO524335 VIK524319:VIK524335 VSG524319:VSG524335 WCC524319:WCC524335 WLY524319:WLY524335 WVU524319:WVU524335 M589855:M589871 JI589855:JI589871 TE589855:TE589871 ADA589855:ADA589871 AMW589855:AMW589871 AWS589855:AWS589871 BGO589855:BGO589871 BQK589855:BQK589871 CAG589855:CAG589871 CKC589855:CKC589871 CTY589855:CTY589871 DDU589855:DDU589871 DNQ589855:DNQ589871 DXM589855:DXM589871 EHI589855:EHI589871 ERE589855:ERE589871 FBA589855:FBA589871 FKW589855:FKW589871 FUS589855:FUS589871 GEO589855:GEO589871 GOK589855:GOK589871 GYG589855:GYG589871 HIC589855:HIC589871 HRY589855:HRY589871 IBU589855:IBU589871 ILQ589855:ILQ589871 IVM589855:IVM589871 JFI589855:JFI589871 JPE589855:JPE589871 JZA589855:JZA589871 KIW589855:KIW589871 KSS589855:KSS589871 LCO589855:LCO589871 LMK589855:LMK589871 LWG589855:LWG589871 MGC589855:MGC589871 MPY589855:MPY589871 MZU589855:MZU589871 NJQ589855:NJQ589871 NTM589855:NTM589871 ODI589855:ODI589871 ONE589855:ONE589871 OXA589855:OXA589871 PGW589855:PGW589871 PQS589855:PQS589871 QAO589855:QAO589871 QKK589855:QKK589871 QUG589855:QUG589871 REC589855:REC589871 RNY589855:RNY589871 RXU589855:RXU589871 SHQ589855:SHQ589871 SRM589855:SRM589871 TBI589855:TBI589871 TLE589855:TLE589871 TVA589855:TVA589871 UEW589855:UEW589871 UOS589855:UOS589871 UYO589855:UYO589871 VIK589855:VIK589871 VSG589855:VSG589871 WCC589855:WCC589871 WLY589855:WLY589871 WVU589855:WVU589871 M655391:M655407 JI655391:JI655407 TE655391:TE655407 ADA655391:ADA655407 AMW655391:AMW655407 AWS655391:AWS655407 BGO655391:BGO655407 BQK655391:BQK655407 CAG655391:CAG655407 CKC655391:CKC655407 CTY655391:CTY655407 DDU655391:DDU655407 DNQ655391:DNQ655407 DXM655391:DXM655407 EHI655391:EHI655407 ERE655391:ERE655407 FBA655391:FBA655407 FKW655391:FKW655407 FUS655391:FUS655407 GEO655391:GEO655407 GOK655391:GOK655407 GYG655391:GYG655407 HIC655391:HIC655407 HRY655391:HRY655407 IBU655391:IBU655407 ILQ655391:ILQ655407 IVM655391:IVM655407 JFI655391:JFI655407 JPE655391:JPE655407 JZA655391:JZA655407 KIW655391:KIW655407 KSS655391:KSS655407 LCO655391:LCO655407 LMK655391:LMK655407 LWG655391:LWG655407 MGC655391:MGC655407 MPY655391:MPY655407 MZU655391:MZU655407 NJQ655391:NJQ655407 NTM655391:NTM655407 ODI655391:ODI655407 ONE655391:ONE655407 OXA655391:OXA655407 PGW655391:PGW655407 PQS655391:PQS655407 QAO655391:QAO655407 QKK655391:QKK655407 QUG655391:QUG655407 REC655391:REC655407 RNY655391:RNY655407 RXU655391:RXU655407 SHQ655391:SHQ655407 SRM655391:SRM655407 TBI655391:TBI655407 TLE655391:TLE655407 TVA655391:TVA655407 UEW655391:UEW655407 UOS655391:UOS655407 UYO655391:UYO655407 VIK655391:VIK655407 VSG655391:VSG655407 WCC655391:WCC655407 WLY655391:WLY655407 WVU655391:WVU655407 M720927:M720943 JI720927:JI720943 TE720927:TE720943 ADA720927:ADA720943 AMW720927:AMW720943 AWS720927:AWS720943 BGO720927:BGO720943 BQK720927:BQK720943 CAG720927:CAG720943 CKC720927:CKC720943 CTY720927:CTY720943 DDU720927:DDU720943 DNQ720927:DNQ720943 DXM720927:DXM720943 EHI720927:EHI720943 ERE720927:ERE720943 FBA720927:FBA720943 FKW720927:FKW720943 FUS720927:FUS720943 GEO720927:GEO720943 GOK720927:GOK720943 GYG720927:GYG720943 HIC720927:HIC720943 HRY720927:HRY720943 IBU720927:IBU720943 ILQ720927:ILQ720943 IVM720927:IVM720943 JFI720927:JFI720943 JPE720927:JPE720943 JZA720927:JZA720943 KIW720927:KIW720943 KSS720927:KSS720943 LCO720927:LCO720943 LMK720927:LMK720943 LWG720927:LWG720943 MGC720927:MGC720943 MPY720927:MPY720943 MZU720927:MZU720943 NJQ720927:NJQ720943 NTM720927:NTM720943 ODI720927:ODI720943 ONE720927:ONE720943 OXA720927:OXA720943 PGW720927:PGW720943 PQS720927:PQS720943 QAO720927:QAO720943 QKK720927:QKK720943 QUG720927:QUG720943 REC720927:REC720943 RNY720927:RNY720943 RXU720927:RXU720943 SHQ720927:SHQ720943 SRM720927:SRM720943 TBI720927:TBI720943 TLE720927:TLE720943 TVA720927:TVA720943 UEW720927:UEW720943 UOS720927:UOS720943 UYO720927:UYO720943 VIK720927:VIK720943 VSG720927:VSG720943 WCC720927:WCC720943 WLY720927:WLY720943 WVU720927:WVU720943 M786463:M786479 JI786463:JI786479 TE786463:TE786479 ADA786463:ADA786479 AMW786463:AMW786479 AWS786463:AWS786479 BGO786463:BGO786479 BQK786463:BQK786479 CAG786463:CAG786479 CKC786463:CKC786479 CTY786463:CTY786479 DDU786463:DDU786479 DNQ786463:DNQ786479 DXM786463:DXM786479 EHI786463:EHI786479 ERE786463:ERE786479 FBA786463:FBA786479 FKW786463:FKW786479 FUS786463:FUS786479 GEO786463:GEO786479 GOK786463:GOK786479 GYG786463:GYG786479 HIC786463:HIC786479 HRY786463:HRY786479 IBU786463:IBU786479 ILQ786463:ILQ786479 IVM786463:IVM786479 JFI786463:JFI786479 JPE786463:JPE786479 JZA786463:JZA786479 KIW786463:KIW786479 KSS786463:KSS786479 LCO786463:LCO786479 LMK786463:LMK786479 LWG786463:LWG786479 MGC786463:MGC786479 MPY786463:MPY786479 MZU786463:MZU786479 NJQ786463:NJQ786479 NTM786463:NTM786479 ODI786463:ODI786479 ONE786463:ONE786479 OXA786463:OXA786479 PGW786463:PGW786479 PQS786463:PQS786479 QAO786463:QAO786479 QKK786463:QKK786479 QUG786463:QUG786479 REC786463:REC786479 RNY786463:RNY786479 RXU786463:RXU786479 SHQ786463:SHQ786479 SRM786463:SRM786479 TBI786463:TBI786479 TLE786463:TLE786479 TVA786463:TVA786479 UEW786463:UEW786479 UOS786463:UOS786479 UYO786463:UYO786479 VIK786463:VIK786479 VSG786463:VSG786479 WCC786463:WCC786479 WLY786463:WLY786479 WVU786463:WVU786479 M851999:M852015 JI851999:JI852015 TE851999:TE852015 ADA851999:ADA852015 AMW851999:AMW852015 AWS851999:AWS852015 BGO851999:BGO852015 BQK851999:BQK852015 CAG851999:CAG852015 CKC851999:CKC852015 CTY851999:CTY852015 DDU851999:DDU852015 DNQ851999:DNQ852015 DXM851999:DXM852015 EHI851999:EHI852015 ERE851999:ERE852015 FBA851999:FBA852015 FKW851999:FKW852015 FUS851999:FUS852015 GEO851999:GEO852015 GOK851999:GOK852015 GYG851999:GYG852015 HIC851999:HIC852015 HRY851999:HRY852015 IBU851999:IBU852015 ILQ851999:ILQ852015 IVM851999:IVM852015 JFI851999:JFI852015 JPE851999:JPE852015 JZA851999:JZA852015 KIW851999:KIW852015 KSS851999:KSS852015 LCO851999:LCO852015 LMK851999:LMK852015 LWG851999:LWG852015 MGC851999:MGC852015 MPY851999:MPY852015 MZU851999:MZU852015 NJQ851999:NJQ852015 NTM851999:NTM852015 ODI851999:ODI852015 ONE851999:ONE852015 OXA851999:OXA852015 PGW851999:PGW852015 PQS851999:PQS852015 QAO851999:QAO852015 QKK851999:QKK852015 QUG851999:QUG852015 REC851999:REC852015 RNY851999:RNY852015 RXU851999:RXU852015 SHQ851999:SHQ852015 SRM851999:SRM852015 TBI851999:TBI852015 TLE851999:TLE852015 TVA851999:TVA852015 UEW851999:UEW852015 UOS851999:UOS852015 UYO851999:UYO852015 VIK851999:VIK852015 VSG851999:VSG852015 WCC851999:WCC852015 WLY851999:WLY852015 WVU851999:WVU852015 M917535:M917551 JI917535:JI917551 TE917535:TE917551 ADA917535:ADA917551 AMW917535:AMW917551 AWS917535:AWS917551 BGO917535:BGO917551 BQK917535:BQK917551 CAG917535:CAG917551 CKC917535:CKC917551 CTY917535:CTY917551 DDU917535:DDU917551 DNQ917535:DNQ917551 DXM917535:DXM917551 EHI917535:EHI917551 ERE917535:ERE917551 FBA917535:FBA917551 FKW917535:FKW917551 FUS917535:FUS917551 GEO917535:GEO917551 GOK917535:GOK917551 GYG917535:GYG917551 HIC917535:HIC917551 HRY917535:HRY917551 IBU917535:IBU917551 ILQ917535:ILQ917551 IVM917535:IVM917551 JFI917535:JFI917551 JPE917535:JPE917551 JZA917535:JZA917551 KIW917535:KIW917551 KSS917535:KSS917551 LCO917535:LCO917551 LMK917535:LMK917551 LWG917535:LWG917551 MGC917535:MGC917551 MPY917535:MPY917551 MZU917535:MZU917551 NJQ917535:NJQ917551 NTM917535:NTM917551 ODI917535:ODI917551 ONE917535:ONE917551 OXA917535:OXA917551 PGW917535:PGW917551 PQS917535:PQS917551 QAO917535:QAO917551 QKK917535:QKK917551 QUG917535:QUG917551 REC917535:REC917551 RNY917535:RNY917551 RXU917535:RXU917551 SHQ917535:SHQ917551 SRM917535:SRM917551 TBI917535:TBI917551 TLE917535:TLE917551 TVA917535:TVA917551 UEW917535:UEW917551 UOS917535:UOS917551 UYO917535:UYO917551 VIK917535:VIK917551 VSG917535:VSG917551 WCC917535:WCC917551 WLY917535:WLY917551 WVU917535:WVU917551 M983071:M983087 JI983071:JI983087 TE983071:TE983087 ADA983071:ADA983087 AMW983071:AMW983087 AWS983071:AWS983087 BGO983071:BGO983087 BQK983071:BQK983087 CAG983071:CAG983087 CKC983071:CKC983087 CTY983071:CTY983087 DDU983071:DDU983087 DNQ983071:DNQ983087 DXM983071:DXM983087 EHI983071:EHI983087 ERE983071:ERE983087 FBA983071:FBA983087 FKW983071:FKW983087 FUS983071:FUS983087 GEO983071:GEO983087 GOK983071:GOK983087 GYG983071:GYG983087 HIC983071:HIC983087 HRY983071:HRY983087 IBU983071:IBU983087 ILQ983071:ILQ983087 IVM983071:IVM983087 JFI983071:JFI983087 JPE983071:JPE983087 JZA983071:JZA983087 KIW983071:KIW983087 KSS983071:KSS983087 LCO983071:LCO983087 LMK983071:LMK983087 LWG983071:LWG983087 MGC983071:MGC983087 MPY983071:MPY983087 MZU983071:MZU983087 NJQ983071:NJQ983087 NTM983071:NTM983087 ODI983071:ODI983087 ONE983071:ONE983087 OXA983071:OXA983087 PGW983071:PGW983087 PQS983071:PQS983087 QAO983071:QAO983087 QKK983071:QKK983087 QUG983071:QUG983087 REC983071:REC983087 RNY983071:RNY983087 RXU983071:RXU983087 SHQ983071:SHQ983087 SRM983071:SRM983087 TBI983071:TBI983087 TLE983071:TLE983087 TVA983071:TVA983087 UEW983071:UEW983087 UOS983071:UOS983087 UYO983071:UYO983087 VIK983071:VIK983087 VSG983071:VSG983087 WCC983071:WCC983087 WLY983071:WLY983087 WVU983071:WVU983087 M66:M69 JI66:JI69 TE66:TE69 ADA66:ADA69 AMW66:AMW69 AWS66:AWS69 BGO66:BGO69 BQK66:BQK69 CAG66:CAG69 CKC66:CKC69 CTY66:CTY69 DDU66:DDU69 DNQ66:DNQ69 DXM66:DXM69 EHI66:EHI69 ERE66:ERE69 FBA66:FBA69 FKW66:FKW69 FUS66:FUS69 GEO66:GEO69 GOK66:GOK69 GYG66:GYG69 HIC66:HIC69 HRY66:HRY69 IBU66:IBU69 ILQ66:ILQ69 IVM66:IVM69 JFI66:JFI69 JPE66:JPE69 JZA66:JZA69 KIW66:KIW69 KSS66:KSS69 LCO66:LCO69 LMK66:LMK69 LWG66:LWG69 MGC66:MGC69 MPY66:MPY69 MZU66:MZU69 NJQ66:NJQ69 NTM66:NTM69 ODI66:ODI69 ONE66:ONE69 OXA66:OXA69 PGW66:PGW69 PQS66:PQS69 QAO66:QAO69 QKK66:QKK69 QUG66:QUG69 REC66:REC69 RNY66:RNY69 RXU66:RXU69 SHQ66:SHQ69 SRM66:SRM69 TBI66:TBI69 TLE66:TLE69 TVA66:TVA69 UEW66:UEW69 UOS66:UOS69 UYO66:UYO69 VIK66:VIK69 VSG66:VSG69 WCC66:WCC69 WLY66:WLY69 WVU66:WVU69 M65602:M65605 JI65602:JI65605 TE65602:TE65605 ADA65602:ADA65605 AMW65602:AMW65605 AWS65602:AWS65605 BGO65602:BGO65605 BQK65602:BQK65605 CAG65602:CAG65605 CKC65602:CKC65605 CTY65602:CTY65605 DDU65602:DDU65605 DNQ65602:DNQ65605 DXM65602:DXM65605 EHI65602:EHI65605 ERE65602:ERE65605 FBA65602:FBA65605 FKW65602:FKW65605 FUS65602:FUS65605 GEO65602:GEO65605 GOK65602:GOK65605 GYG65602:GYG65605 HIC65602:HIC65605 HRY65602:HRY65605 IBU65602:IBU65605 ILQ65602:ILQ65605 IVM65602:IVM65605 JFI65602:JFI65605 JPE65602:JPE65605 JZA65602:JZA65605 KIW65602:KIW65605 KSS65602:KSS65605 LCO65602:LCO65605 LMK65602:LMK65605 LWG65602:LWG65605 MGC65602:MGC65605 MPY65602:MPY65605 MZU65602:MZU65605 NJQ65602:NJQ65605 NTM65602:NTM65605 ODI65602:ODI65605 ONE65602:ONE65605 OXA65602:OXA65605 PGW65602:PGW65605 PQS65602:PQS65605 QAO65602:QAO65605 QKK65602:QKK65605 QUG65602:QUG65605 REC65602:REC65605 RNY65602:RNY65605 RXU65602:RXU65605 SHQ65602:SHQ65605 SRM65602:SRM65605 TBI65602:TBI65605 TLE65602:TLE65605 TVA65602:TVA65605 UEW65602:UEW65605 UOS65602:UOS65605 UYO65602:UYO65605 VIK65602:VIK65605 VSG65602:VSG65605 WCC65602:WCC65605 WLY65602:WLY65605 WVU65602:WVU65605 M131138:M131141 JI131138:JI131141 TE131138:TE131141 ADA131138:ADA131141 AMW131138:AMW131141 AWS131138:AWS131141 BGO131138:BGO131141 BQK131138:BQK131141 CAG131138:CAG131141 CKC131138:CKC131141 CTY131138:CTY131141 DDU131138:DDU131141 DNQ131138:DNQ131141 DXM131138:DXM131141 EHI131138:EHI131141 ERE131138:ERE131141 FBA131138:FBA131141 FKW131138:FKW131141 FUS131138:FUS131141 GEO131138:GEO131141 GOK131138:GOK131141 GYG131138:GYG131141 HIC131138:HIC131141 HRY131138:HRY131141 IBU131138:IBU131141 ILQ131138:ILQ131141 IVM131138:IVM131141 JFI131138:JFI131141 JPE131138:JPE131141 JZA131138:JZA131141 KIW131138:KIW131141 KSS131138:KSS131141 LCO131138:LCO131141 LMK131138:LMK131141 LWG131138:LWG131141 MGC131138:MGC131141 MPY131138:MPY131141 MZU131138:MZU131141 NJQ131138:NJQ131141 NTM131138:NTM131141 ODI131138:ODI131141 ONE131138:ONE131141 OXA131138:OXA131141 PGW131138:PGW131141 PQS131138:PQS131141 QAO131138:QAO131141 QKK131138:QKK131141 QUG131138:QUG131141 REC131138:REC131141 RNY131138:RNY131141 RXU131138:RXU131141 SHQ131138:SHQ131141 SRM131138:SRM131141 TBI131138:TBI131141 TLE131138:TLE131141 TVA131138:TVA131141 UEW131138:UEW131141 UOS131138:UOS131141 UYO131138:UYO131141 VIK131138:VIK131141 VSG131138:VSG131141 WCC131138:WCC131141 WLY131138:WLY131141 WVU131138:WVU131141 M196674:M196677 JI196674:JI196677 TE196674:TE196677 ADA196674:ADA196677 AMW196674:AMW196677 AWS196674:AWS196677 BGO196674:BGO196677 BQK196674:BQK196677 CAG196674:CAG196677 CKC196674:CKC196677 CTY196674:CTY196677 DDU196674:DDU196677 DNQ196674:DNQ196677 DXM196674:DXM196677 EHI196674:EHI196677 ERE196674:ERE196677 FBA196674:FBA196677 FKW196674:FKW196677 FUS196674:FUS196677 GEO196674:GEO196677 GOK196674:GOK196677 GYG196674:GYG196677 HIC196674:HIC196677 HRY196674:HRY196677 IBU196674:IBU196677 ILQ196674:ILQ196677 IVM196674:IVM196677 JFI196674:JFI196677 JPE196674:JPE196677 JZA196674:JZA196677 KIW196674:KIW196677 KSS196674:KSS196677 LCO196674:LCO196677 LMK196674:LMK196677 LWG196674:LWG196677 MGC196674:MGC196677 MPY196674:MPY196677 MZU196674:MZU196677 NJQ196674:NJQ196677 NTM196674:NTM196677 ODI196674:ODI196677 ONE196674:ONE196677 OXA196674:OXA196677 PGW196674:PGW196677 PQS196674:PQS196677 QAO196674:QAO196677 QKK196674:QKK196677 QUG196674:QUG196677 REC196674:REC196677 RNY196674:RNY196677 RXU196674:RXU196677 SHQ196674:SHQ196677 SRM196674:SRM196677 TBI196674:TBI196677 TLE196674:TLE196677 TVA196674:TVA196677 UEW196674:UEW196677 UOS196674:UOS196677 UYO196674:UYO196677 VIK196674:VIK196677 VSG196674:VSG196677 WCC196674:WCC196677 WLY196674:WLY196677 WVU196674:WVU196677 M262210:M262213 JI262210:JI262213 TE262210:TE262213 ADA262210:ADA262213 AMW262210:AMW262213 AWS262210:AWS262213 BGO262210:BGO262213 BQK262210:BQK262213 CAG262210:CAG262213 CKC262210:CKC262213 CTY262210:CTY262213 DDU262210:DDU262213 DNQ262210:DNQ262213 DXM262210:DXM262213 EHI262210:EHI262213 ERE262210:ERE262213 FBA262210:FBA262213 FKW262210:FKW262213 FUS262210:FUS262213 GEO262210:GEO262213 GOK262210:GOK262213 GYG262210:GYG262213 HIC262210:HIC262213 HRY262210:HRY262213 IBU262210:IBU262213 ILQ262210:ILQ262213 IVM262210:IVM262213 JFI262210:JFI262213 JPE262210:JPE262213 JZA262210:JZA262213 KIW262210:KIW262213 KSS262210:KSS262213 LCO262210:LCO262213 LMK262210:LMK262213 LWG262210:LWG262213 MGC262210:MGC262213 MPY262210:MPY262213 MZU262210:MZU262213 NJQ262210:NJQ262213 NTM262210:NTM262213 ODI262210:ODI262213 ONE262210:ONE262213 OXA262210:OXA262213 PGW262210:PGW262213 PQS262210:PQS262213 QAO262210:QAO262213 QKK262210:QKK262213 QUG262210:QUG262213 REC262210:REC262213 RNY262210:RNY262213 RXU262210:RXU262213 SHQ262210:SHQ262213 SRM262210:SRM262213 TBI262210:TBI262213 TLE262210:TLE262213 TVA262210:TVA262213 UEW262210:UEW262213 UOS262210:UOS262213 UYO262210:UYO262213 VIK262210:VIK262213 VSG262210:VSG262213 WCC262210:WCC262213 WLY262210:WLY262213 WVU262210:WVU262213 M327746:M327749 JI327746:JI327749 TE327746:TE327749 ADA327746:ADA327749 AMW327746:AMW327749 AWS327746:AWS327749 BGO327746:BGO327749 BQK327746:BQK327749 CAG327746:CAG327749 CKC327746:CKC327749 CTY327746:CTY327749 DDU327746:DDU327749 DNQ327746:DNQ327749 DXM327746:DXM327749 EHI327746:EHI327749 ERE327746:ERE327749 FBA327746:FBA327749 FKW327746:FKW327749 FUS327746:FUS327749 GEO327746:GEO327749 GOK327746:GOK327749 GYG327746:GYG327749 HIC327746:HIC327749 HRY327746:HRY327749 IBU327746:IBU327749 ILQ327746:ILQ327749 IVM327746:IVM327749 JFI327746:JFI327749 JPE327746:JPE327749 JZA327746:JZA327749 KIW327746:KIW327749 KSS327746:KSS327749 LCO327746:LCO327749 LMK327746:LMK327749 LWG327746:LWG327749 MGC327746:MGC327749 MPY327746:MPY327749 MZU327746:MZU327749 NJQ327746:NJQ327749 NTM327746:NTM327749 ODI327746:ODI327749 ONE327746:ONE327749 OXA327746:OXA327749 PGW327746:PGW327749 PQS327746:PQS327749 QAO327746:QAO327749 QKK327746:QKK327749 QUG327746:QUG327749 REC327746:REC327749 RNY327746:RNY327749 RXU327746:RXU327749 SHQ327746:SHQ327749 SRM327746:SRM327749 TBI327746:TBI327749 TLE327746:TLE327749 TVA327746:TVA327749 UEW327746:UEW327749 UOS327746:UOS327749 UYO327746:UYO327749 VIK327746:VIK327749 VSG327746:VSG327749 WCC327746:WCC327749 WLY327746:WLY327749 WVU327746:WVU327749 M393282:M393285 JI393282:JI393285 TE393282:TE393285 ADA393282:ADA393285 AMW393282:AMW393285 AWS393282:AWS393285 BGO393282:BGO393285 BQK393282:BQK393285 CAG393282:CAG393285 CKC393282:CKC393285 CTY393282:CTY393285 DDU393282:DDU393285 DNQ393282:DNQ393285 DXM393282:DXM393285 EHI393282:EHI393285 ERE393282:ERE393285 FBA393282:FBA393285 FKW393282:FKW393285 FUS393282:FUS393285 GEO393282:GEO393285 GOK393282:GOK393285 GYG393282:GYG393285 HIC393282:HIC393285 HRY393282:HRY393285 IBU393282:IBU393285 ILQ393282:ILQ393285 IVM393282:IVM393285 JFI393282:JFI393285 JPE393282:JPE393285 JZA393282:JZA393285 KIW393282:KIW393285 KSS393282:KSS393285 LCO393282:LCO393285 LMK393282:LMK393285 LWG393282:LWG393285 MGC393282:MGC393285 MPY393282:MPY393285 MZU393282:MZU393285 NJQ393282:NJQ393285 NTM393282:NTM393285 ODI393282:ODI393285 ONE393282:ONE393285 OXA393282:OXA393285 PGW393282:PGW393285 PQS393282:PQS393285 QAO393282:QAO393285 QKK393282:QKK393285 QUG393282:QUG393285 REC393282:REC393285 RNY393282:RNY393285 RXU393282:RXU393285 SHQ393282:SHQ393285 SRM393282:SRM393285 TBI393282:TBI393285 TLE393282:TLE393285 TVA393282:TVA393285 UEW393282:UEW393285 UOS393282:UOS393285 UYO393282:UYO393285 VIK393282:VIK393285 VSG393282:VSG393285 WCC393282:WCC393285 WLY393282:WLY393285 WVU393282:WVU393285 M458818:M458821 JI458818:JI458821 TE458818:TE458821 ADA458818:ADA458821 AMW458818:AMW458821 AWS458818:AWS458821 BGO458818:BGO458821 BQK458818:BQK458821 CAG458818:CAG458821 CKC458818:CKC458821 CTY458818:CTY458821 DDU458818:DDU458821 DNQ458818:DNQ458821 DXM458818:DXM458821 EHI458818:EHI458821 ERE458818:ERE458821 FBA458818:FBA458821 FKW458818:FKW458821 FUS458818:FUS458821 GEO458818:GEO458821 GOK458818:GOK458821 GYG458818:GYG458821 HIC458818:HIC458821 HRY458818:HRY458821 IBU458818:IBU458821 ILQ458818:ILQ458821 IVM458818:IVM458821 JFI458818:JFI458821 JPE458818:JPE458821 JZA458818:JZA458821 KIW458818:KIW458821 KSS458818:KSS458821 LCO458818:LCO458821 LMK458818:LMK458821 LWG458818:LWG458821 MGC458818:MGC458821 MPY458818:MPY458821 MZU458818:MZU458821 NJQ458818:NJQ458821 NTM458818:NTM458821 ODI458818:ODI458821 ONE458818:ONE458821 OXA458818:OXA458821 PGW458818:PGW458821 PQS458818:PQS458821 QAO458818:QAO458821 QKK458818:QKK458821 QUG458818:QUG458821 REC458818:REC458821 RNY458818:RNY458821 RXU458818:RXU458821 SHQ458818:SHQ458821 SRM458818:SRM458821 TBI458818:TBI458821 TLE458818:TLE458821 TVA458818:TVA458821 UEW458818:UEW458821 UOS458818:UOS458821 UYO458818:UYO458821 VIK458818:VIK458821 VSG458818:VSG458821 WCC458818:WCC458821 WLY458818:WLY458821 WVU458818:WVU458821 M524354:M524357 JI524354:JI524357 TE524354:TE524357 ADA524354:ADA524357 AMW524354:AMW524357 AWS524354:AWS524357 BGO524354:BGO524357 BQK524354:BQK524357 CAG524354:CAG524357 CKC524354:CKC524357 CTY524354:CTY524357 DDU524354:DDU524357 DNQ524354:DNQ524357 DXM524354:DXM524357 EHI524354:EHI524357 ERE524354:ERE524357 FBA524354:FBA524357 FKW524354:FKW524357 FUS524354:FUS524357 GEO524354:GEO524357 GOK524354:GOK524357 GYG524354:GYG524357 HIC524354:HIC524357 HRY524354:HRY524357 IBU524354:IBU524357 ILQ524354:ILQ524357 IVM524354:IVM524357 JFI524354:JFI524357 JPE524354:JPE524357 JZA524354:JZA524357 KIW524354:KIW524357 KSS524354:KSS524357 LCO524354:LCO524357 LMK524354:LMK524357 LWG524354:LWG524357 MGC524354:MGC524357 MPY524354:MPY524357 MZU524354:MZU524357 NJQ524354:NJQ524357 NTM524354:NTM524357 ODI524354:ODI524357 ONE524354:ONE524357 OXA524354:OXA524357 PGW524354:PGW524357 PQS524354:PQS524357 QAO524354:QAO524357 QKK524354:QKK524357 QUG524354:QUG524357 REC524354:REC524357 RNY524354:RNY524357 RXU524354:RXU524357 SHQ524354:SHQ524357 SRM524354:SRM524357 TBI524354:TBI524357 TLE524354:TLE524357 TVA524354:TVA524357 UEW524354:UEW524357 UOS524354:UOS524357 UYO524354:UYO524357 VIK524354:VIK524357 VSG524354:VSG524357 WCC524354:WCC524357 WLY524354:WLY524357 WVU524354:WVU524357 M589890:M589893 JI589890:JI589893 TE589890:TE589893 ADA589890:ADA589893 AMW589890:AMW589893 AWS589890:AWS589893 BGO589890:BGO589893 BQK589890:BQK589893 CAG589890:CAG589893 CKC589890:CKC589893 CTY589890:CTY589893 DDU589890:DDU589893 DNQ589890:DNQ589893 DXM589890:DXM589893 EHI589890:EHI589893 ERE589890:ERE589893 FBA589890:FBA589893 FKW589890:FKW589893 FUS589890:FUS589893 GEO589890:GEO589893 GOK589890:GOK589893 GYG589890:GYG589893 HIC589890:HIC589893 HRY589890:HRY589893 IBU589890:IBU589893 ILQ589890:ILQ589893 IVM589890:IVM589893 JFI589890:JFI589893 JPE589890:JPE589893 JZA589890:JZA589893 KIW589890:KIW589893 KSS589890:KSS589893 LCO589890:LCO589893 LMK589890:LMK589893 LWG589890:LWG589893 MGC589890:MGC589893 MPY589890:MPY589893 MZU589890:MZU589893 NJQ589890:NJQ589893 NTM589890:NTM589893 ODI589890:ODI589893 ONE589890:ONE589893 OXA589890:OXA589893 PGW589890:PGW589893 PQS589890:PQS589893 QAO589890:QAO589893 QKK589890:QKK589893 QUG589890:QUG589893 REC589890:REC589893 RNY589890:RNY589893 RXU589890:RXU589893 SHQ589890:SHQ589893 SRM589890:SRM589893 TBI589890:TBI589893 TLE589890:TLE589893 TVA589890:TVA589893 UEW589890:UEW589893 UOS589890:UOS589893 UYO589890:UYO589893 VIK589890:VIK589893 VSG589890:VSG589893 WCC589890:WCC589893 WLY589890:WLY589893 WVU589890:WVU589893 M655426:M655429 JI655426:JI655429 TE655426:TE655429 ADA655426:ADA655429 AMW655426:AMW655429 AWS655426:AWS655429 BGO655426:BGO655429 BQK655426:BQK655429 CAG655426:CAG655429 CKC655426:CKC655429 CTY655426:CTY655429 DDU655426:DDU655429 DNQ655426:DNQ655429 DXM655426:DXM655429 EHI655426:EHI655429 ERE655426:ERE655429 FBA655426:FBA655429 FKW655426:FKW655429 FUS655426:FUS655429 GEO655426:GEO655429 GOK655426:GOK655429 GYG655426:GYG655429 HIC655426:HIC655429 HRY655426:HRY655429 IBU655426:IBU655429 ILQ655426:ILQ655429 IVM655426:IVM655429 JFI655426:JFI655429 JPE655426:JPE655429 JZA655426:JZA655429 KIW655426:KIW655429 KSS655426:KSS655429 LCO655426:LCO655429 LMK655426:LMK655429 LWG655426:LWG655429 MGC655426:MGC655429 MPY655426:MPY655429 MZU655426:MZU655429 NJQ655426:NJQ655429 NTM655426:NTM655429 ODI655426:ODI655429 ONE655426:ONE655429 OXA655426:OXA655429 PGW655426:PGW655429 PQS655426:PQS655429 QAO655426:QAO655429 QKK655426:QKK655429 QUG655426:QUG655429 REC655426:REC655429 RNY655426:RNY655429 RXU655426:RXU655429 SHQ655426:SHQ655429 SRM655426:SRM655429 TBI655426:TBI655429 TLE655426:TLE655429 TVA655426:TVA655429 UEW655426:UEW655429 UOS655426:UOS655429 UYO655426:UYO655429 VIK655426:VIK655429 VSG655426:VSG655429 WCC655426:WCC655429 WLY655426:WLY655429 WVU655426:WVU655429 M720962:M720965 JI720962:JI720965 TE720962:TE720965 ADA720962:ADA720965 AMW720962:AMW720965 AWS720962:AWS720965 BGO720962:BGO720965 BQK720962:BQK720965 CAG720962:CAG720965 CKC720962:CKC720965 CTY720962:CTY720965 DDU720962:DDU720965 DNQ720962:DNQ720965 DXM720962:DXM720965 EHI720962:EHI720965 ERE720962:ERE720965 FBA720962:FBA720965 FKW720962:FKW720965 FUS720962:FUS720965 GEO720962:GEO720965 GOK720962:GOK720965 GYG720962:GYG720965 HIC720962:HIC720965 HRY720962:HRY720965 IBU720962:IBU720965 ILQ720962:ILQ720965 IVM720962:IVM720965 JFI720962:JFI720965 JPE720962:JPE720965 JZA720962:JZA720965 KIW720962:KIW720965 KSS720962:KSS720965 LCO720962:LCO720965 LMK720962:LMK720965 LWG720962:LWG720965 MGC720962:MGC720965 MPY720962:MPY720965 MZU720962:MZU720965 NJQ720962:NJQ720965 NTM720962:NTM720965 ODI720962:ODI720965 ONE720962:ONE720965 OXA720962:OXA720965 PGW720962:PGW720965 PQS720962:PQS720965 QAO720962:QAO720965 QKK720962:QKK720965 QUG720962:QUG720965 REC720962:REC720965 RNY720962:RNY720965 RXU720962:RXU720965 SHQ720962:SHQ720965 SRM720962:SRM720965 TBI720962:TBI720965 TLE720962:TLE720965 TVA720962:TVA720965 UEW720962:UEW720965 UOS720962:UOS720965 UYO720962:UYO720965 VIK720962:VIK720965 VSG720962:VSG720965 WCC720962:WCC720965 WLY720962:WLY720965 WVU720962:WVU720965 M786498:M786501 JI786498:JI786501 TE786498:TE786501 ADA786498:ADA786501 AMW786498:AMW786501 AWS786498:AWS786501 BGO786498:BGO786501 BQK786498:BQK786501 CAG786498:CAG786501 CKC786498:CKC786501 CTY786498:CTY786501 DDU786498:DDU786501 DNQ786498:DNQ786501 DXM786498:DXM786501 EHI786498:EHI786501 ERE786498:ERE786501 FBA786498:FBA786501 FKW786498:FKW786501 FUS786498:FUS786501 GEO786498:GEO786501 GOK786498:GOK786501 GYG786498:GYG786501 HIC786498:HIC786501 HRY786498:HRY786501 IBU786498:IBU786501 ILQ786498:ILQ786501 IVM786498:IVM786501 JFI786498:JFI786501 JPE786498:JPE786501 JZA786498:JZA786501 KIW786498:KIW786501 KSS786498:KSS786501 LCO786498:LCO786501 LMK786498:LMK786501 LWG786498:LWG786501 MGC786498:MGC786501 MPY786498:MPY786501 MZU786498:MZU786501 NJQ786498:NJQ786501 NTM786498:NTM786501 ODI786498:ODI786501 ONE786498:ONE786501 OXA786498:OXA786501 PGW786498:PGW786501 PQS786498:PQS786501 QAO786498:QAO786501 QKK786498:QKK786501 QUG786498:QUG786501 REC786498:REC786501 RNY786498:RNY786501 RXU786498:RXU786501 SHQ786498:SHQ786501 SRM786498:SRM786501 TBI786498:TBI786501 TLE786498:TLE786501 TVA786498:TVA786501 UEW786498:UEW786501 UOS786498:UOS786501 UYO786498:UYO786501 VIK786498:VIK786501 VSG786498:VSG786501 WCC786498:WCC786501 WLY786498:WLY786501 WVU786498:WVU786501 M852034:M852037 JI852034:JI852037 TE852034:TE852037 ADA852034:ADA852037 AMW852034:AMW852037 AWS852034:AWS852037 BGO852034:BGO852037 BQK852034:BQK852037 CAG852034:CAG852037 CKC852034:CKC852037 CTY852034:CTY852037 DDU852034:DDU852037 DNQ852034:DNQ852037 DXM852034:DXM852037 EHI852034:EHI852037 ERE852034:ERE852037 FBA852034:FBA852037 FKW852034:FKW852037 FUS852034:FUS852037 GEO852034:GEO852037 GOK852034:GOK852037 GYG852034:GYG852037 HIC852034:HIC852037 HRY852034:HRY852037 IBU852034:IBU852037 ILQ852034:ILQ852037 IVM852034:IVM852037 JFI852034:JFI852037 JPE852034:JPE852037 JZA852034:JZA852037 KIW852034:KIW852037 KSS852034:KSS852037 LCO852034:LCO852037 LMK852034:LMK852037 LWG852034:LWG852037 MGC852034:MGC852037 MPY852034:MPY852037 MZU852034:MZU852037 NJQ852034:NJQ852037 NTM852034:NTM852037 ODI852034:ODI852037 ONE852034:ONE852037 OXA852034:OXA852037 PGW852034:PGW852037 PQS852034:PQS852037 QAO852034:QAO852037 QKK852034:QKK852037 QUG852034:QUG852037 REC852034:REC852037 RNY852034:RNY852037 RXU852034:RXU852037 SHQ852034:SHQ852037 SRM852034:SRM852037 TBI852034:TBI852037 TLE852034:TLE852037 TVA852034:TVA852037 UEW852034:UEW852037 UOS852034:UOS852037 UYO852034:UYO852037 VIK852034:VIK852037 VSG852034:VSG852037 WCC852034:WCC852037 WLY852034:WLY852037 WVU852034:WVU852037 M917570:M917573 JI917570:JI917573 TE917570:TE917573 ADA917570:ADA917573 AMW917570:AMW917573 AWS917570:AWS917573 BGO917570:BGO917573 BQK917570:BQK917573 CAG917570:CAG917573 CKC917570:CKC917573 CTY917570:CTY917573 DDU917570:DDU917573 DNQ917570:DNQ917573 DXM917570:DXM917573 EHI917570:EHI917573 ERE917570:ERE917573 FBA917570:FBA917573 FKW917570:FKW917573 FUS917570:FUS917573 GEO917570:GEO917573 GOK917570:GOK917573 GYG917570:GYG917573 HIC917570:HIC917573 HRY917570:HRY917573 IBU917570:IBU917573 ILQ917570:ILQ917573 IVM917570:IVM917573 JFI917570:JFI917573 JPE917570:JPE917573 JZA917570:JZA917573 KIW917570:KIW917573 KSS917570:KSS917573 LCO917570:LCO917573 LMK917570:LMK917573 LWG917570:LWG917573 MGC917570:MGC917573 MPY917570:MPY917573 MZU917570:MZU917573 NJQ917570:NJQ917573 NTM917570:NTM917573 ODI917570:ODI917573 ONE917570:ONE917573 OXA917570:OXA917573 PGW917570:PGW917573 PQS917570:PQS917573 QAO917570:QAO917573 QKK917570:QKK917573 QUG917570:QUG917573 REC917570:REC917573 RNY917570:RNY917573 RXU917570:RXU917573 SHQ917570:SHQ917573 SRM917570:SRM917573 TBI917570:TBI917573 TLE917570:TLE917573 TVA917570:TVA917573 UEW917570:UEW917573 UOS917570:UOS917573 UYO917570:UYO917573 VIK917570:VIK917573 VSG917570:VSG917573 WCC917570:WCC917573 WLY917570:WLY917573 WVU917570:WVU917573 M983106:M983109 JI983106:JI983109 TE983106:TE983109 ADA983106:ADA983109 AMW983106:AMW983109 AWS983106:AWS983109 BGO983106:BGO983109 BQK983106:BQK983109 CAG983106:CAG983109 CKC983106:CKC983109 CTY983106:CTY983109 DDU983106:DDU983109 DNQ983106:DNQ983109 DXM983106:DXM983109 EHI983106:EHI983109 ERE983106:ERE983109 FBA983106:FBA983109 FKW983106:FKW983109 FUS983106:FUS983109 GEO983106:GEO983109 GOK983106:GOK983109 GYG983106:GYG983109 HIC983106:HIC983109 HRY983106:HRY983109 IBU983106:IBU983109 ILQ983106:ILQ983109 IVM983106:IVM983109 JFI983106:JFI983109 JPE983106:JPE983109 JZA983106:JZA983109 KIW983106:KIW983109 KSS983106:KSS983109 LCO983106:LCO983109 LMK983106:LMK983109 LWG983106:LWG983109 MGC983106:MGC983109 MPY983106:MPY983109 MZU983106:MZU983109 NJQ983106:NJQ983109 NTM983106:NTM983109 ODI983106:ODI983109 ONE983106:ONE983109 OXA983106:OXA983109 PGW983106:PGW983109 PQS983106:PQS983109 QAO983106:QAO983109 QKK983106:QKK983109 QUG983106:QUG983109 REC983106:REC983109 RNY983106:RNY983109 RXU983106:RXU983109 SHQ983106:SHQ983109 SRM983106:SRM983109 TBI983106:TBI983109 TLE983106:TLE983109 TVA983106:TVA983109 UEW983106:UEW983109 UOS983106:UOS983109 UYO983106:UYO983109 VIK983106:VIK983109 VSG983106:VSG983109 WCC983106:WCC983109 WLY983106:WLY983109 WVU983106:WVU983109 M56 JI56 TE56 ADA56 AMW56 AWS56 BGO56 BQK56 CAG56 CKC56 CTY56 DDU56 DNQ56 DXM56 EHI56 ERE56 FBA56 FKW56 FUS56 GEO56 GOK56 GYG56 HIC56 HRY56 IBU56 ILQ56 IVM56 JFI56 JPE56 JZA56 KIW56 KSS56 LCO56 LMK56 LWG56 MGC56 MPY56 MZU56 NJQ56 NTM56 ODI56 ONE56 OXA56 PGW56 PQS56 QAO56 QKK56 QUG56 REC56 RNY56 RXU56 SHQ56 SRM56 TBI56 TLE56 TVA56 UEW56 UOS56 UYO56 VIK56 VSG56 WCC56 WLY56 WVU56 M65592 JI65592 TE65592 ADA65592 AMW65592 AWS65592 BGO65592 BQK65592 CAG65592 CKC65592 CTY65592 DDU65592 DNQ65592 DXM65592 EHI65592 ERE65592 FBA65592 FKW65592 FUS65592 GEO65592 GOK65592 GYG65592 HIC65592 HRY65592 IBU65592 ILQ65592 IVM65592 JFI65592 JPE65592 JZA65592 KIW65592 KSS65592 LCO65592 LMK65592 LWG65592 MGC65592 MPY65592 MZU65592 NJQ65592 NTM65592 ODI65592 ONE65592 OXA65592 PGW65592 PQS65592 QAO65592 QKK65592 QUG65592 REC65592 RNY65592 RXU65592 SHQ65592 SRM65592 TBI65592 TLE65592 TVA65592 UEW65592 UOS65592 UYO65592 VIK65592 VSG65592 WCC65592 WLY65592 WVU65592 M131128 JI131128 TE131128 ADA131128 AMW131128 AWS131128 BGO131128 BQK131128 CAG131128 CKC131128 CTY131128 DDU131128 DNQ131128 DXM131128 EHI131128 ERE131128 FBA131128 FKW131128 FUS131128 GEO131128 GOK131128 GYG131128 HIC131128 HRY131128 IBU131128 ILQ131128 IVM131128 JFI131128 JPE131128 JZA131128 KIW131128 KSS131128 LCO131128 LMK131128 LWG131128 MGC131128 MPY131128 MZU131128 NJQ131128 NTM131128 ODI131128 ONE131128 OXA131128 PGW131128 PQS131128 QAO131128 QKK131128 QUG131128 REC131128 RNY131128 RXU131128 SHQ131128 SRM131128 TBI131128 TLE131128 TVA131128 UEW131128 UOS131128 UYO131128 VIK131128 VSG131128 WCC131128 WLY131128 WVU131128 M196664 JI196664 TE196664 ADA196664 AMW196664 AWS196664 BGO196664 BQK196664 CAG196664 CKC196664 CTY196664 DDU196664 DNQ196664 DXM196664 EHI196664 ERE196664 FBA196664 FKW196664 FUS196664 GEO196664 GOK196664 GYG196664 HIC196664 HRY196664 IBU196664 ILQ196664 IVM196664 JFI196664 JPE196664 JZA196664 KIW196664 KSS196664 LCO196664 LMK196664 LWG196664 MGC196664 MPY196664 MZU196664 NJQ196664 NTM196664 ODI196664 ONE196664 OXA196664 PGW196664 PQS196664 QAO196664 QKK196664 QUG196664 REC196664 RNY196664 RXU196664 SHQ196664 SRM196664 TBI196664 TLE196664 TVA196664 UEW196664 UOS196664 UYO196664 VIK196664 VSG196664 WCC196664 WLY196664 WVU196664 M262200 JI262200 TE262200 ADA262200 AMW262200 AWS262200 BGO262200 BQK262200 CAG262200 CKC262200 CTY262200 DDU262200 DNQ262200 DXM262200 EHI262200 ERE262200 FBA262200 FKW262200 FUS262200 GEO262200 GOK262200 GYG262200 HIC262200 HRY262200 IBU262200 ILQ262200 IVM262200 JFI262200 JPE262200 JZA262200 KIW262200 KSS262200 LCO262200 LMK262200 LWG262200 MGC262200 MPY262200 MZU262200 NJQ262200 NTM262200 ODI262200 ONE262200 OXA262200 PGW262200 PQS262200 QAO262200 QKK262200 QUG262200 REC262200 RNY262200 RXU262200 SHQ262200 SRM262200 TBI262200 TLE262200 TVA262200 UEW262200 UOS262200 UYO262200 VIK262200 VSG262200 WCC262200 WLY262200 WVU262200 M327736 JI327736 TE327736 ADA327736 AMW327736 AWS327736 BGO327736 BQK327736 CAG327736 CKC327736 CTY327736 DDU327736 DNQ327736 DXM327736 EHI327736 ERE327736 FBA327736 FKW327736 FUS327736 GEO327736 GOK327736 GYG327736 HIC327736 HRY327736 IBU327736 ILQ327736 IVM327736 JFI327736 JPE327736 JZA327736 KIW327736 KSS327736 LCO327736 LMK327736 LWG327736 MGC327736 MPY327736 MZU327736 NJQ327736 NTM327736 ODI327736 ONE327736 OXA327736 PGW327736 PQS327736 QAO327736 QKK327736 QUG327736 REC327736 RNY327736 RXU327736 SHQ327736 SRM327736 TBI327736 TLE327736 TVA327736 UEW327736 UOS327736 UYO327736 VIK327736 VSG327736 WCC327736 WLY327736 WVU327736 M393272 JI393272 TE393272 ADA393272 AMW393272 AWS393272 BGO393272 BQK393272 CAG393272 CKC393272 CTY393272 DDU393272 DNQ393272 DXM393272 EHI393272 ERE393272 FBA393272 FKW393272 FUS393272 GEO393272 GOK393272 GYG393272 HIC393272 HRY393272 IBU393272 ILQ393272 IVM393272 JFI393272 JPE393272 JZA393272 KIW393272 KSS393272 LCO393272 LMK393272 LWG393272 MGC393272 MPY393272 MZU393272 NJQ393272 NTM393272 ODI393272 ONE393272 OXA393272 PGW393272 PQS393272 QAO393272 QKK393272 QUG393272 REC393272 RNY393272 RXU393272 SHQ393272 SRM393272 TBI393272 TLE393272 TVA393272 UEW393272 UOS393272 UYO393272 VIK393272 VSG393272 WCC393272 WLY393272 WVU393272 M458808 JI458808 TE458808 ADA458808 AMW458808 AWS458808 BGO458808 BQK458808 CAG458808 CKC458808 CTY458808 DDU458808 DNQ458808 DXM458808 EHI458808 ERE458808 FBA458808 FKW458808 FUS458808 GEO458808 GOK458808 GYG458808 HIC458808 HRY458808 IBU458808 ILQ458808 IVM458808 JFI458808 JPE458808 JZA458808 KIW458808 KSS458808 LCO458808 LMK458808 LWG458808 MGC458808 MPY458808 MZU458808 NJQ458808 NTM458808 ODI458808 ONE458808 OXA458808 PGW458808 PQS458808 QAO458808 QKK458808 QUG458808 REC458808 RNY458808 RXU458808 SHQ458808 SRM458808 TBI458808 TLE458808 TVA458808 UEW458808 UOS458808 UYO458808 VIK458808 VSG458808 WCC458808 WLY458808 WVU458808 M524344 JI524344 TE524344 ADA524344 AMW524344 AWS524344 BGO524344 BQK524344 CAG524344 CKC524344 CTY524344 DDU524344 DNQ524344 DXM524344 EHI524344 ERE524344 FBA524344 FKW524344 FUS524344 GEO524344 GOK524344 GYG524344 HIC524344 HRY524344 IBU524344 ILQ524344 IVM524344 JFI524344 JPE524344 JZA524344 KIW524344 KSS524344 LCO524344 LMK524344 LWG524344 MGC524344 MPY524344 MZU524344 NJQ524344 NTM524344 ODI524344 ONE524344 OXA524344 PGW524344 PQS524344 QAO524344 QKK524344 QUG524344 REC524344 RNY524344 RXU524344 SHQ524344 SRM524344 TBI524344 TLE524344 TVA524344 UEW524344 UOS524344 UYO524344 VIK524344 VSG524344 WCC524344 WLY524344 WVU524344 M589880 JI589880 TE589880 ADA589880 AMW589880 AWS589880 BGO589880 BQK589880 CAG589880 CKC589880 CTY589880 DDU589880 DNQ589880 DXM589880 EHI589880 ERE589880 FBA589880 FKW589880 FUS589880 GEO589880 GOK589880 GYG589880 HIC589880 HRY589880 IBU589880 ILQ589880 IVM589880 JFI589880 JPE589880 JZA589880 KIW589880 KSS589880 LCO589880 LMK589880 LWG589880 MGC589880 MPY589880 MZU589880 NJQ589880 NTM589880 ODI589880 ONE589880 OXA589880 PGW589880 PQS589880 QAO589880 QKK589880 QUG589880 REC589880 RNY589880 RXU589880 SHQ589880 SRM589880 TBI589880 TLE589880 TVA589880 UEW589880 UOS589880 UYO589880 VIK589880 VSG589880 WCC589880 WLY589880 WVU589880 M655416 JI655416 TE655416 ADA655416 AMW655416 AWS655416 BGO655416 BQK655416 CAG655416 CKC655416 CTY655416 DDU655416 DNQ655416 DXM655416 EHI655416 ERE655416 FBA655416 FKW655416 FUS655416 GEO655416 GOK655416 GYG655416 HIC655416 HRY655416 IBU655416 ILQ655416 IVM655416 JFI655416 JPE655416 JZA655416 KIW655416 KSS655416 LCO655416 LMK655416 LWG655416 MGC655416 MPY655416 MZU655416 NJQ655416 NTM655416 ODI655416 ONE655416 OXA655416 PGW655416 PQS655416 QAO655416 QKK655416 QUG655416 REC655416 RNY655416 RXU655416 SHQ655416 SRM655416 TBI655416 TLE655416 TVA655416 UEW655416 UOS655416 UYO655416 VIK655416 VSG655416 WCC655416 WLY655416 WVU655416 M720952 JI720952 TE720952 ADA720952 AMW720952 AWS720952 BGO720952 BQK720952 CAG720952 CKC720952 CTY720952 DDU720952 DNQ720952 DXM720952 EHI720952 ERE720952 FBA720952 FKW720952 FUS720952 GEO720952 GOK720952 GYG720952 HIC720952 HRY720952 IBU720952 ILQ720952 IVM720952 JFI720952 JPE720952 JZA720952 KIW720952 KSS720952 LCO720952 LMK720952 LWG720952 MGC720952 MPY720952 MZU720952 NJQ720952 NTM720952 ODI720952 ONE720952 OXA720952 PGW720952 PQS720952 QAO720952 QKK720952 QUG720952 REC720952 RNY720952 RXU720952 SHQ720952 SRM720952 TBI720952 TLE720952 TVA720952 UEW720952 UOS720952 UYO720952 VIK720952 VSG720952 WCC720952 WLY720952 WVU720952 M786488 JI786488 TE786488 ADA786488 AMW786488 AWS786488 BGO786488 BQK786488 CAG786488 CKC786488 CTY786488 DDU786488 DNQ786488 DXM786488 EHI786488 ERE786488 FBA786488 FKW786488 FUS786488 GEO786488 GOK786488 GYG786488 HIC786488 HRY786488 IBU786488 ILQ786488 IVM786488 JFI786488 JPE786488 JZA786488 KIW786488 KSS786488 LCO786488 LMK786488 LWG786488 MGC786488 MPY786488 MZU786488 NJQ786488 NTM786488 ODI786488 ONE786488 OXA786488 PGW786488 PQS786488 QAO786488 QKK786488 QUG786488 REC786488 RNY786488 RXU786488 SHQ786488 SRM786488 TBI786488 TLE786488 TVA786488 UEW786488 UOS786488 UYO786488 VIK786488 VSG786488 WCC786488 WLY786488 WVU786488 M852024 JI852024 TE852024 ADA852024 AMW852024 AWS852024 BGO852024 BQK852024 CAG852024 CKC852024 CTY852024 DDU852024 DNQ852024 DXM852024 EHI852024 ERE852024 FBA852024 FKW852024 FUS852024 GEO852024 GOK852024 GYG852024 HIC852024 HRY852024 IBU852024 ILQ852024 IVM852024 JFI852024 JPE852024 JZA852024 KIW852024 KSS852024 LCO852024 LMK852024 LWG852024 MGC852024 MPY852024 MZU852024 NJQ852024 NTM852024 ODI852024 ONE852024 OXA852024 PGW852024 PQS852024 QAO852024 QKK852024 QUG852024 REC852024 RNY852024 RXU852024 SHQ852024 SRM852024 TBI852024 TLE852024 TVA852024 UEW852024 UOS852024 UYO852024 VIK852024 VSG852024 WCC852024 WLY852024 WVU852024 M917560 JI917560 TE917560 ADA917560 AMW917560 AWS917560 BGO917560 BQK917560 CAG917560 CKC917560 CTY917560 DDU917560 DNQ917560 DXM917560 EHI917560 ERE917560 FBA917560 FKW917560 FUS917560 GEO917560 GOK917560 GYG917560 HIC917560 HRY917560 IBU917560 ILQ917560 IVM917560 JFI917560 JPE917560 JZA917560 KIW917560 KSS917560 LCO917560 LMK917560 LWG917560 MGC917560 MPY917560 MZU917560 NJQ917560 NTM917560 ODI917560 ONE917560 OXA917560 PGW917560 PQS917560 QAO917560 QKK917560 QUG917560 REC917560 RNY917560 RXU917560 SHQ917560 SRM917560 TBI917560 TLE917560 TVA917560 UEW917560 UOS917560 UYO917560 VIK917560 VSG917560 WCC917560 WLY917560 WVU917560 M983096 JI983096 TE983096 ADA983096 AMW983096 AWS983096 BGO983096 BQK983096 CAG983096 CKC983096 CTY983096 DDU983096 DNQ983096 DXM983096 EHI983096 ERE983096 FBA983096 FKW983096 FUS983096 GEO983096 GOK983096 GYG983096 HIC983096 HRY983096 IBU983096 ILQ983096 IVM983096 JFI983096 JPE983096 JZA983096 KIW983096 KSS983096 LCO983096 LMK983096 LWG983096 MGC983096 MPY983096 MZU983096 NJQ983096 NTM983096 ODI983096 ONE983096 OXA983096 PGW983096 PQS983096 QAO983096 QKK983096 QUG983096 REC983096 RNY983096 RXU983096 SHQ983096 SRM983096 TBI983096 TLE983096 TVA983096 UEW983096 UOS983096 UYO983096 VIK983096 VSG983096 WCC983096 WLY983096 WVU983096 M25:M29 JI25:JI29 TE25:TE29 ADA25:ADA29 AMW25:AMW29 AWS25:AWS29 BGO25:BGO29 BQK25:BQK29 CAG25:CAG29 CKC25:CKC29 CTY25:CTY29 DDU25:DDU29 DNQ25:DNQ29 DXM25:DXM29 EHI25:EHI29 ERE25:ERE29 FBA25:FBA29 FKW25:FKW29 FUS25:FUS29 GEO25:GEO29 GOK25:GOK29 GYG25:GYG29 HIC25:HIC29 HRY25:HRY29 IBU25:IBU29 ILQ25:ILQ29 IVM25:IVM29 JFI25:JFI29 JPE25:JPE29 JZA25:JZA29 KIW25:KIW29 KSS25:KSS29 LCO25:LCO29 LMK25:LMK29 LWG25:LWG29 MGC25:MGC29 MPY25:MPY29 MZU25:MZU29 NJQ25:NJQ29 NTM25:NTM29 ODI25:ODI29 ONE25:ONE29 OXA25:OXA29 PGW25:PGW29 PQS25:PQS29 QAO25:QAO29 QKK25:QKK29 QUG25:QUG29 REC25:REC29 RNY25:RNY29 RXU25:RXU29 SHQ25:SHQ29 SRM25:SRM29 TBI25:TBI29 TLE25:TLE29 TVA25:TVA29 UEW25:UEW29 UOS25:UOS29 UYO25:UYO29 VIK25:VIK29 VSG25:VSG29 WCC25:WCC29 WLY25:WLY29 WVU25:WVU29 M65561:M65565 JI65561:JI65565 TE65561:TE65565 ADA65561:ADA65565 AMW65561:AMW65565 AWS65561:AWS65565 BGO65561:BGO65565 BQK65561:BQK65565 CAG65561:CAG65565 CKC65561:CKC65565 CTY65561:CTY65565 DDU65561:DDU65565 DNQ65561:DNQ65565 DXM65561:DXM65565 EHI65561:EHI65565 ERE65561:ERE65565 FBA65561:FBA65565 FKW65561:FKW65565 FUS65561:FUS65565 GEO65561:GEO65565 GOK65561:GOK65565 GYG65561:GYG65565 HIC65561:HIC65565 HRY65561:HRY65565 IBU65561:IBU65565 ILQ65561:ILQ65565 IVM65561:IVM65565 JFI65561:JFI65565 JPE65561:JPE65565 JZA65561:JZA65565 KIW65561:KIW65565 KSS65561:KSS65565 LCO65561:LCO65565 LMK65561:LMK65565 LWG65561:LWG65565 MGC65561:MGC65565 MPY65561:MPY65565 MZU65561:MZU65565 NJQ65561:NJQ65565 NTM65561:NTM65565 ODI65561:ODI65565 ONE65561:ONE65565 OXA65561:OXA65565 PGW65561:PGW65565 PQS65561:PQS65565 QAO65561:QAO65565 QKK65561:QKK65565 QUG65561:QUG65565 REC65561:REC65565 RNY65561:RNY65565 RXU65561:RXU65565 SHQ65561:SHQ65565 SRM65561:SRM65565 TBI65561:TBI65565 TLE65561:TLE65565 TVA65561:TVA65565 UEW65561:UEW65565 UOS65561:UOS65565 UYO65561:UYO65565 VIK65561:VIK65565 VSG65561:VSG65565 WCC65561:WCC65565 WLY65561:WLY65565 WVU65561:WVU65565 M131097:M131101 JI131097:JI131101 TE131097:TE131101 ADA131097:ADA131101 AMW131097:AMW131101 AWS131097:AWS131101 BGO131097:BGO131101 BQK131097:BQK131101 CAG131097:CAG131101 CKC131097:CKC131101 CTY131097:CTY131101 DDU131097:DDU131101 DNQ131097:DNQ131101 DXM131097:DXM131101 EHI131097:EHI131101 ERE131097:ERE131101 FBA131097:FBA131101 FKW131097:FKW131101 FUS131097:FUS131101 GEO131097:GEO131101 GOK131097:GOK131101 GYG131097:GYG131101 HIC131097:HIC131101 HRY131097:HRY131101 IBU131097:IBU131101 ILQ131097:ILQ131101 IVM131097:IVM131101 JFI131097:JFI131101 JPE131097:JPE131101 JZA131097:JZA131101 KIW131097:KIW131101 KSS131097:KSS131101 LCO131097:LCO131101 LMK131097:LMK131101 LWG131097:LWG131101 MGC131097:MGC131101 MPY131097:MPY131101 MZU131097:MZU131101 NJQ131097:NJQ131101 NTM131097:NTM131101 ODI131097:ODI131101 ONE131097:ONE131101 OXA131097:OXA131101 PGW131097:PGW131101 PQS131097:PQS131101 QAO131097:QAO131101 QKK131097:QKK131101 QUG131097:QUG131101 REC131097:REC131101 RNY131097:RNY131101 RXU131097:RXU131101 SHQ131097:SHQ131101 SRM131097:SRM131101 TBI131097:TBI131101 TLE131097:TLE131101 TVA131097:TVA131101 UEW131097:UEW131101 UOS131097:UOS131101 UYO131097:UYO131101 VIK131097:VIK131101 VSG131097:VSG131101 WCC131097:WCC131101 WLY131097:WLY131101 WVU131097:WVU131101 M196633:M196637 JI196633:JI196637 TE196633:TE196637 ADA196633:ADA196637 AMW196633:AMW196637 AWS196633:AWS196637 BGO196633:BGO196637 BQK196633:BQK196637 CAG196633:CAG196637 CKC196633:CKC196637 CTY196633:CTY196637 DDU196633:DDU196637 DNQ196633:DNQ196637 DXM196633:DXM196637 EHI196633:EHI196637 ERE196633:ERE196637 FBA196633:FBA196637 FKW196633:FKW196637 FUS196633:FUS196637 GEO196633:GEO196637 GOK196633:GOK196637 GYG196633:GYG196637 HIC196633:HIC196637 HRY196633:HRY196637 IBU196633:IBU196637 ILQ196633:ILQ196637 IVM196633:IVM196637 JFI196633:JFI196637 JPE196633:JPE196637 JZA196633:JZA196637 KIW196633:KIW196637 KSS196633:KSS196637 LCO196633:LCO196637 LMK196633:LMK196637 LWG196633:LWG196637 MGC196633:MGC196637 MPY196633:MPY196637 MZU196633:MZU196637 NJQ196633:NJQ196637 NTM196633:NTM196637 ODI196633:ODI196637 ONE196633:ONE196637 OXA196633:OXA196637 PGW196633:PGW196637 PQS196633:PQS196637 QAO196633:QAO196637 QKK196633:QKK196637 QUG196633:QUG196637 REC196633:REC196637 RNY196633:RNY196637 RXU196633:RXU196637 SHQ196633:SHQ196637 SRM196633:SRM196637 TBI196633:TBI196637 TLE196633:TLE196637 TVA196633:TVA196637 UEW196633:UEW196637 UOS196633:UOS196637 UYO196633:UYO196637 VIK196633:VIK196637 VSG196633:VSG196637 WCC196633:WCC196637 WLY196633:WLY196637 WVU196633:WVU196637 M262169:M262173 JI262169:JI262173 TE262169:TE262173 ADA262169:ADA262173 AMW262169:AMW262173 AWS262169:AWS262173 BGO262169:BGO262173 BQK262169:BQK262173 CAG262169:CAG262173 CKC262169:CKC262173 CTY262169:CTY262173 DDU262169:DDU262173 DNQ262169:DNQ262173 DXM262169:DXM262173 EHI262169:EHI262173 ERE262169:ERE262173 FBA262169:FBA262173 FKW262169:FKW262173 FUS262169:FUS262173 GEO262169:GEO262173 GOK262169:GOK262173 GYG262169:GYG262173 HIC262169:HIC262173 HRY262169:HRY262173 IBU262169:IBU262173 ILQ262169:ILQ262173 IVM262169:IVM262173 JFI262169:JFI262173 JPE262169:JPE262173 JZA262169:JZA262173 KIW262169:KIW262173 KSS262169:KSS262173 LCO262169:LCO262173 LMK262169:LMK262173 LWG262169:LWG262173 MGC262169:MGC262173 MPY262169:MPY262173 MZU262169:MZU262173 NJQ262169:NJQ262173 NTM262169:NTM262173 ODI262169:ODI262173 ONE262169:ONE262173 OXA262169:OXA262173 PGW262169:PGW262173 PQS262169:PQS262173 QAO262169:QAO262173 QKK262169:QKK262173 QUG262169:QUG262173 REC262169:REC262173 RNY262169:RNY262173 RXU262169:RXU262173 SHQ262169:SHQ262173 SRM262169:SRM262173 TBI262169:TBI262173 TLE262169:TLE262173 TVA262169:TVA262173 UEW262169:UEW262173 UOS262169:UOS262173 UYO262169:UYO262173 VIK262169:VIK262173 VSG262169:VSG262173 WCC262169:WCC262173 WLY262169:WLY262173 WVU262169:WVU262173 M327705:M327709 JI327705:JI327709 TE327705:TE327709 ADA327705:ADA327709 AMW327705:AMW327709 AWS327705:AWS327709 BGO327705:BGO327709 BQK327705:BQK327709 CAG327705:CAG327709 CKC327705:CKC327709 CTY327705:CTY327709 DDU327705:DDU327709 DNQ327705:DNQ327709 DXM327705:DXM327709 EHI327705:EHI327709 ERE327705:ERE327709 FBA327705:FBA327709 FKW327705:FKW327709 FUS327705:FUS327709 GEO327705:GEO327709 GOK327705:GOK327709 GYG327705:GYG327709 HIC327705:HIC327709 HRY327705:HRY327709 IBU327705:IBU327709 ILQ327705:ILQ327709 IVM327705:IVM327709 JFI327705:JFI327709 JPE327705:JPE327709 JZA327705:JZA327709 KIW327705:KIW327709 KSS327705:KSS327709 LCO327705:LCO327709 LMK327705:LMK327709 LWG327705:LWG327709 MGC327705:MGC327709 MPY327705:MPY327709 MZU327705:MZU327709 NJQ327705:NJQ327709 NTM327705:NTM327709 ODI327705:ODI327709 ONE327705:ONE327709 OXA327705:OXA327709 PGW327705:PGW327709 PQS327705:PQS327709 QAO327705:QAO327709 QKK327705:QKK327709 QUG327705:QUG327709 REC327705:REC327709 RNY327705:RNY327709 RXU327705:RXU327709 SHQ327705:SHQ327709 SRM327705:SRM327709 TBI327705:TBI327709 TLE327705:TLE327709 TVA327705:TVA327709 UEW327705:UEW327709 UOS327705:UOS327709 UYO327705:UYO327709 VIK327705:VIK327709 VSG327705:VSG327709 WCC327705:WCC327709 WLY327705:WLY327709 WVU327705:WVU327709 M393241:M393245 JI393241:JI393245 TE393241:TE393245 ADA393241:ADA393245 AMW393241:AMW393245 AWS393241:AWS393245 BGO393241:BGO393245 BQK393241:BQK393245 CAG393241:CAG393245 CKC393241:CKC393245 CTY393241:CTY393245 DDU393241:DDU393245 DNQ393241:DNQ393245 DXM393241:DXM393245 EHI393241:EHI393245 ERE393241:ERE393245 FBA393241:FBA393245 FKW393241:FKW393245 FUS393241:FUS393245 GEO393241:GEO393245 GOK393241:GOK393245 GYG393241:GYG393245 HIC393241:HIC393245 HRY393241:HRY393245 IBU393241:IBU393245 ILQ393241:ILQ393245 IVM393241:IVM393245 JFI393241:JFI393245 JPE393241:JPE393245 JZA393241:JZA393245 KIW393241:KIW393245 KSS393241:KSS393245 LCO393241:LCO393245 LMK393241:LMK393245 LWG393241:LWG393245 MGC393241:MGC393245 MPY393241:MPY393245 MZU393241:MZU393245 NJQ393241:NJQ393245 NTM393241:NTM393245 ODI393241:ODI393245 ONE393241:ONE393245 OXA393241:OXA393245 PGW393241:PGW393245 PQS393241:PQS393245 QAO393241:QAO393245 QKK393241:QKK393245 QUG393241:QUG393245 REC393241:REC393245 RNY393241:RNY393245 RXU393241:RXU393245 SHQ393241:SHQ393245 SRM393241:SRM393245 TBI393241:TBI393245 TLE393241:TLE393245 TVA393241:TVA393245 UEW393241:UEW393245 UOS393241:UOS393245 UYO393241:UYO393245 VIK393241:VIK393245 VSG393241:VSG393245 WCC393241:WCC393245 WLY393241:WLY393245 WVU393241:WVU393245 M458777:M458781 JI458777:JI458781 TE458777:TE458781 ADA458777:ADA458781 AMW458777:AMW458781 AWS458777:AWS458781 BGO458777:BGO458781 BQK458777:BQK458781 CAG458777:CAG458781 CKC458777:CKC458781 CTY458777:CTY458781 DDU458777:DDU458781 DNQ458777:DNQ458781 DXM458777:DXM458781 EHI458777:EHI458781 ERE458777:ERE458781 FBA458777:FBA458781 FKW458777:FKW458781 FUS458777:FUS458781 GEO458777:GEO458781 GOK458777:GOK458781 GYG458777:GYG458781 HIC458777:HIC458781 HRY458777:HRY458781 IBU458777:IBU458781 ILQ458777:ILQ458781 IVM458777:IVM458781 JFI458777:JFI458781 JPE458777:JPE458781 JZA458777:JZA458781 KIW458777:KIW458781 KSS458777:KSS458781 LCO458777:LCO458781 LMK458777:LMK458781 LWG458777:LWG458781 MGC458777:MGC458781 MPY458777:MPY458781 MZU458777:MZU458781 NJQ458777:NJQ458781 NTM458777:NTM458781 ODI458777:ODI458781 ONE458777:ONE458781 OXA458777:OXA458781 PGW458777:PGW458781 PQS458777:PQS458781 QAO458777:QAO458781 QKK458777:QKK458781 QUG458777:QUG458781 REC458777:REC458781 RNY458777:RNY458781 RXU458777:RXU458781 SHQ458777:SHQ458781 SRM458777:SRM458781 TBI458777:TBI458781 TLE458777:TLE458781 TVA458777:TVA458781 UEW458777:UEW458781 UOS458777:UOS458781 UYO458777:UYO458781 VIK458777:VIK458781 VSG458777:VSG458781 WCC458777:WCC458781 WLY458777:WLY458781 WVU458777:WVU458781 M524313:M524317 JI524313:JI524317 TE524313:TE524317 ADA524313:ADA524317 AMW524313:AMW524317 AWS524313:AWS524317 BGO524313:BGO524317 BQK524313:BQK524317 CAG524313:CAG524317 CKC524313:CKC524317 CTY524313:CTY524317 DDU524313:DDU524317 DNQ524313:DNQ524317 DXM524313:DXM524317 EHI524313:EHI524317 ERE524313:ERE524317 FBA524313:FBA524317 FKW524313:FKW524317 FUS524313:FUS524317 GEO524313:GEO524317 GOK524313:GOK524317 GYG524313:GYG524317 HIC524313:HIC524317 HRY524313:HRY524317 IBU524313:IBU524317 ILQ524313:ILQ524317 IVM524313:IVM524317 JFI524313:JFI524317 JPE524313:JPE524317 JZA524313:JZA524317 KIW524313:KIW524317 KSS524313:KSS524317 LCO524313:LCO524317 LMK524313:LMK524317 LWG524313:LWG524317 MGC524313:MGC524317 MPY524313:MPY524317 MZU524313:MZU524317 NJQ524313:NJQ524317 NTM524313:NTM524317 ODI524313:ODI524317 ONE524313:ONE524317 OXA524313:OXA524317 PGW524313:PGW524317 PQS524313:PQS524317 QAO524313:QAO524317 QKK524313:QKK524317 QUG524313:QUG524317 REC524313:REC524317 RNY524313:RNY524317 RXU524313:RXU524317 SHQ524313:SHQ524317 SRM524313:SRM524317 TBI524313:TBI524317 TLE524313:TLE524317 TVA524313:TVA524317 UEW524313:UEW524317 UOS524313:UOS524317 UYO524313:UYO524317 VIK524313:VIK524317 VSG524313:VSG524317 WCC524313:WCC524317 WLY524313:WLY524317 WVU524313:WVU524317 M589849:M589853 JI589849:JI589853 TE589849:TE589853 ADA589849:ADA589853 AMW589849:AMW589853 AWS589849:AWS589853 BGO589849:BGO589853 BQK589849:BQK589853 CAG589849:CAG589853 CKC589849:CKC589853 CTY589849:CTY589853 DDU589849:DDU589853 DNQ589849:DNQ589853 DXM589849:DXM589853 EHI589849:EHI589853 ERE589849:ERE589853 FBA589849:FBA589853 FKW589849:FKW589853 FUS589849:FUS589853 GEO589849:GEO589853 GOK589849:GOK589853 GYG589849:GYG589853 HIC589849:HIC589853 HRY589849:HRY589853 IBU589849:IBU589853 ILQ589849:ILQ589853 IVM589849:IVM589853 JFI589849:JFI589853 JPE589849:JPE589853 JZA589849:JZA589853 KIW589849:KIW589853 KSS589849:KSS589853 LCO589849:LCO589853 LMK589849:LMK589853 LWG589849:LWG589853 MGC589849:MGC589853 MPY589849:MPY589853 MZU589849:MZU589853 NJQ589849:NJQ589853 NTM589849:NTM589853 ODI589849:ODI589853 ONE589849:ONE589853 OXA589849:OXA589853 PGW589849:PGW589853 PQS589849:PQS589853 QAO589849:QAO589853 QKK589849:QKK589853 QUG589849:QUG589853 REC589849:REC589853 RNY589849:RNY589853 RXU589849:RXU589853 SHQ589849:SHQ589853 SRM589849:SRM589853 TBI589849:TBI589853 TLE589849:TLE589853 TVA589849:TVA589853 UEW589849:UEW589853 UOS589849:UOS589853 UYO589849:UYO589853 VIK589849:VIK589853 VSG589849:VSG589853 WCC589849:WCC589853 WLY589849:WLY589853 WVU589849:WVU589853 M655385:M655389 JI655385:JI655389 TE655385:TE655389 ADA655385:ADA655389 AMW655385:AMW655389 AWS655385:AWS655389 BGO655385:BGO655389 BQK655385:BQK655389 CAG655385:CAG655389 CKC655385:CKC655389 CTY655385:CTY655389 DDU655385:DDU655389 DNQ655385:DNQ655389 DXM655385:DXM655389 EHI655385:EHI655389 ERE655385:ERE655389 FBA655385:FBA655389 FKW655385:FKW655389 FUS655385:FUS655389 GEO655385:GEO655389 GOK655385:GOK655389 GYG655385:GYG655389 HIC655385:HIC655389 HRY655385:HRY655389 IBU655385:IBU655389 ILQ655385:ILQ655389 IVM655385:IVM655389 JFI655385:JFI655389 JPE655385:JPE655389 JZA655385:JZA655389 KIW655385:KIW655389 KSS655385:KSS655389 LCO655385:LCO655389 LMK655385:LMK655389 LWG655385:LWG655389 MGC655385:MGC655389 MPY655385:MPY655389 MZU655385:MZU655389 NJQ655385:NJQ655389 NTM655385:NTM655389 ODI655385:ODI655389 ONE655385:ONE655389 OXA655385:OXA655389 PGW655385:PGW655389 PQS655385:PQS655389 QAO655385:QAO655389 QKK655385:QKK655389 QUG655385:QUG655389 REC655385:REC655389 RNY655385:RNY655389 RXU655385:RXU655389 SHQ655385:SHQ655389 SRM655385:SRM655389 TBI655385:TBI655389 TLE655385:TLE655389 TVA655385:TVA655389 UEW655385:UEW655389 UOS655385:UOS655389 UYO655385:UYO655389 VIK655385:VIK655389 VSG655385:VSG655389 WCC655385:WCC655389 WLY655385:WLY655389 WVU655385:WVU655389 M720921:M720925 JI720921:JI720925 TE720921:TE720925 ADA720921:ADA720925 AMW720921:AMW720925 AWS720921:AWS720925 BGO720921:BGO720925 BQK720921:BQK720925 CAG720921:CAG720925 CKC720921:CKC720925 CTY720921:CTY720925 DDU720921:DDU720925 DNQ720921:DNQ720925 DXM720921:DXM720925 EHI720921:EHI720925 ERE720921:ERE720925 FBA720921:FBA720925 FKW720921:FKW720925 FUS720921:FUS720925 GEO720921:GEO720925 GOK720921:GOK720925 GYG720921:GYG720925 HIC720921:HIC720925 HRY720921:HRY720925 IBU720921:IBU720925 ILQ720921:ILQ720925 IVM720921:IVM720925 JFI720921:JFI720925 JPE720921:JPE720925 JZA720921:JZA720925 KIW720921:KIW720925 KSS720921:KSS720925 LCO720921:LCO720925 LMK720921:LMK720925 LWG720921:LWG720925 MGC720921:MGC720925 MPY720921:MPY720925 MZU720921:MZU720925 NJQ720921:NJQ720925 NTM720921:NTM720925 ODI720921:ODI720925 ONE720921:ONE720925 OXA720921:OXA720925 PGW720921:PGW720925 PQS720921:PQS720925 QAO720921:QAO720925 QKK720921:QKK720925 QUG720921:QUG720925 REC720921:REC720925 RNY720921:RNY720925 RXU720921:RXU720925 SHQ720921:SHQ720925 SRM720921:SRM720925 TBI720921:TBI720925 TLE720921:TLE720925 TVA720921:TVA720925 UEW720921:UEW720925 UOS720921:UOS720925 UYO720921:UYO720925 VIK720921:VIK720925 VSG720921:VSG720925 WCC720921:WCC720925 WLY720921:WLY720925 WVU720921:WVU720925 M786457:M786461 JI786457:JI786461 TE786457:TE786461 ADA786457:ADA786461 AMW786457:AMW786461 AWS786457:AWS786461 BGO786457:BGO786461 BQK786457:BQK786461 CAG786457:CAG786461 CKC786457:CKC786461 CTY786457:CTY786461 DDU786457:DDU786461 DNQ786457:DNQ786461 DXM786457:DXM786461 EHI786457:EHI786461 ERE786457:ERE786461 FBA786457:FBA786461 FKW786457:FKW786461 FUS786457:FUS786461 GEO786457:GEO786461 GOK786457:GOK786461 GYG786457:GYG786461 HIC786457:HIC786461 HRY786457:HRY786461 IBU786457:IBU786461 ILQ786457:ILQ786461 IVM786457:IVM786461 JFI786457:JFI786461 JPE786457:JPE786461 JZA786457:JZA786461 KIW786457:KIW786461 KSS786457:KSS786461 LCO786457:LCO786461 LMK786457:LMK786461 LWG786457:LWG786461 MGC786457:MGC786461 MPY786457:MPY786461 MZU786457:MZU786461 NJQ786457:NJQ786461 NTM786457:NTM786461 ODI786457:ODI786461 ONE786457:ONE786461 OXA786457:OXA786461 PGW786457:PGW786461 PQS786457:PQS786461 QAO786457:QAO786461 QKK786457:QKK786461 QUG786457:QUG786461 REC786457:REC786461 RNY786457:RNY786461 RXU786457:RXU786461 SHQ786457:SHQ786461 SRM786457:SRM786461 TBI786457:TBI786461 TLE786457:TLE786461 TVA786457:TVA786461 UEW786457:UEW786461 UOS786457:UOS786461 UYO786457:UYO786461 VIK786457:VIK786461 VSG786457:VSG786461 WCC786457:WCC786461 WLY786457:WLY786461 WVU786457:WVU786461 M851993:M851997 JI851993:JI851997 TE851993:TE851997 ADA851993:ADA851997 AMW851993:AMW851997 AWS851993:AWS851997 BGO851993:BGO851997 BQK851993:BQK851997 CAG851993:CAG851997 CKC851993:CKC851997 CTY851993:CTY851997 DDU851993:DDU851997 DNQ851993:DNQ851997 DXM851993:DXM851997 EHI851993:EHI851997 ERE851993:ERE851997 FBA851993:FBA851997 FKW851993:FKW851997 FUS851993:FUS851997 GEO851993:GEO851997 GOK851993:GOK851997 GYG851993:GYG851997 HIC851993:HIC851997 HRY851993:HRY851997 IBU851993:IBU851997 ILQ851993:ILQ851997 IVM851993:IVM851997 JFI851993:JFI851997 JPE851993:JPE851997 JZA851993:JZA851997 KIW851993:KIW851997 KSS851993:KSS851997 LCO851993:LCO851997 LMK851993:LMK851997 LWG851993:LWG851997 MGC851993:MGC851997 MPY851993:MPY851997 MZU851993:MZU851997 NJQ851993:NJQ851997 NTM851993:NTM851997 ODI851993:ODI851997 ONE851993:ONE851997 OXA851993:OXA851997 PGW851993:PGW851997 PQS851993:PQS851997 QAO851993:QAO851997 QKK851993:QKK851997 QUG851993:QUG851997 REC851993:REC851997 RNY851993:RNY851997 RXU851993:RXU851997 SHQ851993:SHQ851997 SRM851993:SRM851997 TBI851993:TBI851997 TLE851993:TLE851997 TVA851993:TVA851997 UEW851993:UEW851997 UOS851993:UOS851997 UYO851993:UYO851997 VIK851993:VIK851997 VSG851993:VSG851997 WCC851993:WCC851997 WLY851993:WLY851997 WVU851993:WVU851997 M917529:M917533 JI917529:JI917533 TE917529:TE917533 ADA917529:ADA917533 AMW917529:AMW917533 AWS917529:AWS917533 BGO917529:BGO917533 BQK917529:BQK917533 CAG917529:CAG917533 CKC917529:CKC917533 CTY917529:CTY917533 DDU917529:DDU917533 DNQ917529:DNQ917533 DXM917529:DXM917533 EHI917529:EHI917533 ERE917529:ERE917533 FBA917529:FBA917533 FKW917529:FKW917533 FUS917529:FUS917533 GEO917529:GEO917533 GOK917529:GOK917533 GYG917529:GYG917533 HIC917529:HIC917533 HRY917529:HRY917533 IBU917529:IBU917533 ILQ917529:ILQ917533 IVM917529:IVM917533 JFI917529:JFI917533 JPE917529:JPE917533 JZA917529:JZA917533 KIW917529:KIW917533 KSS917529:KSS917533 LCO917529:LCO917533 LMK917529:LMK917533 LWG917529:LWG917533 MGC917529:MGC917533 MPY917529:MPY917533 MZU917529:MZU917533 NJQ917529:NJQ917533 NTM917529:NTM917533 ODI917529:ODI917533 ONE917529:ONE917533 OXA917529:OXA917533 PGW917529:PGW917533 PQS917529:PQS917533 QAO917529:QAO917533 QKK917529:QKK917533 QUG917529:QUG917533 REC917529:REC917533 RNY917529:RNY917533 RXU917529:RXU917533 SHQ917529:SHQ917533 SRM917529:SRM917533 TBI917529:TBI917533 TLE917529:TLE917533 TVA917529:TVA917533 UEW917529:UEW917533 UOS917529:UOS917533 UYO917529:UYO917533 VIK917529:VIK917533 VSG917529:VSG917533 WCC917529:WCC917533 WLY917529:WLY917533 WVU917529:WVU917533 M983065:M983069 JI983065:JI983069 TE983065:TE983069 ADA983065:ADA983069 AMW983065:AMW983069 AWS983065:AWS983069 BGO983065:BGO983069 BQK983065:BQK983069 CAG983065:CAG983069 CKC983065:CKC983069 CTY983065:CTY983069 DDU983065:DDU983069 DNQ983065:DNQ983069 DXM983065:DXM983069 EHI983065:EHI983069 ERE983065:ERE983069 FBA983065:FBA983069 FKW983065:FKW983069 FUS983065:FUS983069 GEO983065:GEO983069 GOK983065:GOK983069 GYG983065:GYG983069 HIC983065:HIC983069 HRY983065:HRY983069 IBU983065:IBU983069 ILQ983065:ILQ983069 IVM983065:IVM983069 JFI983065:JFI983069 JPE983065:JPE983069 JZA983065:JZA983069 KIW983065:KIW983069 KSS983065:KSS983069 LCO983065:LCO983069 LMK983065:LMK983069 LWG983065:LWG983069 MGC983065:MGC983069 MPY983065:MPY983069 MZU983065:MZU983069 NJQ983065:NJQ983069 NTM983065:NTM983069 ODI983065:ODI983069 ONE983065:ONE983069 OXA983065:OXA983069 PGW983065:PGW983069 PQS983065:PQS983069 QAO983065:QAO983069 QKK983065:QKK983069 QUG983065:QUG983069 REC983065:REC983069 RNY983065:RNY983069 RXU983065:RXU983069 SHQ983065:SHQ983069 SRM983065:SRM983069 TBI983065:TBI983069 TLE983065:TLE983069 TVA983065:TVA983069 UEW983065:UEW983069 UOS983065:UOS983069 UYO983065:UYO983069 VIK983065:VIK983069 VSG983065:VSG983069 WCC983065:WCC983069 WLY983065:WLY983069 WVU983065:WVU983069 M92:M93 JI92:JI93 TE92:TE93 ADA92:ADA93 AMW92:AMW93 AWS92:AWS93 BGO92:BGO93 BQK92:BQK93 CAG92:CAG93 CKC92:CKC93 CTY92:CTY93 DDU92:DDU93 DNQ92:DNQ93 DXM92:DXM93 EHI92:EHI93 ERE92:ERE93 FBA92:FBA93 FKW92:FKW93 FUS92:FUS93 GEO92:GEO93 GOK92:GOK93 GYG92:GYG93 HIC92:HIC93 HRY92:HRY93 IBU92:IBU93 ILQ92:ILQ93 IVM92:IVM93 JFI92:JFI93 JPE92:JPE93 JZA92:JZA93 KIW92:KIW93 KSS92:KSS93 LCO92:LCO93 LMK92:LMK93 LWG92:LWG93 MGC92:MGC93 MPY92:MPY93 MZU92:MZU93 NJQ92:NJQ93 NTM92:NTM93 ODI92:ODI93 ONE92:ONE93 OXA92:OXA93 PGW92:PGW93 PQS92:PQS93 QAO92:QAO93 QKK92:QKK93 QUG92:QUG93 REC92:REC93 RNY92:RNY93 RXU92:RXU93 SHQ92:SHQ93 SRM92:SRM93 TBI92:TBI93 TLE92:TLE93 TVA92:TVA93 UEW92:UEW93 UOS92:UOS93 UYO92:UYO93 VIK92:VIK93 VSG92:VSG93 WCC92:WCC93 WLY92:WLY93 WVU92:WVU93 M65628:M65629 JI65628:JI65629 TE65628:TE65629 ADA65628:ADA65629 AMW65628:AMW65629 AWS65628:AWS65629 BGO65628:BGO65629 BQK65628:BQK65629 CAG65628:CAG65629 CKC65628:CKC65629 CTY65628:CTY65629 DDU65628:DDU65629 DNQ65628:DNQ65629 DXM65628:DXM65629 EHI65628:EHI65629 ERE65628:ERE65629 FBA65628:FBA65629 FKW65628:FKW65629 FUS65628:FUS65629 GEO65628:GEO65629 GOK65628:GOK65629 GYG65628:GYG65629 HIC65628:HIC65629 HRY65628:HRY65629 IBU65628:IBU65629 ILQ65628:ILQ65629 IVM65628:IVM65629 JFI65628:JFI65629 JPE65628:JPE65629 JZA65628:JZA65629 KIW65628:KIW65629 KSS65628:KSS65629 LCO65628:LCO65629 LMK65628:LMK65629 LWG65628:LWG65629 MGC65628:MGC65629 MPY65628:MPY65629 MZU65628:MZU65629 NJQ65628:NJQ65629 NTM65628:NTM65629 ODI65628:ODI65629 ONE65628:ONE65629 OXA65628:OXA65629 PGW65628:PGW65629 PQS65628:PQS65629 QAO65628:QAO65629 QKK65628:QKK65629 QUG65628:QUG65629 REC65628:REC65629 RNY65628:RNY65629 RXU65628:RXU65629 SHQ65628:SHQ65629 SRM65628:SRM65629 TBI65628:TBI65629 TLE65628:TLE65629 TVA65628:TVA65629 UEW65628:UEW65629 UOS65628:UOS65629 UYO65628:UYO65629 VIK65628:VIK65629 VSG65628:VSG65629 WCC65628:WCC65629 WLY65628:WLY65629 WVU65628:WVU65629 M131164:M131165 JI131164:JI131165 TE131164:TE131165 ADA131164:ADA131165 AMW131164:AMW131165 AWS131164:AWS131165 BGO131164:BGO131165 BQK131164:BQK131165 CAG131164:CAG131165 CKC131164:CKC131165 CTY131164:CTY131165 DDU131164:DDU131165 DNQ131164:DNQ131165 DXM131164:DXM131165 EHI131164:EHI131165 ERE131164:ERE131165 FBA131164:FBA131165 FKW131164:FKW131165 FUS131164:FUS131165 GEO131164:GEO131165 GOK131164:GOK131165 GYG131164:GYG131165 HIC131164:HIC131165 HRY131164:HRY131165 IBU131164:IBU131165 ILQ131164:ILQ131165 IVM131164:IVM131165 JFI131164:JFI131165 JPE131164:JPE131165 JZA131164:JZA131165 KIW131164:KIW131165 KSS131164:KSS131165 LCO131164:LCO131165 LMK131164:LMK131165 LWG131164:LWG131165 MGC131164:MGC131165 MPY131164:MPY131165 MZU131164:MZU131165 NJQ131164:NJQ131165 NTM131164:NTM131165 ODI131164:ODI131165 ONE131164:ONE131165 OXA131164:OXA131165 PGW131164:PGW131165 PQS131164:PQS131165 QAO131164:QAO131165 QKK131164:QKK131165 QUG131164:QUG131165 REC131164:REC131165 RNY131164:RNY131165 RXU131164:RXU131165 SHQ131164:SHQ131165 SRM131164:SRM131165 TBI131164:TBI131165 TLE131164:TLE131165 TVA131164:TVA131165 UEW131164:UEW131165 UOS131164:UOS131165 UYO131164:UYO131165 VIK131164:VIK131165 VSG131164:VSG131165 WCC131164:WCC131165 WLY131164:WLY131165 WVU131164:WVU131165 M196700:M196701 JI196700:JI196701 TE196700:TE196701 ADA196700:ADA196701 AMW196700:AMW196701 AWS196700:AWS196701 BGO196700:BGO196701 BQK196700:BQK196701 CAG196700:CAG196701 CKC196700:CKC196701 CTY196700:CTY196701 DDU196700:DDU196701 DNQ196700:DNQ196701 DXM196700:DXM196701 EHI196700:EHI196701 ERE196700:ERE196701 FBA196700:FBA196701 FKW196700:FKW196701 FUS196700:FUS196701 GEO196700:GEO196701 GOK196700:GOK196701 GYG196700:GYG196701 HIC196700:HIC196701 HRY196700:HRY196701 IBU196700:IBU196701 ILQ196700:ILQ196701 IVM196700:IVM196701 JFI196700:JFI196701 JPE196700:JPE196701 JZA196700:JZA196701 KIW196700:KIW196701 KSS196700:KSS196701 LCO196700:LCO196701 LMK196700:LMK196701 LWG196700:LWG196701 MGC196700:MGC196701 MPY196700:MPY196701 MZU196700:MZU196701 NJQ196700:NJQ196701 NTM196700:NTM196701 ODI196700:ODI196701 ONE196700:ONE196701 OXA196700:OXA196701 PGW196700:PGW196701 PQS196700:PQS196701 QAO196700:QAO196701 QKK196700:QKK196701 QUG196700:QUG196701 REC196700:REC196701 RNY196700:RNY196701 RXU196700:RXU196701 SHQ196700:SHQ196701 SRM196700:SRM196701 TBI196700:TBI196701 TLE196700:TLE196701 TVA196700:TVA196701 UEW196700:UEW196701 UOS196700:UOS196701 UYO196700:UYO196701 VIK196700:VIK196701 VSG196700:VSG196701 WCC196700:WCC196701 WLY196700:WLY196701 WVU196700:WVU196701 M262236:M262237 JI262236:JI262237 TE262236:TE262237 ADA262236:ADA262237 AMW262236:AMW262237 AWS262236:AWS262237 BGO262236:BGO262237 BQK262236:BQK262237 CAG262236:CAG262237 CKC262236:CKC262237 CTY262236:CTY262237 DDU262236:DDU262237 DNQ262236:DNQ262237 DXM262236:DXM262237 EHI262236:EHI262237 ERE262236:ERE262237 FBA262236:FBA262237 FKW262236:FKW262237 FUS262236:FUS262237 GEO262236:GEO262237 GOK262236:GOK262237 GYG262236:GYG262237 HIC262236:HIC262237 HRY262236:HRY262237 IBU262236:IBU262237 ILQ262236:ILQ262237 IVM262236:IVM262237 JFI262236:JFI262237 JPE262236:JPE262237 JZA262236:JZA262237 KIW262236:KIW262237 KSS262236:KSS262237 LCO262236:LCO262237 LMK262236:LMK262237 LWG262236:LWG262237 MGC262236:MGC262237 MPY262236:MPY262237 MZU262236:MZU262237 NJQ262236:NJQ262237 NTM262236:NTM262237 ODI262236:ODI262237 ONE262236:ONE262237 OXA262236:OXA262237 PGW262236:PGW262237 PQS262236:PQS262237 QAO262236:QAO262237 QKK262236:QKK262237 QUG262236:QUG262237 REC262236:REC262237 RNY262236:RNY262237 RXU262236:RXU262237 SHQ262236:SHQ262237 SRM262236:SRM262237 TBI262236:TBI262237 TLE262236:TLE262237 TVA262236:TVA262237 UEW262236:UEW262237 UOS262236:UOS262237 UYO262236:UYO262237 VIK262236:VIK262237 VSG262236:VSG262237 WCC262236:WCC262237 WLY262236:WLY262237 WVU262236:WVU262237 M327772:M327773 JI327772:JI327773 TE327772:TE327773 ADA327772:ADA327773 AMW327772:AMW327773 AWS327772:AWS327773 BGO327772:BGO327773 BQK327772:BQK327773 CAG327772:CAG327773 CKC327772:CKC327773 CTY327772:CTY327773 DDU327772:DDU327773 DNQ327772:DNQ327773 DXM327772:DXM327773 EHI327772:EHI327773 ERE327772:ERE327773 FBA327772:FBA327773 FKW327772:FKW327773 FUS327772:FUS327773 GEO327772:GEO327773 GOK327772:GOK327773 GYG327772:GYG327773 HIC327772:HIC327773 HRY327772:HRY327773 IBU327772:IBU327773 ILQ327772:ILQ327773 IVM327772:IVM327773 JFI327772:JFI327773 JPE327772:JPE327773 JZA327772:JZA327773 KIW327772:KIW327773 KSS327772:KSS327773 LCO327772:LCO327773 LMK327772:LMK327773 LWG327772:LWG327773 MGC327772:MGC327773 MPY327772:MPY327773 MZU327772:MZU327773 NJQ327772:NJQ327773 NTM327772:NTM327773 ODI327772:ODI327773 ONE327772:ONE327773 OXA327772:OXA327773 PGW327772:PGW327773 PQS327772:PQS327773 QAO327772:QAO327773 QKK327772:QKK327773 QUG327772:QUG327773 REC327772:REC327773 RNY327772:RNY327773 RXU327772:RXU327773 SHQ327772:SHQ327773 SRM327772:SRM327773 TBI327772:TBI327773 TLE327772:TLE327773 TVA327772:TVA327773 UEW327772:UEW327773 UOS327772:UOS327773 UYO327772:UYO327773 VIK327772:VIK327773 VSG327772:VSG327773 WCC327772:WCC327773 WLY327772:WLY327773 WVU327772:WVU327773 M393308:M393309 JI393308:JI393309 TE393308:TE393309 ADA393308:ADA393309 AMW393308:AMW393309 AWS393308:AWS393309 BGO393308:BGO393309 BQK393308:BQK393309 CAG393308:CAG393309 CKC393308:CKC393309 CTY393308:CTY393309 DDU393308:DDU393309 DNQ393308:DNQ393309 DXM393308:DXM393309 EHI393308:EHI393309 ERE393308:ERE393309 FBA393308:FBA393309 FKW393308:FKW393309 FUS393308:FUS393309 GEO393308:GEO393309 GOK393308:GOK393309 GYG393308:GYG393309 HIC393308:HIC393309 HRY393308:HRY393309 IBU393308:IBU393309 ILQ393308:ILQ393309 IVM393308:IVM393309 JFI393308:JFI393309 JPE393308:JPE393309 JZA393308:JZA393309 KIW393308:KIW393309 KSS393308:KSS393309 LCO393308:LCO393309 LMK393308:LMK393309 LWG393308:LWG393309 MGC393308:MGC393309 MPY393308:MPY393309 MZU393308:MZU393309 NJQ393308:NJQ393309 NTM393308:NTM393309 ODI393308:ODI393309 ONE393308:ONE393309 OXA393308:OXA393309 PGW393308:PGW393309 PQS393308:PQS393309 QAO393308:QAO393309 QKK393308:QKK393309 QUG393308:QUG393309 REC393308:REC393309 RNY393308:RNY393309 RXU393308:RXU393309 SHQ393308:SHQ393309 SRM393308:SRM393309 TBI393308:TBI393309 TLE393308:TLE393309 TVA393308:TVA393309 UEW393308:UEW393309 UOS393308:UOS393309 UYO393308:UYO393309 VIK393308:VIK393309 VSG393308:VSG393309 WCC393308:WCC393309 WLY393308:WLY393309 WVU393308:WVU393309 M458844:M458845 JI458844:JI458845 TE458844:TE458845 ADA458844:ADA458845 AMW458844:AMW458845 AWS458844:AWS458845 BGO458844:BGO458845 BQK458844:BQK458845 CAG458844:CAG458845 CKC458844:CKC458845 CTY458844:CTY458845 DDU458844:DDU458845 DNQ458844:DNQ458845 DXM458844:DXM458845 EHI458844:EHI458845 ERE458844:ERE458845 FBA458844:FBA458845 FKW458844:FKW458845 FUS458844:FUS458845 GEO458844:GEO458845 GOK458844:GOK458845 GYG458844:GYG458845 HIC458844:HIC458845 HRY458844:HRY458845 IBU458844:IBU458845 ILQ458844:ILQ458845 IVM458844:IVM458845 JFI458844:JFI458845 JPE458844:JPE458845 JZA458844:JZA458845 KIW458844:KIW458845 KSS458844:KSS458845 LCO458844:LCO458845 LMK458844:LMK458845 LWG458844:LWG458845 MGC458844:MGC458845 MPY458844:MPY458845 MZU458844:MZU458845 NJQ458844:NJQ458845 NTM458844:NTM458845 ODI458844:ODI458845 ONE458844:ONE458845 OXA458844:OXA458845 PGW458844:PGW458845 PQS458844:PQS458845 QAO458844:QAO458845 QKK458844:QKK458845 QUG458844:QUG458845 REC458844:REC458845 RNY458844:RNY458845 RXU458844:RXU458845 SHQ458844:SHQ458845 SRM458844:SRM458845 TBI458844:TBI458845 TLE458844:TLE458845 TVA458844:TVA458845 UEW458844:UEW458845 UOS458844:UOS458845 UYO458844:UYO458845 VIK458844:VIK458845 VSG458844:VSG458845 WCC458844:WCC458845 WLY458844:WLY458845 WVU458844:WVU458845 M524380:M524381 JI524380:JI524381 TE524380:TE524381 ADA524380:ADA524381 AMW524380:AMW524381 AWS524380:AWS524381 BGO524380:BGO524381 BQK524380:BQK524381 CAG524380:CAG524381 CKC524380:CKC524381 CTY524380:CTY524381 DDU524380:DDU524381 DNQ524380:DNQ524381 DXM524380:DXM524381 EHI524380:EHI524381 ERE524380:ERE524381 FBA524380:FBA524381 FKW524380:FKW524381 FUS524380:FUS524381 GEO524380:GEO524381 GOK524380:GOK524381 GYG524380:GYG524381 HIC524380:HIC524381 HRY524380:HRY524381 IBU524380:IBU524381 ILQ524380:ILQ524381 IVM524380:IVM524381 JFI524380:JFI524381 JPE524380:JPE524381 JZA524380:JZA524381 KIW524380:KIW524381 KSS524380:KSS524381 LCO524380:LCO524381 LMK524380:LMK524381 LWG524380:LWG524381 MGC524380:MGC524381 MPY524380:MPY524381 MZU524380:MZU524381 NJQ524380:NJQ524381 NTM524380:NTM524381 ODI524380:ODI524381 ONE524380:ONE524381 OXA524380:OXA524381 PGW524380:PGW524381 PQS524380:PQS524381 QAO524380:QAO524381 QKK524380:QKK524381 QUG524380:QUG524381 REC524380:REC524381 RNY524380:RNY524381 RXU524380:RXU524381 SHQ524380:SHQ524381 SRM524380:SRM524381 TBI524380:TBI524381 TLE524380:TLE524381 TVA524380:TVA524381 UEW524380:UEW524381 UOS524380:UOS524381 UYO524380:UYO524381 VIK524380:VIK524381 VSG524380:VSG524381 WCC524380:WCC524381 WLY524380:WLY524381 WVU524380:WVU524381 M589916:M589917 JI589916:JI589917 TE589916:TE589917 ADA589916:ADA589917 AMW589916:AMW589917 AWS589916:AWS589917 BGO589916:BGO589917 BQK589916:BQK589917 CAG589916:CAG589917 CKC589916:CKC589917 CTY589916:CTY589917 DDU589916:DDU589917 DNQ589916:DNQ589917 DXM589916:DXM589917 EHI589916:EHI589917 ERE589916:ERE589917 FBA589916:FBA589917 FKW589916:FKW589917 FUS589916:FUS589917 GEO589916:GEO589917 GOK589916:GOK589917 GYG589916:GYG589917 HIC589916:HIC589917 HRY589916:HRY589917 IBU589916:IBU589917 ILQ589916:ILQ589917 IVM589916:IVM589917 JFI589916:JFI589917 JPE589916:JPE589917 JZA589916:JZA589917 KIW589916:KIW589917 KSS589916:KSS589917 LCO589916:LCO589917 LMK589916:LMK589917 LWG589916:LWG589917 MGC589916:MGC589917 MPY589916:MPY589917 MZU589916:MZU589917 NJQ589916:NJQ589917 NTM589916:NTM589917 ODI589916:ODI589917 ONE589916:ONE589917 OXA589916:OXA589917 PGW589916:PGW589917 PQS589916:PQS589917 QAO589916:QAO589917 QKK589916:QKK589917 QUG589916:QUG589917 REC589916:REC589917 RNY589916:RNY589917 RXU589916:RXU589917 SHQ589916:SHQ589917 SRM589916:SRM589917 TBI589916:TBI589917 TLE589916:TLE589917 TVA589916:TVA589917 UEW589916:UEW589917 UOS589916:UOS589917 UYO589916:UYO589917 VIK589916:VIK589917 VSG589916:VSG589917 WCC589916:WCC589917 WLY589916:WLY589917 WVU589916:WVU589917 M655452:M655453 JI655452:JI655453 TE655452:TE655453 ADA655452:ADA655453 AMW655452:AMW655453 AWS655452:AWS655453 BGO655452:BGO655453 BQK655452:BQK655453 CAG655452:CAG655453 CKC655452:CKC655453 CTY655452:CTY655453 DDU655452:DDU655453 DNQ655452:DNQ655453 DXM655452:DXM655453 EHI655452:EHI655453 ERE655452:ERE655453 FBA655452:FBA655453 FKW655452:FKW655453 FUS655452:FUS655453 GEO655452:GEO655453 GOK655452:GOK655453 GYG655452:GYG655453 HIC655452:HIC655453 HRY655452:HRY655453 IBU655452:IBU655453 ILQ655452:ILQ655453 IVM655452:IVM655453 JFI655452:JFI655453 JPE655452:JPE655453 JZA655452:JZA655453 KIW655452:KIW655453 KSS655452:KSS655453 LCO655452:LCO655453 LMK655452:LMK655453 LWG655452:LWG655453 MGC655452:MGC655453 MPY655452:MPY655453 MZU655452:MZU655453 NJQ655452:NJQ655453 NTM655452:NTM655453 ODI655452:ODI655453 ONE655452:ONE655453 OXA655452:OXA655453 PGW655452:PGW655453 PQS655452:PQS655453 QAO655452:QAO655453 QKK655452:QKK655453 QUG655452:QUG655453 REC655452:REC655453 RNY655452:RNY655453 RXU655452:RXU655453 SHQ655452:SHQ655453 SRM655452:SRM655453 TBI655452:TBI655453 TLE655452:TLE655453 TVA655452:TVA655453 UEW655452:UEW655453 UOS655452:UOS655453 UYO655452:UYO655453 VIK655452:VIK655453 VSG655452:VSG655453 WCC655452:WCC655453 WLY655452:WLY655453 WVU655452:WVU655453 M720988:M720989 JI720988:JI720989 TE720988:TE720989 ADA720988:ADA720989 AMW720988:AMW720989 AWS720988:AWS720989 BGO720988:BGO720989 BQK720988:BQK720989 CAG720988:CAG720989 CKC720988:CKC720989 CTY720988:CTY720989 DDU720988:DDU720989 DNQ720988:DNQ720989 DXM720988:DXM720989 EHI720988:EHI720989 ERE720988:ERE720989 FBA720988:FBA720989 FKW720988:FKW720989 FUS720988:FUS720989 GEO720988:GEO720989 GOK720988:GOK720989 GYG720988:GYG720989 HIC720988:HIC720989 HRY720988:HRY720989 IBU720988:IBU720989 ILQ720988:ILQ720989 IVM720988:IVM720989 JFI720988:JFI720989 JPE720988:JPE720989 JZA720988:JZA720989 KIW720988:KIW720989 KSS720988:KSS720989 LCO720988:LCO720989 LMK720988:LMK720989 LWG720988:LWG720989 MGC720988:MGC720989 MPY720988:MPY720989 MZU720988:MZU720989 NJQ720988:NJQ720989 NTM720988:NTM720989 ODI720988:ODI720989 ONE720988:ONE720989 OXA720988:OXA720989 PGW720988:PGW720989 PQS720988:PQS720989 QAO720988:QAO720989 QKK720988:QKK720989 QUG720988:QUG720989 REC720988:REC720989 RNY720988:RNY720989 RXU720988:RXU720989 SHQ720988:SHQ720989 SRM720988:SRM720989 TBI720988:TBI720989 TLE720988:TLE720989 TVA720988:TVA720989 UEW720988:UEW720989 UOS720988:UOS720989 UYO720988:UYO720989 VIK720988:VIK720989 VSG720988:VSG720989 WCC720988:WCC720989 WLY720988:WLY720989 WVU720988:WVU720989 M786524:M786525 JI786524:JI786525 TE786524:TE786525 ADA786524:ADA786525 AMW786524:AMW786525 AWS786524:AWS786525 BGO786524:BGO786525 BQK786524:BQK786525 CAG786524:CAG786525 CKC786524:CKC786525 CTY786524:CTY786525 DDU786524:DDU786525 DNQ786524:DNQ786525 DXM786524:DXM786525 EHI786524:EHI786525 ERE786524:ERE786525 FBA786524:FBA786525 FKW786524:FKW786525 FUS786524:FUS786525 GEO786524:GEO786525 GOK786524:GOK786525 GYG786524:GYG786525 HIC786524:HIC786525 HRY786524:HRY786525 IBU786524:IBU786525 ILQ786524:ILQ786525 IVM786524:IVM786525 JFI786524:JFI786525 JPE786524:JPE786525 JZA786524:JZA786525 KIW786524:KIW786525 KSS786524:KSS786525 LCO786524:LCO786525 LMK786524:LMK786525 LWG786524:LWG786525 MGC786524:MGC786525 MPY786524:MPY786525 MZU786524:MZU786525 NJQ786524:NJQ786525 NTM786524:NTM786525 ODI786524:ODI786525 ONE786524:ONE786525 OXA786524:OXA786525 PGW786524:PGW786525 PQS786524:PQS786525 QAO786524:QAO786525 QKK786524:QKK786525 QUG786524:QUG786525 REC786524:REC786525 RNY786524:RNY786525 RXU786524:RXU786525 SHQ786524:SHQ786525 SRM786524:SRM786525 TBI786524:TBI786525 TLE786524:TLE786525 TVA786524:TVA786525 UEW786524:UEW786525 UOS786524:UOS786525 UYO786524:UYO786525 VIK786524:VIK786525 VSG786524:VSG786525 WCC786524:WCC786525 WLY786524:WLY786525 WVU786524:WVU786525 M852060:M852061 JI852060:JI852061 TE852060:TE852061 ADA852060:ADA852061 AMW852060:AMW852061 AWS852060:AWS852061 BGO852060:BGO852061 BQK852060:BQK852061 CAG852060:CAG852061 CKC852060:CKC852061 CTY852060:CTY852061 DDU852060:DDU852061 DNQ852060:DNQ852061 DXM852060:DXM852061 EHI852060:EHI852061 ERE852060:ERE852061 FBA852060:FBA852061 FKW852060:FKW852061 FUS852060:FUS852061 GEO852060:GEO852061 GOK852060:GOK852061 GYG852060:GYG852061 HIC852060:HIC852061 HRY852060:HRY852061 IBU852060:IBU852061 ILQ852060:ILQ852061 IVM852060:IVM852061 JFI852060:JFI852061 JPE852060:JPE852061 JZA852060:JZA852061 KIW852060:KIW852061 KSS852060:KSS852061 LCO852060:LCO852061 LMK852060:LMK852061 LWG852060:LWG852061 MGC852060:MGC852061 MPY852060:MPY852061 MZU852060:MZU852061 NJQ852060:NJQ852061 NTM852060:NTM852061 ODI852060:ODI852061 ONE852060:ONE852061 OXA852060:OXA852061 PGW852060:PGW852061 PQS852060:PQS852061 QAO852060:QAO852061 QKK852060:QKK852061 QUG852060:QUG852061 REC852060:REC852061 RNY852060:RNY852061 RXU852060:RXU852061 SHQ852060:SHQ852061 SRM852060:SRM852061 TBI852060:TBI852061 TLE852060:TLE852061 TVA852060:TVA852061 UEW852060:UEW852061 UOS852060:UOS852061 UYO852060:UYO852061 VIK852060:VIK852061 VSG852060:VSG852061 WCC852060:WCC852061 WLY852060:WLY852061 WVU852060:WVU852061 M917596:M917597 JI917596:JI917597 TE917596:TE917597 ADA917596:ADA917597 AMW917596:AMW917597 AWS917596:AWS917597 BGO917596:BGO917597 BQK917596:BQK917597 CAG917596:CAG917597 CKC917596:CKC917597 CTY917596:CTY917597 DDU917596:DDU917597 DNQ917596:DNQ917597 DXM917596:DXM917597 EHI917596:EHI917597 ERE917596:ERE917597 FBA917596:FBA917597 FKW917596:FKW917597 FUS917596:FUS917597 GEO917596:GEO917597 GOK917596:GOK917597 GYG917596:GYG917597 HIC917596:HIC917597 HRY917596:HRY917597 IBU917596:IBU917597 ILQ917596:ILQ917597 IVM917596:IVM917597 JFI917596:JFI917597 JPE917596:JPE917597 JZA917596:JZA917597 KIW917596:KIW917597 KSS917596:KSS917597 LCO917596:LCO917597 LMK917596:LMK917597 LWG917596:LWG917597 MGC917596:MGC917597 MPY917596:MPY917597 MZU917596:MZU917597 NJQ917596:NJQ917597 NTM917596:NTM917597 ODI917596:ODI917597 ONE917596:ONE917597 OXA917596:OXA917597 PGW917596:PGW917597 PQS917596:PQS917597 QAO917596:QAO917597 QKK917596:QKK917597 QUG917596:QUG917597 REC917596:REC917597 RNY917596:RNY917597 RXU917596:RXU917597 SHQ917596:SHQ917597 SRM917596:SRM917597 TBI917596:TBI917597 TLE917596:TLE917597 TVA917596:TVA917597 UEW917596:UEW917597 UOS917596:UOS917597 UYO917596:UYO917597 VIK917596:VIK917597 VSG917596:VSG917597 WCC917596:WCC917597 WLY917596:WLY917597 WVU917596:WVU917597 M983132:M983133 JI983132:JI983133 TE983132:TE983133 ADA983132:ADA983133 AMW983132:AMW983133 AWS983132:AWS983133 BGO983132:BGO983133 BQK983132:BQK983133 CAG983132:CAG983133 CKC983132:CKC983133 CTY983132:CTY983133 DDU983132:DDU983133 DNQ983132:DNQ983133 DXM983132:DXM983133 EHI983132:EHI983133 ERE983132:ERE983133 FBA983132:FBA983133 FKW983132:FKW983133 FUS983132:FUS983133 GEO983132:GEO983133 GOK983132:GOK983133 GYG983132:GYG983133 HIC983132:HIC983133 HRY983132:HRY983133 IBU983132:IBU983133 ILQ983132:ILQ983133 IVM983132:IVM983133 JFI983132:JFI983133 JPE983132:JPE983133 JZA983132:JZA983133 KIW983132:KIW983133 KSS983132:KSS983133 LCO983132:LCO983133 LMK983132:LMK983133 LWG983132:LWG983133 MGC983132:MGC983133 MPY983132:MPY983133 MZU983132:MZU983133 NJQ983132:NJQ983133 NTM983132:NTM983133 ODI983132:ODI983133 ONE983132:ONE983133 OXA983132:OXA983133 PGW983132:PGW983133 PQS983132:PQS983133 QAO983132:QAO983133 QKK983132:QKK983133 QUG983132:QUG983133 REC983132:REC983133 RNY983132:RNY983133 RXU983132:RXU983133 SHQ983132:SHQ983133 SRM983132:SRM983133 TBI983132:TBI983133 TLE983132:TLE983133 TVA983132:TVA983133 UEW983132:UEW983133 UOS983132:UOS983133 UYO983132:UYO983133 VIK983132:VIK983133 VSG983132:VSG983133 WCC983132:WCC983133 WLY983132:WLY983133 WVU983132:WVU983133 M72:M88 JI72:JI88 TE72:TE88 ADA72:ADA88 AMW72:AMW88 AWS72:AWS88 BGO72:BGO88 BQK72:BQK88 CAG72:CAG88 CKC72:CKC88 CTY72:CTY88 DDU72:DDU88 DNQ72:DNQ88 DXM72:DXM88 EHI72:EHI88 ERE72:ERE88 FBA72:FBA88 FKW72:FKW88 FUS72:FUS88 GEO72:GEO88 GOK72:GOK88 GYG72:GYG88 HIC72:HIC88 HRY72:HRY88 IBU72:IBU88 ILQ72:ILQ88 IVM72:IVM88 JFI72:JFI88 JPE72:JPE88 JZA72:JZA88 KIW72:KIW88 KSS72:KSS88 LCO72:LCO88 LMK72:LMK88 LWG72:LWG88 MGC72:MGC88 MPY72:MPY88 MZU72:MZU88 NJQ72:NJQ88 NTM72:NTM88 ODI72:ODI88 ONE72:ONE88 OXA72:OXA88 PGW72:PGW88 PQS72:PQS88 QAO72:QAO88 QKK72:QKK88 QUG72:QUG88 REC72:REC88 RNY72:RNY88 RXU72:RXU88 SHQ72:SHQ88 SRM72:SRM88 TBI72:TBI88 TLE72:TLE88 TVA72:TVA88 UEW72:UEW88 UOS72:UOS88 UYO72:UYO88 VIK72:VIK88 VSG72:VSG88 WCC72:WCC88 WLY72:WLY88 WVU72:WVU88 M65608:M65624 JI65608:JI65624 TE65608:TE65624 ADA65608:ADA65624 AMW65608:AMW65624 AWS65608:AWS65624 BGO65608:BGO65624 BQK65608:BQK65624 CAG65608:CAG65624 CKC65608:CKC65624 CTY65608:CTY65624 DDU65608:DDU65624 DNQ65608:DNQ65624 DXM65608:DXM65624 EHI65608:EHI65624 ERE65608:ERE65624 FBA65608:FBA65624 FKW65608:FKW65624 FUS65608:FUS65624 GEO65608:GEO65624 GOK65608:GOK65624 GYG65608:GYG65624 HIC65608:HIC65624 HRY65608:HRY65624 IBU65608:IBU65624 ILQ65608:ILQ65624 IVM65608:IVM65624 JFI65608:JFI65624 JPE65608:JPE65624 JZA65608:JZA65624 KIW65608:KIW65624 KSS65608:KSS65624 LCO65608:LCO65624 LMK65608:LMK65624 LWG65608:LWG65624 MGC65608:MGC65624 MPY65608:MPY65624 MZU65608:MZU65624 NJQ65608:NJQ65624 NTM65608:NTM65624 ODI65608:ODI65624 ONE65608:ONE65624 OXA65608:OXA65624 PGW65608:PGW65624 PQS65608:PQS65624 QAO65608:QAO65624 QKK65608:QKK65624 QUG65608:QUG65624 REC65608:REC65624 RNY65608:RNY65624 RXU65608:RXU65624 SHQ65608:SHQ65624 SRM65608:SRM65624 TBI65608:TBI65624 TLE65608:TLE65624 TVA65608:TVA65624 UEW65608:UEW65624 UOS65608:UOS65624 UYO65608:UYO65624 VIK65608:VIK65624 VSG65608:VSG65624 WCC65608:WCC65624 WLY65608:WLY65624 WVU65608:WVU65624 M131144:M131160 JI131144:JI131160 TE131144:TE131160 ADA131144:ADA131160 AMW131144:AMW131160 AWS131144:AWS131160 BGO131144:BGO131160 BQK131144:BQK131160 CAG131144:CAG131160 CKC131144:CKC131160 CTY131144:CTY131160 DDU131144:DDU131160 DNQ131144:DNQ131160 DXM131144:DXM131160 EHI131144:EHI131160 ERE131144:ERE131160 FBA131144:FBA131160 FKW131144:FKW131160 FUS131144:FUS131160 GEO131144:GEO131160 GOK131144:GOK131160 GYG131144:GYG131160 HIC131144:HIC131160 HRY131144:HRY131160 IBU131144:IBU131160 ILQ131144:ILQ131160 IVM131144:IVM131160 JFI131144:JFI131160 JPE131144:JPE131160 JZA131144:JZA131160 KIW131144:KIW131160 KSS131144:KSS131160 LCO131144:LCO131160 LMK131144:LMK131160 LWG131144:LWG131160 MGC131144:MGC131160 MPY131144:MPY131160 MZU131144:MZU131160 NJQ131144:NJQ131160 NTM131144:NTM131160 ODI131144:ODI131160 ONE131144:ONE131160 OXA131144:OXA131160 PGW131144:PGW131160 PQS131144:PQS131160 QAO131144:QAO131160 QKK131144:QKK131160 QUG131144:QUG131160 REC131144:REC131160 RNY131144:RNY131160 RXU131144:RXU131160 SHQ131144:SHQ131160 SRM131144:SRM131160 TBI131144:TBI131160 TLE131144:TLE131160 TVA131144:TVA131160 UEW131144:UEW131160 UOS131144:UOS131160 UYO131144:UYO131160 VIK131144:VIK131160 VSG131144:VSG131160 WCC131144:WCC131160 WLY131144:WLY131160 WVU131144:WVU131160 M196680:M196696 JI196680:JI196696 TE196680:TE196696 ADA196680:ADA196696 AMW196680:AMW196696 AWS196680:AWS196696 BGO196680:BGO196696 BQK196680:BQK196696 CAG196680:CAG196696 CKC196680:CKC196696 CTY196680:CTY196696 DDU196680:DDU196696 DNQ196680:DNQ196696 DXM196680:DXM196696 EHI196680:EHI196696 ERE196680:ERE196696 FBA196680:FBA196696 FKW196680:FKW196696 FUS196680:FUS196696 GEO196680:GEO196696 GOK196680:GOK196696 GYG196680:GYG196696 HIC196680:HIC196696 HRY196680:HRY196696 IBU196680:IBU196696 ILQ196680:ILQ196696 IVM196680:IVM196696 JFI196680:JFI196696 JPE196680:JPE196696 JZA196680:JZA196696 KIW196680:KIW196696 KSS196680:KSS196696 LCO196680:LCO196696 LMK196680:LMK196696 LWG196680:LWG196696 MGC196680:MGC196696 MPY196680:MPY196696 MZU196680:MZU196696 NJQ196680:NJQ196696 NTM196680:NTM196696 ODI196680:ODI196696 ONE196680:ONE196696 OXA196680:OXA196696 PGW196680:PGW196696 PQS196680:PQS196696 QAO196680:QAO196696 QKK196680:QKK196696 QUG196680:QUG196696 REC196680:REC196696 RNY196680:RNY196696 RXU196680:RXU196696 SHQ196680:SHQ196696 SRM196680:SRM196696 TBI196680:TBI196696 TLE196680:TLE196696 TVA196680:TVA196696 UEW196680:UEW196696 UOS196680:UOS196696 UYO196680:UYO196696 VIK196680:VIK196696 VSG196680:VSG196696 WCC196680:WCC196696 WLY196680:WLY196696 WVU196680:WVU196696 M262216:M262232 JI262216:JI262232 TE262216:TE262232 ADA262216:ADA262232 AMW262216:AMW262232 AWS262216:AWS262232 BGO262216:BGO262232 BQK262216:BQK262232 CAG262216:CAG262232 CKC262216:CKC262232 CTY262216:CTY262232 DDU262216:DDU262232 DNQ262216:DNQ262232 DXM262216:DXM262232 EHI262216:EHI262232 ERE262216:ERE262232 FBA262216:FBA262232 FKW262216:FKW262232 FUS262216:FUS262232 GEO262216:GEO262232 GOK262216:GOK262232 GYG262216:GYG262232 HIC262216:HIC262232 HRY262216:HRY262232 IBU262216:IBU262232 ILQ262216:ILQ262232 IVM262216:IVM262232 JFI262216:JFI262232 JPE262216:JPE262232 JZA262216:JZA262232 KIW262216:KIW262232 KSS262216:KSS262232 LCO262216:LCO262232 LMK262216:LMK262232 LWG262216:LWG262232 MGC262216:MGC262232 MPY262216:MPY262232 MZU262216:MZU262232 NJQ262216:NJQ262232 NTM262216:NTM262232 ODI262216:ODI262232 ONE262216:ONE262232 OXA262216:OXA262232 PGW262216:PGW262232 PQS262216:PQS262232 QAO262216:QAO262232 QKK262216:QKK262232 QUG262216:QUG262232 REC262216:REC262232 RNY262216:RNY262232 RXU262216:RXU262232 SHQ262216:SHQ262232 SRM262216:SRM262232 TBI262216:TBI262232 TLE262216:TLE262232 TVA262216:TVA262232 UEW262216:UEW262232 UOS262216:UOS262232 UYO262216:UYO262232 VIK262216:VIK262232 VSG262216:VSG262232 WCC262216:WCC262232 WLY262216:WLY262232 WVU262216:WVU262232 M327752:M327768 JI327752:JI327768 TE327752:TE327768 ADA327752:ADA327768 AMW327752:AMW327768 AWS327752:AWS327768 BGO327752:BGO327768 BQK327752:BQK327768 CAG327752:CAG327768 CKC327752:CKC327768 CTY327752:CTY327768 DDU327752:DDU327768 DNQ327752:DNQ327768 DXM327752:DXM327768 EHI327752:EHI327768 ERE327752:ERE327768 FBA327752:FBA327768 FKW327752:FKW327768 FUS327752:FUS327768 GEO327752:GEO327768 GOK327752:GOK327768 GYG327752:GYG327768 HIC327752:HIC327768 HRY327752:HRY327768 IBU327752:IBU327768 ILQ327752:ILQ327768 IVM327752:IVM327768 JFI327752:JFI327768 JPE327752:JPE327768 JZA327752:JZA327768 KIW327752:KIW327768 KSS327752:KSS327768 LCO327752:LCO327768 LMK327752:LMK327768 LWG327752:LWG327768 MGC327752:MGC327768 MPY327752:MPY327768 MZU327752:MZU327768 NJQ327752:NJQ327768 NTM327752:NTM327768 ODI327752:ODI327768 ONE327752:ONE327768 OXA327752:OXA327768 PGW327752:PGW327768 PQS327752:PQS327768 QAO327752:QAO327768 QKK327752:QKK327768 QUG327752:QUG327768 REC327752:REC327768 RNY327752:RNY327768 RXU327752:RXU327768 SHQ327752:SHQ327768 SRM327752:SRM327768 TBI327752:TBI327768 TLE327752:TLE327768 TVA327752:TVA327768 UEW327752:UEW327768 UOS327752:UOS327768 UYO327752:UYO327768 VIK327752:VIK327768 VSG327752:VSG327768 WCC327752:WCC327768 WLY327752:WLY327768 WVU327752:WVU327768 M393288:M393304 JI393288:JI393304 TE393288:TE393304 ADA393288:ADA393304 AMW393288:AMW393304 AWS393288:AWS393304 BGO393288:BGO393304 BQK393288:BQK393304 CAG393288:CAG393304 CKC393288:CKC393304 CTY393288:CTY393304 DDU393288:DDU393304 DNQ393288:DNQ393304 DXM393288:DXM393304 EHI393288:EHI393304 ERE393288:ERE393304 FBA393288:FBA393304 FKW393288:FKW393304 FUS393288:FUS393304 GEO393288:GEO393304 GOK393288:GOK393304 GYG393288:GYG393304 HIC393288:HIC393304 HRY393288:HRY393304 IBU393288:IBU393304 ILQ393288:ILQ393304 IVM393288:IVM393304 JFI393288:JFI393304 JPE393288:JPE393304 JZA393288:JZA393304 KIW393288:KIW393304 KSS393288:KSS393304 LCO393288:LCO393304 LMK393288:LMK393304 LWG393288:LWG393304 MGC393288:MGC393304 MPY393288:MPY393304 MZU393288:MZU393304 NJQ393288:NJQ393304 NTM393288:NTM393304 ODI393288:ODI393304 ONE393288:ONE393304 OXA393288:OXA393304 PGW393288:PGW393304 PQS393288:PQS393304 QAO393288:QAO393304 QKK393288:QKK393304 QUG393288:QUG393304 REC393288:REC393304 RNY393288:RNY393304 RXU393288:RXU393304 SHQ393288:SHQ393304 SRM393288:SRM393304 TBI393288:TBI393304 TLE393288:TLE393304 TVA393288:TVA393304 UEW393288:UEW393304 UOS393288:UOS393304 UYO393288:UYO393304 VIK393288:VIK393304 VSG393288:VSG393304 WCC393288:WCC393304 WLY393288:WLY393304 WVU393288:WVU393304 M458824:M458840 JI458824:JI458840 TE458824:TE458840 ADA458824:ADA458840 AMW458824:AMW458840 AWS458824:AWS458840 BGO458824:BGO458840 BQK458824:BQK458840 CAG458824:CAG458840 CKC458824:CKC458840 CTY458824:CTY458840 DDU458824:DDU458840 DNQ458824:DNQ458840 DXM458824:DXM458840 EHI458824:EHI458840 ERE458824:ERE458840 FBA458824:FBA458840 FKW458824:FKW458840 FUS458824:FUS458840 GEO458824:GEO458840 GOK458824:GOK458840 GYG458824:GYG458840 HIC458824:HIC458840 HRY458824:HRY458840 IBU458824:IBU458840 ILQ458824:ILQ458840 IVM458824:IVM458840 JFI458824:JFI458840 JPE458824:JPE458840 JZA458824:JZA458840 KIW458824:KIW458840 KSS458824:KSS458840 LCO458824:LCO458840 LMK458824:LMK458840 LWG458824:LWG458840 MGC458824:MGC458840 MPY458824:MPY458840 MZU458824:MZU458840 NJQ458824:NJQ458840 NTM458824:NTM458840 ODI458824:ODI458840 ONE458824:ONE458840 OXA458824:OXA458840 PGW458824:PGW458840 PQS458824:PQS458840 QAO458824:QAO458840 QKK458824:QKK458840 QUG458824:QUG458840 REC458824:REC458840 RNY458824:RNY458840 RXU458824:RXU458840 SHQ458824:SHQ458840 SRM458824:SRM458840 TBI458824:TBI458840 TLE458824:TLE458840 TVA458824:TVA458840 UEW458824:UEW458840 UOS458824:UOS458840 UYO458824:UYO458840 VIK458824:VIK458840 VSG458824:VSG458840 WCC458824:WCC458840 WLY458824:WLY458840 WVU458824:WVU458840 M524360:M524376 JI524360:JI524376 TE524360:TE524376 ADA524360:ADA524376 AMW524360:AMW524376 AWS524360:AWS524376 BGO524360:BGO524376 BQK524360:BQK524376 CAG524360:CAG524376 CKC524360:CKC524376 CTY524360:CTY524376 DDU524360:DDU524376 DNQ524360:DNQ524376 DXM524360:DXM524376 EHI524360:EHI524376 ERE524360:ERE524376 FBA524360:FBA524376 FKW524360:FKW524376 FUS524360:FUS524376 GEO524360:GEO524376 GOK524360:GOK524376 GYG524360:GYG524376 HIC524360:HIC524376 HRY524360:HRY524376 IBU524360:IBU524376 ILQ524360:ILQ524376 IVM524360:IVM524376 JFI524360:JFI524376 JPE524360:JPE524376 JZA524360:JZA524376 KIW524360:KIW524376 KSS524360:KSS524376 LCO524360:LCO524376 LMK524360:LMK524376 LWG524360:LWG524376 MGC524360:MGC524376 MPY524360:MPY524376 MZU524360:MZU524376 NJQ524360:NJQ524376 NTM524360:NTM524376 ODI524360:ODI524376 ONE524360:ONE524376 OXA524360:OXA524376 PGW524360:PGW524376 PQS524360:PQS524376 QAO524360:QAO524376 QKK524360:QKK524376 QUG524360:QUG524376 REC524360:REC524376 RNY524360:RNY524376 RXU524360:RXU524376 SHQ524360:SHQ524376 SRM524360:SRM524376 TBI524360:TBI524376 TLE524360:TLE524376 TVA524360:TVA524376 UEW524360:UEW524376 UOS524360:UOS524376 UYO524360:UYO524376 VIK524360:VIK524376 VSG524360:VSG524376 WCC524360:WCC524376 WLY524360:WLY524376 WVU524360:WVU524376 M589896:M589912 JI589896:JI589912 TE589896:TE589912 ADA589896:ADA589912 AMW589896:AMW589912 AWS589896:AWS589912 BGO589896:BGO589912 BQK589896:BQK589912 CAG589896:CAG589912 CKC589896:CKC589912 CTY589896:CTY589912 DDU589896:DDU589912 DNQ589896:DNQ589912 DXM589896:DXM589912 EHI589896:EHI589912 ERE589896:ERE589912 FBA589896:FBA589912 FKW589896:FKW589912 FUS589896:FUS589912 GEO589896:GEO589912 GOK589896:GOK589912 GYG589896:GYG589912 HIC589896:HIC589912 HRY589896:HRY589912 IBU589896:IBU589912 ILQ589896:ILQ589912 IVM589896:IVM589912 JFI589896:JFI589912 JPE589896:JPE589912 JZA589896:JZA589912 KIW589896:KIW589912 KSS589896:KSS589912 LCO589896:LCO589912 LMK589896:LMK589912 LWG589896:LWG589912 MGC589896:MGC589912 MPY589896:MPY589912 MZU589896:MZU589912 NJQ589896:NJQ589912 NTM589896:NTM589912 ODI589896:ODI589912 ONE589896:ONE589912 OXA589896:OXA589912 PGW589896:PGW589912 PQS589896:PQS589912 QAO589896:QAO589912 QKK589896:QKK589912 QUG589896:QUG589912 REC589896:REC589912 RNY589896:RNY589912 RXU589896:RXU589912 SHQ589896:SHQ589912 SRM589896:SRM589912 TBI589896:TBI589912 TLE589896:TLE589912 TVA589896:TVA589912 UEW589896:UEW589912 UOS589896:UOS589912 UYO589896:UYO589912 VIK589896:VIK589912 VSG589896:VSG589912 WCC589896:WCC589912 WLY589896:WLY589912 WVU589896:WVU589912 M655432:M655448 JI655432:JI655448 TE655432:TE655448 ADA655432:ADA655448 AMW655432:AMW655448 AWS655432:AWS655448 BGO655432:BGO655448 BQK655432:BQK655448 CAG655432:CAG655448 CKC655432:CKC655448 CTY655432:CTY655448 DDU655432:DDU655448 DNQ655432:DNQ655448 DXM655432:DXM655448 EHI655432:EHI655448 ERE655432:ERE655448 FBA655432:FBA655448 FKW655432:FKW655448 FUS655432:FUS655448 GEO655432:GEO655448 GOK655432:GOK655448 GYG655432:GYG655448 HIC655432:HIC655448 HRY655432:HRY655448 IBU655432:IBU655448 ILQ655432:ILQ655448 IVM655432:IVM655448 JFI655432:JFI655448 JPE655432:JPE655448 JZA655432:JZA655448 KIW655432:KIW655448 KSS655432:KSS655448 LCO655432:LCO655448 LMK655432:LMK655448 LWG655432:LWG655448 MGC655432:MGC655448 MPY655432:MPY655448 MZU655432:MZU655448 NJQ655432:NJQ655448 NTM655432:NTM655448 ODI655432:ODI655448 ONE655432:ONE655448 OXA655432:OXA655448 PGW655432:PGW655448 PQS655432:PQS655448 QAO655432:QAO655448 QKK655432:QKK655448 QUG655432:QUG655448 REC655432:REC655448 RNY655432:RNY655448 RXU655432:RXU655448 SHQ655432:SHQ655448 SRM655432:SRM655448 TBI655432:TBI655448 TLE655432:TLE655448 TVA655432:TVA655448 UEW655432:UEW655448 UOS655432:UOS655448 UYO655432:UYO655448 VIK655432:VIK655448 VSG655432:VSG655448 WCC655432:WCC655448 WLY655432:WLY655448 WVU655432:WVU655448 M720968:M720984 JI720968:JI720984 TE720968:TE720984 ADA720968:ADA720984 AMW720968:AMW720984 AWS720968:AWS720984 BGO720968:BGO720984 BQK720968:BQK720984 CAG720968:CAG720984 CKC720968:CKC720984 CTY720968:CTY720984 DDU720968:DDU720984 DNQ720968:DNQ720984 DXM720968:DXM720984 EHI720968:EHI720984 ERE720968:ERE720984 FBA720968:FBA720984 FKW720968:FKW720984 FUS720968:FUS720984 GEO720968:GEO720984 GOK720968:GOK720984 GYG720968:GYG720984 HIC720968:HIC720984 HRY720968:HRY720984 IBU720968:IBU720984 ILQ720968:ILQ720984 IVM720968:IVM720984 JFI720968:JFI720984 JPE720968:JPE720984 JZA720968:JZA720984 KIW720968:KIW720984 KSS720968:KSS720984 LCO720968:LCO720984 LMK720968:LMK720984 LWG720968:LWG720984 MGC720968:MGC720984 MPY720968:MPY720984 MZU720968:MZU720984 NJQ720968:NJQ720984 NTM720968:NTM720984 ODI720968:ODI720984 ONE720968:ONE720984 OXA720968:OXA720984 PGW720968:PGW720984 PQS720968:PQS720984 QAO720968:QAO720984 QKK720968:QKK720984 QUG720968:QUG720984 REC720968:REC720984 RNY720968:RNY720984 RXU720968:RXU720984 SHQ720968:SHQ720984 SRM720968:SRM720984 TBI720968:TBI720984 TLE720968:TLE720984 TVA720968:TVA720984 UEW720968:UEW720984 UOS720968:UOS720984 UYO720968:UYO720984 VIK720968:VIK720984 VSG720968:VSG720984 WCC720968:WCC720984 WLY720968:WLY720984 WVU720968:WVU720984 M786504:M786520 JI786504:JI786520 TE786504:TE786520 ADA786504:ADA786520 AMW786504:AMW786520 AWS786504:AWS786520 BGO786504:BGO786520 BQK786504:BQK786520 CAG786504:CAG786520 CKC786504:CKC786520 CTY786504:CTY786520 DDU786504:DDU786520 DNQ786504:DNQ786520 DXM786504:DXM786520 EHI786504:EHI786520 ERE786504:ERE786520 FBA786504:FBA786520 FKW786504:FKW786520 FUS786504:FUS786520 GEO786504:GEO786520 GOK786504:GOK786520 GYG786504:GYG786520 HIC786504:HIC786520 HRY786504:HRY786520 IBU786504:IBU786520 ILQ786504:ILQ786520 IVM786504:IVM786520 JFI786504:JFI786520 JPE786504:JPE786520 JZA786504:JZA786520 KIW786504:KIW786520 KSS786504:KSS786520 LCO786504:LCO786520 LMK786504:LMK786520 LWG786504:LWG786520 MGC786504:MGC786520 MPY786504:MPY786520 MZU786504:MZU786520 NJQ786504:NJQ786520 NTM786504:NTM786520 ODI786504:ODI786520 ONE786504:ONE786520 OXA786504:OXA786520 PGW786504:PGW786520 PQS786504:PQS786520 QAO786504:QAO786520 QKK786504:QKK786520 QUG786504:QUG786520 REC786504:REC786520 RNY786504:RNY786520 RXU786504:RXU786520 SHQ786504:SHQ786520 SRM786504:SRM786520 TBI786504:TBI786520 TLE786504:TLE786520 TVA786504:TVA786520 UEW786504:UEW786520 UOS786504:UOS786520 UYO786504:UYO786520 VIK786504:VIK786520 VSG786504:VSG786520 WCC786504:WCC786520 WLY786504:WLY786520 WVU786504:WVU786520 M852040:M852056 JI852040:JI852056 TE852040:TE852056 ADA852040:ADA852056 AMW852040:AMW852056 AWS852040:AWS852056 BGO852040:BGO852056 BQK852040:BQK852056 CAG852040:CAG852056 CKC852040:CKC852056 CTY852040:CTY852056 DDU852040:DDU852056 DNQ852040:DNQ852056 DXM852040:DXM852056 EHI852040:EHI852056 ERE852040:ERE852056 FBA852040:FBA852056 FKW852040:FKW852056 FUS852040:FUS852056 GEO852040:GEO852056 GOK852040:GOK852056 GYG852040:GYG852056 HIC852040:HIC852056 HRY852040:HRY852056 IBU852040:IBU852056 ILQ852040:ILQ852056 IVM852040:IVM852056 JFI852040:JFI852056 JPE852040:JPE852056 JZA852040:JZA852056 KIW852040:KIW852056 KSS852040:KSS852056 LCO852040:LCO852056 LMK852040:LMK852056 LWG852040:LWG852056 MGC852040:MGC852056 MPY852040:MPY852056 MZU852040:MZU852056 NJQ852040:NJQ852056 NTM852040:NTM852056 ODI852040:ODI852056 ONE852040:ONE852056 OXA852040:OXA852056 PGW852040:PGW852056 PQS852040:PQS852056 QAO852040:QAO852056 QKK852040:QKK852056 QUG852040:QUG852056 REC852040:REC852056 RNY852040:RNY852056 RXU852040:RXU852056 SHQ852040:SHQ852056 SRM852040:SRM852056 TBI852040:TBI852056 TLE852040:TLE852056 TVA852040:TVA852056 UEW852040:UEW852056 UOS852040:UOS852056 UYO852040:UYO852056 VIK852040:VIK852056 VSG852040:VSG852056 WCC852040:WCC852056 WLY852040:WLY852056 WVU852040:WVU852056 M917576:M917592 JI917576:JI917592 TE917576:TE917592 ADA917576:ADA917592 AMW917576:AMW917592 AWS917576:AWS917592 BGO917576:BGO917592 BQK917576:BQK917592 CAG917576:CAG917592 CKC917576:CKC917592 CTY917576:CTY917592 DDU917576:DDU917592 DNQ917576:DNQ917592 DXM917576:DXM917592 EHI917576:EHI917592 ERE917576:ERE917592 FBA917576:FBA917592 FKW917576:FKW917592 FUS917576:FUS917592 GEO917576:GEO917592 GOK917576:GOK917592 GYG917576:GYG917592 HIC917576:HIC917592 HRY917576:HRY917592 IBU917576:IBU917592 ILQ917576:ILQ917592 IVM917576:IVM917592 JFI917576:JFI917592 JPE917576:JPE917592 JZA917576:JZA917592 KIW917576:KIW917592 KSS917576:KSS917592 LCO917576:LCO917592 LMK917576:LMK917592 LWG917576:LWG917592 MGC917576:MGC917592 MPY917576:MPY917592 MZU917576:MZU917592 NJQ917576:NJQ917592 NTM917576:NTM917592 ODI917576:ODI917592 ONE917576:ONE917592 OXA917576:OXA917592 PGW917576:PGW917592 PQS917576:PQS917592 QAO917576:QAO917592 QKK917576:QKK917592 QUG917576:QUG917592 REC917576:REC917592 RNY917576:RNY917592 RXU917576:RXU917592 SHQ917576:SHQ917592 SRM917576:SRM917592 TBI917576:TBI917592 TLE917576:TLE917592 TVA917576:TVA917592 UEW917576:UEW917592 UOS917576:UOS917592 UYO917576:UYO917592 VIK917576:VIK917592 VSG917576:VSG917592 WCC917576:WCC917592 WLY917576:WLY917592 WVU917576:WVU917592 M983112:M983128 JI983112:JI983128 TE983112:TE983128 ADA983112:ADA983128 AMW983112:AMW983128 AWS983112:AWS983128 BGO983112:BGO983128 BQK983112:BQK983128 CAG983112:CAG983128 CKC983112:CKC983128 CTY983112:CTY983128 DDU983112:DDU983128 DNQ983112:DNQ983128 DXM983112:DXM983128 EHI983112:EHI983128 ERE983112:ERE983128 FBA983112:FBA983128 FKW983112:FKW983128 FUS983112:FUS983128 GEO983112:GEO983128 GOK983112:GOK983128 GYG983112:GYG983128 HIC983112:HIC983128 HRY983112:HRY983128 IBU983112:IBU983128 ILQ983112:ILQ983128 IVM983112:IVM983128 JFI983112:JFI983128 JPE983112:JPE983128 JZA983112:JZA983128 KIW983112:KIW983128 KSS983112:KSS983128 LCO983112:LCO983128 LMK983112:LMK983128 LWG983112:LWG983128 MGC983112:MGC983128 MPY983112:MPY983128 MZU983112:MZU983128 NJQ983112:NJQ983128 NTM983112:NTM983128 ODI983112:ODI983128 ONE983112:ONE983128 OXA983112:OXA983128 PGW983112:PGW983128 PQS983112:PQS983128 QAO983112:QAO983128 QKK983112:QKK983128 QUG983112:QUG983128 REC983112:REC983128 RNY983112:RNY983128 RXU983112:RXU983128 SHQ983112:SHQ983128 SRM983112:SRM983128 TBI983112:TBI983128 TLE983112:TLE983128 TVA983112:TVA983128 UEW983112:UEW983128 UOS983112:UOS983128 UYO983112:UYO983128 VIK983112:VIK983128 VSG983112:VSG983128 WCC983112:WCC983128 WLY983112:WLY983128 WVU983112:WVU983128</xm:sqref>
        </x14:dataValidation>
      </x14:dataValidations>
    </ext>
  </extLst>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AD1B7-7BD6-437D-ACDA-DACC1368B609}">
  <dimension ref="A2:T315"/>
  <sheetViews>
    <sheetView zoomScale="80" zoomScaleNormal="80" workbookViewId="0">
      <pane xSplit="13" ySplit="8" topLeftCell="P9" activePane="bottomRight" state="frozen"/>
      <selection pane="topRight" activeCell="K1" sqref="K1"/>
      <selection pane="bottomLeft" activeCell="A9" sqref="A9"/>
      <selection pane="bottomRight" activeCell="T13" sqref="T13:T15"/>
    </sheetView>
  </sheetViews>
  <sheetFormatPr defaultRowHeight="18.75"/>
  <cols>
    <col min="1" max="2" width="8.875" style="8" customWidth="1"/>
    <col min="3" max="3" width="11" style="8" customWidth="1"/>
    <col min="4" max="4" width="5.25" style="8" customWidth="1"/>
    <col min="5" max="5" width="5.75" style="9" customWidth="1"/>
    <col min="6" max="7" width="15.75" style="8" customWidth="1"/>
    <col min="8" max="8" width="49.125" style="8" customWidth="1"/>
    <col min="9" max="9" width="6.25" style="8" customWidth="1"/>
    <col min="10" max="11" width="9.875" style="8" bestFit="1" customWidth="1"/>
    <col min="12" max="12" width="5.75" style="3" customWidth="1"/>
    <col min="13" max="14" width="45.5" style="8" customWidth="1"/>
    <col min="15" max="15" width="30.75" style="9" customWidth="1"/>
    <col min="16" max="16" width="13.75" style="10" customWidth="1"/>
    <col min="17" max="17" width="6.375" style="8" customWidth="1"/>
    <col min="18" max="18" width="13.25" style="3" customWidth="1"/>
    <col min="19" max="19" width="18.25" style="11" customWidth="1"/>
    <col min="20" max="20" width="15.625" style="194" customWidth="1"/>
    <col min="21" max="256" width="9" style="8"/>
    <col min="257" max="258" width="8.875" style="8" customWidth="1"/>
    <col min="259" max="259" width="11" style="8" customWidth="1"/>
    <col min="260" max="260" width="5.25" style="8" customWidth="1"/>
    <col min="261" max="261" width="5.75" style="8" customWidth="1"/>
    <col min="262" max="263" width="15.75" style="8" customWidth="1"/>
    <col min="264" max="264" width="49.125" style="8" customWidth="1"/>
    <col min="265" max="265" width="6.25" style="8" customWidth="1"/>
    <col min="266" max="267" width="9.875" style="8" bestFit="1" customWidth="1"/>
    <col min="268" max="268" width="5.75" style="8" customWidth="1"/>
    <col min="269" max="270" width="45.5" style="8" customWidth="1"/>
    <col min="271" max="271" width="30.75" style="8" customWidth="1"/>
    <col min="272" max="272" width="13.75" style="8" customWidth="1"/>
    <col min="273" max="273" width="6.375" style="8" customWidth="1"/>
    <col min="274" max="274" width="13.25" style="8" customWidth="1"/>
    <col min="275" max="275" width="18.25" style="8" customWidth="1"/>
    <col min="276" max="276" width="15.625" style="8" customWidth="1"/>
    <col min="277" max="512" width="9" style="8"/>
    <col min="513" max="514" width="8.875" style="8" customWidth="1"/>
    <col min="515" max="515" width="11" style="8" customWidth="1"/>
    <col min="516" max="516" width="5.25" style="8" customWidth="1"/>
    <col min="517" max="517" width="5.75" style="8" customWidth="1"/>
    <col min="518" max="519" width="15.75" style="8" customWidth="1"/>
    <col min="520" max="520" width="49.125" style="8" customWidth="1"/>
    <col min="521" max="521" width="6.25" style="8" customWidth="1"/>
    <col min="522" max="523" width="9.875" style="8" bestFit="1" customWidth="1"/>
    <col min="524" max="524" width="5.75" style="8" customWidth="1"/>
    <col min="525" max="526" width="45.5" style="8" customWidth="1"/>
    <col min="527" max="527" width="30.75" style="8" customWidth="1"/>
    <col min="528" max="528" width="13.75" style="8" customWidth="1"/>
    <col min="529" max="529" width="6.375" style="8" customWidth="1"/>
    <col min="530" max="530" width="13.25" style="8" customWidth="1"/>
    <col min="531" max="531" width="18.25" style="8" customWidth="1"/>
    <col min="532" max="532" width="15.625" style="8" customWidth="1"/>
    <col min="533" max="768" width="9" style="8"/>
    <col min="769" max="770" width="8.875" style="8" customWidth="1"/>
    <col min="771" max="771" width="11" style="8" customWidth="1"/>
    <col min="772" max="772" width="5.25" style="8" customWidth="1"/>
    <col min="773" max="773" width="5.75" style="8" customWidth="1"/>
    <col min="774" max="775" width="15.75" style="8" customWidth="1"/>
    <col min="776" max="776" width="49.125" style="8" customWidth="1"/>
    <col min="777" max="777" width="6.25" style="8" customWidth="1"/>
    <col min="778" max="779" width="9.875" style="8" bestFit="1" customWidth="1"/>
    <col min="780" max="780" width="5.75" style="8" customWidth="1"/>
    <col min="781" max="782" width="45.5" style="8" customWidth="1"/>
    <col min="783" max="783" width="30.75" style="8" customWidth="1"/>
    <col min="784" max="784" width="13.75" style="8" customWidth="1"/>
    <col min="785" max="785" width="6.375" style="8" customWidth="1"/>
    <col min="786" max="786" width="13.25" style="8" customWidth="1"/>
    <col min="787" max="787" width="18.25" style="8" customWidth="1"/>
    <col min="788" max="788" width="15.625" style="8" customWidth="1"/>
    <col min="789" max="1024" width="9" style="8"/>
    <col min="1025" max="1026" width="8.875" style="8" customWidth="1"/>
    <col min="1027" max="1027" width="11" style="8" customWidth="1"/>
    <col min="1028" max="1028" width="5.25" style="8" customWidth="1"/>
    <col min="1029" max="1029" width="5.75" style="8" customWidth="1"/>
    <col min="1030" max="1031" width="15.75" style="8" customWidth="1"/>
    <col min="1032" max="1032" width="49.125" style="8" customWidth="1"/>
    <col min="1033" max="1033" width="6.25" style="8" customWidth="1"/>
    <col min="1034" max="1035" width="9.875" style="8" bestFit="1" customWidth="1"/>
    <col min="1036" max="1036" width="5.75" style="8" customWidth="1"/>
    <col min="1037" max="1038" width="45.5" style="8" customWidth="1"/>
    <col min="1039" max="1039" width="30.75" style="8" customWidth="1"/>
    <col min="1040" max="1040" width="13.75" style="8" customWidth="1"/>
    <col min="1041" max="1041" width="6.375" style="8" customWidth="1"/>
    <col min="1042" max="1042" width="13.25" style="8" customWidth="1"/>
    <col min="1043" max="1043" width="18.25" style="8" customWidth="1"/>
    <col min="1044" max="1044" width="15.625" style="8" customWidth="1"/>
    <col min="1045" max="1280" width="9" style="8"/>
    <col min="1281" max="1282" width="8.875" style="8" customWidth="1"/>
    <col min="1283" max="1283" width="11" style="8" customWidth="1"/>
    <col min="1284" max="1284" width="5.25" style="8" customWidth="1"/>
    <col min="1285" max="1285" width="5.75" style="8" customWidth="1"/>
    <col min="1286" max="1287" width="15.75" style="8" customWidth="1"/>
    <col min="1288" max="1288" width="49.125" style="8" customWidth="1"/>
    <col min="1289" max="1289" width="6.25" style="8" customWidth="1"/>
    <col min="1290" max="1291" width="9.875" style="8" bestFit="1" customWidth="1"/>
    <col min="1292" max="1292" width="5.75" style="8" customWidth="1"/>
    <col min="1293" max="1294" width="45.5" style="8" customWidth="1"/>
    <col min="1295" max="1295" width="30.75" style="8" customWidth="1"/>
    <col min="1296" max="1296" width="13.75" style="8" customWidth="1"/>
    <col min="1297" max="1297" width="6.375" style="8" customWidth="1"/>
    <col min="1298" max="1298" width="13.25" style="8" customWidth="1"/>
    <col min="1299" max="1299" width="18.25" style="8" customWidth="1"/>
    <col min="1300" max="1300" width="15.625" style="8" customWidth="1"/>
    <col min="1301" max="1536" width="9" style="8"/>
    <col min="1537" max="1538" width="8.875" style="8" customWidth="1"/>
    <col min="1539" max="1539" width="11" style="8" customWidth="1"/>
    <col min="1540" max="1540" width="5.25" style="8" customWidth="1"/>
    <col min="1541" max="1541" width="5.75" style="8" customWidth="1"/>
    <col min="1542" max="1543" width="15.75" style="8" customWidth="1"/>
    <col min="1544" max="1544" width="49.125" style="8" customWidth="1"/>
    <col min="1545" max="1545" width="6.25" style="8" customWidth="1"/>
    <col min="1546" max="1547" width="9.875" style="8" bestFit="1" customWidth="1"/>
    <col min="1548" max="1548" width="5.75" style="8" customWidth="1"/>
    <col min="1549" max="1550" width="45.5" style="8" customWidth="1"/>
    <col min="1551" max="1551" width="30.75" style="8" customWidth="1"/>
    <col min="1552" max="1552" width="13.75" style="8" customWidth="1"/>
    <col min="1553" max="1553" width="6.375" style="8" customWidth="1"/>
    <col min="1554" max="1554" width="13.25" style="8" customWidth="1"/>
    <col min="1555" max="1555" width="18.25" style="8" customWidth="1"/>
    <col min="1556" max="1556" width="15.625" style="8" customWidth="1"/>
    <col min="1557" max="1792" width="9" style="8"/>
    <col min="1793" max="1794" width="8.875" style="8" customWidth="1"/>
    <col min="1795" max="1795" width="11" style="8" customWidth="1"/>
    <col min="1796" max="1796" width="5.25" style="8" customWidth="1"/>
    <col min="1797" max="1797" width="5.75" style="8" customWidth="1"/>
    <col min="1798" max="1799" width="15.75" style="8" customWidth="1"/>
    <col min="1800" max="1800" width="49.125" style="8" customWidth="1"/>
    <col min="1801" max="1801" width="6.25" style="8" customWidth="1"/>
    <col min="1802" max="1803" width="9.875" style="8" bestFit="1" customWidth="1"/>
    <col min="1804" max="1804" width="5.75" style="8" customWidth="1"/>
    <col min="1805" max="1806" width="45.5" style="8" customWidth="1"/>
    <col min="1807" max="1807" width="30.75" style="8" customWidth="1"/>
    <col min="1808" max="1808" width="13.75" style="8" customWidth="1"/>
    <col min="1809" max="1809" width="6.375" style="8" customWidth="1"/>
    <col min="1810" max="1810" width="13.25" style="8" customWidth="1"/>
    <col min="1811" max="1811" width="18.25" style="8" customWidth="1"/>
    <col min="1812" max="1812" width="15.625" style="8" customWidth="1"/>
    <col min="1813" max="2048" width="9" style="8"/>
    <col min="2049" max="2050" width="8.875" style="8" customWidth="1"/>
    <col min="2051" max="2051" width="11" style="8" customWidth="1"/>
    <col min="2052" max="2052" width="5.25" style="8" customWidth="1"/>
    <col min="2053" max="2053" width="5.75" style="8" customWidth="1"/>
    <col min="2054" max="2055" width="15.75" style="8" customWidth="1"/>
    <col min="2056" max="2056" width="49.125" style="8" customWidth="1"/>
    <col min="2057" max="2057" width="6.25" style="8" customWidth="1"/>
    <col min="2058" max="2059" width="9.875" style="8" bestFit="1" customWidth="1"/>
    <col min="2060" max="2060" width="5.75" style="8" customWidth="1"/>
    <col min="2061" max="2062" width="45.5" style="8" customWidth="1"/>
    <col min="2063" max="2063" width="30.75" style="8" customWidth="1"/>
    <col min="2064" max="2064" width="13.75" style="8" customWidth="1"/>
    <col min="2065" max="2065" width="6.375" style="8" customWidth="1"/>
    <col min="2066" max="2066" width="13.25" style="8" customWidth="1"/>
    <col min="2067" max="2067" width="18.25" style="8" customWidth="1"/>
    <col min="2068" max="2068" width="15.625" style="8" customWidth="1"/>
    <col min="2069" max="2304" width="9" style="8"/>
    <col min="2305" max="2306" width="8.875" style="8" customWidth="1"/>
    <col min="2307" max="2307" width="11" style="8" customWidth="1"/>
    <col min="2308" max="2308" width="5.25" style="8" customWidth="1"/>
    <col min="2309" max="2309" width="5.75" style="8" customWidth="1"/>
    <col min="2310" max="2311" width="15.75" style="8" customWidth="1"/>
    <col min="2312" max="2312" width="49.125" style="8" customWidth="1"/>
    <col min="2313" max="2313" width="6.25" style="8" customWidth="1"/>
    <col min="2314" max="2315" width="9.875" style="8" bestFit="1" customWidth="1"/>
    <col min="2316" max="2316" width="5.75" style="8" customWidth="1"/>
    <col min="2317" max="2318" width="45.5" style="8" customWidth="1"/>
    <col min="2319" max="2319" width="30.75" style="8" customWidth="1"/>
    <col min="2320" max="2320" width="13.75" style="8" customWidth="1"/>
    <col min="2321" max="2321" width="6.375" style="8" customWidth="1"/>
    <col min="2322" max="2322" width="13.25" style="8" customWidth="1"/>
    <col min="2323" max="2323" width="18.25" style="8" customWidth="1"/>
    <col min="2324" max="2324" width="15.625" style="8" customWidth="1"/>
    <col min="2325" max="2560" width="9" style="8"/>
    <col min="2561" max="2562" width="8.875" style="8" customWidth="1"/>
    <col min="2563" max="2563" width="11" style="8" customWidth="1"/>
    <col min="2564" max="2564" width="5.25" style="8" customWidth="1"/>
    <col min="2565" max="2565" width="5.75" style="8" customWidth="1"/>
    <col min="2566" max="2567" width="15.75" style="8" customWidth="1"/>
    <col min="2568" max="2568" width="49.125" style="8" customWidth="1"/>
    <col min="2569" max="2569" width="6.25" style="8" customWidth="1"/>
    <col min="2570" max="2571" width="9.875" style="8" bestFit="1" customWidth="1"/>
    <col min="2572" max="2572" width="5.75" style="8" customWidth="1"/>
    <col min="2573" max="2574" width="45.5" style="8" customWidth="1"/>
    <col min="2575" max="2575" width="30.75" style="8" customWidth="1"/>
    <col min="2576" max="2576" width="13.75" style="8" customWidth="1"/>
    <col min="2577" max="2577" width="6.375" style="8" customWidth="1"/>
    <col min="2578" max="2578" width="13.25" style="8" customWidth="1"/>
    <col min="2579" max="2579" width="18.25" style="8" customWidth="1"/>
    <col min="2580" max="2580" width="15.625" style="8" customWidth="1"/>
    <col min="2581" max="2816" width="9" style="8"/>
    <col min="2817" max="2818" width="8.875" style="8" customWidth="1"/>
    <col min="2819" max="2819" width="11" style="8" customWidth="1"/>
    <col min="2820" max="2820" width="5.25" style="8" customWidth="1"/>
    <col min="2821" max="2821" width="5.75" style="8" customWidth="1"/>
    <col min="2822" max="2823" width="15.75" style="8" customWidth="1"/>
    <col min="2824" max="2824" width="49.125" style="8" customWidth="1"/>
    <col min="2825" max="2825" width="6.25" style="8" customWidth="1"/>
    <col min="2826" max="2827" width="9.875" style="8" bestFit="1" customWidth="1"/>
    <col min="2828" max="2828" width="5.75" style="8" customWidth="1"/>
    <col min="2829" max="2830" width="45.5" style="8" customWidth="1"/>
    <col min="2831" max="2831" width="30.75" style="8" customWidth="1"/>
    <col min="2832" max="2832" width="13.75" style="8" customWidth="1"/>
    <col min="2833" max="2833" width="6.375" style="8" customWidth="1"/>
    <col min="2834" max="2834" width="13.25" style="8" customWidth="1"/>
    <col min="2835" max="2835" width="18.25" style="8" customWidth="1"/>
    <col min="2836" max="2836" width="15.625" style="8" customWidth="1"/>
    <col min="2837" max="3072" width="9" style="8"/>
    <col min="3073" max="3074" width="8.875" style="8" customWidth="1"/>
    <col min="3075" max="3075" width="11" style="8" customWidth="1"/>
    <col min="3076" max="3076" width="5.25" style="8" customWidth="1"/>
    <col min="3077" max="3077" width="5.75" style="8" customWidth="1"/>
    <col min="3078" max="3079" width="15.75" style="8" customWidth="1"/>
    <col min="3080" max="3080" width="49.125" style="8" customWidth="1"/>
    <col min="3081" max="3081" width="6.25" style="8" customWidth="1"/>
    <col min="3082" max="3083" width="9.875" style="8" bestFit="1" customWidth="1"/>
    <col min="3084" max="3084" width="5.75" style="8" customWidth="1"/>
    <col min="3085" max="3086" width="45.5" style="8" customWidth="1"/>
    <col min="3087" max="3087" width="30.75" style="8" customWidth="1"/>
    <col min="3088" max="3088" width="13.75" style="8" customWidth="1"/>
    <col min="3089" max="3089" width="6.375" style="8" customWidth="1"/>
    <col min="3090" max="3090" width="13.25" style="8" customWidth="1"/>
    <col min="3091" max="3091" width="18.25" style="8" customWidth="1"/>
    <col min="3092" max="3092" width="15.625" style="8" customWidth="1"/>
    <col min="3093" max="3328" width="9" style="8"/>
    <col min="3329" max="3330" width="8.875" style="8" customWidth="1"/>
    <col min="3331" max="3331" width="11" style="8" customWidth="1"/>
    <col min="3332" max="3332" width="5.25" style="8" customWidth="1"/>
    <col min="3333" max="3333" width="5.75" style="8" customWidth="1"/>
    <col min="3334" max="3335" width="15.75" style="8" customWidth="1"/>
    <col min="3336" max="3336" width="49.125" style="8" customWidth="1"/>
    <col min="3337" max="3337" width="6.25" style="8" customWidth="1"/>
    <col min="3338" max="3339" width="9.875" style="8" bestFit="1" customWidth="1"/>
    <col min="3340" max="3340" width="5.75" style="8" customWidth="1"/>
    <col min="3341" max="3342" width="45.5" style="8" customWidth="1"/>
    <col min="3343" max="3343" width="30.75" style="8" customWidth="1"/>
    <col min="3344" max="3344" width="13.75" style="8" customWidth="1"/>
    <col min="3345" max="3345" width="6.375" style="8" customWidth="1"/>
    <col min="3346" max="3346" width="13.25" style="8" customWidth="1"/>
    <col min="3347" max="3347" width="18.25" style="8" customWidth="1"/>
    <col min="3348" max="3348" width="15.625" style="8" customWidth="1"/>
    <col min="3349" max="3584" width="9" style="8"/>
    <col min="3585" max="3586" width="8.875" style="8" customWidth="1"/>
    <col min="3587" max="3587" width="11" style="8" customWidth="1"/>
    <col min="3588" max="3588" width="5.25" style="8" customWidth="1"/>
    <col min="3589" max="3589" width="5.75" style="8" customWidth="1"/>
    <col min="3590" max="3591" width="15.75" style="8" customWidth="1"/>
    <col min="3592" max="3592" width="49.125" style="8" customWidth="1"/>
    <col min="3593" max="3593" width="6.25" style="8" customWidth="1"/>
    <col min="3594" max="3595" width="9.875" style="8" bestFit="1" customWidth="1"/>
    <col min="3596" max="3596" width="5.75" style="8" customWidth="1"/>
    <col min="3597" max="3598" width="45.5" style="8" customWidth="1"/>
    <col min="3599" max="3599" width="30.75" style="8" customWidth="1"/>
    <col min="3600" max="3600" width="13.75" style="8" customWidth="1"/>
    <col min="3601" max="3601" width="6.375" style="8" customWidth="1"/>
    <col min="3602" max="3602" width="13.25" style="8" customWidth="1"/>
    <col min="3603" max="3603" width="18.25" style="8" customWidth="1"/>
    <col min="3604" max="3604" width="15.625" style="8" customWidth="1"/>
    <col min="3605" max="3840" width="9" style="8"/>
    <col min="3841" max="3842" width="8.875" style="8" customWidth="1"/>
    <col min="3843" max="3843" width="11" style="8" customWidth="1"/>
    <col min="3844" max="3844" width="5.25" style="8" customWidth="1"/>
    <col min="3845" max="3845" width="5.75" style="8" customWidth="1"/>
    <col min="3846" max="3847" width="15.75" style="8" customWidth="1"/>
    <col min="3848" max="3848" width="49.125" style="8" customWidth="1"/>
    <col min="3849" max="3849" width="6.25" style="8" customWidth="1"/>
    <col min="3850" max="3851" width="9.875" style="8" bestFit="1" customWidth="1"/>
    <col min="3852" max="3852" width="5.75" style="8" customWidth="1"/>
    <col min="3853" max="3854" width="45.5" style="8" customWidth="1"/>
    <col min="3855" max="3855" width="30.75" style="8" customWidth="1"/>
    <col min="3856" max="3856" width="13.75" style="8" customWidth="1"/>
    <col min="3857" max="3857" width="6.375" style="8" customWidth="1"/>
    <col min="3858" max="3858" width="13.25" style="8" customWidth="1"/>
    <col min="3859" max="3859" width="18.25" style="8" customWidth="1"/>
    <col min="3860" max="3860" width="15.625" style="8" customWidth="1"/>
    <col min="3861" max="4096" width="9" style="8"/>
    <col min="4097" max="4098" width="8.875" style="8" customWidth="1"/>
    <col min="4099" max="4099" width="11" style="8" customWidth="1"/>
    <col min="4100" max="4100" width="5.25" style="8" customWidth="1"/>
    <col min="4101" max="4101" width="5.75" style="8" customWidth="1"/>
    <col min="4102" max="4103" width="15.75" style="8" customWidth="1"/>
    <col min="4104" max="4104" width="49.125" style="8" customWidth="1"/>
    <col min="4105" max="4105" width="6.25" style="8" customWidth="1"/>
    <col min="4106" max="4107" width="9.875" style="8" bestFit="1" customWidth="1"/>
    <col min="4108" max="4108" width="5.75" style="8" customWidth="1"/>
    <col min="4109" max="4110" width="45.5" style="8" customWidth="1"/>
    <col min="4111" max="4111" width="30.75" style="8" customWidth="1"/>
    <col min="4112" max="4112" width="13.75" style="8" customWidth="1"/>
    <col min="4113" max="4113" width="6.375" style="8" customWidth="1"/>
    <col min="4114" max="4114" width="13.25" style="8" customWidth="1"/>
    <col min="4115" max="4115" width="18.25" style="8" customWidth="1"/>
    <col min="4116" max="4116" width="15.625" style="8" customWidth="1"/>
    <col min="4117" max="4352" width="9" style="8"/>
    <col min="4353" max="4354" width="8.875" style="8" customWidth="1"/>
    <col min="4355" max="4355" width="11" style="8" customWidth="1"/>
    <col min="4356" max="4356" width="5.25" style="8" customWidth="1"/>
    <col min="4357" max="4357" width="5.75" style="8" customWidth="1"/>
    <col min="4358" max="4359" width="15.75" style="8" customWidth="1"/>
    <col min="4360" max="4360" width="49.125" style="8" customWidth="1"/>
    <col min="4361" max="4361" width="6.25" style="8" customWidth="1"/>
    <col min="4362" max="4363" width="9.875" style="8" bestFit="1" customWidth="1"/>
    <col min="4364" max="4364" width="5.75" style="8" customWidth="1"/>
    <col min="4365" max="4366" width="45.5" style="8" customWidth="1"/>
    <col min="4367" max="4367" width="30.75" style="8" customWidth="1"/>
    <col min="4368" max="4368" width="13.75" style="8" customWidth="1"/>
    <col min="4369" max="4369" width="6.375" style="8" customWidth="1"/>
    <col min="4370" max="4370" width="13.25" style="8" customWidth="1"/>
    <col min="4371" max="4371" width="18.25" style="8" customWidth="1"/>
    <col min="4372" max="4372" width="15.625" style="8" customWidth="1"/>
    <col min="4373" max="4608" width="9" style="8"/>
    <col min="4609" max="4610" width="8.875" style="8" customWidth="1"/>
    <col min="4611" max="4611" width="11" style="8" customWidth="1"/>
    <col min="4612" max="4612" width="5.25" style="8" customWidth="1"/>
    <col min="4613" max="4613" width="5.75" style="8" customWidth="1"/>
    <col min="4614" max="4615" width="15.75" style="8" customWidth="1"/>
    <col min="4616" max="4616" width="49.125" style="8" customWidth="1"/>
    <col min="4617" max="4617" width="6.25" style="8" customWidth="1"/>
    <col min="4618" max="4619" width="9.875" style="8" bestFit="1" customWidth="1"/>
    <col min="4620" max="4620" width="5.75" style="8" customWidth="1"/>
    <col min="4621" max="4622" width="45.5" style="8" customWidth="1"/>
    <col min="4623" max="4623" width="30.75" style="8" customWidth="1"/>
    <col min="4624" max="4624" width="13.75" style="8" customWidth="1"/>
    <col min="4625" max="4625" width="6.375" style="8" customWidth="1"/>
    <col min="4626" max="4626" width="13.25" style="8" customWidth="1"/>
    <col min="4627" max="4627" width="18.25" style="8" customWidth="1"/>
    <col min="4628" max="4628" width="15.625" style="8" customWidth="1"/>
    <col min="4629" max="4864" width="9" style="8"/>
    <col min="4865" max="4866" width="8.875" style="8" customWidth="1"/>
    <col min="4867" max="4867" width="11" style="8" customWidth="1"/>
    <col min="4868" max="4868" width="5.25" style="8" customWidth="1"/>
    <col min="4869" max="4869" width="5.75" style="8" customWidth="1"/>
    <col min="4870" max="4871" width="15.75" style="8" customWidth="1"/>
    <col min="4872" max="4872" width="49.125" style="8" customWidth="1"/>
    <col min="4873" max="4873" width="6.25" style="8" customWidth="1"/>
    <col min="4874" max="4875" width="9.875" style="8" bestFit="1" customWidth="1"/>
    <col min="4876" max="4876" width="5.75" style="8" customWidth="1"/>
    <col min="4877" max="4878" width="45.5" style="8" customWidth="1"/>
    <col min="4879" max="4879" width="30.75" style="8" customWidth="1"/>
    <col min="4880" max="4880" width="13.75" style="8" customWidth="1"/>
    <col min="4881" max="4881" width="6.375" style="8" customWidth="1"/>
    <col min="4882" max="4882" width="13.25" style="8" customWidth="1"/>
    <col min="4883" max="4883" width="18.25" style="8" customWidth="1"/>
    <col min="4884" max="4884" width="15.625" style="8" customWidth="1"/>
    <col min="4885" max="5120" width="9" style="8"/>
    <col min="5121" max="5122" width="8.875" style="8" customWidth="1"/>
    <col min="5123" max="5123" width="11" style="8" customWidth="1"/>
    <col min="5124" max="5124" width="5.25" style="8" customWidth="1"/>
    <col min="5125" max="5125" width="5.75" style="8" customWidth="1"/>
    <col min="5126" max="5127" width="15.75" style="8" customWidth="1"/>
    <col min="5128" max="5128" width="49.125" style="8" customWidth="1"/>
    <col min="5129" max="5129" width="6.25" style="8" customWidth="1"/>
    <col min="5130" max="5131" width="9.875" style="8" bestFit="1" customWidth="1"/>
    <col min="5132" max="5132" width="5.75" style="8" customWidth="1"/>
    <col min="5133" max="5134" width="45.5" style="8" customWidth="1"/>
    <col min="5135" max="5135" width="30.75" style="8" customWidth="1"/>
    <col min="5136" max="5136" width="13.75" style="8" customWidth="1"/>
    <col min="5137" max="5137" width="6.375" style="8" customWidth="1"/>
    <col min="5138" max="5138" width="13.25" style="8" customWidth="1"/>
    <col min="5139" max="5139" width="18.25" style="8" customWidth="1"/>
    <col min="5140" max="5140" width="15.625" style="8" customWidth="1"/>
    <col min="5141" max="5376" width="9" style="8"/>
    <col min="5377" max="5378" width="8.875" style="8" customWidth="1"/>
    <col min="5379" max="5379" width="11" style="8" customWidth="1"/>
    <col min="5380" max="5380" width="5.25" style="8" customWidth="1"/>
    <col min="5381" max="5381" width="5.75" style="8" customWidth="1"/>
    <col min="5382" max="5383" width="15.75" style="8" customWidth="1"/>
    <col min="5384" max="5384" width="49.125" style="8" customWidth="1"/>
    <col min="5385" max="5385" width="6.25" style="8" customWidth="1"/>
    <col min="5386" max="5387" width="9.875" style="8" bestFit="1" customWidth="1"/>
    <col min="5388" max="5388" width="5.75" style="8" customWidth="1"/>
    <col min="5389" max="5390" width="45.5" style="8" customWidth="1"/>
    <col min="5391" max="5391" width="30.75" style="8" customWidth="1"/>
    <col min="5392" max="5392" width="13.75" style="8" customWidth="1"/>
    <col min="5393" max="5393" width="6.375" style="8" customWidth="1"/>
    <col min="5394" max="5394" width="13.25" style="8" customWidth="1"/>
    <col min="5395" max="5395" width="18.25" style="8" customWidth="1"/>
    <col min="5396" max="5396" width="15.625" style="8" customWidth="1"/>
    <col min="5397" max="5632" width="9" style="8"/>
    <col min="5633" max="5634" width="8.875" style="8" customWidth="1"/>
    <col min="5635" max="5635" width="11" style="8" customWidth="1"/>
    <col min="5636" max="5636" width="5.25" style="8" customWidth="1"/>
    <col min="5637" max="5637" width="5.75" style="8" customWidth="1"/>
    <col min="5638" max="5639" width="15.75" style="8" customWidth="1"/>
    <col min="5640" max="5640" width="49.125" style="8" customWidth="1"/>
    <col min="5641" max="5641" width="6.25" style="8" customWidth="1"/>
    <col min="5642" max="5643" width="9.875" style="8" bestFit="1" customWidth="1"/>
    <col min="5644" max="5644" width="5.75" style="8" customWidth="1"/>
    <col min="5645" max="5646" width="45.5" style="8" customWidth="1"/>
    <col min="5647" max="5647" width="30.75" style="8" customWidth="1"/>
    <col min="5648" max="5648" width="13.75" style="8" customWidth="1"/>
    <col min="5649" max="5649" width="6.375" style="8" customWidth="1"/>
    <col min="5650" max="5650" width="13.25" style="8" customWidth="1"/>
    <col min="5651" max="5651" width="18.25" style="8" customWidth="1"/>
    <col min="5652" max="5652" width="15.625" style="8" customWidth="1"/>
    <col min="5653" max="5888" width="9" style="8"/>
    <col min="5889" max="5890" width="8.875" style="8" customWidth="1"/>
    <col min="5891" max="5891" width="11" style="8" customWidth="1"/>
    <col min="5892" max="5892" width="5.25" style="8" customWidth="1"/>
    <col min="5893" max="5893" width="5.75" style="8" customWidth="1"/>
    <col min="5894" max="5895" width="15.75" style="8" customWidth="1"/>
    <col min="5896" max="5896" width="49.125" style="8" customWidth="1"/>
    <col min="5897" max="5897" width="6.25" style="8" customWidth="1"/>
    <col min="5898" max="5899" width="9.875" style="8" bestFit="1" customWidth="1"/>
    <col min="5900" max="5900" width="5.75" style="8" customWidth="1"/>
    <col min="5901" max="5902" width="45.5" style="8" customWidth="1"/>
    <col min="5903" max="5903" width="30.75" style="8" customWidth="1"/>
    <col min="5904" max="5904" width="13.75" style="8" customWidth="1"/>
    <col min="5905" max="5905" width="6.375" style="8" customWidth="1"/>
    <col min="5906" max="5906" width="13.25" style="8" customWidth="1"/>
    <col min="5907" max="5907" width="18.25" style="8" customWidth="1"/>
    <col min="5908" max="5908" width="15.625" style="8" customWidth="1"/>
    <col min="5909" max="6144" width="9" style="8"/>
    <col min="6145" max="6146" width="8.875" style="8" customWidth="1"/>
    <col min="6147" max="6147" width="11" style="8" customWidth="1"/>
    <col min="6148" max="6148" width="5.25" style="8" customWidth="1"/>
    <col min="6149" max="6149" width="5.75" style="8" customWidth="1"/>
    <col min="6150" max="6151" width="15.75" style="8" customWidth="1"/>
    <col min="6152" max="6152" width="49.125" style="8" customWidth="1"/>
    <col min="6153" max="6153" width="6.25" style="8" customWidth="1"/>
    <col min="6154" max="6155" width="9.875" style="8" bestFit="1" customWidth="1"/>
    <col min="6156" max="6156" width="5.75" style="8" customWidth="1"/>
    <col min="6157" max="6158" width="45.5" style="8" customWidth="1"/>
    <col min="6159" max="6159" width="30.75" style="8" customWidth="1"/>
    <col min="6160" max="6160" width="13.75" style="8" customWidth="1"/>
    <col min="6161" max="6161" width="6.375" style="8" customWidth="1"/>
    <col min="6162" max="6162" width="13.25" style="8" customWidth="1"/>
    <col min="6163" max="6163" width="18.25" style="8" customWidth="1"/>
    <col min="6164" max="6164" width="15.625" style="8" customWidth="1"/>
    <col min="6165" max="6400" width="9" style="8"/>
    <col min="6401" max="6402" width="8.875" style="8" customWidth="1"/>
    <col min="6403" max="6403" width="11" style="8" customWidth="1"/>
    <col min="6404" max="6404" width="5.25" style="8" customWidth="1"/>
    <col min="6405" max="6405" width="5.75" style="8" customWidth="1"/>
    <col min="6406" max="6407" width="15.75" style="8" customWidth="1"/>
    <col min="6408" max="6408" width="49.125" style="8" customWidth="1"/>
    <col min="6409" max="6409" width="6.25" style="8" customWidth="1"/>
    <col min="6410" max="6411" width="9.875" style="8" bestFit="1" customWidth="1"/>
    <col min="6412" max="6412" width="5.75" style="8" customWidth="1"/>
    <col min="6413" max="6414" width="45.5" style="8" customWidth="1"/>
    <col min="6415" max="6415" width="30.75" style="8" customWidth="1"/>
    <col min="6416" max="6416" width="13.75" style="8" customWidth="1"/>
    <col min="6417" max="6417" width="6.375" style="8" customWidth="1"/>
    <col min="6418" max="6418" width="13.25" style="8" customWidth="1"/>
    <col min="6419" max="6419" width="18.25" style="8" customWidth="1"/>
    <col min="6420" max="6420" width="15.625" style="8" customWidth="1"/>
    <col min="6421" max="6656" width="9" style="8"/>
    <col min="6657" max="6658" width="8.875" style="8" customWidth="1"/>
    <col min="6659" max="6659" width="11" style="8" customWidth="1"/>
    <col min="6660" max="6660" width="5.25" style="8" customWidth="1"/>
    <col min="6661" max="6661" width="5.75" style="8" customWidth="1"/>
    <col min="6662" max="6663" width="15.75" style="8" customWidth="1"/>
    <col min="6664" max="6664" width="49.125" style="8" customWidth="1"/>
    <col min="6665" max="6665" width="6.25" style="8" customWidth="1"/>
    <col min="6666" max="6667" width="9.875" style="8" bestFit="1" customWidth="1"/>
    <col min="6668" max="6668" width="5.75" style="8" customWidth="1"/>
    <col min="6669" max="6670" width="45.5" style="8" customWidth="1"/>
    <col min="6671" max="6671" width="30.75" style="8" customWidth="1"/>
    <col min="6672" max="6672" width="13.75" style="8" customWidth="1"/>
    <col min="6673" max="6673" width="6.375" style="8" customWidth="1"/>
    <col min="6674" max="6674" width="13.25" style="8" customWidth="1"/>
    <col min="6675" max="6675" width="18.25" style="8" customWidth="1"/>
    <col min="6676" max="6676" width="15.625" style="8" customWidth="1"/>
    <col min="6677" max="6912" width="9" style="8"/>
    <col min="6913" max="6914" width="8.875" style="8" customWidth="1"/>
    <col min="6915" max="6915" width="11" style="8" customWidth="1"/>
    <col min="6916" max="6916" width="5.25" style="8" customWidth="1"/>
    <col min="6917" max="6917" width="5.75" style="8" customWidth="1"/>
    <col min="6918" max="6919" width="15.75" style="8" customWidth="1"/>
    <col min="6920" max="6920" width="49.125" style="8" customWidth="1"/>
    <col min="6921" max="6921" width="6.25" style="8" customWidth="1"/>
    <col min="6922" max="6923" width="9.875" style="8" bestFit="1" customWidth="1"/>
    <col min="6924" max="6924" width="5.75" style="8" customWidth="1"/>
    <col min="6925" max="6926" width="45.5" style="8" customWidth="1"/>
    <col min="6927" max="6927" width="30.75" style="8" customWidth="1"/>
    <col min="6928" max="6928" width="13.75" style="8" customWidth="1"/>
    <col min="6929" max="6929" width="6.375" style="8" customWidth="1"/>
    <col min="6930" max="6930" width="13.25" style="8" customWidth="1"/>
    <col min="6931" max="6931" width="18.25" style="8" customWidth="1"/>
    <col min="6932" max="6932" width="15.625" style="8" customWidth="1"/>
    <col min="6933" max="7168" width="9" style="8"/>
    <col min="7169" max="7170" width="8.875" style="8" customWidth="1"/>
    <col min="7171" max="7171" width="11" style="8" customWidth="1"/>
    <col min="7172" max="7172" width="5.25" style="8" customWidth="1"/>
    <col min="7173" max="7173" width="5.75" style="8" customWidth="1"/>
    <col min="7174" max="7175" width="15.75" style="8" customWidth="1"/>
    <col min="7176" max="7176" width="49.125" style="8" customWidth="1"/>
    <col min="7177" max="7177" width="6.25" style="8" customWidth="1"/>
    <col min="7178" max="7179" width="9.875" style="8" bestFit="1" customWidth="1"/>
    <col min="7180" max="7180" width="5.75" style="8" customWidth="1"/>
    <col min="7181" max="7182" width="45.5" style="8" customWidth="1"/>
    <col min="7183" max="7183" width="30.75" style="8" customWidth="1"/>
    <col min="7184" max="7184" width="13.75" style="8" customWidth="1"/>
    <col min="7185" max="7185" width="6.375" style="8" customWidth="1"/>
    <col min="7186" max="7186" width="13.25" style="8" customWidth="1"/>
    <col min="7187" max="7187" width="18.25" style="8" customWidth="1"/>
    <col min="7188" max="7188" width="15.625" style="8" customWidth="1"/>
    <col min="7189" max="7424" width="9" style="8"/>
    <col min="7425" max="7426" width="8.875" style="8" customWidth="1"/>
    <col min="7427" max="7427" width="11" style="8" customWidth="1"/>
    <col min="7428" max="7428" width="5.25" style="8" customWidth="1"/>
    <col min="7429" max="7429" width="5.75" style="8" customWidth="1"/>
    <col min="7430" max="7431" width="15.75" style="8" customWidth="1"/>
    <col min="7432" max="7432" width="49.125" style="8" customWidth="1"/>
    <col min="7433" max="7433" width="6.25" style="8" customWidth="1"/>
    <col min="7434" max="7435" width="9.875" style="8" bestFit="1" customWidth="1"/>
    <col min="7436" max="7436" width="5.75" style="8" customWidth="1"/>
    <col min="7437" max="7438" width="45.5" style="8" customWidth="1"/>
    <col min="7439" max="7439" width="30.75" style="8" customWidth="1"/>
    <col min="7440" max="7440" width="13.75" style="8" customWidth="1"/>
    <col min="7441" max="7441" width="6.375" style="8" customWidth="1"/>
    <col min="7442" max="7442" width="13.25" style="8" customWidth="1"/>
    <col min="7443" max="7443" width="18.25" style="8" customWidth="1"/>
    <col min="7444" max="7444" width="15.625" style="8" customWidth="1"/>
    <col min="7445" max="7680" width="9" style="8"/>
    <col min="7681" max="7682" width="8.875" style="8" customWidth="1"/>
    <col min="7683" max="7683" width="11" style="8" customWidth="1"/>
    <col min="7684" max="7684" width="5.25" style="8" customWidth="1"/>
    <col min="7685" max="7685" width="5.75" style="8" customWidth="1"/>
    <col min="7686" max="7687" width="15.75" style="8" customWidth="1"/>
    <col min="7688" max="7688" width="49.125" style="8" customWidth="1"/>
    <col min="7689" max="7689" width="6.25" style="8" customWidth="1"/>
    <col min="7690" max="7691" width="9.875" style="8" bestFit="1" customWidth="1"/>
    <col min="7692" max="7692" width="5.75" style="8" customWidth="1"/>
    <col min="7693" max="7694" width="45.5" style="8" customWidth="1"/>
    <col min="7695" max="7695" width="30.75" style="8" customWidth="1"/>
    <col min="7696" max="7696" width="13.75" style="8" customWidth="1"/>
    <col min="7697" max="7697" width="6.375" style="8" customWidth="1"/>
    <col min="7698" max="7698" width="13.25" style="8" customWidth="1"/>
    <col min="7699" max="7699" width="18.25" style="8" customWidth="1"/>
    <col min="7700" max="7700" width="15.625" style="8" customWidth="1"/>
    <col min="7701" max="7936" width="9" style="8"/>
    <col min="7937" max="7938" width="8.875" style="8" customWidth="1"/>
    <col min="7939" max="7939" width="11" style="8" customWidth="1"/>
    <col min="7940" max="7940" width="5.25" style="8" customWidth="1"/>
    <col min="7941" max="7941" width="5.75" style="8" customWidth="1"/>
    <col min="7942" max="7943" width="15.75" style="8" customWidth="1"/>
    <col min="7944" max="7944" width="49.125" style="8" customWidth="1"/>
    <col min="7945" max="7945" width="6.25" style="8" customWidth="1"/>
    <col min="7946" max="7947" width="9.875" style="8" bestFit="1" customWidth="1"/>
    <col min="7948" max="7948" width="5.75" style="8" customWidth="1"/>
    <col min="7949" max="7950" width="45.5" style="8" customWidth="1"/>
    <col min="7951" max="7951" width="30.75" style="8" customWidth="1"/>
    <col min="7952" max="7952" width="13.75" style="8" customWidth="1"/>
    <col min="7953" max="7953" width="6.375" style="8" customWidth="1"/>
    <col min="7954" max="7954" width="13.25" style="8" customWidth="1"/>
    <col min="7955" max="7955" width="18.25" style="8" customWidth="1"/>
    <col min="7956" max="7956" width="15.625" style="8" customWidth="1"/>
    <col min="7957" max="8192" width="9" style="8"/>
    <col min="8193" max="8194" width="8.875" style="8" customWidth="1"/>
    <col min="8195" max="8195" width="11" style="8" customWidth="1"/>
    <col min="8196" max="8196" width="5.25" style="8" customWidth="1"/>
    <col min="8197" max="8197" width="5.75" style="8" customWidth="1"/>
    <col min="8198" max="8199" width="15.75" style="8" customWidth="1"/>
    <col min="8200" max="8200" width="49.125" style="8" customWidth="1"/>
    <col min="8201" max="8201" width="6.25" style="8" customWidth="1"/>
    <col min="8202" max="8203" width="9.875" style="8" bestFit="1" customWidth="1"/>
    <col min="8204" max="8204" width="5.75" style="8" customWidth="1"/>
    <col min="8205" max="8206" width="45.5" style="8" customWidth="1"/>
    <col min="8207" max="8207" width="30.75" style="8" customWidth="1"/>
    <col min="8208" max="8208" width="13.75" style="8" customWidth="1"/>
    <col min="8209" max="8209" width="6.375" style="8" customWidth="1"/>
    <col min="8210" max="8210" width="13.25" style="8" customWidth="1"/>
    <col min="8211" max="8211" width="18.25" style="8" customWidth="1"/>
    <col min="8212" max="8212" width="15.625" style="8" customWidth="1"/>
    <col min="8213" max="8448" width="9" style="8"/>
    <col min="8449" max="8450" width="8.875" style="8" customWidth="1"/>
    <col min="8451" max="8451" width="11" style="8" customWidth="1"/>
    <col min="8452" max="8452" width="5.25" style="8" customWidth="1"/>
    <col min="8453" max="8453" width="5.75" style="8" customWidth="1"/>
    <col min="8454" max="8455" width="15.75" style="8" customWidth="1"/>
    <col min="8456" max="8456" width="49.125" style="8" customWidth="1"/>
    <col min="8457" max="8457" width="6.25" style="8" customWidth="1"/>
    <col min="8458" max="8459" width="9.875" style="8" bestFit="1" customWidth="1"/>
    <col min="8460" max="8460" width="5.75" style="8" customWidth="1"/>
    <col min="8461" max="8462" width="45.5" style="8" customWidth="1"/>
    <col min="8463" max="8463" width="30.75" style="8" customWidth="1"/>
    <col min="8464" max="8464" width="13.75" style="8" customWidth="1"/>
    <col min="8465" max="8465" width="6.375" style="8" customWidth="1"/>
    <col min="8466" max="8466" width="13.25" style="8" customWidth="1"/>
    <col min="8467" max="8467" width="18.25" style="8" customWidth="1"/>
    <col min="8468" max="8468" width="15.625" style="8" customWidth="1"/>
    <col min="8469" max="8704" width="9" style="8"/>
    <col min="8705" max="8706" width="8.875" style="8" customWidth="1"/>
    <col min="8707" max="8707" width="11" style="8" customWidth="1"/>
    <col min="8708" max="8708" width="5.25" style="8" customWidth="1"/>
    <col min="8709" max="8709" width="5.75" style="8" customWidth="1"/>
    <col min="8710" max="8711" width="15.75" style="8" customWidth="1"/>
    <col min="8712" max="8712" width="49.125" style="8" customWidth="1"/>
    <col min="8713" max="8713" width="6.25" style="8" customWidth="1"/>
    <col min="8714" max="8715" width="9.875" style="8" bestFit="1" customWidth="1"/>
    <col min="8716" max="8716" width="5.75" style="8" customWidth="1"/>
    <col min="8717" max="8718" width="45.5" style="8" customWidth="1"/>
    <col min="8719" max="8719" width="30.75" style="8" customWidth="1"/>
    <col min="8720" max="8720" width="13.75" style="8" customWidth="1"/>
    <col min="8721" max="8721" width="6.375" style="8" customWidth="1"/>
    <col min="8722" max="8722" width="13.25" style="8" customWidth="1"/>
    <col min="8723" max="8723" width="18.25" style="8" customWidth="1"/>
    <col min="8724" max="8724" width="15.625" style="8" customWidth="1"/>
    <col min="8725" max="8960" width="9" style="8"/>
    <col min="8961" max="8962" width="8.875" style="8" customWidth="1"/>
    <col min="8963" max="8963" width="11" style="8" customWidth="1"/>
    <col min="8964" max="8964" width="5.25" style="8" customWidth="1"/>
    <col min="8965" max="8965" width="5.75" style="8" customWidth="1"/>
    <col min="8966" max="8967" width="15.75" style="8" customWidth="1"/>
    <col min="8968" max="8968" width="49.125" style="8" customWidth="1"/>
    <col min="8969" max="8969" width="6.25" style="8" customWidth="1"/>
    <col min="8970" max="8971" width="9.875" style="8" bestFit="1" customWidth="1"/>
    <col min="8972" max="8972" width="5.75" style="8" customWidth="1"/>
    <col min="8973" max="8974" width="45.5" style="8" customWidth="1"/>
    <col min="8975" max="8975" width="30.75" style="8" customWidth="1"/>
    <col min="8976" max="8976" width="13.75" style="8" customWidth="1"/>
    <col min="8977" max="8977" width="6.375" style="8" customWidth="1"/>
    <col min="8978" max="8978" width="13.25" style="8" customWidth="1"/>
    <col min="8979" max="8979" width="18.25" style="8" customWidth="1"/>
    <col min="8980" max="8980" width="15.625" style="8" customWidth="1"/>
    <col min="8981" max="9216" width="9" style="8"/>
    <col min="9217" max="9218" width="8.875" style="8" customWidth="1"/>
    <col min="9219" max="9219" width="11" style="8" customWidth="1"/>
    <col min="9220" max="9220" width="5.25" style="8" customWidth="1"/>
    <col min="9221" max="9221" width="5.75" style="8" customWidth="1"/>
    <col min="9222" max="9223" width="15.75" style="8" customWidth="1"/>
    <col min="9224" max="9224" width="49.125" style="8" customWidth="1"/>
    <col min="9225" max="9225" width="6.25" style="8" customWidth="1"/>
    <col min="9226" max="9227" width="9.875" style="8" bestFit="1" customWidth="1"/>
    <col min="9228" max="9228" width="5.75" style="8" customWidth="1"/>
    <col min="9229" max="9230" width="45.5" style="8" customWidth="1"/>
    <col min="9231" max="9231" width="30.75" style="8" customWidth="1"/>
    <col min="9232" max="9232" width="13.75" style="8" customWidth="1"/>
    <col min="9233" max="9233" width="6.375" style="8" customWidth="1"/>
    <col min="9234" max="9234" width="13.25" style="8" customWidth="1"/>
    <col min="9235" max="9235" width="18.25" style="8" customWidth="1"/>
    <col min="9236" max="9236" width="15.625" style="8" customWidth="1"/>
    <col min="9237" max="9472" width="9" style="8"/>
    <col min="9473" max="9474" width="8.875" style="8" customWidth="1"/>
    <col min="9475" max="9475" width="11" style="8" customWidth="1"/>
    <col min="9476" max="9476" width="5.25" style="8" customWidth="1"/>
    <col min="9477" max="9477" width="5.75" style="8" customWidth="1"/>
    <col min="9478" max="9479" width="15.75" style="8" customWidth="1"/>
    <col min="9480" max="9480" width="49.125" style="8" customWidth="1"/>
    <col min="9481" max="9481" width="6.25" style="8" customWidth="1"/>
    <col min="9482" max="9483" width="9.875" style="8" bestFit="1" customWidth="1"/>
    <col min="9484" max="9484" width="5.75" style="8" customWidth="1"/>
    <col min="9485" max="9486" width="45.5" style="8" customWidth="1"/>
    <col min="9487" max="9487" width="30.75" style="8" customWidth="1"/>
    <col min="9488" max="9488" width="13.75" style="8" customWidth="1"/>
    <col min="9489" max="9489" width="6.375" style="8" customWidth="1"/>
    <col min="9490" max="9490" width="13.25" style="8" customWidth="1"/>
    <col min="9491" max="9491" width="18.25" style="8" customWidth="1"/>
    <col min="9492" max="9492" width="15.625" style="8" customWidth="1"/>
    <col min="9493" max="9728" width="9" style="8"/>
    <col min="9729" max="9730" width="8.875" style="8" customWidth="1"/>
    <col min="9731" max="9731" width="11" style="8" customWidth="1"/>
    <col min="9732" max="9732" width="5.25" style="8" customWidth="1"/>
    <col min="9733" max="9733" width="5.75" style="8" customWidth="1"/>
    <col min="9734" max="9735" width="15.75" style="8" customWidth="1"/>
    <col min="9736" max="9736" width="49.125" style="8" customWidth="1"/>
    <col min="9737" max="9737" width="6.25" style="8" customWidth="1"/>
    <col min="9738" max="9739" width="9.875" style="8" bestFit="1" customWidth="1"/>
    <col min="9740" max="9740" width="5.75" style="8" customWidth="1"/>
    <col min="9741" max="9742" width="45.5" style="8" customWidth="1"/>
    <col min="9743" max="9743" width="30.75" style="8" customWidth="1"/>
    <col min="9744" max="9744" width="13.75" style="8" customWidth="1"/>
    <col min="9745" max="9745" width="6.375" style="8" customWidth="1"/>
    <col min="9746" max="9746" width="13.25" style="8" customWidth="1"/>
    <col min="9747" max="9747" width="18.25" style="8" customWidth="1"/>
    <col min="9748" max="9748" width="15.625" style="8" customWidth="1"/>
    <col min="9749" max="9984" width="9" style="8"/>
    <col min="9985" max="9986" width="8.875" style="8" customWidth="1"/>
    <col min="9987" max="9987" width="11" style="8" customWidth="1"/>
    <col min="9988" max="9988" width="5.25" style="8" customWidth="1"/>
    <col min="9989" max="9989" width="5.75" style="8" customWidth="1"/>
    <col min="9990" max="9991" width="15.75" style="8" customWidth="1"/>
    <col min="9992" max="9992" width="49.125" style="8" customWidth="1"/>
    <col min="9993" max="9993" width="6.25" style="8" customWidth="1"/>
    <col min="9994" max="9995" width="9.875" style="8" bestFit="1" customWidth="1"/>
    <col min="9996" max="9996" width="5.75" style="8" customWidth="1"/>
    <col min="9997" max="9998" width="45.5" style="8" customWidth="1"/>
    <col min="9999" max="9999" width="30.75" style="8" customWidth="1"/>
    <col min="10000" max="10000" width="13.75" style="8" customWidth="1"/>
    <col min="10001" max="10001" width="6.375" style="8" customWidth="1"/>
    <col min="10002" max="10002" width="13.25" style="8" customWidth="1"/>
    <col min="10003" max="10003" width="18.25" style="8" customWidth="1"/>
    <col min="10004" max="10004" width="15.625" style="8" customWidth="1"/>
    <col min="10005" max="10240" width="9" style="8"/>
    <col min="10241" max="10242" width="8.875" style="8" customWidth="1"/>
    <col min="10243" max="10243" width="11" style="8" customWidth="1"/>
    <col min="10244" max="10244" width="5.25" style="8" customWidth="1"/>
    <col min="10245" max="10245" width="5.75" style="8" customWidth="1"/>
    <col min="10246" max="10247" width="15.75" style="8" customWidth="1"/>
    <col min="10248" max="10248" width="49.125" style="8" customWidth="1"/>
    <col min="10249" max="10249" width="6.25" style="8" customWidth="1"/>
    <col min="10250" max="10251" width="9.875" style="8" bestFit="1" customWidth="1"/>
    <col min="10252" max="10252" width="5.75" style="8" customWidth="1"/>
    <col min="10253" max="10254" width="45.5" style="8" customWidth="1"/>
    <col min="10255" max="10255" width="30.75" style="8" customWidth="1"/>
    <col min="10256" max="10256" width="13.75" style="8" customWidth="1"/>
    <col min="10257" max="10257" width="6.375" style="8" customWidth="1"/>
    <col min="10258" max="10258" width="13.25" style="8" customWidth="1"/>
    <col min="10259" max="10259" width="18.25" style="8" customWidth="1"/>
    <col min="10260" max="10260" width="15.625" style="8" customWidth="1"/>
    <col min="10261" max="10496" width="9" style="8"/>
    <col min="10497" max="10498" width="8.875" style="8" customWidth="1"/>
    <col min="10499" max="10499" width="11" style="8" customWidth="1"/>
    <col min="10500" max="10500" width="5.25" style="8" customWidth="1"/>
    <col min="10501" max="10501" width="5.75" style="8" customWidth="1"/>
    <col min="10502" max="10503" width="15.75" style="8" customWidth="1"/>
    <col min="10504" max="10504" width="49.125" style="8" customWidth="1"/>
    <col min="10505" max="10505" width="6.25" style="8" customWidth="1"/>
    <col min="10506" max="10507" width="9.875" style="8" bestFit="1" customWidth="1"/>
    <col min="10508" max="10508" width="5.75" style="8" customWidth="1"/>
    <col min="10509" max="10510" width="45.5" style="8" customWidth="1"/>
    <col min="10511" max="10511" width="30.75" style="8" customWidth="1"/>
    <col min="10512" max="10512" width="13.75" style="8" customWidth="1"/>
    <col min="10513" max="10513" width="6.375" style="8" customWidth="1"/>
    <col min="10514" max="10514" width="13.25" style="8" customWidth="1"/>
    <col min="10515" max="10515" width="18.25" style="8" customWidth="1"/>
    <col min="10516" max="10516" width="15.625" style="8" customWidth="1"/>
    <col min="10517" max="10752" width="9" style="8"/>
    <col min="10753" max="10754" width="8.875" style="8" customWidth="1"/>
    <col min="10755" max="10755" width="11" style="8" customWidth="1"/>
    <col min="10756" max="10756" width="5.25" style="8" customWidth="1"/>
    <col min="10757" max="10757" width="5.75" style="8" customWidth="1"/>
    <col min="10758" max="10759" width="15.75" style="8" customWidth="1"/>
    <col min="10760" max="10760" width="49.125" style="8" customWidth="1"/>
    <col min="10761" max="10761" width="6.25" style="8" customWidth="1"/>
    <col min="10762" max="10763" width="9.875" style="8" bestFit="1" customWidth="1"/>
    <col min="10764" max="10764" width="5.75" style="8" customWidth="1"/>
    <col min="10765" max="10766" width="45.5" style="8" customWidth="1"/>
    <col min="10767" max="10767" width="30.75" style="8" customWidth="1"/>
    <col min="10768" max="10768" width="13.75" style="8" customWidth="1"/>
    <col min="10769" max="10769" width="6.375" style="8" customWidth="1"/>
    <col min="10770" max="10770" width="13.25" style="8" customWidth="1"/>
    <col min="10771" max="10771" width="18.25" style="8" customWidth="1"/>
    <col min="10772" max="10772" width="15.625" style="8" customWidth="1"/>
    <col min="10773" max="11008" width="9" style="8"/>
    <col min="11009" max="11010" width="8.875" style="8" customWidth="1"/>
    <col min="11011" max="11011" width="11" style="8" customWidth="1"/>
    <col min="11012" max="11012" width="5.25" style="8" customWidth="1"/>
    <col min="11013" max="11013" width="5.75" style="8" customWidth="1"/>
    <col min="11014" max="11015" width="15.75" style="8" customWidth="1"/>
    <col min="11016" max="11016" width="49.125" style="8" customWidth="1"/>
    <col min="11017" max="11017" width="6.25" style="8" customWidth="1"/>
    <col min="11018" max="11019" width="9.875" style="8" bestFit="1" customWidth="1"/>
    <col min="11020" max="11020" width="5.75" style="8" customWidth="1"/>
    <col min="11021" max="11022" width="45.5" style="8" customWidth="1"/>
    <col min="11023" max="11023" width="30.75" style="8" customWidth="1"/>
    <col min="11024" max="11024" width="13.75" style="8" customWidth="1"/>
    <col min="11025" max="11025" width="6.375" style="8" customWidth="1"/>
    <col min="11026" max="11026" width="13.25" style="8" customWidth="1"/>
    <col min="11027" max="11027" width="18.25" style="8" customWidth="1"/>
    <col min="11028" max="11028" width="15.625" style="8" customWidth="1"/>
    <col min="11029" max="11264" width="9" style="8"/>
    <col min="11265" max="11266" width="8.875" style="8" customWidth="1"/>
    <col min="11267" max="11267" width="11" style="8" customWidth="1"/>
    <col min="11268" max="11268" width="5.25" style="8" customWidth="1"/>
    <col min="11269" max="11269" width="5.75" style="8" customWidth="1"/>
    <col min="11270" max="11271" width="15.75" style="8" customWidth="1"/>
    <col min="11272" max="11272" width="49.125" style="8" customWidth="1"/>
    <col min="11273" max="11273" width="6.25" style="8" customWidth="1"/>
    <col min="11274" max="11275" width="9.875" style="8" bestFit="1" customWidth="1"/>
    <col min="11276" max="11276" width="5.75" style="8" customWidth="1"/>
    <col min="11277" max="11278" width="45.5" style="8" customWidth="1"/>
    <col min="11279" max="11279" width="30.75" style="8" customWidth="1"/>
    <col min="11280" max="11280" width="13.75" style="8" customWidth="1"/>
    <col min="11281" max="11281" width="6.375" style="8" customWidth="1"/>
    <col min="11282" max="11282" width="13.25" style="8" customWidth="1"/>
    <col min="11283" max="11283" width="18.25" style="8" customWidth="1"/>
    <col min="11284" max="11284" width="15.625" style="8" customWidth="1"/>
    <col min="11285" max="11520" width="9" style="8"/>
    <col min="11521" max="11522" width="8.875" style="8" customWidth="1"/>
    <col min="11523" max="11523" width="11" style="8" customWidth="1"/>
    <col min="11524" max="11524" width="5.25" style="8" customWidth="1"/>
    <col min="11525" max="11525" width="5.75" style="8" customWidth="1"/>
    <col min="11526" max="11527" width="15.75" style="8" customWidth="1"/>
    <col min="11528" max="11528" width="49.125" style="8" customWidth="1"/>
    <col min="11529" max="11529" width="6.25" style="8" customWidth="1"/>
    <col min="11530" max="11531" width="9.875" style="8" bestFit="1" customWidth="1"/>
    <col min="11532" max="11532" width="5.75" style="8" customWidth="1"/>
    <col min="11533" max="11534" width="45.5" style="8" customWidth="1"/>
    <col min="11535" max="11535" width="30.75" style="8" customWidth="1"/>
    <col min="11536" max="11536" width="13.75" style="8" customWidth="1"/>
    <col min="11537" max="11537" width="6.375" style="8" customWidth="1"/>
    <col min="11538" max="11538" width="13.25" style="8" customWidth="1"/>
    <col min="11539" max="11539" width="18.25" style="8" customWidth="1"/>
    <col min="11540" max="11540" width="15.625" style="8" customWidth="1"/>
    <col min="11541" max="11776" width="9" style="8"/>
    <col min="11777" max="11778" width="8.875" style="8" customWidth="1"/>
    <col min="11779" max="11779" width="11" style="8" customWidth="1"/>
    <col min="11780" max="11780" width="5.25" style="8" customWidth="1"/>
    <col min="11781" max="11781" width="5.75" style="8" customWidth="1"/>
    <col min="11782" max="11783" width="15.75" style="8" customWidth="1"/>
    <col min="11784" max="11784" width="49.125" style="8" customWidth="1"/>
    <col min="11785" max="11785" width="6.25" style="8" customWidth="1"/>
    <col min="11786" max="11787" width="9.875" style="8" bestFit="1" customWidth="1"/>
    <col min="11788" max="11788" width="5.75" style="8" customWidth="1"/>
    <col min="11789" max="11790" width="45.5" style="8" customWidth="1"/>
    <col min="11791" max="11791" width="30.75" style="8" customWidth="1"/>
    <col min="11792" max="11792" width="13.75" style="8" customWidth="1"/>
    <col min="11793" max="11793" width="6.375" style="8" customWidth="1"/>
    <col min="11794" max="11794" width="13.25" style="8" customWidth="1"/>
    <col min="11795" max="11795" width="18.25" style="8" customWidth="1"/>
    <col min="11796" max="11796" width="15.625" style="8" customWidth="1"/>
    <col min="11797" max="12032" width="9" style="8"/>
    <col min="12033" max="12034" width="8.875" style="8" customWidth="1"/>
    <col min="12035" max="12035" width="11" style="8" customWidth="1"/>
    <col min="12036" max="12036" width="5.25" style="8" customWidth="1"/>
    <col min="12037" max="12037" width="5.75" style="8" customWidth="1"/>
    <col min="12038" max="12039" width="15.75" style="8" customWidth="1"/>
    <col min="12040" max="12040" width="49.125" style="8" customWidth="1"/>
    <col min="12041" max="12041" width="6.25" style="8" customWidth="1"/>
    <col min="12042" max="12043" width="9.875" style="8" bestFit="1" customWidth="1"/>
    <col min="12044" max="12044" width="5.75" style="8" customWidth="1"/>
    <col min="12045" max="12046" width="45.5" style="8" customWidth="1"/>
    <col min="12047" max="12047" width="30.75" style="8" customWidth="1"/>
    <col min="12048" max="12048" width="13.75" style="8" customWidth="1"/>
    <col min="12049" max="12049" width="6.375" style="8" customWidth="1"/>
    <col min="12050" max="12050" width="13.25" style="8" customWidth="1"/>
    <col min="12051" max="12051" width="18.25" style="8" customWidth="1"/>
    <col min="12052" max="12052" width="15.625" style="8" customWidth="1"/>
    <col min="12053" max="12288" width="9" style="8"/>
    <col min="12289" max="12290" width="8.875" style="8" customWidth="1"/>
    <col min="12291" max="12291" width="11" style="8" customWidth="1"/>
    <col min="12292" max="12292" width="5.25" style="8" customWidth="1"/>
    <col min="12293" max="12293" width="5.75" style="8" customWidth="1"/>
    <col min="12294" max="12295" width="15.75" style="8" customWidth="1"/>
    <col min="12296" max="12296" width="49.125" style="8" customWidth="1"/>
    <col min="12297" max="12297" width="6.25" style="8" customWidth="1"/>
    <col min="12298" max="12299" width="9.875" style="8" bestFit="1" customWidth="1"/>
    <col min="12300" max="12300" width="5.75" style="8" customWidth="1"/>
    <col min="12301" max="12302" width="45.5" style="8" customWidth="1"/>
    <col min="12303" max="12303" width="30.75" style="8" customWidth="1"/>
    <col min="12304" max="12304" width="13.75" style="8" customWidth="1"/>
    <col min="12305" max="12305" width="6.375" style="8" customWidth="1"/>
    <col min="12306" max="12306" width="13.25" style="8" customWidth="1"/>
    <col min="12307" max="12307" width="18.25" style="8" customWidth="1"/>
    <col min="12308" max="12308" width="15.625" style="8" customWidth="1"/>
    <col min="12309" max="12544" width="9" style="8"/>
    <col min="12545" max="12546" width="8.875" style="8" customWidth="1"/>
    <col min="12547" max="12547" width="11" style="8" customWidth="1"/>
    <col min="12548" max="12548" width="5.25" style="8" customWidth="1"/>
    <col min="12549" max="12549" width="5.75" style="8" customWidth="1"/>
    <col min="12550" max="12551" width="15.75" style="8" customWidth="1"/>
    <col min="12552" max="12552" width="49.125" style="8" customWidth="1"/>
    <col min="12553" max="12553" width="6.25" style="8" customWidth="1"/>
    <col min="12554" max="12555" width="9.875" style="8" bestFit="1" customWidth="1"/>
    <col min="12556" max="12556" width="5.75" style="8" customWidth="1"/>
    <col min="12557" max="12558" width="45.5" style="8" customWidth="1"/>
    <col min="12559" max="12559" width="30.75" style="8" customWidth="1"/>
    <col min="12560" max="12560" width="13.75" style="8" customWidth="1"/>
    <col min="12561" max="12561" width="6.375" style="8" customWidth="1"/>
    <col min="12562" max="12562" width="13.25" style="8" customWidth="1"/>
    <col min="12563" max="12563" width="18.25" style="8" customWidth="1"/>
    <col min="12564" max="12564" width="15.625" style="8" customWidth="1"/>
    <col min="12565" max="12800" width="9" style="8"/>
    <col min="12801" max="12802" width="8.875" style="8" customWidth="1"/>
    <col min="12803" max="12803" width="11" style="8" customWidth="1"/>
    <col min="12804" max="12804" width="5.25" style="8" customWidth="1"/>
    <col min="12805" max="12805" width="5.75" style="8" customWidth="1"/>
    <col min="12806" max="12807" width="15.75" style="8" customWidth="1"/>
    <col min="12808" max="12808" width="49.125" style="8" customWidth="1"/>
    <col min="12809" max="12809" width="6.25" style="8" customWidth="1"/>
    <col min="12810" max="12811" width="9.875" style="8" bestFit="1" customWidth="1"/>
    <col min="12812" max="12812" width="5.75" style="8" customWidth="1"/>
    <col min="12813" max="12814" width="45.5" style="8" customWidth="1"/>
    <col min="12815" max="12815" width="30.75" style="8" customWidth="1"/>
    <col min="12816" max="12816" width="13.75" style="8" customWidth="1"/>
    <col min="12817" max="12817" width="6.375" style="8" customWidth="1"/>
    <col min="12818" max="12818" width="13.25" style="8" customWidth="1"/>
    <col min="12819" max="12819" width="18.25" style="8" customWidth="1"/>
    <col min="12820" max="12820" width="15.625" style="8" customWidth="1"/>
    <col min="12821" max="13056" width="9" style="8"/>
    <col min="13057" max="13058" width="8.875" style="8" customWidth="1"/>
    <col min="13059" max="13059" width="11" style="8" customWidth="1"/>
    <col min="13060" max="13060" width="5.25" style="8" customWidth="1"/>
    <col min="13061" max="13061" width="5.75" style="8" customWidth="1"/>
    <col min="13062" max="13063" width="15.75" style="8" customWidth="1"/>
    <col min="13064" max="13064" width="49.125" style="8" customWidth="1"/>
    <col min="13065" max="13065" width="6.25" style="8" customWidth="1"/>
    <col min="13066" max="13067" width="9.875" style="8" bestFit="1" customWidth="1"/>
    <col min="13068" max="13068" width="5.75" style="8" customWidth="1"/>
    <col min="13069" max="13070" width="45.5" style="8" customWidth="1"/>
    <col min="13071" max="13071" width="30.75" style="8" customWidth="1"/>
    <col min="13072" max="13072" width="13.75" style="8" customWidth="1"/>
    <col min="13073" max="13073" width="6.375" style="8" customWidth="1"/>
    <col min="13074" max="13074" width="13.25" style="8" customWidth="1"/>
    <col min="13075" max="13075" width="18.25" style="8" customWidth="1"/>
    <col min="13076" max="13076" width="15.625" style="8" customWidth="1"/>
    <col min="13077" max="13312" width="9" style="8"/>
    <col min="13313" max="13314" width="8.875" style="8" customWidth="1"/>
    <col min="13315" max="13315" width="11" style="8" customWidth="1"/>
    <col min="13316" max="13316" width="5.25" style="8" customWidth="1"/>
    <col min="13317" max="13317" width="5.75" style="8" customWidth="1"/>
    <col min="13318" max="13319" width="15.75" style="8" customWidth="1"/>
    <col min="13320" max="13320" width="49.125" style="8" customWidth="1"/>
    <col min="13321" max="13321" width="6.25" style="8" customWidth="1"/>
    <col min="13322" max="13323" width="9.875" style="8" bestFit="1" customWidth="1"/>
    <col min="13324" max="13324" width="5.75" style="8" customWidth="1"/>
    <col min="13325" max="13326" width="45.5" style="8" customWidth="1"/>
    <col min="13327" max="13327" width="30.75" style="8" customWidth="1"/>
    <col min="13328" max="13328" width="13.75" style="8" customWidth="1"/>
    <col min="13329" max="13329" width="6.375" style="8" customWidth="1"/>
    <col min="13330" max="13330" width="13.25" style="8" customWidth="1"/>
    <col min="13331" max="13331" width="18.25" style="8" customWidth="1"/>
    <col min="13332" max="13332" width="15.625" style="8" customWidth="1"/>
    <col min="13333" max="13568" width="9" style="8"/>
    <col min="13569" max="13570" width="8.875" style="8" customWidth="1"/>
    <col min="13571" max="13571" width="11" style="8" customWidth="1"/>
    <col min="13572" max="13572" width="5.25" style="8" customWidth="1"/>
    <col min="13573" max="13573" width="5.75" style="8" customWidth="1"/>
    <col min="13574" max="13575" width="15.75" style="8" customWidth="1"/>
    <col min="13576" max="13576" width="49.125" style="8" customWidth="1"/>
    <col min="13577" max="13577" width="6.25" style="8" customWidth="1"/>
    <col min="13578" max="13579" width="9.875" style="8" bestFit="1" customWidth="1"/>
    <col min="13580" max="13580" width="5.75" style="8" customWidth="1"/>
    <col min="13581" max="13582" width="45.5" style="8" customWidth="1"/>
    <col min="13583" max="13583" width="30.75" style="8" customWidth="1"/>
    <col min="13584" max="13584" width="13.75" style="8" customWidth="1"/>
    <col min="13585" max="13585" width="6.375" style="8" customWidth="1"/>
    <col min="13586" max="13586" width="13.25" style="8" customWidth="1"/>
    <col min="13587" max="13587" width="18.25" style="8" customWidth="1"/>
    <col min="13588" max="13588" width="15.625" style="8" customWidth="1"/>
    <col min="13589" max="13824" width="9" style="8"/>
    <col min="13825" max="13826" width="8.875" style="8" customWidth="1"/>
    <col min="13827" max="13827" width="11" style="8" customWidth="1"/>
    <col min="13828" max="13828" width="5.25" style="8" customWidth="1"/>
    <col min="13829" max="13829" width="5.75" style="8" customWidth="1"/>
    <col min="13830" max="13831" width="15.75" style="8" customWidth="1"/>
    <col min="13832" max="13832" width="49.125" style="8" customWidth="1"/>
    <col min="13833" max="13833" width="6.25" style="8" customWidth="1"/>
    <col min="13834" max="13835" width="9.875" style="8" bestFit="1" customWidth="1"/>
    <col min="13836" max="13836" width="5.75" style="8" customWidth="1"/>
    <col min="13837" max="13838" width="45.5" style="8" customWidth="1"/>
    <col min="13839" max="13839" width="30.75" style="8" customWidth="1"/>
    <col min="13840" max="13840" width="13.75" style="8" customWidth="1"/>
    <col min="13841" max="13841" width="6.375" style="8" customWidth="1"/>
    <col min="13842" max="13842" width="13.25" style="8" customWidth="1"/>
    <col min="13843" max="13843" width="18.25" style="8" customWidth="1"/>
    <col min="13844" max="13844" width="15.625" style="8" customWidth="1"/>
    <col min="13845" max="14080" width="9" style="8"/>
    <col min="14081" max="14082" width="8.875" style="8" customWidth="1"/>
    <col min="14083" max="14083" width="11" style="8" customWidth="1"/>
    <col min="14084" max="14084" width="5.25" style="8" customWidth="1"/>
    <col min="14085" max="14085" width="5.75" style="8" customWidth="1"/>
    <col min="14086" max="14087" width="15.75" style="8" customWidth="1"/>
    <col min="14088" max="14088" width="49.125" style="8" customWidth="1"/>
    <col min="14089" max="14089" width="6.25" style="8" customWidth="1"/>
    <col min="14090" max="14091" width="9.875" style="8" bestFit="1" customWidth="1"/>
    <col min="14092" max="14092" width="5.75" style="8" customWidth="1"/>
    <col min="14093" max="14094" width="45.5" style="8" customWidth="1"/>
    <col min="14095" max="14095" width="30.75" style="8" customWidth="1"/>
    <col min="14096" max="14096" width="13.75" style="8" customWidth="1"/>
    <col min="14097" max="14097" width="6.375" style="8" customWidth="1"/>
    <col min="14098" max="14098" width="13.25" style="8" customWidth="1"/>
    <col min="14099" max="14099" width="18.25" style="8" customWidth="1"/>
    <col min="14100" max="14100" width="15.625" style="8" customWidth="1"/>
    <col min="14101" max="14336" width="9" style="8"/>
    <col min="14337" max="14338" width="8.875" style="8" customWidth="1"/>
    <col min="14339" max="14339" width="11" style="8" customWidth="1"/>
    <col min="14340" max="14340" width="5.25" style="8" customWidth="1"/>
    <col min="14341" max="14341" width="5.75" style="8" customWidth="1"/>
    <col min="14342" max="14343" width="15.75" style="8" customWidth="1"/>
    <col min="14344" max="14344" width="49.125" style="8" customWidth="1"/>
    <col min="14345" max="14345" width="6.25" style="8" customWidth="1"/>
    <col min="14346" max="14347" width="9.875" style="8" bestFit="1" customWidth="1"/>
    <col min="14348" max="14348" width="5.75" style="8" customWidth="1"/>
    <col min="14349" max="14350" width="45.5" style="8" customWidth="1"/>
    <col min="14351" max="14351" width="30.75" style="8" customWidth="1"/>
    <col min="14352" max="14352" width="13.75" style="8" customWidth="1"/>
    <col min="14353" max="14353" width="6.375" style="8" customWidth="1"/>
    <col min="14354" max="14354" width="13.25" style="8" customWidth="1"/>
    <col min="14355" max="14355" width="18.25" style="8" customWidth="1"/>
    <col min="14356" max="14356" width="15.625" style="8" customWidth="1"/>
    <col min="14357" max="14592" width="9" style="8"/>
    <col min="14593" max="14594" width="8.875" style="8" customWidth="1"/>
    <col min="14595" max="14595" width="11" style="8" customWidth="1"/>
    <col min="14596" max="14596" width="5.25" style="8" customWidth="1"/>
    <col min="14597" max="14597" width="5.75" style="8" customWidth="1"/>
    <col min="14598" max="14599" width="15.75" style="8" customWidth="1"/>
    <col min="14600" max="14600" width="49.125" style="8" customWidth="1"/>
    <col min="14601" max="14601" width="6.25" style="8" customWidth="1"/>
    <col min="14602" max="14603" width="9.875" style="8" bestFit="1" customWidth="1"/>
    <col min="14604" max="14604" width="5.75" style="8" customWidth="1"/>
    <col min="14605" max="14606" width="45.5" style="8" customWidth="1"/>
    <col min="14607" max="14607" width="30.75" style="8" customWidth="1"/>
    <col min="14608" max="14608" width="13.75" style="8" customWidth="1"/>
    <col min="14609" max="14609" width="6.375" style="8" customWidth="1"/>
    <col min="14610" max="14610" width="13.25" style="8" customWidth="1"/>
    <col min="14611" max="14611" width="18.25" style="8" customWidth="1"/>
    <col min="14612" max="14612" width="15.625" style="8" customWidth="1"/>
    <col min="14613" max="14848" width="9" style="8"/>
    <col min="14849" max="14850" width="8.875" style="8" customWidth="1"/>
    <col min="14851" max="14851" width="11" style="8" customWidth="1"/>
    <col min="14852" max="14852" width="5.25" style="8" customWidth="1"/>
    <col min="14853" max="14853" width="5.75" style="8" customWidth="1"/>
    <col min="14854" max="14855" width="15.75" style="8" customWidth="1"/>
    <col min="14856" max="14856" width="49.125" style="8" customWidth="1"/>
    <col min="14857" max="14857" width="6.25" style="8" customWidth="1"/>
    <col min="14858" max="14859" width="9.875" style="8" bestFit="1" customWidth="1"/>
    <col min="14860" max="14860" width="5.75" style="8" customWidth="1"/>
    <col min="14861" max="14862" width="45.5" style="8" customWidth="1"/>
    <col min="14863" max="14863" width="30.75" style="8" customWidth="1"/>
    <col min="14864" max="14864" width="13.75" style="8" customWidth="1"/>
    <col min="14865" max="14865" width="6.375" style="8" customWidth="1"/>
    <col min="14866" max="14866" width="13.25" style="8" customWidth="1"/>
    <col min="14867" max="14867" width="18.25" style="8" customWidth="1"/>
    <col min="14868" max="14868" width="15.625" style="8" customWidth="1"/>
    <col min="14869" max="15104" width="9" style="8"/>
    <col min="15105" max="15106" width="8.875" style="8" customWidth="1"/>
    <col min="15107" max="15107" width="11" style="8" customWidth="1"/>
    <col min="15108" max="15108" width="5.25" style="8" customWidth="1"/>
    <col min="15109" max="15109" width="5.75" style="8" customWidth="1"/>
    <col min="15110" max="15111" width="15.75" style="8" customWidth="1"/>
    <col min="15112" max="15112" width="49.125" style="8" customWidth="1"/>
    <col min="15113" max="15113" width="6.25" style="8" customWidth="1"/>
    <col min="15114" max="15115" width="9.875" style="8" bestFit="1" customWidth="1"/>
    <col min="15116" max="15116" width="5.75" style="8" customWidth="1"/>
    <col min="15117" max="15118" width="45.5" style="8" customWidth="1"/>
    <col min="15119" max="15119" width="30.75" style="8" customWidth="1"/>
    <col min="15120" max="15120" width="13.75" style="8" customWidth="1"/>
    <col min="15121" max="15121" width="6.375" style="8" customWidth="1"/>
    <col min="15122" max="15122" width="13.25" style="8" customWidth="1"/>
    <col min="15123" max="15123" width="18.25" style="8" customWidth="1"/>
    <col min="15124" max="15124" width="15.625" style="8" customWidth="1"/>
    <col min="15125" max="15360" width="9" style="8"/>
    <col min="15361" max="15362" width="8.875" style="8" customWidth="1"/>
    <col min="15363" max="15363" width="11" style="8" customWidth="1"/>
    <col min="15364" max="15364" width="5.25" style="8" customWidth="1"/>
    <col min="15365" max="15365" width="5.75" style="8" customWidth="1"/>
    <col min="15366" max="15367" width="15.75" style="8" customWidth="1"/>
    <col min="15368" max="15368" width="49.125" style="8" customWidth="1"/>
    <col min="15369" max="15369" width="6.25" style="8" customWidth="1"/>
    <col min="15370" max="15371" width="9.875" style="8" bestFit="1" customWidth="1"/>
    <col min="15372" max="15372" width="5.75" style="8" customWidth="1"/>
    <col min="15373" max="15374" width="45.5" style="8" customWidth="1"/>
    <col min="15375" max="15375" width="30.75" style="8" customWidth="1"/>
    <col min="15376" max="15376" width="13.75" style="8" customWidth="1"/>
    <col min="15377" max="15377" width="6.375" style="8" customWidth="1"/>
    <col min="15378" max="15378" width="13.25" style="8" customWidth="1"/>
    <col min="15379" max="15379" width="18.25" style="8" customWidth="1"/>
    <col min="15380" max="15380" width="15.625" style="8" customWidth="1"/>
    <col min="15381" max="15616" width="9" style="8"/>
    <col min="15617" max="15618" width="8.875" style="8" customWidth="1"/>
    <col min="15619" max="15619" width="11" style="8" customWidth="1"/>
    <col min="15620" max="15620" width="5.25" style="8" customWidth="1"/>
    <col min="15621" max="15621" width="5.75" style="8" customWidth="1"/>
    <col min="15622" max="15623" width="15.75" style="8" customWidth="1"/>
    <col min="15624" max="15624" width="49.125" style="8" customWidth="1"/>
    <col min="15625" max="15625" width="6.25" style="8" customWidth="1"/>
    <col min="15626" max="15627" width="9.875" style="8" bestFit="1" customWidth="1"/>
    <col min="15628" max="15628" width="5.75" style="8" customWidth="1"/>
    <col min="15629" max="15630" width="45.5" style="8" customWidth="1"/>
    <col min="15631" max="15631" width="30.75" style="8" customWidth="1"/>
    <col min="15632" max="15632" width="13.75" style="8" customWidth="1"/>
    <col min="15633" max="15633" width="6.375" style="8" customWidth="1"/>
    <col min="15634" max="15634" width="13.25" style="8" customWidth="1"/>
    <col min="15635" max="15635" width="18.25" style="8" customWidth="1"/>
    <col min="15636" max="15636" width="15.625" style="8" customWidth="1"/>
    <col min="15637" max="15872" width="9" style="8"/>
    <col min="15873" max="15874" width="8.875" style="8" customWidth="1"/>
    <col min="15875" max="15875" width="11" style="8" customWidth="1"/>
    <col min="15876" max="15876" width="5.25" style="8" customWidth="1"/>
    <col min="15877" max="15877" width="5.75" style="8" customWidth="1"/>
    <col min="15878" max="15879" width="15.75" style="8" customWidth="1"/>
    <col min="15880" max="15880" width="49.125" style="8" customWidth="1"/>
    <col min="15881" max="15881" width="6.25" style="8" customWidth="1"/>
    <col min="15882" max="15883" width="9.875" style="8" bestFit="1" customWidth="1"/>
    <col min="15884" max="15884" width="5.75" style="8" customWidth="1"/>
    <col min="15885" max="15886" width="45.5" style="8" customWidth="1"/>
    <col min="15887" max="15887" width="30.75" style="8" customWidth="1"/>
    <col min="15888" max="15888" width="13.75" style="8" customWidth="1"/>
    <col min="15889" max="15889" width="6.375" style="8" customWidth="1"/>
    <col min="15890" max="15890" width="13.25" style="8" customWidth="1"/>
    <col min="15891" max="15891" width="18.25" style="8" customWidth="1"/>
    <col min="15892" max="15892" width="15.625" style="8" customWidth="1"/>
    <col min="15893" max="16128" width="9" style="8"/>
    <col min="16129" max="16130" width="8.875" style="8" customWidth="1"/>
    <col min="16131" max="16131" width="11" style="8" customWidth="1"/>
    <col min="16132" max="16132" width="5.25" style="8" customWidth="1"/>
    <col min="16133" max="16133" width="5.75" style="8" customWidth="1"/>
    <col min="16134" max="16135" width="15.75" style="8" customWidth="1"/>
    <col min="16136" max="16136" width="49.125" style="8" customWidth="1"/>
    <col min="16137" max="16137" width="6.25" style="8" customWidth="1"/>
    <col min="16138" max="16139" width="9.875" style="8" bestFit="1" customWidth="1"/>
    <col min="16140" max="16140" width="5.75" style="8" customWidth="1"/>
    <col min="16141" max="16142" width="45.5" style="8" customWidth="1"/>
    <col min="16143" max="16143" width="30.75" style="8" customWidth="1"/>
    <col min="16144" max="16144" width="13.75" style="8" customWidth="1"/>
    <col min="16145" max="16145" width="6.375" style="8" customWidth="1"/>
    <col min="16146" max="16146" width="13.25" style="8" customWidth="1"/>
    <col min="16147" max="16147" width="18.25" style="8" customWidth="1"/>
    <col min="16148" max="16148" width="15.625" style="8" customWidth="1"/>
    <col min="16149" max="16384" width="9" style="8"/>
  </cols>
  <sheetData>
    <row r="2" spans="1:20" ht="20.100000000000001" customHeight="1">
      <c r="E2" s="2013" t="s">
        <v>0</v>
      </c>
      <c r="F2" s="2014"/>
      <c r="G2" s="2015"/>
      <c r="H2" s="92" t="s">
        <v>7929</v>
      </c>
      <c r="J2" s="4" t="s">
        <v>2</v>
      </c>
      <c r="K2" s="5"/>
      <c r="L2" s="6"/>
      <c r="M2" s="7">
        <f>SUM(K:K)</f>
        <v>107654</v>
      </c>
    </row>
    <row r="3" spans="1:20" ht="20.100000000000001" customHeight="1">
      <c r="E3" s="2013" t="s">
        <v>3</v>
      </c>
      <c r="F3" s="2014"/>
      <c r="G3" s="2015"/>
      <c r="H3" s="98" t="s">
        <v>2536</v>
      </c>
      <c r="M3" s="244"/>
    </row>
    <row r="4" spans="1:20" ht="20.100000000000001" customHeight="1">
      <c r="E4" s="2013" t="s">
        <v>1915</v>
      </c>
      <c r="F4" s="2014"/>
      <c r="G4" s="2015"/>
      <c r="H4" s="98" t="s">
        <v>7537</v>
      </c>
    </row>
    <row r="5" spans="1:20" ht="20.100000000000001" customHeight="1">
      <c r="E5" s="2013" t="s">
        <v>6</v>
      </c>
      <c r="F5" s="2014"/>
      <c r="G5" s="2015"/>
      <c r="H5" s="102">
        <v>44082</v>
      </c>
      <c r="K5" s="2019"/>
      <c r="M5" s="8" t="s">
        <v>7544</v>
      </c>
    </row>
    <row r="6" spans="1:20" ht="20.100000000000001" customHeight="1">
      <c r="E6" s="2013" t="s">
        <v>7</v>
      </c>
      <c r="F6" s="2014"/>
      <c r="G6" s="2015"/>
      <c r="H6" s="102">
        <v>44084</v>
      </c>
    </row>
    <row r="8" spans="1:20" s="9" customFormat="1" ht="19.7" customHeight="1">
      <c r="E8" s="21" t="s">
        <v>8</v>
      </c>
      <c r="F8" s="21" t="s">
        <v>9</v>
      </c>
      <c r="G8" s="21" t="s">
        <v>10</v>
      </c>
      <c r="H8" s="22" t="s">
        <v>11</v>
      </c>
      <c r="I8" s="22" t="s">
        <v>12</v>
      </c>
      <c r="J8" s="31" t="s">
        <v>13</v>
      </c>
      <c r="K8" s="814" t="s">
        <v>14</v>
      </c>
      <c r="L8" s="167" t="s">
        <v>15</v>
      </c>
      <c r="M8" s="22" t="s">
        <v>16</v>
      </c>
      <c r="N8" s="22" t="s">
        <v>17</v>
      </c>
      <c r="O8" s="22" t="s">
        <v>18</v>
      </c>
      <c r="P8" s="25" t="s">
        <v>19</v>
      </c>
      <c r="Q8" s="21" t="s">
        <v>20</v>
      </c>
      <c r="R8" s="22" t="s">
        <v>21</v>
      </c>
      <c r="S8" s="25" t="s">
        <v>22</v>
      </c>
      <c r="T8" s="26" t="s">
        <v>23</v>
      </c>
    </row>
    <row r="9" spans="1:20" s="9" customFormat="1" ht="19.7" customHeight="1">
      <c r="E9" s="21"/>
      <c r="F9" s="27"/>
      <c r="G9" s="990"/>
      <c r="H9" s="168"/>
      <c r="I9" s="22"/>
      <c r="J9" s="2057"/>
      <c r="K9" s="36"/>
      <c r="L9" s="167"/>
      <c r="M9" s="22"/>
      <c r="N9" s="22"/>
      <c r="O9" s="22"/>
      <c r="P9" s="25"/>
      <c r="Q9" s="21"/>
      <c r="R9" s="22"/>
      <c r="S9" s="25"/>
      <c r="T9" s="26"/>
    </row>
    <row r="10" spans="1:20" s="9" customFormat="1" ht="19.7" customHeight="1">
      <c r="E10" s="21"/>
      <c r="F10" s="218" t="s">
        <v>7622</v>
      </c>
      <c r="G10" s="219"/>
      <c r="H10" s="220"/>
      <c r="I10" s="22"/>
      <c r="J10" s="2057"/>
      <c r="K10" s="36"/>
      <c r="L10" s="167"/>
      <c r="M10" s="22"/>
      <c r="N10" s="22"/>
      <c r="O10" s="22"/>
      <c r="P10" s="25"/>
      <c r="Q10" s="21"/>
      <c r="R10" s="22"/>
      <c r="S10" s="25"/>
      <c r="T10" s="26"/>
    </row>
    <row r="11" spans="1:20" s="9" customFormat="1" ht="19.149999999999999" customHeight="1">
      <c r="A11" s="9" t="s">
        <v>7583</v>
      </c>
      <c r="B11" s="9">
        <f>+C11*I11</f>
        <v>0.22</v>
      </c>
      <c r="C11" s="9">
        <v>0.11</v>
      </c>
      <c r="E11" s="21"/>
      <c r="F11" s="2166" t="s">
        <v>531</v>
      </c>
      <c r="G11" s="2166" t="s">
        <v>531</v>
      </c>
      <c r="H11" s="2167" t="s">
        <v>7596</v>
      </c>
      <c r="I11" s="2168">
        <v>2</v>
      </c>
      <c r="J11" s="2169">
        <v>1130</v>
      </c>
      <c r="K11" s="2170">
        <f t="shared" ref="K11:K16" si="0">I11*J11</f>
        <v>2260</v>
      </c>
      <c r="L11" s="2171"/>
      <c r="M11" s="2158" t="s">
        <v>7597</v>
      </c>
      <c r="N11" s="30"/>
      <c r="O11" s="22"/>
      <c r="P11" s="25">
        <v>44071</v>
      </c>
      <c r="Q11" s="21"/>
      <c r="R11" s="32"/>
      <c r="S11" s="25">
        <v>44078</v>
      </c>
      <c r="T11" s="26">
        <v>44078</v>
      </c>
    </row>
    <row r="12" spans="1:20" s="9" customFormat="1" ht="19.149999999999999" customHeight="1">
      <c r="B12" s="9">
        <f>+C12*I12</f>
        <v>1.7</v>
      </c>
      <c r="C12" s="9">
        <v>1.7</v>
      </c>
      <c r="E12" s="21"/>
      <c r="F12" s="2172" t="s">
        <v>7930</v>
      </c>
      <c r="G12" s="2052"/>
      <c r="H12" s="2173" t="s">
        <v>7931</v>
      </c>
      <c r="I12" s="1065">
        <v>1</v>
      </c>
      <c r="J12" s="2174">
        <v>100800</v>
      </c>
      <c r="K12" s="2175">
        <f t="shared" si="0"/>
        <v>100800</v>
      </c>
      <c r="L12" s="1067"/>
      <c r="M12" s="1068" t="s">
        <v>7932</v>
      </c>
      <c r="N12" s="1730" t="s">
        <v>7933</v>
      </c>
      <c r="O12" s="261" t="s">
        <v>7934</v>
      </c>
      <c r="P12" s="25">
        <v>44071</v>
      </c>
      <c r="Q12" s="21"/>
      <c r="R12" s="32">
        <v>44078</v>
      </c>
      <c r="S12" s="25">
        <v>44075</v>
      </c>
      <c r="T12" s="26">
        <v>44075</v>
      </c>
    </row>
    <row r="13" spans="1:20" s="9" customFormat="1" ht="19.149999999999999" customHeight="1">
      <c r="A13" s="9" t="s">
        <v>7583</v>
      </c>
      <c r="B13" s="9">
        <f>+C13*I13</f>
        <v>0.35</v>
      </c>
      <c r="C13" s="9">
        <v>0.35</v>
      </c>
      <c r="E13" s="21"/>
      <c r="F13" s="1319" t="s">
        <v>5909</v>
      </c>
      <c r="G13" s="1319" t="s">
        <v>531</v>
      </c>
      <c r="H13" s="2176" t="s">
        <v>7935</v>
      </c>
      <c r="I13" s="2098">
        <v>1</v>
      </c>
      <c r="J13" s="2177">
        <v>3380</v>
      </c>
      <c r="K13" s="2178">
        <f t="shared" si="0"/>
        <v>3380</v>
      </c>
      <c r="L13" s="2179"/>
      <c r="M13" s="2158" t="s">
        <v>7936</v>
      </c>
      <c r="N13" s="30"/>
      <c r="O13" s="22"/>
      <c r="P13" s="25">
        <v>44071</v>
      </c>
      <c r="Q13" s="21"/>
      <c r="R13" s="22"/>
      <c r="S13" s="25">
        <v>44078</v>
      </c>
      <c r="T13" s="26">
        <v>44078</v>
      </c>
    </row>
    <row r="14" spans="1:20" s="9" customFormat="1" ht="19.149999999999999" customHeight="1">
      <c r="A14" s="9" t="s">
        <v>5794</v>
      </c>
      <c r="B14" s="9">
        <f>+C14*I14</f>
        <v>0.02</v>
      </c>
      <c r="C14" s="9">
        <v>5.0000000000000001E-3</v>
      </c>
      <c r="E14" s="21"/>
      <c r="F14" s="1319" t="s">
        <v>531</v>
      </c>
      <c r="G14" s="1319" t="s">
        <v>531</v>
      </c>
      <c r="H14" s="2180" t="s">
        <v>839</v>
      </c>
      <c r="I14" s="2098">
        <v>4</v>
      </c>
      <c r="J14" s="2177">
        <v>71</v>
      </c>
      <c r="K14" s="2181">
        <f t="shared" si="0"/>
        <v>284</v>
      </c>
      <c r="L14" s="2179"/>
      <c r="M14" s="2091" t="s">
        <v>840</v>
      </c>
      <c r="N14" s="30"/>
      <c r="O14" s="22"/>
      <c r="P14" s="25">
        <v>44071</v>
      </c>
      <c r="Q14" s="21"/>
      <c r="R14" s="22"/>
      <c r="S14" s="25">
        <v>44078</v>
      </c>
      <c r="T14" s="26">
        <v>44078</v>
      </c>
    </row>
    <row r="15" spans="1:20" s="9" customFormat="1" ht="19.149999999999999" customHeight="1">
      <c r="A15" s="9" t="s">
        <v>5794</v>
      </c>
      <c r="B15" s="9">
        <f>+C15*I15</f>
        <v>0.02</v>
      </c>
      <c r="C15" s="9">
        <v>5.0000000000000001E-3</v>
      </c>
      <c r="E15" s="21"/>
      <c r="F15" s="1319" t="s">
        <v>531</v>
      </c>
      <c r="G15" s="1319" t="s">
        <v>531</v>
      </c>
      <c r="H15" s="2180" t="s">
        <v>841</v>
      </c>
      <c r="I15" s="2098">
        <v>4</v>
      </c>
      <c r="J15" s="2177">
        <v>30</v>
      </c>
      <c r="K15" s="2181">
        <f t="shared" si="0"/>
        <v>120</v>
      </c>
      <c r="L15" s="2179"/>
      <c r="M15" s="2091" t="s">
        <v>842</v>
      </c>
      <c r="N15" s="22"/>
      <c r="O15" s="22"/>
      <c r="P15" s="25">
        <v>44071</v>
      </c>
      <c r="Q15" s="21"/>
      <c r="R15" s="22"/>
      <c r="S15" s="25">
        <v>44078</v>
      </c>
      <c r="T15" s="26">
        <v>44078</v>
      </c>
    </row>
    <row r="16" spans="1:20" s="9" customFormat="1" ht="19.149999999999999" customHeight="1">
      <c r="A16" s="9" t="s">
        <v>5794</v>
      </c>
      <c r="B16" s="9">
        <f>+C16*2</f>
        <v>0.01</v>
      </c>
      <c r="C16" s="9">
        <v>5.0000000000000001E-3</v>
      </c>
      <c r="D16" s="249"/>
      <c r="E16" s="208"/>
      <c r="F16" s="2182" t="s">
        <v>577</v>
      </c>
      <c r="G16" s="2182" t="s">
        <v>577</v>
      </c>
      <c r="H16" s="2183" t="s">
        <v>7937</v>
      </c>
      <c r="I16" s="2184">
        <v>10</v>
      </c>
      <c r="J16" s="2183">
        <v>81</v>
      </c>
      <c r="K16" s="2185">
        <f t="shared" si="0"/>
        <v>810</v>
      </c>
      <c r="L16" s="2186"/>
      <c r="M16" s="2183" t="s">
        <v>7938</v>
      </c>
      <c r="N16" s="22" t="s">
        <v>7939</v>
      </c>
      <c r="O16" s="22"/>
      <c r="P16" s="25">
        <v>44071</v>
      </c>
      <c r="Q16" s="21"/>
      <c r="R16" s="22"/>
      <c r="S16" s="25">
        <v>44078</v>
      </c>
      <c r="T16" s="26">
        <v>44078</v>
      </c>
    </row>
    <row r="17" spans="2:20" s="9" customFormat="1" ht="19.149999999999999" customHeight="1">
      <c r="E17" s="21"/>
      <c r="F17" s="27"/>
      <c r="G17" s="21"/>
      <c r="H17" s="2187"/>
      <c r="I17" s="22"/>
      <c r="J17" s="1106"/>
      <c r="K17" s="1201"/>
      <c r="L17" s="167"/>
      <c r="M17" s="31"/>
      <c r="N17" s="30"/>
      <c r="O17" s="22"/>
      <c r="P17" s="25"/>
      <c r="Q17" s="21"/>
      <c r="R17" s="22"/>
      <c r="S17" s="25"/>
      <c r="T17" s="26"/>
    </row>
    <row r="18" spans="2:20" s="9" customFormat="1" ht="19.149999999999999" customHeight="1">
      <c r="B18" s="1271">
        <f>SUM(B10:B17)</f>
        <v>2.3199999999999998</v>
      </c>
      <c r="C18" s="9" t="s">
        <v>7552</v>
      </c>
      <c r="E18" s="21"/>
      <c r="F18" s="27"/>
      <c r="G18" s="21"/>
      <c r="H18" s="2081">
        <f>SUM(K11:K17)</f>
        <v>107654</v>
      </c>
      <c r="I18" s="158"/>
      <c r="J18" s="36"/>
      <c r="K18" s="188"/>
      <c r="L18" s="188"/>
      <c r="M18" s="30"/>
      <c r="N18" s="22"/>
      <c r="O18" s="22"/>
      <c r="P18" s="25"/>
      <c r="Q18" s="21"/>
      <c r="R18" s="22"/>
      <c r="S18" s="25"/>
      <c r="T18" s="26"/>
    </row>
    <row r="19" spans="2:20" s="9" customFormat="1" ht="19.149999999999999" customHeight="1">
      <c r="E19" s="21"/>
      <c r="F19" s="27"/>
      <c r="G19" s="21"/>
      <c r="H19" s="168"/>
      <c r="I19" s="22"/>
      <c r="J19" s="31"/>
      <c r="K19" s="814"/>
      <c r="L19" s="167"/>
      <c r="M19" s="22"/>
      <c r="N19" s="22"/>
      <c r="O19" s="22"/>
      <c r="P19" s="25"/>
      <c r="Q19" s="21"/>
      <c r="R19" s="22"/>
      <c r="S19" s="25"/>
      <c r="T19" s="26"/>
    </row>
    <row r="20" spans="2:20" s="9" customFormat="1" ht="19.149999999999999" customHeight="1">
      <c r="E20" s="21"/>
      <c r="F20" s="27"/>
      <c r="G20" s="21"/>
      <c r="H20" s="168"/>
      <c r="I20" s="22"/>
      <c r="J20" s="31"/>
      <c r="K20" s="814"/>
      <c r="L20" s="167"/>
      <c r="M20" s="22"/>
      <c r="N20" s="22"/>
      <c r="O20" s="22"/>
      <c r="P20" s="25"/>
      <c r="Q20" s="21"/>
      <c r="R20" s="22"/>
      <c r="S20" s="25"/>
      <c r="T20" s="26"/>
    </row>
    <row r="21" spans="2:20" s="9" customFormat="1" ht="19.149999999999999" customHeight="1">
      <c r="E21" s="21"/>
      <c r="F21" s="27"/>
      <c r="G21" s="21"/>
      <c r="H21" s="168"/>
      <c r="I21" s="22"/>
      <c r="J21" s="31"/>
      <c r="K21" s="814"/>
      <c r="L21" s="167"/>
      <c r="M21" s="22"/>
      <c r="N21" s="22"/>
      <c r="O21" s="22"/>
      <c r="P21" s="25"/>
      <c r="Q21" s="21"/>
      <c r="R21" s="22"/>
      <c r="S21" s="25"/>
      <c r="T21" s="26"/>
    </row>
    <row r="22" spans="2:20" s="9" customFormat="1" ht="19.149999999999999" customHeight="1">
      <c r="E22" s="21"/>
      <c r="F22" s="27"/>
      <c r="G22" s="21"/>
      <c r="H22" s="1079"/>
      <c r="I22" s="22"/>
      <c r="J22" s="31"/>
      <c r="K22" s="36"/>
      <c r="L22" s="167"/>
      <c r="M22" s="22"/>
      <c r="N22" s="22"/>
      <c r="O22" s="22"/>
      <c r="P22" s="25"/>
      <c r="Q22" s="21"/>
      <c r="R22" s="22"/>
      <c r="S22" s="25"/>
      <c r="T22" s="26"/>
    </row>
    <row r="23" spans="2:20" s="9" customFormat="1" ht="19.149999999999999" customHeight="1">
      <c r="E23" s="21"/>
      <c r="F23" s="27"/>
      <c r="G23" s="21"/>
      <c r="H23" s="1079"/>
      <c r="I23" s="22"/>
      <c r="J23" s="31"/>
      <c r="K23" s="188"/>
      <c r="L23" s="167"/>
      <c r="M23" s="22"/>
      <c r="N23" s="22"/>
      <c r="O23" s="22"/>
      <c r="P23" s="25"/>
      <c r="Q23" s="21"/>
      <c r="R23" s="22"/>
      <c r="S23" s="25"/>
      <c r="T23" s="26"/>
    </row>
    <row r="24" spans="2:20" s="9" customFormat="1" ht="19.149999999999999" customHeight="1">
      <c r="E24" s="21"/>
      <c r="F24" s="27"/>
      <c r="G24" s="21"/>
      <c r="H24" s="1079"/>
      <c r="I24" s="22"/>
      <c r="J24" s="31"/>
      <c r="K24" s="188"/>
      <c r="L24" s="167"/>
      <c r="M24" s="22"/>
      <c r="N24" s="22"/>
      <c r="O24" s="22"/>
      <c r="P24" s="25"/>
      <c r="Q24" s="21"/>
      <c r="R24" s="22"/>
      <c r="S24" s="25"/>
      <c r="T24" s="26"/>
    </row>
    <row r="25" spans="2:20" s="9" customFormat="1" ht="19.149999999999999" customHeight="1">
      <c r="E25" s="21"/>
      <c r="F25" s="27"/>
      <c r="G25" s="21"/>
      <c r="H25" s="1079"/>
      <c r="I25" s="22"/>
      <c r="J25" s="31"/>
      <c r="K25" s="814"/>
      <c r="L25" s="167"/>
      <c r="M25" s="22"/>
      <c r="N25" s="22"/>
      <c r="O25" s="22"/>
      <c r="P25" s="25"/>
      <c r="Q25" s="21"/>
      <c r="R25" s="22"/>
      <c r="S25" s="25"/>
      <c r="T25" s="26"/>
    </row>
    <row r="26" spans="2:20" s="9" customFormat="1" ht="19.149999999999999" customHeight="1">
      <c r="E26" s="21"/>
      <c r="F26" s="27"/>
      <c r="G26" s="21"/>
      <c r="H26" s="2188"/>
      <c r="I26" s="22"/>
      <c r="J26" s="31"/>
      <c r="K26" s="814"/>
      <c r="L26" s="167"/>
      <c r="M26" s="22"/>
      <c r="N26" s="22"/>
      <c r="O26" s="22"/>
      <c r="P26" s="25"/>
      <c r="Q26" s="21"/>
      <c r="R26" s="22"/>
      <c r="S26" s="25"/>
      <c r="T26" s="26"/>
    </row>
    <row r="27" spans="2:20" s="9" customFormat="1" ht="19.149999999999999" customHeight="1">
      <c r="E27" s="21"/>
      <c r="F27" s="27"/>
      <c r="G27" s="21"/>
      <c r="H27" s="1079"/>
      <c r="I27" s="22"/>
      <c r="J27" s="31"/>
      <c r="K27" s="814"/>
      <c r="L27" s="167"/>
      <c r="M27" s="22"/>
      <c r="N27" s="22"/>
      <c r="O27" s="22"/>
      <c r="P27" s="25"/>
      <c r="Q27" s="21"/>
      <c r="R27" s="22"/>
      <c r="S27" s="25"/>
      <c r="T27" s="26"/>
    </row>
    <row r="28" spans="2:20" s="9" customFormat="1" ht="19.149999999999999" customHeight="1">
      <c r="E28" s="21"/>
      <c r="F28" s="27"/>
      <c r="G28" s="21"/>
      <c r="H28" s="1079"/>
      <c r="I28" s="22"/>
      <c r="J28" s="31"/>
      <c r="K28" s="814"/>
      <c r="L28" s="167"/>
      <c r="M28" s="22"/>
      <c r="N28" s="22"/>
      <c r="O28" s="22"/>
      <c r="P28" s="25"/>
      <c r="Q28" s="21"/>
      <c r="R28" s="22"/>
      <c r="S28" s="25"/>
      <c r="T28" s="26"/>
    </row>
    <row r="29" spans="2:20" s="9" customFormat="1" ht="19.149999999999999" customHeight="1">
      <c r="E29" s="21"/>
      <c r="F29" s="27"/>
      <c r="G29" s="21"/>
      <c r="H29" s="1079"/>
      <c r="I29" s="22"/>
      <c r="J29" s="31"/>
      <c r="K29" s="814"/>
      <c r="L29" s="167"/>
      <c r="M29" s="22"/>
      <c r="N29" s="22"/>
      <c r="O29" s="22"/>
      <c r="P29" s="25"/>
      <c r="Q29" s="21"/>
      <c r="R29" s="22"/>
      <c r="S29" s="25"/>
      <c r="T29" s="26"/>
    </row>
    <row r="30" spans="2:20" s="9" customFormat="1" ht="19.149999999999999" customHeight="1">
      <c r="E30" s="21"/>
      <c r="F30" s="27"/>
      <c r="G30" s="21"/>
      <c r="H30" s="1079"/>
      <c r="I30" s="22"/>
      <c r="J30" s="31"/>
      <c r="K30" s="36"/>
      <c r="L30" s="167"/>
      <c r="M30" s="22"/>
      <c r="N30" s="22"/>
      <c r="O30" s="22"/>
      <c r="P30" s="25"/>
      <c r="Q30" s="21"/>
      <c r="R30" s="22"/>
      <c r="S30" s="25"/>
      <c r="T30" s="26"/>
    </row>
    <row r="31" spans="2:20" s="9" customFormat="1" ht="19.149999999999999" customHeight="1">
      <c r="E31" s="21"/>
      <c r="F31" s="27"/>
      <c r="G31" s="21"/>
      <c r="H31" s="1079"/>
      <c r="I31" s="22"/>
      <c r="J31" s="31"/>
      <c r="K31" s="814"/>
      <c r="L31" s="167"/>
      <c r="M31" s="22"/>
      <c r="N31" s="22"/>
      <c r="O31" s="22"/>
      <c r="P31" s="25"/>
      <c r="Q31" s="21"/>
      <c r="R31" s="22"/>
      <c r="S31" s="25"/>
      <c r="T31" s="26"/>
    </row>
    <row r="32" spans="2:20" s="9" customFormat="1" ht="19.149999999999999" customHeight="1">
      <c r="E32" s="21"/>
      <c r="F32" s="27"/>
      <c r="G32" s="21"/>
      <c r="H32" s="2188"/>
      <c r="I32" s="22"/>
      <c r="J32" s="31"/>
      <c r="K32" s="814"/>
      <c r="L32" s="167"/>
      <c r="M32" s="22"/>
      <c r="N32" s="22"/>
      <c r="O32" s="22"/>
      <c r="P32" s="25"/>
      <c r="Q32" s="21"/>
      <c r="R32" s="22"/>
      <c r="S32" s="25"/>
      <c r="T32" s="26"/>
    </row>
    <row r="33" spans="5:20" s="9" customFormat="1" ht="19.149999999999999" customHeight="1">
      <c r="E33" s="21"/>
      <c r="F33" s="27"/>
      <c r="G33" s="21"/>
      <c r="H33" s="1079"/>
      <c r="I33" s="22"/>
      <c r="J33" s="31"/>
      <c r="K33" s="814"/>
      <c r="L33" s="167"/>
      <c r="M33" s="22"/>
      <c r="N33" s="22"/>
      <c r="O33" s="22"/>
      <c r="P33" s="25"/>
      <c r="Q33" s="21"/>
      <c r="R33" s="22"/>
      <c r="S33" s="25"/>
      <c r="T33" s="26"/>
    </row>
    <row r="34" spans="5:20" s="9" customFormat="1" ht="19.149999999999999" customHeight="1">
      <c r="E34" s="21"/>
      <c r="F34" s="21"/>
      <c r="G34" s="21"/>
      <c r="H34" s="22"/>
      <c r="I34" s="22"/>
      <c r="J34" s="31"/>
      <c r="K34" s="814"/>
      <c r="L34" s="167"/>
      <c r="M34" s="22"/>
      <c r="N34" s="22"/>
      <c r="O34" s="22"/>
      <c r="P34" s="25"/>
      <c r="Q34" s="21"/>
      <c r="R34" s="22"/>
      <c r="S34" s="25"/>
      <c r="T34" s="26"/>
    </row>
    <row r="35" spans="5:20" s="9" customFormat="1" ht="19.149999999999999" customHeight="1">
      <c r="E35" s="21"/>
      <c r="F35" s="2189"/>
      <c r="G35" s="2190"/>
      <c r="H35" s="2191"/>
      <c r="I35" s="22"/>
      <c r="J35" s="31"/>
      <c r="K35" s="814"/>
      <c r="L35" s="167"/>
      <c r="M35" s="22"/>
      <c r="N35" s="22"/>
      <c r="O35" s="22"/>
      <c r="P35" s="25"/>
      <c r="Q35" s="21"/>
      <c r="R35" s="22"/>
      <c r="S35" s="25"/>
      <c r="T35" s="26"/>
    </row>
    <row r="36" spans="5:20" s="9" customFormat="1" ht="19.149999999999999" customHeight="1">
      <c r="E36" s="21"/>
      <c r="F36" s="21"/>
      <c r="G36" s="21"/>
      <c r="H36" s="2192"/>
      <c r="I36" s="248"/>
      <c r="J36" s="1195"/>
      <c r="K36" s="204"/>
      <c r="L36" s="167"/>
      <c r="M36" s="211"/>
      <c r="N36" s="22"/>
      <c r="O36" s="22"/>
      <c r="P36" s="25"/>
      <c r="Q36" s="21"/>
      <c r="R36" s="22"/>
      <c r="S36" s="25"/>
      <c r="T36" s="26"/>
    </row>
    <row r="37" spans="5:20" s="9" customFormat="1" ht="19.149999999999999" customHeight="1">
      <c r="E37" s="21"/>
      <c r="F37" s="790"/>
      <c r="G37" s="790"/>
      <c r="H37" s="974"/>
      <c r="I37" s="166"/>
      <c r="J37" s="182"/>
      <c r="K37" s="36"/>
      <c r="L37" s="167"/>
      <c r="M37" s="211"/>
      <c r="N37" s="22"/>
      <c r="O37" s="22"/>
      <c r="P37" s="25"/>
      <c r="Q37" s="21"/>
      <c r="R37" s="22"/>
      <c r="S37" s="25"/>
      <c r="T37" s="26"/>
    </row>
    <row r="38" spans="5:20" s="9" customFormat="1" ht="19.149999999999999" customHeight="1">
      <c r="E38" s="21"/>
      <c r="F38" s="2193"/>
      <c r="G38" s="2193"/>
      <c r="H38" s="2194"/>
      <c r="I38" s="1350"/>
      <c r="J38" s="304"/>
      <c r="K38" s="1292"/>
      <c r="L38" s="1440"/>
      <c r="M38" s="212"/>
      <c r="N38" s="22"/>
      <c r="O38" s="22"/>
      <c r="P38" s="25"/>
      <c r="Q38" s="21"/>
      <c r="R38" s="22"/>
      <c r="S38" s="25"/>
      <c r="T38" s="26"/>
    </row>
    <row r="39" spans="5:20" s="9" customFormat="1" ht="19.149999999999999" customHeight="1">
      <c r="E39" s="21"/>
      <c r="F39" s="790"/>
      <c r="G39" s="790"/>
      <c r="H39" s="1079"/>
      <c r="I39" s="248"/>
      <c r="J39" s="31"/>
      <c r="K39" s="204"/>
      <c r="L39" s="167"/>
      <c r="M39" s="211"/>
      <c r="N39" s="22"/>
      <c r="O39" s="22"/>
      <c r="P39" s="25"/>
      <c r="Q39" s="21"/>
      <c r="R39" s="22"/>
      <c r="S39" s="25"/>
      <c r="T39" s="26"/>
    </row>
    <row r="40" spans="5:20" s="9" customFormat="1" ht="19.149999999999999" customHeight="1">
      <c r="E40" s="21"/>
      <c r="F40" s="790"/>
      <c r="G40" s="790"/>
      <c r="H40" s="1079"/>
      <c r="I40" s="248"/>
      <c r="J40" s="31"/>
      <c r="K40" s="204"/>
      <c r="L40" s="167"/>
      <c r="M40" s="211"/>
      <c r="N40" s="22"/>
      <c r="O40" s="22"/>
      <c r="P40" s="25"/>
      <c r="Q40" s="21"/>
      <c r="R40" s="22"/>
      <c r="S40" s="25"/>
      <c r="T40" s="26"/>
    </row>
    <row r="41" spans="5:20" s="9" customFormat="1" ht="19.149999999999999" customHeight="1">
      <c r="E41" s="21"/>
      <c r="F41" s="1437"/>
      <c r="G41" s="2094"/>
      <c r="H41" s="974"/>
      <c r="I41" s="166"/>
      <c r="J41" s="182"/>
      <c r="K41" s="188"/>
      <c r="L41" s="167"/>
      <c r="M41" s="30"/>
      <c r="N41" s="22"/>
      <c r="O41" s="22"/>
      <c r="P41" s="25"/>
      <c r="Q41" s="21"/>
      <c r="R41" s="22"/>
      <c r="S41" s="25"/>
      <c r="T41" s="26"/>
    </row>
    <row r="42" spans="5:20" s="9" customFormat="1" ht="19.149999999999999" customHeight="1">
      <c r="E42" s="21"/>
      <c r="F42" s="27"/>
      <c r="G42" s="990"/>
      <c r="H42" s="168"/>
      <c r="I42" s="22"/>
      <c r="J42" s="31"/>
      <c r="K42" s="814"/>
      <c r="L42" s="167"/>
      <c r="M42" s="22"/>
      <c r="N42" s="22"/>
      <c r="O42" s="22"/>
      <c r="P42" s="25"/>
      <c r="Q42" s="21"/>
      <c r="R42" s="22"/>
      <c r="S42" s="25"/>
      <c r="T42" s="26"/>
    </row>
    <row r="43" spans="5:20" s="9" customFormat="1" ht="19.149999999999999" customHeight="1">
      <c r="E43" s="21"/>
      <c r="F43" s="27"/>
      <c r="G43" s="990"/>
      <c r="H43" s="1094"/>
      <c r="I43" s="22"/>
      <c r="J43" s="31"/>
      <c r="K43" s="814"/>
      <c r="L43" s="167"/>
      <c r="M43" s="22"/>
      <c r="N43" s="22"/>
      <c r="O43" s="22"/>
      <c r="P43" s="25"/>
      <c r="Q43" s="21"/>
      <c r="R43" s="22"/>
      <c r="S43" s="25"/>
      <c r="T43" s="26"/>
    </row>
    <row r="44" spans="5:20" s="9" customFormat="1" ht="19.149999999999999" customHeight="1">
      <c r="E44" s="21"/>
      <c r="F44" s="27"/>
      <c r="G44" s="990"/>
      <c r="H44" s="168"/>
      <c r="I44" s="22"/>
      <c r="J44" s="31"/>
      <c r="K44" s="814"/>
      <c r="L44" s="167"/>
      <c r="M44" s="22"/>
      <c r="N44" s="22"/>
      <c r="O44" s="22"/>
      <c r="P44" s="25"/>
      <c r="Q44" s="21"/>
      <c r="R44" s="22"/>
      <c r="S44" s="25"/>
      <c r="T44" s="26"/>
    </row>
    <row r="45" spans="5:20" s="9" customFormat="1" ht="19.149999999999999" customHeight="1">
      <c r="E45" s="21"/>
      <c r="F45" s="27"/>
      <c r="G45" s="990"/>
      <c r="H45" s="168"/>
      <c r="I45" s="22"/>
      <c r="J45" s="31"/>
      <c r="K45" s="814"/>
      <c r="L45" s="167"/>
      <c r="M45" s="22"/>
      <c r="N45" s="22"/>
      <c r="O45" s="22"/>
      <c r="P45" s="25"/>
      <c r="Q45" s="21"/>
      <c r="R45" s="22"/>
      <c r="S45" s="25"/>
      <c r="T45" s="26"/>
    </row>
    <row r="46" spans="5:20" s="9" customFormat="1" ht="19.7" customHeight="1">
      <c r="E46" s="21"/>
      <c r="F46" s="2189"/>
      <c r="G46" s="2190"/>
      <c r="H46" s="2191"/>
      <c r="I46" s="22"/>
      <c r="J46" s="31"/>
      <c r="K46" s="814"/>
      <c r="L46" s="167"/>
      <c r="M46" s="22"/>
      <c r="N46" s="22"/>
      <c r="O46" s="22"/>
      <c r="P46" s="25"/>
      <c r="Q46" s="21"/>
      <c r="R46" s="22"/>
      <c r="S46" s="25"/>
      <c r="T46" s="26"/>
    </row>
    <row r="47" spans="5:20" s="9" customFormat="1" ht="19.7" customHeight="1">
      <c r="E47" s="21"/>
      <c r="F47" s="21"/>
      <c r="G47" s="21"/>
      <c r="H47" s="1426"/>
      <c r="I47" s="166"/>
      <c r="J47" s="36"/>
      <c r="K47" s="36"/>
      <c r="L47" s="188"/>
      <c r="M47" s="175"/>
      <c r="N47" s="22"/>
      <c r="O47" s="22"/>
      <c r="P47" s="25"/>
      <c r="Q47" s="21"/>
      <c r="R47" s="25"/>
      <c r="S47" s="25"/>
      <c r="T47" s="26"/>
    </row>
    <row r="48" spans="5:20" s="9" customFormat="1" ht="19.7" customHeight="1">
      <c r="E48" s="21"/>
      <c r="F48" s="21"/>
      <c r="G48" s="21"/>
      <c r="H48" s="1426"/>
      <c r="I48" s="166"/>
      <c r="J48" s="36"/>
      <c r="K48" s="36"/>
      <c r="L48" s="188"/>
      <c r="M48" s="175"/>
      <c r="N48" s="22"/>
      <c r="O48" s="30"/>
      <c r="P48" s="25"/>
      <c r="Q48" s="21"/>
      <c r="R48" s="25"/>
      <c r="S48" s="25"/>
      <c r="T48" s="26"/>
    </row>
    <row r="49" spans="5:20" s="9" customFormat="1" ht="19.7" customHeight="1">
      <c r="E49" s="21"/>
      <c r="F49" s="21"/>
      <c r="G49" s="21"/>
      <c r="H49" s="1426"/>
      <c r="I49" s="166"/>
      <c r="J49" s="36"/>
      <c r="K49" s="36"/>
      <c r="L49" s="188"/>
      <c r="M49" s="175"/>
      <c r="N49" s="22"/>
      <c r="O49" s="30"/>
      <c r="P49" s="25"/>
      <c r="Q49" s="21"/>
      <c r="R49" s="25"/>
      <c r="S49" s="32"/>
      <c r="T49" s="26"/>
    </row>
    <row r="50" spans="5:20" s="9" customFormat="1" ht="19.7" customHeight="1">
      <c r="E50" s="21"/>
      <c r="F50" s="22"/>
      <c r="G50" s="22"/>
      <c r="H50" s="182"/>
      <c r="I50" s="170"/>
      <c r="J50" s="348"/>
      <c r="K50" s="342"/>
      <c r="L50" s="167"/>
      <c r="M50" s="182"/>
      <c r="N50" s="22"/>
      <c r="O50" s="30"/>
      <c r="P50" s="25"/>
      <c r="Q50" s="21"/>
      <c r="R50" s="25"/>
      <c r="S50" s="32"/>
      <c r="T50" s="26"/>
    </row>
    <row r="51" spans="5:20" s="9" customFormat="1" ht="19.7" customHeight="1">
      <c r="E51" s="21"/>
      <c r="F51" s="22"/>
      <c r="G51" s="22"/>
      <c r="H51" s="182"/>
      <c r="I51" s="170"/>
      <c r="J51" s="348"/>
      <c r="K51" s="342"/>
      <c r="L51" s="167"/>
      <c r="M51" s="182"/>
      <c r="N51" s="22"/>
      <c r="O51" s="30"/>
      <c r="P51" s="25"/>
      <c r="Q51" s="21"/>
      <c r="R51" s="25"/>
      <c r="S51" s="32"/>
      <c r="T51" s="26"/>
    </row>
    <row r="52" spans="5:20" s="9" customFormat="1" ht="19.7" customHeight="1">
      <c r="E52" s="21"/>
      <c r="F52" s="21"/>
      <c r="G52" s="21"/>
      <c r="H52" s="41"/>
      <c r="I52" s="236"/>
      <c r="J52" s="36"/>
      <c r="K52" s="362"/>
      <c r="L52" s="363"/>
      <c r="M52" s="41"/>
      <c r="N52" s="22"/>
      <c r="O52" s="30"/>
      <c r="P52" s="25"/>
      <c r="Q52" s="21"/>
      <c r="R52" s="25"/>
      <c r="S52" s="32"/>
      <c r="T52" s="26"/>
    </row>
    <row r="53" spans="5:20" s="9" customFormat="1" ht="19.7" customHeight="1">
      <c r="E53" s="21"/>
      <c r="F53" s="21"/>
      <c r="G53" s="21"/>
      <c r="H53" s="75"/>
      <c r="I53" s="22"/>
      <c r="J53" s="1106"/>
      <c r="K53" s="38"/>
      <c r="L53" s="167"/>
      <c r="M53" s="31"/>
      <c r="N53" s="22"/>
      <c r="O53" s="30"/>
      <c r="P53" s="25"/>
      <c r="Q53" s="21"/>
      <c r="R53" s="25"/>
      <c r="S53" s="32"/>
      <c r="T53" s="26"/>
    </row>
    <row r="54" spans="5:20" s="9" customFormat="1" ht="19.7" customHeight="1">
      <c r="E54" s="21"/>
      <c r="F54" s="21"/>
      <c r="G54" s="21"/>
      <c r="H54" s="75"/>
      <c r="I54" s="22"/>
      <c r="J54" s="1106"/>
      <c r="K54" s="38"/>
      <c r="L54" s="167"/>
      <c r="M54" s="31"/>
      <c r="N54" s="22"/>
      <c r="O54" s="30"/>
      <c r="P54" s="25"/>
      <c r="Q54" s="21"/>
      <c r="R54" s="25"/>
      <c r="S54" s="32"/>
      <c r="T54" s="26"/>
    </row>
    <row r="55" spans="5:20" s="9" customFormat="1" ht="19.7" customHeight="1">
      <c r="E55" s="21"/>
      <c r="F55" s="21"/>
      <c r="G55" s="21"/>
      <c r="H55" s="75"/>
      <c r="I55" s="44"/>
      <c r="J55" s="1983"/>
      <c r="K55" s="221"/>
      <c r="L55" s="205"/>
      <c r="M55" s="75"/>
      <c r="N55" s="22"/>
      <c r="O55" s="30"/>
      <c r="P55" s="25"/>
      <c r="Q55" s="21"/>
      <c r="R55" s="25"/>
      <c r="S55" s="32"/>
      <c r="T55" s="26"/>
    </row>
    <row r="56" spans="5:20" s="9" customFormat="1" ht="19.7" customHeight="1">
      <c r="E56" s="21"/>
      <c r="F56" s="2193"/>
      <c r="G56" s="2193"/>
      <c r="H56" s="1375"/>
      <c r="I56" s="2195"/>
      <c r="J56" s="1311"/>
      <c r="K56" s="1311"/>
      <c r="L56" s="2196"/>
      <c r="M56" s="520"/>
      <c r="N56" s="22"/>
      <c r="O56" s="30"/>
      <c r="P56" s="25"/>
      <c r="Q56" s="21"/>
      <c r="R56" s="25"/>
      <c r="S56" s="32"/>
      <c r="T56" s="26"/>
    </row>
    <row r="57" spans="5:20" s="9" customFormat="1" ht="19.7" customHeight="1">
      <c r="E57" s="21"/>
      <c r="F57" s="790"/>
      <c r="G57" s="790"/>
      <c r="H57" s="30"/>
      <c r="I57" s="22"/>
      <c r="J57" s="36"/>
      <c r="K57" s="36"/>
      <c r="L57" s="167"/>
      <c r="M57" s="741"/>
      <c r="N57" s="22"/>
      <c r="O57" s="30"/>
      <c r="P57" s="25"/>
      <c r="Q57" s="21"/>
      <c r="R57" s="22"/>
      <c r="S57" s="25"/>
      <c r="T57" s="26"/>
    </row>
    <row r="58" spans="5:20" s="9" customFormat="1" ht="19.7" customHeight="1">
      <c r="E58" s="21"/>
      <c r="F58" s="21"/>
      <c r="G58" s="21"/>
      <c r="H58" s="1094"/>
      <c r="I58" s="248"/>
      <c r="J58" s="31"/>
      <c r="K58" s="36"/>
      <c r="L58" s="167"/>
      <c r="M58" s="211"/>
      <c r="N58" s="22"/>
      <c r="O58" s="30"/>
      <c r="P58" s="25"/>
      <c r="Q58" s="21"/>
      <c r="R58" s="22"/>
      <c r="S58" s="25"/>
      <c r="T58" s="26"/>
    </row>
    <row r="59" spans="5:20" s="9" customFormat="1" ht="19.7" customHeight="1">
      <c r="E59" s="21"/>
      <c r="F59" s="21"/>
      <c r="G59" s="21"/>
      <c r="H59" s="1094"/>
      <c r="I59" s="248"/>
      <c r="J59" s="31"/>
      <c r="K59" s="36"/>
      <c r="L59" s="167"/>
      <c r="M59" s="211"/>
      <c r="N59" s="22"/>
      <c r="O59" s="30"/>
      <c r="P59" s="25"/>
      <c r="Q59" s="21"/>
      <c r="R59" s="22"/>
      <c r="S59" s="25"/>
      <c r="T59" s="26"/>
    </row>
    <row r="60" spans="5:20" s="9" customFormat="1" ht="19.7" customHeight="1">
      <c r="E60" s="21"/>
      <c r="F60" s="21"/>
      <c r="G60" s="21"/>
      <c r="H60" s="1094"/>
      <c r="I60" s="248"/>
      <c r="J60" s="31"/>
      <c r="K60" s="36"/>
      <c r="L60" s="167"/>
      <c r="M60" s="211"/>
      <c r="N60" s="22"/>
      <c r="O60" s="30"/>
      <c r="P60" s="25"/>
      <c r="Q60" s="21"/>
      <c r="R60" s="22"/>
      <c r="S60" s="25"/>
      <c r="T60" s="26"/>
    </row>
    <row r="61" spans="5:20" s="9" customFormat="1" ht="19.7" customHeight="1">
      <c r="E61" s="21"/>
      <c r="F61" s="21"/>
      <c r="G61" s="21"/>
      <c r="H61" s="30"/>
      <c r="I61" s="248"/>
      <c r="J61" s="31"/>
      <c r="K61" s="36"/>
      <c r="L61" s="167"/>
      <c r="M61" s="211"/>
      <c r="N61" s="22"/>
      <c r="O61" s="30"/>
      <c r="P61" s="25"/>
      <c r="Q61" s="21"/>
      <c r="R61" s="22"/>
      <c r="S61" s="25"/>
      <c r="T61" s="26"/>
    </row>
    <row r="62" spans="5:20" s="9" customFormat="1" ht="19.7" customHeight="1">
      <c r="E62" s="21"/>
      <c r="F62" s="2197"/>
      <c r="G62" s="2198"/>
      <c r="H62" s="2199"/>
      <c r="I62" s="166"/>
      <c r="J62" s="182"/>
      <c r="K62" s="36"/>
      <c r="L62" s="167"/>
      <c r="M62" s="183"/>
      <c r="N62" s="22"/>
      <c r="O62" s="30"/>
      <c r="P62" s="25"/>
      <c r="Q62" s="21"/>
      <c r="R62" s="22"/>
      <c r="S62" s="25"/>
      <c r="T62" s="26"/>
    </row>
    <row r="63" spans="5:20" s="9" customFormat="1" ht="19.149999999999999" customHeight="1">
      <c r="E63" s="21"/>
      <c r="F63" s="21"/>
      <c r="G63" s="21"/>
      <c r="H63" s="41"/>
      <c r="I63" s="22"/>
      <c r="J63" s="31"/>
      <c r="K63" s="31"/>
      <c r="L63" s="23"/>
      <c r="M63" s="31"/>
      <c r="N63" s="22"/>
      <c r="O63" s="30"/>
      <c r="P63" s="25"/>
      <c r="Q63" s="21"/>
      <c r="R63" s="25"/>
      <c r="S63" s="25"/>
      <c r="T63" s="26"/>
    </row>
    <row r="64" spans="5:20" s="9" customFormat="1" ht="19.149999999999999" customHeight="1">
      <c r="E64" s="21"/>
      <c r="F64" s="21"/>
      <c r="G64" s="21"/>
      <c r="H64" s="41"/>
      <c r="I64" s="22"/>
      <c r="J64" s="31"/>
      <c r="K64" s="31"/>
      <c r="L64" s="23"/>
      <c r="M64" s="31"/>
      <c r="N64" s="22"/>
      <c r="O64" s="30"/>
      <c r="P64" s="25"/>
      <c r="Q64" s="21"/>
      <c r="R64" s="25"/>
      <c r="S64" s="32"/>
      <c r="T64" s="26"/>
    </row>
    <row r="65" spans="5:20" s="9" customFormat="1" ht="19.149999999999999" customHeight="1">
      <c r="E65" s="21"/>
      <c r="F65" s="22"/>
      <c r="G65" s="22"/>
      <c r="H65" s="31"/>
      <c r="I65" s="22"/>
      <c r="J65" s="31"/>
      <c r="K65" s="31"/>
      <c r="L65" s="23"/>
      <c r="M65" s="31"/>
      <c r="N65" s="22"/>
      <c r="O65" s="30"/>
      <c r="P65" s="25"/>
      <c r="Q65" s="21"/>
      <c r="R65" s="25"/>
      <c r="S65" s="32"/>
      <c r="T65" s="26"/>
    </row>
    <row r="66" spans="5:20" s="9" customFormat="1" ht="19.149999999999999" customHeight="1">
      <c r="E66" s="21"/>
      <c r="F66" s="22"/>
      <c r="G66" s="22"/>
      <c r="H66" s="31"/>
      <c r="I66" s="167"/>
      <c r="J66" s="31"/>
      <c r="K66" s="31"/>
      <c r="L66" s="377"/>
      <c r="M66" s="31"/>
      <c r="N66" s="22"/>
      <c r="O66" s="30"/>
      <c r="P66" s="25"/>
      <c r="Q66" s="21"/>
      <c r="R66" s="25"/>
      <c r="S66" s="32"/>
      <c r="T66" s="26"/>
    </row>
    <row r="67" spans="5:20" s="9" customFormat="1" ht="19.149999999999999" customHeight="1">
      <c r="E67" s="21"/>
      <c r="F67" s="21"/>
      <c r="G67" s="21"/>
      <c r="H67" s="245"/>
      <c r="I67" s="167"/>
      <c r="J67" s="38"/>
      <c r="K67" s="31"/>
      <c r="L67" s="167"/>
      <c r="M67" s="31"/>
      <c r="N67" s="22"/>
      <c r="O67" s="30"/>
      <c r="P67" s="25"/>
      <c r="Q67" s="21"/>
      <c r="R67" s="25"/>
      <c r="S67" s="32"/>
      <c r="T67" s="26"/>
    </row>
    <row r="68" spans="5:20" s="9" customFormat="1" ht="19.149999999999999" customHeight="1">
      <c r="E68" s="21"/>
      <c r="F68" s="1521"/>
      <c r="G68" s="1521"/>
      <c r="H68" s="41"/>
      <c r="I68" s="22"/>
      <c r="J68" s="31"/>
      <c r="K68" s="31"/>
      <c r="L68" s="377"/>
      <c r="M68" s="31"/>
      <c r="N68" s="22"/>
      <c r="O68" s="30"/>
      <c r="P68" s="25"/>
      <c r="Q68" s="21"/>
      <c r="R68" s="25"/>
      <c r="S68" s="32"/>
      <c r="T68" s="26"/>
    </row>
    <row r="69" spans="5:20" s="9" customFormat="1" ht="19.7" customHeight="1">
      <c r="E69" s="21"/>
      <c r="F69" s="21"/>
      <c r="G69" s="21"/>
      <c r="H69" s="76"/>
      <c r="I69" s="858"/>
      <c r="J69" s="31"/>
      <c r="K69" s="38"/>
      <c r="L69" s="167"/>
      <c r="M69" s="211"/>
      <c r="N69" s="22"/>
      <c r="O69" s="30"/>
      <c r="P69" s="25"/>
      <c r="Q69" s="21"/>
      <c r="R69" s="25"/>
      <c r="S69" s="32"/>
      <c r="T69" s="26"/>
    </row>
    <row r="70" spans="5:20" s="9" customFormat="1" ht="19.7" customHeight="1">
      <c r="E70" s="21"/>
      <c r="F70" s="21"/>
      <c r="G70" s="21"/>
      <c r="H70" s="30"/>
      <c r="I70" s="22"/>
      <c r="J70" s="182"/>
      <c r="K70" s="36"/>
      <c r="L70" s="36"/>
      <c r="M70" s="31"/>
      <c r="N70" s="22"/>
      <c r="O70" s="30"/>
      <c r="P70" s="25"/>
      <c r="Q70" s="21"/>
      <c r="R70" s="25"/>
      <c r="S70" s="32"/>
      <c r="T70" s="26"/>
    </row>
    <row r="71" spans="5:20" s="9" customFormat="1" ht="19.7" customHeight="1">
      <c r="E71" s="21"/>
      <c r="F71" s="21"/>
      <c r="G71" s="21"/>
      <c r="H71" s="30"/>
      <c r="I71" s="22"/>
      <c r="J71" s="182"/>
      <c r="K71" s="36"/>
      <c r="L71" s="36"/>
      <c r="M71" s="31"/>
      <c r="N71" s="22"/>
      <c r="O71" s="30"/>
      <c r="P71" s="25"/>
      <c r="Q71" s="21"/>
      <c r="R71" s="25"/>
      <c r="S71" s="32"/>
      <c r="T71" s="26"/>
    </row>
    <row r="72" spans="5:20" s="9" customFormat="1" ht="19.7" customHeight="1">
      <c r="E72" s="21"/>
      <c r="F72" s="21"/>
      <c r="G72" s="21"/>
      <c r="H72" s="30"/>
      <c r="I72" s="22"/>
      <c r="J72" s="182"/>
      <c r="K72" s="36"/>
      <c r="L72" s="814"/>
      <c r="M72" s="31"/>
      <c r="N72" s="22"/>
      <c r="O72" s="30"/>
      <c r="P72" s="25"/>
      <c r="Q72" s="21"/>
      <c r="R72" s="25"/>
      <c r="S72" s="32"/>
      <c r="T72" s="26"/>
    </row>
    <row r="73" spans="5:20" s="9" customFormat="1" ht="19.7" customHeight="1">
      <c r="E73" s="21"/>
      <c r="F73" s="21"/>
      <c r="G73" s="21"/>
      <c r="H73" s="1058"/>
      <c r="I73" s="22"/>
      <c r="J73" s="182"/>
      <c r="K73" s="36"/>
      <c r="L73" s="188"/>
      <c r="M73" s="31"/>
      <c r="N73" s="22"/>
      <c r="O73" s="30"/>
      <c r="P73" s="25"/>
      <c r="Q73" s="21"/>
      <c r="R73" s="25"/>
      <c r="S73" s="32"/>
      <c r="T73" s="26"/>
    </row>
    <row r="74" spans="5:20" s="9" customFormat="1" ht="19.7" customHeight="1">
      <c r="E74" s="21"/>
      <c r="F74" s="890"/>
      <c r="G74" s="890"/>
      <c r="H74" s="2200"/>
      <c r="I74" s="1737"/>
      <c r="J74" s="79"/>
      <c r="K74" s="1292"/>
      <c r="L74" s="1440"/>
      <c r="M74" s="79"/>
      <c r="N74" s="864"/>
      <c r="O74" s="30"/>
      <c r="P74" s="25"/>
      <c r="Q74" s="21"/>
      <c r="R74" s="25"/>
      <c r="S74" s="32"/>
      <c r="T74" s="26"/>
    </row>
    <row r="75" spans="5:20" s="9" customFormat="1" ht="19.7" customHeight="1">
      <c r="E75" s="21"/>
      <c r="F75" s="890"/>
      <c r="G75" s="890"/>
      <c r="H75" s="212"/>
      <c r="I75" s="864"/>
      <c r="J75" s="304"/>
      <c r="K75" s="1292"/>
      <c r="L75" s="1733"/>
      <c r="M75" s="79"/>
      <c r="N75" s="22"/>
      <c r="O75" s="30"/>
      <c r="P75" s="25"/>
      <c r="Q75" s="21"/>
      <c r="R75" s="25"/>
      <c r="S75" s="32"/>
      <c r="T75" s="26"/>
    </row>
    <row r="76" spans="5:20" s="9" customFormat="1" ht="19.7" customHeight="1">
      <c r="E76" s="21"/>
      <c r="F76" s="21"/>
      <c r="G76" s="21"/>
      <c r="H76" s="30"/>
      <c r="I76" s="22"/>
      <c r="J76" s="31"/>
      <c r="K76" s="36"/>
      <c r="L76" s="188"/>
      <c r="M76" s="31"/>
      <c r="N76" s="22"/>
      <c r="O76" s="30"/>
      <c r="P76" s="25"/>
      <c r="Q76" s="21"/>
      <c r="R76" s="25"/>
      <c r="S76" s="32"/>
      <c r="T76" s="26"/>
    </row>
    <row r="77" spans="5:20" s="9" customFormat="1" ht="19.7" customHeight="1">
      <c r="E77" s="21"/>
      <c r="F77" s="170"/>
      <c r="G77" s="170"/>
      <c r="H77" s="330"/>
      <c r="I77" s="24"/>
      <c r="J77" s="36"/>
      <c r="K77" s="36"/>
      <c r="L77" s="309"/>
      <c r="M77" s="175"/>
      <c r="N77" s="22"/>
      <c r="O77" s="30"/>
      <c r="P77" s="25"/>
      <c r="Q77" s="21"/>
      <c r="R77" s="25"/>
      <c r="S77" s="32"/>
      <c r="T77" s="26"/>
    </row>
    <row r="78" spans="5:20" s="9" customFormat="1" ht="19.7" customHeight="1">
      <c r="E78" s="21"/>
      <c r="F78" s="21"/>
      <c r="G78" s="21"/>
      <c r="H78" s="831"/>
      <c r="I78" s="22"/>
      <c r="J78" s="36"/>
      <c r="K78" s="36"/>
      <c r="L78" s="167"/>
      <c r="M78" s="30"/>
      <c r="N78" s="22"/>
      <c r="O78" s="30"/>
      <c r="P78" s="25"/>
      <c r="Q78" s="21"/>
      <c r="R78" s="25"/>
      <c r="S78" s="32"/>
      <c r="T78" s="26"/>
    </row>
    <row r="79" spans="5:20" s="9" customFormat="1" ht="19.7" customHeight="1">
      <c r="E79" s="21"/>
      <c r="F79" s="1060"/>
      <c r="G79" s="21"/>
      <c r="H79" s="1059"/>
      <c r="I79" s="22"/>
      <c r="J79" s="36"/>
      <c r="K79" s="36"/>
      <c r="L79" s="167"/>
      <c r="M79" s="30"/>
      <c r="N79" s="22"/>
      <c r="O79" s="30"/>
      <c r="P79" s="25"/>
      <c r="Q79" s="21"/>
      <c r="R79" s="25"/>
      <c r="S79" s="32"/>
      <c r="T79" s="26"/>
    </row>
    <row r="80" spans="5:20" s="9" customFormat="1" ht="19.7" customHeight="1">
      <c r="E80" s="21"/>
      <c r="F80" s="21"/>
      <c r="G80" s="21"/>
      <c r="H80" s="1059"/>
      <c r="I80" s="22"/>
      <c r="J80" s="36"/>
      <c r="K80" s="36"/>
      <c r="L80" s="167"/>
      <c r="M80" s="30"/>
      <c r="N80" s="22"/>
      <c r="O80" s="30"/>
      <c r="P80" s="25"/>
      <c r="Q80" s="21"/>
      <c r="R80" s="25"/>
      <c r="S80" s="32"/>
      <c r="T80" s="26"/>
    </row>
    <row r="81" spans="5:20" s="9" customFormat="1" ht="19.7" customHeight="1">
      <c r="E81" s="21"/>
      <c r="F81" s="21"/>
      <c r="G81" s="21"/>
      <c r="H81" s="1059"/>
      <c r="I81" s="22"/>
      <c r="J81" s="36"/>
      <c r="K81" s="36"/>
      <c r="L81" s="167"/>
      <c r="M81" s="30"/>
      <c r="N81" s="22"/>
      <c r="O81" s="30"/>
      <c r="P81" s="25"/>
      <c r="Q81" s="21"/>
      <c r="R81" s="25"/>
      <c r="S81" s="32"/>
      <c r="T81" s="26"/>
    </row>
    <row r="82" spans="5:20" s="9" customFormat="1" ht="19.7" customHeight="1">
      <c r="E82" s="21"/>
      <c r="F82" s="208"/>
      <c r="G82" s="208"/>
      <c r="H82" s="1692"/>
      <c r="I82" s="248"/>
      <c r="J82" s="31"/>
      <c r="K82" s="36"/>
      <c r="L82" s="167"/>
      <c r="M82" s="211"/>
      <c r="N82" s="22"/>
      <c r="O82" s="30"/>
      <c r="P82" s="25"/>
      <c r="Q82" s="21"/>
      <c r="R82" s="25"/>
      <c r="S82" s="32"/>
      <c r="T82" s="26"/>
    </row>
    <row r="83" spans="5:20" s="9" customFormat="1" ht="19.7" customHeight="1">
      <c r="E83" s="21"/>
      <c r="F83" s="890"/>
      <c r="G83" s="890"/>
      <c r="H83" s="2201"/>
      <c r="I83" s="1737"/>
      <c r="J83" s="79"/>
      <c r="K83" s="1292"/>
      <c r="L83" s="1440"/>
      <c r="M83" s="2201"/>
      <c r="N83" s="22"/>
      <c r="O83" s="30"/>
      <c r="P83" s="25"/>
      <c r="Q83" s="21"/>
      <c r="R83" s="25"/>
      <c r="S83" s="32"/>
      <c r="T83" s="26"/>
    </row>
    <row r="84" spans="5:20" s="9" customFormat="1" ht="19.7" customHeight="1">
      <c r="E84" s="21"/>
      <c r="F84" s="21"/>
      <c r="G84" s="21"/>
      <c r="H84" s="173"/>
      <c r="I84" s="22"/>
      <c r="J84" s="36"/>
      <c r="K84" s="36"/>
      <c r="L84" s="167"/>
      <c r="M84" s="31"/>
      <c r="N84" s="22"/>
      <c r="O84" s="30"/>
      <c r="P84" s="25"/>
      <c r="Q84" s="21"/>
      <c r="R84" s="25"/>
      <c r="S84" s="32"/>
      <c r="T84" s="26"/>
    </row>
    <row r="85" spans="5:20" s="9" customFormat="1" ht="19.7" customHeight="1">
      <c r="E85" s="21"/>
      <c r="F85" s="890"/>
      <c r="G85" s="890"/>
      <c r="H85" s="2202"/>
      <c r="I85" s="864"/>
      <c r="J85" s="1292"/>
      <c r="K85" s="1292"/>
      <c r="L85" s="1440"/>
      <c r="M85" s="212"/>
      <c r="N85" s="212"/>
      <c r="O85" s="30"/>
      <c r="P85" s="25"/>
      <c r="Q85" s="21"/>
      <c r="R85" s="25"/>
      <c r="S85" s="32"/>
      <c r="T85" s="26"/>
    </row>
    <row r="86" spans="5:20" s="9" customFormat="1" ht="19.7" customHeight="1">
      <c r="E86" s="21"/>
      <c r="F86" s="21"/>
      <c r="G86" s="21"/>
      <c r="H86" s="814"/>
      <c r="I86" s="22"/>
      <c r="J86" s="36"/>
      <c r="K86" s="36"/>
      <c r="L86" s="167"/>
      <c r="M86" s="30"/>
      <c r="N86" s="22"/>
      <c r="O86" s="30"/>
      <c r="P86" s="25"/>
      <c r="Q86" s="21"/>
      <c r="R86" s="25"/>
      <c r="S86" s="32"/>
      <c r="T86" s="26"/>
    </row>
    <row r="87" spans="5:20" s="9" customFormat="1" ht="19.7" customHeight="1">
      <c r="E87" s="21"/>
      <c r="F87" s="21"/>
      <c r="G87" s="21"/>
      <c r="H87" s="814"/>
      <c r="I87" s="22"/>
      <c r="J87" s="36"/>
      <c r="K87" s="36"/>
      <c r="L87" s="167"/>
      <c r="M87" s="30"/>
      <c r="N87" s="22"/>
      <c r="O87" s="30"/>
      <c r="P87" s="25"/>
      <c r="Q87" s="21"/>
      <c r="R87" s="25"/>
      <c r="S87" s="32"/>
      <c r="T87" s="26"/>
    </row>
    <row r="88" spans="5:20" s="9" customFormat="1" ht="19.7" customHeight="1">
      <c r="E88" s="21"/>
      <c r="F88" s="890"/>
      <c r="G88" s="890"/>
      <c r="H88" s="2203"/>
      <c r="I88" s="864"/>
      <c r="J88" s="1292"/>
      <c r="K88" s="1292"/>
      <c r="L88" s="1440"/>
      <c r="M88" s="212"/>
      <c r="N88" s="22"/>
      <c r="O88" s="30"/>
      <c r="P88" s="25"/>
      <c r="Q88" s="21"/>
      <c r="R88" s="25"/>
      <c r="S88" s="32"/>
      <c r="T88" s="26"/>
    </row>
    <row r="89" spans="5:20" s="9" customFormat="1" ht="19.7" customHeight="1">
      <c r="E89" s="21"/>
      <c r="F89" s="890"/>
      <c r="G89" s="890"/>
      <c r="H89" s="2203"/>
      <c r="I89" s="864"/>
      <c r="J89" s="1292"/>
      <c r="K89" s="1292"/>
      <c r="L89" s="1440"/>
      <c r="M89" s="212"/>
      <c r="N89" s="212"/>
      <c r="O89" s="30"/>
      <c r="P89" s="25"/>
      <c r="Q89" s="21"/>
      <c r="R89" s="25"/>
      <c r="S89" s="32"/>
      <c r="T89" s="26"/>
    </row>
    <row r="90" spans="5:20" s="9" customFormat="1" ht="19.7" customHeight="1">
      <c r="E90" s="21"/>
      <c r="F90" s="890"/>
      <c r="G90" s="890"/>
      <c r="H90" s="2204"/>
      <c r="I90" s="864"/>
      <c r="J90" s="1292"/>
      <c r="K90" s="1292"/>
      <c r="L90" s="1440"/>
      <c r="M90" s="212"/>
      <c r="N90" s="212"/>
      <c r="O90" s="30"/>
      <c r="P90" s="25"/>
      <c r="Q90" s="21"/>
      <c r="R90" s="25"/>
      <c r="S90" s="32"/>
      <c r="T90" s="26"/>
    </row>
    <row r="91" spans="5:20" s="9" customFormat="1" ht="19.7" customHeight="1">
      <c r="E91" s="21"/>
      <c r="F91" s="890"/>
      <c r="G91" s="890"/>
      <c r="H91" s="2203"/>
      <c r="I91" s="34"/>
      <c r="J91" s="1355"/>
      <c r="K91" s="1355"/>
      <c r="L91" s="1440"/>
      <c r="M91" s="79"/>
      <c r="N91" s="212"/>
      <c r="O91" s="30"/>
      <c r="P91" s="25"/>
      <c r="Q91" s="21"/>
      <c r="R91" s="25"/>
      <c r="S91" s="32"/>
      <c r="T91" s="26"/>
    </row>
    <row r="92" spans="5:20" s="9" customFormat="1" ht="19.7" customHeight="1">
      <c r="E92" s="21"/>
      <c r="F92" s="890"/>
      <c r="G92" s="890"/>
      <c r="H92" s="958"/>
      <c r="I92" s="864"/>
      <c r="J92" s="1355"/>
      <c r="K92" s="1355"/>
      <c r="L92" s="1440"/>
      <c r="M92" s="79"/>
      <c r="N92" s="22"/>
      <c r="O92" s="30"/>
      <c r="P92" s="25"/>
      <c r="Q92" s="21"/>
      <c r="R92" s="25"/>
      <c r="S92" s="32"/>
      <c r="T92" s="26"/>
    </row>
    <row r="93" spans="5:20" s="9" customFormat="1" ht="19.7" customHeight="1">
      <c r="E93" s="21"/>
      <c r="F93" s="21"/>
      <c r="G93" s="21"/>
      <c r="H93" s="75"/>
      <c r="I93" s="22"/>
      <c r="J93" s="38"/>
      <c r="K93" s="38"/>
      <c r="L93" s="167"/>
      <c r="M93" s="31"/>
      <c r="N93" s="30"/>
      <c r="O93" s="30"/>
      <c r="P93" s="25"/>
      <c r="Q93" s="21"/>
      <c r="R93" s="25"/>
      <c r="S93" s="32"/>
      <c r="T93" s="26"/>
    </row>
    <row r="94" spans="5:20" s="9" customFormat="1" ht="19.7" customHeight="1">
      <c r="E94" s="21"/>
      <c r="F94" s="21"/>
      <c r="G94" s="21"/>
      <c r="H94" s="75"/>
      <c r="I94" s="22"/>
      <c r="J94" s="38"/>
      <c r="K94" s="38"/>
      <c r="L94" s="167"/>
      <c r="M94" s="31"/>
      <c r="N94" s="30"/>
      <c r="O94" s="30"/>
      <c r="P94" s="25"/>
      <c r="Q94" s="21"/>
      <c r="R94" s="25"/>
      <c r="S94" s="32"/>
      <c r="T94" s="26"/>
    </row>
    <row r="95" spans="5:20" s="9" customFormat="1" ht="19.7" customHeight="1">
      <c r="E95" s="21"/>
      <c r="F95" s="21"/>
      <c r="G95" s="21"/>
      <c r="H95" s="75"/>
      <c r="I95" s="22"/>
      <c r="J95" s="38"/>
      <c r="K95" s="38"/>
      <c r="L95" s="167"/>
      <c r="M95" s="31"/>
      <c r="N95" s="30"/>
      <c r="O95" s="30"/>
      <c r="P95" s="25"/>
      <c r="Q95" s="21"/>
      <c r="R95" s="25"/>
      <c r="S95" s="32"/>
      <c r="T95" s="26"/>
    </row>
    <row r="96" spans="5:20" s="9" customFormat="1" ht="19.7" customHeight="1">
      <c r="E96" s="21"/>
      <c r="F96" s="21"/>
      <c r="G96" s="21"/>
      <c r="H96" s="75"/>
      <c r="I96" s="22"/>
      <c r="J96" s="38"/>
      <c r="K96" s="38"/>
      <c r="L96" s="167"/>
      <c r="M96" s="31"/>
      <c r="N96" s="30"/>
      <c r="O96" s="30"/>
      <c r="P96" s="25"/>
      <c r="Q96" s="21"/>
      <c r="R96" s="25"/>
      <c r="S96" s="32"/>
      <c r="T96" s="26"/>
    </row>
    <row r="97" spans="5:20" s="9" customFormat="1" ht="19.7" customHeight="1">
      <c r="E97" s="21"/>
      <c r="F97" s="21"/>
      <c r="G97" s="21"/>
      <c r="H97" s="75"/>
      <c r="I97" s="22"/>
      <c r="J97" s="38"/>
      <c r="K97" s="38"/>
      <c r="L97" s="167"/>
      <c r="M97" s="31"/>
      <c r="N97" s="30"/>
      <c r="O97" s="30"/>
      <c r="P97" s="25"/>
      <c r="Q97" s="21"/>
      <c r="R97" s="25"/>
      <c r="S97" s="32"/>
      <c r="T97" s="26"/>
    </row>
    <row r="98" spans="5:20" s="9" customFormat="1" ht="19.7" customHeight="1">
      <c r="E98" s="21"/>
      <c r="F98" s="21"/>
      <c r="G98" s="21"/>
      <c r="H98" s="75"/>
      <c r="I98" s="22"/>
      <c r="J98" s="38"/>
      <c r="K98" s="38"/>
      <c r="L98" s="167"/>
      <c r="M98" s="31"/>
      <c r="N98" s="30"/>
      <c r="O98" s="30"/>
      <c r="P98" s="25"/>
      <c r="Q98" s="21"/>
      <c r="R98" s="25"/>
      <c r="S98" s="32"/>
      <c r="T98" s="26"/>
    </row>
    <row r="99" spans="5:20" s="9" customFormat="1" ht="19.7" customHeight="1">
      <c r="E99" s="21"/>
      <c r="F99" s="21"/>
      <c r="G99" s="21"/>
      <c r="H99" s="2205"/>
      <c r="I99" s="22"/>
      <c r="J99" s="38"/>
      <c r="K99" s="38"/>
      <c r="L99" s="167"/>
      <c r="M99" s="31"/>
      <c r="N99" s="22"/>
      <c r="O99" s="30"/>
      <c r="P99" s="25"/>
      <c r="Q99" s="21"/>
      <c r="R99" s="25"/>
      <c r="S99" s="32"/>
      <c r="T99" s="26"/>
    </row>
    <row r="100" spans="5:20" s="9" customFormat="1" ht="19.7" customHeight="1">
      <c r="E100" s="21"/>
      <c r="F100" s="21"/>
      <c r="G100" s="21"/>
      <c r="H100" s="2205"/>
      <c r="I100" s="22"/>
      <c r="J100" s="38"/>
      <c r="K100" s="38"/>
      <c r="L100" s="167"/>
      <c r="M100" s="31"/>
      <c r="N100" s="22"/>
      <c r="O100" s="30"/>
      <c r="P100" s="25"/>
      <c r="Q100" s="21"/>
      <c r="R100" s="25"/>
      <c r="S100" s="32"/>
      <c r="T100" s="26"/>
    </row>
    <row r="101" spans="5:20" s="9" customFormat="1" ht="19.7" customHeight="1">
      <c r="E101" s="21"/>
      <c r="F101" s="21"/>
      <c r="G101" s="21"/>
      <c r="H101" s="850"/>
      <c r="I101" s="1069"/>
      <c r="J101" s="221"/>
      <c r="K101" s="38"/>
      <c r="L101" s="167"/>
      <c r="M101" s="31"/>
      <c r="N101" s="22"/>
      <c r="O101" s="30"/>
      <c r="P101" s="25"/>
      <c r="Q101" s="21"/>
      <c r="R101" s="25"/>
      <c r="S101" s="32"/>
      <c r="T101" s="26"/>
    </row>
    <row r="102" spans="5:20" s="9" customFormat="1" ht="19.7" customHeight="1">
      <c r="E102" s="21"/>
      <c r="F102" s="21"/>
      <c r="G102" s="21"/>
      <c r="H102" s="2206"/>
      <c r="I102" s="1075"/>
      <c r="J102" s="1075"/>
      <c r="K102" s="1075"/>
      <c r="L102" s="24"/>
      <c r="M102" s="31"/>
      <c r="N102" s="22"/>
      <c r="O102" s="30"/>
      <c r="P102" s="25"/>
      <c r="Q102" s="21"/>
      <c r="R102" s="22"/>
      <c r="S102" s="25"/>
      <c r="T102" s="26"/>
    </row>
    <row r="103" spans="5:20" s="9" customFormat="1" ht="19.7" customHeight="1">
      <c r="E103" s="21"/>
      <c r="F103" s="21"/>
      <c r="G103" s="21"/>
      <c r="H103" s="30"/>
      <c r="I103" s="248"/>
      <c r="J103" s="31"/>
      <c r="K103" s="36"/>
      <c r="L103" s="167"/>
      <c r="M103" s="211"/>
      <c r="N103" s="22"/>
      <c r="O103" s="30"/>
      <c r="P103" s="25"/>
      <c r="Q103" s="21"/>
      <c r="R103" s="22"/>
      <c r="S103" s="25"/>
      <c r="T103" s="26"/>
    </row>
    <row r="104" spans="5:20" s="9" customFormat="1" ht="19.7" customHeight="1">
      <c r="E104" s="21"/>
      <c r="F104" s="21"/>
      <c r="G104" s="21"/>
      <c r="H104" s="30"/>
      <c r="I104" s="248"/>
      <c r="J104" s="31"/>
      <c r="K104" s="36"/>
      <c r="L104" s="167"/>
      <c r="M104" s="211"/>
      <c r="N104" s="22"/>
      <c r="O104" s="30"/>
      <c r="P104" s="25"/>
      <c r="Q104" s="21"/>
      <c r="R104" s="22"/>
      <c r="S104" s="25"/>
      <c r="T104" s="26"/>
    </row>
    <row r="105" spans="5:20" s="9" customFormat="1" ht="19.7" customHeight="1">
      <c r="E105" s="21"/>
      <c r="F105" s="2189"/>
      <c r="G105" s="2190"/>
      <c r="H105" s="2191"/>
      <c r="I105" s="248"/>
      <c r="J105" s="31"/>
      <c r="K105" s="36"/>
      <c r="L105" s="167"/>
      <c r="M105" s="211"/>
      <c r="N105" s="22"/>
      <c r="O105" s="30"/>
      <c r="P105" s="25"/>
      <c r="Q105" s="21"/>
      <c r="R105" s="22"/>
      <c r="S105" s="25"/>
      <c r="T105" s="26"/>
    </row>
    <row r="106" spans="5:20" s="9" customFormat="1" ht="19.7" customHeight="1">
      <c r="E106" s="21"/>
      <c r="F106" s="347"/>
      <c r="G106" s="347"/>
      <c r="H106" s="180"/>
      <c r="I106" s="24"/>
      <c r="J106" s="36"/>
      <c r="K106" s="36"/>
      <c r="L106" s="309"/>
      <c r="M106" s="175"/>
      <c r="N106" s="22"/>
      <c r="O106" s="30"/>
      <c r="P106" s="25"/>
      <c r="Q106" s="21"/>
      <c r="R106" s="25"/>
      <c r="S106" s="32"/>
      <c r="T106" s="26"/>
    </row>
    <row r="107" spans="5:20" s="9" customFormat="1" ht="19.7" customHeight="1">
      <c r="E107" s="21"/>
      <c r="F107" s="21"/>
      <c r="G107" s="21"/>
      <c r="H107" s="1094"/>
      <c r="I107" s="248"/>
      <c r="J107" s="31"/>
      <c r="K107" s="36"/>
      <c r="L107" s="167"/>
      <c r="M107" s="211"/>
      <c r="N107" s="22"/>
      <c r="O107" s="30"/>
      <c r="P107" s="25"/>
      <c r="Q107" s="21"/>
      <c r="R107" s="22"/>
      <c r="S107" s="25"/>
      <c r="T107" s="26"/>
    </row>
    <row r="108" spans="5:20" s="9" customFormat="1" ht="19.7" customHeight="1">
      <c r="E108" s="21"/>
      <c r="F108" s="21"/>
      <c r="G108" s="21"/>
      <c r="H108" s="30"/>
      <c r="I108" s="248"/>
      <c r="J108" s="31"/>
      <c r="K108" s="36"/>
      <c r="L108" s="167"/>
      <c r="M108" s="211"/>
      <c r="N108" s="22"/>
      <c r="O108" s="30"/>
      <c r="P108" s="25"/>
      <c r="Q108" s="21"/>
      <c r="R108" s="22"/>
      <c r="S108" s="25"/>
      <c r="T108" s="26"/>
    </row>
    <row r="109" spans="5:20" s="9" customFormat="1" ht="19.7" customHeight="1">
      <c r="E109" s="21"/>
      <c r="F109" s="21"/>
      <c r="G109" s="21"/>
      <c r="H109" s="30"/>
      <c r="I109" s="248"/>
      <c r="J109" s="31"/>
      <c r="K109" s="36"/>
      <c r="L109" s="167"/>
      <c r="M109" s="211"/>
      <c r="N109" s="22"/>
      <c r="O109" s="30"/>
      <c r="P109" s="25"/>
      <c r="Q109" s="21"/>
      <c r="R109" s="22"/>
      <c r="S109" s="25"/>
      <c r="T109" s="26"/>
    </row>
    <row r="110" spans="5:20" s="9" customFormat="1" ht="19.7" customHeight="1">
      <c r="E110" s="21"/>
      <c r="F110" s="2189"/>
      <c r="G110" s="2190"/>
      <c r="H110" s="2191"/>
      <c r="I110" s="248"/>
      <c r="J110" s="31"/>
      <c r="K110" s="36"/>
      <c r="L110" s="167"/>
      <c r="M110" s="211"/>
      <c r="N110" s="22"/>
      <c r="O110" s="30"/>
      <c r="P110" s="25"/>
      <c r="Q110" s="21"/>
      <c r="R110" s="22"/>
      <c r="S110" s="25"/>
      <c r="T110" s="26"/>
    </row>
    <row r="111" spans="5:20" s="9" customFormat="1" ht="19.7" customHeight="1">
      <c r="E111" s="21"/>
      <c r="F111" s="257"/>
      <c r="G111" s="236"/>
      <c r="H111" s="258"/>
      <c r="I111" s="22"/>
      <c r="J111" s="38"/>
      <c r="K111" s="38"/>
      <c r="L111" s="167"/>
      <c r="M111" s="260"/>
      <c r="N111" s="22"/>
      <c r="O111" s="30"/>
      <c r="P111" s="25"/>
      <c r="Q111" s="21"/>
      <c r="R111" s="22"/>
      <c r="S111" s="25"/>
      <c r="T111" s="26"/>
    </row>
    <row r="112" spans="5:20" s="9" customFormat="1" ht="19.7" customHeight="1">
      <c r="E112" s="21"/>
      <c r="F112" s="257"/>
      <c r="G112" s="236"/>
      <c r="H112" s="258"/>
      <c r="I112" s="22"/>
      <c r="J112" s="38"/>
      <c r="K112" s="38"/>
      <c r="L112" s="167"/>
      <c r="M112" s="260"/>
      <c r="N112" s="22"/>
      <c r="O112" s="30"/>
      <c r="P112" s="25"/>
      <c r="Q112" s="21"/>
      <c r="R112" s="22"/>
      <c r="S112" s="25"/>
      <c r="T112" s="26"/>
    </row>
    <row r="113" spans="5:20" s="9" customFormat="1" ht="19.7" customHeight="1">
      <c r="E113" s="21"/>
      <c r="F113" s="257"/>
      <c r="G113" s="236"/>
      <c r="H113" s="258"/>
      <c r="I113" s="22"/>
      <c r="J113" s="38"/>
      <c r="K113" s="38"/>
      <c r="L113" s="167"/>
      <c r="M113" s="260"/>
      <c r="N113" s="22"/>
      <c r="O113" s="30"/>
      <c r="P113" s="25"/>
      <c r="Q113" s="21"/>
      <c r="R113" s="22"/>
      <c r="S113" s="25"/>
      <c r="T113" s="26"/>
    </row>
    <row r="114" spans="5:20" s="9" customFormat="1" ht="19.7" customHeight="1">
      <c r="E114" s="21"/>
      <c r="F114" s="257"/>
      <c r="G114" s="236"/>
      <c r="H114" s="258"/>
      <c r="I114" s="22"/>
      <c r="J114" s="38"/>
      <c r="K114" s="38"/>
      <c r="L114" s="167"/>
      <c r="M114" s="260"/>
      <c r="N114" s="22"/>
      <c r="O114" s="30"/>
      <c r="P114" s="25"/>
      <c r="Q114" s="21"/>
      <c r="R114" s="22"/>
      <c r="S114" s="25"/>
      <c r="T114" s="26"/>
    </row>
    <row r="115" spans="5:20" s="9" customFormat="1" ht="19.7" customHeight="1">
      <c r="E115" s="21"/>
      <c r="F115" s="257"/>
      <c r="G115" s="236"/>
      <c r="H115" s="211"/>
      <c r="I115" s="253"/>
      <c r="J115" s="213"/>
      <c r="K115" s="36"/>
      <c r="L115" s="205"/>
      <c r="M115" s="76"/>
      <c r="N115" s="22"/>
      <c r="O115" s="30"/>
      <c r="P115" s="25"/>
      <c r="Q115" s="21"/>
      <c r="R115" s="22"/>
      <c r="S115" s="25"/>
      <c r="T115" s="26"/>
    </row>
    <row r="116" spans="5:20" s="9" customFormat="1" ht="19.7" customHeight="1">
      <c r="E116" s="21"/>
      <c r="F116" s="257"/>
      <c r="G116" s="21"/>
      <c r="H116" s="1083"/>
      <c r="I116" s="253"/>
      <c r="J116" s="213"/>
      <c r="K116" s="36"/>
      <c r="L116" s="205"/>
      <c r="M116" s="76"/>
      <c r="N116" s="22"/>
      <c r="O116" s="30"/>
      <c r="P116" s="25"/>
      <c r="Q116" s="21"/>
      <c r="R116" s="22"/>
      <c r="S116" s="25"/>
      <c r="T116" s="26"/>
    </row>
    <row r="117" spans="5:20" s="9" customFormat="1" ht="19.7" customHeight="1">
      <c r="E117" s="21"/>
      <c r="F117" s="208"/>
      <c r="G117" s="208"/>
      <c r="H117" s="1692"/>
      <c r="I117" s="248"/>
      <c r="J117" s="31"/>
      <c r="K117" s="36"/>
      <c r="L117" s="167"/>
      <c r="M117" s="211"/>
      <c r="N117" s="22"/>
      <c r="O117" s="30"/>
      <c r="P117" s="25"/>
      <c r="Q117" s="21"/>
      <c r="R117" s="22"/>
      <c r="S117" s="25"/>
      <c r="T117" s="26"/>
    </row>
    <row r="118" spans="5:20" s="9" customFormat="1" ht="19.7" customHeight="1">
      <c r="E118" s="21"/>
      <c r="F118" s="2207"/>
      <c r="G118" s="2207"/>
      <c r="H118" s="2208"/>
      <c r="I118" s="2209"/>
      <c r="J118" s="2208"/>
      <c r="K118" s="2210"/>
      <c r="L118" s="2144"/>
      <c r="M118" s="2208"/>
      <c r="N118" s="22"/>
      <c r="O118" s="30"/>
      <c r="P118" s="25"/>
      <c r="Q118" s="21"/>
      <c r="R118" s="22"/>
      <c r="S118" s="25"/>
      <c r="T118" s="26"/>
    </row>
    <row r="119" spans="5:20" s="9" customFormat="1" ht="19.7" customHeight="1">
      <c r="E119" s="21"/>
      <c r="F119" s="257"/>
      <c r="G119" s="257"/>
      <c r="H119" s="31"/>
      <c r="I119" s="22"/>
      <c r="J119" s="31"/>
      <c r="K119" s="38"/>
      <c r="L119" s="23"/>
      <c r="M119" s="31"/>
      <c r="N119" s="22"/>
      <c r="O119" s="30"/>
      <c r="P119" s="25"/>
      <c r="Q119" s="21"/>
      <c r="R119" s="22"/>
      <c r="S119" s="25"/>
      <c r="T119" s="26"/>
    </row>
    <row r="120" spans="5:20" s="9" customFormat="1" ht="19.7" customHeight="1">
      <c r="E120" s="21"/>
      <c r="F120" s="257"/>
      <c r="G120" s="257"/>
      <c r="H120" s="245"/>
      <c r="I120" s="167"/>
      <c r="J120" s="38"/>
      <c r="K120" s="38"/>
      <c r="L120" s="167"/>
      <c r="M120" s="183"/>
      <c r="N120" s="22"/>
      <c r="O120" s="30"/>
      <c r="P120" s="25"/>
      <c r="Q120" s="21"/>
      <c r="R120" s="22"/>
      <c r="S120" s="25"/>
      <c r="T120" s="26"/>
    </row>
    <row r="121" spans="5:20" s="9" customFormat="1" ht="19.7" customHeight="1">
      <c r="E121" s="21"/>
      <c r="F121" s="21"/>
      <c r="G121" s="21"/>
      <c r="H121" s="30"/>
      <c r="I121" s="248"/>
      <c r="J121" s="31"/>
      <c r="K121" s="38"/>
      <c r="L121" s="167"/>
      <c r="M121" s="211"/>
      <c r="N121" s="22"/>
      <c r="O121" s="30"/>
      <c r="P121" s="25"/>
      <c r="Q121" s="21"/>
      <c r="R121" s="22"/>
      <c r="S121" s="25"/>
      <c r="T121" s="26"/>
    </row>
    <row r="122" spans="5:20" s="9" customFormat="1" ht="19.7" customHeight="1">
      <c r="E122" s="21"/>
      <c r="F122" s="208"/>
      <c r="G122" s="208"/>
      <c r="H122" s="1692"/>
      <c r="I122" s="248"/>
      <c r="J122" s="31"/>
      <c r="K122" s="36"/>
      <c r="L122" s="167"/>
      <c r="M122" s="211"/>
      <c r="N122" s="22"/>
      <c r="O122" s="30"/>
      <c r="P122" s="25"/>
      <c r="Q122" s="21"/>
      <c r="R122" s="22"/>
      <c r="S122" s="25"/>
      <c r="T122" s="26"/>
    </row>
    <row r="123" spans="5:20" s="9" customFormat="1" ht="19.7" customHeight="1">
      <c r="E123" s="21"/>
      <c r="F123" s="2207"/>
      <c r="G123" s="2207"/>
      <c r="H123" s="2208"/>
      <c r="I123" s="2209"/>
      <c r="J123" s="2208"/>
      <c r="K123" s="2210"/>
      <c r="L123" s="2144"/>
      <c r="M123" s="2208"/>
      <c r="N123" s="22"/>
      <c r="O123" s="30"/>
      <c r="P123" s="25"/>
      <c r="Q123" s="21"/>
      <c r="R123" s="22"/>
      <c r="S123" s="25"/>
      <c r="T123" s="26"/>
    </row>
    <row r="124" spans="5:20" s="9" customFormat="1" ht="19.7" customHeight="1">
      <c r="E124" s="21"/>
      <c r="F124" s="257"/>
      <c r="G124" s="236"/>
      <c r="H124" s="30"/>
      <c r="I124" s="248"/>
      <c r="J124" s="31"/>
      <c r="K124" s="2132"/>
      <c r="L124" s="167"/>
      <c r="M124" s="211"/>
      <c r="N124" s="22"/>
      <c r="O124" s="30"/>
      <c r="P124" s="25"/>
      <c r="Q124" s="21"/>
      <c r="R124" s="22"/>
      <c r="S124" s="25"/>
      <c r="T124" s="26"/>
    </row>
    <row r="125" spans="5:20" s="9" customFormat="1" ht="19.7" customHeight="1">
      <c r="E125" s="21"/>
      <c r="F125" s="257"/>
      <c r="G125" s="21"/>
      <c r="H125" s="182"/>
      <c r="I125" s="732"/>
      <c r="J125" s="182"/>
      <c r="K125" s="328"/>
      <c r="L125" s="396"/>
      <c r="M125" s="164"/>
      <c r="N125" s="22"/>
      <c r="O125" s="30"/>
      <c r="P125" s="25"/>
      <c r="Q125" s="21"/>
      <c r="R125" s="22"/>
      <c r="S125" s="25"/>
      <c r="T125" s="26"/>
    </row>
    <row r="126" spans="5:20" s="9" customFormat="1" ht="19.7" customHeight="1">
      <c r="E126" s="21"/>
      <c r="F126" s="257"/>
      <c r="G126" s="21"/>
      <c r="H126" s="182"/>
      <c r="I126" s="737"/>
      <c r="J126" s="182"/>
      <c r="K126" s="328"/>
      <c r="L126" s="1427"/>
      <c r="M126" s="164"/>
      <c r="N126" s="22"/>
      <c r="O126" s="30"/>
      <c r="P126" s="25"/>
      <c r="Q126" s="21"/>
      <c r="R126" s="22"/>
      <c r="S126" s="25"/>
      <c r="T126" s="26"/>
    </row>
    <row r="127" spans="5:20" s="9" customFormat="1" ht="19.7" customHeight="1">
      <c r="E127" s="21"/>
      <c r="F127" s="790"/>
      <c r="G127" s="790"/>
      <c r="H127" s="157"/>
      <c r="I127" s="501"/>
      <c r="J127" s="204"/>
      <c r="K127" s="2132"/>
      <c r="L127" s="412"/>
      <c r="M127" s="839"/>
      <c r="N127" s="22"/>
      <c r="O127" s="30"/>
      <c r="P127" s="25"/>
      <c r="Q127" s="21"/>
      <c r="R127" s="22"/>
      <c r="S127" s="25"/>
      <c r="T127" s="26"/>
    </row>
    <row r="128" spans="5:20" s="9" customFormat="1" ht="19.7" customHeight="1">
      <c r="E128" s="21"/>
      <c r="F128" s="890"/>
      <c r="G128" s="890"/>
      <c r="H128" s="212"/>
      <c r="I128" s="864"/>
      <c r="J128" s="1292"/>
      <c r="K128" s="2211"/>
      <c r="L128" s="1732"/>
      <c r="M128" s="2203"/>
      <c r="N128" s="752"/>
      <c r="O128" s="30"/>
      <c r="P128" s="25"/>
      <c r="Q128" s="21"/>
      <c r="R128" s="22"/>
      <c r="S128" s="25"/>
      <c r="T128" s="26"/>
    </row>
    <row r="129" spans="5:20" s="9" customFormat="1" ht="19.7" customHeight="1">
      <c r="E129" s="21"/>
      <c r="F129" s="2193"/>
      <c r="G129" s="2193"/>
      <c r="H129" s="1375"/>
      <c r="I129" s="892"/>
      <c r="J129" s="1311"/>
      <c r="K129" s="1311"/>
      <c r="L129" s="2212"/>
      <c r="M129" s="1375"/>
      <c r="N129" s="752"/>
      <c r="O129" s="30"/>
      <c r="P129" s="25"/>
      <c r="Q129" s="21"/>
      <c r="R129" s="22"/>
      <c r="S129" s="25"/>
      <c r="T129" s="26"/>
    </row>
    <row r="130" spans="5:20" s="9" customFormat="1" ht="19.7" customHeight="1">
      <c r="E130" s="21"/>
      <c r="F130" s="257"/>
      <c r="G130" s="236"/>
      <c r="H130" s="30"/>
      <c r="I130" s="248"/>
      <c r="J130" s="31"/>
      <c r="K130" s="2132"/>
      <c r="L130" s="167"/>
      <c r="M130" s="211"/>
      <c r="N130" s="22"/>
      <c r="O130" s="30"/>
      <c r="P130" s="25"/>
      <c r="Q130" s="21"/>
      <c r="R130" s="22"/>
      <c r="S130" s="25"/>
      <c r="T130" s="26"/>
    </row>
    <row r="131" spans="5:20" s="9" customFormat="1" ht="19.7" customHeight="1">
      <c r="E131" s="21"/>
      <c r="F131" s="21"/>
      <c r="G131" s="21"/>
      <c r="H131" s="1094"/>
      <c r="I131" s="248"/>
      <c r="J131" s="31"/>
      <c r="K131" s="36"/>
      <c r="L131" s="167"/>
      <c r="M131" s="211"/>
      <c r="N131" s="22"/>
      <c r="O131" s="30"/>
      <c r="P131" s="25"/>
      <c r="Q131" s="21"/>
      <c r="R131" s="22"/>
      <c r="S131" s="25"/>
      <c r="T131" s="26"/>
    </row>
    <row r="132" spans="5:20" s="9" customFormat="1" ht="19.7" customHeight="1">
      <c r="E132" s="21"/>
      <c r="F132" s="21"/>
      <c r="G132" s="21"/>
      <c r="H132" s="30"/>
      <c r="I132" s="248"/>
      <c r="J132" s="31"/>
      <c r="K132" s="36"/>
      <c r="L132" s="167"/>
      <c r="M132" s="211"/>
      <c r="N132" s="22"/>
      <c r="O132" s="30"/>
      <c r="P132" s="25"/>
      <c r="Q132" s="21"/>
      <c r="R132" s="22"/>
      <c r="S132" s="25"/>
      <c r="T132" s="26"/>
    </row>
    <row r="133" spans="5:20" s="9" customFormat="1" ht="19.7" customHeight="1">
      <c r="E133" s="21"/>
      <c r="F133" s="21"/>
      <c r="G133" s="21"/>
      <c r="H133" s="30"/>
      <c r="I133" s="248"/>
      <c r="J133" s="31"/>
      <c r="K133" s="36"/>
      <c r="L133" s="167"/>
      <c r="M133" s="211"/>
      <c r="N133" s="22"/>
      <c r="O133" s="30"/>
      <c r="P133" s="25"/>
      <c r="Q133" s="21"/>
      <c r="R133" s="22"/>
      <c r="S133" s="25"/>
      <c r="T133" s="26"/>
    </row>
    <row r="134" spans="5:20" s="9" customFormat="1" ht="19.7" customHeight="1">
      <c r="E134" s="21"/>
      <c r="F134" s="21"/>
      <c r="G134" s="21"/>
      <c r="H134" s="30"/>
      <c r="I134" s="248"/>
      <c r="J134" s="31"/>
      <c r="K134" s="36"/>
      <c r="L134" s="167"/>
      <c r="M134" s="211"/>
      <c r="N134" s="22"/>
      <c r="O134" s="30"/>
      <c r="P134" s="25"/>
      <c r="Q134" s="21"/>
      <c r="R134" s="22"/>
      <c r="S134" s="25"/>
      <c r="T134" s="26"/>
    </row>
    <row r="135" spans="5:20" s="9" customFormat="1" ht="19.7" customHeight="1">
      <c r="E135" s="21"/>
      <c r="F135" s="2189"/>
      <c r="G135" s="2190"/>
      <c r="H135" s="2191"/>
      <c r="I135" s="248"/>
      <c r="J135" s="31"/>
      <c r="K135" s="36"/>
      <c r="L135" s="167"/>
      <c r="M135" s="211"/>
      <c r="N135" s="22"/>
      <c r="O135" s="30"/>
      <c r="P135" s="25"/>
      <c r="Q135" s="21"/>
      <c r="R135" s="22"/>
      <c r="S135" s="25"/>
      <c r="T135" s="26"/>
    </row>
    <row r="136" spans="5:20" s="9" customFormat="1" ht="19.7" customHeight="1">
      <c r="E136" s="21"/>
      <c r="F136" s="208"/>
      <c r="G136" s="208"/>
      <c r="H136" s="1087"/>
      <c r="I136" s="264"/>
      <c r="J136" s="31"/>
      <c r="K136" s="36"/>
      <c r="L136" s="814"/>
      <c r="M136" s="211"/>
      <c r="N136" s="22"/>
      <c r="O136" s="30"/>
      <c r="P136" s="25"/>
      <c r="Q136" s="21"/>
      <c r="R136" s="22"/>
      <c r="S136" s="25"/>
      <c r="T136" s="26"/>
    </row>
    <row r="137" spans="5:20" s="9" customFormat="1" ht="19.7" customHeight="1">
      <c r="E137" s="21"/>
      <c r="F137" s="208"/>
      <c r="G137" s="208"/>
      <c r="H137" s="1692"/>
      <c r="I137" s="248"/>
      <c r="J137" s="31"/>
      <c r="K137" s="36"/>
      <c r="L137" s="167"/>
      <c r="M137" s="211"/>
      <c r="N137" s="22"/>
      <c r="O137" s="30"/>
      <c r="P137" s="25"/>
      <c r="Q137" s="21"/>
      <c r="R137" s="22"/>
      <c r="S137" s="25"/>
      <c r="T137" s="26"/>
    </row>
    <row r="138" spans="5:20" s="9" customFormat="1" ht="19.7" customHeight="1">
      <c r="E138" s="21"/>
      <c r="F138" s="2207"/>
      <c r="G138" s="2207"/>
      <c r="H138" s="2208"/>
      <c r="I138" s="2209"/>
      <c r="J138" s="2208"/>
      <c r="K138" s="2210"/>
      <c r="L138" s="2144"/>
      <c r="M138" s="2208"/>
      <c r="N138" s="22"/>
      <c r="O138" s="30"/>
      <c r="P138" s="25"/>
      <c r="Q138" s="21"/>
      <c r="R138" s="22"/>
      <c r="S138" s="25"/>
      <c r="T138" s="26"/>
    </row>
    <row r="139" spans="5:20" s="9" customFormat="1" ht="19.7" customHeight="1">
      <c r="E139" s="21"/>
      <c r="F139" s="2213"/>
      <c r="G139" s="2213"/>
      <c r="H139" s="2213"/>
      <c r="I139" s="248"/>
      <c r="J139" s="31"/>
      <c r="K139" s="36"/>
      <c r="L139" s="167"/>
      <c r="M139" s="211"/>
      <c r="N139" s="22"/>
      <c r="O139" s="30"/>
      <c r="P139" s="25"/>
      <c r="Q139" s="21"/>
      <c r="R139" s="22"/>
      <c r="S139" s="25"/>
      <c r="T139" s="26"/>
    </row>
    <row r="140" spans="5:20" s="9" customFormat="1" ht="19.7" customHeight="1">
      <c r="E140" s="21"/>
      <c r="F140" s="347"/>
      <c r="G140" s="347"/>
      <c r="H140" s="31"/>
      <c r="I140" s="31"/>
      <c r="J140" s="31"/>
      <c r="K140" s="36"/>
      <c r="L140" s="167"/>
      <c r="M140" s="211"/>
      <c r="N140" s="22"/>
      <c r="O140" s="30"/>
      <c r="P140" s="25"/>
      <c r="Q140" s="21"/>
      <c r="R140" s="22"/>
      <c r="S140" s="25"/>
      <c r="T140" s="26"/>
    </row>
    <row r="141" spans="5:20" s="9" customFormat="1" ht="19.7" customHeight="1">
      <c r="E141" s="21"/>
      <c r="F141" s="347"/>
      <c r="G141" s="347"/>
      <c r="H141" s="31"/>
      <c r="I141" s="31"/>
      <c r="J141" s="31"/>
      <c r="K141" s="36"/>
      <c r="L141" s="167"/>
      <c r="M141" s="211"/>
      <c r="N141" s="22"/>
      <c r="O141" s="30"/>
      <c r="P141" s="25"/>
      <c r="Q141" s="21"/>
      <c r="R141" s="22"/>
      <c r="S141" s="25"/>
      <c r="T141" s="26"/>
    </row>
    <row r="142" spans="5:20" s="9" customFormat="1" ht="19.7" customHeight="1">
      <c r="E142" s="21"/>
      <c r="F142" s="347"/>
      <c r="G142" s="347"/>
      <c r="H142" s="31"/>
      <c r="I142" s="31"/>
      <c r="J142" s="31"/>
      <c r="K142" s="36"/>
      <c r="L142" s="167"/>
      <c r="M142" s="211"/>
      <c r="N142" s="22"/>
      <c r="O142" s="30"/>
      <c r="P142" s="25"/>
      <c r="Q142" s="21"/>
      <c r="R142" s="22"/>
      <c r="S142" s="25"/>
      <c r="T142" s="26"/>
    </row>
    <row r="143" spans="5:20" s="9" customFormat="1" ht="19.7" customHeight="1">
      <c r="E143" s="21"/>
      <c r="F143" s="347"/>
      <c r="G143" s="347"/>
      <c r="H143" s="31"/>
      <c r="I143" s="31"/>
      <c r="J143" s="31"/>
      <c r="K143" s="36"/>
      <c r="L143" s="167"/>
      <c r="M143" s="211"/>
      <c r="N143" s="22"/>
      <c r="O143" s="30"/>
      <c r="P143" s="25"/>
      <c r="Q143" s="21"/>
      <c r="R143" s="22"/>
      <c r="S143" s="25"/>
      <c r="T143" s="26"/>
    </row>
    <row r="144" spans="5:20" s="9" customFormat="1" ht="19.7" customHeight="1">
      <c r="E144" s="21"/>
      <c r="F144" s="347"/>
      <c r="G144" s="347"/>
      <c r="H144" s="31"/>
      <c r="I144" s="31"/>
      <c r="J144" s="31"/>
      <c r="K144" s="36"/>
      <c r="L144" s="167"/>
      <c r="M144" s="211"/>
      <c r="N144" s="22"/>
      <c r="O144" s="30"/>
      <c r="P144" s="25"/>
      <c r="Q144" s="21"/>
      <c r="R144" s="22"/>
      <c r="S144" s="25"/>
      <c r="T144" s="26"/>
    </row>
    <row r="145" spans="5:20" s="9" customFormat="1" ht="19.7" customHeight="1">
      <c r="E145" s="21"/>
      <c r="F145" s="347"/>
      <c r="G145" s="347"/>
      <c r="H145" s="31"/>
      <c r="I145" s="31"/>
      <c r="J145" s="31"/>
      <c r="K145" s="36"/>
      <c r="L145" s="167"/>
      <c r="M145" s="211"/>
      <c r="N145" s="22"/>
      <c r="O145" s="30"/>
      <c r="P145" s="25"/>
      <c r="Q145" s="21"/>
      <c r="R145" s="22"/>
      <c r="S145" s="25"/>
      <c r="T145" s="26"/>
    </row>
    <row r="146" spans="5:20" s="9" customFormat="1" ht="19.7" customHeight="1">
      <c r="E146" s="21"/>
      <c r="F146" s="347"/>
      <c r="G146" s="347"/>
      <c r="H146" s="31"/>
      <c r="I146" s="31"/>
      <c r="J146" s="31"/>
      <c r="K146" s="36"/>
      <c r="L146" s="167"/>
      <c r="M146" s="211"/>
      <c r="N146" s="22"/>
      <c r="O146" s="30"/>
      <c r="P146" s="25"/>
      <c r="Q146" s="21"/>
      <c r="R146" s="22"/>
      <c r="S146" s="25"/>
      <c r="T146" s="26"/>
    </row>
    <row r="147" spans="5:20" s="9" customFormat="1" ht="19.7" customHeight="1">
      <c r="E147" s="21"/>
      <c r="F147" s="347"/>
      <c r="G147" s="347"/>
      <c r="H147" s="31"/>
      <c r="I147" s="31"/>
      <c r="J147" s="31"/>
      <c r="K147" s="36"/>
      <c r="L147" s="167"/>
      <c r="M147" s="211"/>
      <c r="N147" s="22"/>
      <c r="O147" s="30"/>
      <c r="P147" s="25"/>
      <c r="Q147" s="21"/>
      <c r="R147" s="22"/>
      <c r="S147" s="25"/>
      <c r="T147" s="26"/>
    </row>
    <row r="148" spans="5:20" s="9" customFormat="1" ht="19.7" customHeight="1">
      <c r="E148" s="21"/>
      <c r="F148" s="347"/>
      <c r="G148" s="347"/>
      <c r="H148" s="31"/>
      <c r="I148" s="31"/>
      <c r="J148" s="31"/>
      <c r="K148" s="36"/>
      <c r="L148" s="167"/>
      <c r="M148" s="211"/>
      <c r="N148" s="22"/>
      <c r="O148" s="30"/>
      <c r="P148" s="25"/>
      <c r="Q148" s="21"/>
      <c r="R148" s="22"/>
      <c r="S148" s="25"/>
      <c r="T148" s="26"/>
    </row>
    <row r="149" spans="5:20" s="9" customFormat="1" ht="19.7" customHeight="1">
      <c r="E149" s="21"/>
      <c r="F149" s="347"/>
      <c r="G149" s="347"/>
      <c r="H149" s="31"/>
      <c r="I149" s="31"/>
      <c r="J149" s="31"/>
      <c r="K149" s="36"/>
      <c r="L149" s="167"/>
      <c r="M149" s="211"/>
      <c r="N149" s="22"/>
      <c r="O149" s="30"/>
      <c r="P149" s="25"/>
      <c r="Q149" s="21"/>
      <c r="R149" s="22"/>
      <c r="S149" s="25"/>
      <c r="T149" s="26"/>
    </row>
    <row r="150" spans="5:20" s="9" customFormat="1" ht="19.7" customHeight="1">
      <c r="E150" s="21"/>
      <c r="F150" s="347"/>
      <c r="G150" s="347"/>
      <c r="H150" s="31"/>
      <c r="I150" s="81"/>
      <c r="J150" s="81"/>
      <c r="K150" s="36"/>
      <c r="L150" s="167"/>
      <c r="M150" s="211"/>
      <c r="N150" s="22"/>
      <c r="O150" s="30"/>
      <c r="P150" s="25"/>
      <c r="Q150" s="21"/>
      <c r="R150" s="22"/>
      <c r="S150" s="25"/>
      <c r="T150" s="26"/>
    </row>
    <row r="151" spans="5:20" s="9" customFormat="1" ht="19.7" customHeight="1">
      <c r="E151" s="21"/>
      <c r="F151" s="347"/>
      <c r="G151" s="208"/>
      <c r="H151" s="31"/>
      <c r="I151" s="81"/>
      <c r="J151" s="81"/>
      <c r="K151" s="36"/>
      <c r="L151" s="167"/>
      <c r="M151" s="211"/>
      <c r="N151" s="22"/>
      <c r="O151" s="30"/>
      <c r="P151" s="25"/>
      <c r="Q151" s="21"/>
      <c r="R151" s="22"/>
      <c r="S151" s="25"/>
      <c r="T151" s="26"/>
    </row>
    <row r="152" spans="5:20" s="9" customFormat="1" ht="19.7" customHeight="1">
      <c r="E152" s="21"/>
      <c r="F152" s="347"/>
      <c r="G152" s="208"/>
      <c r="H152" s="31"/>
      <c r="I152" s="81"/>
      <c r="J152" s="81"/>
      <c r="K152" s="36"/>
      <c r="L152" s="167"/>
      <c r="M152" s="211"/>
      <c r="N152" s="22"/>
      <c r="O152" s="30"/>
      <c r="P152" s="25"/>
      <c r="Q152" s="21"/>
      <c r="R152" s="22"/>
      <c r="S152" s="25"/>
      <c r="T152" s="26"/>
    </row>
    <row r="153" spans="5:20" s="9" customFormat="1" ht="19.7" customHeight="1">
      <c r="E153" s="21"/>
      <c r="F153" s="208"/>
      <c r="G153" s="208"/>
      <c r="H153" s="1483"/>
      <c r="I153" s="248"/>
      <c r="J153" s="31"/>
      <c r="K153" s="36"/>
      <c r="L153" s="167"/>
      <c r="M153" s="211"/>
      <c r="N153" s="22"/>
      <c r="O153" s="30"/>
      <c r="P153" s="25"/>
      <c r="Q153" s="21"/>
      <c r="R153" s="22"/>
      <c r="S153" s="25"/>
      <c r="T153" s="26"/>
    </row>
    <row r="154" spans="5:20" s="9" customFormat="1" ht="19.7" customHeight="1">
      <c r="E154" s="21"/>
      <c r="F154" s="2207"/>
      <c r="G154" s="2207"/>
      <c r="H154" s="2208"/>
      <c r="I154" s="2209"/>
      <c r="J154" s="2208"/>
      <c r="K154" s="2210"/>
      <c r="L154" s="2144"/>
      <c r="M154" s="2208"/>
      <c r="N154" s="22"/>
      <c r="O154" s="30"/>
      <c r="P154" s="25"/>
      <c r="Q154" s="21"/>
      <c r="R154" s="22"/>
      <c r="S154" s="25"/>
      <c r="T154" s="26"/>
    </row>
    <row r="155" spans="5:20" s="9" customFormat="1" ht="19.7" customHeight="1">
      <c r="E155" s="21"/>
      <c r="F155" s="2207"/>
      <c r="G155" s="2207"/>
      <c r="H155" s="2208"/>
      <c r="I155" s="2209"/>
      <c r="J155" s="2208"/>
      <c r="K155" s="2210"/>
      <c r="L155" s="2144"/>
      <c r="M155" s="2208"/>
      <c r="N155" s="22"/>
      <c r="O155" s="30"/>
      <c r="P155" s="25"/>
      <c r="Q155" s="21"/>
      <c r="R155" s="22"/>
      <c r="S155" s="25"/>
      <c r="T155" s="26"/>
    </row>
    <row r="156" spans="5:20" s="9" customFormat="1" ht="19.7" customHeight="1">
      <c r="E156" s="21"/>
      <c r="F156" s="2207"/>
      <c r="G156" s="2207"/>
      <c r="H156" s="2208"/>
      <c r="I156" s="2209"/>
      <c r="J156" s="2208"/>
      <c r="K156" s="2210"/>
      <c r="L156" s="2144"/>
      <c r="M156" s="2208"/>
      <c r="N156" s="22"/>
      <c r="O156" s="30"/>
      <c r="P156" s="25"/>
      <c r="Q156" s="21"/>
      <c r="R156" s="22"/>
      <c r="S156" s="25"/>
      <c r="T156" s="26"/>
    </row>
    <row r="157" spans="5:20" s="9" customFormat="1" ht="19.7" customHeight="1">
      <c r="E157" s="21"/>
      <c r="F157" s="208"/>
      <c r="G157" s="208"/>
      <c r="H157" s="1483"/>
      <c r="I157" s="248"/>
      <c r="J157" s="31"/>
      <c r="K157" s="36"/>
      <c r="L157" s="167"/>
      <c r="M157" s="211"/>
      <c r="N157" s="22"/>
      <c r="O157" s="30"/>
      <c r="P157" s="25"/>
      <c r="Q157" s="21"/>
      <c r="R157" s="22"/>
      <c r="S157" s="25"/>
      <c r="T157" s="26"/>
    </row>
    <row r="158" spans="5:20" s="9" customFormat="1" ht="19.7" customHeight="1">
      <c r="E158" s="21"/>
      <c r="F158" s="2214"/>
      <c r="G158" s="2214"/>
      <c r="H158" s="2145"/>
      <c r="I158" s="2215"/>
      <c r="J158" s="2145"/>
      <c r="K158" s="2143"/>
      <c r="L158" s="2144"/>
      <c r="M158" s="2145"/>
      <c r="N158" s="22"/>
      <c r="O158" s="30"/>
      <c r="P158" s="25"/>
      <c r="Q158" s="21"/>
      <c r="R158" s="22"/>
      <c r="S158" s="25"/>
      <c r="T158" s="26"/>
    </row>
    <row r="159" spans="5:20" s="9" customFormat="1" ht="19.7" customHeight="1">
      <c r="E159" s="21"/>
      <c r="F159" s="347"/>
      <c r="G159" s="208"/>
      <c r="H159" s="31"/>
      <c r="I159" s="31"/>
      <c r="J159" s="31"/>
      <c r="K159" s="36"/>
      <c r="L159" s="167"/>
      <c r="M159" s="211"/>
      <c r="N159" s="22"/>
      <c r="O159" s="30"/>
      <c r="P159" s="25"/>
      <c r="Q159" s="21"/>
      <c r="R159" s="22"/>
      <c r="S159" s="25"/>
      <c r="T159" s="26"/>
    </row>
    <row r="160" spans="5:20" s="9" customFormat="1" ht="19.7" customHeight="1">
      <c r="E160" s="21"/>
      <c r="F160" s="890"/>
      <c r="G160" s="890"/>
      <c r="H160" s="2201"/>
      <c r="I160" s="1737"/>
      <c r="J160" s="79"/>
      <c r="K160" s="1292"/>
      <c r="L160" s="1440"/>
      <c r="M160" s="2208"/>
      <c r="N160" s="22"/>
      <c r="O160" s="30"/>
      <c r="P160" s="25"/>
      <c r="Q160" s="21"/>
      <c r="R160" s="22"/>
      <c r="S160" s="25"/>
      <c r="T160" s="26"/>
    </row>
    <row r="161" spans="5:20" s="9" customFormat="1" ht="19.7" customHeight="1">
      <c r="E161" s="21"/>
      <c r="F161" s="347"/>
      <c r="G161" s="347"/>
      <c r="H161" s="31"/>
      <c r="I161" s="31"/>
      <c r="J161" s="31"/>
      <c r="K161" s="36"/>
      <c r="L161" s="167"/>
      <c r="M161" s="211"/>
      <c r="N161" s="22"/>
      <c r="O161" s="30"/>
      <c r="P161" s="25"/>
      <c r="Q161" s="21"/>
      <c r="R161" s="22"/>
      <c r="S161" s="25"/>
      <c r="T161" s="26"/>
    </row>
    <row r="162" spans="5:20" s="9" customFormat="1" ht="19.7" customHeight="1">
      <c r="E162" s="21"/>
      <c r="F162" s="347"/>
      <c r="G162" s="347"/>
      <c r="H162" s="31"/>
      <c r="I162" s="31"/>
      <c r="J162" s="31"/>
      <c r="K162" s="36"/>
      <c r="L162" s="167"/>
      <c r="M162" s="211"/>
      <c r="N162" s="22"/>
      <c r="O162" s="30"/>
      <c r="P162" s="25"/>
      <c r="Q162" s="21"/>
      <c r="R162" s="22"/>
      <c r="S162" s="25"/>
      <c r="T162" s="26"/>
    </row>
    <row r="163" spans="5:20" s="9" customFormat="1" ht="19.7" customHeight="1">
      <c r="E163" s="21"/>
      <c r="F163" s="347"/>
      <c r="G163" s="208"/>
      <c r="H163" s="31"/>
      <c r="I163" s="31"/>
      <c r="J163" s="31"/>
      <c r="K163" s="36"/>
      <c r="L163" s="167"/>
      <c r="M163" s="211"/>
      <c r="N163" s="22"/>
      <c r="O163" s="30"/>
      <c r="P163" s="25"/>
      <c r="Q163" s="21"/>
      <c r="R163" s="22"/>
      <c r="S163" s="25"/>
      <c r="T163" s="26"/>
    </row>
    <row r="164" spans="5:20" s="9" customFormat="1" ht="19.7" customHeight="1">
      <c r="E164" s="21"/>
      <c r="F164" s="347"/>
      <c r="G164" s="208"/>
      <c r="H164" s="31"/>
      <c r="I164" s="31"/>
      <c r="J164" s="31"/>
      <c r="K164" s="36"/>
      <c r="L164" s="167"/>
      <c r="M164" s="211"/>
      <c r="N164" s="22"/>
      <c r="O164" s="30"/>
      <c r="P164" s="25"/>
      <c r="Q164" s="21"/>
      <c r="R164" s="22"/>
      <c r="S164" s="25"/>
      <c r="T164" s="26"/>
    </row>
    <row r="165" spans="5:20" s="9" customFormat="1" ht="19.7" customHeight="1">
      <c r="E165" s="21"/>
      <c r="F165" s="347"/>
      <c r="G165" s="208"/>
      <c r="H165" s="31"/>
      <c r="I165" s="31"/>
      <c r="J165" s="31"/>
      <c r="K165" s="36"/>
      <c r="L165" s="167"/>
      <c r="M165" s="211"/>
      <c r="N165" s="22"/>
      <c r="O165" s="30"/>
      <c r="P165" s="25"/>
      <c r="Q165" s="21"/>
      <c r="R165" s="22"/>
      <c r="S165" s="25"/>
      <c r="T165" s="26"/>
    </row>
    <row r="166" spans="5:20" s="9" customFormat="1" ht="19.7" customHeight="1">
      <c r="E166" s="21"/>
      <c r="F166" s="347"/>
      <c r="G166" s="208"/>
      <c r="H166" s="31"/>
      <c r="I166" s="31"/>
      <c r="J166" s="31"/>
      <c r="K166" s="36"/>
      <c r="L166" s="167"/>
      <c r="M166" s="211"/>
      <c r="N166" s="22"/>
      <c r="O166" s="30"/>
      <c r="P166" s="25"/>
      <c r="Q166" s="21"/>
      <c r="R166" s="22"/>
      <c r="S166" s="25"/>
      <c r="T166" s="26"/>
    </row>
    <row r="167" spans="5:20" s="9" customFormat="1" ht="19.7" customHeight="1">
      <c r="E167" s="21"/>
      <c r="F167" s="208"/>
      <c r="G167" s="208"/>
      <c r="H167" s="1483"/>
      <c r="I167" s="248"/>
      <c r="J167" s="31"/>
      <c r="K167" s="36"/>
      <c r="L167" s="167"/>
      <c r="M167" s="211"/>
      <c r="N167" s="22"/>
      <c r="O167" s="30"/>
      <c r="P167" s="25"/>
      <c r="Q167" s="21"/>
      <c r="R167" s="22"/>
      <c r="S167" s="25"/>
      <c r="T167" s="26"/>
    </row>
    <row r="168" spans="5:20" s="9" customFormat="1" ht="19.7" customHeight="1">
      <c r="E168" s="21"/>
      <c r="F168" s="2207"/>
      <c r="G168" s="2207"/>
      <c r="H168" s="2208"/>
      <c r="I168" s="2209"/>
      <c r="J168" s="2208"/>
      <c r="K168" s="2210"/>
      <c r="L168" s="2144"/>
      <c r="M168" s="2208"/>
      <c r="N168" s="22"/>
      <c r="O168" s="30"/>
      <c r="P168" s="25"/>
      <c r="Q168" s="21"/>
      <c r="R168" s="22"/>
      <c r="S168" s="25"/>
      <c r="T168" s="26"/>
    </row>
    <row r="169" spans="5:20" s="9" customFormat="1" ht="19.7" customHeight="1">
      <c r="E169" s="21"/>
      <c r="F169" s="21"/>
      <c r="G169" s="21"/>
      <c r="H169" s="75"/>
      <c r="I169" s="22"/>
      <c r="J169" s="38"/>
      <c r="K169" s="36"/>
      <c r="L169" s="167"/>
      <c r="M169" s="211"/>
      <c r="N169" s="22"/>
      <c r="O169" s="30"/>
      <c r="P169" s="25"/>
      <c r="Q169" s="21"/>
      <c r="R169" s="22"/>
      <c r="S169" s="25"/>
      <c r="T169" s="26"/>
    </row>
    <row r="170" spans="5:20" s="9" customFormat="1" ht="19.7" customHeight="1">
      <c r="E170" s="21"/>
      <c r="F170" s="21"/>
      <c r="G170" s="21"/>
      <c r="H170" s="75"/>
      <c r="I170" s="22"/>
      <c r="J170" s="38"/>
      <c r="K170" s="36"/>
      <c r="L170" s="167"/>
      <c r="M170" s="211"/>
      <c r="N170" s="22"/>
      <c r="O170" s="30"/>
      <c r="P170" s="25"/>
      <c r="Q170" s="21"/>
      <c r="R170" s="22"/>
      <c r="S170" s="25"/>
      <c r="T170" s="26"/>
    </row>
    <row r="171" spans="5:20" s="9" customFormat="1" ht="19.7" customHeight="1">
      <c r="E171" s="21"/>
      <c r="F171" s="347"/>
      <c r="G171" s="347"/>
      <c r="H171" s="31"/>
      <c r="I171" s="248"/>
      <c r="J171" s="31"/>
      <c r="K171" s="36"/>
      <c r="L171" s="167"/>
      <c r="M171" s="211"/>
      <c r="N171" s="22"/>
      <c r="O171" s="30"/>
      <c r="P171" s="25"/>
      <c r="Q171" s="21"/>
      <c r="R171" s="22"/>
      <c r="S171" s="25"/>
      <c r="T171" s="26"/>
    </row>
    <row r="172" spans="5:20" s="9" customFormat="1" ht="19.7" customHeight="1">
      <c r="E172" s="21"/>
      <c r="F172" s="347"/>
      <c r="G172" s="347"/>
      <c r="H172" s="31"/>
      <c r="I172" s="248"/>
      <c r="J172" s="31"/>
      <c r="K172" s="36"/>
      <c r="L172" s="167"/>
      <c r="M172" s="211"/>
      <c r="N172" s="22"/>
      <c r="O172" s="30"/>
      <c r="P172" s="25"/>
      <c r="Q172" s="21"/>
      <c r="R172" s="22"/>
      <c r="S172" s="25"/>
      <c r="T172" s="26"/>
    </row>
    <row r="173" spans="5:20" s="9" customFormat="1" ht="19.7" customHeight="1">
      <c r="E173" s="21"/>
      <c r="F173" s="347"/>
      <c r="G173" s="347"/>
      <c r="H173" s="31"/>
      <c r="I173" s="248"/>
      <c r="J173" s="31"/>
      <c r="K173" s="36"/>
      <c r="L173" s="167"/>
      <c r="M173" s="211"/>
      <c r="N173" s="22"/>
      <c r="O173" s="30"/>
      <c r="P173" s="25"/>
      <c r="Q173" s="21"/>
      <c r="R173" s="22"/>
      <c r="S173" s="25"/>
      <c r="T173" s="26"/>
    </row>
    <row r="174" spans="5:20" s="9" customFormat="1" ht="19.7" customHeight="1">
      <c r="E174" s="21"/>
      <c r="F174" s="347"/>
      <c r="G174" s="347"/>
      <c r="H174" s="31"/>
      <c r="I174" s="248"/>
      <c r="J174" s="31"/>
      <c r="K174" s="36"/>
      <c r="L174" s="167"/>
      <c r="M174" s="211"/>
      <c r="N174" s="22"/>
      <c r="O174" s="30"/>
      <c r="P174" s="25"/>
      <c r="Q174" s="21"/>
      <c r="R174" s="22"/>
      <c r="S174" s="25"/>
      <c r="T174" s="26"/>
    </row>
    <row r="175" spans="5:20" s="9" customFormat="1" ht="19.7" customHeight="1">
      <c r="E175" s="21"/>
      <c r="F175" s="347"/>
      <c r="G175" s="347"/>
      <c r="H175" s="31"/>
      <c r="I175" s="248"/>
      <c r="J175" s="31"/>
      <c r="K175" s="36"/>
      <c r="L175" s="167"/>
      <c r="M175" s="211"/>
      <c r="N175" s="22"/>
      <c r="O175" s="30"/>
      <c r="P175" s="25"/>
      <c r="Q175" s="21"/>
      <c r="R175" s="22"/>
      <c r="S175" s="25"/>
      <c r="T175" s="26"/>
    </row>
    <row r="176" spans="5:20" s="9" customFormat="1" ht="19.7" customHeight="1">
      <c r="E176" s="21"/>
      <c r="F176" s="347"/>
      <c r="G176" s="347"/>
      <c r="H176" s="31"/>
      <c r="I176" s="248"/>
      <c r="J176" s="31"/>
      <c r="K176" s="36"/>
      <c r="L176" s="167"/>
      <c r="M176" s="211"/>
      <c r="N176" s="22"/>
      <c r="O176" s="30"/>
      <c r="P176" s="25"/>
      <c r="Q176" s="21"/>
      <c r="R176" s="22"/>
      <c r="S176" s="25"/>
      <c r="T176" s="26"/>
    </row>
    <row r="177" spans="5:20" s="9" customFormat="1" ht="19.7" customHeight="1">
      <c r="E177" s="21"/>
      <c r="F177" s="347"/>
      <c r="G177" s="347"/>
      <c r="H177" s="31"/>
      <c r="I177" s="248"/>
      <c r="J177" s="31"/>
      <c r="K177" s="36"/>
      <c r="L177" s="167"/>
      <c r="M177" s="211"/>
      <c r="N177" s="22"/>
      <c r="O177" s="30"/>
      <c r="P177" s="25"/>
      <c r="Q177" s="21"/>
      <c r="R177" s="22"/>
      <c r="S177" s="25"/>
      <c r="T177" s="26"/>
    </row>
    <row r="178" spans="5:20" s="9" customFormat="1" ht="19.7" customHeight="1">
      <c r="E178" s="21"/>
      <c r="F178" s="347"/>
      <c r="G178" s="347"/>
      <c r="H178" s="31"/>
      <c r="I178" s="31"/>
      <c r="J178" s="31"/>
      <c r="K178" s="36"/>
      <c r="L178" s="167"/>
      <c r="M178" s="211"/>
      <c r="N178" s="22"/>
      <c r="O178" s="30"/>
      <c r="P178" s="25"/>
      <c r="Q178" s="21"/>
      <c r="R178" s="22"/>
      <c r="S178" s="25"/>
      <c r="T178" s="26"/>
    </row>
    <row r="179" spans="5:20" s="9" customFormat="1" ht="19.7" customHeight="1">
      <c r="E179" s="21"/>
      <c r="F179" s="347"/>
      <c r="G179" s="347"/>
      <c r="H179" s="31"/>
      <c r="I179" s="31"/>
      <c r="J179" s="31"/>
      <c r="K179" s="36"/>
      <c r="L179" s="167"/>
      <c r="M179" s="211"/>
      <c r="N179" s="22"/>
      <c r="O179" s="30"/>
      <c r="P179" s="25"/>
      <c r="Q179" s="21"/>
      <c r="R179" s="22"/>
      <c r="S179" s="25"/>
      <c r="T179" s="26"/>
    </row>
    <row r="180" spans="5:20" s="9" customFormat="1" ht="19.7" customHeight="1">
      <c r="E180" s="21"/>
      <c r="F180" s="347"/>
      <c r="G180" s="347"/>
      <c r="H180" s="31"/>
      <c r="I180" s="31"/>
      <c r="J180" s="31"/>
      <c r="K180" s="36"/>
      <c r="L180" s="167"/>
      <c r="M180" s="211"/>
      <c r="N180" s="22"/>
      <c r="O180" s="30"/>
      <c r="P180" s="25"/>
      <c r="Q180" s="21"/>
      <c r="R180" s="22"/>
      <c r="S180" s="25"/>
      <c r="T180" s="26"/>
    </row>
    <row r="181" spans="5:20" s="9" customFormat="1" ht="19.7" customHeight="1">
      <c r="E181" s="21"/>
      <c r="F181" s="347"/>
      <c r="G181" s="347"/>
      <c r="H181" s="31"/>
      <c r="I181" s="31"/>
      <c r="J181" s="31"/>
      <c r="K181" s="36"/>
      <c r="L181" s="167"/>
      <c r="M181" s="211"/>
      <c r="N181" s="22"/>
      <c r="O181" s="30"/>
      <c r="P181" s="25"/>
      <c r="Q181" s="21"/>
      <c r="R181" s="22"/>
      <c r="S181" s="25"/>
      <c r="T181" s="26"/>
    </row>
    <row r="182" spans="5:20" s="9" customFormat="1" ht="19.7" customHeight="1">
      <c r="E182" s="21"/>
      <c r="F182" s="347"/>
      <c r="G182" s="347"/>
      <c r="H182" s="1483"/>
      <c r="I182" s="248"/>
      <c r="J182" s="31"/>
      <c r="K182" s="36"/>
      <c r="L182" s="167"/>
      <c r="M182" s="211"/>
      <c r="N182" s="22"/>
      <c r="O182" s="30"/>
      <c r="P182" s="25"/>
      <c r="Q182" s="21"/>
      <c r="R182" s="22"/>
      <c r="S182" s="25"/>
      <c r="T182" s="26"/>
    </row>
    <row r="183" spans="5:20" s="9" customFormat="1" ht="19.7" customHeight="1">
      <c r="E183" s="21"/>
      <c r="F183" s="347"/>
      <c r="G183" s="347"/>
      <c r="H183" s="31"/>
      <c r="I183" s="31"/>
      <c r="J183" s="31"/>
      <c r="K183" s="36"/>
      <c r="L183" s="167"/>
      <c r="M183" s="211"/>
      <c r="N183" s="22"/>
      <c r="O183" s="30"/>
      <c r="P183" s="25"/>
      <c r="Q183" s="21"/>
      <c r="R183" s="22"/>
      <c r="S183" s="25"/>
      <c r="T183" s="26"/>
    </row>
    <row r="184" spans="5:20" s="9" customFormat="1" ht="19.7" customHeight="1">
      <c r="E184" s="21"/>
      <c r="F184" s="347"/>
      <c r="G184" s="347"/>
      <c r="H184" s="31"/>
      <c r="I184" s="31"/>
      <c r="J184" s="31"/>
      <c r="K184" s="36"/>
      <c r="L184" s="167"/>
      <c r="M184" s="211"/>
      <c r="N184" s="22"/>
      <c r="O184" s="30"/>
      <c r="P184" s="25"/>
      <c r="Q184" s="21"/>
      <c r="R184" s="22"/>
      <c r="S184" s="25"/>
      <c r="T184" s="26"/>
    </row>
    <row r="185" spans="5:20" s="9" customFormat="1" ht="19.7" customHeight="1">
      <c r="E185" s="21"/>
      <c r="F185" s="347"/>
      <c r="G185" s="347"/>
      <c r="H185" s="31"/>
      <c r="I185" s="31"/>
      <c r="J185" s="31"/>
      <c r="K185" s="36"/>
      <c r="L185" s="167"/>
      <c r="M185" s="211"/>
      <c r="N185" s="22"/>
      <c r="O185" s="30"/>
      <c r="P185" s="25"/>
      <c r="Q185" s="21"/>
      <c r="R185" s="22"/>
      <c r="S185" s="25"/>
      <c r="T185" s="26"/>
    </row>
    <row r="186" spans="5:20" s="9" customFormat="1" ht="19.7" customHeight="1">
      <c r="E186" s="21"/>
      <c r="F186" s="347"/>
      <c r="G186" s="347"/>
      <c r="H186" s="31"/>
      <c r="I186" s="31"/>
      <c r="J186" s="31"/>
      <c r="K186" s="36"/>
      <c r="L186" s="167"/>
      <c r="M186" s="211"/>
      <c r="N186" s="211"/>
      <c r="O186" s="30"/>
      <c r="P186" s="25"/>
      <c r="Q186" s="21"/>
      <c r="R186" s="22"/>
      <c r="S186" s="25"/>
      <c r="T186" s="26"/>
    </row>
    <row r="187" spans="5:20" s="9" customFormat="1" ht="19.7" customHeight="1">
      <c r="E187" s="21"/>
      <c r="F187" s="347"/>
      <c r="G187" s="347"/>
      <c r="H187" s="31"/>
      <c r="I187" s="31"/>
      <c r="J187" s="31"/>
      <c r="K187" s="36"/>
      <c r="L187" s="167"/>
      <c r="M187" s="211"/>
      <c r="N187" s="211"/>
      <c r="O187" s="30"/>
      <c r="P187" s="25"/>
      <c r="Q187" s="21"/>
      <c r="R187" s="22"/>
      <c r="S187" s="25"/>
      <c r="T187" s="26"/>
    </row>
    <row r="188" spans="5:20" s="9" customFormat="1" ht="19.7" customHeight="1">
      <c r="E188" s="21"/>
      <c r="F188" s="347"/>
      <c r="G188" s="347"/>
      <c r="H188" s="31"/>
      <c r="I188" s="31"/>
      <c r="J188" s="31"/>
      <c r="K188" s="36"/>
      <c r="L188" s="167"/>
      <c r="M188" s="211"/>
      <c r="N188" s="211"/>
      <c r="O188" s="30"/>
      <c r="P188" s="25"/>
      <c r="Q188" s="21"/>
      <c r="R188" s="22"/>
      <c r="S188" s="25"/>
      <c r="T188" s="26"/>
    </row>
    <row r="189" spans="5:20" s="9" customFormat="1" ht="19.7" customHeight="1">
      <c r="E189" s="21"/>
      <c r="F189" s="347"/>
      <c r="G189" s="347"/>
      <c r="H189" s="31"/>
      <c r="I189" s="31"/>
      <c r="J189" s="31"/>
      <c r="K189" s="36"/>
      <c r="L189" s="167"/>
      <c r="M189" s="211"/>
      <c r="N189" s="211"/>
      <c r="O189" s="30"/>
      <c r="P189" s="25"/>
      <c r="Q189" s="21"/>
      <c r="R189" s="22"/>
      <c r="S189" s="25"/>
      <c r="T189" s="26"/>
    </row>
    <row r="190" spans="5:20" s="9" customFormat="1" ht="19.7" customHeight="1">
      <c r="E190" s="21"/>
      <c r="F190" s="347"/>
      <c r="G190" s="347"/>
      <c r="H190" s="31"/>
      <c r="I190" s="31"/>
      <c r="J190" s="31"/>
      <c r="K190" s="36"/>
      <c r="L190" s="167"/>
      <c r="M190" s="211"/>
      <c r="N190" s="211"/>
      <c r="O190" s="30"/>
      <c r="P190" s="25"/>
      <c r="Q190" s="21"/>
      <c r="R190" s="22"/>
      <c r="S190" s="25"/>
      <c r="T190" s="26"/>
    </row>
    <row r="191" spans="5:20" s="9" customFormat="1" ht="19.7" customHeight="1">
      <c r="E191" s="21"/>
      <c r="F191" s="347"/>
      <c r="G191" s="347"/>
      <c r="H191" s="31"/>
      <c r="I191" s="31"/>
      <c r="J191" s="31"/>
      <c r="K191" s="36"/>
      <c r="L191" s="167"/>
      <c r="M191" s="211"/>
      <c r="N191" s="211"/>
      <c r="O191" s="30"/>
      <c r="P191" s="25"/>
      <c r="Q191" s="21"/>
      <c r="R191" s="22"/>
      <c r="S191" s="25"/>
      <c r="T191" s="26"/>
    </row>
    <row r="192" spans="5:20" s="9" customFormat="1" ht="19.7" customHeight="1">
      <c r="E192" s="21"/>
      <c r="F192" s="347"/>
      <c r="G192" s="347"/>
      <c r="H192" s="31"/>
      <c r="I192" s="31"/>
      <c r="J192" s="31"/>
      <c r="K192" s="36"/>
      <c r="L192" s="167"/>
      <c r="M192" s="211"/>
      <c r="N192" s="211"/>
      <c r="O192" s="30"/>
      <c r="P192" s="25"/>
      <c r="Q192" s="21"/>
      <c r="R192" s="22"/>
      <c r="S192" s="25"/>
      <c r="T192" s="26"/>
    </row>
    <row r="193" spans="5:20" s="9" customFormat="1" ht="19.7" customHeight="1">
      <c r="E193" s="21"/>
      <c r="F193" s="347"/>
      <c r="G193" s="347"/>
      <c r="H193" s="31"/>
      <c r="I193" s="31"/>
      <c r="J193" s="31"/>
      <c r="K193" s="36"/>
      <c r="L193" s="167"/>
      <c r="M193" s="211"/>
      <c r="N193" s="211"/>
      <c r="O193" s="30"/>
      <c r="P193" s="25"/>
      <c r="Q193" s="21"/>
      <c r="R193" s="22"/>
      <c r="S193" s="25"/>
      <c r="T193" s="26"/>
    </row>
    <row r="194" spans="5:20" s="9" customFormat="1" ht="19.7" customHeight="1">
      <c r="E194" s="21"/>
      <c r="F194" s="208"/>
      <c r="G194" s="208"/>
      <c r="H194" s="1692"/>
      <c r="I194" s="248"/>
      <c r="J194" s="31"/>
      <c r="K194" s="36"/>
      <c r="L194" s="167"/>
      <c r="M194" s="211"/>
      <c r="N194" s="22"/>
      <c r="O194" s="30"/>
      <c r="P194" s="25"/>
      <c r="Q194" s="21"/>
      <c r="R194" s="22"/>
      <c r="S194" s="25"/>
      <c r="T194" s="26"/>
    </row>
    <row r="195" spans="5:20" s="9" customFormat="1" ht="19.7" customHeight="1">
      <c r="E195" s="21"/>
      <c r="F195" s="890"/>
      <c r="G195" s="890"/>
      <c r="H195" s="2201"/>
      <c r="I195" s="1737"/>
      <c r="J195" s="79"/>
      <c r="K195" s="1292"/>
      <c r="L195" s="1440"/>
      <c r="M195" s="2208"/>
      <c r="N195" s="22"/>
      <c r="O195" s="30"/>
      <c r="P195" s="25"/>
      <c r="Q195" s="21"/>
      <c r="R195" s="22"/>
      <c r="S195" s="25"/>
      <c r="T195" s="26"/>
    </row>
    <row r="196" spans="5:20" s="9" customFormat="1" ht="19.7" customHeight="1">
      <c r="E196" s="21"/>
      <c r="F196" s="2213"/>
      <c r="G196" s="2213"/>
      <c r="H196" s="2213"/>
      <c r="I196" s="248"/>
      <c r="J196" s="31"/>
      <c r="K196" s="36"/>
      <c r="L196" s="167"/>
      <c r="M196" s="211"/>
      <c r="N196" s="22"/>
      <c r="O196" s="30"/>
      <c r="P196" s="25"/>
      <c r="Q196" s="21"/>
      <c r="R196" s="22"/>
      <c r="S196" s="25"/>
      <c r="T196" s="26"/>
    </row>
    <row r="197" spans="5:20" s="9" customFormat="1" ht="19.7" customHeight="1">
      <c r="E197" s="21"/>
      <c r="F197" s="347"/>
      <c r="G197" s="347"/>
      <c r="H197" s="31"/>
      <c r="I197" s="31"/>
      <c r="J197" s="31"/>
      <c r="K197" s="36"/>
      <c r="L197" s="167"/>
      <c r="M197" s="211"/>
      <c r="N197" s="22"/>
      <c r="O197" s="30"/>
      <c r="P197" s="25"/>
      <c r="Q197" s="21"/>
      <c r="R197" s="22"/>
      <c r="S197" s="25"/>
      <c r="T197" s="26"/>
    </row>
    <row r="198" spans="5:20" s="9" customFormat="1" ht="19.7" customHeight="1">
      <c r="E198" s="21"/>
      <c r="F198" s="347"/>
      <c r="G198" s="347"/>
      <c r="H198" s="31"/>
      <c r="I198" s="31"/>
      <c r="J198" s="31"/>
      <c r="K198" s="36"/>
      <c r="L198" s="167"/>
      <c r="M198" s="211"/>
      <c r="N198" s="22"/>
      <c r="O198" s="30"/>
      <c r="P198" s="25"/>
      <c r="Q198" s="21"/>
      <c r="R198" s="22"/>
      <c r="S198" s="25"/>
      <c r="T198" s="26"/>
    </row>
    <row r="199" spans="5:20" s="9" customFormat="1" ht="19.7" customHeight="1">
      <c r="E199" s="21"/>
      <c r="F199" s="21"/>
      <c r="G199" s="21"/>
      <c r="H199" s="1483"/>
      <c r="I199" s="248"/>
      <c r="J199" s="31"/>
      <c r="K199" s="36"/>
      <c r="L199" s="167"/>
      <c r="M199" s="211"/>
      <c r="N199" s="22"/>
      <c r="O199" s="30"/>
      <c r="P199" s="25"/>
      <c r="Q199" s="21"/>
      <c r="R199" s="22"/>
      <c r="S199" s="25"/>
      <c r="T199" s="26"/>
    </row>
    <row r="200" spans="5:20" s="9" customFormat="1" ht="19.7" customHeight="1">
      <c r="E200" s="21"/>
      <c r="F200" s="347"/>
      <c r="G200" s="347"/>
      <c r="H200" s="31"/>
      <c r="I200" s="31"/>
      <c r="J200" s="31"/>
      <c r="K200" s="36"/>
      <c r="L200" s="167"/>
      <c r="M200" s="211"/>
      <c r="N200" s="22"/>
      <c r="O200" s="30"/>
      <c r="P200" s="25"/>
      <c r="Q200" s="21"/>
      <c r="R200" s="22"/>
      <c r="S200" s="25"/>
      <c r="T200" s="26"/>
    </row>
    <row r="201" spans="5:20" s="9" customFormat="1" ht="19.7" customHeight="1">
      <c r="E201" s="21"/>
      <c r="F201" s="208"/>
      <c r="G201" s="208"/>
      <c r="H201" s="30"/>
      <c r="I201" s="248"/>
      <c r="J201" s="31"/>
      <c r="K201" s="36"/>
      <c r="L201" s="167"/>
      <c r="M201" s="211"/>
      <c r="N201" s="22"/>
      <c r="O201" s="30"/>
      <c r="P201" s="25"/>
      <c r="Q201" s="21"/>
      <c r="R201" s="22"/>
      <c r="S201" s="25"/>
      <c r="T201" s="26"/>
    </row>
    <row r="202" spans="5:20" s="9" customFormat="1" ht="19.7" customHeight="1">
      <c r="E202" s="21"/>
      <c r="F202" s="208"/>
      <c r="G202" s="208"/>
      <c r="H202" s="31"/>
      <c r="I202" s="31"/>
      <c r="J202" s="31"/>
      <c r="K202" s="36"/>
      <c r="L202" s="167"/>
      <c r="M202" s="211"/>
      <c r="N202" s="22"/>
      <c r="O202" s="30"/>
      <c r="P202" s="25"/>
      <c r="Q202" s="21"/>
      <c r="R202" s="22"/>
      <c r="S202" s="25"/>
      <c r="T202" s="26"/>
    </row>
    <row r="203" spans="5:20" s="9" customFormat="1" ht="19.7" customHeight="1">
      <c r="E203" s="21"/>
      <c r="F203" s="208"/>
      <c r="G203" s="208"/>
      <c r="H203" s="30"/>
      <c r="I203" s="248"/>
      <c r="J203" s="31"/>
      <c r="K203" s="36"/>
      <c r="L203" s="167"/>
      <c r="M203" s="211"/>
      <c r="N203" s="22"/>
      <c r="O203" s="30"/>
      <c r="P203" s="25"/>
      <c r="Q203" s="21"/>
      <c r="R203" s="22"/>
      <c r="S203" s="25"/>
      <c r="T203" s="26"/>
    </row>
    <row r="204" spans="5:20" s="9" customFormat="1" ht="19.7" customHeight="1">
      <c r="E204" s="21"/>
      <c r="F204" s="2213"/>
      <c r="G204" s="2213"/>
      <c r="H204" s="2213"/>
      <c r="I204" s="248"/>
      <c r="J204" s="31"/>
      <c r="K204" s="36"/>
      <c r="L204" s="167"/>
      <c r="M204" s="211"/>
      <c r="N204" s="22"/>
      <c r="O204" s="30"/>
      <c r="P204" s="25"/>
      <c r="Q204" s="21"/>
      <c r="R204" s="22"/>
      <c r="S204" s="25"/>
      <c r="T204" s="26"/>
    </row>
    <row r="205" spans="5:20" s="9" customFormat="1" ht="19.7" customHeight="1">
      <c r="E205" s="21"/>
      <c r="F205" s="347"/>
      <c r="G205" s="347"/>
      <c r="H205" s="30"/>
      <c r="I205" s="248"/>
      <c r="J205" s="31"/>
      <c r="K205" s="36"/>
      <c r="L205" s="167"/>
      <c r="M205" s="211"/>
      <c r="N205" s="22"/>
      <c r="O205" s="30"/>
      <c r="P205" s="25"/>
      <c r="Q205" s="21"/>
      <c r="R205" s="25"/>
      <c r="S205" s="32"/>
      <c r="T205" s="26"/>
    </row>
    <row r="206" spans="5:20" s="9" customFormat="1" ht="19.7" customHeight="1">
      <c r="E206" s="21"/>
      <c r="F206" s="347"/>
      <c r="G206" s="347"/>
      <c r="H206" s="76"/>
      <c r="I206" s="1695"/>
      <c r="J206" s="31"/>
      <c r="K206" s="36"/>
      <c r="L206" s="167"/>
      <c r="M206" s="211"/>
      <c r="N206" s="22"/>
      <c r="O206" s="30"/>
      <c r="P206" s="25"/>
      <c r="Q206" s="21"/>
      <c r="R206" s="25"/>
      <c r="S206" s="32"/>
      <c r="T206" s="26"/>
    </row>
    <row r="207" spans="5:20" s="9" customFormat="1" ht="19.7" customHeight="1">
      <c r="E207" s="21"/>
      <c r="F207" s="347"/>
      <c r="G207" s="347"/>
      <c r="H207" s="30"/>
      <c r="I207" s="248"/>
      <c r="J207" s="31"/>
      <c r="K207" s="36"/>
      <c r="L207" s="167"/>
      <c r="M207" s="211"/>
      <c r="N207" s="22"/>
      <c r="O207" s="30"/>
      <c r="P207" s="25"/>
      <c r="Q207" s="21"/>
      <c r="R207" s="25"/>
      <c r="S207" s="32"/>
      <c r="T207" s="26"/>
    </row>
    <row r="208" spans="5:20" s="9" customFormat="1" ht="19.7" customHeight="1">
      <c r="E208" s="21"/>
      <c r="F208" s="208"/>
      <c r="G208" s="208"/>
      <c r="H208" s="1080"/>
      <c r="I208" s="248"/>
      <c r="J208" s="31"/>
      <c r="K208" s="36"/>
      <c r="L208" s="167"/>
      <c r="M208" s="211"/>
      <c r="N208" s="22"/>
      <c r="O208" s="30"/>
      <c r="P208" s="25"/>
      <c r="Q208" s="21"/>
      <c r="R208" s="25"/>
      <c r="S208" s="32"/>
      <c r="T208" s="26"/>
    </row>
    <row r="209" spans="5:20" s="9" customFormat="1" ht="19.7" customHeight="1">
      <c r="E209" s="21"/>
      <c r="F209" s="208"/>
      <c r="G209" s="208"/>
      <c r="H209" s="1093"/>
      <c r="I209" s="248"/>
      <c r="J209" s="31"/>
      <c r="K209" s="36"/>
      <c r="L209" s="167"/>
      <c r="M209" s="211"/>
      <c r="N209" s="22"/>
      <c r="O209" s="30"/>
      <c r="P209" s="25"/>
      <c r="Q209" s="21"/>
      <c r="R209" s="25"/>
      <c r="S209" s="32"/>
      <c r="T209" s="26"/>
    </row>
    <row r="210" spans="5:20" s="9" customFormat="1" ht="19.7" customHeight="1">
      <c r="E210" s="21"/>
      <c r="F210" s="208"/>
      <c r="G210" s="21"/>
      <c r="H210" s="1084"/>
      <c r="I210" s="248"/>
      <c r="J210" s="31"/>
      <c r="K210" s="299"/>
      <c r="L210" s="167"/>
      <c r="M210" s="1084"/>
      <c r="N210" s="22"/>
      <c r="O210" s="30"/>
      <c r="P210" s="25"/>
      <c r="Q210" s="21"/>
      <c r="R210" s="25"/>
      <c r="S210" s="32"/>
      <c r="T210" s="26"/>
    </row>
    <row r="211" spans="5:20" s="9" customFormat="1" ht="19.7" customHeight="1">
      <c r="E211" s="21"/>
      <c r="F211" s="208"/>
      <c r="G211" s="21"/>
      <c r="H211" s="1084"/>
      <c r="I211" s="248"/>
      <c r="J211" s="31"/>
      <c r="K211" s="36"/>
      <c r="L211" s="167"/>
      <c r="M211" s="1084"/>
      <c r="N211" s="22"/>
      <c r="O211" s="30"/>
      <c r="P211" s="25"/>
      <c r="Q211" s="21"/>
      <c r="R211" s="25"/>
      <c r="S211" s="32"/>
      <c r="T211" s="26"/>
    </row>
    <row r="212" spans="5:20" s="9" customFormat="1" ht="19.7" customHeight="1">
      <c r="E212" s="890"/>
      <c r="F212" s="890"/>
      <c r="G212" s="890"/>
      <c r="H212" s="2201"/>
      <c r="I212" s="1737"/>
      <c r="J212" s="79"/>
      <c r="K212" s="1292"/>
      <c r="L212" s="1440"/>
      <c r="M212" s="2208"/>
      <c r="N212" s="22"/>
      <c r="O212" s="30"/>
      <c r="P212" s="25"/>
      <c r="Q212" s="21"/>
      <c r="R212" s="25"/>
      <c r="S212" s="32"/>
      <c r="T212" s="26"/>
    </row>
    <row r="213" spans="5:20" s="9" customFormat="1" ht="19.7" customHeight="1">
      <c r="E213" s="890"/>
      <c r="F213" s="890"/>
      <c r="G213" s="890"/>
      <c r="H213" s="2201"/>
      <c r="I213" s="1737"/>
      <c r="J213" s="79"/>
      <c r="K213" s="1292"/>
      <c r="L213" s="1440"/>
      <c r="M213" s="2208"/>
      <c r="N213" s="22"/>
      <c r="O213" s="30"/>
      <c r="P213" s="25"/>
      <c r="Q213" s="21"/>
      <c r="R213" s="25"/>
      <c r="S213" s="32"/>
      <c r="T213" s="26"/>
    </row>
    <row r="214" spans="5:20" s="9" customFormat="1" ht="19.7" customHeight="1">
      <c r="E214" s="890"/>
      <c r="F214" s="890"/>
      <c r="G214" s="890"/>
      <c r="H214" s="2201"/>
      <c r="I214" s="1737"/>
      <c r="J214" s="79"/>
      <c r="K214" s="1292"/>
      <c r="L214" s="1440"/>
      <c r="M214" s="2208"/>
      <c r="N214" s="22"/>
      <c r="O214" s="30"/>
      <c r="P214" s="25"/>
      <c r="Q214" s="21"/>
      <c r="R214" s="25"/>
      <c r="S214" s="32"/>
      <c r="T214" s="26"/>
    </row>
    <row r="215" spans="5:20" s="9" customFormat="1" ht="19.7" customHeight="1">
      <c r="E215" s="890"/>
      <c r="F215" s="890"/>
      <c r="G215" s="890"/>
      <c r="H215" s="2201"/>
      <c r="I215" s="1737"/>
      <c r="J215" s="79"/>
      <c r="K215" s="1292"/>
      <c r="L215" s="1440"/>
      <c r="M215" s="2208"/>
      <c r="N215" s="22"/>
      <c r="O215" s="30"/>
      <c r="P215" s="25"/>
      <c r="Q215" s="21"/>
      <c r="R215" s="25"/>
      <c r="S215" s="32"/>
      <c r="T215" s="26"/>
    </row>
    <row r="216" spans="5:20" s="9" customFormat="1" ht="19.7" customHeight="1">
      <c r="E216" s="890"/>
      <c r="F216" s="890"/>
      <c r="G216" s="890"/>
      <c r="H216" s="79"/>
      <c r="I216" s="2216"/>
      <c r="J216" s="79"/>
      <c r="K216" s="1292"/>
      <c r="L216" s="2203"/>
      <c r="M216" s="2208"/>
      <c r="N216" s="90"/>
      <c r="O216" s="30"/>
      <c r="P216" s="25"/>
      <c r="Q216" s="21"/>
      <c r="R216" s="25"/>
      <c r="S216" s="32"/>
      <c r="T216" s="26"/>
    </row>
    <row r="217" spans="5:20" s="9" customFormat="1" ht="19.7" customHeight="1">
      <c r="E217" s="21"/>
      <c r="F217" s="890"/>
      <c r="G217" s="890"/>
      <c r="H217" s="2201"/>
      <c r="I217" s="1737"/>
      <c r="J217" s="79"/>
      <c r="K217" s="1292"/>
      <c r="L217" s="1440"/>
      <c r="M217" s="79"/>
      <c r="N217" s="22"/>
      <c r="O217" s="30"/>
      <c r="P217" s="25"/>
      <c r="Q217" s="21"/>
      <c r="R217" s="25"/>
      <c r="S217" s="32"/>
      <c r="T217" s="26"/>
    </row>
    <row r="218" spans="5:20" s="9" customFormat="1" ht="19.7" customHeight="1">
      <c r="E218" s="21"/>
      <c r="F218" s="890"/>
      <c r="G218" s="890"/>
      <c r="H218" s="2201"/>
      <c r="I218" s="1737"/>
      <c r="J218" s="79"/>
      <c r="K218" s="1292"/>
      <c r="L218" s="1440"/>
      <c r="M218" s="79"/>
      <c r="N218" s="22"/>
      <c r="O218" s="30"/>
      <c r="P218" s="25"/>
      <c r="Q218" s="21"/>
      <c r="R218" s="25"/>
      <c r="S218" s="32"/>
      <c r="T218" s="26"/>
    </row>
    <row r="219" spans="5:20" s="9" customFormat="1" ht="19.7" customHeight="1">
      <c r="E219" s="21"/>
      <c r="F219" s="208"/>
      <c r="G219" s="208"/>
      <c r="H219" s="1692"/>
      <c r="I219" s="248"/>
      <c r="J219" s="31"/>
      <c r="K219" s="36"/>
      <c r="L219" s="167"/>
      <c r="M219" s="211"/>
      <c r="N219" s="22"/>
      <c r="O219" s="30"/>
      <c r="P219" s="25"/>
      <c r="Q219" s="21"/>
      <c r="R219" s="25"/>
      <c r="S219" s="32"/>
      <c r="T219" s="26"/>
    </row>
    <row r="220" spans="5:20" s="9" customFormat="1" ht="19.7" customHeight="1">
      <c r="E220" s="21"/>
      <c r="F220" s="347"/>
      <c r="G220" s="347"/>
      <c r="H220" s="30"/>
      <c r="I220" s="248"/>
      <c r="J220" s="31"/>
      <c r="K220" s="36"/>
      <c r="L220" s="167"/>
      <c r="M220" s="211"/>
      <c r="N220" s="22"/>
      <c r="O220" s="30"/>
      <c r="P220" s="25"/>
      <c r="Q220" s="21"/>
      <c r="R220" s="25"/>
      <c r="S220" s="32"/>
      <c r="T220" s="26"/>
    </row>
    <row r="221" spans="5:20" s="9" customFormat="1" ht="19.7" customHeight="1">
      <c r="E221" s="21"/>
      <c r="F221" s="1082"/>
      <c r="G221" s="1082"/>
      <c r="H221" s="1093"/>
      <c r="I221" s="248"/>
      <c r="J221" s="31"/>
      <c r="K221" s="36"/>
      <c r="L221" s="167"/>
      <c r="M221" s="211"/>
      <c r="N221" s="22"/>
      <c r="O221" s="30"/>
      <c r="P221" s="25"/>
      <c r="Q221" s="21"/>
      <c r="R221" s="25"/>
      <c r="S221" s="32"/>
      <c r="T221" s="26"/>
    </row>
    <row r="222" spans="5:20" s="9" customFormat="1" ht="19.7" customHeight="1">
      <c r="E222" s="21"/>
      <c r="F222" s="1082"/>
      <c r="G222" s="1082"/>
      <c r="H222" s="1084"/>
      <c r="I222" s="248"/>
      <c r="J222" s="31"/>
      <c r="K222" s="36"/>
      <c r="L222" s="167"/>
      <c r="M222" s="211"/>
      <c r="N222" s="22"/>
      <c r="O222" s="30"/>
      <c r="P222" s="25"/>
      <c r="Q222" s="21"/>
      <c r="R222" s="25"/>
      <c r="S222" s="25"/>
      <c r="T222" s="26"/>
    </row>
    <row r="223" spans="5:20" s="9" customFormat="1" ht="19.7" customHeight="1">
      <c r="E223" s="21"/>
      <c r="F223" s="1082"/>
      <c r="G223" s="1082"/>
      <c r="H223" s="1094"/>
      <c r="I223" s="248"/>
      <c r="J223" s="31"/>
      <c r="K223" s="36"/>
      <c r="L223" s="167"/>
      <c r="M223" s="211"/>
      <c r="N223" s="22"/>
      <c r="O223" s="30"/>
      <c r="P223" s="25"/>
      <c r="Q223" s="21"/>
      <c r="R223" s="25"/>
      <c r="S223" s="25"/>
      <c r="T223" s="26"/>
    </row>
    <row r="224" spans="5:20" s="9" customFormat="1" ht="19.7" customHeight="1">
      <c r="E224" s="21"/>
      <c r="F224" s="1082"/>
      <c r="G224" s="1082"/>
      <c r="H224" s="1094"/>
      <c r="I224" s="248"/>
      <c r="J224" s="31"/>
      <c r="K224" s="36"/>
      <c r="L224" s="167"/>
      <c r="M224" s="211"/>
      <c r="N224" s="22"/>
      <c r="O224" s="30"/>
      <c r="P224" s="25"/>
      <c r="Q224" s="21"/>
      <c r="R224" s="25"/>
      <c r="S224" s="25"/>
      <c r="T224" s="26"/>
    </row>
    <row r="225" spans="5:20" s="9" customFormat="1" ht="19.7" customHeight="1">
      <c r="E225" s="21"/>
      <c r="F225" s="1082"/>
      <c r="G225" s="1082"/>
      <c r="H225" s="1094"/>
      <c r="I225" s="248"/>
      <c r="J225" s="31"/>
      <c r="K225" s="36"/>
      <c r="L225" s="167"/>
      <c r="M225" s="211"/>
      <c r="N225" s="22"/>
      <c r="O225" s="30"/>
      <c r="P225" s="25"/>
      <c r="Q225" s="21"/>
      <c r="R225" s="25"/>
      <c r="S225" s="25"/>
      <c r="T225" s="26"/>
    </row>
    <row r="226" spans="5:20" s="9" customFormat="1" ht="19.7" customHeight="1">
      <c r="E226" s="21"/>
      <c r="F226" s="1082"/>
      <c r="G226" s="1082"/>
      <c r="H226" s="1094"/>
      <c r="I226" s="248"/>
      <c r="J226" s="31"/>
      <c r="K226" s="36"/>
      <c r="L226" s="167"/>
      <c r="M226" s="211"/>
      <c r="N226" s="22"/>
      <c r="O226" s="30"/>
      <c r="P226" s="25"/>
      <c r="Q226" s="21"/>
      <c r="R226" s="25"/>
      <c r="S226" s="25"/>
      <c r="T226" s="26"/>
    </row>
    <row r="227" spans="5:20" s="9" customFormat="1" ht="19.7" customHeight="1">
      <c r="E227" s="21"/>
      <c r="F227" s="1082"/>
      <c r="G227" s="1082"/>
      <c r="H227" s="1094"/>
      <c r="I227" s="248"/>
      <c r="J227" s="31"/>
      <c r="K227" s="36"/>
      <c r="L227" s="167"/>
      <c r="M227" s="211"/>
      <c r="N227" s="22"/>
      <c r="O227" s="30"/>
      <c r="P227" s="25"/>
      <c r="Q227" s="21"/>
      <c r="R227" s="25"/>
      <c r="S227" s="25"/>
      <c r="T227" s="26"/>
    </row>
    <row r="228" spans="5:20" s="9" customFormat="1" ht="19.7" customHeight="1">
      <c r="E228" s="21"/>
      <c r="F228" s="21"/>
      <c r="G228" s="21"/>
      <c r="H228" s="30"/>
      <c r="I228" s="248"/>
      <c r="J228" s="31"/>
      <c r="K228" s="36"/>
      <c r="L228" s="167"/>
      <c r="M228" s="211"/>
      <c r="N228" s="22"/>
      <c r="O228" s="30"/>
      <c r="P228" s="25"/>
      <c r="Q228" s="21"/>
      <c r="R228" s="25"/>
      <c r="S228" s="25"/>
      <c r="T228" s="26"/>
    </row>
    <row r="229" spans="5:20" s="9" customFormat="1" ht="19.7" customHeight="1">
      <c r="E229" s="21"/>
      <c r="F229" s="2189"/>
      <c r="G229" s="2190"/>
      <c r="H229" s="2191"/>
      <c r="I229" s="248"/>
      <c r="J229" s="31"/>
      <c r="K229" s="36"/>
      <c r="L229" s="167"/>
      <c r="M229" s="211"/>
      <c r="N229" s="22"/>
      <c r="O229" s="30"/>
      <c r="P229" s="25"/>
      <c r="Q229" s="21"/>
      <c r="R229" s="25"/>
      <c r="S229" s="25"/>
      <c r="T229" s="26"/>
    </row>
    <row r="230" spans="5:20" s="9" customFormat="1" ht="19.7" customHeight="1">
      <c r="E230" s="21"/>
      <c r="F230" s="208"/>
      <c r="G230" s="208"/>
      <c r="H230" s="31"/>
      <c r="I230" s="31"/>
      <c r="J230" s="31"/>
      <c r="K230" s="36"/>
      <c r="L230" s="167"/>
      <c r="M230" s="211"/>
      <c r="N230" s="22"/>
      <c r="O230" s="30"/>
      <c r="P230" s="25"/>
      <c r="Q230" s="21"/>
      <c r="R230" s="25"/>
      <c r="S230" s="25"/>
      <c r="T230" s="26"/>
    </row>
    <row r="231" spans="5:20" s="9" customFormat="1" ht="19.7" customHeight="1">
      <c r="E231" s="21"/>
      <c r="F231" s="208"/>
      <c r="G231" s="208"/>
      <c r="H231" s="31"/>
      <c r="I231" s="31"/>
      <c r="J231" s="31"/>
      <c r="K231" s="36"/>
      <c r="L231" s="167"/>
      <c r="M231" s="211"/>
      <c r="N231" s="22"/>
      <c r="O231" s="30"/>
      <c r="P231" s="25"/>
      <c r="Q231" s="21"/>
      <c r="R231" s="25"/>
      <c r="S231" s="25"/>
      <c r="T231" s="26"/>
    </row>
    <row r="232" spans="5:20" s="9" customFormat="1" ht="19.7" customHeight="1">
      <c r="E232" s="21"/>
      <c r="F232" s="208"/>
      <c r="G232" s="208"/>
      <c r="H232" s="31"/>
      <c r="I232" s="31"/>
      <c r="J232" s="31"/>
      <c r="K232" s="36"/>
      <c r="L232" s="167"/>
      <c r="M232" s="211"/>
      <c r="N232" s="22"/>
      <c r="O232" s="30"/>
      <c r="P232" s="25"/>
      <c r="Q232" s="21"/>
      <c r="R232" s="25"/>
      <c r="S232" s="25"/>
      <c r="T232" s="26"/>
    </row>
    <row r="233" spans="5:20" s="9" customFormat="1" ht="19.7" customHeight="1">
      <c r="E233" s="21"/>
      <c r="F233" s="208"/>
      <c r="G233" s="208"/>
      <c r="H233" s="184"/>
      <c r="I233" s="31"/>
      <c r="J233" s="31"/>
      <c r="K233" s="36"/>
      <c r="L233" s="167"/>
      <c r="M233" s="211"/>
      <c r="N233" s="22"/>
      <c r="O233" s="30"/>
      <c r="P233" s="25"/>
      <c r="Q233" s="21"/>
      <c r="R233" s="25"/>
      <c r="S233" s="25"/>
      <c r="T233" s="26"/>
    </row>
    <row r="234" spans="5:20" s="9" customFormat="1" ht="19.7" customHeight="1">
      <c r="E234" s="21"/>
      <c r="F234" s="208"/>
      <c r="G234" s="208"/>
      <c r="H234" s="31"/>
      <c r="I234" s="31"/>
      <c r="J234" s="31"/>
      <c r="K234" s="36"/>
      <c r="L234" s="167"/>
      <c r="M234" s="211"/>
      <c r="N234" s="22"/>
      <c r="O234" s="30"/>
      <c r="P234" s="25"/>
      <c r="Q234" s="21"/>
      <c r="R234" s="25"/>
      <c r="S234" s="25"/>
      <c r="T234" s="26"/>
    </row>
    <row r="235" spans="5:20" s="9" customFormat="1" ht="19.7" customHeight="1">
      <c r="E235" s="21"/>
      <c r="F235" s="208"/>
      <c r="G235" s="208"/>
      <c r="H235" s="31"/>
      <c r="I235" s="31"/>
      <c r="J235" s="31"/>
      <c r="K235" s="36"/>
      <c r="L235" s="167"/>
      <c r="M235" s="211"/>
      <c r="N235" s="22"/>
      <c r="O235" s="30"/>
      <c r="P235" s="25"/>
      <c r="Q235" s="21"/>
      <c r="R235" s="25"/>
      <c r="S235" s="25"/>
      <c r="T235" s="26"/>
    </row>
    <row r="236" spans="5:20" s="9" customFormat="1" ht="19.7" customHeight="1">
      <c r="E236" s="21"/>
      <c r="F236" s="208"/>
      <c r="G236" s="208"/>
      <c r="H236" s="31"/>
      <c r="I236" s="31"/>
      <c r="J236" s="31"/>
      <c r="K236" s="36"/>
      <c r="L236" s="167"/>
      <c r="M236" s="211"/>
      <c r="N236" s="22"/>
      <c r="O236" s="30"/>
      <c r="P236" s="25"/>
      <c r="Q236" s="21"/>
      <c r="R236" s="25"/>
      <c r="S236" s="25"/>
      <c r="T236" s="26"/>
    </row>
    <row r="237" spans="5:20" s="9" customFormat="1" ht="19.7" customHeight="1">
      <c r="E237" s="21"/>
      <c r="F237" s="208"/>
      <c r="G237" s="208"/>
      <c r="H237" s="31"/>
      <c r="I237" s="31"/>
      <c r="J237" s="31"/>
      <c r="K237" s="36"/>
      <c r="L237" s="167"/>
      <c r="M237" s="211"/>
      <c r="N237" s="22"/>
      <c r="O237" s="30"/>
      <c r="P237" s="25"/>
      <c r="Q237" s="21"/>
      <c r="R237" s="25"/>
      <c r="S237" s="25"/>
      <c r="T237" s="26"/>
    </row>
    <row r="238" spans="5:20" s="9" customFormat="1" ht="19.7" customHeight="1">
      <c r="E238" s="21"/>
      <c r="F238" s="208"/>
      <c r="G238" s="208"/>
      <c r="H238" s="31"/>
      <c r="I238" s="31"/>
      <c r="J238" s="31"/>
      <c r="K238" s="36"/>
      <c r="L238" s="167"/>
      <c r="M238" s="211"/>
      <c r="N238" s="22"/>
      <c r="O238" s="30"/>
      <c r="P238" s="25"/>
      <c r="Q238" s="21"/>
      <c r="R238" s="25"/>
      <c r="S238" s="25"/>
      <c r="T238" s="26"/>
    </row>
    <row r="239" spans="5:20" s="9" customFormat="1" ht="19.7" customHeight="1">
      <c r="E239" s="21"/>
      <c r="F239" s="208"/>
      <c r="G239" s="208"/>
      <c r="H239" s="31"/>
      <c r="I239" s="31"/>
      <c r="J239" s="31"/>
      <c r="K239" s="36"/>
      <c r="L239" s="167"/>
      <c r="M239" s="211"/>
      <c r="N239" s="22"/>
      <c r="O239" s="30"/>
      <c r="P239" s="25"/>
      <c r="Q239" s="21"/>
      <c r="R239" s="25"/>
      <c r="S239" s="25"/>
      <c r="T239" s="26"/>
    </row>
    <row r="240" spans="5:20" s="9" customFormat="1" ht="19.7" customHeight="1">
      <c r="E240" s="21"/>
      <c r="F240" s="208"/>
      <c r="G240" s="208"/>
      <c r="H240" s="31"/>
      <c r="I240" s="31"/>
      <c r="J240" s="31"/>
      <c r="K240" s="36"/>
      <c r="L240" s="167"/>
      <c r="M240" s="211"/>
      <c r="N240" s="22"/>
      <c r="O240" s="30"/>
      <c r="P240" s="25"/>
      <c r="Q240" s="21"/>
      <c r="R240" s="25"/>
      <c r="S240" s="25"/>
      <c r="T240" s="26"/>
    </row>
    <row r="241" spans="5:20" s="9" customFormat="1" ht="19.7" customHeight="1">
      <c r="E241" s="21"/>
      <c r="F241" s="208"/>
      <c r="G241" s="208"/>
      <c r="H241" s="31"/>
      <c r="I241" s="31"/>
      <c r="J241" s="31"/>
      <c r="K241" s="36"/>
      <c r="L241" s="167"/>
      <c r="M241" s="31"/>
      <c r="N241" s="22"/>
      <c r="O241" s="30"/>
      <c r="P241" s="25"/>
      <c r="Q241" s="21"/>
      <c r="R241" s="25"/>
      <c r="S241" s="25"/>
      <c r="T241" s="26"/>
    </row>
    <row r="242" spans="5:20" s="9" customFormat="1" ht="19.7" customHeight="1">
      <c r="E242" s="21"/>
      <c r="F242" s="208"/>
      <c r="G242" s="208"/>
      <c r="H242" s="31"/>
      <c r="I242" s="31"/>
      <c r="J242" s="31"/>
      <c r="K242" s="36"/>
      <c r="L242" s="167"/>
      <c r="M242" s="31"/>
      <c r="N242" s="22"/>
      <c r="O242" s="30"/>
      <c r="P242" s="25"/>
      <c r="Q242" s="21"/>
      <c r="R242" s="25"/>
      <c r="S242" s="25"/>
      <c r="T242" s="26"/>
    </row>
    <row r="243" spans="5:20" s="9" customFormat="1" ht="19.7" customHeight="1">
      <c r="E243" s="21"/>
      <c r="F243" s="208"/>
      <c r="G243" s="208"/>
      <c r="H243" s="81"/>
      <c r="I243" s="31"/>
      <c r="J243" s="31"/>
      <c r="K243" s="36"/>
      <c r="L243" s="167"/>
      <c r="M243" s="211"/>
      <c r="N243" s="22"/>
      <c r="O243" s="30"/>
      <c r="P243" s="25"/>
      <c r="Q243" s="21"/>
      <c r="R243" s="25"/>
      <c r="S243" s="25"/>
      <c r="T243" s="26"/>
    </row>
    <row r="244" spans="5:20" s="9" customFormat="1" ht="19.7" customHeight="1">
      <c r="E244" s="21"/>
      <c r="F244" s="208"/>
      <c r="G244" s="208"/>
      <c r="H244" s="81"/>
      <c r="I244" s="31"/>
      <c r="J244" s="31"/>
      <c r="K244" s="36"/>
      <c r="L244" s="167"/>
      <c r="M244" s="211"/>
      <c r="N244" s="22"/>
      <c r="O244" s="30"/>
      <c r="P244" s="25"/>
      <c r="Q244" s="21"/>
      <c r="R244" s="25"/>
      <c r="S244" s="25"/>
      <c r="T244" s="26"/>
    </row>
    <row r="245" spans="5:20" s="9" customFormat="1" ht="19.7" customHeight="1">
      <c r="E245" s="21"/>
      <c r="F245" s="208"/>
      <c r="G245" s="208"/>
      <c r="H245" s="31"/>
      <c r="I245" s="31"/>
      <c r="J245" s="31"/>
      <c r="K245" s="36"/>
      <c r="L245" s="167"/>
      <c r="M245" s="211"/>
      <c r="N245" s="22"/>
      <c r="O245" s="30"/>
      <c r="P245" s="25"/>
      <c r="Q245" s="21"/>
      <c r="R245" s="25"/>
      <c r="S245" s="25"/>
      <c r="T245" s="26"/>
    </row>
    <row r="246" spans="5:20" s="9" customFormat="1" ht="19.7" customHeight="1">
      <c r="E246" s="21"/>
      <c r="F246" s="208"/>
      <c r="G246" s="208"/>
      <c r="H246" s="31"/>
      <c r="I246" s="31"/>
      <c r="J246" s="31"/>
      <c r="K246" s="36"/>
      <c r="L246" s="167"/>
      <c r="M246" s="741"/>
      <c r="N246" s="22"/>
      <c r="O246" s="30"/>
      <c r="P246" s="25"/>
      <c r="Q246" s="21"/>
      <c r="R246" s="25"/>
      <c r="S246" s="25"/>
      <c r="T246" s="26"/>
    </row>
    <row r="247" spans="5:20" s="9" customFormat="1" ht="19.7" customHeight="1">
      <c r="E247" s="21"/>
      <c r="F247" s="208"/>
      <c r="G247" s="208"/>
      <c r="H247" s="31"/>
      <c r="I247" s="31"/>
      <c r="J247" s="31"/>
      <c r="K247" s="36"/>
      <c r="L247" s="167"/>
      <c r="M247" s="31"/>
      <c r="N247" s="22"/>
      <c r="O247" s="30"/>
      <c r="P247" s="25"/>
      <c r="Q247" s="21"/>
      <c r="R247" s="25"/>
      <c r="S247" s="25"/>
      <c r="T247" s="26"/>
    </row>
    <row r="248" spans="5:20" s="9" customFormat="1" ht="19.7" customHeight="1">
      <c r="E248" s="21"/>
      <c r="F248" s="208"/>
      <c r="G248" s="208"/>
      <c r="H248" s="31"/>
      <c r="I248" s="31"/>
      <c r="J248" s="31"/>
      <c r="K248" s="36"/>
      <c r="L248" s="167"/>
      <c r="M248" s="31"/>
      <c r="N248" s="22"/>
      <c r="O248" s="30"/>
      <c r="P248" s="25"/>
      <c r="Q248" s="21"/>
      <c r="R248" s="25"/>
      <c r="S248" s="25"/>
      <c r="T248" s="26"/>
    </row>
    <row r="249" spans="5:20" s="9" customFormat="1" ht="19.7" customHeight="1">
      <c r="E249" s="21"/>
      <c r="F249" s="208"/>
      <c r="G249" s="208"/>
      <c r="H249" s="30"/>
      <c r="I249" s="248"/>
      <c r="J249" s="31"/>
      <c r="K249" s="36"/>
      <c r="L249" s="167"/>
      <c r="M249" s="211"/>
      <c r="N249" s="22"/>
      <c r="O249" s="30"/>
      <c r="P249" s="25"/>
      <c r="Q249" s="21"/>
      <c r="R249" s="25"/>
      <c r="S249" s="25"/>
      <c r="T249" s="26"/>
    </row>
    <row r="250" spans="5:20" s="9" customFormat="1" ht="19.7" customHeight="1">
      <c r="E250" s="21"/>
      <c r="F250" s="208"/>
      <c r="G250" s="208"/>
      <c r="H250" s="31"/>
      <c r="I250" s="31"/>
      <c r="J250" s="31"/>
      <c r="K250" s="36"/>
      <c r="L250" s="167"/>
      <c r="M250" s="211"/>
      <c r="N250" s="22"/>
      <c r="O250" s="30"/>
      <c r="P250" s="25"/>
      <c r="Q250" s="21"/>
      <c r="R250" s="25"/>
      <c r="S250" s="25"/>
      <c r="T250" s="26"/>
    </row>
    <row r="251" spans="5:20" s="9" customFormat="1" ht="19.7" customHeight="1">
      <c r="E251" s="21"/>
      <c r="F251" s="208"/>
      <c r="G251" s="208"/>
      <c r="H251" s="31"/>
      <c r="I251" s="31"/>
      <c r="J251" s="31"/>
      <c r="K251" s="36"/>
      <c r="L251" s="167"/>
      <c r="M251" s="211"/>
      <c r="N251" s="22"/>
      <c r="O251" s="30"/>
      <c r="P251" s="25"/>
      <c r="Q251" s="21"/>
      <c r="R251" s="25"/>
      <c r="S251" s="25"/>
      <c r="T251" s="26"/>
    </row>
    <row r="252" spans="5:20" s="9" customFormat="1" ht="19.7" customHeight="1">
      <c r="E252" s="21"/>
      <c r="F252" s="208"/>
      <c r="G252" s="208"/>
      <c r="H252" s="31"/>
      <c r="I252" s="31"/>
      <c r="J252" s="31"/>
      <c r="K252" s="36"/>
      <c r="L252" s="167"/>
      <c r="M252" s="211"/>
      <c r="N252" s="22"/>
      <c r="O252" s="30"/>
      <c r="P252" s="25"/>
      <c r="Q252" s="21"/>
      <c r="R252" s="25"/>
      <c r="S252" s="25"/>
      <c r="T252" s="26"/>
    </row>
    <row r="253" spans="5:20" s="9" customFormat="1" ht="19.7" customHeight="1">
      <c r="E253" s="21"/>
      <c r="F253" s="208"/>
      <c r="G253" s="208"/>
      <c r="H253" s="31"/>
      <c r="I253" s="31"/>
      <c r="J253" s="31"/>
      <c r="K253" s="36"/>
      <c r="L253" s="167"/>
      <c r="M253" s="211"/>
      <c r="N253" s="22"/>
      <c r="O253" s="30"/>
      <c r="P253" s="25"/>
      <c r="Q253" s="21"/>
      <c r="R253" s="25"/>
      <c r="S253" s="25"/>
      <c r="T253" s="26"/>
    </row>
    <row r="254" spans="5:20" s="9" customFormat="1" ht="19.7" customHeight="1">
      <c r="E254" s="21"/>
      <c r="F254" s="208"/>
      <c r="G254" s="208"/>
      <c r="H254" s="31"/>
      <c r="I254" s="31"/>
      <c r="J254" s="31"/>
      <c r="K254" s="36"/>
      <c r="L254" s="167"/>
      <c r="M254" s="211"/>
      <c r="N254" s="22"/>
      <c r="O254" s="30"/>
      <c r="P254" s="25"/>
      <c r="Q254" s="21"/>
      <c r="R254" s="25"/>
      <c r="S254" s="25"/>
      <c r="T254" s="26"/>
    </row>
    <row r="255" spans="5:20" s="9" customFormat="1" ht="19.7" customHeight="1">
      <c r="E255" s="21"/>
      <c r="F255" s="208"/>
      <c r="G255" s="208"/>
      <c r="H255" s="1483"/>
      <c r="I255" s="248"/>
      <c r="J255" s="31"/>
      <c r="K255" s="36"/>
      <c r="L255" s="167"/>
      <c r="M255" s="211"/>
      <c r="N255" s="22"/>
      <c r="O255" s="30"/>
      <c r="P255" s="25"/>
      <c r="Q255" s="21"/>
      <c r="R255" s="25"/>
      <c r="S255" s="25"/>
      <c r="T255" s="26"/>
    </row>
    <row r="256" spans="5:20" s="9" customFormat="1" ht="19.7" customHeight="1">
      <c r="E256" s="21"/>
      <c r="F256" s="21"/>
      <c r="G256" s="21"/>
      <c r="H256" s="741"/>
      <c r="I256" s="44"/>
      <c r="J256" s="221"/>
      <c r="K256" s="2153"/>
      <c r="L256" s="860"/>
      <c r="M256" s="741"/>
      <c r="N256" s="22"/>
      <c r="O256" s="30"/>
      <c r="P256" s="25"/>
      <c r="Q256" s="21"/>
      <c r="R256" s="25"/>
      <c r="S256" s="25"/>
      <c r="T256" s="26"/>
    </row>
    <row r="257" spans="5:20" s="9" customFormat="1" ht="19.7" customHeight="1">
      <c r="E257" s="21"/>
      <c r="F257" s="21"/>
      <c r="G257" s="21"/>
      <c r="H257" s="75"/>
      <c r="I257" s="22"/>
      <c r="J257" s="38"/>
      <c r="K257" s="38"/>
      <c r="L257" s="167"/>
      <c r="M257" s="31"/>
      <c r="N257" s="22"/>
      <c r="O257" s="30"/>
      <c r="P257" s="25"/>
      <c r="Q257" s="21"/>
      <c r="R257" s="25"/>
      <c r="S257" s="25"/>
      <c r="T257" s="26"/>
    </row>
    <row r="258" spans="5:20" s="9" customFormat="1" ht="19.7" customHeight="1">
      <c r="E258" s="21"/>
      <c r="F258" s="208"/>
      <c r="G258" s="208"/>
      <c r="H258" s="31"/>
      <c r="I258" s="31"/>
      <c r="J258" s="31"/>
      <c r="K258" s="36"/>
      <c r="L258" s="167"/>
      <c r="M258" s="31"/>
      <c r="N258" s="22"/>
      <c r="O258" s="30"/>
      <c r="P258" s="25"/>
      <c r="Q258" s="21"/>
      <c r="R258" s="25"/>
      <c r="S258" s="25"/>
      <c r="T258" s="26"/>
    </row>
    <row r="259" spans="5:20" s="9" customFormat="1" ht="19.7" customHeight="1">
      <c r="E259" s="21"/>
      <c r="F259" s="208"/>
      <c r="G259" s="208"/>
      <c r="H259" s="1483"/>
      <c r="I259" s="248"/>
      <c r="J259" s="31"/>
      <c r="K259" s="36"/>
      <c r="L259" s="167"/>
      <c r="M259" s="31"/>
      <c r="N259" s="22"/>
      <c r="O259" s="30"/>
      <c r="P259" s="25"/>
      <c r="Q259" s="21"/>
      <c r="R259" s="25"/>
      <c r="S259" s="25"/>
      <c r="T259" s="26"/>
    </row>
    <row r="260" spans="5:20" s="9" customFormat="1" ht="19.7" customHeight="1">
      <c r="E260" s="21"/>
      <c r="F260" s="208"/>
      <c r="G260" s="208"/>
      <c r="H260" s="1483"/>
      <c r="I260" s="248"/>
      <c r="J260" s="31"/>
      <c r="K260" s="36"/>
      <c r="L260" s="167"/>
      <c r="M260" s="211"/>
      <c r="N260" s="22"/>
      <c r="O260" s="30"/>
      <c r="P260" s="25"/>
      <c r="Q260" s="21"/>
      <c r="R260" s="25"/>
      <c r="S260" s="25"/>
      <c r="T260" s="26"/>
    </row>
    <row r="261" spans="5:20" s="9" customFormat="1" ht="19.7" customHeight="1">
      <c r="E261" s="21"/>
      <c r="F261" s="208"/>
      <c r="G261" s="208"/>
      <c r="H261" s="1483"/>
      <c r="I261" s="248"/>
      <c r="J261" s="31"/>
      <c r="K261" s="36"/>
      <c r="L261" s="167"/>
      <c r="M261" s="211"/>
      <c r="N261" s="22"/>
      <c r="O261" s="30"/>
      <c r="P261" s="25"/>
      <c r="Q261" s="21"/>
      <c r="R261" s="25"/>
      <c r="S261" s="25"/>
      <c r="T261" s="26"/>
    </row>
    <row r="262" spans="5:20" s="9" customFormat="1" ht="19.149999999999999" customHeight="1">
      <c r="E262" s="21"/>
      <c r="F262" s="208"/>
      <c r="G262" s="208"/>
      <c r="H262" s="31"/>
      <c r="I262" s="31"/>
      <c r="J262" s="31"/>
      <c r="K262" s="36"/>
      <c r="L262" s="860"/>
      <c r="M262" s="31"/>
      <c r="N262" s="22"/>
      <c r="O262" s="30"/>
      <c r="P262" s="25"/>
      <c r="Q262" s="21"/>
      <c r="R262" s="25"/>
      <c r="S262" s="25"/>
      <c r="T262" s="26"/>
    </row>
    <row r="263" spans="5:20" s="9" customFormat="1" ht="19.149999999999999" customHeight="1">
      <c r="E263" s="21"/>
      <c r="F263" s="208"/>
      <c r="G263" s="208"/>
      <c r="H263" s="31"/>
      <c r="I263" s="31"/>
      <c r="J263" s="31"/>
      <c r="K263" s="36"/>
      <c r="L263" s="860"/>
      <c r="M263" s="31"/>
      <c r="N263" s="22"/>
      <c r="O263" s="30"/>
      <c r="P263" s="25"/>
      <c r="Q263" s="21"/>
      <c r="R263" s="25"/>
      <c r="S263" s="25"/>
      <c r="T263" s="26"/>
    </row>
    <row r="264" spans="5:20" s="9" customFormat="1" ht="19.149999999999999" customHeight="1">
      <c r="E264" s="21"/>
      <c r="F264" s="21"/>
      <c r="G264" s="21"/>
      <c r="H264" s="741"/>
      <c r="I264" s="44"/>
      <c r="J264" s="221"/>
      <c r="K264" s="2153"/>
      <c r="L264" s="860"/>
      <c r="M264" s="741"/>
      <c r="N264" s="22"/>
      <c r="O264" s="30"/>
      <c r="P264" s="25"/>
      <c r="Q264" s="21"/>
      <c r="R264" s="25"/>
      <c r="S264" s="25"/>
      <c r="T264" s="26"/>
    </row>
    <row r="265" spans="5:20" s="9" customFormat="1" ht="19.7" customHeight="1">
      <c r="E265" s="21"/>
      <c r="F265" s="208"/>
      <c r="G265" s="208"/>
      <c r="H265" s="31"/>
      <c r="I265" s="31"/>
      <c r="J265" s="31"/>
      <c r="K265" s="36"/>
      <c r="L265" s="167"/>
      <c r="M265" s="31"/>
      <c r="N265" s="22"/>
      <c r="O265" s="30"/>
      <c r="P265" s="25"/>
      <c r="Q265" s="21"/>
      <c r="R265" s="25"/>
      <c r="S265" s="25"/>
      <c r="T265" s="26"/>
    </row>
    <row r="266" spans="5:20" s="9" customFormat="1" ht="19.7" customHeight="1">
      <c r="E266" s="21"/>
      <c r="F266" s="21"/>
      <c r="G266" s="21"/>
      <c r="H266" s="75"/>
      <c r="I266" s="22"/>
      <c r="J266" s="38"/>
      <c r="K266" s="2153"/>
      <c r="L266" s="860"/>
      <c r="M266" s="31"/>
      <c r="N266" s="22"/>
      <c r="O266" s="30"/>
      <c r="P266" s="25"/>
      <c r="Q266" s="21"/>
      <c r="R266" s="25"/>
      <c r="S266" s="25"/>
      <c r="T266" s="26"/>
    </row>
    <row r="267" spans="5:20" s="9" customFormat="1" ht="19.7" customHeight="1">
      <c r="E267" s="21"/>
      <c r="F267" s="21"/>
      <c r="G267" s="21"/>
      <c r="H267" s="75"/>
      <c r="I267" s="22"/>
      <c r="J267" s="38"/>
      <c r="K267" s="2153"/>
      <c r="L267" s="860"/>
      <c r="M267" s="31"/>
      <c r="N267" s="22"/>
      <c r="O267" s="30"/>
      <c r="P267" s="25"/>
      <c r="Q267" s="21"/>
      <c r="R267" s="25"/>
      <c r="S267" s="25"/>
      <c r="T267" s="26"/>
    </row>
    <row r="268" spans="5:20" s="9" customFormat="1" ht="19.7" customHeight="1">
      <c r="E268" s="21"/>
      <c r="F268" s="21"/>
      <c r="G268" s="21"/>
      <c r="H268" s="75"/>
      <c r="I268" s="22"/>
      <c r="J268" s="221"/>
      <c r="K268" s="2153"/>
      <c r="L268" s="860"/>
      <c r="M268" s="31"/>
      <c r="N268" s="22"/>
      <c r="O268" s="30"/>
      <c r="P268" s="25"/>
      <c r="Q268" s="21"/>
      <c r="R268" s="25"/>
      <c r="S268" s="25"/>
      <c r="T268" s="26"/>
    </row>
    <row r="269" spans="5:20" s="9" customFormat="1" ht="19.7" customHeight="1">
      <c r="E269" s="21"/>
      <c r="F269" s="21"/>
      <c r="G269" s="21"/>
      <c r="H269" s="75"/>
      <c r="I269" s="22"/>
      <c r="J269" s="262"/>
      <c r="K269" s="2153"/>
      <c r="L269" s="860"/>
      <c r="M269" s="31"/>
      <c r="N269" s="22"/>
      <c r="O269" s="30"/>
      <c r="P269" s="25"/>
      <c r="Q269" s="21"/>
      <c r="R269" s="25"/>
      <c r="S269" s="25"/>
      <c r="T269" s="26"/>
    </row>
    <row r="270" spans="5:20" s="9" customFormat="1" ht="19.7" customHeight="1">
      <c r="E270" s="21"/>
      <c r="F270" s="21"/>
      <c r="G270" s="21"/>
      <c r="H270" s="75"/>
      <c r="I270" s="22"/>
      <c r="J270" s="262"/>
      <c r="K270" s="2153"/>
      <c r="L270" s="860"/>
      <c r="M270" s="31"/>
      <c r="N270" s="22"/>
      <c r="O270" s="30"/>
      <c r="P270" s="25"/>
      <c r="Q270" s="21"/>
      <c r="R270" s="25"/>
      <c r="S270" s="25"/>
      <c r="T270" s="26"/>
    </row>
    <row r="271" spans="5:20" s="9" customFormat="1" ht="19.7" customHeight="1">
      <c r="E271" s="21"/>
      <c r="F271" s="21"/>
      <c r="G271" s="21"/>
      <c r="H271" s="741"/>
      <c r="I271" s="44"/>
      <c r="J271" s="262"/>
      <c r="K271" s="2153"/>
      <c r="L271" s="860"/>
      <c r="M271" s="741"/>
      <c r="N271" s="22"/>
      <c r="O271" s="30"/>
      <c r="P271" s="25"/>
      <c r="Q271" s="21"/>
      <c r="R271" s="25"/>
      <c r="S271" s="25"/>
      <c r="T271" s="26"/>
    </row>
    <row r="272" spans="5:20" s="9" customFormat="1" ht="19.7" customHeight="1">
      <c r="E272" s="21"/>
      <c r="F272" s="21"/>
      <c r="G272" s="21"/>
      <c r="H272" s="741"/>
      <c r="I272" s="44"/>
      <c r="J272" s="262"/>
      <c r="K272" s="2153"/>
      <c r="L272" s="860"/>
      <c r="M272" s="741"/>
      <c r="N272" s="22"/>
      <c r="O272" s="30"/>
      <c r="P272" s="25"/>
      <c r="Q272" s="21"/>
      <c r="R272" s="25"/>
      <c r="S272" s="25"/>
      <c r="T272" s="26"/>
    </row>
    <row r="273" spans="5:20" s="9" customFormat="1" ht="19.7" customHeight="1">
      <c r="E273" s="21"/>
      <c r="F273" s="21"/>
      <c r="G273" s="21"/>
      <c r="H273" s="741"/>
      <c r="I273" s="44"/>
      <c r="J273" s="221"/>
      <c r="K273" s="2153"/>
      <c r="L273" s="860"/>
      <c r="M273" s="741"/>
      <c r="N273" s="22"/>
      <c r="O273" s="30"/>
      <c r="P273" s="25"/>
      <c r="Q273" s="21"/>
      <c r="R273" s="25"/>
      <c r="S273" s="25"/>
      <c r="T273" s="26"/>
    </row>
    <row r="274" spans="5:20" s="9" customFormat="1" ht="19.7" customHeight="1">
      <c r="E274" s="21"/>
      <c r="F274" s="21"/>
      <c r="G274" s="21"/>
      <c r="H274" s="741"/>
      <c r="I274" s="44"/>
      <c r="J274" s="262"/>
      <c r="K274" s="2153"/>
      <c r="L274" s="860"/>
      <c r="M274" s="741"/>
      <c r="N274" s="22"/>
      <c r="O274" s="30"/>
      <c r="P274" s="25"/>
      <c r="Q274" s="21"/>
      <c r="R274" s="25"/>
      <c r="S274" s="25"/>
      <c r="T274" s="26"/>
    </row>
    <row r="275" spans="5:20" s="9" customFormat="1" ht="19.7" customHeight="1">
      <c r="E275" s="21"/>
      <c r="F275" s="21"/>
      <c r="G275" s="21"/>
      <c r="H275" s="741"/>
      <c r="I275" s="44"/>
      <c r="J275" s="262"/>
      <c r="K275" s="2153"/>
      <c r="L275" s="860"/>
      <c r="M275" s="741"/>
      <c r="N275" s="22"/>
      <c r="O275" s="30"/>
      <c r="P275" s="25"/>
      <c r="Q275" s="21"/>
      <c r="R275" s="25"/>
      <c r="S275" s="25"/>
      <c r="T275" s="26"/>
    </row>
    <row r="276" spans="5:20" s="9" customFormat="1" ht="19.7" customHeight="1">
      <c r="E276" s="21"/>
      <c r="F276" s="21"/>
      <c r="G276" s="21"/>
      <c r="H276" s="741"/>
      <c r="I276" s="44"/>
      <c r="J276" s="221"/>
      <c r="K276" s="2153"/>
      <c r="L276" s="860"/>
      <c r="M276" s="741"/>
      <c r="N276" s="22"/>
      <c r="O276" s="30"/>
      <c r="P276" s="25"/>
      <c r="Q276" s="21"/>
      <c r="R276" s="25"/>
      <c r="S276" s="25"/>
      <c r="T276" s="26"/>
    </row>
    <row r="277" spans="5:20" s="9" customFormat="1" ht="19.7" customHeight="1">
      <c r="E277" s="21"/>
      <c r="F277" s="21"/>
      <c r="G277" s="21"/>
      <c r="H277" s="75"/>
      <c r="I277" s="22"/>
      <c r="J277" s="221"/>
      <c r="K277" s="2153"/>
      <c r="L277" s="860"/>
      <c r="M277" s="31"/>
      <c r="N277" s="22"/>
      <c r="O277" s="30"/>
      <c r="P277" s="25"/>
      <c r="Q277" s="21"/>
      <c r="R277" s="25"/>
      <c r="S277" s="25"/>
      <c r="T277" s="26"/>
    </row>
    <row r="278" spans="5:20" s="9" customFormat="1" ht="19.7" customHeight="1">
      <c r="E278" s="21"/>
      <c r="F278" s="21"/>
      <c r="G278" s="21"/>
      <c r="H278" s="75"/>
      <c r="I278" s="22"/>
      <c r="J278" s="38"/>
      <c r="K278" s="38"/>
      <c r="L278" s="167"/>
      <c r="M278" s="31"/>
      <c r="N278" s="22"/>
      <c r="O278" s="30"/>
      <c r="P278" s="25"/>
      <c r="Q278" s="21"/>
      <c r="R278" s="25"/>
      <c r="S278" s="25"/>
      <c r="T278" s="26"/>
    </row>
    <row r="279" spans="5:20" s="9" customFormat="1" ht="19.7" customHeight="1">
      <c r="E279" s="21"/>
      <c r="F279" s="208"/>
      <c r="G279" s="208"/>
      <c r="H279" s="31"/>
      <c r="I279" s="31"/>
      <c r="J279" s="31"/>
      <c r="K279" s="36"/>
      <c r="L279" s="167"/>
      <c r="M279" s="31"/>
      <c r="N279" s="22"/>
      <c r="O279" s="30"/>
      <c r="P279" s="25"/>
      <c r="Q279" s="21"/>
      <c r="R279" s="25"/>
      <c r="S279" s="25"/>
      <c r="T279" s="26"/>
    </row>
    <row r="280" spans="5:20" s="9" customFormat="1" ht="19.7" customHeight="1">
      <c r="E280" s="21"/>
      <c r="F280" s="208"/>
      <c r="G280" s="208"/>
      <c r="H280" s="30"/>
      <c r="I280" s="248"/>
      <c r="J280" s="31"/>
      <c r="K280" s="36"/>
      <c r="L280" s="167"/>
      <c r="M280" s="211"/>
      <c r="N280" s="22"/>
      <c r="O280" s="30"/>
      <c r="P280" s="25"/>
      <c r="Q280" s="21"/>
      <c r="R280" s="25"/>
      <c r="S280" s="25"/>
      <c r="T280" s="26"/>
    </row>
    <row r="281" spans="5:20" s="9" customFormat="1" ht="19.7" customHeight="1">
      <c r="E281" s="21"/>
      <c r="F281" s="208"/>
      <c r="G281" s="208"/>
      <c r="H281" s="31"/>
      <c r="I281" s="31"/>
      <c r="J281" s="31"/>
      <c r="K281" s="36"/>
      <c r="L281" s="167"/>
      <c r="M281" s="211"/>
      <c r="N281" s="22"/>
      <c r="O281" s="30"/>
      <c r="P281" s="25"/>
      <c r="Q281" s="21"/>
      <c r="R281" s="25"/>
      <c r="S281" s="25"/>
      <c r="T281" s="26"/>
    </row>
    <row r="282" spans="5:20" s="9" customFormat="1" ht="19.7" customHeight="1">
      <c r="E282" s="21"/>
      <c r="F282" s="208"/>
      <c r="G282" s="208"/>
      <c r="H282" s="31"/>
      <c r="I282" s="31"/>
      <c r="J282" s="31"/>
      <c r="K282" s="36"/>
      <c r="L282" s="167"/>
      <c r="M282" s="211"/>
      <c r="N282" s="22"/>
      <c r="O282" s="30"/>
      <c r="P282" s="25"/>
      <c r="Q282" s="21"/>
      <c r="R282" s="25"/>
      <c r="S282" s="25"/>
      <c r="T282" s="26"/>
    </row>
    <row r="283" spans="5:20" s="9" customFormat="1" ht="19.7" customHeight="1">
      <c r="E283" s="21"/>
      <c r="F283" s="890"/>
      <c r="G283" s="890"/>
      <c r="H283" s="212"/>
      <c r="I283" s="1737"/>
      <c r="J283" s="79"/>
      <c r="K283" s="1292"/>
      <c r="L283" s="1440"/>
      <c r="M283" s="79"/>
      <c r="N283" s="22"/>
      <c r="O283" s="30"/>
      <c r="P283" s="25"/>
      <c r="Q283" s="21"/>
      <c r="R283" s="25"/>
      <c r="S283" s="25"/>
      <c r="T283" s="26"/>
    </row>
    <row r="284" spans="5:20" s="9" customFormat="1" ht="19.7" customHeight="1">
      <c r="E284" s="21"/>
      <c r="F284" s="208"/>
      <c r="G284" s="208"/>
      <c r="H284" s="30"/>
      <c r="I284" s="248"/>
      <c r="J284" s="31"/>
      <c r="K284" s="36"/>
      <c r="L284" s="167"/>
      <c r="M284" s="211"/>
      <c r="N284" s="22"/>
      <c r="O284" s="30"/>
      <c r="P284" s="25"/>
      <c r="Q284" s="21"/>
      <c r="R284" s="25"/>
      <c r="S284" s="32"/>
      <c r="T284" s="26"/>
    </row>
    <row r="285" spans="5:20" s="9" customFormat="1" ht="19.7" customHeight="1">
      <c r="E285" s="21"/>
      <c r="F285" s="208"/>
      <c r="G285" s="208"/>
      <c r="H285" s="30"/>
      <c r="I285" s="248"/>
      <c r="J285" s="31"/>
      <c r="K285" s="36"/>
      <c r="L285" s="167"/>
      <c r="M285" s="211"/>
      <c r="N285" s="22"/>
      <c r="O285" s="30"/>
      <c r="P285" s="25"/>
      <c r="Q285" s="21"/>
      <c r="R285" s="25"/>
      <c r="S285" s="32"/>
      <c r="T285" s="26"/>
    </row>
    <row r="286" spans="5:20" s="9" customFormat="1" ht="19.7" customHeight="1">
      <c r="E286" s="21"/>
      <c r="F286" s="208"/>
      <c r="G286" s="208"/>
      <c r="H286" s="30"/>
      <c r="I286" s="248"/>
      <c r="J286" s="31"/>
      <c r="K286" s="36"/>
      <c r="L286" s="167"/>
      <c r="M286" s="211"/>
      <c r="N286" s="22"/>
      <c r="O286" s="30"/>
      <c r="P286" s="25"/>
      <c r="Q286" s="21"/>
      <c r="R286" s="25"/>
      <c r="S286" s="32"/>
      <c r="T286" s="26"/>
    </row>
    <row r="287" spans="5:20" s="9" customFormat="1" ht="19.7" customHeight="1">
      <c r="E287" s="21"/>
      <c r="F287" s="208"/>
      <c r="G287" s="208"/>
      <c r="H287" s="1083"/>
      <c r="I287" s="248"/>
      <c r="J287" s="31"/>
      <c r="K287" s="36"/>
      <c r="L287" s="167"/>
      <c r="M287" s="211"/>
      <c r="N287" s="22"/>
      <c r="O287" s="30"/>
      <c r="P287" s="25"/>
      <c r="Q287" s="21"/>
      <c r="R287" s="25"/>
      <c r="S287" s="32"/>
      <c r="T287" s="26"/>
    </row>
    <row r="288" spans="5:20" s="9" customFormat="1" ht="19.7" customHeight="1">
      <c r="E288" s="21"/>
      <c r="F288" s="208"/>
      <c r="G288" s="208"/>
      <c r="H288" s="1084"/>
      <c r="I288" s="248"/>
      <c r="J288" s="31"/>
      <c r="K288" s="36"/>
      <c r="L288" s="167"/>
      <c r="M288" s="211"/>
      <c r="N288" s="22"/>
      <c r="O288" s="30"/>
      <c r="P288" s="25"/>
      <c r="Q288" s="21"/>
      <c r="R288" s="25"/>
      <c r="S288" s="32"/>
      <c r="T288" s="26"/>
    </row>
    <row r="289" spans="5:20" s="9" customFormat="1" ht="19.7" customHeight="1">
      <c r="E289" s="21"/>
      <c r="F289" s="208"/>
      <c r="G289" s="208"/>
      <c r="H289" s="1084"/>
      <c r="I289" s="248"/>
      <c r="J289" s="1195"/>
      <c r="K289" s="36"/>
      <c r="L289" s="167"/>
      <c r="M289" s="211"/>
      <c r="N289" s="864"/>
      <c r="O289" s="30"/>
      <c r="P289" s="25"/>
      <c r="Q289" s="21"/>
      <c r="R289" s="25"/>
      <c r="S289" s="25"/>
      <c r="T289" s="26"/>
    </row>
    <row r="290" spans="5:20" s="9" customFormat="1" ht="19.7" customHeight="1">
      <c r="E290" s="21"/>
      <c r="F290" s="21"/>
      <c r="G290" s="21"/>
      <c r="H290" s="1094"/>
      <c r="I290" s="248"/>
      <c r="J290" s="31"/>
      <c r="K290" s="36"/>
      <c r="L290" s="167"/>
      <c r="M290" s="211"/>
      <c r="N290" s="22"/>
      <c r="O290" s="30"/>
      <c r="P290" s="25"/>
      <c r="Q290" s="21"/>
      <c r="R290" s="25"/>
      <c r="S290" s="25"/>
      <c r="T290" s="26"/>
    </row>
    <row r="291" spans="5:20" s="9" customFormat="1" ht="19.7" customHeight="1">
      <c r="E291" s="21"/>
      <c r="F291" s="21"/>
      <c r="G291" s="21"/>
      <c r="H291" s="30"/>
      <c r="I291" s="248"/>
      <c r="J291" s="31"/>
      <c r="K291" s="36"/>
      <c r="L291" s="167"/>
      <c r="M291" s="211"/>
      <c r="N291" s="22"/>
      <c r="O291" s="30"/>
      <c r="P291" s="25"/>
      <c r="Q291" s="21"/>
      <c r="R291" s="25"/>
      <c r="S291" s="25"/>
      <c r="T291" s="26"/>
    </row>
    <row r="292" spans="5:20" s="9" customFormat="1" ht="19.7" customHeight="1">
      <c r="E292" s="21"/>
      <c r="F292" s="21"/>
      <c r="G292" s="21"/>
      <c r="H292" s="30"/>
      <c r="I292" s="248"/>
      <c r="J292" s="31"/>
      <c r="K292" s="36"/>
      <c r="L292" s="167"/>
      <c r="M292" s="211"/>
      <c r="N292" s="22"/>
      <c r="O292" s="30"/>
      <c r="P292" s="25"/>
      <c r="Q292" s="21"/>
      <c r="R292" s="25"/>
      <c r="S292" s="25"/>
      <c r="T292" s="26"/>
    </row>
    <row r="293" spans="5:20" s="9" customFormat="1" ht="19.7" customHeight="1">
      <c r="E293" s="21"/>
      <c r="F293" s="2189"/>
      <c r="G293" s="2190"/>
      <c r="H293" s="2191"/>
      <c r="I293" s="248"/>
      <c r="J293" s="31"/>
      <c r="K293" s="36"/>
      <c r="L293" s="167"/>
      <c r="M293" s="211"/>
      <c r="N293" s="22"/>
      <c r="O293" s="30"/>
      <c r="P293" s="25"/>
      <c r="Q293" s="21"/>
      <c r="R293" s="25"/>
      <c r="S293" s="25"/>
      <c r="T293" s="26"/>
    </row>
    <row r="294" spans="5:20" s="9" customFormat="1" ht="19.7" customHeight="1">
      <c r="E294" s="21"/>
      <c r="F294" s="21"/>
      <c r="G294" s="208"/>
      <c r="H294" s="30"/>
      <c r="I294" s="248"/>
      <c r="J294" s="31"/>
      <c r="K294" s="36"/>
      <c r="L294" s="167"/>
      <c r="M294" s="211"/>
      <c r="N294" s="22"/>
      <c r="O294" s="30"/>
      <c r="P294" s="25"/>
      <c r="Q294" s="21"/>
      <c r="R294" s="25"/>
      <c r="S294" s="25"/>
      <c r="T294" s="26"/>
    </row>
    <row r="295" spans="5:20" s="9" customFormat="1" ht="19.7" customHeight="1">
      <c r="E295" s="21"/>
      <c r="F295" s="21"/>
      <c r="G295" s="21"/>
      <c r="H295" s="30"/>
      <c r="I295" s="248"/>
      <c r="J295" s="211"/>
      <c r="K295" s="213"/>
      <c r="L295" s="167"/>
      <c r="M295" s="211"/>
      <c r="N295" s="22"/>
      <c r="O295" s="30"/>
      <c r="P295" s="25"/>
      <c r="Q295" s="21"/>
      <c r="R295" s="25"/>
      <c r="S295" s="25"/>
      <c r="T295" s="26"/>
    </row>
    <row r="296" spans="5:20" s="9" customFormat="1" ht="19.7" customHeight="1">
      <c r="E296" s="21"/>
      <c r="F296" s="208"/>
      <c r="G296" s="208"/>
      <c r="H296" s="1058"/>
      <c r="I296" s="248"/>
      <c r="J296" s="211"/>
      <c r="K296" s="213"/>
      <c r="L296" s="167"/>
      <c r="M296" s="211"/>
      <c r="N296" s="22"/>
      <c r="O296" s="30"/>
      <c r="P296" s="25"/>
      <c r="Q296" s="21"/>
      <c r="R296" s="25"/>
      <c r="S296" s="25"/>
      <c r="T296" s="26"/>
    </row>
    <row r="297" spans="5:20" s="9" customFormat="1" ht="19.7" customHeight="1">
      <c r="E297" s="21"/>
      <c r="F297" s="208"/>
      <c r="G297" s="208"/>
      <c r="H297" s="1058"/>
      <c r="I297" s="248"/>
      <c r="J297" s="211"/>
      <c r="K297" s="213"/>
      <c r="L297" s="167"/>
      <c r="M297" s="211"/>
      <c r="N297" s="22"/>
      <c r="O297" s="30"/>
      <c r="P297" s="25"/>
      <c r="Q297" s="21"/>
      <c r="R297" s="25"/>
      <c r="S297" s="25"/>
      <c r="T297" s="26"/>
    </row>
    <row r="298" spans="5:20" s="9" customFormat="1" ht="19.7" customHeight="1">
      <c r="E298" s="21"/>
      <c r="F298" s="208"/>
      <c r="G298" s="208"/>
      <c r="H298" s="1058"/>
      <c r="I298" s="248"/>
      <c r="J298" s="211"/>
      <c r="K298" s="213"/>
      <c r="L298" s="167"/>
      <c r="M298" s="211"/>
      <c r="N298" s="22"/>
      <c r="O298" s="30"/>
      <c r="P298" s="25"/>
      <c r="Q298" s="21"/>
      <c r="R298" s="25"/>
      <c r="S298" s="25"/>
      <c r="T298" s="26"/>
    </row>
    <row r="299" spans="5:20" s="9" customFormat="1" ht="19.7" customHeight="1">
      <c r="E299" s="21"/>
      <c r="F299" s="21"/>
      <c r="G299" s="21"/>
      <c r="H299" s="30"/>
      <c r="I299" s="248"/>
      <c r="J299" s="79"/>
      <c r="K299" s="1292"/>
      <c r="L299" s="167"/>
      <c r="M299" s="211"/>
      <c r="N299" s="22"/>
      <c r="O299" s="30"/>
      <c r="P299" s="25"/>
      <c r="Q299" s="21"/>
      <c r="R299" s="25"/>
      <c r="S299" s="25"/>
      <c r="T299" s="26"/>
    </row>
    <row r="300" spans="5:20" s="9" customFormat="1" ht="19.7" customHeight="1">
      <c r="E300" s="21"/>
      <c r="F300" s="21"/>
      <c r="G300" s="21"/>
      <c r="H300" s="1094"/>
      <c r="I300" s="248"/>
      <c r="J300" s="31"/>
      <c r="K300" s="36"/>
      <c r="L300" s="167"/>
      <c r="M300" s="211"/>
      <c r="N300" s="22"/>
      <c r="O300" s="30"/>
      <c r="P300" s="25"/>
      <c r="Q300" s="21"/>
      <c r="R300" s="22"/>
      <c r="S300" s="25"/>
      <c r="T300" s="26"/>
    </row>
    <row r="301" spans="5:20" s="9" customFormat="1" ht="19.7" customHeight="1">
      <c r="E301" s="21"/>
      <c r="F301" s="21"/>
      <c r="G301" s="21"/>
      <c r="H301" s="30"/>
      <c r="I301" s="248"/>
      <c r="J301" s="31"/>
      <c r="K301" s="36"/>
      <c r="L301" s="167"/>
      <c r="M301" s="211"/>
      <c r="N301" s="22"/>
      <c r="O301" s="30"/>
      <c r="P301" s="25"/>
      <c r="Q301" s="21"/>
      <c r="R301" s="22"/>
      <c r="S301" s="25"/>
      <c r="T301" s="26"/>
    </row>
    <row r="302" spans="5:20" s="9" customFormat="1" ht="19.7" customHeight="1">
      <c r="E302" s="21"/>
      <c r="F302" s="21"/>
      <c r="G302" s="21"/>
      <c r="H302" s="30"/>
      <c r="I302" s="248"/>
      <c r="J302" s="31"/>
      <c r="K302" s="36"/>
      <c r="L302" s="167"/>
      <c r="M302" s="211"/>
      <c r="N302" s="22"/>
      <c r="O302" s="30"/>
      <c r="P302" s="25"/>
      <c r="Q302" s="21"/>
      <c r="R302" s="22"/>
      <c r="S302" s="25"/>
      <c r="T302" s="26"/>
    </row>
    <row r="303" spans="5:20" s="9" customFormat="1" ht="19.7" customHeight="1">
      <c r="E303" s="21"/>
      <c r="F303" s="21"/>
      <c r="G303" s="21"/>
      <c r="H303" s="30"/>
      <c r="I303" s="248"/>
      <c r="J303" s="31"/>
      <c r="K303" s="36"/>
      <c r="L303" s="167"/>
      <c r="M303" s="211"/>
      <c r="N303" s="22"/>
      <c r="O303" s="30"/>
      <c r="P303" s="25"/>
      <c r="Q303" s="21"/>
      <c r="R303" s="22"/>
      <c r="S303" s="25"/>
      <c r="T303" s="26"/>
    </row>
    <row r="304" spans="5:20" s="9" customFormat="1" ht="19.7" customHeight="1">
      <c r="E304" s="21"/>
      <c r="F304" s="21"/>
      <c r="G304" s="21"/>
      <c r="H304" s="30"/>
      <c r="I304" s="248"/>
      <c r="J304" s="31"/>
      <c r="K304" s="36"/>
      <c r="L304" s="167"/>
      <c r="M304" s="211"/>
      <c r="N304" s="22"/>
      <c r="O304" s="30"/>
      <c r="P304" s="25"/>
      <c r="Q304" s="21"/>
      <c r="R304" s="22"/>
      <c r="S304" s="25"/>
      <c r="T304" s="26"/>
    </row>
    <row r="305" spans="1:20" s="9" customFormat="1" ht="19.7" customHeight="1">
      <c r="E305" s="21"/>
      <c r="F305" s="21"/>
      <c r="G305" s="21"/>
      <c r="H305" s="30"/>
      <c r="I305" s="248"/>
      <c r="J305" s="31"/>
      <c r="K305" s="36"/>
      <c r="L305" s="167"/>
      <c r="M305" s="211"/>
      <c r="N305" s="22"/>
      <c r="O305" s="30"/>
      <c r="P305" s="25"/>
      <c r="Q305" s="21"/>
      <c r="R305" s="22"/>
      <c r="S305" s="25"/>
      <c r="T305" s="26"/>
    </row>
    <row r="306" spans="1:20" s="9" customFormat="1" ht="19.7" customHeight="1">
      <c r="E306" s="21"/>
      <c r="F306" s="21"/>
      <c r="G306" s="21"/>
      <c r="H306" s="30"/>
      <c r="I306" s="248"/>
      <c r="J306" s="31"/>
      <c r="K306" s="213"/>
      <c r="L306" s="167"/>
      <c r="M306" s="211"/>
      <c r="N306" s="22"/>
      <c r="O306" s="30"/>
      <c r="P306" s="25"/>
      <c r="Q306" s="21"/>
      <c r="R306" s="22"/>
      <c r="S306" s="25"/>
      <c r="T306" s="26"/>
    </row>
    <row r="307" spans="1:20" s="73" customFormat="1" ht="19.7" customHeight="1">
      <c r="A307" s="9"/>
      <c r="B307" s="9"/>
      <c r="C307" s="9"/>
      <c r="D307" s="9"/>
      <c r="E307" s="65"/>
      <c r="F307" s="65"/>
      <c r="G307" s="65"/>
      <c r="H307" s="30"/>
      <c r="I307" s="442"/>
      <c r="J307" s="59"/>
      <c r="K307" s="36"/>
      <c r="L307" s="283"/>
      <c r="M307" s="443"/>
      <c r="N307" s="57"/>
      <c r="O307" s="285"/>
      <c r="P307" s="60"/>
      <c r="Q307" s="65"/>
      <c r="R307" s="57"/>
      <c r="S307" s="60"/>
      <c r="T307" s="61"/>
    </row>
    <row r="308" spans="1:20" s="73" customFormat="1" ht="19.7" customHeight="1">
      <c r="A308" s="9"/>
      <c r="B308" s="9"/>
      <c r="C308" s="9"/>
      <c r="D308" s="9"/>
      <c r="E308" s="65"/>
      <c r="F308" s="65"/>
      <c r="G308" s="65"/>
      <c r="H308" s="932"/>
      <c r="I308" s="442"/>
      <c r="J308" s="59"/>
      <c r="K308" s="36"/>
      <c r="L308" s="283"/>
      <c r="M308" s="443"/>
      <c r="N308" s="57"/>
      <c r="O308" s="285"/>
      <c r="P308" s="60"/>
      <c r="Q308" s="65"/>
      <c r="R308" s="57"/>
      <c r="S308" s="60"/>
      <c r="T308" s="61"/>
    </row>
    <row r="309" spans="1:20" s="73" customFormat="1" ht="19.7" customHeight="1">
      <c r="A309" s="9"/>
      <c r="B309" s="9"/>
      <c r="C309" s="9"/>
      <c r="D309" s="9"/>
      <c r="E309" s="65"/>
      <c r="F309" s="65"/>
      <c r="G309" s="65"/>
      <c r="H309" s="1038"/>
      <c r="I309" s="442"/>
      <c r="J309" s="59"/>
      <c r="K309" s="36"/>
      <c r="L309" s="283"/>
      <c r="M309" s="443"/>
      <c r="N309" s="57"/>
      <c r="O309" s="285"/>
      <c r="P309" s="60"/>
      <c r="Q309" s="65"/>
      <c r="R309" s="57"/>
      <c r="S309" s="60"/>
      <c r="T309" s="61"/>
    </row>
    <row r="310" spans="1:20" s="9" customFormat="1" ht="19.7" customHeight="1">
      <c r="E310" s="21"/>
      <c r="F310" s="21"/>
      <c r="G310" s="21"/>
      <c r="H310" s="157"/>
      <c r="I310" s="269"/>
      <c r="J310" s="31"/>
      <c r="K310" s="36"/>
      <c r="L310" s="167"/>
      <c r="M310" s="330"/>
      <c r="N310" s="22"/>
      <c r="O310" s="22"/>
      <c r="P310" s="25"/>
      <c r="Q310" s="21"/>
      <c r="R310" s="22"/>
      <c r="S310" s="25"/>
      <c r="T310" s="26"/>
    </row>
    <row r="311" spans="1:20" s="9" customFormat="1" ht="19.7" customHeight="1">
      <c r="E311" s="21"/>
      <c r="F311" s="21"/>
      <c r="G311" s="21"/>
      <c r="H311" s="30"/>
      <c r="I311" s="269"/>
      <c r="J311" s="31"/>
      <c r="K311" s="36"/>
      <c r="L311" s="167"/>
      <c r="M311" s="30"/>
      <c r="N311" s="22"/>
      <c r="O311" s="22"/>
      <c r="P311" s="25"/>
      <c r="Q311" s="21"/>
      <c r="R311" s="22"/>
      <c r="S311" s="25"/>
      <c r="T311" s="26"/>
    </row>
    <row r="312" spans="1:20" s="9" customFormat="1" ht="19.7" customHeight="1">
      <c r="E312" s="21"/>
      <c r="F312" s="21"/>
      <c r="G312" s="21"/>
      <c r="H312" s="30"/>
      <c r="I312" s="269"/>
      <c r="J312" s="31"/>
      <c r="K312" s="36"/>
      <c r="L312" s="167"/>
      <c r="M312" s="30"/>
      <c r="N312" s="22"/>
      <c r="O312" s="22"/>
      <c r="P312" s="25"/>
      <c r="Q312" s="21"/>
      <c r="R312" s="22"/>
      <c r="S312" s="25"/>
      <c r="T312" s="26"/>
    </row>
    <row r="313" spans="1:20" s="9" customFormat="1" ht="19.7" customHeight="1">
      <c r="E313" s="21"/>
      <c r="F313" s="21"/>
      <c r="G313" s="21"/>
      <c r="H313" s="30"/>
      <c r="I313" s="269"/>
      <c r="J313" s="31"/>
      <c r="K313" s="36"/>
      <c r="L313" s="167"/>
      <c r="M313" s="30"/>
      <c r="N313" s="30"/>
      <c r="O313" s="22"/>
      <c r="P313" s="25"/>
      <c r="Q313" s="21"/>
      <c r="R313" s="22"/>
      <c r="S313" s="25"/>
      <c r="T313" s="26"/>
    </row>
    <row r="314" spans="1:20" s="9" customFormat="1" ht="19.7" customHeight="1">
      <c r="E314" s="21"/>
      <c r="F314" s="21"/>
      <c r="G314" s="21"/>
      <c r="H314" s="30"/>
      <c r="I314" s="269"/>
      <c r="J314" s="31"/>
      <c r="K314" s="36"/>
      <c r="L314" s="167"/>
      <c r="M314" s="30"/>
      <c r="N314" s="22"/>
      <c r="O314" s="22"/>
      <c r="P314" s="25"/>
      <c r="Q314" s="21"/>
      <c r="R314" s="22"/>
      <c r="S314" s="25"/>
      <c r="T314" s="26"/>
    </row>
    <row r="315" spans="1:20">
      <c r="A315" s="9"/>
      <c r="B315" s="9"/>
      <c r="C315" s="9"/>
      <c r="D315" s="9"/>
    </row>
  </sheetData>
  <protectedRanges>
    <protectedRange sqref="J9:J10" name="範囲2"/>
    <protectedRange sqref="J9:J10" name="範囲1"/>
  </protectedRanges>
  <autoFilter ref="E8:R314" xr:uid="{B7051675-A7A2-4985-B108-F01392723B46}"/>
  <mergeCells count="15">
    <mergeCell ref="F135:H135"/>
    <mergeCell ref="F229:H229"/>
    <mergeCell ref="F293:H293"/>
    <mergeCell ref="F10:H10"/>
    <mergeCell ref="F35:H35"/>
    <mergeCell ref="F46:H46"/>
    <mergeCell ref="F62:H62"/>
    <mergeCell ref="F105:H105"/>
    <mergeCell ref="F110:H110"/>
    <mergeCell ref="E2:G2"/>
    <mergeCell ref="J2:L2"/>
    <mergeCell ref="E3:G3"/>
    <mergeCell ref="E4:G4"/>
    <mergeCell ref="E5:G5"/>
    <mergeCell ref="E6:G6"/>
  </mergeCells>
  <phoneticPr fontId="4"/>
  <dataValidations count="1">
    <dataValidation imeMode="hiragana" allowBlank="1" showInputMessage="1" showErrorMessage="1" sqref="M50:M51 JI50:JI51 TE50:TE51 ADA50:ADA51 AMW50:AMW51 AWS50:AWS51 BGO50:BGO51 BQK50:BQK51 CAG50:CAG51 CKC50:CKC51 CTY50:CTY51 DDU50:DDU51 DNQ50:DNQ51 DXM50:DXM51 EHI50:EHI51 ERE50:ERE51 FBA50:FBA51 FKW50:FKW51 FUS50:FUS51 GEO50:GEO51 GOK50:GOK51 GYG50:GYG51 HIC50:HIC51 HRY50:HRY51 IBU50:IBU51 ILQ50:ILQ51 IVM50:IVM51 JFI50:JFI51 JPE50:JPE51 JZA50:JZA51 KIW50:KIW51 KSS50:KSS51 LCO50:LCO51 LMK50:LMK51 LWG50:LWG51 MGC50:MGC51 MPY50:MPY51 MZU50:MZU51 NJQ50:NJQ51 NTM50:NTM51 ODI50:ODI51 ONE50:ONE51 OXA50:OXA51 PGW50:PGW51 PQS50:PQS51 QAO50:QAO51 QKK50:QKK51 QUG50:QUG51 REC50:REC51 RNY50:RNY51 RXU50:RXU51 SHQ50:SHQ51 SRM50:SRM51 TBI50:TBI51 TLE50:TLE51 TVA50:TVA51 UEW50:UEW51 UOS50:UOS51 UYO50:UYO51 VIK50:VIK51 VSG50:VSG51 WCC50:WCC51 WLY50:WLY51 WVU50:WVU51 M65586:M65587 JI65586:JI65587 TE65586:TE65587 ADA65586:ADA65587 AMW65586:AMW65587 AWS65586:AWS65587 BGO65586:BGO65587 BQK65586:BQK65587 CAG65586:CAG65587 CKC65586:CKC65587 CTY65586:CTY65587 DDU65586:DDU65587 DNQ65586:DNQ65587 DXM65586:DXM65587 EHI65586:EHI65587 ERE65586:ERE65587 FBA65586:FBA65587 FKW65586:FKW65587 FUS65586:FUS65587 GEO65586:GEO65587 GOK65586:GOK65587 GYG65586:GYG65587 HIC65586:HIC65587 HRY65586:HRY65587 IBU65586:IBU65587 ILQ65586:ILQ65587 IVM65586:IVM65587 JFI65586:JFI65587 JPE65586:JPE65587 JZA65586:JZA65587 KIW65586:KIW65587 KSS65586:KSS65587 LCO65586:LCO65587 LMK65586:LMK65587 LWG65586:LWG65587 MGC65586:MGC65587 MPY65586:MPY65587 MZU65586:MZU65587 NJQ65586:NJQ65587 NTM65586:NTM65587 ODI65586:ODI65587 ONE65586:ONE65587 OXA65586:OXA65587 PGW65586:PGW65587 PQS65586:PQS65587 QAO65586:QAO65587 QKK65586:QKK65587 QUG65586:QUG65587 REC65586:REC65587 RNY65586:RNY65587 RXU65586:RXU65587 SHQ65586:SHQ65587 SRM65586:SRM65587 TBI65586:TBI65587 TLE65586:TLE65587 TVA65586:TVA65587 UEW65586:UEW65587 UOS65586:UOS65587 UYO65586:UYO65587 VIK65586:VIK65587 VSG65586:VSG65587 WCC65586:WCC65587 WLY65586:WLY65587 WVU65586:WVU65587 M131122:M131123 JI131122:JI131123 TE131122:TE131123 ADA131122:ADA131123 AMW131122:AMW131123 AWS131122:AWS131123 BGO131122:BGO131123 BQK131122:BQK131123 CAG131122:CAG131123 CKC131122:CKC131123 CTY131122:CTY131123 DDU131122:DDU131123 DNQ131122:DNQ131123 DXM131122:DXM131123 EHI131122:EHI131123 ERE131122:ERE131123 FBA131122:FBA131123 FKW131122:FKW131123 FUS131122:FUS131123 GEO131122:GEO131123 GOK131122:GOK131123 GYG131122:GYG131123 HIC131122:HIC131123 HRY131122:HRY131123 IBU131122:IBU131123 ILQ131122:ILQ131123 IVM131122:IVM131123 JFI131122:JFI131123 JPE131122:JPE131123 JZA131122:JZA131123 KIW131122:KIW131123 KSS131122:KSS131123 LCO131122:LCO131123 LMK131122:LMK131123 LWG131122:LWG131123 MGC131122:MGC131123 MPY131122:MPY131123 MZU131122:MZU131123 NJQ131122:NJQ131123 NTM131122:NTM131123 ODI131122:ODI131123 ONE131122:ONE131123 OXA131122:OXA131123 PGW131122:PGW131123 PQS131122:PQS131123 QAO131122:QAO131123 QKK131122:QKK131123 QUG131122:QUG131123 REC131122:REC131123 RNY131122:RNY131123 RXU131122:RXU131123 SHQ131122:SHQ131123 SRM131122:SRM131123 TBI131122:TBI131123 TLE131122:TLE131123 TVA131122:TVA131123 UEW131122:UEW131123 UOS131122:UOS131123 UYO131122:UYO131123 VIK131122:VIK131123 VSG131122:VSG131123 WCC131122:WCC131123 WLY131122:WLY131123 WVU131122:WVU131123 M196658:M196659 JI196658:JI196659 TE196658:TE196659 ADA196658:ADA196659 AMW196658:AMW196659 AWS196658:AWS196659 BGO196658:BGO196659 BQK196658:BQK196659 CAG196658:CAG196659 CKC196658:CKC196659 CTY196658:CTY196659 DDU196658:DDU196659 DNQ196658:DNQ196659 DXM196658:DXM196659 EHI196658:EHI196659 ERE196658:ERE196659 FBA196658:FBA196659 FKW196658:FKW196659 FUS196658:FUS196659 GEO196658:GEO196659 GOK196658:GOK196659 GYG196658:GYG196659 HIC196658:HIC196659 HRY196658:HRY196659 IBU196658:IBU196659 ILQ196658:ILQ196659 IVM196658:IVM196659 JFI196658:JFI196659 JPE196658:JPE196659 JZA196658:JZA196659 KIW196658:KIW196659 KSS196658:KSS196659 LCO196658:LCO196659 LMK196658:LMK196659 LWG196658:LWG196659 MGC196658:MGC196659 MPY196658:MPY196659 MZU196658:MZU196659 NJQ196658:NJQ196659 NTM196658:NTM196659 ODI196658:ODI196659 ONE196658:ONE196659 OXA196658:OXA196659 PGW196658:PGW196659 PQS196658:PQS196659 QAO196658:QAO196659 QKK196658:QKK196659 QUG196658:QUG196659 REC196658:REC196659 RNY196658:RNY196659 RXU196658:RXU196659 SHQ196658:SHQ196659 SRM196658:SRM196659 TBI196658:TBI196659 TLE196658:TLE196659 TVA196658:TVA196659 UEW196658:UEW196659 UOS196658:UOS196659 UYO196658:UYO196659 VIK196658:VIK196659 VSG196658:VSG196659 WCC196658:WCC196659 WLY196658:WLY196659 WVU196658:WVU196659 M262194:M262195 JI262194:JI262195 TE262194:TE262195 ADA262194:ADA262195 AMW262194:AMW262195 AWS262194:AWS262195 BGO262194:BGO262195 BQK262194:BQK262195 CAG262194:CAG262195 CKC262194:CKC262195 CTY262194:CTY262195 DDU262194:DDU262195 DNQ262194:DNQ262195 DXM262194:DXM262195 EHI262194:EHI262195 ERE262194:ERE262195 FBA262194:FBA262195 FKW262194:FKW262195 FUS262194:FUS262195 GEO262194:GEO262195 GOK262194:GOK262195 GYG262194:GYG262195 HIC262194:HIC262195 HRY262194:HRY262195 IBU262194:IBU262195 ILQ262194:ILQ262195 IVM262194:IVM262195 JFI262194:JFI262195 JPE262194:JPE262195 JZA262194:JZA262195 KIW262194:KIW262195 KSS262194:KSS262195 LCO262194:LCO262195 LMK262194:LMK262195 LWG262194:LWG262195 MGC262194:MGC262195 MPY262194:MPY262195 MZU262194:MZU262195 NJQ262194:NJQ262195 NTM262194:NTM262195 ODI262194:ODI262195 ONE262194:ONE262195 OXA262194:OXA262195 PGW262194:PGW262195 PQS262194:PQS262195 QAO262194:QAO262195 QKK262194:QKK262195 QUG262194:QUG262195 REC262194:REC262195 RNY262194:RNY262195 RXU262194:RXU262195 SHQ262194:SHQ262195 SRM262194:SRM262195 TBI262194:TBI262195 TLE262194:TLE262195 TVA262194:TVA262195 UEW262194:UEW262195 UOS262194:UOS262195 UYO262194:UYO262195 VIK262194:VIK262195 VSG262194:VSG262195 WCC262194:WCC262195 WLY262194:WLY262195 WVU262194:WVU262195 M327730:M327731 JI327730:JI327731 TE327730:TE327731 ADA327730:ADA327731 AMW327730:AMW327731 AWS327730:AWS327731 BGO327730:BGO327731 BQK327730:BQK327731 CAG327730:CAG327731 CKC327730:CKC327731 CTY327730:CTY327731 DDU327730:DDU327731 DNQ327730:DNQ327731 DXM327730:DXM327731 EHI327730:EHI327731 ERE327730:ERE327731 FBA327730:FBA327731 FKW327730:FKW327731 FUS327730:FUS327731 GEO327730:GEO327731 GOK327730:GOK327731 GYG327730:GYG327731 HIC327730:HIC327731 HRY327730:HRY327731 IBU327730:IBU327731 ILQ327730:ILQ327731 IVM327730:IVM327731 JFI327730:JFI327731 JPE327730:JPE327731 JZA327730:JZA327731 KIW327730:KIW327731 KSS327730:KSS327731 LCO327730:LCO327731 LMK327730:LMK327731 LWG327730:LWG327731 MGC327730:MGC327731 MPY327730:MPY327731 MZU327730:MZU327731 NJQ327730:NJQ327731 NTM327730:NTM327731 ODI327730:ODI327731 ONE327730:ONE327731 OXA327730:OXA327731 PGW327730:PGW327731 PQS327730:PQS327731 QAO327730:QAO327731 QKK327730:QKK327731 QUG327730:QUG327731 REC327730:REC327731 RNY327730:RNY327731 RXU327730:RXU327731 SHQ327730:SHQ327731 SRM327730:SRM327731 TBI327730:TBI327731 TLE327730:TLE327731 TVA327730:TVA327731 UEW327730:UEW327731 UOS327730:UOS327731 UYO327730:UYO327731 VIK327730:VIK327731 VSG327730:VSG327731 WCC327730:WCC327731 WLY327730:WLY327731 WVU327730:WVU327731 M393266:M393267 JI393266:JI393267 TE393266:TE393267 ADA393266:ADA393267 AMW393266:AMW393267 AWS393266:AWS393267 BGO393266:BGO393267 BQK393266:BQK393267 CAG393266:CAG393267 CKC393266:CKC393267 CTY393266:CTY393267 DDU393266:DDU393267 DNQ393266:DNQ393267 DXM393266:DXM393267 EHI393266:EHI393267 ERE393266:ERE393267 FBA393266:FBA393267 FKW393266:FKW393267 FUS393266:FUS393267 GEO393266:GEO393267 GOK393266:GOK393267 GYG393266:GYG393267 HIC393266:HIC393267 HRY393266:HRY393267 IBU393266:IBU393267 ILQ393266:ILQ393267 IVM393266:IVM393267 JFI393266:JFI393267 JPE393266:JPE393267 JZA393266:JZA393267 KIW393266:KIW393267 KSS393266:KSS393267 LCO393266:LCO393267 LMK393266:LMK393267 LWG393266:LWG393267 MGC393266:MGC393267 MPY393266:MPY393267 MZU393266:MZU393267 NJQ393266:NJQ393267 NTM393266:NTM393267 ODI393266:ODI393267 ONE393266:ONE393267 OXA393266:OXA393267 PGW393266:PGW393267 PQS393266:PQS393267 QAO393266:QAO393267 QKK393266:QKK393267 QUG393266:QUG393267 REC393266:REC393267 RNY393266:RNY393267 RXU393266:RXU393267 SHQ393266:SHQ393267 SRM393266:SRM393267 TBI393266:TBI393267 TLE393266:TLE393267 TVA393266:TVA393267 UEW393266:UEW393267 UOS393266:UOS393267 UYO393266:UYO393267 VIK393266:VIK393267 VSG393266:VSG393267 WCC393266:WCC393267 WLY393266:WLY393267 WVU393266:WVU393267 M458802:M458803 JI458802:JI458803 TE458802:TE458803 ADA458802:ADA458803 AMW458802:AMW458803 AWS458802:AWS458803 BGO458802:BGO458803 BQK458802:BQK458803 CAG458802:CAG458803 CKC458802:CKC458803 CTY458802:CTY458803 DDU458802:DDU458803 DNQ458802:DNQ458803 DXM458802:DXM458803 EHI458802:EHI458803 ERE458802:ERE458803 FBA458802:FBA458803 FKW458802:FKW458803 FUS458802:FUS458803 GEO458802:GEO458803 GOK458802:GOK458803 GYG458802:GYG458803 HIC458802:HIC458803 HRY458802:HRY458803 IBU458802:IBU458803 ILQ458802:ILQ458803 IVM458802:IVM458803 JFI458802:JFI458803 JPE458802:JPE458803 JZA458802:JZA458803 KIW458802:KIW458803 KSS458802:KSS458803 LCO458802:LCO458803 LMK458802:LMK458803 LWG458802:LWG458803 MGC458802:MGC458803 MPY458802:MPY458803 MZU458802:MZU458803 NJQ458802:NJQ458803 NTM458802:NTM458803 ODI458802:ODI458803 ONE458802:ONE458803 OXA458802:OXA458803 PGW458802:PGW458803 PQS458802:PQS458803 QAO458802:QAO458803 QKK458802:QKK458803 QUG458802:QUG458803 REC458802:REC458803 RNY458802:RNY458803 RXU458802:RXU458803 SHQ458802:SHQ458803 SRM458802:SRM458803 TBI458802:TBI458803 TLE458802:TLE458803 TVA458802:TVA458803 UEW458802:UEW458803 UOS458802:UOS458803 UYO458802:UYO458803 VIK458802:VIK458803 VSG458802:VSG458803 WCC458802:WCC458803 WLY458802:WLY458803 WVU458802:WVU458803 M524338:M524339 JI524338:JI524339 TE524338:TE524339 ADA524338:ADA524339 AMW524338:AMW524339 AWS524338:AWS524339 BGO524338:BGO524339 BQK524338:BQK524339 CAG524338:CAG524339 CKC524338:CKC524339 CTY524338:CTY524339 DDU524338:DDU524339 DNQ524338:DNQ524339 DXM524338:DXM524339 EHI524338:EHI524339 ERE524338:ERE524339 FBA524338:FBA524339 FKW524338:FKW524339 FUS524338:FUS524339 GEO524338:GEO524339 GOK524338:GOK524339 GYG524338:GYG524339 HIC524338:HIC524339 HRY524338:HRY524339 IBU524338:IBU524339 ILQ524338:ILQ524339 IVM524338:IVM524339 JFI524338:JFI524339 JPE524338:JPE524339 JZA524338:JZA524339 KIW524338:KIW524339 KSS524338:KSS524339 LCO524338:LCO524339 LMK524338:LMK524339 LWG524338:LWG524339 MGC524338:MGC524339 MPY524338:MPY524339 MZU524338:MZU524339 NJQ524338:NJQ524339 NTM524338:NTM524339 ODI524338:ODI524339 ONE524338:ONE524339 OXA524338:OXA524339 PGW524338:PGW524339 PQS524338:PQS524339 QAO524338:QAO524339 QKK524338:QKK524339 QUG524338:QUG524339 REC524338:REC524339 RNY524338:RNY524339 RXU524338:RXU524339 SHQ524338:SHQ524339 SRM524338:SRM524339 TBI524338:TBI524339 TLE524338:TLE524339 TVA524338:TVA524339 UEW524338:UEW524339 UOS524338:UOS524339 UYO524338:UYO524339 VIK524338:VIK524339 VSG524338:VSG524339 WCC524338:WCC524339 WLY524338:WLY524339 WVU524338:WVU524339 M589874:M589875 JI589874:JI589875 TE589874:TE589875 ADA589874:ADA589875 AMW589874:AMW589875 AWS589874:AWS589875 BGO589874:BGO589875 BQK589874:BQK589875 CAG589874:CAG589875 CKC589874:CKC589875 CTY589874:CTY589875 DDU589874:DDU589875 DNQ589874:DNQ589875 DXM589874:DXM589875 EHI589874:EHI589875 ERE589874:ERE589875 FBA589874:FBA589875 FKW589874:FKW589875 FUS589874:FUS589875 GEO589874:GEO589875 GOK589874:GOK589875 GYG589874:GYG589875 HIC589874:HIC589875 HRY589874:HRY589875 IBU589874:IBU589875 ILQ589874:ILQ589875 IVM589874:IVM589875 JFI589874:JFI589875 JPE589874:JPE589875 JZA589874:JZA589875 KIW589874:KIW589875 KSS589874:KSS589875 LCO589874:LCO589875 LMK589874:LMK589875 LWG589874:LWG589875 MGC589874:MGC589875 MPY589874:MPY589875 MZU589874:MZU589875 NJQ589874:NJQ589875 NTM589874:NTM589875 ODI589874:ODI589875 ONE589874:ONE589875 OXA589874:OXA589875 PGW589874:PGW589875 PQS589874:PQS589875 QAO589874:QAO589875 QKK589874:QKK589875 QUG589874:QUG589875 REC589874:REC589875 RNY589874:RNY589875 RXU589874:RXU589875 SHQ589874:SHQ589875 SRM589874:SRM589875 TBI589874:TBI589875 TLE589874:TLE589875 TVA589874:TVA589875 UEW589874:UEW589875 UOS589874:UOS589875 UYO589874:UYO589875 VIK589874:VIK589875 VSG589874:VSG589875 WCC589874:WCC589875 WLY589874:WLY589875 WVU589874:WVU589875 M655410:M655411 JI655410:JI655411 TE655410:TE655411 ADA655410:ADA655411 AMW655410:AMW655411 AWS655410:AWS655411 BGO655410:BGO655411 BQK655410:BQK655411 CAG655410:CAG655411 CKC655410:CKC655411 CTY655410:CTY655411 DDU655410:DDU655411 DNQ655410:DNQ655411 DXM655410:DXM655411 EHI655410:EHI655411 ERE655410:ERE655411 FBA655410:FBA655411 FKW655410:FKW655411 FUS655410:FUS655411 GEO655410:GEO655411 GOK655410:GOK655411 GYG655410:GYG655411 HIC655410:HIC655411 HRY655410:HRY655411 IBU655410:IBU655411 ILQ655410:ILQ655411 IVM655410:IVM655411 JFI655410:JFI655411 JPE655410:JPE655411 JZA655410:JZA655411 KIW655410:KIW655411 KSS655410:KSS655411 LCO655410:LCO655411 LMK655410:LMK655411 LWG655410:LWG655411 MGC655410:MGC655411 MPY655410:MPY655411 MZU655410:MZU655411 NJQ655410:NJQ655411 NTM655410:NTM655411 ODI655410:ODI655411 ONE655410:ONE655411 OXA655410:OXA655411 PGW655410:PGW655411 PQS655410:PQS655411 QAO655410:QAO655411 QKK655410:QKK655411 QUG655410:QUG655411 REC655410:REC655411 RNY655410:RNY655411 RXU655410:RXU655411 SHQ655410:SHQ655411 SRM655410:SRM655411 TBI655410:TBI655411 TLE655410:TLE655411 TVA655410:TVA655411 UEW655410:UEW655411 UOS655410:UOS655411 UYO655410:UYO655411 VIK655410:VIK655411 VSG655410:VSG655411 WCC655410:WCC655411 WLY655410:WLY655411 WVU655410:WVU655411 M720946:M720947 JI720946:JI720947 TE720946:TE720947 ADA720946:ADA720947 AMW720946:AMW720947 AWS720946:AWS720947 BGO720946:BGO720947 BQK720946:BQK720947 CAG720946:CAG720947 CKC720946:CKC720947 CTY720946:CTY720947 DDU720946:DDU720947 DNQ720946:DNQ720947 DXM720946:DXM720947 EHI720946:EHI720947 ERE720946:ERE720947 FBA720946:FBA720947 FKW720946:FKW720947 FUS720946:FUS720947 GEO720946:GEO720947 GOK720946:GOK720947 GYG720946:GYG720947 HIC720946:HIC720947 HRY720946:HRY720947 IBU720946:IBU720947 ILQ720946:ILQ720947 IVM720946:IVM720947 JFI720946:JFI720947 JPE720946:JPE720947 JZA720946:JZA720947 KIW720946:KIW720947 KSS720946:KSS720947 LCO720946:LCO720947 LMK720946:LMK720947 LWG720946:LWG720947 MGC720946:MGC720947 MPY720946:MPY720947 MZU720946:MZU720947 NJQ720946:NJQ720947 NTM720946:NTM720947 ODI720946:ODI720947 ONE720946:ONE720947 OXA720946:OXA720947 PGW720946:PGW720947 PQS720946:PQS720947 QAO720946:QAO720947 QKK720946:QKK720947 QUG720946:QUG720947 REC720946:REC720947 RNY720946:RNY720947 RXU720946:RXU720947 SHQ720946:SHQ720947 SRM720946:SRM720947 TBI720946:TBI720947 TLE720946:TLE720947 TVA720946:TVA720947 UEW720946:UEW720947 UOS720946:UOS720947 UYO720946:UYO720947 VIK720946:VIK720947 VSG720946:VSG720947 WCC720946:WCC720947 WLY720946:WLY720947 WVU720946:WVU720947 M786482:M786483 JI786482:JI786483 TE786482:TE786483 ADA786482:ADA786483 AMW786482:AMW786483 AWS786482:AWS786483 BGO786482:BGO786483 BQK786482:BQK786483 CAG786482:CAG786483 CKC786482:CKC786483 CTY786482:CTY786483 DDU786482:DDU786483 DNQ786482:DNQ786483 DXM786482:DXM786483 EHI786482:EHI786483 ERE786482:ERE786483 FBA786482:FBA786483 FKW786482:FKW786483 FUS786482:FUS786483 GEO786482:GEO786483 GOK786482:GOK786483 GYG786482:GYG786483 HIC786482:HIC786483 HRY786482:HRY786483 IBU786482:IBU786483 ILQ786482:ILQ786483 IVM786482:IVM786483 JFI786482:JFI786483 JPE786482:JPE786483 JZA786482:JZA786483 KIW786482:KIW786483 KSS786482:KSS786483 LCO786482:LCO786483 LMK786482:LMK786483 LWG786482:LWG786483 MGC786482:MGC786483 MPY786482:MPY786483 MZU786482:MZU786483 NJQ786482:NJQ786483 NTM786482:NTM786483 ODI786482:ODI786483 ONE786482:ONE786483 OXA786482:OXA786483 PGW786482:PGW786483 PQS786482:PQS786483 QAO786482:QAO786483 QKK786482:QKK786483 QUG786482:QUG786483 REC786482:REC786483 RNY786482:RNY786483 RXU786482:RXU786483 SHQ786482:SHQ786483 SRM786482:SRM786483 TBI786482:TBI786483 TLE786482:TLE786483 TVA786482:TVA786483 UEW786482:UEW786483 UOS786482:UOS786483 UYO786482:UYO786483 VIK786482:VIK786483 VSG786482:VSG786483 WCC786482:WCC786483 WLY786482:WLY786483 WVU786482:WVU786483 M852018:M852019 JI852018:JI852019 TE852018:TE852019 ADA852018:ADA852019 AMW852018:AMW852019 AWS852018:AWS852019 BGO852018:BGO852019 BQK852018:BQK852019 CAG852018:CAG852019 CKC852018:CKC852019 CTY852018:CTY852019 DDU852018:DDU852019 DNQ852018:DNQ852019 DXM852018:DXM852019 EHI852018:EHI852019 ERE852018:ERE852019 FBA852018:FBA852019 FKW852018:FKW852019 FUS852018:FUS852019 GEO852018:GEO852019 GOK852018:GOK852019 GYG852018:GYG852019 HIC852018:HIC852019 HRY852018:HRY852019 IBU852018:IBU852019 ILQ852018:ILQ852019 IVM852018:IVM852019 JFI852018:JFI852019 JPE852018:JPE852019 JZA852018:JZA852019 KIW852018:KIW852019 KSS852018:KSS852019 LCO852018:LCO852019 LMK852018:LMK852019 LWG852018:LWG852019 MGC852018:MGC852019 MPY852018:MPY852019 MZU852018:MZU852019 NJQ852018:NJQ852019 NTM852018:NTM852019 ODI852018:ODI852019 ONE852018:ONE852019 OXA852018:OXA852019 PGW852018:PGW852019 PQS852018:PQS852019 QAO852018:QAO852019 QKK852018:QKK852019 QUG852018:QUG852019 REC852018:REC852019 RNY852018:RNY852019 RXU852018:RXU852019 SHQ852018:SHQ852019 SRM852018:SRM852019 TBI852018:TBI852019 TLE852018:TLE852019 TVA852018:TVA852019 UEW852018:UEW852019 UOS852018:UOS852019 UYO852018:UYO852019 VIK852018:VIK852019 VSG852018:VSG852019 WCC852018:WCC852019 WLY852018:WLY852019 WVU852018:WVU852019 M917554:M917555 JI917554:JI917555 TE917554:TE917555 ADA917554:ADA917555 AMW917554:AMW917555 AWS917554:AWS917555 BGO917554:BGO917555 BQK917554:BQK917555 CAG917554:CAG917555 CKC917554:CKC917555 CTY917554:CTY917555 DDU917554:DDU917555 DNQ917554:DNQ917555 DXM917554:DXM917555 EHI917554:EHI917555 ERE917554:ERE917555 FBA917554:FBA917555 FKW917554:FKW917555 FUS917554:FUS917555 GEO917554:GEO917555 GOK917554:GOK917555 GYG917554:GYG917555 HIC917554:HIC917555 HRY917554:HRY917555 IBU917554:IBU917555 ILQ917554:ILQ917555 IVM917554:IVM917555 JFI917554:JFI917555 JPE917554:JPE917555 JZA917554:JZA917555 KIW917554:KIW917555 KSS917554:KSS917555 LCO917554:LCO917555 LMK917554:LMK917555 LWG917554:LWG917555 MGC917554:MGC917555 MPY917554:MPY917555 MZU917554:MZU917555 NJQ917554:NJQ917555 NTM917554:NTM917555 ODI917554:ODI917555 ONE917554:ONE917555 OXA917554:OXA917555 PGW917554:PGW917555 PQS917554:PQS917555 QAO917554:QAO917555 QKK917554:QKK917555 QUG917554:QUG917555 REC917554:REC917555 RNY917554:RNY917555 RXU917554:RXU917555 SHQ917554:SHQ917555 SRM917554:SRM917555 TBI917554:TBI917555 TLE917554:TLE917555 TVA917554:TVA917555 UEW917554:UEW917555 UOS917554:UOS917555 UYO917554:UYO917555 VIK917554:VIK917555 VSG917554:VSG917555 WCC917554:WCC917555 WLY917554:WLY917555 WVU917554:WVU917555 M983090:M983091 JI983090:JI983091 TE983090:TE983091 ADA983090:ADA983091 AMW983090:AMW983091 AWS983090:AWS983091 BGO983090:BGO983091 BQK983090:BQK983091 CAG983090:CAG983091 CKC983090:CKC983091 CTY983090:CTY983091 DDU983090:DDU983091 DNQ983090:DNQ983091 DXM983090:DXM983091 EHI983090:EHI983091 ERE983090:ERE983091 FBA983090:FBA983091 FKW983090:FKW983091 FUS983090:FUS983091 GEO983090:GEO983091 GOK983090:GOK983091 GYG983090:GYG983091 HIC983090:HIC983091 HRY983090:HRY983091 IBU983090:IBU983091 ILQ983090:ILQ983091 IVM983090:IVM983091 JFI983090:JFI983091 JPE983090:JPE983091 JZA983090:JZA983091 KIW983090:KIW983091 KSS983090:KSS983091 LCO983090:LCO983091 LMK983090:LMK983091 LWG983090:LWG983091 MGC983090:MGC983091 MPY983090:MPY983091 MZU983090:MZU983091 NJQ983090:NJQ983091 NTM983090:NTM983091 ODI983090:ODI983091 ONE983090:ONE983091 OXA983090:OXA983091 PGW983090:PGW983091 PQS983090:PQS983091 QAO983090:QAO983091 QKK983090:QKK983091 QUG983090:QUG983091 REC983090:REC983091 RNY983090:RNY983091 RXU983090:RXU983091 SHQ983090:SHQ983091 SRM983090:SRM983091 TBI983090:TBI983091 TLE983090:TLE983091 TVA983090:TVA983091 UEW983090:UEW983091 UOS983090:UOS983091 UYO983090:UYO983091 VIK983090:VIK983091 VSG983090:VSG983091 WCC983090:WCC983091 WLY983090:WLY983091 WVU983090:WVU983091 M41 JI41 TE41 ADA41 AMW41 AWS41 BGO41 BQK41 CAG41 CKC41 CTY41 DDU41 DNQ41 DXM41 EHI41 ERE41 FBA41 FKW41 FUS41 GEO41 GOK41 GYG41 HIC41 HRY41 IBU41 ILQ41 IVM41 JFI41 JPE41 JZA41 KIW41 KSS41 LCO41 LMK41 LWG41 MGC41 MPY41 MZU41 NJQ41 NTM41 ODI41 ONE41 OXA41 PGW41 PQS41 QAO41 QKK41 QUG41 REC41 RNY41 RXU41 SHQ41 SRM41 TBI41 TLE41 TVA41 UEW41 UOS41 UYO41 VIK41 VSG41 WCC41 WLY41 WVU41 M65577 JI65577 TE65577 ADA65577 AMW65577 AWS65577 BGO65577 BQK65577 CAG65577 CKC65577 CTY65577 DDU65577 DNQ65577 DXM65577 EHI65577 ERE65577 FBA65577 FKW65577 FUS65577 GEO65577 GOK65577 GYG65577 HIC65577 HRY65577 IBU65577 ILQ65577 IVM65577 JFI65577 JPE65577 JZA65577 KIW65577 KSS65577 LCO65577 LMK65577 LWG65577 MGC65577 MPY65577 MZU65577 NJQ65577 NTM65577 ODI65577 ONE65577 OXA65577 PGW65577 PQS65577 QAO65577 QKK65577 QUG65577 REC65577 RNY65577 RXU65577 SHQ65577 SRM65577 TBI65577 TLE65577 TVA65577 UEW65577 UOS65577 UYO65577 VIK65577 VSG65577 WCC65577 WLY65577 WVU65577 M131113 JI131113 TE131113 ADA131113 AMW131113 AWS131113 BGO131113 BQK131113 CAG131113 CKC131113 CTY131113 DDU131113 DNQ131113 DXM131113 EHI131113 ERE131113 FBA131113 FKW131113 FUS131113 GEO131113 GOK131113 GYG131113 HIC131113 HRY131113 IBU131113 ILQ131113 IVM131113 JFI131113 JPE131113 JZA131113 KIW131113 KSS131113 LCO131113 LMK131113 LWG131113 MGC131113 MPY131113 MZU131113 NJQ131113 NTM131113 ODI131113 ONE131113 OXA131113 PGW131113 PQS131113 QAO131113 QKK131113 QUG131113 REC131113 RNY131113 RXU131113 SHQ131113 SRM131113 TBI131113 TLE131113 TVA131113 UEW131113 UOS131113 UYO131113 VIK131113 VSG131113 WCC131113 WLY131113 WVU131113 M196649 JI196649 TE196649 ADA196649 AMW196649 AWS196649 BGO196649 BQK196649 CAG196649 CKC196649 CTY196649 DDU196649 DNQ196649 DXM196649 EHI196649 ERE196649 FBA196649 FKW196649 FUS196649 GEO196649 GOK196649 GYG196649 HIC196649 HRY196649 IBU196649 ILQ196649 IVM196649 JFI196649 JPE196649 JZA196649 KIW196649 KSS196649 LCO196649 LMK196649 LWG196649 MGC196649 MPY196649 MZU196649 NJQ196649 NTM196649 ODI196649 ONE196649 OXA196649 PGW196649 PQS196649 QAO196649 QKK196649 QUG196649 REC196649 RNY196649 RXU196649 SHQ196649 SRM196649 TBI196649 TLE196649 TVA196649 UEW196649 UOS196649 UYO196649 VIK196649 VSG196649 WCC196649 WLY196649 WVU196649 M262185 JI262185 TE262185 ADA262185 AMW262185 AWS262185 BGO262185 BQK262185 CAG262185 CKC262185 CTY262185 DDU262185 DNQ262185 DXM262185 EHI262185 ERE262185 FBA262185 FKW262185 FUS262185 GEO262185 GOK262185 GYG262185 HIC262185 HRY262185 IBU262185 ILQ262185 IVM262185 JFI262185 JPE262185 JZA262185 KIW262185 KSS262185 LCO262185 LMK262185 LWG262185 MGC262185 MPY262185 MZU262185 NJQ262185 NTM262185 ODI262185 ONE262185 OXA262185 PGW262185 PQS262185 QAO262185 QKK262185 QUG262185 REC262185 RNY262185 RXU262185 SHQ262185 SRM262185 TBI262185 TLE262185 TVA262185 UEW262185 UOS262185 UYO262185 VIK262185 VSG262185 WCC262185 WLY262185 WVU262185 M327721 JI327721 TE327721 ADA327721 AMW327721 AWS327721 BGO327721 BQK327721 CAG327721 CKC327721 CTY327721 DDU327721 DNQ327721 DXM327721 EHI327721 ERE327721 FBA327721 FKW327721 FUS327721 GEO327721 GOK327721 GYG327721 HIC327721 HRY327721 IBU327721 ILQ327721 IVM327721 JFI327721 JPE327721 JZA327721 KIW327721 KSS327721 LCO327721 LMK327721 LWG327721 MGC327721 MPY327721 MZU327721 NJQ327721 NTM327721 ODI327721 ONE327721 OXA327721 PGW327721 PQS327721 QAO327721 QKK327721 QUG327721 REC327721 RNY327721 RXU327721 SHQ327721 SRM327721 TBI327721 TLE327721 TVA327721 UEW327721 UOS327721 UYO327721 VIK327721 VSG327721 WCC327721 WLY327721 WVU327721 M393257 JI393257 TE393257 ADA393257 AMW393257 AWS393257 BGO393257 BQK393257 CAG393257 CKC393257 CTY393257 DDU393257 DNQ393257 DXM393257 EHI393257 ERE393257 FBA393257 FKW393257 FUS393257 GEO393257 GOK393257 GYG393257 HIC393257 HRY393257 IBU393257 ILQ393257 IVM393257 JFI393257 JPE393257 JZA393257 KIW393257 KSS393257 LCO393257 LMK393257 LWG393257 MGC393257 MPY393257 MZU393257 NJQ393257 NTM393257 ODI393257 ONE393257 OXA393257 PGW393257 PQS393257 QAO393257 QKK393257 QUG393257 REC393257 RNY393257 RXU393257 SHQ393257 SRM393257 TBI393257 TLE393257 TVA393257 UEW393257 UOS393257 UYO393257 VIK393257 VSG393257 WCC393257 WLY393257 WVU393257 M458793 JI458793 TE458793 ADA458793 AMW458793 AWS458793 BGO458793 BQK458793 CAG458793 CKC458793 CTY458793 DDU458793 DNQ458793 DXM458793 EHI458793 ERE458793 FBA458793 FKW458793 FUS458793 GEO458793 GOK458793 GYG458793 HIC458793 HRY458793 IBU458793 ILQ458793 IVM458793 JFI458793 JPE458793 JZA458793 KIW458793 KSS458793 LCO458793 LMK458793 LWG458793 MGC458793 MPY458793 MZU458793 NJQ458793 NTM458793 ODI458793 ONE458793 OXA458793 PGW458793 PQS458793 QAO458793 QKK458793 QUG458793 REC458793 RNY458793 RXU458793 SHQ458793 SRM458793 TBI458793 TLE458793 TVA458793 UEW458793 UOS458793 UYO458793 VIK458793 VSG458793 WCC458793 WLY458793 WVU458793 M524329 JI524329 TE524329 ADA524329 AMW524329 AWS524329 BGO524329 BQK524329 CAG524329 CKC524329 CTY524329 DDU524329 DNQ524329 DXM524329 EHI524329 ERE524329 FBA524329 FKW524329 FUS524329 GEO524329 GOK524329 GYG524329 HIC524329 HRY524329 IBU524329 ILQ524329 IVM524329 JFI524329 JPE524329 JZA524329 KIW524329 KSS524329 LCO524329 LMK524329 LWG524329 MGC524329 MPY524329 MZU524329 NJQ524329 NTM524329 ODI524329 ONE524329 OXA524329 PGW524329 PQS524329 QAO524329 QKK524329 QUG524329 REC524329 RNY524329 RXU524329 SHQ524329 SRM524329 TBI524329 TLE524329 TVA524329 UEW524329 UOS524329 UYO524329 VIK524329 VSG524329 WCC524329 WLY524329 WVU524329 M589865 JI589865 TE589865 ADA589865 AMW589865 AWS589865 BGO589865 BQK589865 CAG589865 CKC589865 CTY589865 DDU589865 DNQ589865 DXM589865 EHI589865 ERE589865 FBA589865 FKW589865 FUS589865 GEO589865 GOK589865 GYG589865 HIC589865 HRY589865 IBU589865 ILQ589865 IVM589865 JFI589865 JPE589865 JZA589865 KIW589865 KSS589865 LCO589865 LMK589865 LWG589865 MGC589865 MPY589865 MZU589865 NJQ589865 NTM589865 ODI589865 ONE589865 OXA589865 PGW589865 PQS589865 QAO589865 QKK589865 QUG589865 REC589865 RNY589865 RXU589865 SHQ589865 SRM589865 TBI589865 TLE589865 TVA589865 UEW589865 UOS589865 UYO589865 VIK589865 VSG589865 WCC589865 WLY589865 WVU589865 M655401 JI655401 TE655401 ADA655401 AMW655401 AWS655401 BGO655401 BQK655401 CAG655401 CKC655401 CTY655401 DDU655401 DNQ655401 DXM655401 EHI655401 ERE655401 FBA655401 FKW655401 FUS655401 GEO655401 GOK655401 GYG655401 HIC655401 HRY655401 IBU655401 ILQ655401 IVM655401 JFI655401 JPE655401 JZA655401 KIW655401 KSS655401 LCO655401 LMK655401 LWG655401 MGC655401 MPY655401 MZU655401 NJQ655401 NTM655401 ODI655401 ONE655401 OXA655401 PGW655401 PQS655401 QAO655401 QKK655401 QUG655401 REC655401 RNY655401 RXU655401 SHQ655401 SRM655401 TBI655401 TLE655401 TVA655401 UEW655401 UOS655401 UYO655401 VIK655401 VSG655401 WCC655401 WLY655401 WVU655401 M720937 JI720937 TE720937 ADA720937 AMW720937 AWS720937 BGO720937 BQK720937 CAG720937 CKC720937 CTY720937 DDU720937 DNQ720937 DXM720937 EHI720937 ERE720937 FBA720937 FKW720937 FUS720937 GEO720937 GOK720937 GYG720937 HIC720937 HRY720937 IBU720937 ILQ720937 IVM720937 JFI720937 JPE720937 JZA720937 KIW720937 KSS720937 LCO720937 LMK720937 LWG720937 MGC720937 MPY720937 MZU720937 NJQ720937 NTM720937 ODI720937 ONE720937 OXA720937 PGW720937 PQS720937 QAO720937 QKK720937 QUG720937 REC720937 RNY720937 RXU720937 SHQ720937 SRM720937 TBI720937 TLE720937 TVA720937 UEW720937 UOS720937 UYO720937 VIK720937 VSG720937 WCC720937 WLY720937 WVU720937 M786473 JI786473 TE786473 ADA786473 AMW786473 AWS786473 BGO786473 BQK786473 CAG786473 CKC786473 CTY786473 DDU786473 DNQ786473 DXM786473 EHI786473 ERE786473 FBA786473 FKW786473 FUS786473 GEO786473 GOK786473 GYG786473 HIC786473 HRY786473 IBU786473 ILQ786473 IVM786473 JFI786473 JPE786473 JZA786473 KIW786473 KSS786473 LCO786473 LMK786473 LWG786473 MGC786473 MPY786473 MZU786473 NJQ786473 NTM786473 ODI786473 ONE786473 OXA786473 PGW786473 PQS786473 QAO786473 QKK786473 QUG786473 REC786473 RNY786473 RXU786473 SHQ786473 SRM786473 TBI786473 TLE786473 TVA786473 UEW786473 UOS786473 UYO786473 VIK786473 VSG786473 WCC786473 WLY786473 WVU786473 M852009 JI852009 TE852009 ADA852009 AMW852009 AWS852009 BGO852009 BQK852009 CAG852009 CKC852009 CTY852009 DDU852009 DNQ852009 DXM852009 EHI852009 ERE852009 FBA852009 FKW852009 FUS852009 GEO852009 GOK852009 GYG852009 HIC852009 HRY852009 IBU852009 ILQ852009 IVM852009 JFI852009 JPE852009 JZA852009 KIW852009 KSS852009 LCO852009 LMK852009 LWG852009 MGC852009 MPY852009 MZU852009 NJQ852009 NTM852009 ODI852009 ONE852009 OXA852009 PGW852009 PQS852009 QAO852009 QKK852009 QUG852009 REC852009 RNY852009 RXU852009 SHQ852009 SRM852009 TBI852009 TLE852009 TVA852009 UEW852009 UOS852009 UYO852009 VIK852009 VSG852009 WCC852009 WLY852009 WVU852009 M917545 JI917545 TE917545 ADA917545 AMW917545 AWS917545 BGO917545 BQK917545 CAG917545 CKC917545 CTY917545 DDU917545 DNQ917545 DXM917545 EHI917545 ERE917545 FBA917545 FKW917545 FUS917545 GEO917545 GOK917545 GYG917545 HIC917545 HRY917545 IBU917545 ILQ917545 IVM917545 JFI917545 JPE917545 JZA917545 KIW917545 KSS917545 LCO917545 LMK917545 LWG917545 MGC917545 MPY917545 MZU917545 NJQ917545 NTM917545 ODI917545 ONE917545 OXA917545 PGW917545 PQS917545 QAO917545 QKK917545 QUG917545 REC917545 RNY917545 RXU917545 SHQ917545 SRM917545 TBI917545 TLE917545 TVA917545 UEW917545 UOS917545 UYO917545 VIK917545 VSG917545 WCC917545 WLY917545 WVU917545 M983081 JI983081 TE983081 ADA983081 AMW983081 AWS983081 BGO983081 BQK983081 CAG983081 CKC983081 CTY983081 DDU983081 DNQ983081 DXM983081 EHI983081 ERE983081 FBA983081 FKW983081 FUS983081 GEO983081 GOK983081 GYG983081 HIC983081 HRY983081 IBU983081 ILQ983081 IVM983081 JFI983081 JPE983081 JZA983081 KIW983081 KSS983081 LCO983081 LMK983081 LWG983081 MGC983081 MPY983081 MZU983081 NJQ983081 NTM983081 ODI983081 ONE983081 OXA983081 PGW983081 PQS983081 QAO983081 QKK983081 QUG983081 REC983081 RNY983081 RXU983081 SHQ983081 SRM983081 TBI983081 TLE983081 TVA983081 UEW983081 UOS983081 UYO983081 VIK983081 VSG983081 WCC983081 WLY983081 WVU983081 M38 JI38 TE38 ADA38 AMW38 AWS38 BGO38 BQK38 CAG38 CKC38 CTY38 DDU38 DNQ38 DXM38 EHI38 ERE38 FBA38 FKW38 FUS38 GEO38 GOK38 GYG38 HIC38 HRY38 IBU38 ILQ38 IVM38 JFI38 JPE38 JZA38 KIW38 KSS38 LCO38 LMK38 LWG38 MGC38 MPY38 MZU38 NJQ38 NTM38 ODI38 ONE38 OXA38 PGW38 PQS38 QAO38 QKK38 QUG38 REC38 RNY38 RXU38 SHQ38 SRM38 TBI38 TLE38 TVA38 UEW38 UOS38 UYO38 VIK38 VSG38 WCC38 WLY38 WVU38 M65574 JI65574 TE65574 ADA65574 AMW65574 AWS65574 BGO65574 BQK65574 CAG65574 CKC65574 CTY65574 DDU65574 DNQ65574 DXM65574 EHI65574 ERE65574 FBA65574 FKW65574 FUS65574 GEO65574 GOK65574 GYG65574 HIC65574 HRY65574 IBU65574 ILQ65574 IVM65574 JFI65574 JPE65574 JZA65574 KIW65574 KSS65574 LCO65574 LMK65574 LWG65574 MGC65574 MPY65574 MZU65574 NJQ65574 NTM65574 ODI65574 ONE65574 OXA65574 PGW65574 PQS65574 QAO65574 QKK65574 QUG65574 REC65574 RNY65574 RXU65574 SHQ65574 SRM65574 TBI65574 TLE65574 TVA65574 UEW65574 UOS65574 UYO65574 VIK65574 VSG65574 WCC65574 WLY65574 WVU65574 M131110 JI131110 TE131110 ADA131110 AMW131110 AWS131110 BGO131110 BQK131110 CAG131110 CKC131110 CTY131110 DDU131110 DNQ131110 DXM131110 EHI131110 ERE131110 FBA131110 FKW131110 FUS131110 GEO131110 GOK131110 GYG131110 HIC131110 HRY131110 IBU131110 ILQ131110 IVM131110 JFI131110 JPE131110 JZA131110 KIW131110 KSS131110 LCO131110 LMK131110 LWG131110 MGC131110 MPY131110 MZU131110 NJQ131110 NTM131110 ODI131110 ONE131110 OXA131110 PGW131110 PQS131110 QAO131110 QKK131110 QUG131110 REC131110 RNY131110 RXU131110 SHQ131110 SRM131110 TBI131110 TLE131110 TVA131110 UEW131110 UOS131110 UYO131110 VIK131110 VSG131110 WCC131110 WLY131110 WVU131110 M196646 JI196646 TE196646 ADA196646 AMW196646 AWS196646 BGO196646 BQK196646 CAG196646 CKC196646 CTY196646 DDU196646 DNQ196646 DXM196646 EHI196646 ERE196646 FBA196646 FKW196646 FUS196646 GEO196646 GOK196646 GYG196646 HIC196646 HRY196646 IBU196646 ILQ196646 IVM196646 JFI196646 JPE196646 JZA196646 KIW196646 KSS196646 LCO196646 LMK196646 LWG196646 MGC196646 MPY196646 MZU196646 NJQ196646 NTM196646 ODI196646 ONE196646 OXA196646 PGW196646 PQS196646 QAO196646 QKK196646 QUG196646 REC196646 RNY196646 RXU196646 SHQ196646 SRM196646 TBI196646 TLE196646 TVA196646 UEW196646 UOS196646 UYO196646 VIK196646 VSG196646 WCC196646 WLY196646 WVU196646 M262182 JI262182 TE262182 ADA262182 AMW262182 AWS262182 BGO262182 BQK262182 CAG262182 CKC262182 CTY262182 DDU262182 DNQ262182 DXM262182 EHI262182 ERE262182 FBA262182 FKW262182 FUS262182 GEO262182 GOK262182 GYG262182 HIC262182 HRY262182 IBU262182 ILQ262182 IVM262182 JFI262182 JPE262182 JZA262182 KIW262182 KSS262182 LCO262182 LMK262182 LWG262182 MGC262182 MPY262182 MZU262182 NJQ262182 NTM262182 ODI262182 ONE262182 OXA262182 PGW262182 PQS262182 QAO262182 QKK262182 QUG262182 REC262182 RNY262182 RXU262182 SHQ262182 SRM262182 TBI262182 TLE262182 TVA262182 UEW262182 UOS262182 UYO262182 VIK262182 VSG262182 WCC262182 WLY262182 WVU262182 M327718 JI327718 TE327718 ADA327718 AMW327718 AWS327718 BGO327718 BQK327718 CAG327718 CKC327718 CTY327718 DDU327718 DNQ327718 DXM327718 EHI327718 ERE327718 FBA327718 FKW327718 FUS327718 GEO327718 GOK327718 GYG327718 HIC327718 HRY327718 IBU327718 ILQ327718 IVM327718 JFI327718 JPE327718 JZA327718 KIW327718 KSS327718 LCO327718 LMK327718 LWG327718 MGC327718 MPY327718 MZU327718 NJQ327718 NTM327718 ODI327718 ONE327718 OXA327718 PGW327718 PQS327718 QAO327718 QKK327718 QUG327718 REC327718 RNY327718 RXU327718 SHQ327718 SRM327718 TBI327718 TLE327718 TVA327718 UEW327718 UOS327718 UYO327718 VIK327718 VSG327718 WCC327718 WLY327718 WVU327718 M393254 JI393254 TE393254 ADA393254 AMW393254 AWS393254 BGO393254 BQK393254 CAG393254 CKC393254 CTY393254 DDU393254 DNQ393254 DXM393254 EHI393254 ERE393254 FBA393254 FKW393254 FUS393254 GEO393254 GOK393254 GYG393254 HIC393254 HRY393254 IBU393254 ILQ393254 IVM393254 JFI393254 JPE393254 JZA393254 KIW393254 KSS393254 LCO393254 LMK393254 LWG393254 MGC393254 MPY393254 MZU393254 NJQ393254 NTM393254 ODI393254 ONE393254 OXA393254 PGW393254 PQS393254 QAO393254 QKK393254 QUG393254 REC393254 RNY393254 RXU393254 SHQ393254 SRM393254 TBI393254 TLE393254 TVA393254 UEW393254 UOS393254 UYO393254 VIK393254 VSG393254 WCC393254 WLY393254 WVU393254 M458790 JI458790 TE458790 ADA458790 AMW458790 AWS458790 BGO458790 BQK458790 CAG458790 CKC458790 CTY458790 DDU458790 DNQ458790 DXM458790 EHI458790 ERE458790 FBA458790 FKW458790 FUS458790 GEO458790 GOK458790 GYG458790 HIC458790 HRY458790 IBU458790 ILQ458790 IVM458790 JFI458790 JPE458790 JZA458790 KIW458790 KSS458790 LCO458790 LMK458790 LWG458790 MGC458790 MPY458790 MZU458790 NJQ458790 NTM458790 ODI458790 ONE458790 OXA458790 PGW458790 PQS458790 QAO458790 QKK458790 QUG458790 REC458790 RNY458790 RXU458790 SHQ458790 SRM458790 TBI458790 TLE458790 TVA458790 UEW458790 UOS458790 UYO458790 VIK458790 VSG458790 WCC458790 WLY458790 WVU458790 M524326 JI524326 TE524326 ADA524326 AMW524326 AWS524326 BGO524326 BQK524326 CAG524326 CKC524326 CTY524326 DDU524326 DNQ524326 DXM524326 EHI524326 ERE524326 FBA524326 FKW524326 FUS524326 GEO524326 GOK524326 GYG524326 HIC524326 HRY524326 IBU524326 ILQ524326 IVM524326 JFI524326 JPE524326 JZA524326 KIW524326 KSS524326 LCO524326 LMK524326 LWG524326 MGC524326 MPY524326 MZU524326 NJQ524326 NTM524326 ODI524326 ONE524326 OXA524326 PGW524326 PQS524326 QAO524326 QKK524326 QUG524326 REC524326 RNY524326 RXU524326 SHQ524326 SRM524326 TBI524326 TLE524326 TVA524326 UEW524326 UOS524326 UYO524326 VIK524326 VSG524326 WCC524326 WLY524326 WVU524326 M589862 JI589862 TE589862 ADA589862 AMW589862 AWS589862 BGO589862 BQK589862 CAG589862 CKC589862 CTY589862 DDU589862 DNQ589862 DXM589862 EHI589862 ERE589862 FBA589862 FKW589862 FUS589862 GEO589862 GOK589862 GYG589862 HIC589862 HRY589862 IBU589862 ILQ589862 IVM589862 JFI589862 JPE589862 JZA589862 KIW589862 KSS589862 LCO589862 LMK589862 LWG589862 MGC589862 MPY589862 MZU589862 NJQ589862 NTM589862 ODI589862 ONE589862 OXA589862 PGW589862 PQS589862 QAO589862 QKK589862 QUG589862 REC589862 RNY589862 RXU589862 SHQ589862 SRM589862 TBI589862 TLE589862 TVA589862 UEW589862 UOS589862 UYO589862 VIK589862 VSG589862 WCC589862 WLY589862 WVU589862 M655398 JI655398 TE655398 ADA655398 AMW655398 AWS655398 BGO655398 BQK655398 CAG655398 CKC655398 CTY655398 DDU655398 DNQ655398 DXM655398 EHI655398 ERE655398 FBA655398 FKW655398 FUS655398 GEO655398 GOK655398 GYG655398 HIC655398 HRY655398 IBU655398 ILQ655398 IVM655398 JFI655398 JPE655398 JZA655398 KIW655398 KSS655398 LCO655398 LMK655398 LWG655398 MGC655398 MPY655398 MZU655398 NJQ655398 NTM655398 ODI655398 ONE655398 OXA655398 PGW655398 PQS655398 QAO655398 QKK655398 QUG655398 REC655398 RNY655398 RXU655398 SHQ655398 SRM655398 TBI655398 TLE655398 TVA655398 UEW655398 UOS655398 UYO655398 VIK655398 VSG655398 WCC655398 WLY655398 WVU655398 M720934 JI720934 TE720934 ADA720934 AMW720934 AWS720934 BGO720934 BQK720934 CAG720934 CKC720934 CTY720934 DDU720934 DNQ720934 DXM720934 EHI720934 ERE720934 FBA720934 FKW720934 FUS720934 GEO720934 GOK720934 GYG720934 HIC720934 HRY720934 IBU720934 ILQ720934 IVM720934 JFI720934 JPE720934 JZA720934 KIW720934 KSS720934 LCO720934 LMK720934 LWG720934 MGC720934 MPY720934 MZU720934 NJQ720934 NTM720934 ODI720934 ONE720934 OXA720934 PGW720934 PQS720934 QAO720934 QKK720934 QUG720934 REC720934 RNY720934 RXU720934 SHQ720934 SRM720934 TBI720934 TLE720934 TVA720934 UEW720934 UOS720934 UYO720934 VIK720934 VSG720934 WCC720934 WLY720934 WVU720934 M786470 JI786470 TE786470 ADA786470 AMW786470 AWS786470 BGO786470 BQK786470 CAG786470 CKC786470 CTY786470 DDU786470 DNQ786470 DXM786470 EHI786470 ERE786470 FBA786470 FKW786470 FUS786470 GEO786470 GOK786470 GYG786470 HIC786470 HRY786470 IBU786470 ILQ786470 IVM786470 JFI786470 JPE786470 JZA786470 KIW786470 KSS786470 LCO786470 LMK786470 LWG786470 MGC786470 MPY786470 MZU786470 NJQ786470 NTM786470 ODI786470 ONE786470 OXA786470 PGW786470 PQS786470 QAO786470 QKK786470 QUG786470 REC786470 RNY786470 RXU786470 SHQ786470 SRM786470 TBI786470 TLE786470 TVA786470 UEW786470 UOS786470 UYO786470 VIK786470 VSG786470 WCC786470 WLY786470 WVU786470 M852006 JI852006 TE852006 ADA852006 AMW852006 AWS852006 BGO852006 BQK852006 CAG852006 CKC852006 CTY852006 DDU852006 DNQ852006 DXM852006 EHI852006 ERE852006 FBA852006 FKW852006 FUS852006 GEO852006 GOK852006 GYG852006 HIC852006 HRY852006 IBU852006 ILQ852006 IVM852006 JFI852006 JPE852006 JZA852006 KIW852006 KSS852006 LCO852006 LMK852006 LWG852006 MGC852006 MPY852006 MZU852006 NJQ852006 NTM852006 ODI852006 ONE852006 OXA852006 PGW852006 PQS852006 QAO852006 QKK852006 QUG852006 REC852006 RNY852006 RXU852006 SHQ852006 SRM852006 TBI852006 TLE852006 TVA852006 UEW852006 UOS852006 UYO852006 VIK852006 VSG852006 WCC852006 WLY852006 WVU852006 M917542 JI917542 TE917542 ADA917542 AMW917542 AWS917542 BGO917542 BQK917542 CAG917542 CKC917542 CTY917542 DDU917542 DNQ917542 DXM917542 EHI917542 ERE917542 FBA917542 FKW917542 FUS917542 GEO917542 GOK917542 GYG917542 HIC917542 HRY917542 IBU917542 ILQ917542 IVM917542 JFI917542 JPE917542 JZA917542 KIW917542 KSS917542 LCO917542 LMK917542 LWG917542 MGC917542 MPY917542 MZU917542 NJQ917542 NTM917542 ODI917542 ONE917542 OXA917542 PGW917542 PQS917542 QAO917542 QKK917542 QUG917542 REC917542 RNY917542 RXU917542 SHQ917542 SRM917542 TBI917542 TLE917542 TVA917542 UEW917542 UOS917542 UYO917542 VIK917542 VSG917542 WCC917542 WLY917542 WVU917542 M983078 JI983078 TE983078 ADA983078 AMW983078 AWS983078 BGO983078 BQK983078 CAG983078 CKC983078 CTY983078 DDU983078 DNQ983078 DXM983078 EHI983078 ERE983078 FBA983078 FKW983078 FUS983078 GEO983078 GOK983078 GYG983078 HIC983078 HRY983078 IBU983078 ILQ983078 IVM983078 JFI983078 JPE983078 JZA983078 KIW983078 KSS983078 LCO983078 LMK983078 LWG983078 MGC983078 MPY983078 MZU983078 NJQ983078 NTM983078 ODI983078 ONE983078 OXA983078 PGW983078 PQS983078 QAO983078 QKK983078 QUG983078 REC983078 RNY983078 RXU983078 SHQ983078 SRM983078 TBI983078 TLE983078 TVA983078 UEW983078 UOS983078 UYO983078 VIK983078 VSG983078 WCC983078 WLY983078 WVU983078 M11:M13 JI11:JI13 TE11:TE13 ADA11:ADA13 AMW11:AMW13 AWS11:AWS13 BGO11:BGO13 BQK11:BQK13 CAG11:CAG13 CKC11:CKC13 CTY11:CTY13 DDU11:DDU13 DNQ11:DNQ13 DXM11:DXM13 EHI11:EHI13 ERE11:ERE13 FBA11:FBA13 FKW11:FKW13 FUS11:FUS13 GEO11:GEO13 GOK11:GOK13 GYG11:GYG13 HIC11:HIC13 HRY11:HRY13 IBU11:IBU13 ILQ11:ILQ13 IVM11:IVM13 JFI11:JFI13 JPE11:JPE13 JZA11:JZA13 KIW11:KIW13 KSS11:KSS13 LCO11:LCO13 LMK11:LMK13 LWG11:LWG13 MGC11:MGC13 MPY11:MPY13 MZU11:MZU13 NJQ11:NJQ13 NTM11:NTM13 ODI11:ODI13 ONE11:ONE13 OXA11:OXA13 PGW11:PGW13 PQS11:PQS13 QAO11:QAO13 QKK11:QKK13 QUG11:QUG13 REC11:REC13 RNY11:RNY13 RXU11:RXU13 SHQ11:SHQ13 SRM11:SRM13 TBI11:TBI13 TLE11:TLE13 TVA11:TVA13 UEW11:UEW13 UOS11:UOS13 UYO11:UYO13 VIK11:VIK13 VSG11:VSG13 WCC11:WCC13 WLY11:WLY13 WVU11:WVU13 M65547:M65549 JI65547:JI65549 TE65547:TE65549 ADA65547:ADA65549 AMW65547:AMW65549 AWS65547:AWS65549 BGO65547:BGO65549 BQK65547:BQK65549 CAG65547:CAG65549 CKC65547:CKC65549 CTY65547:CTY65549 DDU65547:DDU65549 DNQ65547:DNQ65549 DXM65547:DXM65549 EHI65547:EHI65549 ERE65547:ERE65549 FBA65547:FBA65549 FKW65547:FKW65549 FUS65547:FUS65549 GEO65547:GEO65549 GOK65547:GOK65549 GYG65547:GYG65549 HIC65547:HIC65549 HRY65547:HRY65549 IBU65547:IBU65549 ILQ65547:ILQ65549 IVM65547:IVM65549 JFI65547:JFI65549 JPE65547:JPE65549 JZA65547:JZA65549 KIW65547:KIW65549 KSS65547:KSS65549 LCO65547:LCO65549 LMK65547:LMK65549 LWG65547:LWG65549 MGC65547:MGC65549 MPY65547:MPY65549 MZU65547:MZU65549 NJQ65547:NJQ65549 NTM65547:NTM65549 ODI65547:ODI65549 ONE65547:ONE65549 OXA65547:OXA65549 PGW65547:PGW65549 PQS65547:PQS65549 QAO65547:QAO65549 QKK65547:QKK65549 QUG65547:QUG65549 REC65547:REC65549 RNY65547:RNY65549 RXU65547:RXU65549 SHQ65547:SHQ65549 SRM65547:SRM65549 TBI65547:TBI65549 TLE65547:TLE65549 TVA65547:TVA65549 UEW65547:UEW65549 UOS65547:UOS65549 UYO65547:UYO65549 VIK65547:VIK65549 VSG65547:VSG65549 WCC65547:WCC65549 WLY65547:WLY65549 WVU65547:WVU65549 M131083:M131085 JI131083:JI131085 TE131083:TE131085 ADA131083:ADA131085 AMW131083:AMW131085 AWS131083:AWS131085 BGO131083:BGO131085 BQK131083:BQK131085 CAG131083:CAG131085 CKC131083:CKC131085 CTY131083:CTY131085 DDU131083:DDU131085 DNQ131083:DNQ131085 DXM131083:DXM131085 EHI131083:EHI131085 ERE131083:ERE131085 FBA131083:FBA131085 FKW131083:FKW131085 FUS131083:FUS131085 GEO131083:GEO131085 GOK131083:GOK131085 GYG131083:GYG131085 HIC131083:HIC131085 HRY131083:HRY131085 IBU131083:IBU131085 ILQ131083:ILQ131085 IVM131083:IVM131085 JFI131083:JFI131085 JPE131083:JPE131085 JZA131083:JZA131085 KIW131083:KIW131085 KSS131083:KSS131085 LCO131083:LCO131085 LMK131083:LMK131085 LWG131083:LWG131085 MGC131083:MGC131085 MPY131083:MPY131085 MZU131083:MZU131085 NJQ131083:NJQ131085 NTM131083:NTM131085 ODI131083:ODI131085 ONE131083:ONE131085 OXA131083:OXA131085 PGW131083:PGW131085 PQS131083:PQS131085 QAO131083:QAO131085 QKK131083:QKK131085 QUG131083:QUG131085 REC131083:REC131085 RNY131083:RNY131085 RXU131083:RXU131085 SHQ131083:SHQ131085 SRM131083:SRM131085 TBI131083:TBI131085 TLE131083:TLE131085 TVA131083:TVA131085 UEW131083:UEW131085 UOS131083:UOS131085 UYO131083:UYO131085 VIK131083:VIK131085 VSG131083:VSG131085 WCC131083:WCC131085 WLY131083:WLY131085 WVU131083:WVU131085 M196619:M196621 JI196619:JI196621 TE196619:TE196621 ADA196619:ADA196621 AMW196619:AMW196621 AWS196619:AWS196621 BGO196619:BGO196621 BQK196619:BQK196621 CAG196619:CAG196621 CKC196619:CKC196621 CTY196619:CTY196621 DDU196619:DDU196621 DNQ196619:DNQ196621 DXM196619:DXM196621 EHI196619:EHI196621 ERE196619:ERE196621 FBA196619:FBA196621 FKW196619:FKW196621 FUS196619:FUS196621 GEO196619:GEO196621 GOK196619:GOK196621 GYG196619:GYG196621 HIC196619:HIC196621 HRY196619:HRY196621 IBU196619:IBU196621 ILQ196619:ILQ196621 IVM196619:IVM196621 JFI196619:JFI196621 JPE196619:JPE196621 JZA196619:JZA196621 KIW196619:KIW196621 KSS196619:KSS196621 LCO196619:LCO196621 LMK196619:LMK196621 LWG196619:LWG196621 MGC196619:MGC196621 MPY196619:MPY196621 MZU196619:MZU196621 NJQ196619:NJQ196621 NTM196619:NTM196621 ODI196619:ODI196621 ONE196619:ONE196621 OXA196619:OXA196621 PGW196619:PGW196621 PQS196619:PQS196621 QAO196619:QAO196621 QKK196619:QKK196621 QUG196619:QUG196621 REC196619:REC196621 RNY196619:RNY196621 RXU196619:RXU196621 SHQ196619:SHQ196621 SRM196619:SRM196621 TBI196619:TBI196621 TLE196619:TLE196621 TVA196619:TVA196621 UEW196619:UEW196621 UOS196619:UOS196621 UYO196619:UYO196621 VIK196619:VIK196621 VSG196619:VSG196621 WCC196619:WCC196621 WLY196619:WLY196621 WVU196619:WVU196621 M262155:M262157 JI262155:JI262157 TE262155:TE262157 ADA262155:ADA262157 AMW262155:AMW262157 AWS262155:AWS262157 BGO262155:BGO262157 BQK262155:BQK262157 CAG262155:CAG262157 CKC262155:CKC262157 CTY262155:CTY262157 DDU262155:DDU262157 DNQ262155:DNQ262157 DXM262155:DXM262157 EHI262155:EHI262157 ERE262155:ERE262157 FBA262155:FBA262157 FKW262155:FKW262157 FUS262155:FUS262157 GEO262155:GEO262157 GOK262155:GOK262157 GYG262155:GYG262157 HIC262155:HIC262157 HRY262155:HRY262157 IBU262155:IBU262157 ILQ262155:ILQ262157 IVM262155:IVM262157 JFI262155:JFI262157 JPE262155:JPE262157 JZA262155:JZA262157 KIW262155:KIW262157 KSS262155:KSS262157 LCO262155:LCO262157 LMK262155:LMK262157 LWG262155:LWG262157 MGC262155:MGC262157 MPY262155:MPY262157 MZU262155:MZU262157 NJQ262155:NJQ262157 NTM262155:NTM262157 ODI262155:ODI262157 ONE262155:ONE262157 OXA262155:OXA262157 PGW262155:PGW262157 PQS262155:PQS262157 QAO262155:QAO262157 QKK262155:QKK262157 QUG262155:QUG262157 REC262155:REC262157 RNY262155:RNY262157 RXU262155:RXU262157 SHQ262155:SHQ262157 SRM262155:SRM262157 TBI262155:TBI262157 TLE262155:TLE262157 TVA262155:TVA262157 UEW262155:UEW262157 UOS262155:UOS262157 UYO262155:UYO262157 VIK262155:VIK262157 VSG262155:VSG262157 WCC262155:WCC262157 WLY262155:WLY262157 WVU262155:WVU262157 M327691:M327693 JI327691:JI327693 TE327691:TE327693 ADA327691:ADA327693 AMW327691:AMW327693 AWS327691:AWS327693 BGO327691:BGO327693 BQK327691:BQK327693 CAG327691:CAG327693 CKC327691:CKC327693 CTY327691:CTY327693 DDU327691:DDU327693 DNQ327691:DNQ327693 DXM327691:DXM327693 EHI327691:EHI327693 ERE327691:ERE327693 FBA327691:FBA327693 FKW327691:FKW327693 FUS327691:FUS327693 GEO327691:GEO327693 GOK327691:GOK327693 GYG327691:GYG327693 HIC327691:HIC327693 HRY327691:HRY327693 IBU327691:IBU327693 ILQ327691:ILQ327693 IVM327691:IVM327693 JFI327691:JFI327693 JPE327691:JPE327693 JZA327691:JZA327693 KIW327691:KIW327693 KSS327691:KSS327693 LCO327691:LCO327693 LMK327691:LMK327693 LWG327691:LWG327693 MGC327691:MGC327693 MPY327691:MPY327693 MZU327691:MZU327693 NJQ327691:NJQ327693 NTM327691:NTM327693 ODI327691:ODI327693 ONE327691:ONE327693 OXA327691:OXA327693 PGW327691:PGW327693 PQS327691:PQS327693 QAO327691:QAO327693 QKK327691:QKK327693 QUG327691:QUG327693 REC327691:REC327693 RNY327691:RNY327693 RXU327691:RXU327693 SHQ327691:SHQ327693 SRM327691:SRM327693 TBI327691:TBI327693 TLE327691:TLE327693 TVA327691:TVA327693 UEW327691:UEW327693 UOS327691:UOS327693 UYO327691:UYO327693 VIK327691:VIK327693 VSG327691:VSG327693 WCC327691:WCC327693 WLY327691:WLY327693 WVU327691:WVU327693 M393227:M393229 JI393227:JI393229 TE393227:TE393229 ADA393227:ADA393229 AMW393227:AMW393229 AWS393227:AWS393229 BGO393227:BGO393229 BQK393227:BQK393229 CAG393227:CAG393229 CKC393227:CKC393229 CTY393227:CTY393229 DDU393227:DDU393229 DNQ393227:DNQ393229 DXM393227:DXM393229 EHI393227:EHI393229 ERE393227:ERE393229 FBA393227:FBA393229 FKW393227:FKW393229 FUS393227:FUS393229 GEO393227:GEO393229 GOK393227:GOK393229 GYG393227:GYG393229 HIC393227:HIC393229 HRY393227:HRY393229 IBU393227:IBU393229 ILQ393227:ILQ393229 IVM393227:IVM393229 JFI393227:JFI393229 JPE393227:JPE393229 JZA393227:JZA393229 KIW393227:KIW393229 KSS393227:KSS393229 LCO393227:LCO393229 LMK393227:LMK393229 LWG393227:LWG393229 MGC393227:MGC393229 MPY393227:MPY393229 MZU393227:MZU393229 NJQ393227:NJQ393229 NTM393227:NTM393229 ODI393227:ODI393229 ONE393227:ONE393229 OXA393227:OXA393229 PGW393227:PGW393229 PQS393227:PQS393229 QAO393227:QAO393229 QKK393227:QKK393229 QUG393227:QUG393229 REC393227:REC393229 RNY393227:RNY393229 RXU393227:RXU393229 SHQ393227:SHQ393229 SRM393227:SRM393229 TBI393227:TBI393229 TLE393227:TLE393229 TVA393227:TVA393229 UEW393227:UEW393229 UOS393227:UOS393229 UYO393227:UYO393229 VIK393227:VIK393229 VSG393227:VSG393229 WCC393227:WCC393229 WLY393227:WLY393229 WVU393227:WVU393229 M458763:M458765 JI458763:JI458765 TE458763:TE458765 ADA458763:ADA458765 AMW458763:AMW458765 AWS458763:AWS458765 BGO458763:BGO458765 BQK458763:BQK458765 CAG458763:CAG458765 CKC458763:CKC458765 CTY458763:CTY458765 DDU458763:DDU458765 DNQ458763:DNQ458765 DXM458763:DXM458765 EHI458763:EHI458765 ERE458763:ERE458765 FBA458763:FBA458765 FKW458763:FKW458765 FUS458763:FUS458765 GEO458763:GEO458765 GOK458763:GOK458765 GYG458763:GYG458765 HIC458763:HIC458765 HRY458763:HRY458765 IBU458763:IBU458765 ILQ458763:ILQ458765 IVM458763:IVM458765 JFI458763:JFI458765 JPE458763:JPE458765 JZA458763:JZA458765 KIW458763:KIW458765 KSS458763:KSS458765 LCO458763:LCO458765 LMK458763:LMK458765 LWG458763:LWG458765 MGC458763:MGC458765 MPY458763:MPY458765 MZU458763:MZU458765 NJQ458763:NJQ458765 NTM458763:NTM458765 ODI458763:ODI458765 ONE458763:ONE458765 OXA458763:OXA458765 PGW458763:PGW458765 PQS458763:PQS458765 QAO458763:QAO458765 QKK458763:QKK458765 QUG458763:QUG458765 REC458763:REC458765 RNY458763:RNY458765 RXU458763:RXU458765 SHQ458763:SHQ458765 SRM458763:SRM458765 TBI458763:TBI458765 TLE458763:TLE458765 TVA458763:TVA458765 UEW458763:UEW458765 UOS458763:UOS458765 UYO458763:UYO458765 VIK458763:VIK458765 VSG458763:VSG458765 WCC458763:WCC458765 WLY458763:WLY458765 WVU458763:WVU458765 M524299:M524301 JI524299:JI524301 TE524299:TE524301 ADA524299:ADA524301 AMW524299:AMW524301 AWS524299:AWS524301 BGO524299:BGO524301 BQK524299:BQK524301 CAG524299:CAG524301 CKC524299:CKC524301 CTY524299:CTY524301 DDU524299:DDU524301 DNQ524299:DNQ524301 DXM524299:DXM524301 EHI524299:EHI524301 ERE524299:ERE524301 FBA524299:FBA524301 FKW524299:FKW524301 FUS524299:FUS524301 GEO524299:GEO524301 GOK524299:GOK524301 GYG524299:GYG524301 HIC524299:HIC524301 HRY524299:HRY524301 IBU524299:IBU524301 ILQ524299:ILQ524301 IVM524299:IVM524301 JFI524299:JFI524301 JPE524299:JPE524301 JZA524299:JZA524301 KIW524299:KIW524301 KSS524299:KSS524301 LCO524299:LCO524301 LMK524299:LMK524301 LWG524299:LWG524301 MGC524299:MGC524301 MPY524299:MPY524301 MZU524299:MZU524301 NJQ524299:NJQ524301 NTM524299:NTM524301 ODI524299:ODI524301 ONE524299:ONE524301 OXA524299:OXA524301 PGW524299:PGW524301 PQS524299:PQS524301 QAO524299:QAO524301 QKK524299:QKK524301 QUG524299:QUG524301 REC524299:REC524301 RNY524299:RNY524301 RXU524299:RXU524301 SHQ524299:SHQ524301 SRM524299:SRM524301 TBI524299:TBI524301 TLE524299:TLE524301 TVA524299:TVA524301 UEW524299:UEW524301 UOS524299:UOS524301 UYO524299:UYO524301 VIK524299:VIK524301 VSG524299:VSG524301 WCC524299:WCC524301 WLY524299:WLY524301 WVU524299:WVU524301 M589835:M589837 JI589835:JI589837 TE589835:TE589837 ADA589835:ADA589837 AMW589835:AMW589837 AWS589835:AWS589837 BGO589835:BGO589837 BQK589835:BQK589837 CAG589835:CAG589837 CKC589835:CKC589837 CTY589835:CTY589837 DDU589835:DDU589837 DNQ589835:DNQ589837 DXM589835:DXM589837 EHI589835:EHI589837 ERE589835:ERE589837 FBA589835:FBA589837 FKW589835:FKW589837 FUS589835:FUS589837 GEO589835:GEO589837 GOK589835:GOK589837 GYG589835:GYG589837 HIC589835:HIC589837 HRY589835:HRY589837 IBU589835:IBU589837 ILQ589835:ILQ589837 IVM589835:IVM589837 JFI589835:JFI589837 JPE589835:JPE589837 JZA589835:JZA589837 KIW589835:KIW589837 KSS589835:KSS589837 LCO589835:LCO589837 LMK589835:LMK589837 LWG589835:LWG589837 MGC589835:MGC589837 MPY589835:MPY589837 MZU589835:MZU589837 NJQ589835:NJQ589837 NTM589835:NTM589837 ODI589835:ODI589837 ONE589835:ONE589837 OXA589835:OXA589837 PGW589835:PGW589837 PQS589835:PQS589837 QAO589835:QAO589837 QKK589835:QKK589837 QUG589835:QUG589837 REC589835:REC589837 RNY589835:RNY589837 RXU589835:RXU589837 SHQ589835:SHQ589837 SRM589835:SRM589837 TBI589835:TBI589837 TLE589835:TLE589837 TVA589835:TVA589837 UEW589835:UEW589837 UOS589835:UOS589837 UYO589835:UYO589837 VIK589835:VIK589837 VSG589835:VSG589837 WCC589835:WCC589837 WLY589835:WLY589837 WVU589835:WVU589837 M655371:M655373 JI655371:JI655373 TE655371:TE655373 ADA655371:ADA655373 AMW655371:AMW655373 AWS655371:AWS655373 BGO655371:BGO655373 BQK655371:BQK655373 CAG655371:CAG655373 CKC655371:CKC655373 CTY655371:CTY655373 DDU655371:DDU655373 DNQ655371:DNQ655373 DXM655371:DXM655373 EHI655371:EHI655373 ERE655371:ERE655373 FBA655371:FBA655373 FKW655371:FKW655373 FUS655371:FUS655373 GEO655371:GEO655373 GOK655371:GOK655373 GYG655371:GYG655373 HIC655371:HIC655373 HRY655371:HRY655373 IBU655371:IBU655373 ILQ655371:ILQ655373 IVM655371:IVM655373 JFI655371:JFI655373 JPE655371:JPE655373 JZA655371:JZA655373 KIW655371:KIW655373 KSS655371:KSS655373 LCO655371:LCO655373 LMK655371:LMK655373 LWG655371:LWG655373 MGC655371:MGC655373 MPY655371:MPY655373 MZU655371:MZU655373 NJQ655371:NJQ655373 NTM655371:NTM655373 ODI655371:ODI655373 ONE655371:ONE655373 OXA655371:OXA655373 PGW655371:PGW655373 PQS655371:PQS655373 QAO655371:QAO655373 QKK655371:QKK655373 QUG655371:QUG655373 REC655371:REC655373 RNY655371:RNY655373 RXU655371:RXU655373 SHQ655371:SHQ655373 SRM655371:SRM655373 TBI655371:TBI655373 TLE655371:TLE655373 TVA655371:TVA655373 UEW655371:UEW655373 UOS655371:UOS655373 UYO655371:UYO655373 VIK655371:VIK655373 VSG655371:VSG655373 WCC655371:WCC655373 WLY655371:WLY655373 WVU655371:WVU655373 M720907:M720909 JI720907:JI720909 TE720907:TE720909 ADA720907:ADA720909 AMW720907:AMW720909 AWS720907:AWS720909 BGO720907:BGO720909 BQK720907:BQK720909 CAG720907:CAG720909 CKC720907:CKC720909 CTY720907:CTY720909 DDU720907:DDU720909 DNQ720907:DNQ720909 DXM720907:DXM720909 EHI720907:EHI720909 ERE720907:ERE720909 FBA720907:FBA720909 FKW720907:FKW720909 FUS720907:FUS720909 GEO720907:GEO720909 GOK720907:GOK720909 GYG720907:GYG720909 HIC720907:HIC720909 HRY720907:HRY720909 IBU720907:IBU720909 ILQ720907:ILQ720909 IVM720907:IVM720909 JFI720907:JFI720909 JPE720907:JPE720909 JZA720907:JZA720909 KIW720907:KIW720909 KSS720907:KSS720909 LCO720907:LCO720909 LMK720907:LMK720909 LWG720907:LWG720909 MGC720907:MGC720909 MPY720907:MPY720909 MZU720907:MZU720909 NJQ720907:NJQ720909 NTM720907:NTM720909 ODI720907:ODI720909 ONE720907:ONE720909 OXA720907:OXA720909 PGW720907:PGW720909 PQS720907:PQS720909 QAO720907:QAO720909 QKK720907:QKK720909 QUG720907:QUG720909 REC720907:REC720909 RNY720907:RNY720909 RXU720907:RXU720909 SHQ720907:SHQ720909 SRM720907:SRM720909 TBI720907:TBI720909 TLE720907:TLE720909 TVA720907:TVA720909 UEW720907:UEW720909 UOS720907:UOS720909 UYO720907:UYO720909 VIK720907:VIK720909 VSG720907:VSG720909 WCC720907:WCC720909 WLY720907:WLY720909 WVU720907:WVU720909 M786443:M786445 JI786443:JI786445 TE786443:TE786445 ADA786443:ADA786445 AMW786443:AMW786445 AWS786443:AWS786445 BGO786443:BGO786445 BQK786443:BQK786445 CAG786443:CAG786445 CKC786443:CKC786445 CTY786443:CTY786445 DDU786443:DDU786445 DNQ786443:DNQ786445 DXM786443:DXM786445 EHI786443:EHI786445 ERE786443:ERE786445 FBA786443:FBA786445 FKW786443:FKW786445 FUS786443:FUS786445 GEO786443:GEO786445 GOK786443:GOK786445 GYG786443:GYG786445 HIC786443:HIC786445 HRY786443:HRY786445 IBU786443:IBU786445 ILQ786443:ILQ786445 IVM786443:IVM786445 JFI786443:JFI786445 JPE786443:JPE786445 JZA786443:JZA786445 KIW786443:KIW786445 KSS786443:KSS786445 LCO786443:LCO786445 LMK786443:LMK786445 LWG786443:LWG786445 MGC786443:MGC786445 MPY786443:MPY786445 MZU786443:MZU786445 NJQ786443:NJQ786445 NTM786443:NTM786445 ODI786443:ODI786445 ONE786443:ONE786445 OXA786443:OXA786445 PGW786443:PGW786445 PQS786443:PQS786445 QAO786443:QAO786445 QKK786443:QKK786445 QUG786443:QUG786445 REC786443:REC786445 RNY786443:RNY786445 RXU786443:RXU786445 SHQ786443:SHQ786445 SRM786443:SRM786445 TBI786443:TBI786445 TLE786443:TLE786445 TVA786443:TVA786445 UEW786443:UEW786445 UOS786443:UOS786445 UYO786443:UYO786445 VIK786443:VIK786445 VSG786443:VSG786445 WCC786443:WCC786445 WLY786443:WLY786445 WVU786443:WVU786445 M851979:M851981 JI851979:JI851981 TE851979:TE851981 ADA851979:ADA851981 AMW851979:AMW851981 AWS851979:AWS851981 BGO851979:BGO851981 BQK851979:BQK851981 CAG851979:CAG851981 CKC851979:CKC851981 CTY851979:CTY851981 DDU851979:DDU851981 DNQ851979:DNQ851981 DXM851979:DXM851981 EHI851979:EHI851981 ERE851979:ERE851981 FBA851979:FBA851981 FKW851979:FKW851981 FUS851979:FUS851981 GEO851979:GEO851981 GOK851979:GOK851981 GYG851979:GYG851981 HIC851979:HIC851981 HRY851979:HRY851981 IBU851979:IBU851981 ILQ851979:ILQ851981 IVM851979:IVM851981 JFI851979:JFI851981 JPE851979:JPE851981 JZA851979:JZA851981 KIW851979:KIW851981 KSS851979:KSS851981 LCO851979:LCO851981 LMK851979:LMK851981 LWG851979:LWG851981 MGC851979:MGC851981 MPY851979:MPY851981 MZU851979:MZU851981 NJQ851979:NJQ851981 NTM851979:NTM851981 ODI851979:ODI851981 ONE851979:ONE851981 OXA851979:OXA851981 PGW851979:PGW851981 PQS851979:PQS851981 QAO851979:QAO851981 QKK851979:QKK851981 QUG851979:QUG851981 REC851979:REC851981 RNY851979:RNY851981 RXU851979:RXU851981 SHQ851979:SHQ851981 SRM851979:SRM851981 TBI851979:TBI851981 TLE851979:TLE851981 TVA851979:TVA851981 UEW851979:UEW851981 UOS851979:UOS851981 UYO851979:UYO851981 VIK851979:VIK851981 VSG851979:VSG851981 WCC851979:WCC851981 WLY851979:WLY851981 WVU851979:WVU851981 M917515:M917517 JI917515:JI917517 TE917515:TE917517 ADA917515:ADA917517 AMW917515:AMW917517 AWS917515:AWS917517 BGO917515:BGO917517 BQK917515:BQK917517 CAG917515:CAG917517 CKC917515:CKC917517 CTY917515:CTY917517 DDU917515:DDU917517 DNQ917515:DNQ917517 DXM917515:DXM917517 EHI917515:EHI917517 ERE917515:ERE917517 FBA917515:FBA917517 FKW917515:FKW917517 FUS917515:FUS917517 GEO917515:GEO917517 GOK917515:GOK917517 GYG917515:GYG917517 HIC917515:HIC917517 HRY917515:HRY917517 IBU917515:IBU917517 ILQ917515:ILQ917517 IVM917515:IVM917517 JFI917515:JFI917517 JPE917515:JPE917517 JZA917515:JZA917517 KIW917515:KIW917517 KSS917515:KSS917517 LCO917515:LCO917517 LMK917515:LMK917517 LWG917515:LWG917517 MGC917515:MGC917517 MPY917515:MPY917517 MZU917515:MZU917517 NJQ917515:NJQ917517 NTM917515:NTM917517 ODI917515:ODI917517 ONE917515:ONE917517 OXA917515:OXA917517 PGW917515:PGW917517 PQS917515:PQS917517 QAO917515:QAO917517 QKK917515:QKK917517 QUG917515:QUG917517 REC917515:REC917517 RNY917515:RNY917517 RXU917515:RXU917517 SHQ917515:SHQ917517 SRM917515:SRM917517 TBI917515:TBI917517 TLE917515:TLE917517 TVA917515:TVA917517 UEW917515:UEW917517 UOS917515:UOS917517 UYO917515:UYO917517 VIK917515:VIK917517 VSG917515:VSG917517 WCC917515:WCC917517 WLY917515:WLY917517 WVU917515:WVU917517 M983051:M983053 JI983051:JI983053 TE983051:TE983053 ADA983051:ADA983053 AMW983051:AMW983053 AWS983051:AWS983053 BGO983051:BGO983053 BQK983051:BQK983053 CAG983051:CAG983053 CKC983051:CKC983053 CTY983051:CTY983053 DDU983051:DDU983053 DNQ983051:DNQ983053 DXM983051:DXM983053 EHI983051:EHI983053 ERE983051:ERE983053 FBA983051:FBA983053 FKW983051:FKW983053 FUS983051:FUS983053 GEO983051:GEO983053 GOK983051:GOK983053 GYG983051:GYG983053 HIC983051:HIC983053 HRY983051:HRY983053 IBU983051:IBU983053 ILQ983051:ILQ983053 IVM983051:IVM983053 JFI983051:JFI983053 JPE983051:JPE983053 JZA983051:JZA983053 KIW983051:KIW983053 KSS983051:KSS983053 LCO983051:LCO983053 LMK983051:LMK983053 LWG983051:LWG983053 MGC983051:MGC983053 MPY983051:MPY983053 MZU983051:MZU983053 NJQ983051:NJQ983053 NTM983051:NTM983053 ODI983051:ODI983053 ONE983051:ONE983053 OXA983051:OXA983053 PGW983051:PGW983053 PQS983051:PQS983053 QAO983051:QAO983053 QKK983051:QKK983053 QUG983051:QUG983053 REC983051:REC983053 RNY983051:RNY983053 RXU983051:RXU983053 SHQ983051:SHQ983053 SRM983051:SRM983053 TBI983051:TBI983053 TLE983051:TLE983053 TVA983051:TVA983053 UEW983051:UEW983053 UOS983051:UOS983053 UYO983051:UYO983053 VIK983051:VIK983053 VSG983051:VSG983053 WCC983051:WCC983053 WLY983051:WLY983053 WVU983051:WVU983053 M17:M18 JI17:JI18 TE17:TE18 ADA17:ADA18 AMW17:AMW18 AWS17:AWS18 BGO17:BGO18 BQK17:BQK18 CAG17:CAG18 CKC17:CKC18 CTY17:CTY18 DDU17:DDU18 DNQ17:DNQ18 DXM17:DXM18 EHI17:EHI18 ERE17:ERE18 FBA17:FBA18 FKW17:FKW18 FUS17:FUS18 GEO17:GEO18 GOK17:GOK18 GYG17:GYG18 HIC17:HIC18 HRY17:HRY18 IBU17:IBU18 ILQ17:ILQ18 IVM17:IVM18 JFI17:JFI18 JPE17:JPE18 JZA17:JZA18 KIW17:KIW18 KSS17:KSS18 LCO17:LCO18 LMK17:LMK18 LWG17:LWG18 MGC17:MGC18 MPY17:MPY18 MZU17:MZU18 NJQ17:NJQ18 NTM17:NTM18 ODI17:ODI18 ONE17:ONE18 OXA17:OXA18 PGW17:PGW18 PQS17:PQS18 QAO17:QAO18 QKK17:QKK18 QUG17:QUG18 REC17:REC18 RNY17:RNY18 RXU17:RXU18 SHQ17:SHQ18 SRM17:SRM18 TBI17:TBI18 TLE17:TLE18 TVA17:TVA18 UEW17:UEW18 UOS17:UOS18 UYO17:UYO18 VIK17:VIK18 VSG17:VSG18 WCC17:WCC18 WLY17:WLY18 WVU17:WVU18 M65553:M65554 JI65553:JI65554 TE65553:TE65554 ADA65553:ADA65554 AMW65553:AMW65554 AWS65553:AWS65554 BGO65553:BGO65554 BQK65553:BQK65554 CAG65553:CAG65554 CKC65553:CKC65554 CTY65553:CTY65554 DDU65553:DDU65554 DNQ65553:DNQ65554 DXM65553:DXM65554 EHI65553:EHI65554 ERE65553:ERE65554 FBA65553:FBA65554 FKW65553:FKW65554 FUS65553:FUS65554 GEO65553:GEO65554 GOK65553:GOK65554 GYG65553:GYG65554 HIC65553:HIC65554 HRY65553:HRY65554 IBU65553:IBU65554 ILQ65553:ILQ65554 IVM65553:IVM65554 JFI65553:JFI65554 JPE65553:JPE65554 JZA65553:JZA65554 KIW65553:KIW65554 KSS65553:KSS65554 LCO65553:LCO65554 LMK65553:LMK65554 LWG65553:LWG65554 MGC65553:MGC65554 MPY65553:MPY65554 MZU65553:MZU65554 NJQ65553:NJQ65554 NTM65553:NTM65554 ODI65553:ODI65554 ONE65553:ONE65554 OXA65553:OXA65554 PGW65553:PGW65554 PQS65553:PQS65554 QAO65553:QAO65554 QKK65553:QKK65554 QUG65553:QUG65554 REC65553:REC65554 RNY65553:RNY65554 RXU65553:RXU65554 SHQ65553:SHQ65554 SRM65553:SRM65554 TBI65553:TBI65554 TLE65553:TLE65554 TVA65553:TVA65554 UEW65553:UEW65554 UOS65553:UOS65554 UYO65553:UYO65554 VIK65553:VIK65554 VSG65553:VSG65554 WCC65553:WCC65554 WLY65553:WLY65554 WVU65553:WVU65554 M131089:M131090 JI131089:JI131090 TE131089:TE131090 ADA131089:ADA131090 AMW131089:AMW131090 AWS131089:AWS131090 BGO131089:BGO131090 BQK131089:BQK131090 CAG131089:CAG131090 CKC131089:CKC131090 CTY131089:CTY131090 DDU131089:DDU131090 DNQ131089:DNQ131090 DXM131089:DXM131090 EHI131089:EHI131090 ERE131089:ERE131090 FBA131089:FBA131090 FKW131089:FKW131090 FUS131089:FUS131090 GEO131089:GEO131090 GOK131089:GOK131090 GYG131089:GYG131090 HIC131089:HIC131090 HRY131089:HRY131090 IBU131089:IBU131090 ILQ131089:ILQ131090 IVM131089:IVM131090 JFI131089:JFI131090 JPE131089:JPE131090 JZA131089:JZA131090 KIW131089:KIW131090 KSS131089:KSS131090 LCO131089:LCO131090 LMK131089:LMK131090 LWG131089:LWG131090 MGC131089:MGC131090 MPY131089:MPY131090 MZU131089:MZU131090 NJQ131089:NJQ131090 NTM131089:NTM131090 ODI131089:ODI131090 ONE131089:ONE131090 OXA131089:OXA131090 PGW131089:PGW131090 PQS131089:PQS131090 QAO131089:QAO131090 QKK131089:QKK131090 QUG131089:QUG131090 REC131089:REC131090 RNY131089:RNY131090 RXU131089:RXU131090 SHQ131089:SHQ131090 SRM131089:SRM131090 TBI131089:TBI131090 TLE131089:TLE131090 TVA131089:TVA131090 UEW131089:UEW131090 UOS131089:UOS131090 UYO131089:UYO131090 VIK131089:VIK131090 VSG131089:VSG131090 WCC131089:WCC131090 WLY131089:WLY131090 WVU131089:WVU131090 M196625:M196626 JI196625:JI196626 TE196625:TE196626 ADA196625:ADA196626 AMW196625:AMW196626 AWS196625:AWS196626 BGO196625:BGO196626 BQK196625:BQK196626 CAG196625:CAG196626 CKC196625:CKC196626 CTY196625:CTY196626 DDU196625:DDU196626 DNQ196625:DNQ196626 DXM196625:DXM196626 EHI196625:EHI196626 ERE196625:ERE196626 FBA196625:FBA196626 FKW196625:FKW196626 FUS196625:FUS196626 GEO196625:GEO196626 GOK196625:GOK196626 GYG196625:GYG196626 HIC196625:HIC196626 HRY196625:HRY196626 IBU196625:IBU196626 ILQ196625:ILQ196626 IVM196625:IVM196626 JFI196625:JFI196626 JPE196625:JPE196626 JZA196625:JZA196626 KIW196625:KIW196626 KSS196625:KSS196626 LCO196625:LCO196626 LMK196625:LMK196626 LWG196625:LWG196626 MGC196625:MGC196626 MPY196625:MPY196626 MZU196625:MZU196626 NJQ196625:NJQ196626 NTM196625:NTM196626 ODI196625:ODI196626 ONE196625:ONE196626 OXA196625:OXA196626 PGW196625:PGW196626 PQS196625:PQS196626 QAO196625:QAO196626 QKK196625:QKK196626 QUG196625:QUG196626 REC196625:REC196626 RNY196625:RNY196626 RXU196625:RXU196626 SHQ196625:SHQ196626 SRM196625:SRM196626 TBI196625:TBI196626 TLE196625:TLE196626 TVA196625:TVA196626 UEW196625:UEW196626 UOS196625:UOS196626 UYO196625:UYO196626 VIK196625:VIK196626 VSG196625:VSG196626 WCC196625:WCC196626 WLY196625:WLY196626 WVU196625:WVU196626 M262161:M262162 JI262161:JI262162 TE262161:TE262162 ADA262161:ADA262162 AMW262161:AMW262162 AWS262161:AWS262162 BGO262161:BGO262162 BQK262161:BQK262162 CAG262161:CAG262162 CKC262161:CKC262162 CTY262161:CTY262162 DDU262161:DDU262162 DNQ262161:DNQ262162 DXM262161:DXM262162 EHI262161:EHI262162 ERE262161:ERE262162 FBA262161:FBA262162 FKW262161:FKW262162 FUS262161:FUS262162 GEO262161:GEO262162 GOK262161:GOK262162 GYG262161:GYG262162 HIC262161:HIC262162 HRY262161:HRY262162 IBU262161:IBU262162 ILQ262161:ILQ262162 IVM262161:IVM262162 JFI262161:JFI262162 JPE262161:JPE262162 JZA262161:JZA262162 KIW262161:KIW262162 KSS262161:KSS262162 LCO262161:LCO262162 LMK262161:LMK262162 LWG262161:LWG262162 MGC262161:MGC262162 MPY262161:MPY262162 MZU262161:MZU262162 NJQ262161:NJQ262162 NTM262161:NTM262162 ODI262161:ODI262162 ONE262161:ONE262162 OXA262161:OXA262162 PGW262161:PGW262162 PQS262161:PQS262162 QAO262161:QAO262162 QKK262161:QKK262162 QUG262161:QUG262162 REC262161:REC262162 RNY262161:RNY262162 RXU262161:RXU262162 SHQ262161:SHQ262162 SRM262161:SRM262162 TBI262161:TBI262162 TLE262161:TLE262162 TVA262161:TVA262162 UEW262161:UEW262162 UOS262161:UOS262162 UYO262161:UYO262162 VIK262161:VIK262162 VSG262161:VSG262162 WCC262161:WCC262162 WLY262161:WLY262162 WVU262161:WVU262162 M327697:M327698 JI327697:JI327698 TE327697:TE327698 ADA327697:ADA327698 AMW327697:AMW327698 AWS327697:AWS327698 BGO327697:BGO327698 BQK327697:BQK327698 CAG327697:CAG327698 CKC327697:CKC327698 CTY327697:CTY327698 DDU327697:DDU327698 DNQ327697:DNQ327698 DXM327697:DXM327698 EHI327697:EHI327698 ERE327697:ERE327698 FBA327697:FBA327698 FKW327697:FKW327698 FUS327697:FUS327698 GEO327697:GEO327698 GOK327697:GOK327698 GYG327697:GYG327698 HIC327697:HIC327698 HRY327697:HRY327698 IBU327697:IBU327698 ILQ327697:ILQ327698 IVM327697:IVM327698 JFI327697:JFI327698 JPE327697:JPE327698 JZA327697:JZA327698 KIW327697:KIW327698 KSS327697:KSS327698 LCO327697:LCO327698 LMK327697:LMK327698 LWG327697:LWG327698 MGC327697:MGC327698 MPY327697:MPY327698 MZU327697:MZU327698 NJQ327697:NJQ327698 NTM327697:NTM327698 ODI327697:ODI327698 ONE327697:ONE327698 OXA327697:OXA327698 PGW327697:PGW327698 PQS327697:PQS327698 QAO327697:QAO327698 QKK327697:QKK327698 QUG327697:QUG327698 REC327697:REC327698 RNY327697:RNY327698 RXU327697:RXU327698 SHQ327697:SHQ327698 SRM327697:SRM327698 TBI327697:TBI327698 TLE327697:TLE327698 TVA327697:TVA327698 UEW327697:UEW327698 UOS327697:UOS327698 UYO327697:UYO327698 VIK327697:VIK327698 VSG327697:VSG327698 WCC327697:WCC327698 WLY327697:WLY327698 WVU327697:WVU327698 M393233:M393234 JI393233:JI393234 TE393233:TE393234 ADA393233:ADA393234 AMW393233:AMW393234 AWS393233:AWS393234 BGO393233:BGO393234 BQK393233:BQK393234 CAG393233:CAG393234 CKC393233:CKC393234 CTY393233:CTY393234 DDU393233:DDU393234 DNQ393233:DNQ393234 DXM393233:DXM393234 EHI393233:EHI393234 ERE393233:ERE393234 FBA393233:FBA393234 FKW393233:FKW393234 FUS393233:FUS393234 GEO393233:GEO393234 GOK393233:GOK393234 GYG393233:GYG393234 HIC393233:HIC393234 HRY393233:HRY393234 IBU393233:IBU393234 ILQ393233:ILQ393234 IVM393233:IVM393234 JFI393233:JFI393234 JPE393233:JPE393234 JZA393233:JZA393234 KIW393233:KIW393234 KSS393233:KSS393234 LCO393233:LCO393234 LMK393233:LMK393234 LWG393233:LWG393234 MGC393233:MGC393234 MPY393233:MPY393234 MZU393233:MZU393234 NJQ393233:NJQ393234 NTM393233:NTM393234 ODI393233:ODI393234 ONE393233:ONE393234 OXA393233:OXA393234 PGW393233:PGW393234 PQS393233:PQS393234 QAO393233:QAO393234 QKK393233:QKK393234 QUG393233:QUG393234 REC393233:REC393234 RNY393233:RNY393234 RXU393233:RXU393234 SHQ393233:SHQ393234 SRM393233:SRM393234 TBI393233:TBI393234 TLE393233:TLE393234 TVA393233:TVA393234 UEW393233:UEW393234 UOS393233:UOS393234 UYO393233:UYO393234 VIK393233:VIK393234 VSG393233:VSG393234 WCC393233:WCC393234 WLY393233:WLY393234 WVU393233:WVU393234 M458769:M458770 JI458769:JI458770 TE458769:TE458770 ADA458769:ADA458770 AMW458769:AMW458770 AWS458769:AWS458770 BGO458769:BGO458770 BQK458769:BQK458770 CAG458769:CAG458770 CKC458769:CKC458770 CTY458769:CTY458770 DDU458769:DDU458770 DNQ458769:DNQ458770 DXM458769:DXM458770 EHI458769:EHI458770 ERE458769:ERE458770 FBA458769:FBA458770 FKW458769:FKW458770 FUS458769:FUS458770 GEO458769:GEO458770 GOK458769:GOK458770 GYG458769:GYG458770 HIC458769:HIC458770 HRY458769:HRY458770 IBU458769:IBU458770 ILQ458769:ILQ458770 IVM458769:IVM458770 JFI458769:JFI458770 JPE458769:JPE458770 JZA458769:JZA458770 KIW458769:KIW458770 KSS458769:KSS458770 LCO458769:LCO458770 LMK458769:LMK458770 LWG458769:LWG458770 MGC458769:MGC458770 MPY458769:MPY458770 MZU458769:MZU458770 NJQ458769:NJQ458770 NTM458769:NTM458770 ODI458769:ODI458770 ONE458769:ONE458770 OXA458769:OXA458770 PGW458769:PGW458770 PQS458769:PQS458770 QAO458769:QAO458770 QKK458769:QKK458770 QUG458769:QUG458770 REC458769:REC458770 RNY458769:RNY458770 RXU458769:RXU458770 SHQ458769:SHQ458770 SRM458769:SRM458770 TBI458769:TBI458770 TLE458769:TLE458770 TVA458769:TVA458770 UEW458769:UEW458770 UOS458769:UOS458770 UYO458769:UYO458770 VIK458769:VIK458770 VSG458769:VSG458770 WCC458769:WCC458770 WLY458769:WLY458770 WVU458769:WVU458770 M524305:M524306 JI524305:JI524306 TE524305:TE524306 ADA524305:ADA524306 AMW524305:AMW524306 AWS524305:AWS524306 BGO524305:BGO524306 BQK524305:BQK524306 CAG524305:CAG524306 CKC524305:CKC524306 CTY524305:CTY524306 DDU524305:DDU524306 DNQ524305:DNQ524306 DXM524305:DXM524306 EHI524305:EHI524306 ERE524305:ERE524306 FBA524305:FBA524306 FKW524305:FKW524306 FUS524305:FUS524306 GEO524305:GEO524306 GOK524305:GOK524306 GYG524305:GYG524306 HIC524305:HIC524306 HRY524305:HRY524306 IBU524305:IBU524306 ILQ524305:ILQ524306 IVM524305:IVM524306 JFI524305:JFI524306 JPE524305:JPE524306 JZA524305:JZA524306 KIW524305:KIW524306 KSS524305:KSS524306 LCO524305:LCO524306 LMK524305:LMK524306 LWG524305:LWG524306 MGC524305:MGC524306 MPY524305:MPY524306 MZU524305:MZU524306 NJQ524305:NJQ524306 NTM524305:NTM524306 ODI524305:ODI524306 ONE524305:ONE524306 OXA524305:OXA524306 PGW524305:PGW524306 PQS524305:PQS524306 QAO524305:QAO524306 QKK524305:QKK524306 QUG524305:QUG524306 REC524305:REC524306 RNY524305:RNY524306 RXU524305:RXU524306 SHQ524305:SHQ524306 SRM524305:SRM524306 TBI524305:TBI524306 TLE524305:TLE524306 TVA524305:TVA524306 UEW524305:UEW524306 UOS524305:UOS524306 UYO524305:UYO524306 VIK524305:VIK524306 VSG524305:VSG524306 WCC524305:WCC524306 WLY524305:WLY524306 WVU524305:WVU524306 M589841:M589842 JI589841:JI589842 TE589841:TE589842 ADA589841:ADA589842 AMW589841:AMW589842 AWS589841:AWS589842 BGO589841:BGO589842 BQK589841:BQK589842 CAG589841:CAG589842 CKC589841:CKC589842 CTY589841:CTY589842 DDU589841:DDU589842 DNQ589841:DNQ589842 DXM589841:DXM589842 EHI589841:EHI589842 ERE589841:ERE589842 FBA589841:FBA589842 FKW589841:FKW589842 FUS589841:FUS589842 GEO589841:GEO589842 GOK589841:GOK589842 GYG589841:GYG589842 HIC589841:HIC589842 HRY589841:HRY589842 IBU589841:IBU589842 ILQ589841:ILQ589842 IVM589841:IVM589842 JFI589841:JFI589842 JPE589841:JPE589842 JZA589841:JZA589842 KIW589841:KIW589842 KSS589841:KSS589842 LCO589841:LCO589842 LMK589841:LMK589842 LWG589841:LWG589842 MGC589841:MGC589842 MPY589841:MPY589842 MZU589841:MZU589842 NJQ589841:NJQ589842 NTM589841:NTM589842 ODI589841:ODI589842 ONE589841:ONE589842 OXA589841:OXA589842 PGW589841:PGW589842 PQS589841:PQS589842 QAO589841:QAO589842 QKK589841:QKK589842 QUG589841:QUG589842 REC589841:REC589842 RNY589841:RNY589842 RXU589841:RXU589842 SHQ589841:SHQ589842 SRM589841:SRM589842 TBI589841:TBI589842 TLE589841:TLE589842 TVA589841:TVA589842 UEW589841:UEW589842 UOS589841:UOS589842 UYO589841:UYO589842 VIK589841:VIK589842 VSG589841:VSG589842 WCC589841:WCC589842 WLY589841:WLY589842 WVU589841:WVU589842 M655377:M655378 JI655377:JI655378 TE655377:TE655378 ADA655377:ADA655378 AMW655377:AMW655378 AWS655377:AWS655378 BGO655377:BGO655378 BQK655377:BQK655378 CAG655377:CAG655378 CKC655377:CKC655378 CTY655377:CTY655378 DDU655377:DDU655378 DNQ655377:DNQ655378 DXM655377:DXM655378 EHI655377:EHI655378 ERE655377:ERE655378 FBA655377:FBA655378 FKW655377:FKW655378 FUS655377:FUS655378 GEO655377:GEO655378 GOK655377:GOK655378 GYG655377:GYG655378 HIC655377:HIC655378 HRY655377:HRY655378 IBU655377:IBU655378 ILQ655377:ILQ655378 IVM655377:IVM655378 JFI655377:JFI655378 JPE655377:JPE655378 JZA655377:JZA655378 KIW655377:KIW655378 KSS655377:KSS655378 LCO655377:LCO655378 LMK655377:LMK655378 LWG655377:LWG655378 MGC655377:MGC655378 MPY655377:MPY655378 MZU655377:MZU655378 NJQ655377:NJQ655378 NTM655377:NTM655378 ODI655377:ODI655378 ONE655377:ONE655378 OXA655377:OXA655378 PGW655377:PGW655378 PQS655377:PQS655378 QAO655377:QAO655378 QKK655377:QKK655378 QUG655377:QUG655378 REC655377:REC655378 RNY655377:RNY655378 RXU655377:RXU655378 SHQ655377:SHQ655378 SRM655377:SRM655378 TBI655377:TBI655378 TLE655377:TLE655378 TVA655377:TVA655378 UEW655377:UEW655378 UOS655377:UOS655378 UYO655377:UYO655378 VIK655377:VIK655378 VSG655377:VSG655378 WCC655377:WCC655378 WLY655377:WLY655378 WVU655377:WVU655378 M720913:M720914 JI720913:JI720914 TE720913:TE720914 ADA720913:ADA720914 AMW720913:AMW720914 AWS720913:AWS720914 BGO720913:BGO720914 BQK720913:BQK720914 CAG720913:CAG720914 CKC720913:CKC720914 CTY720913:CTY720914 DDU720913:DDU720914 DNQ720913:DNQ720914 DXM720913:DXM720914 EHI720913:EHI720914 ERE720913:ERE720914 FBA720913:FBA720914 FKW720913:FKW720914 FUS720913:FUS720914 GEO720913:GEO720914 GOK720913:GOK720914 GYG720913:GYG720914 HIC720913:HIC720914 HRY720913:HRY720914 IBU720913:IBU720914 ILQ720913:ILQ720914 IVM720913:IVM720914 JFI720913:JFI720914 JPE720913:JPE720914 JZA720913:JZA720914 KIW720913:KIW720914 KSS720913:KSS720914 LCO720913:LCO720914 LMK720913:LMK720914 LWG720913:LWG720914 MGC720913:MGC720914 MPY720913:MPY720914 MZU720913:MZU720914 NJQ720913:NJQ720914 NTM720913:NTM720914 ODI720913:ODI720914 ONE720913:ONE720914 OXA720913:OXA720914 PGW720913:PGW720914 PQS720913:PQS720914 QAO720913:QAO720914 QKK720913:QKK720914 QUG720913:QUG720914 REC720913:REC720914 RNY720913:RNY720914 RXU720913:RXU720914 SHQ720913:SHQ720914 SRM720913:SRM720914 TBI720913:TBI720914 TLE720913:TLE720914 TVA720913:TVA720914 UEW720913:UEW720914 UOS720913:UOS720914 UYO720913:UYO720914 VIK720913:VIK720914 VSG720913:VSG720914 WCC720913:WCC720914 WLY720913:WLY720914 WVU720913:WVU720914 M786449:M786450 JI786449:JI786450 TE786449:TE786450 ADA786449:ADA786450 AMW786449:AMW786450 AWS786449:AWS786450 BGO786449:BGO786450 BQK786449:BQK786450 CAG786449:CAG786450 CKC786449:CKC786450 CTY786449:CTY786450 DDU786449:DDU786450 DNQ786449:DNQ786450 DXM786449:DXM786450 EHI786449:EHI786450 ERE786449:ERE786450 FBA786449:FBA786450 FKW786449:FKW786450 FUS786449:FUS786450 GEO786449:GEO786450 GOK786449:GOK786450 GYG786449:GYG786450 HIC786449:HIC786450 HRY786449:HRY786450 IBU786449:IBU786450 ILQ786449:ILQ786450 IVM786449:IVM786450 JFI786449:JFI786450 JPE786449:JPE786450 JZA786449:JZA786450 KIW786449:KIW786450 KSS786449:KSS786450 LCO786449:LCO786450 LMK786449:LMK786450 LWG786449:LWG786450 MGC786449:MGC786450 MPY786449:MPY786450 MZU786449:MZU786450 NJQ786449:NJQ786450 NTM786449:NTM786450 ODI786449:ODI786450 ONE786449:ONE786450 OXA786449:OXA786450 PGW786449:PGW786450 PQS786449:PQS786450 QAO786449:QAO786450 QKK786449:QKK786450 QUG786449:QUG786450 REC786449:REC786450 RNY786449:RNY786450 RXU786449:RXU786450 SHQ786449:SHQ786450 SRM786449:SRM786450 TBI786449:TBI786450 TLE786449:TLE786450 TVA786449:TVA786450 UEW786449:UEW786450 UOS786449:UOS786450 UYO786449:UYO786450 VIK786449:VIK786450 VSG786449:VSG786450 WCC786449:WCC786450 WLY786449:WLY786450 WVU786449:WVU786450 M851985:M851986 JI851985:JI851986 TE851985:TE851986 ADA851985:ADA851986 AMW851985:AMW851986 AWS851985:AWS851986 BGO851985:BGO851986 BQK851985:BQK851986 CAG851985:CAG851986 CKC851985:CKC851986 CTY851985:CTY851986 DDU851985:DDU851986 DNQ851985:DNQ851986 DXM851985:DXM851986 EHI851985:EHI851986 ERE851985:ERE851986 FBA851985:FBA851986 FKW851985:FKW851986 FUS851985:FUS851986 GEO851985:GEO851986 GOK851985:GOK851986 GYG851985:GYG851986 HIC851985:HIC851986 HRY851985:HRY851986 IBU851985:IBU851986 ILQ851985:ILQ851986 IVM851985:IVM851986 JFI851985:JFI851986 JPE851985:JPE851986 JZA851985:JZA851986 KIW851985:KIW851986 KSS851985:KSS851986 LCO851985:LCO851986 LMK851985:LMK851986 LWG851985:LWG851986 MGC851985:MGC851986 MPY851985:MPY851986 MZU851985:MZU851986 NJQ851985:NJQ851986 NTM851985:NTM851986 ODI851985:ODI851986 ONE851985:ONE851986 OXA851985:OXA851986 PGW851985:PGW851986 PQS851985:PQS851986 QAO851985:QAO851986 QKK851985:QKK851986 QUG851985:QUG851986 REC851985:REC851986 RNY851985:RNY851986 RXU851985:RXU851986 SHQ851985:SHQ851986 SRM851985:SRM851986 TBI851985:TBI851986 TLE851985:TLE851986 TVA851985:TVA851986 UEW851985:UEW851986 UOS851985:UOS851986 UYO851985:UYO851986 VIK851985:VIK851986 VSG851985:VSG851986 WCC851985:WCC851986 WLY851985:WLY851986 WVU851985:WVU851986 M917521:M917522 JI917521:JI917522 TE917521:TE917522 ADA917521:ADA917522 AMW917521:AMW917522 AWS917521:AWS917522 BGO917521:BGO917522 BQK917521:BQK917522 CAG917521:CAG917522 CKC917521:CKC917522 CTY917521:CTY917522 DDU917521:DDU917522 DNQ917521:DNQ917522 DXM917521:DXM917522 EHI917521:EHI917522 ERE917521:ERE917522 FBA917521:FBA917522 FKW917521:FKW917522 FUS917521:FUS917522 GEO917521:GEO917522 GOK917521:GOK917522 GYG917521:GYG917522 HIC917521:HIC917522 HRY917521:HRY917522 IBU917521:IBU917522 ILQ917521:ILQ917522 IVM917521:IVM917522 JFI917521:JFI917522 JPE917521:JPE917522 JZA917521:JZA917522 KIW917521:KIW917522 KSS917521:KSS917522 LCO917521:LCO917522 LMK917521:LMK917522 LWG917521:LWG917522 MGC917521:MGC917522 MPY917521:MPY917522 MZU917521:MZU917522 NJQ917521:NJQ917522 NTM917521:NTM917522 ODI917521:ODI917522 ONE917521:ONE917522 OXA917521:OXA917522 PGW917521:PGW917522 PQS917521:PQS917522 QAO917521:QAO917522 QKK917521:QKK917522 QUG917521:QUG917522 REC917521:REC917522 RNY917521:RNY917522 RXU917521:RXU917522 SHQ917521:SHQ917522 SRM917521:SRM917522 TBI917521:TBI917522 TLE917521:TLE917522 TVA917521:TVA917522 UEW917521:UEW917522 UOS917521:UOS917522 UYO917521:UYO917522 VIK917521:VIK917522 VSG917521:VSG917522 WCC917521:WCC917522 WLY917521:WLY917522 WVU917521:WVU917522 M983057:M983058 JI983057:JI983058 TE983057:TE983058 ADA983057:ADA983058 AMW983057:AMW983058 AWS983057:AWS983058 BGO983057:BGO983058 BQK983057:BQK983058 CAG983057:CAG983058 CKC983057:CKC983058 CTY983057:CTY983058 DDU983057:DDU983058 DNQ983057:DNQ983058 DXM983057:DXM983058 EHI983057:EHI983058 ERE983057:ERE983058 FBA983057:FBA983058 FKW983057:FKW983058 FUS983057:FUS983058 GEO983057:GEO983058 GOK983057:GOK983058 GYG983057:GYG983058 HIC983057:HIC983058 HRY983057:HRY983058 IBU983057:IBU983058 ILQ983057:ILQ983058 IVM983057:IVM983058 JFI983057:JFI983058 JPE983057:JPE983058 JZA983057:JZA983058 KIW983057:KIW983058 KSS983057:KSS983058 LCO983057:LCO983058 LMK983057:LMK983058 LWG983057:LWG983058 MGC983057:MGC983058 MPY983057:MPY983058 MZU983057:MZU983058 NJQ983057:NJQ983058 NTM983057:NTM983058 ODI983057:ODI983058 ONE983057:ONE983058 OXA983057:OXA983058 PGW983057:PGW983058 PQS983057:PQS983058 QAO983057:QAO983058 QKK983057:QKK983058 QUG983057:QUG983058 REC983057:REC983058 RNY983057:RNY983058 RXU983057:RXU983058 SHQ983057:SHQ983058 SRM983057:SRM983058 TBI983057:TBI983058 TLE983057:TLE983058 TVA983057:TVA983058 UEW983057:UEW983058 UOS983057:UOS983058 UYO983057:UYO983058 VIK983057:VIK983058 VSG983057:VSG983058 WCC983057:WCC983058 WLY983057:WLY983058 WVU983057:WVU983058" xr:uid="{FE5480FF-681E-48D0-B9FE-576050A3DCA2}"/>
  </dataValidations>
  <pageMargins left="0" right="0" top="0" bottom="0" header="0" footer="0"/>
  <pageSetup paperSize="8" scale="65" orientation="portrait"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3B8DC-62A1-42B9-8009-E8F08E936FF9}">
  <dimension ref="B2:Q130"/>
  <sheetViews>
    <sheetView zoomScale="70" zoomScaleNormal="70" workbookViewId="0">
      <pane xSplit="10" ySplit="8" topLeftCell="K48" activePane="bottomRight" state="frozen"/>
      <selection pane="topRight" activeCell="K1" sqref="K1"/>
      <selection pane="bottomLeft" activeCell="A9" sqref="A9"/>
      <selection pane="bottomRight" activeCell="J76" sqref="J76"/>
    </sheetView>
  </sheetViews>
  <sheetFormatPr defaultRowHeight="18.75"/>
  <cols>
    <col min="1" max="1" width="2.625" style="8" customWidth="1"/>
    <col min="2" max="2" width="5.125" style="9" customWidth="1"/>
    <col min="3" max="3" width="20.625" style="8" customWidth="1"/>
    <col min="4" max="4" width="20.75" style="8" customWidth="1"/>
    <col min="5" max="5" width="60.75" style="8" customWidth="1"/>
    <col min="6" max="6" width="6.25" style="8" customWidth="1"/>
    <col min="7" max="8" width="11.625" style="8" customWidth="1"/>
    <col min="9" max="9" width="5.75" style="3" customWidth="1"/>
    <col min="10" max="10" width="40.75" style="8" customWidth="1"/>
    <col min="11" max="11" width="35.75" style="8" customWidth="1"/>
    <col min="12" max="12" width="35.75" style="9" customWidth="1"/>
    <col min="13" max="13" width="13.75" style="9" customWidth="1"/>
    <col min="14" max="14" width="6.375" style="8" customWidth="1"/>
    <col min="15" max="15" width="13.25" style="3" customWidth="1"/>
    <col min="16" max="16" width="14.5" style="97" customWidth="1"/>
    <col min="17" max="17" width="15.625" style="194" customWidth="1"/>
    <col min="18" max="256" width="9" style="8"/>
    <col min="257" max="257" width="2.625" style="8" customWidth="1"/>
    <col min="258" max="258" width="5.125" style="8" customWidth="1"/>
    <col min="259" max="259" width="20.625" style="8" customWidth="1"/>
    <col min="260" max="260" width="20.75" style="8" customWidth="1"/>
    <col min="261" max="261" width="60.75" style="8" customWidth="1"/>
    <col min="262" max="262" width="6.25" style="8" customWidth="1"/>
    <col min="263" max="264" width="11.625" style="8" customWidth="1"/>
    <col min="265" max="265" width="5.75" style="8" customWidth="1"/>
    <col min="266" max="266" width="40.75" style="8" customWidth="1"/>
    <col min="267" max="268" width="35.7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125" style="8" customWidth="1"/>
    <col min="515" max="515" width="20.625" style="8" customWidth="1"/>
    <col min="516" max="516" width="20.75" style="8" customWidth="1"/>
    <col min="517" max="517" width="60.75" style="8" customWidth="1"/>
    <col min="518" max="518" width="6.25" style="8" customWidth="1"/>
    <col min="519" max="520" width="11.625" style="8" customWidth="1"/>
    <col min="521" max="521" width="5.75" style="8" customWidth="1"/>
    <col min="522" max="522" width="40.75" style="8" customWidth="1"/>
    <col min="523" max="524" width="35.7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125" style="8" customWidth="1"/>
    <col min="771" max="771" width="20.625" style="8" customWidth="1"/>
    <col min="772" max="772" width="20.75" style="8" customWidth="1"/>
    <col min="773" max="773" width="60.75" style="8" customWidth="1"/>
    <col min="774" max="774" width="6.25" style="8" customWidth="1"/>
    <col min="775" max="776" width="11.625" style="8" customWidth="1"/>
    <col min="777" max="777" width="5.75" style="8" customWidth="1"/>
    <col min="778" max="778" width="40.75" style="8" customWidth="1"/>
    <col min="779" max="780" width="35.7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125" style="8" customWidth="1"/>
    <col min="1027" max="1027" width="20.625" style="8" customWidth="1"/>
    <col min="1028" max="1028" width="20.75" style="8" customWidth="1"/>
    <col min="1029" max="1029" width="60.75" style="8" customWidth="1"/>
    <col min="1030" max="1030" width="6.25" style="8" customWidth="1"/>
    <col min="1031" max="1032" width="11.625" style="8" customWidth="1"/>
    <col min="1033" max="1033" width="5.75" style="8" customWidth="1"/>
    <col min="1034" max="1034" width="40.75" style="8" customWidth="1"/>
    <col min="1035" max="1036" width="35.7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125" style="8" customWidth="1"/>
    <col min="1283" max="1283" width="20.625" style="8" customWidth="1"/>
    <col min="1284" max="1284" width="20.75" style="8" customWidth="1"/>
    <col min="1285" max="1285" width="60.75" style="8" customWidth="1"/>
    <col min="1286" max="1286" width="6.25" style="8" customWidth="1"/>
    <col min="1287" max="1288" width="11.625" style="8" customWidth="1"/>
    <col min="1289" max="1289" width="5.75" style="8" customWidth="1"/>
    <col min="1290" max="1290" width="40.75" style="8" customWidth="1"/>
    <col min="1291" max="1292" width="35.7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125" style="8" customWidth="1"/>
    <col min="1539" max="1539" width="20.625" style="8" customWidth="1"/>
    <col min="1540" max="1540" width="20.75" style="8" customWidth="1"/>
    <col min="1541" max="1541" width="60.75" style="8" customWidth="1"/>
    <col min="1542" max="1542" width="6.25" style="8" customWidth="1"/>
    <col min="1543" max="1544" width="11.625" style="8" customWidth="1"/>
    <col min="1545" max="1545" width="5.75" style="8" customWidth="1"/>
    <col min="1546" max="1546" width="40.75" style="8" customWidth="1"/>
    <col min="1547" max="1548" width="35.7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125" style="8" customWidth="1"/>
    <col min="1795" max="1795" width="20.625" style="8" customWidth="1"/>
    <col min="1796" max="1796" width="20.75" style="8" customWidth="1"/>
    <col min="1797" max="1797" width="60.75" style="8" customWidth="1"/>
    <col min="1798" max="1798" width="6.25" style="8" customWidth="1"/>
    <col min="1799" max="1800" width="11.625" style="8" customWidth="1"/>
    <col min="1801" max="1801" width="5.75" style="8" customWidth="1"/>
    <col min="1802" max="1802" width="40.75" style="8" customWidth="1"/>
    <col min="1803" max="1804" width="35.7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125" style="8" customWidth="1"/>
    <col min="2051" max="2051" width="20.625" style="8" customWidth="1"/>
    <col min="2052" max="2052" width="20.75" style="8" customWidth="1"/>
    <col min="2053" max="2053" width="60.75" style="8" customWidth="1"/>
    <col min="2054" max="2054" width="6.25" style="8" customWidth="1"/>
    <col min="2055" max="2056" width="11.625" style="8" customWidth="1"/>
    <col min="2057" max="2057" width="5.75" style="8" customWidth="1"/>
    <col min="2058" max="2058" width="40.75" style="8" customWidth="1"/>
    <col min="2059" max="2060" width="35.7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125" style="8" customWidth="1"/>
    <col min="2307" max="2307" width="20.625" style="8" customWidth="1"/>
    <col min="2308" max="2308" width="20.75" style="8" customWidth="1"/>
    <col min="2309" max="2309" width="60.75" style="8" customWidth="1"/>
    <col min="2310" max="2310" width="6.25" style="8" customWidth="1"/>
    <col min="2311" max="2312" width="11.625" style="8" customWidth="1"/>
    <col min="2313" max="2313" width="5.75" style="8" customWidth="1"/>
    <col min="2314" max="2314" width="40.75" style="8" customWidth="1"/>
    <col min="2315" max="2316" width="35.7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125" style="8" customWidth="1"/>
    <col min="2563" max="2563" width="20.625" style="8" customWidth="1"/>
    <col min="2564" max="2564" width="20.75" style="8" customWidth="1"/>
    <col min="2565" max="2565" width="60.75" style="8" customWidth="1"/>
    <col min="2566" max="2566" width="6.25" style="8" customWidth="1"/>
    <col min="2567" max="2568" width="11.625" style="8" customWidth="1"/>
    <col min="2569" max="2569" width="5.75" style="8" customWidth="1"/>
    <col min="2570" max="2570" width="40.75" style="8" customWidth="1"/>
    <col min="2571" max="2572" width="35.7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125" style="8" customWidth="1"/>
    <col min="2819" max="2819" width="20.625" style="8" customWidth="1"/>
    <col min="2820" max="2820" width="20.75" style="8" customWidth="1"/>
    <col min="2821" max="2821" width="60.75" style="8" customWidth="1"/>
    <col min="2822" max="2822" width="6.25" style="8" customWidth="1"/>
    <col min="2823" max="2824" width="11.625" style="8" customWidth="1"/>
    <col min="2825" max="2825" width="5.75" style="8" customWidth="1"/>
    <col min="2826" max="2826" width="40.75" style="8" customWidth="1"/>
    <col min="2827" max="2828" width="35.7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125" style="8" customWidth="1"/>
    <col min="3075" max="3075" width="20.625" style="8" customWidth="1"/>
    <col min="3076" max="3076" width="20.75" style="8" customWidth="1"/>
    <col min="3077" max="3077" width="60.75" style="8" customWidth="1"/>
    <col min="3078" max="3078" width="6.25" style="8" customWidth="1"/>
    <col min="3079" max="3080" width="11.625" style="8" customWidth="1"/>
    <col min="3081" max="3081" width="5.75" style="8" customWidth="1"/>
    <col min="3082" max="3082" width="40.75" style="8" customWidth="1"/>
    <col min="3083" max="3084" width="35.7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125" style="8" customWidth="1"/>
    <col min="3331" max="3331" width="20.625" style="8" customWidth="1"/>
    <col min="3332" max="3332" width="20.75" style="8" customWidth="1"/>
    <col min="3333" max="3333" width="60.75" style="8" customWidth="1"/>
    <col min="3334" max="3334" width="6.25" style="8" customWidth="1"/>
    <col min="3335" max="3336" width="11.625" style="8" customWidth="1"/>
    <col min="3337" max="3337" width="5.75" style="8" customWidth="1"/>
    <col min="3338" max="3338" width="40.75" style="8" customWidth="1"/>
    <col min="3339" max="3340" width="35.7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125" style="8" customWidth="1"/>
    <col min="3587" max="3587" width="20.625" style="8" customWidth="1"/>
    <col min="3588" max="3588" width="20.75" style="8" customWidth="1"/>
    <col min="3589" max="3589" width="60.75" style="8" customWidth="1"/>
    <col min="3590" max="3590" width="6.25" style="8" customWidth="1"/>
    <col min="3591" max="3592" width="11.625" style="8" customWidth="1"/>
    <col min="3593" max="3593" width="5.75" style="8" customWidth="1"/>
    <col min="3594" max="3594" width="40.75" style="8" customWidth="1"/>
    <col min="3595" max="3596" width="35.7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125" style="8" customWidth="1"/>
    <col min="3843" max="3843" width="20.625" style="8" customWidth="1"/>
    <col min="3844" max="3844" width="20.75" style="8" customWidth="1"/>
    <col min="3845" max="3845" width="60.75" style="8" customWidth="1"/>
    <col min="3846" max="3846" width="6.25" style="8" customWidth="1"/>
    <col min="3847" max="3848" width="11.625" style="8" customWidth="1"/>
    <col min="3849" max="3849" width="5.75" style="8" customWidth="1"/>
    <col min="3850" max="3850" width="40.75" style="8" customWidth="1"/>
    <col min="3851" max="3852" width="35.7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125" style="8" customWidth="1"/>
    <col min="4099" max="4099" width="20.625" style="8" customWidth="1"/>
    <col min="4100" max="4100" width="20.75" style="8" customWidth="1"/>
    <col min="4101" max="4101" width="60.75" style="8" customWidth="1"/>
    <col min="4102" max="4102" width="6.25" style="8" customWidth="1"/>
    <col min="4103" max="4104" width="11.625" style="8" customWidth="1"/>
    <col min="4105" max="4105" width="5.75" style="8" customWidth="1"/>
    <col min="4106" max="4106" width="40.75" style="8" customWidth="1"/>
    <col min="4107" max="4108" width="35.7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125" style="8" customWidth="1"/>
    <col min="4355" max="4355" width="20.625" style="8" customWidth="1"/>
    <col min="4356" max="4356" width="20.75" style="8" customWidth="1"/>
    <col min="4357" max="4357" width="60.75" style="8" customWidth="1"/>
    <col min="4358" max="4358" width="6.25" style="8" customWidth="1"/>
    <col min="4359" max="4360" width="11.625" style="8" customWidth="1"/>
    <col min="4361" max="4361" width="5.75" style="8" customWidth="1"/>
    <col min="4362" max="4362" width="40.75" style="8" customWidth="1"/>
    <col min="4363" max="4364" width="35.7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125" style="8" customWidth="1"/>
    <col min="4611" max="4611" width="20.625" style="8" customWidth="1"/>
    <col min="4612" max="4612" width="20.75" style="8" customWidth="1"/>
    <col min="4613" max="4613" width="60.75" style="8" customWidth="1"/>
    <col min="4614" max="4614" width="6.25" style="8" customWidth="1"/>
    <col min="4615" max="4616" width="11.625" style="8" customWidth="1"/>
    <col min="4617" max="4617" width="5.75" style="8" customWidth="1"/>
    <col min="4618" max="4618" width="40.75" style="8" customWidth="1"/>
    <col min="4619" max="4620" width="35.7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125" style="8" customWidth="1"/>
    <col min="4867" max="4867" width="20.625" style="8" customWidth="1"/>
    <col min="4868" max="4868" width="20.75" style="8" customWidth="1"/>
    <col min="4869" max="4869" width="60.75" style="8" customWidth="1"/>
    <col min="4870" max="4870" width="6.25" style="8" customWidth="1"/>
    <col min="4871" max="4872" width="11.625" style="8" customWidth="1"/>
    <col min="4873" max="4873" width="5.75" style="8" customWidth="1"/>
    <col min="4874" max="4874" width="40.75" style="8" customWidth="1"/>
    <col min="4875" max="4876" width="35.7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125" style="8" customWidth="1"/>
    <col min="5123" max="5123" width="20.625" style="8" customWidth="1"/>
    <col min="5124" max="5124" width="20.75" style="8" customWidth="1"/>
    <col min="5125" max="5125" width="60.75" style="8" customWidth="1"/>
    <col min="5126" max="5126" width="6.25" style="8" customWidth="1"/>
    <col min="5127" max="5128" width="11.625" style="8" customWidth="1"/>
    <col min="5129" max="5129" width="5.75" style="8" customWidth="1"/>
    <col min="5130" max="5130" width="40.75" style="8" customWidth="1"/>
    <col min="5131" max="5132" width="35.7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125" style="8" customWidth="1"/>
    <col min="5379" max="5379" width="20.625" style="8" customWidth="1"/>
    <col min="5380" max="5380" width="20.75" style="8" customWidth="1"/>
    <col min="5381" max="5381" width="60.75" style="8" customWidth="1"/>
    <col min="5382" max="5382" width="6.25" style="8" customWidth="1"/>
    <col min="5383" max="5384" width="11.625" style="8" customWidth="1"/>
    <col min="5385" max="5385" width="5.75" style="8" customWidth="1"/>
    <col min="5386" max="5386" width="40.75" style="8" customWidth="1"/>
    <col min="5387" max="5388" width="35.7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125" style="8" customWidth="1"/>
    <col min="5635" max="5635" width="20.625" style="8" customWidth="1"/>
    <col min="5636" max="5636" width="20.75" style="8" customWidth="1"/>
    <col min="5637" max="5637" width="60.75" style="8" customWidth="1"/>
    <col min="5638" max="5638" width="6.25" style="8" customWidth="1"/>
    <col min="5639" max="5640" width="11.625" style="8" customWidth="1"/>
    <col min="5641" max="5641" width="5.75" style="8" customWidth="1"/>
    <col min="5642" max="5642" width="40.75" style="8" customWidth="1"/>
    <col min="5643" max="5644" width="35.7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125" style="8" customWidth="1"/>
    <col min="5891" max="5891" width="20.625" style="8" customWidth="1"/>
    <col min="5892" max="5892" width="20.75" style="8" customWidth="1"/>
    <col min="5893" max="5893" width="60.75" style="8" customWidth="1"/>
    <col min="5894" max="5894" width="6.25" style="8" customWidth="1"/>
    <col min="5895" max="5896" width="11.625" style="8" customWidth="1"/>
    <col min="5897" max="5897" width="5.75" style="8" customWidth="1"/>
    <col min="5898" max="5898" width="40.75" style="8" customWidth="1"/>
    <col min="5899" max="5900" width="35.7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125" style="8" customWidth="1"/>
    <col min="6147" max="6147" width="20.625" style="8" customWidth="1"/>
    <col min="6148" max="6148" width="20.75" style="8" customWidth="1"/>
    <col min="6149" max="6149" width="60.75" style="8" customWidth="1"/>
    <col min="6150" max="6150" width="6.25" style="8" customWidth="1"/>
    <col min="6151" max="6152" width="11.625" style="8" customWidth="1"/>
    <col min="6153" max="6153" width="5.75" style="8" customWidth="1"/>
    <col min="6154" max="6154" width="40.75" style="8" customWidth="1"/>
    <col min="6155" max="6156" width="35.7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125" style="8" customWidth="1"/>
    <col min="6403" max="6403" width="20.625" style="8" customWidth="1"/>
    <col min="6404" max="6404" width="20.75" style="8" customWidth="1"/>
    <col min="6405" max="6405" width="60.75" style="8" customWidth="1"/>
    <col min="6406" max="6406" width="6.25" style="8" customWidth="1"/>
    <col min="6407" max="6408" width="11.625" style="8" customWidth="1"/>
    <col min="6409" max="6409" width="5.75" style="8" customWidth="1"/>
    <col min="6410" max="6410" width="40.75" style="8" customWidth="1"/>
    <col min="6411" max="6412" width="35.7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125" style="8" customWidth="1"/>
    <col min="6659" max="6659" width="20.625" style="8" customWidth="1"/>
    <col min="6660" max="6660" width="20.75" style="8" customWidth="1"/>
    <col min="6661" max="6661" width="60.75" style="8" customWidth="1"/>
    <col min="6662" max="6662" width="6.25" style="8" customWidth="1"/>
    <col min="6663" max="6664" width="11.625" style="8" customWidth="1"/>
    <col min="6665" max="6665" width="5.75" style="8" customWidth="1"/>
    <col min="6666" max="6666" width="40.75" style="8" customWidth="1"/>
    <col min="6667" max="6668" width="35.7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125" style="8" customWidth="1"/>
    <col min="6915" max="6915" width="20.625" style="8" customWidth="1"/>
    <col min="6916" max="6916" width="20.75" style="8" customWidth="1"/>
    <col min="6917" max="6917" width="60.75" style="8" customWidth="1"/>
    <col min="6918" max="6918" width="6.25" style="8" customWidth="1"/>
    <col min="6919" max="6920" width="11.625" style="8" customWidth="1"/>
    <col min="6921" max="6921" width="5.75" style="8" customWidth="1"/>
    <col min="6922" max="6922" width="40.75" style="8" customWidth="1"/>
    <col min="6923" max="6924" width="35.7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125" style="8" customWidth="1"/>
    <col min="7171" max="7171" width="20.625" style="8" customWidth="1"/>
    <col min="7172" max="7172" width="20.75" style="8" customWidth="1"/>
    <col min="7173" max="7173" width="60.75" style="8" customWidth="1"/>
    <col min="7174" max="7174" width="6.25" style="8" customWidth="1"/>
    <col min="7175" max="7176" width="11.625" style="8" customWidth="1"/>
    <col min="7177" max="7177" width="5.75" style="8" customWidth="1"/>
    <col min="7178" max="7178" width="40.75" style="8" customWidth="1"/>
    <col min="7179" max="7180" width="35.7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125" style="8" customWidth="1"/>
    <col min="7427" max="7427" width="20.625" style="8" customWidth="1"/>
    <col min="7428" max="7428" width="20.75" style="8" customWidth="1"/>
    <col min="7429" max="7429" width="60.75" style="8" customWidth="1"/>
    <col min="7430" max="7430" width="6.25" style="8" customWidth="1"/>
    <col min="7431" max="7432" width="11.625" style="8" customWidth="1"/>
    <col min="7433" max="7433" width="5.75" style="8" customWidth="1"/>
    <col min="7434" max="7434" width="40.75" style="8" customWidth="1"/>
    <col min="7435" max="7436" width="35.7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125" style="8" customWidth="1"/>
    <col min="7683" max="7683" width="20.625" style="8" customWidth="1"/>
    <col min="7684" max="7684" width="20.75" style="8" customWidth="1"/>
    <col min="7685" max="7685" width="60.75" style="8" customWidth="1"/>
    <col min="7686" max="7686" width="6.25" style="8" customWidth="1"/>
    <col min="7687" max="7688" width="11.625" style="8" customWidth="1"/>
    <col min="7689" max="7689" width="5.75" style="8" customWidth="1"/>
    <col min="7690" max="7690" width="40.75" style="8" customWidth="1"/>
    <col min="7691" max="7692" width="35.7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125" style="8" customWidth="1"/>
    <col min="7939" max="7939" width="20.625" style="8" customWidth="1"/>
    <col min="7940" max="7940" width="20.75" style="8" customWidth="1"/>
    <col min="7941" max="7941" width="60.75" style="8" customWidth="1"/>
    <col min="7942" max="7942" width="6.25" style="8" customWidth="1"/>
    <col min="7943" max="7944" width="11.625" style="8" customWidth="1"/>
    <col min="7945" max="7945" width="5.75" style="8" customWidth="1"/>
    <col min="7946" max="7946" width="40.75" style="8" customWidth="1"/>
    <col min="7947" max="7948" width="35.7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125" style="8" customWidth="1"/>
    <col min="8195" max="8195" width="20.625" style="8" customWidth="1"/>
    <col min="8196" max="8196" width="20.75" style="8" customWidth="1"/>
    <col min="8197" max="8197" width="60.75" style="8" customWidth="1"/>
    <col min="8198" max="8198" width="6.25" style="8" customWidth="1"/>
    <col min="8199" max="8200" width="11.625" style="8" customWidth="1"/>
    <col min="8201" max="8201" width="5.75" style="8" customWidth="1"/>
    <col min="8202" max="8202" width="40.75" style="8" customWidth="1"/>
    <col min="8203" max="8204" width="35.7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125" style="8" customWidth="1"/>
    <col min="8451" max="8451" width="20.625" style="8" customWidth="1"/>
    <col min="8452" max="8452" width="20.75" style="8" customWidth="1"/>
    <col min="8453" max="8453" width="60.75" style="8" customWidth="1"/>
    <col min="8454" max="8454" width="6.25" style="8" customWidth="1"/>
    <col min="8455" max="8456" width="11.625" style="8" customWidth="1"/>
    <col min="8457" max="8457" width="5.75" style="8" customWidth="1"/>
    <col min="8458" max="8458" width="40.75" style="8" customWidth="1"/>
    <col min="8459" max="8460" width="35.7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125" style="8" customWidth="1"/>
    <col min="8707" max="8707" width="20.625" style="8" customWidth="1"/>
    <col min="8708" max="8708" width="20.75" style="8" customWidth="1"/>
    <col min="8709" max="8709" width="60.75" style="8" customWidth="1"/>
    <col min="8710" max="8710" width="6.25" style="8" customWidth="1"/>
    <col min="8711" max="8712" width="11.625" style="8" customWidth="1"/>
    <col min="8713" max="8713" width="5.75" style="8" customWidth="1"/>
    <col min="8714" max="8714" width="40.75" style="8" customWidth="1"/>
    <col min="8715" max="8716" width="35.7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125" style="8" customWidth="1"/>
    <col min="8963" max="8963" width="20.625" style="8" customWidth="1"/>
    <col min="8964" max="8964" width="20.75" style="8" customWidth="1"/>
    <col min="8965" max="8965" width="60.75" style="8" customWidth="1"/>
    <col min="8966" max="8966" width="6.25" style="8" customWidth="1"/>
    <col min="8967" max="8968" width="11.625" style="8" customWidth="1"/>
    <col min="8969" max="8969" width="5.75" style="8" customWidth="1"/>
    <col min="8970" max="8970" width="40.75" style="8" customWidth="1"/>
    <col min="8971" max="8972" width="35.7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125" style="8" customWidth="1"/>
    <col min="9219" max="9219" width="20.625" style="8" customWidth="1"/>
    <col min="9220" max="9220" width="20.75" style="8" customWidth="1"/>
    <col min="9221" max="9221" width="60.75" style="8" customWidth="1"/>
    <col min="9222" max="9222" width="6.25" style="8" customWidth="1"/>
    <col min="9223" max="9224" width="11.625" style="8" customWidth="1"/>
    <col min="9225" max="9225" width="5.75" style="8" customWidth="1"/>
    <col min="9226" max="9226" width="40.75" style="8" customWidth="1"/>
    <col min="9227" max="9228" width="35.7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125" style="8" customWidth="1"/>
    <col min="9475" max="9475" width="20.625" style="8" customWidth="1"/>
    <col min="9476" max="9476" width="20.75" style="8" customWidth="1"/>
    <col min="9477" max="9477" width="60.75" style="8" customWidth="1"/>
    <col min="9478" max="9478" width="6.25" style="8" customWidth="1"/>
    <col min="9479" max="9480" width="11.625" style="8" customWidth="1"/>
    <col min="9481" max="9481" width="5.75" style="8" customWidth="1"/>
    <col min="9482" max="9482" width="40.75" style="8" customWidth="1"/>
    <col min="9483" max="9484" width="35.7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125" style="8" customWidth="1"/>
    <col min="9731" max="9731" width="20.625" style="8" customWidth="1"/>
    <col min="9732" max="9732" width="20.75" style="8" customWidth="1"/>
    <col min="9733" max="9733" width="60.75" style="8" customWidth="1"/>
    <col min="9734" max="9734" width="6.25" style="8" customWidth="1"/>
    <col min="9735" max="9736" width="11.625" style="8" customWidth="1"/>
    <col min="9737" max="9737" width="5.75" style="8" customWidth="1"/>
    <col min="9738" max="9738" width="40.75" style="8" customWidth="1"/>
    <col min="9739" max="9740" width="35.7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125" style="8" customWidth="1"/>
    <col min="9987" max="9987" width="20.625" style="8" customWidth="1"/>
    <col min="9988" max="9988" width="20.75" style="8" customWidth="1"/>
    <col min="9989" max="9989" width="60.75" style="8" customWidth="1"/>
    <col min="9990" max="9990" width="6.25" style="8" customWidth="1"/>
    <col min="9991" max="9992" width="11.625" style="8" customWidth="1"/>
    <col min="9993" max="9993" width="5.75" style="8" customWidth="1"/>
    <col min="9994" max="9994" width="40.75" style="8" customWidth="1"/>
    <col min="9995" max="9996" width="35.7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125" style="8" customWidth="1"/>
    <col min="10243" max="10243" width="20.625" style="8" customWidth="1"/>
    <col min="10244" max="10244" width="20.75" style="8" customWidth="1"/>
    <col min="10245" max="10245" width="60.75" style="8" customWidth="1"/>
    <col min="10246" max="10246" width="6.25" style="8" customWidth="1"/>
    <col min="10247" max="10248" width="11.625" style="8" customWidth="1"/>
    <col min="10249" max="10249" width="5.75" style="8" customWidth="1"/>
    <col min="10250" max="10250" width="40.75" style="8" customWidth="1"/>
    <col min="10251" max="10252" width="35.7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125" style="8" customWidth="1"/>
    <col min="10499" max="10499" width="20.625" style="8" customWidth="1"/>
    <col min="10500" max="10500" width="20.75" style="8" customWidth="1"/>
    <col min="10501" max="10501" width="60.75" style="8" customWidth="1"/>
    <col min="10502" max="10502" width="6.25" style="8" customWidth="1"/>
    <col min="10503" max="10504" width="11.625" style="8" customWidth="1"/>
    <col min="10505" max="10505" width="5.75" style="8" customWidth="1"/>
    <col min="10506" max="10506" width="40.75" style="8" customWidth="1"/>
    <col min="10507" max="10508" width="35.7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125" style="8" customWidth="1"/>
    <col min="10755" max="10755" width="20.625" style="8" customWidth="1"/>
    <col min="10756" max="10756" width="20.75" style="8" customWidth="1"/>
    <col min="10757" max="10757" width="60.75" style="8" customWidth="1"/>
    <col min="10758" max="10758" width="6.25" style="8" customWidth="1"/>
    <col min="10759" max="10760" width="11.625" style="8" customWidth="1"/>
    <col min="10761" max="10761" width="5.75" style="8" customWidth="1"/>
    <col min="10762" max="10762" width="40.75" style="8" customWidth="1"/>
    <col min="10763" max="10764" width="35.7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125" style="8" customWidth="1"/>
    <col min="11011" max="11011" width="20.625" style="8" customWidth="1"/>
    <col min="11012" max="11012" width="20.75" style="8" customWidth="1"/>
    <col min="11013" max="11013" width="60.75" style="8" customWidth="1"/>
    <col min="11014" max="11014" width="6.25" style="8" customWidth="1"/>
    <col min="11015" max="11016" width="11.625" style="8" customWidth="1"/>
    <col min="11017" max="11017" width="5.75" style="8" customWidth="1"/>
    <col min="11018" max="11018" width="40.75" style="8" customWidth="1"/>
    <col min="11019" max="11020" width="35.7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125" style="8" customWidth="1"/>
    <col min="11267" max="11267" width="20.625" style="8" customWidth="1"/>
    <col min="11268" max="11268" width="20.75" style="8" customWidth="1"/>
    <col min="11269" max="11269" width="60.75" style="8" customWidth="1"/>
    <col min="11270" max="11270" width="6.25" style="8" customWidth="1"/>
    <col min="11271" max="11272" width="11.625" style="8" customWidth="1"/>
    <col min="11273" max="11273" width="5.75" style="8" customWidth="1"/>
    <col min="11274" max="11274" width="40.75" style="8" customWidth="1"/>
    <col min="11275" max="11276" width="35.7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125" style="8" customWidth="1"/>
    <col min="11523" max="11523" width="20.625" style="8" customWidth="1"/>
    <col min="11524" max="11524" width="20.75" style="8" customWidth="1"/>
    <col min="11525" max="11525" width="60.75" style="8" customWidth="1"/>
    <col min="11526" max="11526" width="6.25" style="8" customWidth="1"/>
    <col min="11527" max="11528" width="11.625" style="8" customWidth="1"/>
    <col min="11529" max="11529" width="5.75" style="8" customWidth="1"/>
    <col min="11530" max="11530" width="40.75" style="8" customWidth="1"/>
    <col min="11531" max="11532" width="35.7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125" style="8" customWidth="1"/>
    <col min="11779" max="11779" width="20.625" style="8" customWidth="1"/>
    <col min="11780" max="11780" width="20.75" style="8" customWidth="1"/>
    <col min="11781" max="11781" width="60.75" style="8" customWidth="1"/>
    <col min="11782" max="11782" width="6.25" style="8" customWidth="1"/>
    <col min="11783" max="11784" width="11.625" style="8" customWidth="1"/>
    <col min="11785" max="11785" width="5.75" style="8" customWidth="1"/>
    <col min="11786" max="11786" width="40.75" style="8" customWidth="1"/>
    <col min="11787" max="11788" width="35.7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125" style="8" customWidth="1"/>
    <col min="12035" max="12035" width="20.625" style="8" customWidth="1"/>
    <col min="12036" max="12036" width="20.75" style="8" customWidth="1"/>
    <col min="12037" max="12037" width="60.75" style="8" customWidth="1"/>
    <col min="12038" max="12038" width="6.25" style="8" customWidth="1"/>
    <col min="12039" max="12040" width="11.625" style="8" customWidth="1"/>
    <col min="12041" max="12041" width="5.75" style="8" customWidth="1"/>
    <col min="12042" max="12042" width="40.75" style="8" customWidth="1"/>
    <col min="12043" max="12044" width="35.7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125" style="8" customWidth="1"/>
    <col min="12291" max="12291" width="20.625" style="8" customWidth="1"/>
    <col min="12292" max="12292" width="20.75" style="8" customWidth="1"/>
    <col min="12293" max="12293" width="60.75" style="8" customWidth="1"/>
    <col min="12294" max="12294" width="6.25" style="8" customWidth="1"/>
    <col min="12295" max="12296" width="11.625" style="8" customWidth="1"/>
    <col min="12297" max="12297" width="5.75" style="8" customWidth="1"/>
    <col min="12298" max="12298" width="40.75" style="8" customWidth="1"/>
    <col min="12299" max="12300" width="35.7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125" style="8" customWidth="1"/>
    <col min="12547" max="12547" width="20.625" style="8" customWidth="1"/>
    <col min="12548" max="12548" width="20.75" style="8" customWidth="1"/>
    <col min="12549" max="12549" width="60.75" style="8" customWidth="1"/>
    <col min="12550" max="12550" width="6.25" style="8" customWidth="1"/>
    <col min="12551" max="12552" width="11.625" style="8" customWidth="1"/>
    <col min="12553" max="12553" width="5.75" style="8" customWidth="1"/>
    <col min="12554" max="12554" width="40.75" style="8" customWidth="1"/>
    <col min="12555" max="12556" width="35.7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125" style="8" customWidth="1"/>
    <col min="12803" max="12803" width="20.625" style="8" customWidth="1"/>
    <col min="12804" max="12804" width="20.75" style="8" customWidth="1"/>
    <col min="12805" max="12805" width="60.75" style="8" customWidth="1"/>
    <col min="12806" max="12806" width="6.25" style="8" customWidth="1"/>
    <col min="12807" max="12808" width="11.625" style="8" customWidth="1"/>
    <col min="12809" max="12809" width="5.75" style="8" customWidth="1"/>
    <col min="12810" max="12810" width="40.75" style="8" customWidth="1"/>
    <col min="12811" max="12812" width="35.7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125" style="8" customWidth="1"/>
    <col min="13059" max="13059" width="20.625" style="8" customWidth="1"/>
    <col min="13060" max="13060" width="20.75" style="8" customWidth="1"/>
    <col min="13061" max="13061" width="60.75" style="8" customWidth="1"/>
    <col min="13062" max="13062" width="6.25" style="8" customWidth="1"/>
    <col min="13063" max="13064" width="11.625" style="8" customWidth="1"/>
    <col min="13065" max="13065" width="5.75" style="8" customWidth="1"/>
    <col min="13066" max="13066" width="40.75" style="8" customWidth="1"/>
    <col min="13067" max="13068" width="35.7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125" style="8" customWidth="1"/>
    <col min="13315" max="13315" width="20.625" style="8" customWidth="1"/>
    <col min="13316" max="13316" width="20.75" style="8" customWidth="1"/>
    <col min="13317" max="13317" width="60.75" style="8" customWidth="1"/>
    <col min="13318" max="13318" width="6.25" style="8" customWidth="1"/>
    <col min="13319" max="13320" width="11.625" style="8" customWidth="1"/>
    <col min="13321" max="13321" width="5.75" style="8" customWidth="1"/>
    <col min="13322" max="13322" width="40.75" style="8" customWidth="1"/>
    <col min="13323" max="13324" width="35.7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125" style="8" customWidth="1"/>
    <col min="13571" max="13571" width="20.625" style="8" customWidth="1"/>
    <col min="13572" max="13572" width="20.75" style="8" customWidth="1"/>
    <col min="13573" max="13573" width="60.75" style="8" customWidth="1"/>
    <col min="13574" max="13574" width="6.25" style="8" customWidth="1"/>
    <col min="13575" max="13576" width="11.625" style="8" customWidth="1"/>
    <col min="13577" max="13577" width="5.75" style="8" customWidth="1"/>
    <col min="13578" max="13578" width="40.75" style="8" customWidth="1"/>
    <col min="13579" max="13580" width="35.7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125" style="8" customWidth="1"/>
    <col min="13827" max="13827" width="20.625" style="8" customWidth="1"/>
    <col min="13828" max="13828" width="20.75" style="8" customWidth="1"/>
    <col min="13829" max="13829" width="60.75" style="8" customWidth="1"/>
    <col min="13830" max="13830" width="6.25" style="8" customWidth="1"/>
    <col min="13831" max="13832" width="11.625" style="8" customWidth="1"/>
    <col min="13833" max="13833" width="5.75" style="8" customWidth="1"/>
    <col min="13834" max="13834" width="40.75" style="8" customWidth="1"/>
    <col min="13835" max="13836" width="35.7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125" style="8" customWidth="1"/>
    <col min="14083" max="14083" width="20.625" style="8" customWidth="1"/>
    <col min="14084" max="14084" width="20.75" style="8" customWidth="1"/>
    <col min="14085" max="14085" width="60.75" style="8" customWidth="1"/>
    <col min="14086" max="14086" width="6.25" style="8" customWidth="1"/>
    <col min="14087" max="14088" width="11.625" style="8" customWidth="1"/>
    <col min="14089" max="14089" width="5.75" style="8" customWidth="1"/>
    <col min="14090" max="14090" width="40.75" style="8" customWidth="1"/>
    <col min="14091" max="14092" width="35.7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125" style="8" customWidth="1"/>
    <col min="14339" max="14339" width="20.625" style="8" customWidth="1"/>
    <col min="14340" max="14340" width="20.75" style="8" customWidth="1"/>
    <col min="14341" max="14341" width="60.75" style="8" customWidth="1"/>
    <col min="14342" max="14342" width="6.25" style="8" customWidth="1"/>
    <col min="14343" max="14344" width="11.625" style="8" customWidth="1"/>
    <col min="14345" max="14345" width="5.75" style="8" customWidth="1"/>
    <col min="14346" max="14346" width="40.75" style="8" customWidth="1"/>
    <col min="14347" max="14348" width="35.7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125" style="8" customWidth="1"/>
    <col min="14595" max="14595" width="20.625" style="8" customWidth="1"/>
    <col min="14596" max="14596" width="20.75" style="8" customWidth="1"/>
    <col min="14597" max="14597" width="60.75" style="8" customWidth="1"/>
    <col min="14598" max="14598" width="6.25" style="8" customWidth="1"/>
    <col min="14599" max="14600" width="11.625" style="8" customWidth="1"/>
    <col min="14601" max="14601" width="5.75" style="8" customWidth="1"/>
    <col min="14602" max="14602" width="40.75" style="8" customWidth="1"/>
    <col min="14603" max="14604" width="35.7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125" style="8" customWidth="1"/>
    <col min="14851" max="14851" width="20.625" style="8" customWidth="1"/>
    <col min="14852" max="14852" width="20.75" style="8" customWidth="1"/>
    <col min="14853" max="14853" width="60.75" style="8" customWidth="1"/>
    <col min="14854" max="14854" width="6.25" style="8" customWidth="1"/>
    <col min="14855" max="14856" width="11.625" style="8" customWidth="1"/>
    <col min="14857" max="14857" width="5.75" style="8" customWidth="1"/>
    <col min="14858" max="14858" width="40.75" style="8" customWidth="1"/>
    <col min="14859" max="14860" width="35.7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125" style="8" customWidth="1"/>
    <col min="15107" max="15107" width="20.625" style="8" customWidth="1"/>
    <col min="15108" max="15108" width="20.75" style="8" customWidth="1"/>
    <col min="15109" max="15109" width="60.75" style="8" customWidth="1"/>
    <col min="15110" max="15110" width="6.25" style="8" customWidth="1"/>
    <col min="15111" max="15112" width="11.625" style="8" customWidth="1"/>
    <col min="15113" max="15113" width="5.75" style="8" customWidth="1"/>
    <col min="15114" max="15114" width="40.75" style="8" customWidth="1"/>
    <col min="15115" max="15116" width="35.7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125" style="8" customWidth="1"/>
    <col min="15363" max="15363" width="20.625" style="8" customWidth="1"/>
    <col min="15364" max="15364" width="20.75" style="8" customWidth="1"/>
    <col min="15365" max="15365" width="60.75" style="8" customWidth="1"/>
    <col min="15366" max="15366" width="6.25" style="8" customWidth="1"/>
    <col min="15367" max="15368" width="11.625" style="8" customWidth="1"/>
    <col min="15369" max="15369" width="5.75" style="8" customWidth="1"/>
    <col min="15370" max="15370" width="40.75" style="8" customWidth="1"/>
    <col min="15371" max="15372" width="35.7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125" style="8" customWidth="1"/>
    <col min="15619" max="15619" width="20.625" style="8" customWidth="1"/>
    <col min="15620" max="15620" width="20.75" style="8" customWidth="1"/>
    <col min="15621" max="15621" width="60.75" style="8" customWidth="1"/>
    <col min="15622" max="15622" width="6.25" style="8" customWidth="1"/>
    <col min="15623" max="15624" width="11.625" style="8" customWidth="1"/>
    <col min="15625" max="15625" width="5.75" style="8" customWidth="1"/>
    <col min="15626" max="15626" width="40.75" style="8" customWidth="1"/>
    <col min="15627" max="15628" width="35.7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125" style="8" customWidth="1"/>
    <col min="15875" max="15875" width="20.625" style="8" customWidth="1"/>
    <col min="15876" max="15876" width="20.75" style="8" customWidth="1"/>
    <col min="15877" max="15877" width="60.75" style="8" customWidth="1"/>
    <col min="15878" max="15878" width="6.25" style="8" customWidth="1"/>
    <col min="15879" max="15880" width="11.625" style="8" customWidth="1"/>
    <col min="15881" max="15881" width="5.75" style="8" customWidth="1"/>
    <col min="15882" max="15882" width="40.75" style="8" customWidth="1"/>
    <col min="15883" max="15884" width="35.7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125" style="8" customWidth="1"/>
    <col min="16131" max="16131" width="20.625" style="8" customWidth="1"/>
    <col min="16132" max="16132" width="20.75" style="8" customWidth="1"/>
    <col min="16133" max="16133" width="60.75" style="8" customWidth="1"/>
    <col min="16134" max="16134" width="6.25" style="8" customWidth="1"/>
    <col min="16135" max="16136" width="11.625" style="8" customWidth="1"/>
    <col min="16137" max="16137" width="5.75" style="8" customWidth="1"/>
    <col min="16138" max="16138" width="40.75" style="8" customWidth="1"/>
    <col min="16139" max="16140" width="35.7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7940</v>
      </c>
      <c r="G2" s="4" t="s">
        <v>2</v>
      </c>
      <c r="H2" s="5"/>
      <c r="I2" s="6"/>
      <c r="J2" s="7">
        <f>SUM(H:H)</f>
        <v>1191936</v>
      </c>
    </row>
    <row r="3" spans="2:17" ht="20.100000000000001" customHeight="1">
      <c r="B3" s="1" t="s">
        <v>3</v>
      </c>
      <c r="C3" s="1"/>
      <c r="D3" s="1"/>
      <c r="E3" s="98" t="s">
        <v>4561</v>
      </c>
    </row>
    <row r="4" spans="2:17" ht="20.100000000000001" customHeight="1">
      <c r="B4" s="1" t="s">
        <v>5</v>
      </c>
      <c r="C4" s="1"/>
      <c r="D4" s="1"/>
      <c r="E4" s="98">
        <v>179123</v>
      </c>
    </row>
    <row r="5" spans="2:17" ht="20.100000000000001" customHeight="1">
      <c r="B5" s="1" t="s">
        <v>6</v>
      </c>
      <c r="C5" s="1"/>
      <c r="D5" s="1"/>
      <c r="E5" s="102">
        <v>44099</v>
      </c>
    </row>
    <row r="6" spans="2:17" ht="20.100000000000001" customHeight="1">
      <c r="B6" s="1" t="s">
        <v>7</v>
      </c>
      <c r="C6" s="1"/>
      <c r="D6" s="1"/>
      <c r="E6" s="102"/>
    </row>
    <row r="8" spans="2:17" s="9" customFormat="1" ht="19.7" customHeight="1">
      <c r="B8" s="21" t="s">
        <v>8</v>
      </c>
      <c r="C8" s="21" t="s">
        <v>9</v>
      </c>
      <c r="D8" s="21" t="s">
        <v>10</v>
      </c>
      <c r="E8" s="22" t="s">
        <v>11</v>
      </c>
      <c r="F8" s="22" t="s">
        <v>12</v>
      </c>
      <c r="G8" s="22" t="s">
        <v>13</v>
      </c>
      <c r="H8" s="167" t="s">
        <v>14</v>
      </c>
      <c r="I8" s="167" t="s">
        <v>15</v>
      </c>
      <c r="J8" s="22"/>
      <c r="K8" s="22" t="s">
        <v>17</v>
      </c>
      <c r="L8" s="22" t="s">
        <v>18</v>
      </c>
      <c r="M8" s="21" t="s">
        <v>19</v>
      </c>
      <c r="N8" s="21" t="s">
        <v>20</v>
      </c>
      <c r="O8" s="22" t="s">
        <v>21</v>
      </c>
      <c r="P8" s="106" t="s">
        <v>22</v>
      </c>
      <c r="Q8" s="26" t="s">
        <v>23</v>
      </c>
    </row>
    <row r="9" spans="2:17" s="9" customFormat="1" ht="19.7" customHeight="1">
      <c r="B9" s="21">
        <v>1</v>
      </c>
      <c r="C9" s="22" t="s">
        <v>550</v>
      </c>
      <c r="D9" s="22" t="s">
        <v>550</v>
      </c>
      <c r="E9" s="211" t="s">
        <v>7941</v>
      </c>
      <c r="F9" s="2009">
        <v>1</v>
      </c>
      <c r="G9" s="28">
        <v>900000</v>
      </c>
      <c r="H9" s="328">
        <f t="shared" ref="H9:H68" si="0">F9*G9</f>
        <v>900000</v>
      </c>
      <c r="I9" s="167"/>
      <c r="J9" s="30"/>
      <c r="K9" s="22" t="s">
        <v>7942</v>
      </c>
      <c r="L9" s="22"/>
      <c r="M9" s="25">
        <v>44063</v>
      </c>
      <c r="N9" s="21"/>
      <c r="O9" s="32">
        <v>44099</v>
      </c>
      <c r="P9" s="25">
        <v>44099</v>
      </c>
      <c r="Q9" s="26">
        <v>44099</v>
      </c>
    </row>
    <row r="10" spans="2:17" s="9" customFormat="1" ht="19.7" customHeight="1">
      <c r="B10" s="21">
        <v>1</v>
      </c>
      <c r="C10" s="22" t="s">
        <v>550</v>
      </c>
      <c r="D10" s="22" t="s">
        <v>550</v>
      </c>
      <c r="E10" s="211" t="s">
        <v>3674</v>
      </c>
      <c r="F10" s="2009">
        <v>1</v>
      </c>
      <c r="G10" s="28">
        <v>31500</v>
      </c>
      <c r="H10" s="328">
        <f t="shared" si="0"/>
        <v>31500</v>
      </c>
      <c r="I10" s="167"/>
      <c r="J10" s="30"/>
      <c r="K10" s="22"/>
      <c r="L10" s="22"/>
      <c r="M10" s="25">
        <v>44063</v>
      </c>
      <c r="N10" s="21"/>
      <c r="O10" s="32">
        <v>44099</v>
      </c>
      <c r="P10" s="25">
        <v>44099</v>
      </c>
      <c r="Q10" s="26">
        <v>44099</v>
      </c>
    </row>
    <row r="11" spans="2:17" s="9" customFormat="1" ht="19.7" customHeight="1">
      <c r="B11" s="21">
        <v>1</v>
      </c>
      <c r="C11" s="22" t="s">
        <v>550</v>
      </c>
      <c r="D11" s="22" t="s">
        <v>550</v>
      </c>
      <c r="E11" s="211" t="s">
        <v>7196</v>
      </c>
      <c r="F11" s="2009">
        <v>1</v>
      </c>
      <c r="G11" s="28">
        <v>14000</v>
      </c>
      <c r="H11" s="328">
        <f t="shared" si="0"/>
        <v>14000</v>
      </c>
      <c r="I11" s="167"/>
      <c r="J11" s="30"/>
      <c r="K11" s="22"/>
      <c r="L11" s="22"/>
      <c r="M11" s="25">
        <v>44063</v>
      </c>
      <c r="N11" s="21"/>
      <c r="O11" s="32">
        <v>44099</v>
      </c>
      <c r="P11" s="25">
        <v>44099</v>
      </c>
      <c r="Q11" s="26">
        <v>44099</v>
      </c>
    </row>
    <row r="12" spans="2:17" s="9" customFormat="1" ht="19.7" customHeight="1">
      <c r="B12" s="21">
        <v>4</v>
      </c>
      <c r="C12" s="22" t="s">
        <v>550</v>
      </c>
      <c r="D12" s="22" t="s">
        <v>550</v>
      </c>
      <c r="E12" s="30" t="s">
        <v>7199</v>
      </c>
      <c r="F12" s="2009">
        <v>1</v>
      </c>
      <c r="G12" s="28">
        <v>30000</v>
      </c>
      <c r="H12" s="328">
        <f t="shared" si="0"/>
        <v>30000</v>
      </c>
      <c r="I12" s="167"/>
      <c r="J12" s="30"/>
      <c r="K12" s="22"/>
      <c r="L12" s="22"/>
      <c r="M12" s="25">
        <v>44063</v>
      </c>
      <c r="N12" s="21"/>
      <c r="O12" s="32">
        <v>44099</v>
      </c>
      <c r="P12" s="25">
        <v>44099</v>
      </c>
      <c r="Q12" s="26">
        <v>44099</v>
      </c>
    </row>
    <row r="13" spans="2:17" s="9" customFormat="1" ht="19.7" customHeight="1">
      <c r="B13" s="21">
        <v>1</v>
      </c>
      <c r="C13" s="22" t="s">
        <v>550</v>
      </c>
      <c r="D13" s="22" t="s">
        <v>550</v>
      </c>
      <c r="E13" s="30" t="s">
        <v>563</v>
      </c>
      <c r="F13" s="2009">
        <v>1</v>
      </c>
      <c r="G13" s="28">
        <v>12000</v>
      </c>
      <c r="H13" s="328">
        <f t="shared" si="0"/>
        <v>12000</v>
      </c>
      <c r="I13" s="167"/>
      <c r="J13" s="30"/>
      <c r="K13" s="22"/>
      <c r="L13" s="22"/>
      <c r="M13" s="25">
        <v>44063</v>
      </c>
      <c r="N13" s="21"/>
      <c r="O13" s="32">
        <v>44099</v>
      </c>
      <c r="P13" s="25">
        <v>44099</v>
      </c>
      <c r="Q13" s="26"/>
    </row>
    <row r="14" spans="2:17" s="9" customFormat="1" ht="19.7" customHeight="1">
      <c r="B14" s="21"/>
      <c r="C14" s="22"/>
      <c r="D14" s="22"/>
      <c r="E14" s="30"/>
      <c r="F14" s="2009"/>
      <c r="G14" s="28"/>
      <c r="H14" s="328">
        <f t="shared" si="0"/>
        <v>0</v>
      </c>
      <c r="I14" s="167"/>
      <c r="J14" s="30"/>
      <c r="K14" s="22"/>
      <c r="L14" s="22"/>
      <c r="M14" s="25"/>
      <c r="N14" s="21"/>
      <c r="O14" s="22"/>
      <c r="P14" s="25"/>
      <c r="Q14" s="26"/>
    </row>
    <row r="15" spans="2:17" s="9" customFormat="1" ht="19.7" customHeight="1">
      <c r="B15" s="21">
        <v>4</v>
      </c>
      <c r="C15" s="21" t="s">
        <v>664</v>
      </c>
      <c r="D15" s="21" t="s">
        <v>177</v>
      </c>
      <c r="E15" s="278" t="s">
        <v>665</v>
      </c>
      <c r="F15" s="276">
        <v>1</v>
      </c>
      <c r="G15" s="266">
        <v>800</v>
      </c>
      <c r="H15" s="277">
        <f t="shared" si="0"/>
        <v>800</v>
      </c>
      <c r="I15" s="167"/>
      <c r="J15" s="268" t="s">
        <v>666</v>
      </c>
      <c r="K15" s="30"/>
      <c r="L15" s="22" t="s">
        <v>667</v>
      </c>
      <c r="M15" s="25">
        <v>44077</v>
      </c>
      <c r="N15" s="21"/>
      <c r="O15" s="32">
        <v>44088</v>
      </c>
      <c r="P15" s="207">
        <v>44088</v>
      </c>
      <c r="Q15" s="26">
        <v>44088</v>
      </c>
    </row>
    <row r="16" spans="2:17" s="73" customFormat="1" ht="19.7" customHeight="1">
      <c r="B16" s="65">
        <v>18</v>
      </c>
      <c r="C16" s="65" t="s">
        <v>531</v>
      </c>
      <c r="D16" s="65" t="s">
        <v>531</v>
      </c>
      <c r="E16" s="1116" t="s">
        <v>7943</v>
      </c>
      <c r="F16" s="1111">
        <v>1</v>
      </c>
      <c r="G16" s="281">
        <v>3278</v>
      </c>
      <c r="H16" s="1118">
        <f t="shared" si="0"/>
        <v>3278</v>
      </c>
      <c r="I16" s="1119"/>
      <c r="J16" s="922" t="s">
        <v>7944</v>
      </c>
      <c r="K16" s="57"/>
      <c r="L16" s="57" t="s">
        <v>7945</v>
      </c>
      <c r="M16" s="25">
        <v>44076</v>
      </c>
      <c r="N16" s="21"/>
      <c r="O16" s="22"/>
      <c r="P16" s="25">
        <v>44088</v>
      </c>
      <c r="Q16" s="26">
        <v>44088</v>
      </c>
    </row>
    <row r="17" spans="2:17" s="73" customFormat="1" ht="19.7" customHeight="1">
      <c r="B17" s="65">
        <v>18</v>
      </c>
      <c r="C17" s="65" t="s">
        <v>531</v>
      </c>
      <c r="D17" s="65" t="s">
        <v>531</v>
      </c>
      <c r="E17" s="78" t="s">
        <v>7946</v>
      </c>
      <c r="F17" s="53">
        <v>1</v>
      </c>
      <c r="G17" s="281">
        <v>2030</v>
      </c>
      <c r="H17" s="69">
        <f t="shared" si="0"/>
        <v>2030</v>
      </c>
      <c r="I17" s="283"/>
      <c r="J17" s="59" t="s">
        <v>7947</v>
      </c>
      <c r="K17" s="285"/>
      <c r="L17" s="57" t="s">
        <v>7945</v>
      </c>
      <c r="M17" s="25">
        <v>44076</v>
      </c>
      <c r="N17" s="21"/>
      <c r="O17" s="22"/>
      <c r="P17" s="25">
        <v>44088</v>
      </c>
      <c r="Q17" s="26">
        <v>44088</v>
      </c>
    </row>
    <row r="18" spans="2:17" s="73" customFormat="1" ht="18.75" customHeight="1">
      <c r="B18" s="65">
        <v>18</v>
      </c>
      <c r="C18" s="65" t="s">
        <v>531</v>
      </c>
      <c r="D18" s="65" t="s">
        <v>531</v>
      </c>
      <c r="E18" s="78" t="s">
        <v>7948</v>
      </c>
      <c r="F18" s="53">
        <v>1</v>
      </c>
      <c r="G18" s="281">
        <v>5260</v>
      </c>
      <c r="H18" s="69">
        <f t="shared" si="0"/>
        <v>5260</v>
      </c>
      <c r="I18" s="283"/>
      <c r="J18" s="59" t="s">
        <v>1529</v>
      </c>
      <c r="K18" s="285"/>
      <c r="L18" s="57" t="s">
        <v>7945</v>
      </c>
      <c r="M18" s="25">
        <v>44076</v>
      </c>
      <c r="N18" s="21"/>
      <c r="O18" s="22"/>
      <c r="P18" s="25">
        <v>44088</v>
      </c>
      <c r="Q18" s="26">
        <v>44088</v>
      </c>
    </row>
    <row r="19" spans="2:17" s="73" customFormat="1" ht="18.75" customHeight="1">
      <c r="B19" s="65">
        <v>18</v>
      </c>
      <c r="C19" s="65" t="s">
        <v>531</v>
      </c>
      <c r="D19" s="65" t="s">
        <v>531</v>
      </c>
      <c r="E19" s="78" t="s">
        <v>7949</v>
      </c>
      <c r="F19" s="53">
        <v>1</v>
      </c>
      <c r="G19" s="281">
        <v>1960</v>
      </c>
      <c r="H19" s="69">
        <f t="shared" si="0"/>
        <v>1960</v>
      </c>
      <c r="I19" s="283"/>
      <c r="J19" s="59" t="s">
        <v>1529</v>
      </c>
      <c r="K19" s="285"/>
      <c r="L19" s="57" t="s">
        <v>7945</v>
      </c>
      <c r="M19" s="25">
        <v>44076</v>
      </c>
      <c r="N19" s="21"/>
      <c r="O19" s="22"/>
      <c r="P19" s="25">
        <v>44088</v>
      </c>
      <c r="Q19" s="26">
        <v>44088</v>
      </c>
    </row>
    <row r="20" spans="2:17" s="9" customFormat="1" ht="19.7" customHeight="1">
      <c r="B20" s="65">
        <v>18</v>
      </c>
      <c r="C20" s="508" t="s">
        <v>1458</v>
      </c>
      <c r="D20" s="65" t="s">
        <v>144</v>
      </c>
      <c r="E20" s="75" t="s">
        <v>2386</v>
      </c>
      <c r="F20" s="23">
        <v>10</v>
      </c>
      <c r="G20" s="266">
        <v>10</v>
      </c>
      <c r="H20" s="69">
        <f t="shared" si="0"/>
        <v>100</v>
      </c>
      <c r="I20" s="167"/>
      <c r="J20" s="31" t="s">
        <v>2387</v>
      </c>
      <c r="K20" s="30"/>
      <c r="L20" s="57" t="s">
        <v>7945</v>
      </c>
      <c r="M20" s="25">
        <v>44077</v>
      </c>
      <c r="N20" s="21"/>
      <c r="O20" s="32">
        <v>44088</v>
      </c>
      <c r="P20" s="25">
        <v>44084</v>
      </c>
      <c r="Q20" s="26">
        <v>44084</v>
      </c>
    </row>
    <row r="21" spans="2:17" s="73" customFormat="1" ht="19.7" customHeight="1">
      <c r="B21" s="65">
        <v>18</v>
      </c>
      <c r="C21" s="65" t="s">
        <v>531</v>
      </c>
      <c r="D21" s="65" t="s">
        <v>531</v>
      </c>
      <c r="E21" s="78" t="s">
        <v>2388</v>
      </c>
      <c r="F21" s="53">
        <v>2</v>
      </c>
      <c r="G21" s="281">
        <v>280</v>
      </c>
      <c r="H21" s="69">
        <f t="shared" si="0"/>
        <v>560</v>
      </c>
      <c r="I21" s="283"/>
      <c r="J21" s="59" t="s">
        <v>2389</v>
      </c>
      <c r="K21" s="285"/>
      <c r="L21" s="57" t="s">
        <v>7950</v>
      </c>
      <c r="M21" s="25">
        <v>44076</v>
      </c>
      <c r="N21" s="21"/>
      <c r="O21" s="22"/>
      <c r="P21" s="25">
        <v>44088</v>
      </c>
      <c r="Q21" s="26">
        <v>44088</v>
      </c>
    </row>
    <row r="22" spans="2:17" s="73" customFormat="1" ht="19.7" customHeight="1">
      <c r="B22" s="65">
        <v>18</v>
      </c>
      <c r="C22" s="65" t="s">
        <v>7951</v>
      </c>
      <c r="D22" s="65" t="s">
        <v>531</v>
      </c>
      <c r="E22" s="78" t="s">
        <v>7952</v>
      </c>
      <c r="F22" s="53">
        <v>3</v>
      </c>
      <c r="G22" s="281">
        <v>267</v>
      </c>
      <c r="H22" s="69">
        <f t="shared" si="0"/>
        <v>801</v>
      </c>
      <c r="I22" s="283"/>
      <c r="J22" s="59" t="s">
        <v>7953</v>
      </c>
      <c r="K22" s="57"/>
      <c r="L22" s="57" t="s">
        <v>7950</v>
      </c>
      <c r="M22" s="25">
        <v>44076</v>
      </c>
      <c r="N22" s="21"/>
      <c r="O22" s="22"/>
      <c r="P22" s="25">
        <v>44088</v>
      </c>
      <c r="Q22" s="26">
        <v>44088</v>
      </c>
    </row>
    <row r="23" spans="2:17" s="73" customFormat="1" ht="19.7" customHeight="1">
      <c r="B23" s="65">
        <v>18</v>
      </c>
      <c r="C23" s="65" t="s">
        <v>531</v>
      </c>
      <c r="D23" s="65" t="s">
        <v>531</v>
      </c>
      <c r="E23" s="78" t="s">
        <v>7954</v>
      </c>
      <c r="F23" s="53">
        <v>1</v>
      </c>
      <c r="G23" s="281">
        <v>5370</v>
      </c>
      <c r="H23" s="69">
        <f t="shared" si="0"/>
        <v>5370</v>
      </c>
      <c r="I23" s="283"/>
      <c r="J23" s="59" t="s">
        <v>7955</v>
      </c>
      <c r="K23" s="57"/>
      <c r="L23" s="57" t="s">
        <v>7950</v>
      </c>
      <c r="M23" s="25">
        <v>44076</v>
      </c>
      <c r="N23" s="21"/>
      <c r="O23" s="22"/>
      <c r="P23" s="25">
        <v>44088</v>
      </c>
      <c r="Q23" s="26">
        <v>44088</v>
      </c>
    </row>
    <row r="24" spans="2:17" s="73" customFormat="1" ht="19.7" customHeight="1">
      <c r="B24" s="65">
        <v>18</v>
      </c>
      <c r="C24" s="65" t="s">
        <v>531</v>
      </c>
      <c r="D24" s="65" t="s">
        <v>531</v>
      </c>
      <c r="E24" s="78" t="s">
        <v>2393</v>
      </c>
      <c r="F24" s="53">
        <v>1</v>
      </c>
      <c r="G24" s="281">
        <v>810</v>
      </c>
      <c r="H24" s="69">
        <f t="shared" si="0"/>
        <v>810</v>
      </c>
      <c r="I24" s="283"/>
      <c r="J24" s="59" t="s">
        <v>7956</v>
      </c>
      <c r="K24" s="285"/>
      <c r="L24" s="57" t="s">
        <v>2395</v>
      </c>
      <c r="M24" s="25">
        <v>44076</v>
      </c>
      <c r="N24" s="21"/>
      <c r="O24" s="22"/>
      <c r="P24" s="25">
        <v>44088</v>
      </c>
      <c r="Q24" s="26">
        <v>44088</v>
      </c>
    </row>
    <row r="25" spans="2:17" s="73" customFormat="1" ht="19.7" customHeight="1">
      <c r="B25" s="65">
        <v>18</v>
      </c>
      <c r="C25" s="65" t="s">
        <v>531</v>
      </c>
      <c r="D25" s="65" t="s">
        <v>531</v>
      </c>
      <c r="E25" s="78" t="s">
        <v>2396</v>
      </c>
      <c r="F25" s="53">
        <v>1</v>
      </c>
      <c r="G25" s="281">
        <v>1550</v>
      </c>
      <c r="H25" s="69">
        <f>F25*G25</f>
        <v>1550</v>
      </c>
      <c r="I25" s="283"/>
      <c r="J25" s="59" t="s">
        <v>7957</v>
      </c>
      <c r="K25" s="285"/>
      <c r="L25" s="57" t="s">
        <v>2395</v>
      </c>
      <c r="M25" s="25">
        <v>44076</v>
      </c>
      <c r="N25" s="21"/>
      <c r="O25" s="22"/>
      <c r="P25" s="25">
        <v>44088</v>
      </c>
      <c r="Q25" s="26">
        <v>44088</v>
      </c>
    </row>
    <row r="26" spans="2:17" s="73" customFormat="1" ht="19.7" customHeight="1">
      <c r="B26" s="65">
        <v>3</v>
      </c>
      <c r="C26" s="65" t="s">
        <v>531</v>
      </c>
      <c r="D26" s="65" t="s">
        <v>531</v>
      </c>
      <c r="E26" s="78" t="s">
        <v>2406</v>
      </c>
      <c r="F26" s="53">
        <v>1</v>
      </c>
      <c r="G26" s="281">
        <v>1195</v>
      </c>
      <c r="H26" s="69">
        <f t="shared" si="0"/>
        <v>1195</v>
      </c>
      <c r="I26" s="283"/>
      <c r="J26" s="59" t="s">
        <v>1531</v>
      </c>
      <c r="K26" s="285"/>
      <c r="L26" s="57" t="s">
        <v>2407</v>
      </c>
      <c r="M26" s="25">
        <v>44076</v>
      </c>
      <c r="N26" s="21"/>
      <c r="O26" s="22"/>
      <c r="P26" s="25">
        <v>44088</v>
      </c>
      <c r="Q26" s="26">
        <v>44088</v>
      </c>
    </row>
    <row r="27" spans="2:17" s="73" customFormat="1" ht="19.7" customHeight="1">
      <c r="B27" s="65">
        <v>3</v>
      </c>
      <c r="C27" s="65" t="s">
        <v>531</v>
      </c>
      <c r="D27" s="65" t="s">
        <v>531</v>
      </c>
      <c r="E27" s="78" t="s">
        <v>7958</v>
      </c>
      <c r="F27" s="53">
        <v>1</v>
      </c>
      <c r="G27" s="281">
        <v>4280</v>
      </c>
      <c r="H27" s="69">
        <f t="shared" si="0"/>
        <v>4280</v>
      </c>
      <c r="I27" s="283"/>
      <c r="J27" s="59" t="s">
        <v>2408</v>
      </c>
      <c r="K27" s="285"/>
      <c r="L27" s="57" t="s">
        <v>2407</v>
      </c>
      <c r="M27" s="25">
        <v>44076</v>
      </c>
      <c r="N27" s="21"/>
      <c r="O27" s="22"/>
      <c r="P27" s="25">
        <v>44088</v>
      </c>
      <c r="Q27" s="26">
        <v>44088</v>
      </c>
    </row>
    <row r="28" spans="2:17" s="73" customFormat="1" ht="19.7" customHeight="1">
      <c r="B28" s="65">
        <v>18</v>
      </c>
      <c r="C28" s="65" t="s">
        <v>531</v>
      </c>
      <c r="D28" s="65" t="s">
        <v>531</v>
      </c>
      <c r="E28" s="78" t="s">
        <v>1543</v>
      </c>
      <c r="F28" s="53">
        <v>1</v>
      </c>
      <c r="G28" s="281">
        <v>1360</v>
      </c>
      <c r="H28" s="69">
        <f t="shared" si="0"/>
        <v>1360</v>
      </c>
      <c r="I28" s="283"/>
      <c r="J28" s="59" t="s">
        <v>2397</v>
      </c>
      <c r="K28" s="285"/>
      <c r="L28" s="57" t="s">
        <v>2409</v>
      </c>
      <c r="M28" s="25">
        <v>44076</v>
      </c>
      <c r="N28" s="21"/>
      <c r="O28" s="22"/>
      <c r="P28" s="25">
        <v>44088</v>
      </c>
      <c r="Q28" s="26">
        <v>44088</v>
      </c>
    </row>
    <row r="29" spans="2:17" s="73" customFormat="1" ht="19.7" customHeight="1">
      <c r="B29" s="65">
        <v>18</v>
      </c>
      <c r="C29" s="65" t="s">
        <v>531</v>
      </c>
      <c r="D29" s="65" t="s">
        <v>531</v>
      </c>
      <c r="E29" s="78" t="s">
        <v>2410</v>
      </c>
      <c r="F29" s="53">
        <v>1</v>
      </c>
      <c r="G29" s="281">
        <v>3030</v>
      </c>
      <c r="H29" s="69">
        <f t="shared" si="0"/>
        <v>3030</v>
      </c>
      <c r="I29" s="283"/>
      <c r="J29" s="59" t="s">
        <v>2411</v>
      </c>
      <c r="K29" s="285"/>
      <c r="L29" s="57" t="s">
        <v>1477</v>
      </c>
      <c r="M29" s="25">
        <v>44076</v>
      </c>
      <c r="N29" s="21"/>
      <c r="O29" s="22"/>
      <c r="P29" s="25">
        <v>44088</v>
      </c>
      <c r="Q29" s="26">
        <v>44088</v>
      </c>
    </row>
    <row r="30" spans="2:17" s="73" customFormat="1" ht="19.7" customHeight="1">
      <c r="B30" s="65">
        <v>18</v>
      </c>
      <c r="C30" s="65" t="s">
        <v>531</v>
      </c>
      <c r="D30" s="65" t="s">
        <v>531</v>
      </c>
      <c r="E30" s="78" t="s">
        <v>1935</v>
      </c>
      <c r="F30" s="53">
        <v>1</v>
      </c>
      <c r="G30" s="281">
        <v>240</v>
      </c>
      <c r="H30" s="69">
        <f t="shared" si="0"/>
        <v>240</v>
      </c>
      <c r="I30" s="283"/>
      <c r="J30" s="59" t="s">
        <v>695</v>
      </c>
      <c r="K30" s="285"/>
      <c r="L30" s="57" t="s">
        <v>1477</v>
      </c>
      <c r="M30" s="25">
        <v>44076</v>
      </c>
      <c r="N30" s="21"/>
      <c r="O30" s="22"/>
      <c r="P30" s="25">
        <v>44088</v>
      </c>
      <c r="Q30" s="26">
        <v>44088</v>
      </c>
    </row>
    <row r="31" spans="2:17" s="73" customFormat="1" ht="19.7" customHeight="1">
      <c r="B31" s="65">
        <v>3</v>
      </c>
      <c r="C31" s="65" t="s">
        <v>531</v>
      </c>
      <c r="D31" s="65" t="s">
        <v>531</v>
      </c>
      <c r="E31" s="865" t="s">
        <v>1442</v>
      </c>
      <c r="F31" s="53">
        <v>1</v>
      </c>
      <c r="G31" s="281"/>
      <c r="H31" s="69">
        <f t="shared" si="0"/>
        <v>0</v>
      </c>
      <c r="I31" s="283"/>
      <c r="J31" s="59" t="s">
        <v>668</v>
      </c>
      <c r="K31" s="285"/>
      <c r="L31" s="57" t="s">
        <v>7959</v>
      </c>
      <c r="M31" s="25">
        <v>44076</v>
      </c>
      <c r="N31" s="21"/>
      <c r="O31" s="22"/>
      <c r="P31" s="25"/>
      <c r="Q31" s="26">
        <v>44088</v>
      </c>
    </row>
    <row r="32" spans="2:17" s="73" customFormat="1" ht="19.7" customHeight="1">
      <c r="B32" s="65">
        <v>5</v>
      </c>
      <c r="C32" s="65" t="s">
        <v>531</v>
      </c>
      <c r="D32" s="65" t="s">
        <v>531</v>
      </c>
      <c r="E32" s="279" t="s">
        <v>2674</v>
      </c>
      <c r="F32" s="287">
        <v>1</v>
      </c>
      <c r="G32" s="266">
        <v>4527</v>
      </c>
      <c r="H32" s="282">
        <f>F32*G32</f>
        <v>4527</v>
      </c>
      <c r="I32" s="283"/>
      <c r="J32" s="284" t="s">
        <v>7960</v>
      </c>
      <c r="K32" s="285"/>
      <c r="L32" s="57" t="s">
        <v>2676</v>
      </c>
      <c r="M32" s="25">
        <v>44076</v>
      </c>
      <c r="N32" s="21"/>
      <c r="O32" s="22"/>
      <c r="P32" s="25">
        <v>44088</v>
      </c>
      <c r="Q32" s="26">
        <v>44088</v>
      </c>
    </row>
    <row r="33" spans="2:17" s="73" customFormat="1" ht="19.7" customHeight="1">
      <c r="B33" s="65">
        <v>5</v>
      </c>
      <c r="C33" s="65" t="s">
        <v>531</v>
      </c>
      <c r="D33" s="65" t="s">
        <v>531</v>
      </c>
      <c r="E33" s="862" t="s">
        <v>2677</v>
      </c>
      <c r="F33" s="2217">
        <v>2</v>
      </c>
      <c r="G33" s="266">
        <v>680</v>
      </c>
      <c r="H33" s="882">
        <f t="shared" ref="H33:H38" si="1">F33*G33</f>
        <v>1360</v>
      </c>
      <c r="I33" s="883"/>
      <c r="J33" s="238" t="s">
        <v>692</v>
      </c>
      <c r="K33" s="22"/>
      <c r="L33" s="57" t="s">
        <v>2676</v>
      </c>
      <c r="M33" s="25">
        <v>44076</v>
      </c>
      <c r="N33" s="21"/>
      <c r="O33" s="22"/>
      <c r="P33" s="25">
        <v>44088</v>
      </c>
      <c r="Q33" s="26">
        <v>44088</v>
      </c>
    </row>
    <row r="34" spans="2:17" s="73" customFormat="1" ht="19.7" customHeight="1">
      <c r="B34" s="65">
        <v>5</v>
      </c>
      <c r="C34" s="65" t="s">
        <v>531</v>
      </c>
      <c r="D34" s="65" t="s">
        <v>531</v>
      </c>
      <c r="E34" s="75" t="s">
        <v>841</v>
      </c>
      <c r="F34" s="23">
        <v>2</v>
      </c>
      <c r="G34" s="266">
        <v>30</v>
      </c>
      <c r="H34" s="38">
        <f t="shared" si="1"/>
        <v>60</v>
      </c>
      <c r="I34" s="167"/>
      <c r="J34" s="31" t="s">
        <v>2678</v>
      </c>
      <c r="K34" s="30"/>
      <c r="L34" s="57" t="s">
        <v>2676</v>
      </c>
      <c r="M34" s="25">
        <v>44076</v>
      </c>
      <c r="N34" s="21"/>
      <c r="O34" s="22"/>
      <c r="P34" s="25">
        <v>44088</v>
      </c>
      <c r="Q34" s="26">
        <v>44088</v>
      </c>
    </row>
    <row r="35" spans="2:17" s="73" customFormat="1" ht="19.7" customHeight="1">
      <c r="B35" s="65">
        <v>5</v>
      </c>
      <c r="C35" s="65" t="s">
        <v>531</v>
      </c>
      <c r="D35" s="65" t="s">
        <v>531</v>
      </c>
      <c r="E35" s="75" t="s">
        <v>839</v>
      </c>
      <c r="F35" s="23">
        <v>2</v>
      </c>
      <c r="G35" s="266">
        <v>71</v>
      </c>
      <c r="H35" s="38">
        <f t="shared" si="1"/>
        <v>142</v>
      </c>
      <c r="I35" s="167"/>
      <c r="J35" s="31" t="s">
        <v>2679</v>
      </c>
      <c r="K35" s="30"/>
      <c r="L35" s="57" t="s">
        <v>2676</v>
      </c>
      <c r="M35" s="25">
        <v>44076</v>
      </c>
      <c r="N35" s="21"/>
      <c r="O35" s="22"/>
      <c r="P35" s="25">
        <v>44088</v>
      </c>
      <c r="Q35" s="26">
        <v>44088</v>
      </c>
    </row>
    <row r="36" spans="2:17" s="73" customFormat="1" ht="19.7" customHeight="1">
      <c r="B36" s="65">
        <v>5</v>
      </c>
      <c r="C36" s="65" t="s">
        <v>531</v>
      </c>
      <c r="D36" s="65" t="s">
        <v>531</v>
      </c>
      <c r="E36" s="75" t="s">
        <v>2680</v>
      </c>
      <c r="F36" s="23">
        <v>1</v>
      </c>
      <c r="G36" s="266">
        <v>3539</v>
      </c>
      <c r="H36" s="38">
        <f t="shared" si="1"/>
        <v>3539</v>
      </c>
      <c r="I36" s="167"/>
      <c r="J36" s="31" t="s">
        <v>2681</v>
      </c>
      <c r="K36" s="30"/>
      <c r="L36" s="57" t="s">
        <v>2676</v>
      </c>
      <c r="M36" s="25">
        <v>44076</v>
      </c>
      <c r="N36" s="21"/>
      <c r="O36" s="22"/>
      <c r="P36" s="25">
        <v>44088</v>
      </c>
      <c r="Q36" s="26">
        <v>44088</v>
      </c>
    </row>
    <row r="37" spans="2:17" s="73" customFormat="1" ht="19.7" customHeight="1">
      <c r="B37" s="65">
        <v>5</v>
      </c>
      <c r="C37" s="65" t="s">
        <v>531</v>
      </c>
      <c r="D37" s="65" t="s">
        <v>531</v>
      </c>
      <c r="E37" s="75" t="s">
        <v>2682</v>
      </c>
      <c r="F37" s="23">
        <v>1</v>
      </c>
      <c r="G37" s="266">
        <v>2498</v>
      </c>
      <c r="H37" s="38">
        <f t="shared" si="1"/>
        <v>2498</v>
      </c>
      <c r="I37" s="167"/>
      <c r="J37" s="31" t="s">
        <v>2683</v>
      </c>
      <c r="K37" s="30"/>
      <c r="L37" s="57" t="s">
        <v>2676</v>
      </c>
      <c r="M37" s="25">
        <v>44076</v>
      </c>
      <c r="N37" s="21"/>
      <c r="O37" s="22"/>
      <c r="P37" s="25">
        <v>44088</v>
      </c>
      <c r="Q37" s="26">
        <v>44088</v>
      </c>
    </row>
    <row r="38" spans="2:17" s="73" customFormat="1" ht="19.7" customHeight="1">
      <c r="B38" s="65">
        <v>5</v>
      </c>
      <c r="C38" s="65" t="s">
        <v>686</v>
      </c>
      <c r="D38" s="65" t="s">
        <v>783</v>
      </c>
      <c r="E38" s="75" t="s">
        <v>843</v>
      </c>
      <c r="F38" s="23">
        <v>1</v>
      </c>
      <c r="G38" s="266">
        <v>1480</v>
      </c>
      <c r="H38" s="38">
        <f t="shared" si="1"/>
        <v>1480</v>
      </c>
      <c r="I38" s="167"/>
      <c r="J38" s="31" t="s">
        <v>2684</v>
      </c>
      <c r="K38" s="22"/>
      <c r="L38" s="57" t="s">
        <v>2676</v>
      </c>
      <c r="M38" s="25">
        <v>44077</v>
      </c>
      <c r="N38" s="21"/>
      <c r="O38" s="32">
        <v>44088</v>
      </c>
      <c r="P38" s="25">
        <v>44088</v>
      </c>
      <c r="Q38" s="26">
        <v>44082</v>
      </c>
    </row>
    <row r="39" spans="2:17" s="73" customFormat="1" ht="19.7" customHeight="1">
      <c r="B39" s="65">
        <v>18</v>
      </c>
      <c r="C39" s="65" t="s">
        <v>531</v>
      </c>
      <c r="D39" s="65" t="s">
        <v>531</v>
      </c>
      <c r="E39" s="78" t="s">
        <v>2432</v>
      </c>
      <c r="F39" s="53">
        <v>1</v>
      </c>
      <c r="G39" s="281">
        <v>1536</v>
      </c>
      <c r="H39" s="69">
        <f t="shared" si="0"/>
        <v>1536</v>
      </c>
      <c r="I39" s="283"/>
      <c r="J39" s="59" t="s">
        <v>2433</v>
      </c>
      <c r="K39" s="285"/>
      <c r="L39" s="57" t="s">
        <v>2434</v>
      </c>
      <c r="M39" s="25">
        <v>44076</v>
      </c>
      <c r="N39" s="21"/>
      <c r="O39" s="22"/>
      <c r="P39" s="25">
        <v>44088</v>
      </c>
      <c r="Q39" s="26">
        <v>44088</v>
      </c>
    </row>
    <row r="40" spans="2:17" s="73" customFormat="1" ht="19.7" customHeight="1">
      <c r="B40" s="65">
        <v>18</v>
      </c>
      <c r="C40" s="65" t="s">
        <v>531</v>
      </c>
      <c r="D40" s="65" t="s">
        <v>531</v>
      </c>
      <c r="E40" s="78" t="s">
        <v>2435</v>
      </c>
      <c r="F40" s="53">
        <v>1</v>
      </c>
      <c r="G40" s="281">
        <v>1488</v>
      </c>
      <c r="H40" s="69">
        <f t="shared" si="0"/>
        <v>1488</v>
      </c>
      <c r="I40" s="283"/>
      <c r="J40" s="59" t="s">
        <v>2436</v>
      </c>
      <c r="K40" s="285"/>
      <c r="L40" s="57" t="s">
        <v>2434</v>
      </c>
      <c r="M40" s="25">
        <v>44076</v>
      </c>
      <c r="N40" s="21"/>
      <c r="O40" s="22"/>
      <c r="P40" s="25">
        <v>44088</v>
      </c>
      <c r="Q40" s="26">
        <v>44088</v>
      </c>
    </row>
    <row r="41" spans="2:17" s="73" customFormat="1" ht="19.7" customHeight="1">
      <c r="B41" s="65">
        <v>18</v>
      </c>
      <c r="C41" s="65" t="s">
        <v>531</v>
      </c>
      <c r="D41" s="65" t="s">
        <v>531</v>
      </c>
      <c r="E41" s="78" t="s">
        <v>2437</v>
      </c>
      <c r="F41" s="53">
        <v>1</v>
      </c>
      <c r="G41" s="281">
        <v>1312</v>
      </c>
      <c r="H41" s="69">
        <f t="shared" si="0"/>
        <v>1312</v>
      </c>
      <c r="I41" s="283"/>
      <c r="J41" s="59" t="s">
        <v>2438</v>
      </c>
      <c r="K41" s="285"/>
      <c r="L41" s="57" t="s">
        <v>2434</v>
      </c>
      <c r="M41" s="25">
        <v>44076</v>
      </c>
      <c r="N41" s="21"/>
      <c r="O41" s="22"/>
      <c r="P41" s="25">
        <v>44088</v>
      </c>
      <c r="Q41" s="26">
        <v>44088</v>
      </c>
    </row>
    <row r="42" spans="2:17" s="73" customFormat="1" ht="19.7" customHeight="1">
      <c r="B42" s="65">
        <v>18</v>
      </c>
      <c r="C42" s="65" t="s">
        <v>531</v>
      </c>
      <c r="D42" s="65" t="s">
        <v>531</v>
      </c>
      <c r="E42" s="78" t="s">
        <v>1374</v>
      </c>
      <c r="F42" s="53">
        <v>1</v>
      </c>
      <c r="G42" s="281">
        <v>750</v>
      </c>
      <c r="H42" s="69">
        <f t="shared" si="0"/>
        <v>750</v>
      </c>
      <c r="I42" s="283"/>
      <c r="J42" s="59" t="s">
        <v>2439</v>
      </c>
      <c r="K42" s="285"/>
      <c r="L42" s="57" t="s">
        <v>2434</v>
      </c>
      <c r="M42" s="25">
        <v>44076</v>
      </c>
      <c r="N42" s="21"/>
      <c r="O42" s="22"/>
      <c r="P42" s="25">
        <v>44088</v>
      </c>
      <c r="Q42" s="26">
        <v>44088</v>
      </c>
    </row>
    <row r="43" spans="2:17" s="73" customFormat="1" ht="19.7" customHeight="1">
      <c r="B43" s="65">
        <v>18</v>
      </c>
      <c r="C43" s="65" t="s">
        <v>531</v>
      </c>
      <c r="D43" s="65" t="s">
        <v>531</v>
      </c>
      <c r="E43" s="78" t="s">
        <v>2440</v>
      </c>
      <c r="F43" s="53">
        <v>1</v>
      </c>
      <c r="G43" s="281">
        <v>930</v>
      </c>
      <c r="H43" s="69">
        <f t="shared" si="0"/>
        <v>930</v>
      </c>
      <c r="I43" s="283"/>
      <c r="J43" s="59" t="s">
        <v>2441</v>
      </c>
      <c r="K43" s="285"/>
      <c r="L43" s="57" t="s">
        <v>2434</v>
      </c>
      <c r="M43" s="25">
        <v>44076</v>
      </c>
      <c r="N43" s="21"/>
      <c r="O43" s="22"/>
      <c r="P43" s="25">
        <v>44088</v>
      </c>
      <c r="Q43" s="26">
        <v>44088</v>
      </c>
    </row>
    <row r="44" spans="2:17" s="73" customFormat="1" ht="19.7" customHeight="1">
      <c r="B44" s="65">
        <v>19</v>
      </c>
      <c r="C44" s="65" t="s">
        <v>531</v>
      </c>
      <c r="D44" s="65" t="s">
        <v>531</v>
      </c>
      <c r="E44" s="30" t="s">
        <v>7961</v>
      </c>
      <c r="F44" s="31">
        <v>30</v>
      </c>
      <c r="G44" s="281">
        <v>539</v>
      </c>
      <c r="H44" s="69">
        <f t="shared" si="0"/>
        <v>16170</v>
      </c>
      <c r="I44" s="57"/>
      <c r="J44" s="30" t="s">
        <v>7962</v>
      </c>
      <c r="K44" s="285"/>
      <c r="L44" s="57" t="s">
        <v>7963</v>
      </c>
      <c r="M44" s="25">
        <v>44076</v>
      </c>
      <c r="N44" s="21"/>
      <c r="O44" s="22"/>
      <c r="P44" s="25">
        <v>44088</v>
      </c>
      <c r="Q44" s="26">
        <v>44088</v>
      </c>
    </row>
    <row r="45" spans="2:17" s="73" customFormat="1" ht="19.7" customHeight="1">
      <c r="B45" s="65">
        <v>19</v>
      </c>
      <c r="C45" s="65" t="s">
        <v>531</v>
      </c>
      <c r="D45" s="65" t="s">
        <v>531</v>
      </c>
      <c r="E45" s="30" t="s">
        <v>7964</v>
      </c>
      <c r="F45" s="31">
        <v>4</v>
      </c>
      <c r="G45" s="281">
        <v>840</v>
      </c>
      <c r="H45" s="69">
        <f t="shared" si="0"/>
        <v>3360</v>
      </c>
      <c r="I45" s="57"/>
      <c r="J45" s="30" t="s">
        <v>7965</v>
      </c>
      <c r="K45" s="285"/>
      <c r="L45" s="57" t="s">
        <v>7963</v>
      </c>
      <c r="M45" s="25">
        <v>44076</v>
      </c>
      <c r="N45" s="21"/>
      <c r="O45" s="22"/>
      <c r="P45" s="25">
        <v>44088</v>
      </c>
      <c r="Q45" s="26">
        <v>44088</v>
      </c>
    </row>
    <row r="46" spans="2:17" s="73" customFormat="1" ht="19.7" customHeight="1">
      <c r="B46" s="65">
        <v>19</v>
      </c>
      <c r="C46" s="65" t="s">
        <v>531</v>
      </c>
      <c r="D46" s="65" t="s">
        <v>531</v>
      </c>
      <c r="E46" s="30" t="s">
        <v>7966</v>
      </c>
      <c r="F46" s="31">
        <v>4</v>
      </c>
      <c r="G46" s="281">
        <v>1330</v>
      </c>
      <c r="H46" s="69">
        <f t="shared" si="0"/>
        <v>5320</v>
      </c>
      <c r="I46" s="57"/>
      <c r="J46" s="30" t="s">
        <v>7967</v>
      </c>
      <c r="K46" s="285"/>
      <c r="L46" s="57" t="s">
        <v>7963</v>
      </c>
      <c r="M46" s="25">
        <v>44076</v>
      </c>
      <c r="N46" s="21"/>
      <c r="O46" s="22"/>
      <c r="P46" s="25">
        <v>44088</v>
      </c>
      <c r="Q46" s="26">
        <v>44088</v>
      </c>
    </row>
    <row r="47" spans="2:17" s="73" customFormat="1" ht="19.7" customHeight="1">
      <c r="B47" s="65">
        <v>19</v>
      </c>
      <c r="C47" s="65" t="s">
        <v>531</v>
      </c>
      <c r="D47" s="65" t="s">
        <v>531</v>
      </c>
      <c r="E47" s="30" t="s">
        <v>7968</v>
      </c>
      <c r="F47" s="31">
        <v>10</v>
      </c>
      <c r="G47" s="281">
        <v>1288</v>
      </c>
      <c r="H47" s="69">
        <f t="shared" si="0"/>
        <v>12880</v>
      </c>
      <c r="I47" s="57"/>
      <c r="J47" s="30" t="s">
        <v>7969</v>
      </c>
      <c r="K47" s="285"/>
      <c r="L47" s="57" t="s">
        <v>7963</v>
      </c>
      <c r="M47" s="25">
        <v>44076</v>
      </c>
      <c r="N47" s="21"/>
      <c r="O47" s="22"/>
      <c r="P47" s="25">
        <v>44088</v>
      </c>
      <c r="Q47" s="26">
        <v>44088</v>
      </c>
    </row>
    <row r="48" spans="2:17" s="73" customFormat="1" ht="19.7" customHeight="1">
      <c r="B48" s="65">
        <v>19</v>
      </c>
      <c r="C48" s="65" t="s">
        <v>531</v>
      </c>
      <c r="D48" s="65" t="s">
        <v>531</v>
      </c>
      <c r="E48" s="30" t="s">
        <v>7970</v>
      </c>
      <c r="F48" s="31">
        <v>4</v>
      </c>
      <c r="G48" s="281">
        <v>1330</v>
      </c>
      <c r="H48" s="69">
        <f t="shared" si="0"/>
        <v>5320</v>
      </c>
      <c r="I48" s="57"/>
      <c r="J48" s="30" t="s">
        <v>7971</v>
      </c>
      <c r="K48" s="285"/>
      <c r="L48" s="57" t="s">
        <v>7963</v>
      </c>
      <c r="M48" s="25">
        <v>44076</v>
      </c>
      <c r="N48" s="21"/>
      <c r="O48" s="22"/>
      <c r="P48" s="25">
        <v>44088</v>
      </c>
      <c r="Q48" s="26">
        <v>44088</v>
      </c>
    </row>
    <row r="49" spans="2:17" s="73" customFormat="1" ht="19.7" customHeight="1">
      <c r="B49" s="65">
        <v>19</v>
      </c>
      <c r="C49" s="65" t="s">
        <v>531</v>
      </c>
      <c r="D49" s="65" t="s">
        <v>531</v>
      </c>
      <c r="E49" s="30" t="s">
        <v>7972</v>
      </c>
      <c r="F49" s="31">
        <v>5</v>
      </c>
      <c r="G49" s="281">
        <v>1288</v>
      </c>
      <c r="H49" s="69">
        <f t="shared" si="0"/>
        <v>6440</v>
      </c>
      <c r="I49" s="57"/>
      <c r="J49" s="30" t="s">
        <v>7973</v>
      </c>
      <c r="K49" s="285"/>
      <c r="L49" s="57" t="s">
        <v>7963</v>
      </c>
      <c r="M49" s="25">
        <v>44076</v>
      </c>
      <c r="N49" s="21"/>
      <c r="O49" s="22"/>
      <c r="P49" s="25">
        <v>44088</v>
      </c>
      <c r="Q49" s="26">
        <v>44088</v>
      </c>
    </row>
    <row r="50" spans="2:17" s="73" customFormat="1" ht="19.7" customHeight="1">
      <c r="B50" s="65">
        <v>19</v>
      </c>
      <c r="C50" s="65" t="s">
        <v>531</v>
      </c>
      <c r="D50" s="65" t="s">
        <v>531</v>
      </c>
      <c r="E50" s="30" t="s">
        <v>7974</v>
      </c>
      <c r="F50" s="31">
        <v>1</v>
      </c>
      <c r="G50" s="281">
        <v>1510</v>
      </c>
      <c r="H50" s="69">
        <f t="shared" si="0"/>
        <v>1510</v>
      </c>
      <c r="I50" s="57"/>
      <c r="J50" s="30" t="s">
        <v>7975</v>
      </c>
      <c r="K50" s="285"/>
      <c r="L50" s="57" t="s">
        <v>7963</v>
      </c>
      <c r="M50" s="25">
        <v>44076</v>
      </c>
      <c r="N50" s="21"/>
      <c r="O50" s="22"/>
      <c r="P50" s="25">
        <v>44088</v>
      </c>
      <c r="Q50" s="26">
        <v>44088</v>
      </c>
    </row>
    <row r="51" spans="2:17" s="73" customFormat="1" ht="19.7" customHeight="1">
      <c r="B51" s="65">
        <v>19</v>
      </c>
      <c r="C51" s="65" t="s">
        <v>531</v>
      </c>
      <c r="D51" s="65" t="s">
        <v>531</v>
      </c>
      <c r="E51" s="30" t="s">
        <v>7976</v>
      </c>
      <c r="F51" s="31">
        <v>1</v>
      </c>
      <c r="G51" s="281">
        <v>1510</v>
      </c>
      <c r="H51" s="69">
        <f t="shared" si="0"/>
        <v>1510</v>
      </c>
      <c r="I51" s="57"/>
      <c r="J51" s="30" t="s">
        <v>7975</v>
      </c>
      <c r="K51" s="285"/>
      <c r="L51" s="57" t="s">
        <v>7963</v>
      </c>
      <c r="M51" s="25">
        <v>44076</v>
      </c>
      <c r="N51" s="21"/>
      <c r="O51" s="22"/>
      <c r="P51" s="25">
        <v>44088</v>
      </c>
      <c r="Q51" s="26">
        <v>44088</v>
      </c>
    </row>
    <row r="52" spans="2:17" s="73" customFormat="1" ht="19.7" customHeight="1">
      <c r="B52" s="65">
        <v>19</v>
      </c>
      <c r="C52" s="65" t="s">
        <v>531</v>
      </c>
      <c r="D52" s="65" t="s">
        <v>531</v>
      </c>
      <c r="E52" s="30" t="s">
        <v>7977</v>
      </c>
      <c r="F52" s="31">
        <v>2</v>
      </c>
      <c r="G52" s="281">
        <v>1270</v>
      </c>
      <c r="H52" s="69">
        <f t="shared" si="0"/>
        <v>2540</v>
      </c>
      <c r="I52" s="57"/>
      <c r="J52" s="30" t="s">
        <v>7978</v>
      </c>
      <c r="K52" s="285"/>
      <c r="L52" s="57" t="s">
        <v>7963</v>
      </c>
      <c r="M52" s="25">
        <v>44076</v>
      </c>
      <c r="N52" s="21"/>
      <c r="O52" s="22"/>
      <c r="P52" s="25">
        <v>44088</v>
      </c>
      <c r="Q52" s="26">
        <v>44088</v>
      </c>
    </row>
    <row r="53" spans="2:17" s="73" customFormat="1" ht="19.7" customHeight="1">
      <c r="B53" s="65">
        <v>19</v>
      </c>
      <c r="C53" s="65" t="s">
        <v>531</v>
      </c>
      <c r="D53" s="65" t="s">
        <v>531</v>
      </c>
      <c r="E53" s="30" t="s">
        <v>7979</v>
      </c>
      <c r="F53" s="31">
        <v>2</v>
      </c>
      <c r="G53" s="281">
        <v>1270</v>
      </c>
      <c r="H53" s="69">
        <f t="shared" si="0"/>
        <v>2540</v>
      </c>
      <c r="I53" s="57"/>
      <c r="J53" s="30" t="s">
        <v>7980</v>
      </c>
      <c r="K53" s="285"/>
      <c r="L53" s="57" t="s">
        <v>7963</v>
      </c>
      <c r="M53" s="25">
        <v>44076</v>
      </c>
      <c r="N53" s="21"/>
      <c r="O53" s="22"/>
      <c r="P53" s="25">
        <v>44088</v>
      </c>
      <c r="Q53" s="26">
        <v>44088</v>
      </c>
    </row>
    <row r="54" spans="2:17" s="73" customFormat="1" ht="19.7" customHeight="1">
      <c r="B54" s="65">
        <v>19</v>
      </c>
      <c r="C54" s="65" t="s">
        <v>531</v>
      </c>
      <c r="D54" s="65" t="s">
        <v>531</v>
      </c>
      <c r="E54" s="30" t="s">
        <v>7981</v>
      </c>
      <c r="F54" s="31">
        <v>2</v>
      </c>
      <c r="G54" s="281">
        <v>1640</v>
      </c>
      <c r="H54" s="69">
        <f t="shared" si="0"/>
        <v>3280</v>
      </c>
      <c r="I54" s="57"/>
      <c r="J54" s="30" t="s">
        <v>7982</v>
      </c>
      <c r="K54" s="285"/>
      <c r="L54" s="57" t="s">
        <v>7963</v>
      </c>
      <c r="M54" s="25">
        <v>44076</v>
      </c>
      <c r="N54" s="21"/>
      <c r="O54" s="22"/>
      <c r="P54" s="25">
        <v>44088</v>
      </c>
      <c r="Q54" s="26">
        <v>44088</v>
      </c>
    </row>
    <row r="55" spans="2:17" s="73" customFormat="1" ht="19.7" customHeight="1">
      <c r="B55" s="65">
        <v>19</v>
      </c>
      <c r="C55" s="65" t="s">
        <v>531</v>
      </c>
      <c r="D55" s="65" t="s">
        <v>531</v>
      </c>
      <c r="E55" s="30" t="s">
        <v>7983</v>
      </c>
      <c r="F55" s="31">
        <v>2</v>
      </c>
      <c r="G55" s="281">
        <v>1640</v>
      </c>
      <c r="H55" s="69">
        <f t="shared" si="0"/>
        <v>3280</v>
      </c>
      <c r="I55" s="57"/>
      <c r="J55" s="30" t="s">
        <v>7984</v>
      </c>
      <c r="K55" s="285"/>
      <c r="L55" s="57" t="s">
        <v>7963</v>
      </c>
      <c r="M55" s="25">
        <v>44076</v>
      </c>
      <c r="N55" s="21"/>
      <c r="O55" s="22"/>
      <c r="P55" s="25">
        <v>44088</v>
      </c>
      <c r="Q55" s="26">
        <v>44088</v>
      </c>
    </row>
    <row r="56" spans="2:17" s="73" customFormat="1" ht="19.7" customHeight="1">
      <c r="B56" s="65"/>
      <c r="C56" s="65"/>
      <c r="D56" s="65"/>
      <c r="E56" s="78"/>
      <c r="F56" s="53"/>
      <c r="G56" s="281"/>
      <c r="H56" s="69">
        <f t="shared" si="0"/>
        <v>0</v>
      </c>
      <c r="I56" s="283"/>
      <c r="J56" s="922"/>
      <c r="K56" s="59"/>
      <c r="L56" s="57"/>
      <c r="M56" s="25"/>
      <c r="N56" s="21"/>
      <c r="O56" s="22"/>
      <c r="P56" s="25"/>
      <c r="Q56" s="26"/>
    </row>
    <row r="57" spans="2:17" s="73" customFormat="1" ht="19.7" customHeight="1">
      <c r="B57" s="65"/>
      <c r="C57" s="65"/>
      <c r="D57" s="65"/>
      <c r="E57" s="78"/>
      <c r="F57" s="53"/>
      <c r="G57" s="281"/>
      <c r="H57" s="69">
        <f t="shared" si="0"/>
        <v>0</v>
      </c>
      <c r="I57" s="283"/>
      <c r="J57" s="922"/>
      <c r="K57" s="59"/>
      <c r="L57" s="57"/>
      <c r="M57" s="25"/>
      <c r="N57" s="21"/>
      <c r="O57" s="22"/>
      <c r="P57" s="25"/>
      <c r="Q57" s="26"/>
    </row>
    <row r="58" spans="2:17" s="9" customFormat="1" ht="19.7" customHeight="1">
      <c r="B58" s="65">
        <v>18</v>
      </c>
      <c r="C58" s="21" t="s">
        <v>659</v>
      </c>
      <c r="D58" s="21" t="s">
        <v>659</v>
      </c>
      <c r="E58" s="75" t="s">
        <v>2449</v>
      </c>
      <c r="F58" s="23">
        <v>1</v>
      </c>
      <c r="G58" s="281">
        <v>5600</v>
      </c>
      <c r="H58" s="38">
        <f t="shared" si="0"/>
        <v>5600</v>
      </c>
      <c r="I58" s="167"/>
      <c r="J58" s="31" t="s">
        <v>714</v>
      </c>
      <c r="K58" s="864" t="s">
        <v>7985</v>
      </c>
      <c r="L58" s="57" t="s">
        <v>673</v>
      </c>
      <c r="M58" s="25">
        <v>44077</v>
      </c>
      <c r="N58" s="21"/>
      <c r="O58" s="25">
        <v>44091</v>
      </c>
      <c r="P58" s="25"/>
      <c r="Q58" s="26">
        <v>44091</v>
      </c>
    </row>
    <row r="59" spans="2:17" s="9" customFormat="1" ht="19.7" customHeight="1">
      <c r="B59" s="65">
        <v>18</v>
      </c>
      <c r="C59" s="21" t="s">
        <v>659</v>
      </c>
      <c r="D59" s="21" t="s">
        <v>659</v>
      </c>
      <c r="E59" s="75" t="s">
        <v>2450</v>
      </c>
      <c r="F59" s="23">
        <v>1</v>
      </c>
      <c r="G59" s="281">
        <v>8200</v>
      </c>
      <c r="H59" s="38">
        <f t="shared" si="0"/>
        <v>8200</v>
      </c>
      <c r="I59" s="167"/>
      <c r="J59" s="31" t="s">
        <v>718</v>
      </c>
      <c r="K59" s="864" t="s">
        <v>7985</v>
      </c>
      <c r="L59" s="57" t="s">
        <v>673</v>
      </c>
      <c r="M59" s="25">
        <v>44077</v>
      </c>
      <c r="N59" s="21"/>
      <c r="O59" s="25">
        <v>44091</v>
      </c>
      <c r="P59" s="25"/>
      <c r="Q59" s="26">
        <v>44091</v>
      </c>
    </row>
    <row r="60" spans="2:17" s="9" customFormat="1" ht="19.7" customHeight="1">
      <c r="B60" s="65">
        <v>19</v>
      </c>
      <c r="C60" s="21" t="s">
        <v>659</v>
      </c>
      <c r="D60" s="21" t="s">
        <v>659</v>
      </c>
      <c r="E60" s="75" t="s">
        <v>7986</v>
      </c>
      <c r="F60" s="23">
        <v>1</v>
      </c>
      <c r="G60" s="281">
        <v>9500</v>
      </c>
      <c r="H60" s="38">
        <f t="shared" si="0"/>
        <v>9500</v>
      </c>
      <c r="I60" s="167"/>
      <c r="J60" s="31" t="s">
        <v>7987</v>
      </c>
      <c r="K60" s="31" t="s">
        <v>7988</v>
      </c>
      <c r="L60" s="57" t="s">
        <v>7963</v>
      </c>
      <c r="M60" s="25">
        <v>44077</v>
      </c>
      <c r="N60" s="21"/>
      <c r="O60" s="25">
        <v>44091</v>
      </c>
      <c r="P60" s="25"/>
      <c r="Q60" s="26">
        <v>44091</v>
      </c>
    </row>
    <row r="61" spans="2:17" s="9" customFormat="1" ht="19.7" customHeight="1">
      <c r="B61" s="65">
        <v>19</v>
      </c>
      <c r="C61" s="21" t="s">
        <v>659</v>
      </c>
      <c r="D61" s="21" t="s">
        <v>659</v>
      </c>
      <c r="E61" s="75" t="s">
        <v>7989</v>
      </c>
      <c r="F61" s="23">
        <v>1</v>
      </c>
      <c r="G61" s="281">
        <v>9500</v>
      </c>
      <c r="H61" s="38">
        <f t="shared" si="0"/>
        <v>9500</v>
      </c>
      <c r="I61" s="167"/>
      <c r="J61" s="31" t="s">
        <v>7987</v>
      </c>
      <c r="K61" s="31" t="s">
        <v>7988</v>
      </c>
      <c r="L61" s="57" t="s">
        <v>7963</v>
      </c>
      <c r="M61" s="25">
        <v>44077</v>
      </c>
      <c r="N61" s="21"/>
      <c r="O61" s="25">
        <v>44091</v>
      </c>
      <c r="P61" s="25"/>
      <c r="Q61" s="26">
        <v>44091</v>
      </c>
    </row>
    <row r="62" spans="2:17" s="9" customFormat="1" ht="19.7" customHeight="1">
      <c r="B62" s="65">
        <v>19</v>
      </c>
      <c r="C62" s="21" t="s">
        <v>659</v>
      </c>
      <c r="D62" s="21" t="s">
        <v>659</v>
      </c>
      <c r="E62" s="75" t="s">
        <v>7990</v>
      </c>
      <c r="F62" s="23">
        <v>1</v>
      </c>
      <c r="G62" s="281">
        <v>10700</v>
      </c>
      <c r="H62" s="38">
        <f t="shared" si="0"/>
        <v>10700</v>
      </c>
      <c r="I62" s="167"/>
      <c r="J62" s="31" t="s">
        <v>7987</v>
      </c>
      <c r="K62" s="31" t="s">
        <v>7988</v>
      </c>
      <c r="L62" s="57" t="s">
        <v>7963</v>
      </c>
      <c r="M62" s="25">
        <v>44077</v>
      </c>
      <c r="N62" s="21"/>
      <c r="O62" s="25">
        <v>44091</v>
      </c>
      <c r="P62" s="25"/>
      <c r="Q62" s="26">
        <v>44091</v>
      </c>
    </row>
    <row r="63" spans="2:17" s="9" customFormat="1" ht="19.7" customHeight="1">
      <c r="B63" s="65">
        <v>19</v>
      </c>
      <c r="C63" s="21" t="s">
        <v>659</v>
      </c>
      <c r="D63" s="21" t="s">
        <v>659</v>
      </c>
      <c r="E63" s="75" t="s">
        <v>7991</v>
      </c>
      <c r="F63" s="23">
        <v>1</v>
      </c>
      <c r="G63" s="281">
        <v>10100</v>
      </c>
      <c r="H63" s="38">
        <f t="shared" si="0"/>
        <v>10100</v>
      </c>
      <c r="I63" s="167"/>
      <c r="J63" s="31" t="s">
        <v>7987</v>
      </c>
      <c r="K63" s="31" t="s">
        <v>7988</v>
      </c>
      <c r="L63" s="57" t="s">
        <v>7963</v>
      </c>
      <c r="M63" s="25">
        <v>44077</v>
      </c>
      <c r="N63" s="21"/>
      <c r="O63" s="25">
        <v>44091</v>
      </c>
      <c r="P63" s="25"/>
      <c r="Q63" s="26">
        <v>44091</v>
      </c>
    </row>
    <row r="64" spans="2:17" s="9" customFormat="1" ht="19.7" customHeight="1">
      <c r="B64" s="65">
        <v>19</v>
      </c>
      <c r="C64" s="21" t="s">
        <v>659</v>
      </c>
      <c r="D64" s="21" t="s">
        <v>659</v>
      </c>
      <c r="E64" s="75" t="s">
        <v>7992</v>
      </c>
      <c r="F64" s="23">
        <v>1</v>
      </c>
      <c r="G64" s="281">
        <v>13700</v>
      </c>
      <c r="H64" s="38">
        <f t="shared" si="0"/>
        <v>13700</v>
      </c>
      <c r="I64" s="167"/>
      <c r="J64" s="31" t="s">
        <v>7987</v>
      </c>
      <c r="K64" s="31" t="s">
        <v>7988</v>
      </c>
      <c r="L64" s="57" t="s">
        <v>7963</v>
      </c>
      <c r="M64" s="25">
        <v>44077</v>
      </c>
      <c r="N64" s="21"/>
      <c r="O64" s="25">
        <v>44091</v>
      </c>
      <c r="P64" s="25"/>
      <c r="Q64" s="26">
        <v>44091</v>
      </c>
    </row>
    <row r="65" spans="2:17" s="9" customFormat="1" ht="19.7" customHeight="1">
      <c r="B65" s="65">
        <v>19</v>
      </c>
      <c r="C65" s="21" t="s">
        <v>659</v>
      </c>
      <c r="D65" s="21" t="s">
        <v>659</v>
      </c>
      <c r="E65" s="75" t="s">
        <v>7993</v>
      </c>
      <c r="F65" s="23">
        <v>1</v>
      </c>
      <c r="G65" s="281">
        <v>13600</v>
      </c>
      <c r="H65" s="38">
        <f t="shared" si="0"/>
        <v>13600</v>
      </c>
      <c r="I65" s="167"/>
      <c r="J65" s="31" t="s">
        <v>7994</v>
      </c>
      <c r="K65" s="31" t="s">
        <v>7988</v>
      </c>
      <c r="L65" s="57" t="s">
        <v>7963</v>
      </c>
      <c r="M65" s="25">
        <v>44077</v>
      </c>
      <c r="N65" s="21"/>
      <c r="O65" s="25">
        <v>44091</v>
      </c>
      <c r="P65" s="25"/>
      <c r="Q65" s="26">
        <v>44091</v>
      </c>
    </row>
    <row r="66" spans="2:17" s="9" customFormat="1" ht="19.7" customHeight="1">
      <c r="B66" s="21"/>
      <c r="C66" s="22"/>
      <c r="D66" s="22"/>
      <c r="E66" s="30"/>
      <c r="F66" s="2009"/>
      <c r="G66" s="28"/>
      <c r="H66" s="328"/>
      <c r="I66" s="167"/>
      <c r="J66" s="30"/>
      <c r="K66" s="22"/>
      <c r="L66" s="22"/>
      <c r="M66" s="25"/>
      <c r="N66" s="21"/>
      <c r="O66" s="22"/>
      <c r="P66" s="25"/>
      <c r="Q66" s="26"/>
    </row>
    <row r="67" spans="2:17" s="9" customFormat="1" ht="19.7" customHeight="1">
      <c r="B67" s="21"/>
      <c r="C67" s="65" t="s">
        <v>531</v>
      </c>
      <c r="D67" s="65" t="s">
        <v>531</v>
      </c>
      <c r="E67" s="30" t="s">
        <v>7995</v>
      </c>
      <c r="F67" s="2009">
        <v>1</v>
      </c>
      <c r="G67" s="28">
        <v>5220</v>
      </c>
      <c r="H67" s="38">
        <f t="shared" si="0"/>
        <v>5220</v>
      </c>
      <c r="I67" s="167"/>
      <c r="J67" s="30" t="s">
        <v>7996</v>
      </c>
      <c r="K67" s="22"/>
      <c r="L67" s="22"/>
      <c r="M67" s="25">
        <v>44103</v>
      </c>
      <c r="N67" s="21"/>
      <c r="O67" s="22"/>
      <c r="P67" s="25" t="s">
        <v>7997</v>
      </c>
      <c r="Q67" s="26"/>
    </row>
    <row r="68" spans="2:17" s="9" customFormat="1" ht="19.7" customHeight="1">
      <c r="B68" s="21"/>
      <c r="C68" s="65" t="s">
        <v>531</v>
      </c>
      <c r="D68" s="65" t="s">
        <v>531</v>
      </c>
      <c r="E68" s="30" t="s">
        <v>7998</v>
      </c>
      <c r="F68" s="2009">
        <v>1</v>
      </c>
      <c r="G68" s="28">
        <v>1920</v>
      </c>
      <c r="H68" s="38">
        <f t="shared" si="0"/>
        <v>1920</v>
      </c>
      <c r="I68" s="167"/>
      <c r="J68" s="30" t="s">
        <v>2329</v>
      </c>
      <c r="K68" s="22"/>
      <c r="L68" s="22"/>
      <c r="M68" s="25">
        <v>44103</v>
      </c>
      <c r="N68" s="21"/>
      <c r="O68" s="22"/>
      <c r="P68" s="25" t="s">
        <v>7997</v>
      </c>
      <c r="Q68" s="26"/>
    </row>
    <row r="69" spans="2:17" s="9" customFormat="1" ht="19.7" customHeight="1">
      <c r="B69" s="21"/>
      <c r="C69" s="22"/>
      <c r="D69" s="22"/>
      <c r="E69" s="30"/>
      <c r="F69" s="2009"/>
      <c r="G69" s="28"/>
      <c r="H69" s="328"/>
      <c r="I69" s="167"/>
      <c r="J69" s="30"/>
      <c r="K69" s="22"/>
      <c r="L69" s="22"/>
      <c r="M69" s="25"/>
      <c r="N69" s="21"/>
      <c r="O69" s="22"/>
      <c r="P69" s="25"/>
      <c r="Q69" s="26"/>
    </row>
    <row r="70" spans="2:17" s="9" customFormat="1" ht="19.7" customHeight="1">
      <c r="B70" s="21"/>
      <c r="C70" s="22"/>
      <c r="D70" s="22"/>
      <c r="E70" s="30"/>
      <c r="F70" s="2009"/>
      <c r="G70" s="28"/>
      <c r="H70" s="328"/>
      <c r="I70" s="167"/>
      <c r="J70" s="30"/>
      <c r="K70" s="22"/>
      <c r="L70" s="22"/>
      <c r="M70" s="25"/>
      <c r="N70" s="21"/>
      <c r="O70" s="22"/>
      <c r="P70" s="25"/>
      <c r="Q70" s="26"/>
    </row>
    <row r="71" spans="2:17" s="9" customFormat="1" ht="19.7" customHeight="1">
      <c r="B71" s="21"/>
      <c r="C71" s="22"/>
      <c r="D71" s="22"/>
      <c r="E71" s="30"/>
      <c r="F71" s="1951"/>
      <c r="G71" s="28"/>
      <c r="H71" s="328">
        <f t="shared" ref="H71:H97" si="2">F71*G71</f>
        <v>0</v>
      </c>
      <c r="I71" s="167"/>
      <c r="J71" s="31"/>
      <c r="K71" s="22"/>
      <c r="L71" s="22"/>
      <c r="M71" s="25"/>
      <c r="N71" s="21"/>
      <c r="O71" s="22"/>
      <c r="P71" s="25"/>
      <c r="Q71" s="26"/>
    </row>
    <row r="72" spans="2:17" s="9" customFormat="1" ht="19.7" customHeight="1">
      <c r="B72" s="21"/>
      <c r="C72" s="22"/>
      <c r="D72" s="22"/>
      <c r="E72" s="31"/>
      <c r="F72" s="1112"/>
      <c r="G72" s="1511"/>
      <c r="H72" s="36">
        <f t="shared" si="2"/>
        <v>0</v>
      </c>
      <c r="I72" s="24"/>
      <c r="J72" s="183"/>
      <c r="K72" s="22"/>
      <c r="L72" s="22"/>
      <c r="M72" s="25"/>
      <c r="N72" s="21"/>
      <c r="O72" s="22"/>
      <c r="P72" s="25"/>
      <c r="Q72" s="26"/>
    </row>
    <row r="73" spans="2:17" s="9" customFormat="1" ht="19.7" customHeight="1">
      <c r="B73" s="21"/>
      <c r="C73" s="22"/>
      <c r="D73" s="22"/>
      <c r="E73" s="31"/>
      <c r="F73" s="1112"/>
      <c r="G73" s="28"/>
      <c r="H73" s="328">
        <f t="shared" si="2"/>
        <v>0</v>
      </c>
      <c r="I73" s="167"/>
      <c r="J73" s="183"/>
      <c r="K73" s="22"/>
      <c r="L73" s="22"/>
      <c r="M73" s="25"/>
      <c r="N73" s="21"/>
      <c r="O73" s="22"/>
      <c r="P73" s="25"/>
      <c r="Q73" s="26"/>
    </row>
    <row r="74" spans="2:17" s="9" customFormat="1" ht="19.7" customHeight="1">
      <c r="B74" s="21"/>
      <c r="C74" s="22"/>
      <c r="D74" s="22"/>
      <c r="E74" s="31"/>
      <c r="F74" s="1112"/>
      <c r="G74" s="28"/>
      <c r="H74" s="328">
        <f t="shared" si="2"/>
        <v>0</v>
      </c>
      <c r="I74" s="167"/>
      <c r="J74" s="183"/>
      <c r="K74" s="22"/>
      <c r="L74" s="22"/>
      <c r="M74" s="25"/>
      <c r="N74" s="21"/>
      <c r="O74" s="22"/>
      <c r="P74" s="25"/>
      <c r="Q74" s="26"/>
    </row>
    <row r="75" spans="2:17" s="9" customFormat="1" ht="19.7" customHeight="1">
      <c r="B75" s="21"/>
      <c r="C75" s="22"/>
      <c r="D75" s="22"/>
      <c r="E75" s="31"/>
      <c r="F75" s="1112"/>
      <c r="G75" s="28"/>
      <c r="H75" s="328">
        <f t="shared" si="2"/>
        <v>0</v>
      </c>
      <c r="I75" s="167"/>
      <c r="J75" s="183"/>
      <c r="K75" s="22"/>
      <c r="L75" s="22"/>
      <c r="M75" s="25"/>
      <c r="N75" s="21"/>
      <c r="O75" s="22"/>
      <c r="P75" s="25"/>
      <c r="Q75" s="26"/>
    </row>
    <row r="76" spans="2:17" s="9" customFormat="1" ht="19.7" customHeight="1">
      <c r="B76" s="21"/>
      <c r="C76" s="22"/>
      <c r="D76" s="22"/>
      <c r="E76" s="31"/>
      <c r="F76" s="1112"/>
      <c r="G76" s="28"/>
      <c r="H76" s="328">
        <f t="shared" si="2"/>
        <v>0</v>
      </c>
      <c r="I76" s="167"/>
      <c r="J76" s="183"/>
      <c r="K76" s="22"/>
      <c r="L76" s="22"/>
      <c r="M76" s="25"/>
      <c r="N76" s="21"/>
      <c r="O76" s="22"/>
      <c r="P76" s="25"/>
      <c r="Q76" s="26"/>
    </row>
    <row r="77" spans="2:17" s="9" customFormat="1" ht="19.7" customHeight="1">
      <c r="B77" s="21"/>
      <c r="C77" s="22"/>
      <c r="D77" s="22"/>
      <c r="E77" s="30"/>
      <c r="F77" s="1951"/>
      <c r="G77" s="28"/>
      <c r="H77" s="328">
        <f t="shared" si="2"/>
        <v>0</v>
      </c>
      <c r="I77" s="167"/>
      <c r="J77" s="30"/>
      <c r="K77" s="22"/>
      <c r="L77" s="22"/>
      <c r="M77" s="25"/>
      <c r="N77" s="21"/>
      <c r="O77" s="22"/>
      <c r="P77" s="25"/>
      <c r="Q77" s="26"/>
    </row>
    <row r="78" spans="2:17" s="9" customFormat="1" ht="19.7" customHeight="1">
      <c r="B78" s="21"/>
      <c r="C78" s="22"/>
      <c r="D78" s="22"/>
      <c r="E78" s="30"/>
      <c r="F78" s="1951"/>
      <c r="G78" s="28"/>
      <c r="H78" s="328">
        <f t="shared" si="2"/>
        <v>0</v>
      </c>
      <c r="I78" s="167"/>
      <c r="J78" s="31"/>
      <c r="K78" s="22"/>
      <c r="L78" s="22"/>
      <c r="M78" s="25"/>
      <c r="N78" s="21"/>
      <c r="O78" s="22"/>
      <c r="P78" s="25"/>
      <c r="Q78" s="26"/>
    </row>
    <row r="79" spans="2:17" s="9" customFormat="1" ht="19.7" customHeight="1">
      <c r="B79" s="21"/>
      <c r="C79" s="22"/>
      <c r="D79" s="22"/>
      <c r="E79" s="30"/>
      <c r="F79" s="1951"/>
      <c r="G79" s="28"/>
      <c r="H79" s="328">
        <f t="shared" si="2"/>
        <v>0</v>
      </c>
      <c r="I79" s="167"/>
      <c r="J79" s="31"/>
      <c r="K79" s="22"/>
      <c r="L79" s="22"/>
      <c r="M79" s="25"/>
      <c r="N79" s="21"/>
      <c r="O79" s="22"/>
      <c r="P79" s="25"/>
      <c r="Q79" s="26"/>
    </row>
    <row r="80" spans="2:17" s="9" customFormat="1" ht="19.7" customHeight="1">
      <c r="B80" s="21"/>
      <c r="C80" s="22"/>
      <c r="D80" s="22"/>
      <c r="E80" s="30"/>
      <c r="F80" s="2009"/>
      <c r="G80" s="28"/>
      <c r="H80" s="328">
        <f t="shared" si="2"/>
        <v>0</v>
      </c>
      <c r="I80" s="167"/>
      <c r="J80" s="30"/>
      <c r="K80" s="22"/>
      <c r="L80" s="22"/>
      <c r="M80" s="25"/>
      <c r="N80" s="21"/>
      <c r="O80" s="22"/>
      <c r="P80" s="25"/>
      <c r="Q80" s="26"/>
    </row>
    <row r="81" spans="2:17" s="9" customFormat="1" ht="19.7" customHeight="1">
      <c r="B81" s="21"/>
      <c r="C81" s="22"/>
      <c r="D81" s="22"/>
      <c r="E81" s="30"/>
      <c r="F81" s="1951"/>
      <c r="G81" s="28"/>
      <c r="H81" s="328">
        <f t="shared" si="2"/>
        <v>0</v>
      </c>
      <c r="I81" s="167"/>
      <c r="J81" s="31"/>
      <c r="K81" s="22"/>
      <c r="L81" s="22"/>
      <c r="M81" s="25"/>
      <c r="N81" s="21"/>
      <c r="O81" s="22"/>
      <c r="P81" s="25"/>
      <c r="Q81" s="26"/>
    </row>
    <row r="82" spans="2:17" s="9" customFormat="1" ht="19.7" customHeight="1">
      <c r="B82" s="21"/>
      <c r="C82" s="22"/>
      <c r="D82" s="22"/>
      <c r="E82" s="285"/>
      <c r="F82" s="2009"/>
      <c r="G82" s="36"/>
      <c r="H82" s="36">
        <f t="shared" si="2"/>
        <v>0</v>
      </c>
      <c r="I82" s="36"/>
      <c r="J82" s="31"/>
      <c r="K82" s="22"/>
      <c r="L82" s="22"/>
      <c r="M82" s="25"/>
      <c r="N82" s="21"/>
      <c r="O82" s="22"/>
      <c r="P82" s="25"/>
      <c r="Q82" s="26"/>
    </row>
    <row r="83" spans="2:17" s="9" customFormat="1" ht="19.7" customHeight="1">
      <c r="B83" s="21"/>
      <c r="C83" s="22"/>
      <c r="D83" s="22"/>
      <c r="E83" s="285"/>
      <c r="F83" s="2009"/>
      <c r="G83" s="28"/>
      <c r="H83" s="328">
        <f t="shared" si="2"/>
        <v>0</v>
      </c>
      <c r="I83" s="309"/>
      <c r="J83" s="175"/>
      <c r="K83" s="22"/>
      <c r="L83" s="22"/>
      <c r="M83" s="25"/>
      <c r="N83" s="25"/>
      <c r="O83" s="25"/>
      <c r="P83" s="25"/>
      <c r="Q83" s="26"/>
    </row>
    <row r="84" spans="2:17" s="9" customFormat="1" ht="19.7" customHeight="1">
      <c r="B84" s="21"/>
      <c r="C84" s="22"/>
      <c r="D84" s="22"/>
      <c r="E84" s="285"/>
      <c r="F84" s="2009"/>
      <c r="G84" s="28"/>
      <c r="H84" s="328">
        <f t="shared" si="2"/>
        <v>0</v>
      </c>
      <c r="I84" s="179"/>
      <c r="J84" s="175"/>
      <c r="K84" s="22"/>
      <c r="L84" s="22"/>
      <c r="M84" s="25"/>
      <c r="N84" s="25"/>
      <c r="O84" s="25"/>
      <c r="P84" s="25"/>
      <c r="Q84" s="26"/>
    </row>
    <row r="85" spans="2:17" s="9" customFormat="1" ht="19.7" customHeight="1">
      <c r="B85" s="21"/>
      <c r="C85" s="22"/>
      <c r="D85" s="22"/>
      <c r="E85" s="285"/>
      <c r="F85" s="1953"/>
      <c r="G85" s="52"/>
      <c r="H85" s="66">
        <f t="shared" si="2"/>
        <v>0</v>
      </c>
      <c r="I85" s="52"/>
      <c r="J85" s="59"/>
      <c r="K85" s="1190"/>
      <c r="L85" s="57"/>
      <c r="M85" s="25"/>
      <c r="N85" s="25"/>
      <c r="O85" s="25"/>
      <c r="P85" s="25"/>
      <c r="Q85" s="26"/>
    </row>
    <row r="86" spans="2:17" s="9" customFormat="1" ht="19.7" customHeight="1">
      <c r="B86" s="21"/>
      <c r="C86" s="22"/>
      <c r="D86" s="22"/>
      <c r="E86" s="285"/>
      <c r="F86" s="1953"/>
      <c r="G86" s="52"/>
      <c r="H86" s="66">
        <f>F86*G86</f>
        <v>0</v>
      </c>
      <c r="I86" s="52"/>
      <c r="J86" s="59"/>
      <c r="K86" s="1190"/>
      <c r="L86" s="57"/>
      <c r="M86" s="25"/>
      <c r="N86" s="25"/>
      <c r="O86" s="25"/>
      <c r="P86" s="25"/>
      <c r="Q86" s="26"/>
    </row>
    <row r="87" spans="2:17" s="9" customFormat="1" ht="19.7" customHeight="1">
      <c r="B87" s="21"/>
      <c r="C87" s="22"/>
      <c r="D87" s="22"/>
      <c r="E87" s="285"/>
      <c r="F87" s="1953"/>
      <c r="G87" s="52"/>
      <c r="H87" s="66">
        <f>F87*G87</f>
        <v>0</v>
      </c>
      <c r="I87" s="52"/>
      <c r="J87" s="59"/>
      <c r="K87" s="1190"/>
      <c r="L87" s="57"/>
      <c r="M87" s="25"/>
      <c r="N87" s="25"/>
      <c r="O87" s="25"/>
      <c r="P87" s="25"/>
      <c r="Q87" s="26"/>
    </row>
    <row r="88" spans="2:17" s="9" customFormat="1" ht="19.7" customHeight="1">
      <c r="B88" s="21"/>
      <c r="C88" s="22"/>
      <c r="D88" s="22"/>
      <c r="E88" s="285"/>
      <c r="F88" s="1953"/>
      <c r="G88" s="52"/>
      <c r="H88" s="66">
        <f>F88*G88</f>
        <v>0</v>
      </c>
      <c r="I88" s="52"/>
      <c r="J88" s="59"/>
      <c r="K88" s="1190"/>
      <c r="L88" s="57"/>
      <c r="M88" s="25"/>
      <c r="N88" s="25"/>
      <c r="O88" s="25"/>
      <c r="P88" s="25"/>
      <c r="Q88" s="26"/>
    </row>
    <row r="89" spans="2:17" s="9" customFormat="1" ht="19.7" customHeight="1">
      <c r="B89" s="21"/>
      <c r="C89" s="22"/>
      <c r="D89" s="22"/>
      <c r="E89" s="2218"/>
      <c r="F89" s="1953"/>
      <c r="G89" s="52"/>
      <c r="H89" s="2219">
        <f>F89*G89</f>
        <v>0</v>
      </c>
      <c r="I89" s="52"/>
      <c r="J89" s="76"/>
      <c r="K89" s="1190"/>
      <c r="L89" s="22"/>
      <c r="M89" s="25"/>
      <c r="N89" s="25"/>
      <c r="O89" s="25"/>
      <c r="P89" s="25"/>
      <c r="Q89" s="26"/>
    </row>
    <row r="90" spans="2:17" s="9" customFormat="1" ht="19.7" customHeight="1">
      <c r="B90" s="21"/>
      <c r="C90" s="22"/>
      <c r="D90" s="22"/>
      <c r="E90" s="30"/>
      <c r="F90" s="2009"/>
      <c r="G90" s="28"/>
      <c r="H90" s="328">
        <f t="shared" si="2"/>
        <v>0</v>
      </c>
      <c r="I90" s="167"/>
      <c r="J90" s="30"/>
      <c r="K90" s="22"/>
      <c r="L90" s="22"/>
      <c r="M90" s="25"/>
      <c r="N90" s="25"/>
      <c r="O90" s="25"/>
      <c r="P90" s="25"/>
      <c r="Q90" s="26"/>
    </row>
    <row r="91" spans="2:17" s="9" customFormat="1" ht="19.7" customHeight="1">
      <c r="B91" s="21"/>
      <c r="C91" s="22"/>
      <c r="D91" s="22"/>
      <c r="E91" s="30"/>
      <c r="F91" s="1951"/>
      <c r="G91" s="28"/>
      <c r="H91" s="36">
        <f t="shared" si="2"/>
        <v>0</v>
      </c>
      <c r="I91" s="28"/>
      <c r="J91" s="31"/>
      <c r="K91" s="22"/>
      <c r="L91" s="22"/>
      <c r="M91" s="25"/>
      <c r="N91" s="25"/>
      <c r="O91" s="25"/>
      <c r="P91" s="25"/>
      <c r="Q91" s="26"/>
    </row>
    <row r="92" spans="2:17" s="9" customFormat="1" ht="19.7" customHeight="1">
      <c r="B92" s="21"/>
      <c r="C92" s="22"/>
      <c r="D92" s="22"/>
      <c r="E92" s="30"/>
      <c r="F92" s="1951"/>
      <c r="G92" s="28"/>
      <c r="H92" s="36">
        <f t="shared" si="2"/>
        <v>0</v>
      </c>
      <c r="I92" s="28"/>
      <c r="J92" s="30"/>
      <c r="K92" s="22"/>
      <c r="L92" s="22"/>
      <c r="M92" s="25"/>
      <c r="N92" s="25"/>
      <c r="O92" s="25"/>
      <c r="P92" s="25"/>
      <c r="Q92" s="26"/>
    </row>
    <row r="93" spans="2:17" s="9" customFormat="1" ht="19.7" customHeight="1">
      <c r="B93" s="21"/>
      <c r="C93" s="22"/>
      <c r="D93" s="22"/>
      <c r="E93" s="30"/>
      <c r="F93" s="1951"/>
      <c r="G93" s="28"/>
      <c r="H93" s="36">
        <f t="shared" si="2"/>
        <v>0</v>
      </c>
      <c r="I93" s="28"/>
      <c r="J93" s="30"/>
      <c r="K93" s="22"/>
      <c r="L93" s="22"/>
      <c r="M93" s="25"/>
      <c r="N93" s="25"/>
      <c r="O93" s="25"/>
      <c r="P93" s="25"/>
      <c r="Q93" s="26"/>
    </row>
    <row r="94" spans="2:17" s="9" customFormat="1" ht="19.7" customHeight="1">
      <c r="B94" s="21"/>
      <c r="C94" s="22"/>
      <c r="D94" s="22"/>
      <c r="E94" s="30"/>
      <c r="F94" s="1951"/>
      <c r="G94" s="28"/>
      <c r="H94" s="36">
        <f t="shared" si="2"/>
        <v>0</v>
      </c>
      <c r="I94" s="28"/>
      <c r="J94" s="30"/>
      <c r="K94" s="22"/>
      <c r="L94" s="22"/>
      <c r="M94" s="25"/>
      <c r="N94" s="25"/>
      <c r="O94" s="25"/>
      <c r="P94" s="25"/>
      <c r="Q94" s="26"/>
    </row>
    <row r="95" spans="2:17" s="9" customFormat="1" ht="19.7" customHeight="1">
      <c r="B95" s="21"/>
      <c r="C95" s="22"/>
      <c r="D95" s="22"/>
      <c r="E95" s="30"/>
      <c r="F95" s="1951"/>
      <c r="G95" s="28"/>
      <c r="H95" s="36">
        <f t="shared" si="2"/>
        <v>0</v>
      </c>
      <c r="I95" s="28"/>
      <c r="J95" s="30"/>
      <c r="K95" s="22"/>
      <c r="L95" s="22"/>
      <c r="M95" s="25"/>
      <c r="N95" s="25"/>
      <c r="O95" s="25"/>
      <c r="P95" s="25"/>
      <c r="Q95" s="26"/>
    </row>
    <row r="96" spans="2:17" s="9" customFormat="1" ht="19.7" customHeight="1">
      <c r="B96" s="21"/>
      <c r="C96" s="22"/>
      <c r="D96" s="22"/>
      <c r="E96" s="30"/>
      <c r="F96" s="1951"/>
      <c r="G96" s="28"/>
      <c r="H96" s="36">
        <f t="shared" si="2"/>
        <v>0</v>
      </c>
      <c r="I96" s="28"/>
      <c r="J96" s="30"/>
      <c r="K96" s="22"/>
      <c r="L96" s="22"/>
      <c r="M96" s="25"/>
      <c r="N96" s="25"/>
      <c r="O96" s="25"/>
      <c r="P96" s="25"/>
      <c r="Q96" s="26"/>
    </row>
    <row r="97" spans="2:17" s="9" customFormat="1" ht="19.7" customHeight="1">
      <c r="B97" s="21"/>
      <c r="C97" s="22"/>
      <c r="D97" s="22"/>
      <c r="E97" s="30"/>
      <c r="F97" s="2009"/>
      <c r="G97" s="28"/>
      <c r="H97" s="328">
        <f t="shared" si="2"/>
        <v>0</v>
      </c>
      <c r="I97" s="167"/>
      <c r="J97" s="30"/>
      <c r="K97" s="22"/>
      <c r="L97" s="22"/>
      <c r="M97" s="25"/>
      <c r="N97" s="25"/>
      <c r="O97" s="25"/>
      <c r="P97" s="25"/>
      <c r="Q97" s="26"/>
    </row>
    <row r="98" spans="2:17" s="9" customFormat="1" ht="19.7" customHeight="1">
      <c r="B98" s="21"/>
      <c r="C98" s="22"/>
      <c r="D98" s="22"/>
      <c r="E98" s="30"/>
      <c r="F98" s="1951"/>
      <c r="G98" s="28"/>
      <c r="H98" s="36">
        <f>F98*G98</f>
        <v>0</v>
      </c>
      <c r="I98" s="28"/>
      <c r="J98" s="31"/>
      <c r="K98" s="22"/>
      <c r="L98" s="22"/>
      <c r="M98" s="25"/>
      <c r="N98" s="25"/>
      <c r="O98" s="25"/>
      <c r="P98" s="25"/>
      <c r="Q98" s="26"/>
    </row>
    <row r="99" spans="2:17" s="9" customFormat="1" ht="19.7" customHeight="1">
      <c r="B99" s="21"/>
      <c r="C99" s="22"/>
      <c r="D99" s="22"/>
      <c r="E99" s="30"/>
      <c r="F99" s="1951"/>
      <c r="G99" s="28"/>
      <c r="H99" s="36">
        <f>F99*G99</f>
        <v>0</v>
      </c>
      <c r="I99" s="28"/>
      <c r="J99" s="31"/>
      <c r="K99" s="22"/>
      <c r="L99" s="22"/>
      <c r="M99" s="25"/>
      <c r="N99" s="25"/>
      <c r="O99" s="25"/>
      <c r="P99" s="25"/>
      <c r="Q99" s="26"/>
    </row>
    <row r="100" spans="2:17" s="9" customFormat="1" ht="19.7" customHeight="1">
      <c r="B100" s="21"/>
      <c r="C100" s="22"/>
      <c r="D100" s="22"/>
      <c r="E100" s="30"/>
      <c r="F100" s="1951"/>
      <c r="G100" s="28"/>
      <c r="H100" s="36">
        <f>F100*G100</f>
        <v>0</v>
      </c>
      <c r="I100" s="28"/>
      <c r="J100" s="30"/>
      <c r="K100" s="22"/>
      <c r="L100" s="22"/>
      <c r="M100" s="25"/>
      <c r="N100" s="25"/>
      <c r="O100" s="25"/>
      <c r="P100" s="25"/>
      <c r="Q100" s="26"/>
    </row>
    <row r="104" spans="2:17">
      <c r="M104" s="195"/>
    </row>
    <row r="106" spans="2:17">
      <c r="M106" s="195"/>
    </row>
    <row r="108" spans="2:17">
      <c r="H108" s="272"/>
    </row>
    <row r="109" spans="2:17">
      <c r="H109" s="272"/>
    </row>
    <row r="110" spans="2:17">
      <c r="H110" s="272"/>
    </row>
    <row r="111" spans="2:17">
      <c r="H111" s="272"/>
    </row>
    <row r="112" spans="2:17">
      <c r="H112" s="272"/>
    </row>
    <row r="113" spans="8:8">
      <c r="H113" s="272"/>
    </row>
    <row r="114" spans="8:8">
      <c r="H114" s="272"/>
    </row>
    <row r="115" spans="8:8">
      <c r="H115" s="272"/>
    </row>
    <row r="116" spans="8:8">
      <c r="H116" s="272"/>
    </row>
    <row r="117" spans="8:8">
      <c r="H117" s="272"/>
    </row>
    <row r="118" spans="8:8">
      <c r="H118" s="272"/>
    </row>
    <row r="119" spans="8:8">
      <c r="H119" s="273"/>
    </row>
    <row r="120" spans="8:8">
      <c r="H120" s="272"/>
    </row>
    <row r="121" spans="8:8">
      <c r="H121" s="272"/>
    </row>
    <row r="122" spans="8:8">
      <c r="H122" s="272"/>
    </row>
    <row r="123" spans="8:8">
      <c r="H123" s="272"/>
    </row>
    <row r="124" spans="8:8">
      <c r="H124" s="272"/>
    </row>
    <row r="125" spans="8:8">
      <c r="H125" s="272"/>
    </row>
    <row r="126" spans="8:8">
      <c r="H126" s="272"/>
    </row>
    <row r="127" spans="8:8">
      <c r="H127" s="272"/>
    </row>
    <row r="128" spans="8:8">
      <c r="H128" s="272"/>
    </row>
    <row r="130" spans="8:8">
      <c r="H130" s="272"/>
    </row>
  </sheetData>
  <autoFilter ref="B8:O100" xr:uid="{2B3FCC91-B601-4D7F-966A-8D45EEE2AED8}"/>
  <mergeCells count="6">
    <mergeCell ref="B2:D2"/>
    <mergeCell ref="G2:I2"/>
    <mergeCell ref="B3:D3"/>
    <mergeCell ref="B4:D4"/>
    <mergeCell ref="B5:D5"/>
    <mergeCell ref="B6:D6"/>
  </mergeCells>
  <phoneticPr fontId="4"/>
  <dataValidations count="1">
    <dataValidation imeMode="hiragana" allowBlank="1" showInputMessage="1" showErrorMessage="1" sqref="J83:J85 JF83:JF85 TB83:TB85 ACX83:ACX85 AMT83:AMT85 AWP83:AWP85 BGL83:BGL85 BQH83:BQH85 CAD83:CAD85 CJZ83:CJZ85 CTV83:CTV85 DDR83:DDR85 DNN83:DNN85 DXJ83:DXJ85 EHF83:EHF85 ERB83:ERB85 FAX83:FAX85 FKT83:FKT85 FUP83:FUP85 GEL83:GEL85 GOH83:GOH85 GYD83:GYD85 HHZ83:HHZ85 HRV83:HRV85 IBR83:IBR85 ILN83:ILN85 IVJ83:IVJ85 JFF83:JFF85 JPB83:JPB85 JYX83:JYX85 KIT83:KIT85 KSP83:KSP85 LCL83:LCL85 LMH83:LMH85 LWD83:LWD85 MFZ83:MFZ85 MPV83:MPV85 MZR83:MZR85 NJN83:NJN85 NTJ83:NTJ85 ODF83:ODF85 ONB83:ONB85 OWX83:OWX85 PGT83:PGT85 PQP83:PQP85 QAL83:QAL85 QKH83:QKH85 QUD83:QUD85 RDZ83:RDZ85 RNV83:RNV85 RXR83:RXR85 SHN83:SHN85 SRJ83:SRJ85 TBF83:TBF85 TLB83:TLB85 TUX83:TUX85 UET83:UET85 UOP83:UOP85 UYL83:UYL85 VIH83:VIH85 VSD83:VSD85 WBZ83:WBZ85 WLV83:WLV85 WVR83:WVR85 J65619:J65621 JF65619:JF65621 TB65619:TB65621 ACX65619:ACX65621 AMT65619:AMT65621 AWP65619:AWP65621 BGL65619:BGL65621 BQH65619:BQH65621 CAD65619:CAD65621 CJZ65619:CJZ65621 CTV65619:CTV65621 DDR65619:DDR65621 DNN65619:DNN65621 DXJ65619:DXJ65621 EHF65619:EHF65621 ERB65619:ERB65621 FAX65619:FAX65621 FKT65619:FKT65621 FUP65619:FUP65621 GEL65619:GEL65621 GOH65619:GOH65621 GYD65619:GYD65621 HHZ65619:HHZ65621 HRV65619:HRV65621 IBR65619:IBR65621 ILN65619:ILN65621 IVJ65619:IVJ65621 JFF65619:JFF65621 JPB65619:JPB65621 JYX65619:JYX65621 KIT65619:KIT65621 KSP65619:KSP65621 LCL65619:LCL65621 LMH65619:LMH65621 LWD65619:LWD65621 MFZ65619:MFZ65621 MPV65619:MPV65621 MZR65619:MZR65621 NJN65619:NJN65621 NTJ65619:NTJ65621 ODF65619:ODF65621 ONB65619:ONB65621 OWX65619:OWX65621 PGT65619:PGT65621 PQP65619:PQP65621 QAL65619:QAL65621 QKH65619:QKH65621 QUD65619:QUD65621 RDZ65619:RDZ65621 RNV65619:RNV65621 RXR65619:RXR65621 SHN65619:SHN65621 SRJ65619:SRJ65621 TBF65619:TBF65621 TLB65619:TLB65621 TUX65619:TUX65621 UET65619:UET65621 UOP65619:UOP65621 UYL65619:UYL65621 VIH65619:VIH65621 VSD65619:VSD65621 WBZ65619:WBZ65621 WLV65619:WLV65621 WVR65619:WVR65621 J131155:J131157 JF131155:JF131157 TB131155:TB131157 ACX131155:ACX131157 AMT131155:AMT131157 AWP131155:AWP131157 BGL131155:BGL131157 BQH131155:BQH131157 CAD131155:CAD131157 CJZ131155:CJZ131157 CTV131155:CTV131157 DDR131155:DDR131157 DNN131155:DNN131157 DXJ131155:DXJ131157 EHF131155:EHF131157 ERB131155:ERB131157 FAX131155:FAX131157 FKT131155:FKT131157 FUP131155:FUP131157 GEL131155:GEL131157 GOH131155:GOH131157 GYD131155:GYD131157 HHZ131155:HHZ131157 HRV131155:HRV131157 IBR131155:IBR131157 ILN131155:ILN131157 IVJ131155:IVJ131157 JFF131155:JFF131157 JPB131155:JPB131157 JYX131155:JYX131157 KIT131155:KIT131157 KSP131155:KSP131157 LCL131155:LCL131157 LMH131155:LMH131157 LWD131155:LWD131157 MFZ131155:MFZ131157 MPV131155:MPV131157 MZR131155:MZR131157 NJN131155:NJN131157 NTJ131155:NTJ131157 ODF131155:ODF131157 ONB131155:ONB131157 OWX131155:OWX131157 PGT131155:PGT131157 PQP131155:PQP131157 QAL131155:QAL131157 QKH131155:QKH131157 QUD131155:QUD131157 RDZ131155:RDZ131157 RNV131155:RNV131157 RXR131155:RXR131157 SHN131155:SHN131157 SRJ131155:SRJ131157 TBF131155:TBF131157 TLB131155:TLB131157 TUX131155:TUX131157 UET131155:UET131157 UOP131155:UOP131157 UYL131155:UYL131157 VIH131155:VIH131157 VSD131155:VSD131157 WBZ131155:WBZ131157 WLV131155:WLV131157 WVR131155:WVR131157 J196691:J196693 JF196691:JF196693 TB196691:TB196693 ACX196691:ACX196693 AMT196691:AMT196693 AWP196691:AWP196693 BGL196691:BGL196693 BQH196691:BQH196693 CAD196691:CAD196693 CJZ196691:CJZ196693 CTV196691:CTV196693 DDR196691:DDR196693 DNN196691:DNN196693 DXJ196691:DXJ196693 EHF196691:EHF196693 ERB196691:ERB196693 FAX196691:FAX196693 FKT196691:FKT196693 FUP196691:FUP196693 GEL196691:GEL196693 GOH196691:GOH196693 GYD196691:GYD196693 HHZ196691:HHZ196693 HRV196691:HRV196693 IBR196691:IBR196693 ILN196691:ILN196693 IVJ196691:IVJ196693 JFF196691:JFF196693 JPB196691:JPB196693 JYX196691:JYX196693 KIT196691:KIT196693 KSP196691:KSP196693 LCL196691:LCL196693 LMH196691:LMH196693 LWD196691:LWD196693 MFZ196691:MFZ196693 MPV196691:MPV196693 MZR196691:MZR196693 NJN196691:NJN196693 NTJ196691:NTJ196693 ODF196691:ODF196693 ONB196691:ONB196693 OWX196691:OWX196693 PGT196691:PGT196693 PQP196691:PQP196693 QAL196691:QAL196693 QKH196691:QKH196693 QUD196691:QUD196693 RDZ196691:RDZ196693 RNV196691:RNV196693 RXR196691:RXR196693 SHN196691:SHN196693 SRJ196691:SRJ196693 TBF196691:TBF196693 TLB196691:TLB196693 TUX196691:TUX196693 UET196691:UET196693 UOP196691:UOP196693 UYL196691:UYL196693 VIH196691:VIH196693 VSD196691:VSD196693 WBZ196691:WBZ196693 WLV196691:WLV196693 WVR196691:WVR196693 J262227:J262229 JF262227:JF262229 TB262227:TB262229 ACX262227:ACX262229 AMT262227:AMT262229 AWP262227:AWP262229 BGL262227:BGL262229 BQH262227:BQH262229 CAD262227:CAD262229 CJZ262227:CJZ262229 CTV262227:CTV262229 DDR262227:DDR262229 DNN262227:DNN262229 DXJ262227:DXJ262229 EHF262227:EHF262229 ERB262227:ERB262229 FAX262227:FAX262229 FKT262227:FKT262229 FUP262227:FUP262229 GEL262227:GEL262229 GOH262227:GOH262229 GYD262227:GYD262229 HHZ262227:HHZ262229 HRV262227:HRV262229 IBR262227:IBR262229 ILN262227:ILN262229 IVJ262227:IVJ262229 JFF262227:JFF262229 JPB262227:JPB262229 JYX262227:JYX262229 KIT262227:KIT262229 KSP262227:KSP262229 LCL262227:LCL262229 LMH262227:LMH262229 LWD262227:LWD262229 MFZ262227:MFZ262229 MPV262227:MPV262229 MZR262227:MZR262229 NJN262227:NJN262229 NTJ262227:NTJ262229 ODF262227:ODF262229 ONB262227:ONB262229 OWX262227:OWX262229 PGT262227:PGT262229 PQP262227:PQP262229 QAL262227:QAL262229 QKH262227:QKH262229 QUD262227:QUD262229 RDZ262227:RDZ262229 RNV262227:RNV262229 RXR262227:RXR262229 SHN262227:SHN262229 SRJ262227:SRJ262229 TBF262227:TBF262229 TLB262227:TLB262229 TUX262227:TUX262229 UET262227:UET262229 UOP262227:UOP262229 UYL262227:UYL262229 VIH262227:VIH262229 VSD262227:VSD262229 WBZ262227:WBZ262229 WLV262227:WLV262229 WVR262227:WVR262229 J327763:J327765 JF327763:JF327765 TB327763:TB327765 ACX327763:ACX327765 AMT327763:AMT327765 AWP327763:AWP327765 BGL327763:BGL327765 BQH327763:BQH327765 CAD327763:CAD327765 CJZ327763:CJZ327765 CTV327763:CTV327765 DDR327763:DDR327765 DNN327763:DNN327765 DXJ327763:DXJ327765 EHF327763:EHF327765 ERB327763:ERB327765 FAX327763:FAX327765 FKT327763:FKT327765 FUP327763:FUP327765 GEL327763:GEL327765 GOH327763:GOH327765 GYD327763:GYD327765 HHZ327763:HHZ327765 HRV327763:HRV327765 IBR327763:IBR327765 ILN327763:ILN327765 IVJ327763:IVJ327765 JFF327763:JFF327765 JPB327763:JPB327765 JYX327763:JYX327765 KIT327763:KIT327765 KSP327763:KSP327765 LCL327763:LCL327765 LMH327763:LMH327765 LWD327763:LWD327765 MFZ327763:MFZ327765 MPV327763:MPV327765 MZR327763:MZR327765 NJN327763:NJN327765 NTJ327763:NTJ327765 ODF327763:ODF327765 ONB327763:ONB327765 OWX327763:OWX327765 PGT327763:PGT327765 PQP327763:PQP327765 QAL327763:QAL327765 QKH327763:QKH327765 QUD327763:QUD327765 RDZ327763:RDZ327765 RNV327763:RNV327765 RXR327763:RXR327765 SHN327763:SHN327765 SRJ327763:SRJ327765 TBF327763:TBF327765 TLB327763:TLB327765 TUX327763:TUX327765 UET327763:UET327765 UOP327763:UOP327765 UYL327763:UYL327765 VIH327763:VIH327765 VSD327763:VSD327765 WBZ327763:WBZ327765 WLV327763:WLV327765 WVR327763:WVR327765 J393299:J393301 JF393299:JF393301 TB393299:TB393301 ACX393299:ACX393301 AMT393299:AMT393301 AWP393299:AWP393301 BGL393299:BGL393301 BQH393299:BQH393301 CAD393299:CAD393301 CJZ393299:CJZ393301 CTV393299:CTV393301 DDR393299:DDR393301 DNN393299:DNN393301 DXJ393299:DXJ393301 EHF393299:EHF393301 ERB393299:ERB393301 FAX393299:FAX393301 FKT393299:FKT393301 FUP393299:FUP393301 GEL393299:GEL393301 GOH393299:GOH393301 GYD393299:GYD393301 HHZ393299:HHZ393301 HRV393299:HRV393301 IBR393299:IBR393301 ILN393299:ILN393301 IVJ393299:IVJ393301 JFF393299:JFF393301 JPB393299:JPB393301 JYX393299:JYX393301 KIT393299:KIT393301 KSP393299:KSP393301 LCL393299:LCL393301 LMH393299:LMH393301 LWD393299:LWD393301 MFZ393299:MFZ393301 MPV393299:MPV393301 MZR393299:MZR393301 NJN393299:NJN393301 NTJ393299:NTJ393301 ODF393299:ODF393301 ONB393299:ONB393301 OWX393299:OWX393301 PGT393299:PGT393301 PQP393299:PQP393301 QAL393299:QAL393301 QKH393299:QKH393301 QUD393299:QUD393301 RDZ393299:RDZ393301 RNV393299:RNV393301 RXR393299:RXR393301 SHN393299:SHN393301 SRJ393299:SRJ393301 TBF393299:TBF393301 TLB393299:TLB393301 TUX393299:TUX393301 UET393299:UET393301 UOP393299:UOP393301 UYL393299:UYL393301 VIH393299:VIH393301 VSD393299:VSD393301 WBZ393299:WBZ393301 WLV393299:WLV393301 WVR393299:WVR393301 J458835:J458837 JF458835:JF458837 TB458835:TB458837 ACX458835:ACX458837 AMT458835:AMT458837 AWP458835:AWP458837 BGL458835:BGL458837 BQH458835:BQH458837 CAD458835:CAD458837 CJZ458835:CJZ458837 CTV458835:CTV458837 DDR458835:DDR458837 DNN458835:DNN458837 DXJ458835:DXJ458837 EHF458835:EHF458837 ERB458835:ERB458837 FAX458835:FAX458837 FKT458835:FKT458837 FUP458835:FUP458837 GEL458835:GEL458837 GOH458835:GOH458837 GYD458835:GYD458837 HHZ458835:HHZ458837 HRV458835:HRV458837 IBR458835:IBR458837 ILN458835:ILN458837 IVJ458835:IVJ458837 JFF458835:JFF458837 JPB458835:JPB458837 JYX458835:JYX458837 KIT458835:KIT458837 KSP458835:KSP458837 LCL458835:LCL458837 LMH458835:LMH458837 LWD458835:LWD458837 MFZ458835:MFZ458837 MPV458835:MPV458837 MZR458835:MZR458837 NJN458835:NJN458837 NTJ458835:NTJ458837 ODF458835:ODF458837 ONB458835:ONB458837 OWX458835:OWX458837 PGT458835:PGT458837 PQP458835:PQP458837 QAL458835:QAL458837 QKH458835:QKH458837 QUD458835:QUD458837 RDZ458835:RDZ458837 RNV458835:RNV458837 RXR458835:RXR458837 SHN458835:SHN458837 SRJ458835:SRJ458837 TBF458835:TBF458837 TLB458835:TLB458837 TUX458835:TUX458837 UET458835:UET458837 UOP458835:UOP458837 UYL458835:UYL458837 VIH458835:VIH458837 VSD458835:VSD458837 WBZ458835:WBZ458837 WLV458835:WLV458837 WVR458835:WVR458837 J524371:J524373 JF524371:JF524373 TB524371:TB524373 ACX524371:ACX524373 AMT524371:AMT524373 AWP524371:AWP524373 BGL524371:BGL524373 BQH524371:BQH524373 CAD524371:CAD524373 CJZ524371:CJZ524373 CTV524371:CTV524373 DDR524371:DDR524373 DNN524371:DNN524373 DXJ524371:DXJ524373 EHF524371:EHF524373 ERB524371:ERB524373 FAX524371:FAX524373 FKT524371:FKT524373 FUP524371:FUP524373 GEL524371:GEL524373 GOH524371:GOH524373 GYD524371:GYD524373 HHZ524371:HHZ524373 HRV524371:HRV524373 IBR524371:IBR524373 ILN524371:ILN524373 IVJ524371:IVJ524373 JFF524371:JFF524373 JPB524371:JPB524373 JYX524371:JYX524373 KIT524371:KIT524373 KSP524371:KSP524373 LCL524371:LCL524373 LMH524371:LMH524373 LWD524371:LWD524373 MFZ524371:MFZ524373 MPV524371:MPV524373 MZR524371:MZR524373 NJN524371:NJN524373 NTJ524371:NTJ524373 ODF524371:ODF524373 ONB524371:ONB524373 OWX524371:OWX524373 PGT524371:PGT524373 PQP524371:PQP524373 QAL524371:QAL524373 QKH524371:QKH524373 QUD524371:QUD524373 RDZ524371:RDZ524373 RNV524371:RNV524373 RXR524371:RXR524373 SHN524371:SHN524373 SRJ524371:SRJ524373 TBF524371:TBF524373 TLB524371:TLB524373 TUX524371:TUX524373 UET524371:UET524373 UOP524371:UOP524373 UYL524371:UYL524373 VIH524371:VIH524373 VSD524371:VSD524373 WBZ524371:WBZ524373 WLV524371:WLV524373 WVR524371:WVR524373 J589907:J589909 JF589907:JF589909 TB589907:TB589909 ACX589907:ACX589909 AMT589907:AMT589909 AWP589907:AWP589909 BGL589907:BGL589909 BQH589907:BQH589909 CAD589907:CAD589909 CJZ589907:CJZ589909 CTV589907:CTV589909 DDR589907:DDR589909 DNN589907:DNN589909 DXJ589907:DXJ589909 EHF589907:EHF589909 ERB589907:ERB589909 FAX589907:FAX589909 FKT589907:FKT589909 FUP589907:FUP589909 GEL589907:GEL589909 GOH589907:GOH589909 GYD589907:GYD589909 HHZ589907:HHZ589909 HRV589907:HRV589909 IBR589907:IBR589909 ILN589907:ILN589909 IVJ589907:IVJ589909 JFF589907:JFF589909 JPB589907:JPB589909 JYX589907:JYX589909 KIT589907:KIT589909 KSP589907:KSP589909 LCL589907:LCL589909 LMH589907:LMH589909 LWD589907:LWD589909 MFZ589907:MFZ589909 MPV589907:MPV589909 MZR589907:MZR589909 NJN589907:NJN589909 NTJ589907:NTJ589909 ODF589907:ODF589909 ONB589907:ONB589909 OWX589907:OWX589909 PGT589907:PGT589909 PQP589907:PQP589909 QAL589907:QAL589909 QKH589907:QKH589909 QUD589907:QUD589909 RDZ589907:RDZ589909 RNV589907:RNV589909 RXR589907:RXR589909 SHN589907:SHN589909 SRJ589907:SRJ589909 TBF589907:TBF589909 TLB589907:TLB589909 TUX589907:TUX589909 UET589907:UET589909 UOP589907:UOP589909 UYL589907:UYL589909 VIH589907:VIH589909 VSD589907:VSD589909 WBZ589907:WBZ589909 WLV589907:WLV589909 WVR589907:WVR589909 J655443:J655445 JF655443:JF655445 TB655443:TB655445 ACX655443:ACX655445 AMT655443:AMT655445 AWP655443:AWP655445 BGL655443:BGL655445 BQH655443:BQH655445 CAD655443:CAD655445 CJZ655443:CJZ655445 CTV655443:CTV655445 DDR655443:DDR655445 DNN655443:DNN655445 DXJ655443:DXJ655445 EHF655443:EHF655445 ERB655443:ERB655445 FAX655443:FAX655445 FKT655443:FKT655445 FUP655443:FUP655445 GEL655443:GEL655445 GOH655443:GOH655445 GYD655443:GYD655445 HHZ655443:HHZ655445 HRV655443:HRV655445 IBR655443:IBR655445 ILN655443:ILN655445 IVJ655443:IVJ655445 JFF655443:JFF655445 JPB655443:JPB655445 JYX655443:JYX655445 KIT655443:KIT655445 KSP655443:KSP655445 LCL655443:LCL655445 LMH655443:LMH655445 LWD655443:LWD655445 MFZ655443:MFZ655445 MPV655443:MPV655445 MZR655443:MZR655445 NJN655443:NJN655445 NTJ655443:NTJ655445 ODF655443:ODF655445 ONB655443:ONB655445 OWX655443:OWX655445 PGT655443:PGT655445 PQP655443:PQP655445 QAL655443:QAL655445 QKH655443:QKH655445 QUD655443:QUD655445 RDZ655443:RDZ655445 RNV655443:RNV655445 RXR655443:RXR655445 SHN655443:SHN655445 SRJ655443:SRJ655445 TBF655443:TBF655445 TLB655443:TLB655445 TUX655443:TUX655445 UET655443:UET655445 UOP655443:UOP655445 UYL655443:UYL655445 VIH655443:VIH655445 VSD655443:VSD655445 WBZ655443:WBZ655445 WLV655443:WLV655445 WVR655443:WVR655445 J720979:J720981 JF720979:JF720981 TB720979:TB720981 ACX720979:ACX720981 AMT720979:AMT720981 AWP720979:AWP720981 BGL720979:BGL720981 BQH720979:BQH720981 CAD720979:CAD720981 CJZ720979:CJZ720981 CTV720979:CTV720981 DDR720979:DDR720981 DNN720979:DNN720981 DXJ720979:DXJ720981 EHF720979:EHF720981 ERB720979:ERB720981 FAX720979:FAX720981 FKT720979:FKT720981 FUP720979:FUP720981 GEL720979:GEL720981 GOH720979:GOH720981 GYD720979:GYD720981 HHZ720979:HHZ720981 HRV720979:HRV720981 IBR720979:IBR720981 ILN720979:ILN720981 IVJ720979:IVJ720981 JFF720979:JFF720981 JPB720979:JPB720981 JYX720979:JYX720981 KIT720979:KIT720981 KSP720979:KSP720981 LCL720979:LCL720981 LMH720979:LMH720981 LWD720979:LWD720981 MFZ720979:MFZ720981 MPV720979:MPV720981 MZR720979:MZR720981 NJN720979:NJN720981 NTJ720979:NTJ720981 ODF720979:ODF720981 ONB720979:ONB720981 OWX720979:OWX720981 PGT720979:PGT720981 PQP720979:PQP720981 QAL720979:QAL720981 QKH720979:QKH720981 QUD720979:QUD720981 RDZ720979:RDZ720981 RNV720979:RNV720981 RXR720979:RXR720981 SHN720979:SHN720981 SRJ720979:SRJ720981 TBF720979:TBF720981 TLB720979:TLB720981 TUX720979:TUX720981 UET720979:UET720981 UOP720979:UOP720981 UYL720979:UYL720981 VIH720979:VIH720981 VSD720979:VSD720981 WBZ720979:WBZ720981 WLV720979:WLV720981 WVR720979:WVR720981 J786515:J786517 JF786515:JF786517 TB786515:TB786517 ACX786515:ACX786517 AMT786515:AMT786517 AWP786515:AWP786517 BGL786515:BGL786517 BQH786515:BQH786517 CAD786515:CAD786517 CJZ786515:CJZ786517 CTV786515:CTV786517 DDR786515:DDR786517 DNN786515:DNN786517 DXJ786515:DXJ786517 EHF786515:EHF786517 ERB786515:ERB786517 FAX786515:FAX786517 FKT786515:FKT786517 FUP786515:FUP786517 GEL786515:GEL786517 GOH786515:GOH786517 GYD786515:GYD786517 HHZ786515:HHZ786517 HRV786515:HRV786517 IBR786515:IBR786517 ILN786515:ILN786517 IVJ786515:IVJ786517 JFF786515:JFF786517 JPB786515:JPB786517 JYX786515:JYX786517 KIT786515:KIT786517 KSP786515:KSP786517 LCL786515:LCL786517 LMH786515:LMH786517 LWD786515:LWD786517 MFZ786515:MFZ786517 MPV786515:MPV786517 MZR786515:MZR786517 NJN786515:NJN786517 NTJ786515:NTJ786517 ODF786515:ODF786517 ONB786515:ONB786517 OWX786515:OWX786517 PGT786515:PGT786517 PQP786515:PQP786517 QAL786515:QAL786517 QKH786515:QKH786517 QUD786515:QUD786517 RDZ786515:RDZ786517 RNV786515:RNV786517 RXR786515:RXR786517 SHN786515:SHN786517 SRJ786515:SRJ786517 TBF786515:TBF786517 TLB786515:TLB786517 TUX786515:TUX786517 UET786515:UET786517 UOP786515:UOP786517 UYL786515:UYL786517 VIH786515:VIH786517 VSD786515:VSD786517 WBZ786515:WBZ786517 WLV786515:WLV786517 WVR786515:WVR786517 J852051:J852053 JF852051:JF852053 TB852051:TB852053 ACX852051:ACX852053 AMT852051:AMT852053 AWP852051:AWP852053 BGL852051:BGL852053 BQH852051:BQH852053 CAD852051:CAD852053 CJZ852051:CJZ852053 CTV852051:CTV852053 DDR852051:DDR852053 DNN852051:DNN852053 DXJ852051:DXJ852053 EHF852051:EHF852053 ERB852051:ERB852053 FAX852051:FAX852053 FKT852051:FKT852053 FUP852051:FUP852053 GEL852051:GEL852053 GOH852051:GOH852053 GYD852051:GYD852053 HHZ852051:HHZ852053 HRV852051:HRV852053 IBR852051:IBR852053 ILN852051:ILN852053 IVJ852051:IVJ852053 JFF852051:JFF852053 JPB852051:JPB852053 JYX852051:JYX852053 KIT852051:KIT852053 KSP852051:KSP852053 LCL852051:LCL852053 LMH852051:LMH852053 LWD852051:LWD852053 MFZ852051:MFZ852053 MPV852051:MPV852053 MZR852051:MZR852053 NJN852051:NJN852053 NTJ852051:NTJ852053 ODF852051:ODF852053 ONB852051:ONB852053 OWX852051:OWX852053 PGT852051:PGT852053 PQP852051:PQP852053 QAL852051:QAL852053 QKH852051:QKH852053 QUD852051:QUD852053 RDZ852051:RDZ852053 RNV852051:RNV852053 RXR852051:RXR852053 SHN852051:SHN852053 SRJ852051:SRJ852053 TBF852051:TBF852053 TLB852051:TLB852053 TUX852051:TUX852053 UET852051:UET852053 UOP852051:UOP852053 UYL852051:UYL852053 VIH852051:VIH852053 VSD852051:VSD852053 WBZ852051:WBZ852053 WLV852051:WLV852053 WVR852051:WVR852053 J917587:J917589 JF917587:JF917589 TB917587:TB917589 ACX917587:ACX917589 AMT917587:AMT917589 AWP917587:AWP917589 BGL917587:BGL917589 BQH917587:BQH917589 CAD917587:CAD917589 CJZ917587:CJZ917589 CTV917587:CTV917589 DDR917587:DDR917589 DNN917587:DNN917589 DXJ917587:DXJ917589 EHF917587:EHF917589 ERB917587:ERB917589 FAX917587:FAX917589 FKT917587:FKT917589 FUP917587:FUP917589 GEL917587:GEL917589 GOH917587:GOH917589 GYD917587:GYD917589 HHZ917587:HHZ917589 HRV917587:HRV917589 IBR917587:IBR917589 ILN917587:ILN917589 IVJ917587:IVJ917589 JFF917587:JFF917589 JPB917587:JPB917589 JYX917587:JYX917589 KIT917587:KIT917589 KSP917587:KSP917589 LCL917587:LCL917589 LMH917587:LMH917589 LWD917587:LWD917589 MFZ917587:MFZ917589 MPV917587:MPV917589 MZR917587:MZR917589 NJN917587:NJN917589 NTJ917587:NTJ917589 ODF917587:ODF917589 ONB917587:ONB917589 OWX917587:OWX917589 PGT917587:PGT917589 PQP917587:PQP917589 QAL917587:QAL917589 QKH917587:QKH917589 QUD917587:QUD917589 RDZ917587:RDZ917589 RNV917587:RNV917589 RXR917587:RXR917589 SHN917587:SHN917589 SRJ917587:SRJ917589 TBF917587:TBF917589 TLB917587:TLB917589 TUX917587:TUX917589 UET917587:UET917589 UOP917587:UOP917589 UYL917587:UYL917589 VIH917587:VIH917589 VSD917587:VSD917589 WBZ917587:WBZ917589 WLV917587:WLV917589 WVR917587:WVR917589 J983123:J983125 JF983123:JF983125 TB983123:TB983125 ACX983123:ACX983125 AMT983123:AMT983125 AWP983123:AWP983125 BGL983123:BGL983125 BQH983123:BQH983125 CAD983123:CAD983125 CJZ983123:CJZ983125 CTV983123:CTV983125 DDR983123:DDR983125 DNN983123:DNN983125 DXJ983123:DXJ983125 EHF983123:EHF983125 ERB983123:ERB983125 FAX983123:FAX983125 FKT983123:FKT983125 FUP983123:FUP983125 GEL983123:GEL983125 GOH983123:GOH983125 GYD983123:GYD983125 HHZ983123:HHZ983125 HRV983123:HRV983125 IBR983123:IBR983125 ILN983123:ILN983125 IVJ983123:IVJ983125 JFF983123:JFF983125 JPB983123:JPB983125 JYX983123:JYX983125 KIT983123:KIT983125 KSP983123:KSP983125 LCL983123:LCL983125 LMH983123:LMH983125 LWD983123:LWD983125 MFZ983123:MFZ983125 MPV983123:MPV983125 MZR983123:MZR983125 NJN983123:NJN983125 NTJ983123:NTJ983125 ODF983123:ODF983125 ONB983123:ONB983125 OWX983123:OWX983125 PGT983123:PGT983125 PQP983123:PQP983125 QAL983123:QAL983125 QKH983123:QKH983125 QUD983123:QUD983125 RDZ983123:RDZ983125 RNV983123:RNV983125 RXR983123:RXR983125 SHN983123:SHN983125 SRJ983123:SRJ983125 TBF983123:TBF983125 TLB983123:TLB983125 TUX983123:TUX983125 UET983123:UET983125 UOP983123:UOP983125 UYL983123:UYL983125 VIH983123:VIH983125 VSD983123:VSD983125 WBZ983123:WBZ983125 WLV983123:WLV983125 WVR983123:WVR983125" xr:uid="{AE579FC2-6DD6-4CED-9E8B-A855A8A6F0B2}"/>
  </dataValidations>
  <pageMargins left="0.2" right="0.2" top="0.75" bottom="0.75" header="0.3" footer="0.3"/>
  <pageSetup paperSize="9" orientation="landscape"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B4D96-18CC-4DAA-A756-71C75A3AD7EE}">
  <dimension ref="A2:Q129"/>
  <sheetViews>
    <sheetView topLeftCell="F127" zoomScale="70" zoomScaleNormal="70" workbookViewId="0">
      <selection activeCell="P127" sqref="P127"/>
    </sheetView>
  </sheetViews>
  <sheetFormatPr defaultRowHeight="18.75"/>
  <cols>
    <col min="1" max="1" width="2.625" style="8" customWidth="1"/>
    <col min="2" max="2" width="15.5" style="9" bestFit="1" customWidth="1"/>
    <col min="3" max="3" width="14.375" style="9" bestFit="1" customWidth="1"/>
    <col min="4" max="4" width="13.125" style="9" bestFit="1" customWidth="1"/>
    <col min="5" max="5" width="76.875" style="8" bestFit="1" customWidth="1"/>
    <col min="6" max="6" width="6.25" style="3" customWidth="1"/>
    <col min="7" max="8" width="12.75" style="14" customWidth="1"/>
    <col min="9" max="9" width="5.75" style="3" customWidth="1"/>
    <col min="10" max="10" width="26.75" style="8" customWidth="1"/>
    <col min="11" max="11" width="37.25" style="8" bestFit="1" customWidth="1"/>
    <col min="12" max="12" width="11" style="9" customWidth="1"/>
    <col min="13" max="13" width="13.75" style="10" customWidth="1"/>
    <col min="14" max="14" width="6.375" style="8" customWidth="1"/>
    <col min="15" max="15" width="15.875" style="9" customWidth="1"/>
    <col min="16" max="16" width="15.875" style="11" customWidth="1"/>
    <col min="17" max="17" width="15.625" style="12" customWidth="1"/>
    <col min="18" max="256" width="9" style="8"/>
    <col min="257" max="257" width="2.625" style="8" customWidth="1"/>
    <col min="258" max="258" width="15.5" style="8" bestFit="1" customWidth="1"/>
    <col min="259" max="259" width="14.375" style="8" bestFit="1" customWidth="1"/>
    <col min="260" max="260" width="13.125" style="8" bestFit="1" customWidth="1"/>
    <col min="261" max="261" width="76.875" style="8" bestFit="1" customWidth="1"/>
    <col min="262" max="262" width="6.25" style="8" customWidth="1"/>
    <col min="263" max="264" width="12.75" style="8" customWidth="1"/>
    <col min="265" max="265" width="5.75" style="8" customWidth="1"/>
    <col min="266" max="266" width="26.75" style="8" customWidth="1"/>
    <col min="267" max="267" width="37.25" style="8" bestFit="1" customWidth="1"/>
    <col min="268" max="268" width="11" style="8" customWidth="1"/>
    <col min="269" max="269" width="13.75" style="8" customWidth="1"/>
    <col min="270" max="270" width="6.375" style="8" customWidth="1"/>
    <col min="271" max="272" width="15.875" style="8" customWidth="1"/>
    <col min="273" max="273" width="15.625" style="8" customWidth="1"/>
    <col min="274" max="512" width="9" style="8"/>
    <col min="513" max="513" width="2.625" style="8" customWidth="1"/>
    <col min="514" max="514" width="15.5" style="8" bestFit="1" customWidth="1"/>
    <col min="515" max="515" width="14.375" style="8" bestFit="1" customWidth="1"/>
    <col min="516" max="516" width="13.125" style="8" bestFit="1" customWidth="1"/>
    <col min="517" max="517" width="76.875" style="8" bestFit="1" customWidth="1"/>
    <col min="518" max="518" width="6.25" style="8" customWidth="1"/>
    <col min="519" max="520" width="12.75" style="8" customWidth="1"/>
    <col min="521" max="521" width="5.75" style="8" customWidth="1"/>
    <col min="522" max="522" width="26.75" style="8" customWidth="1"/>
    <col min="523" max="523" width="37.25" style="8" bestFit="1" customWidth="1"/>
    <col min="524" max="524" width="11" style="8" customWidth="1"/>
    <col min="525" max="525" width="13.75" style="8" customWidth="1"/>
    <col min="526" max="526" width="6.375" style="8" customWidth="1"/>
    <col min="527" max="528" width="15.875" style="8" customWidth="1"/>
    <col min="529" max="529" width="15.625" style="8" customWidth="1"/>
    <col min="530" max="768" width="9" style="8"/>
    <col min="769" max="769" width="2.625" style="8" customWidth="1"/>
    <col min="770" max="770" width="15.5" style="8" bestFit="1" customWidth="1"/>
    <col min="771" max="771" width="14.375" style="8" bestFit="1" customWidth="1"/>
    <col min="772" max="772" width="13.125" style="8" bestFit="1" customWidth="1"/>
    <col min="773" max="773" width="76.875" style="8" bestFit="1" customWidth="1"/>
    <col min="774" max="774" width="6.25" style="8" customWidth="1"/>
    <col min="775" max="776" width="12.75" style="8" customWidth="1"/>
    <col min="777" max="777" width="5.75" style="8" customWidth="1"/>
    <col min="778" max="778" width="26.75" style="8" customWidth="1"/>
    <col min="779" max="779" width="37.25" style="8" bestFit="1" customWidth="1"/>
    <col min="780" max="780" width="11" style="8" customWidth="1"/>
    <col min="781" max="781" width="13.75" style="8" customWidth="1"/>
    <col min="782" max="782" width="6.375" style="8" customWidth="1"/>
    <col min="783" max="784" width="15.875" style="8" customWidth="1"/>
    <col min="785" max="785" width="15.625" style="8" customWidth="1"/>
    <col min="786" max="1024" width="9" style="8"/>
    <col min="1025" max="1025" width="2.625" style="8" customWidth="1"/>
    <col min="1026" max="1026" width="15.5" style="8" bestFit="1" customWidth="1"/>
    <col min="1027" max="1027" width="14.375" style="8" bestFit="1" customWidth="1"/>
    <col min="1028" max="1028" width="13.125" style="8" bestFit="1" customWidth="1"/>
    <col min="1029" max="1029" width="76.875" style="8" bestFit="1" customWidth="1"/>
    <col min="1030" max="1030" width="6.25" style="8" customWidth="1"/>
    <col min="1031" max="1032" width="12.75" style="8" customWidth="1"/>
    <col min="1033" max="1033" width="5.75" style="8" customWidth="1"/>
    <col min="1034" max="1034" width="26.75" style="8" customWidth="1"/>
    <col min="1035" max="1035" width="37.25" style="8" bestFit="1" customWidth="1"/>
    <col min="1036" max="1036" width="11" style="8" customWidth="1"/>
    <col min="1037" max="1037" width="13.75" style="8" customWidth="1"/>
    <col min="1038" max="1038" width="6.375" style="8" customWidth="1"/>
    <col min="1039" max="1040" width="15.875" style="8" customWidth="1"/>
    <col min="1041" max="1041" width="15.625" style="8" customWidth="1"/>
    <col min="1042" max="1280" width="9" style="8"/>
    <col min="1281" max="1281" width="2.625" style="8" customWidth="1"/>
    <col min="1282" max="1282" width="15.5" style="8" bestFit="1" customWidth="1"/>
    <col min="1283" max="1283" width="14.375" style="8" bestFit="1" customWidth="1"/>
    <col min="1284" max="1284" width="13.125" style="8" bestFit="1" customWidth="1"/>
    <col min="1285" max="1285" width="76.875" style="8" bestFit="1" customWidth="1"/>
    <col min="1286" max="1286" width="6.25" style="8" customWidth="1"/>
    <col min="1287" max="1288" width="12.75" style="8" customWidth="1"/>
    <col min="1289" max="1289" width="5.75" style="8" customWidth="1"/>
    <col min="1290" max="1290" width="26.75" style="8" customWidth="1"/>
    <col min="1291" max="1291" width="37.25" style="8" bestFit="1" customWidth="1"/>
    <col min="1292" max="1292" width="11" style="8" customWidth="1"/>
    <col min="1293" max="1293" width="13.75" style="8" customWidth="1"/>
    <col min="1294" max="1294" width="6.375" style="8" customWidth="1"/>
    <col min="1295" max="1296" width="15.875" style="8" customWidth="1"/>
    <col min="1297" max="1297" width="15.625" style="8" customWidth="1"/>
    <col min="1298" max="1536" width="9" style="8"/>
    <col min="1537" max="1537" width="2.625" style="8" customWidth="1"/>
    <col min="1538" max="1538" width="15.5" style="8" bestFit="1" customWidth="1"/>
    <col min="1539" max="1539" width="14.375" style="8" bestFit="1" customWidth="1"/>
    <col min="1540" max="1540" width="13.125" style="8" bestFit="1" customWidth="1"/>
    <col min="1541" max="1541" width="76.875" style="8" bestFit="1" customWidth="1"/>
    <col min="1542" max="1542" width="6.25" style="8" customWidth="1"/>
    <col min="1543" max="1544" width="12.75" style="8" customWidth="1"/>
    <col min="1545" max="1545" width="5.75" style="8" customWidth="1"/>
    <col min="1546" max="1546" width="26.75" style="8" customWidth="1"/>
    <col min="1547" max="1547" width="37.25" style="8" bestFit="1" customWidth="1"/>
    <col min="1548" max="1548" width="11" style="8" customWidth="1"/>
    <col min="1549" max="1549" width="13.75" style="8" customWidth="1"/>
    <col min="1550" max="1550" width="6.375" style="8" customWidth="1"/>
    <col min="1551" max="1552" width="15.875" style="8" customWidth="1"/>
    <col min="1553" max="1553" width="15.625" style="8" customWidth="1"/>
    <col min="1554" max="1792" width="9" style="8"/>
    <col min="1793" max="1793" width="2.625" style="8" customWidth="1"/>
    <col min="1794" max="1794" width="15.5" style="8" bestFit="1" customWidth="1"/>
    <col min="1795" max="1795" width="14.375" style="8" bestFit="1" customWidth="1"/>
    <col min="1796" max="1796" width="13.125" style="8" bestFit="1" customWidth="1"/>
    <col min="1797" max="1797" width="76.875" style="8" bestFit="1" customWidth="1"/>
    <col min="1798" max="1798" width="6.25" style="8" customWidth="1"/>
    <col min="1799" max="1800" width="12.75" style="8" customWidth="1"/>
    <col min="1801" max="1801" width="5.75" style="8" customWidth="1"/>
    <col min="1802" max="1802" width="26.75" style="8" customWidth="1"/>
    <col min="1803" max="1803" width="37.25" style="8" bestFit="1" customWidth="1"/>
    <col min="1804" max="1804" width="11" style="8" customWidth="1"/>
    <col min="1805" max="1805" width="13.75" style="8" customWidth="1"/>
    <col min="1806" max="1806" width="6.375" style="8" customWidth="1"/>
    <col min="1807" max="1808" width="15.875" style="8" customWidth="1"/>
    <col min="1809" max="1809" width="15.625" style="8" customWidth="1"/>
    <col min="1810" max="2048" width="9" style="8"/>
    <col min="2049" max="2049" width="2.625" style="8" customWidth="1"/>
    <col min="2050" max="2050" width="15.5" style="8" bestFit="1" customWidth="1"/>
    <col min="2051" max="2051" width="14.375" style="8" bestFit="1" customWidth="1"/>
    <col min="2052" max="2052" width="13.125" style="8" bestFit="1" customWidth="1"/>
    <col min="2053" max="2053" width="76.875" style="8" bestFit="1" customWidth="1"/>
    <col min="2054" max="2054" width="6.25" style="8" customWidth="1"/>
    <col min="2055" max="2056" width="12.75" style="8" customWidth="1"/>
    <col min="2057" max="2057" width="5.75" style="8" customWidth="1"/>
    <col min="2058" max="2058" width="26.75" style="8" customWidth="1"/>
    <col min="2059" max="2059" width="37.25" style="8" bestFit="1" customWidth="1"/>
    <col min="2060" max="2060" width="11" style="8" customWidth="1"/>
    <col min="2061" max="2061" width="13.75" style="8" customWidth="1"/>
    <col min="2062" max="2062" width="6.375" style="8" customWidth="1"/>
    <col min="2063" max="2064" width="15.875" style="8" customWidth="1"/>
    <col min="2065" max="2065" width="15.625" style="8" customWidth="1"/>
    <col min="2066" max="2304" width="9" style="8"/>
    <col min="2305" max="2305" width="2.625" style="8" customWidth="1"/>
    <col min="2306" max="2306" width="15.5" style="8" bestFit="1" customWidth="1"/>
    <col min="2307" max="2307" width="14.375" style="8" bestFit="1" customWidth="1"/>
    <col min="2308" max="2308" width="13.125" style="8" bestFit="1" customWidth="1"/>
    <col min="2309" max="2309" width="76.875" style="8" bestFit="1" customWidth="1"/>
    <col min="2310" max="2310" width="6.25" style="8" customWidth="1"/>
    <col min="2311" max="2312" width="12.75" style="8" customWidth="1"/>
    <col min="2313" max="2313" width="5.75" style="8" customWidth="1"/>
    <col min="2314" max="2314" width="26.75" style="8" customWidth="1"/>
    <col min="2315" max="2315" width="37.25" style="8" bestFit="1" customWidth="1"/>
    <col min="2316" max="2316" width="11" style="8" customWidth="1"/>
    <col min="2317" max="2317" width="13.75" style="8" customWidth="1"/>
    <col min="2318" max="2318" width="6.375" style="8" customWidth="1"/>
    <col min="2319" max="2320" width="15.875" style="8" customWidth="1"/>
    <col min="2321" max="2321" width="15.625" style="8" customWidth="1"/>
    <col min="2322" max="2560" width="9" style="8"/>
    <col min="2561" max="2561" width="2.625" style="8" customWidth="1"/>
    <col min="2562" max="2562" width="15.5" style="8" bestFit="1" customWidth="1"/>
    <col min="2563" max="2563" width="14.375" style="8" bestFit="1" customWidth="1"/>
    <col min="2564" max="2564" width="13.125" style="8" bestFit="1" customWidth="1"/>
    <col min="2565" max="2565" width="76.875" style="8" bestFit="1" customWidth="1"/>
    <col min="2566" max="2566" width="6.25" style="8" customWidth="1"/>
    <col min="2567" max="2568" width="12.75" style="8" customWidth="1"/>
    <col min="2569" max="2569" width="5.75" style="8" customWidth="1"/>
    <col min="2570" max="2570" width="26.75" style="8" customWidth="1"/>
    <col min="2571" max="2571" width="37.25" style="8" bestFit="1" customWidth="1"/>
    <col min="2572" max="2572" width="11" style="8" customWidth="1"/>
    <col min="2573" max="2573" width="13.75" style="8" customWidth="1"/>
    <col min="2574" max="2574" width="6.375" style="8" customWidth="1"/>
    <col min="2575" max="2576" width="15.875" style="8" customWidth="1"/>
    <col min="2577" max="2577" width="15.625" style="8" customWidth="1"/>
    <col min="2578" max="2816" width="9" style="8"/>
    <col min="2817" max="2817" width="2.625" style="8" customWidth="1"/>
    <col min="2818" max="2818" width="15.5" style="8" bestFit="1" customWidth="1"/>
    <col min="2819" max="2819" width="14.375" style="8" bestFit="1" customWidth="1"/>
    <col min="2820" max="2820" width="13.125" style="8" bestFit="1" customWidth="1"/>
    <col min="2821" max="2821" width="76.875" style="8" bestFit="1" customWidth="1"/>
    <col min="2822" max="2822" width="6.25" style="8" customWidth="1"/>
    <col min="2823" max="2824" width="12.75" style="8" customWidth="1"/>
    <col min="2825" max="2825" width="5.75" style="8" customWidth="1"/>
    <col min="2826" max="2826" width="26.75" style="8" customWidth="1"/>
    <col min="2827" max="2827" width="37.25" style="8" bestFit="1" customWidth="1"/>
    <col min="2828" max="2828" width="11" style="8" customWidth="1"/>
    <col min="2829" max="2829" width="13.75" style="8" customWidth="1"/>
    <col min="2830" max="2830" width="6.375" style="8" customWidth="1"/>
    <col min="2831" max="2832" width="15.875" style="8" customWidth="1"/>
    <col min="2833" max="2833" width="15.625" style="8" customWidth="1"/>
    <col min="2834" max="3072" width="9" style="8"/>
    <col min="3073" max="3073" width="2.625" style="8" customWidth="1"/>
    <col min="3074" max="3074" width="15.5" style="8" bestFit="1" customWidth="1"/>
    <col min="3075" max="3075" width="14.375" style="8" bestFit="1" customWidth="1"/>
    <col min="3076" max="3076" width="13.125" style="8" bestFit="1" customWidth="1"/>
    <col min="3077" max="3077" width="76.875" style="8" bestFit="1" customWidth="1"/>
    <col min="3078" max="3078" width="6.25" style="8" customWidth="1"/>
    <col min="3079" max="3080" width="12.75" style="8" customWidth="1"/>
    <col min="3081" max="3081" width="5.75" style="8" customWidth="1"/>
    <col min="3082" max="3082" width="26.75" style="8" customWidth="1"/>
    <col min="3083" max="3083" width="37.25" style="8" bestFit="1" customWidth="1"/>
    <col min="3084" max="3084" width="11" style="8" customWidth="1"/>
    <col min="3085" max="3085" width="13.75" style="8" customWidth="1"/>
    <col min="3086" max="3086" width="6.375" style="8" customWidth="1"/>
    <col min="3087" max="3088" width="15.875" style="8" customWidth="1"/>
    <col min="3089" max="3089" width="15.625" style="8" customWidth="1"/>
    <col min="3090" max="3328" width="9" style="8"/>
    <col min="3329" max="3329" width="2.625" style="8" customWidth="1"/>
    <col min="3330" max="3330" width="15.5" style="8" bestFit="1" customWidth="1"/>
    <col min="3331" max="3331" width="14.375" style="8" bestFit="1" customWidth="1"/>
    <col min="3332" max="3332" width="13.125" style="8" bestFit="1" customWidth="1"/>
    <col min="3333" max="3333" width="76.875" style="8" bestFit="1" customWidth="1"/>
    <col min="3334" max="3334" width="6.25" style="8" customWidth="1"/>
    <col min="3335" max="3336" width="12.75" style="8" customWidth="1"/>
    <col min="3337" max="3337" width="5.75" style="8" customWidth="1"/>
    <col min="3338" max="3338" width="26.75" style="8" customWidth="1"/>
    <col min="3339" max="3339" width="37.25" style="8" bestFit="1" customWidth="1"/>
    <col min="3340" max="3340" width="11" style="8" customWidth="1"/>
    <col min="3341" max="3341" width="13.75" style="8" customWidth="1"/>
    <col min="3342" max="3342" width="6.375" style="8" customWidth="1"/>
    <col min="3343" max="3344" width="15.875" style="8" customWidth="1"/>
    <col min="3345" max="3345" width="15.625" style="8" customWidth="1"/>
    <col min="3346" max="3584" width="9" style="8"/>
    <col min="3585" max="3585" width="2.625" style="8" customWidth="1"/>
    <col min="3586" max="3586" width="15.5" style="8" bestFit="1" customWidth="1"/>
    <col min="3587" max="3587" width="14.375" style="8" bestFit="1" customWidth="1"/>
    <col min="3588" max="3588" width="13.125" style="8" bestFit="1" customWidth="1"/>
    <col min="3589" max="3589" width="76.875" style="8" bestFit="1" customWidth="1"/>
    <col min="3590" max="3590" width="6.25" style="8" customWidth="1"/>
    <col min="3591" max="3592" width="12.75" style="8" customWidth="1"/>
    <col min="3593" max="3593" width="5.75" style="8" customWidth="1"/>
    <col min="3594" max="3594" width="26.75" style="8" customWidth="1"/>
    <col min="3595" max="3595" width="37.25" style="8" bestFit="1" customWidth="1"/>
    <col min="3596" max="3596" width="11" style="8" customWidth="1"/>
    <col min="3597" max="3597" width="13.75" style="8" customWidth="1"/>
    <col min="3598" max="3598" width="6.375" style="8" customWidth="1"/>
    <col min="3599" max="3600" width="15.875" style="8" customWidth="1"/>
    <col min="3601" max="3601" width="15.625" style="8" customWidth="1"/>
    <col min="3602" max="3840" width="9" style="8"/>
    <col min="3841" max="3841" width="2.625" style="8" customWidth="1"/>
    <col min="3842" max="3842" width="15.5" style="8" bestFit="1" customWidth="1"/>
    <col min="3843" max="3843" width="14.375" style="8" bestFit="1" customWidth="1"/>
    <col min="3844" max="3844" width="13.125" style="8" bestFit="1" customWidth="1"/>
    <col min="3845" max="3845" width="76.875" style="8" bestFit="1" customWidth="1"/>
    <col min="3846" max="3846" width="6.25" style="8" customWidth="1"/>
    <col min="3847" max="3848" width="12.75" style="8" customWidth="1"/>
    <col min="3849" max="3849" width="5.75" style="8" customWidth="1"/>
    <col min="3850" max="3850" width="26.75" style="8" customWidth="1"/>
    <col min="3851" max="3851" width="37.25" style="8" bestFit="1" customWidth="1"/>
    <col min="3852" max="3852" width="11" style="8" customWidth="1"/>
    <col min="3853" max="3853" width="13.75" style="8" customWidth="1"/>
    <col min="3854" max="3854" width="6.375" style="8" customWidth="1"/>
    <col min="3855" max="3856" width="15.875" style="8" customWidth="1"/>
    <col min="3857" max="3857" width="15.625" style="8" customWidth="1"/>
    <col min="3858" max="4096" width="9" style="8"/>
    <col min="4097" max="4097" width="2.625" style="8" customWidth="1"/>
    <col min="4098" max="4098" width="15.5" style="8" bestFit="1" customWidth="1"/>
    <col min="4099" max="4099" width="14.375" style="8" bestFit="1" customWidth="1"/>
    <col min="4100" max="4100" width="13.125" style="8" bestFit="1" customWidth="1"/>
    <col min="4101" max="4101" width="76.875" style="8" bestFit="1" customWidth="1"/>
    <col min="4102" max="4102" width="6.25" style="8" customWidth="1"/>
    <col min="4103" max="4104" width="12.75" style="8" customWidth="1"/>
    <col min="4105" max="4105" width="5.75" style="8" customWidth="1"/>
    <col min="4106" max="4106" width="26.75" style="8" customWidth="1"/>
    <col min="4107" max="4107" width="37.25" style="8" bestFit="1" customWidth="1"/>
    <col min="4108" max="4108" width="11" style="8" customWidth="1"/>
    <col min="4109" max="4109" width="13.75" style="8" customWidth="1"/>
    <col min="4110" max="4110" width="6.375" style="8" customWidth="1"/>
    <col min="4111" max="4112" width="15.875" style="8" customWidth="1"/>
    <col min="4113" max="4113" width="15.625" style="8" customWidth="1"/>
    <col min="4114" max="4352" width="9" style="8"/>
    <col min="4353" max="4353" width="2.625" style="8" customWidth="1"/>
    <col min="4354" max="4354" width="15.5" style="8" bestFit="1" customWidth="1"/>
    <col min="4355" max="4355" width="14.375" style="8" bestFit="1" customWidth="1"/>
    <col min="4356" max="4356" width="13.125" style="8" bestFit="1" customWidth="1"/>
    <col min="4357" max="4357" width="76.875" style="8" bestFit="1" customWidth="1"/>
    <col min="4358" max="4358" width="6.25" style="8" customWidth="1"/>
    <col min="4359" max="4360" width="12.75" style="8" customWidth="1"/>
    <col min="4361" max="4361" width="5.75" style="8" customWidth="1"/>
    <col min="4362" max="4362" width="26.75" style="8" customWidth="1"/>
    <col min="4363" max="4363" width="37.25" style="8" bestFit="1" customWidth="1"/>
    <col min="4364" max="4364" width="11" style="8" customWidth="1"/>
    <col min="4365" max="4365" width="13.75" style="8" customWidth="1"/>
    <col min="4366" max="4366" width="6.375" style="8" customWidth="1"/>
    <col min="4367" max="4368" width="15.875" style="8" customWidth="1"/>
    <col min="4369" max="4369" width="15.625" style="8" customWidth="1"/>
    <col min="4370" max="4608" width="9" style="8"/>
    <col min="4609" max="4609" width="2.625" style="8" customWidth="1"/>
    <col min="4610" max="4610" width="15.5" style="8" bestFit="1" customWidth="1"/>
    <col min="4611" max="4611" width="14.375" style="8" bestFit="1" customWidth="1"/>
    <col min="4612" max="4612" width="13.125" style="8" bestFit="1" customWidth="1"/>
    <col min="4613" max="4613" width="76.875" style="8" bestFit="1" customWidth="1"/>
    <col min="4614" max="4614" width="6.25" style="8" customWidth="1"/>
    <col min="4615" max="4616" width="12.75" style="8" customWidth="1"/>
    <col min="4617" max="4617" width="5.75" style="8" customWidth="1"/>
    <col min="4618" max="4618" width="26.75" style="8" customWidth="1"/>
    <col min="4619" max="4619" width="37.25" style="8" bestFit="1" customWidth="1"/>
    <col min="4620" max="4620" width="11" style="8" customWidth="1"/>
    <col min="4621" max="4621" width="13.75" style="8" customWidth="1"/>
    <col min="4622" max="4622" width="6.375" style="8" customWidth="1"/>
    <col min="4623" max="4624" width="15.875" style="8" customWidth="1"/>
    <col min="4625" max="4625" width="15.625" style="8" customWidth="1"/>
    <col min="4626" max="4864" width="9" style="8"/>
    <col min="4865" max="4865" width="2.625" style="8" customWidth="1"/>
    <col min="4866" max="4866" width="15.5" style="8" bestFit="1" customWidth="1"/>
    <col min="4867" max="4867" width="14.375" style="8" bestFit="1" customWidth="1"/>
    <col min="4868" max="4868" width="13.125" style="8" bestFit="1" customWidth="1"/>
    <col min="4869" max="4869" width="76.875" style="8" bestFit="1" customWidth="1"/>
    <col min="4870" max="4870" width="6.25" style="8" customWidth="1"/>
    <col min="4871" max="4872" width="12.75" style="8" customWidth="1"/>
    <col min="4873" max="4873" width="5.75" style="8" customWidth="1"/>
    <col min="4874" max="4874" width="26.75" style="8" customWidth="1"/>
    <col min="4875" max="4875" width="37.25" style="8" bestFit="1" customWidth="1"/>
    <col min="4876" max="4876" width="11" style="8" customWidth="1"/>
    <col min="4877" max="4877" width="13.75" style="8" customWidth="1"/>
    <col min="4878" max="4878" width="6.375" style="8" customWidth="1"/>
    <col min="4879" max="4880" width="15.875" style="8" customWidth="1"/>
    <col min="4881" max="4881" width="15.625" style="8" customWidth="1"/>
    <col min="4882" max="5120" width="9" style="8"/>
    <col min="5121" max="5121" width="2.625" style="8" customWidth="1"/>
    <col min="5122" max="5122" width="15.5" style="8" bestFit="1" customWidth="1"/>
    <col min="5123" max="5123" width="14.375" style="8" bestFit="1" customWidth="1"/>
    <col min="5124" max="5124" width="13.125" style="8" bestFit="1" customWidth="1"/>
    <col min="5125" max="5125" width="76.875" style="8" bestFit="1" customWidth="1"/>
    <col min="5126" max="5126" width="6.25" style="8" customWidth="1"/>
    <col min="5127" max="5128" width="12.75" style="8" customWidth="1"/>
    <col min="5129" max="5129" width="5.75" style="8" customWidth="1"/>
    <col min="5130" max="5130" width="26.75" style="8" customWidth="1"/>
    <col min="5131" max="5131" width="37.25" style="8" bestFit="1" customWidth="1"/>
    <col min="5132" max="5132" width="11" style="8" customWidth="1"/>
    <col min="5133" max="5133" width="13.75" style="8" customWidth="1"/>
    <col min="5134" max="5134" width="6.375" style="8" customWidth="1"/>
    <col min="5135" max="5136" width="15.875" style="8" customWidth="1"/>
    <col min="5137" max="5137" width="15.625" style="8" customWidth="1"/>
    <col min="5138" max="5376" width="9" style="8"/>
    <col min="5377" max="5377" width="2.625" style="8" customWidth="1"/>
    <col min="5378" max="5378" width="15.5" style="8" bestFit="1" customWidth="1"/>
    <col min="5379" max="5379" width="14.375" style="8" bestFit="1" customWidth="1"/>
    <col min="5380" max="5380" width="13.125" style="8" bestFit="1" customWidth="1"/>
    <col min="5381" max="5381" width="76.875" style="8" bestFit="1" customWidth="1"/>
    <col min="5382" max="5382" width="6.25" style="8" customWidth="1"/>
    <col min="5383" max="5384" width="12.75" style="8" customWidth="1"/>
    <col min="5385" max="5385" width="5.75" style="8" customWidth="1"/>
    <col min="5386" max="5386" width="26.75" style="8" customWidth="1"/>
    <col min="5387" max="5387" width="37.25" style="8" bestFit="1" customWidth="1"/>
    <col min="5388" max="5388" width="11" style="8" customWidth="1"/>
    <col min="5389" max="5389" width="13.75" style="8" customWidth="1"/>
    <col min="5390" max="5390" width="6.375" style="8" customWidth="1"/>
    <col min="5391" max="5392" width="15.875" style="8" customWidth="1"/>
    <col min="5393" max="5393" width="15.625" style="8" customWidth="1"/>
    <col min="5394" max="5632" width="9" style="8"/>
    <col min="5633" max="5633" width="2.625" style="8" customWidth="1"/>
    <col min="5634" max="5634" width="15.5" style="8" bestFit="1" customWidth="1"/>
    <col min="5635" max="5635" width="14.375" style="8" bestFit="1" customWidth="1"/>
    <col min="5636" max="5636" width="13.125" style="8" bestFit="1" customWidth="1"/>
    <col min="5637" max="5637" width="76.875" style="8" bestFit="1" customWidth="1"/>
    <col min="5638" max="5638" width="6.25" style="8" customWidth="1"/>
    <col min="5639" max="5640" width="12.75" style="8" customWidth="1"/>
    <col min="5641" max="5641" width="5.75" style="8" customWidth="1"/>
    <col min="5642" max="5642" width="26.75" style="8" customWidth="1"/>
    <col min="5643" max="5643" width="37.25" style="8" bestFit="1" customWidth="1"/>
    <col min="5644" max="5644" width="11" style="8" customWidth="1"/>
    <col min="5645" max="5645" width="13.75" style="8" customWidth="1"/>
    <col min="5646" max="5646" width="6.375" style="8" customWidth="1"/>
    <col min="5647" max="5648" width="15.875" style="8" customWidth="1"/>
    <col min="5649" max="5649" width="15.625" style="8" customWidth="1"/>
    <col min="5650" max="5888" width="9" style="8"/>
    <col min="5889" max="5889" width="2.625" style="8" customWidth="1"/>
    <col min="5890" max="5890" width="15.5" style="8" bestFit="1" customWidth="1"/>
    <col min="5891" max="5891" width="14.375" style="8" bestFit="1" customWidth="1"/>
    <col min="5892" max="5892" width="13.125" style="8" bestFit="1" customWidth="1"/>
    <col min="5893" max="5893" width="76.875" style="8" bestFit="1" customWidth="1"/>
    <col min="5894" max="5894" width="6.25" style="8" customWidth="1"/>
    <col min="5895" max="5896" width="12.75" style="8" customWidth="1"/>
    <col min="5897" max="5897" width="5.75" style="8" customWidth="1"/>
    <col min="5898" max="5898" width="26.75" style="8" customWidth="1"/>
    <col min="5899" max="5899" width="37.25" style="8" bestFit="1" customWidth="1"/>
    <col min="5900" max="5900" width="11" style="8" customWidth="1"/>
    <col min="5901" max="5901" width="13.75" style="8" customWidth="1"/>
    <col min="5902" max="5902" width="6.375" style="8" customWidth="1"/>
    <col min="5903" max="5904" width="15.875" style="8" customWidth="1"/>
    <col min="5905" max="5905" width="15.625" style="8" customWidth="1"/>
    <col min="5906" max="6144" width="9" style="8"/>
    <col min="6145" max="6145" width="2.625" style="8" customWidth="1"/>
    <col min="6146" max="6146" width="15.5" style="8" bestFit="1" customWidth="1"/>
    <col min="6147" max="6147" width="14.375" style="8" bestFit="1" customWidth="1"/>
    <col min="6148" max="6148" width="13.125" style="8" bestFit="1" customWidth="1"/>
    <col min="6149" max="6149" width="76.875" style="8" bestFit="1" customWidth="1"/>
    <col min="6150" max="6150" width="6.25" style="8" customWidth="1"/>
    <col min="6151" max="6152" width="12.75" style="8" customWidth="1"/>
    <col min="6153" max="6153" width="5.75" style="8" customWidth="1"/>
    <col min="6154" max="6154" width="26.75" style="8" customWidth="1"/>
    <col min="6155" max="6155" width="37.25" style="8" bestFit="1" customWidth="1"/>
    <col min="6156" max="6156" width="11" style="8" customWidth="1"/>
    <col min="6157" max="6157" width="13.75" style="8" customWidth="1"/>
    <col min="6158" max="6158" width="6.375" style="8" customWidth="1"/>
    <col min="6159" max="6160" width="15.875" style="8" customWidth="1"/>
    <col min="6161" max="6161" width="15.625" style="8" customWidth="1"/>
    <col min="6162" max="6400" width="9" style="8"/>
    <col min="6401" max="6401" width="2.625" style="8" customWidth="1"/>
    <col min="6402" max="6402" width="15.5" style="8" bestFit="1" customWidth="1"/>
    <col min="6403" max="6403" width="14.375" style="8" bestFit="1" customWidth="1"/>
    <col min="6404" max="6404" width="13.125" style="8" bestFit="1" customWidth="1"/>
    <col min="6405" max="6405" width="76.875" style="8" bestFit="1" customWidth="1"/>
    <col min="6406" max="6406" width="6.25" style="8" customWidth="1"/>
    <col min="6407" max="6408" width="12.75" style="8" customWidth="1"/>
    <col min="6409" max="6409" width="5.75" style="8" customWidth="1"/>
    <col min="6410" max="6410" width="26.75" style="8" customWidth="1"/>
    <col min="6411" max="6411" width="37.25" style="8" bestFit="1" customWidth="1"/>
    <col min="6412" max="6412" width="11" style="8" customWidth="1"/>
    <col min="6413" max="6413" width="13.75" style="8" customWidth="1"/>
    <col min="6414" max="6414" width="6.375" style="8" customWidth="1"/>
    <col min="6415" max="6416" width="15.875" style="8" customWidth="1"/>
    <col min="6417" max="6417" width="15.625" style="8" customWidth="1"/>
    <col min="6418" max="6656" width="9" style="8"/>
    <col min="6657" max="6657" width="2.625" style="8" customWidth="1"/>
    <col min="6658" max="6658" width="15.5" style="8" bestFit="1" customWidth="1"/>
    <col min="6659" max="6659" width="14.375" style="8" bestFit="1" customWidth="1"/>
    <col min="6660" max="6660" width="13.125" style="8" bestFit="1" customWidth="1"/>
    <col min="6661" max="6661" width="76.875" style="8" bestFit="1" customWidth="1"/>
    <col min="6662" max="6662" width="6.25" style="8" customWidth="1"/>
    <col min="6663" max="6664" width="12.75" style="8" customWidth="1"/>
    <col min="6665" max="6665" width="5.75" style="8" customWidth="1"/>
    <col min="6666" max="6666" width="26.75" style="8" customWidth="1"/>
    <col min="6667" max="6667" width="37.25" style="8" bestFit="1" customWidth="1"/>
    <col min="6668" max="6668" width="11" style="8" customWidth="1"/>
    <col min="6669" max="6669" width="13.75" style="8" customWidth="1"/>
    <col min="6670" max="6670" width="6.375" style="8" customWidth="1"/>
    <col min="6671" max="6672" width="15.875" style="8" customWidth="1"/>
    <col min="6673" max="6673" width="15.625" style="8" customWidth="1"/>
    <col min="6674" max="6912" width="9" style="8"/>
    <col min="6913" max="6913" width="2.625" style="8" customWidth="1"/>
    <col min="6914" max="6914" width="15.5" style="8" bestFit="1" customWidth="1"/>
    <col min="6915" max="6915" width="14.375" style="8" bestFit="1" customWidth="1"/>
    <col min="6916" max="6916" width="13.125" style="8" bestFit="1" customWidth="1"/>
    <col min="6917" max="6917" width="76.875" style="8" bestFit="1" customWidth="1"/>
    <col min="6918" max="6918" width="6.25" style="8" customWidth="1"/>
    <col min="6919" max="6920" width="12.75" style="8" customWidth="1"/>
    <col min="6921" max="6921" width="5.75" style="8" customWidth="1"/>
    <col min="6922" max="6922" width="26.75" style="8" customWidth="1"/>
    <col min="6923" max="6923" width="37.25" style="8" bestFit="1" customWidth="1"/>
    <col min="6924" max="6924" width="11" style="8" customWidth="1"/>
    <col min="6925" max="6925" width="13.75" style="8" customWidth="1"/>
    <col min="6926" max="6926" width="6.375" style="8" customWidth="1"/>
    <col min="6927" max="6928" width="15.875" style="8" customWidth="1"/>
    <col min="6929" max="6929" width="15.625" style="8" customWidth="1"/>
    <col min="6930" max="7168" width="9" style="8"/>
    <col min="7169" max="7169" width="2.625" style="8" customWidth="1"/>
    <col min="7170" max="7170" width="15.5" style="8" bestFit="1" customWidth="1"/>
    <col min="7171" max="7171" width="14.375" style="8" bestFit="1" customWidth="1"/>
    <col min="7172" max="7172" width="13.125" style="8" bestFit="1" customWidth="1"/>
    <col min="7173" max="7173" width="76.875" style="8" bestFit="1" customWidth="1"/>
    <col min="7174" max="7174" width="6.25" style="8" customWidth="1"/>
    <col min="7175" max="7176" width="12.75" style="8" customWidth="1"/>
    <col min="7177" max="7177" width="5.75" style="8" customWidth="1"/>
    <col min="7178" max="7178" width="26.75" style="8" customWidth="1"/>
    <col min="7179" max="7179" width="37.25" style="8" bestFit="1" customWidth="1"/>
    <col min="7180" max="7180" width="11" style="8" customWidth="1"/>
    <col min="7181" max="7181" width="13.75" style="8" customWidth="1"/>
    <col min="7182" max="7182" width="6.375" style="8" customWidth="1"/>
    <col min="7183" max="7184" width="15.875" style="8" customWidth="1"/>
    <col min="7185" max="7185" width="15.625" style="8" customWidth="1"/>
    <col min="7186" max="7424" width="9" style="8"/>
    <col min="7425" max="7425" width="2.625" style="8" customWidth="1"/>
    <col min="7426" max="7426" width="15.5" style="8" bestFit="1" customWidth="1"/>
    <col min="7427" max="7427" width="14.375" style="8" bestFit="1" customWidth="1"/>
    <col min="7428" max="7428" width="13.125" style="8" bestFit="1" customWidth="1"/>
    <col min="7429" max="7429" width="76.875" style="8" bestFit="1" customWidth="1"/>
    <col min="7430" max="7430" width="6.25" style="8" customWidth="1"/>
    <col min="7431" max="7432" width="12.75" style="8" customWidth="1"/>
    <col min="7433" max="7433" width="5.75" style="8" customWidth="1"/>
    <col min="7434" max="7434" width="26.75" style="8" customWidth="1"/>
    <col min="7435" max="7435" width="37.25" style="8" bestFit="1" customWidth="1"/>
    <col min="7436" max="7436" width="11" style="8" customWidth="1"/>
    <col min="7437" max="7437" width="13.75" style="8" customWidth="1"/>
    <col min="7438" max="7438" width="6.375" style="8" customWidth="1"/>
    <col min="7439" max="7440" width="15.875" style="8" customWidth="1"/>
    <col min="7441" max="7441" width="15.625" style="8" customWidth="1"/>
    <col min="7442" max="7680" width="9" style="8"/>
    <col min="7681" max="7681" width="2.625" style="8" customWidth="1"/>
    <col min="7682" max="7682" width="15.5" style="8" bestFit="1" customWidth="1"/>
    <col min="7683" max="7683" width="14.375" style="8" bestFit="1" customWidth="1"/>
    <col min="7684" max="7684" width="13.125" style="8" bestFit="1" customWidth="1"/>
    <col min="7685" max="7685" width="76.875" style="8" bestFit="1" customWidth="1"/>
    <col min="7686" max="7686" width="6.25" style="8" customWidth="1"/>
    <col min="7687" max="7688" width="12.75" style="8" customWidth="1"/>
    <col min="7689" max="7689" width="5.75" style="8" customWidth="1"/>
    <col min="7690" max="7690" width="26.75" style="8" customWidth="1"/>
    <col min="7691" max="7691" width="37.25" style="8" bestFit="1" customWidth="1"/>
    <col min="7692" max="7692" width="11" style="8" customWidth="1"/>
    <col min="7693" max="7693" width="13.75" style="8" customWidth="1"/>
    <col min="7694" max="7694" width="6.375" style="8" customWidth="1"/>
    <col min="7695" max="7696" width="15.875" style="8" customWidth="1"/>
    <col min="7697" max="7697" width="15.625" style="8" customWidth="1"/>
    <col min="7698" max="7936" width="9" style="8"/>
    <col min="7937" max="7937" width="2.625" style="8" customWidth="1"/>
    <col min="7938" max="7938" width="15.5" style="8" bestFit="1" customWidth="1"/>
    <col min="7939" max="7939" width="14.375" style="8" bestFit="1" customWidth="1"/>
    <col min="7940" max="7940" width="13.125" style="8" bestFit="1" customWidth="1"/>
    <col min="7941" max="7941" width="76.875" style="8" bestFit="1" customWidth="1"/>
    <col min="7942" max="7942" width="6.25" style="8" customWidth="1"/>
    <col min="7943" max="7944" width="12.75" style="8" customWidth="1"/>
    <col min="7945" max="7945" width="5.75" style="8" customWidth="1"/>
    <col min="7946" max="7946" width="26.75" style="8" customWidth="1"/>
    <col min="7947" max="7947" width="37.25" style="8" bestFit="1" customWidth="1"/>
    <col min="7948" max="7948" width="11" style="8" customWidth="1"/>
    <col min="7949" max="7949" width="13.75" style="8" customWidth="1"/>
    <col min="7950" max="7950" width="6.375" style="8" customWidth="1"/>
    <col min="7951" max="7952" width="15.875" style="8" customWidth="1"/>
    <col min="7953" max="7953" width="15.625" style="8" customWidth="1"/>
    <col min="7954" max="8192" width="9" style="8"/>
    <col min="8193" max="8193" width="2.625" style="8" customWidth="1"/>
    <col min="8194" max="8194" width="15.5" style="8" bestFit="1" customWidth="1"/>
    <col min="8195" max="8195" width="14.375" style="8" bestFit="1" customWidth="1"/>
    <col min="8196" max="8196" width="13.125" style="8" bestFit="1" customWidth="1"/>
    <col min="8197" max="8197" width="76.875" style="8" bestFit="1" customWidth="1"/>
    <col min="8198" max="8198" width="6.25" style="8" customWidth="1"/>
    <col min="8199" max="8200" width="12.75" style="8" customWidth="1"/>
    <col min="8201" max="8201" width="5.75" style="8" customWidth="1"/>
    <col min="8202" max="8202" width="26.75" style="8" customWidth="1"/>
    <col min="8203" max="8203" width="37.25" style="8" bestFit="1" customWidth="1"/>
    <col min="8204" max="8204" width="11" style="8" customWidth="1"/>
    <col min="8205" max="8205" width="13.75" style="8" customWidth="1"/>
    <col min="8206" max="8206" width="6.375" style="8" customWidth="1"/>
    <col min="8207" max="8208" width="15.875" style="8" customWidth="1"/>
    <col min="8209" max="8209" width="15.625" style="8" customWidth="1"/>
    <col min="8210" max="8448" width="9" style="8"/>
    <col min="8449" max="8449" width="2.625" style="8" customWidth="1"/>
    <col min="8450" max="8450" width="15.5" style="8" bestFit="1" customWidth="1"/>
    <col min="8451" max="8451" width="14.375" style="8" bestFit="1" customWidth="1"/>
    <col min="8452" max="8452" width="13.125" style="8" bestFit="1" customWidth="1"/>
    <col min="8453" max="8453" width="76.875" style="8" bestFit="1" customWidth="1"/>
    <col min="8454" max="8454" width="6.25" style="8" customWidth="1"/>
    <col min="8455" max="8456" width="12.75" style="8" customWidth="1"/>
    <col min="8457" max="8457" width="5.75" style="8" customWidth="1"/>
    <col min="8458" max="8458" width="26.75" style="8" customWidth="1"/>
    <col min="8459" max="8459" width="37.25" style="8" bestFit="1" customWidth="1"/>
    <col min="8460" max="8460" width="11" style="8" customWidth="1"/>
    <col min="8461" max="8461" width="13.75" style="8" customWidth="1"/>
    <col min="8462" max="8462" width="6.375" style="8" customWidth="1"/>
    <col min="8463" max="8464" width="15.875" style="8" customWidth="1"/>
    <col min="8465" max="8465" width="15.625" style="8" customWidth="1"/>
    <col min="8466" max="8704" width="9" style="8"/>
    <col min="8705" max="8705" width="2.625" style="8" customWidth="1"/>
    <col min="8706" max="8706" width="15.5" style="8" bestFit="1" customWidth="1"/>
    <col min="8707" max="8707" width="14.375" style="8" bestFit="1" customWidth="1"/>
    <col min="8708" max="8708" width="13.125" style="8" bestFit="1" customWidth="1"/>
    <col min="8709" max="8709" width="76.875" style="8" bestFit="1" customWidth="1"/>
    <col min="8710" max="8710" width="6.25" style="8" customWidth="1"/>
    <col min="8711" max="8712" width="12.75" style="8" customWidth="1"/>
    <col min="8713" max="8713" width="5.75" style="8" customWidth="1"/>
    <col min="8714" max="8714" width="26.75" style="8" customWidth="1"/>
    <col min="8715" max="8715" width="37.25" style="8" bestFit="1" customWidth="1"/>
    <col min="8716" max="8716" width="11" style="8" customWidth="1"/>
    <col min="8717" max="8717" width="13.75" style="8" customWidth="1"/>
    <col min="8718" max="8718" width="6.375" style="8" customWidth="1"/>
    <col min="8719" max="8720" width="15.875" style="8" customWidth="1"/>
    <col min="8721" max="8721" width="15.625" style="8" customWidth="1"/>
    <col min="8722" max="8960" width="9" style="8"/>
    <col min="8961" max="8961" width="2.625" style="8" customWidth="1"/>
    <col min="8962" max="8962" width="15.5" style="8" bestFit="1" customWidth="1"/>
    <col min="8963" max="8963" width="14.375" style="8" bestFit="1" customWidth="1"/>
    <col min="8964" max="8964" width="13.125" style="8" bestFit="1" customWidth="1"/>
    <col min="8965" max="8965" width="76.875" style="8" bestFit="1" customWidth="1"/>
    <col min="8966" max="8966" width="6.25" style="8" customWidth="1"/>
    <col min="8967" max="8968" width="12.75" style="8" customWidth="1"/>
    <col min="8969" max="8969" width="5.75" style="8" customWidth="1"/>
    <col min="8970" max="8970" width="26.75" style="8" customWidth="1"/>
    <col min="8971" max="8971" width="37.25" style="8" bestFit="1" customWidth="1"/>
    <col min="8972" max="8972" width="11" style="8" customWidth="1"/>
    <col min="8973" max="8973" width="13.75" style="8" customWidth="1"/>
    <col min="8974" max="8974" width="6.375" style="8" customWidth="1"/>
    <col min="8975" max="8976" width="15.875" style="8" customWidth="1"/>
    <col min="8977" max="8977" width="15.625" style="8" customWidth="1"/>
    <col min="8978" max="9216" width="9" style="8"/>
    <col min="9217" max="9217" width="2.625" style="8" customWidth="1"/>
    <col min="9218" max="9218" width="15.5" style="8" bestFit="1" customWidth="1"/>
    <col min="9219" max="9219" width="14.375" style="8" bestFit="1" customWidth="1"/>
    <col min="9220" max="9220" width="13.125" style="8" bestFit="1" customWidth="1"/>
    <col min="9221" max="9221" width="76.875" style="8" bestFit="1" customWidth="1"/>
    <col min="9222" max="9222" width="6.25" style="8" customWidth="1"/>
    <col min="9223" max="9224" width="12.75" style="8" customWidth="1"/>
    <col min="9225" max="9225" width="5.75" style="8" customWidth="1"/>
    <col min="9226" max="9226" width="26.75" style="8" customWidth="1"/>
    <col min="9227" max="9227" width="37.25" style="8" bestFit="1" customWidth="1"/>
    <col min="9228" max="9228" width="11" style="8" customWidth="1"/>
    <col min="9229" max="9229" width="13.75" style="8" customWidth="1"/>
    <col min="9230" max="9230" width="6.375" style="8" customWidth="1"/>
    <col min="9231" max="9232" width="15.875" style="8" customWidth="1"/>
    <col min="9233" max="9233" width="15.625" style="8" customWidth="1"/>
    <col min="9234" max="9472" width="9" style="8"/>
    <col min="9473" max="9473" width="2.625" style="8" customWidth="1"/>
    <col min="9474" max="9474" width="15.5" style="8" bestFit="1" customWidth="1"/>
    <col min="9475" max="9475" width="14.375" style="8" bestFit="1" customWidth="1"/>
    <col min="9476" max="9476" width="13.125" style="8" bestFit="1" customWidth="1"/>
    <col min="9477" max="9477" width="76.875" style="8" bestFit="1" customWidth="1"/>
    <col min="9478" max="9478" width="6.25" style="8" customWidth="1"/>
    <col min="9479" max="9480" width="12.75" style="8" customWidth="1"/>
    <col min="9481" max="9481" width="5.75" style="8" customWidth="1"/>
    <col min="9482" max="9482" width="26.75" style="8" customWidth="1"/>
    <col min="9483" max="9483" width="37.25" style="8" bestFit="1" customWidth="1"/>
    <col min="9484" max="9484" width="11" style="8" customWidth="1"/>
    <col min="9485" max="9485" width="13.75" style="8" customWidth="1"/>
    <col min="9486" max="9486" width="6.375" style="8" customWidth="1"/>
    <col min="9487" max="9488" width="15.875" style="8" customWidth="1"/>
    <col min="9489" max="9489" width="15.625" style="8" customWidth="1"/>
    <col min="9490" max="9728" width="9" style="8"/>
    <col min="9729" max="9729" width="2.625" style="8" customWidth="1"/>
    <col min="9730" max="9730" width="15.5" style="8" bestFit="1" customWidth="1"/>
    <col min="9731" max="9731" width="14.375" style="8" bestFit="1" customWidth="1"/>
    <col min="9732" max="9732" width="13.125" style="8" bestFit="1" customWidth="1"/>
    <col min="9733" max="9733" width="76.875" style="8" bestFit="1" customWidth="1"/>
    <col min="9734" max="9734" width="6.25" style="8" customWidth="1"/>
    <col min="9735" max="9736" width="12.75" style="8" customWidth="1"/>
    <col min="9737" max="9737" width="5.75" style="8" customWidth="1"/>
    <col min="9738" max="9738" width="26.75" style="8" customWidth="1"/>
    <col min="9739" max="9739" width="37.25" style="8" bestFit="1" customWidth="1"/>
    <col min="9740" max="9740" width="11" style="8" customWidth="1"/>
    <col min="9741" max="9741" width="13.75" style="8" customWidth="1"/>
    <col min="9742" max="9742" width="6.375" style="8" customWidth="1"/>
    <col min="9743" max="9744" width="15.875" style="8" customWidth="1"/>
    <col min="9745" max="9745" width="15.625" style="8" customWidth="1"/>
    <col min="9746" max="9984" width="9" style="8"/>
    <col min="9985" max="9985" width="2.625" style="8" customWidth="1"/>
    <col min="9986" max="9986" width="15.5" style="8" bestFit="1" customWidth="1"/>
    <col min="9987" max="9987" width="14.375" style="8" bestFit="1" customWidth="1"/>
    <col min="9988" max="9988" width="13.125" style="8" bestFit="1" customWidth="1"/>
    <col min="9989" max="9989" width="76.875" style="8" bestFit="1" customWidth="1"/>
    <col min="9990" max="9990" width="6.25" style="8" customWidth="1"/>
    <col min="9991" max="9992" width="12.75" style="8" customWidth="1"/>
    <col min="9993" max="9993" width="5.75" style="8" customWidth="1"/>
    <col min="9994" max="9994" width="26.75" style="8" customWidth="1"/>
    <col min="9995" max="9995" width="37.25" style="8" bestFit="1" customWidth="1"/>
    <col min="9996" max="9996" width="11" style="8" customWidth="1"/>
    <col min="9997" max="9997" width="13.75" style="8" customWidth="1"/>
    <col min="9998" max="9998" width="6.375" style="8" customWidth="1"/>
    <col min="9999" max="10000" width="15.875" style="8" customWidth="1"/>
    <col min="10001" max="10001" width="15.625" style="8" customWidth="1"/>
    <col min="10002" max="10240" width="9" style="8"/>
    <col min="10241" max="10241" width="2.625" style="8" customWidth="1"/>
    <col min="10242" max="10242" width="15.5" style="8" bestFit="1" customWidth="1"/>
    <col min="10243" max="10243" width="14.375" style="8" bestFit="1" customWidth="1"/>
    <col min="10244" max="10244" width="13.125" style="8" bestFit="1" customWidth="1"/>
    <col min="10245" max="10245" width="76.875" style="8" bestFit="1" customWidth="1"/>
    <col min="10246" max="10246" width="6.25" style="8" customWidth="1"/>
    <col min="10247" max="10248" width="12.75" style="8" customWidth="1"/>
    <col min="10249" max="10249" width="5.75" style="8" customWidth="1"/>
    <col min="10250" max="10250" width="26.75" style="8" customWidth="1"/>
    <col min="10251" max="10251" width="37.25" style="8" bestFit="1" customWidth="1"/>
    <col min="10252" max="10252" width="11" style="8" customWidth="1"/>
    <col min="10253" max="10253" width="13.75" style="8" customWidth="1"/>
    <col min="10254" max="10254" width="6.375" style="8" customWidth="1"/>
    <col min="10255" max="10256" width="15.875" style="8" customWidth="1"/>
    <col min="10257" max="10257" width="15.625" style="8" customWidth="1"/>
    <col min="10258" max="10496" width="9" style="8"/>
    <col min="10497" max="10497" width="2.625" style="8" customWidth="1"/>
    <col min="10498" max="10498" width="15.5" style="8" bestFit="1" customWidth="1"/>
    <col min="10499" max="10499" width="14.375" style="8" bestFit="1" customWidth="1"/>
    <col min="10500" max="10500" width="13.125" style="8" bestFit="1" customWidth="1"/>
    <col min="10501" max="10501" width="76.875" style="8" bestFit="1" customWidth="1"/>
    <col min="10502" max="10502" width="6.25" style="8" customWidth="1"/>
    <col min="10503" max="10504" width="12.75" style="8" customWidth="1"/>
    <col min="10505" max="10505" width="5.75" style="8" customWidth="1"/>
    <col min="10506" max="10506" width="26.75" style="8" customWidth="1"/>
    <col min="10507" max="10507" width="37.25" style="8" bestFit="1" customWidth="1"/>
    <col min="10508" max="10508" width="11" style="8" customWidth="1"/>
    <col min="10509" max="10509" width="13.75" style="8" customWidth="1"/>
    <col min="10510" max="10510" width="6.375" style="8" customWidth="1"/>
    <col min="10511" max="10512" width="15.875" style="8" customWidth="1"/>
    <col min="10513" max="10513" width="15.625" style="8" customWidth="1"/>
    <col min="10514" max="10752" width="9" style="8"/>
    <col min="10753" max="10753" width="2.625" style="8" customWidth="1"/>
    <col min="10754" max="10754" width="15.5" style="8" bestFit="1" customWidth="1"/>
    <col min="10755" max="10755" width="14.375" style="8" bestFit="1" customWidth="1"/>
    <col min="10756" max="10756" width="13.125" style="8" bestFit="1" customWidth="1"/>
    <col min="10757" max="10757" width="76.875" style="8" bestFit="1" customWidth="1"/>
    <col min="10758" max="10758" width="6.25" style="8" customWidth="1"/>
    <col min="10759" max="10760" width="12.75" style="8" customWidth="1"/>
    <col min="10761" max="10761" width="5.75" style="8" customWidth="1"/>
    <col min="10762" max="10762" width="26.75" style="8" customWidth="1"/>
    <col min="10763" max="10763" width="37.25" style="8" bestFit="1" customWidth="1"/>
    <col min="10764" max="10764" width="11" style="8" customWidth="1"/>
    <col min="10765" max="10765" width="13.75" style="8" customWidth="1"/>
    <col min="10766" max="10766" width="6.375" style="8" customWidth="1"/>
    <col min="10767" max="10768" width="15.875" style="8" customWidth="1"/>
    <col min="10769" max="10769" width="15.625" style="8" customWidth="1"/>
    <col min="10770" max="11008" width="9" style="8"/>
    <col min="11009" max="11009" width="2.625" style="8" customWidth="1"/>
    <col min="11010" max="11010" width="15.5" style="8" bestFit="1" customWidth="1"/>
    <col min="11011" max="11011" width="14.375" style="8" bestFit="1" customWidth="1"/>
    <col min="11012" max="11012" width="13.125" style="8" bestFit="1" customWidth="1"/>
    <col min="11013" max="11013" width="76.875" style="8" bestFit="1" customWidth="1"/>
    <col min="11014" max="11014" width="6.25" style="8" customWidth="1"/>
    <col min="11015" max="11016" width="12.75" style="8" customWidth="1"/>
    <col min="11017" max="11017" width="5.75" style="8" customWidth="1"/>
    <col min="11018" max="11018" width="26.75" style="8" customWidth="1"/>
    <col min="11019" max="11019" width="37.25" style="8" bestFit="1" customWidth="1"/>
    <col min="11020" max="11020" width="11" style="8" customWidth="1"/>
    <col min="11021" max="11021" width="13.75" style="8" customWidth="1"/>
    <col min="11022" max="11022" width="6.375" style="8" customWidth="1"/>
    <col min="11023" max="11024" width="15.875" style="8" customWidth="1"/>
    <col min="11025" max="11025" width="15.625" style="8" customWidth="1"/>
    <col min="11026" max="11264" width="9" style="8"/>
    <col min="11265" max="11265" width="2.625" style="8" customWidth="1"/>
    <col min="11266" max="11266" width="15.5" style="8" bestFit="1" customWidth="1"/>
    <col min="11267" max="11267" width="14.375" style="8" bestFit="1" customWidth="1"/>
    <col min="11268" max="11268" width="13.125" style="8" bestFit="1" customWidth="1"/>
    <col min="11269" max="11269" width="76.875" style="8" bestFit="1" customWidth="1"/>
    <col min="11270" max="11270" width="6.25" style="8" customWidth="1"/>
    <col min="11271" max="11272" width="12.75" style="8" customWidth="1"/>
    <col min="11273" max="11273" width="5.75" style="8" customWidth="1"/>
    <col min="11274" max="11274" width="26.75" style="8" customWidth="1"/>
    <col min="11275" max="11275" width="37.25" style="8" bestFit="1" customWidth="1"/>
    <col min="11276" max="11276" width="11" style="8" customWidth="1"/>
    <col min="11277" max="11277" width="13.75" style="8" customWidth="1"/>
    <col min="11278" max="11278" width="6.375" style="8" customWidth="1"/>
    <col min="11279" max="11280" width="15.875" style="8" customWidth="1"/>
    <col min="11281" max="11281" width="15.625" style="8" customWidth="1"/>
    <col min="11282" max="11520" width="9" style="8"/>
    <col min="11521" max="11521" width="2.625" style="8" customWidth="1"/>
    <col min="11522" max="11522" width="15.5" style="8" bestFit="1" customWidth="1"/>
    <col min="11523" max="11523" width="14.375" style="8" bestFit="1" customWidth="1"/>
    <col min="11524" max="11524" width="13.125" style="8" bestFit="1" customWidth="1"/>
    <col min="11525" max="11525" width="76.875" style="8" bestFit="1" customWidth="1"/>
    <col min="11526" max="11526" width="6.25" style="8" customWidth="1"/>
    <col min="11527" max="11528" width="12.75" style="8" customWidth="1"/>
    <col min="11529" max="11529" width="5.75" style="8" customWidth="1"/>
    <col min="11530" max="11530" width="26.75" style="8" customWidth="1"/>
    <col min="11531" max="11531" width="37.25" style="8" bestFit="1" customWidth="1"/>
    <col min="11532" max="11532" width="11" style="8" customWidth="1"/>
    <col min="11533" max="11533" width="13.75" style="8" customWidth="1"/>
    <col min="11534" max="11534" width="6.375" style="8" customWidth="1"/>
    <col min="11535" max="11536" width="15.875" style="8" customWidth="1"/>
    <col min="11537" max="11537" width="15.625" style="8" customWidth="1"/>
    <col min="11538" max="11776" width="9" style="8"/>
    <col min="11777" max="11777" width="2.625" style="8" customWidth="1"/>
    <col min="11778" max="11778" width="15.5" style="8" bestFit="1" customWidth="1"/>
    <col min="11779" max="11779" width="14.375" style="8" bestFit="1" customWidth="1"/>
    <col min="11780" max="11780" width="13.125" style="8" bestFit="1" customWidth="1"/>
    <col min="11781" max="11781" width="76.875" style="8" bestFit="1" customWidth="1"/>
    <col min="11782" max="11782" width="6.25" style="8" customWidth="1"/>
    <col min="11783" max="11784" width="12.75" style="8" customWidth="1"/>
    <col min="11785" max="11785" width="5.75" style="8" customWidth="1"/>
    <col min="11786" max="11786" width="26.75" style="8" customWidth="1"/>
    <col min="11787" max="11787" width="37.25" style="8" bestFit="1" customWidth="1"/>
    <col min="11788" max="11788" width="11" style="8" customWidth="1"/>
    <col min="11789" max="11789" width="13.75" style="8" customWidth="1"/>
    <col min="11790" max="11790" width="6.375" style="8" customWidth="1"/>
    <col min="11791" max="11792" width="15.875" style="8" customWidth="1"/>
    <col min="11793" max="11793" width="15.625" style="8" customWidth="1"/>
    <col min="11794" max="12032" width="9" style="8"/>
    <col min="12033" max="12033" width="2.625" style="8" customWidth="1"/>
    <col min="12034" max="12034" width="15.5" style="8" bestFit="1" customWidth="1"/>
    <col min="12035" max="12035" width="14.375" style="8" bestFit="1" customWidth="1"/>
    <col min="12036" max="12036" width="13.125" style="8" bestFit="1" customWidth="1"/>
    <col min="12037" max="12037" width="76.875" style="8" bestFit="1" customWidth="1"/>
    <col min="12038" max="12038" width="6.25" style="8" customWidth="1"/>
    <col min="12039" max="12040" width="12.75" style="8" customWidth="1"/>
    <col min="12041" max="12041" width="5.75" style="8" customWidth="1"/>
    <col min="12042" max="12042" width="26.75" style="8" customWidth="1"/>
    <col min="12043" max="12043" width="37.25" style="8" bestFit="1" customWidth="1"/>
    <col min="12044" max="12044" width="11" style="8" customWidth="1"/>
    <col min="12045" max="12045" width="13.75" style="8" customWidth="1"/>
    <col min="12046" max="12046" width="6.375" style="8" customWidth="1"/>
    <col min="12047" max="12048" width="15.875" style="8" customWidth="1"/>
    <col min="12049" max="12049" width="15.625" style="8" customWidth="1"/>
    <col min="12050" max="12288" width="9" style="8"/>
    <col min="12289" max="12289" width="2.625" style="8" customWidth="1"/>
    <col min="12290" max="12290" width="15.5" style="8" bestFit="1" customWidth="1"/>
    <col min="12291" max="12291" width="14.375" style="8" bestFit="1" customWidth="1"/>
    <col min="12292" max="12292" width="13.125" style="8" bestFit="1" customWidth="1"/>
    <col min="12293" max="12293" width="76.875" style="8" bestFit="1" customWidth="1"/>
    <col min="12294" max="12294" width="6.25" style="8" customWidth="1"/>
    <col min="12295" max="12296" width="12.75" style="8" customWidth="1"/>
    <col min="12297" max="12297" width="5.75" style="8" customWidth="1"/>
    <col min="12298" max="12298" width="26.75" style="8" customWidth="1"/>
    <col min="12299" max="12299" width="37.25" style="8" bestFit="1" customWidth="1"/>
    <col min="12300" max="12300" width="11" style="8" customWidth="1"/>
    <col min="12301" max="12301" width="13.75" style="8" customWidth="1"/>
    <col min="12302" max="12302" width="6.375" style="8" customWidth="1"/>
    <col min="12303" max="12304" width="15.875" style="8" customWidth="1"/>
    <col min="12305" max="12305" width="15.625" style="8" customWidth="1"/>
    <col min="12306" max="12544" width="9" style="8"/>
    <col min="12545" max="12545" width="2.625" style="8" customWidth="1"/>
    <col min="12546" max="12546" width="15.5" style="8" bestFit="1" customWidth="1"/>
    <col min="12547" max="12547" width="14.375" style="8" bestFit="1" customWidth="1"/>
    <col min="12548" max="12548" width="13.125" style="8" bestFit="1" customWidth="1"/>
    <col min="12549" max="12549" width="76.875" style="8" bestFit="1" customWidth="1"/>
    <col min="12550" max="12550" width="6.25" style="8" customWidth="1"/>
    <col min="12551" max="12552" width="12.75" style="8" customWidth="1"/>
    <col min="12553" max="12553" width="5.75" style="8" customWidth="1"/>
    <col min="12554" max="12554" width="26.75" style="8" customWidth="1"/>
    <col min="12555" max="12555" width="37.25" style="8" bestFit="1" customWidth="1"/>
    <col min="12556" max="12556" width="11" style="8" customWidth="1"/>
    <col min="12557" max="12557" width="13.75" style="8" customWidth="1"/>
    <col min="12558" max="12558" width="6.375" style="8" customWidth="1"/>
    <col min="12559" max="12560" width="15.875" style="8" customWidth="1"/>
    <col min="12561" max="12561" width="15.625" style="8" customWidth="1"/>
    <col min="12562" max="12800" width="9" style="8"/>
    <col min="12801" max="12801" width="2.625" style="8" customWidth="1"/>
    <col min="12802" max="12802" width="15.5" style="8" bestFit="1" customWidth="1"/>
    <col min="12803" max="12803" width="14.375" style="8" bestFit="1" customWidth="1"/>
    <col min="12804" max="12804" width="13.125" style="8" bestFit="1" customWidth="1"/>
    <col min="12805" max="12805" width="76.875" style="8" bestFit="1" customWidth="1"/>
    <col min="12806" max="12806" width="6.25" style="8" customWidth="1"/>
    <col min="12807" max="12808" width="12.75" style="8" customWidth="1"/>
    <col min="12809" max="12809" width="5.75" style="8" customWidth="1"/>
    <col min="12810" max="12810" width="26.75" style="8" customWidth="1"/>
    <col min="12811" max="12811" width="37.25" style="8" bestFit="1" customWidth="1"/>
    <col min="12812" max="12812" width="11" style="8" customWidth="1"/>
    <col min="12813" max="12813" width="13.75" style="8" customWidth="1"/>
    <col min="12814" max="12814" width="6.375" style="8" customWidth="1"/>
    <col min="12815" max="12816" width="15.875" style="8" customWidth="1"/>
    <col min="12817" max="12817" width="15.625" style="8" customWidth="1"/>
    <col min="12818" max="13056" width="9" style="8"/>
    <col min="13057" max="13057" width="2.625" style="8" customWidth="1"/>
    <col min="13058" max="13058" width="15.5" style="8" bestFit="1" customWidth="1"/>
    <col min="13059" max="13059" width="14.375" style="8" bestFit="1" customWidth="1"/>
    <col min="13060" max="13060" width="13.125" style="8" bestFit="1" customWidth="1"/>
    <col min="13061" max="13061" width="76.875" style="8" bestFit="1" customWidth="1"/>
    <col min="13062" max="13062" width="6.25" style="8" customWidth="1"/>
    <col min="13063" max="13064" width="12.75" style="8" customWidth="1"/>
    <col min="13065" max="13065" width="5.75" style="8" customWidth="1"/>
    <col min="13066" max="13066" width="26.75" style="8" customWidth="1"/>
    <col min="13067" max="13067" width="37.25" style="8" bestFit="1" customWidth="1"/>
    <col min="13068" max="13068" width="11" style="8" customWidth="1"/>
    <col min="13069" max="13069" width="13.75" style="8" customWidth="1"/>
    <col min="13070" max="13070" width="6.375" style="8" customWidth="1"/>
    <col min="13071" max="13072" width="15.875" style="8" customWidth="1"/>
    <col min="13073" max="13073" width="15.625" style="8" customWidth="1"/>
    <col min="13074" max="13312" width="9" style="8"/>
    <col min="13313" max="13313" width="2.625" style="8" customWidth="1"/>
    <col min="13314" max="13314" width="15.5" style="8" bestFit="1" customWidth="1"/>
    <col min="13315" max="13315" width="14.375" style="8" bestFit="1" customWidth="1"/>
    <col min="13316" max="13316" width="13.125" style="8" bestFit="1" customWidth="1"/>
    <col min="13317" max="13317" width="76.875" style="8" bestFit="1" customWidth="1"/>
    <col min="13318" max="13318" width="6.25" style="8" customWidth="1"/>
    <col min="13319" max="13320" width="12.75" style="8" customWidth="1"/>
    <col min="13321" max="13321" width="5.75" style="8" customWidth="1"/>
    <col min="13322" max="13322" width="26.75" style="8" customWidth="1"/>
    <col min="13323" max="13323" width="37.25" style="8" bestFit="1" customWidth="1"/>
    <col min="13324" max="13324" width="11" style="8" customWidth="1"/>
    <col min="13325" max="13325" width="13.75" style="8" customWidth="1"/>
    <col min="13326" max="13326" width="6.375" style="8" customWidth="1"/>
    <col min="13327" max="13328" width="15.875" style="8" customWidth="1"/>
    <col min="13329" max="13329" width="15.625" style="8" customWidth="1"/>
    <col min="13330" max="13568" width="9" style="8"/>
    <col min="13569" max="13569" width="2.625" style="8" customWidth="1"/>
    <col min="13570" max="13570" width="15.5" style="8" bestFit="1" customWidth="1"/>
    <col min="13571" max="13571" width="14.375" style="8" bestFit="1" customWidth="1"/>
    <col min="13572" max="13572" width="13.125" style="8" bestFit="1" customWidth="1"/>
    <col min="13573" max="13573" width="76.875" style="8" bestFit="1" customWidth="1"/>
    <col min="13574" max="13574" width="6.25" style="8" customWidth="1"/>
    <col min="13575" max="13576" width="12.75" style="8" customWidth="1"/>
    <col min="13577" max="13577" width="5.75" style="8" customWidth="1"/>
    <col min="13578" max="13578" width="26.75" style="8" customWidth="1"/>
    <col min="13579" max="13579" width="37.25" style="8" bestFit="1" customWidth="1"/>
    <col min="13580" max="13580" width="11" style="8" customWidth="1"/>
    <col min="13581" max="13581" width="13.75" style="8" customWidth="1"/>
    <col min="13582" max="13582" width="6.375" style="8" customWidth="1"/>
    <col min="13583" max="13584" width="15.875" style="8" customWidth="1"/>
    <col min="13585" max="13585" width="15.625" style="8" customWidth="1"/>
    <col min="13586" max="13824" width="9" style="8"/>
    <col min="13825" max="13825" width="2.625" style="8" customWidth="1"/>
    <col min="13826" max="13826" width="15.5" style="8" bestFit="1" customWidth="1"/>
    <col min="13827" max="13827" width="14.375" style="8" bestFit="1" customWidth="1"/>
    <col min="13828" max="13828" width="13.125" style="8" bestFit="1" customWidth="1"/>
    <col min="13829" max="13829" width="76.875" style="8" bestFit="1" customWidth="1"/>
    <col min="13830" max="13830" width="6.25" style="8" customWidth="1"/>
    <col min="13831" max="13832" width="12.75" style="8" customWidth="1"/>
    <col min="13833" max="13833" width="5.75" style="8" customWidth="1"/>
    <col min="13834" max="13834" width="26.75" style="8" customWidth="1"/>
    <col min="13835" max="13835" width="37.25" style="8" bestFit="1" customWidth="1"/>
    <col min="13836" max="13836" width="11" style="8" customWidth="1"/>
    <col min="13837" max="13837" width="13.75" style="8" customWidth="1"/>
    <col min="13838" max="13838" width="6.375" style="8" customWidth="1"/>
    <col min="13839" max="13840" width="15.875" style="8" customWidth="1"/>
    <col min="13841" max="13841" width="15.625" style="8" customWidth="1"/>
    <col min="13842" max="14080" width="9" style="8"/>
    <col min="14081" max="14081" width="2.625" style="8" customWidth="1"/>
    <col min="14082" max="14082" width="15.5" style="8" bestFit="1" customWidth="1"/>
    <col min="14083" max="14083" width="14.375" style="8" bestFit="1" customWidth="1"/>
    <col min="14084" max="14084" width="13.125" style="8" bestFit="1" customWidth="1"/>
    <col min="14085" max="14085" width="76.875" style="8" bestFit="1" customWidth="1"/>
    <col min="14086" max="14086" width="6.25" style="8" customWidth="1"/>
    <col min="14087" max="14088" width="12.75" style="8" customWidth="1"/>
    <col min="14089" max="14089" width="5.75" style="8" customWidth="1"/>
    <col min="14090" max="14090" width="26.75" style="8" customWidth="1"/>
    <col min="14091" max="14091" width="37.25" style="8" bestFit="1" customWidth="1"/>
    <col min="14092" max="14092" width="11" style="8" customWidth="1"/>
    <col min="14093" max="14093" width="13.75" style="8" customWidth="1"/>
    <col min="14094" max="14094" width="6.375" style="8" customWidth="1"/>
    <col min="14095" max="14096" width="15.875" style="8" customWidth="1"/>
    <col min="14097" max="14097" width="15.625" style="8" customWidth="1"/>
    <col min="14098" max="14336" width="9" style="8"/>
    <col min="14337" max="14337" width="2.625" style="8" customWidth="1"/>
    <col min="14338" max="14338" width="15.5" style="8" bestFit="1" customWidth="1"/>
    <col min="14339" max="14339" width="14.375" style="8" bestFit="1" customWidth="1"/>
    <col min="14340" max="14340" width="13.125" style="8" bestFit="1" customWidth="1"/>
    <col min="14341" max="14341" width="76.875" style="8" bestFit="1" customWidth="1"/>
    <col min="14342" max="14342" width="6.25" style="8" customWidth="1"/>
    <col min="14343" max="14344" width="12.75" style="8" customWidth="1"/>
    <col min="14345" max="14345" width="5.75" style="8" customWidth="1"/>
    <col min="14346" max="14346" width="26.75" style="8" customWidth="1"/>
    <col min="14347" max="14347" width="37.25" style="8" bestFit="1" customWidth="1"/>
    <col min="14348" max="14348" width="11" style="8" customWidth="1"/>
    <col min="14349" max="14349" width="13.75" style="8" customWidth="1"/>
    <col min="14350" max="14350" width="6.375" style="8" customWidth="1"/>
    <col min="14351" max="14352" width="15.875" style="8" customWidth="1"/>
    <col min="14353" max="14353" width="15.625" style="8" customWidth="1"/>
    <col min="14354" max="14592" width="9" style="8"/>
    <col min="14593" max="14593" width="2.625" style="8" customWidth="1"/>
    <col min="14594" max="14594" width="15.5" style="8" bestFit="1" customWidth="1"/>
    <col min="14595" max="14595" width="14.375" style="8" bestFit="1" customWidth="1"/>
    <col min="14596" max="14596" width="13.125" style="8" bestFit="1" customWidth="1"/>
    <col min="14597" max="14597" width="76.875" style="8" bestFit="1" customWidth="1"/>
    <col min="14598" max="14598" width="6.25" style="8" customWidth="1"/>
    <col min="14599" max="14600" width="12.75" style="8" customWidth="1"/>
    <col min="14601" max="14601" width="5.75" style="8" customWidth="1"/>
    <col min="14602" max="14602" width="26.75" style="8" customWidth="1"/>
    <col min="14603" max="14603" width="37.25" style="8" bestFit="1" customWidth="1"/>
    <col min="14604" max="14604" width="11" style="8" customWidth="1"/>
    <col min="14605" max="14605" width="13.75" style="8" customWidth="1"/>
    <col min="14606" max="14606" width="6.375" style="8" customWidth="1"/>
    <col min="14607" max="14608" width="15.875" style="8" customWidth="1"/>
    <col min="14609" max="14609" width="15.625" style="8" customWidth="1"/>
    <col min="14610" max="14848" width="9" style="8"/>
    <col min="14849" max="14849" width="2.625" style="8" customWidth="1"/>
    <col min="14850" max="14850" width="15.5" style="8" bestFit="1" customWidth="1"/>
    <col min="14851" max="14851" width="14.375" style="8" bestFit="1" customWidth="1"/>
    <col min="14852" max="14852" width="13.125" style="8" bestFit="1" customWidth="1"/>
    <col min="14853" max="14853" width="76.875" style="8" bestFit="1" customWidth="1"/>
    <col min="14854" max="14854" width="6.25" style="8" customWidth="1"/>
    <col min="14855" max="14856" width="12.75" style="8" customWidth="1"/>
    <col min="14857" max="14857" width="5.75" style="8" customWidth="1"/>
    <col min="14858" max="14858" width="26.75" style="8" customWidth="1"/>
    <col min="14859" max="14859" width="37.25" style="8" bestFit="1" customWidth="1"/>
    <col min="14860" max="14860" width="11" style="8" customWidth="1"/>
    <col min="14861" max="14861" width="13.75" style="8" customWidth="1"/>
    <col min="14862" max="14862" width="6.375" style="8" customWidth="1"/>
    <col min="14863" max="14864" width="15.875" style="8" customWidth="1"/>
    <col min="14865" max="14865" width="15.625" style="8" customWidth="1"/>
    <col min="14866" max="15104" width="9" style="8"/>
    <col min="15105" max="15105" width="2.625" style="8" customWidth="1"/>
    <col min="15106" max="15106" width="15.5" style="8" bestFit="1" customWidth="1"/>
    <col min="15107" max="15107" width="14.375" style="8" bestFit="1" customWidth="1"/>
    <col min="15108" max="15108" width="13.125" style="8" bestFit="1" customWidth="1"/>
    <col min="15109" max="15109" width="76.875" style="8" bestFit="1" customWidth="1"/>
    <col min="15110" max="15110" width="6.25" style="8" customWidth="1"/>
    <col min="15111" max="15112" width="12.75" style="8" customWidth="1"/>
    <col min="15113" max="15113" width="5.75" style="8" customWidth="1"/>
    <col min="15114" max="15114" width="26.75" style="8" customWidth="1"/>
    <col min="15115" max="15115" width="37.25" style="8" bestFit="1" customWidth="1"/>
    <col min="15116" max="15116" width="11" style="8" customWidth="1"/>
    <col min="15117" max="15117" width="13.75" style="8" customWidth="1"/>
    <col min="15118" max="15118" width="6.375" style="8" customWidth="1"/>
    <col min="15119" max="15120" width="15.875" style="8" customWidth="1"/>
    <col min="15121" max="15121" width="15.625" style="8" customWidth="1"/>
    <col min="15122" max="15360" width="9" style="8"/>
    <col min="15361" max="15361" width="2.625" style="8" customWidth="1"/>
    <col min="15362" max="15362" width="15.5" style="8" bestFit="1" customWidth="1"/>
    <col min="15363" max="15363" width="14.375" style="8" bestFit="1" customWidth="1"/>
    <col min="15364" max="15364" width="13.125" style="8" bestFit="1" customWidth="1"/>
    <col min="15365" max="15365" width="76.875" style="8" bestFit="1" customWidth="1"/>
    <col min="15366" max="15366" width="6.25" style="8" customWidth="1"/>
    <col min="15367" max="15368" width="12.75" style="8" customWidth="1"/>
    <col min="15369" max="15369" width="5.75" style="8" customWidth="1"/>
    <col min="15370" max="15370" width="26.75" style="8" customWidth="1"/>
    <col min="15371" max="15371" width="37.25" style="8" bestFit="1" customWidth="1"/>
    <col min="15372" max="15372" width="11" style="8" customWidth="1"/>
    <col min="15373" max="15373" width="13.75" style="8" customWidth="1"/>
    <col min="15374" max="15374" width="6.375" style="8" customWidth="1"/>
    <col min="15375" max="15376" width="15.875" style="8" customWidth="1"/>
    <col min="15377" max="15377" width="15.625" style="8" customWidth="1"/>
    <col min="15378" max="15616" width="9" style="8"/>
    <col min="15617" max="15617" width="2.625" style="8" customWidth="1"/>
    <col min="15618" max="15618" width="15.5" style="8" bestFit="1" customWidth="1"/>
    <col min="15619" max="15619" width="14.375" style="8" bestFit="1" customWidth="1"/>
    <col min="15620" max="15620" width="13.125" style="8" bestFit="1" customWidth="1"/>
    <col min="15621" max="15621" width="76.875" style="8" bestFit="1" customWidth="1"/>
    <col min="15622" max="15622" width="6.25" style="8" customWidth="1"/>
    <col min="15623" max="15624" width="12.75" style="8" customWidth="1"/>
    <col min="15625" max="15625" width="5.75" style="8" customWidth="1"/>
    <col min="15626" max="15626" width="26.75" style="8" customWidth="1"/>
    <col min="15627" max="15627" width="37.25" style="8" bestFit="1" customWidth="1"/>
    <col min="15628" max="15628" width="11" style="8" customWidth="1"/>
    <col min="15629" max="15629" width="13.75" style="8" customWidth="1"/>
    <col min="15630" max="15630" width="6.375" style="8" customWidth="1"/>
    <col min="15631" max="15632" width="15.875" style="8" customWidth="1"/>
    <col min="15633" max="15633" width="15.625" style="8" customWidth="1"/>
    <col min="15634" max="15872" width="9" style="8"/>
    <col min="15873" max="15873" width="2.625" style="8" customWidth="1"/>
    <col min="15874" max="15874" width="15.5" style="8" bestFit="1" customWidth="1"/>
    <col min="15875" max="15875" width="14.375" style="8" bestFit="1" customWidth="1"/>
    <col min="15876" max="15876" width="13.125" style="8" bestFit="1" customWidth="1"/>
    <col min="15877" max="15877" width="76.875" style="8" bestFit="1" customWidth="1"/>
    <col min="15878" max="15878" width="6.25" style="8" customWidth="1"/>
    <col min="15879" max="15880" width="12.75" style="8" customWidth="1"/>
    <col min="15881" max="15881" width="5.75" style="8" customWidth="1"/>
    <col min="15882" max="15882" width="26.75" style="8" customWidth="1"/>
    <col min="15883" max="15883" width="37.25" style="8" bestFit="1" customWidth="1"/>
    <col min="15884" max="15884" width="11" style="8" customWidth="1"/>
    <col min="15885" max="15885" width="13.75" style="8" customWidth="1"/>
    <col min="15886" max="15886" width="6.375" style="8" customWidth="1"/>
    <col min="15887" max="15888" width="15.875" style="8" customWidth="1"/>
    <col min="15889" max="15889" width="15.625" style="8" customWidth="1"/>
    <col min="15890" max="16128" width="9" style="8"/>
    <col min="16129" max="16129" width="2.625" style="8" customWidth="1"/>
    <col min="16130" max="16130" width="15.5" style="8" bestFit="1" customWidth="1"/>
    <col min="16131" max="16131" width="14.375" style="8" bestFit="1" customWidth="1"/>
    <col min="16132" max="16132" width="13.125" style="8" bestFit="1" customWidth="1"/>
    <col min="16133" max="16133" width="76.875" style="8" bestFit="1" customWidth="1"/>
    <col min="16134" max="16134" width="6.25" style="8" customWidth="1"/>
    <col min="16135" max="16136" width="12.75" style="8" customWidth="1"/>
    <col min="16137" max="16137" width="5.75" style="8" customWidth="1"/>
    <col min="16138" max="16138" width="26.75" style="8" customWidth="1"/>
    <col min="16139" max="16139" width="37.25" style="8" bestFit="1" customWidth="1"/>
    <col min="16140" max="16140" width="11" style="8" customWidth="1"/>
    <col min="16141" max="16141" width="13.75" style="8" customWidth="1"/>
    <col min="16142" max="16142" width="6.375" style="8" customWidth="1"/>
    <col min="16143" max="16144" width="15.875" style="8" customWidth="1"/>
    <col min="16145" max="16145" width="15.625" style="8" customWidth="1"/>
    <col min="16146" max="16384" width="9" style="8"/>
  </cols>
  <sheetData>
    <row r="2" spans="2:17" ht="20.100000000000001" customHeight="1">
      <c r="B2" s="1" t="s">
        <v>0</v>
      </c>
      <c r="C2" s="1"/>
      <c r="D2" s="1"/>
      <c r="E2" s="2" t="s">
        <v>5945</v>
      </c>
      <c r="G2" s="4" t="s">
        <v>2</v>
      </c>
      <c r="H2" s="5"/>
      <c r="I2" s="6"/>
      <c r="J2" s="7">
        <f>SUM(H10:H24)</f>
        <v>42028317.009999998</v>
      </c>
    </row>
    <row r="3" spans="2:17" ht="20.100000000000001" customHeight="1">
      <c r="B3" s="1" t="s">
        <v>3</v>
      </c>
      <c r="C3" s="1"/>
      <c r="D3" s="1"/>
      <c r="E3" s="13" t="s">
        <v>4</v>
      </c>
      <c r="G3" s="8"/>
      <c r="H3" s="9"/>
      <c r="I3" s="10"/>
      <c r="K3" s="9"/>
      <c r="L3" s="11"/>
      <c r="M3" s="12"/>
      <c r="O3" s="8"/>
      <c r="P3" s="8"/>
      <c r="Q3" s="8"/>
    </row>
    <row r="4" spans="2:17" ht="20.100000000000001" customHeight="1">
      <c r="B4" s="1" t="s">
        <v>5</v>
      </c>
      <c r="C4" s="1"/>
      <c r="D4" s="1"/>
      <c r="E4" s="13">
        <v>179145</v>
      </c>
      <c r="G4" s="16"/>
      <c r="H4" s="9"/>
      <c r="I4" s="10"/>
      <c r="K4" s="9"/>
      <c r="L4" s="11"/>
      <c r="M4" s="12"/>
      <c r="O4" s="8"/>
      <c r="P4" s="8"/>
      <c r="Q4" s="8"/>
    </row>
    <row r="5" spans="2:17" ht="20.100000000000001" customHeight="1">
      <c r="B5" s="1" t="s">
        <v>6</v>
      </c>
      <c r="C5" s="1"/>
      <c r="D5" s="1"/>
      <c r="E5" s="17"/>
      <c r="G5" s="16"/>
      <c r="H5" s="9"/>
      <c r="I5" s="10"/>
      <c r="K5" s="9"/>
      <c r="L5" s="11"/>
      <c r="M5" s="12"/>
      <c r="O5" s="8"/>
      <c r="P5" s="8"/>
      <c r="Q5" s="8"/>
    </row>
    <row r="6" spans="2:17" ht="20.100000000000001" customHeight="1">
      <c r="B6" s="1" t="s">
        <v>7</v>
      </c>
      <c r="C6" s="1"/>
      <c r="D6" s="1"/>
      <c r="E6" s="17"/>
      <c r="G6" s="16"/>
      <c r="H6" s="9"/>
      <c r="I6" s="10"/>
      <c r="K6" s="9"/>
      <c r="L6" s="11"/>
      <c r="M6" s="12"/>
      <c r="O6" s="8"/>
      <c r="P6" s="8"/>
      <c r="Q6" s="8"/>
    </row>
    <row r="7" spans="2:17" ht="20.100000000000001" customHeight="1">
      <c r="B7" s="18"/>
      <c r="C7" s="18"/>
      <c r="D7" s="18"/>
      <c r="E7" s="19"/>
      <c r="J7" s="15"/>
      <c r="K7" s="16"/>
      <c r="L7" s="20"/>
    </row>
    <row r="9" spans="2:17" s="9" customFormat="1" ht="19.5" customHeight="1">
      <c r="B9" s="21" t="s">
        <v>8</v>
      </c>
      <c r="C9" s="21" t="s">
        <v>9</v>
      </c>
      <c r="D9" s="21" t="s">
        <v>10</v>
      </c>
      <c r="E9" s="22" t="s">
        <v>11</v>
      </c>
      <c r="F9" s="23" t="s">
        <v>12</v>
      </c>
      <c r="G9" s="24" t="s">
        <v>13</v>
      </c>
      <c r="H9" s="24" t="s">
        <v>14</v>
      </c>
      <c r="I9" s="22" t="s">
        <v>15</v>
      </c>
      <c r="J9" s="22" t="s">
        <v>16</v>
      </c>
      <c r="K9" s="22" t="s">
        <v>17</v>
      </c>
      <c r="L9" s="22" t="s">
        <v>18</v>
      </c>
      <c r="M9" s="25" t="s">
        <v>19</v>
      </c>
      <c r="N9" s="21" t="s">
        <v>20</v>
      </c>
      <c r="O9" s="22" t="s">
        <v>21</v>
      </c>
      <c r="P9" s="25" t="s">
        <v>22</v>
      </c>
      <c r="Q9" s="26" t="s">
        <v>23</v>
      </c>
    </row>
    <row r="10" spans="2:17" s="9" customFormat="1" ht="19.5" customHeight="1">
      <c r="B10" s="27"/>
      <c r="C10" s="21" t="s">
        <v>2849</v>
      </c>
      <c r="D10" s="21" t="s">
        <v>2849</v>
      </c>
      <c r="E10" s="30" t="s">
        <v>7999</v>
      </c>
      <c r="F10" s="23">
        <v>2</v>
      </c>
      <c r="G10" s="28">
        <f>H10/F10</f>
        <v>875000</v>
      </c>
      <c r="H10" s="28">
        <v>1750000</v>
      </c>
      <c r="I10" s="22"/>
      <c r="J10" s="864"/>
      <c r="K10" s="22" t="s">
        <v>8000</v>
      </c>
      <c r="L10" s="22"/>
      <c r="M10" s="25"/>
      <c r="N10" s="21"/>
      <c r="O10" s="32"/>
      <c r="P10" s="25"/>
      <c r="Q10" s="29"/>
    </row>
    <row r="11" spans="2:17" s="9" customFormat="1" ht="19.5" customHeight="1">
      <c r="B11" s="27"/>
      <c r="C11" s="21" t="s">
        <v>2849</v>
      </c>
      <c r="D11" s="21" t="s">
        <v>2849</v>
      </c>
      <c r="E11" s="30" t="s">
        <v>8001</v>
      </c>
      <c r="F11" s="23">
        <v>3</v>
      </c>
      <c r="G11" s="28">
        <f>H11/F11</f>
        <v>763333.33333333337</v>
      </c>
      <c r="H11" s="28">
        <v>2290000</v>
      </c>
      <c r="I11" s="22"/>
      <c r="J11" s="864"/>
      <c r="K11" s="22" t="s">
        <v>8002</v>
      </c>
      <c r="L11" s="22"/>
      <c r="M11" s="25"/>
      <c r="N11" s="25"/>
      <c r="O11" s="25"/>
      <c r="P11" s="25"/>
      <c r="Q11" s="29"/>
    </row>
    <row r="12" spans="2:17" s="9" customFormat="1" ht="19.5" customHeight="1">
      <c r="B12" s="27"/>
      <c r="C12" s="21" t="s">
        <v>2849</v>
      </c>
      <c r="D12" s="21" t="s">
        <v>2849</v>
      </c>
      <c r="E12" s="30" t="s">
        <v>8001</v>
      </c>
      <c r="F12" s="23">
        <v>3</v>
      </c>
      <c r="G12" s="28">
        <f>H12/F12</f>
        <v>1433333.3333333333</v>
      </c>
      <c r="H12" s="28">
        <v>4300000</v>
      </c>
      <c r="I12" s="22"/>
      <c r="J12" s="864"/>
      <c r="K12" s="22" t="s">
        <v>8003</v>
      </c>
      <c r="L12" s="22"/>
      <c r="M12" s="25"/>
      <c r="N12" s="25"/>
      <c r="O12" s="25"/>
      <c r="P12" s="25"/>
      <c r="Q12" s="29"/>
    </row>
    <row r="13" spans="2:17" s="9" customFormat="1" ht="19.5" customHeight="1">
      <c r="B13" s="27"/>
      <c r="C13" s="21" t="s">
        <v>2849</v>
      </c>
      <c r="D13" s="21" t="s">
        <v>2849</v>
      </c>
      <c r="E13" s="30" t="s">
        <v>8004</v>
      </c>
      <c r="F13" s="23">
        <v>1</v>
      </c>
      <c r="G13" s="28">
        <f>H13/F13</f>
        <v>1275000</v>
      </c>
      <c r="H13" s="28">
        <v>1275000</v>
      </c>
      <c r="I13" s="23"/>
      <c r="J13" s="864"/>
      <c r="K13" s="22" t="s">
        <v>8005</v>
      </c>
      <c r="L13" s="21"/>
      <c r="M13" s="25"/>
      <c r="N13" s="25"/>
      <c r="O13" s="25"/>
      <c r="P13" s="25"/>
      <c r="Q13" s="29"/>
    </row>
    <row r="14" spans="2:17" s="9" customFormat="1" ht="19.5" customHeight="1">
      <c r="B14" s="27"/>
      <c r="C14" s="21"/>
      <c r="D14" s="21"/>
      <c r="E14" s="30"/>
      <c r="F14" s="23"/>
      <c r="G14" s="28"/>
      <c r="H14" s="28"/>
      <c r="I14" s="23"/>
      <c r="J14" s="864"/>
      <c r="K14" s="22"/>
      <c r="L14" s="21"/>
      <c r="M14" s="25"/>
      <c r="N14" s="25"/>
      <c r="O14" s="25"/>
      <c r="P14" s="25"/>
      <c r="Q14" s="29"/>
    </row>
    <row r="15" spans="2:17" s="9" customFormat="1" ht="19.5" customHeight="1">
      <c r="B15" s="27"/>
      <c r="C15" s="21" t="s">
        <v>8006</v>
      </c>
      <c r="D15" s="21"/>
      <c r="E15" s="30"/>
      <c r="F15" s="23"/>
      <c r="G15" s="28"/>
      <c r="H15" s="28">
        <v>7200000</v>
      </c>
      <c r="I15" s="23"/>
      <c r="J15" s="864"/>
      <c r="K15" s="22" t="s">
        <v>8007</v>
      </c>
      <c r="L15" s="21"/>
      <c r="M15" s="25"/>
      <c r="N15" s="25"/>
      <c r="O15" s="25"/>
      <c r="P15" s="25"/>
      <c r="Q15" s="29"/>
    </row>
    <row r="16" spans="2:17" s="9" customFormat="1" ht="19.5" customHeight="1">
      <c r="B16" s="27"/>
      <c r="C16" s="21" t="s">
        <v>8006</v>
      </c>
      <c r="D16" s="21"/>
      <c r="E16" s="30"/>
      <c r="F16" s="23"/>
      <c r="G16" s="28"/>
      <c r="H16" s="28">
        <v>7200000</v>
      </c>
      <c r="I16" s="23"/>
      <c r="J16" s="864"/>
      <c r="K16" s="22" t="s">
        <v>8007</v>
      </c>
      <c r="L16" s="21"/>
      <c r="M16" s="25"/>
      <c r="N16" s="25"/>
      <c r="O16" s="25"/>
      <c r="P16" s="25"/>
      <c r="Q16" s="29"/>
    </row>
    <row r="17" spans="2:17" s="9" customFormat="1" ht="19.5" customHeight="1">
      <c r="B17" s="27"/>
      <c r="C17" s="21" t="s">
        <v>8006</v>
      </c>
      <c r="D17" s="21"/>
      <c r="E17" s="30"/>
      <c r="F17" s="23"/>
      <c r="G17" s="28"/>
      <c r="H17" s="28">
        <v>1950000</v>
      </c>
      <c r="I17" s="23"/>
      <c r="J17" s="864"/>
      <c r="K17" s="22" t="s">
        <v>8007</v>
      </c>
      <c r="L17" s="21"/>
      <c r="M17" s="25"/>
      <c r="N17" s="25"/>
      <c r="O17" s="25"/>
      <c r="P17" s="25"/>
      <c r="Q17" s="29"/>
    </row>
    <row r="18" spans="2:17" s="9" customFormat="1" ht="19.5" customHeight="1">
      <c r="B18" s="27"/>
      <c r="C18" s="21" t="s">
        <v>8006</v>
      </c>
      <c r="D18" s="21"/>
      <c r="E18" s="30"/>
      <c r="F18" s="23"/>
      <c r="G18" s="28"/>
      <c r="H18" s="28">
        <v>204000</v>
      </c>
      <c r="I18" s="23"/>
      <c r="J18" s="28">
        <f>SUM(H15:H18)</f>
        <v>16554000</v>
      </c>
      <c r="K18" s="22" t="s">
        <v>8007</v>
      </c>
      <c r="L18" s="21"/>
      <c r="M18" s="25"/>
      <c r="N18" s="25"/>
      <c r="O18" s="25"/>
      <c r="P18" s="25"/>
      <c r="Q18" s="29"/>
    </row>
    <row r="19" spans="2:17" s="9" customFormat="1" ht="19.5" customHeight="1">
      <c r="B19" s="27"/>
      <c r="C19" s="21"/>
      <c r="D19" s="21"/>
      <c r="E19" s="30"/>
      <c r="F19" s="23"/>
      <c r="G19" s="28"/>
      <c r="H19" s="28"/>
      <c r="I19" s="23"/>
      <c r="J19" s="864"/>
      <c r="K19" s="864"/>
      <c r="L19" s="21"/>
      <c r="M19" s="25"/>
      <c r="N19" s="25"/>
      <c r="O19" s="25"/>
      <c r="P19" s="25"/>
      <c r="Q19" s="29"/>
    </row>
    <row r="20" spans="2:17" ht="19.5" customHeight="1">
      <c r="B20" s="27"/>
      <c r="C20" s="1063" t="s">
        <v>8008</v>
      </c>
      <c r="D20" s="1063"/>
      <c r="E20" s="1068"/>
      <c r="F20" s="1684"/>
      <c r="G20" s="1833"/>
      <c r="H20" s="1833">
        <f>'[1]LINE-A'!J2</f>
        <v>5334517</v>
      </c>
      <c r="I20" s="23"/>
      <c r="J20" s="864"/>
      <c r="K20" s="22" t="s">
        <v>8009</v>
      </c>
      <c r="L20" s="22"/>
      <c r="M20" s="25"/>
      <c r="N20" s="37"/>
      <c r="O20" s="25"/>
      <c r="P20" s="25"/>
      <c r="Q20" s="29"/>
    </row>
    <row r="21" spans="2:17" ht="19.5" customHeight="1">
      <c r="B21" s="27"/>
      <c r="C21" s="1063" t="s">
        <v>8010</v>
      </c>
      <c r="D21" s="1063"/>
      <c r="E21" s="1068"/>
      <c r="F21" s="1684"/>
      <c r="G21" s="1833"/>
      <c r="H21" s="1833">
        <f>'[1]LINE-B'!J2</f>
        <v>7869919.0100000007</v>
      </c>
      <c r="I21" s="23"/>
      <c r="J21" s="864"/>
      <c r="K21" s="22" t="s">
        <v>8009</v>
      </c>
      <c r="L21" s="22"/>
      <c r="M21" s="25"/>
      <c r="N21" s="37"/>
      <c r="O21" s="25"/>
      <c r="P21" s="32"/>
      <c r="Q21" s="29"/>
    </row>
    <row r="22" spans="2:17" ht="19.5" customHeight="1">
      <c r="B22" s="22"/>
      <c r="C22" s="1065" t="s">
        <v>8011</v>
      </c>
      <c r="D22" s="1065"/>
      <c r="E22" s="2131"/>
      <c r="F22" s="1684"/>
      <c r="G22" s="1833"/>
      <c r="H22" s="1833">
        <f>[1]ﾈｼﾞ締め!J2</f>
        <v>2146380</v>
      </c>
      <c r="I22" s="23"/>
      <c r="J22" s="31"/>
      <c r="K22" s="22" t="s">
        <v>8009</v>
      </c>
      <c r="L22" s="22"/>
      <c r="M22" s="25"/>
      <c r="N22" s="31"/>
      <c r="O22" s="22"/>
      <c r="P22" s="37"/>
      <c r="Q22" s="26"/>
    </row>
    <row r="23" spans="2:17" ht="20.100000000000001" customHeight="1">
      <c r="B23" s="22"/>
      <c r="C23" s="1065" t="s">
        <v>8012</v>
      </c>
      <c r="D23" s="1065"/>
      <c r="E23" s="2131"/>
      <c r="F23" s="2131"/>
      <c r="G23" s="2131"/>
      <c r="H23" s="2131">
        <f>[1]ﾌｧﾝﾈｼﾞ締め!J2</f>
        <v>508501</v>
      </c>
      <c r="I23" s="23"/>
      <c r="J23" s="31"/>
      <c r="K23" s="22" t="s">
        <v>8009</v>
      </c>
      <c r="L23" s="22"/>
      <c r="M23" s="25"/>
      <c r="N23" s="31"/>
      <c r="O23" s="22"/>
      <c r="P23" s="37"/>
      <c r="Q23" s="26"/>
    </row>
    <row r="24" spans="2:17" ht="20.100000000000001" customHeight="1">
      <c r="B24" s="22"/>
      <c r="C24" s="22"/>
      <c r="D24" s="22"/>
      <c r="E24" s="31"/>
      <c r="F24" s="31"/>
      <c r="G24" s="31"/>
      <c r="H24" s="31"/>
      <c r="I24" s="23"/>
      <c r="J24" s="31"/>
      <c r="K24" s="22"/>
      <c r="L24" s="22"/>
      <c r="M24" s="25"/>
      <c r="N24" s="31"/>
      <c r="O24" s="22"/>
      <c r="P24" s="37"/>
      <c r="Q24" s="26"/>
    </row>
    <row r="25" spans="2:17" ht="19.5" customHeight="1">
      <c r="B25" s="22"/>
      <c r="C25" s="22" t="s">
        <v>292</v>
      </c>
      <c r="D25" s="22" t="s">
        <v>293</v>
      </c>
      <c r="E25" s="31" t="s">
        <v>8013</v>
      </c>
      <c r="F25" s="22">
        <v>4</v>
      </c>
      <c r="G25" s="311">
        <v>6880</v>
      </c>
      <c r="H25" s="311">
        <f t="shared" ref="H25:H64" si="0">G25*F25</f>
        <v>27520</v>
      </c>
      <c r="I25" s="23"/>
      <c r="J25" s="31"/>
      <c r="K25" s="31"/>
      <c r="L25" s="22"/>
      <c r="M25" s="25">
        <v>44046</v>
      </c>
      <c r="N25" s="31"/>
      <c r="O25" s="22" t="s">
        <v>8014</v>
      </c>
      <c r="P25" s="37"/>
      <c r="Q25" s="26"/>
    </row>
    <row r="26" spans="2:17" ht="19.5" customHeight="1">
      <c r="B26" s="22"/>
      <c r="C26" s="22" t="s">
        <v>292</v>
      </c>
      <c r="D26" s="22" t="s">
        <v>293</v>
      </c>
      <c r="E26" s="31" t="s">
        <v>8015</v>
      </c>
      <c r="F26" s="22">
        <v>2</v>
      </c>
      <c r="G26" s="311">
        <v>14770</v>
      </c>
      <c r="H26" s="311">
        <f t="shared" si="0"/>
        <v>29540</v>
      </c>
      <c r="I26" s="23"/>
      <c r="J26" s="31"/>
      <c r="K26" s="31"/>
      <c r="L26" s="22"/>
      <c r="M26" s="25">
        <v>44046</v>
      </c>
      <c r="N26" s="31"/>
      <c r="O26" s="22" t="s">
        <v>8014</v>
      </c>
      <c r="P26" s="37"/>
      <c r="Q26" s="26"/>
    </row>
    <row r="27" spans="2:17" ht="19.5" customHeight="1">
      <c r="B27" s="22"/>
      <c r="C27" s="22" t="s">
        <v>292</v>
      </c>
      <c r="D27" s="22" t="s">
        <v>293</v>
      </c>
      <c r="E27" s="31" t="s">
        <v>8016</v>
      </c>
      <c r="F27" s="22">
        <v>2</v>
      </c>
      <c r="G27" s="311">
        <v>32300</v>
      </c>
      <c r="H27" s="311">
        <f t="shared" si="0"/>
        <v>64600</v>
      </c>
      <c r="I27" s="23"/>
      <c r="J27" s="31"/>
      <c r="K27" s="31"/>
      <c r="L27" s="22"/>
      <c r="M27" s="25">
        <v>44046</v>
      </c>
      <c r="N27" s="31"/>
      <c r="O27" s="22" t="s">
        <v>8014</v>
      </c>
      <c r="P27" s="37"/>
      <c r="Q27" s="26"/>
    </row>
    <row r="28" spans="2:17" ht="19.5" customHeight="1">
      <c r="B28" s="22"/>
      <c r="C28" s="22" t="s">
        <v>292</v>
      </c>
      <c r="D28" s="22" t="s">
        <v>293</v>
      </c>
      <c r="E28" s="31" t="s">
        <v>8017</v>
      </c>
      <c r="F28" s="22">
        <v>1</v>
      </c>
      <c r="G28" s="311">
        <v>43630</v>
      </c>
      <c r="H28" s="311">
        <f t="shared" si="0"/>
        <v>43630</v>
      </c>
      <c r="I28" s="23"/>
      <c r="J28" s="31"/>
      <c r="K28" s="31"/>
      <c r="L28" s="22"/>
      <c r="M28" s="25">
        <v>44046</v>
      </c>
      <c r="N28" s="31"/>
      <c r="O28" s="22" t="s">
        <v>8014</v>
      </c>
      <c r="P28" s="37"/>
      <c r="Q28" s="26"/>
    </row>
    <row r="29" spans="2:17" ht="19.5" customHeight="1">
      <c r="B29" s="22"/>
      <c r="C29" s="22" t="s">
        <v>292</v>
      </c>
      <c r="D29" s="22" t="s">
        <v>293</v>
      </c>
      <c r="E29" s="31" t="s">
        <v>8018</v>
      </c>
      <c r="F29" s="22">
        <v>5</v>
      </c>
      <c r="G29" s="311">
        <v>6970</v>
      </c>
      <c r="H29" s="311">
        <f t="shared" si="0"/>
        <v>34850</v>
      </c>
      <c r="I29" s="23"/>
      <c r="J29" s="31"/>
      <c r="K29" s="31"/>
      <c r="L29" s="22"/>
      <c r="M29" s="25">
        <v>44046</v>
      </c>
      <c r="N29" s="31"/>
      <c r="O29" s="22" t="s">
        <v>8014</v>
      </c>
      <c r="P29" s="37"/>
      <c r="Q29" s="26"/>
    </row>
    <row r="30" spans="2:17" ht="19.5" customHeight="1">
      <c r="B30" s="22"/>
      <c r="C30" s="22" t="s">
        <v>292</v>
      </c>
      <c r="D30" s="22" t="s">
        <v>293</v>
      </c>
      <c r="E30" s="31" t="s">
        <v>8019</v>
      </c>
      <c r="F30" s="22">
        <v>1</v>
      </c>
      <c r="G30" s="311">
        <v>4530</v>
      </c>
      <c r="H30" s="311">
        <f t="shared" si="0"/>
        <v>4530</v>
      </c>
      <c r="I30" s="23"/>
      <c r="J30" s="31"/>
      <c r="K30" s="31"/>
      <c r="L30" s="22"/>
      <c r="M30" s="25">
        <v>44046</v>
      </c>
      <c r="N30" s="31"/>
      <c r="O30" s="22" t="s">
        <v>8014</v>
      </c>
      <c r="P30" s="37"/>
      <c r="Q30" s="26"/>
    </row>
    <row r="31" spans="2:17" ht="19.5" customHeight="1">
      <c r="B31" s="22"/>
      <c r="C31" s="22" t="s">
        <v>292</v>
      </c>
      <c r="D31" s="22" t="s">
        <v>293</v>
      </c>
      <c r="E31" s="31" t="s">
        <v>8020</v>
      </c>
      <c r="F31" s="22">
        <v>4</v>
      </c>
      <c r="G31" s="311">
        <v>420</v>
      </c>
      <c r="H31" s="311">
        <f t="shared" si="0"/>
        <v>1680</v>
      </c>
      <c r="I31" s="23"/>
      <c r="J31" s="31"/>
      <c r="K31" s="31"/>
      <c r="L31" s="22"/>
      <c r="M31" s="25">
        <v>44046</v>
      </c>
      <c r="N31" s="31"/>
      <c r="O31" s="22" t="s">
        <v>8014</v>
      </c>
      <c r="P31" s="37"/>
      <c r="Q31" s="26"/>
    </row>
    <row r="32" spans="2:17" ht="19.5" customHeight="1">
      <c r="B32" s="22"/>
      <c r="C32" s="22" t="s">
        <v>292</v>
      </c>
      <c r="D32" s="22" t="s">
        <v>293</v>
      </c>
      <c r="E32" s="31" t="s">
        <v>8021</v>
      </c>
      <c r="F32" s="22">
        <v>1</v>
      </c>
      <c r="G32" s="311">
        <v>1560</v>
      </c>
      <c r="H32" s="311">
        <f t="shared" si="0"/>
        <v>1560</v>
      </c>
      <c r="I32" s="23"/>
      <c r="J32" s="31"/>
      <c r="K32" s="31"/>
      <c r="L32" s="22"/>
      <c r="M32" s="25">
        <v>44046</v>
      </c>
      <c r="N32" s="31"/>
      <c r="O32" s="22" t="s">
        <v>8014</v>
      </c>
      <c r="P32" s="37"/>
      <c r="Q32" s="26"/>
    </row>
    <row r="33" spans="2:17" ht="19.5" customHeight="1">
      <c r="B33" s="22"/>
      <c r="C33" s="22" t="s">
        <v>292</v>
      </c>
      <c r="D33" s="22" t="s">
        <v>293</v>
      </c>
      <c r="E33" s="31" t="s">
        <v>8022</v>
      </c>
      <c r="F33" s="22">
        <v>1</v>
      </c>
      <c r="G33" s="311">
        <v>5460</v>
      </c>
      <c r="H33" s="311">
        <f t="shared" si="0"/>
        <v>5460</v>
      </c>
      <c r="I33" s="23"/>
      <c r="J33" s="31"/>
      <c r="K33" s="31"/>
      <c r="L33" s="22"/>
      <c r="M33" s="25">
        <v>44046</v>
      </c>
      <c r="N33" s="31"/>
      <c r="O33" s="22" t="s">
        <v>8014</v>
      </c>
      <c r="P33" s="37"/>
      <c r="Q33" s="26"/>
    </row>
    <row r="34" spans="2:17" ht="19.5" customHeight="1">
      <c r="B34" s="22"/>
      <c r="C34" s="22" t="s">
        <v>292</v>
      </c>
      <c r="D34" s="22" t="s">
        <v>293</v>
      </c>
      <c r="E34" s="31" t="s">
        <v>8017</v>
      </c>
      <c r="F34" s="22">
        <v>1</v>
      </c>
      <c r="G34" s="311">
        <v>43630</v>
      </c>
      <c r="H34" s="311">
        <f t="shared" si="0"/>
        <v>43630</v>
      </c>
      <c r="I34" s="23"/>
      <c r="J34" s="31"/>
      <c r="K34" s="31"/>
      <c r="L34" s="22"/>
      <c r="M34" s="25">
        <v>44046</v>
      </c>
      <c r="N34" s="31"/>
      <c r="O34" s="22" t="s">
        <v>8014</v>
      </c>
      <c r="P34" s="37"/>
      <c r="Q34" s="26"/>
    </row>
    <row r="35" spans="2:17" ht="19.5" customHeight="1">
      <c r="B35" s="22"/>
      <c r="C35" s="22" t="s">
        <v>292</v>
      </c>
      <c r="D35" s="22" t="s">
        <v>293</v>
      </c>
      <c r="E35" s="31" t="s">
        <v>8018</v>
      </c>
      <c r="F35" s="22">
        <v>4</v>
      </c>
      <c r="G35" s="311">
        <v>6970</v>
      </c>
      <c r="H35" s="311">
        <f t="shared" si="0"/>
        <v>27880</v>
      </c>
      <c r="I35" s="23"/>
      <c r="J35" s="31"/>
      <c r="K35" s="31"/>
      <c r="L35" s="22"/>
      <c r="M35" s="25">
        <v>44046</v>
      </c>
      <c r="N35" s="31"/>
      <c r="O35" s="22" t="s">
        <v>8014</v>
      </c>
      <c r="P35" s="37"/>
      <c r="Q35" s="26"/>
    </row>
    <row r="36" spans="2:17" ht="19.5" customHeight="1">
      <c r="B36" s="22"/>
      <c r="C36" s="22" t="s">
        <v>292</v>
      </c>
      <c r="D36" s="22" t="s">
        <v>293</v>
      </c>
      <c r="E36" s="31" t="s">
        <v>8019</v>
      </c>
      <c r="F36" s="22">
        <v>1</v>
      </c>
      <c r="G36" s="311">
        <v>4530</v>
      </c>
      <c r="H36" s="311">
        <f t="shared" si="0"/>
        <v>4530</v>
      </c>
      <c r="I36" s="23"/>
      <c r="J36" s="31"/>
      <c r="K36" s="31"/>
      <c r="L36" s="22"/>
      <c r="M36" s="25">
        <v>44046</v>
      </c>
      <c r="N36" s="31"/>
      <c r="O36" s="22" t="s">
        <v>8014</v>
      </c>
      <c r="P36" s="37"/>
      <c r="Q36" s="26"/>
    </row>
    <row r="37" spans="2:17" ht="19.5" customHeight="1">
      <c r="B37" s="22"/>
      <c r="C37" s="22" t="s">
        <v>292</v>
      </c>
      <c r="D37" s="22" t="s">
        <v>293</v>
      </c>
      <c r="E37" s="79" t="s">
        <v>8023</v>
      </c>
      <c r="F37" s="22">
        <v>5</v>
      </c>
      <c r="G37" s="311">
        <v>420</v>
      </c>
      <c r="H37" s="311">
        <f t="shared" si="0"/>
        <v>2100</v>
      </c>
      <c r="I37" s="23"/>
      <c r="J37" s="31"/>
      <c r="K37" s="31"/>
      <c r="L37" s="22"/>
      <c r="M37" s="25">
        <v>44046</v>
      </c>
      <c r="N37" s="31"/>
      <c r="O37" s="22" t="s">
        <v>8014</v>
      </c>
      <c r="P37" s="37"/>
      <c r="Q37" s="26"/>
    </row>
    <row r="38" spans="2:17" ht="19.5" customHeight="1">
      <c r="B38" s="22"/>
      <c r="C38" s="22" t="s">
        <v>292</v>
      </c>
      <c r="D38" s="22" t="s">
        <v>293</v>
      </c>
      <c r="E38" s="31" t="s">
        <v>8024</v>
      </c>
      <c r="F38" s="22">
        <v>1</v>
      </c>
      <c r="G38" s="311">
        <v>1560</v>
      </c>
      <c r="H38" s="311">
        <f t="shared" si="0"/>
        <v>1560</v>
      </c>
      <c r="I38" s="23"/>
      <c r="J38" s="31"/>
      <c r="K38" s="31"/>
      <c r="L38" s="22"/>
      <c r="M38" s="25">
        <v>44046</v>
      </c>
      <c r="N38" s="31"/>
      <c r="O38" s="22" t="s">
        <v>8014</v>
      </c>
      <c r="P38" s="37"/>
      <c r="Q38" s="26"/>
    </row>
    <row r="39" spans="2:17" ht="19.5" customHeight="1">
      <c r="B39" s="22"/>
      <c r="C39" s="22" t="s">
        <v>292</v>
      </c>
      <c r="D39" s="22" t="s">
        <v>293</v>
      </c>
      <c r="E39" s="31" t="s">
        <v>8025</v>
      </c>
      <c r="F39" s="22">
        <v>1</v>
      </c>
      <c r="G39" s="311">
        <v>5460</v>
      </c>
      <c r="H39" s="311">
        <f t="shared" si="0"/>
        <v>5460</v>
      </c>
      <c r="I39" s="23"/>
      <c r="J39" s="31"/>
      <c r="K39" s="31"/>
      <c r="L39" s="22"/>
      <c r="M39" s="25">
        <v>44046</v>
      </c>
      <c r="N39" s="31"/>
      <c r="O39" s="22" t="s">
        <v>8014</v>
      </c>
      <c r="P39" s="37"/>
      <c r="Q39" s="26"/>
    </row>
    <row r="40" spans="2:17" ht="19.5" customHeight="1">
      <c r="B40" s="22"/>
      <c r="C40" s="22" t="s">
        <v>292</v>
      </c>
      <c r="D40" s="22" t="s">
        <v>293</v>
      </c>
      <c r="E40" s="31" t="s">
        <v>8017</v>
      </c>
      <c r="F40" s="22">
        <v>1</v>
      </c>
      <c r="G40" s="311">
        <v>43630</v>
      </c>
      <c r="H40" s="1226">
        <f t="shared" si="0"/>
        <v>43630</v>
      </c>
      <c r="I40" s="23"/>
      <c r="J40" s="31"/>
      <c r="K40" s="31"/>
      <c r="L40" s="22"/>
      <c r="M40" s="25">
        <v>44046</v>
      </c>
      <c r="N40" s="31"/>
      <c r="O40" s="22" t="s">
        <v>8014</v>
      </c>
      <c r="P40" s="37"/>
      <c r="Q40" s="26"/>
    </row>
    <row r="41" spans="2:17" ht="19.5" customHeight="1">
      <c r="B41" s="22"/>
      <c r="C41" s="22" t="s">
        <v>292</v>
      </c>
      <c r="D41" s="22" t="s">
        <v>293</v>
      </c>
      <c r="E41" s="31" t="s">
        <v>8018</v>
      </c>
      <c r="F41" s="22">
        <v>9</v>
      </c>
      <c r="G41" s="311">
        <v>6970</v>
      </c>
      <c r="H41" s="1226">
        <f t="shared" si="0"/>
        <v>62730</v>
      </c>
      <c r="I41" s="23"/>
      <c r="J41" s="31"/>
      <c r="K41" s="31"/>
      <c r="L41" s="22"/>
      <c r="M41" s="25">
        <v>44046</v>
      </c>
      <c r="N41" s="31"/>
      <c r="O41" s="22" t="s">
        <v>8014</v>
      </c>
      <c r="P41" s="37"/>
      <c r="Q41" s="26"/>
    </row>
    <row r="42" spans="2:17" ht="19.5" customHeight="1">
      <c r="B42" s="22"/>
      <c r="C42" s="22" t="s">
        <v>292</v>
      </c>
      <c r="D42" s="22" t="s">
        <v>293</v>
      </c>
      <c r="E42" s="79" t="s">
        <v>8026</v>
      </c>
      <c r="F42" s="22">
        <v>1</v>
      </c>
      <c r="G42" s="311">
        <v>420</v>
      </c>
      <c r="H42" s="1226">
        <f t="shared" si="0"/>
        <v>420</v>
      </c>
      <c r="I42" s="23"/>
      <c r="J42" s="31"/>
      <c r="K42" s="31"/>
      <c r="L42" s="22"/>
      <c r="M42" s="25">
        <v>44046</v>
      </c>
      <c r="N42" s="31"/>
      <c r="O42" s="22" t="s">
        <v>8014</v>
      </c>
      <c r="P42" s="37"/>
      <c r="Q42" s="26"/>
    </row>
    <row r="43" spans="2:17" ht="19.5" customHeight="1">
      <c r="B43" s="22"/>
      <c r="C43" s="22" t="s">
        <v>292</v>
      </c>
      <c r="D43" s="22" t="s">
        <v>293</v>
      </c>
      <c r="E43" s="31" t="s">
        <v>8021</v>
      </c>
      <c r="F43" s="22">
        <v>1</v>
      </c>
      <c r="G43" s="311">
        <v>1560</v>
      </c>
      <c r="H43" s="1226">
        <f t="shared" si="0"/>
        <v>1560</v>
      </c>
      <c r="I43" s="23"/>
      <c r="J43" s="31"/>
      <c r="K43" s="31"/>
      <c r="L43" s="22"/>
      <c r="M43" s="25">
        <v>44046</v>
      </c>
      <c r="N43" s="31"/>
      <c r="O43" s="22" t="s">
        <v>8014</v>
      </c>
      <c r="P43" s="37"/>
      <c r="Q43" s="26"/>
    </row>
    <row r="44" spans="2:17" ht="19.5" customHeight="1">
      <c r="B44" s="22"/>
      <c r="C44" s="22" t="s">
        <v>292</v>
      </c>
      <c r="D44" s="22" t="s">
        <v>293</v>
      </c>
      <c r="E44" s="31" t="s">
        <v>8022</v>
      </c>
      <c r="F44" s="22">
        <v>1</v>
      </c>
      <c r="G44" s="311">
        <v>5460</v>
      </c>
      <c r="H44" s="1226">
        <f t="shared" si="0"/>
        <v>5460</v>
      </c>
      <c r="I44" s="23"/>
      <c r="J44" s="31"/>
      <c r="K44" s="31"/>
      <c r="L44" s="22"/>
      <c r="M44" s="25">
        <v>44046</v>
      </c>
      <c r="N44" s="31"/>
      <c r="O44" s="22" t="s">
        <v>8014</v>
      </c>
      <c r="P44" s="37"/>
      <c r="Q44" s="26"/>
    </row>
    <row r="45" spans="2:17" ht="19.5" customHeight="1">
      <c r="B45" s="22"/>
      <c r="C45" s="22" t="s">
        <v>292</v>
      </c>
      <c r="D45" s="22" t="s">
        <v>293</v>
      </c>
      <c r="E45" s="31" t="s">
        <v>8017</v>
      </c>
      <c r="F45" s="22">
        <v>1</v>
      </c>
      <c r="G45" s="311">
        <v>43630</v>
      </c>
      <c r="H45" s="1226">
        <f t="shared" si="0"/>
        <v>43630</v>
      </c>
      <c r="I45" s="23"/>
      <c r="J45" s="31"/>
      <c r="K45" s="31"/>
      <c r="L45" s="22"/>
      <c r="M45" s="25">
        <v>44046</v>
      </c>
      <c r="N45" s="31"/>
      <c r="O45" s="22" t="s">
        <v>8014</v>
      </c>
      <c r="P45" s="37"/>
      <c r="Q45" s="26"/>
    </row>
    <row r="46" spans="2:17" ht="19.5" customHeight="1">
      <c r="B46" s="22"/>
      <c r="C46" s="22" t="s">
        <v>292</v>
      </c>
      <c r="D46" s="22" t="s">
        <v>293</v>
      </c>
      <c r="E46" s="31" t="s">
        <v>8018</v>
      </c>
      <c r="F46" s="22">
        <v>8</v>
      </c>
      <c r="G46" s="311">
        <v>6970</v>
      </c>
      <c r="H46" s="1226">
        <f t="shared" si="0"/>
        <v>55760</v>
      </c>
      <c r="I46" s="23"/>
      <c r="J46" s="31"/>
      <c r="K46" s="31"/>
      <c r="L46" s="22"/>
      <c r="M46" s="25">
        <v>44046</v>
      </c>
      <c r="N46" s="31"/>
      <c r="O46" s="22" t="s">
        <v>8014</v>
      </c>
      <c r="P46" s="37"/>
      <c r="Q46" s="26"/>
    </row>
    <row r="47" spans="2:17" ht="19.5" customHeight="1">
      <c r="B47" s="22"/>
      <c r="C47" s="22" t="s">
        <v>292</v>
      </c>
      <c r="D47" s="22" t="s">
        <v>293</v>
      </c>
      <c r="E47" s="31" t="s">
        <v>8020</v>
      </c>
      <c r="F47" s="22">
        <v>2</v>
      </c>
      <c r="G47" s="311">
        <v>420</v>
      </c>
      <c r="H47" s="1226">
        <f t="shared" si="0"/>
        <v>840</v>
      </c>
      <c r="I47" s="23"/>
      <c r="J47" s="31"/>
      <c r="K47" s="31"/>
      <c r="L47" s="22"/>
      <c r="M47" s="25">
        <v>44046</v>
      </c>
      <c r="N47" s="31"/>
      <c r="O47" s="22" t="s">
        <v>8014</v>
      </c>
      <c r="P47" s="37"/>
      <c r="Q47" s="26"/>
    </row>
    <row r="48" spans="2:17" ht="19.5" customHeight="1">
      <c r="B48" s="22"/>
      <c r="C48" s="22" t="s">
        <v>292</v>
      </c>
      <c r="D48" s="22" t="s">
        <v>293</v>
      </c>
      <c r="E48" s="31" t="s">
        <v>8024</v>
      </c>
      <c r="F48" s="22">
        <v>1</v>
      </c>
      <c r="G48" s="311">
        <v>1560</v>
      </c>
      <c r="H48" s="1226">
        <f t="shared" si="0"/>
        <v>1560</v>
      </c>
      <c r="I48" s="23"/>
      <c r="J48" s="31"/>
      <c r="K48" s="31"/>
      <c r="L48" s="22"/>
      <c r="M48" s="25">
        <v>44046</v>
      </c>
      <c r="N48" s="31"/>
      <c r="O48" s="22" t="s">
        <v>8014</v>
      </c>
      <c r="P48" s="37"/>
      <c r="Q48" s="26"/>
    </row>
    <row r="49" spans="2:17" ht="19.5" customHeight="1">
      <c r="B49" s="22"/>
      <c r="C49" s="22" t="s">
        <v>292</v>
      </c>
      <c r="D49" s="22" t="s">
        <v>293</v>
      </c>
      <c r="E49" s="31" t="s">
        <v>8025</v>
      </c>
      <c r="F49" s="22">
        <v>1</v>
      </c>
      <c r="G49" s="311">
        <v>5460</v>
      </c>
      <c r="H49" s="1226">
        <f t="shared" si="0"/>
        <v>5460</v>
      </c>
      <c r="I49" s="23"/>
      <c r="J49" s="31"/>
      <c r="K49" s="31"/>
      <c r="L49" s="22"/>
      <c r="M49" s="25">
        <v>44046</v>
      </c>
      <c r="N49" s="31"/>
      <c r="O49" s="22" t="s">
        <v>8014</v>
      </c>
      <c r="P49" s="37"/>
      <c r="Q49" s="26"/>
    </row>
    <row r="50" spans="2:17" ht="19.5" customHeight="1">
      <c r="B50" s="22"/>
      <c r="C50" s="22" t="s">
        <v>292</v>
      </c>
      <c r="D50" s="22" t="s">
        <v>293</v>
      </c>
      <c r="E50" s="31" t="s">
        <v>8027</v>
      </c>
      <c r="F50" s="22">
        <v>2</v>
      </c>
      <c r="G50" s="311">
        <v>13990</v>
      </c>
      <c r="H50" s="1226">
        <f t="shared" si="0"/>
        <v>27980</v>
      </c>
      <c r="I50" s="23"/>
      <c r="J50" s="31"/>
      <c r="K50" s="31"/>
      <c r="L50" s="22"/>
      <c r="M50" s="25">
        <v>44046</v>
      </c>
      <c r="N50" s="31"/>
      <c r="O50" s="22" t="s">
        <v>8014</v>
      </c>
      <c r="P50" s="37"/>
      <c r="Q50" s="26"/>
    </row>
    <row r="51" spans="2:17" ht="19.5" customHeight="1">
      <c r="B51" s="22"/>
      <c r="C51" s="22" t="s">
        <v>292</v>
      </c>
      <c r="D51" s="22" t="s">
        <v>293</v>
      </c>
      <c r="E51" s="31" t="s">
        <v>8028</v>
      </c>
      <c r="F51" s="22">
        <v>34</v>
      </c>
      <c r="G51" s="311">
        <v>1980</v>
      </c>
      <c r="H51" s="1226">
        <f t="shared" si="0"/>
        <v>67320</v>
      </c>
      <c r="I51" s="23"/>
      <c r="J51" s="31"/>
      <c r="K51" s="31"/>
      <c r="L51" s="22"/>
      <c r="M51" s="25">
        <v>44046</v>
      </c>
      <c r="N51" s="31"/>
      <c r="O51" s="22" t="s">
        <v>8014</v>
      </c>
      <c r="P51" s="37"/>
      <c r="Q51" s="26"/>
    </row>
    <row r="52" spans="2:17" ht="19.5" customHeight="1">
      <c r="B52" s="22"/>
      <c r="C52" s="22" t="s">
        <v>292</v>
      </c>
      <c r="D52" s="22" t="s">
        <v>293</v>
      </c>
      <c r="E52" s="31" t="s">
        <v>8029</v>
      </c>
      <c r="F52" s="22">
        <v>6</v>
      </c>
      <c r="G52" s="1447">
        <v>11210</v>
      </c>
      <c r="H52" s="1447">
        <f t="shared" si="0"/>
        <v>67260</v>
      </c>
      <c r="I52" s="23"/>
      <c r="J52" s="31"/>
      <c r="K52" s="31"/>
      <c r="L52" s="22"/>
      <c r="M52" s="25">
        <v>44046</v>
      </c>
      <c r="N52" s="31"/>
      <c r="O52" s="22" t="s">
        <v>8014</v>
      </c>
      <c r="P52" s="37"/>
      <c r="Q52" s="26"/>
    </row>
    <row r="53" spans="2:17" ht="19.5" customHeight="1">
      <c r="B53" s="22"/>
      <c r="C53" s="22" t="s">
        <v>292</v>
      </c>
      <c r="D53" s="22" t="s">
        <v>293</v>
      </c>
      <c r="E53" s="31" t="s">
        <v>8030</v>
      </c>
      <c r="F53" s="22">
        <v>6</v>
      </c>
      <c r="G53" s="1447">
        <v>11210</v>
      </c>
      <c r="H53" s="1447">
        <f t="shared" si="0"/>
        <v>67260</v>
      </c>
      <c r="I53" s="23"/>
      <c r="J53" s="31"/>
      <c r="K53" s="31"/>
      <c r="L53" s="22"/>
      <c r="M53" s="25">
        <v>44046</v>
      </c>
      <c r="N53" s="31"/>
      <c r="O53" s="22" t="s">
        <v>8014</v>
      </c>
      <c r="P53" s="37"/>
      <c r="Q53" s="26"/>
    </row>
    <row r="54" spans="2:17" ht="19.5" customHeight="1">
      <c r="B54" s="22"/>
      <c r="C54" s="22" t="s">
        <v>292</v>
      </c>
      <c r="D54" s="22" t="s">
        <v>293</v>
      </c>
      <c r="E54" s="31" t="s">
        <v>6292</v>
      </c>
      <c r="F54" s="22">
        <v>2</v>
      </c>
      <c r="G54" s="311">
        <v>39990</v>
      </c>
      <c r="H54" s="1447">
        <f t="shared" si="0"/>
        <v>79980</v>
      </c>
      <c r="I54" s="23"/>
      <c r="J54" s="31"/>
      <c r="K54" s="31"/>
      <c r="L54" s="22"/>
      <c r="M54" s="25">
        <v>44046</v>
      </c>
      <c r="N54" s="31"/>
      <c r="O54" s="22" t="s">
        <v>8014</v>
      </c>
      <c r="P54" s="37"/>
      <c r="Q54" s="26"/>
    </row>
    <row r="55" spans="2:17" ht="19.5" customHeight="1">
      <c r="B55" s="22"/>
      <c r="C55" s="22" t="s">
        <v>292</v>
      </c>
      <c r="D55" s="22" t="s">
        <v>293</v>
      </c>
      <c r="E55" s="31" t="s">
        <v>6361</v>
      </c>
      <c r="F55" s="22">
        <v>2</v>
      </c>
      <c r="G55" s="311">
        <v>16960</v>
      </c>
      <c r="H55" s="1447">
        <f t="shared" si="0"/>
        <v>33920</v>
      </c>
      <c r="I55" s="23"/>
      <c r="J55" s="31"/>
      <c r="K55" s="31"/>
      <c r="L55" s="22"/>
      <c r="M55" s="25">
        <v>44046</v>
      </c>
      <c r="N55" s="31"/>
      <c r="O55" s="22" t="s">
        <v>8014</v>
      </c>
      <c r="P55" s="37"/>
      <c r="Q55" s="26"/>
    </row>
    <row r="56" spans="2:17" ht="19.5" customHeight="1">
      <c r="B56" s="22"/>
      <c r="C56" s="22" t="s">
        <v>292</v>
      </c>
      <c r="D56" s="22" t="s">
        <v>293</v>
      </c>
      <c r="E56" s="31" t="s">
        <v>8031</v>
      </c>
      <c r="F56" s="22">
        <v>2</v>
      </c>
      <c r="G56" s="311">
        <v>3070</v>
      </c>
      <c r="H56" s="1447">
        <f t="shared" si="0"/>
        <v>6140</v>
      </c>
      <c r="I56" s="23"/>
      <c r="J56" s="31"/>
      <c r="K56" s="31"/>
      <c r="L56" s="22"/>
      <c r="M56" s="25">
        <v>44046</v>
      </c>
      <c r="N56" s="31"/>
      <c r="O56" s="22" t="s">
        <v>8014</v>
      </c>
      <c r="P56" s="37"/>
      <c r="Q56" s="26"/>
    </row>
    <row r="57" spans="2:17" ht="19.5" customHeight="1">
      <c r="B57" s="22"/>
      <c r="C57" s="22" t="s">
        <v>292</v>
      </c>
      <c r="D57" s="22" t="s">
        <v>293</v>
      </c>
      <c r="E57" s="31" t="s">
        <v>8032</v>
      </c>
      <c r="F57" s="22">
        <v>8</v>
      </c>
      <c r="G57" s="311">
        <v>4680</v>
      </c>
      <c r="H57" s="1447">
        <f t="shared" si="0"/>
        <v>37440</v>
      </c>
      <c r="I57" s="23"/>
      <c r="J57" s="31"/>
      <c r="K57" s="31"/>
      <c r="L57" s="22"/>
      <c r="M57" s="25">
        <v>44046</v>
      </c>
      <c r="N57" s="31"/>
      <c r="O57" s="22" t="s">
        <v>8014</v>
      </c>
      <c r="P57" s="37"/>
      <c r="Q57" s="26"/>
    </row>
    <row r="58" spans="2:17" ht="19.5" customHeight="1">
      <c r="B58" s="22"/>
      <c r="C58" s="22" t="s">
        <v>292</v>
      </c>
      <c r="D58" s="22" t="s">
        <v>293</v>
      </c>
      <c r="E58" s="31" t="s">
        <v>8033</v>
      </c>
      <c r="F58" s="22">
        <v>2</v>
      </c>
      <c r="G58" s="311">
        <v>210</v>
      </c>
      <c r="H58" s="1447">
        <f t="shared" si="0"/>
        <v>420</v>
      </c>
      <c r="I58" s="23"/>
      <c r="J58" s="31"/>
      <c r="K58" s="31"/>
      <c r="L58" s="22"/>
      <c r="M58" s="25">
        <v>44046</v>
      </c>
      <c r="N58" s="31"/>
      <c r="O58" s="22" t="s">
        <v>8014</v>
      </c>
      <c r="P58" s="37"/>
      <c r="Q58" s="26"/>
    </row>
    <row r="59" spans="2:17" ht="19.5" customHeight="1">
      <c r="B59" s="22"/>
      <c r="C59" s="22" t="s">
        <v>292</v>
      </c>
      <c r="D59" s="22" t="s">
        <v>293</v>
      </c>
      <c r="E59" s="31" t="s">
        <v>8034</v>
      </c>
      <c r="F59" s="22">
        <v>2</v>
      </c>
      <c r="G59" s="311">
        <v>9570</v>
      </c>
      <c r="H59" s="311">
        <f t="shared" si="0"/>
        <v>19140</v>
      </c>
      <c r="I59" s="23"/>
      <c r="J59" s="31"/>
      <c r="K59" s="31"/>
      <c r="L59" s="22"/>
      <c r="M59" s="25">
        <v>44046</v>
      </c>
      <c r="N59" s="31"/>
      <c r="O59" s="22" t="s">
        <v>8014</v>
      </c>
      <c r="P59" s="37"/>
      <c r="Q59" s="26"/>
    </row>
    <row r="60" spans="2:17" ht="19.5" customHeight="1">
      <c r="B60" s="22"/>
      <c r="C60" s="22" t="s">
        <v>292</v>
      </c>
      <c r="D60" s="22" t="s">
        <v>293</v>
      </c>
      <c r="E60" s="31" t="s">
        <v>8035</v>
      </c>
      <c r="F60" s="22">
        <v>2</v>
      </c>
      <c r="G60" s="311">
        <v>2660</v>
      </c>
      <c r="H60" s="311">
        <f t="shared" si="0"/>
        <v>5320</v>
      </c>
      <c r="I60" s="23"/>
      <c r="J60" s="31"/>
      <c r="K60" s="31"/>
      <c r="L60" s="22"/>
      <c r="M60" s="25">
        <v>44046</v>
      </c>
      <c r="N60" s="31"/>
      <c r="O60" s="22" t="s">
        <v>8014</v>
      </c>
      <c r="P60" s="37"/>
      <c r="Q60" s="26"/>
    </row>
    <row r="61" spans="2:17" ht="19.5" customHeight="1">
      <c r="B61" s="22"/>
      <c r="C61" s="22" t="s">
        <v>292</v>
      </c>
      <c r="D61" s="22" t="s">
        <v>293</v>
      </c>
      <c r="E61" s="31" t="s">
        <v>8036</v>
      </c>
      <c r="F61" s="22">
        <v>2</v>
      </c>
      <c r="G61" s="311">
        <v>470</v>
      </c>
      <c r="H61" s="311">
        <f t="shared" si="0"/>
        <v>940</v>
      </c>
      <c r="I61" s="23"/>
      <c r="J61" s="31"/>
      <c r="K61" s="31"/>
      <c r="L61" s="22"/>
      <c r="M61" s="25">
        <v>44046</v>
      </c>
      <c r="N61" s="31"/>
      <c r="O61" s="22" t="s">
        <v>8014</v>
      </c>
      <c r="P61" s="37"/>
      <c r="Q61" s="26"/>
    </row>
    <row r="62" spans="2:17" ht="19.5" customHeight="1">
      <c r="B62" s="22"/>
      <c r="C62" s="22" t="s">
        <v>292</v>
      </c>
      <c r="D62" s="22" t="s">
        <v>293</v>
      </c>
      <c r="E62" s="31" t="s">
        <v>6042</v>
      </c>
      <c r="F62" s="22">
        <v>3</v>
      </c>
      <c r="G62" s="311">
        <v>8430</v>
      </c>
      <c r="H62" s="1447">
        <f t="shared" si="0"/>
        <v>25290</v>
      </c>
      <c r="I62" s="23"/>
      <c r="J62" s="31"/>
      <c r="K62" s="31"/>
      <c r="L62" s="22"/>
      <c r="M62" s="25">
        <v>44046</v>
      </c>
      <c r="N62" s="31"/>
      <c r="O62" s="22" t="s">
        <v>8014</v>
      </c>
      <c r="P62" s="37"/>
      <c r="Q62" s="26"/>
    </row>
    <row r="63" spans="2:17" ht="19.5" customHeight="1">
      <c r="B63" s="22"/>
      <c r="C63" s="22" t="s">
        <v>292</v>
      </c>
      <c r="D63" s="22" t="s">
        <v>293</v>
      </c>
      <c r="E63" s="31" t="s">
        <v>297</v>
      </c>
      <c r="F63" s="22">
        <v>3</v>
      </c>
      <c r="G63" s="311">
        <v>2660</v>
      </c>
      <c r="H63" s="1447">
        <f t="shared" si="0"/>
        <v>7980</v>
      </c>
      <c r="I63" s="23"/>
      <c r="J63" s="31"/>
      <c r="K63" s="31"/>
      <c r="L63" s="22"/>
      <c r="M63" s="25">
        <v>44046</v>
      </c>
      <c r="N63" s="31"/>
      <c r="O63" s="22" t="s">
        <v>8014</v>
      </c>
      <c r="P63" s="37"/>
      <c r="Q63" s="26"/>
    </row>
    <row r="64" spans="2:17" ht="19.5" customHeight="1">
      <c r="B64" s="22"/>
      <c r="C64" s="22" t="s">
        <v>292</v>
      </c>
      <c r="D64" s="22" t="s">
        <v>293</v>
      </c>
      <c r="E64" s="31" t="s">
        <v>298</v>
      </c>
      <c r="F64" s="22">
        <v>3</v>
      </c>
      <c r="G64" s="311">
        <v>420</v>
      </c>
      <c r="H64" s="1447">
        <f t="shared" si="0"/>
        <v>1260</v>
      </c>
      <c r="I64" s="23"/>
      <c r="J64" s="31"/>
      <c r="K64" s="31"/>
      <c r="L64" s="22"/>
      <c r="M64" s="25">
        <v>44046</v>
      </c>
      <c r="N64" s="31"/>
      <c r="O64" s="22" t="s">
        <v>8014</v>
      </c>
      <c r="P64" s="37"/>
      <c r="Q64" s="26"/>
    </row>
    <row r="65" spans="2:17" ht="19.5" customHeight="1">
      <c r="B65" s="22"/>
      <c r="C65" s="22"/>
      <c r="D65" s="22"/>
      <c r="E65" s="31"/>
      <c r="F65" s="22"/>
      <c r="G65" s="311"/>
      <c r="H65" s="1447"/>
      <c r="I65" s="23"/>
      <c r="J65" s="31"/>
      <c r="K65" s="31"/>
      <c r="L65" s="22"/>
      <c r="M65" s="25"/>
      <c r="N65" s="31"/>
      <c r="O65" s="22"/>
      <c r="P65" s="37"/>
      <c r="Q65" s="26"/>
    </row>
    <row r="66" spans="2:17" ht="19.5" customHeight="1">
      <c r="B66" s="22"/>
      <c r="C66" s="22" t="s">
        <v>311</v>
      </c>
      <c r="D66" s="22" t="s">
        <v>311</v>
      </c>
      <c r="E66" s="31" t="s">
        <v>6002</v>
      </c>
      <c r="F66" s="22">
        <v>10</v>
      </c>
      <c r="G66" s="311">
        <v>178000</v>
      </c>
      <c r="H66" s="2220">
        <f t="shared" ref="H66:H92" si="1">G66*F66</f>
        <v>1780000</v>
      </c>
      <c r="I66" s="23"/>
      <c r="J66" s="31"/>
      <c r="K66" s="31"/>
      <c r="L66" s="22"/>
      <c r="M66" s="25">
        <v>44077</v>
      </c>
      <c r="N66" s="31"/>
      <c r="O66" s="22" t="s">
        <v>8037</v>
      </c>
      <c r="P66" s="37"/>
      <c r="Q66" s="26"/>
    </row>
    <row r="67" spans="2:17" ht="19.5" customHeight="1">
      <c r="B67" s="22"/>
      <c r="C67" s="22" t="s">
        <v>311</v>
      </c>
      <c r="D67" s="22" t="s">
        <v>311</v>
      </c>
      <c r="E67" s="31" t="s">
        <v>3276</v>
      </c>
      <c r="F67" s="22">
        <v>10</v>
      </c>
      <c r="G67" s="311">
        <v>59000</v>
      </c>
      <c r="H67" s="2220">
        <f t="shared" si="1"/>
        <v>590000</v>
      </c>
      <c r="I67" s="23"/>
      <c r="J67" s="31"/>
      <c r="K67" s="31"/>
      <c r="L67" s="22"/>
      <c r="M67" s="25">
        <v>44077</v>
      </c>
      <c r="N67" s="31"/>
      <c r="O67" s="22" t="s">
        <v>8037</v>
      </c>
      <c r="P67" s="37"/>
      <c r="Q67" s="26"/>
    </row>
    <row r="68" spans="2:17" ht="19.5" customHeight="1">
      <c r="B68" s="22"/>
      <c r="C68" s="22" t="s">
        <v>311</v>
      </c>
      <c r="D68" s="22" t="s">
        <v>311</v>
      </c>
      <c r="E68" s="31" t="s">
        <v>964</v>
      </c>
      <c r="F68" s="22">
        <v>12</v>
      </c>
      <c r="G68" s="311">
        <v>198000</v>
      </c>
      <c r="H68" s="2220">
        <f t="shared" si="1"/>
        <v>2376000</v>
      </c>
      <c r="I68" s="23"/>
      <c r="J68" s="31"/>
      <c r="K68" s="31"/>
      <c r="L68" s="22"/>
      <c r="M68" s="25">
        <v>44077</v>
      </c>
      <c r="N68" s="31"/>
      <c r="O68" s="22" t="s">
        <v>8037</v>
      </c>
      <c r="P68" s="37"/>
      <c r="Q68" s="26"/>
    </row>
    <row r="69" spans="2:17" ht="19.5" customHeight="1">
      <c r="B69" s="22"/>
      <c r="C69" s="22" t="s">
        <v>311</v>
      </c>
      <c r="D69" s="22" t="s">
        <v>311</v>
      </c>
      <c r="E69" s="31" t="s">
        <v>8038</v>
      </c>
      <c r="F69" s="22"/>
      <c r="G69" s="311"/>
      <c r="H69" s="2220">
        <v>-2246000</v>
      </c>
      <c r="I69" s="23"/>
      <c r="J69" s="38"/>
      <c r="K69" s="31"/>
      <c r="L69" s="22"/>
      <c r="M69" s="25">
        <v>44077</v>
      </c>
      <c r="N69" s="31"/>
      <c r="O69" s="22" t="s">
        <v>8037</v>
      </c>
      <c r="P69" s="37"/>
      <c r="Q69" s="26"/>
    </row>
    <row r="70" spans="2:17" ht="19.5" customHeight="1">
      <c r="B70" s="22"/>
      <c r="C70" s="22"/>
      <c r="D70" s="22"/>
      <c r="E70" s="31"/>
      <c r="F70" s="22"/>
      <c r="G70" s="311"/>
      <c r="H70" s="2220"/>
      <c r="I70" s="23"/>
      <c r="J70" s="38"/>
      <c r="K70" s="31"/>
      <c r="L70" s="22"/>
      <c r="M70" s="25"/>
      <c r="N70" s="31"/>
      <c r="O70" s="22"/>
      <c r="P70" s="37"/>
      <c r="Q70" s="26"/>
    </row>
    <row r="71" spans="2:17" ht="19.5" customHeight="1">
      <c r="B71" s="22"/>
      <c r="C71" s="22" t="s">
        <v>311</v>
      </c>
      <c r="D71" s="22" t="s">
        <v>311</v>
      </c>
      <c r="E71" s="31" t="s">
        <v>8039</v>
      </c>
      <c r="F71" s="22">
        <v>10</v>
      </c>
      <c r="G71" s="311">
        <v>12300</v>
      </c>
      <c r="H71" s="2220">
        <f t="shared" si="1"/>
        <v>123000</v>
      </c>
      <c r="I71" s="23"/>
      <c r="J71" s="31"/>
      <c r="K71" s="31"/>
      <c r="L71" s="22"/>
      <c r="M71" s="25">
        <v>44077</v>
      </c>
      <c r="N71" s="31"/>
      <c r="O71" s="22" t="s">
        <v>8037</v>
      </c>
      <c r="P71" s="37"/>
      <c r="Q71" s="26"/>
    </row>
    <row r="72" spans="2:17" ht="19.5" customHeight="1">
      <c r="B72" s="22"/>
      <c r="C72" s="22" t="s">
        <v>311</v>
      </c>
      <c r="D72" s="22" t="s">
        <v>311</v>
      </c>
      <c r="E72" s="31" t="s">
        <v>8040</v>
      </c>
      <c r="F72" s="22">
        <v>10</v>
      </c>
      <c r="G72" s="311">
        <v>4800</v>
      </c>
      <c r="H72" s="2220">
        <f t="shared" si="1"/>
        <v>48000</v>
      </c>
      <c r="I72" s="23"/>
      <c r="J72" s="31"/>
      <c r="K72" s="31"/>
      <c r="L72" s="22"/>
      <c r="M72" s="25">
        <v>44077</v>
      </c>
      <c r="N72" s="31"/>
      <c r="O72" s="22" t="s">
        <v>8037</v>
      </c>
      <c r="P72" s="37"/>
      <c r="Q72" s="26"/>
    </row>
    <row r="73" spans="2:17" ht="19.5" customHeight="1">
      <c r="B73" s="22"/>
      <c r="C73" s="22" t="s">
        <v>311</v>
      </c>
      <c r="D73" s="22" t="s">
        <v>311</v>
      </c>
      <c r="E73" s="31" t="s">
        <v>8041</v>
      </c>
      <c r="F73" s="22">
        <v>1</v>
      </c>
      <c r="G73" s="311">
        <v>7100</v>
      </c>
      <c r="H73" s="2220">
        <f t="shared" si="1"/>
        <v>7100</v>
      </c>
      <c r="I73" s="23"/>
      <c r="J73" s="31"/>
      <c r="K73" s="31"/>
      <c r="L73" s="22"/>
      <c r="M73" s="25">
        <v>44077</v>
      </c>
      <c r="N73" s="31"/>
      <c r="O73" s="22" t="s">
        <v>8037</v>
      </c>
      <c r="P73" s="37"/>
      <c r="Q73" s="26"/>
    </row>
    <row r="74" spans="2:17" ht="19.5" customHeight="1">
      <c r="B74" s="22"/>
      <c r="C74" s="22" t="s">
        <v>311</v>
      </c>
      <c r="D74" s="22" t="s">
        <v>311</v>
      </c>
      <c r="E74" s="31" t="s">
        <v>8042</v>
      </c>
      <c r="F74" s="22">
        <v>1</v>
      </c>
      <c r="G74" s="311">
        <v>3800</v>
      </c>
      <c r="H74" s="2220">
        <f t="shared" si="1"/>
        <v>3800</v>
      </c>
      <c r="I74" s="23"/>
      <c r="J74" s="31"/>
      <c r="K74" s="31"/>
      <c r="L74" s="22"/>
      <c r="M74" s="25">
        <v>44077</v>
      </c>
      <c r="N74" s="31"/>
      <c r="O74" s="22" t="s">
        <v>8037</v>
      </c>
      <c r="P74" s="37"/>
      <c r="Q74" s="26"/>
    </row>
    <row r="75" spans="2:17" ht="19.5" customHeight="1">
      <c r="B75" s="22"/>
      <c r="C75" s="22" t="s">
        <v>311</v>
      </c>
      <c r="D75" s="22" t="s">
        <v>311</v>
      </c>
      <c r="E75" s="31" t="s">
        <v>8043</v>
      </c>
      <c r="F75" s="22">
        <v>21</v>
      </c>
      <c r="G75" s="1447">
        <v>12300</v>
      </c>
      <c r="H75" s="2220">
        <f t="shared" si="1"/>
        <v>258300</v>
      </c>
      <c r="I75" s="23"/>
      <c r="J75" s="31"/>
      <c r="K75" s="31"/>
      <c r="L75" s="22"/>
      <c r="M75" s="25">
        <v>44077</v>
      </c>
      <c r="N75" s="31"/>
      <c r="O75" s="22" t="s">
        <v>8037</v>
      </c>
      <c r="P75" s="37"/>
      <c r="Q75" s="26"/>
    </row>
    <row r="76" spans="2:17" ht="19.5" customHeight="1">
      <c r="B76" s="22"/>
      <c r="C76" s="22" t="s">
        <v>311</v>
      </c>
      <c r="D76" s="22" t="s">
        <v>311</v>
      </c>
      <c r="E76" s="31" t="s">
        <v>5983</v>
      </c>
      <c r="F76" s="22">
        <v>15</v>
      </c>
      <c r="G76" s="1447">
        <v>17200</v>
      </c>
      <c r="H76" s="2220">
        <f t="shared" si="1"/>
        <v>258000</v>
      </c>
      <c r="I76" s="23"/>
      <c r="J76" s="31"/>
      <c r="K76" s="31"/>
      <c r="L76" s="22"/>
      <c r="M76" s="25">
        <v>44077</v>
      </c>
      <c r="N76" s="31"/>
      <c r="O76" s="22" t="s">
        <v>8037</v>
      </c>
      <c r="P76" s="37"/>
      <c r="Q76" s="26"/>
    </row>
    <row r="77" spans="2:17" ht="19.5" customHeight="1">
      <c r="B77" s="22"/>
      <c r="C77" s="22" t="s">
        <v>311</v>
      </c>
      <c r="D77" s="22" t="s">
        <v>311</v>
      </c>
      <c r="E77" s="31" t="s">
        <v>8044</v>
      </c>
      <c r="F77" s="22">
        <v>3</v>
      </c>
      <c r="G77" s="311">
        <v>13500</v>
      </c>
      <c r="H77" s="2220">
        <f t="shared" si="1"/>
        <v>40500</v>
      </c>
      <c r="I77" s="23"/>
      <c r="J77" s="31"/>
      <c r="K77" s="31"/>
      <c r="L77" s="22"/>
      <c r="M77" s="25">
        <v>44077</v>
      </c>
      <c r="N77" s="31"/>
      <c r="O77" s="22" t="s">
        <v>8037</v>
      </c>
      <c r="P77" s="37"/>
      <c r="Q77" s="26"/>
    </row>
    <row r="78" spans="2:17" ht="19.5" customHeight="1">
      <c r="B78" s="22"/>
      <c r="C78" s="22" t="s">
        <v>311</v>
      </c>
      <c r="D78" s="22" t="s">
        <v>311</v>
      </c>
      <c r="E78" s="31" t="s">
        <v>8045</v>
      </c>
      <c r="F78" s="22">
        <v>18</v>
      </c>
      <c r="G78" s="311">
        <v>19000</v>
      </c>
      <c r="H78" s="2220">
        <f t="shared" si="1"/>
        <v>342000</v>
      </c>
      <c r="I78" s="23"/>
      <c r="J78" s="31"/>
      <c r="K78" s="31"/>
      <c r="L78" s="22"/>
      <c r="M78" s="25">
        <v>44077</v>
      </c>
      <c r="N78" s="31"/>
      <c r="O78" s="22" t="s">
        <v>8037</v>
      </c>
      <c r="P78" s="37"/>
      <c r="Q78" s="26"/>
    </row>
    <row r="79" spans="2:17" ht="19.5" customHeight="1">
      <c r="B79" s="22"/>
      <c r="C79" s="22" t="s">
        <v>311</v>
      </c>
      <c r="D79" s="22" t="s">
        <v>311</v>
      </c>
      <c r="E79" s="31" t="s">
        <v>5990</v>
      </c>
      <c r="F79" s="22">
        <v>15</v>
      </c>
      <c r="G79" s="311">
        <v>450</v>
      </c>
      <c r="H79" s="2220">
        <f t="shared" si="1"/>
        <v>6750</v>
      </c>
      <c r="I79" s="23"/>
      <c r="J79" s="31"/>
      <c r="K79" s="31"/>
      <c r="L79" s="22"/>
      <c r="M79" s="25">
        <v>44077</v>
      </c>
      <c r="N79" s="31"/>
      <c r="O79" s="22" t="s">
        <v>8037</v>
      </c>
      <c r="P79" s="37"/>
      <c r="Q79" s="26"/>
    </row>
    <row r="80" spans="2:17" ht="19.5" customHeight="1">
      <c r="B80" s="22"/>
      <c r="C80" s="22" t="s">
        <v>311</v>
      </c>
      <c r="D80" s="22" t="s">
        <v>311</v>
      </c>
      <c r="E80" s="31" t="s">
        <v>8046</v>
      </c>
      <c r="F80" s="22">
        <v>2</v>
      </c>
      <c r="G80" s="311">
        <v>8800</v>
      </c>
      <c r="H80" s="2220">
        <f t="shared" si="1"/>
        <v>17600</v>
      </c>
      <c r="I80" s="23"/>
      <c r="J80" s="31"/>
      <c r="K80" s="31"/>
      <c r="L80" s="22"/>
      <c r="M80" s="25">
        <v>44077</v>
      </c>
      <c r="N80" s="31"/>
      <c r="O80" s="22" t="s">
        <v>8037</v>
      </c>
      <c r="P80" s="37"/>
      <c r="Q80" s="26"/>
    </row>
    <row r="81" spans="2:17" ht="19.5" customHeight="1">
      <c r="B81" s="22"/>
      <c r="C81" s="22" t="s">
        <v>311</v>
      </c>
      <c r="D81" s="22" t="s">
        <v>311</v>
      </c>
      <c r="E81" s="31" t="s">
        <v>8047</v>
      </c>
      <c r="F81" s="22">
        <v>6</v>
      </c>
      <c r="G81" s="311">
        <v>7800</v>
      </c>
      <c r="H81" s="2220">
        <f t="shared" si="1"/>
        <v>46800</v>
      </c>
      <c r="I81" s="23"/>
      <c r="J81" s="31"/>
      <c r="K81" s="31"/>
      <c r="L81" s="22"/>
      <c r="M81" s="25">
        <v>44077</v>
      </c>
      <c r="N81" s="31"/>
      <c r="O81" s="22" t="s">
        <v>8037</v>
      </c>
      <c r="P81" s="37"/>
      <c r="Q81" s="26"/>
    </row>
    <row r="82" spans="2:17" ht="19.5" customHeight="1">
      <c r="B82" s="22"/>
      <c r="C82" s="22" t="s">
        <v>311</v>
      </c>
      <c r="D82" s="22" t="s">
        <v>311</v>
      </c>
      <c r="E82" s="31" t="s">
        <v>8048</v>
      </c>
      <c r="F82" s="22">
        <v>1</v>
      </c>
      <c r="G82" s="311">
        <v>7800</v>
      </c>
      <c r="H82" s="2220">
        <f t="shared" si="1"/>
        <v>7800</v>
      </c>
      <c r="I82" s="23"/>
      <c r="J82" s="31"/>
      <c r="K82" s="31"/>
      <c r="L82" s="22"/>
      <c r="M82" s="25">
        <v>44077</v>
      </c>
      <c r="N82" s="31"/>
      <c r="O82" s="22" t="s">
        <v>8037</v>
      </c>
      <c r="P82" s="37"/>
      <c r="Q82" s="26"/>
    </row>
    <row r="83" spans="2:17" ht="19.5" customHeight="1">
      <c r="B83" s="22"/>
      <c r="C83" s="22" t="s">
        <v>311</v>
      </c>
      <c r="D83" s="22" t="s">
        <v>311</v>
      </c>
      <c r="E83" s="31" t="s">
        <v>5978</v>
      </c>
      <c r="F83" s="22">
        <v>17</v>
      </c>
      <c r="G83" s="311">
        <v>16500</v>
      </c>
      <c r="H83" s="2220">
        <f t="shared" si="1"/>
        <v>280500</v>
      </c>
      <c r="I83" s="23"/>
      <c r="J83" s="31"/>
      <c r="K83" s="31"/>
      <c r="L83" s="22"/>
      <c r="M83" s="25">
        <v>44077</v>
      </c>
      <c r="N83" s="31"/>
      <c r="O83" s="22" t="s">
        <v>8037</v>
      </c>
      <c r="P83" s="37"/>
      <c r="Q83" s="26"/>
    </row>
    <row r="84" spans="2:17" ht="19.5" customHeight="1">
      <c r="B84" s="22"/>
      <c r="C84" s="22" t="s">
        <v>311</v>
      </c>
      <c r="D84" s="22" t="s">
        <v>311</v>
      </c>
      <c r="E84" s="31" t="s">
        <v>5988</v>
      </c>
      <c r="F84" s="22">
        <v>23</v>
      </c>
      <c r="G84" s="311">
        <v>6800</v>
      </c>
      <c r="H84" s="2220">
        <f t="shared" si="1"/>
        <v>156400</v>
      </c>
      <c r="I84" s="23"/>
      <c r="J84" s="31"/>
      <c r="K84" s="31"/>
      <c r="L84" s="22"/>
      <c r="M84" s="25">
        <v>44077</v>
      </c>
      <c r="N84" s="31"/>
      <c r="O84" s="22" t="s">
        <v>8037</v>
      </c>
      <c r="P84" s="37"/>
      <c r="Q84" s="26"/>
    </row>
    <row r="85" spans="2:17" ht="19.5" customHeight="1">
      <c r="B85" s="22"/>
      <c r="C85" s="22" t="s">
        <v>311</v>
      </c>
      <c r="D85" s="22" t="s">
        <v>311</v>
      </c>
      <c r="E85" s="31" t="s">
        <v>8049</v>
      </c>
      <c r="F85" s="22">
        <v>17</v>
      </c>
      <c r="G85" s="311">
        <v>300</v>
      </c>
      <c r="H85" s="2220">
        <f t="shared" si="1"/>
        <v>5100</v>
      </c>
      <c r="I85" s="23"/>
      <c r="J85" s="31"/>
      <c r="K85" s="31"/>
      <c r="L85" s="22"/>
      <c r="M85" s="25">
        <v>44077</v>
      </c>
      <c r="N85" s="31"/>
      <c r="O85" s="22" t="s">
        <v>8037</v>
      </c>
      <c r="P85" s="37"/>
      <c r="Q85" s="26"/>
    </row>
    <row r="86" spans="2:17" ht="19.5" customHeight="1">
      <c r="B86" s="22"/>
      <c r="C86" s="22"/>
      <c r="D86" s="22"/>
      <c r="E86" s="31"/>
      <c r="F86" s="22"/>
      <c r="G86" s="311"/>
      <c r="H86" s="2220"/>
      <c r="I86" s="23"/>
      <c r="J86" s="31"/>
      <c r="K86" s="31"/>
      <c r="L86" s="22"/>
      <c r="M86" s="25"/>
      <c r="N86" s="31"/>
      <c r="O86" s="22"/>
      <c r="P86" s="37"/>
      <c r="Q86" s="26"/>
    </row>
    <row r="87" spans="2:17" ht="19.5" customHeight="1">
      <c r="B87" s="22"/>
      <c r="C87" s="22" t="s">
        <v>311</v>
      </c>
      <c r="D87" s="22" t="s">
        <v>311</v>
      </c>
      <c r="E87" s="31" t="s">
        <v>5992</v>
      </c>
      <c r="F87" s="22">
        <v>9</v>
      </c>
      <c r="G87" s="311">
        <v>239000</v>
      </c>
      <c r="H87" s="2220">
        <f t="shared" si="1"/>
        <v>2151000</v>
      </c>
      <c r="I87" s="23"/>
      <c r="J87" s="31"/>
      <c r="K87" s="31"/>
      <c r="L87" s="22"/>
      <c r="M87" s="25">
        <v>44077</v>
      </c>
      <c r="N87" s="31"/>
      <c r="O87" s="22" t="s">
        <v>8037</v>
      </c>
      <c r="P87" s="37"/>
      <c r="Q87" s="26"/>
    </row>
    <row r="88" spans="2:17" ht="19.5" customHeight="1">
      <c r="B88" s="22"/>
      <c r="C88" s="22" t="s">
        <v>311</v>
      </c>
      <c r="D88" s="22" t="s">
        <v>311</v>
      </c>
      <c r="E88" s="31" t="s">
        <v>8050</v>
      </c>
      <c r="F88" s="22">
        <v>1</v>
      </c>
      <c r="G88" s="311">
        <v>0</v>
      </c>
      <c r="H88" s="2220">
        <f t="shared" si="1"/>
        <v>0</v>
      </c>
      <c r="I88" s="23"/>
      <c r="J88" s="31"/>
      <c r="K88" s="31"/>
      <c r="L88" s="22"/>
      <c r="M88" s="25">
        <v>44077</v>
      </c>
      <c r="N88" s="31"/>
      <c r="O88" s="22" t="s">
        <v>8037</v>
      </c>
      <c r="P88" s="37"/>
      <c r="Q88" s="26"/>
    </row>
    <row r="89" spans="2:17" ht="19.5" customHeight="1">
      <c r="B89" s="22"/>
      <c r="C89" s="22" t="s">
        <v>311</v>
      </c>
      <c r="D89" s="22" t="s">
        <v>311</v>
      </c>
      <c r="E89" s="31" t="s">
        <v>8051</v>
      </c>
      <c r="F89" s="22">
        <v>9</v>
      </c>
      <c r="G89" s="311">
        <v>14000</v>
      </c>
      <c r="H89" s="2220">
        <f t="shared" si="1"/>
        <v>126000</v>
      </c>
      <c r="I89" s="23"/>
      <c r="J89" s="31"/>
      <c r="K89" s="31"/>
      <c r="L89" s="22"/>
      <c r="M89" s="25">
        <v>44077</v>
      </c>
      <c r="N89" s="31"/>
      <c r="O89" s="22" t="s">
        <v>8037</v>
      </c>
      <c r="P89" s="37"/>
      <c r="Q89" s="26"/>
    </row>
    <row r="90" spans="2:17" ht="19.5" customHeight="1">
      <c r="B90" s="22"/>
      <c r="C90" s="22" t="s">
        <v>311</v>
      </c>
      <c r="D90" s="22" t="s">
        <v>311</v>
      </c>
      <c r="E90" s="31" t="s">
        <v>8038</v>
      </c>
      <c r="F90" s="22"/>
      <c r="G90" s="1447"/>
      <c r="H90" s="2220">
        <v>-753750</v>
      </c>
      <c r="I90" s="23"/>
      <c r="J90" s="31"/>
      <c r="K90" s="31"/>
      <c r="L90" s="22"/>
      <c r="M90" s="25">
        <v>44077</v>
      </c>
      <c r="N90" s="31"/>
      <c r="O90" s="22" t="s">
        <v>8037</v>
      </c>
      <c r="P90" s="37"/>
      <c r="Q90" s="26"/>
    </row>
    <row r="91" spans="2:17" ht="19.5" customHeight="1">
      <c r="B91" s="22"/>
      <c r="C91" s="22"/>
      <c r="D91" s="22"/>
      <c r="E91" s="31"/>
      <c r="F91" s="22"/>
      <c r="G91" s="1447"/>
      <c r="H91" s="2220"/>
      <c r="I91" s="23"/>
      <c r="J91" s="31"/>
      <c r="K91" s="31"/>
      <c r="L91" s="22"/>
      <c r="M91" s="25"/>
      <c r="N91" s="31"/>
      <c r="O91" s="22"/>
      <c r="P91" s="37"/>
      <c r="Q91" s="26"/>
    </row>
    <row r="92" spans="2:17" ht="19.5" customHeight="1">
      <c r="B92" s="22"/>
      <c r="C92" s="22" t="s">
        <v>311</v>
      </c>
      <c r="D92" s="22" t="s">
        <v>311</v>
      </c>
      <c r="E92" s="31" t="s">
        <v>6334</v>
      </c>
      <c r="F92" s="22">
        <v>4</v>
      </c>
      <c r="G92" s="1447">
        <v>27900</v>
      </c>
      <c r="H92" s="2220">
        <f t="shared" si="1"/>
        <v>111600</v>
      </c>
      <c r="I92" s="23"/>
      <c r="J92" s="31"/>
      <c r="K92" s="31"/>
      <c r="L92" s="22"/>
      <c r="M92" s="25">
        <v>44077</v>
      </c>
      <c r="N92" s="31"/>
      <c r="O92" s="22" t="s">
        <v>8037</v>
      </c>
      <c r="P92" s="37"/>
      <c r="Q92" s="26"/>
    </row>
    <row r="93" spans="2:17" ht="19.5" customHeight="1">
      <c r="B93" s="22"/>
      <c r="C93" s="22" t="s">
        <v>311</v>
      </c>
      <c r="D93" s="22" t="s">
        <v>311</v>
      </c>
      <c r="E93" s="31" t="s">
        <v>6337</v>
      </c>
      <c r="F93" s="22">
        <v>4</v>
      </c>
      <c r="G93" s="311">
        <v>42300</v>
      </c>
      <c r="H93" s="2220">
        <f>G93*F93</f>
        <v>169200</v>
      </c>
      <c r="I93" s="23"/>
      <c r="J93" s="31"/>
      <c r="K93" s="31"/>
      <c r="L93" s="22"/>
      <c r="M93" s="25">
        <v>44077</v>
      </c>
      <c r="N93" s="31"/>
      <c r="O93" s="22" t="s">
        <v>8037</v>
      </c>
      <c r="P93" s="37"/>
      <c r="Q93" s="26"/>
    </row>
    <row r="94" spans="2:17" ht="19.5" customHeight="1">
      <c r="B94" s="22"/>
      <c r="C94" s="22" t="s">
        <v>311</v>
      </c>
      <c r="D94" s="22" t="s">
        <v>311</v>
      </c>
      <c r="E94" s="31" t="s">
        <v>6339</v>
      </c>
      <c r="F94" s="22">
        <v>4</v>
      </c>
      <c r="G94" s="311">
        <v>2800</v>
      </c>
      <c r="H94" s="2220">
        <f>G94*F94</f>
        <v>11200</v>
      </c>
      <c r="I94" s="23"/>
      <c r="J94" s="31"/>
      <c r="K94" s="31"/>
      <c r="L94" s="22"/>
      <c r="M94" s="25">
        <v>44077</v>
      </c>
      <c r="N94" s="31"/>
      <c r="O94" s="22" t="s">
        <v>8037</v>
      </c>
      <c r="P94" s="37"/>
      <c r="Q94" s="26"/>
    </row>
    <row r="95" spans="2:17" ht="19.5" customHeight="1">
      <c r="B95" s="22"/>
      <c r="C95" s="22" t="s">
        <v>311</v>
      </c>
      <c r="D95" s="22" t="s">
        <v>311</v>
      </c>
      <c r="E95" s="31" t="s">
        <v>8038</v>
      </c>
      <c r="F95" s="22"/>
      <c r="G95" s="1447"/>
      <c r="H95" s="2220">
        <v>-20000</v>
      </c>
      <c r="I95" s="23"/>
      <c r="J95" s="31"/>
      <c r="K95" s="31"/>
      <c r="L95" s="22"/>
      <c r="M95" s="25">
        <v>44077</v>
      </c>
      <c r="N95" s="31"/>
      <c r="O95" s="22" t="s">
        <v>8037</v>
      </c>
      <c r="P95" s="37"/>
      <c r="Q95" s="26"/>
    </row>
    <row r="96" spans="2:17" ht="19.5" customHeight="1">
      <c r="B96" s="22"/>
      <c r="C96" s="22"/>
      <c r="D96" s="22"/>
      <c r="E96" s="31"/>
      <c r="F96" s="22"/>
      <c r="G96" s="311"/>
      <c r="H96" s="1447"/>
      <c r="I96" s="23"/>
      <c r="J96" s="31"/>
      <c r="K96" s="31"/>
      <c r="L96" s="22"/>
      <c r="M96" s="25"/>
      <c r="N96" s="31"/>
      <c r="O96" s="22"/>
      <c r="P96" s="37"/>
      <c r="Q96" s="26"/>
    </row>
    <row r="97" spans="2:17" s="62" customFormat="1" ht="19.5" customHeight="1">
      <c r="B97" s="57"/>
      <c r="C97" s="57" t="s">
        <v>311</v>
      </c>
      <c r="D97" s="57" t="s">
        <v>311</v>
      </c>
      <c r="E97" s="59" t="s">
        <v>6355</v>
      </c>
      <c r="F97" s="59">
        <v>4</v>
      </c>
      <c r="G97" s="66">
        <v>14000</v>
      </c>
      <c r="H97" s="59">
        <f>F97*G97</f>
        <v>56000</v>
      </c>
      <c r="I97" s="53"/>
      <c r="J97" s="59" t="s">
        <v>6356</v>
      </c>
      <c r="K97" s="57"/>
      <c r="L97" s="956"/>
      <c r="M97" s="60">
        <v>44078</v>
      </c>
      <c r="N97" s="59"/>
      <c r="O97" s="57"/>
      <c r="P97" s="68" t="s">
        <v>8052</v>
      </c>
      <c r="Q97" s="61"/>
    </row>
    <row r="98" spans="2:17" s="62" customFormat="1" ht="19.5" customHeight="1">
      <c r="B98" s="57"/>
      <c r="C98" s="57" t="s">
        <v>311</v>
      </c>
      <c r="D98" s="57" t="s">
        <v>311</v>
      </c>
      <c r="E98" s="59" t="s">
        <v>6357</v>
      </c>
      <c r="F98" s="59">
        <v>4</v>
      </c>
      <c r="G98" s="66">
        <v>360</v>
      </c>
      <c r="H98" s="59">
        <f>F98*G98</f>
        <v>1440</v>
      </c>
      <c r="I98" s="53"/>
      <c r="J98" s="59" t="s">
        <v>5991</v>
      </c>
      <c r="K98" s="57"/>
      <c r="L98" s="956"/>
      <c r="M98" s="60">
        <v>44078</v>
      </c>
      <c r="N98" s="59"/>
      <c r="O98" s="57"/>
      <c r="P98" s="68" t="s">
        <v>8052</v>
      </c>
      <c r="Q98" s="61"/>
    </row>
    <row r="99" spans="2:17" ht="19.5" customHeight="1">
      <c r="B99" s="22"/>
      <c r="C99" s="22"/>
      <c r="D99" s="22"/>
      <c r="E99" s="31"/>
      <c r="F99" s="22"/>
      <c r="G99" s="311"/>
      <c r="H99" s="1226"/>
      <c r="I99" s="23"/>
      <c r="J99" s="31"/>
      <c r="K99" s="31"/>
      <c r="L99" s="22"/>
      <c r="M99" s="25"/>
      <c r="N99" s="31"/>
      <c r="O99" s="22"/>
      <c r="P99" s="37"/>
      <c r="Q99" s="26"/>
    </row>
    <row r="100" spans="2:17" s="62" customFormat="1" ht="19.5" customHeight="1">
      <c r="B100" s="57"/>
      <c r="C100" s="57" t="s">
        <v>311</v>
      </c>
      <c r="D100" s="57" t="s">
        <v>311</v>
      </c>
      <c r="E100" s="59" t="s">
        <v>8053</v>
      </c>
      <c r="F100" s="59">
        <v>1</v>
      </c>
      <c r="G100" s="2221">
        <v>0</v>
      </c>
      <c r="H100" s="59">
        <f>F100*G100</f>
        <v>0</v>
      </c>
      <c r="I100" s="53"/>
      <c r="J100" s="59" t="s">
        <v>8054</v>
      </c>
      <c r="K100" s="77" t="s">
        <v>8055</v>
      </c>
      <c r="L100" s="57"/>
      <c r="M100" s="60">
        <v>44081</v>
      </c>
      <c r="N100" s="59"/>
      <c r="O100" s="57"/>
      <c r="P100" s="68" t="s">
        <v>8056</v>
      </c>
      <c r="Q100" s="61"/>
    </row>
    <row r="101" spans="2:17" ht="19.5" customHeight="1">
      <c r="B101" s="22"/>
      <c r="C101" s="22" t="s">
        <v>3461</v>
      </c>
      <c r="D101" s="22" t="s">
        <v>3461</v>
      </c>
      <c r="E101" s="31" t="s">
        <v>8057</v>
      </c>
      <c r="F101" s="22">
        <v>15</v>
      </c>
      <c r="G101" s="311">
        <v>1350</v>
      </c>
      <c r="H101" s="1447">
        <v>20250</v>
      </c>
      <c r="I101" s="23"/>
      <c r="J101" s="31"/>
      <c r="K101" s="31" t="s">
        <v>8058</v>
      </c>
      <c r="L101" s="22"/>
      <c r="M101" s="25">
        <v>44082</v>
      </c>
      <c r="N101" s="31"/>
      <c r="O101" s="22"/>
      <c r="P101" s="37" t="s">
        <v>8056</v>
      </c>
      <c r="Q101" s="26"/>
    </row>
    <row r="102" spans="2:17" ht="19.5" customHeight="1">
      <c r="B102" s="22"/>
      <c r="C102" s="22"/>
      <c r="D102" s="22"/>
      <c r="E102" s="31"/>
      <c r="F102" s="22"/>
      <c r="G102" s="311"/>
      <c r="H102" s="1447"/>
      <c r="I102" s="23"/>
      <c r="J102" s="31"/>
      <c r="K102" s="31"/>
      <c r="L102" s="22"/>
      <c r="M102" s="25"/>
      <c r="N102" s="31"/>
      <c r="O102" s="22"/>
      <c r="P102" s="37"/>
      <c r="Q102" s="26"/>
    </row>
    <row r="103" spans="2:17" s="62" customFormat="1" ht="19.5" customHeight="1">
      <c r="B103" s="57"/>
      <c r="C103" s="57" t="s">
        <v>311</v>
      </c>
      <c r="D103" s="57" t="s">
        <v>311</v>
      </c>
      <c r="E103" s="59" t="s">
        <v>5981</v>
      </c>
      <c r="F103" s="59">
        <v>6</v>
      </c>
      <c r="G103" s="2221">
        <v>12800</v>
      </c>
      <c r="H103" s="2222">
        <f>F103*G103</f>
        <v>76800</v>
      </c>
      <c r="I103" s="53"/>
      <c r="J103" s="59"/>
      <c r="K103" s="77"/>
      <c r="L103" s="57"/>
      <c r="M103" s="60">
        <v>44089</v>
      </c>
      <c r="N103" s="59"/>
      <c r="O103" s="57"/>
      <c r="P103" s="68" t="s">
        <v>8059</v>
      </c>
      <c r="Q103" s="61"/>
    </row>
    <row r="104" spans="2:17" s="62" customFormat="1" ht="19.5" customHeight="1">
      <c r="B104" s="57"/>
      <c r="C104" s="57" t="s">
        <v>311</v>
      </c>
      <c r="D104" s="57" t="s">
        <v>311</v>
      </c>
      <c r="E104" s="59" t="s">
        <v>5983</v>
      </c>
      <c r="F104" s="59">
        <v>1</v>
      </c>
      <c r="G104" s="2221">
        <v>24900</v>
      </c>
      <c r="H104" s="2222">
        <f>F104*G104</f>
        <v>24900</v>
      </c>
      <c r="I104" s="53"/>
      <c r="J104" s="59"/>
      <c r="K104" s="77"/>
      <c r="L104" s="57"/>
      <c r="M104" s="60">
        <v>44089</v>
      </c>
      <c r="N104" s="59"/>
      <c r="O104" s="57"/>
      <c r="P104" s="68" t="s">
        <v>8059</v>
      </c>
      <c r="Q104" s="61"/>
    </row>
    <row r="105" spans="2:17" s="62" customFormat="1" ht="19.5" customHeight="1">
      <c r="B105" s="57"/>
      <c r="C105" s="57" t="s">
        <v>311</v>
      </c>
      <c r="D105" s="57" t="s">
        <v>311</v>
      </c>
      <c r="E105" s="59" t="s">
        <v>8060</v>
      </c>
      <c r="F105" s="59">
        <v>1</v>
      </c>
      <c r="G105" s="2221">
        <v>27900</v>
      </c>
      <c r="H105" s="2222">
        <f>F105*G105</f>
        <v>27900</v>
      </c>
      <c r="I105" s="53"/>
      <c r="J105" s="59"/>
      <c r="K105" s="77"/>
      <c r="L105" s="57"/>
      <c r="M105" s="60">
        <v>44089</v>
      </c>
      <c r="N105" s="59"/>
      <c r="O105" s="57"/>
      <c r="P105" s="68" t="s">
        <v>8059</v>
      </c>
      <c r="Q105" s="61"/>
    </row>
    <row r="106" spans="2:17" s="62" customFormat="1" ht="19.5" customHeight="1">
      <c r="B106" s="57"/>
      <c r="C106" s="57" t="s">
        <v>311</v>
      </c>
      <c r="D106" s="57" t="s">
        <v>311</v>
      </c>
      <c r="E106" s="59" t="s">
        <v>8061</v>
      </c>
      <c r="F106" s="59">
        <v>1</v>
      </c>
      <c r="G106" s="2221">
        <v>1500</v>
      </c>
      <c r="H106" s="2222">
        <f>F106*G106</f>
        <v>1500</v>
      </c>
      <c r="I106" s="53"/>
      <c r="J106" s="59"/>
      <c r="K106" s="77"/>
      <c r="L106" s="57"/>
      <c r="M106" s="60">
        <v>44089</v>
      </c>
      <c r="N106" s="59"/>
      <c r="O106" s="57"/>
      <c r="P106" s="68" t="s">
        <v>8059</v>
      </c>
      <c r="Q106" s="61"/>
    </row>
    <row r="107" spans="2:17" s="62" customFormat="1" ht="19.5" customHeight="1">
      <c r="B107" s="57"/>
      <c r="C107" s="57" t="s">
        <v>311</v>
      </c>
      <c r="D107" s="57" t="s">
        <v>311</v>
      </c>
      <c r="E107" s="59" t="s">
        <v>8038</v>
      </c>
      <c r="F107" s="59"/>
      <c r="G107" s="2223"/>
      <c r="H107" s="2222">
        <v>-59100</v>
      </c>
      <c r="I107" s="53"/>
      <c r="J107" s="59"/>
      <c r="K107" s="59"/>
      <c r="L107" s="57"/>
      <c r="M107" s="60">
        <v>44089</v>
      </c>
      <c r="N107" s="59"/>
      <c r="O107" s="57"/>
      <c r="P107" s="68"/>
      <c r="Q107" s="61"/>
    </row>
    <row r="108" spans="2:17" ht="19.5" customHeight="1">
      <c r="B108" s="22"/>
      <c r="C108" s="22"/>
      <c r="D108" s="22"/>
      <c r="E108" s="31"/>
      <c r="F108" s="31"/>
      <c r="G108" s="311"/>
      <c r="H108" s="1447"/>
      <c r="I108" s="23"/>
      <c r="J108" s="31"/>
      <c r="K108" s="31"/>
      <c r="L108" s="22"/>
      <c r="M108" s="25"/>
      <c r="N108" s="31"/>
      <c r="O108" s="22"/>
      <c r="P108" s="37"/>
      <c r="Q108" s="26"/>
    </row>
    <row r="109" spans="2:17" s="62" customFormat="1" ht="19.5" customHeight="1">
      <c r="B109" s="57"/>
      <c r="C109" s="57" t="s">
        <v>311</v>
      </c>
      <c r="D109" s="57" t="s">
        <v>311</v>
      </c>
      <c r="E109" s="59" t="s">
        <v>321</v>
      </c>
      <c r="F109" s="59">
        <v>1</v>
      </c>
      <c r="G109" s="2221">
        <v>260000</v>
      </c>
      <c r="H109" s="2223">
        <f>F109*G109</f>
        <v>260000</v>
      </c>
      <c r="I109" s="53"/>
      <c r="J109" s="59"/>
      <c r="K109" s="59"/>
      <c r="L109" s="57"/>
      <c r="M109" s="60">
        <v>44102</v>
      </c>
      <c r="N109" s="59"/>
      <c r="O109" s="57"/>
      <c r="P109" s="68" t="s">
        <v>8056</v>
      </c>
      <c r="Q109" s="61"/>
    </row>
    <row r="110" spans="2:17" s="62" customFormat="1" ht="19.5" customHeight="1">
      <c r="B110" s="57"/>
      <c r="C110" s="57" t="s">
        <v>311</v>
      </c>
      <c r="D110" s="57" t="s">
        <v>311</v>
      </c>
      <c r="E110" s="59" t="s">
        <v>322</v>
      </c>
      <c r="F110" s="59">
        <v>1</v>
      </c>
      <c r="G110" s="2221">
        <v>40000</v>
      </c>
      <c r="H110" s="2223">
        <f>F110*G110</f>
        <v>40000</v>
      </c>
      <c r="I110" s="53"/>
      <c r="J110" s="59"/>
      <c r="K110" s="59"/>
      <c r="L110" s="57"/>
      <c r="M110" s="60">
        <v>44102</v>
      </c>
      <c r="N110" s="59"/>
      <c r="O110" s="57"/>
      <c r="P110" s="37" t="s">
        <v>8056</v>
      </c>
      <c r="Q110" s="61"/>
    </row>
    <row r="111" spans="2:17" s="62" customFormat="1" ht="19.5" customHeight="1">
      <c r="B111" s="57"/>
      <c r="C111" s="57" t="s">
        <v>311</v>
      </c>
      <c r="D111" s="57" t="s">
        <v>311</v>
      </c>
      <c r="E111" s="59" t="s">
        <v>8050</v>
      </c>
      <c r="F111" s="59">
        <v>1</v>
      </c>
      <c r="G111" s="2221">
        <v>0</v>
      </c>
      <c r="H111" s="2223">
        <f>F111*G111</f>
        <v>0</v>
      </c>
      <c r="I111" s="53"/>
      <c r="J111" s="59"/>
      <c r="K111" s="59"/>
      <c r="L111" s="57"/>
      <c r="M111" s="60">
        <v>44102</v>
      </c>
      <c r="N111" s="59"/>
      <c r="O111" s="57"/>
      <c r="P111" s="68" t="s">
        <v>8056</v>
      </c>
      <c r="Q111" s="61"/>
    </row>
    <row r="112" spans="2:17" s="62" customFormat="1" ht="19.5" customHeight="1">
      <c r="B112" s="57"/>
      <c r="C112" s="57" t="s">
        <v>311</v>
      </c>
      <c r="D112" s="57" t="s">
        <v>311</v>
      </c>
      <c r="E112" s="59" t="s">
        <v>8038</v>
      </c>
      <c r="F112" s="59"/>
      <c r="G112" s="2223"/>
      <c r="H112" s="2222">
        <v>-50000</v>
      </c>
      <c r="I112" s="53"/>
      <c r="J112" s="59"/>
      <c r="K112" s="59"/>
      <c r="L112" s="57"/>
      <c r="M112" s="60"/>
      <c r="N112" s="59"/>
      <c r="O112" s="57"/>
      <c r="P112" s="37"/>
      <c r="Q112" s="61"/>
    </row>
    <row r="113" spans="1:17" s="62" customFormat="1" ht="19.5" customHeight="1">
      <c r="B113" s="57"/>
      <c r="C113" s="57" t="s">
        <v>311</v>
      </c>
      <c r="D113" s="57" t="s">
        <v>311</v>
      </c>
      <c r="E113" s="59" t="s">
        <v>5990</v>
      </c>
      <c r="F113" s="59">
        <v>1</v>
      </c>
      <c r="G113" s="2221">
        <v>450</v>
      </c>
      <c r="H113" s="2223">
        <f>F113*G113</f>
        <v>450</v>
      </c>
      <c r="I113" s="53"/>
      <c r="J113" s="59"/>
      <c r="K113" s="59"/>
      <c r="L113" s="57"/>
      <c r="M113" s="60">
        <v>44102</v>
      </c>
      <c r="N113" s="59"/>
      <c r="O113" s="57"/>
      <c r="P113" s="68" t="s">
        <v>8056</v>
      </c>
      <c r="Q113" s="61"/>
    </row>
    <row r="114" spans="1:17" s="62" customFormat="1" ht="19.5" customHeight="1">
      <c r="B114" s="57"/>
      <c r="C114" s="57"/>
      <c r="D114" s="57"/>
      <c r="E114" s="59"/>
      <c r="F114" s="59"/>
      <c r="G114" s="2221"/>
      <c r="H114" s="2223"/>
      <c r="I114" s="53"/>
      <c r="J114" s="59"/>
      <c r="K114" s="59"/>
      <c r="L114" s="57"/>
      <c r="M114" s="60"/>
      <c r="N114" s="59"/>
      <c r="O114" s="57"/>
      <c r="P114" s="68"/>
      <c r="Q114" s="61"/>
    </row>
    <row r="115" spans="1:17" ht="19.5" customHeight="1">
      <c r="B115" s="22"/>
      <c r="C115" s="22" t="s">
        <v>311</v>
      </c>
      <c r="D115" s="22" t="s">
        <v>311</v>
      </c>
      <c r="E115" s="31" t="s">
        <v>4249</v>
      </c>
      <c r="F115" s="31">
        <v>2</v>
      </c>
      <c r="G115" s="311">
        <v>13000</v>
      </c>
      <c r="H115" s="1447">
        <f>F115*G115</f>
        <v>26000</v>
      </c>
      <c r="I115" s="23"/>
      <c r="J115" s="31"/>
      <c r="K115" s="31"/>
      <c r="L115" s="22"/>
      <c r="M115" s="25">
        <v>44104</v>
      </c>
      <c r="N115" s="31"/>
      <c r="O115" s="32" t="s">
        <v>8062</v>
      </c>
      <c r="P115" s="37"/>
      <c r="Q115" s="26"/>
    </row>
    <row r="116" spans="1:17" ht="19.5" customHeight="1">
      <c r="B116" s="22"/>
      <c r="C116" s="22" t="s">
        <v>311</v>
      </c>
      <c r="D116" s="22" t="s">
        <v>311</v>
      </c>
      <c r="E116" s="31" t="s">
        <v>8063</v>
      </c>
      <c r="F116" s="31">
        <v>2</v>
      </c>
      <c r="G116" s="311">
        <v>13000</v>
      </c>
      <c r="H116" s="1447">
        <f>F116*G116</f>
        <v>26000</v>
      </c>
      <c r="I116" s="23"/>
      <c r="J116" s="31"/>
      <c r="K116" s="31"/>
      <c r="L116" s="22"/>
      <c r="M116" s="25">
        <v>44104</v>
      </c>
      <c r="N116" s="31"/>
      <c r="O116" s="22" t="s">
        <v>8062</v>
      </c>
      <c r="P116" s="37"/>
      <c r="Q116" s="26"/>
    </row>
    <row r="117" spans="1:17" ht="19.5" customHeight="1">
      <c r="B117" s="22"/>
      <c r="C117" s="22"/>
      <c r="D117" s="22"/>
      <c r="E117" s="31"/>
      <c r="F117" s="22"/>
      <c r="G117" s="311"/>
      <c r="H117" s="1447"/>
      <c r="I117" s="23"/>
      <c r="J117" s="31"/>
      <c r="K117" s="31"/>
      <c r="L117" s="22"/>
      <c r="M117" s="25"/>
      <c r="N117" s="31"/>
      <c r="O117" s="22"/>
      <c r="P117" s="37"/>
      <c r="Q117" s="26"/>
    </row>
    <row r="118" spans="1:17" s="62" customFormat="1" ht="19.5" customHeight="1">
      <c r="B118" s="57"/>
      <c r="C118" s="57" t="s">
        <v>311</v>
      </c>
      <c r="D118" s="57" t="s">
        <v>311</v>
      </c>
      <c r="E118" s="59" t="s">
        <v>8043</v>
      </c>
      <c r="F118" s="59">
        <v>1</v>
      </c>
      <c r="G118" s="2221">
        <v>12300</v>
      </c>
      <c r="H118" s="2223">
        <f>F118*G118</f>
        <v>12300</v>
      </c>
      <c r="I118" s="53"/>
      <c r="J118" s="59"/>
      <c r="K118" s="59"/>
      <c r="L118" s="57"/>
      <c r="M118" s="60">
        <v>44120</v>
      </c>
      <c r="N118" s="59"/>
      <c r="O118" s="22" t="s">
        <v>8064</v>
      </c>
      <c r="P118" s="68"/>
      <c r="Q118" s="61"/>
    </row>
    <row r="119" spans="1:17" s="62" customFormat="1" ht="19.5" customHeight="1">
      <c r="A119" s="62" t="s">
        <v>8065</v>
      </c>
      <c r="B119" s="57"/>
      <c r="C119" s="57" t="s">
        <v>311</v>
      </c>
      <c r="D119" s="57" t="s">
        <v>311</v>
      </c>
      <c r="E119" s="59" t="s">
        <v>8066</v>
      </c>
      <c r="F119" s="59">
        <v>1</v>
      </c>
      <c r="G119" s="2221">
        <v>14000</v>
      </c>
      <c r="H119" s="2223">
        <f>F119*G119</f>
        <v>14000</v>
      </c>
      <c r="I119" s="53"/>
      <c r="J119" s="59"/>
      <c r="K119" s="59"/>
      <c r="L119" s="57"/>
      <c r="M119" s="60">
        <v>44120</v>
      </c>
      <c r="N119" s="59"/>
      <c r="O119" s="22" t="s">
        <v>8064</v>
      </c>
      <c r="P119" s="68"/>
      <c r="Q119" s="61"/>
    </row>
    <row r="120" spans="1:17" ht="19.5" customHeight="1">
      <c r="B120" s="22"/>
      <c r="C120" s="22"/>
      <c r="D120" s="22"/>
      <c r="E120" s="31"/>
      <c r="F120" s="31"/>
      <c r="G120" s="28"/>
      <c r="H120" s="28"/>
      <c r="I120" s="23"/>
      <c r="J120" s="31"/>
      <c r="K120" s="31"/>
      <c r="L120" s="22"/>
      <c r="M120" s="25"/>
      <c r="N120" s="31"/>
      <c r="O120" s="22"/>
      <c r="P120" s="37"/>
      <c r="Q120" s="26"/>
    </row>
    <row r="121" spans="1:17" s="62" customFormat="1" ht="19.5" customHeight="1">
      <c r="A121" s="8"/>
      <c r="B121" s="22"/>
      <c r="C121" s="22" t="s">
        <v>3461</v>
      </c>
      <c r="D121" s="22" t="s">
        <v>3461</v>
      </c>
      <c r="E121" s="31" t="s">
        <v>8067</v>
      </c>
      <c r="F121" s="31">
        <v>1</v>
      </c>
      <c r="G121" s="311">
        <v>12300</v>
      </c>
      <c r="H121" s="1447">
        <v>12300</v>
      </c>
      <c r="I121" s="23"/>
      <c r="J121" s="31"/>
      <c r="K121" s="31"/>
      <c r="L121" s="22"/>
      <c r="M121" s="25">
        <v>44124</v>
      </c>
      <c r="N121" s="31"/>
      <c r="O121" s="57" t="s">
        <v>8056</v>
      </c>
      <c r="P121" s="37"/>
      <c r="Q121" s="26"/>
    </row>
    <row r="122" spans="1:17" s="62" customFormat="1" ht="19.5" customHeight="1">
      <c r="A122" s="8"/>
      <c r="B122" s="22"/>
      <c r="C122" s="22" t="s">
        <v>3461</v>
      </c>
      <c r="D122" s="22" t="s">
        <v>3461</v>
      </c>
      <c r="E122" s="31" t="s">
        <v>8068</v>
      </c>
      <c r="F122" s="31">
        <v>1</v>
      </c>
      <c r="G122" s="311">
        <v>12300</v>
      </c>
      <c r="H122" s="1447">
        <v>12300</v>
      </c>
      <c r="I122" s="23"/>
      <c r="J122" s="31"/>
      <c r="K122" s="31"/>
      <c r="L122" s="22"/>
      <c r="M122" s="25">
        <v>44124</v>
      </c>
      <c r="N122" s="31"/>
      <c r="O122" s="57" t="s">
        <v>8056</v>
      </c>
      <c r="P122" s="37"/>
      <c r="Q122" s="26"/>
    </row>
    <row r="123" spans="1:17" s="62" customFormat="1" ht="19.5" customHeight="1">
      <c r="B123" s="57"/>
      <c r="C123" s="57"/>
      <c r="D123" s="802"/>
      <c r="E123" s="59"/>
      <c r="F123" s="59"/>
      <c r="G123" s="59"/>
      <c r="H123" s="59"/>
      <c r="I123" s="53"/>
      <c r="J123" s="59"/>
      <c r="K123" s="57"/>
      <c r="L123" s="57"/>
      <c r="M123" s="60"/>
      <c r="N123" s="59"/>
      <c r="O123" s="57"/>
      <c r="P123" s="68"/>
      <c r="Q123" s="61"/>
    </row>
    <row r="124" spans="1:17" s="62" customFormat="1" ht="19.5" customHeight="1">
      <c r="B124" s="57"/>
      <c r="C124" s="57" t="s">
        <v>311</v>
      </c>
      <c r="D124" s="57" t="s">
        <v>311</v>
      </c>
      <c r="E124" s="59" t="s">
        <v>8039</v>
      </c>
      <c r="F124" s="59">
        <v>1</v>
      </c>
      <c r="G124" s="2221">
        <v>12300</v>
      </c>
      <c r="H124" s="1447">
        <f>F124*G124</f>
        <v>12300</v>
      </c>
      <c r="I124" s="53"/>
      <c r="J124" s="59"/>
      <c r="K124" s="59"/>
      <c r="L124" s="57"/>
      <c r="M124" s="60">
        <v>44126</v>
      </c>
      <c r="N124" s="59"/>
      <c r="O124" s="57" t="s">
        <v>8056</v>
      </c>
      <c r="P124" s="68"/>
      <c r="Q124" s="61"/>
    </row>
    <row r="125" spans="1:17" s="62" customFormat="1" ht="19.5" customHeight="1">
      <c r="B125" s="57"/>
      <c r="C125" s="57" t="s">
        <v>311</v>
      </c>
      <c r="D125" s="57" t="s">
        <v>311</v>
      </c>
      <c r="E125" s="59" t="s">
        <v>8043</v>
      </c>
      <c r="F125" s="59">
        <v>1</v>
      </c>
      <c r="G125" s="2221">
        <v>12300</v>
      </c>
      <c r="H125" s="1447">
        <f>F125*G125</f>
        <v>12300</v>
      </c>
      <c r="I125" s="53"/>
      <c r="J125" s="59"/>
      <c r="K125" s="59"/>
      <c r="L125" s="57"/>
      <c r="M125" s="60">
        <v>44126</v>
      </c>
      <c r="N125" s="59"/>
      <c r="O125" s="57" t="s">
        <v>8056</v>
      </c>
      <c r="P125" s="68"/>
      <c r="Q125" s="61"/>
    </row>
    <row r="126" spans="1:17" ht="19.5" customHeight="1">
      <c r="B126" s="22"/>
      <c r="C126" s="22"/>
      <c r="D126" s="22"/>
      <c r="E126" s="31"/>
      <c r="F126" s="31"/>
      <c r="G126" s="28"/>
      <c r="H126" s="28"/>
      <c r="I126" s="23"/>
      <c r="J126" s="31"/>
      <c r="K126" s="31"/>
      <c r="L126" s="22"/>
      <c r="M126" s="25"/>
      <c r="N126" s="31"/>
      <c r="O126" s="22"/>
      <c r="P126" s="37"/>
      <c r="Q126" s="26"/>
    </row>
    <row r="127" spans="1:17" ht="19.5" customHeight="1">
      <c r="B127" s="22"/>
      <c r="C127" s="22" t="s">
        <v>3307</v>
      </c>
      <c r="D127" s="22" t="s">
        <v>3307</v>
      </c>
      <c r="E127" s="31" t="s">
        <v>8069</v>
      </c>
      <c r="F127" s="31">
        <v>1</v>
      </c>
      <c r="G127" s="311">
        <v>34376700</v>
      </c>
      <c r="H127" s="1447">
        <f>F127*G127</f>
        <v>34376700</v>
      </c>
      <c r="I127" s="23"/>
      <c r="J127" s="31"/>
      <c r="K127" s="31" t="s">
        <v>8070</v>
      </c>
      <c r="L127" s="22"/>
      <c r="M127" s="25">
        <v>44133</v>
      </c>
      <c r="N127" s="31"/>
      <c r="O127" s="22"/>
      <c r="P127" s="37"/>
      <c r="Q127" s="26"/>
    </row>
    <row r="128" spans="1:17" s="62" customFormat="1" ht="19.5" customHeight="1">
      <c r="B128" s="57"/>
      <c r="C128" s="57"/>
      <c r="D128" s="802"/>
      <c r="E128" s="59" t="s">
        <v>3253</v>
      </c>
      <c r="F128" s="59">
        <v>1</v>
      </c>
      <c r="G128" s="59">
        <v>-376700</v>
      </c>
      <c r="H128" s="59">
        <f>F128*G128</f>
        <v>-376700</v>
      </c>
      <c r="I128" s="53"/>
      <c r="J128" s="59"/>
      <c r="K128" s="57"/>
      <c r="L128" s="57"/>
      <c r="M128" s="60"/>
      <c r="N128" s="59"/>
      <c r="O128" s="57"/>
      <c r="P128" s="68"/>
      <c r="Q128" s="61"/>
    </row>
    <row r="129" spans="2:17" s="62" customFormat="1" ht="19.5" customHeight="1">
      <c r="B129" s="57"/>
      <c r="C129" s="57"/>
      <c r="D129" s="802"/>
      <c r="E129" s="59"/>
      <c r="F129" s="59"/>
      <c r="G129" s="59"/>
      <c r="H129" s="59"/>
      <c r="I129" s="53"/>
      <c r="J129" s="59"/>
      <c r="K129" s="57"/>
      <c r="L129" s="57"/>
      <c r="M129" s="60"/>
      <c r="N129" s="59"/>
      <c r="O129" s="57"/>
      <c r="P129" s="68"/>
      <c r="Q129" s="61"/>
    </row>
  </sheetData>
  <autoFilter ref="B9:O21" xr:uid="{E70D72FE-51D8-4D45-8581-98A16600E1CE}"/>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27D95-F200-4D5D-B21C-6088F5E82FDF}">
  <dimension ref="B2:Q65534"/>
  <sheetViews>
    <sheetView topLeftCell="A241" zoomScale="70" zoomScaleNormal="70" workbookViewId="0">
      <selection activeCell="A244" sqref="A244:IV246"/>
    </sheetView>
  </sheetViews>
  <sheetFormatPr defaultRowHeight="18.75"/>
  <cols>
    <col min="1" max="1" width="2.625" style="8" customWidth="1"/>
    <col min="2" max="2" width="15.5" style="9" bestFit="1" customWidth="1"/>
    <col min="3" max="3" width="14.375" style="9" bestFit="1" customWidth="1"/>
    <col min="4" max="4" width="13.125" style="9" bestFit="1" customWidth="1"/>
    <col min="5" max="5" width="76.875" style="8" bestFit="1" customWidth="1"/>
    <col min="6" max="6" width="6.25" style="3" customWidth="1"/>
    <col min="7" max="8" width="12.75" style="14" customWidth="1"/>
    <col min="9" max="9" width="5.75" style="3" customWidth="1"/>
    <col min="10" max="10" width="26.75" style="8" customWidth="1"/>
    <col min="11" max="11" width="37.25" style="8" bestFit="1" customWidth="1"/>
    <col min="12" max="12" width="11" style="9" customWidth="1"/>
    <col min="13" max="13" width="13.75" style="10" customWidth="1"/>
    <col min="14" max="14" width="6.375" style="8" customWidth="1"/>
    <col min="15" max="15" width="15.875" style="9" customWidth="1"/>
    <col min="16" max="16" width="15.875" style="11" customWidth="1"/>
    <col min="17" max="17" width="15.625" style="12" customWidth="1"/>
    <col min="18" max="256" width="9" style="8"/>
    <col min="257" max="257" width="2.625" style="8" customWidth="1"/>
    <col min="258" max="258" width="15.5" style="8" bestFit="1" customWidth="1"/>
    <col min="259" max="259" width="14.375" style="8" bestFit="1" customWidth="1"/>
    <col min="260" max="260" width="13.125" style="8" bestFit="1" customWidth="1"/>
    <col min="261" max="261" width="76.875" style="8" bestFit="1" customWidth="1"/>
    <col min="262" max="262" width="6.25" style="8" customWidth="1"/>
    <col min="263" max="264" width="12.75" style="8" customWidth="1"/>
    <col min="265" max="265" width="5.75" style="8" customWidth="1"/>
    <col min="266" max="266" width="26.75" style="8" customWidth="1"/>
    <col min="267" max="267" width="37.25" style="8" bestFit="1" customWidth="1"/>
    <col min="268" max="268" width="11" style="8" customWidth="1"/>
    <col min="269" max="269" width="13.75" style="8" customWidth="1"/>
    <col min="270" max="270" width="6.375" style="8" customWidth="1"/>
    <col min="271" max="272" width="15.875" style="8" customWidth="1"/>
    <col min="273" max="273" width="15.625" style="8" customWidth="1"/>
    <col min="274" max="512" width="9" style="8"/>
    <col min="513" max="513" width="2.625" style="8" customWidth="1"/>
    <col min="514" max="514" width="15.5" style="8" bestFit="1" customWidth="1"/>
    <col min="515" max="515" width="14.375" style="8" bestFit="1" customWidth="1"/>
    <col min="516" max="516" width="13.125" style="8" bestFit="1" customWidth="1"/>
    <col min="517" max="517" width="76.875" style="8" bestFit="1" customWidth="1"/>
    <col min="518" max="518" width="6.25" style="8" customWidth="1"/>
    <col min="519" max="520" width="12.75" style="8" customWidth="1"/>
    <col min="521" max="521" width="5.75" style="8" customWidth="1"/>
    <col min="522" max="522" width="26.75" style="8" customWidth="1"/>
    <col min="523" max="523" width="37.25" style="8" bestFit="1" customWidth="1"/>
    <col min="524" max="524" width="11" style="8" customWidth="1"/>
    <col min="525" max="525" width="13.75" style="8" customWidth="1"/>
    <col min="526" max="526" width="6.375" style="8" customWidth="1"/>
    <col min="527" max="528" width="15.875" style="8" customWidth="1"/>
    <col min="529" max="529" width="15.625" style="8" customWidth="1"/>
    <col min="530" max="768" width="9" style="8"/>
    <col min="769" max="769" width="2.625" style="8" customWidth="1"/>
    <col min="770" max="770" width="15.5" style="8" bestFit="1" customWidth="1"/>
    <col min="771" max="771" width="14.375" style="8" bestFit="1" customWidth="1"/>
    <col min="772" max="772" width="13.125" style="8" bestFit="1" customWidth="1"/>
    <col min="773" max="773" width="76.875" style="8" bestFit="1" customWidth="1"/>
    <col min="774" max="774" width="6.25" style="8" customWidth="1"/>
    <col min="775" max="776" width="12.75" style="8" customWidth="1"/>
    <col min="777" max="777" width="5.75" style="8" customWidth="1"/>
    <col min="778" max="778" width="26.75" style="8" customWidth="1"/>
    <col min="779" max="779" width="37.25" style="8" bestFit="1" customWidth="1"/>
    <col min="780" max="780" width="11" style="8" customWidth="1"/>
    <col min="781" max="781" width="13.75" style="8" customWidth="1"/>
    <col min="782" max="782" width="6.375" style="8" customWidth="1"/>
    <col min="783" max="784" width="15.875" style="8" customWidth="1"/>
    <col min="785" max="785" width="15.625" style="8" customWidth="1"/>
    <col min="786" max="1024" width="9" style="8"/>
    <col min="1025" max="1025" width="2.625" style="8" customWidth="1"/>
    <col min="1026" max="1026" width="15.5" style="8" bestFit="1" customWidth="1"/>
    <col min="1027" max="1027" width="14.375" style="8" bestFit="1" customWidth="1"/>
    <col min="1028" max="1028" width="13.125" style="8" bestFit="1" customWidth="1"/>
    <col min="1029" max="1029" width="76.875" style="8" bestFit="1" customWidth="1"/>
    <col min="1030" max="1030" width="6.25" style="8" customWidth="1"/>
    <col min="1031" max="1032" width="12.75" style="8" customWidth="1"/>
    <col min="1033" max="1033" width="5.75" style="8" customWidth="1"/>
    <col min="1034" max="1034" width="26.75" style="8" customWidth="1"/>
    <col min="1035" max="1035" width="37.25" style="8" bestFit="1" customWidth="1"/>
    <col min="1036" max="1036" width="11" style="8" customWidth="1"/>
    <col min="1037" max="1037" width="13.75" style="8" customWidth="1"/>
    <col min="1038" max="1038" width="6.375" style="8" customWidth="1"/>
    <col min="1039" max="1040" width="15.875" style="8" customWidth="1"/>
    <col min="1041" max="1041" width="15.625" style="8" customWidth="1"/>
    <col min="1042" max="1280" width="9" style="8"/>
    <col min="1281" max="1281" width="2.625" style="8" customWidth="1"/>
    <col min="1282" max="1282" width="15.5" style="8" bestFit="1" customWidth="1"/>
    <col min="1283" max="1283" width="14.375" style="8" bestFit="1" customWidth="1"/>
    <col min="1284" max="1284" width="13.125" style="8" bestFit="1" customWidth="1"/>
    <col min="1285" max="1285" width="76.875" style="8" bestFit="1" customWidth="1"/>
    <col min="1286" max="1286" width="6.25" style="8" customWidth="1"/>
    <col min="1287" max="1288" width="12.75" style="8" customWidth="1"/>
    <col min="1289" max="1289" width="5.75" style="8" customWidth="1"/>
    <col min="1290" max="1290" width="26.75" style="8" customWidth="1"/>
    <col min="1291" max="1291" width="37.25" style="8" bestFit="1" customWidth="1"/>
    <col min="1292" max="1292" width="11" style="8" customWidth="1"/>
    <col min="1293" max="1293" width="13.75" style="8" customWidth="1"/>
    <col min="1294" max="1294" width="6.375" style="8" customWidth="1"/>
    <col min="1295" max="1296" width="15.875" style="8" customWidth="1"/>
    <col min="1297" max="1297" width="15.625" style="8" customWidth="1"/>
    <col min="1298" max="1536" width="9" style="8"/>
    <col min="1537" max="1537" width="2.625" style="8" customWidth="1"/>
    <col min="1538" max="1538" width="15.5" style="8" bestFit="1" customWidth="1"/>
    <col min="1539" max="1539" width="14.375" style="8" bestFit="1" customWidth="1"/>
    <col min="1540" max="1540" width="13.125" style="8" bestFit="1" customWidth="1"/>
    <col min="1541" max="1541" width="76.875" style="8" bestFit="1" customWidth="1"/>
    <col min="1542" max="1542" width="6.25" style="8" customWidth="1"/>
    <col min="1543" max="1544" width="12.75" style="8" customWidth="1"/>
    <col min="1545" max="1545" width="5.75" style="8" customWidth="1"/>
    <col min="1546" max="1546" width="26.75" style="8" customWidth="1"/>
    <col min="1547" max="1547" width="37.25" style="8" bestFit="1" customWidth="1"/>
    <col min="1548" max="1548" width="11" style="8" customWidth="1"/>
    <col min="1549" max="1549" width="13.75" style="8" customWidth="1"/>
    <col min="1550" max="1550" width="6.375" style="8" customWidth="1"/>
    <col min="1551" max="1552" width="15.875" style="8" customWidth="1"/>
    <col min="1553" max="1553" width="15.625" style="8" customWidth="1"/>
    <col min="1554" max="1792" width="9" style="8"/>
    <col min="1793" max="1793" width="2.625" style="8" customWidth="1"/>
    <col min="1794" max="1794" width="15.5" style="8" bestFit="1" customWidth="1"/>
    <col min="1795" max="1795" width="14.375" style="8" bestFit="1" customWidth="1"/>
    <col min="1796" max="1796" width="13.125" style="8" bestFit="1" customWidth="1"/>
    <col min="1797" max="1797" width="76.875" style="8" bestFit="1" customWidth="1"/>
    <col min="1798" max="1798" width="6.25" style="8" customWidth="1"/>
    <col min="1799" max="1800" width="12.75" style="8" customWidth="1"/>
    <col min="1801" max="1801" width="5.75" style="8" customWidth="1"/>
    <col min="1802" max="1802" width="26.75" style="8" customWidth="1"/>
    <col min="1803" max="1803" width="37.25" style="8" bestFit="1" customWidth="1"/>
    <col min="1804" max="1804" width="11" style="8" customWidth="1"/>
    <col min="1805" max="1805" width="13.75" style="8" customWidth="1"/>
    <col min="1806" max="1806" width="6.375" style="8" customWidth="1"/>
    <col min="1807" max="1808" width="15.875" style="8" customWidth="1"/>
    <col min="1809" max="1809" width="15.625" style="8" customWidth="1"/>
    <col min="1810" max="2048" width="9" style="8"/>
    <col min="2049" max="2049" width="2.625" style="8" customWidth="1"/>
    <col min="2050" max="2050" width="15.5" style="8" bestFit="1" customWidth="1"/>
    <col min="2051" max="2051" width="14.375" style="8" bestFit="1" customWidth="1"/>
    <col min="2052" max="2052" width="13.125" style="8" bestFit="1" customWidth="1"/>
    <col min="2053" max="2053" width="76.875" style="8" bestFit="1" customWidth="1"/>
    <col min="2054" max="2054" width="6.25" style="8" customWidth="1"/>
    <col min="2055" max="2056" width="12.75" style="8" customWidth="1"/>
    <col min="2057" max="2057" width="5.75" style="8" customWidth="1"/>
    <col min="2058" max="2058" width="26.75" style="8" customWidth="1"/>
    <col min="2059" max="2059" width="37.25" style="8" bestFit="1" customWidth="1"/>
    <col min="2060" max="2060" width="11" style="8" customWidth="1"/>
    <col min="2061" max="2061" width="13.75" style="8" customWidth="1"/>
    <col min="2062" max="2062" width="6.375" style="8" customWidth="1"/>
    <col min="2063" max="2064" width="15.875" style="8" customWidth="1"/>
    <col min="2065" max="2065" width="15.625" style="8" customWidth="1"/>
    <col min="2066" max="2304" width="9" style="8"/>
    <col min="2305" max="2305" width="2.625" style="8" customWidth="1"/>
    <col min="2306" max="2306" width="15.5" style="8" bestFit="1" customWidth="1"/>
    <col min="2307" max="2307" width="14.375" style="8" bestFit="1" customWidth="1"/>
    <col min="2308" max="2308" width="13.125" style="8" bestFit="1" customWidth="1"/>
    <col min="2309" max="2309" width="76.875" style="8" bestFit="1" customWidth="1"/>
    <col min="2310" max="2310" width="6.25" style="8" customWidth="1"/>
    <col min="2311" max="2312" width="12.75" style="8" customWidth="1"/>
    <col min="2313" max="2313" width="5.75" style="8" customWidth="1"/>
    <col min="2314" max="2314" width="26.75" style="8" customWidth="1"/>
    <col min="2315" max="2315" width="37.25" style="8" bestFit="1" customWidth="1"/>
    <col min="2316" max="2316" width="11" style="8" customWidth="1"/>
    <col min="2317" max="2317" width="13.75" style="8" customWidth="1"/>
    <col min="2318" max="2318" width="6.375" style="8" customWidth="1"/>
    <col min="2319" max="2320" width="15.875" style="8" customWidth="1"/>
    <col min="2321" max="2321" width="15.625" style="8" customWidth="1"/>
    <col min="2322" max="2560" width="9" style="8"/>
    <col min="2561" max="2561" width="2.625" style="8" customWidth="1"/>
    <col min="2562" max="2562" width="15.5" style="8" bestFit="1" customWidth="1"/>
    <col min="2563" max="2563" width="14.375" style="8" bestFit="1" customWidth="1"/>
    <col min="2564" max="2564" width="13.125" style="8" bestFit="1" customWidth="1"/>
    <col min="2565" max="2565" width="76.875" style="8" bestFit="1" customWidth="1"/>
    <col min="2566" max="2566" width="6.25" style="8" customWidth="1"/>
    <col min="2567" max="2568" width="12.75" style="8" customWidth="1"/>
    <col min="2569" max="2569" width="5.75" style="8" customWidth="1"/>
    <col min="2570" max="2570" width="26.75" style="8" customWidth="1"/>
    <col min="2571" max="2571" width="37.25" style="8" bestFit="1" customWidth="1"/>
    <col min="2572" max="2572" width="11" style="8" customWidth="1"/>
    <col min="2573" max="2573" width="13.75" style="8" customWidth="1"/>
    <col min="2574" max="2574" width="6.375" style="8" customWidth="1"/>
    <col min="2575" max="2576" width="15.875" style="8" customWidth="1"/>
    <col min="2577" max="2577" width="15.625" style="8" customWidth="1"/>
    <col min="2578" max="2816" width="9" style="8"/>
    <col min="2817" max="2817" width="2.625" style="8" customWidth="1"/>
    <col min="2818" max="2818" width="15.5" style="8" bestFit="1" customWidth="1"/>
    <col min="2819" max="2819" width="14.375" style="8" bestFit="1" customWidth="1"/>
    <col min="2820" max="2820" width="13.125" style="8" bestFit="1" customWidth="1"/>
    <col min="2821" max="2821" width="76.875" style="8" bestFit="1" customWidth="1"/>
    <col min="2822" max="2822" width="6.25" style="8" customWidth="1"/>
    <col min="2823" max="2824" width="12.75" style="8" customWidth="1"/>
    <col min="2825" max="2825" width="5.75" style="8" customWidth="1"/>
    <col min="2826" max="2826" width="26.75" style="8" customWidth="1"/>
    <col min="2827" max="2827" width="37.25" style="8" bestFit="1" customWidth="1"/>
    <col min="2828" max="2828" width="11" style="8" customWidth="1"/>
    <col min="2829" max="2829" width="13.75" style="8" customWidth="1"/>
    <col min="2830" max="2830" width="6.375" style="8" customWidth="1"/>
    <col min="2831" max="2832" width="15.875" style="8" customWidth="1"/>
    <col min="2833" max="2833" width="15.625" style="8" customWidth="1"/>
    <col min="2834" max="3072" width="9" style="8"/>
    <col min="3073" max="3073" width="2.625" style="8" customWidth="1"/>
    <col min="3074" max="3074" width="15.5" style="8" bestFit="1" customWidth="1"/>
    <col min="3075" max="3075" width="14.375" style="8" bestFit="1" customWidth="1"/>
    <col min="3076" max="3076" width="13.125" style="8" bestFit="1" customWidth="1"/>
    <col min="3077" max="3077" width="76.875" style="8" bestFit="1" customWidth="1"/>
    <col min="3078" max="3078" width="6.25" style="8" customWidth="1"/>
    <col min="3079" max="3080" width="12.75" style="8" customWidth="1"/>
    <col min="3081" max="3081" width="5.75" style="8" customWidth="1"/>
    <col min="3082" max="3082" width="26.75" style="8" customWidth="1"/>
    <col min="3083" max="3083" width="37.25" style="8" bestFit="1" customWidth="1"/>
    <col min="3084" max="3084" width="11" style="8" customWidth="1"/>
    <col min="3085" max="3085" width="13.75" style="8" customWidth="1"/>
    <col min="3086" max="3086" width="6.375" style="8" customWidth="1"/>
    <col min="3087" max="3088" width="15.875" style="8" customWidth="1"/>
    <col min="3089" max="3089" width="15.625" style="8" customWidth="1"/>
    <col min="3090" max="3328" width="9" style="8"/>
    <col min="3329" max="3329" width="2.625" style="8" customWidth="1"/>
    <col min="3330" max="3330" width="15.5" style="8" bestFit="1" customWidth="1"/>
    <col min="3331" max="3331" width="14.375" style="8" bestFit="1" customWidth="1"/>
    <col min="3332" max="3332" width="13.125" style="8" bestFit="1" customWidth="1"/>
    <col min="3333" max="3333" width="76.875" style="8" bestFit="1" customWidth="1"/>
    <col min="3334" max="3334" width="6.25" style="8" customWidth="1"/>
    <col min="3335" max="3336" width="12.75" style="8" customWidth="1"/>
    <col min="3337" max="3337" width="5.75" style="8" customWidth="1"/>
    <col min="3338" max="3338" width="26.75" style="8" customWidth="1"/>
    <col min="3339" max="3339" width="37.25" style="8" bestFit="1" customWidth="1"/>
    <col min="3340" max="3340" width="11" style="8" customWidth="1"/>
    <col min="3341" max="3341" width="13.75" style="8" customWidth="1"/>
    <col min="3342" max="3342" width="6.375" style="8" customWidth="1"/>
    <col min="3343" max="3344" width="15.875" style="8" customWidth="1"/>
    <col min="3345" max="3345" width="15.625" style="8" customWidth="1"/>
    <col min="3346" max="3584" width="9" style="8"/>
    <col min="3585" max="3585" width="2.625" style="8" customWidth="1"/>
    <col min="3586" max="3586" width="15.5" style="8" bestFit="1" customWidth="1"/>
    <col min="3587" max="3587" width="14.375" style="8" bestFit="1" customWidth="1"/>
    <col min="3588" max="3588" width="13.125" style="8" bestFit="1" customWidth="1"/>
    <col min="3589" max="3589" width="76.875" style="8" bestFit="1" customWidth="1"/>
    <col min="3590" max="3590" width="6.25" style="8" customWidth="1"/>
    <col min="3591" max="3592" width="12.75" style="8" customWidth="1"/>
    <col min="3593" max="3593" width="5.75" style="8" customWidth="1"/>
    <col min="3594" max="3594" width="26.75" style="8" customWidth="1"/>
    <col min="3595" max="3595" width="37.25" style="8" bestFit="1" customWidth="1"/>
    <col min="3596" max="3596" width="11" style="8" customWidth="1"/>
    <col min="3597" max="3597" width="13.75" style="8" customWidth="1"/>
    <col min="3598" max="3598" width="6.375" style="8" customWidth="1"/>
    <col min="3599" max="3600" width="15.875" style="8" customWidth="1"/>
    <col min="3601" max="3601" width="15.625" style="8" customWidth="1"/>
    <col min="3602" max="3840" width="9" style="8"/>
    <col min="3841" max="3841" width="2.625" style="8" customWidth="1"/>
    <col min="3842" max="3842" width="15.5" style="8" bestFit="1" customWidth="1"/>
    <col min="3843" max="3843" width="14.375" style="8" bestFit="1" customWidth="1"/>
    <col min="3844" max="3844" width="13.125" style="8" bestFit="1" customWidth="1"/>
    <col min="3845" max="3845" width="76.875" style="8" bestFit="1" customWidth="1"/>
    <col min="3846" max="3846" width="6.25" style="8" customWidth="1"/>
    <col min="3847" max="3848" width="12.75" style="8" customWidth="1"/>
    <col min="3849" max="3849" width="5.75" style="8" customWidth="1"/>
    <col min="3850" max="3850" width="26.75" style="8" customWidth="1"/>
    <col min="3851" max="3851" width="37.25" style="8" bestFit="1" customWidth="1"/>
    <col min="3852" max="3852" width="11" style="8" customWidth="1"/>
    <col min="3853" max="3853" width="13.75" style="8" customWidth="1"/>
    <col min="3854" max="3854" width="6.375" style="8" customWidth="1"/>
    <col min="3855" max="3856" width="15.875" style="8" customWidth="1"/>
    <col min="3857" max="3857" width="15.625" style="8" customWidth="1"/>
    <col min="3858" max="4096" width="9" style="8"/>
    <col min="4097" max="4097" width="2.625" style="8" customWidth="1"/>
    <col min="4098" max="4098" width="15.5" style="8" bestFit="1" customWidth="1"/>
    <col min="4099" max="4099" width="14.375" style="8" bestFit="1" customWidth="1"/>
    <col min="4100" max="4100" width="13.125" style="8" bestFit="1" customWidth="1"/>
    <col min="4101" max="4101" width="76.875" style="8" bestFit="1" customWidth="1"/>
    <col min="4102" max="4102" width="6.25" style="8" customWidth="1"/>
    <col min="4103" max="4104" width="12.75" style="8" customWidth="1"/>
    <col min="4105" max="4105" width="5.75" style="8" customWidth="1"/>
    <col min="4106" max="4106" width="26.75" style="8" customWidth="1"/>
    <col min="4107" max="4107" width="37.25" style="8" bestFit="1" customWidth="1"/>
    <col min="4108" max="4108" width="11" style="8" customWidth="1"/>
    <col min="4109" max="4109" width="13.75" style="8" customWidth="1"/>
    <col min="4110" max="4110" width="6.375" style="8" customWidth="1"/>
    <col min="4111" max="4112" width="15.875" style="8" customWidth="1"/>
    <col min="4113" max="4113" width="15.625" style="8" customWidth="1"/>
    <col min="4114" max="4352" width="9" style="8"/>
    <col min="4353" max="4353" width="2.625" style="8" customWidth="1"/>
    <col min="4354" max="4354" width="15.5" style="8" bestFit="1" customWidth="1"/>
    <col min="4355" max="4355" width="14.375" style="8" bestFit="1" customWidth="1"/>
    <col min="4356" max="4356" width="13.125" style="8" bestFit="1" customWidth="1"/>
    <col min="4357" max="4357" width="76.875" style="8" bestFit="1" customWidth="1"/>
    <col min="4358" max="4358" width="6.25" style="8" customWidth="1"/>
    <col min="4359" max="4360" width="12.75" style="8" customWidth="1"/>
    <col min="4361" max="4361" width="5.75" style="8" customWidth="1"/>
    <col min="4362" max="4362" width="26.75" style="8" customWidth="1"/>
    <col min="4363" max="4363" width="37.25" style="8" bestFit="1" customWidth="1"/>
    <col min="4364" max="4364" width="11" style="8" customWidth="1"/>
    <col min="4365" max="4365" width="13.75" style="8" customWidth="1"/>
    <col min="4366" max="4366" width="6.375" style="8" customWidth="1"/>
    <col min="4367" max="4368" width="15.875" style="8" customWidth="1"/>
    <col min="4369" max="4369" width="15.625" style="8" customWidth="1"/>
    <col min="4370" max="4608" width="9" style="8"/>
    <col min="4609" max="4609" width="2.625" style="8" customWidth="1"/>
    <col min="4610" max="4610" width="15.5" style="8" bestFit="1" customWidth="1"/>
    <col min="4611" max="4611" width="14.375" style="8" bestFit="1" customWidth="1"/>
    <col min="4612" max="4612" width="13.125" style="8" bestFit="1" customWidth="1"/>
    <col min="4613" max="4613" width="76.875" style="8" bestFit="1" customWidth="1"/>
    <col min="4614" max="4614" width="6.25" style="8" customWidth="1"/>
    <col min="4615" max="4616" width="12.75" style="8" customWidth="1"/>
    <col min="4617" max="4617" width="5.75" style="8" customWidth="1"/>
    <col min="4618" max="4618" width="26.75" style="8" customWidth="1"/>
    <col min="4619" max="4619" width="37.25" style="8" bestFit="1" customWidth="1"/>
    <col min="4620" max="4620" width="11" style="8" customWidth="1"/>
    <col min="4621" max="4621" width="13.75" style="8" customWidth="1"/>
    <col min="4622" max="4622" width="6.375" style="8" customWidth="1"/>
    <col min="4623" max="4624" width="15.875" style="8" customWidth="1"/>
    <col min="4625" max="4625" width="15.625" style="8" customWidth="1"/>
    <col min="4626" max="4864" width="9" style="8"/>
    <col min="4865" max="4865" width="2.625" style="8" customWidth="1"/>
    <col min="4866" max="4866" width="15.5" style="8" bestFit="1" customWidth="1"/>
    <col min="4867" max="4867" width="14.375" style="8" bestFit="1" customWidth="1"/>
    <col min="4868" max="4868" width="13.125" style="8" bestFit="1" customWidth="1"/>
    <col min="4869" max="4869" width="76.875" style="8" bestFit="1" customWidth="1"/>
    <col min="4870" max="4870" width="6.25" style="8" customWidth="1"/>
    <col min="4871" max="4872" width="12.75" style="8" customWidth="1"/>
    <col min="4873" max="4873" width="5.75" style="8" customWidth="1"/>
    <col min="4874" max="4874" width="26.75" style="8" customWidth="1"/>
    <col min="4875" max="4875" width="37.25" style="8" bestFit="1" customWidth="1"/>
    <col min="4876" max="4876" width="11" style="8" customWidth="1"/>
    <col min="4877" max="4877" width="13.75" style="8" customWidth="1"/>
    <col min="4878" max="4878" width="6.375" style="8" customWidth="1"/>
    <col min="4879" max="4880" width="15.875" style="8" customWidth="1"/>
    <col min="4881" max="4881" width="15.625" style="8" customWidth="1"/>
    <col min="4882" max="5120" width="9" style="8"/>
    <col min="5121" max="5121" width="2.625" style="8" customWidth="1"/>
    <col min="5122" max="5122" width="15.5" style="8" bestFit="1" customWidth="1"/>
    <col min="5123" max="5123" width="14.375" style="8" bestFit="1" customWidth="1"/>
    <col min="5124" max="5124" width="13.125" style="8" bestFit="1" customWidth="1"/>
    <col min="5125" max="5125" width="76.875" style="8" bestFit="1" customWidth="1"/>
    <col min="5126" max="5126" width="6.25" style="8" customWidth="1"/>
    <col min="5127" max="5128" width="12.75" style="8" customWidth="1"/>
    <col min="5129" max="5129" width="5.75" style="8" customWidth="1"/>
    <col min="5130" max="5130" width="26.75" style="8" customWidth="1"/>
    <col min="5131" max="5131" width="37.25" style="8" bestFit="1" customWidth="1"/>
    <col min="5132" max="5132" width="11" style="8" customWidth="1"/>
    <col min="5133" max="5133" width="13.75" style="8" customWidth="1"/>
    <col min="5134" max="5134" width="6.375" style="8" customWidth="1"/>
    <col min="5135" max="5136" width="15.875" style="8" customWidth="1"/>
    <col min="5137" max="5137" width="15.625" style="8" customWidth="1"/>
    <col min="5138" max="5376" width="9" style="8"/>
    <col min="5377" max="5377" width="2.625" style="8" customWidth="1"/>
    <col min="5378" max="5378" width="15.5" style="8" bestFit="1" customWidth="1"/>
    <col min="5379" max="5379" width="14.375" style="8" bestFit="1" customWidth="1"/>
    <col min="5380" max="5380" width="13.125" style="8" bestFit="1" customWidth="1"/>
    <col min="5381" max="5381" width="76.875" style="8" bestFit="1" customWidth="1"/>
    <col min="5382" max="5382" width="6.25" style="8" customWidth="1"/>
    <col min="5383" max="5384" width="12.75" style="8" customWidth="1"/>
    <col min="5385" max="5385" width="5.75" style="8" customWidth="1"/>
    <col min="5386" max="5386" width="26.75" style="8" customWidth="1"/>
    <col min="5387" max="5387" width="37.25" style="8" bestFit="1" customWidth="1"/>
    <col min="5388" max="5388" width="11" style="8" customWidth="1"/>
    <col min="5389" max="5389" width="13.75" style="8" customWidth="1"/>
    <col min="5390" max="5390" width="6.375" style="8" customWidth="1"/>
    <col min="5391" max="5392" width="15.875" style="8" customWidth="1"/>
    <col min="5393" max="5393" width="15.625" style="8" customWidth="1"/>
    <col min="5394" max="5632" width="9" style="8"/>
    <col min="5633" max="5633" width="2.625" style="8" customWidth="1"/>
    <col min="5634" max="5634" width="15.5" style="8" bestFit="1" customWidth="1"/>
    <col min="5635" max="5635" width="14.375" style="8" bestFit="1" customWidth="1"/>
    <col min="5636" max="5636" width="13.125" style="8" bestFit="1" customWidth="1"/>
    <col min="5637" max="5637" width="76.875" style="8" bestFit="1" customWidth="1"/>
    <col min="5638" max="5638" width="6.25" style="8" customWidth="1"/>
    <col min="5639" max="5640" width="12.75" style="8" customWidth="1"/>
    <col min="5641" max="5641" width="5.75" style="8" customWidth="1"/>
    <col min="5642" max="5642" width="26.75" style="8" customWidth="1"/>
    <col min="5643" max="5643" width="37.25" style="8" bestFit="1" customWidth="1"/>
    <col min="5644" max="5644" width="11" style="8" customWidth="1"/>
    <col min="5645" max="5645" width="13.75" style="8" customWidth="1"/>
    <col min="5646" max="5646" width="6.375" style="8" customWidth="1"/>
    <col min="5647" max="5648" width="15.875" style="8" customWidth="1"/>
    <col min="5649" max="5649" width="15.625" style="8" customWidth="1"/>
    <col min="5650" max="5888" width="9" style="8"/>
    <col min="5889" max="5889" width="2.625" style="8" customWidth="1"/>
    <col min="5890" max="5890" width="15.5" style="8" bestFit="1" customWidth="1"/>
    <col min="5891" max="5891" width="14.375" style="8" bestFit="1" customWidth="1"/>
    <col min="5892" max="5892" width="13.125" style="8" bestFit="1" customWidth="1"/>
    <col min="5893" max="5893" width="76.875" style="8" bestFit="1" customWidth="1"/>
    <col min="5894" max="5894" width="6.25" style="8" customWidth="1"/>
    <col min="5895" max="5896" width="12.75" style="8" customWidth="1"/>
    <col min="5897" max="5897" width="5.75" style="8" customWidth="1"/>
    <col min="5898" max="5898" width="26.75" style="8" customWidth="1"/>
    <col min="5899" max="5899" width="37.25" style="8" bestFit="1" customWidth="1"/>
    <col min="5900" max="5900" width="11" style="8" customWidth="1"/>
    <col min="5901" max="5901" width="13.75" style="8" customWidth="1"/>
    <col min="5902" max="5902" width="6.375" style="8" customWidth="1"/>
    <col min="5903" max="5904" width="15.875" style="8" customWidth="1"/>
    <col min="5905" max="5905" width="15.625" style="8" customWidth="1"/>
    <col min="5906" max="6144" width="9" style="8"/>
    <col min="6145" max="6145" width="2.625" style="8" customWidth="1"/>
    <col min="6146" max="6146" width="15.5" style="8" bestFit="1" customWidth="1"/>
    <col min="6147" max="6147" width="14.375" style="8" bestFit="1" customWidth="1"/>
    <col min="6148" max="6148" width="13.125" style="8" bestFit="1" customWidth="1"/>
    <col min="6149" max="6149" width="76.875" style="8" bestFit="1" customWidth="1"/>
    <col min="6150" max="6150" width="6.25" style="8" customWidth="1"/>
    <col min="6151" max="6152" width="12.75" style="8" customWidth="1"/>
    <col min="6153" max="6153" width="5.75" style="8" customWidth="1"/>
    <col min="6154" max="6154" width="26.75" style="8" customWidth="1"/>
    <col min="6155" max="6155" width="37.25" style="8" bestFit="1" customWidth="1"/>
    <col min="6156" max="6156" width="11" style="8" customWidth="1"/>
    <col min="6157" max="6157" width="13.75" style="8" customWidth="1"/>
    <col min="6158" max="6158" width="6.375" style="8" customWidth="1"/>
    <col min="6159" max="6160" width="15.875" style="8" customWidth="1"/>
    <col min="6161" max="6161" width="15.625" style="8" customWidth="1"/>
    <col min="6162" max="6400" width="9" style="8"/>
    <col min="6401" max="6401" width="2.625" style="8" customWidth="1"/>
    <col min="6402" max="6402" width="15.5" style="8" bestFit="1" customWidth="1"/>
    <col min="6403" max="6403" width="14.375" style="8" bestFit="1" customWidth="1"/>
    <col min="6404" max="6404" width="13.125" style="8" bestFit="1" customWidth="1"/>
    <col min="6405" max="6405" width="76.875" style="8" bestFit="1" customWidth="1"/>
    <col min="6406" max="6406" width="6.25" style="8" customWidth="1"/>
    <col min="6407" max="6408" width="12.75" style="8" customWidth="1"/>
    <col min="6409" max="6409" width="5.75" style="8" customWidth="1"/>
    <col min="6410" max="6410" width="26.75" style="8" customWidth="1"/>
    <col min="6411" max="6411" width="37.25" style="8" bestFit="1" customWidth="1"/>
    <col min="6412" max="6412" width="11" style="8" customWidth="1"/>
    <col min="6413" max="6413" width="13.75" style="8" customWidth="1"/>
    <col min="6414" max="6414" width="6.375" style="8" customWidth="1"/>
    <col min="6415" max="6416" width="15.875" style="8" customWidth="1"/>
    <col min="6417" max="6417" width="15.625" style="8" customWidth="1"/>
    <col min="6418" max="6656" width="9" style="8"/>
    <col min="6657" max="6657" width="2.625" style="8" customWidth="1"/>
    <col min="6658" max="6658" width="15.5" style="8" bestFit="1" customWidth="1"/>
    <col min="6659" max="6659" width="14.375" style="8" bestFit="1" customWidth="1"/>
    <col min="6660" max="6660" width="13.125" style="8" bestFit="1" customWidth="1"/>
    <col min="6661" max="6661" width="76.875" style="8" bestFit="1" customWidth="1"/>
    <col min="6662" max="6662" width="6.25" style="8" customWidth="1"/>
    <col min="6663" max="6664" width="12.75" style="8" customWidth="1"/>
    <col min="6665" max="6665" width="5.75" style="8" customWidth="1"/>
    <col min="6666" max="6666" width="26.75" style="8" customWidth="1"/>
    <col min="6667" max="6667" width="37.25" style="8" bestFit="1" customWidth="1"/>
    <col min="6668" max="6668" width="11" style="8" customWidth="1"/>
    <col min="6669" max="6669" width="13.75" style="8" customWidth="1"/>
    <col min="6670" max="6670" width="6.375" style="8" customWidth="1"/>
    <col min="6671" max="6672" width="15.875" style="8" customWidth="1"/>
    <col min="6673" max="6673" width="15.625" style="8" customWidth="1"/>
    <col min="6674" max="6912" width="9" style="8"/>
    <col min="6913" max="6913" width="2.625" style="8" customWidth="1"/>
    <col min="6914" max="6914" width="15.5" style="8" bestFit="1" customWidth="1"/>
    <col min="6915" max="6915" width="14.375" style="8" bestFit="1" customWidth="1"/>
    <col min="6916" max="6916" width="13.125" style="8" bestFit="1" customWidth="1"/>
    <col min="6917" max="6917" width="76.875" style="8" bestFit="1" customWidth="1"/>
    <col min="6918" max="6918" width="6.25" style="8" customWidth="1"/>
    <col min="6919" max="6920" width="12.75" style="8" customWidth="1"/>
    <col min="6921" max="6921" width="5.75" style="8" customWidth="1"/>
    <col min="6922" max="6922" width="26.75" style="8" customWidth="1"/>
    <col min="6923" max="6923" width="37.25" style="8" bestFit="1" customWidth="1"/>
    <col min="6924" max="6924" width="11" style="8" customWidth="1"/>
    <col min="6925" max="6925" width="13.75" style="8" customWidth="1"/>
    <col min="6926" max="6926" width="6.375" style="8" customWidth="1"/>
    <col min="6927" max="6928" width="15.875" style="8" customWidth="1"/>
    <col min="6929" max="6929" width="15.625" style="8" customWidth="1"/>
    <col min="6930" max="7168" width="9" style="8"/>
    <col min="7169" max="7169" width="2.625" style="8" customWidth="1"/>
    <col min="7170" max="7170" width="15.5" style="8" bestFit="1" customWidth="1"/>
    <col min="7171" max="7171" width="14.375" style="8" bestFit="1" customWidth="1"/>
    <col min="7172" max="7172" width="13.125" style="8" bestFit="1" customWidth="1"/>
    <col min="7173" max="7173" width="76.875" style="8" bestFit="1" customWidth="1"/>
    <col min="7174" max="7174" width="6.25" style="8" customWidth="1"/>
    <col min="7175" max="7176" width="12.75" style="8" customWidth="1"/>
    <col min="7177" max="7177" width="5.75" style="8" customWidth="1"/>
    <col min="7178" max="7178" width="26.75" style="8" customWidth="1"/>
    <col min="7179" max="7179" width="37.25" style="8" bestFit="1" customWidth="1"/>
    <col min="7180" max="7180" width="11" style="8" customWidth="1"/>
    <col min="7181" max="7181" width="13.75" style="8" customWidth="1"/>
    <col min="7182" max="7182" width="6.375" style="8" customWidth="1"/>
    <col min="7183" max="7184" width="15.875" style="8" customWidth="1"/>
    <col min="7185" max="7185" width="15.625" style="8" customWidth="1"/>
    <col min="7186" max="7424" width="9" style="8"/>
    <col min="7425" max="7425" width="2.625" style="8" customWidth="1"/>
    <col min="7426" max="7426" width="15.5" style="8" bestFit="1" customWidth="1"/>
    <col min="7427" max="7427" width="14.375" style="8" bestFit="1" customWidth="1"/>
    <col min="7428" max="7428" width="13.125" style="8" bestFit="1" customWidth="1"/>
    <col min="7429" max="7429" width="76.875" style="8" bestFit="1" customWidth="1"/>
    <col min="7430" max="7430" width="6.25" style="8" customWidth="1"/>
    <col min="7431" max="7432" width="12.75" style="8" customWidth="1"/>
    <col min="7433" max="7433" width="5.75" style="8" customWidth="1"/>
    <col min="7434" max="7434" width="26.75" style="8" customWidth="1"/>
    <col min="7435" max="7435" width="37.25" style="8" bestFit="1" customWidth="1"/>
    <col min="7436" max="7436" width="11" style="8" customWidth="1"/>
    <col min="7437" max="7437" width="13.75" style="8" customWidth="1"/>
    <col min="7438" max="7438" width="6.375" style="8" customWidth="1"/>
    <col min="7439" max="7440" width="15.875" style="8" customWidth="1"/>
    <col min="7441" max="7441" width="15.625" style="8" customWidth="1"/>
    <col min="7442" max="7680" width="9" style="8"/>
    <col min="7681" max="7681" width="2.625" style="8" customWidth="1"/>
    <col min="7682" max="7682" width="15.5" style="8" bestFit="1" customWidth="1"/>
    <col min="7683" max="7683" width="14.375" style="8" bestFit="1" customWidth="1"/>
    <col min="7684" max="7684" width="13.125" style="8" bestFit="1" customWidth="1"/>
    <col min="7685" max="7685" width="76.875" style="8" bestFit="1" customWidth="1"/>
    <col min="7686" max="7686" width="6.25" style="8" customWidth="1"/>
    <col min="7687" max="7688" width="12.75" style="8" customWidth="1"/>
    <col min="7689" max="7689" width="5.75" style="8" customWidth="1"/>
    <col min="7690" max="7690" width="26.75" style="8" customWidth="1"/>
    <col min="7691" max="7691" width="37.25" style="8" bestFit="1" customWidth="1"/>
    <col min="7692" max="7692" width="11" style="8" customWidth="1"/>
    <col min="7693" max="7693" width="13.75" style="8" customWidth="1"/>
    <col min="7694" max="7694" width="6.375" style="8" customWidth="1"/>
    <col min="7695" max="7696" width="15.875" style="8" customWidth="1"/>
    <col min="7697" max="7697" width="15.625" style="8" customWidth="1"/>
    <col min="7698" max="7936" width="9" style="8"/>
    <col min="7937" max="7937" width="2.625" style="8" customWidth="1"/>
    <col min="7938" max="7938" width="15.5" style="8" bestFit="1" customWidth="1"/>
    <col min="7939" max="7939" width="14.375" style="8" bestFit="1" customWidth="1"/>
    <col min="7940" max="7940" width="13.125" style="8" bestFit="1" customWidth="1"/>
    <col min="7941" max="7941" width="76.875" style="8" bestFit="1" customWidth="1"/>
    <col min="7942" max="7942" width="6.25" style="8" customWidth="1"/>
    <col min="7943" max="7944" width="12.75" style="8" customWidth="1"/>
    <col min="7945" max="7945" width="5.75" style="8" customWidth="1"/>
    <col min="7946" max="7946" width="26.75" style="8" customWidth="1"/>
    <col min="7947" max="7947" width="37.25" style="8" bestFit="1" customWidth="1"/>
    <col min="7948" max="7948" width="11" style="8" customWidth="1"/>
    <col min="7949" max="7949" width="13.75" style="8" customWidth="1"/>
    <col min="7950" max="7950" width="6.375" style="8" customWidth="1"/>
    <col min="7951" max="7952" width="15.875" style="8" customWidth="1"/>
    <col min="7953" max="7953" width="15.625" style="8" customWidth="1"/>
    <col min="7954" max="8192" width="9" style="8"/>
    <col min="8193" max="8193" width="2.625" style="8" customWidth="1"/>
    <col min="8194" max="8194" width="15.5" style="8" bestFit="1" customWidth="1"/>
    <col min="8195" max="8195" width="14.375" style="8" bestFit="1" customWidth="1"/>
    <col min="8196" max="8196" width="13.125" style="8" bestFit="1" customWidth="1"/>
    <col min="8197" max="8197" width="76.875" style="8" bestFit="1" customWidth="1"/>
    <col min="8198" max="8198" width="6.25" style="8" customWidth="1"/>
    <col min="8199" max="8200" width="12.75" style="8" customWidth="1"/>
    <col min="8201" max="8201" width="5.75" style="8" customWidth="1"/>
    <col min="8202" max="8202" width="26.75" style="8" customWidth="1"/>
    <col min="8203" max="8203" width="37.25" style="8" bestFit="1" customWidth="1"/>
    <col min="8204" max="8204" width="11" style="8" customWidth="1"/>
    <col min="8205" max="8205" width="13.75" style="8" customWidth="1"/>
    <col min="8206" max="8206" width="6.375" style="8" customWidth="1"/>
    <col min="8207" max="8208" width="15.875" style="8" customWidth="1"/>
    <col min="8209" max="8209" width="15.625" style="8" customWidth="1"/>
    <col min="8210" max="8448" width="9" style="8"/>
    <col min="8449" max="8449" width="2.625" style="8" customWidth="1"/>
    <col min="8450" max="8450" width="15.5" style="8" bestFit="1" customWidth="1"/>
    <col min="8451" max="8451" width="14.375" style="8" bestFit="1" customWidth="1"/>
    <col min="8452" max="8452" width="13.125" style="8" bestFit="1" customWidth="1"/>
    <col min="8453" max="8453" width="76.875" style="8" bestFit="1" customWidth="1"/>
    <col min="8454" max="8454" width="6.25" style="8" customWidth="1"/>
    <col min="8455" max="8456" width="12.75" style="8" customWidth="1"/>
    <col min="8457" max="8457" width="5.75" style="8" customWidth="1"/>
    <col min="8458" max="8458" width="26.75" style="8" customWidth="1"/>
    <col min="8459" max="8459" width="37.25" style="8" bestFit="1" customWidth="1"/>
    <col min="8460" max="8460" width="11" style="8" customWidth="1"/>
    <col min="8461" max="8461" width="13.75" style="8" customWidth="1"/>
    <col min="8462" max="8462" width="6.375" style="8" customWidth="1"/>
    <col min="8463" max="8464" width="15.875" style="8" customWidth="1"/>
    <col min="8465" max="8465" width="15.625" style="8" customWidth="1"/>
    <col min="8466" max="8704" width="9" style="8"/>
    <col min="8705" max="8705" width="2.625" style="8" customWidth="1"/>
    <col min="8706" max="8706" width="15.5" style="8" bestFit="1" customWidth="1"/>
    <col min="8707" max="8707" width="14.375" style="8" bestFit="1" customWidth="1"/>
    <col min="8708" max="8708" width="13.125" style="8" bestFit="1" customWidth="1"/>
    <col min="8709" max="8709" width="76.875" style="8" bestFit="1" customWidth="1"/>
    <col min="8710" max="8710" width="6.25" style="8" customWidth="1"/>
    <col min="8711" max="8712" width="12.75" style="8" customWidth="1"/>
    <col min="8713" max="8713" width="5.75" style="8" customWidth="1"/>
    <col min="8714" max="8714" width="26.75" style="8" customWidth="1"/>
    <col min="8715" max="8715" width="37.25" style="8" bestFit="1" customWidth="1"/>
    <col min="8716" max="8716" width="11" style="8" customWidth="1"/>
    <col min="8717" max="8717" width="13.75" style="8" customWidth="1"/>
    <col min="8718" max="8718" width="6.375" style="8" customWidth="1"/>
    <col min="8719" max="8720" width="15.875" style="8" customWidth="1"/>
    <col min="8721" max="8721" width="15.625" style="8" customWidth="1"/>
    <col min="8722" max="8960" width="9" style="8"/>
    <col min="8961" max="8961" width="2.625" style="8" customWidth="1"/>
    <col min="8962" max="8962" width="15.5" style="8" bestFit="1" customWidth="1"/>
    <col min="8963" max="8963" width="14.375" style="8" bestFit="1" customWidth="1"/>
    <col min="8964" max="8964" width="13.125" style="8" bestFit="1" customWidth="1"/>
    <col min="8965" max="8965" width="76.875" style="8" bestFit="1" customWidth="1"/>
    <col min="8966" max="8966" width="6.25" style="8" customWidth="1"/>
    <col min="8967" max="8968" width="12.75" style="8" customWidth="1"/>
    <col min="8969" max="8969" width="5.75" style="8" customWidth="1"/>
    <col min="8970" max="8970" width="26.75" style="8" customWidth="1"/>
    <col min="8971" max="8971" width="37.25" style="8" bestFit="1" customWidth="1"/>
    <col min="8972" max="8972" width="11" style="8" customWidth="1"/>
    <col min="8973" max="8973" width="13.75" style="8" customWidth="1"/>
    <col min="8974" max="8974" width="6.375" style="8" customWidth="1"/>
    <col min="8975" max="8976" width="15.875" style="8" customWidth="1"/>
    <col min="8977" max="8977" width="15.625" style="8" customWidth="1"/>
    <col min="8978" max="9216" width="9" style="8"/>
    <col min="9217" max="9217" width="2.625" style="8" customWidth="1"/>
    <col min="9218" max="9218" width="15.5" style="8" bestFit="1" customWidth="1"/>
    <col min="9219" max="9219" width="14.375" style="8" bestFit="1" customWidth="1"/>
    <col min="9220" max="9220" width="13.125" style="8" bestFit="1" customWidth="1"/>
    <col min="9221" max="9221" width="76.875" style="8" bestFit="1" customWidth="1"/>
    <col min="9222" max="9222" width="6.25" style="8" customWidth="1"/>
    <col min="9223" max="9224" width="12.75" style="8" customWidth="1"/>
    <col min="9225" max="9225" width="5.75" style="8" customWidth="1"/>
    <col min="9226" max="9226" width="26.75" style="8" customWidth="1"/>
    <col min="9227" max="9227" width="37.25" style="8" bestFit="1" customWidth="1"/>
    <col min="9228" max="9228" width="11" style="8" customWidth="1"/>
    <col min="9229" max="9229" width="13.75" style="8" customWidth="1"/>
    <col min="9230" max="9230" width="6.375" style="8" customWidth="1"/>
    <col min="9231" max="9232" width="15.875" style="8" customWidth="1"/>
    <col min="9233" max="9233" width="15.625" style="8" customWidth="1"/>
    <col min="9234" max="9472" width="9" style="8"/>
    <col min="9473" max="9473" width="2.625" style="8" customWidth="1"/>
    <col min="9474" max="9474" width="15.5" style="8" bestFit="1" customWidth="1"/>
    <col min="9475" max="9475" width="14.375" style="8" bestFit="1" customWidth="1"/>
    <col min="9476" max="9476" width="13.125" style="8" bestFit="1" customWidth="1"/>
    <col min="9477" max="9477" width="76.875" style="8" bestFit="1" customWidth="1"/>
    <col min="9478" max="9478" width="6.25" style="8" customWidth="1"/>
    <col min="9479" max="9480" width="12.75" style="8" customWidth="1"/>
    <col min="9481" max="9481" width="5.75" style="8" customWidth="1"/>
    <col min="9482" max="9482" width="26.75" style="8" customWidth="1"/>
    <col min="9483" max="9483" width="37.25" style="8" bestFit="1" customWidth="1"/>
    <col min="9484" max="9484" width="11" style="8" customWidth="1"/>
    <col min="9485" max="9485" width="13.75" style="8" customWidth="1"/>
    <col min="9486" max="9486" width="6.375" style="8" customWidth="1"/>
    <col min="9487" max="9488" width="15.875" style="8" customWidth="1"/>
    <col min="9489" max="9489" width="15.625" style="8" customWidth="1"/>
    <col min="9490" max="9728" width="9" style="8"/>
    <col min="9729" max="9729" width="2.625" style="8" customWidth="1"/>
    <col min="9730" max="9730" width="15.5" style="8" bestFit="1" customWidth="1"/>
    <col min="9731" max="9731" width="14.375" style="8" bestFit="1" customWidth="1"/>
    <col min="9732" max="9732" width="13.125" style="8" bestFit="1" customWidth="1"/>
    <col min="9733" max="9733" width="76.875" style="8" bestFit="1" customWidth="1"/>
    <col min="9734" max="9734" width="6.25" style="8" customWidth="1"/>
    <col min="9735" max="9736" width="12.75" style="8" customWidth="1"/>
    <col min="9737" max="9737" width="5.75" style="8" customWidth="1"/>
    <col min="9738" max="9738" width="26.75" style="8" customWidth="1"/>
    <col min="9739" max="9739" width="37.25" style="8" bestFit="1" customWidth="1"/>
    <col min="9740" max="9740" width="11" style="8" customWidth="1"/>
    <col min="9741" max="9741" width="13.75" style="8" customWidth="1"/>
    <col min="9742" max="9742" width="6.375" style="8" customWidth="1"/>
    <col min="9743" max="9744" width="15.875" style="8" customWidth="1"/>
    <col min="9745" max="9745" width="15.625" style="8" customWidth="1"/>
    <col min="9746" max="9984" width="9" style="8"/>
    <col min="9985" max="9985" width="2.625" style="8" customWidth="1"/>
    <col min="9986" max="9986" width="15.5" style="8" bestFit="1" customWidth="1"/>
    <col min="9987" max="9987" width="14.375" style="8" bestFit="1" customWidth="1"/>
    <col min="9988" max="9988" width="13.125" style="8" bestFit="1" customWidth="1"/>
    <col min="9989" max="9989" width="76.875" style="8" bestFit="1" customWidth="1"/>
    <col min="9990" max="9990" width="6.25" style="8" customWidth="1"/>
    <col min="9991" max="9992" width="12.75" style="8" customWidth="1"/>
    <col min="9993" max="9993" width="5.75" style="8" customWidth="1"/>
    <col min="9994" max="9994" width="26.75" style="8" customWidth="1"/>
    <col min="9995" max="9995" width="37.25" style="8" bestFit="1" customWidth="1"/>
    <col min="9996" max="9996" width="11" style="8" customWidth="1"/>
    <col min="9997" max="9997" width="13.75" style="8" customWidth="1"/>
    <col min="9998" max="9998" width="6.375" style="8" customWidth="1"/>
    <col min="9999" max="10000" width="15.875" style="8" customWidth="1"/>
    <col min="10001" max="10001" width="15.625" style="8" customWidth="1"/>
    <col min="10002" max="10240" width="9" style="8"/>
    <col min="10241" max="10241" width="2.625" style="8" customWidth="1"/>
    <col min="10242" max="10242" width="15.5" style="8" bestFit="1" customWidth="1"/>
    <col min="10243" max="10243" width="14.375" style="8" bestFit="1" customWidth="1"/>
    <col min="10244" max="10244" width="13.125" style="8" bestFit="1" customWidth="1"/>
    <col min="10245" max="10245" width="76.875" style="8" bestFit="1" customWidth="1"/>
    <col min="10246" max="10246" width="6.25" style="8" customWidth="1"/>
    <col min="10247" max="10248" width="12.75" style="8" customWidth="1"/>
    <col min="10249" max="10249" width="5.75" style="8" customWidth="1"/>
    <col min="10250" max="10250" width="26.75" style="8" customWidth="1"/>
    <col min="10251" max="10251" width="37.25" style="8" bestFit="1" customWidth="1"/>
    <col min="10252" max="10252" width="11" style="8" customWidth="1"/>
    <col min="10253" max="10253" width="13.75" style="8" customWidth="1"/>
    <col min="10254" max="10254" width="6.375" style="8" customWidth="1"/>
    <col min="10255" max="10256" width="15.875" style="8" customWidth="1"/>
    <col min="10257" max="10257" width="15.625" style="8" customWidth="1"/>
    <col min="10258" max="10496" width="9" style="8"/>
    <col min="10497" max="10497" width="2.625" style="8" customWidth="1"/>
    <col min="10498" max="10498" width="15.5" style="8" bestFit="1" customWidth="1"/>
    <col min="10499" max="10499" width="14.375" style="8" bestFit="1" customWidth="1"/>
    <col min="10500" max="10500" width="13.125" style="8" bestFit="1" customWidth="1"/>
    <col min="10501" max="10501" width="76.875" style="8" bestFit="1" customWidth="1"/>
    <col min="10502" max="10502" width="6.25" style="8" customWidth="1"/>
    <col min="10503" max="10504" width="12.75" style="8" customWidth="1"/>
    <col min="10505" max="10505" width="5.75" style="8" customWidth="1"/>
    <col min="10506" max="10506" width="26.75" style="8" customWidth="1"/>
    <col min="10507" max="10507" width="37.25" style="8" bestFit="1" customWidth="1"/>
    <col min="10508" max="10508" width="11" style="8" customWidth="1"/>
    <col min="10509" max="10509" width="13.75" style="8" customWidth="1"/>
    <col min="10510" max="10510" width="6.375" style="8" customWidth="1"/>
    <col min="10511" max="10512" width="15.875" style="8" customWidth="1"/>
    <col min="10513" max="10513" width="15.625" style="8" customWidth="1"/>
    <col min="10514" max="10752" width="9" style="8"/>
    <col min="10753" max="10753" width="2.625" style="8" customWidth="1"/>
    <col min="10754" max="10754" width="15.5" style="8" bestFit="1" customWidth="1"/>
    <col min="10755" max="10755" width="14.375" style="8" bestFit="1" customWidth="1"/>
    <col min="10756" max="10756" width="13.125" style="8" bestFit="1" customWidth="1"/>
    <col min="10757" max="10757" width="76.875" style="8" bestFit="1" customWidth="1"/>
    <col min="10758" max="10758" width="6.25" style="8" customWidth="1"/>
    <col min="10759" max="10760" width="12.75" style="8" customWidth="1"/>
    <col min="10761" max="10761" width="5.75" style="8" customWidth="1"/>
    <col min="10762" max="10762" width="26.75" style="8" customWidth="1"/>
    <col min="10763" max="10763" width="37.25" style="8" bestFit="1" customWidth="1"/>
    <col min="10764" max="10764" width="11" style="8" customWidth="1"/>
    <col min="10765" max="10765" width="13.75" style="8" customWidth="1"/>
    <col min="10766" max="10766" width="6.375" style="8" customWidth="1"/>
    <col min="10767" max="10768" width="15.875" style="8" customWidth="1"/>
    <col min="10769" max="10769" width="15.625" style="8" customWidth="1"/>
    <col min="10770" max="11008" width="9" style="8"/>
    <col min="11009" max="11009" width="2.625" style="8" customWidth="1"/>
    <col min="11010" max="11010" width="15.5" style="8" bestFit="1" customWidth="1"/>
    <col min="11011" max="11011" width="14.375" style="8" bestFit="1" customWidth="1"/>
    <col min="11012" max="11012" width="13.125" style="8" bestFit="1" customWidth="1"/>
    <col min="11013" max="11013" width="76.875" style="8" bestFit="1" customWidth="1"/>
    <col min="11014" max="11014" width="6.25" style="8" customWidth="1"/>
    <col min="11015" max="11016" width="12.75" style="8" customWidth="1"/>
    <col min="11017" max="11017" width="5.75" style="8" customWidth="1"/>
    <col min="11018" max="11018" width="26.75" style="8" customWidth="1"/>
    <col min="11019" max="11019" width="37.25" style="8" bestFit="1" customWidth="1"/>
    <col min="11020" max="11020" width="11" style="8" customWidth="1"/>
    <col min="11021" max="11021" width="13.75" style="8" customWidth="1"/>
    <col min="11022" max="11022" width="6.375" style="8" customWidth="1"/>
    <col min="11023" max="11024" width="15.875" style="8" customWidth="1"/>
    <col min="11025" max="11025" width="15.625" style="8" customWidth="1"/>
    <col min="11026" max="11264" width="9" style="8"/>
    <col min="11265" max="11265" width="2.625" style="8" customWidth="1"/>
    <col min="11266" max="11266" width="15.5" style="8" bestFit="1" customWidth="1"/>
    <col min="11267" max="11267" width="14.375" style="8" bestFit="1" customWidth="1"/>
    <col min="11268" max="11268" width="13.125" style="8" bestFit="1" customWidth="1"/>
    <col min="11269" max="11269" width="76.875" style="8" bestFit="1" customWidth="1"/>
    <col min="11270" max="11270" width="6.25" style="8" customWidth="1"/>
    <col min="11271" max="11272" width="12.75" style="8" customWidth="1"/>
    <col min="11273" max="11273" width="5.75" style="8" customWidth="1"/>
    <col min="11274" max="11274" width="26.75" style="8" customWidth="1"/>
    <col min="11275" max="11275" width="37.25" style="8" bestFit="1" customWidth="1"/>
    <col min="11276" max="11276" width="11" style="8" customWidth="1"/>
    <col min="11277" max="11277" width="13.75" style="8" customWidth="1"/>
    <col min="11278" max="11278" width="6.375" style="8" customWidth="1"/>
    <col min="11279" max="11280" width="15.875" style="8" customWidth="1"/>
    <col min="11281" max="11281" width="15.625" style="8" customWidth="1"/>
    <col min="11282" max="11520" width="9" style="8"/>
    <col min="11521" max="11521" width="2.625" style="8" customWidth="1"/>
    <col min="11522" max="11522" width="15.5" style="8" bestFit="1" customWidth="1"/>
    <col min="11523" max="11523" width="14.375" style="8" bestFit="1" customWidth="1"/>
    <col min="11524" max="11524" width="13.125" style="8" bestFit="1" customWidth="1"/>
    <col min="11525" max="11525" width="76.875" style="8" bestFit="1" customWidth="1"/>
    <col min="11526" max="11526" width="6.25" style="8" customWidth="1"/>
    <col min="11527" max="11528" width="12.75" style="8" customWidth="1"/>
    <col min="11529" max="11529" width="5.75" style="8" customWidth="1"/>
    <col min="11530" max="11530" width="26.75" style="8" customWidth="1"/>
    <col min="11531" max="11531" width="37.25" style="8" bestFit="1" customWidth="1"/>
    <col min="11532" max="11532" width="11" style="8" customWidth="1"/>
    <col min="11533" max="11533" width="13.75" style="8" customWidth="1"/>
    <col min="11534" max="11534" width="6.375" style="8" customWidth="1"/>
    <col min="11535" max="11536" width="15.875" style="8" customWidth="1"/>
    <col min="11537" max="11537" width="15.625" style="8" customWidth="1"/>
    <col min="11538" max="11776" width="9" style="8"/>
    <col min="11777" max="11777" width="2.625" style="8" customWidth="1"/>
    <col min="11778" max="11778" width="15.5" style="8" bestFit="1" customWidth="1"/>
    <col min="11779" max="11779" width="14.375" style="8" bestFit="1" customWidth="1"/>
    <col min="11780" max="11780" width="13.125" style="8" bestFit="1" customWidth="1"/>
    <col min="11781" max="11781" width="76.875" style="8" bestFit="1" customWidth="1"/>
    <col min="11782" max="11782" width="6.25" style="8" customWidth="1"/>
    <col min="11783" max="11784" width="12.75" style="8" customWidth="1"/>
    <col min="11785" max="11785" width="5.75" style="8" customWidth="1"/>
    <col min="11786" max="11786" width="26.75" style="8" customWidth="1"/>
    <col min="11787" max="11787" width="37.25" style="8" bestFit="1" customWidth="1"/>
    <col min="11788" max="11788" width="11" style="8" customWidth="1"/>
    <col min="11789" max="11789" width="13.75" style="8" customWidth="1"/>
    <col min="11790" max="11790" width="6.375" style="8" customWidth="1"/>
    <col min="11791" max="11792" width="15.875" style="8" customWidth="1"/>
    <col min="11793" max="11793" width="15.625" style="8" customWidth="1"/>
    <col min="11794" max="12032" width="9" style="8"/>
    <col min="12033" max="12033" width="2.625" style="8" customWidth="1"/>
    <col min="12034" max="12034" width="15.5" style="8" bestFit="1" customWidth="1"/>
    <col min="12035" max="12035" width="14.375" style="8" bestFit="1" customWidth="1"/>
    <col min="12036" max="12036" width="13.125" style="8" bestFit="1" customWidth="1"/>
    <col min="12037" max="12037" width="76.875" style="8" bestFit="1" customWidth="1"/>
    <col min="12038" max="12038" width="6.25" style="8" customWidth="1"/>
    <col min="12039" max="12040" width="12.75" style="8" customWidth="1"/>
    <col min="12041" max="12041" width="5.75" style="8" customWidth="1"/>
    <col min="12042" max="12042" width="26.75" style="8" customWidth="1"/>
    <col min="12043" max="12043" width="37.25" style="8" bestFit="1" customWidth="1"/>
    <col min="12044" max="12044" width="11" style="8" customWidth="1"/>
    <col min="12045" max="12045" width="13.75" style="8" customWidth="1"/>
    <col min="12046" max="12046" width="6.375" style="8" customWidth="1"/>
    <col min="12047" max="12048" width="15.875" style="8" customWidth="1"/>
    <col min="12049" max="12049" width="15.625" style="8" customWidth="1"/>
    <col min="12050" max="12288" width="9" style="8"/>
    <col min="12289" max="12289" width="2.625" style="8" customWidth="1"/>
    <col min="12290" max="12290" width="15.5" style="8" bestFit="1" customWidth="1"/>
    <col min="12291" max="12291" width="14.375" style="8" bestFit="1" customWidth="1"/>
    <col min="12292" max="12292" width="13.125" style="8" bestFit="1" customWidth="1"/>
    <col min="12293" max="12293" width="76.875" style="8" bestFit="1" customWidth="1"/>
    <col min="12294" max="12294" width="6.25" style="8" customWidth="1"/>
    <col min="12295" max="12296" width="12.75" style="8" customWidth="1"/>
    <col min="12297" max="12297" width="5.75" style="8" customWidth="1"/>
    <col min="12298" max="12298" width="26.75" style="8" customWidth="1"/>
    <col min="12299" max="12299" width="37.25" style="8" bestFit="1" customWidth="1"/>
    <col min="12300" max="12300" width="11" style="8" customWidth="1"/>
    <col min="12301" max="12301" width="13.75" style="8" customWidth="1"/>
    <col min="12302" max="12302" width="6.375" style="8" customWidth="1"/>
    <col min="12303" max="12304" width="15.875" style="8" customWidth="1"/>
    <col min="12305" max="12305" width="15.625" style="8" customWidth="1"/>
    <col min="12306" max="12544" width="9" style="8"/>
    <col min="12545" max="12545" width="2.625" style="8" customWidth="1"/>
    <col min="12546" max="12546" width="15.5" style="8" bestFit="1" customWidth="1"/>
    <col min="12547" max="12547" width="14.375" style="8" bestFit="1" customWidth="1"/>
    <col min="12548" max="12548" width="13.125" style="8" bestFit="1" customWidth="1"/>
    <col min="12549" max="12549" width="76.875" style="8" bestFit="1" customWidth="1"/>
    <col min="12550" max="12550" width="6.25" style="8" customWidth="1"/>
    <col min="12551" max="12552" width="12.75" style="8" customWidth="1"/>
    <col min="12553" max="12553" width="5.75" style="8" customWidth="1"/>
    <col min="12554" max="12554" width="26.75" style="8" customWidth="1"/>
    <col min="12555" max="12555" width="37.25" style="8" bestFit="1" customWidth="1"/>
    <col min="12556" max="12556" width="11" style="8" customWidth="1"/>
    <col min="12557" max="12557" width="13.75" style="8" customWidth="1"/>
    <col min="12558" max="12558" width="6.375" style="8" customWidth="1"/>
    <col min="12559" max="12560" width="15.875" style="8" customWidth="1"/>
    <col min="12561" max="12561" width="15.625" style="8" customWidth="1"/>
    <col min="12562" max="12800" width="9" style="8"/>
    <col min="12801" max="12801" width="2.625" style="8" customWidth="1"/>
    <col min="12802" max="12802" width="15.5" style="8" bestFit="1" customWidth="1"/>
    <col min="12803" max="12803" width="14.375" style="8" bestFit="1" customWidth="1"/>
    <col min="12804" max="12804" width="13.125" style="8" bestFit="1" customWidth="1"/>
    <col min="12805" max="12805" width="76.875" style="8" bestFit="1" customWidth="1"/>
    <col min="12806" max="12806" width="6.25" style="8" customWidth="1"/>
    <col min="12807" max="12808" width="12.75" style="8" customWidth="1"/>
    <col min="12809" max="12809" width="5.75" style="8" customWidth="1"/>
    <col min="12810" max="12810" width="26.75" style="8" customWidth="1"/>
    <col min="12811" max="12811" width="37.25" style="8" bestFit="1" customWidth="1"/>
    <col min="12812" max="12812" width="11" style="8" customWidth="1"/>
    <col min="12813" max="12813" width="13.75" style="8" customWidth="1"/>
    <col min="12814" max="12814" width="6.375" style="8" customWidth="1"/>
    <col min="12815" max="12816" width="15.875" style="8" customWidth="1"/>
    <col min="12817" max="12817" width="15.625" style="8" customWidth="1"/>
    <col min="12818" max="13056" width="9" style="8"/>
    <col min="13057" max="13057" width="2.625" style="8" customWidth="1"/>
    <col min="13058" max="13058" width="15.5" style="8" bestFit="1" customWidth="1"/>
    <col min="13059" max="13059" width="14.375" style="8" bestFit="1" customWidth="1"/>
    <col min="13060" max="13060" width="13.125" style="8" bestFit="1" customWidth="1"/>
    <col min="13061" max="13061" width="76.875" style="8" bestFit="1" customWidth="1"/>
    <col min="13062" max="13062" width="6.25" style="8" customWidth="1"/>
    <col min="13063" max="13064" width="12.75" style="8" customWidth="1"/>
    <col min="13065" max="13065" width="5.75" style="8" customWidth="1"/>
    <col min="13066" max="13066" width="26.75" style="8" customWidth="1"/>
    <col min="13067" max="13067" width="37.25" style="8" bestFit="1" customWidth="1"/>
    <col min="13068" max="13068" width="11" style="8" customWidth="1"/>
    <col min="13069" max="13069" width="13.75" style="8" customWidth="1"/>
    <col min="13070" max="13070" width="6.375" style="8" customWidth="1"/>
    <col min="13071" max="13072" width="15.875" style="8" customWidth="1"/>
    <col min="13073" max="13073" width="15.625" style="8" customWidth="1"/>
    <col min="13074" max="13312" width="9" style="8"/>
    <col min="13313" max="13313" width="2.625" style="8" customWidth="1"/>
    <col min="13314" max="13314" width="15.5" style="8" bestFit="1" customWidth="1"/>
    <col min="13315" max="13315" width="14.375" style="8" bestFit="1" customWidth="1"/>
    <col min="13316" max="13316" width="13.125" style="8" bestFit="1" customWidth="1"/>
    <col min="13317" max="13317" width="76.875" style="8" bestFit="1" customWidth="1"/>
    <col min="13318" max="13318" width="6.25" style="8" customWidth="1"/>
    <col min="13319" max="13320" width="12.75" style="8" customWidth="1"/>
    <col min="13321" max="13321" width="5.75" style="8" customWidth="1"/>
    <col min="13322" max="13322" width="26.75" style="8" customWidth="1"/>
    <col min="13323" max="13323" width="37.25" style="8" bestFit="1" customWidth="1"/>
    <col min="13324" max="13324" width="11" style="8" customWidth="1"/>
    <col min="13325" max="13325" width="13.75" style="8" customWidth="1"/>
    <col min="13326" max="13326" width="6.375" style="8" customWidth="1"/>
    <col min="13327" max="13328" width="15.875" style="8" customWidth="1"/>
    <col min="13329" max="13329" width="15.625" style="8" customWidth="1"/>
    <col min="13330" max="13568" width="9" style="8"/>
    <col min="13569" max="13569" width="2.625" style="8" customWidth="1"/>
    <col min="13570" max="13570" width="15.5" style="8" bestFit="1" customWidth="1"/>
    <col min="13571" max="13571" width="14.375" style="8" bestFit="1" customWidth="1"/>
    <col min="13572" max="13572" width="13.125" style="8" bestFit="1" customWidth="1"/>
    <col min="13573" max="13573" width="76.875" style="8" bestFit="1" customWidth="1"/>
    <col min="13574" max="13574" width="6.25" style="8" customWidth="1"/>
    <col min="13575" max="13576" width="12.75" style="8" customWidth="1"/>
    <col min="13577" max="13577" width="5.75" style="8" customWidth="1"/>
    <col min="13578" max="13578" width="26.75" style="8" customWidth="1"/>
    <col min="13579" max="13579" width="37.25" style="8" bestFit="1" customWidth="1"/>
    <col min="13580" max="13580" width="11" style="8" customWidth="1"/>
    <col min="13581" max="13581" width="13.75" style="8" customWidth="1"/>
    <col min="13582" max="13582" width="6.375" style="8" customWidth="1"/>
    <col min="13583" max="13584" width="15.875" style="8" customWidth="1"/>
    <col min="13585" max="13585" width="15.625" style="8" customWidth="1"/>
    <col min="13586" max="13824" width="9" style="8"/>
    <col min="13825" max="13825" width="2.625" style="8" customWidth="1"/>
    <col min="13826" max="13826" width="15.5" style="8" bestFit="1" customWidth="1"/>
    <col min="13827" max="13827" width="14.375" style="8" bestFit="1" customWidth="1"/>
    <col min="13828" max="13828" width="13.125" style="8" bestFit="1" customWidth="1"/>
    <col min="13829" max="13829" width="76.875" style="8" bestFit="1" customWidth="1"/>
    <col min="13830" max="13830" width="6.25" style="8" customWidth="1"/>
    <col min="13831" max="13832" width="12.75" style="8" customWidth="1"/>
    <col min="13833" max="13833" width="5.75" style="8" customWidth="1"/>
    <col min="13834" max="13834" width="26.75" style="8" customWidth="1"/>
    <col min="13835" max="13835" width="37.25" style="8" bestFit="1" customWidth="1"/>
    <col min="13836" max="13836" width="11" style="8" customWidth="1"/>
    <col min="13837" max="13837" width="13.75" style="8" customWidth="1"/>
    <col min="13838" max="13838" width="6.375" style="8" customWidth="1"/>
    <col min="13839" max="13840" width="15.875" style="8" customWidth="1"/>
    <col min="13841" max="13841" width="15.625" style="8" customWidth="1"/>
    <col min="13842" max="14080" width="9" style="8"/>
    <col min="14081" max="14081" width="2.625" style="8" customWidth="1"/>
    <col min="14082" max="14082" width="15.5" style="8" bestFit="1" customWidth="1"/>
    <col min="14083" max="14083" width="14.375" style="8" bestFit="1" customWidth="1"/>
    <col min="14084" max="14084" width="13.125" style="8" bestFit="1" customWidth="1"/>
    <col min="14085" max="14085" width="76.875" style="8" bestFit="1" customWidth="1"/>
    <col min="14086" max="14086" width="6.25" style="8" customWidth="1"/>
    <col min="14087" max="14088" width="12.75" style="8" customWidth="1"/>
    <col min="14089" max="14089" width="5.75" style="8" customWidth="1"/>
    <col min="14090" max="14090" width="26.75" style="8" customWidth="1"/>
    <col min="14091" max="14091" width="37.25" style="8" bestFit="1" customWidth="1"/>
    <col min="14092" max="14092" width="11" style="8" customWidth="1"/>
    <col min="14093" max="14093" width="13.75" style="8" customWidth="1"/>
    <col min="14094" max="14094" width="6.375" style="8" customWidth="1"/>
    <col min="14095" max="14096" width="15.875" style="8" customWidth="1"/>
    <col min="14097" max="14097" width="15.625" style="8" customWidth="1"/>
    <col min="14098" max="14336" width="9" style="8"/>
    <col min="14337" max="14337" width="2.625" style="8" customWidth="1"/>
    <col min="14338" max="14338" width="15.5" style="8" bestFit="1" customWidth="1"/>
    <col min="14339" max="14339" width="14.375" style="8" bestFit="1" customWidth="1"/>
    <col min="14340" max="14340" width="13.125" style="8" bestFit="1" customWidth="1"/>
    <col min="14341" max="14341" width="76.875" style="8" bestFit="1" customWidth="1"/>
    <col min="14342" max="14342" width="6.25" style="8" customWidth="1"/>
    <col min="14343" max="14344" width="12.75" style="8" customWidth="1"/>
    <col min="14345" max="14345" width="5.75" style="8" customWidth="1"/>
    <col min="14346" max="14346" width="26.75" style="8" customWidth="1"/>
    <col min="14347" max="14347" width="37.25" style="8" bestFit="1" customWidth="1"/>
    <col min="14348" max="14348" width="11" style="8" customWidth="1"/>
    <col min="14349" max="14349" width="13.75" style="8" customWidth="1"/>
    <col min="14350" max="14350" width="6.375" style="8" customWidth="1"/>
    <col min="14351" max="14352" width="15.875" style="8" customWidth="1"/>
    <col min="14353" max="14353" width="15.625" style="8" customWidth="1"/>
    <col min="14354" max="14592" width="9" style="8"/>
    <col min="14593" max="14593" width="2.625" style="8" customWidth="1"/>
    <col min="14594" max="14594" width="15.5" style="8" bestFit="1" customWidth="1"/>
    <col min="14595" max="14595" width="14.375" style="8" bestFit="1" customWidth="1"/>
    <col min="14596" max="14596" width="13.125" style="8" bestFit="1" customWidth="1"/>
    <col min="14597" max="14597" width="76.875" style="8" bestFit="1" customWidth="1"/>
    <col min="14598" max="14598" width="6.25" style="8" customWidth="1"/>
    <col min="14599" max="14600" width="12.75" style="8" customWidth="1"/>
    <col min="14601" max="14601" width="5.75" style="8" customWidth="1"/>
    <col min="14602" max="14602" width="26.75" style="8" customWidth="1"/>
    <col min="14603" max="14603" width="37.25" style="8" bestFit="1" customWidth="1"/>
    <col min="14604" max="14604" width="11" style="8" customWidth="1"/>
    <col min="14605" max="14605" width="13.75" style="8" customWidth="1"/>
    <col min="14606" max="14606" width="6.375" style="8" customWidth="1"/>
    <col min="14607" max="14608" width="15.875" style="8" customWidth="1"/>
    <col min="14609" max="14609" width="15.625" style="8" customWidth="1"/>
    <col min="14610" max="14848" width="9" style="8"/>
    <col min="14849" max="14849" width="2.625" style="8" customWidth="1"/>
    <col min="14850" max="14850" width="15.5" style="8" bestFit="1" customWidth="1"/>
    <col min="14851" max="14851" width="14.375" style="8" bestFit="1" customWidth="1"/>
    <col min="14852" max="14852" width="13.125" style="8" bestFit="1" customWidth="1"/>
    <col min="14853" max="14853" width="76.875" style="8" bestFit="1" customWidth="1"/>
    <col min="14854" max="14854" width="6.25" style="8" customWidth="1"/>
    <col min="14855" max="14856" width="12.75" style="8" customWidth="1"/>
    <col min="14857" max="14857" width="5.75" style="8" customWidth="1"/>
    <col min="14858" max="14858" width="26.75" style="8" customWidth="1"/>
    <col min="14859" max="14859" width="37.25" style="8" bestFit="1" customWidth="1"/>
    <col min="14860" max="14860" width="11" style="8" customWidth="1"/>
    <col min="14861" max="14861" width="13.75" style="8" customWidth="1"/>
    <col min="14862" max="14862" width="6.375" style="8" customWidth="1"/>
    <col min="14863" max="14864" width="15.875" style="8" customWidth="1"/>
    <col min="14865" max="14865" width="15.625" style="8" customWidth="1"/>
    <col min="14866" max="15104" width="9" style="8"/>
    <col min="15105" max="15105" width="2.625" style="8" customWidth="1"/>
    <col min="15106" max="15106" width="15.5" style="8" bestFit="1" customWidth="1"/>
    <col min="15107" max="15107" width="14.375" style="8" bestFit="1" customWidth="1"/>
    <col min="15108" max="15108" width="13.125" style="8" bestFit="1" customWidth="1"/>
    <col min="15109" max="15109" width="76.875" style="8" bestFit="1" customWidth="1"/>
    <col min="15110" max="15110" width="6.25" style="8" customWidth="1"/>
    <col min="15111" max="15112" width="12.75" style="8" customWidth="1"/>
    <col min="15113" max="15113" width="5.75" style="8" customWidth="1"/>
    <col min="15114" max="15114" width="26.75" style="8" customWidth="1"/>
    <col min="15115" max="15115" width="37.25" style="8" bestFit="1" customWidth="1"/>
    <col min="15116" max="15116" width="11" style="8" customWidth="1"/>
    <col min="15117" max="15117" width="13.75" style="8" customWidth="1"/>
    <col min="15118" max="15118" width="6.375" style="8" customWidth="1"/>
    <col min="15119" max="15120" width="15.875" style="8" customWidth="1"/>
    <col min="15121" max="15121" width="15.625" style="8" customWidth="1"/>
    <col min="15122" max="15360" width="9" style="8"/>
    <col min="15361" max="15361" width="2.625" style="8" customWidth="1"/>
    <col min="15362" max="15362" width="15.5" style="8" bestFit="1" customWidth="1"/>
    <col min="15363" max="15363" width="14.375" style="8" bestFit="1" customWidth="1"/>
    <col min="15364" max="15364" width="13.125" style="8" bestFit="1" customWidth="1"/>
    <col min="15365" max="15365" width="76.875" style="8" bestFit="1" customWidth="1"/>
    <col min="15366" max="15366" width="6.25" style="8" customWidth="1"/>
    <col min="15367" max="15368" width="12.75" style="8" customWidth="1"/>
    <col min="15369" max="15369" width="5.75" style="8" customWidth="1"/>
    <col min="15370" max="15370" width="26.75" style="8" customWidth="1"/>
    <col min="15371" max="15371" width="37.25" style="8" bestFit="1" customWidth="1"/>
    <col min="15372" max="15372" width="11" style="8" customWidth="1"/>
    <col min="15373" max="15373" width="13.75" style="8" customWidth="1"/>
    <col min="15374" max="15374" width="6.375" style="8" customWidth="1"/>
    <col min="15375" max="15376" width="15.875" style="8" customWidth="1"/>
    <col min="15377" max="15377" width="15.625" style="8" customWidth="1"/>
    <col min="15378" max="15616" width="9" style="8"/>
    <col min="15617" max="15617" width="2.625" style="8" customWidth="1"/>
    <col min="15618" max="15618" width="15.5" style="8" bestFit="1" customWidth="1"/>
    <col min="15619" max="15619" width="14.375" style="8" bestFit="1" customWidth="1"/>
    <col min="15620" max="15620" width="13.125" style="8" bestFit="1" customWidth="1"/>
    <col min="15621" max="15621" width="76.875" style="8" bestFit="1" customWidth="1"/>
    <col min="15622" max="15622" width="6.25" style="8" customWidth="1"/>
    <col min="15623" max="15624" width="12.75" style="8" customWidth="1"/>
    <col min="15625" max="15625" width="5.75" style="8" customWidth="1"/>
    <col min="15626" max="15626" width="26.75" style="8" customWidth="1"/>
    <col min="15627" max="15627" width="37.25" style="8" bestFit="1" customWidth="1"/>
    <col min="15628" max="15628" width="11" style="8" customWidth="1"/>
    <col min="15629" max="15629" width="13.75" style="8" customWidth="1"/>
    <col min="15630" max="15630" width="6.375" style="8" customWidth="1"/>
    <col min="15631" max="15632" width="15.875" style="8" customWidth="1"/>
    <col min="15633" max="15633" width="15.625" style="8" customWidth="1"/>
    <col min="15634" max="15872" width="9" style="8"/>
    <col min="15873" max="15873" width="2.625" style="8" customWidth="1"/>
    <col min="15874" max="15874" width="15.5" style="8" bestFit="1" customWidth="1"/>
    <col min="15875" max="15875" width="14.375" style="8" bestFit="1" customWidth="1"/>
    <col min="15876" max="15876" width="13.125" style="8" bestFit="1" customWidth="1"/>
    <col min="15877" max="15877" width="76.875" style="8" bestFit="1" customWidth="1"/>
    <col min="15878" max="15878" width="6.25" style="8" customWidth="1"/>
    <col min="15879" max="15880" width="12.75" style="8" customWidth="1"/>
    <col min="15881" max="15881" width="5.75" style="8" customWidth="1"/>
    <col min="15882" max="15882" width="26.75" style="8" customWidth="1"/>
    <col min="15883" max="15883" width="37.25" style="8" bestFit="1" customWidth="1"/>
    <col min="15884" max="15884" width="11" style="8" customWidth="1"/>
    <col min="15885" max="15885" width="13.75" style="8" customWidth="1"/>
    <col min="15886" max="15886" width="6.375" style="8" customWidth="1"/>
    <col min="15887" max="15888" width="15.875" style="8" customWidth="1"/>
    <col min="15889" max="15889" width="15.625" style="8" customWidth="1"/>
    <col min="15890" max="16128" width="9" style="8"/>
    <col min="16129" max="16129" width="2.625" style="8" customWidth="1"/>
    <col min="16130" max="16130" width="15.5" style="8" bestFit="1" customWidth="1"/>
    <col min="16131" max="16131" width="14.375" style="8" bestFit="1" customWidth="1"/>
    <col min="16132" max="16132" width="13.125" style="8" bestFit="1" customWidth="1"/>
    <col min="16133" max="16133" width="76.875" style="8" bestFit="1" customWidth="1"/>
    <col min="16134" max="16134" width="6.25" style="8" customWidth="1"/>
    <col min="16135" max="16136" width="12.75" style="8" customWidth="1"/>
    <col min="16137" max="16137" width="5.75" style="8" customWidth="1"/>
    <col min="16138" max="16138" width="26.75" style="8" customWidth="1"/>
    <col min="16139" max="16139" width="37.25" style="8" bestFit="1" customWidth="1"/>
    <col min="16140" max="16140" width="11" style="8" customWidth="1"/>
    <col min="16141" max="16141" width="13.75" style="8" customWidth="1"/>
    <col min="16142" max="16142" width="6.375" style="8" customWidth="1"/>
    <col min="16143" max="16144" width="15.875" style="8" customWidth="1"/>
    <col min="16145" max="16145" width="15.625" style="8" customWidth="1"/>
    <col min="16146" max="16384" width="9" style="8"/>
  </cols>
  <sheetData>
    <row r="2" spans="2:17" ht="20.100000000000001" customHeight="1">
      <c r="B2" s="1" t="s">
        <v>0</v>
      </c>
      <c r="C2" s="1"/>
      <c r="D2" s="1"/>
      <c r="E2" s="2" t="s">
        <v>5945</v>
      </c>
      <c r="G2" s="4" t="s">
        <v>2</v>
      </c>
      <c r="H2" s="5"/>
      <c r="I2" s="6"/>
      <c r="J2" s="7">
        <f>SUM(H:H)</f>
        <v>5334517</v>
      </c>
    </row>
    <row r="3" spans="2:17" ht="20.100000000000001" customHeight="1">
      <c r="B3" s="1" t="s">
        <v>3</v>
      </c>
      <c r="C3" s="1"/>
      <c r="D3" s="1"/>
      <c r="E3" s="13" t="s">
        <v>4</v>
      </c>
    </row>
    <row r="4" spans="2:17" ht="20.100000000000001" customHeight="1">
      <c r="B4" s="1" t="s">
        <v>5</v>
      </c>
      <c r="C4" s="1"/>
      <c r="D4" s="1"/>
      <c r="E4" s="13">
        <v>179145</v>
      </c>
      <c r="J4" s="15"/>
      <c r="K4" s="16"/>
    </row>
    <row r="5" spans="2:17" ht="20.100000000000001" customHeight="1">
      <c r="B5" s="1" t="s">
        <v>6</v>
      </c>
      <c r="C5" s="1"/>
      <c r="D5" s="1"/>
      <c r="E5" s="17"/>
      <c r="J5" s="15"/>
      <c r="K5" s="16"/>
    </row>
    <row r="6" spans="2:17" ht="20.100000000000001" customHeight="1">
      <c r="B6" s="1" t="s">
        <v>7</v>
      </c>
      <c r="C6" s="1"/>
      <c r="D6" s="1"/>
      <c r="E6" s="17"/>
      <c r="J6" s="15"/>
      <c r="K6" s="16"/>
    </row>
    <row r="7" spans="2:17" ht="20.100000000000001" customHeight="1">
      <c r="B7" s="18"/>
      <c r="C7" s="18"/>
      <c r="D7" s="18"/>
      <c r="E7" s="19"/>
      <c r="J7" s="15"/>
      <c r="K7" s="16"/>
      <c r="L7" s="20"/>
    </row>
    <row r="9" spans="2:17" s="9" customFormat="1" ht="19.5" customHeight="1">
      <c r="B9" s="21" t="s">
        <v>8</v>
      </c>
      <c r="C9" s="21" t="s">
        <v>9</v>
      </c>
      <c r="D9" s="21" t="s">
        <v>10</v>
      </c>
      <c r="E9" s="22" t="s">
        <v>11</v>
      </c>
      <c r="F9" s="23" t="s">
        <v>12</v>
      </c>
      <c r="G9" s="24" t="s">
        <v>13</v>
      </c>
      <c r="H9" s="24" t="s">
        <v>14</v>
      </c>
      <c r="I9" s="22" t="s">
        <v>15</v>
      </c>
      <c r="J9" s="22" t="s">
        <v>16</v>
      </c>
      <c r="K9" s="22" t="s">
        <v>17</v>
      </c>
      <c r="L9" s="22" t="s">
        <v>18</v>
      </c>
      <c r="M9" s="25" t="s">
        <v>19</v>
      </c>
      <c r="N9" s="21" t="s">
        <v>20</v>
      </c>
      <c r="O9" s="22" t="s">
        <v>21</v>
      </c>
      <c r="P9" s="25" t="s">
        <v>22</v>
      </c>
      <c r="Q9" s="26" t="s">
        <v>23</v>
      </c>
    </row>
    <row r="10" spans="2:17" s="9" customFormat="1" ht="19.5" customHeight="1">
      <c r="B10" s="27"/>
      <c r="C10" s="21" t="s">
        <v>35</v>
      </c>
      <c r="D10" s="21" t="s">
        <v>35</v>
      </c>
      <c r="E10" s="31" t="s">
        <v>8071</v>
      </c>
      <c r="F10" s="31">
        <v>1</v>
      </c>
      <c r="G10" s="28">
        <v>132550</v>
      </c>
      <c r="H10" s="28">
        <f>F10*G10</f>
        <v>132550</v>
      </c>
      <c r="I10" s="22"/>
      <c r="J10" s="22" t="s">
        <v>8072</v>
      </c>
      <c r="K10" s="864"/>
      <c r="L10" s="22"/>
      <c r="M10" s="25">
        <v>44041</v>
      </c>
      <c r="N10" s="21"/>
      <c r="O10" s="32"/>
      <c r="P10" s="25">
        <v>44060</v>
      </c>
      <c r="Q10" s="29"/>
    </row>
    <row r="11" spans="2:17" s="9" customFormat="1" ht="19.5" customHeight="1">
      <c r="B11" s="27"/>
      <c r="C11" s="21" t="s">
        <v>35</v>
      </c>
      <c r="D11" s="21" t="s">
        <v>35</v>
      </c>
      <c r="E11" s="31" t="s">
        <v>8073</v>
      </c>
      <c r="F11" s="31">
        <v>15</v>
      </c>
      <c r="G11" s="28">
        <v>3400</v>
      </c>
      <c r="H11" s="28">
        <f t="shared" ref="H11:H21" si="0">F11*G11</f>
        <v>51000</v>
      </c>
      <c r="I11" s="22"/>
      <c r="J11" s="22" t="s">
        <v>8074</v>
      </c>
      <c r="K11" s="864"/>
      <c r="L11" s="22"/>
      <c r="M11" s="25">
        <v>44041</v>
      </c>
      <c r="N11" s="25"/>
      <c r="O11" s="25"/>
      <c r="P11" s="25">
        <v>44060</v>
      </c>
      <c r="Q11" s="29"/>
    </row>
    <row r="12" spans="2:17" s="9" customFormat="1" ht="19.5" customHeight="1">
      <c r="B12" s="27"/>
      <c r="C12" s="21" t="s">
        <v>35</v>
      </c>
      <c r="D12" s="21" t="s">
        <v>35</v>
      </c>
      <c r="E12" s="31" t="s">
        <v>8075</v>
      </c>
      <c r="F12" s="31">
        <v>1</v>
      </c>
      <c r="G12" s="28">
        <v>38000</v>
      </c>
      <c r="H12" s="28">
        <f t="shared" si="0"/>
        <v>38000</v>
      </c>
      <c r="I12" s="22"/>
      <c r="J12" s="22" t="s">
        <v>447</v>
      </c>
      <c r="K12" s="864"/>
      <c r="L12" s="22"/>
      <c r="M12" s="25">
        <v>44041</v>
      </c>
      <c r="N12" s="25"/>
      <c r="O12" s="25"/>
      <c r="P12" s="25">
        <v>44060</v>
      </c>
      <c r="Q12" s="29"/>
    </row>
    <row r="13" spans="2:17" s="9" customFormat="1" ht="19.5" customHeight="1">
      <c r="B13" s="27"/>
      <c r="C13" s="21" t="s">
        <v>35</v>
      </c>
      <c r="D13" s="21" t="s">
        <v>35</v>
      </c>
      <c r="E13" s="31" t="s">
        <v>8076</v>
      </c>
      <c r="F13" s="31">
        <v>1</v>
      </c>
      <c r="G13" s="28">
        <v>103256</v>
      </c>
      <c r="H13" s="28">
        <f t="shared" si="0"/>
        <v>103256</v>
      </c>
      <c r="I13" s="23"/>
      <c r="J13" s="22" t="s">
        <v>8072</v>
      </c>
      <c r="K13" s="864"/>
      <c r="L13" s="21"/>
      <c r="M13" s="25">
        <v>44041</v>
      </c>
      <c r="N13" s="25"/>
      <c r="O13" s="25"/>
      <c r="P13" s="25">
        <v>44060</v>
      </c>
      <c r="Q13" s="29"/>
    </row>
    <row r="14" spans="2:17" s="9" customFormat="1" ht="19.5" customHeight="1">
      <c r="B14" s="27"/>
      <c r="C14" s="21" t="s">
        <v>35</v>
      </c>
      <c r="D14" s="21" t="s">
        <v>35</v>
      </c>
      <c r="E14" s="31" t="s">
        <v>8077</v>
      </c>
      <c r="F14" s="31">
        <v>13</v>
      </c>
      <c r="G14" s="28">
        <v>3400</v>
      </c>
      <c r="H14" s="28">
        <f t="shared" si="0"/>
        <v>44200</v>
      </c>
      <c r="I14" s="23"/>
      <c r="J14" s="22" t="s">
        <v>8074</v>
      </c>
      <c r="K14" s="864"/>
      <c r="L14" s="21"/>
      <c r="M14" s="25">
        <v>44041</v>
      </c>
      <c r="N14" s="25"/>
      <c r="O14" s="25"/>
      <c r="P14" s="25">
        <v>44060</v>
      </c>
      <c r="Q14" s="29"/>
    </row>
    <row r="15" spans="2:17" ht="19.5" customHeight="1">
      <c r="B15" s="27"/>
      <c r="C15" s="21" t="s">
        <v>35</v>
      </c>
      <c r="D15" s="21" t="s">
        <v>35</v>
      </c>
      <c r="E15" s="31" t="s">
        <v>8078</v>
      </c>
      <c r="F15" s="31">
        <v>1</v>
      </c>
      <c r="G15" s="28">
        <v>0</v>
      </c>
      <c r="H15" s="28">
        <f t="shared" si="0"/>
        <v>0</v>
      </c>
      <c r="I15" s="23"/>
      <c r="J15" s="22" t="s">
        <v>447</v>
      </c>
      <c r="K15" s="864"/>
      <c r="L15" s="22"/>
      <c r="M15" s="25">
        <v>44041</v>
      </c>
      <c r="N15" s="37"/>
      <c r="O15" s="25"/>
      <c r="P15" s="25">
        <v>44060</v>
      </c>
      <c r="Q15" s="29"/>
    </row>
    <row r="16" spans="2:17" ht="19.5" customHeight="1">
      <c r="B16" s="27"/>
      <c r="C16" s="21" t="s">
        <v>35</v>
      </c>
      <c r="D16" s="21" t="s">
        <v>35</v>
      </c>
      <c r="E16" s="31" t="s">
        <v>8079</v>
      </c>
      <c r="F16" s="31">
        <v>1</v>
      </c>
      <c r="G16" s="28">
        <v>462145</v>
      </c>
      <c r="H16" s="28">
        <f t="shared" si="0"/>
        <v>462145</v>
      </c>
      <c r="I16" s="23"/>
      <c r="J16" s="22" t="s">
        <v>8072</v>
      </c>
      <c r="K16" s="864"/>
      <c r="L16" s="22"/>
      <c r="M16" s="25">
        <v>44041</v>
      </c>
      <c r="N16" s="37"/>
      <c r="O16" s="25"/>
      <c r="P16" s="25">
        <v>44060</v>
      </c>
      <c r="Q16" s="29"/>
    </row>
    <row r="17" spans="2:17" ht="19.5" customHeight="1">
      <c r="B17" s="22"/>
      <c r="C17" s="21" t="s">
        <v>35</v>
      </c>
      <c r="D17" s="21" t="s">
        <v>35</v>
      </c>
      <c r="E17" s="31" t="s">
        <v>8080</v>
      </c>
      <c r="F17" s="31">
        <v>28</v>
      </c>
      <c r="G17" s="28">
        <v>3400</v>
      </c>
      <c r="H17" s="28">
        <f t="shared" si="0"/>
        <v>95200</v>
      </c>
      <c r="I17" s="23"/>
      <c r="J17" s="22" t="s">
        <v>8074</v>
      </c>
      <c r="K17" s="31"/>
      <c r="L17" s="22"/>
      <c r="M17" s="25">
        <v>44041</v>
      </c>
      <c r="N17" s="31"/>
      <c r="O17" s="22"/>
      <c r="P17" s="25">
        <v>44060</v>
      </c>
      <c r="Q17" s="26"/>
    </row>
    <row r="18" spans="2:17" ht="20.100000000000001" customHeight="1">
      <c r="B18" s="22"/>
      <c r="C18" s="21" t="s">
        <v>35</v>
      </c>
      <c r="D18" s="21" t="s">
        <v>35</v>
      </c>
      <c r="E18" s="31" t="s">
        <v>8081</v>
      </c>
      <c r="F18" s="31">
        <v>1</v>
      </c>
      <c r="G18" s="31">
        <v>0</v>
      </c>
      <c r="H18" s="28">
        <f t="shared" si="0"/>
        <v>0</v>
      </c>
      <c r="I18" s="23"/>
      <c r="J18" s="22" t="s">
        <v>447</v>
      </c>
      <c r="K18" s="22"/>
      <c r="L18" s="22"/>
      <c r="M18" s="25">
        <v>44041</v>
      </c>
      <c r="N18" s="31"/>
      <c r="O18" s="22"/>
      <c r="P18" s="25">
        <v>44060</v>
      </c>
      <c r="Q18" s="26"/>
    </row>
    <row r="19" spans="2:17" ht="20.100000000000001" customHeight="1">
      <c r="B19" s="22"/>
      <c r="C19" s="21" t="s">
        <v>35</v>
      </c>
      <c r="D19" s="21" t="s">
        <v>35</v>
      </c>
      <c r="E19" s="31" t="s">
        <v>8082</v>
      </c>
      <c r="F19" s="31">
        <v>1</v>
      </c>
      <c r="G19" s="31">
        <v>464275</v>
      </c>
      <c r="H19" s="28">
        <f t="shared" si="0"/>
        <v>464275</v>
      </c>
      <c r="I19" s="23"/>
      <c r="J19" s="22" t="s">
        <v>8072</v>
      </c>
      <c r="K19" s="22"/>
      <c r="L19" s="22"/>
      <c r="M19" s="25">
        <v>44041</v>
      </c>
      <c r="N19" s="31"/>
      <c r="O19" s="22"/>
      <c r="P19" s="25">
        <v>44060</v>
      </c>
      <c r="Q19" s="26"/>
    </row>
    <row r="20" spans="2:17" ht="20.100000000000001" customHeight="1">
      <c r="B20" s="22"/>
      <c r="C20" s="21" t="s">
        <v>35</v>
      </c>
      <c r="D20" s="21" t="s">
        <v>35</v>
      </c>
      <c r="E20" s="31" t="s">
        <v>8083</v>
      </c>
      <c r="F20" s="31">
        <v>29</v>
      </c>
      <c r="G20" s="31">
        <v>3400</v>
      </c>
      <c r="H20" s="28">
        <f t="shared" si="0"/>
        <v>98600</v>
      </c>
      <c r="I20" s="23"/>
      <c r="J20" s="22" t="s">
        <v>8074</v>
      </c>
      <c r="K20" s="22"/>
      <c r="L20" s="22"/>
      <c r="M20" s="25">
        <v>44041</v>
      </c>
      <c r="N20" s="31"/>
      <c r="O20" s="22"/>
      <c r="P20" s="25">
        <v>44060</v>
      </c>
      <c r="Q20" s="26"/>
    </row>
    <row r="21" spans="2:17" ht="20.100000000000001" customHeight="1">
      <c r="B21" s="22"/>
      <c r="C21" s="21" t="s">
        <v>35</v>
      </c>
      <c r="D21" s="21" t="s">
        <v>35</v>
      </c>
      <c r="E21" s="31" t="s">
        <v>8084</v>
      </c>
      <c r="F21" s="31">
        <v>1</v>
      </c>
      <c r="G21" s="31">
        <v>0</v>
      </c>
      <c r="H21" s="28">
        <f t="shared" si="0"/>
        <v>0</v>
      </c>
      <c r="I21" s="23"/>
      <c r="J21" s="22" t="s">
        <v>447</v>
      </c>
      <c r="K21" s="22"/>
      <c r="L21" s="22"/>
      <c r="M21" s="25">
        <v>44041</v>
      </c>
      <c r="N21" s="31"/>
      <c r="O21" s="22"/>
      <c r="P21" s="25">
        <v>44060</v>
      </c>
      <c r="Q21" s="26"/>
    </row>
    <row r="22" spans="2:17" ht="20.100000000000001" customHeight="1">
      <c r="B22" s="22"/>
      <c r="C22" s="22"/>
      <c r="D22" s="22"/>
      <c r="E22" s="31"/>
      <c r="F22" s="31"/>
      <c r="G22" s="31"/>
      <c r="H22" s="31"/>
      <c r="I22" s="23"/>
      <c r="J22" s="31"/>
      <c r="K22" s="22"/>
      <c r="L22" s="22"/>
      <c r="M22" s="25"/>
      <c r="N22" s="31"/>
      <c r="O22" s="22"/>
      <c r="P22" s="37"/>
      <c r="Q22" s="26"/>
    </row>
    <row r="23" spans="2:17" ht="20.100000000000001" customHeight="1">
      <c r="B23" s="22"/>
      <c r="C23" s="22" t="s">
        <v>2756</v>
      </c>
      <c r="D23" s="22" t="s">
        <v>8085</v>
      </c>
      <c r="E23" s="31" t="s">
        <v>8086</v>
      </c>
      <c r="F23" s="31">
        <v>2</v>
      </c>
      <c r="G23" s="31">
        <v>287500</v>
      </c>
      <c r="H23" s="31">
        <f>F23*G23</f>
        <v>575000</v>
      </c>
      <c r="I23" s="23"/>
      <c r="J23" s="31" t="s">
        <v>8087</v>
      </c>
      <c r="K23" s="864"/>
      <c r="L23" s="22"/>
      <c r="M23" s="25">
        <v>44048</v>
      </c>
      <c r="N23" s="31"/>
      <c r="O23" s="22" t="s">
        <v>8088</v>
      </c>
      <c r="P23" s="25" t="s">
        <v>8089</v>
      </c>
      <c r="Q23" s="26"/>
    </row>
    <row r="24" spans="2:17" ht="20.100000000000001" customHeight="1">
      <c r="B24" s="22"/>
      <c r="C24" s="22" t="s">
        <v>2756</v>
      </c>
      <c r="D24" s="22" t="s">
        <v>8085</v>
      </c>
      <c r="E24" s="31" t="s">
        <v>8090</v>
      </c>
      <c r="F24" s="31">
        <v>4</v>
      </c>
      <c r="G24" s="31">
        <v>304000</v>
      </c>
      <c r="H24" s="31">
        <f>F24*G24</f>
        <v>1216000</v>
      </c>
      <c r="I24" s="23"/>
      <c r="J24" s="31" t="s">
        <v>8087</v>
      </c>
      <c r="K24" s="864"/>
      <c r="L24" s="22"/>
      <c r="M24" s="25">
        <v>44048</v>
      </c>
      <c r="N24" s="31"/>
      <c r="O24" s="22" t="s">
        <v>8088</v>
      </c>
      <c r="P24" s="25" t="s">
        <v>8089</v>
      </c>
      <c r="Q24" s="26"/>
    </row>
    <row r="25" spans="2:17" ht="20.100000000000001" customHeight="1">
      <c r="B25" s="22"/>
      <c r="C25" s="22" t="s">
        <v>2756</v>
      </c>
      <c r="D25" s="22" t="s">
        <v>8085</v>
      </c>
      <c r="E25" s="31" t="s">
        <v>8091</v>
      </c>
      <c r="F25" s="31">
        <v>1</v>
      </c>
      <c r="G25" s="31">
        <v>297800</v>
      </c>
      <c r="H25" s="31">
        <f>F25*G25</f>
        <v>297800</v>
      </c>
      <c r="I25" s="23"/>
      <c r="J25" s="31" t="s">
        <v>8087</v>
      </c>
      <c r="K25" s="864"/>
      <c r="L25" s="22"/>
      <c r="M25" s="25">
        <v>44048</v>
      </c>
      <c r="N25" s="31"/>
      <c r="O25" s="22" t="s">
        <v>8088</v>
      </c>
      <c r="P25" s="25" t="s">
        <v>8089</v>
      </c>
      <c r="Q25" s="26"/>
    </row>
    <row r="26" spans="2:17" ht="20.100000000000001" customHeight="1">
      <c r="B26" s="22"/>
      <c r="C26" s="22"/>
      <c r="D26" s="22"/>
      <c r="E26" s="31"/>
      <c r="F26" s="31"/>
      <c r="G26" s="31"/>
      <c r="H26" s="31"/>
      <c r="I26" s="23"/>
      <c r="J26" s="31"/>
      <c r="K26" s="22"/>
      <c r="L26" s="22"/>
      <c r="M26" s="25"/>
      <c r="N26" s="31"/>
      <c r="O26" s="22"/>
      <c r="P26" s="37"/>
      <c r="Q26" s="26"/>
    </row>
    <row r="27" spans="2:17" ht="20.100000000000001" customHeight="1">
      <c r="B27" s="22"/>
      <c r="C27" s="21" t="s">
        <v>35</v>
      </c>
      <c r="D27" s="21" t="s">
        <v>35</v>
      </c>
      <c r="E27" s="31" t="s">
        <v>8092</v>
      </c>
      <c r="F27" s="31">
        <v>2</v>
      </c>
      <c r="G27" s="31">
        <v>1670</v>
      </c>
      <c r="H27" s="31">
        <v>3340</v>
      </c>
      <c r="I27" s="23"/>
      <c r="J27" s="31" t="s">
        <v>8093</v>
      </c>
      <c r="K27" s="22" t="s">
        <v>2855</v>
      </c>
      <c r="L27" s="22"/>
      <c r="M27" s="25">
        <v>44054</v>
      </c>
      <c r="N27" s="31"/>
      <c r="O27" s="22"/>
      <c r="P27" s="37"/>
      <c r="Q27" s="26"/>
    </row>
    <row r="28" spans="2:17" ht="20.100000000000001" customHeight="1">
      <c r="B28" s="22"/>
      <c r="C28" s="21" t="s">
        <v>35</v>
      </c>
      <c r="D28" s="21" t="s">
        <v>35</v>
      </c>
      <c r="E28" s="31" t="s">
        <v>8094</v>
      </c>
      <c r="F28" s="31">
        <v>1</v>
      </c>
      <c r="G28" s="31">
        <v>2610</v>
      </c>
      <c r="H28" s="31">
        <v>2610</v>
      </c>
      <c r="I28" s="23"/>
      <c r="J28" s="31" t="s">
        <v>8095</v>
      </c>
      <c r="K28" s="22" t="s">
        <v>2855</v>
      </c>
      <c r="L28" s="22"/>
      <c r="M28" s="25">
        <v>44054</v>
      </c>
      <c r="N28" s="31"/>
      <c r="O28" s="22"/>
      <c r="P28" s="37"/>
      <c r="Q28" s="26"/>
    </row>
    <row r="29" spans="2:17" ht="20.100000000000001" customHeight="1">
      <c r="B29" s="22"/>
      <c r="C29" s="21" t="s">
        <v>35</v>
      </c>
      <c r="D29" s="21" t="s">
        <v>35</v>
      </c>
      <c r="E29" s="31" t="s">
        <v>8096</v>
      </c>
      <c r="F29" s="31">
        <v>1</v>
      </c>
      <c r="G29" s="31">
        <v>3060</v>
      </c>
      <c r="H29" s="31">
        <v>3060</v>
      </c>
      <c r="I29" s="23"/>
      <c r="J29" s="31" t="s">
        <v>8097</v>
      </c>
      <c r="K29" s="22" t="s">
        <v>2855</v>
      </c>
      <c r="L29" s="22"/>
      <c r="M29" s="25">
        <v>44054</v>
      </c>
      <c r="N29" s="31"/>
      <c r="O29" s="22"/>
      <c r="P29" s="37"/>
      <c r="Q29" s="26"/>
    </row>
    <row r="30" spans="2:17" ht="20.100000000000001" customHeight="1">
      <c r="B30" s="22"/>
      <c r="C30" s="21" t="s">
        <v>35</v>
      </c>
      <c r="D30" s="21" t="s">
        <v>35</v>
      </c>
      <c r="E30" s="31" t="s">
        <v>8098</v>
      </c>
      <c r="F30" s="31">
        <v>2</v>
      </c>
      <c r="G30" s="31">
        <v>2650</v>
      </c>
      <c r="H30" s="31">
        <v>5300</v>
      </c>
      <c r="I30" s="23"/>
      <c r="J30" s="31" t="s">
        <v>8099</v>
      </c>
      <c r="K30" s="22" t="s">
        <v>2855</v>
      </c>
      <c r="L30" s="22"/>
      <c r="M30" s="25">
        <v>44054</v>
      </c>
      <c r="N30" s="31"/>
      <c r="O30" s="22"/>
      <c r="P30" s="37"/>
      <c r="Q30" s="26"/>
    </row>
    <row r="31" spans="2:17" ht="20.100000000000001" customHeight="1">
      <c r="B31" s="22"/>
      <c r="C31" s="21" t="s">
        <v>35</v>
      </c>
      <c r="D31" s="21" t="s">
        <v>35</v>
      </c>
      <c r="E31" s="31" t="s">
        <v>8100</v>
      </c>
      <c r="F31" s="31">
        <v>1</v>
      </c>
      <c r="G31" s="31">
        <v>2320</v>
      </c>
      <c r="H31" s="31">
        <v>2320</v>
      </c>
      <c r="I31" s="23"/>
      <c r="J31" s="31" t="s">
        <v>8101</v>
      </c>
      <c r="K31" s="22" t="s">
        <v>2855</v>
      </c>
      <c r="L31" s="22"/>
      <c r="M31" s="25">
        <v>44054</v>
      </c>
      <c r="N31" s="31"/>
      <c r="O31" s="22"/>
      <c r="P31" s="37"/>
      <c r="Q31" s="26"/>
    </row>
    <row r="32" spans="2:17" ht="20.100000000000001" customHeight="1">
      <c r="B32" s="22"/>
      <c r="C32" s="21" t="s">
        <v>35</v>
      </c>
      <c r="D32" s="21" t="s">
        <v>35</v>
      </c>
      <c r="E32" s="31" t="s">
        <v>8102</v>
      </c>
      <c r="F32" s="31">
        <v>2</v>
      </c>
      <c r="G32" s="31">
        <v>1660</v>
      </c>
      <c r="H32" s="31">
        <v>3320</v>
      </c>
      <c r="I32" s="23"/>
      <c r="J32" s="31" t="s">
        <v>8103</v>
      </c>
      <c r="K32" s="22" t="s">
        <v>2855</v>
      </c>
      <c r="L32" s="22"/>
      <c r="M32" s="25">
        <v>44054</v>
      </c>
      <c r="N32" s="31"/>
      <c r="O32" s="22"/>
      <c r="P32" s="37"/>
      <c r="Q32" s="26"/>
    </row>
    <row r="33" spans="2:17" ht="20.100000000000001" customHeight="1">
      <c r="B33" s="22"/>
      <c r="C33" s="21" t="s">
        <v>35</v>
      </c>
      <c r="D33" s="21" t="s">
        <v>35</v>
      </c>
      <c r="E33" s="31" t="s">
        <v>8104</v>
      </c>
      <c r="F33" s="31">
        <v>2</v>
      </c>
      <c r="G33" s="31">
        <v>1290</v>
      </c>
      <c r="H33" s="31">
        <v>2580</v>
      </c>
      <c r="I33" s="23"/>
      <c r="J33" s="31" t="s">
        <v>8105</v>
      </c>
      <c r="K33" s="22" t="s">
        <v>2855</v>
      </c>
      <c r="L33" s="22"/>
      <c r="M33" s="25">
        <v>44054</v>
      </c>
      <c r="N33" s="31"/>
      <c r="O33" s="22"/>
      <c r="P33" s="37"/>
      <c r="Q33" s="26"/>
    </row>
    <row r="34" spans="2:17" ht="20.100000000000001" customHeight="1">
      <c r="B34" s="22"/>
      <c r="C34" s="21" t="s">
        <v>35</v>
      </c>
      <c r="D34" s="21" t="s">
        <v>35</v>
      </c>
      <c r="E34" s="31" t="s">
        <v>8106</v>
      </c>
      <c r="F34" s="31">
        <v>1</v>
      </c>
      <c r="G34" s="31">
        <v>2390</v>
      </c>
      <c r="H34" s="31">
        <v>2390</v>
      </c>
      <c r="I34" s="23"/>
      <c r="J34" s="31" t="s">
        <v>8107</v>
      </c>
      <c r="K34" s="22" t="s">
        <v>2855</v>
      </c>
      <c r="L34" s="22"/>
      <c r="M34" s="25">
        <v>44054</v>
      </c>
      <c r="N34" s="31"/>
      <c r="O34" s="22"/>
      <c r="P34" s="37"/>
      <c r="Q34" s="26"/>
    </row>
    <row r="35" spans="2:17" ht="20.100000000000001" customHeight="1">
      <c r="B35" s="22"/>
      <c r="C35" s="21" t="s">
        <v>35</v>
      </c>
      <c r="D35" s="21" t="s">
        <v>35</v>
      </c>
      <c r="E35" s="31" t="s">
        <v>8108</v>
      </c>
      <c r="F35" s="31">
        <v>2</v>
      </c>
      <c r="G35" s="31">
        <v>2700</v>
      </c>
      <c r="H35" s="31">
        <v>5400</v>
      </c>
      <c r="I35" s="23"/>
      <c r="J35" s="31" t="s">
        <v>8109</v>
      </c>
      <c r="K35" s="22" t="s">
        <v>2855</v>
      </c>
      <c r="L35" s="22"/>
      <c r="M35" s="25">
        <v>44054</v>
      </c>
      <c r="N35" s="31"/>
      <c r="O35" s="22"/>
      <c r="P35" s="37"/>
      <c r="Q35" s="26"/>
    </row>
    <row r="36" spans="2:17" ht="20.100000000000001" customHeight="1">
      <c r="B36" s="22"/>
      <c r="C36" s="21" t="s">
        <v>35</v>
      </c>
      <c r="D36" s="21" t="s">
        <v>35</v>
      </c>
      <c r="E36" s="31" t="s">
        <v>8110</v>
      </c>
      <c r="F36" s="31">
        <v>2</v>
      </c>
      <c r="G36" s="31">
        <v>2900</v>
      </c>
      <c r="H36" s="31">
        <v>5800</v>
      </c>
      <c r="I36" s="23"/>
      <c r="J36" s="31" t="s">
        <v>8111</v>
      </c>
      <c r="K36" s="22" t="s">
        <v>2855</v>
      </c>
      <c r="L36" s="22"/>
      <c r="M36" s="25">
        <v>44054</v>
      </c>
      <c r="N36" s="31"/>
      <c r="O36" s="22"/>
      <c r="P36" s="37"/>
      <c r="Q36" s="26"/>
    </row>
    <row r="37" spans="2:17" ht="20.100000000000001" customHeight="1">
      <c r="B37" s="22"/>
      <c r="C37" s="21" t="s">
        <v>35</v>
      </c>
      <c r="D37" s="21" t="s">
        <v>35</v>
      </c>
      <c r="E37" s="31" t="s">
        <v>8112</v>
      </c>
      <c r="F37" s="31">
        <v>4</v>
      </c>
      <c r="G37" s="31">
        <v>5205</v>
      </c>
      <c r="H37" s="31">
        <v>20820</v>
      </c>
      <c r="I37" s="23"/>
      <c r="J37" s="31" t="s">
        <v>8113</v>
      </c>
      <c r="K37" s="22" t="s">
        <v>2855</v>
      </c>
      <c r="L37" s="22"/>
      <c r="M37" s="25">
        <v>44054</v>
      </c>
      <c r="N37" s="31"/>
      <c r="O37" s="22"/>
      <c r="P37" s="37"/>
      <c r="Q37" s="26"/>
    </row>
    <row r="38" spans="2:17" ht="20.100000000000001" customHeight="1">
      <c r="B38" s="22"/>
      <c r="C38" s="21" t="s">
        <v>35</v>
      </c>
      <c r="D38" s="21" t="s">
        <v>35</v>
      </c>
      <c r="E38" s="31" t="s">
        <v>8114</v>
      </c>
      <c r="F38" s="31">
        <v>4</v>
      </c>
      <c r="G38" s="31">
        <v>1570</v>
      </c>
      <c r="H38" s="31">
        <v>6280</v>
      </c>
      <c r="I38" s="23"/>
      <c r="J38" s="31" t="s">
        <v>8115</v>
      </c>
      <c r="K38" s="22" t="s">
        <v>2855</v>
      </c>
      <c r="L38" s="22"/>
      <c r="M38" s="25">
        <v>44054</v>
      </c>
      <c r="N38" s="31"/>
      <c r="O38" s="22"/>
      <c r="P38" s="37"/>
      <c r="Q38" s="26"/>
    </row>
    <row r="39" spans="2:17" ht="20.100000000000001" customHeight="1">
      <c r="B39" s="22"/>
      <c r="C39" s="21" t="s">
        <v>35</v>
      </c>
      <c r="D39" s="21" t="s">
        <v>35</v>
      </c>
      <c r="E39" s="31" t="s">
        <v>8116</v>
      </c>
      <c r="F39" s="31">
        <v>4</v>
      </c>
      <c r="G39" s="31">
        <v>2250</v>
      </c>
      <c r="H39" s="31">
        <v>9000</v>
      </c>
      <c r="I39" s="23"/>
      <c r="J39" s="31" t="s">
        <v>8117</v>
      </c>
      <c r="K39" s="22" t="s">
        <v>2855</v>
      </c>
      <c r="L39" s="22"/>
      <c r="M39" s="25">
        <v>44054</v>
      </c>
      <c r="N39" s="31"/>
      <c r="O39" s="22"/>
      <c r="P39" s="37"/>
      <c r="Q39" s="26"/>
    </row>
    <row r="40" spans="2:17" ht="20.100000000000001" customHeight="1">
      <c r="B40" s="22"/>
      <c r="C40" s="21" t="s">
        <v>35</v>
      </c>
      <c r="D40" s="21" t="s">
        <v>35</v>
      </c>
      <c r="E40" s="31" t="s">
        <v>8118</v>
      </c>
      <c r="F40" s="31">
        <v>2</v>
      </c>
      <c r="G40" s="31">
        <v>1760</v>
      </c>
      <c r="H40" s="31">
        <v>3520</v>
      </c>
      <c r="I40" s="23"/>
      <c r="J40" s="31" t="s">
        <v>8119</v>
      </c>
      <c r="K40" s="22" t="s">
        <v>2855</v>
      </c>
      <c r="L40" s="22"/>
      <c r="M40" s="25">
        <v>44054</v>
      </c>
      <c r="N40" s="31"/>
      <c r="O40" s="22"/>
      <c r="P40" s="37"/>
      <c r="Q40" s="26"/>
    </row>
    <row r="41" spans="2:17" ht="20.100000000000001" customHeight="1">
      <c r="B41" s="22"/>
      <c r="C41" s="21" t="s">
        <v>35</v>
      </c>
      <c r="D41" s="21" t="s">
        <v>35</v>
      </c>
      <c r="E41" s="31" t="s">
        <v>8120</v>
      </c>
      <c r="F41" s="31">
        <v>1</v>
      </c>
      <c r="G41" s="31">
        <v>5980</v>
      </c>
      <c r="H41" s="31">
        <v>5980</v>
      </c>
      <c r="I41" s="23"/>
      <c r="J41" s="31" t="s">
        <v>8121</v>
      </c>
      <c r="K41" s="22" t="s">
        <v>2855</v>
      </c>
      <c r="L41" s="22"/>
      <c r="M41" s="25">
        <v>44054</v>
      </c>
      <c r="N41" s="31"/>
      <c r="O41" s="22"/>
      <c r="P41" s="37"/>
      <c r="Q41" s="26"/>
    </row>
    <row r="42" spans="2:17" ht="20.100000000000001" customHeight="1">
      <c r="B42" s="22"/>
      <c r="C42" s="21" t="s">
        <v>35</v>
      </c>
      <c r="D42" s="21" t="s">
        <v>35</v>
      </c>
      <c r="E42" s="31" t="s">
        <v>8122</v>
      </c>
      <c r="F42" s="31">
        <v>1</v>
      </c>
      <c r="G42" s="31">
        <v>6960</v>
      </c>
      <c r="H42" s="31">
        <v>6960</v>
      </c>
      <c r="I42" s="23"/>
      <c r="J42" s="31" t="s">
        <v>8123</v>
      </c>
      <c r="K42" s="22" t="s">
        <v>2855</v>
      </c>
      <c r="L42" s="22"/>
      <c r="M42" s="25">
        <v>44054</v>
      </c>
      <c r="N42" s="31"/>
      <c r="O42" s="22"/>
      <c r="P42" s="37"/>
      <c r="Q42" s="26"/>
    </row>
    <row r="43" spans="2:17" ht="20.100000000000001" customHeight="1">
      <c r="B43" s="22"/>
      <c r="C43" s="21" t="s">
        <v>35</v>
      </c>
      <c r="D43" s="21" t="s">
        <v>35</v>
      </c>
      <c r="E43" s="31" t="s">
        <v>8124</v>
      </c>
      <c r="F43" s="31">
        <v>1</v>
      </c>
      <c r="G43" s="31">
        <v>6020</v>
      </c>
      <c r="H43" s="31">
        <v>6020</v>
      </c>
      <c r="I43" s="23"/>
      <c r="J43" s="31" t="s">
        <v>8125</v>
      </c>
      <c r="K43" s="22" t="s">
        <v>2855</v>
      </c>
      <c r="L43" s="22"/>
      <c r="M43" s="25">
        <v>44054</v>
      </c>
      <c r="N43" s="31"/>
      <c r="O43" s="22"/>
      <c r="P43" s="37"/>
      <c r="Q43" s="26"/>
    </row>
    <row r="44" spans="2:17" ht="20.100000000000001" customHeight="1">
      <c r="B44" s="22"/>
      <c r="C44" s="21" t="s">
        <v>35</v>
      </c>
      <c r="D44" s="21" t="s">
        <v>35</v>
      </c>
      <c r="E44" s="31" t="s">
        <v>8126</v>
      </c>
      <c r="F44" s="31">
        <v>2</v>
      </c>
      <c r="G44" s="31">
        <v>4440</v>
      </c>
      <c r="H44" s="31">
        <v>8880</v>
      </c>
      <c r="I44" s="23"/>
      <c r="J44" s="31" t="s">
        <v>8127</v>
      </c>
      <c r="K44" s="22" t="s">
        <v>2855</v>
      </c>
      <c r="L44" s="22"/>
      <c r="M44" s="25">
        <v>44054</v>
      </c>
      <c r="N44" s="31"/>
      <c r="O44" s="22"/>
      <c r="P44" s="37"/>
      <c r="Q44" s="26"/>
    </row>
    <row r="45" spans="2:17" ht="20.100000000000001" customHeight="1">
      <c r="B45" s="22"/>
      <c r="C45" s="21" t="s">
        <v>35</v>
      </c>
      <c r="D45" s="21" t="s">
        <v>35</v>
      </c>
      <c r="E45" s="31" t="s">
        <v>8128</v>
      </c>
      <c r="F45" s="31">
        <v>1</v>
      </c>
      <c r="G45" s="31">
        <v>5230</v>
      </c>
      <c r="H45" s="31">
        <v>5230</v>
      </c>
      <c r="I45" s="23"/>
      <c r="J45" s="31" t="s">
        <v>8129</v>
      </c>
      <c r="K45" s="22" t="s">
        <v>2855</v>
      </c>
      <c r="L45" s="22"/>
      <c r="M45" s="25">
        <v>44054</v>
      </c>
      <c r="N45" s="31"/>
      <c r="O45" s="22"/>
      <c r="P45" s="37"/>
      <c r="Q45" s="26"/>
    </row>
    <row r="46" spans="2:17" ht="20.100000000000001" customHeight="1">
      <c r="B46" s="22"/>
      <c r="C46" s="21" t="s">
        <v>35</v>
      </c>
      <c r="D46" s="21" t="s">
        <v>35</v>
      </c>
      <c r="E46" s="31" t="s">
        <v>8130</v>
      </c>
      <c r="F46" s="31">
        <v>1</v>
      </c>
      <c r="G46" s="31">
        <v>2930</v>
      </c>
      <c r="H46" s="31">
        <v>2930</v>
      </c>
      <c r="I46" s="23"/>
      <c r="J46" s="31" t="s">
        <v>8131</v>
      </c>
      <c r="K46" s="22" t="s">
        <v>2855</v>
      </c>
      <c r="L46" s="22"/>
      <c r="M46" s="25">
        <v>44054</v>
      </c>
      <c r="N46" s="31"/>
      <c r="O46" s="22"/>
      <c r="P46" s="37"/>
      <c r="Q46" s="26"/>
    </row>
    <row r="47" spans="2:17" ht="20.100000000000001" customHeight="1">
      <c r="B47" s="22"/>
      <c r="C47" s="21" t="s">
        <v>35</v>
      </c>
      <c r="D47" s="21" t="s">
        <v>35</v>
      </c>
      <c r="E47" s="31" t="s">
        <v>8132</v>
      </c>
      <c r="F47" s="31">
        <v>1</v>
      </c>
      <c r="G47" s="31">
        <v>5550</v>
      </c>
      <c r="H47" s="31">
        <v>5550</v>
      </c>
      <c r="I47" s="23"/>
      <c r="J47" s="31" t="s">
        <v>8133</v>
      </c>
      <c r="K47" s="22" t="s">
        <v>2855</v>
      </c>
      <c r="L47" s="22"/>
      <c r="M47" s="25">
        <v>44054</v>
      </c>
      <c r="N47" s="31"/>
      <c r="O47" s="22"/>
      <c r="P47" s="37"/>
      <c r="Q47" s="26"/>
    </row>
    <row r="48" spans="2:17" ht="20.100000000000001" customHeight="1">
      <c r="B48" s="22"/>
      <c r="C48" s="21" t="s">
        <v>35</v>
      </c>
      <c r="D48" s="21" t="s">
        <v>35</v>
      </c>
      <c r="E48" s="31" t="s">
        <v>8134</v>
      </c>
      <c r="F48" s="31">
        <v>1</v>
      </c>
      <c r="G48" s="31">
        <v>7140</v>
      </c>
      <c r="H48" s="31">
        <v>7140</v>
      </c>
      <c r="I48" s="23"/>
      <c r="J48" s="31" t="s">
        <v>8135</v>
      </c>
      <c r="K48" s="22" t="s">
        <v>2855</v>
      </c>
      <c r="L48" s="22"/>
      <c r="M48" s="25">
        <v>44054</v>
      </c>
      <c r="N48" s="31"/>
      <c r="O48" s="22"/>
      <c r="P48" s="37"/>
      <c r="Q48" s="26"/>
    </row>
    <row r="49" spans="2:17" ht="20.100000000000001" customHeight="1">
      <c r="B49" s="22"/>
      <c r="C49" s="21" t="s">
        <v>35</v>
      </c>
      <c r="D49" s="21" t="s">
        <v>35</v>
      </c>
      <c r="E49" s="31" t="s">
        <v>8136</v>
      </c>
      <c r="F49" s="31">
        <v>1</v>
      </c>
      <c r="G49" s="31">
        <v>3340</v>
      </c>
      <c r="H49" s="31">
        <v>3340</v>
      </c>
      <c r="I49" s="23"/>
      <c r="J49" s="31" t="s">
        <v>8137</v>
      </c>
      <c r="K49" s="22" t="s">
        <v>2855</v>
      </c>
      <c r="L49" s="22"/>
      <c r="M49" s="25">
        <v>44054</v>
      </c>
      <c r="N49" s="31"/>
      <c r="O49" s="22"/>
      <c r="P49" s="37"/>
      <c r="Q49" s="26"/>
    </row>
    <row r="50" spans="2:17" ht="20.100000000000001" customHeight="1">
      <c r="B50" s="22"/>
      <c r="C50" s="21" t="s">
        <v>35</v>
      </c>
      <c r="D50" s="21" t="s">
        <v>35</v>
      </c>
      <c r="E50" s="31" t="s">
        <v>8138</v>
      </c>
      <c r="F50" s="31">
        <v>1</v>
      </c>
      <c r="G50" s="31">
        <v>5610</v>
      </c>
      <c r="H50" s="31">
        <v>5610</v>
      </c>
      <c r="I50" s="23"/>
      <c r="J50" s="31" t="s">
        <v>8139</v>
      </c>
      <c r="K50" s="22" t="s">
        <v>2855</v>
      </c>
      <c r="L50" s="22"/>
      <c r="M50" s="25">
        <v>44054</v>
      </c>
      <c r="N50" s="31"/>
      <c r="O50" s="22"/>
      <c r="P50" s="37"/>
      <c r="Q50" s="26"/>
    </row>
    <row r="51" spans="2:17" ht="20.100000000000001" customHeight="1">
      <c r="B51" s="22"/>
      <c r="C51" s="21" t="s">
        <v>35</v>
      </c>
      <c r="D51" s="21" t="s">
        <v>35</v>
      </c>
      <c r="E51" s="31" t="s">
        <v>8140</v>
      </c>
      <c r="F51" s="31">
        <v>1</v>
      </c>
      <c r="G51" s="31">
        <v>7690</v>
      </c>
      <c r="H51" s="31">
        <v>7690</v>
      </c>
      <c r="I51" s="23"/>
      <c r="J51" s="31" t="s">
        <v>8141</v>
      </c>
      <c r="K51" s="22" t="s">
        <v>2855</v>
      </c>
      <c r="L51" s="22"/>
      <c r="M51" s="25">
        <v>44054</v>
      </c>
      <c r="N51" s="31"/>
      <c r="O51" s="22"/>
      <c r="P51" s="37"/>
      <c r="Q51" s="26"/>
    </row>
    <row r="52" spans="2:17" ht="20.100000000000001" customHeight="1">
      <c r="B52" s="22"/>
      <c r="C52" s="21" t="s">
        <v>35</v>
      </c>
      <c r="D52" s="21" t="s">
        <v>35</v>
      </c>
      <c r="E52" s="31" t="s">
        <v>8142</v>
      </c>
      <c r="F52" s="31">
        <v>1</v>
      </c>
      <c r="G52" s="31">
        <v>5640</v>
      </c>
      <c r="H52" s="31">
        <v>5640</v>
      </c>
      <c r="I52" s="23"/>
      <c r="J52" s="31" t="s">
        <v>8143</v>
      </c>
      <c r="K52" s="22" t="s">
        <v>2855</v>
      </c>
      <c r="L52" s="22"/>
      <c r="M52" s="25">
        <v>44054</v>
      </c>
      <c r="N52" s="31"/>
      <c r="O52" s="22"/>
      <c r="P52" s="37"/>
      <c r="Q52" s="26"/>
    </row>
    <row r="53" spans="2:17" ht="20.100000000000001" customHeight="1">
      <c r="B53" s="22"/>
      <c r="C53" s="21" t="s">
        <v>35</v>
      </c>
      <c r="D53" s="21" t="s">
        <v>35</v>
      </c>
      <c r="E53" s="31" t="s">
        <v>8144</v>
      </c>
      <c r="F53" s="31">
        <v>1</v>
      </c>
      <c r="G53" s="31">
        <v>8640</v>
      </c>
      <c r="H53" s="31">
        <v>8640</v>
      </c>
      <c r="I53" s="23"/>
      <c r="J53" s="31" t="s">
        <v>8145</v>
      </c>
      <c r="K53" s="22" t="s">
        <v>2855</v>
      </c>
      <c r="L53" s="22"/>
      <c r="M53" s="25">
        <v>44054</v>
      </c>
      <c r="N53" s="31"/>
      <c r="O53" s="22"/>
      <c r="P53" s="37"/>
      <c r="Q53" s="26"/>
    </row>
    <row r="54" spans="2:17" ht="20.100000000000001" customHeight="1">
      <c r="B54" s="22"/>
      <c r="C54" s="21" t="s">
        <v>35</v>
      </c>
      <c r="D54" s="21" t="s">
        <v>35</v>
      </c>
      <c r="E54" s="31" t="s">
        <v>8146</v>
      </c>
      <c r="F54" s="31">
        <v>1</v>
      </c>
      <c r="G54" s="31">
        <v>5550</v>
      </c>
      <c r="H54" s="31">
        <v>5550</v>
      </c>
      <c r="I54" s="23"/>
      <c r="J54" s="31" t="s">
        <v>8147</v>
      </c>
      <c r="K54" s="22" t="s">
        <v>2855</v>
      </c>
      <c r="L54" s="22"/>
      <c r="M54" s="25">
        <v>44054</v>
      </c>
      <c r="N54" s="31"/>
      <c r="O54" s="22"/>
      <c r="P54" s="37"/>
      <c r="Q54" s="26"/>
    </row>
    <row r="55" spans="2:17" ht="20.100000000000001" customHeight="1">
      <c r="B55" s="22"/>
      <c r="C55" s="21" t="s">
        <v>35</v>
      </c>
      <c r="D55" s="21" t="s">
        <v>35</v>
      </c>
      <c r="E55" s="31" t="s">
        <v>8148</v>
      </c>
      <c r="F55" s="31">
        <v>1</v>
      </c>
      <c r="G55" s="31">
        <v>8940</v>
      </c>
      <c r="H55" s="31">
        <v>8940</v>
      </c>
      <c r="I55" s="23"/>
      <c r="J55" s="31" t="s">
        <v>8149</v>
      </c>
      <c r="K55" s="22" t="s">
        <v>2855</v>
      </c>
      <c r="L55" s="22"/>
      <c r="M55" s="25">
        <v>44054</v>
      </c>
      <c r="N55" s="31"/>
      <c r="O55" s="22"/>
      <c r="P55" s="37"/>
      <c r="Q55" s="26"/>
    </row>
    <row r="56" spans="2:17" ht="20.100000000000001" customHeight="1">
      <c r="B56" s="22"/>
      <c r="C56" s="21" t="s">
        <v>35</v>
      </c>
      <c r="D56" s="21" t="s">
        <v>35</v>
      </c>
      <c r="E56" s="31" t="s">
        <v>8150</v>
      </c>
      <c r="F56" s="31">
        <v>2</v>
      </c>
      <c r="G56" s="31">
        <v>4120</v>
      </c>
      <c r="H56" s="31">
        <v>8240</v>
      </c>
      <c r="I56" s="23"/>
      <c r="J56" s="31" t="s">
        <v>8151</v>
      </c>
      <c r="K56" s="22" t="s">
        <v>2855</v>
      </c>
      <c r="L56" s="22"/>
      <c r="M56" s="25">
        <v>44054</v>
      </c>
      <c r="N56" s="31"/>
      <c r="O56" s="22"/>
      <c r="P56" s="37"/>
      <c r="Q56" s="26"/>
    </row>
    <row r="57" spans="2:17" ht="20.100000000000001" customHeight="1">
      <c r="B57" s="22"/>
      <c r="C57" s="21" t="s">
        <v>35</v>
      </c>
      <c r="D57" s="21" t="s">
        <v>35</v>
      </c>
      <c r="E57" s="31" t="s">
        <v>8152</v>
      </c>
      <c r="F57" s="31">
        <v>2</v>
      </c>
      <c r="G57" s="31">
        <v>5850</v>
      </c>
      <c r="H57" s="31">
        <v>11700</v>
      </c>
      <c r="I57" s="23"/>
      <c r="J57" s="31" t="s">
        <v>8153</v>
      </c>
      <c r="K57" s="22" t="s">
        <v>2855</v>
      </c>
      <c r="L57" s="22"/>
      <c r="M57" s="25">
        <v>44054</v>
      </c>
      <c r="N57" s="31"/>
      <c r="O57" s="22"/>
      <c r="P57" s="37"/>
      <c r="Q57" s="26"/>
    </row>
    <row r="58" spans="2:17" ht="20.100000000000001" customHeight="1">
      <c r="B58" s="22"/>
      <c r="C58" s="21" t="s">
        <v>35</v>
      </c>
      <c r="D58" s="21" t="s">
        <v>35</v>
      </c>
      <c r="E58" s="31" t="s">
        <v>8154</v>
      </c>
      <c r="F58" s="31">
        <v>2</v>
      </c>
      <c r="G58" s="31">
        <v>8770</v>
      </c>
      <c r="H58" s="31">
        <v>17540</v>
      </c>
      <c r="I58" s="23"/>
      <c r="J58" s="31" t="s">
        <v>8155</v>
      </c>
      <c r="K58" s="22" t="s">
        <v>2855</v>
      </c>
      <c r="L58" s="22"/>
      <c r="M58" s="25">
        <v>44054</v>
      </c>
      <c r="N58" s="31"/>
      <c r="O58" s="22"/>
      <c r="P58" s="37"/>
      <c r="Q58" s="26"/>
    </row>
    <row r="59" spans="2:17" ht="20.100000000000001" customHeight="1">
      <c r="B59" s="22"/>
      <c r="C59" s="21" t="s">
        <v>35</v>
      </c>
      <c r="D59" s="21" t="s">
        <v>35</v>
      </c>
      <c r="E59" s="31" t="s">
        <v>8156</v>
      </c>
      <c r="F59" s="31">
        <v>2</v>
      </c>
      <c r="G59" s="31">
        <v>2700</v>
      </c>
      <c r="H59" s="31">
        <v>5400</v>
      </c>
      <c r="I59" s="23"/>
      <c r="J59" s="1943" t="s">
        <v>8109</v>
      </c>
      <c r="K59" s="22" t="s">
        <v>2855</v>
      </c>
      <c r="L59" s="22"/>
      <c r="M59" s="25">
        <v>44054</v>
      </c>
      <c r="N59" s="31"/>
      <c r="O59" s="22"/>
      <c r="P59" s="37"/>
      <c r="Q59" s="26"/>
    </row>
    <row r="60" spans="2:17" ht="20.100000000000001" customHeight="1">
      <c r="B60" s="22"/>
      <c r="C60" s="21" t="s">
        <v>35</v>
      </c>
      <c r="D60" s="21" t="s">
        <v>35</v>
      </c>
      <c r="E60" s="31" t="s">
        <v>8157</v>
      </c>
      <c r="F60" s="31">
        <v>2</v>
      </c>
      <c r="G60" s="31">
        <v>2900</v>
      </c>
      <c r="H60" s="31">
        <v>5800</v>
      </c>
      <c r="I60" s="23"/>
      <c r="J60" s="1943" t="s">
        <v>8158</v>
      </c>
      <c r="K60" s="22" t="s">
        <v>2855</v>
      </c>
      <c r="L60" s="22"/>
      <c r="M60" s="25">
        <v>44054</v>
      </c>
      <c r="N60" s="31"/>
      <c r="O60" s="22"/>
      <c r="P60" s="37"/>
      <c r="Q60" s="26"/>
    </row>
    <row r="61" spans="2:17" ht="20.100000000000001" customHeight="1">
      <c r="B61" s="22"/>
      <c r="C61" s="21" t="s">
        <v>35</v>
      </c>
      <c r="D61" s="21" t="s">
        <v>35</v>
      </c>
      <c r="E61" s="31" t="s">
        <v>5954</v>
      </c>
      <c r="F61" s="31">
        <v>4</v>
      </c>
      <c r="G61" s="31">
        <v>7435</v>
      </c>
      <c r="H61" s="31">
        <v>29740</v>
      </c>
      <c r="I61" s="23"/>
      <c r="J61" s="31" t="s">
        <v>5955</v>
      </c>
      <c r="K61" s="22" t="s">
        <v>2855</v>
      </c>
      <c r="L61" s="22"/>
      <c r="M61" s="25">
        <v>44054</v>
      </c>
      <c r="N61" s="31"/>
      <c r="O61" s="22"/>
      <c r="P61" s="37"/>
      <c r="Q61" s="26"/>
    </row>
    <row r="62" spans="2:17" ht="20.100000000000001" customHeight="1">
      <c r="B62" s="22"/>
      <c r="C62" s="21" t="s">
        <v>35</v>
      </c>
      <c r="D62" s="21" t="s">
        <v>35</v>
      </c>
      <c r="E62" s="31" t="s">
        <v>8159</v>
      </c>
      <c r="F62" s="31">
        <v>4</v>
      </c>
      <c r="G62" s="31">
        <v>3800</v>
      </c>
      <c r="H62" s="31">
        <v>15200</v>
      </c>
      <c r="I62" s="23"/>
      <c r="J62" s="31" t="s">
        <v>8160</v>
      </c>
      <c r="K62" s="22" t="s">
        <v>2855</v>
      </c>
      <c r="L62" s="22"/>
      <c r="M62" s="25">
        <v>44054</v>
      </c>
      <c r="N62" s="31"/>
      <c r="O62" s="22"/>
      <c r="P62" s="37"/>
      <c r="Q62" s="26"/>
    </row>
    <row r="63" spans="2:17" ht="20.100000000000001" customHeight="1">
      <c r="B63" s="22"/>
      <c r="C63" s="21" t="s">
        <v>35</v>
      </c>
      <c r="D63" s="21" t="s">
        <v>35</v>
      </c>
      <c r="E63" s="31" t="s">
        <v>79</v>
      </c>
      <c r="F63" s="31">
        <v>30</v>
      </c>
      <c r="G63" s="31">
        <v>225</v>
      </c>
      <c r="H63" s="31">
        <v>6750</v>
      </c>
      <c r="I63" s="23"/>
      <c r="J63" s="31" t="s">
        <v>80</v>
      </c>
      <c r="K63" s="22" t="s">
        <v>2855</v>
      </c>
      <c r="L63" s="22"/>
      <c r="M63" s="25">
        <v>44054</v>
      </c>
      <c r="N63" s="31"/>
      <c r="O63" s="22"/>
      <c r="P63" s="37"/>
      <c r="Q63" s="26"/>
    </row>
    <row r="64" spans="2:17" ht="20.100000000000001" customHeight="1">
      <c r="B64" s="22"/>
      <c r="C64" s="21" t="s">
        <v>35</v>
      </c>
      <c r="D64" s="21" t="s">
        <v>35</v>
      </c>
      <c r="E64" s="31" t="s">
        <v>82</v>
      </c>
      <c r="F64" s="31">
        <v>4</v>
      </c>
      <c r="G64" s="31">
        <v>240</v>
      </c>
      <c r="H64" s="31">
        <v>960</v>
      </c>
      <c r="I64" s="23"/>
      <c r="J64" s="31" t="s">
        <v>83</v>
      </c>
      <c r="K64" s="22" t="s">
        <v>2855</v>
      </c>
      <c r="L64" s="22"/>
      <c r="M64" s="25">
        <v>44054</v>
      </c>
      <c r="N64" s="31"/>
      <c r="O64" s="22"/>
      <c r="P64" s="37"/>
      <c r="Q64" s="26"/>
    </row>
    <row r="65" spans="2:17" ht="20.100000000000001" customHeight="1">
      <c r="B65" s="22"/>
      <c r="C65" s="21" t="s">
        <v>35</v>
      </c>
      <c r="D65" s="21" t="s">
        <v>35</v>
      </c>
      <c r="E65" s="31" t="s">
        <v>8161</v>
      </c>
      <c r="F65" s="31">
        <v>2</v>
      </c>
      <c r="G65" s="31">
        <v>450</v>
      </c>
      <c r="H65" s="31">
        <v>900</v>
      </c>
      <c r="I65" s="23"/>
      <c r="J65" s="31" t="s">
        <v>85</v>
      </c>
      <c r="K65" s="22" t="s">
        <v>2855</v>
      </c>
      <c r="L65" s="22"/>
      <c r="M65" s="25">
        <v>44054</v>
      </c>
      <c r="N65" s="31"/>
      <c r="O65" s="22"/>
      <c r="P65" s="37"/>
      <c r="Q65" s="26"/>
    </row>
    <row r="66" spans="2:17" ht="20.100000000000001" customHeight="1">
      <c r="B66" s="22"/>
      <c r="C66" s="21" t="s">
        <v>35</v>
      </c>
      <c r="D66" s="21" t="s">
        <v>35</v>
      </c>
      <c r="E66" s="31" t="s">
        <v>8162</v>
      </c>
      <c r="F66" s="31">
        <v>4</v>
      </c>
      <c r="G66" s="31">
        <v>450</v>
      </c>
      <c r="H66" s="31">
        <v>1800</v>
      </c>
      <c r="I66" s="23"/>
      <c r="J66" s="31" t="s">
        <v>85</v>
      </c>
      <c r="K66" s="22" t="s">
        <v>2855</v>
      </c>
      <c r="L66" s="22"/>
      <c r="M66" s="25">
        <v>44054</v>
      </c>
      <c r="N66" s="31"/>
      <c r="O66" s="22"/>
      <c r="P66" s="37"/>
      <c r="Q66" s="26"/>
    </row>
    <row r="67" spans="2:17" ht="20.100000000000001" customHeight="1">
      <c r="B67" s="22"/>
      <c r="C67" s="21" t="s">
        <v>35</v>
      </c>
      <c r="D67" s="21" t="s">
        <v>35</v>
      </c>
      <c r="E67" s="31" t="s">
        <v>104</v>
      </c>
      <c r="F67" s="31">
        <v>1</v>
      </c>
      <c r="G67" s="31">
        <v>1170</v>
      </c>
      <c r="H67" s="31">
        <v>1170</v>
      </c>
      <c r="I67" s="23"/>
      <c r="J67" s="31" t="s">
        <v>85</v>
      </c>
      <c r="K67" s="22" t="s">
        <v>2855</v>
      </c>
      <c r="L67" s="22"/>
      <c r="M67" s="25">
        <v>44054</v>
      </c>
      <c r="N67" s="31"/>
      <c r="O67" s="22"/>
      <c r="P67" s="37"/>
      <c r="Q67" s="26"/>
    </row>
    <row r="68" spans="2:17" ht="20.100000000000001" customHeight="1">
      <c r="B68" s="22"/>
      <c r="C68" s="21" t="s">
        <v>35</v>
      </c>
      <c r="D68" s="21" t="s">
        <v>35</v>
      </c>
      <c r="E68" s="31" t="s">
        <v>8163</v>
      </c>
      <c r="F68" s="31">
        <v>1</v>
      </c>
      <c r="G68" s="31">
        <v>1400</v>
      </c>
      <c r="H68" s="31">
        <v>1400</v>
      </c>
      <c r="I68" s="23"/>
      <c r="J68" s="31" t="s">
        <v>85</v>
      </c>
      <c r="K68" s="22" t="s">
        <v>2855</v>
      </c>
      <c r="L68" s="22"/>
      <c r="M68" s="25">
        <v>44054</v>
      </c>
      <c r="N68" s="31"/>
      <c r="O68" s="22"/>
      <c r="P68" s="37"/>
      <c r="Q68" s="26"/>
    </row>
    <row r="69" spans="2:17" ht="20.100000000000001" customHeight="1">
      <c r="B69" s="22"/>
      <c r="C69" s="1944"/>
      <c r="D69" s="22"/>
      <c r="E69" s="1943"/>
      <c r="F69" s="23"/>
      <c r="G69" s="31"/>
      <c r="H69" s="31"/>
      <c r="I69" s="23"/>
      <c r="J69" s="1943"/>
      <c r="K69" s="22"/>
      <c r="L69" s="22"/>
      <c r="M69" s="25"/>
      <c r="N69" s="31"/>
      <c r="O69" s="22"/>
      <c r="P69" s="37"/>
      <c r="Q69" s="26"/>
    </row>
    <row r="70" spans="2:17" ht="20.100000000000001" customHeight="1">
      <c r="B70" s="22"/>
      <c r="C70" s="22" t="s">
        <v>6237</v>
      </c>
      <c r="D70" s="22" t="s">
        <v>6237</v>
      </c>
      <c r="E70" s="31" t="s">
        <v>2825</v>
      </c>
      <c r="F70" s="23">
        <v>8</v>
      </c>
      <c r="G70" s="31">
        <v>600</v>
      </c>
      <c r="H70" s="31">
        <v>4800</v>
      </c>
      <c r="I70" s="23"/>
      <c r="J70" s="31" t="s">
        <v>8164</v>
      </c>
      <c r="K70" s="22" t="s">
        <v>2855</v>
      </c>
      <c r="L70" s="22"/>
      <c r="M70" s="25">
        <v>44062</v>
      </c>
      <c r="N70" s="31"/>
      <c r="O70" s="22"/>
      <c r="P70" s="37" t="s">
        <v>8165</v>
      </c>
      <c r="Q70" s="26"/>
    </row>
    <row r="71" spans="2:17" ht="20.100000000000001" customHeight="1">
      <c r="B71" s="22"/>
      <c r="C71" s="1944"/>
      <c r="D71" s="22"/>
      <c r="E71" s="1943"/>
      <c r="F71" s="23"/>
      <c r="G71" s="31"/>
      <c r="H71" s="31"/>
      <c r="I71" s="23"/>
      <c r="J71" s="1943"/>
      <c r="K71" s="22"/>
      <c r="L71" s="22"/>
      <c r="M71" s="25"/>
      <c r="N71" s="31"/>
      <c r="O71" s="22"/>
      <c r="P71" s="37"/>
      <c r="Q71" s="26"/>
    </row>
    <row r="72" spans="2:17" s="62" customFormat="1" ht="20.100000000000001" customHeight="1">
      <c r="B72" s="57"/>
      <c r="C72" s="57" t="s">
        <v>35</v>
      </c>
      <c r="D72" s="57" t="s">
        <v>35</v>
      </c>
      <c r="E72" s="62" t="s">
        <v>8166</v>
      </c>
      <c r="F72" s="59">
        <v>2</v>
      </c>
      <c r="G72" s="59">
        <v>7657</v>
      </c>
      <c r="H72" s="59">
        <f>F72*G72</f>
        <v>15314</v>
      </c>
      <c r="I72" s="53"/>
      <c r="J72" s="59" t="s">
        <v>8167</v>
      </c>
      <c r="K72" s="57" t="s">
        <v>2855</v>
      </c>
      <c r="L72" s="59"/>
      <c r="M72" s="58">
        <v>44063</v>
      </c>
      <c r="N72" s="59"/>
      <c r="O72" s="59"/>
      <c r="P72" s="68"/>
      <c r="Q72" s="61"/>
    </row>
    <row r="73" spans="2:17" s="62" customFormat="1" ht="19.5" customHeight="1">
      <c r="B73" s="57"/>
      <c r="C73" s="57" t="s">
        <v>306</v>
      </c>
      <c r="D73" s="57" t="s">
        <v>177</v>
      </c>
      <c r="E73" s="285" t="s">
        <v>4096</v>
      </c>
      <c r="F73" s="59">
        <v>1</v>
      </c>
      <c r="G73" s="66">
        <v>140000</v>
      </c>
      <c r="H73" s="66">
        <f>F73*G73</f>
        <v>140000</v>
      </c>
      <c r="I73" s="66"/>
      <c r="J73" s="59" t="s">
        <v>4097</v>
      </c>
      <c r="K73" s="57"/>
      <c r="L73" s="59"/>
      <c r="M73" s="58">
        <v>44064</v>
      </c>
      <c r="N73" s="59"/>
      <c r="O73" s="37" t="s">
        <v>8056</v>
      </c>
      <c r="P73" s="37" t="s">
        <v>8168</v>
      </c>
      <c r="Q73" s="61"/>
    </row>
    <row r="74" spans="2:17" s="62" customFormat="1" ht="19.5" customHeight="1">
      <c r="B74" s="57"/>
      <c r="C74" s="57" t="s">
        <v>306</v>
      </c>
      <c r="D74" s="57" t="s">
        <v>177</v>
      </c>
      <c r="E74" s="1186" t="s">
        <v>133</v>
      </c>
      <c r="F74" s="59">
        <v>1</v>
      </c>
      <c r="G74" s="66">
        <v>135000</v>
      </c>
      <c r="H74" s="66">
        <f>F74*G74</f>
        <v>135000</v>
      </c>
      <c r="I74" s="66"/>
      <c r="J74" s="59" t="s">
        <v>4093</v>
      </c>
      <c r="K74" s="57"/>
      <c r="L74" s="59"/>
      <c r="M74" s="58">
        <v>44064</v>
      </c>
      <c r="N74" s="59"/>
      <c r="O74" s="37" t="s">
        <v>8056</v>
      </c>
      <c r="P74" s="37" t="s">
        <v>8168</v>
      </c>
      <c r="Q74" s="61"/>
    </row>
    <row r="75" spans="2:17" s="62" customFormat="1" ht="19.5" customHeight="1">
      <c r="B75" s="57"/>
      <c r="C75" s="57" t="s">
        <v>306</v>
      </c>
      <c r="D75" s="57" t="s">
        <v>177</v>
      </c>
      <c r="E75" s="1186" t="s">
        <v>3229</v>
      </c>
      <c r="F75" s="59">
        <v>1</v>
      </c>
      <c r="G75" s="66">
        <v>16100</v>
      </c>
      <c r="H75" s="66">
        <f>F75*G75</f>
        <v>16100</v>
      </c>
      <c r="I75" s="66"/>
      <c r="J75" s="59" t="s">
        <v>6279</v>
      </c>
      <c r="K75" s="57"/>
      <c r="L75" s="59"/>
      <c r="M75" s="58">
        <v>44064</v>
      </c>
      <c r="N75" s="59"/>
      <c r="O75" s="37" t="s">
        <v>8056</v>
      </c>
      <c r="P75" s="37" t="s">
        <v>8168</v>
      </c>
      <c r="Q75" s="61"/>
    </row>
    <row r="76" spans="2:17" s="62" customFormat="1" ht="19.5" customHeight="1">
      <c r="B76" s="57"/>
      <c r="C76" s="57" t="s">
        <v>306</v>
      </c>
      <c r="D76" s="57" t="s">
        <v>177</v>
      </c>
      <c r="E76" s="1186" t="s">
        <v>3230</v>
      </c>
      <c r="F76" s="59">
        <v>1</v>
      </c>
      <c r="G76" s="66">
        <v>12500</v>
      </c>
      <c r="H76" s="66">
        <f>F76*G76</f>
        <v>12500</v>
      </c>
      <c r="I76" s="66"/>
      <c r="J76" s="59" t="s">
        <v>4095</v>
      </c>
      <c r="K76" s="57"/>
      <c r="L76" s="59"/>
      <c r="M76" s="58">
        <v>44064</v>
      </c>
      <c r="N76" s="59"/>
      <c r="O76" s="37" t="s">
        <v>8056</v>
      </c>
      <c r="P76" s="37" t="s">
        <v>8168</v>
      </c>
      <c r="Q76" s="61"/>
    </row>
    <row r="77" spans="2:17" ht="20.100000000000001" customHeight="1">
      <c r="B77" s="22"/>
      <c r="C77" s="22"/>
      <c r="D77" s="22"/>
      <c r="E77" s="31"/>
      <c r="F77" s="31"/>
      <c r="G77" s="31"/>
      <c r="H77" s="31"/>
      <c r="I77" s="23"/>
      <c r="J77" s="31"/>
      <c r="K77" s="864"/>
      <c r="L77" s="22"/>
      <c r="M77" s="25"/>
      <c r="N77" s="31"/>
      <c r="O77" s="22"/>
      <c r="P77" s="37"/>
      <c r="Q77" s="26"/>
    </row>
    <row r="78" spans="2:17" ht="20.100000000000001" customHeight="1">
      <c r="B78" s="22"/>
      <c r="C78" s="22" t="s">
        <v>6237</v>
      </c>
      <c r="D78" s="22" t="s">
        <v>6237</v>
      </c>
      <c r="E78" s="31" t="s">
        <v>8169</v>
      </c>
      <c r="F78" s="31">
        <v>1</v>
      </c>
      <c r="G78" s="31">
        <v>5550</v>
      </c>
      <c r="H78" s="31">
        <v>5550</v>
      </c>
      <c r="I78" s="23"/>
      <c r="J78" s="31" t="s">
        <v>8170</v>
      </c>
      <c r="K78" s="864" t="s">
        <v>2855</v>
      </c>
      <c r="L78" s="22"/>
      <c r="M78" s="25">
        <v>44068</v>
      </c>
      <c r="N78" s="31"/>
      <c r="O78" s="22"/>
      <c r="P78" s="37"/>
      <c r="Q78" s="26"/>
    </row>
    <row r="79" spans="2:17" ht="20.100000000000001" customHeight="1">
      <c r="B79" s="22"/>
      <c r="C79" s="22" t="s">
        <v>6237</v>
      </c>
      <c r="D79" s="22" t="s">
        <v>6237</v>
      </c>
      <c r="E79" s="31" t="s">
        <v>8171</v>
      </c>
      <c r="F79" s="31">
        <v>1</v>
      </c>
      <c r="G79" s="31">
        <v>8210</v>
      </c>
      <c r="H79" s="31">
        <v>8210</v>
      </c>
      <c r="I79" s="23"/>
      <c r="J79" s="31" t="s">
        <v>8172</v>
      </c>
      <c r="K79" s="864" t="s">
        <v>2855</v>
      </c>
      <c r="L79" s="22"/>
      <c r="M79" s="25">
        <v>44068</v>
      </c>
      <c r="N79" s="31"/>
      <c r="O79" s="22"/>
      <c r="P79" s="37"/>
      <c r="Q79" s="26"/>
    </row>
    <row r="80" spans="2:17" ht="20.100000000000001" customHeight="1">
      <c r="B80" s="22"/>
      <c r="C80" s="22"/>
      <c r="D80" s="22"/>
      <c r="E80" s="31"/>
      <c r="F80" s="31"/>
      <c r="G80" s="31"/>
      <c r="H80" s="31"/>
      <c r="I80" s="23"/>
      <c r="J80" s="31"/>
      <c r="K80" s="864"/>
      <c r="L80" s="22"/>
      <c r="M80" s="25"/>
      <c r="N80" s="31"/>
      <c r="O80" s="22"/>
      <c r="P80" s="37"/>
      <c r="Q80" s="26"/>
    </row>
    <row r="81" spans="2:17" s="62" customFormat="1" ht="20.100000000000001" customHeight="1">
      <c r="B81" s="57"/>
      <c r="C81" s="57" t="s">
        <v>35</v>
      </c>
      <c r="D81" s="57" t="s">
        <v>35</v>
      </c>
      <c r="E81" s="59" t="s">
        <v>8173</v>
      </c>
      <c r="F81" s="59">
        <v>1</v>
      </c>
      <c r="G81" s="59">
        <v>5989</v>
      </c>
      <c r="H81" s="59">
        <v>5989</v>
      </c>
      <c r="I81" s="53"/>
      <c r="J81" s="59" t="s">
        <v>8174</v>
      </c>
      <c r="K81" s="57" t="s">
        <v>6051</v>
      </c>
      <c r="L81" s="59"/>
      <c r="M81" s="58">
        <v>44070</v>
      </c>
      <c r="N81" s="59"/>
      <c r="O81" s="59"/>
      <c r="P81" s="68"/>
      <c r="Q81" s="61"/>
    </row>
    <row r="82" spans="2:17" s="62" customFormat="1" ht="20.100000000000001" customHeight="1">
      <c r="B82" s="57"/>
      <c r="C82" s="57" t="s">
        <v>35</v>
      </c>
      <c r="D82" s="57" t="s">
        <v>35</v>
      </c>
      <c r="E82" s="59" t="s">
        <v>8175</v>
      </c>
      <c r="F82" s="59">
        <v>4</v>
      </c>
      <c r="G82" s="59">
        <v>4018</v>
      </c>
      <c r="H82" s="59">
        <v>16072</v>
      </c>
      <c r="I82" s="53"/>
      <c r="J82" s="59" t="s">
        <v>8176</v>
      </c>
      <c r="K82" s="57" t="s">
        <v>6051</v>
      </c>
      <c r="L82" s="59"/>
      <c r="M82" s="58">
        <v>44070</v>
      </c>
      <c r="N82" s="59"/>
      <c r="O82" s="59"/>
      <c r="P82" s="68"/>
      <c r="Q82" s="61"/>
    </row>
    <row r="83" spans="2:17" s="62" customFormat="1" ht="20.100000000000001" customHeight="1">
      <c r="B83" s="57"/>
      <c r="C83" s="57" t="s">
        <v>35</v>
      </c>
      <c r="D83" s="57" t="s">
        <v>35</v>
      </c>
      <c r="E83" s="59" t="s">
        <v>8177</v>
      </c>
      <c r="F83" s="59">
        <v>2</v>
      </c>
      <c r="G83" s="59">
        <v>2989</v>
      </c>
      <c r="H83" s="59">
        <v>5978</v>
      </c>
      <c r="I83" s="53"/>
      <c r="J83" s="59" t="s">
        <v>8176</v>
      </c>
      <c r="K83" s="57" t="s">
        <v>6051</v>
      </c>
      <c r="L83" s="59"/>
      <c r="M83" s="58">
        <v>44070</v>
      </c>
      <c r="N83" s="59"/>
      <c r="O83" s="59"/>
      <c r="P83" s="68"/>
      <c r="Q83" s="61"/>
    </row>
    <row r="84" spans="2:17" s="62" customFormat="1" ht="20.100000000000001" customHeight="1">
      <c r="B84" s="57"/>
      <c r="C84" s="57" t="s">
        <v>35</v>
      </c>
      <c r="D84" s="57" t="s">
        <v>35</v>
      </c>
      <c r="E84" s="59" t="s">
        <v>8178</v>
      </c>
      <c r="F84" s="59">
        <v>4</v>
      </c>
      <c r="G84" s="59">
        <v>2340</v>
      </c>
      <c r="H84" s="59">
        <v>9360</v>
      </c>
      <c r="I84" s="53"/>
      <c r="J84" s="59" t="s">
        <v>8176</v>
      </c>
      <c r="K84" s="57" t="s">
        <v>6051</v>
      </c>
      <c r="L84" s="59"/>
      <c r="M84" s="58">
        <v>44070</v>
      </c>
      <c r="N84" s="59"/>
      <c r="O84" s="59"/>
      <c r="P84" s="68"/>
      <c r="Q84" s="61"/>
    </row>
    <row r="85" spans="2:17" s="62" customFormat="1" ht="20.100000000000001" customHeight="1">
      <c r="B85" s="57"/>
      <c r="C85" s="57" t="s">
        <v>35</v>
      </c>
      <c r="D85" s="57" t="s">
        <v>35</v>
      </c>
      <c r="E85" s="59" t="s">
        <v>8179</v>
      </c>
      <c r="F85" s="59">
        <v>2</v>
      </c>
      <c r="G85" s="59">
        <v>2454</v>
      </c>
      <c r="H85" s="59">
        <v>4908</v>
      </c>
      <c r="I85" s="53"/>
      <c r="J85" s="59" t="s">
        <v>8180</v>
      </c>
      <c r="K85" s="57" t="s">
        <v>6051</v>
      </c>
      <c r="L85" s="59"/>
      <c r="M85" s="58">
        <v>44070</v>
      </c>
      <c r="N85" s="59"/>
      <c r="O85" s="59"/>
      <c r="P85" s="68"/>
      <c r="Q85" s="61"/>
    </row>
    <row r="86" spans="2:17" s="62" customFormat="1" ht="20.100000000000001" customHeight="1">
      <c r="B86" s="57"/>
      <c r="C86" s="57" t="s">
        <v>35</v>
      </c>
      <c r="D86" s="57" t="s">
        <v>35</v>
      </c>
      <c r="E86" s="59" t="s">
        <v>8181</v>
      </c>
      <c r="F86" s="59">
        <v>4</v>
      </c>
      <c r="G86" s="59">
        <v>6503</v>
      </c>
      <c r="H86" s="59">
        <v>26012</v>
      </c>
      <c r="I86" s="53"/>
      <c r="J86" s="59" t="s">
        <v>6243</v>
      </c>
      <c r="K86" s="57" t="s">
        <v>6051</v>
      </c>
      <c r="L86" s="59"/>
      <c r="M86" s="58">
        <v>44070</v>
      </c>
      <c r="N86" s="59"/>
      <c r="O86" s="59"/>
      <c r="P86" s="68"/>
      <c r="Q86" s="61"/>
    </row>
    <row r="87" spans="2:17" s="62" customFormat="1" ht="20.100000000000001" customHeight="1">
      <c r="B87" s="57"/>
      <c r="C87" s="57" t="s">
        <v>35</v>
      </c>
      <c r="D87" s="57" t="s">
        <v>35</v>
      </c>
      <c r="E87" s="59" t="s">
        <v>8182</v>
      </c>
      <c r="F87" s="59">
        <v>2</v>
      </c>
      <c r="G87" s="59">
        <v>16405</v>
      </c>
      <c r="H87" s="59">
        <v>32810</v>
      </c>
      <c r="I87" s="53"/>
      <c r="J87" s="59" t="s">
        <v>8183</v>
      </c>
      <c r="K87" s="57" t="s">
        <v>6051</v>
      </c>
      <c r="L87" s="59"/>
      <c r="M87" s="58">
        <v>44070</v>
      </c>
      <c r="N87" s="59"/>
      <c r="O87" s="59"/>
      <c r="P87" s="68"/>
      <c r="Q87" s="61"/>
    </row>
    <row r="88" spans="2:17" s="62" customFormat="1" ht="20.100000000000001" customHeight="1">
      <c r="B88" s="57"/>
      <c r="C88" s="57" t="s">
        <v>35</v>
      </c>
      <c r="D88" s="57" t="s">
        <v>35</v>
      </c>
      <c r="E88" s="59" t="s">
        <v>8184</v>
      </c>
      <c r="F88" s="59">
        <v>2</v>
      </c>
      <c r="G88" s="59">
        <v>2319</v>
      </c>
      <c r="H88" s="59">
        <v>4638</v>
      </c>
      <c r="I88" s="53"/>
      <c r="J88" s="59" t="s">
        <v>8185</v>
      </c>
      <c r="K88" s="57" t="s">
        <v>6051</v>
      </c>
      <c r="L88" s="59"/>
      <c r="M88" s="58">
        <v>44070</v>
      </c>
      <c r="N88" s="59"/>
      <c r="O88" s="59"/>
      <c r="P88" s="68"/>
      <c r="Q88" s="61"/>
    </row>
    <row r="89" spans="2:17" s="62" customFormat="1" ht="20.100000000000001" customHeight="1">
      <c r="B89" s="57"/>
      <c r="C89" s="57" t="s">
        <v>35</v>
      </c>
      <c r="D89" s="57" t="s">
        <v>35</v>
      </c>
      <c r="E89" s="59" t="s">
        <v>8186</v>
      </c>
      <c r="F89" s="59">
        <v>2</v>
      </c>
      <c r="G89" s="59">
        <v>458</v>
      </c>
      <c r="H89" s="59">
        <v>916</v>
      </c>
      <c r="I89" s="53"/>
      <c r="J89" s="59" t="s">
        <v>8187</v>
      </c>
      <c r="K89" s="57" t="s">
        <v>6051</v>
      </c>
      <c r="L89" s="59"/>
      <c r="M89" s="58">
        <v>44070</v>
      </c>
      <c r="N89" s="59"/>
      <c r="O89" s="59"/>
      <c r="P89" s="68"/>
      <c r="Q89" s="61"/>
    </row>
    <row r="90" spans="2:17" s="62" customFormat="1" ht="20.100000000000001" customHeight="1">
      <c r="B90" s="57"/>
      <c r="C90" s="57" t="s">
        <v>35</v>
      </c>
      <c r="D90" s="57" t="s">
        <v>35</v>
      </c>
      <c r="E90" s="59" t="s">
        <v>6035</v>
      </c>
      <c r="F90" s="59">
        <v>4</v>
      </c>
      <c r="G90" s="59">
        <v>428</v>
      </c>
      <c r="H90" s="59">
        <v>1712</v>
      </c>
      <c r="I90" s="53"/>
      <c r="J90" s="59" t="s">
        <v>8188</v>
      </c>
      <c r="K90" s="57" t="s">
        <v>6051</v>
      </c>
      <c r="L90" s="59"/>
      <c r="M90" s="58">
        <v>44070</v>
      </c>
      <c r="N90" s="59"/>
      <c r="O90" s="59"/>
      <c r="P90" s="68"/>
      <c r="Q90" s="61"/>
    </row>
    <row r="91" spans="2:17" s="62" customFormat="1" ht="20.100000000000001" customHeight="1">
      <c r="B91" s="57"/>
      <c r="C91" s="57" t="s">
        <v>35</v>
      </c>
      <c r="D91" s="57" t="s">
        <v>35</v>
      </c>
      <c r="E91" s="59" t="s">
        <v>8189</v>
      </c>
      <c r="F91" s="59">
        <v>2</v>
      </c>
      <c r="G91" s="59">
        <v>1689</v>
      </c>
      <c r="H91" s="59">
        <v>3378</v>
      </c>
      <c r="I91" s="53"/>
      <c r="J91" s="59" t="s">
        <v>8187</v>
      </c>
      <c r="K91" s="57" t="s">
        <v>6051</v>
      </c>
      <c r="L91" s="59"/>
      <c r="M91" s="58">
        <v>44070</v>
      </c>
      <c r="N91" s="59"/>
      <c r="O91" s="59"/>
      <c r="P91" s="68"/>
      <c r="Q91" s="61"/>
    </row>
    <row r="92" spans="2:17" s="62" customFormat="1" ht="20.100000000000001" customHeight="1">
      <c r="B92" s="57"/>
      <c r="C92" s="57" t="s">
        <v>35</v>
      </c>
      <c r="D92" s="57" t="s">
        <v>35</v>
      </c>
      <c r="E92" s="59" t="s">
        <v>8190</v>
      </c>
      <c r="F92" s="59">
        <v>2</v>
      </c>
      <c r="G92" s="59">
        <v>508</v>
      </c>
      <c r="H92" s="59">
        <v>1016</v>
      </c>
      <c r="I92" s="53"/>
      <c r="J92" s="59" t="s">
        <v>8188</v>
      </c>
      <c r="K92" s="57" t="s">
        <v>6051</v>
      </c>
      <c r="L92" s="59"/>
      <c r="M92" s="58">
        <v>44070</v>
      </c>
      <c r="N92" s="59"/>
      <c r="O92" s="59"/>
      <c r="P92" s="68"/>
      <c r="Q92" s="61"/>
    </row>
    <row r="93" spans="2:17" s="62" customFormat="1" ht="20.100000000000001" customHeight="1">
      <c r="B93" s="57"/>
      <c r="C93" s="57" t="s">
        <v>35</v>
      </c>
      <c r="D93" s="57" t="s">
        <v>35</v>
      </c>
      <c r="E93" s="59" t="s">
        <v>8191</v>
      </c>
      <c r="F93" s="59">
        <v>2</v>
      </c>
      <c r="G93" s="59">
        <v>1389</v>
      </c>
      <c r="H93" s="59">
        <v>2778</v>
      </c>
      <c r="I93" s="53"/>
      <c r="J93" s="59" t="s">
        <v>8187</v>
      </c>
      <c r="K93" s="57" t="s">
        <v>6051</v>
      </c>
      <c r="L93" s="59"/>
      <c r="M93" s="58">
        <v>44070</v>
      </c>
      <c r="N93" s="59"/>
      <c r="O93" s="59"/>
      <c r="P93" s="68"/>
      <c r="Q93" s="61"/>
    </row>
    <row r="94" spans="2:17" s="62" customFormat="1" ht="20.100000000000001" customHeight="1">
      <c r="B94" s="57"/>
      <c r="C94" s="57" t="s">
        <v>35</v>
      </c>
      <c r="D94" s="57" t="s">
        <v>35</v>
      </c>
      <c r="E94" s="59" t="s">
        <v>8192</v>
      </c>
      <c r="F94" s="59">
        <v>2</v>
      </c>
      <c r="G94" s="59">
        <v>2989</v>
      </c>
      <c r="H94" s="59">
        <v>5978</v>
      </c>
      <c r="I94" s="53"/>
      <c r="J94" s="59" t="s">
        <v>8187</v>
      </c>
      <c r="K94" s="57" t="s">
        <v>6051</v>
      </c>
      <c r="L94" s="59"/>
      <c r="M94" s="58">
        <v>44070</v>
      </c>
      <c r="N94" s="59"/>
      <c r="O94" s="59"/>
      <c r="P94" s="68"/>
      <c r="Q94" s="61"/>
    </row>
    <row r="95" spans="2:17" s="62" customFormat="1" ht="20.100000000000001" customHeight="1">
      <c r="B95" s="57"/>
      <c r="C95" s="57" t="s">
        <v>35</v>
      </c>
      <c r="D95" s="57" t="s">
        <v>35</v>
      </c>
      <c r="E95" s="59" t="s">
        <v>8193</v>
      </c>
      <c r="F95" s="59">
        <v>2</v>
      </c>
      <c r="G95" s="59">
        <v>4650</v>
      </c>
      <c r="H95" s="59">
        <v>9300</v>
      </c>
      <c r="I95" s="53"/>
      <c r="J95" s="59" t="s">
        <v>8127</v>
      </c>
      <c r="K95" s="57" t="s">
        <v>6051</v>
      </c>
      <c r="L95" s="59"/>
      <c r="M95" s="58">
        <v>44070</v>
      </c>
      <c r="N95" s="59"/>
      <c r="O95" s="59"/>
      <c r="P95" s="68"/>
      <c r="Q95" s="61"/>
    </row>
    <row r="96" spans="2:17" s="62" customFormat="1" ht="20.100000000000001" customHeight="1">
      <c r="B96" s="57"/>
      <c r="C96" s="57" t="s">
        <v>35</v>
      </c>
      <c r="D96" s="57" t="s">
        <v>35</v>
      </c>
      <c r="E96" s="59" t="s">
        <v>8194</v>
      </c>
      <c r="F96" s="59">
        <v>1</v>
      </c>
      <c r="G96" s="59">
        <v>5460</v>
      </c>
      <c r="H96" s="59">
        <v>5460</v>
      </c>
      <c r="I96" s="53"/>
      <c r="J96" s="59" t="s">
        <v>8129</v>
      </c>
      <c r="K96" s="57" t="s">
        <v>6051</v>
      </c>
      <c r="L96" s="59"/>
      <c r="M96" s="58">
        <v>44070</v>
      </c>
      <c r="N96" s="59"/>
      <c r="O96" s="59"/>
      <c r="P96" s="68"/>
      <c r="Q96" s="61"/>
    </row>
    <row r="97" spans="2:17" s="62" customFormat="1" ht="20.100000000000001" customHeight="1">
      <c r="B97" s="57"/>
      <c r="C97" s="57" t="s">
        <v>8195</v>
      </c>
      <c r="D97" s="57" t="s">
        <v>293</v>
      </c>
      <c r="E97" s="2224" t="s">
        <v>6029</v>
      </c>
      <c r="F97" s="59">
        <v>4</v>
      </c>
      <c r="G97" s="59">
        <v>3370</v>
      </c>
      <c r="H97" s="52">
        <f>F97*G97</f>
        <v>13480</v>
      </c>
      <c r="I97" s="53"/>
      <c r="J97" s="2224" t="s">
        <v>6030</v>
      </c>
      <c r="K97" s="956" t="s">
        <v>8196</v>
      </c>
      <c r="L97" s="59"/>
      <c r="M97" s="58">
        <v>44071</v>
      </c>
      <c r="N97" s="59"/>
      <c r="O97" s="68" t="s">
        <v>8197</v>
      </c>
      <c r="P97" s="2225" t="s">
        <v>8198</v>
      </c>
      <c r="Q97" s="61"/>
    </row>
    <row r="98" spans="2:17" s="62" customFormat="1" ht="20.100000000000001" customHeight="1">
      <c r="B98" s="57"/>
      <c r="C98" s="57" t="s">
        <v>8195</v>
      </c>
      <c r="D98" s="57" t="s">
        <v>293</v>
      </c>
      <c r="E98" s="2224" t="s">
        <v>6031</v>
      </c>
      <c r="F98" s="59">
        <v>4</v>
      </c>
      <c r="G98" s="59">
        <v>2080</v>
      </c>
      <c r="H98" s="52">
        <f>F98*G98</f>
        <v>8320</v>
      </c>
      <c r="I98" s="53"/>
      <c r="J98" s="2224" t="s">
        <v>6032</v>
      </c>
      <c r="K98" s="956"/>
      <c r="L98" s="59"/>
      <c r="M98" s="58">
        <v>44071</v>
      </c>
      <c r="N98" s="59"/>
      <c r="O98" s="68" t="s">
        <v>8197</v>
      </c>
      <c r="P98" s="68" t="s">
        <v>8197</v>
      </c>
      <c r="Q98" s="61"/>
    </row>
    <row r="99" spans="2:17" ht="20.100000000000001" customHeight="1">
      <c r="B99" s="22"/>
      <c r="C99" s="22"/>
      <c r="D99" s="22"/>
      <c r="E99" s="31"/>
      <c r="F99" s="31"/>
      <c r="G99" s="31"/>
      <c r="H99" s="31"/>
      <c r="I99" s="23"/>
      <c r="J99" s="31"/>
      <c r="K99" s="22"/>
      <c r="L99" s="31"/>
      <c r="M99" s="31"/>
      <c r="N99" s="31"/>
      <c r="O99" s="31"/>
      <c r="P99" s="37"/>
      <c r="Q99" s="26"/>
    </row>
    <row r="100" spans="2:17" ht="20.100000000000001" customHeight="1">
      <c r="B100" s="22"/>
      <c r="C100" s="22" t="s">
        <v>139</v>
      </c>
      <c r="D100" s="22" t="s">
        <v>8199</v>
      </c>
      <c r="E100" s="31" t="s">
        <v>8200</v>
      </c>
      <c r="F100" s="31">
        <v>1</v>
      </c>
      <c r="G100" s="31">
        <v>30000</v>
      </c>
      <c r="H100" s="52">
        <f>F100*G100</f>
        <v>30000</v>
      </c>
      <c r="I100" s="23"/>
      <c r="J100" s="31" t="s">
        <v>3231</v>
      </c>
      <c r="K100" s="22"/>
      <c r="L100" s="31"/>
      <c r="M100" s="32">
        <v>44077</v>
      </c>
      <c r="N100" s="31"/>
      <c r="O100" s="43" t="s">
        <v>8201</v>
      </c>
      <c r="P100" s="37" t="s">
        <v>8201</v>
      </c>
      <c r="Q100" s="26"/>
    </row>
    <row r="101" spans="2:17" ht="20.100000000000001" customHeight="1">
      <c r="B101" s="22"/>
      <c r="C101" s="22" t="s">
        <v>139</v>
      </c>
      <c r="D101" s="22" t="s">
        <v>8199</v>
      </c>
      <c r="E101" s="31" t="s">
        <v>8202</v>
      </c>
      <c r="F101" s="31">
        <v>1</v>
      </c>
      <c r="G101" s="31">
        <v>30000</v>
      </c>
      <c r="H101" s="52">
        <f>F101*G101</f>
        <v>30000</v>
      </c>
      <c r="I101" s="23"/>
      <c r="J101" s="31" t="s">
        <v>3231</v>
      </c>
      <c r="K101" s="22"/>
      <c r="L101" s="22"/>
      <c r="M101" s="32">
        <v>44077</v>
      </c>
      <c r="N101" s="31"/>
      <c r="O101" s="30" t="s">
        <v>8201</v>
      </c>
      <c r="P101" s="37" t="s">
        <v>8201</v>
      </c>
      <c r="Q101" s="26"/>
    </row>
    <row r="102" spans="2:17" s="62" customFormat="1" ht="20.100000000000001" customHeight="1">
      <c r="B102" s="57"/>
      <c r="C102" s="57" t="s">
        <v>35</v>
      </c>
      <c r="D102" s="57" t="s">
        <v>35</v>
      </c>
      <c r="E102" s="59" t="s">
        <v>8203</v>
      </c>
      <c r="F102" s="59">
        <v>2</v>
      </c>
      <c r="G102" s="59">
        <v>1889</v>
      </c>
      <c r="H102" s="59">
        <v>3778</v>
      </c>
      <c r="I102" s="53"/>
      <c r="J102" s="59" t="s">
        <v>8187</v>
      </c>
      <c r="K102" s="57" t="s">
        <v>6051</v>
      </c>
      <c r="L102" s="57"/>
      <c r="M102" s="60">
        <v>44077</v>
      </c>
      <c r="N102" s="59"/>
      <c r="O102" s="57"/>
      <c r="P102" s="68"/>
      <c r="Q102" s="61"/>
    </row>
    <row r="103" spans="2:17" s="62" customFormat="1" ht="20.100000000000001" customHeight="1">
      <c r="B103" s="57"/>
      <c r="C103" s="57" t="s">
        <v>35</v>
      </c>
      <c r="D103" s="57" t="s">
        <v>35</v>
      </c>
      <c r="E103" s="59" t="s">
        <v>8204</v>
      </c>
      <c r="F103" s="59">
        <v>2</v>
      </c>
      <c r="G103" s="59">
        <v>1689</v>
      </c>
      <c r="H103" s="59">
        <v>3378</v>
      </c>
      <c r="I103" s="53"/>
      <c r="J103" s="59" t="s">
        <v>8188</v>
      </c>
      <c r="K103" s="57" t="s">
        <v>6051</v>
      </c>
      <c r="L103" s="57"/>
      <c r="M103" s="60">
        <v>44077</v>
      </c>
      <c r="N103" s="59"/>
      <c r="O103" s="57"/>
      <c r="P103" s="68"/>
      <c r="Q103" s="61"/>
    </row>
    <row r="104" spans="2:17" s="62" customFormat="1" ht="20.100000000000001" customHeight="1">
      <c r="B104" s="57"/>
      <c r="C104" s="57" t="s">
        <v>35</v>
      </c>
      <c r="D104" s="57" t="s">
        <v>35</v>
      </c>
      <c r="E104" s="59" t="s">
        <v>8205</v>
      </c>
      <c r="F104" s="59">
        <v>2</v>
      </c>
      <c r="G104" s="59">
        <v>5989</v>
      </c>
      <c r="H104" s="59">
        <v>11978</v>
      </c>
      <c r="I104" s="53"/>
      <c r="J104" s="59" t="s">
        <v>8187</v>
      </c>
      <c r="K104" s="57" t="s">
        <v>6051</v>
      </c>
      <c r="L104" s="57"/>
      <c r="M104" s="60">
        <v>44077</v>
      </c>
      <c r="N104" s="59"/>
      <c r="O104" s="57"/>
      <c r="P104" s="68"/>
      <c r="Q104" s="61"/>
    </row>
    <row r="105" spans="2:17" s="62" customFormat="1" ht="19.5" customHeight="1">
      <c r="B105" s="57"/>
      <c r="C105" s="57" t="s">
        <v>35</v>
      </c>
      <c r="D105" s="57" t="s">
        <v>35</v>
      </c>
      <c r="E105" s="59" t="s">
        <v>6105</v>
      </c>
      <c r="F105" s="59">
        <v>2</v>
      </c>
      <c r="G105" s="59">
        <v>3030</v>
      </c>
      <c r="H105" s="59">
        <v>6060</v>
      </c>
      <c r="I105" s="53"/>
      <c r="J105" s="59" t="s">
        <v>6106</v>
      </c>
      <c r="K105" s="57" t="s">
        <v>6051</v>
      </c>
      <c r="L105" s="57"/>
      <c r="M105" s="60">
        <v>44077</v>
      </c>
      <c r="N105" s="59"/>
      <c r="O105" s="57"/>
      <c r="P105" s="68"/>
      <c r="Q105" s="61"/>
    </row>
    <row r="106" spans="2:17" s="62" customFormat="1" ht="19.5" customHeight="1">
      <c r="B106" s="57"/>
      <c r="C106" s="57" t="s">
        <v>35</v>
      </c>
      <c r="D106" s="57" t="s">
        <v>35</v>
      </c>
      <c r="E106" s="59" t="s">
        <v>582</v>
      </c>
      <c r="F106" s="59">
        <v>2</v>
      </c>
      <c r="G106" s="59">
        <v>240</v>
      </c>
      <c r="H106" s="59">
        <v>480</v>
      </c>
      <c r="I106" s="66"/>
      <c r="J106" s="59" t="s">
        <v>385</v>
      </c>
      <c r="K106" s="57" t="s">
        <v>6051</v>
      </c>
      <c r="L106" s="59"/>
      <c r="M106" s="60">
        <v>44077</v>
      </c>
      <c r="N106" s="59"/>
      <c r="O106" s="58"/>
      <c r="P106" s="60"/>
      <c r="Q106" s="61"/>
    </row>
    <row r="107" spans="2:17" s="62" customFormat="1" ht="19.5" customHeight="1">
      <c r="B107" s="57"/>
      <c r="C107" s="57" t="s">
        <v>35</v>
      </c>
      <c r="D107" s="57" t="s">
        <v>35</v>
      </c>
      <c r="E107" s="59" t="s">
        <v>8206</v>
      </c>
      <c r="F107" s="59">
        <v>2</v>
      </c>
      <c r="G107" s="59">
        <v>1040</v>
      </c>
      <c r="H107" s="59">
        <v>2080</v>
      </c>
      <c r="I107" s="66"/>
      <c r="J107" s="59" t="s">
        <v>85</v>
      </c>
      <c r="K107" s="57" t="s">
        <v>6051</v>
      </c>
      <c r="L107" s="59"/>
      <c r="M107" s="60">
        <v>44077</v>
      </c>
      <c r="N107" s="59"/>
      <c r="O107" s="58"/>
      <c r="P107" s="60"/>
      <c r="Q107" s="61"/>
    </row>
    <row r="108" spans="2:17" s="62" customFormat="1" ht="19.5" customHeight="1">
      <c r="B108" s="57"/>
      <c r="C108" s="57" t="s">
        <v>35</v>
      </c>
      <c r="D108" s="57" t="s">
        <v>35</v>
      </c>
      <c r="E108" s="59" t="s">
        <v>8207</v>
      </c>
      <c r="F108" s="59">
        <v>2</v>
      </c>
      <c r="G108" s="59">
        <v>13650</v>
      </c>
      <c r="H108" s="59">
        <v>27300</v>
      </c>
      <c r="I108" s="66"/>
      <c r="J108" s="59" t="s">
        <v>8208</v>
      </c>
      <c r="K108" s="57" t="s">
        <v>6051</v>
      </c>
      <c r="L108" s="59"/>
      <c r="M108" s="60">
        <v>44077</v>
      </c>
      <c r="N108" s="59"/>
      <c r="O108" s="58"/>
      <c r="P108" s="60"/>
      <c r="Q108" s="61"/>
    </row>
    <row r="109" spans="2:17" s="62" customFormat="1" ht="19.5" customHeight="1">
      <c r="B109" s="57"/>
      <c r="C109" s="57" t="s">
        <v>35</v>
      </c>
      <c r="D109" s="57" t="s">
        <v>35</v>
      </c>
      <c r="E109" s="59" t="s">
        <v>6112</v>
      </c>
      <c r="F109" s="59">
        <v>4</v>
      </c>
      <c r="G109" s="59">
        <v>775</v>
      </c>
      <c r="H109" s="59">
        <v>3100</v>
      </c>
      <c r="I109" s="66"/>
      <c r="J109" s="59" t="s">
        <v>6113</v>
      </c>
      <c r="K109" s="57" t="s">
        <v>6051</v>
      </c>
      <c r="L109" s="59"/>
      <c r="M109" s="60">
        <v>44077</v>
      </c>
      <c r="N109" s="59"/>
      <c r="O109" s="58"/>
      <c r="P109" s="60" t="s">
        <v>8062</v>
      </c>
      <c r="Q109" s="61"/>
    </row>
    <row r="110" spans="2:17" s="62" customFormat="1" ht="19.5" customHeight="1">
      <c r="B110" s="57"/>
      <c r="C110" s="57" t="s">
        <v>35</v>
      </c>
      <c r="D110" s="57" t="s">
        <v>35</v>
      </c>
      <c r="E110" s="59" t="s">
        <v>6114</v>
      </c>
      <c r="F110" s="59">
        <v>4</v>
      </c>
      <c r="G110" s="59">
        <v>1650</v>
      </c>
      <c r="H110" s="59">
        <v>6600</v>
      </c>
      <c r="I110" s="66"/>
      <c r="J110" s="59" t="s">
        <v>6115</v>
      </c>
      <c r="K110" s="57" t="s">
        <v>6051</v>
      </c>
      <c r="L110" s="59"/>
      <c r="M110" s="60">
        <v>44077</v>
      </c>
      <c r="N110" s="59"/>
      <c r="O110" s="58"/>
      <c r="P110" s="60"/>
      <c r="Q110" s="61"/>
    </row>
    <row r="111" spans="2:17" s="62" customFormat="1" ht="19.5" customHeight="1">
      <c r="B111" s="57"/>
      <c r="C111" s="57" t="s">
        <v>35</v>
      </c>
      <c r="D111" s="57" t="s">
        <v>35</v>
      </c>
      <c r="E111" s="59" t="s">
        <v>6127</v>
      </c>
      <c r="F111" s="59">
        <v>6</v>
      </c>
      <c r="G111" s="59">
        <v>970</v>
      </c>
      <c r="H111" s="59">
        <v>5820</v>
      </c>
      <c r="I111" s="53"/>
      <c r="J111" s="59" t="s">
        <v>6128</v>
      </c>
      <c r="K111" s="57" t="s">
        <v>6051</v>
      </c>
      <c r="L111" s="59"/>
      <c r="M111" s="60">
        <v>44077</v>
      </c>
      <c r="N111" s="59"/>
      <c r="O111" s="59"/>
      <c r="P111" s="68"/>
      <c r="Q111" s="61"/>
    </row>
    <row r="112" spans="2:17" s="62" customFormat="1" ht="19.5" customHeight="1">
      <c r="B112" s="57"/>
      <c r="C112" s="57" t="s">
        <v>35</v>
      </c>
      <c r="D112" s="57" t="s">
        <v>35</v>
      </c>
      <c r="E112" s="59" t="s">
        <v>6125</v>
      </c>
      <c r="F112" s="59">
        <v>4</v>
      </c>
      <c r="G112" s="59">
        <v>1770</v>
      </c>
      <c r="H112" s="59">
        <v>7080</v>
      </c>
      <c r="I112" s="53"/>
      <c r="J112" s="59" t="s">
        <v>6126</v>
      </c>
      <c r="K112" s="57" t="s">
        <v>6051</v>
      </c>
      <c r="L112" s="59"/>
      <c r="M112" s="60">
        <v>44077</v>
      </c>
      <c r="N112" s="59"/>
      <c r="O112" s="59"/>
      <c r="P112" s="68"/>
      <c r="Q112" s="61"/>
    </row>
    <row r="113" spans="2:17" s="62" customFormat="1" ht="19.5" customHeight="1">
      <c r="B113" s="57"/>
      <c r="C113" s="57" t="s">
        <v>35</v>
      </c>
      <c r="D113" s="57" t="s">
        <v>35</v>
      </c>
      <c r="E113" s="59" t="s">
        <v>6121</v>
      </c>
      <c r="F113" s="59">
        <v>2</v>
      </c>
      <c r="G113" s="59">
        <v>2135</v>
      </c>
      <c r="H113" s="59">
        <v>4270</v>
      </c>
      <c r="I113" s="53"/>
      <c r="J113" s="59" t="s">
        <v>6122</v>
      </c>
      <c r="K113" s="57" t="s">
        <v>6051</v>
      </c>
      <c r="L113" s="59"/>
      <c r="M113" s="60">
        <v>44077</v>
      </c>
      <c r="N113" s="59"/>
      <c r="O113" s="59"/>
      <c r="P113" s="68"/>
      <c r="Q113" s="61"/>
    </row>
    <row r="114" spans="2:17" s="62" customFormat="1" ht="19.5" customHeight="1">
      <c r="B114" s="57"/>
      <c r="C114" s="57" t="s">
        <v>35</v>
      </c>
      <c r="D114" s="57" t="s">
        <v>35</v>
      </c>
      <c r="E114" s="59" t="s">
        <v>1707</v>
      </c>
      <c r="F114" s="59">
        <v>2</v>
      </c>
      <c r="G114" s="59">
        <v>1650</v>
      </c>
      <c r="H114" s="59">
        <v>3300</v>
      </c>
      <c r="I114" s="53"/>
      <c r="J114" s="59" t="s">
        <v>6126</v>
      </c>
      <c r="K114" s="57" t="s">
        <v>6051</v>
      </c>
      <c r="L114" s="59"/>
      <c r="M114" s="60">
        <v>44077</v>
      </c>
      <c r="N114" s="59"/>
      <c r="O114" s="59"/>
      <c r="P114" s="68"/>
      <c r="Q114" s="61"/>
    </row>
    <row r="115" spans="2:17" s="62" customFormat="1" ht="19.5" customHeight="1">
      <c r="B115" s="57"/>
      <c r="C115" s="57" t="s">
        <v>35</v>
      </c>
      <c r="D115" s="57" t="s">
        <v>35</v>
      </c>
      <c r="E115" s="59" t="s">
        <v>8209</v>
      </c>
      <c r="F115" s="59">
        <v>2</v>
      </c>
      <c r="G115" s="59">
        <v>11000</v>
      </c>
      <c r="H115" s="59">
        <v>22000</v>
      </c>
      <c r="I115" s="53"/>
      <c r="J115" s="59" t="s">
        <v>8210</v>
      </c>
      <c r="K115" s="57" t="s">
        <v>6051</v>
      </c>
      <c r="L115" s="59"/>
      <c r="M115" s="60">
        <v>44077</v>
      </c>
      <c r="N115" s="59"/>
      <c r="O115" s="59"/>
      <c r="P115" s="68"/>
      <c r="Q115" s="61"/>
    </row>
    <row r="116" spans="2:17" s="62" customFormat="1" ht="19.5" customHeight="1">
      <c r="B116" s="57"/>
      <c r="C116" s="57" t="s">
        <v>35</v>
      </c>
      <c r="D116" s="57" t="s">
        <v>35</v>
      </c>
      <c r="E116" s="59" t="s">
        <v>3289</v>
      </c>
      <c r="F116" s="59">
        <v>5</v>
      </c>
      <c r="G116" s="59">
        <v>1654</v>
      </c>
      <c r="H116" s="59">
        <v>8270</v>
      </c>
      <c r="I116" s="53"/>
      <c r="J116" s="59" t="s">
        <v>490</v>
      </c>
      <c r="K116" s="57" t="s">
        <v>6051</v>
      </c>
      <c r="L116" s="59"/>
      <c r="M116" s="60">
        <v>44077</v>
      </c>
      <c r="N116" s="59"/>
      <c r="O116" s="59"/>
      <c r="P116" s="68"/>
      <c r="Q116" s="61"/>
    </row>
    <row r="117" spans="2:17" s="62" customFormat="1" ht="19.5" customHeight="1">
      <c r="B117" s="57"/>
      <c r="C117" s="2226"/>
      <c r="D117" s="2226"/>
      <c r="F117" s="1469"/>
      <c r="G117" s="1469"/>
      <c r="H117" s="2227"/>
      <c r="I117" s="287"/>
      <c r="J117" s="1469"/>
      <c r="K117" s="2226"/>
      <c r="L117" s="1469"/>
      <c r="M117" s="2228"/>
      <c r="N117" s="59"/>
      <c r="O117" s="59"/>
      <c r="P117" s="68"/>
      <c r="Q117" s="61"/>
    </row>
    <row r="118" spans="2:17" s="62" customFormat="1" ht="19.5" customHeight="1">
      <c r="B118" s="57"/>
      <c r="C118" s="57" t="s">
        <v>35</v>
      </c>
      <c r="D118" s="57" t="s">
        <v>35</v>
      </c>
      <c r="E118" s="59" t="s">
        <v>8211</v>
      </c>
      <c r="F118" s="59">
        <v>1</v>
      </c>
      <c r="G118" s="59">
        <v>4040</v>
      </c>
      <c r="H118" s="66">
        <f>F118*G118</f>
        <v>4040</v>
      </c>
      <c r="I118" s="53"/>
      <c r="J118" s="59" t="s">
        <v>8212</v>
      </c>
      <c r="K118" s="57" t="s">
        <v>6051</v>
      </c>
      <c r="L118" s="59"/>
      <c r="M118" s="58">
        <v>44078</v>
      </c>
      <c r="N118" s="59"/>
      <c r="O118" s="59"/>
      <c r="P118" s="68"/>
      <c r="Q118" s="61"/>
    </row>
    <row r="119" spans="2:17" s="62" customFormat="1" ht="19.5" customHeight="1">
      <c r="B119" s="57"/>
      <c r="C119" s="57" t="s">
        <v>35</v>
      </c>
      <c r="D119" s="57" t="s">
        <v>35</v>
      </c>
      <c r="E119" s="59" t="s">
        <v>8213</v>
      </c>
      <c r="F119" s="59">
        <v>1</v>
      </c>
      <c r="G119" s="59">
        <v>3680</v>
      </c>
      <c r="H119" s="66">
        <f>F119*G119</f>
        <v>3680</v>
      </c>
      <c r="I119" s="53"/>
      <c r="J119" s="59" t="s">
        <v>8214</v>
      </c>
      <c r="K119" s="57" t="s">
        <v>6051</v>
      </c>
      <c r="L119" s="59"/>
      <c r="M119" s="58">
        <v>44078</v>
      </c>
      <c r="N119" s="59"/>
      <c r="O119" s="59"/>
      <c r="P119" s="68"/>
      <c r="Q119" s="61"/>
    </row>
    <row r="120" spans="2:17" s="62" customFormat="1" ht="19.5" customHeight="1">
      <c r="B120" s="57"/>
      <c r="C120" s="57"/>
      <c r="D120" s="57"/>
      <c r="E120" s="59"/>
      <c r="F120" s="59"/>
      <c r="G120" s="59"/>
      <c r="H120" s="59"/>
      <c r="I120" s="53"/>
      <c r="J120" s="59"/>
      <c r="K120" s="57"/>
      <c r="L120" s="59"/>
      <c r="M120" s="58"/>
      <c r="N120" s="59"/>
      <c r="O120" s="59"/>
      <c r="P120" s="68"/>
      <c r="Q120" s="61"/>
    </row>
    <row r="121" spans="2:17" ht="19.5" customHeight="1">
      <c r="B121" s="22"/>
      <c r="C121" s="22" t="s">
        <v>35</v>
      </c>
      <c r="D121" s="22" t="s">
        <v>35</v>
      </c>
      <c r="E121" s="31" t="s">
        <v>8215</v>
      </c>
      <c r="F121" s="31">
        <v>2</v>
      </c>
      <c r="G121" s="31">
        <v>738</v>
      </c>
      <c r="H121" s="31">
        <v>1476</v>
      </c>
      <c r="I121" s="23"/>
      <c r="J121" s="31" t="s">
        <v>8216</v>
      </c>
      <c r="K121" s="22" t="s">
        <v>6051</v>
      </c>
      <c r="L121" s="31"/>
      <c r="M121" s="32">
        <v>44082</v>
      </c>
      <c r="N121" s="31"/>
      <c r="O121" s="31"/>
      <c r="P121" s="37"/>
      <c r="Q121" s="26"/>
    </row>
    <row r="122" spans="2:17" ht="19.5" customHeight="1">
      <c r="B122" s="22"/>
      <c r="C122" s="22" t="s">
        <v>35</v>
      </c>
      <c r="D122" s="22" t="s">
        <v>35</v>
      </c>
      <c r="E122" s="31" t="s">
        <v>8217</v>
      </c>
      <c r="F122" s="31">
        <v>1</v>
      </c>
      <c r="G122" s="31">
        <v>8570</v>
      </c>
      <c r="H122" s="31">
        <v>8570</v>
      </c>
      <c r="I122" s="23"/>
      <c r="J122" s="31" t="s">
        <v>457</v>
      </c>
      <c r="K122" s="22" t="s">
        <v>6051</v>
      </c>
      <c r="L122" s="31"/>
      <c r="M122" s="32">
        <v>44082</v>
      </c>
      <c r="N122" s="31"/>
      <c r="O122" s="31"/>
      <c r="P122" s="37"/>
      <c r="Q122" s="26"/>
    </row>
    <row r="123" spans="2:17" ht="19.5" customHeight="1">
      <c r="B123" s="22"/>
      <c r="C123" s="22" t="s">
        <v>35</v>
      </c>
      <c r="D123" s="22" t="s">
        <v>35</v>
      </c>
      <c r="E123" s="31" t="s">
        <v>6089</v>
      </c>
      <c r="F123" s="31">
        <v>2</v>
      </c>
      <c r="G123" s="31">
        <v>15781</v>
      </c>
      <c r="H123" s="31">
        <v>31562</v>
      </c>
      <c r="I123" s="23"/>
      <c r="J123" s="31" t="s">
        <v>6090</v>
      </c>
      <c r="K123" s="22" t="s">
        <v>6051</v>
      </c>
      <c r="L123" s="31"/>
      <c r="M123" s="32">
        <v>44082</v>
      </c>
      <c r="N123" s="31"/>
      <c r="O123" s="31"/>
      <c r="P123" s="37"/>
      <c r="Q123" s="26"/>
    </row>
    <row r="124" spans="2:17" ht="19.5" customHeight="1">
      <c r="B124" s="22"/>
      <c r="C124" s="22" t="s">
        <v>35</v>
      </c>
      <c r="D124" s="22" t="s">
        <v>35</v>
      </c>
      <c r="E124" s="31" t="s">
        <v>270</v>
      </c>
      <c r="F124" s="31">
        <v>1</v>
      </c>
      <c r="G124" s="31">
        <v>450</v>
      </c>
      <c r="H124" s="31">
        <v>450</v>
      </c>
      <c r="I124" s="23"/>
      <c r="J124" s="31" t="s">
        <v>85</v>
      </c>
      <c r="K124" s="22" t="s">
        <v>6051</v>
      </c>
      <c r="L124" s="31"/>
      <c r="M124" s="32">
        <v>44082</v>
      </c>
      <c r="N124" s="31"/>
      <c r="O124" s="31"/>
      <c r="P124" s="37"/>
      <c r="Q124" s="26"/>
    </row>
    <row r="125" spans="2:17" ht="19.5" customHeight="1">
      <c r="B125" s="22"/>
      <c r="C125" s="22" t="s">
        <v>35</v>
      </c>
      <c r="D125" s="22" t="s">
        <v>35</v>
      </c>
      <c r="E125" s="31" t="s">
        <v>8218</v>
      </c>
      <c r="F125" s="31">
        <v>1</v>
      </c>
      <c r="G125" s="31">
        <v>570</v>
      </c>
      <c r="H125" s="31">
        <v>570</v>
      </c>
      <c r="I125" s="23"/>
      <c r="J125" s="31" t="s">
        <v>85</v>
      </c>
      <c r="K125" s="22" t="s">
        <v>6051</v>
      </c>
      <c r="L125" s="31"/>
      <c r="M125" s="32">
        <v>44082</v>
      </c>
      <c r="N125" s="31"/>
      <c r="O125" s="31"/>
      <c r="P125" s="37"/>
      <c r="Q125" s="26"/>
    </row>
    <row r="126" spans="2:17" ht="20.100000000000001" customHeight="1">
      <c r="B126" s="22"/>
      <c r="C126" s="22"/>
      <c r="D126" s="22"/>
      <c r="E126" s="31"/>
      <c r="F126" s="31"/>
      <c r="G126" s="31"/>
      <c r="H126" s="31"/>
      <c r="I126" s="23"/>
      <c r="J126" s="31"/>
      <c r="K126" s="22"/>
      <c r="L126" s="31"/>
      <c r="M126" s="31"/>
      <c r="N126" s="31"/>
      <c r="O126" s="31"/>
      <c r="P126" s="37"/>
      <c r="Q126" s="26"/>
    </row>
    <row r="127" spans="2:17" ht="19.5" customHeight="1">
      <c r="B127" s="22"/>
      <c r="C127" s="22" t="s">
        <v>35</v>
      </c>
      <c r="D127" s="22" t="s">
        <v>35</v>
      </c>
      <c r="E127" s="31" t="s">
        <v>8219</v>
      </c>
      <c r="F127" s="31">
        <v>8</v>
      </c>
      <c r="G127" s="31">
        <v>1997</v>
      </c>
      <c r="H127" s="31">
        <v>15976</v>
      </c>
      <c r="I127" s="23"/>
      <c r="J127" s="31" t="s">
        <v>8220</v>
      </c>
      <c r="K127" s="22" t="s">
        <v>6051</v>
      </c>
      <c r="L127" s="31"/>
      <c r="M127" s="32">
        <v>44082</v>
      </c>
      <c r="N127" s="31"/>
      <c r="O127" s="31"/>
      <c r="P127" s="37"/>
      <c r="Q127" s="26"/>
    </row>
    <row r="128" spans="2:17" ht="19.5" customHeight="1">
      <c r="B128" s="22"/>
      <c r="C128" s="22" t="s">
        <v>35</v>
      </c>
      <c r="D128" s="22" t="s">
        <v>35</v>
      </c>
      <c r="E128" s="31" t="s">
        <v>2835</v>
      </c>
      <c r="F128" s="31">
        <v>4</v>
      </c>
      <c r="G128" s="31">
        <v>670</v>
      </c>
      <c r="H128" s="31">
        <v>2680</v>
      </c>
      <c r="I128" s="23"/>
      <c r="J128" s="31" t="s">
        <v>8221</v>
      </c>
      <c r="K128" s="22" t="s">
        <v>6051</v>
      </c>
      <c r="L128" s="31"/>
      <c r="M128" s="32">
        <v>44082</v>
      </c>
      <c r="N128" s="31"/>
      <c r="O128" s="31"/>
      <c r="P128" s="37"/>
      <c r="Q128" s="26"/>
    </row>
    <row r="129" spans="2:17" ht="19.5" customHeight="1">
      <c r="B129" s="22"/>
      <c r="C129" s="22" t="s">
        <v>35</v>
      </c>
      <c r="D129" s="22" t="s">
        <v>35</v>
      </c>
      <c r="E129" s="31" t="s">
        <v>8222</v>
      </c>
      <c r="F129" s="31">
        <v>8</v>
      </c>
      <c r="G129" s="31">
        <v>2280</v>
      </c>
      <c r="H129" s="31">
        <v>18240</v>
      </c>
      <c r="I129" s="23"/>
      <c r="J129" s="31" t="s">
        <v>8223</v>
      </c>
      <c r="K129" s="22" t="s">
        <v>6051</v>
      </c>
      <c r="L129" s="31"/>
      <c r="M129" s="32">
        <v>44082</v>
      </c>
      <c r="N129" s="31"/>
      <c r="O129" s="31"/>
      <c r="P129" s="37"/>
      <c r="Q129" s="26"/>
    </row>
    <row r="130" spans="2:17" ht="19.5" customHeight="1">
      <c r="B130" s="22"/>
      <c r="C130" s="22" t="s">
        <v>35</v>
      </c>
      <c r="D130" s="22" t="s">
        <v>35</v>
      </c>
      <c r="E130" s="31" t="s">
        <v>8224</v>
      </c>
      <c r="F130" s="31">
        <v>8</v>
      </c>
      <c r="G130" s="31">
        <v>4530</v>
      </c>
      <c r="H130" s="31">
        <v>36240</v>
      </c>
      <c r="I130" s="23"/>
      <c r="J130" s="31" t="s">
        <v>8225</v>
      </c>
      <c r="K130" s="22" t="s">
        <v>6051</v>
      </c>
      <c r="L130" s="31"/>
      <c r="M130" s="32">
        <v>44082</v>
      </c>
      <c r="N130" s="31"/>
      <c r="O130" s="31"/>
      <c r="P130" s="37"/>
      <c r="Q130" s="26"/>
    </row>
    <row r="131" spans="2:17" ht="19.5" customHeight="1">
      <c r="B131" s="22"/>
      <c r="C131" s="22" t="s">
        <v>35</v>
      </c>
      <c r="D131" s="22" t="s">
        <v>35</v>
      </c>
      <c r="E131" s="31" t="s">
        <v>8226</v>
      </c>
      <c r="F131" s="31">
        <v>2</v>
      </c>
      <c r="G131" s="31">
        <v>8920</v>
      </c>
      <c r="H131" s="31">
        <v>17840</v>
      </c>
      <c r="I131" s="23"/>
      <c r="J131" s="31" t="s">
        <v>8227</v>
      </c>
      <c r="K131" s="22" t="s">
        <v>6051</v>
      </c>
      <c r="L131" s="31"/>
      <c r="M131" s="32">
        <v>44082</v>
      </c>
      <c r="N131" s="31"/>
      <c r="O131" s="31"/>
      <c r="P131" s="37"/>
      <c r="Q131" s="26"/>
    </row>
    <row r="132" spans="2:17" ht="20.100000000000001" customHeight="1">
      <c r="B132" s="22"/>
      <c r="C132" s="22"/>
      <c r="D132" s="22"/>
      <c r="E132" s="31"/>
      <c r="F132" s="31"/>
      <c r="G132" s="31"/>
      <c r="H132" s="31"/>
      <c r="I132" s="23"/>
      <c r="J132" s="31"/>
      <c r="K132" s="22"/>
      <c r="L132" s="22"/>
      <c r="M132" s="25"/>
      <c r="N132" s="31"/>
      <c r="O132" s="22"/>
      <c r="P132" s="37"/>
      <c r="Q132" s="26"/>
    </row>
    <row r="133" spans="2:17" ht="19.5" customHeight="1">
      <c r="B133" s="22"/>
      <c r="C133" s="22" t="s">
        <v>35</v>
      </c>
      <c r="D133" s="22" t="s">
        <v>35</v>
      </c>
      <c r="E133" s="31" t="s">
        <v>8228</v>
      </c>
      <c r="F133" s="31">
        <v>8</v>
      </c>
      <c r="G133" s="31">
        <v>1630</v>
      </c>
      <c r="H133" s="31">
        <v>13040</v>
      </c>
      <c r="I133" s="23"/>
      <c r="J133" s="31" t="s">
        <v>8229</v>
      </c>
      <c r="K133" s="22" t="s">
        <v>6051</v>
      </c>
      <c r="L133" s="31"/>
      <c r="M133" s="32">
        <v>44082</v>
      </c>
      <c r="N133" s="31"/>
      <c r="O133" s="31"/>
      <c r="P133" s="37"/>
      <c r="Q133" s="26"/>
    </row>
    <row r="134" spans="2:17" ht="19.5" customHeight="1">
      <c r="B134" s="22"/>
      <c r="C134" s="22" t="s">
        <v>35</v>
      </c>
      <c r="D134" s="22" t="s">
        <v>35</v>
      </c>
      <c r="E134" s="31" t="s">
        <v>8230</v>
      </c>
      <c r="F134" s="31">
        <v>2</v>
      </c>
      <c r="G134" s="31">
        <v>1940</v>
      </c>
      <c r="H134" s="31">
        <v>3880</v>
      </c>
      <c r="I134" s="23"/>
      <c r="J134" s="31" t="s">
        <v>8231</v>
      </c>
      <c r="K134" s="22" t="s">
        <v>6051</v>
      </c>
      <c r="L134" s="31"/>
      <c r="M134" s="32">
        <v>44082</v>
      </c>
      <c r="N134" s="31"/>
      <c r="O134" s="31"/>
      <c r="P134" s="37"/>
      <c r="Q134" s="26"/>
    </row>
    <row r="135" spans="2:17" ht="19.5" customHeight="1">
      <c r="B135" s="22"/>
      <c r="C135" s="22" t="s">
        <v>35</v>
      </c>
      <c r="D135" s="22" t="s">
        <v>35</v>
      </c>
      <c r="E135" s="31" t="s">
        <v>8232</v>
      </c>
      <c r="F135" s="31">
        <v>4</v>
      </c>
      <c r="G135" s="31">
        <v>1530</v>
      </c>
      <c r="H135" s="31">
        <v>6120</v>
      </c>
      <c r="I135" s="23"/>
      <c r="J135" s="31" t="s">
        <v>8233</v>
      </c>
      <c r="K135" s="22" t="s">
        <v>6051</v>
      </c>
      <c r="L135" s="31"/>
      <c r="M135" s="32">
        <v>44082</v>
      </c>
      <c r="N135" s="31"/>
      <c r="O135" s="31"/>
      <c r="P135" s="37"/>
      <c r="Q135" s="26"/>
    </row>
    <row r="136" spans="2:17" ht="20.100000000000001" customHeight="1">
      <c r="B136" s="22"/>
      <c r="C136" s="22"/>
      <c r="D136" s="22"/>
      <c r="E136" s="31"/>
      <c r="F136" s="31"/>
      <c r="G136" s="31"/>
      <c r="H136" s="31"/>
      <c r="I136" s="23"/>
      <c r="J136" s="31"/>
      <c r="K136" s="22"/>
      <c r="L136" s="22"/>
      <c r="M136" s="25"/>
      <c r="N136" s="31"/>
      <c r="O136" s="22"/>
      <c r="P136" s="37"/>
      <c r="Q136" s="26"/>
    </row>
    <row r="137" spans="2:17" s="62" customFormat="1" ht="19.5" customHeight="1">
      <c r="B137" s="57"/>
      <c r="C137" s="57" t="s">
        <v>35</v>
      </c>
      <c r="D137" s="57" t="s">
        <v>35</v>
      </c>
      <c r="E137" s="59" t="s">
        <v>8234</v>
      </c>
      <c r="F137" s="59">
        <v>24</v>
      </c>
      <c r="G137" s="59">
        <v>489</v>
      </c>
      <c r="H137" s="59">
        <v>11736</v>
      </c>
      <c r="I137" s="53"/>
      <c r="J137" s="59" t="s">
        <v>80</v>
      </c>
      <c r="K137" s="57" t="s">
        <v>6051</v>
      </c>
      <c r="L137" s="59"/>
      <c r="M137" s="58">
        <v>44084</v>
      </c>
      <c r="N137" s="59"/>
      <c r="O137" s="59"/>
      <c r="P137" s="68"/>
      <c r="Q137" s="61"/>
    </row>
    <row r="138" spans="2:17" s="62" customFormat="1" ht="19.5" customHeight="1">
      <c r="B138" s="57"/>
      <c r="C138" s="57" t="s">
        <v>35</v>
      </c>
      <c r="D138" s="57" t="s">
        <v>35</v>
      </c>
      <c r="E138" s="59" t="s">
        <v>8235</v>
      </c>
      <c r="F138" s="59">
        <v>2</v>
      </c>
      <c r="G138" s="59">
        <v>320</v>
      </c>
      <c r="H138" s="59">
        <v>640</v>
      </c>
      <c r="I138" s="53"/>
      <c r="J138" s="59" t="s">
        <v>83</v>
      </c>
      <c r="K138" s="57" t="s">
        <v>6051</v>
      </c>
      <c r="L138" s="59"/>
      <c r="M138" s="58">
        <v>44084</v>
      </c>
      <c r="N138" s="59"/>
      <c r="O138" s="59"/>
      <c r="P138" s="68"/>
      <c r="Q138" s="61"/>
    </row>
    <row r="139" spans="2:17" s="62" customFormat="1" ht="19.5" customHeight="1">
      <c r="B139" s="57"/>
      <c r="C139" s="57" t="s">
        <v>35</v>
      </c>
      <c r="D139" s="57" t="s">
        <v>35</v>
      </c>
      <c r="E139" s="59" t="s">
        <v>8236</v>
      </c>
      <c r="F139" s="59">
        <v>2</v>
      </c>
      <c r="G139" s="59">
        <v>7050</v>
      </c>
      <c r="H139" s="59">
        <v>14100</v>
      </c>
      <c r="I139" s="53"/>
      <c r="J139" s="59" t="s">
        <v>85</v>
      </c>
      <c r="K139" s="57" t="s">
        <v>6051</v>
      </c>
      <c r="L139" s="59"/>
      <c r="M139" s="58">
        <v>44084</v>
      </c>
      <c r="N139" s="59"/>
      <c r="O139" s="59"/>
      <c r="P139" s="68"/>
      <c r="Q139" s="61"/>
    </row>
    <row r="140" spans="2:17" s="62" customFormat="1" ht="19.5" customHeight="1">
      <c r="B140" s="57"/>
      <c r="C140" s="57" t="s">
        <v>35</v>
      </c>
      <c r="D140" s="57" t="s">
        <v>35</v>
      </c>
      <c r="E140" s="59" t="s">
        <v>8237</v>
      </c>
      <c r="F140" s="59">
        <v>4</v>
      </c>
      <c r="G140" s="59">
        <v>1760</v>
      </c>
      <c r="H140" s="59">
        <v>7040</v>
      </c>
      <c r="I140" s="53"/>
      <c r="J140" s="59" t="s">
        <v>85</v>
      </c>
      <c r="K140" s="57" t="s">
        <v>6051</v>
      </c>
      <c r="L140" s="59"/>
      <c r="M140" s="58">
        <v>44084</v>
      </c>
      <c r="N140" s="59"/>
      <c r="O140" s="59"/>
      <c r="P140" s="68"/>
      <c r="Q140" s="61"/>
    </row>
    <row r="141" spans="2:17" s="62" customFormat="1" ht="19.5" customHeight="1">
      <c r="B141" s="57"/>
      <c r="C141" s="57" t="s">
        <v>35</v>
      </c>
      <c r="D141" s="57" t="s">
        <v>35</v>
      </c>
      <c r="E141" s="59" t="s">
        <v>8238</v>
      </c>
      <c r="F141" s="59">
        <v>3</v>
      </c>
      <c r="G141" s="59">
        <v>4930</v>
      </c>
      <c r="H141" s="59">
        <v>14790</v>
      </c>
      <c r="I141" s="53"/>
      <c r="J141" s="59" t="s">
        <v>85</v>
      </c>
      <c r="K141" s="57" t="s">
        <v>6051</v>
      </c>
      <c r="L141" s="57"/>
      <c r="M141" s="58">
        <v>44084</v>
      </c>
      <c r="N141" s="59"/>
      <c r="O141" s="57"/>
      <c r="P141" s="68"/>
      <c r="Q141" s="61"/>
    </row>
    <row r="142" spans="2:17" s="62" customFormat="1" ht="19.5" customHeight="1">
      <c r="B142" s="57"/>
      <c r="C142" s="57"/>
      <c r="D142" s="57"/>
      <c r="E142" s="59"/>
      <c r="F142" s="59"/>
      <c r="G142" s="59"/>
      <c r="H142" s="59"/>
      <c r="I142" s="53"/>
      <c r="J142" s="59"/>
      <c r="K142" s="57"/>
      <c r="L142" s="59"/>
      <c r="M142" s="60"/>
      <c r="N142" s="59"/>
      <c r="O142" s="59"/>
      <c r="P142" s="68"/>
      <c r="Q142" s="61"/>
    </row>
    <row r="143" spans="2:17" s="62" customFormat="1" ht="19.5" customHeight="1">
      <c r="B143" s="57"/>
      <c r="C143" s="57" t="s">
        <v>35</v>
      </c>
      <c r="D143" s="57" t="s">
        <v>35</v>
      </c>
      <c r="E143" s="59" t="s">
        <v>6087</v>
      </c>
      <c r="F143" s="59">
        <v>4</v>
      </c>
      <c r="G143" s="59">
        <v>1889</v>
      </c>
      <c r="H143" s="59">
        <v>7556</v>
      </c>
      <c r="I143" s="53"/>
      <c r="J143" s="59" t="s">
        <v>6088</v>
      </c>
      <c r="K143" s="57" t="s">
        <v>6051</v>
      </c>
      <c r="L143" s="59"/>
      <c r="M143" s="60">
        <v>44089</v>
      </c>
      <c r="N143" s="59"/>
      <c r="O143" s="59"/>
      <c r="P143" s="68"/>
      <c r="Q143" s="61"/>
    </row>
    <row r="144" spans="2:17" s="62" customFormat="1" ht="19.5" customHeight="1">
      <c r="B144" s="57"/>
      <c r="C144" s="57" t="s">
        <v>35</v>
      </c>
      <c r="D144" s="57" t="s">
        <v>35</v>
      </c>
      <c r="E144" s="59" t="s">
        <v>8239</v>
      </c>
      <c r="F144" s="59">
        <v>1</v>
      </c>
      <c r="G144" s="59">
        <v>3789</v>
      </c>
      <c r="H144" s="59">
        <v>3789</v>
      </c>
      <c r="I144" s="53"/>
      <c r="J144" s="59" t="s">
        <v>8240</v>
      </c>
      <c r="K144" s="57" t="s">
        <v>6051</v>
      </c>
      <c r="L144" s="57"/>
      <c r="M144" s="60">
        <v>44089</v>
      </c>
      <c r="N144" s="59"/>
      <c r="O144" s="59"/>
      <c r="P144" s="68"/>
      <c r="Q144" s="61"/>
    </row>
    <row r="145" spans="2:17" s="62" customFormat="1" ht="19.5" customHeight="1">
      <c r="B145" s="57"/>
      <c r="C145" s="57" t="s">
        <v>35</v>
      </c>
      <c r="D145" s="57" t="s">
        <v>35</v>
      </c>
      <c r="E145" s="59" t="s">
        <v>8241</v>
      </c>
      <c r="F145" s="59">
        <v>1</v>
      </c>
      <c r="G145" s="59">
        <v>969</v>
      </c>
      <c r="H145" s="59">
        <v>969</v>
      </c>
      <c r="I145" s="53"/>
      <c r="J145" s="59" t="s">
        <v>8242</v>
      </c>
      <c r="K145" s="57" t="s">
        <v>6051</v>
      </c>
      <c r="L145" s="59"/>
      <c r="M145" s="60">
        <v>44089</v>
      </c>
      <c r="N145" s="59"/>
      <c r="O145" s="59"/>
      <c r="P145" s="68"/>
      <c r="Q145" s="61"/>
    </row>
    <row r="146" spans="2:17" s="62" customFormat="1" ht="19.5" customHeight="1">
      <c r="B146" s="57"/>
      <c r="C146" s="57" t="s">
        <v>35</v>
      </c>
      <c r="D146" s="57" t="s">
        <v>35</v>
      </c>
      <c r="E146" s="59" t="s">
        <v>8243</v>
      </c>
      <c r="F146" s="59">
        <v>2</v>
      </c>
      <c r="G146" s="59">
        <v>298</v>
      </c>
      <c r="H146" s="59">
        <v>596</v>
      </c>
      <c r="I146" s="53"/>
      <c r="J146" s="59" t="s">
        <v>8242</v>
      </c>
      <c r="K146" s="57" t="s">
        <v>6051</v>
      </c>
      <c r="L146" s="59"/>
      <c r="M146" s="60">
        <v>44089</v>
      </c>
      <c r="N146" s="59"/>
      <c r="O146" s="59"/>
      <c r="P146" s="68"/>
      <c r="Q146" s="61"/>
    </row>
    <row r="147" spans="2:17" s="62" customFormat="1" ht="19.5" customHeight="1">
      <c r="B147" s="57"/>
      <c r="C147" s="57"/>
      <c r="D147" s="57"/>
      <c r="E147" s="59"/>
      <c r="F147" s="59"/>
      <c r="G147" s="59"/>
      <c r="H147" s="59"/>
      <c r="I147" s="53"/>
      <c r="J147" s="59"/>
      <c r="K147" s="57"/>
      <c r="L147" s="59"/>
      <c r="M147" s="60"/>
      <c r="N147" s="59"/>
      <c r="O147" s="59"/>
      <c r="P147" s="68"/>
      <c r="Q147" s="61"/>
    </row>
    <row r="148" spans="2:17" ht="19.5" customHeight="1">
      <c r="B148" s="22"/>
      <c r="C148" s="22" t="s">
        <v>35</v>
      </c>
      <c r="D148" s="22" t="s">
        <v>35</v>
      </c>
      <c r="E148" s="31" t="s">
        <v>290</v>
      </c>
      <c r="F148" s="31">
        <v>1</v>
      </c>
      <c r="G148" s="31">
        <v>8179</v>
      </c>
      <c r="H148" s="31">
        <v>8179</v>
      </c>
      <c r="I148" s="23"/>
      <c r="J148" s="31" t="s">
        <v>291</v>
      </c>
      <c r="K148" s="22" t="s">
        <v>6051</v>
      </c>
      <c r="L148" s="31"/>
      <c r="M148" s="32">
        <v>44092</v>
      </c>
      <c r="N148" s="31"/>
      <c r="O148" s="31"/>
      <c r="P148" s="37"/>
      <c r="Q148" s="26"/>
    </row>
    <row r="149" spans="2:17" ht="19.5" customHeight="1">
      <c r="B149" s="22"/>
      <c r="C149" s="22" t="s">
        <v>35</v>
      </c>
      <c r="D149" s="22" t="s">
        <v>35</v>
      </c>
      <c r="E149" s="31" t="s">
        <v>8244</v>
      </c>
      <c r="F149" s="31">
        <v>2</v>
      </c>
      <c r="G149" s="31">
        <v>2690</v>
      </c>
      <c r="H149" s="31">
        <v>5380</v>
      </c>
      <c r="I149" s="23"/>
      <c r="J149" s="31" t="s">
        <v>8099</v>
      </c>
      <c r="K149" s="22" t="s">
        <v>6051</v>
      </c>
      <c r="L149" s="31"/>
      <c r="M149" s="32">
        <v>44092</v>
      </c>
      <c r="N149" s="31"/>
      <c r="O149" s="31"/>
      <c r="P149" s="37"/>
      <c r="Q149" s="26"/>
    </row>
    <row r="150" spans="2:17" ht="19.5" customHeight="1">
      <c r="B150" s="22"/>
      <c r="C150" s="22" t="s">
        <v>35</v>
      </c>
      <c r="D150" s="22" t="s">
        <v>35</v>
      </c>
      <c r="E150" s="31" t="s">
        <v>8245</v>
      </c>
      <c r="F150" s="31">
        <v>8</v>
      </c>
      <c r="G150" s="31">
        <v>646</v>
      </c>
      <c r="H150" s="31">
        <v>5168</v>
      </c>
      <c r="I150" s="23"/>
      <c r="J150" s="31" t="s">
        <v>8246</v>
      </c>
      <c r="K150" s="22" t="s">
        <v>6051</v>
      </c>
      <c r="L150" s="31"/>
      <c r="M150" s="32">
        <v>44092</v>
      </c>
      <c r="N150" s="31"/>
      <c r="O150" s="31"/>
      <c r="P150" s="37"/>
      <c r="Q150" s="26"/>
    </row>
    <row r="151" spans="2:17" ht="19.5" customHeight="1">
      <c r="B151" s="22"/>
      <c r="C151" s="22"/>
      <c r="D151" s="22"/>
      <c r="E151" s="31"/>
      <c r="F151" s="31"/>
      <c r="G151" s="31"/>
      <c r="H151" s="31"/>
      <c r="I151" s="23"/>
      <c r="J151" s="31"/>
      <c r="K151" s="22"/>
      <c r="L151" s="31"/>
      <c r="M151" s="32"/>
      <c r="N151" s="31"/>
      <c r="O151" s="31"/>
      <c r="P151" s="37"/>
      <c r="Q151" s="26"/>
    </row>
    <row r="152" spans="2:17" s="62" customFormat="1" ht="19.5" customHeight="1">
      <c r="B152" s="57"/>
      <c r="C152" s="57" t="s">
        <v>35</v>
      </c>
      <c r="D152" s="57" t="s">
        <v>35</v>
      </c>
      <c r="E152" s="2229" t="s">
        <v>8247</v>
      </c>
      <c r="F152" s="2229">
        <v>16</v>
      </c>
      <c r="G152" s="2229">
        <v>2700</v>
      </c>
      <c r="H152" s="2229">
        <v>43200</v>
      </c>
      <c r="I152" s="2230"/>
      <c r="J152" s="62" t="s">
        <v>8248</v>
      </c>
      <c r="K152" s="57" t="s">
        <v>6051</v>
      </c>
      <c r="L152" s="59"/>
      <c r="M152" s="58">
        <v>44098</v>
      </c>
      <c r="N152" s="59"/>
      <c r="O152" s="59"/>
      <c r="P152" s="68"/>
      <c r="Q152" s="61"/>
    </row>
    <row r="153" spans="2:17" s="62" customFormat="1" ht="19.5" customHeight="1">
      <c r="B153" s="57"/>
      <c r="C153" s="57" t="s">
        <v>35</v>
      </c>
      <c r="D153" s="57" t="s">
        <v>35</v>
      </c>
      <c r="E153" s="59" t="s">
        <v>8249</v>
      </c>
      <c r="F153" s="59">
        <v>3</v>
      </c>
      <c r="G153" s="59">
        <v>550</v>
      </c>
      <c r="H153" s="59">
        <v>1650</v>
      </c>
      <c r="I153" s="53"/>
      <c r="J153" s="59" t="s">
        <v>85</v>
      </c>
      <c r="K153" s="57" t="s">
        <v>6051</v>
      </c>
      <c r="L153" s="59"/>
      <c r="M153" s="58">
        <v>44098</v>
      </c>
      <c r="N153" s="59"/>
      <c r="O153" s="59"/>
      <c r="P153" s="68"/>
      <c r="Q153" s="61"/>
    </row>
    <row r="154" spans="2:17" s="62" customFormat="1" ht="19.5" customHeight="1">
      <c r="B154" s="57"/>
      <c r="C154" s="57" t="s">
        <v>35</v>
      </c>
      <c r="D154" s="57" t="s">
        <v>35</v>
      </c>
      <c r="E154" s="59" t="s">
        <v>82</v>
      </c>
      <c r="F154" s="59">
        <v>3</v>
      </c>
      <c r="G154" s="59">
        <v>240</v>
      </c>
      <c r="H154" s="59">
        <v>720</v>
      </c>
      <c r="I154" s="53"/>
      <c r="J154" s="59" t="s">
        <v>83</v>
      </c>
      <c r="K154" s="57" t="s">
        <v>6051</v>
      </c>
      <c r="L154" s="59"/>
      <c r="M154" s="58">
        <v>44098</v>
      </c>
      <c r="N154" s="59"/>
      <c r="O154" s="59"/>
      <c r="P154" s="68"/>
      <c r="Q154" s="61"/>
    </row>
    <row r="155" spans="2:17" s="62" customFormat="1" ht="19.5" customHeight="1">
      <c r="B155" s="57"/>
      <c r="C155" s="57" t="s">
        <v>35</v>
      </c>
      <c r="D155" s="57" t="s">
        <v>35</v>
      </c>
      <c r="E155" s="59" t="s">
        <v>8250</v>
      </c>
      <c r="F155" s="59">
        <v>1</v>
      </c>
      <c r="G155" s="59">
        <v>8800</v>
      </c>
      <c r="H155" s="59">
        <v>8800</v>
      </c>
      <c r="I155" s="53"/>
      <c r="J155" s="59" t="s">
        <v>457</v>
      </c>
      <c r="K155" s="57" t="s">
        <v>6051</v>
      </c>
      <c r="L155" s="59"/>
      <c r="M155" s="58">
        <v>44098</v>
      </c>
      <c r="N155" s="59"/>
      <c r="O155" s="59"/>
      <c r="P155" s="68"/>
      <c r="Q155" s="61"/>
    </row>
    <row r="156" spans="2:17" s="62" customFormat="1" ht="19.5" customHeight="1">
      <c r="B156" s="57"/>
      <c r="C156" s="57"/>
      <c r="D156" s="57"/>
      <c r="E156" s="59"/>
      <c r="F156" s="59"/>
      <c r="G156" s="59"/>
      <c r="H156" s="59"/>
      <c r="I156" s="53"/>
      <c r="J156" s="59"/>
      <c r="K156" s="57"/>
      <c r="L156" s="59"/>
      <c r="M156" s="58"/>
      <c r="N156" s="59"/>
      <c r="O156" s="59"/>
      <c r="P156" s="68"/>
      <c r="Q156" s="61"/>
    </row>
    <row r="157" spans="2:17" ht="19.5" customHeight="1">
      <c r="B157" s="22"/>
      <c r="C157" s="22" t="s">
        <v>35</v>
      </c>
      <c r="D157" s="22" t="s">
        <v>35</v>
      </c>
      <c r="E157" s="31" t="s">
        <v>4582</v>
      </c>
      <c r="F157" s="31">
        <v>3</v>
      </c>
      <c r="G157" s="31">
        <v>713</v>
      </c>
      <c r="H157" s="31">
        <v>2139</v>
      </c>
      <c r="I157" s="36"/>
      <c r="J157" s="31" t="s">
        <v>4583</v>
      </c>
      <c r="K157" s="22" t="s">
        <v>6051</v>
      </c>
      <c r="L157" s="31"/>
      <c r="M157" s="25">
        <v>44099</v>
      </c>
      <c r="N157" s="31"/>
      <c r="O157" s="32"/>
      <c r="P157" s="25"/>
      <c r="Q157" s="26"/>
    </row>
    <row r="158" spans="2:17" ht="19.5" customHeight="1">
      <c r="B158" s="22"/>
      <c r="C158" s="22" t="s">
        <v>35</v>
      </c>
      <c r="D158" s="22" t="s">
        <v>35</v>
      </c>
      <c r="E158" s="31" t="s">
        <v>8251</v>
      </c>
      <c r="F158" s="31">
        <v>1</v>
      </c>
      <c r="G158" s="31">
        <v>980</v>
      </c>
      <c r="H158" s="31">
        <v>980</v>
      </c>
      <c r="I158" s="36"/>
      <c r="J158" s="31" t="s">
        <v>8252</v>
      </c>
      <c r="K158" s="22" t="s">
        <v>6051</v>
      </c>
      <c r="L158" s="31"/>
      <c r="M158" s="25">
        <v>44099</v>
      </c>
      <c r="N158" s="31"/>
      <c r="O158" s="32"/>
      <c r="P158" s="25"/>
      <c r="Q158" s="26"/>
    </row>
    <row r="159" spans="2:17" ht="19.5" customHeight="1">
      <c r="B159" s="22"/>
      <c r="C159" s="22" t="s">
        <v>35</v>
      </c>
      <c r="D159" s="22" t="s">
        <v>35</v>
      </c>
      <c r="E159" s="31" t="s">
        <v>8253</v>
      </c>
      <c r="F159" s="31">
        <v>1</v>
      </c>
      <c r="G159" s="31">
        <v>1660</v>
      </c>
      <c r="H159" s="31">
        <v>1600</v>
      </c>
      <c r="I159" s="23"/>
      <c r="J159" s="31" t="s">
        <v>457</v>
      </c>
      <c r="K159" s="22" t="s">
        <v>6051</v>
      </c>
      <c r="L159" s="31"/>
      <c r="M159" s="25">
        <v>44099</v>
      </c>
      <c r="N159" s="31"/>
      <c r="O159" s="31"/>
      <c r="P159" s="37"/>
      <c r="Q159" s="26"/>
    </row>
    <row r="160" spans="2:17" s="62" customFormat="1" ht="19.5" customHeight="1">
      <c r="B160" s="57"/>
      <c r="C160" s="57"/>
      <c r="D160" s="57"/>
      <c r="E160" s="59"/>
      <c r="F160" s="59"/>
      <c r="G160" s="59"/>
      <c r="H160" s="59"/>
      <c r="I160" s="53"/>
      <c r="K160" s="57"/>
      <c r="L160" s="59"/>
      <c r="M160" s="58"/>
      <c r="N160" s="59"/>
      <c r="O160" s="59"/>
      <c r="P160" s="68"/>
      <c r="Q160" s="61"/>
    </row>
    <row r="161" spans="2:17" s="62" customFormat="1" ht="19.5" customHeight="1">
      <c r="B161" s="57"/>
      <c r="C161" s="57" t="s">
        <v>35</v>
      </c>
      <c r="D161" s="57" t="s">
        <v>35</v>
      </c>
      <c r="E161" s="59" t="s">
        <v>8254</v>
      </c>
      <c r="F161" s="59">
        <v>1</v>
      </c>
      <c r="G161" s="59">
        <v>2050</v>
      </c>
      <c r="H161" s="59">
        <v>2050</v>
      </c>
      <c r="I161" s="53"/>
      <c r="J161" s="59" t="s">
        <v>457</v>
      </c>
      <c r="K161" s="57" t="s">
        <v>6051</v>
      </c>
      <c r="L161" s="59"/>
      <c r="M161" s="58">
        <v>44104</v>
      </c>
      <c r="N161" s="59"/>
      <c r="O161" s="59"/>
      <c r="P161" s="68"/>
      <c r="Q161" s="61"/>
    </row>
    <row r="162" spans="2:17" ht="19.5" customHeight="1">
      <c r="B162" s="22"/>
      <c r="C162" s="22"/>
      <c r="D162" s="22"/>
      <c r="E162" s="31"/>
      <c r="F162" s="31"/>
      <c r="G162" s="31"/>
      <c r="H162" s="31"/>
      <c r="I162" s="23"/>
      <c r="J162" s="31"/>
      <c r="K162" s="22"/>
      <c r="L162" s="31"/>
      <c r="M162" s="25"/>
      <c r="N162" s="31"/>
      <c r="O162" s="31"/>
      <c r="P162" s="37"/>
      <c r="Q162" s="26"/>
    </row>
    <row r="163" spans="2:17" ht="19.5" customHeight="1">
      <c r="B163" s="22"/>
      <c r="C163" s="22" t="s">
        <v>35</v>
      </c>
      <c r="D163" s="22" t="s">
        <v>35</v>
      </c>
      <c r="E163" s="31" t="s">
        <v>8234</v>
      </c>
      <c r="F163" s="31">
        <v>24</v>
      </c>
      <c r="G163" s="31">
        <v>489</v>
      </c>
      <c r="H163" s="31">
        <v>11736</v>
      </c>
      <c r="I163" s="23"/>
      <c r="J163" s="31" t="s">
        <v>80</v>
      </c>
      <c r="K163" s="22" t="s">
        <v>6051</v>
      </c>
      <c r="L163" s="31"/>
      <c r="M163" s="25">
        <v>44103</v>
      </c>
      <c r="N163" s="31"/>
      <c r="O163" s="31"/>
      <c r="P163" s="37"/>
      <c r="Q163" s="26"/>
    </row>
    <row r="164" spans="2:17" ht="19.5" customHeight="1">
      <c r="B164" s="22"/>
      <c r="C164" s="22" t="s">
        <v>35</v>
      </c>
      <c r="D164" s="22" t="s">
        <v>35</v>
      </c>
      <c r="E164" s="31" t="s">
        <v>8235</v>
      </c>
      <c r="F164" s="31">
        <v>2</v>
      </c>
      <c r="G164" s="31">
        <v>320</v>
      </c>
      <c r="H164" s="31">
        <v>640</v>
      </c>
      <c r="I164" s="23"/>
      <c r="J164" s="31" t="s">
        <v>83</v>
      </c>
      <c r="K164" s="22" t="s">
        <v>6051</v>
      </c>
      <c r="L164" s="31"/>
      <c r="M164" s="25">
        <v>44103</v>
      </c>
      <c r="N164" s="31"/>
      <c r="O164" s="31"/>
      <c r="P164" s="37"/>
      <c r="Q164" s="26"/>
    </row>
    <row r="165" spans="2:17" ht="19.5" customHeight="1">
      <c r="B165" s="22"/>
      <c r="C165" s="22" t="s">
        <v>35</v>
      </c>
      <c r="D165" s="22" t="s">
        <v>35</v>
      </c>
      <c r="E165" s="31" t="s">
        <v>8236</v>
      </c>
      <c r="F165" s="31">
        <v>2</v>
      </c>
      <c r="G165" s="31">
        <v>7050</v>
      </c>
      <c r="H165" s="31">
        <v>14100</v>
      </c>
      <c r="I165" s="23"/>
      <c r="J165" s="31" t="s">
        <v>85</v>
      </c>
      <c r="K165" s="22" t="s">
        <v>6051</v>
      </c>
      <c r="L165" s="31"/>
      <c r="M165" s="25">
        <v>44103</v>
      </c>
      <c r="N165" s="31"/>
      <c r="O165" s="31"/>
      <c r="P165" s="37"/>
      <c r="Q165" s="26"/>
    </row>
    <row r="166" spans="2:17" ht="19.5" customHeight="1">
      <c r="B166" s="22"/>
      <c r="C166" s="22" t="s">
        <v>35</v>
      </c>
      <c r="D166" s="22" t="s">
        <v>35</v>
      </c>
      <c r="E166" s="31" t="s">
        <v>8237</v>
      </c>
      <c r="F166" s="31">
        <v>4</v>
      </c>
      <c r="G166" s="31">
        <v>1760</v>
      </c>
      <c r="H166" s="31">
        <v>7040</v>
      </c>
      <c r="I166" s="23"/>
      <c r="J166" s="31" t="s">
        <v>85</v>
      </c>
      <c r="K166" s="22" t="s">
        <v>6051</v>
      </c>
      <c r="L166" s="31"/>
      <c r="M166" s="25">
        <v>44103</v>
      </c>
      <c r="N166" s="31"/>
      <c r="O166" s="31"/>
      <c r="P166" s="37"/>
      <c r="Q166" s="26"/>
    </row>
    <row r="167" spans="2:17" ht="19.5" customHeight="1">
      <c r="B167" s="22"/>
      <c r="C167" s="22" t="s">
        <v>35</v>
      </c>
      <c r="D167" s="22" t="s">
        <v>35</v>
      </c>
      <c r="E167" s="31" t="s">
        <v>8238</v>
      </c>
      <c r="F167" s="31">
        <v>3</v>
      </c>
      <c r="G167" s="31">
        <v>4930</v>
      </c>
      <c r="H167" s="31">
        <v>14790</v>
      </c>
      <c r="I167" s="23"/>
      <c r="J167" s="31" t="s">
        <v>85</v>
      </c>
      <c r="K167" s="22" t="s">
        <v>6051</v>
      </c>
      <c r="L167" s="31"/>
      <c r="M167" s="25">
        <v>44103</v>
      </c>
      <c r="N167" s="31"/>
      <c r="O167" s="31"/>
      <c r="P167" s="37"/>
      <c r="Q167" s="26"/>
    </row>
    <row r="168" spans="2:17" ht="19.5" customHeight="1">
      <c r="B168" s="22"/>
      <c r="C168" s="22" t="s">
        <v>35</v>
      </c>
      <c r="D168" s="22" t="s">
        <v>35</v>
      </c>
      <c r="E168" s="31" t="s">
        <v>8255</v>
      </c>
      <c r="F168" s="31">
        <v>1</v>
      </c>
      <c r="G168" s="31">
        <v>12510</v>
      </c>
      <c r="H168" s="31">
        <v>12510</v>
      </c>
      <c r="I168" s="23"/>
      <c r="J168" s="31" t="s">
        <v>457</v>
      </c>
      <c r="K168" s="22" t="s">
        <v>6051</v>
      </c>
      <c r="L168" s="31"/>
      <c r="M168" s="25">
        <v>44103</v>
      </c>
      <c r="N168" s="31"/>
      <c r="O168" s="31"/>
      <c r="P168" s="37"/>
      <c r="Q168" s="26"/>
    </row>
    <row r="169" spans="2:17" ht="19.5" customHeight="1">
      <c r="B169" s="22"/>
      <c r="C169" s="22"/>
      <c r="D169" s="22"/>
      <c r="E169" s="31"/>
      <c r="F169" s="31"/>
      <c r="G169" s="31"/>
      <c r="H169" s="31"/>
      <c r="I169" s="23"/>
      <c r="J169" s="31"/>
      <c r="K169" s="22"/>
      <c r="L169" s="31"/>
      <c r="M169" s="25"/>
      <c r="N169" s="31"/>
      <c r="O169" s="31"/>
      <c r="P169" s="37"/>
      <c r="Q169" s="26"/>
    </row>
    <row r="170" spans="2:17" s="62" customFormat="1" ht="19.5" customHeight="1">
      <c r="B170" s="57"/>
      <c r="C170" s="57" t="s">
        <v>35</v>
      </c>
      <c r="D170" s="57" t="s">
        <v>35</v>
      </c>
      <c r="E170" s="59" t="s">
        <v>8256</v>
      </c>
      <c r="F170" s="59">
        <v>20</v>
      </c>
      <c r="G170" s="59">
        <v>81</v>
      </c>
      <c r="H170" s="59">
        <v>1620</v>
      </c>
      <c r="I170" s="53"/>
      <c r="J170" s="59" t="s">
        <v>8257</v>
      </c>
      <c r="K170" s="57"/>
      <c r="L170" s="59"/>
      <c r="M170" s="58">
        <v>44105</v>
      </c>
      <c r="N170" s="59"/>
      <c r="O170" s="59"/>
      <c r="P170" s="68"/>
      <c r="Q170" s="61"/>
    </row>
    <row r="171" spans="2:17" s="62" customFormat="1" ht="19.5" customHeight="1">
      <c r="B171" s="57"/>
      <c r="C171" s="57" t="s">
        <v>35</v>
      </c>
      <c r="D171" s="57" t="s">
        <v>35</v>
      </c>
      <c r="E171" s="59" t="s">
        <v>482</v>
      </c>
      <c r="F171" s="59">
        <v>10</v>
      </c>
      <c r="G171" s="59">
        <v>488</v>
      </c>
      <c r="H171" s="59">
        <v>4880</v>
      </c>
      <c r="I171" s="53"/>
      <c r="J171" s="59" t="s">
        <v>480</v>
      </c>
      <c r="K171" s="57"/>
      <c r="L171" s="59"/>
      <c r="M171" s="58">
        <v>44105</v>
      </c>
      <c r="N171" s="59"/>
      <c r="O171" s="59"/>
      <c r="P171" s="68"/>
      <c r="Q171" s="61"/>
    </row>
    <row r="172" spans="2:17" s="62" customFormat="1" ht="19.5" customHeight="1">
      <c r="B172" s="57"/>
      <c r="C172" s="57" t="s">
        <v>35</v>
      </c>
      <c r="D172" s="57" t="s">
        <v>35</v>
      </c>
      <c r="E172" s="59" t="s">
        <v>483</v>
      </c>
      <c r="F172" s="59">
        <v>2</v>
      </c>
      <c r="G172" s="59">
        <v>258</v>
      </c>
      <c r="H172" s="59">
        <v>516</v>
      </c>
      <c r="I172" s="53"/>
      <c r="J172" s="59" t="s">
        <v>480</v>
      </c>
      <c r="K172" s="57"/>
      <c r="L172" s="59"/>
      <c r="M172" s="58">
        <v>44105</v>
      </c>
      <c r="N172" s="59"/>
      <c r="O172" s="59"/>
      <c r="P172" s="68"/>
      <c r="Q172" s="61"/>
    </row>
    <row r="173" spans="2:17" s="62" customFormat="1" ht="19.5" customHeight="1">
      <c r="B173" s="57"/>
      <c r="C173" s="57"/>
      <c r="D173" s="57"/>
      <c r="E173" s="59"/>
      <c r="F173" s="59"/>
      <c r="G173" s="59"/>
      <c r="H173" s="59"/>
      <c r="I173" s="53"/>
      <c r="J173" s="59"/>
      <c r="K173" s="57"/>
      <c r="L173" s="59"/>
      <c r="M173" s="58"/>
      <c r="N173" s="59"/>
      <c r="O173" s="59"/>
      <c r="P173" s="68"/>
      <c r="Q173" s="61"/>
    </row>
    <row r="174" spans="2:17" ht="19.5" customHeight="1">
      <c r="B174" s="22"/>
      <c r="C174" s="22" t="s">
        <v>35</v>
      </c>
      <c r="D174" s="22" t="s">
        <v>35</v>
      </c>
      <c r="E174" s="31" t="s">
        <v>8256</v>
      </c>
      <c r="F174" s="31">
        <v>10</v>
      </c>
      <c r="G174" s="31">
        <v>81</v>
      </c>
      <c r="H174" s="31">
        <v>810</v>
      </c>
      <c r="I174" s="23"/>
      <c r="J174" s="31" t="s">
        <v>8257</v>
      </c>
      <c r="K174" s="22"/>
      <c r="L174" s="31"/>
      <c r="M174" s="32">
        <v>44110</v>
      </c>
      <c r="N174" s="31"/>
      <c r="O174" s="31"/>
      <c r="P174" s="37"/>
      <c r="Q174" s="26"/>
    </row>
    <row r="175" spans="2:17" ht="19.5" customHeight="1">
      <c r="B175" s="22"/>
      <c r="C175" s="22" t="s">
        <v>35</v>
      </c>
      <c r="D175" s="22" t="s">
        <v>35</v>
      </c>
      <c r="E175" s="31" t="s">
        <v>8258</v>
      </c>
      <c r="F175" s="31">
        <v>5</v>
      </c>
      <c r="G175" s="31">
        <v>2400</v>
      </c>
      <c r="H175" s="31">
        <v>12000</v>
      </c>
      <c r="I175" s="23"/>
      <c r="J175" s="31" t="s">
        <v>8259</v>
      </c>
      <c r="K175" s="22"/>
      <c r="L175" s="31"/>
      <c r="M175" s="32">
        <v>44110</v>
      </c>
      <c r="N175" s="31"/>
      <c r="O175" s="31"/>
      <c r="P175" s="37"/>
      <c r="Q175" s="26"/>
    </row>
    <row r="176" spans="2:17" ht="19.5" customHeight="1">
      <c r="B176" s="22"/>
      <c r="C176" s="22" t="s">
        <v>35</v>
      </c>
      <c r="D176" s="22" t="s">
        <v>35</v>
      </c>
      <c r="E176" s="31" t="s">
        <v>8260</v>
      </c>
      <c r="F176" s="31">
        <v>1</v>
      </c>
      <c r="G176" s="31">
        <v>2160</v>
      </c>
      <c r="H176" s="31">
        <v>2160</v>
      </c>
      <c r="I176" s="23"/>
      <c r="J176" s="31" t="s">
        <v>8259</v>
      </c>
      <c r="K176" s="22"/>
      <c r="L176" s="31"/>
      <c r="M176" s="32">
        <v>44110</v>
      </c>
      <c r="N176" s="31"/>
      <c r="O176" s="31"/>
      <c r="P176" s="37"/>
      <c r="Q176" s="26"/>
    </row>
    <row r="177" spans="2:17" ht="19.5" customHeight="1">
      <c r="B177" s="22"/>
      <c r="C177" s="22" t="s">
        <v>35</v>
      </c>
      <c r="D177" s="22" t="s">
        <v>35</v>
      </c>
      <c r="E177" s="31" t="s">
        <v>8261</v>
      </c>
      <c r="F177" s="31">
        <v>1</v>
      </c>
      <c r="G177" s="31">
        <v>2640</v>
      </c>
      <c r="H177" s="31">
        <v>2640</v>
      </c>
      <c r="I177" s="23"/>
      <c r="J177" s="31" t="s">
        <v>8259</v>
      </c>
      <c r="K177" s="22"/>
      <c r="L177" s="31"/>
      <c r="M177" s="32">
        <v>44110</v>
      </c>
      <c r="N177" s="31"/>
      <c r="O177" s="31"/>
      <c r="P177" s="37"/>
      <c r="Q177" s="26"/>
    </row>
    <row r="178" spans="2:17" ht="19.5" customHeight="1">
      <c r="B178" s="22"/>
      <c r="C178" s="22" t="s">
        <v>35</v>
      </c>
      <c r="D178" s="22" t="s">
        <v>35</v>
      </c>
      <c r="E178" s="31" t="s">
        <v>2928</v>
      </c>
      <c r="F178" s="31">
        <v>2</v>
      </c>
      <c r="G178" s="31">
        <v>230</v>
      </c>
      <c r="H178" s="31">
        <v>460</v>
      </c>
      <c r="I178" s="23"/>
      <c r="J178" s="31" t="s">
        <v>83</v>
      </c>
      <c r="K178" s="22"/>
      <c r="L178" s="31"/>
      <c r="M178" s="32">
        <v>44110</v>
      </c>
      <c r="N178" s="31"/>
      <c r="O178" s="31"/>
      <c r="P178" s="37"/>
      <c r="Q178" s="26"/>
    </row>
    <row r="179" spans="2:17" ht="19.5" customHeight="1">
      <c r="B179" s="22"/>
      <c r="C179" s="22" t="s">
        <v>35</v>
      </c>
      <c r="D179" s="22" t="s">
        <v>35</v>
      </c>
      <c r="E179" s="31" t="s">
        <v>8262</v>
      </c>
      <c r="F179" s="31">
        <v>6</v>
      </c>
      <c r="G179" s="31">
        <v>646</v>
      </c>
      <c r="H179" s="31">
        <v>3876</v>
      </c>
      <c r="I179" s="23"/>
      <c r="J179" s="31" t="s">
        <v>8263</v>
      </c>
      <c r="K179" s="22"/>
      <c r="L179" s="31"/>
      <c r="M179" s="32">
        <v>44110</v>
      </c>
      <c r="N179" s="31"/>
      <c r="O179" s="31"/>
      <c r="P179" s="37"/>
      <c r="Q179" s="26"/>
    </row>
    <row r="180" spans="2:17" ht="19.5" customHeight="1">
      <c r="B180" s="22"/>
      <c r="C180" s="22" t="s">
        <v>35</v>
      </c>
      <c r="D180" s="22" t="s">
        <v>35</v>
      </c>
      <c r="E180" s="31" t="s">
        <v>8264</v>
      </c>
      <c r="F180" s="31">
        <v>10</v>
      </c>
      <c r="G180" s="31">
        <v>259</v>
      </c>
      <c r="H180" s="31">
        <v>2590</v>
      </c>
      <c r="I180" s="23"/>
      <c r="J180" s="31" t="s">
        <v>8265</v>
      </c>
      <c r="K180" s="22"/>
      <c r="L180" s="31"/>
      <c r="M180" s="32">
        <v>44110</v>
      </c>
      <c r="N180" s="31"/>
      <c r="O180" s="31"/>
      <c r="P180" s="37"/>
      <c r="Q180" s="26"/>
    </row>
    <row r="181" spans="2:17" ht="19.5" customHeight="1">
      <c r="B181" s="22"/>
      <c r="C181" s="22" t="s">
        <v>35</v>
      </c>
      <c r="D181" s="22" t="s">
        <v>35</v>
      </c>
      <c r="E181" s="31" t="s">
        <v>8266</v>
      </c>
      <c r="F181" s="31">
        <v>1</v>
      </c>
      <c r="G181" s="31">
        <v>2300</v>
      </c>
      <c r="H181" s="31">
        <v>2300</v>
      </c>
      <c r="I181" s="23"/>
      <c r="J181" s="31" t="s">
        <v>6117</v>
      </c>
      <c r="K181" s="22"/>
      <c r="L181" s="31"/>
      <c r="M181" s="32">
        <v>44110</v>
      </c>
      <c r="N181" s="31"/>
      <c r="O181" s="31"/>
      <c r="P181" s="37"/>
      <c r="Q181" s="26"/>
    </row>
    <row r="182" spans="2:17" ht="19.5" customHeight="1">
      <c r="B182" s="22"/>
      <c r="C182" s="22" t="s">
        <v>35</v>
      </c>
      <c r="D182" s="22" t="s">
        <v>35</v>
      </c>
      <c r="E182" s="31" t="s">
        <v>8267</v>
      </c>
      <c r="F182" s="31">
        <v>4</v>
      </c>
      <c r="G182" s="31">
        <v>53</v>
      </c>
      <c r="H182" s="31">
        <v>212</v>
      </c>
      <c r="I182" s="23"/>
      <c r="J182" s="31" t="s">
        <v>115</v>
      </c>
      <c r="K182" s="22"/>
      <c r="L182" s="31"/>
      <c r="M182" s="32">
        <v>44110</v>
      </c>
      <c r="N182" s="31"/>
      <c r="O182" s="31"/>
      <c r="P182" s="37"/>
      <c r="Q182" s="26"/>
    </row>
    <row r="183" spans="2:17" s="62" customFormat="1" ht="19.5" customHeight="1">
      <c r="B183" s="57"/>
      <c r="C183" s="57"/>
      <c r="D183" s="57"/>
      <c r="E183" s="2231"/>
      <c r="F183" s="59"/>
      <c r="G183" s="59"/>
      <c r="H183" s="59"/>
      <c r="I183" s="53"/>
      <c r="J183" s="59"/>
      <c r="K183" s="57"/>
      <c r="L183" s="59"/>
      <c r="M183" s="58"/>
      <c r="N183" s="59"/>
      <c r="O183" s="59"/>
      <c r="P183" s="68"/>
      <c r="Q183" s="61"/>
    </row>
    <row r="184" spans="2:17" s="62" customFormat="1" ht="19.5" customHeight="1">
      <c r="B184" s="57"/>
      <c r="C184" s="57" t="s">
        <v>35</v>
      </c>
      <c r="D184" s="57" t="s">
        <v>35</v>
      </c>
      <c r="E184" s="2232" t="s">
        <v>8268</v>
      </c>
      <c r="F184" s="59">
        <v>2</v>
      </c>
      <c r="G184" s="59">
        <v>1827</v>
      </c>
      <c r="H184" s="59">
        <f>F184*G184</f>
        <v>3654</v>
      </c>
      <c r="I184" s="53"/>
      <c r="J184" s="59" t="s">
        <v>8269</v>
      </c>
      <c r="K184" s="57" t="s">
        <v>6051</v>
      </c>
      <c r="L184" s="59"/>
      <c r="M184" s="58">
        <v>44111</v>
      </c>
      <c r="N184" s="59"/>
      <c r="O184" s="59"/>
      <c r="P184" s="68"/>
      <c r="Q184" s="61"/>
    </row>
    <row r="185" spans="2:17" s="62" customFormat="1" ht="19.5" customHeight="1">
      <c r="B185" s="57"/>
      <c r="C185" s="57"/>
      <c r="D185" s="57"/>
      <c r="E185" s="2233"/>
      <c r="F185" s="59"/>
      <c r="G185" s="59"/>
      <c r="H185" s="59"/>
      <c r="I185" s="53"/>
      <c r="J185" s="59"/>
      <c r="K185" s="57"/>
      <c r="L185" s="59"/>
      <c r="M185" s="58"/>
      <c r="N185" s="59"/>
      <c r="O185" s="59"/>
      <c r="P185" s="68"/>
      <c r="Q185" s="61"/>
    </row>
    <row r="186" spans="2:17" s="62" customFormat="1" ht="19.5" customHeight="1">
      <c r="B186" s="57"/>
      <c r="C186" s="57" t="s">
        <v>35</v>
      </c>
      <c r="D186" s="57" t="s">
        <v>35</v>
      </c>
      <c r="E186" s="59" t="s">
        <v>6129</v>
      </c>
      <c r="F186" s="59">
        <v>5</v>
      </c>
      <c r="G186" s="59">
        <v>1139</v>
      </c>
      <c r="H186" s="59">
        <v>5695</v>
      </c>
      <c r="I186" s="53"/>
      <c r="J186" s="59" t="s">
        <v>476</v>
      </c>
      <c r="K186" s="57" t="s">
        <v>6051</v>
      </c>
      <c r="L186" s="59"/>
      <c r="M186" s="58">
        <v>44113</v>
      </c>
      <c r="N186" s="59"/>
      <c r="O186" s="59"/>
      <c r="P186" s="68"/>
      <c r="Q186" s="61"/>
    </row>
    <row r="187" spans="2:17" s="62" customFormat="1" ht="19.5" customHeight="1">
      <c r="B187" s="57"/>
      <c r="C187" s="57" t="s">
        <v>35</v>
      </c>
      <c r="D187" s="57" t="s">
        <v>35</v>
      </c>
      <c r="E187" s="59" t="s">
        <v>6091</v>
      </c>
      <c r="F187" s="59">
        <v>8</v>
      </c>
      <c r="G187" s="59">
        <v>920</v>
      </c>
      <c r="H187" s="59">
        <v>7360</v>
      </c>
      <c r="I187" s="53"/>
      <c r="J187" s="59" t="s">
        <v>476</v>
      </c>
      <c r="K187" s="57" t="s">
        <v>6051</v>
      </c>
      <c r="L187" s="59"/>
      <c r="M187" s="58">
        <v>44113</v>
      </c>
      <c r="N187" s="59"/>
      <c r="O187" s="59"/>
      <c r="P187" s="68"/>
      <c r="Q187" s="61"/>
    </row>
    <row r="188" spans="2:17" s="62" customFormat="1" ht="19.5" customHeight="1">
      <c r="B188" s="57"/>
      <c r="C188" s="57" t="s">
        <v>35</v>
      </c>
      <c r="D188" s="57" t="s">
        <v>35</v>
      </c>
      <c r="E188" s="59" t="s">
        <v>3220</v>
      </c>
      <c r="F188" s="59">
        <v>3</v>
      </c>
      <c r="G188" s="59">
        <v>6980</v>
      </c>
      <c r="H188" s="59">
        <v>20940</v>
      </c>
      <c r="I188" s="53"/>
      <c r="J188" s="59" t="s">
        <v>472</v>
      </c>
      <c r="K188" s="57" t="s">
        <v>6051</v>
      </c>
      <c r="L188" s="59"/>
      <c r="M188" s="58">
        <v>44113</v>
      </c>
      <c r="N188" s="59"/>
      <c r="O188" s="59"/>
      <c r="P188" s="68"/>
      <c r="Q188" s="61"/>
    </row>
    <row r="189" spans="2:17" s="62" customFormat="1" ht="19.5" customHeight="1">
      <c r="B189" s="57"/>
      <c r="C189" s="57" t="s">
        <v>35</v>
      </c>
      <c r="D189" s="57" t="s">
        <v>35</v>
      </c>
      <c r="E189" s="59" t="s">
        <v>8270</v>
      </c>
      <c r="F189" s="59">
        <v>2</v>
      </c>
      <c r="G189" s="59">
        <v>3880</v>
      </c>
      <c r="H189" s="59">
        <v>7760</v>
      </c>
      <c r="I189" s="53"/>
      <c r="J189" s="59" t="s">
        <v>6131</v>
      </c>
      <c r="K189" s="57" t="s">
        <v>6051</v>
      </c>
      <c r="L189" s="59"/>
      <c r="M189" s="58">
        <v>44113</v>
      </c>
      <c r="N189" s="59"/>
      <c r="O189" s="59"/>
      <c r="P189" s="68"/>
      <c r="Q189" s="61"/>
    </row>
    <row r="190" spans="2:17" s="62" customFormat="1" ht="19.5" customHeight="1">
      <c r="B190" s="57"/>
      <c r="C190" s="57" t="s">
        <v>35</v>
      </c>
      <c r="D190" s="57" t="s">
        <v>35</v>
      </c>
      <c r="E190" s="59" t="s">
        <v>3897</v>
      </c>
      <c r="F190" s="59">
        <v>2</v>
      </c>
      <c r="G190" s="59">
        <v>1384</v>
      </c>
      <c r="H190" s="59">
        <v>2768</v>
      </c>
      <c r="I190" s="53"/>
      <c r="J190" s="59" t="s">
        <v>457</v>
      </c>
      <c r="K190" s="57" t="s">
        <v>6051</v>
      </c>
      <c r="L190" s="59"/>
      <c r="M190" s="58">
        <v>44113</v>
      </c>
      <c r="N190" s="59"/>
      <c r="O190" s="59"/>
      <c r="P190" s="68"/>
      <c r="Q190" s="61"/>
    </row>
    <row r="191" spans="2:17" s="62" customFormat="1" ht="19.5" customHeight="1">
      <c r="B191" s="57"/>
      <c r="C191" s="57" t="s">
        <v>35</v>
      </c>
      <c r="D191" s="57" t="s">
        <v>35</v>
      </c>
      <c r="E191" s="59" t="s">
        <v>3900</v>
      </c>
      <c r="F191" s="59">
        <v>2</v>
      </c>
      <c r="G191" s="59">
        <v>1344</v>
      </c>
      <c r="H191" s="59">
        <v>2688</v>
      </c>
      <c r="I191" s="53"/>
      <c r="J191" s="59" t="s">
        <v>457</v>
      </c>
      <c r="K191" s="57" t="s">
        <v>6051</v>
      </c>
      <c r="L191" s="57"/>
      <c r="M191" s="58">
        <v>44113</v>
      </c>
      <c r="N191" s="59"/>
      <c r="O191" s="57"/>
      <c r="P191" s="68"/>
      <c r="Q191" s="61"/>
    </row>
    <row r="192" spans="2:17" s="62" customFormat="1" ht="19.5" customHeight="1">
      <c r="B192" s="57"/>
      <c r="C192" s="57" t="s">
        <v>35</v>
      </c>
      <c r="D192" s="57" t="s">
        <v>35</v>
      </c>
      <c r="E192" s="59" t="s">
        <v>3902</v>
      </c>
      <c r="F192" s="59">
        <v>2</v>
      </c>
      <c r="G192" s="59">
        <v>1184</v>
      </c>
      <c r="H192" s="59">
        <v>2368</v>
      </c>
      <c r="I192" s="53"/>
      <c r="J192" s="59" t="s">
        <v>457</v>
      </c>
      <c r="K192" s="57" t="s">
        <v>6051</v>
      </c>
      <c r="L192" s="59"/>
      <c r="M192" s="58">
        <v>44113</v>
      </c>
      <c r="N192" s="59"/>
      <c r="O192" s="59"/>
      <c r="P192" s="68"/>
      <c r="Q192" s="61"/>
    </row>
    <row r="193" spans="2:17" s="62" customFormat="1" ht="19.5" customHeight="1">
      <c r="B193" s="57"/>
      <c r="C193" s="57" t="s">
        <v>35</v>
      </c>
      <c r="D193" s="57" t="s">
        <v>35</v>
      </c>
      <c r="E193" s="59" t="s">
        <v>3904</v>
      </c>
      <c r="F193" s="59">
        <v>2</v>
      </c>
      <c r="G193" s="59">
        <v>893</v>
      </c>
      <c r="H193" s="59">
        <v>1786</v>
      </c>
      <c r="I193" s="53"/>
      <c r="J193" s="59" t="s">
        <v>8271</v>
      </c>
      <c r="K193" s="57" t="s">
        <v>6051</v>
      </c>
      <c r="L193" s="57"/>
      <c r="M193" s="58">
        <v>44113</v>
      </c>
      <c r="N193" s="59"/>
      <c r="O193" s="59"/>
      <c r="P193" s="68"/>
      <c r="Q193" s="61"/>
    </row>
    <row r="194" spans="2:17" s="62" customFormat="1" ht="19.5" customHeight="1">
      <c r="B194" s="57"/>
      <c r="C194" s="57" t="s">
        <v>35</v>
      </c>
      <c r="D194" s="57" t="s">
        <v>35</v>
      </c>
      <c r="E194" s="59" t="s">
        <v>3906</v>
      </c>
      <c r="F194" s="59">
        <v>2</v>
      </c>
      <c r="G194" s="59">
        <v>750</v>
      </c>
      <c r="H194" s="59">
        <v>1500</v>
      </c>
      <c r="I194" s="53"/>
      <c r="J194" s="59" t="s">
        <v>6146</v>
      </c>
      <c r="K194" s="57" t="s">
        <v>6051</v>
      </c>
      <c r="L194" s="59"/>
      <c r="M194" s="58">
        <v>44113</v>
      </c>
      <c r="N194" s="59"/>
      <c r="O194" s="59"/>
      <c r="P194" s="68"/>
      <c r="Q194" s="61"/>
    </row>
    <row r="195" spans="2:17" s="62" customFormat="1" ht="19.149999999999999" customHeight="1">
      <c r="B195" s="57"/>
      <c r="C195" s="57"/>
      <c r="D195" s="57"/>
      <c r="E195" s="59"/>
      <c r="F195" s="59"/>
      <c r="G195" s="59"/>
      <c r="H195" s="59"/>
      <c r="I195" s="53"/>
      <c r="J195" s="59"/>
      <c r="K195" s="57"/>
      <c r="L195" s="59"/>
      <c r="M195" s="58"/>
      <c r="N195" s="59"/>
      <c r="O195" s="59"/>
      <c r="P195" s="68"/>
      <c r="Q195" s="61"/>
    </row>
    <row r="196" spans="2:17" s="806" customFormat="1" ht="19.5" customHeight="1">
      <c r="B196" s="44"/>
      <c r="C196" s="44" t="s">
        <v>8272</v>
      </c>
      <c r="D196" s="44" t="s">
        <v>293</v>
      </c>
      <c r="E196" s="211" t="s">
        <v>8273</v>
      </c>
      <c r="F196" s="211">
        <v>2</v>
      </c>
      <c r="G196" s="211">
        <v>260</v>
      </c>
      <c r="H196" s="211">
        <v>520</v>
      </c>
      <c r="I196" s="1069"/>
      <c r="J196" s="211"/>
      <c r="K196" s="44" t="s">
        <v>8274</v>
      </c>
      <c r="L196" s="211"/>
      <c r="M196" s="209">
        <v>44120</v>
      </c>
      <c r="N196" s="211"/>
      <c r="O196" s="211" t="s">
        <v>8275</v>
      </c>
      <c r="P196" s="211" t="s">
        <v>8275</v>
      </c>
      <c r="Q196" s="210"/>
    </row>
    <row r="197" spans="2:17" ht="19.5" customHeight="1">
      <c r="B197" s="22"/>
      <c r="C197" s="22" t="s">
        <v>35</v>
      </c>
      <c r="D197" s="22" t="s">
        <v>35</v>
      </c>
      <c r="E197" s="31" t="s">
        <v>8276</v>
      </c>
      <c r="F197" s="31">
        <v>1</v>
      </c>
      <c r="G197" s="31">
        <v>434</v>
      </c>
      <c r="H197" s="31">
        <v>434</v>
      </c>
      <c r="I197" s="23"/>
      <c r="J197" s="31" t="s">
        <v>8277</v>
      </c>
      <c r="K197" s="22" t="s">
        <v>6051</v>
      </c>
      <c r="L197" s="31"/>
      <c r="M197" s="32">
        <v>44117</v>
      </c>
      <c r="N197" s="1136"/>
      <c r="O197" s="31"/>
      <c r="P197" s="37"/>
      <c r="Q197" s="26"/>
    </row>
    <row r="198" spans="2:17" ht="19.5" customHeight="1">
      <c r="B198" s="22"/>
      <c r="C198" s="22" t="s">
        <v>35</v>
      </c>
      <c r="D198" s="22" t="s">
        <v>35</v>
      </c>
      <c r="E198" s="31" t="s">
        <v>8258</v>
      </c>
      <c r="F198" s="31">
        <v>1</v>
      </c>
      <c r="G198" s="31">
        <v>2400</v>
      </c>
      <c r="H198" s="31">
        <v>2400</v>
      </c>
      <c r="I198" s="23"/>
      <c r="J198" s="31" t="s">
        <v>8259</v>
      </c>
      <c r="K198" s="22" t="s">
        <v>6051</v>
      </c>
      <c r="L198" s="31"/>
      <c r="M198" s="32">
        <v>44117</v>
      </c>
      <c r="N198" s="1136"/>
      <c r="O198" s="31"/>
      <c r="P198" s="37"/>
      <c r="Q198" s="26"/>
    </row>
    <row r="199" spans="2:17" ht="19.5" customHeight="1">
      <c r="B199" s="22"/>
      <c r="C199" s="22" t="s">
        <v>35</v>
      </c>
      <c r="D199" s="22" t="s">
        <v>35</v>
      </c>
      <c r="E199" s="31" t="s">
        <v>8278</v>
      </c>
      <c r="F199" s="31">
        <v>2</v>
      </c>
      <c r="G199" s="31">
        <v>1560</v>
      </c>
      <c r="H199" s="31">
        <v>3120</v>
      </c>
      <c r="I199" s="23"/>
      <c r="J199" s="31" t="s">
        <v>8259</v>
      </c>
      <c r="K199" s="22" t="s">
        <v>6051</v>
      </c>
      <c r="L199" s="31"/>
      <c r="M199" s="32">
        <v>44117</v>
      </c>
      <c r="N199" s="1136"/>
      <c r="O199" s="31"/>
      <c r="P199" s="37"/>
      <c r="Q199" s="26"/>
    </row>
    <row r="200" spans="2:17" ht="19.5" customHeight="1">
      <c r="B200" s="22"/>
      <c r="C200" s="22" t="s">
        <v>35</v>
      </c>
      <c r="D200" s="22" t="s">
        <v>35</v>
      </c>
      <c r="E200" s="31" t="s">
        <v>2928</v>
      </c>
      <c r="F200" s="31">
        <v>2</v>
      </c>
      <c r="G200" s="31">
        <v>230</v>
      </c>
      <c r="H200" s="31">
        <v>460</v>
      </c>
      <c r="I200" s="23"/>
      <c r="J200" s="31" t="s">
        <v>83</v>
      </c>
      <c r="K200" s="22" t="s">
        <v>6051</v>
      </c>
      <c r="L200" s="31"/>
      <c r="M200" s="32">
        <v>44117</v>
      </c>
      <c r="N200" s="1136"/>
      <c r="O200" s="31"/>
      <c r="P200" s="37"/>
      <c r="Q200" s="26"/>
    </row>
    <row r="201" spans="2:17" ht="19.5" customHeight="1">
      <c r="B201" s="22"/>
      <c r="C201" s="22" t="s">
        <v>35</v>
      </c>
      <c r="D201" s="22" t="s">
        <v>35</v>
      </c>
      <c r="E201" s="31" t="s">
        <v>8279</v>
      </c>
      <c r="F201" s="31">
        <v>1</v>
      </c>
      <c r="G201" s="31">
        <v>1096</v>
      </c>
      <c r="H201" s="31">
        <v>1096</v>
      </c>
      <c r="I201" s="23"/>
      <c r="J201" s="31" t="s">
        <v>8280</v>
      </c>
      <c r="K201" s="22" t="s">
        <v>6051</v>
      </c>
      <c r="L201" s="31"/>
      <c r="M201" s="32">
        <v>44117</v>
      </c>
      <c r="N201" s="1136"/>
      <c r="O201" s="31"/>
      <c r="P201" s="37"/>
      <c r="Q201" s="26"/>
    </row>
    <row r="202" spans="2:17" ht="19.5" customHeight="1">
      <c r="B202" s="22"/>
      <c r="C202" s="22" t="s">
        <v>35</v>
      </c>
      <c r="D202" s="22" t="s">
        <v>35</v>
      </c>
      <c r="E202" s="31" t="s">
        <v>8281</v>
      </c>
      <c r="F202" s="31">
        <v>10</v>
      </c>
      <c r="G202" s="31">
        <v>210</v>
      </c>
      <c r="H202" s="31">
        <v>2100</v>
      </c>
      <c r="I202" s="23"/>
      <c r="J202" s="31" t="s">
        <v>8282</v>
      </c>
      <c r="K202" s="22" t="s">
        <v>6051</v>
      </c>
      <c r="L202" s="31"/>
      <c r="M202" s="32">
        <v>44117</v>
      </c>
      <c r="N202" s="1136"/>
      <c r="O202" s="31"/>
      <c r="P202" s="37"/>
      <c r="Q202" s="26"/>
    </row>
    <row r="203" spans="2:17" ht="19.5" customHeight="1">
      <c r="B203" s="22"/>
      <c r="C203" s="22" t="s">
        <v>35</v>
      </c>
      <c r="D203" s="22" t="s">
        <v>35</v>
      </c>
      <c r="E203" s="31" t="s">
        <v>8283</v>
      </c>
      <c r="F203" s="31">
        <v>20</v>
      </c>
      <c r="G203" s="31">
        <v>175</v>
      </c>
      <c r="H203" s="31">
        <v>3500</v>
      </c>
      <c r="I203" s="23"/>
      <c r="J203" s="31" t="s">
        <v>8284</v>
      </c>
      <c r="K203" s="22" t="s">
        <v>6051</v>
      </c>
      <c r="L203" s="22"/>
      <c r="M203" s="32">
        <v>44117</v>
      </c>
      <c r="N203" s="31"/>
      <c r="O203" s="22"/>
      <c r="P203" s="37"/>
      <c r="Q203" s="26"/>
    </row>
    <row r="204" spans="2:17" ht="19.5" customHeight="1">
      <c r="B204" s="22"/>
      <c r="C204" s="22" t="s">
        <v>35</v>
      </c>
      <c r="D204" s="22" t="s">
        <v>35</v>
      </c>
      <c r="E204" s="31" t="s">
        <v>8285</v>
      </c>
      <c r="F204" s="31">
        <v>3</v>
      </c>
      <c r="G204" s="31">
        <v>1263</v>
      </c>
      <c r="H204" s="31">
        <v>3789</v>
      </c>
      <c r="I204" s="23"/>
      <c r="J204" s="31" t="s">
        <v>8286</v>
      </c>
      <c r="K204" s="22" t="s">
        <v>6051</v>
      </c>
      <c r="L204" s="22"/>
      <c r="M204" s="32">
        <v>44117</v>
      </c>
      <c r="N204" s="31"/>
      <c r="O204" s="22"/>
      <c r="P204" s="37"/>
      <c r="Q204" s="26"/>
    </row>
    <row r="205" spans="2:17" ht="19.5" customHeight="1">
      <c r="B205" s="22"/>
      <c r="C205" s="22" t="s">
        <v>35</v>
      </c>
      <c r="D205" s="22" t="s">
        <v>35</v>
      </c>
      <c r="E205" s="31" t="s">
        <v>8287</v>
      </c>
      <c r="F205" s="31">
        <v>1</v>
      </c>
      <c r="G205" s="31">
        <v>2330</v>
      </c>
      <c r="H205" s="31">
        <v>2330</v>
      </c>
      <c r="I205" s="23"/>
      <c r="J205" s="31" t="s">
        <v>457</v>
      </c>
      <c r="K205" s="22" t="s">
        <v>6051</v>
      </c>
      <c r="L205" s="22"/>
      <c r="M205" s="32">
        <v>44117</v>
      </c>
      <c r="N205" s="31"/>
      <c r="O205" s="22"/>
      <c r="P205" s="37"/>
      <c r="Q205" s="26"/>
    </row>
    <row r="206" spans="2:17" ht="19.5" customHeight="1">
      <c r="B206" s="22"/>
      <c r="C206" s="22" t="s">
        <v>35</v>
      </c>
      <c r="D206" s="22" t="s">
        <v>35</v>
      </c>
      <c r="E206" s="31" t="s">
        <v>8288</v>
      </c>
      <c r="F206" s="31">
        <v>8</v>
      </c>
      <c r="G206" s="31">
        <v>280</v>
      </c>
      <c r="H206" s="31">
        <v>2240</v>
      </c>
      <c r="I206" s="23"/>
      <c r="J206" s="31" t="s">
        <v>6108</v>
      </c>
      <c r="K206" s="22" t="s">
        <v>6051</v>
      </c>
      <c r="L206" s="22"/>
      <c r="M206" s="32">
        <v>44117</v>
      </c>
      <c r="N206" s="31"/>
      <c r="O206" s="22"/>
      <c r="P206" s="37"/>
      <c r="Q206" s="26"/>
    </row>
    <row r="207" spans="2:17" ht="19.5" customHeight="1">
      <c r="B207" s="22"/>
      <c r="C207" s="22" t="s">
        <v>35</v>
      </c>
      <c r="D207" s="22" t="s">
        <v>35</v>
      </c>
      <c r="E207" s="31" t="s">
        <v>8289</v>
      </c>
      <c r="F207" s="31">
        <v>8</v>
      </c>
      <c r="G207" s="31">
        <v>280</v>
      </c>
      <c r="H207" s="31">
        <v>2240</v>
      </c>
      <c r="I207" s="23"/>
      <c r="J207" s="31" t="s">
        <v>6108</v>
      </c>
      <c r="K207" s="22" t="s">
        <v>6051</v>
      </c>
      <c r="L207" s="22"/>
      <c r="M207" s="32">
        <v>44117</v>
      </c>
      <c r="N207" s="31"/>
      <c r="O207" s="22"/>
      <c r="P207" s="37"/>
      <c r="Q207" s="26"/>
    </row>
    <row r="208" spans="2:17" ht="19.5" customHeight="1">
      <c r="B208" s="22"/>
      <c r="C208" s="22" t="s">
        <v>35</v>
      </c>
      <c r="D208" s="22" t="s">
        <v>35</v>
      </c>
      <c r="E208" s="31" t="s">
        <v>6110</v>
      </c>
      <c r="F208" s="31">
        <v>4</v>
      </c>
      <c r="G208" s="31">
        <v>410</v>
      </c>
      <c r="H208" s="31">
        <v>1640</v>
      </c>
      <c r="I208" s="23"/>
      <c r="J208" s="31" t="s">
        <v>6108</v>
      </c>
      <c r="K208" s="22" t="s">
        <v>6051</v>
      </c>
      <c r="L208" s="22"/>
      <c r="M208" s="32">
        <v>44117</v>
      </c>
      <c r="N208" s="31"/>
      <c r="O208" s="22"/>
      <c r="P208" s="37"/>
      <c r="Q208" s="26"/>
    </row>
    <row r="209" spans="2:17" ht="19.5" customHeight="1">
      <c r="B209" s="22"/>
      <c r="C209" s="22"/>
      <c r="D209" s="22"/>
      <c r="E209" s="31"/>
      <c r="F209" s="31"/>
      <c r="G209" s="31"/>
      <c r="H209" s="31"/>
      <c r="I209" s="23"/>
      <c r="J209" s="31"/>
      <c r="K209" s="22"/>
      <c r="L209" s="22"/>
      <c r="M209" s="32"/>
      <c r="N209" s="31"/>
      <c r="O209" s="22"/>
      <c r="P209" s="37"/>
      <c r="Q209" s="26"/>
    </row>
    <row r="210" spans="2:17" ht="19.5" customHeight="1">
      <c r="B210" s="22"/>
      <c r="C210" s="22" t="s">
        <v>6237</v>
      </c>
      <c r="D210" s="22" t="s">
        <v>6237</v>
      </c>
      <c r="E210" s="31" t="s">
        <v>8290</v>
      </c>
      <c r="F210" s="31">
        <v>1</v>
      </c>
      <c r="G210" s="31">
        <v>7360</v>
      </c>
      <c r="H210" s="31">
        <v>7360</v>
      </c>
      <c r="I210" s="23"/>
      <c r="J210" s="31" t="s">
        <v>8291</v>
      </c>
      <c r="K210" s="22" t="s">
        <v>6051</v>
      </c>
      <c r="L210" s="22"/>
      <c r="M210" s="25">
        <v>44117</v>
      </c>
      <c r="N210" s="31"/>
      <c r="O210" s="22"/>
      <c r="P210" s="37"/>
      <c r="Q210" s="26"/>
    </row>
    <row r="211" spans="2:17" ht="19.5" customHeight="1">
      <c r="B211" s="22"/>
      <c r="C211" s="22" t="s">
        <v>6237</v>
      </c>
      <c r="D211" s="22" t="s">
        <v>6237</v>
      </c>
      <c r="E211" s="31" t="s">
        <v>8292</v>
      </c>
      <c r="F211" s="31">
        <v>1</v>
      </c>
      <c r="G211" s="31">
        <v>6390</v>
      </c>
      <c r="H211" s="31">
        <v>6390</v>
      </c>
      <c r="I211" s="23"/>
      <c r="J211" s="31" t="s">
        <v>499</v>
      </c>
      <c r="K211" s="22" t="s">
        <v>6051</v>
      </c>
      <c r="L211" s="22"/>
      <c r="M211" s="25">
        <v>44117</v>
      </c>
      <c r="N211" s="31"/>
      <c r="O211" s="22"/>
      <c r="P211" s="37"/>
      <c r="Q211" s="26"/>
    </row>
    <row r="212" spans="2:17" ht="19.5" customHeight="1">
      <c r="B212" s="22"/>
      <c r="C212" s="22" t="s">
        <v>6237</v>
      </c>
      <c r="D212" s="22" t="s">
        <v>6237</v>
      </c>
      <c r="E212" s="59" t="s">
        <v>8293</v>
      </c>
      <c r="F212" s="31">
        <v>1</v>
      </c>
      <c r="G212" s="31">
        <v>12950</v>
      </c>
      <c r="H212" s="31">
        <v>12950</v>
      </c>
      <c r="I212" s="23"/>
      <c r="J212" s="31" t="s">
        <v>499</v>
      </c>
      <c r="K212" s="22" t="s">
        <v>6051</v>
      </c>
      <c r="L212" s="22"/>
      <c r="M212" s="25">
        <v>44117</v>
      </c>
      <c r="N212" s="31"/>
      <c r="O212" s="22"/>
      <c r="P212" s="37"/>
      <c r="Q212" s="26"/>
    </row>
    <row r="213" spans="2:17" ht="19.5" customHeight="1">
      <c r="B213" s="22"/>
      <c r="C213" s="22" t="s">
        <v>6237</v>
      </c>
      <c r="D213" s="22" t="s">
        <v>6237</v>
      </c>
      <c r="E213" s="31" t="s">
        <v>8294</v>
      </c>
      <c r="F213" s="31">
        <v>2</v>
      </c>
      <c r="G213" s="31">
        <v>7023</v>
      </c>
      <c r="H213" s="31">
        <v>14046</v>
      </c>
      <c r="I213" s="23"/>
      <c r="J213" s="31" t="s">
        <v>8291</v>
      </c>
      <c r="K213" s="22" t="s">
        <v>6051</v>
      </c>
      <c r="L213" s="22"/>
      <c r="M213" s="25">
        <v>44117</v>
      </c>
      <c r="N213" s="31"/>
      <c r="O213" s="22"/>
      <c r="P213" s="37"/>
      <c r="Q213" s="26"/>
    </row>
    <row r="214" spans="2:17" ht="19.5" customHeight="1">
      <c r="B214" s="22"/>
      <c r="C214" s="22" t="s">
        <v>6237</v>
      </c>
      <c r="D214" s="22" t="s">
        <v>6237</v>
      </c>
      <c r="E214" s="31" t="s">
        <v>8295</v>
      </c>
      <c r="F214" s="31">
        <v>2</v>
      </c>
      <c r="G214" s="31">
        <v>8238</v>
      </c>
      <c r="H214" s="31">
        <v>16476</v>
      </c>
      <c r="I214" s="23"/>
      <c r="J214" s="31" t="s">
        <v>499</v>
      </c>
      <c r="K214" s="22" t="s">
        <v>6051</v>
      </c>
      <c r="L214" s="22"/>
      <c r="M214" s="25">
        <v>44117</v>
      </c>
      <c r="N214" s="31"/>
      <c r="O214" s="22"/>
      <c r="P214" s="37"/>
      <c r="Q214" s="26"/>
    </row>
    <row r="215" spans="2:17" ht="19.5" customHeight="1">
      <c r="B215" s="22"/>
      <c r="C215" s="22" t="s">
        <v>6237</v>
      </c>
      <c r="D215" s="22" t="s">
        <v>6237</v>
      </c>
      <c r="E215" s="31" t="s">
        <v>8296</v>
      </c>
      <c r="F215" s="31">
        <v>2</v>
      </c>
      <c r="G215" s="31">
        <v>6091</v>
      </c>
      <c r="H215" s="31">
        <v>12182</v>
      </c>
      <c r="I215" s="23"/>
      <c r="J215" s="31" t="s">
        <v>499</v>
      </c>
      <c r="K215" s="22" t="s">
        <v>6051</v>
      </c>
      <c r="L215" s="22"/>
      <c r="M215" s="25">
        <v>44117</v>
      </c>
      <c r="N215" s="31"/>
      <c r="O215" s="22"/>
      <c r="P215" s="37"/>
      <c r="Q215" s="26"/>
    </row>
    <row r="216" spans="2:17" ht="19.5" customHeight="1">
      <c r="B216" s="22"/>
      <c r="C216" s="22" t="s">
        <v>6237</v>
      </c>
      <c r="D216" s="22" t="s">
        <v>6237</v>
      </c>
      <c r="E216" s="31" t="s">
        <v>8297</v>
      </c>
      <c r="F216" s="31">
        <v>2</v>
      </c>
      <c r="G216" s="31">
        <v>12334</v>
      </c>
      <c r="H216" s="31">
        <v>24668</v>
      </c>
      <c r="I216" s="23"/>
      <c r="J216" s="31" t="s">
        <v>499</v>
      </c>
      <c r="K216" s="22" t="s">
        <v>6051</v>
      </c>
      <c r="L216" s="22"/>
      <c r="M216" s="25">
        <v>44117</v>
      </c>
      <c r="N216" s="31"/>
      <c r="O216" s="22"/>
      <c r="P216" s="37"/>
      <c r="Q216" s="26"/>
    </row>
    <row r="217" spans="2:17" ht="19.5" customHeight="1">
      <c r="B217" s="22"/>
      <c r="C217" s="22" t="s">
        <v>6237</v>
      </c>
      <c r="D217" s="22" t="s">
        <v>6237</v>
      </c>
      <c r="E217" s="31" t="s">
        <v>8298</v>
      </c>
      <c r="F217" s="31">
        <v>4</v>
      </c>
      <c r="G217" s="31">
        <v>4981</v>
      </c>
      <c r="H217" s="31">
        <v>19924</v>
      </c>
      <c r="I217" s="23"/>
      <c r="J217" s="31" t="s">
        <v>8291</v>
      </c>
      <c r="K217" s="22" t="s">
        <v>6051</v>
      </c>
      <c r="L217" s="22"/>
      <c r="M217" s="25">
        <v>44117</v>
      </c>
      <c r="N217" s="31"/>
      <c r="O217" s="22"/>
      <c r="P217" s="37"/>
      <c r="Q217" s="26"/>
    </row>
    <row r="218" spans="2:17" ht="19.5" customHeight="1">
      <c r="B218" s="22"/>
      <c r="C218" s="22" t="s">
        <v>6237</v>
      </c>
      <c r="D218" s="22" t="s">
        <v>6237</v>
      </c>
      <c r="E218" s="31" t="s">
        <v>8299</v>
      </c>
      <c r="F218" s="31">
        <v>4</v>
      </c>
      <c r="G218" s="31">
        <v>8238</v>
      </c>
      <c r="H218" s="31">
        <v>32952</v>
      </c>
      <c r="I218" s="23"/>
      <c r="J218" s="31" t="s">
        <v>499</v>
      </c>
      <c r="K218" s="22" t="s">
        <v>6051</v>
      </c>
      <c r="L218" s="22"/>
      <c r="M218" s="25">
        <v>44117</v>
      </c>
      <c r="N218" s="31"/>
      <c r="O218" s="22"/>
      <c r="P218" s="37"/>
      <c r="Q218" s="26"/>
    </row>
    <row r="219" spans="2:17" ht="19.5" customHeight="1">
      <c r="B219" s="22"/>
      <c r="C219" s="22"/>
      <c r="D219" s="22"/>
      <c r="E219" s="31"/>
      <c r="F219" s="31"/>
      <c r="G219" s="31"/>
      <c r="H219" s="31"/>
      <c r="I219" s="23"/>
      <c r="J219" s="31"/>
      <c r="K219" s="22"/>
      <c r="L219" s="22"/>
      <c r="M219" s="25"/>
      <c r="N219" s="31"/>
      <c r="O219" s="22"/>
      <c r="P219" s="37"/>
      <c r="Q219" s="26"/>
    </row>
    <row r="220" spans="2:17" s="62" customFormat="1" ht="19.5" customHeight="1">
      <c r="B220" s="57"/>
      <c r="C220" s="57" t="s">
        <v>35</v>
      </c>
      <c r="D220" s="57" t="s">
        <v>35</v>
      </c>
      <c r="E220" s="59" t="s">
        <v>8300</v>
      </c>
      <c r="F220" s="59">
        <v>2</v>
      </c>
      <c r="G220" s="59">
        <v>7023</v>
      </c>
      <c r="H220" s="59">
        <v>14046</v>
      </c>
      <c r="I220" s="53"/>
      <c r="J220" s="59" t="s">
        <v>499</v>
      </c>
      <c r="K220" s="57" t="s">
        <v>6051</v>
      </c>
      <c r="L220" s="57"/>
      <c r="M220" s="60">
        <v>44118</v>
      </c>
      <c r="N220" s="59"/>
      <c r="O220" s="57"/>
      <c r="P220" s="68"/>
      <c r="Q220" s="61"/>
    </row>
    <row r="221" spans="2:17" s="62" customFormat="1" ht="19.5" customHeight="1">
      <c r="B221" s="57"/>
      <c r="C221" s="57" t="s">
        <v>35</v>
      </c>
      <c r="D221" s="57" t="s">
        <v>35</v>
      </c>
      <c r="E221" s="59" t="s">
        <v>8301</v>
      </c>
      <c r="F221" s="59">
        <v>1</v>
      </c>
      <c r="G221" s="59">
        <v>7360</v>
      </c>
      <c r="H221" s="59">
        <v>7360</v>
      </c>
      <c r="I221" s="53"/>
      <c r="J221" s="59" t="s">
        <v>499</v>
      </c>
      <c r="K221" s="57" t="s">
        <v>6051</v>
      </c>
      <c r="L221" s="57"/>
      <c r="M221" s="60">
        <v>44118</v>
      </c>
      <c r="N221" s="59"/>
      <c r="O221" s="57"/>
      <c r="P221" s="68"/>
      <c r="Q221" s="61"/>
    </row>
    <row r="222" spans="2:17" s="62" customFormat="1" ht="19.5" customHeight="1">
      <c r="B222" s="57"/>
      <c r="C222" s="57" t="s">
        <v>35</v>
      </c>
      <c r="D222" s="57" t="s">
        <v>35</v>
      </c>
      <c r="E222" s="59" t="s">
        <v>8302</v>
      </c>
      <c r="F222" s="59">
        <v>1</v>
      </c>
      <c r="G222" s="59">
        <v>2080</v>
      </c>
      <c r="H222" s="59">
        <v>2080</v>
      </c>
      <c r="I222" s="53"/>
      <c r="J222" s="59" t="s">
        <v>457</v>
      </c>
      <c r="K222" s="57" t="s">
        <v>6051</v>
      </c>
      <c r="L222" s="57"/>
      <c r="M222" s="60">
        <v>44119</v>
      </c>
      <c r="N222" s="59"/>
      <c r="O222" s="57"/>
      <c r="P222" s="68"/>
      <c r="Q222" s="61"/>
    </row>
    <row r="223" spans="2:17" s="62" customFormat="1" ht="19.5" customHeight="1">
      <c r="B223" s="57"/>
      <c r="C223" s="57" t="s">
        <v>35</v>
      </c>
      <c r="D223" s="57" t="s">
        <v>35</v>
      </c>
      <c r="E223" s="59" t="s">
        <v>8303</v>
      </c>
      <c r="F223" s="59">
        <v>4</v>
      </c>
      <c r="G223" s="59">
        <v>167</v>
      </c>
      <c r="H223" s="59">
        <v>668</v>
      </c>
      <c r="I223" s="53"/>
      <c r="J223" s="59" t="s">
        <v>8304</v>
      </c>
      <c r="K223" s="57" t="s">
        <v>6051</v>
      </c>
      <c r="L223" s="57"/>
      <c r="M223" s="60">
        <v>44119</v>
      </c>
      <c r="N223" s="59"/>
      <c r="O223" s="57"/>
      <c r="P223" s="68"/>
      <c r="Q223" s="61"/>
    </row>
    <row r="224" spans="2:17" s="62" customFormat="1" ht="19.5" customHeight="1">
      <c r="B224" s="57"/>
      <c r="C224" s="57" t="s">
        <v>35</v>
      </c>
      <c r="D224" s="57" t="s">
        <v>35</v>
      </c>
      <c r="E224" s="59" t="s">
        <v>8305</v>
      </c>
      <c r="F224" s="59">
        <v>2</v>
      </c>
      <c r="G224" s="59">
        <v>7830</v>
      </c>
      <c r="H224" s="59">
        <v>15660</v>
      </c>
      <c r="I224" s="53"/>
      <c r="J224" s="59" t="s">
        <v>457</v>
      </c>
      <c r="K224" s="57" t="s">
        <v>6051</v>
      </c>
      <c r="L224" s="57"/>
      <c r="M224" s="60">
        <v>44119</v>
      </c>
      <c r="N224" s="59"/>
      <c r="O224" s="57"/>
      <c r="P224" s="68"/>
      <c r="Q224" s="61"/>
    </row>
    <row r="225" spans="2:17" s="62" customFormat="1" ht="19.5" customHeight="1">
      <c r="B225" s="57"/>
      <c r="C225" s="57" t="s">
        <v>35</v>
      </c>
      <c r="D225" s="57" t="s">
        <v>35</v>
      </c>
      <c r="E225" s="59" t="s">
        <v>1707</v>
      </c>
      <c r="F225" s="59">
        <v>10</v>
      </c>
      <c r="G225" s="59">
        <v>1221</v>
      </c>
      <c r="H225" s="59">
        <v>12210</v>
      </c>
      <c r="I225" s="53"/>
      <c r="J225" s="59" t="s">
        <v>6126</v>
      </c>
      <c r="K225" s="57" t="s">
        <v>6051</v>
      </c>
      <c r="L225" s="57"/>
      <c r="M225" s="60">
        <v>44119</v>
      </c>
      <c r="N225" s="59"/>
      <c r="O225" s="57"/>
      <c r="P225" s="68"/>
      <c r="Q225" s="61"/>
    </row>
    <row r="226" spans="2:17" s="62" customFormat="1" ht="19.5" customHeight="1">
      <c r="B226" s="57"/>
      <c r="C226" s="57" t="s">
        <v>35</v>
      </c>
      <c r="D226" s="57" t="s">
        <v>35</v>
      </c>
      <c r="E226" s="59" t="s">
        <v>8306</v>
      </c>
      <c r="F226" s="59">
        <v>10</v>
      </c>
      <c r="G226" s="59">
        <v>709</v>
      </c>
      <c r="H226" s="59">
        <v>7090</v>
      </c>
      <c r="I226" s="53"/>
      <c r="J226" s="59" t="s">
        <v>6128</v>
      </c>
      <c r="K226" s="57" t="s">
        <v>6051</v>
      </c>
      <c r="L226" s="57"/>
      <c r="M226" s="60">
        <v>44119</v>
      </c>
      <c r="N226" s="59"/>
      <c r="O226" s="57"/>
      <c r="P226" s="68"/>
      <c r="Q226" s="61"/>
    </row>
    <row r="227" spans="2:17" s="62" customFormat="1" ht="19.5" customHeight="1">
      <c r="B227" s="57"/>
      <c r="C227" s="57" t="s">
        <v>35</v>
      </c>
      <c r="D227" s="57" t="s">
        <v>35</v>
      </c>
      <c r="E227" s="59" t="s">
        <v>8307</v>
      </c>
      <c r="F227" s="59">
        <v>1</v>
      </c>
      <c r="G227" s="59">
        <v>4630</v>
      </c>
      <c r="H227" s="59">
        <v>4630</v>
      </c>
      <c r="I227" s="53"/>
      <c r="J227" s="59" t="s">
        <v>457</v>
      </c>
      <c r="K227" s="57" t="s">
        <v>6051</v>
      </c>
      <c r="L227" s="57"/>
      <c r="M227" s="60">
        <v>44119</v>
      </c>
      <c r="N227" s="59"/>
      <c r="O227" s="57"/>
      <c r="P227" s="68"/>
      <c r="Q227" s="61"/>
    </row>
    <row r="228" spans="2:17" s="62" customFormat="1" ht="19.5" customHeight="1">
      <c r="B228" s="57"/>
      <c r="C228" s="57" t="s">
        <v>35</v>
      </c>
      <c r="D228" s="57" t="s">
        <v>35</v>
      </c>
      <c r="E228" s="59" t="s">
        <v>8308</v>
      </c>
      <c r="F228" s="59">
        <v>20</v>
      </c>
      <c r="G228" s="59">
        <v>105</v>
      </c>
      <c r="H228" s="59">
        <v>2100</v>
      </c>
      <c r="I228" s="53"/>
      <c r="J228" s="59" t="s">
        <v>8309</v>
      </c>
      <c r="K228" s="57" t="s">
        <v>6051</v>
      </c>
      <c r="L228" s="57"/>
      <c r="M228" s="60">
        <v>44119</v>
      </c>
      <c r="N228" s="59"/>
      <c r="O228" s="57"/>
      <c r="P228" s="68"/>
      <c r="Q228" s="61"/>
    </row>
    <row r="229" spans="2:17" s="62" customFormat="1" ht="19.5" customHeight="1">
      <c r="B229" s="57"/>
      <c r="C229" s="57"/>
      <c r="D229" s="57"/>
      <c r="E229" s="59"/>
      <c r="F229" s="53"/>
      <c r="G229" s="52"/>
      <c r="H229" s="52"/>
      <c r="I229" s="53"/>
      <c r="J229" s="59"/>
      <c r="K229" s="59"/>
      <c r="L229" s="57"/>
      <c r="M229" s="60"/>
      <c r="N229" s="59"/>
      <c r="O229" s="57"/>
      <c r="P229" s="68"/>
      <c r="Q229" s="61"/>
    </row>
    <row r="230" spans="2:17" s="62" customFormat="1" ht="19.5" customHeight="1">
      <c r="B230" s="57"/>
      <c r="C230" s="57" t="s">
        <v>35</v>
      </c>
      <c r="D230" s="57" t="s">
        <v>35</v>
      </c>
      <c r="E230" s="59" t="s">
        <v>8310</v>
      </c>
      <c r="F230" s="53">
        <v>1</v>
      </c>
      <c r="G230" s="52">
        <v>5540</v>
      </c>
      <c r="H230" s="52">
        <f>F230*G230</f>
        <v>5540</v>
      </c>
      <c r="I230" s="53"/>
      <c r="J230" s="59" t="s">
        <v>457</v>
      </c>
      <c r="K230" s="57" t="s">
        <v>6051</v>
      </c>
      <c r="L230" s="57"/>
      <c r="M230" s="60">
        <v>44120</v>
      </c>
      <c r="N230" s="59"/>
      <c r="O230" s="57"/>
      <c r="P230" s="68"/>
      <c r="Q230" s="61"/>
    </row>
    <row r="231" spans="2:17" s="62" customFormat="1" ht="19.5" customHeight="1">
      <c r="B231" s="57"/>
      <c r="C231" s="57" t="s">
        <v>35</v>
      </c>
      <c r="D231" s="57" t="s">
        <v>35</v>
      </c>
      <c r="E231" s="59" t="s">
        <v>8311</v>
      </c>
      <c r="F231" s="53">
        <v>1</v>
      </c>
      <c r="G231" s="52">
        <v>5540</v>
      </c>
      <c r="H231" s="52">
        <v>5540</v>
      </c>
      <c r="I231" s="53"/>
      <c r="J231" s="59" t="s">
        <v>457</v>
      </c>
      <c r="K231" s="57" t="s">
        <v>6051</v>
      </c>
      <c r="L231" s="57"/>
      <c r="M231" s="60">
        <v>44120</v>
      </c>
      <c r="N231" s="59"/>
      <c r="O231" s="57"/>
      <c r="P231" s="68"/>
      <c r="Q231" s="61"/>
    </row>
    <row r="232" spans="2:17" ht="19.5" customHeight="1">
      <c r="B232" s="22"/>
      <c r="C232" s="22"/>
      <c r="D232" s="22"/>
      <c r="E232" s="31"/>
      <c r="F232" s="23"/>
      <c r="G232" s="28"/>
      <c r="H232" s="28"/>
      <c r="I232" s="23"/>
      <c r="J232" s="31"/>
      <c r="K232" s="31"/>
      <c r="L232" s="22"/>
      <c r="M232" s="25"/>
      <c r="N232" s="31"/>
      <c r="O232" s="22"/>
      <c r="P232" s="37"/>
      <c r="Q232" s="26"/>
    </row>
    <row r="233" spans="2:17" ht="19.5" customHeight="1">
      <c r="B233" s="22"/>
      <c r="C233" s="22" t="s">
        <v>6237</v>
      </c>
      <c r="D233" s="22" t="s">
        <v>6237</v>
      </c>
      <c r="E233" s="31" t="s">
        <v>8312</v>
      </c>
      <c r="F233" s="31">
        <v>4</v>
      </c>
      <c r="G233" s="31">
        <v>4981</v>
      </c>
      <c r="H233" s="31">
        <v>19924</v>
      </c>
      <c r="I233" s="23"/>
      <c r="J233" s="31" t="s">
        <v>8291</v>
      </c>
      <c r="K233" s="31" t="s">
        <v>6051</v>
      </c>
      <c r="L233" s="22"/>
      <c r="M233" s="25">
        <v>44123</v>
      </c>
      <c r="N233" s="31"/>
      <c r="O233" s="22"/>
      <c r="P233" s="37"/>
      <c r="Q233" s="26"/>
    </row>
    <row r="234" spans="2:17" ht="19.5" customHeight="1">
      <c r="B234" s="22"/>
      <c r="C234" s="22" t="s">
        <v>6237</v>
      </c>
      <c r="D234" s="22" t="s">
        <v>6237</v>
      </c>
      <c r="E234" s="31" t="s">
        <v>8313</v>
      </c>
      <c r="F234" s="31">
        <v>2</v>
      </c>
      <c r="G234" s="31">
        <v>7023</v>
      </c>
      <c r="H234" s="31">
        <v>14046</v>
      </c>
      <c r="I234" s="23"/>
      <c r="J234" s="31" t="s">
        <v>499</v>
      </c>
      <c r="K234" s="31" t="s">
        <v>6051</v>
      </c>
      <c r="L234" s="22"/>
      <c r="M234" s="25">
        <v>44123</v>
      </c>
      <c r="N234" s="31"/>
      <c r="O234" s="22"/>
      <c r="P234" s="37"/>
      <c r="Q234" s="26"/>
    </row>
    <row r="235" spans="2:17" ht="19.5" customHeight="1">
      <c r="B235" s="22"/>
      <c r="C235" s="22" t="s">
        <v>6237</v>
      </c>
      <c r="D235" s="22" t="s">
        <v>6237</v>
      </c>
      <c r="E235" s="31" t="s">
        <v>8314</v>
      </c>
      <c r="F235" s="31">
        <v>1</v>
      </c>
      <c r="G235" s="31">
        <v>7360</v>
      </c>
      <c r="H235" s="31">
        <v>7360</v>
      </c>
      <c r="I235" s="23"/>
      <c r="J235" s="31" t="s">
        <v>499</v>
      </c>
      <c r="K235" s="31" t="s">
        <v>6051</v>
      </c>
      <c r="L235" s="22"/>
      <c r="M235" s="25">
        <v>44123</v>
      </c>
      <c r="N235" s="31"/>
      <c r="O235" s="22"/>
      <c r="P235" s="37"/>
      <c r="Q235" s="26"/>
    </row>
    <row r="236" spans="2:17" ht="19.5" customHeight="1">
      <c r="B236" s="22"/>
      <c r="C236" s="22" t="s">
        <v>6237</v>
      </c>
      <c r="D236" s="22" t="s">
        <v>6237</v>
      </c>
      <c r="E236" s="31" t="s">
        <v>8315</v>
      </c>
      <c r="F236" s="31">
        <v>3</v>
      </c>
      <c r="G236" s="31">
        <v>2789</v>
      </c>
      <c r="H236" s="31">
        <v>8367</v>
      </c>
      <c r="I236" s="23"/>
      <c r="J236" s="31" t="s">
        <v>8316</v>
      </c>
      <c r="K236" s="31" t="s">
        <v>6051</v>
      </c>
      <c r="L236" s="22"/>
      <c r="M236" s="25">
        <v>44123</v>
      </c>
      <c r="N236" s="31"/>
      <c r="O236" s="22"/>
      <c r="P236" s="37"/>
      <c r="Q236" s="26"/>
    </row>
    <row r="237" spans="2:17" ht="19.5" customHeight="1">
      <c r="B237" s="22"/>
      <c r="C237" s="22" t="s">
        <v>6237</v>
      </c>
      <c r="D237" s="22" t="s">
        <v>6237</v>
      </c>
      <c r="E237" s="31" t="s">
        <v>8317</v>
      </c>
      <c r="F237" s="23">
        <v>7</v>
      </c>
      <c r="G237" s="266">
        <v>1730</v>
      </c>
      <c r="H237" s="266">
        <v>12110</v>
      </c>
      <c r="I237" s="23"/>
      <c r="J237" s="31" t="s">
        <v>457</v>
      </c>
      <c r="K237" s="31" t="s">
        <v>6051</v>
      </c>
      <c r="L237" s="22"/>
      <c r="M237" s="25">
        <v>44123</v>
      </c>
      <c r="N237" s="31"/>
      <c r="O237" s="22"/>
      <c r="P237" s="37"/>
      <c r="Q237" s="26"/>
    </row>
    <row r="238" spans="2:17" ht="19.5" customHeight="1">
      <c r="B238" s="22"/>
      <c r="C238" s="22" t="s">
        <v>6237</v>
      </c>
      <c r="D238" s="22" t="s">
        <v>6237</v>
      </c>
      <c r="E238" s="31" t="s">
        <v>8318</v>
      </c>
      <c r="F238" s="23">
        <v>2</v>
      </c>
      <c r="G238" s="266">
        <v>1760</v>
      </c>
      <c r="H238" s="266">
        <v>3520</v>
      </c>
      <c r="I238" s="23"/>
      <c r="J238" s="31" t="s">
        <v>457</v>
      </c>
      <c r="K238" s="31" t="s">
        <v>6051</v>
      </c>
      <c r="L238" s="22"/>
      <c r="M238" s="25">
        <v>44123</v>
      </c>
      <c r="N238" s="31"/>
      <c r="O238" s="22"/>
      <c r="P238" s="37"/>
      <c r="Q238" s="26"/>
    </row>
    <row r="239" spans="2:17" s="62" customFormat="1" ht="19.5" customHeight="1">
      <c r="B239" s="57"/>
      <c r="C239" s="57"/>
      <c r="D239" s="57"/>
      <c r="E239" s="59"/>
      <c r="F239" s="53"/>
      <c r="G239" s="52"/>
      <c r="H239" s="52"/>
      <c r="I239" s="53"/>
      <c r="J239" s="59"/>
      <c r="K239" s="59"/>
      <c r="L239" s="57"/>
      <c r="M239" s="60"/>
      <c r="N239" s="59"/>
      <c r="O239" s="57"/>
      <c r="P239" s="68"/>
      <c r="Q239" s="61"/>
    </row>
    <row r="240" spans="2:17" s="62" customFormat="1" ht="19.5" customHeight="1">
      <c r="B240" s="57"/>
      <c r="C240" s="57" t="s">
        <v>6237</v>
      </c>
      <c r="D240" s="57" t="s">
        <v>6237</v>
      </c>
      <c r="E240" s="59" t="s">
        <v>8319</v>
      </c>
      <c r="F240" s="53">
        <v>2</v>
      </c>
      <c r="G240" s="52">
        <v>1780</v>
      </c>
      <c r="H240" s="52">
        <v>3560</v>
      </c>
      <c r="I240" s="53"/>
      <c r="J240" s="59" t="s">
        <v>457</v>
      </c>
      <c r="K240" s="59" t="s">
        <v>6051</v>
      </c>
      <c r="L240" s="57"/>
      <c r="M240" s="60">
        <v>44124</v>
      </c>
      <c r="N240" s="59"/>
      <c r="O240" s="57"/>
      <c r="P240" s="68"/>
      <c r="Q240" s="61"/>
    </row>
    <row r="241" spans="2:17" s="62" customFormat="1" ht="19.5" customHeight="1">
      <c r="B241" s="57"/>
      <c r="C241" s="57" t="s">
        <v>35</v>
      </c>
      <c r="D241" s="57" t="s">
        <v>35</v>
      </c>
      <c r="E241" s="59" t="s">
        <v>8320</v>
      </c>
      <c r="F241" s="53">
        <v>30</v>
      </c>
      <c r="G241" s="52">
        <v>93</v>
      </c>
      <c r="H241" s="52">
        <v>2790</v>
      </c>
      <c r="I241" s="53"/>
      <c r="J241" s="59" t="s">
        <v>8321</v>
      </c>
      <c r="K241" s="59" t="s">
        <v>6051</v>
      </c>
      <c r="L241" s="57"/>
      <c r="M241" s="60">
        <v>44124</v>
      </c>
      <c r="N241" s="59"/>
      <c r="O241" s="57"/>
      <c r="P241" s="68"/>
      <c r="Q241" s="61"/>
    </row>
    <row r="242" spans="2:17" ht="19.5" customHeight="1">
      <c r="B242" s="22"/>
      <c r="C242" s="22"/>
      <c r="D242" s="22"/>
      <c r="E242" s="31"/>
      <c r="F242" s="23"/>
      <c r="G242" s="28"/>
      <c r="H242" s="28"/>
      <c r="I242" s="23"/>
      <c r="J242" s="31"/>
      <c r="K242" s="31"/>
      <c r="L242" s="22"/>
      <c r="M242" s="25"/>
      <c r="N242" s="31"/>
      <c r="O242" s="22"/>
      <c r="P242" s="37"/>
      <c r="Q242" s="26"/>
    </row>
    <row r="243" spans="2:17" s="62" customFormat="1" ht="19.5" customHeight="1">
      <c r="B243" s="57"/>
      <c r="C243" s="57" t="s">
        <v>35</v>
      </c>
      <c r="D243" s="57" t="s">
        <v>35</v>
      </c>
      <c r="E243" s="59" t="s">
        <v>2398</v>
      </c>
      <c r="F243" s="53">
        <v>3</v>
      </c>
      <c r="G243" s="52">
        <v>7435</v>
      </c>
      <c r="H243" s="52">
        <f>F243*G243</f>
        <v>22305</v>
      </c>
      <c r="I243" s="53"/>
      <c r="J243" s="59" t="s">
        <v>8322</v>
      </c>
      <c r="K243" s="59" t="s">
        <v>6051</v>
      </c>
      <c r="L243" s="57"/>
      <c r="M243" s="60">
        <v>44132</v>
      </c>
      <c r="N243" s="59"/>
      <c r="O243" s="57"/>
      <c r="P243" s="68"/>
      <c r="Q243" s="61"/>
    </row>
    <row r="244" spans="2:17" ht="19.5" customHeight="1">
      <c r="B244" s="22"/>
      <c r="C244" s="22" t="s">
        <v>35</v>
      </c>
      <c r="D244" s="22" t="s">
        <v>35</v>
      </c>
      <c r="E244" s="31" t="s">
        <v>8323</v>
      </c>
      <c r="F244" s="31">
        <v>1</v>
      </c>
      <c r="G244" s="31">
        <v>2760</v>
      </c>
      <c r="H244" s="31">
        <v>2760</v>
      </c>
      <c r="I244" s="23"/>
      <c r="J244" s="31" t="s">
        <v>457</v>
      </c>
      <c r="K244" s="31" t="s">
        <v>6051</v>
      </c>
      <c r="L244" s="22"/>
      <c r="M244" s="25">
        <v>44131</v>
      </c>
      <c r="N244" s="31"/>
      <c r="O244" s="22"/>
      <c r="P244" s="37"/>
      <c r="Q244" s="26"/>
    </row>
    <row r="245" spans="2:17" ht="19.5" customHeight="1">
      <c r="B245" s="22"/>
      <c r="C245" s="22" t="s">
        <v>35</v>
      </c>
      <c r="D245" s="22" t="s">
        <v>35</v>
      </c>
      <c r="E245" s="31" t="s">
        <v>8324</v>
      </c>
      <c r="F245" s="31">
        <v>1</v>
      </c>
      <c r="G245" s="31">
        <v>2650</v>
      </c>
      <c r="H245" s="31">
        <v>2650</v>
      </c>
      <c r="I245" s="23"/>
      <c r="J245" s="31" t="s">
        <v>457</v>
      </c>
      <c r="K245" s="31" t="s">
        <v>6051</v>
      </c>
      <c r="L245" s="22"/>
      <c r="M245" s="25">
        <v>44131</v>
      </c>
      <c r="N245" s="31"/>
      <c r="O245" s="22"/>
      <c r="P245" s="37"/>
      <c r="Q245" s="26"/>
    </row>
    <row r="246" spans="2:17" ht="19.5" customHeight="1">
      <c r="B246" s="22"/>
      <c r="C246" s="22" t="s">
        <v>35</v>
      </c>
      <c r="D246" s="22" t="s">
        <v>35</v>
      </c>
      <c r="E246" s="31" t="s">
        <v>3906</v>
      </c>
      <c r="F246" s="31">
        <v>4</v>
      </c>
      <c r="G246" s="31">
        <v>750</v>
      </c>
      <c r="H246" s="31">
        <v>3000</v>
      </c>
      <c r="I246" s="23"/>
      <c r="J246" s="31" t="s">
        <v>6146</v>
      </c>
      <c r="K246" s="31" t="s">
        <v>6051</v>
      </c>
      <c r="L246" s="22"/>
      <c r="M246" s="25">
        <v>44131</v>
      </c>
      <c r="N246" s="31"/>
      <c r="O246" s="22"/>
      <c r="P246" s="37"/>
      <c r="Q246" s="26"/>
    </row>
    <row r="65534" spans="10:10">
      <c r="J65534" s="31"/>
    </row>
  </sheetData>
  <mergeCells count="6">
    <mergeCell ref="B2:D2"/>
    <mergeCell ref="G2:I2"/>
    <mergeCell ref="B3:D3"/>
    <mergeCell ref="B4:D4"/>
    <mergeCell ref="B5:D5"/>
    <mergeCell ref="B6:D6"/>
  </mergeCells>
  <phoneticPr fontId="4"/>
  <pageMargins left="0.7" right="0.7" top="0.75" bottom="0.75" header="0.3" footer="0.3"/>
  <pageSetup paperSize="9" orientation="portrait" horizontalDpi="1200" verticalDpi="1200"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D663C-3D8D-437B-BE6E-6CFCAE5F405A}">
  <dimension ref="B2:Q329"/>
  <sheetViews>
    <sheetView topLeftCell="A310" zoomScale="80" zoomScaleNormal="80" workbookViewId="0">
      <selection activeCell="E340" sqref="E340"/>
    </sheetView>
  </sheetViews>
  <sheetFormatPr defaultRowHeight="18.75"/>
  <cols>
    <col min="1" max="1" width="2.625" style="8" customWidth="1"/>
    <col min="2" max="2" width="15.5" style="9" bestFit="1" customWidth="1"/>
    <col min="3" max="3" width="14.375" style="9" bestFit="1" customWidth="1"/>
    <col min="4" max="4" width="13.125" style="9" bestFit="1" customWidth="1"/>
    <col min="5" max="5" width="76.875" style="8" bestFit="1" customWidth="1"/>
    <col min="6" max="6" width="6.25" style="3" customWidth="1"/>
    <col min="7" max="8" width="12.75" style="14" customWidth="1"/>
    <col min="9" max="9" width="5.75" style="3" customWidth="1"/>
    <col min="10" max="10" width="26.75" style="8" customWidth="1"/>
    <col min="11" max="11" width="37.25" style="8" bestFit="1" customWidth="1"/>
    <col min="12" max="12" width="11" style="9" customWidth="1"/>
    <col min="13" max="13" width="13.75" style="10" customWidth="1"/>
    <col min="14" max="14" width="6.375" style="8" customWidth="1"/>
    <col min="15" max="15" width="15.875" style="9" customWidth="1"/>
    <col min="16" max="16" width="15.875" style="11" customWidth="1"/>
    <col min="17" max="17" width="15.625" style="12" customWidth="1"/>
    <col min="18" max="256" width="9" style="8"/>
    <col min="257" max="257" width="2.625" style="8" customWidth="1"/>
    <col min="258" max="258" width="15.5" style="8" bestFit="1" customWidth="1"/>
    <col min="259" max="259" width="14.375" style="8" bestFit="1" customWidth="1"/>
    <col min="260" max="260" width="13.125" style="8" bestFit="1" customWidth="1"/>
    <col min="261" max="261" width="76.875" style="8" bestFit="1" customWidth="1"/>
    <col min="262" max="262" width="6.25" style="8" customWidth="1"/>
    <col min="263" max="264" width="12.75" style="8" customWidth="1"/>
    <col min="265" max="265" width="5.75" style="8" customWidth="1"/>
    <col min="266" max="266" width="26.75" style="8" customWidth="1"/>
    <col min="267" max="267" width="37.25" style="8" bestFit="1" customWidth="1"/>
    <col min="268" max="268" width="11" style="8" customWidth="1"/>
    <col min="269" max="269" width="13.75" style="8" customWidth="1"/>
    <col min="270" max="270" width="6.375" style="8" customWidth="1"/>
    <col min="271" max="272" width="15.875" style="8" customWidth="1"/>
    <col min="273" max="273" width="15.625" style="8" customWidth="1"/>
    <col min="274" max="512" width="9" style="8"/>
    <col min="513" max="513" width="2.625" style="8" customWidth="1"/>
    <col min="514" max="514" width="15.5" style="8" bestFit="1" customWidth="1"/>
    <col min="515" max="515" width="14.375" style="8" bestFit="1" customWidth="1"/>
    <col min="516" max="516" width="13.125" style="8" bestFit="1" customWidth="1"/>
    <col min="517" max="517" width="76.875" style="8" bestFit="1" customWidth="1"/>
    <col min="518" max="518" width="6.25" style="8" customWidth="1"/>
    <col min="519" max="520" width="12.75" style="8" customWidth="1"/>
    <col min="521" max="521" width="5.75" style="8" customWidth="1"/>
    <col min="522" max="522" width="26.75" style="8" customWidth="1"/>
    <col min="523" max="523" width="37.25" style="8" bestFit="1" customWidth="1"/>
    <col min="524" max="524" width="11" style="8" customWidth="1"/>
    <col min="525" max="525" width="13.75" style="8" customWidth="1"/>
    <col min="526" max="526" width="6.375" style="8" customWidth="1"/>
    <col min="527" max="528" width="15.875" style="8" customWidth="1"/>
    <col min="529" max="529" width="15.625" style="8" customWidth="1"/>
    <col min="530" max="768" width="9" style="8"/>
    <col min="769" max="769" width="2.625" style="8" customWidth="1"/>
    <col min="770" max="770" width="15.5" style="8" bestFit="1" customWidth="1"/>
    <col min="771" max="771" width="14.375" style="8" bestFit="1" customWidth="1"/>
    <col min="772" max="772" width="13.125" style="8" bestFit="1" customWidth="1"/>
    <col min="773" max="773" width="76.875" style="8" bestFit="1" customWidth="1"/>
    <col min="774" max="774" width="6.25" style="8" customWidth="1"/>
    <col min="775" max="776" width="12.75" style="8" customWidth="1"/>
    <col min="777" max="777" width="5.75" style="8" customWidth="1"/>
    <col min="778" max="778" width="26.75" style="8" customWidth="1"/>
    <col min="779" max="779" width="37.25" style="8" bestFit="1" customWidth="1"/>
    <col min="780" max="780" width="11" style="8" customWidth="1"/>
    <col min="781" max="781" width="13.75" style="8" customWidth="1"/>
    <col min="782" max="782" width="6.375" style="8" customWidth="1"/>
    <col min="783" max="784" width="15.875" style="8" customWidth="1"/>
    <col min="785" max="785" width="15.625" style="8" customWidth="1"/>
    <col min="786" max="1024" width="9" style="8"/>
    <col min="1025" max="1025" width="2.625" style="8" customWidth="1"/>
    <col min="1026" max="1026" width="15.5" style="8" bestFit="1" customWidth="1"/>
    <col min="1027" max="1027" width="14.375" style="8" bestFit="1" customWidth="1"/>
    <col min="1028" max="1028" width="13.125" style="8" bestFit="1" customWidth="1"/>
    <col min="1029" max="1029" width="76.875" style="8" bestFit="1" customWidth="1"/>
    <col min="1030" max="1030" width="6.25" style="8" customWidth="1"/>
    <col min="1031" max="1032" width="12.75" style="8" customWidth="1"/>
    <col min="1033" max="1033" width="5.75" style="8" customWidth="1"/>
    <col min="1034" max="1034" width="26.75" style="8" customWidth="1"/>
    <col min="1035" max="1035" width="37.25" style="8" bestFit="1" customWidth="1"/>
    <col min="1036" max="1036" width="11" style="8" customWidth="1"/>
    <col min="1037" max="1037" width="13.75" style="8" customWidth="1"/>
    <col min="1038" max="1038" width="6.375" style="8" customWidth="1"/>
    <col min="1039" max="1040" width="15.875" style="8" customWidth="1"/>
    <col min="1041" max="1041" width="15.625" style="8" customWidth="1"/>
    <col min="1042" max="1280" width="9" style="8"/>
    <col min="1281" max="1281" width="2.625" style="8" customWidth="1"/>
    <col min="1282" max="1282" width="15.5" style="8" bestFit="1" customWidth="1"/>
    <col min="1283" max="1283" width="14.375" style="8" bestFit="1" customWidth="1"/>
    <col min="1284" max="1284" width="13.125" style="8" bestFit="1" customWidth="1"/>
    <col min="1285" max="1285" width="76.875" style="8" bestFit="1" customWidth="1"/>
    <col min="1286" max="1286" width="6.25" style="8" customWidth="1"/>
    <col min="1287" max="1288" width="12.75" style="8" customWidth="1"/>
    <col min="1289" max="1289" width="5.75" style="8" customWidth="1"/>
    <col min="1290" max="1290" width="26.75" style="8" customWidth="1"/>
    <col min="1291" max="1291" width="37.25" style="8" bestFit="1" customWidth="1"/>
    <col min="1292" max="1292" width="11" style="8" customWidth="1"/>
    <col min="1293" max="1293" width="13.75" style="8" customWidth="1"/>
    <col min="1294" max="1294" width="6.375" style="8" customWidth="1"/>
    <col min="1295" max="1296" width="15.875" style="8" customWidth="1"/>
    <col min="1297" max="1297" width="15.625" style="8" customWidth="1"/>
    <col min="1298" max="1536" width="9" style="8"/>
    <col min="1537" max="1537" width="2.625" style="8" customWidth="1"/>
    <col min="1538" max="1538" width="15.5" style="8" bestFit="1" customWidth="1"/>
    <col min="1539" max="1539" width="14.375" style="8" bestFit="1" customWidth="1"/>
    <col min="1540" max="1540" width="13.125" style="8" bestFit="1" customWidth="1"/>
    <col min="1541" max="1541" width="76.875" style="8" bestFit="1" customWidth="1"/>
    <col min="1542" max="1542" width="6.25" style="8" customWidth="1"/>
    <col min="1543" max="1544" width="12.75" style="8" customWidth="1"/>
    <col min="1545" max="1545" width="5.75" style="8" customWidth="1"/>
    <col min="1546" max="1546" width="26.75" style="8" customWidth="1"/>
    <col min="1547" max="1547" width="37.25" style="8" bestFit="1" customWidth="1"/>
    <col min="1548" max="1548" width="11" style="8" customWidth="1"/>
    <col min="1549" max="1549" width="13.75" style="8" customWidth="1"/>
    <col min="1550" max="1550" width="6.375" style="8" customWidth="1"/>
    <col min="1551" max="1552" width="15.875" style="8" customWidth="1"/>
    <col min="1553" max="1553" width="15.625" style="8" customWidth="1"/>
    <col min="1554" max="1792" width="9" style="8"/>
    <col min="1793" max="1793" width="2.625" style="8" customWidth="1"/>
    <col min="1794" max="1794" width="15.5" style="8" bestFit="1" customWidth="1"/>
    <col min="1795" max="1795" width="14.375" style="8" bestFit="1" customWidth="1"/>
    <col min="1796" max="1796" width="13.125" style="8" bestFit="1" customWidth="1"/>
    <col min="1797" max="1797" width="76.875" style="8" bestFit="1" customWidth="1"/>
    <col min="1798" max="1798" width="6.25" style="8" customWidth="1"/>
    <col min="1799" max="1800" width="12.75" style="8" customWidth="1"/>
    <col min="1801" max="1801" width="5.75" style="8" customWidth="1"/>
    <col min="1802" max="1802" width="26.75" style="8" customWidth="1"/>
    <col min="1803" max="1803" width="37.25" style="8" bestFit="1" customWidth="1"/>
    <col min="1804" max="1804" width="11" style="8" customWidth="1"/>
    <col min="1805" max="1805" width="13.75" style="8" customWidth="1"/>
    <col min="1806" max="1806" width="6.375" style="8" customWidth="1"/>
    <col min="1807" max="1808" width="15.875" style="8" customWidth="1"/>
    <col min="1809" max="1809" width="15.625" style="8" customWidth="1"/>
    <col min="1810" max="2048" width="9" style="8"/>
    <col min="2049" max="2049" width="2.625" style="8" customWidth="1"/>
    <col min="2050" max="2050" width="15.5" style="8" bestFit="1" customWidth="1"/>
    <col min="2051" max="2051" width="14.375" style="8" bestFit="1" customWidth="1"/>
    <col min="2052" max="2052" width="13.125" style="8" bestFit="1" customWidth="1"/>
    <col min="2053" max="2053" width="76.875" style="8" bestFit="1" customWidth="1"/>
    <col min="2054" max="2054" width="6.25" style="8" customWidth="1"/>
    <col min="2055" max="2056" width="12.75" style="8" customWidth="1"/>
    <col min="2057" max="2057" width="5.75" style="8" customWidth="1"/>
    <col min="2058" max="2058" width="26.75" style="8" customWidth="1"/>
    <col min="2059" max="2059" width="37.25" style="8" bestFit="1" customWidth="1"/>
    <col min="2060" max="2060" width="11" style="8" customWidth="1"/>
    <col min="2061" max="2061" width="13.75" style="8" customWidth="1"/>
    <col min="2062" max="2062" width="6.375" style="8" customWidth="1"/>
    <col min="2063" max="2064" width="15.875" style="8" customWidth="1"/>
    <col min="2065" max="2065" width="15.625" style="8" customWidth="1"/>
    <col min="2066" max="2304" width="9" style="8"/>
    <col min="2305" max="2305" width="2.625" style="8" customWidth="1"/>
    <col min="2306" max="2306" width="15.5" style="8" bestFit="1" customWidth="1"/>
    <col min="2307" max="2307" width="14.375" style="8" bestFit="1" customWidth="1"/>
    <col min="2308" max="2308" width="13.125" style="8" bestFit="1" customWidth="1"/>
    <col min="2309" max="2309" width="76.875" style="8" bestFit="1" customWidth="1"/>
    <col min="2310" max="2310" width="6.25" style="8" customWidth="1"/>
    <col min="2311" max="2312" width="12.75" style="8" customWidth="1"/>
    <col min="2313" max="2313" width="5.75" style="8" customWidth="1"/>
    <col min="2314" max="2314" width="26.75" style="8" customWidth="1"/>
    <col min="2315" max="2315" width="37.25" style="8" bestFit="1" customWidth="1"/>
    <col min="2316" max="2316" width="11" style="8" customWidth="1"/>
    <col min="2317" max="2317" width="13.75" style="8" customWidth="1"/>
    <col min="2318" max="2318" width="6.375" style="8" customWidth="1"/>
    <col min="2319" max="2320" width="15.875" style="8" customWidth="1"/>
    <col min="2321" max="2321" width="15.625" style="8" customWidth="1"/>
    <col min="2322" max="2560" width="9" style="8"/>
    <col min="2561" max="2561" width="2.625" style="8" customWidth="1"/>
    <col min="2562" max="2562" width="15.5" style="8" bestFit="1" customWidth="1"/>
    <col min="2563" max="2563" width="14.375" style="8" bestFit="1" customWidth="1"/>
    <col min="2564" max="2564" width="13.125" style="8" bestFit="1" customWidth="1"/>
    <col min="2565" max="2565" width="76.875" style="8" bestFit="1" customWidth="1"/>
    <col min="2566" max="2566" width="6.25" style="8" customWidth="1"/>
    <col min="2567" max="2568" width="12.75" style="8" customWidth="1"/>
    <col min="2569" max="2569" width="5.75" style="8" customWidth="1"/>
    <col min="2570" max="2570" width="26.75" style="8" customWidth="1"/>
    <col min="2571" max="2571" width="37.25" style="8" bestFit="1" customWidth="1"/>
    <col min="2572" max="2572" width="11" style="8" customWidth="1"/>
    <col min="2573" max="2573" width="13.75" style="8" customWidth="1"/>
    <col min="2574" max="2574" width="6.375" style="8" customWidth="1"/>
    <col min="2575" max="2576" width="15.875" style="8" customWidth="1"/>
    <col min="2577" max="2577" width="15.625" style="8" customWidth="1"/>
    <col min="2578" max="2816" width="9" style="8"/>
    <col min="2817" max="2817" width="2.625" style="8" customWidth="1"/>
    <col min="2818" max="2818" width="15.5" style="8" bestFit="1" customWidth="1"/>
    <col min="2819" max="2819" width="14.375" style="8" bestFit="1" customWidth="1"/>
    <col min="2820" max="2820" width="13.125" style="8" bestFit="1" customWidth="1"/>
    <col min="2821" max="2821" width="76.875" style="8" bestFit="1" customWidth="1"/>
    <col min="2822" max="2822" width="6.25" style="8" customWidth="1"/>
    <col min="2823" max="2824" width="12.75" style="8" customWidth="1"/>
    <col min="2825" max="2825" width="5.75" style="8" customWidth="1"/>
    <col min="2826" max="2826" width="26.75" style="8" customWidth="1"/>
    <col min="2827" max="2827" width="37.25" style="8" bestFit="1" customWidth="1"/>
    <col min="2828" max="2828" width="11" style="8" customWidth="1"/>
    <col min="2829" max="2829" width="13.75" style="8" customWidth="1"/>
    <col min="2830" max="2830" width="6.375" style="8" customWidth="1"/>
    <col min="2831" max="2832" width="15.875" style="8" customWidth="1"/>
    <col min="2833" max="2833" width="15.625" style="8" customWidth="1"/>
    <col min="2834" max="3072" width="9" style="8"/>
    <col min="3073" max="3073" width="2.625" style="8" customWidth="1"/>
    <col min="3074" max="3074" width="15.5" style="8" bestFit="1" customWidth="1"/>
    <col min="3075" max="3075" width="14.375" style="8" bestFit="1" customWidth="1"/>
    <col min="3076" max="3076" width="13.125" style="8" bestFit="1" customWidth="1"/>
    <col min="3077" max="3077" width="76.875" style="8" bestFit="1" customWidth="1"/>
    <col min="3078" max="3078" width="6.25" style="8" customWidth="1"/>
    <col min="3079" max="3080" width="12.75" style="8" customWidth="1"/>
    <col min="3081" max="3081" width="5.75" style="8" customWidth="1"/>
    <col min="3082" max="3082" width="26.75" style="8" customWidth="1"/>
    <col min="3083" max="3083" width="37.25" style="8" bestFit="1" customWidth="1"/>
    <col min="3084" max="3084" width="11" style="8" customWidth="1"/>
    <col min="3085" max="3085" width="13.75" style="8" customWidth="1"/>
    <col min="3086" max="3086" width="6.375" style="8" customWidth="1"/>
    <col min="3087" max="3088" width="15.875" style="8" customWidth="1"/>
    <col min="3089" max="3089" width="15.625" style="8" customWidth="1"/>
    <col min="3090" max="3328" width="9" style="8"/>
    <col min="3329" max="3329" width="2.625" style="8" customWidth="1"/>
    <col min="3330" max="3330" width="15.5" style="8" bestFit="1" customWidth="1"/>
    <col min="3331" max="3331" width="14.375" style="8" bestFit="1" customWidth="1"/>
    <col min="3332" max="3332" width="13.125" style="8" bestFit="1" customWidth="1"/>
    <col min="3333" max="3333" width="76.875" style="8" bestFit="1" customWidth="1"/>
    <col min="3334" max="3334" width="6.25" style="8" customWidth="1"/>
    <col min="3335" max="3336" width="12.75" style="8" customWidth="1"/>
    <col min="3337" max="3337" width="5.75" style="8" customWidth="1"/>
    <col min="3338" max="3338" width="26.75" style="8" customWidth="1"/>
    <col min="3339" max="3339" width="37.25" style="8" bestFit="1" customWidth="1"/>
    <col min="3340" max="3340" width="11" style="8" customWidth="1"/>
    <col min="3341" max="3341" width="13.75" style="8" customWidth="1"/>
    <col min="3342" max="3342" width="6.375" style="8" customWidth="1"/>
    <col min="3343" max="3344" width="15.875" style="8" customWidth="1"/>
    <col min="3345" max="3345" width="15.625" style="8" customWidth="1"/>
    <col min="3346" max="3584" width="9" style="8"/>
    <col min="3585" max="3585" width="2.625" style="8" customWidth="1"/>
    <col min="3586" max="3586" width="15.5" style="8" bestFit="1" customWidth="1"/>
    <col min="3587" max="3587" width="14.375" style="8" bestFit="1" customWidth="1"/>
    <col min="3588" max="3588" width="13.125" style="8" bestFit="1" customWidth="1"/>
    <col min="3589" max="3589" width="76.875" style="8" bestFit="1" customWidth="1"/>
    <col min="3590" max="3590" width="6.25" style="8" customWidth="1"/>
    <col min="3591" max="3592" width="12.75" style="8" customWidth="1"/>
    <col min="3593" max="3593" width="5.75" style="8" customWidth="1"/>
    <col min="3594" max="3594" width="26.75" style="8" customWidth="1"/>
    <col min="3595" max="3595" width="37.25" style="8" bestFit="1" customWidth="1"/>
    <col min="3596" max="3596" width="11" style="8" customWidth="1"/>
    <col min="3597" max="3597" width="13.75" style="8" customWidth="1"/>
    <col min="3598" max="3598" width="6.375" style="8" customWidth="1"/>
    <col min="3599" max="3600" width="15.875" style="8" customWidth="1"/>
    <col min="3601" max="3601" width="15.625" style="8" customWidth="1"/>
    <col min="3602" max="3840" width="9" style="8"/>
    <col min="3841" max="3841" width="2.625" style="8" customWidth="1"/>
    <col min="3842" max="3842" width="15.5" style="8" bestFit="1" customWidth="1"/>
    <col min="3843" max="3843" width="14.375" style="8" bestFit="1" customWidth="1"/>
    <col min="3844" max="3844" width="13.125" style="8" bestFit="1" customWidth="1"/>
    <col min="3845" max="3845" width="76.875" style="8" bestFit="1" customWidth="1"/>
    <col min="3846" max="3846" width="6.25" style="8" customWidth="1"/>
    <col min="3847" max="3848" width="12.75" style="8" customWidth="1"/>
    <col min="3849" max="3849" width="5.75" style="8" customWidth="1"/>
    <col min="3850" max="3850" width="26.75" style="8" customWidth="1"/>
    <col min="3851" max="3851" width="37.25" style="8" bestFit="1" customWidth="1"/>
    <col min="3852" max="3852" width="11" style="8" customWidth="1"/>
    <col min="3853" max="3853" width="13.75" style="8" customWidth="1"/>
    <col min="3854" max="3854" width="6.375" style="8" customWidth="1"/>
    <col min="3855" max="3856" width="15.875" style="8" customWidth="1"/>
    <col min="3857" max="3857" width="15.625" style="8" customWidth="1"/>
    <col min="3858" max="4096" width="9" style="8"/>
    <col min="4097" max="4097" width="2.625" style="8" customWidth="1"/>
    <col min="4098" max="4098" width="15.5" style="8" bestFit="1" customWidth="1"/>
    <col min="4099" max="4099" width="14.375" style="8" bestFit="1" customWidth="1"/>
    <col min="4100" max="4100" width="13.125" style="8" bestFit="1" customWidth="1"/>
    <col min="4101" max="4101" width="76.875" style="8" bestFit="1" customWidth="1"/>
    <col min="4102" max="4102" width="6.25" style="8" customWidth="1"/>
    <col min="4103" max="4104" width="12.75" style="8" customWidth="1"/>
    <col min="4105" max="4105" width="5.75" style="8" customWidth="1"/>
    <col min="4106" max="4106" width="26.75" style="8" customWidth="1"/>
    <col min="4107" max="4107" width="37.25" style="8" bestFit="1" customWidth="1"/>
    <col min="4108" max="4108" width="11" style="8" customWidth="1"/>
    <col min="4109" max="4109" width="13.75" style="8" customWidth="1"/>
    <col min="4110" max="4110" width="6.375" style="8" customWidth="1"/>
    <col min="4111" max="4112" width="15.875" style="8" customWidth="1"/>
    <col min="4113" max="4113" width="15.625" style="8" customWidth="1"/>
    <col min="4114" max="4352" width="9" style="8"/>
    <col min="4353" max="4353" width="2.625" style="8" customWidth="1"/>
    <col min="4354" max="4354" width="15.5" style="8" bestFit="1" customWidth="1"/>
    <col min="4355" max="4355" width="14.375" style="8" bestFit="1" customWidth="1"/>
    <col min="4356" max="4356" width="13.125" style="8" bestFit="1" customWidth="1"/>
    <col min="4357" max="4357" width="76.875" style="8" bestFit="1" customWidth="1"/>
    <col min="4358" max="4358" width="6.25" style="8" customWidth="1"/>
    <col min="4359" max="4360" width="12.75" style="8" customWidth="1"/>
    <col min="4361" max="4361" width="5.75" style="8" customWidth="1"/>
    <col min="4362" max="4362" width="26.75" style="8" customWidth="1"/>
    <col min="4363" max="4363" width="37.25" style="8" bestFit="1" customWidth="1"/>
    <col min="4364" max="4364" width="11" style="8" customWidth="1"/>
    <col min="4365" max="4365" width="13.75" style="8" customWidth="1"/>
    <col min="4366" max="4366" width="6.375" style="8" customWidth="1"/>
    <col min="4367" max="4368" width="15.875" style="8" customWidth="1"/>
    <col min="4369" max="4369" width="15.625" style="8" customWidth="1"/>
    <col min="4370" max="4608" width="9" style="8"/>
    <col min="4609" max="4609" width="2.625" style="8" customWidth="1"/>
    <col min="4610" max="4610" width="15.5" style="8" bestFit="1" customWidth="1"/>
    <col min="4611" max="4611" width="14.375" style="8" bestFit="1" customWidth="1"/>
    <col min="4612" max="4612" width="13.125" style="8" bestFit="1" customWidth="1"/>
    <col min="4613" max="4613" width="76.875" style="8" bestFit="1" customWidth="1"/>
    <col min="4614" max="4614" width="6.25" style="8" customWidth="1"/>
    <col min="4615" max="4616" width="12.75" style="8" customWidth="1"/>
    <col min="4617" max="4617" width="5.75" style="8" customWidth="1"/>
    <col min="4618" max="4618" width="26.75" style="8" customWidth="1"/>
    <col min="4619" max="4619" width="37.25" style="8" bestFit="1" customWidth="1"/>
    <col min="4620" max="4620" width="11" style="8" customWidth="1"/>
    <col min="4621" max="4621" width="13.75" style="8" customWidth="1"/>
    <col min="4622" max="4622" width="6.375" style="8" customWidth="1"/>
    <col min="4623" max="4624" width="15.875" style="8" customWidth="1"/>
    <col min="4625" max="4625" width="15.625" style="8" customWidth="1"/>
    <col min="4626" max="4864" width="9" style="8"/>
    <col min="4865" max="4865" width="2.625" style="8" customWidth="1"/>
    <col min="4866" max="4866" width="15.5" style="8" bestFit="1" customWidth="1"/>
    <col min="4867" max="4867" width="14.375" style="8" bestFit="1" customWidth="1"/>
    <col min="4868" max="4868" width="13.125" style="8" bestFit="1" customWidth="1"/>
    <col min="4869" max="4869" width="76.875" style="8" bestFit="1" customWidth="1"/>
    <col min="4870" max="4870" width="6.25" style="8" customWidth="1"/>
    <col min="4871" max="4872" width="12.75" style="8" customWidth="1"/>
    <col min="4873" max="4873" width="5.75" style="8" customWidth="1"/>
    <col min="4874" max="4874" width="26.75" style="8" customWidth="1"/>
    <col min="4875" max="4875" width="37.25" style="8" bestFit="1" customWidth="1"/>
    <col min="4876" max="4876" width="11" style="8" customWidth="1"/>
    <col min="4877" max="4877" width="13.75" style="8" customWidth="1"/>
    <col min="4878" max="4878" width="6.375" style="8" customWidth="1"/>
    <col min="4879" max="4880" width="15.875" style="8" customWidth="1"/>
    <col min="4881" max="4881" width="15.625" style="8" customWidth="1"/>
    <col min="4882" max="5120" width="9" style="8"/>
    <col min="5121" max="5121" width="2.625" style="8" customWidth="1"/>
    <col min="5122" max="5122" width="15.5" style="8" bestFit="1" customWidth="1"/>
    <col min="5123" max="5123" width="14.375" style="8" bestFit="1" customWidth="1"/>
    <col min="5124" max="5124" width="13.125" style="8" bestFit="1" customWidth="1"/>
    <col min="5125" max="5125" width="76.875" style="8" bestFit="1" customWidth="1"/>
    <col min="5126" max="5126" width="6.25" style="8" customWidth="1"/>
    <col min="5127" max="5128" width="12.75" style="8" customWidth="1"/>
    <col min="5129" max="5129" width="5.75" style="8" customWidth="1"/>
    <col min="5130" max="5130" width="26.75" style="8" customWidth="1"/>
    <col min="5131" max="5131" width="37.25" style="8" bestFit="1" customWidth="1"/>
    <col min="5132" max="5132" width="11" style="8" customWidth="1"/>
    <col min="5133" max="5133" width="13.75" style="8" customWidth="1"/>
    <col min="5134" max="5134" width="6.375" style="8" customWidth="1"/>
    <col min="5135" max="5136" width="15.875" style="8" customWidth="1"/>
    <col min="5137" max="5137" width="15.625" style="8" customWidth="1"/>
    <col min="5138" max="5376" width="9" style="8"/>
    <col min="5377" max="5377" width="2.625" style="8" customWidth="1"/>
    <col min="5378" max="5378" width="15.5" style="8" bestFit="1" customWidth="1"/>
    <col min="5379" max="5379" width="14.375" style="8" bestFit="1" customWidth="1"/>
    <col min="5380" max="5380" width="13.125" style="8" bestFit="1" customWidth="1"/>
    <col min="5381" max="5381" width="76.875" style="8" bestFit="1" customWidth="1"/>
    <col min="5382" max="5382" width="6.25" style="8" customWidth="1"/>
    <col min="5383" max="5384" width="12.75" style="8" customWidth="1"/>
    <col min="5385" max="5385" width="5.75" style="8" customWidth="1"/>
    <col min="5386" max="5386" width="26.75" style="8" customWidth="1"/>
    <col min="5387" max="5387" width="37.25" style="8" bestFit="1" customWidth="1"/>
    <col min="5388" max="5388" width="11" style="8" customWidth="1"/>
    <col min="5389" max="5389" width="13.75" style="8" customWidth="1"/>
    <col min="5390" max="5390" width="6.375" style="8" customWidth="1"/>
    <col min="5391" max="5392" width="15.875" style="8" customWidth="1"/>
    <col min="5393" max="5393" width="15.625" style="8" customWidth="1"/>
    <col min="5394" max="5632" width="9" style="8"/>
    <col min="5633" max="5633" width="2.625" style="8" customWidth="1"/>
    <col min="5634" max="5634" width="15.5" style="8" bestFit="1" customWidth="1"/>
    <col min="5635" max="5635" width="14.375" style="8" bestFit="1" customWidth="1"/>
    <col min="5636" max="5636" width="13.125" style="8" bestFit="1" customWidth="1"/>
    <col min="5637" max="5637" width="76.875" style="8" bestFit="1" customWidth="1"/>
    <col min="5638" max="5638" width="6.25" style="8" customWidth="1"/>
    <col min="5639" max="5640" width="12.75" style="8" customWidth="1"/>
    <col min="5641" max="5641" width="5.75" style="8" customWidth="1"/>
    <col min="5642" max="5642" width="26.75" style="8" customWidth="1"/>
    <col min="5643" max="5643" width="37.25" style="8" bestFit="1" customWidth="1"/>
    <col min="5644" max="5644" width="11" style="8" customWidth="1"/>
    <col min="5645" max="5645" width="13.75" style="8" customWidth="1"/>
    <col min="5646" max="5646" width="6.375" style="8" customWidth="1"/>
    <col min="5647" max="5648" width="15.875" style="8" customWidth="1"/>
    <col min="5649" max="5649" width="15.625" style="8" customWidth="1"/>
    <col min="5650" max="5888" width="9" style="8"/>
    <col min="5889" max="5889" width="2.625" style="8" customWidth="1"/>
    <col min="5890" max="5890" width="15.5" style="8" bestFit="1" customWidth="1"/>
    <col min="5891" max="5891" width="14.375" style="8" bestFit="1" customWidth="1"/>
    <col min="5892" max="5892" width="13.125" style="8" bestFit="1" customWidth="1"/>
    <col min="5893" max="5893" width="76.875" style="8" bestFit="1" customWidth="1"/>
    <col min="5894" max="5894" width="6.25" style="8" customWidth="1"/>
    <col min="5895" max="5896" width="12.75" style="8" customWidth="1"/>
    <col min="5897" max="5897" width="5.75" style="8" customWidth="1"/>
    <col min="5898" max="5898" width="26.75" style="8" customWidth="1"/>
    <col min="5899" max="5899" width="37.25" style="8" bestFit="1" customWidth="1"/>
    <col min="5900" max="5900" width="11" style="8" customWidth="1"/>
    <col min="5901" max="5901" width="13.75" style="8" customWidth="1"/>
    <col min="5902" max="5902" width="6.375" style="8" customWidth="1"/>
    <col min="5903" max="5904" width="15.875" style="8" customWidth="1"/>
    <col min="5905" max="5905" width="15.625" style="8" customWidth="1"/>
    <col min="5906" max="6144" width="9" style="8"/>
    <col min="6145" max="6145" width="2.625" style="8" customWidth="1"/>
    <col min="6146" max="6146" width="15.5" style="8" bestFit="1" customWidth="1"/>
    <col min="6147" max="6147" width="14.375" style="8" bestFit="1" customWidth="1"/>
    <col min="6148" max="6148" width="13.125" style="8" bestFit="1" customWidth="1"/>
    <col min="6149" max="6149" width="76.875" style="8" bestFit="1" customWidth="1"/>
    <col min="6150" max="6150" width="6.25" style="8" customWidth="1"/>
    <col min="6151" max="6152" width="12.75" style="8" customWidth="1"/>
    <col min="6153" max="6153" width="5.75" style="8" customWidth="1"/>
    <col min="6154" max="6154" width="26.75" style="8" customWidth="1"/>
    <col min="6155" max="6155" width="37.25" style="8" bestFit="1" customWidth="1"/>
    <col min="6156" max="6156" width="11" style="8" customWidth="1"/>
    <col min="6157" max="6157" width="13.75" style="8" customWidth="1"/>
    <col min="6158" max="6158" width="6.375" style="8" customWidth="1"/>
    <col min="6159" max="6160" width="15.875" style="8" customWidth="1"/>
    <col min="6161" max="6161" width="15.625" style="8" customWidth="1"/>
    <col min="6162" max="6400" width="9" style="8"/>
    <col min="6401" max="6401" width="2.625" style="8" customWidth="1"/>
    <col min="6402" max="6402" width="15.5" style="8" bestFit="1" customWidth="1"/>
    <col min="6403" max="6403" width="14.375" style="8" bestFit="1" customWidth="1"/>
    <col min="6404" max="6404" width="13.125" style="8" bestFit="1" customWidth="1"/>
    <col min="6405" max="6405" width="76.875" style="8" bestFit="1" customWidth="1"/>
    <col min="6406" max="6406" width="6.25" style="8" customWidth="1"/>
    <col min="6407" max="6408" width="12.75" style="8" customWidth="1"/>
    <col min="6409" max="6409" width="5.75" style="8" customWidth="1"/>
    <col min="6410" max="6410" width="26.75" style="8" customWidth="1"/>
    <col min="6411" max="6411" width="37.25" style="8" bestFit="1" customWidth="1"/>
    <col min="6412" max="6412" width="11" style="8" customWidth="1"/>
    <col min="6413" max="6413" width="13.75" style="8" customWidth="1"/>
    <col min="6414" max="6414" width="6.375" style="8" customWidth="1"/>
    <col min="6415" max="6416" width="15.875" style="8" customWidth="1"/>
    <col min="6417" max="6417" width="15.625" style="8" customWidth="1"/>
    <col min="6418" max="6656" width="9" style="8"/>
    <col min="6657" max="6657" width="2.625" style="8" customWidth="1"/>
    <col min="6658" max="6658" width="15.5" style="8" bestFit="1" customWidth="1"/>
    <col min="6659" max="6659" width="14.375" style="8" bestFit="1" customWidth="1"/>
    <col min="6660" max="6660" width="13.125" style="8" bestFit="1" customWidth="1"/>
    <col min="6661" max="6661" width="76.875" style="8" bestFit="1" customWidth="1"/>
    <col min="6662" max="6662" width="6.25" style="8" customWidth="1"/>
    <col min="6663" max="6664" width="12.75" style="8" customWidth="1"/>
    <col min="6665" max="6665" width="5.75" style="8" customWidth="1"/>
    <col min="6666" max="6666" width="26.75" style="8" customWidth="1"/>
    <col min="6667" max="6667" width="37.25" style="8" bestFit="1" customWidth="1"/>
    <col min="6668" max="6668" width="11" style="8" customWidth="1"/>
    <col min="6669" max="6669" width="13.75" style="8" customWidth="1"/>
    <col min="6670" max="6670" width="6.375" style="8" customWidth="1"/>
    <col min="6671" max="6672" width="15.875" style="8" customWidth="1"/>
    <col min="6673" max="6673" width="15.625" style="8" customWidth="1"/>
    <col min="6674" max="6912" width="9" style="8"/>
    <col min="6913" max="6913" width="2.625" style="8" customWidth="1"/>
    <col min="6914" max="6914" width="15.5" style="8" bestFit="1" customWidth="1"/>
    <col min="6915" max="6915" width="14.375" style="8" bestFit="1" customWidth="1"/>
    <col min="6916" max="6916" width="13.125" style="8" bestFit="1" customWidth="1"/>
    <col min="6917" max="6917" width="76.875" style="8" bestFit="1" customWidth="1"/>
    <col min="6918" max="6918" width="6.25" style="8" customWidth="1"/>
    <col min="6919" max="6920" width="12.75" style="8" customWidth="1"/>
    <col min="6921" max="6921" width="5.75" style="8" customWidth="1"/>
    <col min="6922" max="6922" width="26.75" style="8" customWidth="1"/>
    <col min="6923" max="6923" width="37.25" style="8" bestFit="1" customWidth="1"/>
    <col min="6924" max="6924" width="11" style="8" customWidth="1"/>
    <col min="6925" max="6925" width="13.75" style="8" customWidth="1"/>
    <col min="6926" max="6926" width="6.375" style="8" customWidth="1"/>
    <col min="6927" max="6928" width="15.875" style="8" customWidth="1"/>
    <col min="6929" max="6929" width="15.625" style="8" customWidth="1"/>
    <col min="6930" max="7168" width="9" style="8"/>
    <col min="7169" max="7169" width="2.625" style="8" customWidth="1"/>
    <col min="7170" max="7170" width="15.5" style="8" bestFit="1" customWidth="1"/>
    <col min="7171" max="7171" width="14.375" style="8" bestFit="1" customWidth="1"/>
    <col min="7172" max="7172" width="13.125" style="8" bestFit="1" customWidth="1"/>
    <col min="7173" max="7173" width="76.875" style="8" bestFit="1" customWidth="1"/>
    <col min="7174" max="7174" width="6.25" style="8" customWidth="1"/>
    <col min="7175" max="7176" width="12.75" style="8" customWidth="1"/>
    <col min="7177" max="7177" width="5.75" style="8" customWidth="1"/>
    <col min="7178" max="7178" width="26.75" style="8" customWidth="1"/>
    <col min="7179" max="7179" width="37.25" style="8" bestFit="1" customWidth="1"/>
    <col min="7180" max="7180" width="11" style="8" customWidth="1"/>
    <col min="7181" max="7181" width="13.75" style="8" customWidth="1"/>
    <col min="7182" max="7182" width="6.375" style="8" customWidth="1"/>
    <col min="7183" max="7184" width="15.875" style="8" customWidth="1"/>
    <col min="7185" max="7185" width="15.625" style="8" customWidth="1"/>
    <col min="7186" max="7424" width="9" style="8"/>
    <col min="7425" max="7425" width="2.625" style="8" customWidth="1"/>
    <col min="7426" max="7426" width="15.5" style="8" bestFit="1" customWidth="1"/>
    <col min="7427" max="7427" width="14.375" style="8" bestFit="1" customWidth="1"/>
    <col min="7428" max="7428" width="13.125" style="8" bestFit="1" customWidth="1"/>
    <col min="7429" max="7429" width="76.875" style="8" bestFit="1" customWidth="1"/>
    <col min="7430" max="7430" width="6.25" style="8" customWidth="1"/>
    <col min="7431" max="7432" width="12.75" style="8" customWidth="1"/>
    <col min="7433" max="7433" width="5.75" style="8" customWidth="1"/>
    <col min="7434" max="7434" width="26.75" style="8" customWidth="1"/>
    <col min="7435" max="7435" width="37.25" style="8" bestFit="1" customWidth="1"/>
    <col min="7436" max="7436" width="11" style="8" customWidth="1"/>
    <col min="7437" max="7437" width="13.75" style="8" customWidth="1"/>
    <col min="7438" max="7438" width="6.375" style="8" customWidth="1"/>
    <col min="7439" max="7440" width="15.875" style="8" customWidth="1"/>
    <col min="7441" max="7441" width="15.625" style="8" customWidth="1"/>
    <col min="7442" max="7680" width="9" style="8"/>
    <col min="7681" max="7681" width="2.625" style="8" customWidth="1"/>
    <col min="7682" max="7682" width="15.5" style="8" bestFit="1" customWidth="1"/>
    <col min="7683" max="7683" width="14.375" style="8" bestFit="1" customWidth="1"/>
    <col min="7684" max="7684" width="13.125" style="8" bestFit="1" customWidth="1"/>
    <col min="7685" max="7685" width="76.875" style="8" bestFit="1" customWidth="1"/>
    <col min="7686" max="7686" width="6.25" style="8" customWidth="1"/>
    <col min="7687" max="7688" width="12.75" style="8" customWidth="1"/>
    <col min="7689" max="7689" width="5.75" style="8" customWidth="1"/>
    <col min="7690" max="7690" width="26.75" style="8" customWidth="1"/>
    <col min="7691" max="7691" width="37.25" style="8" bestFit="1" customWidth="1"/>
    <col min="7692" max="7692" width="11" style="8" customWidth="1"/>
    <col min="7693" max="7693" width="13.75" style="8" customWidth="1"/>
    <col min="7694" max="7694" width="6.375" style="8" customWidth="1"/>
    <col min="7695" max="7696" width="15.875" style="8" customWidth="1"/>
    <col min="7697" max="7697" width="15.625" style="8" customWidth="1"/>
    <col min="7698" max="7936" width="9" style="8"/>
    <col min="7937" max="7937" width="2.625" style="8" customWidth="1"/>
    <col min="7938" max="7938" width="15.5" style="8" bestFit="1" customWidth="1"/>
    <col min="7939" max="7939" width="14.375" style="8" bestFit="1" customWidth="1"/>
    <col min="7940" max="7940" width="13.125" style="8" bestFit="1" customWidth="1"/>
    <col min="7941" max="7941" width="76.875" style="8" bestFit="1" customWidth="1"/>
    <col min="7942" max="7942" width="6.25" style="8" customWidth="1"/>
    <col min="7943" max="7944" width="12.75" style="8" customWidth="1"/>
    <col min="7945" max="7945" width="5.75" style="8" customWidth="1"/>
    <col min="7946" max="7946" width="26.75" style="8" customWidth="1"/>
    <col min="7947" max="7947" width="37.25" style="8" bestFit="1" customWidth="1"/>
    <col min="7948" max="7948" width="11" style="8" customWidth="1"/>
    <col min="7949" max="7949" width="13.75" style="8" customWidth="1"/>
    <col min="7950" max="7950" width="6.375" style="8" customWidth="1"/>
    <col min="7951" max="7952" width="15.875" style="8" customWidth="1"/>
    <col min="7953" max="7953" width="15.625" style="8" customWidth="1"/>
    <col min="7954" max="8192" width="9" style="8"/>
    <col min="8193" max="8193" width="2.625" style="8" customWidth="1"/>
    <col min="8194" max="8194" width="15.5" style="8" bestFit="1" customWidth="1"/>
    <col min="8195" max="8195" width="14.375" style="8" bestFit="1" customWidth="1"/>
    <col min="8196" max="8196" width="13.125" style="8" bestFit="1" customWidth="1"/>
    <col min="8197" max="8197" width="76.875" style="8" bestFit="1" customWidth="1"/>
    <col min="8198" max="8198" width="6.25" style="8" customWidth="1"/>
    <col min="8199" max="8200" width="12.75" style="8" customWidth="1"/>
    <col min="8201" max="8201" width="5.75" style="8" customWidth="1"/>
    <col min="8202" max="8202" width="26.75" style="8" customWidth="1"/>
    <col min="8203" max="8203" width="37.25" style="8" bestFit="1" customWidth="1"/>
    <col min="8204" max="8204" width="11" style="8" customWidth="1"/>
    <col min="8205" max="8205" width="13.75" style="8" customWidth="1"/>
    <col min="8206" max="8206" width="6.375" style="8" customWidth="1"/>
    <col min="8207" max="8208" width="15.875" style="8" customWidth="1"/>
    <col min="8209" max="8209" width="15.625" style="8" customWidth="1"/>
    <col min="8210" max="8448" width="9" style="8"/>
    <col min="8449" max="8449" width="2.625" style="8" customWidth="1"/>
    <col min="8450" max="8450" width="15.5" style="8" bestFit="1" customWidth="1"/>
    <col min="8451" max="8451" width="14.375" style="8" bestFit="1" customWidth="1"/>
    <col min="8452" max="8452" width="13.125" style="8" bestFit="1" customWidth="1"/>
    <col min="8453" max="8453" width="76.875" style="8" bestFit="1" customWidth="1"/>
    <col min="8454" max="8454" width="6.25" style="8" customWidth="1"/>
    <col min="8455" max="8456" width="12.75" style="8" customWidth="1"/>
    <col min="8457" max="8457" width="5.75" style="8" customWidth="1"/>
    <col min="8458" max="8458" width="26.75" style="8" customWidth="1"/>
    <col min="8459" max="8459" width="37.25" style="8" bestFit="1" customWidth="1"/>
    <col min="8460" max="8460" width="11" style="8" customWidth="1"/>
    <col min="8461" max="8461" width="13.75" style="8" customWidth="1"/>
    <col min="8462" max="8462" width="6.375" style="8" customWidth="1"/>
    <col min="8463" max="8464" width="15.875" style="8" customWidth="1"/>
    <col min="8465" max="8465" width="15.625" style="8" customWidth="1"/>
    <col min="8466" max="8704" width="9" style="8"/>
    <col min="8705" max="8705" width="2.625" style="8" customWidth="1"/>
    <col min="8706" max="8706" width="15.5" style="8" bestFit="1" customWidth="1"/>
    <col min="8707" max="8707" width="14.375" style="8" bestFit="1" customWidth="1"/>
    <col min="8708" max="8708" width="13.125" style="8" bestFit="1" customWidth="1"/>
    <col min="8709" max="8709" width="76.875" style="8" bestFit="1" customWidth="1"/>
    <col min="8710" max="8710" width="6.25" style="8" customWidth="1"/>
    <col min="8711" max="8712" width="12.75" style="8" customWidth="1"/>
    <col min="8713" max="8713" width="5.75" style="8" customWidth="1"/>
    <col min="8714" max="8714" width="26.75" style="8" customWidth="1"/>
    <col min="8715" max="8715" width="37.25" style="8" bestFit="1" customWidth="1"/>
    <col min="8716" max="8716" width="11" style="8" customWidth="1"/>
    <col min="8717" max="8717" width="13.75" style="8" customWidth="1"/>
    <col min="8718" max="8718" width="6.375" style="8" customWidth="1"/>
    <col min="8719" max="8720" width="15.875" style="8" customWidth="1"/>
    <col min="8721" max="8721" width="15.625" style="8" customWidth="1"/>
    <col min="8722" max="8960" width="9" style="8"/>
    <col min="8961" max="8961" width="2.625" style="8" customWidth="1"/>
    <col min="8962" max="8962" width="15.5" style="8" bestFit="1" customWidth="1"/>
    <col min="8963" max="8963" width="14.375" style="8" bestFit="1" customWidth="1"/>
    <col min="8964" max="8964" width="13.125" style="8" bestFit="1" customWidth="1"/>
    <col min="8965" max="8965" width="76.875" style="8" bestFit="1" customWidth="1"/>
    <col min="8966" max="8966" width="6.25" style="8" customWidth="1"/>
    <col min="8967" max="8968" width="12.75" style="8" customWidth="1"/>
    <col min="8969" max="8969" width="5.75" style="8" customWidth="1"/>
    <col min="8970" max="8970" width="26.75" style="8" customWidth="1"/>
    <col min="8971" max="8971" width="37.25" style="8" bestFit="1" customWidth="1"/>
    <col min="8972" max="8972" width="11" style="8" customWidth="1"/>
    <col min="8973" max="8973" width="13.75" style="8" customWidth="1"/>
    <col min="8974" max="8974" width="6.375" style="8" customWidth="1"/>
    <col min="8975" max="8976" width="15.875" style="8" customWidth="1"/>
    <col min="8977" max="8977" width="15.625" style="8" customWidth="1"/>
    <col min="8978" max="9216" width="9" style="8"/>
    <col min="9217" max="9217" width="2.625" style="8" customWidth="1"/>
    <col min="9218" max="9218" width="15.5" style="8" bestFit="1" customWidth="1"/>
    <col min="9219" max="9219" width="14.375" style="8" bestFit="1" customWidth="1"/>
    <col min="9220" max="9220" width="13.125" style="8" bestFit="1" customWidth="1"/>
    <col min="9221" max="9221" width="76.875" style="8" bestFit="1" customWidth="1"/>
    <col min="9222" max="9222" width="6.25" style="8" customWidth="1"/>
    <col min="9223" max="9224" width="12.75" style="8" customWidth="1"/>
    <col min="9225" max="9225" width="5.75" style="8" customWidth="1"/>
    <col min="9226" max="9226" width="26.75" style="8" customWidth="1"/>
    <col min="9227" max="9227" width="37.25" style="8" bestFit="1" customWidth="1"/>
    <col min="9228" max="9228" width="11" style="8" customWidth="1"/>
    <col min="9229" max="9229" width="13.75" style="8" customWidth="1"/>
    <col min="9230" max="9230" width="6.375" style="8" customWidth="1"/>
    <col min="9231" max="9232" width="15.875" style="8" customWidth="1"/>
    <col min="9233" max="9233" width="15.625" style="8" customWidth="1"/>
    <col min="9234" max="9472" width="9" style="8"/>
    <col min="9473" max="9473" width="2.625" style="8" customWidth="1"/>
    <col min="9474" max="9474" width="15.5" style="8" bestFit="1" customWidth="1"/>
    <col min="9475" max="9475" width="14.375" style="8" bestFit="1" customWidth="1"/>
    <col min="9476" max="9476" width="13.125" style="8" bestFit="1" customWidth="1"/>
    <col min="9477" max="9477" width="76.875" style="8" bestFit="1" customWidth="1"/>
    <col min="9478" max="9478" width="6.25" style="8" customWidth="1"/>
    <col min="9479" max="9480" width="12.75" style="8" customWidth="1"/>
    <col min="9481" max="9481" width="5.75" style="8" customWidth="1"/>
    <col min="9482" max="9482" width="26.75" style="8" customWidth="1"/>
    <col min="9483" max="9483" width="37.25" style="8" bestFit="1" customWidth="1"/>
    <col min="9484" max="9484" width="11" style="8" customWidth="1"/>
    <col min="9485" max="9485" width="13.75" style="8" customWidth="1"/>
    <col min="9486" max="9486" width="6.375" style="8" customWidth="1"/>
    <col min="9487" max="9488" width="15.875" style="8" customWidth="1"/>
    <col min="9489" max="9489" width="15.625" style="8" customWidth="1"/>
    <col min="9490" max="9728" width="9" style="8"/>
    <col min="9729" max="9729" width="2.625" style="8" customWidth="1"/>
    <col min="9730" max="9730" width="15.5" style="8" bestFit="1" customWidth="1"/>
    <col min="9731" max="9731" width="14.375" style="8" bestFit="1" customWidth="1"/>
    <col min="9732" max="9732" width="13.125" style="8" bestFit="1" customWidth="1"/>
    <col min="9733" max="9733" width="76.875" style="8" bestFit="1" customWidth="1"/>
    <col min="9734" max="9734" width="6.25" style="8" customWidth="1"/>
    <col min="9735" max="9736" width="12.75" style="8" customWidth="1"/>
    <col min="9737" max="9737" width="5.75" style="8" customWidth="1"/>
    <col min="9738" max="9738" width="26.75" style="8" customWidth="1"/>
    <col min="9739" max="9739" width="37.25" style="8" bestFit="1" customWidth="1"/>
    <col min="9740" max="9740" width="11" style="8" customWidth="1"/>
    <col min="9741" max="9741" width="13.75" style="8" customWidth="1"/>
    <col min="9742" max="9742" width="6.375" style="8" customWidth="1"/>
    <col min="9743" max="9744" width="15.875" style="8" customWidth="1"/>
    <col min="9745" max="9745" width="15.625" style="8" customWidth="1"/>
    <col min="9746" max="9984" width="9" style="8"/>
    <col min="9985" max="9985" width="2.625" style="8" customWidth="1"/>
    <col min="9986" max="9986" width="15.5" style="8" bestFit="1" customWidth="1"/>
    <col min="9987" max="9987" width="14.375" style="8" bestFit="1" customWidth="1"/>
    <col min="9988" max="9988" width="13.125" style="8" bestFit="1" customWidth="1"/>
    <col min="9989" max="9989" width="76.875" style="8" bestFit="1" customWidth="1"/>
    <col min="9990" max="9990" width="6.25" style="8" customWidth="1"/>
    <col min="9991" max="9992" width="12.75" style="8" customWidth="1"/>
    <col min="9993" max="9993" width="5.75" style="8" customWidth="1"/>
    <col min="9994" max="9994" width="26.75" style="8" customWidth="1"/>
    <col min="9995" max="9995" width="37.25" style="8" bestFit="1" customWidth="1"/>
    <col min="9996" max="9996" width="11" style="8" customWidth="1"/>
    <col min="9997" max="9997" width="13.75" style="8" customWidth="1"/>
    <col min="9998" max="9998" width="6.375" style="8" customWidth="1"/>
    <col min="9999" max="10000" width="15.875" style="8" customWidth="1"/>
    <col min="10001" max="10001" width="15.625" style="8" customWidth="1"/>
    <col min="10002" max="10240" width="9" style="8"/>
    <col min="10241" max="10241" width="2.625" style="8" customWidth="1"/>
    <col min="10242" max="10242" width="15.5" style="8" bestFit="1" customWidth="1"/>
    <col min="10243" max="10243" width="14.375" style="8" bestFit="1" customWidth="1"/>
    <col min="10244" max="10244" width="13.125" style="8" bestFit="1" customWidth="1"/>
    <col min="10245" max="10245" width="76.875" style="8" bestFit="1" customWidth="1"/>
    <col min="10246" max="10246" width="6.25" style="8" customWidth="1"/>
    <col min="10247" max="10248" width="12.75" style="8" customWidth="1"/>
    <col min="10249" max="10249" width="5.75" style="8" customWidth="1"/>
    <col min="10250" max="10250" width="26.75" style="8" customWidth="1"/>
    <col min="10251" max="10251" width="37.25" style="8" bestFit="1" customWidth="1"/>
    <col min="10252" max="10252" width="11" style="8" customWidth="1"/>
    <col min="10253" max="10253" width="13.75" style="8" customWidth="1"/>
    <col min="10254" max="10254" width="6.375" style="8" customWidth="1"/>
    <col min="10255" max="10256" width="15.875" style="8" customWidth="1"/>
    <col min="10257" max="10257" width="15.625" style="8" customWidth="1"/>
    <col min="10258" max="10496" width="9" style="8"/>
    <col min="10497" max="10497" width="2.625" style="8" customWidth="1"/>
    <col min="10498" max="10498" width="15.5" style="8" bestFit="1" customWidth="1"/>
    <col min="10499" max="10499" width="14.375" style="8" bestFit="1" customWidth="1"/>
    <col min="10500" max="10500" width="13.125" style="8" bestFit="1" customWidth="1"/>
    <col min="10501" max="10501" width="76.875" style="8" bestFit="1" customWidth="1"/>
    <col min="10502" max="10502" width="6.25" style="8" customWidth="1"/>
    <col min="10503" max="10504" width="12.75" style="8" customWidth="1"/>
    <col min="10505" max="10505" width="5.75" style="8" customWidth="1"/>
    <col min="10506" max="10506" width="26.75" style="8" customWidth="1"/>
    <col min="10507" max="10507" width="37.25" style="8" bestFit="1" customWidth="1"/>
    <col min="10508" max="10508" width="11" style="8" customWidth="1"/>
    <col min="10509" max="10509" width="13.75" style="8" customWidth="1"/>
    <col min="10510" max="10510" width="6.375" style="8" customWidth="1"/>
    <col min="10511" max="10512" width="15.875" style="8" customWidth="1"/>
    <col min="10513" max="10513" width="15.625" style="8" customWidth="1"/>
    <col min="10514" max="10752" width="9" style="8"/>
    <col min="10753" max="10753" width="2.625" style="8" customWidth="1"/>
    <col min="10754" max="10754" width="15.5" style="8" bestFit="1" customWidth="1"/>
    <col min="10755" max="10755" width="14.375" style="8" bestFit="1" customWidth="1"/>
    <col min="10756" max="10756" width="13.125" style="8" bestFit="1" customWidth="1"/>
    <col min="10757" max="10757" width="76.875" style="8" bestFit="1" customWidth="1"/>
    <col min="10758" max="10758" width="6.25" style="8" customWidth="1"/>
    <col min="10759" max="10760" width="12.75" style="8" customWidth="1"/>
    <col min="10761" max="10761" width="5.75" style="8" customWidth="1"/>
    <col min="10762" max="10762" width="26.75" style="8" customWidth="1"/>
    <col min="10763" max="10763" width="37.25" style="8" bestFit="1" customWidth="1"/>
    <col min="10764" max="10764" width="11" style="8" customWidth="1"/>
    <col min="10765" max="10765" width="13.75" style="8" customWidth="1"/>
    <col min="10766" max="10766" width="6.375" style="8" customWidth="1"/>
    <col min="10767" max="10768" width="15.875" style="8" customWidth="1"/>
    <col min="10769" max="10769" width="15.625" style="8" customWidth="1"/>
    <col min="10770" max="11008" width="9" style="8"/>
    <col min="11009" max="11009" width="2.625" style="8" customWidth="1"/>
    <col min="11010" max="11010" width="15.5" style="8" bestFit="1" customWidth="1"/>
    <col min="11011" max="11011" width="14.375" style="8" bestFit="1" customWidth="1"/>
    <col min="11012" max="11012" width="13.125" style="8" bestFit="1" customWidth="1"/>
    <col min="11013" max="11013" width="76.875" style="8" bestFit="1" customWidth="1"/>
    <col min="11014" max="11014" width="6.25" style="8" customWidth="1"/>
    <col min="11015" max="11016" width="12.75" style="8" customWidth="1"/>
    <col min="11017" max="11017" width="5.75" style="8" customWidth="1"/>
    <col min="11018" max="11018" width="26.75" style="8" customWidth="1"/>
    <col min="11019" max="11019" width="37.25" style="8" bestFit="1" customWidth="1"/>
    <col min="11020" max="11020" width="11" style="8" customWidth="1"/>
    <col min="11021" max="11021" width="13.75" style="8" customWidth="1"/>
    <col min="11022" max="11022" width="6.375" style="8" customWidth="1"/>
    <col min="11023" max="11024" width="15.875" style="8" customWidth="1"/>
    <col min="11025" max="11025" width="15.625" style="8" customWidth="1"/>
    <col min="11026" max="11264" width="9" style="8"/>
    <col min="11265" max="11265" width="2.625" style="8" customWidth="1"/>
    <col min="11266" max="11266" width="15.5" style="8" bestFit="1" customWidth="1"/>
    <col min="11267" max="11267" width="14.375" style="8" bestFit="1" customWidth="1"/>
    <col min="11268" max="11268" width="13.125" style="8" bestFit="1" customWidth="1"/>
    <col min="11269" max="11269" width="76.875" style="8" bestFit="1" customWidth="1"/>
    <col min="11270" max="11270" width="6.25" style="8" customWidth="1"/>
    <col min="11271" max="11272" width="12.75" style="8" customWidth="1"/>
    <col min="11273" max="11273" width="5.75" style="8" customWidth="1"/>
    <col min="11274" max="11274" width="26.75" style="8" customWidth="1"/>
    <col min="11275" max="11275" width="37.25" style="8" bestFit="1" customWidth="1"/>
    <col min="11276" max="11276" width="11" style="8" customWidth="1"/>
    <col min="11277" max="11277" width="13.75" style="8" customWidth="1"/>
    <col min="11278" max="11278" width="6.375" style="8" customWidth="1"/>
    <col min="11279" max="11280" width="15.875" style="8" customWidth="1"/>
    <col min="11281" max="11281" width="15.625" style="8" customWidth="1"/>
    <col min="11282" max="11520" width="9" style="8"/>
    <col min="11521" max="11521" width="2.625" style="8" customWidth="1"/>
    <col min="11522" max="11522" width="15.5" style="8" bestFit="1" customWidth="1"/>
    <col min="11523" max="11523" width="14.375" style="8" bestFit="1" customWidth="1"/>
    <col min="11524" max="11524" width="13.125" style="8" bestFit="1" customWidth="1"/>
    <col min="11525" max="11525" width="76.875" style="8" bestFit="1" customWidth="1"/>
    <col min="11526" max="11526" width="6.25" style="8" customWidth="1"/>
    <col min="11527" max="11528" width="12.75" style="8" customWidth="1"/>
    <col min="11529" max="11529" width="5.75" style="8" customWidth="1"/>
    <col min="11530" max="11530" width="26.75" style="8" customWidth="1"/>
    <col min="11531" max="11531" width="37.25" style="8" bestFit="1" customWidth="1"/>
    <col min="11532" max="11532" width="11" style="8" customWidth="1"/>
    <col min="11533" max="11533" width="13.75" style="8" customWidth="1"/>
    <col min="11534" max="11534" width="6.375" style="8" customWidth="1"/>
    <col min="11535" max="11536" width="15.875" style="8" customWidth="1"/>
    <col min="11537" max="11537" width="15.625" style="8" customWidth="1"/>
    <col min="11538" max="11776" width="9" style="8"/>
    <col min="11777" max="11777" width="2.625" style="8" customWidth="1"/>
    <col min="11778" max="11778" width="15.5" style="8" bestFit="1" customWidth="1"/>
    <col min="11779" max="11779" width="14.375" style="8" bestFit="1" customWidth="1"/>
    <col min="11780" max="11780" width="13.125" style="8" bestFit="1" customWidth="1"/>
    <col min="11781" max="11781" width="76.875" style="8" bestFit="1" customWidth="1"/>
    <col min="11782" max="11782" width="6.25" style="8" customWidth="1"/>
    <col min="11783" max="11784" width="12.75" style="8" customWidth="1"/>
    <col min="11785" max="11785" width="5.75" style="8" customWidth="1"/>
    <col min="11786" max="11786" width="26.75" style="8" customWidth="1"/>
    <col min="11787" max="11787" width="37.25" style="8" bestFit="1" customWidth="1"/>
    <col min="11788" max="11788" width="11" style="8" customWidth="1"/>
    <col min="11789" max="11789" width="13.75" style="8" customWidth="1"/>
    <col min="11790" max="11790" width="6.375" style="8" customWidth="1"/>
    <col min="11791" max="11792" width="15.875" style="8" customWidth="1"/>
    <col min="11793" max="11793" width="15.625" style="8" customWidth="1"/>
    <col min="11794" max="12032" width="9" style="8"/>
    <col min="12033" max="12033" width="2.625" style="8" customWidth="1"/>
    <col min="12034" max="12034" width="15.5" style="8" bestFit="1" customWidth="1"/>
    <col min="12035" max="12035" width="14.375" style="8" bestFit="1" customWidth="1"/>
    <col min="12036" max="12036" width="13.125" style="8" bestFit="1" customWidth="1"/>
    <col min="12037" max="12037" width="76.875" style="8" bestFit="1" customWidth="1"/>
    <col min="12038" max="12038" width="6.25" style="8" customWidth="1"/>
    <col min="12039" max="12040" width="12.75" style="8" customWidth="1"/>
    <col min="12041" max="12041" width="5.75" style="8" customWidth="1"/>
    <col min="12042" max="12042" width="26.75" style="8" customWidth="1"/>
    <col min="12043" max="12043" width="37.25" style="8" bestFit="1" customWidth="1"/>
    <col min="12044" max="12044" width="11" style="8" customWidth="1"/>
    <col min="12045" max="12045" width="13.75" style="8" customWidth="1"/>
    <col min="12046" max="12046" width="6.375" style="8" customWidth="1"/>
    <col min="12047" max="12048" width="15.875" style="8" customWidth="1"/>
    <col min="12049" max="12049" width="15.625" style="8" customWidth="1"/>
    <col min="12050" max="12288" width="9" style="8"/>
    <col min="12289" max="12289" width="2.625" style="8" customWidth="1"/>
    <col min="12290" max="12290" width="15.5" style="8" bestFit="1" customWidth="1"/>
    <col min="12291" max="12291" width="14.375" style="8" bestFit="1" customWidth="1"/>
    <col min="12292" max="12292" width="13.125" style="8" bestFit="1" customWidth="1"/>
    <col min="12293" max="12293" width="76.875" style="8" bestFit="1" customWidth="1"/>
    <col min="12294" max="12294" width="6.25" style="8" customWidth="1"/>
    <col min="12295" max="12296" width="12.75" style="8" customWidth="1"/>
    <col min="12297" max="12297" width="5.75" style="8" customWidth="1"/>
    <col min="12298" max="12298" width="26.75" style="8" customWidth="1"/>
    <col min="12299" max="12299" width="37.25" style="8" bestFit="1" customWidth="1"/>
    <col min="12300" max="12300" width="11" style="8" customWidth="1"/>
    <col min="12301" max="12301" width="13.75" style="8" customWidth="1"/>
    <col min="12302" max="12302" width="6.375" style="8" customWidth="1"/>
    <col min="12303" max="12304" width="15.875" style="8" customWidth="1"/>
    <col min="12305" max="12305" width="15.625" style="8" customWidth="1"/>
    <col min="12306" max="12544" width="9" style="8"/>
    <col min="12545" max="12545" width="2.625" style="8" customWidth="1"/>
    <col min="12546" max="12546" width="15.5" style="8" bestFit="1" customWidth="1"/>
    <col min="12547" max="12547" width="14.375" style="8" bestFit="1" customWidth="1"/>
    <col min="12548" max="12548" width="13.125" style="8" bestFit="1" customWidth="1"/>
    <col min="12549" max="12549" width="76.875" style="8" bestFit="1" customWidth="1"/>
    <col min="12550" max="12550" width="6.25" style="8" customWidth="1"/>
    <col min="12551" max="12552" width="12.75" style="8" customWidth="1"/>
    <col min="12553" max="12553" width="5.75" style="8" customWidth="1"/>
    <col min="12554" max="12554" width="26.75" style="8" customWidth="1"/>
    <col min="12555" max="12555" width="37.25" style="8" bestFit="1" customWidth="1"/>
    <col min="12556" max="12556" width="11" style="8" customWidth="1"/>
    <col min="12557" max="12557" width="13.75" style="8" customWidth="1"/>
    <col min="12558" max="12558" width="6.375" style="8" customWidth="1"/>
    <col min="12559" max="12560" width="15.875" style="8" customWidth="1"/>
    <col min="12561" max="12561" width="15.625" style="8" customWidth="1"/>
    <col min="12562" max="12800" width="9" style="8"/>
    <col min="12801" max="12801" width="2.625" style="8" customWidth="1"/>
    <col min="12802" max="12802" width="15.5" style="8" bestFit="1" customWidth="1"/>
    <col min="12803" max="12803" width="14.375" style="8" bestFit="1" customWidth="1"/>
    <col min="12804" max="12804" width="13.125" style="8" bestFit="1" customWidth="1"/>
    <col min="12805" max="12805" width="76.875" style="8" bestFit="1" customWidth="1"/>
    <col min="12806" max="12806" width="6.25" style="8" customWidth="1"/>
    <col min="12807" max="12808" width="12.75" style="8" customWidth="1"/>
    <col min="12809" max="12809" width="5.75" style="8" customWidth="1"/>
    <col min="12810" max="12810" width="26.75" style="8" customWidth="1"/>
    <col min="12811" max="12811" width="37.25" style="8" bestFit="1" customWidth="1"/>
    <col min="12812" max="12812" width="11" style="8" customWidth="1"/>
    <col min="12813" max="12813" width="13.75" style="8" customWidth="1"/>
    <col min="12814" max="12814" width="6.375" style="8" customWidth="1"/>
    <col min="12815" max="12816" width="15.875" style="8" customWidth="1"/>
    <col min="12817" max="12817" width="15.625" style="8" customWidth="1"/>
    <col min="12818" max="13056" width="9" style="8"/>
    <col min="13057" max="13057" width="2.625" style="8" customWidth="1"/>
    <col min="13058" max="13058" width="15.5" style="8" bestFit="1" customWidth="1"/>
    <col min="13059" max="13059" width="14.375" style="8" bestFit="1" customWidth="1"/>
    <col min="13060" max="13060" width="13.125" style="8" bestFit="1" customWidth="1"/>
    <col min="13061" max="13061" width="76.875" style="8" bestFit="1" customWidth="1"/>
    <col min="13062" max="13062" width="6.25" style="8" customWidth="1"/>
    <col min="13063" max="13064" width="12.75" style="8" customWidth="1"/>
    <col min="13065" max="13065" width="5.75" style="8" customWidth="1"/>
    <col min="13066" max="13066" width="26.75" style="8" customWidth="1"/>
    <col min="13067" max="13067" width="37.25" style="8" bestFit="1" customWidth="1"/>
    <col min="13068" max="13068" width="11" style="8" customWidth="1"/>
    <col min="13069" max="13069" width="13.75" style="8" customWidth="1"/>
    <col min="13070" max="13070" width="6.375" style="8" customWidth="1"/>
    <col min="13071" max="13072" width="15.875" style="8" customWidth="1"/>
    <col min="13073" max="13073" width="15.625" style="8" customWidth="1"/>
    <col min="13074" max="13312" width="9" style="8"/>
    <col min="13313" max="13313" width="2.625" style="8" customWidth="1"/>
    <col min="13314" max="13314" width="15.5" style="8" bestFit="1" customWidth="1"/>
    <col min="13315" max="13315" width="14.375" style="8" bestFit="1" customWidth="1"/>
    <col min="13316" max="13316" width="13.125" style="8" bestFit="1" customWidth="1"/>
    <col min="13317" max="13317" width="76.875" style="8" bestFit="1" customWidth="1"/>
    <col min="13318" max="13318" width="6.25" style="8" customWidth="1"/>
    <col min="13319" max="13320" width="12.75" style="8" customWidth="1"/>
    <col min="13321" max="13321" width="5.75" style="8" customWidth="1"/>
    <col min="13322" max="13322" width="26.75" style="8" customWidth="1"/>
    <col min="13323" max="13323" width="37.25" style="8" bestFit="1" customWidth="1"/>
    <col min="13324" max="13324" width="11" style="8" customWidth="1"/>
    <col min="13325" max="13325" width="13.75" style="8" customWidth="1"/>
    <col min="13326" max="13326" width="6.375" style="8" customWidth="1"/>
    <col min="13327" max="13328" width="15.875" style="8" customWidth="1"/>
    <col min="13329" max="13329" width="15.625" style="8" customWidth="1"/>
    <col min="13330" max="13568" width="9" style="8"/>
    <col min="13569" max="13569" width="2.625" style="8" customWidth="1"/>
    <col min="13570" max="13570" width="15.5" style="8" bestFit="1" customWidth="1"/>
    <col min="13571" max="13571" width="14.375" style="8" bestFit="1" customWidth="1"/>
    <col min="13572" max="13572" width="13.125" style="8" bestFit="1" customWidth="1"/>
    <col min="13573" max="13573" width="76.875" style="8" bestFit="1" customWidth="1"/>
    <col min="13574" max="13574" width="6.25" style="8" customWidth="1"/>
    <col min="13575" max="13576" width="12.75" style="8" customWidth="1"/>
    <col min="13577" max="13577" width="5.75" style="8" customWidth="1"/>
    <col min="13578" max="13578" width="26.75" style="8" customWidth="1"/>
    <col min="13579" max="13579" width="37.25" style="8" bestFit="1" customWidth="1"/>
    <col min="13580" max="13580" width="11" style="8" customWidth="1"/>
    <col min="13581" max="13581" width="13.75" style="8" customWidth="1"/>
    <col min="13582" max="13582" width="6.375" style="8" customWidth="1"/>
    <col min="13583" max="13584" width="15.875" style="8" customWidth="1"/>
    <col min="13585" max="13585" width="15.625" style="8" customWidth="1"/>
    <col min="13586" max="13824" width="9" style="8"/>
    <col min="13825" max="13825" width="2.625" style="8" customWidth="1"/>
    <col min="13826" max="13826" width="15.5" style="8" bestFit="1" customWidth="1"/>
    <col min="13827" max="13827" width="14.375" style="8" bestFit="1" customWidth="1"/>
    <col min="13828" max="13828" width="13.125" style="8" bestFit="1" customWidth="1"/>
    <col min="13829" max="13829" width="76.875" style="8" bestFit="1" customWidth="1"/>
    <col min="13830" max="13830" width="6.25" style="8" customWidth="1"/>
    <col min="13831" max="13832" width="12.75" style="8" customWidth="1"/>
    <col min="13833" max="13833" width="5.75" style="8" customWidth="1"/>
    <col min="13834" max="13834" width="26.75" style="8" customWidth="1"/>
    <col min="13835" max="13835" width="37.25" style="8" bestFit="1" customWidth="1"/>
    <col min="13836" max="13836" width="11" style="8" customWidth="1"/>
    <col min="13837" max="13837" width="13.75" style="8" customWidth="1"/>
    <col min="13838" max="13838" width="6.375" style="8" customWidth="1"/>
    <col min="13839" max="13840" width="15.875" style="8" customWidth="1"/>
    <col min="13841" max="13841" width="15.625" style="8" customWidth="1"/>
    <col min="13842" max="14080" width="9" style="8"/>
    <col min="14081" max="14081" width="2.625" style="8" customWidth="1"/>
    <col min="14082" max="14082" width="15.5" style="8" bestFit="1" customWidth="1"/>
    <col min="14083" max="14083" width="14.375" style="8" bestFit="1" customWidth="1"/>
    <col min="14084" max="14084" width="13.125" style="8" bestFit="1" customWidth="1"/>
    <col min="14085" max="14085" width="76.875" style="8" bestFit="1" customWidth="1"/>
    <col min="14086" max="14086" width="6.25" style="8" customWidth="1"/>
    <col min="14087" max="14088" width="12.75" style="8" customWidth="1"/>
    <col min="14089" max="14089" width="5.75" style="8" customWidth="1"/>
    <col min="14090" max="14090" width="26.75" style="8" customWidth="1"/>
    <col min="14091" max="14091" width="37.25" style="8" bestFit="1" customWidth="1"/>
    <col min="14092" max="14092" width="11" style="8" customWidth="1"/>
    <col min="14093" max="14093" width="13.75" style="8" customWidth="1"/>
    <col min="14094" max="14094" width="6.375" style="8" customWidth="1"/>
    <col min="14095" max="14096" width="15.875" style="8" customWidth="1"/>
    <col min="14097" max="14097" width="15.625" style="8" customWidth="1"/>
    <col min="14098" max="14336" width="9" style="8"/>
    <col min="14337" max="14337" width="2.625" style="8" customWidth="1"/>
    <col min="14338" max="14338" width="15.5" style="8" bestFit="1" customWidth="1"/>
    <col min="14339" max="14339" width="14.375" style="8" bestFit="1" customWidth="1"/>
    <col min="14340" max="14340" width="13.125" style="8" bestFit="1" customWidth="1"/>
    <col min="14341" max="14341" width="76.875" style="8" bestFit="1" customWidth="1"/>
    <col min="14342" max="14342" width="6.25" style="8" customWidth="1"/>
    <col min="14343" max="14344" width="12.75" style="8" customWidth="1"/>
    <col min="14345" max="14345" width="5.75" style="8" customWidth="1"/>
    <col min="14346" max="14346" width="26.75" style="8" customWidth="1"/>
    <col min="14347" max="14347" width="37.25" style="8" bestFit="1" customWidth="1"/>
    <col min="14348" max="14348" width="11" style="8" customWidth="1"/>
    <col min="14349" max="14349" width="13.75" style="8" customWidth="1"/>
    <col min="14350" max="14350" width="6.375" style="8" customWidth="1"/>
    <col min="14351" max="14352" width="15.875" style="8" customWidth="1"/>
    <col min="14353" max="14353" width="15.625" style="8" customWidth="1"/>
    <col min="14354" max="14592" width="9" style="8"/>
    <col min="14593" max="14593" width="2.625" style="8" customWidth="1"/>
    <col min="14594" max="14594" width="15.5" style="8" bestFit="1" customWidth="1"/>
    <col min="14595" max="14595" width="14.375" style="8" bestFit="1" customWidth="1"/>
    <col min="14596" max="14596" width="13.125" style="8" bestFit="1" customWidth="1"/>
    <col min="14597" max="14597" width="76.875" style="8" bestFit="1" customWidth="1"/>
    <col min="14598" max="14598" width="6.25" style="8" customWidth="1"/>
    <col min="14599" max="14600" width="12.75" style="8" customWidth="1"/>
    <col min="14601" max="14601" width="5.75" style="8" customWidth="1"/>
    <col min="14602" max="14602" width="26.75" style="8" customWidth="1"/>
    <col min="14603" max="14603" width="37.25" style="8" bestFit="1" customWidth="1"/>
    <col min="14604" max="14604" width="11" style="8" customWidth="1"/>
    <col min="14605" max="14605" width="13.75" style="8" customWidth="1"/>
    <col min="14606" max="14606" width="6.375" style="8" customWidth="1"/>
    <col min="14607" max="14608" width="15.875" style="8" customWidth="1"/>
    <col min="14609" max="14609" width="15.625" style="8" customWidth="1"/>
    <col min="14610" max="14848" width="9" style="8"/>
    <col min="14849" max="14849" width="2.625" style="8" customWidth="1"/>
    <col min="14850" max="14850" width="15.5" style="8" bestFit="1" customWidth="1"/>
    <col min="14851" max="14851" width="14.375" style="8" bestFit="1" customWidth="1"/>
    <col min="14852" max="14852" width="13.125" style="8" bestFit="1" customWidth="1"/>
    <col min="14853" max="14853" width="76.875" style="8" bestFit="1" customWidth="1"/>
    <col min="14854" max="14854" width="6.25" style="8" customWidth="1"/>
    <col min="14855" max="14856" width="12.75" style="8" customWidth="1"/>
    <col min="14857" max="14857" width="5.75" style="8" customWidth="1"/>
    <col min="14858" max="14858" width="26.75" style="8" customWidth="1"/>
    <col min="14859" max="14859" width="37.25" style="8" bestFit="1" customWidth="1"/>
    <col min="14860" max="14860" width="11" style="8" customWidth="1"/>
    <col min="14861" max="14861" width="13.75" style="8" customWidth="1"/>
    <col min="14862" max="14862" width="6.375" style="8" customWidth="1"/>
    <col min="14863" max="14864" width="15.875" style="8" customWidth="1"/>
    <col min="14865" max="14865" width="15.625" style="8" customWidth="1"/>
    <col min="14866" max="15104" width="9" style="8"/>
    <col min="15105" max="15105" width="2.625" style="8" customWidth="1"/>
    <col min="15106" max="15106" width="15.5" style="8" bestFit="1" customWidth="1"/>
    <col min="15107" max="15107" width="14.375" style="8" bestFit="1" customWidth="1"/>
    <col min="15108" max="15108" width="13.125" style="8" bestFit="1" customWidth="1"/>
    <col min="15109" max="15109" width="76.875" style="8" bestFit="1" customWidth="1"/>
    <col min="15110" max="15110" width="6.25" style="8" customWidth="1"/>
    <col min="15111" max="15112" width="12.75" style="8" customWidth="1"/>
    <col min="15113" max="15113" width="5.75" style="8" customWidth="1"/>
    <col min="15114" max="15114" width="26.75" style="8" customWidth="1"/>
    <col min="15115" max="15115" width="37.25" style="8" bestFit="1" customWidth="1"/>
    <col min="15116" max="15116" width="11" style="8" customWidth="1"/>
    <col min="15117" max="15117" width="13.75" style="8" customWidth="1"/>
    <col min="15118" max="15118" width="6.375" style="8" customWidth="1"/>
    <col min="15119" max="15120" width="15.875" style="8" customWidth="1"/>
    <col min="15121" max="15121" width="15.625" style="8" customWidth="1"/>
    <col min="15122" max="15360" width="9" style="8"/>
    <col min="15361" max="15361" width="2.625" style="8" customWidth="1"/>
    <col min="15362" max="15362" width="15.5" style="8" bestFit="1" customWidth="1"/>
    <col min="15363" max="15363" width="14.375" style="8" bestFit="1" customWidth="1"/>
    <col min="15364" max="15364" width="13.125" style="8" bestFit="1" customWidth="1"/>
    <col min="15365" max="15365" width="76.875" style="8" bestFit="1" customWidth="1"/>
    <col min="15366" max="15366" width="6.25" style="8" customWidth="1"/>
    <col min="15367" max="15368" width="12.75" style="8" customWidth="1"/>
    <col min="15369" max="15369" width="5.75" style="8" customWidth="1"/>
    <col min="15370" max="15370" width="26.75" style="8" customWidth="1"/>
    <col min="15371" max="15371" width="37.25" style="8" bestFit="1" customWidth="1"/>
    <col min="15372" max="15372" width="11" style="8" customWidth="1"/>
    <col min="15373" max="15373" width="13.75" style="8" customWidth="1"/>
    <col min="15374" max="15374" width="6.375" style="8" customWidth="1"/>
    <col min="15375" max="15376" width="15.875" style="8" customWidth="1"/>
    <col min="15377" max="15377" width="15.625" style="8" customWidth="1"/>
    <col min="15378" max="15616" width="9" style="8"/>
    <col min="15617" max="15617" width="2.625" style="8" customWidth="1"/>
    <col min="15618" max="15618" width="15.5" style="8" bestFit="1" customWidth="1"/>
    <col min="15619" max="15619" width="14.375" style="8" bestFit="1" customWidth="1"/>
    <col min="15620" max="15620" width="13.125" style="8" bestFit="1" customWidth="1"/>
    <col min="15621" max="15621" width="76.875" style="8" bestFit="1" customWidth="1"/>
    <col min="15622" max="15622" width="6.25" style="8" customWidth="1"/>
    <col min="15623" max="15624" width="12.75" style="8" customWidth="1"/>
    <col min="15625" max="15625" width="5.75" style="8" customWidth="1"/>
    <col min="15626" max="15626" width="26.75" style="8" customWidth="1"/>
    <col min="15627" max="15627" width="37.25" style="8" bestFit="1" customWidth="1"/>
    <col min="15628" max="15628" width="11" style="8" customWidth="1"/>
    <col min="15629" max="15629" width="13.75" style="8" customWidth="1"/>
    <col min="15630" max="15630" width="6.375" style="8" customWidth="1"/>
    <col min="15631" max="15632" width="15.875" style="8" customWidth="1"/>
    <col min="15633" max="15633" width="15.625" style="8" customWidth="1"/>
    <col min="15634" max="15872" width="9" style="8"/>
    <col min="15873" max="15873" width="2.625" style="8" customWidth="1"/>
    <col min="15874" max="15874" width="15.5" style="8" bestFit="1" customWidth="1"/>
    <col min="15875" max="15875" width="14.375" style="8" bestFit="1" customWidth="1"/>
    <col min="15876" max="15876" width="13.125" style="8" bestFit="1" customWidth="1"/>
    <col min="15877" max="15877" width="76.875" style="8" bestFit="1" customWidth="1"/>
    <col min="15878" max="15878" width="6.25" style="8" customWidth="1"/>
    <col min="15879" max="15880" width="12.75" style="8" customWidth="1"/>
    <col min="15881" max="15881" width="5.75" style="8" customWidth="1"/>
    <col min="15882" max="15882" width="26.75" style="8" customWidth="1"/>
    <col min="15883" max="15883" width="37.25" style="8" bestFit="1" customWidth="1"/>
    <col min="15884" max="15884" width="11" style="8" customWidth="1"/>
    <col min="15885" max="15885" width="13.75" style="8" customWidth="1"/>
    <col min="15886" max="15886" width="6.375" style="8" customWidth="1"/>
    <col min="15887" max="15888" width="15.875" style="8" customWidth="1"/>
    <col min="15889" max="15889" width="15.625" style="8" customWidth="1"/>
    <col min="15890" max="16128" width="9" style="8"/>
    <col min="16129" max="16129" width="2.625" style="8" customWidth="1"/>
    <col min="16130" max="16130" width="15.5" style="8" bestFit="1" customWidth="1"/>
    <col min="16131" max="16131" width="14.375" style="8" bestFit="1" customWidth="1"/>
    <col min="16132" max="16132" width="13.125" style="8" bestFit="1" customWidth="1"/>
    <col min="16133" max="16133" width="76.875" style="8" bestFit="1" customWidth="1"/>
    <col min="16134" max="16134" width="6.25" style="8" customWidth="1"/>
    <col min="16135" max="16136" width="12.75" style="8" customWidth="1"/>
    <col min="16137" max="16137" width="5.75" style="8" customWidth="1"/>
    <col min="16138" max="16138" width="26.75" style="8" customWidth="1"/>
    <col min="16139" max="16139" width="37.25" style="8" bestFit="1" customWidth="1"/>
    <col min="16140" max="16140" width="11" style="8" customWidth="1"/>
    <col min="16141" max="16141" width="13.75" style="8" customWidth="1"/>
    <col min="16142" max="16142" width="6.375" style="8" customWidth="1"/>
    <col min="16143" max="16144" width="15.875" style="8" customWidth="1"/>
    <col min="16145" max="16145" width="15.625" style="8" customWidth="1"/>
    <col min="16146" max="16384" width="9" style="8"/>
  </cols>
  <sheetData>
    <row r="2" spans="2:17" ht="20.100000000000001" customHeight="1">
      <c r="B2" s="1" t="s">
        <v>0</v>
      </c>
      <c r="C2" s="1"/>
      <c r="D2" s="1"/>
      <c r="E2" s="2" t="s">
        <v>5945</v>
      </c>
      <c r="G2" s="4" t="s">
        <v>2</v>
      </c>
      <c r="H2" s="5"/>
      <c r="I2" s="6"/>
      <c r="J2" s="7">
        <f>SUM(H:H)</f>
        <v>7869919.0100000007</v>
      </c>
    </row>
    <row r="3" spans="2:17" ht="20.100000000000001" customHeight="1">
      <c r="B3" s="1" t="s">
        <v>3</v>
      </c>
      <c r="C3" s="1"/>
      <c r="D3" s="1"/>
      <c r="E3" s="13" t="s">
        <v>4</v>
      </c>
    </row>
    <row r="4" spans="2:17" ht="20.100000000000001" customHeight="1">
      <c r="B4" s="1" t="s">
        <v>5</v>
      </c>
      <c r="C4" s="1"/>
      <c r="D4" s="1"/>
      <c r="E4" s="13">
        <v>179145</v>
      </c>
      <c r="J4" s="15"/>
      <c r="K4" s="16"/>
    </row>
    <row r="5" spans="2:17" ht="20.100000000000001" customHeight="1">
      <c r="B5" s="1" t="s">
        <v>6</v>
      </c>
      <c r="C5" s="1"/>
      <c r="D5" s="1"/>
      <c r="E5" s="17"/>
      <c r="J5" s="15"/>
      <c r="K5" s="16"/>
    </row>
    <row r="6" spans="2:17" ht="20.100000000000001" customHeight="1">
      <c r="B6" s="1" t="s">
        <v>7</v>
      </c>
      <c r="C6" s="1"/>
      <c r="D6" s="1"/>
      <c r="E6" s="17"/>
      <c r="J6" s="15"/>
      <c r="K6" s="16"/>
    </row>
    <row r="7" spans="2:17" ht="20.100000000000001" customHeight="1">
      <c r="B7" s="18"/>
      <c r="C7" s="18"/>
      <c r="D7" s="18"/>
      <c r="E7" s="19"/>
      <c r="J7" s="15"/>
      <c r="K7" s="16"/>
      <c r="L7" s="20"/>
    </row>
    <row r="9" spans="2:17" s="9" customFormat="1" ht="19.5" customHeight="1">
      <c r="B9" s="21" t="s">
        <v>8</v>
      </c>
      <c r="C9" s="21" t="s">
        <v>9</v>
      </c>
      <c r="D9" s="21" t="s">
        <v>10</v>
      </c>
      <c r="E9" s="22" t="s">
        <v>11</v>
      </c>
      <c r="F9" s="23" t="s">
        <v>12</v>
      </c>
      <c r="G9" s="24" t="s">
        <v>13</v>
      </c>
      <c r="H9" s="24" t="s">
        <v>14</v>
      </c>
      <c r="I9" s="22" t="s">
        <v>15</v>
      </c>
      <c r="J9" s="22" t="s">
        <v>16</v>
      </c>
      <c r="K9" s="22" t="s">
        <v>17</v>
      </c>
      <c r="L9" s="22" t="s">
        <v>18</v>
      </c>
      <c r="M9" s="25" t="s">
        <v>19</v>
      </c>
      <c r="N9" s="21" t="s">
        <v>20</v>
      </c>
      <c r="O9" s="22" t="s">
        <v>21</v>
      </c>
      <c r="P9" s="25" t="s">
        <v>22</v>
      </c>
      <c r="Q9" s="26" t="s">
        <v>23</v>
      </c>
    </row>
    <row r="10" spans="2:17" s="9" customFormat="1" ht="19.5" customHeight="1">
      <c r="B10" s="27"/>
      <c r="C10" s="21" t="s">
        <v>35</v>
      </c>
      <c r="D10" s="21" t="s">
        <v>35</v>
      </c>
      <c r="E10" s="31" t="s">
        <v>8325</v>
      </c>
      <c r="F10" s="31">
        <v>6</v>
      </c>
      <c r="G10" s="31"/>
      <c r="H10" s="31"/>
      <c r="I10" s="22"/>
      <c r="J10" s="31" t="s">
        <v>8326</v>
      </c>
      <c r="K10" s="22" t="s">
        <v>2855</v>
      </c>
      <c r="L10" s="22"/>
      <c r="M10" s="25">
        <v>44039</v>
      </c>
      <c r="N10" s="21"/>
      <c r="O10" s="32"/>
      <c r="P10" s="25"/>
      <c r="Q10" s="29"/>
    </row>
    <row r="11" spans="2:17" s="9" customFormat="1" ht="19.5" customHeight="1">
      <c r="B11" s="27"/>
      <c r="C11" s="21" t="s">
        <v>35</v>
      </c>
      <c r="D11" s="21" t="s">
        <v>35</v>
      </c>
      <c r="E11" s="31" t="s">
        <v>8327</v>
      </c>
      <c r="F11" s="31">
        <v>1</v>
      </c>
      <c r="G11" s="31">
        <v>298000</v>
      </c>
      <c r="H11" s="31">
        <v>298000</v>
      </c>
      <c r="I11" s="22"/>
      <c r="J11" s="31" t="s">
        <v>8328</v>
      </c>
      <c r="K11" s="22" t="s">
        <v>2855</v>
      </c>
      <c r="L11" s="22"/>
      <c r="M11" s="25">
        <v>44039</v>
      </c>
      <c r="N11" s="25"/>
      <c r="O11" s="25"/>
      <c r="P11" s="25"/>
      <c r="Q11" s="29"/>
    </row>
    <row r="12" spans="2:17" s="9" customFormat="1" ht="19.5" customHeight="1">
      <c r="B12" s="27"/>
      <c r="C12" s="21" t="s">
        <v>35</v>
      </c>
      <c r="D12" s="21" t="s">
        <v>35</v>
      </c>
      <c r="E12" s="31" t="s">
        <v>8329</v>
      </c>
      <c r="F12" s="31">
        <v>1</v>
      </c>
      <c r="G12" s="31">
        <v>298000</v>
      </c>
      <c r="H12" s="31">
        <v>298000</v>
      </c>
      <c r="I12" s="22"/>
      <c r="J12" s="31" t="s">
        <v>8328</v>
      </c>
      <c r="K12" s="22" t="s">
        <v>2855</v>
      </c>
      <c r="L12" s="22"/>
      <c r="M12" s="25">
        <v>44039</v>
      </c>
      <c r="N12" s="25"/>
      <c r="O12" s="25"/>
      <c r="P12" s="25"/>
      <c r="Q12" s="29"/>
    </row>
    <row r="13" spans="2:17" s="9" customFormat="1" ht="19.5" customHeight="1">
      <c r="B13" s="27"/>
      <c r="C13" s="21" t="s">
        <v>35</v>
      </c>
      <c r="D13" s="21" t="s">
        <v>35</v>
      </c>
      <c r="E13" s="31" t="s">
        <v>8330</v>
      </c>
      <c r="F13" s="31">
        <v>8</v>
      </c>
      <c r="G13" s="31">
        <v>231000</v>
      </c>
      <c r="H13" s="31">
        <v>1848000</v>
      </c>
      <c r="I13" s="23"/>
      <c r="J13" s="31" t="s">
        <v>8328</v>
      </c>
      <c r="K13" s="22" t="s">
        <v>2855</v>
      </c>
      <c r="L13" s="21"/>
      <c r="M13" s="25">
        <v>44039</v>
      </c>
      <c r="N13" s="25"/>
      <c r="O13" s="25"/>
      <c r="P13" s="25"/>
      <c r="Q13" s="29"/>
    </row>
    <row r="14" spans="2:17" s="9" customFormat="1" ht="19.5" customHeight="1">
      <c r="B14" s="27"/>
      <c r="C14" s="21" t="s">
        <v>35</v>
      </c>
      <c r="D14" s="21" t="s">
        <v>35</v>
      </c>
      <c r="E14" s="31" t="s">
        <v>8331</v>
      </c>
      <c r="F14" s="31">
        <v>1</v>
      </c>
      <c r="G14" s="31">
        <v>231000</v>
      </c>
      <c r="H14" s="31">
        <v>231000</v>
      </c>
      <c r="I14" s="23"/>
      <c r="J14" s="31" t="s">
        <v>8328</v>
      </c>
      <c r="K14" s="22" t="s">
        <v>2855</v>
      </c>
      <c r="L14" s="21"/>
      <c r="M14" s="25">
        <v>44039</v>
      </c>
      <c r="N14" s="25"/>
      <c r="O14" s="25"/>
      <c r="P14" s="25"/>
      <c r="Q14" s="29"/>
    </row>
    <row r="15" spans="2:17" ht="19.5" customHeight="1">
      <c r="B15" s="27"/>
      <c r="C15" s="21" t="s">
        <v>35</v>
      </c>
      <c r="D15" s="21" t="s">
        <v>35</v>
      </c>
      <c r="E15" s="31" t="s">
        <v>8332</v>
      </c>
      <c r="F15" s="31">
        <v>1</v>
      </c>
      <c r="G15" s="31">
        <v>465500</v>
      </c>
      <c r="H15" s="31">
        <v>465500</v>
      </c>
      <c r="I15" s="23"/>
      <c r="J15" s="31" t="s">
        <v>8333</v>
      </c>
      <c r="K15" s="22" t="s">
        <v>2855</v>
      </c>
      <c r="L15" s="22"/>
      <c r="M15" s="25">
        <v>44039</v>
      </c>
      <c r="N15" s="37"/>
      <c r="O15" s="25"/>
      <c r="P15" s="25"/>
      <c r="Q15" s="29"/>
    </row>
    <row r="16" spans="2:17" ht="19.5" customHeight="1">
      <c r="B16" s="27"/>
      <c r="C16" s="21" t="s">
        <v>35</v>
      </c>
      <c r="D16" s="21" t="s">
        <v>35</v>
      </c>
      <c r="E16" s="31" t="s">
        <v>8334</v>
      </c>
      <c r="F16" s="31">
        <v>1</v>
      </c>
      <c r="G16" s="31">
        <v>465500</v>
      </c>
      <c r="H16" s="31">
        <v>465500</v>
      </c>
      <c r="I16" s="23"/>
      <c r="J16" s="31" t="s">
        <v>8333</v>
      </c>
      <c r="K16" s="22" t="s">
        <v>2855</v>
      </c>
      <c r="L16" s="22"/>
      <c r="M16" s="25">
        <v>44039</v>
      </c>
      <c r="N16" s="37"/>
      <c r="O16" s="25"/>
      <c r="P16" s="32"/>
      <c r="Q16" s="29"/>
    </row>
    <row r="17" spans="2:17" ht="19.5" customHeight="1">
      <c r="B17" s="22"/>
      <c r="C17" s="21" t="s">
        <v>35</v>
      </c>
      <c r="D17" s="21" t="s">
        <v>35</v>
      </c>
      <c r="E17" s="31" t="s">
        <v>8335</v>
      </c>
      <c r="F17" s="31">
        <v>7</v>
      </c>
      <c r="G17" s="31">
        <v>10680</v>
      </c>
      <c r="H17" s="31">
        <v>74760</v>
      </c>
      <c r="I17" s="23"/>
      <c r="J17" s="31" t="s">
        <v>8336</v>
      </c>
      <c r="K17" s="22" t="s">
        <v>2855</v>
      </c>
      <c r="L17" s="22"/>
      <c r="M17" s="25">
        <v>44039</v>
      </c>
      <c r="N17" s="31"/>
      <c r="O17" s="22"/>
      <c r="P17" s="37"/>
      <c r="Q17" s="26"/>
    </row>
    <row r="18" spans="2:17" ht="20.100000000000001" customHeight="1">
      <c r="B18" s="22"/>
      <c r="C18" s="21" t="s">
        <v>35</v>
      </c>
      <c r="D18" s="21" t="s">
        <v>35</v>
      </c>
      <c r="E18" s="31" t="s">
        <v>8337</v>
      </c>
      <c r="F18" s="31">
        <v>4</v>
      </c>
      <c r="G18" s="31">
        <v>79800</v>
      </c>
      <c r="H18" s="31">
        <v>319200</v>
      </c>
      <c r="I18" s="23"/>
      <c r="J18" s="31" t="s">
        <v>8338</v>
      </c>
      <c r="K18" s="22" t="s">
        <v>2855</v>
      </c>
      <c r="L18" s="22"/>
      <c r="M18" s="25">
        <v>44039</v>
      </c>
      <c r="N18" s="31"/>
      <c r="O18" s="22"/>
      <c r="P18" s="37"/>
      <c r="Q18" s="26"/>
    </row>
    <row r="19" spans="2:17" ht="20.100000000000001" customHeight="1">
      <c r="B19" s="22"/>
      <c r="C19" s="21" t="s">
        <v>35</v>
      </c>
      <c r="D19" s="21" t="s">
        <v>35</v>
      </c>
      <c r="E19" s="31" t="s">
        <v>8339</v>
      </c>
      <c r="F19" s="31">
        <v>3</v>
      </c>
      <c r="G19" s="31">
        <v>25000</v>
      </c>
      <c r="H19" s="31">
        <v>75000</v>
      </c>
      <c r="I19" s="23"/>
      <c r="J19" s="31" t="s">
        <v>8340</v>
      </c>
      <c r="K19" s="22" t="s">
        <v>2855</v>
      </c>
      <c r="L19" s="22"/>
      <c r="M19" s="25">
        <v>44039</v>
      </c>
      <c r="N19" s="31"/>
      <c r="O19" s="22"/>
      <c r="P19" s="37"/>
      <c r="Q19" s="26"/>
    </row>
    <row r="20" spans="2:17" ht="20.100000000000001" customHeight="1">
      <c r="B20" s="22"/>
      <c r="C20" s="21" t="s">
        <v>35</v>
      </c>
      <c r="D20" s="21" t="s">
        <v>35</v>
      </c>
      <c r="E20" s="31" t="s">
        <v>8341</v>
      </c>
      <c r="F20" s="31">
        <v>2</v>
      </c>
      <c r="G20" s="31">
        <v>25000</v>
      </c>
      <c r="H20" s="31">
        <v>50000</v>
      </c>
      <c r="I20" s="23"/>
      <c r="J20" s="31" t="s">
        <v>8340</v>
      </c>
      <c r="K20" s="22" t="s">
        <v>2855</v>
      </c>
      <c r="L20" s="22"/>
      <c r="M20" s="25">
        <v>44039</v>
      </c>
      <c r="N20" s="31"/>
      <c r="O20" s="22"/>
      <c r="P20" s="37"/>
      <c r="Q20" s="26"/>
    </row>
    <row r="21" spans="2:17" ht="20.100000000000001" customHeight="1">
      <c r="B21" s="22"/>
      <c r="C21" s="21" t="s">
        <v>35</v>
      </c>
      <c r="D21" s="21" t="s">
        <v>35</v>
      </c>
      <c r="E21" s="31" t="s">
        <v>8342</v>
      </c>
      <c r="F21" s="31">
        <v>25</v>
      </c>
      <c r="G21" s="31">
        <v>10780</v>
      </c>
      <c r="H21" s="31">
        <f>F21*G21</f>
        <v>269500</v>
      </c>
      <c r="I21" s="23"/>
      <c r="J21" s="31" t="s">
        <v>8343</v>
      </c>
      <c r="K21" s="22" t="s">
        <v>2855</v>
      </c>
      <c r="L21" s="22"/>
      <c r="M21" s="25">
        <v>44039</v>
      </c>
      <c r="N21" s="31"/>
      <c r="O21" s="22"/>
      <c r="P21" s="37"/>
      <c r="Q21" s="26"/>
    </row>
    <row r="22" spans="2:17" ht="20.100000000000001" customHeight="1">
      <c r="B22" s="22"/>
      <c r="C22" s="21"/>
      <c r="D22" s="21"/>
      <c r="E22" s="31"/>
      <c r="F22" s="31"/>
      <c r="G22" s="31"/>
      <c r="H22" s="31"/>
      <c r="I22" s="23"/>
      <c r="J22" s="31"/>
      <c r="K22" s="22"/>
      <c r="L22" s="22"/>
      <c r="M22" s="25"/>
      <c r="N22" s="31"/>
      <c r="O22" s="22"/>
      <c r="P22" s="37"/>
      <c r="Q22" s="26"/>
    </row>
    <row r="23" spans="2:17" ht="20.100000000000001" customHeight="1">
      <c r="B23" s="22"/>
      <c r="C23" s="21" t="s">
        <v>35</v>
      </c>
      <c r="D23" s="21" t="s">
        <v>35</v>
      </c>
      <c r="E23" s="31" t="s">
        <v>8339</v>
      </c>
      <c r="F23" s="31">
        <v>2</v>
      </c>
      <c r="G23" s="31">
        <v>25000</v>
      </c>
      <c r="H23" s="31">
        <v>50000</v>
      </c>
      <c r="I23" s="23"/>
      <c r="J23" s="31" t="s">
        <v>8340</v>
      </c>
      <c r="K23" s="22" t="s">
        <v>2855</v>
      </c>
      <c r="L23" s="22"/>
      <c r="M23" s="25">
        <v>44046</v>
      </c>
      <c r="N23" s="31"/>
      <c r="O23" s="22"/>
      <c r="P23" s="37"/>
      <c r="Q23" s="26"/>
    </row>
    <row r="24" spans="2:17" ht="20.100000000000001" customHeight="1">
      <c r="B24" s="22"/>
      <c r="C24" s="21"/>
      <c r="D24" s="21"/>
      <c r="E24" s="31"/>
      <c r="F24" s="31"/>
      <c r="G24" s="31"/>
      <c r="H24" s="31"/>
      <c r="I24" s="23"/>
      <c r="J24" s="31"/>
      <c r="K24" s="22"/>
      <c r="L24" s="22"/>
      <c r="M24" s="25"/>
      <c r="N24" s="31"/>
      <c r="O24" s="22"/>
      <c r="P24" s="37"/>
      <c r="Q24" s="26"/>
    </row>
    <row r="25" spans="2:17" ht="20.100000000000001" customHeight="1">
      <c r="B25" s="22"/>
      <c r="C25" s="21" t="s">
        <v>35</v>
      </c>
      <c r="D25" s="21" t="s">
        <v>35</v>
      </c>
      <c r="E25" s="31" t="s">
        <v>79</v>
      </c>
      <c r="F25" s="31">
        <v>152</v>
      </c>
      <c r="G25" s="31">
        <v>221</v>
      </c>
      <c r="H25" s="31">
        <v>33592</v>
      </c>
      <c r="I25" s="23"/>
      <c r="J25" s="31" t="s">
        <v>80</v>
      </c>
      <c r="K25" s="22" t="s">
        <v>2855</v>
      </c>
      <c r="L25" s="22"/>
      <c r="M25" s="25">
        <v>44047</v>
      </c>
      <c r="N25" s="31"/>
      <c r="O25" s="22"/>
      <c r="P25" s="37"/>
      <c r="Q25" s="26"/>
    </row>
    <row r="26" spans="2:17" ht="20.100000000000001" customHeight="1">
      <c r="B26" s="22"/>
      <c r="C26" s="21" t="s">
        <v>35</v>
      </c>
      <c r="D26" s="21" t="s">
        <v>35</v>
      </c>
      <c r="E26" s="31" t="s">
        <v>82</v>
      </c>
      <c r="F26" s="31">
        <v>12</v>
      </c>
      <c r="G26" s="31">
        <v>240</v>
      </c>
      <c r="H26" s="31">
        <v>2880</v>
      </c>
      <c r="I26" s="23"/>
      <c r="J26" s="31" t="s">
        <v>83</v>
      </c>
      <c r="K26" s="22" t="s">
        <v>2855</v>
      </c>
      <c r="L26" s="22"/>
      <c r="M26" s="25">
        <v>44047</v>
      </c>
      <c r="N26" s="31"/>
      <c r="O26" s="22"/>
      <c r="P26" s="37"/>
      <c r="Q26" s="26"/>
    </row>
    <row r="27" spans="2:17" ht="20.100000000000001" customHeight="1">
      <c r="B27" s="22"/>
      <c r="C27" s="21" t="s">
        <v>35</v>
      </c>
      <c r="D27" s="21" t="s">
        <v>35</v>
      </c>
      <c r="E27" s="31" t="s">
        <v>8344</v>
      </c>
      <c r="F27" s="31">
        <v>4</v>
      </c>
      <c r="G27" s="31">
        <v>1510</v>
      </c>
      <c r="H27" s="31">
        <v>6040</v>
      </c>
      <c r="I27" s="23"/>
      <c r="J27" s="31" t="s">
        <v>85</v>
      </c>
      <c r="K27" s="22" t="s">
        <v>2855</v>
      </c>
      <c r="L27" s="22"/>
      <c r="M27" s="25">
        <v>44047</v>
      </c>
      <c r="N27" s="31"/>
      <c r="O27" s="22"/>
      <c r="P27" s="37"/>
      <c r="Q27" s="26"/>
    </row>
    <row r="28" spans="2:17" ht="20.100000000000001" customHeight="1">
      <c r="B28" s="22"/>
      <c r="C28" s="21" t="s">
        <v>35</v>
      </c>
      <c r="D28" s="21" t="s">
        <v>35</v>
      </c>
      <c r="E28" s="31" t="s">
        <v>8345</v>
      </c>
      <c r="F28" s="31">
        <v>4</v>
      </c>
      <c r="G28" s="31">
        <v>3110</v>
      </c>
      <c r="H28" s="31">
        <v>12440</v>
      </c>
      <c r="I28" s="23"/>
      <c r="J28" s="31" t="s">
        <v>85</v>
      </c>
      <c r="K28" s="22" t="s">
        <v>2855</v>
      </c>
      <c r="L28" s="22"/>
      <c r="M28" s="25">
        <v>44047</v>
      </c>
      <c r="N28" s="31"/>
      <c r="O28" s="22"/>
      <c r="P28" s="37"/>
      <c r="Q28" s="26"/>
    </row>
    <row r="29" spans="2:17" ht="20.100000000000001" customHeight="1">
      <c r="B29" s="22"/>
      <c r="C29" s="21" t="s">
        <v>35</v>
      </c>
      <c r="D29" s="21" t="s">
        <v>35</v>
      </c>
      <c r="E29" s="31" t="s">
        <v>8346</v>
      </c>
      <c r="F29" s="31">
        <v>4</v>
      </c>
      <c r="G29" s="31">
        <v>3410</v>
      </c>
      <c r="H29" s="31">
        <v>13640</v>
      </c>
      <c r="I29" s="23"/>
      <c r="J29" s="31" t="s">
        <v>85</v>
      </c>
      <c r="K29" s="22" t="s">
        <v>2855</v>
      </c>
      <c r="L29" s="22"/>
      <c r="M29" s="25">
        <v>44047</v>
      </c>
      <c r="N29" s="31"/>
      <c r="O29" s="22"/>
      <c r="P29" s="37"/>
      <c r="Q29" s="26"/>
    </row>
    <row r="30" spans="2:17" ht="20.100000000000001" customHeight="1">
      <c r="B30" s="22"/>
      <c r="C30" s="21" t="s">
        <v>35</v>
      </c>
      <c r="D30" s="21" t="s">
        <v>35</v>
      </c>
      <c r="E30" s="31" t="s">
        <v>8347</v>
      </c>
      <c r="F30" s="31">
        <v>8</v>
      </c>
      <c r="G30" s="31">
        <v>450</v>
      </c>
      <c r="H30" s="31">
        <v>3600</v>
      </c>
      <c r="I30" s="23"/>
      <c r="J30" s="31" t="s">
        <v>85</v>
      </c>
      <c r="K30" s="22" t="s">
        <v>2855</v>
      </c>
      <c r="L30" s="22"/>
      <c r="M30" s="25">
        <v>44047</v>
      </c>
      <c r="N30" s="31"/>
      <c r="O30" s="22"/>
      <c r="P30" s="37"/>
      <c r="Q30" s="26"/>
    </row>
    <row r="31" spans="2:17" ht="20.100000000000001" customHeight="1">
      <c r="B31" s="22"/>
      <c r="C31" s="21" t="s">
        <v>35</v>
      </c>
      <c r="D31" s="21" t="s">
        <v>35</v>
      </c>
      <c r="E31" s="31" t="s">
        <v>8348</v>
      </c>
      <c r="F31" s="31">
        <v>4</v>
      </c>
      <c r="G31" s="31">
        <v>520</v>
      </c>
      <c r="H31" s="31">
        <v>2080</v>
      </c>
      <c r="I31" s="23"/>
      <c r="J31" s="31" t="s">
        <v>85</v>
      </c>
      <c r="K31" s="22" t="s">
        <v>2855</v>
      </c>
      <c r="L31" s="22"/>
      <c r="M31" s="25">
        <v>44047</v>
      </c>
      <c r="N31" s="31"/>
      <c r="O31" s="22"/>
      <c r="P31" s="37"/>
      <c r="Q31" s="26"/>
    </row>
    <row r="32" spans="2:17" ht="20.100000000000001" customHeight="1">
      <c r="B32" s="22"/>
      <c r="C32" s="21" t="s">
        <v>35</v>
      </c>
      <c r="D32" s="21" t="s">
        <v>35</v>
      </c>
      <c r="E32" s="31" t="s">
        <v>8349</v>
      </c>
      <c r="F32" s="31">
        <v>16</v>
      </c>
      <c r="G32" s="31">
        <v>910</v>
      </c>
      <c r="H32" s="31">
        <v>14560</v>
      </c>
      <c r="I32" s="23"/>
      <c r="J32" s="31" t="s">
        <v>85</v>
      </c>
      <c r="K32" s="22" t="s">
        <v>2855</v>
      </c>
      <c r="L32" s="22"/>
      <c r="M32" s="25">
        <v>44047</v>
      </c>
      <c r="N32" s="31"/>
      <c r="O32" s="22"/>
      <c r="P32" s="37"/>
      <c r="Q32" s="26"/>
    </row>
    <row r="33" spans="2:17" ht="20.100000000000001" customHeight="1">
      <c r="B33" s="22"/>
      <c r="C33" s="21" t="s">
        <v>35</v>
      </c>
      <c r="D33" s="21" t="s">
        <v>35</v>
      </c>
      <c r="E33" s="31" t="s">
        <v>8350</v>
      </c>
      <c r="F33" s="31">
        <v>12</v>
      </c>
      <c r="G33" s="31">
        <v>920</v>
      </c>
      <c r="H33" s="31">
        <v>11040</v>
      </c>
      <c r="I33" s="23"/>
      <c r="J33" s="31" t="s">
        <v>85</v>
      </c>
      <c r="K33" s="22" t="s">
        <v>2855</v>
      </c>
      <c r="L33" s="22"/>
      <c r="M33" s="25">
        <v>44047</v>
      </c>
      <c r="N33" s="31"/>
      <c r="O33" s="22"/>
      <c r="P33" s="37"/>
      <c r="Q33" s="26"/>
    </row>
    <row r="34" spans="2:17" ht="20.100000000000001" customHeight="1">
      <c r="B34" s="22"/>
      <c r="C34" s="21" t="s">
        <v>35</v>
      </c>
      <c r="D34" s="21" t="s">
        <v>35</v>
      </c>
      <c r="E34" s="31" t="s">
        <v>8351</v>
      </c>
      <c r="F34" s="31">
        <v>33</v>
      </c>
      <c r="G34" s="31">
        <v>232</v>
      </c>
      <c r="H34" s="31">
        <v>7656</v>
      </c>
      <c r="I34" s="23"/>
      <c r="J34" s="31" t="s">
        <v>8352</v>
      </c>
      <c r="K34" s="22" t="s">
        <v>2855</v>
      </c>
      <c r="L34" s="22"/>
      <c r="M34" s="25">
        <v>44047</v>
      </c>
      <c r="N34" s="31"/>
      <c r="O34" s="22"/>
      <c r="P34" s="37"/>
      <c r="Q34" s="26"/>
    </row>
    <row r="35" spans="2:17" ht="20.100000000000001" customHeight="1">
      <c r="B35" s="22"/>
      <c r="C35" s="21" t="s">
        <v>35</v>
      </c>
      <c r="D35" s="21" t="s">
        <v>35</v>
      </c>
      <c r="E35" s="31" t="s">
        <v>79</v>
      </c>
      <c r="F35" s="31">
        <v>10</v>
      </c>
      <c r="G35" s="31">
        <v>225</v>
      </c>
      <c r="H35" s="31">
        <v>2250</v>
      </c>
      <c r="I35" s="23"/>
      <c r="J35" s="31" t="s">
        <v>80</v>
      </c>
      <c r="K35" s="22" t="s">
        <v>2855</v>
      </c>
      <c r="L35" s="22"/>
      <c r="M35" s="25">
        <v>44047</v>
      </c>
      <c r="N35" s="31"/>
      <c r="O35" s="22"/>
      <c r="P35" s="37"/>
      <c r="Q35" s="26"/>
    </row>
    <row r="36" spans="2:17" ht="20.100000000000001" customHeight="1">
      <c r="B36" s="22"/>
      <c r="C36" s="21" t="s">
        <v>35</v>
      </c>
      <c r="D36" s="21" t="s">
        <v>35</v>
      </c>
      <c r="E36" s="31" t="s">
        <v>8353</v>
      </c>
      <c r="F36" s="31">
        <v>2</v>
      </c>
      <c r="G36" s="31">
        <v>870</v>
      </c>
      <c r="H36" s="31">
        <v>1740</v>
      </c>
      <c r="I36" s="23"/>
      <c r="J36" s="31" t="s">
        <v>85</v>
      </c>
      <c r="K36" s="22" t="s">
        <v>2855</v>
      </c>
      <c r="L36" s="22"/>
      <c r="M36" s="25">
        <v>44047</v>
      </c>
      <c r="N36" s="31"/>
      <c r="O36" s="22"/>
      <c r="P36" s="37"/>
      <c r="Q36" s="26"/>
    </row>
    <row r="37" spans="2:17" ht="20.100000000000001" customHeight="1">
      <c r="B37" s="22"/>
      <c r="C37" s="21" t="s">
        <v>35</v>
      </c>
      <c r="D37" s="21" t="s">
        <v>35</v>
      </c>
      <c r="E37" s="31" t="s">
        <v>8354</v>
      </c>
      <c r="F37" s="31">
        <v>2</v>
      </c>
      <c r="G37" s="31">
        <v>1080</v>
      </c>
      <c r="H37" s="31">
        <v>2160</v>
      </c>
      <c r="I37" s="23"/>
      <c r="J37" s="31" t="s">
        <v>85</v>
      </c>
      <c r="K37" s="22" t="s">
        <v>2855</v>
      </c>
      <c r="L37" s="22"/>
      <c r="M37" s="25">
        <v>44047</v>
      </c>
      <c r="N37" s="31"/>
      <c r="O37" s="22"/>
      <c r="P37" s="37"/>
      <c r="Q37" s="26"/>
    </row>
    <row r="38" spans="2:17" ht="20.100000000000001" customHeight="1">
      <c r="B38" s="22"/>
      <c r="C38" s="21" t="s">
        <v>35</v>
      </c>
      <c r="D38" s="21" t="s">
        <v>35</v>
      </c>
      <c r="E38" s="31" t="s">
        <v>2744</v>
      </c>
      <c r="F38" s="31">
        <v>100</v>
      </c>
      <c r="G38" s="31">
        <v>71</v>
      </c>
      <c r="H38" s="31">
        <v>7100</v>
      </c>
      <c r="I38" s="23"/>
      <c r="J38" s="31" t="s">
        <v>438</v>
      </c>
      <c r="K38" s="22" t="s">
        <v>2855</v>
      </c>
      <c r="L38" s="22"/>
      <c r="M38" s="25">
        <v>44047</v>
      </c>
      <c r="N38" s="31"/>
      <c r="O38" s="22"/>
      <c r="P38" s="37"/>
      <c r="Q38" s="26"/>
    </row>
    <row r="39" spans="2:17" ht="20.100000000000001" customHeight="1">
      <c r="B39" s="22"/>
      <c r="C39" s="21" t="s">
        <v>35</v>
      </c>
      <c r="D39" s="21" t="s">
        <v>35</v>
      </c>
      <c r="E39" s="31" t="s">
        <v>8222</v>
      </c>
      <c r="F39" s="31">
        <v>20</v>
      </c>
      <c r="G39" s="31">
        <v>1869</v>
      </c>
      <c r="H39" s="31">
        <v>37380</v>
      </c>
      <c r="I39" s="23"/>
      <c r="J39" s="31" t="s">
        <v>8223</v>
      </c>
      <c r="K39" s="22" t="s">
        <v>2855</v>
      </c>
      <c r="L39" s="22"/>
      <c r="M39" s="25">
        <v>44047</v>
      </c>
      <c r="N39" s="31"/>
      <c r="O39" s="22"/>
      <c r="P39" s="37"/>
      <c r="Q39" s="26"/>
    </row>
    <row r="40" spans="2:17" ht="20.100000000000001" customHeight="1">
      <c r="B40" s="22"/>
      <c r="C40" s="21" t="s">
        <v>35</v>
      </c>
      <c r="D40" s="21" t="s">
        <v>35</v>
      </c>
      <c r="E40" s="31" t="s">
        <v>8224</v>
      </c>
      <c r="F40" s="31">
        <v>20</v>
      </c>
      <c r="G40" s="31">
        <v>4303</v>
      </c>
      <c r="H40" s="31">
        <v>86060</v>
      </c>
      <c r="I40" s="23"/>
      <c r="J40" s="31" t="s">
        <v>8225</v>
      </c>
      <c r="K40" s="22" t="s">
        <v>2855</v>
      </c>
      <c r="L40" s="22"/>
      <c r="M40" s="25">
        <v>44047</v>
      </c>
      <c r="N40" s="31"/>
      <c r="O40" s="22"/>
      <c r="P40" s="37"/>
      <c r="Q40" s="26"/>
    </row>
    <row r="41" spans="2:17" ht="20.100000000000001" customHeight="1">
      <c r="B41" s="22"/>
      <c r="C41" s="21" t="s">
        <v>35</v>
      </c>
      <c r="D41" s="21" t="s">
        <v>35</v>
      </c>
      <c r="E41" s="31" t="s">
        <v>8355</v>
      </c>
      <c r="F41" s="31">
        <v>6</v>
      </c>
      <c r="G41" s="31">
        <v>600</v>
      </c>
      <c r="H41" s="31">
        <v>3600</v>
      </c>
      <c r="I41" s="23"/>
      <c r="J41" s="31" t="s">
        <v>8356</v>
      </c>
      <c r="K41" s="22" t="s">
        <v>2855</v>
      </c>
      <c r="L41" s="22"/>
      <c r="M41" s="25">
        <v>44047</v>
      </c>
      <c r="N41" s="31"/>
      <c r="O41" s="22"/>
      <c r="P41" s="37"/>
      <c r="Q41" s="26"/>
    </row>
    <row r="42" spans="2:17" ht="20.100000000000001" customHeight="1">
      <c r="B42" s="22"/>
      <c r="C42" s="21" t="s">
        <v>35</v>
      </c>
      <c r="D42" s="21" t="s">
        <v>35</v>
      </c>
      <c r="E42" s="31" t="s">
        <v>8357</v>
      </c>
      <c r="F42" s="31">
        <v>6</v>
      </c>
      <c r="G42" s="31">
        <v>960</v>
      </c>
      <c r="H42" s="31">
        <v>5760</v>
      </c>
      <c r="I42" s="23"/>
      <c r="J42" s="31" t="s">
        <v>8356</v>
      </c>
      <c r="K42" s="22" t="s">
        <v>2855</v>
      </c>
      <c r="L42" s="22"/>
      <c r="M42" s="25">
        <v>44047</v>
      </c>
      <c r="N42" s="31"/>
      <c r="O42" s="22"/>
      <c r="P42" s="37"/>
      <c r="Q42" s="26"/>
    </row>
    <row r="43" spans="2:17" ht="20.100000000000001" customHeight="1">
      <c r="B43" s="22"/>
      <c r="C43" s="21" t="s">
        <v>35</v>
      </c>
      <c r="D43" s="21" t="s">
        <v>35</v>
      </c>
      <c r="E43" s="31" t="s">
        <v>8358</v>
      </c>
      <c r="F43" s="31">
        <v>1</v>
      </c>
      <c r="G43" s="31">
        <v>31455</v>
      </c>
      <c r="H43" s="31">
        <v>31455</v>
      </c>
      <c r="I43" s="23"/>
      <c r="J43" s="31" t="s">
        <v>8359</v>
      </c>
      <c r="K43" s="22" t="s">
        <v>2855</v>
      </c>
      <c r="L43" s="22"/>
      <c r="M43" s="25">
        <v>44047</v>
      </c>
      <c r="N43" s="31"/>
      <c r="O43" s="22"/>
      <c r="P43" s="37"/>
      <c r="Q43" s="26"/>
    </row>
    <row r="44" spans="2:17" ht="20.100000000000001" customHeight="1">
      <c r="B44" s="22"/>
      <c r="C44" s="21" t="s">
        <v>35</v>
      </c>
      <c r="D44" s="21" t="s">
        <v>35</v>
      </c>
      <c r="E44" s="31" t="s">
        <v>8360</v>
      </c>
      <c r="F44" s="31">
        <v>1</v>
      </c>
      <c r="G44" s="31">
        <v>16186</v>
      </c>
      <c r="H44" s="31">
        <v>16186</v>
      </c>
      <c r="I44" s="23"/>
      <c r="J44" s="31" t="s">
        <v>8361</v>
      </c>
      <c r="K44" s="22" t="s">
        <v>2855</v>
      </c>
      <c r="L44" s="22"/>
      <c r="M44" s="25">
        <v>44047</v>
      </c>
      <c r="N44" s="31"/>
      <c r="O44" s="22"/>
      <c r="P44" s="37"/>
      <c r="Q44" s="26"/>
    </row>
    <row r="45" spans="2:17" ht="20.100000000000001" customHeight="1">
      <c r="B45" s="22"/>
      <c r="C45" s="21" t="s">
        <v>35</v>
      </c>
      <c r="D45" s="21" t="s">
        <v>35</v>
      </c>
      <c r="E45" s="31" t="s">
        <v>8362</v>
      </c>
      <c r="F45" s="31">
        <v>3</v>
      </c>
      <c r="G45" s="31">
        <v>12579</v>
      </c>
      <c r="H45" s="31">
        <v>37737</v>
      </c>
      <c r="I45" s="23"/>
      <c r="J45" s="31" t="s">
        <v>8363</v>
      </c>
      <c r="K45" s="22" t="s">
        <v>2855</v>
      </c>
      <c r="L45" s="22"/>
      <c r="M45" s="25">
        <v>44047</v>
      </c>
      <c r="N45" s="31"/>
      <c r="O45" s="22"/>
      <c r="P45" s="37"/>
      <c r="Q45" s="26"/>
    </row>
    <row r="46" spans="2:17" ht="20.100000000000001" customHeight="1">
      <c r="B46" s="22"/>
      <c r="C46" s="21" t="s">
        <v>35</v>
      </c>
      <c r="D46" s="21" t="s">
        <v>35</v>
      </c>
      <c r="E46" s="31" t="s">
        <v>8364</v>
      </c>
      <c r="F46" s="31">
        <v>9</v>
      </c>
      <c r="G46" s="31">
        <v>1720</v>
      </c>
      <c r="H46" s="31">
        <v>15480</v>
      </c>
      <c r="I46" s="23"/>
      <c r="J46" s="31" t="s">
        <v>8365</v>
      </c>
      <c r="K46" s="22" t="s">
        <v>2855</v>
      </c>
      <c r="L46" s="22"/>
      <c r="M46" s="25">
        <v>44047</v>
      </c>
      <c r="N46" s="31"/>
      <c r="O46" s="22"/>
      <c r="P46" s="37"/>
      <c r="Q46" s="26"/>
    </row>
    <row r="47" spans="2:17" ht="20.100000000000001" customHeight="1">
      <c r="B47" s="22"/>
      <c r="C47" s="21" t="s">
        <v>35</v>
      </c>
      <c r="D47" s="21" t="s">
        <v>35</v>
      </c>
      <c r="E47" s="31" t="s">
        <v>8366</v>
      </c>
      <c r="F47" s="31">
        <v>9</v>
      </c>
      <c r="G47" s="31">
        <v>1730</v>
      </c>
      <c r="H47" s="31">
        <v>15570</v>
      </c>
      <c r="I47" s="23"/>
      <c r="J47" s="31" t="s">
        <v>8367</v>
      </c>
      <c r="K47" s="22" t="s">
        <v>2855</v>
      </c>
      <c r="L47" s="22"/>
      <c r="M47" s="25">
        <v>44047</v>
      </c>
      <c r="N47" s="31"/>
      <c r="O47" s="22"/>
      <c r="P47" s="37"/>
      <c r="Q47" s="26"/>
    </row>
    <row r="48" spans="2:17" ht="20.100000000000001" customHeight="1">
      <c r="B48" s="22"/>
      <c r="C48" s="21" t="s">
        <v>35</v>
      </c>
      <c r="D48" s="21" t="s">
        <v>35</v>
      </c>
      <c r="E48" s="31" t="s">
        <v>8368</v>
      </c>
      <c r="F48" s="31">
        <v>1</v>
      </c>
      <c r="G48" s="31">
        <v>8272</v>
      </c>
      <c r="H48" s="31">
        <v>8272</v>
      </c>
      <c r="I48" s="23"/>
      <c r="J48" s="31" t="s">
        <v>8369</v>
      </c>
      <c r="K48" s="22" t="s">
        <v>2855</v>
      </c>
      <c r="L48" s="22"/>
      <c r="M48" s="25">
        <v>44047</v>
      </c>
      <c r="N48" s="31"/>
      <c r="O48" s="22"/>
      <c r="P48" s="37"/>
      <c r="Q48" s="26"/>
    </row>
    <row r="49" spans="2:17" ht="20.100000000000001" customHeight="1">
      <c r="B49" s="22"/>
      <c r="C49" s="21" t="s">
        <v>35</v>
      </c>
      <c r="D49" s="21" t="s">
        <v>35</v>
      </c>
      <c r="E49" s="31" t="s">
        <v>8370</v>
      </c>
      <c r="F49" s="31">
        <v>1</v>
      </c>
      <c r="G49" s="31">
        <v>6796</v>
      </c>
      <c r="H49" s="31">
        <v>6796</v>
      </c>
      <c r="I49" s="23"/>
      <c r="J49" s="31" t="s">
        <v>8371</v>
      </c>
      <c r="K49" s="22" t="s">
        <v>2855</v>
      </c>
      <c r="L49" s="22"/>
      <c r="M49" s="25">
        <v>44047</v>
      </c>
      <c r="N49" s="31"/>
      <c r="O49" s="22"/>
      <c r="P49" s="37"/>
      <c r="Q49" s="26"/>
    </row>
    <row r="50" spans="2:17" ht="20.100000000000001" customHeight="1">
      <c r="B50" s="22"/>
      <c r="C50" s="21" t="s">
        <v>35</v>
      </c>
      <c r="D50" s="21" t="s">
        <v>35</v>
      </c>
      <c r="E50" s="31" t="s">
        <v>8372</v>
      </c>
      <c r="F50" s="31">
        <v>1</v>
      </c>
      <c r="G50" s="31">
        <v>3980</v>
      </c>
      <c r="H50" s="31">
        <v>3980</v>
      </c>
      <c r="I50" s="23"/>
      <c r="J50" s="31" t="s">
        <v>8373</v>
      </c>
      <c r="K50" s="22" t="s">
        <v>2855</v>
      </c>
      <c r="L50" s="22"/>
      <c r="M50" s="25">
        <v>44047</v>
      </c>
      <c r="N50" s="31"/>
      <c r="O50" s="22"/>
      <c r="P50" s="37"/>
      <c r="Q50" s="26"/>
    </row>
    <row r="51" spans="2:17" ht="20.100000000000001" customHeight="1">
      <c r="B51" s="22"/>
      <c r="C51" s="21" t="s">
        <v>35</v>
      </c>
      <c r="D51" s="21" t="s">
        <v>35</v>
      </c>
      <c r="E51" s="31" t="s">
        <v>8374</v>
      </c>
      <c r="F51" s="31">
        <v>1</v>
      </c>
      <c r="G51" s="31">
        <v>3170</v>
      </c>
      <c r="H51" s="31">
        <v>3170</v>
      </c>
      <c r="I51" s="23"/>
      <c r="J51" s="31" t="s">
        <v>8375</v>
      </c>
      <c r="K51" s="22" t="s">
        <v>2855</v>
      </c>
      <c r="L51" s="22"/>
      <c r="M51" s="25">
        <v>44047</v>
      </c>
      <c r="N51" s="31"/>
      <c r="O51" s="22"/>
      <c r="P51" s="37"/>
      <c r="Q51" s="26"/>
    </row>
    <row r="52" spans="2:17" ht="20.100000000000001" customHeight="1">
      <c r="B52" s="22"/>
      <c r="C52" s="21" t="s">
        <v>35</v>
      </c>
      <c r="D52" s="21" t="s">
        <v>35</v>
      </c>
      <c r="E52" s="31" t="s">
        <v>8376</v>
      </c>
      <c r="F52" s="31">
        <v>2</v>
      </c>
      <c r="G52" s="31">
        <v>1420</v>
      </c>
      <c r="H52" s="31">
        <v>2840</v>
      </c>
      <c r="I52" s="23"/>
      <c r="J52" s="31" t="s">
        <v>8377</v>
      </c>
      <c r="K52" s="22" t="s">
        <v>2855</v>
      </c>
      <c r="L52" s="22"/>
      <c r="M52" s="25">
        <v>44047</v>
      </c>
      <c r="N52" s="31"/>
      <c r="O52" s="22"/>
      <c r="P52" s="37"/>
      <c r="Q52" s="26"/>
    </row>
    <row r="53" spans="2:17" ht="20.100000000000001" customHeight="1">
      <c r="B53" s="22"/>
      <c r="C53" s="21" t="s">
        <v>35</v>
      </c>
      <c r="D53" s="21" t="s">
        <v>35</v>
      </c>
      <c r="E53" s="31" t="s">
        <v>8378</v>
      </c>
      <c r="F53" s="31">
        <v>8</v>
      </c>
      <c r="G53" s="31">
        <v>361</v>
      </c>
      <c r="H53" s="31">
        <v>2888</v>
      </c>
      <c r="I53" s="23"/>
      <c r="J53" s="31" t="s">
        <v>383</v>
      </c>
      <c r="K53" s="22" t="s">
        <v>2855</v>
      </c>
      <c r="L53" s="22"/>
      <c r="M53" s="25">
        <v>44047</v>
      </c>
      <c r="N53" s="31"/>
      <c r="O53" s="22"/>
      <c r="P53" s="37"/>
      <c r="Q53" s="26"/>
    </row>
    <row r="54" spans="2:17" ht="20.100000000000001" customHeight="1">
      <c r="B54" s="22"/>
      <c r="C54" s="21" t="s">
        <v>35</v>
      </c>
      <c r="D54" s="21" t="s">
        <v>35</v>
      </c>
      <c r="E54" s="31" t="s">
        <v>8379</v>
      </c>
      <c r="F54" s="31">
        <v>8</v>
      </c>
      <c r="G54" s="31">
        <v>361</v>
      </c>
      <c r="H54" s="31">
        <v>2888</v>
      </c>
      <c r="I54" s="23"/>
      <c r="J54" s="31" t="s">
        <v>383</v>
      </c>
      <c r="K54" s="22" t="s">
        <v>2855</v>
      </c>
      <c r="L54" s="22"/>
      <c r="M54" s="25">
        <v>44047</v>
      </c>
      <c r="N54" s="31"/>
      <c r="O54" s="22"/>
      <c r="P54" s="37"/>
      <c r="Q54" s="26"/>
    </row>
    <row r="55" spans="2:17" ht="20.100000000000001" customHeight="1">
      <c r="B55" s="22"/>
      <c r="C55" s="21" t="s">
        <v>35</v>
      </c>
      <c r="D55" s="21" t="s">
        <v>35</v>
      </c>
      <c r="E55" s="31" t="s">
        <v>382</v>
      </c>
      <c r="F55" s="31">
        <v>8</v>
      </c>
      <c r="G55" s="31">
        <v>423</v>
      </c>
      <c r="H55" s="31">
        <v>3384</v>
      </c>
      <c r="I55" s="23"/>
      <c r="J55" s="31" t="s">
        <v>383</v>
      </c>
      <c r="K55" s="22" t="s">
        <v>2855</v>
      </c>
      <c r="L55" s="22"/>
      <c r="M55" s="25">
        <v>44047</v>
      </c>
      <c r="N55" s="31"/>
      <c r="O55" s="22"/>
      <c r="P55" s="37"/>
      <c r="Q55" s="26"/>
    </row>
    <row r="56" spans="2:17" ht="20.100000000000001" customHeight="1">
      <c r="B56" s="22"/>
      <c r="C56" s="21" t="s">
        <v>35</v>
      </c>
      <c r="D56" s="21" t="s">
        <v>35</v>
      </c>
      <c r="E56" s="31" t="s">
        <v>79</v>
      </c>
      <c r="F56" s="31">
        <v>16</v>
      </c>
      <c r="G56" s="31">
        <v>225</v>
      </c>
      <c r="H56" s="31">
        <v>3600</v>
      </c>
      <c r="I56" s="23"/>
      <c r="J56" s="31" t="s">
        <v>80</v>
      </c>
      <c r="K56" s="22" t="s">
        <v>2855</v>
      </c>
      <c r="L56" s="22"/>
      <c r="M56" s="25">
        <v>44047</v>
      </c>
      <c r="N56" s="31"/>
      <c r="O56" s="22"/>
      <c r="P56" s="37"/>
      <c r="Q56" s="26"/>
    </row>
    <row r="57" spans="2:17" ht="20.100000000000001" customHeight="1">
      <c r="B57" s="22"/>
      <c r="C57" s="21" t="s">
        <v>35</v>
      </c>
      <c r="D57" s="21" t="s">
        <v>35</v>
      </c>
      <c r="E57" s="31" t="s">
        <v>82</v>
      </c>
      <c r="F57" s="31">
        <v>4</v>
      </c>
      <c r="G57" s="31">
        <v>240</v>
      </c>
      <c r="H57" s="31">
        <v>960</v>
      </c>
      <c r="I57" s="23"/>
      <c r="J57" s="31" t="s">
        <v>83</v>
      </c>
      <c r="K57" s="22" t="s">
        <v>2855</v>
      </c>
      <c r="L57" s="22"/>
      <c r="M57" s="25">
        <v>44047</v>
      </c>
      <c r="N57" s="31"/>
      <c r="O57" s="22"/>
      <c r="P57" s="37"/>
      <c r="Q57" s="26"/>
    </row>
    <row r="58" spans="2:17" ht="20.100000000000001" customHeight="1">
      <c r="B58" s="22"/>
      <c r="C58" s="21" t="s">
        <v>35</v>
      </c>
      <c r="D58" s="21" t="s">
        <v>35</v>
      </c>
      <c r="E58" s="31" t="s">
        <v>8161</v>
      </c>
      <c r="F58" s="31">
        <v>4</v>
      </c>
      <c r="G58" s="31">
        <v>450</v>
      </c>
      <c r="H58" s="31">
        <v>1800</v>
      </c>
      <c r="I58" s="23"/>
      <c r="J58" s="31" t="s">
        <v>85</v>
      </c>
      <c r="K58" s="22" t="s">
        <v>2855</v>
      </c>
      <c r="L58" s="22"/>
      <c r="M58" s="25">
        <v>44047</v>
      </c>
      <c r="N58" s="31"/>
      <c r="O58" s="22"/>
      <c r="P58" s="37"/>
      <c r="Q58" s="26"/>
    </row>
    <row r="59" spans="2:17" ht="20.100000000000001" customHeight="1">
      <c r="B59" s="22"/>
      <c r="C59" s="21" t="s">
        <v>35</v>
      </c>
      <c r="D59" s="21" t="s">
        <v>35</v>
      </c>
      <c r="E59" s="31" t="s">
        <v>8380</v>
      </c>
      <c r="F59" s="31">
        <v>2</v>
      </c>
      <c r="G59" s="31">
        <v>640</v>
      </c>
      <c r="H59" s="31">
        <v>1280</v>
      </c>
      <c r="I59" s="23"/>
      <c r="J59" s="31" t="s">
        <v>85</v>
      </c>
      <c r="K59" s="22" t="s">
        <v>2855</v>
      </c>
      <c r="L59" s="22"/>
      <c r="M59" s="25">
        <v>44047</v>
      </c>
      <c r="N59" s="31"/>
      <c r="O59" s="22"/>
      <c r="P59" s="37"/>
      <c r="Q59" s="26"/>
    </row>
    <row r="60" spans="2:17" ht="20.100000000000001" customHeight="1">
      <c r="B60" s="22"/>
      <c r="C60" s="21" t="s">
        <v>35</v>
      </c>
      <c r="D60" s="21" t="s">
        <v>35</v>
      </c>
      <c r="E60" s="31" t="s">
        <v>8381</v>
      </c>
      <c r="F60" s="31">
        <v>4</v>
      </c>
      <c r="G60" s="31">
        <v>670</v>
      </c>
      <c r="H60" s="31">
        <v>2680</v>
      </c>
      <c r="I60" s="23"/>
      <c r="J60" s="31" t="s">
        <v>85</v>
      </c>
      <c r="K60" s="22" t="s">
        <v>2855</v>
      </c>
      <c r="L60" s="22"/>
      <c r="M60" s="25">
        <v>44047</v>
      </c>
      <c r="N60" s="31"/>
      <c r="O60" s="22"/>
      <c r="P60" s="37"/>
      <c r="Q60" s="26"/>
    </row>
    <row r="61" spans="2:17" ht="20.100000000000001" customHeight="1">
      <c r="B61" s="22"/>
      <c r="C61" s="21" t="s">
        <v>35</v>
      </c>
      <c r="D61" s="21" t="s">
        <v>35</v>
      </c>
      <c r="E61" s="31" t="s">
        <v>8351</v>
      </c>
      <c r="F61" s="31">
        <v>8</v>
      </c>
      <c r="G61" s="31">
        <v>232</v>
      </c>
      <c r="H61" s="31">
        <v>1856</v>
      </c>
      <c r="I61" s="23"/>
      <c r="J61" s="31" t="s">
        <v>8352</v>
      </c>
      <c r="K61" s="22" t="s">
        <v>2855</v>
      </c>
      <c r="L61" s="22"/>
      <c r="M61" s="25">
        <v>44047</v>
      </c>
      <c r="N61" s="31"/>
      <c r="O61" s="22"/>
      <c r="P61" s="37"/>
      <c r="Q61" s="26"/>
    </row>
    <row r="62" spans="2:17" ht="20.100000000000001" customHeight="1">
      <c r="B62" s="22"/>
      <c r="C62" s="21" t="s">
        <v>35</v>
      </c>
      <c r="D62" s="21" t="s">
        <v>35</v>
      </c>
      <c r="E62" s="31" t="s">
        <v>8382</v>
      </c>
      <c r="F62" s="31">
        <v>2</v>
      </c>
      <c r="G62" s="31">
        <v>2480</v>
      </c>
      <c r="H62" s="31">
        <v>4960</v>
      </c>
      <c r="I62" s="23"/>
      <c r="J62" s="31" t="s">
        <v>8383</v>
      </c>
      <c r="K62" s="22" t="s">
        <v>2855</v>
      </c>
      <c r="L62" s="22"/>
      <c r="M62" s="25">
        <v>44047</v>
      </c>
      <c r="N62" s="31"/>
      <c r="O62" s="22"/>
      <c r="P62" s="37"/>
      <c r="Q62" s="26"/>
    </row>
    <row r="63" spans="2:17" ht="20.100000000000001" customHeight="1">
      <c r="B63" s="22"/>
      <c r="C63" s="21" t="s">
        <v>35</v>
      </c>
      <c r="D63" s="21" t="s">
        <v>35</v>
      </c>
      <c r="E63" s="31" t="s">
        <v>8384</v>
      </c>
      <c r="F63" s="31">
        <v>2</v>
      </c>
      <c r="G63" s="31">
        <v>2710</v>
      </c>
      <c r="H63" s="31">
        <v>5420</v>
      </c>
      <c r="I63" s="23"/>
      <c r="J63" s="31" t="s">
        <v>8385</v>
      </c>
      <c r="K63" s="22" t="s">
        <v>2855</v>
      </c>
      <c r="L63" s="22"/>
      <c r="M63" s="25">
        <v>44047</v>
      </c>
      <c r="N63" s="31"/>
      <c r="O63" s="22"/>
      <c r="P63" s="37"/>
      <c r="Q63" s="26"/>
    </row>
    <row r="64" spans="2:17" ht="20.100000000000001" customHeight="1">
      <c r="B64" s="22"/>
      <c r="C64" s="21" t="s">
        <v>35</v>
      </c>
      <c r="D64" s="21" t="s">
        <v>35</v>
      </c>
      <c r="E64" s="31" t="s">
        <v>8386</v>
      </c>
      <c r="F64" s="31">
        <v>4</v>
      </c>
      <c r="G64" s="31">
        <v>1430</v>
      </c>
      <c r="H64" s="31">
        <v>5720</v>
      </c>
      <c r="I64" s="23"/>
      <c r="J64" s="1943" t="s">
        <v>8387</v>
      </c>
      <c r="K64" s="22" t="s">
        <v>2855</v>
      </c>
      <c r="L64" s="22"/>
      <c r="M64" s="25">
        <v>44047</v>
      </c>
      <c r="N64" s="31"/>
      <c r="O64" s="22"/>
      <c r="P64" s="37"/>
      <c r="Q64" s="26"/>
    </row>
    <row r="65" spans="2:17" ht="20.100000000000001" customHeight="1">
      <c r="B65" s="22"/>
      <c r="C65" s="21" t="s">
        <v>35</v>
      </c>
      <c r="D65" s="21" t="s">
        <v>35</v>
      </c>
      <c r="E65" s="31" t="s">
        <v>8388</v>
      </c>
      <c r="F65" s="31">
        <v>1</v>
      </c>
      <c r="G65" s="31">
        <v>6370</v>
      </c>
      <c r="H65" s="31">
        <v>6370</v>
      </c>
      <c r="I65" s="23"/>
      <c r="J65" s="1943" t="s">
        <v>8389</v>
      </c>
      <c r="K65" s="22" t="s">
        <v>2855</v>
      </c>
      <c r="L65" s="22"/>
      <c r="M65" s="25">
        <v>44047</v>
      </c>
      <c r="N65" s="31"/>
      <c r="O65" s="22"/>
      <c r="P65" s="37"/>
      <c r="Q65" s="26"/>
    </row>
    <row r="66" spans="2:17" ht="20.100000000000001" customHeight="1">
      <c r="B66" s="22"/>
      <c r="C66" s="21" t="s">
        <v>35</v>
      </c>
      <c r="D66" s="21" t="s">
        <v>35</v>
      </c>
      <c r="E66" s="31" t="s">
        <v>8390</v>
      </c>
      <c r="F66" s="31">
        <v>1</v>
      </c>
      <c r="G66" s="31">
        <v>7320</v>
      </c>
      <c r="H66" s="31">
        <v>7320</v>
      </c>
      <c r="I66" s="23"/>
      <c r="J66" s="1943" t="s">
        <v>8391</v>
      </c>
      <c r="K66" s="22" t="s">
        <v>2855</v>
      </c>
      <c r="L66" s="22"/>
      <c r="M66" s="25">
        <v>44047</v>
      </c>
      <c r="N66" s="31"/>
      <c r="O66" s="22"/>
      <c r="P66" s="37"/>
      <c r="Q66" s="26"/>
    </row>
    <row r="67" spans="2:17" ht="20.100000000000001" customHeight="1">
      <c r="B67" s="22"/>
      <c r="C67" s="21" t="s">
        <v>35</v>
      </c>
      <c r="D67" s="21" t="s">
        <v>35</v>
      </c>
      <c r="E67" s="31" t="s">
        <v>6086</v>
      </c>
      <c r="F67" s="31">
        <v>1</v>
      </c>
      <c r="G67" s="31">
        <v>12534</v>
      </c>
      <c r="H67" s="31">
        <v>12534</v>
      </c>
      <c r="I67" s="23"/>
      <c r="J67" s="31" t="s">
        <v>3214</v>
      </c>
      <c r="K67" s="22" t="s">
        <v>2855</v>
      </c>
      <c r="L67" s="22"/>
      <c r="M67" s="25">
        <v>44047</v>
      </c>
      <c r="N67" s="31"/>
      <c r="O67" s="22"/>
      <c r="P67" s="37"/>
      <c r="Q67" s="26"/>
    </row>
    <row r="68" spans="2:17" ht="20.100000000000001" customHeight="1">
      <c r="B68" s="22"/>
      <c r="C68" s="21" t="s">
        <v>35</v>
      </c>
      <c r="D68" s="21" t="s">
        <v>35</v>
      </c>
      <c r="E68" s="31" t="s">
        <v>2763</v>
      </c>
      <c r="F68" s="31">
        <v>1</v>
      </c>
      <c r="G68" s="31">
        <v>53025</v>
      </c>
      <c r="H68" s="31">
        <v>53025</v>
      </c>
      <c r="I68" s="23"/>
      <c r="J68" s="31" t="s">
        <v>275</v>
      </c>
      <c r="K68" s="22" t="s">
        <v>2855</v>
      </c>
      <c r="L68" s="22"/>
      <c r="M68" s="25">
        <v>44047</v>
      </c>
      <c r="N68" s="31"/>
      <c r="O68" s="22"/>
      <c r="P68" s="37"/>
      <c r="Q68" s="26"/>
    </row>
    <row r="69" spans="2:17" ht="20.100000000000001" customHeight="1">
      <c r="B69" s="22"/>
      <c r="C69" s="21" t="s">
        <v>35</v>
      </c>
      <c r="D69" s="21" t="s">
        <v>35</v>
      </c>
      <c r="E69" s="31" t="s">
        <v>8239</v>
      </c>
      <c r="F69" s="31">
        <v>3</v>
      </c>
      <c r="G69" s="31">
        <v>3789</v>
      </c>
      <c r="H69" s="31">
        <v>11367</v>
      </c>
      <c r="I69" s="23"/>
      <c r="J69" s="31" t="s">
        <v>8240</v>
      </c>
      <c r="K69" s="22" t="s">
        <v>2855</v>
      </c>
      <c r="L69" s="22"/>
      <c r="M69" s="25">
        <v>44047</v>
      </c>
      <c r="N69" s="31"/>
      <c r="O69" s="22"/>
      <c r="P69" s="37"/>
      <c r="Q69" s="26"/>
    </row>
    <row r="70" spans="2:17" ht="20.100000000000001" customHeight="1">
      <c r="B70" s="22"/>
      <c r="C70" s="21" t="s">
        <v>35</v>
      </c>
      <c r="D70" s="21" t="s">
        <v>35</v>
      </c>
      <c r="E70" s="31" t="s">
        <v>8392</v>
      </c>
      <c r="F70" s="31">
        <v>7</v>
      </c>
      <c r="G70" s="31">
        <v>74</v>
      </c>
      <c r="H70" s="31">
        <v>518</v>
      </c>
      <c r="I70" s="23"/>
      <c r="J70" s="31" t="s">
        <v>8242</v>
      </c>
      <c r="K70" s="22" t="s">
        <v>2855</v>
      </c>
      <c r="L70" s="22"/>
      <c r="M70" s="25">
        <v>44047</v>
      </c>
      <c r="N70" s="31"/>
      <c r="O70" s="22"/>
      <c r="P70" s="37"/>
      <c r="Q70" s="26"/>
    </row>
    <row r="71" spans="2:17" ht="20.100000000000001" customHeight="1">
      <c r="B71" s="22"/>
      <c r="C71" s="21" t="s">
        <v>35</v>
      </c>
      <c r="D71" s="21" t="s">
        <v>35</v>
      </c>
      <c r="E71" s="31" t="s">
        <v>8241</v>
      </c>
      <c r="F71" s="31">
        <v>3</v>
      </c>
      <c r="G71" s="31">
        <v>969</v>
      </c>
      <c r="H71" s="31">
        <v>2907</v>
      </c>
      <c r="I71" s="23"/>
      <c r="J71" s="31" t="s">
        <v>8242</v>
      </c>
      <c r="K71" s="22" t="s">
        <v>2855</v>
      </c>
      <c r="L71" s="22"/>
      <c r="M71" s="25">
        <v>44047</v>
      </c>
      <c r="N71" s="31"/>
      <c r="O71" s="22"/>
      <c r="P71" s="37"/>
      <c r="Q71" s="26"/>
    </row>
    <row r="72" spans="2:17" ht="20.100000000000001" customHeight="1">
      <c r="B72" s="22"/>
      <c r="C72" s="21" t="s">
        <v>35</v>
      </c>
      <c r="D72" s="21" t="s">
        <v>35</v>
      </c>
      <c r="E72" s="31" t="s">
        <v>8243</v>
      </c>
      <c r="F72" s="31">
        <v>3</v>
      </c>
      <c r="G72" s="31">
        <v>298</v>
      </c>
      <c r="H72" s="31">
        <v>894</v>
      </c>
      <c r="I72" s="23"/>
      <c r="J72" s="31" t="s">
        <v>8242</v>
      </c>
      <c r="K72" s="22" t="s">
        <v>2855</v>
      </c>
      <c r="L72" s="22"/>
      <c r="M72" s="25">
        <v>44047</v>
      </c>
      <c r="N72" s="31"/>
      <c r="O72" s="22"/>
      <c r="P72" s="37"/>
      <c r="Q72" s="26"/>
    </row>
    <row r="73" spans="2:17" ht="20.100000000000001" customHeight="1">
      <c r="B73" s="22"/>
      <c r="C73" s="21" t="s">
        <v>35</v>
      </c>
      <c r="D73" s="21" t="s">
        <v>35</v>
      </c>
      <c r="E73" s="31" t="s">
        <v>8393</v>
      </c>
      <c r="F73" s="31">
        <v>1</v>
      </c>
      <c r="G73" s="31">
        <v>3820</v>
      </c>
      <c r="H73" s="31">
        <v>3820</v>
      </c>
      <c r="I73" s="23"/>
      <c r="J73" s="1943" t="s">
        <v>8394</v>
      </c>
      <c r="K73" s="22"/>
      <c r="L73" s="22"/>
      <c r="M73" s="25"/>
      <c r="N73" s="31"/>
      <c r="O73" s="22"/>
      <c r="P73" s="37"/>
      <c r="Q73" s="26"/>
    </row>
    <row r="74" spans="2:17" ht="20.100000000000001" customHeight="1">
      <c r="B74" s="22"/>
      <c r="C74" s="21" t="s">
        <v>35</v>
      </c>
      <c r="D74" s="21" t="s">
        <v>35</v>
      </c>
      <c r="E74" s="31" t="s">
        <v>8395</v>
      </c>
      <c r="F74" s="31">
        <v>1</v>
      </c>
      <c r="G74" s="31">
        <v>4590</v>
      </c>
      <c r="H74" s="31">
        <v>4590</v>
      </c>
      <c r="I74" s="23"/>
      <c r="J74" s="1943" t="s">
        <v>8396</v>
      </c>
      <c r="K74" s="22"/>
      <c r="L74" s="22"/>
      <c r="M74" s="25"/>
      <c r="N74" s="31"/>
      <c r="O74" s="22"/>
      <c r="P74" s="37"/>
      <c r="Q74" s="26"/>
    </row>
    <row r="75" spans="2:17" ht="20.100000000000001" customHeight="1">
      <c r="B75" s="22"/>
      <c r="C75" s="21" t="s">
        <v>35</v>
      </c>
      <c r="D75" s="21" t="s">
        <v>35</v>
      </c>
      <c r="E75" s="31" t="s">
        <v>8397</v>
      </c>
      <c r="F75" s="31">
        <v>1</v>
      </c>
      <c r="G75" s="31">
        <v>4340</v>
      </c>
      <c r="H75" s="31">
        <v>4340</v>
      </c>
      <c r="I75" s="23"/>
      <c r="J75" s="1943" t="s">
        <v>8398</v>
      </c>
      <c r="K75" s="22"/>
      <c r="L75" s="22"/>
      <c r="M75" s="25"/>
      <c r="N75" s="31"/>
      <c r="O75" s="22"/>
      <c r="P75" s="37"/>
      <c r="Q75" s="26"/>
    </row>
    <row r="76" spans="2:17" ht="20.100000000000001" customHeight="1">
      <c r="B76" s="22"/>
      <c r="C76" s="21" t="s">
        <v>35</v>
      </c>
      <c r="D76" s="21" t="s">
        <v>35</v>
      </c>
      <c r="E76" s="31" t="s">
        <v>8399</v>
      </c>
      <c r="F76" s="31">
        <v>1</v>
      </c>
      <c r="G76" s="31">
        <v>4390</v>
      </c>
      <c r="H76" s="31">
        <v>4390</v>
      </c>
      <c r="I76" s="23"/>
      <c r="J76" s="1943" t="s">
        <v>8400</v>
      </c>
      <c r="K76" s="22"/>
      <c r="L76" s="22"/>
      <c r="M76" s="25"/>
      <c r="N76" s="31"/>
      <c r="O76" s="22"/>
      <c r="P76" s="37"/>
      <c r="Q76" s="26"/>
    </row>
    <row r="77" spans="2:17" ht="19.5" customHeight="1">
      <c r="B77" s="22"/>
      <c r="C77" s="21" t="s">
        <v>35</v>
      </c>
      <c r="D77" s="21" t="s">
        <v>35</v>
      </c>
      <c r="E77" s="31" t="s">
        <v>8401</v>
      </c>
      <c r="F77" s="31">
        <v>1</v>
      </c>
      <c r="G77" s="31">
        <v>4060</v>
      </c>
      <c r="H77" s="31">
        <v>4060</v>
      </c>
      <c r="I77" s="23"/>
      <c r="J77" s="1943" t="s">
        <v>8402</v>
      </c>
      <c r="K77" s="22"/>
      <c r="L77" s="22"/>
      <c r="M77" s="25"/>
      <c r="N77" s="31"/>
      <c r="O77" s="22"/>
      <c r="P77" s="37"/>
      <c r="Q77" s="26"/>
    </row>
    <row r="78" spans="2:17" ht="20.100000000000001" customHeight="1">
      <c r="B78" s="22"/>
      <c r="C78" s="21" t="s">
        <v>35</v>
      </c>
      <c r="D78" s="21" t="s">
        <v>35</v>
      </c>
      <c r="E78" s="31" t="s">
        <v>8403</v>
      </c>
      <c r="F78" s="31">
        <v>1</v>
      </c>
      <c r="G78" s="31">
        <v>3660</v>
      </c>
      <c r="H78" s="31">
        <v>3660</v>
      </c>
      <c r="I78" s="23"/>
      <c r="J78" s="1943" t="s">
        <v>8404</v>
      </c>
      <c r="K78" s="22"/>
      <c r="L78" s="22"/>
      <c r="M78" s="25"/>
      <c r="N78" s="31"/>
      <c r="O78" s="22"/>
      <c r="P78" s="37"/>
      <c r="Q78" s="26"/>
    </row>
    <row r="79" spans="2:17" ht="20.100000000000001" customHeight="1">
      <c r="B79" s="22"/>
      <c r="C79" s="21" t="s">
        <v>35</v>
      </c>
      <c r="D79" s="21" t="s">
        <v>35</v>
      </c>
      <c r="E79" s="31" t="s">
        <v>8405</v>
      </c>
      <c r="F79" s="31">
        <v>1</v>
      </c>
      <c r="G79" s="31">
        <v>1900</v>
      </c>
      <c r="H79" s="31">
        <v>1900</v>
      </c>
      <c r="I79" s="23"/>
      <c r="J79" s="1943" t="s">
        <v>8406</v>
      </c>
      <c r="K79" s="22"/>
      <c r="L79" s="22"/>
      <c r="M79" s="25"/>
      <c r="N79" s="31"/>
      <c r="O79" s="22"/>
      <c r="P79" s="37"/>
      <c r="Q79" s="26"/>
    </row>
    <row r="80" spans="2:17" ht="20.100000000000001" customHeight="1">
      <c r="B80" s="22"/>
      <c r="C80" s="1944"/>
      <c r="D80" s="22"/>
      <c r="E80" s="1943"/>
      <c r="F80" s="23"/>
      <c r="G80" s="31"/>
      <c r="H80" s="31"/>
      <c r="I80" s="23"/>
      <c r="J80" s="1943"/>
      <c r="K80" s="22"/>
      <c r="L80" s="22"/>
      <c r="M80" s="25"/>
      <c r="N80" s="31"/>
      <c r="O80" s="22"/>
      <c r="P80" s="37"/>
      <c r="Q80" s="26"/>
    </row>
    <row r="81" spans="2:17" ht="20.100000000000001" customHeight="1">
      <c r="B81" s="22"/>
      <c r="C81" s="21" t="s">
        <v>35</v>
      </c>
      <c r="D81" s="21" t="s">
        <v>35</v>
      </c>
      <c r="E81" s="1943" t="s">
        <v>8407</v>
      </c>
      <c r="F81" s="23">
        <v>1</v>
      </c>
      <c r="G81" s="31">
        <v>6190</v>
      </c>
      <c r="H81" s="31">
        <v>6190</v>
      </c>
      <c r="I81" s="23"/>
      <c r="J81" s="1943" t="s">
        <v>8408</v>
      </c>
      <c r="K81" s="22" t="s">
        <v>2855</v>
      </c>
      <c r="L81" s="22"/>
      <c r="M81" s="25">
        <v>44048</v>
      </c>
      <c r="N81" s="31"/>
      <c r="O81" s="22"/>
      <c r="P81" s="37"/>
      <c r="Q81" s="26"/>
    </row>
    <row r="82" spans="2:17" ht="20.100000000000001" customHeight="1">
      <c r="B82" s="22"/>
      <c r="C82" s="1944"/>
      <c r="D82" s="22"/>
      <c r="E82" s="1943"/>
      <c r="F82" s="23"/>
      <c r="G82" s="31"/>
      <c r="H82" s="31"/>
      <c r="I82" s="23"/>
      <c r="J82" s="1943"/>
      <c r="K82" s="22"/>
      <c r="L82" s="22"/>
      <c r="M82" s="25"/>
      <c r="N82" s="31"/>
      <c r="O82" s="22"/>
      <c r="P82" s="37"/>
      <c r="Q82" s="26"/>
    </row>
    <row r="83" spans="2:17" ht="20.100000000000001" customHeight="1">
      <c r="B83" s="22"/>
      <c r="C83" s="21" t="s">
        <v>35</v>
      </c>
      <c r="D83" s="21" t="s">
        <v>35</v>
      </c>
      <c r="E83" s="1943" t="s">
        <v>8409</v>
      </c>
      <c r="F83" s="23">
        <v>4</v>
      </c>
      <c r="G83" s="31">
        <v>12743</v>
      </c>
      <c r="H83" s="31">
        <f>F83*G83</f>
        <v>50972</v>
      </c>
      <c r="I83" s="23"/>
      <c r="J83" s="1943" t="s">
        <v>8410</v>
      </c>
      <c r="K83" s="22" t="s">
        <v>2855</v>
      </c>
      <c r="L83" s="22"/>
      <c r="M83" s="25">
        <v>44054</v>
      </c>
      <c r="N83" s="31"/>
      <c r="O83" s="22"/>
      <c r="P83" s="37"/>
      <c r="Q83" s="26"/>
    </row>
    <row r="84" spans="2:17" ht="20.100000000000001" customHeight="1">
      <c r="B84" s="22"/>
      <c r="C84" s="21" t="s">
        <v>35</v>
      </c>
      <c r="D84" s="21" t="s">
        <v>35</v>
      </c>
      <c r="E84" s="1943" t="s">
        <v>8411</v>
      </c>
      <c r="F84" s="23">
        <v>4</v>
      </c>
      <c r="G84" s="31">
        <v>3550</v>
      </c>
      <c r="H84" s="31">
        <f>F84*G84</f>
        <v>14200</v>
      </c>
      <c r="I84" s="23"/>
      <c r="J84" s="1943" t="s">
        <v>8412</v>
      </c>
      <c r="K84" s="22" t="s">
        <v>2855</v>
      </c>
      <c r="L84" s="22"/>
      <c r="M84" s="25">
        <v>44054</v>
      </c>
      <c r="N84" s="31"/>
      <c r="O84" s="22"/>
      <c r="P84" s="37"/>
      <c r="Q84" s="26"/>
    </row>
    <row r="85" spans="2:17" ht="20.100000000000001" customHeight="1">
      <c r="B85" s="22"/>
      <c r="C85" s="21" t="s">
        <v>35</v>
      </c>
      <c r="D85" s="21" t="s">
        <v>35</v>
      </c>
      <c r="E85" s="1943" t="s">
        <v>6102</v>
      </c>
      <c r="F85" s="23">
        <v>4</v>
      </c>
      <c r="G85" s="31">
        <v>470</v>
      </c>
      <c r="H85" s="31">
        <f>F85*G85</f>
        <v>1880</v>
      </c>
      <c r="I85" s="23"/>
      <c r="J85" s="8" t="s">
        <v>383</v>
      </c>
      <c r="K85" s="22" t="s">
        <v>2855</v>
      </c>
      <c r="L85" s="22"/>
      <c r="M85" s="25">
        <v>44054</v>
      </c>
      <c r="N85" s="31"/>
      <c r="O85" s="22"/>
      <c r="P85" s="37"/>
      <c r="Q85" s="26"/>
    </row>
    <row r="86" spans="2:17" ht="20.100000000000001" customHeight="1">
      <c r="B86" s="22"/>
      <c r="C86" s="1944"/>
      <c r="D86" s="22"/>
      <c r="E86" s="1943"/>
      <c r="F86" s="23"/>
      <c r="G86" s="31"/>
      <c r="H86" s="31"/>
      <c r="I86" s="23"/>
      <c r="J86" s="1943"/>
      <c r="K86" s="22"/>
      <c r="L86" s="22"/>
      <c r="M86" s="25"/>
      <c r="N86" s="31"/>
      <c r="O86" s="22"/>
      <c r="P86" s="37"/>
      <c r="Q86" s="26"/>
    </row>
    <row r="87" spans="2:17" ht="20.100000000000001" customHeight="1">
      <c r="B87" s="22"/>
      <c r="C87" s="1944" t="s">
        <v>311</v>
      </c>
      <c r="D87" s="1944" t="s">
        <v>311</v>
      </c>
      <c r="E87" s="31" t="s">
        <v>8413</v>
      </c>
      <c r="F87" s="23">
        <v>2</v>
      </c>
      <c r="G87" s="31"/>
      <c r="H87" s="31"/>
      <c r="I87" s="23"/>
      <c r="J87" s="1943"/>
      <c r="K87" s="22"/>
      <c r="L87" s="22"/>
      <c r="M87" s="25"/>
      <c r="N87" s="31"/>
      <c r="O87" s="22"/>
      <c r="P87" s="37"/>
      <c r="Q87" s="26"/>
    </row>
    <row r="88" spans="2:17" ht="20.100000000000001" customHeight="1">
      <c r="B88" s="22"/>
      <c r="C88" s="22"/>
      <c r="D88" s="22"/>
      <c r="E88" s="31"/>
      <c r="F88" s="31"/>
      <c r="G88" s="31"/>
      <c r="H88" s="31"/>
      <c r="I88" s="23"/>
      <c r="J88" s="31"/>
      <c r="K88" s="864"/>
      <c r="L88" s="22"/>
      <c r="M88" s="25"/>
      <c r="N88" s="31"/>
      <c r="O88" s="22"/>
      <c r="P88" s="37"/>
      <c r="Q88" s="26"/>
    </row>
    <row r="89" spans="2:17" ht="20.100000000000001" customHeight="1">
      <c r="B89" s="22"/>
      <c r="C89" s="22" t="s">
        <v>6237</v>
      </c>
      <c r="D89" s="22" t="s">
        <v>6237</v>
      </c>
      <c r="E89" s="31" t="s">
        <v>2825</v>
      </c>
      <c r="F89" s="31">
        <v>12</v>
      </c>
      <c r="G89" s="31">
        <v>540</v>
      </c>
      <c r="H89" s="31">
        <v>6480</v>
      </c>
      <c r="I89" s="23"/>
      <c r="J89" s="31"/>
      <c r="K89" s="864" t="s">
        <v>2855</v>
      </c>
      <c r="L89" s="22"/>
      <c r="M89" s="25">
        <v>44062</v>
      </c>
      <c r="N89" s="31"/>
      <c r="O89" s="22"/>
      <c r="P89" s="37" t="s">
        <v>8165</v>
      </c>
      <c r="Q89" s="26"/>
    </row>
    <row r="90" spans="2:17" ht="20.100000000000001" customHeight="1">
      <c r="B90" s="22"/>
      <c r="C90" s="22" t="s">
        <v>6237</v>
      </c>
      <c r="D90" s="22" t="s">
        <v>6237</v>
      </c>
      <c r="E90" s="31" t="s">
        <v>8414</v>
      </c>
      <c r="F90" s="31">
        <v>4</v>
      </c>
      <c r="G90" s="31">
        <v>600</v>
      </c>
      <c r="H90" s="31">
        <v>2400</v>
      </c>
      <c r="I90" s="23"/>
      <c r="J90" s="31"/>
      <c r="K90" s="864" t="s">
        <v>2855</v>
      </c>
      <c r="L90" s="22"/>
      <c r="M90" s="25">
        <v>44062</v>
      </c>
      <c r="N90" s="31"/>
      <c r="O90" s="22"/>
      <c r="P90" s="37" t="s">
        <v>8165</v>
      </c>
      <c r="Q90" s="26"/>
    </row>
    <row r="91" spans="2:17" ht="20.100000000000001" customHeight="1">
      <c r="B91" s="22"/>
      <c r="C91" s="22" t="s">
        <v>6237</v>
      </c>
      <c r="D91" s="22" t="s">
        <v>6237</v>
      </c>
      <c r="E91" s="31" t="s">
        <v>8415</v>
      </c>
      <c r="F91" s="31">
        <v>4</v>
      </c>
      <c r="G91" s="31">
        <v>980</v>
      </c>
      <c r="H91" s="31">
        <v>3920</v>
      </c>
      <c r="I91" s="23"/>
      <c r="J91" s="31"/>
      <c r="K91" s="864" t="s">
        <v>2855</v>
      </c>
      <c r="L91" s="22"/>
      <c r="M91" s="25">
        <v>44062</v>
      </c>
      <c r="N91" s="31"/>
      <c r="O91" s="22"/>
      <c r="P91" s="37" t="s">
        <v>8165</v>
      </c>
      <c r="Q91" s="26"/>
    </row>
    <row r="92" spans="2:17" ht="20.100000000000001" customHeight="1">
      <c r="B92" s="22"/>
      <c r="C92" s="22" t="s">
        <v>6237</v>
      </c>
      <c r="D92" s="22" t="s">
        <v>6237</v>
      </c>
      <c r="E92" s="31" t="s">
        <v>8416</v>
      </c>
      <c r="F92" s="31">
        <v>4</v>
      </c>
      <c r="G92" s="31">
        <v>90</v>
      </c>
      <c r="H92" s="31">
        <v>360</v>
      </c>
      <c r="I92" s="23"/>
      <c r="J92" s="31"/>
      <c r="K92" s="864" t="s">
        <v>2855</v>
      </c>
      <c r="L92" s="22"/>
      <c r="M92" s="25">
        <v>44062</v>
      </c>
      <c r="N92" s="31"/>
      <c r="O92" s="22"/>
      <c r="P92" s="37" t="s">
        <v>8165</v>
      </c>
      <c r="Q92" s="26"/>
    </row>
    <row r="93" spans="2:17" ht="20.100000000000001" customHeight="1">
      <c r="B93" s="22"/>
      <c r="C93" s="22"/>
      <c r="D93" s="22"/>
      <c r="E93" s="31"/>
      <c r="F93" s="31"/>
      <c r="G93" s="31"/>
      <c r="H93" s="31"/>
      <c r="I93" s="23"/>
      <c r="J93" s="31"/>
      <c r="K93" s="22"/>
      <c r="L93" s="22"/>
      <c r="M93" s="25"/>
      <c r="N93" s="31"/>
      <c r="O93" s="22"/>
      <c r="P93" s="37"/>
      <c r="Q93" s="26"/>
    </row>
    <row r="94" spans="2:17" s="62" customFormat="1" ht="19.5" customHeight="1">
      <c r="B94" s="57"/>
      <c r="C94" s="57" t="s">
        <v>306</v>
      </c>
      <c r="D94" s="57" t="s">
        <v>177</v>
      </c>
      <c r="E94" s="285" t="s">
        <v>4096</v>
      </c>
      <c r="F94" s="59">
        <v>2</v>
      </c>
      <c r="G94" s="66">
        <v>140000</v>
      </c>
      <c r="H94" s="66">
        <f t="shared" ref="H94:H102" si="0">F94*G94</f>
        <v>280000</v>
      </c>
      <c r="I94" s="66"/>
      <c r="J94" s="59" t="s">
        <v>4097</v>
      </c>
      <c r="K94" s="956"/>
      <c r="L94" s="59"/>
      <c r="M94" s="58">
        <v>44064</v>
      </c>
      <c r="N94" s="59"/>
      <c r="O94" s="58" t="s">
        <v>8417</v>
      </c>
      <c r="P94" s="37" t="s">
        <v>8168</v>
      </c>
      <c r="Q94" s="61"/>
    </row>
    <row r="95" spans="2:17" s="62" customFormat="1" ht="19.5" customHeight="1">
      <c r="B95" s="57"/>
      <c r="C95" s="57" t="s">
        <v>306</v>
      </c>
      <c r="D95" s="57" t="s">
        <v>177</v>
      </c>
      <c r="E95" s="1186" t="s">
        <v>133</v>
      </c>
      <c r="F95" s="59">
        <v>2</v>
      </c>
      <c r="G95" s="66">
        <v>135000</v>
      </c>
      <c r="H95" s="66">
        <f t="shared" si="0"/>
        <v>270000</v>
      </c>
      <c r="I95" s="66"/>
      <c r="J95" s="59" t="s">
        <v>4093</v>
      </c>
      <c r="K95" s="956"/>
      <c r="L95" s="59"/>
      <c r="M95" s="58">
        <v>44064</v>
      </c>
      <c r="N95" s="59"/>
      <c r="O95" s="58" t="s">
        <v>8417</v>
      </c>
      <c r="P95" s="37" t="s">
        <v>8168</v>
      </c>
      <c r="Q95" s="61"/>
    </row>
    <row r="96" spans="2:17" s="62" customFormat="1" ht="19.5" customHeight="1">
      <c r="B96" s="57"/>
      <c r="C96" s="57" t="s">
        <v>306</v>
      </c>
      <c r="D96" s="57" t="s">
        <v>177</v>
      </c>
      <c r="E96" s="1186" t="s">
        <v>3229</v>
      </c>
      <c r="F96" s="59">
        <v>2</v>
      </c>
      <c r="G96" s="66">
        <v>16100</v>
      </c>
      <c r="H96" s="66">
        <f t="shared" si="0"/>
        <v>32200</v>
      </c>
      <c r="I96" s="66"/>
      <c r="J96" s="59" t="s">
        <v>6279</v>
      </c>
      <c r="K96" s="956"/>
      <c r="L96" s="59"/>
      <c r="M96" s="58">
        <v>44064</v>
      </c>
      <c r="N96" s="59"/>
      <c r="O96" s="58" t="s">
        <v>8417</v>
      </c>
      <c r="P96" s="37" t="s">
        <v>8168</v>
      </c>
      <c r="Q96" s="61"/>
    </row>
    <row r="97" spans="2:17" s="62" customFormat="1" ht="19.5" customHeight="1">
      <c r="B97" s="57"/>
      <c r="C97" s="57" t="s">
        <v>306</v>
      </c>
      <c r="D97" s="57" t="s">
        <v>177</v>
      </c>
      <c r="E97" s="1186" t="s">
        <v>3230</v>
      </c>
      <c r="F97" s="59">
        <v>2</v>
      </c>
      <c r="G97" s="66">
        <v>12500</v>
      </c>
      <c r="H97" s="66">
        <f t="shared" si="0"/>
        <v>25000</v>
      </c>
      <c r="I97" s="66"/>
      <c r="J97" s="59" t="s">
        <v>4095</v>
      </c>
      <c r="K97" s="956"/>
      <c r="L97" s="59"/>
      <c r="M97" s="58">
        <v>44064</v>
      </c>
      <c r="N97" s="59"/>
      <c r="O97" s="58" t="s">
        <v>8417</v>
      </c>
      <c r="P97" s="37" t="s">
        <v>8168</v>
      </c>
      <c r="Q97" s="61"/>
    </row>
    <row r="98" spans="2:17" s="62" customFormat="1" ht="18.75" customHeight="1">
      <c r="B98" s="57"/>
      <c r="C98" s="57" t="s">
        <v>306</v>
      </c>
      <c r="D98" s="57" t="s">
        <v>177</v>
      </c>
      <c r="E98" s="59" t="s">
        <v>8418</v>
      </c>
      <c r="F98" s="59">
        <v>1</v>
      </c>
      <c r="G98" s="59">
        <v>23750</v>
      </c>
      <c r="H98" s="52">
        <f t="shared" si="0"/>
        <v>23750</v>
      </c>
      <c r="I98" s="53"/>
      <c r="J98" s="59" t="s">
        <v>6295</v>
      </c>
      <c r="K98" s="956"/>
      <c r="L98" s="59"/>
      <c r="M98" s="58">
        <v>44064</v>
      </c>
      <c r="N98" s="59"/>
      <c r="O98" s="58" t="s">
        <v>8417</v>
      </c>
      <c r="P98" s="37" t="s">
        <v>8168</v>
      </c>
      <c r="Q98" s="61"/>
    </row>
    <row r="99" spans="2:17" s="62" customFormat="1" ht="20.100000000000001" customHeight="1">
      <c r="B99" s="57"/>
      <c r="C99" s="57" t="s">
        <v>4614</v>
      </c>
      <c r="D99" s="57" t="s">
        <v>1504</v>
      </c>
      <c r="E99" s="285" t="s">
        <v>8419</v>
      </c>
      <c r="F99" s="59">
        <v>2</v>
      </c>
      <c r="G99" s="59">
        <v>11600</v>
      </c>
      <c r="H99" s="59">
        <f t="shared" si="0"/>
        <v>23200</v>
      </c>
      <c r="I99" s="53"/>
      <c r="J99" s="77"/>
      <c r="K99" s="956"/>
      <c r="L99" s="59"/>
      <c r="M99" s="58">
        <v>44064</v>
      </c>
      <c r="N99" s="59"/>
      <c r="O99" s="58" t="s">
        <v>8417</v>
      </c>
      <c r="P99" s="58" t="s">
        <v>8420</v>
      </c>
      <c r="Q99" s="61"/>
    </row>
    <row r="100" spans="2:17" s="62" customFormat="1" ht="20.100000000000001" customHeight="1">
      <c r="B100" s="57"/>
      <c r="C100" s="57" t="s">
        <v>4614</v>
      </c>
      <c r="D100" s="57" t="s">
        <v>1504</v>
      </c>
      <c r="E100" s="59" t="s">
        <v>8421</v>
      </c>
      <c r="F100" s="59">
        <v>2</v>
      </c>
      <c r="G100" s="59">
        <v>4240</v>
      </c>
      <c r="H100" s="59">
        <f t="shared" si="0"/>
        <v>8480</v>
      </c>
      <c r="I100" s="53"/>
      <c r="J100" s="77"/>
      <c r="K100" s="956"/>
      <c r="L100" s="59"/>
      <c r="M100" s="58">
        <v>44064</v>
      </c>
      <c r="N100" s="59"/>
      <c r="O100" s="58" t="s">
        <v>8417</v>
      </c>
      <c r="P100" s="58" t="s">
        <v>8420</v>
      </c>
      <c r="Q100" s="61"/>
    </row>
    <row r="101" spans="2:17" s="62" customFormat="1" ht="20.100000000000001" customHeight="1">
      <c r="B101" s="57"/>
      <c r="C101" s="57" t="s">
        <v>8422</v>
      </c>
      <c r="D101" s="956" t="s">
        <v>783</v>
      </c>
      <c r="E101" s="59" t="s">
        <v>8423</v>
      </c>
      <c r="F101" s="59">
        <v>11</v>
      </c>
      <c r="G101" s="59">
        <v>12100</v>
      </c>
      <c r="H101" s="59">
        <f t="shared" si="0"/>
        <v>133100</v>
      </c>
      <c r="I101" s="53"/>
      <c r="J101" s="77"/>
      <c r="K101" s="956"/>
      <c r="L101" s="59"/>
      <c r="M101" s="58">
        <v>44067</v>
      </c>
      <c r="N101" s="59"/>
      <c r="O101" s="58" t="s">
        <v>8417</v>
      </c>
      <c r="P101" s="68" t="s">
        <v>8424</v>
      </c>
      <c r="Q101" s="61"/>
    </row>
    <row r="102" spans="2:17" ht="20.100000000000001" customHeight="1">
      <c r="B102" s="22"/>
      <c r="C102" s="22" t="s">
        <v>8425</v>
      </c>
      <c r="D102" s="22" t="s">
        <v>8425</v>
      </c>
      <c r="E102" s="31" t="s">
        <v>8426</v>
      </c>
      <c r="F102" s="31">
        <v>8</v>
      </c>
      <c r="G102" s="31">
        <v>3303</v>
      </c>
      <c r="H102" s="31">
        <f t="shared" si="0"/>
        <v>26424</v>
      </c>
      <c r="I102" s="23"/>
      <c r="J102" s="31" t="s">
        <v>8427</v>
      </c>
      <c r="K102" s="864"/>
      <c r="L102" s="31"/>
      <c r="M102" s="32">
        <v>44070</v>
      </c>
      <c r="N102" s="31"/>
      <c r="O102" s="32"/>
      <c r="P102" s="37">
        <v>44071</v>
      </c>
      <c r="Q102" s="26"/>
    </row>
    <row r="103" spans="2:17" s="62" customFormat="1" ht="20.100000000000001" customHeight="1">
      <c r="B103" s="57"/>
      <c r="C103" s="57" t="s">
        <v>35</v>
      </c>
      <c r="D103" s="57" t="s">
        <v>35</v>
      </c>
      <c r="E103" s="59" t="s">
        <v>8428</v>
      </c>
      <c r="F103" s="59">
        <v>16</v>
      </c>
      <c r="G103" s="59">
        <v>1299</v>
      </c>
      <c r="H103" s="59">
        <v>20784</v>
      </c>
      <c r="I103" s="53"/>
      <c r="J103" s="59" t="s">
        <v>8429</v>
      </c>
      <c r="K103" s="57" t="s">
        <v>2855</v>
      </c>
      <c r="L103" s="59"/>
      <c r="M103" s="58">
        <v>44063</v>
      </c>
      <c r="N103" s="59"/>
      <c r="O103" s="59"/>
      <c r="P103" s="68"/>
      <c r="Q103" s="61"/>
    </row>
    <row r="104" spans="2:17" s="62" customFormat="1" ht="20.100000000000001" customHeight="1">
      <c r="B104" s="57"/>
      <c r="C104" s="57" t="s">
        <v>35</v>
      </c>
      <c r="D104" s="57" t="s">
        <v>35</v>
      </c>
      <c r="E104" s="59" t="s">
        <v>8430</v>
      </c>
      <c r="F104" s="59">
        <v>50</v>
      </c>
      <c r="G104" s="59">
        <v>64</v>
      </c>
      <c r="H104" s="59">
        <v>3200</v>
      </c>
      <c r="I104" s="53"/>
      <c r="J104" s="59" t="s">
        <v>438</v>
      </c>
      <c r="K104" s="57" t="s">
        <v>2855</v>
      </c>
      <c r="L104" s="59"/>
      <c r="M104" s="58">
        <v>44063</v>
      </c>
      <c r="N104" s="59"/>
      <c r="O104" s="59"/>
      <c r="P104" s="68"/>
      <c r="Q104" s="61"/>
    </row>
    <row r="105" spans="2:17" s="62" customFormat="1" ht="20.100000000000001" customHeight="1">
      <c r="B105" s="57"/>
      <c r="C105" s="57" t="s">
        <v>35</v>
      </c>
      <c r="D105" s="57" t="s">
        <v>35</v>
      </c>
      <c r="E105" s="59" t="s">
        <v>2744</v>
      </c>
      <c r="F105" s="59">
        <v>50</v>
      </c>
      <c r="G105" s="59">
        <v>71</v>
      </c>
      <c r="H105" s="59">
        <v>3550</v>
      </c>
      <c r="I105" s="53"/>
      <c r="J105" s="59" t="s">
        <v>438</v>
      </c>
      <c r="K105" s="57" t="s">
        <v>2855</v>
      </c>
      <c r="L105" s="59"/>
      <c r="M105" s="58">
        <v>44063</v>
      </c>
      <c r="N105" s="59"/>
      <c r="O105" s="59"/>
      <c r="P105" s="68"/>
      <c r="Q105" s="61"/>
    </row>
    <row r="106" spans="2:17" ht="20.100000000000001" customHeight="1">
      <c r="B106" s="22"/>
      <c r="C106" s="22" t="s">
        <v>6237</v>
      </c>
      <c r="D106" s="22" t="s">
        <v>6237</v>
      </c>
      <c r="E106" s="31" t="s">
        <v>8431</v>
      </c>
      <c r="F106" s="31">
        <v>1</v>
      </c>
      <c r="G106" s="31">
        <v>6450</v>
      </c>
      <c r="H106" s="31">
        <v>6450</v>
      </c>
      <c r="I106" s="23"/>
      <c r="J106" s="31" t="s">
        <v>8432</v>
      </c>
      <c r="K106" s="22" t="s">
        <v>2855</v>
      </c>
      <c r="L106" s="31"/>
      <c r="M106" s="25">
        <v>44068</v>
      </c>
      <c r="N106" s="31"/>
      <c r="O106" s="31"/>
      <c r="P106" s="37"/>
      <c r="Q106" s="26"/>
    </row>
    <row r="107" spans="2:17" ht="20.100000000000001" customHeight="1">
      <c r="B107" s="22"/>
      <c r="C107" s="22" t="s">
        <v>6237</v>
      </c>
      <c r="D107" s="22" t="s">
        <v>6237</v>
      </c>
      <c r="E107" s="31" t="s">
        <v>8433</v>
      </c>
      <c r="F107" s="31">
        <v>1</v>
      </c>
      <c r="G107" s="31">
        <v>2340</v>
      </c>
      <c r="H107" s="31">
        <v>2340</v>
      </c>
      <c r="I107" s="23"/>
      <c r="J107" s="31" t="s">
        <v>8434</v>
      </c>
      <c r="K107" s="22" t="s">
        <v>2855</v>
      </c>
      <c r="L107" s="31"/>
      <c r="M107" s="25">
        <v>44068</v>
      </c>
      <c r="N107" s="31"/>
      <c r="O107" s="31"/>
      <c r="P107" s="37"/>
      <c r="Q107" s="26"/>
    </row>
    <row r="108" spans="2:17" ht="20.100000000000001" customHeight="1">
      <c r="B108" s="22"/>
      <c r="C108" s="22" t="s">
        <v>6237</v>
      </c>
      <c r="D108" s="22" t="s">
        <v>6237</v>
      </c>
      <c r="E108" s="31" t="s">
        <v>8435</v>
      </c>
      <c r="F108" s="31">
        <v>1</v>
      </c>
      <c r="G108" s="31">
        <v>1950</v>
      </c>
      <c r="H108" s="31">
        <v>1950</v>
      </c>
      <c r="I108" s="23"/>
      <c r="J108" s="31" t="s">
        <v>8436</v>
      </c>
      <c r="K108" s="22" t="s">
        <v>2855</v>
      </c>
      <c r="L108" s="31"/>
      <c r="M108" s="25">
        <v>44068</v>
      </c>
      <c r="N108" s="31"/>
      <c r="O108" s="31"/>
      <c r="P108" s="37"/>
      <c r="Q108" s="26"/>
    </row>
    <row r="109" spans="2:17" ht="20.100000000000001" customHeight="1">
      <c r="B109" s="22"/>
      <c r="C109" s="22" t="s">
        <v>6237</v>
      </c>
      <c r="D109" s="22" t="s">
        <v>6237</v>
      </c>
      <c r="E109" s="31" t="s">
        <v>8437</v>
      </c>
      <c r="F109" s="31">
        <v>1</v>
      </c>
      <c r="G109" s="31">
        <v>990</v>
      </c>
      <c r="H109" s="31">
        <v>990</v>
      </c>
      <c r="I109" s="23"/>
      <c r="J109" s="31" t="s">
        <v>85</v>
      </c>
      <c r="K109" s="22" t="s">
        <v>2855</v>
      </c>
      <c r="L109" s="31"/>
      <c r="M109" s="25">
        <v>44068</v>
      </c>
      <c r="N109" s="31"/>
      <c r="O109" s="31"/>
      <c r="P109" s="37"/>
      <c r="Q109" s="26"/>
    </row>
    <row r="110" spans="2:17" ht="20.100000000000001" customHeight="1">
      <c r="B110" s="22"/>
      <c r="C110" s="22" t="s">
        <v>6237</v>
      </c>
      <c r="D110" s="22" t="s">
        <v>6237</v>
      </c>
      <c r="E110" s="31" t="s">
        <v>8438</v>
      </c>
      <c r="F110" s="31">
        <v>12</v>
      </c>
      <c r="G110" s="31">
        <v>1235</v>
      </c>
      <c r="H110" s="31">
        <v>14820</v>
      </c>
      <c r="I110" s="23"/>
      <c r="J110" s="31" t="s">
        <v>8439</v>
      </c>
      <c r="K110" s="22" t="s">
        <v>2855</v>
      </c>
      <c r="L110" s="31"/>
      <c r="M110" s="25">
        <v>44068</v>
      </c>
      <c r="N110" s="31"/>
      <c r="O110" s="31"/>
      <c r="P110" s="37"/>
      <c r="Q110" s="26"/>
    </row>
    <row r="111" spans="2:17" ht="20.100000000000001" customHeight="1">
      <c r="B111" s="22"/>
      <c r="C111" s="22" t="s">
        <v>6237</v>
      </c>
      <c r="D111" s="22" t="s">
        <v>6237</v>
      </c>
      <c r="E111" s="31" t="s">
        <v>82</v>
      </c>
      <c r="F111" s="31">
        <v>1</v>
      </c>
      <c r="G111" s="31">
        <v>240</v>
      </c>
      <c r="H111" s="31">
        <v>240</v>
      </c>
      <c r="I111" s="23"/>
      <c r="J111" s="31" t="s">
        <v>83</v>
      </c>
      <c r="K111" s="22" t="s">
        <v>2855</v>
      </c>
      <c r="L111" s="31"/>
      <c r="M111" s="25">
        <v>44068</v>
      </c>
      <c r="N111" s="31"/>
      <c r="O111" s="31"/>
      <c r="P111" s="37"/>
      <c r="Q111" s="26"/>
    </row>
    <row r="112" spans="2:17" ht="20.100000000000001" customHeight="1">
      <c r="B112" s="22"/>
      <c r="C112" s="22" t="s">
        <v>6237</v>
      </c>
      <c r="D112" s="22" t="s">
        <v>6237</v>
      </c>
      <c r="E112" s="31" t="s">
        <v>8440</v>
      </c>
      <c r="F112" s="31">
        <v>4</v>
      </c>
      <c r="G112" s="31">
        <v>6320</v>
      </c>
      <c r="H112" s="31">
        <v>25280</v>
      </c>
      <c r="I112" s="23"/>
      <c r="J112" s="31" t="s">
        <v>8227</v>
      </c>
      <c r="K112" s="22" t="s">
        <v>2855</v>
      </c>
      <c r="L112" s="31"/>
      <c r="M112" s="25">
        <v>44068</v>
      </c>
      <c r="N112" s="31"/>
      <c r="O112" s="31"/>
      <c r="P112" s="37"/>
      <c r="Q112" s="26"/>
    </row>
    <row r="113" spans="2:17" ht="20.100000000000001" customHeight="1">
      <c r="B113" s="22"/>
      <c r="C113" s="22" t="s">
        <v>6237</v>
      </c>
      <c r="D113" s="22" t="s">
        <v>6237</v>
      </c>
      <c r="E113" s="31" t="s">
        <v>6102</v>
      </c>
      <c r="F113" s="31">
        <v>4</v>
      </c>
      <c r="G113" s="31">
        <v>470</v>
      </c>
      <c r="H113" s="31">
        <v>1880</v>
      </c>
      <c r="I113" s="23"/>
      <c r="J113" s="31" t="s">
        <v>383</v>
      </c>
      <c r="K113" s="22" t="s">
        <v>2855</v>
      </c>
      <c r="L113" s="31"/>
      <c r="M113" s="25">
        <v>44068</v>
      </c>
      <c r="N113" s="31"/>
      <c r="O113" s="31"/>
      <c r="P113" s="37"/>
      <c r="Q113" s="26"/>
    </row>
    <row r="114" spans="2:17" ht="20.100000000000001" customHeight="1">
      <c r="B114" s="22"/>
      <c r="C114" s="22" t="s">
        <v>6237</v>
      </c>
      <c r="D114" s="22" t="s">
        <v>6237</v>
      </c>
      <c r="E114" s="31" t="s">
        <v>8441</v>
      </c>
      <c r="F114" s="31">
        <v>16</v>
      </c>
      <c r="G114" s="31">
        <v>385</v>
      </c>
      <c r="H114" s="31">
        <v>6160</v>
      </c>
      <c r="I114" s="23"/>
      <c r="J114" s="31" t="s">
        <v>383</v>
      </c>
      <c r="K114" s="22" t="s">
        <v>2855</v>
      </c>
      <c r="L114" s="31"/>
      <c r="M114" s="25">
        <v>44068</v>
      </c>
      <c r="N114" s="31"/>
      <c r="O114" s="31"/>
      <c r="P114" s="37"/>
      <c r="Q114" s="26"/>
    </row>
    <row r="115" spans="2:17" s="62" customFormat="1" ht="20.100000000000001" customHeight="1">
      <c r="B115" s="57"/>
      <c r="C115" s="57" t="s">
        <v>35</v>
      </c>
      <c r="D115" s="57" t="s">
        <v>35</v>
      </c>
      <c r="E115" s="59" t="s">
        <v>8173</v>
      </c>
      <c r="F115" s="59">
        <v>1</v>
      </c>
      <c r="G115" s="59">
        <v>5989</v>
      </c>
      <c r="H115" s="59">
        <v>5989</v>
      </c>
      <c r="I115" s="53"/>
      <c r="J115" s="59" t="s">
        <v>8174</v>
      </c>
      <c r="K115" s="57" t="s">
        <v>6051</v>
      </c>
      <c r="L115" s="59"/>
      <c r="M115" s="58">
        <v>44070</v>
      </c>
      <c r="N115" s="59"/>
      <c r="O115" s="59"/>
      <c r="P115" s="68"/>
      <c r="Q115" s="61"/>
    </row>
    <row r="116" spans="2:17" s="62" customFormat="1" ht="20.100000000000001" customHeight="1">
      <c r="B116" s="57"/>
      <c r="C116" s="57" t="s">
        <v>35</v>
      </c>
      <c r="D116" s="57" t="s">
        <v>35</v>
      </c>
      <c r="E116" s="59" t="s">
        <v>8175</v>
      </c>
      <c r="F116" s="59">
        <v>5</v>
      </c>
      <c r="G116" s="59">
        <v>3747</v>
      </c>
      <c r="H116" s="59">
        <v>18735</v>
      </c>
      <c r="I116" s="53"/>
      <c r="J116" s="59" t="s">
        <v>8176</v>
      </c>
      <c r="K116" s="57" t="s">
        <v>6051</v>
      </c>
      <c r="L116" s="59"/>
      <c r="M116" s="58">
        <v>44070</v>
      </c>
      <c r="N116" s="59"/>
      <c r="O116" s="59"/>
      <c r="P116" s="68"/>
      <c r="Q116" s="61"/>
    </row>
    <row r="117" spans="2:17" s="62" customFormat="1" ht="20.100000000000001" customHeight="1">
      <c r="B117" s="57"/>
      <c r="C117" s="57" t="s">
        <v>35</v>
      </c>
      <c r="D117" s="57" t="s">
        <v>35</v>
      </c>
      <c r="E117" s="59" t="s">
        <v>8177</v>
      </c>
      <c r="F117" s="59">
        <v>9</v>
      </c>
      <c r="G117" s="59">
        <v>2989</v>
      </c>
      <c r="H117" s="59">
        <v>26901</v>
      </c>
      <c r="I117" s="53"/>
      <c r="J117" s="59" t="s">
        <v>8176</v>
      </c>
      <c r="K117" s="57" t="s">
        <v>6051</v>
      </c>
      <c r="L117" s="59"/>
      <c r="M117" s="58">
        <v>44070</v>
      </c>
      <c r="N117" s="59"/>
      <c r="O117" s="59"/>
      <c r="P117" s="68"/>
      <c r="Q117" s="61"/>
    </row>
    <row r="118" spans="2:17" s="62" customFormat="1" ht="20.100000000000001" customHeight="1">
      <c r="B118" s="57"/>
      <c r="C118" s="57" t="s">
        <v>35</v>
      </c>
      <c r="D118" s="57" t="s">
        <v>35</v>
      </c>
      <c r="E118" s="59" t="s">
        <v>8181</v>
      </c>
      <c r="F118" s="59">
        <v>5</v>
      </c>
      <c r="G118" s="59">
        <v>6503</v>
      </c>
      <c r="H118" s="59">
        <v>32515</v>
      </c>
      <c r="I118" s="53"/>
      <c r="J118" s="59" t="s">
        <v>6243</v>
      </c>
      <c r="K118" s="57" t="s">
        <v>6051</v>
      </c>
      <c r="L118" s="59"/>
      <c r="M118" s="58">
        <v>44070</v>
      </c>
      <c r="N118" s="59"/>
      <c r="O118" s="59"/>
      <c r="P118" s="68"/>
      <c r="Q118" s="61"/>
    </row>
    <row r="119" spans="2:17" s="62" customFormat="1" ht="20.100000000000001" customHeight="1">
      <c r="B119" s="57"/>
      <c r="C119" s="57" t="s">
        <v>35</v>
      </c>
      <c r="D119" s="57" t="s">
        <v>35</v>
      </c>
      <c r="E119" s="59" t="s">
        <v>8184</v>
      </c>
      <c r="F119" s="59">
        <v>5</v>
      </c>
      <c r="G119" s="59">
        <v>1739</v>
      </c>
      <c r="H119" s="59">
        <v>8695</v>
      </c>
      <c r="I119" s="53"/>
      <c r="J119" s="59" t="s">
        <v>8185</v>
      </c>
      <c r="K119" s="57" t="s">
        <v>6051</v>
      </c>
      <c r="L119" s="59"/>
      <c r="M119" s="58">
        <v>44070</v>
      </c>
      <c r="N119" s="59"/>
      <c r="O119" s="59"/>
      <c r="P119" s="68"/>
      <c r="Q119" s="61"/>
    </row>
    <row r="120" spans="2:17" s="62" customFormat="1" ht="20.100000000000001" customHeight="1">
      <c r="B120" s="57"/>
      <c r="C120" s="57" t="s">
        <v>35</v>
      </c>
      <c r="D120" s="57" t="s">
        <v>35</v>
      </c>
      <c r="E120" s="59" t="s">
        <v>8186</v>
      </c>
      <c r="F120" s="59">
        <v>4</v>
      </c>
      <c r="G120" s="59">
        <v>458</v>
      </c>
      <c r="H120" s="59">
        <v>1832</v>
      </c>
      <c r="I120" s="53"/>
      <c r="J120" s="59" t="s">
        <v>8187</v>
      </c>
      <c r="K120" s="57" t="s">
        <v>6051</v>
      </c>
      <c r="L120" s="57"/>
      <c r="M120" s="58">
        <v>44070</v>
      </c>
      <c r="N120" s="59"/>
      <c r="O120" s="57"/>
      <c r="P120" s="68"/>
      <c r="Q120" s="61"/>
    </row>
    <row r="121" spans="2:17" s="62" customFormat="1" ht="20.100000000000001" customHeight="1">
      <c r="B121" s="57"/>
      <c r="C121" s="57" t="s">
        <v>35</v>
      </c>
      <c r="D121" s="57" t="s">
        <v>35</v>
      </c>
      <c r="E121" s="59" t="s">
        <v>6035</v>
      </c>
      <c r="F121" s="59">
        <v>5</v>
      </c>
      <c r="G121" s="59">
        <v>428</v>
      </c>
      <c r="H121" s="59">
        <v>2140</v>
      </c>
      <c r="I121" s="53"/>
      <c r="J121" s="59" t="s">
        <v>8188</v>
      </c>
      <c r="K121" s="57" t="s">
        <v>6051</v>
      </c>
      <c r="L121" s="57"/>
      <c r="M121" s="58">
        <v>44070</v>
      </c>
      <c r="N121" s="59"/>
      <c r="O121" s="57"/>
      <c r="P121" s="68"/>
      <c r="Q121" s="61"/>
    </row>
    <row r="122" spans="2:17" s="62" customFormat="1" ht="20.100000000000001" customHeight="1">
      <c r="B122" s="57"/>
      <c r="C122" s="57" t="s">
        <v>35</v>
      </c>
      <c r="D122" s="57" t="s">
        <v>35</v>
      </c>
      <c r="E122" s="59" t="s">
        <v>8189</v>
      </c>
      <c r="F122" s="59">
        <v>1</v>
      </c>
      <c r="G122" s="59">
        <v>1689</v>
      </c>
      <c r="H122" s="59">
        <v>1689</v>
      </c>
      <c r="I122" s="53"/>
      <c r="J122" s="59" t="s">
        <v>8187</v>
      </c>
      <c r="K122" s="57" t="s">
        <v>6051</v>
      </c>
      <c r="L122" s="57"/>
      <c r="M122" s="58">
        <v>44070</v>
      </c>
      <c r="N122" s="59"/>
      <c r="O122" s="57"/>
      <c r="P122" s="68"/>
      <c r="Q122" s="61"/>
    </row>
    <row r="123" spans="2:17" s="62" customFormat="1" ht="20.100000000000001" customHeight="1">
      <c r="B123" s="57"/>
      <c r="C123" s="57" t="s">
        <v>35</v>
      </c>
      <c r="D123" s="57" t="s">
        <v>35</v>
      </c>
      <c r="E123" s="59" t="s">
        <v>8190</v>
      </c>
      <c r="F123" s="59">
        <v>1</v>
      </c>
      <c r="G123" s="59">
        <v>508</v>
      </c>
      <c r="H123" s="59">
        <v>508</v>
      </c>
      <c r="I123" s="53"/>
      <c r="J123" s="59" t="s">
        <v>8188</v>
      </c>
      <c r="K123" s="57" t="s">
        <v>6051</v>
      </c>
      <c r="L123" s="57"/>
      <c r="M123" s="58">
        <v>44070</v>
      </c>
      <c r="N123" s="59"/>
      <c r="O123" s="57"/>
      <c r="P123" s="68"/>
      <c r="Q123" s="61"/>
    </row>
    <row r="124" spans="2:17" s="62" customFormat="1" ht="20.100000000000001" customHeight="1">
      <c r="B124" s="57"/>
      <c r="C124" s="57" t="s">
        <v>35</v>
      </c>
      <c r="D124" s="57" t="s">
        <v>35</v>
      </c>
      <c r="E124" s="59" t="s">
        <v>8191</v>
      </c>
      <c r="F124" s="59">
        <v>1</v>
      </c>
      <c r="G124" s="59">
        <v>1389</v>
      </c>
      <c r="H124" s="59">
        <v>1389</v>
      </c>
      <c r="I124" s="53"/>
      <c r="J124" s="59" t="s">
        <v>8187</v>
      </c>
      <c r="K124" s="57" t="s">
        <v>6051</v>
      </c>
      <c r="L124" s="57"/>
      <c r="M124" s="58">
        <v>44070</v>
      </c>
      <c r="N124" s="59"/>
      <c r="O124" s="57"/>
      <c r="P124" s="68"/>
      <c r="Q124" s="61"/>
    </row>
    <row r="125" spans="2:17" s="62" customFormat="1" ht="19.5" customHeight="1">
      <c r="B125" s="57"/>
      <c r="C125" s="57" t="s">
        <v>35</v>
      </c>
      <c r="D125" s="57" t="s">
        <v>35</v>
      </c>
      <c r="E125" s="59" t="s">
        <v>8192</v>
      </c>
      <c r="F125" s="59">
        <v>4</v>
      </c>
      <c r="G125" s="59">
        <v>2989</v>
      </c>
      <c r="H125" s="59">
        <v>11956</v>
      </c>
      <c r="I125" s="53"/>
      <c r="J125" s="59" t="s">
        <v>8187</v>
      </c>
      <c r="K125" s="57" t="s">
        <v>6051</v>
      </c>
      <c r="L125" s="57"/>
      <c r="M125" s="58">
        <v>44070</v>
      </c>
      <c r="N125" s="59"/>
      <c r="O125" s="57"/>
      <c r="P125" s="68"/>
      <c r="Q125" s="61"/>
    </row>
    <row r="126" spans="2:17" s="62" customFormat="1" ht="19.5" customHeight="1">
      <c r="B126" s="57"/>
      <c r="C126" s="57" t="s">
        <v>35</v>
      </c>
      <c r="D126" s="57" t="s">
        <v>35</v>
      </c>
      <c r="E126" s="59" t="s">
        <v>8442</v>
      </c>
      <c r="F126" s="59">
        <v>1</v>
      </c>
      <c r="G126" s="59">
        <v>4820</v>
      </c>
      <c r="H126" s="59">
        <v>4820</v>
      </c>
      <c r="I126" s="53"/>
      <c r="J126" s="2224" t="s">
        <v>8396</v>
      </c>
      <c r="K126" s="57" t="s">
        <v>6051</v>
      </c>
      <c r="L126" s="57"/>
      <c r="M126" s="58">
        <v>44070</v>
      </c>
      <c r="N126" s="59"/>
      <c r="O126" s="57"/>
      <c r="P126" s="68"/>
      <c r="Q126" s="61"/>
    </row>
    <row r="127" spans="2:17" s="62" customFormat="1" ht="19.5" customHeight="1">
      <c r="B127" s="57"/>
      <c r="C127" s="57" t="s">
        <v>35</v>
      </c>
      <c r="D127" s="57" t="s">
        <v>35</v>
      </c>
      <c r="E127" s="59" t="s">
        <v>8443</v>
      </c>
      <c r="F127" s="59">
        <v>1</v>
      </c>
      <c r="G127" s="59">
        <v>4570</v>
      </c>
      <c r="H127" s="59">
        <v>4570</v>
      </c>
      <c r="I127" s="53"/>
      <c r="J127" s="2224" t="s">
        <v>8398</v>
      </c>
      <c r="K127" s="57" t="s">
        <v>6051</v>
      </c>
      <c r="L127" s="57"/>
      <c r="M127" s="58">
        <v>44070</v>
      </c>
      <c r="N127" s="59"/>
      <c r="O127" s="57"/>
      <c r="P127" s="68"/>
      <c r="Q127" s="61"/>
    </row>
    <row r="128" spans="2:17" s="62" customFormat="1" ht="19.5" customHeight="1">
      <c r="B128" s="57"/>
      <c r="C128" s="57" t="s">
        <v>35</v>
      </c>
      <c r="D128" s="57" t="s">
        <v>35</v>
      </c>
      <c r="E128" s="59" t="s">
        <v>8444</v>
      </c>
      <c r="F128" s="59">
        <v>1</v>
      </c>
      <c r="G128" s="59">
        <v>4620</v>
      </c>
      <c r="H128" s="59">
        <v>4620</v>
      </c>
      <c r="I128" s="53"/>
      <c r="J128" s="2224" t="s">
        <v>8400</v>
      </c>
      <c r="K128" s="57" t="s">
        <v>6051</v>
      </c>
      <c r="L128" s="57"/>
      <c r="M128" s="58">
        <v>44070</v>
      </c>
      <c r="N128" s="59"/>
      <c r="O128" s="57"/>
      <c r="P128" s="68"/>
      <c r="Q128" s="61"/>
    </row>
    <row r="129" spans="2:17" s="62" customFormat="1" ht="19.5" customHeight="1">
      <c r="B129" s="57"/>
      <c r="C129" s="57" t="s">
        <v>35</v>
      </c>
      <c r="D129" s="57" t="s">
        <v>35</v>
      </c>
      <c r="E129" s="59" t="s">
        <v>8445</v>
      </c>
      <c r="F129" s="59">
        <v>1</v>
      </c>
      <c r="G129" s="59">
        <v>4290</v>
      </c>
      <c r="H129" s="59">
        <v>4290</v>
      </c>
      <c r="I129" s="53"/>
      <c r="J129" s="2224" t="s">
        <v>8402</v>
      </c>
      <c r="K129" s="57" t="s">
        <v>6051</v>
      </c>
      <c r="L129" s="57"/>
      <c r="M129" s="58">
        <v>44070</v>
      </c>
      <c r="N129" s="59"/>
      <c r="O129" s="57"/>
      <c r="P129" s="68"/>
      <c r="Q129" s="61"/>
    </row>
    <row r="130" spans="2:17" s="62" customFormat="1" ht="20.100000000000001" customHeight="1">
      <c r="B130" s="57"/>
      <c r="C130" s="57" t="s">
        <v>8195</v>
      </c>
      <c r="D130" s="57" t="s">
        <v>293</v>
      </c>
      <c r="E130" s="2224" t="s">
        <v>6029</v>
      </c>
      <c r="F130" s="59">
        <v>10</v>
      </c>
      <c r="G130" s="59">
        <v>3370</v>
      </c>
      <c r="H130" s="66">
        <f>F130*G130</f>
        <v>33700</v>
      </c>
      <c r="I130" s="53"/>
      <c r="J130" s="2224" t="s">
        <v>6030</v>
      </c>
      <c r="K130" s="956" t="s">
        <v>8196</v>
      </c>
      <c r="L130" s="59"/>
      <c r="M130" s="58">
        <v>44071</v>
      </c>
      <c r="N130" s="59"/>
      <c r="O130" s="59" t="s">
        <v>8037</v>
      </c>
      <c r="P130" s="2225" t="s">
        <v>8198</v>
      </c>
      <c r="Q130" s="61"/>
    </row>
    <row r="131" spans="2:17" s="62" customFormat="1" ht="20.100000000000001" customHeight="1">
      <c r="B131" s="57"/>
      <c r="C131" s="57" t="s">
        <v>8195</v>
      </c>
      <c r="D131" s="57" t="s">
        <v>293</v>
      </c>
      <c r="E131" s="2224" t="s">
        <v>6031</v>
      </c>
      <c r="F131" s="59">
        <v>10</v>
      </c>
      <c r="G131" s="59">
        <v>2080</v>
      </c>
      <c r="H131" s="66">
        <f>F131*G131</f>
        <v>20800</v>
      </c>
      <c r="I131" s="53"/>
      <c r="J131" s="2224" t="s">
        <v>6032</v>
      </c>
      <c r="K131" s="956" t="s">
        <v>8196</v>
      </c>
      <c r="L131" s="59"/>
      <c r="M131" s="58">
        <v>44071</v>
      </c>
      <c r="N131" s="59"/>
      <c r="O131" s="59" t="s">
        <v>8037</v>
      </c>
      <c r="P131" s="68" t="s">
        <v>8197</v>
      </c>
      <c r="Q131" s="61"/>
    </row>
    <row r="132" spans="2:17" s="62" customFormat="1" ht="20.100000000000001" customHeight="1">
      <c r="B132" s="57"/>
      <c r="C132" s="57" t="s">
        <v>176</v>
      </c>
      <c r="D132" s="57" t="s">
        <v>293</v>
      </c>
      <c r="E132" s="59" t="s">
        <v>8179</v>
      </c>
      <c r="F132" s="59">
        <v>5</v>
      </c>
      <c r="G132" s="59">
        <v>1860</v>
      </c>
      <c r="H132" s="66">
        <f>F132*G132</f>
        <v>9300</v>
      </c>
      <c r="I132" s="53"/>
      <c r="J132" s="59" t="s">
        <v>8180</v>
      </c>
      <c r="K132" s="956" t="s">
        <v>8196</v>
      </c>
      <c r="L132" s="59"/>
      <c r="M132" s="58">
        <v>44071</v>
      </c>
      <c r="N132" s="59"/>
      <c r="O132" s="59" t="s">
        <v>8037</v>
      </c>
      <c r="P132" s="68" t="s">
        <v>8197</v>
      </c>
      <c r="Q132" s="61"/>
    </row>
    <row r="133" spans="2:17" ht="19.5" customHeight="1">
      <c r="B133" s="22"/>
      <c r="C133" s="22"/>
      <c r="D133" s="22"/>
      <c r="E133" s="31"/>
      <c r="F133" s="23"/>
      <c r="G133" s="28"/>
      <c r="H133" s="28"/>
      <c r="I133" s="23"/>
      <c r="J133" s="31"/>
      <c r="K133" s="31"/>
      <c r="L133" s="22"/>
      <c r="M133" s="25"/>
      <c r="N133" s="31"/>
      <c r="O133" s="22"/>
      <c r="P133" s="37"/>
      <c r="Q133" s="26"/>
    </row>
    <row r="134" spans="2:17" ht="20.100000000000001" customHeight="1">
      <c r="B134" s="22"/>
      <c r="C134" s="22" t="s">
        <v>35</v>
      </c>
      <c r="D134" s="22" t="s">
        <v>35</v>
      </c>
      <c r="E134" s="31" t="s">
        <v>8446</v>
      </c>
      <c r="F134" s="31">
        <v>1</v>
      </c>
      <c r="G134" s="31">
        <v>3510</v>
      </c>
      <c r="H134" s="31">
        <v>3510</v>
      </c>
      <c r="I134" s="23"/>
      <c r="J134" s="31" t="s">
        <v>8412</v>
      </c>
      <c r="K134" s="22" t="s">
        <v>8447</v>
      </c>
      <c r="L134" s="31"/>
      <c r="M134" s="32">
        <v>44074</v>
      </c>
      <c r="N134" s="31"/>
      <c r="O134" s="31"/>
      <c r="P134" s="37"/>
      <c r="Q134" s="26"/>
    </row>
    <row r="135" spans="2:17" ht="20.100000000000001" customHeight="1">
      <c r="B135" s="22"/>
      <c r="C135" s="22" t="s">
        <v>35</v>
      </c>
      <c r="D135" s="22" t="s">
        <v>35</v>
      </c>
      <c r="E135" s="31" t="s">
        <v>8448</v>
      </c>
      <c r="F135" s="31">
        <v>5</v>
      </c>
      <c r="G135" s="31">
        <v>3020</v>
      </c>
      <c r="H135" s="31">
        <v>15100</v>
      </c>
      <c r="I135" s="23"/>
      <c r="J135" s="31" t="s">
        <v>8449</v>
      </c>
      <c r="K135" s="22" t="s">
        <v>8447</v>
      </c>
      <c r="L135" s="31"/>
      <c r="M135" s="32">
        <v>44074</v>
      </c>
      <c r="N135" s="31"/>
      <c r="O135" s="31"/>
      <c r="P135" s="37"/>
      <c r="Q135" s="26"/>
    </row>
    <row r="136" spans="2:17" ht="20.100000000000001" customHeight="1">
      <c r="B136" s="22"/>
      <c r="C136" s="22" t="s">
        <v>35</v>
      </c>
      <c r="D136" s="22" t="s">
        <v>35</v>
      </c>
      <c r="E136" s="31" t="s">
        <v>8450</v>
      </c>
      <c r="F136" s="31">
        <v>4</v>
      </c>
      <c r="G136" s="31">
        <v>4416</v>
      </c>
      <c r="H136" s="31">
        <v>17664</v>
      </c>
      <c r="I136" s="23"/>
      <c r="J136" s="31" t="s">
        <v>8451</v>
      </c>
      <c r="K136" s="22" t="s">
        <v>8447</v>
      </c>
      <c r="L136" s="31"/>
      <c r="M136" s="32">
        <v>44074</v>
      </c>
      <c r="N136" s="31"/>
      <c r="O136" s="31"/>
      <c r="P136" s="37"/>
      <c r="Q136" s="26"/>
    </row>
    <row r="137" spans="2:17" ht="20.100000000000001" customHeight="1">
      <c r="B137" s="22"/>
      <c r="C137" s="22" t="s">
        <v>35</v>
      </c>
      <c r="D137" s="22" t="s">
        <v>35</v>
      </c>
      <c r="E137" s="31" t="s">
        <v>8452</v>
      </c>
      <c r="F137" s="31">
        <v>16</v>
      </c>
      <c r="G137" s="31">
        <v>644</v>
      </c>
      <c r="H137" s="31">
        <v>10304</v>
      </c>
      <c r="I137" s="23"/>
      <c r="J137" s="8" t="s">
        <v>8246</v>
      </c>
      <c r="K137" s="22" t="s">
        <v>8447</v>
      </c>
      <c r="L137" s="31"/>
      <c r="M137" s="32">
        <v>44074</v>
      </c>
      <c r="N137" s="31"/>
      <c r="O137" s="31"/>
      <c r="P137" s="37"/>
      <c r="Q137" s="26"/>
    </row>
    <row r="138" spans="2:17" ht="20.100000000000001" customHeight="1">
      <c r="B138" s="22"/>
      <c r="C138" s="22"/>
      <c r="D138" s="22"/>
      <c r="E138" s="31"/>
      <c r="F138" s="31"/>
      <c r="G138" s="31"/>
      <c r="H138" s="31"/>
      <c r="I138" s="23"/>
      <c r="J138" s="31"/>
      <c r="K138" s="22"/>
      <c r="L138" s="22"/>
      <c r="M138" s="25"/>
      <c r="N138" s="31"/>
      <c r="O138" s="22"/>
      <c r="P138" s="37"/>
      <c r="Q138" s="26"/>
    </row>
    <row r="139" spans="2:17" ht="20.100000000000001" customHeight="1">
      <c r="B139" s="22"/>
      <c r="C139" s="22" t="s">
        <v>139</v>
      </c>
      <c r="D139" s="22" t="s">
        <v>8199</v>
      </c>
      <c r="E139" s="31" t="s">
        <v>8200</v>
      </c>
      <c r="F139" s="31">
        <v>2</v>
      </c>
      <c r="G139" s="31">
        <v>30000</v>
      </c>
      <c r="H139" s="31">
        <f>F139*G139</f>
        <v>60000</v>
      </c>
      <c r="I139" s="23"/>
      <c r="J139" s="31" t="s">
        <v>3231</v>
      </c>
      <c r="K139" s="22"/>
      <c r="L139" s="31"/>
      <c r="M139" s="32">
        <v>44077</v>
      </c>
      <c r="N139" s="31"/>
      <c r="O139" s="31" t="s">
        <v>8453</v>
      </c>
      <c r="P139" s="37" t="s">
        <v>8201</v>
      </c>
      <c r="Q139" s="26"/>
    </row>
    <row r="140" spans="2:17" ht="20.100000000000001" customHeight="1">
      <c r="B140" s="22"/>
      <c r="C140" s="22" t="s">
        <v>139</v>
      </c>
      <c r="D140" s="22" t="s">
        <v>8199</v>
      </c>
      <c r="E140" s="31" t="s">
        <v>8202</v>
      </c>
      <c r="F140" s="31">
        <v>2</v>
      </c>
      <c r="G140" s="31">
        <v>30000</v>
      </c>
      <c r="H140" s="31">
        <f>F140*G140</f>
        <v>60000</v>
      </c>
      <c r="I140" s="23"/>
      <c r="J140" s="31" t="s">
        <v>3231</v>
      </c>
      <c r="K140" s="22"/>
      <c r="L140" s="22"/>
      <c r="M140" s="32">
        <v>44077</v>
      </c>
      <c r="N140" s="31"/>
      <c r="O140" s="30" t="s">
        <v>8453</v>
      </c>
      <c r="P140" s="37" t="s">
        <v>8201</v>
      </c>
      <c r="Q140" s="26"/>
    </row>
    <row r="141" spans="2:17" ht="20.100000000000001" customHeight="1">
      <c r="B141" s="22"/>
      <c r="C141" s="22" t="s">
        <v>35</v>
      </c>
      <c r="D141" s="22" t="s">
        <v>35</v>
      </c>
      <c r="E141" s="31" t="s">
        <v>8454</v>
      </c>
      <c r="F141" s="31">
        <v>10</v>
      </c>
      <c r="G141" s="31">
        <v>1008</v>
      </c>
      <c r="H141" s="31">
        <v>10080</v>
      </c>
      <c r="I141" s="23"/>
      <c r="J141" s="31" t="s">
        <v>460</v>
      </c>
      <c r="K141" s="22" t="s">
        <v>8455</v>
      </c>
      <c r="L141" s="22"/>
      <c r="M141" s="32">
        <v>44075</v>
      </c>
      <c r="N141" s="31"/>
      <c r="O141" s="22"/>
      <c r="P141" s="37"/>
      <c r="Q141" s="26"/>
    </row>
    <row r="142" spans="2:17" ht="20.100000000000001" customHeight="1">
      <c r="B142" s="22"/>
      <c r="C142" s="22" t="s">
        <v>35</v>
      </c>
      <c r="D142" s="22" t="s">
        <v>35</v>
      </c>
      <c r="E142" s="31" t="s">
        <v>8456</v>
      </c>
      <c r="F142" s="31">
        <v>10</v>
      </c>
      <c r="G142" s="31">
        <v>985</v>
      </c>
      <c r="H142" s="31">
        <v>9850</v>
      </c>
      <c r="I142" s="23"/>
      <c r="J142" s="31" t="s">
        <v>460</v>
      </c>
      <c r="K142" s="22" t="s">
        <v>8455</v>
      </c>
      <c r="L142" s="22"/>
      <c r="M142" s="32">
        <v>44075</v>
      </c>
      <c r="N142" s="31"/>
      <c r="O142" s="22"/>
      <c r="P142" s="37"/>
      <c r="Q142" s="26"/>
    </row>
    <row r="143" spans="2:17" ht="20.100000000000001" customHeight="1">
      <c r="B143" s="22"/>
      <c r="C143" s="22" t="s">
        <v>35</v>
      </c>
      <c r="D143" s="22" t="s">
        <v>35</v>
      </c>
      <c r="E143" s="31" t="s">
        <v>8457</v>
      </c>
      <c r="F143" s="31">
        <v>40</v>
      </c>
      <c r="G143" s="31">
        <v>1470</v>
      </c>
      <c r="H143" s="31">
        <v>58800</v>
      </c>
      <c r="I143" s="23"/>
      <c r="J143" s="31" t="s">
        <v>8458</v>
      </c>
      <c r="K143" s="22" t="s">
        <v>8455</v>
      </c>
      <c r="L143" s="22"/>
      <c r="M143" s="32">
        <v>44075</v>
      </c>
      <c r="N143" s="31"/>
      <c r="O143" s="22"/>
      <c r="P143" s="37"/>
      <c r="Q143" s="26"/>
    </row>
    <row r="144" spans="2:17" ht="20.100000000000001" customHeight="1">
      <c r="B144" s="22"/>
      <c r="C144" s="22" t="s">
        <v>35</v>
      </c>
      <c r="D144" s="22" t="s">
        <v>35</v>
      </c>
      <c r="E144" s="31" t="s">
        <v>8459</v>
      </c>
      <c r="F144" s="31">
        <v>4</v>
      </c>
      <c r="G144" s="31">
        <v>391</v>
      </c>
      <c r="H144" s="31">
        <v>1564</v>
      </c>
      <c r="I144" s="23"/>
      <c r="J144" s="31" t="s">
        <v>2357</v>
      </c>
      <c r="K144" s="22" t="s">
        <v>8455</v>
      </c>
      <c r="L144" s="22"/>
      <c r="M144" s="32">
        <v>44075</v>
      </c>
      <c r="N144" s="31"/>
      <c r="O144" s="22"/>
      <c r="P144" s="37"/>
      <c r="Q144" s="26"/>
    </row>
    <row r="145" spans="2:17" ht="19.5" customHeight="1">
      <c r="B145" s="22"/>
      <c r="C145" s="22" t="s">
        <v>35</v>
      </c>
      <c r="D145" s="22" t="s">
        <v>35</v>
      </c>
      <c r="E145" s="31" t="s">
        <v>8460</v>
      </c>
      <c r="F145" s="31">
        <v>2</v>
      </c>
      <c r="G145" s="31">
        <v>200</v>
      </c>
      <c r="H145" s="31">
        <v>400</v>
      </c>
      <c r="I145" s="23"/>
      <c r="J145" s="31" t="s">
        <v>2357</v>
      </c>
      <c r="K145" s="22" t="s">
        <v>8455</v>
      </c>
      <c r="L145" s="22"/>
      <c r="M145" s="32">
        <v>44075</v>
      </c>
      <c r="N145" s="31"/>
      <c r="O145" s="22"/>
      <c r="P145" s="37"/>
      <c r="Q145" s="26"/>
    </row>
    <row r="146" spans="2:17" ht="19.5" customHeight="1">
      <c r="B146" s="22"/>
      <c r="C146" s="22" t="s">
        <v>35</v>
      </c>
      <c r="D146" s="22" t="s">
        <v>35</v>
      </c>
      <c r="E146" s="31" t="s">
        <v>8461</v>
      </c>
      <c r="F146" s="31">
        <v>40</v>
      </c>
      <c r="G146" s="31">
        <v>250</v>
      </c>
      <c r="H146" s="31">
        <v>10000</v>
      </c>
      <c r="I146" s="23"/>
      <c r="J146" s="31" t="s">
        <v>8462</v>
      </c>
      <c r="K146" s="22" t="s">
        <v>8455</v>
      </c>
      <c r="L146" s="22"/>
      <c r="M146" s="32">
        <v>44075</v>
      </c>
      <c r="N146" s="31"/>
      <c r="O146" s="22"/>
      <c r="P146" s="37"/>
      <c r="Q146" s="26"/>
    </row>
    <row r="147" spans="2:17" ht="20.100000000000001" customHeight="1">
      <c r="B147" s="22"/>
      <c r="C147" s="22"/>
      <c r="D147" s="22"/>
      <c r="E147" s="31"/>
      <c r="F147" s="31"/>
      <c r="G147" s="31"/>
      <c r="H147" s="31"/>
      <c r="I147" s="23"/>
      <c r="J147" s="31"/>
      <c r="K147" s="22"/>
      <c r="L147" s="22"/>
      <c r="M147" s="25"/>
      <c r="N147" s="31"/>
      <c r="O147" s="22"/>
      <c r="P147" s="37"/>
      <c r="Q147" s="26"/>
    </row>
    <row r="148" spans="2:17" s="62" customFormat="1" ht="20.100000000000001" customHeight="1">
      <c r="B148" s="57"/>
      <c r="C148" s="57" t="s">
        <v>292</v>
      </c>
      <c r="D148" s="57" t="s">
        <v>144</v>
      </c>
      <c r="E148" s="59" t="s">
        <v>8463</v>
      </c>
      <c r="F148" s="59">
        <v>1</v>
      </c>
      <c r="G148" s="66">
        <v>16960</v>
      </c>
      <c r="H148" s="2234">
        <f>F148*G148</f>
        <v>16960</v>
      </c>
      <c r="I148" s="53"/>
      <c r="J148" s="59"/>
      <c r="K148" s="57" t="s">
        <v>8464</v>
      </c>
      <c r="L148" s="57"/>
      <c r="M148" s="58">
        <v>44078</v>
      </c>
      <c r="N148" s="59"/>
      <c r="O148" s="57"/>
      <c r="P148" s="68" t="s">
        <v>8465</v>
      </c>
      <c r="Q148" s="61"/>
    </row>
    <row r="149" spans="2:17" s="62" customFormat="1" ht="20.100000000000001" customHeight="1">
      <c r="B149" s="57"/>
      <c r="C149" s="57" t="s">
        <v>292</v>
      </c>
      <c r="D149" s="57" t="s">
        <v>144</v>
      </c>
      <c r="E149" s="59" t="s">
        <v>8466</v>
      </c>
      <c r="F149" s="59">
        <v>1</v>
      </c>
      <c r="G149" s="66">
        <v>6970</v>
      </c>
      <c r="H149" s="2234">
        <f>F149*G149</f>
        <v>6970</v>
      </c>
      <c r="I149" s="53"/>
      <c r="J149" s="59"/>
      <c r="K149" s="57" t="s">
        <v>8464</v>
      </c>
      <c r="L149" s="57"/>
      <c r="M149" s="58">
        <v>44078</v>
      </c>
      <c r="N149" s="59"/>
      <c r="O149" s="57"/>
      <c r="P149" s="68" t="s">
        <v>8465</v>
      </c>
      <c r="Q149" s="61"/>
    </row>
    <row r="150" spans="2:17" s="62" customFormat="1" ht="19.5" customHeight="1">
      <c r="B150" s="57"/>
      <c r="C150" s="57" t="s">
        <v>35</v>
      </c>
      <c r="D150" s="57" t="s">
        <v>35</v>
      </c>
      <c r="E150" s="59" t="s">
        <v>3569</v>
      </c>
      <c r="F150" s="59">
        <v>4</v>
      </c>
      <c r="G150" s="59">
        <v>1570</v>
      </c>
      <c r="H150" s="59">
        <v>6280</v>
      </c>
      <c r="I150" s="53"/>
      <c r="J150" s="59" t="s">
        <v>3570</v>
      </c>
      <c r="K150" s="57" t="s">
        <v>6051</v>
      </c>
      <c r="L150" s="57"/>
      <c r="M150" s="58">
        <v>44077</v>
      </c>
      <c r="N150" s="59"/>
      <c r="O150" s="57"/>
      <c r="P150" s="68"/>
      <c r="Q150" s="61"/>
    </row>
    <row r="151" spans="2:17" s="62" customFormat="1" ht="19.5" customHeight="1">
      <c r="B151" s="57"/>
      <c r="C151" s="57" t="s">
        <v>35</v>
      </c>
      <c r="D151" s="57" t="s">
        <v>35</v>
      </c>
      <c r="E151" s="59" t="s">
        <v>6271</v>
      </c>
      <c r="F151" s="59">
        <v>10</v>
      </c>
      <c r="G151" s="59">
        <v>230</v>
      </c>
      <c r="H151" s="59">
        <v>2300</v>
      </c>
      <c r="I151" s="53"/>
      <c r="J151" s="59" t="s">
        <v>6372</v>
      </c>
      <c r="K151" s="57" t="s">
        <v>6051</v>
      </c>
      <c r="L151" s="57"/>
      <c r="M151" s="58">
        <v>44077</v>
      </c>
      <c r="N151" s="59"/>
      <c r="O151" s="57"/>
      <c r="P151" s="68"/>
      <c r="Q151" s="61"/>
    </row>
    <row r="152" spans="2:17" s="62" customFormat="1" ht="19.5" customHeight="1">
      <c r="B152" s="57"/>
      <c r="C152" s="57" t="s">
        <v>35</v>
      </c>
      <c r="D152" s="57" t="s">
        <v>35</v>
      </c>
      <c r="E152" s="59" t="s">
        <v>6273</v>
      </c>
      <c r="F152" s="59">
        <v>8</v>
      </c>
      <c r="G152" s="59">
        <v>440</v>
      </c>
      <c r="H152" s="59">
        <v>3520</v>
      </c>
      <c r="I152" s="53"/>
      <c r="J152" s="59" t="s">
        <v>6373</v>
      </c>
      <c r="K152" s="57" t="s">
        <v>6051</v>
      </c>
      <c r="L152" s="57"/>
      <c r="M152" s="58">
        <v>44077</v>
      </c>
      <c r="N152" s="59"/>
      <c r="O152" s="57"/>
      <c r="P152" s="68"/>
      <c r="Q152" s="61"/>
    </row>
    <row r="153" spans="2:17" s="62" customFormat="1" ht="20.100000000000001" customHeight="1">
      <c r="B153" s="57"/>
      <c r="C153" s="57" t="s">
        <v>35</v>
      </c>
      <c r="D153" s="57" t="s">
        <v>35</v>
      </c>
      <c r="E153" s="59" t="s">
        <v>3567</v>
      </c>
      <c r="F153" s="59">
        <v>4</v>
      </c>
      <c r="G153" s="59">
        <v>980</v>
      </c>
      <c r="H153" s="59">
        <v>3920</v>
      </c>
      <c r="I153" s="53"/>
      <c r="J153" s="59" t="s">
        <v>3568</v>
      </c>
      <c r="K153" s="57" t="s">
        <v>6051</v>
      </c>
      <c r="L153" s="59"/>
      <c r="M153" s="58">
        <v>44077</v>
      </c>
      <c r="N153" s="59"/>
      <c r="O153" s="59"/>
      <c r="P153" s="68"/>
      <c r="Q153" s="61"/>
    </row>
    <row r="154" spans="2:17" s="62" customFormat="1" ht="20.100000000000001" customHeight="1">
      <c r="B154" s="57"/>
      <c r="C154" s="57" t="s">
        <v>35</v>
      </c>
      <c r="D154" s="57" t="s">
        <v>35</v>
      </c>
      <c r="E154" s="59" t="s">
        <v>8467</v>
      </c>
      <c r="F154" s="59">
        <v>1</v>
      </c>
      <c r="G154" s="59">
        <v>21420</v>
      </c>
      <c r="H154" s="59">
        <v>21420</v>
      </c>
      <c r="I154" s="53"/>
      <c r="J154" s="59" t="s">
        <v>8468</v>
      </c>
      <c r="K154" s="57" t="s">
        <v>6051</v>
      </c>
      <c r="L154" s="59"/>
      <c r="M154" s="58">
        <v>44077</v>
      </c>
      <c r="N154" s="59"/>
      <c r="O154" s="59"/>
      <c r="P154" s="68"/>
      <c r="Q154" s="61"/>
    </row>
    <row r="155" spans="2:17" s="62" customFormat="1" ht="19.5" customHeight="1">
      <c r="B155" s="57"/>
      <c r="C155" s="57" t="s">
        <v>35</v>
      </c>
      <c r="D155" s="57" t="s">
        <v>35</v>
      </c>
      <c r="E155" s="59" t="s">
        <v>8469</v>
      </c>
      <c r="F155" s="59">
        <v>1</v>
      </c>
      <c r="G155" s="59">
        <v>5722</v>
      </c>
      <c r="H155" s="59">
        <v>5722</v>
      </c>
      <c r="I155" s="53"/>
      <c r="J155" s="285" t="s">
        <v>8470</v>
      </c>
      <c r="K155" s="57" t="s">
        <v>6051</v>
      </c>
      <c r="L155" s="59"/>
      <c r="M155" s="58">
        <v>44077</v>
      </c>
      <c r="N155" s="59"/>
      <c r="O155" s="59"/>
      <c r="P155" s="68"/>
      <c r="Q155" s="61"/>
    </row>
    <row r="156" spans="2:17" s="62" customFormat="1" ht="19.5" customHeight="1">
      <c r="B156" s="57"/>
      <c r="C156" s="57" t="s">
        <v>35</v>
      </c>
      <c r="D156" s="57" t="s">
        <v>35</v>
      </c>
      <c r="E156" s="59" t="s">
        <v>6327</v>
      </c>
      <c r="F156" s="59">
        <v>2</v>
      </c>
      <c r="G156" s="59">
        <v>1210</v>
      </c>
      <c r="H156" s="59">
        <v>2420</v>
      </c>
      <c r="I156" s="53"/>
      <c r="J156" s="59" t="s">
        <v>393</v>
      </c>
      <c r="K156" s="57" t="s">
        <v>6051</v>
      </c>
      <c r="L156" s="57"/>
      <c r="M156" s="58">
        <v>44077</v>
      </c>
      <c r="N156" s="59"/>
      <c r="O156" s="57"/>
      <c r="P156" s="68"/>
      <c r="Q156" s="61"/>
    </row>
    <row r="157" spans="2:17" s="62" customFormat="1" ht="20.100000000000001" customHeight="1">
      <c r="B157" s="57"/>
      <c r="C157" s="57" t="s">
        <v>35</v>
      </c>
      <c r="D157" s="57" t="s">
        <v>35</v>
      </c>
      <c r="E157" s="59" t="s">
        <v>6294</v>
      </c>
      <c r="F157" s="59">
        <v>1</v>
      </c>
      <c r="G157" s="59">
        <v>28899</v>
      </c>
      <c r="H157" s="59">
        <v>28899</v>
      </c>
      <c r="I157" s="53"/>
      <c r="J157" s="59" t="s">
        <v>8471</v>
      </c>
      <c r="K157" s="57" t="s">
        <v>6051</v>
      </c>
      <c r="L157" s="59"/>
      <c r="M157" s="58">
        <v>44077</v>
      </c>
      <c r="N157" s="59"/>
      <c r="O157" s="59"/>
      <c r="P157" s="68"/>
      <c r="Q157" s="61"/>
    </row>
    <row r="158" spans="2:17" s="62" customFormat="1" ht="20.100000000000001" customHeight="1">
      <c r="B158" s="57"/>
      <c r="C158" s="57" t="s">
        <v>35</v>
      </c>
      <c r="D158" s="57" t="s">
        <v>35</v>
      </c>
      <c r="E158" s="59" t="s">
        <v>8472</v>
      </c>
      <c r="F158" s="59">
        <v>1</v>
      </c>
      <c r="G158" s="59">
        <v>8059</v>
      </c>
      <c r="H158" s="59">
        <v>8059</v>
      </c>
      <c r="I158" s="53"/>
      <c r="J158" s="519" t="s">
        <v>8473</v>
      </c>
      <c r="K158" s="57" t="s">
        <v>6051</v>
      </c>
      <c r="L158" s="59"/>
      <c r="M158" s="58">
        <v>44077</v>
      </c>
      <c r="N158" s="59"/>
      <c r="O158" s="59"/>
      <c r="P158" s="68"/>
      <c r="Q158" s="61"/>
    </row>
    <row r="159" spans="2:17" s="62" customFormat="1" ht="20.100000000000001" customHeight="1">
      <c r="B159" s="57"/>
      <c r="C159" s="57" t="s">
        <v>35</v>
      </c>
      <c r="D159" s="57" t="s">
        <v>35</v>
      </c>
      <c r="E159" s="59" t="s">
        <v>8474</v>
      </c>
      <c r="F159" s="59">
        <v>1</v>
      </c>
      <c r="G159" s="59">
        <v>7200</v>
      </c>
      <c r="H159" s="59">
        <v>7200</v>
      </c>
      <c r="I159" s="53"/>
      <c r="J159" s="59" t="s">
        <v>6352</v>
      </c>
      <c r="K159" s="57" t="s">
        <v>6051</v>
      </c>
      <c r="L159" s="59"/>
      <c r="M159" s="58">
        <v>44077</v>
      </c>
      <c r="N159" s="59"/>
      <c r="O159" s="59"/>
      <c r="P159" s="68"/>
      <c r="Q159" s="61"/>
    </row>
    <row r="160" spans="2:17" s="62" customFormat="1" ht="20.100000000000001" customHeight="1">
      <c r="B160" s="57"/>
      <c r="C160" s="57" t="s">
        <v>35</v>
      </c>
      <c r="D160" s="57" t="s">
        <v>35</v>
      </c>
      <c r="E160" s="59" t="s">
        <v>8475</v>
      </c>
      <c r="F160" s="59">
        <v>1</v>
      </c>
      <c r="G160" s="59">
        <v>450</v>
      </c>
      <c r="H160" s="59">
        <v>450</v>
      </c>
      <c r="I160" s="53"/>
      <c r="J160" s="59" t="s">
        <v>85</v>
      </c>
      <c r="K160" s="57" t="s">
        <v>6051</v>
      </c>
      <c r="L160" s="59"/>
      <c r="M160" s="58">
        <v>44077</v>
      </c>
      <c r="N160" s="59"/>
      <c r="O160" s="59"/>
      <c r="P160" s="68"/>
      <c r="Q160" s="61"/>
    </row>
    <row r="161" spans="2:17" s="62" customFormat="1" ht="20.100000000000001" customHeight="1">
      <c r="B161" s="57"/>
      <c r="C161" s="57" t="s">
        <v>35</v>
      </c>
      <c r="D161" s="57" t="s">
        <v>35</v>
      </c>
      <c r="E161" s="59" t="s">
        <v>2315</v>
      </c>
      <c r="F161" s="59">
        <v>12</v>
      </c>
      <c r="G161" s="59">
        <v>70</v>
      </c>
      <c r="H161" s="59">
        <v>840</v>
      </c>
      <c r="I161" s="53"/>
      <c r="J161" s="59" t="s">
        <v>400</v>
      </c>
      <c r="K161" s="57" t="s">
        <v>6051</v>
      </c>
      <c r="L161" s="59"/>
      <c r="M161" s="58">
        <v>44077</v>
      </c>
      <c r="N161" s="59"/>
      <c r="O161" s="59"/>
      <c r="P161" s="68"/>
      <c r="Q161" s="61"/>
    </row>
    <row r="162" spans="2:17" s="62" customFormat="1" ht="20.100000000000001" customHeight="1">
      <c r="B162" s="57"/>
      <c r="C162" s="57" t="s">
        <v>35</v>
      </c>
      <c r="D162" s="57" t="s">
        <v>35</v>
      </c>
      <c r="E162" s="59" t="s">
        <v>8476</v>
      </c>
      <c r="F162" s="59">
        <v>2</v>
      </c>
      <c r="G162" s="59">
        <v>6624</v>
      </c>
      <c r="H162" s="59">
        <v>13248</v>
      </c>
      <c r="I162" s="53"/>
      <c r="J162" s="285" t="s">
        <v>8477</v>
      </c>
      <c r="K162" s="57" t="s">
        <v>6051</v>
      </c>
      <c r="L162" s="59"/>
      <c r="M162" s="58">
        <v>44077</v>
      </c>
      <c r="N162" s="59"/>
      <c r="O162" s="59"/>
      <c r="P162" s="68"/>
      <c r="Q162" s="61"/>
    </row>
    <row r="163" spans="2:17" s="62" customFormat="1" ht="20.100000000000001" customHeight="1">
      <c r="B163" s="57"/>
      <c r="C163" s="57" t="s">
        <v>35</v>
      </c>
      <c r="D163" s="57" t="s">
        <v>35</v>
      </c>
      <c r="E163" s="59" t="s">
        <v>8478</v>
      </c>
      <c r="F163" s="59">
        <v>4</v>
      </c>
      <c r="G163" s="59">
        <v>2000</v>
      </c>
      <c r="H163" s="59">
        <v>8000</v>
      </c>
      <c r="I163" s="53"/>
      <c r="J163" s="285" t="s">
        <v>8479</v>
      </c>
      <c r="K163" s="57" t="s">
        <v>6051</v>
      </c>
      <c r="L163" s="57"/>
      <c r="M163" s="58">
        <v>44077</v>
      </c>
      <c r="N163" s="59"/>
      <c r="O163" s="57"/>
      <c r="P163" s="68"/>
      <c r="Q163" s="61"/>
    </row>
    <row r="164" spans="2:17" s="62" customFormat="1" ht="20.100000000000001" customHeight="1">
      <c r="B164" s="57"/>
      <c r="C164" s="57" t="s">
        <v>35</v>
      </c>
      <c r="D164" s="57" t="s">
        <v>35</v>
      </c>
      <c r="E164" s="59" t="s">
        <v>8480</v>
      </c>
      <c r="F164" s="59">
        <v>2</v>
      </c>
      <c r="G164" s="59">
        <v>747</v>
      </c>
      <c r="H164" s="59">
        <v>1494</v>
      </c>
      <c r="I164" s="53"/>
      <c r="J164" s="59" t="s">
        <v>8481</v>
      </c>
      <c r="K164" s="57" t="s">
        <v>6051</v>
      </c>
      <c r="L164" s="57"/>
      <c r="M164" s="58">
        <v>44077</v>
      </c>
      <c r="N164" s="59"/>
      <c r="O164" s="57"/>
      <c r="P164" s="68"/>
      <c r="Q164" s="61"/>
    </row>
    <row r="165" spans="2:17" s="62" customFormat="1" ht="20.100000000000001" customHeight="1">
      <c r="B165" s="57"/>
      <c r="C165" s="57" t="s">
        <v>35</v>
      </c>
      <c r="D165" s="57" t="s">
        <v>35</v>
      </c>
      <c r="E165" s="59" t="s">
        <v>8482</v>
      </c>
      <c r="F165" s="59">
        <v>1</v>
      </c>
      <c r="G165" s="59">
        <v>1770</v>
      </c>
      <c r="H165" s="59">
        <v>1770</v>
      </c>
      <c r="I165" s="53"/>
      <c r="J165" s="285" t="s">
        <v>8483</v>
      </c>
      <c r="K165" s="57" t="s">
        <v>6051</v>
      </c>
      <c r="L165" s="57"/>
      <c r="M165" s="58">
        <v>44077</v>
      </c>
      <c r="N165" s="59"/>
      <c r="O165" s="57"/>
      <c r="P165" s="68"/>
      <c r="Q165" s="61"/>
    </row>
    <row r="166" spans="2:17" s="62" customFormat="1" ht="20.100000000000001" customHeight="1">
      <c r="B166" s="57"/>
      <c r="C166" s="57" t="s">
        <v>35</v>
      </c>
      <c r="D166" s="57" t="s">
        <v>35</v>
      </c>
      <c r="E166" s="59" t="s">
        <v>8484</v>
      </c>
      <c r="F166" s="59">
        <v>1</v>
      </c>
      <c r="G166" s="59">
        <v>2340</v>
      </c>
      <c r="H166" s="59">
        <v>2340</v>
      </c>
      <c r="I166" s="53"/>
      <c r="J166" s="285" t="s">
        <v>8485</v>
      </c>
      <c r="K166" s="57" t="s">
        <v>6051</v>
      </c>
      <c r="L166" s="57"/>
      <c r="M166" s="58">
        <v>44077</v>
      </c>
      <c r="N166" s="59"/>
      <c r="O166" s="57"/>
      <c r="P166" s="68"/>
      <c r="Q166" s="61"/>
    </row>
    <row r="167" spans="2:17" s="62" customFormat="1" ht="20.100000000000001" customHeight="1">
      <c r="B167" s="57"/>
      <c r="C167" s="57" t="s">
        <v>35</v>
      </c>
      <c r="D167" s="57" t="s">
        <v>35</v>
      </c>
      <c r="E167" s="59" t="s">
        <v>6107</v>
      </c>
      <c r="F167" s="59">
        <v>4</v>
      </c>
      <c r="G167" s="59">
        <v>280</v>
      </c>
      <c r="H167" s="59">
        <v>1120</v>
      </c>
      <c r="I167" s="53"/>
      <c r="J167" s="59" t="s">
        <v>6108</v>
      </c>
      <c r="K167" s="57" t="s">
        <v>6051</v>
      </c>
      <c r="L167" s="57"/>
      <c r="M167" s="58">
        <v>44077</v>
      </c>
      <c r="N167" s="59"/>
      <c r="O167" s="57"/>
      <c r="P167" s="68"/>
      <c r="Q167" s="61"/>
    </row>
    <row r="168" spans="2:17" s="62" customFormat="1" ht="20.100000000000001" customHeight="1">
      <c r="B168" s="57"/>
      <c r="C168" s="57" t="s">
        <v>35</v>
      </c>
      <c r="D168" s="57" t="s">
        <v>35</v>
      </c>
      <c r="E168" s="59" t="s">
        <v>8486</v>
      </c>
      <c r="F168" s="59">
        <v>2</v>
      </c>
      <c r="G168" s="59">
        <v>1450</v>
      </c>
      <c r="H168" s="59">
        <v>2900</v>
      </c>
      <c r="I168" s="53"/>
      <c r="J168" s="2224" t="s">
        <v>8487</v>
      </c>
      <c r="K168" s="57" t="s">
        <v>6051</v>
      </c>
      <c r="L168" s="57"/>
      <c r="M168" s="58">
        <v>44077</v>
      </c>
      <c r="N168" s="59"/>
      <c r="O168" s="57"/>
      <c r="P168" s="68"/>
      <c r="Q168" s="61"/>
    </row>
    <row r="169" spans="2:17" s="62" customFormat="1" ht="19.5" customHeight="1">
      <c r="B169" s="57"/>
      <c r="C169" s="57" t="s">
        <v>35</v>
      </c>
      <c r="D169" s="57" t="s">
        <v>35</v>
      </c>
      <c r="E169" s="59" t="s">
        <v>8488</v>
      </c>
      <c r="F169" s="59">
        <v>2</v>
      </c>
      <c r="G169" s="59">
        <v>1610</v>
      </c>
      <c r="H169" s="59">
        <v>3220</v>
      </c>
      <c r="I169" s="53"/>
      <c r="J169" s="2224" t="s">
        <v>8489</v>
      </c>
      <c r="K169" s="57" t="s">
        <v>6051</v>
      </c>
      <c r="L169" s="57"/>
      <c r="M169" s="58">
        <v>44077</v>
      </c>
      <c r="N169" s="59"/>
      <c r="O169" s="57"/>
      <c r="P169" s="68"/>
      <c r="Q169" s="61"/>
    </row>
    <row r="170" spans="2:17" s="62" customFormat="1" ht="19.5" customHeight="1">
      <c r="B170" s="57"/>
      <c r="C170" s="57" t="s">
        <v>35</v>
      </c>
      <c r="D170" s="57" t="s">
        <v>35</v>
      </c>
      <c r="E170" s="59" t="s">
        <v>8490</v>
      </c>
      <c r="F170" s="59">
        <v>4</v>
      </c>
      <c r="G170" s="59">
        <v>720</v>
      </c>
      <c r="H170" s="59">
        <v>2880</v>
      </c>
      <c r="I170" s="53"/>
      <c r="J170" s="59" t="s">
        <v>413</v>
      </c>
      <c r="K170" s="57" t="s">
        <v>6051</v>
      </c>
      <c r="L170" s="57"/>
      <c r="M170" s="58">
        <v>44077</v>
      </c>
      <c r="N170" s="59"/>
      <c r="O170" s="57"/>
      <c r="P170" s="68"/>
      <c r="Q170" s="61"/>
    </row>
    <row r="171" spans="2:17" s="62" customFormat="1" ht="19.5" customHeight="1">
      <c r="B171" s="57"/>
      <c r="C171" s="57" t="s">
        <v>35</v>
      </c>
      <c r="D171" s="57" t="s">
        <v>35</v>
      </c>
      <c r="E171" s="59" t="s">
        <v>8491</v>
      </c>
      <c r="F171" s="59">
        <v>4</v>
      </c>
      <c r="G171" s="59">
        <v>720</v>
      </c>
      <c r="H171" s="59">
        <v>2880</v>
      </c>
      <c r="I171" s="53"/>
      <c r="J171" s="59" t="s">
        <v>413</v>
      </c>
      <c r="K171" s="57" t="s">
        <v>6051</v>
      </c>
      <c r="L171" s="57"/>
      <c r="M171" s="58">
        <v>44077</v>
      </c>
      <c r="N171" s="59"/>
      <c r="O171" s="57"/>
      <c r="P171" s="68"/>
      <c r="Q171" s="61"/>
    </row>
    <row r="172" spans="2:17" s="62" customFormat="1" ht="19.5" customHeight="1">
      <c r="B172" s="57"/>
      <c r="C172" s="57" t="s">
        <v>35</v>
      </c>
      <c r="D172" s="57" t="s">
        <v>35</v>
      </c>
      <c r="E172" s="59" t="s">
        <v>8492</v>
      </c>
      <c r="F172" s="59">
        <v>2</v>
      </c>
      <c r="G172" s="59">
        <v>710</v>
      </c>
      <c r="H172" s="59">
        <v>1420</v>
      </c>
      <c r="I172" s="53"/>
      <c r="J172" s="59" t="s">
        <v>413</v>
      </c>
      <c r="K172" s="57" t="s">
        <v>6051</v>
      </c>
      <c r="L172" s="57"/>
      <c r="M172" s="58">
        <v>44077</v>
      </c>
      <c r="N172" s="59"/>
      <c r="O172" s="57"/>
      <c r="P172" s="68"/>
      <c r="Q172" s="61"/>
    </row>
    <row r="173" spans="2:17" s="62" customFormat="1" ht="20.100000000000001" customHeight="1">
      <c r="B173" s="57"/>
      <c r="C173" s="57" t="s">
        <v>35</v>
      </c>
      <c r="D173" s="57" t="s">
        <v>35</v>
      </c>
      <c r="E173" s="59" t="s">
        <v>8181</v>
      </c>
      <c r="F173" s="59">
        <v>1</v>
      </c>
      <c r="G173" s="59">
        <v>6503</v>
      </c>
      <c r="H173" s="59">
        <v>6503</v>
      </c>
      <c r="I173" s="53"/>
      <c r="J173" s="59" t="s">
        <v>6243</v>
      </c>
      <c r="K173" s="57" t="s">
        <v>6051</v>
      </c>
      <c r="L173" s="57"/>
      <c r="M173" s="58">
        <v>44077</v>
      </c>
      <c r="N173" s="59"/>
      <c r="O173" s="57"/>
      <c r="P173" s="68"/>
      <c r="Q173" s="61"/>
    </row>
    <row r="174" spans="2:17" s="62" customFormat="1" ht="20.100000000000001" customHeight="1">
      <c r="B174" s="57"/>
      <c r="C174" s="57" t="s">
        <v>35</v>
      </c>
      <c r="D174" s="57" t="s">
        <v>35</v>
      </c>
      <c r="E174" s="59" t="s">
        <v>8203</v>
      </c>
      <c r="F174" s="59">
        <v>1</v>
      </c>
      <c r="G174" s="59">
        <v>1889</v>
      </c>
      <c r="H174" s="59">
        <v>1889</v>
      </c>
      <c r="I174" s="53"/>
      <c r="J174" s="59" t="s">
        <v>8187</v>
      </c>
      <c r="K174" s="57" t="s">
        <v>6051</v>
      </c>
      <c r="L174" s="57"/>
      <c r="M174" s="58">
        <v>44077</v>
      </c>
      <c r="N174" s="59"/>
      <c r="O174" s="57"/>
      <c r="P174" s="68"/>
      <c r="Q174" s="61"/>
    </row>
    <row r="175" spans="2:17" s="62" customFormat="1" ht="19.5" customHeight="1">
      <c r="B175" s="57"/>
      <c r="C175" s="57" t="s">
        <v>35</v>
      </c>
      <c r="D175" s="57" t="s">
        <v>35</v>
      </c>
      <c r="E175" s="59" t="s">
        <v>8204</v>
      </c>
      <c r="F175" s="59">
        <v>1</v>
      </c>
      <c r="G175" s="59">
        <v>1689</v>
      </c>
      <c r="H175" s="59">
        <v>1689</v>
      </c>
      <c r="I175" s="53"/>
      <c r="J175" s="59" t="s">
        <v>8188</v>
      </c>
      <c r="K175" s="57" t="s">
        <v>6051</v>
      </c>
      <c r="L175" s="57"/>
      <c r="M175" s="58">
        <v>44077</v>
      </c>
      <c r="N175" s="59"/>
      <c r="O175" s="57"/>
      <c r="P175" s="68"/>
      <c r="Q175" s="61"/>
    </row>
    <row r="176" spans="2:17" s="62" customFormat="1" ht="19.5" customHeight="1">
      <c r="B176" s="57"/>
      <c r="C176" s="57"/>
      <c r="D176" s="57"/>
      <c r="E176" s="59"/>
      <c r="F176" s="59"/>
      <c r="G176" s="59"/>
      <c r="H176" s="59"/>
      <c r="I176" s="53"/>
      <c r="J176" s="59"/>
      <c r="K176" s="956"/>
      <c r="L176" s="59"/>
      <c r="M176" s="58"/>
      <c r="N176" s="59"/>
      <c r="O176" s="59"/>
      <c r="P176" s="68"/>
      <c r="Q176" s="61"/>
    </row>
    <row r="177" spans="2:17" s="62" customFormat="1" ht="19.5" customHeight="1">
      <c r="B177" s="57"/>
      <c r="C177" s="57" t="s">
        <v>35</v>
      </c>
      <c r="D177" s="57" t="s">
        <v>35</v>
      </c>
      <c r="E177" s="59" t="s">
        <v>6215</v>
      </c>
      <c r="F177" s="59">
        <v>8</v>
      </c>
      <c r="G177" s="59">
        <v>616</v>
      </c>
      <c r="H177" s="59">
        <v>4928</v>
      </c>
      <c r="I177" s="53"/>
      <c r="J177" s="59" t="s">
        <v>68</v>
      </c>
      <c r="K177" s="57" t="s">
        <v>6051</v>
      </c>
      <c r="L177" s="57"/>
      <c r="M177" s="58">
        <v>44077</v>
      </c>
      <c r="N177" s="59"/>
      <c r="O177" s="57"/>
      <c r="P177" s="68"/>
      <c r="Q177" s="61"/>
    </row>
    <row r="178" spans="2:17" s="62" customFormat="1" ht="19.5" customHeight="1">
      <c r="B178" s="57"/>
      <c r="C178" s="57" t="s">
        <v>35</v>
      </c>
      <c r="D178" s="57" t="s">
        <v>35</v>
      </c>
      <c r="E178" s="59" t="s">
        <v>8493</v>
      </c>
      <c r="F178" s="59">
        <v>8</v>
      </c>
      <c r="G178" s="59">
        <v>600</v>
      </c>
      <c r="H178" s="59">
        <v>4800</v>
      </c>
      <c r="I178" s="53"/>
      <c r="J178" s="59" t="s">
        <v>8494</v>
      </c>
      <c r="K178" s="57" t="s">
        <v>6051</v>
      </c>
      <c r="L178" s="57"/>
      <c r="M178" s="58">
        <v>44077</v>
      </c>
      <c r="N178" s="59"/>
      <c r="O178" s="57"/>
      <c r="P178" s="68"/>
      <c r="Q178" s="61"/>
    </row>
    <row r="179" spans="2:17" s="62" customFormat="1" ht="19.5" customHeight="1">
      <c r="B179" s="57"/>
      <c r="C179" s="57" t="s">
        <v>35</v>
      </c>
      <c r="D179" s="57" t="s">
        <v>35</v>
      </c>
      <c r="E179" s="59" t="s">
        <v>8495</v>
      </c>
      <c r="F179" s="59">
        <v>4</v>
      </c>
      <c r="G179" s="59">
        <v>1730</v>
      </c>
      <c r="H179" s="59">
        <v>6920</v>
      </c>
      <c r="I179" s="53"/>
      <c r="J179" s="59" t="s">
        <v>64</v>
      </c>
      <c r="K179" s="57" t="s">
        <v>6051</v>
      </c>
      <c r="L179" s="57"/>
      <c r="M179" s="58">
        <v>44077</v>
      </c>
      <c r="N179" s="59"/>
      <c r="O179" s="57"/>
      <c r="P179" s="68"/>
      <c r="Q179" s="61"/>
    </row>
    <row r="180" spans="2:17" s="62" customFormat="1" ht="19.5" customHeight="1">
      <c r="B180" s="57"/>
      <c r="C180" s="57" t="s">
        <v>35</v>
      </c>
      <c r="D180" s="57" t="s">
        <v>35</v>
      </c>
      <c r="E180" s="59" t="s">
        <v>8496</v>
      </c>
      <c r="F180" s="59">
        <v>4</v>
      </c>
      <c r="G180" s="59">
        <v>290</v>
      </c>
      <c r="H180" s="59">
        <v>1160</v>
      </c>
      <c r="I180" s="53"/>
      <c r="J180" s="59" t="s">
        <v>3761</v>
      </c>
      <c r="K180" s="57" t="s">
        <v>6051</v>
      </c>
      <c r="L180" s="57"/>
      <c r="M180" s="58">
        <v>44077</v>
      </c>
      <c r="N180" s="59"/>
      <c r="O180" s="57"/>
      <c r="P180" s="68"/>
      <c r="Q180" s="61"/>
    </row>
    <row r="181" spans="2:17" s="62" customFormat="1" ht="19.5" customHeight="1">
      <c r="B181" s="57"/>
      <c r="C181" s="57" t="s">
        <v>35</v>
      </c>
      <c r="D181" s="57" t="s">
        <v>35</v>
      </c>
      <c r="E181" s="59" t="s">
        <v>8497</v>
      </c>
      <c r="F181" s="59">
        <v>4</v>
      </c>
      <c r="G181" s="59">
        <v>2730</v>
      </c>
      <c r="H181" s="59">
        <v>10920</v>
      </c>
      <c r="I181" s="53"/>
      <c r="J181" s="59" t="s">
        <v>8498</v>
      </c>
      <c r="K181" s="57" t="s">
        <v>6051</v>
      </c>
      <c r="L181" s="59"/>
      <c r="M181" s="58">
        <v>44077</v>
      </c>
      <c r="N181" s="59"/>
      <c r="O181" s="59"/>
      <c r="P181" s="68"/>
      <c r="Q181" s="61"/>
    </row>
    <row r="182" spans="2:17" s="62" customFormat="1" ht="19.5" customHeight="1">
      <c r="B182" s="57"/>
      <c r="C182" s="57" t="s">
        <v>35</v>
      </c>
      <c r="D182" s="57" t="s">
        <v>35</v>
      </c>
      <c r="E182" s="59" t="s">
        <v>8499</v>
      </c>
      <c r="F182" s="59">
        <v>2</v>
      </c>
      <c r="G182" s="59">
        <v>14543</v>
      </c>
      <c r="H182" s="59">
        <v>29086</v>
      </c>
      <c r="I182" s="53"/>
      <c r="J182" s="59" t="s">
        <v>8500</v>
      </c>
      <c r="K182" s="57" t="s">
        <v>6051</v>
      </c>
      <c r="L182" s="57"/>
      <c r="M182" s="58">
        <v>44077</v>
      </c>
      <c r="N182" s="59"/>
      <c r="O182" s="57"/>
      <c r="P182" s="68"/>
      <c r="Q182" s="61"/>
    </row>
    <row r="183" spans="2:17" s="62" customFormat="1" ht="19.5" customHeight="1">
      <c r="B183" s="57"/>
      <c r="C183" s="57" t="s">
        <v>35</v>
      </c>
      <c r="D183" s="57" t="s">
        <v>35</v>
      </c>
      <c r="E183" s="59" t="s">
        <v>6347</v>
      </c>
      <c r="F183" s="53">
        <v>5</v>
      </c>
      <c r="G183" s="52">
        <v>1389</v>
      </c>
      <c r="H183" s="52">
        <v>6945</v>
      </c>
      <c r="I183" s="53"/>
      <c r="J183" s="59" t="s">
        <v>8501</v>
      </c>
      <c r="K183" s="57" t="s">
        <v>6051</v>
      </c>
      <c r="L183" s="57"/>
      <c r="M183" s="58">
        <v>44077</v>
      </c>
      <c r="N183" s="59"/>
      <c r="O183" s="57"/>
      <c r="P183" s="68"/>
      <c r="Q183" s="61"/>
    </row>
    <row r="184" spans="2:17" s="62" customFormat="1" ht="19.5" customHeight="1">
      <c r="B184" s="57"/>
      <c r="C184" s="57"/>
      <c r="D184" s="57"/>
      <c r="E184" s="59"/>
      <c r="F184" s="53"/>
      <c r="G184" s="52"/>
      <c r="H184" s="52"/>
      <c r="I184" s="53"/>
      <c r="J184" s="59"/>
      <c r="K184" s="57"/>
      <c r="L184" s="57"/>
      <c r="M184" s="58"/>
      <c r="N184" s="59"/>
      <c r="O184" s="57"/>
      <c r="P184" s="68"/>
      <c r="Q184" s="61"/>
    </row>
    <row r="185" spans="2:17" s="62" customFormat="1" ht="19.5" customHeight="1">
      <c r="B185" s="57"/>
      <c r="C185" s="57" t="s">
        <v>35</v>
      </c>
      <c r="D185" s="57" t="s">
        <v>35</v>
      </c>
      <c r="E185" s="59" t="s">
        <v>8502</v>
      </c>
      <c r="F185" s="59">
        <v>2</v>
      </c>
      <c r="G185" s="59">
        <v>14474</v>
      </c>
      <c r="H185" s="59">
        <v>28948</v>
      </c>
      <c r="I185" s="53"/>
      <c r="J185" s="59" t="s">
        <v>8500</v>
      </c>
      <c r="K185" s="57" t="s">
        <v>6051</v>
      </c>
      <c r="L185" s="57"/>
      <c r="M185" s="58">
        <v>44078</v>
      </c>
      <c r="N185" s="59"/>
      <c r="O185" s="57"/>
      <c r="P185" s="68"/>
      <c r="Q185" s="61"/>
    </row>
    <row r="186" spans="2:17" s="62" customFormat="1" ht="19.5" customHeight="1">
      <c r="B186" s="57"/>
      <c r="C186" s="57" t="s">
        <v>35</v>
      </c>
      <c r="D186" s="57" t="s">
        <v>35</v>
      </c>
      <c r="E186" s="59" t="s">
        <v>6216</v>
      </c>
      <c r="F186" s="59">
        <v>6</v>
      </c>
      <c r="G186" s="59">
        <v>616</v>
      </c>
      <c r="H186" s="59">
        <v>3696</v>
      </c>
      <c r="I186" s="52"/>
      <c r="J186" s="59" t="s">
        <v>68</v>
      </c>
      <c r="K186" s="57" t="s">
        <v>6051</v>
      </c>
      <c r="L186" s="57"/>
      <c r="M186" s="58">
        <v>44078</v>
      </c>
      <c r="N186" s="59"/>
      <c r="O186" s="57"/>
      <c r="P186" s="68"/>
      <c r="Q186" s="61"/>
    </row>
    <row r="187" spans="2:17" s="62" customFormat="1" ht="19.5" customHeight="1">
      <c r="B187" s="57"/>
      <c r="C187" s="57"/>
      <c r="D187" s="57"/>
      <c r="E187" s="59"/>
      <c r="F187" s="53"/>
      <c r="G187" s="52"/>
      <c r="H187" s="52"/>
      <c r="I187" s="53"/>
      <c r="J187" s="59"/>
      <c r="K187" s="59"/>
      <c r="L187" s="57"/>
      <c r="M187" s="60"/>
      <c r="N187" s="59"/>
      <c r="O187" s="57"/>
      <c r="P187" s="68"/>
      <c r="Q187" s="61"/>
    </row>
    <row r="188" spans="2:17" s="62" customFormat="1" ht="19.5" customHeight="1">
      <c r="B188" s="57"/>
      <c r="C188" s="57" t="s">
        <v>35</v>
      </c>
      <c r="D188" s="57" t="s">
        <v>35</v>
      </c>
      <c r="E188" s="59" t="s">
        <v>8503</v>
      </c>
      <c r="F188" s="53">
        <v>1</v>
      </c>
      <c r="G188" s="52">
        <v>5850</v>
      </c>
      <c r="H188" s="52">
        <f>F188*G188</f>
        <v>5850</v>
      </c>
      <c r="I188" s="53"/>
      <c r="J188" s="59" t="s">
        <v>8504</v>
      </c>
      <c r="K188" s="57" t="s">
        <v>6051</v>
      </c>
      <c r="L188" s="57"/>
      <c r="M188" s="58">
        <v>44078</v>
      </c>
      <c r="N188" s="59"/>
      <c r="O188" s="57"/>
      <c r="P188" s="68"/>
      <c r="Q188" s="61"/>
    </row>
    <row r="189" spans="2:17" s="62" customFormat="1" ht="19.5" customHeight="1">
      <c r="B189" s="57"/>
      <c r="C189" s="956" t="s">
        <v>35</v>
      </c>
      <c r="D189" s="956" t="s">
        <v>35</v>
      </c>
      <c r="E189" s="1964" t="s">
        <v>8505</v>
      </c>
      <c r="F189" s="1291">
        <v>1</v>
      </c>
      <c r="G189" s="2235">
        <v>6000</v>
      </c>
      <c r="H189" s="2235">
        <f>F189*G189</f>
        <v>6000</v>
      </c>
      <c r="I189" s="1291"/>
      <c r="J189" s="77"/>
      <c r="K189" s="956" t="s">
        <v>8506</v>
      </c>
      <c r="L189" s="956"/>
      <c r="M189" s="286">
        <v>44078</v>
      </c>
      <c r="N189" s="59"/>
      <c r="O189" s="57"/>
      <c r="P189" s="68"/>
      <c r="Q189" s="61"/>
    </row>
    <row r="190" spans="2:17" s="62" customFormat="1" ht="19.5" customHeight="1">
      <c r="B190" s="57"/>
      <c r="C190" s="57"/>
      <c r="D190" s="57"/>
      <c r="E190" s="59"/>
      <c r="F190" s="53"/>
      <c r="G190" s="52"/>
      <c r="H190" s="52"/>
      <c r="I190" s="53"/>
      <c r="J190" s="59"/>
      <c r="K190" s="59"/>
      <c r="L190" s="57"/>
      <c r="M190" s="60"/>
      <c r="N190" s="59"/>
      <c r="O190" s="57"/>
      <c r="P190" s="68"/>
      <c r="Q190" s="61"/>
    </row>
    <row r="191" spans="2:17" ht="19.5" customHeight="1">
      <c r="B191" s="22"/>
      <c r="C191" s="22" t="s">
        <v>35</v>
      </c>
      <c r="D191" s="22" t="s">
        <v>35</v>
      </c>
      <c r="E191" s="31" t="s">
        <v>8507</v>
      </c>
      <c r="F191" s="31">
        <v>4</v>
      </c>
      <c r="G191" s="31">
        <v>6000</v>
      </c>
      <c r="H191" s="31">
        <v>24000</v>
      </c>
      <c r="I191" s="31"/>
      <c r="J191" s="31" t="s">
        <v>8227</v>
      </c>
      <c r="K191" s="22" t="s">
        <v>6051</v>
      </c>
      <c r="L191" s="22"/>
      <c r="M191" s="25">
        <v>44082</v>
      </c>
      <c r="N191" s="31"/>
      <c r="O191" s="22"/>
      <c r="P191" s="37"/>
      <c r="Q191" s="26"/>
    </row>
    <row r="192" spans="2:17" ht="19.5" customHeight="1">
      <c r="B192" s="22"/>
      <c r="C192" s="22" t="s">
        <v>35</v>
      </c>
      <c r="D192" s="22" t="s">
        <v>35</v>
      </c>
      <c r="E192" s="31" t="s">
        <v>6093</v>
      </c>
      <c r="F192" s="31">
        <v>4</v>
      </c>
      <c r="G192" s="31">
        <v>490</v>
      </c>
      <c r="H192" s="31">
        <v>1960</v>
      </c>
      <c r="I192" s="31"/>
      <c r="J192" s="31" t="s">
        <v>6094</v>
      </c>
      <c r="K192" s="22" t="s">
        <v>6051</v>
      </c>
      <c r="L192" s="22"/>
      <c r="M192" s="25">
        <v>44082</v>
      </c>
      <c r="N192" s="31"/>
      <c r="O192" s="22"/>
      <c r="P192" s="37"/>
      <c r="Q192" s="26"/>
    </row>
    <row r="193" spans="2:17" ht="19.5" customHeight="1">
      <c r="B193" s="22"/>
      <c r="C193" s="22"/>
      <c r="D193" s="22"/>
      <c r="E193" s="31"/>
      <c r="F193" s="23"/>
      <c r="G193" s="28"/>
      <c r="H193" s="28"/>
      <c r="I193" s="23"/>
      <c r="J193" s="31"/>
      <c r="K193" s="31"/>
      <c r="L193" s="22"/>
      <c r="M193" s="25"/>
      <c r="N193" s="31"/>
      <c r="O193" s="22"/>
      <c r="P193" s="37"/>
      <c r="Q193" s="26"/>
    </row>
    <row r="194" spans="2:17" ht="19.5" customHeight="1">
      <c r="B194" s="22"/>
      <c r="C194" s="22" t="s">
        <v>35</v>
      </c>
      <c r="D194" s="22" t="s">
        <v>35</v>
      </c>
      <c r="E194" s="31" t="s">
        <v>8508</v>
      </c>
      <c r="F194" s="31">
        <v>2</v>
      </c>
      <c r="G194" s="31"/>
      <c r="H194" s="31">
        <v>1440</v>
      </c>
      <c r="I194" s="23"/>
      <c r="J194" s="8" t="s">
        <v>413</v>
      </c>
      <c r="K194" s="22" t="s">
        <v>6051</v>
      </c>
      <c r="L194" s="22"/>
      <c r="M194" s="25">
        <v>44082</v>
      </c>
      <c r="N194" s="31"/>
      <c r="O194" s="22"/>
      <c r="P194" s="37"/>
      <c r="Q194" s="26"/>
    </row>
    <row r="195" spans="2:17" ht="19.5" customHeight="1">
      <c r="B195" s="22"/>
      <c r="C195" s="22" t="s">
        <v>35</v>
      </c>
      <c r="D195" s="22" t="s">
        <v>35</v>
      </c>
      <c r="E195" s="31" t="s">
        <v>8509</v>
      </c>
      <c r="F195" s="31">
        <v>2</v>
      </c>
      <c r="G195" s="31"/>
      <c r="H195" s="31">
        <v>1440</v>
      </c>
      <c r="I195" s="23"/>
      <c r="J195" s="31" t="s">
        <v>413</v>
      </c>
      <c r="K195" s="22" t="s">
        <v>6051</v>
      </c>
      <c r="L195" s="22"/>
      <c r="M195" s="25">
        <v>44082</v>
      </c>
      <c r="N195" s="31"/>
      <c r="O195" s="22"/>
      <c r="P195" s="37"/>
      <c r="Q195" s="26"/>
    </row>
    <row r="196" spans="2:17" ht="19.5" customHeight="1">
      <c r="B196" s="22"/>
      <c r="C196" s="22" t="s">
        <v>35</v>
      </c>
      <c r="D196" s="22" t="s">
        <v>35</v>
      </c>
      <c r="E196" s="31" t="s">
        <v>8510</v>
      </c>
      <c r="F196" s="31">
        <v>1</v>
      </c>
      <c r="G196" s="31"/>
      <c r="H196" s="31">
        <v>11745</v>
      </c>
      <c r="I196" s="23"/>
      <c r="J196" s="31" t="s">
        <v>8511</v>
      </c>
      <c r="K196" s="22" t="s">
        <v>6051</v>
      </c>
      <c r="L196" s="22"/>
      <c r="M196" s="25">
        <v>44082</v>
      </c>
      <c r="N196" s="31"/>
      <c r="O196" s="22"/>
      <c r="P196" s="37"/>
      <c r="Q196" s="26"/>
    </row>
    <row r="197" spans="2:17" ht="19.5" customHeight="1">
      <c r="B197" s="22"/>
      <c r="C197" s="22" t="s">
        <v>35</v>
      </c>
      <c r="D197" s="22" t="s">
        <v>35</v>
      </c>
      <c r="E197" s="31" t="s">
        <v>8512</v>
      </c>
      <c r="F197" s="31">
        <v>1</v>
      </c>
      <c r="G197" s="31"/>
      <c r="H197" s="31">
        <v>1750</v>
      </c>
      <c r="I197" s="23"/>
      <c r="J197" s="31" t="s">
        <v>8513</v>
      </c>
      <c r="K197" s="22" t="s">
        <v>6051</v>
      </c>
      <c r="L197" s="22"/>
      <c r="M197" s="25">
        <v>44082</v>
      </c>
      <c r="N197" s="31"/>
      <c r="O197" s="22"/>
      <c r="P197" s="37"/>
      <c r="Q197" s="26"/>
    </row>
    <row r="198" spans="2:17" ht="19.5" customHeight="1">
      <c r="B198" s="22"/>
      <c r="C198" s="22" t="s">
        <v>35</v>
      </c>
      <c r="D198" s="22" t="s">
        <v>35</v>
      </c>
      <c r="E198" s="31" t="s">
        <v>8514</v>
      </c>
      <c r="F198" s="31">
        <v>1</v>
      </c>
      <c r="G198" s="31"/>
      <c r="H198" s="31">
        <v>1430</v>
      </c>
      <c r="I198" s="23"/>
      <c r="J198" s="31" t="s">
        <v>8515</v>
      </c>
      <c r="K198" s="22" t="s">
        <v>6051</v>
      </c>
      <c r="L198" s="22"/>
      <c r="M198" s="25">
        <v>44082</v>
      </c>
      <c r="N198" s="31"/>
      <c r="O198" s="22"/>
      <c r="P198" s="37"/>
      <c r="Q198" s="26"/>
    </row>
    <row r="199" spans="2:17" ht="19.5" customHeight="1">
      <c r="B199" s="22"/>
      <c r="C199" s="22" t="s">
        <v>35</v>
      </c>
      <c r="D199" s="22" t="s">
        <v>35</v>
      </c>
      <c r="E199" s="31" t="s">
        <v>8516</v>
      </c>
      <c r="F199" s="31">
        <v>1</v>
      </c>
      <c r="G199" s="31"/>
      <c r="H199" s="31">
        <v>1630</v>
      </c>
      <c r="I199" s="23"/>
      <c r="J199" s="31" t="s">
        <v>8517</v>
      </c>
      <c r="K199" s="22" t="s">
        <v>6051</v>
      </c>
      <c r="L199" s="22"/>
      <c r="M199" s="25">
        <v>44082</v>
      </c>
      <c r="N199" s="31"/>
      <c r="O199" s="22"/>
      <c r="P199" s="37"/>
      <c r="Q199" s="26"/>
    </row>
    <row r="200" spans="2:17" ht="19.5" customHeight="1">
      <c r="B200" s="22"/>
      <c r="C200" s="22"/>
      <c r="D200" s="22"/>
      <c r="E200" s="31"/>
      <c r="F200" s="23"/>
      <c r="G200" s="28"/>
      <c r="H200" s="28"/>
      <c r="I200" s="23"/>
      <c r="J200" s="31"/>
      <c r="K200" s="31"/>
      <c r="L200" s="22"/>
      <c r="M200" s="25"/>
      <c r="N200" s="31"/>
      <c r="O200" s="22"/>
      <c r="P200" s="37"/>
      <c r="Q200" s="26"/>
    </row>
    <row r="201" spans="2:17" s="62" customFormat="1" ht="19.5" customHeight="1">
      <c r="B201" s="57"/>
      <c r="C201" s="57" t="s">
        <v>35</v>
      </c>
      <c r="D201" s="57" t="s">
        <v>35</v>
      </c>
      <c r="E201" s="59" t="s">
        <v>8518</v>
      </c>
      <c r="F201" s="59">
        <v>2</v>
      </c>
      <c r="G201" s="59">
        <v>224</v>
      </c>
      <c r="H201" s="59">
        <v>448</v>
      </c>
      <c r="I201" s="53"/>
      <c r="J201" s="59" t="s">
        <v>480</v>
      </c>
      <c r="K201" s="57" t="s">
        <v>6051</v>
      </c>
      <c r="L201" s="57"/>
      <c r="M201" s="58">
        <v>44083</v>
      </c>
      <c r="N201" s="59"/>
      <c r="O201" s="57"/>
      <c r="P201" s="68"/>
      <c r="Q201" s="61"/>
    </row>
    <row r="202" spans="2:17" s="62" customFormat="1" ht="19.5" customHeight="1">
      <c r="B202" s="57"/>
      <c r="C202" s="57" t="s">
        <v>35</v>
      </c>
      <c r="D202" s="57" t="s">
        <v>35</v>
      </c>
      <c r="E202" s="59" t="s">
        <v>8519</v>
      </c>
      <c r="F202" s="59">
        <v>2</v>
      </c>
      <c r="G202" s="59">
        <v>198</v>
      </c>
      <c r="H202" s="59">
        <v>396</v>
      </c>
      <c r="I202" s="52"/>
      <c r="J202" s="59" t="s">
        <v>480</v>
      </c>
      <c r="K202" s="57" t="s">
        <v>6051</v>
      </c>
      <c r="L202" s="57"/>
      <c r="M202" s="58">
        <v>44083</v>
      </c>
      <c r="N202" s="59"/>
      <c r="O202" s="57"/>
      <c r="P202" s="68"/>
      <c r="Q202" s="61"/>
    </row>
    <row r="203" spans="2:17" s="62" customFormat="1" ht="19.5" customHeight="1">
      <c r="B203" s="57"/>
      <c r="C203" s="57" t="s">
        <v>35</v>
      </c>
      <c r="D203" s="57" t="s">
        <v>35</v>
      </c>
      <c r="E203" s="59" t="s">
        <v>8520</v>
      </c>
      <c r="F203" s="59">
        <v>2</v>
      </c>
      <c r="G203" s="59">
        <v>800</v>
      </c>
      <c r="H203" s="59">
        <v>1600</v>
      </c>
      <c r="I203" s="53"/>
      <c r="J203" s="59" t="s">
        <v>68</v>
      </c>
      <c r="K203" s="57" t="s">
        <v>6051</v>
      </c>
      <c r="L203" s="57"/>
      <c r="M203" s="58">
        <v>44083</v>
      </c>
      <c r="N203" s="59"/>
      <c r="O203" s="57"/>
      <c r="P203" s="68"/>
      <c r="Q203" s="61"/>
    </row>
    <row r="204" spans="2:17" s="62" customFormat="1" ht="19.5" customHeight="1">
      <c r="B204" s="57"/>
      <c r="C204" s="57"/>
      <c r="D204" s="57"/>
      <c r="F204" s="2236"/>
      <c r="G204" s="2237"/>
      <c r="H204" s="2237"/>
      <c r="I204" s="2230"/>
      <c r="J204" s="2229"/>
      <c r="K204" s="57"/>
      <c r="L204" s="57"/>
      <c r="M204" s="60"/>
      <c r="N204" s="59"/>
      <c r="O204" s="57"/>
      <c r="P204" s="68"/>
      <c r="Q204" s="61"/>
    </row>
    <row r="205" spans="2:17" s="62" customFormat="1" ht="19.5" customHeight="1">
      <c r="B205" s="57"/>
      <c r="C205" s="57" t="s">
        <v>292</v>
      </c>
      <c r="D205" s="57" t="s">
        <v>144</v>
      </c>
      <c r="E205" s="59" t="s">
        <v>8521</v>
      </c>
      <c r="F205" s="53">
        <v>1</v>
      </c>
      <c r="G205" s="52">
        <v>9440</v>
      </c>
      <c r="H205" s="52">
        <f>F205*G205</f>
        <v>9440</v>
      </c>
      <c r="I205" s="53"/>
      <c r="J205" s="59" t="s">
        <v>6043</v>
      </c>
      <c r="K205" s="57"/>
      <c r="L205" s="57"/>
      <c r="M205" s="60">
        <v>44084</v>
      </c>
      <c r="N205" s="59"/>
      <c r="O205" s="57"/>
      <c r="P205" s="68" t="s">
        <v>8522</v>
      </c>
      <c r="Q205" s="61"/>
    </row>
    <row r="206" spans="2:17" s="62" customFormat="1" ht="19.5" customHeight="1">
      <c r="B206" s="57"/>
      <c r="C206" s="57" t="s">
        <v>35</v>
      </c>
      <c r="D206" s="57" t="s">
        <v>35</v>
      </c>
      <c r="E206" s="59" t="s">
        <v>4793</v>
      </c>
      <c r="F206" s="59">
        <v>1</v>
      </c>
      <c r="G206" s="59">
        <v>2830</v>
      </c>
      <c r="H206" s="59">
        <v>2830</v>
      </c>
      <c r="I206" s="59"/>
      <c r="J206" s="59" t="s">
        <v>6223</v>
      </c>
      <c r="K206" s="57" t="s">
        <v>6051</v>
      </c>
      <c r="L206" s="57"/>
      <c r="M206" s="60">
        <v>44084</v>
      </c>
      <c r="N206" s="59"/>
      <c r="O206" s="57"/>
      <c r="P206" s="68"/>
      <c r="Q206" s="61"/>
    </row>
    <row r="207" spans="2:17" s="62" customFormat="1" ht="19.5" customHeight="1">
      <c r="B207" s="57"/>
      <c r="C207" s="57" t="s">
        <v>35</v>
      </c>
      <c r="D207" s="57" t="s">
        <v>35</v>
      </c>
      <c r="E207" s="59" t="s">
        <v>8523</v>
      </c>
      <c r="F207" s="59">
        <v>1</v>
      </c>
      <c r="G207" s="59">
        <v>237</v>
      </c>
      <c r="H207" s="59">
        <v>237</v>
      </c>
      <c r="I207" s="59"/>
      <c r="J207" s="59" t="s">
        <v>5969</v>
      </c>
      <c r="K207" s="57" t="s">
        <v>6051</v>
      </c>
      <c r="L207" s="57"/>
      <c r="M207" s="60">
        <v>44084</v>
      </c>
      <c r="N207" s="59"/>
      <c r="O207" s="57"/>
      <c r="P207" s="68"/>
      <c r="Q207" s="61"/>
    </row>
    <row r="208" spans="2:17" s="62" customFormat="1" ht="19.5" customHeight="1">
      <c r="B208" s="57"/>
      <c r="C208" s="57" t="s">
        <v>35</v>
      </c>
      <c r="D208" s="57" t="s">
        <v>35</v>
      </c>
      <c r="E208" s="59" t="s">
        <v>8524</v>
      </c>
      <c r="F208" s="59">
        <v>1</v>
      </c>
      <c r="G208" s="59">
        <v>1630</v>
      </c>
      <c r="H208" s="59">
        <v>1630</v>
      </c>
      <c r="I208" s="53"/>
      <c r="J208" s="59" t="s">
        <v>457</v>
      </c>
      <c r="K208" s="57" t="s">
        <v>6051</v>
      </c>
      <c r="L208" s="57"/>
      <c r="M208" s="60">
        <v>44084</v>
      </c>
      <c r="N208" s="59"/>
      <c r="O208" s="57"/>
      <c r="P208" s="68"/>
      <c r="Q208" s="61"/>
    </row>
    <row r="209" spans="2:17" s="62" customFormat="1" ht="19.5" customHeight="1">
      <c r="B209" s="57"/>
      <c r="C209" s="57" t="s">
        <v>35</v>
      </c>
      <c r="D209" s="57" t="s">
        <v>35</v>
      </c>
      <c r="E209" s="59" t="s">
        <v>8525</v>
      </c>
      <c r="F209" s="59">
        <v>1</v>
      </c>
      <c r="G209" s="59">
        <v>11678</v>
      </c>
      <c r="H209" s="59">
        <v>11678</v>
      </c>
      <c r="I209" s="53"/>
      <c r="J209" s="59" t="s">
        <v>37</v>
      </c>
      <c r="K209" s="57" t="s">
        <v>6051</v>
      </c>
      <c r="L209" s="57"/>
      <c r="M209" s="60">
        <v>44084</v>
      </c>
      <c r="N209" s="59"/>
      <c r="O209" s="57"/>
      <c r="P209" s="68"/>
      <c r="Q209" s="61"/>
    </row>
    <row r="210" spans="2:17" s="62" customFormat="1" ht="19.5" customHeight="1">
      <c r="B210" s="57"/>
      <c r="C210" s="57" t="s">
        <v>35</v>
      </c>
      <c r="D210" s="57" t="s">
        <v>35</v>
      </c>
      <c r="E210" s="59" t="s">
        <v>6294</v>
      </c>
      <c r="F210" s="59">
        <v>2</v>
      </c>
      <c r="G210" s="59">
        <v>28899</v>
      </c>
      <c r="H210" s="59">
        <v>57798</v>
      </c>
      <c r="I210" s="53"/>
      <c r="J210" s="59" t="s">
        <v>8471</v>
      </c>
      <c r="K210" s="57" t="s">
        <v>6051</v>
      </c>
      <c r="L210" s="57"/>
      <c r="M210" s="60">
        <v>44084</v>
      </c>
      <c r="N210" s="59"/>
      <c r="O210" s="57"/>
      <c r="P210" s="68"/>
      <c r="Q210" s="61"/>
    </row>
    <row r="211" spans="2:17" s="62" customFormat="1" ht="19.5" customHeight="1">
      <c r="B211" s="57"/>
      <c r="C211" s="57"/>
      <c r="D211" s="57"/>
      <c r="E211" s="59"/>
      <c r="F211" s="59"/>
      <c r="G211" s="59"/>
      <c r="H211" s="59"/>
      <c r="I211" s="53"/>
      <c r="J211" s="59"/>
      <c r="K211" s="57"/>
      <c r="L211" s="57"/>
      <c r="M211" s="60"/>
      <c r="N211" s="59"/>
      <c r="O211" s="57"/>
      <c r="P211" s="68"/>
      <c r="Q211" s="61"/>
    </row>
    <row r="212" spans="2:17" s="62" customFormat="1" ht="19.5" customHeight="1">
      <c r="B212" s="57"/>
      <c r="C212" s="57" t="s">
        <v>35</v>
      </c>
      <c r="D212" s="57" t="s">
        <v>35</v>
      </c>
      <c r="E212" s="59" t="s">
        <v>8437</v>
      </c>
      <c r="F212" s="59">
        <v>1</v>
      </c>
      <c r="G212" s="59">
        <v>990</v>
      </c>
      <c r="H212" s="59">
        <v>990</v>
      </c>
      <c r="I212" s="53"/>
      <c r="J212" s="59" t="s">
        <v>85</v>
      </c>
      <c r="K212" s="57" t="s">
        <v>6051</v>
      </c>
      <c r="L212" s="57"/>
      <c r="M212" s="60">
        <v>44084</v>
      </c>
      <c r="N212" s="59"/>
      <c r="O212" s="57"/>
      <c r="P212" s="68"/>
      <c r="Q212" s="61"/>
    </row>
    <row r="213" spans="2:17" s="62" customFormat="1" ht="19.5" customHeight="1">
      <c r="B213" s="57"/>
      <c r="C213" s="57" t="s">
        <v>35</v>
      </c>
      <c r="D213" s="57" t="s">
        <v>35</v>
      </c>
      <c r="E213" s="59" t="s">
        <v>82</v>
      </c>
      <c r="F213" s="59">
        <v>1</v>
      </c>
      <c r="G213" s="59">
        <v>240</v>
      </c>
      <c r="H213" s="59">
        <v>240</v>
      </c>
      <c r="I213" s="59"/>
      <c r="J213" s="59" t="s">
        <v>83</v>
      </c>
      <c r="K213" s="57" t="s">
        <v>6051</v>
      </c>
      <c r="L213" s="57"/>
      <c r="M213" s="60">
        <v>44084</v>
      </c>
      <c r="N213" s="59"/>
      <c r="O213" s="57"/>
      <c r="P213" s="68"/>
      <c r="Q213" s="61"/>
    </row>
    <row r="214" spans="2:17" s="62" customFormat="1" ht="19.5" customHeight="1">
      <c r="B214" s="57"/>
      <c r="C214" s="57" t="s">
        <v>35</v>
      </c>
      <c r="D214" s="57" t="s">
        <v>35</v>
      </c>
      <c r="E214" s="59" t="s">
        <v>8526</v>
      </c>
      <c r="F214" s="59">
        <v>1</v>
      </c>
      <c r="G214" s="59">
        <v>1570</v>
      </c>
      <c r="H214" s="59">
        <v>1570</v>
      </c>
      <c r="I214" s="59"/>
      <c r="J214" s="59" t="s">
        <v>457</v>
      </c>
      <c r="K214" s="57" t="s">
        <v>6051</v>
      </c>
      <c r="L214" s="57"/>
      <c r="M214" s="60">
        <v>44084</v>
      </c>
      <c r="N214" s="59"/>
      <c r="O214" s="57"/>
      <c r="P214" s="68"/>
      <c r="Q214" s="61"/>
    </row>
    <row r="215" spans="2:17" s="62" customFormat="1" ht="19.5" customHeight="1">
      <c r="B215" s="57"/>
      <c r="C215" s="57" t="s">
        <v>35</v>
      </c>
      <c r="D215" s="57" t="s">
        <v>35</v>
      </c>
      <c r="E215" s="59" t="s">
        <v>8234</v>
      </c>
      <c r="F215" s="59">
        <v>60</v>
      </c>
      <c r="G215" s="59">
        <v>489</v>
      </c>
      <c r="H215" s="59">
        <v>29340</v>
      </c>
      <c r="I215" s="53"/>
      <c r="J215" s="59" t="s">
        <v>80</v>
      </c>
      <c r="K215" s="57" t="s">
        <v>6051</v>
      </c>
      <c r="L215" s="57"/>
      <c r="M215" s="60">
        <v>44084</v>
      </c>
      <c r="N215" s="59"/>
      <c r="O215" s="57"/>
      <c r="P215" s="68"/>
      <c r="Q215" s="61"/>
    </row>
    <row r="216" spans="2:17" s="62" customFormat="1" ht="19.5" customHeight="1">
      <c r="B216" s="57"/>
      <c r="C216" s="57" t="s">
        <v>35</v>
      </c>
      <c r="D216" s="57" t="s">
        <v>35</v>
      </c>
      <c r="E216" s="59" t="s">
        <v>8235</v>
      </c>
      <c r="F216" s="59">
        <v>4</v>
      </c>
      <c r="G216" s="59">
        <v>320</v>
      </c>
      <c r="H216" s="59">
        <v>1280</v>
      </c>
      <c r="I216" s="53"/>
      <c r="J216" s="59" t="s">
        <v>83</v>
      </c>
      <c r="K216" s="57" t="s">
        <v>6051</v>
      </c>
      <c r="L216" s="57"/>
      <c r="M216" s="60">
        <v>44084</v>
      </c>
      <c r="N216" s="59"/>
      <c r="O216" s="57"/>
      <c r="P216" s="68"/>
      <c r="Q216" s="61"/>
    </row>
    <row r="217" spans="2:17" s="62" customFormat="1" ht="19.5" customHeight="1">
      <c r="B217" s="57"/>
      <c r="C217" s="57" t="s">
        <v>35</v>
      </c>
      <c r="D217" s="57" t="s">
        <v>35</v>
      </c>
      <c r="E217" s="59" t="s">
        <v>8527</v>
      </c>
      <c r="F217" s="59">
        <v>8</v>
      </c>
      <c r="G217" s="59">
        <v>1760</v>
      </c>
      <c r="H217" s="59">
        <v>14080</v>
      </c>
      <c r="I217" s="53"/>
      <c r="J217" s="59" t="s">
        <v>85</v>
      </c>
      <c r="K217" s="57" t="s">
        <v>6051</v>
      </c>
      <c r="L217" s="57"/>
      <c r="M217" s="60">
        <v>44084</v>
      </c>
      <c r="N217" s="59"/>
      <c r="O217" s="57"/>
      <c r="P217" s="68"/>
      <c r="Q217" s="61"/>
    </row>
    <row r="218" spans="2:17" s="62" customFormat="1" ht="19.5" customHeight="1">
      <c r="B218" s="57"/>
      <c r="C218" s="57" t="s">
        <v>35</v>
      </c>
      <c r="D218" s="57" t="s">
        <v>35</v>
      </c>
      <c r="E218" s="59" t="s">
        <v>8528</v>
      </c>
      <c r="F218" s="59">
        <v>2</v>
      </c>
      <c r="G218" s="59">
        <v>3210</v>
      </c>
      <c r="H218" s="59">
        <v>6420</v>
      </c>
      <c r="I218" s="53"/>
      <c r="J218" s="59" t="s">
        <v>85</v>
      </c>
      <c r="K218" s="57" t="s">
        <v>6051</v>
      </c>
      <c r="L218" s="57"/>
      <c r="M218" s="60">
        <v>44084</v>
      </c>
      <c r="N218" s="59"/>
      <c r="O218" s="57"/>
      <c r="P218" s="68"/>
      <c r="Q218" s="61"/>
    </row>
    <row r="219" spans="2:17" s="62" customFormat="1" ht="19.5" customHeight="1">
      <c r="B219" s="57"/>
      <c r="C219" s="57" t="s">
        <v>35</v>
      </c>
      <c r="D219" s="57" t="s">
        <v>35</v>
      </c>
      <c r="E219" s="59" t="s">
        <v>8529</v>
      </c>
      <c r="F219" s="59">
        <v>5</v>
      </c>
      <c r="G219" s="59">
        <v>4930</v>
      </c>
      <c r="H219" s="59">
        <v>24650</v>
      </c>
      <c r="I219" s="53"/>
      <c r="J219" s="59" t="s">
        <v>85</v>
      </c>
      <c r="K219" s="57" t="s">
        <v>6051</v>
      </c>
      <c r="L219" s="57"/>
      <c r="M219" s="60">
        <v>44084</v>
      </c>
      <c r="N219" s="59"/>
      <c r="O219" s="57"/>
      <c r="P219" s="68"/>
      <c r="Q219" s="61"/>
    </row>
    <row r="220" spans="2:17" s="62" customFormat="1" ht="19.5" customHeight="1">
      <c r="B220" s="57"/>
      <c r="C220" s="57" t="s">
        <v>35</v>
      </c>
      <c r="D220" s="57" t="s">
        <v>35</v>
      </c>
      <c r="E220" s="59" t="s">
        <v>8530</v>
      </c>
      <c r="F220" s="59">
        <v>2</v>
      </c>
      <c r="G220" s="59">
        <v>5880</v>
      </c>
      <c r="H220" s="59">
        <v>11760</v>
      </c>
      <c r="I220" s="53"/>
      <c r="J220" s="59" t="s">
        <v>85</v>
      </c>
      <c r="K220" s="57" t="s">
        <v>6051</v>
      </c>
      <c r="L220" s="57"/>
      <c r="M220" s="60">
        <v>44084</v>
      </c>
      <c r="N220" s="59"/>
      <c r="O220" s="57"/>
      <c r="P220" s="68"/>
      <c r="Q220" s="61"/>
    </row>
    <row r="221" spans="2:17" s="62" customFormat="1" ht="19.5" customHeight="1">
      <c r="B221" s="57"/>
      <c r="C221" s="57" t="s">
        <v>35</v>
      </c>
      <c r="D221" s="57" t="s">
        <v>35</v>
      </c>
      <c r="E221" s="59" t="s">
        <v>8531</v>
      </c>
      <c r="F221" s="59">
        <v>7</v>
      </c>
      <c r="G221" s="59">
        <v>2170</v>
      </c>
      <c r="H221" s="59">
        <f>F221*G221</f>
        <v>15190</v>
      </c>
      <c r="I221" s="53"/>
      <c r="J221" s="59" t="s">
        <v>8532</v>
      </c>
      <c r="K221" s="57" t="s">
        <v>6051</v>
      </c>
      <c r="L221" s="57"/>
      <c r="M221" s="60">
        <v>44084</v>
      </c>
      <c r="N221" s="59"/>
      <c r="O221" s="57"/>
      <c r="P221" s="68"/>
      <c r="Q221" s="61"/>
    </row>
    <row r="222" spans="2:17" s="62" customFormat="1" ht="19.5" customHeight="1">
      <c r="B222" s="57"/>
      <c r="C222" s="57" t="s">
        <v>35</v>
      </c>
      <c r="D222" s="57" t="s">
        <v>35</v>
      </c>
      <c r="E222" s="59" t="s">
        <v>8533</v>
      </c>
      <c r="F222" s="59">
        <v>1</v>
      </c>
      <c r="G222" s="59">
        <v>2500</v>
      </c>
      <c r="H222" s="59">
        <f>F222*G222</f>
        <v>2500</v>
      </c>
      <c r="I222" s="52"/>
      <c r="J222" s="59" t="s">
        <v>8534</v>
      </c>
      <c r="K222" s="57" t="s">
        <v>6051</v>
      </c>
      <c r="L222" s="57"/>
      <c r="M222" s="60">
        <v>44084</v>
      </c>
      <c r="N222" s="59"/>
      <c r="O222" s="57"/>
      <c r="P222" s="68"/>
      <c r="Q222" s="61"/>
    </row>
    <row r="223" spans="2:17" s="62" customFormat="1" ht="19.5" customHeight="1">
      <c r="B223" s="57"/>
      <c r="C223" s="57"/>
      <c r="D223" s="57"/>
      <c r="E223" s="59"/>
      <c r="F223" s="59"/>
      <c r="G223" s="59"/>
      <c r="H223" s="59"/>
      <c r="I223" s="53"/>
      <c r="J223" s="59"/>
      <c r="K223" s="57"/>
      <c r="L223" s="57"/>
      <c r="M223" s="58"/>
      <c r="N223" s="59"/>
      <c r="O223" s="57"/>
      <c r="P223" s="68"/>
      <c r="Q223" s="61"/>
    </row>
    <row r="224" spans="2:17" s="62" customFormat="1" ht="19.5" customHeight="1">
      <c r="B224" s="57"/>
      <c r="C224" s="57" t="s">
        <v>35</v>
      </c>
      <c r="D224" s="57" t="s">
        <v>35</v>
      </c>
      <c r="E224" s="59" t="s">
        <v>8535</v>
      </c>
      <c r="F224" s="59">
        <v>2</v>
      </c>
      <c r="G224" s="59">
        <v>3430</v>
      </c>
      <c r="H224" s="59">
        <v>6860</v>
      </c>
      <c r="I224" s="53"/>
      <c r="J224" s="59" t="s">
        <v>8412</v>
      </c>
      <c r="K224" s="57" t="s">
        <v>6051</v>
      </c>
      <c r="L224" s="57"/>
      <c r="M224" s="58">
        <v>44085</v>
      </c>
      <c r="N224" s="59"/>
      <c r="O224" s="57"/>
      <c r="P224" s="68"/>
      <c r="Q224" s="61"/>
    </row>
    <row r="225" spans="2:17" s="62" customFormat="1" ht="19.5" customHeight="1">
      <c r="B225" s="57"/>
      <c r="C225" s="57" t="s">
        <v>35</v>
      </c>
      <c r="D225" s="57" t="s">
        <v>35</v>
      </c>
      <c r="E225" s="59" t="s">
        <v>8536</v>
      </c>
      <c r="F225" s="59">
        <v>2</v>
      </c>
      <c r="G225" s="59">
        <v>3430</v>
      </c>
      <c r="H225" s="59">
        <v>6860</v>
      </c>
      <c r="I225" s="1291"/>
      <c r="J225" s="59" t="s">
        <v>8449</v>
      </c>
      <c r="K225" s="57" t="s">
        <v>6051</v>
      </c>
      <c r="L225" s="956"/>
      <c r="M225" s="58">
        <v>44085</v>
      </c>
      <c r="N225" s="59"/>
      <c r="O225" s="57"/>
      <c r="P225" s="68"/>
      <c r="Q225" s="61"/>
    </row>
    <row r="226" spans="2:17" s="62" customFormat="1" ht="19.5" customHeight="1">
      <c r="B226" s="57"/>
      <c r="C226" s="57" t="s">
        <v>35</v>
      </c>
      <c r="D226" s="57" t="s">
        <v>35</v>
      </c>
      <c r="E226" s="59" t="s">
        <v>8537</v>
      </c>
      <c r="F226" s="59">
        <v>4</v>
      </c>
      <c r="G226" s="59">
        <v>4806</v>
      </c>
      <c r="H226" s="59">
        <v>19224</v>
      </c>
      <c r="I226" s="59"/>
      <c r="J226" s="59" t="s">
        <v>8451</v>
      </c>
      <c r="K226" s="57" t="s">
        <v>6051</v>
      </c>
      <c r="L226" s="57"/>
      <c r="M226" s="58">
        <v>44085</v>
      </c>
      <c r="N226" s="59"/>
      <c r="O226" s="57"/>
      <c r="P226" s="68"/>
      <c r="Q226" s="61"/>
    </row>
    <row r="227" spans="2:17" s="62" customFormat="1" ht="19.5" customHeight="1">
      <c r="B227" s="57"/>
      <c r="C227" s="57" t="s">
        <v>35</v>
      </c>
      <c r="D227" s="57" t="s">
        <v>35</v>
      </c>
      <c r="E227" s="59" t="s">
        <v>8507</v>
      </c>
      <c r="F227" s="59">
        <v>4</v>
      </c>
      <c r="G227" s="59">
        <v>6000</v>
      </c>
      <c r="H227" s="59">
        <v>24000</v>
      </c>
      <c r="I227" s="59"/>
      <c r="J227" s="59" t="s">
        <v>8227</v>
      </c>
      <c r="K227" s="57" t="s">
        <v>6051</v>
      </c>
      <c r="L227" s="57"/>
      <c r="M227" s="58">
        <v>44085</v>
      </c>
      <c r="N227" s="59"/>
      <c r="O227" s="57"/>
      <c r="P227" s="68"/>
      <c r="Q227" s="61"/>
    </row>
    <row r="228" spans="2:17" s="62" customFormat="1" ht="19.5" customHeight="1">
      <c r="B228" s="57"/>
      <c r="C228" s="57"/>
      <c r="D228" s="57"/>
      <c r="E228" s="59"/>
      <c r="F228" s="59"/>
      <c r="G228" s="59"/>
      <c r="H228" s="59"/>
      <c r="I228" s="53"/>
      <c r="J228" s="59"/>
      <c r="K228" s="57"/>
      <c r="L228" s="57"/>
      <c r="M228" s="60"/>
      <c r="N228" s="59"/>
      <c r="O228" s="57"/>
      <c r="P228" s="68"/>
      <c r="Q228" s="61"/>
    </row>
    <row r="229" spans="2:17" s="62" customFormat="1" ht="19.5" customHeight="1">
      <c r="B229" s="57"/>
      <c r="C229" s="57" t="s">
        <v>35</v>
      </c>
      <c r="D229" s="57" t="s">
        <v>35</v>
      </c>
      <c r="E229" s="59" t="s">
        <v>6087</v>
      </c>
      <c r="F229" s="59">
        <v>5</v>
      </c>
      <c r="G229" s="59">
        <v>1889</v>
      </c>
      <c r="H229" s="59">
        <v>9445</v>
      </c>
      <c r="I229" s="53"/>
      <c r="J229" s="59" t="s">
        <v>6088</v>
      </c>
      <c r="K229" s="57" t="s">
        <v>6051</v>
      </c>
      <c r="L229" s="57"/>
      <c r="M229" s="60">
        <v>44089</v>
      </c>
      <c r="N229" s="59"/>
      <c r="O229" s="57"/>
      <c r="P229" s="68"/>
      <c r="Q229" s="61"/>
    </row>
    <row r="230" spans="2:17" s="62" customFormat="1" ht="19.5" customHeight="1">
      <c r="B230" s="57"/>
      <c r="C230" s="57" t="s">
        <v>35</v>
      </c>
      <c r="D230" s="57" t="s">
        <v>35</v>
      </c>
      <c r="E230" s="59" t="s">
        <v>8538</v>
      </c>
      <c r="F230" s="59">
        <v>2</v>
      </c>
      <c r="G230" s="59">
        <v>425</v>
      </c>
      <c r="H230" s="59">
        <v>850</v>
      </c>
      <c r="I230" s="53"/>
      <c r="J230" s="59" t="s">
        <v>8539</v>
      </c>
      <c r="K230" s="57" t="s">
        <v>6051</v>
      </c>
      <c r="L230" s="57"/>
      <c r="M230" s="60">
        <v>44089</v>
      </c>
      <c r="N230" s="59"/>
      <c r="O230" s="57"/>
      <c r="P230" s="68"/>
      <c r="Q230" s="61"/>
    </row>
    <row r="231" spans="2:17" s="62" customFormat="1" ht="19.5" customHeight="1">
      <c r="B231" s="57"/>
      <c r="C231" s="57" t="s">
        <v>35</v>
      </c>
      <c r="D231" s="57" t="s">
        <v>35</v>
      </c>
      <c r="E231" s="59" t="s">
        <v>8540</v>
      </c>
      <c r="F231" s="59">
        <v>1</v>
      </c>
      <c r="G231" s="59">
        <v>16407</v>
      </c>
      <c r="H231" s="59">
        <v>16407</v>
      </c>
      <c r="I231" s="53"/>
      <c r="J231" s="59" t="s">
        <v>8541</v>
      </c>
      <c r="K231" s="57" t="s">
        <v>6051</v>
      </c>
      <c r="L231" s="57"/>
      <c r="M231" s="60">
        <v>44089</v>
      </c>
      <c r="N231" s="59"/>
      <c r="O231" s="57"/>
      <c r="P231" s="68"/>
      <c r="Q231" s="61"/>
    </row>
    <row r="232" spans="2:17" s="62" customFormat="1" ht="19.5" customHeight="1">
      <c r="B232" s="57"/>
      <c r="C232" s="57" t="s">
        <v>35</v>
      </c>
      <c r="D232" s="57" t="s">
        <v>35</v>
      </c>
      <c r="E232" s="59" t="s">
        <v>8542</v>
      </c>
      <c r="F232" s="59">
        <v>1</v>
      </c>
      <c r="G232" s="59">
        <v>20700</v>
      </c>
      <c r="H232" s="59">
        <v>20700</v>
      </c>
      <c r="I232" s="53"/>
      <c r="J232" s="59" t="s">
        <v>8543</v>
      </c>
      <c r="K232" s="57" t="s">
        <v>6051</v>
      </c>
      <c r="L232" s="57"/>
      <c r="M232" s="60">
        <v>44089</v>
      </c>
      <c r="N232" s="59"/>
      <c r="O232" s="57"/>
      <c r="P232" s="68"/>
      <c r="Q232" s="61"/>
    </row>
    <row r="233" spans="2:17" s="62" customFormat="1" ht="19.5" customHeight="1">
      <c r="B233" s="57"/>
      <c r="C233" s="57" t="s">
        <v>35</v>
      </c>
      <c r="D233" s="57" t="s">
        <v>35</v>
      </c>
      <c r="E233" s="59" t="s">
        <v>8544</v>
      </c>
      <c r="F233" s="59">
        <v>1</v>
      </c>
      <c r="G233" s="59">
        <v>8036</v>
      </c>
      <c r="H233" s="59">
        <v>8036</v>
      </c>
      <c r="I233" s="53"/>
      <c r="J233" s="59" t="s">
        <v>8545</v>
      </c>
      <c r="K233" s="57" t="s">
        <v>6051</v>
      </c>
      <c r="L233" s="57"/>
      <c r="M233" s="60">
        <v>44089</v>
      </c>
      <c r="N233" s="59"/>
      <c r="O233" s="57"/>
      <c r="P233" s="68"/>
      <c r="Q233" s="61"/>
    </row>
    <row r="234" spans="2:17" s="62" customFormat="1" ht="19.5" customHeight="1">
      <c r="B234" s="57"/>
      <c r="C234" s="57" t="s">
        <v>35</v>
      </c>
      <c r="D234" s="57" t="s">
        <v>35</v>
      </c>
      <c r="E234" s="59" t="s">
        <v>8546</v>
      </c>
      <c r="F234" s="59">
        <v>4</v>
      </c>
      <c r="G234" s="59">
        <v>1550</v>
      </c>
      <c r="H234" s="59">
        <v>6200</v>
      </c>
      <c r="I234" s="59"/>
      <c r="J234" s="59" t="s">
        <v>457</v>
      </c>
      <c r="K234" s="57" t="s">
        <v>6051</v>
      </c>
      <c r="L234" s="57"/>
      <c r="M234" s="60">
        <v>44089</v>
      </c>
      <c r="N234" s="59"/>
      <c r="O234" s="57"/>
      <c r="P234" s="68"/>
      <c r="Q234" s="61"/>
    </row>
    <row r="235" spans="2:17" s="62" customFormat="1" ht="19.5" customHeight="1">
      <c r="B235" s="57"/>
      <c r="C235" s="57" t="s">
        <v>35</v>
      </c>
      <c r="D235" s="57" t="s">
        <v>35</v>
      </c>
      <c r="E235" s="285">
        <v>437</v>
      </c>
      <c r="F235" s="59">
        <v>2</v>
      </c>
      <c r="G235" s="59">
        <v>527</v>
      </c>
      <c r="H235" s="59">
        <v>1054</v>
      </c>
      <c r="I235" s="59"/>
      <c r="J235" s="59" t="s">
        <v>6092</v>
      </c>
      <c r="K235" s="57" t="s">
        <v>6051</v>
      </c>
      <c r="L235" s="57"/>
      <c r="M235" s="60">
        <v>44089</v>
      </c>
      <c r="N235" s="59"/>
      <c r="O235" s="57"/>
      <c r="P235" s="68"/>
      <c r="Q235" s="61"/>
    </row>
    <row r="236" spans="2:17" s="62" customFormat="1" ht="19.5" customHeight="1">
      <c r="B236" s="57"/>
      <c r="C236" s="57" t="s">
        <v>35</v>
      </c>
      <c r="D236" s="57" t="s">
        <v>35</v>
      </c>
      <c r="E236" s="59" t="s">
        <v>8239</v>
      </c>
      <c r="F236" s="59">
        <v>2</v>
      </c>
      <c r="G236" s="59">
        <v>3789</v>
      </c>
      <c r="H236" s="59">
        <v>7578</v>
      </c>
      <c r="I236" s="53"/>
      <c r="J236" s="59" t="s">
        <v>8240</v>
      </c>
      <c r="K236" s="57" t="s">
        <v>6051</v>
      </c>
      <c r="L236" s="57"/>
      <c r="M236" s="60">
        <v>44089</v>
      </c>
      <c r="N236" s="59"/>
      <c r="O236" s="57"/>
      <c r="P236" s="68"/>
      <c r="Q236" s="61"/>
    </row>
    <row r="237" spans="2:17" s="62" customFormat="1" ht="19.5" customHeight="1">
      <c r="B237" s="57"/>
      <c r="C237" s="57" t="s">
        <v>35</v>
      </c>
      <c r="D237" s="57" t="s">
        <v>35</v>
      </c>
      <c r="E237" s="59" t="s">
        <v>8241</v>
      </c>
      <c r="F237" s="59">
        <v>2</v>
      </c>
      <c r="G237" s="59">
        <v>969</v>
      </c>
      <c r="H237" s="59">
        <v>1938</v>
      </c>
      <c r="I237" s="53"/>
      <c r="J237" s="59" t="s">
        <v>8242</v>
      </c>
      <c r="K237" s="57" t="s">
        <v>6051</v>
      </c>
      <c r="L237" s="57"/>
      <c r="M237" s="60">
        <v>44089</v>
      </c>
      <c r="N237" s="59"/>
      <c r="O237" s="57"/>
      <c r="P237" s="68"/>
      <c r="Q237" s="61"/>
    </row>
    <row r="238" spans="2:17" s="62" customFormat="1" ht="19.5" customHeight="1">
      <c r="B238" s="57"/>
      <c r="C238" s="57" t="s">
        <v>35</v>
      </c>
      <c r="D238" s="57" t="s">
        <v>35</v>
      </c>
      <c r="E238" s="59" t="s">
        <v>8243</v>
      </c>
      <c r="F238" s="59">
        <v>2</v>
      </c>
      <c r="G238" s="59">
        <v>298</v>
      </c>
      <c r="H238" s="59">
        <v>596</v>
      </c>
      <c r="I238" s="53"/>
      <c r="J238" s="59" t="s">
        <v>8242</v>
      </c>
      <c r="K238" s="57" t="s">
        <v>6051</v>
      </c>
      <c r="L238" s="57"/>
      <c r="M238" s="60">
        <v>44089</v>
      </c>
      <c r="N238" s="59"/>
      <c r="O238" s="57"/>
      <c r="P238" s="68"/>
      <c r="Q238" s="61"/>
    </row>
    <row r="239" spans="2:17" s="62" customFormat="1" ht="19.5" customHeight="1">
      <c r="B239" s="57"/>
      <c r="C239" s="57" t="s">
        <v>35</v>
      </c>
      <c r="D239" s="57" t="s">
        <v>35</v>
      </c>
      <c r="E239" s="59" t="s">
        <v>8547</v>
      </c>
      <c r="F239" s="59">
        <v>1</v>
      </c>
      <c r="G239" s="59">
        <v>3224</v>
      </c>
      <c r="H239" s="59">
        <v>3224</v>
      </c>
      <c r="I239" s="53"/>
      <c r="J239" s="59" t="s">
        <v>8548</v>
      </c>
      <c r="K239" s="57" t="s">
        <v>6051</v>
      </c>
      <c r="L239" s="57"/>
      <c r="M239" s="60">
        <v>44089</v>
      </c>
      <c r="N239" s="59"/>
      <c r="O239" s="57"/>
      <c r="P239" s="68"/>
      <c r="Q239" s="61"/>
    </row>
    <row r="240" spans="2:17" s="62" customFormat="1" ht="20.100000000000001" customHeight="1">
      <c r="B240" s="57"/>
      <c r="C240" s="57" t="s">
        <v>35</v>
      </c>
      <c r="D240" s="57" t="s">
        <v>35</v>
      </c>
      <c r="E240" s="59" t="s">
        <v>8549</v>
      </c>
      <c r="F240" s="59">
        <v>10</v>
      </c>
      <c r="G240" s="59">
        <v>1470</v>
      </c>
      <c r="H240" s="59">
        <v>14700</v>
      </c>
      <c r="I240" s="53"/>
      <c r="J240" s="59" t="s">
        <v>8458</v>
      </c>
      <c r="K240" s="57" t="s">
        <v>6051</v>
      </c>
      <c r="L240" s="57"/>
      <c r="M240" s="60">
        <v>44089</v>
      </c>
      <c r="N240" s="59"/>
      <c r="O240" s="57"/>
      <c r="P240" s="68"/>
      <c r="Q240" s="61"/>
    </row>
    <row r="241" spans="2:17" s="2244" customFormat="1" ht="19.5" customHeight="1">
      <c r="B241" s="2238"/>
      <c r="C241" s="2238"/>
      <c r="D241" s="2238"/>
      <c r="E241" s="2239"/>
      <c r="F241" s="2239"/>
      <c r="G241" s="2239"/>
      <c r="H241" s="2239"/>
      <c r="I241" s="2240"/>
      <c r="J241" s="2239"/>
      <c r="K241" s="2238"/>
      <c r="L241" s="2238"/>
      <c r="M241" s="2241"/>
      <c r="N241" s="2239"/>
      <c r="O241" s="2238"/>
      <c r="P241" s="2242"/>
      <c r="Q241" s="2243"/>
    </row>
    <row r="242" spans="2:17" s="62" customFormat="1" ht="19.5" customHeight="1">
      <c r="B242" s="57"/>
      <c r="C242" s="57" t="s">
        <v>35</v>
      </c>
      <c r="D242" s="57" t="s">
        <v>35</v>
      </c>
      <c r="E242" s="59" t="s">
        <v>8550</v>
      </c>
      <c r="F242" s="59">
        <v>1</v>
      </c>
      <c r="G242" s="59">
        <v>9570</v>
      </c>
      <c r="H242" s="59">
        <v>9570</v>
      </c>
      <c r="I242" s="53"/>
      <c r="J242" s="59" t="s">
        <v>8551</v>
      </c>
      <c r="K242" s="57" t="s">
        <v>6051</v>
      </c>
      <c r="L242" s="57"/>
      <c r="M242" s="60">
        <v>44090</v>
      </c>
      <c r="N242" s="59"/>
      <c r="O242" s="57"/>
      <c r="P242" s="68"/>
      <c r="Q242" s="61"/>
    </row>
    <row r="243" spans="2:17" s="62" customFormat="1" ht="19.5" customHeight="1">
      <c r="B243" s="57"/>
      <c r="C243" s="57" t="s">
        <v>35</v>
      </c>
      <c r="D243" s="57" t="s">
        <v>35</v>
      </c>
      <c r="E243" s="59" t="s">
        <v>8552</v>
      </c>
      <c r="F243" s="59">
        <v>1</v>
      </c>
      <c r="G243" s="59">
        <v>10960</v>
      </c>
      <c r="H243" s="59">
        <v>10960</v>
      </c>
      <c r="I243" s="53"/>
      <c r="J243" s="59" t="s">
        <v>8553</v>
      </c>
      <c r="K243" s="57" t="s">
        <v>6051</v>
      </c>
      <c r="L243" s="57"/>
      <c r="M243" s="60">
        <v>44090</v>
      </c>
      <c r="N243" s="59"/>
      <c r="O243" s="57"/>
      <c r="P243" s="68"/>
      <c r="Q243" s="61"/>
    </row>
    <row r="244" spans="2:17" s="62" customFormat="1" ht="19.5" customHeight="1">
      <c r="B244" s="57"/>
      <c r="C244" s="57" t="s">
        <v>35</v>
      </c>
      <c r="D244" s="57" t="s">
        <v>35</v>
      </c>
      <c r="E244" s="59" t="s">
        <v>8554</v>
      </c>
      <c r="F244" s="59">
        <v>4</v>
      </c>
      <c r="G244" s="59">
        <v>1570</v>
      </c>
      <c r="H244" s="59">
        <v>6280</v>
      </c>
      <c r="I244" s="52"/>
      <c r="J244" s="59" t="s">
        <v>8555</v>
      </c>
      <c r="K244" s="57" t="s">
        <v>6051</v>
      </c>
      <c r="L244" s="57"/>
      <c r="M244" s="60">
        <v>44090</v>
      </c>
      <c r="N244" s="59"/>
      <c r="O244" s="57"/>
      <c r="P244" s="68"/>
      <c r="Q244" s="61"/>
    </row>
    <row r="245" spans="2:17" s="62" customFormat="1" ht="19.5" customHeight="1">
      <c r="B245" s="57"/>
      <c r="C245" s="57" t="s">
        <v>35</v>
      </c>
      <c r="D245" s="57" t="s">
        <v>35</v>
      </c>
      <c r="E245" s="59" t="s">
        <v>8556</v>
      </c>
      <c r="F245" s="59">
        <v>8</v>
      </c>
      <c r="G245" s="59">
        <v>360</v>
      </c>
      <c r="H245" s="59">
        <v>2880</v>
      </c>
      <c r="I245" s="53"/>
      <c r="J245" s="59" t="s">
        <v>8557</v>
      </c>
      <c r="K245" s="57" t="s">
        <v>6051</v>
      </c>
      <c r="L245" s="57"/>
      <c r="M245" s="60">
        <v>44090</v>
      </c>
      <c r="N245" s="59"/>
      <c r="O245" s="57"/>
      <c r="P245" s="68"/>
      <c r="Q245" s="61"/>
    </row>
    <row r="246" spans="2:17" s="62" customFormat="1" ht="19.5" customHeight="1">
      <c r="B246" s="57"/>
      <c r="C246" s="57"/>
      <c r="D246" s="57"/>
      <c r="E246" s="59"/>
      <c r="F246" s="59"/>
      <c r="G246" s="59"/>
      <c r="H246" s="59"/>
      <c r="I246" s="53"/>
      <c r="J246" s="59"/>
      <c r="K246" s="57"/>
      <c r="L246" s="57"/>
      <c r="M246" s="60"/>
      <c r="N246" s="59"/>
      <c r="O246" s="57"/>
      <c r="P246" s="68"/>
      <c r="Q246" s="61"/>
    </row>
    <row r="247" spans="2:17" s="62" customFormat="1" ht="19.5" customHeight="1">
      <c r="B247" s="57"/>
      <c r="C247" s="57" t="s">
        <v>35</v>
      </c>
      <c r="D247" s="57" t="s">
        <v>35</v>
      </c>
      <c r="E247" s="59" t="s">
        <v>8558</v>
      </c>
      <c r="F247" s="59">
        <v>4</v>
      </c>
      <c r="G247" s="59">
        <v>3090</v>
      </c>
      <c r="H247" s="59">
        <v>12360</v>
      </c>
      <c r="I247" s="1291"/>
      <c r="J247" s="62" t="s">
        <v>44</v>
      </c>
      <c r="K247" s="57" t="s">
        <v>6051</v>
      </c>
      <c r="L247" s="956"/>
      <c r="M247" s="58">
        <v>44091</v>
      </c>
      <c r="N247" s="59"/>
      <c r="O247" s="57"/>
      <c r="P247" s="68"/>
      <c r="Q247" s="61"/>
    </row>
    <row r="248" spans="2:17" s="62" customFormat="1" ht="19.5" customHeight="1">
      <c r="B248" s="57"/>
      <c r="C248" s="57"/>
      <c r="D248" s="57"/>
      <c r="E248" s="59"/>
      <c r="F248" s="59"/>
      <c r="G248" s="59"/>
      <c r="H248" s="59"/>
      <c r="I248" s="1291"/>
      <c r="K248" s="57"/>
      <c r="L248" s="956"/>
      <c r="M248" s="58"/>
      <c r="N248" s="59"/>
      <c r="O248" s="57"/>
      <c r="P248" s="68"/>
      <c r="Q248" s="61"/>
    </row>
    <row r="249" spans="2:17" ht="19.5" customHeight="1">
      <c r="B249" s="22"/>
      <c r="C249" s="22" t="s">
        <v>35</v>
      </c>
      <c r="D249" s="22" t="s">
        <v>35</v>
      </c>
      <c r="E249" s="31" t="s">
        <v>290</v>
      </c>
      <c r="F249" s="31">
        <v>3</v>
      </c>
      <c r="G249" s="31">
        <v>8179</v>
      </c>
      <c r="H249" s="31">
        <v>24537</v>
      </c>
      <c r="I249" s="31"/>
      <c r="J249" s="31" t="s">
        <v>291</v>
      </c>
      <c r="K249" s="22" t="s">
        <v>6051</v>
      </c>
      <c r="L249" s="22"/>
      <c r="M249" s="32">
        <v>44092</v>
      </c>
      <c r="N249" s="31"/>
      <c r="O249" s="22"/>
      <c r="P249" s="37"/>
      <c r="Q249" s="26"/>
    </row>
    <row r="250" spans="2:17" ht="19.5" customHeight="1">
      <c r="B250" s="22"/>
      <c r="C250" s="22" t="s">
        <v>35</v>
      </c>
      <c r="D250" s="22" t="s">
        <v>35</v>
      </c>
      <c r="E250" s="31" t="s">
        <v>2320</v>
      </c>
      <c r="F250" s="31">
        <v>8</v>
      </c>
      <c r="G250" s="31">
        <v>369</v>
      </c>
      <c r="H250" s="31">
        <v>2952</v>
      </c>
      <c r="I250" s="31"/>
      <c r="J250" s="31" t="s">
        <v>383</v>
      </c>
      <c r="K250" s="22" t="s">
        <v>6051</v>
      </c>
      <c r="L250" s="22"/>
      <c r="M250" s="32">
        <v>44092</v>
      </c>
      <c r="N250" s="31"/>
      <c r="O250" s="22"/>
      <c r="P250" s="37"/>
      <c r="Q250" s="26"/>
    </row>
    <row r="251" spans="2:17" ht="19.5" customHeight="1">
      <c r="B251" s="22"/>
      <c r="C251" s="22" t="s">
        <v>35</v>
      </c>
      <c r="D251" s="22" t="s">
        <v>35</v>
      </c>
      <c r="E251" s="31" t="s">
        <v>497</v>
      </c>
      <c r="F251" s="31">
        <v>8</v>
      </c>
      <c r="G251" s="31">
        <v>369</v>
      </c>
      <c r="H251" s="31">
        <v>2952</v>
      </c>
      <c r="I251" s="23"/>
      <c r="J251" s="31" t="s">
        <v>383</v>
      </c>
      <c r="K251" s="22" t="s">
        <v>6051</v>
      </c>
      <c r="L251" s="22"/>
      <c r="M251" s="32">
        <v>44092</v>
      </c>
      <c r="N251" s="31"/>
      <c r="O251" s="22"/>
      <c r="P251" s="37"/>
      <c r="Q251" s="26"/>
    </row>
    <row r="252" spans="2:17" ht="19.5" customHeight="1">
      <c r="B252" s="22"/>
      <c r="C252" s="22" t="s">
        <v>35</v>
      </c>
      <c r="D252" s="22" t="s">
        <v>35</v>
      </c>
      <c r="E252" s="31" t="s">
        <v>8559</v>
      </c>
      <c r="F252" s="31">
        <v>2</v>
      </c>
      <c r="G252" s="31">
        <v>14501</v>
      </c>
      <c r="H252" s="31">
        <v>29002</v>
      </c>
      <c r="I252" s="23"/>
      <c r="J252" s="31" t="s">
        <v>8560</v>
      </c>
      <c r="K252" s="22" t="s">
        <v>6051</v>
      </c>
      <c r="L252" s="22"/>
      <c r="M252" s="32">
        <v>44092</v>
      </c>
      <c r="N252" s="31"/>
      <c r="O252" s="22"/>
      <c r="P252" s="37"/>
      <c r="Q252" s="26"/>
    </row>
    <row r="253" spans="2:17" s="62" customFormat="1" ht="19.5" customHeight="1">
      <c r="B253" s="57"/>
      <c r="C253" s="57"/>
      <c r="D253" s="57"/>
      <c r="E253" s="59"/>
      <c r="F253" s="59"/>
      <c r="G253" s="59"/>
      <c r="H253" s="59"/>
      <c r="I253" s="1291"/>
      <c r="K253" s="57"/>
      <c r="L253" s="956"/>
      <c r="M253" s="58"/>
      <c r="N253" s="59"/>
      <c r="O253" s="57"/>
      <c r="P253" s="68"/>
      <c r="Q253" s="61"/>
    </row>
    <row r="254" spans="2:17" s="62" customFormat="1" ht="19.5" customHeight="1">
      <c r="B254" s="57"/>
      <c r="C254" s="57" t="s">
        <v>35</v>
      </c>
      <c r="D254" s="802" t="s">
        <v>35</v>
      </c>
      <c r="E254" s="2229" t="s">
        <v>8561</v>
      </c>
      <c r="F254" s="2229">
        <v>8</v>
      </c>
      <c r="G254" s="2229">
        <v>1445</v>
      </c>
      <c r="H254" s="2229">
        <v>11560</v>
      </c>
      <c r="I254" s="2230"/>
      <c r="J254" s="62" t="s">
        <v>3572</v>
      </c>
      <c r="K254" s="802" t="s">
        <v>6051</v>
      </c>
      <c r="L254" s="802"/>
      <c r="M254" s="2245">
        <v>44098</v>
      </c>
      <c r="N254" s="59"/>
      <c r="O254" s="57"/>
      <c r="P254" s="68"/>
      <c r="Q254" s="61"/>
    </row>
    <row r="255" spans="2:17" s="62" customFormat="1" ht="19.5" customHeight="1">
      <c r="B255" s="57"/>
      <c r="C255" s="57" t="s">
        <v>35</v>
      </c>
      <c r="D255" s="802" t="s">
        <v>35</v>
      </c>
      <c r="E255" s="59" t="s">
        <v>6283</v>
      </c>
      <c r="F255" s="59">
        <v>4</v>
      </c>
      <c r="G255" s="59">
        <v>438</v>
      </c>
      <c r="H255" s="59">
        <v>1752</v>
      </c>
      <c r="I255" s="53"/>
      <c r="J255" s="59" t="s">
        <v>6284</v>
      </c>
      <c r="K255" s="57" t="s">
        <v>6051</v>
      </c>
      <c r="L255" s="57"/>
      <c r="M255" s="60">
        <v>44098</v>
      </c>
      <c r="N255" s="59"/>
      <c r="O255" s="57"/>
      <c r="P255" s="68"/>
      <c r="Q255" s="61"/>
    </row>
    <row r="256" spans="2:17" s="62" customFormat="1" ht="19.5" customHeight="1">
      <c r="B256" s="57"/>
      <c r="C256" s="57" t="s">
        <v>35</v>
      </c>
      <c r="D256" s="802" t="s">
        <v>35</v>
      </c>
      <c r="E256" s="59" t="s">
        <v>6282</v>
      </c>
      <c r="F256" s="59">
        <v>2</v>
      </c>
      <c r="G256" s="59">
        <v>298</v>
      </c>
      <c r="H256" s="59">
        <v>596</v>
      </c>
      <c r="I256" s="53"/>
      <c r="J256" s="59" t="s">
        <v>480</v>
      </c>
      <c r="K256" s="57" t="s">
        <v>6051</v>
      </c>
      <c r="L256" s="57"/>
      <c r="M256" s="60">
        <v>44098</v>
      </c>
      <c r="N256" s="59"/>
      <c r="O256" s="57"/>
      <c r="P256" s="68"/>
      <c r="Q256" s="61"/>
    </row>
    <row r="257" spans="2:17" s="62" customFormat="1" ht="19.5" customHeight="1">
      <c r="B257" s="57"/>
      <c r="C257" s="57"/>
      <c r="D257" s="57"/>
      <c r="E257" s="59"/>
      <c r="F257" s="59"/>
      <c r="G257" s="59"/>
      <c r="H257" s="59"/>
      <c r="I257" s="53"/>
      <c r="J257" s="59"/>
      <c r="K257" s="57"/>
      <c r="L257" s="57"/>
      <c r="M257" s="60"/>
      <c r="N257" s="59"/>
      <c r="O257" s="57"/>
      <c r="P257" s="68"/>
      <c r="Q257" s="61"/>
    </row>
    <row r="258" spans="2:17" s="62" customFormat="1" ht="19.5" customHeight="1">
      <c r="B258" s="57"/>
      <c r="C258" s="57" t="s">
        <v>35</v>
      </c>
      <c r="D258" s="802" t="s">
        <v>35</v>
      </c>
      <c r="E258" s="59" t="s">
        <v>8562</v>
      </c>
      <c r="F258" s="59">
        <v>8</v>
      </c>
      <c r="G258" s="59">
        <v>520</v>
      </c>
      <c r="H258" s="59">
        <v>4160</v>
      </c>
      <c r="I258" s="53"/>
      <c r="J258" s="62" t="s">
        <v>3761</v>
      </c>
      <c r="K258" s="57" t="s">
        <v>6051</v>
      </c>
      <c r="L258" s="57"/>
      <c r="M258" s="60">
        <v>44103</v>
      </c>
      <c r="N258" s="59"/>
      <c r="O258" s="57"/>
      <c r="P258" s="68"/>
      <c r="Q258" s="61"/>
    </row>
    <row r="259" spans="2:17" s="62" customFormat="1" ht="19.5" customHeight="1">
      <c r="B259" s="57"/>
      <c r="C259" s="57" t="s">
        <v>35</v>
      </c>
      <c r="D259" s="802" t="s">
        <v>35</v>
      </c>
      <c r="E259" s="59" t="s">
        <v>8563</v>
      </c>
      <c r="F259" s="59">
        <v>3</v>
      </c>
      <c r="G259" s="59">
        <v>13679</v>
      </c>
      <c r="H259" s="59">
        <v>41037</v>
      </c>
      <c r="I259" s="52"/>
      <c r="J259" s="59" t="s">
        <v>8500</v>
      </c>
      <c r="K259" s="57" t="s">
        <v>6051</v>
      </c>
      <c r="L259" s="57"/>
      <c r="M259" s="60">
        <v>44103</v>
      </c>
      <c r="N259" s="59"/>
      <c r="O259" s="57"/>
      <c r="P259" s="68"/>
      <c r="Q259" s="61"/>
    </row>
    <row r="260" spans="2:17" s="62" customFormat="1" ht="19.5" customHeight="1">
      <c r="B260" s="57"/>
      <c r="C260" s="57"/>
      <c r="D260" s="802"/>
      <c r="E260" s="59"/>
      <c r="F260" s="59"/>
      <c r="G260" s="59"/>
      <c r="H260" s="59"/>
      <c r="I260" s="52"/>
      <c r="J260" s="59"/>
      <c r="K260" s="57"/>
      <c r="L260" s="57"/>
      <c r="M260" s="60"/>
      <c r="N260" s="59"/>
      <c r="O260" s="57"/>
      <c r="P260" s="68"/>
      <c r="Q260" s="61"/>
    </row>
    <row r="261" spans="2:17" ht="19.5" customHeight="1">
      <c r="B261" s="22"/>
      <c r="C261" s="22" t="s">
        <v>35</v>
      </c>
      <c r="D261" s="85" t="s">
        <v>35</v>
      </c>
      <c r="E261" s="31" t="s">
        <v>6240</v>
      </c>
      <c r="F261" s="31">
        <v>1</v>
      </c>
      <c r="G261" s="31">
        <v>764</v>
      </c>
      <c r="H261" s="31">
        <v>764</v>
      </c>
      <c r="I261" s="23"/>
      <c r="J261" s="31" t="s">
        <v>6241</v>
      </c>
      <c r="K261" s="22" t="s">
        <v>6051</v>
      </c>
      <c r="L261" s="22"/>
      <c r="M261" s="25">
        <v>44103</v>
      </c>
      <c r="N261" s="31"/>
      <c r="O261" s="22"/>
      <c r="P261" s="37"/>
      <c r="Q261" s="26"/>
    </row>
    <row r="262" spans="2:17" ht="19.5" customHeight="1">
      <c r="B262" s="22"/>
      <c r="C262" s="22" t="s">
        <v>35</v>
      </c>
      <c r="D262" s="85" t="s">
        <v>35</v>
      </c>
      <c r="E262" s="31" t="s">
        <v>8564</v>
      </c>
      <c r="F262" s="31">
        <v>1</v>
      </c>
      <c r="G262" s="31">
        <v>2080</v>
      </c>
      <c r="H262" s="31">
        <v>2080</v>
      </c>
      <c r="I262" s="23"/>
      <c r="J262" s="31" t="s">
        <v>457</v>
      </c>
      <c r="K262" s="22" t="s">
        <v>6051</v>
      </c>
      <c r="L262" s="22"/>
      <c r="M262" s="25">
        <v>44103</v>
      </c>
      <c r="N262" s="31"/>
      <c r="O262" s="22"/>
      <c r="P262" s="37"/>
      <c r="Q262" s="26"/>
    </row>
    <row r="263" spans="2:17" ht="19.5" customHeight="1">
      <c r="B263" s="22"/>
      <c r="C263" s="22" t="s">
        <v>35</v>
      </c>
      <c r="D263" s="22" t="s">
        <v>35</v>
      </c>
      <c r="E263" s="31" t="s">
        <v>8565</v>
      </c>
      <c r="F263" s="31">
        <v>4</v>
      </c>
      <c r="G263" s="31">
        <v>1440</v>
      </c>
      <c r="H263" s="31">
        <v>5760</v>
      </c>
      <c r="I263" s="23"/>
      <c r="J263" s="31" t="s">
        <v>457</v>
      </c>
      <c r="K263" s="22" t="s">
        <v>6051</v>
      </c>
      <c r="L263" s="22"/>
      <c r="M263" s="25">
        <v>44103</v>
      </c>
      <c r="N263" s="31"/>
      <c r="O263" s="22"/>
      <c r="P263" s="37"/>
      <c r="Q263" s="26"/>
    </row>
    <row r="264" spans="2:17" ht="19.5" customHeight="1">
      <c r="B264" s="22"/>
      <c r="C264" s="22"/>
      <c r="D264" s="85"/>
      <c r="E264" s="31"/>
      <c r="F264" s="31"/>
      <c r="G264" s="31"/>
      <c r="H264" s="31"/>
      <c r="I264" s="23"/>
      <c r="K264" s="22"/>
      <c r="L264" s="22"/>
      <c r="M264" s="25"/>
      <c r="N264" s="31"/>
      <c r="O264" s="22"/>
      <c r="P264" s="37"/>
      <c r="Q264" s="26"/>
    </row>
    <row r="265" spans="2:17" ht="19.5" customHeight="1">
      <c r="B265" s="22"/>
      <c r="C265" s="22" t="s">
        <v>35</v>
      </c>
      <c r="D265" s="85" t="s">
        <v>35</v>
      </c>
      <c r="E265" s="31" t="s">
        <v>8562</v>
      </c>
      <c r="F265" s="31">
        <v>8</v>
      </c>
      <c r="G265" s="31">
        <v>520</v>
      </c>
      <c r="H265" s="31">
        <v>4160</v>
      </c>
      <c r="I265" s="23"/>
      <c r="J265" s="8" t="s">
        <v>3761</v>
      </c>
      <c r="K265" s="22"/>
      <c r="L265" s="22"/>
      <c r="M265" s="25">
        <v>44103</v>
      </c>
      <c r="N265" s="31"/>
      <c r="O265" s="22"/>
      <c r="P265" s="37"/>
      <c r="Q265" s="26"/>
    </row>
    <row r="266" spans="2:17" ht="19.5" customHeight="1">
      <c r="B266" s="22"/>
      <c r="C266" s="22" t="s">
        <v>35</v>
      </c>
      <c r="D266" s="85" t="s">
        <v>35</v>
      </c>
      <c r="E266" s="31" t="s">
        <v>8563</v>
      </c>
      <c r="F266" s="31">
        <v>3</v>
      </c>
      <c r="G266" s="31">
        <v>13679</v>
      </c>
      <c r="H266" s="31">
        <v>41037</v>
      </c>
      <c r="I266" s="28"/>
      <c r="J266" s="31" t="s">
        <v>8500</v>
      </c>
      <c r="K266" s="22"/>
      <c r="L266" s="22"/>
      <c r="M266" s="25">
        <v>44103</v>
      </c>
      <c r="N266" s="31"/>
      <c r="O266" s="22"/>
      <c r="P266" s="37"/>
      <c r="Q266" s="26"/>
    </row>
    <row r="267" spans="2:17" ht="19.5" customHeight="1">
      <c r="B267" s="22"/>
      <c r="C267" s="22"/>
      <c r="D267" s="85"/>
      <c r="E267" s="31"/>
      <c r="F267" s="31"/>
      <c r="G267" s="31"/>
      <c r="H267" s="31"/>
      <c r="I267" s="1689"/>
      <c r="J267" s="31"/>
      <c r="K267" s="22"/>
      <c r="L267" s="22"/>
      <c r="M267" s="25"/>
      <c r="N267" s="31"/>
      <c r="O267" s="22"/>
      <c r="P267" s="37"/>
      <c r="Q267" s="26"/>
    </row>
    <row r="268" spans="2:17" ht="19.5" customHeight="1">
      <c r="B268" s="22"/>
      <c r="C268" s="22" t="s">
        <v>35</v>
      </c>
      <c r="D268" s="22" t="s">
        <v>35</v>
      </c>
      <c r="E268" s="31" t="s">
        <v>8566</v>
      </c>
      <c r="F268" s="31">
        <v>7</v>
      </c>
      <c r="G268" s="31">
        <v>12868</v>
      </c>
      <c r="H268" s="31">
        <v>90076</v>
      </c>
      <c r="I268" s="23"/>
      <c r="J268" s="31" t="s">
        <v>37</v>
      </c>
      <c r="K268" s="22" t="s">
        <v>6051</v>
      </c>
      <c r="L268" s="22"/>
      <c r="M268" s="25">
        <v>44117</v>
      </c>
      <c r="N268" s="31"/>
      <c r="O268" s="22"/>
      <c r="P268" s="37"/>
      <c r="Q268" s="26"/>
    </row>
    <row r="269" spans="2:17" ht="19.5" customHeight="1">
      <c r="B269" s="22"/>
      <c r="C269" s="22" t="s">
        <v>35</v>
      </c>
      <c r="D269" s="22" t="s">
        <v>35</v>
      </c>
      <c r="E269" s="31" t="s">
        <v>8335</v>
      </c>
      <c r="F269" s="31">
        <v>13</v>
      </c>
      <c r="G269" s="31">
        <v>10680</v>
      </c>
      <c r="H269" s="31">
        <v>138840</v>
      </c>
      <c r="I269" s="23"/>
      <c r="J269" s="31" t="s">
        <v>8336</v>
      </c>
      <c r="K269" s="22" t="s">
        <v>6051</v>
      </c>
      <c r="L269" s="22"/>
      <c r="M269" s="25">
        <v>44117</v>
      </c>
      <c r="N269" s="31"/>
      <c r="O269" s="22"/>
      <c r="P269" s="37"/>
      <c r="Q269" s="26"/>
    </row>
    <row r="270" spans="2:17" ht="19.5" customHeight="1">
      <c r="B270" s="22"/>
      <c r="C270" s="22" t="s">
        <v>35</v>
      </c>
      <c r="D270" s="22" t="s">
        <v>35</v>
      </c>
      <c r="E270" s="31" t="s">
        <v>8567</v>
      </c>
      <c r="F270" s="31">
        <v>2</v>
      </c>
      <c r="G270" s="31">
        <v>2470</v>
      </c>
      <c r="H270" s="31">
        <v>4940</v>
      </c>
      <c r="I270" s="23"/>
      <c r="J270" s="31" t="s">
        <v>457</v>
      </c>
      <c r="K270" s="22" t="s">
        <v>6051</v>
      </c>
      <c r="L270" s="22"/>
      <c r="M270" s="25">
        <v>44117</v>
      </c>
      <c r="N270" s="31"/>
      <c r="O270" s="22"/>
      <c r="P270" s="37"/>
      <c r="Q270" s="26"/>
    </row>
    <row r="271" spans="2:17" ht="19.5" customHeight="1">
      <c r="B271" s="22"/>
      <c r="C271" s="22" t="s">
        <v>35</v>
      </c>
      <c r="D271" s="22" t="s">
        <v>35</v>
      </c>
      <c r="E271" s="31" t="s">
        <v>8568</v>
      </c>
      <c r="F271" s="31">
        <v>12</v>
      </c>
      <c r="G271" s="31">
        <v>65</v>
      </c>
      <c r="H271" s="31">
        <v>780</v>
      </c>
      <c r="I271" s="23"/>
      <c r="J271" s="31" t="s">
        <v>2743</v>
      </c>
      <c r="K271" s="22" t="s">
        <v>6051</v>
      </c>
      <c r="L271" s="22"/>
      <c r="M271" s="25">
        <v>44117</v>
      </c>
      <c r="N271" s="31"/>
      <c r="O271" s="22"/>
      <c r="P271" s="37"/>
      <c r="Q271" s="26"/>
    </row>
    <row r="272" spans="2:17" ht="19.5" customHeight="1">
      <c r="B272" s="22"/>
      <c r="C272" s="22" t="s">
        <v>35</v>
      </c>
      <c r="D272" s="22" t="s">
        <v>35</v>
      </c>
      <c r="E272" s="31" t="s">
        <v>100</v>
      </c>
      <c r="F272" s="31">
        <v>1</v>
      </c>
      <c r="G272" s="31">
        <v>450</v>
      </c>
      <c r="H272" s="213">
        <f>F272*G272</f>
        <v>450</v>
      </c>
      <c r="I272" s="23"/>
      <c r="J272" s="31" t="s">
        <v>8569</v>
      </c>
      <c r="K272" s="22" t="s">
        <v>6051</v>
      </c>
      <c r="L272" s="22"/>
      <c r="M272" s="25">
        <v>44117</v>
      </c>
      <c r="N272" s="31"/>
      <c r="O272" s="22"/>
      <c r="P272" s="37"/>
      <c r="Q272" s="26"/>
    </row>
    <row r="273" spans="2:17" ht="19.5" customHeight="1">
      <c r="B273" s="22"/>
      <c r="C273" s="22"/>
      <c r="D273" s="85"/>
      <c r="E273" s="31"/>
      <c r="F273" s="31"/>
      <c r="G273" s="31"/>
      <c r="H273" s="31"/>
      <c r="I273" s="1689"/>
      <c r="J273" s="31"/>
      <c r="K273" s="22"/>
      <c r="L273" s="22"/>
      <c r="M273" s="25"/>
      <c r="N273" s="31"/>
      <c r="O273" s="22"/>
      <c r="P273" s="37"/>
      <c r="Q273" s="26"/>
    </row>
    <row r="274" spans="2:17" ht="19.5" customHeight="1">
      <c r="B274" s="1063">
        <v>38</v>
      </c>
      <c r="C274" s="1063" t="s">
        <v>8570</v>
      </c>
      <c r="D274" s="1063" t="s">
        <v>8570</v>
      </c>
      <c r="E274" s="1068" t="s">
        <v>8571</v>
      </c>
      <c r="F274" s="1065">
        <v>1</v>
      </c>
      <c r="G274" s="2246">
        <v>16900</v>
      </c>
      <c r="H274" s="2246">
        <v>16900</v>
      </c>
      <c r="I274" s="1067"/>
      <c r="J274" s="1068" t="s">
        <v>8572</v>
      </c>
      <c r="K274" s="1068"/>
      <c r="L274" s="1065" t="s">
        <v>8573</v>
      </c>
      <c r="M274" s="861">
        <v>44084</v>
      </c>
      <c r="N274" s="1063"/>
      <c r="O274" s="1065"/>
      <c r="P274" s="861"/>
      <c r="Q274" s="1135">
        <v>44105</v>
      </c>
    </row>
    <row r="275" spans="2:17" ht="19.5" customHeight="1">
      <c r="B275" s="2247">
        <v>38</v>
      </c>
      <c r="C275" s="1063" t="s">
        <v>8570</v>
      </c>
      <c r="D275" s="1063" t="s">
        <v>8570</v>
      </c>
      <c r="E275" s="2248" t="s">
        <v>8574</v>
      </c>
      <c r="F275" s="1271">
        <v>1</v>
      </c>
      <c r="G275" s="2249">
        <v>9200</v>
      </c>
      <c r="H275" s="2249">
        <v>9200</v>
      </c>
      <c r="I275" s="2250"/>
      <c r="J275" s="2249" t="s">
        <v>8575</v>
      </c>
      <c r="K275" s="1068"/>
      <c r="L275" s="1065" t="s">
        <v>8573</v>
      </c>
      <c r="M275" s="861">
        <v>44084</v>
      </c>
      <c r="N275" s="1063"/>
      <c r="O275" s="2251"/>
      <c r="P275" s="861"/>
      <c r="Q275" s="1135">
        <v>44105</v>
      </c>
    </row>
    <row r="276" spans="2:17" ht="19.5" customHeight="1">
      <c r="B276" s="1063">
        <v>38</v>
      </c>
      <c r="C276" s="1063" t="s">
        <v>8570</v>
      </c>
      <c r="D276" s="1063" t="s">
        <v>8570</v>
      </c>
      <c r="E276" s="2252" t="s">
        <v>8576</v>
      </c>
      <c r="F276" s="1065">
        <v>1</v>
      </c>
      <c r="G276" s="2246">
        <v>3000</v>
      </c>
      <c r="H276" s="2246">
        <v>3000</v>
      </c>
      <c r="I276" s="1067"/>
      <c r="J276" s="2131" t="s">
        <v>8577</v>
      </c>
      <c r="K276" s="1068"/>
      <c r="L276" s="1065" t="s">
        <v>8573</v>
      </c>
      <c r="M276" s="861">
        <v>44084</v>
      </c>
      <c r="N276" s="1063"/>
      <c r="O276" s="2251"/>
      <c r="P276" s="861"/>
      <c r="Q276" s="1135">
        <v>44105</v>
      </c>
    </row>
    <row r="277" spans="2:17" ht="19.5" customHeight="1">
      <c r="B277" s="1063">
        <v>38</v>
      </c>
      <c r="C277" s="1063" t="s">
        <v>5847</v>
      </c>
      <c r="D277" s="1063" t="s">
        <v>5847</v>
      </c>
      <c r="E277" s="2253" t="s">
        <v>8578</v>
      </c>
      <c r="F277" s="1065">
        <v>1</v>
      </c>
      <c r="G277" s="2246">
        <v>12900</v>
      </c>
      <c r="H277" s="2246">
        <v>12900</v>
      </c>
      <c r="I277" s="1067"/>
      <c r="J277" s="2131" t="s">
        <v>8579</v>
      </c>
      <c r="K277" s="1068"/>
      <c r="L277" s="1065" t="s">
        <v>8573</v>
      </c>
      <c r="M277" s="861">
        <v>44084</v>
      </c>
      <c r="N277" s="1063"/>
      <c r="O277" s="2251"/>
      <c r="P277" s="861"/>
      <c r="Q277" s="1135">
        <v>44088</v>
      </c>
    </row>
    <row r="278" spans="2:17" ht="19.5" customHeight="1">
      <c r="B278" s="1063">
        <v>38</v>
      </c>
      <c r="C278" s="1063" t="s">
        <v>5847</v>
      </c>
      <c r="D278" s="1063" t="s">
        <v>5847</v>
      </c>
      <c r="E278" s="2131" t="s">
        <v>8068</v>
      </c>
      <c r="F278" s="1065">
        <v>1</v>
      </c>
      <c r="G278" s="2246">
        <v>12800</v>
      </c>
      <c r="H278" s="2249">
        <v>12800</v>
      </c>
      <c r="I278" s="1067"/>
      <c r="J278" s="2131" t="s">
        <v>8580</v>
      </c>
      <c r="K278" s="1068"/>
      <c r="L278" s="1065" t="s">
        <v>8573</v>
      </c>
      <c r="M278" s="861">
        <v>44084</v>
      </c>
      <c r="N278" s="1063"/>
      <c r="O278" s="2251"/>
      <c r="P278" s="861"/>
      <c r="Q278" s="1135">
        <v>44088</v>
      </c>
    </row>
    <row r="279" spans="2:17" ht="19.5" customHeight="1">
      <c r="B279" s="1063">
        <v>38</v>
      </c>
      <c r="C279" s="1063" t="s">
        <v>577</v>
      </c>
      <c r="D279" s="1063" t="s">
        <v>577</v>
      </c>
      <c r="E279" s="2131" t="s">
        <v>8581</v>
      </c>
      <c r="F279" s="1065">
        <v>1</v>
      </c>
      <c r="G279" s="2246">
        <v>66</v>
      </c>
      <c r="H279" s="2246">
        <v>66</v>
      </c>
      <c r="I279" s="1067"/>
      <c r="J279" s="2131" t="s">
        <v>1033</v>
      </c>
      <c r="K279" s="1068"/>
      <c r="L279" s="1065" t="s">
        <v>8573</v>
      </c>
      <c r="M279" s="861">
        <v>44085</v>
      </c>
      <c r="N279" s="1063"/>
      <c r="O279" s="2251"/>
      <c r="P279" s="861"/>
      <c r="Q279" s="1135">
        <v>44088</v>
      </c>
    </row>
    <row r="280" spans="2:17" ht="19.5" customHeight="1">
      <c r="B280" s="2247">
        <v>38</v>
      </c>
      <c r="C280" s="1063" t="s">
        <v>577</v>
      </c>
      <c r="D280" s="1063" t="s">
        <v>577</v>
      </c>
      <c r="E280" s="2254" t="s">
        <v>8582</v>
      </c>
      <c r="F280" s="1247">
        <v>1</v>
      </c>
      <c r="G280" s="1245">
        <v>200</v>
      </c>
      <c r="H280" s="2246">
        <v>200</v>
      </c>
      <c r="I280" s="2255"/>
      <c r="J280" s="1105" t="s">
        <v>8583</v>
      </c>
      <c r="K280" s="1065"/>
      <c r="L280" s="1065" t="s">
        <v>8573</v>
      </c>
      <c r="M280" s="861">
        <v>44085</v>
      </c>
      <c r="N280" s="1063"/>
      <c r="O280" s="2251"/>
      <c r="P280" s="861"/>
      <c r="Q280" s="1135">
        <v>44088</v>
      </c>
    </row>
    <row r="281" spans="2:17" ht="19.5" customHeight="1">
      <c r="B281" s="1063">
        <v>38</v>
      </c>
      <c r="C281" s="1063" t="s">
        <v>577</v>
      </c>
      <c r="D281" s="1063" t="s">
        <v>577</v>
      </c>
      <c r="E281" s="2254" t="s">
        <v>8584</v>
      </c>
      <c r="F281" s="1247">
        <v>1</v>
      </c>
      <c r="G281" s="1245">
        <v>190</v>
      </c>
      <c r="H281" s="2249">
        <v>190</v>
      </c>
      <c r="I281" s="2255"/>
      <c r="J281" s="1105" t="s">
        <v>8585</v>
      </c>
      <c r="K281" s="1065"/>
      <c r="L281" s="1065" t="s">
        <v>8573</v>
      </c>
      <c r="M281" s="861">
        <v>44085</v>
      </c>
      <c r="N281" s="1063"/>
      <c r="O281" s="2251"/>
      <c r="P281" s="861"/>
      <c r="Q281" s="1135">
        <v>44088</v>
      </c>
    </row>
    <row r="282" spans="2:17" ht="19.5" customHeight="1">
      <c r="B282" s="1063">
        <v>38</v>
      </c>
      <c r="C282" s="1063" t="s">
        <v>577</v>
      </c>
      <c r="D282" s="1063" t="s">
        <v>577</v>
      </c>
      <c r="E282" s="2254" t="s">
        <v>8586</v>
      </c>
      <c r="F282" s="1247">
        <v>0.1</v>
      </c>
      <c r="G282" s="1245">
        <v>570</v>
      </c>
      <c r="H282" s="2246">
        <v>57</v>
      </c>
      <c r="I282" s="2255"/>
      <c r="J282" s="1105" t="s">
        <v>8587</v>
      </c>
      <c r="K282" s="1065" t="s">
        <v>4667</v>
      </c>
      <c r="L282" s="1065" t="s">
        <v>8573</v>
      </c>
      <c r="M282" s="861"/>
      <c r="N282" s="1063"/>
      <c r="O282" s="2251"/>
      <c r="P282" s="861"/>
      <c r="Q282" s="1135"/>
    </row>
    <row r="283" spans="2:17" ht="19.5" customHeight="1">
      <c r="B283" s="1063">
        <v>38</v>
      </c>
      <c r="C283" s="1063" t="s">
        <v>577</v>
      </c>
      <c r="D283" s="1063" t="s">
        <v>577</v>
      </c>
      <c r="E283" s="2254" t="s">
        <v>8588</v>
      </c>
      <c r="F283" s="1247">
        <v>0.01</v>
      </c>
      <c r="G283" s="1245">
        <v>536</v>
      </c>
      <c r="H283" s="2246">
        <v>5.36</v>
      </c>
      <c r="I283" s="2255"/>
      <c r="J283" s="1105" t="s">
        <v>8587</v>
      </c>
      <c r="K283" s="1065" t="s">
        <v>4667</v>
      </c>
      <c r="L283" s="1065" t="s">
        <v>8573</v>
      </c>
      <c r="M283" s="861"/>
      <c r="N283" s="1063"/>
      <c r="O283" s="2251"/>
      <c r="P283" s="861"/>
      <c r="Q283" s="1135"/>
    </row>
    <row r="284" spans="2:17" ht="19.5" customHeight="1">
      <c r="B284" s="1063">
        <v>38</v>
      </c>
      <c r="C284" s="1063" t="s">
        <v>577</v>
      </c>
      <c r="D284" s="1063" t="s">
        <v>577</v>
      </c>
      <c r="E284" s="2254" t="s">
        <v>8589</v>
      </c>
      <c r="F284" s="1247">
        <v>0.01</v>
      </c>
      <c r="G284" s="1245">
        <v>3465</v>
      </c>
      <c r="H284" s="2249">
        <v>34.65</v>
      </c>
      <c r="I284" s="2255"/>
      <c r="J284" s="2256" t="s">
        <v>8590</v>
      </c>
      <c r="K284" s="1065" t="s">
        <v>4667</v>
      </c>
      <c r="L284" s="1065" t="s">
        <v>8573</v>
      </c>
      <c r="M284" s="861"/>
      <c r="N284" s="1063"/>
      <c r="O284" s="2251"/>
      <c r="P284" s="861"/>
      <c r="Q284" s="1135"/>
    </row>
    <row r="285" spans="2:17" ht="19.5" customHeight="1">
      <c r="B285" s="2247">
        <v>38</v>
      </c>
      <c r="C285" s="1101" t="s">
        <v>8591</v>
      </c>
      <c r="D285" s="1101" t="s">
        <v>8591</v>
      </c>
      <c r="E285" s="2254" t="s">
        <v>8592</v>
      </c>
      <c r="F285" s="1247">
        <v>1</v>
      </c>
      <c r="G285" s="1245">
        <v>110</v>
      </c>
      <c r="H285" s="2246">
        <v>110</v>
      </c>
      <c r="I285" s="2255"/>
      <c r="J285" s="2131" t="s">
        <v>8593</v>
      </c>
      <c r="K285" s="1065"/>
      <c r="L285" s="1065" t="s">
        <v>8573</v>
      </c>
      <c r="M285" s="861"/>
      <c r="N285" s="1063"/>
      <c r="O285" s="2251"/>
      <c r="P285" s="861"/>
      <c r="Q285" s="1135"/>
    </row>
    <row r="286" spans="2:17" ht="19.5" customHeight="1">
      <c r="B286" s="1063">
        <v>38</v>
      </c>
      <c r="C286" s="1101" t="s">
        <v>8591</v>
      </c>
      <c r="D286" s="1101" t="s">
        <v>8591</v>
      </c>
      <c r="E286" s="2254" t="s">
        <v>8594</v>
      </c>
      <c r="F286" s="1247">
        <v>1</v>
      </c>
      <c r="G286" s="1245">
        <v>44</v>
      </c>
      <c r="H286" s="2246">
        <v>44</v>
      </c>
      <c r="I286" s="2255"/>
      <c r="J286" s="2131" t="s">
        <v>8595</v>
      </c>
      <c r="K286" s="1065"/>
      <c r="L286" s="1065" t="s">
        <v>8573</v>
      </c>
      <c r="M286" s="861"/>
      <c r="N286" s="1063"/>
      <c r="O286" s="2251"/>
      <c r="P286" s="861"/>
      <c r="Q286" s="1135"/>
    </row>
    <row r="287" spans="2:17" ht="19.5" customHeight="1">
      <c r="B287" s="1063">
        <v>38</v>
      </c>
      <c r="C287" s="1101" t="s">
        <v>8591</v>
      </c>
      <c r="D287" s="1101" t="s">
        <v>8591</v>
      </c>
      <c r="E287" s="2254" t="s">
        <v>8596</v>
      </c>
      <c r="F287" s="1247">
        <v>1</v>
      </c>
      <c r="G287" s="1245">
        <v>1692</v>
      </c>
      <c r="H287" s="2249">
        <v>1692</v>
      </c>
      <c r="I287" s="2255"/>
      <c r="J287" s="1105" t="s">
        <v>8597</v>
      </c>
      <c r="K287" s="1065" t="s">
        <v>8598</v>
      </c>
      <c r="L287" s="1065" t="s">
        <v>8573</v>
      </c>
      <c r="M287" s="861"/>
      <c r="N287" s="1063"/>
      <c r="O287" s="2251"/>
      <c r="P287" s="861"/>
      <c r="Q287" s="1135"/>
    </row>
    <row r="289" spans="2:17" ht="19.5" customHeight="1">
      <c r="B289" s="22"/>
      <c r="C289" s="22" t="s">
        <v>35</v>
      </c>
      <c r="D289" s="85" t="s">
        <v>35</v>
      </c>
      <c r="E289" s="31" t="s">
        <v>6215</v>
      </c>
      <c r="F289" s="31">
        <v>20</v>
      </c>
      <c r="G289" s="31">
        <v>520</v>
      </c>
      <c r="H289" s="31">
        <v>10400</v>
      </c>
      <c r="I289" s="23"/>
      <c r="J289" s="31" t="s">
        <v>68</v>
      </c>
      <c r="K289" s="22"/>
      <c r="L289" s="22"/>
      <c r="M289" s="25">
        <v>44116</v>
      </c>
      <c r="N289" s="31"/>
      <c r="O289" s="22"/>
      <c r="P289" s="37" t="s">
        <v>3293</v>
      </c>
      <c r="Q289" s="26"/>
    </row>
    <row r="290" spans="2:17" ht="20.100000000000001" customHeight="1">
      <c r="B290" s="22"/>
      <c r="C290" s="22" t="s">
        <v>35</v>
      </c>
      <c r="D290" s="85" t="s">
        <v>35</v>
      </c>
      <c r="E290" s="31" t="s">
        <v>8495</v>
      </c>
      <c r="F290" s="31">
        <v>4</v>
      </c>
      <c r="G290" s="31">
        <v>1730</v>
      </c>
      <c r="H290" s="31">
        <v>6920</v>
      </c>
      <c r="I290" s="23"/>
      <c r="J290" s="31" t="s">
        <v>64</v>
      </c>
      <c r="K290" s="22"/>
      <c r="L290" s="22"/>
      <c r="M290" s="25">
        <v>44116</v>
      </c>
      <c r="N290" s="31"/>
      <c r="O290" s="22"/>
      <c r="P290" s="37" t="s">
        <v>3293</v>
      </c>
      <c r="Q290" s="26"/>
    </row>
    <row r="291" spans="2:17" ht="19.5" customHeight="1">
      <c r="B291" s="22"/>
      <c r="C291" s="22" t="s">
        <v>35</v>
      </c>
      <c r="D291" s="85" t="s">
        <v>35</v>
      </c>
      <c r="E291" s="31" t="s">
        <v>6216</v>
      </c>
      <c r="F291" s="31">
        <v>20</v>
      </c>
      <c r="G291" s="31">
        <v>520</v>
      </c>
      <c r="H291" s="31">
        <v>10400</v>
      </c>
      <c r="I291" s="23"/>
      <c r="J291" s="31" t="s">
        <v>68</v>
      </c>
      <c r="K291" s="22"/>
      <c r="L291" s="22"/>
      <c r="M291" s="25">
        <v>44116</v>
      </c>
      <c r="N291" s="31"/>
      <c r="O291" s="22"/>
      <c r="P291" s="37" t="s">
        <v>3293</v>
      </c>
      <c r="Q291" s="26"/>
    </row>
    <row r="292" spans="2:17" ht="19.5" customHeight="1">
      <c r="B292" s="22"/>
      <c r="C292" s="22" t="s">
        <v>35</v>
      </c>
      <c r="D292" s="85" t="s">
        <v>35</v>
      </c>
      <c r="E292" s="31" t="s">
        <v>8599</v>
      </c>
      <c r="F292" s="31">
        <v>8</v>
      </c>
      <c r="G292" s="31">
        <v>383</v>
      </c>
      <c r="H292" s="31">
        <v>3064</v>
      </c>
      <c r="I292" s="23"/>
      <c r="J292" s="31" t="s">
        <v>3572</v>
      </c>
      <c r="K292" s="22"/>
      <c r="L292" s="22"/>
      <c r="M292" s="25">
        <v>44116</v>
      </c>
      <c r="N292" s="31"/>
      <c r="O292" s="22"/>
      <c r="P292" s="37" t="s">
        <v>3293</v>
      </c>
      <c r="Q292" s="26"/>
    </row>
    <row r="293" spans="2:17" ht="19.5" customHeight="1">
      <c r="B293" s="22"/>
      <c r="C293" s="22" t="s">
        <v>35</v>
      </c>
      <c r="D293" s="85" t="s">
        <v>35</v>
      </c>
      <c r="E293" s="31" t="s">
        <v>8600</v>
      </c>
      <c r="F293" s="31">
        <v>2</v>
      </c>
      <c r="G293" s="31">
        <v>10780</v>
      </c>
      <c r="H293" s="31">
        <v>21560</v>
      </c>
      <c r="I293" s="28"/>
      <c r="J293" s="31" t="s">
        <v>8601</v>
      </c>
      <c r="K293" s="22"/>
      <c r="L293" s="22"/>
      <c r="M293" s="25">
        <v>44116</v>
      </c>
      <c r="N293" s="31"/>
      <c r="O293" s="22"/>
      <c r="P293" s="37" t="s">
        <v>3293</v>
      </c>
      <c r="Q293" s="26"/>
    </row>
    <row r="294" spans="2:17" ht="19.5" customHeight="1">
      <c r="B294" s="22"/>
      <c r="C294" s="22" t="s">
        <v>35</v>
      </c>
      <c r="D294" s="85" t="s">
        <v>35</v>
      </c>
      <c r="E294" s="31" t="s">
        <v>8602</v>
      </c>
      <c r="F294" s="31">
        <v>2</v>
      </c>
      <c r="G294" s="31">
        <v>900</v>
      </c>
      <c r="H294" s="31">
        <v>1800</v>
      </c>
      <c r="I294" s="23"/>
      <c r="J294" s="31" t="s">
        <v>85</v>
      </c>
      <c r="K294" s="22"/>
      <c r="L294" s="22"/>
      <c r="M294" s="25">
        <v>44116</v>
      </c>
      <c r="N294" s="31"/>
      <c r="O294" s="22"/>
      <c r="P294" s="37" t="s">
        <v>3293</v>
      </c>
      <c r="Q294" s="26"/>
    </row>
    <row r="295" spans="2:17" ht="19.5" customHeight="1">
      <c r="B295" s="22"/>
      <c r="C295" s="22" t="s">
        <v>35</v>
      </c>
      <c r="D295" s="85" t="s">
        <v>35</v>
      </c>
      <c r="E295" s="31" t="s">
        <v>82</v>
      </c>
      <c r="F295" s="31">
        <v>4</v>
      </c>
      <c r="G295" s="31">
        <v>240</v>
      </c>
      <c r="H295" s="31">
        <v>960</v>
      </c>
      <c r="I295" s="1960"/>
      <c r="J295" s="31" t="s">
        <v>83</v>
      </c>
      <c r="K295" s="85"/>
      <c r="L295" s="1957"/>
      <c r="M295" s="25">
        <v>44116</v>
      </c>
      <c r="N295" s="31"/>
      <c r="O295" s="22"/>
      <c r="P295" s="37" t="s">
        <v>3293</v>
      </c>
      <c r="Q295" s="26"/>
    </row>
    <row r="296" spans="2:17" ht="19.5" customHeight="1">
      <c r="B296" s="22"/>
      <c r="C296" s="22" t="s">
        <v>35</v>
      </c>
      <c r="D296" s="85" t="s">
        <v>35</v>
      </c>
      <c r="E296" s="31" t="s">
        <v>8258</v>
      </c>
      <c r="F296" s="31">
        <v>3</v>
      </c>
      <c r="G296" s="31">
        <v>2400</v>
      </c>
      <c r="H296" s="31">
        <v>7200</v>
      </c>
      <c r="I296" s="31"/>
      <c r="J296" s="31" t="s">
        <v>8259</v>
      </c>
      <c r="K296" s="22"/>
      <c r="L296" s="22"/>
      <c r="M296" s="25">
        <v>44116</v>
      </c>
      <c r="N296" s="31"/>
      <c r="O296" s="22"/>
      <c r="P296" s="37" t="s">
        <v>3293</v>
      </c>
      <c r="Q296" s="26"/>
    </row>
    <row r="297" spans="2:17" ht="19.5" customHeight="1">
      <c r="B297" s="22"/>
      <c r="C297" s="22" t="s">
        <v>35</v>
      </c>
      <c r="D297" s="85" t="s">
        <v>35</v>
      </c>
      <c r="E297" s="31" t="s">
        <v>2928</v>
      </c>
      <c r="F297" s="31">
        <v>2</v>
      </c>
      <c r="G297" s="31">
        <v>230</v>
      </c>
      <c r="H297" s="31">
        <v>460</v>
      </c>
      <c r="I297" s="31"/>
      <c r="J297" s="31" t="s">
        <v>83</v>
      </c>
      <c r="K297" s="22"/>
      <c r="L297" s="22"/>
      <c r="M297" s="25">
        <v>44116</v>
      </c>
      <c r="N297" s="31"/>
      <c r="O297" s="22"/>
      <c r="P297" s="37" t="s">
        <v>3293</v>
      </c>
      <c r="Q297" s="26"/>
    </row>
    <row r="298" spans="2:17" ht="19.5" customHeight="1">
      <c r="B298" s="22"/>
      <c r="C298" s="22" t="s">
        <v>35</v>
      </c>
      <c r="D298" s="85" t="s">
        <v>35</v>
      </c>
      <c r="E298" s="31" t="s">
        <v>8603</v>
      </c>
      <c r="F298" s="31">
        <v>3</v>
      </c>
      <c r="G298" s="31">
        <v>598</v>
      </c>
      <c r="H298" s="31">
        <v>1794</v>
      </c>
      <c r="I298" s="23"/>
      <c r="J298" s="31" t="s">
        <v>476</v>
      </c>
      <c r="K298" s="22"/>
      <c r="L298" s="22"/>
      <c r="M298" s="25">
        <v>44116</v>
      </c>
      <c r="N298" s="31"/>
      <c r="O298" s="22"/>
      <c r="P298" s="37" t="s">
        <v>3293</v>
      </c>
      <c r="Q298" s="26"/>
    </row>
    <row r="299" spans="2:17" ht="19.5" customHeight="1">
      <c r="B299" s="22"/>
      <c r="C299" s="22" t="s">
        <v>35</v>
      </c>
      <c r="D299" s="85" t="s">
        <v>35</v>
      </c>
      <c r="E299" s="31" t="s">
        <v>8604</v>
      </c>
      <c r="F299" s="31">
        <v>3</v>
      </c>
      <c r="G299" s="31">
        <v>703</v>
      </c>
      <c r="H299" s="31">
        <v>2109</v>
      </c>
      <c r="I299" s="23"/>
      <c r="J299" s="31" t="s">
        <v>8216</v>
      </c>
      <c r="K299" s="22"/>
      <c r="L299" s="22"/>
      <c r="M299" s="25">
        <v>44116</v>
      </c>
      <c r="N299" s="31"/>
      <c r="O299" s="22"/>
      <c r="P299" s="37" t="s">
        <v>3293</v>
      </c>
      <c r="Q299" s="26"/>
    </row>
    <row r="300" spans="2:17" ht="19.5" customHeight="1">
      <c r="B300" s="22"/>
      <c r="C300" s="22" t="s">
        <v>35</v>
      </c>
      <c r="D300" s="85" t="s">
        <v>35</v>
      </c>
      <c r="E300" s="31" t="s">
        <v>8605</v>
      </c>
      <c r="F300" s="31">
        <v>2</v>
      </c>
      <c r="G300" s="31">
        <v>725</v>
      </c>
      <c r="H300" s="31">
        <v>1450</v>
      </c>
      <c r="I300" s="23"/>
      <c r="J300" s="31" t="s">
        <v>476</v>
      </c>
      <c r="K300" s="22"/>
      <c r="L300" s="22"/>
      <c r="M300" s="25">
        <v>44116</v>
      </c>
      <c r="N300" s="31"/>
      <c r="O300" s="22"/>
      <c r="P300" s="37" t="s">
        <v>3293</v>
      </c>
      <c r="Q300" s="26"/>
    </row>
    <row r="301" spans="2:17" s="62" customFormat="1" ht="19.5" customHeight="1">
      <c r="B301" s="57"/>
      <c r="C301" s="57"/>
      <c r="D301" s="802"/>
      <c r="E301" s="59"/>
      <c r="F301" s="59"/>
      <c r="G301" s="59"/>
      <c r="H301" s="59"/>
      <c r="I301" s="53"/>
      <c r="J301" s="59"/>
      <c r="K301" s="57"/>
      <c r="L301" s="57"/>
      <c r="M301" s="60"/>
      <c r="N301" s="59"/>
      <c r="O301" s="57"/>
      <c r="P301" s="68"/>
      <c r="Q301" s="61"/>
    </row>
    <row r="302" spans="2:17" s="62" customFormat="1" ht="19.5" customHeight="1">
      <c r="B302" s="57"/>
      <c r="C302" s="57" t="s">
        <v>35</v>
      </c>
      <c r="D302" s="57" t="s">
        <v>35</v>
      </c>
      <c r="E302" s="59" t="s">
        <v>8606</v>
      </c>
      <c r="F302" s="59">
        <v>2</v>
      </c>
      <c r="G302" s="59">
        <v>1330</v>
      </c>
      <c r="H302" s="213">
        <f>F302*G302</f>
        <v>2660</v>
      </c>
      <c r="I302" s="53"/>
      <c r="J302" s="59" t="s">
        <v>457</v>
      </c>
      <c r="K302" s="57" t="s">
        <v>6051</v>
      </c>
      <c r="L302" s="57"/>
      <c r="M302" s="60">
        <v>44120</v>
      </c>
      <c r="N302" s="59"/>
      <c r="O302" s="57"/>
      <c r="P302" s="68"/>
      <c r="Q302" s="61"/>
    </row>
    <row r="303" spans="2:17" s="62" customFormat="1" ht="19.5" customHeight="1">
      <c r="B303" s="57"/>
      <c r="C303" s="57"/>
      <c r="D303" s="57"/>
      <c r="E303" s="59"/>
      <c r="F303" s="59"/>
      <c r="G303" s="59"/>
      <c r="H303" s="213"/>
      <c r="I303" s="53"/>
      <c r="J303" s="59"/>
      <c r="K303" s="57"/>
      <c r="L303" s="57"/>
      <c r="M303" s="60"/>
      <c r="N303" s="59"/>
      <c r="O303" s="57"/>
      <c r="P303" s="68"/>
      <c r="Q303" s="61"/>
    </row>
    <row r="304" spans="2:17" s="62" customFormat="1" ht="19.5" customHeight="1">
      <c r="B304" s="57"/>
      <c r="C304" s="57" t="s">
        <v>35</v>
      </c>
      <c r="D304" s="57" t="s">
        <v>35</v>
      </c>
      <c r="E304" s="59" t="s">
        <v>8607</v>
      </c>
      <c r="F304" s="59">
        <v>4</v>
      </c>
      <c r="G304" s="59">
        <v>1570</v>
      </c>
      <c r="H304" s="59">
        <f>F304*G304</f>
        <v>6280</v>
      </c>
      <c r="I304" s="53"/>
      <c r="J304" s="59" t="s">
        <v>8608</v>
      </c>
      <c r="K304" s="57" t="s">
        <v>6051</v>
      </c>
      <c r="L304" s="57"/>
      <c r="M304" s="60">
        <v>44120</v>
      </c>
      <c r="N304" s="59"/>
      <c r="O304" s="57"/>
      <c r="P304" s="68"/>
      <c r="Q304" s="61"/>
    </row>
    <row r="305" spans="2:17" s="62" customFormat="1" ht="19.5" customHeight="1">
      <c r="B305" s="57"/>
      <c r="C305" s="57"/>
      <c r="D305" s="57"/>
      <c r="E305" s="59"/>
      <c r="F305" s="59"/>
      <c r="G305" s="59"/>
      <c r="H305" s="59"/>
      <c r="I305" s="53"/>
      <c r="J305" s="59"/>
      <c r="K305" s="57"/>
      <c r="L305" s="57"/>
      <c r="M305" s="60"/>
      <c r="N305" s="59"/>
      <c r="O305" s="57"/>
      <c r="P305" s="68"/>
      <c r="Q305" s="61"/>
    </row>
    <row r="306" spans="2:17" s="62" customFormat="1" ht="19.5" customHeight="1">
      <c r="B306" s="57"/>
      <c r="C306" s="57" t="s">
        <v>35</v>
      </c>
      <c r="D306" s="57" t="s">
        <v>35</v>
      </c>
      <c r="E306" s="59" t="s">
        <v>8609</v>
      </c>
      <c r="F306" s="53">
        <v>1</v>
      </c>
      <c r="G306" s="52">
        <v>1670</v>
      </c>
      <c r="H306" s="52">
        <f>F306*G306</f>
        <v>1670</v>
      </c>
      <c r="I306" s="53"/>
      <c r="J306" s="59" t="s">
        <v>457</v>
      </c>
      <c r="K306" s="59" t="s">
        <v>6051</v>
      </c>
      <c r="L306" s="57"/>
      <c r="M306" s="60">
        <v>44124</v>
      </c>
      <c r="N306" s="59"/>
      <c r="O306" s="57"/>
      <c r="P306" s="68"/>
      <c r="Q306" s="61"/>
    </row>
    <row r="307" spans="2:17" s="62" customFormat="1" ht="19.5" customHeight="1">
      <c r="B307" s="57"/>
      <c r="C307" s="57" t="s">
        <v>35</v>
      </c>
      <c r="D307" s="57" t="s">
        <v>35</v>
      </c>
      <c r="E307" s="59" t="s">
        <v>8610</v>
      </c>
      <c r="F307" s="59">
        <v>2</v>
      </c>
      <c r="G307" s="59">
        <v>2660</v>
      </c>
      <c r="H307" s="52">
        <f>F307*G307</f>
        <v>5320</v>
      </c>
      <c r="I307" s="53"/>
      <c r="J307" s="59" t="s">
        <v>457</v>
      </c>
      <c r="K307" s="59" t="s">
        <v>6051</v>
      </c>
      <c r="L307" s="57"/>
      <c r="M307" s="60">
        <v>44124</v>
      </c>
      <c r="N307" s="59"/>
      <c r="O307" s="57"/>
      <c r="P307" s="68"/>
      <c r="Q307" s="61"/>
    </row>
    <row r="308" spans="2:17" ht="19.5" customHeight="1">
      <c r="B308" s="22"/>
      <c r="C308" s="22"/>
      <c r="D308" s="85"/>
      <c r="E308" s="31"/>
      <c r="F308" s="31"/>
      <c r="G308" s="31"/>
      <c r="H308" s="31"/>
      <c r="I308" s="23"/>
      <c r="J308" s="31"/>
      <c r="K308" s="22"/>
      <c r="L308" s="22"/>
      <c r="M308" s="25"/>
      <c r="N308" s="31"/>
      <c r="O308" s="22"/>
      <c r="P308" s="37"/>
      <c r="Q308" s="26"/>
    </row>
    <row r="309" spans="2:17" ht="19.5" customHeight="1">
      <c r="B309" s="22"/>
      <c r="C309" s="22" t="s">
        <v>35</v>
      </c>
      <c r="D309" s="22" t="s">
        <v>35</v>
      </c>
      <c r="E309" s="31" t="s">
        <v>8611</v>
      </c>
      <c r="F309" s="31">
        <v>4</v>
      </c>
      <c r="G309" s="31">
        <v>188</v>
      </c>
      <c r="H309" s="31">
        <v>752</v>
      </c>
      <c r="I309" s="23"/>
      <c r="J309" s="31" t="s">
        <v>8612</v>
      </c>
      <c r="K309" s="31" t="s">
        <v>6051</v>
      </c>
      <c r="L309" s="22"/>
      <c r="M309" s="25">
        <v>44126</v>
      </c>
      <c r="N309" s="31"/>
      <c r="O309" s="22"/>
      <c r="P309" s="37"/>
      <c r="Q309" s="26"/>
    </row>
    <row r="310" spans="2:17" ht="19.5" customHeight="1">
      <c r="B310" s="22"/>
      <c r="C310" s="22" t="s">
        <v>35</v>
      </c>
      <c r="D310" s="22" t="s">
        <v>35</v>
      </c>
      <c r="E310" s="31" t="s">
        <v>8613</v>
      </c>
      <c r="F310" s="31">
        <v>4</v>
      </c>
      <c r="G310" s="31">
        <v>188</v>
      </c>
      <c r="H310" s="31">
        <v>752</v>
      </c>
      <c r="I310" s="23"/>
      <c r="J310" s="31" t="s">
        <v>8612</v>
      </c>
      <c r="K310" s="31" t="s">
        <v>6051</v>
      </c>
      <c r="L310" s="22"/>
      <c r="M310" s="25">
        <v>44126</v>
      </c>
      <c r="N310" s="31"/>
      <c r="O310" s="22"/>
      <c r="P310" s="37"/>
      <c r="Q310" s="26"/>
    </row>
    <row r="311" spans="2:17" ht="19.5" customHeight="1">
      <c r="B311" s="22"/>
      <c r="C311" s="22" t="s">
        <v>35</v>
      </c>
      <c r="D311" s="22" t="s">
        <v>35</v>
      </c>
      <c r="E311" s="31" t="s">
        <v>8614</v>
      </c>
      <c r="F311" s="31">
        <v>7</v>
      </c>
      <c r="G311" s="31">
        <v>188</v>
      </c>
      <c r="H311" s="31">
        <v>1316</v>
      </c>
      <c r="I311" s="28"/>
      <c r="J311" s="31" t="s">
        <v>8612</v>
      </c>
      <c r="K311" s="31" t="s">
        <v>6051</v>
      </c>
      <c r="L311" s="22"/>
      <c r="M311" s="25">
        <v>44126</v>
      </c>
      <c r="N311" s="31"/>
      <c r="O311" s="22"/>
      <c r="P311" s="37"/>
      <c r="Q311" s="26"/>
    </row>
    <row r="312" spans="2:17" ht="19.5" customHeight="1">
      <c r="B312" s="22"/>
      <c r="C312" s="22" t="s">
        <v>35</v>
      </c>
      <c r="D312" s="22" t="s">
        <v>35</v>
      </c>
      <c r="E312" s="31" t="s">
        <v>8615</v>
      </c>
      <c r="F312" s="31">
        <v>7</v>
      </c>
      <c r="G312" s="31">
        <v>188</v>
      </c>
      <c r="H312" s="31">
        <v>1316</v>
      </c>
      <c r="I312" s="23"/>
      <c r="J312" s="31" t="s">
        <v>8612</v>
      </c>
      <c r="K312" s="31" t="s">
        <v>6051</v>
      </c>
      <c r="L312" s="22"/>
      <c r="M312" s="25">
        <v>44126</v>
      </c>
      <c r="N312" s="31"/>
      <c r="O312" s="22"/>
      <c r="P312" s="37"/>
      <c r="Q312" s="26"/>
    </row>
    <row r="313" spans="2:17" ht="19.5" customHeight="1">
      <c r="B313" s="22"/>
      <c r="C313" s="22" t="s">
        <v>35</v>
      </c>
      <c r="D313" s="22" t="s">
        <v>35</v>
      </c>
      <c r="E313" s="31" t="s">
        <v>8616</v>
      </c>
      <c r="F313" s="31">
        <v>7</v>
      </c>
      <c r="G313" s="31">
        <v>220</v>
      </c>
      <c r="H313" s="31">
        <v>1540</v>
      </c>
      <c r="I313" s="1960"/>
      <c r="J313" s="31" t="s">
        <v>2319</v>
      </c>
      <c r="K313" s="31" t="s">
        <v>6051</v>
      </c>
      <c r="L313" s="1957"/>
      <c r="M313" s="25">
        <v>44126</v>
      </c>
      <c r="N313" s="31"/>
      <c r="O313" s="22"/>
      <c r="P313" s="37"/>
      <c r="Q313" s="26"/>
    </row>
    <row r="314" spans="2:17" ht="19.5" customHeight="1">
      <c r="B314" s="22"/>
      <c r="C314" s="22" t="s">
        <v>35</v>
      </c>
      <c r="D314" s="22" t="s">
        <v>35</v>
      </c>
      <c r="E314" s="31" t="s">
        <v>8617</v>
      </c>
      <c r="F314" s="31">
        <v>4</v>
      </c>
      <c r="G314" s="31">
        <v>250</v>
      </c>
      <c r="H314" s="31">
        <v>1000</v>
      </c>
      <c r="I314" s="31"/>
      <c r="J314" s="31" t="s">
        <v>2319</v>
      </c>
      <c r="K314" s="31" t="s">
        <v>6051</v>
      </c>
      <c r="L314" s="22"/>
      <c r="M314" s="25">
        <v>44126</v>
      </c>
      <c r="N314" s="31"/>
      <c r="O314" s="22"/>
      <c r="P314" s="37"/>
      <c r="Q314" s="26"/>
    </row>
    <row r="315" spans="2:17" ht="19.5" customHeight="1">
      <c r="B315" s="22"/>
      <c r="C315" s="22" t="s">
        <v>35</v>
      </c>
      <c r="D315" s="22" t="s">
        <v>35</v>
      </c>
      <c r="E315" s="31" t="s">
        <v>8558</v>
      </c>
      <c r="F315" s="31">
        <v>16</v>
      </c>
      <c r="G315" s="31">
        <v>3090</v>
      </c>
      <c r="H315" s="31">
        <v>49440</v>
      </c>
      <c r="I315" s="31"/>
      <c r="J315" s="31" t="s">
        <v>8498</v>
      </c>
      <c r="K315" s="31" t="s">
        <v>6051</v>
      </c>
      <c r="L315" s="22"/>
      <c r="M315" s="25">
        <v>44126</v>
      </c>
      <c r="N315" s="31"/>
      <c r="O315" s="22"/>
      <c r="P315" s="37"/>
      <c r="Q315" s="26"/>
    </row>
    <row r="316" spans="2:17" ht="19.5" customHeight="1">
      <c r="B316" s="22"/>
      <c r="C316" s="22" t="s">
        <v>35</v>
      </c>
      <c r="D316" s="22" t="s">
        <v>35</v>
      </c>
      <c r="E316" s="31" t="s">
        <v>8493</v>
      </c>
      <c r="F316" s="31">
        <v>32</v>
      </c>
      <c r="G316" s="31">
        <v>570</v>
      </c>
      <c r="H316" s="31">
        <v>18240</v>
      </c>
      <c r="I316" s="23"/>
      <c r="J316" s="31" t="s">
        <v>8494</v>
      </c>
      <c r="K316" s="31" t="s">
        <v>6051</v>
      </c>
      <c r="L316" s="22"/>
      <c r="M316" s="25">
        <v>44126</v>
      </c>
      <c r="N316" s="31"/>
      <c r="O316" s="22"/>
      <c r="P316" s="37"/>
      <c r="Q316" s="26"/>
    </row>
    <row r="317" spans="2:17" ht="19.5" customHeight="1">
      <c r="B317" s="22"/>
      <c r="C317" s="22" t="s">
        <v>35</v>
      </c>
      <c r="D317" s="22" t="s">
        <v>35</v>
      </c>
      <c r="E317" s="31" t="s">
        <v>8496</v>
      </c>
      <c r="F317" s="31">
        <v>16</v>
      </c>
      <c r="G317" s="31">
        <v>261</v>
      </c>
      <c r="H317" s="31">
        <v>4176</v>
      </c>
      <c r="I317" s="23"/>
      <c r="J317" s="31" t="s">
        <v>3761</v>
      </c>
      <c r="K317" s="31" t="s">
        <v>6051</v>
      </c>
      <c r="L317" s="22"/>
      <c r="M317" s="25">
        <v>44126</v>
      </c>
      <c r="N317" s="31"/>
      <c r="O317" s="22"/>
      <c r="P317" s="37"/>
      <c r="Q317" s="26"/>
    </row>
    <row r="318" spans="2:17" ht="19.5" customHeight="1">
      <c r="B318" s="22"/>
      <c r="C318" s="22" t="s">
        <v>35</v>
      </c>
      <c r="D318" s="22" t="s">
        <v>35</v>
      </c>
      <c r="E318" s="31" t="s">
        <v>8618</v>
      </c>
      <c r="F318" s="31">
        <v>10</v>
      </c>
      <c r="G318" s="31">
        <v>1921</v>
      </c>
      <c r="H318" s="31">
        <v>19210</v>
      </c>
      <c r="I318" s="23"/>
      <c r="J318" s="31" t="s">
        <v>8619</v>
      </c>
      <c r="K318" s="31" t="s">
        <v>6051</v>
      </c>
      <c r="L318" s="22"/>
      <c r="M318" s="25">
        <v>44126</v>
      </c>
      <c r="N318" s="31"/>
      <c r="O318" s="22"/>
      <c r="P318" s="37"/>
      <c r="Q318" s="26"/>
    </row>
    <row r="319" spans="2:17" ht="19.5" customHeight="1">
      <c r="B319" s="22"/>
      <c r="C319" s="22" t="s">
        <v>35</v>
      </c>
      <c r="D319" s="22" t="s">
        <v>35</v>
      </c>
      <c r="E319" s="31" t="s">
        <v>8620</v>
      </c>
      <c r="F319" s="31">
        <v>10</v>
      </c>
      <c r="G319" s="31">
        <v>651</v>
      </c>
      <c r="H319" s="31">
        <v>6510</v>
      </c>
      <c r="I319" s="23"/>
      <c r="J319" s="31" t="s">
        <v>8621</v>
      </c>
      <c r="K319" s="31" t="s">
        <v>6051</v>
      </c>
      <c r="L319" s="22"/>
      <c r="M319" s="25">
        <v>44126</v>
      </c>
      <c r="N319" s="31"/>
      <c r="O319" s="22"/>
      <c r="P319" s="37"/>
      <c r="Q319" s="26"/>
    </row>
    <row r="320" spans="2:17" ht="19.5" customHeight="1">
      <c r="B320" s="22"/>
      <c r="C320" s="22" t="s">
        <v>35</v>
      </c>
      <c r="D320" s="22" t="s">
        <v>35</v>
      </c>
      <c r="E320" s="31" t="s">
        <v>8622</v>
      </c>
      <c r="F320" s="31">
        <v>10</v>
      </c>
      <c r="G320" s="31">
        <v>1921</v>
      </c>
      <c r="H320" s="31">
        <v>19210</v>
      </c>
      <c r="I320" s="23"/>
      <c r="J320" s="31" t="s">
        <v>8619</v>
      </c>
      <c r="K320" s="31" t="s">
        <v>6051</v>
      </c>
      <c r="L320" s="22"/>
      <c r="M320" s="25">
        <v>44126</v>
      </c>
      <c r="N320" s="31"/>
      <c r="O320" s="22"/>
      <c r="P320" s="37"/>
      <c r="Q320" s="26"/>
    </row>
    <row r="321" spans="2:17" ht="19.5" customHeight="1">
      <c r="B321" s="22"/>
      <c r="C321" s="22" t="s">
        <v>35</v>
      </c>
      <c r="D321" s="22" t="s">
        <v>35</v>
      </c>
      <c r="E321" s="31" t="s">
        <v>8623</v>
      </c>
      <c r="F321" s="31">
        <v>10</v>
      </c>
      <c r="G321" s="31">
        <v>651</v>
      </c>
      <c r="H321" s="31">
        <v>6510</v>
      </c>
      <c r="I321" s="23"/>
      <c r="J321" s="31" t="s">
        <v>8621</v>
      </c>
      <c r="K321" s="31" t="s">
        <v>6051</v>
      </c>
      <c r="L321" s="22"/>
      <c r="M321" s="25">
        <v>44126</v>
      </c>
      <c r="N321" s="31"/>
      <c r="O321" s="22"/>
      <c r="P321" s="37"/>
      <c r="Q321" s="26"/>
    </row>
    <row r="322" spans="2:17" ht="19.5" customHeight="1">
      <c r="B322" s="22"/>
      <c r="C322" s="22"/>
      <c r="D322" s="22"/>
      <c r="E322" s="31"/>
      <c r="F322" s="31"/>
      <c r="G322" s="31"/>
      <c r="H322" s="31"/>
      <c r="I322" s="23"/>
      <c r="J322" s="31"/>
      <c r="K322" s="31"/>
      <c r="L322" s="22"/>
      <c r="M322" s="25"/>
      <c r="N322" s="31"/>
      <c r="O322" s="22"/>
      <c r="P322" s="37"/>
      <c r="Q322" s="26"/>
    </row>
    <row r="323" spans="2:17" ht="19.5" customHeight="1">
      <c r="B323" s="22"/>
      <c r="C323" s="22" t="s">
        <v>35</v>
      </c>
      <c r="D323" s="22" t="s">
        <v>35</v>
      </c>
      <c r="E323" s="31" t="s">
        <v>8624</v>
      </c>
      <c r="F323" s="31">
        <v>3</v>
      </c>
      <c r="G323" s="31">
        <v>7350</v>
      </c>
      <c r="H323" s="31">
        <v>22050</v>
      </c>
      <c r="I323" s="23"/>
      <c r="J323" s="31" t="s">
        <v>8625</v>
      </c>
      <c r="K323" s="31"/>
      <c r="L323" s="22"/>
      <c r="M323" s="25">
        <v>44130</v>
      </c>
      <c r="N323" s="31"/>
      <c r="O323" s="22"/>
      <c r="P323" s="37"/>
      <c r="Q323" s="26"/>
    </row>
    <row r="324" spans="2:17" ht="19.5" customHeight="1">
      <c r="B324" s="22"/>
      <c r="C324" s="22" t="s">
        <v>35</v>
      </c>
      <c r="D324" s="22" t="s">
        <v>35</v>
      </c>
      <c r="E324" s="31" t="s">
        <v>8626</v>
      </c>
      <c r="F324" s="31">
        <v>10</v>
      </c>
      <c r="G324" s="31">
        <v>52</v>
      </c>
      <c r="H324" s="31">
        <v>520</v>
      </c>
      <c r="I324" s="23"/>
      <c r="J324" s="31" t="s">
        <v>8627</v>
      </c>
      <c r="K324" s="31"/>
      <c r="L324" s="22"/>
      <c r="M324" s="25">
        <v>44130</v>
      </c>
      <c r="N324" s="31"/>
      <c r="O324" s="22"/>
      <c r="P324" s="37"/>
      <c r="Q324" s="26"/>
    </row>
    <row r="325" spans="2:17" ht="19.5" customHeight="1">
      <c r="B325" s="22"/>
      <c r="C325" s="22" t="s">
        <v>35</v>
      </c>
      <c r="D325" s="22" t="s">
        <v>35</v>
      </c>
      <c r="E325" s="31" t="s">
        <v>8616</v>
      </c>
      <c r="F325" s="31">
        <v>2</v>
      </c>
      <c r="G325" s="31">
        <v>320</v>
      </c>
      <c r="H325" s="31">
        <v>640</v>
      </c>
      <c r="I325" s="23"/>
      <c r="J325" s="31" t="s">
        <v>2319</v>
      </c>
      <c r="K325" s="31"/>
      <c r="L325" s="22"/>
      <c r="M325" s="25">
        <v>44130</v>
      </c>
      <c r="N325" s="31"/>
      <c r="O325" s="22"/>
      <c r="P325" s="37"/>
      <c r="Q325" s="26"/>
    </row>
    <row r="326" spans="2:17" ht="19.5" customHeight="1">
      <c r="B326" s="22"/>
      <c r="C326" s="22" t="s">
        <v>35</v>
      </c>
      <c r="D326" s="22" t="s">
        <v>35</v>
      </c>
      <c r="E326" s="31" t="s">
        <v>8628</v>
      </c>
      <c r="F326" s="31">
        <v>3</v>
      </c>
      <c r="G326" s="31">
        <v>4320</v>
      </c>
      <c r="H326" s="31">
        <f>F326*G326</f>
        <v>12960</v>
      </c>
      <c r="I326" s="23"/>
      <c r="J326" s="31" t="s">
        <v>457</v>
      </c>
      <c r="K326" s="31"/>
      <c r="L326" s="22"/>
      <c r="M326" s="25">
        <v>44130</v>
      </c>
      <c r="N326" s="31"/>
      <c r="O326" s="22"/>
      <c r="P326" s="37"/>
      <c r="Q326" s="26"/>
    </row>
    <row r="327" spans="2:17" ht="19.5" customHeight="1">
      <c r="B327" s="22"/>
      <c r="C327" s="22"/>
      <c r="D327" s="22"/>
      <c r="E327" s="31"/>
      <c r="F327" s="31"/>
      <c r="G327" s="31"/>
      <c r="H327" s="31"/>
      <c r="I327" s="23"/>
      <c r="J327" s="31"/>
      <c r="K327" s="31"/>
      <c r="L327" s="22"/>
      <c r="M327" s="25"/>
      <c r="N327" s="31"/>
      <c r="O327" s="22"/>
      <c r="P327" s="37"/>
      <c r="Q327" s="26"/>
    </row>
    <row r="328" spans="2:17" ht="19.5" customHeight="1">
      <c r="B328" s="22"/>
      <c r="C328" s="22" t="s">
        <v>35</v>
      </c>
      <c r="D328" s="22" t="s">
        <v>35</v>
      </c>
      <c r="E328" s="31" t="s">
        <v>8495</v>
      </c>
      <c r="F328" s="31">
        <v>2</v>
      </c>
      <c r="G328" s="31">
        <v>1880</v>
      </c>
      <c r="H328" s="31">
        <f>F328*G328</f>
        <v>3760</v>
      </c>
      <c r="I328" s="23"/>
      <c r="J328" s="31" t="s">
        <v>8629</v>
      </c>
      <c r="K328" s="31" t="s">
        <v>6051</v>
      </c>
      <c r="L328" s="22"/>
      <c r="M328" s="25">
        <v>44131</v>
      </c>
      <c r="N328" s="31"/>
      <c r="O328" s="22"/>
      <c r="P328" s="37"/>
      <c r="Q328" s="26"/>
    </row>
    <row r="329" spans="2:17" ht="19.5" customHeight="1">
      <c r="B329" s="22"/>
      <c r="C329" s="22"/>
      <c r="D329" s="22"/>
      <c r="E329" s="31"/>
      <c r="F329" s="31"/>
      <c r="G329" s="31"/>
      <c r="H329" s="31"/>
      <c r="I329" s="23"/>
      <c r="J329" s="31"/>
      <c r="K329" s="31"/>
      <c r="L329" s="22"/>
      <c r="M329" s="25"/>
      <c r="N329" s="31"/>
      <c r="O329" s="22"/>
      <c r="P329" s="37"/>
      <c r="Q329" s="26"/>
    </row>
  </sheetData>
  <mergeCells count="6">
    <mergeCell ref="B2:D2"/>
    <mergeCell ref="G2:I2"/>
    <mergeCell ref="B3:D3"/>
    <mergeCell ref="B4:D4"/>
    <mergeCell ref="B5:D5"/>
    <mergeCell ref="B6:D6"/>
  </mergeCells>
  <phoneticPr fontId="4"/>
  <pageMargins left="0.7" right="0.7" top="0.75" bottom="0.75" header="0.3" footer="0.3"/>
  <pageSetup paperSize="9" orientation="portrait" horizontalDpi="1200" verticalDpi="1200"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5D82A-AB18-44DE-992F-46940990FC25}">
  <dimension ref="B2:Q146"/>
  <sheetViews>
    <sheetView topLeftCell="A124" zoomScale="85" zoomScaleNormal="85" workbookViewId="0">
      <selection activeCell="E149" sqref="E149"/>
    </sheetView>
  </sheetViews>
  <sheetFormatPr defaultRowHeight="18.75"/>
  <cols>
    <col min="1" max="1" width="2.625" style="8" customWidth="1"/>
    <col min="2" max="2" width="15.5" style="9" bestFit="1" customWidth="1"/>
    <col min="3" max="3" width="14.375" style="9" bestFit="1" customWidth="1"/>
    <col min="4" max="4" width="13.125" style="9" bestFit="1" customWidth="1"/>
    <col min="5" max="5" width="76.875" style="8" bestFit="1" customWidth="1"/>
    <col min="6" max="6" width="6.25" style="3" customWidth="1"/>
    <col min="7" max="8" width="12.75" style="14" customWidth="1"/>
    <col min="9" max="9" width="5.75" style="3" customWidth="1"/>
    <col min="10" max="10" width="26.75" style="8" customWidth="1"/>
    <col min="11" max="11" width="37.25" style="8" bestFit="1" customWidth="1"/>
    <col min="12" max="12" width="11" style="9" customWidth="1"/>
    <col min="13" max="13" width="13.75" style="10" customWidth="1"/>
    <col min="14" max="14" width="6.375" style="8" customWidth="1"/>
    <col min="15" max="15" width="15.875" style="9" customWidth="1"/>
    <col min="16" max="16" width="15.875" style="10" customWidth="1"/>
    <col min="17" max="17" width="15.625" style="12" customWidth="1"/>
    <col min="18" max="256" width="9" style="8"/>
    <col min="257" max="257" width="2.625" style="8" customWidth="1"/>
    <col min="258" max="258" width="15.5" style="8" bestFit="1" customWidth="1"/>
    <col min="259" max="259" width="14.375" style="8" bestFit="1" customWidth="1"/>
    <col min="260" max="260" width="13.125" style="8" bestFit="1" customWidth="1"/>
    <col min="261" max="261" width="76.875" style="8" bestFit="1" customWidth="1"/>
    <col min="262" max="262" width="6.25" style="8" customWidth="1"/>
    <col min="263" max="264" width="12.75" style="8" customWidth="1"/>
    <col min="265" max="265" width="5.75" style="8" customWidth="1"/>
    <col min="266" max="266" width="26.75" style="8" customWidth="1"/>
    <col min="267" max="267" width="37.25" style="8" bestFit="1" customWidth="1"/>
    <col min="268" max="268" width="11" style="8" customWidth="1"/>
    <col min="269" max="269" width="13.75" style="8" customWidth="1"/>
    <col min="270" max="270" width="6.375" style="8" customWidth="1"/>
    <col min="271" max="272" width="15.875" style="8" customWidth="1"/>
    <col min="273" max="273" width="15.625" style="8" customWidth="1"/>
    <col min="274" max="512" width="9" style="8"/>
    <col min="513" max="513" width="2.625" style="8" customWidth="1"/>
    <col min="514" max="514" width="15.5" style="8" bestFit="1" customWidth="1"/>
    <col min="515" max="515" width="14.375" style="8" bestFit="1" customWidth="1"/>
    <col min="516" max="516" width="13.125" style="8" bestFit="1" customWidth="1"/>
    <col min="517" max="517" width="76.875" style="8" bestFit="1" customWidth="1"/>
    <col min="518" max="518" width="6.25" style="8" customWidth="1"/>
    <col min="519" max="520" width="12.75" style="8" customWidth="1"/>
    <col min="521" max="521" width="5.75" style="8" customWidth="1"/>
    <col min="522" max="522" width="26.75" style="8" customWidth="1"/>
    <col min="523" max="523" width="37.25" style="8" bestFit="1" customWidth="1"/>
    <col min="524" max="524" width="11" style="8" customWidth="1"/>
    <col min="525" max="525" width="13.75" style="8" customWidth="1"/>
    <col min="526" max="526" width="6.375" style="8" customWidth="1"/>
    <col min="527" max="528" width="15.875" style="8" customWidth="1"/>
    <col min="529" max="529" width="15.625" style="8" customWidth="1"/>
    <col min="530" max="768" width="9" style="8"/>
    <col min="769" max="769" width="2.625" style="8" customWidth="1"/>
    <col min="770" max="770" width="15.5" style="8" bestFit="1" customWidth="1"/>
    <col min="771" max="771" width="14.375" style="8" bestFit="1" customWidth="1"/>
    <col min="772" max="772" width="13.125" style="8" bestFit="1" customWidth="1"/>
    <col min="773" max="773" width="76.875" style="8" bestFit="1" customWidth="1"/>
    <col min="774" max="774" width="6.25" style="8" customWidth="1"/>
    <col min="775" max="776" width="12.75" style="8" customWidth="1"/>
    <col min="777" max="777" width="5.75" style="8" customWidth="1"/>
    <col min="778" max="778" width="26.75" style="8" customWidth="1"/>
    <col min="779" max="779" width="37.25" style="8" bestFit="1" customWidth="1"/>
    <col min="780" max="780" width="11" style="8" customWidth="1"/>
    <col min="781" max="781" width="13.75" style="8" customWidth="1"/>
    <col min="782" max="782" width="6.375" style="8" customWidth="1"/>
    <col min="783" max="784" width="15.875" style="8" customWidth="1"/>
    <col min="785" max="785" width="15.625" style="8" customWidth="1"/>
    <col min="786" max="1024" width="9" style="8"/>
    <col min="1025" max="1025" width="2.625" style="8" customWidth="1"/>
    <col min="1026" max="1026" width="15.5" style="8" bestFit="1" customWidth="1"/>
    <col min="1027" max="1027" width="14.375" style="8" bestFit="1" customWidth="1"/>
    <col min="1028" max="1028" width="13.125" style="8" bestFit="1" customWidth="1"/>
    <col min="1029" max="1029" width="76.875" style="8" bestFit="1" customWidth="1"/>
    <col min="1030" max="1030" width="6.25" style="8" customWidth="1"/>
    <col min="1031" max="1032" width="12.75" style="8" customWidth="1"/>
    <col min="1033" max="1033" width="5.75" style="8" customWidth="1"/>
    <col min="1034" max="1034" width="26.75" style="8" customWidth="1"/>
    <col min="1035" max="1035" width="37.25" style="8" bestFit="1" customWidth="1"/>
    <col min="1036" max="1036" width="11" style="8" customWidth="1"/>
    <col min="1037" max="1037" width="13.75" style="8" customWidth="1"/>
    <col min="1038" max="1038" width="6.375" style="8" customWidth="1"/>
    <col min="1039" max="1040" width="15.875" style="8" customWidth="1"/>
    <col min="1041" max="1041" width="15.625" style="8" customWidth="1"/>
    <col min="1042" max="1280" width="9" style="8"/>
    <col min="1281" max="1281" width="2.625" style="8" customWidth="1"/>
    <col min="1282" max="1282" width="15.5" style="8" bestFit="1" customWidth="1"/>
    <col min="1283" max="1283" width="14.375" style="8" bestFit="1" customWidth="1"/>
    <col min="1284" max="1284" width="13.125" style="8" bestFit="1" customWidth="1"/>
    <col min="1285" max="1285" width="76.875" style="8" bestFit="1" customWidth="1"/>
    <col min="1286" max="1286" width="6.25" style="8" customWidth="1"/>
    <col min="1287" max="1288" width="12.75" style="8" customWidth="1"/>
    <col min="1289" max="1289" width="5.75" style="8" customWidth="1"/>
    <col min="1290" max="1290" width="26.75" style="8" customWidth="1"/>
    <col min="1291" max="1291" width="37.25" style="8" bestFit="1" customWidth="1"/>
    <col min="1292" max="1292" width="11" style="8" customWidth="1"/>
    <col min="1293" max="1293" width="13.75" style="8" customWidth="1"/>
    <col min="1294" max="1294" width="6.375" style="8" customWidth="1"/>
    <col min="1295" max="1296" width="15.875" style="8" customWidth="1"/>
    <col min="1297" max="1297" width="15.625" style="8" customWidth="1"/>
    <col min="1298" max="1536" width="9" style="8"/>
    <col min="1537" max="1537" width="2.625" style="8" customWidth="1"/>
    <col min="1538" max="1538" width="15.5" style="8" bestFit="1" customWidth="1"/>
    <col min="1539" max="1539" width="14.375" style="8" bestFit="1" customWidth="1"/>
    <col min="1540" max="1540" width="13.125" style="8" bestFit="1" customWidth="1"/>
    <col min="1541" max="1541" width="76.875" style="8" bestFit="1" customWidth="1"/>
    <col min="1542" max="1542" width="6.25" style="8" customWidth="1"/>
    <col min="1543" max="1544" width="12.75" style="8" customWidth="1"/>
    <col min="1545" max="1545" width="5.75" style="8" customWidth="1"/>
    <col min="1546" max="1546" width="26.75" style="8" customWidth="1"/>
    <col min="1547" max="1547" width="37.25" style="8" bestFit="1" customWidth="1"/>
    <col min="1548" max="1548" width="11" style="8" customWidth="1"/>
    <col min="1549" max="1549" width="13.75" style="8" customWidth="1"/>
    <col min="1550" max="1550" width="6.375" style="8" customWidth="1"/>
    <col min="1551" max="1552" width="15.875" style="8" customWidth="1"/>
    <col min="1553" max="1553" width="15.625" style="8" customWidth="1"/>
    <col min="1554" max="1792" width="9" style="8"/>
    <col min="1793" max="1793" width="2.625" style="8" customWidth="1"/>
    <col min="1794" max="1794" width="15.5" style="8" bestFit="1" customWidth="1"/>
    <col min="1795" max="1795" width="14.375" style="8" bestFit="1" customWidth="1"/>
    <col min="1796" max="1796" width="13.125" style="8" bestFit="1" customWidth="1"/>
    <col min="1797" max="1797" width="76.875" style="8" bestFit="1" customWidth="1"/>
    <col min="1798" max="1798" width="6.25" style="8" customWidth="1"/>
    <col min="1799" max="1800" width="12.75" style="8" customWidth="1"/>
    <col min="1801" max="1801" width="5.75" style="8" customWidth="1"/>
    <col min="1802" max="1802" width="26.75" style="8" customWidth="1"/>
    <col min="1803" max="1803" width="37.25" style="8" bestFit="1" customWidth="1"/>
    <col min="1804" max="1804" width="11" style="8" customWidth="1"/>
    <col min="1805" max="1805" width="13.75" style="8" customWidth="1"/>
    <col min="1806" max="1806" width="6.375" style="8" customWidth="1"/>
    <col min="1807" max="1808" width="15.875" style="8" customWidth="1"/>
    <col min="1809" max="1809" width="15.625" style="8" customWidth="1"/>
    <col min="1810" max="2048" width="9" style="8"/>
    <col min="2049" max="2049" width="2.625" style="8" customWidth="1"/>
    <col min="2050" max="2050" width="15.5" style="8" bestFit="1" customWidth="1"/>
    <col min="2051" max="2051" width="14.375" style="8" bestFit="1" customWidth="1"/>
    <col min="2052" max="2052" width="13.125" style="8" bestFit="1" customWidth="1"/>
    <col min="2053" max="2053" width="76.875" style="8" bestFit="1" customWidth="1"/>
    <col min="2054" max="2054" width="6.25" style="8" customWidth="1"/>
    <col min="2055" max="2056" width="12.75" style="8" customWidth="1"/>
    <col min="2057" max="2057" width="5.75" style="8" customWidth="1"/>
    <col min="2058" max="2058" width="26.75" style="8" customWidth="1"/>
    <col min="2059" max="2059" width="37.25" style="8" bestFit="1" customWidth="1"/>
    <col min="2060" max="2060" width="11" style="8" customWidth="1"/>
    <col min="2061" max="2061" width="13.75" style="8" customWidth="1"/>
    <col min="2062" max="2062" width="6.375" style="8" customWidth="1"/>
    <col min="2063" max="2064" width="15.875" style="8" customWidth="1"/>
    <col min="2065" max="2065" width="15.625" style="8" customWidth="1"/>
    <col min="2066" max="2304" width="9" style="8"/>
    <col min="2305" max="2305" width="2.625" style="8" customWidth="1"/>
    <col min="2306" max="2306" width="15.5" style="8" bestFit="1" customWidth="1"/>
    <col min="2307" max="2307" width="14.375" style="8" bestFit="1" customWidth="1"/>
    <col min="2308" max="2308" width="13.125" style="8" bestFit="1" customWidth="1"/>
    <col min="2309" max="2309" width="76.875" style="8" bestFit="1" customWidth="1"/>
    <col min="2310" max="2310" width="6.25" style="8" customWidth="1"/>
    <col min="2311" max="2312" width="12.75" style="8" customWidth="1"/>
    <col min="2313" max="2313" width="5.75" style="8" customWidth="1"/>
    <col min="2314" max="2314" width="26.75" style="8" customWidth="1"/>
    <col min="2315" max="2315" width="37.25" style="8" bestFit="1" customWidth="1"/>
    <col min="2316" max="2316" width="11" style="8" customWidth="1"/>
    <col min="2317" max="2317" width="13.75" style="8" customWidth="1"/>
    <col min="2318" max="2318" width="6.375" style="8" customWidth="1"/>
    <col min="2319" max="2320" width="15.875" style="8" customWidth="1"/>
    <col min="2321" max="2321" width="15.625" style="8" customWidth="1"/>
    <col min="2322" max="2560" width="9" style="8"/>
    <col min="2561" max="2561" width="2.625" style="8" customWidth="1"/>
    <col min="2562" max="2562" width="15.5" style="8" bestFit="1" customWidth="1"/>
    <col min="2563" max="2563" width="14.375" style="8" bestFit="1" customWidth="1"/>
    <col min="2564" max="2564" width="13.125" style="8" bestFit="1" customWidth="1"/>
    <col min="2565" max="2565" width="76.875" style="8" bestFit="1" customWidth="1"/>
    <col min="2566" max="2566" width="6.25" style="8" customWidth="1"/>
    <col min="2567" max="2568" width="12.75" style="8" customWidth="1"/>
    <col min="2569" max="2569" width="5.75" style="8" customWidth="1"/>
    <col min="2570" max="2570" width="26.75" style="8" customWidth="1"/>
    <col min="2571" max="2571" width="37.25" style="8" bestFit="1" customWidth="1"/>
    <col min="2572" max="2572" width="11" style="8" customWidth="1"/>
    <col min="2573" max="2573" width="13.75" style="8" customWidth="1"/>
    <col min="2574" max="2574" width="6.375" style="8" customWidth="1"/>
    <col min="2575" max="2576" width="15.875" style="8" customWidth="1"/>
    <col min="2577" max="2577" width="15.625" style="8" customWidth="1"/>
    <col min="2578" max="2816" width="9" style="8"/>
    <col min="2817" max="2817" width="2.625" style="8" customWidth="1"/>
    <col min="2818" max="2818" width="15.5" style="8" bestFit="1" customWidth="1"/>
    <col min="2819" max="2819" width="14.375" style="8" bestFit="1" customWidth="1"/>
    <col min="2820" max="2820" width="13.125" style="8" bestFit="1" customWidth="1"/>
    <col min="2821" max="2821" width="76.875" style="8" bestFit="1" customWidth="1"/>
    <col min="2822" max="2822" width="6.25" style="8" customWidth="1"/>
    <col min="2823" max="2824" width="12.75" style="8" customWidth="1"/>
    <col min="2825" max="2825" width="5.75" style="8" customWidth="1"/>
    <col min="2826" max="2826" width="26.75" style="8" customWidth="1"/>
    <col min="2827" max="2827" width="37.25" style="8" bestFit="1" customWidth="1"/>
    <col min="2828" max="2828" width="11" style="8" customWidth="1"/>
    <col min="2829" max="2829" width="13.75" style="8" customWidth="1"/>
    <col min="2830" max="2830" width="6.375" style="8" customWidth="1"/>
    <col min="2831" max="2832" width="15.875" style="8" customWidth="1"/>
    <col min="2833" max="2833" width="15.625" style="8" customWidth="1"/>
    <col min="2834" max="3072" width="9" style="8"/>
    <col min="3073" max="3073" width="2.625" style="8" customWidth="1"/>
    <col min="3074" max="3074" width="15.5" style="8" bestFit="1" customWidth="1"/>
    <col min="3075" max="3075" width="14.375" style="8" bestFit="1" customWidth="1"/>
    <col min="3076" max="3076" width="13.125" style="8" bestFit="1" customWidth="1"/>
    <col min="3077" max="3077" width="76.875" style="8" bestFit="1" customWidth="1"/>
    <col min="3078" max="3078" width="6.25" style="8" customWidth="1"/>
    <col min="3079" max="3080" width="12.75" style="8" customWidth="1"/>
    <col min="3081" max="3081" width="5.75" style="8" customWidth="1"/>
    <col min="3082" max="3082" width="26.75" style="8" customWidth="1"/>
    <col min="3083" max="3083" width="37.25" style="8" bestFit="1" customWidth="1"/>
    <col min="3084" max="3084" width="11" style="8" customWidth="1"/>
    <col min="3085" max="3085" width="13.75" style="8" customWidth="1"/>
    <col min="3086" max="3086" width="6.375" style="8" customWidth="1"/>
    <col min="3087" max="3088" width="15.875" style="8" customWidth="1"/>
    <col min="3089" max="3089" width="15.625" style="8" customWidth="1"/>
    <col min="3090" max="3328" width="9" style="8"/>
    <col min="3329" max="3329" width="2.625" style="8" customWidth="1"/>
    <col min="3330" max="3330" width="15.5" style="8" bestFit="1" customWidth="1"/>
    <col min="3331" max="3331" width="14.375" style="8" bestFit="1" customWidth="1"/>
    <col min="3332" max="3332" width="13.125" style="8" bestFit="1" customWidth="1"/>
    <col min="3333" max="3333" width="76.875" style="8" bestFit="1" customWidth="1"/>
    <col min="3334" max="3334" width="6.25" style="8" customWidth="1"/>
    <col min="3335" max="3336" width="12.75" style="8" customWidth="1"/>
    <col min="3337" max="3337" width="5.75" style="8" customWidth="1"/>
    <col min="3338" max="3338" width="26.75" style="8" customWidth="1"/>
    <col min="3339" max="3339" width="37.25" style="8" bestFit="1" customWidth="1"/>
    <col min="3340" max="3340" width="11" style="8" customWidth="1"/>
    <col min="3341" max="3341" width="13.75" style="8" customWidth="1"/>
    <col min="3342" max="3342" width="6.375" style="8" customWidth="1"/>
    <col min="3343" max="3344" width="15.875" style="8" customWidth="1"/>
    <col min="3345" max="3345" width="15.625" style="8" customWidth="1"/>
    <col min="3346" max="3584" width="9" style="8"/>
    <col min="3585" max="3585" width="2.625" style="8" customWidth="1"/>
    <col min="3586" max="3586" width="15.5" style="8" bestFit="1" customWidth="1"/>
    <col min="3587" max="3587" width="14.375" style="8" bestFit="1" customWidth="1"/>
    <col min="3588" max="3588" width="13.125" style="8" bestFit="1" customWidth="1"/>
    <col min="3589" max="3589" width="76.875" style="8" bestFit="1" customWidth="1"/>
    <col min="3590" max="3590" width="6.25" style="8" customWidth="1"/>
    <col min="3591" max="3592" width="12.75" style="8" customWidth="1"/>
    <col min="3593" max="3593" width="5.75" style="8" customWidth="1"/>
    <col min="3594" max="3594" width="26.75" style="8" customWidth="1"/>
    <col min="3595" max="3595" width="37.25" style="8" bestFit="1" customWidth="1"/>
    <col min="3596" max="3596" width="11" style="8" customWidth="1"/>
    <col min="3597" max="3597" width="13.75" style="8" customWidth="1"/>
    <col min="3598" max="3598" width="6.375" style="8" customWidth="1"/>
    <col min="3599" max="3600" width="15.875" style="8" customWidth="1"/>
    <col min="3601" max="3601" width="15.625" style="8" customWidth="1"/>
    <col min="3602" max="3840" width="9" style="8"/>
    <col min="3841" max="3841" width="2.625" style="8" customWidth="1"/>
    <col min="3842" max="3842" width="15.5" style="8" bestFit="1" customWidth="1"/>
    <col min="3843" max="3843" width="14.375" style="8" bestFit="1" customWidth="1"/>
    <col min="3844" max="3844" width="13.125" style="8" bestFit="1" customWidth="1"/>
    <col min="3845" max="3845" width="76.875" style="8" bestFit="1" customWidth="1"/>
    <col min="3846" max="3846" width="6.25" style="8" customWidth="1"/>
    <col min="3847" max="3848" width="12.75" style="8" customWidth="1"/>
    <col min="3849" max="3849" width="5.75" style="8" customWidth="1"/>
    <col min="3850" max="3850" width="26.75" style="8" customWidth="1"/>
    <col min="3851" max="3851" width="37.25" style="8" bestFit="1" customWidth="1"/>
    <col min="3852" max="3852" width="11" style="8" customWidth="1"/>
    <col min="3853" max="3853" width="13.75" style="8" customWidth="1"/>
    <col min="3854" max="3854" width="6.375" style="8" customWidth="1"/>
    <col min="3855" max="3856" width="15.875" style="8" customWidth="1"/>
    <col min="3857" max="3857" width="15.625" style="8" customWidth="1"/>
    <col min="3858" max="4096" width="9" style="8"/>
    <col min="4097" max="4097" width="2.625" style="8" customWidth="1"/>
    <col min="4098" max="4098" width="15.5" style="8" bestFit="1" customWidth="1"/>
    <col min="4099" max="4099" width="14.375" style="8" bestFit="1" customWidth="1"/>
    <col min="4100" max="4100" width="13.125" style="8" bestFit="1" customWidth="1"/>
    <col min="4101" max="4101" width="76.875" style="8" bestFit="1" customWidth="1"/>
    <col min="4102" max="4102" width="6.25" style="8" customWidth="1"/>
    <col min="4103" max="4104" width="12.75" style="8" customWidth="1"/>
    <col min="4105" max="4105" width="5.75" style="8" customWidth="1"/>
    <col min="4106" max="4106" width="26.75" style="8" customWidth="1"/>
    <col min="4107" max="4107" width="37.25" style="8" bestFit="1" customWidth="1"/>
    <col min="4108" max="4108" width="11" style="8" customWidth="1"/>
    <col min="4109" max="4109" width="13.75" style="8" customWidth="1"/>
    <col min="4110" max="4110" width="6.375" style="8" customWidth="1"/>
    <col min="4111" max="4112" width="15.875" style="8" customWidth="1"/>
    <col min="4113" max="4113" width="15.625" style="8" customWidth="1"/>
    <col min="4114" max="4352" width="9" style="8"/>
    <col min="4353" max="4353" width="2.625" style="8" customWidth="1"/>
    <col min="4354" max="4354" width="15.5" style="8" bestFit="1" customWidth="1"/>
    <col min="4355" max="4355" width="14.375" style="8" bestFit="1" customWidth="1"/>
    <col min="4356" max="4356" width="13.125" style="8" bestFit="1" customWidth="1"/>
    <col min="4357" max="4357" width="76.875" style="8" bestFit="1" customWidth="1"/>
    <col min="4358" max="4358" width="6.25" style="8" customWidth="1"/>
    <col min="4359" max="4360" width="12.75" style="8" customWidth="1"/>
    <col min="4361" max="4361" width="5.75" style="8" customWidth="1"/>
    <col min="4362" max="4362" width="26.75" style="8" customWidth="1"/>
    <col min="4363" max="4363" width="37.25" style="8" bestFit="1" customWidth="1"/>
    <col min="4364" max="4364" width="11" style="8" customWidth="1"/>
    <col min="4365" max="4365" width="13.75" style="8" customWidth="1"/>
    <col min="4366" max="4366" width="6.375" style="8" customWidth="1"/>
    <col min="4367" max="4368" width="15.875" style="8" customWidth="1"/>
    <col min="4369" max="4369" width="15.625" style="8" customWidth="1"/>
    <col min="4370" max="4608" width="9" style="8"/>
    <col min="4609" max="4609" width="2.625" style="8" customWidth="1"/>
    <col min="4610" max="4610" width="15.5" style="8" bestFit="1" customWidth="1"/>
    <col min="4611" max="4611" width="14.375" style="8" bestFit="1" customWidth="1"/>
    <col min="4612" max="4612" width="13.125" style="8" bestFit="1" customWidth="1"/>
    <col min="4613" max="4613" width="76.875" style="8" bestFit="1" customWidth="1"/>
    <col min="4614" max="4614" width="6.25" style="8" customWidth="1"/>
    <col min="4615" max="4616" width="12.75" style="8" customWidth="1"/>
    <col min="4617" max="4617" width="5.75" style="8" customWidth="1"/>
    <col min="4618" max="4618" width="26.75" style="8" customWidth="1"/>
    <col min="4619" max="4619" width="37.25" style="8" bestFit="1" customWidth="1"/>
    <col min="4620" max="4620" width="11" style="8" customWidth="1"/>
    <col min="4621" max="4621" width="13.75" style="8" customWidth="1"/>
    <col min="4622" max="4622" width="6.375" style="8" customWidth="1"/>
    <col min="4623" max="4624" width="15.875" style="8" customWidth="1"/>
    <col min="4625" max="4625" width="15.625" style="8" customWidth="1"/>
    <col min="4626" max="4864" width="9" style="8"/>
    <col min="4865" max="4865" width="2.625" style="8" customWidth="1"/>
    <col min="4866" max="4866" width="15.5" style="8" bestFit="1" customWidth="1"/>
    <col min="4867" max="4867" width="14.375" style="8" bestFit="1" customWidth="1"/>
    <col min="4868" max="4868" width="13.125" style="8" bestFit="1" customWidth="1"/>
    <col min="4869" max="4869" width="76.875" style="8" bestFit="1" customWidth="1"/>
    <col min="4870" max="4870" width="6.25" style="8" customWidth="1"/>
    <col min="4871" max="4872" width="12.75" style="8" customWidth="1"/>
    <col min="4873" max="4873" width="5.75" style="8" customWidth="1"/>
    <col min="4874" max="4874" width="26.75" style="8" customWidth="1"/>
    <col min="4875" max="4875" width="37.25" style="8" bestFit="1" customWidth="1"/>
    <col min="4876" max="4876" width="11" style="8" customWidth="1"/>
    <col min="4877" max="4877" width="13.75" style="8" customWidth="1"/>
    <col min="4878" max="4878" width="6.375" style="8" customWidth="1"/>
    <col min="4879" max="4880" width="15.875" style="8" customWidth="1"/>
    <col min="4881" max="4881" width="15.625" style="8" customWidth="1"/>
    <col min="4882" max="5120" width="9" style="8"/>
    <col min="5121" max="5121" width="2.625" style="8" customWidth="1"/>
    <col min="5122" max="5122" width="15.5" style="8" bestFit="1" customWidth="1"/>
    <col min="5123" max="5123" width="14.375" style="8" bestFit="1" customWidth="1"/>
    <col min="5124" max="5124" width="13.125" style="8" bestFit="1" customWidth="1"/>
    <col min="5125" max="5125" width="76.875" style="8" bestFit="1" customWidth="1"/>
    <col min="5126" max="5126" width="6.25" style="8" customWidth="1"/>
    <col min="5127" max="5128" width="12.75" style="8" customWidth="1"/>
    <col min="5129" max="5129" width="5.75" style="8" customWidth="1"/>
    <col min="5130" max="5130" width="26.75" style="8" customWidth="1"/>
    <col min="5131" max="5131" width="37.25" style="8" bestFit="1" customWidth="1"/>
    <col min="5132" max="5132" width="11" style="8" customWidth="1"/>
    <col min="5133" max="5133" width="13.75" style="8" customWidth="1"/>
    <col min="5134" max="5134" width="6.375" style="8" customWidth="1"/>
    <col min="5135" max="5136" width="15.875" style="8" customWidth="1"/>
    <col min="5137" max="5137" width="15.625" style="8" customWidth="1"/>
    <col min="5138" max="5376" width="9" style="8"/>
    <col min="5377" max="5377" width="2.625" style="8" customWidth="1"/>
    <col min="5378" max="5378" width="15.5" style="8" bestFit="1" customWidth="1"/>
    <col min="5379" max="5379" width="14.375" style="8" bestFit="1" customWidth="1"/>
    <col min="5380" max="5380" width="13.125" style="8" bestFit="1" customWidth="1"/>
    <col min="5381" max="5381" width="76.875" style="8" bestFit="1" customWidth="1"/>
    <col min="5382" max="5382" width="6.25" style="8" customWidth="1"/>
    <col min="5383" max="5384" width="12.75" style="8" customWidth="1"/>
    <col min="5385" max="5385" width="5.75" style="8" customWidth="1"/>
    <col min="5386" max="5386" width="26.75" style="8" customWidth="1"/>
    <col min="5387" max="5387" width="37.25" style="8" bestFit="1" customWidth="1"/>
    <col min="5388" max="5388" width="11" style="8" customWidth="1"/>
    <col min="5389" max="5389" width="13.75" style="8" customWidth="1"/>
    <col min="5390" max="5390" width="6.375" style="8" customWidth="1"/>
    <col min="5391" max="5392" width="15.875" style="8" customWidth="1"/>
    <col min="5393" max="5393" width="15.625" style="8" customWidth="1"/>
    <col min="5394" max="5632" width="9" style="8"/>
    <col min="5633" max="5633" width="2.625" style="8" customWidth="1"/>
    <col min="5634" max="5634" width="15.5" style="8" bestFit="1" customWidth="1"/>
    <col min="5635" max="5635" width="14.375" style="8" bestFit="1" customWidth="1"/>
    <col min="5636" max="5636" width="13.125" style="8" bestFit="1" customWidth="1"/>
    <col min="5637" max="5637" width="76.875" style="8" bestFit="1" customWidth="1"/>
    <col min="5638" max="5638" width="6.25" style="8" customWidth="1"/>
    <col min="5639" max="5640" width="12.75" style="8" customWidth="1"/>
    <col min="5641" max="5641" width="5.75" style="8" customWidth="1"/>
    <col min="5642" max="5642" width="26.75" style="8" customWidth="1"/>
    <col min="5643" max="5643" width="37.25" style="8" bestFit="1" customWidth="1"/>
    <col min="5644" max="5644" width="11" style="8" customWidth="1"/>
    <col min="5645" max="5645" width="13.75" style="8" customWidth="1"/>
    <col min="5646" max="5646" width="6.375" style="8" customWidth="1"/>
    <col min="5647" max="5648" width="15.875" style="8" customWidth="1"/>
    <col min="5649" max="5649" width="15.625" style="8" customWidth="1"/>
    <col min="5650" max="5888" width="9" style="8"/>
    <col min="5889" max="5889" width="2.625" style="8" customWidth="1"/>
    <col min="5890" max="5890" width="15.5" style="8" bestFit="1" customWidth="1"/>
    <col min="5891" max="5891" width="14.375" style="8" bestFit="1" customWidth="1"/>
    <col min="5892" max="5892" width="13.125" style="8" bestFit="1" customWidth="1"/>
    <col min="5893" max="5893" width="76.875" style="8" bestFit="1" customWidth="1"/>
    <col min="5894" max="5894" width="6.25" style="8" customWidth="1"/>
    <col min="5895" max="5896" width="12.75" style="8" customWidth="1"/>
    <col min="5897" max="5897" width="5.75" style="8" customWidth="1"/>
    <col min="5898" max="5898" width="26.75" style="8" customWidth="1"/>
    <col min="5899" max="5899" width="37.25" style="8" bestFit="1" customWidth="1"/>
    <col min="5900" max="5900" width="11" style="8" customWidth="1"/>
    <col min="5901" max="5901" width="13.75" style="8" customWidth="1"/>
    <col min="5902" max="5902" width="6.375" style="8" customWidth="1"/>
    <col min="5903" max="5904" width="15.875" style="8" customWidth="1"/>
    <col min="5905" max="5905" width="15.625" style="8" customWidth="1"/>
    <col min="5906" max="6144" width="9" style="8"/>
    <col min="6145" max="6145" width="2.625" style="8" customWidth="1"/>
    <col min="6146" max="6146" width="15.5" style="8" bestFit="1" customWidth="1"/>
    <col min="6147" max="6147" width="14.375" style="8" bestFit="1" customWidth="1"/>
    <col min="6148" max="6148" width="13.125" style="8" bestFit="1" customWidth="1"/>
    <col min="6149" max="6149" width="76.875" style="8" bestFit="1" customWidth="1"/>
    <col min="6150" max="6150" width="6.25" style="8" customWidth="1"/>
    <col min="6151" max="6152" width="12.75" style="8" customWidth="1"/>
    <col min="6153" max="6153" width="5.75" style="8" customWidth="1"/>
    <col min="6154" max="6154" width="26.75" style="8" customWidth="1"/>
    <col min="6155" max="6155" width="37.25" style="8" bestFit="1" customWidth="1"/>
    <col min="6156" max="6156" width="11" style="8" customWidth="1"/>
    <col min="6157" max="6157" width="13.75" style="8" customWidth="1"/>
    <col min="6158" max="6158" width="6.375" style="8" customWidth="1"/>
    <col min="6159" max="6160" width="15.875" style="8" customWidth="1"/>
    <col min="6161" max="6161" width="15.625" style="8" customWidth="1"/>
    <col min="6162" max="6400" width="9" style="8"/>
    <col min="6401" max="6401" width="2.625" style="8" customWidth="1"/>
    <col min="6402" max="6402" width="15.5" style="8" bestFit="1" customWidth="1"/>
    <col min="6403" max="6403" width="14.375" style="8" bestFit="1" customWidth="1"/>
    <col min="6404" max="6404" width="13.125" style="8" bestFit="1" customWidth="1"/>
    <col min="6405" max="6405" width="76.875" style="8" bestFit="1" customWidth="1"/>
    <col min="6406" max="6406" width="6.25" style="8" customWidth="1"/>
    <col min="6407" max="6408" width="12.75" style="8" customWidth="1"/>
    <col min="6409" max="6409" width="5.75" style="8" customWidth="1"/>
    <col min="6410" max="6410" width="26.75" style="8" customWidth="1"/>
    <col min="6411" max="6411" width="37.25" style="8" bestFit="1" customWidth="1"/>
    <col min="6412" max="6412" width="11" style="8" customWidth="1"/>
    <col min="6413" max="6413" width="13.75" style="8" customWidth="1"/>
    <col min="6414" max="6414" width="6.375" style="8" customWidth="1"/>
    <col min="6415" max="6416" width="15.875" style="8" customWidth="1"/>
    <col min="6417" max="6417" width="15.625" style="8" customWidth="1"/>
    <col min="6418" max="6656" width="9" style="8"/>
    <col min="6657" max="6657" width="2.625" style="8" customWidth="1"/>
    <col min="6658" max="6658" width="15.5" style="8" bestFit="1" customWidth="1"/>
    <col min="6659" max="6659" width="14.375" style="8" bestFit="1" customWidth="1"/>
    <col min="6660" max="6660" width="13.125" style="8" bestFit="1" customWidth="1"/>
    <col min="6661" max="6661" width="76.875" style="8" bestFit="1" customWidth="1"/>
    <col min="6662" max="6662" width="6.25" style="8" customWidth="1"/>
    <col min="6663" max="6664" width="12.75" style="8" customWidth="1"/>
    <col min="6665" max="6665" width="5.75" style="8" customWidth="1"/>
    <col min="6666" max="6666" width="26.75" style="8" customWidth="1"/>
    <col min="6667" max="6667" width="37.25" style="8" bestFit="1" customWidth="1"/>
    <col min="6668" max="6668" width="11" style="8" customWidth="1"/>
    <col min="6669" max="6669" width="13.75" style="8" customWidth="1"/>
    <col min="6670" max="6670" width="6.375" style="8" customWidth="1"/>
    <col min="6671" max="6672" width="15.875" style="8" customWidth="1"/>
    <col min="6673" max="6673" width="15.625" style="8" customWidth="1"/>
    <col min="6674" max="6912" width="9" style="8"/>
    <col min="6913" max="6913" width="2.625" style="8" customWidth="1"/>
    <col min="6914" max="6914" width="15.5" style="8" bestFit="1" customWidth="1"/>
    <col min="6915" max="6915" width="14.375" style="8" bestFit="1" customWidth="1"/>
    <col min="6916" max="6916" width="13.125" style="8" bestFit="1" customWidth="1"/>
    <col min="6917" max="6917" width="76.875" style="8" bestFit="1" customWidth="1"/>
    <col min="6918" max="6918" width="6.25" style="8" customWidth="1"/>
    <col min="6919" max="6920" width="12.75" style="8" customWidth="1"/>
    <col min="6921" max="6921" width="5.75" style="8" customWidth="1"/>
    <col min="6922" max="6922" width="26.75" style="8" customWidth="1"/>
    <col min="6923" max="6923" width="37.25" style="8" bestFit="1" customWidth="1"/>
    <col min="6924" max="6924" width="11" style="8" customWidth="1"/>
    <col min="6925" max="6925" width="13.75" style="8" customWidth="1"/>
    <col min="6926" max="6926" width="6.375" style="8" customWidth="1"/>
    <col min="6927" max="6928" width="15.875" style="8" customWidth="1"/>
    <col min="6929" max="6929" width="15.625" style="8" customWidth="1"/>
    <col min="6930" max="7168" width="9" style="8"/>
    <col min="7169" max="7169" width="2.625" style="8" customWidth="1"/>
    <col min="7170" max="7170" width="15.5" style="8" bestFit="1" customWidth="1"/>
    <col min="7171" max="7171" width="14.375" style="8" bestFit="1" customWidth="1"/>
    <col min="7172" max="7172" width="13.125" style="8" bestFit="1" customWidth="1"/>
    <col min="7173" max="7173" width="76.875" style="8" bestFit="1" customWidth="1"/>
    <col min="7174" max="7174" width="6.25" style="8" customWidth="1"/>
    <col min="7175" max="7176" width="12.75" style="8" customWidth="1"/>
    <col min="7177" max="7177" width="5.75" style="8" customWidth="1"/>
    <col min="7178" max="7178" width="26.75" style="8" customWidth="1"/>
    <col min="7179" max="7179" width="37.25" style="8" bestFit="1" customWidth="1"/>
    <col min="7180" max="7180" width="11" style="8" customWidth="1"/>
    <col min="7181" max="7181" width="13.75" style="8" customWidth="1"/>
    <col min="7182" max="7182" width="6.375" style="8" customWidth="1"/>
    <col min="7183" max="7184" width="15.875" style="8" customWidth="1"/>
    <col min="7185" max="7185" width="15.625" style="8" customWidth="1"/>
    <col min="7186" max="7424" width="9" style="8"/>
    <col min="7425" max="7425" width="2.625" style="8" customWidth="1"/>
    <col min="7426" max="7426" width="15.5" style="8" bestFit="1" customWidth="1"/>
    <col min="7427" max="7427" width="14.375" style="8" bestFit="1" customWidth="1"/>
    <col min="7428" max="7428" width="13.125" style="8" bestFit="1" customWidth="1"/>
    <col min="7429" max="7429" width="76.875" style="8" bestFit="1" customWidth="1"/>
    <col min="7430" max="7430" width="6.25" style="8" customWidth="1"/>
    <col min="7431" max="7432" width="12.75" style="8" customWidth="1"/>
    <col min="7433" max="7433" width="5.75" style="8" customWidth="1"/>
    <col min="7434" max="7434" width="26.75" style="8" customWidth="1"/>
    <col min="7435" max="7435" width="37.25" style="8" bestFit="1" customWidth="1"/>
    <col min="7436" max="7436" width="11" style="8" customWidth="1"/>
    <col min="7437" max="7437" width="13.75" style="8" customWidth="1"/>
    <col min="7438" max="7438" width="6.375" style="8" customWidth="1"/>
    <col min="7439" max="7440" width="15.875" style="8" customWidth="1"/>
    <col min="7441" max="7441" width="15.625" style="8" customWidth="1"/>
    <col min="7442" max="7680" width="9" style="8"/>
    <col min="7681" max="7681" width="2.625" style="8" customWidth="1"/>
    <col min="7682" max="7682" width="15.5" style="8" bestFit="1" customWidth="1"/>
    <col min="7683" max="7683" width="14.375" style="8" bestFit="1" customWidth="1"/>
    <col min="7684" max="7684" width="13.125" style="8" bestFit="1" customWidth="1"/>
    <col min="7685" max="7685" width="76.875" style="8" bestFit="1" customWidth="1"/>
    <col min="7686" max="7686" width="6.25" style="8" customWidth="1"/>
    <col min="7687" max="7688" width="12.75" style="8" customWidth="1"/>
    <col min="7689" max="7689" width="5.75" style="8" customWidth="1"/>
    <col min="7690" max="7690" width="26.75" style="8" customWidth="1"/>
    <col min="7691" max="7691" width="37.25" style="8" bestFit="1" customWidth="1"/>
    <col min="7692" max="7692" width="11" style="8" customWidth="1"/>
    <col min="7693" max="7693" width="13.75" style="8" customWidth="1"/>
    <col min="7694" max="7694" width="6.375" style="8" customWidth="1"/>
    <col min="7695" max="7696" width="15.875" style="8" customWidth="1"/>
    <col min="7697" max="7697" width="15.625" style="8" customWidth="1"/>
    <col min="7698" max="7936" width="9" style="8"/>
    <col min="7937" max="7937" width="2.625" style="8" customWidth="1"/>
    <col min="7938" max="7938" width="15.5" style="8" bestFit="1" customWidth="1"/>
    <col min="7939" max="7939" width="14.375" style="8" bestFit="1" customWidth="1"/>
    <col min="7940" max="7940" width="13.125" style="8" bestFit="1" customWidth="1"/>
    <col min="7941" max="7941" width="76.875" style="8" bestFit="1" customWidth="1"/>
    <col min="7942" max="7942" width="6.25" style="8" customWidth="1"/>
    <col min="7943" max="7944" width="12.75" style="8" customWidth="1"/>
    <col min="7945" max="7945" width="5.75" style="8" customWidth="1"/>
    <col min="7946" max="7946" width="26.75" style="8" customWidth="1"/>
    <col min="7947" max="7947" width="37.25" style="8" bestFit="1" customWidth="1"/>
    <col min="7948" max="7948" width="11" style="8" customWidth="1"/>
    <col min="7949" max="7949" width="13.75" style="8" customWidth="1"/>
    <col min="7950" max="7950" width="6.375" style="8" customWidth="1"/>
    <col min="7951" max="7952" width="15.875" style="8" customWidth="1"/>
    <col min="7953" max="7953" width="15.625" style="8" customWidth="1"/>
    <col min="7954" max="8192" width="9" style="8"/>
    <col min="8193" max="8193" width="2.625" style="8" customWidth="1"/>
    <col min="8194" max="8194" width="15.5" style="8" bestFit="1" customWidth="1"/>
    <col min="8195" max="8195" width="14.375" style="8" bestFit="1" customWidth="1"/>
    <col min="8196" max="8196" width="13.125" style="8" bestFit="1" customWidth="1"/>
    <col min="8197" max="8197" width="76.875" style="8" bestFit="1" customWidth="1"/>
    <col min="8198" max="8198" width="6.25" style="8" customWidth="1"/>
    <col min="8199" max="8200" width="12.75" style="8" customWidth="1"/>
    <col min="8201" max="8201" width="5.75" style="8" customWidth="1"/>
    <col min="8202" max="8202" width="26.75" style="8" customWidth="1"/>
    <col min="8203" max="8203" width="37.25" style="8" bestFit="1" customWidth="1"/>
    <col min="8204" max="8204" width="11" style="8" customWidth="1"/>
    <col min="8205" max="8205" width="13.75" style="8" customWidth="1"/>
    <col min="8206" max="8206" width="6.375" style="8" customWidth="1"/>
    <col min="8207" max="8208" width="15.875" style="8" customWidth="1"/>
    <col min="8209" max="8209" width="15.625" style="8" customWidth="1"/>
    <col min="8210" max="8448" width="9" style="8"/>
    <col min="8449" max="8449" width="2.625" style="8" customWidth="1"/>
    <col min="8450" max="8450" width="15.5" style="8" bestFit="1" customWidth="1"/>
    <col min="8451" max="8451" width="14.375" style="8" bestFit="1" customWidth="1"/>
    <col min="8452" max="8452" width="13.125" style="8" bestFit="1" customWidth="1"/>
    <col min="8453" max="8453" width="76.875" style="8" bestFit="1" customWidth="1"/>
    <col min="8454" max="8454" width="6.25" style="8" customWidth="1"/>
    <col min="8455" max="8456" width="12.75" style="8" customWidth="1"/>
    <col min="8457" max="8457" width="5.75" style="8" customWidth="1"/>
    <col min="8458" max="8458" width="26.75" style="8" customWidth="1"/>
    <col min="8459" max="8459" width="37.25" style="8" bestFit="1" customWidth="1"/>
    <col min="8460" max="8460" width="11" style="8" customWidth="1"/>
    <col min="8461" max="8461" width="13.75" style="8" customWidth="1"/>
    <col min="8462" max="8462" width="6.375" style="8" customWidth="1"/>
    <col min="8463" max="8464" width="15.875" style="8" customWidth="1"/>
    <col min="8465" max="8465" width="15.625" style="8" customWidth="1"/>
    <col min="8466" max="8704" width="9" style="8"/>
    <col min="8705" max="8705" width="2.625" style="8" customWidth="1"/>
    <col min="8706" max="8706" width="15.5" style="8" bestFit="1" customWidth="1"/>
    <col min="8707" max="8707" width="14.375" style="8" bestFit="1" customWidth="1"/>
    <col min="8708" max="8708" width="13.125" style="8" bestFit="1" customWidth="1"/>
    <col min="8709" max="8709" width="76.875" style="8" bestFit="1" customWidth="1"/>
    <col min="8710" max="8710" width="6.25" style="8" customWidth="1"/>
    <col min="8711" max="8712" width="12.75" style="8" customWidth="1"/>
    <col min="8713" max="8713" width="5.75" style="8" customWidth="1"/>
    <col min="8714" max="8714" width="26.75" style="8" customWidth="1"/>
    <col min="8715" max="8715" width="37.25" style="8" bestFit="1" customWidth="1"/>
    <col min="8716" max="8716" width="11" style="8" customWidth="1"/>
    <col min="8717" max="8717" width="13.75" style="8" customWidth="1"/>
    <col min="8718" max="8718" width="6.375" style="8" customWidth="1"/>
    <col min="8719" max="8720" width="15.875" style="8" customWidth="1"/>
    <col min="8721" max="8721" width="15.625" style="8" customWidth="1"/>
    <col min="8722" max="8960" width="9" style="8"/>
    <col min="8961" max="8961" width="2.625" style="8" customWidth="1"/>
    <col min="8962" max="8962" width="15.5" style="8" bestFit="1" customWidth="1"/>
    <col min="8963" max="8963" width="14.375" style="8" bestFit="1" customWidth="1"/>
    <col min="8964" max="8964" width="13.125" style="8" bestFit="1" customWidth="1"/>
    <col min="8965" max="8965" width="76.875" style="8" bestFit="1" customWidth="1"/>
    <col min="8966" max="8966" width="6.25" style="8" customWidth="1"/>
    <col min="8967" max="8968" width="12.75" style="8" customWidth="1"/>
    <col min="8969" max="8969" width="5.75" style="8" customWidth="1"/>
    <col min="8970" max="8970" width="26.75" style="8" customWidth="1"/>
    <col min="8971" max="8971" width="37.25" style="8" bestFit="1" customWidth="1"/>
    <col min="8972" max="8972" width="11" style="8" customWidth="1"/>
    <col min="8973" max="8973" width="13.75" style="8" customWidth="1"/>
    <col min="8974" max="8974" width="6.375" style="8" customWidth="1"/>
    <col min="8975" max="8976" width="15.875" style="8" customWidth="1"/>
    <col min="8977" max="8977" width="15.625" style="8" customWidth="1"/>
    <col min="8978" max="9216" width="9" style="8"/>
    <col min="9217" max="9217" width="2.625" style="8" customWidth="1"/>
    <col min="9218" max="9218" width="15.5" style="8" bestFit="1" customWidth="1"/>
    <col min="9219" max="9219" width="14.375" style="8" bestFit="1" customWidth="1"/>
    <col min="9220" max="9220" width="13.125" style="8" bestFit="1" customWidth="1"/>
    <col min="9221" max="9221" width="76.875" style="8" bestFit="1" customWidth="1"/>
    <col min="9222" max="9222" width="6.25" style="8" customWidth="1"/>
    <col min="9223" max="9224" width="12.75" style="8" customWidth="1"/>
    <col min="9225" max="9225" width="5.75" style="8" customWidth="1"/>
    <col min="9226" max="9226" width="26.75" style="8" customWidth="1"/>
    <col min="9227" max="9227" width="37.25" style="8" bestFit="1" customWidth="1"/>
    <col min="9228" max="9228" width="11" style="8" customWidth="1"/>
    <col min="9229" max="9229" width="13.75" style="8" customWidth="1"/>
    <col min="9230" max="9230" width="6.375" style="8" customWidth="1"/>
    <col min="9231" max="9232" width="15.875" style="8" customWidth="1"/>
    <col min="9233" max="9233" width="15.625" style="8" customWidth="1"/>
    <col min="9234" max="9472" width="9" style="8"/>
    <col min="9473" max="9473" width="2.625" style="8" customWidth="1"/>
    <col min="9474" max="9474" width="15.5" style="8" bestFit="1" customWidth="1"/>
    <col min="9475" max="9475" width="14.375" style="8" bestFit="1" customWidth="1"/>
    <col min="9476" max="9476" width="13.125" style="8" bestFit="1" customWidth="1"/>
    <col min="9477" max="9477" width="76.875" style="8" bestFit="1" customWidth="1"/>
    <col min="9478" max="9478" width="6.25" style="8" customWidth="1"/>
    <col min="9479" max="9480" width="12.75" style="8" customWidth="1"/>
    <col min="9481" max="9481" width="5.75" style="8" customWidth="1"/>
    <col min="9482" max="9482" width="26.75" style="8" customWidth="1"/>
    <col min="9483" max="9483" width="37.25" style="8" bestFit="1" customWidth="1"/>
    <col min="9484" max="9484" width="11" style="8" customWidth="1"/>
    <col min="9485" max="9485" width="13.75" style="8" customWidth="1"/>
    <col min="9486" max="9486" width="6.375" style="8" customWidth="1"/>
    <col min="9487" max="9488" width="15.875" style="8" customWidth="1"/>
    <col min="9489" max="9489" width="15.625" style="8" customWidth="1"/>
    <col min="9490" max="9728" width="9" style="8"/>
    <col min="9729" max="9729" width="2.625" style="8" customWidth="1"/>
    <col min="9730" max="9730" width="15.5" style="8" bestFit="1" customWidth="1"/>
    <col min="9731" max="9731" width="14.375" style="8" bestFit="1" customWidth="1"/>
    <col min="9732" max="9732" width="13.125" style="8" bestFit="1" customWidth="1"/>
    <col min="9733" max="9733" width="76.875" style="8" bestFit="1" customWidth="1"/>
    <col min="9734" max="9734" width="6.25" style="8" customWidth="1"/>
    <col min="9735" max="9736" width="12.75" style="8" customWidth="1"/>
    <col min="9737" max="9737" width="5.75" style="8" customWidth="1"/>
    <col min="9738" max="9738" width="26.75" style="8" customWidth="1"/>
    <col min="9739" max="9739" width="37.25" style="8" bestFit="1" customWidth="1"/>
    <col min="9740" max="9740" width="11" style="8" customWidth="1"/>
    <col min="9741" max="9741" width="13.75" style="8" customWidth="1"/>
    <col min="9742" max="9742" width="6.375" style="8" customWidth="1"/>
    <col min="9743" max="9744" width="15.875" style="8" customWidth="1"/>
    <col min="9745" max="9745" width="15.625" style="8" customWidth="1"/>
    <col min="9746" max="9984" width="9" style="8"/>
    <col min="9985" max="9985" width="2.625" style="8" customWidth="1"/>
    <col min="9986" max="9986" width="15.5" style="8" bestFit="1" customWidth="1"/>
    <col min="9987" max="9987" width="14.375" style="8" bestFit="1" customWidth="1"/>
    <col min="9988" max="9988" width="13.125" style="8" bestFit="1" customWidth="1"/>
    <col min="9989" max="9989" width="76.875" style="8" bestFit="1" customWidth="1"/>
    <col min="9990" max="9990" width="6.25" style="8" customWidth="1"/>
    <col min="9991" max="9992" width="12.75" style="8" customWidth="1"/>
    <col min="9993" max="9993" width="5.75" style="8" customWidth="1"/>
    <col min="9994" max="9994" width="26.75" style="8" customWidth="1"/>
    <col min="9995" max="9995" width="37.25" style="8" bestFit="1" customWidth="1"/>
    <col min="9996" max="9996" width="11" style="8" customWidth="1"/>
    <col min="9997" max="9997" width="13.75" style="8" customWidth="1"/>
    <col min="9998" max="9998" width="6.375" style="8" customWidth="1"/>
    <col min="9999" max="10000" width="15.875" style="8" customWidth="1"/>
    <col min="10001" max="10001" width="15.625" style="8" customWidth="1"/>
    <col min="10002" max="10240" width="9" style="8"/>
    <col min="10241" max="10241" width="2.625" style="8" customWidth="1"/>
    <col min="10242" max="10242" width="15.5" style="8" bestFit="1" customWidth="1"/>
    <col min="10243" max="10243" width="14.375" style="8" bestFit="1" customWidth="1"/>
    <col min="10244" max="10244" width="13.125" style="8" bestFit="1" customWidth="1"/>
    <col min="10245" max="10245" width="76.875" style="8" bestFit="1" customWidth="1"/>
    <col min="10246" max="10246" width="6.25" style="8" customWidth="1"/>
    <col min="10247" max="10248" width="12.75" style="8" customWidth="1"/>
    <col min="10249" max="10249" width="5.75" style="8" customWidth="1"/>
    <col min="10250" max="10250" width="26.75" style="8" customWidth="1"/>
    <col min="10251" max="10251" width="37.25" style="8" bestFit="1" customWidth="1"/>
    <col min="10252" max="10252" width="11" style="8" customWidth="1"/>
    <col min="10253" max="10253" width="13.75" style="8" customWidth="1"/>
    <col min="10254" max="10254" width="6.375" style="8" customWidth="1"/>
    <col min="10255" max="10256" width="15.875" style="8" customWidth="1"/>
    <col min="10257" max="10257" width="15.625" style="8" customWidth="1"/>
    <col min="10258" max="10496" width="9" style="8"/>
    <col min="10497" max="10497" width="2.625" style="8" customWidth="1"/>
    <col min="10498" max="10498" width="15.5" style="8" bestFit="1" customWidth="1"/>
    <col min="10499" max="10499" width="14.375" style="8" bestFit="1" customWidth="1"/>
    <col min="10500" max="10500" width="13.125" style="8" bestFit="1" customWidth="1"/>
    <col min="10501" max="10501" width="76.875" style="8" bestFit="1" customWidth="1"/>
    <col min="10502" max="10502" width="6.25" style="8" customWidth="1"/>
    <col min="10503" max="10504" width="12.75" style="8" customWidth="1"/>
    <col min="10505" max="10505" width="5.75" style="8" customWidth="1"/>
    <col min="10506" max="10506" width="26.75" style="8" customWidth="1"/>
    <col min="10507" max="10507" width="37.25" style="8" bestFit="1" customWidth="1"/>
    <col min="10508" max="10508" width="11" style="8" customWidth="1"/>
    <col min="10509" max="10509" width="13.75" style="8" customWidth="1"/>
    <col min="10510" max="10510" width="6.375" style="8" customWidth="1"/>
    <col min="10511" max="10512" width="15.875" style="8" customWidth="1"/>
    <col min="10513" max="10513" width="15.625" style="8" customWidth="1"/>
    <col min="10514" max="10752" width="9" style="8"/>
    <col min="10753" max="10753" width="2.625" style="8" customWidth="1"/>
    <col min="10754" max="10754" width="15.5" style="8" bestFit="1" customWidth="1"/>
    <col min="10755" max="10755" width="14.375" style="8" bestFit="1" customWidth="1"/>
    <col min="10756" max="10756" width="13.125" style="8" bestFit="1" customWidth="1"/>
    <col min="10757" max="10757" width="76.875" style="8" bestFit="1" customWidth="1"/>
    <col min="10758" max="10758" width="6.25" style="8" customWidth="1"/>
    <col min="10759" max="10760" width="12.75" style="8" customWidth="1"/>
    <col min="10761" max="10761" width="5.75" style="8" customWidth="1"/>
    <col min="10762" max="10762" width="26.75" style="8" customWidth="1"/>
    <col min="10763" max="10763" width="37.25" style="8" bestFit="1" customWidth="1"/>
    <col min="10764" max="10764" width="11" style="8" customWidth="1"/>
    <col min="10765" max="10765" width="13.75" style="8" customWidth="1"/>
    <col min="10766" max="10766" width="6.375" style="8" customWidth="1"/>
    <col min="10767" max="10768" width="15.875" style="8" customWidth="1"/>
    <col min="10769" max="10769" width="15.625" style="8" customWidth="1"/>
    <col min="10770" max="11008" width="9" style="8"/>
    <col min="11009" max="11009" width="2.625" style="8" customWidth="1"/>
    <col min="11010" max="11010" width="15.5" style="8" bestFit="1" customWidth="1"/>
    <col min="11011" max="11011" width="14.375" style="8" bestFit="1" customWidth="1"/>
    <col min="11012" max="11012" width="13.125" style="8" bestFit="1" customWidth="1"/>
    <col min="11013" max="11013" width="76.875" style="8" bestFit="1" customWidth="1"/>
    <col min="11014" max="11014" width="6.25" style="8" customWidth="1"/>
    <col min="11015" max="11016" width="12.75" style="8" customWidth="1"/>
    <col min="11017" max="11017" width="5.75" style="8" customWidth="1"/>
    <col min="11018" max="11018" width="26.75" style="8" customWidth="1"/>
    <col min="11019" max="11019" width="37.25" style="8" bestFit="1" customWidth="1"/>
    <col min="11020" max="11020" width="11" style="8" customWidth="1"/>
    <col min="11021" max="11021" width="13.75" style="8" customWidth="1"/>
    <col min="11022" max="11022" width="6.375" style="8" customWidth="1"/>
    <col min="11023" max="11024" width="15.875" style="8" customWidth="1"/>
    <col min="11025" max="11025" width="15.625" style="8" customWidth="1"/>
    <col min="11026" max="11264" width="9" style="8"/>
    <col min="11265" max="11265" width="2.625" style="8" customWidth="1"/>
    <col min="11266" max="11266" width="15.5" style="8" bestFit="1" customWidth="1"/>
    <col min="11267" max="11267" width="14.375" style="8" bestFit="1" customWidth="1"/>
    <col min="11268" max="11268" width="13.125" style="8" bestFit="1" customWidth="1"/>
    <col min="11269" max="11269" width="76.875" style="8" bestFit="1" customWidth="1"/>
    <col min="11270" max="11270" width="6.25" style="8" customWidth="1"/>
    <col min="11271" max="11272" width="12.75" style="8" customWidth="1"/>
    <col min="11273" max="11273" width="5.75" style="8" customWidth="1"/>
    <col min="11274" max="11274" width="26.75" style="8" customWidth="1"/>
    <col min="11275" max="11275" width="37.25" style="8" bestFit="1" customWidth="1"/>
    <col min="11276" max="11276" width="11" style="8" customWidth="1"/>
    <col min="11277" max="11277" width="13.75" style="8" customWidth="1"/>
    <col min="11278" max="11278" width="6.375" style="8" customWidth="1"/>
    <col min="11279" max="11280" width="15.875" style="8" customWidth="1"/>
    <col min="11281" max="11281" width="15.625" style="8" customWidth="1"/>
    <col min="11282" max="11520" width="9" style="8"/>
    <col min="11521" max="11521" width="2.625" style="8" customWidth="1"/>
    <col min="11522" max="11522" width="15.5" style="8" bestFit="1" customWidth="1"/>
    <col min="11523" max="11523" width="14.375" style="8" bestFit="1" customWidth="1"/>
    <col min="11524" max="11524" width="13.125" style="8" bestFit="1" customWidth="1"/>
    <col min="11525" max="11525" width="76.875" style="8" bestFit="1" customWidth="1"/>
    <col min="11526" max="11526" width="6.25" style="8" customWidth="1"/>
    <col min="11527" max="11528" width="12.75" style="8" customWidth="1"/>
    <col min="11529" max="11529" width="5.75" style="8" customWidth="1"/>
    <col min="11530" max="11530" width="26.75" style="8" customWidth="1"/>
    <col min="11531" max="11531" width="37.25" style="8" bestFit="1" customWidth="1"/>
    <col min="11532" max="11532" width="11" style="8" customWidth="1"/>
    <col min="11533" max="11533" width="13.75" style="8" customWidth="1"/>
    <col min="11534" max="11534" width="6.375" style="8" customWidth="1"/>
    <col min="11535" max="11536" width="15.875" style="8" customWidth="1"/>
    <col min="11537" max="11537" width="15.625" style="8" customWidth="1"/>
    <col min="11538" max="11776" width="9" style="8"/>
    <col min="11777" max="11777" width="2.625" style="8" customWidth="1"/>
    <col min="11778" max="11778" width="15.5" style="8" bestFit="1" customWidth="1"/>
    <col min="11779" max="11779" width="14.375" style="8" bestFit="1" customWidth="1"/>
    <col min="11780" max="11780" width="13.125" style="8" bestFit="1" customWidth="1"/>
    <col min="11781" max="11781" width="76.875" style="8" bestFit="1" customWidth="1"/>
    <col min="11782" max="11782" width="6.25" style="8" customWidth="1"/>
    <col min="11783" max="11784" width="12.75" style="8" customWidth="1"/>
    <col min="11785" max="11785" width="5.75" style="8" customWidth="1"/>
    <col min="11786" max="11786" width="26.75" style="8" customWidth="1"/>
    <col min="11787" max="11787" width="37.25" style="8" bestFit="1" customWidth="1"/>
    <col min="11788" max="11788" width="11" style="8" customWidth="1"/>
    <col min="11789" max="11789" width="13.75" style="8" customWidth="1"/>
    <col min="11790" max="11790" width="6.375" style="8" customWidth="1"/>
    <col min="11791" max="11792" width="15.875" style="8" customWidth="1"/>
    <col min="11793" max="11793" width="15.625" style="8" customWidth="1"/>
    <col min="11794" max="12032" width="9" style="8"/>
    <col min="12033" max="12033" width="2.625" style="8" customWidth="1"/>
    <col min="12034" max="12034" width="15.5" style="8" bestFit="1" customWidth="1"/>
    <col min="12035" max="12035" width="14.375" style="8" bestFit="1" customWidth="1"/>
    <col min="12036" max="12036" width="13.125" style="8" bestFit="1" customWidth="1"/>
    <col min="12037" max="12037" width="76.875" style="8" bestFit="1" customWidth="1"/>
    <col min="12038" max="12038" width="6.25" style="8" customWidth="1"/>
    <col min="12039" max="12040" width="12.75" style="8" customWidth="1"/>
    <col min="12041" max="12041" width="5.75" style="8" customWidth="1"/>
    <col min="12042" max="12042" width="26.75" style="8" customWidth="1"/>
    <col min="12043" max="12043" width="37.25" style="8" bestFit="1" customWidth="1"/>
    <col min="12044" max="12044" width="11" style="8" customWidth="1"/>
    <col min="12045" max="12045" width="13.75" style="8" customWidth="1"/>
    <col min="12046" max="12046" width="6.375" style="8" customWidth="1"/>
    <col min="12047" max="12048" width="15.875" style="8" customWidth="1"/>
    <col min="12049" max="12049" width="15.625" style="8" customWidth="1"/>
    <col min="12050" max="12288" width="9" style="8"/>
    <col min="12289" max="12289" width="2.625" style="8" customWidth="1"/>
    <col min="12290" max="12290" width="15.5" style="8" bestFit="1" customWidth="1"/>
    <col min="12291" max="12291" width="14.375" style="8" bestFit="1" customWidth="1"/>
    <col min="12292" max="12292" width="13.125" style="8" bestFit="1" customWidth="1"/>
    <col min="12293" max="12293" width="76.875" style="8" bestFit="1" customWidth="1"/>
    <col min="12294" max="12294" width="6.25" style="8" customWidth="1"/>
    <col min="12295" max="12296" width="12.75" style="8" customWidth="1"/>
    <col min="12297" max="12297" width="5.75" style="8" customWidth="1"/>
    <col min="12298" max="12298" width="26.75" style="8" customWidth="1"/>
    <col min="12299" max="12299" width="37.25" style="8" bestFit="1" customWidth="1"/>
    <col min="12300" max="12300" width="11" style="8" customWidth="1"/>
    <col min="12301" max="12301" width="13.75" style="8" customWidth="1"/>
    <col min="12302" max="12302" width="6.375" style="8" customWidth="1"/>
    <col min="12303" max="12304" width="15.875" style="8" customWidth="1"/>
    <col min="12305" max="12305" width="15.625" style="8" customWidth="1"/>
    <col min="12306" max="12544" width="9" style="8"/>
    <col min="12545" max="12545" width="2.625" style="8" customWidth="1"/>
    <col min="12546" max="12546" width="15.5" style="8" bestFit="1" customWidth="1"/>
    <col min="12547" max="12547" width="14.375" style="8" bestFit="1" customWidth="1"/>
    <col min="12548" max="12548" width="13.125" style="8" bestFit="1" customWidth="1"/>
    <col min="12549" max="12549" width="76.875" style="8" bestFit="1" customWidth="1"/>
    <col min="12550" max="12550" width="6.25" style="8" customWidth="1"/>
    <col min="12551" max="12552" width="12.75" style="8" customWidth="1"/>
    <col min="12553" max="12553" width="5.75" style="8" customWidth="1"/>
    <col min="12554" max="12554" width="26.75" style="8" customWidth="1"/>
    <col min="12555" max="12555" width="37.25" style="8" bestFit="1" customWidth="1"/>
    <col min="12556" max="12556" width="11" style="8" customWidth="1"/>
    <col min="12557" max="12557" width="13.75" style="8" customWidth="1"/>
    <col min="12558" max="12558" width="6.375" style="8" customWidth="1"/>
    <col min="12559" max="12560" width="15.875" style="8" customWidth="1"/>
    <col min="12561" max="12561" width="15.625" style="8" customWidth="1"/>
    <col min="12562" max="12800" width="9" style="8"/>
    <col min="12801" max="12801" width="2.625" style="8" customWidth="1"/>
    <col min="12802" max="12802" width="15.5" style="8" bestFit="1" customWidth="1"/>
    <col min="12803" max="12803" width="14.375" style="8" bestFit="1" customWidth="1"/>
    <col min="12804" max="12804" width="13.125" style="8" bestFit="1" customWidth="1"/>
    <col min="12805" max="12805" width="76.875" style="8" bestFit="1" customWidth="1"/>
    <col min="12806" max="12806" width="6.25" style="8" customWidth="1"/>
    <col min="12807" max="12808" width="12.75" style="8" customWidth="1"/>
    <col min="12809" max="12809" width="5.75" style="8" customWidth="1"/>
    <col min="12810" max="12810" width="26.75" style="8" customWidth="1"/>
    <col min="12811" max="12811" width="37.25" style="8" bestFit="1" customWidth="1"/>
    <col min="12812" max="12812" width="11" style="8" customWidth="1"/>
    <col min="12813" max="12813" width="13.75" style="8" customWidth="1"/>
    <col min="12814" max="12814" width="6.375" style="8" customWidth="1"/>
    <col min="12815" max="12816" width="15.875" style="8" customWidth="1"/>
    <col min="12817" max="12817" width="15.625" style="8" customWidth="1"/>
    <col min="12818" max="13056" width="9" style="8"/>
    <col min="13057" max="13057" width="2.625" style="8" customWidth="1"/>
    <col min="13058" max="13058" width="15.5" style="8" bestFit="1" customWidth="1"/>
    <col min="13059" max="13059" width="14.375" style="8" bestFit="1" customWidth="1"/>
    <col min="13060" max="13060" width="13.125" style="8" bestFit="1" customWidth="1"/>
    <col min="13061" max="13061" width="76.875" style="8" bestFit="1" customWidth="1"/>
    <col min="13062" max="13062" width="6.25" style="8" customWidth="1"/>
    <col min="13063" max="13064" width="12.75" style="8" customWidth="1"/>
    <col min="13065" max="13065" width="5.75" style="8" customWidth="1"/>
    <col min="13066" max="13066" width="26.75" style="8" customWidth="1"/>
    <col min="13067" max="13067" width="37.25" style="8" bestFit="1" customWidth="1"/>
    <col min="13068" max="13068" width="11" style="8" customWidth="1"/>
    <col min="13069" max="13069" width="13.75" style="8" customWidth="1"/>
    <col min="13070" max="13070" width="6.375" style="8" customWidth="1"/>
    <col min="13071" max="13072" width="15.875" style="8" customWidth="1"/>
    <col min="13073" max="13073" width="15.625" style="8" customWidth="1"/>
    <col min="13074" max="13312" width="9" style="8"/>
    <col min="13313" max="13313" width="2.625" style="8" customWidth="1"/>
    <col min="13314" max="13314" width="15.5" style="8" bestFit="1" customWidth="1"/>
    <col min="13315" max="13315" width="14.375" style="8" bestFit="1" customWidth="1"/>
    <col min="13316" max="13316" width="13.125" style="8" bestFit="1" customWidth="1"/>
    <col min="13317" max="13317" width="76.875" style="8" bestFit="1" customWidth="1"/>
    <col min="13318" max="13318" width="6.25" style="8" customWidth="1"/>
    <col min="13319" max="13320" width="12.75" style="8" customWidth="1"/>
    <col min="13321" max="13321" width="5.75" style="8" customWidth="1"/>
    <col min="13322" max="13322" width="26.75" style="8" customWidth="1"/>
    <col min="13323" max="13323" width="37.25" style="8" bestFit="1" customWidth="1"/>
    <col min="13324" max="13324" width="11" style="8" customWidth="1"/>
    <col min="13325" max="13325" width="13.75" style="8" customWidth="1"/>
    <col min="13326" max="13326" width="6.375" style="8" customWidth="1"/>
    <col min="13327" max="13328" width="15.875" style="8" customWidth="1"/>
    <col min="13329" max="13329" width="15.625" style="8" customWidth="1"/>
    <col min="13330" max="13568" width="9" style="8"/>
    <col min="13569" max="13569" width="2.625" style="8" customWidth="1"/>
    <col min="13570" max="13570" width="15.5" style="8" bestFit="1" customWidth="1"/>
    <col min="13571" max="13571" width="14.375" style="8" bestFit="1" customWidth="1"/>
    <col min="13572" max="13572" width="13.125" style="8" bestFit="1" customWidth="1"/>
    <col min="13573" max="13573" width="76.875" style="8" bestFit="1" customWidth="1"/>
    <col min="13574" max="13574" width="6.25" style="8" customWidth="1"/>
    <col min="13575" max="13576" width="12.75" style="8" customWidth="1"/>
    <col min="13577" max="13577" width="5.75" style="8" customWidth="1"/>
    <col min="13578" max="13578" width="26.75" style="8" customWidth="1"/>
    <col min="13579" max="13579" width="37.25" style="8" bestFit="1" customWidth="1"/>
    <col min="13580" max="13580" width="11" style="8" customWidth="1"/>
    <col min="13581" max="13581" width="13.75" style="8" customWidth="1"/>
    <col min="13582" max="13582" width="6.375" style="8" customWidth="1"/>
    <col min="13583" max="13584" width="15.875" style="8" customWidth="1"/>
    <col min="13585" max="13585" width="15.625" style="8" customWidth="1"/>
    <col min="13586" max="13824" width="9" style="8"/>
    <col min="13825" max="13825" width="2.625" style="8" customWidth="1"/>
    <col min="13826" max="13826" width="15.5" style="8" bestFit="1" customWidth="1"/>
    <col min="13827" max="13827" width="14.375" style="8" bestFit="1" customWidth="1"/>
    <col min="13828" max="13828" width="13.125" style="8" bestFit="1" customWidth="1"/>
    <col min="13829" max="13829" width="76.875" style="8" bestFit="1" customWidth="1"/>
    <col min="13830" max="13830" width="6.25" style="8" customWidth="1"/>
    <col min="13831" max="13832" width="12.75" style="8" customWidth="1"/>
    <col min="13833" max="13833" width="5.75" style="8" customWidth="1"/>
    <col min="13834" max="13834" width="26.75" style="8" customWidth="1"/>
    <col min="13835" max="13835" width="37.25" style="8" bestFit="1" customWidth="1"/>
    <col min="13836" max="13836" width="11" style="8" customWidth="1"/>
    <col min="13837" max="13837" width="13.75" style="8" customWidth="1"/>
    <col min="13838" max="13838" width="6.375" style="8" customWidth="1"/>
    <col min="13839" max="13840" width="15.875" style="8" customWidth="1"/>
    <col min="13841" max="13841" width="15.625" style="8" customWidth="1"/>
    <col min="13842" max="14080" width="9" style="8"/>
    <col min="14081" max="14081" width="2.625" style="8" customWidth="1"/>
    <col min="14082" max="14082" width="15.5" style="8" bestFit="1" customWidth="1"/>
    <col min="14083" max="14083" width="14.375" style="8" bestFit="1" customWidth="1"/>
    <col min="14084" max="14084" width="13.125" style="8" bestFit="1" customWidth="1"/>
    <col min="14085" max="14085" width="76.875" style="8" bestFit="1" customWidth="1"/>
    <col min="14086" max="14086" width="6.25" style="8" customWidth="1"/>
    <col min="14087" max="14088" width="12.75" style="8" customWidth="1"/>
    <col min="14089" max="14089" width="5.75" style="8" customWidth="1"/>
    <col min="14090" max="14090" width="26.75" style="8" customWidth="1"/>
    <col min="14091" max="14091" width="37.25" style="8" bestFit="1" customWidth="1"/>
    <col min="14092" max="14092" width="11" style="8" customWidth="1"/>
    <col min="14093" max="14093" width="13.75" style="8" customWidth="1"/>
    <col min="14094" max="14094" width="6.375" style="8" customWidth="1"/>
    <col min="14095" max="14096" width="15.875" style="8" customWidth="1"/>
    <col min="14097" max="14097" width="15.625" style="8" customWidth="1"/>
    <col min="14098" max="14336" width="9" style="8"/>
    <col min="14337" max="14337" width="2.625" style="8" customWidth="1"/>
    <col min="14338" max="14338" width="15.5" style="8" bestFit="1" customWidth="1"/>
    <col min="14339" max="14339" width="14.375" style="8" bestFit="1" customWidth="1"/>
    <col min="14340" max="14340" width="13.125" style="8" bestFit="1" customWidth="1"/>
    <col min="14341" max="14341" width="76.875" style="8" bestFit="1" customWidth="1"/>
    <col min="14342" max="14342" width="6.25" style="8" customWidth="1"/>
    <col min="14343" max="14344" width="12.75" style="8" customWidth="1"/>
    <col min="14345" max="14345" width="5.75" style="8" customWidth="1"/>
    <col min="14346" max="14346" width="26.75" style="8" customWidth="1"/>
    <col min="14347" max="14347" width="37.25" style="8" bestFit="1" customWidth="1"/>
    <col min="14348" max="14348" width="11" style="8" customWidth="1"/>
    <col min="14349" max="14349" width="13.75" style="8" customWidth="1"/>
    <col min="14350" max="14350" width="6.375" style="8" customWidth="1"/>
    <col min="14351" max="14352" width="15.875" style="8" customWidth="1"/>
    <col min="14353" max="14353" width="15.625" style="8" customWidth="1"/>
    <col min="14354" max="14592" width="9" style="8"/>
    <col min="14593" max="14593" width="2.625" style="8" customWidth="1"/>
    <col min="14594" max="14594" width="15.5" style="8" bestFit="1" customWidth="1"/>
    <col min="14595" max="14595" width="14.375" style="8" bestFit="1" customWidth="1"/>
    <col min="14596" max="14596" width="13.125" style="8" bestFit="1" customWidth="1"/>
    <col min="14597" max="14597" width="76.875" style="8" bestFit="1" customWidth="1"/>
    <col min="14598" max="14598" width="6.25" style="8" customWidth="1"/>
    <col min="14599" max="14600" width="12.75" style="8" customWidth="1"/>
    <col min="14601" max="14601" width="5.75" style="8" customWidth="1"/>
    <col min="14602" max="14602" width="26.75" style="8" customWidth="1"/>
    <col min="14603" max="14603" width="37.25" style="8" bestFit="1" customWidth="1"/>
    <col min="14604" max="14604" width="11" style="8" customWidth="1"/>
    <col min="14605" max="14605" width="13.75" style="8" customWidth="1"/>
    <col min="14606" max="14606" width="6.375" style="8" customWidth="1"/>
    <col min="14607" max="14608" width="15.875" style="8" customWidth="1"/>
    <col min="14609" max="14609" width="15.625" style="8" customWidth="1"/>
    <col min="14610" max="14848" width="9" style="8"/>
    <col min="14849" max="14849" width="2.625" style="8" customWidth="1"/>
    <col min="14850" max="14850" width="15.5" style="8" bestFit="1" customWidth="1"/>
    <col min="14851" max="14851" width="14.375" style="8" bestFit="1" customWidth="1"/>
    <col min="14852" max="14852" width="13.125" style="8" bestFit="1" customWidth="1"/>
    <col min="14853" max="14853" width="76.875" style="8" bestFit="1" customWidth="1"/>
    <col min="14854" max="14854" width="6.25" style="8" customWidth="1"/>
    <col min="14855" max="14856" width="12.75" style="8" customWidth="1"/>
    <col min="14857" max="14857" width="5.75" style="8" customWidth="1"/>
    <col min="14858" max="14858" width="26.75" style="8" customWidth="1"/>
    <col min="14859" max="14859" width="37.25" style="8" bestFit="1" customWidth="1"/>
    <col min="14860" max="14860" width="11" style="8" customWidth="1"/>
    <col min="14861" max="14861" width="13.75" style="8" customWidth="1"/>
    <col min="14862" max="14862" width="6.375" style="8" customWidth="1"/>
    <col min="14863" max="14864" width="15.875" style="8" customWidth="1"/>
    <col min="14865" max="14865" width="15.625" style="8" customWidth="1"/>
    <col min="14866" max="15104" width="9" style="8"/>
    <col min="15105" max="15105" width="2.625" style="8" customWidth="1"/>
    <col min="15106" max="15106" width="15.5" style="8" bestFit="1" customWidth="1"/>
    <col min="15107" max="15107" width="14.375" style="8" bestFit="1" customWidth="1"/>
    <col min="15108" max="15108" width="13.125" style="8" bestFit="1" customWidth="1"/>
    <col min="15109" max="15109" width="76.875" style="8" bestFit="1" customWidth="1"/>
    <col min="15110" max="15110" width="6.25" style="8" customWidth="1"/>
    <col min="15111" max="15112" width="12.75" style="8" customWidth="1"/>
    <col min="15113" max="15113" width="5.75" style="8" customWidth="1"/>
    <col min="15114" max="15114" width="26.75" style="8" customWidth="1"/>
    <col min="15115" max="15115" width="37.25" style="8" bestFit="1" customWidth="1"/>
    <col min="15116" max="15116" width="11" style="8" customWidth="1"/>
    <col min="15117" max="15117" width="13.75" style="8" customWidth="1"/>
    <col min="15118" max="15118" width="6.375" style="8" customWidth="1"/>
    <col min="15119" max="15120" width="15.875" style="8" customWidth="1"/>
    <col min="15121" max="15121" width="15.625" style="8" customWidth="1"/>
    <col min="15122" max="15360" width="9" style="8"/>
    <col min="15361" max="15361" width="2.625" style="8" customWidth="1"/>
    <col min="15362" max="15362" width="15.5" style="8" bestFit="1" customWidth="1"/>
    <col min="15363" max="15363" width="14.375" style="8" bestFit="1" customWidth="1"/>
    <col min="15364" max="15364" width="13.125" style="8" bestFit="1" customWidth="1"/>
    <col min="15365" max="15365" width="76.875" style="8" bestFit="1" customWidth="1"/>
    <col min="15366" max="15366" width="6.25" style="8" customWidth="1"/>
    <col min="15367" max="15368" width="12.75" style="8" customWidth="1"/>
    <col min="15369" max="15369" width="5.75" style="8" customWidth="1"/>
    <col min="15370" max="15370" width="26.75" style="8" customWidth="1"/>
    <col min="15371" max="15371" width="37.25" style="8" bestFit="1" customWidth="1"/>
    <col min="15372" max="15372" width="11" style="8" customWidth="1"/>
    <col min="15373" max="15373" width="13.75" style="8" customWidth="1"/>
    <col min="15374" max="15374" width="6.375" style="8" customWidth="1"/>
    <col min="15375" max="15376" width="15.875" style="8" customWidth="1"/>
    <col min="15377" max="15377" width="15.625" style="8" customWidth="1"/>
    <col min="15378" max="15616" width="9" style="8"/>
    <col min="15617" max="15617" width="2.625" style="8" customWidth="1"/>
    <col min="15618" max="15618" width="15.5" style="8" bestFit="1" customWidth="1"/>
    <col min="15619" max="15619" width="14.375" style="8" bestFit="1" customWidth="1"/>
    <col min="15620" max="15620" width="13.125" style="8" bestFit="1" customWidth="1"/>
    <col min="15621" max="15621" width="76.875" style="8" bestFit="1" customWidth="1"/>
    <col min="15622" max="15622" width="6.25" style="8" customWidth="1"/>
    <col min="15623" max="15624" width="12.75" style="8" customWidth="1"/>
    <col min="15625" max="15625" width="5.75" style="8" customWidth="1"/>
    <col min="15626" max="15626" width="26.75" style="8" customWidth="1"/>
    <col min="15627" max="15627" width="37.25" style="8" bestFit="1" customWidth="1"/>
    <col min="15628" max="15628" width="11" style="8" customWidth="1"/>
    <col min="15629" max="15629" width="13.75" style="8" customWidth="1"/>
    <col min="15630" max="15630" width="6.375" style="8" customWidth="1"/>
    <col min="15631" max="15632" width="15.875" style="8" customWidth="1"/>
    <col min="15633" max="15633" width="15.625" style="8" customWidth="1"/>
    <col min="15634" max="15872" width="9" style="8"/>
    <col min="15873" max="15873" width="2.625" style="8" customWidth="1"/>
    <col min="15874" max="15874" width="15.5" style="8" bestFit="1" customWidth="1"/>
    <col min="15875" max="15875" width="14.375" style="8" bestFit="1" customWidth="1"/>
    <col min="15876" max="15876" width="13.125" style="8" bestFit="1" customWidth="1"/>
    <col min="15877" max="15877" width="76.875" style="8" bestFit="1" customWidth="1"/>
    <col min="15878" max="15878" width="6.25" style="8" customWidth="1"/>
    <col min="15879" max="15880" width="12.75" style="8" customWidth="1"/>
    <col min="15881" max="15881" width="5.75" style="8" customWidth="1"/>
    <col min="15882" max="15882" width="26.75" style="8" customWidth="1"/>
    <col min="15883" max="15883" width="37.25" style="8" bestFit="1" customWidth="1"/>
    <col min="15884" max="15884" width="11" style="8" customWidth="1"/>
    <col min="15885" max="15885" width="13.75" style="8" customWidth="1"/>
    <col min="15886" max="15886" width="6.375" style="8" customWidth="1"/>
    <col min="15887" max="15888" width="15.875" style="8" customWidth="1"/>
    <col min="15889" max="15889" width="15.625" style="8" customWidth="1"/>
    <col min="15890" max="16128" width="9" style="8"/>
    <col min="16129" max="16129" width="2.625" style="8" customWidth="1"/>
    <col min="16130" max="16130" width="15.5" style="8" bestFit="1" customWidth="1"/>
    <col min="16131" max="16131" width="14.375" style="8" bestFit="1" customWidth="1"/>
    <col min="16132" max="16132" width="13.125" style="8" bestFit="1" customWidth="1"/>
    <col min="16133" max="16133" width="76.875" style="8" bestFit="1" customWidth="1"/>
    <col min="16134" max="16134" width="6.25" style="8" customWidth="1"/>
    <col min="16135" max="16136" width="12.75" style="8" customWidth="1"/>
    <col min="16137" max="16137" width="5.75" style="8" customWidth="1"/>
    <col min="16138" max="16138" width="26.75" style="8" customWidth="1"/>
    <col min="16139" max="16139" width="37.25" style="8" bestFit="1" customWidth="1"/>
    <col min="16140" max="16140" width="11" style="8" customWidth="1"/>
    <col min="16141" max="16141" width="13.75" style="8" customWidth="1"/>
    <col min="16142" max="16142" width="6.375" style="8" customWidth="1"/>
    <col min="16143" max="16144" width="15.875" style="8" customWidth="1"/>
    <col min="16145" max="16145" width="15.625" style="8" customWidth="1"/>
    <col min="16146" max="16384" width="9" style="8"/>
  </cols>
  <sheetData>
    <row r="2" spans="2:17" ht="20.100000000000001" customHeight="1">
      <c r="B2" s="1" t="s">
        <v>0</v>
      </c>
      <c r="C2" s="1"/>
      <c r="D2" s="1"/>
      <c r="E2" s="2" t="s">
        <v>5945</v>
      </c>
      <c r="G2" s="4" t="s">
        <v>2</v>
      </c>
      <c r="H2" s="5"/>
      <c r="I2" s="6"/>
      <c r="J2" s="7">
        <f>SUM(H:H)</f>
        <v>2146380</v>
      </c>
    </row>
    <row r="3" spans="2:17" ht="20.100000000000001" customHeight="1">
      <c r="B3" s="1" t="s">
        <v>3</v>
      </c>
      <c r="C3" s="1"/>
      <c r="D3" s="1"/>
      <c r="E3" s="13" t="s">
        <v>4</v>
      </c>
    </row>
    <row r="4" spans="2:17" ht="20.100000000000001" customHeight="1">
      <c r="B4" s="1" t="s">
        <v>5</v>
      </c>
      <c r="C4" s="1"/>
      <c r="D4" s="1"/>
      <c r="E4" s="13">
        <v>179145</v>
      </c>
      <c r="J4" s="15"/>
      <c r="K4" s="16"/>
    </row>
    <row r="5" spans="2:17" ht="20.100000000000001" customHeight="1">
      <c r="B5" s="1" t="s">
        <v>6</v>
      </c>
      <c r="C5" s="1"/>
      <c r="D5" s="1"/>
      <c r="E5" s="17"/>
      <c r="J5" s="15"/>
      <c r="K5" s="16"/>
    </row>
    <row r="6" spans="2:17" ht="20.100000000000001" customHeight="1">
      <c r="B6" s="1" t="s">
        <v>7</v>
      </c>
      <c r="C6" s="1"/>
      <c r="D6" s="1"/>
      <c r="E6" s="17"/>
      <c r="J6" s="15"/>
      <c r="K6" s="16"/>
    </row>
    <row r="7" spans="2:17" ht="20.100000000000001" customHeight="1">
      <c r="B7" s="18"/>
      <c r="C7" s="18"/>
      <c r="D7" s="18"/>
      <c r="E7" s="19"/>
      <c r="J7" s="15"/>
      <c r="K7" s="16"/>
      <c r="L7" s="20"/>
    </row>
    <row r="9" spans="2:17" s="9" customFormat="1" ht="19.5" customHeight="1">
      <c r="B9" s="21" t="s">
        <v>8</v>
      </c>
      <c r="C9" s="21" t="s">
        <v>9</v>
      </c>
      <c r="D9" s="21" t="s">
        <v>10</v>
      </c>
      <c r="E9" s="22" t="s">
        <v>11</v>
      </c>
      <c r="F9" s="23" t="s">
        <v>12</v>
      </c>
      <c r="G9" s="24" t="s">
        <v>13</v>
      </c>
      <c r="H9" s="24" t="s">
        <v>14</v>
      </c>
      <c r="I9" s="22" t="s">
        <v>15</v>
      </c>
      <c r="J9" s="22" t="s">
        <v>16</v>
      </c>
      <c r="K9" s="22" t="s">
        <v>17</v>
      </c>
      <c r="L9" s="22" t="s">
        <v>18</v>
      </c>
      <c r="M9" s="25" t="s">
        <v>19</v>
      </c>
      <c r="N9" s="21" t="s">
        <v>20</v>
      </c>
      <c r="O9" s="22" t="s">
        <v>21</v>
      </c>
      <c r="P9" s="25" t="s">
        <v>22</v>
      </c>
      <c r="Q9" s="26" t="s">
        <v>23</v>
      </c>
    </row>
    <row r="10" spans="2:17" ht="20.100000000000001" customHeight="1">
      <c r="B10" s="22"/>
      <c r="C10" s="22" t="s">
        <v>35</v>
      </c>
      <c r="D10" s="22" t="s">
        <v>35</v>
      </c>
      <c r="E10" s="31" t="s">
        <v>5956</v>
      </c>
      <c r="F10" s="31">
        <v>8</v>
      </c>
      <c r="G10" s="31">
        <v>3625</v>
      </c>
      <c r="H10" s="31">
        <v>29000</v>
      </c>
      <c r="I10" s="23"/>
      <c r="J10" s="31" t="s">
        <v>3184</v>
      </c>
      <c r="K10" s="22" t="s">
        <v>2855</v>
      </c>
      <c r="L10" s="22"/>
      <c r="M10" s="25">
        <v>44039</v>
      </c>
      <c r="N10" s="31"/>
      <c r="O10" s="22"/>
      <c r="P10" s="25"/>
      <c r="Q10" s="26"/>
    </row>
    <row r="11" spans="2:17" ht="20.100000000000001" customHeight="1">
      <c r="B11" s="22"/>
      <c r="C11" s="22" t="s">
        <v>35</v>
      </c>
      <c r="D11" s="22" t="s">
        <v>35</v>
      </c>
      <c r="E11" s="31" t="s">
        <v>79</v>
      </c>
      <c r="F11" s="31">
        <v>250</v>
      </c>
      <c r="G11" s="31">
        <v>221</v>
      </c>
      <c r="H11" s="31">
        <v>55250</v>
      </c>
      <c r="I11" s="23"/>
      <c r="J11" s="31" t="s">
        <v>80</v>
      </c>
      <c r="K11" s="22" t="s">
        <v>2855</v>
      </c>
      <c r="L11" s="22"/>
      <c r="M11" s="25">
        <v>44039</v>
      </c>
      <c r="N11" s="31"/>
      <c r="O11" s="22"/>
      <c r="P11" s="25"/>
      <c r="Q11" s="26"/>
    </row>
    <row r="12" spans="2:17" ht="20.100000000000001" customHeight="1">
      <c r="B12" s="22"/>
      <c r="C12" s="22" t="s">
        <v>35</v>
      </c>
      <c r="D12" s="22" t="s">
        <v>35</v>
      </c>
      <c r="E12" s="31" t="s">
        <v>5957</v>
      </c>
      <c r="F12" s="31">
        <v>16</v>
      </c>
      <c r="G12" s="31">
        <v>558</v>
      </c>
      <c r="H12" s="31">
        <v>8928</v>
      </c>
      <c r="I12" s="23"/>
      <c r="J12" s="31" t="s">
        <v>80</v>
      </c>
      <c r="K12" s="22" t="s">
        <v>2855</v>
      </c>
      <c r="L12" s="22"/>
      <c r="M12" s="25">
        <v>44039</v>
      </c>
      <c r="N12" s="31"/>
      <c r="O12" s="22"/>
      <c r="P12" s="25"/>
      <c r="Q12" s="26"/>
    </row>
    <row r="13" spans="2:17" ht="20.100000000000001" customHeight="1">
      <c r="B13" s="22"/>
      <c r="C13" s="22" t="s">
        <v>35</v>
      </c>
      <c r="D13" s="22" t="s">
        <v>35</v>
      </c>
      <c r="E13" s="31" t="s">
        <v>2746</v>
      </c>
      <c r="F13" s="31">
        <v>8</v>
      </c>
      <c r="G13" s="31">
        <v>97</v>
      </c>
      <c r="H13" s="31">
        <v>776</v>
      </c>
      <c r="I13" s="23"/>
      <c r="J13" s="31" t="s">
        <v>2747</v>
      </c>
      <c r="K13" s="22" t="s">
        <v>2855</v>
      </c>
      <c r="L13" s="22"/>
      <c r="M13" s="25">
        <v>44039</v>
      </c>
      <c r="N13" s="31"/>
      <c r="O13" s="22"/>
      <c r="P13" s="25"/>
      <c r="Q13" s="26"/>
    </row>
    <row r="14" spans="2:17" ht="20.100000000000001" customHeight="1">
      <c r="B14" s="22"/>
      <c r="C14" s="22" t="s">
        <v>35</v>
      </c>
      <c r="D14" s="22" t="s">
        <v>35</v>
      </c>
      <c r="E14" s="31" t="s">
        <v>82</v>
      </c>
      <c r="F14" s="31">
        <v>12</v>
      </c>
      <c r="G14" s="31">
        <v>240</v>
      </c>
      <c r="H14" s="31">
        <v>2880</v>
      </c>
      <c r="I14" s="23"/>
      <c r="J14" s="31" t="s">
        <v>83</v>
      </c>
      <c r="K14" s="22" t="s">
        <v>2855</v>
      </c>
      <c r="L14" s="22"/>
      <c r="M14" s="25">
        <v>44039</v>
      </c>
      <c r="N14" s="31"/>
      <c r="O14" s="22"/>
      <c r="P14" s="25"/>
      <c r="Q14" s="26"/>
    </row>
    <row r="15" spans="2:17" ht="20.100000000000001" customHeight="1">
      <c r="B15" s="22"/>
      <c r="C15" s="22" t="s">
        <v>35</v>
      </c>
      <c r="D15" s="22" t="s">
        <v>35</v>
      </c>
      <c r="E15" s="31" t="s">
        <v>5961</v>
      </c>
      <c r="F15" s="31">
        <v>4</v>
      </c>
      <c r="G15" s="31">
        <v>560</v>
      </c>
      <c r="H15" s="31">
        <v>2240</v>
      </c>
      <c r="I15" s="23"/>
      <c r="J15" s="31" t="s">
        <v>85</v>
      </c>
      <c r="K15" s="22" t="s">
        <v>2855</v>
      </c>
      <c r="L15" s="22"/>
      <c r="M15" s="25">
        <v>44039</v>
      </c>
      <c r="N15" s="31"/>
      <c r="O15" s="22"/>
      <c r="P15" s="25"/>
      <c r="Q15" s="26"/>
    </row>
    <row r="16" spans="2:17" ht="20.100000000000001" customHeight="1">
      <c r="B16" s="22"/>
      <c r="C16" s="22" t="s">
        <v>35</v>
      </c>
      <c r="D16" s="22" t="s">
        <v>35</v>
      </c>
      <c r="E16" s="31" t="s">
        <v>8630</v>
      </c>
      <c r="F16" s="31">
        <v>12</v>
      </c>
      <c r="G16" s="31">
        <v>550</v>
      </c>
      <c r="H16" s="31">
        <v>6600</v>
      </c>
      <c r="I16" s="23"/>
      <c r="J16" s="31" t="s">
        <v>85</v>
      </c>
      <c r="K16" s="22" t="s">
        <v>2855</v>
      </c>
      <c r="L16" s="22"/>
      <c r="M16" s="25">
        <v>44039</v>
      </c>
      <c r="N16" s="31"/>
      <c r="O16" s="22"/>
      <c r="P16" s="25"/>
      <c r="Q16" s="26"/>
    </row>
    <row r="17" spans="2:17" ht="20.100000000000001" customHeight="1">
      <c r="B17" s="22"/>
      <c r="C17" s="22" t="s">
        <v>35</v>
      </c>
      <c r="D17" s="22" t="s">
        <v>35</v>
      </c>
      <c r="E17" s="31" t="s">
        <v>5963</v>
      </c>
      <c r="F17" s="31">
        <v>4</v>
      </c>
      <c r="G17" s="31">
        <v>860</v>
      </c>
      <c r="H17" s="31">
        <v>3440</v>
      </c>
      <c r="I17" s="23"/>
      <c r="J17" s="31" t="s">
        <v>85</v>
      </c>
      <c r="K17" s="22" t="s">
        <v>2855</v>
      </c>
      <c r="L17" s="22"/>
      <c r="M17" s="25">
        <v>44039</v>
      </c>
      <c r="N17" s="31"/>
      <c r="O17" s="22"/>
      <c r="P17" s="25"/>
      <c r="Q17" s="26"/>
    </row>
    <row r="18" spans="2:17" ht="20.100000000000001" customHeight="1">
      <c r="B18" s="22"/>
      <c r="C18" s="22" t="s">
        <v>35</v>
      </c>
      <c r="D18" s="22" t="s">
        <v>35</v>
      </c>
      <c r="E18" s="31" t="s">
        <v>8631</v>
      </c>
      <c r="F18" s="31">
        <v>2</v>
      </c>
      <c r="G18" s="31">
        <v>750</v>
      </c>
      <c r="H18" s="31">
        <v>1500</v>
      </c>
      <c r="I18" s="23"/>
      <c r="J18" s="31" t="s">
        <v>85</v>
      </c>
      <c r="K18" s="22" t="s">
        <v>2855</v>
      </c>
      <c r="L18" s="22"/>
      <c r="M18" s="25">
        <v>44039</v>
      </c>
      <c r="N18" s="31"/>
      <c r="O18" s="22"/>
      <c r="P18" s="25"/>
      <c r="Q18" s="26"/>
    </row>
    <row r="19" spans="2:17" ht="20.100000000000001" customHeight="1">
      <c r="B19" s="22"/>
      <c r="C19" s="22" t="s">
        <v>35</v>
      </c>
      <c r="D19" s="22" t="s">
        <v>35</v>
      </c>
      <c r="E19" s="31" t="s">
        <v>5964</v>
      </c>
      <c r="F19" s="31">
        <v>4</v>
      </c>
      <c r="G19" s="31">
        <v>870</v>
      </c>
      <c r="H19" s="31">
        <v>3480</v>
      </c>
      <c r="I19" s="23"/>
      <c r="J19" s="31" t="s">
        <v>85</v>
      </c>
      <c r="K19" s="22" t="s">
        <v>2855</v>
      </c>
      <c r="L19" s="22"/>
      <c r="M19" s="25">
        <v>44039</v>
      </c>
      <c r="N19" s="31"/>
      <c r="O19" s="22"/>
      <c r="P19" s="25"/>
      <c r="Q19" s="26"/>
    </row>
    <row r="20" spans="2:17" ht="20.100000000000001" customHeight="1">
      <c r="B20" s="22"/>
      <c r="C20" s="22" t="s">
        <v>35</v>
      </c>
      <c r="D20" s="22" t="s">
        <v>35</v>
      </c>
      <c r="E20" s="31" t="s">
        <v>6276</v>
      </c>
      <c r="F20" s="31">
        <v>8</v>
      </c>
      <c r="G20" s="31">
        <v>930</v>
      </c>
      <c r="H20" s="31">
        <v>7440</v>
      </c>
      <c r="I20" s="23"/>
      <c r="J20" s="31" t="s">
        <v>85</v>
      </c>
      <c r="K20" s="22" t="s">
        <v>2855</v>
      </c>
      <c r="L20" s="22"/>
      <c r="M20" s="25">
        <v>44039</v>
      </c>
      <c r="N20" s="31"/>
      <c r="O20" s="22"/>
      <c r="P20" s="25"/>
      <c r="Q20" s="26"/>
    </row>
    <row r="21" spans="2:17" ht="20.100000000000001" customHeight="1">
      <c r="B21" s="22"/>
      <c r="C21" s="22" t="s">
        <v>35</v>
      </c>
      <c r="D21" s="22" t="s">
        <v>35</v>
      </c>
      <c r="E21" s="31" t="s">
        <v>5965</v>
      </c>
      <c r="F21" s="31">
        <v>8</v>
      </c>
      <c r="G21" s="31">
        <v>980</v>
      </c>
      <c r="H21" s="31">
        <v>7840</v>
      </c>
      <c r="I21" s="23"/>
      <c r="J21" s="31" t="s">
        <v>85</v>
      </c>
      <c r="K21" s="22" t="s">
        <v>2855</v>
      </c>
      <c r="L21" s="22"/>
      <c r="M21" s="25">
        <v>44039</v>
      </c>
      <c r="N21" s="31"/>
      <c r="O21" s="22"/>
      <c r="P21" s="25"/>
      <c r="Q21" s="26"/>
    </row>
    <row r="22" spans="2:17" ht="20.100000000000001" customHeight="1">
      <c r="B22" s="22"/>
      <c r="C22" s="22" t="s">
        <v>35</v>
      </c>
      <c r="D22" s="22" t="s">
        <v>35</v>
      </c>
      <c r="E22" s="31" t="s">
        <v>5966</v>
      </c>
      <c r="F22" s="31">
        <v>12</v>
      </c>
      <c r="G22" s="31">
        <v>1020</v>
      </c>
      <c r="H22" s="31">
        <v>12240</v>
      </c>
      <c r="I22" s="23"/>
      <c r="J22" s="31" t="s">
        <v>85</v>
      </c>
      <c r="K22" s="22" t="s">
        <v>2855</v>
      </c>
      <c r="L22" s="22"/>
      <c r="M22" s="25">
        <v>44039</v>
      </c>
      <c r="N22" s="31"/>
      <c r="O22" s="22"/>
      <c r="P22" s="25"/>
      <c r="Q22" s="26"/>
    </row>
    <row r="23" spans="2:17" ht="20.100000000000001" customHeight="1">
      <c r="B23" s="22"/>
      <c r="C23" s="22" t="s">
        <v>35</v>
      </c>
      <c r="D23" s="22" t="s">
        <v>35</v>
      </c>
      <c r="E23" s="31" t="s">
        <v>8632</v>
      </c>
      <c r="F23" s="31">
        <v>26</v>
      </c>
      <c r="G23" s="31">
        <v>1170</v>
      </c>
      <c r="H23" s="31">
        <v>30420</v>
      </c>
      <c r="I23" s="23"/>
      <c r="J23" s="31" t="s">
        <v>85</v>
      </c>
      <c r="K23" s="22" t="s">
        <v>2855</v>
      </c>
      <c r="L23" s="22"/>
      <c r="M23" s="25">
        <v>44039</v>
      </c>
      <c r="N23" s="31"/>
      <c r="O23" s="22"/>
      <c r="P23" s="25"/>
      <c r="Q23" s="26"/>
    </row>
    <row r="24" spans="2:17" ht="20.100000000000001" customHeight="1">
      <c r="B24" s="22"/>
      <c r="C24" s="22" t="s">
        <v>35</v>
      </c>
      <c r="D24" s="22" t="s">
        <v>35</v>
      </c>
      <c r="E24" s="31" t="s">
        <v>8633</v>
      </c>
      <c r="F24" s="31">
        <v>4</v>
      </c>
      <c r="G24" s="31">
        <v>1420</v>
      </c>
      <c r="H24" s="31">
        <v>5680</v>
      </c>
      <c r="I24" s="23"/>
      <c r="J24" s="31" t="s">
        <v>85</v>
      </c>
      <c r="K24" s="22" t="s">
        <v>2855</v>
      </c>
      <c r="L24" s="22"/>
      <c r="M24" s="25">
        <v>44039</v>
      </c>
      <c r="N24" s="31"/>
      <c r="O24" s="22"/>
      <c r="P24" s="25"/>
      <c r="Q24" s="26"/>
    </row>
    <row r="25" spans="2:17" ht="20.100000000000001" customHeight="1">
      <c r="B25" s="22"/>
      <c r="C25" s="22" t="s">
        <v>35</v>
      </c>
      <c r="D25" s="22" t="s">
        <v>35</v>
      </c>
      <c r="E25" s="31" t="s">
        <v>5970</v>
      </c>
      <c r="F25" s="31">
        <v>12</v>
      </c>
      <c r="G25" s="31">
        <v>429</v>
      </c>
      <c r="H25" s="31">
        <v>5148</v>
      </c>
      <c r="I25" s="23"/>
      <c r="J25" s="31" t="s">
        <v>80</v>
      </c>
      <c r="K25" s="22" t="s">
        <v>2855</v>
      </c>
      <c r="L25" s="22"/>
      <c r="M25" s="25">
        <v>44039</v>
      </c>
      <c r="N25" s="31"/>
      <c r="O25" s="22"/>
      <c r="P25" s="25"/>
      <c r="Q25" s="26"/>
    </row>
    <row r="26" spans="2:17" ht="20.100000000000001" customHeight="1">
      <c r="B26" s="22"/>
      <c r="C26" s="22" t="s">
        <v>35</v>
      </c>
      <c r="D26" s="22" t="s">
        <v>35</v>
      </c>
      <c r="E26" s="31" t="s">
        <v>290</v>
      </c>
      <c r="F26" s="31">
        <v>2</v>
      </c>
      <c r="G26" s="31">
        <v>8179</v>
      </c>
      <c r="H26" s="31">
        <v>16358</v>
      </c>
      <c r="I26" s="23"/>
      <c r="J26" s="31" t="s">
        <v>291</v>
      </c>
      <c r="K26" s="22" t="s">
        <v>2855</v>
      </c>
      <c r="L26" s="22"/>
      <c r="M26" s="25">
        <v>44039</v>
      </c>
      <c r="N26" s="31"/>
      <c r="O26" s="22"/>
      <c r="P26" s="25"/>
      <c r="Q26" s="26"/>
    </row>
    <row r="27" spans="2:17" ht="20.100000000000001" customHeight="1">
      <c r="B27" s="22"/>
      <c r="C27" s="22" t="s">
        <v>35</v>
      </c>
      <c r="D27" s="22" t="s">
        <v>35</v>
      </c>
      <c r="E27" s="31" t="s">
        <v>2825</v>
      </c>
      <c r="F27" s="31">
        <v>8</v>
      </c>
      <c r="G27" s="31">
        <v>600</v>
      </c>
      <c r="H27" s="31">
        <v>4800</v>
      </c>
      <c r="I27" s="23"/>
      <c r="J27" s="31" t="s">
        <v>3761</v>
      </c>
      <c r="K27" s="22" t="s">
        <v>2855</v>
      </c>
      <c r="L27" s="22"/>
      <c r="M27" s="25">
        <v>44039</v>
      </c>
      <c r="N27" s="31"/>
      <c r="O27" s="22"/>
      <c r="P27" s="25"/>
      <c r="Q27" s="26"/>
    </row>
    <row r="28" spans="2:17" ht="20.100000000000001" customHeight="1">
      <c r="B28" s="22"/>
      <c r="C28" s="22" t="s">
        <v>35</v>
      </c>
      <c r="D28" s="22" t="s">
        <v>35</v>
      </c>
      <c r="E28" s="31" t="s">
        <v>3289</v>
      </c>
      <c r="F28" s="31">
        <v>2</v>
      </c>
      <c r="G28" s="31">
        <v>2464</v>
      </c>
      <c r="H28" s="31">
        <v>4928</v>
      </c>
      <c r="I28" s="23"/>
      <c r="J28" s="31" t="s">
        <v>490</v>
      </c>
      <c r="K28" s="22" t="s">
        <v>6051</v>
      </c>
      <c r="L28" s="22"/>
      <c r="M28" s="25">
        <v>44039</v>
      </c>
      <c r="N28" s="31"/>
      <c r="O28" s="22"/>
      <c r="P28" s="25"/>
      <c r="Q28" s="26"/>
    </row>
    <row r="29" spans="2:17" ht="20.100000000000001" customHeight="1">
      <c r="B29" s="22"/>
      <c r="C29" s="22" t="s">
        <v>35</v>
      </c>
      <c r="D29" s="22" t="s">
        <v>35</v>
      </c>
      <c r="E29" s="31" t="s">
        <v>6087</v>
      </c>
      <c r="F29" s="31">
        <v>2</v>
      </c>
      <c r="G29" s="31">
        <v>1889</v>
      </c>
      <c r="H29" s="31">
        <v>3778</v>
      </c>
      <c r="I29" s="23"/>
      <c r="J29" s="31" t="s">
        <v>6088</v>
      </c>
      <c r="K29" s="22" t="s">
        <v>6051</v>
      </c>
      <c r="L29" s="31"/>
      <c r="M29" s="25">
        <v>44039</v>
      </c>
      <c r="N29" s="31"/>
      <c r="O29" s="31"/>
      <c r="P29" s="25"/>
      <c r="Q29" s="26"/>
    </row>
    <row r="30" spans="2:17" ht="20.100000000000001" customHeight="1">
      <c r="B30" s="22"/>
      <c r="C30" s="22" t="s">
        <v>35</v>
      </c>
      <c r="D30" s="22" t="s">
        <v>35</v>
      </c>
      <c r="E30" s="31" t="s">
        <v>6089</v>
      </c>
      <c r="F30" s="31">
        <v>2</v>
      </c>
      <c r="G30" s="31">
        <v>15781</v>
      </c>
      <c r="H30" s="31">
        <v>31562</v>
      </c>
      <c r="I30" s="23"/>
      <c r="J30" s="31" t="s">
        <v>6090</v>
      </c>
      <c r="K30" s="22" t="s">
        <v>6051</v>
      </c>
      <c r="L30" s="31"/>
      <c r="M30" s="25">
        <v>44039</v>
      </c>
      <c r="N30" s="31"/>
      <c r="O30" s="31"/>
      <c r="P30" s="25"/>
      <c r="Q30" s="26"/>
    </row>
    <row r="31" spans="2:17" ht="20.100000000000001" customHeight="1">
      <c r="B31" s="22"/>
      <c r="C31" s="22" t="s">
        <v>35</v>
      </c>
      <c r="D31" s="22" t="s">
        <v>35</v>
      </c>
      <c r="E31" s="31" t="s">
        <v>6086</v>
      </c>
      <c r="F31" s="31">
        <v>2</v>
      </c>
      <c r="G31" s="31">
        <v>12534</v>
      </c>
      <c r="H31" s="31">
        <v>25068</v>
      </c>
      <c r="I31" s="23"/>
      <c r="J31" s="31" t="s">
        <v>3214</v>
      </c>
      <c r="K31" s="22" t="s">
        <v>6051</v>
      </c>
      <c r="L31" s="31"/>
      <c r="M31" s="25">
        <v>44039</v>
      </c>
      <c r="N31" s="31"/>
      <c r="O31" s="31"/>
      <c r="P31" s="25"/>
      <c r="Q31" s="26"/>
    </row>
    <row r="32" spans="2:17" ht="20.100000000000001" customHeight="1">
      <c r="B32" s="22"/>
      <c r="C32" s="22" t="s">
        <v>35</v>
      </c>
      <c r="D32" s="22" t="s">
        <v>35</v>
      </c>
      <c r="E32" s="31" t="s">
        <v>2744</v>
      </c>
      <c r="F32" s="31">
        <v>100</v>
      </c>
      <c r="G32" s="31">
        <v>71</v>
      </c>
      <c r="H32" s="31">
        <v>7100</v>
      </c>
      <c r="I32" s="23"/>
      <c r="J32" s="31" t="s">
        <v>438</v>
      </c>
      <c r="K32" s="22" t="s">
        <v>6051</v>
      </c>
      <c r="L32" s="22"/>
      <c r="M32" s="25">
        <v>44039</v>
      </c>
      <c r="N32" s="31"/>
      <c r="O32" s="22"/>
      <c r="P32" s="25"/>
      <c r="Q32" s="26"/>
    </row>
    <row r="33" spans="2:17" ht="20.100000000000001" customHeight="1">
      <c r="B33" s="22"/>
      <c r="C33" s="22" t="s">
        <v>35</v>
      </c>
      <c r="D33" s="22" t="s">
        <v>35</v>
      </c>
      <c r="E33" s="31" t="s">
        <v>439</v>
      </c>
      <c r="F33" s="31">
        <v>100</v>
      </c>
      <c r="G33" s="31">
        <v>71</v>
      </c>
      <c r="H33" s="31">
        <v>7100</v>
      </c>
      <c r="I33" s="23"/>
      <c r="J33" s="31" t="s">
        <v>438</v>
      </c>
      <c r="K33" s="22" t="s">
        <v>6051</v>
      </c>
      <c r="L33" s="22"/>
      <c r="M33" s="25">
        <v>44039</v>
      </c>
      <c r="N33" s="31"/>
      <c r="O33" s="22"/>
      <c r="P33" s="25"/>
      <c r="Q33" s="26"/>
    </row>
    <row r="34" spans="2:17" ht="20.100000000000001" customHeight="1">
      <c r="B34" s="22"/>
      <c r="C34" s="22" t="s">
        <v>35</v>
      </c>
      <c r="D34" s="22" t="s">
        <v>35</v>
      </c>
      <c r="E34" s="30">
        <v>437</v>
      </c>
      <c r="F34" s="31">
        <v>2</v>
      </c>
      <c r="G34" s="31">
        <v>527</v>
      </c>
      <c r="H34" s="31">
        <v>1054</v>
      </c>
      <c r="I34" s="23"/>
      <c r="J34" s="31" t="s">
        <v>6092</v>
      </c>
      <c r="K34" s="22" t="s">
        <v>6051</v>
      </c>
      <c r="L34" s="31"/>
      <c r="M34" s="25">
        <v>44039</v>
      </c>
      <c r="N34" s="31"/>
      <c r="O34" s="31"/>
      <c r="P34" s="25"/>
      <c r="Q34" s="26"/>
    </row>
    <row r="35" spans="2:17" ht="20.100000000000001" customHeight="1">
      <c r="B35" s="22"/>
      <c r="C35" s="22" t="s">
        <v>35</v>
      </c>
      <c r="D35" s="22" t="s">
        <v>35</v>
      </c>
      <c r="E35" s="31" t="s">
        <v>6097</v>
      </c>
      <c r="F35" s="31">
        <v>2</v>
      </c>
      <c r="G35" s="31">
        <v>1050</v>
      </c>
      <c r="H35" s="31">
        <v>2100</v>
      </c>
      <c r="I35" s="23"/>
      <c r="J35" s="31" t="s">
        <v>6098</v>
      </c>
      <c r="K35" s="22" t="s">
        <v>6051</v>
      </c>
      <c r="L35" s="31"/>
      <c r="M35" s="25">
        <v>44039</v>
      </c>
      <c r="N35" s="31"/>
      <c r="O35" s="31"/>
      <c r="P35" s="25"/>
      <c r="Q35" s="26"/>
    </row>
    <row r="36" spans="2:17" ht="20.100000000000001" customHeight="1">
      <c r="B36" s="22"/>
      <c r="C36" s="22" t="s">
        <v>35</v>
      </c>
      <c r="D36" s="22" t="s">
        <v>35</v>
      </c>
      <c r="E36" s="31" t="s">
        <v>6099</v>
      </c>
      <c r="F36" s="31">
        <v>2</v>
      </c>
      <c r="G36" s="31">
        <v>1130</v>
      </c>
      <c r="H36" s="31">
        <v>2260</v>
      </c>
      <c r="I36" s="23"/>
      <c r="J36" s="31" t="s">
        <v>6098</v>
      </c>
      <c r="K36" s="22" t="s">
        <v>6051</v>
      </c>
      <c r="L36" s="31"/>
      <c r="M36" s="25">
        <v>44039</v>
      </c>
      <c r="N36" s="31"/>
      <c r="O36" s="31"/>
      <c r="P36" s="25"/>
      <c r="Q36" s="26"/>
    </row>
    <row r="37" spans="2:17" ht="20.100000000000001" customHeight="1">
      <c r="B37" s="22"/>
      <c r="C37" s="22" t="s">
        <v>35</v>
      </c>
      <c r="D37" s="22" t="s">
        <v>35</v>
      </c>
      <c r="E37" s="31" t="s">
        <v>8634</v>
      </c>
      <c r="F37" s="31">
        <v>2</v>
      </c>
      <c r="G37" s="31">
        <v>19280</v>
      </c>
      <c r="H37" s="31">
        <v>38560</v>
      </c>
      <c r="I37" s="23"/>
      <c r="J37" s="31" t="s">
        <v>8635</v>
      </c>
      <c r="K37" s="22" t="s">
        <v>2855</v>
      </c>
      <c r="L37" s="22"/>
      <c r="M37" s="25">
        <v>44039</v>
      </c>
      <c r="N37" s="31"/>
      <c r="O37" s="22"/>
      <c r="P37" s="25"/>
      <c r="Q37" s="26"/>
    </row>
    <row r="38" spans="2:17" ht="20.100000000000001" customHeight="1">
      <c r="B38" s="22"/>
      <c r="C38" s="22" t="s">
        <v>35</v>
      </c>
      <c r="D38" s="22" t="s">
        <v>35</v>
      </c>
      <c r="E38" s="31" t="s">
        <v>6006</v>
      </c>
      <c r="F38" s="31">
        <v>4</v>
      </c>
      <c r="G38" s="31">
        <v>2224</v>
      </c>
      <c r="H38" s="31">
        <v>8896</v>
      </c>
      <c r="I38" s="23"/>
      <c r="J38" s="31" t="s">
        <v>8636</v>
      </c>
      <c r="K38" s="22" t="s">
        <v>2855</v>
      </c>
      <c r="L38" s="22"/>
      <c r="M38" s="25">
        <v>44039</v>
      </c>
      <c r="N38" s="31"/>
      <c r="O38" s="22"/>
      <c r="P38" s="25"/>
      <c r="Q38" s="26"/>
    </row>
    <row r="39" spans="2:17" ht="20.100000000000001" customHeight="1">
      <c r="B39" s="22"/>
      <c r="C39" s="22" t="s">
        <v>3307</v>
      </c>
      <c r="D39" s="22" t="s">
        <v>3307</v>
      </c>
      <c r="E39" s="31" t="s">
        <v>8637</v>
      </c>
      <c r="F39" s="31">
        <v>1</v>
      </c>
      <c r="G39" s="31"/>
      <c r="H39" s="31"/>
      <c r="I39" s="23"/>
      <c r="J39" s="31" t="s">
        <v>8637</v>
      </c>
      <c r="K39" s="864" t="s">
        <v>2334</v>
      </c>
      <c r="L39" s="22"/>
      <c r="M39" s="25"/>
      <c r="N39" s="31"/>
      <c r="O39" s="22"/>
      <c r="P39" s="25"/>
      <c r="Q39" s="26"/>
    </row>
    <row r="40" spans="2:17" ht="20.100000000000001" customHeight="1">
      <c r="B40" s="22"/>
      <c r="C40" s="22" t="s">
        <v>35</v>
      </c>
      <c r="D40" s="22" t="s">
        <v>35</v>
      </c>
      <c r="E40" s="31" t="s">
        <v>8638</v>
      </c>
      <c r="F40" s="31">
        <v>2</v>
      </c>
      <c r="G40" s="31">
        <v>2670</v>
      </c>
      <c r="H40" s="31">
        <v>5340</v>
      </c>
      <c r="I40" s="23"/>
      <c r="J40" s="31" t="s">
        <v>6050</v>
      </c>
      <c r="K40" s="22" t="s">
        <v>2855</v>
      </c>
      <c r="L40" s="22"/>
      <c r="M40" s="25">
        <v>44039</v>
      </c>
      <c r="N40" s="31"/>
      <c r="O40" s="22"/>
      <c r="P40" s="25"/>
      <c r="Q40" s="26"/>
    </row>
    <row r="41" spans="2:17" ht="20.100000000000001" customHeight="1">
      <c r="B41" s="22"/>
      <c r="C41" s="22" t="s">
        <v>35</v>
      </c>
      <c r="D41" s="22" t="s">
        <v>35</v>
      </c>
      <c r="E41" s="31" t="s">
        <v>8639</v>
      </c>
      <c r="F41" s="31">
        <v>2</v>
      </c>
      <c r="G41" s="31">
        <v>5150</v>
      </c>
      <c r="H41" s="31">
        <v>10300</v>
      </c>
      <c r="I41" s="23"/>
      <c r="J41" s="31" t="s">
        <v>8640</v>
      </c>
      <c r="K41" s="22" t="s">
        <v>2855</v>
      </c>
      <c r="L41" s="22"/>
      <c r="M41" s="25">
        <v>44039</v>
      </c>
      <c r="N41" s="31"/>
      <c r="O41" s="22"/>
      <c r="P41" s="25"/>
      <c r="Q41" s="26"/>
    </row>
    <row r="42" spans="2:17" ht="20.100000000000001" customHeight="1">
      <c r="B42" s="22"/>
      <c r="C42" s="22" t="s">
        <v>35</v>
      </c>
      <c r="D42" s="22" t="s">
        <v>35</v>
      </c>
      <c r="E42" s="31" t="s">
        <v>6058</v>
      </c>
      <c r="F42" s="31">
        <v>4</v>
      </c>
      <c r="G42" s="31">
        <v>2150</v>
      </c>
      <c r="H42" s="31">
        <v>8600</v>
      </c>
      <c r="I42" s="23"/>
      <c r="J42" s="31" t="s">
        <v>6059</v>
      </c>
      <c r="K42" s="22" t="s">
        <v>2855</v>
      </c>
      <c r="L42" s="22"/>
      <c r="M42" s="25">
        <v>44046</v>
      </c>
      <c r="N42" s="31"/>
      <c r="O42" s="22"/>
      <c r="P42" s="25"/>
      <c r="Q42" s="26"/>
    </row>
    <row r="43" spans="2:17" ht="20.100000000000001" customHeight="1">
      <c r="B43" s="22"/>
      <c r="C43" s="22" t="s">
        <v>35</v>
      </c>
      <c r="D43" s="22" t="s">
        <v>35</v>
      </c>
      <c r="E43" s="31" t="s">
        <v>8641</v>
      </c>
      <c r="F43" s="31">
        <v>2</v>
      </c>
      <c r="G43" s="31">
        <v>6980</v>
      </c>
      <c r="H43" s="31">
        <v>13960</v>
      </c>
      <c r="I43" s="23"/>
      <c r="J43" s="31" t="s">
        <v>8642</v>
      </c>
      <c r="K43" s="22" t="s">
        <v>2855</v>
      </c>
      <c r="L43" s="22"/>
      <c r="M43" s="25">
        <v>44046</v>
      </c>
      <c r="N43" s="31"/>
      <c r="O43" s="22"/>
      <c r="P43" s="25"/>
      <c r="Q43" s="26"/>
    </row>
    <row r="44" spans="2:17" ht="20.100000000000001" customHeight="1">
      <c r="B44" s="22"/>
      <c r="C44" s="22" t="s">
        <v>3307</v>
      </c>
      <c r="D44" s="22" t="s">
        <v>3307</v>
      </c>
      <c r="E44" s="31" t="s">
        <v>8643</v>
      </c>
      <c r="F44" s="31">
        <v>2</v>
      </c>
      <c r="G44" s="31"/>
      <c r="H44" s="31"/>
      <c r="I44" s="23"/>
      <c r="J44" s="31" t="s">
        <v>8643</v>
      </c>
      <c r="K44" s="864" t="s">
        <v>2334</v>
      </c>
      <c r="L44" s="22"/>
      <c r="M44" s="25"/>
      <c r="N44" s="31"/>
      <c r="O44" s="22"/>
      <c r="P44" s="25"/>
      <c r="Q44" s="26"/>
    </row>
    <row r="45" spans="2:17" ht="20.100000000000001" customHeight="1">
      <c r="B45" s="22"/>
      <c r="C45" s="22" t="s">
        <v>35</v>
      </c>
      <c r="D45" s="22" t="s">
        <v>35</v>
      </c>
      <c r="E45" s="31" t="s">
        <v>8644</v>
      </c>
      <c r="F45" s="31">
        <v>2</v>
      </c>
      <c r="G45" s="31">
        <v>1640</v>
      </c>
      <c r="H45" s="31">
        <v>3280</v>
      </c>
      <c r="I45" s="23"/>
      <c r="J45" s="31" t="s">
        <v>8645</v>
      </c>
      <c r="K45" s="22" t="s">
        <v>2855</v>
      </c>
      <c r="L45" s="22"/>
      <c r="M45" s="25">
        <v>44046</v>
      </c>
      <c r="N45" s="31"/>
      <c r="O45" s="22"/>
      <c r="P45" s="25"/>
      <c r="Q45" s="26"/>
    </row>
    <row r="46" spans="2:17" ht="20.100000000000001" customHeight="1">
      <c r="B46" s="22"/>
      <c r="C46" s="22" t="s">
        <v>35</v>
      </c>
      <c r="D46" s="22" t="s">
        <v>35</v>
      </c>
      <c r="E46" s="31" t="s">
        <v>8646</v>
      </c>
      <c r="F46" s="31">
        <v>2</v>
      </c>
      <c r="G46" s="31"/>
      <c r="H46" s="31"/>
      <c r="I46" s="23"/>
      <c r="J46" s="31" t="s">
        <v>8646</v>
      </c>
      <c r="K46" s="22" t="s">
        <v>2855</v>
      </c>
      <c r="L46" s="22"/>
      <c r="M46" s="25">
        <v>44046</v>
      </c>
      <c r="N46" s="31"/>
      <c r="O46" s="22"/>
      <c r="P46" s="25"/>
      <c r="Q46" s="26"/>
    </row>
    <row r="47" spans="2:17" ht="20.100000000000001" customHeight="1">
      <c r="B47" s="22"/>
      <c r="C47" s="22" t="s">
        <v>35</v>
      </c>
      <c r="D47" s="22" t="s">
        <v>35</v>
      </c>
      <c r="E47" s="31" t="s">
        <v>8647</v>
      </c>
      <c r="F47" s="31">
        <v>2</v>
      </c>
      <c r="G47" s="31">
        <v>17545</v>
      </c>
      <c r="H47" s="31">
        <v>35090</v>
      </c>
      <c r="I47" s="23"/>
      <c r="J47" s="31" t="s">
        <v>8648</v>
      </c>
      <c r="K47" s="22" t="s">
        <v>2855</v>
      </c>
      <c r="L47" s="22"/>
      <c r="M47" s="25">
        <v>44046</v>
      </c>
      <c r="N47" s="31"/>
      <c r="O47" s="22"/>
      <c r="P47" s="25"/>
      <c r="Q47" s="26"/>
    </row>
    <row r="48" spans="2:17" ht="20.100000000000001" customHeight="1">
      <c r="B48" s="22"/>
      <c r="C48" s="22" t="s">
        <v>35</v>
      </c>
      <c r="D48" s="22" t="s">
        <v>35</v>
      </c>
      <c r="E48" s="31" t="s">
        <v>8649</v>
      </c>
      <c r="F48" s="31">
        <v>2</v>
      </c>
      <c r="G48" s="31">
        <v>11200</v>
      </c>
      <c r="H48" s="31">
        <v>22400</v>
      </c>
      <c r="I48" s="23"/>
      <c r="J48" s="31" t="s">
        <v>8650</v>
      </c>
      <c r="K48" s="22" t="s">
        <v>2855</v>
      </c>
      <c r="L48" s="22"/>
      <c r="M48" s="25">
        <v>44046</v>
      </c>
      <c r="N48" s="31"/>
      <c r="O48" s="22"/>
      <c r="P48" s="25"/>
      <c r="Q48" s="26"/>
    </row>
    <row r="49" spans="2:17" ht="20.100000000000001" customHeight="1">
      <c r="B49" s="22"/>
      <c r="C49" s="22" t="s">
        <v>35</v>
      </c>
      <c r="D49" s="22" t="s">
        <v>35</v>
      </c>
      <c r="E49" s="31" t="s">
        <v>8651</v>
      </c>
      <c r="F49" s="31">
        <v>2</v>
      </c>
      <c r="G49" s="31">
        <v>2560</v>
      </c>
      <c r="H49" s="31">
        <v>5120</v>
      </c>
      <c r="I49" s="23"/>
      <c r="J49" s="31" t="s">
        <v>8652</v>
      </c>
      <c r="K49" s="22" t="s">
        <v>2855</v>
      </c>
      <c r="L49" s="22"/>
      <c r="M49" s="25">
        <v>44046</v>
      </c>
      <c r="N49" s="31"/>
      <c r="O49" s="22"/>
      <c r="P49" s="25"/>
      <c r="Q49" s="26"/>
    </row>
    <row r="50" spans="2:17" ht="20.100000000000001" customHeight="1">
      <c r="B50" s="22"/>
      <c r="C50" s="22" t="s">
        <v>3307</v>
      </c>
      <c r="D50" s="22" t="s">
        <v>3307</v>
      </c>
      <c r="E50" s="31" t="s">
        <v>8653</v>
      </c>
      <c r="F50" s="31">
        <v>2</v>
      </c>
      <c r="G50" s="31"/>
      <c r="H50" s="31"/>
      <c r="I50" s="23"/>
      <c r="J50" s="31" t="s">
        <v>8653</v>
      </c>
      <c r="K50" s="864" t="s">
        <v>2334</v>
      </c>
      <c r="L50" s="22"/>
      <c r="M50" s="25"/>
      <c r="N50" s="31"/>
      <c r="O50" s="22"/>
      <c r="P50" s="25"/>
      <c r="Q50" s="26"/>
    </row>
    <row r="51" spans="2:17" ht="20.100000000000001" customHeight="1">
      <c r="B51" s="22"/>
      <c r="C51" s="22" t="s">
        <v>35</v>
      </c>
      <c r="D51" s="22" t="s">
        <v>35</v>
      </c>
      <c r="E51" s="31" t="s">
        <v>8654</v>
      </c>
      <c r="F51" s="31">
        <v>12</v>
      </c>
      <c r="G51" s="31">
        <v>1290</v>
      </c>
      <c r="H51" s="31">
        <v>15480</v>
      </c>
      <c r="I51" s="23"/>
      <c r="J51" s="31" t="s">
        <v>8655</v>
      </c>
      <c r="K51" s="22" t="s">
        <v>2855</v>
      </c>
      <c r="L51" s="22"/>
      <c r="M51" s="25">
        <v>44046</v>
      </c>
      <c r="N51" s="31"/>
      <c r="O51" s="22"/>
      <c r="P51" s="25"/>
      <c r="Q51" s="26"/>
    </row>
    <row r="52" spans="2:17" ht="20.100000000000001" customHeight="1">
      <c r="B52" s="22"/>
      <c r="C52" s="22" t="s">
        <v>3307</v>
      </c>
      <c r="D52" s="22" t="s">
        <v>3307</v>
      </c>
      <c r="E52" s="31" t="s">
        <v>8656</v>
      </c>
      <c r="F52" s="31">
        <v>12</v>
      </c>
      <c r="G52" s="31"/>
      <c r="H52" s="31"/>
      <c r="I52" s="23"/>
      <c r="J52" s="31" t="s">
        <v>8656</v>
      </c>
      <c r="K52" s="864" t="s">
        <v>2334</v>
      </c>
      <c r="L52" s="22"/>
      <c r="M52" s="25"/>
      <c r="N52" s="31"/>
      <c r="O52" s="22"/>
      <c r="P52" s="25"/>
      <c r="Q52" s="26"/>
    </row>
    <row r="53" spans="2:17" ht="20.100000000000001" customHeight="1">
      <c r="B53" s="22"/>
      <c r="C53" s="22" t="s">
        <v>3307</v>
      </c>
      <c r="D53" s="22" t="s">
        <v>3307</v>
      </c>
      <c r="E53" s="31" t="s">
        <v>8657</v>
      </c>
      <c r="F53" s="31">
        <v>4</v>
      </c>
      <c r="G53" s="31"/>
      <c r="H53" s="31"/>
      <c r="I53" s="23"/>
      <c r="J53" s="31" t="s">
        <v>8657</v>
      </c>
      <c r="K53" s="864" t="s">
        <v>2334</v>
      </c>
      <c r="L53" s="22"/>
      <c r="M53" s="25"/>
      <c r="N53" s="31"/>
      <c r="O53" s="22"/>
      <c r="P53" s="25"/>
      <c r="Q53" s="26"/>
    </row>
    <row r="54" spans="2:17" ht="20.100000000000001" customHeight="1">
      <c r="B54" s="22"/>
      <c r="C54" s="22" t="s">
        <v>35</v>
      </c>
      <c r="D54" s="22" t="s">
        <v>35</v>
      </c>
      <c r="E54" s="31" t="s">
        <v>8658</v>
      </c>
      <c r="F54" s="31">
        <v>2</v>
      </c>
      <c r="G54" s="31">
        <v>1460</v>
      </c>
      <c r="H54" s="31">
        <v>2920</v>
      </c>
      <c r="I54" s="23"/>
      <c r="J54" s="31" t="s">
        <v>8659</v>
      </c>
      <c r="K54" s="22" t="s">
        <v>2855</v>
      </c>
      <c r="L54" s="22"/>
      <c r="M54" s="25">
        <v>44046</v>
      </c>
      <c r="N54" s="31"/>
      <c r="O54" s="22"/>
      <c r="P54" s="25"/>
      <c r="Q54" s="26"/>
    </row>
    <row r="55" spans="2:17" ht="20.100000000000001" customHeight="1">
      <c r="B55" s="22"/>
      <c r="C55" s="22" t="s">
        <v>3307</v>
      </c>
      <c r="D55" s="22" t="s">
        <v>3307</v>
      </c>
      <c r="E55" s="31" t="s">
        <v>8660</v>
      </c>
      <c r="F55" s="79"/>
      <c r="G55" s="79"/>
      <c r="H55" s="79"/>
      <c r="I55" s="23"/>
      <c r="J55" s="31" t="s">
        <v>8660</v>
      </c>
      <c r="K55" s="864" t="s">
        <v>2334</v>
      </c>
      <c r="L55" s="22"/>
      <c r="M55" s="25"/>
      <c r="N55" s="31"/>
      <c r="O55" s="22"/>
      <c r="P55" s="25"/>
      <c r="Q55" s="26"/>
    </row>
    <row r="56" spans="2:17" ht="20.100000000000001" customHeight="1">
      <c r="B56" s="22"/>
      <c r="C56" s="22" t="s">
        <v>35</v>
      </c>
      <c r="D56" s="22" t="s">
        <v>35</v>
      </c>
      <c r="E56" s="31" t="s">
        <v>8661</v>
      </c>
      <c r="F56" s="31">
        <v>2</v>
      </c>
      <c r="G56" s="31">
        <v>12479</v>
      </c>
      <c r="H56" s="31">
        <v>24958</v>
      </c>
      <c r="I56" s="23"/>
      <c r="J56" s="31" t="s">
        <v>8662</v>
      </c>
      <c r="K56" s="22" t="s">
        <v>2855</v>
      </c>
      <c r="L56" s="22"/>
      <c r="M56" s="25">
        <v>44046</v>
      </c>
      <c r="N56" s="31"/>
      <c r="O56" s="22"/>
      <c r="P56" s="25"/>
      <c r="Q56" s="26"/>
    </row>
    <row r="57" spans="2:17" ht="20.100000000000001" customHeight="1">
      <c r="B57" s="22"/>
      <c r="C57" s="22" t="s">
        <v>35</v>
      </c>
      <c r="D57" s="22" t="s">
        <v>35</v>
      </c>
      <c r="E57" s="31" t="s">
        <v>8663</v>
      </c>
      <c r="F57" s="31">
        <v>2</v>
      </c>
      <c r="G57" s="31">
        <v>2060</v>
      </c>
      <c r="H57" s="31">
        <v>4120</v>
      </c>
      <c r="I57" s="23"/>
      <c r="J57" s="31" t="s">
        <v>8664</v>
      </c>
      <c r="K57" s="22" t="s">
        <v>2855</v>
      </c>
      <c r="L57" s="22"/>
      <c r="M57" s="25">
        <v>44046</v>
      </c>
      <c r="N57" s="31"/>
      <c r="O57" s="22"/>
      <c r="P57" s="25"/>
      <c r="Q57" s="26"/>
    </row>
    <row r="58" spans="2:17" ht="20.100000000000001" customHeight="1">
      <c r="B58" s="22"/>
      <c r="C58" s="22" t="s">
        <v>35</v>
      </c>
      <c r="D58" s="22" t="s">
        <v>35</v>
      </c>
      <c r="E58" s="31" t="s">
        <v>8665</v>
      </c>
      <c r="F58" s="31">
        <v>2</v>
      </c>
      <c r="G58" s="31"/>
      <c r="H58" s="31"/>
      <c r="I58" s="23"/>
      <c r="J58" s="31" t="s">
        <v>8666</v>
      </c>
      <c r="K58" s="22" t="s">
        <v>2855</v>
      </c>
      <c r="L58" s="22"/>
      <c r="M58" s="25">
        <v>44046</v>
      </c>
      <c r="N58" s="31"/>
      <c r="O58" s="22"/>
      <c r="P58" s="25"/>
      <c r="Q58" s="26"/>
    </row>
    <row r="59" spans="2:17" ht="20.100000000000001" customHeight="1">
      <c r="B59" s="22"/>
      <c r="C59" s="22" t="s">
        <v>35</v>
      </c>
      <c r="D59" s="22" t="s">
        <v>35</v>
      </c>
      <c r="E59" s="31" t="s">
        <v>8667</v>
      </c>
      <c r="F59" s="31">
        <v>2</v>
      </c>
      <c r="G59" s="31">
        <v>1770</v>
      </c>
      <c r="H59" s="31">
        <v>3540</v>
      </c>
      <c r="I59" s="23"/>
      <c r="J59" s="31" t="s">
        <v>8668</v>
      </c>
      <c r="K59" s="22" t="s">
        <v>2855</v>
      </c>
      <c r="L59" s="22"/>
      <c r="M59" s="25">
        <v>44046</v>
      </c>
      <c r="N59" s="31"/>
      <c r="O59" s="22"/>
      <c r="P59" s="25"/>
      <c r="Q59" s="26"/>
    </row>
    <row r="60" spans="2:17" ht="20.100000000000001" customHeight="1">
      <c r="B60" s="22"/>
      <c r="C60" s="22" t="s">
        <v>35</v>
      </c>
      <c r="D60" s="22" t="s">
        <v>35</v>
      </c>
      <c r="E60" s="31" t="s">
        <v>8669</v>
      </c>
      <c r="F60" s="31">
        <v>2</v>
      </c>
      <c r="G60" s="31">
        <v>1970</v>
      </c>
      <c r="H60" s="31">
        <v>3940</v>
      </c>
      <c r="I60" s="23"/>
      <c r="J60" s="31" t="s">
        <v>8670</v>
      </c>
      <c r="K60" s="22" t="s">
        <v>2855</v>
      </c>
      <c r="L60" s="22"/>
      <c r="M60" s="25">
        <v>44046</v>
      </c>
      <c r="N60" s="31"/>
      <c r="O60" s="22"/>
      <c r="P60" s="25"/>
      <c r="Q60" s="26"/>
    </row>
    <row r="61" spans="2:17" ht="20.100000000000001" customHeight="1">
      <c r="B61" s="22"/>
      <c r="C61" s="22"/>
      <c r="D61" s="22"/>
      <c r="E61" s="31"/>
      <c r="F61" s="31"/>
      <c r="G61" s="31"/>
      <c r="H61" s="31"/>
      <c r="I61" s="23"/>
      <c r="J61" s="31"/>
      <c r="K61" s="864"/>
      <c r="L61" s="22"/>
      <c r="M61" s="25"/>
      <c r="N61" s="31"/>
      <c r="O61" s="22"/>
      <c r="P61" s="25"/>
      <c r="Q61" s="26"/>
    </row>
    <row r="62" spans="2:17" ht="20.100000000000001" customHeight="1">
      <c r="B62" s="22"/>
      <c r="C62" s="22" t="s">
        <v>35</v>
      </c>
      <c r="D62" s="22" t="s">
        <v>35</v>
      </c>
      <c r="E62" s="31" t="s">
        <v>8671</v>
      </c>
      <c r="F62" s="31">
        <v>2</v>
      </c>
      <c r="G62" s="31">
        <v>2010</v>
      </c>
      <c r="H62" s="31">
        <v>4020</v>
      </c>
      <c r="I62" s="23"/>
      <c r="J62" s="31" t="s">
        <v>8672</v>
      </c>
      <c r="K62" s="31"/>
      <c r="L62" s="22"/>
      <c r="M62" s="25">
        <v>44047</v>
      </c>
      <c r="N62" s="31"/>
      <c r="O62" s="22"/>
      <c r="P62" s="25"/>
      <c r="Q62" s="26"/>
    </row>
    <row r="63" spans="2:17" s="1947" customFormat="1" ht="18.75" customHeight="1">
      <c r="B63" s="864"/>
      <c r="C63" s="22" t="s">
        <v>35</v>
      </c>
      <c r="D63" s="22" t="s">
        <v>35</v>
      </c>
      <c r="E63" s="31" t="s">
        <v>3566</v>
      </c>
      <c r="F63" s="31">
        <v>14</v>
      </c>
      <c r="G63" s="31">
        <v>258</v>
      </c>
      <c r="H63" s="31">
        <v>3612</v>
      </c>
      <c r="I63" s="23"/>
      <c r="J63" s="31" t="s">
        <v>480</v>
      </c>
      <c r="K63" s="79"/>
      <c r="L63" s="864"/>
      <c r="M63" s="25">
        <v>44047</v>
      </c>
      <c r="N63" s="79"/>
      <c r="O63" s="864"/>
      <c r="P63" s="25"/>
      <c r="Q63" s="1946"/>
    </row>
    <row r="64" spans="2:17" s="1947" customFormat="1" ht="18.75" customHeight="1">
      <c r="B64" s="864"/>
      <c r="C64" s="22" t="s">
        <v>35</v>
      </c>
      <c r="D64" s="22" t="s">
        <v>35</v>
      </c>
      <c r="E64" s="31" t="s">
        <v>8673</v>
      </c>
      <c r="F64" s="31">
        <v>2</v>
      </c>
      <c r="G64" s="31">
        <v>9960</v>
      </c>
      <c r="H64" s="31">
        <v>19920</v>
      </c>
      <c r="I64" s="23"/>
      <c r="J64" s="31" t="s">
        <v>8227</v>
      </c>
      <c r="K64" s="79"/>
      <c r="L64" s="864"/>
      <c r="M64" s="25">
        <v>44047</v>
      </c>
      <c r="N64" s="79"/>
      <c r="O64" s="864"/>
      <c r="P64" s="25"/>
      <c r="Q64" s="1946"/>
    </row>
    <row r="65" spans="2:17" s="1947" customFormat="1" ht="18.75" customHeight="1">
      <c r="B65" s="864"/>
      <c r="C65" s="22" t="s">
        <v>35</v>
      </c>
      <c r="D65" s="22" t="s">
        <v>35</v>
      </c>
      <c r="E65" s="31" t="s">
        <v>6093</v>
      </c>
      <c r="F65" s="31">
        <v>16</v>
      </c>
      <c r="G65" s="31">
        <v>441</v>
      </c>
      <c r="H65" s="31">
        <v>7056</v>
      </c>
      <c r="I65" s="23"/>
      <c r="J65" s="31" t="s">
        <v>6094</v>
      </c>
      <c r="K65" s="79"/>
      <c r="L65" s="864"/>
      <c r="M65" s="25">
        <v>44047</v>
      </c>
      <c r="N65" s="79"/>
      <c r="O65" s="864"/>
      <c r="P65" s="25"/>
      <c r="Q65" s="1946"/>
    </row>
    <row r="66" spans="2:17" ht="18.75" customHeight="1">
      <c r="B66" s="22"/>
      <c r="C66" s="22" t="s">
        <v>35</v>
      </c>
      <c r="D66" s="22" t="s">
        <v>35</v>
      </c>
      <c r="E66" s="31" t="s">
        <v>8674</v>
      </c>
      <c r="F66" s="31">
        <v>8</v>
      </c>
      <c r="G66" s="31">
        <v>723</v>
      </c>
      <c r="H66" s="31">
        <v>5784</v>
      </c>
      <c r="I66" s="23"/>
      <c r="J66" s="31" t="s">
        <v>3576</v>
      </c>
      <c r="K66" s="31"/>
      <c r="L66" s="22"/>
      <c r="M66" s="25">
        <v>44047</v>
      </c>
      <c r="N66" s="31"/>
      <c r="O66" s="22"/>
      <c r="P66" s="25"/>
      <c r="Q66" s="26"/>
    </row>
    <row r="67" spans="2:17" ht="20.100000000000001" customHeight="1">
      <c r="B67" s="22"/>
      <c r="C67" s="22" t="s">
        <v>35</v>
      </c>
      <c r="D67" s="22" t="s">
        <v>35</v>
      </c>
      <c r="E67" s="31" t="s">
        <v>8675</v>
      </c>
      <c r="F67" s="31">
        <v>4</v>
      </c>
      <c r="G67" s="31">
        <v>940</v>
      </c>
      <c r="H67" s="31">
        <v>3760</v>
      </c>
      <c r="I67" s="23"/>
      <c r="J67" s="31" t="s">
        <v>3576</v>
      </c>
      <c r="K67" s="31"/>
      <c r="L67" s="22"/>
      <c r="M67" s="25">
        <v>44047</v>
      </c>
      <c r="N67" s="31"/>
      <c r="O67" s="22"/>
      <c r="P67" s="25"/>
      <c r="Q67" s="26"/>
    </row>
    <row r="68" spans="2:17" ht="20.100000000000001" customHeight="1">
      <c r="B68" s="22"/>
      <c r="C68" s="22" t="s">
        <v>35</v>
      </c>
      <c r="D68" s="22" t="s">
        <v>35</v>
      </c>
      <c r="E68" s="31" t="s">
        <v>8676</v>
      </c>
      <c r="F68" s="31">
        <v>16</v>
      </c>
      <c r="G68" s="31">
        <v>330</v>
      </c>
      <c r="H68" s="31">
        <v>5280</v>
      </c>
      <c r="I68" s="23"/>
      <c r="J68" s="31" t="s">
        <v>8677</v>
      </c>
      <c r="K68" s="31"/>
      <c r="L68" s="22"/>
      <c r="M68" s="25">
        <v>44047</v>
      </c>
      <c r="N68" s="31"/>
      <c r="O68" s="22"/>
      <c r="P68" s="25"/>
      <c r="Q68" s="26"/>
    </row>
    <row r="69" spans="2:17" ht="20.100000000000001" customHeight="1">
      <c r="B69" s="22"/>
      <c r="C69" s="22" t="s">
        <v>35</v>
      </c>
      <c r="D69" s="22" t="s">
        <v>35</v>
      </c>
      <c r="E69" s="31" t="s">
        <v>6097</v>
      </c>
      <c r="F69" s="31">
        <v>4</v>
      </c>
      <c r="G69" s="31">
        <v>1050</v>
      </c>
      <c r="H69" s="31">
        <v>4200</v>
      </c>
      <c r="I69" s="23"/>
      <c r="J69" s="31" t="s">
        <v>6098</v>
      </c>
      <c r="K69" s="31"/>
      <c r="L69" s="22"/>
      <c r="M69" s="25">
        <v>44047</v>
      </c>
      <c r="N69" s="31"/>
      <c r="O69" s="22"/>
      <c r="P69" s="25"/>
      <c r="Q69" s="26"/>
    </row>
    <row r="70" spans="2:17" ht="20.100000000000001" customHeight="1">
      <c r="B70" s="22"/>
      <c r="C70" s="22" t="s">
        <v>35</v>
      </c>
      <c r="D70" s="22" t="s">
        <v>35</v>
      </c>
      <c r="E70" s="31" t="s">
        <v>6099</v>
      </c>
      <c r="F70" s="31">
        <v>4</v>
      </c>
      <c r="G70" s="31">
        <v>1130</v>
      </c>
      <c r="H70" s="31">
        <v>4520</v>
      </c>
      <c r="I70" s="23"/>
      <c r="J70" s="31" t="s">
        <v>6098</v>
      </c>
      <c r="K70" s="31"/>
      <c r="L70" s="22"/>
      <c r="M70" s="25">
        <v>44047</v>
      </c>
      <c r="N70" s="31"/>
      <c r="O70" s="22"/>
      <c r="P70" s="25"/>
      <c r="Q70" s="26"/>
    </row>
    <row r="71" spans="2:17" ht="20.100000000000001" customHeight="1">
      <c r="B71" s="22"/>
      <c r="C71" s="22" t="s">
        <v>35</v>
      </c>
      <c r="D71" s="22" t="s">
        <v>35</v>
      </c>
      <c r="E71" s="31" t="s">
        <v>8678</v>
      </c>
      <c r="F71" s="31">
        <v>8</v>
      </c>
      <c r="G71" s="31">
        <v>646</v>
      </c>
      <c r="H71" s="31">
        <v>5168</v>
      </c>
      <c r="I71" s="23"/>
      <c r="J71" s="31" t="s">
        <v>8246</v>
      </c>
      <c r="K71" s="31"/>
      <c r="L71" s="22"/>
      <c r="M71" s="25">
        <v>44047</v>
      </c>
      <c r="N71" s="31"/>
      <c r="O71" s="22"/>
      <c r="P71" s="25"/>
      <c r="Q71" s="26"/>
    </row>
    <row r="72" spans="2:17" ht="20.100000000000001" customHeight="1">
      <c r="B72" s="22"/>
      <c r="C72" s="22" t="s">
        <v>35</v>
      </c>
      <c r="D72" s="22" t="s">
        <v>35</v>
      </c>
      <c r="E72" s="31" t="s">
        <v>8679</v>
      </c>
      <c r="F72" s="31">
        <v>8</v>
      </c>
      <c r="G72" s="31">
        <v>546</v>
      </c>
      <c r="H72" s="31">
        <v>4368</v>
      </c>
      <c r="I72" s="23"/>
      <c r="J72" s="31" t="s">
        <v>413</v>
      </c>
      <c r="K72" s="31"/>
      <c r="L72" s="22"/>
      <c r="M72" s="25">
        <v>44047</v>
      </c>
      <c r="N72" s="31"/>
      <c r="O72" s="22"/>
      <c r="P72" s="25"/>
      <c r="Q72" s="26"/>
    </row>
    <row r="73" spans="2:17" ht="20.100000000000001" customHeight="1">
      <c r="B73" s="22"/>
      <c r="C73" s="22" t="s">
        <v>35</v>
      </c>
      <c r="D73" s="22" t="s">
        <v>35</v>
      </c>
      <c r="E73" s="31" t="s">
        <v>8680</v>
      </c>
      <c r="F73" s="31">
        <v>4</v>
      </c>
      <c r="G73" s="31">
        <v>1850</v>
      </c>
      <c r="H73" s="31">
        <v>7400</v>
      </c>
      <c r="I73" s="23"/>
      <c r="J73" s="31" t="s">
        <v>64</v>
      </c>
      <c r="K73" s="31"/>
      <c r="L73" s="22"/>
      <c r="M73" s="25">
        <v>44047</v>
      </c>
      <c r="N73" s="31"/>
      <c r="O73" s="22"/>
      <c r="P73" s="25"/>
      <c r="Q73" s="26"/>
    </row>
    <row r="74" spans="2:17" ht="20.100000000000001" customHeight="1">
      <c r="B74" s="22"/>
      <c r="C74" s="22" t="s">
        <v>35</v>
      </c>
      <c r="D74" s="22" t="s">
        <v>35</v>
      </c>
      <c r="E74" s="31" t="s">
        <v>8493</v>
      </c>
      <c r="F74" s="31">
        <v>2</v>
      </c>
      <c r="G74" s="31">
        <v>600</v>
      </c>
      <c r="H74" s="31">
        <v>1200</v>
      </c>
      <c r="I74" s="23"/>
      <c r="J74" s="31" t="s">
        <v>8494</v>
      </c>
      <c r="K74" s="31"/>
      <c r="L74" s="22"/>
      <c r="M74" s="25"/>
      <c r="N74" s="31"/>
      <c r="O74" s="22"/>
      <c r="P74" s="25"/>
      <c r="Q74" s="26"/>
    </row>
    <row r="75" spans="2:17" ht="20.100000000000001" customHeight="1">
      <c r="B75" s="22"/>
      <c r="C75" s="22" t="s">
        <v>35</v>
      </c>
      <c r="D75" s="22" t="s">
        <v>35</v>
      </c>
      <c r="E75" s="31" t="s">
        <v>8681</v>
      </c>
      <c r="F75" s="31">
        <v>2</v>
      </c>
      <c r="G75" s="31">
        <v>6745</v>
      </c>
      <c r="H75" s="814">
        <v>13490</v>
      </c>
      <c r="I75" s="23"/>
      <c r="J75" s="31" t="s">
        <v>8682</v>
      </c>
      <c r="K75" s="22"/>
      <c r="L75" s="22"/>
      <c r="M75" s="25">
        <v>44060</v>
      </c>
      <c r="N75" s="31"/>
      <c r="O75" s="22"/>
      <c r="P75" s="25"/>
      <c r="Q75" s="26"/>
    </row>
    <row r="76" spans="2:17" ht="20.100000000000001" customHeight="1">
      <c r="B76" s="22"/>
      <c r="C76" s="22" t="s">
        <v>35</v>
      </c>
      <c r="D76" s="22" t="s">
        <v>35</v>
      </c>
      <c r="E76" s="31" t="s">
        <v>8175</v>
      </c>
      <c r="F76" s="31">
        <v>2</v>
      </c>
      <c r="G76" s="31">
        <v>4621</v>
      </c>
      <c r="H76" s="814">
        <v>9242</v>
      </c>
      <c r="I76" s="23"/>
      <c r="J76" s="31" t="s">
        <v>8176</v>
      </c>
      <c r="K76" s="22"/>
      <c r="L76" s="22"/>
      <c r="M76" s="25">
        <v>44060</v>
      </c>
      <c r="N76" s="31"/>
      <c r="O76" s="22"/>
      <c r="P76" s="25"/>
      <c r="Q76" s="26"/>
    </row>
    <row r="77" spans="2:17" ht="20.100000000000001" customHeight="1">
      <c r="B77" s="22"/>
      <c r="C77" s="22" t="s">
        <v>35</v>
      </c>
      <c r="D77" s="22" t="s">
        <v>35</v>
      </c>
      <c r="E77" s="31" t="s">
        <v>8177</v>
      </c>
      <c r="F77" s="31">
        <v>2</v>
      </c>
      <c r="G77" s="31">
        <v>2989</v>
      </c>
      <c r="H77" s="814">
        <v>5978</v>
      </c>
      <c r="I77" s="23"/>
      <c r="J77" s="31" t="s">
        <v>8176</v>
      </c>
      <c r="K77" s="22"/>
      <c r="L77" s="22"/>
      <c r="M77" s="25">
        <v>44060</v>
      </c>
      <c r="N77" s="31"/>
      <c r="O77" s="22"/>
      <c r="P77" s="25"/>
      <c r="Q77" s="26"/>
    </row>
    <row r="78" spans="2:17" ht="19.5" customHeight="1">
      <c r="B78" s="22"/>
      <c r="C78" s="22" t="s">
        <v>35</v>
      </c>
      <c r="D78" s="22" t="s">
        <v>35</v>
      </c>
      <c r="E78" s="31" t="s">
        <v>8181</v>
      </c>
      <c r="F78" s="31">
        <v>4</v>
      </c>
      <c r="G78" s="31">
        <v>6503</v>
      </c>
      <c r="H78" s="814">
        <v>26012</v>
      </c>
      <c r="I78" s="23"/>
      <c r="J78" s="31" t="s">
        <v>6243</v>
      </c>
      <c r="K78" s="22"/>
      <c r="L78" s="22"/>
      <c r="M78" s="25">
        <v>44060</v>
      </c>
      <c r="N78" s="31"/>
      <c r="O78" s="22"/>
      <c r="P78" s="25"/>
      <c r="Q78" s="26"/>
    </row>
    <row r="79" spans="2:17" ht="19.5" customHeight="1">
      <c r="B79" s="22"/>
      <c r="C79" s="22" t="s">
        <v>35</v>
      </c>
      <c r="D79" s="22" t="s">
        <v>35</v>
      </c>
      <c r="E79" s="31" t="s">
        <v>8683</v>
      </c>
      <c r="F79" s="31">
        <v>2</v>
      </c>
      <c r="G79" s="31">
        <v>2319</v>
      </c>
      <c r="H79" s="814">
        <v>4638</v>
      </c>
      <c r="I79" s="23"/>
      <c r="J79" s="31" t="s">
        <v>8185</v>
      </c>
      <c r="K79" s="22"/>
      <c r="L79" s="22"/>
      <c r="M79" s="25">
        <v>44060</v>
      </c>
      <c r="N79" s="31"/>
      <c r="O79" s="22"/>
      <c r="P79" s="25"/>
      <c r="Q79" s="26"/>
    </row>
    <row r="80" spans="2:17" ht="19.5" customHeight="1">
      <c r="B80" s="22"/>
      <c r="C80" s="22" t="s">
        <v>35</v>
      </c>
      <c r="D80" s="22" t="s">
        <v>35</v>
      </c>
      <c r="E80" s="31" t="s">
        <v>8684</v>
      </c>
      <c r="F80" s="31">
        <v>4</v>
      </c>
      <c r="G80" s="31">
        <v>4718</v>
      </c>
      <c r="H80" s="814">
        <v>18872</v>
      </c>
      <c r="I80" s="23"/>
      <c r="J80" s="31" t="s">
        <v>8685</v>
      </c>
      <c r="K80" s="22"/>
      <c r="L80" s="22"/>
      <c r="M80" s="25">
        <v>44060</v>
      </c>
      <c r="N80" s="31"/>
      <c r="O80" s="22"/>
      <c r="P80" s="25"/>
      <c r="Q80" s="26"/>
    </row>
    <row r="81" spans="2:17" ht="19.5" customHeight="1">
      <c r="B81" s="22"/>
      <c r="C81" s="22" t="s">
        <v>35</v>
      </c>
      <c r="D81" s="22" t="s">
        <v>35</v>
      </c>
      <c r="E81" s="31" t="s">
        <v>8686</v>
      </c>
      <c r="F81" s="31">
        <v>4</v>
      </c>
      <c r="G81" s="31">
        <v>2989</v>
      </c>
      <c r="H81" s="814">
        <v>11956</v>
      </c>
      <c r="I81" s="23"/>
      <c r="J81" s="31" t="s">
        <v>8687</v>
      </c>
      <c r="K81" s="22"/>
      <c r="L81" s="22"/>
      <c r="M81" s="25">
        <v>44060</v>
      </c>
      <c r="N81" s="31"/>
      <c r="O81" s="22"/>
      <c r="P81" s="25"/>
      <c r="Q81" s="26"/>
    </row>
    <row r="82" spans="2:17" ht="19.5" customHeight="1">
      <c r="B82" s="22"/>
      <c r="C82" s="22" t="s">
        <v>35</v>
      </c>
      <c r="D82" s="22" t="s">
        <v>35</v>
      </c>
      <c r="E82" s="31" t="s">
        <v>8186</v>
      </c>
      <c r="F82" s="31">
        <v>2</v>
      </c>
      <c r="G82" s="31">
        <v>458</v>
      </c>
      <c r="H82" s="814">
        <v>916</v>
      </c>
      <c r="I82" s="23"/>
      <c r="J82" s="31" t="s">
        <v>8187</v>
      </c>
      <c r="K82" s="22"/>
      <c r="L82" s="22"/>
      <c r="M82" s="25">
        <v>44060</v>
      </c>
      <c r="N82" s="31"/>
      <c r="O82" s="22"/>
      <c r="P82" s="25"/>
      <c r="Q82" s="26"/>
    </row>
    <row r="83" spans="2:17" ht="19.5" customHeight="1">
      <c r="B83" s="22"/>
      <c r="C83" s="22" t="s">
        <v>35</v>
      </c>
      <c r="D83" s="22" t="s">
        <v>35</v>
      </c>
      <c r="E83" s="31" t="s">
        <v>6035</v>
      </c>
      <c r="F83" s="31">
        <v>2</v>
      </c>
      <c r="G83" s="31">
        <v>428</v>
      </c>
      <c r="H83" s="814">
        <v>856</v>
      </c>
      <c r="I83" s="23"/>
      <c r="J83" s="31" t="s">
        <v>8188</v>
      </c>
      <c r="K83" s="22"/>
      <c r="L83" s="22"/>
      <c r="M83" s="25">
        <v>44060</v>
      </c>
      <c r="N83" s="31"/>
      <c r="O83" s="22"/>
      <c r="P83" s="25"/>
      <c r="Q83" s="26"/>
    </row>
    <row r="84" spans="2:17" ht="19.5" customHeight="1">
      <c r="B84" s="22"/>
      <c r="C84" s="22" t="s">
        <v>35</v>
      </c>
      <c r="D84" s="22" t="s">
        <v>35</v>
      </c>
      <c r="E84" s="31" t="s">
        <v>8189</v>
      </c>
      <c r="F84" s="31">
        <v>2</v>
      </c>
      <c r="G84" s="31">
        <v>1689</v>
      </c>
      <c r="H84" s="814">
        <v>3378</v>
      </c>
      <c r="I84" s="23"/>
      <c r="J84" s="31" t="s">
        <v>8187</v>
      </c>
      <c r="K84" s="22"/>
      <c r="L84" s="22"/>
      <c r="M84" s="25">
        <v>44060</v>
      </c>
      <c r="N84" s="31"/>
      <c r="O84" s="22"/>
      <c r="P84" s="25"/>
      <c r="Q84" s="26"/>
    </row>
    <row r="85" spans="2:17" ht="19.5" customHeight="1">
      <c r="B85" s="22"/>
      <c r="C85" s="22" t="s">
        <v>35</v>
      </c>
      <c r="D85" s="22" t="s">
        <v>35</v>
      </c>
      <c r="E85" s="31" t="s">
        <v>8190</v>
      </c>
      <c r="F85" s="31">
        <v>2</v>
      </c>
      <c r="G85" s="31">
        <v>508</v>
      </c>
      <c r="H85" s="814">
        <v>1016</v>
      </c>
      <c r="I85" s="23"/>
      <c r="J85" s="31" t="s">
        <v>8188</v>
      </c>
      <c r="K85" s="22"/>
      <c r="L85" s="22"/>
      <c r="M85" s="25">
        <v>44060</v>
      </c>
      <c r="N85" s="31"/>
      <c r="O85" s="22"/>
      <c r="P85" s="25"/>
      <c r="Q85" s="26"/>
    </row>
    <row r="86" spans="2:17" ht="19.5" customHeight="1">
      <c r="B86" s="22"/>
      <c r="C86" s="22" t="s">
        <v>35</v>
      </c>
      <c r="D86" s="22" t="s">
        <v>35</v>
      </c>
      <c r="E86" s="31" t="s">
        <v>8634</v>
      </c>
      <c r="F86" s="31">
        <v>2</v>
      </c>
      <c r="G86" s="31">
        <v>19280</v>
      </c>
      <c r="H86" s="814">
        <v>38560</v>
      </c>
      <c r="I86" s="23"/>
      <c r="J86" s="31" t="s">
        <v>8635</v>
      </c>
      <c r="K86" s="22"/>
      <c r="L86" s="22"/>
      <c r="M86" s="25">
        <v>44060</v>
      </c>
      <c r="N86" s="31"/>
      <c r="O86" s="22"/>
      <c r="P86" s="25"/>
      <c r="Q86" s="26"/>
    </row>
    <row r="87" spans="2:17" ht="19.5" customHeight="1">
      <c r="B87" s="22"/>
      <c r="C87" s="22" t="s">
        <v>35</v>
      </c>
      <c r="D87" s="22" t="s">
        <v>35</v>
      </c>
      <c r="E87" s="31" t="s">
        <v>6006</v>
      </c>
      <c r="F87" s="31">
        <v>4</v>
      </c>
      <c r="G87" s="31">
        <v>2224</v>
      </c>
      <c r="H87" s="814">
        <v>8896</v>
      </c>
      <c r="I87" s="23"/>
      <c r="J87" s="31" t="s">
        <v>8636</v>
      </c>
      <c r="K87" s="22"/>
      <c r="L87" s="22"/>
      <c r="M87" s="25">
        <v>44060</v>
      </c>
      <c r="N87" s="31"/>
      <c r="O87" s="22"/>
      <c r="P87" s="25"/>
      <c r="Q87" s="26"/>
    </row>
    <row r="88" spans="2:17" ht="20.100000000000001" customHeight="1">
      <c r="B88" s="22"/>
      <c r="C88" s="22" t="s">
        <v>35</v>
      </c>
      <c r="D88" s="22" t="s">
        <v>35</v>
      </c>
      <c r="E88" s="31" t="s">
        <v>6091</v>
      </c>
      <c r="F88" s="31">
        <v>8</v>
      </c>
      <c r="G88" s="31">
        <v>920</v>
      </c>
      <c r="H88" s="31">
        <v>7360</v>
      </c>
      <c r="I88" s="23"/>
      <c r="J88" s="31" t="s">
        <v>476</v>
      </c>
      <c r="K88" s="22"/>
      <c r="L88" s="22"/>
      <c r="M88" s="25">
        <v>44060</v>
      </c>
      <c r="N88" s="31"/>
      <c r="O88" s="22"/>
      <c r="P88" s="25"/>
      <c r="Q88" s="26"/>
    </row>
    <row r="89" spans="2:17" ht="20.100000000000001" customHeight="1">
      <c r="B89" s="22"/>
      <c r="C89" s="22" t="s">
        <v>35</v>
      </c>
      <c r="D89" s="22" t="s">
        <v>35</v>
      </c>
      <c r="E89" s="31" t="s">
        <v>6129</v>
      </c>
      <c r="F89" s="31">
        <v>2</v>
      </c>
      <c r="G89" s="31">
        <v>1139</v>
      </c>
      <c r="H89" s="31">
        <v>2278</v>
      </c>
      <c r="I89" s="23"/>
      <c r="J89" s="31" t="s">
        <v>476</v>
      </c>
      <c r="K89" s="22"/>
      <c r="L89" s="22"/>
      <c r="M89" s="25">
        <v>44060</v>
      </c>
      <c r="N89" s="31"/>
      <c r="O89" s="22"/>
      <c r="P89" s="25"/>
      <c r="Q89" s="26"/>
    </row>
    <row r="90" spans="2:17" ht="20.100000000000001" customHeight="1">
      <c r="B90" s="22"/>
      <c r="C90" s="22" t="s">
        <v>35</v>
      </c>
      <c r="D90" s="22" t="s">
        <v>35</v>
      </c>
      <c r="E90" s="31" t="s">
        <v>3299</v>
      </c>
      <c r="F90" s="31">
        <v>2</v>
      </c>
      <c r="G90" s="31">
        <v>1870</v>
      </c>
      <c r="H90" s="31">
        <v>3740</v>
      </c>
      <c r="I90" s="23"/>
      <c r="J90" s="31" t="s">
        <v>277</v>
      </c>
      <c r="K90" s="22"/>
      <c r="L90" s="22"/>
      <c r="M90" s="25">
        <v>44060</v>
      </c>
      <c r="N90" s="31"/>
      <c r="O90" s="22"/>
      <c r="P90" s="25"/>
      <c r="Q90" s="26"/>
    </row>
    <row r="91" spans="2:17" ht="20.100000000000001" customHeight="1">
      <c r="B91" s="22"/>
      <c r="C91" s="22" t="s">
        <v>35</v>
      </c>
      <c r="D91" s="22" t="s">
        <v>35</v>
      </c>
      <c r="E91" s="31" t="s">
        <v>2763</v>
      </c>
      <c r="F91" s="31">
        <v>2</v>
      </c>
      <c r="G91" s="31">
        <v>53025</v>
      </c>
      <c r="H91" s="31">
        <v>106050</v>
      </c>
      <c r="I91" s="23"/>
      <c r="J91" s="31" t="s">
        <v>275</v>
      </c>
      <c r="K91" s="22"/>
      <c r="L91" s="22"/>
      <c r="M91" s="25">
        <v>44060</v>
      </c>
      <c r="N91" s="31"/>
      <c r="O91" s="22"/>
      <c r="P91" s="25"/>
      <c r="Q91" s="26"/>
    </row>
    <row r="92" spans="2:17" s="62" customFormat="1" ht="20.100000000000001" customHeight="1">
      <c r="B92" s="57"/>
      <c r="C92" s="57" t="s">
        <v>35</v>
      </c>
      <c r="D92" s="57" t="s">
        <v>35</v>
      </c>
      <c r="E92" s="59" t="s">
        <v>8688</v>
      </c>
      <c r="F92" s="59">
        <v>8</v>
      </c>
      <c r="G92" s="59">
        <v>600</v>
      </c>
      <c r="H92" s="1086">
        <f>F92*G92</f>
        <v>4800</v>
      </c>
      <c r="I92" s="53"/>
      <c r="J92" s="62" t="s">
        <v>8164</v>
      </c>
      <c r="K92" s="57" t="s">
        <v>2855</v>
      </c>
      <c r="L92" s="57"/>
      <c r="M92" s="60">
        <v>44067</v>
      </c>
      <c r="N92" s="59"/>
      <c r="O92" s="57"/>
      <c r="P92" s="60"/>
      <c r="Q92" s="61"/>
    </row>
    <row r="93" spans="2:17" ht="20.100000000000001" customHeight="1">
      <c r="B93" s="22"/>
      <c r="C93" s="22"/>
      <c r="D93" s="22"/>
      <c r="E93" s="31"/>
      <c r="F93" s="23"/>
      <c r="G93" s="31"/>
      <c r="H93" s="814"/>
      <c r="I93" s="23"/>
      <c r="J93" s="31"/>
      <c r="K93" s="22"/>
      <c r="L93" s="22"/>
      <c r="M93" s="25"/>
      <c r="N93" s="31"/>
      <c r="O93" s="22"/>
      <c r="P93" s="25"/>
      <c r="Q93" s="26"/>
    </row>
    <row r="94" spans="2:17" ht="20.100000000000001" customHeight="1">
      <c r="B94" s="22"/>
      <c r="C94" s="22" t="s">
        <v>311</v>
      </c>
      <c r="D94" s="22" t="s">
        <v>311</v>
      </c>
      <c r="E94" s="31" t="s">
        <v>6339</v>
      </c>
      <c r="F94" s="31">
        <v>2</v>
      </c>
      <c r="G94" s="36">
        <v>2800</v>
      </c>
      <c r="H94" s="36">
        <f>F94*G94</f>
        <v>5600</v>
      </c>
      <c r="I94" s="23"/>
      <c r="J94" s="31" t="s">
        <v>6340</v>
      </c>
      <c r="K94" s="864" t="s">
        <v>8689</v>
      </c>
      <c r="L94" s="22"/>
      <c r="M94" s="25"/>
      <c r="N94" s="31"/>
      <c r="O94" s="22"/>
      <c r="P94" s="25"/>
      <c r="Q94" s="26"/>
    </row>
    <row r="95" spans="2:17" ht="20.100000000000001" customHeight="1">
      <c r="B95" s="22"/>
      <c r="C95" s="22" t="s">
        <v>311</v>
      </c>
      <c r="D95" s="22" t="s">
        <v>311</v>
      </c>
      <c r="E95" s="79" t="s">
        <v>3253</v>
      </c>
      <c r="F95" s="79">
        <v>2</v>
      </c>
      <c r="G95" s="1292">
        <v>-4000</v>
      </c>
      <c r="H95" s="1292">
        <f>F95*G95</f>
        <v>-8000</v>
      </c>
      <c r="I95" s="23"/>
      <c r="J95" s="31"/>
      <c r="K95" s="864" t="s">
        <v>8689</v>
      </c>
      <c r="L95" s="22"/>
      <c r="M95" s="25"/>
      <c r="N95" s="31"/>
      <c r="O95" s="22"/>
      <c r="P95" s="25"/>
      <c r="Q95" s="26"/>
    </row>
    <row r="96" spans="2:17" ht="20.100000000000001" customHeight="1">
      <c r="B96" s="22"/>
      <c r="C96" s="22"/>
      <c r="D96" s="22"/>
      <c r="E96" s="31"/>
      <c r="F96" s="31"/>
      <c r="G96" s="31"/>
      <c r="H96" s="31"/>
      <c r="I96" s="23"/>
      <c r="J96" s="31"/>
      <c r="K96" s="864"/>
      <c r="L96" s="22"/>
      <c r="M96" s="25"/>
      <c r="N96" s="31"/>
      <c r="O96" s="22"/>
      <c r="P96" s="25"/>
      <c r="Q96" s="26"/>
    </row>
    <row r="97" spans="2:17" ht="20.100000000000001" customHeight="1">
      <c r="B97" s="22"/>
      <c r="C97" s="22" t="s">
        <v>35</v>
      </c>
      <c r="D97" s="22" t="s">
        <v>35</v>
      </c>
      <c r="E97" s="31" t="s">
        <v>8493</v>
      </c>
      <c r="F97" s="31">
        <v>2</v>
      </c>
      <c r="G97" s="31">
        <v>600</v>
      </c>
      <c r="H97" s="31">
        <v>1200</v>
      </c>
      <c r="I97" s="23"/>
      <c r="J97" s="31" t="s">
        <v>8494</v>
      </c>
      <c r="K97" s="22" t="s">
        <v>8690</v>
      </c>
      <c r="L97" s="22"/>
      <c r="M97" s="25">
        <v>44074</v>
      </c>
      <c r="N97" s="31"/>
      <c r="O97" s="22"/>
      <c r="P97" s="25"/>
      <c r="Q97" s="26"/>
    </row>
    <row r="98" spans="2:17" ht="19.5" customHeight="1">
      <c r="B98" s="22"/>
      <c r="C98" s="22" t="s">
        <v>35</v>
      </c>
      <c r="D98" s="22" t="s">
        <v>35</v>
      </c>
      <c r="E98" s="31" t="s">
        <v>8691</v>
      </c>
      <c r="F98" s="31">
        <v>12</v>
      </c>
      <c r="G98" s="31">
        <v>390</v>
      </c>
      <c r="H98" s="31">
        <v>4680</v>
      </c>
      <c r="I98" s="23"/>
      <c r="J98" s="31" t="s">
        <v>383</v>
      </c>
      <c r="K98" s="22" t="s">
        <v>8690</v>
      </c>
      <c r="L98" s="22"/>
      <c r="M98" s="25">
        <v>44074</v>
      </c>
      <c r="N98" s="31"/>
      <c r="O98" s="22"/>
      <c r="P98" s="25"/>
      <c r="Q98" s="26"/>
    </row>
    <row r="99" spans="2:17" ht="19.5" customHeight="1">
      <c r="B99" s="22"/>
      <c r="C99" s="22" t="s">
        <v>35</v>
      </c>
      <c r="D99" s="22" t="s">
        <v>35</v>
      </c>
      <c r="E99" s="31" t="s">
        <v>4589</v>
      </c>
      <c r="F99" s="31">
        <v>8</v>
      </c>
      <c r="G99" s="31">
        <v>392</v>
      </c>
      <c r="H99" s="31">
        <v>3136</v>
      </c>
      <c r="I99" s="23"/>
      <c r="J99" s="31" t="s">
        <v>383</v>
      </c>
      <c r="K99" s="22" t="s">
        <v>8690</v>
      </c>
      <c r="L99" s="22"/>
      <c r="M99" s="25">
        <v>44074</v>
      </c>
      <c r="N99" s="31"/>
      <c r="O99" s="22"/>
      <c r="P99" s="25"/>
      <c r="Q99" s="26"/>
    </row>
    <row r="100" spans="2:17" ht="20.100000000000001" customHeight="1">
      <c r="B100" s="22"/>
      <c r="C100" s="22" t="s">
        <v>35</v>
      </c>
      <c r="D100" s="22" t="s">
        <v>35</v>
      </c>
      <c r="E100" s="31" t="s">
        <v>2315</v>
      </c>
      <c r="F100" s="31">
        <v>4</v>
      </c>
      <c r="G100" s="31">
        <v>70</v>
      </c>
      <c r="H100" s="31">
        <v>280</v>
      </c>
      <c r="I100" s="23"/>
      <c r="J100" s="31" t="s">
        <v>400</v>
      </c>
      <c r="K100" s="22" t="s">
        <v>8690</v>
      </c>
      <c r="L100" s="22"/>
      <c r="M100" s="25">
        <v>44074</v>
      </c>
      <c r="N100" s="31"/>
      <c r="O100" s="22"/>
      <c r="P100" s="25"/>
      <c r="Q100" s="26"/>
    </row>
    <row r="101" spans="2:17" ht="20.100000000000001" customHeight="1">
      <c r="B101" s="22"/>
      <c r="C101" s="22" t="s">
        <v>35</v>
      </c>
      <c r="D101" s="22" t="s">
        <v>35</v>
      </c>
      <c r="E101" s="31" t="s">
        <v>8692</v>
      </c>
      <c r="F101" s="31">
        <v>8</v>
      </c>
      <c r="G101" s="31">
        <v>1830</v>
      </c>
      <c r="H101" s="31">
        <v>14640</v>
      </c>
      <c r="I101" s="23"/>
      <c r="J101" s="31" t="s">
        <v>8693</v>
      </c>
      <c r="K101" s="22" t="s">
        <v>8690</v>
      </c>
      <c r="L101" s="22"/>
      <c r="M101" s="25">
        <v>44074</v>
      </c>
      <c r="N101" s="31"/>
      <c r="O101" s="22"/>
      <c r="P101" s="25"/>
      <c r="Q101" s="26"/>
    </row>
    <row r="102" spans="2:17" ht="20.100000000000001" customHeight="1">
      <c r="B102" s="22"/>
      <c r="C102" s="22" t="s">
        <v>35</v>
      </c>
      <c r="D102" s="22" t="s">
        <v>35</v>
      </c>
      <c r="E102" s="31" t="s">
        <v>5968</v>
      </c>
      <c r="F102" s="31">
        <v>4</v>
      </c>
      <c r="G102" s="31">
        <v>316</v>
      </c>
      <c r="H102" s="31">
        <v>1264</v>
      </c>
      <c r="I102" s="23"/>
      <c r="J102" s="31" t="s">
        <v>5969</v>
      </c>
      <c r="K102" s="22" t="s">
        <v>8690</v>
      </c>
      <c r="L102" s="22"/>
      <c r="M102" s="25">
        <v>44074</v>
      </c>
      <c r="N102" s="31"/>
      <c r="O102" s="22"/>
      <c r="P102" s="25"/>
      <c r="Q102" s="26"/>
    </row>
    <row r="103" spans="2:17" ht="20.100000000000001" customHeight="1">
      <c r="B103" s="22"/>
      <c r="C103" s="22" t="s">
        <v>35</v>
      </c>
      <c r="D103" s="22" t="s">
        <v>35</v>
      </c>
      <c r="E103" s="31" t="s">
        <v>8480</v>
      </c>
      <c r="F103" s="31">
        <v>28</v>
      </c>
      <c r="G103" s="31">
        <v>747</v>
      </c>
      <c r="H103" s="31">
        <v>20916</v>
      </c>
      <c r="I103" s="23"/>
      <c r="J103" s="31" t="s">
        <v>8481</v>
      </c>
      <c r="K103" s="22" t="s">
        <v>8690</v>
      </c>
      <c r="L103" s="22"/>
      <c r="M103" s="25">
        <v>44074</v>
      </c>
      <c r="N103" s="31"/>
      <c r="O103" s="22"/>
      <c r="P103" s="25"/>
      <c r="Q103" s="26"/>
    </row>
    <row r="104" spans="2:17" ht="20.100000000000001" customHeight="1">
      <c r="B104" s="22"/>
      <c r="C104" s="22" t="s">
        <v>35</v>
      </c>
      <c r="D104" s="22" t="s">
        <v>35</v>
      </c>
      <c r="E104" s="31" t="s">
        <v>6327</v>
      </c>
      <c r="F104" s="31">
        <v>4</v>
      </c>
      <c r="G104" s="31">
        <v>1210</v>
      </c>
      <c r="H104" s="31">
        <v>4840</v>
      </c>
      <c r="I104" s="23"/>
      <c r="J104" s="31" t="s">
        <v>393</v>
      </c>
      <c r="K104" s="22" t="s">
        <v>8690</v>
      </c>
      <c r="L104" s="22"/>
      <c r="M104" s="25">
        <v>44074</v>
      </c>
      <c r="N104" s="31"/>
      <c r="O104" s="22"/>
      <c r="P104" s="25"/>
      <c r="Q104" s="26"/>
    </row>
    <row r="105" spans="2:17" ht="20.100000000000001" customHeight="1">
      <c r="B105" s="22"/>
      <c r="C105" s="22" t="s">
        <v>35</v>
      </c>
      <c r="D105" s="22" t="s">
        <v>35</v>
      </c>
      <c r="E105" s="31" t="s">
        <v>6282</v>
      </c>
      <c r="F105" s="31">
        <v>2</v>
      </c>
      <c r="G105" s="31">
        <v>298</v>
      </c>
      <c r="H105" s="31">
        <v>596</v>
      </c>
      <c r="I105" s="23"/>
      <c r="J105" s="31" t="s">
        <v>480</v>
      </c>
      <c r="K105" s="22" t="s">
        <v>8690</v>
      </c>
      <c r="L105" s="22"/>
      <c r="M105" s="25">
        <v>44074</v>
      </c>
      <c r="N105" s="31"/>
      <c r="O105" s="22"/>
      <c r="P105" s="25"/>
      <c r="Q105" s="26"/>
    </row>
    <row r="106" spans="2:17" ht="20.100000000000001" customHeight="1">
      <c r="B106" s="22"/>
      <c r="C106" s="22" t="s">
        <v>35</v>
      </c>
      <c r="D106" s="22" t="s">
        <v>35</v>
      </c>
      <c r="E106" s="31" t="s">
        <v>6283</v>
      </c>
      <c r="F106" s="31">
        <v>6</v>
      </c>
      <c r="G106" s="31">
        <v>438</v>
      </c>
      <c r="H106" s="31">
        <v>2628</v>
      </c>
      <c r="I106" s="23"/>
      <c r="J106" s="31" t="s">
        <v>6284</v>
      </c>
      <c r="K106" s="22" t="s">
        <v>8690</v>
      </c>
      <c r="L106" s="22"/>
      <c r="M106" s="25">
        <v>44074</v>
      </c>
      <c r="N106" s="31"/>
      <c r="O106" s="22"/>
      <c r="P106" s="25"/>
      <c r="Q106" s="26"/>
    </row>
    <row r="107" spans="2:17" ht="20.100000000000001" customHeight="1">
      <c r="B107" s="22"/>
      <c r="C107" s="22" t="s">
        <v>35</v>
      </c>
      <c r="D107" s="22" t="s">
        <v>35</v>
      </c>
      <c r="E107" s="31" t="s">
        <v>8694</v>
      </c>
      <c r="F107" s="31">
        <v>4</v>
      </c>
      <c r="G107" s="31">
        <v>2250</v>
      </c>
      <c r="H107" s="31">
        <v>9000</v>
      </c>
      <c r="I107" s="23"/>
      <c r="J107" s="31" t="s">
        <v>8695</v>
      </c>
      <c r="K107" s="22" t="s">
        <v>8696</v>
      </c>
      <c r="L107" s="22"/>
      <c r="M107" s="25">
        <v>44074</v>
      </c>
      <c r="N107" s="31"/>
      <c r="O107" s="22"/>
      <c r="P107" s="25"/>
      <c r="Q107" s="26"/>
    </row>
    <row r="108" spans="2:17" ht="20.100000000000001" customHeight="1">
      <c r="B108" s="22"/>
      <c r="C108" s="22" t="s">
        <v>35</v>
      </c>
      <c r="D108" s="22" t="s">
        <v>35</v>
      </c>
      <c r="E108" s="31" t="s">
        <v>8697</v>
      </c>
      <c r="F108" s="31">
        <v>7</v>
      </c>
      <c r="G108" s="31">
        <v>1860</v>
      </c>
      <c r="H108" s="31">
        <f>F108*G108</f>
        <v>13020</v>
      </c>
      <c r="I108" s="23"/>
      <c r="J108" s="31" t="s">
        <v>8698</v>
      </c>
      <c r="K108" s="22" t="s">
        <v>8690</v>
      </c>
      <c r="L108" s="22"/>
      <c r="M108" s="25">
        <v>44074</v>
      </c>
      <c r="N108" s="31"/>
      <c r="O108" s="22"/>
      <c r="P108" s="25"/>
      <c r="Q108" s="26"/>
    </row>
    <row r="109" spans="2:17" ht="20.100000000000001" customHeight="1">
      <c r="B109" s="22"/>
      <c r="C109" s="22"/>
      <c r="D109" s="22"/>
      <c r="E109" s="31"/>
      <c r="F109" s="31"/>
      <c r="G109" s="31"/>
      <c r="H109" s="31"/>
      <c r="I109" s="23"/>
      <c r="J109" s="31"/>
      <c r="K109" s="864"/>
      <c r="L109" s="22"/>
      <c r="M109" s="25"/>
      <c r="N109" s="31"/>
      <c r="O109" s="22"/>
      <c r="P109" s="25"/>
      <c r="Q109" s="26"/>
    </row>
    <row r="110" spans="2:17" ht="20.100000000000001" customHeight="1">
      <c r="B110" s="22"/>
      <c r="C110" s="22" t="s">
        <v>35</v>
      </c>
      <c r="D110" s="22" t="s">
        <v>35</v>
      </c>
      <c r="E110" s="31" t="s">
        <v>2315</v>
      </c>
      <c r="F110" s="31">
        <v>2</v>
      </c>
      <c r="G110" s="31">
        <v>70</v>
      </c>
      <c r="H110" s="31">
        <v>140</v>
      </c>
      <c r="I110" s="23"/>
      <c r="J110" s="31" t="s">
        <v>400</v>
      </c>
      <c r="K110" s="864" t="s">
        <v>8699</v>
      </c>
      <c r="L110" s="22"/>
      <c r="M110" s="25">
        <v>44074</v>
      </c>
      <c r="N110" s="31"/>
      <c r="O110" s="22"/>
      <c r="P110" s="25"/>
      <c r="Q110" s="26"/>
    </row>
    <row r="111" spans="2:17" ht="20.100000000000001" customHeight="1">
      <c r="B111" s="22"/>
      <c r="C111" s="22" t="s">
        <v>35</v>
      </c>
      <c r="D111" s="22" t="s">
        <v>35</v>
      </c>
      <c r="E111" s="31" t="s">
        <v>6219</v>
      </c>
      <c r="F111" s="31">
        <v>1</v>
      </c>
      <c r="G111" s="31">
        <v>1850</v>
      </c>
      <c r="H111" s="31">
        <v>1850</v>
      </c>
      <c r="I111" s="23"/>
      <c r="J111" s="31" t="s">
        <v>64</v>
      </c>
      <c r="K111" s="864" t="s">
        <v>8699</v>
      </c>
      <c r="L111" s="22"/>
      <c r="M111" s="25">
        <v>44074</v>
      </c>
      <c r="N111" s="31"/>
      <c r="O111" s="22"/>
      <c r="P111" s="25"/>
      <c r="Q111" s="26"/>
    </row>
    <row r="112" spans="2:17" ht="20.100000000000001" customHeight="1">
      <c r="B112" s="22"/>
      <c r="C112" s="22" t="s">
        <v>35</v>
      </c>
      <c r="D112" s="22" t="s">
        <v>35</v>
      </c>
      <c r="E112" s="31" t="s">
        <v>8679</v>
      </c>
      <c r="F112" s="31">
        <v>2</v>
      </c>
      <c r="G112" s="31">
        <v>710</v>
      </c>
      <c r="H112" s="31">
        <v>1420</v>
      </c>
      <c r="I112" s="23"/>
      <c r="J112" s="31" t="s">
        <v>413</v>
      </c>
      <c r="K112" s="864" t="s">
        <v>8699</v>
      </c>
      <c r="L112" s="22"/>
      <c r="M112" s="25">
        <v>44074</v>
      </c>
      <c r="N112" s="31"/>
      <c r="O112" s="22"/>
      <c r="P112" s="25"/>
      <c r="Q112" s="26"/>
    </row>
    <row r="113" spans="2:17" ht="20.100000000000001" customHeight="1">
      <c r="B113" s="22"/>
      <c r="C113" s="22" t="s">
        <v>35</v>
      </c>
      <c r="D113" s="22" t="s">
        <v>35</v>
      </c>
      <c r="E113" s="31" t="s">
        <v>6319</v>
      </c>
      <c r="F113" s="31">
        <v>1</v>
      </c>
      <c r="G113" s="31">
        <v>13808</v>
      </c>
      <c r="H113" s="31">
        <v>13808</v>
      </c>
      <c r="I113" s="23"/>
      <c r="J113" s="31" t="s">
        <v>37</v>
      </c>
      <c r="K113" s="864" t="s">
        <v>8699</v>
      </c>
      <c r="L113" s="22"/>
      <c r="M113" s="25">
        <v>44074</v>
      </c>
      <c r="N113" s="31"/>
      <c r="O113" s="22"/>
      <c r="P113" s="25"/>
      <c r="Q113" s="26"/>
    </row>
    <row r="114" spans="2:17" s="1947" customFormat="1" ht="18.75" customHeight="1">
      <c r="B114" s="22"/>
      <c r="C114" s="22" t="s">
        <v>35</v>
      </c>
      <c r="D114" s="22" t="s">
        <v>35</v>
      </c>
      <c r="E114" s="31" t="s">
        <v>6321</v>
      </c>
      <c r="F114" s="31">
        <v>1</v>
      </c>
      <c r="G114" s="31">
        <v>2290</v>
      </c>
      <c r="H114" s="31">
        <v>2290</v>
      </c>
      <c r="I114" s="23"/>
      <c r="J114" s="31" t="s">
        <v>457</v>
      </c>
      <c r="K114" s="864" t="s">
        <v>8699</v>
      </c>
      <c r="L114" s="864"/>
      <c r="M114" s="25">
        <v>44074</v>
      </c>
      <c r="N114" s="79"/>
      <c r="O114" s="864"/>
      <c r="P114" s="25"/>
      <c r="Q114" s="1946"/>
    </row>
    <row r="115" spans="2:17" s="1947" customFormat="1" ht="18.75" customHeight="1">
      <c r="B115" s="22"/>
      <c r="C115" s="22" t="s">
        <v>35</v>
      </c>
      <c r="D115" s="22" t="s">
        <v>35</v>
      </c>
      <c r="E115" s="31" t="s">
        <v>6058</v>
      </c>
      <c r="F115" s="31">
        <v>2</v>
      </c>
      <c r="G115" s="31">
        <v>2150</v>
      </c>
      <c r="H115" s="31">
        <v>4300</v>
      </c>
      <c r="I115" s="23"/>
      <c r="J115" s="31" t="s">
        <v>457</v>
      </c>
      <c r="K115" s="864" t="s">
        <v>8699</v>
      </c>
      <c r="L115" s="864"/>
      <c r="M115" s="25">
        <v>44074</v>
      </c>
      <c r="N115" s="79"/>
      <c r="O115" s="864"/>
      <c r="P115" s="25"/>
      <c r="Q115" s="1946"/>
    </row>
    <row r="116" spans="2:17" s="1947" customFormat="1" ht="18.75" customHeight="1">
      <c r="B116" s="22"/>
      <c r="C116" s="22" t="s">
        <v>35</v>
      </c>
      <c r="D116" s="22" t="s">
        <v>35</v>
      </c>
      <c r="E116" s="31" t="s">
        <v>5968</v>
      </c>
      <c r="F116" s="31">
        <v>2</v>
      </c>
      <c r="G116" s="31">
        <v>316</v>
      </c>
      <c r="H116" s="31">
        <v>632</v>
      </c>
      <c r="I116" s="23"/>
      <c r="J116" s="31" t="s">
        <v>5969</v>
      </c>
      <c r="K116" s="864" t="s">
        <v>8699</v>
      </c>
      <c r="L116" s="864"/>
      <c r="M116" s="25">
        <v>44074</v>
      </c>
      <c r="N116" s="79"/>
      <c r="O116" s="864"/>
      <c r="P116" s="25"/>
      <c r="Q116" s="1946"/>
    </row>
    <row r="117" spans="2:17" ht="20.100000000000001" customHeight="1">
      <c r="B117" s="22"/>
      <c r="C117" s="22"/>
      <c r="D117" s="22"/>
      <c r="E117" s="31"/>
      <c r="F117" s="31"/>
      <c r="G117" s="31"/>
      <c r="H117" s="31"/>
      <c r="I117" s="23"/>
      <c r="J117" s="31"/>
      <c r="K117" s="864"/>
      <c r="L117" s="22"/>
      <c r="M117" s="25"/>
      <c r="N117" s="31"/>
      <c r="O117" s="22"/>
      <c r="P117" s="25"/>
      <c r="Q117" s="26"/>
    </row>
    <row r="118" spans="2:17" ht="19.5" customHeight="1">
      <c r="B118" s="22"/>
      <c r="C118" s="22" t="s">
        <v>306</v>
      </c>
      <c r="D118" s="22" t="s">
        <v>177</v>
      </c>
      <c r="E118" s="30" t="s">
        <v>4096</v>
      </c>
      <c r="F118" s="31">
        <v>2</v>
      </c>
      <c r="G118" s="36">
        <v>140000</v>
      </c>
      <c r="H118" s="36">
        <f>F118*G118</f>
        <v>280000</v>
      </c>
      <c r="I118" s="36"/>
      <c r="J118" s="31" t="s">
        <v>4097</v>
      </c>
      <c r="K118" s="22"/>
      <c r="L118" s="31"/>
      <c r="M118" s="32">
        <v>44077</v>
      </c>
      <c r="N118" s="31"/>
      <c r="O118" s="22" t="s">
        <v>8453</v>
      </c>
      <c r="P118" s="22" t="s">
        <v>8453</v>
      </c>
      <c r="Q118" s="26"/>
    </row>
    <row r="119" spans="2:17" ht="19.5" customHeight="1">
      <c r="B119" s="22"/>
      <c r="C119" s="22" t="s">
        <v>306</v>
      </c>
      <c r="D119" s="22" t="s">
        <v>177</v>
      </c>
      <c r="E119" s="41" t="s">
        <v>133</v>
      </c>
      <c r="F119" s="31">
        <v>4</v>
      </c>
      <c r="G119" s="36">
        <v>135000</v>
      </c>
      <c r="H119" s="36">
        <f>F119*G119</f>
        <v>540000</v>
      </c>
      <c r="I119" s="36"/>
      <c r="J119" s="31" t="s">
        <v>4093</v>
      </c>
      <c r="K119" s="22"/>
      <c r="L119" s="31"/>
      <c r="M119" s="32">
        <v>44077</v>
      </c>
      <c r="N119" s="31"/>
      <c r="O119" s="22" t="s">
        <v>8453</v>
      </c>
      <c r="P119" s="22" t="s">
        <v>8453</v>
      </c>
      <c r="Q119" s="26"/>
    </row>
    <row r="120" spans="2:17" ht="19.5" customHeight="1">
      <c r="B120" s="22"/>
      <c r="C120" s="22" t="s">
        <v>306</v>
      </c>
      <c r="D120" s="22" t="s">
        <v>177</v>
      </c>
      <c r="E120" s="41" t="s">
        <v>1074</v>
      </c>
      <c r="F120" s="31">
        <v>4</v>
      </c>
      <c r="G120" s="36">
        <v>12500</v>
      </c>
      <c r="H120" s="36">
        <f>F120*G120</f>
        <v>50000</v>
      </c>
      <c r="I120" s="36"/>
      <c r="J120" s="31" t="s">
        <v>6279</v>
      </c>
      <c r="K120" s="22"/>
      <c r="L120" s="31"/>
      <c r="M120" s="32">
        <v>44077</v>
      </c>
      <c r="N120" s="31"/>
      <c r="O120" s="22" t="s">
        <v>8453</v>
      </c>
      <c r="P120" s="22" t="s">
        <v>8453</v>
      </c>
      <c r="Q120" s="26"/>
    </row>
    <row r="121" spans="2:17" ht="19.5" customHeight="1">
      <c r="B121" s="22"/>
      <c r="C121" s="22" t="s">
        <v>306</v>
      </c>
      <c r="D121" s="22" t="s">
        <v>177</v>
      </c>
      <c r="E121" s="41" t="s">
        <v>3230</v>
      </c>
      <c r="F121" s="31">
        <v>2</v>
      </c>
      <c r="G121" s="36">
        <v>12500</v>
      </c>
      <c r="H121" s="36">
        <f>F121*G121</f>
        <v>25000</v>
      </c>
      <c r="I121" s="36"/>
      <c r="J121" s="31" t="s">
        <v>4095</v>
      </c>
      <c r="K121" s="22"/>
      <c r="L121" s="31"/>
      <c r="M121" s="32">
        <v>44077</v>
      </c>
      <c r="N121" s="31"/>
      <c r="O121" s="22" t="s">
        <v>8453</v>
      </c>
      <c r="P121" s="22" t="s">
        <v>8453</v>
      </c>
      <c r="Q121" s="26"/>
    </row>
    <row r="122" spans="2:17" ht="20.100000000000001" customHeight="1">
      <c r="B122" s="22"/>
      <c r="C122" s="22" t="s">
        <v>139</v>
      </c>
      <c r="D122" s="22" t="s">
        <v>8199</v>
      </c>
      <c r="E122" s="31" t="s">
        <v>8200</v>
      </c>
      <c r="F122" s="31">
        <v>4</v>
      </c>
      <c r="G122" s="31">
        <v>30000</v>
      </c>
      <c r="H122" s="31">
        <f>F122*G122</f>
        <v>120000</v>
      </c>
      <c r="I122" s="23"/>
      <c r="J122" s="31" t="s">
        <v>3231</v>
      </c>
      <c r="K122" s="22"/>
      <c r="L122" s="31"/>
      <c r="M122" s="32">
        <v>44077</v>
      </c>
      <c r="N122" s="31"/>
      <c r="O122" s="22" t="s">
        <v>8453</v>
      </c>
      <c r="P122" s="25" t="s">
        <v>8201</v>
      </c>
      <c r="Q122" s="26"/>
    </row>
    <row r="123" spans="2:17" ht="20.100000000000001" customHeight="1">
      <c r="B123" s="22"/>
      <c r="C123" s="22" t="s">
        <v>35</v>
      </c>
      <c r="D123" s="22" t="s">
        <v>35</v>
      </c>
      <c r="E123" s="31" t="s">
        <v>4117</v>
      </c>
      <c r="F123" s="31">
        <v>30</v>
      </c>
      <c r="G123" s="31">
        <v>747</v>
      </c>
      <c r="H123" s="31">
        <v>22410</v>
      </c>
      <c r="I123" s="23"/>
      <c r="J123" s="31" t="s">
        <v>8700</v>
      </c>
      <c r="K123" s="22" t="s">
        <v>8701</v>
      </c>
      <c r="L123" s="31"/>
      <c r="M123" s="32">
        <v>44075</v>
      </c>
      <c r="N123" s="31"/>
      <c r="O123" s="22"/>
      <c r="P123" s="25"/>
      <c r="Q123" s="26"/>
    </row>
    <row r="124" spans="2:17" s="1947" customFormat="1" ht="18.75" customHeight="1">
      <c r="B124" s="22"/>
      <c r="C124" s="22"/>
      <c r="D124" s="22"/>
      <c r="E124" s="31"/>
      <c r="F124" s="31"/>
      <c r="G124" s="31"/>
      <c r="H124" s="31"/>
      <c r="I124" s="23"/>
      <c r="J124" s="31"/>
      <c r="K124" s="864"/>
      <c r="L124" s="864"/>
      <c r="M124" s="25"/>
      <c r="N124" s="79"/>
      <c r="O124" s="864"/>
      <c r="P124" s="25"/>
      <c r="Q124" s="1946"/>
    </row>
    <row r="125" spans="2:17" s="62" customFormat="1" ht="20.100000000000001" customHeight="1">
      <c r="B125" s="57"/>
      <c r="C125" s="57" t="s">
        <v>292</v>
      </c>
      <c r="D125" s="57" t="s">
        <v>144</v>
      </c>
      <c r="E125" s="59" t="s">
        <v>8463</v>
      </c>
      <c r="F125" s="59">
        <v>4</v>
      </c>
      <c r="G125" s="66">
        <v>16960</v>
      </c>
      <c r="H125" s="2234">
        <f>F125*G125</f>
        <v>67840</v>
      </c>
      <c r="I125" s="53"/>
      <c r="J125" s="59"/>
      <c r="K125" s="57" t="s">
        <v>8702</v>
      </c>
      <c r="L125" s="57"/>
      <c r="M125" s="60">
        <v>44078</v>
      </c>
      <c r="N125" s="59"/>
      <c r="O125" s="57"/>
      <c r="P125" s="60" t="s">
        <v>8465</v>
      </c>
      <c r="Q125" s="61"/>
    </row>
    <row r="126" spans="2:17" s="62" customFormat="1" ht="20.100000000000001" customHeight="1">
      <c r="B126" s="57"/>
      <c r="C126" s="57" t="s">
        <v>35</v>
      </c>
      <c r="D126" s="57" t="s">
        <v>35</v>
      </c>
      <c r="E126" s="59" t="s">
        <v>8703</v>
      </c>
      <c r="F126" s="59">
        <v>8</v>
      </c>
      <c r="G126" s="59">
        <v>91</v>
      </c>
      <c r="H126" s="59">
        <v>728</v>
      </c>
      <c r="I126" s="53"/>
      <c r="J126" s="59" t="s">
        <v>8704</v>
      </c>
      <c r="K126" s="57" t="s">
        <v>6051</v>
      </c>
      <c r="L126" s="57"/>
      <c r="M126" s="60">
        <v>44077</v>
      </c>
      <c r="N126" s="59"/>
      <c r="O126" s="57"/>
      <c r="P126" s="60"/>
      <c r="Q126" s="61"/>
    </row>
    <row r="127" spans="2:17" s="62" customFormat="1" ht="20.100000000000001" customHeight="1">
      <c r="B127" s="57"/>
      <c r="C127" s="57" t="s">
        <v>35</v>
      </c>
      <c r="D127" s="57" t="s">
        <v>35</v>
      </c>
      <c r="E127" s="59" t="s">
        <v>6285</v>
      </c>
      <c r="F127" s="59">
        <v>6</v>
      </c>
      <c r="G127" s="59">
        <v>180</v>
      </c>
      <c r="H127" s="59">
        <v>1080</v>
      </c>
      <c r="I127" s="53"/>
      <c r="J127" s="59" t="s">
        <v>480</v>
      </c>
      <c r="K127" s="57" t="s">
        <v>6051</v>
      </c>
      <c r="L127" s="57"/>
      <c r="M127" s="60">
        <v>44077</v>
      </c>
      <c r="N127" s="59"/>
      <c r="O127" s="57"/>
      <c r="P127" s="60"/>
      <c r="Q127" s="61"/>
    </row>
    <row r="128" spans="2:17" s="62" customFormat="1" ht="20.100000000000001" customHeight="1">
      <c r="B128" s="57"/>
      <c r="C128" s="57" t="s">
        <v>35</v>
      </c>
      <c r="D128" s="57" t="s">
        <v>35</v>
      </c>
      <c r="E128" s="59" t="s">
        <v>8705</v>
      </c>
      <c r="F128" s="59">
        <v>2</v>
      </c>
      <c r="G128" s="59">
        <v>1700</v>
      </c>
      <c r="H128" s="59">
        <v>3400</v>
      </c>
      <c r="I128" s="53"/>
      <c r="J128" s="59" t="s">
        <v>8706</v>
      </c>
      <c r="K128" s="57" t="s">
        <v>6051</v>
      </c>
      <c r="L128" s="57"/>
      <c r="M128" s="60">
        <v>44077</v>
      </c>
      <c r="N128" s="59"/>
      <c r="O128" s="57"/>
      <c r="P128" s="60"/>
      <c r="Q128" s="61"/>
    </row>
    <row r="129" spans="2:17" ht="20.100000000000001" customHeight="1">
      <c r="B129" s="22"/>
      <c r="C129" s="22"/>
      <c r="D129" s="22"/>
      <c r="E129" s="31"/>
      <c r="F129" s="31"/>
      <c r="G129" s="36"/>
      <c r="H129" s="36"/>
      <c r="I129" s="23"/>
      <c r="J129" s="31"/>
      <c r="K129" s="864"/>
      <c r="L129" s="22"/>
      <c r="M129" s="25"/>
      <c r="N129" s="31"/>
      <c r="O129" s="22"/>
      <c r="P129" s="25"/>
      <c r="Q129" s="26"/>
    </row>
    <row r="130" spans="2:17" s="62" customFormat="1" ht="20.100000000000001" customHeight="1">
      <c r="B130" s="57"/>
      <c r="C130" s="57" t="s">
        <v>35</v>
      </c>
      <c r="D130" s="57" t="s">
        <v>35</v>
      </c>
      <c r="E130" s="2257" t="s">
        <v>8707</v>
      </c>
      <c r="F130" s="59">
        <v>10</v>
      </c>
      <c r="G130" s="66">
        <v>97</v>
      </c>
      <c r="H130" s="66">
        <v>970</v>
      </c>
      <c r="I130" s="53"/>
      <c r="J130" s="59" t="s">
        <v>8708</v>
      </c>
      <c r="K130" s="57" t="s">
        <v>6051</v>
      </c>
      <c r="L130" s="57"/>
      <c r="M130" s="60">
        <v>44083</v>
      </c>
      <c r="N130" s="59"/>
      <c r="O130" s="57"/>
      <c r="P130" s="68"/>
      <c r="Q130" s="61"/>
    </row>
    <row r="131" spans="2:17" s="62" customFormat="1" ht="20.100000000000001" customHeight="1">
      <c r="B131" s="57"/>
      <c r="C131" s="57"/>
      <c r="D131" s="57"/>
      <c r="E131" s="2258"/>
      <c r="F131" s="59"/>
      <c r="G131" s="66"/>
      <c r="H131" s="66"/>
      <c r="I131" s="53"/>
      <c r="J131" s="59"/>
      <c r="K131" s="57"/>
      <c r="L131" s="57"/>
      <c r="M131" s="60"/>
      <c r="N131" s="59"/>
      <c r="O131" s="57"/>
      <c r="P131" s="68"/>
      <c r="Q131" s="61"/>
    </row>
    <row r="132" spans="2:17" ht="20.100000000000001" customHeight="1">
      <c r="B132" s="22"/>
      <c r="C132" s="22" t="s">
        <v>35</v>
      </c>
      <c r="D132" s="22" t="s">
        <v>35</v>
      </c>
      <c r="E132" s="31" t="s">
        <v>6351</v>
      </c>
      <c r="F132" s="31">
        <v>2</v>
      </c>
      <c r="G132" s="31">
        <v>6400</v>
      </c>
      <c r="H132" s="31">
        <v>12800</v>
      </c>
      <c r="I132" s="23"/>
      <c r="J132" s="31" t="s">
        <v>6352</v>
      </c>
      <c r="K132" s="864"/>
      <c r="L132" s="22"/>
      <c r="M132" s="25">
        <v>44099</v>
      </c>
      <c r="N132" s="31"/>
      <c r="O132" s="22"/>
      <c r="P132" s="37"/>
      <c r="Q132" s="26"/>
    </row>
    <row r="133" spans="2:17" ht="20.100000000000001" customHeight="1">
      <c r="B133" s="22"/>
      <c r="C133" s="22" t="s">
        <v>35</v>
      </c>
      <c r="D133" s="22" t="s">
        <v>35</v>
      </c>
      <c r="E133" s="31" t="s">
        <v>8435</v>
      </c>
      <c r="F133" s="31">
        <v>2</v>
      </c>
      <c r="G133" s="31">
        <v>1950</v>
      </c>
      <c r="H133" s="31">
        <v>3900</v>
      </c>
      <c r="I133" s="23"/>
      <c r="J133" s="31" t="s">
        <v>8436</v>
      </c>
      <c r="K133" s="864"/>
      <c r="L133" s="22"/>
      <c r="M133" s="25">
        <v>44099</v>
      </c>
      <c r="N133" s="31"/>
      <c r="O133" s="22"/>
      <c r="P133" s="37"/>
      <c r="Q133" s="26"/>
    </row>
    <row r="134" spans="2:17" ht="20.100000000000001" customHeight="1">
      <c r="B134" s="22"/>
      <c r="C134" s="22" t="s">
        <v>35</v>
      </c>
      <c r="D134" s="22" t="s">
        <v>35</v>
      </c>
      <c r="E134" s="31" t="s">
        <v>8709</v>
      </c>
      <c r="F134" s="31">
        <v>2</v>
      </c>
      <c r="G134" s="31">
        <v>1230</v>
      </c>
      <c r="H134" s="31">
        <v>2460</v>
      </c>
      <c r="I134" s="23"/>
      <c r="J134" s="31" t="s">
        <v>85</v>
      </c>
      <c r="K134" s="864"/>
      <c r="L134" s="22"/>
      <c r="M134" s="25">
        <v>44099</v>
      </c>
      <c r="N134" s="31"/>
      <c r="O134" s="22"/>
      <c r="P134" s="37"/>
      <c r="Q134" s="26"/>
    </row>
    <row r="135" spans="2:17" ht="20.100000000000001" customHeight="1">
      <c r="B135" s="22"/>
      <c r="C135" s="22" t="s">
        <v>35</v>
      </c>
      <c r="D135" s="22" t="s">
        <v>35</v>
      </c>
      <c r="E135" s="31" t="s">
        <v>8710</v>
      </c>
      <c r="F135" s="31">
        <v>2</v>
      </c>
      <c r="G135" s="31">
        <v>6500</v>
      </c>
      <c r="H135" s="31">
        <v>13000</v>
      </c>
      <c r="I135" s="23"/>
      <c r="J135" s="31" t="s">
        <v>457</v>
      </c>
      <c r="K135" s="864"/>
      <c r="L135" s="22"/>
      <c r="M135" s="25">
        <v>44099</v>
      </c>
      <c r="N135" s="31"/>
      <c r="O135" s="22"/>
      <c r="P135" s="37"/>
      <c r="Q135" s="26"/>
    </row>
    <row r="136" spans="2:17" ht="20.100000000000001" customHeight="1">
      <c r="B136" s="22"/>
      <c r="C136" s="22" t="s">
        <v>35</v>
      </c>
      <c r="D136" s="22" t="s">
        <v>35</v>
      </c>
      <c r="E136" s="31" t="s">
        <v>8711</v>
      </c>
      <c r="F136" s="31">
        <v>2</v>
      </c>
      <c r="G136" s="31">
        <v>4800</v>
      </c>
      <c r="H136" s="31">
        <v>9600</v>
      </c>
      <c r="I136" s="23"/>
      <c r="J136" s="31" t="s">
        <v>457</v>
      </c>
      <c r="K136" s="864"/>
      <c r="L136" s="22"/>
      <c r="M136" s="25">
        <v>44099</v>
      </c>
      <c r="N136" s="31"/>
      <c r="O136" s="22"/>
      <c r="P136" s="37"/>
      <c r="Q136" s="26"/>
    </row>
    <row r="137" spans="2:17" s="62" customFormat="1" ht="20.100000000000001" customHeight="1">
      <c r="B137" s="57"/>
      <c r="C137" s="57"/>
      <c r="D137" s="57"/>
      <c r="E137" s="2258"/>
      <c r="F137" s="59"/>
      <c r="G137" s="66"/>
      <c r="H137" s="66"/>
      <c r="I137" s="53"/>
      <c r="J137" s="59"/>
      <c r="K137" s="57"/>
      <c r="L137" s="57"/>
      <c r="M137" s="60"/>
      <c r="N137" s="59"/>
      <c r="O137" s="57"/>
      <c r="P137" s="68"/>
      <c r="Q137" s="61"/>
    </row>
    <row r="138" spans="2:17" s="62" customFormat="1" ht="20.100000000000001" customHeight="1">
      <c r="B138" s="57"/>
      <c r="C138" s="57" t="s">
        <v>139</v>
      </c>
      <c r="D138" s="57" t="s">
        <v>139</v>
      </c>
      <c r="E138" s="59" t="s">
        <v>8712</v>
      </c>
      <c r="F138" s="59">
        <v>2</v>
      </c>
      <c r="G138" s="59">
        <v>16800</v>
      </c>
      <c r="H138" s="36">
        <f>F138*G138</f>
        <v>33600</v>
      </c>
      <c r="I138" s="53"/>
      <c r="J138" s="59" t="s">
        <v>3231</v>
      </c>
      <c r="K138" s="1817"/>
      <c r="L138" s="57"/>
      <c r="M138" s="60">
        <v>44105</v>
      </c>
      <c r="N138" s="59"/>
      <c r="O138" s="57"/>
      <c r="P138" s="60" t="s">
        <v>8056</v>
      </c>
      <c r="Q138" s="61"/>
    </row>
    <row r="139" spans="2:17" s="62" customFormat="1" ht="20.100000000000001" customHeight="1">
      <c r="B139" s="57"/>
      <c r="C139" s="57"/>
      <c r="D139" s="57"/>
      <c r="E139" s="59"/>
      <c r="F139" s="59"/>
      <c r="G139" s="59"/>
      <c r="H139" s="36"/>
      <c r="I139" s="53"/>
      <c r="J139" s="59"/>
      <c r="K139" s="1817"/>
      <c r="L139" s="57"/>
      <c r="M139" s="60"/>
      <c r="N139" s="59"/>
      <c r="O139" s="57"/>
      <c r="P139" s="60"/>
      <c r="Q139" s="61"/>
    </row>
    <row r="140" spans="2:17" ht="20.100000000000001" customHeight="1">
      <c r="B140" s="22"/>
      <c r="C140" s="22" t="s">
        <v>35</v>
      </c>
      <c r="D140" s="22" t="s">
        <v>35</v>
      </c>
      <c r="E140" s="31" t="s">
        <v>8713</v>
      </c>
      <c r="F140" s="31">
        <v>3</v>
      </c>
      <c r="G140" s="31">
        <v>1690</v>
      </c>
      <c r="H140" s="31">
        <v>5070</v>
      </c>
      <c r="I140" s="23"/>
      <c r="J140" s="31" t="s">
        <v>457</v>
      </c>
      <c r="K140" s="22" t="s">
        <v>6051</v>
      </c>
      <c r="L140" s="22"/>
      <c r="M140" s="25">
        <v>44103</v>
      </c>
      <c r="N140" s="31"/>
      <c r="O140" s="22"/>
      <c r="P140" s="37"/>
      <c r="Q140" s="26"/>
    </row>
    <row r="141" spans="2:17" ht="20.100000000000001" customHeight="1">
      <c r="B141" s="22"/>
      <c r="C141" s="22" t="s">
        <v>35</v>
      </c>
      <c r="D141" s="22" t="s">
        <v>35</v>
      </c>
      <c r="E141" s="31" t="s">
        <v>8714</v>
      </c>
      <c r="F141" s="31">
        <v>16</v>
      </c>
      <c r="G141" s="31">
        <v>134</v>
      </c>
      <c r="H141" s="31">
        <v>2144</v>
      </c>
      <c r="I141" s="23"/>
      <c r="J141" s="31" t="s">
        <v>8715</v>
      </c>
      <c r="K141" s="22" t="s">
        <v>6051</v>
      </c>
      <c r="L141" s="22"/>
      <c r="M141" s="25">
        <v>44103</v>
      </c>
      <c r="N141" s="31"/>
      <c r="O141" s="22"/>
      <c r="P141" s="37"/>
      <c r="Q141" s="26"/>
    </row>
    <row r="142" spans="2:17" ht="20.100000000000001" customHeight="1">
      <c r="B142" s="22"/>
      <c r="C142" s="22" t="s">
        <v>35</v>
      </c>
      <c r="D142" s="22" t="s">
        <v>35</v>
      </c>
      <c r="E142" s="31" t="s">
        <v>8716</v>
      </c>
      <c r="F142" s="31">
        <v>12</v>
      </c>
      <c r="G142" s="31">
        <v>230</v>
      </c>
      <c r="H142" s="31">
        <v>2760</v>
      </c>
      <c r="I142" s="23"/>
      <c r="J142" s="31" t="s">
        <v>8717</v>
      </c>
      <c r="K142" s="864"/>
      <c r="L142" s="22"/>
      <c r="M142" s="25">
        <v>44116</v>
      </c>
      <c r="N142" s="31"/>
      <c r="O142" s="22"/>
      <c r="P142" s="37"/>
      <c r="Q142" s="26"/>
    </row>
    <row r="143" spans="2:17" ht="20.100000000000001" customHeight="1">
      <c r="B143" s="22"/>
      <c r="C143" s="22"/>
      <c r="D143" s="22"/>
      <c r="E143" s="31"/>
      <c r="F143" s="31"/>
      <c r="G143" s="31"/>
      <c r="H143" s="31"/>
      <c r="I143" s="23"/>
      <c r="J143" s="31"/>
      <c r="K143" s="864"/>
      <c r="L143" s="22"/>
      <c r="M143" s="25"/>
      <c r="N143" s="31"/>
      <c r="O143" s="22"/>
      <c r="P143" s="37"/>
      <c r="Q143" s="26"/>
    </row>
    <row r="144" spans="2:17" ht="20.100000000000001" customHeight="1">
      <c r="B144" s="22"/>
      <c r="C144" s="22" t="s">
        <v>35</v>
      </c>
      <c r="D144" s="22" t="s">
        <v>35</v>
      </c>
      <c r="E144" s="31" t="s">
        <v>8718</v>
      </c>
      <c r="F144" s="31">
        <v>4</v>
      </c>
      <c r="G144" s="31">
        <v>235</v>
      </c>
      <c r="H144" s="31">
        <v>940</v>
      </c>
      <c r="I144" s="23"/>
      <c r="J144" s="31" t="s">
        <v>2319</v>
      </c>
      <c r="K144" s="22" t="s">
        <v>6051</v>
      </c>
      <c r="L144" s="22"/>
      <c r="M144" s="25">
        <v>44126</v>
      </c>
      <c r="N144" s="31"/>
      <c r="O144" s="22"/>
      <c r="P144" s="37"/>
      <c r="Q144" s="26"/>
    </row>
    <row r="145" spans="2:17" ht="20.100000000000001" customHeight="1">
      <c r="B145" s="22"/>
      <c r="C145" s="22" t="s">
        <v>35</v>
      </c>
      <c r="D145" s="22" t="s">
        <v>35</v>
      </c>
      <c r="E145" s="31" t="s">
        <v>8719</v>
      </c>
      <c r="F145" s="31">
        <v>6</v>
      </c>
      <c r="G145" s="31">
        <v>723</v>
      </c>
      <c r="H145" s="31">
        <v>4338</v>
      </c>
      <c r="I145" s="23"/>
      <c r="J145" s="31" t="s">
        <v>3576</v>
      </c>
      <c r="K145" s="22" t="s">
        <v>6051</v>
      </c>
      <c r="L145" s="22"/>
      <c r="M145" s="25">
        <v>44126</v>
      </c>
      <c r="N145" s="31"/>
      <c r="O145" s="22"/>
      <c r="P145" s="37"/>
      <c r="Q145" s="26"/>
    </row>
    <row r="146" spans="2:17" s="62" customFormat="1" ht="20.100000000000001" customHeight="1">
      <c r="B146" s="57"/>
      <c r="C146" s="57" t="s">
        <v>35</v>
      </c>
      <c r="D146" s="57" t="s">
        <v>35</v>
      </c>
      <c r="E146" s="59" t="s">
        <v>6134</v>
      </c>
      <c r="F146" s="59">
        <v>3</v>
      </c>
      <c r="G146" s="59">
        <v>2100</v>
      </c>
      <c r="H146" s="59">
        <v>6300</v>
      </c>
      <c r="I146" s="53"/>
      <c r="J146" s="59" t="s">
        <v>457</v>
      </c>
      <c r="K146" s="956"/>
      <c r="L146" s="57"/>
      <c r="M146" s="60">
        <v>44134</v>
      </c>
      <c r="N146" s="59"/>
      <c r="O146" s="57"/>
      <c r="P146" s="68"/>
      <c r="Q146" s="61"/>
    </row>
  </sheetData>
  <mergeCells count="6">
    <mergeCell ref="B2:D2"/>
    <mergeCell ref="G2:I2"/>
    <mergeCell ref="B3:D3"/>
    <mergeCell ref="B4:D4"/>
    <mergeCell ref="B5:D5"/>
    <mergeCell ref="B6:D6"/>
  </mergeCells>
  <phoneticPr fontId="4"/>
  <pageMargins left="0.7" right="0.7" top="0.75" bottom="0.75" header="0.3" footer="0.3"/>
  <pageSetup paperSize="9" orientation="portrait" horizontalDpi="1200" verticalDpi="1200"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35719-2721-4926-ADF9-A63CB6187C0B}">
  <dimension ref="B2:Q124"/>
  <sheetViews>
    <sheetView topLeftCell="A118" zoomScale="85" zoomScaleNormal="85" workbookViewId="0">
      <selection activeCell="E88" sqref="E88"/>
    </sheetView>
  </sheetViews>
  <sheetFormatPr defaultRowHeight="18.75"/>
  <cols>
    <col min="1" max="1" width="2.625" style="8" customWidth="1"/>
    <col min="2" max="2" width="15.5" style="9" bestFit="1" customWidth="1"/>
    <col min="3" max="3" width="14.375" style="9" bestFit="1" customWidth="1"/>
    <col min="4" max="4" width="13.125" style="9" bestFit="1" customWidth="1"/>
    <col min="5" max="5" width="76.875" style="8" bestFit="1" customWidth="1"/>
    <col min="6" max="6" width="6.25" style="3" customWidth="1"/>
    <col min="7" max="8" width="12.75" style="14" customWidth="1"/>
    <col min="9" max="9" width="5.75" style="3" customWidth="1"/>
    <col min="10" max="10" width="26.75" style="8" customWidth="1"/>
    <col min="11" max="11" width="37.25" style="8" bestFit="1" customWidth="1"/>
    <col min="12" max="12" width="11" style="9" customWidth="1"/>
    <col min="13" max="13" width="13.75" style="10" customWidth="1"/>
    <col min="14" max="14" width="6.375" style="8" customWidth="1"/>
    <col min="15" max="15" width="15.875" style="9" customWidth="1"/>
    <col min="16" max="16" width="15.875" style="11" customWidth="1"/>
    <col min="17" max="17" width="15.625" style="12" customWidth="1"/>
    <col min="18" max="256" width="9" style="8"/>
    <col min="257" max="257" width="2.625" style="8" customWidth="1"/>
    <col min="258" max="258" width="15.5" style="8" bestFit="1" customWidth="1"/>
    <col min="259" max="259" width="14.375" style="8" bestFit="1" customWidth="1"/>
    <col min="260" max="260" width="13.125" style="8" bestFit="1" customWidth="1"/>
    <col min="261" max="261" width="76.875" style="8" bestFit="1" customWidth="1"/>
    <col min="262" max="262" width="6.25" style="8" customWidth="1"/>
    <col min="263" max="264" width="12.75" style="8" customWidth="1"/>
    <col min="265" max="265" width="5.75" style="8" customWidth="1"/>
    <col min="266" max="266" width="26.75" style="8" customWidth="1"/>
    <col min="267" max="267" width="37.25" style="8" bestFit="1" customWidth="1"/>
    <col min="268" max="268" width="11" style="8" customWidth="1"/>
    <col min="269" max="269" width="13.75" style="8" customWidth="1"/>
    <col min="270" max="270" width="6.375" style="8" customWidth="1"/>
    <col min="271" max="272" width="15.875" style="8" customWidth="1"/>
    <col min="273" max="273" width="15.625" style="8" customWidth="1"/>
    <col min="274" max="512" width="9" style="8"/>
    <col min="513" max="513" width="2.625" style="8" customWidth="1"/>
    <col min="514" max="514" width="15.5" style="8" bestFit="1" customWidth="1"/>
    <col min="515" max="515" width="14.375" style="8" bestFit="1" customWidth="1"/>
    <col min="516" max="516" width="13.125" style="8" bestFit="1" customWidth="1"/>
    <col min="517" max="517" width="76.875" style="8" bestFit="1" customWidth="1"/>
    <col min="518" max="518" width="6.25" style="8" customWidth="1"/>
    <col min="519" max="520" width="12.75" style="8" customWidth="1"/>
    <col min="521" max="521" width="5.75" style="8" customWidth="1"/>
    <col min="522" max="522" width="26.75" style="8" customWidth="1"/>
    <col min="523" max="523" width="37.25" style="8" bestFit="1" customWidth="1"/>
    <col min="524" max="524" width="11" style="8" customWidth="1"/>
    <col min="525" max="525" width="13.75" style="8" customWidth="1"/>
    <col min="526" max="526" width="6.375" style="8" customWidth="1"/>
    <col min="527" max="528" width="15.875" style="8" customWidth="1"/>
    <col min="529" max="529" width="15.625" style="8" customWidth="1"/>
    <col min="530" max="768" width="9" style="8"/>
    <col min="769" max="769" width="2.625" style="8" customWidth="1"/>
    <col min="770" max="770" width="15.5" style="8" bestFit="1" customWidth="1"/>
    <col min="771" max="771" width="14.375" style="8" bestFit="1" customWidth="1"/>
    <col min="772" max="772" width="13.125" style="8" bestFit="1" customWidth="1"/>
    <col min="773" max="773" width="76.875" style="8" bestFit="1" customWidth="1"/>
    <col min="774" max="774" width="6.25" style="8" customWidth="1"/>
    <col min="775" max="776" width="12.75" style="8" customWidth="1"/>
    <col min="777" max="777" width="5.75" style="8" customWidth="1"/>
    <col min="778" max="778" width="26.75" style="8" customWidth="1"/>
    <col min="779" max="779" width="37.25" style="8" bestFit="1" customWidth="1"/>
    <col min="780" max="780" width="11" style="8" customWidth="1"/>
    <col min="781" max="781" width="13.75" style="8" customWidth="1"/>
    <col min="782" max="782" width="6.375" style="8" customWidth="1"/>
    <col min="783" max="784" width="15.875" style="8" customWidth="1"/>
    <col min="785" max="785" width="15.625" style="8" customWidth="1"/>
    <col min="786" max="1024" width="9" style="8"/>
    <col min="1025" max="1025" width="2.625" style="8" customWidth="1"/>
    <col min="1026" max="1026" width="15.5" style="8" bestFit="1" customWidth="1"/>
    <col min="1027" max="1027" width="14.375" style="8" bestFit="1" customWidth="1"/>
    <col min="1028" max="1028" width="13.125" style="8" bestFit="1" customWidth="1"/>
    <col min="1029" max="1029" width="76.875" style="8" bestFit="1" customWidth="1"/>
    <col min="1030" max="1030" width="6.25" style="8" customWidth="1"/>
    <col min="1031" max="1032" width="12.75" style="8" customWidth="1"/>
    <col min="1033" max="1033" width="5.75" style="8" customWidth="1"/>
    <col min="1034" max="1034" width="26.75" style="8" customWidth="1"/>
    <col min="1035" max="1035" width="37.25" style="8" bestFit="1" customWidth="1"/>
    <col min="1036" max="1036" width="11" style="8" customWidth="1"/>
    <col min="1037" max="1037" width="13.75" style="8" customWidth="1"/>
    <col min="1038" max="1038" width="6.375" style="8" customWidth="1"/>
    <col min="1039" max="1040" width="15.875" style="8" customWidth="1"/>
    <col min="1041" max="1041" width="15.625" style="8" customWidth="1"/>
    <col min="1042" max="1280" width="9" style="8"/>
    <col min="1281" max="1281" width="2.625" style="8" customWidth="1"/>
    <col min="1282" max="1282" width="15.5" style="8" bestFit="1" customWidth="1"/>
    <col min="1283" max="1283" width="14.375" style="8" bestFit="1" customWidth="1"/>
    <col min="1284" max="1284" width="13.125" style="8" bestFit="1" customWidth="1"/>
    <col min="1285" max="1285" width="76.875" style="8" bestFit="1" customWidth="1"/>
    <col min="1286" max="1286" width="6.25" style="8" customWidth="1"/>
    <col min="1287" max="1288" width="12.75" style="8" customWidth="1"/>
    <col min="1289" max="1289" width="5.75" style="8" customWidth="1"/>
    <col min="1290" max="1290" width="26.75" style="8" customWidth="1"/>
    <col min="1291" max="1291" width="37.25" style="8" bestFit="1" customWidth="1"/>
    <col min="1292" max="1292" width="11" style="8" customWidth="1"/>
    <col min="1293" max="1293" width="13.75" style="8" customWidth="1"/>
    <col min="1294" max="1294" width="6.375" style="8" customWidth="1"/>
    <col min="1295" max="1296" width="15.875" style="8" customWidth="1"/>
    <col min="1297" max="1297" width="15.625" style="8" customWidth="1"/>
    <col min="1298" max="1536" width="9" style="8"/>
    <col min="1537" max="1537" width="2.625" style="8" customWidth="1"/>
    <col min="1538" max="1538" width="15.5" style="8" bestFit="1" customWidth="1"/>
    <col min="1539" max="1539" width="14.375" style="8" bestFit="1" customWidth="1"/>
    <col min="1540" max="1540" width="13.125" style="8" bestFit="1" customWidth="1"/>
    <col min="1541" max="1541" width="76.875" style="8" bestFit="1" customWidth="1"/>
    <col min="1542" max="1542" width="6.25" style="8" customWidth="1"/>
    <col min="1543" max="1544" width="12.75" style="8" customWidth="1"/>
    <col min="1545" max="1545" width="5.75" style="8" customWidth="1"/>
    <col min="1546" max="1546" width="26.75" style="8" customWidth="1"/>
    <col min="1547" max="1547" width="37.25" style="8" bestFit="1" customWidth="1"/>
    <col min="1548" max="1548" width="11" style="8" customWidth="1"/>
    <col min="1549" max="1549" width="13.75" style="8" customWidth="1"/>
    <col min="1550" max="1550" width="6.375" style="8" customWidth="1"/>
    <col min="1551" max="1552" width="15.875" style="8" customWidth="1"/>
    <col min="1553" max="1553" width="15.625" style="8" customWidth="1"/>
    <col min="1554" max="1792" width="9" style="8"/>
    <col min="1793" max="1793" width="2.625" style="8" customWidth="1"/>
    <col min="1794" max="1794" width="15.5" style="8" bestFit="1" customWidth="1"/>
    <col min="1795" max="1795" width="14.375" style="8" bestFit="1" customWidth="1"/>
    <col min="1796" max="1796" width="13.125" style="8" bestFit="1" customWidth="1"/>
    <col min="1797" max="1797" width="76.875" style="8" bestFit="1" customWidth="1"/>
    <col min="1798" max="1798" width="6.25" style="8" customWidth="1"/>
    <col min="1799" max="1800" width="12.75" style="8" customWidth="1"/>
    <col min="1801" max="1801" width="5.75" style="8" customWidth="1"/>
    <col min="1802" max="1802" width="26.75" style="8" customWidth="1"/>
    <col min="1803" max="1803" width="37.25" style="8" bestFit="1" customWidth="1"/>
    <col min="1804" max="1804" width="11" style="8" customWidth="1"/>
    <col min="1805" max="1805" width="13.75" style="8" customWidth="1"/>
    <col min="1806" max="1806" width="6.375" style="8" customWidth="1"/>
    <col min="1807" max="1808" width="15.875" style="8" customWidth="1"/>
    <col min="1809" max="1809" width="15.625" style="8" customWidth="1"/>
    <col min="1810" max="2048" width="9" style="8"/>
    <col min="2049" max="2049" width="2.625" style="8" customWidth="1"/>
    <col min="2050" max="2050" width="15.5" style="8" bestFit="1" customWidth="1"/>
    <col min="2051" max="2051" width="14.375" style="8" bestFit="1" customWidth="1"/>
    <col min="2052" max="2052" width="13.125" style="8" bestFit="1" customWidth="1"/>
    <col min="2053" max="2053" width="76.875" style="8" bestFit="1" customWidth="1"/>
    <col min="2054" max="2054" width="6.25" style="8" customWidth="1"/>
    <col min="2055" max="2056" width="12.75" style="8" customWidth="1"/>
    <col min="2057" max="2057" width="5.75" style="8" customWidth="1"/>
    <col min="2058" max="2058" width="26.75" style="8" customWidth="1"/>
    <col min="2059" max="2059" width="37.25" style="8" bestFit="1" customWidth="1"/>
    <col min="2060" max="2060" width="11" style="8" customWidth="1"/>
    <col min="2061" max="2061" width="13.75" style="8" customWidth="1"/>
    <col min="2062" max="2062" width="6.375" style="8" customWidth="1"/>
    <col min="2063" max="2064" width="15.875" style="8" customWidth="1"/>
    <col min="2065" max="2065" width="15.625" style="8" customWidth="1"/>
    <col min="2066" max="2304" width="9" style="8"/>
    <col min="2305" max="2305" width="2.625" style="8" customWidth="1"/>
    <col min="2306" max="2306" width="15.5" style="8" bestFit="1" customWidth="1"/>
    <col min="2307" max="2307" width="14.375" style="8" bestFit="1" customWidth="1"/>
    <col min="2308" max="2308" width="13.125" style="8" bestFit="1" customWidth="1"/>
    <col min="2309" max="2309" width="76.875" style="8" bestFit="1" customWidth="1"/>
    <col min="2310" max="2310" width="6.25" style="8" customWidth="1"/>
    <col min="2311" max="2312" width="12.75" style="8" customWidth="1"/>
    <col min="2313" max="2313" width="5.75" style="8" customWidth="1"/>
    <col min="2314" max="2314" width="26.75" style="8" customWidth="1"/>
    <col min="2315" max="2315" width="37.25" style="8" bestFit="1" customWidth="1"/>
    <col min="2316" max="2316" width="11" style="8" customWidth="1"/>
    <col min="2317" max="2317" width="13.75" style="8" customWidth="1"/>
    <col min="2318" max="2318" width="6.375" style="8" customWidth="1"/>
    <col min="2319" max="2320" width="15.875" style="8" customWidth="1"/>
    <col min="2321" max="2321" width="15.625" style="8" customWidth="1"/>
    <col min="2322" max="2560" width="9" style="8"/>
    <col min="2561" max="2561" width="2.625" style="8" customWidth="1"/>
    <col min="2562" max="2562" width="15.5" style="8" bestFit="1" customWidth="1"/>
    <col min="2563" max="2563" width="14.375" style="8" bestFit="1" customWidth="1"/>
    <col min="2564" max="2564" width="13.125" style="8" bestFit="1" customWidth="1"/>
    <col min="2565" max="2565" width="76.875" style="8" bestFit="1" customWidth="1"/>
    <col min="2566" max="2566" width="6.25" style="8" customWidth="1"/>
    <col min="2567" max="2568" width="12.75" style="8" customWidth="1"/>
    <col min="2569" max="2569" width="5.75" style="8" customWidth="1"/>
    <col min="2570" max="2570" width="26.75" style="8" customWidth="1"/>
    <col min="2571" max="2571" width="37.25" style="8" bestFit="1" customWidth="1"/>
    <col min="2572" max="2572" width="11" style="8" customWidth="1"/>
    <col min="2573" max="2573" width="13.75" style="8" customWidth="1"/>
    <col min="2574" max="2574" width="6.375" style="8" customWidth="1"/>
    <col min="2575" max="2576" width="15.875" style="8" customWidth="1"/>
    <col min="2577" max="2577" width="15.625" style="8" customWidth="1"/>
    <col min="2578" max="2816" width="9" style="8"/>
    <col min="2817" max="2817" width="2.625" style="8" customWidth="1"/>
    <col min="2818" max="2818" width="15.5" style="8" bestFit="1" customWidth="1"/>
    <col min="2819" max="2819" width="14.375" style="8" bestFit="1" customWidth="1"/>
    <col min="2820" max="2820" width="13.125" style="8" bestFit="1" customWidth="1"/>
    <col min="2821" max="2821" width="76.875" style="8" bestFit="1" customWidth="1"/>
    <col min="2822" max="2822" width="6.25" style="8" customWidth="1"/>
    <col min="2823" max="2824" width="12.75" style="8" customWidth="1"/>
    <col min="2825" max="2825" width="5.75" style="8" customWidth="1"/>
    <col min="2826" max="2826" width="26.75" style="8" customWidth="1"/>
    <col min="2827" max="2827" width="37.25" style="8" bestFit="1" customWidth="1"/>
    <col min="2828" max="2828" width="11" style="8" customWidth="1"/>
    <col min="2829" max="2829" width="13.75" style="8" customWidth="1"/>
    <col min="2830" max="2830" width="6.375" style="8" customWidth="1"/>
    <col min="2831" max="2832" width="15.875" style="8" customWidth="1"/>
    <col min="2833" max="2833" width="15.625" style="8" customWidth="1"/>
    <col min="2834" max="3072" width="9" style="8"/>
    <col min="3073" max="3073" width="2.625" style="8" customWidth="1"/>
    <col min="3074" max="3074" width="15.5" style="8" bestFit="1" customWidth="1"/>
    <col min="3075" max="3075" width="14.375" style="8" bestFit="1" customWidth="1"/>
    <col min="3076" max="3076" width="13.125" style="8" bestFit="1" customWidth="1"/>
    <col min="3077" max="3077" width="76.875" style="8" bestFit="1" customWidth="1"/>
    <col min="3078" max="3078" width="6.25" style="8" customWidth="1"/>
    <col min="3079" max="3080" width="12.75" style="8" customWidth="1"/>
    <col min="3081" max="3081" width="5.75" style="8" customWidth="1"/>
    <col min="3082" max="3082" width="26.75" style="8" customWidth="1"/>
    <col min="3083" max="3083" width="37.25" style="8" bestFit="1" customWidth="1"/>
    <col min="3084" max="3084" width="11" style="8" customWidth="1"/>
    <col min="3085" max="3085" width="13.75" style="8" customWidth="1"/>
    <col min="3086" max="3086" width="6.375" style="8" customWidth="1"/>
    <col min="3087" max="3088" width="15.875" style="8" customWidth="1"/>
    <col min="3089" max="3089" width="15.625" style="8" customWidth="1"/>
    <col min="3090" max="3328" width="9" style="8"/>
    <col min="3329" max="3329" width="2.625" style="8" customWidth="1"/>
    <col min="3330" max="3330" width="15.5" style="8" bestFit="1" customWidth="1"/>
    <col min="3331" max="3331" width="14.375" style="8" bestFit="1" customWidth="1"/>
    <col min="3332" max="3332" width="13.125" style="8" bestFit="1" customWidth="1"/>
    <col min="3333" max="3333" width="76.875" style="8" bestFit="1" customWidth="1"/>
    <col min="3334" max="3334" width="6.25" style="8" customWidth="1"/>
    <col min="3335" max="3336" width="12.75" style="8" customWidth="1"/>
    <col min="3337" max="3337" width="5.75" style="8" customWidth="1"/>
    <col min="3338" max="3338" width="26.75" style="8" customWidth="1"/>
    <col min="3339" max="3339" width="37.25" style="8" bestFit="1" customWidth="1"/>
    <col min="3340" max="3340" width="11" style="8" customWidth="1"/>
    <col min="3341" max="3341" width="13.75" style="8" customWidth="1"/>
    <col min="3342" max="3342" width="6.375" style="8" customWidth="1"/>
    <col min="3343" max="3344" width="15.875" style="8" customWidth="1"/>
    <col min="3345" max="3345" width="15.625" style="8" customWidth="1"/>
    <col min="3346" max="3584" width="9" style="8"/>
    <col min="3585" max="3585" width="2.625" style="8" customWidth="1"/>
    <col min="3586" max="3586" width="15.5" style="8" bestFit="1" customWidth="1"/>
    <col min="3587" max="3587" width="14.375" style="8" bestFit="1" customWidth="1"/>
    <col min="3588" max="3588" width="13.125" style="8" bestFit="1" customWidth="1"/>
    <col min="3589" max="3589" width="76.875" style="8" bestFit="1" customWidth="1"/>
    <col min="3590" max="3590" width="6.25" style="8" customWidth="1"/>
    <col min="3591" max="3592" width="12.75" style="8" customWidth="1"/>
    <col min="3593" max="3593" width="5.75" style="8" customWidth="1"/>
    <col min="3594" max="3594" width="26.75" style="8" customWidth="1"/>
    <col min="3595" max="3595" width="37.25" style="8" bestFit="1" customWidth="1"/>
    <col min="3596" max="3596" width="11" style="8" customWidth="1"/>
    <col min="3597" max="3597" width="13.75" style="8" customWidth="1"/>
    <col min="3598" max="3598" width="6.375" style="8" customWidth="1"/>
    <col min="3599" max="3600" width="15.875" style="8" customWidth="1"/>
    <col min="3601" max="3601" width="15.625" style="8" customWidth="1"/>
    <col min="3602" max="3840" width="9" style="8"/>
    <col min="3841" max="3841" width="2.625" style="8" customWidth="1"/>
    <col min="3842" max="3842" width="15.5" style="8" bestFit="1" customWidth="1"/>
    <col min="3843" max="3843" width="14.375" style="8" bestFit="1" customWidth="1"/>
    <col min="3844" max="3844" width="13.125" style="8" bestFit="1" customWidth="1"/>
    <col min="3845" max="3845" width="76.875" style="8" bestFit="1" customWidth="1"/>
    <col min="3846" max="3846" width="6.25" style="8" customWidth="1"/>
    <col min="3847" max="3848" width="12.75" style="8" customWidth="1"/>
    <col min="3849" max="3849" width="5.75" style="8" customWidth="1"/>
    <col min="3850" max="3850" width="26.75" style="8" customWidth="1"/>
    <col min="3851" max="3851" width="37.25" style="8" bestFit="1" customWidth="1"/>
    <col min="3852" max="3852" width="11" style="8" customWidth="1"/>
    <col min="3853" max="3853" width="13.75" style="8" customWidth="1"/>
    <col min="3854" max="3854" width="6.375" style="8" customWidth="1"/>
    <col min="3855" max="3856" width="15.875" style="8" customWidth="1"/>
    <col min="3857" max="3857" width="15.625" style="8" customWidth="1"/>
    <col min="3858" max="4096" width="9" style="8"/>
    <col min="4097" max="4097" width="2.625" style="8" customWidth="1"/>
    <col min="4098" max="4098" width="15.5" style="8" bestFit="1" customWidth="1"/>
    <col min="4099" max="4099" width="14.375" style="8" bestFit="1" customWidth="1"/>
    <col min="4100" max="4100" width="13.125" style="8" bestFit="1" customWidth="1"/>
    <col min="4101" max="4101" width="76.875" style="8" bestFit="1" customWidth="1"/>
    <col min="4102" max="4102" width="6.25" style="8" customWidth="1"/>
    <col min="4103" max="4104" width="12.75" style="8" customWidth="1"/>
    <col min="4105" max="4105" width="5.75" style="8" customWidth="1"/>
    <col min="4106" max="4106" width="26.75" style="8" customWidth="1"/>
    <col min="4107" max="4107" width="37.25" style="8" bestFit="1" customWidth="1"/>
    <col min="4108" max="4108" width="11" style="8" customWidth="1"/>
    <col min="4109" max="4109" width="13.75" style="8" customWidth="1"/>
    <col min="4110" max="4110" width="6.375" style="8" customWidth="1"/>
    <col min="4111" max="4112" width="15.875" style="8" customWidth="1"/>
    <col min="4113" max="4113" width="15.625" style="8" customWidth="1"/>
    <col min="4114" max="4352" width="9" style="8"/>
    <col min="4353" max="4353" width="2.625" style="8" customWidth="1"/>
    <col min="4354" max="4354" width="15.5" style="8" bestFit="1" customWidth="1"/>
    <col min="4355" max="4355" width="14.375" style="8" bestFit="1" customWidth="1"/>
    <col min="4356" max="4356" width="13.125" style="8" bestFit="1" customWidth="1"/>
    <col min="4357" max="4357" width="76.875" style="8" bestFit="1" customWidth="1"/>
    <col min="4358" max="4358" width="6.25" style="8" customWidth="1"/>
    <col min="4359" max="4360" width="12.75" style="8" customWidth="1"/>
    <col min="4361" max="4361" width="5.75" style="8" customWidth="1"/>
    <col min="4362" max="4362" width="26.75" style="8" customWidth="1"/>
    <col min="4363" max="4363" width="37.25" style="8" bestFit="1" customWidth="1"/>
    <col min="4364" max="4364" width="11" style="8" customWidth="1"/>
    <col min="4365" max="4365" width="13.75" style="8" customWidth="1"/>
    <col min="4366" max="4366" width="6.375" style="8" customWidth="1"/>
    <col min="4367" max="4368" width="15.875" style="8" customWidth="1"/>
    <col min="4369" max="4369" width="15.625" style="8" customWidth="1"/>
    <col min="4370" max="4608" width="9" style="8"/>
    <col min="4609" max="4609" width="2.625" style="8" customWidth="1"/>
    <col min="4610" max="4610" width="15.5" style="8" bestFit="1" customWidth="1"/>
    <col min="4611" max="4611" width="14.375" style="8" bestFit="1" customWidth="1"/>
    <col min="4612" max="4612" width="13.125" style="8" bestFit="1" customWidth="1"/>
    <col min="4613" max="4613" width="76.875" style="8" bestFit="1" customWidth="1"/>
    <col min="4614" max="4614" width="6.25" style="8" customWidth="1"/>
    <col min="4615" max="4616" width="12.75" style="8" customWidth="1"/>
    <col min="4617" max="4617" width="5.75" style="8" customWidth="1"/>
    <col min="4618" max="4618" width="26.75" style="8" customWidth="1"/>
    <col min="4619" max="4619" width="37.25" style="8" bestFit="1" customWidth="1"/>
    <col min="4620" max="4620" width="11" style="8" customWidth="1"/>
    <col min="4621" max="4621" width="13.75" style="8" customWidth="1"/>
    <col min="4622" max="4622" width="6.375" style="8" customWidth="1"/>
    <col min="4623" max="4624" width="15.875" style="8" customWidth="1"/>
    <col min="4625" max="4625" width="15.625" style="8" customWidth="1"/>
    <col min="4626" max="4864" width="9" style="8"/>
    <col min="4865" max="4865" width="2.625" style="8" customWidth="1"/>
    <col min="4866" max="4866" width="15.5" style="8" bestFit="1" customWidth="1"/>
    <col min="4867" max="4867" width="14.375" style="8" bestFit="1" customWidth="1"/>
    <col min="4868" max="4868" width="13.125" style="8" bestFit="1" customWidth="1"/>
    <col min="4869" max="4869" width="76.875" style="8" bestFit="1" customWidth="1"/>
    <col min="4870" max="4870" width="6.25" style="8" customWidth="1"/>
    <col min="4871" max="4872" width="12.75" style="8" customWidth="1"/>
    <col min="4873" max="4873" width="5.75" style="8" customWidth="1"/>
    <col min="4874" max="4874" width="26.75" style="8" customWidth="1"/>
    <col min="4875" max="4875" width="37.25" style="8" bestFit="1" customWidth="1"/>
    <col min="4876" max="4876" width="11" style="8" customWidth="1"/>
    <col min="4877" max="4877" width="13.75" style="8" customWidth="1"/>
    <col min="4878" max="4878" width="6.375" style="8" customWidth="1"/>
    <col min="4879" max="4880" width="15.875" style="8" customWidth="1"/>
    <col min="4881" max="4881" width="15.625" style="8" customWidth="1"/>
    <col min="4882" max="5120" width="9" style="8"/>
    <col min="5121" max="5121" width="2.625" style="8" customWidth="1"/>
    <col min="5122" max="5122" width="15.5" style="8" bestFit="1" customWidth="1"/>
    <col min="5123" max="5123" width="14.375" style="8" bestFit="1" customWidth="1"/>
    <col min="5124" max="5124" width="13.125" style="8" bestFit="1" customWidth="1"/>
    <col min="5125" max="5125" width="76.875" style="8" bestFit="1" customWidth="1"/>
    <col min="5126" max="5126" width="6.25" style="8" customWidth="1"/>
    <col min="5127" max="5128" width="12.75" style="8" customWidth="1"/>
    <col min="5129" max="5129" width="5.75" style="8" customWidth="1"/>
    <col min="5130" max="5130" width="26.75" style="8" customWidth="1"/>
    <col min="5131" max="5131" width="37.25" style="8" bestFit="1" customWidth="1"/>
    <col min="5132" max="5132" width="11" style="8" customWidth="1"/>
    <col min="5133" max="5133" width="13.75" style="8" customWidth="1"/>
    <col min="5134" max="5134" width="6.375" style="8" customWidth="1"/>
    <col min="5135" max="5136" width="15.875" style="8" customWidth="1"/>
    <col min="5137" max="5137" width="15.625" style="8" customWidth="1"/>
    <col min="5138" max="5376" width="9" style="8"/>
    <col min="5377" max="5377" width="2.625" style="8" customWidth="1"/>
    <col min="5378" max="5378" width="15.5" style="8" bestFit="1" customWidth="1"/>
    <col min="5379" max="5379" width="14.375" style="8" bestFit="1" customWidth="1"/>
    <col min="5380" max="5380" width="13.125" style="8" bestFit="1" customWidth="1"/>
    <col min="5381" max="5381" width="76.875" style="8" bestFit="1" customWidth="1"/>
    <col min="5382" max="5382" width="6.25" style="8" customWidth="1"/>
    <col min="5383" max="5384" width="12.75" style="8" customWidth="1"/>
    <col min="5385" max="5385" width="5.75" style="8" customWidth="1"/>
    <col min="5386" max="5386" width="26.75" style="8" customWidth="1"/>
    <col min="5387" max="5387" width="37.25" style="8" bestFit="1" customWidth="1"/>
    <col min="5388" max="5388" width="11" style="8" customWidth="1"/>
    <col min="5389" max="5389" width="13.75" style="8" customWidth="1"/>
    <col min="5390" max="5390" width="6.375" style="8" customWidth="1"/>
    <col min="5391" max="5392" width="15.875" style="8" customWidth="1"/>
    <col min="5393" max="5393" width="15.625" style="8" customWidth="1"/>
    <col min="5394" max="5632" width="9" style="8"/>
    <col min="5633" max="5633" width="2.625" style="8" customWidth="1"/>
    <col min="5634" max="5634" width="15.5" style="8" bestFit="1" customWidth="1"/>
    <col min="5635" max="5635" width="14.375" style="8" bestFit="1" customWidth="1"/>
    <col min="5636" max="5636" width="13.125" style="8" bestFit="1" customWidth="1"/>
    <col min="5637" max="5637" width="76.875" style="8" bestFit="1" customWidth="1"/>
    <col min="5638" max="5638" width="6.25" style="8" customWidth="1"/>
    <col min="5639" max="5640" width="12.75" style="8" customWidth="1"/>
    <col min="5641" max="5641" width="5.75" style="8" customWidth="1"/>
    <col min="5642" max="5642" width="26.75" style="8" customWidth="1"/>
    <col min="5643" max="5643" width="37.25" style="8" bestFit="1" customWidth="1"/>
    <col min="5644" max="5644" width="11" style="8" customWidth="1"/>
    <col min="5645" max="5645" width="13.75" style="8" customWidth="1"/>
    <col min="5646" max="5646" width="6.375" style="8" customWidth="1"/>
    <col min="5647" max="5648" width="15.875" style="8" customWidth="1"/>
    <col min="5649" max="5649" width="15.625" style="8" customWidth="1"/>
    <col min="5650" max="5888" width="9" style="8"/>
    <col min="5889" max="5889" width="2.625" style="8" customWidth="1"/>
    <col min="5890" max="5890" width="15.5" style="8" bestFit="1" customWidth="1"/>
    <col min="5891" max="5891" width="14.375" style="8" bestFit="1" customWidth="1"/>
    <col min="5892" max="5892" width="13.125" style="8" bestFit="1" customWidth="1"/>
    <col min="5893" max="5893" width="76.875" style="8" bestFit="1" customWidth="1"/>
    <col min="5894" max="5894" width="6.25" style="8" customWidth="1"/>
    <col min="5895" max="5896" width="12.75" style="8" customWidth="1"/>
    <col min="5897" max="5897" width="5.75" style="8" customWidth="1"/>
    <col min="5898" max="5898" width="26.75" style="8" customWidth="1"/>
    <col min="5899" max="5899" width="37.25" style="8" bestFit="1" customWidth="1"/>
    <col min="5900" max="5900" width="11" style="8" customWidth="1"/>
    <col min="5901" max="5901" width="13.75" style="8" customWidth="1"/>
    <col min="5902" max="5902" width="6.375" style="8" customWidth="1"/>
    <col min="5903" max="5904" width="15.875" style="8" customWidth="1"/>
    <col min="5905" max="5905" width="15.625" style="8" customWidth="1"/>
    <col min="5906" max="6144" width="9" style="8"/>
    <col min="6145" max="6145" width="2.625" style="8" customWidth="1"/>
    <col min="6146" max="6146" width="15.5" style="8" bestFit="1" customWidth="1"/>
    <col min="6147" max="6147" width="14.375" style="8" bestFit="1" customWidth="1"/>
    <col min="6148" max="6148" width="13.125" style="8" bestFit="1" customWidth="1"/>
    <col min="6149" max="6149" width="76.875" style="8" bestFit="1" customWidth="1"/>
    <col min="6150" max="6150" width="6.25" style="8" customWidth="1"/>
    <col min="6151" max="6152" width="12.75" style="8" customWidth="1"/>
    <col min="6153" max="6153" width="5.75" style="8" customWidth="1"/>
    <col min="6154" max="6154" width="26.75" style="8" customWidth="1"/>
    <col min="6155" max="6155" width="37.25" style="8" bestFit="1" customWidth="1"/>
    <col min="6156" max="6156" width="11" style="8" customWidth="1"/>
    <col min="6157" max="6157" width="13.75" style="8" customWidth="1"/>
    <col min="6158" max="6158" width="6.375" style="8" customWidth="1"/>
    <col min="6159" max="6160" width="15.875" style="8" customWidth="1"/>
    <col min="6161" max="6161" width="15.625" style="8" customWidth="1"/>
    <col min="6162" max="6400" width="9" style="8"/>
    <col min="6401" max="6401" width="2.625" style="8" customWidth="1"/>
    <col min="6402" max="6402" width="15.5" style="8" bestFit="1" customWidth="1"/>
    <col min="6403" max="6403" width="14.375" style="8" bestFit="1" customWidth="1"/>
    <col min="6404" max="6404" width="13.125" style="8" bestFit="1" customWidth="1"/>
    <col min="6405" max="6405" width="76.875" style="8" bestFit="1" customWidth="1"/>
    <col min="6406" max="6406" width="6.25" style="8" customWidth="1"/>
    <col min="6407" max="6408" width="12.75" style="8" customWidth="1"/>
    <col min="6409" max="6409" width="5.75" style="8" customWidth="1"/>
    <col min="6410" max="6410" width="26.75" style="8" customWidth="1"/>
    <col min="6411" max="6411" width="37.25" style="8" bestFit="1" customWidth="1"/>
    <col min="6412" max="6412" width="11" style="8" customWidth="1"/>
    <col min="6413" max="6413" width="13.75" style="8" customWidth="1"/>
    <col min="6414" max="6414" width="6.375" style="8" customWidth="1"/>
    <col min="6415" max="6416" width="15.875" style="8" customWidth="1"/>
    <col min="6417" max="6417" width="15.625" style="8" customWidth="1"/>
    <col min="6418" max="6656" width="9" style="8"/>
    <col min="6657" max="6657" width="2.625" style="8" customWidth="1"/>
    <col min="6658" max="6658" width="15.5" style="8" bestFit="1" customWidth="1"/>
    <col min="6659" max="6659" width="14.375" style="8" bestFit="1" customWidth="1"/>
    <col min="6660" max="6660" width="13.125" style="8" bestFit="1" customWidth="1"/>
    <col min="6661" max="6661" width="76.875" style="8" bestFit="1" customWidth="1"/>
    <col min="6662" max="6662" width="6.25" style="8" customWidth="1"/>
    <col min="6663" max="6664" width="12.75" style="8" customWidth="1"/>
    <col min="6665" max="6665" width="5.75" style="8" customWidth="1"/>
    <col min="6666" max="6666" width="26.75" style="8" customWidth="1"/>
    <col min="6667" max="6667" width="37.25" style="8" bestFit="1" customWidth="1"/>
    <col min="6668" max="6668" width="11" style="8" customWidth="1"/>
    <col min="6669" max="6669" width="13.75" style="8" customWidth="1"/>
    <col min="6670" max="6670" width="6.375" style="8" customWidth="1"/>
    <col min="6671" max="6672" width="15.875" style="8" customWidth="1"/>
    <col min="6673" max="6673" width="15.625" style="8" customWidth="1"/>
    <col min="6674" max="6912" width="9" style="8"/>
    <col min="6913" max="6913" width="2.625" style="8" customWidth="1"/>
    <col min="6914" max="6914" width="15.5" style="8" bestFit="1" customWidth="1"/>
    <col min="6915" max="6915" width="14.375" style="8" bestFit="1" customWidth="1"/>
    <col min="6916" max="6916" width="13.125" style="8" bestFit="1" customWidth="1"/>
    <col min="6917" max="6917" width="76.875" style="8" bestFit="1" customWidth="1"/>
    <col min="6918" max="6918" width="6.25" style="8" customWidth="1"/>
    <col min="6919" max="6920" width="12.75" style="8" customWidth="1"/>
    <col min="6921" max="6921" width="5.75" style="8" customWidth="1"/>
    <col min="6922" max="6922" width="26.75" style="8" customWidth="1"/>
    <col min="6923" max="6923" width="37.25" style="8" bestFit="1" customWidth="1"/>
    <col min="6924" max="6924" width="11" style="8" customWidth="1"/>
    <col min="6925" max="6925" width="13.75" style="8" customWidth="1"/>
    <col min="6926" max="6926" width="6.375" style="8" customWidth="1"/>
    <col min="6927" max="6928" width="15.875" style="8" customWidth="1"/>
    <col min="6929" max="6929" width="15.625" style="8" customWidth="1"/>
    <col min="6930" max="7168" width="9" style="8"/>
    <col min="7169" max="7169" width="2.625" style="8" customWidth="1"/>
    <col min="7170" max="7170" width="15.5" style="8" bestFit="1" customWidth="1"/>
    <col min="7171" max="7171" width="14.375" style="8" bestFit="1" customWidth="1"/>
    <col min="7172" max="7172" width="13.125" style="8" bestFit="1" customWidth="1"/>
    <col min="7173" max="7173" width="76.875" style="8" bestFit="1" customWidth="1"/>
    <col min="7174" max="7174" width="6.25" style="8" customWidth="1"/>
    <col min="7175" max="7176" width="12.75" style="8" customWidth="1"/>
    <col min="7177" max="7177" width="5.75" style="8" customWidth="1"/>
    <col min="7178" max="7178" width="26.75" style="8" customWidth="1"/>
    <col min="7179" max="7179" width="37.25" style="8" bestFit="1" customWidth="1"/>
    <col min="7180" max="7180" width="11" style="8" customWidth="1"/>
    <col min="7181" max="7181" width="13.75" style="8" customWidth="1"/>
    <col min="7182" max="7182" width="6.375" style="8" customWidth="1"/>
    <col min="7183" max="7184" width="15.875" style="8" customWidth="1"/>
    <col min="7185" max="7185" width="15.625" style="8" customWidth="1"/>
    <col min="7186" max="7424" width="9" style="8"/>
    <col min="7425" max="7425" width="2.625" style="8" customWidth="1"/>
    <col min="7426" max="7426" width="15.5" style="8" bestFit="1" customWidth="1"/>
    <col min="7427" max="7427" width="14.375" style="8" bestFit="1" customWidth="1"/>
    <col min="7428" max="7428" width="13.125" style="8" bestFit="1" customWidth="1"/>
    <col min="7429" max="7429" width="76.875" style="8" bestFit="1" customWidth="1"/>
    <col min="7430" max="7430" width="6.25" style="8" customWidth="1"/>
    <col min="7431" max="7432" width="12.75" style="8" customWidth="1"/>
    <col min="7433" max="7433" width="5.75" style="8" customWidth="1"/>
    <col min="7434" max="7434" width="26.75" style="8" customWidth="1"/>
    <col min="7435" max="7435" width="37.25" style="8" bestFit="1" customWidth="1"/>
    <col min="7436" max="7436" width="11" style="8" customWidth="1"/>
    <col min="7437" max="7437" width="13.75" style="8" customWidth="1"/>
    <col min="7438" max="7438" width="6.375" style="8" customWidth="1"/>
    <col min="7439" max="7440" width="15.875" style="8" customWidth="1"/>
    <col min="7441" max="7441" width="15.625" style="8" customWidth="1"/>
    <col min="7442" max="7680" width="9" style="8"/>
    <col min="7681" max="7681" width="2.625" style="8" customWidth="1"/>
    <col min="7682" max="7682" width="15.5" style="8" bestFit="1" customWidth="1"/>
    <col min="7683" max="7683" width="14.375" style="8" bestFit="1" customWidth="1"/>
    <col min="7684" max="7684" width="13.125" style="8" bestFit="1" customWidth="1"/>
    <col min="7685" max="7685" width="76.875" style="8" bestFit="1" customWidth="1"/>
    <col min="7686" max="7686" width="6.25" style="8" customWidth="1"/>
    <col min="7687" max="7688" width="12.75" style="8" customWidth="1"/>
    <col min="7689" max="7689" width="5.75" style="8" customWidth="1"/>
    <col min="7690" max="7690" width="26.75" style="8" customWidth="1"/>
    <col min="7691" max="7691" width="37.25" style="8" bestFit="1" customWidth="1"/>
    <col min="7692" max="7692" width="11" style="8" customWidth="1"/>
    <col min="7693" max="7693" width="13.75" style="8" customWidth="1"/>
    <col min="7694" max="7694" width="6.375" style="8" customWidth="1"/>
    <col min="7695" max="7696" width="15.875" style="8" customWidth="1"/>
    <col min="7697" max="7697" width="15.625" style="8" customWidth="1"/>
    <col min="7698" max="7936" width="9" style="8"/>
    <col min="7937" max="7937" width="2.625" style="8" customWidth="1"/>
    <col min="7938" max="7938" width="15.5" style="8" bestFit="1" customWidth="1"/>
    <col min="7939" max="7939" width="14.375" style="8" bestFit="1" customWidth="1"/>
    <col min="7940" max="7940" width="13.125" style="8" bestFit="1" customWidth="1"/>
    <col min="7941" max="7941" width="76.875" style="8" bestFit="1" customWidth="1"/>
    <col min="7942" max="7942" width="6.25" style="8" customWidth="1"/>
    <col min="7943" max="7944" width="12.75" style="8" customWidth="1"/>
    <col min="7945" max="7945" width="5.75" style="8" customWidth="1"/>
    <col min="7946" max="7946" width="26.75" style="8" customWidth="1"/>
    <col min="7947" max="7947" width="37.25" style="8" bestFit="1" customWidth="1"/>
    <col min="7948" max="7948" width="11" style="8" customWidth="1"/>
    <col min="7949" max="7949" width="13.75" style="8" customWidth="1"/>
    <col min="7950" max="7950" width="6.375" style="8" customWidth="1"/>
    <col min="7951" max="7952" width="15.875" style="8" customWidth="1"/>
    <col min="7953" max="7953" width="15.625" style="8" customWidth="1"/>
    <col min="7954" max="8192" width="9" style="8"/>
    <col min="8193" max="8193" width="2.625" style="8" customWidth="1"/>
    <col min="8194" max="8194" width="15.5" style="8" bestFit="1" customWidth="1"/>
    <col min="8195" max="8195" width="14.375" style="8" bestFit="1" customWidth="1"/>
    <col min="8196" max="8196" width="13.125" style="8" bestFit="1" customWidth="1"/>
    <col min="8197" max="8197" width="76.875" style="8" bestFit="1" customWidth="1"/>
    <col min="8198" max="8198" width="6.25" style="8" customWidth="1"/>
    <col min="8199" max="8200" width="12.75" style="8" customWidth="1"/>
    <col min="8201" max="8201" width="5.75" style="8" customWidth="1"/>
    <col min="8202" max="8202" width="26.75" style="8" customWidth="1"/>
    <col min="8203" max="8203" width="37.25" style="8" bestFit="1" customWidth="1"/>
    <col min="8204" max="8204" width="11" style="8" customWidth="1"/>
    <col min="8205" max="8205" width="13.75" style="8" customWidth="1"/>
    <col min="8206" max="8206" width="6.375" style="8" customWidth="1"/>
    <col min="8207" max="8208" width="15.875" style="8" customWidth="1"/>
    <col min="8209" max="8209" width="15.625" style="8" customWidth="1"/>
    <col min="8210" max="8448" width="9" style="8"/>
    <col min="8449" max="8449" width="2.625" style="8" customWidth="1"/>
    <col min="8450" max="8450" width="15.5" style="8" bestFit="1" customWidth="1"/>
    <col min="8451" max="8451" width="14.375" style="8" bestFit="1" customWidth="1"/>
    <col min="8452" max="8452" width="13.125" style="8" bestFit="1" customWidth="1"/>
    <col min="8453" max="8453" width="76.875" style="8" bestFit="1" customWidth="1"/>
    <col min="8454" max="8454" width="6.25" style="8" customWidth="1"/>
    <col min="8455" max="8456" width="12.75" style="8" customWidth="1"/>
    <col min="8457" max="8457" width="5.75" style="8" customWidth="1"/>
    <col min="8458" max="8458" width="26.75" style="8" customWidth="1"/>
    <col min="8459" max="8459" width="37.25" style="8" bestFit="1" customWidth="1"/>
    <col min="8460" max="8460" width="11" style="8" customWidth="1"/>
    <col min="8461" max="8461" width="13.75" style="8" customWidth="1"/>
    <col min="8462" max="8462" width="6.375" style="8" customWidth="1"/>
    <col min="8463" max="8464" width="15.875" style="8" customWidth="1"/>
    <col min="8465" max="8465" width="15.625" style="8" customWidth="1"/>
    <col min="8466" max="8704" width="9" style="8"/>
    <col min="8705" max="8705" width="2.625" style="8" customWidth="1"/>
    <col min="8706" max="8706" width="15.5" style="8" bestFit="1" customWidth="1"/>
    <col min="8707" max="8707" width="14.375" style="8" bestFit="1" customWidth="1"/>
    <col min="8708" max="8708" width="13.125" style="8" bestFit="1" customWidth="1"/>
    <col min="8709" max="8709" width="76.875" style="8" bestFit="1" customWidth="1"/>
    <col min="8710" max="8710" width="6.25" style="8" customWidth="1"/>
    <col min="8711" max="8712" width="12.75" style="8" customWidth="1"/>
    <col min="8713" max="8713" width="5.75" style="8" customWidth="1"/>
    <col min="8714" max="8714" width="26.75" style="8" customWidth="1"/>
    <col min="8715" max="8715" width="37.25" style="8" bestFit="1" customWidth="1"/>
    <col min="8716" max="8716" width="11" style="8" customWidth="1"/>
    <col min="8717" max="8717" width="13.75" style="8" customWidth="1"/>
    <col min="8718" max="8718" width="6.375" style="8" customWidth="1"/>
    <col min="8719" max="8720" width="15.875" style="8" customWidth="1"/>
    <col min="8721" max="8721" width="15.625" style="8" customWidth="1"/>
    <col min="8722" max="8960" width="9" style="8"/>
    <col min="8961" max="8961" width="2.625" style="8" customWidth="1"/>
    <col min="8962" max="8962" width="15.5" style="8" bestFit="1" customWidth="1"/>
    <col min="8963" max="8963" width="14.375" style="8" bestFit="1" customWidth="1"/>
    <col min="8964" max="8964" width="13.125" style="8" bestFit="1" customWidth="1"/>
    <col min="8965" max="8965" width="76.875" style="8" bestFit="1" customWidth="1"/>
    <col min="8966" max="8966" width="6.25" style="8" customWidth="1"/>
    <col min="8967" max="8968" width="12.75" style="8" customWidth="1"/>
    <col min="8969" max="8969" width="5.75" style="8" customWidth="1"/>
    <col min="8970" max="8970" width="26.75" style="8" customWidth="1"/>
    <col min="8971" max="8971" width="37.25" style="8" bestFit="1" customWidth="1"/>
    <col min="8972" max="8972" width="11" style="8" customWidth="1"/>
    <col min="8973" max="8973" width="13.75" style="8" customWidth="1"/>
    <col min="8974" max="8974" width="6.375" style="8" customWidth="1"/>
    <col min="8975" max="8976" width="15.875" style="8" customWidth="1"/>
    <col min="8977" max="8977" width="15.625" style="8" customWidth="1"/>
    <col min="8978" max="9216" width="9" style="8"/>
    <col min="9217" max="9217" width="2.625" style="8" customWidth="1"/>
    <col min="9218" max="9218" width="15.5" style="8" bestFit="1" customWidth="1"/>
    <col min="9219" max="9219" width="14.375" style="8" bestFit="1" customWidth="1"/>
    <col min="9220" max="9220" width="13.125" style="8" bestFit="1" customWidth="1"/>
    <col min="9221" max="9221" width="76.875" style="8" bestFit="1" customWidth="1"/>
    <col min="9222" max="9222" width="6.25" style="8" customWidth="1"/>
    <col min="9223" max="9224" width="12.75" style="8" customWidth="1"/>
    <col min="9225" max="9225" width="5.75" style="8" customWidth="1"/>
    <col min="9226" max="9226" width="26.75" style="8" customWidth="1"/>
    <col min="9227" max="9227" width="37.25" style="8" bestFit="1" customWidth="1"/>
    <col min="9228" max="9228" width="11" style="8" customWidth="1"/>
    <col min="9229" max="9229" width="13.75" style="8" customWidth="1"/>
    <col min="9230" max="9230" width="6.375" style="8" customWidth="1"/>
    <col min="9231" max="9232" width="15.875" style="8" customWidth="1"/>
    <col min="9233" max="9233" width="15.625" style="8" customWidth="1"/>
    <col min="9234" max="9472" width="9" style="8"/>
    <col min="9473" max="9473" width="2.625" style="8" customWidth="1"/>
    <col min="9474" max="9474" width="15.5" style="8" bestFit="1" customWidth="1"/>
    <col min="9475" max="9475" width="14.375" style="8" bestFit="1" customWidth="1"/>
    <col min="9476" max="9476" width="13.125" style="8" bestFit="1" customWidth="1"/>
    <col min="9477" max="9477" width="76.875" style="8" bestFit="1" customWidth="1"/>
    <col min="9478" max="9478" width="6.25" style="8" customWidth="1"/>
    <col min="9479" max="9480" width="12.75" style="8" customWidth="1"/>
    <col min="9481" max="9481" width="5.75" style="8" customWidth="1"/>
    <col min="9482" max="9482" width="26.75" style="8" customWidth="1"/>
    <col min="9483" max="9483" width="37.25" style="8" bestFit="1" customWidth="1"/>
    <col min="9484" max="9484" width="11" style="8" customWidth="1"/>
    <col min="9485" max="9485" width="13.75" style="8" customWidth="1"/>
    <col min="9486" max="9486" width="6.375" style="8" customWidth="1"/>
    <col min="9487" max="9488" width="15.875" style="8" customWidth="1"/>
    <col min="9489" max="9489" width="15.625" style="8" customWidth="1"/>
    <col min="9490" max="9728" width="9" style="8"/>
    <col min="9729" max="9729" width="2.625" style="8" customWidth="1"/>
    <col min="9730" max="9730" width="15.5" style="8" bestFit="1" customWidth="1"/>
    <col min="9731" max="9731" width="14.375" style="8" bestFit="1" customWidth="1"/>
    <col min="9732" max="9732" width="13.125" style="8" bestFit="1" customWidth="1"/>
    <col min="9733" max="9733" width="76.875" style="8" bestFit="1" customWidth="1"/>
    <col min="9734" max="9734" width="6.25" style="8" customWidth="1"/>
    <col min="9735" max="9736" width="12.75" style="8" customWidth="1"/>
    <col min="9737" max="9737" width="5.75" style="8" customWidth="1"/>
    <col min="9738" max="9738" width="26.75" style="8" customWidth="1"/>
    <col min="9739" max="9739" width="37.25" style="8" bestFit="1" customWidth="1"/>
    <col min="9740" max="9740" width="11" style="8" customWidth="1"/>
    <col min="9741" max="9741" width="13.75" style="8" customWidth="1"/>
    <col min="9742" max="9742" width="6.375" style="8" customWidth="1"/>
    <col min="9743" max="9744" width="15.875" style="8" customWidth="1"/>
    <col min="9745" max="9745" width="15.625" style="8" customWidth="1"/>
    <col min="9746" max="9984" width="9" style="8"/>
    <col min="9985" max="9985" width="2.625" style="8" customWidth="1"/>
    <col min="9986" max="9986" width="15.5" style="8" bestFit="1" customWidth="1"/>
    <col min="9987" max="9987" width="14.375" style="8" bestFit="1" customWidth="1"/>
    <col min="9988" max="9988" width="13.125" style="8" bestFit="1" customWidth="1"/>
    <col min="9989" max="9989" width="76.875" style="8" bestFit="1" customWidth="1"/>
    <col min="9990" max="9990" width="6.25" style="8" customWidth="1"/>
    <col min="9991" max="9992" width="12.75" style="8" customWidth="1"/>
    <col min="9993" max="9993" width="5.75" style="8" customWidth="1"/>
    <col min="9994" max="9994" width="26.75" style="8" customWidth="1"/>
    <col min="9995" max="9995" width="37.25" style="8" bestFit="1" customWidth="1"/>
    <col min="9996" max="9996" width="11" style="8" customWidth="1"/>
    <col min="9997" max="9997" width="13.75" style="8" customWidth="1"/>
    <col min="9998" max="9998" width="6.375" style="8" customWidth="1"/>
    <col min="9999" max="10000" width="15.875" style="8" customWidth="1"/>
    <col min="10001" max="10001" width="15.625" style="8" customWidth="1"/>
    <col min="10002" max="10240" width="9" style="8"/>
    <col min="10241" max="10241" width="2.625" style="8" customWidth="1"/>
    <col min="10242" max="10242" width="15.5" style="8" bestFit="1" customWidth="1"/>
    <col min="10243" max="10243" width="14.375" style="8" bestFit="1" customWidth="1"/>
    <col min="10244" max="10244" width="13.125" style="8" bestFit="1" customWidth="1"/>
    <col min="10245" max="10245" width="76.875" style="8" bestFit="1" customWidth="1"/>
    <col min="10246" max="10246" width="6.25" style="8" customWidth="1"/>
    <col min="10247" max="10248" width="12.75" style="8" customWidth="1"/>
    <col min="10249" max="10249" width="5.75" style="8" customWidth="1"/>
    <col min="10250" max="10250" width="26.75" style="8" customWidth="1"/>
    <col min="10251" max="10251" width="37.25" style="8" bestFit="1" customWidth="1"/>
    <col min="10252" max="10252" width="11" style="8" customWidth="1"/>
    <col min="10253" max="10253" width="13.75" style="8" customWidth="1"/>
    <col min="10254" max="10254" width="6.375" style="8" customWidth="1"/>
    <col min="10255" max="10256" width="15.875" style="8" customWidth="1"/>
    <col min="10257" max="10257" width="15.625" style="8" customWidth="1"/>
    <col min="10258" max="10496" width="9" style="8"/>
    <col min="10497" max="10497" width="2.625" style="8" customWidth="1"/>
    <col min="10498" max="10498" width="15.5" style="8" bestFit="1" customWidth="1"/>
    <col min="10499" max="10499" width="14.375" style="8" bestFit="1" customWidth="1"/>
    <col min="10500" max="10500" width="13.125" style="8" bestFit="1" customWidth="1"/>
    <col min="10501" max="10501" width="76.875" style="8" bestFit="1" customWidth="1"/>
    <col min="10502" max="10502" width="6.25" style="8" customWidth="1"/>
    <col min="10503" max="10504" width="12.75" style="8" customWidth="1"/>
    <col min="10505" max="10505" width="5.75" style="8" customWidth="1"/>
    <col min="10506" max="10506" width="26.75" style="8" customWidth="1"/>
    <col min="10507" max="10507" width="37.25" style="8" bestFit="1" customWidth="1"/>
    <col min="10508" max="10508" width="11" style="8" customWidth="1"/>
    <col min="10509" max="10509" width="13.75" style="8" customWidth="1"/>
    <col min="10510" max="10510" width="6.375" style="8" customWidth="1"/>
    <col min="10511" max="10512" width="15.875" style="8" customWidth="1"/>
    <col min="10513" max="10513" width="15.625" style="8" customWidth="1"/>
    <col min="10514" max="10752" width="9" style="8"/>
    <col min="10753" max="10753" width="2.625" style="8" customWidth="1"/>
    <col min="10754" max="10754" width="15.5" style="8" bestFit="1" customWidth="1"/>
    <col min="10755" max="10755" width="14.375" style="8" bestFit="1" customWidth="1"/>
    <col min="10756" max="10756" width="13.125" style="8" bestFit="1" customWidth="1"/>
    <col min="10757" max="10757" width="76.875" style="8" bestFit="1" customWidth="1"/>
    <col min="10758" max="10758" width="6.25" style="8" customWidth="1"/>
    <col min="10759" max="10760" width="12.75" style="8" customWidth="1"/>
    <col min="10761" max="10761" width="5.75" style="8" customWidth="1"/>
    <col min="10762" max="10762" width="26.75" style="8" customWidth="1"/>
    <col min="10763" max="10763" width="37.25" style="8" bestFit="1" customWidth="1"/>
    <col min="10764" max="10764" width="11" style="8" customWidth="1"/>
    <col min="10765" max="10765" width="13.75" style="8" customWidth="1"/>
    <col min="10766" max="10766" width="6.375" style="8" customWidth="1"/>
    <col min="10767" max="10768" width="15.875" style="8" customWidth="1"/>
    <col min="10769" max="10769" width="15.625" style="8" customWidth="1"/>
    <col min="10770" max="11008" width="9" style="8"/>
    <col min="11009" max="11009" width="2.625" style="8" customWidth="1"/>
    <col min="11010" max="11010" width="15.5" style="8" bestFit="1" customWidth="1"/>
    <col min="11011" max="11011" width="14.375" style="8" bestFit="1" customWidth="1"/>
    <col min="11012" max="11012" width="13.125" style="8" bestFit="1" customWidth="1"/>
    <col min="11013" max="11013" width="76.875" style="8" bestFit="1" customWidth="1"/>
    <col min="11014" max="11014" width="6.25" style="8" customWidth="1"/>
    <col min="11015" max="11016" width="12.75" style="8" customWidth="1"/>
    <col min="11017" max="11017" width="5.75" style="8" customWidth="1"/>
    <col min="11018" max="11018" width="26.75" style="8" customWidth="1"/>
    <col min="11019" max="11019" width="37.25" style="8" bestFit="1" customWidth="1"/>
    <col min="11020" max="11020" width="11" style="8" customWidth="1"/>
    <col min="11021" max="11021" width="13.75" style="8" customWidth="1"/>
    <col min="11022" max="11022" width="6.375" style="8" customWidth="1"/>
    <col min="11023" max="11024" width="15.875" style="8" customWidth="1"/>
    <col min="11025" max="11025" width="15.625" style="8" customWidth="1"/>
    <col min="11026" max="11264" width="9" style="8"/>
    <col min="11265" max="11265" width="2.625" style="8" customWidth="1"/>
    <col min="11266" max="11266" width="15.5" style="8" bestFit="1" customWidth="1"/>
    <col min="11267" max="11267" width="14.375" style="8" bestFit="1" customWidth="1"/>
    <col min="11268" max="11268" width="13.125" style="8" bestFit="1" customWidth="1"/>
    <col min="11269" max="11269" width="76.875" style="8" bestFit="1" customWidth="1"/>
    <col min="11270" max="11270" width="6.25" style="8" customWidth="1"/>
    <col min="11271" max="11272" width="12.75" style="8" customWidth="1"/>
    <col min="11273" max="11273" width="5.75" style="8" customWidth="1"/>
    <col min="11274" max="11274" width="26.75" style="8" customWidth="1"/>
    <col min="11275" max="11275" width="37.25" style="8" bestFit="1" customWidth="1"/>
    <col min="11276" max="11276" width="11" style="8" customWidth="1"/>
    <col min="11277" max="11277" width="13.75" style="8" customWidth="1"/>
    <col min="11278" max="11278" width="6.375" style="8" customWidth="1"/>
    <col min="11279" max="11280" width="15.875" style="8" customWidth="1"/>
    <col min="11281" max="11281" width="15.625" style="8" customWidth="1"/>
    <col min="11282" max="11520" width="9" style="8"/>
    <col min="11521" max="11521" width="2.625" style="8" customWidth="1"/>
    <col min="11522" max="11522" width="15.5" style="8" bestFit="1" customWidth="1"/>
    <col min="11523" max="11523" width="14.375" style="8" bestFit="1" customWidth="1"/>
    <col min="11524" max="11524" width="13.125" style="8" bestFit="1" customWidth="1"/>
    <col min="11525" max="11525" width="76.875" style="8" bestFit="1" customWidth="1"/>
    <col min="11526" max="11526" width="6.25" style="8" customWidth="1"/>
    <col min="11527" max="11528" width="12.75" style="8" customWidth="1"/>
    <col min="11529" max="11529" width="5.75" style="8" customWidth="1"/>
    <col min="11530" max="11530" width="26.75" style="8" customWidth="1"/>
    <col min="11531" max="11531" width="37.25" style="8" bestFit="1" customWidth="1"/>
    <col min="11532" max="11532" width="11" style="8" customWidth="1"/>
    <col min="11533" max="11533" width="13.75" style="8" customWidth="1"/>
    <col min="11534" max="11534" width="6.375" style="8" customWidth="1"/>
    <col min="11535" max="11536" width="15.875" style="8" customWidth="1"/>
    <col min="11537" max="11537" width="15.625" style="8" customWidth="1"/>
    <col min="11538" max="11776" width="9" style="8"/>
    <col min="11777" max="11777" width="2.625" style="8" customWidth="1"/>
    <col min="11778" max="11778" width="15.5" style="8" bestFit="1" customWidth="1"/>
    <col min="11779" max="11779" width="14.375" style="8" bestFit="1" customWidth="1"/>
    <col min="11780" max="11780" width="13.125" style="8" bestFit="1" customWidth="1"/>
    <col min="11781" max="11781" width="76.875" style="8" bestFit="1" customWidth="1"/>
    <col min="11782" max="11782" width="6.25" style="8" customWidth="1"/>
    <col min="11783" max="11784" width="12.75" style="8" customWidth="1"/>
    <col min="11785" max="11785" width="5.75" style="8" customWidth="1"/>
    <col min="11786" max="11786" width="26.75" style="8" customWidth="1"/>
    <col min="11787" max="11787" width="37.25" style="8" bestFit="1" customWidth="1"/>
    <col min="11788" max="11788" width="11" style="8" customWidth="1"/>
    <col min="11789" max="11789" width="13.75" style="8" customWidth="1"/>
    <col min="11790" max="11790" width="6.375" style="8" customWidth="1"/>
    <col min="11791" max="11792" width="15.875" style="8" customWidth="1"/>
    <col min="11793" max="11793" width="15.625" style="8" customWidth="1"/>
    <col min="11794" max="12032" width="9" style="8"/>
    <col min="12033" max="12033" width="2.625" style="8" customWidth="1"/>
    <col min="12034" max="12034" width="15.5" style="8" bestFit="1" customWidth="1"/>
    <col min="12035" max="12035" width="14.375" style="8" bestFit="1" customWidth="1"/>
    <col min="12036" max="12036" width="13.125" style="8" bestFit="1" customWidth="1"/>
    <col min="12037" max="12037" width="76.875" style="8" bestFit="1" customWidth="1"/>
    <col min="12038" max="12038" width="6.25" style="8" customWidth="1"/>
    <col min="12039" max="12040" width="12.75" style="8" customWidth="1"/>
    <col min="12041" max="12041" width="5.75" style="8" customWidth="1"/>
    <col min="12042" max="12042" width="26.75" style="8" customWidth="1"/>
    <col min="12043" max="12043" width="37.25" style="8" bestFit="1" customWidth="1"/>
    <col min="12044" max="12044" width="11" style="8" customWidth="1"/>
    <col min="12045" max="12045" width="13.75" style="8" customWidth="1"/>
    <col min="12046" max="12046" width="6.375" style="8" customWidth="1"/>
    <col min="12047" max="12048" width="15.875" style="8" customWidth="1"/>
    <col min="12049" max="12049" width="15.625" style="8" customWidth="1"/>
    <col min="12050" max="12288" width="9" style="8"/>
    <col min="12289" max="12289" width="2.625" style="8" customWidth="1"/>
    <col min="12290" max="12290" width="15.5" style="8" bestFit="1" customWidth="1"/>
    <col min="12291" max="12291" width="14.375" style="8" bestFit="1" customWidth="1"/>
    <col min="12292" max="12292" width="13.125" style="8" bestFit="1" customWidth="1"/>
    <col min="12293" max="12293" width="76.875" style="8" bestFit="1" customWidth="1"/>
    <col min="12294" max="12294" width="6.25" style="8" customWidth="1"/>
    <col min="12295" max="12296" width="12.75" style="8" customWidth="1"/>
    <col min="12297" max="12297" width="5.75" style="8" customWidth="1"/>
    <col min="12298" max="12298" width="26.75" style="8" customWidth="1"/>
    <col min="12299" max="12299" width="37.25" style="8" bestFit="1" customWidth="1"/>
    <col min="12300" max="12300" width="11" style="8" customWidth="1"/>
    <col min="12301" max="12301" width="13.75" style="8" customWidth="1"/>
    <col min="12302" max="12302" width="6.375" style="8" customWidth="1"/>
    <col min="12303" max="12304" width="15.875" style="8" customWidth="1"/>
    <col min="12305" max="12305" width="15.625" style="8" customWidth="1"/>
    <col min="12306" max="12544" width="9" style="8"/>
    <col min="12545" max="12545" width="2.625" style="8" customWidth="1"/>
    <col min="12546" max="12546" width="15.5" style="8" bestFit="1" customWidth="1"/>
    <col min="12547" max="12547" width="14.375" style="8" bestFit="1" customWidth="1"/>
    <col min="12548" max="12548" width="13.125" style="8" bestFit="1" customWidth="1"/>
    <col min="12549" max="12549" width="76.875" style="8" bestFit="1" customWidth="1"/>
    <col min="12550" max="12550" width="6.25" style="8" customWidth="1"/>
    <col min="12551" max="12552" width="12.75" style="8" customWidth="1"/>
    <col min="12553" max="12553" width="5.75" style="8" customWidth="1"/>
    <col min="12554" max="12554" width="26.75" style="8" customWidth="1"/>
    <col min="12555" max="12555" width="37.25" style="8" bestFit="1" customWidth="1"/>
    <col min="12556" max="12556" width="11" style="8" customWidth="1"/>
    <col min="12557" max="12557" width="13.75" style="8" customWidth="1"/>
    <col min="12558" max="12558" width="6.375" style="8" customWidth="1"/>
    <col min="12559" max="12560" width="15.875" style="8" customWidth="1"/>
    <col min="12561" max="12561" width="15.625" style="8" customWidth="1"/>
    <col min="12562" max="12800" width="9" style="8"/>
    <col min="12801" max="12801" width="2.625" style="8" customWidth="1"/>
    <col min="12802" max="12802" width="15.5" style="8" bestFit="1" customWidth="1"/>
    <col min="12803" max="12803" width="14.375" style="8" bestFit="1" customWidth="1"/>
    <col min="12804" max="12804" width="13.125" style="8" bestFit="1" customWidth="1"/>
    <col min="12805" max="12805" width="76.875" style="8" bestFit="1" customWidth="1"/>
    <col min="12806" max="12806" width="6.25" style="8" customWidth="1"/>
    <col min="12807" max="12808" width="12.75" style="8" customWidth="1"/>
    <col min="12809" max="12809" width="5.75" style="8" customWidth="1"/>
    <col min="12810" max="12810" width="26.75" style="8" customWidth="1"/>
    <col min="12811" max="12811" width="37.25" style="8" bestFit="1" customWidth="1"/>
    <col min="12812" max="12812" width="11" style="8" customWidth="1"/>
    <col min="12813" max="12813" width="13.75" style="8" customWidth="1"/>
    <col min="12814" max="12814" width="6.375" style="8" customWidth="1"/>
    <col min="12815" max="12816" width="15.875" style="8" customWidth="1"/>
    <col min="12817" max="12817" width="15.625" style="8" customWidth="1"/>
    <col min="12818" max="13056" width="9" style="8"/>
    <col min="13057" max="13057" width="2.625" style="8" customWidth="1"/>
    <col min="13058" max="13058" width="15.5" style="8" bestFit="1" customWidth="1"/>
    <col min="13059" max="13059" width="14.375" style="8" bestFit="1" customWidth="1"/>
    <col min="13060" max="13060" width="13.125" style="8" bestFit="1" customWidth="1"/>
    <col min="13061" max="13061" width="76.875" style="8" bestFit="1" customWidth="1"/>
    <col min="13062" max="13062" width="6.25" style="8" customWidth="1"/>
    <col min="13063" max="13064" width="12.75" style="8" customWidth="1"/>
    <col min="13065" max="13065" width="5.75" style="8" customWidth="1"/>
    <col min="13066" max="13066" width="26.75" style="8" customWidth="1"/>
    <col min="13067" max="13067" width="37.25" style="8" bestFit="1" customWidth="1"/>
    <col min="13068" max="13068" width="11" style="8" customWidth="1"/>
    <col min="13069" max="13069" width="13.75" style="8" customWidth="1"/>
    <col min="13070" max="13070" width="6.375" style="8" customWidth="1"/>
    <col min="13071" max="13072" width="15.875" style="8" customWidth="1"/>
    <col min="13073" max="13073" width="15.625" style="8" customWidth="1"/>
    <col min="13074" max="13312" width="9" style="8"/>
    <col min="13313" max="13313" width="2.625" style="8" customWidth="1"/>
    <col min="13314" max="13314" width="15.5" style="8" bestFit="1" customWidth="1"/>
    <col min="13315" max="13315" width="14.375" style="8" bestFit="1" customWidth="1"/>
    <col min="13316" max="13316" width="13.125" style="8" bestFit="1" customWidth="1"/>
    <col min="13317" max="13317" width="76.875" style="8" bestFit="1" customWidth="1"/>
    <col min="13318" max="13318" width="6.25" style="8" customWidth="1"/>
    <col min="13319" max="13320" width="12.75" style="8" customWidth="1"/>
    <col min="13321" max="13321" width="5.75" style="8" customWidth="1"/>
    <col min="13322" max="13322" width="26.75" style="8" customWidth="1"/>
    <col min="13323" max="13323" width="37.25" style="8" bestFit="1" customWidth="1"/>
    <col min="13324" max="13324" width="11" style="8" customWidth="1"/>
    <col min="13325" max="13325" width="13.75" style="8" customWidth="1"/>
    <col min="13326" max="13326" width="6.375" style="8" customWidth="1"/>
    <col min="13327" max="13328" width="15.875" style="8" customWidth="1"/>
    <col min="13329" max="13329" width="15.625" style="8" customWidth="1"/>
    <col min="13330" max="13568" width="9" style="8"/>
    <col min="13569" max="13569" width="2.625" style="8" customWidth="1"/>
    <col min="13570" max="13570" width="15.5" style="8" bestFit="1" customWidth="1"/>
    <col min="13571" max="13571" width="14.375" style="8" bestFit="1" customWidth="1"/>
    <col min="13572" max="13572" width="13.125" style="8" bestFit="1" customWidth="1"/>
    <col min="13573" max="13573" width="76.875" style="8" bestFit="1" customWidth="1"/>
    <col min="13574" max="13574" width="6.25" style="8" customWidth="1"/>
    <col min="13575" max="13576" width="12.75" style="8" customWidth="1"/>
    <col min="13577" max="13577" width="5.75" style="8" customWidth="1"/>
    <col min="13578" max="13578" width="26.75" style="8" customWidth="1"/>
    <col min="13579" max="13579" width="37.25" style="8" bestFit="1" customWidth="1"/>
    <col min="13580" max="13580" width="11" style="8" customWidth="1"/>
    <col min="13581" max="13581" width="13.75" style="8" customWidth="1"/>
    <col min="13582" max="13582" width="6.375" style="8" customWidth="1"/>
    <col min="13583" max="13584" width="15.875" style="8" customWidth="1"/>
    <col min="13585" max="13585" width="15.625" style="8" customWidth="1"/>
    <col min="13586" max="13824" width="9" style="8"/>
    <col min="13825" max="13825" width="2.625" style="8" customWidth="1"/>
    <col min="13826" max="13826" width="15.5" style="8" bestFit="1" customWidth="1"/>
    <col min="13827" max="13827" width="14.375" style="8" bestFit="1" customWidth="1"/>
    <col min="13828" max="13828" width="13.125" style="8" bestFit="1" customWidth="1"/>
    <col min="13829" max="13829" width="76.875" style="8" bestFit="1" customWidth="1"/>
    <col min="13830" max="13830" width="6.25" style="8" customWidth="1"/>
    <col min="13831" max="13832" width="12.75" style="8" customWidth="1"/>
    <col min="13833" max="13833" width="5.75" style="8" customWidth="1"/>
    <col min="13834" max="13834" width="26.75" style="8" customWidth="1"/>
    <col min="13835" max="13835" width="37.25" style="8" bestFit="1" customWidth="1"/>
    <col min="13836" max="13836" width="11" style="8" customWidth="1"/>
    <col min="13837" max="13837" width="13.75" style="8" customWidth="1"/>
    <col min="13838" max="13838" width="6.375" style="8" customWidth="1"/>
    <col min="13839" max="13840" width="15.875" style="8" customWidth="1"/>
    <col min="13841" max="13841" width="15.625" style="8" customWidth="1"/>
    <col min="13842" max="14080" width="9" style="8"/>
    <col min="14081" max="14081" width="2.625" style="8" customWidth="1"/>
    <col min="14082" max="14082" width="15.5" style="8" bestFit="1" customWidth="1"/>
    <col min="14083" max="14083" width="14.375" style="8" bestFit="1" customWidth="1"/>
    <col min="14084" max="14084" width="13.125" style="8" bestFit="1" customWidth="1"/>
    <col min="14085" max="14085" width="76.875" style="8" bestFit="1" customWidth="1"/>
    <col min="14086" max="14086" width="6.25" style="8" customWidth="1"/>
    <col min="14087" max="14088" width="12.75" style="8" customWidth="1"/>
    <col min="14089" max="14089" width="5.75" style="8" customWidth="1"/>
    <col min="14090" max="14090" width="26.75" style="8" customWidth="1"/>
    <col min="14091" max="14091" width="37.25" style="8" bestFit="1" customWidth="1"/>
    <col min="14092" max="14092" width="11" style="8" customWidth="1"/>
    <col min="14093" max="14093" width="13.75" style="8" customWidth="1"/>
    <col min="14094" max="14094" width="6.375" style="8" customWidth="1"/>
    <col min="14095" max="14096" width="15.875" style="8" customWidth="1"/>
    <col min="14097" max="14097" width="15.625" style="8" customWidth="1"/>
    <col min="14098" max="14336" width="9" style="8"/>
    <col min="14337" max="14337" width="2.625" style="8" customWidth="1"/>
    <col min="14338" max="14338" width="15.5" style="8" bestFit="1" customWidth="1"/>
    <col min="14339" max="14339" width="14.375" style="8" bestFit="1" customWidth="1"/>
    <col min="14340" max="14340" width="13.125" style="8" bestFit="1" customWidth="1"/>
    <col min="14341" max="14341" width="76.875" style="8" bestFit="1" customWidth="1"/>
    <col min="14342" max="14342" width="6.25" style="8" customWidth="1"/>
    <col min="14343" max="14344" width="12.75" style="8" customWidth="1"/>
    <col min="14345" max="14345" width="5.75" style="8" customWidth="1"/>
    <col min="14346" max="14346" width="26.75" style="8" customWidth="1"/>
    <col min="14347" max="14347" width="37.25" style="8" bestFit="1" customWidth="1"/>
    <col min="14348" max="14348" width="11" style="8" customWidth="1"/>
    <col min="14349" max="14349" width="13.75" style="8" customWidth="1"/>
    <col min="14350" max="14350" width="6.375" style="8" customWidth="1"/>
    <col min="14351" max="14352" width="15.875" style="8" customWidth="1"/>
    <col min="14353" max="14353" width="15.625" style="8" customWidth="1"/>
    <col min="14354" max="14592" width="9" style="8"/>
    <col min="14593" max="14593" width="2.625" style="8" customWidth="1"/>
    <col min="14594" max="14594" width="15.5" style="8" bestFit="1" customWidth="1"/>
    <col min="14595" max="14595" width="14.375" style="8" bestFit="1" customWidth="1"/>
    <col min="14596" max="14596" width="13.125" style="8" bestFit="1" customWidth="1"/>
    <col min="14597" max="14597" width="76.875" style="8" bestFit="1" customWidth="1"/>
    <col min="14598" max="14598" width="6.25" style="8" customWidth="1"/>
    <col min="14599" max="14600" width="12.75" style="8" customWidth="1"/>
    <col min="14601" max="14601" width="5.75" style="8" customWidth="1"/>
    <col min="14602" max="14602" width="26.75" style="8" customWidth="1"/>
    <col min="14603" max="14603" width="37.25" style="8" bestFit="1" customWidth="1"/>
    <col min="14604" max="14604" width="11" style="8" customWidth="1"/>
    <col min="14605" max="14605" width="13.75" style="8" customWidth="1"/>
    <col min="14606" max="14606" width="6.375" style="8" customWidth="1"/>
    <col min="14607" max="14608" width="15.875" style="8" customWidth="1"/>
    <col min="14609" max="14609" width="15.625" style="8" customWidth="1"/>
    <col min="14610" max="14848" width="9" style="8"/>
    <col min="14849" max="14849" width="2.625" style="8" customWidth="1"/>
    <col min="14850" max="14850" width="15.5" style="8" bestFit="1" customWidth="1"/>
    <col min="14851" max="14851" width="14.375" style="8" bestFit="1" customWidth="1"/>
    <col min="14852" max="14852" width="13.125" style="8" bestFit="1" customWidth="1"/>
    <col min="14853" max="14853" width="76.875" style="8" bestFit="1" customWidth="1"/>
    <col min="14854" max="14854" width="6.25" style="8" customWidth="1"/>
    <col min="14855" max="14856" width="12.75" style="8" customWidth="1"/>
    <col min="14857" max="14857" width="5.75" style="8" customWidth="1"/>
    <col min="14858" max="14858" width="26.75" style="8" customWidth="1"/>
    <col min="14859" max="14859" width="37.25" style="8" bestFit="1" customWidth="1"/>
    <col min="14860" max="14860" width="11" style="8" customWidth="1"/>
    <col min="14861" max="14861" width="13.75" style="8" customWidth="1"/>
    <col min="14862" max="14862" width="6.375" style="8" customWidth="1"/>
    <col min="14863" max="14864" width="15.875" style="8" customWidth="1"/>
    <col min="14865" max="14865" width="15.625" style="8" customWidth="1"/>
    <col min="14866" max="15104" width="9" style="8"/>
    <col min="15105" max="15105" width="2.625" style="8" customWidth="1"/>
    <col min="15106" max="15106" width="15.5" style="8" bestFit="1" customWidth="1"/>
    <col min="15107" max="15107" width="14.375" style="8" bestFit="1" customWidth="1"/>
    <col min="15108" max="15108" width="13.125" style="8" bestFit="1" customWidth="1"/>
    <col min="15109" max="15109" width="76.875" style="8" bestFit="1" customWidth="1"/>
    <col min="15110" max="15110" width="6.25" style="8" customWidth="1"/>
    <col min="15111" max="15112" width="12.75" style="8" customWidth="1"/>
    <col min="15113" max="15113" width="5.75" style="8" customWidth="1"/>
    <col min="15114" max="15114" width="26.75" style="8" customWidth="1"/>
    <col min="15115" max="15115" width="37.25" style="8" bestFit="1" customWidth="1"/>
    <col min="15116" max="15116" width="11" style="8" customWidth="1"/>
    <col min="15117" max="15117" width="13.75" style="8" customWidth="1"/>
    <col min="15118" max="15118" width="6.375" style="8" customWidth="1"/>
    <col min="15119" max="15120" width="15.875" style="8" customWidth="1"/>
    <col min="15121" max="15121" width="15.625" style="8" customWidth="1"/>
    <col min="15122" max="15360" width="9" style="8"/>
    <col min="15361" max="15361" width="2.625" style="8" customWidth="1"/>
    <col min="15362" max="15362" width="15.5" style="8" bestFit="1" customWidth="1"/>
    <col min="15363" max="15363" width="14.375" style="8" bestFit="1" customWidth="1"/>
    <col min="15364" max="15364" width="13.125" style="8" bestFit="1" customWidth="1"/>
    <col min="15365" max="15365" width="76.875" style="8" bestFit="1" customWidth="1"/>
    <col min="15366" max="15366" width="6.25" style="8" customWidth="1"/>
    <col min="15367" max="15368" width="12.75" style="8" customWidth="1"/>
    <col min="15369" max="15369" width="5.75" style="8" customWidth="1"/>
    <col min="15370" max="15370" width="26.75" style="8" customWidth="1"/>
    <col min="15371" max="15371" width="37.25" style="8" bestFit="1" customWidth="1"/>
    <col min="15372" max="15372" width="11" style="8" customWidth="1"/>
    <col min="15373" max="15373" width="13.75" style="8" customWidth="1"/>
    <col min="15374" max="15374" width="6.375" style="8" customWidth="1"/>
    <col min="15375" max="15376" width="15.875" style="8" customWidth="1"/>
    <col min="15377" max="15377" width="15.625" style="8" customWidth="1"/>
    <col min="15378" max="15616" width="9" style="8"/>
    <col min="15617" max="15617" width="2.625" style="8" customWidth="1"/>
    <col min="15618" max="15618" width="15.5" style="8" bestFit="1" customWidth="1"/>
    <col min="15619" max="15619" width="14.375" style="8" bestFit="1" customWidth="1"/>
    <col min="15620" max="15620" width="13.125" style="8" bestFit="1" customWidth="1"/>
    <col min="15621" max="15621" width="76.875" style="8" bestFit="1" customWidth="1"/>
    <col min="15622" max="15622" width="6.25" style="8" customWidth="1"/>
    <col min="15623" max="15624" width="12.75" style="8" customWidth="1"/>
    <col min="15625" max="15625" width="5.75" style="8" customWidth="1"/>
    <col min="15626" max="15626" width="26.75" style="8" customWidth="1"/>
    <col min="15627" max="15627" width="37.25" style="8" bestFit="1" customWidth="1"/>
    <col min="15628" max="15628" width="11" style="8" customWidth="1"/>
    <col min="15629" max="15629" width="13.75" style="8" customWidth="1"/>
    <col min="15630" max="15630" width="6.375" style="8" customWidth="1"/>
    <col min="15631" max="15632" width="15.875" style="8" customWidth="1"/>
    <col min="15633" max="15633" width="15.625" style="8" customWidth="1"/>
    <col min="15634" max="15872" width="9" style="8"/>
    <col min="15873" max="15873" width="2.625" style="8" customWidth="1"/>
    <col min="15874" max="15874" width="15.5" style="8" bestFit="1" customWidth="1"/>
    <col min="15875" max="15875" width="14.375" style="8" bestFit="1" customWidth="1"/>
    <col min="15876" max="15876" width="13.125" style="8" bestFit="1" customWidth="1"/>
    <col min="15877" max="15877" width="76.875" style="8" bestFit="1" customWidth="1"/>
    <col min="15878" max="15878" width="6.25" style="8" customWidth="1"/>
    <col min="15879" max="15880" width="12.75" style="8" customWidth="1"/>
    <col min="15881" max="15881" width="5.75" style="8" customWidth="1"/>
    <col min="15882" max="15882" width="26.75" style="8" customWidth="1"/>
    <col min="15883" max="15883" width="37.25" style="8" bestFit="1" customWidth="1"/>
    <col min="15884" max="15884" width="11" style="8" customWidth="1"/>
    <col min="15885" max="15885" width="13.75" style="8" customWidth="1"/>
    <col min="15886" max="15886" width="6.375" style="8" customWidth="1"/>
    <col min="15887" max="15888" width="15.875" style="8" customWidth="1"/>
    <col min="15889" max="15889" width="15.625" style="8" customWidth="1"/>
    <col min="15890" max="16128" width="9" style="8"/>
    <col min="16129" max="16129" width="2.625" style="8" customWidth="1"/>
    <col min="16130" max="16130" width="15.5" style="8" bestFit="1" customWidth="1"/>
    <col min="16131" max="16131" width="14.375" style="8" bestFit="1" customWidth="1"/>
    <col min="16132" max="16132" width="13.125" style="8" bestFit="1" customWidth="1"/>
    <col min="16133" max="16133" width="76.875" style="8" bestFit="1" customWidth="1"/>
    <col min="16134" max="16134" width="6.25" style="8" customWidth="1"/>
    <col min="16135" max="16136" width="12.75" style="8" customWidth="1"/>
    <col min="16137" max="16137" width="5.75" style="8" customWidth="1"/>
    <col min="16138" max="16138" width="26.75" style="8" customWidth="1"/>
    <col min="16139" max="16139" width="37.25" style="8" bestFit="1" customWidth="1"/>
    <col min="16140" max="16140" width="11" style="8" customWidth="1"/>
    <col min="16141" max="16141" width="13.75" style="8" customWidth="1"/>
    <col min="16142" max="16142" width="6.375" style="8" customWidth="1"/>
    <col min="16143" max="16144" width="15.875" style="8" customWidth="1"/>
    <col min="16145" max="16145" width="15.625" style="8" customWidth="1"/>
    <col min="16146" max="16384" width="9" style="8"/>
  </cols>
  <sheetData>
    <row r="2" spans="2:17" ht="20.100000000000001" customHeight="1">
      <c r="B2" s="1" t="s">
        <v>0</v>
      </c>
      <c r="C2" s="1"/>
      <c r="D2" s="1"/>
      <c r="E2" s="2" t="s">
        <v>5945</v>
      </c>
      <c r="G2" s="4" t="s">
        <v>2</v>
      </c>
      <c r="H2" s="5"/>
      <c r="I2" s="6"/>
      <c r="J2" s="7">
        <f>SUM(H:H)</f>
        <v>508501</v>
      </c>
    </row>
    <row r="3" spans="2:17" ht="20.100000000000001" customHeight="1">
      <c r="B3" s="1" t="s">
        <v>3</v>
      </c>
      <c r="C3" s="1"/>
      <c r="D3" s="1"/>
      <c r="E3" s="13" t="s">
        <v>4</v>
      </c>
    </row>
    <row r="4" spans="2:17" ht="20.100000000000001" customHeight="1">
      <c r="B4" s="1" t="s">
        <v>5</v>
      </c>
      <c r="C4" s="1"/>
      <c r="D4" s="1"/>
      <c r="E4" s="13">
        <v>179145</v>
      </c>
      <c r="J4" s="15"/>
      <c r="K4" s="16"/>
    </row>
    <row r="5" spans="2:17" ht="20.100000000000001" customHeight="1">
      <c r="B5" s="1" t="s">
        <v>6</v>
      </c>
      <c r="C5" s="1"/>
      <c r="D5" s="1"/>
      <c r="E5" s="17"/>
      <c r="J5" s="15"/>
      <c r="K5" s="16"/>
    </row>
    <row r="6" spans="2:17" ht="20.100000000000001" customHeight="1">
      <c r="B6" s="1" t="s">
        <v>7</v>
      </c>
      <c r="C6" s="1"/>
      <c r="D6" s="1"/>
      <c r="E6" s="17"/>
      <c r="J6" s="15"/>
      <c r="K6" s="16"/>
    </row>
    <row r="7" spans="2:17" ht="20.100000000000001" customHeight="1">
      <c r="B7" s="18"/>
      <c r="C7" s="18"/>
      <c r="D7" s="18"/>
      <c r="E7" s="19"/>
      <c r="J7" s="15"/>
      <c r="K7" s="16"/>
      <c r="L7" s="20"/>
    </row>
    <row r="9" spans="2:17" s="9" customFormat="1" ht="19.5" customHeight="1">
      <c r="B9" s="21" t="s">
        <v>8</v>
      </c>
      <c r="C9" s="21" t="s">
        <v>9</v>
      </c>
      <c r="D9" s="21" t="s">
        <v>10</v>
      </c>
      <c r="E9" s="22" t="s">
        <v>11</v>
      </c>
      <c r="F9" s="23" t="s">
        <v>12</v>
      </c>
      <c r="G9" s="24" t="s">
        <v>13</v>
      </c>
      <c r="H9" s="24" t="s">
        <v>14</v>
      </c>
      <c r="I9" s="22" t="s">
        <v>15</v>
      </c>
      <c r="J9" s="22" t="s">
        <v>16</v>
      </c>
      <c r="K9" s="22" t="s">
        <v>17</v>
      </c>
      <c r="L9" s="22" t="s">
        <v>18</v>
      </c>
      <c r="M9" s="25" t="s">
        <v>19</v>
      </c>
      <c r="N9" s="21" t="s">
        <v>20</v>
      </c>
      <c r="O9" s="22" t="s">
        <v>21</v>
      </c>
      <c r="P9" s="25" t="s">
        <v>22</v>
      </c>
      <c r="Q9" s="26" t="s">
        <v>23</v>
      </c>
    </row>
    <row r="10" spans="2:17" ht="20.100000000000001" customHeight="1">
      <c r="B10" s="22"/>
      <c r="C10" s="22" t="s">
        <v>35</v>
      </c>
      <c r="D10" s="22" t="s">
        <v>35</v>
      </c>
      <c r="E10" s="31" t="s">
        <v>5956</v>
      </c>
      <c r="F10" s="31">
        <v>4</v>
      </c>
      <c r="G10" s="31">
        <v>3625</v>
      </c>
      <c r="H10" s="31">
        <v>14500</v>
      </c>
      <c r="I10" s="23"/>
      <c r="J10" s="31" t="s">
        <v>3184</v>
      </c>
      <c r="K10" s="22" t="s">
        <v>2855</v>
      </c>
      <c r="L10" s="22"/>
      <c r="M10" s="25">
        <v>44039</v>
      </c>
      <c r="N10" s="31"/>
      <c r="O10" s="22"/>
      <c r="P10" s="37"/>
      <c r="Q10" s="26"/>
    </row>
    <row r="11" spans="2:17" ht="20.100000000000001" customHeight="1">
      <c r="B11" s="22"/>
      <c r="C11" s="22" t="s">
        <v>35</v>
      </c>
      <c r="D11" s="22" t="s">
        <v>35</v>
      </c>
      <c r="E11" s="31" t="s">
        <v>79</v>
      </c>
      <c r="F11" s="31">
        <v>125</v>
      </c>
      <c r="G11" s="31">
        <v>221</v>
      </c>
      <c r="H11" s="31">
        <v>27625</v>
      </c>
      <c r="I11" s="23"/>
      <c r="J11" s="31" t="s">
        <v>80</v>
      </c>
      <c r="K11" s="22" t="s">
        <v>2855</v>
      </c>
      <c r="L11" s="22"/>
      <c r="M11" s="25">
        <v>44039</v>
      </c>
      <c r="N11" s="31"/>
      <c r="O11" s="22"/>
      <c r="P11" s="37"/>
      <c r="Q11" s="26"/>
    </row>
    <row r="12" spans="2:17" ht="20.100000000000001" customHeight="1">
      <c r="B12" s="22"/>
      <c r="C12" s="22" t="s">
        <v>35</v>
      </c>
      <c r="D12" s="22" t="s">
        <v>35</v>
      </c>
      <c r="E12" s="31" t="s">
        <v>5957</v>
      </c>
      <c r="F12" s="31">
        <v>8</v>
      </c>
      <c r="G12" s="31">
        <v>558</v>
      </c>
      <c r="H12" s="31">
        <v>4464</v>
      </c>
      <c r="I12" s="23"/>
      <c r="J12" s="31" t="s">
        <v>80</v>
      </c>
      <c r="K12" s="22" t="s">
        <v>2855</v>
      </c>
      <c r="L12" s="22"/>
      <c r="M12" s="25">
        <v>44039</v>
      </c>
      <c r="N12" s="31"/>
      <c r="O12" s="22"/>
      <c r="P12" s="37"/>
      <c r="Q12" s="26"/>
    </row>
    <row r="13" spans="2:17" ht="20.100000000000001" customHeight="1">
      <c r="B13" s="22"/>
      <c r="C13" s="22" t="s">
        <v>35</v>
      </c>
      <c r="D13" s="22" t="s">
        <v>35</v>
      </c>
      <c r="E13" s="31" t="s">
        <v>2746</v>
      </c>
      <c r="F13" s="31">
        <v>4</v>
      </c>
      <c r="G13" s="31">
        <v>97</v>
      </c>
      <c r="H13" s="31">
        <v>388</v>
      </c>
      <c r="I13" s="23"/>
      <c r="J13" s="31" t="s">
        <v>2747</v>
      </c>
      <c r="K13" s="22" t="s">
        <v>2855</v>
      </c>
      <c r="L13" s="22"/>
      <c r="M13" s="25">
        <v>44039</v>
      </c>
      <c r="N13" s="31"/>
      <c r="O13" s="22"/>
      <c r="P13" s="37"/>
      <c r="Q13" s="26"/>
    </row>
    <row r="14" spans="2:17" ht="20.100000000000001" customHeight="1">
      <c r="B14" s="22"/>
      <c r="C14" s="22" t="s">
        <v>35</v>
      </c>
      <c r="D14" s="22" t="s">
        <v>35</v>
      </c>
      <c r="E14" s="31" t="s">
        <v>82</v>
      </c>
      <c r="F14" s="31">
        <v>4</v>
      </c>
      <c r="G14" s="31">
        <v>240</v>
      </c>
      <c r="H14" s="31">
        <v>960</v>
      </c>
      <c r="I14" s="23"/>
      <c r="J14" s="31" t="s">
        <v>83</v>
      </c>
      <c r="K14" s="22" t="s">
        <v>2855</v>
      </c>
      <c r="L14" s="22"/>
      <c r="M14" s="25">
        <v>44039</v>
      </c>
      <c r="N14" s="31"/>
      <c r="O14" s="22"/>
      <c r="P14" s="37"/>
      <c r="Q14" s="26"/>
    </row>
    <row r="15" spans="2:17" ht="20.100000000000001" customHeight="1">
      <c r="B15" s="22"/>
      <c r="C15" s="22" t="s">
        <v>35</v>
      </c>
      <c r="D15" s="22" t="s">
        <v>35</v>
      </c>
      <c r="E15" s="31" t="s">
        <v>5960</v>
      </c>
      <c r="F15" s="31">
        <v>6</v>
      </c>
      <c r="G15" s="31">
        <v>510</v>
      </c>
      <c r="H15" s="31">
        <v>3060</v>
      </c>
      <c r="I15" s="23"/>
      <c r="J15" s="31" t="s">
        <v>85</v>
      </c>
      <c r="K15" s="22" t="s">
        <v>2855</v>
      </c>
      <c r="L15" s="31"/>
      <c r="M15" s="25">
        <v>44039</v>
      </c>
      <c r="N15" s="31"/>
      <c r="O15" s="22"/>
      <c r="P15" s="37"/>
      <c r="Q15" s="26"/>
    </row>
    <row r="16" spans="2:17" ht="20.100000000000001" customHeight="1">
      <c r="B16" s="22"/>
      <c r="C16" s="22" t="s">
        <v>35</v>
      </c>
      <c r="D16" s="22" t="s">
        <v>35</v>
      </c>
      <c r="E16" s="31" t="s">
        <v>5961</v>
      </c>
      <c r="F16" s="31">
        <v>2</v>
      </c>
      <c r="G16" s="31">
        <v>560</v>
      </c>
      <c r="H16" s="31">
        <v>1120</v>
      </c>
      <c r="I16" s="23"/>
      <c r="J16" s="31" t="s">
        <v>85</v>
      </c>
      <c r="K16" s="22" t="s">
        <v>2855</v>
      </c>
      <c r="L16" s="31"/>
      <c r="M16" s="25">
        <v>44039</v>
      </c>
      <c r="N16" s="31"/>
      <c r="O16" s="22"/>
      <c r="P16" s="37"/>
      <c r="Q16" s="26"/>
    </row>
    <row r="17" spans="2:17" ht="20.100000000000001" customHeight="1">
      <c r="B17" s="22"/>
      <c r="C17" s="22" t="s">
        <v>35</v>
      </c>
      <c r="D17" s="22" t="s">
        <v>35</v>
      </c>
      <c r="E17" s="31" t="s">
        <v>5963</v>
      </c>
      <c r="F17" s="31">
        <v>2</v>
      </c>
      <c r="G17" s="31">
        <v>860</v>
      </c>
      <c r="H17" s="31">
        <v>1720</v>
      </c>
      <c r="I17" s="23"/>
      <c r="J17" s="31" t="s">
        <v>85</v>
      </c>
      <c r="K17" s="22" t="s">
        <v>2855</v>
      </c>
      <c r="L17" s="31"/>
      <c r="M17" s="25">
        <v>44039</v>
      </c>
      <c r="N17" s="31"/>
      <c r="O17" s="22"/>
      <c r="P17" s="37"/>
      <c r="Q17" s="26"/>
    </row>
    <row r="18" spans="2:17" ht="20.100000000000001" customHeight="1">
      <c r="B18" s="22"/>
      <c r="C18" s="22" t="s">
        <v>35</v>
      </c>
      <c r="D18" s="22" t="s">
        <v>35</v>
      </c>
      <c r="E18" s="31" t="s">
        <v>5964</v>
      </c>
      <c r="F18" s="31">
        <v>3</v>
      </c>
      <c r="G18" s="31">
        <v>870</v>
      </c>
      <c r="H18" s="31">
        <v>2610</v>
      </c>
      <c r="I18" s="23"/>
      <c r="J18" s="31" t="s">
        <v>85</v>
      </c>
      <c r="K18" s="22" t="s">
        <v>2855</v>
      </c>
      <c r="L18" s="31"/>
      <c r="M18" s="25">
        <v>44039</v>
      </c>
      <c r="N18" s="31"/>
      <c r="O18" s="22"/>
      <c r="P18" s="37"/>
      <c r="Q18" s="26"/>
    </row>
    <row r="19" spans="2:17" ht="20.100000000000001" customHeight="1">
      <c r="B19" s="22"/>
      <c r="C19" s="22" t="s">
        <v>35</v>
      </c>
      <c r="D19" s="22" t="s">
        <v>35</v>
      </c>
      <c r="E19" s="31" t="s">
        <v>6276</v>
      </c>
      <c r="F19" s="31">
        <v>4</v>
      </c>
      <c r="G19" s="31">
        <v>930</v>
      </c>
      <c r="H19" s="31">
        <v>3720</v>
      </c>
      <c r="I19" s="23"/>
      <c r="J19" s="31" t="s">
        <v>85</v>
      </c>
      <c r="K19" s="22" t="s">
        <v>2855</v>
      </c>
      <c r="L19" s="31"/>
      <c r="M19" s="25">
        <v>44039</v>
      </c>
      <c r="N19" s="31"/>
      <c r="O19" s="22"/>
      <c r="P19" s="37"/>
      <c r="Q19" s="26"/>
    </row>
    <row r="20" spans="2:17" ht="20.100000000000001" customHeight="1">
      <c r="B20" s="22"/>
      <c r="C20" s="22" t="s">
        <v>35</v>
      </c>
      <c r="D20" s="22" t="s">
        <v>35</v>
      </c>
      <c r="E20" s="31" t="s">
        <v>5965</v>
      </c>
      <c r="F20" s="31">
        <v>4</v>
      </c>
      <c r="G20" s="31">
        <v>980</v>
      </c>
      <c r="H20" s="31">
        <v>3920</v>
      </c>
      <c r="I20" s="23"/>
      <c r="J20" s="31" t="s">
        <v>85</v>
      </c>
      <c r="K20" s="22" t="s">
        <v>2855</v>
      </c>
      <c r="L20" s="31"/>
      <c r="M20" s="25">
        <v>44039</v>
      </c>
      <c r="N20" s="31"/>
      <c r="O20" s="22"/>
      <c r="P20" s="37"/>
      <c r="Q20" s="26"/>
    </row>
    <row r="21" spans="2:17" ht="20.100000000000001" customHeight="1">
      <c r="B21" s="22"/>
      <c r="C21" s="22" t="s">
        <v>35</v>
      </c>
      <c r="D21" s="22" t="s">
        <v>35</v>
      </c>
      <c r="E21" s="31" t="s">
        <v>5966</v>
      </c>
      <c r="F21" s="31">
        <v>19</v>
      </c>
      <c r="G21" s="31">
        <v>1020</v>
      </c>
      <c r="H21" s="31">
        <v>19380</v>
      </c>
      <c r="I21" s="23"/>
      <c r="J21" s="31" t="s">
        <v>85</v>
      </c>
      <c r="K21" s="22" t="s">
        <v>2855</v>
      </c>
      <c r="L21" s="31"/>
      <c r="M21" s="25">
        <v>44039</v>
      </c>
      <c r="N21" s="31"/>
      <c r="O21" s="22"/>
      <c r="P21" s="37"/>
      <c r="Q21" s="26"/>
    </row>
    <row r="22" spans="2:17" ht="20.100000000000001" customHeight="1">
      <c r="B22" s="22"/>
      <c r="C22" s="22" t="s">
        <v>35</v>
      </c>
      <c r="D22" s="22" t="s">
        <v>35</v>
      </c>
      <c r="E22" s="31" t="s">
        <v>8633</v>
      </c>
      <c r="F22" s="31">
        <v>2</v>
      </c>
      <c r="G22" s="31">
        <v>1420</v>
      </c>
      <c r="H22" s="31">
        <v>2840</v>
      </c>
      <c r="I22" s="23"/>
      <c r="J22" s="31" t="s">
        <v>85</v>
      </c>
      <c r="K22" s="22" t="s">
        <v>2855</v>
      </c>
      <c r="L22" s="31"/>
      <c r="M22" s="25">
        <v>44039</v>
      </c>
      <c r="N22" s="31"/>
      <c r="O22" s="22"/>
      <c r="P22" s="37"/>
      <c r="Q22" s="26"/>
    </row>
    <row r="23" spans="2:17" ht="20.100000000000001" customHeight="1">
      <c r="B23" s="22"/>
      <c r="C23" s="22" t="s">
        <v>35</v>
      </c>
      <c r="D23" s="22" t="s">
        <v>35</v>
      </c>
      <c r="E23" s="31" t="s">
        <v>5970</v>
      </c>
      <c r="F23" s="31">
        <v>6</v>
      </c>
      <c r="G23" s="31">
        <v>429</v>
      </c>
      <c r="H23" s="31">
        <v>2574</v>
      </c>
      <c r="I23" s="23"/>
      <c r="J23" s="31" t="s">
        <v>80</v>
      </c>
      <c r="K23" s="22" t="s">
        <v>2855</v>
      </c>
      <c r="L23" s="22"/>
      <c r="M23" s="25">
        <v>44039</v>
      </c>
      <c r="N23" s="31"/>
      <c r="O23" s="22"/>
      <c r="P23" s="37"/>
      <c r="Q23" s="26"/>
    </row>
    <row r="24" spans="2:17" ht="20.100000000000001" customHeight="1">
      <c r="B24" s="22"/>
      <c r="C24" s="22" t="s">
        <v>35</v>
      </c>
      <c r="D24" s="22" t="s">
        <v>35</v>
      </c>
      <c r="E24" s="31" t="s">
        <v>290</v>
      </c>
      <c r="F24" s="31">
        <v>1</v>
      </c>
      <c r="G24" s="31">
        <v>8179</v>
      </c>
      <c r="H24" s="31">
        <v>8179</v>
      </c>
      <c r="I24" s="23"/>
      <c r="J24" s="31" t="s">
        <v>291</v>
      </c>
      <c r="K24" s="22" t="s">
        <v>2855</v>
      </c>
      <c r="L24" s="22"/>
      <c r="M24" s="25">
        <v>44039</v>
      </c>
      <c r="N24" s="31"/>
      <c r="O24" s="22"/>
      <c r="P24" s="37"/>
      <c r="Q24" s="26"/>
    </row>
    <row r="25" spans="2:17" ht="20.100000000000001" customHeight="1">
      <c r="B25" s="22"/>
      <c r="C25" s="22" t="s">
        <v>35</v>
      </c>
      <c r="D25" s="22" t="s">
        <v>35</v>
      </c>
      <c r="E25" s="31" t="s">
        <v>2825</v>
      </c>
      <c r="F25" s="31">
        <v>1</v>
      </c>
      <c r="G25" s="31">
        <v>600</v>
      </c>
      <c r="H25" s="31">
        <v>600</v>
      </c>
      <c r="I25" s="23"/>
      <c r="J25" s="31" t="s">
        <v>3761</v>
      </c>
      <c r="K25" s="22" t="s">
        <v>2855</v>
      </c>
      <c r="L25" s="22"/>
      <c r="M25" s="25">
        <v>44039</v>
      </c>
      <c r="N25" s="31"/>
      <c r="O25" s="22"/>
      <c r="P25" s="37"/>
      <c r="Q25" s="26"/>
    </row>
    <row r="26" spans="2:17" ht="20.100000000000001" customHeight="1">
      <c r="B26" s="22"/>
      <c r="C26" s="22" t="s">
        <v>35</v>
      </c>
      <c r="D26" s="22" t="s">
        <v>35</v>
      </c>
      <c r="E26" s="31" t="s">
        <v>3289</v>
      </c>
      <c r="F26" s="31">
        <v>1</v>
      </c>
      <c r="G26" s="31">
        <v>2464</v>
      </c>
      <c r="H26" s="31">
        <v>2464</v>
      </c>
      <c r="I26" s="23"/>
      <c r="J26" s="31" t="s">
        <v>490</v>
      </c>
      <c r="K26" s="22" t="s">
        <v>6051</v>
      </c>
      <c r="L26" s="22"/>
      <c r="M26" s="25">
        <v>44039</v>
      </c>
      <c r="N26" s="31"/>
      <c r="O26" s="22"/>
      <c r="P26" s="37"/>
      <c r="Q26" s="26"/>
    </row>
    <row r="27" spans="2:17" ht="20.100000000000001" customHeight="1">
      <c r="B27" s="22"/>
      <c r="C27" s="22" t="s">
        <v>35</v>
      </c>
      <c r="D27" s="22" t="s">
        <v>35</v>
      </c>
      <c r="E27" s="31" t="s">
        <v>6087</v>
      </c>
      <c r="F27" s="31">
        <v>1</v>
      </c>
      <c r="G27" s="31">
        <v>1889</v>
      </c>
      <c r="H27" s="31">
        <v>1889</v>
      </c>
      <c r="I27" s="23"/>
      <c r="J27" s="31" t="s">
        <v>6088</v>
      </c>
      <c r="K27" s="22" t="s">
        <v>6051</v>
      </c>
      <c r="L27" s="31"/>
      <c r="M27" s="25">
        <v>44039</v>
      </c>
      <c r="N27" s="31"/>
      <c r="O27" s="31"/>
      <c r="P27" s="37"/>
      <c r="Q27" s="26"/>
    </row>
    <row r="28" spans="2:17" ht="20.100000000000001" customHeight="1">
      <c r="B28" s="22"/>
      <c r="C28" s="22" t="s">
        <v>35</v>
      </c>
      <c r="D28" s="22" t="s">
        <v>35</v>
      </c>
      <c r="E28" s="31" t="s">
        <v>6089</v>
      </c>
      <c r="F28" s="31">
        <v>1</v>
      </c>
      <c r="G28" s="31">
        <v>17787</v>
      </c>
      <c r="H28" s="31">
        <v>17787</v>
      </c>
      <c r="I28" s="23"/>
      <c r="J28" s="31" t="s">
        <v>6090</v>
      </c>
      <c r="K28" s="22" t="s">
        <v>6051</v>
      </c>
      <c r="L28" s="31"/>
      <c r="M28" s="25">
        <v>44039</v>
      </c>
      <c r="N28" s="31"/>
      <c r="O28" s="31"/>
      <c r="P28" s="37"/>
      <c r="Q28" s="26"/>
    </row>
    <row r="29" spans="2:17" ht="20.100000000000001" customHeight="1">
      <c r="B29" s="22"/>
      <c r="C29" s="22" t="s">
        <v>35</v>
      </c>
      <c r="D29" s="22" t="s">
        <v>35</v>
      </c>
      <c r="E29" s="31" t="s">
        <v>6086</v>
      </c>
      <c r="F29" s="31">
        <v>1</v>
      </c>
      <c r="G29" s="31">
        <v>12534</v>
      </c>
      <c r="H29" s="31">
        <v>12534</v>
      </c>
      <c r="I29" s="23"/>
      <c r="J29" s="31" t="s">
        <v>3214</v>
      </c>
      <c r="K29" s="22" t="s">
        <v>6051</v>
      </c>
      <c r="L29" s="31"/>
      <c r="M29" s="25">
        <v>44039</v>
      </c>
      <c r="N29" s="31"/>
      <c r="O29" s="31"/>
      <c r="P29" s="37"/>
      <c r="Q29" s="26"/>
    </row>
    <row r="30" spans="2:17" ht="20.100000000000001" customHeight="1">
      <c r="B30" s="22"/>
      <c r="C30" s="22" t="s">
        <v>35</v>
      </c>
      <c r="D30" s="22" t="s">
        <v>35</v>
      </c>
      <c r="E30" s="31" t="s">
        <v>6097</v>
      </c>
      <c r="F30" s="31">
        <v>1</v>
      </c>
      <c r="G30" s="31">
        <v>1050</v>
      </c>
      <c r="H30" s="31">
        <v>1050</v>
      </c>
      <c r="I30" s="23"/>
      <c r="J30" s="31" t="s">
        <v>6098</v>
      </c>
      <c r="K30" s="22" t="s">
        <v>6051</v>
      </c>
      <c r="L30" s="31"/>
      <c r="M30" s="25">
        <v>44039</v>
      </c>
      <c r="N30" s="31"/>
      <c r="O30" s="31"/>
      <c r="P30" s="37"/>
      <c r="Q30" s="26"/>
    </row>
    <row r="31" spans="2:17" ht="20.100000000000001" customHeight="1">
      <c r="B31" s="22"/>
      <c r="C31" s="22" t="s">
        <v>35</v>
      </c>
      <c r="D31" s="22" t="s">
        <v>35</v>
      </c>
      <c r="E31" s="31" t="s">
        <v>6099</v>
      </c>
      <c r="F31" s="31">
        <v>1</v>
      </c>
      <c r="G31" s="31">
        <v>1130</v>
      </c>
      <c r="H31" s="31">
        <v>1130</v>
      </c>
      <c r="I31" s="23"/>
      <c r="J31" s="31" t="s">
        <v>6098</v>
      </c>
      <c r="K31" s="22" t="s">
        <v>6051</v>
      </c>
      <c r="L31" s="31"/>
      <c r="M31" s="25">
        <v>44039</v>
      </c>
      <c r="N31" s="31"/>
      <c r="O31" s="31"/>
      <c r="P31" s="37"/>
      <c r="Q31" s="26"/>
    </row>
    <row r="32" spans="2:17" ht="20.100000000000001" customHeight="1">
      <c r="B32" s="22"/>
      <c r="C32" s="22" t="s">
        <v>35</v>
      </c>
      <c r="D32" s="22" t="s">
        <v>35</v>
      </c>
      <c r="E32" s="31" t="s">
        <v>8634</v>
      </c>
      <c r="F32" s="31">
        <v>1</v>
      </c>
      <c r="G32" s="31">
        <v>19280</v>
      </c>
      <c r="H32" s="31">
        <v>19280</v>
      </c>
      <c r="I32" s="23"/>
      <c r="J32" s="31" t="s">
        <v>8635</v>
      </c>
      <c r="K32" s="22" t="s">
        <v>2855</v>
      </c>
      <c r="L32" s="22"/>
      <c r="M32" s="25">
        <v>44039</v>
      </c>
      <c r="N32" s="31"/>
      <c r="O32" s="22"/>
      <c r="P32" s="37"/>
      <c r="Q32" s="26"/>
    </row>
    <row r="33" spans="2:17" ht="20.100000000000001" customHeight="1">
      <c r="B33" s="22"/>
      <c r="C33" s="22" t="s">
        <v>35</v>
      </c>
      <c r="D33" s="22" t="s">
        <v>35</v>
      </c>
      <c r="E33" s="31" t="s">
        <v>6006</v>
      </c>
      <c r="F33" s="31">
        <v>2</v>
      </c>
      <c r="G33" s="31">
        <v>2224</v>
      </c>
      <c r="H33" s="31">
        <v>4448</v>
      </c>
      <c r="I33" s="23"/>
      <c r="J33" s="31" t="s">
        <v>8636</v>
      </c>
      <c r="K33" s="22" t="s">
        <v>2855</v>
      </c>
      <c r="L33" s="22"/>
      <c r="M33" s="25">
        <v>44039</v>
      </c>
      <c r="N33" s="31"/>
      <c r="O33" s="22"/>
      <c r="P33" s="37"/>
      <c r="Q33" s="26"/>
    </row>
    <row r="34" spans="2:17" ht="20.100000000000001" customHeight="1">
      <c r="B34" s="22"/>
      <c r="C34" s="22" t="s">
        <v>3307</v>
      </c>
      <c r="D34" s="22" t="s">
        <v>3307</v>
      </c>
      <c r="E34" s="31" t="s">
        <v>8720</v>
      </c>
      <c r="F34" s="31">
        <v>1</v>
      </c>
      <c r="G34" s="31">
        <v>2970</v>
      </c>
      <c r="H34" s="31">
        <v>2970</v>
      </c>
      <c r="I34" s="23"/>
      <c r="J34" s="31" t="s">
        <v>8720</v>
      </c>
      <c r="K34" s="864" t="s">
        <v>2334</v>
      </c>
      <c r="L34" s="22"/>
      <c r="M34" s="25"/>
      <c r="N34" s="31"/>
      <c r="O34" s="22"/>
      <c r="P34" s="37"/>
      <c r="Q34" s="26"/>
    </row>
    <row r="35" spans="2:17" ht="20.100000000000001" customHeight="1">
      <c r="B35" s="22"/>
      <c r="C35" s="22" t="s">
        <v>35</v>
      </c>
      <c r="D35" s="22" t="s">
        <v>35</v>
      </c>
      <c r="E35" s="31" t="s">
        <v>8638</v>
      </c>
      <c r="F35" s="31">
        <v>1</v>
      </c>
      <c r="G35" s="31">
        <v>2970</v>
      </c>
      <c r="H35" s="31">
        <v>2970</v>
      </c>
      <c r="I35" s="23"/>
      <c r="J35" s="31" t="s">
        <v>6050</v>
      </c>
      <c r="K35" s="22" t="s">
        <v>2855</v>
      </c>
      <c r="L35" s="22"/>
      <c r="M35" s="25">
        <v>44039</v>
      </c>
      <c r="N35" s="31"/>
      <c r="O35" s="22"/>
      <c r="P35" s="37"/>
      <c r="Q35" s="26"/>
    </row>
    <row r="36" spans="2:17" ht="20.100000000000001" customHeight="1">
      <c r="B36" s="22"/>
      <c r="C36" s="22" t="s">
        <v>35</v>
      </c>
      <c r="D36" s="22" t="s">
        <v>35</v>
      </c>
      <c r="E36" s="31" t="s">
        <v>6052</v>
      </c>
      <c r="F36" s="31">
        <v>1</v>
      </c>
      <c r="G36" s="31">
        <v>4740</v>
      </c>
      <c r="H36" s="31">
        <v>4740</v>
      </c>
      <c r="I36" s="23"/>
      <c r="J36" s="31" t="s">
        <v>8721</v>
      </c>
      <c r="K36" s="22" t="s">
        <v>2855</v>
      </c>
      <c r="L36" s="22"/>
      <c r="M36" s="25">
        <v>44039</v>
      </c>
      <c r="N36" s="31"/>
      <c r="O36" s="22"/>
      <c r="P36" s="37"/>
      <c r="Q36" s="26"/>
    </row>
    <row r="37" spans="2:17" ht="20.100000000000001" customHeight="1">
      <c r="B37" s="22"/>
      <c r="C37" s="22"/>
      <c r="D37" s="22"/>
      <c r="E37" s="79"/>
      <c r="F37" s="79"/>
      <c r="G37" s="79"/>
      <c r="H37" s="79"/>
      <c r="I37" s="23"/>
      <c r="J37" s="31"/>
      <c r="K37" s="22"/>
      <c r="L37" s="22"/>
      <c r="M37" s="25"/>
      <c r="N37" s="31"/>
      <c r="O37" s="22"/>
      <c r="P37" s="37"/>
      <c r="Q37" s="26"/>
    </row>
    <row r="38" spans="2:17" ht="20.100000000000001" customHeight="1">
      <c r="B38" s="22"/>
      <c r="C38" s="22" t="s">
        <v>35</v>
      </c>
      <c r="D38" s="22" t="s">
        <v>35</v>
      </c>
      <c r="E38" s="31" t="s">
        <v>8722</v>
      </c>
      <c r="F38" s="31">
        <v>1</v>
      </c>
      <c r="G38" s="31">
        <v>20945</v>
      </c>
      <c r="H38" s="31">
        <v>20945</v>
      </c>
      <c r="I38" s="23"/>
      <c r="J38" s="30" t="s">
        <v>8723</v>
      </c>
      <c r="K38" s="22" t="s">
        <v>2855</v>
      </c>
      <c r="L38" s="22"/>
      <c r="M38" s="25">
        <v>44047</v>
      </c>
      <c r="N38" s="31"/>
      <c r="O38" s="22"/>
      <c r="P38" s="37"/>
      <c r="Q38" s="26"/>
    </row>
    <row r="39" spans="2:17" ht="20.100000000000001" customHeight="1">
      <c r="B39" s="22"/>
      <c r="C39" s="22" t="s">
        <v>35</v>
      </c>
      <c r="D39" s="22" t="s">
        <v>35</v>
      </c>
      <c r="E39" s="31" t="s">
        <v>8724</v>
      </c>
      <c r="F39" s="31">
        <v>1</v>
      </c>
      <c r="G39" s="31">
        <v>18833</v>
      </c>
      <c r="H39" s="31">
        <v>18833</v>
      </c>
      <c r="I39" s="23"/>
      <c r="J39" s="30" t="s">
        <v>8725</v>
      </c>
      <c r="K39" s="22" t="s">
        <v>2855</v>
      </c>
      <c r="L39" s="22"/>
      <c r="M39" s="25">
        <v>44047</v>
      </c>
      <c r="N39" s="31"/>
      <c r="O39" s="22"/>
      <c r="P39" s="37"/>
      <c r="Q39" s="26"/>
    </row>
    <row r="40" spans="2:17" ht="20.100000000000001" customHeight="1">
      <c r="B40" s="22"/>
      <c r="C40" s="22" t="s">
        <v>35</v>
      </c>
      <c r="D40" s="22" t="s">
        <v>35</v>
      </c>
      <c r="E40" s="31" t="s">
        <v>8726</v>
      </c>
      <c r="F40" s="31">
        <v>1</v>
      </c>
      <c r="G40" s="31">
        <v>2260</v>
      </c>
      <c r="H40" s="31">
        <v>2260</v>
      </c>
      <c r="I40" s="23"/>
      <c r="J40" s="1943" t="s">
        <v>8727</v>
      </c>
      <c r="K40" s="22" t="s">
        <v>2855</v>
      </c>
      <c r="L40" s="22"/>
      <c r="M40" s="25">
        <v>44047</v>
      </c>
      <c r="N40" s="31"/>
      <c r="O40" s="22"/>
      <c r="P40" s="37"/>
      <c r="Q40" s="26"/>
    </row>
    <row r="41" spans="2:17" ht="20.100000000000001" customHeight="1">
      <c r="B41" s="22"/>
      <c r="C41" s="22" t="s">
        <v>35</v>
      </c>
      <c r="D41" s="22" t="s">
        <v>35</v>
      </c>
      <c r="E41" s="31" t="s">
        <v>8728</v>
      </c>
      <c r="F41" s="31">
        <v>1</v>
      </c>
      <c r="G41" s="31">
        <v>1710</v>
      </c>
      <c r="H41" s="31">
        <v>1710</v>
      </c>
      <c r="I41" s="23"/>
      <c r="J41" s="1943" t="s">
        <v>8729</v>
      </c>
      <c r="K41" s="22" t="s">
        <v>2855</v>
      </c>
      <c r="L41" s="22"/>
      <c r="M41" s="25">
        <v>44047</v>
      </c>
      <c r="N41" s="31"/>
      <c r="O41" s="22"/>
      <c r="P41" s="37"/>
      <c r="Q41" s="26"/>
    </row>
    <row r="42" spans="2:17" ht="20.100000000000001" customHeight="1">
      <c r="B42" s="22"/>
      <c r="C42" s="22" t="s">
        <v>35</v>
      </c>
      <c r="D42" s="22" t="s">
        <v>35</v>
      </c>
      <c r="E42" s="31" t="s">
        <v>8730</v>
      </c>
      <c r="F42" s="31">
        <v>1</v>
      </c>
      <c r="G42" s="31">
        <v>1960</v>
      </c>
      <c r="H42" s="31">
        <v>1960</v>
      </c>
      <c r="I42" s="23"/>
      <c r="J42" s="1943" t="s">
        <v>8731</v>
      </c>
      <c r="K42" s="22" t="s">
        <v>2855</v>
      </c>
      <c r="L42" s="22"/>
      <c r="M42" s="25">
        <v>44047</v>
      </c>
      <c r="N42" s="31"/>
      <c r="O42" s="22"/>
      <c r="P42" s="37"/>
      <c r="Q42" s="26"/>
    </row>
    <row r="43" spans="2:17" ht="20.100000000000001" customHeight="1">
      <c r="B43" s="22"/>
      <c r="C43" s="22" t="s">
        <v>35</v>
      </c>
      <c r="D43" s="22" t="s">
        <v>35</v>
      </c>
      <c r="E43" s="31" t="s">
        <v>8732</v>
      </c>
      <c r="F43" s="31">
        <v>8</v>
      </c>
      <c r="G43" s="31">
        <v>600</v>
      </c>
      <c r="H43" s="31">
        <v>4800</v>
      </c>
      <c r="I43" s="23"/>
      <c r="J43" s="31" t="s">
        <v>8494</v>
      </c>
      <c r="K43" s="22" t="s">
        <v>2855</v>
      </c>
      <c r="L43" s="22"/>
      <c r="M43" s="25">
        <v>44047</v>
      </c>
      <c r="N43" s="31"/>
      <c r="O43" s="22"/>
      <c r="P43" s="37"/>
      <c r="Q43" s="26"/>
    </row>
    <row r="44" spans="2:17" ht="20.100000000000001" customHeight="1">
      <c r="B44" s="22"/>
      <c r="C44" s="22" t="s">
        <v>35</v>
      </c>
      <c r="D44" s="22" t="s">
        <v>35</v>
      </c>
      <c r="E44" s="31" t="s">
        <v>6093</v>
      </c>
      <c r="F44" s="31">
        <v>4</v>
      </c>
      <c r="G44" s="31">
        <v>490</v>
      </c>
      <c r="H44" s="31">
        <v>1960</v>
      </c>
      <c r="I44" s="23"/>
      <c r="J44" s="31" t="s">
        <v>6094</v>
      </c>
      <c r="K44" s="22" t="s">
        <v>2855</v>
      </c>
      <c r="L44" s="22"/>
      <c r="M44" s="25">
        <v>44047</v>
      </c>
      <c r="N44" s="31"/>
      <c r="O44" s="22"/>
      <c r="P44" s="37"/>
      <c r="Q44" s="26"/>
    </row>
    <row r="45" spans="2:17" ht="20.100000000000001" customHeight="1">
      <c r="B45" s="22"/>
      <c r="C45" s="22" t="s">
        <v>35</v>
      </c>
      <c r="D45" s="22" t="s">
        <v>35</v>
      </c>
      <c r="E45" s="31" t="s">
        <v>6097</v>
      </c>
      <c r="F45" s="31">
        <v>1</v>
      </c>
      <c r="G45" s="31">
        <v>1050</v>
      </c>
      <c r="H45" s="31">
        <v>1050</v>
      </c>
      <c r="I45" s="23"/>
      <c r="J45" s="31" t="s">
        <v>6098</v>
      </c>
      <c r="K45" s="22" t="s">
        <v>2855</v>
      </c>
      <c r="L45" s="22"/>
      <c r="M45" s="25">
        <v>44047</v>
      </c>
      <c r="N45" s="31"/>
      <c r="O45" s="22"/>
      <c r="P45" s="37"/>
      <c r="Q45" s="26"/>
    </row>
    <row r="46" spans="2:17" ht="20.100000000000001" customHeight="1">
      <c r="B46" s="22"/>
      <c r="C46" s="22" t="s">
        <v>35</v>
      </c>
      <c r="D46" s="22" t="s">
        <v>35</v>
      </c>
      <c r="E46" s="31" t="s">
        <v>6099</v>
      </c>
      <c r="F46" s="31">
        <v>1</v>
      </c>
      <c r="G46" s="31">
        <v>1130</v>
      </c>
      <c r="H46" s="31">
        <v>1130</v>
      </c>
      <c r="I46" s="23"/>
      <c r="J46" s="31" t="s">
        <v>6098</v>
      </c>
      <c r="K46" s="22" t="s">
        <v>2855</v>
      </c>
      <c r="L46" s="22"/>
      <c r="M46" s="25">
        <v>44047</v>
      </c>
      <c r="N46" s="31"/>
      <c r="O46" s="22"/>
      <c r="P46" s="37"/>
      <c r="Q46" s="26"/>
    </row>
    <row r="47" spans="2:17" ht="20.100000000000001" customHeight="1">
      <c r="B47" s="22"/>
      <c r="C47" s="22" t="s">
        <v>35</v>
      </c>
      <c r="D47" s="22" t="s">
        <v>35</v>
      </c>
      <c r="E47" s="31" t="s">
        <v>8679</v>
      </c>
      <c r="F47" s="31">
        <v>4</v>
      </c>
      <c r="G47" s="31">
        <v>710</v>
      </c>
      <c r="H47" s="31">
        <v>2840</v>
      </c>
      <c r="I47" s="23"/>
      <c r="J47" s="31" t="s">
        <v>413</v>
      </c>
      <c r="K47" s="22" t="s">
        <v>2855</v>
      </c>
      <c r="L47" s="22"/>
      <c r="M47" s="25">
        <v>44047</v>
      </c>
      <c r="N47" s="31"/>
      <c r="O47" s="22"/>
      <c r="P47" s="37"/>
      <c r="Q47" s="26"/>
    </row>
    <row r="48" spans="2:17" ht="20.100000000000001" customHeight="1">
      <c r="B48" s="22"/>
      <c r="C48" s="22" t="s">
        <v>35</v>
      </c>
      <c r="D48" s="22" t="s">
        <v>35</v>
      </c>
      <c r="E48" s="31" t="s">
        <v>8733</v>
      </c>
      <c r="F48" s="31">
        <v>1</v>
      </c>
      <c r="G48" s="31">
        <v>2910</v>
      </c>
      <c r="H48" s="31">
        <v>2910</v>
      </c>
      <c r="I48" s="23"/>
      <c r="J48" s="31" t="s">
        <v>2329</v>
      </c>
      <c r="K48" s="22" t="s">
        <v>2855</v>
      </c>
      <c r="L48" s="22"/>
      <c r="M48" s="25">
        <v>44047</v>
      </c>
      <c r="N48" s="31"/>
      <c r="O48" s="22"/>
      <c r="P48" s="37"/>
      <c r="Q48" s="26"/>
    </row>
    <row r="49" spans="2:17" ht="20.100000000000001" customHeight="1">
      <c r="B49" s="22"/>
      <c r="C49" s="22" t="s">
        <v>35</v>
      </c>
      <c r="D49" s="22" t="s">
        <v>35</v>
      </c>
      <c r="E49" s="31" t="s">
        <v>8680</v>
      </c>
      <c r="F49" s="31">
        <v>2</v>
      </c>
      <c r="G49" s="31">
        <v>1850</v>
      </c>
      <c r="H49" s="31">
        <v>3700</v>
      </c>
      <c r="I49" s="23"/>
      <c r="J49" s="31" t="s">
        <v>64</v>
      </c>
      <c r="K49" s="22" t="s">
        <v>2855</v>
      </c>
      <c r="L49" s="22"/>
      <c r="M49" s="25">
        <v>44047</v>
      </c>
      <c r="N49" s="31"/>
      <c r="O49" s="22"/>
      <c r="P49" s="37"/>
      <c r="Q49" s="26"/>
    </row>
    <row r="50" spans="2:17" ht="20.100000000000001" customHeight="1">
      <c r="B50" s="22"/>
      <c r="C50" s="22" t="s">
        <v>35</v>
      </c>
      <c r="D50" s="22" t="s">
        <v>35</v>
      </c>
      <c r="E50" s="31" t="s">
        <v>8681</v>
      </c>
      <c r="F50" s="31">
        <v>1</v>
      </c>
      <c r="G50" s="31">
        <v>7494</v>
      </c>
      <c r="H50" s="31">
        <v>7494</v>
      </c>
      <c r="I50" s="23"/>
      <c r="J50" s="31" t="s">
        <v>8682</v>
      </c>
      <c r="K50" s="22"/>
      <c r="L50" s="22"/>
      <c r="M50" s="25">
        <v>44060</v>
      </c>
      <c r="N50" s="31"/>
      <c r="O50" s="22"/>
      <c r="P50" s="37"/>
      <c r="Q50" s="26"/>
    </row>
    <row r="51" spans="2:17" ht="20.100000000000001" customHeight="1">
      <c r="B51" s="22"/>
      <c r="C51" s="22" t="s">
        <v>35</v>
      </c>
      <c r="D51" s="22" t="s">
        <v>35</v>
      </c>
      <c r="E51" s="31" t="s">
        <v>8175</v>
      </c>
      <c r="F51" s="31">
        <v>1</v>
      </c>
      <c r="G51" s="31">
        <v>4621</v>
      </c>
      <c r="H51" s="31">
        <v>4621</v>
      </c>
      <c r="I51" s="23"/>
      <c r="J51" s="31" t="s">
        <v>8176</v>
      </c>
      <c r="K51" s="22"/>
      <c r="L51" s="22"/>
      <c r="M51" s="25">
        <v>44060</v>
      </c>
      <c r="N51" s="31"/>
      <c r="O51" s="22"/>
      <c r="P51" s="37"/>
      <c r="Q51" s="26"/>
    </row>
    <row r="52" spans="2:17" ht="20.100000000000001" customHeight="1">
      <c r="B52" s="22"/>
      <c r="C52" s="22" t="s">
        <v>35</v>
      </c>
      <c r="D52" s="22" t="s">
        <v>35</v>
      </c>
      <c r="E52" s="31" t="s">
        <v>8177</v>
      </c>
      <c r="F52" s="31">
        <v>1</v>
      </c>
      <c r="G52" s="31">
        <v>2989</v>
      </c>
      <c r="H52" s="31">
        <v>2989</v>
      </c>
      <c r="I52" s="23"/>
      <c r="J52" s="31" t="s">
        <v>8176</v>
      </c>
      <c r="K52" s="22"/>
      <c r="L52" s="22"/>
      <c r="M52" s="25">
        <v>44060</v>
      </c>
      <c r="N52" s="31"/>
      <c r="O52" s="22"/>
      <c r="P52" s="37"/>
      <c r="Q52" s="26"/>
    </row>
    <row r="53" spans="2:17" ht="19.5" customHeight="1">
      <c r="B53" s="22"/>
      <c r="C53" s="22" t="s">
        <v>35</v>
      </c>
      <c r="D53" s="22" t="s">
        <v>35</v>
      </c>
      <c r="E53" s="31" t="s">
        <v>8181</v>
      </c>
      <c r="F53" s="31">
        <v>2</v>
      </c>
      <c r="G53" s="31">
        <v>6503</v>
      </c>
      <c r="H53" s="31">
        <v>13006</v>
      </c>
      <c r="I53" s="23"/>
      <c r="J53" s="31" t="s">
        <v>6243</v>
      </c>
      <c r="K53" s="22"/>
      <c r="L53" s="22"/>
      <c r="M53" s="25">
        <v>44060</v>
      </c>
      <c r="N53" s="31"/>
      <c r="O53" s="22"/>
      <c r="P53" s="37"/>
      <c r="Q53" s="26"/>
    </row>
    <row r="54" spans="2:17" ht="19.5" customHeight="1">
      <c r="B54" s="22"/>
      <c r="C54" s="22" t="s">
        <v>35</v>
      </c>
      <c r="D54" s="22" t="s">
        <v>35</v>
      </c>
      <c r="E54" s="31" t="s">
        <v>8184</v>
      </c>
      <c r="F54" s="31">
        <v>1</v>
      </c>
      <c r="G54" s="31">
        <v>2319</v>
      </c>
      <c r="H54" s="31">
        <v>2319</v>
      </c>
      <c r="I54" s="23"/>
      <c r="J54" s="31" t="s">
        <v>8185</v>
      </c>
      <c r="K54" s="22"/>
      <c r="L54" s="22"/>
      <c r="M54" s="25">
        <v>44060</v>
      </c>
      <c r="N54" s="31"/>
      <c r="O54" s="22"/>
      <c r="P54" s="37"/>
      <c r="Q54" s="26"/>
    </row>
    <row r="55" spans="2:17" ht="19.5" customHeight="1">
      <c r="B55" s="22"/>
      <c r="C55" s="22" t="s">
        <v>35</v>
      </c>
      <c r="D55" s="22" t="s">
        <v>35</v>
      </c>
      <c r="E55" s="31" t="s">
        <v>8684</v>
      </c>
      <c r="F55" s="31">
        <v>2</v>
      </c>
      <c r="G55" s="31">
        <v>4718</v>
      </c>
      <c r="H55" s="31">
        <v>9436</v>
      </c>
      <c r="I55" s="23"/>
      <c r="J55" s="31" t="s">
        <v>8685</v>
      </c>
      <c r="K55" s="22"/>
      <c r="L55" s="22"/>
      <c r="M55" s="25">
        <v>44060</v>
      </c>
      <c r="N55" s="31"/>
      <c r="O55" s="22"/>
      <c r="P55" s="37"/>
      <c r="Q55" s="26"/>
    </row>
    <row r="56" spans="2:17" ht="19.5" customHeight="1">
      <c r="B56" s="22"/>
      <c r="C56" s="22" t="s">
        <v>35</v>
      </c>
      <c r="D56" s="22" t="s">
        <v>35</v>
      </c>
      <c r="E56" s="31" t="s">
        <v>8686</v>
      </c>
      <c r="F56" s="31">
        <v>2</v>
      </c>
      <c r="G56" s="31">
        <v>2989</v>
      </c>
      <c r="H56" s="31">
        <v>5978</v>
      </c>
      <c r="I56" s="23"/>
      <c r="J56" s="31" t="s">
        <v>8687</v>
      </c>
      <c r="K56" s="22"/>
      <c r="L56" s="22"/>
      <c r="M56" s="25">
        <v>44060</v>
      </c>
      <c r="N56" s="31"/>
      <c r="O56" s="22"/>
      <c r="P56" s="37"/>
      <c r="Q56" s="26"/>
    </row>
    <row r="57" spans="2:17" ht="19.5" customHeight="1">
      <c r="B57" s="22"/>
      <c r="C57" s="22" t="s">
        <v>35</v>
      </c>
      <c r="D57" s="22" t="s">
        <v>35</v>
      </c>
      <c r="E57" s="31" t="s">
        <v>8186</v>
      </c>
      <c r="F57" s="31">
        <v>2</v>
      </c>
      <c r="G57" s="31">
        <v>458</v>
      </c>
      <c r="H57" s="31">
        <v>916</v>
      </c>
      <c r="I57" s="23"/>
      <c r="J57" s="31" t="s">
        <v>8187</v>
      </c>
      <c r="K57" s="22"/>
      <c r="L57" s="22"/>
      <c r="M57" s="25">
        <v>44060</v>
      </c>
      <c r="N57" s="31"/>
      <c r="O57" s="22"/>
      <c r="P57" s="37"/>
      <c r="Q57" s="26"/>
    </row>
    <row r="58" spans="2:17" ht="19.5" customHeight="1">
      <c r="B58" s="22"/>
      <c r="C58" s="22" t="s">
        <v>35</v>
      </c>
      <c r="D58" s="22" t="s">
        <v>35</v>
      </c>
      <c r="E58" s="31" t="s">
        <v>6035</v>
      </c>
      <c r="F58" s="31">
        <v>2</v>
      </c>
      <c r="G58" s="31">
        <v>428</v>
      </c>
      <c r="H58" s="31">
        <v>856</v>
      </c>
      <c r="I58" s="23"/>
      <c r="J58" s="31" t="s">
        <v>8188</v>
      </c>
      <c r="K58" s="22"/>
      <c r="L58" s="22"/>
      <c r="M58" s="25">
        <v>44060</v>
      </c>
      <c r="N58" s="31"/>
      <c r="O58" s="22"/>
      <c r="P58" s="37"/>
      <c r="Q58" s="26"/>
    </row>
    <row r="59" spans="2:17" ht="19.5" customHeight="1">
      <c r="B59" s="22"/>
      <c r="C59" s="22" t="s">
        <v>35</v>
      </c>
      <c r="D59" s="22" t="s">
        <v>35</v>
      </c>
      <c r="E59" s="31" t="s">
        <v>8189</v>
      </c>
      <c r="F59" s="31">
        <v>1</v>
      </c>
      <c r="G59" s="31">
        <v>1689</v>
      </c>
      <c r="H59" s="31">
        <v>1689</v>
      </c>
      <c r="I59" s="23"/>
      <c r="J59" s="31" t="s">
        <v>8187</v>
      </c>
      <c r="K59" s="22"/>
      <c r="L59" s="22"/>
      <c r="M59" s="25">
        <v>44060</v>
      </c>
      <c r="N59" s="31"/>
      <c r="O59" s="22"/>
      <c r="P59" s="37"/>
      <c r="Q59" s="26"/>
    </row>
    <row r="60" spans="2:17" ht="19.5" customHeight="1">
      <c r="B60" s="22"/>
      <c r="C60" s="22" t="s">
        <v>35</v>
      </c>
      <c r="D60" s="22" t="s">
        <v>35</v>
      </c>
      <c r="E60" s="31" t="s">
        <v>8190</v>
      </c>
      <c r="F60" s="31">
        <v>1</v>
      </c>
      <c r="G60" s="31">
        <v>508</v>
      </c>
      <c r="H60" s="31">
        <v>508</v>
      </c>
      <c r="I60" s="23"/>
      <c r="J60" s="31" t="s">
        <v>8188</v>
      </c>
      <c r="K60" s="22"/>
      <c r="L60" s="22"/>
      <c r="M60" s="25">
        <v>44060</v>
      </c>
      <c r="N60" s="31"/>
      <c r="O60" s="22"/>
      <c r="P60" s="37"/>
      <c r="Q60" s="26"/>
    </row>
    <row r="61" spans="2:17" ht="19.5" customHeight="1">
      <c r="B61" s="22"/>
      <c r="C61" s="22" t="s">
        <v>35</v>
      </c>
      <c r="D61" s="22" t="s">
        <v>35</v>
      </c>
      <c r="E61" s="31" t="s">
        <v>8634</v>
      </c>
      <c r="F61" s="31">
        <v>1</v>
      </c>
      <c r="G61" s="31">
        <v>19280</v>
      </c>
      <c r="H61" s="31">
        <v>19280</v>
      </c>
      <c r="I61" s="23"/>
      <c r="J61" s="31" t="s">
        <v>8635</v>
      </c>
      <c r="K61" s="22"/>
      <c r="L61" s="22"/>
      <c r="M61" s="25">
        <v>44060</v>
      </c>
      <c r="N61" s="31"/>
      <c r="O61" s="22"/>
      <c r="P61" s="37"/>
      <c r="Q61" s="26"/>
    </row>
    <row r="62" spans="2:17" ht="19.5" customHeight="1">
      <c r="B62" s="22"/>
      <c r="C62" s="22" t="s">
        <v>35</v>
      </c>
      <c r="D62" s="22" t="s">
        <v>35</v>
      </c>
      <c r="E62" s="31" t="s">
        <v>6006</v>
      </c>
      <c r="F62" s="31">
        <v>2</v>
      </c>
      <c r="G62" s="31">
        <v>2224</v>
      </c>
      <c r="H62" s="31">
        <v>4448</v>
      </c>
      <c r="I62" s="23"/>
      <c r="J62" s="31" t="s">
        <v>8636</v>
      </c>
      <c r="K62" s="22"/>
      <c r="L62" s="22"/>
      <c r="M62" s="25">
        <v>44060</v>
      </c>
      <c r="N62" s="31"/>
      <c r="O62" s="22"/>
      <c r="P62" s="37"/>
      <c r="Q62" s="26"/>
    </row>
    <row r="63" spans="2:17" ht="20.100000000000001" customHeight="1">
      <c r="B63" s="22"/>
      <c r="C63" s="22" t="s">
        <v>35</v>
      </c>
      <c r="D63" s="22" t="s">
        <v>35</v>
      </c>
      <c r="E63" s="31" t="s">
        <v>6091</v>
      </c>
      <c r="F63" s="23">
        <v>4</v>
      </c>
      <c r="G63" s="31">
        <v>920</v>
      </c>
      <c r="H63" s="31">
        <f>F63*G63</f>
        <v>3680</v>
      </c>
      <c r="I63" s="23"/>
      <c r="J63" s="31" t="s">
        <v>476</v>
      </c>
      <c r="K63" s="22"/>
      <c r="L63" s="22"/>
      <c r="M63" s="25">
        <v>44060</v>
      </c>
      <c r="N63" s="31"/>
      <c r="O63" s="22"/>
      <c r="P63" s="37"/>
      <c r="Q63" s="26"/>
    </row>
    <row r="64" spans="2:17" ht="20.25" customHeight="1">
      <c r="B64" s="22"/>
      <c r="C64" s="22" t="s">
        <v>35</v>
      </c>
      <c r="D64" s="22" t="s">
        <v>35</v>
      </c>
      <c r="E64" s="31" t="s">
        <v>6129</v>
      </c>
      <c r="F64" s="23">
        <v>1</v>
      </c>
      <c r="G64" s="31">
        <v>1139</v>
      </c>
      <c r="H64" s="31">
        <f>F64*G64</f>
        <v>1139</v>
      </c>
      <c r="I64" s="23"/>
      <c r="J64" s="31" t="s">
        <v>476</v>
      </c>
      <c r="K64" s="22"/>
      <c r="L64" s="22"/>
      <c r="M64" s="25">
        <v>44060</v>
      </c>
      <c r="N64" s="31"/>
      <c r="O64" s="22"/>
      <c r="P64" s="37"/>
      <c r="Q64" s="26"/>
    </row>
    <row r="65" spans="2:17" s="62" customFormat="1" ht="20.100000000000001" customHeight="1">
      <c r="B65" s="57"/>
      <c r="C65" s="57" t="s">
        <v>35</v>
      </c>
      <c r="D65" s="57" t="s">
        <v>35</v>
      </c>
      <c r="E65" s="59" t="s">
        <v>8688</v>
      </c>
      <c r="F65" s="59">
        <v>4</v>
      </c>
      <c r="G65" s="59">
        <v>600</v>
      </c>
      <c r="H65" s="1086">
        <f>F65*G65</f>
        <v>2400</v>
      </c>
      <c r="I65" s="53"/>
      <c r="J65" s="62" t="s">
        <v>8164</v>
      </c>
      <c r="K65" s="57" t="s">
        <v>2855</v>
      </c>
      <c r="L65" s="57"/>
      <c r="M65" s="60">
        <v>44067</v>
      </c>
      <c r="N65" s="59"/>
      <c r="O65" s="57"/>
      <c r="P65" s="68"/>
      <c r="Q65" s="61"/>
    </row>
    <row r="66" spans="2:17" s="62" customFormat="1" ht="20.100000000000001" customHeight="1">
      <c r="B66" s="57"/>
      <c r="C66" s="57"/>
      <c r="D66" s="57"/>
      <c r="E66" s="59"/>
      <c r="F66" s="59"/>
      <c r="G66" s="59"/>
      <c r="H66" s="1086"/>
      <c r="I66" s="53"/>
      <c r="K66" s="57"/>
      <c r="L66" s="57"/>
      <c r="M66" s="60"/>
      <c r="N66" s="59"/>
      <c r="O66" s="57"/>
      <c r="P66" s="68"/>
      <c r="Q66" s="61"/>
    </row>
    <row r="67" spans="2:17" ht="20.100000000000001" customHeight="1">
      <c r="B67" s="22"/>
      <c r="C67" s="22" t="s">
        <v>35</v>
      </c>
      <c r="D67" s="22" t="s">
        <v>35</v>
      </c>
      <c r="E67" s="31" t="s">
        <v>2315</v>
      </c>
      <c r="F67" s="31">
        <v>2</v>
      </c>
      <c r="G67" s="31">
        <v>70</v>
      </c>
      <c r="H67" s="31">
        <v>140</v>
      </c>
      <c r="I67" s="23"/>
      <c r="J67" s="31" t="s">
        <v>400</v>
      </c>
      <c r="K67" s="864" t="s">
        <v>6051</v>
      </c>
      <c r="L67" s="22"/>
      <c r="M67" s="25">
        <v>44074</v>
      </c>
      <c r="N67" s="31"/>
      <c r="O67" s="22"/>
      <c r="P67" s="37"/>
      <c r="Q67" s="26"/>
    </row>
    <row r="68" spans="2:17" ht="20.100000000000001" customHeight="1">
      <c r="B68" s="22"/>
      <c r="C68" s="22" t="s">
        <v>35</v>
      </c>
      <c r="D68" s="22" t="s">
        <v>35</v>
      </c>
      <c r="E68" s="31" t="s">
        <v>6219</v>
      </c>
      <c r="F68" s="31">
        <v>1</v>
      </c>
      <c r="G68" s="31">
        <v>1850</v>
      </c>
      <c r="H68" s="31">
        <v>1850</v>
      </c>
      <c r="I68" s="23"/>
      <c r="J68" s="31" t="s">
        <v>64</v>
      </c>
      <c r="K68" s="864" t="s">
        <v>6051</v>
      </c>
      <c r="L68" s="22"/>
      <c r="M68" s="25">
        <v>44074</v>
      </c>
      <c r="N68" s="31"/>
      <c r="O68" s="22"/>
      <c r="P68" s="37"/>
      <c r="Q68" s="26"/>
    </row>
    <row r="69" spans="2:17" ht="20.100000000000001" customHeight="1">
      <c r="B69" s="22"/>
      <c r="C69" s="22" t="s">
        <v>35</v>
      </c>
      <c r="D69" s="22" t="s">
        <v>35</v>
      </c>
      <c r="E69" s="31" t="s">
        <v>8679</v>
      </c>
      <c r="F69" s="31">
        <v>2</v>
      </c>
      <c r="G69" s="31">
        <v>710</v>
      </c>
      <c r="H69" s="31">
        <v>1420</v>
      </c>
      <c r="I69" s="23"/>
      <c r="J69" s="31" t="s">
        <v>413</v>
      </c>
      <c r="K69" s="864" t="s">
        <v>6051</v>
      </c>
      <c r="L69" s="22"/>
      <c r="M69" s="25">
        <v>44074</v>
      </c>
      <c r="N69" s="31"/>
      <c r="O69" s="22"/>
      <c r="P69" s="37"/>
      <c r="Q69" s="26"/>
    </row>
    <row r="70" spans="2:17" ht="20.100000000000001" customHeight="1">
      <c r="B70" s="22"/>
      <c r="C70" s="22" t="s">
        <v>35</v>
      </c>
      <c r="D70" s="22" t="s">
        <v>35</v>
      </c>
      <c r="E70" s="31" t="s">
        <v>6319</v>
      </c>
      <c r="F70" s="31">
        <v>1</v>
      </c>
      <c r="G70" s="31">
        <v>13808</v>
      </c>
      <c r="H70" s="31">
        <v>13808</v>
      </c>
      <c r="I70" s="23"/>
      <c r="J70" s="31" t="s">
        <v>37</v>
      </c>
      <c r="K70" s="864" t="s">
        <v>6051</v>
      </c>
      <c r="L70" s="22"/>
      <c r="M70" s="25">
        <v>44074</v>
      </c>
      <c r="N70" s="31"/>
      <c r="O70" s="22"/>
      <c r="P70" s="37"/>
      <c r="Q70" s="26"/>
    </row>
    <row r="71" spans="2:17" s="1947" customFormat="1" ht="18.75" customHeight="1">
      <c r="B71" s="22"/>
      <c r="C71" s="22" t="s">
        <v>35</v>
      </c>
      <c r="D71" s="22" t="s">
        <v>35</v>
      </c>
      <c r="E71" s="31" t="s">
        <v>6321</v>
      </c>
      <c r="F71" s="31">
        <v>1</v>
      </c>
      <c r="G71" s="31">
        <v>2290</v>
      </c>
      <c r="H71" s="31">
        <v>2290</v>
      </c>
      <c r="I71" s="23"/>
      <c r="J71" s="31" t="s">
        <v>457</v>
      </c>
      <c r="K71" s="864" t="s">
        <v>6051</v>
      </c>
      <c r="L71" s="864"/>
      <c r="M71" s="25">
        <v>44074</v>
      </c>
      <c r="N71" s="79"/>
      <c r="O71" s="864"/>
      <c r="P71" s="25"/>
      <c r="Q71" s="1946"/>
    </row>
    <row r="72" spans="2:17" s="1947" customFormat="1" ht="18.75" customHeight="1">
      <c r="B72" s="22"/>
      <c r="C72" s="22" t="s">
        <v>35</v>
      </c>
      <c r="D72" s="22" t="s">
        <v>35</v>
      </c>
      <c r="E72" s="31" t="s">
        <v>6058</v>
      </c>
      <c r="F72" s="31">
        <v>2</v>
      </c>
      <c r="G72" s="31">
        <v>2150</v>
      </c>
      <c r="H72" s="31">
        <v>4300</v>
      </c>
      <c r="I72" s="23"/>
      <c r="J72" s="31" t="s">
        <v>457</v>
      </c>
      <c r="K72" s="864" t="s">
        <v>6051</v>
      </c>
      <c r="L72" s="864"/>
      <c r="M72" s="25">
        <v>44074</v>
      </c>
      <c r="N72" s="79"/>
      <c r="O72" s="864"/>
      <c r="P72" s="25"/>
      <c r="Q72" s="1946"/>
    </row>
    <row r="73" spans="2:17" s="1947" customFormat="1" ht="18.75" customHeight="1">
      <c r="B73" s="22"/>
      <c r="C73" s="22" t="s">
        <v>35</v>
      </c>
      <c r="D73" s="22" t="s">
        <v>35</v>
      </c>
      <c r="E73" s="31" t="s">
        <v>5968</v>
      </c>
      <c r="F73" s="31">
        <v>2</v>
      </c>
      <c r="G73" s="31">
        <v>316</v>
      </c>
      <c r="H73" s="31">
        <v>632</v>
      </c>
      <c r="I73" s="23"/>
      <c r="J73" s="31" t="s">
        <v>5969</v>
      </c>
      <c r="K73" s="864" t="s">
        <v>6051</v>
      </c>
      <c r="L73" s="864"/>
      <c r="M73" s="25">
        <v>44074</v>
      </c>
      <c r="N73" s="79"/>
      <c r="O73" s="864"/>
      <c r="P73" s="25"/>
      <c r="Q73" s="1946"/>
    </row>
    <row r="74" spans="2:17" s="62" customFormat="1" ht="20.100000000000001" customHeight="1">
      <c r="B74" s="57"/>
      <c r="C74" s="57"/>
      <c r="D74" s="57"/>
      <c r="E74" s="59"/>
      <c r="F74" s="59"/>
      <c r="G74" s="59"/>
      <c r="H74" s="1086"/>
      <c r="I74" s="53"/>
      <c r="K74" s="57"/>
      <c r="L74" s="57"/>
      <c r="M74" s="60"/>
      <c r="N74" s="59"/>
      <c r="O74" s="57"/>
      <c r="P74" s="68"/>
      <c r="Q74" s="61"/>
    </row>
    <row r="75" spans="2:17" s="1947" customFormat="1" ht="18.75" customHeight="1">
      <c r="B75" s="864"/>
      <c r="C75" s="1065" t="s">
        <v>311</v>
      </c>
      <c r="D75" s="1065" t="s">
        <v>311</v>
      </c>
      <c r="E75" s="2131" t="s">
        <v>6334</v>
      </c>
      <c r="F75" s="2131">
        <v>1</v>
      </c>
      <c r="G75" s="2048">
        <v>27900</v>
      </c>
      <c r="H75" s="2048">
        <f>F75*G75</f>
        <v>27900</v>
      </c>
      <c r="I75" s="1684"/>
      <c r="J75" s="2131" t="s">
        <v>6335</v>
      </c>
      <c r="K75" s="1418" t="s">
        <v>8689</v>
      </c>
      <c r="L75" s="864"/>
      <c r="M75" s="252"/>
      <c r="N75" s="79"/>
      <c r="O75" s="864"/>
      <c r="P75" s="25"/>
      <c r="Q75" s="1946"/>
    </row>
    <row r="76" spans="2:17" s="1947" customFormat="1" ht="18.75" customHeight="1">
      <c r="B76" s="864"/>
      <c r="C76" s="1065" t="s">
        <v>311</v>
      </c>
      <c r="D76" s="1065" t="s">
        <v>311</v>
      </c>
      <c r="E76" s="2131" t="s">
        <v>6337</v>
      </c>
      <c r="F76" s="2131">
        <v>1</v>
      </c>
      <c r="G76" s="2048">
        <v>42300</v>
      </c>
      <c r="H76" s="2048">
        <f>F76*G76</f>
        <v>42300</v>
      </c>
      <c r="I76" s="1684"/>
      <c r="J76" s="2131" t="s">
        <v>6338</v>
      </c>
      <c r="K76" s="1418" t="s">
        <v>8689</v>
      </c>
      <c r="L76" s="864"/>
      <c r="M76" s="252"/>
      <c r="N76" s="79"/>
      <c r="O76" s="864"/>
      <c r="P76" s="25"/>
      <c r="Q76" s="1946"/>
    </row>
    <row r="77" spans="2:17" s="1947" customFormat="1" ht="18.75" customHeight="1">
      <c r="B77" s="864"/>
      <c r="C77" s="1065" t="s">
        <v>311</v>
      </c>
      <c r="D77" s="1065" t="s">
        <v>311</v>
      </c>
      <c r="E77" s="2131" t="s">
        <v>6339</v>
      </c>
      <c r="F77" s="2131">
        <v>1</v>
      </c>
      <c r="G77" s="2048">
        <v>2800</v>
      </c>
      <c r="H77" s="2048">
        <f>F77*G77</f>
        <v>2800</v>
      </c>
      <c r="I77" s="1684"/>
      <c r="J77" s="2131" t="s">
        <v>6340</v>
      </c>
      <c r="K77" s="1418" t="s">
        <v>8689</v>
      </c>
      <c r="L77" s="864"/>
      <c r="M77" s="252"/>
      <c r="N77" s="79"/>
      <c r="O77" s="864"/>
      <c r="P77" s="25"/>
      <c r="Q77" s="1946"/>
    </row>
    <row r="78" spans="2:17" ht="18.75" customHeight="1">
      <c r="B78" s="22"/>
      <c r="C78" s="1065" t="s">
        <v>311</v>
      </c>
      <c r="D78" s="1065" t="s">
        <v>311</v>
      </c>
      <c r="E78" s="2146" t="s">
        <v>3253</v>
      </c>
      <c r="F78" s="2146">
        <v>1</v>
      </c>
      <c r="G78" s="1104">
        <v>-4000</v>
      </c>
      <c r="H78" s="1104">
        <f>F78*G78</f>
        <v>-4000</v>
      </c>
      <c r="I78" s="1684"/>
      <c r="J78" s="2131"/>
      <c r="K78" s="1418" t="s">
        <v>8689</v>
      </c>
      <c r="L78" s="22"/>
      <c r="M78" s="25"/>
      <c r="N78" s="31"/>
      <c r="O78" s="22"/>
      <c r="P78" s="37"/>
      <c r="Q78" s="26"/>
    </row>
    <row r="79" spans="2:17" ht="20.100000000000001" customHeight="1">
      <c r="B79" s="22"/>
      <c r="C79" s="1944"/>
      <c r="D79" s="22"/>
      <c r="E79" s="1943"/>
      <c r="F79" s="23"/>
      <c r="G79" s="31"/>
      <c r="H79" s="31"/>
      <c r="I79" s="23"/>
      <c r="J79" s="1943"/>
      <c r="K79" s="22"/>
      <c r="L79" s="22"/>
      <c r="M79" s="25"/>
      <c r="N79" s="31"/>
      <c r="O79" s="22"/>
      <c r="P79" s="37"/>
      <c r="Q79" s="26"/>
    </row>
    <row r="80" spans="2:17" s="62" customFormat="1" ht="20.100000000000001" customHeight="1">
      <c r="B80" s="57"/>
      <c r="C80" s="57" t="s">
        <v>292</v>
      </c>
      <c r="D80" s="57" t="s">
        <v>293</v>
      </c>
      <c r="E80" s="59" t="s">
        <v>8463</v>
      </c>
      <c r="F80" s="59">
        <v>1</v>
      </c>
      <c r="G80" s="66">
        <v>16960</v>
      </c>
      <c r="H80" s="2234">
        <f>F80*G80</f>
        <v>16960</v>
      </c>
      <c r="I80" s="53"/>
      <c r="J80" s="59"/>
      <c r="K80" s="57" t="s">
        <v>8464</v>
      </c>
      <c r="L80" s="57"/>
      <c r="M80" s="60">
        <v>44078</v>
      </c>
      <c r="N80" s="59"/>
      <c r="O80" s="57"/>
      <c r="P80" s="68" t="s">
        <v>8465</v>
      </c>
      <c r="Q80" s="61"/>
    </row>
    <row r="81" spans="2:17" ht="20.100000000000001" customHeight="1">
      <c r="B81" s="22"/>
      <c r="C81" s="1944"/>
      <c r="D81" s="22"/>
      <c r="E81" s="1943"/>
      <c r="F81" s="23"/>
      <c r="G81" s="31"/>
      <c r="H81" s="31"/>
      <c r="I81" s="23"/>
      <c r="J81" s="1943"/>
      <c r="K81" s="22"/>
      <c r="L81" s="22"/>
      <c r="M81" s="25"/>
      <c r="N81" s="31"/>
      <c r="O81" s="22"/>
      <c r="P81" s="37"/>
      <c r="Q81" s="26"/>
    </row>
    <row r="82" spans="2:17" s="62" customFormat="1" ht="20.100000000000001" customHeight="1">
      <c r="B82" s="57"/>
      <c r="C82" s="57" t="s">
        <v>35</v>
      </c>
      <c r="D82" s="57" t="s">
        <v>35</v>
      </c>
      <c r="E82" s="59" t="s">
        <v>6294</v>
      </c>
      <c r="F82" s="59">
        <v>1</v>
      </c>
      <c r="G82" s="59">
        <v>28899</v>
      </c>
      <c r="H82" s="59">
        <v>28899</v>
      </c>
      <c r="I82" s="53"/>
      <c r="J82" s="59" t="s">
        <v>8471</v>
      </c>
      <c r="K82" s="57" t="s">
        <v>6051</v>
      </c>
      <c r="L82" s="57"/>
      <c r="M82" s="60">
        <v>44098</v>
      </c>
      <c r="N82" s="59"/>
      <c r="O82" s="57"/>
      <c r="P82" s="68"/>
      <c r="Q82" s="61"/>
    </row>
    <row r="83" spans="2:17" s="62" customFormat="1" ht="20.100000000000001" customHeight="1">
      <c r="B83" s="57"/>
      <c r="C83" s="57" t="s">
        <v>35</v>
      </c>
      <c r="D83" s="57" t="s">
        <v>35</v>
      </c>
      <c r="E83" s="59" t="s">
        <v>8734</v>
      </c>
      <c r="F83" s="59">
        <v>1</v>
      </c>
      <c r="G83" s="59">
        <v>4360</v>
      </c>
      <c r="H83" s="59">
        <v>4360</v>
      </c>
      <c r="I83" s="53"/>
      <c r="J83" s="59" t="s">
        <v>457</v>
      </c>
      <c r="K83" s="57" t="s">
        <v>6051</v>
      </c>
      <c r="L83" s="57"/>
      <c r="M83" s="60">
        <v>44098</v>
      </c>
      <c r="N83" s="59"/>
      <c r="O83" s="57"/>
      <c r="P83" s="68"/>
      <c r="Q83" s="61"/>
    </row>
    <row r="84" spans="2:17" s="62" customFormat="1" ht="20.100000000000001" customHeight="1">
      <c r="B84" s="57"/>
      <c r="C84" s="57" t="s">
        <v>35</v>
      </c>
      <c r="D84" s="57" t="s">
        <v>35</v>
      </c>
      <c r="E84" s="59" t="s">
        <v>8735</v>
      </c>
      <c r="F84" s="59">
        <v>1</v>
      </c>
      <c r="G84" s="59">
        <v>4360</v>
      </c>
      <c r="H84" s="59">
        <v>4360</v>
      </c>
      <c r="I84" s="53"/>
      <c r="J84" s="59" t="s">
        <v>457</v>
      </c>
      <c r="K84" s="57" t="s">
        <v>6051</v>
      </c>
      <c r="L84" s="57"/>
      <c r="M84" s="60">
        <v>44098</v>
      </c>
      <c r="N84" s="59"/>
      <c r="O84" s="57"/>
      <c r="P84" s="68"/>
      <c r="Q84" s="61"/>
    </row>
    <row r="85" spans="2:17" s="62" customFormat="1" ht="20.100000000000001" customHeight="1">
      <c r="B85" s="57"/>
      <c r="C85" s="57" t="s">
        <v>35</v>
      </c>
      <c r="D85" s="57" t="s">
        <v>35</v>
      </c>
      <c r="E85" s="59" t="s">
        <v>8736</v>
      </c>
      <c r="F85" s="59">
        <v>1</v>
      </c>
      <c r="G85" s="59">
        <v>4860</v>
      </c>
      <c r="H85" s="59">
        <v>4860</v>
      </c>
      <c r="I85" s="53"/>
      <c r="J85" s="59" t="s">
        <v>457</v>
      </c>
      <c r="K85" s="57" t="s">
        <v>6051</v>
      </c>
      <c r="L85" s="57"/>
      <c r="M85" s="60">
        <v>44098</v>
      </c>
      <c r="N85" s="59"/>
      <c r="O85" s="57"/>
      <c r="P85" s="68"/>
      <c r="Q85" s="61"/>
    </row>
    <row r="86" spans="2:17" s="62" customFormat="1" ht="20.100000000000001" customHeight="1">
      <c r="B86" s="57"/>
      <c r="C86" s="57" t="s">
        <v>35</v>
      </c>
      <c r="D86" s="57" t="s">
        <v>35</v>
      </c>
      <c r="E86" s="59" t="s">
        <v>8737</v>
      </c>
      <c r="F86" s="59">
        <v>12</v>
      </c>
      <c r="G86" s="59">
        <v>252</v>
      </c>
      <c r="H86" s="59">
        <v>3024</v>
      </c>
      <c r="I86" s="53"/>
      <c r="J86" s="62" t="s">
        <v>8557</v>
      </c>
      <c r="K86" s="57" t="s">
        <v>6051</v>
      </c>
      <c r="L86" s="57"/>
      <c r="M86" s="60">
        <v>44098</v>
      </c>
      <c r="N86" s="59"/>
      <c r="O86" s="57"/>
      <c r="P86" s="68"/>
      <c r="Q86" s="61"/>
    </row>
    <row r="87" spans="2:17" s="62" customFormat="1" ht="20.100000000000001" customHeight="1">
      <c r="B87" s="57"/>
      <c r="C87" s="57"/>
      <c r="D87" s="57"/>
      <c r="E87" s="59"/>
      <c r="F87" s="59"/>
      <c r="G87" s="59"/>
      <c r="H87" s="59"/>
      <c r="I87" s="53"/>
      <c r="J87" s="59"/>
      <c r="K87" s="57"/>
      <c r="L87" s="57"/>
      <c r="M87" s="60"/>
      <c r="N87" s="59"/>
      <c r="O87" s="57"/>
      <c r="P87" s="68"/>
      <c r="Q87" s="61"/>
    </row>
    <row r="88" spans="2:17" s="62" customFormat="1" ht="20.100000000000001" customHeight="1">
      <c r="B88" s="57"/>
      <c r="C88" s="57" t="s">
        <v>35</v>
      </c>
      <c r="D88" s="57" t="s">
        <v>35</v>
      </c>
      <c r="E88" s="59" t="s">
        <v>8738</v>
      </c>
      <c r="F88" s="59">
        <v>1</v>
      </c>
      <c r="G88" s="59">
        <v>22434</v>
      </c>
      <c r="H88" s="59">
        <v>22434</v>
      </c>
      <c r="I88" s="53"/>
      <c r="J88" s="59" t="s">
        <v>37</v>
      </c>
      <c r="K88" s="57" t="s">
        <v>6051</v>
      </c>
      <c r="L88" s="57"/>
      <c r="M88" s="60">
        <v>44104</v>
      </c>
      <c r="N88" s="59"/>
      <c r="O88" s="57"/>
      <c r="P88" s="68"/>
      <c r="Q88" s="61"/>
    </row>
    <row r="89" spans="2:17" s="62" customFormat="1" ht="20.100000000000001" customHeight="1">
      <c r="B89" s="57"/>
      <c r="C89" s="57" t="s">
        <v>35</v>
      </c>
      <c r="D89" s="57" t="s">
        <v>35</v>
      </c>
      <c r="E89" s="59" t="s">
        <v>6091</v>
      </c>
      <c r="F89" s="59">
        <v>10</v>
      </c>
      <c r="G89" s="59">
        <v>920</v>
      </c>
      <c r="H89" s="59">
        <v>9200</v>
      </c>
      <c r="I89" s="53"/>
      <c r="J89" s="59" t="s">
        <v>476</v>
      </c>
      <c r="K89" s="57" t="s">
        <v>6051</v>
      </c>
      <c r="L89" s="57"/>
      <c r="M89" s="60">
        <v>44104</v>
      </c>
      <c r="N89" s="59"/>
      <c r="O89" s="57"/>
      <c r="P89" s="68"/>
      <c r="Q89" s="61"/>
    </row>
    <row r="90" spans="2:17" s="62" customFormat="1" ht="20.100000000000001" customHeight="1">
      <c r="B90" s="57"/>
      <c r="C90" s="57" t="s">
        <v>35</v>
      </c>
      <c r="D90" s="57" t="s">
        <v>35</v>
      </c>
      <c r="E90" s="59" t="s">
        <v>8603</v>
      </c>
      <c r="F90" s="59">
        <v>2</v>
      </c>
      <c r="G90" s="59">
        <v>598</v>
      </c>
      <c r="H90" s="59">
        <v>1196</v>
      </c>
      <c r="I90" s="53"/>
      <c r="J90" s="59" t="s">
        <v>476</v>
      </c>
      <c r="K90" s="57" t="s">
        <v>6051</v>
      </c>
      <c r="L90" s="57"/>
      <c r="M90" s="60">
        <v>44104</v>
      </c>
      <c r="N90" s="59"/>
      <c r="O90" s="57"/>
      <c r="P90" s="68"/>
      <c r="Q90" s="61"/>
    </row>
    <row r="91" spans="2:17" s="62" customFormat="1" ht="20.100000000000001" customHeight="1">
      <c r="B91" s="57"/>
      <c r="C91" s="57" t="s">
        <v>35</v>
      </c>
      <c r="D91" s="57" t="s">
        <v>35</v>
      </c>
      <c r="E91" s="59" t="s">
        <v>8205</v>
      </c>
      <c r="F91" s="59">
        <v>1</v>
      </c>
      <c r="G91" s="59">
        <v>5989</v>
      </c>
      <c r="H91" s="59">
        <v>5989</v>
      </c>
      <c r="I91" s="53"/>
      <c r="J91" s="59" t="s">
        <v>8187</v>
      </c>
      <c r="K91" s="57" t="s">
        <v>6051</v>
      </c>
      <c r="L91" s="57"/>
      <c r="M91" s="60">
        <v>44104</v>
      </c>
      <c r="N91" s="59"/>
      <c r="O91" s="57"/>
      <c r="P91" s="68"/>
      <c r="Q91" s="61"/>
    </row>
    <row r="92" spans="2:17" s="62" customFormat="1" ht="20.100000000000001" customHeight="1">
      <c r="B92" s="57"/>
      <c r="C92" s="57"/>
      <c r="D92" s="57"/>
      <c r="E92" s="59"/>
      <c r="F92" s="59"/>
      <c r="G92" s="59"/>
      <c r="H92" s="59"/>
      <c r="I92" s="53"/>
      <c r="J92" s="59"/>
      <c r="K92" s="57"/>
      <c r="L92" s="57"/>
      <c r="M92" s="60"/>
      <c r="N92" s="59"/>
      <c r="O92" s="57"/>
      <c r="P92" s="68"/>
      <c r="Q92" s="61"/>
    </row>
    <row r="93" spans="2:17" ht="20.100000000000001" customHeight="1">
      <c r="B93" s="22"/>
      <c r="C93" s="22"/>
      <c r="D93" s="22"/>
      <c r="E93" s="31"/>
      <c r="F93" s="31"/>
      <c r="G93" s="31"/>
      <c r="H93" s="31"/>
      <c r="I93" s="23"/>
      <c r="J93" s="31"/>
      <c r="K93" s="22"/>
      <c r="L93" s="22"/>
      <c r="M93" s="25"/>
      <c r="N93" s="31"/>
      <c r="O93" s="22"/>
      <c r="P93" s="37"/>
      <c r="Q93" s="26"/>
    </row>
    <row r="94" spans="2:17" ht="20.100000000000001" customHeight="1">
      <c r="B94" s="22"/>
      <c r="C94" s="22"/>
      <c r="D94" s="22"/>
      <c r="E94" s="31"/>
      <c r="F94" s="31"/>
      <c r="G94" s="31"/>
      <c r="H94" s="31"/>
      <c r="I94" s="23"/>
      <c r="J94" s="31"/>
      <c r="K94" s="22"/>
      <c r="L94" s="22"/>
      <c r="M94" s="25"/>
      <c r="N94" s="31"/>
      <c r="O94" s="22"/>
      <c r="P94" s="37"/>
      <c r="Q94" s="26"/>
    </row>
    <row r="95" spans="2:17" ht="20.100000000000001" customHeight="1">
      <c r="B95" s="22"/>
      <c r="C95" s="22"/>
      <c r="D95" s="22"/>
      <c r="E95" s="31"/>
      <c r="F95" s="31"/>
      <c r="G95" s="31"/>
      <c r="H95" s="31"/>
      <c r="I95" s="23"/>
      <c r="J95" s="31"/>
      <c r="K95" s="22"/>
      <c r="L95" s="31"/>
      <c r="M95" s="31"/>
      <c r="N95" s="31"/>
      <c r="O95" s="31"/>
      <c r="P95" s="37"/>
      <c r="Q95" s="26"/>
    </row>
    <row r="96" spans="2:17" ht="20.100000000000001" customHeight="1">
      <c r="B96" s="22"/>
      <c r="C96" s="22"/>
      <c r="D96" s="22"/>
      <c r="E96" s="31"/>
      <c r="F96" s="31"/>
      <c r="G96" s="31"/>
      <c r="H96" s="31"/>
      <c r="I96" s="23"/>
      <c r="J96" s="31"/>
      <c r="K96" s="22"/>
      <c r="L96" s="31"/>
      <c r="M96" s="31"/>
      <c r="N96" s="31"/>
      <c r="O96" s="31"/>
      <c r="P96" s="37"/>
      <c r="Q96" s="26"/>
    </row>
    <row r="97" spans="2:17" ht="20.100000000000001" customHeight="1">
      <c r="B97" s="22"/>
      <c r="C97" s="22"/>
      <c r="D97" s="22"/>
      <c r="E97" s="31"/>
      <c r="F97" s="31"/>
      <c r="G97" s="31"/>
      <c r="H97" s="31"/>
      <c r="I97" s="23"/>
      <c r="J97" s="31"/>
      <c r="K97" s="22"/>
      <c r="L97" s="31"/>
      <c r="M97" s="31"/>
      <c r="N97" s="31"/>
      <c r="O97" s="31"/>
      <c r="P97" s="37"/>
      <c r="Q97" s="26"/>
    </row>
    <row r="98" spans="2:17" ht="20.100000000000001" customHeight="1">
      <c r="B98" s="22"/>
      <c r="C98" s="22"/>
      <c r="D98" s="22"/>
      <c r="E98" s="31"/>
      <c r="F98" s="31"/>
      <c r="G98" s="31"/>
      <c r="H98" s="31"/>
      <c r="I98" s="23"/>
      <c r="J98" s="31"/>
      <c r="K98" s="22"/>
      <c r="L98" s="31"/>
      <c r="M98" s="31"/>
      <c r="N98" s="31"/>
      <c r="O98" s="31"/>
      <c r="P98" s="37"/>
      <c r="Q98" s="26"/>
    </row>
    <row r="99" spans="2:17" ht="20.100000000000001" customHeight="1">
      <c r="B99" s="22"/>
      <c r="C99" s="22"/>
      <c r="D99" s="22"/>
      <c r="E99" s="31"/>
      <c r="F99" s="31"/>
      <c r="G99" s="31"/>
      <c r="H99" s="31"/>
      <c r="I99" s="23"/>
      <c r="J99" s="31"/>
      <c r="K99" s="22"/>
      <c r="L99" s="31"/>
      <c r="M99" s="31"/>
      <c r="N99" s="31"/>
      <c r="O99" s="31"/>
      <c r="P99" s="37"/>
      <c r="Q99" s="26"/>
    </row>
    <row r="100" spans="2:17" ht="20.100000000000001" customHeight="1">
      <c r="B100" s="22"/>
      <c r="C100" s="22"/>
      <c r="D100" s="22"/>
      <c r="E100" s="31"/>
      <c r="F100" s="31"/>
      <c r="G100" s="31"/>
      <c r="H100" s="31"/>
      <c r="I100" s="23"/>
      <c r="J100" s="31"/>
      <c r="K100" s="22"/>
      <c r="L100" s="31"/>
      <c r="M100" s="31"/>
      <c r="N100" s="31"/>
      <c r="O100" s="31"/>
      <c r="P100" s="37"/>
      <c r="Q100" s="26"/>
    </row>
    <row r="101" spans="2:17" ht="20.100000000000001" customHeight="1">
      <c r="B101" s="22"/>
      <c r="C101" s="22"/>
      <c r="D101" s="22"/>
      <c r="E101" s="31"/>
      <c r="F101" s="31"/>
      <c r="G101" s="31"/>
      <c r="H101" s="31"/>
      <c r="I101" s="23"/>
      <c r="J101" s="31"/>
      <c r="K101" s="22"/>
      <c r="L101" s="31"/>
      <c r="M101" s="31"/>
      <c r="N101" s="31"/>
      <c r="O101" s="31"/>
      <c r="P101" s="37"/>
      <c r="Q101" s="26"/>
    </row>
    <row r="102" spans="2:17" ht="20.100000000000001" customHeight="1">
      <c r="B102" s="22"/>
      <c r="C102" s="22"/>
      <c r="D102" s="22"/>
      <c r="E102" s="31"/>
      <c r="F102" s="31"/>
      <c r="G102" s="31"/>
      <c r="H102" s="31"/>
      <c r="I102" s="23"/>
      <c r="J102" s="31"/>
      <c r="K102" s="22"/>
      <c r="L102" s="31"/>
      <c r="M102" s="31"/>
      <c r="N102" s="31"/>
      <c r="O102" s="31"/>
      <c r="P102" s="37"/>
      <c r="Q102" s="26"/>
    </row>
    <row r="103" spans="2:17" ht="20.100000000000001" customHeight="1">
      <c r="B103" s="22"/>
      <c r="C103" s="22"/>
      <c r="D103" s="22"/>
      <c r="E103" s="31"/>
      <c r="F103" s="31"/>
      <c r="G103" s="31"/>
      <c r="H103" s="31"/>
      <c r="I103" s="23"/>
      <c r="J103" s="31"/>
      <c r="K103" s="22"/>
      <c r="L103" s="31"/>
      <c r="M103" s="31"/>
      <c r="N103" s="31"/>
      <c r="O103" s="31"/>
      <c r="P103" s="37"/>
      <c r="Q103" s="26"/>
    </row>
    <row r="104" spans="2:17" ht="20.100000000000001" customHeight="1">
      <c r="B104" s="22"/>
      <c r="C104" s="22"/>
      <c r="D104" s="22"/>
      <c r="E104" s="31"/>
      <c r="F104" s="31"/>
      <c r="G104" s="31"/>
      <c r="H104" s="31"/>
      <c r="I104" s="23"/>
      <c r="J104" s="31"/>
      <c r="K104" s="22"/>
      <c r="L104" s="31"/>
      <c r="M104" s="31"/>
      <c r="N104" s="31"/>
      <c r="O104" s="31"/>
      <c r="P104" s="37"/>
      <c r="Q104" s="26"/>
    </row>
    <row r="105" spans="2:17" ht="20.100000000000001" customHeight="1">
      <c r="B105" s="22"/>
      <c r="C105" s="22"/>
      <c r="D105" s="22"/>
      <c r="E105" s="31"/>
      <c r="F105" s="31"/>
      <c r="G105" s="31"/>
      <c r="H105" s="31"/>
      <c r="I105" s="23"/>
      <c r="J105" s="31"/>
      <c r="K105" s="22"/>
      <c r="L105" s="31"/>
      <c r="M105" s="31"/>
      <c r="N105" s="31"/>
      <c r="O105" s="31"/>
      <c r="P105" s="37"/>
      <c r="Q105" s="26"/>
    </row>
    <row r="106" spans="2:17" ht="20.100000000000001" customHeight="1">
      <c r="B106" s="22"/>
      <c r="C106" s="22"/>
      <c r="D106" s="22"/>
      <c r="E106" s="31"/>
      <c r="F106" s="31"/>
      <c r="G106" s="31"/>
      <c r="H106" s="31"/>
      <c r="I106" s="23"/>
      <c r="J106" s="31"/>
      <c r="K106" s="22"/>
      <c r="L106" s="31"/>
      <c r="M106" s="31"/>
      <c r="N106" s="31"/>
      <c r="O106" s="31"/>
      <c r="P106" s="37"/>
      <c r="Q106" s="26"/>
    </row>
    <row r="107" spans="2:17" ht="20.100000000000001" customHeight="1">
      <c r="B107" s="22"/>
      <c r="C107" s="22"/>
      <c r="D107" s="22"/>
      <c r="E107" s="31"/>
      <c r="F107" s="31"/>
      <c r="G107" s="31"/>
      <c r="H107" s="31"/>
      <c r="I107" s="23"/>
      <c r="J107" s="31"/>
      <c r="K107" s="22"/>
      <c r="L107" s="31"/>
      <c r="M107" s="31"/>
      <c r="N107" s="31"/>
      <c r="O107" s="31"/>
      <c r="P107" s="37"/>
      <c r="Q107" s="26"/>
    </row>
    <row r="108" spans="2:17" ht="20.100000000000001" customHeight="1">
      <c r="B108" s="22"/>
      <c r="C108" s="22"/>
      <c r="D108" s="22"/>
      <c r="E108" s="31"/>
      <c r="F108" s="31"/>
      <c r="G108" s="31"/>
      <c r="H108" s="31"/>
      <c r="I108" s="23"/>
      <c r="J108" s="31"/>
      <c r="K108" s="22"/>
      <c r="L108" s="31"/>
      <c r="M108" s="31"/>
      <c r="N108" s="31"/>
      <c r="O108" s="31"/>
      <c r="P108" s="37"/>
      <c r="Q108" s="26"/>
    </row>
    <row r="109" spans="2:17" ht="20.100000000000001" customHeight="1">
      <c r="B109" s="22"/>
      <c r="C109" s="22"/>
      <c r="D109" s="22"/>
      <c r="E109" s="31"/>
      <c r="F109" s="31"/>
      <c r="G109" s="31"/>
      <c r="H109" s="31"/>
      <c r="I109" s="23"/>
      <c r="J109" s="31"/>
      <c r="K109" s="22"/>
      <c r="L109" s="31"/>
      <c r="M109" s="31"/>
      <c r="N109" s="31"/>
      <c r="O109" s="31"/>
      <c r="P109" s="37"/>
      <c r="Q109" s="26"/>
    </row>
    <row r="110" spans="2:17" ht="20.100000000000001" customHeight="1">
      <c r="B110" s="22"/>
      <c r="C110" s="22"/>
      <c r="D110" s="22"/>
      <c r="E110" s="31"/>
      <c r="F110" s="31"/>
      <c r="G110" s="31"/>
      <c r="H110" s="31"/>
      <c r="I110" s="23"/>
      <c r="J110" s="31"/>
      <c r="K110" s="22"/>
      <c r="L110" s="31"/>
      <c r="M110" s="31"/>
      <c r="N110" s="31"/>
      <c r="O110" s="31"/>
      <c r="P110" s="37"/>
      <c r="Q110" s="26"/>
    </row>
    <row r="111" spans="2:17" ht="20.100000000000001" customHeight="1">
      <c r="B111" s="22"/>
      <c r="C111" s="22"/>
      <c r="D111" s="22"/>
      <c r="E111" s="31"/>
      <c r="F111" s="31"/>
      <c r="G111" s="31"/>
      <c r="H111" s="31"/>
      <c r="I111" s="23"/>
      <c r="J111" s="31"/>
      <c r="K111" s="22"/>
      <c r="L111" s="31"/>
      <c r="M111" s="31"/>
      <c r="N111" s="31"/>
      <c r="O111" s="31"/>
      <c r="P111" s="37"/>
      <c r="Q111" s="26"/>
    </row>
    <row r="112" spans="2:17" ht="20.100000000000001" customHeight="1">
      <c r="B112" s="22"/>
      <c r="C112" s="22"/>
      <c r="D112" s="22"/>
      <c r="E112" s="31"/>
      <c r="F112" s="31"/>
      <c r="G112" s="31"/>
      <c r="H112" s="31"/>
      <c r="I112" s="23"/>
      <c r="J112" s="31"/>
      <c r="K112" s="22"/>
      <c r="L112" s="31"/>
      <c r="M112" s="31"/>
      <c r="N112" s="31"/>
      <c r="O112" s="31"/>
      <c r="P112" s="37"/>
      <c r="Q112" s="26"/>
    </row>
    <row r="113" spans="2:17" ht="20.100000000000001" customHeight="1">
      <c r="B113" s="22"/>
      <c r="C113" s="22"/>
      <c r="D113" s="22"/>
      <c r="E113" s="31"/>
      <c r="F113" s="31"/>
      <c r="G113" s="31"/>
      <c r="H113" s="31"/>
      <c r="I113" s="23"/>
      <c r="J113" s="31"/>
      <c r="K113" s="22"/>
      <c r="L113" s="31"/>
      <c r="M113" s="31"/>
      <c r="N113" s="31"/>
      <c r="O113" s="31"/>
      <c r="P113" s="37"/>
      <c r="Q113" s="26"/>
    </row>
    <row r="114" spans="2:17" ht="20.100000000000001" customHeight="1">
      <c r="B114" s="22"/>
      <c r="C114" s="22"/>
      <c r="D114" s="22"/>
      <c r="E114" s="31"/>
      <c r="F114" s="31"/>
      <c r="G114" s="31"/>
      <c r="H114" s="31"/>
      <c r="I114" s="23"/>
      <c r="J114" s="31"/>
      <c r="K114" s="22"/>
      <c r="L114" s="31"/>
      <c r="M114" s="31"/>
      <c r="N114" s="31"/>
      <c r="O114" s="31"/>
      <c r="P114" s="37"/>
      <c r="Q114" s="26"/>
    </row>
    <row r="115" spans="2:17" ht="20.100000000000001" customHeight="1">
      <c r="B115" s="22"/>
      <c r="C115" s="22"/>
      <c r="D115" s="22"/>
      <c r="E115" s="31"/>
      <c r="F115" s="31"/>
      <c r="G115" s="31"/>
      <c r="H115" s="31"/>
      <c r="I115" s="23"/>
      <c r="J115" s="31"/>
      <c r="K115" s="22"/>
      <c r="L115" s="31"/>
      <c r="M115" s="31"/>
      <c r="N115" s="31"/>
      <c r="O115" s="31"/>
      <c r="P115" s="37"/>
      <c r="Q115" s="26"/>
    </row>
    <row r="116" spans="2:17" ht="20.100000000000001" customHeight="1">
      <c r="B116" s="22"/>
      <c r="C116" s="22"/>
      <c r="D116" s="22"/>
      <c r="E116" s="31"/>
      <c r="F116" s="31"/>
      <c r="G116" s="31"/>
      <c r="H116" s="31"/>
      <c r="I116" s="23"/>
      <c r="J116" s="31"/>
      <c r="K116" s="22"/>
      <c r="L116" s="31"/>
      <c r="M116" s="31"/>
      <c r="N116" s="31"/>
      <c r="O116" s="31"/>
      <c r="P116" s="37"/>
      <c r="Q116" s="26"/>
    </row>
    <row r="117" spans="2:17" ht="20.100000000000001" customHeight="1">
      <c r="B117" s="22"/>
      <c r="C117" s="22"/>
      <c r="D117" s="22"/>
      <c r="E117" s="31"/>
      <c r="F117" s="31"/>
      <c r="G117" s="31"/>
      <c r="H117" s="31"/>
      <c r="I117" s="23"/>
      <c r="J117" s="31"/>
      <c r="K117" s="22"/>
      <c r="L117" s="31"/>
      <c r="M117" s="31"/>
      <c r="N117" s="31"/>
      <c r="O117" s="31"/>
      <c r="P117" s="37"/>
      <c r="Q117" s="26"/>
    </row>
    <row r="118" spans="2:17" ht="20.100000000000001" customHeight="1">
      <c r="B118" s="22"/>
      <c r="C118" s="22"/>
      <c r="D118" s="22"/>
      <c r="E118" s="31"/>
      <c r="F118" s="31"/>
      <c r="G118" s="31"/>
      <c r="H118" s="31"/>
      <c r="I118" s="23"/>
      <c r="J118" s="31"/>
      <c r="K118" s="22"/>
      <c r="L118" s="31"/>
      <c r="M118" s="31"/>
      <c r="N118" s="31"/>
      <c r="O118" s="31"/>
      <c r="P118" s="37"/>
      <c r="Q118" s="26"/>
    </row>
    <row r="119" spans="2:17" ht="20.100000000000001" customHeight="1">
      <c r="B119" s="22"/>
      <c r="C119" s="22"/>
      <c r="D119" s="22"/>
      <c r="E119" s="31"/>
      <c r="F119" s="31"/>
      <c r="G119" s="31"/>
      <c r="H119" s="31"/>
      <c r="I119" s="23"/>
      <c r="J119" s="31"/>
      <c r="K119" s="22"/>
      <c r="L119" s="31"/>
      <c r="M119" s="31"/>
      <c r="N119" s="31"/>
      <c r="O119" s="31"/>
      <c r="P119" s="37"/>
      <c r="Q119" s="26"/>
    </row>
    <row r="120" spans="2:17" ht="20.100000000000001" customHeight="1">
      <c r="B120" s="22"/>
      <c r="C120" s="22"/>
      <c r="D120" s="22"/>
      <c r="E120" s="31"/>
      <c r="F120" s="31"/>
      <c r="G120" s="31"/>
      <c r="H120" s="31"/>
      <c r="I120" s="23"/>
      <c r="J120" s="31"/>
      <c r="K120" s="22"/>
      <c r="L120" s="31"/>
      <c r="M120" s="31"/>
      <c r="N120" s="31"/>
      <c r="O120" s="31"/>
      <c r="P120" s="37"/>
      <c r="Q120" s="26"/>
    </row>
    <row r="121" spans="2:17" ht="20.100000000000001" customHeight="1">
      <c r="B121" s="22"/>
      <c r="C121" s="22"/>
      <c r="D121" s="22"/>
      <c r="E121" s="31"/>
      <c r="F121" s="31"/>
      <c r="G121" s="31"/>
      <c r="H121" s="31"/>
      <c r="I121" s="23"/>
      <c r="J121" s="31"/>
      <c r="K121" s="22"/>
      <c r="L121" s="31"/>
      <c r="M121" s="31"/>
      <c r="N121" s="31"/>
      <c r="O121" s="31"/>
      <c r="P121" s="37"/>
      <c r="Q121" s="26"/>
    </row>
    <row r="122" spans="2:17" ht="20.100000000000001" customHeight="1">
      <c r="B122" s="22"/>
      <c r="C122" s="22"/>
      <c r="D122" s="22"/>
      <c r="E122" s="31"/>
      <c r="F122" s="31"/>
      <c r="G122" s="31"/>
      <c r="H122" s="31"/>
      <c r="I122" s="23"/>
      <c r="J122" s="31"/>
      <c r="K122" s="22"/>
      <c r="L122" s="31"/>
      <c r="M122" s="31"/>
      <c r="N122" s="31"/>
      <c r="O122" s="31"/>
      <c r="P122" s="37"/>
      <c r="Q122" s="26"/>
    </row>
    <row r="123" spans="2:17" ht="20.100000000000001" customHeight="1">
      <c r="B123" s="22"/>
      <c r="C123" s="22"/>
      <c r="D123" s="22"/>
      <c r="E123" s="31"/>
      <c r="F123" s="31"/>
      <c r="G123" s="31"/>
      <c r="H123" s="31"/>
      <c r="I123" s="23"/>
      <c r="J123" s="31"/>
      <c r="K123" s="22"/>
      <c r="L123" s="22"/>
      <c r="M123" s="25"/>
      <c r="N123" s="31"/>
      <c r="O123" s="22"/>
      <c r="P123" s="37"/>
      <c r="Q123" s="26"/>
    </row>
    <row r="124" spans="2:17" ht="20.100000000000001" customHeight="1">
      <c r="B124" s="22"/>
      <c r="C124" s="22"/>
      <c r="D124" s="22"/>
      <c r="E124" s="31"/>
      <c r="F124" s="31"/>
      <c r="G124" s="31"/>
      <c r="H124" s="31"/>
      <c r="I124" s="23"/>
      <c r="J124" s="31"/>
      <c r="K124" s="22"/>
      <c r="L124" s="22"/>
      <c r="M124" s="25"/>
      <c r="N124" s="31"/>
      <c r="O124" s="22"/>
      <c r="P124" s="37"/>
      <c r="Q124" s="26"/>
    </row>
  </sheetData>
  <mergeCells count="6">
    <mergeCell ref="B2:D2"/>
    <mergeCell ref="G2:I2"/>
    <mergeCell ref="B3:D3"/>
    <mergeCell ref="B4:D4"/>
    <mergeCell ref="B5:D5"/>
    <mergeCell ref="B6:D6"/>
  </mergeCells>
  <phoneticPr fontId="4"/>
  <pageMargins left="0.7" right="0.7" top="0.75" bottom="0.75" header="0.3" footer="0.3"/>
  <pageSetup paperSize="9" orientation="portrait" horizontalDpi="1200" verticalDpi="1200"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ED96A-FC74-4E87-8463-016927F0516C}">
  <dimension ref="B2:N56"/>
  <sheetViews>
    <sheetView zoomScale="55" zoomScaleNormal="55" workbookViewId="0">
      <selection activeCell="E18" sqref="E18"/>
    </sheetView>
  </sheetViews>
  <sheetFormatPr defaultRowHeight="18.75"/>
  <cols>
    <col min="1" max="1" width="2.875" style="8" customWidth="1"/>
    <col min="2" max="2" width="9" style="8"/>
    <col min="3" max="3" width="33.25" style="8" customWidth="1"/>
    <col min="4" max="4" width="5.25" style="9" bestFit="1" customWidth="1"/>
    <col min="5" max="5" width="45.375" style="8" bestFit="1" customWidth="1"/>
    <col min="6" max="7" width="14.125" style="2263" customWidth="1"/>
    <col min="8" max="9" width="9" style="8"/>
    <col min="10" max="10" width="33" style="8" customWidth="1"/>
    <col min="11" max="11" width="5.25" style="9" bestFit="1" customWidth="1"/>
    <col min="12" max="12" width="45.375" style="8" bestFit="1" customWidth="1"/>
    <col min="13" max="13" width="14.125" style="2263" customWidth="1"/>
    <col min="14" max="256" width="9" style="8"/>
    <col min="257" max="257" width="2.875" style="8" customWidth="1"/>
    <col min="258" max="258" width="9" style="8"/>
    <col min="259" max="259" width="33.25" style="8" customWidth="1"/>
    <col min="260" max="260" width="5.25" style="8" bestFit="1" customWidth="1"/>
    <col min="261" max="261" width="45.375" style="8" bestFit="1" customWidth="1"/>
    <col min="262" max="263" width="14.125" style="8" customWidth="1"/>
    <col min="264" max="265" width="9" style="8"/>
    <col min="266" max="266" width="33" style="8" customWidth="1"/>
    <col min="267" max="267" width="5.25" style="8" bestFit="1" customWidth="1"/>
    <col min="268" max="268" width="45.375" style="8" bestFit="1" customWidth="1"/>
    <col min="269" max="269" width="14.125" style="8" customWidth="1"/>
    <col min="270" max="512" width="9" style="8"/>
    <col min="513" max="513" width="2.875" style="8" customWidth="1"/>
    <col min="514" max="514" width="9" style="8"/>
    <col min="515" max="515" width="33.25" style="8" customWidth="1"/>
    <col min="516" max="516" width="5.25" style="8" bestFit="1" customWidth="1"/>
    <col min="517" max="517" width="45.375" style="8" bestFit="1" customWidth="1"/>
    <col min="518" max="519" width="14.125" style="8" customWidth="1"/>
    <col min="520" max="521" width="9" style="8"/>
    <col min="522" max="522" width="33" style="8" customWidth="1"/>
    <col min="523" max="523" width="5.25" style="8" bestFit="1" customWidth="1"/>
    <col min="524" max="524" width="45.375" style="8" bestFit="1" customWidth="1"/>
    <col min="525" max="525" width="14.125" style="8" customWidth="1"/>
    <col min="526" max="768" width="9" style="8"/>
    <col min="769" max="769" width="2.875" style="8" customWidth="1"/>
    <col min="770" max="770" width="9" style="8"/>
    <col min="771" max="771" width="33.25" style="8" customWidth="1"/>
    <col min="772" max="772" width="5.25" style="8" bestFit="1" customWidth="1"/>
    <col min="773" max="773" width="45.375" style="8" bestFit="1" customWidth="1"/>
    <col min="774" max="775" width="14.125" style="8" customWidth="1"/>
    <col min="776" max="777" width="9" style="8"/>
    <col min="778" max="778" width="33" style="8" customWidth="1"/>
    <col min="779" max="779" width="5.25" style="8" bestFit="1" customWidth="1"/>
    <col min="780" max="780" width="45.375" style="8" bestFit="1" customWidth="1"/>
    <col min="781" max="781" width="14.125" style="8" customWidth="1"/>
    <col min="782" max="1024" width="9" style="8"/>
    <col min="1025" max="1025" width="2.875" style="8" customWidth="1"/>
    <col min="1026" max="1026" width="9" style="8"/>
    <col min="1027" max="1027" width="33.25" style="8" customWidth="1"/>
    <col min="1028" max="1028" width="5.25" style="8" bestFit="1" customWidth="1"/>
    <col min="1029" max="1029" width="45.375" style="8" bestFit="1" customWidth="1"/>
    <col min="1030" max="1031" width="14.125" style="8" customWidth="1"/>
    <col min="1032" max="1033" width="9" style="8"/>
    <col min="1034" max="1034" width="33" style="8" customWidth="1"/>
    <col min="1035" max="1035" width="5.25" style="8" bestFit="1" customWidth="1"/>
    <col min="1036" max="1036" width="45.375" style="8" bestFit="1" customWidth="1"/>
    <col min="1037" max="1037" width="14.125" style="8" customWidth="1"/>
    <col min="1038" max="1280" width="9" style="8"/>
    <col min="1281" max="1281" width="2.875" style="8" customWidth="1"/>
    <col min="1282" max="1282" width="9" style="8"/>
    <col min="1283" max="1283" width="33.25" style="8" customWidth="1"/>
    <col min="1284" max="1284" width="5.25" style="8" bestFit="1" customWidth="1"/>
    <col min="1285" max="1285" width="45.375" style="8" bestFit="1" customWidth="1"/>
    <col min="1286" max="1287" width="14.125" style="8" customWidth="1"/>
    <col min="1288" max="1289" width="9" style="8"/>
    <col min="1290" max="1290" width="33" style="8" customWidth="1"/>
    <col min="1291" max="1291" width="5.25" style="8" bestFit="1" customWidth="1"/>
    <col min="1292" max="1292" width="45.375" style="8" bestFit="1" customWidth="1"/>
    <col min="1293" max="1293" width="14.125" style="8" customWidth="1"/>
    <col min="1294" max="1536" width="9" style="8"/>
    <col min="1537" max="1537" width="2.875" style="8" customWidth="1"/>
    <col min="1538" max="1538" width="9" style="8"/>
    <col min="1539" max="1539" width="33.25" style="8" customWidth="1"/>
    <col min="1540" max="1540" width="5.25" style="8" bestFit="1" customWidth="1"/>
    <col min="1541" max="1541" width="45.375" style="8" bestFit="1" customWidth="1"/>
    <col min="1542" max="1543" width="14.125" style="8" customWidth="1"/>
    <col min="1544" max="1545" width="9" style="8"/>
    <col min="1546" max="1546" width="33" style="8" customWidth="1"/>
    <col min="1547" max="1547" width="5.25" style="8" bestFit="1" customWidth="1"/>
    <col min="1548" max="1548" width="45.375" style="8" bestFit="1" customWidth="1"/>
    <col min="1549" max="1549" width="14.125" style="8" customWidth="1"/>
    <col min="1550" max="1792" width="9" style="8"/>
    <col min="1793" max="1793" width="2.875" style="8" customWidth="1"/>
    <col min="1794" max="1794" width="9" style="8"/>
    <col min="1795" max="1795" width="33.25" style="8" customWidth="1"/>
    <col min="1796" max="1796" width="5.25" style="8" bestFit="1" customWidth="1"/>
    <col min="1797" max="1797" width="45.375" style="8" bestFit="1" customWidth="1"/>
    <col min="1798" max="1799" width="14.125" style="8" customWidth="1"/>
    <col min="1800" max="1801" width="9" style="8"/>
    <col min="1802" max="1802" width="33" style="8" customWidth="1"/>
    <col min="1803" max="1803" width="5.25" style="8" bestFit="1" customWidth="1"/>
    <col min="1804" max="1804" width="45.375" style="8" bestFit="1" customWidth="1"/>
    <col min="1805" max="1805" width="14.125" style="8" customWidth="1"/>
    <col min="1806" max="2048" width="9" style="8"/>
    <col min="2049" max="2049" width="2.875" style="8" customWidth="1"/>
    <col min="2050" max="2050" width="9" style="8"/>
    <col min="2051" max="2051" width="33.25" style="8" customWidth="1"/>
    <col min="2052" max="2052" width="5.25" style="8" bestFit="1" customWidth="1"/>
    <col min="2053" max="2053" width="45.375" style="8" bestFit="1" customWidth="1"/>
    <col min="2054" max="2055" width="14.125" style="8" customWidth="1"/>
    <col min="2056" max="2057" width="9" style="8"/>
    <col min="2058" max="2058" width="33" style="8" customWidth="1"/>
    <col min="2059" max="2059" width="5.25" style="8" bestFit="1" customWidth="1"/>
    <col min="2060" max="2060" width="45.375" style="8" bestFit="1" customWidth="1"/>
    <col min="2061" max="2061" width="14.125" style="8" customWidth="1"/>
    <col min="2062" max="2304" width="9" style="8"/>
    <col min="2305" max="2305" width="2.875" style="8" customWidth="1"/>
    <col min="2306" max="2306" width="9" style="8"/>
    <col min="2307" max="2307" width="33.25" style="8" customWidth="1"/>
    <col min="2308" max="2308" width="5.25" style="8" bestFit="1" customWidth="1"/>
    <col min="2309" max="2309" width="45.375" style="8" bestFit="1" customWidth="1"/>
    <col min="2310" max="2311" width="14.125" style="8" customWidth="1"/>
    <col min="2312" max="2313" width="9" style="8"/>
    <col min="2314" max="2314" width="33" style="8" customWidth="1"/>
    <col min="2315" max="2315" width="5.25" style="8" bestFit="1" customWidth="1"/>
    <col min="2316" max="2316" width="45.375" style="8" bestFit="1" customWidth="1"/>
    <col min="2317" max="2317" width="14.125" style="8" customWidth="1"/>
    <col min="2318" max="2560" width="9" style="8"/>
    <col min="2561" max="2561" width="2.875" style="8" customWidth="1"/>
    <col min="2562" max="2562" width="9" style="8"/>
    <col min="2563" max="2563" width="33.25" style="8" customWidth="1"/>
    <col min="2564" max="2564" width="5.25" style="8" bestFit="1" customWidth="1"/>
    <col min="2565" max="2565" width="45.375" style="8" bestFit="1" customWidth="1"/>
    <col min="2566" max="2567" width="14.125" style="8" customWidth="1"/>
    <col min="2568" max="2569" width="9" style="8"/>
    <col min="2570" max="2570" width="33" style="8" customWidth="1"/>
    <col min="2571" max="2571" width="5.25" style="8" bestFit="1" customWidth="1"/>
    <col min="2572" max="2572" width="45.375" style="8" bestFit="1" customWidth="1"/>
    <col min="2573" max="2573" width="14.125" style="8" customWidth="1"/>
    <col min="2574" max="2816" width="9" style="8"/>
    <col min="2817" max="2817" width="2.875" style="8" customWidth="1"/>
    <col min="2818" max="2818" width="9" style="8"/>
    <col min="2819" max="2819" width="33.25" style="8" customWidth="1"/>
    <col min="2820" max="2820" width="5.25" style="8" bestFit="1" customWidth="1"/>
    <col min="2821" max="2821" width="45.375" style="8" bestFit="1" customWidth="1"/>
    <col min="2822" max="2823" width="14.125" style="8" customWidth="1"/>
    <col min="2824" max="2825" width="9" style="8"/>
    <col min="2826" max="2826" width="33" style="8" customWidth="1"/>
    <col min="2827" max="2827" width="5.25" style="8" bestFit="1" customWidth="1"/>
    <col min="2828" max="2828" width="45.375" style="8" bestFit="1" customWidth="1"/>
    <col min="2829" max="2829" width="14.125" style="8" customWidth="1"/>
    <col min="2830" max="3072" width="9" style="8"/>
    <col min="3073" max="3073" width="2.875" style="8" customWidth="1"/>
    <col min="3074" max="3074" width="9" style="8"/>
    <col min="3075" max="3075" width="33.25" style="8" customWidth="1"/>
    <col min="3076" max="3076" width="5.25" style="8" bestFit="1" customWidth="1"/>
    <col min="3077" max="3077" width="45.375" style="8" bestFit="1" customWidth="1"/>
    <col min="3078" max="3079" width="14.125" style="8" customWidth="1"/>
    <col min="3080" max="3081" width="9" style="8"/>
    <col min="3082" max="3082" width="33" style="8" customWidth="1"/>
    <col min="3083" max="3083" width="5.25" style="8" bestFit="1" customWidth="1"/>
    <col min="3084" max="3084" width="45.375" style="8" bestFit="1" customWidth="1"/>
    <col min="3085" max="3085" width="14.125" style="8" customWidth="1"/>
    <col min="3086" max="3328" width="9" style="8"/>
    <col min="3329" max="3329" width="2.875" style="8" customWidth="1"/>
    <col min="3330" max="3330" width="9" style="8"/>
    <col min="3331" max="3331" width="33.25" style="8" customWidth="1"/>
    <col min="3332" max="3332" width="5.25" style="8" bestFit="1" customWidth="1"/>
    <col min="3333" max="3333" width="45.375" style="8" bestFit="1" customWidth="1"/>
    <col min="3334" max="3335" width="14.125" style="8" customWidth="1"/>
    <col min="3336" max="3337" width="9" style="8"/>
    <col min="3338" max="3338" width="33" style="8" customWidth="1"/>
    <col min="3339" max="3339" width="5.25" style="8" bestFit="1" customWidth="1"/>
    <col min="3340" max="3340" width="45.375" style="8" bestFit="1" customWidth="1"/>
    <col min="3341" max="3341" width="14.125" style="8" customWidth="1"/>
    <col min="3342" max="3584" width="9" style="8"/>
    <col min="3585" max="3585" width="2.875" style="8" customWidth="1"/>
    <col min="3586" max="3586" width="9" style="8"/>
    <col min="3587" max="3587" width="33.25" style="8" customWidth="1"/>
    <col min="3588" max="3588" width="5.25" style="8" bestFit="1" customWidth="1"/>
    <col min="3589" max="3589" width="45.375" style="8" bestFit="1" customWidth="1"/>
    <col min="3590" max="3591" width="14.125" style="8" customWidth="1"/>
    <col min="3592" max="3593" width="9" style="8"/>
    <col min="3594" max="3594" width="33" style="8" customWidth="1"/>
    <col min="3595" max="3595" width="5.25" style="8" bestFit="1" customWidth="1"/>
    <col min="3596" max="3596" width="45.375" style="8" bestFit="1" customWidth="1"/>
    <col min="3597" max="3597" width="14.125" style="8" customWidth="1"/>
    <col min="3598" max="3840" width="9" style="8"/>
    <col min="3841" max="3841" width="2.875" style="8" customWidth="1"/>
    <col min="3842" max="3842" width="9" style="8"/>
    <col min="3843" max="3843" width="33.25" style="8" customWidth="1"/>
    <col min="3844" max="3844" width="5.25" style="8" bestFit="1" customWidth="1"/>
    <col min="3845" max="3845" width="45.375" style="8" bestFit="1" customWidth="1"/>
    <col min="3846" max="3847" width="14.125" style="8" customWidth="1"/>
    <col min="3848" max="3849" width="9" style="8"/>
    <col min="3850" max="3850" width="33" style="8" customWidth="1"/>
    <col min="3851" max="3851" width="5.25" style="8" bestFit="1" customWidth="1"/>
    <col min="3852" max="3852" width="45.375" style="8" bestFit="1" customWidth="1"/>
    <col min="3853" max="3853" width="14.125" style="8" customWidth="1"/>
    <col min="3854" max="4096" width="9" style="8"/>
    <col min="4097" max="4097" width="2.875" style="8" customWidth="1"/>
    <col min="4098" max="4098" width="9" style="8"/>
    <col min="4099" max="4099" width="33.25" style="8" customWidth="1"/>
    <col min="4100" max="4100" width="5.25" style="8" bestFit="1" customWidth="1"/>
    <col min="4101" max="4101" width="45.375" style="8" bestFit="1" customWidth="1"/>
    <col min="4102" max="4103" width="14.125" style="8" customWidth="1"/>
    <col min="4104" max="4105" width="9" style="8"/>
    <col min="4106" max="4106" width="33" style="8" customWidth="1"/>
    <col min="4107" max="4107" width="5.25" style="8" bestFit="1" customWidth="1"/>
    <col min="4108" max="4108" width="45.375" style="8" bestFit="1" customWidth="1"/>
    <col min="4109" max="4109" width="14.125" style="8" customWidth="1"/>
    <col min="4110" max="4352" width="9" style="8"/>
    <col min="4353" max="4353" width="2.875" style="8" customWidth="1"/>
    <col min="4354" max="4354" width="9" style="8"/>
    <col min="4355" max="4355" width="33.25" style="8" customWidth="1"/>
    <col min="4356" max="4356" width="5.25" style="8" bestFit="1" customWidth="1"/>
    <col min="4357" max="4357" width="45.375" style="8" bestFit="1" customWidth="1"/>
    <col min="4358" max="4359" width="14.125" style="8" customWidth="1"/>
    <col min="4360" max="4361" width="9" style="8"/>
    <col min="4362" max="4362" width="33" style="8" customWidth="1"/>
    <col min="4363" max="4363" width="5.25" style="8" bestFit="1" customWidth="1"/>
    <col min="4364" max="4364" width="45.375" style="8" bestFit="1" customWidth="1"/>
    <col min="4365" max="4365" width="14.125" style="8" customWidth="1"/>
    <col min="4366" max="4608" width="9" style="8"/>
    <col min="4609" max="4609" width="2.875" style="8" customWidth="1"/>
    <col min="4610" max="4610" width="9" style="8"/>
    <col min="4611" max="4611" width="33.25" style="8" customWidth="1"/>
    <col min="4612" max="4612" width="5.25" style="8" bestFit="1" customWidth="1"/>
    <col min="4613" max="4613" width="45.375" style="8" bestFit="1" customWidth="1"/>
    <col min="4614" max="4615" width="14.125" style="8" customWidth="1"/>
    <col min="4616" max="4617" width="9" style="8"/>
    <col min="4618" max="4618" width="33" style="8" customWidth="1"/>
    <col min="4619" max="4619" width="5.25" style="8" bestFit="1" customWidth="1"/>
    <col min="4620" max="4620" width="45.375" style="8" bestFit="1" customWidth="1"/>
    <col min="4621" max="4621" width="14.125" style="8" customWidth="1"/>
    <col min="4622" max="4864" width="9" style="8"/>
    <col min="4865" max="4865" width="2.875" style="8" customWidth="1"/>
    <col min="4866" max="4866" width="9" style="8"/>
    <col min="4867" max="4867" width="33.25" style="8" customWidth="1"/>
    <col min="4868" max="4868" width="5.25" style="8" bestFit="1" customWidth="1"/>
    <col min="4869" max="4869" width="45.375" style="8" bestFit="1" customWidth="1"/>
    <col min="4870" max="4871" width="14.125" style="8" customWidth="1"/>
    <col min="4872" max="4873" width="9" style="8"/>
    <col min="4874" max="4874" width="33" style="8" customWidth="1"/>
    <col min="4875" max="4875" width="5.25" style="8" bestFit="1" customWidth="1"/>
    <col min="4876" max="4876" width="45.375" style="8" bestFit="1" customWidth="1"/>
    <col min="4877" max="4877" width="14.125" style="8" customWidth="1"/>
    <col min="4878" max="5120" width="9" style="8"/>
    <col min="5121" max="5121" width="2.875" style="8" customWidth="1"/>
    <col min="5122" max="5122" width="9" style="8"/>
    <col min="5123" max="5123" width="33.25" style="8" customWidth="1"/>
    <col min="5124" max="5124" width="5.25" style="8" bestFit="1" customWidth="1"/>
    <col min="5125" max="5125" width="45.375" style="8" bestFit="1" customWidth="1"/>
    <col min="5126" max="5127" width="14.125" style="8" customWidth="1"/>
    <col min="5128" max="5129" width="9" style="8"/>
    <col min="5130" max="5130" width="33" style="8" customWidth="1"/>
    <col min="5131" max="5131" width="5.25" style="8" bestFit="1" customWidth="1"/>
    <col min="5132" max="5132" width="45.375" style="8" bestFit="1" customWidth="1"/>
    <col min="5133" max="5133" width="14.125" style="8" customWidth="1"/>
    <col min="5134" max="5376" width="9" style="8"/>
    <col min="5377" max="5377" width="2.875" style="8" customWidth="1"/>
    <col min="5378" max="5378" width="9" style="8"/>
    <col min="5379" max="5379" width="33.25" style="8" customWidth="1"/>
    <col min="5380" max="5380" width="5.25" style="8" bestFit="1" customWidth="1"/>
    <col min="5381" max="5381" width="45.375" style="8" bestFit="1" customWidth="1"/>
    <col min="5382" max="5383" width="14.125" style="8" customWidth="1"/>
    <col min="5384" max="5385" width="9" style="8"/>
    <col min="5386" max="5386" width="33" style="8" customWidth="1"/>
    <col min="5387" max="5387" width="5.25" style="8" bestFit="1" customWidth="1"/>
    <col min="5388" max="5388" width="45.375" style="8" bestFit="1" customWidth="1"/>
    <col min="5389" max="5389" width="14.125" style="8" customWidth="1"/>
    <col min="5390" max="5632" width="9" style="8"/>
    <col min="5633" max="5633" width="2.875" style="8" customWidth="1"/>
    <col min="5634" max="5634" width="9" style="8"/>
    <col min="5635" max="5635" width="33.25" style="8" customWidth="1"/>
    <col min="5636" max="5636" width="5.25" style="8" bestFit="1" customWidth="1"/>
    <col min="5637" max="5637" width="45.375" style="8" bestFit="1" customWidth="1"/>
    <col min="5638" max="5639" width="14.125" style="8" customWidth="1"/>
    <col min="5640" max="5641" width="9" style="8"/>
    <col min="5642" max="5642" width="33" style="8" customWidth="1"/>
    <col min="5643" max="5643" width="5.25" style="8" bestFit="1" customWidth="1"/>
    <col min="5644" max="5644" width="45.375" style="8" bestFit="1" customWidth="1"/>
    <col min="5645" max="5645" width="14.125" style="8" customWidth="1"/>
    <col min="5646" max="5888" width="9" style="8"/>
    <col min="5889" max="5889" width="2.875" style="8" customWidth="1"/>
    <col min="5890" max="5890" width="9" style="8"/>
    <col min="5891" max="5891" width="33.25" style="8" customWidth="1"/>
    <col min="5892" max="5892" width="5.25" style="8" bestFit="1" customWidth="1"/>
    <col min="5893" max="5893" width="45.375" style="8" bestFit="1" customWidth="1"/>
    <col min="5894" max="5895" width="14.125" style="8" customWidth="1"/>
    <col min="5896" max="5897" width="9" style="8"/>
    <col min="5898" max="5898" width="33" style="8" customWidth="1"/>
    <col min="5899" max="5899" width="5.25" style="8" bestFit="1" customWidth="1"/>
    <col min="5900" max="5900" width="45.375" style="8" bestFit="1" customWidth="1"/>
    <col min="5901" max="5901" width="14.125" style="8" customWidth="1"/>
    <col min="5902" max="6144" width="9" style="8"/>
    <col min="6145" max="6145" width="2.875" style="8" customWidth="1"/>
    <col min="6146" max="6146" width="9" style="8"/>
    <col min="6147" max="6147" width="33.25" style="8" customWidth="1"/>
    <col min="6148" max="6148" width="5.25" style="8" bestFit="1" customWidth="1"/>
    <col min="6149" max="6149" width="45.375" style="8" bestFit="1" customWidth="1"/>
    <col min="6150" max="6151" width="14.125" style="8" customWidth="1"/>
    <col min="6152" max="6153" width="9" style="8"/>
    <col min="6154" max="6154" width="33" style="8" customWidth="1"/>
    <col min="6155" max="6155" width="5.25" style="8" bestFit="1" customWidth="1"/>
    <col min="6156" max="6156" width="45.375" style="8" bestFit="1" customWidth="1"/>
    <col min="6157" max="6157" width="14.125" style="8" customWidth="1"/>
    <col min="6158" max="6400" width="9" style="8"/>
    <col min="6401" max="6401" width="2.875" style="8" customWidth="1"/>
    <col min="6402" max="6402" width="9" style="8"/>
    <col min="6403" max="6403" width="33.25" style="8" customWidth="1"/>
    <col min="6404" max="6404" width="5.25" style="8" bestFit="1" customWidth="1"/>
    <col min="6405" max="6405" width="45.375" style="8" bestFit="1" customWidth="1"/>
    <col min="6406" max="6407" width="14.125" style="8" customWidth="1"/>
    <col min="6408" max="6409" width="9" style="8"/>
    <col min="6410" max="6410" width="33" style="8" customWidth="1"/>
    <col min="6411" max="6411" width="5.25" style="8" bestFit="1" customWidth="1"/>
    <col min="6412" max="6412" width="45.375" style="8" bestFit="1" customWidth="1"/>
    <col min="6413" max="6413" width="14.125" style="8" customWidth="1"/>
    <col min="6414" max="6656" width="9" style="8"/>
    <col min="6657" max="6657" width="2.875" style="8" customWidth="1"/>
    <col min="6658" max="6658" width="9" style="8"/>
    <col min="6659" max="6659" width="33.25" style="8" customWidth="1"/>
    <col min="6660" max="6660" width="5.25" style="8" bestFit="1" customWidth="1"/>
    <col min="6661" max="6661" width="45.375" style="8" bestFit="1" customWidth="1"/>
    <col min="6662" max="6663" width="14.125" style="8" customWidth="1"/>
    <col min="6664" max="6665" width="9" style="8"/>
    <col min="6666" max="6666" width="33" style="8" customWidth="1"/>
    <col min="6667" max="6667" width="5.25" style="8" bestFit="1" customWidth="1"/>
    <col min="6668" max="6668" width="45.375" style="8" bestFit="1" customWidth="1"/>
    <col min="6669" max="6669" width="14.125" style="8" customWidth="1"/>
    <col min="6670" max="6912" width="9" style="8"/>
    <col min="6913" max="6913" width="2.875" style="8" customWidth="1"/>
    <col min="6914" max="6914" width="9" style="8"/>
    <col min="6915" max="6915" width="33.25" style="8" customWidth="1"/>
    <col min="6916" max="6916" width="5.25" style="8" bestFit="1" customWidth="1"/>
    <col min="6917" max="6917" width="45.375" style="8" bestFit="1" customWidth="1"/>
    <col min="6918" max="6919" width="14.125" style="8" customWidth="1"/>
    <col min="6920" max="6921" width="9" style="8"/>
    <col min="6922" max="6922" width="33" style="8" customWidth="1"/>
    <col min="6923" max="6923" width="5.25" style="8" bestFit="1" customWidth="1"/>
    <col min="6924" max="6924" width="45.375" style="8" bestFit="1" customWidth="1"/>
    <col min="6925" max="6925" width="14.125" style="8" customWidth="1"/>
    <col min="6926" max="7168" width="9" style="8"/>
    <col min="7169" max="7169" width="2.875" style="8" customWidth="1"/>
    <col min="7170" max="7170" width="9" style="8"/>
    <col min="7171" max="7171" width="33.25" style="8" customWidth="1"/>
    <col min="7172" max="7172" width="5.25" style="8" bestFit="1" customWidth="1"/>
    <col min="7173" max="7173" width="45.375" style="8" bestFit="1" customWidth="1"/>
    <col min="7174" max="7175" width="14.125" style="8" customWidth="1"/>
    <col min="7176" max="7177" width="9" style="8"/>
    <col min="7178" max="7178" width="33" style="8" customWidth="1"/>
    <col min="7179" max="7179" width="5.25" style="8" bestFit="1" customWidth="1"/>
    <col min="7180" max="7180" width="45.375" style="8" bestFit="1" customWidth="1"/>
    <col min="7181" max="7181" width="14.125" style="8" customWidth="1"/>
    <col min="7182" max="7424" width="9" style="8"/>
    <col min="7425" max="7425" width="2.875" style="8" customWidth="1"/>
    <col min="7426" max="7426" width="9" style="8"/>
    <col min="7427" max="7427" width="33.25" style="8" customWidth="1"/>
    <col min="7428" max="7428" width="5.25" style="8" bestFit="1" customWidth="1"/>
    <col min="7429" max="7429" width="45.375" style="8" bestFit="1" customWidth="1"/>
    <col min="7430" max="7431" width="14.125" style="8" customWidth="1"/>
    <col min="7432" max="7433" width="9" style="8"/>
    <col min="7434" max="7434" width="33" style="8" customWidth="1"/>
    <col min="7435" max="7435" width="5.25" style="8" bestFit="1" customWidth="1"/>
    <col min="7436" max="7436" width="45.375" style="8" bestFit="1" customWidth="1"/>
    <col min="7437" max="7437" width="14.125" style="8" customWidth="1"/>
    <col min="7438" max="7680" width="9" style="8"/>
    <col min="7681" max="7681" width="2.875" style="8" customWidth="1"/>
    <col min="7682" max="7682" width="9" style="8"/>
    <col min="7683" max="7683" width="33.25" style="8" customWidth="1"/>
    <col min="7684" max="7684" width="5.25" style="8" bestFit="1" customWidth="1"/>
    <col min="7685" max="7685" width="45.375" style="8" bestFit="1" customWidth="1"/>
    <col min="7686" max="7687" width="14.125" style="8" customWidth="1"/>
    <col min="7688" max="7689" width="9" style="8"/>
    <col min="7690" max="7690" width="33" style="8" customWidth="1"/>
    <col min="7691" max="7691" width="5.25" style="8" bestFit="1" customWidth="1"/>
    <col min="7692" max="7692" width="45.375" style="8" bestFit="1" customWidth="1"/>
    <col min="7693" max="7693" width="14.125" style="8" customWidth="1"/>
    <col min="7694" max="7936" width="9" style="8"/>
    <col min="7937" max="7937" width="2.875" style="8" customWidth="1"/>
    <col min="7938" max="7938" width="9" style="8"/>
    <col min="7939" max="7939" width="33.25" style="8" customWidth="1"/>
    <col min="7940" max="7940" width="5.25" style="8" bestFit="1" customWidth="1"/>
    <col min="7941" max="7941" width="45.375" style="8" bestFit="1" customWidth="1"/>
    <col min="7942" max="7943" width="14.125" style="8" customWidth="1"/>
    <col min="7944" max="7945" width="9" style="8"/>
    <col min="7946" max="7946" width="33" style="8" customWidth="1"/>
    <col min="7947" max="7947" width="5.25" style="8" bestFit="1" customWidth="1"/>
    <col min="7948" max="7948" width="45.375" style="8" bestFit="1" customWidth="1"/>
    <col min="7949" max="7949" width="14.125" style="8" customWidth="1"/>
    <col min="7950" max="8192" width="9" style="8"/>
    <col min="8193" max="8193" width="2.875" style="8" customWidth="1"/>
    <col min="8194" max="8194" width="9" style="8"/>
    <col min="8195" max="8195" width="33.25" style="8" customWidth="1"/>
    <col min="8196" max="8196" width="5.25" style="8" bestFit="1" customWidth="1"/>
    <col min="8197" max="8197" width="45.375" style="8" bestFit="1" customWidth="1"/>
    <col min="8198" max="8199" width="14.125" style="8" customWidth="1"/>
    <col min="8200" max="8201" width="9" style="8"/>
    <col min="8202" max="8202" width="33" style="8" customWidth="1"/>
    <col min="8203" max="8203" width="5.25" style="8" bestFit="1" customWidth="1"/>
    <col min="8204" max="8204" width="45.375" style="8" bestFit="1" customWidth="1"/>
    <col min="8205" max="8205" width="14.125" style="8" customWidth="1"/>
    <col min="8206" max="8448" width="9" style="8"/>
    <col min="8449" max="8449" width="2.875" style="8" customWidth="1"/>
    <col min="8450" max="8450" width="9" style="8"/>
    <col min="8451" max="8451" width="33.25" style="8" customWidth="1"/>
    <col min="8452" max="8452" width="5.25" style="8" bestFit="1" customWidth="1"/>
    <col min="8453" max="8453" width="45.375" style="8" bestFit="1" customWidth="1"/>
    <col min="8454" max="8455" width="14.125" style="8" customWidth="1"/>
    <col min="8456" max="8457" width="9" style="8"/>
    <col min="8458" max="8458" width="33" style="8" customWidth="1"/>
    <col min="8459" max="8459" width="5.25" style="8" bestFit="1" customWidth="1"/>
    <col min="8460" max="8460" width="45.375" style="8" bestFit="1" customWidth="1"/>
    <col min="8461" max="8461" width="14.125" style="8" customWidth="1"/>
    <col min="8462" max="8704" width="9" style="8"/>
    <col min="8705" max="8705" width="2.875" style="8" customWidth="1"/>
    <col min="8706" max="8706" width="9" style="8"/>
    <col min="8707" max="8707" width="33.25" style="8" customWidth="1"/>
    <col min="8708" max="8708" width="5.25" style="8" bestFit="1" customWidth="1"/>
    <col min="8709" max="8709" width="45.375" style="8" bestFit="1" customWidth="1"/>
    <col min="8710" max="8711" width="14.125" style="8" customWidth="1"/>
    <col min="8712" max="8713" width="9" style="8"/>
    <col min="8714" max="8714" width="33" style="8" customWidth="1"/>
    <col min="8715" max="8715" width="5.25" style="8" bestFit="1" customWidth="1"/>
    <col min="8716" max="8716" width="45.375" style="8" bestFit="1" customWidth="1"/>
    <col min="8717" max="8717" width="14.125" style="8" customWidth="1"/>
    <col min="8718" max="8960" width="9" style="8"/>
    <col min="8961" max="8961" width="2.875" style="8" customWidth="1"/>
    <col min="8962" max="8962" width="9" style="8"/>
    <col min="8963" max="8963" width="33.25" style="8" customWidth="1"/>
    <col min="8964" max="8964" width="5.25" style="8" bestFit="1" customWidth="1"/>
    <col min="8965" max="8965" width="45.375" style="8" bestFit="1" customWidth="1"/>
    <col min="8966" max="8967" width="14.125" style="8" customWidth="1"/>
    <col min="8968" max="8969" width="9" style="8"/>
    <col min="8970" max="8970" width="33" style="8" customWidth="1"/>
    <col min="8971" max="8971" width="5.25" style="8" bestFit="1" customWidth="1"/>
    <col min="8972" max="8972" width="45.375" style="8" bestFit="1" customWidth="1"/>
    <col min="8973" max="8973" width="14.125" style="8" customWidth="1"/>
    <col min="8974" max="9216" width="9" style="8"/>
    <col min="9217" max="9217" width="2.875" style="8" customWidth="1"/>
    <col min="9218" max="9218" width="9" style="8"/>
    <col min="9219" max="9219" width="33.25" style="8" customWidth="1"/>
    <col min="9220" max="9220" width="5.25" style="8" bestFit="1" customWidth="1"/>
    <col min="9221" max="9221" width="45.375" style="8" bestFit="1" customWidth="1"/>
    <col min="9222" max="9223" width="14.125" style="8" customWidth="1"/>
    <col min="9224" max="9225" width="9" style="8"/>
    <col min="9226" max="9226" width="33" style="8" customWidth="1"/>
    <col min="9227" max="9227" width="5.25" style="8" bestFit="1" customWidth="1"/>
    <col min="9228" max="9228" width="45.375" style="8" bestFit="1" customWidth="1"/>
    <col min="9229" max="9229" width="14.125" style="8" customWidth="1"/>
    <col min="9230" max="9472" width="9" style="8"/>
    <col min="9473" max="9473" width="2.875" style="8" customWidth="1"/>
    <col min="9474" max="9474" width="9" style="8"/>
    <col min="9475" max="9475" width="33.25" style="8" customWidth="1"/>
    <col min="9476" max="9476" width="5.25" style="8" bestFit="1" customWidth="1"/>
    <col min="9477" max="9477" width="45.375" style="8" bestFit="1" customWidth="1"/>
    <col min="9478" max="9479" width="14.125" style="8" customWidth="1"/>
    <col min="9480" max="9481" width="9" style="8"/>
    <col min="9482" max="9482" width="33" style="8" customWidth="1"/>
    <col min="9483" max="9483" width="5.25" style="8" bestFit="1" customWidth="1"/>
    <col min="9484" max="9484" width="45.375" style="8" bestFit="1" customWidth="1"/>
    <col min="9485" max="9485" width="14.125" style="8" customWidth="1"/>
    <col min="9486" max="9728" width="9" style="8"/>
    <col min="9729" max="9729" width="2.875" style="8" customWidth="1"/>
    <col min="9730" max="9730" width="9" style="8"/>
    <col min="9731" max="9731" width="33.25" style="8" customWidth="1"/>
    <col min="9732" max="9732" width="5.25" style="8" bestFit="1" customWidth="1"/>
    <col min="9733" max="9733" width="45.375" style="8" bestFit="1" customWidth="1"/>
    <col min="9734" max="9735" width="14.125" style="8" customWidth="1"/>
    <col min="9736" max="9737" width="9" style="8"/>
    <col min="9738" max="9738" width="33" style="8" customWidth="1"/>
    <col min="9739" max="9739" width="5.25" style="8" bestFit="1" customWidth="1"/>
    <col min="9740" max="9740" width="45.375" style="8" bestFit="1" customWidth="1"/>
    <col min="9741" max="9741" width="14.125" style="8" customWidth="1"/>
    <col min="9742" max="9984" width="9" style="8"/>
    <col min="9985" max="9985" width="2.875" style="8" customWidth="1"/>
    <col min="9986" max="9986" width="9" style="8"/>
    <col min="9987" max="9987" width="33.25" style="8" customWidth="1"/>
    <col min="9988" max="9988" width="5.25" style="8" bestFit="1" customWidth="1"/>
    <col min="9989" max="9989" width="45.375" style="8" bestFit="1" customWidth="1"/>
    <col min="9990" max="9991" width="14.125" style="8" customWidth="1"/>
    <col min="9992" max="9993" width="9" style="8"/>
    <col min="9994" max="9994" width="33" style="8" customWidth="1"/>
    <col min="9995" max="9995" width="5.25" style="8" bestFit="1" customWidth="1"/>
    <col min="9996" max="9996" width="45.375" style="8" bestFit="1" customWidth="1"/>
    <col min="9997" max="9997" width="14.125" style="8" customWidth="1"/>
    <col min="9998" max="10240" width="9" style="8"/>
    <col min="10241" max="10241" width="2.875" style="8" customWidth="1"/>
    <col min="10242" max="10242" width="9" style="8"/>
    <col min="10243" max="10243" width="33.25" style="8" customWidth="1"/>
    <col min="10244" max="10244" width="5.25" style="8" bestFit="1" customWidth="1"/>
    <col min="10245" max="10245" width="45.375" style="8" bestFit="1" customWidth="1"/>
    <col min="10246" max="10247" width="14.125" style="8" customWidth="1"/>
    <col min="10248" max="10249" width="9" style="8"/>
    <col min="10250" max="10250" width="33" style="8" customWidth="1"/>
    <col min="10251" max="10251" width="5.25" style="8" bestFit="1" customWidth="1"/>
    <col min="10252" max="10252" width="45.375" style="8" bestFit="1" customWidth="1"/>
    <col min="10253" max="10253" width="14.125" style="8" customWidth="1"/>
    <col min="10254" max="10496" width="9" style="8"/>
    <col min="10497" max="10497" width="2.875" style="8" customWidth="1"/>
    <col min="10498" max="10498" width="9" style="8"/>
    <col min="10499" max="10499" width="33.25" style="8" customWidth="1"/>
    <col min="10500" max="10500" width="5.25" style="8" bestFit="1" customWidth="1"/>
    <col min="10501" max="10501" width="45.375" style="8" bestFit="1" customWidth="1"/>
    <col min="10502" max="10503" width="14.125" style="8" customWidth="1"/>
    <col min="10504" max="10505" width="9" style="8"/>
    <col min="10506" max="10506" width="33" style="8" customWidth="1"/>
    <col min="10507" max="10507" width="5.25" style="8" bestFit="1" customWidth="1"/>
    <col min="10508" max="10508" width="45.375" style="8" bestFit="1" customWidth="1"/>
    <col min="10509" max="10509" width="14.125" style="8" customWidth="1"/>
    <col min="10510" max="10752" width="9" style="8"/>
    <col min="10753" max="10753" width="2.875" style="8" customWidth="1"/>
    <col min="10754" max="10754" width="9" style="8"/>
    <col min="10755" max="10755" width="33.25" style="8" customWidth="1"/>
    <col min="10756" max="10756" width="5.25" style="8" bestFit="1" customWidth="1"/>
    <col min="10757" max="10757" width="45.375" style="8" bestFit="1" customWidth="1"/>
    <col min="10758" max="10759" width="14.125" style="8" customWidth="1"/>
    <col min="10760" max="10761" width="9" style="8"/>
    <col min="10762" max="10762" width="33" style="8" customWidth="1"/>
    <col min="10763" max="10763" width="5.25" style="8" bestFit="1" customWidth="1"/>
    <col min="10764" max="10764" width="45.375" style="8" bestFit="1" customWidth="1"/>
    <col min="10765" max="10765" width="14.125" style="8" customWidth="1"/>
    <col min="10766" max="11008" width="9" style="8"/>
    <col min="11009" max="11009" width="2.875" style="8" customWidth="1"/>
    <col min="11010" max="11010" width="9" style="8"/>
    <col min="11011" max="11011" width="33.25" style="8" customWidth="1"/>
    <col min="11012" max="11012" width="5.25" style="8" bestFit="1" customWidth="1"/>
    <col min="11013" max="11013" width="45.375" style="8" bestFit="1" customWidth="1"/>
    <col min="11014" max="11015" width="14.125" style="8" customWidth="1"/>
    <col min="11016" max="11017" width="9" style="8"/>
    <col min="11018" max="11018" width="33" style="8" customWidth="1"/>
    <col min="11019" max="11019" width="5.25" style="8" bestFit="1" customWidth="1"/>
    <col min="11020" max="11020" width="45.375" style="8" bestFit="1" customWidth="1"/>
    <col min="11021" max="11021" width="14.125" style="8" customWidth="1"/>
    <col min="11022" max="11264" width="9" style="8"/>
    <col min="11265" max="11265" width="2.875" style="8" customWidth="1"/>
    <col min="11266" max="11266" width="9" style="8"/>
    <col min="11267" max="11267" width="33.25" style="8" customWidth="1"/>
    <col min="11268" max="11268" width="5.25" style="8" bestFit="1" customWidth="1"/>
    <col min="11269" max="11269" width="45.375" style="8" bestFit="1" customWidth="1"/>
    <col min="11270" max="11271" width="14.125" style="8" customWidth="1"/>
    <col min="11272" max="11273" width="9" style="8"/>
    <col min="11274" max="11274" width="33" style="8" customWidth="1"/>
    <col min="11275" max="11275" width="5.25" style="8" bestFit="1" customWidth="1"/>
    <col min="11276" max="11276" width="45.375" style="8" bestFit="1" customWidth="1"/>
    <col min="11277" max="11277" width="14.125" style="8" customWidth="1"/>
    <col min="11278" max="11520" width="9" style="8"/>
    <col min="11521" max="11521" width="2.875" style="8" customWidth="1"/>
    <col min="11522" max="11522" width="9" style="8"/>
    <col min="11523" max="11523" width="33.25" style="8" customWidth="1"/>
    <col min="11524" max="11524" width="5.25" style="8" bestFit="1" customWidth="1"/>
    <col min="11525" max="11525" width="45.375" style="8" bestFit="1" customWidth="1"/>
    <col min="11526" max="11527" width="14.125" style="8" customWidth="1"/>
    <col min="11528" max="11529" width="9" style="8"/>
    <col min="11530" max="11530" width="33" style="8" customWidth="1"/>
    <col min="11531" max="11531" width="5.25" style="8" bestFit="1" customWidth="1"/>
    <col min="11532" max="11532" width="45.375" style="8" bestFit="1" customWidth="1"/>
    <col min="11533" max="11533" width="14.125" style="8" customWidth="1"/>
    <col min="11534" max="11776" width="9" style="8"/>
    <col min="11777" max="11777" width="2.875" style="8" customWidth="1"/>
    <col min="11778" max="11778" width="9" style="8"/>
    <col min="11779" max="11779" width="33.25" style="8" customWidth="1"/>
    <col min="11780" max="11780" width="5.25" style="8" bestFit="1" customWidth="1"/>
    <col min="11781" max="11781" width="45.375" style="8" bestFit="1" customWidth="1"/>
    <col min="11782" max="11783" width="14.125" style="8" customWidth="1"/>
    <col min="11784" max="11785" width="9" style="8"/>
    <col min="11786" max="11786" width="33" style="8" customWidth="1"/>
    <col min="11787" max="11787" width="5.25" style="8" bestFit="1" customWidth="1"/>
    <col min="11788" max="11788" width="45.375" style="8" bestFit="1" customWidth="1"/>
    <col min="11789" max="11789" width="14.125" style="8" customWidth="1"/>
    <col min="11790" max="12032" width="9" style="8"/>
    <col min="12033" max="12033" width="2.875" style="8" customWidth="1"/>
    <col min="12034" max="12034" width="9" style="8"/>
    <col min="12035" max="12035" width="33.25" style="8" customWidth="1"/>
    <col min="12036" max="12036" width="5.25" style="8" bestFit="1" customWidth="1"/>
    <col min="12037" max="12037" width="45.375" style="8" bestFit="1" customWidth="1"/>
    <col min="12038" max="12039" width="14.125" style="8" customWidth="1"/>
    <col min="12040" max="12041" width="9" style="8"/>
    <col min="12042" max="12042" width="33" style="8" customWidth="1"/>
    <col min="12043" max="12043" width="5.25" style="8" bestFit="1" customWidth="1"/>
    <col min="12044" max="12044" width="45.375" style="8" bestFit="1" customWidth="1"/>
    <col min="12045" max="12045" width="14.125" style="8" customWidth="1"/>
    <col min="12046" max="12288" width="9" style="8"/>
    <col min="12289" max="12289" width="2.875" style="8" customWidth="1"/>
    <col min="12290" max="12290" width="9" style="8"/>
    <col min="12291" max="12291" width="33.25" style="8" customWidth="1"/>
    <col min="12292" max="12292" width="5.25" style="8" bestFit="1" customWidth="1"/>
    <col min="12293" max="12293" width="45.375" style="8" bestFit="1" customWidth="1"/>
    <col min="12294" max="12295" width="14.125" style="8" customWidth="1"/>
    <col min="12296" max="12297" width="9" style="8"/>
    <col min="12298" max="12298" width="33" style="8" customWidth="1"/>
    <col min="12299" max="12299" width="5.25" style="8" bestFit="1" customWidth="1"/>
    <col min="12300" max="12300" width="45.375" style="8" bestFit="1" customWidth="1"/>
    <col min="12301" max="12301" width="14.125" style="8" customWidth="1"/>
    <col min="12302" max="12544" width="9" style="8"/>
    <col min="12545" max="12545" width="2.875" style="8" customWidth="1"/>
    <col min="12546" max="12546" width="9" style="8"/>
    <col min="12547" max="12547" width="33.25" style="8" customWidth="1"/>
    <col min="12548" max="12548" width="5.25" style="8" bestFit="1" customWidth="1"/>
    <col min="12549" max="12549" width="45.375" style="8" bestFit="1" customWidth="1"/>
    <col min="12550" max="12551" width="14.125" style="8" customWidth="1"/>
    <col min="12552" max="12553" width="9" style="8"/>
    <col min="12554" max="12554" width="33" style="8" customWidth="1"/>
    <col min="12555" max="12555" width="5.25" style="8" bestFit="1" customWidth="1"/>
    <col min="12556" max="12556" width="45.375" style="8" bestFit="1" customWidth="1"/>
    <col min="12557" max="12557" width="14.125" style="8" customWidth="1"/>
    <col min="12558" max="12800" width="9" style="8"/>
    <col min="12801" max="12801" width="2.875" style="8" customWidth="1"/>
    <col min="12802" max="12802" width="9" style="8"/>
    <col min="12803" max="12803" width="33.25" style="8" customWidth="1"/>
    <col min="12804" max="12804" width="5.25" style="8" bestFit="1" customWidth="1"/>
    <col min="12805" max="12805" width="45.375" style="8" bestFit="1" customWidth="1"/>
    <col min="12806" max="12807" width="14.125" style="8" customWidth="1"/>
    <col min="12808" max="12809" width="9" style="8"/>
    <col min="12810" max="12810" width="33" style="8" customWidth="1"/>
    <col min="12811" max="12811" width="5.25" style="8" bestFit="1" customWidth="1"/>
    <col min="12812" max="12812" width="45.375" style="8" bestFit="1" customWidth="1"/>
    <col min="12813" max="12813" width="14.125" style="8" customWidth="1"/>
    <col min="12814" max="13056" width="9" style="8"/>
    <col min="13057" max="13057" width="2.875" style="8" customWidth="1"/>
    <col min="13058" max="13058" width="9" style="8"/>
    <col min="13059" max="13059" width="33.25" style="8" customWidth="1"/>
    <col min="13060" max="13060" width="5.25" style="8" bestFit="1" customWidth="1"/>
    <col min="13061" max="13061" width="45.375" style="8" bestFit="1" customWidth="1"/>
    <col min="13062" max="13063" width="14.125" style="8" customWidth="1"/>
    <col min="13064" max="13065" width="9" style="8"/>
    <col min="13066" max="13066" width="33" style="8" customWidth="1"/>
    <col min="13067" max="13067" width="5.25" style="8" bestFit="1" customWidth="1"/>
    <col min="13068" max="13068" width="45.375" style="8" bestFit="1" customWidth="1"/>
    <col min="13069" max="13069" width="14.125" style="8" customWidth="1"/>
    <col min="13070" max="13312" width="9" style="8"/>
    <col min="13313" max="13313" width="2.875" style="8" customWidth="1"/>
    <col min="13314" max="13314" width="9" style="8"/>
    <col min="13315" max="13315" width="33.25" style="8" customWidth="1"/>
    <col min="13316" max="13316" width="5.25" style="8" bestFit="1" customWidth="1"/>
    <col min="13317" max="13317" width="45.375" style="8" bestFit="1" customWidth="1"/>
    <col min="13318" max="13319" width="14.125" style="8" customWidth="1"/>
    <col min="13320" max="13321" width="9" style="8"/>
    <col min="13322" max="13322" width="33" style="8" customWidth="1"/>
    <col min="13323" max="13323" width="5.25" style="8" bestFit="1" customWidth="1"/>
    <col min="13324" max="13324" width="45.375" style="8" bestFit="1" customWidth="1"/>
    <col min="13325" max="13325" width="14.125" style="8" customWidth="1"/>
    <col min="13326" max="13568" width="9" style="8"/>
    <col min="13569" max="13569" width="2.875" style="8" customWidth="1"/>
    <col min="13570" max="13570" width="9" style="8"/>
    <col min="13571" max="13571" width="33.25" style="8" customWidth="1"/>
    <col min="13572" max="13572" width="5.25" style="8" bestFit="1" customWidth="1"/>
    <col min="13573" max="13573" width="45.375" style="8" bestFit="1" customWidth="1"/>
    <col min="13574" max="13575" width="14.125" style="8" customWidth="1"/>
    <col min="13576" max="13577" width="9" style="8"/>
    <col min="13578" max="13578" width="33" style="8" customWidth="1"/>
    <col min="13579" max="13579" width="5.25" style="8" bestFit="1" customWidth="1"/>
    <col min="13580" max="13580" width="45.375" style="8" bestFit="1" customWidth="1"/>
    <col min="13581" max="13581" width="14.125" style="8" customWidth="1"/>
    <col min="13582" max="13824" width="9" style="8"/>
    <col min="13825" max="13825" width="2.875" style="8" customWidth="1"/>
    <col min="13826" max="13826" width="9" style="8"/>
    <col min="13827" max="13827" width="33.25" style="8" customWidth="1"/>
    <col min="13828" max="13828" width="5.25" style="8" bestFit="1" customWidth="1"/>
    <col min="13829" max="13829" width="45.375" style="8" bestFit="1" customWidth="1"/>
    <col min="13830" max="13831" width="14.125" style="8" customWidth="1"/>
    <col min="13832" max="13833" width="9" style="8"/>
    <col min="13834" max="13834" width="33" style="8" customWidth="1"/>
    <col min="13835" max="13835" width="5.25" style="8" bestFit="1" customWidth="1"/>
    <col min="13836" max="13836" width="45.375" style="8" bestFit="1" customWidth="1"/>
    <col min="13837" max="13837" width="14.125" style="8" customWidth="1"/>
    <col min="13838" max="14080" width="9" style="8"/>
    <col min="14081" max="14081" width="2.875" style="8" customWidth="1"/>
    <col min="14082" max="14082" width="9" style="8"/>
    <col min="14083" max="14083" width="33.25" style="8" customWidth="1"/>
    <col min="14084" max="14084" width="5.25" style="8" bestFit="1" customWidth="1"/>
    <col min="14085" max="14085" width="45.375" style="8" bestFit="1" customWidth="1"/>
    <col min="14086" max="14087" width="14.125" style="8" customWidth="1"/>
    <col min="14088" max="14089" width="9" style="8"/>
    <col min="14090" max="14090" width="33" style="8" customWidth="1"/>
    <col min="14091" max="14091" width="5.25" style="8" bestFit="1" customWidth="1"/>
    <col min="14092" max="14092" width="45.375" style="8" bestFit="1" customWidth="1"/>
    <col min="14093" max="14093" width="14.125" style="8" customWidth="1"/>
    <col min="14094" max="14336" width="9" style="8"/>
    <col min="14337" max="14337" width="2.875" style="8" customWidth="1"/>
    <col min="14338" max="14338" width="9" style="8"/>
    <col min="14339" max="14339" width="33.25" style="8" customWidth="1"/>
    <col min="14340" max="14340" width="5.25" style="8" bestFit="1" customWidth="1"/>
    <col min="14341" max="14341" width="45.375" style="8" bestFit="1" customWidth="1"/>
    <col min="14342" max="14343" width="14.125" style="8" customWidth="1"/>
    <col min="14344" max="14345" width="9" style="8"/>
    <col min="14346" max="14346" width="33" style="8" customWidth="1"/>
    <col min="14347" max="14347" width="5.25" style="8" bestFit="1" customWidth="1"/>
    <col min="14348" max="14348" width="45.375" style="8" bestFit="1" customWidth="1"/>
    <col min="14349" max="14349" width="14.125" style="8" customWidth="1"/>
    <col min="14350" max="14592" width="9" style="8"/>
    <col min="14593" max="14593" width="2.875" style="8" customWidth="1"/>
    <col min="14594" max="14594" width="9" style="8"/>
    <col min="14595" max="14595" width="33.25" style="8" customWidth="1"/>
    <col min="14596" max="14596" width="5.25" style="8" bestFit="1" customWidth="1"/>
    <col min="14597" max="14597" width="45.375" style="8" bestFit="1" customWidth="1"/>
    <col min="14598" max="14599" width="14.125" style="8" customWidth="1"/>
    <col min="14600" max="14601" width="9" style="8"/>
    <col min="14602" max="14602" width="33" style="8" customWidth="1"/>
    <col min="14603" max="14603" width="5.25" style="8" bestFit="1" customWidth="1"/>
    <col min="14604" max="14604" width="45.375" style="8" bestFit="1" customWidth="1"/>
    <col min="14605" max="14605" width="14.125" style="8" customWidth="1"/>
    <col min="14606" max="14848" width="9" style="8"/>
    <col min="14849" max="14849" width="2.875" style="8" customWidth="1"/>
    <col min="14850" max="14850" width="9" style="8"/>
    <col min="14851" max="14851" width="33.25" style="8" customWidth="1"/>
    <col min="14852" max="14852" width="5.25" style="8" bestFit="1" customWidth="1"/>
    <col min="14853" max="14853" width="45.375" style="8" bestFit="1" customWidth="1"/>
    <col min="14854" max="14855" width="14.125" style="8" customWidth="1"/>
    <col min="14856" max="14857" width="9" style="8"/>
    <col min="14858" max="14858" width="33" style="8" customWidth="1"/>
    <col min="14859" max="14859" width="5.25" style="8" bestFit="1" customWidth="1"/>
    <col min="14860" max="14860" width="45.375" style="8" bestFit="1" customWidth="1"/>
    <col min="14861" max="14861" width="14.125" style="8" customWidth="1"/>
    <col min="14862" max="15104" width="9" style="8"/>
    <col min="15105" max="15105" width="2.875" style="8" customWidth="1"/>
    <col min="15106" max="15106" width="9" style="8"/>
    <col min="15107" max="15107" width="33.25" style="8" customWidth="1"/>
    <col min="15108" max="15108" width="5.25" style="8" bestFit="1" customWidth="1"/>
    <col min="15109" max="15109" width="45.375" style="8" bestFit="1" customWidth="1"/>
    <col min="15110" max="15111" width="14.125" style="8" customWidth="1"/>
    <col min="15112" max="15113" width="9" style="8"/>
    <col min="15114" max="15114" width="33" style="8" customWidth="1"/>
    <col min="15115" max="15115" width="5.25" style="8" bestFit="1" customWidth="1"/>
    <col min="15116" max="15116" width="45.375" style="8" bestFit="1" customWidth="1"/>
    <col min="15117" max="15117" width="14.125" style="8" customWidth="1"/>
    <col min="15118" max="15360" width="9" style="8"/>
    <col min="15361" max="15361" width="2.875" style="8" customWidth="1"/>
    <col min="15362" max="15362" width="9" style="8"/>
    <col min="15363" max="15363" width="33.25" style="8" customWidth="1"/>
    <col min="15364" max="15364" width="5.25" style="8" bestFit="1" customWidth="1"/>
    <col min="15365" max="15365" width="45.375" style="8" bestFit="1" customWidth="1"/>
    <col min="15366" max="15367" width="14.125" style="8" customWidth="1"/>
    <col min="15368" max="15369" width="9" style="8"/>
    <col min="15370" max="15370" width="33" style="8" customWidth="1"/>
    <col min="15371" max="15371" width="5.25" style="8" bestFit="1" customWidth="1"/>
    <col min="15372" max="15372" width="45.375" style="8" bestFit="1" customWidth="1"/>
    <col min="15373" max="15373" width="14.125" style="8" customWidth="1"/>
    <col min="15374" max="15616" width="9" style="8"/>
    <col min="15617" max="15617" width="2.875" style="8" customWidth="1"/>
    <col min="15618" max="15618" width="9" style="8"/>
    <col min="15619" max="15619" width="33.25" style="8" customWidth="1"/>
    <col min="15620" max="15620" width="5.25" style="8" bestFit="1" customWidth="1"/>
    <col min="15621" max="15621" width="45.375" style="8" bestFit="1" customWidth="1"/>
    <col min="15622" max="15623" width="14.125" style="8" customWidth="1"/>
    <col min="15624" max="15625" width="9" style="8"/>
    <col min="15626" max="15626" width="33" style="8" customWidth="1"/>
    <col min="15627" max="15627" width="5.25" style="8" bestFit="1" customWidth="1"/>
    <col min="15628" max="15628" width="45.375" style="8" bestFit="1" customWidth="1"/>
    <col min="15629" max="15629" width="14.125" style="8" customWidth="1"/>
    <col min="15630" max="15872" width="9" style="8"/>
    <col min="15873" max="15873" width="2.875" style="8" customWidth="1"/>
    <col min="15874" max="15874" width="9" style="8"/>
    <col min="15875" max="15875" width="33.25" style="8" customWidth="1"/>
    <col min="15876" max="15876" width="5.25" style="8" bestFit="1" customWidth="1"/>
    <col min="15877" max="15877" width="45.375" style="8" bestFit="1" customWidth="1"/>
    <col min="15878" max="15879" width="14.125" style="8" customWidth="1"/>
    <col min="15880" max="15881" width="9" style="8"/>
    <col min="15882" max="15882" width="33" style="8" customWidth="1"/>
    <col min="15883" max="15883" width="5.25" style="8" bestFit="1" customWidth="1"/>
    <col min="15884" max="15884" width="45.375" style="8" bestFit="1" customWidth="1"/>
    <col min="15885" max="15885" width="14.125" style="8" customWidth="1"/>
    <col min="15886" max="16128" width="9" style="8"/>
    <col min="16129" max="16129" width="2.875" style="8" customWidth="1"/>
    <col min="16130" max="16130" width="9" style="8"/>
    <col min="16131" max="16131" width="33.25" style="8" customWidth="1"/>
    <col min="16132" max="16132" width="5.25" style="8" bestFit="1" customWidth="1"/>
    <col min="16133" max="16133" width="45.375" style="8" bestFit="1" customWidth="1"/>
    <col min="16134" max="16135" width="14.125" style="8" customWidth="1"/>
    <col min="16136" max="16137" width="9" style="8"/>
    <col min="16138" max="16138" width="33" style="8" customWidth="1"/>
    <col min="16139" max="16139" width="5.25" style="8" bestFit="1" customWidth="1"/>
    <col min="16140" max="16140" width="45.375" style="8" bestFit="1" customWidth="1"/>
    <col min="16141" max="16141" width="14.125" style="8" customWidth="1"/>
    <col min="16142" max="16384" width="9" style="8"/>
  </cols>
  <sheetData>
    <row r="2" spans="2:14" s="9" customFormat="1">
      <c r="B2" s="22"/>
      <c r="C2" s="22" t="s">
        <v>2751</v>
      </c>
      <c r="D2" s="22" t="s">
        <v>2752</v>
      </c>
      <c r="E2" s="167" t="s">
        <v>17</v>
      </c>
      <c r="F2" s="848" t="s">
        <v>8739</v>
      </c>
      <c r="G2" s="848" t="s">
        <v>8740</v>
      </c>
      <c r="I2" s="22"/>
      <c r="J2" s="22" t="s">
        <v>2751</v>
      </c>
      <c r="K2" s="22" t="s">
        <v>2752</v>
      </c>
      <c r="L2" s="22" t="s">
        <v>17</v>
      </c>
      <c r="M2" s="848" t="s">
        <v>8739</v>
      </c>
      <c r="N2" s="22" t="s">
        <v>8740</v>
      </c>
    </row>
    <row r="3" spans="2:14">
      <c r="B3" s="2259" t="s">
        <v>8741</v>
      </c>
      <c r="C3" s="31" t="s">
        <v>8013</v>
      </c>
      <c r="D3" s="22">
        <v>2</v>
      </c>
      <c r="E3" s="814"/>
      <c r="F3" s="311">
        <v>6880</v>
      </c>
      <c r="G3" s="311">
        <f>F3*D3</f>
        <v>13760</v>
      </c>
      <c r="I3" s="2259" t="s">
        <v>8742</v>
      </c>
      <c r="J3" s="2131" t="s">
        <v>8743</v>
      </c>
      <c r="K3" s="1065">
        <v>4</v>
      </c>
      <c r="L3" s="2131" t="s">
        <v>8744</v>
      </c>
      <c r="M3" s="2260"/>
      <c r="N3" s="22"/>
    </row>
    <row r="4" spans="2:14">
      <c r="B4" s="2259"/>
      <c r="C4" s="31" t="s">
        <v>8015</v>
      </c>
      <c r="D4" s="22">
        <v>1</v>
      </c>
      <c r="E4" s="814"/>
      <c r="F4" s="311">
        <v>14770</v>
      </c>
      <c r="G4" s="311">
        <f>F4*D4</f>
        <v>14770</v>
      </c>
      <c r="I4" s="2259"/>
      <c r="J4" s="1519" t="s">
        <v>8745</v>
      </c>
      <c r="K4" s="1065">
        <v>2</v>
      </c>
      <c r="L4" s="2131" t="s">
        <v>8744</v>
      </c>
      <c r="M4" s="2260"/>
      <c r="N4" s="31"/>
    </row>
    <row r="5" spans="2:14">
      <c r="B5" s="2259"/>
      <c r="C5" s="31" t="s">
        <v>8016</v>
      </c>
      <c r="D5" s="22">
        <v>1</v>
      </c>
      <c r="E5" s="814"/>
      <c r="F5" s="311">
        <v>32300</v>
      </c>
      <c r="G5" s="311">
        <f>F5*D5</f>
        <v>32300</v>
      </c>
      <c r="I5" s="2259"/>
      <c r="J5" s="2131" t="s">
        <v>8746</v>
      </c>
      <c r="K5" s="1065">
        <v>2</v>
      </c>
      <c r="L5" s="2131" t="s">
        <v>8744</v>
      </c>
      <c r="M5" s="2260"/>
      <c r="N5" s="31"/>
    </row>
    <row r="6" spans="2:14">
      <c r="B6" s="2259"/>
      <c r="C6" s="2131" t="s">
        <v>8747</v>
      </c>
      <c r="D6" s="1065">
        <v>1</v>
      </c>
      <c r="E6" s="2261" t="s">
        <v>8748</v>
      </c>
      <c r="F6" s="2260"/>
      <c r="G6" s="2260"/>
      <c r="I6" s="2259"/>
      <c r="J6" s="2131" t="s">
        <v>8749</v>
      </c>
      <c r="K6" s="1065">
        <v>1</v>
      </c>
      <c r="L6" s="2131" t="s">
        <v>8744</v>
      </c>
      <c r="M6" s="2260"/>
      <c r="N6" s="31"/>
    </row>
    <row r="7" spans="2:14">
      <c r="B7" s="2259"/>
      <c r="C7" s="2131" t="s">
        <v>8750</v>
      </c>
      <c r="D7" s="1065">
        <v>1</v>
      </c>
      <c r="E7" s="2261" t="s">
        <v>8751</v>
      </c>
      <c r="F7" s="2260"/>
      <c r="G7" s="2260"/>
      <c r="I7" s="2259"/>
      <c r="J7" s="31" t="s">
        <v>8017</v>
      </c>
      <c r="K7" s="22">
        <v>1</v>
      </c>
      <c r="L7" s="31"/>
      <c r="M7" s="311">
        <v>43630</v>
      </c>
      <c r="N7" s="1226">
        <f>M7*K7</f>
        <v>43630</v>
      </c>
    </row>
    <row r="8" spans="2:14">
      <c r="B8" s="2259"/>
      <c r="C8" s="31" t="s">
        <v>8017</v>
      </c>
      <c r="D8" s="22">
        <v>1</v>
      </c>
      <c r="E8" s="814"/>
      <c r="F8" s="311">
        <v>43630</v>
      </c>
      <c r="G8" s="311">
        <f t="shared" ref="G8:G13" si="0">F8*D8</f>
        <v>43630</v>
      </c>
      <c r="I8" s="2259"/>
      <c r="J8" s="31" t="s">
        <v>8752</v>
      </c>
      <c r="K8" s="22">
        <v>9</v>
      </c>
      <c r="L8" s="31"/>
      <c r="M8" s="311">
        <v>6970</v>
      </c>
      <c r="N8" s="1226">
        <f>M8*K8</f>
        <v>62730</v>
      </c>
    </row>
    <row r="9" spans="2:14">
      <c r="B9" s="2259"/>
      <c r="C9" s="31" t="s">
        <v>8752</v>
      </c>
      <c r="D9" s="22">
        <v>5</v>
      </c>
      <c r="E9" s="814"/>
      <c r="F9" s="311">
        <v>6970</v>
      </c>
      <c r="G9" s="311">
        <f t="shared" si="0"/>
        <v>34850</v>
      </c>
      <c r="I9" s="2259"/>
      <c r="J9" s="31" t="s">
        <v>8753</v>
      </c>
      <c r="K9" s="22">
        <v>1</v>
      </c>
      <c r="L9" s="31"/>
      <c r="M9" s="311">
        <v>420</v>
      </c>
      <c r="N9" s="1226">
        <f>M9*K9</f>
        <v>420</v>
      </c>
    </row>
    <row r="10" spans="2:14">
      <c r="B10" s="2259"/>
      <c r="C10" s="31" t="s">
        <v>8754</v>
      </c>
      <c r="D10" s="22">
        <v>1</v>
      </c>
      <c r="E10" s="814"/>
      <c r="F10" s="311">
        <v>4530</v>
      </c>
      <c r="G10" s="311">
        <f t="shared" si="0"/>
        <v>4530</v>
      </c>
      <c r="I10" s="2259"/>
      <c r="J10" s="31"/>
      <c r="K10" s="22"/>
      <c r="L10" s="31"/>
      <c r="M10" s="311"/>
      <c r="N10" s="31"/>
    </row>
    <row r="11" spans="2:14">
      <c r="B11" s="2259"/>
      <c r="C11" s="31" t="s">
        <v>8753</v>
      </c>
      <c r="D11" s="22">
        <v>4</v>
      </c>
      <c r="E11" s="814"/>
      <c r="F11" s="311">
        <v>420</v>
      </c>
      <c r="G11" s="311">
        <f t="shared" si="0"/>
        <v>1680</v>
      </c>
      <c r="I11" s="2259"/>
      <c r="J11" s="31" t="s">
        <v>8755</v>
      </c>
      <c r="K11" s="22">
        <v>1</v>
      </c>
      <c r="L11" s="79" t="s">
        <v>8756</v>
      </c>
      <c r="M11" s="311">
        <v>1560</v>
      </c>
      <c r="N11" s="1226">
        <f>M11*K11</f>
        <v>1560</v>
      </c>
    </row>
    <row r="12" spans="2:14">
      <c r="B12" s="2259"/>
      <c r="C12" s="31" t="s">
        <v>8755</v>
      </c>
      <c r="D12" s="22">
        <v>1</v>
      </c>
      <c r="E12" s="2203" t="s">
        <v>8757</v>
      </c>
      <c r="F12" s="311">
        <v>1560</v>
      </c>
      <c r="G12" s="311">
        <f t="shared" si="0"/>
        <v>1560</v>
      </c>
      <c r="I12" s="2259"/>
      <c r="J12" s="31" t="s">
        <v>8022</v>
      </c>
      <c r="K12" s="22">
        <v>1</v>
      </c>
      <c r="L12" s="31"/>
      <c r="M12" s="311">
        <v>5460</v>
      </c>
      <c r="N12" s="1226">
        <f>M12*K12</f>
        <v>5460</v>
      </c>
    </row>
    <row r="13" spans="2:14">
      <c r="B13" s="2259"/>
      <c r="C13" s="31" t="s">
        <v>8022</v>
      </c>
      <c r="D13" s="22">
        <v>1</v>
      </c>
      <c r="E13" s="814"/>
      <c r="F13" s="311">
        <v>5460</v>
      </c>
      <c r="G13" s="311">
        <f t="shared" si="0"/>
        <v>5460</v>
      </c>
      <c r="I13" s="2259"/>
      <c r="J13" s="31" t="s">
        <v>8028</v>
      </c>
      <c r="K13" s="22">
        <v>18</v>
      </c>
      <c r="L13" s="31"/>
      <c r="M13" s="311">
        <v>1980</v>
      </c>
      <c r="N13" s="1226">
        <f>M13*K13</f>
        <v>35640</v>
      </c>
    </row>
    <row r="14" spans="2:14">
      <c r="B14" s="2259"/>
      <c r="C14" s="31"/>
      <c r="D14" s="22"/>
      <c r="E14" s="814"/>
      <c r="F14" s="311"/>
      <c r="G14" s="311"/>
      <c r="I14" s="2259"/>
      <c r="J14" s="31" t="s">
        <v>8027</v>
      </c>
      <c r="K14" s="22">
        <v>1</v>
      </c>
      <c r="L14" s="31"/>
      <c r="M14" s="311">
        <v>13990</v>
      </c>
      <c r="N14" s="1226">
        <f>M14*K14</f>
        <v>13990</v>
      </c>
    </row>
    <row r="15" spans="2:14">
      <c r="F15" s="2262"/>
    </row>
    <row r="16" spans="2:14" s="9" customFormat="1">
      <c r="B16" s="85"/>
      <c r="C16" s="22" t="s">
        <v>2751</v>
      </c>
      <c r="D16" s="22" t="s">
        <v>2752</v>
      </c>
      <c r="E16" s="167"/>
      <c r="F16" s="848" t="s">
        <v>8739</v>
      </c>
      <c r="G16" s="848" t="s">
        <v>8740</v>
      </c>
      <c r="I16" s="85"/>
      <c r="J16" s="22" t="s">
        <v>2751</v>
      </c>
      <c r="K16" s="22" t="s">
        <v>2752</v>
      </c>
      <c r="L16" s="22" t="s">
        <v>17</v>
      </c>
      <c r="M16" s="848" t="s">
        <v>8739</v>
      </c>
      <c r="N16" s="22" t="s">
        <v>8740</v>
      </c>
    </row>
    <row r="17" spans="2:14">
      <c r="B17" s="608" t="s">
        <v>8758</v>
      </c>
      <c r="C17" s="31" t="s">
        <v>8759</v>
      </c>
      <c r="D17" s="22">
        <v>2</v>
      </c>
      <c r="E17" s="814"/>
      <c r="F17" s="311">
        <v>6880</v>
      </c>
      <c r="G17" s="311">
        <f>F17*D17</f>
        <v>13760</v>
      </c>
      <c r="I17" s="608" t="s">
        <v>8760</v>
      </c>
      <c r="J17" s="2131" t="s">
        <v>8743</v>
      </c>
      <c r="K17" s="1065">
        <v>3</v>
      </c>
      <c r="L17" s="2131" t="s">
        <v>8744</v>
      </c>
      <c r="M17" s="2260"/>
      <c r="N17" s="22"/>
    </row>
    <row r="18" spans="2:14">
      <c r="B18" s="611"/>
      <c r="C18" s="31" t="s">
        <v>8015</v>
      </c>
      <c r="D18" s="22">
        <v>1</v>
      </c>
      <c r="E18" s="814"/>
      <c r="F18" s="311">
        <v>14770</v>
      </c>
      <c r="G18" s="311">
        <f>F18*D18</f>
        <v>14770</v>
      </c>
      <c r="I18" s="611"/>
      <c r="J18" s="2131" t="s">
        <v>8761</v>
      </c>
      <c r="K18" s="1065">
        <v>2</v>
      </c>
      <c r="L18" s="2131" t="s">
        <v>8744</v>
      </c>
      <c r="M18" s="2260"/>
      <c r="N18" s="31"/>
    </row>
    <row r="19" spans="2:14">
      <c r="B19" s="611"/>
      <c r="C19" s="31" t="s">
        <v>8016</v>
      </c>
      <c r="D19" s="22">
        <v>1</v>
      </c>
      <c r="E19" s="814"/>
      <c r="F19" s="311">
        <v>32300</v>
      </c>
      <c r="G19" s="311">
        <f>F19*D19</f>
        <v>32300</v>
      </c>
      <c r="I19" s="611"/>
      <c r="J19" s="2131" t="s">
        <v>8746</v>
      </c>
      <c r="K19" s="1065">
        <v>2</v>
      </c>
      <c r="L19" s="2131" t="s">
        <v>8744</v>
      </c>
      <c r="M19" s="2260"/>
      <c r="N19" s="31"/>
    </row>
    <row r="20" spans="2:14">
      <c r="B20" s="611"/>
      <c r="C20" s="2131" t="s">
        <v>8762</v>
      </c>
      <c r="D20" s="1065">
        <v>1</v>
      </c>
      <c r="E20" s="2261" t="s">
        <v>8763</v>
      </c>
      <c r="F20" s="2260"/>
      <c r="G20" s="2260"/>
      <c r="I20" s="611"/>
      <c r="J20" s="2131" t="s">
        <v>8749</v>
      </c>
      <c r="K20" s="1065">
        <v>1</v>
      </c>
      <c r="L20" s="2131" t="s">
        <v>8744</v>
      </c>
      <c r="M20" s="2260"/>
      <c r="N20" s="31"/>
    </row>
    <row r="21" spans="2:14">
      <c r="B21" s="611"/>
      <c r="C21" s="31" t="s">
        <v>8017</v>
      </c>
      <c r="D21" s="22">
        <v>1</v>
      </c>
      <c r="E21" s="814"/>
      <c r="F21" s="311">
        <v>43630</v>
      </c>
      <c r="G21" s="311">
        <f t="shared" ref="G21:G26" si="1">F21*D21</f>
        <v>43630</v>
      </c>
      <c r="I21" s="611"/>
      <c r="J21" s="31" t="s">
        <v>8017</v>
      </c>
      <c r="K21" s="22">
        <v>1</v>
      </c>
      <c r="L21" s="31"/>
      <c r="M21" s="311">
        <v>43630</v>
      </c>
      <c r="N21" s="1226">
        <f>M21*K21</f>
        <v>43630</v>
      </c>
    </row>
    <row r="22" spans="2:14">
      <c r="B22" s="611"/>
      <c r="C22" s="31" t="s">
        <v>8752</v>
      </c>
      <c r="D22" s="22">
        <v>4</v>
      </c>
      <c r="E22" s="814"/>
      <c r="F22" s="311">
        <v>6970</v>
      </c>
      <c r="G22" s="311">
        <f t="shared" si="1"/>
        <v>27880</v>
      </c>
      <c r="I22" s="611"/>
      <c r="J22" s="31" t="s">
        <v>8752</v>
      </c>
      <c r="K22" s="22">
        <v>8</v>
      </c>
      <c r="L22" s="31"/>
      <c r="M22" s="311">
        <v>6970</v>
      </c>
      <c r="N22" s="1226">
        <f t="shared" ref="N22:N27" si="2">M22*K22</f>
        <v>55760</v>
      </c>
    </row>
    <row r="23" spans="2:14">
      <c r="B23" s="611"/>
      <c r="C23" s="31" t="s">
        <v>8754</v>
      </c>
      <c r="D23" s="22">
        <v>1</v>
      </c>
      <c r="E23" s="814"/>
      <c r="F23" s="311">
        <v>4530</v>
      </c>
      <c r="G23" s="311">
        <f t="shared" si="1"/>
        <v>4530</v>
      </c>
      <c r="I23" s="611"/>
      <c r="J23" s="31" t="s">
        <v>8753</v>
      </c>
      <c r="K23" s="22">
        <v>2</v>
      </c>
      <c r="L23" s="31"/>
      <c r="M23" s="311">
        <v>420</v>
      </c>
      <c r="N23" s="1226">
        <f t="shared" si="2"/>
        <v>840</v>
      </c>
    </row>
    <row r="24" spans="2:14">
      <c r="B24" s="611"/>
      <c r="C24" s="31" t="s">
        <v>8753</v>
      </c>
      <c r="D24" s="22">
        <v>5</v>
      </c>
      <c r="E24" s="814"/>
      <c r="F24" s="311">
        <v>420</v>
      </c>
      <c r="G24" s="311">
        <f t="shared" si="1"/>
        <v>2100</v>
      </c>
      <c r="I24" s="611"/>
      <c r="J24" s="31" t="s">
        <v>8764</v>
      </c>
      <c r="K24" s="22">
        <v>1</v>
      </c>
      <c r="L24" s="79" t="s">
        <v>8756</v>
      </c>
      <c r="M24" s="311">
        <v>1560</v>
      </c>
      <c r="N24" s="1226">
        <f t="shared" si="2"/>
        <v>1560</v>
      </c>
    </row>
    <row r="25" spans="2:14">
      <c r="B25" s="611"/>
      <c r="C25" s="31" t="s">
        <v>8764</v>
      </c>
      <c r="D25" s="22">
        <v>1</v>
      </c>
      <c r="E25" s="2203" t="s">
        <v>8765</v>
      </c>
      <c r="F25" s="311">
        <v>1560</v>
      </c>
      <c r="G25" s="311">
        <f t="shared" si="1"/>
        <v>1560</v>
      </c>
      <c r="I25" s="611"/>
      <c r="J25" s="31" t="s">
        <v>8025</v>
      </c>
      <c r="K25" s="22">
        <v>1</v>
      </c>
      <c r="L25" s="31"/>
      <c r="M25" s="311">
        <v>5460</v>
      </c>
      <c r="N25" s="1226">
        <f t="shared" si="2"/>
        <v>5460</v>
      </c>
    </row>
    <row r="26" spans="2:14">
      <c r="B26" s="611"/>
      <c r="C26" s="31" t="s">
        <v>8025</v>
      </c>
      <c r="D26" s="22">
        <v>1</v>
      </c>
      <c r="E26" s="814"/>
      <c r="F26" s="311">
        <v>5460</v>
      </c>
      <c r="G26" s="311">
        <f t="shared" si="1"/>
        <v>5460</v>
      </c>
      <c r="I26" s="611"/>
      <c r="J26" s="31" t="s">
        <v>8028</v>
      </c>
      <c r="K26" s="22">
        <v>16</v>
      </c>
      <c r="L26" s="31"/>
      <c r="M26" s="311">
        <v>1980</v>
      </c>
      <c r="N26" s="1226">
        <f t="shared" si="2"/>
        <v>31680</v>
      </c>
    </row>
    <row r="27" spans="2:14">
      <c r="B27" s="611"/>
      <c r="C27" s="31"/>
      <c r="D27" s="22"/>
      <c r="E27" s="814"/>
      <c r="F27" s="311"/>
      <c r="G27" s="311"/>
      <c r="I27" s="611"/>
      <c r="J27" s="31" t="s">
        <v>8027</v>
      </c>
      <c r="K27" s="22">
        <v>1</v>
      </c>
      <c r="L27" s="31"/>
      <c r="M27" s="311">
        <v>13990</v>
      </c>
      <c r="N27" s="1226">
        <f t="shared" si="2"/>
        <v>13990</v>
      </c>
    </row>
    <row r="28" spans="2:14">
      <c r="B28" s="1241"/>
      <c r="C28" s="31"/>
      <c r="D28" s="22"/>
      <c r="E28" s="814"/>
      <c r="F28" s="311"/>
      <c r="G28" s="311"/>
      <c r="I28" s="1241"/>
      <c r="J28" s="31"/>
      <c r="K28" s="22"/>
      <c r="L28" s="31"/>
      <c r="M28" s="311"/>
      <c r="N28" s="1226"/>
    </row>
    <row r="29" spans="2:14">
      <c r="B29" s="2259" t="s">
        <v>8766</v>
      </c>
      <c r="C29" s="31" t="s">
        <v>8034</v>
      </c>
      <c r="D29" s="22">
        <v>1</v>
      </c>
      <c r="E29" s="814"/>
      <c r="F29" s="311">
        <v>9570</v>
      </c>
      <c r="G29" s="311">
        <f>F29*D29</f>
        <v>9570</v>
      </c>
      <c r="I29" s="2259" t="s">
        <v>8766</v>
      </c>
      <c r="J29" s="31" t="s">
        <v>8034</v>
      </c>
      <c r="K29" s="22">
        <v>1</v>
      </c>
      <c r="L29" s="31"/>
      <c r="M29" s="311">
        <v>9570</v>
      </c>
      <c r="N29" s="1226">
        <f>M29*K29</f>
        <v>9570</v>
      </c>
    </row>
    <row r="30" spans="2:14">
      <c r="B30" s="2259"/>
      <c r="C30" s="31" t="s">
        <v>8767</v>
      </c>
      <c r="D30" s="22">
        <v>1</v>
      </c>
      <c r="E30" s="814"/>
      <c r="F30" s="311">
        <v>2660</v>
      </c>
      <c r="G30" s="311">
        <f>F30*D30</f>
        <v>2660</v>
      </c>
      <c r="I30" s="2259"/>
      <c r="J30" s="31" t="s">
        <v>8767</v>
      </c>
      <c r="K30" s="22">
        <v>1</v>
      </c>
      <c r="L30" s="31"/>
      <c r="M30" s="311">
        <v>2660</v>
      </c>
      <c r="N30" s="1226">
        <f>M30*K30</f>
        <v>2660</v>
      </c>
    </row>
    <row r="31" spans="2:14">
      <c r="B31" s="2259"/>
      <c r="C31" s="31" t="s">
        <v>8036</v>
      </c>
      <c r="D31" s="22">
        <v>1</v>
      </c>
      <c r="E31" s="814"/>
      <c r="F31" s="311">
        <v>470</v>
      </c>
      <c r="G31" s="311">
        <f>F31*D31</f>
        <v>470</v>
      </c>
      <c r="I31" s="2259"/>
      <c r="J31" s="31" t="s">
        <v>8036</v>
      </c>
      <c r="K31" s="22">
        <v>1</v>
      </c>
      <c r="L31" s="31"/>
      <c r="M31" s="311">
        <v>470</v>
      </c>
      <c r="N31" s="1226">
        <f>M31*K31</f>
        <v>470</v>
      </c>
    </row>
    <row r="34" spans="2:14">
      <c r="B34" s="85"/>
      <c r="C34" s="22" t="s">
        <v>2751</v>
      </c>
      <c r="D34" s="22" t="s">
        <v>2752</v>
      </c>
      <c r="E34" s="22"/>
      <c r="F34" s="848" t="s">
        <v>8739</v>
      </c>
      <c r="G34" s="848" t="s">
        <v>8740</v>
      </c>
      <c r="I34" s="85"/>
      <c r="J34" s="22" t="s">
        <v>2751</v>
      </c>
      <c r="K34" s="22" t="s">
        <v>2752</v>
      </c>
      <c r="L34" s="22"/>
      <c r="M34" s="848" t="s">
        <v>8739</v>
      </c>
      <c r="N34" s="22" t="s">
        <v>8740</v>
      </c>
    </row>
    <row r="35" spans="2:14">
      <c r="B35" s="608" t="s">
        <v>8768</v>
      </c>
      <c r="C35" s="31" t="s">
        <v>8029</v>
      </c>
      <c r="D35" s="22">
        <v>3</v>
      </c>
      <c r="E35" s="608" t="s">
        <v>8769</v>
      </c>
      <c r="F35" s="1447">
        <v>11210</v>
      </c>
      <c r="G35" s="1447">
        <f>F35*D35</f>
        <v>33630</v>
      </c>
      <c r="I35" s="608" t="s">
        <v>8770</v>
      </c>
      <c r="J35" s="31"/>
      <c r="K35" s="22"/>
      <c r="L35" s="31"/>
      <c r="M35" s="311"/>
      <c r="N35" s="31"/>
    </row>
    <row r="36" spans="2:14">
      <c r="B36" s="611"/>
      <c r="C36" s="31" t="s">
        <v>8030</v>
      </c>
      <c r="D36" s="22">
        <v>3</v>
      </c>
      <c r="E36" s="1241"/>
      <c r="F36" s="1447">
        <v>11210</v>
      </c>
      <c r="G36" s="1447">
        <f t="shared" ref="G36:G44" si="3">F36*D36</f>
        <v>33630</v>
      </c>
      <c r="I36" s="611"/>
      <c r="J36" s="31"/>
      <c r="K36" s="22"/>
      <c r="L36" s="31"/>
      <c r="M36" s="311"/>
      <c r="N36" s="31"/>
    </row>
    <row r="37" spans="2:14">
      <c r="B37" s="611"/>
      <c r="C37" s="31" t="s">
        <v>6292</v>
      </c>
      <c r="D37" s="22">
        <v>1</v>
      </c>
      <c r="E37" s="31"/>
      <c r="F37" s="311">
        <v>39990</v>
      </c>
      <c r="G37" s="1447">
        <f t="shared" si="3"/>
        <v>39990</v>
      </c>
      <c r="I37" s="611"/>
      <c r="J37" s="31"/>
      <c r="K37" s="22"/>
      <c r="L37" s="31"/>
      <c r="M37" s="311"/>
      <c r="N37" s="31"/>
    </row>
    <row r="38" spans="2:14">
      <c r="B38" s="611"/>
      <c r="C38" s="8" t="s">
        <v>6361</v>
      </c>
      <c r="D38" s="22">
        <v>1</v>
      </c>
      <c r="E38" s="31"/>
      <c r="F38" s="311">
        <v>16960</v>
      </c>
      <c r="G38" s="1447">
        <f t="shared" si="3"/>
        <v>16960</v>
      </c>
      <c r="I38" s="611"/>
      <c r="J38" s="31"/>
      <c r="K38" s="22"/>
      <c r="L38" s="31"/>
      <c r="M38" s="311"/>
      <c r="N38" s="31"/>
    </row>
    <row r="39" spans="2:14">
      <c r="B39" s="611"/>
      <c r="C39" s="31" t="s">
        <v>8031</v>
      </c>
      <c r="D39" s="22">
        <v>1</v>
      </c>
      <c r="E39" s="31"/>
      <c r="F39" s="311">
        <v>3070</v>
      </c>
      <c r="G39" s="1447">
        <f t="shared" si="3"/>
        <v>3070</v>
      </c>
      <c r="I39" s="611"/>
      <c r="J39" s="31"/>
      <c r="K39" s="22"/>
      <c r="L39" s="31"/>
      <c r="M39" s="311"/>
      <c r="N39" s="31"/>
    </row>
    <row r="40" spans="2:14">
      <c r="B40" s="611"/>
      <c r="C40" s="31" t="s">
        <v>8771</v>
      </c>
      <c r="D40" s="22">
        <v>4</v>
      </c>
      <c r="E40" s="31"/>
      <c r="F40" s="311">
        <v>4680</v>
      </c>
      <c r="G40" s="1447">
        <f t="shared" si="3"/>
        <v>18720</v>
      </c>
      <c r="I40" s="611"/>
      <c r="J40" s="31"/>
      <c r="K40" s="22"/>
      <c r="L40" s="31"/>
      <c r="M40" s="311"/>
      <c r="N40" s="31"/>
    </row>
    <row r="41" spans="2:14">
      <c r="B41" s="611"/>
      <c r="C41" s="31" t="s">
        <v>8772</v>
      </c>
      <c r="D41" s="22">
        <v>1</v>
      </c>
      <c r="E41" s="31"/>
      <c r="F41" s="311">
        <v>210</v>
      </c>
      <c r="G41" s="1447">
        <f t="shared" si="3"/>
        <v>210</v>
      </c>
      <c r="I41" s="611"/>
      <c r="J41" s="31"/>
      <c r="K41" s="22"/>
      <c r="L41" s="31"/>
      <c r="M41" s="311"/>
      <c r="N41" s="31"/>
    </row>
    <row r="42" spans="2:14">
      <c r="B42" s="2259" t="s">
        <v>8766</v>
      </c>
      <c r="C42" s="31" t="s">
        <v>6042</v>
      </c>
      <c r="D42" s="22">
        <v>1</v>
      </c>
      <c r="E42" s="31"/>
      <c r="F42" s="311">
        <v>8430</v>
      </c>
      <c r="G42" s="1447">
        <f t="shared" si="3"/>
        <v>8430</v>
      </c>
      <c r="I42" s="2259" t="s">
        <v>8766</v>
      </c>
      <c r="J42" s="31" t="s">
        <v>6042</v>
      </c>
      <c r="K42" s="22">
        <v>1</v>
      </c>
      <c r="L42" s="31"/>
      <c r="M42" s="311">
        <v>8430</v>
      </c>
      <c r="N42" s="1226">
        <f>M42*K42</f>
        <v>8430</v>
      </c>
    </row>
    <row r="43" spans="2:14">
      <c r="B43" s="2259"/>
      <c r="C43" s="31" t="s">
        <v>8773</v>
      </c>
      <c r="D43" s="22">
        <v>1</v>
      </c>
      <c r="E43" s="31"/>
      <c r="F43" s="311">
        <v>2660</v>
      </c>
      <c r="G43" s="1447">
        <f t="shared" si="3"/>
        <v>2660</v>
      </c>
      <c r="I43" s="2259"/>
      <c r="J43" s="31" t="s">
        <v>8773</v>
      </c>
      <c r="K43" s="22">
        <v>1</v>
      </c>
      <c r="L43" s="31"/>
      <c r="M43" s="311">
        <v>2660</v>
      </c>
      <c r="N43" s="1226">
        <f>M43*K43</f>
        <v>2660</v>
      </c>
    </row>
    <row r="44" spans="2:14">
      <c r="B44" s="2259"/>
      <c r="C44" s="31" t="s">
        <v>298</v>
      </c>
      <c r="D44" s="22">
        <v>1</v>
      </c>
      <c r="E44" s="31"/>
      <c r="F44" s="311">
        <v>420</v>
      </c>
      <c r="G44" s="1447">
        <f t="shared" si="3"/>
        <v>420</v>
      </c>
      <c r="I44" s="2259"/>
      <c r="J44" s="31" t="s">
        <v>298</v>
      </c>
      <c r="K44" s="22">
        <v>1</v>
      </c>
      <c r="L44" s="31"/>
      <c r="M44" s="311">
        <v>420</v>
      </c>
      <c r="N44" s="1226">
        <f>M44*K44</f>
        <v>420</v>
      </c>
    </row>
    <row r="46" spans="2:14">
      <c r="B46" s="85"/>
      <c r="C46" s="22" t="s">
        <v>2751</v>
      </c>
      <c r="D46" s="22" t="s">
        <v>2752</v>
      </c>
      <c r="E46" s="22"/>
      <c r="F46" s="848" t="s">
        <v>8739</v>
      </c>
      <c r="G46" s="848" t="s">
        <v>8740</v>
      </c>
    </row>
    <row r="47" spans="2:14">
      <c r="B47" s="608" t="s">
        <v>8774</v>
      </c>
      <c r="C47" s="31" t="s">
        <v>8775</v>
      </c>
      <c r="D47" s="22">
        <v>3</v>
      </c>
      <c r="E47" s="608" t="s">
        <v>8769</v>
      </c>
      <c r="F47" s="1447">
        <v>11210</v>
      </c>
      <c r="G47" s="1447">
        <f>F47*D47</f>
        <v>33630</v>
      </c>
    </row>
    <row r="48" spans="2:14">
      <c r="B48" s="611"/>
      <c r="C48" s="31" t="s">
        <v>8030</v>
      </c>
      <c r="D48" s="22">
        <v>3</v>
      </c>
      <c r="E48" s="1241"/>
      <c r="F48" s="1447">
        <v>11210</v>
      </c>
      <c r="G48" s="1447">
        <f t="shared" ref="G48:G56" si="4">F48*D48</f>
        <v>33630</v>
      </c>
    </row>
    <row r="49" spans="2:7">
      <c r="B49" s="611"/>
      <c r="C49" s="31" t="s">
        <v>6292</v>
      </c>
      <c r="D49" s="22">
        <v>1</v>
      </c>
      <c r="E49" s="31"/>
      <c r="F49" s="311">
        <v>39990</v>
      </c>
      <c r="G49" s="1447">
        <f t="shared" si="4"/>
        <v>39990</v>
      </c>
    </row>
    <row r="50" spans="2:7">
      <c r="B50" s="611"/>
      <c r="C50" s="8" t="s">
        <v>6361</v>
      </c>
      <c r="D50" s="22">
        <v>1</v>
      </c>
      <c r="E50" s="31"/>
      <c r="F50" s="311">
        <v>16960</v>
      </c>
      <c r="G50" s="1447">
        <f t="shared" si="4"/>
        <v>16960</v>
      </c>
    </row>
    <row r="51" spans="2:7">
      <c r="B51" s="611"/>
      <c r="C51" s="31" t="s">
        <v>8031</v>
      </c>
      <c r="D51" s="22">
        <v>1</v>
      </c>
      <c r="E51" s="31"/>
      <c r="F51" s="311">
        <v>3070</v>
      </c>
      <c r="G51" s="1447">
        <f t="shared" si="4"/>
        <v>3070</v>
      </c>
    </row>
    <row r="52" spans="2:7">
      <c r="B52" s="611"/>
      <c r="C52" s="31" t="s">
        <v>8771</v>
      </c>
      <c r="D52" s="22">
        <v>4</v>
      </c>
      <c r="E52" s="31"/>
      <c r="F52" s="311">
        <v>4680</v>
      </c>
      <c r="G52" s="1447">
        <f t="shared" si="4"/>
        <v>18720</v>
      </c>
    </row>
    <row r="53" spans="2:7">
      <c r="B53" s="611"/>
      <c r="C53" s="31" t="s">
        <v>8772</v>
      </c>
      <c r="D53" s="22">
        <v>1</v>
      </c>
      <c r="E53" s="31"/>
      <c r="F53" s="311">
        <v>210</v>
      </c>
      <c r="G53" s="1447">
        <f t="shared" si="4"/>
        <v>210</v>
      </c>
    </row>
    <row r="54" spans="2:7">
      <c r="B54" s="2259" t="s">
        <v>8766</v>
      </c>
      <c r="C54" s="31" t="s">
        <v>6042</v>
      </c>
      <c r="D54" s="22">
        <v>1</v>
      </c>
      <c r="E54" s="31"/>
      <c r="F54" s="311">
        <v>8430</v>
      </c>
      <c r="G54" s="1447">
        <f t="shared" si="4"/>
        <v>8430</v>
      </c>
    </row>
    <row r="55" spans="2:7">
      <c r="B55" s="2259"/>
      <c r="C55" s="31" t="s">
        <v>8773</v>
      </c>
      <c r="D55" s="22">
        <v>1</v>
      </c>
      <c r="E55" s="31"/>
      <c r="F55" s="311">
        <v>2660</v>
      </c>
      <c r="G55" s="1447">
        <f t="shared" si="4"/>
        <v>2660</v>
      </c>
    </row>
    <row r="56" spans="2:7">
      <c r="B56" s="2259"/>
      <c r="C56" s="31" t="s">
        <v>298</v>
      </c>
      <c r="D56" s="22">
        <v>1</v>
      </c>
      <c r="E56" s="31"/>
      <c r="F56" s="311">
        <v>420</v>
      </c>
      <c r="G56" s="1447">
        <f t="shared" si="4"/>
        <v>420</v>
      </c>
    </row>
  </sheetData>
  <mergeCells count="14">
    <mergeCell ref="B54:B56"/>
    <mergeCell ref="B35:B41"/>
    <mergeCell ref="E35:E36"/>
    <mergeCell ref="I35:I41"/>
    <mergeCell ref="B42:B44"/>
    <mergeCell ref="I42:I44"/>
    <mergeCell ref="B47:B53"/>
    <mergeCell ref="E47:E48"/>
    <mergeCell ref="B3:B14"/>
    <mergeCell ref="I3:I14"/>
    <mergeCell ref="B17:B28"/>
    <mergeCell ref="I17:I28"/>
    <mergeCell ref="B29:B31"/>
    <mergeCell ref="I29:I31"/>
  </mergeCells>
  <phoneticPr fontId="4"/>
  <pageMargins left="0.7" right="0.7" top="0.75" bottom="0.75" header="0.3" footer="0.3"/>
  <pageSetup paperSize="9" orientation="portrait"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545CD-ED55-4D99-BC39-57EEDE0C8DE9}">
  <dimension ref="B2:Q61"/>
  <sheetViews>
    <sheetView zoomScale="85" zoomScaleNormal="85" workbookViewId="0">
      <pane xSplit="10" ySplit="8" topLeftCell="K48"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8776</v>
      </c>
      <c r="G2" s="4" t="s">
        <v>2</v>
      </c>
      <c r="H2" s="5"/>
      <c r="I2" s="6"/>
      <c r="J2" s="7">
        <f>SUM(H:H)</f>
        <v>835117</v>
      </c>
    </row>
    <row r="3" spans="2:17" ht="20.100000000000001" customHeight="1">
      <c r="B3" s="1" t="s">
        <v>3</v>
      </c>
      <c r="C3" s="1"/>
      <c r="D3" s="1"/>
      <c r="E3" s="98" t="s">
        <v>6641</v>
      </c>
    </row>
    <row r="4" spans="2:17" ht="20.100000000000001" customHeight="1">
      <c r="B4" s="1" t="s">
        <v>5</v>
      </c>
      <c r="C4" s="1"/>
      <c r="D4" s="1"/>
      <c r="E4" s="98">
        <v>180048</v>
      </c>
    </row>
    <row r="5" spans="2:17" ht="20.100000000000001" customHeight="1">
      <c r="B5" s="1" t="s">
        <v>6</v>
      </c>
      <c r="C5" s="1"/>
      <c r="D5" s="1"/>
      <c r="E5" s="102">
        <v>44099</v>
      </c>
    </row>
    <row r="6" spans="2:17" ht="20.100000000000001" customHeight="1">
      <c r="B6" s="1" t="s">
        <v>7</v>
      </c>
      <c r="C6" s="1"/>
      <c r="D6" s="1"/>
      <c r="E6" s="102">
        <v>44112</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16" si="0">F9*G9</f>
        <v>0</v>
      </c>
      <c r="I9" s="167"/>
      <c r="J9" s="30"/>
      <c r="K9" s="30"/>
      <c r="L9" s="22"/>
      <c r="M9" s="25"/>
      <c r="N9" s="21"/>
      <c r="O9" s="22"/>
      <c r="P9" s="25"/>
      <c r="Q9" s="26"/>
    </row>
    <row r="10" spans="2:17" s="9" customFormat="1" ht="19.7" customHeight="1">
      <c r="B10" s="21">
        <v>1</v>
      </c>
      <c r="C10" s="21" t="s">
        <v>1729</v>
      </c>
      <c r="D10" s="21" t="s">
        <v>1729</v>
      </c>
      <c r="E10" s="211" t="s">
        <v>5946</v>
      </c>
      <c r="F10" s="22">
        <v>1</v>
      </c>
      <c r="G10" s="266">
        <v>655000</v>
      </c>
      <c r="H10" s="266">
        <f t="shared" si="0"/>
        <v>655000</v>
      </c>
      <c r="I10" s="167"/>
      <c r="J10" s="31" t="s">
        <v>3672</v>
      </c>
      <c r="K10" s="22"/>
      <c r="L10" s="22"/>
      <c r="M10" s="25">
        <v>44067</v>
      </c>
      <c r="N10" s="21"/>
      <c r="O10" s="32">
        <v>44099</v>
      </c>
      <c r="P10" s="25">
        <v>44099</v>
      </c>
      <c r="Q10" s="26">
        <v>44099</v>
      </c>
    </row>
    <row r="11" spans="2:17" s="9" customFormat="1" ht="19.7" customHeight="1">
      <c r="B11" s="21">
        <v>3</v>
      </c>
      <c r="C11" s="21" t="s">
        <v>1729</v>
      </c>
      <c r="D11" s="21" t="s">
        <v>1729</v>
      </c>
      <c r="E11" s="235" t="s">
        <v>7032</v>
      </c>
      <c r="F11" s="22">
        <v>1</v>
      </c>
      <c r="G11" s="266">
        <v>30000</v>
      </c>
      <c r="H11" s="266">
        <f t="shared" si="0"/>
        <v>30000</v>
      </c>
      <c r="I11" s="167"/>
      <c r="J11" s="31"/>
      <c r="K11" s="22"/>
      <c r="L11" s="22"/>
      <c r="M11" s="25">
        <v>44067</v>
      </c>
      <c r="N11" s="21"/>
      <c r="O11" s="32">
        <v>44099</v>
      </c>
      <c r="P11" s="25">
        <v>44099</v>
      </c>
      <c r="Q11" s="26">
        <v>44099</v>
      </c>
    </row>
    <row r="12" spans="2:17" s="9" customFormat="1" ht="19.7" customHeight="1">
      <c r="B12" s="21">
        <v>1</v>
      </c>
      <c r="C12" s="21" t="s">
        <v>1729</v>
      </c>
      <c r="D12" s="21" t="s">
        <v>1729</v>
      </c>
      <c r="E12" s="235" t="s">
        <v>2379</v>
      </c>
      <c r="F12" s="22">
        <v>1</v>
      </c>
      <c r="G12" s="266">
        <v>12000</v>
      </c>
      <c r="H12" s="266">
        <f t="shared" si="0"/>
        <v>12000</v>
      </c>
      <c r="I12" s="167"/>
      <c r="J12" s="31"/>
      <c r="K12" s="22"/>
      <c r="L12" s="22"/>
      <c r="M12" s="25">
        <v>44067</v>
      </c>
      <c r="N12" s="21"/>
      <c r="O12" s="32">
        <v>44099</v>
      </c>
      <c r="P12" s="25">
        <v>44099</v>
      </c>
      <c r="Q12" s="26"/>
    </row>
    <row r="13" spans="2:17" s="9" customFormat="1" ht="19.7" customHeight="1">
      <c r="B13" s="21"/>
      <c r="C13" s="21"/>
      <c r="D13" s="21"/>
      <c r="E13" s="75"/>
      <c r="F13" s="22"/>
      <c r="G13" s="266">
        <v>0</v>
      </c>
      <c r="H13" s="266">
        <f t="shared" si="0"/>
        <v>0</v>
      </c>
      <c r="I13" s="167"/>
      <c r="J13" s="31"/>
      <c r="K13" s="22"/>
      <c r="L13" s="22"/>
      <c r="M13" s="25"/>
      <c r="N13" s="21"/>
      <c r="O13" s="22"/>
      <c r="P13" s="25"/>
      <c r="Q13" s="26"/>
    </row>
    <row r="14" spans="2:17" s="9" customFormat="1" ht="19.7" customHeight="1">
      <c r="B14" s="21"/>
      <c r="C14" s="21"/>
      <c r="D14" s="21"/>
      <c r="E14" s="75"/>
      <c r="F14" s="22"/>
      <c r="G14" s="266">
        <v>0</v>
      </c>
      <c r="H14" s="266">
        <f t="shared" si="0"/>
        <v>0</v>
      </c>
      <c r="I14" s="167"/>
      <c r="J14" s="31"/>
      <c r="K14" s="22"/>
      <c r="L14" s="22"/>
      <c r="M14" s="25"/>
      <c r="N14" s="21"/>
      <c r="O14" s="22"/>
      <c r="P14" s="25"/>
      <c r="Q14" s="26"/>
    </row>
    <row r="15" spans="2:17" s="9" customFormat="1" ht="19.7" customHeight="1">
      <c r="B15" s="21">
        <v>8</v>
      </c>
      <c r="C15" s="21" t="s">
        <v>531</v>
      </c>
      <c r="D15" s="21" t="s">
        <v>531</v>
      </c>
      <c r="E15" s="75" t="s">
        <v>3769</v>
      </c>
      <c r="F15" s="22">
        <v>1</v>
      </c>
      <c r="G15" s="266">
        <v>2814</v>
      </c>
      <c r="H15" s="266">
        <f t="shared" si="0"/>
        <v>2814</v>
      </c>
      <c r="I15" s="167"/>
      <c r="J15" s="31" t="s">
        <v>668</v>
      </c>
      <c r="K15" s="22"/>
      <c r="L15" s="22"/>
      <c r="M15" s="25">
        <v>44067</v>
      </c>
      <c r="N15" s="21"/>
      <c r="O15" s="32">
        <v>44091</v>
      </c>
      <c r="P15" s="25">
        <v>44091</v>
      </c>
      <c r="Q15" s="26">
        <v>44091</v>
      </c>
    </row>
    <row r="16" spans="2:17" s="9" customFormat="1" ht="19.7" customHeight="1">
      <c r="B16" s="21">
        <v>9</v>
      </c>
      <c r="C16" s="21" t="s">
        <v>531</v>
      </c>
      <c r="D16" s="21" t="s">
        <v>531</v>
      </c>
      <c r="E16" s="75" t="s">
        <v>6878</v>
      </c>
      <c r="F16" s="22">
        <v>1</v>
      </c>
      <c r="G16" s="266">
        <v>2830</v>
      </c>
      <c r="H16" s="266">
        <f t="shared" si="0"/>
        <v>2830</v>
      </c>
      <c r="I16" s="167"/>
      <c r="J16" s="31" t="s">
        <v>7484</v>
      </c>
      <c r="K16" s="22"/>
      <c r="L16" s="22"/>
      <c r="M16" s="25">
        <v>44067</v>
      </c>
      <c r="N16" s="21"/>
      <c r="O16" s="32">
        <v>44091</v>
      </c>
      <c r="P16" s="25">
        <v>44091</v>
      </c>
      <c r="Q16" s="26">
        <v>44091</v>
      </c>
    </row>
    <row r="17" spans="2:17" s="9" customFormat="1" ht="19.7" customHeight="1">
      <c r="B17" s="21"/>
      <c r="C17" s="21"/>
      <c r="D17" s="21"/>
      <c r="E17" s="75"/>
      <c r="F17" s="22"/>
      <c r="G17" s="266"/>
      <c r="H17" s="266"/>
      <c r="I17" s="167"/>
      <c r="J17" s="31"/>
      <c r="K17" s="22"/>
      <c r="L17" s="261"/>
      <c r="M17" s="25"/>
      <c r="N17" s="21"/>
      <c r="O17" s="32"/>
      <c r="P17" s="25"/>
      <c r="Q17" s="26"/>
    </row>
    <row r="18" spans="2:17" s="9" customFormat="1" ht="19.7" customHeight="1">
      <c r="B18" s="21"/>
      <c r="C18" s="21"/>
      <c r="D18" s="21"/>
      <c r="E18" s="75"/>
      <c r="F18" s="22"/>
      <c r="G18" s="266">
        <v>0</v>
      </c>
      <c r="H18" s="266">
        <f>F18*G18</f>
        <v>0</v>
      </c>
      <c r="I18" s="167"/>
      <c r="J18" s="31"/>
      <c r="K18" s="22"/>
      <c r="L18" s="22"/>
      <c r="M18" s="25"/>
      <c r="N18" s="21"/>
      <c r="O18" s="22"/>
      <c r="P18" s="25"/>
      <c r="Q18" s="26"/>
    </row>
    <row r="19" spans="2:17" s="9" customFormat="1" ht="19.7" customHeight="1">
      <c r="B19" s="21">
        <v>9</v>
      </c>
      <c r="C19" s="21" t="s">
        <v>292</v>
      </c>
      <c r="D19" s="21" t="s">
        <v>144</v>
      </c>
      <c r="E19" s="75" t="s">
        <v>8777</v>
      </c>
      <c r="F19" s="22">
        <v>1</v>
      </c>
      <c r="G19" s="266">
        <v>2140</v>
      </c>
      <c r="H19" s="266">
        <f>F19*G19</f>
        <v>2140</v>
      </c>
      <c r="I19" s="167"/>
      <c r="J19" s="31" t="s">
        <v>7486</v>
      </c>
      <c r="K19" s="30" t="s">
        <v>8778</v>
      </c>
      <c r="L19" s="22"/>
      <c r="M19" s="25">
        <v>44068</v>
      </c>
      <c r="N19" s="21"/>
      <c r="O19" s="32">
        <v>44091</v>
      </c>
      <c r="P19" s="25">
        <v>44090</v>
      </c>
      <c r="Q19" s="26">
        <v>44089</v>
      </c>
    </row>
    <row r="20" spans="2:17" s="9" customFormat="1" ht="19.7" customHeight="1">
      <c r="B20" s="21">
        <v>9</v>
      </c>
      <c r="C20" s="21" t="s">
        <v>292</v>
      </c>
      <c r="D20" s="21" t="s">
        <v>144</v>
      </c>
      <c r="E20" s="75" t="s">
        <v>8779</v>
      </c>
      <c r="F20" s="22">
        <v>1</v>
      </c>
      <c r="G20" s="266">
        <v>4080</v>
      </c>
      <c r="H20" s="266">
        <f t="shared" ref="H20:H25" si="1">F20*G20</f>
        <v>4080</v>
      </c>
      <c r="I20" s="167"/>
      <c r="J20" s="31" t="s">
        <v>4731</v>
      </c>
      <c r="K20" s="30" t="s">
        <v>8778</v>
      </c>
      <c r="L20" s="22"/>
      <c r="M20" s="25">
        <v>44068</v>
      </c>
      <c r="N20" s="21"/>
      <c r="O20" s="32">
        <v>44091</v>
      </c>
      <c r="P20" s="25">
        <v>44090</v>
      </c>
      <c r="Q20" s="26">
        <v>44089</v>
      </c>
    </row>
    <row r="21" spans="2:17" s="9" customFormat="1" ht="19.7" customHeight="1">
      <c r="B21" s="21">
        <v>9</v>
      </c>
      <c r="C21" s="21" t="s">
        <v>292</v>
      </c>
      <c r="D21" s="21" t="s">
        <v>144</v>
      </c>
      <c r="E21" s="75" t="s">
        <v>7488</v>
      </c>
      <c r="F21" s="22">
        <v>1</v>
      </c>
      <c r="G21" s="266">
        <v>140</v>
      </c>
      <c r="H21" s="266">
        <f t="shared" si="1"/>
        <v>140</v>
      </c>
      <c r="I21" s="167"/>
      <c r="J21" s="31" t="s">
        <v>1535</v>
      </c>
      <c r="K21" s="30" t="s">
        <v>8778</v>
      </c>
      <c r="L21" s="22"/>
      <c r="M21" s="25">
        <v>44068</v>
      </c>
      <c r="N21" s="21"/>
      <c r="O21" s="32">
        <v>44091</v>
      </c>
      <c r="P21" s="25">
        <v>44090</v>
      </c>
      <c r="Q21" s="26">
        <v>44089</v>
      </c>
    </row>
    <row r="22" spans="2:17" s="9" customFormat="1" ht="19.7" customHeight="1">
      <c r="B22" s="21">
        <v>9</v>
      </c>
      <c r="C22" s="21" t="s">
        <v>292</v>
      </c>
      <c r="D22" s="21" t="s">
        <v>144</v>
      </c>
      <c r="E22" s="75" t="s">
        <v>7489</v>
      </c>
      <c r="F22" s="22">
        <v>1</v>
      </c>
      <c r="G22" s="266">
        <v>140</v>
      </c>
      <c r="H22" s="266">
        <f t="shared" si="1"/>
        <v>140</v>
      </c>
      <c r="I22" s="167"/>
      <c r="J22" s="31" t="s">
        <v>1535</v>
      </c>
      <c r="K22" s="30" t="s">
        <v>8778</v>
      </c>
      <c r="L22" s="22"/>
      <c r="M22" s="25">
        <v>44068</v>
      </c>
      <c r="N22" s="21"/>
      <c r="O22" s="32">
        <v>44091</v>
      </c>
      <c r="P22" s="25">
        <v>44090</v>
      </c>
      <c r="Q22" s="26">
        <v>44089</v>
      </c>
    </row>
    <row r="23" spans="2:17" s="9" customFormat="1" ht="19.7" customHeight="1">
      <c r="B23" s="21">
        <v>9</v>
      </c>
      <c r="C23" s="21" t="s">
        <v>292</v>
      </c>
      <c r="D23" s="21" t="s">
        <v>144</v>
      </c>
      <c r="E23" s="75" t="s">
        <v>6806</v>
      </c>
      <c r="F23" s="22">
        <v>1</v>
      </c>
      <c r="G23" s="266">
        <v>140</v>
      </c>
      <c r="H23" s="266">
        <f t="shared" si="1"/>
        <v>140</v>
      </c>
      <c r="I23" s="167"/>
      <c r="J23" s="31" t="s">
        <v>1535</v>
      </c>
      <c r="K23" s="30" t="s">
        <v>8778</v>
      </c>
      <c r="L23" s="22"/>
      <c r="M23" s="25">
        <v>44068</v>
      </c>
      <c r="N23" s="21"/>
      <c r="O23" s="32">
        <v>44091</v>
      </c>
      <c r="P23" s="25">
        <v>44090</v>
      </c>
      <c r="Q23" s="26">
        <v>44089</v>
      </c>
    </row>
    <row r="24" spans="2:17" s="9" customFormat="1" ht="19.7" customHeight="1">
      <c r="B24" s="21">
        <v>9</v>
      </c>
      <c r="C24" s="21" t="s">
        <v>292</v>
      </c>
      <c r="D24" s="21" t="s">
        <v>144</v>
      </c>
      <c r="E24" s="75" t="s">
        <v>8780</v>
      </c>
      <c r="F24" s="22">
        <v>1</v>
      </c>
      <c r="G24" s="266">
        <v>170</v>
      </c>
      <c r="H24" s="266">
        <f t="shared" si="1"/>
        <v>170</v>
      </c>
      <c r="I24" s="167"/>
      <c r="J24" s="31" t="s">
        <v>1535</v>
      </c>
      <c r="K24" s="30" t="s">
        <v>8778</v>
      </c>
      <c r="L24" s="22"/>
      <c r="M24" s="25">
        <v>44068</v>
      </c>
      <c r="N24" s="21"/>
      <c r="O24" s="32">
        <v>44091</v>
      </c>
      <c r="P24" s="25">
        <v>44090</v>
      </c>
      <c r="Q24" s="26">
        <v>44089</v>
      </c>
    </row>
    <row r="25" spans="2:17" s="9" customFormat="1" ht="19.7" customHeight="1">
      <c r="B25" s="21">
        <v>9</v>
      </c>
      <c r="C25" s="21" t="s">
        <v>292</v>
      </c>
      <c r="D25" s="21" t="s">
        <v>144</v>
      </c>
      <c r="E25" s="75" t="s">
        <v>7012</v>
      </c>
      <c r="F25" s="1065">
        <v>0</v>
      </c>
      <c r="G25" s="266">
        <v>290</v>
      </c>
      <c r="H25" s="266">
        <f t="shared" si="1"/>
        <v>0</v>
      </c>
      <c r="I25" s="167"/>
      <c r="J25" s="31" t="s">
        <v>1535</v>
      </c>
      <c r="K25" s="1068" t="s">
        <v>8781</v>
      </c>
      <c r="L25" s="22"/>
      <c r="M25" s="25"/>
      <c r="N25" s="21"/>
      <c r="O25" s="22"/>
      <c r="P25" s="25"/>
      <c r="Q25" s="26"/>
    </row>
    <row r="26" spans="2:17" s="9" customFormat="1" ht="19.7" customHeight="1">
      <c r="B26" s="21"/>
      <c r="C26" s="21"/>
      <c r="D26" s="21"/>
      <c r="E26" s="75"/>
      <c r="F26" s="57"/>
      <c r="G26" s="266"/>
      <c r="H26" s="266"/>
      <c r="I26" s="167"/>
      <c r="J26" s="31"/>
      <c r="K26" s="285"/>
      <c r="L26" s="22"/>
      <c r="M26" s="25"/>
      <c r="N26" s="21"/>
      <c r="O26" s="22"/>
      <c r="P26" s="25"/>
      <c r="Q26" s="26"/>
    </row>
    <row r="27" spans="2:17" s="9" customFormat="1" ht="19.7" customHeight="1">
      <c r="B27" s="21">
        <v>8</v>
      </c>
      <c r="C27" s="21" t="s">
        <v>2233</v>
      </c>
      <c r="D27" s="21" t="s">
        <v>531</v>
      </c>
      <c r="E27" s="75" t="s">
        <v>7493</v>
      </c>
      <c r="F27" s="22">
        <v>1</v>
      </c>
      <c r="G27" s="266">
        <v>3824</v>
      </c>
      <c r="H27" s="266">
        <f t="shared" ref="H27:H57" si="2">F27*G27</f>
        <v>3824</v>
      </c>
      <c r="I27" s="167"/>
      <c r="J27" s="31" t="s">
        <v>1529</v>
      </c>
      <c r="K27" s="30" t="s">
        <v>8782</v>
      </c>
      <c r="L27" s="22"/>
      <c r="M27" s="25">
        <v>44067</v>
      </c>
      <c r="N27" s="21"/>
      <c r="O27" s="22"/>
      <c r="P27" s="25">
        <v>44078</v>
      </c>
      <c r="Q27" s="26">
        <v>44078</v>
      </c>
    </row>
    <row r="28" spans="2:17" s="9" customFormat="1" ht="19.7" customHeight="1">
      <c r="B28" s="21">
        <v>8</v>
      </c>
      <c r="C28" s="21" t="s">
        <v>531</v>
      </c>
      <c r="D28" s="21" t="s">
        <v>531</v>
      </c>
      <c r="E28" s="75" t="s">
        <v>8783</v>
      </c>
      <c r="F28" s="22">
        <v>1</v>
      </c>
      <c r="G28" s="266">
        <v>1910</v>
      </c>
      <c r="H28" s="266">
        <f t="shared" si="2"/>
        <v>1910</v>
      </c>
      <c r="I28" s="167"/>
      <c r="J28" s="31" t="s">
        <v>8784</v>
      </c>
      <c r="K28" s="30" t="s">
        <v>8782</v>
      </c>
      <c r="L28" s="22"/>
      <c r="M28" s="25">
        <v>44067</v>
      </c>
      <c r="N28" s="21"/>
      <c r="O28" s="22"/>
      <c r="P28" s="25">
        <v>44078</v>
      </c>
      <c r="Q28" s="26">
        <v>44078</v>
      </c>
    </row>
    <row r="29" spans="2:17" s="9" customFormat="1" ht="19.7" customHeight="1">
      <c r="B29" s="21">
        <v>8</v>
      </c>
      <c r="C29" s="21" t="s">
        <v>531</v>
      </c>
      <c r="D29" s="21" t="s">
        <v>531</v>
      </c>
      <c r="E29" s="75" t="s">
        <v>8785</v>
      </c>
      <c r="F29" s="22">
        <v>1</v>
      </c>
      <c r="G29" s="266">
        <v>1790</v>
      </c>
      <c r="H29" s="266">
        <f t="shared" si="2"/>
        <v>1790</v>
      </c>
      <c r="I29" s="167"/>
      <c r="J29" s="31" t="s">
        <v>8786</v>
      </c>
      <c r="K29" s="30" t="s">
        <v>8782</v>
      </c>
      <c r="L29" s="22"/>
      <c r="M29" s="25">
        <v>44067</v>
      </c>
      <c r="N29" s="21"/>
      <c r="O29" s="22"/>
      <c r="P29" s="25">
        <v>44078</v>
      </c>
      <c r="Q29" s="26">
        <v>44078</v>
      </c>
    </row>
    <row r="30" spans="2:17" s="9" customFormat="1" ht="19.7" customHeight="1">
      <c r="B30" s="21">
        <v>8</v>
      </c>
      <c r="C30" s="21" t="s">
        <v>531</v>
      </c>
      <c r="D30" s="21" t="s">
        <v>531</v>
      </c>
      <c r="E30" s="75" t="s">
        <v>8787</v>
      </c>
      <c r="F30" s="22">
        <v>1</v>
      </c>
      <c r="G30" s="266">
        <v>2390</v>
      </c>
      <c r="H30" s="266">
        <f t="shared" si="2"/>
        <v>2390</v>
      </c>
      <c r="I30" s="167"/>
      <c r="J30" s="31" t="s">
        <v>8788</v>
      </c>
      <c r="K30" s="30" t="s">
        <v>8782</v>
      </c>
      <c r="L30" s="22"/>
      <c r="M30" s="25">
        <v>44067</v>
      </c>
      <c r="N30" s="21"/>
      <c r="O30" s="22"/>
      <c r="P30" s="25">
        <v>44078</v>
      </c>
      <c r="Q30" s="26">
        <v>44078</v>
      </c>
    </row>
    <row r="31" spans="2:17" s="9" customFormat="1" ht="19.7" customHeight="1">
      <c r="B31" s="21">
        <v>9</v>
      </c>
      <c r="C31" s="21" t="s">
        <v>1458</v>
      </c>
      <c r="D31" s="21" t="s">
        <v>531</v>
      </c>
      <c r="E31" s="75" t="s">
        <v>8789</v>
      </c>
      <c r="F31" s="22">
        <v>50</v>
      </c>
      <c r="G31" s="266">
        <v>18</v>
      </c>
      <c r="H31" s="266">
        <f>F31*G31</f>
        <v>900</v>
      </c>
      <c r="I31" s="167"/>
      <c r="J31" s="31" t="s">
        <v>8790</v>
      </c>
      <c r="K31" s="30" t="s">
        <v>8782</v>
      </c>
      <c r="L31" s="22"/>
      <c r="M31" s="25">
        <v>44067</v>
      </c>
      <c r="N31" s="21"/>
      <c r="O31" s="22"/>
      <c r="P31" s="25">
        <v>44078</v>
      </c>
      <c r="Q31" s="26">
        <v>44078</v>
      </c>
    </row>
    <row r="32" spans="2:17" s="9" customFormat="1" ht="19.7" customHeight="1">
      <c r="B32" s="21">
        <v>9</v>
      </c>
      <c r="C32" s="21" t="s">
        <v>531</v>
      </c>
      <c r="D32" s="21" t="s">
        <v>531</v>
      </c>
      <c r="E32" s="75" t="s">
        <v>8791</v>
      </c>
      <c r="F32" s="22">
        <v>1</v>
      </c>
      <c r="G32" s="266">
        <v>2490</v>
      </c>
      <c r="H32" s="266">
        <f t="shared" si="2"/>
        <v>2490</v>
      </c>
      <c r="I32" s="167"/>
      <c r="J32" s="31" t="s">
        <v>8792</v>
      </c>
      <c r="K32" s="30" t="s">
        <v>8782</v>
      </c>
      <c r="L32" s="22"/>
      <c r="M32" s="25">
        <v>44067</v>
      </c>
      <c r="N32" s="21"/>
      <c r="O32" s="22"/>
      <c r="P32" s="25">
        <v>44078</v>
      </c>
      <c r="Q32" s="26">
        <v>44078</v>
      </c>
    </row>
    <row r="33" spans="2:17" s="9" customFormat="1" ht="19.7" customHeight="1">
      <c r="B33" s="21">
        <v>12</v>
      </c>
      <c r="C33" s="21" t="s">
        <v>2269</v>
      </c>
      <c r="D33" s="21" t="s">
        <v>531</v>
      </c>
      <c r="E33" s="75" t="s">
        <v>3704</v>
      </c>
      <c r="F33" s="22">
        <v>2</v>
      </c>
      <c r="G33" s="266">
        <v>98</v>
      </c>
      <c r="H33" s="266">
        <f t="shared" si="2"/>
        <v>196</v>
      </c>
      <c r="I33" s="167"/>
      <c r="J33" s="31" t="s">
        <v>6592</v>
      </c>
      <c r="K33" s="30" t="s">
        <v>8782</v>
      </c>
      <c r="L33" s="22"/>
      <c r="M33" s="25">
        <v>44067</v>
      </c>
      <c r="N33" s="21"/>
      <c r="O33" s="22"/>
      <c r="P33" s="25">
        <v>44078</v>
      </c>
      <c r="Q33" s="26">
        <v>44078</v>
      </c>
    </row>
    <row r="34" spans="2:17" s="9" customFormat="1" ht="19.7" customHeight="1">
      <c r="B34" s="21">
        <v>12</v>
      </c>
      <c r="C34" s="21" t="s">
        <v>531</v>
      </c>
      <c r="D34" s="21" t="s">
        <v>531</v>
      </c>
      <c r="E34" s="75" t="s">
        <v>3705</v>
      </c>
      <c r="F34" s="22">
        <v>2</v>
      </c>
      <c r="G34" s="266">
        <v>40</v>
      </c>
      <c r="H34" s="266">
        <f t="shared" si="2"/>
        <v>80</v>
      </c>
      <c r="I34" s="167"/>
      <c r="J34" s="31" t="s">
        <v>4407</v>
      </c>
      <c r="K34" s="30" t="s">
        <v>8782</v>
      </c>
      <c r="L34" s="22"/>
      <c r="M34" s="25">
        <v>44067</v>
      </c>
      <c r="N34" s="21"/>
      <c r="O34" s="22"/>
      <c r="P34" s="25">
        <v>44078</v>
      </c>
      <c r="Q34" s="26">
        <v>44078</v>
      </c>
    </row>
    <row r="35" spans="2:17" s="9" customFormat="1" ht="19.7" customHeight="1">
      <c r="B35" s="21">
        <v>12</v>
      </c>
      <c r="C35" s="21" t="s">
        <v>531</v>
      </c>
      <c r="D35" s="21" t="s">
        <v>531</v>
      </c>
      <c r="E35" s="75" t="s">
        <v>839</v>
      </c>
      <c r="F35" s="22">
        <v>1</v>
      </c>
      <c r="G35" s="266">
        <v>71</v>
      </c>
      <c r="H35" s="266">
        <f t="shared" si="2"/>
        <v>71</v>
      </c>
      <c r="I35" s="167"/>
      <c r="J35" s="31" t="s">
        <v>2679</v>
      </c>
      <c r="K35" s="30" t="s">
        <v>8782</v>
      </c>
      <c r="L35" s="22"/>
      <c r="M35" s="25">
        <v>44067</v>
      </c>
      <c r="N35" s="21"/>
      <c r="O35" s="22"/>
      <c r="P35" s="25">
        <v>44078</v>
      </c>
      <c r="Q35" s="26">
        <v>44078</v>
      </c>
    </row>
    <row r="36" spans="2:17" s="9" customFormat="1" ht="19.7" customHeight="1">
      <c r="B36" s="21">
        <v>12</v>
      </c>
      <c r="C36" s="21" t="s">
        <v>531</v>
      </c>
      <c r="D36" s="21" t="s">
        <v>531</v>
      </c>
      <c r="E36" s="75" t="s">
        <v>6593</v>
      </c>
      <c r="F36" s="22">
        <v>1</v>
      </c>
      <c r="G36" s="266">
        <v>30</v>
      </c>
      <c r="H36" s="266">
        <f t="shared" si="2"/>
        <v>30</v>
      </c>
      <c r="I36" s="167"/>
      <c r="J36" s="31" t="s">
        <v>2678</v>
      </c>
      <c r="K36" s="30" t="s">
        <v>8782</v>
      </c>
      <c r="L36" s="22"/>
      <c r="M36" s="25">
        <v>44067</v>
      </c>
      <c r="N36" s="21"/>
      <c r="O36" s="22"/>
      <c r="P36" s="25">
        <v>44078</v>
      </c>
      <c r="Q36" s="26">
        <v>44078</v>
      </c>
    </row>
    <row r="37" spans="2:17" s="9" customFormat="1" ht="19.7" customHeight="1">
      <c r="B37" s="21">
        <v>12</v>
      </c>
      <c r="C37" s="21" t="s">
        <v>531</v>
      </c>
      <c r="D37" s="21" t="s">
        <v>531</v>
      </c>
      <c r="E37" s="75" t="s">
        <v>8793</v>
      </c>
      <c r="F37" s="22">
        <v>1</v>
      </c>
      <c r="G37" s="266">
        <v>290</v>
      </c>
      <c r="H37" s="266">
        <f t="shared" si="2"/>
        <v>290</v>
      </c>
      <c r="I37" s="167"/>
      <c r="J37" s="31" t="s">
        <v>1449</v>
      </c>
      <c r="K37" s="30" t="s">
        <v>8782</v>
      </c>
      <c r="L37" s="22"/>
      <c r="M37" s="25">
        <v>44067</v>
      </c>
      <c r="N37" s="21"/>
      <c r="O37" s="22"/>
      <c r="P37" s="25">
        <v>44078</v>
      </c>
      <c r="Q37" s="26">
        <v>44078</v>
      </c>
    </row>
    <row r="38" spans="2:17" s="9" customFormat="1" ht="19.7" customHeight="1">
      <c r="B38" s="21">
        <v>12</v>
      </c>
      <c r="C38" s="21" t="s">
        <v>1458</v>
      </c>
      <c r="D38" s="21" t="s">
        <v>531</v>
      </c>
      <c r="E38" s="75" t="s">
        <v>8794</v>
      </c>
      <c r="F38" s="22">
        <v>12</v>
      </c>
      <c r="G38" s="266">
        <v>43</v>
      </c>
      <c r="H38" s="266">
        <f t="shared" si="2"/>
        <v>516</v>
      </c>
      <c r="I38" s="167"/>
      <c r="J38" s="31" t="s">
        <v>2504</v>
      </c>
      <c r="K38" s="30" t="s">
        <v>8782</v>
      </c>
      <c r="L38" s="22"/>
      <c r="M38" s="25">
        <v>44067</v>
      </c>
      <c r="N38" s="21"/>
      <c r="O38" s="22"/>
      <c r="P38" s="25">
        <v>44078</v>
      </c>
      <c r="Q38" s="26">
        <v>44078</v>
      </c>
    </row>
    <row r="39" spans="2:17" s="9" customFormat="1" ht="19.7" customHeight="1">
      <c r="B39" s="21">
        <v>12</v>
      </c>
      <c r="C39" s="21" t="s">
        <v>531</v>
      </c>
      <c r="D39" s="21" t="s">
        <v>531</v>
      </c>
      <c r="E39" s="75" t="s">
        <v>8795</v>
      </c>
      <c r="F39" s="22">
        <v>1</v>
      </c>
      <c r="G39" s="266">
        <v>2120</v>
      </c>
      <c r="H39" s="266">
        <f t="shared" si="2"/>
        <v>2120</v>
      </c>
      <c r="I39" s="167"/>
      <c r="J39" s="31" t="s">
        <v>8796</v>
      </c>
      <c r="K39" s="30" t="s">
        <v>8782</v>
      </c>
      <c r="L39" s="22"/>
      <c r="M39" s="25">
        <v>44067</v>
      </c>
      <c r="N39" s="21"/>
      <c r="O39" s="22"/>
      <c r="P39" s="25">
        <v>44078</v>
      </c>
      <c r="Q39" s="26">
        <v>44078</v>
      </c>
    </row>
    <row r="40" spans="2:17" s="9" customFormat="1" ht="19.7" customHeight="1">
      <c r="B40" s="21">
        <v>12</v>
      </c>
      <c r="C40" s="21" t="s">
        <v>531</v>
      </c>
      <c r="D40" s="21" t="s">
        <v>531</v>
      </c>
      <c r="E40" s="75" t="s">
        <v>8797</v>
      </c>
      <c r="F40" s="22">
        <v>1</v>
      </c>
      <c r="G40" s="266">
        <v>5419</v>
      </c>
      <c r="H40" s="266">
        <f>F40*G40</f>
        <v>5419</v>
      </c>
      <c r="I40" s="167"/>
      <c r="J40" s="31" t="s">
        <v>8798</v>
      </c>
      <c r="K40" s="30" t="s">
        <v>8782</v>
      </c>
      <c r="L40" s="22"/>
      <c r="M40" s="25">
        <v>44067</v>
      </c>
      <c r="N40" s="21"/>
      <c r="O40" s="22"/>
      <c r="P40" s="25">
        <v>44078</v>
      </c>
      <c r="Q40" s="26">
        <v>44078</v>
      </c>
    </row>
    <row r="41" spans="2:17" s="9" customFormat="1" ht="19.7" customHeight="1">
      <c r="B41" s="21">
        <v>12</v>
      </c>
      <c r="C41" s="21" t="s">
        <v>531</v>
      </c>
      <c r="D41" s="21" t="s">
        <v>531</v>
      </c>
      <c r="E41" s="75" t="s">
        <v>2410</v>
      </c>
      <c r="F41" s="22">
        <v>1</v>
      </c>
      <c r="G41" s="266">
        <v>3030</v>
      </c>
      <c r="H41" s="266">
        <f t="shared" si="2"/>
        <v>3030</v>
      </c>
      <c r="I41" s="167"/>
      <c r="J41" s="31" t="s">
        <v>8799</v>
      </c>
      <c r="K41" s="30" t="s">
        <v>8782</v>
      </c>
      <c r="L41" s="22"/>
      <c r="M41" s="25">
        <v>44067</v>
      </c>
      <c r="N41" s="21"/>
      <c r="O41" s="22"/>
      <c r="P41" s="25">
        <v>44078</v>
      </c>
      <c r="Q41" s="26">
        <v>44078</v>
      </c>
    </row>
    <row r="42" spans="2:17" s="9" customFormat="1" ht="19.7" customHeight="1">
      <c r="B42" s="21">
        <v>12</v>
      </c>
      <c r="C42" s="21" t="s">
        <v>531</v>
      </c>
      <c r="D42" s="21" t="s">
        <v>531</v>
      </c>
      <c r="E42" s="75" t="s">
        <v>1859</v>
      </c>
      <c r="F42" s="22">
        <v>1</v>
      </c>
      <c r="G42" s="266">
        <v>240</v>
      </c>
      <c r="H42" s="266">
        <f t="shared" si="2"/>
        <v>240</v>
      </c>
      <c r="I42" s="167"/>
      <c r="J42" s="31" t="s">
        <v>695</v>
      </c>
      <c r="K42" s="30" t="s">
        <v>8782</v>
      </c>
      <c r="L42" s="22"/>
      <c r="M42" s="25">
        <v>44067</v>
      </c>
      <c r="N42" s="21"/>
      <c r="O42" s="22"/>
      <c r="P42" s="25">
        <v>44078</v>
      </c>
      <c r="Q42" s="26">
        <v>44078</v>
      </c>
    </row>
    <row r="43" spans="2:17" s="9" customFormat="1" ht="19.7" customHeight="1">
      <c r="B43" s="21">
        <v>12</v>
      </c>
      <c r="C43" s="21" t="s">
        <v>2269</v>
      </c>
      <c r="D43" s="21" t="s">
        <v>531</v>
      </c>
      <c r="E43" s="75" t="s">
        <v>6596</v>
      </c>
      <c r="F43" s="22">
        <v>2</v>
      </c>
      <c r="G43" s="266">
        <v>147</v>
      </c>
      <c r="H43" s="266">
        <f>F43*G43</f>
        <v>294</v>
      </c>
      <c r="I43" s="167"/>
      <c r="J43" s="31" t="s">
        <v>6592</v>
      </c>
      <c r="K43" s="30" t="s">
        <v>8782</v>
      </c>
      <c r="L43" s="22"/>
      <c r="M43" s="25">
        <v>44067</v>
      </c>
      <c r="N43" s="21"/>
      <c r="O43" s="22"/>
      <c r="P43" s="25">
        <v>44078</v>
      </c>
      <c r="Q43" s="26">
        <v>44078</v>
      </c>
    </row>
    <row r="44" spans="2:17" s="9" customFormat="1" ht="19.7" customHeight="1">
      <c r="B44" s="21">
        <v>12</v>
      </c>
      <c r="C44" s="21" t="s">
        <v>531</v>
      </c>
      <c r="D44" s="21" t="s">
        <v>531</v>
      </c>
      <c r="E44" s="75" t="s">
        <v>8800</v>
      </c>
      <c r="F44" s="22">
        <v>1</v>
      </c>
      <c r="G44" s="266">
        <v>5951</v>
      </c>
      <c r="H44" s="266">
        <f t="shared" si="2"/>
        <v>5951</v>
      </c>
      <c r="I44" s="167"/>
      <c r="J44" s="31" t="s">
        <v>8801</v>
      </c>
      <c r="K44" s="30" t="s">
        <v>8782</v>
      </c>
      <c r="L44" s="22"/>
      <c r="M44" s="25">
        <v>44067</v>
      </c>
      <c r="N44" s="21"/>
      <c r="O44" s="22"/>
      <c r="P44" s="25">
        <v>44078</v>
      </c>
      <c r="Q44" s="26">
        <v>44078</v>
      </c>
    </row>
    <row r="45" spans="2:17" s="9" customFormat="1" ht="19.7" customHeight="1">
      <c r="B45" s="21">
        <v>12</v>
      </c>
      <c r="C45" s="21" t="s">
        <v>531</v>
      </c>
      <c r="D45" s="21" t="s">
        <v>531</v>
      </c>
      <c r="E45" s="75" t="s">
        <v>8802</v>
      </c>
      <c r="F45" s="22">
        <v>1</v>
      </c>
      <c r="G45" s="266">
        <v>4176</v>
      </c>
      <c r="H45" s="266">
        <f t="shared" si="2"/>
        <v>4176</v>
      </c>
      <c r="I45" s="167"/>
      <c r="J45" s="31" t="s">
        <v>8803</v>
      </c>
      <c r="K45" s="30" t="s">
        <v>8782</v>
      </c>
      <c r="L45" s="22"/>
      <c r="M45" s="25">
        <v>44067</v>
      </c>
      <c r="N45" s="21"/>
      <c r="O45" s="22"/>
      <c r="P45" s="25">
        <v>44078</v>
      </c>
      <c r="Q45" s="26">
        <v>44078</v>
      </c>
    </row>
    <row r="46" spans="2:17" s="9" customFormat="1" ht="19.7" customHeight="1">
      <c r="B46" s="21">
        <v>13</v>
      </c>
      <c r="C46" s="21" t="s">
        <v>2269</v>
      </c>
      <c r="D46" s="21" t="s">
        <v>531</v>
      </c>
      <c r="E46" s="75" t="s">
        <v>6596</v>
      </c>
      <c r="F46" s="22">
        <v>12</v>
      </c>
      <c r="G46" s="266">
        <v>147</v>
      </c>
      <c r="H46" s="266">
        <f>F46*G46</f>
        <v>1764</v>
      </c>
      <c r="I46" s="167"/>
      <c r="J46" s="31" t="s">
        <v>6592</v>
      </c>
      <c r="K46" s="30" t="s">
        <v>8782</v>
      </c>
      <c r="L46" s="22"/>
      <c r="M46" s="25">
        <v>44067</v>
      </c>
      <c r="N46" s="21"/>
      <c r="O46" s="22"/>
      <c r="P46" s="25">
        <v>44078</v>
      </c>
      <c r="Q46" s="26">
        <v>44078</v>
      </c>
    </row>
    <row r="47" spans="2:17" s="9" customFormat="1" ht="19.7" customHeight="1">
      <c r="B47" s="21">
        <v>13</v>
      </c>
      <c r="C47" s="21" t="s">
        <v>531</v>
      </c>
      <c r="D47" s="21" t="s">
        <v>531</v>
      </c>
      <c r="E47" s="75" t="s">
        <v>8804</v>
      </c>
      <c r="F47" s="22">
        <v>1</v>
      </c>
      <c r="G47" s="266">
        <v>11234</v>
      </c>
      <c r="H47" s="266">
        <f t="shared" si="2"/>
        <v>11234</v>
      </c>
      <c r="I47" s="167"/>
      <c r="J47" s="31" t="s">
        <v>8805</v>
      </c>
      <c r="K47" s="30" t="s">
        <v>8782</v>
      </c>
      <c r="L47" s="22"/>
      <c r="M47" s="25">
        <v>44067</v>
      </c>
      <c r="N47" s="21"/>
      <c r="O47" s="22"/>
      <c r="P47" s="25">
        <v>44078</v>
      </c>
      <c r="Q47" s="26">
        <v>44078</v>
      </c>
    </row>
    <row r="48" spans="2:17" s="9" customFormat="1" ht="19.7" customHeight="1">
      <c r="B48" s="21">
        <v>13</v>
      </c>
      <c r="C48" s="21" t="s">
        <v>531</v>
      </c>
      <c r="D48" s="21" t="s">
        <v>531</v>
      </c>
      <c r="E48" s="75" t="s">
        <v>8806</v>
      </c>
      <c r="F48" s="22">
        <v>2</v>
      </c>
      <c r="G48" s="266">
        <v>4503</v>
      </c>
      <c r="H48" s="266">
        <f t="shared" si="2"/>
        <v>9006</v>
      </c>
      <c r="I48" s="167"/>
      <c r="J48" s="31" t="s">
        <v>8807</v>
      </c>
      <c r="K48" s="30" t="s">
        <v>8782</v>
      </c>
      <c r="L48" s="22"/>
      <c r="M48" s="25">
        <v>44067</v>
      </c>
      <c r="N48" s="21"/>
      <c r="O48" s="22"/>
      <c r="P48" s="25">
        <v>44078</v>
      </c>
      <c r="Q48" s="26">
        <v>44078</v>
      </c>
    </row>
    <row r="49" spans="2:17" s="9" customFormat="1" ht="19.7" customHeight="1">
      <c r="B49" s="21">
        <v>13</v>
      </c>
      <c r="C49" s="21" t="s">
        <v>531</v>
      </c>
      <c r="D49" s="21" t="s">
        <v>531</v>
      </c>
      <c r="E49" s="75" t="s">
        <v>8808</v>
      </c>
      <c r="F49" s="22">
        <v>2</v>
      </c>
      <c r="G49" s="266">
        <v>6959</v>
      </c>
      <c r="H49" s="266">
        <f t="shared" si="2"/>
        <v>13918</v>
      </c>
      <c r="I49" s="167"/>
      <c r="J49" s="31" t="s">
        <v>8809</v>
      </c>
      <c r="K49" s="30" t="s">
        <v>8782</v>
      </c>
      <c r="L49" s="22"/>
      <c r="M49" s="25">
        <v>44067</v>
      </c>
      <c r="N49" s="21"/>
      <c r="O49" s="22"/>
      <c r="P49" s="25">
        <v>44078</v>
      </c>
      <c r="Q49" s="26">
        <v>44078</v>
      </c>
    </row>
    <row r="50" spans="2:17" s="9" customFormat="1" ht="19.7" customHeight="1">
      <c r="B50" s="21">
        <v>13</v>
      </c>
      <c r="C50" s="21" t="s">
        <v>531</v>
      </c>
      <c r="D50" s="21" t="s">
        <v>531</v>
      </c>
      <c r="E50" s="75" t="s">
        <v>8810</v>
      </c>
      <c r="F50" s="22">
        <v>4</v>
      </c>
      <c r="G50" s="266">
        <v>2868</v>
      </c>
      <c r="H50" s="266">
        <f t="shared" si="2"/>
        <v>11472</v>
      </c>
      <c r="I50" s="167"/>
      <c r="J50" s="31" t="s">
        <v>8811</v>
      </c>
      <c r="K50" s="30" t="s">
        <v>8782</v>
      </c>
      <c r="L50" s="22"/>
      <c r="M50" s="25">
        <v>44067</v>
      </c>
      <c r="N50" s="21"/>
      <c r="O50" s="22"/>
      <c r="P50" s="25">
        <v>44078</v>
      </c>
      <c r="Q50" s="26">
        <v>44078</v>
      </c>
    </row>
    <row r="51" spans="2:17" s="9" customFormat="1" ht="19.7" customHeight="1">
      <c r="B51" s="21">
        <v>13</v>
      </c>
      <c r="C51" s="21" t="s">
        <v>531</v>
      </c>
      <c r="D51" s="21" t="s">
        <v>531</v>
      </c>
      <c r="E51" s="75" t="s">
        <v>8812</v>
      </c>
      <c r="F51" s="22">
        <v>4</v>
      </c>
      <c r="G51" s="266">
        <v>3427</v>
      </c>
      <c r="H51" s="266">
        <f>F51*G51</f>
        <v>13708</v>
      </c>
      <c r="I51" s="167"/>
      <c r="J51" s="31" t="s">
        <v>8813</v>
      </c>
      <c r="K51" s="30" t="s">
        <v>8782</v>
      </c>
      <c r="L51" s="22"/>
      <c r="M51" s="25">
        <v>44067</v>
      </c>
      <c r="N51" s="21"/>
      <c r="O51" s="22"/>
      <c r="P51" s="25">
        <v>44078</v>
      </c>
      <c r="Q51" s="26">
        <v>44078</v>
      </c>
    </row>
    <row r="52" spans="2:17" s="9" customFormat="1" ht="19.7" customHeight="1">
      <c r="B52" s="21">
        <v>13</v>
      </c>
      <c r="C52" s="21" t="s">
        <v>531</v>
      </c>
      <c r="D52" s="21" t="s">
        <v>531</v>
      </c>
      <c r="E52" s="75" t="s">
        <v>8814</v>
      </c>
      <c r="F52" s="22">
        <v>4</v>
      </c>
      <c r="G52" s="266">
        <v>3519</v>
      </c>
      <c r="H52" s="266">
        <f>F52*G52</f>
        <v>14076</v>
      </c>
      <c r="I52" s="167"/>
      <c r="J52" s="31" t="s">
        <v>8815</v>
      </c>
      <c r="K52" s="30" t="s">
        <v>8782</v>
      </c>
      <c r="L52" s="22"/>
      <c r="M52" s="25">
        <v>44067</v>
      </c>
      <c r="N52" s="21"/>
      <c r="O52" s="22"/>
      <c r="P52" s="25">
        <v>44078</v>
      </c>
      <c r="Q52" s="26">
        <v>44078</v>
      </c>
    </row>
    <row r="53" spans="2:17" s="9" customFormat="1" ht="19.7" customHeight="1">
      <c r="B53" s="21"/>
      <c r="C53" s="21"/>
      <c r="D53" s="21"/>
      <c r="E53" s="75"/>
      <c r="F53" s="22"/>
      <c r="G53" s="266">
        <v>0</v>
      </c>
      <c r="H53" s="266">
        <f t="shared" si="2"/>
        <v>0</v>
      </c>
      <c r="I53" s="167"/>
      <c r="J53" s="31"/>
      <c r="K53" s="22"/>
      <c r="L53" s="22"/>
      <c r="M53" s="25"/>
      <c r="N53" s="21"/>
      <c r="O53" s="22"/>
      <c r="P53" s="25"/>
      <c r="Q53" s="26"/>
    </row>
    <row r="54" spans="2:17" s="9" customFormat="1" ht="19.7" customHeight="1">
      <c r="B54" s="21">
        <v>14</v>
      </c>
      <c r="C54" s="21" t="s">
        <v>531</v>
      </c>
      <c r="D54" s="21" t="s">
        <v>531</v>
      </c>
      <c r="E54" s="75" t="s">
        <v>8816</v>
      </c>
      <c r="F54" s="22">
        <v>4</v>
      </c>
      <c r="G54" s="266">
        <v>138</v>
      </c>
      <c r="H54" s="266">
        <f>F54*G54</f>
        <v>552</v>
      </c>
      <c r="I54" s="167"/>
      <c r="J54" s="31" t="s">
        <v>3708</v>
      </c>
      <c r="K54" s="30" t="s">
        <v>8782</v>
      </c>
      <c r="L54" s="22"/>
      <c r="M54" s="25">
        <v>44083</v>
      </c>
      <c r="N54" s="21"/>
      <c r="O54" s="22"/>
      <c r="P54" s="25">
        <v>44084</v>
      </c>
      <c r="Q54" s="26">
        <v>44084</v>
      </c>
    </row>
    <row r="55" spans="2:17" s="9" customFormat="1" ht="19.7" customHeight="1">
      <c r="B55" s="21">
        <v>14</v>
      </c>
      <c r="C55" s="21" t="s">
        <v>1458</v>
      </c>
      <c r="D55" s="21" t="s">
        <v>531</v>
      </c>
      <c r="E55" s="75" t="s">
        <v>8817</v>
      </c>
      <c r="F55" s="22">
        <v>20</v>
      </c>
      <c r="G55" s="266">
        <v>44</v>
      </c>
      <c r="H55" s="266">
        <f>F55*G55</f>
        <v>880</v>
      </c>
      <c r="I55" s="167"/>
      <c r="J55" s="31" t="s">
        <v>1934</v>
      </c>
      <c r="K55" s="30" t="s">
        <v>8782</v>
      </c>
      <c r="L55" s="22"/>
      <c r="M55" s="25">
        <v>44083</v>
      </c>
      <c r="N55" s="21"/>
      <c r="O55" s="22"/>
      <c r="P55" s="25">
        <v>44084</v>
      </c>
      <c r="Q55" s="26">
        <v>44084</v>
      </c>
    </row>
    <row r="56" spans="2:17" s="9" customFormat="1" ht="19.7" customHeight="1">
      <c r="B56" s="21">
        <v>3</v>
      </c>
      <c r="C56" s="21" t="s">
        <v>664</v>
      </c>
      <c r="D56" s="21" t="s">
        <v>531</v>
      </c>
      <c r="E56" s="75" t="s">
        <v>665</v>
      </c>
      <c r="F56" s="22">
        <v>1</v>
      </c>
      <c r="G56" s="266">
        <v>898</v>
      </c>
      <c r="H56" s="266">
        <f>F56*G56</f>
        <v>898</v>
      </c>
      <c r="I56" s="167"/>
      <c r="J56" s="31" t="s">
        <v>4419</v>
      </c>
      <c r="K56" s="30" t="s">
        <v>8782</v>
      </c>
      <c r="L56" s="22"/>
      <c r="M56" s="25">
        <v>44083</v>
      </c>
      <c r="N56" s="21"/>
      <c r="O56" s="22"/>
      <c r="P56" s="25">
        <v>44084</v>
      </c>
      <c r="Q56" s="26">
        <v>44084</v>
      </c>
    </row>
    <row r="57" spans="2:17" s="9" customFormat="1" ht="19.7" customHeight="1">
      <c r="B57" s="21"/>
      <c r="C57" s="21"/>
      <c r="D57" s="21"/>
      <c r="E57" s="75"/>
      <c r="F57" s="22"/>
      <c r="G57" s="266">
        <v>0</v>
      </c>
      <c r="H57" s="266">
        <f t="shared" si="2"/>
        <v>0</v>
      </c>
      <c r="I57" s="167"/>
      <c r="J57" s="31"/>
      <c r="K57" s="22"/>
      <c r="L57" s="22"/>
      <c r="M57" s="25"/>
      <c r="N57" s="21"/>
      <c r="O57" s="22"/>
      <c r="P57" s="25"/>
      <c r="Q57" s="26"/>
    </row>
    <row r="58" spans="2:17" s="9" customFormat="1" ht="19.7" customHeight="1">
      <c r="B58" s="21">
        <v>10</v>
      </c>
      <c r="C58" s="21" t="s">
        <v>292</v>
      </c>
      <c r="D58" s="21" t="s">
        <v>531</v>
      </c>
      <c r="E58" s="75" t="s">
        <v>4927</v>
      </c>
      <c r="F58" s="22">
        <v>2</v>
      </c>
      <c r="G58" s="266">
        <v>378</v>
      </c>
      <c r="H58" s="266">
        <f>F58*G58</f>
        <v>756</v>
      </c>
      <c r="I58" s="167"/>
      <c r="J58" s="31" t="s">
        <v>1535</v>
      </c>
      <c r="K58" s="30" t="s">
        <v>8782</v>
      </c>
      <c r="L58" s="22"/>
      <c r="M58" s="25">
        <v>44084</v>
      </c>
      <c r="N58" s="21"/>
      <c r="O58" s="22"/>
      <c r="P58" s="25">
        <v>44085</v>
      </c>
      <c r="Q58" s="26">
        <v>44085</v>
      </c>
    </row>
    <row r="59" spans="2:17" s="9" customFormat="1" ht="19.7" customHeight="1">
      <c r="B59" s="21"/>
      <c r="C59" s="21"/>
      <c r="D59" s="21"/>
      <c r="E59" s="75"/>
      <c r="F59" s="22"/>
      <c r="G59" s="266">
        <v>0</v>
      </c>
      <c r="H59" s="266">
        <f>F59*G59</f>
        <v>0</v>
      </c>
      <c r="I59" s="167"/>
      <c r="J59" s="31"/>
      <c r="K59" s="22"/>
      <c r="L59" s="22"/>
      <c r="M59" s="25"/>
      <c r="N59" s="21"/>
      <c r="O59" s="22"/>
      <c r="P59" s="25"/>
      <c r="Q59" s="26"/>
    </row>
    <row r="60" spans="2:17" s="9" customFormat="1" ht="19.7" customHeight="1">
      <c r="B60" s="21">
        <v>14</v>
      </c>
      <c r="C60" s="21" t="s">
        <v>531</v>
      </c>
      <c r="D60" s="21" t="s">
        <v>531</v>
      </c>
      <c r="E60" s="75" t="s">
        <v>8818</v>
      </c>
      <c r="F60" s="22">
        <v>2</v>
      </c>
      <c r="G60" s="266">
        <v>4501</v>
      </c>
      <c r="H60" s="266">
        <f>F60*G60</f>
        <v>9002</v>
      </c>
      <c r="I60" s="167"/>
      <c r="J60" s="31" t="s">
        <v>8819</v>
      </c>
      <c r="K60" s="30" t="s">
        <v>8782</v>
      </c>
      <c r="L60" s="22"/>
      <c r="M60" s="25">
        <v>44098</v>
      </c>
      <c r="N60" s="21"/>
      <c r="O60" s="22"/>
      <c r="P60" s="25">
        <v>44111</v>
      </c>
      <c r="Q60" s="26">
        <v>44111</v>
      </c>
    </row>
    <row r="61" spans="2:17" s="9" customFormat="1" ht="19.7" customHeight="1">
      <c r="B61" s="21">
        <v>9</v>
      </c>
      <c r="C61" s="21" t="s">
        <v>531</v>
      </c>
      <c r="D61" s="21" t="s">
        <v>531</v>
      </c>
      <c r="E61" s="75" t="s">
        <v>8820</v>
      </c>
      <c r="F61" s="22">
        <v>1</v>
      </c>
      <c r="G61" s="266">
        <v>2680</v>
      </c>
      <c r="H61" s="266">
        <f>F61*G61</f>
        <v>2680</v>
      </c>
      <c r="I61" s="167"/>
      <c r="J61" s="31" t="s">
        <v>8821</v>
      </c>
      <c r="K61" s="30" t="s">
        <v>8782</v>
      </c>
      <c r="L61" s="22"/>
      <c r="M61" s="25">
        <v>44102</v>
      </c>
      <c r="N61" s="21"/>
      <c r="O61" s="32"/>
      <c r="P61" s="25">
        <v>44105</v>
      </c>
      <c r="Q61" s="26">
        <v>44105</v>
      </c>
    </row>
  </sheetData>
  <autoFilter ref="B8:O15" xr:uid="{C41B8664-A034-4A5D-A996-68732F37048B}"/>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B31AC-8D23-402B-B092-E753394F6EDF}">
  <dimension ref="B2:Q92"/>
  <sheetViews>
    <sheetView zoomScale="85" zoomScaleNormal="85" workbookViewId="0">
      <pane xSplit="10" ySplit="8" topLeftCell="M9" activePane="bottomRight" state="frozen"/>
      <selection pane="topRight" activeCell="K1" sqref="K1"/>
      <selection pane="bottomLeft" activeCell="A9" sqref="A9"/>
      <selection pane="bottomRight" activeCell="Q30" sqref="Q30"/>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8822</v>
      </c>
      <c r="G2" s="4" t="s">
        <v>2</v>
      </c>
      <c r="H2" s="5"/>
      <c r="I2" s="6"/>
      <c r="J2" s="7">
        <f>SUM(H:H)</f>
        <v>1132751</v>
      </c>
    </row>
    <row r="3" spans="2:17" ht="20.100000000000001" customHeight="1">
      <c r="B3" s="1" t="s">
        <v>3</v>
      </c>
      <c r="C3" s="1"/>
      <c r="D3" s="1"/>
      <c r="E3" s="98" t="s">
        <v>3768</v>
      </c>
    </row>
    <row r="4" spans="2:17" ht="20.100000000000001" customHeight="1">
      <c r="B4" s="1" t="s">
        <v>5</v>
      </c>
      <c r="C4" s="1"/>
      <c r="D4" s="1"/>
      <c r="E4" s="98">
        <v>180121</v>
      </c>
    </row>
    <row r="5" spans="2:17" ht="20.100000000000001" customHeight="1">
      <c r="B5" s="1" t="s">
        <v>6</v>
      </c>
      <c r="C5" s="1"/>
      <c r="D5" s="1"/>
      <c r="E5" s="102">
        <v>44097</v>
      </c>
    </row>
    <row r="6" spans="2:17" ht="20.100000000000001" customHeight="1">
      <c r="B6" s="1" t="s">
        <v>7</v>
      </c>
      <c r="C6" s="1"/>
      <c r="D6" s="1"/>
      <c r="E6" s="102"/>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F9*G9</f>
        <v>0</v>
      </c>
      <c r="I9" s="167"/>
      <c r="J9" s="30"/>
      <c r="K9" s="30"/>
      <c r="L9" s="22"/>
      <c r="M9" s="25"/>
      <c r="N9" s="21"/>
      <c r="O9" s="22"/>
      <c r="P9" s="25"/>
      <c r="Q9" s="26"/>
    </row>
    <row r="10" spans="2:17" s="9" customFormat="1" ht="19.7" customHeight="1">
      <c r="B10" s="2003">
        <v>1</v>
      </c>
      <c r="C10" s="2003" t="s">
        <v>1729</v>
      </c>
      <c r="D10" s="2003" t="s">
        <v>1729</v>
      </c>
      <c r="E10" s="2264" t="s">
        <v>8823</v>
      </c>
      <c r="F10" s="2005">
        <v>1</v>
      </c>
      <c r="G10" s="2006">
        <v>0</v>
      </c>
      <c r="H10" s="2006">
        <f>F10*G10</f>
        <v>0</v>
      </c>
      <c r="I10" s="2007"/>
      <c r="J10" s="2008" t="s">
        <v>8824</v>
      </c>
      <c r="K10" s="30" t="s">
        <v>8825</v>
      </c>
      <c r="L10" s="22"/>
      <c r="M10" s="25">
        <v>44075</v>
      </c>
      <c r="N10" s="21"/>
      <c r="O10" s="32">
        <v>44098</v>
      </c>
      <c r="P10" s="25"/>
      <c r="Q10" s="26"/>
    </row>
    <row r="11" spans="2:17" s="9" customFormat="1" ht="19.7" customHeight="1">
      <c r="B11" s="21">
        <v>1</v>
      </c>
      <c r="C11" s="21" t="s">
        <v>1729</v>
      </c>
      <c r="D11" s="21" t="s">
        <v>1729</v>
      </c>
      <c r="E11" s="75" t="s">
        <v>8826</v>
      </c>
      <c r="F11" s="22">
        <v>1</v>
      </c>
      <c r="G11" s="266">
        <v>770000</v>
      </c>
      <c r="H11" s="266">
        <f>F11*G11</f>
        <v>770000</v>
      </c>
      <c r="I11" s="167"/>
      <c r="J11" s="31" t="s">
        <v>4083</v>
      </c>
      <c r="K11" s="30" t="s">
        <v>8827</v>
      </c>
      <c r="L11" s="22"/>
      <c r="M11" s="25">
        <v>44075</v>
      </c>
      <c r="N11" s="21"/>
      <c r="O11" s="32">
        <v>44098</v>
      </c>
      <c r="P11" s="25">
        <v>44098</v>
      </c>
      <c r="Q11" s="26">
        <v>44098</v>
      </c>
    </row>
    <row r="12" spans="2:17" s="9" customFormat="1" ht="19.7" customHeight="1">
      <c r="B12" s="21">
        <v>1</v>
      </c>
      <c r="C12" s="21" t="s">
        <v>1729</v>
      </c>
      <c r="D12" s="21" t="s">
        <v>1729</v>
      </c>
      <c r="E12" s="235" t="s">
        <v>2379</v>
      </c>
      <c r="F12" s="22">
        <v>1</v>
      </c>
      <c r="G12" s="266">
        <v>12000</v>
      </c>
      <c r="H12" s="266">
        <f>F12*G12</f>
        <v>12000</v>
      </c>
      <c r="I12" s="167"/>
      <c r="J12" s="31"/>
      <c r="K12" s="30" t="s">
        <v>8827</v>
      </c>
      <c r="L12" s="22"/>
      <c r="M12" s="25">
        <v>44075</v>
      </c>
      <c r="N12" s="21"/>
      <c r="O12" s="32">
        <v>44098</v>
      </c>
      <c r="P12" s="25">
        <v>44098</v>
      </c>
      <c r="Q12" s="26">
        <v>44098</v>
      </c>
    </row>
    <row r="13" spans="2:17" s="9" customFormat="1" ht="19.7" customHeight="1">
      <c r="B13" s="21">
        <v>4</v>
      </c>
      <c r="C13" s="21" t="s">
        <v>1729</v>
      </c>
      <c r="D13" s="21" t="s">
        <v>1729</v>
      </c>
      <c r="E13" s="31" t="s">
        <v>3673</v>
      </c>
      <c r="F13" s="22">
        <v>1</v>
      </c>
      <c r="G13" s="266">
        <v>20000</v>
      </c>
      <c r="H13" s="266">
        <f>F13*G13</f>
        <v>20000</v>
      </c>
      <c r="I13" s="167"/>
      <c r="J13" s="31"/>
      <c r="K13" s="30" t="s">
        <v>8827</v>
      </c>
      <c r="L13" s="22"/>
      <c r="M13" s="25">
        <v>44075</v>
      </c>
      <c r="N13" s="21"/>
      <c r="O13" s="32">
        <v>44098</v>
      </c>
      <c r="P13" s="25">
        <v>44098</v>
      </c>
      <c r="Q13" s="26">
        <v>44098</v>
      </c>
    </row>
    <row r="14" spans="2:17" s="9" customFormat="1" ht="19.7" customHeight="1">
      <c r="B14" s="21"/>
      <c r="C14" s="21"/>
      <c r="D14" s="21"/>
      <c r="E14" s="31"/>
      <c r="F14" s="22"/>
      <c r="G14" s="266"/>
      <c r="H14" s="266"/>
      <c r="I14" s="167"/>
      <c r="J14" s="31"/>
      <c r="K14" s="30"/>
      <c r="L14" s="22"/>
      <c r="M14" s="25"/>
      <c r="N14" s="21"/>
      <c r="O14" s="32"/>
      <c r="P14" s="25"/>
      <c r="Q14" s="26"/>
    </row>
    <row r="15" spans="2:17" s="9" customFormat="1" ht="19.7" customHeight="1">
      <c r="B15" s="21">
        <v>3</v>
      </c>
      <c r="C15" s="208" t="s">
        <v>256</v>
      </c>
      <c r="D15" s="208" t="s">
        <v>177</v>
      </c>
      <c r="E15" s="245" t="s">
        <v>1487</v>
      </c>
      <c r="F15" s="44">
        <v>1</v>
      </c>
      <c r="G15" s="215">
        <v>1720</v>
      </c>
      <c r="H15" s="221">
        <f>F15*G15</f>
        <v>1720</v>
      </c>
      <c r="I15" s="205"/>
      <c r="J15" s="211" t="s">
        <v>1488</v>
      </c>
      <c r="K15" s="22"/>
      <c r="L15" s="22"/>
      <c r="M15" s="25">
        <v>44076</v>
      </c>
      <c r="N15" s="21"/>
      <c r="O15" s="32">
        <v>44098</v>
      </c>
      <c r="P15" s="25">
        <v>44098</v>
      </c>
      <c r="Q15" s="26">
        <v>44098</v>
      </c>
    </row>
    <row r="16" spans="2:17" s="9" customFormat="1" ht="19.7" customHeight="1">
      <c r="B16" s="21">
        <v>3</v>
      </c>
      <c r="C16" s="208" t="s">
        <v>1489</v>
      </c>
      <c r="D16" s="208" t="s">
        <v>144</v>
      </c>
      <c r="E16" s="245" t="s">
        <v>1490</v>
      </c>
      <c r="F16" s="44">
        <v>1</v>
      </c>
      <c r="G16" s="215">
        <v>8930</v>
      </c>
      <c r="H16" s="221">
        <f>F16*G16</f>
        <v>8930</v>
      </c>
      <c r="I16" s="205"/>
      <c r="J16" s="211" t="s">
        <v>1491</v>
      </c>
      <c r="K16" s="22"/>
      <c r="L16" s="22"/>
      <c r="M16" s="25">
        <v>44076</v>
      </c>
      <c r="N16" s="21"/>
      <c r="O16" s="32">
        <v>44098</v>
      </c>
      <c r="P16" s="25"/>
      <c r="Q16" s="26">
        <v>44091</v>
      </c>
    </row>
    <row r="17" spans="2:17" s="9" customFormat="1" ht="19.7" customHeight="1">
      <c r="B17" s="21">
        <v>3</v>
      </c>
      <c r="C17" s="208" t="s">
        <v>181</v>
      </c>
      <c r="D17" s="208" t="s">
        <v>144</v>
      </c>
      <c r="E17" s="245" t="s">
        <v>1492</v>
      </c>
      <c r="F17" s="44">
        <v>1</v>
      </c>
      <c r="G17" s="215">
        <v>3090</v>
      </c>
      <c r="H17" s="221">
        <f t="shared" ref="H17:H25" si="0">F17*G17</f>
        <v>3090</v>
      </c>
      <c r="I17" s="205"/>
      <c r="J17" s="211" t="s">
        <v>1493</v>
      </c>
      <c r="K17" s="22"/>
      <c r="L17" s="22"/>
      <c r="M17" s="25">
        <v>44076</v>
      </c>
      <c r="N17" s="21"/>
      <c r="O17" s="32">
        <v>44098</v>
      </c>
      <c r="P17" s="25"/>
      <c r="Q17" s="26">
        <v>44091</v>
      </c>
    </row>
    <row r="18" spans="2:17" s="9" customFormat="1" ht="19.7" customHeight="1">
      <c r="B18" s="21">
        <v>3</v>
      </c>
      <c r="C18" s="208" t="s">
        <v>181</v>
      </c>
      <c r="D18" s="208" t="s">
        <v>144</v>
      </c>
      <c r="E18" s="245" t="s">
        <v>1494</v>
      </c>
      <c r="F18" s="44">
        <v>1</v>
      </c>
      <c r="G18" s="215">
        <v>3970</v>
      </c>
      <c r="H18" s="221">
        <f t="shared" si="0"/>
        <v>3970</v>
      </c>
      <c r="I18" s="205"/>
      <c r="J18" s="211" t="s">
        <v>1493</v>
      </c>
      <c r="K18" s="22"/>
      <c r="L18" s="22"/>
      <c r="M18" s="25">
        <v>44076</v>
      </c>
      <c r="N18" s="21"/>
      <c r="O18" s="32">
        <v>44098</v>
      </c>
      <c r="P18" s="25"/>
      <c r="Q18" s="26">
        <v>44091</v>
      </c>
    </row>
    <row r="19" spans="2:17" s="9" customFormat="1" ht="19.7" customHeight="1">
      <c r="B19" s="21">
        <v>3</v>
      </c>
      <c r="C19" s="208" t="s">
        <v>1489</v>
      </c>
      <c r="D19" s="208" t="s">
        <v>144</v>
      </c>
      <c r="E19" s="245" t="s">
        <v>1495</v>
      </c>
      <c r="F19" s="44">
        <v>20</v>
      </c>
      <c r="G19" s="215">
        <v>60</v>
      </c>
      <c r="H19" s="221">
        <f t="shared" si="0"/>
        <v>1200</v>
      </c>
      <c r="I19" s="205"/>
      <c r="J19" s="959" t="s">
        <v>1496</v>
      </c>
      <c r="K19" s="22"/>
      <c r="L19" s="22"/>
      <c r="M19" s="25">
        <v>44076</v>
      </c>
      <c r="N19" s="21"/>
      <c r="O19" s="32">
        <v>44098</v>
      </c>
      <c r="P19" s="25"/>
      <c r="Q19" s="26">
        <v>44091</v>
      </c>
    </row>
    <row r="20" spans="2:17" s="9" customFormat="1" ht="19.7" customHeight="1">
      <c r="B20" s="21">
        <v>3</v>
      </c>
      <c r="C20" s="208" t="s">
        <v>1489</v>
      </c>
      <c r="D20" s="208" t="s">
        <v>144</v>
      </c>
      <c r="E20" s="245" t="s">
        <v>1499</v>
      </c>
      <c r="F20" s="44">
        <v>4</v>
      </c>
      <c r="G20" s="215">
        <v>30</v>
      </c>
      <c r="H20" s="221">
        <f>F20*G20</f>
        <v>120</v>
      </c>
      <c r="I20" s="205"/>
      <c r="J20" s="211" t="s">
        <v>1500</v>
      </c>
      <c r="K20" s="22"/>
      <c r="L20" s="22"/>
      <c r="M20" s="25">
        <v>44076</v>
      </c>
      <c r="N20" s="21"/>
      <c r="O20" s="32">
        <v>44098</v>
      </c>
      <c r="P20" s="25"/>
      <c r="Q20" s="26">
        <v>44091</v>
      </c>
    </row>
    <row r="21" spans="2:17" s="9" customFormat="1" ht="19.7" customHeight="1">
      <c r="B21" s="21">
        <v>3</v>
      </c>
      <c r="C21" s="208" t="s">
        <v>1489</v>
      </c>
      <c r="D21" s="208" t="s">
        <v>144</v>
      </c>
      <c r="E21" s="245" t="s">
        <v>1497</v>
      </c>
      <c r="F21" s="44">
        <v>4</v>
      </c>
      <c r="G21" s="215">
        <v>90</v>
      </c>
      <c r="H21" s="221">
        <f t="shared" si="0"/>
        <v>360</v>
      </c>
      <c r="I21" s="205"/>
      <c r="J21" s="211" t="s">
        <v>1498</v>
      </c>
      <c r="K21" s="22"/>
      <c r="L21" s="22"/>
      <c r="M21" s="25">
        <v>44076</v>
      </c>
      <c r="N21" s="21"/>
      <c r="O21" s="32">
        <v>44098</v>
      </c>
      <c r="P21" s="25"/>
      <c r="Q21" s="26">
        <v>44091</v>
      </c>
    </row>
    <row r="22" spans="2:17" s="9" customFormat="1" ht="19.7" customHeight="1">
      <c r="B22" s="21">
        <v>3</v>
      </c>
      <c r="C22" s="208" t="s">
        <v>1489</v>
      </c>
      <c r="D22" s="208" t="s">
        <v>144</v>
      </c>
      <c r="E22" s="245" t="s">
        <v>1501</v>
      </c>
      <c r="F22" s="44">
        <v>4</v>
      </c>
      <c r="G22" s="215">
        <v>35</v>
      </c>
      <c r="H22" s="221">
        <f t="shared" si="0"/>
        <v>140</v>
      </c>
      <c r="I22" s="205"/>
      <c r="J22" s="211" t="s">
        <v>1502</v>
      </c>
      <c r="K22" s="22"/>
      <c r="L22" s="22"/>
      <c r="M22" s="25">
        <v>44076</v>
      </c>
      <c r="N22" s="21"/>
      <c r="O22" s="32">
        <v>44098</v>
      </c>
      <c r="P22" s="25"/>
      <c r="Q22" s="26">
        <v>44091</v>
      </c>
    </row>
    <row r="23" spans="2:17" s="9" customFormat="1" ht="19.7" customHeight="1">
      <c r="B23" s="21">
        <v>20</v>
      </c>
      <c r="C23" s="208" t="s">
        <v>1503</v>
      </c>
      <c r="D23" s="208" t="s">
        <v>1504</v>
      </c>
      <c r="E23" s="245" t="s">
        <v>1505</v>
      </c>
      <c r="F23" s="44">
        <v>1</v>
      </c>
      <c r="G23" s="215">
        <v>27200</v>
      </c>
      <c r="H23" s="221">
        <f t="shared" si="0"/>
        <v>27200</v>
      </c>
      <c r="I23" s="205"/>
      <c r="J23" s="211" t="s">
        <v>1506</v>
      </c>
      <c r="K23" s="22" t="s">
        <v>8828</v>
      </c>
      <c r="L23" s="22"/>
      <c r="M23" s="25">
        <v>44077</v>
      </c>
      <c r="N23" s="21"/>
      <c r="O23" s="32">
        <v>44098</v>
      </c>
      <c r="P23" s="32">
        <v>44098</v>
      </c>
      <c r="Q23" s="26">
        <v>44098</v>
      </c>
    </row>
    <row r="24" spans="2:17" s="9" customFormat="1" ht="19.7" customHeight="1">
      <c r="B24" s="21">
        <v>20</v>
      </c>
      <c r="C24" s="208" t="s">
        <v>1503</v>
      </c>
      <c r="D24" s="208" t="s">
        <v>1504</v>
      </c>
      <c r="E24" s="245" t="s">
        <v>8829</v>
      </c>
      <c r="F24" s="44">
        <v>1</v>
      </c>
      <c r="G24" s="215">
        <v>7120</v>
      </c>
      <c r="H24" s="221">
        <f t="shared" si="0"/>
        <v>7120</v>
      </c>
      <c r="I24" s="205"/>
      <c r="J24" s="211" t="s">
        <v>8830</v>
      </c>
      <c r="K24" s="22" t="s">
        <v>8828</v>
      </c>
      <c r="L24" s="22"/>
      <c r="M24" s="25">
        <v>44077</v>
      </c>
      <c r="N24" s="21"/>
      <c r="O24" s="32">
        <v>44098</v>
      </c>
      <c r="P24" s="32">
        <v>44098</v>
      </c>
      <c r="Q24" s="26">
        <v>44098</v>
      </c>
    </row>
    <row r="25" spans="2:17" s="9" customFormat="1" ht="19.7" customHeight="1">
      <c r="B25" s="21">
        <v>20</v>
      </c>
      <c r="C25" s="208" t="s">
        <v>1503</v>
      </c>
      <c r="D25" s="208" t="s">
        <v>1504</v>
      </c>
      <c r="E25" s="245" t="s">
        <v>3677</v>
      </c>
      <c r="F25" s="44">
        <v>1</v>
      </c>
      <c r="G25" s="215">
        <v>41360</v>
      </c>
      <c r="H25" s="221">
        <f t="shared" si="0"/>
        <v>41360</v>
      </c>
      <c r="I25" s="205"/>
      <c r="J25" s="211" t="s">
        <v>1510</v>
      </c>
      <c r="K25" s="22" t="s">
        <v>8828</v>
      </c>
      <c r="L25" s="22"/>
      <c r="M25" s="25">
        <v>44077</v>
      </c>
      <c r="N25" s="21"/>
      <c r="O25" s="32">
        <v>44098</v>
      </c>
      <c r="P25" s="32">
        <v>44098</v>
      </c>
      <c r="Q25" s="26">
        <v>44098</v>
      </c>
    </row>
    <row r="26" spans="2:17" s="9" customFormat="1" ht="19.7" customHeight="1">
      <c r="B26" s="21"/>
      <c r="C26" s="21"/>
      <c r="D26" s="21"/>
      <c r="E26" s="75"/>
      <c r="F26" s="22"/>
      <c r="G26" s="266">
        <v>0</v>
      </c>
      <c r="H26" s="266">
        <f>F26*G26</f>
        <v>0</v>
      </c>
      <c r="I26" s="167"/>
      <c r="J26" s="31"/>
      <c r="K26" s="22"/>
      <c r="L26" s="22"/>
      <c r="M26" s="25"/>
      <c r="N26" s="21"/>
      <c r="O26" s="32"/>
      <c r="P26" s="25"/>
      <c r="Q26" s="26"/>
    </row>
    <row r="27" spans="2:17" s="9" customFormat="1" ht="19.7" customHeight="1">
      <c r="B27" s="21">
        <v>3</v>
      </c>
      <c r="C27" s="21" t="s">
        <v>531</v>
      </c>
      <c r="D27" s="21" t="s">
        <v>531</v>
      </c>
      <c r="E27" s="75" t="s">
        <v>8831</v>
      </c>
      <c r="F27" s="22">
        <v>1</v>
      </c>
      <c r="G27" s="266">
        <v>8909</v>
      </c>
      <c r="H27" s="266">
        <f>F27*G27</f>
        <v>8909</v>
      </c>
      <c r="I27" s="167"/>
      <c r="J27" s="31" t="s">
        <v>8832</v>
      </c>
      <c r="K27" s="22"/>
      <c r="L27" s="22"/>
      <c r="M27" s="25">
        <v>44076</v>
      </c>
      <c r="N27" s="21"/>
      <c r="O27" s="32"/>
      <c r="P27" s="25">
        <v>44091</v>
      </c>
      <c r="Q27" s="26">
        <v>44091</v>
      </c>
    </row>
    <row r="28" spans="2:17" s="9" customFormat="1" ht="19.7" customHeight="1">
      <c r="B28" s="21"/>
      <c r="C28" s="21"/>
      <c r="D28" s="21"/>
      <c r="E28" s="75"/>
      <c r="F28" s="22"/>
      <c r="G28" s="266">
        <v>0</v>
      </c>
      <c r="H28" s="266">
        <f>F28*G28</f>
        <v>0</v>
      </c>
      <c r="I28" s="167"/>
      <c r="J28" s="31"/>
      <c r="K28" s="22"/>
      <c r="L28" s="22"/>
      <c r="M28" s="25"/>
      <c r="N28" s="21"/>
      <c r="O28" s="22"/>
      <c r="P28" s="25"/>
      <c r="Q28" s="26"/>
    </row>
    <row r="29" spans="2:17" s="9" customFormat="1" ht="19.7" customHeight="1">
      <c r="B29" s="21">
        <v>6</v>
      </c>
      <c r="C29" s="21" t="s">
        <v>4761</v>
      </c>
      <c r="D29" s="21" t="s">
        <v>4761</v>
      </c>
      <c r="E29" s="75" t="s">
        <v>8833</v>
      </c>
      <c r="F29" s="22">
        <v>1</v>
      </c>
      <c r="G29" s="266">
        <v>25800</v>
      </c>
      <c r="H29" s="266">
        <f t="shared" ref="H29:H46" si="1">F29*G29</f>
        <v>25800</v>
      </c>
      <c r="I29" s="167"/>
      <c r="J29" s="31" t="s">
        <v>8834</v>
      </c>
      <c r="K29" s="22" t="s">
        <v>6799</v>
      </c>
      <c r="L29" s="22"/>
      <c r="M29" s="25">
        <v>44083</v>
      </c>
      <c r="N29" s="21"/>
      <c r="O29" s="22"/>
      <c r="P29" s="25">
        <v>44105</v>
      </c>
      <c r="Q29" s="26">
        <v>44105</v>
      </c>
    </row>
    <row r="30" spans="2:17" s="9" customFormat="1" ht="19.7" customHeight="1">
      <c r="B30" s="21"/>
      <c r="C30" s="21"/>
      <c r="D30" s="21"/>
      <c r="E30" s="75"/>
      <c r="F30" s="22"/>
      <c r="G30" s="266"/>
      <c r="H30" s="266"/>
      <c r="I30" s="167"/>
      <c r="J30" s="31"/>
      <c r="K30" s="22"/>
      <c r="L30" s="22"/>
      <c r="M30" s="25"/>
      <c r="N30" s="21"/>
      <c r="O30" s="22"/>
      <c r="P30" s="25"/>
      <c r="Q30" s="26"/>
    </row>
    <row r="31" spans="2:17" s="9" customFormat="1" ht="19.7" customHeight="1">
      <c r="B31" s="21">
        <v>3</v>
      </c>
      <c r="C31" s="21" t="s">
        <v>531</v>
      </c>
      <c r="D31" s="21" t="s">
        <v>531</v>
      </c>
      <c r="E31" s="75" t="s">
        <v>8835</v>
      </c>
      <c r="F31" s="22">
        <v>1</v>
      </c>
      <c r="G31" s="266">
        <v>3825</v>
      </c>
      <c r="H31" s="266">
        <f t="shared" si="1"/>
        <v>3825</v>
      </c>
      <c r="I31" s="167"/>
      <c r="J31" s="31" t="s">
        <v>8836</v>
      </c>
      <c r="K31" s="30" t="s">
        <v>8837</v>
      </c>
      <c r="L31" s="22"/>
      <c r="M31" s="25">
        <v>44084</v>
      </c>
      <c r="N31" s="21"/>
      <c r="O31" s="22"/>
      <c r="P31" s="25">
        <v>44099</v>
      </c>
      <c r="Q31" s="26">
        <v>44099</v>
      </c>
    </row>
    <row r="32" spans="2:17" s="9" customFormat="1" ht="19.7" customHeight="1">
      <c r="B32" s="21">
        <v>3</v>
      </c>
      <c r="C32" s="21" t="s">
        <v>531</v>
      </c>
      <c r="D32" s="21" t="s">
        <v>531</v>
      </c>
      <c r="E32" s="75" t="s">
        <v>8838</v>
      </c>
      <c r="F32" s="22">
        <v>1</v>
      </c>
      <c r="G32" s="266">
        <v>6240</v>
      </c>
      <c r="H32" s="266">
        <f t="shared" si="1"/>
        <v>6240</v>
      </c>
      <c r="I32" s="167"/>
      <c r="J32" s="31" t="s">
        <v>8839</v>
      </c>
      <c r="K32" s="30" t="s">
        <v>8837</v>
      </c>
      <c r="L32" s="22"/>
      <c r="M32" s="25">
        <v>44084</v>
      </c>
      <c r="N32" s="21"/>
      <c r="O32" s="22"/>
      <c r="P32" s="25">
        <v>44099</v>
      </c>
      <c r="Q32" s="26">
        <v>44099</v>
      </c>
    </row>
    <row r="33" spans="2:17" s="9" customFormat="1" ht="19.7" customHeight="1">
      <c r="B33" s="21"/>
      <c r="C33" s="21"/>
      <c r="D33" s="21"/>
      <c r="E33" s="75"/>
      <c r="F33" s="22"/>
      <c r="G33" s="266">
        <v>0</v>
      </c>
      <c r="H33" s="266">
        <f t="shared" si="1"/>
        <v>0</v>
      </c>
      <c r="I33" s="167"/>
      <c r="J33" s="31"/>
      <c r="K33" s="22"/>
      <c r="L33" s="22"/>
      <c r="M33" s="25"/>
      <c r="N33" s="21"/>
      <c r="O33" s="22"/>
      <c r="P33" s="25"/>
      <c r="Q33" s="26"/>
    </row>
    <row r="34" spans="2:17" s="9" customFormat="1" ht="19.7" customHeight="1">
      <c r="B34" s="21">
        <v>15</v>
      </c>
      <c r="C34" s="21" t="s">
        <v>1489</v>
      </c>
      <c r="D34" s="21" t="s">
        <v>531</v>
      </c>
      <c r="E34" s="75" t="s">
        <v>2398</v>
      </c>
      <c r="F34" s="22">
        <v>1</v>
      </c>
      <c r="G34" s="266">
        <v>7435</v>
      </c>
      <c r="H34" s="266">
        <f t="shared" si="1"/>
        <v>7435</v>
      </c>
      <c r="I34" s="167"/>
      <c r="J34" s="31" t="s">
        <v>8840</v>
      </c>
      <c r="K34" s="30" t="s">
        <v>8837</v>
      </c>
      <c r="L34" s="22"/>
      <c r="M34" s="25">
        <v>44084</v>
      </c>
      <c r="N34" s="21"/>
      <c r="O34" s="22"/>
      <c r="P34" s="25">
        <v>44099</v>
      </c>
      <c r="Q34" s="26">
        <v>44099</v>
      </c>
    </row>
    <row r="35" spans="2:17" s="9" customFormat="1" ht="19.7" customHeight="1">
      <c r="B35" s="21">
        <v>3</v>
      </c>
      <c r="C35" s="21" t="s">
        <v>531</v>
      </c>
      <c r="D35" s="21" t="s">
        <v>531</v>
      </c>
      <c r="E35" s="75" t="s">
        <v>8841</v>
      </c>
      <c r="F35" s="22">
        <v>1</v>
      </c>
      <c r="G35" s="266">
        <v>8920</v>
      </c>
      <c r="H35" s="266">
        <f t="shared" si="1"/>
        <v>8920</v>
      </c>
      <c r="I35" s="167"/>
      <c r="J35" s="31" t="s">
        <v>8842</v>
      </c>
      <c r="K35" s="30" t="s">
        <v>8837</v>
      </c>
      <c r="L35" s="22"/>
      <c r="M35" s="25">
        <v>44084</v>
      </c>
      <c r="N35" s="21"/>
      <c r="O35" s="22"/>
      <c r="P35" s="25">
        <v>44099</v>
      </c>
      <c r="Q35" s="2265" t="s">
        <v>8843</v>
      </c>
    </row>
    <row r="36" spans="2:17" s="9" customFormat="1" ht="19.7" customHeight="1">
      <c r="B36" s="21">
        <v>9</v>
      </c>
      <c r="C36" s="21" t="s">
        <v>686</v>
      </c>
      <c r="D36" s="21" t="s">
        <v>531</v>
      </c>
      <c r="E36" s="75" t="s">
        <v>3916</v>
      </c>
      <c r="F36" s="22">
        <v>1</v>
      </c>
      <c r="G36" s="266">
        <v>1080</v>
      </c>
      <c r="H36" s="266">
        <f t="shared" si="1"/>
        <v>1080</v>
      </c>
      <c r="I36" s="167"/>
      <c r="J36" s="31" t="s">
        <v>8844</v>
      </c>
      <c r="K36" s="30" t="s">
        <v>8837</v>
      </c>
      <c r="L36" s="22"/>
      <c r="M36" s="25">
        <v>44084</v>
      </c>
      <c r="N36" s="21"/>
      <c r="O36" s="22"/>
      <c r="P36" s="25">
        <v>44099</v>
      </c>
      <c r="Q36" s="26">
        <v>44099</v>
      </c>
    </row>
    <row r="37" spans="2:17" s="9" customFormat="1" ht="19.7" customHeight="1">
      <c r="B37" s="21">
        <v>9</v>
      </c>
      <c r="C37" s="21" t="s">
        <v>2269</v>
      </c>
      <c r="D37" s="21" t="s">
        <v>531</v>
      </c>
      <c r="E37" s="75" t="s">
        <v>3704</v>
      </c>
      <c r="F37" s="22">
        <v>2</v>
      </c>
      <c r="G37" s="266">
        <v>98</v>
      </c>
      <c r="H37" s="266">
        <f t="shared" si="1"/>
        <v>196</v>
      </c>
      <c r="I37" s="167"/>
      <c r="J37" s="31" t="s">
        <v>1452</v>
      </c>
      <c r="K37" s="30" t="s">
        <v>8837</v>
      </c>
      <c r="L37" s="22"/>
      <c r="M37" s="25">
        <v>44084</v>
      </c>
      <c r="N37" s="21"/>
      <c r="O37" s="22"/>
      <c r="P37" s="25">
        <v>44099</v>
      </c>
      <c r="Q37" s="26">
        <v>44099</v>
      </c>
    </row>
    <row r="38" spans="2:17" s="9" customFormat="1" ht="19.7" customHeight="1">
      <c r="B38" s="21">
        <v>9</v>
      </c>
      <c r="C38" s="21" t="s">
        <v>531</v>
      </c>
      <c r="D38" s="21" t="s">
        <v>531</v>
      </c>
      <c r="E38" s="75" t="s">
        <v>3705</v>
      </c>
      <c r="F38" s="22">
        <v>2</v>
      </c>
      <c r="G38" s="266">
        <v>40</v>
      </c>
      <c r="H38" s="266">
        <f t="shared" si="1"/>
        <v>80</v>
      </c>
      <c r="I38" s="167"/>
      <c r="J38" s="31" t="s">
        <v>4407</v>
      </c>
      <c r="K38" s="30" t="s">
        <v>8837</v>
      </c>
      <c r="L38" s="22"/>
      <c r="M38" s="25">
        <v>44084</v>
      </c>
      <c r="N38" s="21"/>
      <c r="O38" s="22"/>
      <c r="P38" s="25">
        <v>44099</v>
      </c>
      <c r="Q38" s="26">
        <v>44099</v>
      </c>
    </row>
    <row r="39" spans="2:17" s="9" customFormat="1" ht="19.7" customHeight="1">
      <c r="B39" s="21">
        <v>9</v>
      </c>
      <c r="C39" s="21" t="s">
        <v>531</v>
      </c>
      <c r="D39" s="21" t="s">
        <v>531</v>
      </c>
      <c r="E39" s="75" t="s">
        <v>839</v>
      </c>
      <c r="F39" s="22">
        <v>1</v>
      </c>
      <c r="G39" s="266">
        <v>71</v>
      </c>
      <c r="H39" s="266">
        <f t="shared" si="1"/>
        <v>71</v>
      </c>
      <c r="I39" s="167"/>
      <c r="J39" s="31" t="s">
        <v>2679</v>
      </c>
      <c r="K39" s="30" t="s">
        <v>8837</v>
      </c>
      <c r="L39" s="22"/>
      <c r="M39" s="25">
        <v>44084</v>
      </c>
      <c r="N39" s="21"/>
      <c r="O39" s="22"/>
      <c r="P39" s="25">
        <v>44099</v>
      </c>
      <c r="Q39" s="26">
        <v>44099</v>
      </c>
    </row>
    <row r="40" spans="2:17" s="9" customFormat="1" ht="19.7" customHeight="1">
      <c r="B40" s="21">
        <v>9</v>
      </c>
      <c r="C40" s="21" t="s">
        <v>531</v>
      </c>
      <c r="D40" s="21" t="s">
        <v>531</v>
      </c>
      <c r="E40" s="75" t="s">
        <v>6593</v>
      </c>
      <c r="F40" s="22">
        <v>1</v>
      </c>
      <c r="G40" s="266">
        <v>30</v>
      </c>
      <c r="H40" s="266">
        <f t="shared" si="1"/>
        <v>30</v>
      </c>
      <c r="I40" s="167"/>
      <c r="J40" s="31" t="s">
        <v>2678</v>
      </c>
      <c r="K40" s="30" t="s">
        <v>8837</v>
      </c>
      <c r="L40" s="22"/>
      <c r="M40" s="25">
        <v>44084</v>
      </c>
      <c r="N40" s="21"/>
      <c r="O40" s="22"/>
      <c r="P40" s="25">
        <v>44099</v>
      </c>
      <c r="Q40" s="26">
        <v>44099</v>
      </c>
    </row>
    <row r="41" spans="2:17" s="9" customFormat="1" ht="19.7" customHeight="1">
      <c r="B41" s="21">
        <v>9</v>
      </c>
      <c r="C41" s="21" t="s">
        <v>531</v>
      </c>
      <c r="D41" s="21" t="s">
        <v>531</v>
      </c>
      <c r="E41" s="75" t="s">
        <v>8845</v>
      </c>
      <c r="F41" s="22">
        <v>1</v>
      </c>
      <c r="G41" s="266">
        <v>290</v>
      </c>
      <c r="H41" s="266">
        <f t="shared" si="1"/>
        <v>290</v>
      </c>
      <c r="I41" s="167"/>
      <c r="J41" s="31" t="s">
        <v>1449</v>
      </c>
      <c r="K41" s="30" t="s">
        <v>8837</v>
      </c>
      <c r="L41" s="22"/>
      <c r="M41" s="25">
        <v>44084</v>
      </c>
      <c r="N41" s="21"/>
      <c r="O41" s="22"/>
      <c r="P41" s="25">
        <v>44099</v>
      </c>
      <c r="Q41" s="26">
        <v>44099</v>
      </c>
    </row>
    <row r="42" spans="2:17" s="9" customFormat="1" ht="19.7" customHeight="1">
      <c r="B42" s="21">
        <v>9</v>
      </c>
      <c r="C42" s="21" t="s">
        <v>1458</v>
      </c>
      <c r="D42" s="21" t="s">
        <v>531</v>
      </c>
      <c r="E42" s="75" t="s">
        <v>8846</v>
      </c>
      <c r="F42" s="22">
        <v>2</v>
      </c>
      <c r="G42" s="266">
        <v>165</v>
      </c>
      <c r="H42" s="266">
        <f t="shared" si="1"/>
        <v>330</v>
      </c>
      <c r="I42" s="167"/>
      <c r="J42" s="31" t="s">
        <v>2504</v>
      </c>
      <c r="K42" s="30" t="s">
        <v>8837</v>
      </c>
      <c r="L42" s="22"/>
      <c r="M42" s="25">
        <v>44084</v>
      </c>
      <c r="N42" s="21"/>
      <c r="O42" s="22"/>
      <c r="P42" s="25">
        <v>44099</v>
      </c>
      <c r="Q42" s="26">
        <v>44099</v>
      </c>
    </row>
    <row r="43" spans="2:17" s="9" customFormat="1" ht="19.7" customHeight="1">
      <c r="B43" s="21">
        <v>9</v>
      </c>
      <c r="C43" s="21" t="s">
        <v>531</v>
      </c>
      <c r="D43" s="21" t="s">
        <v>531</v>
      </c>
      <c r="E43" s="75" t="s">
        <v>8847</v>
      </c>
      <c r="F43" s="22">
        <v>2</v>
      </c>
      <c r="G43" s="266">
        <v>240</v>
      </c>
      <c r="H43" s="266">
        <f>F43*G43</f>
        <v>480</v>
      </c>
      <c r="I43" s="167"/>
      <c r="J43" s="31" t="s">
        <v>695</v>
      </c>
      <c r="K43" s="30" t="s">
        <v>8837</v>
      </c>
      <c r="L43" s="22"/>
      <c r="M43" s="25">
        <v>44084</v>
      </c>
      <c r="N43" s="21"/>
      <c r="O43" s="22"/>
      <c r="P43" s="25">
        <v>44099</v>
      </c>
      <c r="Q43" s="26">
        <v>44099</v>
      </c>
    </row>
    <row r="44" spans="2:17" s="9" customFormat="1" ht="19.7" customHeight="1">
      <c r="B44" s="21">
        <v>9</v>
      </c>
      <c r="C44" s="21" t="s">
        <v>531</v>
      </c>
      <c r="D44" s="21" t="s">
        <v>531</v>
      </c>
      <c r="E44" s="31" t="s">
        <v>8848</v>
      </c>
      <c r="F44" s="22">
        <v>1</v>
      </c>
      <c r="G44" s="266">
        <v>4978</v>
      </c>
      <c r="H44" s="266">
        <f t="shared" si="1"/>
        <v>4978</v>
      </c>
      <c r="I44" s="167"/>
      <c r="J44" s="75" t="s">
        <v>8849</v>
      </c>
      <c r="K44" s="30" t="s">
        <v>8837</v>
      </c>
      <c r="L44" s="22"/>
      <c r="M44" s="25">
        <v>44084</v>
      </c>
      <c r="N44" s="21"/>
      <c r="O44" s="22"/>
      <c r="P44" s="25">
        <v>44099</v>
      </c>
      <c r="Q44" s="26">
        <v>44099</v>
      </c>
    </row>
    <row r="45" spans="2:17" s="9" customFormat="1" ht="19.7" customHeight="1">
      <c r="B45" s="21">
        <v>9</v>
      </c>
      <c r="C45" s="21" t="s">
        <v>531</v>
      </c>
      <c r="D45" s="21" t="s">
        <v>531</v>
      </c>
      <c r="E45" s="31" t="s">
        <v>8850</v>
      </c>
      <c r="F45" s="22">
        <v>1</v>
      </c>
      <c r="G45" s="266">
        <v>1990</v>
      </c>
      <c r="H45" s="266">
        <f t="shared" si="1"/>
        <v>1990</v>
      </c>
      <c r="I45" s="167"/>
      <c r="J45" s="75" t="s">
        <v>8851</v>
      </c>
      <c r="K45" s="30" t="s">
        <v>8837</v>
      </c>
      <c r="L45" s="22"/>
      <c r="M45" s="25">
        <v>44084</v>
      </c>
      <c r="N45" s="21"/>
      <c r="O45" s="22"/>
      <c r="P45" s="25">
        <v>44099</v>
      </c>
      <c r="Q45" s="26">
        <v>44099</v>
      </c>
    </row>
    <row r="46" spans="2:17" s="9" customFormat="1" ht="19.7" customHeight="1">
      <c r="B46" s="21"/>
      <c r="C46" s="21"/>
      <c r="D46" s="21"/>
      <c r="E46" s="75"/>
      <c r="F46" s="22"/>
      <c r="G46" s="266">
        <v>0</v>
      </c>
      <c r="H46" s="266">
        <f t="shared" si="1"/>
        <v>0</v>
      </c>
      <c r="I46" s="167"/>
      <c r="J46" s="31"/>
      <c r="K46" s="22"/>
      <c r="L46" s="22"/>
      <c r="M46" s="25"/>
      <c r="N46" s="21"/>
      <c r="O46" s="22"/>
      <c r="P46" s="25"/>
      <c r="Q46" s="26"/>
    </row>
    <row r="47" spans="2:17" s="9" customFormat="1" ht="19.7" customHeight="1">
      <c r="B47" s="21">
        <v>3</v>
      </c>
      <c r="C47" s="21" t="s">
        <v>531</v>
      </c>
      <c r="D47" s="21" t="s">
        <v>531</v>
      </c>
      <c r="E47" s="75" t="s">
        <v>1402</v>
      </c>
      <c r="F47" s="22">
        <v>1</v>
      </c>
      <c r="G47" s="266">
        <v>6005</v>
      </c>
      <c r="H47" s="266">
        <f>F47*G47</f>
        <v>6005</v>
      </c>
      <c r="I47" s="167"/>
      <c r="J47" s="31" t="s">
        <v>949</v>
      </c>
      <c r="K47" s="30" t="s">
        <v>8837</v>
      </c>
      <c r="L47" s="22"/>
      <c r="M47" s="25">
        <v>44084</v>
      </c>
      <c r="N47" s="21"/>
      <c r="O47" s="22"/>
      <c r="P47" s="25">
        <v>44099</v>
      </c>
      <c r="Q47" s="26">
        <v>44099</v>
      </c>
    </row>
    <row r="48" spans="2:17" s="9" customFormat="1" ht="19.7" customHeight="1">
      <c r="B48" s="21">
        <v>3</v>
      </c>
      <c r="C48" s="21" t="s">
        <v>531</v>
      </c>
      <c r="D48" s="21" t="s">
        <v>531</v>
      </c>
      <c r="E48" s="75" t="s">
        <v>1526</v>
      </c>
      <c r="F48" s="22">
        <v>1</v>
      </c>
      <c r="G48" s="266">
        <v>2433</v>
      </c>
      <c r="H48" s="266">
        <f>F48*G48</f>
        <v>2433</v>
      </c>
      <c r="I48" s="167"/>
      <c r="J48" s="31" t="s">
        <v>949</v>
      </c>
      <c r="K48" s="30" t="s">
        <v>8837</v>
      </c>
      <c r="L48" s="22"/>
      <c r="M48" s="25">
        <v>44084</v>
      </c>
      <c r="N48" s="21"/>
      <c r="O48" s="22"/>
      <c r="P48" s="25">
        <v>44099</v>
      </c>
      <c r="Q48" s="26">
        <v>44099</v>
      </c>
    </row>
    <row r="49" spans="2:17" s="9" customFormat="1" ht="19.7" customHeight="1">
      <c r="B49" s="21">
        <v>3</v>
      </c>
      <c r="C49" s="21" t="s">
        <v>531</v>
      </c>
      <c r="D49" s="21" t="s">
        <v>531</v>
      </c>
      <c r="E49" s="75" t="s">
        <v>1527</v>
      </c>
      <c r="F49" s="22">
        <v>1</v>
      </c>
      <c r="G49" s="266">
        <v>861</v>
      </c>
      <c r="H49" s="266">
        <f>F49*G49</f>
        <v>861</v>
      </c>
      <c r="I49" s="167"/>
      <c r="J49" s="31" t="s">
        <v>898</v>
      </c>
      <c r="K49" s="30" t="s">
        <v>8837</v>
      </c>
      <c r="L49" s="22"/>
      <c r="M49" s="25">
        <v>44084</v>
      </c>
      <c r="N49" s="21"/>
      <c r="O49" s="22"/>
      <c r="P49" s="25">
        <v>44099</v>
      </c>
      <c r="Q49" s="26">
        <v>44099</v>
      </c>
    </row>
    <row r="50" spans="2:17" s="9" customFormat="1" ht="19.7" customHeight="1">
      <c r="B50" s="21">
        <v>3</v>
      </c>
      <c r="C50" s="21" t="s">
        <v>531</v>
      </c>
      <c r="D50" s="21" t="s">
        <v>531</v>
      </c>
      <c r="E50" s="75" t="s">
        <v>8852</v>
      </c>
      <c r="F50" s="1065">
        <v>0</v>
      </c>
      <c r="G50" s="266">
        <v>7970</v>
      </c>
      <c r="H50" s="266">
        <f>F50*G50</f>
        <v>0</v>
      </c>
      <c r="I50" s="167"/>
      <c r="J50" s="31" t="s">
        <v>1437</v>
      </c>
      <c r="K50" s="1065" t="s">
        <v>845</v>
      </c>
      <c r="L50" s="22"/>
      <c r="M50" s="25"/>
      <c r="N50" s="21"/>
      <c r="O50" s="22"/>
      <c r="P50" s="25"/>
      <c r="Q50" s="26"/>
    </row>
    <row r="51" spans="2:17" s="9" customFormat="1" ht="19.7" customHeight="1">
      <c r="B51" s="21">
        <v>20</v>
      </c>
      <c r="C51" s="21" t="s">
        <v>8853</v>
      </c>
      <c r="D51" s="21" t="s">
        <v>531</v>
      </c>
      <c r="E51" s="75" t="s">
        <v>1513</v>
      </c>
      <c r="F51" s="22">
        <v>10</v>
      </c>
      <c r="G51" s="266">
        <v>58</v>
      </c>
      <c r="H51" s="266">
        <f t="shared" ref="H51:H92" si="2">F51*G51</f>
        <v>580</v>
      </c>
      <c r="I51" s="167"/>
      <c r="J51" s="31" t="s">
        <v>8854</v>
      </c>
      <c r="K51" s="30" t="s">
        <v>8837</v>
      </c>
      <c r="L51" s="22"/>
      <c r="M51" s="25">
        <v>44084</v>
      </c>
      <c r="N51" s="21"/>
      <c r="O51" s="22"/>
      <c r="P51" s="25">
        <v>44099</v>
      </c>
      <c r="Q51" s="26">
        <v>44099</v>
      </c>
    </row>
    <row r="52" spans="2:17" s="9" customFormat="1" ht="19.7" customHeight="1">
      <c r="B52" s="21">
        <v>3</v>
      </c>
      <c r="C52" s="21" t="s">
        <v>531</v>
      </c>
      <c r="D52" s="21" t="s">
        <v>531</v>
      </c>
      <c r="E52" s="75" t="s">
        <v>8855</v>
      </c>
      <c r="F52" s="22">
        <v>2</v>
      </c>
      <c r="G52" s="266">
        <v>280</v>
      </c>
      <c r="H52" s="266">
        <f>F52*G52</f>
        <v>560</v>
      </c>
      <c r="I52" s="167"/>
      <c r="J52" s="31" t="s">
        <v>8856</v>
      </c>
      <c r="K52" s="30" t="s">
        <v>8837</v>
      </c>
      <c r="L52" s="22"/>
      <c r="M52" s="25">
        <v>44084</v>
      </c>
      <c r="N52" s="21"/>
      <c r="O52" s="22"/>
      <c r="P52" s="25">
        <v>44099</v>
      </c>
      <c r="Q52" s="26">
        <v>44099</v>
      </c>
    </row>
    <row r="53" spans="2:17" s="9" customFormat="1" ht="19.7" customHeight="1">
      <c r="B53" s="21">
        <v>3</v>
      </c>
      <c r="C53" s="21" t="s">
        <v>531</v>
      </c>
      <c r="D53" s="21" t="s">
        <v>531</v>
      </c>
      <c r="E53" s="31" t="s">
        <v>8857</v>
      </c>
      <c r="F53" s="22">
        <v>1</v>
      </c>
      <c r="G53" s="266">
        <v>3430</v>
      </c>
      <c r="H53" s="266">
        <f t="shared" si="2"/>
        <v>3430</v>
      </c>
      <c r="I53" s="167"/>
      <c r="J53" s="75" t="s">
        <v>8858</v>
      </c>
      <c r="K53" s="30" t="s">
        <v>8837</v>
      </c>
      <c r="L53" s="22"/>
      <c r="M53" s="25">
        <v>44084</v>
      </c>
      <c r="N53" s="21"/>
      <c r="O53" s="22"/>
      <c r="P53" s="25">
        <v>44099</v>
      </c>
      <c r="Q53" s="26">
        <v>44099</v>
      </c>
    </row>
    <row r="54" spans="2:17" s="9" customFormat="1" ht="19.7" customHeight="1">
      <c r="B54" s="21"/>
      <c r="C54" s="21"/>
      <c r="D54" s="21"/>
      <c r="E54" s="75"/>
      <c r="F54" s="22"/>
      <c r="G54" s="266">
        <v>0</v>
      </c>
      <c r="H54" s="266">
        <f t="shared" si="2"/>
        <v>0</v>
      </c>
      <c r="I54" s="167"/>
      <c r="J54" s="31"/>
      <c r="K54" s="22"/>
      <c r="L54" s="22"/>
      <c r="M54" s="25"/>
      <c r="N54" s="21"/>
      <c r="O54" s="22"/>
      <c r="P54" s="25"/>
      <c r="Q54" s="26"/>
    </row>
    <row r="55" spans="2:17" s="9" customFormat="1" ht="19.7" customHeight="1">
      <c r="B55" s="21">
        <v>9</v>
      </c>
      <c r="C55" s="21" t="s">
        <v>531</v>
      </c>
      <c r="D55" s="21" t="s">
        <v>531</v>
      </c>
      <c r="E55" s="75" t="s">
        <v>671</v>
      </c>
      <c r="F55" s="22">
        <v>2</v>
      </c>
      <c r="G55" s="266">
        <v>147</v>
      </c>
      <c r="H55" s="266">
        <f t="shared" si="2"/>
        <v>294</v>
      </c>
      <c r="I55" s="167"/>
      <c r="J55" s="31" t="s">
        <v>1452</v>
      </c>
      <c r="K55" s="30" t="s">
        <v>8837</v>
      </c>
      <c r="L55" s="22"/>
      <c r="M55" s="25">
        <v>44084</v>
      </c>
      <c r="N55" s="21"/>
      <c r="O55" s="22"/>
      <c r="P55" s="25">
        <v>44099</v>
      </c>
      <c r="Q55" s="26">
        <v>44099</v>
      </c>
    </row>
    <row r="56" spans="2:17" s="9" customFormat="1" ht="19.7" customHeight="1">
      <c r="B56" s="21">
        <v>9</v>
      </c>
      <c r="C56" s="21" t="s">
        <v>5664</v>
      </c>
      <c r="D56" s="21" t="s">
        <v>531</v>
      </c>
      <c r="E56" s="75" t="s">
        <v>8859</v>
      </c>
      <c r="F56" s="22">
        <v>1</v>
      </c>
      <c r="G56" s="266">
        <v>2200</v>
      </c>
      <c r="H56" s="266">
        <f>F56*G56</f>
        <v>2200</v>
      </c>
      <c r="I56" s="167"/>
      <c r="J56" s="31" t="s">
        <v>6690</v>
      </c>
      <c r="K56" s="30" t="s">
        <v>8837</v>
      </c>
      <c r="L56" s="22"/>
      <c r="M56" s="25">
        <v>44084</v>
      </c>
      <c r="N56" s="21"/>
      <c r="O56" s="22"/>
      <c r="P56" s="25">
        <v>44099</v>
      </c>
      <c r="Q56" s="26">
        <v>44099</v>
      </c>
    </row>
    <row r="57" spans="2:17" s="9" customFormat="1" ht="19.7" customHeight="1">
      <c r="B57" s="21">
        <v>9</v>
      </c>
      <c r="C57" s="21" t="s">
        <v>531</v>
      </c>
      <c r="D57" s="21" t="s">
        <v>531</v>
      </c>
      <c r="E57" s="75" t="s">
        <v>1538</v>
      </c>
      <c r="F57" s="22">
        <v>1</v>
      </c>
      <c r="G57" s="266">
        <v>1860</v>
      </c>
      <c r="H57" s="266">
        <f t="shared" si="2"/>
        <v>1860</v>
      </c>
      <c r="I57" s="167"/>
      <c r="J57" s="31" t="s">
        <v>1539</v>
      </c>
      <c r="K57" s="30" t="s">
        <v>8837</v>
      </c>
      <c r="L57" s="22"/>
      <c r="M57" s="25">
        <v>44084</v>
      </c>
      <c r="N57" s="21"/>
      <c r="O57" s="22"/>
      <c r="P57" s="25">
        <v>44099</v>
      </c>
      <c r="Q57" s="26">
        <v>44099</v>
      </c>
    </row>
    <row r="58" spans="2:17" s="9" customFormat="1" ht="19.7" customHeight="1">
      <c r="B58" s="21">
        <v>9</v>
      </c>
      <c r="C58" s="21" t="s">
        <v>531</v>
      </c>
      <c r="D58" s="21" t="s">
        <v>531</v>
      </c>
      <c r="E58" s="31" t="s">
        <v>8860</v>
      </c>
      <c r="F58" s="22">
        <v>1</v>
      </c>
      <c r="G58" s="266">
        <v>1230</v>
      </c>
      <c r="H58" s="266">
        <f t="shared" si="2"/>
        <v>1230</v>
      </c>
      <c r="I58" s="167"/>
      <c r="J58" s="31" t="s">
        <v>1537</v>
      </c>
      <c r="K58" s="30" t="s">
        <v>8837</v>
      </c>
      <c r="L58" s="22"/>
      <c r="M58" s="25">
        <v>44084</v>
      </c>
      <c r="N58" s="21"/>
      <c r="O58" s="22"/>
      <c r="P58" s="25">
        <v>44099</v>
      </c>
      <c r="Q58" s="26">
        <v>44099</v>
      </c>
    </row>
    <row r="59" spans="2:17" s="9" customFormat="1" ht="19.7" customHeight="1">
      <c r="B59" s="21">
        <v>9</v>
      </c>
      <c r="C59" s="21" t="s">
        <v>531</v>
      </c>
      <c r="D59" s="21" t="s">
        <v>531</v>
      </c>
      <c r="E59" s="31" t="s">
        <v>772</v>
      </c>
      <c r="F59" s="22">
        <v>10</v>
      </c>
      <c r="G59" s="266">
        <v>31</v>
      </c>
      <c r="H59" s="266">
        <f t="shared" si="2"/>
        <v>310</v>
      </c>
      <c r="I59" s="167"/>
      <c r="J59" s="31" t="s">
        <v>2504</v>
      </c>
      <c r="K59" s="30" t="s">
        <v>8837</v>
      </c>
      <c r="L59" s="22"/>
      <c r="M59" s="25">
        <v>44084</v>
      </c>
      <c r="N59" s="21"/>
      <c r="O59" s="22"/>
      <c r="P59" s="25">
        <v>44099</v>
      </c>
      <c r="Q59" s="26">
        <v>44099</v>
      </c>
    </row>
    <row r="60" spans="2:17" s="9" customFormat="1" ht="19.7" customHeight="1">
      <c r="B60" s="21">
        <v>9</v>
      </c>
      <c r="C60" s="21" t="s">
        <v>531</v>
      </c>
      <c r="D60" s="21" t="s">
        <v>531</v>
      </c>
      <c r="E60" s="75" t="s">
        <v>4540</v>
      </c>
      <c r="F60" s="22">
        <v>2</v>
      </c>
      <c r="G60" s="266">
        <v>200</v>
      </c>
      <c r="H60" s="266">
        <f t="shared" si="2"/>
        <v>400</v>
      </c>
      <c r="I60" s="167"/>
      <c r="J60" s="31" t="s">
        <v>695</v>
      </c>
      <c r="K60" s="30" t="s">
        <v>8837</v>
      </c>
      <c r="L60" s="22"/>
      <c r="M60" s="25">
        <v>44084</v>
      </c>
      <c r="N60" s="21"/>
      <c r="O60" s="22"/>
      <c r="P60" s="25">
        <v>44099</v>
      </c>
      <c r="Q60" s="26">
        <v>44099</v>
      </c>
    </row>
    <row r="61" spans="2:17" s="9" customFormat="1" ht="19.7" customHeight="1">
      <c r="B61" s="21">
        <v>9</v>
      </c>
      <c r="C61" s="21" t="s">
        <v>531</v>
      </c>
      <c r="D61" s="21" t="s">
        <v>531</v>
      </c>
      <c r="E61" s="75" t="s">
        <v>1453</v>
      </c>
      <c r="F61" s="22">
        <v>1</v>
      </c>
      <c r="G61" s="266">
        <v>340</v>
      </c>
      <c r="H61" s="266">
        <f>F61*G61</f>
        <v>340</v>
      </c>
      <c r="I61" s="167"/>
      <c r="J61" s="31" t="s">
        <v>1454</v>
      </c>
      <c r="K61" s="30" t="s">
        <v>8837</v>
      </c>
      <c r="L61" s="22"/>
      <c r="M61" s="25">
        <v>44084</v>
      </c>
      <c r="N61" s="21"/>
      <c r="O61" s="22"/>
      <c r="P61" s="25">
        <v>44099</v>
      </c>
      <c r="Q61" s="26">
        <v>44099</v>
      </c>
    </row>
    <row r="62" spans="2:17" s="9" customFormat="1" ht="19.7" customHeight="1">
      <c r="B62" s="21">
        <v>8</v>
      </c>
      <c r="C62" s="21" t="s">
        <v>531</v>
      </c>
      <c r="D62" s="21" t="s">
        <v>531</v>
      </c>
      <c r="E62" s="31" t="s">
        <v>8861</v>
      </c>
      <c r="F62" s="22">
        <v>1</v>
      </c>
      <c r="G62" s="266">
        <v>10920</v>
      </c>
      <c r="H62" s="266">
        <f t="shared" si="2"/>
        <v>10920</v>
      </c>
      <c r="I62" s="167"/>
      <c r="J62" s="31" t="s">
        <v>8862</v>
      </c>
      <c r="K62" s="30" t="s">
        <v>8837</v>
      </c>
      <c r="L62" s="22"/>
      <c r="M62" s="25">
        <v>44084</v>
      </c>
      <c r="N62" s="21"/>
      <c r="O62" s="22"/>
      <c r="P62" s="25">
        <v>44099</v>
      </c>
      <c r="Q62" s="26">
        <v>44099</v>
      </c>
    </row>
    <row r="63" spans="2:17" s="9" customFormat="1" ht="19.7" customHeight="1">
      <c r="B63" s="21">
        <v>8</v>
      </c>
      <c r="C63" s="21" t="s">
        <v>531</v>
      </c>
      <c r="D63" s="21" t="s">
        <v>531</v>
      </c>
      <c r="E63" s="31" t="s">
        <v>8863</v>
      </c>
      <c r="F63" s="22">
        <v>1</v>
      </c>
      <c r="G63" s="266">
        <v>2660</v>
      </c>
      <c r="H63" s="266">
        <f t="shared" si="2"/>
        <v>2660</v>
      </c>
      <c r="I63" s="167"/>
      <c r="J63" s="31" t="s">
        <v>8864</v>
      </c>
      <c r="K63" s="30" t="s">
        <v>8837</v>
      </c>
      <c r="L63" s="22"/>
      <c r="M63" s="25">
        <v>44084</v>
      </c>
      <c r="N63" s="21"/>
      <c r="O63" s="22"/>
      <c r="P63" s="25">
        <v>44099</v>
      </c>
      <c r="Q63" s="26">
        <v>44099</v>
      </c>
    </row>
    <row r="64" spans="2:17" s="9" customFormat="1" ht="19.7" customHeight="1">
      <c r="B64" s="21">
        <v>8</v>
      </c>
      <c r="C64" s="21" t="s">
        <v>531</v>
      </c>
      <c r="D64" s="21" t="s">
        <v>531</v>
      </c>
      <c r="E64" s="31" t="s">
        <v>8865</v>
      </c>
      <c r="F64" s="22">
        <v>1</v>
      </c>
      <c r="G64" s="266">
        <v>7106</v>
      </c>
      <c r="H64" s="266">
        <f t="shared" si="2"/>
        <v>7106</v>
      </c>
      <c r="I64" s="167"/>
      <c r="J64" s="31" t="s">
        <v>8866</v>
      </c>
      <c r="K64" s="30" t="s">
        <v>8837</v>
      </c>
      <c r="L64" s="22"/>
      <c r="M64" s="25">
        <v>44084</v>
      </c>
      <c r="N64" s="21"/>
      <c r="O64" s="22"/>
      <c r="P64" s="25">
        <v>44099</v>
      </c>
      <c r="Q64" s="26">
        <v>44099</v>
      </c>
    </row>
    <row r="65" spans="2:17" s="9" customFormat="1" ht="19.7" customHeight="1">
      <c r="B65" s="21">
        <v>8</v>
      </c>
      <c r="C65" s="21" t="s">
        <v>531</v>
      </c>
      <c r="D65" s="21" t="s">
        <v>531</v>
      </c>
      <c r="E65" s="31" t="s">
        <v>8867</v>
      </c>
      <c r="F65" s="22">
        <v>1</v>
      </c>
      <c r="G65" s="266">
        <v>4396</v>
      </c>
      <c r="H65" s="266">
        <f t="shared" si="2"/>
        <v>4396</v>
      </c>
      <c r="I65" s="167"/>
      <c r="J65" s="31" t="s">
        <v>8868</v>
      </c>
      <c r="K65" s="30" t="s">
        <v>8837</v>
      </c>
      <c r="L65" s="22"/>
      <c r="M65" s="25">
        <v>44084</v>
      </c>
      <c r="N65" s="21"/>
      <c r="O65" s="22"/>
      <c r="P65" s="25">
        <v>44099</v>
      </c>
      <c r="Q65" s="26">
        <v>44099</v>
      </c>
    </row>
    <row r="66" spans="2:17" s="9" customFormat="1" ht="19.7" customHeight="1">
      <c r="B66" s="21"/>
      <c r="C66" s="21"/>
      <c r="D66" s="21"/>
      <c r="E66" s="31"/>
      <c r="F66" s="22"/>
      <c r="G66" s="266">
        <v>0</v>
      </c>
      <c r="H66" s="266">
        <f>F66*G66</f>
        <v>0</v>
      </c>
      <c r="I66" s="167"/>
      <c r="J66" s="31"/>
      <c r="K66" s="22"/>
      <c r="L66" s="22"/>
      <c r="M66" s="25"/>
      <c r="N66" s="21"/>
      <c r="O66" s="22"/>
      <c r="P66" s="25"/>
      <c r="Q66" s="26"/>
    </row>
    <row r="67" spans="2:17" s="9" customFormat="1" ht="19.7" customHeight="1">
      <c r="B67" s="21">
        <v>7</v>
      </c>
      <c r="C67" s="21" t="s">
        <v>2269</v>
      </c>
      <c r="D67" s="21" t="s">
        <v>531</v>
      </c>
      <c r="E67" s="31" t="s">
        <v>671</v>
      </c>
      <c r="F67" s="22">
        <v>12</v>
      </c>
      <c r="G67" s="266">
        <v>147</v>
      </c>
      <c r="H67" s="266">
        <f>F67*G67</f>
        <v>1764</v>
      </c>
      <c r="I67" s="167"/>
      <c r="J67" s="31" t="s">
        <v>8869</v>
      </c>
      <c r="K67" s="30" t="s">
        <v>8837</v>
      </c>
      <c r="L67" s="22"/>
      <c r="M67" s="25">
        <v>44084</v>
      </c>
      <c r="N67" s="21"/>
      <c r="O67" s="22"/>
      <c r="P67" s="25">
        <v>44099</v>
      </c>
      <c r="Q67" s="26">
        <v>44099</v>
      </c>
    </row>
    <row r="68" spans="2:17" s="9" customFormat="1" ht="19.7" customHeight="1">
      <c r="B68" s="21">
        <v>7</v>
      </c>
      <c r="C68" s="21" t="s">
        <v>1458</v>
      </c>
      <c r="D68" s="21" t="s">
        <v>531</v>
      </c>
      <c r="E68" s="75" t="s">
        <v>8817</v>
      </c>
      <c r="F68" s="22">
        <v>20</v>
      </c>
      <c r="G68" s="266">
        <v>44</v>
      </c>
      <c r="H68" s="266">
        <f>F68*G68</f>
        <v>880</v>
      </c>
      <c r="I68" s="167"/>
      <c r="J68" s="31" t="s">
        <v>1934</v>
      </c>
      <c r="K68" s="30" t="s">
        <v>8837</v>
      </c>
      <c r="L68" s="22"/>
      <c r="M68" s="25">
        <v>44084</v>
      </c>
      <c r="N68" s="21"/>
      <c r="O68" s="22"/>
      <c r="P68" s="25">
        <v>44099</v>
      </c>
      <c r="Q68" s="26">
        <v>44099</v>
      </c>
    </row>
    <row r="69" spans="2:17" s="9" customFormat="1" ht="19.7" customHeight="1">
      <c r="B69" s="21">
        <v>7</v>
      </c>
      <c r="C69" s="21" t="s">
        <v>531</v>
      </c>
      <c r="D69" s="21" t="s">
        <v>531</v>
      </c>
      <c r="E69" s="75" t="s">
        <v>8816</v>
      </c>
      <c r="F69" s="22">
        <v>4</v>
      </c>
      <c r="G69" s="266">
        <v>138</v>
      </c>
      <c r="H69" s="266">
        <f>F69*G69</f>
        <v>552</v>
      </c>
      <c r="I69" s="167"/>
      <c r="J69" s="31" t="s">
        <v>3708</v>
      </c>
      <c r="K69" s="30" t="s">
        <v>8837</v>
      </c>
      <c r="L69" s="22"/>
      <c r="M69" s="25">
        <v>44084</v>
      </c>
      <c r="N69" s="21"/>
      <c r="O69" s="22"/>
      <c r="P69" s="25">
        <v>44099</v>
      </c>
      <c r="Q69" s="26">
        <v>44099</v>
      </c>
    </row>
    <row r="70" spans="2:17" s="9" customFormat="1" ht="19.7" customHeight="1">
      <c r="B70" s="21">
        <v>7</v>
      </c>
      <c r="C70" s="21" t="s">
        <v>531</v>
      </c>
      <c r="D70" s="21" t="s">
        <v>531</v>
      </c>
      <c r="E70" s="31" t="s">
        <v>8870</v>
      </c>
      <c r="F70" s="22">
        <v>2</v>
      </c>
      <c r="G70" s="266">
        <v>5568</v>
      </c>
      <c r="H70" s="266">
        <f t="shared" si="2"/>
        <v>11136</v>
      </c>
      <c r="I70" s="167"/>
      <c r="J70" s="31" t="s">
        <v>8871</v>
      </c>
      <c r="K70" s="30" t="s">
        <v>8837</v>
      </c>
      <c r="L70" s="22"/>
      <c r="M70" s="25">
        <v>44084</v>
      </c>
      <c r="N70" s="21"/>
      <c r="O70" s="22"/>
      <c r="P70" s="25">
        <v>44099</v>
      </c>
      <c r="Q70" s="26">
        <v>44099</v>
      </c>
    </row>
    <row r="71" spans="2:17" s="9" customFormat="1" ht="19.7" customHeight="1">
      <c r="B71" s="21">
        <v>7</v>
      </c>
      <c r="C71" s="21" t="s">
        <v>531</v>
      </c>
      <c r="D71" s="21" t="s">
        <v>531</v>
      </c>
      <c r="E71" s="31" t="s">
        <v>8872</v>
      </c>
      <c r="F71" s="22">
        <v>2</v>
      </c>
      <c r="G71" s="266">
        <v>8987</v>
      </c>
      <c r="H71" s="266">
        <f t="shared" si="2"/>
        <v>17974</v>
      </c>
      <c r="I71" s="167"/>
      <c r="J71" s="31" t="s">
        <v>8873</v>
      </c>
      <c r="K71" s="30" t="s">
        <v>8837</v>
      </c>
      <c r="L71" s="22"/>
      <c r="M71" s="25">
        <v>44084</v>
      </c>
      <c r="N71" s="21"/>
      <c r="O71" s="22"/>
      <c r="P71" s="25">
        <v>44099</v>
      </c>
      <c r="Q71" s="26">
        <v>44099</v>
      </c>
    </row>
    <row r="72" spans="2:17" s="9" customFormat="1" ht="19.7" customHeight="1">
      <c r="B72" s="21">
        <v>7</v>
      </c>
      <c r="C72" s="21" t="s">
        <v>531</v>
      </c>
      <c r="D72" s="21" t="s">
        <v>531</v>
      </c>
      <c r="E72" s="31" t="s">
        <v>8874</v>
      </c>
      <c r="F72" s="22">
        <v>4</v>
      </c>
      <c r="G72" s="266">
        <v>2870</v>
      </c>
      <c r="H72" s="266">
        <f t="shared" si="2"/>
        <v>11480</v>
      </c>
      <c r="I72" s="167"/>
      <c r="J72" s="31" t="s">
        <v>8875</v>
      </c>
      <c r="K72" s="30" t="s">
        <v>8837</v>
      </c>
      <c r="L72" s="22"/>
      <c r="M72" s="25">
        <v>44084</v>
      </c>
      <c r="N72" s="21"/>
      <c r="O72" s="22"/>
      <c r="P72" s="25">
        <v>44099</v>
      </c>
      <c r="Q72" s="26">
        <v>44099</v>
      </c>
    </row>
    <row r="73" spans="2:17" s="9" customFormat="1" ht="19.7" customHeight="1">
      <c r="B73" s="21">
        <v>7</v>
      </c>
      <c r="C73" s="21" t="s">
        <v>531</v>
      </c>
      <c r="D73" s="21" t="s">
        <v>531</v>
      </c>
      <c r="E73" s="31" t="s">
        <v>8876</v>
      </c>
      <c r="F73" s="22">
        <v>4</v>
      </c>
      <c r="G73" s="266">
        <v>4274</v>
      </c>
      <c r="H73" s="266">
        <f t="shared" si="2"/>
        <v>17096</v>
      </c>
      <c r="I73" s="167"/>
      <c r="J73" s="31" t="s">
        <v>8877</v>
      </c>
      <c r="K73" s="30" t="s">
        <v>8837</v>
      </c>
      <c r="L73" s="22"/>
      <c r="M73" s="25">
        <v>44084</v>
      </c>
      <c r="N73" s="21"/>
      <c r="O73" s="22"/>
      <c r="P73" s="25">
        <v>44099</v>
      </c>
      <c r="Q73" s="26">
        <v>44099</v>
      </c>
    </row>
    <row r="74" spans="2:17" s="9" customFormat="1" ht="19.7" customHeight="1">
      <c r="B74" s="21">
        <v>7</v>
      </c>
      <c r="C74" s="21" t="s">
        <v>531</v>
      </c>
      <c r="D74" s="21" t="s">
        <v>531</v>
      </c>
      <c r="E74" s="31" t="s">
        <v>8878</v>
      </c>
      <c r="F74" s="22">
        <v>4</v>
      </c>
      <c r="G74" s="266">
        <v>3183</v>
      </c>
      <c r="H74" s="266">
        <f t="shared" si="2"/>
        <v>12732</v>
      </c>
      <c r="I74" s="167"/>
      <c r="J74" s="31" t="s">
        <v>8879</v>
      </c>
      <c r="K74" s="30" t="s">
        <v>8837</v>
      </c>
      <c r="L74" s="22"/>
      <c r="M74" s="25">
        <v>44084</v>
      </c>
      <c r="N74" s="21"/>
      <c r="O74" s="22"/>
      <c r="P74" s="25">
        <v>44099</v>
      </c>
      <c r="Q74" s="26">
        <v>44099</v>
      </c>
    </row>
    <row r="75" spans="2:17" s="9" customFormat="1" ht="19.7" customHeight="1">
      <c r="B75" s="21"/>
      <c r="C75" s="21"/>
      <c r="D75" s="21"/>
      <c r="E75" s="75"/>
      <c r="F75" s="22"/>
      <c r="G75" s="266">
        <v>0</v>
      </c>
      <c r="H75" s="266">
        <f t="shared" si="2"/>
        <v>0</v>
      </c>
      <c r="I75" s="167"/>
      <c r="J75" s="31"/>
      <c r="K75" s="22"/>
      <c r="L75" s="22"/>
      <c r="M75" s="25"/>
      <c r="N75" s="21"/>
      <c r="O75" s="22"/>
      <c r="P75" s="25"/>
      <c r="Q75" s="26"/>
    </row>
    <row r="76" spans="2:17" s="9" customFormat="1" ht="19.7" customHeight="1">
      <c r="B76" s="21">
        <v>3</v>
      </c>
      <c r="C76" s="21" t="s">
        <v>531</v>
      </c>
      <c r="D76" s="21" t="s">
        <v>531</v>
      </c>
      <c r="E76" s="75" t="s">
        <v>8841</v>
      </c>
      <c r="F76" s="1065">
        <v>0</v>
      </c>
      <c r="G76" s="266">
        <v>8920</v>
      </c>
      <c r="H76" s="266">
        <f t="shared" si="2"/>
        <v>0</v>
      </c>
      <c r="I76" s="167"/>
      <c r="J76" s="31" t="s">
        <v>8842</v>
      </c>
      <c r="K76" s="1068" t="s">
        <v>8880</v>
      </c>
      <c r="L76" s="22"/>
      <c r="M76" s="25">
        <v>44084</v>
      </c>
      <c r="N76" s="21"/>
      <c r="O76" s="22"/>
      <c r="P76" s="25">
        <v>44099</v>
      </c>
      <c r="Q76" s="26"/>
    </row>
    <row r="77" spans="2:17" s="9" customFormat="1" ht="19.7" customHeight="1">
      <c r="B77" s="21"/>
      <c r="C77" s="21"/>
      <c r="D77" s="21"/>
      <c r="E77" s="75"/>
      <c r="F77" s="22"/>
      <c r="G77" s="266">
        <v>0</v>
      </c>
      <c r="H77" s="266">
        <f t="shared" si="2"/>
        <v>0</v>
      </c>
      <c r="I77" s="167"/>
      <c r="J77" s="31"/>
      <c r="K77" s="22"/>
      <c r="L77" s="22"/>
      <c r="M77" s="25"/>
      <c r="N77" s="21"/>
      <c r="O77" s="22"/>
      <c r="P77" s="25"/>
      <c r="Q77" s="26"/>
    </row>
    <row r="78" spans="2:17" s="9" customFormat="1" ht="19.7" customHeight="1">
      <c r="B78" s="21">
        <v>3</v>
      </c>
      <c r="C78" s="21" t="s">
        <v>531</v>
      </c>
      <c r="D78" s="21" t="s">
        <v>531</v>
      </c>
      <c r="E78" s="75" t="s">
        <v>8881</v>
      </c>
      <c r="F78" s="22">
        <v>1</v>
      </c>
      <c r="G78" s="266">
        <v>9520</v>
      </c>
      <c r="H78" s="266">
        <f t="shared" si="2"/>
        <v>9520</v>
      </c>
      <c r="I78" s="167"/>
      <c r="J78" s="31" t="s">
        <v>8842</v>
      </c>
      <c r="K78" s="30" t="s">
        <v>8837</v>
      </c>
      <c r="L78" s="22"/>
      <c r="M78" s="25">
        <v>44088</v>
      </c>
      <c r="N78" s="21"/>
      <c r="O78" s="22"/>
      <c r="P78" s="25">
        <v>44099</v>
      </c>
      <c r="Q78" s="26">
        <v>44099</v>
      </c>
    </row>
    <row r="79" spans="2:17" s="9" customFormat="1" ht="19.7" customHeight="1">
      <c r="B79" s="21"/>
      <c r="C79" s="21"/>
      <c r="D79" s="21"/>
      <c r="E79" s="75"/>
      <c r="F79" s="22"/>
      <c r="G79" s="266"/>
      <c r="H79" s="266"/>
      <c r="I79" s="167"/>
      <c r="J79" s="31"/>
      <c r="K79" s="30"/>
      <c r="L79" s="22"/>
      <c r="M79" s="25"/>
      <c r="N79" s="21"/>
      <c r="O79" s="22"/>
      <c r="P79" s="25"/>
      <c r="Q79" s="26"/>
    </row>
    <row r="80" spans="2:17" s="9" customFormat="1" ht="19.7" customHeight="1">
      <c r="B80" s="21">
        <v>9</v>
      </c>
      <c r="C80" s="21" t="s">
        <v>2233</v>
      </c>
      <c r="D80" s="21" t="s">
        <v>177</v>
      </c>
      <c r="E80" s="75" t="s">
        <v>8882</v>
      </c>
      <c r="F80" s="22">
        <v>1</v>
      </c>
      <c r="G80" s="266">
        <v>7930</v>
      </c>
      <c r="H80" s="266">
        <f>F80*G80</f>
        <v>7930</v>
      </c>
      <c r="I80" s="167"/>
      <c r="J80" s="31" t="s">
        <v>1529</v>
      </c>
      <c r="K80" s="22" t="s">
        <v>8883</v>
      </c>
      <c r="L80" s="22"/>
      <c r="M80" s="25">
        <v>44090</v>
      </c>
      <c r="N80" s="21"/>
      <c r="O80" s="32">
        <v>44102</v>
      </c>
      <c r="P80" s="25">
        <v>44098</v>
      </c>
      <c r="Q80" s="26">
        <v>44098</v>
      </c>
    </row>
    <row r="81" spans="2:17" s="9" customFormat="1" ht="19.7" customHeight="1">
      <c r="B81" s="21">
        <v>9</v>
      </c>
      <c r="C81" s="21" t="s">
        <v>2233</v>
      </c>
      <c r="D81" s="21" t="s">
        <v>177</v>
      </c>
      <c r="E81" s="75" t="s">
        <v>8884</v>
      </c>
      <c r="F81" s="22">
        <v>1</v>
      </c>
      <c r="G81" s="266">
        <v>7030</v>
      </c>
      <c r="H81" s="266">
        <f>F81*G81</f>
        <v>7030</v>
      </c>
      <c r="I81" s="167"/>
      <c r="J81" s="31" t="s">
        <v>1529</v>
      </c>
      <c r="K81" s="22" t="s">
        <v>8883</v>
      </c>
      <c r="L81" s="22"/>
      <c r="M81" s="25">
        <v>44090</v>
      </c>
      <c r="N81" s="21"/>
      <c r="O81" s="32">
        <v>44102</v>
      </c>
      <c r="P81" s="25">
        <v>44098</v>
      </c>
      <c r="Q81" s="26">
        <v>44098</v>
      </c>
    </row>
    <row r="82" spans="2:17" s="9" customFormat="1" ht="19.7" customHeight="1">
      <c r="B82" s="21">
        <v>9</v>
      </c>
      <c r="C82" s="21" t="s">
        <v>2233</v>
      </c>
      <c r="D82" s="21" t="s">
        <v>177</v>
      </c>
      <c r="E82" s="75" t="s">
        <v>8885</v>
      </c>
      <c r="F82" s="22">
        <v>140</v>
      </c>
      <c r="G82" s="266">
        <v>40</v>
      </c>
      <c r="H82" s="266">
        <f>F82*G82</f>
        <v>5600</v>
      </c>
      <c r="I82" s="167"/>
      <c r="J82" s="31" t="s">
        <v>8886</v>
      </c>
      <c r="K82" s="30" t="s">
        <v>8887</v>
      </c>
      <c r="L82" s="22"/>
      <c r="M82" s="25">
        <v>44090</v>
      </c>
      <c r="N82" s="21"/>
      <c r="O82" s="32">
        <v>44102</v>
      </c>
      <c r="P82" s="25">
        <v>44098</v>
      </c>
      <c r="Q82" s="26">
        <v>44098</v>
      </c>
    </row>
    <row r="83" spans="2:17" s="9" customFormat="1" ht="19.7" customHeight="1">
      <c r="B83" s="21"/>
      <c r="C83" s="21"/>
      <c r="D83" s="21"/>
      <c r="E83" s="75"/>
      <c r="F83" s="22"/>
      <c r="G83" s="266">
        <v>0</v>
      </c>
      <c r="H83" s="266">
        <f t="shared" si="2"/>
        <v>0</v>
      </c>
      <c r="I83" s="167"/>
      <c r="J83" s="31"/>
      <c r="K83" s="22"/>
      <c r="L83" s="22"/>
      <c r="M83" s="25"/>
      <c r="N83" s="21"/>
      <c r="O83" s="22"/>
      <c r="P83" s="25"/>
      <c r="Q83" s="26"/>
    </row>
    <row r="84" spans="2:17" s="9" customFormat="1" ht="19.7" customHeight="1">
      <c r="B84" s="21">
        <v>3</v>
      </c>
      <c r="C84" s="21" t="s">
        <v>531</v>
      </c>
      <c r="D84" s="21" t="s">
        <v>531</v>
      </c>
      <c r="E84" s="75" t="s">
        <v>5007</v>
      </c>
      <c r="F84" s="22">
        <v>1</v>
      </c>
      <c r="G84" s="266">
        <v>376</v>
      </c>
      <c r="H84" s="266">
        <f t="shared" si="2"/>
        <v>376</v>
      </c>
      <c r="I84" s="167"/>
      <c r="J84" s="31" t="s">
        <v>3034</v>
      </c>
      <c r="K84" s="30" t="s">
        <v>8837</v>
      </c>
      <c r="L84" s="22"/>
      <c r="M84" s="25">
        <v>44090</v>
      </c>
      <c r="N84" s="21"/>
      <c r="O84" s="22"/>
      <c r="P84" s="25">
        <v>44099</v>
      </c>
      <c r="Q84" s="26">
        <v>44099</v>
      </c>
    </row>
    <row r="85" spans="2:17" s="9" customFormat="1" ht="19.7" customHeight="1">
      <c r="B85" s="21">
        <v>3</v>
      </c>
      <c r="C85" s="21" t="s">
        <v>531</v>
      </c>
      <c r="D85" s="21" t="s">
        <v>531</v>
      </c>
      <c r="E85" s="75" t="s">
        <v>8888</v>
      </c>
      <c r="F85" s="22">
        <v>1</v>
      </c>
      <c r="G85" s="266">
        <v>948</v>
      </c>
      <c r="H85" s="266">
        <f t="shared" si="2"/>
        <v>948</v>
      </c>
      <c r="I85" s="167"/>
      <c r="J85" s="31" t="s">
        <v>4922</v>
      </c>
      <c r="K85" s="30" t="s">
        <v>8837</v>
      </c>
      <c r="L85" s="22"/>
      <c r="M85" s="25">
        <v>44090</v>
      </c>
      <c r="N85" s="21"/>
      <c r="O85" s="22"/>
      <c r="P85" s="25">
        <v>44099</v>
      </c>
      <c r="Q85" s="26">
        <v>44099</v>
      </c>
    </row>
    <row r="86" spans="2:17" s="9" customFormat="1" ht="19.7" customHeight="1">
      <c r="B86" s="21">
        <v>3</v>
      </c>
      <c r="C86" s="21" t="s">
        <v>531</v>
      </c>
      <c r="D86" s="21" t="s">
        <v>531</v>
      </c>
      <c r="E86" s="75" t="s">
        <v>8889</v>
      </c>
      <c r="F86" s="22">
        <v>1</v>
      </c>
      <c r="G86" s="266">
        <v>886</v>
      </c>
      <c r="H86" s="266">
        <f t="shared" si="2"/>
        <v>886</v>
      </c>
      <c r="I86" s="167"/>
      <c r="J86" s="31" t="s">
        <v>4922</v>
      </c>
      <c r="K86" s="30" t="s">
        <v>8837</v>
      </c>
      <c r="L86" s="22"/>
      <c r="M86" s="25">
        <v>44090</v>
      </c>
      <c r="N86" s="21"/>
      <c r="O86" s="22"/>
      <c r="P86" s="25">
        <v>44099</v>
      </c>
      <c r="Q86" s="26">
        <v>44099</v>
      </c>
    </row>
    <row r="87" spans="2:17" s="9" customFormat="1" ht="19.7" customHeight="1">
      <c r="B87" s="21">
        <v>3</v>
      </c>
      <c r="C87" s="21" t="s">
        <v>292</v>
      </c>
      <c r="D87" s="21" t="s">
        <v>531</v>
      </c>
      <c r="E87" s="75" t="s">
        <v>4927</v>
      </c>
      <c r="F87" s="22">
        <v>1</v>
      </c>
      <c r="G87" s="266">
        <v>378</v>
      </c>
      <c r="H87" s="266">
        <f t="shared" si="2"/>
        <v>378</v>
      </c>
      <c r="I87" s="167"/>
      <c r="J87" s="31" t="s">
        <v>1535</v>
      </c>
      <c r="K87" s="30" t="s">
        <v>8837</v>
      </c>
      <c r="L87" s="22"/>
      <c r="M87" s="25">
        <v>44090</v>
      </c>
      <c r="N87" s="21"/>
      <c r="O87" s="22"/>
      <c r="P87" s="25">
        <v>44099</v>
      </c>
      <c r="Q87" s="26">
        <v>44099</v>
      </c>
    </row>
    <row r="88" spans="2:17" s="9" customFormat="1" ht="19.7" customHeight="1">
      <c r="B88" s="21">
        <v>3</v>
      </c>
      <c r="C88" s="21" t="s">
        <v>531</v>
      </c>
      <c r="D88" s="21" t="s">
        <v>531</v>
      </c>
      <c r="E88" s="31" t="s">
        <v>8890</v>
      </c>
      <c r="F88" s="22">
        <v>1</v>
      </c>
      <c r="G88" s="266">
        <v>6070</v>
      </c>
      <c r="H88" s="266">
        <f t="shared" si="2"/>
        <v>6070</v>
      </c>
      <c r="I88" s="167"/>
      <c r="J88" s="75" t="s">
        <v>8891</v>
      </c>
      <c r="K88" s="30" t="s">
        <v>8837</v>
      </c>
      <c r="L88" s="22"/>
      <c r="M88" s="25">
        <v>44090</v>
      </c>
      <c r="N88" s="21"/>
      <c r="O88" s="22"/>
      <c r="P88" s="25">
        <v>44099</v>
      </c>
      <c r="Q88" s="26">
        <v>44099</v>
      </c>
    </row>
    <row r="89" spans="2:17" s="9" customFormat="1" ht="19.7" customHeight="1">
      <c r="B89" s="21">
        <v>8</v>
      </c>
      <c r="C89" s="21" t="s">
        <v>531</v>
      </c>
      <c r="D89" s="21" t="s">
        <v>531</v>
      </c>
      <c r="E89" s="31" t="s">
        <v>8892</v>
      </c>
      <c r="F89" s="22">
        <v>1</v>
      </c>
      <c r="G89" s="266">
        <v>2560</v>
      </c>
      <c r="H89" s="266">
        <f t="shared" si="2"/>
        <v>2560</v>
      </c>
      <c r="I89" s="167"/>
      <c r="J89" s="31" t="s">
        <v>8893</v>
      </c>
      <c r="K89" s="30" t="s">
        <v>8837</v>
      </c>
      <c r="L89" s="22"/>
      <c r="M89" s="25">
        <v>44090</v>
      </c>
      <c r="N89" s="21"/>
      <c r="O89" s="22"/>
      <c r="P89" s="25">
        <v>44099</v>
      </c>
      <c r="Q89" s="26">
        <v>44099</v>
      </c>
    </row>
    <row r="90" spans="2:17" s="9" customFormat="1" ht="19.7" customHeight="1">
      <c r="B90" s="21">
        <v>8</v>
      </c>
      <c r="C90" s="21" t="s">
        <v>531</v>
      </c>
      <c r="D90" s="21" t="s">
        <v>531</v>
      </c>
      <c r="E90" s="31" t="s">
        <v>8894</v>
      </c>
      <c r="F90" s="22">
        <v>1</v>
      </c>
      <c r="G90" s="266">
        <v>2470</v>
      </c>
      <c r="H90" s="266">
        <f t="shared" si="2"/>
        <v>2470</v>
      </c>
      <c r="I90" s="167"/>
      <c r="J90" s="31" t="s">
        <v>8895</v>
      </c>
      <c r="K90" s="30" t="s">
        <v>8837</v>
      </c>
      <c r="L90" s="22"/>
      <c r="M90" s="25">
        <v>44090</v>
      </c>
      <c r="N90" s="21"/>
      <c r="O90" s="22"/>
      <c r="P90" s="25">
        <v>44099</v>
      </c>
      <c r="Q90" s="26">
        <v>44099</v>
      </c>
    </row>
    <row r="91" spans="2:17" s="9" customFormat="1" ht="19.7" customHeight="1">
      <c r="B91" s="21">
        <v>8</v>
      </c>
      <c r="C91" s="21" t="s">
        <v>531</v>
      </c>
      <c r="D91" s="21" t="s">
        <v>531</v>
      </c>
      <c r="E91" s="31" t="s">
        <v>8896</v>
      </c>
      <c r="F91" s="22">
        <v>1</v>
      </c>
      <c r="G91" s="266">
        <v>1920</v>
      </c>
      <c r="H91" s="266">
        <f t="shared" si="2"/>
        <v>1920</v>
      </c>
      <c r="I91" s="167"/>
      <c r="J91" s="31" t="s">
        <v>8897</v>
      </c>
      <c r="K91" s="30" t="s">
        <v>8837</v>
      </c>
      <c r="L91" s="22"/>
      <c r="M91" s="25">
        <v>44090</v>
      </c>
      <c r="N91" s="21"/>
      <c r="O91" s="22"/>
      <c r="P91" s="25">
        <v>44099</v>
      </c>
      <c r="Q91" s="26">
        <v>44099</v>
      </c>
    </row>
    <row r="92" spans="2:17" s="9" customFormat="1" ht="19.7" customHeight="1">
      <c r="B92" s="21"/>
      <c r="C92" s="21"/>
      <c r="D92" s="21"/>
      <c r="E92" s="75"/>
      <c r="F92" s="22"/>
      <c r="G92" s="266">
        <v>0</v>
      </c>
      <c r="H92" s="266">
        <f t="shared" si="2"/>
        <v>0</v>
      </c>
      <c r="I92" s="167"/>
      <c r="J92" s="31"/>
      <c r="K92" s="22"/>
      <c r="L92" s="22"/>
      <c r="M92" s="25"/>
      <c r="N92" s="21"/>
      <c r="O92" s="22"/>
      <c r="P92" s="25"/>
      <c r="Q92" s="26"/>
    </row>
  </sheetData>
  <autoFilter ref="B8:O28" xr:uid="{0526553B-493F-462D-8452-EEAC9BC81E44}"/>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22FFB-C1DB-4DC2-B1D2-65A6D99A4D37}">
  <sheetPr>
    <pageSetUpPr fitToPage="1"/>
  </sheetPr>
  <dimension ref="B2:Q89"/>
  <sheetViews>
    <sheetView topLeftCell="A43" zoomScale="70" zoomScaleNormal="70" workbookViewId="0">
      <selection activeCell="A64" sqref="A64:IV74"/>
    </sheetView>
  </sheetViews>
  <sheetFormatPr defaultRowHeight="18.75"/>
  <cols>
    <col min="1" max="1" width="3.75" style="8" customWidth="1"/>
    <col min="2" max="2" width="12.75" style="9" bestFit="1" customWidth="1"/>
    <col min="3" max="4" width="18.875" style="8" bestFit="1" customWidth="1"/>
    <col min="5" max="5" width="57.875" style="8" customWidth="1"/>
    <col min="6" max="6" width="8.875" style="9" customWidth="1"/>
    <col min="7" max="8" width="14" style="8" bestFit="1" customWidth="1"/>
    <col min="9" max="9" width="44.125" style="3" bestFit="1" customWidth="1"/>
    <col min="10" max="10" width="29.75" style="8" bestFit="1" customWidth="1"/>
    <col min="11" max="11" width="12.875" style="8" customWidth="1"/>
    <col min="12" max="12" width="15.625" style="9" customWidth="1"/>
    <col min="13" max="13" width="19.5" style="10" customWidth="1"/>
    <col min="14" max="14" width="9" style="8" customWidth="1"/>
    <col min="15" max="15" width="18.875" style="3" customWidth="1"/>
    <col min="16" max="16" width="20.5" style="11" customWidth="1"/>
    <col min="17" max="17" width="22.375" style="194" customWidth="1"/>
    <col min="18" max="256" width="9" style="8"/>
    <col min="257" max="257" width="3.75" style="8" customWidth="1"/>
    <col min="258" max="258" width="12.75" style="8" bestFit="1" customWidth="1"/>
    <col min="259" max="260" width="18.875" style="8" bestFit="1" customWidth="1"/>
    <col min="261" max="261" width="57.875" style="8" customWidth="1"/>
    <col min="262" max="262" width="8.875" style="8" customWidth="1"/>
    <col min="263" max="264" width="14" style="8" bestFit="1" customWidth="1"/>
    <col min="265" max="265" width="44.125" style="8" bestFit="1" customWidth="1"/>
    <col min="266" max="266" width="29.75" style="8" bestFit="1" customWidth="1"/>
    <col min="267" max="267" width="12.875" style="8" customWidth="1"/>
    <col min="268" max="268" width="15.625" style="8" customWidth="1"/>
    <col min="269" max="269" width="19.5" style="8" customWidth="1"/>
    <col min="270" max="270" width="9" style="8"/>
    <col min="271" max="271" width="18.875" style="8" customWidth="1"/>
    <col min="272" max="272" width="20.5" style="8" customWidth="1"/>
    <col min="273" max="273" width="22.375" style="8" customWidth="1"/>
    <col min="274" max="512" width="9" style="8"/>
    <col min="513" max="513" width="3.75" style="8" customWidth="1"/>
    <col min="514" max="514" width="12.75" style="8" bestFit="1" customWidth="1"/>
    <col min="515" max="516" width="18.875" style="8" bestFit="1" customWidth="1"/>
    <col min="517" max="517" width="57.875" style="8" customWidth="1"/>
    <col min="518" max="518" width="8.875" style="8" customWidth="1"/>
    <col min="519" max="520" width="14" style="8" bestFit="1" customWidth="1"/>
    <col min="521" max="521" width="44.125" style="8" bestFit="1" customWidth="1"/>
    <col min="522" max="522" width="29.75" style="8" bestFit="1" customWidth="1"/>
    <col min="523" max="523" width="12.875" style="8" customWidth="1"/>
    <col min="524" max="524" width="15.625" style="8" customWidth="1"/>
    <col min="525" max="525" width="19.5" style="8" customWidth="1"/>
    <col min="526" max="526" width="9" style="8"/>
    <col min="527" max="527" width="18.875" style="8" customWidth="1"/>
    <col min="528" max="528" width="20.5" style="8" customWidth="1"/>
    <col min="529" max="529" width="22.375" style="8" customWidth="1"/>
    <col min="530" max="768" width="9" style="8"/>
    <col min="769" max="769" width="3.75" style="8" customWidth="1"/>
    <col min="770" max="770" width="12.75" style="8" bestFit="1" customWidth="1"/>
    <col min="771" max="772" width="18.875" style="8" bestFit="1" customWidth="1"/>
    <col min="773" max="773" width="57.875" style="8" customWidth="1"/>
    <col min="774" max="774" width="8.875" style="8" customWidth="1"/>
    <col min="775" max="776" width="14" style="8" bestFit="1" customWidth="1"/>
    <col min="777" max="777" width="44.125" style="8" bestFit="1" customWidth="1"/>
    <col min="778" max="778" width="29.75" style="8" bestFit="1" customWidth="1"/>
    <col min="779" max="779" width="12.875" style="8" customWidth="1"/>
    <col min="780" max="780" width="15.625" style="8" customWidth="1"/>
    <col min="781" max="781" width="19.5" style="8" customWidth="1"/>
    <col min="782" max="782" width="9" style="8"/>
    <col min="783" max="783" width="18.875" style="8" customWidth="1"/>
    <col min="784" max="784" width="20.5" style="8" customWidth="1"/>
    <col min="785" max="785" width="22.375" style="8" customWidth="1"/>
    <col min="786" max="1024" width="9" style="8"/>
    <col min="1025" max="1025" width="3.75" style="8" customWidth="1"/>
    <col min="1026" max="1026" width="12.75" style="8" bestFit="1" customWidth="1"/>
    <col min="1027" max="1028" width="18.875" style="8" bestFit="1" customWidth="1"/>
    <col min="1029" max="1029" width="57.875" style="8" customWidth="1"/>
    <col min="1030" max="1030" width="8.875" style="8" customWidth="1"/>
    <col min="1031" max="1032" width="14" style="8" bestFit="1" customWidth="1"/>
    <col min="1033" max="1033" width="44.125" style="8" bestFit="1" customWidth="1"/>
    <col min="1034" max="1034" width="29.75" style="8" bestFit="1" customWidth="1"/>
    <col min="1035" max="1035" width="12.875" style="8" customWidth="1"/>
    <col min="1036" max="1036" width="15.625" style="8" customWidth="1"/>
    <col min="1037" max="1037" width="19.5" style="8" customWidth="1"/>
    <col min="1038" max="1038" width="9" style="8"/>
    <col min="1039" max="1039" width="18.875" style="8" customWidth="1"/>
    <col min="1040" max="1040" width="20.5" style="8" customWidth="1"/>
    <col min="1041" max="1041" width="22.375" style="8" customWidth="1"/>
    <col min="1042" max="1280" width="9" style="8"/>
    <col min="1281" max="1281" width="3.75" style="8" customWidth="1"/>
    <col min="1282" max="1282" width="12.75" style="8" bestFit="1" customWidth="1"/>
    <col min="1283" max="1284" width="18.875" style="8" bestFit="1" customWidth="1"/>
    <col min="1285" max="1285" width="57.875" style="8" customWidth="1"/>
    <col min="1286" max="1286" width="8.875" style="8" customWidth="1"/>
    <col min="1287" max="1288" width="14" style="8" bestFit="1" customWidth="1"/>
    <col min="1289" max="1289" width="44.125" style="8" bestFit="1" customWidth="1"/>
    <col min="1290" max="1290" width="29.75" style="8" bestFit="1" customWidth="1"/>
    <col min="1291" max="1291" width="12.875" style="8" customWidth="1"/>
    <col min="1292" max="1292" width="15.625" style="8" customWidth="1"/>
    <col min="1293" max="1293" width="19.5" style="8" customWidth="1"/>
    <col min="1294" max="1294" width="9" style="8"/>
    <col min="1295" max="1295" width="18.875" style="8" customWidth="1"/>
    <col min="1296" max="1296" width="20.5" style="8" customWidth="1"/>
    <col min="1297" max="1297" width="22.375" style="8" customWidth="1"/>
    <col min="1298" max="1536" width="9" style="8"/>
    <col min="1537" max="1537" width="3.75" style="8" customWidth="1"/>
    <col min="1538" max="1538" width="12.75" style="8" bestFit="1" customWidth="1"/>
    <col min="1539" max="1540" width="18.875" style="8" bestFit="1" customWidth="1"/>
    <col min="1541" max="1541" width="57.875" style="8" customWidth="1"/>
    <col min="1542" max="1542" width="8.875" style="8" customWidth="1"/>
    <col min="1543" max="1544" width="14" style="8" bestFit="1" customWidth="1"/>
    <col min="1545" max="1545" width="44.125" style="8" bestFit="1" customWidth="1"/>
    <col min="1546" max="1546" width="29.75" style="8" bestFit="1" customWidth="1"/>
    <col min="1547" max="1547" width="12.875" style="8" customWidth="1"/>
    <col min="1548" max="1548" width="15.625" style="8" customWidth="1"/>
    <col min="1549" max="1549" width="19.5" style="8" customWidth="1"/>
    <col min="1550" max="1550" width="9" style="8"/>
    <col min="1551" max="1551" width="18.875" style="8" customWidth="1"/>
    <col min="1552" max="1552" width="20.5" style="8" customWidth="1"/>
    <col min="1553" max="1553" width="22.375" style="8" customWidth="1"/>
    <col min="1554" max="1792" width="9" style="8"/>
    <col min="1793" max="1793" width="3.75" style="8" customWidth="1"/>
    <col min="1794" max="1794" width="12.75" style="8" bestFit="1" customWidth="1"/>
    <col min="1795" max="1796" width="18.875" style="8" bestFit="1" customWidth="1"/>
    <col min="1797" max="1797" width="57.875" style="8" customWidth="1"/>
    <col min="1798" max="1798" width="8.875" style="8" customWidth="1"/>
    <col min="1799" max="1800" width="14" style="8" bestFit="1" customWidth="1"/>
    <col min="1801" max="1801" width="44.125" style="8" bestFit="1" customWidth="1"/>
    <col min="1802" max="1802" width="29.75" style="8" bestFit="1" customWidth="1"/>
    <col min="1803" max="1803" width="12.875" style="8" customWidth="1"/>
    <col min="1804" max="1804" width="15.625" style="8" customWidth="1"/>
    <col min="1805" max="1805" width="19.5" style="8" customWidth="1"/>
    <col min="1806" max="1806" width="9" style="8"/>
    <col min="1807" max="1807" width="18.875" style="8" customWidth="1"/>
    <col min="1808" max="1808" width="20.5" style="8" customWidth="1"/>
    <col min="1809" max="1809" width="22.375" style="8" customWidth="1"/>
    <col min="1810" max="2048" width="9" style="8"/>
    <col min="2049" max="2049" width="3.75" style="8" customWidth="1"/>
    <col min="2050" max="2050" width="12.75" style="8" bestFit="1" customWidth="1"/>
    <col min="2051" max="2052" width="18.875" style="8" bestFit="1" customWidth="1"/>
    <col min="2053" max="2053" width="57.875" style="8" customWidth="1"/>
    <col min="2054" max="2054" width="8.875" style="8" customWidth="1"/>
    <col min="2055" max="2056" width="14" style="8" bestFit="1" customWidth="1"/>
    <col min="2057" max="2057" width="44.125" style="8" bestFit="1" customWidth="1"/>
    <col min="2058" max="2058" width="29.75" style="8" bestFit="1" customWidth="1"/>
    <col min="2059" max="2059" width="12.875" style="8" customWidth="1"/>
    <col min="2060" max="2060" width="15.625" style="8" customWidth="1"/>
    <col min="2061" max="2061" width="19.5" style="8" customWidth="1"/>
    <col min="2062" max="2062" width="9" style="8"/>
    <col min="2063" max="2063" width="18.875" style="8" customWidth="1"/>
    <col min="2064" max="2064" width="20.5" style="8" customWidth="1"/>
    <col min="2065" max="2065" width="22.375" style="8" customWidth="1"/>
    <col min="2066" max="2304" width="9" style="8"/>
    <col min="2305" max="2305" width="3.75" style="8" customWidth="1"/>
    <col min="2306" max="2306" width="12.75" style="8" bestFit="1" customWidth="1"/>
    <col min="2307" max="2308" width="18.875" style="8" bestFit="1" customWidth="1"/>
    <col min="2309" max="2309" width="57.875" style="8" customWidth="1"/>
    <col min="2310" max="2310" width="8.875" style="8" customWidth="1"/>
    <col min="2311" max="2312" width="14" style="8" bestFit="1" customWidth="1"/>
    <col min="2313" max="2313" width="44.125" style="8" bestFit="1" customWidth="1"/>
    <col min="2314" max="2314" width="29.75" style="8" bestFit="1" customWidth="1"/>
    <col min="2315" max="2315" width="12.875" style="8" customWidth="1"/>
    <col min="2316" max="2316" width="15.625" style="8" customWidth="1"/>
    <col min="2317" max="2317" width="19.5" style="8" customWidth="1"/>
    <col min="2318" max="2318" width="9" style="8"/>
    <col min="2319" max="2319" width="18.875" style="8" customWidth="1"/>
    <col min="2320" max="2320" width="20.5" style="8" customWidth="1"/>
    <col min="2321" max="2321" width="22.375" style="8" customWidth="1"/>
    <col min="2322" max="2560" width="9" style="8"/>
    <col min="2561" max="2561" width="3.75" style="8" customWidth="1"/>
    <col min="2562" max="2562" width="12.75" style="8" bestFit="1" customWidth="1"/>
    <col min="2563" max="2564" width="18.875" style="8" bestFit="1" customWidth="1"/>
    <col min="2565" max="2565" width="57.875" style="8" customWidth="1"/>
    <col min="2566" max="2566" width="8.875" style="8" customWidth="1"/>
    <col min="2567" max="2568" width="14" style="8" bestFit="1" customWidth="1"/>
    <col min="2569" max="2569" width="44.125" style="8" bestFit="1" customWidth="1"/>
    <col min="2570" max="2570" width="29.75" style="8" bestFit="1" customWidth="1"/>
    <col min="2571" max="2571" width="12.875" style="8" customWidth="1"/>
    <col min="2572" max="2572" width="15.625" style="8" customWidth="1"/>
    <col min="2573" max="2573" width="19.5" style="8" customWidth="1"/>
    <col min="2574" max="2574" width="9" style="8"/>
    <col min="2575" max="2575" width="18.875" style="8" customWidth="1"/>
    <col min="2576" max="2576" width="20.5" style="8" customWidth="1"/>
    <col min="2577" max="2577" width="22.375" style="8" customWidth="1"/>
    <col min="2578" max="2816" width="9" style="8"/>
    <col min="2817" max="2817" width="3.75" style="8" customWidth="1"/>
    <col min="2818" max="2818" width="12.75" style="8" bestFit="1" customWidth="1"/>
    <col min="2819" max="2820" width="18.875" style="8" bestFit="1" customWidth="1"/>
    <col min="2821" max="2821" width="57.875" style="8" customWidth="1"/>
    <col min="2822" max="2822" width="8.875" style="8" customWidth="1"/>
    <col min="2823" max="2824" width="14" style="8" bestFit="1" customWidth="1"/>
    <col min="2825" max="2825" width="44.125" style="8" bestFit="1" customWidth="1"/>
    <col min="2826" max="2826" width="29.75" style="8" bestFit="1" customWidth="1"/>
    <col min="2827" max="2827" width="12.875" style="8" customWidth="1"/>
    <col min="2828" max="2828" width="15.625" style="8" customWidth="1"/>
    <col min="2829" max="2829" width="19.5" style="8" customWidth="1"/>
    <col min="2830" max="2830" width="9" style="8"/>
    <col min="2831" max="2831" width="18.875" style="8" customWidth="1"/>
    <col min="2832" max="2832" width="20.5" style="8" customWidth="1"/>
    <col min="2833" max="2833" width="22.375" style="8" customWidth="1"/>
    <col min="2834" max="3072" width="9" style="8"/>
    <col min="3073" max="3073" width="3.75" style="8" customWidth="1"/>
    <col min="3074" max="3074" width="12.75" style="8" bestFit="1" customWidth="1"/>
    <col min="3075" max="3076" width="18.875" style="8" bestFit="1" customWidth="1"/>
    <col min="3077" max="3077" width="57.875" style="8" customWidth="1"/>
    <col min="3078" max="3078" width="8.875" style="8" customWidth="1"/>
    <col min="3079" max="3080" width="14" style="8" bestFit="1" customWidth="1"/>
    <col min="3081" max="3081" width="44.125" style="8" bestFit="1" customWidth="1"/>
    <col min="3082" max="3082" width="29.75" style="8" bestFit="1" customWidth="1"/>
    <col min="3083" max="3083" width="12.875" style="8" customWidth="1"/>
    <col min="3084" max="3084" width="15.625" style="8" customWidth="1"/>
    <col min="3085" max="3085" width="19.5" style="8" customWidth="1"/>
    <col min="3086" max="3086" width="9" style="8"/>
    <col min="3087" max="3087" width="18.875" style="8" customWidth="1"/>
    <col min="3088" max="3088" width="20.5" style="8" customWidth="1"/>
    <col min="3089" max="3089" width="22.375" style="8" customWidth="1"/>
    <col min="3090" max="3328" width="9" style="8"/>
    <col min="3329" max="3329" width="3.75" style="8" customWidth="1"/>
    <col min="3330" max="3330" width="12.75" style="8" bestFit="1" customWidth="1"/>
    <col min="3331" max="3332" width="18.875" style="8" bestFit="1" customWidth="1"/>
    <col min="3333" max="3333" width="57.875" style="8" customWidth="1"/>
    <col min="3334" max="3334" width="8.875" style="8" customWidth="1"/>
    <col min="3335" max="3336" width="14" style="8" bestFit="1" customWidth="1"/>
    <col min="3337" max="3337" width="44.125" style="8" bestFit="1" customWidth="1"/>
    <col min="3338" max="3338" width="29.75" style="8" bestFit="1" customWidth="1"/>
    <col min="3339" max="3339" width="12.875" style="8" customWidth="1"/>
    <col min="3340" max="3340" width="15.625" style="8" customWidth="1"/>
    <col min="3341" max="3341" width="19.5" style="8" customWidth="1"/>
    <col min="3342" max="3342" width="9" style="8"/>
    <col min="3343" max="3343" width="18.875" style="8" customWidth="1"/>
    <col min="3344" max="3344" width="20.5" style="8" customWidth="1"/>
    <col min="3345" max="3345" width="22.375" style="8" customWidth="1"/>
    <col min="3346" max="3584" width="9" style="8"/>
    <col min="3585" max="3585" width="3.75" style="8" customWidth="1"/>
    <col min="3586" max="3586" width="12.75" style="8" bestFit="1" customWidth="1"/>
    <col min="3587" max="3588" width="18.875" style="8" bestFit="1" customWidth="1"/>
    <col min="3589" max="3589" width="57.875" style="8" customWidth="1"/>
    <col min="3590" max="3590" width="8.875" style="8" customWidth="1"/>
    <col min="3591" max="3592" width="14" style="8" bestFit="1" customWidth="1"/>
    <col min="3593" max="3593" width="44.125" style="8" bestFit="1" customWidth="1"/>
    <col min="3594" max="3594" width="29.75" style="8" bestFit="1" customWidth="1"/>
    <col min="3595" max="3595" width="12.875" style="8" customWidth="1"/>
    <col min="3596" max="3596" width="15.625" style="8" customWidth="1"/>
    <col min="3597" max="3597" width="19.5" style="8" customWidth="1"/>
    <col min="3598" max="3598" width="9" style="8"/>
    <col min="3599" max="3599" width="18.875" style="8" customWidth="1"/>
    <col min="3600" max="3600" width="20.5" style="8" customWidth="1"/>
    <col min="3601" max="3601" width="22.375" style="8" customWidth="1"/>
    <col min="3602" max="3840" width="9" style="8"/>
    <col min="3841" max="3841" width="3.75" style="8" customWidth="1"/>
    <col min="3842" max="3842" width="12.75" style="8" bestFit="1" customWidth="1"/>
    <col min="3843" max="3844" width="18.875" style="8" bestFit="1" customWidth="1"/>
    <col min="3845" max="3845" width="57.875" style="8" customWidth="1"/>
    <col min="3846" max="3846" width="8.875" style="8" customWidth="1"/>
    <col min="3847" max="3848" width="14" style="8" bestFit="1" customWidth="1"/>
    <col min="3849" max="3849" width="44.125" style="8" bestFit="1" customWidth="1"/>
    <col min="3850" max="3850" width="29.75" style="8" bestFit="1" customWidth="1"/>
    <col min="3851" max="3851" width="12.875" style="8" customWidth="1"/>
    <col min="3852" max="3852" width="15.625" style="8" customWidth="1"/>
    <col min="3853" max="3853" width="19.5" style="8" customWidth="1"/>
    <col min="3854" max="3854" width="9" style="8"/>
    <col min="3855" max="3855" width="18.875" style="8" customWidth="1"/>
    <col min="3856" max="3856" width="20.5" style="8" customWidth="1"/>
    <col min="3857" max="3857" width="22.375" style="8" customWidth="1"/>
    <col min="3858" max="4096" width="9" style="8"/>
    <col min="4097" max="4097" width="3.75" style="8" customWidth="1"/>
    <col min="4098" max="4098" width="12.75" style="8" bestFit="1" customWidth="1"/>
    <col min="4099" max="4100" width="18.875" style="8" bestFit="1" customWidth="1"/>
    <col min="4101" max="4101" width="57.875" style="8" customWidth="1"/>
    <col min="4102" max="4102" width="8.875" style="8" customWidth="1"/>
    <col min="4103" max="4104" width="14" style="8" bestFit="1" customWidth="1"/>
    <col min="4105" max="4105" width="44.125" style="8" bestFit="1" customWidth="1"/>
    <col min="4106" max="4106" width="29.75" style="8" bestFit="1" customWidth="1"/>
    <col min="4107" max="4107" width="12.875" style="8" customWidth="1"/>
    <col min="4108" max="4108" width="15.625" style="8" customWidth="1"/>
    <col min="4109" max="4109" width="19.5" style="8" customWidth="1"/>
    <col min="4110" max="4110" width="9" style="8"/>
    <col min="4111" max="4111" width="18.875" style="8" customWidth="1"/>
    <col min="4112" max="4112" width="20.5" style="8" customWidth="1"/>
    <col min="4113" max="4113" width="22.375" style="8" customWidth="1"/>
    <col min="4114" max="4352" width="9" style="8"/>
    <col min="4353" max="4353" width="3.75" style="8" customWidth="1"/>
    <col min="4354" max="4354" width="12.75" style="8" bestFit="1" customWidth="1"/>
    <col min="4355" max="4356" width="18.875" style="8" bestFit="1" customWidth="1"/>
    <col min="4357" max="4357" width="57.875" style="8" customWidth="1"/>
    <col min="4358" max="4358" width="8.875" style="8" customWidth="1"/>
    <col min="4359" max="4360" width="14" style="8" bestFit="1" customWidth="1"/>
    <col min="4361" max="4361" width="44.125" style="8" bestFit="1" customWidth="1"/>
    <col min="4362" max="4362" width="29.75" style="8" bestFit="1" customWidth="1"/>
    <col min="4363" max="4363" width="12.875" style="8" customWidth="1"/>
    <col min="4364" max="4364" width="15.625" style="8" customWidth="1"/>
    <col min="4365" max="4365" width="19.5" style="8" customWidth="1"/>
    <col min="4366" max="4366" width="9" style="8"/>
    <col min="4367" max="4367" width="18.875" style="8" customWidth="1"/>
    <col min="4368" max="4368" width="20.5" style="8" customWidth="1"/>
    <col min="4369" max="4369" width="22.375" style="8" customWidth="1"/>
    <col min="4370" max="4608" width="9" style="8"/>
    <col min="4609" max="4609" width="3.75" style="8" customWidth="1"/>
    <col min="4610" max="4610" width="12.75" style="8" bestFit="1" customWidth="1"/>
    <col min="4611" max="4612" width="18.875" style="8" bestFit="1" customWidth="1"/>
    <col min="4613" max="4613" width="57.875" style="8" customWidth="1"/>
    <col min="4614" max="4614" width="8.875" style="8" customWidth="1"/>
    <col min="4615" max="4616" width="14" style="8" bestFit="1" customWidth="1"/>
    <col min="4617" max="4617" width="44.125" style="8" bestFit="1" customWidth="1"/>
    <col min="4618" max="4618" width="29.75" style="8" bestFit="1" customWidth="1"/>
    <col min="4619" max="4619" width="12.875" style="8" customWidth="1"/>
    <col min="4620" max="4620" width="15.625" style="8" customWidth="1"/>
    <col min="4621" max="4621" width="19.5" style="8" customWidth="1"/>
    <col min="4622" max="4622" width="9" style="8"/>
    <col min="4623" max="4623" width="18.875" style="8" customWidth="1"/>
    <col min="4624" max="4624" width="20.5" style="8" customWidth="1"/>
    <col min="4625" max="4625" width="22.375" style="8" customWidth="1"/>
    <col min="4626" max="4864" width="9" style="8"/>
    <col min="4865" max="4865" width="3.75" style="8" customWidth="1"/>
    <col min="4866" max="4866" width="12.75" style="8" bestFit="1" customWidth="1"/>
    <col min="4867" max="4868" width="18.875" style="8" bestFit="1" customWidth="1"/>
    <col min="4869" max="4869" width="57.875" style="8" customWidth="1"/>
    <col min="4870" max="4870" width="8.875" style="8" customWidth="1"/>
    <col min="4871" max="4872" width="14" style="8" bestFit="1" customWidth="1"/>
    <col min="4873" max="4873" width="44.125" style="8" bestFit="1" customWidth="1"/>
    <col min="4874" max="4874" width="29.75" style="8" bestFit="1" customWidth="1"/>
    <col min="4875" max="4875" width="12.875" style="8" customWidth="1"/>
    <col min="4876" max="4876" width="15.625" style="8" customWidth="1"/>
    <col min="4877" max="4877" width="19.5" style="8" customWidth="1"/>
    <col min="4878" max="4878" width="9" style="8"/>
    <col min="4879" max="4879" width="18.875" style="8" customWidth="1"/>
    <col min="4880" max="4880" width="20.5" style="8" customWidth="1"/>
    <col min="4881" max="4881" width="22.375" style="8" customWidth="1"/>
    <col min="4882" max="5120" width="9" style="8"/>
    <col min="5121" max="5121" width="3.75" style="8" customWidth="1"/>
    <col min="5122" max="5122" width="12.75" style="8" bestFit="1" customWidth="1"/>
    <col min="5123" max="5124" width="18.875" style="8" bestFit="1" customWidth="1"/>
    <col min="5125" max="5125" width="57.875" style="8" customWidth="1"/>
    <col min="5126" max="5126" width="8.875" style="8" customWidth="1"/>
    <col min="5127" max="5128" width="14" style="8" bestFit="1" customWidth="1"/>
    <col min="5129" max="5129" width="44.125" style="8" bestFit="1" customWidth="1"/>
    <col min="5130" max="5130" width="29.75" style="8" bestFit="1" customWidth="1"/>
    <col min="5131" max="5131" width="12.875" style="8" customWidth="1"/>
    <col min="5132" max="5132" width="15.625" style="8" customWidth="1"/>
    <col min="5133" max="5133" width="19.5" style="8" customWidth="1"/>
    <col min="5134" max="5134" width="9" style="8"/>
    <col min="5135" max="5135" width="18.875" style="8" customWidth="1"/>
    <col min="5136" max="5136" width="20.5" style="8" customWidth="1"/>
    <col min="5137" max="5137" width="22.375" style="8" customWidth="1"/>
    <col min="5138" max="5376" width="9" style="8"/>
    <col min="5377" max="5377" width="3.75" style="8" customWidth="1"/>
    <col min="5378" max="5378" width="12.75" style="8" bestFit="1" customWidth="1"/>
    <col min="5379" max="5380" width="18.875" style="8" bestFit="1" customWidth="1"/>
    <col min="5381" max="5381" width="57.875" style="8" customWidth="1"/>
    <col min="5382" max="5382" width="8.875" style="8" customWidth="1"/>
    <col min="5383" max="5384" width="14" style="8" bestFit="1" customWidth="1"/>
    <col min="5385" max="5385" width="44.125" style="8" bestFit="1" customWidth="1"/>
    <col min="5386" max="5386" width="29.75" style="8" bestFit="1" customWidth="1"/>
    <col min="5387" max="5387" width="12.875" style="8" customWidth="1"/>
    <col min="5388" max="5388" width="15.625" style="8" customWidth="1"/>
    <col min="5389" max="5389" width="19.5" style="8" customWidth="1"/>
    <col min="5390" max="5390" width="9" style="8"/>
    <col min="5391" max="5391" width="18.875" style="8" customWidth="1"/>
    <col min="5392" max="5392" width="20.5" style="8" customWidth="1"/>
    <col min="5393" max="5393" width="22.375" style="8" customWidth="1"/>
    <col min="5394" max="5632" width="9" style="8"/>
    <col min="5633" max="5633" width="3.75" style="8" customWidth="1"/>
    <col min="5634" max="5634" width="12.75" style="8" bestFit="1" customWidth="1"/>
    <col min="5635" max="5636" width="18.875" style="8" bestFit="1" customWidth="1"/>
    <col min="5637" max="5637" width="57.875" style="8" customWidth="1"/>
    <col min="5638" max="5638" width="8.875" style="8" customWidth="1"/>
    <col min="5639" max="5640" width="14" style="8" bestFit="1" customWidth="1"/>
    <col min="5641" max="5641" width="44.125" style="8" bestFit="1" customWidth="1"/>
    <col min="5642" max="5642" width="29.75" style="8" bestFit="1" customWidth="1"/>
    <col min="5643" max="5643" width="12.875" style="8" customWidth="1"/>
    <col min="5644" max="5644" width="15.625" style="8" customWidth="1"/>
    <col min="5645" max="5645" width="19.5" style="8" customWidth="1"/>
    <col min="5646" max="5646" width="9" style="8"/>
    <col min="5647" max="5647" width="18.875" style="8" customWidth="1"/>
    <col min="5648" max="5648" width="20.5" style="8" customWidth="1"/>
    <col min="5649" max="5649" width="22.375" style="8" customWidth="1"/>
    <col min="5650" max="5888" width="9" style="8"/>
    <col min="5889" max="5889" width="3.75" style="8" customWidth="1"/>
    <col min="5890" max="5890" width="12.75" style="8" bestFit="1" customWidth="1"/>
    <col min="5891" max="5892" width="18.875" style="8" bestFit="1" customWidth="1"/>
    <col min="5893" max="5893" width="57.875" style="8" customWidth="1"/>
    <col min="5894" max="5894" width="8.875" style="8" customWidth="1"/>
    <col min="5895" max="5896" width="14" style="8" bestFit="1" customWidth="1"/>
    <col min="5897" max="5897" width="44.125" style="8" bestFit="1" customWidth="1"/>
    <col min="5898" max="5898" width="29.75" style="8" bestFit="1" customWidth="1"/>
    <col min="5899" max="5899" width="12.875" style="8" customWidth="1"/>
    <col min="5900" max="5900" width="15.625" style="8" customWidth="1"/>
    <col min="5901" max="5901" width="19.5" style="8" customWidth="1"/>
    <col min="5902" max="5902" width="9" style="8"/>
    <col min="5903" max="5903" width="18.875" style="8" customWidth="1"/>
    <col min="5904" max="5904" width="20.5" style="8" customWidth="1"/>
    <col min="5905" max="5905" width="22.375" style="8" customWidth="1"/>
    <col min="5906" max="6144" width="9" style="8"/>
    <col min="6145" max="6145" width="3.75" style="8" customWidth="1"/>
    <col min="6146" max="6146" width="12.75" style="8" bestFit="1" customWidth="1"/>
    <col min="6147" max="6148" width="18.875" style="8" bestFit="1" customWidth="1"/>
    <col min="6149" max="6149" width="57.875" style="8" customWidth="1"/>
    <col min="6150" max="6150" width="8.875" style="8" customWidth="1"/>
    <col min="6151" max="6152" width="14" style="8" bestFit="1" customWidth="1"/>
    <col min="6153" max="6153" width="44.125" style="8" bestFit="1" customWidth="1"/>
    <col min="6154" max="6154" width="29.75" style="8" bestFit="1" customWidth="1"/>
    <col min="6155" max="6155" width="12.875" style="8" customWidth="1"/>
    <col min="6156" max="6156" width="15.625" style="8" customWidth="1"/>
    <col min="6157" max="6157" width="19.5" style="8" customWidth="1"/>
    <col min="6158" max="6158" width="9" style="8"/>
    <col min="6159" max="6159" width="18.875" style="8" customWidth="1"/>
    <col min="6160" max="6160" width="20.5" style="8" customWidth="1"/>
    <col min="6161" max="6161" width="22.375" style="8" customWidth="1"/>
    <col min="6162" max="6400" width="9" style="8"/>
    <col min="6401" max="6401" width="3.75" style="8" customWidth="1"/>
    <col min="6402" max="6402" width="12.75" style="8" bestFit="1" customWidth="1"/>
    <col min="6403" max="6404" width="18.875" style="8" bestFit="1" customWidth="1"/>
    <col min="6405" max="6405" width="57.875" style="8" customWidth="1"/>
    <col min="6406" max="6406" width="8.875" style="8" customWidth="1"/>
    <col min="6407" max="6408" width="14" style="8" bestFit="1" customWidth="1"/>
    <col min="6409" max="6409" width="44.125" style="8" bestFit="1" customWidth="1"/>
    <col min="6410" max="6410" width="29.75" style="8" bestFit="1" customWidth="1"/>
    <col min="6411" max="6411" width="12.875" style="8" customWidth="1"/>
    <col min="6412" max="6412" width="15.625" style="8" customWidth="1"/>
    <col min="6413" max="6413" width="19.5" style="8" customWidth="1"/>
    <col min="6414" max="6414" width="9" style="8"/>
    <col min="6415" max="6415" width="18.875" style="8" customWidth="1"/>
    <col min="6416" max="6416" width="20.5" style="8" customWidth="1"/>
    <col min="6417" max="6417" width="22.375" style="8" customWidth="1"/>
    <col min="6418" max="6656" width="9" style="8"/>
    <col min="6657" max="6657" width="3.75" style="8" customWidth="1"/>
    <col min="6658" max="6658" width="12.75" style="8" bestFit="1" customWidth="1"/>
    <col min="6659" max="6660" width="18.875" style="8" bestFit="1" customWidth="1"/>
    <col min="6661" max="6661" width="57.875" style="8" customWidth="1"/>
    <col min="6662" max="6662" width="8.875" style="8" customWidth="1"/>
    <col min="6663" max="6664" width="14" style="8" bestFit="1" customWidth="1"/>
    <col min="6665" max="6665" width="44.125" style="8" bestFit="1" customWidth="1"/>
    <col min="6666" max="6666" width="29.75" style="8" bestFit="1" customWidth="1"/>
    <col min="6667" max="6667" width="12.875" style="8" customWidth="1"/>
    <col min="6668" max="6668" width="15.625" style="8" customWidth="1"/>
    <col min="6669" max="6669" width="19.5" style="8" customWidth="1"/>
    <col min="6670" max="6670" width="9" style="8"/>
    <col min="6671" max="6671" width="18.875" style="8" customWidth="1"/>
    <col min="6672" max="6672" width="20.5" style="8" customWidth="1"/>
    <col min="6673" max="6673" width="22.375" style="8" customWidth="1"/>
    <col min="6674" max="6912" width="9" style="8"/>
    <col min="6913" max="6913" width="3.75" style="8" customWidth="1"/>
    <col min="6914" max="6914" width="12.75" style="8" bestFit="1" customWidth="1"/>
    <col min="6915" max="6916" width="18.875" style="8" bestFit="1" customWidth="1"/>
    <col min="6917" max="6917" width="57.875" style="8" customWidth="1"/>
    <col min="6918" max="6918" width="8.875" style="8" customWidth="1"/>
    <col min="6919" max="6920" width="14" style="8" bestFit="1" customWidth="1"/>
    <col min="6921" max="6921" width="44.125" style="8" bestFit="1" customWidth="1"/>
    <col min="6922" max="6922" width="29.75" style="8" bestFit="1" customWidth="1"/>
    <col min="6923" max="6923" width="12.875" style="8" customWidth="1"/>
    <col min="6924" max="6924" width="15.625" style="8" customWidth="1"/>
    <col min="6925" max="6925" width="19.5" style="8" customWidth="1"/>
    <col min="6926" max="6926" width="9" style="8"/>
    <col min="6927" max="6927" width="18.875" style="8" customWidth="1"/>
    <col min="6928" max="6928" width="20.5" style="8" customWidth="1"/>
    <col min="6929" max="6929" width="22.375" style="8" customWidth="1"/>
    <col min="6930" max="7168" width="9" style="8"/>
    <col min="7169" max="7169" width="3.75" style="8" customWidth="1"/>
    <col min="7170" max="7170" width="12.75" style="8" bestFit="1" customWidth="1"/>
    <col min="7171" max="7172" width="18.875" style="8" bestFit="1" customWidth="1"/>
    <col min="7173" max="7173" width="57.875" style="8" customWidth="1"/>
    <col min="7174" max="7174" width="8.875" style="8" customWidth="1"/>
    <col min="7175" max="7176" width="14" style="8" bestFit="1" customWidth="1"/>
    <col min="7177" max="7177" width="44.125" style="8" bestFit="1" customWidth="1"/>
    <col min="7178" max="7178" width="29.75" style="8" bestFit="1" customWidth="1"/>
    <col min="7179" max="7179" width="12.875" style="8" customWidth="1"/>
    <col min="7180" max="7180" width="15.625" style="8" customWidth="1"/>
    <col min="7181" max="7181" width="19.5" style="8" customWidth="1"/>
    <col min="7182" max="7182" width="9" style="8"/>
    <col min="7183" max="7183" width="18.875" style="8" customWidth="1"/>
    <col min="7184" max="7184" width="20.5" style="8" customWidth="1"/>
    <col min="7185" max="7185" width="22.375" style="8" customWidth="1"/>
    <col min="7186" max="7424" width="9" style="8"/>
    <col min="7425" max="7425" width="3.75" style="8" customWidth="1"/>
    <col min="7426" max="7426" width="12.75" style="8" bestFit="1" customWidth="1"/>
    <col min="7427" max="7428" width="18.875" style="8" bestFit="1" customWidth="1"/>
    <col min="7429" max="7429" width="57.875" style="8" customWidth="1"/>
    <col min="7430" max="7430" width="8.875" style="8" customWidth="1"/>
    <col min="7431" max="7432" width="14" style="8" bestFit="1" customWidth="1"/>
    <col min="7433" max="7433" width="44.125" style="8" bestFit="1" customWidth="1"/>
    <col min="7434" max="7434" width="29.75" style="8" bestFit="1" customWidth="1"/>
    <col min="7435" max="7435" width="12.875" style="8" customWidth="1"/>
    <col min="7436" max="7436" width="15.625" style="8" customWidth="1"/>
    <col min="7437" max="7437" width="19.5" style="8" customWidth="1"/>
    <col min="7438" max="7438" width="9" style="8"/>
    <col min="7439" max="7439" width="18.875" style="8" customWidth="1"/>
    <col min="7440" max="7440" width="20.5" style="8" customWidth="1"/>
    <col min="7441" max="7441" width="22.375" style="8" customWidth="1"/>
    <col min="7442" max="7680" width="9" style="8"/>
    <col min="7681" max="7681" width="3.75" style="8" customWidth="1"/>
    <col min="7682" max="7682" width="12.75" style="8" bestFit="1" customWidth="1"/>
    <col min="7683" max="7684" width="18.875" style="8" bestFit="1" customWidth="1"/>
    <col min="7685" max="7685" width="57.875" style="8" customWidth="1"/>
    <col min="7686" max="7686" width="8.875" style="8" customWidth="1"/>
    <col min="7687" max="7688" width="14" style="8" bestFit="1" customWidth="1"/>
    <col min="7689" max="7689" width="44.125" style="8" bestFit="1" customWidth="1"/>
    <col min="7690" max="7690" width="29.75" style="8" bestFit="1" customWidth="1"/>
    <col min="7691" max="7691" width="12.875" style="8" customWidth="1"/>
    <col min="7692" max="7692" width="15.625" style="8" customWidth="1"/>
    <col min="7693" max="7693" width="19.5" style="8" customWidth="1"/>
    <col min="7694" max="7694" width="9" style="8"/>
    <col min="7695" max="7695" width="18.875" style="8" customWidth="1"/>
    <col min="7696" max="7696" width="20.5" style="8" customWidth="1"/>
    <col min="7697" max="7697" width="22.375" style="8" customWidth="1"/>
    <col min="7698" max="7936" width="9" style="8"/>
    <col min="7937" max="7937" width="3.75" style="8" customWidth="1"/>
    <col min="7938" max="7938" width="12.75" style="8" bestFit="1" customWidth="1"/>
    <col min="7939" max="7940" width="18.875" style="8" bestFit="1" customWidth="1"/>
    <col min="7941" max="7941" width="57.875" style="8" customWidth="1"/>
    <col min="7942" max="7942" width="8.875" style="8" customWidth="1"/>
    <col min="7943" max="7944" width="14" style="8" bestFit="1" customWidth="1"/>
    <col min="7945" max="7945" width="44.125" style="8" bestFit="1" customWidth="1"/>
    <col min="7946" max="7946" width="29.75" style="8" bestFit="1" customWidth="1"/>
    <col min="7947" max="7947" width="12.875" style="8" customWidth="1"/>
    <col min="7948" max="7948" width="15.625" style="8" customWidth="1"/>
    <col min="7949" max="7949" width="19.5" style="8" customWidth="1"/>
    <col min="7950" max="7950" width="9" style="8"/>
    <col min="7951" max="7951" width="18.875" style="8" customWidth="1"/>
    <col min="7952" max="7952" width="20.5" style="8" customWidth="1"/>
    <col min="7953" max="7953" width="22.375" style="8" customWidth="1"/>
    <col min="7954" max="8192" width="9" style="8"/>
    <col min="8193" max="8193" width="3.75" style="8" customWidth="1"/>
    <col min="8194" max="8194" width="12.75" style="8" bestFit="1" customWidth="1"/>
    <col min="8195" max="8196" width="18.875" style="8" bestFit="1" customWidth="1"/>
    <col min="8197" max="8197" width="57.875" style="8" customWidth="1"/>
    <col min="8198" max="8198" width="8.875" style="8" customWidth="1"/>
    <col min="8199" max="8200" width="14" style="8" bestFit="1" customWidth="1"/>
    <col min="8201" max="8201" width="44.125" style="8" bestFit="1" customWidth="1"/>
    <col min="8202" max="8202" width="29.75" style="8" bestFit="1" customWidth="1"/>
    <col min="8203" max="8203" width="12.875" style="8" customWidth="1"/>
    <col min="8204" max="8204" width="15.625" style="8" customWidth="1"/>
    <col min="8205" max="8205" width="19.5" style="8" customWidth="1"/>
    <col min="8206" max="8206" width="9" style="8"/>
    <col min="8207" max="8207" width="18.875" style="8" customWidth="1"/>
    <col min="8208" max="8208" width="20.5" style="8" customWidth="1"/>
    <col min="8209" max="8209" width="22.375" style="8" customWidth="1"/>
    <col min="8210" max="8448" width="9" style="8"/>
    <col min="8449" max="8449" width="3.75" style="8" customWidth="1"/>
    <col min="8450" max="8450" width="12.75" style="8" bestFit="1" customWidth="1"/>
    <col min="8451" max="8452" width="18.875" style="8" bestFit="1" customWidth="1"/>
    <col min="8453" max="8453" width="57.875" style="8" customWidth="1"/>
    <col min="8454" max="8454" width="8.875" style="8" customWidth="1"/>
    <col min="8455" max="8456" width="14" style="8" bestFit="1" customWidth="1"/>
    <col min="8457" max="8457" width="44.125" style="8" bestFit="1" customWidth="1"/>
    <col min="8458" max="8458" width="29.75" style="8" bestFit="1" customWidth="1"/>
    <col min="8459" max="8459" width="12.875" style="8" customWidth="1"/>
    <col min="8460" max="8460" width="15.625" style="8" customWidth="1"/>
    <col min="8461" max="8461" width="19.5" style="8" customWidth="1"/>
    <col min="8462" max="8462" width="9" style="8"/>
    <col min="8463" max="8463" width="18.875" style="8" customWidth="1"/>
    <col min="8464" max="8464" width="20.5" style="8" customWidth="1"/>
    <col min="8465" max="8465" width="22.375" style="8" customWidth="1"/>
    <col min="8466" max="8704" width="9" style="8"/>
    <col min="8705" max="8705" width="3.75" style="8" customWidth="1"/>
    <col min="8706" max="8706" width="12.75" style="8" bestFit="1" customWidth="1"/>
    <col min="8707" max="8708" width="18.875" style="8" bestFit="1" customWidth="1"/>
    <col min="8709" max="8709" width="57.875" style="8" customWidth="1"/>
    <col min="8710" max="8710" width="8.875" style="8" customWidth="1"/>
    <col min="8711" max="8712" width="14" style="8" bestFit="1" customWidth="1"/>
    <col min="8713" max="8713" width="44.125" style="8" bestFit="1" customWidth="1"/>
    <col min="8714" max="8714" width="29.75" style="8" bestFit="1" customWidth="1"/>
    <col min="8715" max="8715" width="12.875" style="8" customWidth="1"/>
    <col min="8716" max="8716" width="15.625" style="8" customWidth="1"/>
    <col min="8717" max="8717" width="19.5" style="8" customWidth="1"/>
    <col min="8718" max="8718" width="9" style="8"/>
    <col min="8719" max="8719" width="18.875" style="8" customWidth="1"/>
    <col min="8720" max="8720" width="20.5" style="8" customWidth="1"/>
    <col min="8721" max="8721" width="22.375" style="8" customWidth="1"/>
    <col min="8722" max="8960" width="9" style="8"/>
    <col min="8961" max="8961" width="3.75" style="8" customWidth="1"/>
    <col min="8962" max="8962" width="12.75" style="8" bestFit="1" customWidth="1"/>
    <col min="8963" max="8964" width="18.875" style="8" bestFit="1" customWidth="1"/>
    <col min="8965" max="8965" width="57.875" style="8" customWidth="1"/>
    <col min="8966" max="8966" width="8.875" style="8" customWidth="1"/>
    <col min="8967" max="8968" width="14" style="8" bestFit="1" customWidth="1"/>
    <col min="8969" max="8969" width="44.125" style="8" bestFit="1" customWidth="1"/>
    <col min="8970" max="8970" width="29.75" style="8" bestFit="1" customWidth="1"/>
    <col min="8971" max="8971" width="12.875" style="8" customWidth="1"/>
    <col min="8972" max="8972" width="15.625" style="8" customWidth="1"/>
    <col min="8973" max="8973" width="19.5" style="8" customWidth="1"/>
    <col min="8974" max="8974" width="9" style="8"/>
    <col min="8975" max="8975" width="18.875" style="8" customWidth="1"/>
    <col min="8976" max="8976" width="20.5" style="8" customWidth="1"/>
    <col min="8977" max="8977" width="22.375" style="8" customWidth="1"/>
    <col min="8978" max="9216" width="9" style="8"/>
    <col min="9217" max="9217" width="3.75" style="8" customWidth="1"/>
    <col min="9218" max="9218" width="12.75" style="8" bestFit="1" customWidth="1"/>
    <col min="9219" max="9220" width="18.875" style="8" bestFit="1" customWidth="1"/>
    <col min="9221" max="9221" width="57.875" style="8" customWidth="1"/>
    <col min="9222" max="9222" width="8.875" style="8" customWidth="1"/>
    <col min="9223" max="9224" width="14" style="8" bestFit="1" customWidth="1"/>
    <col min="9225" max="9225" width="44.125" style="8" bestFit="1" customWidth="1"/>
    <col min="9226" max="9226" width="29.75" style="8" bestFit="1" customWidth="1"/>
    <col min="9227" max="9227" width="12.875" style="8" customWidth="1"/>
    <col min="9228" max="9228" width="15.625" style="8" customWidth="1"/>
    <col min="9229" max="9229" width="19.5" style="8" customWidth="1"/>
    <col min="9230" max="9230" width="9" style="8"/>
    <col min="9231" max="9231" width="18.875" style="8" customWidth="1"/>
    <col min="9232" max="9232" width="20.5" style="8" customWidth="1"/>
    <col min="9233" max="9233" width="22.375" style="8" customWidth="1"/>
    <col min="9234" max="9472" width="9" style="8"/>
    <col min="9473" max="9473" width="3.75" style="8" customWidth="1"/>
    <col min="9474" max="9474" width="12.75" style="8" bestFit="1" customWidth="1"/>
    <col min="9475" max="9476" width="18.875" style="8" bestFit="1" customWidth="1"/>
    <col min="9477" max="9477" width="57.875" style="8" customWidth="1"/>
    <col min="9478" max="9478" width="8.875" style="8" customWidth="1"/>
    <col min="9479" max="9480" width="14" style="8" bestFit="1" customWidth="1"/>
    <col min="9481" max="9481" width="44.125" style="8" bestFit="1" customWidth="1"/>
    <col min="9482" max="9482" width="29.75" style="8" bestFit="1" customWidth="1"/>
    <col min="9483" max="9483" width="12.875" style="8" customWidth="1"/>
    <col min="9484" max="9484" width="15.625" style="8" customWidth="1"/>
    <col min="9485" max="9485" width="19.5" style="8" customWidth="1"/>
    <col min="9486" max="9486" width="9" style="8"/>
    <col min="9487" max="9487" width="18.875" style="8" customWidth="1"/>
    <col min="9488" max="9488" width="20.5" style="8" customWidth="1"/>
    <col min="9489" max="9489" width="22.375" style="8" customWidth="1"/>
    <col min="9490" max="9728" width="9" style="8"/>
    <col min="9729" max="9729" width="3.75" style="8" customWidth="1"/>
    <col min="9730" max="9730" width="12.75" style="8" bestFit="1" customWidth="1"/>
    <col min="9731" max="9732" width="18.875" style="8" bestFit="1" customWidth="1"/>
    <col min="9733" max="9733" width="57.875" style="8" customWidth="1"/>
    <col min="9734" max="9734" width="8.875" style="8" customWidth="1"/>
    <col min="9735" max="9736" width="14" style="8" bestFit="1" customWidth="1"/>
    <col min="9737" max="9737" width="44.125" style="8" bestFit="1" customWidth="1"/>
    <col min="9738" max="9738" width="29.75" style="8" bestFit="1" customWidth="1"/>
    <col min="9739" max="9739" width="12.875" style="8" customWidth="1"/>
    <col min="9740" max="9740" width="15.625" style="8" customWidth="1"/>
    <col min="9741" max="9741" width="19.5" style="8" customWidth="1"/>
    <col min="9742" max="9742" width="9" style="8"/>
    <col min="9743" max="9743" width="18.875" style="8" customWidth="1"/>
    <col min="9744" max="9744" width="20.5" style="8" customWidth="1"/>
    <col min="9745" max="9745" width="22.375" style="8" customWidth="1"/>
    <col min="9746" max="9984" width="9" style="8"/>
    <col min="9985" max="9985" width="3.75" style="8" customWidth="1"/>
    <col min="9986" max="9986" width="12.75" style="8" bestFit="1" customWidth="1"/>
    <col min="9987" max="9988" width="18.875" style="8" bestFit="1" customWidth="1"/>
    <col min="9989" max="9989" width="57.875" style="8" customWidth="1"/>
    <col min="9990" max="9990" width="8.875" style="8" customWidth="1"/>
    <col min="9991" max="9992" width="14" style="8" bestFit="1" customWidth="1"/>
    <col min="9993" max="9993" width="44.125" style="8" bestFit="1" customWidth="1"/>
    <col min="9994" max="9994" width="29.75" style="8" bestFit="1" customWidth="1"/>
    <col min="9995" max="9995" width="12.875" style="8" customWidth="1"/>
    <col min="9996" max="9996" width="15.625" style="8" customWidth="1"/>
    <col min="9997" max="9997" width="19.5" style="8" customWidth="1"/>
    <col min="9998" max="9998" width="9" style="8"/>
    <col min="9999" max="9999" width="18.875" style="8" customWidth="1"/>
    <col min="10000" max="10000" width="20.5" style="8" customWidth="1"/>
    <col min="10001" max="10001" width="22.375" style="8" customWidth="1"/>
    <col min="10002" max="10240" width="9" style="8"/>
    <col min="10241" max="10241" width="3.75" style="8" customWidth="1"/>
    <col min="10242" max="10242" width="12.75" style="8" bestFit="1" customWidth="1"/>
    <col min="10243" max="10244" width="18.875" style="8" bestFit="1" customWidth="1"/>
    <col min="10245" max="10245" width="57.875" style="8" customWidth="1"/>
    <col min="10246" max="10246" width="8.875" style="8" customWidth="1"/>
    <col min="10247" max="10248" width="14" style="8" bestFit="1" customWidth="1"/>
    <col min="10249" max="10249" width="44.125" style="8" bestFit="1" customWidth="1"/>
    <col min="10250" max="10250" width="29.75" style="8" bestFit="1" customWidth="1"/>
    <col min="10251" max="10251" width="12.875" style="8" customWidth="1"/>
    <col min="10252" max="10252" width="15.625" style="8" customWidth="1"/>
    <col min="10253" max="10253" width="19.5" style="8" customWidth="1"/>
    <col min="10254" max="10254" width="9" style="8"/>
    <col min="10255" max="10255" width="18.875" style="8" customWidth="1"/>
    <col min="10256" max="10256" width="20.5" style="8" customWidth="1"/>
    <col min="10257" max="10257" width="22.375" style="8" customWidth="1"/>
    <col min="10258" max="10496" width="9" style="8"/>
    <col min="10497" max="10497" width="3.75" style="8" customWidth="1"/>
    <col min="10498" max="10498" width="12.75" style="8" bestFit="1" customWidth="1"/>
    <col min="10499" max="10500" width="18.875" style="8" bestFit="1" customWidth="1"/>
    <col min="10501" max="10501" width="57.875" style="8" customWidth="1"/>
    <col min="10502" max="10502" width="8.875" style="8" customWidth="1"/>
    <col min="10503" max="10504" width="14" style="8" bestFit="1" customWidth="1"/>
    <col min="10505" max="10505" width="44.125" style="8" bestFit="1" customWidth="1"/>
    <col min="10506" max="10506" width="29.75" style="8" bestFit="1" customWidth="1"/>
    <col min="10507" max="10507" width="12.875" style="8" customWidth="1"/>
    <col min="10508" max="10508" width="15.625" style="8" customWidth="1"/>
    <col min="10509" max="10509" width="19.5" style="8" customWidth="1"/>
    <col min="10510" max="10510" width="9" style="8"/>
    <col min="10511" max="10511" width="18.875" style="8" customWidth="1"/>
    <col min="10512" max="10512" width="20.5" style="8" customWidth="1"/>
    <col min="10513" max="10513" width="22.375" style="8" customWidth="1"/>
    <col min="10514" max="10752" width="9" style="8"/>
    <col min="10753" max="10753" width="3.75" style="8" customWidth="1"/>
    <col min="10754" max="10754" width="12.75" style="8" bestFit="1" customWidth="1"/>
    <col min="10755" max="10756" width="18.875" style="8" bestFit="1" customWidth="1"/>
    <col min="10757" max="10757" width="57.875" style="8" customWidth="1"/>
    <col min="10758" max="10758" width="8.875" style="8" customWidth="1"/>
    <col min="10759" max="10760" width="14" style="8" bestFit="1" customWidth="1"/>
    <col min="10761" max="10761" width="44.125" style="8" bestFit="1" customWidth="1"/>
    <col min="10762" max="10762" width="29.75" style="8" bestFit="1" customWidth="1"/>
    <col min="10763" max="10763" width="12.875" style="8" customWidth="1"/>
    <col min="10764" max="10764" width="15.625" style="8" customWidth="1"/>
    <col min="10765" max="10765" width="19.5" style="8" customWidth="1"/>
    <col min="10766" max="10766" width="9" style="8"/>
    <col min="10767" max="10767" width="18.875" style="8" customWidth="1"/>
    <col min="10768" max="10768" width="20.5" style="8" customWidth="1"/>
    <col min="10769" max="10769" width="22.375" style="8" customWidth="1"/>
    <col min="10770" max="11008" width="9" style="8"/>
    <col min="11009" max="11009" width="3.75" style="8" customWidth="1"/>
    <col min="11010" max="11010" width="12.75" style="8" bestFit="1" customWidth="1"/>
    <col min="11011" max="11012" width="18.875" style="8" bestFit="1" customWidth="1"/>
    <col min="11013" max="11013" width="57.875" style="8" customWidth="1"/>
    <col min="11014" max="11014" width="8.875" style="8" customWidth="1"/>
    <col min="11015" max="11016" width="14" style="8" bestFit="1" customWidth="1"/>
    <col min="11017" max="11017" width="44.125" style="8" bestFit="1" customWidth="1"/>
    <col min="11018" max="11018" width="29.75" style="8" bestFit="1" customWidth="1"/>
    <col min="11019" max="11019" width="12.875" style="8" customWidth="1"/>
    <col min="11020" max="11020" width="15.625" style="8" customWidth="1"/>
    <col min="11021" max="11021" width="19.5" style="8" customWidth="1"/>
    <col min="11022" max="11022" width="9" style="8"/>
    <col min="11023" max="11023" width="18.875" style="8" customWidth="1"/>
    <col min="11024" max="11024" width="20.5" style="8" customWidth="1"/>
    <col min="11025" max="11025" width="22.375" style="8" customWidth="1"/>
    <col min="11026" max="11264" width="9" style="8"/>
    <col min="11265" max="11265" width="3.75" style="8" customWidth="1"/>
    <col min="11266" max="11266" width="12.75" style="8" bestFit="1" customWidth="1"/>
    <col min="11267" max="11268" width="18.875" style="8" bestFit="1" customWidth="1"/>
    <col min="11269" max="11269" width="57.875" style="8" customWidth="1"/>
    <col min="11270" max="11270" width="8.875" style="8" customWidth="1"/>
    <col min="11271" max="11272" width="14" style="8" bestFit="1" customWidth="1"/>
    <col min="11273" max="11273" width="44.125" style="8" bestFit="1" customWidth="1"/>
    <col min="11274" max="11274" width="29.75" style="8" bestFit="1" customWidth="1"/>
    <col min="11275" max="11275" width="12.875" style="8" customWidth="1"/>
    <col min="11276" max="11276" width="15.625" style="8" customWidth="1"/>
    <col min="11277" max="11277" width="19.5" style="8" customWidth="1"/>
    <col min="11278" max="11278" width="9" style="8"/>
    <col min="11279" max="11279" width="18.875" style="8" customWidth="1"/>
    <col min="11280" max="11280" width="20.5" style="8" customWidth="1"/>
    <col min="11281" max="11281" width="22.375" style="8" customWidth="1"/>
    <col min="11282" max="11520" width="9" style="8"/>
    <col min="11521" max="11521" width="3.75" style="8" customWidth="1"/>
    <col min="11522" max="11522" width="12.75" style="8" bestFit="1" customWidth="1"/>
    <col min="11523" max="11524" width="18.875" style="8" bestFit="1" customWidth="1"/>
    <col min="11525" max="11525" width="57.875" style="8" customWidth="1"/>
    <col min="11526" max="11526" width="8.875" style="8" customWidth="1"/>
    <col min="11527" max="11528" width="14" style="8" bestFit="1" customWidth="1"/>
    <col min="11529" max="11529" width="44.125" style="8" bestFit="1" customWidth="1"/>
    <col min="11530" max="11530" width="29.75" style="8" bestFit="1" customWidth="1"/>
    <col min="11531" max="11531" width="12.875" style="8" customWidth="1"/>
    <col min="11532" max="11532" width="15.625" style="8" customWidth="1"/>
    <col min="11533" max="11533" width="19.5" style="8" customWidth="1"/>
    <col min="11534" max="11534" width="9" style="8"/>
    <col min="11535" max="11535" width="18.875" style="8" customWidth="1"/>
    <col min="11536" max="11536" width="20.5" style="8" customWidth="1"/>
    <col min="11537" max="11537" width="22.375" style="8" customWidth="1"/>
    <col min="11538" max="11776" width="9" style="8"/>
    <col min="11777" max="11777" width="3.75" style="8" customWidth="1"/>
    <col min="11778" max="11778" width="12.75" style="8" bestFit="1" customWidth="1"/>
    <col min="11779" max="11780" width="18.875" style="8" bestFit="1" customWidth="1"/>
    <col min="11781" max="11781" width="57.875" style="8" customWidth="1"/>
    <col min="11782" max="11782" width="8.875" style="8" customWidth="1"/>
    <col min="11783" max="11784" width="14" style="8" bestFit="1" customWidth="1"/>
    <col min="11785" max="11785" width="44.125" style="8" bestFit="1" customWidth="1"/>
    <col min="11786" max="11786" width="29.75" style="8" bestFit="1" customWidth="1"/>
    <col min="11787" max="11787" width="12.875" style="8" customWidth="1"/>
    <col min="11788" max="11788" width="15.625" style="8" customWidth="1"/>
    <col min="11789" max="11789" width="19.5" style="8" customWidth="1"/>
    <col min="11790" max="11790" width="9" style="8"/>
    <col min="11791" max="11791" width="18.875" style="8" customWidth="1"/>
    <col min="11792" max="11792" width="20.5" style="8" customWidth="1"/>
    <col min="11793" max="11793" width="22.375" style="8" customWidth="1"/>
    <col min="11794" max="12032" width="9" style="8"/>
    <col min="12033" max="12033" width="3.75" style="8" customWidth="1"/>
    <col min="12034" max="12034" width="12.75" style="8" bestFit="1" customWidth="1"/>
    <col min="12035" max="12036" width="18.875" style="8" bestFit="1" customWidth="1"/>
    <col min="12037" max="12037" width="57.875" style="8" customWidth="1"/>
    <col min="12038" max="12038" width="8.875" style="8" customWidth="1"/>
    <col min="12039" max="12040" width="14" style="8" bestFit="1" customWidth="1"/>
    <col min="12041" max="12041" width="44.125" style="8" bestFit="1" customWidth="1"/>
    <col min="12042" max="12042" width="29.75" style="8" bestFit="1" customWidth="1"/>
    <col min="12043" max="12043" width="12.875" style="8" customWidth="1"/>
    <col min="12044" max="12044" width="15.625" style="8" customWidth="1"/>
    <col min="12045" max="12045" width="19.5" style="8" customWidth="1"/>
    <col min="12046" max="12046" width="9" style="8"/>
    <col min="12047" max="12047" width="18.875" style="8" customWidth="1"/>
    <col min="12048" max="12048" width="20.5" style="8" customWidth="1"/>
    <col min="12049" max="12049" width="22.375" style="8" customWidth="1"/>
    <col min="12050" max="12288" width="9" style="8"/>
    <col min="12289" max="12289" width="3.75" style="8" customWidth="1"/>
    <col min="12290" max="12290" width="12.75" style="8" bestFit="1" customWidth="1"/>
    <col min="12291" max="12292" width="18.875" style="8" bestFit="1" customWidth="1"/>
    <col min="12293" max="12293" width="57.875" style="8" customWidth="1"/>
    <col min="12294" max="12294" width="8.875" style="8" customWidth="1"/>
    <col min="12295" max="12296" width="14" style="8" bestFit="1" customWidth="1"/>
    <col min="12297" max="12297" width="44.125" style="8" bestFit="1" customWidth="1"/>
    <col min="12298" max="12298" width="29.75" style="8" bestFit="1" customWidth="1"/>
    <col min="12299" max="12299" width="12.875" style="8" customWidth="1"/>
    <col min="12300" max="12300" width="15.625" style="8" customWidth="1"/>
    <col min="12301" max="12301" width="19.5" style="8" customWidth="1"/>
    <col min="12302" max="12302" width="9" style="8"/>
    <col min="12303" max="12303" width="18.875" style="8" customWidth="1"/>
    <col min="12304" max="12304" width="20.5" style="8" customWidth="1"/>
    <col min="12305" max="12305" width="22.375" style="8" customWidth="1"/>
    <col min="12306" max="12544" width="9" style="8"/>
    <col min="12545" max="12545" width="3.75" style="8" customWidth="1"/>
    <col min="12546" max="12546" width="12.75" style="8" bestFit="1" customWidth="1"/>
    <col min="12547" max="12548" width="18.875" style="8" bestFit="1" customWidth="1"/>
    <col min="12549" max="12549" width="57.875" style="8" customWidth="1"/>
    <col min="12550" max="12550" width="8.875" style="8" customWidth="1"/>
    <col min="12551" max="12552" width="14" style="8" bestFit="1" customWidth="1"/>
    <col min="12553" max="12553" width="44.125" style="8" bestFit="1" customWidth="1"/>
    <col min="12554" max="12554" width="29.75" style="8" bestFit="1" customWidth="1"/>
    <col min="12555" max="12555" width="12.875" style="8" customWidth="1"/>
    <col min="12556" max="12556" width="15.625" style="8" customWidth="1"/>
    <col min="12557" max="12557" width="19.5" style="8" customWidth="1"/>
    <col min="12558" max="12558" width="9" style="8"/>
    <col min="12559" max="12559" width="18.875" style="8" customWidth="1"/>
    <col min="12560" max="12560" width="20.5" style="8" customWidth="1"/>
    <col min="12561" max="12561" width="22.375" style="8" customWidth="1"/>
    <col min="12562" max="12800" width="9" style="8"/>
    <col min="12801" max="12801" width="3.75" style="8" customWidth="1"/>
    <col min="12802" max="12802" width="12.75" style="8" bestFit="1" customWidth="1"/>
    <col min="12803" max="12804" width="18.875" style="8" bestFit="1" customWidth="1"/>
    <col min="12805" max="12805" width="57.875" style="8" customWidth="1"/>
    <col min="12806" max="12806" width="8.875" style="8" customWidth="1"/>
    <col min="12807" max="12808" width="14" style="8" bestFit="1" customWidth="1"/>
    <col min="12809" max="12809" width="44.125" style="8" bestFit="1" customWidth="1"/>
    <col min="12810" max="12810" width="29.75" style="8" bestFit="1" customWidth="1"/>
    <col min="12811" max="12811" width="12.875" style="8" customWidth="1"/>
    <col min="12812" max="12812" width="15.625" style="8" customWidth="1"/>
    <col min="12813" max="12813" width="19.5" style="8" customWidth="1"/>
    <col min="12814" max="12814" width="9" style="8"/>
    <col min="12815" max="12815" width="18.875" style="8" customWidth="1"/>
    <col min="12816" max="12816" width="20.5" style="8" customWidth="1"/>
    <col min="12817" max="12817" width="22.375" style="8" customWidth="1"/>
    <col min="12818" max="13056" width="9" style="8"/>
    <col min="13057" max="13057" width="3.75" style="8" customWidth="1"/>
    <col min="13058" max="13058" width="12.75" style="8" bestFit="1" customWidth="1"/>
    <col min="13059" max="13060" width="18.875" style="8" bestFit="1" customWidth="1"/>
    <col min="13061" max="13061" width="57.875" style="8" customWidth="1"/>
    <col min="13062" max="13062" width="8.875" style="8" customWidth="1"/>
    <col min="13063" max="13064" width="14" style="8" bestFit="1" customWidth="1"/>
    <col min="13065" max="13065" width="44.125" style="8" bestFit="1" customWidth="1"/>
    <col min="13066" max="13066" width="29.75" style="8" bestFit="1" customWidth="1"/>
    <col min="13067" max="13067" width="12.875" style="8" customWidth="1"/>
    <col min="13068" max="13068" width="15.625" style="8" customWidth="1"/>
    <col min="13069" max="13069" width="19.5" style="8" customWidth="1"/>
    <col min="13070" max="13070" width="9" style="8"/>
    <col min="13071" max="13071" width="18.875" style="8" customWidth="1"/>
    <col min="13072" max="13072" width="20.5" style="8" customWidth="1"/>
    <col min="13073" max="13073" width="22.375" style="8" customWidth="1"/>
    <col min="13074" max="13312" width="9" style="8"/>
    <col min="13313" max="13313" width="3.75" style="8" customWidth="1"/>
    <col min="13314" max="13314" width="12.75" style="8" bestFit="1" customWidth="1"/>
    <col min="13315" max="13316" width="18.875" style="8" bestFit="1" customWidth="1"/>
    <col min="13317" max="13317" width="57.875" style="8" customWidth="1"/>
    <col min="13318" max="13318" width="8.875" style="8" customWidth="1"/>
    <col min="13319" max="13320" width="14" style="8" bestFit="1" customWidth="1"/>
    <col min="13321" max="13321" width="44.125" style="8" bestFit="1" customWidth="1"/>
    <col min="13322" max="13322" width="29.75" style="8" bestFit="1" customWidth="1"/>
    <col min="13323" max="13323" width="12.875" style="8" customWidth="1"/>
    <col min="13324" max="13324" width="15.625" style="8" customWidth="1"/>
    <col min="13325" max="13325" width="19.5" style="8" customWidth="1"/>
    <col min="13326" max="13326" width="9" style="8"/>
    <col min="13327" max="13327" width="18.875" style="8" customWidth="1"/>
    <col min="13328" max="13328" width="20.5" style="8" customWidth="1"/>
    <col min="13329" max="13329" width="22.375" style="8" customWidth="1"/>
    <col min="13330" max="13568" width="9" style="8"/>
    <col min="13569" max="13569" width="3.75" style="8" customWidth="1"/>
    <col min="13570" max="13570" width="12.75" style="8" bestFit="1" customWidth="1"/>
    <col min="13571" max="13572" width="18.875" style="8" bestFit="1" customWidth="1"/>
    <col min="13573" max="13573" width="57.875" style="8" customWidth="1"/>
    <col min="13574" max="13574" width="8.875" style="8" customWidth="1"/>
    <col min="13575" max="13576" width="14" style="8" bestFit="1" customWidth="1"/>
    <col min="13577" max="13577" width="44.125" style="8" bestFit="1" customWidth="1"/>
    <col min="13578" max="13578" width="29.75" style="8" bestFit="1" customWidth="1"/>
    <col min="13579" max="13579" width="12.875" style="8" customWidth="1"/>
    <col min="13580" max="13580" width="15.625" style="8" customWidth="1"/>
    <col min="13581" max="13581" width="19.5" style="8" customWidth="1"/>
    <col min="13582" max="13582" width="9" style="8"/>
    <col min="13583" max="13583" width="18.875" style="8" customWidth="1"/>
    <col min="13584" max="13584" width="20.5" style="8" customWidth="1"/>
    <col min="13585" max="13585" width="22.375" style="8" customWidth="1"/>
    <col min="13586" max="13824" width="9" style="8"/>
    <col min="13825" max="13825" width="3.75" style="8" customWidth="1"/>
    <col min="13826" max="13826" width="12.75" style="8" bestFit="1" customWidth="1"/>
    <col min="13827" max="13828" width="18.875" style="8" bestFit="1" customWidth="1"/>
    <col min="13829" max="13829" width="57.875" style="8" customWidth="1"/>
    <col min="13830" max="13830" width="8.875" style="8" customWidth="1"/>
    <col min="13831" max="13832" width="14" style="8" bestFit="1" customWidth="1"/>
    <col min="13833" max="13833" width="44.125" style="8" bestFit="1" customWidth="1"/>
    <col min="13834" max="13834" width="29.75" style="8" bestFit="1" customWidth="1"/>
    <col min="13835" max="13835" width="12.875" style="8" customWidth="1"/>
    <col min="13836" max="13836" width="15.625" style="8" customWidth="1"/>
    <col min="13837" max="13837" width="19.5" style="8" customWidth="1"/>
    <col min="13838" max="13838" width="9" style="8"/>
    <col min="13839" max="13839" width="18.875" style="8" customWidth="1"/>
    <col min="13840" max="13840" width="20.5" style="8" customWidth="1"/>
    <col min="13841" max="13841" width="22.375" style="8" customWidth="1"/>
    <col min="13842" max="14080" width="9" style="8"/>
    <col min="14081" max="14081" width="3.75" style="8" customWidth="1"/>
    <col min="14082" max="14082" width="12.75" style="8" bestFit="1" customWidth="1"/>
    <col min="14083" max="14084" width="18.875" style="8" bestFit="1" customWidth="1"/>
    <col min="14085" max="14085" width="57.875" style="8" customWidth="1"/>
    <col min="14086" max="14086" width="8.875" style="8" customWidth="1"/>
    <col min="14087" max="14088" width="14" style="8" bestFit="1" customWidth="1"/>
    <col min="14089" max="14089" width="44.125" style="8" bestFit="1" customWidth="1"/>
    <col min="14090" max="14090" width="29.75" style="8" bestFit="1" customWidth="1"/>
    <col min="14091" max="14091" width="12.875" style="8" customWidth="1"/>
    <col min="14092" max="14092" width="15.625" style="8" customWidth="1"/>
    <col min="14093" max="14093" width="19.5" style="8" customWidth="1"/>
    <col min="14094" max="14094" width="9" style="8"/>
    <col min="14095" max="14095" width="18.875" style="8" customWidth="1"/>
    <col min="14096" max="14096" width="20.5" style="8" customWidth="1"/>
    <col min="14097" max="14097" width="22.375" style="8" customWidth="1"/>
    <col min="14098" max="14336" width="9" style="8"/>
    <col min="14337" max="14337" width="3.75" style="8" customWidth="1"/>
    <col min="14338" max="14338" width="12.75" style="8" bestFit="1" customWidth="1"/>
    <col min="14339" max="14340" width="18.875" style="8" bestFit="1" customWidth="1"/>
    <col min="14341" max="14341" width="57.875" style="8" customWidth="1"/>
    <col min="14342" max="14342" width="8.875" style="8" customWidth="1"/>
    <col min="14343" max="14344" width="14" style="8" bestFit="1" customWidth="1"/>
    <col min="14345" max="14345" width="44.125" style="8" bestFit="1" customWidth="1"/>
    <col min="14346" max="14346" width="29.75" style="8" bestFit="1" customWidth="1"/>
    <col min="14347" max="14347" width="12.875" style="8" customWidth="1"/>
    <col min="14348" max="14348" width="15.625" style="8" customWidth="1"/>
    <col min="14349" max="14349" width="19.5" style="8" customWidth="1"/>
    <col min="14350" max="14350" width="9" style="8"/>
    <col min="14351" max="14351" width="18.875" style="8" customWidth="1"/>
    <col min="14352" max="14352" width="20.5" style="8" customWidth="1"/>
    <col min="14353" max="14353" width="22.375" style="8" customWidth="1"/>
    <col min="14354" max="14592" width="9" style="8"/>
    <col min="14593" max="14593" width="3.75" style="8" customWidth="1"/>
    <col min="14594" max="14594" width="12.75" style="8" bestFit="1" customWidth="1"/>
    <col min="14595" max="14596" width="18.875" style="8" bestFit="1" customWidth="1"/>
    <col min="14597" max="14597" width="57.875" style="8" customWidth="1"/>
    <col min="14598" max="14598" width="8.875" style="8" customWidth="1"/>
    <col min="14599" max="14600" width="14" style="8" bestFit="1" customWidth="1"/>
    <col min="14601" max="14601" width="44.125" style="8" bestFit="1" customWidth="1"/>
    <col min="14602" max="14602" width="29.75" style="8" bestFit="1" customWidth="1"/>
    <col min="14603" max="14603" width="12.875" style="8" customWidth="1"/>
    <col min="14604" max="14604" width="15.625" style="8" customWidth="1"/>
    <col min="14605" max="14605" width="19.5" style="8" customWidth="1"/>
    <col min="14606" max="14606" width="9" style="8"/>
    <col min="14607" max="14607" width="18.875" style="8" customWidth="1"/>
    <col min="14608" max="14608" width="20.5" style="8" customWidth="1"/>
    <col min="14609" max="14609" width="22.375" style="8" customWidth="1"/>
    <col min="14610" max="14848" width="9" style="8"/>
    <col min="14849" max="14849" width="3.75" style="8" customWidth="1"/>
    <col min="14850" max="14850" width="12.75" style="8" bestFit="1" customWidth="1"/>
    <col min="14851" max="14852" width="18.875" style="8" bestFit="1" customWidth="1"/>
    <col min="14853" max="14853" width="57.875" style="8" customWidth="1"/>
    <col min="14854" max="14854" width="8.875" style="8" customWidth="1"/>
    <col min="14855" max="14856" width="14" style="8" bestFit="1" customWidth="1"/>
    <col min="14857" max="14857" width="44.125" style="8" bestFit="1" customWidth="1"/>
    <col min="14858" max="14858" width="29.75" style="8" bestFit="1" customWidth="1"/>
    <col min="14859" max="14859" width="12.875" style="8" customWidth="1"/>
    <col min="14860" max="14860" width="15.625" style="8" customWidth="1"/>
    <col min="14861" max="14861" width="19.5" style="8" customWidth="1"/>
    <col min="14862" max="14862" width="9" style="8"/>
    <col min="14863" max="14863" width="18.875" style="8" customWidth="1"/>
    <col min="14864" max="14864" width="20.5" style="8" customWidth="1"/>
    <col min="14865" max="14865" width="22.375" style="8" customWidth="1"/>
    <col min="14866" max="15104" width="9" style="8"/>
    <col min="15105" max="15105" width="3.75" style="8" customWidth="1"/>
    <col min="15106" max="15106" width="12.75" style="8" bestFit="1" customWidth="1"/>
    <col min="15107" max="15108" width="18.875" style="8" bestFit="1" customWidth="1"/>
    <col min="15109" max="15109" width="57.875" style="8" customWidth="1"/>
    <col min="15110" max="15110" width="8.875" style="8" customWidth="1"/>
    <col min="15111" max="15112" width="14" style="8" bestFit="1" customWidth="1"/>
    <col min="15113" max="15113" width="44.125" style="8" bestFit="1" customWidth="1"/>
    <col min="15114" max="15114" width="29.75" style="8" bestFit="1" customWidth="1"/>
    <col min="15115" max="15115" width="12.875" style="8" customWidth="1"/>
    <col min="15116" max="15116" width="15.625" style="8" customWidth="1"/>
    <col min="15117" max="15117" width="19.5" style="8" customWidth="1"/>
    <col min="15118" max="15118" width="9" style="8"/>
    <col min="15119" max="15119" width="18.875" style="8" customWidth="1"/>
    <col min="15120" max="15120" width="20.5" style="8" customWidth="1"/>
    <col min="15121" max="15121" width="22.375" style="8" customWidth="1"/>
    <col min="15122" max="15360" width="9" style="8"/>
    <col min="15361" max="15361" width="3.75" style="8" customWidth="1"/>
    <col min="15362" max="15362" width="12.75" style="8" bestFit="1" customWidth="1"/>
    <col min="15363" max="15364" width="18.875" style="8" bestFit="1" customWidth="1"/>
    <col min="15365" max="15365" width="57.875" style="8" customWidth="1"/>
    <col min="15366" max="15366" width="8.875" style="8" customWidth="1"/>
    <col min="15367" max="15368" width="14" style="8" bestFit="1" customWidth="1"/>
    <col min="15369" max="15369" width="44.125" style="8" bestFit="1" customWidth="1"/>
    <col min="15370" max="15370" width="29.75" style="8" bestFit="1" customWidth="1"/>
    <col min="15371" max="15371" width="12.875" style="8" customWidth="1"/>
    <col min="15372" max="15372" width="15.625" style="8" customWidth="1"/>
    <col min="15373" max="15373" width="19.5" style="8" customWidth="1"/>
    <col min="15374" max="15374" width="9" style="8"/>
    <col min="15375" max="15375" width="18.875" style="8" customWidth="1"/>
    <col min="15376" max="15376" width="20.5" style="8" customWidth="1"/>
    <col min="15377" max="15377" width="22.375" style="8" customWidth="1"/>
    <col min="15378" max="15616" width="9" style="8"/>
    <col min="15617" max="15617" width="3.75" style="8" customWidth="1"/>
    <col min="15618" max="15618" width="12.75" style="8" bestFit="1" customWidth="1"/>
    <col min="15619" max="15620" width="18.875" style="8" bestFit="1" customWidth="1"/>
    <col min="15621" max="15621" width="57.875" style="8" customWidth="1"/>
    <col min="15622" max="15622" width="8.875" style="8" customWidth="1"/>
    <col min="15623" max="15624" width="14" style="8" bestFit="1" customWidth="1"/>
    <col min="15625" max="15625" width="44.125" style="8" bestFit="1" customWidth="1"/>
    <col min="15626" max="15626" width="29.75" style="8" bestFit="1" customWidth="1"/>
    <col min="15627" max="15627" width="12.875" style="8" customWidth="1"/>
    <col min="15628" max="15628" width="15.625" style="8" customWidth="1"/>
    <col min="15629" max="15629" width="19.5" style="8" customWidth="1"/>
    <col min="15630" max="15630" width="9" style="8"/>
    <col min="15631" max="15631" width="18.875" style="8" customWidth="1"/>
    <col min="15632" max="15632" width="20.5" style="8" customWidth="1"/>
    <col min="15633" max="15633" width="22.375" style="8" customWidth="1"/>
    <col min="15634" max="15872" width="9" style="8"/>
    <col min="15873" max="15873" width="3.75" style="8" customWidth="1"/>
    <col min="15874" max="15874" width="12.75" style="8" bestFit="1" customWidth="1"/>
    <col min="15875" max="15876" width="18.875" style="8" bestFit="1" customWidth="1"/>
    <col min="15877" max="15877" width="57.875" style="8" customWidth="1"/>
    <col min="15878" max="15878" width="8.875" style="8" customWidth="1"/>
    <col min="15879" max="15880" width="14" style="8" bestFit="1" customWidth="1"/>
    <col min="15881" max="15881" width="44.125" style="8" bestFit="1" customWidth="1"/>
    <col min="15882" max="15882" width="29.75" style="8" bestFit="1" customWidth="1"/>
    <col min="15883" max="15883" width="12.875" style="8" customWidth="1"/>
    <col min="15884" max="15884" width="15.625" style="8" customWidth="1"/>
    <col min="15885" max="15885" width="19.5" style="8" customWidth="1"/>
    <col min="15886" max="15886" width="9" style="8"/>
    <col min="15887" max="15887" width="18.875" style="8" customWidth="1"/>
    <col min="15888" max="15888" width="20.5" style="8" customWidth="1"/>
    <col min="15889" max="15889" width="22.375" style="8" customWidth="1"/>
    <col min="15890" max="16128" width="9" style="8"/>
    <col min="16129" max="16129" width="3.75" style="8" customWidth="1"/>
    <col min="16130" max="16130" width="12.75" style="8" bestFit="1" customWidth="1"/>
    <col min="16131" max="16132" width="18.875" style="8" bestFit="1" customWidth="1"/>
    <col min="16133" max="16133" width="57.875" style="8" customWidth="1"/>
    <col min="16134" max="16134" width="8.875" style="8" customWidth="1"/>
    <col min="16135" max="16136" width="14" style="8" bestFit="1" customWidth="1"/>
    <col min="16137" max="16137" width="44.125" style="8" bestFit="1" customWidth="1"/>
    <col min="16138" max="16138" width="29.75" style="8" bestFit="1" customWidth="1"/>
    <col min="16139" max="16139" width="12.875" style="8" customWidth="1"/>
    <col min="16140" max="16140" width="15.625" style="8" customWidth="1"/>
    <col min="16141" max="16141" width="19.5" style="8" customWidth="1"/>
    <col min="16142" max="16142" width="9" style="8"/>
    <col min="16143" max="16143" width="18.875" style="8" customWidth="1"/>
    <col min="16144" max="16144" width="20.5" style="8" customWidth="1"/>
    <col min="16145" max="16145" width="22.375" style="8" customWidth="1"/>
    <col min="16146" max="16384" width="9" style="8"/>
  </cols>
  <sheetData>
    <row r="2" spans="2:17" ht="20.100000000000001" customHeight="1">
      <c r="B2" s="1" t="s">
        <v>0</v>
      </c>
      <c r="C2" s="1"/>
      <c r="D2" s="1"/>
      <c r="E2" s="92" t="s">
        <v>8898</v>
      </c>
      <c r="G2" s="4" t="s">
        <v>2</v>
      </c>
      <c r="H2" s="5"/>
      <c r="I2" s="6"/>
      <c r="J2" s="7">
        <f>SUM(H:H)</f>
        <v>388009</v>
      </c>
    </row>
    <row r="3" spans="2:17" ht="20.100000000000001" customHeight="1">
      <c r="B3" s="1" t="s">
        <v>3</v>
      </c>
      <c r="C3" s="1"/>
      <c r="D3" s="1"/>
      <c r="E3" s="98" t="s">
        <v>4</v>
      </c>
    </row>
    <row r="4" spans="2:17" ht="20.100000000000001" customHeight="1">
      <c r="B4" s="1" t="s">
        <v>5</v>
      </c>
      <c r="C4" s="1"/>
      <c r="D4" s="1"/>
      <c r="E4" s="98">
        <v>180254</v>
      </c>
      <c r="G4" s="9"/>
      <c r="I4" s="8"/>
      <c r="J4" s="9"/>
      <c r="K4" s="10"/>
      <c r="L4" s="8"/>
      <c r="M4" s="3"/>
      <c r="N4" s="11"/>
      <c r="O4" s="194"/>
      <c r="P4" s="8"/>
      <c r="Q4" s="8"/>
    </row>
    <row r="5" spans="2:17" ht="20.100000000000001" customHeight="1">
      <c r="B5" s="1" t="s">
        <v>6</v>
      </c>
      <c r="C5" s="1"/>
      <c r="D5" s="1"/>
      <c r="E5" s="102"/>
      <c r="G5" s="935"/>
      <c r="I5" s="8"/>
      <c r="J5" s="9"/>
      <c r="K5" s="10"/>
      <c r="L5" s="8"/>
      <c r="M5" s="3"/>
      <c r="N5" s="11"/>
      <c r="O5" s="194"/>
      <c r="P5" s="8"/>
      <c r="Q5" s="8"/>
    </row>
    <row r="6" spans="2:17" ht="20.100000000000001" customHeight="1">
      <c r="B6" s="1" t="s">
        <v>7</v>
      </c>
      <c r="C6" s="1"/>
      <c r="D6" s="1"/>
      <c r="E6" s="102"/>
      <c r="G6" s="935"/>
      <c r="I6" s="8"/>
      <c r="J6" s="9"/>
      <c r="K6" s="10"/>
      <c r="L6" s="8"/>
      <c r="M6" s="3"/>
      <c r="N6" s="11"/>
      <c r="O6" s="194"/>
      <c r="P6" s="8"/>
      <c r="Q6" s="8"/>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73" customFormat="1" ht="19.7" customHeight="1">
      <c r="B9" s="65">
        <v>1</v>
      </c>
      <c r="C9" s="65" t="s">
        <v>2849</v>
      </c>
      <c r="D9" s="65" t="s">
        <v>2849</v>
      </c>
      <c r="E9" s="57" t="s">
        <v>8899</v>
      </c>
      <c r="F9" s="57">
        <v>1</v>
      </c>
      <c r="G9" s="57">
        <v>550000</v>
      </c>
      <c r="H9" s="283"/>
      <c r="I9" s="283"/>
      <c r="J9" s="57" t="s">
        <v>8900</v>
      </c>
      <c r="K9" s="57"/>
      <c r="L9" s="57"/>
      <c r="M9" s="60">
        <v>44075</v>
      </c>
      <c r="N9" s="65"/>
      <c r="O9" s="57"/>
      <c r="P9" s="60">
        <v>44089</v>
      </c>
      <c r="Q9" s="61">
        <v>44089</v>
      </c>
    </row>
    <row r="10" spans="2:17" s="73" customFormat="1" ht="19.7" customHeight="1">
      <c r="B10" s="65">
        <v>2</v>
      </c>
      <c r="C10" s="65"/>
      <c r="D10" s="65"/>
      <c r="E10" s="57" t="s">
        <v>8901</v>
      </c>
      <c r="F10" s="57">
        <v>1</v>
      </c>
      <c r="G10" s="57">
        <v>12000</v>
      </c>
      <c r="H10" s="283"/>
      <c r="I10" s="283"/>
      <c r="J10" s="57" t="s">
        <v>8900</v>
      </c>
      <c r="K10" s="57"/>
      <c r="L10" s="57"/>
      <c r="M10" s="60">
        <v>44075</v>
      </c>
      <c r="N10" s="65"/>
      <c r="O10" s="57"/>
      <c r="P10" s="60">
        <v>44089</v>
      </c>
      <c r="Q10" s="61">
        <v>44089</v>
      </c>
    </row>
    <row r="11" spans="2:17" s="73" customFormat="1" ht="19.7" customHeight="1">
      <c r="B11" s="65">
        <v>3</v>
      </c>
      <c r="C11" s="65" t="s">
        <v>2849</v>
      </c>
      <c r="D11" s="65" t="s">
        <v>2849</v>
      </c>
      <c r="E11" s="57" t="s">
        <v>4086</v>
      </c>
      <c r="F11" s="57">
        <v>1</v>
      </c>
      <c r="G11" s="57">
        <v>14000</v>
      </c>
      <c r="H11" s="283"/>
      <c r="I11" s="283"/>
      <c r="J11" s="57" t="s">
        <v>8900</v>
      </c>
      <c r="K11" s="57"/>
      <c r="L11" s="57"/>
      <c r="M11" s="60">
        <v>44075</v>
      </c>
      <c r="N11" s="65"/>
      <c r="O11" s="57"/>
      <c r="P11" s="60">
        <v>44089</v>
      </c>
      <c r="Q11" s="61">
        <v>44089</v>
      </c>
    </row>
    <row r="12" spans="2:17" s="73" customFormat="1" ht="19.7" customHeight="1">
      <c r="B12" s="65">
        <v>4</v>
      </c>
      <c r="C12" s="65" t="s">
        <v>2849</v>
      </c>
      <c r="D12" s="65" t="s">
        <v>2849</v>
      </c>
      <c r="E12" s="57" t="s">
        <v>4665</v>
      </c>
      <c r="F12" s="57">
        <v>1</v>
      </c>
      <c r="G12" s="57">
        <v>14000</v>
      </c>
      <c r="H12" s="283"/>
      <c r="I12" s="283"/>
      <c r="J12" s="57" t="s">
        <v>8900</v>
      </c>
      <c r="K12" s="57"/>
      <c r="L12" s="57"/>
      <c r="M12" s="60">
        <v>44075</v>
      </c>
      <c r="N12" s="65"/>
      <c r="O12" s="57"/>
      <c r="P12" s="60">
        <v>44089</v>
      </c>
      <c r="Q12" s="61">
        <v>44089</v>
      </c>
    </row>
    <row r="13" spans="2:17" s="73" customFormat="1" ht="19.7" customHeight="1">
      <c r="B13" s="65">
        <v>5</v>
      </c>
      <c r="C13" s="65" t="s">
        <v>2849</v>
      </c>
      <c r="D13" s="65" t="s">
        <v>2849</v>
      </c>
      <c r="E13" s="57" t="s">
        <v>8902</v>
      </c>
      <c r="F13" s="57">
        <v>1</v>
      </c>
      <c r="G13" s="57">
        <v>20000</v>
      </c>
      <c r="H13" s="283"/>
      <c r="I13" s="283"/>
      <c r="J13" s="57" t="s">
        <v>8900</v>
      </c>
      <c r="K13" s="57"/>
      <c r="L13" s="57"/>
      <c r="M13" s="60">
        <v>44075</v>
      </c>
      <c r="N13" s="65"/>
      <c r="O13" s="57"/>
      <c r="P13" s="60">
        <v>44089</v>
      </c>
      <c r="Q13" s="61">
        <v>44089</v>
      </c>
    </row>
    <row r="14" spans="2:17" s="73" customFormat="1" ht="19.7" customHeight="1">
      <c r="B14" s="65"/>
      <c r="C14" s="65"/>
      <c r="D14" s="65"/>
      <c r="E14" s="57" t="s">
        <v>8903</v>
      </c>
      <c r="F14" s="57">
        <v>1</v>
      </c>
      <c r="G14" s="57">
        <v>10500</v>
      </c>
      <c r="H14" s="283"/>
      <c r="I14" s="283"/>
      <c r="J14" s="57" t="s">
        <v>8900</v>
      </c>
      <c r="K14" s="57"/>
      <c r="L14" s="57"/>
      <c r="M14" s="60">
        <v>44075</v>
      </c>
      <c r="N14" s="65"/>
      <c r="O14" s="57"/>
      <c r="P14" s="60">
        <v>44089</v>
      </c>
      <c r="Q14" s="61">
        <v>44089</v>
      </c>
    </row>
    <row r="15" spans="2:17" s="73" customFormat="1" ht="19.7" customHeight="1">
      <c r="B15" s="65">
        <v>6</v>
      </c>
      <c r="C15" s="65" t="s">
        <v>2849</v>
      </c>
      <c r="D15" s="65" t="s">
        <v>2849</v>
      </c>
      <c r="E15" s="57" t="s">
        <v>557</v>
      </c>
      <c r="F15" s="57">
        <v>1</v>
      </c>
      <c r="G15" s="57">
        <v>40000</v>
      </c>
      <c r="H15" s="283"/>
      <c r="I15" s="283" t="s">
        <v>8904</v>
      </c>
      <c r="J15" s="956" t="s">
        <v>1731</v>
      </c>
      <c r="K15" s="57"/>
      <c r="L15" s="57"/>
      <c r="M15" s="60"/>
      <c r="N15" s="65"/>
      <c r="O15" s="57"/>
      <c r="P15" s="60"/>
      <c r="Q15" s="61"/>
    </row>
    <row r="16" spans="2:17" s="73" customFormat="1" ht="19.7" customHeight="1">
      <c r="B16" s="65">
        <v>7</v>
      </c>
      <c r="C16" s="65" t="s">
        <v>2849</v>
      </c>
      <c r="D16" s="65" t="s">
        <v>2849</v>
      </c>
      <c r="E16" s="57" t="s">
        <v>8905</v>
      </c>
      <c r="F16" s="57">
        <v>1</v>
      </c>
      <c r="G16" s="57">
        <v>30000</v>
      </c>
      <c r="H16" s="283"/>
      <c r="I16" s="283" t="s">
        <v>8906</v>
      </c>
      <c r="J16" s="57" t="s">
        <v>8900</v>
      </c>
      <c r="K16" s="57"/>
      <c r="L16" s="57"/>
      <c r="M16" s="60">
        <v>44075</v>
      </c>
      <c r="N16" s="65"/>
      <c r="O16" s="57"/>
      <c r="P16" s="60">
        <v>44089</v>
      </c>
      <c r="Q16" s="61">
        <v>44089</v>
      </c>
    </row>
    <row r="17" spans="2:17" s="73" customFormat="1" ht="19.7" customHeight="1">
      <c r="B17" s="65">
        <v>8</v>
      </c>
      <c r="C17" s="65" t="s">
        <v>2849</v>
      </c>
      <c r="D17" s="65" t="s">
        <v>2849</v>
      </c>
      <c r="E17" s="57" t="s">
        <v>8907</v>
      </c>
      <c r="F17" s="57">
        <v>1</v>
      </c>
      <c r="G17" s="57">
        <v>12000</v>
      </c>
      <c r="H17" s="283"/>
      <c r="I17" s="283" t="s">
        <v>8908</v>
      </c>
      <c r="J17" s="57" t="s">
        <v>8900</v>
      </c>
      <c r="K17" s="57"/>
      <c r="L17" s="57"/>
      <c r="M17" s="60">
        <v>44075</v>
      </c>
      <c r="N17" s="65"/>
      <c r="O17" s="57"/>
      <c r="P17" s="60">
        <v>44089</v>
      </c>
      <c r="Q17" s="61">
        <v>44089</v>
      </c>
    </row>
    <row r="18" spans="2:17" s="9" customFormat="1" ht="19.7" customHeight="1">
      <c r="B18" s="21"/>
      <c r="C18" s="21" t="s">
        <v>8909</v>
      </c>
      <c r="D18" s="21"/>
      <c r="E18" s="22" t="s">
        <v>8910</v>
      </c>
      <c r="F18" s="22">
        <v>1</v>
      </c>
      <c r="G18" s="22"/>
      <c r="H18" s="167"/>
      <c r="I18" s="167"/>
      <c r="J18" s="22"/>
      <c r="K18" s="22"/>
      <c r="L18" s="22"/>
      <c r="M18" s="25"/>
      <c r="N18" s="21"/>
      <c r="O18" s="22"/>
      <c r="P18" s="25"/>
      <c r="Q18" s="26"/>
    </row>
    <row r="19" spans="2:17" s="9" customFormat="1" ht="19.7" customHeight="1">
      <c r="B19" s="21"/>
      <c r="C19" s="21" t="s">
        <v>8909</v>
      </c>
      <c r="D19" s="21"/>
      <c r="E19" s="22" t="s">
        <v>8911</v>
      </c>
      <c r="F19" s="22">
        <v>1</v>
      </c>
      <c r="G19" s="22"/>
      <c r="H19" s="167"/>
      <c r="I19" s="167"/>
      <c r="J19" s="22"/>
      <c r="K19" s="22"/>
      <c r="L19" s="22"/>
      <c r="M19" s="25"/>
      <c r="N19" s="21"/>
      <c r="O19" s="22"/>
      <c r="P19" s="25"/>
      <c r="Q19" s="26"/>
    </row>
    <row r="20" spans="2:17" ht="19.5" customHeight="1">
      <c r="B20" s="938"/>
      <c r="C20" s="1944" t="s">
        <v>1054</v>
      </c>
      <c r="D20" s="1944"/>
      <c r="E20" s="1943" t="s">
        <v>6157</v>
      </c>
      <c r="F20" s="1944">
        <v>1</v>
      </c>
      <c r="G20" s="941"/>
      <c r="H20" s="221"/>
      <c r="I20" s="1943" t="s">
        <v>6158</v>
      </c>
      <c r="J20" s="238"/>
      <c r="K20" s="938"/>
      <c r="L20" s="21"/>
      <c r="M20" s="25"/>
      <c r="N20" s="21"/>
      <c r="O20" s="32"/>
      <c r="P20" s="25"/>
      <c r="Q20" s="26"/>
    </row>
    <row r="21" spans="2:17" ht="19.5" customHeight="1">
      <c r="B21" s="22"/>
      <c r="C21" s="1944" t="s">
        <v>1054</v>
      </c>
      <c r="D21" s="1944"/>
      <c r="E21" s="1943" t="s">
        <v>8912</v>
      </c>
      <c r="F21" s="1944">
        <v>1</v>
      </c>
      <c r="G21" s="941"/>
      <c r="H21" s="221">
        <f t="shared" ref="H21:H31" si="0">F21*G21</f>
        <v>0</v>
      </c>
      <c r="I21" s="1950" t="s">
        <v>8913</v>
      </c>
      <c r="J21" s="238"/>
      <c r="K21" s="22"/>
      <c r="L21" s="21"/>
      <c r="M21" s="25"/>
      <c r="N21" s="21"/>
      <c r="O21" s="32"/>
      <c r="P21" s="25"/>
      <c r="Q21" s="26"/>
    </row>
    <row r="22" spans="2:17" s="73" customFormat="1" ht="19.7" customHeight="1">
      <c r="B22" s="2266"/>
      <c r="C22" s="2267" t="s">
        <v>1503</v>
      </c>
      <c r="D22" s="2267" t="s">
        <v>1504</v>
      </c>
      <c r="E22" s="954" t="s">
        <v>3677</v>
      </c>
      <c r="F22" s="919">
        <v>1</v>
      </c>
      <c r="G22" s="920">
        <v>41360</v>
      </c>
      <c r="H22" s="69">
        <f t="shared" si="0"/>
        <v>41360</v>
      </c>
      <c r="I22" s="922" t="s">
        <v>8914</v>
      </c>
      <c r="J22" s="956"/>
      <c r="K22" s="1449"/>
      <c r="L22" s="65"/>
      <c r="M22" s="60">
        <v>44075</v>
      </c>
      <c r="N22" s="65"/>
      <c r="O22" s="1200" t="s">
        <v>142</v>
      </c>
      <c r="P22" s="58">
        <v>44082</v>
      </c>
      <c r="Q22" s="61">
        <v>44082</v>
      </c>
    </row>
    <row r="23" spans="2:17" s="73" customFormat="1" ht="19.7" customHeight="1">
      <c r="B23" s="2266"/>
      <c r="C23" s="2267" t="s">
        <v>1503</v>
      </c>
      <c r="D23" s="2267" t="s">
        <v>1504</v>
      </c>
      <c r="E23" s="954" t="s">
        <v>1505</v>
      </c>
      <c r="F23" s="919">
        <v>1</v>
      </c>
      <c r="G23" s="920">
        <v>27200</v>
      </c>
      <c r="H23" s="69">
        <f t="shared" si="0"/>
        <v>27200</v>
      </c>
      <c r="I23" s="954" t="s">
        <v>8915</v>
      </c>
      <c r="J23" s="956"/>
      <c r="K23" s="1449"/>
      <c r="L23" s="65"/>
      <c r="M23" s="60">
        <v>44075</v>
      </c>
      <c r="N23" s="65"/>
      <c r="O23" s="1200" t="s">
        <v>142</v>
      </c>
      <c r="P23" s="58">
        <v>44082</v>
      </c>
      <c r="Q23" s="61">
        <v>44082</v>
      </c>
    </row>
    <row r="24" spans="2:17" s="73" customFormat="1" ht="19.7" customHeight="1">
      <c r="B24" s="2266"/>
      <c r="C24" s="2267" t="s">
        <v>1503</v>
      </c>
      <c r="D24" s="2267" t="s">
        <v>1504</v>
      </c>
      <c r="E24" s="954" t="s">
        <v>8829</v>
      </c>
      <c r="F24" s="919">
        <v>1</v>
      </c>
      <c r="G24" s="920">
        <v>7120</v>
      </c>
      <c r="H24" s="69">
        <f t="shared" si="0"/>
        <v>7120</v>
      </c>
      <c r="I24" s="954" t="s">
        <v>8916</v>
      </c>
      <c r="J24" s="956"/>
      <c r="K24" s="1449"/>
      <c r="L24" s="65"/>
      <c r="M24" s="60">
        <v>44075</v>
      </c>
      <c r="N24" s="65"/>
      <c r="O24" s="1200" t="s">
        <v>142</v>
      </c>
      <c r="P24" s="58">
        <v>44082</v>
      </c>
      <c r="Q24" s="61">
        <v>44082</v>
      </c>
    </row>
    <row r="25" spans="2:17" s="73" customFormat="1" ht="19.7" customHeight="1">
      <c r="B25" s="2266"/>
      <c r="C25" s="2267" t="s">
        <v>444</v>
      </c>
      <c r="D25" s="2268" t="s">
        <v>144</v>
      </c>
      <c r="E25" s="954" t="s">
        <v>6031</v>
      </c>
      <c r="F25" s="919">
        <v>1</v>
      </c>
      <c r="G25" s="920">
        <v>2080</v>
      </c>
      <c r="H25" s="69">
        <f t="shared" si="0"/>
        <v>2080</v>
      </c>
      <c r="I25" s="954" t="s">
        <v>6869</v>
      </c>
      <c r="J25" s="956"/>
      <c r="K25" s="1449"/>
      <c r="L25" s="65"/>
      <c r="M25" s="60">
        <v>44075</v>
      </c>
      <c r="N25" s="65"/>
      <c r="O25" s="1200" t="s">
        <v>142</v>
      </c>
      <c r="P25" s="58">
        <v>44081</v>
      </c>
      <c r="Q25" s="61">
        <v>44081</v>
      </c>
    </row>
    <row r="26" spans="2:17" s="73" customFormat="1" ht="19.7" customHeight="1">
      <c r="B26" s="2266"/>
      <c r="C26" s="2267" t="s">
        <v>444</v>
      </c>
      <c r="D26" s="2268" t="s">
        <v>144</v>
      </c>
      <c r="E26" s="954" t="s">
        <v>1492</v>
      </c>
      <c r="F26" s="919">
        <v>2</v>
      </c>
      <c r="G26" s="920">
        <v>3090</v>
      </c>
      <c r="H26" s="69">
        <f t="shared" si="0"/>
        <v>6180</v>
      </c>
      <c r="I26" s="954" t="s">
        <v>6869</v>
      </c>
      <c r="J26" s="956"/>
      <c r="K26" s="1449"/>
      <c r="L26" s="65"/>
      <c r="M26" s="60">
        <v>44075</v>
      </c>
      <c r="N26" s="65"/>
      <c r="O26" s="1200" t="s">
        <v>142</v>
      </c>
      <c r="P26" s="58">
        <v>44081</v>
      </c>
      <c r="Q26" s="61">
        <v>44081</v>
      </c>
    </row>
    <row r="27" spans="2:17" s="62" customFormat="1" ht="19.5" customHeight="1">
      <c r="B27" s="57"/>
      <c r="C27" s="2268" t="s">
        <v>292</v>
      </c>
      <c r="D27" s="2268" t="s">
        <v>144</v>
      </c>
      <c r="E27" s="2224" t="s">
        <v>6173</v>
      </c>
      <c r="F27" s="2268">
        <v>1</v>
      </c>
      <c r="G27" s="947">
        <v>5000</v>
      </c>
      <c r="H27" s="921">
        <f t="shared" si="0"/>
        <v>5000</v>
      </c>
      <c r="I27" s="2224" t="s">
        <v>1051</v>
      </c>
      <c r="J27" s="956"/>
      <c r="K27" s="57"/>
      <c r="L27" s="65"/>
      <c r="M27" s="60">
        <v>44075</v>
      </c>
      <c r="N27" s="65"/>
      <c r="O27" s="1200" t="s">
        <v>142</v>
      </c>
      <c r="P27" s="60"/>
      <c r="Q27" s="61">
        <v>44077</v>
      </c>
    </row>
    <row r="28" spans="2:17" s="62" customFormat="1" ht="19.5" customHeight="1">
      <c r="B28" s="57"/>
      <c r="C28" s="2268" t="s">
        <v>292</v>
      </c>
      <c r="D28" s="2268" t="s">
        <v>144</v>
      </c>
      <c r="E28" s="2224" t="s">
        <v>8917</v>
      </c>
      <c r="F28" s="2268">
        <v>2</v>
      </c>
      <c r="G28" s="947">
        <v>4920</v>
      </c>
      <c r="H28" s="921">
        <f t="shared" si="0"/>
        <v>9840</v>
      </c>
      <c r="I28" s="2224" t="s">
        <v>1790</v>
      </c>
      <c r="J28" s="956"/>
      <c r="K28" s="59"/>
      <c r="L28" s="57"/>
      <c r="M28" s="60">
        <v>44075</v>
      </c>
      <c r="N28" s="59"/>
      <c r="O28" s="1200" t="s">
        <v>142</v>
      </c>
      <c r="P28" s="68">
        <v>44082</v>
      </c>
      <c r="Q28" s="61">
        <v>44078</v>
      </c>
    </row>
    <row r="29" spans="2:17" s="62" customFormat="1" ht="19.5" customHeight="1">
      <c r="B29" s="57"/>
      <c r="C29" s="2268" t="s">
        <v>292</v>
      </c>
      <c r="D29" s="2268" t="s">
        <v>144</v>
      </c>
      <c r="E29" s="2224" t="s">
        <v>8918</v>
      </c>
      <c r="F29" s="2268">
        <v>2</v>
      </c>
      <c r="G29" s="947">
        <v>160</v>
      </c>
      <c r="H29" s="921">
        <f t="shared" si="0"/>
        <v>320</v>
      </c>
      <c r="I29" s="2224" t="s">
        <v>8919</v>
      </c>
      <c r="J29" s="956"/>
      <c r="K29" s="59"/>
      <c r="L29" s="57"/>
      <c r="M29" s="60">
        <v>44075</v>
      </c>
      <c r="N29" s="59"/>
      <c r="O29" s="1200" t="s">
        <v>142</v>
      </c>
      <c r="P29" s="68"/>
      <c r="Q29" s="61">
        <v>44077</v>
      </c>
    </row>
    <row r="30" spans="2:17" s="62" customFormat="1" ht="19.5" customHeight="1">
      <c r="B30" s="57"/>
      <c r="C30" s="2268" t="s">
        <v>6175</v>
      </c>
      <c r="D30" s="2268" t="s">
        <v>6175</v>
      </c>
      <c r="E30" s="2224" t="s">
        <v>6176</v>
      </c>
      <c r="F30" s="2268">
        <v>1</v>
      </c>
      <c r="G30" s="947">
        <v>7</v>
      </c>
      <c r="H30" s="921">
        <f t="shared" si="0"/>
        <v>7</v>
      </c>
      <c r="I30" s="2224" t="s">
        <v>6177</v>
      </c>
      <c r="J30" s="956"/>
      <c r="K30" s="57"/>
      <c r="L30" s="65"/>
      <c r="M30" s="60">
        <v>44075</v>
      </c>
      <c r="N30" s="65"/>
      <c r="O30" s="1200" t="s">
        <v>142</v>
      </c>
      <c r="P30" s="60">
        <v>44077</v>
      </c>
      <c r="Q30" s="61">
        <v>44077</v>
      </c>
    </row>
    <row r="31" spans="2:17" s="62" customFormat="1" ht="19.5" customHeight="1">
      <c r="B31" s="57"/>
      <c r="C31" s="2268" t="s">
        <v>6175</v>
      </c>
      <c r="D31" s="2268" t="s">
        <v>6175</v>
      </c>
      <c r="E31" s="2224" t="s">
        <v>447</v>
      </c>
      <c r="F31" s="2268">
        <v>1</v>
      </c>
      <c r="G31" s="947">
        <v>1000</v>
      </c>
      <c r="H31" s="921">
        <f t="shared" si="0"/>
        <v>1000</v>
      </c>
      <c r="I31" s="2224"/>
      <c r="J31" s="956"/>
      <c r="K31" s="57"/>
      <c r="L31" s="65"/>
      <c r="M31" s="60">
        <v>44075</v>
      </c>
      <c r="N31" s="65"/>
      <c r="O31" s="1200" t="s">
        <v>142</v>
      </c>
      <c r="P31" s="60">
        <v>44077</v>
      </c>
      <c r="Q31" s="61"/>
    </row>
    <row r="32" spans="2:17" s="73" customFormat="1" ht="19.7" customHeight="1">
      <c r="B32" s="1449"/>
      <c r="C32" s="2268" t="s">
        <v>35</v>
      </c>
      <c r="D32" s="2268" t="s">
        <v>35</v>
      </c>
      <c r="E32" s="59" t="s">
        <v>8920</v>
      </c>
      <c r="F32" s="59">
        <v>1</v>
      </c>
      <c r="G32" s="59">
        <v>300</v>
      </c>
      <c r="H32" s="59">
        <v>300</v>
      </c>
      <c r="I32" s="59" t="s">
        <v>8921</v>
      </c>
      <c r="J32" s="2269" t="s">
        <v>6051</v>
      </c>
      <c r="K32" s="1449"/>
      <c r="L32" s="65"/>
      <c r="M32" s="60">
        <v>44071</v>
      </c>
      <c r="N32" s="65"/>
      <c r="O32" s="58"/>
      <c r="P32" s="58"/>
      <c r="Q32" s="61">
        <v>44076</v>
      </c>
    </row>
    <row r="33" spans="2:17" s="73" customFormat="1" ht="19.7" customHeight="1">
      <c r="B33" s="1449"/>
      <c r="C33" s="2268" t="s">
        <v>35</v>
      </c>
      <c r="D33" s="2268" t="s">
        <v>35</v>
      </c>
      <c r="E33" s="59" t="s">
        <v>8922</v>
      </c>
      <c r="F33" s="59">
        <v>1</v>
      </c>
      <c r="G33" s="59">
        <v>6005</v>
      </c>
      <c r="H33" s="59">
        <v>6005</v>
      </c>
      <c r="I33" s="59" t="s">
        <v>8923</v>
      </c>
      <c r="J33" s="2269" t="s">
        <v>6051</v>
      </c>
      <c r="K33" s="1449"/>
      <c r="L33" s="65"/>
      <c r="M33" s="60">
        <v>44071</v>
      </c>
      <c r="N33" s="65"/>
      <c r="O33" s="58"/>
      <c r="P33" s="58"/>
      <c r="Q33" s="61">
        <v>44076</v>
      </c>
    </row>
    <row r="34" spans="2:17" s="73" customFormat="1" ht="19.7" customHeight="1">
      <c r="B34" s="1449"/>
      <c r="C34" s="2268" t="s">
        <v>35</v>
      </c>
      <c r="D34" s="2268" t="s">
        <v>35</v>
      </c>
      <c r="E34" s="59" t="s">
        <v>1266</v>
      </c>
      <c r="F34" s="59">
        <v>1</v>
      </c>
      <c r="G34" s="59">
        <v>4570</v>
      </c>
      <c r="H34" s="59">
        <v>4570</v>
      </c>
      <c r="I34" s="59" t="s">
        <v>2323</v>
      </c>
      <c r="J34" s="2269" t="s">
        <v>6051</v>
      </c>
      <c r="K34" s="1449"/>
      <c r="L34" s="65"/>
      <c r="M34" s="60">
        <v>44071</v>
      </c>
      <c r="N34" s="65"/>
      <c r="O34" s="58"/>
      <c r="P34" s="58"/>
      <c r="Q34" s="61">
        <v>44076</v>
      </c>
    </row>
    <row r="35" spans="2:17" s="62" customFormat="1" ht="19.7" customHeight="1">
      <c r="B35" s="1449"/>
      <c r="C35" s="2268" t="s">
        <v>35</v>
      </c>
      <c r="D35" s="2268" t="s">
        <v>35</v>
      </c>
      <c r="E35" s="59" t="s">
        <v>8924</v>
      </c>
      <c r="F35" s="59">
        <v>1</v>
      </c>
      <c r="G35" s="59">
        <v>5300</v>
      </c>
      <c r="H35" s="59">
        <v>5300</v>
      </c>
      <c r="I35" s="59" t="s">
        <v>8925</v>
      </c>
      <c r="J35" s="2269" t="s">
        <v>6051</v>
      </c>
      <c r="K35" s="1449"/>
      <c r="L35" s="65"/>
      <c r="M35" s="60">
        <v>44071</v>
      </c>
      <c r="N35" s="65"/>
      <c r="O35" s="58"/>
      <c r="P35" s="58"/>
      <c r="Q35" s="61">
        <v>44076</v>
      </c>
    </row>
    <row r="36" spans="2:17" s="62" customFormat="1" ht="19.7" customHeight="1">
      <c r="B36" s="1449"/>
      <c r="C36" s="2268" t="s">
        <v>35</v>
      </c>
      <c r="D36" s="2268" t="s">
        <v>35</v>
      </c>
      <c r="E36" s="59" t="s">
        <v>1699</v>
      </c>
      <c r="F36" s="59">
        <v>1</v>
      </c>
      <c r="G36" s="59"/>
      <c r="H36" s="59"/>
      <c r="I36" s="59" t="s">
        <v>6203</v>
      </c>
      <c r="J36" s="2269" t="s">
        <v>6051</v>
      </c>
      <c r="K36" s="1449"/>
      <c r="L36" s="65"/>
      <c r="M36" s="60">
        <v>44071</v>
      </c>
      <c r="N36" s="65"/>
      <c r="O36" s="58"/>
      <c r="P36" s="58"/>
      <c r="Q36" s="61">
        <v>44082</v>
      </c>
    </row>
    <row r="37" spans="2:17" s="62" customFormat="1" ht="19.7" customHeight="1">
      <c r="B37" s="1449"/>
      <c r="C37" s="2268" t="s">
        <v>35</v>
      </c>
      <c r="D37" s="2268" t="s">
        <v>35</v>
      </c>
      <c r="E37" s="59" t="s">
        <v>6225</v>
      </c>
      <c r="F37" s="59">
        <v>1</v>
      </c>
      <c r="G37" s="59">
        <v>66</v>
      </c>
      <c r="H37" s="59">
        <v>66</v>
      </c>
      <c r="I37" s="59" t="s">
        <v>6226</v>
      </c>
      <c r="J37" s="2269" t="s">
        <v>6051</v>
      </c>
      <c r="K37" s="1449"/>
      <c r="L37" s="65"/>
      <c r="M37" s="60">
        <v>44071</v>
      </c>
      <c r="N37" s="65"/>
      <c r="O37" s="1099"/>
      <c r="P37" s="60"/>
      <c r="Q37" s="61">
        <v>44076</v>
      </c>
    </row>
    <row r="38" spans="2:17" s="62" customFormat="1" ht="19.5" customHeight="1">
      <c r="B38" s="57"/>
      <c r="C38" s="2268" t="s">
        <v>35</v>
      </c>
      <c r="D38" s="2268" t="s">
        <v>35</v>
      </c>
      <c r="E38" s="59" t="s">
        <v>6227</v>
      </c>
      <c r="F38" s="59">
        <v>1</v>
      </c>
      <c r="G38" s="59">
        <v>460</v>
      </c>
      <c r="H38" s="59">
        <v>460</v>
      </c>
      <c r="I38" s="59" t="s">
        <v>6228</v>
      </c>
      <c r="J38" s="2269" t="s">
        <v>6051</v>
      </c>
      <c r="K38" s="57"/>
      <c r="L38" s="65"/>
      <c r="M38" s="60">
        <v>44071</v>
      </c>
      <c r="N38" s="65"/>
      <c r="O38" s="58"/>
      <c r="P38" s="60"/>
      <c r="Q38" s="61">
        <v>44076</v>
      </c>
    </row>
    <row r="39" spans="2:17" s="62" customFormat="1" ht="19.5" customHeight="1">
      <c r="B39" s="57"/>
      <c r="C39" s="2268" t="s">
        <v>35</v>
      </c>
      <c r="D39" s="2268" t="s">
        <v>35</v>
      </c>
      <c r="E39" s="59" t="s">
        <v>6229</v>
      </c>
      <c r="F39" s="59">
        <v>1</v>
      </c>
      <c r="G39" s="59">
        <v>72</v>
      </c>
      <c r="H39" s="59">
        <v>72</v>
      </c>
      <c r="I39" s="59" t="s">
        <v>6226</v>
      </c>
      <c r="J39" s="2269" t="s">
        <v>6051</v>
      </c>
      <c r="K39" s="57"/>
      <c r="L39" s="65"/>
      <c r="M39" s="60">
        <v>44071</v>
      </c>
      <c r="N39" s="65"/>
      <c r="O39" s="58"/>
      <c r="P39" s="60"/>
      <c r="Q39" s="61">
        <v>44076</v>
      </c>
    </row>
    <row r="40" spans="2:17" s="62" customFormat="1" ht="19.5" customHeight="1">
      <c r="B40" s="57"/>
      <c r="C40" s="2268" t="s">
        <v>35</v>
      </c>
      <c r="D40" s="2268" t="s">
        <v>35</v>
      </c>
      <c r="E40" s="59" t="s">
        <v>6230</v>
      </c>
      <c r="F40" s="59">
        <v>1</v>
      </c>
      <c r="G40" s="59">
        <v>130</v>
      </c>
      <c r="H40" s="59">
        <v>130</v>
      </c>
      <c r="I40" s="59" t="s">
        <v>6231</v>
      </c>
      <c r="J40" s="2269" t="s">
        <v>6051</v>
      </c>
      <c r="K40" s="59"/>
      <c r="L40" s="57"/>
      <c r="M40" s="60">
        <v>44071</v>
      </c>
      <c r="N40" s="59"/>
      <c r="O40" s="53"/>
      <c r="P40" s="68"/>
      <c r="Q40" s="61">
        <v>44076</v>
      </c>
    </row>
    <row r="41" spans="2:17" s="62" customFormat="1" ht="19.5" customHeight="1">
      <c r="B41" s="57"/>
      <c r="C41" s="2268" t="s">
        <v>35</v>
      </c>
      <c r="D41" s="2268" t="s">
        <v>35</v>
      </c>
      <c r="E41" s="59" t="s">
        <v>6232</v>
      </c>
      <c r="F41" s="59">
        <v>1</v>
      </c>
      <c r="G41" s="59">
        <v>280</v>
      </c>
      <c r="H41" s="59">
        <v>280</v>
      </c>
      <c r="I41" s="59" t="s">
        <v>6233</v>
      </c>
      <c r="J41" s="2269" t="s">
        <v>6051</v>
      </c>
      <c r="K41" s="59"/>
      <c r="L41" s="57"/>
      <c r="M41" s="60">
        <v>44071</v>
      </c>
      <c r="N41" s="59"/>
      <c r="O41" s="53"/>
      <c r="P41" s="68"/>
      <c r="Q41" s="61">
        <v>44076</v>
      </c>
    </row>
    <row r="42" spans="2:17" s="62" customFormat="1" ht="19.5" customHeight="1">
      <c r="B42" s="57"/>
      <c r="C42" s="2268" t="s">
        <v>35</v>
      </c>
      <c r="D42" s="2268" t="s">
        <v>35</v>
      </c>
      <c r="E42" s="59" t="s">
        <v>1704</v>
      </c>
      <c r="F42" s="59">
        <v>2</v>
      </c>
      <c r="G42" s="59">
        <v>270</v>
      </c>
      <c r="H42" s="59">
        <v>540</v>
      </c>
      <c r="I42" s="59" t="s">
        <v>6234</v>
      </c>
      <c r="J42" s="2269" t="s">
        <v>6051</v>
      </c>
      <c r="K42" s="59"/>
      <c r="L42" s="57"/>
      <c r="M42" s="60">
        <v>44071</v>
      </c>
      <c r="N42" s="59"/>
      <c r="O42" s="53"/>
      <c r="P42" s="68"/>
      <c r="Q42" s="61">
        <v>44076</v>
      </c>
    </row>
    <row r="43" spans="2:17" s="62" customFormat="1" ht="19.5" customHeight="1">
      <c r="B43" s="57"/>
      <c r="C43" s="2268" t="s">
        <v>35</v>
      </c>
      <c r="D43" s="2268" t="s">
        <v>35</v>
      </c>
      <c r="E43" s="59" t="s">
        <v>6240</v>
      </c>
      <c r="F43" s="59">
        <v>2</v>
      </c>
      <c r="G43" s="59">
        <v>764</v>
      </c>
      <c r="H43" s="59">
        <v>1528</v>
      </c>
      <c r="I43" s="59" t="s">
        <v>6241</v>
      </c>
      <c r="J43" s="2269" t="s">
        <v>6051</v>
      </c>
      <c r="K43" s="59"/>
      <c r="L43" s="57"/>
      <c r="M43" s="60">
        <v>44071</v>
      </c>
      <c r="N43" s="59"/>
      <c r="O43" s="53"/>
      <c r="P43" s="68"/>
      <c r="Q43" s="61">
        <v>44076</v>
      </c>
    </row>
    <row r="44" spans="2:17" s="62" customFormat="1" ht="19.5" customHeight="1">
      <c r="B44" s="57"/>
      <c r="C44" s="2268" t="s">
        <v>35</v>
      </c>
      <c r="D44" s="2268" t="s">
        <v>35</v>
      </c>
      <c r="E44" s="59" t="s">
        <v>6214</v>
      </c>
      <c r="F44" s="59">
        <v>1</v>
      </c>
      <c r="G44" s="59">
        <v>2200</v>
      </c>
      <c r="H44" s="59">
        <v>2200</v>
      </c>
      <c r="I44" s="59" t="s">
        <v>6126</v>
      </c>
      <c r="J44" s="57" t="s">
        <v>6051</v>
      </c>
      <c r="K44" s="59"/>
      <c r="L44" s="57"/>
      <c r="M44" s="60">
        <v>44075</v>
      </c>
      <c r="N44" s="59"/>
      <c r="O44" s="53"/>
      <c r="P44" s="68"/>
      <c r="Q44" s="2270"/>
    </row>
    <row r="45" spans="2:17" s="62" customFormat="1" ht="19.5" customHeight="1">
      <c r="B45" s="57"/>
      <c r="C45" s="2268" t="s">
        <v>35</v>
      </c>
      <c r="D45" s="2268" t="s">
        <v>35</v>
      </c>
      <c r="E45" s="59" t="s">
        <v>6222</v>
      </c>
      <c r="F45" s="59">
        <v>1</v>
      </c>
      <c r="G45" s="59">
        <v>1310</v>
      </c>
      <c r="H45" s="59">
        <v>1310</v>
      </c>
      <c r="I45" s="59" t="s">
        <v>6128</v>
      </c>
      <c r="J45" s="57" t="s">
        <v>6051</v>
      </c>
      <c r="K45" s="59"/>
      <c r="L45" s="57"/>
      <c r="M45" s="60">
        <v>44075</v>
      </c>
      <c r="N45" s="59"/>
      <c r="O45" s="53"/>
      <c r="P45" s="68"/>
      <c r="Q45" s="2270"/>
    </row>
    <row r="46" spans="2:17" s="62" customFormat="1" ht="19.5" customHeight="1">
      <c r="B46" s="57"/>
      <c r="C46" s="2268" t="s">
        <v>35</v>
      </c>
      <c r="D46" s="2268" t="s">
        <v>35</v>
      </c>
      <c r="E46" s="59" t="s">
        <v>2315</v>
      </c>
      <c r="F46" s="59">
        <v>2</v>
      </c>
      <c r="G46" s="59">
        <v>70</v>
      </c>
      <c r="H46" s="59">
        <v>140</v>
      </c>
      <c r="I46" s="59" t="s">
        <v>400</v>
      </c>
      <c r="J46" s="57" t="s">
        <v>6051</v>
      </c>
      <c r="K46" s="59"/>
      <c r="L46" s="57"/>
      <c r="M46" s="60">
        <v>44075</v>
      </c>
      <c r="N46" s="59"/>
      <c r="O46" s="53"/>
      <c r="P46" s="68"/>
      <c r="Q46" s="2270"/>
    </row>
    <row r="47" spans="2:17" s="62" customFormat="1" ht="19.5" customHeight="1">
      <c r="B47" s="57"/>
      <c r="C47" s="2268" t="s">
        <v>35</v>
      </c>
      <c r="D47" s="2268" t="s">
        <v>35</v>
      </c>
      <c r="E47" s="59" t="s">
        <v>4793</v>
      </c>
      <c r="F47" s="59">
        <v>2</v>
      </c>
      <c r="G47" s="59">
        <v>2830</v>
      </c>
      <c r="H47" s="59">
        <v>5660</v>
      </c>
      <c r="I47" s="59" t="s">
        <v>6223</v>
      </c>
      <c r="J47" s="57" t="s">
        <v>6051</v>
      </c>
      <c r="K47" s="59"/>
      <c r="L47" s="57"/>
      <c r="M47" s="60">
        <v>44075</v>
      </c>
      <c r="N47" s="59"/>
      <c r="O47" s="53"/>
      <c r="P47" s="68"/>
      <c r="Q47" s="2270"/>
    </row>
    <row r="48" spans="2:17" s="62" customFormat="1" ht="19.5" customHeight="1">
      <c r="B48" s="57"/>
      <c r="C48" s="2268" t="s">
        <v>35</v>
      </c>
      <c r="D48" s="2268" t="s">
        <v>35</v>
      </c>
      <c r="E48" s="59" t="s">
        <v>6224</v>
      </c>
      <c r="F48" s="59">
        <v>2</v>
      </c>
      <c r="G48" s="59">
        <v>251</v>
      </c>
      <c r="H48" s="59">
        <v>502</v>
      </c>
      <c r="I48" s="59" t="s">
        <v>5969</v>
      </c>
      <c r="J48" s="57" t="s">
        <v>6051</v>
      </c>
      <c r="K48" s="59"/>
      <c r="L48" s="57"/>
      <c r="M48" s="60">
        <v>44075</v>
      </c>
      <c r="N48" s="59"/>
      <c r="O48" s="53"/>
      <c r="P48" s="68"/>
      <c r="Q48" s="2270"/>
    </row>
    <row r="49" spans="2:17" s="62" customFormat="1" ht="19.5" customHeight="1">
      <c r="B49" s="57"/>
      <c r="C49" s="2268" t="s">
        <v>35</v>
      </c>
      <c r="D49" s="2268" t="s">
        <v>35</v>
      </c>
      <c r="E49" s="59" t="s">
        <v>8926</v>
      </c>
      <c r="F49" s="59">
        <v>3</v>
      </c>
      <c r="G49" s="59">
        <v>190</v>
      </c>
      <c r="H49" s="59">
        <v>570</v>
      </c>
      <c r="I49" s="59" t="s">
        <v>385</v>
      </c>
      <c r="J49" s="57" t="s">
        <v>6051</v>
      </c>
      <c r="K49" s="59"/>
      <c r="L49" s="57"/>
      <c r="M49" s="60">
        <v>44075</v>
      </c>
      <c r="N49" s="59"/>
      <c r="O49" s="53"/>
      <c r="P49" s="68"/>
      <c r="Q49" s="2270"/>
    </row>
    <row r="50" spans="2:17" s="62" customFormat="1" ht="19.5" customHeight="1">
      <c r="B50" s="57"/>
      <c r="C50" s="2268" t="s">
        <v>35</v>
      </c>
      <c r="D50" s="2268" t="s">
        <v>35</v>
      </c>
      <c r="E50" s="59" t="s">
        <v>2322</v>
      </c>
      <c r="F50" s="59">
        <v>1</v>
      </c>
      <c r="G50" s="59">
        <v>900</v>
      </c>
      <c r="H50" s="59">
        <v>900</v>
      </c>
      <c r="I50" s="59" t="s">
        <v>402</v>
      </c>
      <c r="J50" s="57" t="s">
        <v>6051</v>
      </c>
      <c r="K50" s="59"/>
      <c r="L50" s="57"/>
      <c r="M50" s="60">
        <v>44075</v>
      </c>
      <c r="N50" s="59"/>
      <c r="O50" s="53"/>
      <c r="P50" s="68"/>
      <c r="Q50" s="2270"/>
    </row>
    <row r="51" spans="2:17" s="62" customFormat="1" ht="19.5" customHeight="1">
      <c r="B51" s="57"/>
      <c r="C51" s="2268" t="s">
        <v>35</v>
      </c>
      <c r="D51" s="2268" t="s">
        <v>35</v>
      </c>
      <c r="E51" s="59" t="s">
        <v>8927</v>
      </c>
      <c r="F51" s="59">
        <v>1</v>
      </c>
      <c r="G51" s="59">
        <v>5160</v>
      </c>
      <c r="H51" s="59">
        <v>5160</v>
      </c>
      <c r="I51" s="285" t="s">
        <v>8928</v>
      </c>
      <c r="J51" s="57" t="s">
        <v>6051</v>
      </c>
      <c r="K51" s="59"/>
      <c r="L51" s="57"/>
      <c r="M51" s="60">
        <v>44075</v>
      </c>
      <c r="N51" s="59"/>
      <c r="O51" s="53"/>
      <c r="P51" s="68"/>
      <c r="Q51" s="2270"/>
    </row>
    <row r="52" spans="2:17" s="62" customFormat="1" ht="19.5" customHeight="1">
      <c r="B52" s="57"/>
      <c r="C52" s="2268" t="s">
        <v>35</v>
      </c>
      <c r="D52" s="2268" t="s">
        <v>35</v>
      </c>
      <c r="E52" s="59" t="s">
        <v>1266</v>
      </c>
      <c r="F52" s="59">
        <v>1</v>
      </c>
      <c r="G52" s="59">
        <v>4570</v>
      </c>
      <c r="H52" s="59">
        <v>4570</v>
      </c>
      <c r="I52" s="59" t="s">
        <v>2323</v>
      </c>
      <c r="J52" s="57" t="s">
        <v>6051</v>
      </c>
      <c r="K52" s="59"/>
      <c r="L52" s="57"/>
      <c r="M52" s="60">
        <v>44075</v>
      </c>
      <c r="N52" s="59"/>
      <c r="O52" s="53"/>
      <c r="P52" s="68"/>
      <c r="Q52" s="2270"/>
    </row>
    <row r="53" spans="2:17" s="62" customFormat="1" ht="19.5" customHeight="1">
      <c r="B53" s="57"/>
      <c r="C53" s="2268"/>
      <c r="D53" s="2268"/>
      <c r="E53" s="59"/>
      <c r="F53" s="59"/>
      <c r="G53" s="59"/>
      <c r="H53" s="59"/>
      <c r="I53" s="59"/>
      <c r="J53" s="2269"/>
      <c r="K53" s="59"/>
      <c r="L53" s="57"/>
      <c r="M53" s="60"/>
      <c r="N53" s="59"/>
      <c r="O53" s="53"/>
      <c r="P53" s="68"/>
      <c r="Q53" s="61"/>
    </row>
    <row r="54" spans="2:17" ht="19.5" customHeight="1">
      <c r="B54" s="22"/>
      <c r="C54" s="1944" t="s">
        <v>35</v>
      </c>
      <c r="D54" s="1944" t="s">
        <v>35</v>
      </c>
      <c r="E54" s="31" t="s">
        <v>8929</v>
      </c>
      <c r="F54" s="31">
        <v>1</v>
      </c>
      <c r="G54" s="31">
        <v>3200</v>
      </c>
      <c r="H54" s="31">
        <v>3200</v>
      </c>
      <c r="I54" s="31" t="s">
        <v>8930</v>
      </c>
      <c r="J54" s="22" t="s">
        <v>6051</v>
      </c>
      <c r="K54" s="31"/>
      <c r="L54" s="22"/>
      <c r="M54" s="25">
        <v>44103</v>
      </c>
      <c r="N54" s="31"/>
      <c r="O54" s="23"/>
      <c r="P54" s="37" t="s">
        <v>8062</v>
      </c>
      <c r="Q54" s="193"/>
    </row>
    <row r="55" spans="2:17" ht="19.5" customHeight="1">
      <c r="B55" s="22"/>
      <c r="C55" s="1944" t="s">
        <v>35</v>
      </c>
      <c r="D55" s="1944" t="s">
        <v>35</v>
      </c>
      <c r="E55" s="31" t="s">
        <v>6206</v>
      </c>
      <c r="F55" s="31">
        <v>1</v>
      </c>
      <c r="G55" s="31">
        <v>355</v>
      </c>
      <c r="H55" s="31">
        <v>355</v>
      </c>
      <c r="I55" s="31" t="s">
        <v>6207</v>
      </c>
      <c r="J55" s="22" t="s">
        <v>6051</v>
      </c>
      <c r="K55" s="31"/>
      <c r="L55" s="22"/>
      <c r="M55" s="25">
        <v>44103</v>
      </c>
      <c r="N55" s="31"/>
      <c r="O55" s="23"/>
      <c r="P55" s="37" t="s">
        <v>8062</v>
      </c>
      <c r="Q55" s="193"/>
    </row>
    <row r="56" spans="2:17" ht="19.5" customHeight="1">
      <c r="B56" s="22"/>
      <c r="C56" s="1944" t="s">
        <v>35</v>
      </c>
      <c r="D56" s="1944" t="s">
        <v>35</v>
      </c>
      <c r="E56" s="31" t="s">
        <v>6208</v>
      </c>
      <c r="F56" s="31">
        <v>1</v>
      </c>
      <c r="G56" s="31">
        <v>380</v>
      </c>
      <c r="H56" s="31">
        <v>380</v>
      </c>
      <c r="I56" s="31" t="s">
        <v>6209</v>
      </c>
      <c r="J56" s="22" t="s">
        <v>6051</v>
      </c>
      <c r="K56" s="31"/>
      <c r="L56" s="22"/>
      <c r="M56" s="25">
        <v>44103</v>
      </c>
      <c r="N56" s="31"/>
      <c r="O56" s="23"/>
      <c r="P56" s="37" t="s">
        <v>8062</v>
      </c>
      <c r="Q56" s="193"/>
    </row>
    <row r="57" spans="2:17" s="62" customFormat="1" ht="19.5" customHeight="1">
      <c r="B57" s="57"/>
      <c r="C57" s="2268"/>
      <c r="D57" s="2268"/>
      <c r="E57" s="59"/>
      <c r="F57" s="59"/>
      <c r="G57" s="59"/>
      <c r="H57" s="59"/>
      <c r="I57" s="59"/>
      <c r="J57" s="2269"/>
      <c r="K57" s="59"/>
      <c r="L57" s="57"/>
      <c r="M57" s="60"/>
      <c r="N57" s="59"/>
      <c r="O57" s="53"/>
      <c r="P57" s="68"/>
      <c r="Q57" s="61"/>
    </row>
    <row r="58" spans="2:17" s="62" customFormat="1" ht="19.5" customHeight="1">
      <c r="B58" s="57"/>
      <c r="C58" s="2268" t="s">
        <v>35</v>
      </c>
      <c r="D58" s="2268" t="s">
        <v>35</v>
      </c>
      <c r="E58" s="59" t="s">
        <v>8931</v>
      </c>
      <c r="F58" s="59">
        <v>3</v>
      </c>
      <c r="G58" s="59">
        <v>1389</v>
      </c>
      <c r="H58" s="59">
        <v>4167</v>
      </c>
      <c r="I58" s="59" t="s">
        <v>8187</v>
      </c>
      <c r="J58" s="57" t="s">
        <v>6051</v>
      </c>
      <c r="K58" s="59"/>
      <c r="L58" s="57"/>
      <c r="M58" s="60">
        <v>44113</v>
      </c>
      <c r="N58" s="59"/>
      <c r="O58" s="53"/>
      <c r="P58" s="68"/>
      <c r="Q58" s="2270"/>
    </row>
    <row r="59" spans="2:17" s="62" customFormat="1" ht="19.5" customHeight="1">
      <c r="B59" s="57"/>
      <c r="C59" s="2268" t="s">
        <v>35</v>
      </c>
      <c r="D59" s="2268" t="s">
        <v>35</v>
      </c>
      <c r="E59" s="59" t="s">
        <v>8932</v>
      </c>
      <c r="F59" s="59">
        <v>3</v>
      </c>
      <c r="G59" s="59">
        <v>552</v>
      </c>
      <c r="H59" s="59">
        <v>1656</v>
      </c>
      <c r="I59" s="59" t="s">
        <v>8933</v>
      </c>
      <c r="J59" s="57" t="s">
        <v>6051</v>
      </c>
      <c r="K59" s="59"/>
      <c r="L59" s="57"/>
      <c r="M59" s="60">
        <v>44113</v>
      </c>
      <c r="N59" s="59"/>
      <c r="O59" s="53"/>
      <c r="P59" s="68"/>
      <c r="Q59" s="2270"/>
    </row>
    <row r="60" spans="2:17" s="62" customFormat="1" ht="19.5" customHeight="1">
      <c r="B60" s="57"/>
      <c r="C60" s="2268" t="s">
        <v>35</v>
      </c>
      <c r="D60" s="2268" t="s">
        <v>35</v>
      </c>
      <c r="E60" s="59" t="s">
        <v>8934</v>
      </c>
      <c r="F60" s="59">
        <v>1</v>
      </c>
      <c r="G60" s="59">
        <v>3595</v>
      </c>
      <c r="H60" s="59">
        <v>3595</v>
      </c>
      <c r="I60" s="59" t="s">
        <v>8935</v>
      </c>
      <c r="J60" s="57" t="s">
        <v>6051</v>
      </c>
      <c r="K60" s="59"/>
      <c r="L60" s="57"/>
      <c r="M60" s="60">
        <v>44113</v>
      </c>
      <c r="N60" s="59"/>
      <c r="O60" s="53"/>
      <c r="P60" s="68"/>
      <c r="Q60" s="2270"/>
    </row>
    <row r="61" spans="2:17" s="62" customFormat="1" ht="19.5" customHeight="1">
      <c r="B61" s="57"/>
      <c r="C61" s="2268"/>
      <c r="D61" s="2268"/>
      <c r="E61" s="2224"/>
      <c r="F61" s="59"/>
      <c r="G61" s="947"/>
      <c r="H61" s="59"/>
      <c r="I61" s="2224"/>
      <c r="J61" s="59"/>
      <c r="K61" s="59"/>
      <c r="L61" s="57"/>
      <c r="M61" s="60"/>
      <c r="N61" s="59"/>
      <c r="O61" s="53"/>
      <c r="P61" s="68"/>
      <c r="Q61" s="2270"/>
    </row>
    <row r="62" spans="2:17" ht="19.5" customHeight="1">
      <c r="B62" s="22"/>
      <c r="C62" s="2271" t="s">
        <v>35</v>
      </c>
      <c r="D62" s="2271" t="s">
        <v>35</v>
      </c>
      <c r="E62" s="2131" t="s">
        <v>8936</v>
      </c>
      <c r="F62" s="2131">
        <v>1</v>
      </c>
      <c r="G62" s="2131">
        <v>686</v>
      </c>
      <c r="H62" s="2131">
        <v>686</v>
      </c>
      <c r="I62" s="2131" t="s">
        <v>2311</v>
      </c>
      <c r="J62" s="2131" t="s">
        <v>6051</v>
      </c>
      <c r="K62" s="2131"/>
      <c r="L62" s="1065"/>
      <c r="M62" s="861">
        <v>44116</v>
      </c>
      <c r="N62" s="31"/>
      <c r="O62" s="23"/>
      <c r="P62" s="37"/>
      <c r="Q62" s="193"/>
    </row>
    <row r="63" spans="2:17" s="62" customFormat="1" ht="17.25" customHeight="1">
      <c r="B63" s="57"/>
      <c r="C63" s="2268"/>
      <c r="D63" s="2268"/>
      <c r="E63" s="59"/>
      <c r="F63" s="59"/>
      <c r="G63" s="59"/>
      <c r="H63" s="59"/>
      <c r="I63" s="59"/>
      <c r="J63" s="59"/>
      <c r="K63" s="59"/>
      <c r="L63" s="57"/>
      <c r="M63" s="60"/>
      <c r="N63" s="59"/>
      <c r="O63" s="53"/>
      <c r="P63" s="68"/>
      <c r="Q63" s="2270"/>
    </row>
    <row r="64" spans="2:17" ht="19.5" customHeight="1">
      <c r="B64" s="22">
        <v>11</v>
      </c>
      <c r="C64" s="2271" t="s">
        <v>3307</v>
      </c>
      <c r="D64" s="2271" t="s">
        <v>3307</v>
      </c>
      <c r="E64" s="2272" t="s">
        <v>8937</v>
      </c>
      <c r="F64" s="2131">
        <v>1</v>
      </c>
      <c r="G64" s="2131">
        <v>11600</v>
      </c>
      <c r="H64" s="2131">
        <f t="shared" ref="H64:H74" si="1">F64*G64</f>
        <v>11600</v>
      </c>
      <c r="I64" s="2272" t="s">
        <v>8937</v>
      </c>
      <c r="J64" s="1418" t="s">
        <v>141</v>
      </c>
      <c r="K64" s="2131"/>
      <c r="L64" s="1065"/>
      <c r="M64" s="861">
        <v>44118</v>
      </c>
      <c r="N64" s="31"/>
      <c r="O64" s="23"/>
      <c r="P64" s="37"/>
      <c r="Q64" s="193"/>
    </row>
    <row r="65" spans="2:17" ht="19.5" customHeight="1">
      <c r="B65" s="22">
        <v>11</v>
      </c>
      <c r="C65" s="2271" t="s">
        <v>3307</v>
      </c>
      <c r="D65" s="2271" t="s">
        <v>3307</v>
      </c>
      <c r="E65" s="2272" t="s">
        <v>8938</v>
      </c>
      <c r="F65" s="2131">
        <v>1</v>
      </c>
      <c r="G65" s="2131">
        <v>18400</v>
      </c>
      <c r="H65" s="2131">
        <f t="shared" si="1"/>
        <v>18400</v>
      </c>
      <c r="I65" s="2272" t="s">
        <v>8938</v>
      </c>
      <c r="J65" s="1418" t="s">
        <v>141</v>
      </c>
      <c r="K65" s="2131"/>
      <c r="L65" s="1065"/>
      <c r="M65" s="861">
        <v>44118</v>
      </c>
      <c r="N65" s="31"/>
      <c r="O65" s="23"/>
      <c r="P65" s="37"/>
      <c r="Q65" s="193"/>
    </row>
    <row r="66" spans="2:17" ht="19.5" customHeight="1">
      <c r="B66" s="22">
        <v>11</v>
      </c>
      <c r="C66" s="2271" t="s">
        <v>3307</v>
      </c>
      <c r="D66" s="2271" t="s">
        <v>3307</v>
      </c>
      <c r="E66" s="2272" t="s">
        <v>8939</v>
      </c>
      <c r="F66" s="2131">
        <v>1</v>
      </c>
      <c r="G66" s="2131">
        <v>6100</v>
      </c>
      <c r="H66" s="2131">
        <f t="shared" si="1"/>
        <v>6100</v>
      </c>
      <c r="I66" s="2272" t="s">
        <v>8939</v>
      </c>
      <c r="J66" s="1418" t="s">
        <v>141</v>
      </c>
      <c r="K66" s="2131"/>
      <c r="L66" s="1065"/>
      <c r="M66" s="861">
        <v>44118</v>
      </c>
      <c r="N66" s="31"/>
      <c r="O66" s="23"/>
      <c r="P66" s="37"/>
      <c r="Q66" s="193"/>
    </row>
    <row r="67" spans="2:17" ht="19.5" customHeight="1">
      <c r="B67" s="22">
        <v>11</v>
      </c>
      <c r="C67" s="2271" t="s">
        <v>3307</v>
      </c>
      <c r="D67" s="2271" t="s">
        <v>3307</v>
      </c>
      <c r="E67" s="2272" t="s">
        <v>8940</v>
      </c>
      <c r="F67" s="2131">
        <v>1</v>
      </c>
      <c r="G67" s="2131">
        <v>6700</v>
      </c>
      <c r="H67" s="2131">
        <f t="shared" si="1"/>
        <v>6700</v>
      </c>
      <c r="I67" s="2272" t="s">
        <v>8940</v>
      </c>
      <c r="J67" s="1418" t="s">
        <v>141</v>
      </c>
      <c r="K67" s="2131"/>
      <c r="L67" s="1065"/>
      <c r="M67" s="861">
        <v>44118</v>
      </c>
      <c r="N67" s="31"/>
      <c r="O67" s="23"/>
      <c r="P67" s="37"/>
      <c r="Q67" s="193"/>
    </row>
    <row r="68" spans="2:17" ht="19.5" customHeight="1">
      <c r="B68" s="22">
        <v>11</v>
      </c>
      <c r="C68" s="2271" t="s">
        <v>3307</v>
      </c>
      <c r="D68" s="2271" t="s">
        <v>3307</v>
      </c>
      <c r="E68" s="2272" t="s">
        <v>8941</v>
      </c>
      <c r="F68" s="2131">
        <v>1</v>
      </c>
      <c r="G68" s="2131">
        <v>7900</v>
      </c>
      <c r="H68" s="2131">
        <f t="shared" si="1"/>
        <v>7900</v>
      </c>
      <c r="I68" s="2272" t="s">
        <v>8941</v>
      </c>
      <c r="J68" s="1418" t="s">
        <v>141</v>
      </c>
      <c r="K68" s="2131"/>
      <c r="L68" s="1065"/>
      <c r="M68" s="861">
        <v>44118</v>
      </c>
      <c r="N68" s="31"/>
      <c r="O68" s="23"/>
      <c r="P68" s="37"/>
      <c r="Q68" s="193"/>
    </row>
    <row r="69" spans="2:17" ht="19.5" customHeight="1">
      <c r="B69" s="22">
        <v>28</v>
      </c>
      <c r="C69" s="2271" t="s">
        <v>3307</v>
      </c>
      <c r="D69" s="2271" t="s">
        <v>3307</v>
      </c>
      <c r="E69" s="2272" t="s">
        <v>1014</v>
      </c>
      <c r="F69" s="2131">
        <v>1</v>
      </c>
      <c r="G69" s="2273">
        <v>11600</v>
      </c>
      <c r="H69" s="2131">
        <f t="shared" si="1"/>
        <v>11600</v>
      </c>
      <c r="I69" s="2272" t="s">
        <v>1015</v>
      </c>
      <c r="J69" s="1418" t="s">
        <v>141</v>
      </c>
      <c r="K69" s="2131"/>
      <c r="L69" s="1065"/>
      <c r="M69" s="861">
        <v>44118</v>
      </c>
      <c r="N69" s="31"/>
      <c r="O69" s="23"/>
      <c r="P69" s="37"/>
      <c r="Q69" s="193"/>
    </row>
    <row r="70" spans="2:17" ht="19.5" customHeight="1">
      <c r="B70" s="22">
        <v>28</v>
      </c>
      <c r="C70" s="2271" t="s">
        <v>3307</v>
      </c>
      <c r="D70" s="2271" t="s">
        <v>3307</v>
      </c>
      <c r="E70" s="2272" t="s">
        <v>6235</v>
      </c>
      <c r="F70" s="2131">
        <v>1</v>
      </c>
      <c r="G70" s="2273">
        <v>11500</v>
      </c>
      <c r="H70" s="2131">
        <f t="shared" si="1"/>
        <v>11500</v>
      </c>
      <c r="I70" s="2272" t="s">
        <v>1017</v>
      </c>
      <c r="J70" s="1418" t="s">
        <v>141</v>
      </c>
      <c r="K70" s="2131"/>
      <c r="L70" s="1065"/>
      <c r="M70" s="861">
        <v>44118</v>
      </c>
      <c r="N70" s="31"/>
      <c r="O70" s="23"/>
      <c r="P70" s="37"/>
      <c r="Q70" s="193"/>
    </row>
    <row r="71" spans="2:17" ht="19.5" customHeight="1">
      <c r="B71" s="22">
        <v>28</v>
      </c>
      <c r="C71" s="2271" t="s">
        <v>3307</v>
      </c>
      <c r="D71" s="2271" t="s">
        <v>3307</v>
      </c>
      <c r="E71" s="2272" t="s">
        <v>6236</v>
      </c>
      <c r="F71" s="2131">
        <v>1</v>
      </c>
      <c r="G71" s="2273">
        <v>6800</v>
      </c>
      <c r="H71" s="2131">
        <f t="shared" si="1"/>
        <v>6800</v>
      </c>
      <c r="I71" s="2272" t="s">
        <v>1019</v>
      </c>
      <c r="J71" s="1418" t="s">
        <v>141</v>
      </c>
      <c r="K71" s="2131"/>
      <c r="L71" s="1065"/>
      <c r="M71" s="861">
        <v>44118</v>
      </c>
      <c r="N71" s="31"/>
      <c r="O71" s="23"/>
      <c r="P71" s="37"/>
      <c r="Q71" s="193"/>
    </row>
    <row r="72" spans="2:17" ht="19.5" customHeight="1">
      <c r="B72" s="22">
        <v>28</v>
      </c>
      <c r="C72" s="2271" t="s">
        <v>3307</v>
      </c>
      <c r="D72" s="2271" t="s">
        <v>3307</v>
      </c>
      <c r="E72" s="2272" t="s">
        <v>1020</v>
      </c>
      <c r="F72" s="2131">
        <v>1</v>
      </c>
      <c r="G72" s="2273">
        <v>3000</v>
      </c>
      <c r="H72" s="2131">
        <f t="shared" si="1"/>
        <v>3000</v>
      </c>
      <c r="I72" s="2272" t="s">
        <v>1021</v>
      </c>
      <c r="J72" s="1418" t="s">
        <v>141</v>
      </c>
      <c r="K72" s="2131"/>
      <c r="L72" s="1065"/>
      <c r="M72" s="861">
        <v>44118</v>
      </c>
      <c r="N72" s="31"/>
      <c r="O72" s="23"/>
      <c r="P72" s="37"/>
      <c r="Q72" s="193"/>
    </row>
    <row r="73" spans="2:17" ht="19.5" customHeight="1">
      <c r="B73" s="22">
        <v>32</v>
      </c>
      <c r="C73" s="2271" t="s">
        <v>3307</v>
      </c>
      <c r="D73" s="2271" t="s">
        <v>3307</v>
      </c>
      <c r="E73" s="2274" t="s">
        <v>8942</v>
      </c>
      <c r="F73" s="2131">
        <v>1</v>
      </c>
      <c r="G73" s="2131">
        <v>120000</v>
      </c>
      <c r="H73" s="2131">
        <f t="shared" si="1"/>
        <v>120000</v>
      </c>
      <c r="I73" s="2131"/>
      <c r="J73" s="1418" t="s">
        <v>141</v>
      </c>
      <c r="K73" s="2131"/>
      <c r="L73" s="1065"/>
      <c r="M73" s="861">
        <v>44118</v>
      </c>
      <c r="N73" s="31"/>
      <c r="O73" s="23"/>
      <c r="P73" s="37"/>
      <c r="Q73" s="193"/>
    </row>
    <row r="74" spans="2:17" ht="19.5" customHeight="1">
      <c r="B74" s="22">
        <v>9</v>
      </c>
      <c r="C74" s="2271" t="s">
        <v>3307</v>
      </c>
      <c r="D74" s="2271" t="s">
        <v>3307</v>
      </c>
      <c r="E74" s="2274" t="s">
        <v>8943</v>
      </c>
      <c r="F74" s="2131">
        <v>1</v>
      </c>
      <c r="G74" s="2131">
        <v>30000</v>
      </c>
      <c r="H74" s="2131">
        <f t="shared" si="1"/>
        <v>30000</v>
      </c>
      <c r="I74" s="2131"/>
      <c r="J74" s="1418" t="s">
        <v>141</v>
      </c>
      <c r="K74" s="2131"/>
      <c r="L74" s="1065"/>
      <c r="M74" s="861">
        <v>44118</v>
      </c>
      <c r="N74" s="31"/>
      <c r="O74" s="23"/>
      <c r="P74" s="37"/>
      <c r="Q74" s="193"/>
    </row>
    <row r="75" spans="2:17" ht="19.5" customHeight="1">
      <c r="B75" s="22"/>
      <c r="C75" s="1944" t="s">
        <v>8944</v>
      </c>
      <c r="D75" s="1944"/>
      <c r="E75" s="1943" t="s">
        <v>6236</v>
      </c>
      <c r="F75" s="1944">
        <v>1</v>
      </c>
      <c r="G75" s="941"/>
      <c r="H75" s="221"/>
      <c r="I75" s="1943" t="s">
        <v>1019</v>
      </c>
      <c r="J75" s="31"/>
      <c r="K75" s="31"/>
      <c r="L75" s="22"/>
      <c r="M75" s="25"/>
      <c r="N75" s="31"/>
      <c r="O75" s="23"/>
      <c r="P75" s="37"/>
      <c r="Q75" s="193"/>
    </row>
    <row r="76" spans="2:17" ht="19.5" customHeight="1">
      <c r="B76" s="22"/>
      <c r="C76" s="1944" t="s">
        <v>8944</v>
      </c>
      <c r="D76" s="1944"/>
      <c r="E76" s="1943" t="s">
        <v>1020</v>
      </c>
      <c r="F76" s="1944">
        <v>1</v>
      </c>
      <c r="G76" s="941"/>
      <c r="H76" s="221"/>
      <c r="I76" s="1943" t="s">
        <v>1021</v>
      </c>
      <c r="J76" s="31"/>
      <c r="K76" s="31"/>
      <c r="L76" s="22"/>
      <c r="M76" s="25"/>
      <c r="N76" s="31"/>
      <c r="O76" s="23"/>
      <c r="P76" s="37"/>
      <c r="Q76" s="193"/>
    </row>
    <row r="77" spans="2:17" ht="19.5" customHeight="1">
      <c r="B77" s="22"/>
      <c r="C77" s="1944" t="s">
        <v>8944</v>
      </c>
      <c r="D77" s="1944"/>
      <c r="E77" s="1943" t="s">
        <v>8938</v>
      </c>
      <c r="F77" s="1944">
        <v>1</v>
      </c>
      <c r="G77" s="31"/>
      <c r="H77" s="31"/>
      <c r="I77" s="1943" t="s">
        <v>8938</v>
      </c>
      <c r="J77" s="31"/>
      <c r="K77" s="31"/>
      <c r="L77" s="22"/>
      <c r="M77" s="25"/>
      <c r="N77" s="31"/>
      <c r="O77" s="23"/>
      <c r="P77" s="37"/>
      <c r="Q77" s="193"/>
    </row>
    <row r="78" spans="2:17" ht="19.5" customHeight="1">
      <c r="B78" s="22"/>
      <c r="C78" s="1944" t="s">
        <v>8944</v>
      </c>
      <c r="D78" s="1944"/>
      <c r="E78" s="1943" t="s">
        <v>8945</v>
      </c>
      <c r="F78" s="1944">
        <v>1</v>
      </c>
      <c r="G78" s="31"/>
      <c r="H78" s="31"/>
      <c r="I78" s="1943"/>
      <c r="J78" s="31"/>
      <c r="K78" s="31"/>
      <c r="L78" s="22"/>
      <c r="M78" s="25"/>
      <c r="N78" s="31"/>
      <c r="O78" s="23"/>
      <c r="P78" s="37"/>
      <c r="Q78" s="193"/>
    </row>
    <row r="79" spans="2:17" ht="19.5" customHeight="1">
      <c r="B79" s="22"/>
      <c r="C79" s="1944" t="s">
        <v>8944</v>
      </c>
      <c r="D79" s="1944"/>
      <c r="E79" s="1943" t="s">
        <v>8946</v>
      </c>
      <c r="F79" s="1944">
        <v>1</v>
      </c>
      <c r="G79" s="31"/>
      <c r="H79" s="31"/>
      <c r="I79" s="1943" t="s">
        <v>8946</v>
      </c>
      <c r="J79" s="31"/>
      <c r="K79" s="31"/>
      <c r="L79" s="22"/>
      <c r="M79" s="25"/>
      <c r="N79" s="31"/>
      <c r="O79" s="23"/>
      <c r="P79" s="37"/>
      <c r="Q79" s="193"/>
    </row>
    <row r="80" spans="2:17" ht="19.5" customHeight="1">
      <c r="B80" s="22"/>
      <c r="C80" s="1944" t="s">
        <v>8944</v>
      </c>
      <c r="D80" s="1944"/>
      <c r="E80" s="1943" t="s">
        <v>8947</v>
      </c>
      <c r="F80" s="1944">
        <v>1</v>
      </c>
      <c r="G80" s="31"/>
      <c r="H80" s="31"/>
      <c r="I80" s="23"/>
      <c r="J80" s="31"/>
      <c r="K80" s="31"/>
      <c r="L80" s="22"/>
      <c r="M80" s="25"/>
      <c r="N80" s="31"/>
      <c r="O80" s="23"/>
      <c r="P80" s="37"/>
      <c r="Q80" s="193"/>
    </row>
    <row r="81" spans="2:17" ht="19.5" customHeight="1">
      <c r="B81" s="22"/>
      <c r="C81" s="1944" t="s">
        <v>8944</v>
      </c>
      <c r="D81" s="1944"/>
      <c r="E81" s="1943" t="s">
        <v>8948</v>
      </c>
      <c r="F81" s="1944">
        <v>1</v>
      </c>
      <c r="G81" s="31"/>
      <c r="H81" s="31"/>
      <c r="I81" s="23"/>
      <c r="J81" s="31"/>
      <c r="K81" s="31"/>
      <c r="L81" s="22"/>
      <c r="M81" s="25"/>
      <c r="N81" s="31"/>
      <c r="O81" s="23"/>
      <c r="P81" s="37"/>
      <c r="Q81" s="193"/>
    </row>
    <row r="82" spans="2:17" ht="19.5" customHeight="1">
      <c r="B82" s="22"/>
      <c r="C82" s="1944" t="s">
        <v>8944</v>
      </c>
      <c r="D82" s="1944"/>
      <c r="E82" s="1943" t="s">
        <v>8949</v>
      </c>
      <c r="F82" s="1944">
        <v>1</v>
      </c>
      <c r="G82" s="31"/>
      <c r="H82" s="31"/>
      <c r="I82" s="1943" t="s">
        <v>8949</v>
      </c>
      <c r="J82" s="31"/>
      <c r="K82" s="31"/>
      <c r="L82" s="22"/>
      <c r="M82" s="25"/>
      <c r="N82" s="31"/>
      <c r="O82" s="23"/>
      <c r="P82" s="37"/>
      <c r="Q82" s="193"/>
    </row>
    <row r="83" spans="2:17" ht="19.5" customHeight="1">
      <c r="B83" s="22"/>
      <c r="C83" s="1944" t="s">
        <v>8944</v>
      </c>
      <c r="D83" s="1944"/>
      <c r="E83" s="1943" t="s">
        <v>8950</v>
      </c>
      <c r="F83" s="1944">
        <v>1</v>
      </c>
      <c r="G83" s="31"/>
      <c r="H83" s="31"/>
      <c r="I83" s="23"/>
      <c r="J83" s="31"/>
      <c r="K83" s="31"/>
      <c r="L83" s="22"/>
      <c r="M83" s="25"/>
      <c r="N83" s="31"/>
      <c r="O83" s="23"/>
      <c r="P83" s="37"/>
      <c r="Q83" s="193"/>
    </row>
    <row r="84" spans="2:17" ht="19.5" customHeight="1">
      <c r="B84" s="22"/>
      <c r="C84" s="1944" t="s">
        <v>8944</v>
      </c>
      <c r="D84" s="1944"/>
      <c r="E84" s="1943" t="s">
        <v>8950</v>
      </c>
      <c r="F84" s="1944">
        <v>1</v>
      </c>
      <c r="G84" s="31"/>
      <c r="H84" s="31"/>
      <c r="I84" s="23"/>
      <c r="J84" s="31"/>
      <c r="K84" s="31"/>
      <c r="L84" s="22"/>
      <c r="M84" s="25"/>
      <c r="N84" s="31"/>
      <c r="O84" s="23"/>
      <c r="P84" s="37"/>
      <c r="Q84" s="193"/>
    </row>
    <row r="85" spans="2:17" ht="19.5" customHeight="1"/>
    <row r="86" spans="2:17" ht="19.5" customHeight="1"/>
    <row r="87" spans="2:17" ht="19.5" customHeight="1"/>
    <row r="88" spans="2:17" ht="19.5" customHeight="1"/>
    <row r="89" spans="2:17" ht="19.5" customHeight="1"/>
  </sheetData>
  <mergeCells count="6">
    <mergeCell ref="B2:D2"/>
    <mergeCell ref="G2:I2"/>
    <mergeCell ref="B3:D3"/>
    <mergeCell ref="B4:D4"/>
    <mergeCell ref="B5:D5"/>
    <mergeCell ref="B6:D6"/>
  </mergeCells>
  <phoneticPr fontId="4"/>
  <pageMargins left="0.70866141732283472" right="0.70866141732283472" top="0.74803149606299213" bottom="0.74803149606299213" header="0.31496062992125984" footer="0.31496062992125984"/>
  <pageSetup paperSize="8" scale="55" orientation="landscape"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8FEF2-EAD9-4DA0-8003-EA9C25C7977A}">
  <dimension ref="B2:Q217"/>
  <sheetViews>
    <sheetView zoomScale="85" zoomScaleNormal="85" workbookViewId="0">
      <pane xSplit="10" ySplit="8" topLeftCell="K195"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8.125" style="8" customWidth="1"/>
    <col min="11" max="11" width="29.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8.125" style="8" customWidth="1"/>
    <col min="267" max="267" width="29.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8.125" style="8" customWidth="1"/>
    <col min="523" max="523" width="29.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8.125" style="8" customWidth="1"/>
    <col min="779" max="779" width="29.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8.125" style="8" customWidth="1"/>
    <col min="1035" max="1035" width="29.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8.125" style="8" customWidth="1"/>
    <col min="1291" max="1291" width="29.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8.125" style="8" customWidth="1"/>
    <col min="1547" max="1547" width="29.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8.125" style="8" customWidth="1"/>
    <col min="1803" max="1803" width="29.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8.125" style="8" customWidth="1"/>
    <col min="2059" max="2059" width="29.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8.125" style="8" customWidth="1"/>
    <col min="2315" max="2315" width="29.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8.125" style="8" customWidth="1"/>
    <col min="2571" max="2571" width="29.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8.125" style="8" customWidth="1"/>
    <col min="2827" max="2827" width="29.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8.125" style="8" customWidth="1"/>
    <col min="3083" max="3083" width="29.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8.125" style="8" customWidth="1"/>
    <col min="3339" max="3339" width="29.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8.125" style="8" customWidth="1"/>
    <col min="3595" max="3595" width="29.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8.125" style="8" customWidth="1"/>
    <col min="3851" max="3851" width="29.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8.125" style="8" customWidth="1"/>
    <col min="4107" max="4107" width="29.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8.125" style="8" customWidth="1"/>
    <col min="4363" max="4363" width="29.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8.125" style="8" customWidth="1"/>
    <col min="4619" max="4619" width="29.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8.125" style="8" customWidth="1"/>
    <col min="4875" max="4875" width="29.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8.125" style="8" customWidth="1"/>
    <col min="5131" max="5131" width="29.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8.125" style="8" customWidth="1"/>
    <col min="5387" max="5387" width="29.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8.125" style="8" customWidth="1"/>
    <col min="5643" max="5643" width="29.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8.125" style="8" customWidth="1"/>
    <col min="5899" max="5899" width="29.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8.125" style="8" customWidth="1"/>
    <col min="6155" max="6155" width="29.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8.125" style="8" customWidth="1"/>
    <col min="6411" max="6411" width="29.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8.125" style="8" customWidth="1"/>
    <col min="6667" max="6667" width="29.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8.125" style="8" customWidth="1"/>
    <col min="6923" max="6923" width="29.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8.125" style="8" customWidth="1"/>
    <col min="7179" max="7179" width="29.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8.125" style="8" customWidth="1"/>
    <col min="7435" max="7435" width="29.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8.125" style="8" customWidth="1"/>
    <col min="7691" max="7691" width="29.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8.125" style="8" customWidth="1"/>
    <col min="7947" max="7947" width="29.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8.125" style="8" customWidth="1"/>
    <col min="8203" max="8203" width="29.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8.125" style="8" customWidth="1"/>
    <col min="8459" max="8459" width="29.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8.125" style="8" customWidth="1"/>
    <col min="8715" max="8715" width="29.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8.125" style="8" customWidth="1"/>
    <col min="8971" max="8971" width="29.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8.125" style="8" customWidth="1"/>
    <col min="9227" max="9227" width="29.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8.125" style="8" customWidth="1"/>
    <col min="9483" max="9483" width="29.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8.125" style="8" customWidth="1"/>
    <col min="9739" max="9739" width="29.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8.125" style="8" customWidth="1"/>
    <col min="9995" max="9995" width="29.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8.125" style="8" customWidth="1"/>
    <col min="10251" max="10251" width="29.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8.125" style="8" customWidth="1"/>
    <col min="10507" max="10507" width="29.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8.125" style="8" customWidth="1"/>
    <col min="10763" max="10763" width="29.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8.125" style="8" customWidth="1"/>
    <col min="11019" max="11019" width="29.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8.125" style="8" customWidth="1"/>
    <col min="11275" max="11275" width="29.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8.125" style="8" customWidth="1"/>
    <col min="11531" max="11531" width="29.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8.125" style="8" customWidth="1"/>
    <col min="11787" max="11787" width="29.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8.125" style="8" customWidth="1"/>
    <col min="12043" max="12043" width="29.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8.125" style="8" customWidth="1"/>
    <col min="12299" max="12299" width="29.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8.125" style="8" customWidth="1"/>
    <col min="12555" max="12555" width="29.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8.125" style="8" customWidth="1"/>
    <col min="12811" max="12811" width="29.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8.125" style="8" customWidth="1"/>
    <col min="13067" max="13067" width="29.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8.125" style="8" customWidth="1"/>
    <col min="13323" max="13323" width="29.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8.125" style="8" customWidth="1"/>
    <col min="13579" max="13579" width="29.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8.125" style="8" customWidth="1"/>
    <col min="13835" max="13835" width="29.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8.125" style="8" customWidth="1"/>
    <col min="14091" max="14091" width="29.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8.125" style="8" customWidth="1"/>
    <col min="14347" max="14347" width="29.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8.125" style="8" customWidth="1"/>
    <col min="14603" max="14603" width="29.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8.125" style="8" customWidth="1"/>
    <col min="14859" max="14859" width="29.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8.125" style="8" customWidth="1"/>
    <col min="15115" max="15115" width="29.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8.125" style="8" customWidth="1"/>
    <col min="15371" max="15371" width="29.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8.125" style="8" customWidth="1"/>
    <col min="15627" max="15627" width="29.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8.125" style="8" customWidth="1"/>
    <col min="15883" max="15883" width="29.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8.125" style="8" customWidth="1"/>
    <col min="16139" max="16139" width="29.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8951</v>
      </c>
      <c r="G2" s="4" t="s">
        <v>2</v>
      </c>
      <c r="H2" s="5"/>
      <c r="I2" s="6"/>
      <c r="J2" s="7">
        <f>SUM(H:H)</f>
        <v>1445734</v>
      </c>
    </row>
    <row r="3" spans="2:17" ht="20.100000000000001" customHeight="1">
      <c r="B3" s="1" t="s">
        <v>3</v>
      </c>
      <c r="C3" s="1"/>
      <c r="D3" s="1"/>
      <c r="E3" s="98" t="s">
        <v>2481</v>
      </c>
    </row>
    <row r="4" spans="2:17" ht="20.100000000000001" customHeight="1">
      <c r="B4" s="1" t="s">
        <v>5</v>
      </c>
      <c r="C4" s="1"/>
      <c r="D4" s="1"/>
      <c r="E4" s="98">
        <v>180268</v>
      </c>
    </row>
    <row r="5" spans="2:17" ht="20.100000000000001" customHeight="1">
      <c r="B5" s="1" t="s">
        <v>6</v>
      </c>
      <c r="C5" s="1"/>
      <c r="D5" s="1"/>
      <c r="E5" s="102">
        <v>44099</v>
      </c>
    </row>
    <row r="6" spans="2:17" ht="20.100000000000001" customHeight="1">
      <c r="B6" s="1" t="s">
        <v>7</v>
      </c>
      <c r="C6" s="1"/>
      <c r="D6" s="1"/>
      <c r="E6" s="102">
        <v>44125</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F9*G9</f>
        <v>0</v>
      </c>
      <c r="I9" s="167"/>
      <c r="J9" s="30"/>
      <c r="K9" s="30"/>
      <c r="L9" s="22"/>
      <c r="M9" s="25"/>
      <c r="N9" s="21"/>
      <c r="O9" s="22"/>
      <c r="P9" s="25"/>
      <c r="Q9" s="26"/>
    </row>
    <row r="10" spans="2:17" s="9" customFormat="1" ht="19.7" customHeight="1">
      <c r="B10" s="21">
        <v>1</v>
      </c>
      <c r="C10" s="21" t="s">
        <v>1729</v>
      </c>
      <c r="D10" s="21" t="s">
        <v>1729</v>
      </c>
      <c r="E10" s="75" t="s">
        <v>8952</v>
      </c>
      <c r="F10" s="22">
        <v>1</v>
      </c>
      <c r="G10" s="266">
        <v>755000</v>
      </c>
      <c r="H10" s="266">
        <f>F10*G10</f>
        <v>755000</v>
      </c>
      <c r="I10" s="167"/>
      <c r="J10" s="31" t="s">
        <v>8953</v>
      </c>
      <c r="K10" s="30" t="s">
        <v>8954</v>
      </c>
      <c r="L10" s="22"/>
      <c r="M10" s="25">
        <v>44074</v>
      </c>
      <c r="N10" s="21"/>
      <c r="O10" s="32">
        <v>44098</v>
      </c>
      <c r="P10" s="25">
        <v>44097</v>
      </c>
      <c r="Q10" s="26">
        <v>44097</v>
      </c>
    </row>
    <row r="11" spans="2:17" s="9" customFormat="1" ht="19.7" customHeight="1">
      <c r="B11" s="21">
        <v>1</v>
      </c>
      <c r="C11" s="21" t="s">
        <v>1729</v>
      </c>
      <c r="D11" s="21" t="s">
        <v>1729</v>
      </c>
      <c r="E11" s="75" t="s">
        <v>8955</v>
      </c>
      <c r="F11" s="22">
        <v>1</v>
      </c>
      <c r="G11" s="266">
        <v>12000</v>
      </c>
      <c r="H11" s="266">
        <f>F11*G11</f>
        <v>12000</v>
      </c>
      <c r="I11" s="167"/>
      <c r="J11" s="31"/>
      <c r="K11" s="30" t="s">
        <v>8954</v>
      </c>
      <c r="L11" s="22"/>
      <c r="M11" s="25">
        <v>44074</v>
      </c>
      <c r="N11" s="21"/>
      <c r="O11" s="32">
        <v>44098</v>
      </c>
      <c r="P11" s="25">
        <v>44097</v>
      </c>
      <c r="Q11" s="26">
        <v>44097</v>
      </c>
    </row>
    <row r="12" spans="2:17" s="9" customFormat="1" ht="19.7" customHeight="1">
      <c r="B12" s="21">
        <v>4</v>
      </c>
      <c r="C12" s="21" t="s">
        <v>550</v>
      </c>
      <c r="D12" s="21" t="s">
        <v>550</v>
      </c>
      <c r="E12" s="75" t="s">
        <v>8956</v>
      </c>
      <c r="F12" s="22">
        <v>1</v>
      </c>
      <c r="G12" s="266">
        <v>20000</v>
      </c>
      <c r="H12" s="266">
        <f>F12*G12</f>
        <v>20000</v>
      </c>
      <c r="I12" s="167"/>
      <c r="J12" s="31"/>
      <c r="K12" s="30" t="s">
        <v>8954</v>
      </c>
      <c r="L12" s="22"/>
      <c r="M12" s="25">
        <v>44074</v>
      </c>
      <c r="N12" s="21"/>
      <c r="O12" s="32">
        <v>44098</v>
      </c>
      <c r="P12" s="25">
        <v>44097</v>
      </c>
      <c r="Q12" s="26">
        <v>44097</v>
      </c>
    </row>
    <row r="13" spans="2:17" s="9" customFormat="1" ht="19.7" customHeight="1">
      <c r="B13" s="21">
        <v>4</v>
      </c>
      <c r="C13" s="21" t="s">
        <v>1729</v>
      </c>
      <c r="D13" s="21" t="s">
        <v>1729</v>
      </c>
      <c r="E13" s="75" t="s">
        <v>8957</v>
      </c>
      <c r="F13" s="22">
        <v>1</v>
      </c>
      <c r="G13" s="266">
        <v>14000</v>
      </c>
      <c r="H13" s="266">
        <v>14000</v>
      </c>
      <c r="I13" s="167"/>
      <c r="J13" s="31"/>
      <c r="K13" s="30" t="s">
        <v>8954</v>
      </c>
      <c r="L13" s="22"/>
      <c r="M13" s="25">
        <v>44074</v>
      </c>
      <c r="N13" s="21"/>
      <c r="O13" s="32">
        <v>44098</v>
      </c>
      <c r="P13" s="25">
        <v>44097</v>
      </c>
      <c r="Q13" s="26">
        <v>44097</v>
      </c>
    </row>
    <row r="14" spans="2:17" s="9" customFormat="1" ht="19.7" customHeight="1">
      <c r="B14" s="21">
        <v>3</v>
      </c>
      <c r="C14" s="21" t="s">
        <v>1729</v>
      </c>
      <c r="D14" s="21" t="s">
        <v>1729</v>
      </c>
      <c r="E14" s="75" t="s">
        <v>8958</v>
      </c>
      <c r="F14" s="22">
        <v>1</v>
      </c>
      <c r="G14" s="266">
        <v>20000</v>
      </c>
      <c r="H14" s="266">
        <v>20000</v>
      </c>
      <c r="I14" s="167"/>
      <c r="J14" s="31"/>
      <c r="K14" s="30" t="s">
        <v>8954</v>
      </c>
      <c r="L14" s="22"/>
      <c r="M14" s="25">
        <v>44074</v>
      </c>
      <c r="N14" s="21"/>
      <c r="O14" s="32">
        <v>44098</v>
      </c>
      <c r="P14" s="25">
        <v>44097</v>
      </c>
      <c r="Q14" s="26">
        <v>44097</v>
      </c>
    </row>
    <row r="15" spans="2:17" s="9" customFormat="1" ht="19.7" customHeight="1">
      <c r="B15" s="21">
        <v>5</v>
      </c>
      <c r="C15" s="21" t="s">
        <v>550</v>
      </c>
      <c r="D15" s="21" t="s">
        <v>550</v>
      </c>
      <c r="E15" s="30" t="s">
        <v>8959</v>
      </c>
      <c r="F15" s="22">
        <v>1</v>
      </c>
      <c r="G15" s="266">
        <v>14000</v>
      </c>
      <c r="H15" s="266">
        <f>F15*G15</f>
        <v>14000</v>
      </c>
      <c r="I15" s="167"/>
      <c r="J15" s="31"/>
      <c r="K15" s="30" t="s">
        <v>8954</v>
      </c>
      <c r="L15" s="22"/>
      <c r="M15" s="25">
        <v>44074</v>
      </c>
      <c r="N15" s="21"/>
      <c r="O15" s="32">
        <v>44098</v>
      </c>
      <c r="P15" s="25">
        <v>44097</v>
      </c>
      <c r="Q15" s="26">
        <v>44097</v>
      </c>
    </row>
    <row r="16" spans="2:17" s="9" customFormat="1" ht="19.7" customHeight="1">
      <c r="B16" s="21"/>
      <c r="C16" s="21" t="s">
        <v>550</v>
      </c>
      <c r="D16" s="21" t="s">
        <v>550</v>
      </c>
      <c r="E16" s="75" t="s">
        <v>1735</v>
      </c>
      <c r="F16" s="22">
        <v>1</v>
      </c>
      <c r="G16" s="266">
        <v>-60500</v>
      </c>
      <c r="H16" s="266">
        <f>F16*G16</f>
        <v>-60500</v>
      </c>
      <c r="I16" s="167"/>
      <c r="J16" s="31"/>
      <c r="K16" s="22"/>
      <c r="L16" s="22"/>
      <c r="M16" s="25">
        <v>44074</v>
      </c>
      <c r="N16" s="21"/>
      <c r="O16" s="32">
        <v>44098</v>
      </c>
      <c r="P16" s="25">
        <v>44097</v>
      </c>
      <c r="Q16" s="26"/>
    </row>
    <row r="17" spans="2:17" s="9" customFormat="1" ht="19.7" customHeight="1">
      <c r="B17" s="21"/>
      <c r="C17" s="21"/>
      <c r="D17" s="21"/>
      <c r="E17" s="75"/>
      <c r="F17" s="22"/>
      <c r="G17" s="266"/>
      <c r="H17" s="266"/>
      <c r="I17" s="167"/>
      <c r="J17" s="31"/>
      <c r="K17" s="22"/>
      <c r="L17" s="22"/>
      <c r="M17" s="25"/>
      <c r="N17" s="21"/>
      <c r="O17" s="32"/>
      <c r="P17" s="25"/>
      <c r="Q17" s="26"/>
    </row>
    <row r="18" spans="2:17" s="9" customFormat="1" ht="19.7" customHeight="1">
      <c r="B18" s="21">
        <v>22</v>
      </c>
      <c r="C18" s="208" t="s">
        <v>1489</v>
      </c>
      <c r="D18" s="208" t="s">
        <v>144</v>
      </c>
      <c r="E18" s="245" t="s">
        <v>4440</v>
      </c>
      <c r="F18" s="44">
        <v>8</v>
      </c>
      <c r="G18" s="215">
        <v>65</v>
      </c>
      <c r="H18" s="221">
        <f>F18*G18</f>
        <v>520</v>
      </c>
      <c r="I18" s="205"/>
      <c r="J18" s="959" t="s">
        <v>1496</v>
      </c>
      <c r="K18" s="44" t="s">
        <v>8960</v>
      </c>
      <c r="L18" s="22"/>
      <c r="M18" s="25">
        <v>44077</v>
      </c>
      <c r="N18" s="21"/>
      <c r="O18" s="32">
        <v>44098</v>
      </c>
      <c r="P18" s="25">
        <v>44092</v>
      </c>
      <c r="Q18" s="26">
        <v>44091</v>
      </c>
    </row>
    <row r="19" spans="2:17" s="9" customFormat="1" ht="19.7" customHeight="1">
      <c r="B19" s="21">
        <v>22</v>
      </c>
      <c r="C19" s="208" t="s">
        <v>1489</v>
      </c>
      <c r="D19" s="208" t="s">
        <v>144</v>
      </c>
      <c r="E19" s="245" t="s">
        <v>8961</v>
      </c>
      <c r="F19" s="44">
        <v>4</v>
      </c>
      <c r="G19" s="215">
        <v>185</v>
      </c>
      <c r="H19" s="221">
        <f>F19*G19</f>
        <v>740</v>
      </c>
      <c r="I19" s="205"/>
      <c r="J19" s="959" t="s">
        <v>1496</v>
      </c>
      <c r="K19" s="44" t="s">
        <v>8960</v>
      </c>
      <c r="L19" s="22"/>
      <c r="M19" s="25">
        <v>44077</v>
      </c>
      <c r="N19" s="21"/>
      <c r="O19" s="32">
        <v>44098</v>
      </c>
      <c r="P19" s="25">
        <v>44092</v>
      </c>
      <c r="Q19" s="26">
        <v>44091</v>
      </c>
    </row>
    <row r="20" spans="2:17" s="9" customFormat="1" ht="19.7" customHeight="1">
      <c r="B20" s="21">
        <v>22</v>
      </c>
      <c r="C20" s="208" t="s">
        <v>1489</v>
      </c>
      <c r="D20" s="208" t="s">
        <v>144</v>
      </c>
      <c r="E20" s="245" t="s">
        <v>4442</v>
      </c>
      <c r="F20" s="44">
        <v>3</v>
      </c>
      <c r="G20" s="215">
        <v>30</v>
      </c>
      <c r="H20" s="221">
        <f>F20*G20</f>
        <v>90</v>
      </c>
      <c r="I20" s="205"/>
      <c r="J20" s="211" t="s">
        <v>1500</v>
      </c>
      <c r="K20" s="44" t="s">
        <v>8960</v>
      </c>
      <c r="L20" s="22"/>
      <c r="M20" s="25">
        <v>44077</v>
      </c>
      <c r="N20" s="21"/>
      <c r="O20" s="32">
        <v>44098</v>
      </c>
      <c r="P20" s="25">
        <v>44092</v>
      </c>
      <c r="Q20" s="26">
        <v>44091</v>
      </c>
    </row>
    <row r="21" spans="2:17" s="9" customFormat="1" ht="19.7" customHeight="1">
      <c r="B21" s="21">
        <v>22</v>
      </c>
      <c r="C21" s="208" t="s">
        <v>1489</v>
      </c>
      <c r="D21" s="208" t="s">
        <v>144</v>
      </c>
      <c r="E21" s="245" t="s">
        <v>8962</v>
      </c>
      <c r="F21" s="44">
        <v>3</v>
      </c>
      <c r="G21" s="215">
        <v>95</v>
      </c>
      <c r="H21" s="221">
        <f>F21*G21</f>
        <v>285</v>
      </c>
      <c r="I21" s="205"/>
      <c r="J21" s="211" t="s">
        <v>1498</v>
      </c>
      <c r="K21" s="44" t="s">
        <v>8960</v>
      </c>
      <c r="L21" s="22"/>
      <c r="M21" s="25">
        <v>44077</v>
      </c>
      <c r="N21" s="21"/>
      <c r="O21" s="32">
        <v>44098</v>
      </c>
      <c r="P21" s="25">
        <v>44092</v>
      </c>
      <c r="Q21" s="26">
        <v>44091</v>
      </c>
    </row>
    <row r="22" spans="2:17" s="9" customFormat="1" ht="19.7" customHeight="1">
      <c r="B22" s="21">
        <v>22</v>
      </c>
      <c r="C22" s="208" t="s">
        <v>256</v>
      </c>
      <c r="D22" s="208" t="s">
        <v>177</v>
      </c>
      <c r="E22" s="245" t="s">
        <v>1487</v>
      </c>
      <c r="F22" s="44">
        <v>1</v>
      </c>
      <c r="G22" s="215">
        <v>1720</v>
      </c>
      <c r="H22" s="221">
        <f t="shared" ref="H22:H34" si="0">F22*G22</f>
        <v>1720</v>
      </c>
      <c r="I22" s="205"/>
      <c r="J22" s="211" t="s">
        <v>1488</v>
      </c>
      <c r="K22" s="44"/>
      <c r="L22" s="22"/>
      <c r="M22" s="25">
        <v>44076</v>
      </c>
      <c r="N22" s="21"/>
      <c r="O22" s="32">
        <v>44098</v>
      </c>
      <c r="P22" s="25">
        <v>44098</v>
      </c>
      <c r="Q22" s="26">
        <v>44098</v>
      </c>
    </row>
    <row r="23" spans="2:17" s="9" customFormat="1" ht="19.7" customHeight="1">
      <c r="B23" s="21">
        <v>22</v>
      </c>
      <c r="C23" s="208" t="s">
        <v>1489</v>
      </c>
      <c r="D23" s="208" t="s">
        <v>144</v>
      </c>
      <c r="E23" s="245" t="s">
        <v>1490</v>
      </c>
      <c r="F23" s="44">
        <v>1</v>
      </c>
      <c r="G23" s="215">
        <v>8930</v>
      </c>
      <c r="H23" s="221">
        <f t="shared" si="0"/>
        <v>8930</v>
      </c>
      <c r="I23" s="205"/>
      <c r="J23" s="211" t="s">
        <v>1491</v>
      </c>
      <c r="K23" s="44" t="s">
        <v>8960</v>
      </c>
      <c r="L23" s="22"/>
      <c r="M23" s="25">
        <v>44077</v>
      </c>
      <c r="N23" s="21"/>
      <c r="O23" s="32">
        <v>44098</v>
      </c>
      <c r="P23" s="25">
        <v>44092</v>
      </c>
      <c r="Q23" s="26">
        <v>44091</v>
      </c>
    </row>
    <row r="24" spans="2:17" s="9" customFormat="1" ht="19.7" customHeight="1">
      <c r="B24" s="21">
        <v>22</v>
      </c>
      <c r="C24" s="208" t="s">
        <v>181</v>
      </c>
      <c r="D24" s="208" t="s">
        <v>144</v>
      </c>
      <c r="E24" s="245" t="s">
        <v>1492</v>
      </c>
      <c r="F24" s="44">
        <v>1</v>
      </c>
      <c r="G24" s="215">
        <v>3090</v>
      </c>
      <c r="H24" s="221">
        <f t="shared" si="0"/>
        <v>3090</v>
      </c>
      <c r="I24" s="205"/>
      <c r="J24" s="211" t="s">
        <v>1493</v>
      </c>
      <c r="K24" s="44" t="s">
        <v>8960</v>
      </c>
      <c r="L24" s="22"/>
      <c r="M24" s="25">
        <v>44077</v>
      </c>
      <c r="N24" s="21"/>
      <c r="O24" s="32">
        <v>44098</v>
      </c>
      <c r="P24" s="25">
        <v>44092</v>
      </c>
      <c r="Q24" s="26">
        <v>44091</v>
      </c>
    </row>
    <row r="25" spans="2:17" s="9" customFormat="1" ht="19.7" customHeight="1">
      <c r="B25" s="21">
        <v>22</v>
      </c>
      <c r="C25" s="208" t="s">
        <v>181</v>
      </c>
      <c r="D25" s="208" t="s">
        <v>144</v>
      </c>
      <c r="E25" s="245" t="s">
        <v>1494</v>
      </c>
      <c r="F25" s="44">
        <v>1</v>
      </c>
      <c r="G25" s="215">
        <v>3970</v>
      </c>
      <c r="H25" s="221">
        <f t="shared" si="0"/>
        <v>3970</v>
      </c>
      <c r="I25" s="205"/>
      <c r="J25" s="211" t="s">
        <v>1493</v>
      </c>
      <c r="K25" s="44" t="s">
        <v>8960</v>
      </c>
      <c r="L25" s="22"/>
      <c r="M25" s="25">
        <v>44077</v>
      </c>
      <c r="N25" s="21"/>
      <c r="O25" s="32">
        <v>44098</v>
      </c>
      <c r="P25" s="25">
        <v>44092</v>
      </c>
      <c r="Q25" s="26">
        <v>44091</v>
      </c>
    </row>
    <row r="26" spans="2:17" s="9" customFormat="1" ht="19.7" customHeight="1">
      <c r="B26" s="21">
        <v>22</v>
      </c>
      <c r="C26" s="208" t="s">
        <v>1489</v>
      </c>
      <c r="D26" s="208" t="s">
        <v>144</v>
      </c>
      <c r="E26" s="245" t="s">
        <v>1495</v>
      </c>
      <c r="F26" s="44">
        <v>20</v>
      </c>
      <c r="G26" s="215">
        <v>60</v>
      </c>
      <c r="H26" s="221">
        <f t="shared" si="0"/>
        <v>1200</v>
      </c>
      <c r="I26" s="205"/>
      <c r="J26" s="959" t="s">
        <v>1496</v>
      </c>
      <c r="K26" s="44" t="s">
        <v>8960</v>
      </c>
      <c r="L26" s="22"/>
      <c r="M26" s="25">
        <v>44077</v>
      </c>
      <c r="N26" s="21"/>
      <c r="O26" s="32">
        <v>44098</v>
      </c>
      <c r="P26" s="25">
        <v>44092</v>
      </c>
      <c r="Q26" s="26">
        <v>44091</v>
      </c>
    </row>
    <row r="27" spans="2:17" s="9" customFormat="1" ht="19.7" customHeight="1">
      <c r="B27" s="21">
        <v>22</v>
      </c>
      <c r="C27" s="208" t="s">
        <v>1489</v>
      </c>
      <c r="D27" s="208" t="s">
        <v>144</v>
      </c>
      <c r="E27" s="245" t="s">
        <v>1499</v>
      </c>
      <c r="F27" s="44">
        <v>4</v>
      </c>
      <c r="G27" s="215">
        <v>30</v>
      </c>
      <c r="H27" s="221">
        <f>F27*G27</f>
        <v>120</v>
      </c>
      <c r="I27" s="205"/>
      <c r="J27" s="211" t="s">
        <v>1500</v>
      </c>
      <c r="K27" s="44" t="s">
        <v>8960</v>
      </c>
      <c r="L27" s="22"/>
      <c r="M27" s="25">
        <v>44077</v>
      </c>
      <c r="N27" s="21"/>
      <c r="O27" s="32">
        <v>44098</v>
      </c>
      <c r="P27" s="25">
        <v>44092</v>
      </c>
      <c r="Q27" s="26">
        <v>44091</v>
      </c>
    </row>
    <row r="28" spans="2:17" s="9" customFormat="1" ht="19.7" customHeight="1">
      <c r="B28" s="21">
        <v>22</v>
      </c>
      <c r="C28" s="208" t="s">
        <v>1489</v>
      </c>
      <c r="D28" s="208" t="s">
        <v>144</v>
      </c>
      <c r="E28" s="245" t="s">
        <v>1497</v>
      </c>
      <c r="F28" s="44">
        <v>4</v>
      </c>
      <c r="G28" s="215">
        <v>90</v>
      </c>
      <c r="H28" s="221">
        <f t="shared" si="0"/>
        <v>360</v>
      </c>
      <c r="I28" s="205"/>
      <c r="J28" s="211" t="s">
        <v>1498</v>
      </c>
      <c r="K28" s="44" t="s">
        <v>8960</v>
      </c>
      <c r="L28" s="22"/>
      <c r="M28" s="25">
        <v>44077</v>
      </c>
      <c r="N28" s="21"/>
      <c r="O28" s="32">
        <v>44098</v>
      </c>
      <c r="P28" s="25">
        <v>44092</v>
      </c>
      <c r="Q28" s="26">
        <v>44091</v>
      </c>
    </row>
    <row r="29" spans="2:17" s="9" customFormat="1" ht="19.7" customHeight="1">
      <c r="B29" s="21">
        <v>22</v>
      </c>
      <c r="C29" s="208" t="s">
        <v>1489</v>
      </c>
      <c r="D29" s="208" t="s">
        <v>144</v>
      </c>
      <c r="E29" s="245" t="s">
        <v>1501</v>
      </c>
      <c r="F29" s="44">
        <v>4</v>
      </c>
      <c r="G29" s="215">
        <v>35</v>
      </c>
      <c r="H29" s="221">
        <f t="shared" si="0"/>
        <v>140</v>
      </c>
      <c r="I29" s="205"/>
      <c r="J29" s="211" t="s">
        <v>1502</v>
      </c>
      <c r="K29" s="44" t="s">
        <v>8960</v>
      </c>
      <c r="L29" s="22"/>
      <c r="M29" s="25">
        <v>44077</v>
      </c>
      <c r="N29" s="21"/>
      <c r="O29" s="32">
        <v>44098</v>
      </c>
      <c r="P29" s="25">
        <v>44092</v>
      </c>
      <c r="Q29" s="26">
        <v>44091</v>
      </c>
    </row>
    <row r="30" spans="2:17" s="9" customFormat="1" ht="19.7" customHeight="1">
      <c r="B30" s="21">
        <v>15</v>
      </c>
      <c r="C30" s="65" t="s">
        <v>1764</v>
      </c>
      <c r="D30" s="21" t="s">
        <v>144</v>
      </c>
      <c r="E30" s="75" t="s">
        <v>1765</v>
      </c>
      <c r="F30" s="22">
        <v>1</v>
      </c>
      <c r="G30" s="266">
        <v>8710</v>
      </c>
      <c r="H30" s="38">
        <f>F30*G30</f>
        <v>8710</v>
      </c>
      <c r="I30" s="167"/>
      <c r="J30" s="31" t="s">
        <v>1766</v>
      </c>
      <c r="K30" s="44" t="s">
        <v>8960</v>
      </c>
      <c r="L30" s="22"/>
      <c r="M30" s="25">
        <v>44077</v>
      </c>
      <c r="N30" s="21"/>
      <c r="O30" s="32">
        <v>44098</v>
      </c>
      <c r="P30" s="25">
        <v>44092</v>
      </c>
      <c r="Q30" s="26">
        <v>44091</v>
      </c>
    </row>
    <row r="31" spans="2:17" s="9" customFormat="1" ht="19.7" customHeight="1">
      <c r="B31" s="21">
        <v>15</v>
      </c>
      <c r="C31" s="21" t="s">
        <v>292</v>
      </c>
      <c r="D31" s="21" t="s">
        <v>144</v>
      </c>
      <c r="E31" s="75" t="s">
        <v>8963</v>
      </c>
      <c r="F31" s="22">
        <v>1</v>
      </c>
      <c r="G31" s="266">
        <v>3840</v>
      </c>
      <c r="H31" s="266">
        <f>F31*G31</f>
        <v>3840</v>
      </c>
      <c r="I31" s="167"/>
      <c r="J31" s="31" t="s">
        <v>2193</v>
      </c>
      <c r="K31" s="44" t="s">
        <v>8960</v>
      </c>
      <c r="L31" s="22"/>
      <c r="M31" s="25">
        <v>44077</v>
      </c>
      <c r="N31" s="21"/>
      <c r="O31" s="32">
        <v>44098</v>
      </c>
      <c r="P31" s="25">
        <v>44092</v>
      </c>
      <c r="Q31" s="26">
        <v>44091</v>
      </c>
    </row>
    <row r="32" spans="2:17" s="9" customFormat="1" ht="19.7" customHeight="1">
      <c r="B32" s="21">
        <v>15</v>
      </c>
      <c r="C32" s="208" t="s">
        <v>1503</v>
      </c>
      <c r="D32" s="208" t="s">
        <v>1504</v>
      </c>
      <c r="E32" s="245" t="s">
        <v>1505</v>
      </c>
      <c r="F32" s="44">
        <v>1</v>
      </c>
      <c r="G32" s="215">
        <v>27200</v>
      </c>
      <c r="H32" s="221">
        <f t="shared" si="0"/>
        <v>27200</v>
      </c>
      <c r="I32" s="205"/>
      <c r="J32" s="211" t="s">
        <v>1506</v>
      </c>
      <c r="K32" s="44" t="s">
        <v>8960</v>
      </c>
      <c r="L32" s="22"/>
      <c r="M32" s="25">
        <v>44077</v>
      </c>
      <c r="N32" s="21"/>
      <c r="O32" s="32">
        <v>44098</v>
      </c>
      <c r="P32" s="32">
        <v>44098</v>
      </c>
      <c r="Q32" s="26">
        <v>44098</v>
      </c>
    </row>
    <row r="33" spans="2:17" s="9" customFormat="1" ht="19.7" customHeight="1">
      <c r="B33" s="21">
        <v>15</v>
      </c>
      <c r="C33" s="208" t="s">
        <v>1503</v>
      </c>
      <c r="D33" s="208" t="s">
        <v>1504</v>
      </c>
      <c r="E33" s="245" t="s">
        <v>8964</v>
      </c>
      <c r="F33" s="44">
        <v>1</v>
      </c>
      <c r="G33" s="215">
        <v>11520</v>
      </c>
      <c r="H33" s="221">
        <f t="shared" si="0"/>
        <v>11520</v>
      </c>
      <c r="I33" s="205"/>
      <c r="J33" s="211" t="s">
        <v>8830</v>
      </c>
      <c r="K33" s="44" t="s">
        <v>8960</v>
      </c>
      <c r="L33" s="22"/>
      <c r="M33" s="25">
        <v>44077</v>
      </c>
      <c r="N33" s="21"/>
      <c r="O33" s="32">
        <v>44098</v>
      </c>
      <c r="P33" s="32">
        <v>44098</v>
      </c>
      <c r="Q33" s="26">
        <v>44098</v>
      </c>
    </row>
    <row r="34" spans="2:17" s="9" customFormat="1" ht="19.7" customHeight="1">
      <c r="B34" s="21">
        <v>10</v>
      </c>
      <c r="C34" s="208" t="s">
        <v>1503</v>
      </c>
      <c r="D34" s="208" t="s">
        <v>1504</v>
      </c>
      <c r="E34" s="245" t="s">
        <v>8965</v>
      </c>
      <c r="F34" s="44">
        <v>1</v>
      </c>
      <c r="G34" s="215">
        <v>41360</v>
      </c>
      <c r="H34" s="221">
        <f t="shared" si="0"/>
        <v>41360</v>
      </c>
      <c r="I34" s="205"/>
      <c r="J34" s="211" t="s">
        <v>1510</v>
      </c>
      <c r="K34" s="44" t="s">
        <v>8960</v>
      </c>
      <c r="L34" s="22"/>
      <c r="M34" s="25">
        <v>44077</v>
      </c>
      <c r="N34" s="21"/>
      <c r="O34" s="32">
        <v>44098</v>
      </c>
      <c r="P34" s="32">
        <v>44098</v>
      </c>
      <c r="Q34" s="26">
        <v>44098</v>
      </c>
    </row>
    <row r="35" spans="2:17" s="9" customFormat="1" ht="19.7" customHeight="1">
      <c r="B35" s="21"/>
      <c r="C35" s="21"/>
      <c r="D35" s="21"/>
      <c r="E35" s="75"/>
      <c r="F35" s="22"/>
      <c r="G35" s="266">
        <v>0</v>
      </c>
      <c r="H35" s="266">
        <f>F35*G35</f>
        <v>0</v>
      </c>
      <c r="I35" s="167"/>
      <c r="J35" s="31"/>
      <c r="K35" s="44"/>
      <c r="L35" s="22"/>
      <c r="M35" s="25"/>
      <c r="N35" s="21"/>
      <c r="O35" s="32"/>
      <c r="P35" s="25"/>
      <c r="Q35" s="26"/>
    </row>
    <row r="36" spans="2:17" s="9" customFormat="1" ht="19.7" customHeight="1">
      <c r="B36" s="21">
        <v>15</v>
      </c>
      <c r="C36" s="21" t="s">
        <v>531</v>
      </c>
      <c r="D36" s="21" t="s">
        <v>531</v>
      </c>
      <c r="E36" s="75" t="s">
        <v>1511</v>
      </c>
      <c r="F36" s="22">
        <v>1</v>
      </c>
      <c r="G36" s="266">
        <v>8909</v>
      </c>
      <c r="H36" s="266">
        <f>F36*G36</f>
        <v>8909</v>
      </c>
      <c r="I36" s="167"/>
      <c r="J36" s="31" t="s">
        <v>8966</v>
      </c>
      <c r="K36" s="44"/>
      <c r="L36" s="22"/>
      <c r="M36" s="25">
        <v>44076</v>
      </c>
      <c r="N36" s="21"/>
      <c r="O36" s="32"/>
      <c r="P36" s="25">
        <v>44091</v>
      </c>
      <c r="Q36" s="26">
        <v>44091</v>
      </c>
    </row>
    <row r="37" spans="2:17" s="9" customFormat="1" ht="19.7" customHeight="1">
      <c r="B37" s="21"/>
      <c r="C37" s="21"/>
      <c r="D37" s="21"/>
      <c r="E37" s="75"/>
      <c r="F37" s="22"/>
      <c r="G37" s="266">
        <v>0</v>
      </c>
      <c r="H37" s="266">
        <f>F37*G37</f>
        <v>0</v>
      </c>
      <c r="I37" s="167"/>
      <c r="J37" s="31"/>
      <c r="K37" s="44"/>
      <c r="L37" s="22"/>
      <c r="M37" s="25"/>
      <c r="N37" s="21"/>
      <c r="O37" s="32"/>
      <c r="P37" s="25"/>
      <c r="Q37" s="26"/>
    </row>
    <row r="38" spans="2:17" s="9" customFormat="1" ht="19.7" customHeight="1">
      <c r="B38" s="21">
        <v>15</v>
      </c>
      <c r="C38" s="21" t="s">
        <v>1489</v>
      </c>
      <c r="D38" s="21" t="s">
        <v>144</v>
      </c>
      <c r="E38" s="245" t="s">
        <v>8967</v>
      </c>
      <c r="F38" s="22">
        <v>2</v>
      </c>
      <c r="G38" s="266">
        <v>1270</v>
      </c>
      <c r="H38" s="266">
        <f>F38*G38</f>
        <v>2540</v>
      </c>
      <c r="I38" s="167"/>
      <c r="J38" s="211" t="s">
        <v>8968</v>
      </c>
      <c r="K38" s="44" t="s">
        <v>8960</v>
      </c>
      <c r="L38" s="22"/>
      <c r="M38" s="25">
        <v>44077</v>
      </c>
      <c r="N38" s="21"/>
      <c r="O38" s="32">
        <v>44098</v>
      </c>
      <c r="P38" s="25">
        <v>44092</v>
      </c>
      <c r="Q38" s="26">
        <v>44091</v>
      </c>
    </row>
    <row r="39" spans="2:17" s="9" customFormat="1" ht="19.7" customHeight="1">
      <c r="B39" s="21">
        <v>15</v>
      </c>
      <c r="C39" s="21" t="s">
        <v>1489</v>
      </c>
      <c r="D39" s="21" t="s">
        <v>144</v>
      </c>
      <c r="E39" s="75" t="s">
        <v>8969</v>
      </c>
      <c r="F39" s="22">
        <v>2</v>
      </c>
      <c r="G39" s="266">
        <v>260</v>
      </c>
      <c r="H39" s="266">
        <f>F39*G39</f>
        <v>520</v>
      </c>
      <c r="I39" s="167"/>
      <c r="J39" s="31" t="s">
        <v>8970</v>
      </c>
      <c r="K39" s="44" t="s">
        <v>8960</v>
      </c>
      <c r="L39" s="22"/>
      <c r="M39" s="25">
        <v>44077</v>
      </c>
      <c r="N39" s="21"/>
      <c r="O39" s="32">
        <v>44098</v>
      </c>
      <c r="P39" s="25">
        <v>44092</v>
      </c>
      <c r="Q39" s="26">
        <v>44091</v>
      </c>
    </row>
    <row r="40" spans="2:17" s="9" customFormat="1" ht="19.7" customHeight="1">
      <c r="B40" s="21"/>
      <c r="C40" s="21"/>
      <c r="D40" s="21"/>
      <c r="E40" s="75"/>
      <c r="F40" s="22"/>
      <c r="G40" s="266"/>
      <c r="H40" s="266"/>
      <c r="I40" s="167"/>
      <c r="J40" s="31"/>
      <c r="K40" s="22"/>
      <c r="L40" s="22"/>
      <c r="M40" s="25"/>
      <c r="N40" s="21"/>
      <c r="O40" s="22"/>
      <c r="P40" s="25"/>
      <c r="Q40" s="26"/>
    </row>
    <row r="41" spans="2:17" s="9" customFormat="1" ht="19.7" customHeight="1">
      <c r="B41" s="21">
        <v>22</v>
      </c>
      <c r="C41" s="21" t="s">
        <v>306</v>
      </c>
      <c r="D41" s="21" t="s">
        <v>177</v>
      </c>
      <c r="E41" s="75" t="s">
        <v>8971</v>
      </c>
      <c r="F41" s="22">
        <v>1</v>
      </c>
      <c r="G41" s="266">
        <v>8130</v>
      </c>
      <c r="H41" s="266">
        <f t="shared" ref="H41:H46" si="1">F41*G41</f>
        <v>8130</v>
      </c>
      <c r="I41" s="167"/>
      <c r="J41" s="31" t="s">
        <v>8972</v>
      </c>
      <c r="K41" s="22"/>
      <c r="L41" s="22"/>
      <c r="M41" s="25">
        <v>44082</v>
      </c>
      <c r="N41" s="21"/>
      <c r="O41" s="32">
        <v>44098</v>
      </c>
      <c r="P41" s="25">
        <v>44098</v>
      </c>
      <c r="Q41" s="26">
        <v>44098</v>
      </c>
    </row>
    <row r="42" spans="2:17" s="9" customFormat="1" ht="19.7" customHeight="1">
      <c r="B42" s="21">
        <v>22</v>
      </c>
      <c r="C42" s="21" t="s">
        <v>249</v>
      </c>
      <c r="D42" s="21" t="s">
        <v>144</v>
      </c>
      <c r="E42" s="75" t="s">
        <v>8973</v>
      </c>
      <c r="F42" s="22">
        <v>2</v>
      </c>
      <c r="G42" s="266">
        <v>930</v>
      </c>
      <c r="H42" s="266">
        <f t="shared" si="1"/>
        <v>1860</v>
      </c>
      <c r="I42" s="167"/>
      <c r="J42" s="31" t="s">
        <v>261</v>
      </c>
      <c r="K42" s="44" t="s">
        <v>8974</v>
      </c>
      <c r="L42" s="22"/>
      <c r="M42" s="25">
        <v>44082</v>
      </c>
      <c r="N42" s="21"/>
      <c r="O42" s="32">
        <v>44098</v>
      </c>
      <c r="P42" s="25">
        <v>44092</v>
      </c>
      <c r="Q42" s="26">
        <v>44091</v>
      </c>
    </row>
    <row r="43" spans="2:17" s="9" customFormat="1" ht="19.7" customHeight="1">
      <c r="B43" s="21">
        <v>22</v>
      </c>
      <c r="C43" s="21" t="s">
        <v>292</v>
      </c>
      <c r="D43" s="21" t="s">
        <v>144</v>
      </c>
      <c r="E43" s="75" t="s">
        <v>8975</v>
      </c>
      <c r="F43" s="22">
        <v>1</v>
      </c>
      <c r="G43" s="266">
        <v>195</v>
      </c>
      <c r="H43" s="266">
        <f t="shared" si="1"/>
        <v>195</v>
      </c>
      <c r="I43" s="167"/>
      <c r="J43" s="31" t="s">
        <v>1535</v>
      </c>
      <c r="K43" s="864" t="s">
        <v>8976</v>
      </c>
      <c r="L43" s="22"/>
      <c r="M43" s="25"/>
      <c r="N43" s="21"/>
      <c r="O43" s="32"/>
      <c r="P43" s="25"/>
      <c r="Q43" s="26"/>
    </row>
    <row r="44" spans="2:17" s="9" customFormat="1" ht="19.7" customHeight="1">
      <c r="B44" s="21">
        <v>22</v>
      </c>
      <c r="C44" s="21" t="s">
        <v>292</v>
      </c>
      <c r="D44" s="21" t="s">
        <v>144</v>
      </c>
      <c r="E44" s="75" t="s">
        <v>8977</v>
      </c>
      <c r="F44" s="22">
        <v>1</v>
      </c>
      <c r="G44" s="266">
        <v>200</v>
      </c>
      <c r="H44" s="266">
        <f t="shared" si="1"/>
        <v>200</v>
      </c>
      <c r="I44" s="167"/>
      <c r="J44" s="31" t="s">
        <v>1535</v>
      </c>
      <c r="K44" s="44" t="s">
        <v>8974</v>
      </c>
      <c r="L44" s="22"/>
      <c r="M44" s="25">
        <v>44082</v>
      </c>
      <c r="N44" s="21"/>
      <c r="O44" s="32">
        <v>44098</v>
      </c>
      <c r="P44" s="25">
        <v>44092</v>
      </c>
      <c r="Q44" s="26">
        <v>44091</v>
      </c>
    </row>
    <row r="45" spans="2:17" s="9" customFormat="1" ht="19.7" customHeight="1">
      <c r="B45" s="21">
        <v>22</v>
      </c>
      <c r="C45" s="21" t="s">
        <v>292</v>
      </c>
      <c r="D45" s="21" t="s">
        <v>144</v>
      </c>
      <c r="E45" s="75" t="s">
        <v>4726</v>
      </c>
      <c r="F45" s="22">
        <v>1</v>
      </c>
      <c r="G45" s="266">
        <v>160</v>
      </c>
      <c r="H45" s="266">
        <f t="shared" si="1"/>
        <v>160</v>
      </c>
      <c r="I45" s="167"/>
      <c r="J45" s="31" t="s">
        <v>1535</v>
      </c>
      <c r="K45" s="44" t="s">
        <v>8974</v>
      </c>
      <c r="L45" s="22"/>
      <c r="M45" s="25">
        <v>44082</v>
      </c>
      <c r="N45" s="21"/>
      <c r="O45" s="32">
        <v>44098</v>
      </c>
      <c r="P45" s="25">
        <v>44092</v>
      </c>
      <c r="Q45" s="26">
        <v>44091</v>
      </c>
    </row>
    <row r="46" spans="2:17" s="9" customFormat="1" ht="19.7" customHeight="1">
      <c r="B46" s="21">
        <v>22</v>
      </c>
      <c r="C46" s="21" t="s">
        <v>292</v>
      </c>
      <c r="D46" s="21" t="s">
        <v>144</v>
      </c>
      <c r="E46" s="75" t="s">
        <v>8978</v>
      </c>
      <c r="F46" s="22">
        <v>1</v>
      </c>
      <c r="G46" s="266">
        <v>290</v>
      </c>
      <c r="H46" s="266">
        <f t="shared" si="1"/>
        <v>290</v>
      </c>
      <c r="I46" s="167"/>
      <c r="J46" s="31" t="s">
        <v>1535</v>
      </c>
      <c r="K46" s="44" t="s">
        <v>8974</v>
      </c>
      <c r="L46" s="22"/>
      <c r="M46" s="25">
        <v>44082</v>
      </c>
      <c r="N46" s="21"/>
      <c r="O46" s="32">
        <v>44098</v>
      </c>
      <c r="P46" s="25">
        <v>44092</v>
      </c>
      <c r="Q46" s="26">
        <v>44091</v>
      </c>
    </row>
    <row r="47" spans="2:17" s="9" customFormat="1" ht="19.7" customHeight="1">
      <c r="B47" s="21"/>
      <c r="C47" s="21"/>
      <c r="D47" s="21"/>
      <c r="E47" s="75"/>
      <c r="F47" s="22"/>
      <c r="G47" s="266"/>
      <c r="H47" s="266"/>
      <c r="I47" s="167"/>
      <c r="J47" s="31"/>
      <c r="K47" s="44"/>
      <c r="L47" s="22"/>
      <c r="M47" s="25"/>
      <c r="N47" s="21"/>
      <c r="O47" s="32"/>
      <c r="P47" s="25"/>
      <c r="Q47" s="26"/>
    </row>
    <row r="48" spans="2:17" s="9" customFormat="1" ht="19.7" customHeight="1">
      <c r="B48" s="21">
        <v>3</v>
      </c>
      <c r="C48" s="21" t="s">
        <v>531</v>
      </c>
      <c r="D48" s="21" t="s">
        <v>531</v>
      </c>
      <c r="E48" s="75" t="s">
        <v>8979</v>
      </c>
      <c r="F48" s="22">
        <v>1</v>
      </c>
      <c r="G48" s="266">
        <v>1019</v>
      </c>
      <c r="H48" s="266">
        <f>F48*G48</f>
        <v>1019</v>
      </c>
      <c r="I48" s="167"/>
      <c r="J48" s="31" t="s">
        <v>8980</v>
      </c>
      <c r="K48" s="30" t="s">
        <v>8981</v>
      </c>
      <c r="L48" s="22"/>
      <c r="M48" s="25">
        <v>44082</v>
      </c>
      <c r="N48" s="21"/>
      <c r="O48" s="22"/>
      <c r="P48" s="25">
        <v>44097</v>
      </c>
      <c r="Q48" s="26">
        <v>44097</v>
      </c>
    </row>
    <row r="49" spans="2:17" s="9" customFormat="1" ht="19.7" customHeight="1">
      <c r="B49" s="21">
        <v>3</v>
      </c>
      <c r="C49" s="21" t="s">
        <v>2707</v>
      </c>
      <c r="D49" s="21" t="s">
        <v>531</v>
      </c>
      <c r="E49" s="75" t="s">
        <v>4302</v>
      </c>
      <c r="F49" s="22">
        <v>32</v>
      </c>
      <c r="G49" s="266">
        <v>16</v>
      </c>
      <c r="H49" s="266">
        <f>F49*G49</f>
        <v>512</v>
      </c>
      <c r="I49" s="167"/>
      <c r="J49" s="31" t="s">
        <v>1519</v>
      </c>
      <c r="K49" s="30" t="s">
        <v>8981</v>
      </c>
      <c r="L49" s="22"/>
      <c r="M49" s="25">
        <v>44082</v>
      </c>
      <c r="N49" s="21"/>
      <c r="O49" s="22"/>
      <c r="P49" s="25">
        <v>44097</v>
      </c>
      <c r="Q49" s="26">
        <v>44097</v>
      </c>
    </row>
    <row r="50" spans="2:17" s="9" customFormat="1" ht="19.7" customHeight="1">
      <c r="B50" s="21">
        <v>22</v>
      </c>
      <c r="C50" s="21" t="s">
        <v>4213</v>
      </c>
      <c r="D50" s="21" t="s">
        <v>531</v>
      </c>
      <c r="E50" s="75" t="s">
        <v>4214</v>
      </c>
      <c r="F50" s="22">
        <v>4</v>
      </c>
      <c r="G50" s="266">
        <v>230</v>
      </c>
      <c r="H50" s="266">
        <f t="shared" ref="H50:H105" si="2">F50*G50</f>
        <v>920</v>
      </c>
      <c r="I50" s="167"/>
      <c r="J50" s="31" t="s">
        <v>4215</v>
      </c>
      <c r="K50" s="30" t="s">
        <v>8981</v>
      </c>
      <c r="L50" s="22"/>
      <c r="M50" s="25">
        <v>44082</v>
      </c>
      <c r="N50" s="21"/>
      <c r="O50" s="22"/>
      <c r="P50" s="25">
        <v>44097</v>
      </c>
      <c r="Q50" s="26">
        <v>44097</v>
      </c>
    </row>
    <row r="51" spans="2:17" s="9" customFormat="1" ht="19.7" customHeight="1">
      <c r="B51" s="21">
        <v>22</v>
      </c>
      <c r="C51" s="21" t="s">
        <v>531</v>
      </c>
      <c r="D51" s="21" t="s">
        <v>531</v>
      </c>
      <c r="E51" s="75" t="s">
        <v>6885</v>
      </c>
      <c r="F51" s="22">
        <v>4</v>
      </c>
      <c r="G51" s="266">
        <v>144</v>
      </c>
      <c r="H51" s="266">
        <f t="shared" si="2"/>
        <v>576</v>
      </c>
      <c r="I51" s="167"/>
      <c r="J51" s="31" t="s">
        <v>8790</v>
      </c>
      <c r="K51" s="30" t="s">
        <v>8981</v>
      </c>
      <c r="L51" s="22"/>
      <c r="M51" s="25">
        <v>44082</v>
      </c>
      <c r="N51" s="21"/>
      <c r="O51" s="22"/>
      <c r="P51" s="25">
        <v>44097</v>
      </c>
      <c r="Q51" s="26">
        <v>44097</v>
      </c>
    </row>
    <row r="52" spans="2:17" s="9" customFormat="1" ht="19.7" customHeight="1">
      <c r="B52" s="21">
        <v>22</v>
      </c>
      <c r="C52" s="21" t="s">
        <v>531</v>
      </c>
      <c r="D52" s="21" t="s">
        <v>531</v>
      </c>
      <c r="E52" s="75" t="s">
        <v>6886</v>
      </c>
      <c r="F52" s="22">
        <v>4</v>
      </c>
      <c r="G52" s="266">
        <v>339</v>
      </c>
      <c r="H52" s="266">
        <f t="shared" si="2"/>
        <v>1356</v>
      </c>
      <c r="I52" s="167"/>
      <c r="J52" s="31" t="s">
        <v>2504</v>
      </c>
      <c r="K52" s="30" t="s">
        <v>8981</v>
      </c>
      <c r="L52" s="22"/>
      <c r="M52" s="25">
        <v>44082</v>
      </c>
      <c r="N52" s="21"/>
      <c r="O52" s="22"/>
      <c r="P52" s="25">
        <v>44097</v>
      </c>
      <c r="Q52" s="26">
        <v>44097</v>
      </c>
    </row>
    <row r="53" spans="2:17" s="9" customFormat="1" ht="19.7" customHeight="1">
      <c r="B53" s="21">
        <v>22</v>
      </c>
      <c r="C53" s="21" t="s">
        <v>531</v>
      </c>
      <c r="D53" s="21" t="s">
        <v>531</v>
      </c>
      <c r="E53" s="75" t="s">
        <v>6887</v>
      </c>
      <c r="F53" s="22">
        <v>4</v>
      </c>
      <c r="G53" s="266">
        <v>240</v>
      </c>
      <c r="H53" s="266">
        <f t="shared" si="2"/>
        <v>960</v>
      </c>
      <c r="I53" s="167"/>
      <c r="J53" s="31" t="s">
        <v>695</v>
      </c>
      <c r="K53" s="30" t="s">
        <v>8981</v>
      </c>
      <c r="L53" s="22"/>
      <c r="M53" s="25">
        <v>44082</v>
      </c>
      <c r="N53" s="21"/>
      <c r="O53" s="22"/>
      <c r="P53" s="25">
        <v>44097</v>
      </c>
      <c r="Q53" s="26">
        <v>44097</v>
      </c>
    </row>
    <row r="54" spans="2:17" s="9" customFormat="1" ht="19.7" customHeight="1">
      <c r="B54" s="21">
        <v>3</v>
      </c>
      <c r="C54" s="21" t="s">
        <v>531</v>
      </c>
      <c r="D54" s="21" t="s">
        <v>531</v>
      </c>
      <c r="E54" s="75" t="s">
        <v>8982</v>
      </c>
      <c r="F54" s="22">
        <v>1</v>
      </c>
      <c r="G54" s="266">
        <v>1940</v>
      </c>
      <c r="H54" s="266">
        <f t="shared" si="2"/>
        <v>1940</v>
      </c>
      <c r="I54" s="167"/>
      <c r="J54" s="31" t="s">
        <v>8983</v>
      </c>
      <c r="K54" s="30" t="s">
        <v>8981</v>
      </c>
      <c r="L54" s="22"/>
      <c r="M54" s="25">
        <v>44082</v>
      </c>
      <c r="N54" s="21"/>
      <c r="O54" s="22"/>
      <c r="P54" s="25">
        <v>44097</v>
      </c>
      <c r="Q54" s="26">
        <v>44097</v>
      </c>
    </row>
    <row r="55" spans="2:17" s="9" customFormat="1" ht="19.7" customHeight="1">
      <c r="B55" s="21">
        <v>3</v>
      </c>
      <c r="C55" s="21" t="s">
        <v>531</v>
      </c>
      <c r="D55" s="21" t="s">
        <v>531</v>
      </c>
      <c r="E55" s="75" t="s">
        <v>8984</v>
      </c>
      <c r="F55" s="22">
        <v>1</v>
      </c>
      <c r="G55" s="266">
        <v>1940</v>
      </c>
      <c r="H55" s="266">
        <f t="shared" si="2"/>
        <v>1940</v>
      </c>
      <c r="I55" s="167"/>
      <c r="J55" s="31" t="s">
        <v>8985</v>
      </c>
      <c r="K55" s="30" t="s">
        <v>8981</v>
      </c>
      <c r="L55" s="22"/>
      <c r="M55" s="25">
        <v>44082</v>
      </c>
      <c r="N55" s="21"/>
      <c r="O55" s="22"/>
      <c r="P55" s="25">
        <v>44097</v>
      </c>
      <c r="Q55" s="26">
        <v>44097</v>
      </c>
    </row>
    <row r="56" spans="2:17" s="9" customFormat="1" ht="19.7" customHeight="1">
      <c r="B56" s="21"/>
      <c r="C56" s="21"/>
      <c r="D56" s="21"/>
      <c r="E56" s="75"/>
      <c r="F56" s="22"/>
      <c r="G56" s="266">
        <v>0</v>
      </c>
      <c r="H56" s="266">
        <f>F56*G56</f>
        <v>0</v>
      </c>
      <c r="I56" s="167"/>
      <c r="J56" s="31"/>
      <c r="K56" s="22"/>
      <c r="L56" s="22"/>
      <c r="M56" s="25"/>
      <c r="N56" s="21"/>
      <c r="O56" s="22"/>
      <c r="P56" s="25"/>
      <c r="Q56" s="26"/>
    </row>
    <row r="57" spans="2:17" s="9" customFormat="1" ht="19.7" customHeight="1">
      <c r="B57" s="21">
        <v>29</v>
      </c>
      <c r="C57" s="21" t="s">
        <v>531</v>
      </c>
      <c r="D57" s="21" t="s">
        <v>531</v>
      </c>
      <c r="E57" s="75" t="s">
        <v>7958</v>
      </c>
      <c r="F57" s="22">
        <v>1</v>
      </c>
      <c r="G57" s="266">
        <v>4280</v>
      </c>
      <c r="H57" s="266">
        <f>F57*G57</f>
        <v>4280</v>
      </c>
      <c r="I57" s="167"/>
      <c r="J57" s="31" t="s">
        <v>8986</v>
      </c>
      <c r="K57" s="30" t="s">
        <v>8981</v>
      </c>
      <c r="L57" s="22"/>
      <c r="M57" s="25">
        <v>44082</v>
      </c>
      <c r="N57" s="21"/>
      <c r="O57" s="22"/>
      <c r="P57" s="25">
        <v>44097</v>
      </c>
      <c r="Q57" s="26">
        <v>44097</v>
      </c>
    </row>
    <row r="58" spans="2:17" s="9" customFormat="1" ht="19.7" customHeight="1">
      <c r="B58" s="21">
        <v>10</v>
      </c>
      <c r="C58" s="21" t="s">
        <v>577</v>
      </c>
      <c r="D58" s="21" t="s">
        <v>577</v>
      </c>
      <c r="E58" s="245" t="s">
        <v>3897</v>
      </c>
      <c r="F58" s="44">
        <v>1</v>
      </c>
      <c r="G58" s="215">
        <v>1536</v>
      </c>
      <c r="H58" s="215">
        <v>1536</v>
      </c>
      <c r="I58" s="205"/>
      <c r="J58" s="211" t="s">
        <v>3898</v>
      </c>
      <c r="K58" s="30" t="s">
        <v>8981</v>
      </c>
      <c r="L58" s="22"/>
      <c r="M58" s="25">
        <v>44082</v>
      </c>
      <c r="N58" s="21"/>
      <c r="O58" s="22"/>
      <c r="P58" s="25">
        <v>44097</v>
      </c>
      <c r="Q58" s="26">
        <v>44097</v>
      </c>
    </row>
    <row r="59" spans="2:17" s="9" customFormat="1" ht="19.7" customHeight="1">
      <c r="B59" s="21">
        <v>10</v>
      </c>
      <c r="C59" s="21" t="s">
        <v>577</v>
      </c>
      <c r="D59" s="21" t="s">
        <v>577</v>
      </c>
      <c r="E59" s="245" t="s">
        <v>3900</v>
      </c>
      <c r="F59" s="44">
        <v>1</v>
      </c>
      <c r="G59" s="215">
        <v>1488</v>
      </c>
      <c r="H59" s="215">
        <v>1488</v>
      </c>
      <c r="I59" s="205"/>
      <c r="J59" s="211" t="s">
        <v>3901</v>
      </c>
      <c r="K59" s="30" t="s">
        <v>8981</v>
      </c>
      <c r="L59" s="22"/>
      <c r="M59" s="25">
        <v>44082</v>
      </c>
      <c r="N59" s="21"/>
      <c r="O59" s="22"/>
      <c r="P59" s="25">
        <v>44097</v>
      </c>
      <c r="Q59" s="26">
        <v>44097</v>
      </c>
    </row>
    <row r="60" spans="2:17" s="9" customFormat="1" ht="19.7" customHeight="1">
      <c r="B60" s="21">
        <v>10</v>
      </c>
      <c r="C60" s="21" t="s">
        <v>577</v>
      </c>
      <c r="D60" s="21" t="s">
        <v>577</v>
      </c>
      <c r="E60" s="245" t="s">
        <v>3902</v>
      </c>
      <c r="F60" s="44">
        <v>1</v>
      </c>
      <c r="G60" s="215">
        <v>1312</v>
      </c>
      <c r="H60" s="215">
        <v>1312</v>
      </c>
      <c r="I60" s="205"/>
      <c r="J60" s="211" t="s">
        <v>3903</v>
      </c>
      <c r="K60" s="30" t="s">
        <v>8981</v>
      </c>
      <c r="L60" s="22"/>
      <c r="M60" s="25">
        <v>44082</v>
      </c>
      <c r="N60" s="21"/>
      <c r="O60" s="22"/>
      <c r="P60" s="25">
        <v>44097</v>
      </c>
      <c r="Q60" s="26">
        <v>44097</v>
      </c>
    </row>
    <row r="61" spans="2:17" s="9" customFormat="1" ht="19.7" customHeight="1">
      <c r="B61" s="21">
        <v>10</v>
      </c>
      <c r="C61" s="21" t="s">
        <v>577</v>
      </c>
      <c r="D61" s="21" t="s">
        <v>577</v>
      </c>
      <c r="E61" s="75" t="s">
        <v>3904</v>
      </c>
      <c r="F61" s="22">
        <v>1</v>
      </c>
      <c r="G61" s="266">
        <v>930</v>
      </c>
      <c r="H61" s="266">
        <v>930</v>
      </c>
      <c r="I61" s="167"/>
      <c r="J61" s="31" t="s">
        <v>3905</v>
      </c>
      <c r="K61" s="30" t="s">
        <v>8981</v>
      </c>
      <c r="L61" s="22"/>
      <c r="M61" s="25">
        <v>44082</v>
      </c>
      <c r="N61" s="21"/>
      <c r="O61" s="22"/>
      <c r="P61" s="25">
        <v>44097</v>
      </c>
      <c r="Q61" s="26">
        <v>44097</v>
      </c>
    </row>
    <row r="62" spans="2:17" s="9" customFormat="1" ht="19.7" customHeight="1">
      <c r="B62" s="21">
        <v>10</v>
      </c>
      <c r="C62" s="21" t="s">
        <v>577</v>
      </c>
      <c r="D62" s="21" t="s">
        <v>577</v>
      </c>
      <c r="E62" s="75" t="s">
        <v>3906</v>
      </c>
      <c r="F62" s="22">
        <v>1</v>
      </c>
      <c r="G62" s="266">
        <v>750</v>
      </c>
      <c r="H62" s="266">
        <v>750</v>
      </c>
      <c r="I62" s="167"/>
      <c r="J62" s="31" t="s">
        <v>3907</v>
      </c>
      <c r="K62" s="30" t="s">
        <v>8981</v>
      </c>
      <c r="L62" s="22"/>
      <c r="M62" s="25">
        <v>44082</v>
      </c>
      <c r="N62" s="21"/>
      <c r="O62" s="22"/>
      <c r="P62" s="25">
        <v>44097</v>
      </c>
      <c r="Q62" s="26">
        <v>44097</v>
      </c>
    </row>
    <row r="63" spans="2:17" s="9" customFormat="1" ht="19.7" customHeight="1">
      <c r="B63" s="21"/>
      <c r="C63" s="21"/>
      <c r="D63" s="21"/>
      <c r="E63" s="75"/>
      <c r="F63" s="22"/>
      <c r="G63" s="266">
        <v>0</v>
      </c>
      <c r="H63" s="266">
        <f>F63*G63</f>
        <v>0</v>
      </c>
      <c r="I63" s="167"/>
      <c r="J63" s="31"/>
      <c r="K63" s="22"/>
      <c r="L63" s="22"/>
      <c r="M63" s="25"/>
      <c r="N63" s="21"/>
      <c r="O63" s="22"/>
      <c r="P63" s="25"/>
      <c r="Q63" s="26"/>
    </row>
    <row r="64" spans="2:17" s="9" customFormat="1" ht="19.7" customHeight="1">
      <c r="B64" s="21">
        <v>28</v>
      </c>
      <c r="C64" s="21" t="s">
        <v>1458</v>
      </c>
      <c r="D64" s="21" t="s">
        <v>531</v>
      </c>
      <c r="E64" s="1483" t="s">
        <v>7055</v>
      </c>
      <c r="F64" s="22">
        <v>20</v>
      </c>
      <c r="G64" s="266">
        <v>10</v>
      </c>
      <c r="H64" s="266">
        <f t="shared" si="2"/>
        <v>200</v>
      </c>
      <c r="I64" s="167"/>
      <c r="J64" s="31" t="s">
        <v>8987</v>
      </c>
      <c r="K64" s="30" t="s">
        <v>8981</v>
      </c>
      <c r="L64" s="22"/>
      <c r="M64" s="25">
        <v>44082</v>
      </c>
      <c r="N64" s="21"/>
      <c r="O64" s="22"/>
      <c r="P64" s="25">
        <v>44097</v>
      </c>
      <c r="Q64" s="26">
        <v>44097</v>
      </c>
    </row>
    <row r="65" spans="2:17" s="9" customFormat="1" ht="19.7" customHeight="1">
      <c r="B65" s="21">
        <v>28</v>
      </c>
      <c r="C65" s="21" t="s">
        <v>531</v>
      </c>
      <c r="D65" s="21" t="s">
        <v>531</v>
      </c>
      <c r="E65" s="1483" t="s">
        <v>8988</v>
      </c>
      <c r="F65" s="22">
        <v>1</v>
      </c>
      <c r="G65" s="266">
        <v>5140</v>
      </c>
      <c r="H65" s="266">
        <f t="shared" si="2"/>
        <v>5140</v>
      </c>
      <c r="I65" s="167"/>
      <c r="J65" s="31" t="s">
        <v>7051</v>
      </c>
      <c r="K65" s="30" t="s">
        <v>8981</v>
      </c>
      <c r="L65" s="22"/>
      <c r="M65" s="25">
        <v>44082</v>
      </c>
      <c r="N65" s="21"/>
      <c r="O65" s="22"/>
      <c r="P65" s="25">
        <v>44097</v>
      </c>
      <c r="Q65" s="26">
        <v>44097</v>
      </c>
    </row>
    <row r="66" spans="2:17" s="9" customFormat="1" ht="19.7" customHeight="1">
      <c r="B66" s="21">
        <v>28</v>
      </c>
      <c r="C66" s="21" t="s">
        <v>531</v>
      </c>
      <c r="D66" s="21" t="s">
        <v>531</v>
      </c>
      <c r="E66" s="1483" t="s">
        <v>7053</v>
      </c>
      <c r="F66" s="22">
        <v>1</v>
      </c>
      <c r="G66" s="266">
        <v>1750</v>
      </c>
      <c r="H66" s="266">
        <f t="shared" si="2"/>
        <v>1750</v>
      </c>
      <c r="I66" s="167"/>
      <c r="J66" s="31" t="s">
        <v>7054</v>
      </c>
      <c r="K66" s="30" t="s">
        <v>8981</v>
      </c>
      <c r="L66" s="22"/>
      <c r="M66" s="25">
        <v>44082</v>
      </c>
      <c r="N66" s="21"/>
      <c r="O66" s="22"/>
      <c r="P66" s="25">
        <v>44097</v>
      </c>
      <c r="Q66" s="26">
        <v>44097</v>
      </c>
    </row>
    <row r="67" spans="2:17" s="9" customFormat="1" ht="19.7" customHeight="1">
      <c r="B67" s="21">
        <v>28</v>
      </c>
      <c r="C67" s="21" t="s">
        <v>531</v>
      </c>
      <c r="D67" s="21" t="s">
        <v>531</v>
      </c>
      <c r="E67" s="1483" t="s">
        <v>8989</v>
      </c>
      <c r="F67" s="22">
        <v>1</v>
      </c>
      <c r="G67" s="266">
        <v>2300</v>
      </c>
      <c r="H67" s="266">
        <f t="shared" si="2"/>
        <v>2300</v>
      </c>
      <c r="I67" s="167"/>
      <c r="J67" s="31" t="s">
        <v>8990</v>
      </c>
      <c r="K67" s="30" t="s">
        <v>8981</v>
      </c>
      <c r="L67" s="22"/>
      <c r="M67" s="25">
        <v>44082</v>
      </c>
      <c r="N67" s="21"/>
      <c r="O67" s="22"/>
      <c r="P67" s="25">
        <v>44097</v>
      </c>
      <c r="Q67" s="26">
        <v>44097</v>
      </c>
    </row>
    <row r="68" spans="2:17" s="9" customFormat="1" ht="19.7" customHeight="1">
      <c r="B68" s="21"/>
      <c r="C68" s="21"/>
      <c r="D68" s="21"/>
      <c r="E68" s="1483"/>
      <c r="F68" s="22"/>
      <c r="G68" s="266">
        <v>0</v>
      </c>
      <c r="H68" s="266">
        <f t="shared" si="2"/>
        <v>0</v>
      </c>
      <c r="I68" s="167"/>
      <c r="J68" s="31"/>
      <c r="K68" s="22"/>
      <c r="L68" s="22"/>
      <c r="M68" s="25"/>
      <c r="N68" s="21"/>
      <c r="O68" s="22"/>
      <c r="P68" s="25"/>
      <c r="Q68" s="26"/>
    </row>
    <row r="69" spans="2:17" s="9" customFormat="1" ht="19.7" customHeight="1">
      <c r="B69" s="21">
        <v>28</v>
      </c>
      <c r="C69" s="21" t="s">
        <v>686</v>
      </c>
      <c r="D69" s="21" t="s">
        <v>531</v>
      </c>
      <c r="E69" s="1483" t="s">
        <v>843</v>
      </c>
      <c r="F69" s="1065">
        <v>0</v>
      </c>
      <c r="G69" s="266">
        <v>1800</v>
      </c>
      <c r="H69" s="266">
        <f t="shared" si="2"/>
        <v>0</v>
      </c>
      <c r="I69" s="167"/>
      <c r="J69" s="31" t="s">
        <v>8991</v>
      </c>
      <c r="K69" s="22" t="s">
        <v>2247</v>
      </c>
      <c r="L69" s="22"/>
      <c r="M69" s="25"/>
      <c r="N69" s="21"/>
      <c r="O69" s="22"/>
      <c r="P69" s="25"/>
      <c r="Q69" s="26"/>
    </row>
    <row r="70" spans="2:17" s="9" customFormat="1" ht="19.7" customHeight="1">
      <c r="B70" s="21">
        <v>28</v>
      </c>
      <c r="C70" s="21" t="s">
        <v>1458</v>
      </c>
      <c r="D70" s="21" t="s">
        <v>531</v>
      </c>
      <c r="E70" s="1483" t="s">
        <v>3704</v>
      </c>
      <c r="F70" s="22">
        <v>2</v>
      </c>
      <c r="G70" s="266">
        <v>98</v>
      </c>
      <c r="H70" s="266">
        <f t="shared" si="2"/>
        <v>196</v>
      </c>
      <c r="I70" s="167"/>
      <c r="J70" s="31" t="s">
        <v>1452</v>
      </c>
      <c r="K70" s="30" t="s">
        <v>8981</v>
      </c>
      <c r="L70" s="22"/>
      <c r="M70" s="25">
        <v>44082</v>
      </c>
      <c r="N70" s="21"/>
      <c r="O70" s="22"/>
      <c r="P70" s="25">
        <v>44097</v>
      </c>
      <c r="Q70" s="26">
        <v>44097</v>
      </c>
    </row>
    <row r="71" spans="2:17" s="9" customFormat="1" ht="19.7" customHeight="1">
      <c r="B71" s="21">
        <v>28</v>
      </c>
      <c r="C71" s="21" t="s">
        <v>531</v>
      </c>
      <c r="D71" s="21" t="s">
        <v>531</v>
      </c>
      <c r="E71" s="1483" t="s">
        <v>3705</v>
      </c>
      <c r="F71" s="22">
        <v>2</v>
      </c>
      <c r="G71" s="266">
        <v>40</v>
      </c>
      <c r="H71" s="266">
        <f t="shared" si="2"/>
        <v>80</v>
      </c>
      <c r="I71" s="167"/>
      <c r="J71" s="31" t="s">
        <v>3706</v>
      </c>
      <c r="K71" s="30" t="s">
        <v>8981</v>
      </c>
      <c r="L71" s="22"/>
      <c r="M71" s="25">
        <v>44082</v>
      </c>
      <c r="N71" s="21"/>
      <c r="O71" s="22"/>
      <c r="P71" s="25">
        <v>44097</v>
      </c>
      <c r="Q71" s="26">
        <v>44097</v>
      </c>
    </row>
    <row r="72" spans="2:17" s="9" customFormat="1" ht="19.7" customHeight="1">
      <c r="B72" s="21">
        <v>28</v>
      </c>
      <c r="C72" s="21" t="s">
        <v>531</v>
      </c>
      <c r="D72" s="21" t="s">
        <v>531</v>
      </c>
      <c r="E72" s="1483" t="s">
        <v>839</v>
      </c>
      <c r="F72" s="22">
        <v>1</v>
      </c>
      <c r="G72" s="266">
        <v>71</v>
      </c>
      <c r="H72" s="266">
        <f t="shared" si="2"/>
        <v>71</v>
      </c>
      <c r="I72" s="167"/>
      <c r="J72" s="31" t="s">
        <v>1682</v>
      </c>
      <c r="K72" s="30" t="s">
        <v>8981</v>
      </c>
      <c r="L72" s="22"/>
      <c r="M72" s="25">
        <v>44082</v>
      </c>
      <c r="N72" s="21"/>
      <c r="O72" s="22"/>
      <c r="P72" s="25">
        <v>44097</v>
      </c>
      <c r="Q72" s="26">
        <v>44097</v>
      </c>
    </row>
    <row r="73" spans="2:17" s="9" customFormat="1" ht="19.7" customHeight="1">
      <c r="B73" s="21">
        <v>28</v>
      </c>
      <c r="C73" s="21" t="s">
        <v>531</v>
      </c>
      <c r="D73" s="21" t="s">
        <v>531</v>
      </c>
      <c r="E73" s="1483" t="s">
        <v>6593</v>
      </c>
      <c r="F73" s="22">
        <v>1</v>
      </c>
      <c r="G73" s="266">
        <v>30</v>
      </c>
      <c r="H73" s="266">
        <f>F73*G73</f>
        <v>30</v>
      </c>
      <c r="I73" s="167"/>
      <c r="J73" s="31" t="s">
        <v>2678</v>
      </c>
      <c r="K73" s="30" t="s">
        <v>8981</v>
      </c>
      <c r="L73" s="22"/>
      <c r="M73" s="25">
        <v>44082</v>
      </c>
      <c r="N73" s="21"/>
      <c r="O73" s="22"/>
      <c r="P73" s="25">
        <v>44097</v>
      </c>
      <c r="Q73" s="26">
        <v>44097</v>
      </c>
    </row>
    <row r="74" spans="2:17" s="9" customFormat="1" ht="19.7" customHeight="1">
      <c r="B74" s="21">
        <v>28</v>
      </c>
      <c r="C74" s="21" t="s">
        <v>531</v>
      </c>
      <c r="D74" s="21" t="s">
        <v>531</v>
      </c>
      <c r="E74" s="75" t="s">
        <v>8992</v>
      </c>
      <c r="F74" s="22">
        <v>1</v>
      </c>
      <c r="G74" s="266">
        <v>1010</v>
      </c>
      <c r="H74" s="266">
        <f t="shared" si="2"/>
        <v>1010</v>
      </c>
      <c r="I74" s="167"/>
      <c r="J74" s="31" t="s">
        <v>1449</v>
      </c>
      <c r="K74" s="30" t="s">
        <v>8981</v>
      </c>
      <c r="L74" s="22"/>
      <c r="M74" s="25">
        <v>44082</v>
      </c>
      <c r="N74" s="21"/>
      <c r="O74" s="22"/>
      <c r="P74" s="25">
        <v>44097</v>
      </c>
      <c r="Q74" s="26">
        <v>44097</v>
      </c>
    </row>
    <row r="75" spans="2:17" s="9" customFormat="1" ht="19.7" customHeight="1">
      <c r="B75" s="21">
        <v>28</v>
      </c>
      <c r="C75" s="21" t="s">
        <v>531</v>
      </c>
      <c r="D75" s="21" t="s">
        <v>531</v>
      </c>
      <c r="E75" s="75" t="s">
        <v>8993</v>
      </c>
      <c r="F75" s="22">
        <v>1</v>
      </c>
      <c r="G75" s="266">
        <v>1490</v>
      </c>
      <c r="H75" s="266">
        <f t="shared" si="2"/>
        <v>1490</v>
      </c>
      <c r="I75" s="167"/>
      <c r="J75" s="31" t="s">
        <v>1602</v>
      </c>
      <c r="K75" s="30" t="s">
        <v>8981</v>
      </c>
      <c r="L75" s="22"/>
      <c r="M75" s="25">
        <v>44082</v>
      </c>
      <c r="N75" s="21"/>
      <c r="O75" s="22"/>
      <c r="P75" s="25">
        <v>44097</v>
      </c>
      <c r="Q75" s="26">
        <v>44097</v>
      </c>
    </row>
    <row r="76" spans="2:17" s="9" customFormat="1" ht="19.7" customHeight="1">
      <c r="B76" s="21">
        <v>28</v>
      </c>
      <c r="C76" s="21" t="s">
        <v>531</v>
      </c>
      <c r="D76" s="21" t="s">
        <v>531</v>
      </c>
      <c r="E76" s="75" t="s">
        <v>8994</v>
      </c>
      <c r="F76" s="22">
        <v>1</v>
      </c>
      <c r="G76" s="266">
        <v>1530</v>
      </c>
      <c r="H76" s="266">
        <f t="shared" si="2"/>
        <v>1530</v>
      </c>
      <c r="I76" s="167"/>
      <c r="J76" s="31" t="s">
        <v>1602</v>
      </c>
      <c r="K76" s="30" t="s">
        <v>8981</v>
      </c>
      <c r="L76" s="22"/>
      <c r="M76" s="25">
        <v>44082</v>
      </c>
      <c r="N76" s="21"/>
      <c r="O76" s="22"/>
      <c r="P76" s="25">
        <v>44097</v>
      </c>
      <c r="Q76" s="26">
        <v>44097</v>
      </c>
    </row>
    <row r="77" spans="2:17" s="9" customFormat="1" ht="19.7" customHeight="1">
      <c r="B77" s="21">
        <v>28</v>
      </c>
      <c r="C77" s="21" t="s">
        <v>531</v>
      </c>
      <c r="D77" s="21" t="s">
        <v>531</v>
      </c>
      <c r="E77" s="75" t="s">
        <v>8995</v>
      </c>
      <c r="F77" s="22">
        <v>1</v>
      </c>
      <c r="G77" s="266">
        <v>2000</v>
      </c>
      <c r="H77" s="266">
        <f t="shared" si="2"/>
        <v>2000</v>
      </c>
      <c r="I77" s="167"/>
      <c r="J77" s="31" t="s">
        <v>8996</v>
      </c>
      <c r="K77" s="30" t="s">
        <v>8981</v>
      </c>
      <c r="L77" s="22"/>
      <c r="M77" s="25">
        <v>44082</v>
      </c>
      <c r="N77" s="21"/>
      <c r="O77" s="22"/>
      <c r="P77" s="25">
        <v>44097</v>
      </c>
      <c r="Q77" s="26">
        <v>44097</v>
      </c>
    </row>
    <row r="78" spans="2:17" s="9" customFormat="1" ht="19.7" customHeight="1">
      <c r="B78" s="21">
        <v>28</v>
      </c>
      <c r="C78" s="21" t="s">
        <v>531</v>
      </c>
      <c r="D78" s="21" t="s">
        <v>531</v>
      </c>
      <c r="E78" s="75" t="s">
        <v>8997</v>
      </c>
      <c r="F78" s="22">
        <v>1</v>
      </c>
      <c r="G78" s="266">
        <v>1680</v>
      </c>
      <c r="H78" s="266">
        <f t="shared" si="2"/>
        <v>1680</v>
      </c>
      <c r="I78" s="167"/>
      <c r="J78" s="31" t="s">
        <v>8998</v>
      </c>
      <c r="K78" s="30" t="s">
        <v>8981</v>
      </c>
      <c r="L78" s="22"/>
      <c r="M78" s="25">
        <v>44082</v>
      </c>
      <c r="N78" s="21"/>
      <c r="O78" s="22"/>
      <c r="P78" s="25">
        <v>44097</v>
      </c>
      <c r="Q78" s="26">
        <v>44097</v>
      </c>
    </row>
    <row r="79" spans="2:17" s="9" customFormat="1" ht="19.7" customHeight="1">
      <c r="B79" s="21"/>
      <c r="C79" s="21"/>
      <c r="D79" s="21"/>
      <c r="E79" s="75"/>
      <c r="F79" s="22"/>
      <c r="G79" s="266">
        <v>0</v>
      </c>
      <c r="H79" s="266">
        <f>F79*G79</f>
        <v>0</v>
      </c>
      <c r="I79" s="167"/>
      <c r="J79" s="31"/>
      <c r="K79" s="22"/>
      <c r="L79" s="22"/>
      <c r="M79" s="25"/>
      <c r="N79" s="21"/>
      <c r="O79" s="22"/>
      <c r="P79" s="25"/>
      <c r="Q79" s="26"/>
    </row>
    <row r="80" spans="2:17" s="9" customFormat="1" ht="19.7" customHeight="1">
      <c r="B80" s="21">
        <v>10</v>
      </c>
      <c r="C80" s="21" t="s">
        <v>531</v>
      </c>
      <c r="D80" s="21" t="s">
        <v>531</v>
      </c>
      <c r="E80" s="75" t="s">
        <v>1935</v>
      </c>
      <c r="F80" s="22">
        <v>1</v>
      </c>
      <c r="G80" s="266">
        <v>240</v>
      </c>
      <c r="H80" s="266">
        <f t="shared" si="2"/>
        <v>240</v>
      </c>
      <c r="I80" s="167"/>
      <c r="J80" s="31" t="s">
        <v>695</v>
      </c>
      <c r="K80" s="30" t="s">
        <v>8981</v>
      </c>
      <c r="L80" s="22"/>
      <c r="M80" s="25">
        <v>44082</v>
      </c>
      <c r="N80" s="21"/>
      <c r="O80" s="22"/>
      <c r="P80" s="25">
        <v>44097</v>
      </c>
      <c r="Q80" s="26">
        <v>44097</v>
      </c>
    </row>
    <row r="81" spans="2:17" s="9" customFormat="1" ht="19.5" customHeight="1">
      <c r="B81" s="21">
        <v>10</v>
      </c>
      <c r="C81" s="21" t="s">
        <v>531</v>
      </c>
      <c r="D81" s="21" t="s">
        <v>531</v>
      </c>
      <c r="E81" s="75" t="s">
        <v>8999</v>
      </c>
      <c r="F81" s="22">
        <v>1</v>
      </c>
      <c r="G81" s="266">
        <v>1230</v>
      </c>
      <c r="H81" s="266">
        <f t="shared" si="2"/>
        <v>1230</v>
      </c>
      <c r="I81" s="167"/>
      <c r="J81" s="31" t="s">
        <v>1537</v>
      </c>
      <c r="K81" s="30" t="s">
        <v>8981</v>
      </c>
      <c r="L81" s="22"/>
      <c r="M81" s="25">
        <v>44082</v>
      </c>
      <c r="N81" s="21"/>
      <c r="O81" s="22"/>
      <c r="P81" s="25">
        <v>44097</v>
      </c>
      <c r="Q81" s="26">
        <v>44097</v>
      </c>
    </row>
    <row r="82" spans="2:17" s="9" customFormat="1" ht="19.7" customHeight="1">
      <c r="B82" s="21">
        <v>10</v>
      </c>
      <c r="C82" s="21" t="s">
        <v>531</v>
      </c>
      <c r="D82" s="21" t="s">
        <v>531</v>
      </c>
      <c r="E82" s="75" t="s">
        <v>1538</v>
      </c>
      <c r="F82" s="22">
        <v>1</v>
      </c>
      <c r="G82" s="266">
        <v>1860</v>
      </c>
      <c r="H82" s="266">
        <f t="shared" si="2"/>
        <v>1860</v>
      </c>
      <c r="I82" s="167"/>
      <c r="J82" s="31" t="s">
        <v>1539</v>
      </c>
      <c r="K82" s="30" t="s">
        <v>8981</v>
      </c>
      <c r="L82" s="22"/>
      <c r="M82" s="25">
        <v>44082</v>
      </c>
      <c r="N82" s="21"/>
      <c r="O82" s="22"/>
      <c r="P82" s="25">
        <v>44097</v>
      </c>
      <c r="Q82" s="26">
        <v>44097</v>
      </c>
    </row>
    <row r="83" spans="2:17" s="9" customFormat="1" ht="19.7" customHeight="1">
      <c r="B83" s="21">
        <v>10</v>
      </c>
      <c r="C83" s="21" t="s">
        <v>531</v>
      </c>
      <c r="D83" s="21" t="s">
        <v>531</v>
      </c>
      <c r="E83" s="75" t="s">
        <v>772</v>
      </c>
      <c r="F83" s="22">
        <v>10</v>
      </c>
      <c r="G83" s="266">
        <v>31</v>
      </c>
      <c r="H83" s="266">
        <f t="shared" si="2"/>
        <v>310</v>
      </c>
      <c r="I83" s="167"/>
      <c r="J83" s="31" t="s">
        <v>2504</v>
      </c>
      <c r="K83" s="30" t="s">
        <v>8981</v>
      </c>
      <c r="L83" s="22"/>
      <c r="M83" s="25">
        <v>44082</v>
      </c>
      <c r="N83" s="21"/>
      <c r="O83" s="22"/>
      <c r="P83" s="25">
        <v>44097</v>
      </c>
      <c r="Q83" s="26">
        <v>44097</v>
      </c>
    </row>
    <row r="84" spans="2:17" s="9" customFormat="1" ht="19.7" customHeight="1">
      <c r="B84" s="21">
        <v>10</v>
      </c>
      <c r="C84" s="21" t="s">
        <v>531</v>
      </c>
      <c r="D84" s="21" t="s">
        <v>531</v>
      </c>
      <c r="E84" s="75" t="s">
        <v>9000</v>
      </c>
      <c r="F84" s="22">
        <v>2</v>
      </c>
      <c r="G84" s="266">
        <v>340</v>
      </c>
      <c r="H84" s="266">
        <f t="shared" si="2"/>
        <v>680</v>
      </c>
      <c r="I84" s="167"/>
      <c r="J84" s="31" t="s">
        <v>1454</v>
      </c>
      <c r="K84" s="30" t="s">
        <v>8981</v>
      </c>
      <c r="L84" s="22"/>
      <c r="M84" s="25">
        <v>44082</v>
      </c>
      <c r="N84" s="21"/>
      <c r="O84" s="22"/>
      <c r="P84" s="25">
        <v>44097</v>
      </c>
      <c r="Q84" s="26">
        <v>44097</v>
      </c>
    </row>
    <row r="85" spans="2:17" s="9" customFormat="1" ht="19.7" customHeight="1">
      <c r="B85" s="21">
        <v>10</v>
      </c>
      <c r="C85" s="21" t="s">
        <v>531</v>
      </c>
      <c r="D85" s="21" t="s">
        <v>531</v>
      </c>
      <c r="E85" s="75" t="s">
        <v>9001</v>
      </c>
      <c r="F85" s="22">
        <v>1</v>
      </c>
      <c r="G85" s="266">
        <v>8808</v>
      </c>
      <c r="H85" s="266">
        <f t="shared" si="2"/>
        <v>8808</v>
      </c>
      <c r="I85" s="167"/>
      <c r="J85" s="31" t="s">
        <v>9002</v>
      </c>
      <c r="K85" s="30" t="s">
        <v>8981</v>
      </c>
      <c r="L85" s="22"/>
      <c r="M85" s="25">
        <v>44082</v>
      </c>
      <c r="N85" s="21"/>
      <c r="O85" s="22"/>
      <c r="P85" s="25">
        <v>44097</v>
      </c>
      <c r="Q85" s="26">
        <v>44097</v>
      </c>
    </row>
    <row r="86" spans="2:17" s="9" customFormat="1" ht="19.7" customHeight="1">
      <c r="B86" s="21">
        <v>10</v>
      </c>
      <c r="C86" s="21" t="s">
        <v>531</v>
      </c>
      <c r="D86" s="21" t="s">
        <v>531</v>
      </c>
      <c r="E86" s="75" t="s">
        <v>9003</v>
      </c>
      <c r="F86" s="22">
        <v>1</v>
      </c>
      <c r="G86" s="266">
        <v>5769</v>
      </c>
      <c r="H86" s="266">
        <f t="shared" si="2"/>
        <v>5769</v>
      </c>
      <c r="I86" s="167"/>
      <c r="J86" s="31" t="s">
        <v>9004</v>
      </c>
      <c r="K86" s="30" t="s">
        <v>8981</v>
      </c>
      <c r="L86" s="22"/>
      <c r="M86" s="25">
        <v>44082</v>
      </c>
      <c r="N86" s="21"/>
      <c r="O86" s="22"/>
      <c r="P86" s="25">
        <v>44097</v>
      </c>
      <c r="Q86" s="26">
        <v>44097</v>
      </c>
    </row>
    <row r="87" spans="2:17" s="9" customFormat="1" ht="19.7" customHeight="1">
      <c r="B87" s="21">
        <v>10</v>
      </c>
      <c r="C87" s="21" t="s">
        <v>531</v>
      </c>
      <c r="D87" s="21" t="s">
        <v>531</v>
      </c>
      <c r="E87" s="75" t="s">
        <v>9005</v>
      </c>
      <c r="F87" s="22">
        <v>1</v>
      </c>
      <c r="G87" s="266">
        <v>4550</v>
      </c>
      <c r="H87" s="266">
        <f t="shared" si="2"/>
        <v>4550</v>
      </c>
      <c r="I87" s="167"/>
      <c r="J87" s="31" t="s">
        <v>9006</v>
      </c>
      <c r="K87" s="30" t="s">
        <v>8981</v>
      </c>
      <c r="L87" s="22"/>
      <c r="M87" s="25">
        <v>44082</v>
      </c>
      <c r="N87" s="21"/>
      <c r="O87" s="22"/>
      <c r="P87" s="25">
        <v>44097</v>
      </c>
      <c r="Q87" s="26">
        <v>44097</v>
      </c>
    </row>
    <row r="88" spans="2:17" s="9" customFormat="1" ht="19.7" customHeight="1">
      <c r="B88" s="21">
        <v>10</v>
      </c>
      <c r="C88" s="21" t="s">
        <v>531</v>
      </c>
      <c r="D88" s="21" t="s">
        <v>531</v>
      </c>
      <c r="E88" s="75" t="s">
        <v>9007</v>
      </c>
      <c r="F88" s="22">
        <v>1</v>
      </c>
      <c r="G88" s="266">
        <v>4595</v>
      </c>
      <c r="H88" s="266">
        <f t="shared" si="2"/>
        <v>4595</v>
      </c>
      <c r="I88" s="167"/>
      <c r="J88" s="31" t="s">
        <v>9008</v>
      </c>
      <c r="K88" s="30" t="s">
        <v>8981</v>
      </c>
      <c r="L88" s="22"/>
      <c r="M88" s="25">
        <v>44082</v>
      </c>
      <c r="N88" s="21"/>
      <c r="O88" s="22"/>
      <c r="P88" s="25">
        <v>44097</v>
      </c>
      <c r="Q88" s="26">
        <v>44097</v>
      </c>
    </row>
    <row r="89" spans="2:17" s="9" customFormat="1" ht="19.7" customHeight="1">
      <c r="B89" s="21">
        <v>10</v>
      </c>
      <c r="C89" s="21" t="s">
        <v>531</v>
      </c>
      <c r="D89" s="21" t="s">
        <v>531</v>
      </c>
      <c r="E89" s="75" t="s">
        <v>9009</v>
      </c>
      <c r="F89" s="22">
        <v>1</v>
      </c>
      <c r="G89" s="266">
        <v>3051</v>
      </c>
      <c r="H89" s="266">
        <f t="shared" si="2"/>
        <v>3051</v>
      </c>
      <c r="I89" s="167"/>
      <c r="J89" s="31" t="s">
        <v>9010</v>
      </c>
      <c r="K89" s="30" t="s">
        <v>8981</v>
      </c>
      <c r="L89" s="22"/>
      <c r="M89" s="25">
        <v>44082</v>
      </c>
      <c r="N89" s="21"/>
      <c r="O89" s="22"/>
      <c r="P89" s="25">
        <v>44097</v>
      </c>
      <c r="Q89" s="26">
        <v>44097</v>
      </c>
    </row>
    <row r="90" spans="2:17" s="9" customFormat="1" ht="19.7" customHeight="1">
      <c r="B90" s="21"/>
      <c r="C90" s="21"/>
      <c r="D90" s="21"/>
      <c r="E90" s="75"/>
      <c r="F90" s="22"/>
      <c r="G90" s="266">
        <v>0</v>
      </c>
      <c r="H90" s="266">
        <f t="shared" si="2"/>
        <v>0</v>
      </c>
      <c r="I90" s="167"/>
      <c r="J90" s="31"/>
      <c r="K90" s="22"/>
      <c r="L90" s="22"/>
      <c r="M90" s="25"/>
      <c r="N90" s="21"/>
      <c r="O90" s="22"/>
      <c r="P90" s="25"/>
      <c r="Q90" s="26"/>
    </row>
    <row r="91" spans="2:17" s="9" customFormat="1" ht="19.7" customHeight="1">
      <c r="B91" s="21">
        <v>10</v>
      </c>
      <c r="C91" s="21" t="s">
        <v>2233</v>
      </c>
      <c r="D91" s="21" t="s">
        <v>531</v>
      </c>
      <c r="E91" s="75" t="s">
        <v>7493</v>
      </c>
      <c r="F91" s="22">
        <v>1</v>
      </c>
      <c r="G91" s="266">
        <v>3824</v>
      </c>
      <c r="H91" s="266">
        <f t="shared" si="2"/>
        <v>3824</v>
      </c>
      <c r="I91" s="167"/>
      <c r="J91" s="31" t="s">
        <v>882</v>
      </c>
      <c r="K91" s="30" t="s">
        <v>8981</v>
      </c>
      <c r="L91" s="22"/>
      <c r="M91" s="25">
        <v>44082</v>
      </c>
      <c r="N91" s="21"/>
      <c r="O91" s="22"/>
      <c r="P91" s="25">
        <v>44097</v>
      </c>
      <c r="Q91" s="26">
        <v>44097</v>
      </c>
    </row>
    <row r="92" spans="2:17" s="9" customFormat="1" ht="19.7" customHeight="1">
      <c r="B92" s="21">
        <v>10</v>
      </c>
      <c r="C92" s="21" t="s">
        <v>1458</v>
      </c>
      <c r="D92" s="21" t="s">
        <v>531</v>
      </c>
      <c r="E92" s="75" t="s">
        <v>9011</v>
      </c>
      <c r="F92" s="1065">
        <v>0</v>
      </c>
      <c r="G92" s="266">
        <v>204</v>
      </c>
      <c r="H92" s="266">
        <f t="shared" si="2"/>
        <v>0</v>
      </c>
      <c r="I92" s="167"/>
      <c r="J92" s="31" t="s">
        <v>9012</v>
      </c>
      <c r="K92" s="22" t="s">
        <v>2247</v>
      </c>
      <c r="L92" s="22"/>
      <c r="M92" s="25"/>
      <c r="N92" s="21"/>
      <c r="O92" s="22"/>
      <c r="P92" s="25"/>
      <c r="Q92" s="26"/>
    </row>
    <row r="93" spans="2:17" s="9" customFormat="1" ht="19.7" customHeight="1">
      <c r="B93" s="21">
        <v>10</v>
      </c>
      <c r="C93" s="21" t="s">
        <v>531</v>
      </c>
      <c r="D93" s="21" t="s">
        <v>531</v>
      </c>
      <c r="E93" s="75" t="s">
        <v>9013</v>
      </c>
      <c r="F93" s="22">
        <v>1</v>
      </c>
      <c r="G93" s="266">
        <v>2380</v>
      </c>
      <c r="H93" s="266">
        <f t="shared" si="2"/>
        <v>2380</v>
      </c>
      <c r="I93" s="167"/>
      <c r="J93" s="31" t="s">
        <v>9014</v>
      </c>
      <c r="K93" s="30" t="s">
        <v>8981</v>
      </c>
      <c r="L93" s="22"/>
      <c r="M93" s="25">
        <v>44082</v>
      </c>
      <c r="N93" s="21"/>
      <c r="O93" s="22"/>
      <c r="P93" s="25">
        <v>44097</v>
      </c>
      <c r="Q93" s="26">
        <v>44097</v>
      </c>
    </row>
    <row r="94" spans="2:17" s="9" customFormat="1" ht="19.7" customHeight="1">
      <c r="B94" s="21">
        <v>10</v>
      </c>
      <c r="C94" s="21" t="s">
        <v>531</v>
      </c>
      <c r="D94" s="21" t="s">
        <v>531</v>
      </c>
      <c r="E94" s="75" t="s">
        <v>9015</v>
      </c>
      <c r="F94" s="22">
        <v>1</v>
      </c>
      <c r="G94" s="266">
        <v>1790</v>
      </c>
      <c r="H94" s="266">
        <f t="shared" si="2"/>
        <v>1790</v>
      </c>
      <c r="I94" s="167"/>
      <c r="J94" s="31" t="s">
        <v>9016</v>
      </c>
      <c r="K94" s="30" t="s">
        <v>8981</v>
      </c>
      <c r="L94" s="22"/>
      <c r="M94" s="25">
        <v>44082</v>
      </c>
      <c r="N94" s="21"/>
      <c r="O94" s="22"/>
      <c r="P94" s="25">
        <v>44097</v>
      </c>
      <c r="Q94" s="26">
        <v>44097</v>
      </c>
    </row>
    <row r="95" spans="2:17" s="9" customFormat="1" ht="19.7" customHeight="1">
      <c r="B95" s="21">
        <v>10</v>
      </c>
      <c r="C95" s="21" t="s">
        <v>531</v>
      </c>
      <c r="D95" s="21" t="s">
        <v>531</v>
      </c>
      <c r="E95" s="75" t="s">
        <v>9017</v>
      </c>
      <c r="F95" s="22">
        <v>1</v>
      </c>
      <c r="G95" s="266">
        <v>2490</v>
      </c>
      <c r="H95" s="266">
        <f t="shared" si="2"/>
        <v>2490</v>
      </c>
      <c r="I95" s="167"/>
      <c r="J95" s="31" t="s">
        <v>9018</v>
      </c>
      <c r="K95" s="30" t="s">
        <v>8981</v>
      </c>
      <c r="L95" s="22"/>
      <c r="M95" s="25">
        <v>44082</v>
      </c>
      <c r="N95" s="21"/>
      <c r="O95" s="22"/>
      <c r="P95" s="25">
        <v>44097</v>
      </c>
      <c r="Q95" s="26">
        <v>44097</v>
      </c>
    </row>
    <row r="96" spans="2:17" s="9" customFormat="1" ht="19.7" customHeight="1">
      <c r="B96" s="21"/>
      <c r="C96" s="21"/>
      <c r="D96" s="21"/>
      <c r="E96" s="75"/>
      <c r="F96" s="22"/>
      <c r="G96" s="266">
        <v>0</v>
      </c>
      <c r="H96" s="266">
        <f t="shared" si="2"/>
        <v>0</v>
      </c>
      <c r="I96" s="167"/>
      <c r="J96" s="31"/>
      <c r="K96" s="22"/>
      <c r="L96" s="22"/>
      <c r="M96" s="25"/>
      <c r="N96" s="21"/>
      <c r="O96" s="22"/>
      <c r="P96" s="25"/>
      <c r="Q96" s="26"/>
    </row>
    <row r="97" spans="2:17" s="9" customFormat="1" ht="19.7" customHeight="1">
      <c r="B97" s="21">
        <v>27</v>
      </c>
      <c r="C97" s="21" t="s">
        <v>531</v>
      </c>
      <c r="D97" s="21" t="s">
        <v>531</v>
      </c>
      <c r="E97" s="75" t="s">
        <v>9019</v>
      </c>
      <c r="F97" s="22">
        <v>1</v>
      </c>
      <c r="G97" s="266">
        <v>5330</v>
      </c>
      <c r="H97" s="266">
        <f t="shared" si="2"/>
        <v>5330</v>
      </c>
      <c r="I97" s="167"/>
      <c r="J97" s="31" t="s">
        <v>9020</v>
      </c>
      <c r="K97" s="30" t="s">
        <v>8981</v>
      </c>
      <c r="L97" s="22"/>
      <c r="M97" s="25">
        <v>44082</v>
      </c>
      <c r="N97" s="21"/>
      <c r="O97" s="22"/>
      <c r="P97" s="25">
        <v>44097</v>
      </c>
      <c r="Q97" s="26">
        <v>44097</v>
      </c>
    </row>
    <row r="98" spans="2:17" s="9" customFormat="1" ht="19.7" customHeight="1">
      <c r="B98" s="21">
        <v>27</v>
      </c>
      <c r="C98" s="21" t="s">
        <v>531</v>
      </c>
      <c r="D98" s="21" t="s">
        <v>531</v>
      </c>
      <c r="E98" s="75" t="s">
        <v>9021</v>
      </c>
      <c r="F98" s="22">
        <v>1</v>
      </c>
      <c r="G98" s="266">
        <v>5330</v>
      </c>
      <c r="H98" s="266">
        <f t="shared" si="2"/>
        <v>5330</v>
      </c>
      <c r="I98" s="167"/>
      <c r="J98" s="31" t="s">
        <v>9020</v>
      </c>
      <c r="K98" s="30" t="s">
        <v>8981</v>
      </c>
      <c r="L98" s="22"/>
      <c r="M98" s="25">
        <v>44082</v>
      </c>
      <c r="N98" s="21"/>
      <c r="O98" s="22"/>
      <c r="P98" s="25">
        <v>44097</v>
      </c>
      <c r="Q98" s="26">
        <v>44097</v>
      </c>
    </row>
    <row r="99" spans="2:17" s="9" customFormat="1" ht="19.7" customHeight="1">
      <c r="B99" s="21">
        <v>27</v>
      </c>
      <c r="C99" s="21" t="s">
        <v>531</v>
      </c>
      <c r="D99" s="21" t="s">
        <v>531</v>
      </c>
      <c r="E99" s="75" t="s">
        <v>9022</v>
      </c>
      <c r="F99" s="22">
        <v>2</v>
      </c>
      <c r="G99" s="266">
        <v>3758</v>
      </c>
      <c r="H99" s="266">
        <f t="shared" si="2"/>
        <v>7516</v>
      </c>
      <c r="I99" s="167"/>
      <c r="J99" s="31" t="s">
        <v>9020</v>
      </c>
      <c r="K99" s="30" t="s">
        <v>8981</v>
      </c>
      <c r="L99" s="22"/>
      <c r="M99" s="25">
        <v>44082</v>
      </c>
      <c r="N99" s="21"/>
      <c r="O99" s="22"/>
      <c r="P99" s="25">
        <v>44097</v>
      </c>
      <c r="Q99" s="26">
        <v>44097</v>
      </c>
    </row>
    <row r="100" spans="2:17" s="9" customFormat="1" ht="19.7" customHeight="1">
      <c r="B100" s="21">
        <v>27</v>
      </c>
      <c r="C100" s="21" t="s">
        <v>531</v>
      </c>
      <c r="D100" s="21" t="s">
        <v>531</v>
      </c>
      <c r="E100" s="75" t="s">
        <v>9023</v>
      </c>
      <c r="F100" s="22">
        <v>3</v>
      </c>
      <c r="G100" s="266">
        <v>850</v>
      </c>
      <c r="H100" s="266">
        <f t="shared" si="2"/>
        <v>2550</v>
      </c>
      <c r="I100" s="167"/>
      <c r="J100" s="31" t="s">
        <v>4836</v>
      </c>
      <c r="K100" s="30" t="s">
        <v>8981</v>
      </c>
      <c r="L100" s="22"/>
      <c r="M100" s="25">
        <v>44082</v>
      </c>
      <c r="N100" s="21"/>
      <c r="O100" s="22"/>
      <c r="P100" s="25">
        <v>44097</v>
      </c>
      <c r="Q100" s="26">
        <v>44097</v>
      </c>
    </row>
    <row r="101" spans="2:17" s="9" customFormat="1" ht="19.7" customHeight="1">
      <c r="B101" s="21">
        <v>27</v>
      </c>
      <c r="C101" s="21" t="s">
        <v>531</v>
      </c>
      <c r="D101" s="21" t="s">
        <v>531</v>
      </c>
      <c r="E101" s="75" t="s">
        <v>9024</v>
      </c>
      <c r="F101" s="22">
        <v>3</v>
      </c>
      <c r="G101" s="266">
        <v>520</v>
      </c>
      <c r="H101" s="266">
        <f t="shared" si="2"/>
        <v>1560</v>
      </c>
      <c r="I101" s="167"/>
      <c r="J101" s="31" t="s">
        <v>9025</v>
      </c>
      <c r="K101" s="30" t="s">
        <v>8981</v>
      </c>
      <c r="L101" s="22"/>
      <c r="M101" s="25">
        <v>44082</v>
      </c>
      <c r="N101" s="21"/>
      <c r="O101" s="22"/>
      <c r="P101" s="25">
        <v>44097</v>
      </c>
      <c r="Q101" s="26">
        <v>44097</v>
      </c>
    </row>
    <row r="102" spans="2:17" s="9" customFormat="1" ht="19.7" customHeight="1">
      <c r="B102" s="21">
        <v>27</v>
      </c>
      <c r="C102" s="21" t="s">
        <v>531</v>
      </c>
      <c r="D102" s="21" t="s">
        <v>531</v>
      </c>
      <c r="E102" s="75" t="s">
        <v>9026</v>
      </c>
      <c r="F102" s="22">
        <v>1</v>
      </c>
      <c r="G102" s="266">
        <v>4180</v>
      </c>
      <c r="H102" s="266">
        <f t="shared" si="2"/>
        <v>4180</v>
      </c>
      <c r="I102" s="167"/>
      <c r="J102" s="31" t="s">
        <v>9027</v>
      </c>
      <c r="K102" s="30" t="s">
        <v>8981</v>
      </c>
      <c r="L102" s="22"/>
      <c r="M102" s="25">
        <v>44082</v>
      </c>
      <c r="N102" s="21"/>
      <c r="O102" s="22"/>
      <c r="P102" s="25">
        <v>44097</v>
      </c>
      <c r="Q102" s="26">
        <v>44097</v>
      </c>
    </row>
    <row r="103" spans="2:17" s="9" customFormat="1" ht="19.7" customHeight="1">
      <c r="B103" s="21">
        <v>27</v>
      </c>
      <c r="C103" s="21" t="s">
        <v>531</v>
      </c>
      <c r="D103" s="21" t="s">
        <v>531</v>
      </c>
      <c r="E103" s="75" t="s">
        <v>9028</v>
      </c>
      <c r="F103" s="22">
        <v>1</v>
      </c>
      <c r="G103" s="266">
        <v>1430</v>
      </c>
      <c r="H103" s="266">
        <f t="shared" si="2"/>
        <v>1430</v>
      </c>
      <c r="I103" s="167"/>
      <c r="J103" s="31" t="s">
        <v>3805</v>
      </c>
      <c r="K103" s="30" t="s">
        <v>8981</v>
      </c>
      <c r="L103" s="22"/>
      <c r="M103" s="25">
        <v>44082</v>
      </c>
      <c r="N103" s="21"/>
      <c r="O103" s="22"/>
      <c r="P103" s="25">
        <v>44097</v>
      </c>
      <c r="Q103" s="26">
        <v>44097</v>
      </c>
    </row>
    <row r="104" spans="2:17" s="9" customFormat="1" ht="19.7" customHeight="1">
      <c r="B104" s="21">
        <v>27</v>
      </c>
      <c r="C104" s="21" t="s">
        <v>531</v>
      </c>
      <c r="D104" s="21" t="s">
        <v>531</v>
      </c>
      <c r="E104" s="75" t="s">
        <v>9029</v>
      </c>
      <c r="F104" s="22">
        <v>1</v>
      </c>
      <c r="G104" s="266">
        <v>15839</v>
      </c>
      <c r="H104" s="266">
        <f t="shared" si="2"/>
        <v>15839</v>
      </c>
      <c r="I104" s="167"/>
      <c r="J104" s="31" t="s">
        <v>9030</v>
      </c>
      <c r="K104" s="30" t="s">
        <v>8981</v>
      </c>
      <c r="L104" s="22"/>
      <c r="M104" s="25">
        <v>44082</v>
      </c>
      <c r="N104" s="21"/>
      <c r="O104" s="22"/>
      <c r="P104" s="25">
        <v>44097</v>
      </c>
      <c r="Q104" s="26">
        <v>44097</v>
      </c>
    </row>
    <row r="105" spans="2:17" s="9" customFormat="1" ht="19.7" customHeight="1">
      <c r="B105" s="21">
        <v>27</v>
      </c>
      <c r="C105" s="21" t="s">
        <v>531</v>
      </c>
      <c r="D105" s="21" t="s">
        <v>531</v>
      </c>
      <c r="E105" s="75" t="s">
        <v>9031</v>
      </c>
      <c r="F105" s="22">
        <v>1</v>
      </c>
      <c r="G105" s="266">
        <v>1580</v>
      </c>
      <c r="H105" s="266">
        <f t="shared" si="2"/>
        <v>1580</v>
      </c>
      <c r="I105" s="167"/>
      <c r="J105" s="31" t="s">
        <v>9032</v>
      </c>
      <c r="K105" s="30" t="s">
        <v>8981</v>
      </c>
      <c r="L105" s="22"/>
      <c r="M105" s="25">
        <v>44082</v>
      </c>
      <c r="N105" s="21"/>
      <c r="O105" s="22"/>
      <c r="P105" s="25">
        <v>44097</v>
      </c>
      <c r="Q105" s="26">
        <v>44097</v>
      </c>
    </row>
    <row r="106" spans="2:17" s="9" customFormat="1" ht="19.7" customHeight="1">
      <c r="B106" s="21"/>
      <c r="C106" s="21"/>
      <c r="D106" s="21"/>
      <c r="E106" s="75"/>
      <c r="F106" s="22"/>
      <c r="G106" s="266">
        <v>0</v>
      </c>
      <c r="H106" s="266">
        <f>F106*G106</f>
        <v>0</v>
      </c>
      <c r="I106" s="167"/>
      <c r="J106" s="31"/>
      <c r="K106" s="22"/>
      <c r="L106" s="22"/>
      <c r="M106" s="25"/>
      <c r="N106" s="21"/>
      <c r="O106" s="22"/>
      <c r="P106" s="25"/>
      <c r="Q106" s="26"/>
    </row>
    <row r="107" spans="2:17" s="9" customFormat="1" ht="19.7" customHeight="1">
      <c r="B107" s="21">
        <v>27</v>
      </c>
      <c r="C107" s="21" t="s">
        <v>2233</v>
      </c>
      <c r="D107" s="21" t="s">
        <v>531</v>
      </c>
      <c r="E107" s="75" t="s">
        <v>9033</v>
      </c>
      <c r="F107" s="22">
        <v>1</v>
      </c>
      <c r="G107" s="266">
        <v>2125</v>
      </c>
      <c r="H107" s="266">
        <f>F107*G107</f>
        <v>2125</v>
      </c>
      <c r="I107" s="167"/>
      <c r="J107" s="31" t="s">
        <v>882</v>
      </c>
      <c r="K107" s="30" t="s">
        <v>8981</v>
      </c>
      <c r="L107" s="22"/>
      <c r="M107" s="25">
        <v>44082</v>
      </c>
      <c r="N107" s="21"/>
      <c r="O107" s="22"/>
      <c r="P107" s="25">
        <v>44097</v>
      </c>
      <c r="Q107" s="26">
        <v>44097</v>
      </c>
    </row>
    <row r="108" spans="2:17" s="9" customFormat="1" ht="19.7" customHeight="1">
      <c r="B108" s="21">
        <v>27</v>
      </c>
      <c r="C108" s="21" t="s">
        <v>531</v>
      </c>
      <c r="D108" s="21" t="s">
        <v>531</v>
      </c>
      <c r="E108" s="75" t="s">
        <v>9034</v>
      </c>
      <c r="F108" s="22">
        <v>1</v>
      </c>
      <c r="G108" s="266">
        <v>2030</v>
      </c>
      <c r="H108" s="266">
        <f>F108*G108</f>
        <v>2030</v>
      </c>
      <c r="I108" s="167"/>
      <c r="J108" s="31" t="s">
        <v>9035</v>
      </c>
      <c r="K108" s="30" t="s">
        <v>8981</v>
      </c>
      <c r="L108" s="22"/>
      <c r="M108" s="25">
        <v>44082</v>
      </c>
      <c r="N108" s="21"/>
      <c r="O108" s="22"/>
      <c r="P108" s="25">
        <v>44097</v>
      </c>
      <c r="Q108" s="26">
        <v>44097</v>
      </c>
    </row>
    <row r="109" spans="2:17" s="9" customFormat="1" ht="19.7" customHeight="1">
      <c r="B109" s="21">
        <v>27</v>
      </c>
      <c r="C109" s="21" t="s">
        <v>531</v>
      </c>
      <c r="D109" s="21" t="s">
        <v>531</v>
      </c>
      <c r="E109" s="75" t="s">
        <v>9036</v>
      </c>
      <c r="F109" s="22">
        <v>1</v>
      </c>
      <c r="G109" s="266">
        <v>2180</v>
      </c>
      <c r="H109" s="266">
        <f>F109*G109</f>
        <v>2180</v>
      </c>
      <c r="I109" s="167"/>
      <c r="J109" s="31" t="s">
        <v>9037</v>
      </c>
      <c r="K109" s="30" t="s">
        <v>8981</v>
      </c>
      <c r="L109" s="22"/>
      <c r="M109" s="25">
        <v>44082</v>
      </c>
      <c r="N109" s="21"/>
      <c r="O109" s="22"/>
      <c r="P109" s="25">
        <v>44097</v>
      </c>
      <c r="Q109" s="26">
        <v>44097</v>
      </c>
    </row>
    <row r="110" spans="2:17" s="9" customFormat="1" ht="19.7" customHeight="1">
      <c r="B110" s="21"/>
      <c r="C110" s="21"/>
      <c r="D110" s="21"/>
      <c r="E110" s="75"/>
      <c r="F110" s="22"/>
      <c r="G110" s="266">
        <v>0</v>
      </c>
      <c r="H110" s="266">
        <f>F110*G110</f>
        <v>0</v>
      </c>
      <c r="I110" s="167"/>
      <c r="J110" s="31"/>
      <c r="K110" s="22"/>
      <c r="L110" s="22"/>
      <c r="M110" s="25"/>
      <c r="N110" s="21"/>
      <c r="O110" s="22"/>
      <c r="P110" s="25"/>
      <c r="Q110" s="26"/>
    </row>
    <row r="111" spans="2:17" s="9" customFormat="1" ht="19.7" customHeight="1">
      <c r="B111" s="21">
        <v>29</v>
      </c>
      <c r="C111" s="21" t="s">
        <v>531</v>
      </c>
      <c r="D111" s="21" t="s">
        <v>531</v>
      </c>
      <c r="E111" s="75" t="s">
        <v>4313</v>
      </c>
      <c r="F111" s="22">
        <v>2</v>
      </c>
      <c r="G111" s="266">
        <v>300</v>
      </c>
      <c r="H111" s="266">
        <f t="shared" ref="H111:H123" si="3">F111*G111</f>
        <v>600</v>
      </c>
      <c r="I111" s="167"/>
      <c r="J111" s="31" t="s">
        <v>695</v>
      </c>
      <c r="K111" s="30" t="s">
        <v>8981</v>
      </c>
      <c r="L111" s="22"/>
      <c r="M111" s="25">
        <v>44082</v>
      </c>
      <c r="N111" s="21"/>
      <c r="O111" s="22"/>
      <c r="P111" s="25">
        <v>44097</v>
      </c>
      <c r="Q111" s="26">
        <v>44097</v>
      </c>
    </row>
    <row r="112" spans="2:17" s="9" customFormat="1" ht="19.7" customHeight="1">
      <c r="B112" s="21">
        <v>29</v>
      </c>
      <c r="C112" s="21" t="s">
        <v>531</v>
      </c>
      <c r="D112" s="21" t="s">
        <v>531</v>
      </c>
      <c r="E112" s="75" t="s">
        <v>7733</v>
      </c>
      <c r="F112" s="22">
        <v>2</v>
      </c>
      <c r="G112" s="266">
        <v>374</v>
      </c>
      <c r="H112" s="266">
        <f t="shared" si="3"/>
        <v>748</v>
      </c>
      <c r="I112" s="167"/>
      <c r="J112" s="31" t="s">
        <v>9038</v>
      </c>
      <c r="K112" s="30" t="s">
        <v>8981</v>
      </c>
      <c r="L112" s="22"/>
      <c r="M112" s="25">
        <v>44082</v>
      </c>
      <c r="N112" s="21"/>
      <c r="O112" s="22"/>
      <c r="P112" s="25">
        <v>44097</v>
      </c>
      <c r="Q112" s="26">
        <v>44097</v>
      </c>
    </row>
    <row r="113" spans="2:17" s="9" customFormat="1" ht="19.7" customHeight="1">
      <c r="B113" s="21">
        <v>29</v>
      </c>
      <c r="C113" s="21" t="s">
        <v>531</v>
      </c>
      <c r="D113" s="21" t="s">
        <v>531</v>
      </c>
      <c r="E113" s="75" t="s">
        <v>1524</v>
      </c>
      <c r="F113" s="22">
        <v>1</v>
      </c>
      <c r="G113" s="266">
        <v>6793</v>
      </c>
      <c r="H113" s="266">
        <f t="shared" si="3"/>
        <v>6793</v>
      </c>
      <c r="I113" s="167"/>
      <c r="J113" s="31" t="s">
        <v>949</v>
      </c>
      <c r="K113" s="30" t="s">
        <v>8981</v>
      </c>
      <c r="L113" s="22"/>
      <c r="M113" s="25">
        <v>44082</v>
      </c>
      <c r="N113" s="21"/>
      <c r="O113" s="22"/>
      <c r="P113" s="25">
        <v>44097</v>
      </c>
      <c r="Q113" s="26">
        <v>44097</v>
      </c>
    </row>
    <row r="114" spans="2:17" s="9" customFormat="1" ht="19.7" customHeight="1">
      <c r="B114" s="21">
        <v>29</v>
      </c>
      <c r="C114" s="21" t="s">
        <v>531</v>
      </c>
      <c r="D114" s="21" t="s">
        <v>531</v>
      </c>
      <c r="E114" s="75" t="s">
        <v>9039</v>
      </c>
      <c r="F114" s="22">
        <v>1</v>
      </c>
      <c r="G114" s="266">
        <v>2205</v>
      </c>
      <c r="H114" s="266">
        <f t="shared" si="3"/>
        <v>2205</v>
      </c>
      <c r="I114" s="167"/>
      <c r="J114" s="31" t="s">
        <v>949</v>
      </c>
      <c r="K114" s="30" t="s">
        <v>8981</v>
      </c>
      <c r="L114" s="22"/>
      <c r="M114" s="25">
        <v>44082</v>
      </c>
      <c r="N114" s="21"/>
      <c r="O114" s="22"/>
      <c r="P114" s="25">
        <v>44097</v>
      </c>
      <c r="Q114" s="26">
        <v>44097</v>
      </c>
    </row>
    <row r="115" spans="2:17" s="9" customFormat="1" ht="19.7" customHeight="1">
      <c r="B115" s="21">
        <v>29</v>
      </c>
      <c r="C115" s="21" t="s">
        <v>531</v>
      </c>
      <c r="D115" s="21" t="s">
        <v>531</v>
      </c>
      <c r="E115" s="75" t="s">
        <v>6683</v>
      </c>
      <c r="F115" s="22">
        <v>1</v>
      </c>
      <c r="G115" s="266">
        <v>861</v>
      </c>
      <c r="H115" s="266">
        <f t="shared" si="3"/>
        <v>861</v>
      </c>
      <c r="I115" s="167"/>
      <c r="J115" s="31" t="s">
        <v>898</v>
      </c>
      <c r="K115" s="30" t="s">
        <v>8981</v>
      </c>
      <c r="L115" s="22"/>
      <c r="M115" s="25">
        <v>44082</v>
      </c>
      <c r="N115" s="21"/>
      <c r="O115" s="22"/>
      <c r="P115" s="25">
        <v>44097</v>
      </c>
      <c r="Q115" s="26">
        <v>44097</v>
      </c>
    </row>
    <row r="116" spans="2:17" s="9" customFormat="1" ht="19.7" customHeight="1">
      <c r="B116" s="21">
        <v>29</v>
      </c>
      <c r="C116" s="21" t="s">
        <v>531</v>
      </c>
      <c r="D116" s="21" t="s">
        <v>531</v>
      </c>
      <c r="E116" s="75" t="s">
        <v>1881</v>
      </c>
      <c r="F116" s="1065">
        <v>0</v>
      </c>
      <c r="G116" s="266">
        <v>1216</v>
      </c>
      <c r="H116" s="266">
        <f t="shared" si="3"/>
        <v>0</v>
      </c>
      <c r="I116" s="167"/>
      <c r="J116" s="31" t="s">
        <v>1437</v>
      </c>
      <c r="K116" s="22" t="s">
        <v>2247</v>
      </c>
      <c r="L116" s="22"/>
      <c r="M116" s="25"/>
      <c r="N116" s="21"/>
      <c r="O116" s="22"/>
      <c r="P116" s="25"/>
      <c r="Q116" s="26"/>
    </row>
    <row r="117" spans="2:17" s="9" customFormat="1" ht="19.7" customHeight="1">
      <c r="B117" s="21">
        <v>29</v>
      </c>
      <c r="C117" s="21" t="s">
        <v>531</v>
      </c>
      <c r="D117" s="21" t="s">
        <v>531</v>
      </c>
      <c r="E117" s="75" t="s">
        <v>1513</v>
      </c>
      <c r="F117" s="1065">
        <v>0</v>
      </c>
      <c r="G117" s="266">
        <v>58</v>
      </c>
      <c r="H117" s="266">
        <f t="shared" si="3"/>
        <v>0</v>
      </c>
      <c r="I117" s="167"/>
      <c r="J117" s="31" t="s">
        <v>1514</v>
      </c>
      <c r="K117" s="22" t="s">
        <v>2247</v>
      </c>
      <c r="L117" s="22"/>
      <c r="M117" s="25"/>
      <c r="N117" s="21"/>
      <c r="O117" s="22"/>
      <c r="P117" s="25"/>
      <c r="Q117" s="26"/>
    </row>
    <row r="118" spans="2:17" s="9" customFormat="1" ht="19.7" customHeight="1">
      <c r="B118" s="21">
        <v>29</v>
      </c>
      <c r="C118" s="21" t="s">
        <v>2707</v>
      </c>
      <c r="D118" s="21" t="s">
        <v>531</v>
      </c>
      <c r="E118" s="75" t="s">
        <v>1518</v>
      </c>
      <c r="F118" s="22">
        <v>6</v>
      </c>
      <c r="G118" s="266">
        <v>154</v>
      </c>
      <c r="H118" s="266">
        <f t="shared" si="3"/>
        <v>924</v>
      </c>
      <c r="I118" s="167"/>
      <c r="J118" s="31" t="s">
        <v>1519</v>
      </c>
      <c r="K118" s="30" t="s">
        <v>8981</v>
      </c>
      <c r="L118" s="22"/>
      <c r="M118" s="25">
        <v>44082</v>
      </c>
      <c r="N118" s="21"/>
      <c r="O118" s="22"/>
      <c r="P118" s="25">
        <v>44097</v>
      </c>
      <c r="Q118" s="26">
        <v>44097</v>
      </c>
    </row>
    <row r="119" spans="2:17" s="9" customFormat="1" ht="19.7" customHeight="1">
      <c r="B119" s="21">
        <v>29</v>
      </c>
      <c r="C119" s="21" t="s">
        <v>2707</v>
      </c>
      <c r="D119" s="21" t="s">
        <v>531</v>
      </c>
      <c r="E119" s="75" t="s">
        <v>9040</v>
      </c>
      <c r="F119" s="22">
        <v>3</v>
      </c>
      <c r="G119" s="266">
        <v>174</v>
      </c>
      <c r="H119" s="266">
        <f t="shared" si="3"/>
        <v>522</v>
      </c>
      <c r="I119" s="167"/>
      <c r="J119" s="31" t="s">
        <v>1519</v>
      </c>
      <c r="K119" s="30" t="s">
        <v>8981</v>
      </c>
      <c r="L119" s="22"/>
      <c r="M119" s="25">
        <v>44082</v>
      </c>
      <c r="N119" s="21"/>
      <c r="O119" s="22"/>
      <c r="P119" s="25">
        <v>44097</v>
      </c>
      <c r="Q119" s="26">
        <v>44097</v>
      </c>
    </row>
    <row r="120" spans="2:17" s="9" customFormat="1" ht="19.7" customHeight="1">
      <c r="B120" s="21">
        <v>29</v>
      </c>
      <c r="C120" s="21" t="s">
        <v>9041</v>
      </c>
      <c r="D120" s="21" t="s">
        <v>531</v>
      </c>
      <c r="E120" s="75" t="s">
        <v>9042</v>
      </c>
      <c r="F120" s="22">
        <v>1</v>
      </c>
      <c r="G120" s="266">
        <v>2489</v>
      </c>
      <c r="H120" s="266">
        <f t="shared" si="3"/>
        <v>2489</v>
      </c>
      <c r="I120" s="167"/>
      <c r="J120" s="31" t="s">
        <v>9043</v>
      </c>
      <c r="K120" s="30" t="s">
        <v>8981</v>
      </c>
      <c r="L120" s="22"/>
      <c r="M120" s="25">
        <v>44082</v>
      </c>
      <c r="N120" s="21"/>
      <c r="O120" s="22"/>
      <c r="P120" s="25">
        <v>44097</v>
      </c>
      <c r="Q120" s="26">
        <v>44097</v>
      </c>
    </row>
    <row r="121" spans="2:17" s="9" customFormat="1" ht="19.7" customHeight="1">
      <c r="B121" s="21">
        <v>29</v>
      </c>
      <c r="C121" s="21" t="s">
        <v>6848</v>
      </c>
      <c r="D121" s="21" t="s">
        <v>531</v>
      </c>
      <c r="E121" s="75" t="s">
        <v>4350</v>
      </c>
      <c r="F121" s="22">
        <v>10</v>
      </c>
      <c r="G121" s="266">
        <v>195</v>
      </c>
      <c r="H121" s="266">
        <f t="shared" si="3"/>
        <v>1950</v>
      </c>
      <c r="I121" s="167"/>
      <c r="J121" s="31" t="s">
        <v>4351</v>
      </c>
      <c r="K121" s="30" t="s">
        <v>8981</v>
      </c>
      <c r="L121" s="22"/>
      <c r="M121" s="25">
        <v>44082</v>
      </c>
      <c r="N121" s="21"/>
      <c r="O121" s="22"/>
      <c r="P121" s="25">
        <v>44097</v>
      </c>
      <c r="Q121" s="26">
        <v>44097</v>
      </c>
    </row>
    <row r="122" spans="2:17" s="9" customFormat="1" ht="19.7" customHeight="1">
      <c r="B122" s="21">
        <v>29</v>
      </c>
      <c r="C122" s="21" t="s">
        <v>531</v>
      </c>
      <c r="D122" s="21" t="s">
        <v>531</v>
      </c>
      <c r="E122" s="75" t="s">
        <v>9044</v>
      </c>
      <c r="F122" s="22">
        <v>1</v>
      </c>
      <c r="G122" s="266">
        <v>441</v>
      </c>
      <c r="H122" s="266">
        <f t="shared" si="3"/>
        <v>441</v>
      </c>
      <c r="I122" s="167"/>
      <c r="J122" s="31" t="s">
        <v>9045</v>
      </c>
      <c r="K122" s="30" t="s">
        <v>8981</v>
      </c>
      <c r="L122" s="22"/>
      <c r="M122" s="25">
        <v>44082</v>
      </c>
      <c r="N122" s="21"/>
      <c r="O122" s="22"/>
      <c r="P122" s="25">
        <v>44097</v>
      </c>
      <c r="Q122" s="26">
        <v>44097</v>
      </c>
    </row>
    <row r="123" spans="2:17" s="9" customFormat="1" ht="19.7" customHeight="1">
      <c r="B123" s="21">
        <v>29</v>
      </c>
      <c r="C123" s="21" t="s">
        <v>1489</v>
      </c>
      <c r="D123" s="21" t="s">
        <v>531</v>
      </c>
      <c r="E123" s="75" t="s">
        <v>9046</v>
      </c>
      <c r="F123" s="22">
        <v>2</v>
      </c>
      <c r="G123" s="266">
        <v>1650</v>
      </c>
      <c r="H123" s="266">
        <f t="shared" si="3"/>
        <v>3300</v>
      </c>
      <c r="I123" s="167"/>
      <c r="J123" s="31" t="s">
        <v>894</v>
      </c>
      <c r="K123" s="30" t="s">
        <v>8981</v>
      </c>
      <c r="L123" s="22"/>
      <c r="M123" s="25">
        <v>44082</v>
      </c>
      <c r="N123" s="21"/>
      <c r="O123" s="22"/>
      <c r="P123" s="25">
        <v>44097</v>
      </c>
      <c r="Q123" s="26">
        <v>44097</v>
      </c>
    </row>
    <row r="124" spans="2:17" s="9" customFormat="1" ht="19.7" customHeight="1">
      <c r="B124" s="21"/>
      <c r="C124" s="21"/>
      <c r="D124" s="21"/>
      <c r="E124" s="75"/>
      <c r="F124" s="22"/>
      <c r="G124" s="266"/>
      <c r="H124" s="266"/>
      <c r="I124" s="167"/>
      <c r="J124" s="31"/>
      <c r="K124" s="44"/>
      <c r="L124" s="22"/>
      <c r="M124" s="25"/>
      <c r="N124" s="21"/>
      <c r="O124" s="32"/>
      <c r="P124" s="25"/>
      <c r="Q124" s="26"/>
    </row>
    <row r="125" spans="2:17" s="9" customFormat="1" ht="19.7" customHeight="1">
      <c r="B125" s="21">
        <v>22</v>
      </c>
      <c r="C125" s="21" t="s">
        <v>531</v>
      </c>
      <c r="D125" s="21" t="s">
        <v>531</v>
      </c>
      <c r="E125" s="75" t="s">
        <v>9047</v>
      </c>
      <c r="F125" s="22">
        <v>2</v>
      </c>
      <c r="G125" s="266">
        <v>860</v>
      </c>
      <c r="H125" s="266">
        <f t="shared" ref="H125:H184" si="4">F125*G125</f>
        <v>1720</v>
      </c>
      <c r="I125" s="167"/>
      <c r="J125" s="31" t="s">
        <v>9048</v>
      </c>
      <c r="K125" s="30" t="s">
        <v>8981</v>
      </c>
      <c r="L125" s="22"/>
      <c r="M125" s="25">
        <v>44083</v>
      </c>
      <c r="N125" s="21"/>
      <c r="O125" s="22"/>
      <c r="P125" s="25">
        <v>44097</v>
      </c>
      <c r="Q125" s="26">
        <v>44097</v>
      </c>
    </row>
    <row r="126" spans="2:17" s="9" customFormat="1" ht="19.7" customHeight="1">
      <c r="B126" s="21">
        <v>22</v>
      </c>
      <c r="C126" s="21" t="s">
        <v>531</v>
      </c>
      <c r="D126" s="21" t="s">
        <v>531</v>
      </c>
      <c r="E126" s="75" t="s">
        <v>9049</v>
      </c>
      <c r="F126" s="22">
        <v>2</v>
      </c>
      <c r="G126" s="266">
        <v>2000</v>
      </c>
      <c r="H126" s="266">
        <f t="shared" si="4"/>
        <v>4000</v>
      </c>
      <c r="I126" s="167"/>
      <c r="J126" s="31" t="s">
        <v>9048</v>
      </c>
      <c r="K126" s="30" t="s">
        <v>8981</v>
      </c>
      <c r="L126" s="22"/>
      <c r="M126" s="25">
        <v>44083</v>
      </c>
      <c r="N126" s="21"/>
      <c r="O126" s="22"/>
      <c r="P126" s="25">
        <v>44097</v>
      </c>
      <c r="Q126" s="26">
        <v>44097</v>
      </c>
    </row>
    <row r="127" spans="2:17" s="9" customFormat="1" ht="19.7" customHeight="1">
      <c r="B127" s="21">
        <v>22</v>
      </c>
      <c r="C127" s="21" t="s">
        <v>531</v>
      </c>
      <c r="D127" s="21" t="s">
        <v>531</v>
      </c>
      <c r="E127" s="75" t="s">
        <v>7130</v>
      </c>
      <c r="F127" s="22">
        <v>2</v>
      </c>
      <c r="G127" s="266">
        <v>370</v>
      </c>
      <c r="H127" s="266">
        <f t="shared" si="4"/>
        <v>740</v>
      </c>
      <c r="I127" s="167"/>
      <c r="J127" s="31" t="s">
        <v>9048</v>
      </c>
      <c r="K127" s="30" t="s">
        <v>8981</v>
      </c>
      <c r="L127" s="22"/>
      <c r="M127" s="25">
        <v>44083</v>
      </c>
      <c r="N127" s="21"/>
      <c r="O127" s="22"/>
      <c r="P127" s="25">
        <v>44097</v>
      </c>
      <c r="Q127" s="26">
        <v>44097</v>
      </c>
    </row>
    <row r="128" spans="2:17" s="9" customFormat="1" ht="19.7" customHeight="1">
      <c r="B128" s="21">
        <v>22</v>
      </c>
      <c r="C128" s="21" t="s">
        <v>531</v>
      </c>
      <c r="D128" s="21" t="s">
        <v>531</v>
      </c>
      <c r="E128" s="75" t="s">
        <v>4181</v>
      </c>
      <c r="F128" s="22">
        <v>6</v>
      </c>
      <c r="G128" s="266">
        <v>370</v>
      </c>
      <c r="H128" s="266">
        <f t="shared" si="4"/>
        <v>2220</v>
      </c>
      <c r="I128" s="167"/>
      <c r="J128" s="31" t="s">
        <v>9048</v>
      </c>
      <c r="K128" s="30" t="s">
        <v>8981</v>
      </c>
      <c r="L128" s="22"/>
      <c r="M128" s="25">
        <v>44083</v>
      </c>
      <c r="N128" s="21"/>
      <c r="O128" s="22"/>
      <c r="P128" s="25">
        <v>44097</v>
      </c>
      <c r="Q128" s="26">
        <v>44097</v>
      </c>
    </row>
    <row r="129" spans="2:17" s="9" customFormat="1" ht="19.7" customHeight="1">
      <c r="B129" s="21">
        <v>22</v>
      </c>
      <c r="C129" s="21" t="s">
        <v>531</v>
      </c>
      <c r="D129" s="21" t="s">
        <v>531</v>
      </c>
      <c r="E129" s="75" t="s">
        <v>7845</v>
      </c>
      <c r="F129" s="22">
        <v>3</v>
      </c>
      <c r="G129" s="266">
        <v>610</v>
      </c>
      <c r="H129" s="266">
        <f t="shared" si="4"/>
        <v>1830</v>
      </c>
      <c r="I129" s="167"/>
      <c r="J129" s="31" t="s">
        <v>9048</v>
      </c>
      <c r="K129" s="30" t="s">
        <v>8981</v>
      </c>
      <c r="L129" s="22"/>
      <c r="M129" s="25">
        <v>44083</v>
      </c>
      <c r="N129" s="21"/>
      <c r="O129" s="22"/>
      <c r="P129" s="25">
        <v>44097</v>
      </c>
      <c r="Q129" s="26">
        <v>44097</v>
      </c>
    </row>
    <row r="130" spans="2:17" s="9" customFormat="1" ht="19.7" customHeight="1">
      <c r="B130" s="21">
        <v>22</v>
      </c>
      <c r="C130" s="21" t="s">
        <v>531</v>
      </c>
      <c r="D130" s="21" t="s">
        <v>531</v>
      </c>
      <c r="E130" s="75" t="s">
        <v>9050</v>
      </c>
      <c r="F130" s="22">
        <v>2</v>
      </c>
      <c r="G130" s="266">
        <v>1810</v>
      </c>
      <c r="H130" s="266">
        <f t="shared" si="4"/>
        <v>3620</v>
      </c>
      <c r="I130" s="167"/>
      <c r="J130" s="31" t="s">
        <v>9048</v>
      </c>
      <c r="K130" s="30" t="s">
        <v>8981</v>
      </c>
      <c r="L130" s="22"/>
      <c r="M130" s="25">
        <v>44083</v>
      </c>
      <c r="N130" s="21"/>
      <c r="O130" s="22"/>
      <c r="P130" s="25">
        <v>44097</v>
      </c>
      <c r="Q130" s="26">
        <v>44097</v>
      </c>
    </row>
    <row r="131" spans="2:17" s="9" customFormat="1" ht="19.7" customHeight="1">
      <c r="B131" s="21">
        <v>22</v>
      </c>
      <c r="C131" s="21" t="s">
        <v>531</v>
      </c>
      <c r="D131" s="21" t="s">
        <v>531</v>
      </c>
      <c r="E131" s="75" t="s">
        <v>9051</v>
      </c>
      <c r="F131" s="22">
        <v>1</v>
      </c>
      <c r="G131" s="266">
        <v>1360</v>
      </c>
      <c r="H131" s="266">
        <f t="shared" si="4"/>
        <v>1360</v>
      </c>
      <c r="I131" s="167"/>
      <c r="J131" s="31" t="s">
        <v>9048</v>
      </c>
      <c r="K131" s="30" t="s">
        <v>8981</v>
      </c>
      <c r="L131" s="22"/>
      <c r="M131" s="25">
        <v>44083</v>
      </c>
      <c r="N131" s="21"/>
      <c r="O131" s="22"/>
      <c r="P131" s="25">
        <v>44097</v>
      </c>
      <c r="Q131" s="26">
        <v>44097</v>
      </c>
    </row>
    <row r="132" spans="2:17" s="9" customFormat="1" ht="19.7" customHeight="1">
      <c r="B132" s="21">
        <v>22</v>
      </c>
      <c r="C132" s="21" t="s">
        <v>531</v>
      </c>
      <c r="D132" s="21" t="s">
        <v>531</v>
      </c>
      <c r="E132" s="75" t="s">
        <v>9052</v>
      </c>
      <c r="F132" s="22">
        <v>1</v>
      </c>
      <c r="G132" s="266">
        <v>630</v>
      </c>
      <c r="H132" s="266">
        <f t="shared" si="4"/>
        <v>630</v>
      </c>
      <c r="I132" s="167"/>
      <c r="J132" s="31" t="s">
        <v>9048</v>
      </c>
      <c r="K132" s="30" t="s">
        <v>8981</v>
      </c>
      <c r="L132" s="22"/>
      <c r="M132" s="25">
        <v>44083</v>
      </c>
      <c r="N132" s="21"/>
      <c r="O132" s="22"/>
      <c r="P132" s="25">
        <v>44097</v>
      </c>
      <c r="Q132" s="26">
        <v>44097</v>
      </c>
    </row>
    <row r="133" spans="2:17" s="9" customFormat="1" ht="19.7" customHeight="1">
      <c r="B133" s="21">
        <v>22</v>
      </c>
      <c r="C133" s="21" t="s">
        <v>531</v>
      </c>
      <c r="D133" s="21" t="s">
        <v>531</v>
      </c>
      <c r="E133" s="75" t="s">
        <v>4175</v>
      </c>
      <c r="F133" s="22">
        <v>2</v>
      </c>
      <c r="G133" s="266">
        <v>780</v>
      </c>
      <c r="H133" s="266">
        <f t="shared" si="4"/>
        <v>1560</v>
      </c>
      <c r="I133" s="167"/>
      <c r="J133" s="31" t="s">
        <v>9048</v>
      </c>
      <c r="K133" s="30" t="s">
        <v>8981</v>
      </c>
      <c r="L133" s="22"/>
      <c r="M133" s="25">
        <v>44083</v>
      </c>
      <c r="N133" s="21"/>
      <c r="O133" s="22"/>
      <c r="P133" s="25">
        <v>44097</v>
      </c>
      <c r="Q133" s="26">
        <v>44097</v>
      </c>
    </row>
    <row r="134" spans="2:17" s="9" customFormat="1" ht="19.7" customHeight="1">
      <c r="B134" s="21">
        <v>22</v>
      </c>
      <c r="C134" s="21" t="s">
        <v>531</v>
      </c>
      <c r="D134" s="21" t="s">
        <v>531</v>
      </c>
      <c r="E134" s="75" t="s">
        <v>4176</v>
      </c>
      <c r="F134" s="22">
        <v>2</v>
      </c>
      <c r="G134" s="266">
        <v>1780</v>
      </c>
      <c r="H134" s="266">
        <f t="shared" si="4"/>
        <v>3560</v>
      </c>
      <c r="I134" s="167"/>
      <c r="J134" s="31" t="s">
        <v>9048</v>
      </c>
      <c r="K134" s="30" t="s">
        <v>8981</v>
      </c>
      <c r="L134" s="22"/>
      <c r="M134" s="25">
        <v>44083</v>
      </c>
      <c r="N134" s="21"/>
      <c r="O134" s="22"/>
      <c r="P134" s="25">
        <v>44097</v>
      </c>
      <c r="Q134" s="26">
        <v>44097</v>
      </c>
    </row>
    <row r="135" spans="2:17" s="9" customFormat="1" ht="19.7" customHeight="1">
      <c r="B135" s="21">
        <v>22</v>
      </c>
      <c r="C135" s="21" t="s">
        <v>531</v>
      </c>
      <c r="D135" s="21" t="s">
        <v>531</v>
      </c>
      <c r="E135" s="75" t="s">
        <v>9053</v>
      </c>
      <c r="F135" s="22">
        <v>2</v>
      </c>
      <c r="G135" s="266">
        <v>820</v>
      </c>
      <c r="H135" s="266">
        <f t="shared" si="4"/>
        <v>1640</v>
      </c>
      <c r="I135" s="167"/>
      <c r="J135" s="31" t="s">
        <v>9048</v>
      </c>
      <c r="K135" s="30" t="s">
        <v>8981</v>
      </c>
      <c r="L135" s="22"/>
      <c r="M135" s="25">
        <v>44083</v>
      </c>
      <c r="N135" s="21"/>
      <c r="O135" s="22"/>
      <c r="P135" s="25">
        <v>44097</v>
      </c>
      <c r="Q135" s="26">
        <v>44097</v>
      </c>
    </row>
    <row r="136" spans="2:17" s="9" customFormat="1" ht="19.7" customHeight="1">
      <c r="B136" s="21">
        <v>22</v>
      </c>
      <c r="C136" s="21" t="s">
        <v>531</v>
      </c>
      <c r="D136" s="21" t="s">
        <v>531</v>
      </c>
      <c r="E136" s="75" t="s">
        <v>9054</v>
      </c>
      <c r="F136" s="22">
        <v>4</v>
      </c>
      <c r="G136" s="266">
        <v>1600</v>
      </c>
      <c r="H136" s="266">
        <f t="shared" si="4"/>
        <v>6400</v>
      </c>
      <c r="I136" s="167"/>
      <c r="J136" s="31" t="s">
        <v>9055</v>
      </c>
      <c r="K136" s="30" t="s">
        <v>8981</v>
      </c>
      <c r="L136" s="22"/>
      <c r="M136" s="25">
        <v>44083</v>
      </c>
      <c r="N136" s="21"/>
      <c r="O136" s="22"/>
      <c r="P136" s="25">
        <v>44097</v>
      </c>
      <c r="Q136" s="26">
        <v>44097</v>
      </c>
    </row>
    <row r="137" spans="2:17" s="9" customFormat="1" ht="19.7" customHeight="1">
      <c r="B137" s="21">
        <v>22</v>
      </c>
      <c r="C137" s="21" t="s">
        <v>531</v>
      </c>
      <c r="D137" s="21" t="s">
        <v>531</v>
      </c>
      <c r="E137" s="75" t="s">
        <v>9056</v>
      </c>
      <c r="F137" s="22">
        <v>2</v>
      </c>
      <c r="G137" s="266">
        <v>280</v>
      </c>
      <c r="H137" s="266">
        <f t="shared" si="4"/>
        <v>560</v>
      </c>
      <c r="I137" s="167"/>
      <c r="J137" s="31" t="s">
        <v>9055</v>
      </c>
      <c r="K137" s="30" t="s">
        <v>8981</v>
      </c>
      <c r="L137" s="22"/>
      <c r="M137" s="25">
        <v>44083</v>
      </c>
      <c r="N137" s="21"/>
      <c r="O137" s="22"/>
      <c r="P137" s="25">
        <v>44097</v>
      </c>
      <c r="Q137" s="26">
        <v>44097</v>
      </c>
    </row>
    <row r="138" spans="2:17" s="9" customFormat="1" ht="19.7" customHeight="1">
      <c r="B138" s="21">
        <v>22</v>
      </c>
      <c r="C138" s="21" t="s">
        <v>531</v>
      </c>
      <c r="D138" s="21" t="s">
        <v>531</v>
      </c>
      <c r="E138" s="75" t="s">
        <v>9057</v>
      </c>
      <c r="F138" s="22">
        <v>2</v>
      </c>
      <c r="G138" s="266">
        <v>310</v>
      </c>
      <c r="H138" s="266">
        <f t="shared" si="4"/>
        <v>620</v>
      </c>
      <c r="I138" s="167"/>
      <c r="J138" s="31" t="s">
        <v>9055</v>
      </c>
      <c r="K138" s="30" t="s">
        <v>8981</v>
      </c>
      <c r="L138" s="22"/>
      <c r="M138" s="25">
        <v>44083</v>
      </c>
      <c r="N138" s="21"/>
      <c r="O138" s="22"/>
      <c r="P138" s="25">
        <v>44097</v>
      </c>
      <c r="Q138" s="26">
        <v>44097</v>
      </c>
    </row>
    <row r="139" spans="2:17" s="9" customFormat="1" ht="19.7" customHeight="1">
      <c r="B139" s="21">
        <v>22</v>
      </c>
      <c r="C139" s="21" t="s">
        <v>531</v>
      </c>
      <c r="D139" s="21" t="s">
        <v>531</v>
      </c>
      <c r="E139" s="75" t="s">
        <v>9058</v>
      </c>
      <c r="F139" s="22">
        <v>4</v>
      </c>
      <c r="G139" s="266">
        <v>1580</v>
      </c>
      <c r="H139" s="266">
        <f t="shared" si="4"/>
        <v>6320</v>
      </c>
      <c r="I139" s="167"/>
      <c r="J139" s="31" t="s">
        <v>6951</v>
      </c>
      <c r="K139" s="30" t="s">
        <v>8981</v>
      </c>
      <c r="L139" s="22"/>
      <c r="M139" s="25">
        <v>44083</v>
      </c>
      <c r="N139" s="21"/>
      <c r="O139" s="22"/>
      <c r="P139" s="25">
        <v>44097</v>
      </c>
      <c r="Q139" s="26">
        <v>44097</v>
      </c>
    </row>
    <row r="140" spans="2:17" s="9" customFormat="1" ht="19.7" customHeight="1">
      <c r="B140" s="21">
        <v>22</v>
      </c>
      <c r="C140" s="21" t="s">
        <v>531</v>
      </c>
      <c r="D140" s="21" t="s">
        <v>531</v>
      </c>
      <c r="E140" s="75" t="s">
        <v>7768</v>
      </c>
      <c r="F140" s="22">
        <v>4</v>
      </c>
      <c r="G140" s="266">
        <v>1630</v>
      </c>
      <c r="H140" s="266">
        <f t="shared" si="4"/>
        <v>6520</v>
      </c>
      <c r="I140" s="167"/>
      <c r="J140" s="31" t="s">
        <v>6951</v>
      </c>
      <c r="K140" s="30" t="s">
        <v>8981</v>
      </c>
      <c r="L140" s="22"/>
      <c r="M140" s="25">
        <v>44083</v>
      </c>
      <c r="N140" s="21"/>
      <c r="O140" s="22"/>
      <c r="P140" s="25">
        <v>44097</v>
      </c>
      <c r="Q140" s="26">
        <v>44097</v>
      </c>
    </row>
    <row r="141" spans="2:17" s="9" customFormat="1" ht="19.7" customHeight="1">
      <c r="B141" s="21">
        <v>22</v>
      </c>
      <c r="C141" s="21" t="s">
        <v>531</v>
      </c>
      <c r="D141" s="21" t="s">
        <v>531</v>
      </c>
      <c r="E141" s="75" t="s">
        <v>9059</v>
      </c>
      <c r="F141" s="22">
        <v>1</v>
      </c>
      <c r="G141" s="266">
        <v>2630</v>
      </c>
      <c r="H141" s="266">
        <f t="shared" si="4"/>
        <v>2630</v>
      </c>
      <c r="I141" s="167"/>
      <c r="J141" s="31" t="s">
        <v>6951</v>
      </c>
      <c r="K141" s="30" t="s">
        <v>8981</v>
      </c>
      <c r="L141" s="22"/>
      <c r="M141" s="25">
        <v>44083</v>
      </c>
      <c r="N141" s="21"/>
      <c r="O141" s="22"/>
      <c r="P141" s="25">
        <v>44097</v>
      </c>
      <c r="Q141" s="26">
        <v>44097</v>
      </c>
    </row>
    <row r="142" spans="2:17" s="9" customFormat="1" ht="19.7" customHeight="1">
      <c r="B142" s="21">
        <v>22</v>
      </c>
      <c r="C142" s="21" t="s">
        <v>531</v>
      </c>
      <c r="D142" s="21" t="s">
        <v>531</v>
      </c>
      <c r="E142" s="75" t="s">
        <v>4146</v>
      </c>
      <c r="F142" s="22">
        <v>4</v>
      </c>
      <c r="G142" s="266">
        <v>2110</v>
      </c>
      <c r="H142" s="266">
        <f t="shared" si="4"/>
        <v>8440</v>
      </c>
      <c r="I142" s="167"/>
      <c r="J142" s="31" t="s">
        <v>6951</v>
      </c>
      <c r="K142" s="30" t="s">
        <v>8981</v>
      </c>
      <c r="L142" s="22"/>
      <c r="M142" s="25">
        <v>44083</v>
      </c>
      <c r="N142" s="21"/>
      <c r="O142" s="22"/>
      <c r="P142" s="25">
        <v>44097</v>
      </c>
      <c r="Q142" s="26">
        <v>44097</v>
      </c>
    </row>
    <row r="143" spans="2:17" s="9" customFormat="1" ht="19.7" customHeight="1">
      <c r="B143" s="21">
        <v>22</v>
      </c>
      <c r="C143" s="21" t="s">
        <v>531</v>
      </c>
      <c r="D143" s="21" t="s">
        <v>531</v>
      </c>
      <c r="E143" s="75" t="s">
        <v>9060</v>
      </c>
      <c r="F143" s="22">
        <v>2</v>
      </c>
      <c r="G143" s="266">
        <v>2670</v>
      </c>
      <c r="H143" s="266">
        <f t="shared" si="4"/>
        <v>5340</v>
      </c>
      <c r="I143" s="167"/>
      <c r="J143" s="31" t="s">
        <v>6951</v>
      </c>
      <c r="K143" s="30" t="s">
        <v>8981</v>
      </c>
      <c r="L143" s="22"/>
      <c r="M143" s="25">
        <v>44083</v>
      </c>
      <c r="N143" s="21"/>
      <c r="O143" s="22"/>
      <c r="P143" s="25">
        <v>44097</v>
      </c>
      <c r="Q143" s="26">
        <v>44097</v>
      </c>
    </row>
    <row r="144" spans="2:17" s="9" customFormat="1" ht="19.7" customHeight="1">
      <c r="B144" s="21">
        <v>22</v>
      </c>
      <c r="C144" s="21" t="s">
        <v>531</v>
      </c>
      <c r="D144" s="21" t="s">
        <v>531</v>
      </c>
      <c r="E144" s="75" t="s">
        <v>9061</v>
      </c>
      <c r="F144" s="22">
        <v>1</v>
      </c>
      <c r="G144" s="266">
        <v>970</v>
      </c>
      <c r="H144" s="266">
        <f t="shared" si="4"/>
        <v>970</v>
      </c>
      <c r="I144" s="167"/>
      <c r="J144" s="31" t="s">
        <v>6951</v>
      </c>
      <c r="K144" s="30" t="s">
        <v>8981</v>
      </c>
      <c r="L144" s="22"/>
      <c r="M144" s="25">
        <v>44083</v>
      </c>
      <c r="N144" s="21"/>
      <c r="O144" s="22"/>
      <c r="P144" s="25">
        <v>44097</v>
      </c>
      <c r="Q144" s="26">
        <v>44097</v>
      </c>
    </row>
    <row r="145" spans="2:17" s="9" customFormat="1" ht="19.7" customHeight="1">
      <c r="B145" s="21">
        <v>22</v>
      </c>
      <c r="C145" s="21" t="s">
        <v>531</v>
      </c>
      <c r="D145" s="21" t="s">
        <v>531</v>
      </c>
      <c r="E145" s="75" t="s">
        <v>2101</v>
      </c>
      <c r="F145" s="22">
        <v>1</v>
      </c>
      <c r="G145" s="266">
        <v>370</v>
      </c>
      <c r="H145" s="266">
        <f t="shared" si="4"/>
        <v>370</v>
      </c>
      <c r="I145" s="167"/>
      <c r="J145" s="31" t="s">
        <v>6951</v>
      </c>
      <c r="K145" s="30" t="s">
        <v>8981</v>
      </c>
      <c r="L145" s="22"/>
      <c r="M145" s="25">
        <v>44083</v>
      </c>
      <c r="N145" s="21"/>
      <c r="O145" s="22"/>
      <c r="P145" s="25">
        <v>44097</v>
      </c>
      <c r="Q145" s="26">
        <v>44097</v>
      </c>
    </row>
    <row r="146" spans="2:17" s="9" customFormat="1" ht="19.7" customHeight="1">
      <c r="B146" s="21">
        <v>22</v>
      </c>
      <c r="C146" s="21" t="s">
        <v>531</v>
      </c>
      <c r="D146" s="21" t="s">
        <v>531</v>
      </c>
      <c r="E146" s="75" t="s">
        <v>4187</v>
      </c>
      <c r="F146" s="22">
        <v>4</v>
      </c>
      <c r="G146" s="266">
        <v>6660</v>
      </c>
      <c r="H146" s="266">
        <f t="shared" si="4"/>
        <v>26640</v>
      </c>
      <c r="I146" s="167"/>
      <c r="J146" s="31" t="s">
        <v>9062</v>
      </c>
      <c r="K146" s="30" t="s">
        <v>8981</v>
      </c>
      <c r="L146" s="22"/>
      <c r="M146" s="25">
        <v>44083</v>
      </c>
      <c r="N146" s="21"/>
      <c r="O146" s="22"/>
      <c r="P146" s="25">
        <v>44097</v>
      </c>
      <c r="Q146" s="26">
        <v>44097</v>
      </c>
    </row>
    <row r="147" spans="2:17" s="9" customFormat="1" ht="19.7" customHeight="1">
      <c r="B147" s="21">
        <v>22</v>
      </c>
      <c r="C147" s="21" t="s">
        <v>531</v>
      </c>
      <c r="D147" s="21" t="s">
        <v>531</v>
      </c>
      <c r="E147" s="75" t="s">
        <v>9063</v>
      </c>
      <c r="F147" s="22">
        <v>1</v>
      </c>
      <c r="G147" s="266">
        <v>10920</v>
      </c>
      <c r="H147" s="266">
        <f t="shared" si="4"/>
        <v>10920</v>
      </c>
      <c r="I147" s="167"/>
      <c r="J147" s="31" t="s">
        <v>7315</v>
      </c>
      <c r="K147" s="30" t="s">
        <v>8981</v>
      </c>
      <c r="L147" s="22"/>
      <c r="M147" s="25">
        <v>44083</v>
      </c>
      <c r="N147" s="21"/>
      <c r="O147" s="22"/>
      <c r="P147" s="25">
        <v>44097</v>
      </c>
      <c r="Q147" s="26">
        <v>44097</v>
      </c>
    </row>
    <row r="148" spans="2:17" s="9" customFormat="1" ht="19.7" customHeight="1">
      <c r="B148" s="21">
        <v>22</v>
      </c>
      <c r="C148" s="21" t="s">
        <v>531</v>
      </c>
      <c r="D148" s="21" t="s">
        <v>531</v>
      </c>
      <c r="E148" s="75" t="s">
        <v>9064</v>
      </c>
      <c r="F148" s="22">
        <v>4</v>
      </c>
      <c r="G148" s="266">
        <v>55</v>
      </c>
      <c r="H148" s="266">
        <f t="shared" si="4"/>
        <v>220</v>
      </c>
      <c r="I148" s="167"/>
      <c r="J148" s="31" t="s">
        <v>2678</v>
      </c>
      <c r="K148" s="30" t="s">
        <v>8981</v>
      </c>
      <c r="L148" s="22"/>
      <c r="M148" s="25">
        <v>44083</v>
      </c>
      <c r="N148" s="21"/>
      <c r="O148" s="22"/>
      <c r="P148" s="25">
        <v>44097</v>
      </c>
      <c r="Q148" s="26">
        <v>44097</v>
      </c>
    </row>
    <row r="149" spans="2:17" s="9" customFormat="1" ht="19.7" customHeight="1">
      <c r="B149" s="21">
        <v>22</v>
      </c>
      <c r="C149" s="21" t="s">
        <v>1458</v>
      </c>
      <c r="D149" s="21" t="s">
        <v>531</v>
      </c>
      <c r="E149" s="75" t="s">
        <v>9065</v>
      </c>
      <c r="F149" s="22">
        <v>80</v>
      </c>
      <c r="G149" s="266">
        <v>6</v>
      </c>
      <c r="H149" s="266">
        <f t="shared" si="4"/>
        <v>480</v>
      </c>
      <c r="I149" s="167"/>
      <c r="J149" s="31" t="s">
        <v>6844</v>
      </c>
      <c r="K149" s="30" t="s">
        <v>8981</v>
      </c>
      <c r="L149" s="22"/>
      <c r="M149" s="25">
        <v>44083</v>
      </c>
      <c r="N149" s="21"/>
      <c r="O149" s="22"/>
      <c r="P149" s="25">
        <v>44097</v>
      </c>
      <c r="Q149" s="26">
        <v>44097</v>
      </c>
    </row>
    <row r="150" spans="2:17" s="9" customFormat="1" ht="19.7" customHeight="1">
      <c r="B150" s="21">
        <v>22</v>
      </c>
      <c r="C150" s="21" t="s">
        <v>1458</v>
      </c>
      <c r="D150" s="21" t="s">
        <v>531</v>
      </c>
      <c r="E150" s="75" t="s">
        <v>9066</v>
      </c>
      <c r="F150" s="22">
        <v>16</v>
      </c>
      <c r="G150" s="266">
        <v>31</v>
      </c>
      <c r="H150" s="266">
        <f t="shared" si="4"/>
        <v>496</v>
      </c>
      <c r="I150" s="167"/>
      <c r="J150" s="31" t="s">
        <v>6846</v>
      </c>
      <c r="K150" s="30" t="s">
        <v>8981</v>
      </c>
      <c r="L150" s="22"/>
      <c r="M150" s="25">
        <v>44083</v>
      </c>
      <c r="N150" s="21"/>
      <c r="O150" s="22"/>
      <c r="P150" s="25">
        <v>44097</v>
      </c>
      <c r="Q150" s="26">
        <v>44097</v>
      </c>
    </row>
    <row r="151" spans="2:17" s="9" customFormat="1" ht="19.7" customHeight="1">
      <c r="B151" s="21">
        <v>22</v>
      </c>
      <c r="C151" s="21" t="s">
        <v>531</v>
      </c>
      <c r="D151" s="21" t="s">
        <v>531</v>
      </c>
      <c r="E151" s="75" t="s">
        <v>4189</v>
      </c>
      <c r="F151" s="22">
        <v>26</v>
      </c>
      <c r="G151" s="266">
        <v>265</v>
      </c>
      <c r="H151" s="266">
        <f t="shared" si="4"/>
        <v>6890</v>
      </c>
      <c r="I151" s="167"/>
      <c r="J151" s="31" t="s">
        <v>9067</v>
      </c>
      <c r="K151" s="30" t="s">
        <v>8981</v>
      </c>
      <c r="L151" s="22"/>
      <c r="M151" s="25">
        <v>44083</v>
      </c>
      <c r="N151" s="21"/>
      <c r="O151" s="22"/>
      <c r="P151" s="25">
        <v>44097</v>
      </c>
      <c r="Q151" s="26">
        <v>44097</v>
      </c>
    </row>
    <row r="152" spans="2:17" s="9" customFormat="1" ht="19.7" customHeight="1">
      <c r="B152" s="21">
        <v>22</v>
      </c>
      <c r="C152" s="21" t="s">
        <v>531</v>
      </c>
      <c r="D152" s="21" t="s">
        <v>531</v>
      </c>
      <c r="E152" s="75" t="s">
        <v>4192</v>
      </c>
      <c r="F152" s="22">
        <v>100</v>
      </c>
      <c r="G152" s="266">
        <v>85</v>
      </c>
      <c r="H152" s="266">
        <f t="shared" si="4"/>
        <v>8500</v>
      </c>
      <c r="I152" s="167"/>
      <c r="J152" s="31" t="s">
        <v>4190</v>
      </c>
      <c r="K152" s="30" t="s">
        <v>8981</v>
      </c>
      <c r="L152" s="22" t="s">
        <v>9068</v>
      </c>
      <c r="M152" s="25">
        <v>44083</v>
      </c>
      <c r="N152" s="21"/>
      <c r="O152" s="22"/>
      <c r="P152" s="25">
        <v>44097</v>
      </c>
      <c r="Q152" s="26">
        <v>44097</v>
      </c>
    </row>
    <row r="153" spans="2:17" s="9" customFormat="1" ht="19.7" customHeight="1">
      <c r="B153" s="21">
        <v>22</v>
      </c>
      <c r="C153" s="21" t="s">
        <v>531</v>
      </c>
      <c r="D153" s="21" t="s">
        <v>531</v>
      </c>
      <c r="E153" s="75" t="s">
        <v>2128</v>
      </c>
      <c r="F153" s="22">
        <v>50</v>
      </c>
      <c r="G153" s="266">
        <v>93</v>
      </c>
      <c r="H153" s="266">
        <f t="shared" si="4"/>
        <v>4650</v>
      </c>
      <c r="I153" s="167"/>
      <c r="J153" s="31" t="s">
        <v>6861</v>
      </c>
      <c r="K153" s="30" t="s">
        <v>8981</v>
      </c>
      <c r="L153" s="22" t="s">
        <v>9069</v>
      </c>
      <c r="M153" s="25">
        <v>44083</v>
      </c>
      <c r="N153" s="21"/>
      <c r="O153" s="22"/>
      <c r="P153" s="25">
        <v>44097</v>
      </c>
      <c r="Q153" s="26">
        <v>44097</v>
      </c>
    </row>
    <row r="154" spans="2:17" s="9" customFormat="1" ht="19.7" customHeight="1">
      <c r="B154" s="21">
        <v>22</v>
      </c>
      <c r="C154" s="21" t="s">
        <v>531</v>
      </c>
      <c r="D154" s="21" t="s">
        <v>531</v>
      </c>
      <c r="E154" s="75" t="s">
        <v>9070</v>
      </c>
      <c r="F154" s="22">
        <v>4</v>
      </c>
      <c r="G154" s="266">
        <v>660</v>
      </c>
      <c r="H154" s="266">
        <f t="shared" si="4"/>
        <v>2640</v>
      </c>
      <c r="I154" s="167"/>
      <c r="J154" s="31" t="s">
        <v>1824</v>
      </c>
      <c r="K154" s="30" t="s">
        <v>8981</v>
      </c>
      <c r="L154" s="22"/>
      <c r="M154" s="25">
        <v>44083</v>
      </c>
      <c r="N154" s="21"/>
      <c r="O154" s="22"/>
      <c r="P154" s="25">
        <v>44097</v>
      </c>
      <c r="Q154" s="26">
        <v>44097</v>
      </c>
    </row>
    <row r="155" spans="2:17" s="9" customFormat="1" ht="19.7" customHeight="1">
      <c r="B155" s="21">
        <v>22</v>
      </c>
      <c r="C155" s="21" t="s">
        <v>531</v>
      </c>
      <c r="D155" s="21" t="s">
        <v>531</v>
      </c>
      <c r="E155" s="75" t="s">
        <v>4205</v>
      </c>
      <c r="F155" s="22">
        <v>3</v>
      </c>
      <c r="G155" s="266">
        <v>7410</v>
      </c>
      <c r="H155" s="266">
        <f t="shared" si="4"/>
        <v>22230</v>
      </c>
      <c r="I155" s="167"/>
      <c r="J155" s="31" t="s">
        <v>4413</v>
      </c>
      <c r="K155" s="30" t="s">
        <v>8981</v>
      </c>
      <c r="L155" s="22" t="s">
        <v>9071</v>
      </c>
      <c r="M155" s="25">
        <v>44083</v>
      </c>
      <c r="N155" s="21"/>
      <c r="O155" s="22"/>
      <c r="P155" s="25">
        <v>44097</v>
      </c>
      <c r="Q155" s="26">
        <v>44097</v>
      </c>
    </row>
    <row r="156" spans="2:17" s="9" customFormat="1" ht="19.7" customHeight="1">
      <c r="B156" s="21">
        <v>22</v>
      </c>
      <c r="C156" s="21" t="s">
        <v>531</v>
      </c>
      <c r="D156" s="21" t="s">
        <v>531</v>
      </c>
      <c r="E156" s="75" t="s">
        <v>4228</v>
      </c>
      <c r="F156" s="22">
        <v>10</v>
      </c>
      <c r="G156" s="266">
        <v>65</v>
      </c>
      <c r="H156" s="266">
        <f t="shared" si="4"/>
        <v>650</v>
      </c>
      <c r="I156" s="167"/>
      <c r="J156" s="31" t="s">
        <v>672</v>
      </c>
      <c r="K156" s="30" t="s">
        <v>8981</v>
      </c>
      <c r="L156" s="22"/>
      <c r="M156" s="25">
        <v>44083</v>
      </c>
      <c r="N156" s="21"/>
      <c r="O156" s="22"/>
      <c r="P156" s="25">
        <v>44097</v>
      </c>
      <c r="Q156" s="26">
        <v>44097</v>
      </c>
    </row>
    <row r="157" spans="2:17" s="9" customFormat="1" ht="19.7" customHeight="1">
      <c r="B157" s="21">
        <v>22</v>
      </c>
      <c r="C157" s="21" t="s">
        <v>531</v>
      </c>
      <c r="D157" s="21" t="s">
        <v>531</v>
      </c>
      <c r="E157" s="75" t="s">
        <v>4196</v>
      </c>
      <c r="F157" s="22">
        <v>12</v>
      </c>
      <c r="G157" s="266">
        <v>230</v>
      </c>
      <c r="H157" s="266">
        <f t="shared" si="4"/>
        <v>2760</v>
      </c>
      <c r="I157" s="167"/>
      <c r="J157" s="31" t="s">
        <v>1451</v>
      </c>
      <c r="K157" s="30" t="s">
        <v>8981</v>
      </c>
      <c r="L157" s="22"/>
      <c r="M157" s="25">
        <v>44083</v>
      </c>
      <c r="N157" s="21"/>
      <c r="O157" s="22"/>
      <c r="P157" s="25">
        <v>44097</v>
      </c>
      <c r="Q157" s="26">
        <v>44097</v>
      </c>
    </row>
    <row r="158" spans="2:17" s="9" customFormat="1" ht="19.7" customHeight="1">
      <c r="B158" s="21">
        <v>22</v>
      </c>
      <c r="C158" s="21" t="s">
        <v>531</v>
      </c>
      <c r="D158" s="21" t="s">
        <v>531</v>
      </c>
      <c r="E158" s="75" t="s">
        <v>5520</v>
      </c>
      <c r="F158" s="22">
        <v>4</v>
      </c>
      <c r="G158" s="266">
        <v>143</v>
      </c>
      <c r="H158" s="266">
        <f t="shared" si="4"/>
        <v>572</v>
      </c>
      <c r="I158" s="167"/>
      <c r="J158" s="31" t="s">
        <v>9072</v>
      </c>
      <c r="K158" s="30" t="s">
        <v>8981</v>
      </c>
      <c r="L158" s="22"/>
      <c r="M158" s="25">
        <v>44083</v>
      </c>
      <c r="N158" s="21"/>
      <c r="O158" s="22"/>
      <c r="P158" s="25">
        <v>44097</v>
      </c>
      <c r="Q158" s="26">
        <v>44097</v>
      </c>
    </row>
    <row r="159" spans="2:17" s="9" customFormat="1" ht="19.7" customHeight="1">
      <c r="B159" s="21">
        <v>22</v>
      </c>
      <c r="C159" s="21" t="s">
        <v>531</v>
      </c>
      <c r="D159" s="21" t="s">
        <v>531</v>
      </c>
      <c r="E159" s="75" t="s">
        <v>7890</v>
      </c>
      <c r="F159" s="22">
        <v>2</v>
      </c>
      <c r="G159" s="266">
        <v>1330</v>
      </c>
      <c r="H159" s="266">
        <f t="shared" si="4"/>
        <v>2660</v>
      </c>
      <c r="I159" s="167"/>
      <c r="J159" s="31" t="s">
        <v>9073</v>
      </c>
      <c r="K159" s="30" t="s">
        <v>8981</v>
      </c>
      <c r="L159" s="22"/>
      <c r="M159" s="25">
        <v>44083</v>
      </c>
      <c r="N159" s="21"/>
      <c r="O159" s="22"/>
      <c r="P159" s="25">
        <v>44097</v>
      </c>
      <c r="Q159" s="26">
        <v>44097</v>
      </c>
    </row>
    <row r="160" spans="2:17" s="9" customFormat="1" ht="19.7" customHeight="1">
      <c r="B160" s="21">
        <v>22</v>
      </c>
      <c r="C160" s="21" t="s">
        <v>531</v>
      </c>
      <c r="D160" s="21" t="s">
        <v>531</v>
      </c>
      <c r="E160" s="75" t="s">
        <v>9074</v>
      </c>
      <c r="F160" s="22">
        <v>2</v>
      </c>
      <c r="G160" s="266">
        <v>1390</v>
      </c>
      <c r="H160" s="266">
        <f t="shared" si="4"/>
        <v>2780</v>
      </c>
      <c r="I160" s="167"/>
      <c r="J160" s="31" t="s">
        <v>9075</v>
      </c>
      <c r="K160" s="30" t="s">
        <v>8981</v>
      </c>
      <c r="L160" s="22"/>
      <c r="M160" s="25">
        <v>44083</v>
      </c>
      <c r="N160" s="21"/>
      <c r="O160" s="22"/>
      <c r="P160" s="25">
        <v>44097</v>
      </c>
      <c r="Q160" s="26">
        <v>44097</v>
      </c>
    </row>
    <row r="161" spans="2:17" s="9" customFormat="1" ht="19.7" customHeight="1">
      <c r="B161" s="21">
        <v>22</v>
      </c>
      <c r="C161" s="21" t="s">
        <v>531</v>
      </c>
      <c r="D161" s="21" t="s">
        <v>531</v>
      </c>
      <c r="E161" s="741" t="s">
        <v>7893</v>
      </c>
      <c r="F161" s="44">
        <v>2</v>
      </c>
      <c r="G161" s="215">
        <v>710</v>
      </c>
      <c r="H161" s="859">
        <f t="shared" si="4"/>
        <v>1420</v>
      </c>
      <c r="I161" s="860"/>
      <c r="J161" s="741" t="s">
        <v>5046</v>
      </c>
      <c r="K161" s="30" t="s">
        <v>8981</v>
      </c>
      <c r="L161" s="22"/>
      <c r="M161" s="25">
        <v>44083</v>
      </c>
      <c r="N161" s="21"/>
      <c r="O161" s="22"/>
      <c r="P161" s="25">
        <v>44097</v>
      </c>
      <c r="Q161" s="26">
        <v>44097</v>
      </c>
    </row>
    <row r="162" spans="2:17" s="9" customFormat="1" ht="19.7" customHeight="1">
      <c r="B162" s="21">
        <v>22</v>
      </c>
      <c r="C162" s="21" t="s">
        <v>531</v>
      </c>
      <c r="D162" s="21" t="s">
        <v>531</v>
      </c>
      <c r="E162" s="741" t="s">
        <v>4202</v>
      </c>
      <c r="F162" s="44">
        <v>2</v>
      </c>
      <c r="G162" s="215">
        <v>610</v>
      </c>
      <c r="H162" s="859">
        <f t="shared" si="4"/>
        <v>1220</v>
      </c>
      <c r="I162" s="860"/>
      <c r="J162" s="741" t="s">
        <v>6863</v>
      </c>
      <c r="K162" s="30" t="s">
        <v>8981</v>
      </c>
      <c r="L162" s="22"/>
      <c r="M162" s="25">
        <v>44083</v>
      </c>
      <c r="N162" s="21"/>
      <c r="O162" s="22"/>
      <c r="P162" s="25">
        <v>44097</v>
      </c>
      <c r="Q162" s="26">
        <v>44097</v>
      </c>
    </row>
    <row r="163" spans="2:17" s="9" customFormat="1" ht="19.7" customHeight="1">
      <c r="B163" s="21">
        <v>22</v>
      </c>
      <c r="C163" s="21" t="s">
        <v>531</v>
      </c>
      <c r="D163" s="21" t="s">
        <v>531</v>
      </c>
      <c r="E163" s="75" t="s">
        <v>7897</v>
      </c>
      <c r="F163" s="22">
        <v>2</v>
      </c>
      <c r="G163" s="266">
        <v>930</v>
      </c>
      <c r="H163" s="859">
        <f t="shared" si="4"/>
        <v>1860</v>
      </c>
      <c r="I163" s="167"/>
      <c r="J163" s="31" t="s">
        <v>9076</v>
      </c>
      <c r="K163" s="30" t="s">
        <v>8981</v>
      </c>
      <c r="L163" s="22"/>
      <c r="M163" s="25">
        <v>44083</v>
      </c>
      <c r="N163" s="21"/>
      <c r="O163" s="22"/>
      <c r="P163" s="25">
        <v>44097</v>
      </c>
      <c r="Q163" s="26">
        <v>44097</v>
      </c>
    </row>
    <row r="164" spans="2:17" s="9" customFormat="1" ht="19.7" customHeight="1">
      <c r="B164" s="21">
        <v>22</v>
      </c>
      <c r="C164" s="21" t="s">
        <v>531</v>
      </c>
      <c r="D164" s="21" t="s">
        <v>531</v>
      </c>
      <c r="E164" s="75" t="s">
        <v>4199</v>
      </c>
      <c r="F164" s="22">
        <v>1</v>
      </c>
      <c r="G164" s="266">
        <v>810</v>
      </c>
      <c r="H164" s="266">
        <f t="shared" si="4"/>
        <v>810</v>
      </c>
      <c r="I164" s="167"/>
      <c r="J164" s="31" t="s">
        <v>6865</v>
      </c>
      <c r="K164" s="30" t="s">
        <v>8981</v>
      </c>
      <c r="L164" s="22"/>
      <c r="M164" s="25">
        <v>44083</v>
      </c>
      <c r="N164" s="21"/>
      <c r="O164" s="22"/>
      <c r="P164" s="25">
        <v>44097</v>
      </c>
      <c r="Q164" s="26">
        <v>44097</v>
      </c>
    </row>
    <row r="165" spans="2:17" s="9" customFormat="1" ht="19.7" customHeight="1">
      <c r="B165" s="21">
        <v>22</v>
      </c>
      <c r="C165" s="21" t="s">
        <v>531</v>
      </c>
      <c r="D165" s="21" t="s">
        <v>531</v>
      </c>
      <c r="E165" s="75" t="s">
        <v>4197</v>
      </c>
      <c r="F165" s="22">
        <v>1</v>
      </c>
      <c r="G165" s="266">
        <v>1745</v>
      </c>
      <c r="H165" s="266">
        <f t="shared" si="4"/>
        <v>1745</v>
      </c>
      <c r="I165" s="167"/>
      <c r="J165" s="31" t="s">
        <v>9077</v>
      </c>
      <c r="K165" s="30" t="s">
        <v>8981</v>
      </c>
      <c r="L165" s="22"/>
      <c r="M165" s="25">
        <v>44083</v>
      </c>
      <c r="N165" s="21"/>
      <c r="O165" s="22"/>
      <c r="P165" s="25">
        <v>44097</v>
      </c>
      <c r="Q165" s="26">
        <v>44097</v>
      </c>
    </row>
    <row r="166" spans="2:17" s="9" customFormat="1" ht="19.7" customHeight="1">
      <c r="B166" s="21"/>
      <c r="C166" s="21"/>
      <c r="D166" s="21"/>
      <c r="E166" s="75"/>
      <c r="F166" s="22"/>
      <c r="G166" s="266">
        <v>0</v>
      </c>
      <c r="H166" s="266">
        <f t="shared" si="4"/>
        <v>0</v>
      </c>
      <c r="I166" s="167"/>
      <c r="J166" s="31"/>
      <c r="K166" s="22"/>
      <c r="L166" s="22"/>
      <c r="M166" s="25"/>
      <c r="N166" s="21"/>
      <c r="O166" s="22"/>
      <c r="P166" s="25"/>
      <c r="Q166" s="26"/>
    </row>
    <row r="167" spans="2:17" s="9" customFormat="1" ht="19.7" customHeight="1">
      <c r="B167" s="21">
        <v>22</v>
      </c>
      <c r="C167" s="21" t="s">
        <v>531</v>
      </c>
      <c r="D167" s="21" t="s">
        <v>531</v>
      </c>
      <c r="E167" s="75" t="s">
        <v>9078</v>
      </c>
      <c r="F167" s="22">
        <v>1</v>
      </c>
      <c r="G167" s="266">
        <v>17240</v>
      </c>
      <c r="H167" s="266">
        <f t="shared" si="4"/>
        <v>17240</v>
      </c>
      <c r="I167" s="167"/>
      <c r="J167" s="31" t="s">
        <v>9079</v>
      </c>
      <c r="K167" s="30" t="s">
        <v>8981</v>
      </c>
      <c r="L167" s="22"/>
      <c r="M167" s="25">
        <v>44083</v>
      </c>
      <c r="N167" s="21"/>
      <c r="O167" s="22"/>
      <c r="P167" s="25">
        <v>44097</v>
      </c>
      <c r="Q167" s="26">
        <v>44097</v>
      </c>
    </row>
    <row r="168" spans="2:17" s="9" customFormat="1" ht="19.7" customHeight="1">
      <c r="B168" s="21">
        <v>22</v>
      </c>
      <c r="C168" s="21" t="s">
        <v>531</v>
      </c>
      <c r="D168" s="21" t="s">
        <v>531</v>
      </c>
      <c r="E168" s="75" t="s">
        <v>9080</v>
      </c>
      <c r="F168" s="22">
        <v>1</v>
      </c>
      <c r="G168" s="266">
        <v>3110</v>
      </c>
      <c r="H168" s="266">
        <f t="shared" si="4"/>
        <v>3110</v>
      </c>
      <c r="I168" s="167"/>
      <c r="J168" s="31" t="s">
        <v>9081</v>
      </c>
      <c r="K168" s="30" t="s">
        <v>8981</v>
      </c>
      <c r="L168" s="22"/>
      <c r="M168" s="25">
        <v>44083</v>
      </c>
      <c r="N168" s="21"/>
      <c r="O168" s="22"/>
      <c r="P168" s="25">
        <v>44097</v>
      </c>
      <c r="Q168" s="26">
        <v>44097</v>
      </c>
    </row>
    <row r="169" spans="2:17" s="9" customFormat="1" ht="19.7" customHeight="1">
      <c r="B169" s="21">
        <v>22</v>
      </c>
      <c r="C169" s="21" t="s">
        <v>531</v>
      </c>
      <c r="D169" s="21" t="s">
        <v>531</v>
      </c>
      <c r="E169" s="75" t="s">
        <v>9082</v>
      </c>
      <c r="F169" s="22">
        <v>1</v>
      </c>
      <c r="G169" s="266">
        <v>5290</v>
      </c>
      <c r="H169" s="266">
        <f t="shared" si="4"/>
        <v>5290</v>
      </c>
      <c r="I169" s="167"/>
      <c r="J169" s="31" t="s">
        <v>9083</v>
      </c>
      <c r="K169" s="30" t="s">
        <v>8981</v>
      </c>
      <c r="L169" s="22"/>
      <c r="M169" s="25">
        <v>44083</v>
      </c>
      <c r="N169" s="21"/>
      <c r="O169" s="22"/>
      <c r="P169" s="25">
        <v>44097</v>
      </c>
      <c r="Q169" s="26">
        <v>44097</v>
      </c>
    </row>
    <row r="170" spans="2:17" s="9" customFormat="1" ht="19.7" customHeight="1">
      <c r="B170" s="21">
        <v>22</v>
      </c>
      <c r="C170" s="21" t="s">
        <v>531</v>
      </c>
      <c r="D170" s="21" t="s">
        <v>531</v>
      </c>
      <c r="E170" s="75" t="s">
        <v>9084</v>
      </c>
      <c r="F170" s="22">
        <v>1</v>
      </c>
      <c r="G170" s="266">
        <v>2300</v>
      </c>
      <c r="H170" s="266">
        <f t="shared" si="4"/>
        <v>2300</v>
      </c>
      <c r="I170" s="167"/>
      <c r="J170" s="31" t="s">
        <v>9085</v>
      </c>
      <c r="K170" s="30" t="s">
        <v>8981</v>
      </c>
      <c r="L170" s="22"/>
      <c r="M170" s="25">
        <v>44083</v>
      </c>
      <c r="N170" s="21"/>
      <c r="O170" s="22"/>
      <c r="P170" s="25">
        <v>44097</v>
      </c>
      <c r="Q170" s="26">
        <v>44097</v>
      </c>
    </row>
    <row r="171" spans="2:17" s="9" customFormat="1" ht="19.7" customHeight="1">
      <c r="B171" s="21">
        <v>22</v>
      </c>
      <c r="C171" s="21" t="s">
        <v>531</v>
      </c>
      <c r="D171" s="21" t="s">
        <v>531</v>
      </c>
      <c r="E171" s="75" t="s">
        <v>9086</v>
      </c>
      <c r="F171" s="22">
        <v>1</v>
      </c>
      <c r="G171" s="266">
        <v>6870</v>
      </c>
      <c r="H171" s="266">
        <f t="shared" si="4"/>
        <v>6870</v>
      </c>
      <c r="I171" s="167"/>
      <c r="J171" s="31" t="s">
        <v>9087</v>
      </c>
      <c r="K171" s="30" t="s">
        <v>8981</v>
      </c>
      <c r="L171" s="22"/>
      <c r="M171" s="25">
        <v>44083</v>
      </c>
      <c r="N171" s="21"/>
      <c r="O171" s="22"/>
      <c r="P171" s="25">
        <v>44097</v>
      </c>
      <c r="Q171" s="26">
        <v>44097</v>
      </c>
    </row>
    <row r="172" spans="2:17" s="9" customFormat="1" ht="19.7" customHeight="1">
      <c r="B172" s="21">
        <v>22</v>
      </c>
      <c r="C172" s="21" t="s">
        <v>531</v>
      </c>
      <c r="D172" s="21" t="s">
        <v>531</v>
      </c>
      <c r="E172" s="75" t="s">
        <v>9088</v>
      </c>
      <c r="F172" s="22">
        <v>1</v>
      </c>
      <c r="G172" s="266">
        <v>2250</v>
      </c>
      <c r="H172" s="266">
        <f t="shared" si="4"/>
        <v>2250</v>
      </c>
      <c r="I172" s="167"/>
      <c r="J172" s="31" t="s">
        <v>9089</v>
      </c>
      <c r="K172" s="30" t="s">
        <v>8981</v>
      </c>
      <c r="L172" s="22"/>
      <c r="M172" s="25">
        <v>44083</v>
      </c>
      <c r="N172" s="21"/>
      <c r="O172" s="22"/>
      <c r="P172" s="25">
        <v>44097</v>
      </c>
      <c r="Q172" s="26">
        <v>44097</v>
      </c>
    </row>
    <row r="173" spans="2:17" s="9" customFormat="1" ht="19.7" customHeight="1">
      <c r="B173" s="21">
        <v>29</v>
      </c>
      <c r="C173" s="21" t="s">
        <v>531</v>
      </c>
      <c r="D173" s="21" t="s">
        <v>531</v>
      </c>
      <c r="E173" s="75" t="s">
        <v>9090</v>
      </c>
      <c r="F173" s="22">
        <v>1</v>
      </c>
      <c r="G173" s="266">
        <v>2250</v>
      </c>
      <c r="H173" s="266">
        <f t="shared" si="4"/>
        <v>2250</v>
      </c>
      <c r="I173" s="167"/>
      <c r="J173" s="31" t="s">
        <v>9091</v>
      </c>
      <c r="K173" s="30" t="s">
        <v>8981</v>
      </c>
      <c r="L173" s="22"/>
      <c r="M173" s="25">
        <v>44083</v>
      </c>
      <c r="N173" s="21"/>
      <c r="O173" s="22"/>
      <c r="P173" s="25">
        <v>44097</v>
      </c>
      <c r="Q173" s="26">
        <v>44097</v>
      </c>
    </row>
    <row r="174" spans="2:17" s="9" customFormat="1" ht="19.7" customHeight="1">
      <c r="B174" s="21"/>
      <c r="C174" s="21"/>
      <c r="D174" s="21"/>
      <c r="E174" s="75"/>
      <c r="F174" s="22"/>
      <c r="G174" s="266">
        <v>0</v>
      </c>
      <c r="H174" s="266">
        <f t="shared" si="4"/>
        <v>0</v>
      </c>
      <c r="I174" s="167"/>
      <c r="J174" s="31"/>
      <c r="K174" s="22"/>
      <c r="L174" s="22"/>
      <c r="M174" s="25"/>
      <c r="N174" s="21"/>
      <c r="O174" s="22"/>
      <c r="P174" s="25"/>
      <c r="Q174" s="26"/>
    </row>
    <row r="175" spans="2:17" s="9" customFormat="1" ht="19.7" customHeight="1">
      <c r="B175" s="21">
        <v>22</v>
      </c>
      <c r="C175" s="21" t="s">
        <v>531</v>
      </c>
      <c r="D175" s="21" t="s">
        <v>531</v>
      </c>
      <c r="E175" s="75" t="s">
        <v>9092</v>
      </c>
      <c r="F175" s="22">
        <v>8</v>
      </c>
      <c r="G175" s="266">
        <v>3570</v>
      </c>
      <c r="H175" s="266">
        <f t="shared" si="4"/>
        <v>28560</v>
      </c>
      <c r="I175" s="167"/>
      <c r="J175" s="31" t="s">
        <v>9093</v>
      </c>
      <c r="K175" s="30" t="s">
        <v>8981</v>
      </c>
      <c r="L175" s="22"/>
      <c r="M175" s="25">
        <v>44083</v>
      </c>
      <c r="N175" s="21"/>
      <c r="O175" s="22"/>
      <c r="P175" s="25">
        <v>44097</v>
      </c>
      <c r="Q175" s="26">
        <v>44097</v>
      </c>
    </row>
    <row r="176" spans="2:17" s="9" customFormat="1" ht="19.7" customHeight="1">
      <c r="B176" s="21">
        <v>22</v>
      </c>
      <c r="C176" s="21" t="s">
        <v>531</v>
      </c>
      <c r="D176" s="21" t="s">
        <v>531</v>
      </c>
      <c r="E176" s="865" t="s">
        <v>9094</v>
      </c>
      <c r="F176" s="22">
        <v>4</v>
      </c>
      <c r="G176" s="266">
        <v>3140</v>
      </c>
      <c r="H176" s="266">
        <f t="shared" si="4"/>
        <v>12560</v>
      </c>
      <c r="I176" s="167"/>
      <c r="J176" s="31" t="s">
        <v>9093</v>
      </c>
      <c r="K176" s="30" t="s">
        <v>8981</v>
      </c>
      <c r="L176" s="22"/>
      <c r="M176" s="25">
        <v>44083</v>
      </c>
      <c r="N176" s="21"/>
      <c r="O176" s="22"/>
      <c r="P176" s="25">
        <v>44097</v>
      </c>
      <c r="Q176" s="26">
        <v>44097</v>
      </c>
    </row>
    <row r="177" spans="2:17" s="9" customFormat="1" ht="19.7" customHeight="1">
      <c r="B177" s="21">
        <v>22</v>
      </c>
      <c r="C177" s="21" t="s">
        <v>531</v>
      </c>
      <c r="D177" s="21" t="s">
        <v>531</v>
      </c>
      <c r="E177" s="75" t="s">
        <v>9095</v>
      </c>
      <c r="F177" s="22">
        <v>2</v>
      </c>
      <c r="G177" s="266">
        <v>3800</v>
      </c>
      <c r="H177" s="266">
        <f t="shared" si="4"/>
        <v>7600</v>
      </c>
      <c r="I177" s="167"/>
      <c r="J177" s="31" t="s">
        <v>9093</v>
      </c>
      <c r="K177" s="30" t="s">
        <v>8981</v>
      </c>
      <c r="L177" s="22"/>
      <c r="M177" s="25">
        <v>44083</v>
      </c>
      <c r="N177" s="21"/>
      <c r="O177" s="22"/>
      <c r="P177" s="25">
        <v>44097</v>
      </c>
      <c r="Q177" s="26">
        <v>44097</v>
      </c>
    </row>
    <row r="178" spans="2:17" s="9" customFormat="1" ht="19.7" customHeight="1">
      <c r="B178" s="21">
        <v>22</v>
      </c>
      <c r="C178" s="21" t="s">
        <v>531</v>
      </c>
      <c r="D178" s="21" t="s">
        <v>531</v>
      </c>
      <c r="E178" s="75" t="s">
        <v>9096</v>
      </c>
      <c r="F178" s="22">
        <v>2</v>
      </c>
      <c r="G178" s="266">
        <v>1760</v>
      </c>
      <c r="H178" s="266">
        <f t="shared" si="4"/>
        <v>3520</v>
      </c>
      <c r="I178" s="167"/>
      <c r="J178" s="31" t="s">
        <v>9093</v>
      </c>
      <c r="K178" s="30" t="s">
        <v>8981</v>
      </c>
      <c r="L178" s="22"/>
      <c r="M178" s="25">
        <v>44083</v>
      </c>
      <c r="N178" s="21"/>
      <c r="O178" s="22"/>
      <c r="P178" s="25">
        <v>44097</v>
      </c>
      <c r="Q178" s="26">
        <v>44097</v>
      </c>
    </row>
    <row r="179" spans="2:17" s="9" customFormat="1" ht="19.7" customHeight="1">
      <c r="B179" s="21">
        <v>22</v>
      </c>
      <c r="C179" s="21" t="s">
        <v>531</v>
      </c>
      <c r="D179" s="21" t="s">
        <v>531</v>
      </c>
      <c r="E179" s="75" t="s">
        <v>9097</v>
      </c>
      <c r="F179" s="22">
        <v>1</v>
      </c>
      <c r="G179" s="266">
        <v>13650</v>
      </c>
      <c r="H179" s="266">
        <f>F179*G179</f>
        <v>13650</v>
      </c>
      <c r="I179" s="167"/>
      <c r="J179" s="31" t="s">
        <v>9098</v>
      </c>
      <c r="K179" s="30" t="s">
        <v>8981</v>
      </c>
      <c r="L179" s="22"/>
      <c r="M179" s="25">
        <v>44083</v>
      </c>
      <c r="N179" s="21"/>
      <c r="O179" s="22"/>
      <c r="P179" s="25">
        <v>44097</v>
      </c>
      <c r="Q179" s="26">
        <v>44097</v>
      </c>
    </row>
    <row r="180" spans="2:17" s="9" customFormat="1" ht="19.7" customHeight="1">
      <c r="B180" s="21">
        <v>22</v>
      </c>
      <c r="C180" s="21" t="s">
        <v>531</v>
      </c>
      <c r="D180" s="21" t="s">
        <v>531</v>
      </c>
      <c r="E180" s="75" t="s">
        <v>9099</v>
      </c>
      <c r="F180" s="22">
        <v>1</v>
      </c>
      <c r="G180" s="266">
        <v>13590</v>
      </c>
      <c r="H180" s="266">
        <f>F180*G180</f>
        <v>13590</v>
      </c>
      <c r="I180" s="167"/>
      <c r="J180" s="31" t="s">
        <v>9098</v>
      </c>
      <c r="K180" s="30" t="s">
        <v>8981</v>
      </c>
      <c r="L180" s="22"/>
      <c r="M180" s="25">
        <v>44083</v>
      </c>
      <c r="N180" s="21"/>
      <c r="O180" s="22"/>
      <c r="P180" s="25">
        <v>44097</v>
      </c>
      <c r="Q180" s="26">
        <v>44097</v>
      </c>
    </row>
    <row r="181" spans="2:17" s="9" customFormat="1" ht="19.7" customHeight="1">
      <c r="B181" s="21">
        <v>22</v>
      </c>
      <c r="C181" s="21" t="s">
        <v>531</v>
      </c>
      <c r="D181" s="21" t="s">
        <v>531</v>
      </c>
      <c r="E181" s="75" t="s">
        <v>9100</v>
      </c>
      <c r="F181" s="22">
        <v>2</v>
      </c>
      <c r="G181" s="266">
        <v>5180</v>
      </c>
      <c r="H181" s="266">
        <f t="shared" si="4"/>
        <v>10360</v>
      </c>
      <c r="I181" s="167"/>
      <c r="J181" s="31" t="s">
        <v>9093</v>
      </c>
      <c r="K181" s="30" t="s">
        <v>8981</v>
      </c>
      <c r="L181" s="22"/>
      <c r="M181" s="25">
        <v>44083</v>
      </c>
      <c r="N181" s="21"/>
      <c r="O181" s="22"/>
      <c r="P181" s="25">
        <v>44097</v>
      </c>
      <c r="Q181" s="26">
        <v>44097</v>
      </c>
    </row>
    <row r="182" spans="2:17" s="9" customFormat="1" ht="19.7" customHeight="1">
      <c r="B182" s="21">
        <v>22</v>
      </c>
      <c r="C182" s="21" t="s">
        <v>531</v>
      </c>
      <c r="D182" s="21" t="s">
        <v>531</v>
      </c>
      <c r="E182" s="75" t="s">
        <v>9101</v>
      </c>
      <c r="F182" s="22">
        <v>1</v>
      </c>
      <c r="G182" s="266">
        <v>4100</v>
      </c>
      <c r="H182" s="266">
        <f t="shared" si="4"/>
        <v>4100</v>
      </c>
      <c r="I182" s="167"/>
      <c r="J182" s="31" t="s">
        <v>9093</v>
      </c>
      <c r="K182" s="30" t="s">
        <v>8981</v>
      </c>
      <c r="L182" s="22"/>
      <c r="M182" s="25">
        <v>44083</v>
      </c>
      <c r="N182" s="21"/>
      <c r="O182" s="22"/>
      <c r="P182" s="25">
        <v>44097</v>
      </c>
      <c r="Q182" s="26">
        <v>44097</v>
      </c>
    </row>
    <row r="183" spans="2:17" s="9" customFormat="1" ht="19.7" customHeight="1">
      <c r="B183" s="21"/>
      <c r="C183" s="21"/>
      <c r="D183" s="21"/>
      <c r="E183" s="75"/>
      <c r="F183" s="22"/>
      <c r="G183" s="266">
        <v>0</v>
      </c>
      <c r="H183" s="266">
        <f t="shared" si="4"/>
        <v>0</v>
      </c>
      <c r="I183" s="167"/>
      <c r="J183" s="31"/>
      <c r="K183" s="22"/>
      <c r="L183" s="22"/>
      <c r="M183" s="25"/>
      <c r="N183" s="21"/>
      <c r="O183" s="22"/>
      <c r="P183" s="25"/>
      <c r="Q183" s="26"/>
    </row>
    <row r="184" spans="2:17" s="9" customFormat="1" ht="19.7" customHeight="1">
      <c r="B184" s="21">
        <v>29</v>
      </c>
      <c r="C184" s="21" t="s">
        <v>531</v>
      </c>
      <c r="D184" s="21" t="s">
        <v>531</v>
      </c>
      <c r="E184" s="75" t="s">
        <v>9102</v>
      </c>
      <c r="F184" s="22">
        <v>1</v>
      </c>
      <c r="G184" s="266">
        <v>16790</v>
      </c>
      <c r="H184" s="266">
        <f t="shared" si="4"/>
        <v>16790</v>
      </c>
      <c r="I184" s="167"/>
      <c r="J184" s="31" t="s">
        <v>9103</v>
      </c>
      <c r="K184" s="30" t="s">
        <v>8981</v>
      </c>
      <c r="L184" s="22"/>
      <c r="M184" s="25">
        <v>44083</v>
      </c>
      <c r="N184" s="21"/>
      <c r="O184" s="22"/>
      <c r="P184" s="25">
        <v>44097</v>
      </c>
      <c r="Q184" s="26">
        <v>44097</v>
      </c>
    </row>
    <row r="185" spans="2:17" s="9" customFormat="1" ht="19.7" customHeight="1">
      <c r="B185" s="21">
        <v>29</v>
      </c>
      <c r="C185" s="21" t="s">
        <v>2707</v>
      </c>
      <c r="D185" s="21" t="s">
        <v>531</v>
      </c>
      <c r="E185" s="75" t="s">
        <v>9104</v>
      </c>
      <c r="F185" s="22">
        <v>20</v>
      </c>
      <c r="G185" s="266">
        <v>26</v>
      </c>
      <c r="H185" s="266">
        <f>F185*G185</f>
        <v>520</v>
      </c>
      <c r="I185" s="167"/>
      <c r="J185" s="31" t="s">
        <v>1519</v>
      </c>
      <c r="K185" s="30" t="s">
        <v>8981</v>
      </c>
      <c r="L185" s="22"/>
      <c r="M185" s="25">
        <v>44083</v>
      </c>
      <c r="N185" s="21"/>
      <c r="O185" s="22"/>
      <c r="P185" s="25">
        <v>44097</v>
      </c>
      <c r="Q185" s="26">
        <v>44097</v>
      </c>
    </row>
    <row r="186" spans="2:17" s="9" customFormat="1" ht="19.7" customHeight="1">
      <c r="B186" s="21"/>
      <c r="C186" s="21"/>
      <c r="D186" s="21"/>
      <c r="E186" s="75"/>
      <c r="F186" s="22"/>
      <c r="G186" s="266">
        <v>0</v>
      </c>
      <c r="H186" s="266">
        <f>F186*G186</f>
        <v>0</v>
      </c>
      <c r="I186" s="167"/>
      <c r="J186" s="30"/>
      <c r="K186" s="30"/>
      <c r="L186" s="22"/>
      <c r="M186" s="25"/>
      <c r="N186" s="21"/>
      <c r="O186" s="22"/>
      <c r="P186" s="25"/>
      <c r="Q186" s="26"/>
    </row>
    <row r="187" spans="2:17" s="9" customFormat="1" ht="19.7" customHeight="1">
      <c r="B187" s="21">
        <v>22</v>
      </c>
      <c r="C187" s="21" t="s">
        <v>577</v>
      </c>
      <c r="D187" s="21" t="s">
        <v>577</v>
      </c>
      <c r="E187" s="75" t="s">
        <v>9105</v>
      </c>
      <c r="F187" s="22">
        <v>1</v>
      </c>
      <c r="G187" s="266">
        <v>24098</v>
      </c>
      <c r="H187" s="266">
        <f>F187*G187</f>
        <v>24098</v>
      </c>
      <c r="I187" s="167"/>
      <c r="J187" s="31" t="s">
        <v>9106</v>
      </c>
      <c r="K187" s="30" t="s">
        <v>8981</v>
      </c>
      <c r="L187" s="22"/>
      <c r="M187" s="25">
        <v>44089</v>
      </c>
      <c r="N187" s="21"/>
      <c r="O187" s="22"/>
      <c r="P187" s="25">
        <v>44097</v>
      </c>
      <c r="Q187" s="26">
        <v>44097</v>
      </c>
    </row>
    <row r="188" spans="2:17" s="9" customFormat="1" ht="19.7" customHeight="1">
      <c r="B188" s="21">
        <v>5</v>
      </c>
      <c r="C188" s="21" t="s">
        <v>664</v>
      </c>
      <c r="D188" s="21" t="s">
        <v>531</v>
      </c>
      <c r="E188" s="75" t="s">
        <v>7164</v>
      </c>
      <c r="F188" s="22">
        <v>1</v>
      </c>
      <c r="G188" s="266">
        <v>898</v>
      </c>
      <c r="H188" s="266">
        <f t="shared" ref="H188:H216" si="5">F188*G188</f>
        <v>898</v>
      </c>
      <c r="I188" s="167"/>
      <c r="J188" s="31" t="s">
        <v>4419</v>
      </c>
      <c r="K188" s="30" t="s">
        <v>8981</v>
      </c>
      <c r="L188" s="22"/>
      <c r="M188" s="25">
        <v>44089</v>
      </c>
      <c r="N188" s="21"/>
      <c r="O188" s="22"/>
      <c r="P188" s="25">
        <v>44097</v>
      </c>
      <c r="Q188" s="26">
        <v>44097</v>
      </c>
    </row>
    <row r="189" spans="2:17" s="9" customFormat="1" ht="19.7" customHeight="1">
      <c r="B189" s="21">
        <v>22</v>
      </c>
      <c r="C189" s="21" t="s">
        <v>577</v>
      </c>
      <c r="D189" s="21" t="s">
        <v>577</v>
      </c>
      <c r="E189" s="75" t="s">
        <v>9107</v>
      </c>
      <c r="F189" s="22">
        <v>7</v>
      </c>
      <c r="G189" s="266">
        <v>77</v>
      </c>
      <c r="H189" s="266">
        <f>F189*G189</f>
        <v>539</v>
      </c>
      <c r="I189" s="167"/>
      <c r="J189" s="31" t="s">
        <v>1498</v>
      </c>
      <c r="K189" s="30" t="s">
        <v>8981</v>
      </c>
      <c r="L189" s="22"/>
      <c r="M189" s="25">
        <v>44089</v>
      </c>
      <c r="N189" s="21"/>
      <c r="O189" s="22"/>
      <c r="P189" s="25">
        <v>44097</v>
      </c>
      <c r="Q189" s="26">
        <v>44097</v>
      </c>
    </row>
    <row r="190" spans="2:17" s="9" customFormat="1" ht="19.7" customHeight="1">
      <c r="B190" s="21">
        <v>22</v>
      </c>
      <c r="C190" s="21" t="s">
        <v>4437</v>
      </c>
      <c r="D190" s="21" t="s">
        <v>577</v>
      </c>
      <c r="E190" s="75" t="s">
        <v>9108</v>
      </c>
      <c r="F190" s="22">
        <v>1</v>
      </c>
      <c r="G190" s="266">
        <v>2478</v>
      </c>
      <c r="H190" s="266">
        <f t="shared" si="5"/>
        <v>2478</v>
      </c>
      <c r="I190" s="167"/>
      <c r="J190" s="31" t="s">
        <v>4439</v>
      </c>
      <c r="K190" s="30" t="s">
        <v>8981</v>
      </c>
      <c r="L190" s="22"/>
      <c r="M190" s="25">
        <v>44089</v>
      </c>
      <c r="N190" s="21"/>
      <c r="O190" s="22"/>
      <c r="P190" s="25">
        <v>44097</v>
      </c>
      <c r="Q190" s="26">
        <v>44097</v>
      </c>
    </row>
    <row r="191" spans="2:17" s="9" customFormat="1" ht="19.7" customHeight="1">
      <c r="B191" s="21">
        <v>22</v>
      </c>
      <c r="C191" s="21" t="s">
        <v>4437</v>
      </c>
      <c r="D191" s="21" t="s">
        <v>577</v>
      </c>
      <c r="E191" s="75" t="s">
        <v>4460</v>
      </c>
      <c r="F191" s="22">
        <v>1</v>
      </c>
      <c r="G191" s="266">
        <v>398</v>
      </c>
      <c r="H191" s="266">
        <f t="shared" si="5"/>
        <v>398</v>
      </c>
      <c r="I191" s="167"/>
      <c r="J191" s="31" t="s">
        <v>4461</v>
      </c>
      <c r="K191" s="30" t="s">
        <v>8981</v>
      </c>
      <c r="L191" s="22"/>
      <c r="M191" s="25">
        <v>44089</v>
      </c>
      <c r="N191" s="21"/>
      <c r="O191" s="22"/>
      <c r="P191" s="25">
        <v>44097</v>
      </c>
      <c r="Q191" s="26">
        <v>44097</v>
      </c>
    </row>
    <row r="192" spans="2:17" s="9" customFormat="1" ht="19.7" customHeight="1">
      <c r="B192" s="21">
        <v>22</v>
      </c>
      <c r="C192" s="21" t="s">
        <v>577</v>
      </c>
      <c r="D192" s="21" t="s">
        <v>577</v>
      </c>
      <c r="E192" s="75" t="s">
        <v>1898</v>
      </c>
      <c r="F192" s="22">
        <v>1</v>
      </c>
      <c r="G192" s="266">
        <v>948</v>
      </c>
      <c r="H192" s="266">
        <f t="shared" si="5"/>
        <v>948</v>
      </c>
      <c r="I192" s="167"/>
      <c r="J192" s="31" t="s">
        <v>9109</v>
      </c>
      <c r="K192" s="30" t="s">
        <v>8981</v>
      </c>
      <c r="L192" s="22"/>
      <c r="M192" s="25">
        <v>44089</v>
      </c>
      <c r="N192" s="21"/>
      <c r="O192" s="22"/>
      <c r="P192" s="25">
        <v>44097</v>
      </c>
      <c r="Q192" s="26">
        <v>44097</v>
      </c>
    </row>
    <row r="193" spans="2:17" s="9" customFormat="1" ht="19.7" customHeight="1">
      <c r="B193" s="21">
        <v>22</v>
      </c>
      <c r="C193" s="21" t="s">
        <v>577</v>
      </c>
      <c r="D193" s="21" t="s">
        <v>577</v>
      </c>
      <c r="E193" s="75" t="s">
        <v>2241</v>
      </c>
      <c r="F193" s="22">
        <v>1</v>
      </c>
      <c r="G193" s="266">
        <v>886</v>
      </c>
      <c r="H193" s="266">
        <f t="shared" si="5"/>
        <v>886</v>
      </c>
      <c r="I193" s="167"/>
      <c r="J193" s="31" t="s">
        <v>6787</v>
      </c>
      <c r="K193" s="30" t="s">
        <v>8981</v>
      </c>
      <c r="L193" s="22"/>
      <c r="M193" s="25">
        <v>44089</v>
      </c>
      <c r="N193" s="21"/>
      <c r="O193" s="22"/>
      <c r="P193" s="25">
        <v>44097</v>
      </c>
      <c r="Q193" s="26">
        <v>44097</v>
      </c>
    </row>
    <row r="194" spans="2:17" s="9" customFormat="1" ht="19.7" customHeight="1">
      <c r="B194" s="21">
        <v>22</v>
      </c>
      <c r="C194" s="21" t="s">
        <v>577</v>
      </c>
      <c r="D194" s="21" t="s">
        <v>577</v>
      </c>
      <c r="E194" s="75" t="s">
        <v>7166</v>
      </c>
      <c r="F194" s="22">
        <v>1</v>
      </c>
      <c r="G194" s="266">
        <v>1035</v>
      </c>
      <c r="H194" s="266">
        <f t="shared" si="5"/>
        <v>1035</v>
      </c>
      <c r="I194" s="167"/>
      <c r="J194" s="31" t="s">
        <v>9109</v>
      </c>
      <c r="K194" s="30" t="s">
        <v>8981</v>
      </c>
      <c r="L194" s="22"/>
      <c r="M194" s="25">
        <v>44089</v>
      </c>
      <c r="N194" s="21"/>
      <c r="O194" s="22"/>
      <c r="P194" s="25">
        <v>44097</v>
      </c>
      <c r="Q194" s="26">
        <v>44097</v>
      </c>
    </row>
    <row r="195" spans="2:17" s="9" customFormat="1" ht="19.7" customHeight="1">
      <c r="B195" s="21">
        <v>22</v>
      </c>
      <c r="C195" s="21" t="s">
        <v>577</v>
      </c>
      <c r="D195" s="21" t="s">
        <v>577</v>
      </c>
      <c r="E195" s="75" t="s">
        <v>6789</v>
      </c>
      <c r="F195" s="22">
        <v>1</v>
      </c>
      <c r="G195" s="266">
        <v>997</v>
      </c>
      <c r="H195" s="266">
        <f t="shared" si="5"/>
        <v>997</v>
      </c>
      <c r="I195" s="167"/>
      <c r="J195" s="31" t="s">
        <v>6787</v>
      </c>
      <c r="K195" s="30" t="s">
        <v>8981</v>
      </c>
      <c r="L195" s="22"/>
      <c r="M195" s="25">
        <v>44089</v>
      </c>
      <c r="N195" s="21"/>
      <c r="O195" s="22"/>
      <c r="P195" s="25">
        <v>44097</v>
      </c>
      <c r="Q195" s="26">
        <v>44097</v>
      </c>
    </row>
    <row r="196" spans="2:17" s="9" customFormat="1" ht="19.7" customHeight="1">
      <c r="B196" s="21">
        <v>22</v>
      </c>
      <c r="C196" s="21" t="s">
        <v>577</v>
      </c>
      <c r="D196" s="21" t="s">
        <v>577</v>
      </c>
      <c r="E196" s="75" t="s">
        <v>6785</v>
      </c>
      <c r="F196" s="22">
        <v>1</v>
      </c>
      <c r="G196" s="266">
        <v>948</v>
      </c>
      <c r="H196" s="266">
        <f t="shared" si="5"/>
        <v>948</v>
      </c>
      <c r="I196" s="167"/>
      <c r="J196" s="31" t="s">
        <v>9110</v>
      </c>
      <c r="K196" s="30" t="s">
        <v>8981</v>
      </c>
      <c r="L196" s="22"/>
      <c r="M196" s="25">
        <v>44089</v>
      </c>
      <c r="N196" s="21"/>
      <c r="O196" s="22"/>
      <c r="P196" s="25">
        <v>44097</v>
      </c>
      <c r="Q196" s="26">
        <v>44097</v>
      </c>
    </row>
    <row r="197" spans="2:17" s="9" customFormat="1" ht="19.7" customHeight="1">
      <c r="B197" s="21">
        <v>22</v>
      </c>
      <c r="C197" s="21" t="s">
        <v>577</v>
      </c>
      <c r="D197" s="21" t="s">
        <v>577</v>
      </c>
      <c r="E197" s="75" t="s">
        <v>1897</v>
      </c>
      <c r="F197" s="22">
        <v>1</v>
      </c>
      <c r="G197" s="266">
        <v>886</v>
      </c>
      <c r="H197" s="266">
        <f t="shared" si="5"/>
        <v>886</v>
      </c>
      <c r="I197" s="167"/>
      <c r="J197" s="31" t="s">
        <v>9109</v>
      </c>
      <c r="K197" s="30" t="s">
        <v>8981</v>
      </c>
      <c r="L197" s="22"/>
      <c r="M197" s="25">
        <v>44089</v>
      </c>
      <c r="N197" s="21"/>
      <c r="O197" s="22"/>
      <c r="P197" s="25">
        <v>44097</v>
      </c>
      <c r="Q197" s="26">
        <v>44097</v>
      </c>
    </row>
    <row r="198" spans="2:17" s="9" customFormat="1" ht="19.7" customHeight="1">
      <c r="B198" s="21">
        <v>22</v>
      </c>
      <c r="C198" s="21" t="s">
        <v>577</v>
      </c>
      <c r="D198" s="21" t="s">
        <v>577</v>
      </c>
      <c r="E198" s="75" t="s">
        <v>6788</v>
      </c>
      <c r="F198" s="22">
        <v>1</v>
      </c>
      <c r="G198" s="266">
        <v>1034</v>
      </c>
      <c r="H198" s="266">
        <f t="shared" si="5"/>
        <v>1034</v>
      </c>
      <c r="I198" s="167"/>
      <c r="J198" s="31" t="s">
        <v>9110</v>
      </c>
      <c r="K198" s="30" t="s">
        <v>8981</v>
      </c>
      <c r="L198" s="22"/>
      <c r="M198" s="25">
        <v>44089</v>
      </c>
      <c r="N198" s="21"/>
      <c r="O198" s="22"/>
      <c r="P198" s="25">
        <v>44097</v>
      </c>
      <c r="Q198" s="26">
        <v>44097</v>
      </c>
    </row>
    <row r="199" spans="2:17" s="9" customFormat="1" ht="19.7" customHeight="1">
      <c r="B199" s="21">
        <v>22</v>
      </c>
      <c r="C199" s="21" t="s">
        <v>577</v>
      </c>
      <c r="D199" s="21" t="s">
        <v>577</v>
      </c>
      <c r="E199" s="75" t="s">
        <v>9111</v>
      </c>
      <c r="F199" s="22">
        <v>1</v>
      </c>
      <c r="G199" s="266">
        <v>985</v>
      </c>
      <c r="H199" s="266">
        <f t="shared" si="5"/>
        <v>985</v>
      </c>
      <c r="I199" s="167"/>
      <c r="J199" s="31" t="s">
        <v>9109</v>
      </c>
      <c r="K199" s="30" t="s">
        <v>8981</v>
      </c>
      <c r="L199" s="22"/>
      <c r="M199" s="25">
        <v>44089</v>
      </c>
      <c r="N199" s="21"/>
      <c r="O199" s="22"/>
      <c r="P199" s="25">
        <v>44097</v>
      </c>
      <c r="Q199" s="26">
        <v>44097</v>
      </c>
    </row>
    <row r="200" spans="2:17" s="9" customFormat="1" ht="19.7" customHeight="1">
      <c r="B200" s="21"/>
      <c r="C200" s="21"/>
      <c r="D200" s="21"/>
      <c r="E200" s="75"/>
      <c r="F200" s="22"/>
      <c r="G200" s="266">
        <v>0</v>
      </c>
      <c r="H200" s="266">
        <f t="shared" si="5"/>
        <v>0</v>
      </c>
      <c r="I200" s="167"/>
      <c r="J200" s="31"/>
      <c r="K200" s="22"/>
      <c r="L200" s="22"/>
      <c r="M200" s="25"/>
      <c r="N200" s="21"/>
      <c r="O200" s="22"/>
      <c r="P200" s="25"/>
      <c r="Q200" s="26"/>
    </row>
    <row r="201" spans="2:17" s="9" customFormat="1" ht="19.7" customHeight="1">
      <c r="B201" s="21">
        <v>22</v>
      </c>
      <c r="C201" s="21" t="s">
        <v>577</v>
      </c>
      <c r="D201" s="21" t="s">
        <v>577</v>
      </c>
      <c r="E201" s="75" t="s">
        <v>9112</v>
      </c>
      <c r="F201" s="22">
        <v>1</v>
      </c>
      <c r="G201" s="266">
        <v>6734</v>
      </c>
      <c r="H201" s="266">
        <f t="shared" si="5"/>
        <v>6734</v>
      </c>
      <c r="I201" s="167"/>
      <c r="J201" s="31" t="s">
        <v>9106</v>
      </c>
      <c r="K201" s="30" t="s">
        <v>8981</v>
      </c>
      <c r="L201" s="22"/>
      <c r="M201" s="25">
        <v>44097</v>
      </c>
      <c r="N201" s="21"/>
      <c r="O201" s="22"/>
      <c r="P201" s="25">
        <v>44099</v>
      </c>
      <c r="Q201" s="26">
        <v>44099</v>
      </c>
    </row>
    <row r="202" spans="2:17" s="9" customFormat="1" ht="19.7" customHeight="1">
      <c r="B202" s="21">
        <v>22</v>
      </c>
      <c r="C202" s="21" t="s">
        <v>1764</v>
      </c>
      <c r="D202" s="21" t="s">
        <v>577</v>
      </c>
      <c r="E202" s="75" t="s">
        <v>1768</v>
      </c>
      <c r="F202" s="22">
        <v>1</v>
      </c>
      <c r="G202" s="266">
        <v>2403</v>
      </c>
      <c r="H202" s="266">
        <f t="shared" si="5"/>
        <v>2403</v>
      </c>
      <c r="I202" s="167"/>
      <c r="J202" s="31" t="s">
        <v>9113</v>
      </c>
      <c r="K202" s="30" t="s">
        <v>8981</v>
      </c>
      <c r="L202" s="22"/>
      <c r="M202" s="25">
        <v>44097</v>
      </c>
      <c r="N202" s="21"/>
      <c r="O202" s="22"/>
      <c r="P202" s="25">
        <v>44099</v>
      </c>
      <c r="Q202" s="26">
        <v>44099</v>
      </c>
    </row>
    <row r="203" spans="2:17" s="9" customFormat="1" ht="19.7" customHeight="1">
      <c r="B203" s="21">
        <v>22</v>
      </c>
      <c r="C203" s="21" t="s">
        <v>9114</v>
      </c>
      <c r="D203" s="21" t="s">
        <v>577</v>
      </c>
      <c r="E203" s="75" t="s">
        <v>9115</v>
      </c>
      <c r="F203" s="22">
        <v>1</v>
      </c>
      <c r="G203" s="266">
        <v>468</v>
      </c>
      <c r="H203" s="266">
        <f t="shared" si="5"/>
        <v>468</v>
      </c>
      <c r="I203" s="167"/>
      <c r="J203" s="31" t="s">
        <v>9116</v>
      </c>
      <c r="K203" s="30" t="s">
        <v>8981</v>
      </c>
      <c r="L203" s="22"/>
      <c r="M203" s="25">
        <v>44097</v>
      </c>
      <c r="N203" s="21"/>
      <c r="O203" s="22"/>
      <c r="P203" s="25">
        <v>44099</v>
      </c>
      <c r="Q203" s="26">
        <v>44099</v>
      </c>
    </row>
    <row r="204" spans="2:17" s="9" customFormat="1" ht="19.7" customHeight="1">
      <c r="B204" s="21"/>
      <c r="C204" s="21"/>
      <c r="D204" s="21"/>
      <c r="E204" s="75"/>
      <c r="F204" s="22"/>
      <c r="G204" s="266">
        <v>0</v>
      </c>
      <c r="H204" s="266">
        <f t="shared" si="5"/>
        <v>0</v>
      </c>
      <c r="I204" s="167"/>
      <c r="J204" s="31"/>
      <c r="K204" s="22"/>
      <c r="L204" s="22"/>
      <c r="M204" s="25"/>
      <c r="N204" s="21"/>
      <c r="O204" s="22"/>
      <c r="P204" s="25"/>
      <c r="Q204" s="26"/>
    </row>
    <row r="205" spans="2:17" s="9" customFormat="1" ht="19.7" customHeight="1">
      <c r="B205" s="21">
        <v>22</v>
      </c>
      <c r="C205" s="21" t="s">
        <v>531</v>
      </c>
      <c r="D205" s="21" t="s">
        <v>531</v>
      </c>
      <c r="E205" s="75" t="s">
        <v>9117</v>
      </c>
      <c r="F205" s="22">
        <v>1</v>
      </c>
      <c r="G205" s="266">
        <v>4967</v>
      </c>
      <c r="H205" s="266">
        <f>F205*G205</f>
        <v>4967</v>
      </c>
      <c r="I205" s="167"/>
      <c r="J205" s="31" t="s">
        <v>9118</v>
      </c>
      <c r="K205" s="30" t="s">
        <v>8981</v>
      </c>
      <c r="L205" s="22"/>
      <c r="M205" s="25">
        <v>44105</v>
      </c>
      <c r="N205" s="21"/>
      <c r="O205" s="22"/>
      <c r="P205" s="25">
        <v>44106</v>
      </c>
      <c r="Q205" s="26">
        <v>44106</v>
      </c>
    </row>
    <row r="206" spans="2:17" s="9" customFormat="1" ht="19.7" customHeight="1">
      <c r="B206" s="21">
        <v>22</v>
      </c>
      <c r="C206" s="21" t="s">
        <v>4515</v>
      </c>
      <c r="D206" s="21" t="s">
        <v>531</v>
      </c>
      <c r="E206" s="75" t="s">
        <v>4516</v>
      </c>
      <c r="F206" s="22">
        <v>1</v>
      </c>
      <c r="G206" s="266">
        <v>3130</v>
      </c>
      <c r="H206" s="266">
        <f>F206*G206</f>
        <v>3130</v>
      </c>
      <c r="I206" s="167"/>
      <c r="J206" s="31" t="s">
        <v>4469</v>
      </c>
      <c r="K206" s="30" t="s">
        <v>8981</v>
      </c>
      <c r="L206" s="22"/>
      <c r="M206" s="25">
        <v>44105</v>
      </c>
      <c r="N206" s="21"/>
      <c r="O206" s="22"/>
      <c r="P206" s="25">
        <v>44106</v>
      </c>
      <c r="Q206" s="26">
        <v>44106</v>
      </c>
    </row>
    <row r="207" spans="2:17" s="9" customFormat="1" ht="19.7" customHeight="1">
      <c r="B207" s="21">
        <v>22</v>
      </c>
      <c r="C207" s="21" t="s">
        <v>4467</v>
      </c>
      <c r="D207" s="21" t="s">
        <v>531</v>
      </c>
      <c r="E207" s="75" t="s">
        <v>4468</v>
      </c>
      <c r="F207" s="22">
        <v>5</v>
      </c>
      <c r="G207" s="266">
        <v>1008</v>
      </c>
      <c r="H207" s="266">
        <f t="shared" si="5"/>
        <v>5040</v>
      </c>
      <c r="I207" s="167"/>
      <c r="J207" s="31" t="s">
        <v>4469</v>
      </c>
      <c r="K207" s="30" t="s">
        <v>8981</v>
      </c>
      <c r="L207" s="22"/>
      <c r="M207" s="25">
        <v>44105</v>
      </c>
      <c r="N207" s="21"/>
      <c r="O207" s="22"/>
      <c r="P207" s="25">
        <v>44106</v>
      </c>
      <c r="Q207" s="26">
        <v>44106</v>
      </c>
    </row>
    <row r="208" spans="2:17" s="9" customFormat="1" ht="19.7" customHeight="1">
      <c r="B208" s="21">
        <v>22</v>
      </c>
      <c r="C208" s="21" t="s">
        <v>4467</v>
      </c>
      <c r="D208" s="21" t="s">
        <v>531</v>
      </c>
      <c r="E208" s="75" t="s">
        <v>4470</v>
      </c>
      <c r="F208" s="22">
        <v>5</v>
      </c>
      <c r="G208" s="266">
        <v>848</v>
      </c>
      <c r="H208" s="266">
        <f t="shared" si="5"/>
        <v>4240</v>
      </c>
      <c r="I208" s="167"/>
      <c r="J208" s="31" t="s">
        <v>4469</v>
      </c>
      <c r="K208" s="30" t="s">
        <v>8981</v>
      </c>
      <c r="L208" s="22"/>
      <c r="M208" s="25">
        <v>44105</v>
      </c>
      <c r="N208" s="21"/>
      <c r="O208" s="22"/>
      <c r="P208" s="25">
        <v>44106</v>
      </c>
      <c r="Q208" s="26">
        <v>44106</v>
      </c>
    </row>
    <row r="209" spans="2:17" s="9" customFormat="1" ht="19.7" customHeight="1">
      <c r="B209" s="21">
        <v>22</v>
      </c>
      <c r="C209" s="21" t="s">
        <v>4467</v>
      </c>
      <c r="D209" s="21" t="s">
        <v>531</v>
      </c>
      <c r="E209" s="75" t="s">
        <v>4471</v>
      </c>
      <c r="F209" s="22">
        <v>2</v>
      </c>
      <c r="G209" s="266">
        <v>718</v>
      </c>
      <c r="H209" s="266">
        <f t="shared" si="5"/>
        <v>1436</v>
      </c>
      <c r="I209" s="167"/>
      <c r="J209" s="31" t="s">
        <v>4469</v>
      </c>
      <c r="K209" s="30" t="s">
        <v>8981</v>
      </c>
      <c r="L209" s="22"/>
      <c r="M209" s="25">
        <v>44105</v>
      </c>
      <c r="N209" s="21"/>
      <c r="O209" s="22"/>
      <c r="P209" s="25">
        <v>44106</v>
      </c>
      <c r="Q209" s="26">
        <v>44106</v>
      </c>
    </row>
    <row r="210" spans="2:17" s="9" customFormat="1" ht="19.7" customHeight="1">
      <c r="B210" s="21">
        <v>22</v>
      </c>
      <c r="C210" s="21" t="s">
        <v>4467</v>
      </c>
      <c r="D210" s="21" t="s">
        <v>531</v>
      </c>
      <c r="E210" s="75" t="s">
        <v>4472</v>
      </c>
      <c r="F210" s="22">
        <v>2</v>
      </c>
      <c r="G210" s="266">
        <v>718</v>
      </c>
      <c r="H210" s="266">
        <f t="shared" si="5"/>
        <v>1436</v>
      </c>
      <c r="I210" s="167"/>
      <c r="J210" s="31" t="s">
        <v>4469</v>
      </c>
      <c r="K210" s="30" t="s">
        <v>8981</v>
      </c>
      <c r="L210" s="22"/>
      <c r="M210" s="25">
        <v>44105</v>
      </c>
      <c r="N210" s="21"/>
      <c r="O210" s="22"/>
      <c r="P210" s="25">
        <v>44106</v>
      </c>
      <c r="Q210" s="26">
        <v>44106</v>
      </c>
    </row>
    <row r="211" spans="2:17" s="9" customFormat="1" ht="19.7" customHeight="1">
      <c r="B211" s="21">
        <v>22</v>
      </c>
      <c r="C211" s="21" t="s">
        <v>4467</v>
      </c>
      <c r="D211" s="21" t="s">
        <v>531</v>
      </c>
      <c r="E211" s="75" t="s">
        <v>4473</v>
      </c>
      <c r="F211" s="22">
        <v>2</v>
      </c>
      <c r="G211" s="266">
        <v>718</v>
      </c>
      <c r="H211" s="266">
        <f t="shared" si="5"/>
        <v>1436</v>
      </c>
      <c r="I211" s="167"/>
      <c r="J211" s="31" t="s">
        <v>4469</v>
      </c>
      <c r="K211" s="30" t="s">
        <v>8981</v>
      </c>
      <c r="L211" s="22"/>
      <c r="M211" s="25">
        <v>44105</v>
      </c>
      <c r="N211" s="21"/>
      <c r="O211" s="22"/>
      <c r="P211" s="25">
        <v>44106</v>
      </c>
      <c r="Q211" s="26">
        <v>44106</v>
      </c>
    </row>
    <row r="212" spans="2:17" s="9" customFormat="1" ht="19.7" customHeight="1">
      <c r="B212" s="21">
        <v>22</v>
      </c>
      <c r="C212" s="21" t="s">
        <v>4467</v>
      </c>
      <c r="D212" s="21" t="s">
        <v>531</v>
      </c>
      <c r="E212" s="75" t="s">
        <v>4474</v>
      </c>
      <c r="F212" s="22">
        <v>100</v>
      </c>
      <c r="G212" s="266">
        <v>15</v>
      </c>
      <c r="H212" s="266">
        <f t="shared" si="5"/>
        <v>1500</v>
      </c>
      <c r="I212" s="167"/>
      <c r="J212" s="31" t="s">
        <v>4469</v>
      </c>
      <c r="K212" s="30" t="s">
        <v>8981</v>
      </c>
      <c r="L212" s="22"/>
      <c r="M212" s="25">
        <v>44105</v>
      </c>
      <c r="N212" s="21"/>
      <c r="O212" s="22"/>
      <c r="P212" s="25">
        <v>44106</v>
      </c>
      <c r="Q212" s="26">
        <v>44106</v>
      </c>
    </row>
    <row r="213" spans="2:17" s="9" customFormat="1" ht="19.7" customHeight="1">
      <c r="B213" s="21">
        <v>22</v>
      </c>
      <c r="C213" s="21" t="s">
        <v>9119</v>
      </c>
      <c r="D213" s="21" t="s">
        <v>531</v>
      </c>
      <c r="E213" s="75" t="s">
        <v>9120</v>
      </c>
      <c r="F213" s="22">
        <v>2</v>
      </c>
      <c r="G213" s="266">
        <v>458</v>
      </c>
      <c r="H213" s="266">
        <f>F213*G213</f>
        <v>916</v>
      </c>
      <c r="I213" s="167"/>
      <c r="J213" s="31" t="s">
        <v>9121</v>
      </c>
      <c r="K213" s="30" t="s">
        <v>8981</v>
      </c>
      <c r="L213" s="22"/>
      <c r="M213" s="25">
        <v>44105</v>
      </c>
      <c r="N213" s="21"/>
      <c r="O213" s="22"/>
      <c r="P213" s="25">
        <v>44106</v>
      </c>
      <c r="Q213" s="26">
        <v>44106</v>
      </c>
    </row>
    <row r="214" spans="2:17" s="9" customFormat="1" ht="19.7" customHeight="1">
      <c r="B214" s="21">
        <v>22</v>
      </c>
      <c r="C214" s="21" t="s">
        <v>9122</v>
      </c>
      <c r="D214" s="21" t="s">
        <v>531</v>
      </c>
      <c r="E214" s="75" t="s">
        <v>1272</v>
      </c>
      <c r="F214" s="22">
        <v>5</v>
      </c>
      <c r="G214" s="266">
        <v>398</v>
      </c>
      <c r="H214" s="266">
        <f>F214*G214</f>
        <v>1990</v>
      </c>
      <c r="I214" s="167"/>
      <c r="J214" s="31" t="s">
        <v>9123</v>
      </c>
      <c r="K214" s="30" t="s">
        <v>8981</v>
      </c>
      <c r="L214" s="22"/>
      <c r="M214" s="25">
        <v>44105</v>
      </c>
      <c r="N214" s="21"/>
      <c r="O214" s="22"/>
      <c r="P214" s="25">
        <v>44106</v>
      </c>
      <c r="Q214" s="26">
        <v>44106</v>
      </c>
    </row>
    <row r="215" spans="2:17" s="9" customFormat="1" ht="19.7" customHeight="1">
      <c r="B215" s="21"/>
      <c r="C215" s="21"/>
      <c r="D215" s="21"/>
      <c r="E215" s="75"/>
      <c r="F215" s="22"/>
      <c r="G215" s="266">
        <v>0</v>
      </c>
      <c r="H215" s="266">
        <f t="shared" si="5"/>
        <v>0</v>
      </c>
      <c r="I215" s="167"/>
      <c r="J215" s="31"/>
      <c r="K215" s="22"/>
      <c r="L215" s="22"/>
      <c r="M215" s="25"/>
      <c r="N215" s="21"/>
      <c r="O215" s="22"/>
      <c r="P215" s="25"/>
      <c r="Q215" s="26"/>
    </row>
    <row r="216" spans="2:17" s="9" customFormat="1" ht="19.7" customHeight="1">
      <c r="B216" s="21"/>
      <c r="C216" s="21"/>
      <c r="D216" s="21"/>
      <c r="E216" s="75"/>
      <c r="F216" s="22"/>
      <c r="G216" s="266">
        <v>0</v>
      </c>
      <c r="H216" s="266">
        <f t="shared" si="5"/>
        <v>0</v>
      </c>
      <c r="I216" s="167"/>
      <c r="J216" s="31"/>
      <c r="K216" s="22"/>
      <c r="L216" s="22"/>
      <c r="M216" s="25"/>
      <c r="N216" s="21"/>
      <c r="O216" s="22"/>
      <c r="P216" s="25"/>
      <c r="Q216" s="26"/>
    </row>
    <row r="217" spans="2:17">
      <c r="G217" s="3"/>
      <c r="H217" s="3"/>
    </row>
  </sheetData>
  <autoFilter ref="B8:O43" xr:uid="{BE9B1B48-F034-44C8-9A45-1EE386005AE9}"/>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661E2-B6BA-438D-9D18-65EB54E3ECEF}">
  <dimension ref="B2:Q63"/>
  <sheetViews>
    <sheetView zoomScale="85" zoomScaleNormal="85" workbookViewId="0">
      <pane xSplit="10" ySplit="8" topLeftCell="L9" activePane="bottomRight" state="frozen"/>
      <selection pane="topRight" activeCell="K1" sqref="K1"/>
      <selection pane="bottomLeft" activeCell="A9" sqref="A9"/>
      <selection pane="bottomRight" activeCell="S11" sqref="S11"/>
    </sheetView>
  </sheetViews>
  <sheetFormatPr defaultColWidth="8.875" defaultRowHeight="16.5"/>
  <cols>
    <col min="1" max="1" width="2.625" style="2275" customWidth="1"/>
    <col min="2" max="2" width="5.125" style="1524" customWidth="1"/>
    <col min="3" max="3" width="12.375" style="2275" customWidth="1"/>
    <col min="4" max="4" width="12.625" style="2275" customWidth="1"/>
    <col min="5" max="5" width="35.625" style="2275" customWidth="1"/>
    <col min="6" max="6" width="8.75" style="2275" customWidth="1"/>
    <col min="7" max="8" width="9.875" style="2275" bestFit="1" customWidth="1"/>
    <col min="9" max="9" width="5.75" style="2277" customWidth="1"/>
    <col min="10" max="10" width="44.75" style="2275" customWidth="1"/>
    <col min="11" max="11" width="39" style="2275" bestFit="1" customWidth="1"/>
    <col min="12" max="12" width="6.625" style="1524" customWidth="1"/>
    <col min="13" max="13" width="13.75" style="1524" customWidth="1"/>
    <col min="14" max="14" width="9.5" style="2275" customWidth="1"/>
    <col min="15" max="15" width="21.75" style="2277" customWidth="1"/>
    <col min="16" max="16" width="22.375" style="2278" customWidth="1"/>
    <col min="17" max="17" width="15.625" style="2278" customWidth="1"/>
    <col min="18" max="256" width="8.875" style="2275"/>
    <col min="257" max="257" width="2.625" style="2275" customWidth="1"/>
    <col min="258" max="258" width="5.125" style="2275" customWidth="1"/>
    <col min="259" max="259" width="12.375" style="2275" customWidth="1"/>
    <col min="260" max="260" width="12.625" style="2275" customWidth="1"/>
    <col min="261" max="261" width="35.625" style="2275" customWidth="1"/>
    <col min="262" max="262" width="8.75" style="2275" customWidth="1"/>
    <col min="263" max="264" width="9.875" style="2275" bestFit="1" customWidth="1"/>
    <col min="265" max="265" width="5.75" style="2275" customWidth="1"/>
    <col min="266" max="266" width="44.75" style="2275" customWidth="1"/>
    <col min="267" max="267" width="39" style="2275" bestFit="1" customWidth="1"/>
    <col min="268" max="268" width="6.625" style="2275" customWidth="1"/>
    <col min="269" max="269" width="13.75" style="2275" customWidth="1"/>
    <col min="270" max="270" width="9.5" style="2275" customWidth="1"/>
    <col min="271" max="271" width="21.75" style="2275" customWidth="1"/>
    <col min="272" max="272" width="22.375" style="2275" customWidth="1"/>
    <col min="273" max="273" width="15.625" style="2275" customWidth="1"/>
    <col min="274" max="512" width="8.875" style="2275"/>
    <col min="513" max="513" width="2.625" style="2275" customWidth="1"/>
    <col min="514" max="514" width="5.125" style="2275" customWidth="1"/>
    <col min="515" max="515" width="12.375" style="2275" customWidth="1"/>
    <col min="516" max="516" width="12.625" style="2275" customWidth="1"/>
    <col min="517" max="517" width="35.625" style="2275" customWidth="1"/>
    <col min="518" max="518" width="8.75" style="2275" customWidth="1"/>
    <col min="519" max="520" width="9.875" style="2275" bestFit="1" customWidth="1"/>
    <col min="521" max="521" width="5.75" style="2275" customWidth="1"/>
    <col min="522" max="522" width="44.75" style="2275" customWidth="1"/>
    <col min="523" max="523" width="39" style="2275" bestFit="1" customWidth="1"/>
    <col min="524" max="524" width="6.625" style="2275" customWidth="1"/>
    <col min="525" max="525" width="13.75" style="2275" customWidth="1"/>
    <col min="526" max="526" width="9.5" style="2275" customWidth="1"/>
    <col min="527" max="527" width="21.75" style="2275" customWidth="1"/>
    <col min="528" max="528" width="22.375" style="2275" customWidth="1"/>
    <col min="529" max="529" width="15.625" style="2275" customWidth="1"/>
    <col min="530" max="768" width="8.875" style="2275"/>
    <col min="769" max="769" width="2.625" style="2275" customWidth="1"/>
    <col min="770" max="770" width="5.125" style="2275" customWidth="1"/>
    <col min="771" max="771" width="12.375" style="2275" customWidth="1"/>
    <col min="772" max="772" width="12.625" style="2275" customWidth="1"/>
    <col min="773" max="773" width="35.625" style="2275" customWidth="1"/>
    <col min="774" max="774" width="8.75" style="2275" customWidth="1"/>
    <col min="775" max="776" width="9.875" style="2275" bestFit="1" customWidth="1"/>
    <col min="777" max="777" width="5.75" style="2275" customWidth="1"/>
    <col min="778" max="778" width="44.75" style="2275" customWidth="1"/>
    <col min="779" max="779" width="39" style="2275" bestFit="1" customWidth="1"/>
    <col min="780" max="780" width="6.625" style="2275" customWidth="1"/>
    <col min="781" max="781" width="13.75" style="2275" customWidth="1"/>
    <col min="782" max="782" width="9.5" style="2275" customWidth="1"/>
    <col min="783" max="783" width="21.75" style="2275" customWidth="1"/>
    <col min="784" max="784" width="22.375" style="2275" customWidth="1"/>
    <col min="785" max="785" width="15.625" style="2275" customWidth="1"/>
    <col min="786" max="1024" width="8.875" style="2275"/>
    <col min="1025" max="1025" width="2.625" style="2275" customWidth="1"/>
    <col min="1026" max="1026" width="5.125" style="2275" customWidth="1"/>
    <col min="1027" max="1027" width="12.375" style="2275" customWidth="1"/>
    <col min="1028" max="1028" width="12.625" style="2275" customWidth="1"/>
    <col min="1029" max="1029" width="35.625" style="2275" customWidth="1"/>
    <col min="1030" max="1030" width="8.75" style="2275" customWidth="1"/>
    <col min="1031" max="1032" width="9.875" style="2275" bestFit="1" customWidth="1"/>
    <col min="1033" max="1033" width="5.75" style="2275" customWidth="1"/>
    <col min="1034" max="1034" width="44.75" style="2275" customWidth="1"/>
    <col min="1035" max="1035" width="39" style="2275" bestFit="1" customWidth="1"/>
    <col min="1036" max="1036" width="6.625" style="2275" customWidth="1"/>
    <col min="1037" max="1037" width="13.75" style="2275" customWidth="1"/>
    <col min="1038" max="1038" width="9.5" style="2275" customWidth="1"/>
    <col min="1039" max="1039" width="21.75" style="2275" customWidth="1"/>
    <col min="1040" max="1040" width="22.375" style="2275" customWidth="1"/>
    <col min="1041" max="1041" width="15.625" style="2275" customWidth="1"/>
    <col min="1042" max="1280" width="8.875" style="2275"/>
    <col min="1281" max="1281" width="2.625" style="2275" customWidth="1"/>
    <col min="1282" max="1282" width="5.125" style="2275" customWidth="1"/>
    <col min="1283" max="1283" width="12.375" style="2275" customWidth="1"/>
    <col min="1284" max="1284" width="12.625" style="2275" customWidth="1"/>
    <col min="1285" max="1285" width="35.625" style="2275" customWidth="1"/>
    <col min="1286" max="1286" width="8.75" style="2275" customWidth="1"/>
    <col min="1287" max="1288" width="9.875" style="2275" bestFit="1" customWidth="1"/>
    <col min="1289" max="1289" width="5.75" style="2275" customWidth="1"/>
    <col min="1290" max="1290" width="44.75" style="2275" customWidth="1"/>
    <col min="1291" max="1291" width="39" style="2275" bestFit="1" customWidth="1"/>
    <col min="1292" max="1292" width="6.625" style="2275" customWidth="1"/>
    <col min="1293" max="1293" width="13.75" style="2275" customWidth="1"/>
    <col min="1294" max="1294" width="9.5" style="2275" customWidth="1"/>
    <col min="1295" max="1295" width="21.75" style="2275" customWidth="1"/>
    <col min="1296" max="1296" width="22.375" style="2275" customWidth="1"/>
    <col min="1297" max="1297" width="15.625" style="2275" customWidth="1"/>
    <col min="1298" max="1536" width="8.875" style="2275"/>
    <col min="1537" max="1537" width="2.625" style="2275" customWidth="1"/>
    <col min="1538" max="1538" width="5.125" style="2275" customWidth="1"/>
    <col min="1539" max="1539" width="12.375" style="2275" customWidth="1"/>
    <col min="1540" max="1540" width="12.625" style="2275" customWidth="1"/>
    <col min="1541" max="1541" width="35.625" style="2275" customWidth="1"/>
    <col min="1542" max="1542" width="8.75" style="2275" customWidth="1"/>
    <col min="1543" max="1544" width="9.875" style="2275" bestFit="1" customWidth="1"/>
    <col min="1545" max="1545" width="5.75" style="2275" customWidth="1"/>
    <col min="1546" max="1546" width="44.75" style="2275" customWidth="1"/>
    <col min="1547" max="1547" width="39" style="2275" bestFit="1" customWidth="1"/>
    <col min="1548" max="1548" width="6.625" style="2275" customWidth="1"/>
    <col min="1549" max="1549" width="13.75" style="2275" customWidth="1"/>
    <col min="1550" max="1550" width="9.5" style="2275" customWidth="1"/>
    <col min="1551" max="1551" width="21.75" style="2275" customWidth="1"/>
    <col min="1552" max="1552" width="22.375" style="2275" customWidth="1"/>
    <col min="1553" max="1553" width="15.625" style="2275" customWidth="1"/>
    <col min="1554" max="1792" width="8.875" style="2275"/>
    <col min="1793" max="1793" width="2.625" style="2275" customWidth="1"/>
    <col min="1794" max="1794" width="5.125" style="2275" customWidth="1"/>
    <col min="1795" max="1795" width="12.375" style="2275" customWidth="1"/>
    <col min="1796" max="1796" width="12.625" style="2275" customWidth="1"/>
    <col min="1797" max="1797" width="35.625" style="2275" customWidth="1"/>
    <col min="1798" max="1798" width="8.75" style="2275" customWidth="1"/>
    <col min="1799" max="1800" width="9.875" style="2275" bestFit="1" customWidth="1"/>
    <col min="1801" max="1801" width="5.75" style="2275" customWidth="1"/>
    <col min="1802" max="1802" width="44.75" style="2275" customWidth="1"/>
    <col min="1803" max="1803" width="39" style="2275" bestFit="1" customWidth="1"/>
    <col min="1804" max="1804" width="6.625" style="2275" customWidth="1"/>
    <col min="1805" max="1805" width="13.75" style="2275" customWidth="1"/>
    <col min="1806" max="1806" width="9.5" style="2275" customWidth="1"/>
    <col min="1807" max="1807" width="21.75" style="2275" customWidth="1"/>
    <col min="1808" max="1808" width="22.375" style="2275" customWidth="1"/>
    <col min="1809" max="1809" width="15.625" style="2275" customWidth="1"/>
    <col min="1810" max="2048" width="8.875" style="2275"/>
    <col min="2049" max="2049" width="2.625" style="2275" customWidth="1"/>
    <col min="2050" max="2050" width="5.125" style="2275" customWidth="1"/>
    <col min="2051" max="2051" width="12.375" style="2275" customWidth="1"/>
    <col min="2052" max="2052" width="12.625" style="2275" customWidth="1"/>
    <col min="2053" max="2053" width="35.625" style="2275" customWidth="1"/>
    <col min="2054" max="2054" width="8.75" style="2275" customWidth="1"/>
    <col min="2055" max="2056" width="9.875" style="2275" bestFit="1" customWidth="1"/>
    <col min="2057" max="2057" width="5.75" style="2275" customWidth="1"/>
    <col min="2058" max="2058" width="44.75" style="2275" customWidth="1"/>
    <col min="2059" max="2059" width="39" style="2275" bestFit="1" customWidth="1"/>
    <col min="2060" max="2060" width="6.625" style="2275" customWidth="1"/>
    <col min="2061" max="2061" width="13.75" style="2275" customWidth="1"/>
    <col min="2062" max="2062" width="9.5" style="2275" customWidth="1"/>
    <col min="2063" max="2063" width="21.75" style="2275" customWidth="1"/>
    <col min="2064" max="2064" width="22.375" style="2275" customWidth="1"/>
    <col min="2065" max="2065" width="15.625" style="2275" customWidth="1"/>
    <col min="2066" max="2304" width="8.875" style="2275"/>
    <col min="2305" max="2305" width="2.625" style="2275" customWidth="1"/>
    <col min="2306" max="2306" width="5.125" style="2275" customWidth="1"/>
    <col min="2307" max="2307" width="12.375" style="2275" customWidth="1"/>
    <col min="2308" max="2308" width="12.625" style="2275" customWidth="1"/>
    <col min="2309" max="2309" width="35.625" style="2275" customWidth="1"/>
    <col min="2310" max="2310" width="8.75" style="2275" customWidth="1"/>
    <col min="2311" max="2312" width="9.875" style="2275" bestFit="1" customWidth="1"/>
    <col min="2313" max="2313" width="5.75" style="2275" customWidth="1"/>
    <col min="2314" max="2314" width="44.75" style="2275" customWidth="1"/>
    <col min="2315" max="2315" width="39" style="2275" bestFit="1" customWidth="1"/>
    <col min="2316" max="2316" width="6.625" style="2275" customWidth="1"/>
    <col min="2317" max="2317" width="13.75" style="2275" customWidth="1"/>
    <col min="2318" max="2318" width="9.5" style="2275" customWidth="1"/>
    <col min="2319" max="2319" width="21.75" style="2275" customWidth="1"/>
    <col min="2320" max="2320" width="22.375" style="2275" customWidth="1"/>
    <col min="2321" max="2321" width="15.625" style="2275" customWidth="1"/>
    <col min="2322" max="2560" width="8.875" style="2275"/>
    <col min="2561" max="2561" width="2.625" style="2275" customWidth="1"/>
    <col min="2562" max="2562" width="5.125" style="2275" customWidth="1"/>
    <col min="2563" max="2563" width="12.375" style="2275" customWidth="1"/>
    <col min="2564" max="2564" width="12.625" style="2275" customWidth="1"/>
    <col min="2565" max="2565" width="35.625" style="2275" customWidth="1"/>
    <col min="2566" max="2566" width="8.75" style="2275" customWidth="1"/>
    <col min="2567" max="2568" width="9.875" style="2275" bestFit="1" customWidth="1"/>
    <col min="2569" max="2569" width="5.75" style="2275" customWidth="1"/>
    <col min="2570" max="2570" width="44.75" style="2275" customWidth="1"/>
    <col min="2571" max="2571" width="39" style="2275" bestFit="1" customWidth="1"/>
    <col min="2572" max="2572" width="6.625" style="2275" customWidth="1"/>
    <col min="2573" max="2573" width="13.75" style="2275" customWidth="1"/>
    <col min="2574" max="2574" width="9.5" style="2275" customWidth="1"/>
    <col min="2575" max="2575" width="21.75" style="2275" customWidth="1"/>
    <col min="2576" max="2576" width="22.375" style="2275" customWidth="1"/>
    <col min="2577" max="2577" width="15.625" style="2275" customWidth="1"/>
    <col min="2578" max="2816" width="8.875" style="2275"/>
    <col min="2817" max="2817" width="2.625" style="2275" customWidth="1"/>
    <col min="2818" max="2818" width="5.125" style="2275" customWidth="1"/>
    <col min="2819" max="2819" width="12.375" style="2275" customWidth="1"/>
    <col min="2820" max="2820" width="12.625" style="2275" customWidth="1"/>
    <col min="2821" max="2821" width="35.625" style="2275" customWidth="1"/>
    <col min="2822" max="2822" width="8.75" style="2275" customWidth="1"/>
    <col min="2823" max="2824" width="9.875" style="2275" bestFit="1" customWidth="1"/>
    <col min="2825" max="2825" width="5.75" style="2275" customWidth="1"/>
    <col min="2826" max="2826" width="44.75" style="2275" customWidth="1"/>
    <col min="2827" max="2827" width="39" style="2275" bestFit="1" customWidth="1"/>
    <col min="2828" max="2828" width="6.625" style="2275" customWidth="1"/>
    <col min="2829" max="2829" width="13.75" style="2275" customWidth="1"/>
    <col min="2830" max="2830" width="9.5" style="2275" customWidth="1"/>
    <col min="2831" max="2831" width="21.75" style="2275" customWidth="1"/>
    <col min="2832" max="2832" width="22.375" style="2275" customWidth="1"/>
    <col min="2833" max="2833" width="15.625" style="2275" customWidth="1"/>
    <col min="2834" max="3072" width="8.875" style="2275"/>
    <col min="3073" max="3073" width="2.625" style="2275" customWidth="1"/>
    <col min="3074" max="3074" width="5.125" style="2275" customWidth="1"/>
    <col min="3075" max="3075" width="12.375" style="2275" customWidth="1"/>
    <col min="3076" max="3076" width="12.625" style="2275" customWidth="1"/>
    <col min="3077" max="3077" width="35.625" style="2275" customWidth="1"/>
    <col min="3078" max="3078" width="8.75" style="2275" customWidth="1"/>
    <col min="3079" max="3080" width="9.875" style="2275" bestFit="1" customWidth="1"/>
    <col min="3081" max="3081" width="5.75" style="2275" customWidth="1"/>
    <col min="3082" max="3082" width="44.75" style="2275" customWidth="1"/>
    <col min="3083" max="3083" width="39" style="2275" bestFit="1" customWidth="1"/>
    <col min="3084" max="3084" width="6.625" style="2275" customWidth="1"/>
    <col min="3085" max="3085" width="13.75" style="2275" customWidth="1"/>
    <col min="3086" max="3086" width="9.5" style="2275" customWidth="1"/>
    <col min="3087" max="3087" width="21.75" style="2275" customWidth="1"/>
    <col min="3088" max="3088" width="22.375" style="2275" customWidth="1"/>
    <col min="3089" max="3089" width="15.625" style="2275" customWidth="1"/>
    <col min="3090" max="3328" width="8.875" style="2275"/>
    <col min="3329" max="3329" width="2.625" style="2275" customWidth="1"/>
    <col min="3330" max="3330" width="5.125" style="2275" customWidth="1"/>
    <col min="3331" max="3331" width="12.375" style="2275" customWidth="1"/>
    <col min="3332" max="3332" width="12.625" style="2275" customWidth="1"/>
    <col min="3333" max="3333" width="35.625" style="2275" customWidth="1"/>
    <col min="3334" max="3334" width="8.75" style="2275" customWidth="1"/>
    <col min="3335" max="3336" width="9.875" style="2275" bestFit="1" customWidth="1"/>
    <col min="3337" max="3337" width="5.75" style="2275" customWidth="1"/>
    <col min="3338" max="3338" width="44.75" style="2275" customWidth="1"/>
    <col min="3339" max="3339" width="39" style="2275" bestFit="1" customWidth="1"/>
    <col min="3340" max="3340" width="6.625" style="2275" customWidth="1"/>
    <col min="3341" max="3341" width="13.75" style="2275" customWidth="1"/>
    <col min="3342" max="3342" width="9.5" style="2275" customWidth="1"/>
    <col min="3343" max="3343" width="21.75" style="2275" customWidth="1"/>
    <col min="3344" max="3344" width="22.375" style="2275" customWidth="1"/>
    <col min="3345" max="3345" width="15.625" style="2275" customWidth="1"/>
    <col min="3346" max="3584" width="8.875" style="2275"/>
    <col min="3585" max="3585" width="2.625" style="2275" customWidth="1"/>
    <col min="3586" max="3586" width="5.125" style="2275" customWidth="1"/>
    <col min="3587" max="3587" width="12.375" style="2275" customWidth="1"/>
    <col min="3588" max="3588" width="12.625" style="2275" customWidth="1"/>
    <col min="3589" max="3589" width="35.625" style="2275" customWidth="1"/>
    <col min="3590" max="3590" width="8.75" style="2275" customWidth="1"/>
    <col min="3591" max="3592" width="9.875" style="2275" bestFit="1" customWidth="1"/>
    <col min="3593" max="3593" width="5.75" style="2275" customWidth="1"/>
    <col min="3594" max="3594" width="44.75" style="2275" customWidth="1"/>
    <col min="3595" max="3595" width="39" style="2275" bestFit="1" customWidth="1"/>
    <col min="3596" max="3596" width="6.625" style="2275" customWidth="1"/>
    <col min="3597" max="3597" width="13.75" style="2275" customWidth="1"/>
    <col min="3598" max="3598" width="9.5" style="2275" customWidth="1"/>
    <col min="3599" max="3599" width="21.75" style="2275" customWidth="1"/>
    <col min="3600" max="3600" width="22.375" style="2275" customWidth="1"/>
    <col min="3601" max="3601" width="15.625" style="2275" customWidth="1"/>
    <col min="3602" max="3840" width="8.875" style="2275"/>
    <col min="3841" max="3841" width="2.625" style="2275" customWidth="1"/>
    <col min="3842" max="3842" width="5.125" style="2275" customWidth="1"/>
    <col min="3843" max="3843" width="12.375" style="2275" customWidth="1"/>
    <col min="3844" max="3844" width="12.625" style="2275" customWidth="1"/>
    <col min="3845" max="3845" width="35.625" style="2275" customWidth="1"/>
    <col min="3846" max="3846" width="8.75" style="2275" customWidth="1"/>
    <col min="3847" max="3848" width="9.875" style="2275" bestFit="1" customWidth="1"/>
    <col min="3849" max="3849" width="5.75" style="2275" customWidth="1"/>
    <col min="3850" max="3850" width="44.75" style="2275" customWidth="1"/>
    <col min="3851" max="3851" width="39" style="2275" bestFit="1" customWidth="1"/>
    <col min="3852" max="3852" width="6.625" style="2275" customWidth="1"/>
    <col min="3853" max="3853" width="13.75" style="2275" customWidth="1"/>
    <col min="3854" max="3854" width="9.5" style="2275" customWidth="1"/>
    <col min="3855" max="3855" width="21.75" style="2275" customWidth="1"/>
    <col min="3856" max="3856" width="22.375" style="2275" customWidth="1"/>
    <col min="3857" max="3857" width="15.625" style="2275" customWidth="1"/>
    <col min="3858" max="4096" width="8.875" style="2275"/>
    <col min="4097" max="4097" width="2.625" style="2275" customWidth="1"/>
    <col min="4098" max="4098" width="5.125" style="2275" customWidth="1"/>
    <col min="4099" max="4099" width="12.375" style="2275" customWidth="1"/>
    <col min="4100" max="4100" width="12.625" style="2275" customWidth="1"/>
    <col min="4101" max="4101" width="35.625" style="2275" customWidth="1"/>
    <col min="4102" max="4102" width="8.75" style="2275" customWidth="1"/>
    <col min="4103" max="4104" width="9.875" style="2275" bestFit="1" customWidth="1"/>
    <col min="4105" max="4105" width="5.75" style="2275" customWidth="1"/>
    <col min="4106" max="4106" width="44.75" style="2275" customWidth="1"/>
    <col min="4107" max="4107" width="39" style="2275" bestFit="1" customWidth="1"/>
    <col min="4108" max="4108" width="6.625" style="2275" customWidth="1"/>
    <col min="4109" max="4109" width="13.75" style="2275" customWidth="1"/>
    <col min="4110" max="4110" width="9.5" style="2275" customWidth="1"/>
    <col min="4111" max="4111" width="21.75" style="2275" customWidth="1"/>
    <col min="4112" max="4112" width="22.375" style="2275" customWidth="1"/>
    <col min="4113" max="4113" width="15.625" style="2275" customWidth="1"/>
    <col min="4114" max="4352" width="8.875" style="2275"/>
    <col min="4353" max="4353" width="2.625" style="2275" customWidth="1"/>
    <col min="4354" max="4354" width="5.125" style="2275" customWidth="1"/>
    <col min="4355" max="4355" width="12.375" style="2275" customWidth="1"/>
    <col min="4356" max="4356" width="12.625" style="2275" customWidth="1"/>
    <col min="4357" max="4357" width="35.625" style="2275" customWidth="1"/>
    <col min="4358" max="4358" width="8.75" style="2275" customWidth="1"/>
    <col min="4359" max="4360" width="9.875" style="2275" bestFit="1" customWidth="1"/>
    <col min="4361" max="4361" width="5.75" style="2275" customWidth="1"/>
    <col min="4362" max="4362" width="44.75" style="2275" customWidth="1"/>
    <col min="4363" max="4363" width="39" style="2275" bestFit="1" customWidth="1"/>
    <col min="4364" max="4364" width="6.625" style="2275" customWidth="1"/>
    <col min="4365" max="4365" width="13.75" style="2275" customWidth="1"/>
    <col min="4366" max="4366" width="9.5" style="2275" customWidth="1"/>
    <col min="4367" max="4367" width="21.75" style="2275" customWidth="1"/>
    <col min="4368" max="4368" width="22.375" style="2275" customWidth="1"/>
    <col min="4369" max="4369" width="15.625" style="2275" customWidth="1"/>
    <col min="4370" max="4608" width="8.875" style="2275"/>
    <col min="4609" max="4609" width="2.625" style="2275" customWidth="1"/>
    <col min="4610" max="4610" width="5.125" style="2275" customWidth="1"/>
    <col min="4611" max="4611" width="12.375" style="2275" customWidth="1"/>
    <col min="4612" max="4612" width="12.625" style="2275" customWidth="1"/>
    <col min="4613" max="4613" width="35.625" style="2275" customWidth="1"/>
    <col min="4614" max="4614" width="8.75" style="2275" customWidth="1"/>
    <col min="4615" max="4616" width="9.875" style="2275" bestFit="1" customWidth="1"/>
    <col min="4617" max="4617" width="5.75" style="2275" customWidth="1"/>
    <col min="4618" max="4618" width="44.75" style="2275" customWidth="1"/>
    <col min="4619" max="4619" width="39" style="2275" bestFit="1" customWidth="1"/>
    <col min="4620" max="4620" width="6.625" style="2275" customWidth="1"/>
    <col min="4621" max="4621" width="13.75" style="2275" customWidth="1"/>
    <col min="4622" max="4622" width="9.5" style="2275" customWidth="1"/>
    <col min="4623" max="4623" width="21.75" style="2275" customWidth="1"/>
    <col min="4624" max="4624" width="22.375" style="2275" customWidth="1"/>
    <col min="4625" max="4625" width="15.625" style="2275" customWidth="1"/>
    <col min="4626" max="4864" width="8.875" style="2275"/>
    <col min="4865" max="4865" width="2.625" style="2275" customWidth="1"/>
    <col min="4866" max="4866" width="5.125" style="2275" customWidth="1"/>
    <col min="4867" max="4867" width="12.375" style="2275" customWidth="1"/>
    <col min="4868" max="4868" width="12.625" style="2275" customWidth="1"/>
    <col min="4869" max="4869" width="35.625" style="2275" customWidth="1"/>
    <col min="4870" max="4870" width="8.75" style="2275" customWidth="1"/>
    <col min="4871" max="4872" width="9.875" style="2275" bestFit="1" customWidth="1"/>
    <col min="4873" max="4873" width="5.75" style="2275" customWidth="1"/>
    <col min="4874" max="4874" width="44.75" style="2275" customWidth="1"/>
    <col min="4875" max="4875" width="39" style="2275" bestFit="1" customWidth="1"/>
    <col min="4876" max="4876" width="6.625" style="2275" customWidth="1"/>
    <col min="4877" max="4877" width="13.75" style="2275" customWidth="1"/>
    <col min="4878" max="4878" width="9.5" style="2275" customWidth="1"/>
    <col min="4879" max="4879" width="21.75" style="2275" customWidth="1"/>
    <col min="4880" max="4880" width="22.375" style="2275" customWidth="1"/>
    <col min="4881" max="4881" width="15.625" style="2275" customWidth="1"/>
    <col min="4882" max="5120" width="8.875" style="2275"/>
    <col min="5121" max="5121" width="2.625" style="2275" customWidth="1"/>
    <col min="5122" max="5122" width="5.125" style="2275" customWidth="1"/>
    <col min="5123" max="5123" width="12.375" style="2275" customWidth="1"/>
    <col min="5124" max="5124" width="12.625" style="2275" customWidth="1"/>
    <col min="5125" max="5125" width="35.625" style="2275" customWidth="1"/>
    <col min="5126" max="5126" width="8.75" style="2275" customWidth="1"/>
    <col min="5127" max="5128" width="9.875" style="2275" bestFit="1" customWidth="1"/>
    <col min="5129" max="5129" width="5.75" style="2275" customWidth="1"/>
    <col min="5130" max="5130" width="44.75" style="2275" customWidth="1"/>
    <col min="5131" max="5131" width="39" style="2275" bestFit="1" customWidth="1"/>
    <col min="5132" max="5132" width="6.625" style="2275" customWidth="1"/>
    <col min="5133" max="5133" width="13.75" style="2275" customWidth="1"/>
    <col min="5134" max="5134" width="9.5" style="2275" customWidth="1"/>
    <col min="5135" max="5135" width="21.75" style="2275" customWidth="1"/>
    <col min="5136" max="5136" width="22.375" style="2275" customWidth="1"/>
    <col min="5137" max="5137" width="15.625" style="2275" customWidth="1"/>
    <col min="5138" max="5376" width="8.875" style="2275"/>
    <col min="5377" max="5377" width="2.625" style="2275" customWidth="1"/>
    <col min="5378" max="5378" width="5.125" style="2275" customWidth="1"/>
    <col min="5379" max="5379" width="12.375" style="2275" customWidth="1"/>
    <col min="5380" max="5380" width="12.625" style="2275" customWidth="1"/>
    <col min="5381" max="5381" width="35.625" style="2275" customWidth="1"/>
    <col min="5382" max="5382" width="8.75" style="2275" customWidth="1"/>
    <col min="5383" max="5384" width="9.875" style="2275" bestFit="1" customWidth="1"/>
    <col min="5385" max="5385" width="5.75" style="2275" customWidth="1"/>
    <col min="5386" max="5386" width="44.75" style="2275" customWidth="1"/>
    <col min="5387" max="5387" width="39" style="2275" bestFit="1" customWidth="1"/>
    <col min="5388" max="5388" width="6.625" style="2275" customWidth="1"/>
    <col min="5389" max="5389" width="13.75" style="2275" customWidth="1"/>
    <col min="5390" max="5390" width="9.5" style="2275" customWidth="1"/>
    <col min="5391" max="5391" width="21.75" style="2275" customWidth="1"/>
    <col min="5392" max="5392" width="22.375" style="2275" customWidth="1"/>
    <col min="5393" max="5393" width="15.625" style="2275" customWidth="1"/>
    <col min="5394" max="5632" width="8.875" style="2275"/>
    <col min="5633" max="5633" width="2.625" style="2275" customWidth="1"/>
    <col min="5634" max="5634" width="5.125" style="2275" customWidth="1"/>
    <col min="5635" max="5635" width="12.375" style="2275" customWidth="1"/>
    <col min="5636" max="5636" width="12.625" style="2275" customWidth="1"/>
    <col min="5637" max="5637" width="35.625" style="2275" customWidth="1"/>
    <col min="5638" max="5638" width="8.75" style="2275" customWidth="1"/>
    <col min="5639" max="5640" width="9.875" style="2275" bestFit="1" customWidth="1"/>
    <col min="5641" max="5641" width="5.75" style="2275" customWidth="1"/>
    <col min="5642" max="5642" width="44.75" style="2275" customWidth="1"/>
    <col min="5643" max="5643" width="39" style="2275" bestFit="1" customWidth="1"/>
    <col min="5644" max="5644" width="6.625" style="2275" customWidth="1"/>
    <col min="5645" max="5645" width="13.75" style="2275" customWidth="1"/>
    <col min="5646" max="5646" width="9.5" style="2275" customWidth="1"/>
    <col min="5647" max="5647" width="21.75" style="2275" customWidth="1"/>
    <col min="5648" max="5648" width="22.375" style="2275" customWidth="1"/>
    <col min="5649" max="5649" width="15.625" style="2275" customWidth="1"/>
    <col min="5650" max="5888" width="8.875" style="2275"/>
    <col min="5889" max="5889" width="2.625" style="2275" customWidth="1"/>
    <col min="5890" max="5890" width="5.125" style="2275" customWidth="1"/>
    <col min="5891" max="5891" width="12.375" style="2275" customWidth="1"/>
    <col min="5892" max="5892" width="12.625" style="2275" customWidth="1"/>
    <col min="5893" max="5893" width="35.625" style="2275" customWidth="1"/>
    <col min="5894" max="5894" width="8.75" style="2275" customWidth="1"/>
    <col min="5895" max="5896" width="9.875" style="2275" bestFit="1" customWidth="1"/>
    <col min="5897" max="5897" width="5.75" style="2275" customWidth="1"/>
    <col min="5898" max="5898" width="44.75" style="2275" customWidth="1"/>
    <col min="5899" max="5899" width="39" style="2275" bestFit="1" customWidth="1"/>
    <col min="5900" max="5900" width="6.625" style="2275" customWidth="1"/>
    <col min="5901" max="5901" width="13.75" style="2275" customWidth="1"/>
    <col min="5902" max="5902" width="9.5" style="2275" customWidth="1"/>
    <col min="5903" max="5903" width="21.75" style="2275" customWidth="1"/>
    <col min="5904" max="5904" width="22.375" style="2275" customWidth="1"/>
    <col min="5905" max="5905" width="15.625" style="2275" customWidth="1"/>
    <col min="5906" max="6144" width="8.875" style="2275"/>
    <col min="6145" max="6145" width="2.625" style="2275" customWidth="1"/>
    <col min="6146" max="6146" width="5.125" style="2275" customWidth="1"/>
    <col min="6147" max="6147" width="12.375" style="2275" customWidth="1"/>
    <col min="6148" max="6148" width="12.625" style="2275" customWidth="1"/>
    <col min="6149" max="6149" width="35.625" style="2275" customWidth="1"/>
    <col min="6150" max="6150" width="8.75" style="2275" customWidth="1"/>
    <col min="6151" max="6152" width="9.875" style="2275" bestFit="1" customWidth="1"/>
    <col min="6153" max="6153" width="5.75" style="2275" customWidth="1"/>
    <col min="6154" max="6154" width="44.75" style="2275" customWidth="1"/>
    <col min="6155" max="6155" width="39" style="2275" bestFit="1" customWidth="1"/>
    <col min="6156" max="6156" width="6.625" style="2275" customWidth="1"/>
    <col min="6157" max="6157" width="13.75" style="2275" customWidth="1"/>
    <col min="6158" max="6158" width="9.5" style="2275" customWidth="1"/>
    <col min="6159" max="6159" width="21.75" style="2275" customWidth="1"/>
    <col min="6160" max="6160" width="22.375" style="2275" customWidth="1"/>
    <col min="6161" max="6161" width="15.625" style="2275" customWidth="1"/>
    <col min="6162" max="6400" width="8.875" style="2275"/>
    <col min="6401" max="6401" width="2.625" style="2275" customWidth="1"/>
    <col min="6402" max="6402" width="5.125" style="2275" customWidth="1"/>
    <col min="6403" max="6403" width="12.375" style="2275" customWidth="1"/>
    <col min="6404" max="6404" width="12.625" style="2275" customWidth="1"/>
    <col min="6405" max="6405" width="35.625" style="2275" customWidth="1"/>
    <col min="6406" max="6406" width="8.75" style="2275" customWidth="1"/>
    <col min="6407" max="6408" width="9.875" style="2275" bestFit="1" customWidth="1"/>
    <col min="6409" max="6409" width="5.75" style="2275" customWidth="1"/>
    <col min="6410" max="6410" width="44.75" style="2275" customWidth="1"/>
    <col min="6411" max="6411" width="39" style="2275" bestFit="1" customWidth="1"/>
    <col min="6412" max="6412" width="6.625" style="2275" customWidth="1"/>
    <col min="6413" max="6413" width="13.75" style="2275" customWidth="1"/>
    <col min="6414" max="6414" width="9.5" style="2275" customWidth="1"/>
    <col min="6415" max="6415" width="21.75" style="2275" customWidth="1"/>
    <col min="6416" max="6416" width="22.375" style="2275" customWidth="1"/>
    <col min="6417" max="6417" width="15.625" style="2275" customWidth="1"/>
    <col min="6418" max="6656" width="8.875" style="2275"/>
    <col min="6657" max="6657" width="2.625" style="2275" customWidth="1"/>
    <col min="6658" max="6658" width="5.125" style="2275" customWidth="1"/>
    <col min="6659" max="6659" width="12.375" style="2275" customWidth="1"/>
    <col min="6660" max="6660" width="12.625" style="2275" customWidth="1"/>
    <col min="6661" max="6661" width="35.625" style="2275" customWidth="1"/>
    <col min="6662" max="6662" width="8.75" style="2275" customWidth="1"/>
    <col min="6663" max="6664" width="9.875" style="2275" bestFit="1" customWidth="1"/>
    <col min="6665" max="6665" width="5.75" style="2275" customWidth="1"/>
    <col min="6666" max="6666" width="44.75" style="2275" customWidth="1"/>
    <col min="6667" max="6667" width="39" style="2275" bestFit="1" customWidth="1"/>
    <col min="6668" max="6668" width="6.625" style="2275" customWidth="1"/>
    <col min="6669" max="6669" width="13.75" style="2275" customWidth="1"/>
    <col min="6670" max="6670" width="9.5" style="2275" customWidth="1"/>
    <col min="6671" max="6671" width="21.75" style="2275" customWidth="1"/>
    <col min="6672" max="6672" width="22.375" style="2275" customWidth="1"/>
    <col min="6673" max="6673" width="15.625" style="2275" customWidth="1"/>
    <col min="6674" max="6912" width="8.875" style="2275"/>
    <col min="6913" max="6913" width="2.625" style="2275" customWidth="1"/>
    <col min="6914" max="6914" width="5.125" style="2275" customWidth="1"/>
    <col min="6915" max="6915" width="12.375" style="2275" customWidth="1"/>
    <col min="6916" max="6916" width="12.625" style="2275" customWidth="1"/>
    <col min="6917" max="6917" width="35.625" style="2275" customWidth="1"/>
    <col min="6918" max="6918" width="8.75" style="2275" customWidth="1"/>
    <col min="6919" max="6920" width="9.875" style="2275" bestFit="1" customWidth="1"/>
    <col min="6921" max="6921" width="5.75" style="2275" customWidth="1"/>
    <col min="6922" max="6922" width="44.75" style="2275" customWidth="1"/>
    <col min="6923" max="6923" width="39" style="2275" bestFit="1" customWidth="1"/>
    <col min="6924" max="6924" width="6.625" style="2275" customWidth="1"/>
    <col min="6925" max="6925" width="13.75" style="2275" customWidth="1"/>
    <col min="6926" max="6926" width="9.5" style="2275" customWidth="1"/>
    <col min="6927" max="6927" width="21.75" style="2275" customWidth="1"/>
    <col min="6928" max="6928" width="22.375" style="2275" customWidth="1"/>
    <col min="6929" max="6929" width="15.625" style="2275" customWidth="1"/>
    <col min="6930" max="7168" width="8.875" style="2275"/>
    <col min="7169" max="7169" width="2.625" style="2275" customWidth="1"/>
    <col min="7170" max="7170" width="5.125" style="2275" customWidth="1"/>
    <col min="7171" max="7171" width="12.375" style="2275" customWidth="1"/>
    <col min="7172" max="7172" width="12.625" style="2275" customWidth="1"/>
    <col min="7173" max="7173" width="35.625" style="2275" customWidth="1"/>
    <col min="7174" max="7174" width="8.75" style="2275" customWidth="1"/>
    <col min="7175" max="7176" width="9.875" style="2275" bestFit="1" customWidth="1"/>
    <col min="7177" max="7177" width="5.75" style="2275" customWidth="1"/>
    <col min="7178" max="7178" width="44.75" style="2275" customWidth="1"/>
    <col min="7179" max="7179" width="39" style="2275" bestFit="1" customWidth="1"/>
    <col min="7180" max="7180" width="6.625" style="2275" customWidth="1"/>
    <col min="7181" max="7181" width="13.75" style="2275" customWidth="1"/>
    <col min="7182" max="7182" width="9.5" style="2275" customWidth="1"/>
    <col min="7183" max="7183" width="21.75" style="2275" customWidth="1"/>
    <col min="7184" max="7184" width="22.375" style="2275" customWidth="1"/>
    <col min="7185" max="7185" width="15.625" style="2275" customWidth="1"/>
    <col min="7186" max="7424" width="8.875" style="2275"/>
    <col min="7425" max="7425" width="2.625" style="2275" customWidth="1"/>
    <col min="7426" max="7426" width="5.125" style="2275" customWidth="1"/>
    <col min="7427" max="7427" width="12.375" style="2275" customWidth="1"/>
    <col min="7428" max="7428" width="12.625" style="2275" customWidth="1"/>
    <col min="7429" max="7429" width="35.625" style="2275" customWidth="1"/>
    <col min="7430" max="7430" width="8.75" style="2275" customWidth="1"/>
    <col min="7431" max="7432" width="9.875" style="2275" bestFit="1" customWidth="1"/>
    <col min="7433" max="7433" width="5.75" style="2275" customWidth="1"/>
    <col min="7434" max="7434" width="44.75" style="2275" customWidth="1"/>
    <col min="7435" max="7435" width="39" style="2275" bestFit="1" customWidth="1"/>
    <col min="7436" max="7436" width="6.625" style="2275" customWidth="1"/>
    <col min="7437" max="7437" width="13.75" style="2275" customWidth="1"/>
    <col min="7438" max="7438" width="9.5" style="2275" customWidth="1"/>
    <col min="7439" max="7439" width="21.75" style="2275" customWidth="1"/>
    <col min="7440" max="7440" width="22.375" style="2275" customWidth="1"/>
    <col min="7441" max="7441" width="15.625" style="2275" customWidth="1"/>
    <col min="7442" max="7680" width="8.875" style="2275"/>
    <col min="7681" max="7681" width="2.625" style="2275" customWidth="1"/>
    <col min="7682" max="7682" width="5.125" style="2275" customWidth="1"/>
    <col min="7683" max="7683" width="12.375" style="2275" customWidth="1"/>
    <col min="7684" max="7684" width="12.625" style="2275" customWidth="1"/>
    <col min="7685" max="7685" width="35.625" style="2275" customWidth="1"/>
    <col min="7686" max="7686" width="8.75" style="2275" customWidth="1"/>
    <col min="7687" max="7688" width="9.875" style="2275" bestFit="1" customWidth="1"/>
    <col min="7689" max="7689" width="5.75" style="2275" customWidth="1"/>
    <col min="7690" max="7690" width="44.75" style="2275" customWidth="1"/>
    <col min="7691" max="7691" width="39" style="2275" bestFit="1" customWidth="1"/>
    <col min="7692" max="7692" width="6.625" style="2275" customWidth="1"/>
    <col min="7693" max="7693" width="13.75" style="2275" customWidth="1"/>
    <col min="7694" max="7694" width="9.5" style="2275" customWidth="1"/>
    <col min="7695" max="7695" width="21.75" style="2275" customWidth="1"/>
    <col min="7696" max="7696" width="22.375" style="2275" customWidth="1"/>
    <col min="7697" max="7697" width="15.625" style="2275" customWidth="1"/>
    <col min="7698" max="7936" width="8.875" style="2275"/>
    <col min="7937" max="7937" width="2.625" style="2275" customWidth="1"/>
    <col min="7938" max="7938" width="5.125" style="2275" customWidth="1"/>
    <col min="7939" max="7939" width="12.375" style="2275" customWidth="1"/>
    <col min="7940" max="7940" width="12.625" style="2275" customWidth="1"/>
    <col min="7941" max="7941" width="35.625" style="2275" customWidth="1"/>
    <col min="7942" max="7942" width="8.75" style="2275" customWidth="1"/>
    <col min="7943" max="7944" width="9.875" style="2275" bestFit="1" customWidth="1"/>
    <col min="7945" max="7945" width="5.75" style="2275" customWidth="1"/>
    <col min="7946" max="7946" width="44.75" style="2275" customWidth="1"/>
    <col min="7947" max="7947" width="39" style="2275" bestFit="1" customWidth="1"/>
    <col min="7948" max="7948" width="6.625" style="2275" customWidth="1"/>
    <col min="7949" max="7949" width="13.75" style="2275" customWidth="1"/>
    <col min="7950" max="7950" width="9.5" style="2275" customWidth="1"/>
    <col min="7951" max="7951" width="21.75" style="2275" customWidth="1"/>
    <col min="7952" max="7952" width="22.375" style="2275" customWidth="1"/>
    <col min="7953" max="7953" width="15.625" style="2275" customWidth="1"/>
    <col min="7954" max="8192" width="8.875" style="2275"/>
    <col min="8193" max="8193" width="2.625" style="2275" customWidth="1"/>
    <col min="8194" max="8194" width="5.125" style="2275" customWidth="1"/>
    <col min="8195" max="8195" width="12.375" style="2275" customWidth="1"/>
    <col min="8196" max="8196" width="12.625" style="2275" customWidth="1"/>
    <col min="8197" max="8197" width="35.625" style="2275" customWidth="1"/>
    <col min="8198" max="8198" width="8.75" style="2275" customWidth="1"/>
    <col min="8199" max="8200" width="9.875" style="2275" bestFit="1" customWidth="1"/>
    <col min="8201" max="8201" width="5.75" style="2275" customWidth="1"/>
    <col min="8202" max="8202" width="44.75" style="2275" customWidth="1"/>
    <col min="8203" max="8203" width="39" style="2275" bestFit="1" customWidth="1"/>
    <col min="8204" max="8204" width="6.625" style="2275" customWidth="1"/>
    <col min="8205" max="8205" width="13.75" style="2275" customWidth="1"/>
    <col min="8206" max="8206" width="9.5" style="2275" customWidth="1"/>
    <col min="8207" max="8207" width="21.75" style="2275" customWidth="1"/>
    <col min="8208" max="8208" width="22.375" style="2275" customWidth="1"/>
    <col min="8209" max="8209" width="15.625" style="2275" customWidth="1"/>
    <col min="8210" max="8448" width="8.875" style="2275"/>
    <col min="8449" max="8449" width="2.625" style="2275" customWidth="1"/>
    <col min="8450" max="8450" width="5.125" style="2275" customWidth="1"/>
    <col min="8451" max="8451" width="12.375" style="2275" customWidth="1"/>
    <col min="8452" max="8452" width="12.625" style="2275" customWidth="1"/>
    <col min="8453" max="8453" width="35.625" style="2275" customWidth="1"/>
    <col min="8454" max="8454" width="8.75" style="2275" customWidth="1"/>
    <col min="8455" max="8456" width="9.875" style="2275" bestFit="1" customWidth="1"/>
    <col min="8457" max="8457" width="5.75" style="2275" customWidth="1"/>
    <col min="8458" max="8458" width="44.75" style="2275" customWidth="1"/>
    <col min="8459" max="8459" width="39" style="2275" bestFit="1" customWidth="1"/>
    <col min="8460" max="8460" width="6.625" style="2275" customWidth="1"/>
    <col min="8461" max="8461" width="13.75" style="2275" customWidth="1"/>
    <col min="8462" max="8462" width="9.5" style="2275" customWidth="1"/>
    <col min="8463" max="8463" width="21.75" style="2275" customWidth="1"/>
    <col min="8464" max="8464" width="22.375" style="2275" customWidth="1"/>
    <col min="8465" max="8465" width="15.625" style="2275" customWidth="1"/>
    <col min="8466" max="8704" width="8.875" style="2275"/>
    <col min="8705" max="8705" width="2.625" style="2275" customWidth="1"/>
    <col min="8706" max="8706" width="5.125" style="2275" customWidth="1"/>
    <col min="8707" max="8707" width="12.375" style="2275" customWidth="1"/>
    <col min="8708" max="8708" width="12.625" style="2275" customWidth="1"/>
    <col min="8709" max="8709" width="35.625" style="2275" customWidth="1"/>
    <col min="8710" max="8710" width="8.75" style="2275" customWidth="1"/>
    <col min="8711" max="8712" width="9.875" style="2275" bestFit="1" customWidth="1"/>
    <col min="8713" max="8713" width="5.75" style="2275" customWidth="1"/>
    <col min="8714" max="8714" width="44.75" style="2275" customWidth="1"/>
    <col min="8715" max="8715" width="39" style="2275" bestFit="1" customWidth="1"/>
    <col min="8716" max="8716" width="6.625" style="2275" customWidth="1"/>
    <col min="8717" max="8717" width="13.75" style="2275" customWidth="1"/>
    <col min="8718" max="8718" width="9.5" style="2275" customWidth="1"/>
    <col min="8719" max="8719" width="21.75" style="2275" customWidth="1"/>
    <col min="8720" max="8720" width="22.375" style="2275" customWidth="1"/>
    <col min="8721" max="8721" width="15.625" style="2275" customWidth="1"/>
    <col min="8722" max="8960" width="8.875" style="2275"/>
    <col min="8961" max="8961" width="2.625" style="2275" customWidth="1"/>
    <col min="8962" max="8962" width="5.125" style="2275" customWidth="1"/>
    <col min="8963" max="8963" width="12.375" style="2275" customWidth="1"/>
    <col min="8964" max="8964" width="12.625" style="2275" customWidth="1"/>
    <col min="8965" max="8965" width="35.625" style="2275" customWidth="1"/>
    <col min="8966" max="8966" width="8.75" style="2275" customWidth="1"/>
    <col min="8967" max="8968" width="9.875" style="2275" bestFit="1" customWidth="1"/>
    <col min="8969" max="8969" width="5.75" style="2275" customWidth="1"/>
    <col min="8970" max="8970" width="44.75" style="2275" customWidth="1"/>
    <col min="8971" max="8971" width="39" style="2275" bestFit="1" customWidth="1"/>
    <col min="8972" max="8972" width="6.625" style="2275" customWidth="1"/>
    <col min="8973" max="8973" width="13.75" style="2275" customWidth="1"/>
    <col min="8974" max="8974" width="9.5" style="2275" customWidth="1"/>
    <col min="8975" max="8975" width="21.75" style="2275" customWidth="1"/>
    <col min="8976" max="8976" width="22.375" style="2275" customWidth="1"/>
    <col min="8977" max="8977" width="15.625" style="2275" customWidth="1"/>
    <col min="8978" max="9216" width="8.875" style="2275"/>
    <col min="9217" max="9217" width="2.625" style="2275" customWidth="1"/>
    <col min="9218" max="9218" width="5.125" style="2275" customWidth="1"/>
    <col min="9219" max="9219" width="12.375" style="2275" customWidth="1"/>
    <col min="9220" max="9220" width="12.625" style="2275" customWidth="1"/>
    <col min="9221" max="9221" width="35.625" style="2275" customWidth="1"/>
    <col min="9222" max="9222" width="8.75" style="2275" customWidth="1"/>
    <col min="9223" max="9224" width="9.875" style="2275" bestFit="1" customWidth="1"/>
    <col min="9225" max="9225" width="5.75" style="2275" customWidth="1"/>
    <col min="9226" max="9226" width="44.75" style="2275" customWidth="1"/>
    <col min="9227" max="9227" width="39" style="2275" bestFit="1" customWidth="1"/>
    <col min="9228" max="9228" width="6.625" style="2275" customWidth="1"/>
    <col min="9229" max="9229" width="13.75" style="2275" customWidth="1"/>
    <col min="9230" max="9230" width="9.5" style="2275" customWidth="1"/>
    <col min="9231" max="9231" width="21.75" style="2275" customWidth="1"/>
    <col min="9232" max="9232" width="22.375" style="2275" customWidth="1"/>
    <col min="9233" max="9233" width="15.625" style="2275" customWidth="1"/>
    <col min="9234" max="9472" width="8.875" style="2275"/>
    <col min="9473" max="9473" width="2.625" style="2275" customWidth="1"/>
    <col min="9474" max="9474" width="5.125" style="2275" customWidth="1"/>
    <col min="9475" max="9475" width="12.375" style="2275" customWidth="1"/>
    <col min="9476" max="9476" width="12.625" style="2275" customWidth="1"/>
    <col min="9477" max="9477" width="35.625" style="2275" customWidth="1"/>
    <col min="9478" max="9478" width="8.75" style="2275" customWidth="1"/>
    <col min="9479" max="9480" width="9.875" style="2275" bestFit="1" customWidth="1"/>
    <col min="9481" max="9481" width="5.75" style="2275" customWidth="1"/>
    <col min="9482" max="9482" width="44.75" style="2275" customWidth="1"/>
    <col min="9483" max="9483" width="39" style="2275" bestFit="1" customWidth="1"/>
    <col min="9484" max="9484" width="6.625" style="2275" customWidth="1"/>
    <col min="9485" max="9485" width="13.75" style="2275" customWidth="1"/>
    <col min="9486" max="9486" width="9.5" style="2275" customWidth="1"/>
    <col min="9487" max="9487" width="21.75" style="2275" customWidth="1"/>
    <col min="9488" max="9488" width="22.375" style="2275" customWidth="1"/>
    <col min="9489" max="9489" width="15.625" style="2275" customWidth="1"/>
    <col min="9490" max="9728" width="8.875" style="2275"/>
    <col min="9729" max="9729" width="2.625" style="2275" customWidth="1"/>
    <col min="9730" max="9730" width="5.125" style="2275" customWidth="1"/>
    <col min="9731" max="9731" width="12.375" style="2275" customWidth="1"/>
    <col min="9732" max="9732" width="12.625" style="2275" customWidth="1"/>
    <col min="9733" max="9733" width="35.625" style="2275" customWidth="1"/>
    <col min="9734" max="9734" width="8.75" style="2275" customWidth="1"/>
    <col min="9735" max="9736" width="9.875" style="2275" bestFit="1" customWidth="1"/>
    <col min="9737" max="9737" width="5.75" style="2275" customWidth="1"/>
    <col min="9738" max="9738" width="44.75" style="2275" customWidth="1"/>
    <col min="9739" max="9739" width="39" style="2275" bestFit="1" customWidth="1"/>
    <col min="9740" max="9740" width="6.625" style="2275" customWidth="1"/>
    <col min="9741" max="9741" width="13.75" style="2275" customWidth="1"/>
    <col min="9742" max="9742" width="9.5" style="2275" customWidth="1"/>
    <col min="9743" max="9743" width="21.75" style="2275" customWidth="1"/>
    <col min="9744" max="9744" width="22.375" style="2275" customWidth="1"/>
    <col min="9745" max="9745" width="15.625" style="2275" customWidth="1"/>
    <col min="9746" max="9984" width="8.875" style="2275"/>
    <col min="9985" max="9985" width="2.625" style="2275" customWidth="1"/>
    <col min="9986" max="9986" width="5.125" style="2275" customWidth="1"/>
    <col min="9987" max="9987" width="12.375" style="2275" customWidth="1"/>
    <col min="9988" max="9988" width="12.625" style="2275" customWidth="1"/>
    <col min="9989" max="9989" width="35.625" style="2275" customWidth="1"/>
    <col min="9990" max="9990" width="8.75" style="2275" customWidth="1"/>
    <col min="9991" max="9992" width="9.875" style="2275" bestFit="1" customWidth="1"/>
    <col min="9993" max="9993" width="5.75" style="2275" customWidth="1"/>
    <col min="9994" max="9994" width="44.75" style="2275" customWidth="1"/>
    <col min="9995" max="9995" width="39" style="2275" bestFit="1" customWidth="1"/>
    <col min="9996" max="9996" width="6.625" style="2275" customWidth="1"/>
    <col min="9997" max="9997" width="13.75" style="2275" customWidth="1"/>
    <col min="9998" max="9998" width="9.5" style="2275" customWidth="1"/>
    <col min="9999" max="9999" width="21.75" style="2275" customWidth="1"/>
    <col min="10000" max="10000" width="22.375" style="2275" customWidth="1"/>
    <col min="10001" max="10001" width="15.625" style="2275" customWidth="1"/>
    <col min="10002" max="10240" width="8.875" style="2275"/>
    <col min="10241" max="10241" width="2.625" style="2275" customWidth="1"/>
    <col min="10242" max="10242" width="5.125" style="2275" customWidth="1"/>
    <col min="10243" max="10243" width="12.375" style="2275" customWidth="1"/>
    <col min="10244" max="10244" width="12.625" style="2275" customWidth="1"/>
    <col min="10245" max="10245" width="35.625" style="2275" customWidth="1"/>
    <col min="10246" max="10246" width="8.75" style="2275" customWidth="1"/>
    <col min="10247" max="10248" width="9.875" style="2275" bestFit="1" customWidth="1"/>
    <col min="10249" max="10249" width="5.75" style="2275" customWidth="1"/>
    <col min="10250" max="10250" width="44.75" style="2275" customWidth="1"/>
    <col min="10251" max="10251" width="39" style="2275" bestFit="1" customWidth="1"/>
    <col min="10252" max="10252" width="6.625" style="2275" customWidth="1"/>
    <col min="10253" max="10253" width="13.75" style="2275" customWidth="1"/>
    <col min="10254" max="10254" width="9.5" style="2275" customWidth="1"/>
    <col min="10255" max="10255" width="21.75" style="2275" customWidth="1"/>
    <col min="10256" max="10256" width="22.375" style="2275" customWidth="1"/>
    <col min="10257" max="10257" width="15.625" style="2275" customWidth="1"/>
    <col min="10258" max="10496" width="8.875" style="2275"/>
    <col min="10497" max="10497" width="2.625" style="2275" customWidth="1"/>
    <col min="10498" max="10498" width="5.125" style="2275" customWidth="1"/>
    <col min="10499" max="10499" width="12.375" style="2275" customWidth="1"/>
    <col min="10500" max="10500" width="12.625" style="2275" customWidth="1"/>
    <col min="10501" max="10501" width="35.625" style="2275" customWidth="1"/>
    <col min="10502" max="10502" width="8.75" style="2275" customWidth="1"/>
    <col min="10503" max="10504" width="9.875" style="2275" bestFit="1" customWidth="1"/>
    <col min="10505" max="10505" width="5.75" style="2275" customWidth="1"/>
    <col min="10506" max="10506" width="44.75" style="2275" customWidth="1"/>
    <col min="10507" max="10507" width="39" style="2275" bestFit="1" customWidth="1"/>
    <col min="10508" max="10508" width="6.625" style="2275" customWidth="1"/>
    <col min="10509" max="10509" width="13.75" style="2275" customWidth="1"/>
    <col min="10510" max="10510" width="9.5" style="2275" customWidth="1"/>
    <col min="10511" max="10511" width="21.75" style="2275" customWidth="1"/>
    <col min="10512" max="10512" width="22.375" style="2275" customWidth="1"/>
    <col min="10513" max="10513" width="15.625" style="2275" customWidth="1"/>
    <col min="10514" max="10752" width="8.875" style="2275"/>
    <col min="10753" max="10753" width="2.625" style="2275" customWidth="1"/>
    <col min="10754" max="10754" width="5.125" style="2275" customWidth="1"/>
    <col min="10755" max="10755" width="12.375" style="2275" customWidth="1"/>
    <col min="10756" max="10756" width="12.625" style="2275" customWidth="1"/>
    <col min="10757" max="10757" width="35.625" style="2275" customWidth="1"/>
    <col min="10758" max="10758" width="8.75" style="2275" customWidth="1"/>
    <col min="10759" max="10760" width="9.875" style="2275" bestFit="1" customWidth="1"/>
    <col min="10761" max="10761" width="5.75" style="2275" customWidth="1"/>
    <col min="10762" max="10762" width="44.75" style="2275" customWidth="1"/>
    <col min="10763" max="10763" width="39" style="2275" bestFit="1" customWidth="1"/>
    <col min="10764" max="10764" width="6.625" style="2275" customWidth="1"/>
    <col min="10765" max="10765" width="13.75" style="2275" customWidth="1"/>
    <col min="10766" max="10766" width="9.5" style="2275" customWidth="1"/>
    <col min="10767" max="10767" width="21.75" style="2275" customWidth="1"/>
    <col min="10768" max="10768" width="22.375" style="2275" customWidth="1"/>
    <col min="10769" max="10769" width="15.625" style="2275" customWidth="1"/>
    <col min="10770" max="11008" width="8.875" style="2275"/>
    <col min="11009" max="11009" width="2.625" style="2275" customWidth="1"/>
    <col min="11010" max="11010" width="5.125" style="2275" customWidth="1"/>
    <col min="11011" max="11011" width="12.375" style="2275" customWidth="1"/>
    <col min="11012" max="11012" width="12.625" style="2275" customWidth="1"/>
    <col min="11013" max="11013" width="35.625" style="2275" customWidth="1"/>
    <col min="11014" max="11014" width="8.75" style="2275" customWidth="1"/>
    <col min="11015" max="11016" width="9.875" style="2275" bestFit="1" customWidth="1"/>
    <col min="11017" max="11017" width="5.75" style="2275" customWidth="1"/>
    <col min="11018" max="11018" width="44.75" style="2275" customWidth="1"/>
    <col min="11019" max="11019" width="39" style="2275" bestFit="1" customWidth="1"/>
    <col min="11020" max="11020" width="6.625" style="2275" customWidth="1"/>
    <col min="11021" max="11021" width="13.75" style="2275" customWidth="1"/>
    <col min="11022" max="11022" width="9.5" style="2275" customWidth="1"/>
    <col min="11023" max="11023" width="21.75" style="2275" customWidth="1"/>
    <col min="11024" max="11024" width="22.375" style="2275" customWidth="1"/>
    <col min="11025" max="11025" width="15.625" style="2275" customWidth="1"/>
    <col min="11026" max="11264" width="8.875" style="2275"/>
    <col min="11265" max="11265" width="2.625" style="2275" customWidth="1"/>
    <col min="11266" max="11266" width="5.125" style="2275" customWidth="1"/>
    <col min="11267" max="11267" width="12.375" style="2275" customWidth="1"/>
    <col min="11268" max="11268" width="12.625" style="2275" customWidth="1"/>
    <col min="11269" max="11269" width="35.625" style="2275" customWidth="1"/>
    <col min="11270" max="11270" width="8.75" style="2275" customWidth="1"/>
    <col min="11271" max="11272" width="9.875" style="2275" bestFit="1" customWidth="1"/>
    <col min="11273" max="11273" width="5.75" style="2275" customWidth="1"/>
    <col min="11274" max="11274" width="44.75" style="2275" customWidth="1"/>
    <col min="11275" max="11275" width="39" style="2275" bestFit="1" customWidth="1"/>
    <col min="11276" max="11276" width="6.625" style="2275" customWidth="1"/>
    <col min="11277" max="11277" width="13.75" style="2275" customWidth="1"/>
    <col min="11278" max="11278" width="9.5" style="2275" customWidth="1"/>
    <col min="11279" max="11279" width="21.75" style="2275" customWidth="1"/>
    <col min="11280" max="11280" width="22.375" style="2275" customWidth="1"/>
    <col min="11281" max="11281" width="15.625" style="2275" customWidth="1"/>
    <col min="11282" max="11520" width="8.875" style="2275"/>
    <col min="11521" max="11521" width="2.625" style="2275" customWidth="1"/>
    <col min="11522" max="11522" width="5.125" style="2275" customWidth="1"/>
    <col min="11523" max="11523" width="12.375" style="2275" customWidth="1"/>
    <col min="11524" max="11524" width="12.625" style="2275" customWidth="1"/>
    <col min="11525" max="11525" width="35.625" style="2275" customWidth="1"/>
    <col min="11526" max="11526" width="8.75" style="2275" customWidth="1"/>
    <col min="11527" max="11528" width="9.875" style="2275" bestFit="1" customWidth="1"/>
    <col min="11529" max="11529" width="5.75" style="2275" customWidth="1"/>
    <col min="11530" max="11530" width="44.75" style="2275" customWidth="1"/>
    <col min="11531" max="11531" width="39" style="2275" bestFit="1" customWidth="1"/>
    <col min="11532" max="11532" width="6.625" style="2275" customWidth="1"/>
    <col min="11533" max="11533" width="13.75" style="2275" customWidth="1"/>
    <col min="11534" max="11534" width="9.5" style="2275" customWidth="1"/>
    <col min="11535" max="11535" width="21.75" style="2275" customWidth="1"/>
    <col min="11536" max="11536" width="22.375" style="2275" customWidth="1"/>
    <col min="11537" max="11537" width="15.625" style="2275" customWidth="1"/>
    <col min="11538" max="11776" width="8.875" style="2275"/>
    <col min="11777" max="11777" width="2.625" style="2275" customWidth="1"/>
    <col min="11778" max="11778" width="5.125" style="2275" customWidth="1"/>
    <col min="11779" max="11779" width="12.375" style="2275" customWidth="1"/>
    <col min="11780" max="11780" width="12.625" style="2275" customWidth="1"/>
    <col min="11781" max="11781" width="35.625" style="2275" customWidth="1"/>
    <col min="11782" max="11782" width="8.75" style="2275" customWidth="1"/>
    <col min="11783" max="11784" width="9.875" style="2275" bestFit="1" customWidth="1"/>
    <col min="11785" max="11785" width="5.75" style="2275" customWidth="1"/>
    <col min="11786" max="11786" width="44.75" style="2275" customWidth="1"/>
    <col min="11787" max="11787" width="39" style="2275" bestFit="1" customWidth="1"/>
    <col min="11788" max="11788" width="6.625" style="2275" customWidth="1"/>
    <col min="11789" max="11789" width="13.75" style="2275" customWidth="1"/>
    <col min="11790" max="11790" width="9.5" style="2275" customWidth="1"/>
    <col min="11791" max="11791" width="21.75" style="2275" customWidth="1"/>
    <col min="11792" max="11792" width="22.375" style="2275" customWidth="1"/>
    <col min="11793" max="11793" width="15.625" style="2275" customWidth="1"/>
    <col min="11794" max="12032" width="8.875" style="2275"/>
    <col min="12033" max="12033" width="2.625" style="2275" customWidth="1"/>
    <col min="12034" max="12034" width="5.125" style="2275" customWidth="1"/>
    <col min="12035" max="12035" width="12.375" style="2275" customWidth="1"/>
    <col min="12036" max="12036" width="12.625" style="2275" customWidth="1"/>
    <col min="12037" max="12037" width="35.625" style="2275" customWidth="1"/>
    <col min="12038" max="12038" width="8.75" style="2275" customWidth="1"/>
    <col min="12039" max="12040" width="9.875" style="2275" bestFit="1" customWidth="1"/>
    <col min="12041" max="12041" width="5.75" style="2275" customWidth="1"/>
    <col min="12042" max="12042" width="44.75" style="2275" customWidth="1"/>
    <col min="12043" max="12043" width="39" style="2275" bestFit="1" customWidth="1"/>
    <col min="12044" max="12044" width="6.625" style="2275" customWidth="1"/>
    <col min="12045" max="12045" width="13.75" style="2275" customWidth="1"/>
    <col min="12046" max="12046" width="9.5" style="2275" customWidth="1"/>
    <col min="12047" max="12047" width="21.75" style="2275" customWidth="1"/>
    <col min="12048" max="12048" width="22.375" style="2275" customWidth="1"/>
    <col min="12049" max="12049" width="15.625" style="2275" customWidth="1"/>
    <col min="12050" max="12288" width="8.875" style="2275"/>
    <col min="12289" max="12289" width="2.625" style="2275" customWidth="1"/>
    <col min="12290" max="12290" width="5.125" style="2275" customWidth="1"/>
    <col min="12291" max="12291" width="12.375" style="2275" customWidth="1"/>
    <col min="12292" max="12292" width="12.625" style="2275" customWidth="1"/>
    <col min="12293" max="12293" width="35.625" style="2275" customWidth="1"/>
    <col min="12294" max="12294" width="8.75" style="2275" customWidth="1"/>
    <col min="12295" max="12296" width="9.875" style="2275" bestFit="1" customWidth="1"/>
    <col min="12297" max="12297" width="5.75" style="2275" customWidth="1"/>
    <col min="12298" max="12298" width="44.75" style="2275" customWidth="1"/>
    <col min="12299" max="12299" width="39" style="2275" bestFit="1" customWidth="1"/>
    <col min="12300" max="12300" width="6.625" style="2275" customWidth="1"/>
    <col min="12301" max="12301" width="13.75" style="2275" customWidth="1"/>
    <col min="12302" max="12302" width="9.5" style="2275" customWidth="1"/>
    <col min="12303" max="12303" width="21.75" style="2275" customWidth="1"/>
    <col min="12304" max="12304" width="22.375" style="2275" customWidth="1"/>
    <col min="12305" max="12305" width="15.625" style="2275" customWidth="1"/>
    <col min="12306" max="12544" width="8.875" style="2275"/>
    <col min="12545" max="12545" width="2.625" style="2275" customWidth="1"/>
    <col min="12546" max="12546" width="5.125" style="2275" customWidth="1"/>
    <col min="12547" max="12547" width="12.375" style="2275" customWidth="1"/>
    <col min="12548" max="12548" width="12.625" style="2275" customWidth="1"/>
    <col min="12549" max="12549" width="35.625" style="2275" customWidth="1"/>
    <col min="12550" max="12550" width="8.75" style="2275" customWidth="1"/>
    <col min="12551" max="12552" width="9.875" style="2275" bestFit="1" customWidth="1"/>
    <col min="12553" max="12553" width="5.75" style="2275" customWidth="1"/>
    <col min="12554" max="12554" width="44.75" style="2275" customWidth="1"/>
    <col min="12555" max="12555" width="39" style="2275" bestFit="1" customWidth="1"/>
    <col min="12556" max="12556" width="6.625" style="2275" customWidth="1"/>
    <col min="12557" max="12557" width="13.75" style="2275" customWidth="1"/>
    <col min="12558" max="12558" width="9.5" style="2275" customWidth="1"/>
    <col min="12559" max="12559" width="21.75" style="2275" customWidth="1"/>
    <col min="12560" max="12560" width="22.375" style="2275" customWidth="1"/>
    <col min="12561" max="12561" width="15.625" style="2275" customWidth="1"/>
    <col min="12562" max="12800" width="8.875" style="2275"/>
    <col min="12801" max="12801" width="2.625" style="2275" customWidth="1"/>
    <col min="12802" max="12802" width="5.125" style="2275" customWidth="1"/>
    <col min="12803" max="12803" width="12.375" style="2275" customWidth="1"/>
    <col min="12804" max="12804" width="12.625" style="2275" customWidth="1"/>
    <col min="12805" max="12805" width="35.625" style="2275" customWidth="1"/>
    <col min="12806" max="12806" width="8.75" style="2275" customWidth="1"/>
    <col min="12807" max="12808" width="9.875" style="2275" bestFit="1" customWidth="1"/>
    <col min="12809" max="12809" width="5.75" style="2275" customWidth="1"/>
    <col min="12810" max="12810" width="44.75" style="2275" customWidth="1"/>
    <col min="12811" max="12811" width="39" style="2275" bestFit="1" customWidth="1"/>
    <col min="12812" max="12812" width="6.625" style="2275" customWidth="1"/>
    <col min="12813" max="12813" width="13.75" style="2275" customWidth="1"/>
    <col min="12814" max="12814" width="9.5" style="2275" customWidth="1"/>
    <col min="12815" max="12815" width="21.75" style="2275" customWidth="1"/>
    <col min="12816" max="12816" width="22.375" style="2275" customWidth="1"/>
    <col min="12817" max="12817" width="15.625" style="2275" customWidth="1"/>
    <col min="12818" max="13056" width="8.875" style="2275"/>
    <col min="13057" max="13057" width="2.625" style="2275" customWidth="1"/>
    <col min="13058" max="13058" width="5.125" style="2275" customWidth="1"/>
    <col min="13059" max="13059" width="12.375" style="2275" customWidth="1"/>
    <col min="13060" max="13060" width="12.625" style="2275" customWidth="1"/>
    <col min="13061" max="13061" width="35.625" style="2275" customWidth="1"/>
    <col min="13062" max="13062" width="8.75" style="2275" customWidth="1"/>
    <col min="13063" max="13064" width="9.875" style="2275" bestFit="1" customWidth="1"/>
    <col min="13065" max="13065" width="5.75" style="2275" customWidth="1"/>
    <col min="13066" max="13066" width="44.75" style="2275" customWidth="1"/>
    <col min="13067" max="13067" width="39" style="2275" bestFit="1" customWidth="1"/>
    <col min="13068" max="13068" width="6.625" style="2275" customWidth="1"/>
    <col min="13069" max="13069" width="13.75" style="2275" customWidth="1"/>
    <col min="13070" max="13070" width="9.5" style="2275" customWidth="1"/>
    <col min="13071" max="13071" width="21.75" style="2275" customWidth="1"/>
    <col min="13072" max="13072" width="22.375" style="2275" customWidth="1"/>
    <col min="13073" max="13073" width="15.625" style="2275" customWidth="1"/>
    <col min="13074" max="13312" width="8.875" style="2275"/>
    <col min="13313" max="13313" width="2.625" style="2275" customWidth="1"/>
    <col min="13314" max="13314" width="5.125" style="2275" customWidth="1"/>
    <col min="13315" max="13315" width="12.375" style="2275" customWidth="1"/>
    <col min="13316" max="13316" width="12.625" style="2275" customWidth="1"/>
    <col min="13317" max="13317" width="35.625" style="2275" customWidth="1"/>
    <col min="13318" max="13318" width="8.75" style="2275" customWidth="1"/>
    <col min="13319" max="13320" width="9.875" style="2275" bestFit="1" customWidth="1"/>
    <col min="13321" max="13321" width="5.75" style="2275" customWidth="1"/>
    <col min="13322" max="13322" width="44.75" style="2275" customWidth="1"/>
    <col min="13323" max="13323" width="39" style="2275" bestFit="1" customWidth="1"/>
    <col min="13324" max="13324" width="6.625" style="2275" customWidth="1"/>
    <col min="13325" max="13325" width="13.75" style="2275" customWidth="1"/>
    <col min="13326" max="13326" width="9.5" style="2275" customWidth="1"/>
    <col min="13327" max="13327" width="21.75" style="2275" customWidth="1"/>
    <col min="13328" max="13328" width="22.375" style="2275" customWidth="1"/>
    <col min="13329" max="13329" width="15.625" style="2275" customWidth="1"/>
    <col min="13330" max="13568" width="8.875" style="2275"/>
    <col min="13569" max="13569" width="2.625" style="2275" customWidth="1"/>
    <col min="13570" max="13570" width="5.125" style="2275" customWidth="1"/>
    <col min="13571" max="13571" width="12.375" style="2275" customWidth="1"/>
    <col min="13572" max="13572" width="12.625" style="2275" customWidth="1"/>
    <col min="13573" max="13573" width="35.625" style="2275" customWidth="1"/>
    <col min="13574" max="13574" width="8.75" style="2275" customWidth="1"/>
    <col min="13575" max="13576" width="9.875" style="2275" bestFit="1" customWidth="1"/>
    <col min="13577" max="13577" width="5.75" style="2275" customWidth="1"/>
    <col min="13578" max="13578" width="44.75" style="2275" customWidth="1"/>
    <col min="13579" max="13579" width="39" style="2275" bestFit="1" customWidth="1"/>
    <col min="13580" max="13580" width="6.625" style="2275" customWidth="1"/>
    <col min="13581" max="13581" width="13.75" style="2275" customWidth="1"/>
    <col min="13582" max="13582" width="9.5" style="2275" customWidth="1"/>
    <col min="13583" max="13583" width="21.75" style="2275" customWidth="1"/>
    <col min="13584" max="13584" width="22.375" style="2275" customWidth="1"/>
    <col min="13585" max="13585" width="15.625" style="2275" customWidth="1"/>
    <col min="13586" max="13824" width="8.875" style="2275"/>
    <col min="13825" max="13825" width="2.625" style="2275" customWidth="1"/>
    <col min="13826" max="13826" width="5.125" style="2275" customWidth="1"/>
    <col min="13827" max="13827" width="12.375" style="2275" customWidth="1"/>
    <col min="13828" max="13828" width="12.625" style="2275" customWidth="1"/>
    <col min="13829" max="13829" width="35.625" style="2275" customWidth="1"/>
    <col min="13830" max="13830" width="8.75" style="2275" customWidth="1"/>
    <col min="13831" max="13832" width="9.875" style="2275" bestFit="1" customWidth="1"/>
    <col min="13833" max="13833" width="5.75" style="2275" customWidth="1"/>
    <col min="13834" max="13834" width="44.75" style="2275" customWidth="1"/>
    <col min="13835" max="13835" width="39" style="2275" bestFit="1" customWidth="1"/>
    <col min="13836" max="13836" width="6.625" style="2275" customWidth="1"/>
    <col min="13837" max="13837" width="13.75" style="2275" customWidth="1"/>
    <col min="13838" max="13838" width="9.5" style="2275" customWidth="1"/>
    <col min="13839" max="13839" width="21.75" style="2275" customWidth="1"/>
    <col min="13840" max="13840" width="22.375" style="2275" customWidth="1"/>
    <col min="13841" max="13841" width="15.625" style="2275" customWidth="1"/>
    <col min="13842" max="14080" width="8.875" style="2275"/>
    <col min="14081" max="14081" width="2.625" style="2275" customWidth="1"/>
    <col min="14082" max="14082" width="5.125" style="2275" customWidth="1"/>
    <col min="14083" max="14083" width="12.375" style="2275" customWidth="1"/>
    <col min="14084" max="14084" width="12.625" style="2275" customWidth="1"/>
    <col min="14085" max="14085" width="35.625" style="2275" customWidth="1"/>
    <col min="14086" max="14086" width="8.75" style="2275" customWidth="1"/>
    <col min="14087" max="14088" width="9.875" style="2275" bestFit="1" customWidth="1"/>
    <col min="14089" max="14089" width="5.75" style="2275" customWidth="1"/>
    <col min="14090" max="14090" width="44.75" style="2275" customWidth="1"/>
    <col min="14091" max="14091" width="39" style="2275" bestFit="1" customWidth="1"/>
    <col min="14092" max="14092" width="6.625" style="2275" customWidth="1"/>
    <col min="14093" max="14093" width="13.75" style="2275" customWidth="1"/>
    <col min="14094" max="14094" width="9.5" style="2275" customWidth="1"/>
    <col min="14095" max="14095" width="21.75" style="2275" customWidth="1"/>
    <col min="14096" max="14096" width="22.375" style="2275" customWidth="1"/>
    <col min="14097" max="14097" width="15.625" style="2275" customWidth="1"/>
    <col min="14098" max="14336" width="8.875" style="2275"/>
    <col min="14337" max="14337" width="2.625" style="2275" customWidth="1"/>
    <col min="14338" max="14338" width="5.125" style="2275" customWidth="1"/>
    <col min="14339" max="14339" width="12.375" style="2275" customWidth="1"/>
    <col min="14340" max="14340" width="12.625" style="2275" customWidth="1"/>
    <col min="14341" max="14341" width="35.625" style="2275" customWidth="1"/>
    <col min="14342" max="14342" width="8.75" style="2275" customWidth="1"/>
    <col min="14343" max="14344" width="9.875" style="2275" bestFit="1" customWidth="1"/>
    <col min="14345" max="14345" width="5.75" style="2275" customWidth="1"/>
    <col min="14346" max="14346" width="44.75" style="2275" customWidth="1"/>
    <col min="14347" max="14347" width="39" style="2275" bestFit="1" customWidth="1"/>
    <col min="14348" max="14348" width="6.625" style="2275" customWidth="1"/>
    <col min="14349" max="14349" width="13.75" style="2275" customWidth="1"/>
    <col min="14350" max="14350" width="9.5" style="2275" customWidth="1"/>
    <col min="14351" max="14351" width="21.75" style="2275" customWidth="1"/>
    <col min="14352" max="14352" width="22.375" style="2275" customWidth="1"/>
    <col min="14353" max="14353" width="15.625" style="2275" customWidth="1"/>
    <col min="14354" max="14592" width="8.875" style="2275"/>
    <col min="14593" max="14593" width="2.625" style="2275" customWidth="1"/>
    <col min="14594" max="14594" width="5.125" style="2275" customWidth="1"/>
    <col min="14595" max="14595" width="12.375" style="2275" customWidth="1"/>
    <col min="14596" max="14596" width="12.625" style="2275" customWidth="1"/>
    <col min="14597" max="14597" width="35.625" style="2275" customWidth="1"/>
    <col min="14598" max="14598" width="8.75" style="2275" customWidth="1"/>
    <col min="14599" max="14600" width="9.875" style="2275" bestFit="1" customWidth="1"/>
    <col min="14601" max="14601" width="5.75" style="2275" customWidth="1"/>
    <col min="14602" max="14602" width="44.75" style="2275" customWidth="1"/>
    <col min="14603" max="14603" width="39" style="2275" bestFit="1" customWidth="1"/>
    <col min="14604" max="14604" width="6.625" style="2275" customWidth="1"/>
    <col min="14605" max="14605" width="13.75" style="2275" customWidth="1"/>
    <col min="14606" max="14606" width="9.5" style="2275" customWidth="1"/>
    <col min="14607" max="14607" width="21.75" style="2275" customWidth="1"/>
    <col min="14608" max="14608" width="22.375" style="2275" customWidth="1"/>
    <col min="14609" max="14609" width="15.625" style="2275" customWidth="1"/>
    <col min="14610" max="14848" width="8.875" style="2275"/>
    <col min="14849" max="14849" width="2.625" style="2275" customWidth="1"/>
    <col min="14850" max="14850" width="5.125" style="2275" customWidth="1"/>
    <col min="14851" max="14851" width="12.375" style="2275" customWidth="1"/>
    <col min="14852" max="14852" width="12.625" style="2275" customWidth="1"/>
    <col min="14853" max="14853" width="35.625" style="2275" customWidth="1"/>
    <col min="14854" max="14854" width="8.75" style="2275" customWidth="1"/>
    <col min="14855" max="14856" width="9.875" style="2275" bestFit="1" customWidth="1"/>
    <col min="14857" max="14857" width="5.75" style="2275" customWidth="1"/>
    <col min="14858" max="14858" width="44.75" style="2275" customWidth="1"/>
    <col min="14859" max="14859" width="39" style="2275" bestFit="1" customWidth="1"/>
    <col min="14860" max="14860" width="6.625" style="2275" customWidth="1"/>
    <col min="14861" max="14861" width="13.75" style="2275" customWidth="1"/>
    <col min="14862" max="14862" width="9.5" style="2275" customWidth="1"/>
    <col min="14863" max="14863" width="21.75" style="2275" customWidth="1"/>
    <col min="14864" max="14864" width="22.375" style="2275" customWidth="1"/>
    <col min="14865" max="14865" width="15.625" style="2275" customWidth="1"/>
    <col min="14866" max="15104" width="8.875" style="2275"/>
    <col min="15105" max="15105" width="2.625" style="2275" customWidth="1"/>
    <col min="15106" max="15106" width="5.125" style="2275" customWidth="1"/>
    <col min="15107" max="15107" width="12.375" style="2275" customWidth="1"/>
    <col min="15108" max="15108" width="12.625" style="2275" customWidth="1"/>
    <col min="15109" max="15109" width="35.625" style="2275" customWidth="1"/>
    <col min="15110" max="15110" width="8.75" style="2275" customWidth="1"/>
    <col min="15111" max="15112" width="9.875" style="2275" bestFit="1" customWidth="1"/>
    <col min="15113" max="15113" width="5.75" style="2275" customWidth="1"/>
    <col min="15114" max="15114" width="44.75" style="2275" customWidth="1"/>
    <col min="15115" max="15115" width="39" style="2275" bestFit="1" customWidth="1"/>
    <col min="15116" max="15116" width="6.625" style="2275" customWidth="1"/>
    <col min="15117" max="15117" width="13.75" style="2275" customWidth="1"/>
    <col min="15118" max="15118" width="9.5" style="2275" customWidth="1"/>
    <col min="15119" max="15119" width="21.75" style="2275" customWidth="1"/>
    <col min="15120" max="15120" width="22.375" style="2275" customWidth="1"/>
    <col min="15121" max="15121" width="15.625" style="2275" customWidth="1"/>
    <col min="15122" max="15360" width="8.875" style="2275"/>
    <col min="15361" max="15361" width="2.625" style="2275" customWidth="1"/>
    <col min="15362" max="15362" width="5.125" style="2275" customWidth="1"/>
    <col min="15363" max="15363" width="12.375" style="2275" customWidth="1"/>
    <col min="15364" max="15364" width="12.625" style="2275" customWidth="1"/>
    <col min="15365" max="15365" width="35.625" style="2275" customWidth="1"/>
    <col min="15366" max="15366" width="8.75" style="2275" customWidth="1"/>
    <col min="15367" max="15368" width="9.875" style="2275" bestFit="1" customWidth="1"/>
    <col min="15369" max="15369" width="5.75" style="2275" customWidth="1"/>
    <col min="15370" max="15370" width="44.75" style="2275" customWidth="1"/>
    <col min="15371" max="15371" width="39" style="2275" bestFit="1" customWidth="1"/>
    <col min="15372" max="15372" width="6.625" style="2275" customWidth="1"/>
    <col min="15373" max="15373" width="13.75" style="2275" customWidth="1"/>
    <col min="15374" max="15374" width="9.5" style="2275" customWidth="1"/>
    <col min="15375" max="15375" width="21.75" style="2275" customWidth="1"/>
    <col min="15376" max="15376" width="22.375" style="2275" customWidth="1"/>
    <col min="15377" max="15377" width="15.625" style="2275" customWidth="1"/>
    <col min="15378" max="15616" width="8.875" style="2275"/>
    <col min="15617" max="15617" width="2.625" style="2275" customWidth="1"/>
    <col min="15618" max="15618" width="5.125" style="2275" customWidth="1"/>
    <col min="15619" max="15619" width="12.375" style="2275" customWidth="1"/>
    <col min="15620" max="15620" width="12.625" style="2275" customWidth="1"/>
    <col min="15621" max="15621" width="35.625" style="2275" customWidth="1"/>
    <col min="15622" max="15622" width="8.75" style="2275" customWidth="1"/>
    <col min="15623" max="15624" width="9.875" style="2275" bestFit="1" customWidth="1"/>
    <col min="15625" max="15625" width="5.75" style="2275" customWidth="1"/>
    <col min="15626" max="15626" width="44.75" style="2275" customWidth="1"/>
    <col min="15627" max="15627" width="39" style="2275" bestFit="1" customWidth="1"/>
    <col min="15628" max="15628" width="6.625" style="2275" customWidth="1"/>
    <col min="15629" max="15629" width="13.75" style="2275" customWidth="1"/>
    <col min="15630" max="15630" width="9.5" style="2275" customWidth="1"/>
    <col min="15631" max="15631" width="21.75" style="2275" customWidth="1"/>
    <col min="15632" max="15632" width="22.375" style="2275" customWidth="1"/>
    <col min="15633" max="15633" width="15.625" style="2275" customWidth="1"/>
    <col min="15634" max="15872" width="8.875" style="2275"/>
    <col min="15873" max="15873" width="2.625" style="2275" customWidth="1"/>
    <col min="15874" max="15874" width="5.125" style="2275" customWidth="1"/>
    <col min="15875" max="15875" width="12.375" style="2275" customWidth="1"/>
    <col min="15876" max="15876" width="12.625" style="2275" customWidth="1"/>
    <col min="15877" max="15877" width="35.625" style="2275" customWidth="1"/>
    <col min="15878" max="15878" width="8.75" style="2275" customWidth="1"/>
    <col min="15879" max="15880" width="9.875" style="2275" bestFit="1" customWidth="1"/>
    <col min="15881" max="15881" width="5.75" style="2275" customWidth="1"/>
    <col min="15882" max="15882" width="44.75" style="2275" customWidth="1"/>
    <col min="15883" max="15883" width="39" style="2275" bestFit="1" customWidth="1"/>
    <col min="15884" max="15884" width="6.625" style="2275" customWidth="1"/>
    <col min="15885" max="15885" width="13.75" style="2275" customWidth="1"/>
    <col min="15886" max="15886" width="9.5" style="2275" customWidth="1"/>
    <col min="15887" max="15887" width="21.75" style="2275" customWidth="1"/>
    <col min="15888" max="15888" width="22.375" style="2275" customWidth="1"/>
    <col min="15889" max="15889" width="15.625" style="2275" customWidth="1"/>
    <col min="15890" max="16128" width="8.875" style="2275"/>
    <col min="16129" max="16129" width="2.625" style="2275" customWidth="1"/>
    <col min="16130" max="16130" width="5.125" style="2275" customWidth="1"/>
    <col min="16131" max="16131" width="12.375" style="2275" customWidth="1"/>
    <col min="16132" max="16132" width="12.625" style="2275" customWidth="1"/>
    <col min="16133" max="16133" width="35.625" style="2275" customWidth="1"/>
    <col min="16134" max="16134" width="8.75" style="2275" customWidth="1"/>
    <col min="16135" max="16136" width="9.875" style="2275" bestFit="1" customWidth="1"/>
    <col min="16137" max="16137" width="5.75" style="2275" customWidth="1"/>
    <col min="16138" max="16138" width="44.75" style="2275" customWidth="1"/>
    <col min="16139" max="16139" width="39" style="2275" bestFit="1" customWidth="1"/>
    <col min="16140" max="16140" width="6.625" style="2275" customWidth="1"/>
    <col min="16141" max="16141" width="13.75" style="2275" customWidth="1"/>
    <col min="16142" max="16142" width="9.5" style="2275" customWidth="1"/>
    <col min="16143" max="16143" width="21.75" style="2275" customWidth="1"/>
    <col min="16144" max="16144" width="22.375" style="2275" customWidth="1"/>
    <col min="16145" max="16145" width="15.625" style="2275" customWidth="1"/>
    <col min="16146" max="16384" width="8.875" style="2275"/>
  </cols>
  <sheetData>
    <row r="2" spans="2:17" ht="20.100000000000001" customHeight="1">
      <c r="B2" s="1383" t="s">
        <v>0</v>
      </c>
      <c r="C2" s="1383"/>
      <c r="D2" s="1383"/>
      <c r="E2" s="1384" t="s">
        <v>9124</v>
      </c>
      <c r="G2" s="1386" t="s">
        <v>2</v>
      </c>
      <c r="H2" s="1387"/>
      <c r="I2" s="1388"/>
      <c r="J2" s="2276">
        <f>SUM(H:H)</f>
        <v>1467500</v>
      </c>
    </row>
    <row r="3" spans="2:17" ht="20.100000000000001" customHeight="1">
      <c r="B3" s="1383" t="s">
        <v>3</v>
      </c>
      <c r="C3" s="1383"/>
      <c r="D3" s="1383"/>
      <c r="E3" s="1384" t="s">
        <v>1914</v>
      </c>
    </row>
    <row r="4" spans="2:17" ht="20.100000000000001" customHeight="1">
      <c r="B4" s="1383" t="s">
        <v>5</v>
      </c>
      <c r="C4" s="1383"/>
      <c r="D4" s="1383"/>
      <c r="E4" s="1384">
        <v>180745</v>
      </c>
    </row>
    <row r="5" spans="2:17" ht="20.100000000000001" customHeight="1">
      <c r="B5" s="1383" t="s">
        <v>6</v>
      </c>
      <c r="C5" s="1383"/>
      <c r="D5" s="1383"/>
      <c r="E5" s="1398"/>
    </row>
    <row r="6" spans="2:17" ht="20.100000000000001" customHeight="1">
      <c r="B6" s="1383" t="s">
        <v>7</v>
      </c>
      <c r="C6" s="1383"/>
      <c r="D6" s="1383"/>
      <c r="E6" s="1398"/>
    </row>
    <row r="8" spans="2:17" s="1524" customFormat="1" ht="19.5" customHeight="1">
      <c r="B8" s="1060" t="s">
        <v>8</v>
      </c>
      <c r="C8" s="1060" t="s">
        <v>9</v>
      </c>
      <c r="D8" s="1060" t="s">
        <v>10</v>
      </c>
      <c r="E8" s="1530" t="s">
        <v>11</v>
      </c>
      <c r="F8" s="1530" t="s">
        <v>12</v>
      </c>
      <c r="G8" s="1530" t="s">
        <v>13</v>
      </c>
      <c r="H8" s="2279" t="s">
        <v>14</v>
      </c>
      <c r="I8" s="2279" t="s">
        <v>15</v>
      </c>
      <c r="J8" s="1530" t="s">
        <v>16</v>
      </c>
      <c r="K8" s="1530" t="s">
        <v>17</v>
      </c>
      <c r="L8" s="1530" t="s">
        <v>18</v>
      </c>
      <c r="M8" s="1531" t="s">
        <v>19</v>
      </c>
      <c r="N8" s="1060" t="s">
        <v>20</v>
      </c>
      <c r="O8" s="1530" t="s">
        <v>21</v>
      </c>
      <c r="P8" s="1531" t="s">
        <v>22</v>
      </c>
      <c r="Q8" s="1532" t="s">
        <v>23</v>
      </c>
    </row>
    <row r="9" spans="2:17" s="1524" customFormat="1" ht="19.5" customHeight="1">
      <c r="B9" s="1060">
        <v>1</v>
      </c>
      <c r="C9" s="1060" t="s">
        <v>9125</v>
      </c>
      <c r="D9" s="1060" t="s">
        <v>9125</v>
      </c>
      <c r="E9" s="2280" t="s">
        <v>6642</v>
      </c>
      <c r="F9" s="1525">
        <v>4</v>
      </c>
      <c r="G9" s="1526">
        <v>305000</v>
      </c>
      <c r="H9" s="1527">
        <f t="shared" ref="H9:H14" si="0">F9*G9</f>
        <v>1220000</v>
      </c>
      <c r="I9" s="1528"/>
      <c r="J9" s="8"/>
      <c r="K9" s="1529" t="s">
        <v>9126</v>
      </c>
      <c r="L9" s="1530"/>
      <c r="M9" s="1531">
        <v>44098</v>
      </c>
      <c r="N9" s="1060"/>
      <c r="O9" s="2281">
        <v>44124</v>
      </c>
      <c r="P9" s="1531">
        <v>44123</v>
      </c>
      <c r="Q9" s="2282">
        <v>44125</v>
      </c>
    </row>
    <row r="10" spans="2:17" s="1524" customFormat="1" ht="19.5" customHeight="1">
      <c r="B10" s="1060">
        <v>2</v>
      </c>
      <c r="C10" s="1060" t="s">
        <v>9125</v>
      </c>
      <c r="D10" s="1060" t="s">
        <v>9125</v>
      </c>
      <c r="E10" s="2280" t="s">
        <v>9127</v>
      </c>
      <c r="F10" s="1525">
        <v>4</v>
      </c>
      <c r="G10" s="1526">
        <v>10500</v>
      </c>
      <c r="H10" s="1527">
        <f t="shared" si="0"/>
        <v>42000</v>
      </c>
      <c r="I10" s="1528"/>
      <c r="J10" s="1526"/>
      <c r="K10" s="1529"/>
      <c r="L10" s="1530"/>
      <c r="M10" s="1531">
        <v>44098</v>
      </c>
      <c r="N10" s="1060"/>
      <c r="O10" s="2281">
        <v>44124</v>
      </c>
      <c r="P10" s="1531">
        <v>44123</v>
      </c>
      <c r="Q10" s="2282">
        <v>44125</v>
      </c>
    </row>
    <row r="11" spans="2:17" s="1524" customFormat="1" ht="19.5" customHeight="1">
      <c r="B11" s="1060">
        <v>3</v>
      </c>
      <c r="C11" s="1060" t="s">
        <v>9125</v>
      </c>
      <c r="D11" s="1060" t="s">
        <v>9125</v>
      </c>
      <c r="E11" s="1476" t="s">
        <v>2290</v>
      </c>
      <c r="F11" s="1525">
        <v>4</v>
      </c>
      <c r="G11" s="1526">
        <v>14000</v>
      </c>
      <c r="H11" s="1527">
        <f t="shared" si="0"/>
        <v>56000</v>
      </c>
      <c r="I11" s="1528"/>
      <c r="J11" s="31"/>
      <c r="K11" s="1529"/>
      <c r="L11" s="1530"/>
      <c r="M11" s="1531">
        <v>44098</v>
      </c>
      <c r="N11" s="1060"/>
      <c r="O11" s="2281">
        <v>44124</v>
      </c>
      <c r="P11" s="1531">
        <v>44123</v>
      </c>
      <c r="Q11" s="2282">
        <v>44125</v>
      </c>
    </row>
    <row r="12" spans="2:17" s="1524" customFormat="1" ht="19.5" customHeight="1">
      <c r="B12" s="1060">
        <v>4</v>
      </c>
      <c r="C12" s="1060" t="s">
        <v>9125</v>
      </c>
      <c r="D12" s="1060" t="s">
        <v>9125</v>
      </c>
      <c r="E12" s="1476" t="s">
        <v>9128</v>
      </c>
      <c r="F12" s="1525">
        <v>4</v>
      </c>
      <c r="G12" s="1526">
        <v>14000</v>
      </c>
      <c r="H12" s="1527">
        <f t="shared" si="0"/>
        <v>56000</v>
      </c>
      <c r="I12" s="1528"/>
      <c r="J12" s="31"/>
      <c r="K12" s="1529"/>
      <c r="L12" s="1530"/>
      <c r="M12" s="1531">
        <v>44098</v>
      </c>
      <c r="N12" s="1060"/>
      <c r="O12" s="2281">
        <v>44124</v>
      </c>
      <c r="P12" s="1531">
        <v>44123</v>
      </c>
      <c r="Q12" s="2282">
        <v>44125</v>
      </c>
    </row>
    <row r="13" spans="2:17" s="1524" customFormat="1" ht="19.5" customHeight="1">
      <c r="B13" s="1060"/>
      <c r="C13" s="1060" t="s">
        <v>9125</v>
      </c>
      <c r="D13" s="1060" t="s">
        <v>9125</v>
      </c>
      <c r="E13" s="1476" t="s">
        <v>447</v>
      </c>
      <c r="F13" s="1525">
        <v>1</v>
      </c>
      <c r="G13" s="1526">
        <v>28500</v>
      </c>
      <c r="H13" s="1527">
        <f t="shared" si="0"/>
        <v>28500</v>
      </c>
      <c r="I13" s="1528"/>
      <c r="J13" s="31"/>
      <c r="K13" s="1529" t="s">
        <v>9129</v>
      </c>
      <c r="L13" s="1530"/>
      <c r="M13" s="1531">
        <v>44098</v>
      </c>
      <c r="N13" s="1060"/>
      <c r="O13" s="2281">
        <v>44124</v>
      </c>
      <c r="P13" s="1531">
        <v>44123</v>
      </c>
      <c r="Q13" s="1532"/>
    </row>
    <row r="14" spans="2:17" s="1524" customFormat="1" ht="19.5" customHeight="1">
      <c r="B14" s="1060"/>
      <c r="C14" s="1060" t="s">
        <v>9125</v>
      </c>
      <c r="D14" s="1060" t="s">
        <v>9125</v>
      </c>
      <c r="E14" s="1476" t="s">
        <v>1735</v>
      </c>
      <c r="F14" s="1525">
        <v>1</v>
      </c>
      <c r="G14" s="1526">
        <v>-25000</v>
      </c>
      <c r="H14" s="1527">
        <f t="shared" si="0"/>
        <v>-25000</v>
      </c>
      <c r="I14" s="1528"/>
      <c r="J14" s="31"/>
      <c r="K14" s="1529"/>
      <c r="L14" s="1530"/>
      <c r="M14" s="1531">
        <v>44098</v>
      </c>
      <c r="N14" s="1060"/>
      <c r="O14" s="2281">
        <v>44124</v>
      </c>
      <c r="P14" s="1531">
        <v>44123</v>
      </c>
      <c r="Q14" s="1532"/>
    </row>
    <row r="15" spans="2:17" s="1524" customFormat="1" ht="19.5" customHeight="1">
      <c r="B15" s="1060">
        <v>5</v>
      </c>
      <c r="C15" s="1060" t="s">
        <v>9125</v>
      </c>
      <c r="D15" s="1060" t="s">
        <v>9125</v>
      </c>
      <c r="E15" s="1476" t="s">
        <v>557</v>
      </c>
      <c r="F15" s="1525">
        <v>4</v>
      </c>
      <c r="G15" s="1526"/>
      <c r="H15" s="1527"/>
      <c r="I15" s="1528"/>
      <c r="J15" s="31"/>
      <c r="K15" s="1529" t="s">
        <v>9130</v>
      </c>
      <c r="L15" s="1530"/>
      <c r="M15" s="1531"/>
      <c r="N15" s="1060"/>
      <c r="O15" s="1530"/>
      <c r="P15" s="1531"/>
      <c r="Q15" s="1532"/>
    </row>
    <row r="16" spans="2:17" s="1524" customFormat="1" ht="19.5" customHeight="1">
      <c r="B16" s="1060"/>
      <c r="C16" s="1060"/>
      <c r="D16" s="1060"/>
      <c r="E16" s="1476"/>
      <c r="F16" s="1525"/>
      <c r="G16" s="1526"/>
      <c r="H16" s="1527"/>
      <c r="I16" s="1528"/>
      <c r="J16" s="31"/>
      <c r="K16" s="1539"/>
      <c r="L16" s="1530"/>
      <c r="M16" s="1531"/>
      <c r="N16" s="1060"/>
      <c r="O16" s="1530"/>
      <c r="P16" s="1531"/>
      <c r="Q16" s="1532"/>
    </row>
    <row r="17" spans="2:17" s="2292" customFormat="1" ht="19.5" customHeight="1">
      <c r="B17" s="2283"/>
      <c r="C17" s="2283" t="s">
        <v>3307</v>
      </c>
      <c r="D17" s="2283" t="s">
        <v>3307</v>
      </c>
      <c r="E17" s="2258" t="s">
        <v>9131</v>
      </c>
      <c r="F17" s="2284">
        <v>10</v>
      </c>
      <c r="G17" s="2285">
        <v>2900</v>
      </c>
      <c r="H17" s="2286">
        <f>F17*G17</f>
        <v>29000</v>
      </c>
      <c r="I17" s="2287"/>
      <c r="J17" s="59"/>
      <c r="K17" s="2288"/>
      <c r="L17" s="2289"/>
      <c r="M17" s="2290">
        <v>44109</v>
      </c>
      <c r="N17" s="2283"/>
      <c r="O17" s="2289"/>
      <c r="P17" s="2290"/>
      <c r="Q17" s="2291">
        <v>44120</v>
      </c>
    </row>
    <row r="18" spans="2:17" s="2292" customFormat="1" ht="19.5" customHeight="1">
      <c r="B18" s="2283"/>
      <c r="C18" s="2283" t="s">
        <v>3307</v>
      </c>
      <c r="D18" s="2283" t="s">
        <v>3307</v>
      </c>
      <c r="E18" s="2258" t="s">
        <v>447</v>
      </c>
      <c r="F18" s="2284">
        <v>1</v>
      </c>
      <c r="G18" s="2285">
        <v>1000</v>
      </c>
      <c r="H18" s="2286">
        <f>F18*G18</f>
        <v>1000</v>
      </c>
      <c r="I18" s="2287"/>
      <c r="J18" s="59"/>
      <c r="K18" s="2288"/>
      <c r="L18" s="2289"/>
      <c r="M18" s="2290">
        <v>44109</v>
      </c>
      <c r="N18" s="2283"/>
      <c r="O18" s="2289"/>
      <c r="P18" s="2290"/>
      <c r="Q18" s="2291">
        <v>44120</v>
      </c>
    </row>
    <row r="19" spans="2:17" s="2292" customFormat="1" ht="19.5" customHeight="1">
      <c r="B19" s="2283"/>
      <c r="C19" s="2283" t="s">
        <v>3307</v>
      </c>
      <c r="D19" s="2283" t="s">
        <v>3307</v>
      </c>
      <c r="E19" s="2258" t="s">
        <v>9132</v>
      </c>
      <c r="F19" s="2284">
        <v>20</v>
      </c>
      <c r="G19" s="2285">
        <v>2950</v>
      </c>
      <c r="H19" s="2286">
        <f>F19*G19</f>
        <v>59000</v>
      </c>
      <c r="I19" s="2287"/>
      <c r="J19" s="59"/>
      <c r="K19" s="2288"/>
      <c r="L19" s="2289"/>
      <c r="M19" s="2290">
        <v>44109</v>
      </c>
      <c r="N19" s="2283"/>
      <c r="O19" s="2289"/>
      <c r="P19" s="2290"/>
      <c r="Q19" s="2291">
        <v>44120</v>
      </c>
    </row>
    <row r="20" spans="2:17" s="2257" customFormat="1" ht="18" customHeight="1">
      <c r="B20" s="2293"/>
      <c r="C20" s="2283" t="s">
        <v>3307</v>
      </c>
      <c r="D20" s="2283" t="s">
        <v>3307</v>
      </c>
      <c r="E20" s="2258" t="s">
        <v>447</v>
      </c>
      <c r="F20" s="2284">
        <v>1</v>
      </c>
      <c r="G20" s="2285">
        <v>1000</v>
      </c>
      <c r="H20" s="2286">
        <f>F20*G20</f>
        <v>1000</v>
      </c>
      <c r="I20" s="2294"/>
      <c r="J20" s="2295"/>
      <c r="K20" s="2288"/>
      <c r="L20" s="2296"/>
      <c r="M20" s="2290">
        <v>44109</v>
      </c>
      <c r="N20" s="2291"/>
      <c r="O20" s="2297"/>
      <c r="P20" s="2290"/>
      <c r="Q20" s="2291">
        <v>44120</v>
      </c>
    </row>
    <row r="21" spans="2:17" ht="18" customHeight="1"/>
    <row r="22" spans="2:17" ht="18" customHeight="1"/>
    <row r="23" spans="2:17" ht="18" customHeight="1"/>
    <row r="24" spans="2:17" ht="18" customHeight="1"/>
    <row r="25" spans="2:17" ht="18" customHeight="1"/>
    <row r="26" spans="2:17">
      <c r="D26" s="2298"/>
      <c r="E26" s="2298"/>
      <c r="F26" s="2299"/>
      <c r="G26" s="2299"/>
      <c r="H26" s="2299"/>
      <c r="I26" s="2300"/>
      <c r="J26" s="2299"/>
    </row>
    <row r="27" spans="2:17">
      <c r="D27" s="2298"/>
      <c r="E27" s="2298"/>
      <c r="F27" s="2299"/>
      <c r="G27" s="2299"/>
      <c r="H27" s="2299"/>
      <c r="I27" s="2300"/>
      <c r="J27" s="2299"/>
    </row>
    <row r="28" spans="2:17">
      <c r="D28" s="2298"/>
      <c r="E28" s="2298"/>
      <c r="F28" s="2299"/>
      <c r="G28" s="2299"/>
      <c r="H28" s="2299"/>
      <c r="I28" s="2300"/>
      <c r="J28" s="2299"/>
    </row>
    <row r="29" spans="2:17">
      <c r="D29" s="2298"/>
      <c r="E29" s="2298"/>
      <c r="F29" s="2299"/>
      <c r="G29" s="2299"/>
      <c r="H29" s="2299"/>
      <c r="I29" s="2300"/>
      <c r="J29" s="2299"/>
    </row>
    <row r="30" spans="2:17">
      <c r="D30" s="2301"/>
      <c r="E30" s="2299"/>
      <c r="F30" s="2299"/>
      <c r="G30" s="2299"/>
      <c r="H30" s="2299"/>
      <c r="I30" s="2300"/>
      <c r="J30" s="2299"/>
    </row>
    <row r="31" spans="2:17">
      <c r="D31" s="2301"/>
      <c r="E31" s="2299"/>
      <c r="F31" s="2299"/>
      <c r="G31" s="2299"/>
      <c r="H31" s="2299"/>
      <c r="I31" s="2300"/>
      <c r="J31" s="2299"/>
    </row>
    <row r="32" spans="2:17">
      <c r="D32" s="2301"/>
      <c r="E32" s="2299"/>
      <c r="F32" s="2299"/>
      <c r="G32" s="2299"/>
      <c r="H32" s="2299"/>
      <c r="I32" s="2300"/>
      <c r="J32" s="2299"/>
    </row>
    <row r="33" spans="3:11">
      <c r="D33" s="2301"/>
      <c r="E33" s="2299"/>
      <c r="F33" s="2299"/>
      <c r="G33" s="2299"/>
      <c r="H33" s="2299"/>
      <c r="I33" s="2300"/>
      <c r="J33" s="2299"/>
    </row>
    <row r="34" spans="3:11">
      <c r="D34" s="2301"/>
      <c r="E34" s="2299"/>
      <c r="F34" s="2299"/>
      <c r="G34" s="2299"/>
      <c r="H34" s="2299"/>
      <c r="I34" s="2300"/>
      <c r="J34" s="2299"/>
    </row>
    <row r="35" spans="3:11">
      <c r="D35" s="2298"/>
      <c r="E35" s="2298"/>
      <c r="F35" s="2299"/>
      <c r="G35" s="2299"/>
      <c r="H35" s="2299"/>
      <c r="I35" s="2300"/>
      <c r="J35" s="2299"/>
    </row>
    <row r="36" spans="3:11">
      <c r="D36" s="2298"/>
      <c r="E36" s="2298"/>
      <c r="F36" s="2299"/>
      <c r="G36" s="2299"/>
      <c r="H36" s="2299"/>
      <c r="I36" s="2300"/>
      <c r="J36" s="2299"/>
    </row>
    <row r="37" spans="3:11">
      <c r="D37" s="2298"/>
      <c r="E37" s="2298"/>
      <c r="F37" s="2299"/>
      <c r="G37" s="2299"/>
      <c r="H37" s="2299"/>
      <c r="I37" s="2300"/>
      <c r="J37" s="2299"/>
    </row>
    <row r="38" spans="3:11">
      <c r="D38" s="2298"/>
      <c r="E38" s="2298"/>
      <c r="F38" s="2299"/>
      <c r="G38" s="2299"/>
      <c r="H38" s="2299"/>
      <c r="I38" s="2300"/>
      <c r="J38" s="2299"/>
    </row>
    <row r="43" spans="3:11">
      <c r="C43" s="2302"/>
      <c r="D43" s="2302"/>
      <c r="E43" s="2303"/>
      <c r="F43" s="2304"/>
      <c r="G43" s="2304"/>
      <c r="H43" s="2304"/>
      <c r="I43" s="2305"/>
      <c r="J43" s="2306"/>
      <c r="K43" s="2303"/>
    </row>
    <row r="44" spans="3:11">
      <c r="C44" s="2302"/>
      <c r="D44" s="2302"/>
      <c r="E44" s="2303"/>
      <c r="F44" s="2304"/>
      <c r="G44" s="2304"/>
      <c r="H44" s="2304"/>
      <c r="I44" s="2305"/>
      <c r="J44" s="2306"/>
      <c r="K44" s="2303"/>
    </row>
    <row r="45" spans="3:11">
      <c r="C45" s="2302"/>
      <c r="D45" s="2302"/>
      <c r="E45" s="2303"/>
      <c r="F45" s="2304"/>
      <c r="G45" s="2304"/>
      <c r="H45" s="2304"/>
      <c r="I45" s="2305"/>
      <c r="J45" s="2306"/>
      <c r="K45" s="2303"/>
    </row>
    <row r="46" spans="3:11">
      <c r="C46" s="2302"/>
      <c r="D46" s="2302"/>
      <c r="E46" s="2303"/>
      <c r="F46" s="2304"/>
      <c r="G46" s="2304"/>
      <c r="H46" s="2304"/>
      <c r="I46" s="2305"/>
      <c r="J46" s="2306"/>
      <c r="K46" s="2303"/>
    </row>
    <row r="47" spans="3:11">
      <c r="C47" s="2302"/>
      <c r="D47" s="2302"/>
      <c r="E47" s="2303"/>
      <c r="F47" s="2304"/>
      <c r="G47" s="2304"/>
      <c r="H47" s="2304"/>
      <c r="I47" s="2305"/>
      <c r="J47" s="2306"/>
      <c r="K47" s="2303"/>
    </row>
    <row r="48" spans="3:11">
      <c r="C48" s="2302"/>
      <c r="D48" s="2302"/>
      <c r="E48" s="2303"/>
      <c r="F48" s="2304"/>
      <c r="G48" s="2304"/>
      <c r="H48" s="2304"/>
      <c r="I48" s="2305"/>
      <c r="J48" s="2306"/>
      <c r="K48" s="2303"/>
    </row>
    <row r="49" spans="2:11">
      <c r="B49" s="2302"/>
      <c r="C49" s="2302"/>
      <c r="D49" s="2302"/>
      <c r="E49" s="2303"/>
      <c r="F49" s="2304"/>
      <c r="G49" s="2304"/>
      <c r="H49" s="2304"/>
      <c r="I49" s="2305"/>
      <c r="J49" s="2306"/>
      <c r="K49" s="2303"/>
    </row>
    <row r="50" spans="2:11">
      <c r="C50" s="2302"/>
      <c r="D50" s="2302"/>
      <c r="E50" s="2303"/>
      <c r="F50" s="2304"/>
      <c r="G50" s="2304"/>
      <c r="H50" s="2304"/>
      <c r="I50" s="2305"/>
      <c r="J50" s="2306"/>
      <c r="K50" s="2303"/>
    </row>
    <row r="51" spans="2:11">
      <c r="B51" s="2302"/>
      <c r="C51" s="2302"/>
      <c r="D51" s="2302"/>
      <c r="E51" s="2303"/>
      <c r="F51" s="2304"/>
      <c r="G51" s="2304"/>
      <c r="H51" s="2304"/>
      <c r="I51" s="2305"/>
      <c r="J51" s="2306"/>
      <c r="K51" s="2303"/>
    </row>
    <row r="52" spans="2:11">
      <c r="B52" s="2302"/>
      <c r="C52" s="2302"/>
      <c r="D52" s="2302"/>
      <c r="E52" s="2303"/>
      <c r="F52" s="2304"/>
      <c r="G52" s="2304"/>
      <c r="H52" s="2304"/>
      <c r="I52" s="2305"/>
      <c r="J52" s="2306"/>
      <c r="K52" s="2303"/>
    </row>
    <row r="53" spans="2:11">
      <c r="B53" s="2302"/>
      <c r="C53" s="2302"/>
      <c r="D53" s="2302"/>
      <c r="E53" s="2303"/>
      <c r="F53" s="2304"/>
      <c r="G53" s="2304"/>
      <c r="H53" s="2304"/>
      <c r="I53" s="2305"/>
      <c r="J53" s="2306"/>
      <c r="K53" s="2303"/>
    </row>
    <row r="54" spans="2:11">
      <c r="B54" s="2302"/>
      <c r="C54" s="2302"/>
      <c r="D54" s="2302"/>
      <c r="E54" s="2303"/>
      <c r="F54" s="2304"/>
      <c r="G54" s="2304"/>
      <c r="H54" s="2304"/>
      <c r="I54" s="2305"/>
      <c r="J54" s="2306"/>
      <c r="K54" s="2303"/>
    </row>
    <row r="55" spans="2:11">
      <c r="C55" s="2302"/>
      <c r="D55" s="2302"/>
      <c r="E55" s="2303"/>
      <c r="F55" s="2304"/>
      <c r="G55" s="2304"/>
      <c r="H55" s="2304"/>
      <c r="I55" s="2305"/>
      <c r="J55" s="2306"/>
      <c r="K55" s="2303"/>
    </row>
    <row r="56" spans="2:11">
      <c r="C56" s="2302"/>
      <c r="D56" s="2302"/>
      <c r="E56" s="2303"/>
      <c r="F56" s="2304"/>
      <c r="G56" s="2304"/>
      <c r="H56" s="2304"/>
      <c r="I56" s="2305"/>
      <c r="J56" s="2306"/>
      <c r="K56" s="2303"/>
    </row>
    <row r="57" spans="2:11">
      <c r="C57" s="2302"/>
      <c r="D57" s="2302"/>
      <c r="E57" s="2303"/>
      <c r="F57" s="2304"/>
      <c r="G57" s="2304"/>
      <c r="H57" s="2304"/>
      <c r="I57" s="2305"/>
      <c r="J57" s="2306"/>
      <c r="K57" s="2303"/>
    </row>
    <row r="58" spans="2:11">
      <c r="C58" s="2302"/>
      <c r="D58" s="2302"/>
      <c r="E58" s="2303"/>
      <c r="F58" s="2304"/>
      <c r="G58" s="2304"/>
      <c r="H58" s="2304"/>
      <c r="I58" s="2305"/>
      <c r="J58" s="2306"/>
      <c r="K58" s="2303"/>
    </row>
    <row r="59" spans="2:11">
      <c r="C59" s="2302"/>
      <c r="D59" s="2302"/>
      <c r="E59" s="2303"/>
      <c r="F59" s="2304"/>
      <c r="G59" s="2304"/>
      <c r="H59" s="2304"/>
      <c r="I59" s="2305"/>
      <c r="J59" s="2306"/>
      <c r="K59" s="2303"/>
    </row>
    <row r="60" spans="2:11">
      <c r="C60" s="2302"/>
      <c r="D60" s="2302"/>
      <c r="E60" s="2303"/>
      <c r="F60" s="2304"/>
      <c r="G60" s="2304"/>
      <c r="H60" s="2304"/>
      <c r="I60" s="2305"/>
      <c r="J60" s="2306"/>
      <c r="K60" s="2303"/>
    </row>
    <row r="61" spans="2:11">
      <c r="B61" s="2302"/>
      <c r="C61" s="2302"/>
      <c r="D61" s="2302"/>
      <c r="E61" s="2303"/>
      <c r="F61" s="2304"/>
      <c r="G61" s="2304"/>
      <c r="H61" s="2304"/>
      <c r="I61" s="2305"/>
      <c r="J61" s="2306"/>
      <c r="K61" s="2303"/>
    </row>
    <row r="62" spans="2:11">
      <c r="B62" s="2302"/>
      <c r="C62" s="2302"/>
      <c r="D62" s="2302"/>
      <c r="E62" s="2303"/>
      <c r="F62" s="2304"/>
      <c r="G62" s="2304"/>
      <c r="H62" s="2304"/>
      <c r="I62" s="2305"/>
      <c r="J62" s="2306"/>
      <c r="K62" s="2303"/>
    </row>
    <row r="63" spans="2:11">
      <c r="B63" s="2302"/>
      <c r="C63" s="2302"/>
      <c r="D63" s="2302"/>
      <c r="E63" s="2303"/>
      <c r="F63" s="2304"/>
      <c r="G63" s="2304"/>
      <c r="H63" s="2304"/>
      <c r="I63" s="2305"/>
      <c r="J63" s="2306"/>
      <c r="K63" s="2303"/>
    </row>
  </sheetData>
  <autoFilter ref="B8:O8" xr:uid="{391C77D3-0057-47AD-AD17-9B3FD2759CEA}"/>
  <mergeCells count="6">
    <mergeCell ref="B2:D2"/>
    <mergeCell ref="G2:I2"/>
    <mergeCell ref="B3:D3"/>
    <mergeCell ref="B4:D4"/>
    <mergeCell ref="B5:D5"/>
    <mergeCell ref="B6:D6"/>
  </mergeCells>
  <phoneticPr fontId="4"/>
  <pageMargins left="0.2" right="0.2" top="0.75" bottom="0.75" header="0.3" footer="0.3"/>
  <pageSetup paperSize="9" orientation="landscape"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BBF86-89A9-4F5B-93D8-31618BC20DA9}">
  <dimension ref="B2:Q73"/>
  <sheetViews>
    <sheetView topLeftCell="G1" zoomScale="85" zoomScaleNormal="85" workbookViewId="0">
      <selection activeCell="Q10" sqref="Q10"/>
    </sheetView>
  </sheetViews>
  <sheetFormatPr defaultRowHeight="18.75"/>
  <cols>
    <col min="1" max="1" width="2.625" style="8" customWidth="1"/>
    <col min="2" max="2" width="5.75" style="9" customWidth="1"/>
    <col min="3" max="4" width="20.75" style="8" customWidth="1"/>
    <col min="5" max="5" width="90.75" style="8" customWidth="1"/>
    <col min="6" max="6" width="6.25" style="8" customWidth="1"/>
    <col min="7" max="8" width="9.875" style="8" bestFit="1" customWidth="1"/>
    <col min="9" max="9" width="5.75" style="3" customWidth="1"/>
    <col min="10" max="10" width="57.375" style="8" customWidth="1"/>
    <col min="11" max="11" width="39.125" style="8" bestFit="1" customWidth="1"/>
    <col min="12" max="12" width="40.7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75" style="8" customWidth="1"/>
    <col min="259" max="260" width="20.75" style="8" customWidth="1"/>
    <col min="261" max="261" width="90.75" style="8" customWidth="1"/>
    <col min="262" max="262" width="6.25" style="8" customWidth="1"/>
    <col min="263" max="264" width="9.875" style="8" bestFit="1" customWidth="1"/>
    <col min="265" max="265" width="5.75" style="8" customWidth="1"/>
    <col min="266" max="266" width="57.375" style="8" customWidth="1"/>
    <col min="267" max="267" width="39.125" style="8" bestFit="1" customWidth="1"/>
    <col min="268" max="268" width="40.7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75" style="8" customWidth="1"/>
    <col min="515" max="516" width="20.75" style="8" customWidth="1"/>
    <col min="517" max="517" width="90.75" style="8" customWidth="1"/>
    <col min="518" max="518" width="6.25" style="8" customWidth="1"/>
    <col min="519" max="520" width="9.875" style="8" bestFit="1" customWidth="1"/>
    <col min="521" max="521" width="5.75" style="8" customWidth="1"/>
    <col min="522" max="522" width="57.375" style="8" customWidth="1"/>
    <col min="523" max="523" width="39.125" style="8" bestFit="1" customWidth="1"/>
    <col min="524" max="524" width="40.7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75" style="8" customWidth="1"/>
    <col min="771" max="772" width="20.75" style="8" customWidth="1"/>
    <col min="773" max="773" width="90.75" style="8" customWidth="1"/>
    <col min="774" max="774" width="6.25" style="8" customWidth="1"/>
    <col min="775" max="776" width="9.875" style="8" bestFit="1" customWidth="1"/>
    <col min="777" max="777" width="5.75" style="8" customWidth="1"/>
    <col min="778" max="778" width="57.375" style="8" customWidth="1"/>
    <col min="779" max="779" width="39.125" style="8" bestFit="1" customWidth="1"/>
    <col min="780" max="780" width="40.7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75" style="8" customWidth="1"/>
    <col min="1027" max="1028" width="20.75" style="8" customWidth="1"/>
    <col min="1029" max="1029" width="90.75" style="8" customWidth="1"/>
    <col min="1030" max="1030" width="6.25" style="8" customWidth="1"/>
    <col min="1031" max="1032" width="9.875" style="8" bestFit="1" customWidth="1"/>
    <col min="1033" max="1033" width="5.75" style="8" customWidth="1"/>
    <col min="1034" max="1034" width="57.375" style="8" customWidth="1"/>
    <col min="1035" max="1035" width="39.125" style="8" bestFit="1" customWidth="1"/>
    <col min="1036" max="1036" width="40.7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75" style="8" customWidth="1"/>
    <col min="1283" max="1284" width="20.75" style="8" customWidth="1"/>
    <col min="1285" max="1285" width="90.75" style="8" customWidth="1"/>
    <col min="1286" max="1286" width="6.25" style="8" customWidth="1"/>
    <col min="1287" max="1288" width="9.875" style="8" bestFit="1" customWidth="1"/>
    <col min="1289" max="1289" width="5.75" style="8" customWidth="1"/>
    <col min="1290" max="1290" width="57.375" style="8" customWidth="1"/>
    <col min="1291" max="1291" width="39.125" style="8" bestFit="1" customWidth="1"/>
    <col min="1292" max="1292" width="40.7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75" style="8" customWidth="1"/>
    <col min="1539" max="1540" width="20.75" style="8" customWidth="1"/>
    <col min="1541" max="1541" width="90.75" style="8" customWidth="1"/>
    <col min="1542" max="1542" width="6.25" style="8" customWidth="1"/>
    <col min="1543" max="1544" width="9.875" style="8" bestFit="1" customWidth="1"/>
    <col min="1545" max="1545" width="5.75" style="8" customWidth="1"/>
    <col min="1546" max="1546" width="57.375" style="8" customWidth="1"/>
    <col min="1547" max="1547" width="39.125" style="8" bestFit="1" customWidth="1"/>
    <col min="1548" max="1548" width="40.7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75" style="8" customWidth="1"/>
    <col min="1795" max="1796" width="20.75" style="8" customWidth="1"/>
    <col min="1797" max="1797" width="90.75" style="8" customWidth="1"/>
    <col min="1798" max="1798" width="6.25" style="8" customWidth="1"/>
    <col min="1799" max="1800" width="9.875" style="8" bestFit="1" customWidth="1"/>
    <col min="1801" max="1801" width="5.75" style="8" customWidth="1"/>
    <col min="1802" max="1802" width="57.375" style="8" customWidth="1"/>
    <col min="1803" max="1803" width="39.125" style="8" bestFit="1" customWidth="1"/>
    <col min="1804" max="1804" width="40.7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75" style="8" customWidth="1"/>
    <col min="2051" max="2052" width="20.75" style="8" customWidth="1"/>
    <col min="2053" max="2053" width="90.75" style="8" customWidth="1"/>
    <col min="2054" max="2054" width="6.25" style="8" customWidth="1"/>
    <col min="2055" max="2056" width="9.875" style="8" bestFit="1" customWidth="1"/>
    <col min="2057" max="2057" width="5.75" style="8" customWidth="1"/>
    <col min="2058" max="2058" width="57.375" style="8" customWidth="1"/>
    <col min="2059" max="2059" width="39.125" style="8" bestFit="1" customWidth="1"/>
    <col min="2060" max="2060" width="40.7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75" style="8" customWidth="1"/>
    <col min="2307" max="2308" width="20.75" style="8" customWidth="1"/>
    <col min="2309" max="2309" width="90.75" style="8" customWidth="1"/>
    <col min="2310" max="2310" width="6.25" style="8" customWidth="1"/>
    <col min="2311" max="2312" width="9.875" style="8" bestFit="1" customWidth="1"/>
    <col min="2313" max="2313" width="5.75" style="8" customWidth="1"/>
    <col min="2314" max="2314" width="57.375" style="8" customWidth="1"/>
    <col min="2315" max="2315" width="39.125" style="8" bestFit="1" customWidth="1"/>
    <col min="2316" max="2316" width="40.7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75" style="8" customWidth="1"/>
    <col min="2563" max="2564" width="20.75" style="8" customWidth="1"/>
    <col min="2565" max="2565" width="90.75" style="8" customWidth="1"/>
    <col min="2566" max="2566" width="6.25" style="8" customWidth="1"/>
    <col min="2567" max="2568" width="9.875" style="8" bestFit="1" customWidth="1"/>
    <col min="2569" max="2569" width="5.75" style="8" customWidth="1"/>
    <col min="2570" max="2570" width="57.375" style="8" customWidth="1"/>
    <col min="2571" max="2571" width="39.125" style="8" bestFit="1" customWidth="1"/>
    <col min="2572" max="2572" width="40.7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75" style="8" customWidth="1"/>
    <col min="2819" max="2820" width="20.75" style="8" customWidth="1"/>
    <col min="2821" max="2821" width="90.75" style="8" customWidth="1"/>
    <col min="2822" max="2822" width="6.25" style="8" customWidth="1"/>
    <col min="2823" max="2824" width="9.875" style="8" bestFit="1" customWidth="1"/>
    <col min="2825" max="2825" width="5.75" style="8" customWidth="1"/>
    <col min="2826" max="2826" width="57.375" style="8" customWidth="1"/>
    <col min="2827" max="2827" width="39.125" style="8" bestFit="1" customWidth="1"/>
    <col min="2828" max="2828" width="40.7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75" style="8" customWidth="1"/>
    <col min="3075" max="3076" width="20.75" style="8" customWidth="1"/>
    <col min="3077" max="3077" width="90.75" style="8" customWidth="1"/>
    <col min="3078" max="3078" width="6.25" style="8" customWidth="1"/>
    <col min="3079" max="3080" width="9.875" style="8" bestFit="1" customWidth="1"/>
    <col min="3081" max="3081" width="5.75" style="8" customWidth="1"/>
    <col min="3082" max="3082" width="57.375" style="8" customWidth="1"/>
    <col min="3083" max="3083" width="39.125" style="8" bestFit="1" customWidth="1"/>
    <col min="3084" max="3084" width="40.7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75" style="8" customWidth="1"/>
    <col min="3331" max="3332" width="20.75" style="8" customWidth="1"/>
    <col min="3333" max="3333" width="90.75" style="8" customWidth="1"/>
    <col min="3334" max="3334" width="6.25" style="8" customWidth="1"/>
    <col min="3335" max="3336" width="9.875" style="8" bestFit="1" customWidth="1"/>
    <col min="3337" max="3337" width="5.75" style="8" customWidth="1"/>
    <col min="3338" max="3338" width="57.375" style="8" customWidth="1"/>
    <col min="3339" max="3339" width="39.125" style="8" bestFit="1" customWidth="1"/>
    <col min="3340" max="3340" width="40.7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75" style="8" customWidth="1"/>
    <col min="3587" max="3588" width="20.75" style="8" customWidth="1"/>
    <col min="3589" max="3589" width="90.75" style="8" customWidth="1"/>
    <col min="3590" max="3590" width="6.25" style="8" customWidth="1"/>
    <col min="3591" max="3592" width="9.875" style="8" bestFit="1" customWidth="1"/>
    <col min="3593" max="3593" width="5.75" style="8" customWidth="1"/>
    <col min="3594" max="3594" width="57.375" style="8" customWidth="1"/>
    <col min="3595" max="3595" width="39.125" style="8" bestFit="1" customWidth="1"/>
    <col min="3596" max="3596" width="40.7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75" style="8" customWidth="1"/>
    <col min="3843" max="3844" width="20.75" style="8" customWidth="1"/>
    <col min="3845" max="3845" width="90.75" style="8" customWidth="1"/>
    <col min="3846" max="3846" width="6.25" style="8" customWidth="1"/>
    <col min="3847" max="3848" width="9.875" style="8" bestFit="1" customWidth="1"/>
    <col min="3849" max="3849" width="5.75" style="8" customWidth="1"/>
    <col min="3850" max="3850" width="57.375" style="8" customWidth="1"/>
    <col min="3851" max="3851" width="39.125" style="8" bestFit="1" customWidth="1"/>
    <col min="3852" max="3852" width="40.7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75" style="8" customWidth="1"/>
    <col min="4099" max="4100" width="20.75" style="8" customWidth="1"/>
    <col min="4101" max="4101" width="90.75" style="8" customWidth="1"/>
    <col min="4102" max="4102" width="6.25" style="8" customWidth="1"/>
    <col min="4103" max="4104" width="9.875" style="8" bestFit="1" customWidth="1"/>
    <col min="4105" max="4105" width="5.75" style="8" customWidth="1"/>
    <col min="4106" max="4106" width="57.375" style="8" customWidth="1"/>
    <col min="4107" max="4107" width="39.125" style="8" bestFit="1" customWidth="1"/>
    <col min="4108" max="4108" width="40.7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75" style="8" customWidth="1"/>
    <col min="4355" max="4356" width="20.75" style="8" customWidth="1"/>
    <col min="4357" max="4357" width="90.75" style="8" customWidth="1"/>
    <col min="4358" max="4358" width="6.25" style="8" customWidth="1"/>
    <col min="4359" max="4360" width="9.875" style="8" bestFit="1" customWidth="1"/>
    <col min="4361" max="4361" width="5.75" style="8" customWidth="1"/>
    <col min="4362" max="4362" width="57.375" style="8" customWidth="1"/>
    <col min="4363" max="4363" width="39.125" style="8" bestFit="1" customWidth="1"/>
    <col min="4364" max="4364" width="40.7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75" style="8" customWidth="1"/>
    <col min="4611" max="4612" width="20.75" style="8" customWidth="1"/>
    <col min="4613" max="4613" width="90.75" style="8" customWidth="1"/>
    <col min="4614" max="4614" width="6.25" style="8" customWidth="1"/>
    <col min="4615" max="4616" width="9.875" style="8" bestFit="1" customWidth="1"/>
    <col min="4617" max="4617" width="5.75" style="8" customWidth="1"/>
    <col min="4618" max="4618" width="57.375" style="8" customWidth="1"/>
    <col min="4619" max="4619" width="39.125" style="8" bestFit="1" customWidth="1"/>
    <col min="4620" max="4620" width="40.7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75" style="8" customWidth="1"/>
    <col min="4867" max="4868" width="20.75" style="8" customWidth="1"/>
    <col min="4869" max="4869" width="90.75" style="8" customWidth="1"/>
    <col min="4870" max="4870" width="6.25" style="8" customWidth="1"/>
    <col min="4871" max="4872" width="9.875" style="8" bestFit="1" customWidth="1"/>
    <col min="4873" max="4873" width="5.75" style="8" customWidth="1"/>
    <col min="4874" max="4874" width="57.375" style="8" customWidth="1"/>
    <col min="4875" max="4875" width="39.125" style="8" bestFit="1" customWidth="1"/>
    <col min="4876" max="4876" width="40.7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75" style="8" customWidth="1"/>
    <col min="5123" max="5124" width="20.75" style="8" customWidth="1"/>
    <col min="5125" max="5125" width="90.75" style="8" customWidth="1"/>
    <col min="5126" max="5126" width="6.25" style="8" customWidth="1"/>
    <col min="5127" max="5128" width="9.875" style="8" bestFit="1" customWidth="1"/>
    <col min="5129" max="5129" width="5.75" style="8" customWidth="1"/>
    <col min="5130" max="5130" width="57.375" style="8" customWidth="1"/>
    <col min="5131" max="5131" width="39.125" style="8" bestFit="1" customWidth="1"/>
    <col min="5132" max="5132" width="40.7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75" style="8" customWidth="1"/>
    <col min="5379" max="5380" width="20.75" style="8" customWidth="1"/>
    <col min="5381" max="5381" width="90.75" style="8" customWidth="1"/>
    <col min="5382" max="5382" width="6.25" style="8" customWidth="1"/>
    <col min="5383" max="5384" width="9.875" style="8" bestFit="1" customWidth="1"/>
    <col min="5385" max="5385" width="5.75" style="8" customWidth="1"/>
    <col min="5386" max="5386" width="57.375" style="8" customWidth="1"/>
    <col min="5387" max="5387" width="39.125" style="8" bestFit="1" customWidth="1"/>
    <col min="5388" max="5388" width="40.7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75" style="8" customWidth="1"/>
    <col min="5635" max="5636" width="20.75" style="8" customWidth="1"/>
    <col min="5637" max="5637" width="90.75" style="8" customWidth="1"/>
    <col min="5638" max="5638" width="6.25" style="8" customWidth="1"/>
    <col min="5639" max="5640" width="9.875" style="8" bestFit="1" customWidth="1"/>
    <col min="5641" max="5641" width="5.75" style="8" customWidth="1"/>
    <col min="5642" max="5642" width="57.375" style="8" customWidth="1"/>
    <col min="5643" max="5643" width="39.125" style="8" bestFit="1" customWidth="1"/>
    <col min="5644" max="5644" width="40.7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75" style="8" customWidth="1"/>
    <col min="5891" max="5892" width="20.75" style="8" customWidth="1"/>
    <col min="5893" max="5893" width="90.75" style="8" customWidth="1"/>
    <col min="5894" max="5894" width="6.25" style="8" customWidth="1"/>
    <col min="5895" max="5896" width="9.875" style="8" bestFit="1" customWidth="1"/>
    <col min="5897" max="5897" width="5.75" style="8" customWidth="1"/>
    <col min="5898" max="5898" width="57.375" style="8" customWidth="1"/>
    <col min="5899" max="5899" width="39.125" style="8" bestFit="1" customWidth="1"/>
    <col min="5900" max="5900" width="40.7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75" style="8" customWidth="1"/>
    <col min="6147" max="6148" width="20.75" style="8" customWidth="1"/>
    <col min="6149" max="6149" width="90.75" style="8" customWidth="1"/>
    <col min="6150" max="6150" width="6.25" style="8" customWidth="1"/>
    <col min="6151" max="6152" width="9.875" style="8" bestFit="1" customWidth="1"/>
    <col min="6153" max="6153" width="5.75" style="8" customWidth="1"/>
    <col min="6154" max="6154" width="57.375" style="8" customWidth="1"/>
    <col min="6155" max="6155" width="39.125" style="8" bestFit="1" customWidth="1"/>
    <col min="6156" max="6156" width="40.7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75" style="8" customWidth="1"/>
    <col min="6403" max="6404" width="20.75" style="8" customWidth="1"/>
    <col min="6405" max="6405" width="90.75" style="8" customWidth="1"/>
    <col min="6406" max="6406" width="6.25" style="8" customWidth="1"/>
    <col min="6407" max="6408" width="9.875" style="8" bestFit="1" customWidth="1"/>
    <col min="6409" max="6409" width="5.75" style="8" customWidth="1"/>
    <col min="6410" max="6410" width="57.375" style="8" customWidth="1"/>
    <col min="6411" max="6411" width="39.125" style="8" bestFit="1" customWidth="1"/>
    <col min="6412" max="6412" width="40.7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75" style="8" customWidth="1"/>
    <col min="6659" max="6660" width="20.75" style="8" customWidth="1"/>
    <col min="6661" max="6661" width="90.75" style="8" customWidth="1"/>
    <col min="6662" max="6662" width="6.25" style="8" customWidth="1"/>
    <col min="6663" max="6664" width="9.875" style="8" bestFit="1" customWidth="1"/>
    <col min="6665" max="6665" width="5.75" style="8" customWidth="1"/>
    <col min="6666" max="6666" width="57.375" style="8" customWidth="1"/>
    <col min="6667" max="6667" width="39.125" style="8" bestFit="1" customWidth="1"/>
    <col min="6668" max="6668" width="40.7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75" style="8" customWidth="1"/>
    <col min="6915" max="6916" width="20.75" style="8" customWidth="1"/>
    <col min="6917" max="6917" width="90.75" style="8" customWidth="1"/>
    <col min="6918" max="6918" width="6.25" style="8" customWidth="1"/>
    <col min="6919" max="6920" width="9.875" style="8" bestFit="1" customWidth="1"/>
    <col min="6921" max="6921" width="5.75" style="8" customWidth="1"/>
    <col min="6922" max="6922" width="57.375" style="8" customWidth="1"/>
    <col min="6923" max="6923" width="39.125" style="8" bestFit="1" customWidth="1"/>
    <col min="6924" max="6924" width="40.7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75" style="8" customWidth="1"/>
    <col min="7171" max="7172" width="20.75" style="8" customWidth="1"/>
    <col min="7173" max="7173" width="90.75" style="8" customWidth="1"/>
    <col min="7174" max="7174" width="6.25" style="8" customWidth="1"/>
    <col min="7175" max="7176" width="9.875" style="8" bestFit="1" customWidth="1"/>
    <col min="7177" max="7177" width="5.75" style="8" customWidth="1"/>
    <col min="7178" max="7178" width="57.375" style="8" customWidth="1"/>
    <col min="7179" max="7179" width="39.125" style="8" bestFit="1" customWidth="1"/>
    <col min="7180" max="7180" width="40.7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75" style="8" customWidth="1"/>
    <col min="7427" max="7428" width="20.75" style="8" customWidth="1"/>
    <col min="7429" max="7429" width="90.75" style="8" customWidth="1"/>
    <col min="7430" max="7430" width="6.25" style="8" customWidth="1"/>
    <col min="7431" max="7432" width="9.875" style="8" bestFit="1" customWidth="1"/>
    <col min="7433" max="7433" width="5.75" style="8" customWidth="1"/>
    <col min="7434" max="7434" width="57.375" style="8" customWidth="1"/>
    <col min="7435" max="7435" width="39.125" style="8" bestFit="1" customWidth="1"/>
    <col min="7436" max="7436" width="40.7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75" style="8" customWidth="1"/>
    <col min="7683" max="7684" width="20.75" style="8" customWidth="1"/>
    <col min="7685" max="7685" width="90.75" style="8" customWidth="1"/>
    <col min="7686" max="7686" width="6.25" style="8" customWidth="1"/>
    <col min="7687" max="7688" width="9.875" style="8" bestFit="1" customWidth="1"/>
    <col min="7689" max="7689" width="5.75" style="8" customWidth="1"/>
    <col min="7690" max="7690" width="57.375" style="8" customWidth="1"/>
    <col min="7691" max="7691" width="39.125" style="8" bestFit="1" customWidth="1"/>
    <col min="7692" max="7692" width="40.7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75" style="8" customWidth="1"/>
    <col min="7939" max="7940" width="20.75" style="8" customWidth="1"/>
    <col min="7941" max="7941" width="90.75" style="8" customWidth="1"/>
    <col min="7942" max="7942" width="6.25" style="8" customWidth="1"/>
    <col min="7943" max="7944" width="9.875" style="8" bestFit="1" customWidth="1"/>
    <col min="7945" max="7945" width="5.75" style="8" customWidth="1"/>
    <col min="7946" max="7946" width="57.375" style="8" customWidth="1"/>
    <col min="7947" max="7947" width="39.125" style="8" bestFit="1" customWidth="1"/>
    <col min="7948" max="7948" width="40.7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75" style="8" customWidth="1"/>
    <col min="8195" max="8196" width="20.75" style="8" customWidth="1"/>
    <col min="8197" max="8197" width="90.75" style="8" customWidth="1"/>
    <col min="8198" max="8198" width="6.25" style="8" customWidth="1"/>
    <col min="8199" max="8200" width="9.875" style="8" bestFit="1" customWidth="1"/>
    <col min="8201" max="8201" width="5.75" style="8" customWidth="1"/>
    <col min="8202" max="8202" width="57.375" style="8" customWidth="1"/>
    <col min="8203" max="8203" width="39.125" style="8" bestFit="1" customWidth="1"/>
    <col min="8204" max="8204" width="40.7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75" style="8" customWidth="1"/>
    <col min="8451" max="8452" width="20.75" style="8" customWidth="1"/>
    <col min="8453" max="8453" width="90.75" style="8" customWidth="1"/>
    <col min="8454" max="8454" width="6.25" style="8" customWidth="1"/>
    <col min="8455" max="8456" width="9.875" style="8" bestFit="1" customWidth="1"/>
    <col min="8457" max="8457" width="5.75" style="8" customWidth="1"/>
    <col min="8458" max="8458" width="57.375" style="8" customWidth="1"/>
    <col min="8459" max="8459" width="39.125" style="8" bestFit="1" customWidth="1"/>
    <col min="8460" max="8460" width="40.7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75" style="8" customWidth="1"/>
    <col min="8707" max="8708" width="20.75" style="8" customWidth="1"/>
    <col min="8709" max="8709" width="90.75" style="8" customWidth="1"/>
    <col min="8710" max="8710" width="6.25" style="8" customWidth="1"/>
    <col min="8711" max="8712" width="9.875" style="8" bestFit="1" customWidth="1"/>
    <col min="8713" max="8713" width="5.75" style="8" customWidth="1"/>
    <col min="8714" max="8714" width="57.375" style="8" customWidth="1"/>
    <col min="8715" max="8715" width="39.125" style="8" bestFit="1" customWidth="1"/>
    <col min="8716" max="8716" width="40.7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75" style="8" customWidth="1"/>
    <col min="8963" max="8964" width="20.75" style="8" customWidth="1"/>
    <col min="8965" max="8965" width="90.75" style="8" customWidth="1"/>
    <col min="8966" max="8966" width="6.25" style="8" customWidth="1"/>
    <col min="8967" max="8968" width="9.875" style="8" bestFit="1" customWidth="1"/>
    <col min="8969" max="8969" width="5.75" style="8" customWidth="1"/>
    <col min="8970" max="8970" width="57.375" style="8" customWidth="1"/>
    <col min="8971" max="8971" width="39.125" style="8" bestFit="1" customWidth="1"/>
    <col min="8972" max="8972" width="40.7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75" style="8" customWidth="1"/>
    <col min="9219" max="9220" width="20.75" style="8" customWidth="1"/>
    <col min="9221" max="9221" width="90.75" style="8" customWidth="1"/>
    <col min="9222" max="9222" width="6.25" style="8" customWidth="1"/>
    <col min="9223" max="9224" width="9.875" style="8" bestFit="1" customWidth="1"/>
    <col min="9225" max="9225" width="5.75" style="8" customWidth="1"/>
    <col min="9226" max="9226" width="57.375" style="8" customWidth="1"/>
    <col min="9227" max="9227" width="39.125" style="8" bestFit="1" customWidth="1"/>
    <col min="9228" max="9228" width="40.7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75" style="8" customWidth="1"/>
    <col min="9475" max="9476" width="20.75" style="8" customWidth="1"/>
    <col min="9477" max="9477" width="90.75" style="8" customWidth="1"/>
    <col min="9478" max="9478" width="6.25" style="8" customWidth="1"/>
    <col min="9479" max="9480" width="9.875" style="8" bestFit="1" customWidth="1"/>
    <col min="9481" max="9481" width="5.75" style="8" customWidth="1"/>
    <col min="9482" max="9482" width="57.375" style="8" customWidth="1"/>
    <col min="9483" max="9483" width="39.125" style="8" bestFit="1" customWidth="1"/>
    <col min="9484" max="9484" width="40.7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75" style="8" customWidth="1"/>
    <col min="9731" max="9732" width="20.75" style="8" customWidth="1"/>
    <col min="9733" max="9733" width="90.75" style="8" customWidth="1"/>
    <col min="9734" max="9734" width="6.25" style="8" customWidth="1"/>
    <col min="9735" max="9736" width="9.875" style="8" bestFit="1" customWidth="1"/>
    <col min="9737" max="9737" width="5.75" style="8" customWidth="1"/>
    <col min="9738" max="9738" width="57.375" style="8" customWidth="1"/>
    <col min="9739" max="9739" width="39.125" style="8" bestFit="1" customWidth="1"/>
    <col min="9740" max="9740" width="40.7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75" style="8" customWidth="1"/>
    <col min="9987" max="9988" width="20.75" style="8" customWidth="1"/>
    <col min="9989" max="9989" width="90.75" style="8" customWidth="1"/>
    <col min="9990" max="9990" width="6.25" style="8" customWidth="1"/>
    <col min="9991" max="9992" width="9.875" style="8" bestFit="1" customWidth="1"/>
    <col min="9993" max="9993" width="5.75" style="8" customWidth="1"/>
    <col min="9994" max="9994" width="57.375" style="8" customWidth="1"/>
    <col min="9995" max="9995" width="39.125" style="8" bestFit="1" customWidth="1"/>
    <col min="9996" max="9996" width="40.7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75" style="8" customWidth="1"/>
    <col min="10243" max="10244" width="20.75" style="8" customWidth="1"/>
    <col min="10245" max="10245" width="90.75" style="8" customWidth="1"/>
    <col min="10246" max="10246" width="6.25" style="8" customWidth="1"/>
    <col min="10247" max="10248" width="9.875" style="8" bestFit="1" customWidth="1"/>
    <col min="10249" max="10249" width="5.75" style="8" customWidth="1"/>
    <col min="10250" max="10250" width="57.375" style="8" customWidth="1"/>
    <col min="10251" max="10251" width="39.125" style="8" bestFit="1" customWidth="1"/>
    <col min="10252" max="10252" width="40.7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75" style="8" customWidth="1"/>
    <col min="10499" max="10500" width="20.75" style="8" customWidth="1"/>
    <col min="10501" max="10501" width="90.75" style="8" customWidth="1"/>
    <col min="10502" max="10502" width="6.25" style="8" customWidth="1"/>
    <col min="10503" max="10504" width="9.875" style="8" bestFit="1" customWidth="1"/>
    <col min="10505" max="10505" width="5.75" style="8" customWidth="1"/>
    <col min="10506" max="10506" width="57.375" style="8" customWidth="1"/>
    <col min="10507" max="10507" width="39.125" style="8" bestFit="1" customWidth="1"/>
    <col min="10508" max="10508" width="40.7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75" style="8" customWidth="1"/>
    <col min="10755" max="10756" width="20.75" style="8" customWidth="1"/>
    <col min="10757" max="10757" width="90.75" style="8" customWidth="1"/>
    <col min="10758" max="10758" width="6.25" style="8" customWidth="1"/>
    <col min="10759" max="10760" width="9.875" style="8" bestFit="1" customWidth="1"/>
    <col min="10761" max="10761" width="5.75" style="8" customWidth="1"/>
    <col min="10762" max="10762" width="57.375" style="8" customWidth="1"/>
    <col min="10763" max="10763" width="39.125" style="8" bestFit="1" customWidth="1"/>
    <col min="10764" max="10764" width="40.7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75" style="8" customWidth="1"/>
    <col min="11011" max="11012" width="20.75" style="8" customWidth="1"/>
    <col min="11013" max="11013" width="90.75" style="8" customWidth="1"/>
    <col min="11014" max="11014" width="6.25" style="8" customWidth="1"/>
    <col min="11015" max="11016" width="9.875" style="8" bestFit="1" customWidth="1"/>
    <col min="11017" max="11017" width="5.75" style="8" customWidth="1"/>
    <col min="11018" max="11018" width="57.375" style="8" customWidth="1"/>
    <col min="11019" max="11019" width="39.125" style="8" bestFit="1" customWidth="1"/>
    <col min="11020" max="11020" width="40.7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75" style="8" customWidth="1"/>
    <col min="11267" max="11268" width="20.75" style="8" customWidth="1"/>
    <col min="11269" max="11269" width="90.75" style="8" customWidth="1"/>
    <col min="11270" max="11270" width="6.25" style="8" customWidth="1"/>
    <col min="11271" max="11272" width="9.875" style="8" bestFit="1" customWidth="1"/>
    <col min="11273" max="11273" width="5.75" style="8" customWidth="1"/>
    <col min="11274" max="11274" width="57.375" style="8" customWidth="1"/>
    <col min="11275" max="11275" width="39.125" style="8" bestFit="1" customWidth="1"/>
    <col min="11276" max="11276" width="40.7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75" style="8" customWidth="1"/>
    <col min="11523" max="11524" width="20.75" style="8" customWidth="1"/>
    <col min="11525" max="11525" width="90.75" style="8" customWidth="1"/>
    <col min="11526" max="11526" width="6.25" style="8" customWidth="1"/>
    <col min="11527" max="11528" width="9.875" style="8" bestFit="1" customWidth="1"/>
    <col min="11529" max="11529" width="5.75" style="8" customWidth="1"/>
    <col min="11530" max="11530" width="57.375" style="8" customWidth="1"/>
    <col min="11531" max="11531" width="39.125" style="8" bestFit="1" customWidth="1"/>
    <col min="11532" max="11532" width="40.7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75" style="8" customWidth="1"/>
    <col min="11779" max="11780" width="20.75" style="8" customWidth="1"/>
    <col min="11781" max="11781" width="90.75" style="8" customWidth="1"/>
    <col min="11782" max="11782" width="6.25" style="8" customWidth="1"/>
    <col min="11783" max="11784" width="9.875" style="8" bestFit="1" customWidth="1"/>
    <col min="11785" max="11785" width="5.75" style="8" customWidth="1"/>
    <col min="11786" max="11786" width="57.375" style="8" customWidth="1"/>
    <col min="11787" max="11787" width="39.125" style="8" bestFit="1" customWidth="1"/>
    <col min="11788" max="11788" width="40.7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75" style="8" customWidth="1"/>
    <col min="12035" max="12036" width="20.75" style="8" customWidth="1"/>
    <col min="12037" max="12037" width="90.75" style="8" customWidth="1"/>
    <col min="12038" max="12038" width="6.25" style="8" customWidth="1"/>
    <col min="12039" max="12040" width="9.875" style="8" bestFit="1" customWidth="1"/>
    <col min="12041" max="12041" width="5.75" style="8" customWidth="1"/>
    <col min="12042" max="12042" width="57.375" style="8" customWidth="1"/>
    <col min="12043" max="12043" width="39.125" style="8" bestFit="1" customWidth="1"/>
    <col min="12044" max="12044" width="40.7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75" style="8" customWidth="1"/>
    <col min="12291" max="12292" width="20.75" style="8" customWidth="1"/>
    <col min="12293" max="12293" width="90.75" style="8" customWidth="1"/>
    <col min="12294" max="12294" width="6.25" style="8" customWidth="1"/>
    <col min="12295" max="12296" width="9.875" style="8" bestFit="1" customWidth="1"/>
    <col min="12297" max="12297" width="5.75" style="8" customWidth="1"/>
    <col min="12298" max="12298" width="57.375" style="8" customWidth="1"/>
    <col min="12299" max="12299" width="39.125" style="8" bestFit="1" customWidth="1"/>
    <col min="12300" max="12300" width="40.7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75" style="8" customWidth="1"/>
    <col min="12547" max="12548" width="20.75" style="8" customWidth="1"/>
    <col min="12549" max="12549" width="90.75" style="8" customWidth="1"/>
    <col min="12550" max="12550" width="6.25" style="8" customWidth="1"/>
    <col min="12551" max="12552" width="9.875" style="8" bestFit="1" customWidth="1"/>
    <col min="12553" max="12553" width="5.75" style="8" customWidth="1"/>
    <col min="12554" max="12554" width="57.375" style="8" customWidth="1"/>
    <col min="12555" max="12555" width="39.125" style="8" bestFit="1" customWidth="1"/>
    <col min="12556" max="12556" width="40.7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75" style="8" customWidth="1"/>
    <col min="12803" max="12804" width="20.75" style="8" customWidth="1"/>
    <col min="12805" max="12805" width="90.75" style="8" customWidth="1"/>
    <col min="12806" max="12806" width="6.25" style="8" customWidth="1"/>
    <col min="12807" max="12808" width="9.875" style="8" bestFit="1" customWidth="1"/>
    <col min="12809" max="12809" width="5.75" style="8" customWidth="1"/>
    <col min="12810" max="12810" width="57.375" style="8" customWidth="1"/>
    <col min="12811" max="12811" width="39.125" style="8" bestFit="1" customWidth="1"/>
    <col min="12812" max="12812" width="40.7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75" style="8" customWidth="1"/>
    <col min="13059" max="13060" width="20.75" style="8" customWidth="1"/>
    <col min="13061" max="13061" width="90.75" style="8" customWidth="1"/>
    <col min="13062" max="13062" width="6.25" style="8" customWidth="1"/>
    <col min="13063" max="13064" width="9.875" style="8" bestFit="1" customWidth="1"/>
    <col min="13065" max="13065" width="5.75" style="8" customWidth="1"/>
    <col min="13066" max="13066" width="57.375" style="8" customWidth="1"/>
    <col min="13067" max="13067" width="39.125" style="8" bestFit="1" customWidth="1"/>
    <col min="13068" max="13068" width="40.7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75" style="8" customWidth="1"/>
    <col min="13315" max="13316" width="20.75" style="8" customWidth="1"/>
    <col min="13317" max="13317" width="90.75" style="8" customWidth="1"/>
    <col min="13318" max="13318" width="6.25" style="8" customWidth="1"/>
    <col min="13319" max="13320" width="9.875" style="8" bestFit="1" customWidth="1"/>
    <col min="13321" max="13321" width="5.75" style="8" customWidth="1"/>
    <col min="13322" max="13322" width="57.375" style="8" customWidth="1"/>
    <col min="13323" max="13323" width="39.125" style="8" bestFit="1" customWidth="1"/>
    <col min="13324" max="13324" width="40.7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75" style="8" customWidth="1"/>
    <col min="13571" max="13572" width="20.75" style="8" customWidth="1"/>
    <col min="13573" max="13573" width="90.75" style="8" customWidth="1"/>
    <col min="13574" max="13574" width="6.25" style="8" customWidth="1"/>
    <col min="13575" max="13576" width="9.875" style="8" bestFit="1" customWidth="1"/>
    <col min="13577" max="13577" width="5.75" style="8" customWidth="1"/>
    <col min="13578" max="13578" width="57.375" style="8" customWidth="1"/>
    <col min="13579" max="13579" width="39.125" style="8" bestFit="1" customWidth="1"/>
    <col min="13580" max="13580" width="40.7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75" style="8" customWidth="1"/>
    <col min="13827" max="13828" width="20.75" style="8" customWidth="1"/>
    <col min="13829" max="13829" width="90.75" style="8" customWidth="1"/>
    <col min="13830" max="13830" width="6.25" style="8" customWidth="1"/>
    <col min="13831" max="13832" width="9.875" style="8" bestFit="1" customWidth="1"/>
    <col min="13833" max="13833" width="5.75" style="8" customWidth="1"/>
    <col min="13834" max="13834" width="57.375" style="8" customWidth="1"/>
    <col min="13835" max="13835" width="39.125" style="8" bestFit="1" customWidth="1"/>
    <col min="13836" max="13836" width="40.7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75" style="8" customWidth="1"/>
    <col min="14083" max="14084" width="20.75" style="8" customWidth="1"/>
    <col min="14085" max="14085" width="90.75" style="8" customWidth="1"/>
    <col min="14086" max="14086" width="6.25" style="8" customWidth="1"/>
    <col min="14087" max="14088" width="9.875" style="8" bestFit="1" customWidth="1"/>
    <col min="14089" max="14089" width="5.75" style="8" customWidth="1"/>
    <col min="14090" max="14090" width="57.375" style="8" customWidth="1"/>
    <col min="14091" max="14091" width="39.125" style="8" bestFit="1" customWidth="1"/>
    <col min="14092" max="14092" width="40.7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75" style="8" customWidth="1"/>
    <col min="14339" max="14340" width="20.75" style="8" customWidth="1"/>
    <col min="14341" max="14341" width="90.75" style="8" customWidth="1"/>
    <col min="14342" max="14342" width="6.25" style="8" customWidth="1"/>
    <col min="14343" max="14344" width="9.875" style="8" bestFit="1" customWidth="1"/>
    <col min="14345" max="14345" width="5.75" style="8" customWidth="1"/>
    <col min="14346" max="14346" width="57.375" style="8" customWidth="1"/>
    <col min="14347" max="14347" width="39.125" style="8" bestFit="1" customWidth="1"/>
    <col min="14348" max="14348" width="40.7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75" style="8" customWidth="1"/>
    <col min="14595" max="14596" width="20.75" style="8" customWidth="1"/>
    <col min="14597" max="14597" width="90.75" style="8" customWidth="1"/>
    <col min="14598" max="14598" width="6.25" style="8" customWidth="1"/>
    <col min="14599" max="14600" width="9.875" style="8" bestFit="1" customWidth="1"/>
    <col min="14601" max="14601" width="5.75" style="8" customWidth="1"/>
    <col min="14602" max="14602" width="57.375" style="8" customWidth="1"/>
    <col min="14603" max="14603" width="39.125" style="8" bestFit="1" customWidth="1"/>
    <col min="14604" max="14604" width="40.7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75" style="8" customWidth="1"/>
    <col min="14851" max="14852" width="20.75" style="8" customWidth="1"/>
    <col min="14853" max="14853" width="90.75" style="8" customWidth="1"/>
    <col min="14854" max="14854" width="6.25" style="8" customWidth="1"/>
    <col min="14855" max="14856" width="9.875" style="8" bestFit="1" customWidth="1"/>
    <col min="14857" max="14857" width="5.75" style="8" customWidth="1"/>
    <col min="14858" max="14858" width="57.375" style="8" customWidth="1"/>
    <col min="14859" max="14859" width="39.125" style="8" bestFit="1" customWidth="1"/>
    <col min="14860" max="14860" width="40.7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75" style="8" customWidth="1"/>
    <col min="15107" max="15108" width="20.75" style="8" customWidth="1"/>
    <col min="15109" max="15109" width="90.75" style="8" customWidth="1"/>
    <col min="15110" max="15110" width="6.25" style="8" customWidth="1"/>
    <col min="15111" max="15112" width="9.875" style="8" bestFit="1" customWidth="1"/>
    <col min="15113" max="15113" width="5.75" style="8" customWidth="1"/>
    <col min="15114" max="15114" width="57.375" style="8" customWidth="1"/>
    <col min="15115" max="15115" width="39.125" style="8" bestFit="1" customWidth="1"/>
    <col min="15116" max="15116" width="40.7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75" style="8" customWidth="1"/>
    <col min="15363" max="15364" width="20.75" style="8" customWidth="1"/>
    <col min="15365" max="15365" width="90.75" style="8" customWidth="1"/>
    <col min="15366" max="15366" width="6.25" style="8" customWidth="1"/>
    <col min="15367" max="15368" width="9.875" style="8" bestFit="1" customWidth="1"/>
    <col min="15369" max="15369" width="5.75" style="8" customWidth="1"/>
    <col min="15370" max="15370" width="57.375" style="8" customWidth="1"/>
    <col min="15371" max="15371" width="39.125" style="8" bestFit="1" customWidth="1"/>
    <col min="15372" max="15372" width="40.7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75" style="8" customWidth="1"/>
    <col min="15619" max="15620" width="20.75" style="8" customWidth="1"/>
    <col min="15621" max="15621" width="90.75" style="8" customWidth="1"/>
    <col min="15622" max="15622" width="6.25" style="8" customWidth="1"/>
    <col min="15623" max="15624" width="9.875" style="8" bestFit="1" customWidth="1"/>
    <col min="15625" max="15625" width="5.75" style="8" customWidth="1"/>
    <col min="15626" max="15626" width="57.375" style="8" customWidth="1"/>
    <col min="15627" max="15627" width="39.125" style="8" bestFit="1" customWidth="1"/>
    <col min="15628" max="15628" width="40.7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75" style="8" customWidth="1"/>
    <col min="15875" max="15876" width="20.75" style="8" customWidth="1"/>
    <col min="15877" max="15877" width="90.75" style="8" customWidth="1"/>
    <col min="15878" max="15878" width="6.25" style="8" customWidth="1"/>
    <col min="15879" max="15880" width="9.875" style="8" bestFit="1" customWidth="1"/>
    <col min="15881" max="15881" width="5.75" style="8" customWidth="1"/>
    <col min="15882" max="15882" width="57.375" style="8" customWidth="1"/>
    <col min="15883" max="15883" width="39.125" style="8" bestFit="1" customWidth="1"/>
    <col min="15884" max="15884" width="40.7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75" style="8" customWidth="1"/>
    <col min="16131" max="16132" width="20.75" style="8" customWidth="1"/>
    <col min="16133" max="16133" width="90.75" style="8" customWidth="1"/>
    <col min="16134" max="16134" width="6.25" style="8" customWidth="1"/>
    <col min="16135" max="16136" width="9.875" style="8" bestFit="1" customWidth="1"/>
    <col min="16137" max="16137" width="5.75" style="8" customWidth="1"/>
    <col min="16138" max="16138" width="57.375" style="8" customWidth="1"/>
    <col min="16139" max="16139" width="39.125" style="8" bestFit="1" customWidth="1"/>
    <col min="16140" max="16140" width="40.7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9133</v>
      </c>
      <c r="G2" s="4" t="s">
        <v>2</v>
      </c>
      <c r="H2" s="5"/>
      <c r="I2" s="6"/>
      <c r="J2" s="7">
        <f>SUM(H:H)</f>
        <v>442216</v>
      </c>
    </row>
    <row r="3" spans="2:17" ht="20.100000000000001" customHeight="1">
      <c r="B3" s="1" t="s">
        <v>3</v>
      </c>
      <c r="C3" s="1"/>
      <c r="D3" s="1"/>
      <c r="E3" s="98" t="s">
        <v>9134</v>
      </c>
    </row>
    <row r="4" spans="2:17" ht="20.100000000000001" customHeight="1">
      <c r="B4" s="1" t="s">
        <v>5</v>
      </c>
      <c r="C4" s="1"/>
      <c r="D4" s="1"/>
      <c r="E4" s="98">
        <v>181077</v>
      </c>
    </row>
    <row r="5" spans="2:17" ht="20.100000000000001" customHeight="1">
      <c r="B5" s="1" t="s">
        <v>6</v>
      </c>
      <c r="C5" s="1"/>
      <c r="D5" s="1"/>
      <c r="E5" s="102">
        <v>44130</v>
      </c>
    </row>
    <row r="6" spans="2:17" ht="20.100000000000001" customHeight="1">
      <c r="B6" s="1" t="s">
        <v>7</v>
      </c>
      <c r="C6" s="1"/>
      <c r="D6" s="1"/>
      <c r="E6" s="102"/>
    </row>
    <row r="7" spans="2:17">
      <c r="F7" s="22"/>
    </row>
    <row r="8" spans="2:17" s="9" customFormat="1" ht="19.899999999999999" customHeight="1">
      <c r="B8" s="21" t="s">
        <v>8</v>
      </c>
      <c r="C8" s="21" t="s">
        <v>9</v>
      </c>
      <c r="D8" s="21" t="s">
        <v>10</v>
      </c>
      <c r="E8" s="22" t="s">
        <v>11</v>
      </c>
      <c r="F8" s="22"/>
      <c r="G8" s="22" t="s">
        <v>13</v>
      </c>
      <c r="H8" s="167" t="s">
        <v>14</v>
      </c>
      <c r="I8" s="167" t="s">
        <v>15</v>
      </c>
      <c r="J8" s="22" t="s">
        <v>16</v>
      </c>
      <c r="K8" s="22" t="s">
        <v>17</v>
      </c>
      <c r="L8" s="22" t="s">
        <v>18</v>
      </c>
      <c r="M8" s="25" t="s">
        <v>19</v>
      </c>
      <c r="N8" s="21" t="s">
        <v>20</v>
      </c>
      <c r="O8" s="22" t="s">
        <v>21</v>
      </c>
      <c r="P8" s="25" t="s">
        <v>22</v>
      </c>
      <c r="Q8" s="26" t="s">
        <v>23</v>
      </c>
    </row>
    <row r="9" spans="2:17" s="9" customFormat="1" ht="19.899999999999999" customHeight="1">
      <c r="B9" s="208">
        <v>1</v>
      </c>
      <c r="C9" s="208" t="s">
        <v>550</v>
      </c>
      <c r="D9" s="208" t="s">
        <v>550</v>
      </c>
      <c r="E9" s="76" t="s">
        <v>9135</v>
      </c>
      <c r="F9" s="248">
        <v>1</v>
      </c>
      <c r="G9" s="1069">
        <v>410000</v>
      </c>
      <c r="H9" s="213">
        <f>F9*G9</f>
        <v>410000</v>
      </c>
      <c r="I9" s="205"/>
      <c r="J9" s="76"/>
      <c r="K9" s="76" t="s">
        <v>9136</v>
      </c>
      <c r="L9" s="44"/>
      <c r="M9" s="207">
        <v>44109</v>
      </c>
      <c r="N9" s="208"/>
      <c r="O9" s="209">
        <v>44130</v>
      </c>
      <c r="P9" s="207">
        <v>44130</v>
      </c>
      <c r="Q9" s="210">
        <v>44130</v>
      </c>
    </row>
    <row r="10" spans="2:17" s="9" customFormat="1" ht="19.899999999999999" customHeight="1">
      <c r="B10" s="208">
        <v>1</v>
      </c>
      <c r="C10" s="208" t="s">
        <v>550</v>
      </c>
      <c r="D10" s="208" t="s">
        <v>550</v>
      </c>
      <c r="E10" s="76" t="s">
        <v>563</v>
      </c>
      <c r="F10" s="248">
        <v>1</v>
      </c>
      <c r="G10" s="1279">
        <v>12000</v>
      </c>
      <c r="H10" s="213">
        <f>F10*G10</f>
        <v>12000</v>
      </c>
      <c r="I10" s="205"/>
      <c r="J10" s="76"/>
      <c r="K10" s="76" t="s">
        <v>9136</v>
      </c>
      <c r="L10" s="44"/>
      <c r="M10" s="207">
        <v>44109</v>
      </c>
      <c r="N10" s="208"/>
      <c r="O10" s="209">
        <v>44130</v>
      </c>
      <c r="P10" s="207">
        <v>44130</v>
      </c>
      <c r="Q10" s="210"/>
    </row>
    <row r="11" spans="2:17" s="9" customFormat="1" ht="19.899999999999999" customHeight="1">
      <c r="B11" s="21"/>
      <c r="C11" s="21"/>
      <c r="D11" s="21"/>
      <c r="E11" s="1477"/>
      <c r="F11" s="269"/>
      <c r="G11" s="881"/>
      <c r="H11" s="38"/>
      <c r="I11" s="167"/>
      <c r="J11" s="741"/>
      <c r="K11" s="939"/>
      <c r="L11" s="21"/>
      <c r="M11" s="207"/>
      <c r="N11" s="208"/>
      <c r="O11" s="261"/>
      <c r="P11" s="252"/>
      <c r="Q11" s="210"/>
    </row>
    <row r="12" spans="2:17" s="9" customFormat="1" ht="19.899999999999999" customHeight="1">
      <c r="B12" s="208">
        <v>12</v>
      </c>
      <c r="C12" s="208" t="s">
        <v>531</v>
      </c>
      <c r="D12" s="208" t="s">
        <v>531</v>
      </c>
      <c r="E12" s="279" t="s">
        <v>614</v>
      </c>
      <c r="F12" s="280">
        <v>1</v>
      </c>
      <c r="G12" s="281">
        <v>2196</v>
      </c>
      <c r="H12" s="213">
        <f>F12*G12</f>
        <v>2196</v>
      </c>
      <c r="I12" s="283"/>
      <c r="J12" s="284" t="s">
        <v>668</v>
      </c>
      <c r="K12" s="76"/>
      <c r="L12" s="57" t="s">
        <v>669</v>
      </c>
      <c r="M12" s="207">
        <v>44116</v>
      </c>
      <c r="N12" s="208"/>
      <c r="O12" s="209"/>
      <c r="P12" s="252">
        <v>44125</v>
      </c>
      <c r="Q12" s="210">
        <v>44125</v>
      </c>
    </row>
    <row r="13" spans="2:17" s="9" customFormat="1" ht="19.899999999999999" customHeight="1">
      <c r="B13" s="208">
        <v>14</v>
      </c>
      <c r="C13" s="65" t="s">
        <v>531</v>
      </c>
      <c r="D13" s="65" t="s">
        <v>531</v>
      </c>
      <c r="E13" s="76" t="s">
        <v>5323</v>
      </c>
      <c r="F13" s="248">
        <v>2</v>
      </c>
      <c r="G13" s="1069">
        <v>1260</v>
      </c>
      <c r="H13" s="213">
        <f>F13*G13</f>
        <v>2520</v>
      </c>
      <c r="I13" s="205"/>
      <c r="J13" s="76" t="s">
        <v>3771</v>
      </c>
      <c r="K13" s="285"/>
      <c r="L13" s="44" t="s">
        <v>9137</v>
      </c>
      <c r="M13" s="207">
        <v>44116</v>
      </c>
      <c r="N13" s="208"/>
      <c r="O13" s="209"/>
      <c r="P13" s="207">
        <v>44119</v>
      </c>
      <c r="Q13" s="210">
        <v>44119</v>
      </c>
    </row>
    <row r="14" spans="2:17" s="9" customFormat="1" ht="19.899999999999999" customHeight="1">
      <c r="B14" s="208"/>
      <c r="C14" s="208"/>
      <c r="D14" s="208"/>
      <c r="E14" s="76"/>
      <c r="F14" s="248"/>
      <c r="G14" s="1279"/>
      <c r="H14" s="213"/>
      <c r="I14" s="205"/>
      <c r="J14" s="76"/>
      <c r="K14" s="76"/>
      <c r="L14" s="44"/>
      <c r="M14" s="207"/>
      <c r="N14" s="208"/>
      <c r="O14" s="209"/>
      <c r="P14" s="207"/>
      <c r="Q14" s="210"/>
    </row>
    <row r="15" spans="2:17" s="9" customFormat="1" ht="19.899999999999999" customHeight="1">
      <c r="B15" s="21"/>
      <c r="C15" s="21"/>
      <c r="D15" s="21"/>
      <c r="E15" s="1477"/>
      <c r="F15" s="269"/>
      <c r="G15" s="881"/>
      <c r="H15" s="213">
        <f t="shared" ref="H15:H28" si="0">F15*G15</f>
        <v>0</v>
      </c>
      <c r="I15" s="167"/>
      <c r="J15" s="741"/>
      <c r="K15" s="939"/>
      <c r="L15" s="21"/>
      <c r="M15" s="207"/>
      <c r="N15" s="208"/>
      <c r="O15" s="261"/>
      <c r="P15" s="252"/>
      <c r="Q15" s="210"/>
    </row>
    <row r="16" spans="2:17" s="9" customFormat="1" ht="19.899999999999999" customHeight="1">
      <c r="B16" s="21">
        <v>14</v>
      </c>
      <c r="C16" s="21" t="s">
        <v>659</v>
      </c>
      <c r="D16" s="21" t="s">
        <v>659</v>
      </c>
      <c r="E16" s="30" t="s">
        <v>9138</v>
      </c>
      <c r="F16" s="1951">
        <v>1</v>
      </c>
      <c r="G16" s="28">
        <v>9200</v>
      </c>
      <c r="H16" s="36">
        <f t="shared" si="0"/>
        <v>9200</v>
      </c>
      <c r="I16" s="167"/>
      <c r="J16" s="30" t="s">
        <v>7456</v>
      </c>
      <c r="K16" s="76" t="s">
        <v>9139</v>
      </c>
      <c r="L16" s="44" t="s">
        <v>9137</v>
      </c>
      <c r="M16" s="207">
        <v>44117</v>
      </c>
      <c r="N16" s="208"/>
      <c r="O16" s="209">
        <v>44124</v>
      </c>
      <c r="P16" s="209">
        <v>44124</v>
      </c>
      <c r="Q16" s="210">
        <v>44124</v>
      </c>
    </row>
    <row r="17" spans="2:17" s="9" customFormat="1" ht="19.899999999999999" customHeight="1">
      <c r="B17" s="2307">
        <v>14</v>
      </c>
      <c r="C17" s="21" t="s">
        <v>659</v>
      </c>
      <c r="D17" s="21" t="s">
        <v>659</v>
      </c>
      <c r="E17" s="2308" t="s">
        <v>9140</v>
      </c>
      <c r="F17" s="2309">
        <v>1</v>
      </c>
      <c r="G17" s="2310">
        <v>6300</v>
      </c>
      <c r="H17" s="2311">
        <f t="shared" si="0"/>
        <v>6300</v>
      </c>
      <c r="I17" s="2312"/>
      <c r="J17" s="2313" t="s">
        <v>2278</v>
      </c>
      <c r="K17" s="76" t="s">
        <v>9139</v>
      </c>
      <c r="L17" s="44" t="s">
        <v>9137</v>
      </c>
      <c r="M17" s="207">
        <v>44117</v>
      </c>
      <c r="N17" s="208"/>
      <c r="O17" s="209">
        <v>44124</v>
      </c>
      <c r="P17" s="209">
        <v>44124</v>
      </c>
      <c r="Q17" s="210">
        <v>44124</v>
      </c>
    </row>
    <row r="18" spans="2:17" s="9" customFormat="1" ht="19.899999999999999" customHeight="1">
      <c r="B18" s="2307"/>
      <c r="C18" s="2307"/>
      <c r="D18" s="2307"/>
      <c r="E18" s="2308"/>
      <c r="F18" s="2314"/>
      <c r="G18" s="2315"/>
      <c r="H18" s="2316">
        <f t="shared" si="0"/>
        <v>0</v>
      </c>
      <c r="I18" s="2312"/>
      <c r="J18" s="2308"/>
      <c r="K18" s="2308"/>
      <c r="L18" s="44"/>
      <c r="M18" s="207"/>
      <c r="N18" s="208"/>
      <c r="O18" s="209"/>
      <c r="P18" s="25"/>
      <c r="Q18" s="210"/>
    </row>
    <row r="19" spans="2:17" s="9" customFormat="1" ht="19.899999999999999" customHeight="1">
      <c r="B19" s="2307"/>
      <c r="C19" s="2307"/>
      <c r="D19" s="2307"/>
      <c r="E19" s="2308"/>
      <c r="F19" s="2314"/>
      <c r="G19" s="2315"/>
      <c r="H19" s="2316">
        <f t="shared" si="0"/>
        <v>0</v>
      </c>
      <c r="I19" s="2312"/>
      <c r="J19" s="2308"/>
      <c r="K19" s="2308"/>
      <c r="L19" s="2317"/>
      <c r="M19" s="207"/>
      <c r="N19" s="208"/>
      <c r="O19" s="44"/>
      <c r="P19" s="25"/>
      <c r="Q19" s="210"/>
    </row>
    <row r="20" spans="2:17" s="9" customFormat="1" ht="19.899999999999999" customHeight="1">
      <c r="B20" s="2307"/>
      <c r="C20" s="2307"/>
      <c r="D20" s="2307"/>
      <c r="E20" s="76"/>
      <c r="F20" s="248"/>
      <c r="G20" s="1069"/>
      <c r="H20" s="213">
        <f t="shared" si="0"/>
        <v>0</v>
      </c>
      <c r="I20" s="205"/>
      <c r="J20" s="76"/>
      <c r="K20" s="2308"/>
      <c r="L20" s="2317"/>
      <c r="M20" s="207"/>
      <c r="N20" s="208"/>
      <c r="O20" s="44"/>
      <c r="P20" s="25"/>
      <c r="Q20" s="210"/>
    </row>
    <row r="21" spans="2:17" s="9" customFormat="1" ht="19.899999999999999" customHeight="1">
      <c r="B21" s="2307"/>
      <c r="C21" s="2307"/>
      <c r="D21" s="2307"/>
      <c r="E21" s="279"/>
      <c r="F21" s="280"/>
      <c r="G21" s="281"/>
      <c r="H21" s="213">
        <f t="shared" si="0"/>
        <v>0</v>
      </c>
      <c r="I21" s="283"/>
      <c r="J21" s="284"/>
      <c r="K21" s="2308"/>
      <c r="L21" s="2317"/>
      <c r="M21" s="207"/>
      <c r="N21" s="208"/>
      <c r="O21" s="44"/>
      <c r="P21" s="25"/>
      <c r="Q21" s="210"/>
    </row>
    <row r="22" spans="2:17" s="9" customFormat="1" ht="19.899999999999999" customHeight="1">
      <c r="B22" s="2307"/>
      <c r="C22" s="208"/>
      <c r="D22" s="208"/>
      <c r="E22" s="245"/>
      <c r="F22" s="253"/>
      <c r="G22" s="221"/>
      <c r="H22" s="36">
        <f t="shared" si="0"/>
        <v>0</v>
      </c>
      <c r="I22" s="205"/>
      <c r="J22" s="211"/>
      <c r="K22" s="76"/>
      <c r="L22" s="44"/>
      <c r="M22" s="207"/>
      <c r="N22" s="208"/>
      <c r="O22" s="44"/>
      <c r="P22" s="25"/>
      <c r="Q22" s="210"/>
    </row>
    <row r="23" spans="2:17" s="9" customFormat="1" ht="19.899999999999999" customHeight="1">
      <c r="B23" s="2307"/>
      <c r="C23" s="208"/>
      <c r="D23" s="208"/>
      <c r="E23" s="245"/>
      <c r="F23" s="253"/>
      <c r="G23" s="221"/>
      <c r="H23" s="36">
        <f t="shared" si="0"/>
        <v>0</v>
      </c>
      <c r="I23" s="205"/>
      <c r="J23" s="211"/>
      <c r="K23" s="76"/>
      <c r="L23" s="44"/>
      <c r="M23" s="207"/>
      <c r="N23" s="208"/>
      <c r="O23" s="44"/>
      <c r="P23" s="25"/>
      <c r="Q23" s="210"/>
    </row>
    <row r="24" spans="2:17" s="9" customFormat="1" ht="19.899999999999999" customHeight="1">
      <c r="B24" s="2307"/>
      <c r="C24" s="2307"/>
      <c r="D24" s="2307"/>
      <c r="E24" s="1483"/>
      <c r="F24" s="269"/>
      <c r="G24" s="2315"/>
      <c r="H24" s="36">
        <f>F24*G24</f>
        <v>0</v>
      </c>
      <c r="I24" s="167"/>
      <c r="J24" s="30"/>
      <c r="K24" s="2308"/>
      <c r="L24" s="2317"/>
      <c r="M24" s="207"/>
      <c r="N24" s="208"/>
      <c r="O24" s="44"/>
      <c r="P24" s="25"/>
      <c r="Q24" s="210"/>
    </row>
    <row r="25" spans="2:17" s="9" customFormat="1" ht="19.899999999999999" customHeight="1">
      <c r="B25" s="2307"/>
      <c r="C25" s="2307"/>
      <c r="D25" s="2307"/>
      <c r="E25" s="1483"/>
      <c r="F25" s="269"/>
      <c r="G25" s="2315"/>
      <c r="H25" s="36">
        <f t="shared" si="0"/>
        <v>0</v>
      </c>
      <c r="I25" s="167"/>
      <c r="J25" s="30"/>
      <c r="K25" s="2308"/>
      <c r="L25" s="2317"/>
      <c r="M25" s="207"/>
      <c r="N25" s="208"/>
      <c r="O25" s="44"/>
      <c r="P25" s="25"/>
      <c r="Q25" s="210"/>
    </row>
    <row r="26" spans="2:17" s="9" customFormat="1" ht="19.899999999999999" customHeight="1">
      <c r="B26" s="2307"/>
      <c r="C26" s="2307"/>
      <c r="D26" s="2307"/>
      <c r="E26" s="1483"/>
      <c r="F26" s="269"/>
      <c r="G26" s="2315"/>
      <c r="H26" s="36">
        <f t="shared" si="0"/>
        <v>0</v>
      </c>
      <c r="I26" s="167"/>
      <c r="J26" s="30"/>
      <c r="K26" s="2308"/>
      <c r="L26" s="2317"/>
      <c r="M26" s="207"/>
      <c r="N26" s="208"/>
      <c r="O26" s="44"/>
      <c r="P26" s="25"/>
      <c r="Q26" s="210"/>
    </row>
    <row r="27" spans="2:17" s="9" customFormat="1" ht="19.899999999999999" customHeight="1">
      <c r="B27" s="2318"/>
      <c r="C27" s="208"/>
      <c r="D27" s="208"/>
      <c r="E27" s="245"/>
      <c r="F27" s="248"/>
      <c r="G27" s="1279"/>
      <c r="H27" s="2319">
        <f t="shared" si="0"/>
        <v>0</v>
      </c>
      <c r="I27" s="205"/>
      <c r="J27" s="76"/>
      <c r="K27" s="76"/>
      <c r="L27" s="44"/>
      <c r="M27" s="207"/>
      <c r="N27" s="208"/>
      <c r="O27" s="44"/>
      <c r="P27" s="25"/>
      <c r="Q27" s="210"/>
    </row>
    <row r="28" spans="2:17" s="9" customFormat="1" ht="19.899999999999999" customHeight="1">
      <c r="B28" s="2318"/>
      <c r="C28" s="208"/>
      <c r="D28" s="208"/>
      <c r="E28" s="245"/>
      <c r="F28" s="248"/>
      <c r="G28" s="1279"/>
      <c r="H28" s="2319">
        <f t="shared" si="0"/>
        <v>0</v>
      </c>
      <c r="I28" s="205"/>
      <c r="J28" s="76"/>
      <c r="K28" s="76"/>
      <c r="L28" s="44"/>
      <c r="M28" s="207"/>
      <c r="N28" s="208"/>
      <c r="O28" s="44"/>
      <c r="P28" s="25"/>
      <c r="Q28" s="210"/>
    </row>
    <row r="29" spans="2:17" s="9" customFormat="1" ht="19.899999999999999" customHeight="1">
      <c r="B29" s="2307"/>
      <c r="C29" s="208"/>
      <c r="D29" s="208"/>
      <c r="E29" s="245"/>
      <c r="F29" s="248"/>
      <c r="G29" s="1279"/>
      <c r="H29" s="2319">
        <f>F29*G29</f>
        <v>0</v>
      </c>
      <c r="I29" s="205"/>
      <c r="J29" s="76"/>
      <c r="K29" s="76"/>
      <c r="L29" s="44"/>
      <c r="M29" s="207"/>
      <c r="N29" s="208"/>
      <c r="O29" s="209"/>
      <c r="P29" s="25"/>
      <c r="Q29" s="210"/>
    </row>
    <row r="30" spans="2:17" s="9" customFormat="1" ht="19.899999999999999" customHeight="1">
      <c r="B30" s="2307"/>
      <c r="C30" s="208"/>
      <c r="D30" s="208"/>
      <c r="E30" s="245"/>
      <c r="F30" s="248"/>
      <c r="G30" s="1279"/>
      <c r="H30" s="2319">
        <f>F30*G30</f>
        <v>0</v>
      </c>
      <c r="I30" s="205"/>
      <c r="J30" s="76"/>
      <c r="K30" s="76"/>
      <c r="L30" s="44"/>
      <c r="M30" s="207"/>
      <c r="N30" s="208"/>
      <c r="O30" s="209"/>
      <c r="P30" s="25"/>
      <c r="Q30" s="210"/>
    </row>
    <row r="31" spans="2:17" s="9" customFormat="1" ht="19.899999999999999" customHeight="1">
      <c r="B31" s="2307"/>
      <c r="C31" s="208"/>
      <c r="D31" s="208"/>
      <c r="E31" s="245"/>
      <c r="F31" s="248"/>
      <c r="G31" s="1279"/>
      <c r="H31" s="2319">
        <f>F31*G31</f>
        <v>0</v>
      </c>
      <c r="I31" s="205"/>
      <c r="J31" s="76"/>
      <c r="K31" s="76"/>
      <c r="L31" s="2317"/>
      <c r="M31" s="207"/>
      <c r="N31" s="208"/>
      <c r="O31" s="209"/>
      <c r="P31" s="25"/>
      <c r="Q31" s="210"/>
    </row>
    <row r="32" spans="2:17" s="9" customFormat="1" ht="19.899999999999999" customHeight="1">
      <c r="B32" s="2307"/>
      <c r="C32" s="208"/>
      <c r="D32" s="208"/>
      <c r="E32" s="245"/>
      <c r="F32" s="248"/>
      <c r="G32" s="1279"/>
      <c r="H32" s="2319">
        <f>F32*G32</f>
        <v>0</v>
      </c>
      <c r="I32" s="205"/>
      <c r="J32" s="76"/>
      <c r="K32" s="76"/>
      <c r="L32" s="2317"/>
      <c r="M32" s="207"/>
      <c r="N32" s="208"/>
      <c r="O32" s="209"/>
      <c r="P32" s="25"/>
      <c r="Q32" s="210"/>
    </row>
    <row r="33" spans="2:17" s="9" customFormat="1" ht="19.899999999999999" customHeight="1">
      <c r="B33" s="21"/>
      <c r="C33" s="208"/>
      <c r="D33" s="208"/>
      <c r="E33" s="245"/>
      <c r="F33" s="248"/>
      <c r="G33" s="1279"/>
      <c r="H33" s="213"/>
      <c r="I33" s="205"/>
      <c r="J33" s="76"/>
      <c r="K33" s="76"/>
      <c r="L33" s="44"/>
      <c r="M33" s="207"/>
      <c r="N33" s="208"/>
      <c r="O33" s="44"/>
      <c r="P33" s="25"/>
      <c r="Q33" s="210"/>
    </row>
    <row r="34" spans="2:17" s="9" customFormat="1" ht="19.899999999999999" customHeight="1">
      <c r="B34" s="21"/>
      <c r="C34" s="44"/>
      <c r="D34" s="44"/>
      <c r="E34" s="75"/>
      <c r="F34" s="269"/>
      <c r="G34" s="1279"/>
      <c r="H34" s="36"/>
      <c r="I34" s="167"/>
      <c r="J34" s="76"/>
      <c r="K34" s="76"/>
      <c r="L34" s="22"/>
      <c r="M34" s="207"/>
      <c r="N34" s="208"/>
      <c r="O34" s="44"/>
      <c r="P34" s="207"/>
      <c r="Q34" s="210"/>
    </row>
    <row r="41" spans="2:17">
      <c r="H41" s="272"/>
    </row>
    <row r="42" spans="2:17">
      <c r="H42" s="272"/>
    </row>
    <row r="43" spans="2:17">
      <c r="H43" s="272"/>
    </row>
    <row r="44" spans="2:17">
      <c r="H44" s="272"/>
    </row>
    <row r="45" spans="2:17">
      <c r="H45" s="272"/>
    </row>
    <row r="46" spans="2:17">
      <c r="H46" s="272"/>
    </row>
    <row r="47" spans="2:17">
      <c r="H47" s="272"/>
    </row>
    <row r="48" spans="2:17">
      <c r="H48" s="272"/>
    </row>
    <row r="49" spans="8:8">
      <c r="H49" s="272"/>
    </row>
    <row r="50" spans="8:8">
      <c r="H50" s="272"/>
    </row>
    <row r="51" spans="8:8">
      <c r="H51" s="272"/>
    </row>
    <row r="52" spans="8:8">
      <c r="H52" s="272"/>
    </row>
    <row r="53" spans="8:8">
      <c r="H53" s="272"/>
    </row>
    <row r="54" spans="8:8">
      <c r="H54" s="272"/>
    </row>
    <row r="55" spans="8:8">
      <c r="H55" s="272"/>
    </row>
    <row r="56" spans="8:8">
      <c r="H56" s="272"/>
    </row>
    <row r="57" spans="8:8">
      <c r="H57" s="272"/>
    </row>
    <row r="58" spans="8:8">
      <c r="H58" s="272"/>
    </row>
    <row r="59" spans="8:8">
      <c r="H59" s="272"/>
    </row>
    <row r="60" spans="8:8">
      <c r="H60" s="272"/>
    </row>
    <row r="61" spans="8:8">
      <c r="H61" s="272"/>
    </row>
    <row r="62" spans="8:8">
      <c r="H62" s="272"/>
    </row>
    <row r="63" spans="8:8">
      <c r="H63" s="272"/>
    </row>
    <row r="64" spans="8:8">
      <c r="H64" s="272"/>
    </row>
    <row r="65" spans="8:8">
      <c r="H65" s="272"/>
    </row>
    <row r="66" spans="8:8">
      <c r="H66" s="272"/>
    </row>
    <row r="67" spans="8:8">
      <c r="H67" s="272"/>
    </row>
    <row r="68" spans="8:8">
      <c r="H68" s="272"/>
    </row>
    <row r="69" spans="8:8">
      <c r="H69" s="272"/>
    </row>
    <row r="70" spans="8:8">
      <c r="H70" s="272"/>
    </row>
    <row r="71" spans="8:8">
      <c r="H71" s="272"/>
    </row>
    <row r="72" spans="8:8">
      <c r="H72" s="272"/>
    </row>
    <row r="73" spans="8:8">
      <c r="H73" s="272"/>
    </row>
  </sheetData>
  <autoFilter ref="B8:O34" xr:uid="{C0450040-1CBA-44D4-81DA-3CBA3C8A22A1}"/>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FB2FB-3F7A-4C0C-A4E6-5A6F45F73CF0}">
  <dimension ref="B2:Q58"/>
  <sheetViews>
    <sheetView topLeftCell="H1" zoomScale="85" zoomScaleNormal="85" workbookViewId="0">
      <selection activeCell="W12" sqref="W12"/>
    </sheetView>
  </sheetViews>
  <sheetFormatPr defaultRowHeight="18.75"/>
  <cols>
    <col min="1" max="1" width="2.625" style="8" customWidth="1"/>
    <col min="2" max="2" width="5.75" style="9" customWidth="1"/>
    <col min="3" max="4" width="20.75" style="8" customWidth="1"/>
    <col min="5" max="5" width="90.75" style="8" customWidth="1"/>
    <col min="6" max="6" width="6.25" style="8" customWidth="1"/>
    <col min="7" max="8" width="9.875" style="8" bestFit="1" customWidth="1"/>
    <col min="9" max="9" width="5.75" style="3" customWidth="1"/>
    <col min="10" max="10" width="57.375" style="8" customWidth="1"/>
    <col min="11" max="11" width="30.75" style="8" customWidth="1"/>
    <col min="12" max="12" width="40.7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75" style="8" customWidth="1"/>
    <col min="259" max="260" width="20.75" style="8" customWidth="1"/>
    <col min="261" max="261" width="90.75" style="8" customWidth="1"/>
    <col min="262" max="262" width="6.25" style="8" customWidth="1"/>
    <col min="263" max="264" width="9.875" style="8" bestFit="1" customWidth="1"/>
    <col min="265" max="265" width="5.75" style="8" customWidth="1"/>
    <col min="266" max="266" width="57.375" style="8" customWidth="1"/>
    <col min="267" max="267" width="30.75" style="8" customWidth="1"/>
    <col min="268" max="268" width="40.7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75" style="8" customWidth="1"/>
    <col min="515" max="516" width="20.75" style="8" customWidth="1"/>
    <col min="517" max="517" width="90.75" style="8" customWidth="1"/>
    <col min="518" max="518" width="6.25" style="8" customWidth="1"/>
    <col min="519" max="520" width="9.875" style="8" bestFit="1" customWidth="1"/>
    <col min="521" max="521" width="5.75" style="8" customWidth="1"/>
    <col min="522" max="522" width="57.375" style="8" customWidth="1"/>
    <col min="523" max="523" width="30.75" style="8" customWidth="1"/>
    <col min="524" max="524" width="40.7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75" style="8" customWidth="1"/>
    <col min="771" max="772" width="20.75" style="8" customWidth="1"/>
    <col min="773" max="773" width="90.75" style="8" customWidth="1"/>
    <col min="774" max="774" width="6.25" style="8" customWidth="1"/>
    <col min="775" max="776" width="9.875" style="8" bestFit="1" customWidth="1"/>
    <col min="777" max="777" width="5.75" style="8" customWidth="1"/>
    <col min="778" max="778" width="57.375" style="8" customWidth="1"/>
    <col min="779" max="779" width="30.75" style="8" customWidth="1"/>
    <col min="780" max="780" width="40.7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75" style="8" customWidth="1"/>
    <col min="1027" max="1028" width="20.75" style="8" customWidth="1"/>
    <col min="1029" max="1029" width="90.75" style="8" customWidth="1"/>
    <col min="1030" max="1030" width="6.25" style="8" customWidth="1"/>
    <col min="1031" max="1032" width="9.875" style="8" bestFit="1" customWidth="1"/>
    <col min="1033" max="1033" width="5.75" style="8" customWidth="1"/>
    <col min="1034" max="1034" width="57.375" style="8" customWidth="1"/>
    <col min="1035" max="1035" width="30.75" style="8" customWidth="1"/>
    <col min="1036" max="1036" width="40.7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75" style="8" customWidth="1"/>
    <col min="1283" max="1284" width="20.75" style="8" customWidth="1"/>
    <col min="1285" max="1285" width="90.75" style="8" customWidth="1"/>
    <col min="1286" max="1286" width="6.25" style="8" customWidth="1"/>
    <col min="1287" max="1288" width="9.875" style="8" bestFit="1" customWidth="1"/>
    <col min="1289" max="1289" width="5.75" style="8" customWidth="1"/>
    <col min="1290" max="1290" width="57.375" style="8" customWidth="1"/>
    <col min="1291" max="1291" width="30.75" style="8" customWidth="1"/>
    <col min="1292" max="1292" width="40.7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75" style="8" customWidth="1"/>
    <col min="1539" max="1540" width="20.75" style="8" customWidth="1"/>
    <col min="1541" max="1541" width="90.75" style="8" customWidth="1"/>
    <col min="1542" max="1542" width="6.25" style="8" customWidth="1"/>
    <col min="1543" max="1544" width="9.875" style="8" bestFit="1" customWidth="1"/>
    <col min="1545" max="1545" width="5.75" style="8" customWidth="1"/>
    <col min="1546" max="1546" width="57.375" style="8" customWidth="1"/>
    <col min="1547" max="1547" width="30.75" style="8" customWidth="1"/>
    <col min="1548" max="1548" width="40.7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75" style="8" customWidth="1"/>
    <col min="1795" max="1796" width="20.75" style="8" customWidth="1"/>
    <col min="1797" max="1797" width="90.75" style="8" customWidth="1"/>
    <col min="1798" max="1798" width="6.25" style="8" customWidth="1"/>
    <col min="1799" max="1800" width="9.875" style="8" bestFit="1" customWidth="1"/>
    <col min="1801" max="1801" width="5.75" style="8" customWidth="1"/>
    <col min="1802" max="1802" width="57.375" style="8" customWidth="1"/>
    <col min="1803" max="1803" width="30.75" style="8" customWidth="1"/>
    <col min="1804" max="1804" width="40.7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75" style="8" customWidth="1"/>
    <col min="2051" max="2052" width="20.75" style="8" customWidth="1"/>
    <col min="2053" max="2053" width="90.75" style="8" customWidth="1"/>
    <col min="2054" max="2054" width="6.25" style="8" customWidth="1"/>
    <col min="2055" max="2056" width="9.875" style="8" bestFit="1" customWidth="1"/>
    <col min="2057" max="2057" width="5.75" style="8" customWidth="1"/>
    <col min="2058" max="2058" width="57.375" style="8" customWidth="1"/>
    <col min="2059" max="2059" width="30.75" style="8" customWidth="1"/>
    <col min="2060" max="2060" width="40.7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75" style="8" customWidth="1"/>
    <col min="2307" max="2308" width="20.75" style="8" customWidth="1"/>
    <col min="2309" max="2309" width="90.75" style="8" customWidth="1"/>
    <col min="2310" max="2310" width="6.25" style="8" customWidth="1"/>
    <col min="2311" max="2312" width="9.875" style="8" bestFit="1" customWidth="1"/>
    <col min="2313" max="2313" width="5.75" style="8" customWidth="1"/>
    <col min="2314" max="2314" width="57.375" style="8" customWidth="1"/>
    <col min="2315" max="2315" width="30.75" style="8" customWidth="1"/>
    <col min="2316" max="2316" width="40.7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75" style="8" customWidth="1"/>
    <col min="2563" max="2564" width="20.75" style="8" customWidth="1"/>
    <col min="2565" max="2565" width="90.75" style="8" customWidth="1"/>
    <col min="2566" max="2566" width="6.25" style="8" customWidth="1"/>
    <col min="2567" max="2568" width="9.875" style="8" bestFit="1" customWidth="1"/>
    <col min="2569" max="2569" width="5.75" style="8" customWidth="1"/>
    <col min="2570" max="2570" width="57.375" style="8" customWidth="1"/>
    <col min="2571" max="2571" width="30.75" style="8" customWidth="1"/>
    <col min="2572" max="2572" width="40.7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75" style="8" customWidth="1"/>
    <col min="2819" max="2820" width="20.75" style="8" customWidth="1"/>
    <col min="2821" max="2821" width="90.75" style="8" customWidth="1"/>
    <col min="2822" max="2822" width="6.25" style="8" customWidth="1"/>
    <col min="2823" max="2824" width="9.875" style="8" bestFit="1" customWidth="1"/>
    <col min="2825" max="2825" width="5.75" style="8" customWidth="1"/>
    <col min="2826" max="2826" width="57.375" style="8" customWidth="1"/>
    <col min="2827" max="2827" width="30.75" style="8" customWidth="1"/>
    <col min="2828" max="2828" width="40.7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75" style="8" customWidth="1"/>
    <col min="3075" max="3076" width="20.75" style="8" customWidth="1"/>
    <col min="3077" max="3077" width="90.75" style="8" customWidth="1"/>
    <col min="3078" max="3078" width="6.25" style="8" customWidth="1"/>
    <col min="3079" max="3080" width="9.875" style="8" bestFit="1" customWidth="1"/>
    <col min="3081" max="3081" width="5.75" style="8" customWidth="1"/>
    <col min="3082" max="3082" width="57.375" style="8" customWidth="1"/>
    <col min="3083" max="3083" width="30.75" style="8" customWidth="1"/>
    <col min="3084" max="3084" width="40.7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75" style="8" customWidth="1"/>
    <col min="3331" max="3332" width="20.75" style="8" customWidth="1"/>
    <col min="3333" max="3333" width="90.75" style="8" customWidth="1"/>
    <col min="3334" max="3334" width="6.25" style="8" customWidth="1"/>
    <col min="3335" max="3336" width="9.875" style="8" bestFit="1" customWidth="1"/>
    <col min="3337" max="3337" width="5.75" style="8" customWidth="1"/>
    <col min="3338" max="3338" width="57.375" style="8" customWidth="1"/>
    <col min="3339" max="3339" width="30.75" style="8" customWidth="1"/>
    <col min="3340" max="3340" width="40.7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75" style="8" customWidth="1"/>
    <col min="3587" max="3588" width="20.75" style="8" customWidth="1"/>
    <col min="3589" max="3589" width="90.75" style="8" customWidth="1"/>
    <col min="3590" max="3590" width="6.25" style="8" customWidth="1"/>
    <col min="3591" max="3592" width="9.875" style="8" bestFit="1" customWidth="1"/>
    <col min="3593" max="3593" width="5.75" style="8" customWidth="1"/>
    <col min="3594" max="3594" width="57.375" style="8" customWidth="1"/>
    <col min="3595" max="3595" width="30.75" style="8" customWidth="1"/>
    <col min="3596" max="3596" width="40.7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75" style="8" customWidth="1"/>
    <col min="3843" max="3844" width="20.75" style="8" customWidth="1"/>
    <col min="3845" max="3845" width="90.75" style="8" customWidth="1"/>
    <col min="3846" max="3846" width="6.25" style="8" customWidth="1"/>
    <col min="3847" max="3848" width="9.875" style="8" bestFit="1" customWidth="1"/>
    <col min="3849" max="3849" width="5.75" style="8" customWidth="1"/>
    <col min="3850" max="3850" width="57.375" style="8" customWidth="1"/>
    <col min="3851" max="3851" width="30.75" style="8" customWidth="1"/>
    <col min="3852" max="3852" width="40.7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75" style="8" customWidth="1"/>
    <col min="4099" max="4100" width="20.75" style="8" customWidth="1"/>
    <col min="4101" max="4101" width="90.75" style="8" customWidth="1"/>
    <col min="4102" max="4102" width="6.25" style="8" customWidth="1"/>
    <col min="4103" max="4104" width="9.875" style="8" bestFit="1" customWidth="1"/>
    <col min="4105" max="4105" width="5.75" style="8" customWidth="1"/>
    <col min="4106" max="4106" width="57.375" style="8" customWidth="1"/>
    <col min="4107" max="4107" width="30.75" style="8" customWidth="1"/>
    <col min="4108" max="4108" width="40.7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75" style="8" customWidth="1"/>
    <col min="4355" max="4356" width="20.75" style="8" customWidth="1"/>
    <col min="4357" max="4357" width="90.75" style="8" customWidth="1"/>
    <col min="4358" max="4358" width="6.25" style="8" customWidth="1"/>
    <col min="4359" max="4360" width="9.875" style="8" bestFit="1" customWidth="1"/>
    <col min="4361" max="4361" width="5.75" style="8" customWidth="1"/>
    <col min="4362" max="4362" width="57.375" style="8" customWidth="1"/>
    <col min="4363" max="4363" width="30.75" style="8" customWidth="1"/>
    <col min="4364" max="4364" width="40.7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75" style="8" customWidth="1"/>
    <col min="4611" max="4612" width="20.75" style="8" customWidth="1"/>
    <col min="4613" max="4613" width="90.75" style="8" customWidth="1"/>
    <col min="4614" max="4614" width="6.25" style="8" customWidth="1"/>
    <col min="4615" max="4616" width="9.875" style="8" bestFit="1" customWidth="1"/>
    <col min="4617" max="4617" width="5.75" style="8" customWidth="1"/>
    <col min="4618" max="4618" width="57.375" style="8" customWidth="1"/>
    <col min="4619" max="4619" width="30.75" style="8" customWidth="1"/>
    <col min="4620" max="4620" width="40.7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75" style="8" customWidth="1"/>
    <col min="4867" max="4868" width="20.75" style="8" customWidth="1"/>
    <col min="4869" max="4869" width="90.75" style="8" customWidth="1"/>
    <col min="4870" max="4870" width="6.25" style="8" customWidth="1"/>
    <col min="4871" max="4872" width="9.875" style="8" bestFit="1" customWidth="1"/>
    <col min="4873" max="4873" width="5.75" style="8" customWidth="1"/>
    <col min="4874" max="4874" width="57.375" style="8" customWidth="1"/>
    <col min="4875" max="4875" width="30.75" style="8" customWidth="1"/>
    <col min="4876" max="4876" width="40.7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75" style="8" customWidth="1"/>
    <col min="5123" max="5124" width="20.75" style="8" customWidth="1"/>
    <col min="5125" max="5125" width="90.75" style="8" customWidth="1"/>
    <col min="5126" max="5126" width="6.25" style="8" customWidth="1"/>
    <col min="5127" max="5128" width="9.875" style="8" bestFit="1" customWidth="1"/>
    <col min="5129" max="5129" width="5.75" style="8" customWidth="1"/>
    <col min="5130" max="5130" width="57.375" style="8" customWidth="1"/>
    <col min="5131" max="5131" width="30.75" style="8" customWidth="1"/>
    <col min="5132" max="5132" width="40.7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75" style="8" customWidth="1"/>
    <col min="5379" max="5380" width="20.75" style="8" customWidth="1"/>
    <col min="5381" max="5381" width="90.75" style="8" customWidth="1"/>
    <col min="5382" max="5382" width="6.25" style="8" customWidth="1"/>
    <col min="5383" max="5384" width="9.875" style="8" bestFit="1" customWidth="1"/>
    <col min="5385" max="5385" width="5.75" style="8" customWidth="1"/>
    <col min="5386" max="5386" width="57.375" style="8" customWidth="1"/>
    <col min="5387" max="5387" width="30.75" style="8" customWidth="1"/>
    <col min="5388" max="5388" width="40.7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75" style="8" customWidth="1"/>
    <col min="5635" max="5636" width="20.75" style="8" customWidth="1"/>
    <col min="5637" max="5637" width="90.75" style="8" customWidth="1"/>
    <col min="5638" max="5638" width="6.25" style="8" customWidth="1"/>
    <col min="5639" max="5640" width="9.875" style="8" bestFit="1" customWidth="1"/>
    <col min="5641" max="5641" width="5.75" style="8" customWidth="1"/>
    <col min="5642" max="5642" width="57.375" style="8" customWidth="1"/>
    <col min="5643" max="5643" width="30.75" style="8" customWidth="1"/>
    <col min="5644" max="5644" width="40.7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75" style="8" customWidth="1"/>
    <col min="5891" max="5892" width="20.75" style="8" customWidth="1"/>
    <col min="5893" max="5893" width="90.75" style="8" customWidth="1"/>
    <col min="5894" max="5894" width="6.25" style="8" customWidth="1"/>
    <col min="5895" max="5896" width="9.875" style="8" bestFit="1" customWidth="1"/>
    <col min="5897" max="5897" width="5.75" style="8" customWidth="1"/>
    <col min="5898" max="5898" width="57.375" style="8" customWidth="1"/>
    <col min="5899" max="5899" width="30.75" style="8" customWidth="1"/>
    <col min="5900" max="5900" width="40.7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75" style="8" customWidth="1"/>
    <col min="6147" max="6148" width="20.75" style="8" customWidth="1"/>
    <col min="6149" max="6149" width="90.75" style="8" customWidth="1"/>
    <col min="6150" max="6150" width="6.25" style="8" customWidth="1"/>
    <col min="6151" max="6152" width="9.875" style="8" bestFit="1" customWidth="1"/>
    <col min="6153" max="6153" width="5.75" style="8" customWidth="1"/>
    <col min="6154" max="6154" width="57.375" style="8" customWidth="1"/>
    <col min="6155" max="6155" width="30.75" style="8" customWidth="1"/>
    <col min="6156" max="6156" width="40.7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75" style="8" customWidth="1"/>
    <col min="6403" max="6404" width="20.75" style="8" customWidth="1"/>
    <col min="6405" max="6405" width="90.75" style="8" customWidth="1"/>
    <col min="6406" max="6406" width="6.25" style="8" customWidth="1"/>
    <col min="6407" max="6408" width="9.875" style="8" bestFit="1" customWidth="1"/>
    <col min="6409" max="6409" width="5.75" style="8" customWidth="1"/>
    <col min="6410" max="6410" width="57.375" style="8" customWidth="1"/>
    <col min="6411" max="6411" width="30.75" style="8" customWidth="1"/>
    <col min="6412" max="6412" width="40.7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75" style="8" customWidth="1"/>
    <col min="6659" max="6660" width="20.75" style="8" customWidth="1"/>
    <col min="6661" max="6661" width="90.75" style="8" customWidth="1"/>
    <col min="6662" max="6662" width="6.25" style="8" customWidth="1"/>
    <col min="6663" max="6664" width="9.875" style="8" bestFit="1" customWidth="1"/>
    <col min="6665" max="6665" width="5.75" style="8" customWidth="1"/>
    <col min="6666" max="6666" width="57.375" style="8" customWidth="1"/>
    <col min="6667" max="6667" width="30.75" style="8" customWidth="1"/>
    <col min="6668" max="6668" width="40.7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75" style="8" customWidth="1"/>
    <col min="6915" max="6916" width="20.75" style="8" customWidth="1"/>
    <col min="6917" max="6917" width="90.75" style="8" customWidth="1"/>
    <col min="6918" max="6918" width="6.25" style="8" customWidth="1"/>
    <col min="6919" max="6920" width="9.875" style="8" bestFit="1" customWidth="1"/>
    <col min="6921" max="6921" width="5.75" style="8" customWidth="1"/>
    <col min="6922" max="6922" width="57.375" style="8" customWidth="1"/>
    <col min="6923" max="6923" width="30.75" style="8" customWidth="1"/>
    <col min="6924" max="6924" width="40.7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75" style="8" customWidth="1"/>
    <col min="7171" max="7172" width="20.75" style="8" customWidth="1"/>
    <col min="7173" max="7173" width="90.75" style="8" customWidth="1"/>
    <col min="7174" max="7174" width="6.25" style="8" customWidth="1"/>
    <col min="7175" max="7176" width="9.875" style="8" bestFit="1" customWidth="1"/>
    <col min="7177" max="7177" width="5.75" style="8" customWidth="1"/>
    <col min="7178" max="7178" width="57.375" style="8" customWidth="1"/>
    <col min="7179" max="7179" width="30.75" style="8" customWidth="1"/>
    <col min="7180" max="7180" width="40.7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75" style="8" customWidth="1"/>
    <col min="7427" max="7428" width="20.75" style="8" customWidth="1"/>
    <col min="7429" max="7429" width="90.75" style="8" customWidth="1"/>
    <col min="7430" max="7430" width="6.25" style="8" customWidth="1"/>
    <col min="7431" max="7432" width="9.875" style="8" bestFit="1" customWidth="1"/>
    <col min="7433" max="7433" width="5.75" style="8" customWidth="1"/>
    <col min="7434" max="7434" width="57.375" style="8" customWidth="1"/>
    <col min="7435" max="7435" width="30.75" style="8" customWidth="1"/>
    <col min="7436" max="7436" width="40.7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75" style="8" customWidth="1"/>
    <col min="7683" max="7684" width="20.75" style="8" customWidth="1"/>
    <col min="7685" max="7685" width="90.75" style="8" customWidth="1"/>
    <col min="7686" max="7686" width="6.25" style="8" customWidth="1"/>
    <col min="7687" max="7688" width="9.875" style="8" bestFit="1" customWidth="1"/>
    <col min="7689" max="7689" width="5.75" style="8" customWidth="1"/>
    <col min="7690" max="7690" width="57.375" style="8" customWidth="1"/>
    <col min="7691" max="7691" width="30.75" style="8" customWidth="1"/>
    <col min="7692" max="7692" width="40.7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75" style="8" customWidth="1"/>
    <col min="7939" max="7940" width="20.75" style="8" customWidth="1"/>
    <col min="7941" max="7941" width="90.75" style="8" customWidth="1"/>
    <col min="7942" max="7942" width="6.25" style="8" customWidth="1"/>
    <col min="7943" max="7944" width="9.875" style="8" bestFit="1" customWidth="1"/>
    <col min="7945" max="7945" width="5.75" style="8" customWidth="1"/>
    <col min="7946" max="7946" width="57.375" style="8" customWidth="1"/>
    <col min="7947" max="7947" width="30.75" style="8" customWidth="1"/>
    <col min="7948" max="7948" width="40.7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75" style="8" customWidth="1"/>
    <col min="8195" max="8196" width="20.75" style="8" customWidth="1"/>
    <col min="8197" max="8197" width="90.75" style="8" customWidth="1"/>
    <col min="8198" max="8198" width="6.25" style="8" customWidth="1"/>
    <col min="8199" max="8200" width="9.875" style="8" bestFit="1" customWidth="1"/>
    <col min="8201" max="8201" width="5.75" style="8" customWidth="1"/>
    <col min="8202" max="8202" width="57.375" style="8" customWidth="1"/>
    <col min="8203" max="8203" width="30.75" style="8" customWidth="1"/>
    <col min="8204" max="8204" width="40.7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75" style="8" customWidth="1"/>
    <col min="8451" max="8452" width="20.75" style="8" customWidth="1"/>
    <col min="8453" max="8453" width="90.75" style="8" customWidth="1"/>
    <col min="8454" max="8454" width="6.25" style="8" customWidth="1"/>
    <col min="8455" max="8456" width="9.875" style="8" bestFit="1" customWidth="1"/>
    <col min="8457" max="8457" width="5.75" style="8" customWidth="1"/>
    <col min="8458" max="8458" width="57.375" style="8" customWidth="1"/>
    <col min="8459" max="8459" width="30.75" style="8" customWidth="1"/>
    <col min="8460" max="8460" width="40.7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75" style="8" customWidth="1"/>
    <col min="8707" max="8708" width="20.75" style="8" customWidth="1"/>
    <col min="8709" max="8709" width="90.75" style="8" customWidth="1"/>
    <col min="8710" max="8710" width="6.25" style="8" customWidth="1"/>
    <col min="8711" max="8712" width="9.875" style="8" bestFit="1" customWidth="1"/>
    <col min="8713" max="8713" width="5.75" style="8" customWidth="1"/>
    <col min="8714" max="8714" width="57.375" style="8" customWidth="1"/>
    <col min="8715" max="8715" width="30.75" style="8" customWidth="1"/>
    <col min="8716" max="8716" width="40.7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75" style="8" customWidth="1"/>
    <col min="8963" max="8964" width="20.75" style="8" customWidth="1"/>
    <col min="8965" max="8965" width="90.75" style="8" customWidth="1"/>
    <col min="8966" max="8966" width="6.25" style="8" customWidth="1"/>
    <col min="8967" max="8968" width="9.875" style="8" bestFit="1" customWidth="1"/>
    <col min="8969" max="8969" width="5.75" style="8" customWidth="1"/>
    <col min="8970" max="8970" width="57.375" style="8" customWidth="1"/>
    <col min="8971" max="8971" width="30.75" style="8" customWidth="1"/>
    <col min="8972" max="8972" width="40.7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75" style="8" customWidth="1"/>
    <col min="9219" max="9220" width="20.75" style="8" customWidth="1"/>
    <col min="9221" max="9221" width="90.75" style="8" customWidth="1"/>
    <col min="9222" max="9222" width="6.25" style="8" customWidth="1"/>
    <col min="9223" max="9224" width="9.875" style="8" bestFit="1" customWidth="1"/>
    <col min="9225" max="9225" width="5.75" style="8" customWidth="1"/>
    <col min="9226" max="9226" width="57.375" style="8" customWidth="1"/>
    <col min="9227" max="9227" width="30.75" style="8" customWidth="1"/>
    <col min="9228" max="9228" width="40.7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75" style="8" customWidth="1"/>
    <col min="9475" max="9476" width="20.75" style="8" customWidth="1"/>
    <col min="9477" max="9477" width="90.75" style="8" customWidth="1"/>
    <col min="9478" max="9478" width="6.25" style="8" customWidth="1"/>
    <col min="9479" max="9480" width="9.875" style="8" bestFit="1" customWidth="1"/>
    <col min="9481" max="9481" width="5.75" style="8" customWidth="1"/>
    <col min="9482" max="9482" width="57.375" style="8" customWidth="1"/>
    <col min="9483" max="9483" width="30.75" style="8" customWidth="1"/>
    <col min="9484" max="9484" width="40.7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75" style="8" customWidth="1"/>
    <col min="9731" max="9732" width="20.75" style="8" customWidth="1"/>
    <col min="9733" max="9733" width="90.75" style="8" customWidth="1"/>
    <col min="9734" max="9734" width="6.25" style="8" customWidth="1"/>
    <col min="9735" max="9736" width="9.875" style="8" bestFit="1" customWidth="1"/>
    <col min="9737" max="9737" width="5.75" style="8" customWidth="1"/>
    <col min="9738" max="9738" width="57.375" style="8" customWidth="1"/>
    <col min="9739" max="9739" width="30.75" style="8" customWidth="1"/>
    <col min="9740" max="9740" width="40.7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75" style="8" customWidth="1"/>
    <col min="9987" max="9988" width="20.75" style="8" customWidth="1"/>
    <col min="9989" max="9989" width="90.75" style="8" customWidth="1"/>
    <col min="9990" max="9990" width="6.25" style="8" customWidth="1"/>
    <col min="9991" max="9992" width="9.875" style="8" bestFit="1" customWidth="1"/>
    <col min="9993" max="9993" width="5.75" style="8" customWidth="1"/>
    <col min="9994" max="9994" width="57.375" style="8" customWidth="1"/>
    <col min="9995" max="9995" width="30.75" style="8" customWidth="1"/>
    <col min="9996" max="9996" width="40.7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75" style="8" customWidth="1"/>
    <col min="10243" max="10244" width="20.75" style="8" customWidth="1"/>
    <col min="10245" max="10245" width="90.75" style="8" customWidth="1"/>
    <col min="10246" max="10246" width="6.25" style="8" customWidth="1"/>
    <col min="10247" max="10248" width="9.875" style="8" bestFit="1" customWidth="1"/>
    <col min="10249" max="10249" width="5.75" style="8" customWidth="1"/>
    <col min="10250" max="10250" width="57.375" style="8" customWidth="1"/>
    <col min="10251" max="10251" width="30.75" style="8" customWidth="1"/>
    <col min="10252" max="10252" width="40.7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75" style="8" customWidth="1"/>
    <col min="10499" max="10500" width="20.75" style="8" customWidth="1"/>
    <col min="10501" max="10501" width="90.75" style="8" customWidth="1"/>
    <col min="10502" max="10502" width="6.25" style="8" customWidth="1"/>
    <col min="10503" max="10504" width="9.875" style="8" bestFit="1" customWidth="1"/>
    <col min="10505" max="10505" width="5.75" style="8" customWidth="1"/>
    <col min="10506" max="10506" width="57.375" style="8" customWidth="1"/>
    <col min="10507" max="10507" width="30.75" style="8" customWidth="1"/>
    <col min="10508" max="10508" width="40.7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75" style="8" customWidth="1"/>
    <col min="10755" max="10756" width="20.75" style="8" customWidth="1"/>
    <col min="10757" max="10757" width="90.75" style="8" customWidth="1"/>
    <col min="10758" max="10758" width="6.25" style="8" customWidth="1"/>
    <col min="10759" max="10760" width="9.875" style="8" bestFit="1" customWidth="1"/>
    <col min="10761" max="10761" width="5.75" style="8" customWidth="1"/>
    <col min="10762" max="10762" width="57.375" style="8" customWidth="1"/>
    <col min="10763" max="10763" width="30.75" style="8" customWidth="1"/>
    <col min="10764" max="10764" width="40.7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75" style="8" customWidth="1"/>
    <col min="11011" max="11012" width="20.75" style="8" customWidth="1"/>
    <col min="11013" max="11013" width="90.75" style="8" customWidth="1"/>
    <col min="11014" max="11014" width="6.25" style="8" customWidth="1"/>
    <col min="11015" max="11016" width="9.875" style="8" bestFit="1" customWidth="1"/>
    <col min="11017" max="11017" width="5.75" style="8" customWidth="1"/>
    <col min="11018" max="11018" width="57.375" style="8" customWidth="1"/>
    <col min="11019" max="11019" width="30.75" style="8" customWidth="1"/>
    <col min="11020" max="11020" width="40.7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75" style="8" customWidth="1"/>
    <col min="11267" max="11268" width="20.75" style="8" customWidth="1"/>
    <col min="11269" max="11269" width="90.75" style="8" customWidth="1"/>
    <col min="11270" max="11270" width="6.25" style="8" customWidth="1"/>
    <col min="11271" max="11272" width="9.875" style="8" bestFit="1" customWidth="1"/>
    <col min="11273" max="11273" width="5.75" style="8" customWidth="1"/>
    <col min="11274" max="11274" width="57.375" style="8" customWidth="1"/>
    <col min="11275" max="11275" width="30.75" style="8" customWidth="1"/>
    <col min="11276" max="11276" width="40.7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75" style="8" customWidth="1"/>
    <col min="11523" max="11524" width="20.75" style="8" customWidth="1"/>
    <col min="11525" max="11525" width="90.75" style="8" customWidth="1"/>
    <col min="11526" max="11526" width="6.25" style="8" customWidth="1"/>
    <col min="11527" max="11528" width="9.875" style="8" bestFit="1" customWidth="1"/>
    <col min="11529" max="11529" width="5.75" style="8" customWidth="1"/>
    <col min="11530" max="11530" width="57.375" style="8" customWidth="1"/>
    <col min="11531" max="11531" width="30.75" style="8" customWidth="1"/>
    <col min="11532" max="11532" width="40.7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75" style="8" customWidth="1"/>
    <col min="11779" max="11780" width="20.75" style="8" customWidth="1"/>
    <col min="11781" max="11781" width="90.75" style="8" customWidth="1"/>
    <col min="11782" max="11782" width="6.25" style="8" customWidth="1"/>
    <col min="11783" max="11784" width="9.875" style="8" bestFit="1" customWidth="1"/>
    <col min="11785" max="11785" width="5.75" style="8" customWidth="1"/>
    <col min="11786" max="11786" width="57.375" style="8" customWidth="1"/>
    <col min="11787" max="11787" width="30.75" style="8" customWidth="1"/>
    <col min="11788" max="11788" width="40.7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75" style="8" customWidth="1"/>
    <col min="12035" max="12036" width="20.75" style="8" customWidth="1"/>
    <col min="12037" max="12037" width="90.75" style="8" customWidth="1"/>
    <col min="12038" max="12038" width="6.25" style="8" customWidth="1"/>
    <col min="12039" max="12040" width="9.875" style="8" bestFit="1" customWidth="1"/>
    <col min="12041" max="12041" width="5.75" style="8" customWidth="1"/>
    <col min="12042" max="12042" width="57.375" style="8" customWidth="1"/>
    <col min="12043" max="12043" width="30.75" style="8" customWidth="1"/>
    <col min="12044" max="12044" width="40.7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75" style="8" customWidth="1"/>
    <col min="12291" max="12292" width="20.75" style="8" customWidth="1"/>
    <col min="12293" max="12293" width="90.75" style="8" customWidth="1"/>
    <col min="12294" max="12294" width="6.25" style="8" customWidth="1"/>
    <col min="12295" max="12296" width="9.875" style="8" bestFit="1" customWidth="1"/>
    <col min="12297" max="12297" width="5.75" style="8" customWidth="1"/>
    <col min="12298" max="12298" width="57.375" style="8" customWidth="1"/>
    <col min="12299" max="12299" width="30.75" style="8" customWidth="1"/>
    <col min="12300" max="12300" width="40.7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75" style="8" customWidth="1"/>
    <col min="12547" max="12548" width="20.75" style="8" customWidth="1"/>
    <col min="12549" max="12549" width="90.75" style="8" customWidth="1"/>
    <col min="12550" max="12550" width="6.25" style="8" customWidth="1"/>
    <col min="12551" max="12552" width="9.875" style="8" bestFit="1" customWidth="1"/>
    <col min="12553" max="12553" width="5.75" style="8" customWidth="1"/>
    <col min="12554" max="12554" width="57.375" style="8" customWidth="1"/>
    <col min="12555" max="12555" width="30.75" style="8" customWidth="1"/>
    <col min="12556" max="12556" width="40.7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75" style="8" customWidth="1"/>
    <col min="12803" max="12804" width="20.75" style="8" customWidth="1"/>
    <col min="12805" max="12805" width="90.75" style="8" customWidth="1"/>
    <col min="12806" max="12806" width="6.25" style="8" customWidth="1"/>
    <col min="12807" max="12808" width="9.875" style="8" bestFit="1" customWidth="1"/>
    <col min="12809" max="12809" width="5.75" style="8" customWidth="1"/>
    <col min="12810" max="12810" width="57.375" style="8" customWidth="1"/>
    <col min="12811" max="12811" width="30.75" style="8" customWidth="1"/>
    <col min="12812" max="12812" width="40.7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75" style="8" customWidth="1"/>
    <col min="13059" max="13060" width="20.75" style="8" customWidth="1"/>
    <col min="13061" max="13061" width="90.75" style="8" customWidth="1"/>
    <col min="13062" max="13062" width="6.25" style="8" customWidth="1"/>
    <col min="13063" max="13064" width="9.875" style="8" bestFit="1" customWidth="1"/>
    <col min="13065" max="13065" width="5.75" style="8" customWidth="1"/>
    <col min="13066" max="13066" width="57.375" style="8" customWidth="1"/>
    <col min="13067" max="13067" width="30.75" style="8" customWidth="1"/>
    <col min="13068" max="13068" width="40.7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75" style="8" customWidth="1"/>
    <col min="13315" max="13316" width="20.75" style="8" customWidth="1"/>
    <col min="13317" max="13317" width="90.75" style="8" customWidth="1"/>
    <col min="13318" max="13318" width="6.25" style="8" customWidth="1"/>
    <col min="13319" max="13320" width="9.875" style="8" bestFit="1" customWidth="1"/>
    <col min="13321" max="13321" width="5.75" style="8" customWidth="1"/>
    <col min="13322" max="13322" width="57.375" style="8" customWidth="1"/>
    <col min="13323" max="13323" width="30.75" style="8" customWidth="1"/>
    <col min="13324" max="13324" width="40.7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75" style="8" customWidth="1"/>
    <col min="13571" max="13572" width="20.75" style="8" customWidth="1"/>
    <col min="13573" max="13573" width="90.75" style="8" customWidth="1"/>
    <col min="13574" max="13574" width="6.25" style="8" customWidth="1"/>
    <col min="13575" max="13576" width="9.875" style="8" bestFit="1" customWidth="1"/>
    <col min="13577" max="13577" width="5.75" style="8" customWidth="1"/>
    <col min="13578" max="13578" width="57.375" style="8" customWidth="1"/>
    <col min="13579" max="13579" width="30.75" style="8" customWidth="1"/>
    <col min="13580" max="13580" width="40.7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75" style="8" customWidth="1"/>
    <col min="13827" max="13828" width="20.75" style="8" customWidth="1"/>
    <col min="13829" max="13829" width="90.75" style="8" customWidth="1"/>
    <col min="13830" max="13830" width="6.25" style="8" customWidth="1"/>
    <col min="13831" max="13832" width="9.875" style="8" bestFit="1" customWidth="1"/>
    <col min="13833" max="13833" width="5.75" style="8" customWidth="1"/>
    <col min="13834" max="13834" width="57.375" style="8" customWidth="1"/>
    <col min="13835" max="13835" width="30.75" style="8" customWidth="1"/>
    <col min="13836" max="13836" width="40.7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75" style="8" customWidth="1"/>
    <col min="14083" max="14084" width="20.75" style="8" customWidth="1"/>
    <col min="14085" max="14085" width="90.75" style="8" customWidth="1"/>
    <col min="14086" max="14086" width="6.25" style="8" customWidth="1"/>
    <col min="14087" max="14088" width="9.875" style="8" bestFit="1" customWidth="1"/>
    <col min="14089" max="14089" width="5.75" style="8" customWidth="1"/>
    <col min="14090" max="14090" width="57.375" style="8" customWidth="1"/>
    <col min="14091" max="14091" width="30.75" style="8" customWidth="1"/>
    <col min="14092" max="14092" width="40.7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75" style="8" customWidth="1"/>
    <col min="14339" max="14340" width="20.75" style="8" customWidth="1"/>
    <col min="14341" max="14341" width="90.75" style="8" customWidth="1"/>
    <col min="14342" max="14342" width="6.25" style="8" customWidth="1"/>
    <col min="14343" max="14344" width="9.875" style="8" bestFit="1" customWidth="1"/>
    <col min="14345" max="14345" width="5.75" style="8" customWidth="1"/>
    <col min="14346" max="14346" width="57.375" style="8" customWidth="1"/>
    <col min="14347" max="14347" width="30.75" style="8" customWidth="1"/>
    <col min="14348" max="14348" width="40.7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75" style="8" customWidth="1"/>
    <col min="14595" max="14596" width="20.75" style="8" customWidth="1"/>
    <col min="14597" max="14597" width="90.75" style="8" customWidth="1"/>
    <col min="14598" max="14598" width="6.25" style="8" customWidth="1"/>
    <col min="14599" max="14600" width="9.875" style="8" bestFit="1" customWidth="1"/>
    <col min="14601" max="14601" width="5.75" style="8" customWidth="1"/>
    <col min="14602" max="14602" width="57.375" style="8" customWidth="1"/>
    <col min="14603" max="14603" width="30.75" style="8" customWidth="1"/>
    <col min="14604" max="14604" width="40.7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75" style="8" customWidth="1"/>
    <col min="14851" max="14852" width="20.75" style="8" customWidth="1"/>
    <col min="14853" max="14853" width="90.75" style="8" customWidth="1"/>
    <col min="14854" max="14854" width="6.25" style="8" customWidth="1"/>
    <col min="14855" max="14856" width="9.875" style="8" bestFit="1" customWidth="1"/>
    <col min="14857" max="14857" width="5.75" style="8" customWidth="1"/>
    <col min="14858" max="14858" width="57.375" style="8" customWidth="1"/>
    <col min="14859" max="14859" width="30.75" style="8" customWidth="1"/>
    <col min="14860" max="14860" width="40.7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75" style="8" customWidth="1"/>
    <col min="15107" max="15108" width="20.75" style="8" customWidth="1"/>
    <col min="15109" max="15109" width="90.75" style="8" customWidth="1"/>
    <col min="15110" max="15110" width="6.25" style="8" customWidth="1"/>
    <col min="15111" max="15112" width="9.875" style="8" bestFit="1" customWidth="1"/>
    <col min="15113" max="15113" width="5.75" style="8" customWidth="1"/>
    <col min="15114" max="15114" width="57.375" style="8" customWidth="1"/>
    <col min="15115" max="15115" width="30.75" style="8" customWidth="1"/>
    <col min="15116" max="15116" width="40.7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75" style="8" customWidth="1"/>
    <col min="15363" max="15364" width="20.75" style="8" customWidth="1"/>
    <col min="15365" max="15365" width="90.75" style="8" customWidth="1"/>
    <col min="15366" max="15366" width="6.25" style="8" customWidth="1"/>
    <col min="15367" max="15368" width="9.875" style="8" bestFit="1" customWidth="1"/>
    <col min="15369" max="15369" width="5.75" style="8" customWidth="1"/>
    <col min="15370" max="15370" width="57.375" style="8" customWidth="1"/>
    <col min="15371" max="15371" width="30.75" style="8" customWidth="1"/>
    <col min="15372" max="15372" width="40.7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75" style="8" customWidth="1"/>
    <col min="15619" max="15620" width="20.75" style="8" customWidth="1"/>
    <col min="15621" max="15621" width="90.75" style="8" customWidth="1"/>
    <col min="15622" max="15622" width="6.25" style="8" customWidth="1"/>
    <col min="15623" max="15624" width="9.875" style="8" bestFit="1" customWidth="1"/>
    <col min="15625" max="15625" width="5.75" style="8" customWidth="1"/>
    <col min="15626" max="15626" width="57.375" style="8" customWidth="1"/>
    <col min="15627" max="15627" width="30.75" style="8" customWidth="1"/>
    <col min="15628" max="15628" width="40.7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75" style="8" customWidth="1"/>
    <col min="15875" max="15876" width="20.75" style="8" customWidth="1"/>
    <col min="15877" max="15877" width="90.75" style="8" customWidth="1"/>
    <col min="15878" max="15878" width="6.25" style="8" customWidth="1"/>
    <col min="15879" max="15880" width="9.875" style="8" bestFit="1" customWidth="1"/>
    <col min="15881" max="15881" width="5.75" style="8" customWidth="1"/>
    <col min="15882" max="15882" width="57.375" style="8" customWidth="1"/>
    <col min="15883" max="15883" width="30.75" style="8" customWidth="1"/>
    <col min="15884" max="15884" width="40.7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75" style="8" customWidth="1"/>
    <col min="16131" max="16132" width="20.75" style="8" customWidth="1"/>
    <col min="16133" max="16133" width="90.75" style="8" customWidth="1"/>
    <col min="16134" max="16134" width="6.25" style="8" customWidth="1"/>
    <col min="16135" max="16136" width="9.875" style="8" bestFit="1" customWidth="1"/>
    <col min="16137" max="16137" width="5.75" style="8" customWidth="1"/>
    <col min="16138" max="16138" width="57.375" style="8" customWidth="1"/>
    <col min="16139" max="16139" width="30.75" style="8" customWidth="1"/>
    <col min="16140" max="16140" width="40.7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9141</v>
      </c>
      <c r="G2" s="4" t="s">
        <v>2</v>
      </c>
      <c r="H2" s="5"/>
      <c r="I2" s="6"/>
      <c r="J2" s="7">
        <f>SUM(H:H)</f>
        <v>41800</v>
      </c>
    </row>
    <row r="3" spans="2:17" ht="20.100000000000001" customHeight="1">
      <c r="B3" s="1" t="s">
        <v>3</v>
      </c>
      <c r="C3" s="1"/>
      <c r="D3" s="1"/>
      <c r="E3" s="98" t="s">
        <v>9142</v>
      </c>
    </row>
    <row r="4" spans="2:17" ht="20.100000000000001" customHeight="1">
      <c r="B4" s="1" t="s">
        <v>5</v>
      </c>
      <c r="C4" s="1"/>
      <c r="D4" s="1"/>
      <c r="E4" s="98">
        <v>181092</v>
      </c>
    </row>
    <row r="5" spans="2:17" ht="20.100000000000001" customHeight="1">
      <c r="B5" s="1" t="s">
        <v>6</v>
      </c>
      <c r="C5" s="1"/>
      <c r="D5" s="1"/>
      <c r="E5" s="102">
        <v>44124</v>
      </c>
    </row>
    <row r="6" spans="2:17" ht="20.100000000000001" customHeight="1">
      <c r="B6" s="1" t="s">
        <v>7</v>
      </c>
      <c r="C6" s="1"/>
      <c r="D6" s="1"/>
      <c r="E6" s="102"/>
    </row>
    <row r="7" spans="2:17">
      <c r="F7" s="22"/>
    </row>
    <row r="8" spans="2:17" s="9" customFormat="1" ht="19.899999999999999" customHeight="1">
      <c r="B8" s="21" t="s">
        <v>8</v>
      </c>
      <c r="C8" s="21" t="s">
        <v>9</v>
      </c>
      <c r="D8" s="21" t="s">
        <v>10</v>
      </c>
      <c r="E8" s="22" t="s">
        <v>11</v>
      </c>
      <c r="F8" s="22"/>
      <c r="G8" s="22" t="s">
        <v>13</v>
      </c>
      <c r="H8" s="167" t="s">
        <v>14</v>
      </c>
      <c r="I8" s="167" t="s">
        <v>15</v>
      </c>
      <c r="J8" s="22" t="s">
        <v>16</v>
      </c>
      <c r="K8" s="22" t="s">
        <v>17</v>
      </c>
      <c r="L8" s="22" t="s">
        <v>18</v>
      </c>
      <c r="M8" s="25" t="s">
        <v>19</v>
      </c>
      <c r="N8" s="21" t="s">
        <v>20</v>
      </c>
      <c r="O8" s="22" t="s">
        <v>21</v>
      </c>
      <c r="P8" s="25" t="s">
        <v>22</v>
      </c>
      <c r="Q8" s="26" t="s">
        <v>23</v>
      </c>
    </row>
    <row r="9" spans="2:17" s="9" customFormat="1" ht="19.899999999999999" customHeight="1">
      <c r="B9" s="21">
        <v>1</v>
      </c>
      <c r="C9" s="208" t="s">
        <v>659</v>
      </c>
      <c r="D9" s="208" t="s">
        <v>659</v>
      </c>
      <c r="E9" s="279" t="s">
        <v>9143</v>
      </c>
      <c r="F9" s="1115">
        <v>2</v>
      </c>
      <c r="G9" s="881">
        <v>1200</v>
      </c>
      <c r="H9" s="213">
        <f>F9*G9</f>
        <v>2400</v>
      </c>
      <c r="I9" s="167"/>
      <c r="J9" s="2320" t="s">
        <v>9144</v>
      </c>
      <c r="K9" s="939"/>
      <c r="L9" s="57" t="s">
        <v>9145</v>
      </c>
      <c r="M9" s="207">
        <v>44124</v>
      </c>
      <c r="N9" s="208"/>
      <c r="O9" s="209"/>
      <c r="P9" s="207">
        <v>44124</v>
      </c>
      <c r="Q9" s="210">
        <v>44124</v>
      </c>
    </row>
    <row r="10" spans="2:17" s="9" customFormat="1" ht="19.899999999999999" customHeight="1">
      <c r="B10" s="208">
        <v>1</v>
      </c>
      <c r="C10" s="208" t="s">
        <v>659</v>
      </c>
      <c r="D10" s="208" t="s">
        <v>659</v>
      </c>
      <c r="E10" s="279" t="s">
        <v>9146</v>
      </c>
      <c r="F10" s="2321">
        <v>1</v>
      </c>
      <c r="G10" s="281">
        <v>13000</v>
      </c>
      <c r="H10" s="213">
        <f>F10*G10</f>
        <v>13000</v>
      </c>
      <c r="I10" s="283"/>
      <c r="J10" s="285" t="s">
        <v>9147</v>
      </c>
      <c r="K10" s="76"/>
      <c r="L10" s="57" t="s">
        <v>9145</v>
      </c>
      <c r="M10" s="207">
        <v>44124</v>
      </c>
      <c r="N10" s="208"/>
      <c r="O10" s="209"/>
      <c r="P10" s="207">
        <v>44124</v>
      </c>
      <c r="Q10" s="210">
        <v>44124</v>
      </c>
    </row>
    <row r="11" spans="2:17" s="9" customFormat="1" ht="19.899999999999999" customHeight="1">
      <c r="B11" s="208">
        <v>1</v>
      </c>
      <c r="C11" s="208" t="s">
        <v>659</v>
      </c>
      <c r="D11" s="208" t="s">
        <v>659</v>
      </c>
      <c r="E11" s="279" t="s">
        <v>9148</v>
      </c>
      <c r="F11" s="248">
        <v>4</v>
      </c>
      <c r="G11" s="1069">
        <v>3300</v>
      </c>
      <c r="H11" s="213">
        <f>F11*G11</f>
        <v>13200</v>
      </c>
      <c r="I11" s="205"/>
      <c r="J11" s="76" t="s">
        <v>9149</v>
      </c>
      <c r="K11" s="285"/>
      <c r="L11" s="57" t="s">
        <v>9145</v>
      </c>
      <c r="M11" s="207">
        <v>44124</v>
      </c>
      <c r="N11" s="208"/>
      <c r="O11" s="209"/>
      <c r="P11" s="207">
        <v>44124</v>
      </c>
      <c r="Q11" s="210">
        <v>44124</v>
      </c>
    </row>
    <row r="12" spans="2:17" s="9" customFormat="1" ht="19.899999999999999" customHeight="1">
      <c r="B12" s="208">
        <v>1</v>
      </c>
      <c r="C12" s="208" t="s">
        <v>659</v>
      </c>
      <c r="D12" s="208" t="s">
        <v>659</v>
      </c>
      <c r="E12" s="279" t="s">
        <v>9150</v>
      </c>
      <c r="F12" s="248">
        <v>4</v>
      </c>
      <c r="G12" s="1279">
        <v>3300</v>
      </c>
      <c r="H12" s="213">
        <f>F12*G12</f>
        <v>13200</v>
      </c>
      <c r="I12" s="205"/>
      <c r="J12" s="76" t="s">
        <v>9151</v>
      </c>
      <c r="K12" s="76"/>
      <c r="L12" s="57" t="s">
        <v>9145</v>
      </c>
      <c r="M12" s="207">
        <v>44124</v>
      </c>
      <c r="N12" s="208"/>
      <c r="O12" s="261"/>
      <c r="P12" s="207">
        <v>44124</v>
      </c>
      <c r="Q12" s="210">
        <v>44124</v>
      </c>
    </row>
    <row r="13" spans="2:17" s="9" customFormat="1" ht="19.899999999999999" customHeight="1">
      <c r="B13" s="21"/>
      <c r="C13" s="21"/>
      <c r="D13" s="21"/>
      <c r="E13" s="30"/>
      <c r="F13" s="1951"/>
      <c r="G13" s="28"/>
      <c r="H13" s="36">
        <f t="shared" ref="H13:H19" si="0">F13*G13</f>
        <v>0</v>
      </c>
      <c r="I13" s="167"/>
      <c r="J13" s="30"/>
      <c r="K13" s="76"/>
      <c r="L13" s="44"/>
      <c r="M13" s="207"/>
      <c r="N13" s="208"/>
      <c r="O13" s="209"/>
      <c r="P13" s="25"/>
      <c r="Q13" s="210"/>
    </row>
    <row r="14" spans="2:17" s="9" customFormat="1" ht="19.899999999999999" customHeight="1">
      <c r="B14" s="2307"/>
      <c r="C14" s="21"/>
      <c r="D14" s="21"/>
      <c r="E14" s="2308"/>
      <c r="F14" s="2309"/>
      <c r="G14" s="2310"/>
      <c r="H14" s="2311">
        <f t="shared" si="0"/>
        <v>0</v>
      </c>
      <c r="I14" s="2312"/>
      <c r="J14" s="2313"/>
      <c r="K14" s="2308"/>
      <c r="L14" s="44"/>
      <c r="M14" s="207"/>
      <c r="N14" s="208"/>
      <c r="O14" s="209"/>
      <c r="P14" s="252"/>
      <c r="Q14" s="210"/>
    </row>
    <row r="15" spans="2:17" s="9" customFormat="1" ht="19.899999999999999" customHeight="1">
      <c r="B15" s="2307"/>
      <c r="C15" s="2307"/>
      <c r="D15" s="2307"/>
      <c r="E15" s="2308"/>
      <c r="F15" s="2314"/>
      <c r="G15" s="2315"/>
      <c r="H15" s="2316">
        <f t="shared" si="0"/>
        <v>0</v>
      </c>
      <c r="I15" s="2312"/>
      <c r="J15" s="2308"/>
      <c r="K15" s="2308"/>
      <c r="L15" s="44"/>
      <c r="M15" s="207"/>
      <c r="N15" s="208"/>
      <c r="O15" s="209"/>
      <c r="P15" s="25"/>
      <c r="Q15" s="210"/>
    </row>
    <row r="16" spans="2:17" s="9" customFormat="1" ht="19.899999999999999" customHeight="1">
      <c r="B16" s="2307"/>
      <c r="C16" s="2307"/>
      <c r="D16" s="2307"/>
      <c r="E16" s="2308"/>
      <c r="F16" s="2314"/>
      <c r="G16" s="2315"/>
      <c r="H16" s="2316">
        <f t="shared" si="0"/>
        <v>0</v>
      </c>
      <c r="I16" s="2312"/>
      <c r="J16" s="2308"/>
      <c r="K16" s="2308"/>
      <c r="L16" s="2317"/>
      <c r="M16" s="207"/>
      <c r="N16" s="208"/>
      <c r="O16" s="44"/>
      <c r="P16" s="25"/>
      <c r="Q16" s="210"/>
    </row>
    <row r="17" spans="2:17" s="9" customFormat="1" ht="19.899999999999999" customHeight="1">
      <c r="B17" s="2307"/>
      <c r="C17" s="2307"/>
      <c r="D17" s="2307"/>
      <c r="E17" s="76"/>
      <c r="F17" s="248"/>
      <c r="G17" s="1069"/>
      <c r="H17" s="213">
        <f t="shared" si="0"/>
        <v>0</v>
      </c>
      <c r="I17" s="205"/>
      <c r="J17" s="76"/>
      <c r="K17" s="2308"/>
      <c r="L17" s="2317"/>
      <c r="M17" s="207"/>
      <c r="N17" s="208"/>
      <c r="O17" s="44"/>
      <c r="P17" s="25"/>
      <c r="Q17" s="210"/>
    </row>
    <row r="18" spans="2:17" s="9" customFormat="1" ht="19.899999999999999" customHeight="1">
      <c r="B18" s="2307"/>
      <c r="C18" s="2307"/>
      <c r="D18" s="2307"/>
      <c r="E18" s="279"/>
      <c r="F18" s="280"/>
      <c r="G18" s="281"/>
      <c r="H18" s="213">
        <f t="shared" si="0"/>
        <v>0</v>
      </c>
      <c r="I18" s="283"/>
      <c r="J18" s="284"/>
      <c r="K18" s="2308"/>
      <c r="L18" s="2317"/>
      <c r="M18" s="207"/>
      <c r="N18" s="208"/>
      <c r="O18" s="44"/>
      <c r="P18" s="25"/>
      <c r="Q18" s="210"/>
    </row>
    <row r="19" spans="2:17" s="9" customFormat="1" ht="19.899999999999999" customHeight="1">
      <c r="B19" s="2307"/>
      <c r="C19" s="2307"/>
      <c r="D19" s="2307"/>
      <c r="E19" s="2308"/>
      <c r="F19" s="2314"/>
      <c r="G19" s="2315"/>
      <c r="H19" s="2316">
        <f t="shared" si="0"/>
        <v>0</v>
      </c>
      <c r="I19" s="2312"/>
      <c r="J19" s="2308"/>
      <c r="K19" s="2308"/>
      <c r="L19" s="2317"/>
      <c r="M19" s="207"/>
      <c r="N19" s="208"/>
      <c r="O19" s="44"/>
      <c r="P19" s="25"/>
      <c r="Q19" s="210"/>
    </row>
    <row r="26" spans="2:17">
      <c r="H26" s="272"/>
    </row>
    <row r="27" spans="2:17">
      <c r="H27" s="272"/>
    </row>
    <row r="28" spans="2:17">
      <c r="H28" s="272"/>
    </row>
    <row r="29" spans="2:17">
      <c r="H29" s="272"/>
    </row>
    <row r="30" spans="2:17">
      <c r="H30" s="272"/>
    </row>
    <row r="31" spans="2:17">
      <c r="H31" s="272"/>
    </row>
    <row r="32" spans="2:17">
      <c r="H32" s="272"/>
    </row>
    <row r="33" spans="8:8">
      <c r="H33" s="272"/>
    </row>
    <row r="34" spans="8:8">
      <c r="H34" s="272"/>
    </row>
    <row r="35" spans="8:8">
      <c r="H35" s="272"/>
    </row>
    <row r="36" spans="8:8">
      <c r="H36" s="272"/>
    </row>
    <row r="37" spans="8:8">
      <c r="H37" s="272"/>
    </row>
    <row r="38" spans="8:8">
      <c r="H38" s="272"/>
    </row>
    <row r="39" spans="8:8">
      <c r="H39" s="272"/>
    </row>
    <row r="40" spans="8:8">
      <c r="H40" s="272"/>
    </row>
    <row r="41" spans="8:8">
      <c r="H41" s="272"/>
    </row>
    <row r="42" spans="8:8">
      <c r="H42" s="272"/>
    </row>
    <row r="43" spans="8:8">
      <c r="H43" s="272"/>
    </row>
    <row r="44" spans="8:8">
      <c r="H44" s="272"/>
    </row>
    <row r="45" spans="8:8">
      <c r="H45" s="272"/>
    </row>
    <row r="46" spans="8:8">
      <c r="H46" s="272"/>
    </row>
    <row r="47" spans="8:8">
      <c r="H47" s="272"/>
    </row>
    <row r="48" spans="8:8">
      <c r="H48" s="272"/>
    </row>
    <row r="49" spans="8:8">
      <c r="H49" s="272"/>
    </row>
    <row r="50" spans="8:8">
      <c r="H50" s="272"/>
    </row>
    <row r="51" spans="8:8">
      <c r="H51" s="272"/>
    </row>
    <row r="52" spans="8:8">
      <c r="H52" s="272"/>
    </row>
    <row r="53" spans="8:8">
      <c r="H53" s="272"/>
    </row>
    <row r="54" spans="8:8">
      <c r="H54" s="272"/>
    </row>
    <row r="55" spans="8:8">
      <c r="H55" s="272"/>
    </row>
    <row r="56" spans="8:8">
      <c r="H56" s="272"/>
    </row>
    <row r="57" spans="8:8">
      <c r="H57" s="272"/>
    </row>
    <row r="58" spans="8:8">
      <c r="H58" s="272"/>
    </row>
  </sheetData>
  <autoFilter ref="B8:O19" xr:uid="{C2832024-BEA2-42F0-8B9C-CFE511AE9D5F}"/>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DB5B2-2A80-4F62-824D-875894096FD4}">
  <dimension ref="B2:R33"/>
  <sheetViews>
    <sheetView topLeftCell="B1" zoomScale="70" zoomScaleNormal="70" workbookViewId="0">
      <selection activeCell="Q29" sqref="Q29"/>
    </sheetView>
  </sheetViews>
  <sheetFormatPr defaultRowHeight="12"/>
  <cols>
    <col min="1" max="1" width="2.625" style="2331" customWidth="1"/>
    <col min="2" max="2" width="10.5" style="2329" bestFit="1" customWidth="1"/>
    <col min="3" max="3" width="18.875" style="2331" bestFit="1" customWidth="1"/>
    <col min="4" max="4" width="14.625" style="2331" bestFit="1" customWidth="1"/>
    <col min="5" max="5" width="66" style="2329" customWidth="1"/>
    <col min="6" max="6" width="7.125" style="2324" customWidth="1"/>
    <col min="7" max="8" width="10.375" style="2334" bestFit="1" customWidth="1"/>
    <col min="9" max="9" width="13.625" style="2330" bestFit="1" customWidth="1"/>
    <col min="10" max="10" width="54" style="2329" customWidth="1"/>
    <col min="11" max="11" width="42.125" style="2329" customWidth="1"/>
    <col min="12" max="12" width="13.5" style="2329" bestFit="1" customWidth="1"/>
    <col min="13" max="13" width="13.625" style="2330" customWidth="1"/>
    <col min="14" max="14" width="10" style="2331" bestFit="1" customWidth="1"/>
    <col min="15" max="15" width="13.125" style="2330" customWidth="1"/>
    <col min="16" max="16" width="19.5" style="2332" customWidth="1"/>
    <col min="17" max="17" width="17.375" style="2333" customWidth="1"/>
    <col min="18" max="18" width="16.625" style="2331" customWidth="1"/>
    <col min="19" max="256" width="9" style="2331"/>
    <col min="257" max="257" width="2.625" style="2331" customWidth="1"/>
    <col min="258" max="258" width="7.375" style="2331" customWidth="1"/>
    <col min="259" max="259" width="18.875" style="2331" bestFit="1" customWidth="1"/>
    <col min="260" max="260" width="14.625" style="2331" bestFit="1" customWidth="1"/>
    <col min="261" max="261" width="66" style="2331" customWidth="1"/>
    <col min="262" max="262" width="7.125" style="2331" customWidth="1"/>
    <col min="263" max="264" width="10.375" style="2331" bestFit="1" customWidth="1"/>
    <col min="265" max="265" width="13.625" style="2331" bestFit="1" customWidth="1"/>
    <col min="266" max="266" width="54" style="2331" customWidth="1"/>
    <col min="267" max="267" width="42.125" style="2331" customWidth="1"/>
    <col min="268" max="268" width="13.5" style="2331" bestFit="1" customWidth="1"/>
    <col min="269" max="269" width="13.625" style="2331" customWidth="1"/>
    <col min="270" max="270" width="10" style="2331" bestFit="1" customWidth="1"/>
    <col min="271" max="271" width="13.125" style="2331" customWidth="1"/>
    <col min="272" max="272" width="19.5" style="2331" customWidth="1"/>
    <col min="273" max="273" width="17.375" style="2331" customWidth="1"/>
    <col min="274" max="274" width="16.625" style="2331" customWidth="1"/>
    <col min="275" max="512" width="9" style="2331"/>
    <col min="513" max="513" width="2.625" style="2331" customWidth="1"/>
    <col min="514" max="514" width="7.375" style="2331" customWidth="1"/>
    <col min="515" max="515" width="18.875" style="2331" bestFit="1" customWidth="1"/>
    <col min="516" max="516" width="14.625" style="2331" bestFit="1" customWidth="1"/>
    <col min="517" max="517" width="66" style="2331" customWidth="1"/>
    <col min="518" max="518" width="7.125" style="2331" customWidth="1"/>
    <col min="519" max="520" width="10.375" style="2331" bestFit="1" customWidth="1"/>
    <col min="521" max="521" width="13.625" style="2331" bestFit="1" customWidth="1"/>
    <col min="522" max="522" width="54" style="2331" customWidth="1"/>
    <col min="523" max="523" width="42.125" style="2331" customWidth="1"/>
    <col min="524" max="524" width="13.5" style="2331" bestFit="1" customWidth="1"/>
    <col min="525" max="525" width="13.625" style="2331" customWidth="1"/>
    <col min="526" max="526" width="10" style="2331" bestFit="1" customWidth="1"/>
    <col min="527" max="527" width="13.125" style="2331" customWidth="1"/>
    <col min="528" max="528" width="19.5" style="2331" customWidth="1"/>
    <col min="529" max="529" width="17.375" style="2331" customWidth="1"/>
    <col min="530" max="530" width="16.625" style="2331" customWidth="1"/>
    <col min="531" max="768" width="9" style="2331"/>
    <col min="769" max="769" width="2.625" style="2331" customWidth="1"/>
    <col min="770" max="770" width="7.375" style="2331" customWidth="1"/>
    <col min="771" max="771" width="18.875" style="2331" bestFit="1" customWidth="1"/>
    <col min="772" max="772" width="14.625" style="2331" bestFit="1" customWidth="1"/>
    <col min="773" max="773" width="66" style="2331" customWidth="1"/>
    <col min="774" max="774" width="7.125" style="2331" customWidth="1"/>
    <col min="775" max="776" width="10.375" style="2331" bestFit="1" customWidth="1"/>
    <col min="777" max="777" width="13.625" style="2331" bestFit="1" customWidth="1"/>
    <col min="778" max="778" width="54" style="2331" customWidth="1"/>
    <col min="779" max="779" width="42.125" style="2331" customWidth="1"/>
    <col min="780" max="780" width="13.5" style="2331" bestFit="1" customWidth="1"/>
    <col min="781" max="781" width="13.625" style="2331" customWidth="1"/>
    <col min="782" max="782" width="10" style="2331" bestFit="1" customWidth="1"/>
    <col min="783" max="783" width="13.125" style="2331" customWidth="1"/>
    <col min="784" max="784" width="19.5" style="2331" customWidth="1"/>
    <col min="785" max="785" width="17.375" style="2331" customWidth="1"/>
    <col min="786" max="786" width="16.625" style="2331" customWidth="1"/>
    <col min="787" max="1024" width="9" style="2331"/>
    <col min="1025" max="1025" width="2.625" style="2331" customWidth="1"/>
    <col min="1026" max="1026" width="7.375" style="2331" customWidth="1"/>
    <col min="1027" max="1027" width="18.875" style="2331" bestFit="1" customWidth="1"/>
    <col min="1028" max="1028" width="14.625" style="2331" bestFit="1" customWidth="1"/>
    <col min="1029" max="1029" width="66" style="2331" customWidth="1"/>
    <col min="1030" max="1030" width="7.125" style="2331" customWidth="1"/>
    <col min="1031" max="1032" width="10.375" style="2331" bestFit="1" customWidth="1"/>
    <col min="1033" max="1033" width="13.625" style="2331" bestFit="1" customWidth="1"/>
    <col min="1034" max="1034" width="54" style="2331" customWidth="1"/>
    <col min="1035" max="1035" width="42.125" style="2331" customWidth="1"/>
    <col min="1036" max="1036" width="13.5" style="2331" bestFit="1" customWidth="1"/>
    <col min="1037" max="1037" width="13.625" style="2331" customWidth="1"/>
    <col min="1038" max="1038" width="10" style="2331" bestFit="1" customWidth="1"/>
    <col min="1039" max="1039" width="13.125" style="2331" customWidth="1"/>
    <col min="1040" max="1040" width="19.5" style="2331" customWidth="1"/>
    <col min="1041" max="1041" width="17.375" style="2331" customWidth="1"/>
    <col min="1042" max="1042" width="16.625" style="2331" customWidth="1"/>
    <col min="1043" max="1280" width="9" style="2331"/>
    <col min="1281" max="1281" width="2.625" style="2331" customWidth="1"/>
    <col min="1282" max="1282" width="7.375" style="2331" customWidth="1"/>
    <col min="1283" max="1283" width="18.875" style="2331" bestFit="1" customWidth="1"/>
    <col min="1284" max="1284" width="14.625" style="2331" bestFit="1" customWidth="1"/>
    <col min="1285" max="1285" width="66" style="2331" customWidth="1"/>
    <col min="1286" max="1286" width="7.125" style="2331" customWidth="1"/>
    <col min="1287" max="1288" width="10.375" style="2331" bestFit="1" customWidth="1"/>
    <col min="1289" max="1289" width="13.625" style="2331" bestFit="1" customWidth="1"/>
    <col min="1290" max="1290" width="54" style="2331" customWidth="1"/>
    <col min="1291" max="1291" width="42.125" style="2331" customWidth="1"/>
    <col min="1292" max="1292" width="13.5" style="2331" bestFit="1" customWidth="1"/>
    <col min="1293" max="1293" width="13.625" style="2331" customWidth="1"/>
    <col min="1294" max="1294" width="10" style="2331" bestFit="1" customWidth="1"/>
    <col min="1295" max="1295" width="13.125" style="2331" customWidth="1"/>
    <col min="1296" max="1296" width="19.5" style="2331" customWidth="1"/>
    <col min="1297" max="1297" width="17.375" style="2331" customWidth="1"/>
    <col min="1298" max="1298" width="16.625" style="2331" customWidth="1"/>
    <col min="1299" max="1536" width="9" style="2331"/>
    <col min="1537" max="1537" width="2.625" style="2331" customWidth="1"/>
    <col min="1538" max="1538" width="7.375" style="2331" customWidth="1"/>
    <col min="1539" max="1539" width="18.875" style="2331" bestFit="1" customWidth="1"/>
    <col min="1540" max="1540" width="14.625" style="2331" bestFit="1" customWidth="1"/>
    <col min="1541" max="1541" width="66" style="2331" customWidth="1"/>
    <col min="1542" max="1542" width="7.125" style="2331" customWidth="1"/>
    <col min="1543" max="1544" width="10.375" style="2331" bestFit="1" customWidth="1"/>
    <col min="1545" max="1545" width="13.625" style="2331" bestFit="1" customWidth="1"/>
    <col min="1546" max="1546" width="54" style="2331" customWidth="1"/>
    <col min="1547" max="1547" width="42.125" style="2331" customWidth="1"/>
    <col min="1548" max="1548" width="13.5" style="2331" bestFit="1" customWidth="1"/>
    <col min="1549" max="1549" width="13.625" style="2331" customWidth="1"/>
    <col min="1550" max="1550" width="10" style="2331" bestFit="1" customWidth="1"/>
    <col min="1551" max="1551" width="13.125" style="2331" customWidth="1"/>
    <col min="1552" max="1552" width="19.5" style="2331" customWidth="1"/>
    <col min="1553" max="1553" width="17.375" style="2331" customWidth="1"/>
    <col min="1554" max="1554" width="16.625" style="2331" customWidth="1"/>
    <col min="1555" max="1792" width="9" style="2331"/>
    <col min="1793" max="1793" width="2.625" style="2331" customWidth="1"/>
    <col min="1794" max="1794" width="7.375" style="2331" customWidth="1"/>
    <col min="1795" max="1795" width="18.875" style="2331" bestFit="1" customWidth="1"/>
    <col min="1796" max="1796" width="14.625" style="2331" bestFit="1" customWidth="1"/>
    <col min="1797" max="1797" width="66" style="2331" customWidth="1"/>
    <col min="1798" max="1798" width="7.125" style="2331" customWidth="1"/>
    <col min="1799" max="1800" width="10.375" style="2331" bestFit="1" customWidth="1"/>
    <col min="1801" max="1801" width="13.625" style="2331" bestFit="1" customWidth="1"/>
    <col min="1802" max="1802" width="54" style="2331" customWidth="1"/>
    <col min="1803" max="1803" width="42.125" style="2331" customWidth="1"/>
    <col min="1804" max="1804" width="13.5" style="2331" bestFit="1" customWidth="1"/>
    <col min="1805" max="1805" width="13.625" style="2331" customWidth="1"/>
    <col min="1806" max="1806" width="10" style="2331" bestFit="1" customWidth="1"/>
    <col min="1807" max="1807" width="13.125" style="2331" customWidth="1"/>
    <col min="1808" max="1808" width="19.5" style="2331" customWidth="1"/>
    <col min="1809" max="1809" width="17.375" style="2331" customWidth="1"/>
    <col min="1810" max="1810" width="16.625" style="2331" customWidth="1"/>
    <col min="1811" max="2048" width="9" style="2331"/>
    <col min="2049" max="2049" width="2.625" style="2331" customWidth="1"/>
    <col min="2050" max="2050" width="7.375" style="2331" customWidth="1"/>
    <col min="2051" max="2051" width="18.875" style="2331" bestFit="1" customWidth="1"/>
    <col min="2052" max="2052" width="14.625" style="2331" bestFit="1" customWidth="1"/>
    <col min="2053" max="2053" width="66" style="2331" customWidth="1"/>
    <col min="2054" max="2054" width="7.125" style="2331" customWidth="1"/>
    <col min="2055" max="2056" width="10.375" style="2331" bestFit="1" customWidth="1"/>
    <col min="2057" max="2057" width="13.625" style="2331" bestFit="1" customWidth="1"/>
    <col min="2058" max="2058" width="54" style="2331" customWidth="1"/>
    <col min="2059" max="2059" width="42.125" style="2331" customWidth="1"/>
    <col min="2060" max="2060" width="13.5" style="2331" bestFit="1" customWidth="1"/>
    <col min="2061" max="2061" width="13.625" style="2331" customWidth="1"/>
    <col min="2062" max="2062" width="10" style="2331" bestFit="1" customWidth="1"/>
    <col min="2063" max="2063" width="13.125" style="2331" customWidth="1"/>
    <col min="2064" max="2064" width="19.5" style="2331" customWidth="1"/>
    <col min="2065" max="2065" width="17.375" style="2331" customWidth="1"/>
    <col min="2066" max="2066" width="16.625" style="2331" customWidth="1"/>
    <col min="2067" max="2304" width="9" style="2331"/>
    <col min="2305" max="2305" width="2.625" style="2331" customWidth="1"/>
    <col min="2306" max="2306" width="7.375" style="2331" customWidth="1"/>
    <col min="2307" max="2307" width="18.875" style="2331" bestFit="1" customWidth="1"/>
    <col min="2308" max="2308" width="14.625" style="2331" bestFit="1" customWidth="1"/>
    <col min="2309" max="2309" width="66" style="2331" customWidth="1"/>
    <col min="2310" max="2310" width="7.125" style="2331" customWidth="1"/>
    <col min="2311" max="2312" width="10.375" style="2331" bestFit="1" customWidth="1"/>
    <col min="2313" max="2313" width="13.625" style="2331" bestFit="1" customWidth="1"/>
    <col min="2314" max="2314" width="54" style="2331" customWidth="1"/>
    <col min="2315" max="2315" width="42.125" style="2331" customWidth="1"/>
    <col min="2316" max="2316" width="13.5" style="2331" bestFit="1" customWidth="1"/>
    <col min="2317" max="2317" width="13.625" style="2331" customWidth="1"/>
    <col min="2318" max="2318" width="10" style="2331" bestFit="1" customWidth="1"/>
    <col min="2319" max="2319" width="13.125" style="2331" customWidth="1"/>
    <col min="2320" max="2320" width="19.5" style="2331" customWidth="1"/>
    <col min="2321" max="2321" width="17.375" style="2331" customWidth="1"/>
    <col min="2322" max="2322" width="16.625" style="2331" customWidth="1"/>
    <col min="2323" max="2560" width="9" style="2331"/>
    <col min="2561" max="2561" width="2.625" style="2331" customWidth="1"/>
    <col min="2562" max="2562" width="7.375" style="2331" customWidth="1"/>
    <col min="2563" max="2563" width="18.875" style="2331" bestFit="1" customWidth="1"/>
    <col min="2564" max="2564" width="14.625" style="2331" bestFit="1" customWidth="1"/>
    <col min="2565" max="2565" width="66" style="2331" customWidth="1"/>
    <col min="2566" max="2566" width="7.125" style="2331" customWidth="1"/>
    <col min="2567" max="2568" width="10.375" style="2331" bestFit="1" customWidth="1"/>
    <col min="2569" max="2569" width="13.625" style="2331" bestFit="1" customWidth="1"/>
    <col min="2570" max="2570" width="54" style="2331" customWidth="1"/>
    <col min="2571" max="2571" width="42.125" style="2331" customWidth="1"/>
    <col min="2572" max="2572" width="13.5" style="2331" bestFit="1" customWidth="1"/>
    <col min="2573" max="2573" width="13.625" style="2331" customWidth="1"/>
    <col min="2574" max="2574" width="10" style="2331" bestFit="1" customWidth="1"/>
    <col min="2575" max="2575" width="13.125" style="2331" customWidth="1"/>
    <col min="2576" max="2576" width="19.5" style="2331" customWidth="1"/>
    <col min="2577" max="2577" width="17.375" style="2331" customWidth="1"/>
    <col min="2578" max="2578" width="16.625" style="2331" customWidth="1"/>
    <col min="2579" max="2816" width="9" style="2331"/>
    <col min="2817" max="2817" width="2.625" style="2331" customWidth="1"/>
    <col min="2818" max="2818" width="7.375" style="2331" customWidth="1"/>
    <col min="2819" max="2819" width="18.875" style="2331" bestFit="1" customWidth="1"/>
    <col min="2820" max="2820" width="14.625" style="2331" bestFit="1" customWidth="1"/>
    <col min="2821" max="2821" width="66" style="2331" customWidth="1"/>
    <col min="2822" max="2822" width="7.125" style="2331" customWidth="1"/>
    <col min="2823" max="2824" width="10.375" style="2331" bestFit="1" customWidth="1"/>
    <col min="2825" max="2825" width="13.625" style="2331" bestFit="1" customWidth="1"/>
    <col min="2826" max="2826" width="54" style="2331" customWidth="1"/>
    <col min="2827" max="2827" width="42.125" style="2331" customWidth="1"/>
    <col min="2828" max="2828" width="13.5" style="2331" bestFit="1" customWidth="1"/>
    <col min="2829" max="2829" width="13.625" style="2331" customWidth="1"/>
    <col min="2830" max="2830" width="10" style="2331" bestFit="1" customWidth="1"/>
    <col min="2831" max="2831" width="13.125" style="2331" customWidth="1"/>
    <col min="2832" max="2832" width="19.5" style="2331" customWidth="1"/>
    <col min="2833" max="2833" width="17.375" style="2331" customWidth="1"/>
    <col min="2834" max="2834" width="16.625" style="2331" customWidth="1"/>
    <col min="2835" max="3072" width="9" style="2331"/>
    <col min="3073" max="3073" width="2.625" style="2331" customWidth="1"/>
    <col min="3074" max="3074" width="7.375" style="2331" customWidth="1"/>
    <col min="3075" max="3075" width="18.875" style="2331" bestFit="1" customWidth="1"/>
    <col min="3076" max="3076" width="14.625" style="2331" bestFit="1" customWidth="1"/>
    <col min="3077" max="3077" width="66" style="2331" customWidth="1"/>
    <col min="3078" max="3078" width="7.125" style="2331" customWidth="1"/>
    <col min="3079" max="3080" width="10.375" style="2331" bestFit="1" customWidth="1"/>
    <col min="3081" max="3081" width="13.625" style="2331" bestFit="1" customWidth="1"/>
    <col min="3082" max="3082" width="54" style="2331" customWidth="1"/>
    <col min="3083" max="3083" width="42.125" style="2331" customWidth="1"/>
    <col min="3084" max="3084" width="13.5" style="2331" bestFit="1" customWidth="1"/>
    <col min="3085" max="3085" width="13.625" style="2331" customWidth="1"/>
    <col min="3086" max="3086" width="10" style="2331" bestFit="1" customWidth="1"/>
    <col min="3087" max="3087" width="13.125" style="2331" customWidth="1"/>
    <col min="3088" max="3088" width="19.5" style="2331" customWidth="1"/>
    <col min="3089" max="3089" width="17.375" style="2331" customWidth="1"/>
    <col min="3090" max="3090" width="16.625" style="2331" customWidth="1"/>
    <col min="3091" max="3328" width="9" style="2331"/>
    <col min="3329" max="3329" width="2.625" style="2331" customWidth="1"/>
    <col min="3330" max="3330" width="7.375" style="2331" customWidth="1"/>
    <col min="3331" max="3331" width="18.875" style="2331" bestFit="1" customWidth="1"/>
    <col min="3332" max="3332" width="14.625" style="2331" bestFit="1" customWidth="1"/>
    <col min="3333" max="3333" width="66" style="2331" customWidth="1"/>
    <col min="3334" max="3334" width="7.125" style="2331" customWidth="1"/>
    <col min="3335" max="3336" width="10.375" style="2331" bestFit="1" customWidth="1"/>
    <col min="3337" max="3337" width="13.625" style="2331" bestFit="1" customWidth="1"/>
    <col min="3338" max="3338" width="54" style="2331" customWidth="1"/>
    <col min="3339" max="3339" width="42.125" style="2331" customWidth="1"/>
    <col min="3340" max="3340" width="13.5" style="2331" bestFit="1" customWidth="1"/>
    <col min="3341" max="3341" width="13.625" style="2331" customWidth="1"/>
    <col min="3342" max="3342" width="10" style="2331" bestFit="1" customWidth="1"/>
    <col min="3343" max="3343" width="13.125" style="2331" customWidth="1"/>
    <col min="3344" max="3344" width="19.5" style="2331" customWidth="1"/>
    <col min="3345" max="3345" width="17.375" style="2331" customWidth="1"/>
    <col min="3346" max="3346" width="16.625" style="2331" customWidth="1"/>
    <col min="3347" max="3584" width="9" style="2331"/>
    <col min="3585" max="3585" width="2.625" style="2331" customWidth="1"/>
    <col min="3586" max="3586" width="7.375" style="2331" customWidth="1"/>
    <col min="3587" max="3587" width="18.875" style="2331" bestFit="1" customWidth="1"/>
    <col min="3588" max="3588" width="14.625" style="2331" bestFit="1" customWidth="1"/>
    <col min="3589" max="3589" width="66" style="2331" customWidth="1"/>
    <col min="3590" max="3590" width="7.125" style="2331" customWidth="1"/>
    <col min="3591" max="3592" width="10.375" style="2331" bestFit="1" customWidth="1"/>
    <col min="3593" max="3593" width="13.625" style="2331" bestFit="1" customWidth="1"/>
    <col min="3594" max="3594" width="54" style="2331" customWidth="1"/>
    <col min="3595" max="3595" width="42.125" style="2331" customWidth="1"/>
    <col min="3596" max="3596" width="13.5" style="2331" bestFit="1" customWidth="1"/>
    <col min="3597" max="3597" width="13.625" style="2331" customWidth="1"/>
    <col min="3598" max="3598" width="10" style="2331" bestFit="1" customWidth="1"/>
    <col min="3599" max="3599" width="13.125" style="2331" customWidth="1"/>
    <col min="3600" max="3600" width="19.5" style="2331" customWidth="1"/>
    <col min="3601" max="3601" width="17.375" style="2331" customWidth="1"/>
    <col min="3602" max="3602" width="16.625" style="2331" customWidth="1"/>
    <col min="3603" max="3840" width="9" style="2331"/>
    <col min="3841" max="3841" width="2.625" style="2331" customWidth="1"/>
    <col min="3842" max="3842" width="7.375" style="2331" customWidth="1"/>
    <col min="3843" max="3843" width="18.875" style="2331" bestFit="1" customWidth="1"/>
    <col min="3844" max="3844" width="14.625" style="2331" bestFit="1" customWidth="1"/>
    <col min="3845" max="3845" width="66" style="2331" customWidth="1"/>
    <col min="3846" max="3846" width="7.125" style="2331" customWidth="1"/>
    <col min="3847" max="3848" width="10.375" style="2331" bestFit="1" customWidth="1"/>
    <col min="3849" max="3849" width="13.625" style="2331" bestFit="1" customWidth="1"/>
    <col min="3850" max="3850" width="54" style="2331" customWidth="1"/>
    <col min="3851" max="3851" width="42.125" style="2331" customWidth="1"/>
    <col min="3852" max="3852" width="13.5" style="2331" bestFit="1" customWidth="1"/>
    <col min="3853" max="3853" width="13.625" style="2331" customWidth="1"/>
    <col min="3854" max="3854" width="10" style="2331" bestFit="1" customWidth="1"/>
    <col min="3855" max="3855" width="13.125" style="2331" customWidth="1"/>
    <col min="3856" max="3856" width="19.5" style="2331" customWidth="1"/>
    <col min="3857" max="3857" width="17.375" style="2331" customWidth="1"/>
    <col min="3858" max="3858" width="16.625" style="2331" customWidth="1"/>
    <col min="3859" max="4096" width="9" style="2331"/>
    <col min="4097" max="4097" width="2.625" style="2331" customWidth="1"/>
    <col min="4098" max="4098" width="7.375" style="2331" customWidth="1"/>
    <col min="4099" max="4099" width="18.875" style="2331" bestFit="1" customWidth="1"/>
    <col min="4100" max="4100" width="14.625" style="2331" bestFit="1" customWidth="1"/>
    <col min="4101" max="4101" width="66" style="2331" customWidth="1"/>
    <col min="4102" max="4102" width="7.125" style="2331" customWidth="1"/>
    <col min="4103" max="4104" width="10.375" style="2331" bestFit="1" customWidth="1"/>
    <col min="4105" max="4105" width="13.625" style="2331" bestFit="1" customWidth="1"/>
    <col min="4106" max="4106" width="54" style="2331" customWidth="1"/>
    <col min="4107" max="4107" width="42.125" style="2331" customWidth="1"/>
    <col min="4108" max="4108" width="13.5" style="2331" bestFit="1" customWidth="1"/>
    <col min="4109" max="4109" width="13.625" style="2331" customWidth="1"/>
    <col min="4110" max="4110" width="10" style="2331" bestFit="1" customWidth="1"/>
    <col min="4111" max="4111" width="13.125" style="2331" customWidth="1"/>
    <col min="4112" max="4112" width="19.5" style="2331" customWidth="1"/>
    <col min="4113" max="4113" width="17.375" style="2331" customWidth="1"/>
    <col min="4114" max="4114" width="16.625" style="2331" customWidth="1"/>
    <col min="4115" max="4352" width="9" style="2331"/>
    <col min="4353" max="4353" width="2.625" style="2331" customWidth="1"/>
    <col min="4354" max="4354" width="7.375" style="2331" customWidth="1"/>
    <col min="4355" max="4355" width="18.875" style="2331" bestFit="1" customWidth="1"/>
    <col min="4356" max="4356" width="14.625" style="2331" bestFit="1" customWidth="1"/>
    <col min="4357" max="4357" width="66" style="2331" customWidth="1"/>
    <col min="4358" max="4358" width="7.125" style="2331" customWidth="1"/>
    <col min="4359" max="4360" width="10.375" style="2331" bestFit="1" customWidth="1"/>
    <col min="4361" max="4361" width="13.625" style="2331" bestFit="1" customWidth="1"/>
    <col min="4362" max="4362" width="54" style="2331" customWidth="1"/>
    <col min="4363" max="4363" width="42.125" style="2331" customWidth="1"/>
    <col min="4364" max="4364" width="13.5" style="2331" bestFit="1" customWidth="1"/>
    <col min="4365" max="4365" width="13.625" style="2331" customWidth="1"/>
    <col min="4366" max="4366" width="10" style="2331" bestFit="1" customWidth="1"/>
    <col min="4367" max="4367" width="13.125" style="2331" customWidth="1"/>
    <col min="4368" max="4368" width="19.5" style="2331" customWidth="1"/>
    <col min="4369" max="4369" width="17.375" style="2331" customWidth="1"/>
    <col min="4370" max="4370" width="16.625" style="2331" customWidth="1"/>
    <col min="4371" max="4608" width="9" style="2331"/>
    <col min="4609" max="4609" width="2.625" style="2331" customWidth="1"/>
    <col min="4610" max="4610" width="7.375" style="2331" customWidth="1"/>
    <col min="4611" max="4611" width="18.875" style="2331" bestFit="1" customWidth="1"/>
    <col min="4612" max="4612" width="14.625" style="2331" bestFit="1" customWidth="1"/>
    <col min="4613" max="4613" width="66" style="2331" customWidth="1"/>
    <col min="4614" max="4614" width="7.125" style="2331" customWidth="1"/>
    <col min="4615" max="4616" width="10.375" style="2331" bestFit="1" customWidth="1"/>
    <col min="4617" max="4617" width="13.625" style="2331" bestFit="1" customWidth="1"/>
    <col min="4618" max="4618" width="54" style="2331" customWidth="1"/>
    <col min="4619" max="4619" width="42.125" style="2331" customWidth="1"/>
    <col min="4620" max="4620" width="13.5" style="2331" bestFit="1" customWidth="1"/>
    <col min="4621" max="4621" width="13.625" style="2331" customWidth="1"/>
    <col min="4622" max="4622" width="10" style="2331" bestFit="1" customWidth="1"/>
    <col min="4623" max="4623" width="13.125" style="2331" customWidth="1"/>
    <col min="4624" max="4624" width="19.5" style="2331" customWidth="1"/>
    <col min="4625" max="4625" width="17.375" style="2331" customWidth="1"/>
    <col min="4626" max="4626" width="16.625" style="2331" customWidth="1"/>
    <col min="4627" max="4864" width="9" style="2331"/>
    <col min="4865" max="4865" width="2.625" style="2331" customWidth="1"/>
    <col min="4866" max="4866" width="7.375" style="2331" customWidth="1"/>
    <col min="4867" max="4867" width="18.875" style="2331" bestFit="1" customWidth="1"/>
    <col min="4868" max="4868" width="14.625" style="2331" bestFit="1" customWidth="1"/>
    <col min="4869" max="4869" width="66" style="2331" customWidth="1"/>
    <col min="4870" max="4870" width="7.125" style="2331" customWidth="1"/>
    <col min="4871" max="4872" width="10.375" style="2331" bestFit="1" customWidth="1"/>
    <col min="4873" max="4873" width="13.625" style="2331" bestFit="1" customWidth="1"/>
    <col min="4874" max="4874" width="54" style="2331" customWidth="1"/>
    <col min="4875" max="4875" width="42.125" style="2331" customWidth="1"/>
    <col min="4876" max="4876" width="13.5" style="2331" bestFit="1" customWidth="1"/>
    <col min="4877" max="4877" width="13.625" style="2331" customWidth="1"/>
    <col min="4878" max="4878" width="10" style="2331" bestFit="1" customWidth="1"/>
    <col min="4879" max="4879" width="13.125" style="2331" customWidth="1"/>
    <col min="4880" max="4880" width="19.5" style="2331" customWidth="1"/>
    <col min="4881" max="4881" width="17.375" style="2331" customWidth="1"/>
    <col min="4882" max="4882" width="16.625" style="2331" customWidth="1"/>
    <col min="4883" max="5120" width="9" style="2331"/>
    <col min="5121" max="5121" width="2.625" style="2331" customWidth="1"/>
    <col min="5122" max="5122" width="7.375" style="2331" customWidth="1"/>
    <col min="5123" max="5123" width="18.875" style="2331" bestFit="1" customWidth="1"/>
    <col min="5124" max="5124" width="14.625" style="2331" bestFit="1" customWidth="1"/>
    <col min="5125" max="5125" width="66" style="2331" customWidth="1"/>
    <col min="5126" max="5126" width="7.125" style="2331" customWidth="1"/>
    <col min="5127" max="5128" width="10.375" style="2331" bestFit="1" customWidth="1"/>
    <col min="5129" max="5129" width="13.625" style="2331" bestFit="1" customWidth="1"/>
    <col min="5130" max="5130" width="54" style="2331" customWidth="1"/>
    <col min="5131" max="5131" width="42.125" style="2331" customWidth="1"/>
    <col min="5132" max="5132" width="13.5" style="2331" bestFit="1" customWidth="1"/>
    <col min="5133" max="5133" width="13.625" style="2331" customWidth="1"/>
    <col min="5134" max="5134" width="10" style="2331" bestFit="1" customWidth="1"/>
    <col min="5135" max="5135" width="13.125" style="2331" customWidth="1"/>
    <col min="5136" max="5136" width="19.5" style="2331" customWidth="1"/>
    <col min="5137" max="5137" width="17.375" style="2331" customWidth="1"/>
    <col min="5138" max="5138" width="16.625" style="2331" customWidth="1"/>
    <col min="5139" max="5376" width="9" style="2331"/>
    <col min="5377" max="5377" width="2.625" style="2331" customWidth="1"/>
    <col min="5378" max="5378" width="7.375" style="2331" customWidth="1"/>
    <col min="5379" max="5379" width="18.875" style="2331" bestFit="1" customWidth="1"/>
    <col min="5380" max="5380" width="14.625" style="2331" bestFit="1" customWidth="1"/>
    <col min="5381" max="5381" width="66" style="2331" customWidth="1"/>
    <col min="5382" max="5382" width="7.125" style="2331" customWidth="1"/>
    <col min="5383" max="5384" width="10.375" style="2331" bestFit="1" customWidth="1"/>
    <col min="5385" max="5385" width="13.625" style="2331" bestFit="1" customWidth="1"/>
    <col min="5386" max="5386" width="54" style="2331" customWidth="1"/>
    <col min="5387" max="5387" width="42.125" style="2331" customWidth="1"/>
    <col min="5388" max="5388" width="13.5" style="2331" bestFit="1" customWidth="1"/>
    <col min="5389" max="5389" width="13.625" style="2331" customWidth="1"/>
    <col min="5390" max="5390" width="10" style="2331" bestFit="1" customWidth="1"/>
    <col min="5391" max="5391" width="13.125" style="2331" customWidth="1"/>
    <col min="5392" max="5392" width="19.5" style="2331" customWidth="1"/>
    <col min="5393" max="5393" width="17.375" style="2331" customWidth="1"/>
    <col min="5394" max="5394" width="16.625" style="2331" customWidth="1"/>
    <col min="5395" max="5632" width="9" style="2331"/>
    <col min="5633" max="5633" width="2.625" style="2331" customWidth="1"/>
    <col min="5634" max="5634" width="7.375" style="2331" customWidth="1"/>
    <col min="5635" max="5635" width="18.875" style="2331" bestFit="1" customWidth="1"/>
    <col min="5636" max="5636" width="14.625" style="2331" bestFit="1" customWidth="1"/>
    <col min="5637" max="5637" width="66" style="2331" customWidth="1"/>
    <col min="5638" max="5638" width="7.125" style="2331" customWidth="1"/>
    <col min="5639" max="5640" width="10.375" style="2331" bestFit="1" customWidth="1"/>
    <col min="5641" max="5641" width="13.625" style="2331" bestFit="1" customWidth="1"/>
    <col min="5642" max="5642" width="54" style="2331" customWidth="1"/>
    <col min="5643" max="5643" width="42.125" style="2331" customWidth="1"/>
    <col min="5644" max="5644" width="13.5" style="2331" bestFit="1" customWidth="1"/>
    <col min="5645" max="5645" width="13.625" style="2331" customWidth="1"/>
    <col min="5646" max="5646" width="10" style="2331" bestFit="1" customWidth="1"/>
    <col min="5647" max="5647" width="13.125" style="2331" customWidth="1"/>
    <col min="5648" max="5648" width="19.5" style="2331" customWidth="1"/>
    <col min="5649" max="5649" width="17.375" style="2331" customWidth="1"/>
    <col min="5650" max="5650" width="16.625" style="2331" customWidth="1"/>
    <col min="5651" max="5888" width="9" style="2331"/>
    <col min="5889" max="5889" width="2.625" style="2331" customWidth="1"/>
    <col min="5890" max="5890" width="7.375" style="2331" customWidth="1"/>
    <col min="5891" max="5891" width="18.875" style="2331" bestFit="1" customWidth="1"/>
    <col min="5892" max="5892" width="14.625" style="2331" bestFit="1" customWidth="1"/>
    <col min="5893" max="5893" width="66" style="2331" customWidth="1"/>
    <col min="5894" max="5894" width="7.125" style="2331" customWidth="1"/>
    <col min="5895" max="5896" width="10.375" style="2331" bestFit="1" customWidth="1"/>
    <col min="5897" max="5897" width="13.625" style="2331" bestFit="1" customWidth="1"/>
    <col min="5898" max="5898" width="54" style="2331" customWidth="1"/>
    <col min="5899" max="5899" width="42.125" style="2331" customWidth="1"/>
    <col min="5900" max="5900" width="13.5" style="2331" bestFit="1" customWidth="1"/>
    <col min="5901" max="5901" width="13.625" style="2331" customWidth="1"/>
    <col min="5902" max="5902" width="10" style="2331" bestFit="1" customWidth="1"/>
    <col min="5903" max="5903" width="13.125" style="2331" customWidth="1"/>
    <col min="5904" max="5904" width="19.5" style="2331" customWidth="1"/>
    <col min="5905" max="5905" width="17.375" style="2331" customWidth="1"/>
    <col min="5906" max="5906" width="16.625" style="2331" customWidth="1"/>
    <col min="5907" max="6144" width="9" style="2331"/>
    <col min="6145" max="6145" width="2.625" style="2331" customWidth="1"/>
    <col min="6146" max="6146" width="7.375" style="2331" customWidth="1"/>
    <col min="6147" max="6147" width="18.875" style="2331" bestFit="1" customWidth="1"/>
    <col min="6148" max="6148" width="14.625" style="2331" bestFit="1" customWidth="1"/>
    <col min="6149" max="6149" width="66" style="2331" customWidth="1"/>
    <col min="6150" max="6150" width="7.125" style="2331" customWidth="1"/>
    <col min="6151" max="6152" width="10.375" style="2331" bestFit="1" customWidth="1"/>
    <col min="6153" max="6153" width="13.625" style="2331" bestFit="1" customWidth="1"/>
    <col min="6154" max="6154" width="54" style="2331" customWidth="1"/>
    <col min="6155" max="6155" width="42.125" style="2331" customWidth="1"/>
    <col min="6156" max="6156" width="13.5" style="2331" bestFit="1" customWidth="1"/>
    <col min="6157" max="6157" width="13.625" style="2331" customWidth="1"/>
    <col min="6158" max="6158" width="10" style="2331" bestFit="1" customWidth="1"/>
    <col min="6159" max="6159" width="13.125" style="2331" customWidth="1"/>
    <col min="6160" max="6160" width="19.5" style="2331" customWidth="1"/>
    <col min="6161" max="6161" width="17.375" style="2331" customWidth="1"/>
    <col min="6162" max="6162" width="16.625" style="2331" customWidth="1"/>
    <col min="6163" max="6400" width="9" style="2331"/>
    <col min="6401" max="6401" width="2.625" style="2331" customWidth="1"/>
    <col min="6402" max="6402" width="7.375" style="2331" customWidth="1"/>
    <col min="6403" max="6403" width="18.875" style="2331" bestFit="1" customWidth="1"/>
    <col min="6404" max="6404" width="14.625" style="2331" bestFit="1" customWidth="1"/>
    <col min="6405" max="6405" width="66" style="2331" customWidth="1"/>
    <col min="6406" max="6406" width="7.125" style="2331" customWidth="1"/>
    <col min="6407" max="6408" width="10.375" style="2331" bestFit="1" customWidth="1"/>
    <col min="6409" max="6409" width="13.625" style="2331" bestFit="1" customWidth="1"/>
    <col min="6410" max="6410" width="54" style="2331" customWidth="1"/>
    <col min="6411" max="6411" width="42.125" style="2331" customWidth="1"/>
    <col min="6412" max="6412" width="13.5" style="2331" bestFit="1" customWidth="1"/>
    <col min="6413" max="6413" width="13.625" style="2331" customWidth="1"/>
    <col min="6414" max="6414" width="10" style="2331" bestFit="1" customWidth="1"/>
    <col min="6415" max="6415" width="13.125" style="2331" customWidth="1"/>
    <col min="6416" max="6416" width="19.5" style="2331" customWidth="1"/>
    <col min="6417" max="6417" width="17.375" style="2331" customWidth="1"/>
    <col min="6418" max="6418" width="16.625" style="2331" customWidth="1"/>
    <col min="6419" max="6656" width="9" style="2331"/>
    <col min="6657" max="6657" width="2.625" style="2331" customWidth="1"/>
    <col min="6658" max="6658" width="7.375" style="2331" customWidth="1"/>
    <col min="6659" max="6659" width="18.875" style="2331" bestFit="1" customWidth="1"/>
    <col min="6660" max="6660" width="14.625" style="2331" bestFit="1" customWidth="1"/>
    <col min="6661" max="6661" width="66" style="2331" customWidth="1"/>
    <col min="6662" max="6662" width="7.125" style="2331" customWidth="1"/>
    <col min="6663" max="6664" width="10.375" style="2331" bestFit="1" customWidth="1"/>
    <col min="6665" max="6665" width="13.625" style="2331" bestFit="1" customWidth="1"/>
    <col min="6666" max="6666" width="54" style="2331" customWidth="1"/>
    <col min="6667" max="6667" width="42.125" style="2331" customWidth="1"/>
    <col min="6668" max="6668" width="13.5" style="2331" bestFit="1" customWidth="1"/>
    <col min="6669" max="6669" width="13.625" style="2331" customWidth="1"/>
    <col min="6670" max="6670" width="10" style="2331" bestFit="1" customWidth="1"/>
    <col min="6671" max="6671" width="13.125" style="2331" customWidth="1"/>
    <col min="6672" max="6672" width="19.5" style="2331" customWidth="1"/>
    <col min="6673" max="6673" width="17.375" style="2331" customWidth="1"/>
    <col min="6674" max="6674" width="16.625" style="2331" customWidth="1"/>
    <col min="6675" max="6912" width="9" style="2331"/>
    <col min="6913" max="6913" width="2.625" style="2331" customWidth="1"/>
    <col min="6914" max="6914" width="7.375" style="2331" customWidth="1"/>
    <col min="6915" max="6915" width="18.875" style="2331" bestFit="1" customWidth="1"/>
    <col min="6916" max="6916" width="14.625" style="2331" bestFit="1" customWidth="1"/>
    <col min="6917" max="6917" width="66" style="2331" customWidth="1"/>
    <col min="6918" max="6918" width="7.125" style="2331" customWidth="1"/>
    <col min="6919" max="6920" width="10.375" style="2331" bestFit="1" customWidth="1"/>
    <col min="6921" max="6921" width="13.625" style="2331" bestFit="1" customWidth="1"/>
    <col min="6922" max="6922" width="54" style="2331" customWidth="1"/>
    <col min="6923" max="6923" width="42.125" style="2331" customWidth="1"/>
    <col min="6924" max="6924" width="13.5" style="2331" bestFit="1" customWidth="1"/>
    <col min="6925" max="6925" width="13.625" style="2331" customWidth="1"/>
    <col min="6926" max="6926" width="10" style="2331" bestFit="1" customWidth="1"/>
    <col min="6927" max="6927" width="13.125" style="2331" customWidth="1"/>
    <col min="6928" max="6928" width="19.5" style="2331" customWidth="1"/>
    <col min="6929" max="6929" width="17.375" style="2331" customWidth="1"/>
    <col min="6930" max="6930" width="16.625" style="2331" customWidth="1"/>
    <col min="6931" max="7168" width="9" style="2331"/>
    <col min="7169" max="7169" width="2.625" style="2331" customWidth="1"/>
    <col min="7170" max="7170" width="7.375" style="2331" customWidth="1"/>
    <col min="7171" max="7171" width="18.875" style="2331" bestFit="1" customWidth="1"/>
    <col min="7172" max="7172" width="14.625" style="2331" bestFit="1" customWidth="1"/>
    <col min="7173" max="7173" width="66" style="2331" customWidth="1"/>
    <col min="7174" max="7174" width="7.125" style="2331" customWidth="1"/>
    <col min="7175" max="7176" width="10.375" style="2331" bestFit="1" customWidth="1"/>
    <col min="7177" max="7177" width="13.625" style="2331" bestFit="1" customWidth="1"/>
    <col min="7178" max="7178" width="54" style="2331" customWidth="1"/>
    <col min="7179" max="7179" width="42.125" style="2331" customWidth="1"/>
    <col min="7180" max="7180" width="13.5" style="2331" bestFit="1" customWidth="1"/>
    <col min="7181" max="7181" width="13.625" style="2331" customWidth="1"/>
    <col min="7182" max="7182" width="10" style="2331" bestFit="1" customWidth="1"/>
    <col min="7183" max="7183" width="13.125" style="2331" customWidth="1"/>
    <col min="7184" max="7184" width="19.5" style="2331" customWidth="1"/>
    <col min="7185" max="7185" width="17.375" style="2331" customWidth="1"/>
    <col min="7186" max="7186" width="16.625" style="2331" customWidth="1"/>
    <col min="7187" max="7424" width="9" style="2331"/>
    <col min="7425" max="7425" width="2.625" style="2331" customWidth="1"/>
    <col min="7426" max="7426" width="7.375" style="2331" customWidth="1"/>
    <col min="7427" max="7427" width="18.875" style="2331" bestFit="1" customWidth="1"/>
    <col min="7428" max="7428" width="14.625" style="2331" bestFit="1" customWidth="1"/>
    <col min="7429" max="7429" width="66" style="2331" customWidth="1"/>
    <col min="7430" max="7430" width="7.125" style="2331" customWidth="1"/>
    <col min="7431" max="7432" width="10.375" style="2331" bestFit="1" customWidth="1"/>
    <col min="7433" max="7433" width="13.625" style="2331" bestFit="1" customWidth="1"/>
    <col min="7434" max="7434" width="54" style="2331" customWidth="1"/>
    <col min="7435" max="7435" width="42.125" style="2331" customWidth="1"/>
    <col min="7436" max="7436" width="13.5" style="2331" bestFit="1" customWidth="1"/>
    <col min="7437" max="7437" width="13.625" style="2331" customWidth="1"/>
    <col min="7438" max="7438" width="10" style="2331" bestFit="1" customWidth="1"/>
    <col min="7439" max="7439" width="13.125" style="2331" customWidth="1"/>
    <col min="7440" max="7440" width="19.5" style="2331" customWidth="1"/>
    <col min="7441" max="7441" width="17.375" style="2331" customWidth="1"/>
    <col min="7442" max="7442" width="16.625" style="2331" customWidth="1"/>
    <col min="7443" max="7680" width="9" style="2331"/>
    <col min="7681" max="7681" width="2.625" style="2331" customWidth="1"/>
    <col min="7682" max="7682" width="7.375" style="2331" customWidth="1"/>
    <col min="7683" max="7683" width="18.875" style="2331" bestFit="1" customWidth="1"/>
    <col min="7684" max="7684" width="14.625" style="2331" bestFit="1" customWidth="1"/>
    <col min="7685" max="7685" width="66" style="2331" customWidth="1"/>
    <col min="7686" max="7686" width="7.125" style="2331" customWidth="1"/>
    <col min="7687" max="7688" width="10.375" style="2331" bestFit="1" customWidth="1"/>
    <col min="7689" max="7689" width="13.625" style="2331" bestFit="1" customWidth="1"/>
    <col min="7690" max="7690" width="54" style="2331" customWidth="1"/>
    <col min="7691" max="7691" width="42.125" style="2331" customWidth="1"/>
    <col min="7692" max="7692" width="13.5" style="2331" bestFit="1" customWidth="1"/>
    <col min="7693" max="7693" width="13.625" style="2331" customWidth="1"/>
    <col min="7694" max="7694" width="10" style="2331" bestFit="1" customWidth="1"/>
    <col min="7695" max="7695" width="13.125" style="2331" customWidth="1"/>
    <col min="7696" max="7696" width="19.5" style="2331" customWidth="1"/>
    <col min="7697" max="7697" width="17.375" style="2331" customWidth="1"/>
    <col min="7698" max="7698" width="16.625" style="2331" customWidth="1"/>
    <col min="7699" max="7936" width="9" style="2331"/>
    <col min="7937" max="7937" width="2.625" style="2331" customWidth="1"/>
    <col min="7938" max="7938" width="7.375" style="2331" customWidth="1"/>
    <col min="7939" max="7939" width="18.875" style="2331" bestFit="1" customWidth="1"/>
    <col min="7940" max="7940" width="14.625" style="2331" bestFit="1" customWidth="1"/>
    <col min="7941" max="7941" width="66" style="2331" customWidth="1"/>
    <col min="7942" max="7942" width="7.125" style="2331" customWidth="1"/>
    <col min="7943" max="7944" width="10.375" style="2331" bestFit="1" customWidth="1"/>
    <col min="7945" max="7945" width="13.625" style="2331" bestFit="1" customWidth="1"/>
    <col min="7946" max="7946" width="54" style="2331" customWidth="1"/>
    <col min="7947" max="7947" width="42.125" style="2331" customWidth="1"/>
    <col min="7948" max="7948" width="13.5" style="2331" bestFit="1" customWidth="1"/>
    <col min="7949" max="7949" width="13.625" style="2331" customWidth="1"/>
    <col min="7950" max="7950" width="10" style="2331" bestFit="1" customWidth="1"/>
    <col min="7951" max="7951" width="13.125" style="2331" customWidth="1"/>
    <col min="7952" max="7952" width="19.5" style="2331" customWidth="1"/>
    <col min="7953" max="7953" width="17.375" style="2331" customWidth="1"/>
    <col min="7954" max="7954" width="16.625" style="2331" customWidth="1"/>
    <col min="7955" max="8192" width="9" style="2331"/>
    <col min="8193" max="8193" width="2.625" style="2331" customWidth="1"/>
    <col min="8194" max="8194" width="7.375" style="2331" customWidth="1"/>
    <col min="8195" max="8195" width="18.875" style="2331" bestFit="1" customWidth="1"/>
    <col min="8196" max="8196" width="14.625" style="2331" bestFit="1" customWidth="1"/>
    <col min="8197" max="8197" width="66" style="2331" customWidth="1"/>
    <col min="8198" max="8198" width="7.125" style="2331" customWidth="1"/>
    <col min="8199" max="8200" width="10.375" style="2331" bestFit="1" customWidth="1"/>
    <col min="8201" max="8201" width="13.625" style="2331" bestFit="1" customWidth="1"/>
    <col min="8202" max="8202" width="54" style="2331" customWidth="1"/>
    <col min="8203" max="8203" width="42.125" style="2331" customWidth="1"/>
    <col min="8204" max="8204" width="13.5" style="2331" bestFit="1" customWidth="1"/>
    <col min="8205" max="8205" width="13.625" style="2331" customWidth="1"/>
    <col min="8206" max="8206" width="10" style="2331" bestFit="1" customWidth="1"/>
    <col min="8207" max="8207" width="13.125" style="2331" customWidth="1"/>
    <col min="8208" max="8208" width="19.5" style="2331" customWidth="1"/>
    <col min="8209" max="8209" width="17.375" style="2331" customWidth="1"/>
    <col min="8210" max="8210" width="16.625" style="2331" customWidth="1"/>
    <col min="8211" max="8448" width="9" style="2331"/>
    <col min="8449" max="8449" width="2.625" style="2331" customWidth="1"/>
    <col min="8450" max="8450" width="7.375" style="2331" customWidth="1"/>
    <col min="8451" max="8451" width="18.875" style="2331" bestFit="1" customWidth="1"/>
    <col min="8452" max="8452" width="14.625" style="2331" bestFit="1" customWidth="1"/>
    <col min="8453" max="8453" width="66" style="2331" customWidth="1"/>
    <col min="8454" max="8454" width="7.125" style="2331" customWidth="1"/>
    <col min="8455" max="8456" width="10.375" style="2331" bestFit="1" customWidth="1"/>
    <col min="8457" max="8457" width="13.625" style="2331" bestFit="1" customWidth="1"/>
    <col min="8458" max="8458" width="54" style="2331" customWidth="1"/>
    <col min="8459" max="8459" width="42.125" style="2331" customWidth="1"/>
    <col min="8460" max="8460" width="13.5" style="2331" bestFit="1" customWidth="1"/>
    <col min="8461" max="8461" width="13.625" style="2331" customWidth="1"/>
    <col min="8462" max="8462" width="10" style="2331" bestFit="1" customWidth="1"/>
    <col min="8463" max="8463" width="13.125" style="2331" customWidth="1"/>
    <col min="8464" max="8464" width="19.5" style="2331" customWidth="1"/>
    <col min="8465" max="8465" width="17.375" style="2331" customWidth="1"/>
    <col min="8466" max="8466" width="16.625" style="2331" customWidth="1"/>
    <col min="8467" max="8704" width="9" style="2331"/>
    <col min="8705" max="8705" width="2.625" style="2331" customWidth="1"/>
    <col min="8706" max="8706" width="7.375" style="2331" customWidth="1"/>
    <col min="8707" max="8707" width="18.875" style="2331" bestFit="1" customWidth="1"/>
    <col min="8708" max="8708" width="14.625" style="2331" bestFit="1" customWidth="1"/>
    <col min="8709" max="8709" width="66" style="2331" customWidth="1"/>
    <col min="8710" max="8710" width="7.125" style="2331" customWidth="1"/>
    <col min="8711" max="8712" width="10.375" style="2331" bestFit="1" customWidth="1"/>
    <col min="8713" max="8713" width="13.625" style="2331" bestFit="1" customWidth="1"/>
    <col min="8714" max="8714" width="54" style="2331" customWidth="1"/>
    <col min="8715" max="8715" width="42.125" style="2331" customWidth="1"/>
    <col min="8716" max="8716" width="13.5" style="2331" bestFit="1" customWidth="1"/>
    <col min="8717" max="8717" width="13.625" style="2331" customWidth="1"/>
    <col min="8718" max="8718" width="10" style="2331" bestFit="1" customWidth="1"/>
    <col min="8719" max="8719" width="13.125" style="2331" customWidth="1"/>
    <col min="8720" max="8720" width="19.5" style="2331" customWidth="1"/>
    <col min="8721" max="8721" width="17.375" style="2331" customWidth="1"/>
    <col min="8722" max="8722" width="16.625" style="2331" customWidth="1"/>
    <col min="8723" max="8960" width="9" style="2331"/>
    <col min="8961" max="8961" width="2.625" style="2331" customWidth="1"/>
    <col min="8962" max="8962" width="7.375" style="2331" customWidth="1"/>
    <col min="8963" max="8963" width="18.875" style="2331" bestFit="1" customWidth="1"/>
    <col min="8964" max="8964" width="14.625" style="2331" bestFit="1" customWidth="1"/>
    <col min="8965" max="8965" width="66" style="2331" customWidth="1"/>
    <col min="8966" max="8966" width="7.125" style="2331" customWidth="1"/>
    <col min="8967" max="8968" width="10.375" style="2331" bestFit="1" customWidth="1"/>
    <col min="8969" max="8969" width="13.625" style="2331" bestFit="1" customWidth="1"/>
    <col min="8970" max="8970" width="54" style="2331" customWidth="1"/>
    <col min="8971" max="8971" width="42.125" style="2331" customWidth="1"/>
    <col min="8972" max="8972" width="13.5" style="2331" bestFit="1" customWidth="1"/>
    <col min="8973" max="8973" width="13.625" style="2331" customWidth="1"/>
    <col min="8974" max="8974" width="10" style="2331" bestFit="1" customWidth="1"/>
    <col min="8975" max="8975" width="13.125" style="2331" customWidth="1"/>
    <col min="8976" max="8976" width="19.5" style="2331" customWidth="1"/>
    <col min="8977" max="8977" width="17.375" style="2331" customWidth="1"/>
    <col min="8978" max="8978" width="16.625" style="2331" customWidth="1"/>
    <col min="8979" max="9216" width="9" style="2331"/>
    <col min="9217" max="9217" width="2.625" style="2331" customWidth="1"/>
    <col min="9218" max="9218" width="7.375" style="2331" customWidth="1"/>
    <col min="9219" max="9219" width="18.875" style="2331" bestFit="1" customWidth="1"/>
    <col min="9220" max="9220" width="14.625" style="2331" bestFit="1" customWidth="1"/>
    <col min="9221" max="9221" width="66" style="2331" customWidth="1"/>
    <col min="9222" max="9222" width="7.125" style="2331" customWidth="1"/>
    <col min="9223" max="9224" width="10.375" style="2331" bestFit="1" customWidth="1"/>
    <col min="9225" max="9225" width="13.625" style="2331" bestFit="1" customWidth="1"/>
    <col min="9226" max="9226" width="54" style="2331" customWidth="1"/>
    <col min="9227" max="9227" width="42.125" style="2331" customWidth="1"/>
    <col min="9228" max="9228" width="13.5" style="2331" bestFit="1" customWidth="1"/>
    <col min="9229" max="9229" width="13.625" style="2331" customWidth="1"/>
    <col min="9230" max="9230" width="10" style="2331" bestFit="1" customWidth="1"/>
    <col min="9231" max="9231" width="13.125" style="2331" customWidth="1"/>
    <col min="9232" max="9232" width="19.5" style="2331" customWidth="1"/>
    <col min="9233" max="9233" width="17.375" style="2331" customWidth="1"/>
    <col min="9234" max="9234" width="16.625" style="2331" customWidth="1"/>
    <col min="9235" max="9472" width="9" style="2331"/>
    <col min="9473" max="9473" width="2.625" style="2331" customWidth="1"/>
    <col min="9474" max="9474" width="7.375" style="2331" customWidth="1"/>
    <col min="9475" max="9475" width="18.875" style="2331" bestFit="1" customWidth="1"/>
    <col min="9476" max="9476" width="14.625" style="2331" bestFit="1" customWidth="1"/>
    <col min="9477" max="9477" width="66" style="2331" customWidth="1"/>
    <col min="9478" max="9478" width="7.125" style="2331" customWidth="1"/>
    <col min="9479" max="9480" width="10.375" style="2331" bestFit="1" customWidth="1"/>
    <col min="9481" max="9481" width="13.625" style="2331" bestFit="1" customWidth="1"/>
    <col min="9482" max="9482" width="54" style="2331" customWidth="1"/>
    <col min="9483" max="9483" width="42.125" style="2331" customWidth="1"/>
    <col min="9484" max="9484" width="13.5" style="2331" bestFit="1" customWidth="1"/>
    <col min="9485" max="9485" width="13.625" style="2331" customWidth="1"/>
    <col min="9486" max="9486" width="10" style="2331" bestFit="1" customWidth="1"/>
    <col min="9487" max="9487" width="13.125" style="2331" customWidth="1"/>
    <col min="9488" max="9488" width="19.5" style="2331" customWidth="1"/>
    <col min="9489" max="9489" width="17.375" style="2331" customWidth="1"/>
    <col min="9490" max="9490" width="16.625" style="2331" customWidth="1"/>
    <col min="9491" max="9728" width="9" style="2331"/>
    <col min="9729" max="9729" width="2.625" style="2331" customWidth="1"/>
    <col min="9730" max="9730" width="7.375" style="2331" customWidth="1"/>
    <col min="9731" max="9731" width="18.875" style="2331" bestFit="1" customWidth="1"/>
    <col min="9732" max="9732" width="14.625" style="2331" bestFit="1" customWidth="1"/>
    <col min="9733" max="9733" width="66" style="2331" customWidth="1"/>
    <col min="9734" max="9734" width="7.125" style="2331" customWidth="1"/>
    <col min="9735" max="9736" width="10.375" style="2331" bestFit="1" customWidth="1"/>
    <col min="9737" max="9737" width="13.625" style="2331" bestFit="1" customWidth="1"/>
    <col min="9738" max="9738" width="54" style="2331" customWidth="1"/>
    <col min="9739" max="9739" width="42.125" style="2331" customWidth="1"/>
    <col min="9740" max="9740" width="13.5" style="2331" bestFit="1" customWidth="1"/>
    <col min="9741" max="9741" width="13.625" style="2331" customWidth="1"/>
    <col min="9742" max="9742" width="10" style="2331" bestFit="1" customWidth="1"/>
    <col min="9743" max="9743" width="13.125" style="2331" customWidth="1"/>
    <col min="9744" max="9744" width="19.5" style="2331" customWidth="1"/>
    <col min="9745" max="9745" width="17.375" style="2331" customWidth="1"/>
    <col min="9746" max="9746" width="16.625" style="2331" customWidth="1"/>
    <col min="9747" max="9984" width="9" style="2331"/>
    <col min="9985" max="9985" width="2.625" style="2331" customWidth="1"/>
    <col min="9986" max="9986" width="7.375" style="2331" customWidth="1"/>
    <col min="9987" max="9987" width="18.875" style="2331" bestFit="1" customWidth="1"/>
    <col min="9988" max="9988" width="14.625" style="2331" bestFit="1" customWidth="1"/>
    <col min="9989" max="9989" width="66" style="2331" customWidth="1"/>
    <col min="9990" max="9990" width="7.125" style="2331" customWidth="1"/>
    <col min="9991" max="9992" width="10.375" style="2331" bestFit="1" customWidth="1"/>
    <col min="9993" max="9993" width="13.625" style="2331" bestFit="1" customWidth="1"/>
    <col min="9994" max="9994" width="54" style="2331" customWidth="1"/>
    <col min="9995" max="9995" width="42.125" style="2331" customWidth="1"/>
    <col min="9996" max="9996" width="13.5" style="2331" bestFit="1" customWidth="1"/>
    <col min="9997" max="9997" width="13.625" style="2331" customWidth="1"/>
    <col min="9998" max="9998" width="10" style="2331" bestFit="1" customWidth="1"/>
    <col min="9999" max="9999" width="13.125" style="2331" customWidth="1"/>
    <col min="10000" max="10000" width="19.5" style="2331" customWidth="1"/>
    <col min="10001" max="10001" width="17.375" style="2331" customWidth="1"/>
    <col min="10002" max="10002" width="16.625" style="2331" customWidth="1"/>
    <col min="10003" max="10240" width="9" style="2331"/>
    <col min="10241" max="10241" width="2.625" style="2331" customWidth="1"/>
    <col min="10242" max="10242" width="7.375" style="2331" customWidth="1"/>
    <col min="10243" max="10243" width="18.875" style="2331" bestFit="1" customWidth="1"/>
    <col min="10244" max="10244" width="14.625" style="2331" bestFit="1" customWidth="1"/>
    <col min="10245" max="10245" width="66" style="2331" customWidth="1"/>
    <col min="10246" max="10246" width="7.125" style="2331" customWidth="1"/>
    <col min="10247" max="10248" width="10.375" style="2331" bestFit="1" customWidth="1"/>
    <col min="10249" max="10249" width="13.625" style="2331" bestFit="1" customWidth="1"/>
    <col min="10250" max="10250" width="54" style="2331" customWidth="1"/>
    <col min="10251" max="10251" width="42.125" style="2331" customWidth="1"/>
    <col min="10252" max="10252" width="13.5" style="2331" bestFit="1" customWidth="1"/>
    <col min="10253" max="10253" width="13.625" style="2331" customWidth="1"/>
    <col min="10254" max="10254" width="10" style="2331" bestFit="1" customWidth="1"/>
    <col min="10255" max="10255" width="13.125" style="2331" customWidth="1"/>
    <col min="10256" max="10256" width="19.5" style="2331" customWidth="1"/>
    <col min="10257" max="10257" width="17.375" style="2331" customWidth="1"/>
    <col min="10258" max="10258" width="16.625" style="2331" customWidth="1"/>
    <col min="10259" max="10496" width="9" style="2331"/>
    <col min="10497" max="10497" width="2.625" style="2331" customWidth="1"/>
    <col min="10498" max="10498" width="7.375" style="2331" customWidth="1"/>
    <col min="10499" max="10499" width="18.875" style="2331" bestFit="1" customWidth="1"/>
    <col min="10500" max="10500" width="14.625" style="2331" bestFit="1" customWidth="1"/>
    <col min="10501" max="10501" width="66" style="2331" customWidth="1"/>
    <col min="10502" max="10502" width="7.125" style="2331" customWidth="1"/>
    <col min="10503" max="10504" width="10.375" style="2331" bestFit="1" customWidth="1"/>
    <col min="10505" max="10505" width="13.625" style="2331" bestFit="1" customWidth="1"/>
    <col min="10506" max="10506" width="54" style="2331" customWidth="1"/>
    <col min="10507" max="10507" width="42.125" style="2331" customWidth="1"/>
    <col min="10508" max="10508" width="13.5" style="2331" bestFit="1" customWidth="1"/>
    <col min="10509" max="10509" width="13.625" style="2331" customWidth="1"/>
    <col min="10510" max="10510" width="10" style="2331" bestFit="1" customWidth="1"/>
    <col min="10511" max="10511" width="13.125" style="2331" customWidth="1"/>
    <col min="10512" max="10512" width="19.5" style="2331" customWidth="1"/>
    <col min="10513" max="10513" width="17.375" style="2331" customWidth="1"/>
    <col min="10514" max="10514" width="16.625" style="2331" customWidth="1"/>
    <col min="10515" max="10752" width="9" style="2331"/>
    <col min="10753" max="10753" width="2.625" style="2331" customWidth="1"/>
    <col min="10754" max="10754" width="7.375" style="2331" customWidth="1"/>
    <col min="10755" max="10755" width="18.875" style="2331" bestFit="1" customWidth="1"/>
    <col min="10756" max="10756" width="14.625" style="2331" bestFit="1" customWidth="1"/>
    <col min="10757" max="10757" width="66" style="2331" customWidth="1"/>
    <col min="10758" max="10758" width="7.125" style="2331" customWidth="1"/>
    <col min="10759" max="10760" width="10.375" style="2331" bestFit="1" customWidth="1"/>
    <col min="10761" max="10761" width="13.625" style="2331" bestFit="1" customWidth="1"/>
    <col min="10762" max="10762" width="54" style="2331" customWidth="1"/>
    <col min="10763" max="10763" width="42.125" style="2331" customWidth="1"/>
    <col min="10764" max="10764" width="13.5" style="2331" bestFit="1" customWidth="1"/>
    <col min="10765" max="10765" width="13.625" style="2331" customWidth="1"/>
    <col min="10766" max="10766" width="10" style="2331" bestFit="1" customWidth="1"/>
    <col min="10767" max="10767" width="13.125" style="2331" customWidth="1"/>
    <col min="10768" max="10768" width="19.5" style="2331" customWidth="1"/>
    <col min="10769" max="10769" width="17.375" style="2331" customWidth="1"/>
    <col min="10770" max="10770" width="16.625" style="2331" customWidth="1"/>
    <col min="10771" max="11008" width="9" style="2331"/>
    <col min="11009" max="11009" width="2.625" style="2331" customWidth="1"/>
    <col min="11010" max="11010" width="7.375" style="2331" customWidth="1"/>
    <col min="11011" max="11011" width="18.875" style="2331" bestFit="1" customWidth="1"/>
    <col min="11012" max="11012" width="14.625" style="2331" bestFit="1" customWidth="1"/>
    <col min="11013" max="11013" width="66" style="2331" customWidth="1"/>
    <col min="11014" max="11014" width="7.125" style="2331" customWidth="1"/>
    <col min="11015" max="11016" width="10.375" style="2331" bestFit="1" customWidth="1"/>
    <col min="11017" max="11017" width="13.625" style="2331" bestFit="1" customWidth="1"/>
    <col min="11018" max="11018" width="54" style="2331" customWidth="1"/>
    <col min="11019" max="11019" width="42.125" style="2331" customWidth="1"/>
    <col min="11020" max="11020" width="13.5" style="2331" bestFit="1" customWidth="1"/>
    <col min="11021" max="11021" width="13.625" style="2331" customWidth="1"/>
    <col min="11022" max="11022" width="10" style="2331" bestFit="1" customWidth="1"/>
    <col min="11023" max="11023" width="13.125" style="2331" customWidth="1"/>
    <col min="11024" max="11024" width="19.5" style="2331" customWidth="1"/>
    <col min="11025" max="11025" width="17.375" style="2331" customWidth="1"/>
    <col min="11026" max="11026" width="16.625" style="2331" customWidth="1"/>
    <col min="11027" max="11264" width="9" style="2331"/>
    <col min="11265" max="11265" width="2.625" style="2331" customWidth="1"/>
    <col min="11266" max="11266" width="7.375" style="2331" customWidth="1"/>
    <col min="11267" max="11267" width="18.875" style="2331" bestFit="1" customWidth="1"/>
    <col min="11268" max="11268" width="14.625" style="2331" bestFit="1" customWidth="1"/>
    <col min="11269" max="11269" width="66" style="2331" customWidth="1"/>
    <col min="11270" max="11270" width="7.125" style="2331" customWidth="1"/>
    <col min="11271" max="11272" width="10.375" style="2331" bestFit="1" customWidth="1"/>
    <col min="11273" max="11273" width="13.625" style="2331" bestFit="1" customWidth="1"/>
    <col min="11274" max="11274" width="54" style="2331" customWidth="1"/>
    <col min="11275" max="11275" width="42.125" style="2331" customWidth="1"/>
    <col min="11276" max="11276" width="13.5" style="2331" bestFit="1" customWidth="1"/>
    <col min="11277" max="11277" width="13.625" style="2331" customWidth="1"/>
    <col min="11278" max="11278" width="10" style="2331" bestFit="1" customWidth="1"/>
    <col min="11279" max="11279" width="13.125" style="2331" customWidth="1"/>
    <col min="11280" max="11280" width="19.5" style="2331" customWidth="1"/>
    <col min="11281" max="11281" width="17.375" style="2331" customWidth="1"/>
    <col min="11282" max="11282" width="16.625" style="2331" customWidth="1"/>
    <col min="11283" max="11520" width="9" style="2331"/>
    <col min="11521" max="11521" width="2.625" style="2331" customWidth="1"/>
    <col min="11522" max="11522" width="7.375" style="2331" customWidth="1"/>
    <col min="11523" max="11523" width="18.875" style="2331" bestFit="1" customWidth="1"/>
    <col min="11524" max="11524" width="14.625" style="2331" bestFit="1" customWidth="1"/>
    <col min="11525" max="11525" width="66" style="2331" customWidth="1"/>
    <col min="11526" max="11526" width="7.125" style="2331" customWidth="1"/>
    <col min="11527" max="11528" width="10.375" style="2331" bestFit="1" customWidth="1"/>
    <col min="11529" max="11529" width="13.625" style="2331" bestFit="1" customWidth="1"/>
    <col min="11530" max="11530" width="54" style="2331" customWidth="1"/>
    <col min="11531" max="11531" width="42.125" style="2331" customWidth="1"/>
    <col min="11532" max="11532" width="13.5" style="2331" bestFit="1" customWidth="1"/>
    <col min="11533" max="11533" width="13.625" style="2331" customWidth="1"/>
    <col min="11534" max="11534" width="10" style="2331" bestFit="1" customWidth="1"/>
    <col min="11535" max="11535" width="13.125" style="2331" customWidth="1"/>
    <col min="11536" max="11536" width="19.5" style="2331" customWidth="1"/>
    <col min="11537" max="11537" width="17.375" style="2331" customWidth="1"/>
    <col min="11538" max="11538" width="16.625" style="2331" customWidth="1"/>
    <col min="11539" max="11776" width="9" style="2331"/>
    <col min="11777" max="11777" width="2.625" style="2331" customWidth="1"/>
    <col min="11778" max="11778" width="7.375" style="2331" customWidth="1"/>
    <col min="11779" max="11779" width="18.875" style="2331" bestFit="1" customWidth="1"/>
    <col min="11780" max="11780" width="14.625" style="2331" bestFit="1" customWidth="1"/>
    <col min="11781" max="11781" width="66" style="2331" customWidth="1"/>
    <col min="11782" max="11782" width="7.125" style="2331" customWidth="1"/>
    <col min="11783" max="11784" width="10.375" style="2331" bestFit="1" customWidth="1"/>
    <col min="11785" max="11785" width="13.625" style="2331" bestFit="1" customWidth="1"/>
    <col min="11786" max="11786" width="54" style="2331" customWidth="1"/>
    <col min="11787" max="11787" width="42.125" style="2331" customWidth="1"/>
    <col min="11788" max="11788" width="13.5" style="2331" bestFit="1" customWidth="1"/>
    <col min="11789" max="11789" width="13.625" style="2331" customWidth="1"/>
    <col min="11790" max="11790" width="10" style="2331" bestFit="1" customWidth="1"/>
    <col min="11791" max="11791" width="13.125" style="2331" customWidth="1"/>
    <col min="11792" max="11792" width="19.5" style="2331" customWidth="1"/>
    <col min="11793" max="11793" width="17.375" style="2331" customWidth="1"/>
    <col min="11794" max="11794" width="16.625" style="2331" customWidth="1"/>
    <col min="11795" max="12032" width="9" style="2331"/>
    <col min="12033" max="12033" width="2.625" style="2331" customWidth="1"/>
    <col min="12034" max="12034" width="7.375" style="2331" customWidth="1"/>
    <col min="12035" max="12035" width="18.875" style="2331" bestFit="1" customWidth="1"/>
    <col min="12036" max="12036" width="14.625" style="2331" bestFit="1" customWidth="1"/>
    <col min="12037" max="12037" width="66" style="2331" customWidth="1"/>
    <col min="12038" max="12038" width="7.125" style="2331" customWidth="1"/>
    <col min="12039" max="12040" width="10.375" style="2331" bestFit="1" customWidth="1"/>
    <col min="12041" max="12041" width="13.625" style="2331" bestFit="1" customWidth="1"/>
    <col min="12042" max="12042" width="54" style="2331" customWidth="1"/>
    <col min="12043" max="12043" width="42.125" style="2331" customWidth="1"/>
    <col min="12044" max="12044" width="13.5" style="2331" bestFit="1" customWidth="1"/>
    <col min="12045" max="12045" width="13.625" style="2331" customWidth="1"/>
    <col min="12046" max="12046" width="10" style="2331" bestFit="1" customWidth="1"/>
    <col min="12047" max="12047" width="13.125" style="2331" customWidth="1"/>
    <col min="12048" max="12048" width="19.5" style="2331" customWidth="1"/>
    <col min="12049" max="12049" width="17.375" style="2331" customWidth="1"/>
    <col min="12050" max="12050" width="16.625" style="2331" customWidth="1"/>
    <col min="12051" max="12288" width="9" style="2331"/>
    <col min="12289" max="12289" width="2.625" style="2331" customWidth="1"/>
    <col min="12290" max="12290" width="7.375" style="2331" customWidth="1"/>
    <col min="12291" max="12291" width="18.875" style="2331" bestFit="1" customWidth="1"/>
    <col min="12292" max="12292" width="14.625" style="2331" bestFit="1" customWidth="1"/>
    <col min="12293" max="12293" width="66" style="2331" customWidth="1"/>
    <col min="12294" max="12294" width="7.125" style="2331" customWidth="1"/>
    <col min="12295" max="12296" width="10.375" style="2331" bestFit="1" customWidth="1"/>
    <col min="12297" max="12297" width="13.625" style="2331" bestFit="1" customWidth="1"/>
    <col min="12298" max="12298" width="54" style="2331" customWidth="1"/>
    <col min="12299" max="12299" width="42.125" style="2331" customWidth="1"/>
    <col min="12300" max="12300" width="13.5" style="2331" bestFit="1" customWidth="1"/>
    <col min="12301" max="12301" width="13.625" style="2331" customWidth="1"/>
    <col min="12302" max="12302" width="10" style="2331" bestFit="1" customWidth="1"/>
    <col min="12303" max="12303" width="13.125" style="2331" customWidth="1"/>
    <col min="12304" max="12304" width="19.5" style="2331" customWidth="1"/>
    <col min="12305" max="12305" width="17.375" style="2331" customWidth="1"/>
    <col min="12306" max="12306" width="16.625" style="2331" customWidth="1"/>
    <col min="12307" max="12544" width="9" style="2331"/>
    <col min="12545" max="12545" width="2.625" style="2331" customWidth="1"/>
    <col min="12546" max="12546" width="7.375" style="2331" customWidth="1"/>
    <col min="12547" max="12547" width="18.875" style="2331" bestFit="1" customWidth="1"/>
    <col min="12548" max="12548" width="14.625" style="2331" bestFit="1" customWidth="1"/>
    <col min="12549" max="12549" width="66" style="2331" customWidth="1"/>
    <col min="12550" max="12550" width="7.125" style="2331" customWidth="1"/>
    <col min="12551" max="12552" width="10.375" style="2331" bestFit="1" customWidth="1"/>
    <col min="12553" max="12553" width="13.625" style="2331" bestFit="1" customWidth="1"/>
    <col min="12554" max="12554" width="54" style="2331" customWidth="1"/>
    <col min="12555" max="12555" width="42.125" style="2331" customWidth="1"/>
    <col min="12556" max="12556" width="13.5" style="2331" bestFit="1" customWidth="1"/>
    <col min="12557" max="12557" width="13.625" style="2331" customWidth="1"/>
    <col min="12558" max="12558" width="10" style="2331" bestFit="1" customWidth="1"/>
    <col min="12559" max="12559" width="13.125" style="2331" customWidth="1"/>
    <col min="12560" max="12560" width="19.5" style="2331" customWidth="1"/>
    <col min="12561" max="12561" width="17.375" style="2331" customWidth="1"/>
    <col min="12562" max="12562" width="16.625" style="2331" customWidth="1"/>
    <col min="12563" max="12800" width="9" style="2331"/>
    <col min="12801" max="12801" width="2.625" style="2331" customWidth="1"/>
    <col min="12802" max="12802" width="7.375" style="2331" customWidth="1"/>
    <col min="12803" max="12803" width="18.875" style="2331" bestFit="1" customWidth="1"/>
    <col min="12804" max="12804" width="14.625" style="2331" bestFit="1" customWidth="1"/>
    <col min="12805" max="12805" width="66" style="2331" customWidth="1"/>
    <col min="12806" max="12806" width="7.125" style="2331" customWidth="1"/>
    <col min="12807" max="12808" width="10.375" style="2331" bestFit="1" customWidth="1"/>
    <col min="12809" max="12809" width="13.625" style="2331" bestFit="1" customWidth="1"/>
    <col min="12810" max="12810" width="54" style="2331" customWidth="1"/>
    <col min="12811" max="12811" width="42.125" style="2331" customWidth="1"/>
    <col min="12812" max="12812" width="13.5" style="2331" bestFit="1" customWidth="1"/>
    <col min="12813" max="12813" width="13.625" style="2331" customWidth="1"/>
    <col min="12814" max="12814" width="10" style="2331" bestFit="1" customWidth="1"/>
    <col min="12815" max="12815" width="13.125" style="2331" customWidth="1"/>
    <col min="12816" max="12816" width="19.5" style="2331" customWidth="1"/>
    <col min="12817" max="12817" width="17.375" style="2331" customWidth="1"/>
    <col min="12818" max="12818" width="16.625" style="2331" customWidth="1"/>
    <col min="12819" max="13056" width="9" style="2331"/>
    <col min="13057" max="13057" width="2.625" style="2331" customWidth="1"/>
    <col min="13058" max="13058" width="7.375" style="2331" customWidth="1"/>
    <col min="13059" max="13059" width="18.875" style="2331" bestFit="1" customWidth="1"/>
    <col min="13060" max="13060" width="14.625" style="2331" bestFit="1" customWidth="1"/>
    <col min="13061" max="13061" width="66" style="2331" customWidth="1"/>
    <col min="13062" max="13062" width="7.125" style="2331" customWidth="1"/>
    <col min="13063" max="13064" width="10.375" style="2331" bestFit="1" customWidth="1"/>
    <col min="13065" max="13065" width="13.625" style="2331" bestFit="1" customWidth="1"/>
    <col min="13066" max="13066" width="54" style="2331" customWidth="1"/>
    <col min="13067" max="13067" width="42.125" style="2331" customWidth="1"/>
    <col min="13068" max="13068" width="13.5" style="2331" bestFit="1" customWidth="1"/>
    <col min="13069" max="13069" width="13.625" style="2331" customWidth="1"/>
    <col min="13070" max="13070" width="10" style="2331" bestFit="1" customWidth="1"/>
    <col min="13071" max="13071" width="13.125" style="2331" customWidth="1"/>
    <col min="13072" max="13072" width="19.5" style="2331" customWidth="1"/>
    <col min="13073" max="13073" width="17.375" style="2331" customWidth="1"/>
    <col min="13074" max="13074" width="16.625" style="2331" customWidth="1"/>
    <col min="13075" max="13312" width="9" style="2331"/>
    <col min="13313" max="13313" width="2.625" style="2331" customWidth="1"/>
    <col min="13314" max="13314" width="7.375" style="2331" customWidth="1"/>
    <col min="13315" max="13315" width="18.875" style="2331" bestFit="1" customWidth="1"/>
    <col min="13316" max="13316" width="14.625" style="2331" bestFit="1" customWidth="1"/>
    <col min="13317" max="13317" width="66" style="2331" customWidth="1"/>
    <col min="13318" max="13318" width="7.125" style="2331" customWidth="1"/>
    <col min="13319" max="13320" width="10.375" style="2331" bestFit="1" customWidth="1"/>
    <col min="13321" max="13321" width="13.625" style="2331" bestFit="1" customWidth="1"/>
    <col min="13322" max="13322" width="54" style="2331" customWidth="1"/>
    <col min="13323" max="13323" width="42.125" style="2331" customWidth="1"/>
    <col min="13324" max="13324" width="13.5" style="2331" bestFit="1" customWidth="1"/>
    <col min="13325" max="13325" width="13.625" style="2331" customWidth="1"/>
    <col min="13326" max="13326" width="10" style="2331" bestFit="1" customWidth="1"/>
    <col min="13327" max="13327" width="13.125" style="2331" customWidth="1"/>
    <col min="13328" max="13328" width="19.5" style="2331" customWidth="1"/>
    <col min="13329" max="13329" width="17.375" style="2331" customWidth="1"/>
    <col min="13330" max="13330" width="16.625" style="2331" customWidth="1"/>
    <col min="13331" max="13568" width="9" style="2331"/>
    <col min="13569" max="13569" width="2.625" style="2331" customWidth="1"/>
    <col min="13570" max="13570" width="7.375" style="2331" customWidth="1"/>
    <col min="13571" max="13571" width="18.875" style="2331" bestFit="1" customWidth="1"/>
    <col min="13572" max="13572" width="14.625" style="2331" bestFit="1" customWidth="1"/>
    <col min="13573" max="13573" width="66" style="2331" customWidth="1"/>
    <col min="13574" max="13574" width="7.125" style="2331" customWidth="1"/>
    <col min="13575" max="13576" width="10.375" style="2331" bestFit="1" customWidth="1"/>
    <col min="13577" max="13577" width="13.625" style="2331" bestFit="1" customWidth="1"/>
    <col min="13578" max="13578" width="54" style="2331" customWidth="1"/>
    <col min="13579" max="13579" width="42.125" style="2331" customWidth="1"/>
    <col min="13580" max="13580" width="13.5" style="2331" bestFit="1" customWidth="1"/>
    <col min="13581" max="13581" width="13.625" style="2331" customWidth="1"/>
    <col min="13582" max="13582" width="10" style="2331" bestFit="1" customWidth="1"/>
    <col min="13583" max="13583" width="13.125" style="2331" customWidth="1"/>
    <col min="13584" max="13584" width="19.5" style="2331" customWidth="1"/>
    <col min="13585" max="13585" width="17.375" style="2331" customWidth="1"/>
    <col min="13586" max="13586" width="16.625" style="2331" customWidth="1"/>
    <col min="13587" max="13824" width="9" style="2331"/>
    <col min="13825" max="13825" width="2.625" style="2331" customWidth="1"/>
    <col min="13826" max="13826" width="7.375" style="2331" customWidth="1"/>
    <col min="13827" max="13827" width="18.875" style="2331" bestFit="1" customWidth="1"/>
    <col min="13828" max="13828" width="14.625" style="2331" bestFit="1" customWidth="1"/>
    <col min="13829" max="13829" width="66" style="2331" customWidth="1"/>
    <col min="13830" max="13830" width="7.125" style="2331" customWidth="1"/>
    <col min="13831" max="13832" width="10.375" style="2331" bestFit="1" customWidth="1"/>
    <col min="13833" max="13833" width="13.625" style="2331" bestFit="1" customWidth="1"/>
    <col min="13834" max="13834" width="54" style="2331" customWidth="1"/>
    <col min="13835" max="13835" width="42.125" style="2331" customWidth="1"/>
    <col min="13836" max="13836" width="13.5" style="2331" bestFit="1" customWidth="1"/>
    <col min="13837" max="13837" width="13.625" style="2331" customWidth="1"/>
    <col min="13838" max="13838" width="10" style="2331" bestFit="1" customWidth="1"/>
    <col min="13839" max="13839" width="13.125" style="2331" customWidth="1"/>
    <col min="13840" max="13840" width="19.5" style="2331" customWidth="1"/>
    <col min="13841" max="13841" width="17.375" style="2331" customWidth="1"/>
    <col min="13842" max="13842" width="16.625" style="2331" customWidth="1"/>
    <col min="13843" max="14080" width="9" style="2331"/>
    <col min="14081" max="14081" width="2.625" style="2331" customWidth="1"/>
    <col min="14082" max="14082" width="7.375" style="2331" customWidth="1"/>
    <col min="14083" max="14083" width="18.875" style="2331" bestFit="1" customWidth="1"/>
    <col min="14084" max="14084" width="14.625" style="2331" bestFit="1" customWidth="1"/>
    <col min="14085" max="14085" width="66" style="2331" customWidth="1"/>
    <col min="14086" max="14086" width="7.125" style="2331" customWidth="1"/>
    <col min="14087" max="14088" width="10.375" style="2331" bestFit="1" customWidth="1"/>
    <col min="14089" max="14089" width="13.625" style="2331" bestFit="1" customWidth="1"/>
    <col min="14090" max="14090" width="54" style="2331" customWidth="1"/>
    <col min="14091" max="14091" width="42.125" style="2331" customWidth="1"/>
    <col min="14092" max="14092" width="13.5" style="2331" bestFit="1" customWidth="1"/>
    <col min="14093" max="14093" width="13.625" style="2331" customWidth="1"/>
    <col min="14094" max="14094" width="10" style="2331" bestFit="1" customWidth="1"/>
    <col min="14095" max="14095" width="13.125" style="2331" customWidth="1"/>
    <col min="14096" max="14096" width="19.5" style="2331" customWidth="1"/>
    <col min="14097" max="14097" width="17.375" style="2331" customWidth="1"/>
    <col min="14098" max="14098" width="16.625" style="2331" customWidth="1"/>
    <col min="14099" max="14336" width="9" style="2331"/>
    <col min="14337" max="14337" width="2.625" style="2331" customWidth="1"/>
    <col min="14338" max="14338" width="7.375" style="2331" customWidth="1"/>
    <col min="14339" max="14339" width="18.875" style="2331" bestFit="1" customWidth="1"/>
    <col min="14340" max="14340" width="14.625" style="2331" bestFit="1" customWidth="1"/>
    <col min="14341" max="14341" width="66" style="2331" customWidth="1"/>
    <col min="14342" max="14342" width="7.125" style="2331" customWidth="1"/>
    <col min="14343" max="14344" width="10.375" style="2331" bestFit="1" customWidth="1"/>
    <col min="14345" max="14345" width="13.625" style="2331" bestFit="1" customWidth="1"/>
    <col min="14346" max="14346" width="54" style="2331" customWidth="1"/>
    <col min="14347" max="14347" width="42.125" style="2331" customWidth="1"/>
    <col min="14348" max="14348" width="13.5" style="2331" bestFit="1" customWidth="1"/>
    <col min="14349" max="14349" width="13.625" style="2331" customWidth="1"/>
    <col min="14350" max="14350" width="10" style="2331" bestFit="1" customWidth="1"/>
    <col min="14351" max="14351" width="13.125" style="2331" customWidth="1"/>
    <col min="14352" max="14352" width="19.5" style="2331" customWidth="1"/>
    <col min="14353" max="14353" width="17.375" style="2331" customWidth="1"/>
    <col min="14354" max="14354" width="16.625" style="2331" customWidth="1"/>
    <col min="14355" max="14592" width="9" style="2331"/>
    <col min="14593" max="14593" width="2.625" style="2331" customWidth="1"/>
    <col min="14594" max="14594" width="7.375" style="2331" customWidth="1"/>
    <col min="14595" max="14595" width="18.875" style="2331" bestFit="1" customWidth="1"/>
    <col min="14596" max="14596" width="14.625" style="2331" bestFit="1" customWidth="1"/>
    <col min="14597" max="14597" width="66" style="2331" customWidth="1"/>
    <col min="14598" max="14598" width="7.125" style="2331" customWidth="1"/>
    <col min="14599" max="14600" width="10.375" style="2331" bestFit="1" customWidth="1"/>
    <col min="14601" max="14601" width="13.625" style="2331" bestFit="1" customWidth="1"/>
    <col min="14602" max="14602" width="54" style="2331" customWidth="1"/>
    <col min="14603" max="14603" width="42.125" style="2331" customWidth="1"/>
    <col min="14604" max="14604" width="13.5" style="2331" bestFit="1" customWidth="1"/>
    <col min="14605" max="14605" width="13.625" style="2331" customWidth="1"/>
    <col min="14606" max="14606" width="10" style="2331" bestFit="1" customWidth="1"/>
    <col min="14607" max="14607" width="13.125" style="2331" customWidth="1"/>
    <col min="14608" max="14608" width="19.5" style="2331" customWidth="1"/>
    <col min="14609" max="14609" width="17.375" style="2331" customWidth="1"/>
    <col min="14610" max="14610" width="16.625" style="2331" customWidth="1"/>
    <col min="14611" max="14848" width="9" style="2331"/>
    <col min="14849" max="14849" width="2.625" style="2331" customWidth="1"/>
    <col min="14850" max="14850" width="7.375" style="2331" customWidth="1"/>
    <col min="14851" max="14851" width="18.875" style="2331" bestFit="1" customWidth="1"/>
    <col min="14852" max="14852" width="14.625" style="2331" bestFit="1" customWidth="1"/>
    <col min="14853" max="14853" width="66" style="2331" customWidth="1"/>
    <col min="14854" max="14854" width="7.125" style="2331" customWidth="1"/>
    <col min="14855" max="14856" width="10.375" style="2331" bestFit="1" customWidth="1"/>
    <col min="14857" max="14857" width="13.625" style="2331" bestFit="1" customWidth="1"/>
    <col min="14858" max="14858" width="54" style="2331" customWidth="1"/>
    <col min="14859" max="14859" width="42.125" style="2331" customWidth="1"/>
    <col min="14860" max="14860" width="13.5" style="2331" bestFit="1" customWidth="1"/>
    <col min="14861" max="14861" width="13.625" style="2331" customWidth="1"/>
    <col min="14862" max="14862" width="10" style="2331" bestFit="1" customWidth="1"/>
    <col min="14863" max="14863" width="13.125" style="2331" customWidth="1"/>
    <col min="14864" max="14864" width="19.5" style="2331" customWidth="1"/>
    <col min="14865" max="14865" width="17.375" style="2331" customWidth="1"/>
    <col min="14866" max="14866" width="16.625" style="2331" customWidth="1"/>
    <col min="14867" max="15104" width="9" style="2331"/>
    <col min="15105" max="15105" width="2.625" style="2331" customWidth="1"/>
    <col min="15106" max="15106" width="7.375" style="2331" customWidth="1"/>
    <col min="15107" max="15107" width="18.875" style="2331" bestFit="1" customWidth="1"/>
    <col min="15108" max="15108" width="14.625" style="2331" bestFit="1" customWidth="1"/>
    <col min="15109" max="15109" width="66" style="2331" customWidth="1"/>
    <col min="15110" max="15110" width="7.125" style="2331" customWidth="1"/>
    <col min="15111" max="15112" width="10.375" style="2331" bestFit="1" customWidth="1"/>
    <col min="15113" max="15113" width="13.625" style="2331" bestFit="1" customWidth="1"/>
    <col min="15114" max="15114" width="54" style="2331" customWidth="1"/>
    <col min="15115" max="15115" width="42.125" style="2331" customWidth="1"/>
    <col min="15116" max="15116" width="13.5" style="2331" bestFit="1" customWidth="1"/>
    <col min="15117" max="15117" width="13.625" style="2331" customWidth="1"/>
    <col min="15118" max="15118" width="10" style="2331" bestFit="1" customWidth="1"/>
    <col min="15119" max="15119" width="13.125" style="2331" customWidth="1"/>
    <col min="15120" max="15120" width="19.5" style="2331" customWidth="1"/>
    <col min="15121" max="15121" width="17.375" style="2331" customWidth="1"/>
    <col min="15122" max="15122" width="16.625" style="2331" customWidth="1"/>
    <col min="15123" max="15360" width="9" style="2331"/>
    <col min="15361" max="15361" width="2.625" style="2331" customWidth="1"/>
    <col min="15362" max="15362" width="7.375" style="2331" customWidth="1"/>
    <col min="15363" max="15363" width="18.875" style="2331" bestFit="1" customWidth="1"/>
    <col min="15364" max="15364" width="14.625" style="2331" bestFit="1" customWidth="1"/>
    <col min="15365" max="15365" width="66" style="2331" customWidth="1"/>
    <col min="15366" max="15366" width="7.125" style="2331" customWidth="1"/>
    <col min="15367" max="15368" width="10.375" style="2331" bestFit="1" customWidth="1"/>
    <col min="15369" max="15369" width="13.625" style="2331" bestFit="1" customWidth="1"/>
    <col min="15370" max="15370" width="54" style="2331" customWidth="1"/>
    <col min="15371" max="15371" width="42.125" style="2331" customWidth="1"/>
    <col min="15372" max="15372" width="13.5" style="2331" bestFit="1" customWidth="1"/>
    <col min="15373" max="15373" width="13.625" style="2331" customWidth="1"/>
    <col min="15374" max="15374" width="10" style="2331" bestFit="1" customWidth="1"/>
    <col min="15375" max="15375" width="13.125" style="2331" customWidth="1"/>
    <col min="15376" max="15376" width="19.5" style="2331" customWidth="1"/>
    <col min="15377" max="15377" width="17.375" style="2331" customWidth="1"/>
    <col min="15378" max="15378" width="16.625" style="2331" customWidth="1"/>
    <col min="15379" max="15616" width="9" style="2331"/>
    <col min="15617" max="15617" width="2.625" style="2331" customWidth="1"/>
    <col min="15618" max="15618" width="7.375" style="2331" customWidth="1"/>
    <col min="15619" max="15619" width="18.875" style="2331" bestFit="1" customWidth="1"/>
    <col min="15620" max="15620" width="14.625" style="2331" bestFit="1" customWidth="1"/>
    <col min="15621" max="15621" width="66" style="2331" customWidth="1"/>
    <col min="15622" max="15622" width="7.125" style="2331" customWidth="1"/>
    <col min="15623" max="15624" width="10.375" style="2331" bestFit="1" customWidth="1"/>
    <col min="15625" max="15625" width="13.625" style="2331" bestFit="1" customWidth="1"/>
    <col min="15626" max="15626" width="54" style="2331" customWidth="1"/>
    <col min="15627" max="15627" width="42.125" style="2331" customWidth="1"/>
    <col min="15628" max="15628" width="13.5" style="2331" bestFit="1" customWidth="1"/>
    <col min="15629" max="15629" width="13.625" style="2331" customWidth="1"/>
    <col min="15630" max="15630" width="10" style="2331" bestFit="1" customWidth="1"/>
    <col min="15631" max="15631" width="13.125" style="2331" customWidth="1"/>
    <col min="15632" max="15632" width="19.5" style="2331" customWidth="1"/>
    <col min="15633" max="15633" width="17.375" style="2331" customWidth="1"/>
    <col min="15634" max="15634" width="16.625" style="2331" customWidth="1"/>
    <col min="15635" max="15872" width="9" style="2331"/>
    <col min="15873" max="15873" width="2.625" style="2331" customWidth="1"/>
    <col min="15874" max="15874" width="7.375" style="2331" customWidth="1"/>
    <col min="15875" max="15875" width="18.875" style="2331" bestFit="1" customWidth="1"/>
    <col min="15876" max="15876" width="14.625" style="2331" bestFit="1" customWidth="1"/>
    <col min="15877" max="15877" width="66" style="2331" customWidth="1"/>
    <col min="15878" max="15878" width="7.125" style="2331" customWidth="1"/>
    <col min="15879" max="15880" width="10.375" style="2331" bestFit="1" customWidth="1"/>
    <col min="15881" max="15881" width="13.625" style="2331" bestFit="1" customWidth="1"/>
    <col min="15882" max="15882" width="54" style="2331" customWidth="1"/>
    <col min="15883" max="15883" width="42.125" style="2331" customWidth="1"/>
    <col min="15884" max="15884" width="13.5" style="2331" bestFit="1" customWidth="1"/>
    <col min="15885" max="15885" width="13.625" style="2331" customWidth="1"/>
    <col min="15886" max="15886" width="10" style="2331" bestFit="1" customWidth="1"/>
    <col min="15887" max="15887" width="13.125" style="2331" customWidth="1"/>
    <col min="15888" max="15888" width="19.5" style="2331" customWidth="1"/>
    <col min="15889" max="15889" width="17.375" style="2331" customWidth="1"/>
    <col min="15890" max="15890" width="16.625" style="2331" customWidth="1"/>
    <col min="15891" max="16128" width="9" style="2331"/>
    <col min="16129" max="16129" width="2.625" style="2331" customWidth="1"/>
    <col min="16130" max="16130" width="7.375" style="2331" customWidth="1"/>
    <col min="16131" max="16131" width="18.875" style="2331" bestFit="1" customWidth="1"/>
    <col min="16132" max="16132" width="14.625" style="2331" bestFit="1" customWidth="1"/>
    <col min="16133" max="16133" width="66" style="2331" customWidth="1"/>
    <col min="16134" max="16134" width="7.125" style="2331" customWidth="1"/>
    <col min="16135" max="16136" width="10.375" style="2331" bestFit="1" customWidth="1"/>
    <col min="16137" max="16137" width="13.625" style="2331" bestFit="1" customWidth="1"/>
    <col min="16138" max="16138" width="54" style="2331" customWidth="1"/>
    <col min="16139" max="16139" width="42.125" style="2331" customWidth="1"/>
    <col min="16140" max="16140" width="13.5" style="2331" bestFit="1" customWidth="1"/>
    <col min="16141" max="16141" width="13.625" style="2331" customWidth="1"/>
    <col min="16142" max="16142" width="10" style="2331" bestFit="1" customWidth="1"/>
    <col min="16143" max="16143" width="13.125" style="2331" customWidth="1"/>
    <col min="16144" max="16144" width="19.5" style="2331" customWidth="1"/>
    <col min="16145" max="16145" width="17.375" style="2331" customWidth="1"/>
    <col min="16146" max="16146" width="16.625" style="2331" customWidth="1"/>
    <col min="16147" max="16384" width="9" style="2331"/>
  </cols>
  <sheetData>
    <row r="2" spans="2:18" ht="20.100000000000001" customHeight="1">
      <c r="B2" s="2322" t="s">
        <v>0</v>
      </c>
      <c r="C2" s="2322"/>
      <c r="D2" s="2322"/>
      <c r="E2" s="2323" t="s">
        <v>3099</v>
      </c>
      <c r="G2" s="2325" t="s">
        <v>2</v>
      </c>
      <c r="H2" s="2326"/>
      <c r="I2" s="2327"/>
      <c r="J2" s="2328">
        <f>SUM(H:H)</f>
        <v>1992180</v>
      </c>
    </row>
    <row r="3" spans="2:18" ht="20.100000000000001" customHeight="1">
      <c r="B3" s="2322" t="s">
        <v>3</v>
      </c>
      <c r="C3" s="2322"/>
      <c r="D3" s="2322"/>
      <c r="E3" s="2323" t="s">
        <v>9152</v>
      </c>
    </row>
    <row r="4" spans="2:18" ht="20.100000000000001" customHeight="1">
      <c r="B4" s="2322" t="s">
        <v>5</v>
      </c>
      <c r="C4" s="2322"/>
      <c r="D4" s="2322"/>
      <c r="E4" s="2323">
        <v>181114</v>
      </c>
      <c r="G4" s="2335"/>
      <c r="H4" s="2335"/>
      <c r="I4" s="2329"/>
      <c r="J4" s="2331"/>
      <c r="L4" s="2336"/>
      <c r="M4" s="2332"/>
      <c r="O4" s="2331"/>
      <c r="P4" s="2330"/>
    </row>
    <row r="5" spans="2:18" ht="20.100000000000001" customHeight="1">
      <c r="B5" s="2322" t="s">
        <v>6</v>
      </c>
      <c r="C5" s="2322"/>
      <c r="D5" s="2322"/>
      <c r="E5" s="2337">
        <v>44132</v>
      </c>
      <c r="G5" s="2335"/>
      <c r="H5" s="2335"/>
      <c r="I5" s="2329"/>
      <c r="J5" s="2331"/>
      <c r="L5" s="2336"/>
      <c r="M5" s="2332"/>
      <c r="O5" s="2331"/>
      <c r="P5" s="2330"/>
    </row>
    <row r="6" spans="2:18" ht="20.100000000000001" customHeight="1">
      <c r="B6" s="2322" t="s">
        <v>7</v>
      </c>
      <c r="C6" s="2322"/>
      <c r="D6" s="2322"/>
      <c r="E6" s="2337"/>
    </row>
    <row r="8" spans="2:18" s="2329" customFormat="1" ht="19.5" customHeight="1">
      <c r="B8" s="2338" t="s">
        <v>8</v>
      </c>
      <c r="C8" s="2339" t="s">
        <v>9</v>
      </c>
      <c r="D8" s="2339" t="s">
        <v>10</v>
      </c>
      <c r="E8" s="2340" t="s">
        <v>11</v>
      </c>
      <c r="F8" s="2341" t="s">
        <v>12</v>
      </c>
      <c r="G8" s="2342" t="s">
        <v>13</v>
      </c>
      <c r="H8" s="2343" t="s">
        <v>14</v>
      </c>
      <c r="I8" s="2344" t="s">
        <v>15</v>
      </c>
      <c r="J8" s="2345" t="s">
        <v>16</v>
      </c>
      <c r="K8" s="2345" t="s">
        <v>17</v>
      </c>
      <c r="L8" s="2345" t="s">
        <v>18</v>
      </c>
      <c r="M8" s="2338" t="s">
        <v>19</v>
      </c>
      <c r="N8" s="2338" t="s">
        <v>20</v>
      </c>
      <c r="O8" s="2345" t="s">
        <v>21</v>
      </c>
      <c r="P8" s="2346" t="s">
        <v>22</v>
      </c>
      <c r="Q8" s="2347" t="s">
        <v>23</v>
      </c>
    </row>
    <row r="9" spans="2:18" s="2329" customFormat="1" ht="18" customHeight="1">
      <c r="B9" s="2348">
        <v>1</v>
      </c>
      <c r="C9" s="2349" t="s">
        <v>2849</v>
      </c>
      <c r="D9" s="2349" t="s">
        <v>2849</v>
      </c>
      <c r="E9" s="2350" t="s">
        <v>9153</v>
      </c>
      <c r="F9" s="2351">
        <v>2</v>
      </c>
      <c r="G9" s="2352">
        <v>871500</v>
      </c>
      <c r="H9" s="2352">
        <f>F9*G9</f>
        <v>1743000</v>
      </c>
      <c r="I9" s="2353"/>
      <c r="J9" s="2350"/>
      <c r="K9" s="2354"/>
      <c r="L9" s="2355"/>
      <c r="M9" s="2356">
        <v>44112</v>
      </c>
      <c r="N9" s="2355"/>
      <c r="O9" s="2357">
        <v>44132</v>
      </c>
      <c r="P9" s="2356">
        <v>44133</v>
      </c>
      <c r="Q9" s="2358">
        <v>44133</v>
      </c>
      <c r="R9" s="2359"/>
    </row>
    <row r="10" spans="2:18" ht="18" customHeight="1">
      <c r="B10" s="2338">
        <v>2</v>
      </c>
      <c r="C10" s="2360" t="s">
        <v>2849</v>
      </c>
      <c r="D10" s="2360" t="s">
        <v>2849</v>
      </c>
      <c r="E10" s="2361" t="s">
        <v>9154</v>
      </c>
      <c r="F10" s="2362">
        <v>2</v>
      </c>
      <c r="G10" s="2363">
        <v>7000</v>
      </c>
      <c r="H10" s="2363">
        <f t="shared" ref="H10:H19" si="0">F10*G10</f>
        <v>14000</v>
      </c>
      <c r="I10" s="2364"/>
      <c r="J10" s="2365"/>
      <c r="K10" s="2366"/>
      <c r="L10" s="2355"/>
      <c r="M10" s="2356">
        <v>44112</v>
      </c>
      <c r="N10" s="2355"/>
      <c r="O10" s="2357">
        <v>44132</v>
      </c>
      <c r="P10" s="2356">
        <v>44133</v>
      </c>
      <c r="Q10" s="2358">
        <v>44133</v>
      </c>
      <c r="R10" s="2367"/>
    </row>
    <row r="11" spans="2:18" ht="18" customHeight="1">
      <c r="B11" s="2348">
        <v>3</v>
      </c>
      <c r="C11" s="2360" t="s">
        <v>2849</v>
      </c>
      <c r="D11" s="2360" t="s">
        <v>2849</v>
      </c>
      <c r="E11" s="2353" t="s">
        <v>9155</v>
      </c>
      <c r="F11" s="2353">
        <v>2</v>
      </c>
      <c r="G11" s="2368">
        <v>16500</v>
      </c>
      <c r="H11" s="2352">
        <v>16500</v>
      </c>
      <c r="I11" s="2353"/>
      <c r="J11" s="2353" t="s">
        <v>9156</v>
      </c>
      <c r="K11" s="2354" t="s">
        <v>9157</v>
      </c>
      <c r="L11" s="2359"/>
      <c r="M11" s="2356">
        <v>44112</v>
      </c>
      <c r="N11" s="2367"/>
      <c r="O11" s="2357">
        <v>44132</v>
      </c>
      <c r="P11" s="2356">
        <v>44133</v>
      </c>
      <c r="Q11" s="2358">
        <v>44133</v>
      </c>
      <c r="R11" s="2367"/>
    </row>
    <row r="12" spans="2:18" ht="18" customHeight="1">
      <c r="B12" s="2348">
        <v>4</v>
      </c>
      <c r="C12" s="2349" t="s">
        <v>2849</v>
      </c>
      <c r="D12" s="2349" t="s">
        <v>2849</v>
      </c>
      <c r="E12" s="2350" t="s">
        <v>9158</v>
      </c>
      <c r="F12" s="2351">
        <v>2</v>
      </c>
      <c r="G12" s="2352">
        <v>49000</v>
      </c>
      <c r="H12" s="2352">
        <f t="shared" si="0"/>
        <v>98000</v>
      </c>
      <c r="I12" s="2353"/>
      <c r="J12" s="2350"/>
      <c r="K12" s="2354"/>
      <c r="L12" s="2355"/>
      <c r="M12" s="2356">
        <v>44112</v>
      </c>
      <c r="N12" s="2355"/>
      <c r="O12" s="2357">
        <v>44132</v>
      </c>
      <c r="P12" s="2356">
        <v>44133</v>
      </c>
      <c r="Q12" s="2358">
        <v>44133</v>
      </c>
      <c r="R12" s="2367"/>
    </row>
    <row r="13" spans="2:18" s="2329" customFormat="1" ht="18" customHeight="1">
      <c r="B13" s="2348">
        <v>5</v>
      </c>
      <c r="C13" s="2349" t="s">
        <v>2849</v>
      </c>
      <c r="D13" s="2349" t="s">
        <v>2849</v>
      </c>
      <c r="E13" s="2350" t="s">
        <v>9159</v>
      </c>
      <c r="F13" s="2351">
        <v>2</v>
      </c>
      <c r="G13" s="2352">
        <v>46000</v>
      </c>
      <c r="H13" s="2352">
        <f t="shared" si="0"/>
        <v>92000</v>
      </c>
      <c r="I13" s="2353"/>
      <c r="J13" s="2350"/>
      <c r="K13" s="2354"/>
      <c r="L13" s="2355"/>
      <c r="M13" s="2356">
        <v>44112</v>
      </c>
      <c r="N13" s="2355"/>
      <c r="O13" s="2357">
        <v>44132</v>
      </c>
      <c r="P13" s="2356">
        <v>44133</v>
      </c>
      <c r="Q13" s="2358">
        <v>44133</v>
      </c>
      <c r="R13" s="2359"/>
    </row>
    <row r="14" spans="2:18" s="2329" customFormat="1" ht="18" customHeight="1">
      <c r="B14" s="2348">
        <v>6</v>
      </c>
      <c r="C14" s="2349" t="s">
        <v>2849</v>
      </c>
      <c r="D14" s="2349" t="s">
        <v>2849</v>
      </c>
      <c r="E14" s="2353" t="s">
        <v>9160</v>
      </c>
      <c r="F14" s="2351">
        <v>2</v>
      </c>
      <c r="G14" s="2369">
        <v>42000</v>
      </c>
      <c r="H14" s="2352">
        <f t="shared" si="0"/>
        <v>84000</v>
      </c>
      <c r="I14" s="2353"/>
      <c r="J14" s="2353"/>
      <c r="K14" s="2354"/>
      <c r="L14" s="2355"/>
      <c r="M14" s="2356">
        <v>44112</v>
      </c>
      <c r="N14" s="2355"/>
      <c r="O14" s="2357">
        <v>44132</v>
      </c>
      <c r="P14" s="2356">
        <v>44133</v>
      </c>
      <c r="Q14" s="2358">
        <v>44133</v>
      </c>
      <c r="R14" s="2359"/>
    </row>
    <row r="15" spans="2:18" s="2329" customFormat="1" ht="18" customHeight="1">
      <c r="B15" s="2348">
        <v>7</v>
      </c>
      <c r="C15" s="2349" t="s">
        <v>2849</v>
      </c>
      <c r="D15" s="2349" t="s">
        <v>2849</v>
      </c>
      <c r="E15" s="2353" t="s">
        <v>9161</v>
      </c>
      <c r="F15" s="2351">
        <v>2</v>
      </c>
      <c r="G15" s="2369">
        <v>12000</v>
      </c>
      <c r="H15" s="2352">
        <f t="shared" si="0"/>
        <v>24000</v>
      </c>
      <c r="I15" s="2353"/>
      <c r="J15" s="2353"/>
      <c r="K15" s="2354"/>
      <c r="L15" s="2355"/>
      <c r="M15" s="2356">
        <v>44112</v>
      </c>
      <c r="N15" s="2355"/>
      <c r="O15" s="2357">
        <v>44132</v>
      </c>
      <c r="P15" s="2356">
        <v>44133</v>
      </c>
      <c r="Q15" s="2358">
        <v>44133</v>
      </c>
      <c r="R15" s="2359"/>
    </row>
    <row r="16" spans="2:18" s="2329" customFormat="1" ht="18" customHeight="1">
      <c r="B16" s="2348">
        <v>8</v>
      </c>
      <c r="C16" s="2349" t="s">
        <v>2849</v>
      </c>
      <c r="D16" s="2349" t="s">
        <v>2849</v>
      </c>
      <c r="E16" s="2353" t="s">
        <v>9162</v>
      </c>
      <c r="F16" s="2351">
        <v>2</v>
      </c>
      <c r="G16" s="2369">
        <v>17000</v>
      </c>
      <c r="H16" s="2352">
        <f t="shared" si="0"/>
        <v>34000</v>
      </c>
      <c r="I16" s="2353"/>
      <c r="J16" s="2353"/>
      <c r="K16" s="2354"/>
      <c r="L16" s="2355"/>
      <c r="M16" s="2356">
        <v>44112</v>
      </c>
      <c r="N16" s="2355"/>
      <c r="O16" s="2357">
        <v>44132</v>
      </c>
      <c r="P16" s="2356">
        <v>44133</v>
      </c>
      <c r="Q16" s="2358">
        <v>44133</v>
      </c>
      <c r="R16" s="2370"/>
    </row>
    <row r="17" spans="2:18" ht="18" customHeight="1">
      <c r="B17" s="2348">
        <v>9</v>
      </c>
      <c r="C17" s="2348" t="s">
        <v>9163</v>
      </c>
      <c r="D17" s="2348"/>
      <c r="E17" s="2353" t="s">
        <v>9164</v>
      </c>
      <c r="F17" s="2353"/>
      <c r="G17" s="2368"/>
      <c r="H17" s="2368"/>
      <c r="I17" s="2353"/>
      <c r="J17" s="2353"/>
      <c r="K17" s="2354"/>
      <c r="L17" s="2359"/>
      <c r="M17" s="2356"/>
      <c r="N17" s="2367"/>
      <c r="O17" s="2371"/>
      <c r="P17" s="2356"/>
      <c r="Q17" s="2372"/>
      <c r="R17" s="2367"/>
    </row>
    <row r="18" spans="2:18" ht="18" customHeight="1">
      <c r="B18" s="2348">
        <v>10</v>
      </c>
      <c r="C18" s="2349" t="s">
        <v>2849</v>
      </c>
      <c r="D18" s="2349" t="s">
        <v>2849</v>
      </c>
      <c r="E18" s="2350" t="s">
        <v>741</v>
      </c>
      <c r="F18" s="2351">
        <v>2</v>
      </c>
      <c r="G18" s="2352">
        <v>5000</v>
      </c>
      <c r="H18" s="2352">
        <f>F18*G18</f>
        <v>10000</v>
      </c>
      <c r="I18" s="2353"/>
      <c r="J18" s="2350"/>
      <c r="K18" s="2354"/>
      <c r="L18" s="2355"/>
      <c r="M18" s="2356">
        <v>44109</v>
      </c>
      <c r="N18" s="2355"/>
      <c r="O18" s="2357"/>
      <c r="P18" s="2356"/>
      <c r="Q18" s="2358"/>
      <c r="R18" s="2367"/>
    </row>
    <row r="19" spans="2:18" s="2329" customFormat="1" ht="18" customHeight="1">
      <c r="B19" s="2348">
        <v>11</v>
      </c>
      <c r="C19" s="2349" t="s">
        <v>2849</v>
      </c>
      <c r="D19" s="2349" t="s">
        <v>2849</v>
      </c>
      <c r="E19" s="2353" t="s">
        <v>9165</v>
      </c>
      <c r="F19" s="2351">
        <v>1</v>
      </c>
      <c r="G19" s="2369">
        <v>-169000</v>
      </c>
      <c r="H19" s="2352">
        <f t="shared" si="0"/>
        <v>-169000</v>
      </c>
      <c r="I19" s="2353"/>
      <c r="J19" s="2353"/>
      <c r="K19" s="2354"/>
      <c r="L19" s="2355"/>
      <c r="M19" s="2356">
        <v>44109</v>
      </c>
      <c r="N19" s="2355"/>
      <c r="O19" s="2357"/>
      <c r="P19" s="2356"/>
      <c r="Q19" s="2358"/>
      <c r="R19" s="2358"/>
    </row>
    <row r="20" spans="2:18" ht="18" customHeight="1">
      <c r="B20" s="2348"/>
      <c r="C20" s="2348"/>
      <c r="D20" s="2348"/>
      <c r="E20" s="2353"/>
      <c r="F20" s="2353"/>
      <c r="G20" s="2368"/>
      <c r="H20" s="2368"/>
      <c r="I20" s="2353"/>
      <c r="J20" s="2353"/>
      <c r="K20" s="2354"/>
      <c r="L20" s="2359"/>
      <c r="M20" s="2356"/>
      <c r="N20" s="2367"/>
      <c r="O20" s="2371"/>
      <c r="P20" s="2356"/>
      <c r="Q20" s="2372"/>
      <c r="R20" s="2367"/>
    </row>
    <row r="21" spans="2:18" ht="18" customHeight="1">
      <c r="B21" s="2348"/>
      <c r="C21" s="2348" t="s">
        <v>9166</v>
      </c>
      <c r="D21" s="2348" t="s">
        <v>9166</v>
      </c>
      <c r="E21" s="2353" t="s">
        <v>6105</v>
      </c>
      <c r="F21" s="2353">
        <v>2</v>
      </c>
      <c r="G21" s="2353">
        <v>3030</v>
      </c>
      <c r="H21" s="2353">
        <v>6060</v>
      </c>
      <c r="I21" s="2353"/>
      <c r="J21" s="2353" t="s">
        <v>6106</v>
      </c>
      <c r="K21" s="2354" t="s">
        <v>9167</v>
      </c>
      <c r="L21" s="2359"/>
      <c r="M21" s="2356">
        <v>44111</v>
      </c>
      <c r="N21" s="2367"/>
      <c r="O21" s="2371"/>
      <c r="P21" s="2371">
        <v>44116</v>
      </c>
      <c r="Q21" s="2372">
        <v>44116</v>
      </c>
      <c r="R21" s="2367"/>
    </row>
    <row r="22" spans="2:18" ht="18" customHeight="1">
      <c r="B22" s="2348"/>
      <c r="C22" s="2348" t="s">
        <v>9166</v>
      </c>
      <c r="D22" s="2348" t="s">
        <v>9166</v>
      </c>
      <c r="E22" s="2353" t="s">
        <v>582</v>
      </c>
      <c r="F22" s="2353">
        <v>2</v>
      </c>
      <c r="G22" s="2353">
        <v>240</v>
      </c>
      <c r="H22" s="2353">
        <v>480</v>
      </c>
      <c r="I22" s="2353"/>
      <c r="J22" s="2353" t="s">
        <v>385</v>
      </c>
      <c r="K22" s="2354" t="s">
        <v>9167</v>
      </c>
      <c r="L22" s="2359"/>
      <c r="M22" s="2356">
        <v>44111</v>
      </c>
      <c r="N22" s="2367"/>
      <c r="O22" s="2371"/>
      <c r="P22" s="2371">
        <v>44116</v>
      </c>
      <c r="Q22" s="2372">
        <v>44116</v>
      </c>
      <c r="R22" s="2367"/>
    </row>
    <row r="23" spans="2:18" ht="18" customHeight="1">
      <c r="B23" s="2348"/>
      <c r="C23" s="2348" t="s">
        <v>9166</v>
      </c>
      <c r="D23" s="2348" t="s">
        <v>9166</v>
      </c>
      <c r="E23" s="2353" t="s">
        <v>6571</v>
      </c>
      <c r="F23" s="2353">
        <v>2</v>
      </c>
      <c r="G23" s="2353">
        <v>1360</v>
      </c>
      <c r="H23" s="2353">
        <v>2720</v>
      </c>
      <c r="I23" s="2353"/>
      <c r="J23" s="2353" t="s">
        <v>6572</v>
      </c>
      <c r="K23" s="2354" t="s">
        <v>9167</v>
      </c>
      <c r="L23" s="2359"/>
      <c r="M23" s="2356">
        <v>44111</v>
      </c>
      <c r="N23" s="2367"/>
      <c r="O23" s="2371"/>
      <c r="P23" s="2371">
        <v>44116</v>
      </c>
      <c r="Q23" s="2372">
        <v>44116</v>
      </c>
      <c r="R23" s="2367"/>
    </row>
    <row r="24" spans="2:18" ht="18" customHeight="1">
      <c r="B24" s="2348"/>
      <c r="C24" s="2348" t="s">
        <v>9168</v>
      </c>
      <c r="D24" s="2348" t="s">
        <v>9168</v>
      </c>
      <c r="E24" s="2353" t="s">
        <v>9169</v>
      </c>
      <c r="F24" s="2353">
        <v>2</v>
      </c>
      <c r="G24" s="2368">
        <v>5300</v>
      </c>
      <c r="H24" s="2368">
        <v>10600</v>
      </c>
      <c r="I24" s="2353"/>
      <c r="J24" s="2353" t="s">
        <v>9169</v>
      </c>
      <c r="K24" s="2354"/>
      <c r="L24" s="2359"/>
      <c r="M24" s="2356">
        <v>44132</v>
      </c>
      <c r="N24" s="2367"/>
      <c r="O24" s="2371"/>
      <c r="P24" s="2371"/>
      <c r="Q24" s="2372"/>
      <c r="R24" s="2373">
        <v>44137</v>
      </c>
    </row>
    <row r="25" spans="2:18" ht="18" customHeight="1">
      <c r="B25" s="2348"/>
      <c r="C25" s="2348" t="s">
        <v>9168</v>
      </c>
      <c r="D25" s="2348" t="s">
        <v>9168</v>
      </c>
      <c r="E25" s="2353" t="s">
        <v>9170</v>
      </c>
      <c r="F25" s="2353">
        <v>2</v>
      </c>
      <c r="G25" s="2368">
        <v>6200</v>
      </c>
      <c r="H25" s="2368">
        <v>12400</v>
      </c>
      <c r="I25" s="2353"/>
      <c r="J25" s="2353" t="s">
        <v>9171</v>
      </c>
      <c r="K25" s="2354"/>
      <c r="L25" s="2359"/>
      <c r="M25" s="2356">
        <v>44132</v>
      </c>
      <c r="N25" s="2367"/>
      <c r="O25" s="2371"/>
      <c r="P25" s="2371"/>
      <c r="Q25" s="2372"/>
      <c r="R25" s="2373">
        <v>44137</v>
      </c>
    </row>
    <row r="26" spans="2:18" ht="18" customHeight="1">
      <c r="B26" s="2348"/>
      <c r="C26" s="2348" t="s">
        <v>9166</v>
      </c>
      <c r="D26" s="2348" t="s">
        <v>9166</v>
      </c>
      <c r="E26" s="2353" t="s">
        <v>9172</v>
      </c>
      <c r="F26" s="2353">
        <v>2</v>
      </c>
      <c r="G26" s="2353">
        <v>1610</v>
      </c>
      <c r="H26" s="2353">
        <v>3220</v>
      </c>
      <c r="I26" s="2353"/>
      <c r="J26" s="2353" t="s">
        <v>9173</v>
      </c>
      <c r="K26" s="2354" t="s">
        <v>9167</v>
      </c>
      <c r="L26" s="2355"/>
      <c r="M26" s="2356">
        <v>44111</v>
      </c>
      <c r="N26" s="2355"/>
      <c r="O26" s="2374"/>
      <c r="P26" s="2371">
        <v>44116</v>
      </c>
      <c r="Q26" s="2372">
        <v>44116</v>
      </c>
      <c r="R26" s="2367"/>
    </row>
    <row r="27" spans="2:18" ht="18" customHeight="1">
      <c r="B27" s="2348"/>
      <c r="C27" s="2348"/>
      <c r="D27" s="2348"/>
      <c r="E27" s="2353"/>
      <c r="F27" s="2353"/>
      <c r="G27" s="2368"/>
      <c r="H27" s="2368"/>
      <c r="I27" s="2353"/>
      <c r="J27" s="2353"/>
      <c r="K27" s="2354"/>
      <c r="L27" s="2355"/>
      <c r="M27" s="2356"/>
      <c r="N27" s="2355"/>
      <c r="O27" s="2374"/>
      <c r="P27" s="2356"/>
      <c r="Q27" s="2358"/>
      <c r="R27" s="2367"/>
    </row>
    <row r="28" spans="2:18" s="2385" customFormat="1" ht="18" customHeight="1">
      <c r="B28" s="2375"/>
      <c r="C28" s="2375" t="s">
        <v>9168</v>
      </c>
      <c r="D28" s="2375" t="s">
        <v>9168</v>
      </c>
      <c r="E28" s="2376" t="s">
        <v>9174</v>
      </c>
      <c r="F28" s="2376">
        <v>2</v>
      </c>
      <c r="G28" s="2377">
        <v>5100</v>
      </c>
      <c r="H28" s="2377">
        <f>F28*G28</f>
        <v>10200</v>
      </c>
      <c r="I28" s="2376"/>
      <c r="J28" s="2376" t="s">
        <v>9174</v>
      </c>
      <c r="K28" s="2378"/>
      <c r="L28" s="2379"/>
      <c r="M28" s="2380">
        <v>44140</v>
      </c>
      <c r="N28" s="2381"/>
      <c r="O28" s="2382">
        <v>44146</v>
      </c>
      <c r="P28" s="2380"/>
      <c r="Q28" s="2383">
        <v>44145</v>
      </c>
      <c r="R28" s="2384"/>
    </row>
    <row r="29" spans="2:18" s="2329" customFormat="1" ht="18" customHeight="1">
      <c r="B29" s="2348"/>
      <c r="C29" s="2348"/>
      <c r="D29" s="2348"/>
      <c r="E29" s="2353"/>
      <c r="F29" s="2353"/>
      <c r="G29" s="2368"/>
      <c r="H29" s="2368"/>
      <c r="I29" s="2353"/>
      <c r="J29" s="2353"/>
      <c r="K29" s="2354"/>
      <c r="L29" s="2355"/>
      <c r="M29" s="2356"/>
      <c r="N29" s="2355"/>
      <c r="O29" s="2374"/>
      <c r="P29" s="2356"/>
      <c r="Q29" s="2358"/>
      <c r="R29" s="2359"/>
    </row>
    <row r="30" spans="2:18" s="2329" customFormat="1" ht="18" customHeight="1">
      <c r="B30" s="2348"/>
      <c r="C30" s="2348"/>
      <c r="D30" s="2348"/>
      <c r="E30" s="2353"/>
      <c r="F30" s="2353"/>
      <c r="G30" s="2368"/>
      <c r="H30" s="2368"/>
      <c r="I30" s="2353"/>
      <c r="J30" s="2353"/>
      <c r="K30" s="2354"/>
      <c r="L30" s="2355"/>
      <c r="M30" s="2356"/>
      <c r="N30" s="2355"/>
      <c r="O30" s="2374"/>
      <c r="P30" s="2386"/>
      <c r="Q30" s="2358"/>
      <c r="R30" s="2359"/>
    </row>
    <row r="31" spans="2:18" s="2329" customFormat="1" ht="18" customHeight="1">
      <c r="B31" s="2348"/>
      <c r="C31" s="2348"/>
      <c r="D31" s="2348"/>
      <c r="E31" s="2353"/>
      <c r="F31" s="2353"/>
      <c r="G31" s="2368"/>
      <c r="H31" s="2368"/>
      <c r="I31" s="2353"/>
      <c r="J31" s="2353"/>
      <c r="K31" s="2354"/>
      <c r="L31" s="2355"/>
      <c r="M31" s="2356"/>
      <c r="N31" s="2355"/>
      <c r="O31" s="2374"/>
      <c r="P31" s="2386"/>
      <c r="Q31" s="2358"/>
      <c r="R31" s="2359"/>
    </row>
    <row r="32" spans="2:18" s="2393" customFormat="1" ht="18" customHeight="1">
      <c r="B32" s="2387"/>
      <c r="C32" s="2349"/>
      <c r="D32" s="2349"/>
      <c r="E32" s="2350"/>
      <c r="F32" s="2354"/>
      <c r="G32" s="2388"/>
      <c r="H32" s="2368"/>
      <c r="I32" s="2389"/>
      <c r="J32" s="2350"/>
      <c r="K32" s="2387"/>
      <c r="L32" s="2387"/>
      <c r="M32" s="2390"/>
      <c r="N32" s="2391"/>
      <c r="O32" s="2392"/>
      <c r="P32" s="2390"/>
      <c r="Q32" s="2358"/>
      <c r="R32" s="2391"/>
    </row>
    <row r="33" ht="18" customHeight="1"/>
  </sheetData>
  <mergeCells count="6">
    <mergeCell ref="B2:D2"/>
    <mergeCell ref="G2:I2"/>
    <mergeCell ref="B3:D3"/>
    <mergeCell ref="B4:D4"/>
    <mergeCell ref="B5:D5"/>
    <mergeCell ref="B6:D6"/>
  </mergeCells>
  <phoneticPr fontId="4"/>
  <dataValidations count="1">
    <dataValidation imeMode="hiragana" allowBlank="1" showInputMessage="1" showErrorMessage="1" sqref="J65549:J65550 JF65549:JF65550 TB65549:TB65550 ACX65549:ACX65550 AMT65549:AMT65550 AWP65549:AWP65550 BGL65549:BGL65550 BQH65549:BQH65550 CAD65549:CAD65550 CJZ65549:CJZ65550 CTV65549:CTV65550 DDR65549:DDR65550 DNN65549:DNN65550 DXJ65549:DXJ65550 EHF65549:EHF65550 ERB65549:ERB65550 FAX65549:FAX65550 FKT65549:FKT65550 FUP65549:FUP65550 GEL65549:GEL65550 GOH65549:GOH65550 GYD65549:GYD65550 HHZ65549:HHZ65550 HRV65549:HRV65550 IBR65549:IBR65550 ILN65549:ILN65550 IVJ65549:IVJ65550 JFF65549:JFF65550 JPB65549:JPB65550 JYX65549:JYX65550 KIT65549:KIT65550 KSP65549:KSP65550 LCL65549:LCL65550 LMH65549:LMH65550 LWD65549:LWD65550 MFZ65549:MFZ65550 MPV65549:MPV65550 MZR65549:MZR65550 NJN65549:NJN65550 NTJ65549:NTJ65550 ODF65549:ODF65550 ONB65549:ONB65550 OWX65549:OWX65550 PGT65549:PGT65550 PQP65549:PQP65550 QAL65549:QAL65550 QKH65549:QKH65550 QUD65549:QUD65550 RDZ65549:RDZ65550 RNV65549:RNV65550 RXR65549:RXR65550 SHN65549:SHN65550 SRJ65549:SRJ65550 TBF65549:TBF65550 TLB65549:TLB65550 TUX65549:TUX65550 UET65549:UET65550 UOP65549:UOP65550 UYL65549:UYL65550 VIH65549:VIH65550 VSD65549:VSD65550 WBZ65549:WBZ65550 WLV65549:WLV65550 WVR65549:WVR65550 J131085:J131086 JF131085:JF131086 TB131085:TB131086 ACX131085:ACX131086 AMT131085:AMT131086 AWP131085:AWP131086 BGL131085:BGL131086 BQH131085:BQH131086 CAD131085:CAD131086 CJZ131085:CJZ131086 CTV131085:CTV131086 DDR131085:DDR131086 DNN131085:DNN131086 DXJ131085:DXJ131086 EHF131085:EHF131086 ERB131085:ERB131086 FAX131085:FAX131086 FKT131085:FKT131086 FUP131085:FUP131086 GEL131085:GEL131086 GOH131085:GOH131086 GYD131085:GYD131086 HHZ131085:HHZ131086 HRV131085:HRV131086 IBR131085:IBR131086 ILN131085:ILN131086 IVJ131085:IVJ131086 JFF131085:JFF131086 JPB131085:JPB131086 JYX131085:JYX131086 KIT131085:KIT131086 KSP131085:KSP131086 LCL131085:LCL131086 LMH131085:LMH131086 LWD131085:LWD131086 MFZ131085:MFZ131086 MPV131085:MPV131086 MZR131085:MZR131086 NJN131085:NJN131086 NTJ131085:NTJ131086 ODF131085:ODF131086 ONB131085:ONB131086 OWX131085:OWX131086 PGT131085:PGT131086 PQP131085:PQP131086 QAL131085:QAL131086 QKH131085:QKH131086 QUD131085:QUD131086 RDZ131085:RDZ131086 RNV131085:RNV131086 RXR131085:RXR131086 SHN131085:SHN131086 SRJ131085:SRJ131086 TBF131085:TBF131086 TLB131085:TLB131086 TUX131085:TUX131086 UET131085:UET131086 UOP131085:UOP131086 UYL131085:UYL131086 VIH131085:VIH131086 VSD131085:VSD131086 WBZ131085:WBZ131086 WLV131085:WLV131086 WVR131085:WVR131086 J196621:J196622 JF196621:JF196622 TB196621:TB196622 ACX196621:ACX196622 AMT196621:AMT196622 AWP196621:AWP196622 BGL196621:BGL196622 BQH196621:BQH196622 CAD196621:CAD196622 CJZ196621:CJZ196622 CTV196621:CTV196622 DDR196621:DDR196622 DNN196621:DNN196622 DXJ196621:DXJ196622 EHF196621:EHF196622 ERB196621:ERB196622 FAX196621:FAX196622 FKT196621:FKT196622 FUP196621:FUP196622 GEL196621:GEL196622 GOH196621:GOH196622 GYD196621:GYD196622 HHZ196621:HHZ196622 HRV196621:HRV196622 IBR196621:IBR196622 ILN196621:ILN196622 IVJ196621:IVJ196622 JFF196621:JFF196622 JPB196621:JPB196622 JYX196621:JYX196622 KIT196621:KIT196622 KSP196621:KSP196622 LCL196621:LCL196622 LMH196621:LMH196622 LWD196621:LWD196622 MFZ196621:MFZ196622 MPV196621:MPV196622 MZR196621:MZR196622 NJN196621:NJN196622 NTJ196621:NTJ196622 ODF196621:ODF196622 ONB196621:ONB196622 OWX196621:OWX196622 PGT196621:PGT196622 PQP196621:PQP196622 QAL196621:QAL196622 QKH196621:QKH196622 QUD196621:QUD196622 RDZ196621:RDZ196622 RNV196621:RNV196622 RXR196621:RXR196622 SHN196621:SHN196622 SRJ196621:SRJ196622 TBF196621:TBF196622 TLB196621:TLB196622 TUX196621:TUX196622 UET196621:UET196622 UOP196621:UOP196622 UYL196621:UYL196622 VIH196621:VIH196622 VSD196621:VSD196622 WBZ196621:WBZ196622 WLV196621:WLV196622 WVR196621:WVR196622 J262157:J262158 JF262157:JF262158 TB262157:TB262158 ACX262157:ACX262158 AMT262157:AMT262158 AWP262157:AWP262158 BGL262157:BGL262158 BQH262157:BQH262158 CAD262157:CAD262158 CJZ262157:CJZ262158 CTV262157:CTV262158 DDR262157:DDR262158 DNN262157:DNN262158 DXJ262157:DXJ262158 EHF262157:EHF262158 ERB262157:ERB262158 FAX262157:FAX262158 FKT262157:FKT262158 FUP262157:FUP262158 GEL262157:GEL262158 GOH262157:GOH262158 GYD262157:GYD262158 HHZ262157:HHZ262158 HRV262157:HRV262158 IBR262157:IBR262158 ILN262157:ILN262158 IVJ262157:IVJ262158 JFF262157:JFF262158 JPB262157:JPB262158 JYX262157:JYX262158 KIT262157:KIT262158 KSP262157:KSP262158 LCL262157:LCL262158 LMH262157:LMH262158 LWD262157:LWD262158 MFZ262157:MFZ262158 MPV262157:MPV262158 MZR262157:MZR262158 NJN262157:NJN262158 NTJ262157:NTJ262158 ODF262157:ODF262158 ONB262157:ONB262158 OWX262157:OWX262158 PGT262157:PGT262158 PQP262157:PQP262158 QAL262157:QAL262158 QKH262157:QKH262158 QUD262157:QUD262158 RDZ262157:RDZ262158 RNV262157:RNV262158 RXR262157:RXR262158 SHN262157:SHN262158 SRJ262157:SRJ262158 TBF262157:TBF262158 TLB262157:TLB262158 TUX262157:TUX262158 UET262157:UET262158 UOP262157:UOP262158 UYL262157:UYL262158 VIH262157:VIH262158 VSD262157:VSD262158 WBZ262157:WBZ262158 WLV262157:WLV262158 WVR262157:WVR262158 J327693:J327694 JF327693:JF327694 TB327693:TB327694 ACX327693:ACX327694 AMT327693:AMT327694 AWP327693:AWP327694 BGL327693:BGL327694 BQH327693:BQH327694 CAD327693:CAD327694 CJZ327693:CJZ327694 CTV327693:CTV327694 DDR327693:DDR327694 DNN327693:DNN327694 DXJ327693:DXJ327694 EHF327693:EHF327694 ERB327693:ERB327694 FAX327693:FAX327694 FKT327693:FKT327694 FUP327693:FUP327694 GEL327693:GEL327694 GOH327693:GOH327694 GYD327693:GYD327694 HHZ327693:HHZ327694 HRV327693:HRV327694 IBR327693:IBR327694 ILN327693:ILN327694 IVJ327693:IVJ327694 JFF327693:JFF327694 JPB327693:JPB327694 JYX327693:JYX327694 KIT327693:KIT327694 KSP327693:KSP327694 LCL327693:LCL327694 LMH327693:LMH327694 LWD327693:LWD327694 MFZ327693:MFZ327694 MPV327693:MPV327694 MZR327693:MZR327694 NJN327693:NJN327694 NTJ327693:NTJ327694 ODF327693:ODF327694 ONB327693:ONB327694 OWX327693:OWX327694 PGT327693:PGT327694 PQP327693:PQP327694 QAL327693:QAL327694 QKH327693:QKH327694 QUD327693:QUD327694 RDZ327693:RDZ327694 RNV327693:RNV327694 RXR327693:RXR327694 SHN327693:SHN327694 SRJ327693:SRJ327694 TBF327693:TBF327694 TLB327693:TLB327694 TUX327693:TUX327694 UET327693:UET327694 UOP327693:UOP327694 UYL327693:UYL327694 VIH327693:VIH327694 VSD327693:VSD327694 WBZ327693:WBZ327694 WLV327693:WLV327694 WVR327693:WVR327694 J393229:J393230 JF393229:JF393230 TB393229:TB393230 ACX393229:ACX393230 AMT393229:AMT393230 AWP393229:AWP393230 BGL393229:BGL393230 BQH393229:BQH393230 CAD393229:CAD393230 CJZ393229:CJZ393230 CTV393229:CTV393230 DDR393229:DDR393230 DNN393229:DNN393230 DXJ393229:DXJ393230 EHF393229:EHF393230 ERB393229:ERB393230 FAX393229:FAX393230 FKT393229:FKT393230 FUP393229:FUP393230 GEL393229:GEL393230 GOH393229:GOH393230 GYD393229:GYD393230 HHZ393229:HHZ393230 HRV393229:HRV393230 IBR393229:IBR393230 ILN393229:ILN393230 IVJ393229:IVJ393230 JFF393229:JFF393230 JPB393229:JPB393230 JYX393229:JYX393230 KIT393229:KIT393230 KSP393229:KSP393230 LCL393229:LCL393230 LMH393229:LMH393230 LWD393229:LWD393230 MFZ393229:MFZ393230 MPV393229:MPV393230 MZR393229:MZR393230 NJN393229:NJN393230 NTJ393229:NTJ393230 ODF393229:ODF393230 ONB393229:ONB393230 OWX393229:OWX393230 PGT393229:PGT393230 PQP393229:PQP393230 QAL393229:QAL393230 QKH393229:QKH393230 QUD393229:QUD393230 RDZ393229:RDZ393230 RNV393229:RNV393230 RXR393229:RXR393230 SHN393229:SHN393230 SRJ393229:SRJ393230 TBF393229:TBF393230 TLB393229:TLB393230 TUX393229:TUX393230 UET393229:UET393230 UOP393229:UOP393230 UYL393229:UYL393230 VIH393229:VIH393230 VSD393229:VSD393230 WBZ393229:WBZ393230 WLV393229:WLV393230 WVR393229:WVR393230 J458765:J458766 JF458765:JF458766 TB458765:TB458766 ACX458765:ACX458766 AMT458765:AMT458766 AWP458765:AWP458766 BGL458765:BGL458766 BQH458765:BQH458766 CAD458765:CAD458766 CJZ458765:CJZ458766 CTV458765:CTV458766 DDR458765:DDR458766 DNN458765:DNN458766 DXJ458765:DXJ458766 EHF458765:EHF458766 ERB458765:ERB458766 FAX458765:FAX458766 FKT458765:FKT458766 FUP458765:FUP458766 GEL458765:GEL458766 GOH458765:GOH458766 GYD458765:GYD458766 HHZ458765:HHZ458766 HRV458765:HRV458766 IBR458765:IBR458766 ILN458765:ILN458766 IVJ458765:IVJ458766 JFF458765:JFF458766 JPB458765:JPB458766 JYX458765:JYX458766 KIT458765:KIT458766 KSP458765:KSP458766 LCL458765:LCL458766 LMH458765:LMH458766 LWD458765:LWD458766 MFZ458765:MFZ458766 MPV458765:MPV458766 MZR458765:MZR458766 NJN458765:NJN458766 NTJ458765:NTJ458766 ODF458765:ODF458766 ONB458765:ONB458766 OWX458765:OWX458766 PGT458765:PGT458766 PQP458765:PQP458766 QAL458765:QAL458766 QKH458765:QKH458766 QUD458765:QUD458766 RDZ458765:RDZ458766 RNV458765:RNV458766 RXR458765:RXR458766 SHN458765:SHN458766 SRJ458765:SRJ458766 TBF458765:TBF458766 TLB458765:TLB458766 TUX458765:TUX458766 UET458765:UET458766 UOP458765:UOP458766 UYL458765:UYL458766 VIH458765:VIH458766 VSD458765:VSD458766 WBZ458765:WBZ458766 WLV458765:WLV458766 WVR458765:WVR458766 J524301:J524302 JF524301:JF524302 TB524301:TB524302 ACX524301:ACX524302 AMT524301:AMT524302 AWP524301:AWP524302 BGL524301:BGL524302 BQH524301:BQH524302 CAD524301:CAD524302 CJZ524301:CJZ524302 CTV524301:CTV524302 DDR524301:DDR524302 DNN524301:DNN524302 DXJ524301:DXJ524302 EHF524301:EHF524302 ERB524301:ERB524302 FAX524301:FAX524302 FKT524301:FKT524302 FUP524301:FUP524302 GEL524301:GEL524302 GOH524301:GOH524302 GYD524301:GYD524302 HHZ524301:HHZ524302 HRV524301:HRV524302 IBR524301:IBR524302 ILN524301:ILN524302 IVJ524301:IVJ524302 JFF524301:JFF524302 JPB524301:JPB524302 JYX524301:JYX524302 KIT524301:KIT524302 KSP524301:KSP524302 LCL524301:LCL524302 LMH524301:LMH524302 LWD524301:LWD524302 MFZ524301:MFZ524302 MPV524301:MPV524302 MZR524301:MZR524302 NJN524301:NJN524302 NTJ524301:NTJ524302 ODF524301:ODF524302 ONB524301:ONB524302 OWX524301:OWX524302 PGT524301:PGT524302 PQP524301:PQP524302 QAL524301:QAL524302 QKH524301:QKH524302 QUD524301:QUD524302 RDZ524301:RDZ524302 RNV524301:RNV524302 RXR524301:RXR524302 SHN524301:SHN524302 SRJ524301:SRJ524302 TBF524301:TBF524302 TLB524301:TLB524302 TUX524301:TUX524302 UET524301:UET524302 UOP524301:UOP524302 UYL524301:UYL524302 VIH524301:VIH524302 VSD524301:VSD524302 WBZ524301:WBZ524302 WLV524301:WLV524302 WVR524301:WVR524302 J589837:J589838 JF589837:JF589838 TB589837:TB589838 ACX589837:ACX589838 AMT589837:AMT589838 AWP589837:AWP589838 BGL589837:BGL589838 BQH589837:BQH589838 CAD589837:CAD589838 CJZ589837:CJZ589838 CTV589837:CTV589838 DDR589837:DDR589838 DNN589837:DNN589838 DXJ589837:DXJ589838 EHF589837:EHF589838 ERB589837:ERB589838 FAX589837:FAX589838 FKT589837:FKT589838 FUP589837:FUP589838 GEL589837:GEL589838 GOH589837:GOH589838 GYD589837:GYD589838 HHZ589837:HHZ589838 HRV589837:HRV589838 IBR589837:IBR589838 ILN589837:ILN589838 IVJ589837:IVJ589838 JFF589837:JFF589838 JPB589837:JPB589838 JYX589837:JYX589838 KIT589837:KIT589838 KSP589837:KSP589838 LCL589837:LCL589838 LMH589837:LMH589838 LWD589837:LWD589838 MFZ589837:MFZ589838 MPV589837:MPV589838 MZR589837:MZR589838 NJN589837:NJN589838 NTJ589837:NTJ589838 ODF589837:ODF589838 ONB589837:ONB589838 OWX589837:OWX589838 PGT589837:PGT589838 PQP589837:PQP589838 QAL589837:QAL589838 QKH589837:QKH589838 QUD589837:QUD589838 RDZ589837:RDZ589838 RNV589837:RNV589838 RXR589837:RXR589838 SHN589837:SHN589838 SRJ589837:SRJ589838 TBF589837:TBF589838 TLB589837:TLB589838 TUX589837:TUX589838 UET589837:UET589838 UOP589837:UOP589838 UYL589837:UYL589838 VIH589837:VIH589838 VSD589837:VSD589838 WBZ589837:WBZ589838 WLV589837:WLV589838 WVR589837:WVR589838 J655373:J655374 JF655373:JF655374 TB655373:TB655374 ACX655373:ACX655374 AMT655373:AMT655374 AWP655373:AWP655374 BGL655373:BGL655374 BQH655373:BQH655374 CAD655373:CAD655374 CJZ655373:CJZ655374 CTV655373:CTV655374 DDR655373:DDR655374 DNN655373:DNN655374 DXJ655373:DXJ655374 EHF655373:EHF655374 ERB655373:ERB655374 FAX655373:FAX655374 FKT655373:FKT655374 FUP655373:FUP655374 GEL655373:GEL655374 GOH655373:GOH655374 GYD655373:GYD655374 HHZ655373:HHZ655374 HRV655373:HRV655374 IBR655373:IBR655374 ILN655373:ILN655374 IVJ655373:IVJ655374 JFF655373:JFF655374 JPB655373:JPB655374 JYX655373:JYX655374 KIT655373:KIT655374 KSP655373:KSP655374 LCL655373:LCL655374 LMH655373:LMH655374 LWD655373:LWD655374 MFZ655373:MFZ655374 MPV655373:MPV655374 MZR655373:MZR655374 NJN655373:NJN655374 NTJ655373:NTJ655374 ODF655373:ODF655374 ONB655373:ONB655374 OWX655373:OWX655374 PGT655373:PGT655374 PQP655373:PQP655374 QAL655373:QAL655374 QKH655373:QKH655374 QUD655373:QUD655374 RDZ655373:RDZ655374 RNV655373:RNV655374 RXR655373:RXR655374 SHN655373:SHN655374 SRJ655373:SRJ655374 TBF655373:TBF655374 TLB655373:TLB655374 TUX655373:TUX655374 UET655373:UET655374 UOP655373:UOP655374 UYL655373:UYL655374 VIH655373:VIH655374 VSD655373:VSD655374 WBZ655373:WBZ655374 WLV655373:WLV655374 WVR655373:WVR655374 J720909:J720910 JF720909:JF720910 TB720909:TB720910 ACX720909:ACX720910 AMT720909:AMT720910 AWP720909:AWP720910 BGL720909:BGL720910 BQH720909:BQH720910 CAD720909:CAD720910 CJZ720909:CJZ720910 CTV720909:CTV720910 DDR720909:DDR720910 DNN720909:DNN720910 DXJ720909:DXJ720910 EHF720909:EHF720910 ERB720909:ERB720910 FAX720909:FAX720910 FKT720909:FKT720910 FUP720909:FUP720910 GEL720909:GEL720910 GOH720909:GOH720910 GYD720909:GYD720910 HHZ720909:HHZ720910 HRV720909:HRV720910 IBR720909:IBR720910 ILN720909:ILN720910 IVJ720909:IVJ720910 JFF720909:JFF720910 JPB720909:JPB720910 JYX720909:JYX720910 KIT720909:KIT720910 KSP720909:KSP720910 LCL720909:LCL720910 LMH720909:LMH720910 LWD720909:LWD720910 MFZ720909:MFZ720910 MPV720909:MPV720910 MZR720909:MZR720910 NJN720909:NJN720910 NTJ720909:NTJ720910 ODF720909:ODF720910 ONB720909:ONB720910 OWX720909:OWX720910 PGT720909:PGT720910 PQP720909:PQP720910 QAL720909:QAL720910 QKH720909:QKH720910 QUD720909:QUD720910 RDZ720909:RDZ720910 RNV720909:RNV720910 RXR720909:RXR720910 SHN720909:SHN720910 SRJ720909:SRJ720910 TBF720909:TBF720910 TLB720909:TLB720910 TUX720909:TUX720910 UET720909:UET720910 UOP720909:UOP720910 UYL720909:UYL720910 VIH720909:VIH720910 VSD720909:VSD720910 WBZ720909:WBZ720910 WLV720909:WLV720910 WVR720909:WVR720910 J786445:J786446 JF786445:JF786446 TB786445:TB786446 ACX786445:ACX786446 AMT786445:AMT786446 AWP786445:AWP786446 BGL786445:BGL786446 BQH786445:BQH786446 CAD786445:CAD786446 CJZ786445:CJZ786446 CTV786445:CTV786446 DDR786445:DDR786446 DNN786445:DNN786446 DXJ786445:DXJ786446 EHF786445:EHF786446 ERB786445:ERB786446 FAX786445:FAX786446 FKT786445:FKT786446 FUP786445:FUP786446 GEL786445:GEL786446 GOH786445:GOH786446 GYD786445:GYD786446 HHZ786445:HHZ786446 HRV786445:HRV786446 IBR786445:IBR786446 ILN786445:ILN786446 IVJ786445:IVJ786446 JFF786445:JFF786446 JPB786445:JPB786446 JYX786445:JYX786446 KIT786445:KIT786446 KSP786445:KSP786446 LCL786445:LCL786446 LMH786445:LMH786446 LWD786445:LWD786446 MFZ786445:MFZ786446 MPV786445:MPV786446 MZR786445:MZR786446 NJN786445:NJN786446 NTJ786445:NTJ786446 ODF786445:ODF786446 ONB786445:ONB786446 OWX786445:OWX786446 PGT786445:PGT786446 PQP786445:PQP786446 QAL786445:QAL786446 QKH786445:QKH786446 QUD786445:QUD786446 RDZ786445:RDZ786446 RNV786445:RNV786446 RXR786445:RXR786446 SHN786445:SHN786446 SRJ786445:SRJ786446 TBF786445:TBF786446 TLB786445:TLB786446 TUX786445:TUX786446 UET786445:UET786446 UOP786445:UOP786446 UYL786445:UYL786446 VIH786445:VIH786446 VSD786445:VSD786446 WBZ786445:WBZ786446 WLV786445:WLV786446 WVR786445:WVR786446 J851981:J851982 JF851981:JF851982 TB851981:TB851982 ACX851981:ACX851982 AMT851981:AMT851982 AWP851981:AWP851982 BGL851981:BGL851982 BQH851981:BQH851982 CAD851981:CAD851982 CJZ851981:CJZ851982 CTV851981:CTV851982 DDR851981:DDR851982 DNN851981:DNN851982 DXJ851981:DXJ851982 EHF851981:EHF851982 ERB851981:ERB851982 FAX851981:FAX851982 FKT851981:FKT851982 FUP851981:FUP851982 GEL851981:GEL851982 GOH851981:GOH851982 GYD851981:GYD851982 HHZ851981:HHZ851982 HRV851981:HRV851982 IBR851981:IBR851982 ILN851981:ILN851982 IVJ851981:IVJ851982 JFF851981:JFF851982 JPB851981:JPB851982 JYX851981:JYX851982 KIT851981:KIT851982 KSP851981:KSP851982 LCL851981:LCL851982 LMH851981:LMH851982 LWD851981:LWD851982 MFZ851981:MFZ851982 MPV851981:MPV851982 MZR851981:MZR851982 NJN851981:NJN851982 NTJ851981:NTJ851982 ODF851981:ODF851982 ONB851981:ONB851982 OWX851981:OWX851982 PGT851981:PGT851982 PQP851981:PQP851982 QAL851981:QAL851982 QKH851981:QKH851982 QUD851981:QUD851982 RDZ851981:RDZ851982 RNV851981:RNV851982 RXR851981:RXR851982 SHN851981:SHN851982 SRJ851981:SRJ851982 TBF851981:TBF851982 TLB851981:TLB851982 TUX851981:TUX851982 UET851981:UET851982 UOP851981:UOP851982 UYL851981:UYL851982 VIH851981:VIH851982 VSD851981:VSD851982 WBZ851981:WBZ851982 WLV851981:WLV851982 WVR851981:WVR851982 J917517:J917518 JF917517:JF917518 TB917517:TB917518 ACX917517:ACX917518 AMT917517:AMT917518 AWP917517:AWP917518 BGL917517:BGL917518 BQH917517:BQH917518 CAD917517:CAD917518 CJZ917517:CJZ917518 CTV917517:CTV917518 DDR917517:DDR917518 DNN917517:DNN917518 DXJ917517:DXJ917518 EHF917517:EHF917518 ERB917517:ERB917518 FAX917517:FAX917518 FKT917517:FKT917518 FUP917517:FUP917518 GEL917517:GEL917518 GOH917517:GOH917518 GYD917517:GYD917518 HHZ917517:HHZ917518 HRV917517:HRV917518 IBR917517:IBR917518 ILN917517:ILN917518 IVJ917517:IVJ917518 JFF917517:JFF917518 JPB917517:JPB917518 JYX917517:JYX917518 KIT917517:KIT917518 KSP917517:KSP917518 LCL917517:LCL917518 LMH917517:LMH917518 LWD917517:LWD917518 MFZ917517:MFZ917518 MPV917517:MPV917518 MZR917517:MZR917518 NJN917517:NJN917518 NTJ917517:NTJ917518 ODF917517:ODF917518 ONB917517:ONB917518 OWX917517:OWX917518 PGT917517:PGT917518 PQP917517:PQP917518 QAL917517:QAL917518 QKH917517:QKH917518 QUD917517:QUD917518 RDZ917517:RDZ917518 RNV917517:RNV917518 RXR917517:RXR917518 SHN917517:SHN917518 SRJ917517:SRJ917518 TBF917517:TBF917518 TLB917517:TLB917518 TUX917517:TUX917518 UET917517:UET917518 UOP917517:UOP917518 UYL917517:UYL917518 VIH917517:VIH917518 VSD917517:VSD917518 WBZ917517:WBZ917518 WLV917517:WLV917518 WVR917517:WVR917518 J983053:J983054 JF983053:JF983054 TB983053:TB983054 ACX983053:ACX983054 AMT983053:AMT983054 AWP983053:AWP983054 BGL983053:BGL983054 BQH983053:BQH983054 CAD983053:CAD983054 CJZ983053:CJZ983054 CTV983053:CTV983054 DDR983053:DDR983054 DNN983053:DNN983054 DXJ983053:DXJ983054 EHF983053:EHF983054 ERB983053:ERB983054 FAX983053:FAX983054 FKT983053:FKT983054 FUP983053:FUP983054 GEL983053:GEL983054 GOH983053:GOH983054 GYD983053:GYD983054 HHZ983053:HHZ983054 HRV983053:HRV983054 IBR983053:IBR983054 ILN983053:ILN983054 IVJ983053:IVJ983054 JFF983053:JFF983054 JPB983053:JPB983054 JYX983053:JYX983054 KIT983053:KIT983054 KSP983053:KSP983054 LCL983053:LCL983054 LMH983053:LMH983054 LWD983053:LWD983054 MFZ983053:MFZ983054 MPV983053:MPV983054 MZR983053:MZR983054 NJN983053:NJN983054 NTJ983053:NTJ983054 ODF983053:ODF983054 ONB983053:ONB983054 OWX983053:OWX983054 PGT983053:PGT983054 PQP983053:PQP983054 QAL983053:QAL983054 QKH983053:QKH983054 QUD983053:QUD983054 RDZ983053:RDZ983054 RNV983053:RNV983054 RXR983053:RXR983054 SHN983053:SHN983054 SRJ983053:SRJ983054 TBF983053:TBF983054 TLB983053:TLB983054 TUX983053:TUX983054 UET983053:UET983054 UOP983053:UOP983054 UYL983053:UYL983054 VIH983053:VIH983054 VSD983053:VSD983054 WBZ983053:WBZ983054 WLV983053:WLV983054 WVR983053:WVR983054 J65562 JF65562 TB65562 ACX65562 AMT65562 AWP65562 BGL65562 BQH65562 CAD65562 CJZ65562 CTV65562 DDR65562 DNN65562 DXJ65562 EHF65562 ERB65562 FAX65562 FKT65562 FUP65562 GEL65562 GOH65562 GYD65562 HHZ65562 HRV65562 IBR65562 ILN65562 IVJ65562 JFF65562 JPB65562 JYX65562 KIT65562 KSP65562 LCL65562 LMH65562 LWD65562 MFZ65562 MPV65562 MZR65562 NJN65562 NTJ65562 ODF65562 ONB65562 OWX65562 PGT65562 PQP65562 QAL65562 QKH65562 QUD65562 RDZ65562 RNV65562 RXR65562 SHN65562 SRJ65562 TBF65562 TLB65562 TUX65562 UET65562 UOP65562 UYL65562 VIH65562 VSD65562 WBZ65562 WLV65562 WVR65562 J131098 JF131098 TB131098 ACX131098 AMT131098 AWP131098 BGL131098 BQH131098 CAD131098 CJZ131098 CTV131098 DDR131098 DNN131098 DXJ131098 EHF131098 ERB131098 FAX131098 FKT131098 FUP131098 GEL131098 GOH131098 GYD131098 HHZ131098 HRV131098 IBR131098 ILN131098 IVJ131098 JFF131098 JPB131098 JYX131098 KIT131098 KSP131098 LCL131098 LMH131098 LWD131098 MFZ131098 MPV131098 MZR131098 NJN131098 NTJ131098 ODF131098 ONB131098 OWX131098 PGT131098 PQP131098 QAL131098 QKH131098 QUD131098 RDZ131098 RNV131098 RXR131098 SHN131098 SRJ131098 TBF131098 TLB131098 TUX131098 UET131098 UOP131098 UYL131098 VIH131098 VSD131098 WBZ131098 WLV131098 WVR131098 J196634 JF196634 TB196634 ACX196634 AMT196634 AWP196634 BGL196634 BQH196634 CAD196634 CJZ196634 CTV196634 DDR196634 DNN196634 DXJ196634 EHF196634 ERB196634 FAX196634 FKT196634 FUP196634 GEL196634 GOH196634 GYD196634 HHZ196634 HRV196634 IBR196634 ILN196634 IVJ196634 JFF196634 JPB196634 JYX196634 KIT196634 KSP196634 LCL196634 LMH196634 LWD196634 MFZ196634 MPV196634 MZR196634 NJN196634 NTJ196634 ODF196634 ONB196634 OWX196634 PGT196634 PQP196634 QAL196634 QKH196634 QUD196634 RDZ196634 RNV196634 RXR196634 SHN196634 SRJ196634 TBF196634 TLB196634 TUX196634 UET196634 UOP196634 UYL196634 VIH196634 VSD196634 WBZ196634 WLV196634 WVR196634 J262170 JF262170 TB262170 ACX262170 AMT262170 AWP262170 BGL262170 BQH262170 CAD262170 CJZ262170 CTV262170 DDR262170 DNN262170 DXJ262170 EHF262170 ERB262170 FAX262170 FKT262170 FUP262170 GEL262170 GOH262170 GYD262170 HHZ262170 HRV262170 IBR262170 ILN262170 IVJ262170 JFF262170 JPB262170 JYX262170 KIT262170 KSP262170 LCL262170 LMH262170 LWD262170 MFZ262170 MPV262170 MZR262170 NJN262170 NTJ262170 ODF262170 ONB262170 OWX262170 PGT262170 PQP262170 QAL262170 QKH262170 QUD262170 RDZ262170 RNV262170 RXR262170 SHN262170 SRJ262170 TBF262170 TLB262170 TUX262170 UET262170 UOP262170 UYL262170 VIH262170 VSD262170 WBZ262170 WLV262170 WVR262170 J327706 JF327706 TB327706 ACX327706 AMT327706 AWP327706 BGL327706 BQH327706 CAD327706 CJZ327706 CTV327706 DDR327706 DNN327706 DXJ327706 EHF327706 ERB327706 FAX327706 FKT327706 FUP327706 GEL327706 GOH327706 GYD327706 HHZ327706 HRV327706 IBR327706 ILN327706 IVJ327706 JFF327706 JPB327706 JYX327706 KIT327706 KSP327706 LCL327706 LMH327706 LWD327706 MFZ327706 MPV327706 MZR327706 NJN327706 NTJ327706 ODF327706 ONB327706 OWX327706 PGT327706 PQP327706 QAL327706 QKH327706 QUD327706 RDZ327706 RNV327706 RXR327706 SHN327706 SRJ327706 TBF327706 TLB327706 TUX327706 UET327706 UOP327706 UYL327706 VIH327706 VSD327706 WBZ327706 WLV327706 WVR327706 J393242 JF393242 TB393242 ACX393242 AMT393242 AWP393242 BGL393242 BQH393242 CAD393242 CJZ393242 CTV393242 DDR393242 DNN393242 DXJ393242 EHF393242 ERB393242 FAX393242 FKT393242 FUP393242 GEL393242 GOH393242 GYD393242 HHZ393242 HRV393242 IBR393242 ILN393242 IVJ393242 JFF393242 JPB393242 JYX393242 KIT393242 KSP393242 LCL393242 LMH393242 LWD393242 MFZ393242 MPV393242 MZR393242 NJN393242 NTJ393242 ODF393242 ONB393242 OWX393242 PGT393242 PQP393242 QAL393242 QKH393242 QUD393242 RDZ393242 RNV393242 RXR393242 SHN393242 SRJ393242 TBF393242 TLB393242 TUX393242 UET393242 UOP393242 UYL393242 VIH393242 VSD393242 WBZ393242 WLV393242 WVR393242 J458778 JF458778 TB458778 ACX458778 AMT458778 AWP458778 BGL458778 BQH458778 CAD458778 CJZ458778 CTV458778 DDR458778 DNN458778 DXJ458778 EHF458778 ERB458778 FAX458778 FKT458778 FUP458778 GEL458778 GOH458778 GYD458778 HHZ458778 HRV458778 IBR458778 ILN458778 IVJ458778 JFF458778 JPB458778 JYX458778 KIT458778 KSP458778 LCL458778 LMH458778 LWD458778 MFZ458778 MPV458778 MZR458778 NJN458778 NTJ458778 ODF458778 ONB458778 OWX458778 PGT458778 PQP458778 QAL458778 QKH458778 QUD458778 RDZ458778 RNV458778 RXR458778 SHN458778 SRJ458778 TBF458778 TLB458778 TUX458778 UET458778 UOP458778 UYL458778 VIH458778 VSD458778 WBZ458778 WLV458778 WVR458778 J524314 JF524314 TB524314 ACX524314 AMT524314 AWP524314 BGL524314 BQH524314 CAD524314 CJZ524314 CTV524314 DDR524314 DNN524314 DXJ524314 EHF524314 ERB524314 FAX524314 FKT524314 FUP524314 GEL524314 GOH524314 GYD524314 HHZ524314 HRV524314 IBR524314 ILN524314 IVJ524314 JFF524314 JPB524314 JYX524314 KIT524314 KSP524314 LCL524314 LMH524314 LWD524314 MFZ524314 MPV524314 MZR524314 NJN524314 NTJ524314 ODF524314 ONB524314 OWX524314 PGT524314 PQP524314 QAL524314 QKH524314 QUD524314 RDZ524314 RNV524314 RXR524314 SHN524314 SRJ524314 TBF524314 TLB524314 TUX524314 UET524314 UOP524314 UYL524314 VIH524314 VSD524314 WBZ524314 WLV524314 WVR524314 J589850 JF589850 TB589850 ACX589850 AMT589850 AWP589850 BGL589850 BQH589850 CAD589850 CJZ589850 CTV589850 DDR589850 DNN589850 DXJ589850 EHF589850 ERB589850 FAX589850 FKT589850 FUP589850 GEL589850 GOH589850 GYD589850 HHZ589850 HRV589850 IBR589850 ILN589850 IVJ589850 JFF589850 JPB589850 JYX589850 KIT589850 KSP589850 LCL589850 LMH589850 LWD589850 MFZ589850 MPV589850 MZR589850 NJN589850 NTJ589850 ODF589850 ONB589850 OWX589850 PGT589850 PQP589850 QAL589850 QKH589850 QUD589850 RDZ589850 RNV589850 RXR589850 SHN589850 SRJ589850 TBF589850 TLB589850 TUX589850 UET589850 UOP589850 UYL589850 VIH589850 VSD589850 WBZ589850 WLV589850 WVR589850 J655386 JF655386 TB655386 ACX655386 AMT655386 AWP655386 BGL655386 BQH655386 CAD655386 CJZ655386 CTV655386 DDR655386 DNN655386 DXJ655386 EHF655386 ERB655386 FAX655386 FKT655386 FUP655386 GEL655386 GOH655386 GYD655386 HHZ655386 HRV655386 IBR655386 ILN655386 IVJ655386 JFF655386 JPB655386 JYX655386 KIT655386 KSP655386 LCL655386 LMH655386 LWD655386 MFZ655386 MPV655386 MZR655386 NJN655386 NTJ655386 ODF655386 ONB655386 OWX655386 PGT655386 PQP655386 QAL655386 QKH655386 QUD655386 RDZ655386 RNV655386 RXR655386 SHN655386 SRJ655386 TBF655386 TLB655386 TUX655386 UET655386 UOP655386 UYL655386 VIH655386 VSD655386 WBZ655386 WLV655386 WVR655386 J720922 JF720922 TB720922 ACX720922 AMT720922 AWP720922 BGL720922 BQH720922 CAD720922 CJZ720922 CTV720922 DDR720922 DNN720922 DXJ720922 EHF720922 ERB720922 FAX720922 FKT720922 FUP720922 GEL720922 GOH720922 GYD720922 HHZ720922 HRV720922 IBR720922 ILN720922 IVJ720922 JFF720922 JPB720922 JYX720922 KIT720922 KSP720922 LCL720922 LMH720922 LWD720922 MFZ720922 MPV720922 MZR720922 NJN720922 NTJ720922 ODF720922 ONB720922 OWX720922 PGT720922 PQP720922 QAL720922 QKH720922 QUD720922 RDZ720922 RNV720922 RXR720922 SHN720922 SRJ720922 TBF720922 TLB720922 TUX720922 UET720922 UOP720922 UYL720922 VIH720922 VSD720922 WBZ720922 WLV720922 WVR720922 J786458 JF786458 TB786458 ACX786458 AMT786458 AWP786458 BGL786458 BQH786458 CAD786458 CJZ786458 CTV786458 DDR786458 DNN786458 DXJ786458 EHF786458 ERB786458 FAX786458 FKT786458 FUP786458 GEL786458 GOH786458 GYD786458 HHZ786458 HRV786458 IBR786458 ILN786458 IVJ786458 JFF786458 JPB786458 JYX786458 KIT786458 KSP786458 LCL786458 LMH786458 LWD786458 MFZ786458 MPV786458 MZR786458 NJN786458 NTJ786458 ODF786458 ONB786458 OWX786458 PGT786458 PQP786458 QAL786458 QKH786458 QUD786458 RDZ786458 RNV786458 RXR786458 SHN786458 SRJ786458 TBF786458 TLB786458 TUX786458 UET786458 UOP786458 UYL786458 VIH786458 VSD786458 WBZ786458 WLV786458 WVR786458 J851994 JF851994 TB851994 ACX851994 AMT851994 AWP851994 BGL851994 BQH851994 CAD851994 CJZ851994 CTV851994 DDR851994 DNN851994 DXJ851994 EHF851994 ERB851994 FAX851994 FKT851994 FUP851994 GEL851994 GOH851994 GYD851994 HHZ851994 HRV851994 IBR851994 ILN851994 IVJ851994 JFF851994 JPB851994 JYX851994 KIT851994 KSP851994 LCL851994 LMH851994 LWD851994 MFZ851994 MPV851994 MZR851994 NJN851994 NTJ851994 ODF851994 ONB851994 OWX851994 PGT851994 PQP851994 QAL851994 QKH851994 QUD851994 RDZ851994 RNV851994 RXR851994 SHN851994 SRJ851994 TBF851994 TLB851994 TUX851994 UET851994 UOP851994 UYL851994 VIH851994 VSD851994 WBZ851994 WLV851994 WVR851994 J917530 JF917530 TB917530 ACX917530 AMT917530 AWP917530 BGL917530 BQH917530 CAD917530 CJZ917530 CTV917530 DDR917530 DNN917530 DXJ917530 EHF917530 ERB917530 FAX917530 FKT917530 FUP917530 GEL917530 GOH917530 GYD917530 HHZ917530 HRV917530 IBR917530 ILN917530 IVJ917530 JFF917530 JPB917530 JYX917530 KIT917530 KSP917530 LCL917530 LMH917530 LWD917530 MFZ917530 MPV917530 MZR917530 NJN917530 NTJ917530 ODF917530 ONB917530 OWX917530 PGT917530 PQP917530 QAL917530 QKH917530 QUD917530 RDZ917530 RNV917530 RXR917530 SHN917530 SRJ917530 TBF917530 TLB917530 TUX917530 UET917530 UOP917530 UYL917530 VIH917530 VSD917530 WBZ917530 WLV917530 WVR917530 J983066 JF983066 TB983066 ACX983066 AMT983066 AWP983066 BGL983066 BQH983066 CAD983066 CJZ983066 CTV983066 DDR983066 DNN983066 DXJ983066 EHF983066 ERB983066 FAX983066 FKT983066 FUP983066 GEL983066 GOH983066 GYD983066 HHZ983066 HRV983066 IBR983066 ILN983066 IVJ983066 JFF983066 JPB983066 JYX983066 KIT983066 KSP983066 LCL983066 LMH983066 LWD983066 MFZ983066 MPV983066 MZR983066 NJN983066 NTJ983066 ODF983066 ONB983066 OWX983066 PGT983066 PQP983066 QAL983066 QKH983066 QUD983066 RDZ983066 RNV983066 RXR983066 SHN983066 SRJ983066 TBF983066 TLB983066 TUX983066 UET983066 UOP983066 UYL983066 VIH983066 VSD983066 WBZ983066 WLV983066 WVR983066 J65552:J65554 JF65552:JF65554 TB65552:TB65554 ACX65552:ACX65554 AMT65552:AMT65554 AWP65552:AWP65554 BGL65552:BGL65554 BQH65552:BQH65554 CAD65552:CAD65554 CJZ65552:CJZ65554 CTV65552:CTV65554 DDR65552:DDR65554 DNN65552:DNN65554 DXJ65552:DXJ65554 EHF65552:EHF65554 ERB65552:ERB65554 FAX65552:FAX65554 FKT65552:FKT65554 FUP65552:FUP65554 GEL65552:GEL65554 GOH65552:GOH65554 GYD65552:GYD65554 HHZ65552:HHZ65554 HRV65552:HRV65554 IBR65552:IBR65554 ILN65552:ILN65554 IVJ65552:IVJ65554 JFF65552:JFF65554 JPB65552:JPB65554 JYX65552:JYX65554 KIT65552:KIT65554 KSP65552:KSP65554 LCL65552:LCL65554 LMH65552:LMH65554 LWD65552:LWD65554 MFZ65552:MFZ65554 MPV65552:MPV65554 MZR65552:MZR65554 NJN65552:NJN65554 NTJ65552:NTJ65554 ODF65552:ODF65554 ONB65552:ONB65554 OWX65552:OWX65554 PGT65552:PGT65554 PQP65552:PQP65554 QAL65552:QAL65554 QKH65552:QKH65554 QUD65552:QUD65554 RDZ65552:RDZ65554 RNV65552:RNV65554 RXR65552:RXR65554 SHN65552:SHN65554 SRJ65552:SRJ65554 TBF65552:TBF65554 TLB65552:TLB65554 TUX65552:TUX65554 UET65552:UET65554 UOP65552:UOP65554 UYL65552:UYL65554 VIH65552:VIH65554 VSD65552:VSD65554 WBZ65552:WBZ65554 WLV65552:WLV65554 WVR65552:WVR65554 J131088:J131090 JF131088:JF131090 TB131088:TB131090 ACX131088:ACX131090 AMT131088:AMT131090 AWP131088:AWP131090 BGL131088:BGL131090 BQH131088:BQH131090 CAD131088:CAD131090 CJZ131088:CJZ131090 CTV131088:CTV131090 DDR131088:DDR131090 DNN131088:DNN131090 DXJ131088:DXJ131090 EHF131088:EHF131090 ERB131088:ERB131090 FAX131088:FAX131090 FKT131088:FKT131090 FUP131088:FUP131090 GEL131088:GEL131090 GOH131088:GOH131090 GYD131088:GYD131090 HHZ131088:HHZ131090 HRV131088:HRV131090 IBR131088:IBR131090 ILN131088:ILN131090 IVJ131088:IVJ131090 JFF131088:JFF131090 JPB131088:JPB131090 JYX131088:JYX131090 KIT131088:KIT131090 KSP131088:KSP131090 LCL131088:LCL131090 LMH131088:LMH131090 LWD131088:LWD131090 MFZ131088:MFZ131090 MPV131088:MPV131090 MZR131088:MZR131090 NJN131088:NJN131090 NTJ131088:NTJ131090 ODF131088:ODF131090 ONB131088:ONB131090 OWX131088:OWX131090 PGT131088:PGT131090 PQP131088:PQP131090 QAL131088:QAL131090 QKH131088:QKH131090 QUD131088:QUD131090 RDZ131088:RDZ131090 RNV131088:RNV131090 RXR131088:RXR131090 SHN131088:SHN131090 SRJ131088:SRJ131090 TBF131088:TBF131090 TLB131088:TLB131090 TUX131088:TUX131090 UET131088:UET131090 UOP131088:UOP131090 UYL131088:UYL131090 VIH131088:VIH131090 VSD131088:VSD131090 WBZ131088:WBZ131090 WLV131088:WLV131090 WVR131088:WVR131090 J196624:J196626 JF196624:JF196626 TB196624:TB196626 ACX196624:ACX196626 AMT196624:AMT196626 AWP196624:AWP196626 BGL196624:BGL196626 BQH196624:BQH196626 CAD196624:CAD196626 CJZ196624:CJZ196626 CTV196624:CTV196626 DDR196624:DDR196626 DNN196624:DNN196626 DXJ196624:DXJ196626 EHF196624:EHF196626 ERB196624:ERB196626 FAX196624:FAX196626 FKT196624:FKT196626 FUP196624:FUP196626 GEL196624:GEL196626 GOH196624:GOH196626 GYD196624:GYD196626 HHZ196624:HHZ196626 HRV196624:HRV196626 IBR196624:IBR196626 ILN196624:ILN196626 IVJ196624:IVJ196626 JFF196624:JFF196626 JPB196624:JPB196626 JYX196624:JYX196626 KIT196624:KIT196626 KSP196624:KSP196626 LCL196624:LCL196626 LMH196624:LMH196626 LWD196624:LWD196626 MFZ196624:MFZ196626 MPV196624:MPV196626 MZR196624:MZR196626 NJN196624:NJN196626 NTJ196624:NTJ196626 ODF196624:ODF196626 ONB196624:ONB196626 OWX196624:OWX196626 PGT196624:PGT196626 PQP196624:PQP196626 QAL196624:QAL196626 QKH196624:QKH196626 QUD196624:QUD196626 RDZ196624:RDZ196626 RNV196624:RNV196626 RXR196624:RXR196626 SHN196624:SHN196626 SRJ196624:SRJ196626 TBF196624:TBF196626 TLB196624:TLB196626 TUX196624:TUX196626 UET196624:UET196626 UOP196624:UOP196626 UYL196624:UYL196626 VIH196624:VIH196626 VSD196624:VSD196626 WBZ196624:WBZ196626 WLV196624:WLV196626 WVR196624:WVR196626 J262160:J262162 JF262160:JF262162 TB262160:TB262162 ACX262160:ACX262162 AMT262160:AMT262162 AWP262160:AWP262162 BGL262160:BGL262162 BQH262160:BQH262162 CAD262160:CAD262162 CJZ262160:CJZ262162 CTV262160:CTV262162 DDR262160:DDR262162 DNN262160:DNN262162 DXJ262160:DXJ262162 EHF262160:EHF262162 ERB262160:ERB262162 FAX262160:FAX262162 FKT262160:FKT262162 FUP262160:FUP262162 GEL262160:GEL262162 GOH262160:GOH262162 GYD262160:GYD262162 HHZ262160:HHZ262162 HRV262160:HRV262162 IBR262160:IBR262162 ILN262160:ILN262162 IVJ262160:IVJ262162 JFF262160:JFF262162 JPB262160:JPB262162 JYX262160:JYX262162 KIT262160:KIT262162 KSP262160:KSP262162 LCL262160:LCL262162 LMH262160:LMH262162 LWD262160:LWD262162 MFZ262160:MFZ262162 MPV262160:MPV262162 MZR262160:MZR262162 NJN262160:NJN262162 NTJ262160:NTJ262162 ODF262160:ODF262162 ONB262160:ONB262162 OWX262160:OWX262162 PGT262160:PGT262162 PQP262160:PQP262162 QAL262160:QAL262162 QKH262160:QKH262162 QUD262160:QUD262162 RDZ262160:RDZ262162 RNV262160:RNV262162 RXR262160:RXR262162 SHN262160:SHN262162 SRJ262160:SRJ262162 TBF262160:TBF262162 TLB262160:TLB262162 TUX262160:TUX262162 UET262160:UET262162 UOP262160:UOP262162 UYL262160:UYL262162 VIH262160:VIH262162 VSD262160:VSD262162 WBZ262160:WBZ262162 WLV262160:WLV262162 WVR262160:WVR262162 J327696:J327698 JF327696:JF327698 TB327696:TB327698 ACX327696:ACX327698 AMT327696:AMT327698 AWP327696:AWP327698 BGL327696:BGL327698 BQH327696:BQH327698 CAD327696:CAD327698 CJZ327696:CJZ327698 CTV327696:CTV327698 DDR327696:DDR327698 DNN327696:DNN327698 DXJ327696:DXJ327698 EHF327696:EHF327698 ERB327696:ERB327698 FAX327696:FAX327698 FKT327696:FKT327698 FUP327696:FUP327698 GEL327696:GEL327698 GOH327696:GOH327698 GYD327696:GYD327698 HHZ327696:HHZ327698 HRV327696:HRV327698 IBR327696:IBR327698 ILN327696:ILN327698 IVJ327696:IVJ327698 JFF327696:JFF327698 JPB327696:JPB327698 JYX327696:JYX327698 KIT327696:KIT327698 KSP327696:KSP327698 LCL327696:LCL327698 LMH327696:LMH327698 LWD327696:LWD327698 MFZ327696:MFZ327698 MPV327696:MPV327698 MZR327696:MZR327698 NJN327696:NJN327698 NTJ327696:NTJ327698 ODF327696:ODF327698 ONB327696:ONB327698 OWX327696:OWX327698 PGT327696:PGT327698 PQP327696:PQP327698 QAL327696:QAL327698 QKH327696:QKH327698 QUD327696:QUD327698 RDZ327696:RDZ327698 RNV327696:RNV327698 RXR327696:RXR327698 SHN327696:SHN327698 SRJ327696:SRJ327698 TBF327696:TBF327698 TLB327696:TLB327698 TUX327696:TUX327698 UET327696:UET327698 UOP327696:UOP327698 UYL327696:UYL327698 VIH327696:VIH327698 VSD327696:VSD327698 WBZ327696:WBZ327698 WLV327696:WLV327698 WVR327696:WVR327698 J393232:J393234 JF393232:JF393234 TB393232:TB393234 ACX393232:ACX393234 AMT393232:AMT393234 AWP393232:AWP393234 BGL393232:BGL393234 BQH393232:BQH393234 CAD393232:CAD393234 CJZ393232:CJZ393234 CTV393232:CTV393234 DDR393232:DDR393234 DNN393232:DNN393234 DXJ393232:DXJ393234 EHF393232:EHF393234 ERB393232:ERB393234 FAX393232:FAX393234 FKT393232:FKT393234 FUP393232:FUP393234 GEL393232:GEL393234 GOH393232:GOH393234 GYD393232:GYD393234 HHZ393232:HHZ393234 HRV393232:HRV393234 IBR393232:IBR393234 ILN393232:ILN393234 IVJ393232:IVJ393234 JFF393232:JFF393234 JPB393232:JPB393234 JYX393232:JYX393234 KIT393232:KIT393234 KSP393232:KSP393234 LCL393232:LCL393234 LMH393232:LMH393234 LWD393232:LWD393234 MFZ393232:MFZ393234 MPV393232:MPV393234 MZR393232:MZR393234 NJN393232:NJN393234 NTJ393232:NTJ393234 ODF393232:ODF393234 ONB393232:ONB393234 OWX393232:OWX393234 PGT393232:PGT393234 PQP393232:PQP393234 QAL393232:QAL393234 QKH393232:QKH393234 QUD393232:QUD393234 RDZ393232:RDZ393234 RNV393232:RNV393234 RXR393232:RXR393234 SHN393232:SHN393234 SRJ393232:SRJ393234 TBF393232:TBF393234 TLB393232:TLB393234 TUX393232:TUX393234 UET393232:UET393234 UOP393232:UOP393234 UYL393232:UYL393234 VIH393232:VIH393234 VSD393232:VSD393234 WBZ393232:WBZ393234 WLV393232:WLV393234 WVR393232:WVR393234 J458768:J458770 JF458768:JF458770 TB458768:TB458770 ACX458768:ACX458770 AMT458768:AMT458770 AWP458768:AWP458770 BGL458768:BGL458770 BQH458768:BQH458770 CAD458768:CAD458770 CJZ458768:CJZ458770 CTV458768:CTV458770 DDR458768:DDR458770 DNN458768:DNN458770 DXJ458768:DXJ458770 EHF458768:EHF458770 ERB458768:ERB458770 FAX458768:FAX458770 FKT458768:FKT458770 FUP458768:FUP458770 GEL458768:GEL458770 GOH458768:GOH458770 GYD458768:GYD458770 HHZ458768:HHZ458770 HRV458768:HRV458770 IBR458768:IBR458770 ILN458768:ILN458770 IVJ458768:IVJ458770 JFF458768:JFF458770 JPB458768:JPB458770 JYX458768:JYX458770 KIT458768:KIT458770 KSP458768:KSP458770 LCL458768:LCL458770 LMH458768:LMH458770 LWD458768:LWD458770 MFZ458768:MFZ458770 MPV458768:MPV458770 MZR458768:MZR458770 NJN458768:NJN458770 NTJ458768:NTJ458770 ODF458768:ODF458770 ONB458768:ONB458770 OWX458768:OWX458770 PGT458768:PGT458770 PQP458768:PQP458770 QAL458768:QAL458770 QKH458768:QKH458770 QUD458768:QUD458770 RDZ458768:RDZ458770 RNV458768:RNV458770 RXR458768:RXR458770 SHN458768:SHN458770 SRJ458768:SRJ458770 TBF458768:TBF458770 TLB458768:TLB458770 TUX458768:TUX458770 UET458768:UET458770 UOP458768:UOP458770 UYL458768:UYL458770 VIH458768:VIH458770 VSD458768:VSD458770 WBZ458768:WBZ458770 WLV458768:WLV458770 WVR458768:WVR458770 J524304:J524306 JF524304:JF524306 TB524304:TB524306 ACX524304:ACX524306 AMT524304:AMT524306 AWP524304:AWP524306 BGL524304:BGL524306 BQH524304:BQH524306 CAD524304:CAD524306 CJZ524304:CJZ524306 CTV524304:CTV524306 DDR524304:DDR524306 DNN524304:DNN524306 DXJ524304:DXJ524306 EHF524304:EHF524306 ERB524304:ERB524306 FAX524304:FAX524306 FKT524304:FKT524306 FUP524304:FUP524306 GEL524304:GEL524306 GOH524304:GOH524306 GYD524304:GYD524306 HHZ524304:HHZ524306 HRV524304:HRV524306 IBR524304:IBR524306 ILN524304:ILN524306 IVJ524304:IVJ524306 JFF524304:JFF524306 JPB524304:JPB524306 JYX524304:JYX524306 KIT524304:KIT524306 KSP524304:KSP524306 LCL524304:LCL524306 LMH524304:LMH524306 LWD524304:LWD524306 MFZ524304:MFZ524306 MPV524304:MPV524306 MZR524304:MZR524306 NJN524304:NJN524306 NTJ524304:NTJ524306 ODF524304:ODF524306 ONB524304:ONB524306 OWX524304:OWX524306 PGT524304:PGT524306 PQP524304:PQP524306 QAL524304:QAL524306 QKH524304:QKH524306 QUD524304:QUD524306 RDZ524304:RDZ524306 RNV524304:RNV524306 RXR524304:RXR524306 SHN524304:SHN524306 SRJ524304:SRJ524306 TBF524304:TBF524306 TLB524304:TLB524306 TUX524304:TUX524306 UET524304:UET524306 UOP524304:UOP524306 UYL524304:UYL524306 VIH524304:VIH524306 VSD524304:VSD524306 WBZ524304:WBZ524306 WLV524304:WLV524306 WVR524304:WVR524306 J589840:J589842 JF589840:JF589842 TB589840:TB589842 ACX589840:ACX589842 AMT589840:AMT589842 AWP589840:AWP589842 BGL589840:BGL589842 BQH589840:BQH589842 CAD589840:CAD589842 CJZ589840:CJZ589842 CTV589840:CTV589842 DDR589840:DDR589842 DNN589840:DNN589842 DXJ589840:DXJ589842 EHF589840:EHF589842 ERB589840:ERB589842 FAX589840:FAX589842 FKT589840:FKT589842 FUP589840:FUP589842 GEL589840:GEL589842 GOH589840:GOH589842 GYD589840:GYD589842 HHZ589840:HHZ589842 HRV589840:HRV589842 IBR589840:IBR589842 ILN589840:ILN589842 IVJ589840:IVJ589842 JFF589840:JFF589842 JPB589840:JPB589842 JYX589840:JYX589842 KIT589840:KIT589842 KSP589840:KSP589842 LCL589840:LCL589842 LMH589840:LMH589842 LWD589840:LWD589842 MFZ589840:MFZ589842 MPV589840:MPV589842 MZR589840:MZR589842 NJN589840:NJN589842 NTJ589840:NTJ589842 ODF589840:ODF589842 ONB589840:ONB589842 OWX589840:OWX589842 PGT589840:PGT589842 PQP589840:PQP589842 QAL589840:QAL589842 QKH589840:QKH589842 QUD589840:QUD589842 RDZ589840:RDZ589842 RNV589840:RNV589842 RXR589840:RXR589842 SHN589840:SHN589842 SRJ589840:SRJ589842 TBF589840:TBF589842 TLB589840:TLB589842 TUX589840:TUX589842 UET589840:UET589842 UOP589840:UOP589842 UYL589840:UYL589842 VIH589840:VIH589842 VSD589840:VSD589842 WBZ589840:WBZ589842 WLV589840:WLV589842 WVR589840:WVR589842 J655376:J655378 JF655376:JF655378 TB655376:TB655378 ACX655376:ACX655378 AMT655376:AMT655378 AWP655376:AWP655378 BGL655376:BGL655378 BQH655376:BQH655378 CAD655376:CAD655378 CJZ655376:CJZ655378 CTV655376:CTV655378 DDR655376:DDR655378 DNN655376:DNN655378 DXJ655376:DXJ655378 EHF655376:EHF655378 ERB655376:ERB655378 FAX655376:FAX655378 FKT655376:FKT655378 FUP655376:FUP655378 GEL655376:GEL655378 GOH655376:GOH655378 GYD655376:GYD655378 HHZ655376:HHZ655378 HRV655376:HRV655378 IBR655376:IBR655378 ILN655376:ILN655378 IVJ655376:IVJ655378 JFF655376:JFF655378 JPB655376:JPB655378 JYX655376:JYX655378 KIT655376:KIT655378 KSP655376:KSP655378 LCL655376:LCL655378 LMH655376:LMH655378 LWD655376:LWD655378 MFZ655376:MFZ655378 MPV655376:MPV655378 MZR655376:MZR655378 NJN655376:NJN655378 NTJ655376:NTJ655378 ODF655376:ODF655378 ONB655376:ONB655378 OWX655376:OWX655378 PGT655376:PGT655378 PQP655376:PQP655378 QAL655376:QAL655378 QKH655376:QKH655378 QUD655376:QUD655378 RDZ655376:RDZ655378 RNV655376:RNV655378 RXR655376:RXR655378 SHN655376:SHN655378 SRJ655376:SRJ655378 TBF655376:TBF655378 TLB655376:TLB655378 TUX655376:TUX655378 UET655376:UET655378 UOP655376:UOP655378 UYL655376:UYL655378 VIH655376:VIH655378 VSD655376:VSD655378 WBZ655376:WBZ655378 WLV655376:WLV655378 WVR655376:WVR655378 J720912:J720914 JF720912:JF720914 TB720912:TB720914 ACX720912:ACX720914 AMT720912:AMT720914 AWP720912:AWP720914 BGL720912:BGL720914 BQH720912:BQH720914 CAD720912:CAD720914 CJZ720912:CJZ720914 CTV720912:CTV720914 DDR720912:DDR720914 DNN720912:DNN720914 DXJ720912:DXJ720914 EHF720912:EHF720914 ERB720912:ERB720914 FAX720912:FAX720914 FKT720912:FKT720914 FUP720912:FUP720914 GEL720912:GEL720914 GOH720912:GOH720914 GYD720912:GYD720914 HHZ720912:HHZ720914 HRV720912:HRV720914 IBR720912:IBR720914 ILN720912:ILN720914 IVJ720912:IVJ720914 JFF720912:JFF720914 JPB720912:JPB720914 JYX720912:JYX720914 KIT720912:KIT720914 KSP720912:KSP720914 LCL720912:LCL720914 LMH720912:LMH720914 LWD720912:LWD720914 MFZ720912:MFZ720914 MPV720912:MPV720914 MZR720912:MZR720914 NJN720912:NJN720914 NTJ720912:NTJ720914 ODF720912:ODF720914 ONB720912:ONB720914 OWX720912:OWX720914 PGT720912:PGT720914 PQP720912:PQP720914 QAL720912:QAL720914 QKH720912:QKH720914 QUD720912:QUD720914 RDZ720912:RDZ720914 RNV720912:RNV720914 RXR720912:RXR720914 SHN720912:SHN720914 SRJ720912:SRJ720914 TBF720912:TBF720914 TLB720912:TLB720914 TUX720912:TUX720914 UET720912:UET720914 UOP720912:UOP720914 UYL720912:UYL720914 VIH720912:VIH720914 VSD720912:VSD720914 WBZ720912:WBZ720914 WLV720912:WLV720914 WVR720912:WVR720914 J786448:J786450 JF786448:JF786450 TB786448:TB786450 ACX786448:ACX786450 AMT786448:AMT786450 AWP786448:AWP786450 BGL786448:BGL786450 BQH786448:BQH786450 CAD786448:CAD786450 CJZ786448:CJZ786450 CTV786448:CTV786450 DDR786448:DDR786450 DNN786448:DNN786450 DXJ786448:DXJ786450 EHF786448:EHF786450 ERB786448:ERB786450 FAX786448:FAX786450 FKT786448:FKT786450 FUP786448:FUP786450 GEL786448:GEL786450 GOH786448:GOH786450 GYD786448:GYD786450 HHZ786448:HHZ786450 HRV786448:HRV786450 IBR786448:IBR786450 ILN786448:ILN786450 IVJ786448:IVJ786450 JFF786448:JFF786450 JPB786448:JPB786450 JYX786448:JYX786450 KIT786448:KIT786450 KSP786448:KSP786450 LCL786448:LCL786450 LMH786448:LMH786450 LWD786448:LWD786450 MFZ786448:MFZ786450 MPV786448:MPV786450 MZR786448:MZR786450 NJN786448:NJN786450 NTJ786448:NTJ786450 ODF786448:ODF786450 ONB786448:ONB786450 OWX786448:OWX786450 PGT786448:PGT786450 PQP786448:PQP786450 QAL786448:QAL786450 QKH786448:QKH786450 QUD786448:QUD786450 RDZ786448:RDZ786450 RNV786448:RNV786450 RXR786448:RXR786450 SHN786448:SHN786450 SRJ786448:SRJ786450 TBF786448:TBF786450 TLB786448:TLB786450 TUX786448:TUX786450 UET786448:UET786450 UOP786448:UOP786450 UYL786448:UYL786450 VIH786448:VIH786450 VSD786448:VSD786450 WBZ786448:WBZ786450 WLV786448:WLV786450 WVR786448:WVR786450 J851984:J851986 JF851984:JF851986 TB851984:TB851986 ACX851984:ACX851986 AMT851984:AMT851986 AWP851984:AWP851986 BGL851984:BGL851986 BQH851984:BQH851986 CAD851984:CAD851986 CJZ851984:CJZ851986 CTV851984:CTV851986 DDR851984:DDR851986 DNN851984:DNN851986 DXJ851984:DXJ851986 EHF851984:EHF851986 ERB851984:ERB851986 FAX851984:FAX851986 FKT851984:FKT851986 FUP851984:FUP851986 GEL851984:GEL851986 GOH851984:GOH851986 GYD851984:GYD851986 HHZ851984:HHZ851986 HRV851984:HRV851986 IBR851984:IBR851986 ILN851984:ILN851986 IVJ851984:IVJ851986 JFF851984:JFF851986 JPB851984:JPB851986 JYX851984:JYX851986 KIT851984:KIT851986 KSP851984:KSP851986 LCL851984:LCL851986 LMH851984:LMH851986 LWD851984:LWD851986 MFZ851984:MFZ851986 MPV851984:MPV851986 MZR851984:MZR851986 NJN851984:NJN851986 NTJ851984:NTJ851986 ODF851984:ODF851986 ONB851984:ONB851986 OWX851984:OWX851986 PGT851984:PGT851986 PQP851984:PQP851986 QAL851984:QAL851986 QKH851984:QKH851986 QUD851984:QUD851986 RDZ851984:RDZ851986 RNV851984:RNV851986 RXR851984:RXR851986 SHN851984:SHN851986 SRJ851984:SRJ851986 TBF851984:TBF851986 TLB851984:TLB851986 TUX851984:TUX851986 UET851984:UET851986 UOP851984:UOP851986 UYL851984:UYL851986 VIH851984:VIH851986 VSD851984:VSD851986 WBZ851984:WBZ851986 WLV851984:WLV851986 WVR851984:WVR851986 J917520:J917522 JF917520:JF917522 TB917520:TB917522 ACX917520:ACX917522 AMT917520:AMT917522 AWP917520:AWP917522 BGL917520:BGL917522 BQH917520:BQH917522 CAD917520:CAD917522 CJZ917520:CJZ917522 CTV917520:CTV917522 DDR917520:DDR917522 DNN917520:DNN917522 DXJ917520:DXJ917522 EHF917520:EHF917522 ERB917520:ERB917522 FAX917520:FAX917522 FKT917520:FKT917522 FUP917520:FUP917522 GEL917520:GEL917522 GOH917520:GOH917522 GYD917520:GYD917522 HHZ917520:HHZ917522 HRV917520:HRV917522 IBR917520:IBR917522 ILN917520:ILN917522 IVJ917520:IVJ917522 JFF917520:JFF917522 JPB917520:JPB917522 JYX917520:JYX917522 KIT917520:KIT917522 KSP917520:KSP917522 LCL917520:LCL917522 LMH917520:LMH917522 LWD917520:LWD917522 MFZ917520:MFZ917522 MPV917520:MPV917522 MZR917520:MZR917522 NJN917520:NJN917522 NTJ917520:NTJ917522 ODF917520:ODF917522 ONB917520:ONB917522 OWX917520:OWX917522 PGT917520:PGT917522 PQP917520:PQP917522 QAL917520:QAL917522 QKH917520:QKH917522 QUD917520:QUD917522 RDZ917520:RDZ917522 RNV917520:RNV917522 RXR917520:RXR917522 SHN917520:SHN917522 SRJ917520:SRJ917522 TBF917520:TBF917522 TLB917520:TLB917522 TUX917520:TUX917522 UET917520:UET917522 UOP917520:UOP917522 UYL917520:UYL917522 VIH917520:VIH917522 VSD917520:VSD917522 WBZ917520:WBZ917522 WLV917520:WLV917522 WVR917520:WVR917522 J983056:J983058 JF983056:JF983058 TB983056:TB983058 ACX983056:ACX983058 AMT983056:AMT983058 AWP983056:AWP983058 BGL983056:BGL983058 BQH983056:BQH983058 CAD983056:CAD983058 CJZ983056:CJZ983058 CTV983056:CTV983058 DDR983056:DDR983058 DNN983056:DNN983058 DXJ983056:DXJ983058 EHF983056:EHF983058 ERB983056:ERB983058 FAX983056:FAX983058 FKT983056:FKT983058 FUP983056:FUP983058 GEL983056:GEL983058 GOH983056:GOH983058 GYD983056:GYD983058 HHZ983056:HHZ983058 HRV983056:HRV983058 IBR983056:IBR983058 ILN983056:ILN983058 IVJ983056:IVJ983058 JFF983056:JFF983058 JPB983056:JPB983058 JYX983056:JYX983058 KIT983056:KIT983058 KSP983056:KSP983058 LCL983056:LCL983058 LMH983056:LMH983058 LWD983056:LWD983058 MFZ983056:MFZ983058 MPV983056:MPV983058 MZR983056:MZR983058 NJN983056:NJN983058 NTJ983056:NTJ983058 ODF983056:ODF983058 ONB983056:ONB983058 OWX983056:OWX983058 PGT983056:PGT983058 PQP983056:PQP983058 QAL983056:QAL983058 QKH983056:QKH983058 QUD983056:QUD983058 RDZ983056:RDZ983058 RNV983056:RNV983058 RXR983056:RXR983058 SHN983056:SHN983058 SRJ983056:SRJ983058 TBF983056:TBF983058 TLB983056:TLB983058 TUX983056:TUX983058 UET983056:UET983058 UOP983056:UOP983058 UYL983056:UYL983058 VIH983056:VIH983058 VSD983056:VSD983058 WBZ983056:WBZ983058 WLV983056:WLV983058 WVR983056:WVR983058" xr:uid="{10A56268-7F7C-466C-90F9-B422E998DBF0}"/>
  </dataValidations>
  <pageMargins left="0.7" right="0.7" top="0.75" bottom="0.75" header="0.3" footer="0.3"/>
  <pageSetup paperSize="9" orientation="portrait" horizontalDpi="1200" verticalDpi="1200"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36EBB-1251-4585-A564-CCEF44335C8A}">
  <dimension ref="B2:Q56"/>
  <sheetViews>
    <sheetView zoomScale="85" zoomScaleNormal="85" workbookViewId="0">
      <pane xSplit="10" ySplit="8" topLeftCell="M15"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24.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24.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24.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24.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24.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24.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24.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24.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24.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24.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24.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24.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24.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24.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24.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24.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24.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24.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24.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24.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24.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24.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24.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24.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24.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24.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24.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24.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24.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24.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24.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24.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24.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24.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24.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24.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24.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24.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24.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24.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24.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24.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24.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24.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24.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24.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24.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24.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24.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24.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24.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24.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24.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24.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24.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24.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24.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24.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24.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24.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24.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24.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24.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24.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9175</v>
      </c>
      <c r="G2" s="4" t="s">
        <v>2</v>
      </c>
      <c r="H2" s="5"/>
      <c r="I2" s="6"/>
      <c r="J2" s="7">
        <f>SUM(H:H)</f>
        <v>145426</v>
      </c>
    </row>
    <row r="3" spans="2:17" ht="20.100000000000001" customHeight="1">
      <c r="B3" s="1" t="s">
        <v>3</v>
      </c>
      <c r="C3" s="1"/>
      <c r="D3" s="1"/>
      <c r="E3" s="98" t="s">
        <v>9176</v>
      </c>
    </row>
    <row r="4" spans="2:17" ht="20.100000000000001" customHeight="1">
      <c r="B4" s="1" t="s">
        <v>5</v>
      </c>
      <c r="C4" s="1"/>
      <c r="D4" s="1"/>
      <c r="E4" s="98">
        <v>181235</v>
      </c>
    </row>
    <row r="5" spans="2:17" ht="20.100000000000001" customHeight="1">
      <c r="B5" s="1" t="s">
        <v>6</v>
      </c>
      <c r="C5" s="1"/>
      <c r="D5" s="1"/>
      <c r="E5" s="102">
        <v>44127</v>
      </c>
    </row>
    <row r="6" spans="2:17" ht="20.100000000000001" customHeight="1">
      <c r="B6" s="1" t="s">
        <v>7</v>
      </c>
      <c r="C6" s="1"/>
      <c r="D6" s="1"/>
      <c r="E6" s="102">
        <v>44134</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14" si="0">F9*G9</f>
        <v>0</v>
      </c>
      <c r="I9" s="167"/>
      <c r="J9" s="30"/>
      <c r="K9" s="30"/>
      <c r="L9" s="22"/>
      <c r="M9" s="25"/>
      <c r="N9" s="21"/>
      <c r="O9" s="22"/>
      <c r="P9" s="25"/>
      <c r="Q9" s="26"/>
    </row>
    <row r="10" spans="2:17" s="9" customFormat="1" ht="19.7" customHeight="1">
      <c r="B10" s="21">
        <v>9</v>
      </c>
      <c r="C10" s="208" t="s">
        <v>550</v>
      </c>
      <c r="D10" s="208" t="s">
        <v>550</v>
      </c>
      <c r="E10" s="75" t="s">
        <v>4078</v>
      </c>
      <c r="F10" s="22">
        <v>1</v>
      </c>
      <c r="G10" s="266">
        <v>13420</v>
      </c>
      <c r="H10" s="266">
        <f t="shared" si="0"/>
        <v>13420</v>
      </c>
      <c r="I10" s="167"/>
      <c r="J10" s="30" t="s">
        <v>9177</v>
      </c>
      <c r="K10" s="30"/>
      <c r="L10" s="22"/>
      <c r="M10" s="25"/>
      <c r="N10" s="21"/>
      <c r="O10" s="22"/>
      <c r="P10" s="25"/>
      <c r="Q10" s="26"/>
    </row>
    <row r="11" spans="2:17" s="9" customFormat="1" ht="19.7" customHeight="1">
      <c r="B11" s="21"/>
      <c r="C11" s="21"/>
      <c r="D11" s="21"/>
      <c r="E11" s="75"/>
      <c r="F11" s="22"/>
      <c r="G11" s="266">
        <v>0</v>
      </c>
      <c r="H11" s="266">
        <f t="shared" si="0"/>
        <v>0</v>
      </c>
      <c r="I11" s="167"/>
      <c r="J11" s="31"/>
      <c r="K11" s="22"/>
      <c r="L11" s="22"/>
      <c r="M11" s="25"/>
      <c r="N11" s="21"/>
      <c r="O11" s="22"/>
      <c r="P11" s="25"/>
      <c r="Q11" s="26"/>
    </row>
    <row r="12" spans="2:17" s="9" customFormat="1" ht="19.7" customHeight="1">
      <c r="B12" s="21">
        <v>6</v>
      </c>
      <c r="C12" s="208" t="s">
        <v>550</v>
      </c>
      <c r="D12" s="208" t="s">
        <v>550</v>
      </c>
      <c r="E12" s="245" t="s">
        <v>4710</v>
      </c>
      <c r="F12" s="858">
        <v>1</v>
      </c>
      <c r="G12" s="215">
        <v>5000</v>
      </c>
      <c r="H12" s="215">
        <f t="shared" si="0"/>
        <v>5000</v>
      </c>
      <c r="I12" s="205"/>
      <c r="J12" s="76" t="s">
        <v>4711</v>
      </c>
      <c r="K12" s="30" t="s">
        <v>9178</v>
      </c>
      <c r="L12" s="22"/>
      <c r="M12" s="25">
        <v>44118</v>
      </c>
      <c r="N12" s="21"/>
      <c r="O12" s="25">
        <v>44127</v>
      </c>
      <c r="P12" s="25">
        <v>44130</v>
      </c>
      <c r="Q12" s="26">
        <v>44130</v>
      </c>
    </row>
    <row r="13" spans="2:17" s="9" customFormat="1" ht="19.7" customHeight="1">
      <c r="B13" s="21">
        <v>6</v>
      </c>
      <c r="C13" s="208" t="s">
        <v>550</v>
      </c>
      <c r="D13" s="208" t="s">
        <v>550</v>
      </c>
      <c r="E13" s="76" t="s">
        <v>4713</v>
      </c>
      <c r="F13" s="858">
        <v>4</v>
      </c>
      <c r="G13" s="215">
        <v>10000</v>
      </c>
      <c r="H13" s="215">
        <f t="shared" si="0"/>
        <v>40000</v>
      </c>
      <c r="I13" s="205"/>
      <c r="J13" s="211"/>
      <c r="K13" s="30" t="s">
        <v>9178</v>
      </c>
      <c r="L13" s="22"/>
      <c r="M13" s="25">
        <v>44118</v>
      </c>
      <c r="N13" s="21"/>
      <c r="O13" s="25">
        <v>44127</v>
      </c>
      <c r="P13" s="25">
        <v>44130</v>
      </c>
      <c r="Q13" s="26">
        <v>44130</v>
      </c>
    </row>
    <row r="14" spans="2:17" s="9" customFormat="1" ht="19.7" customHeight="1">
      <c r="B14" s="21">
        <v>9</v>
      </c>
      <c r="C14" s="208" t="s">
        <v>550</v>
      </c>
      <c r="D14" s="208" t="s">
        <v>550</v>
      </c>
      <c r="E14" s="75" t="s">
        <v>4068</v>
      </c>
      <c r="F14" s="22">
        <v>1</v>
      </c>
      <c r="G14" s="266">
        <v>10000</v>
      </c>
      <c r="H14" s="266">
        <f t="shared" si="0"/>
        <v>10000</v>
      </c>
      <c r="I14" s="167"/>
      <c r="J14" s="31"/>
      <c r="K14" s="30" t="s">
        <v>9178</v>
      </c>
      <c r="L14" s="22"/>
      <c r="M14" s="25">
        <v>44118</v>
      </c>
      <c r="N14" s="21"/>
      <c r="O14" s="25">
        <v>44127</v>
      </c>
      <c r="P14" s="25">
        <v>44130</v>
      </c>
      <c r="Q14" s="26">
        <v>44130</v>
      </c>
    </row>
    <row r="15" spans="2:17" s="9" customFormat="1" ht="19.7" customHeight="1">
      <c r="B15" s="21"/>
      <c r="C15" s="208"/>
      <c r="D15" s="208"/>
      <c r="E15" s="76" t="s">
        <v>4714</v>
      </c>
      <c r="F15" s="858"/>
      <c r="G15" s="215">
        <v>0</v>
      </c>
      <c r="H15" s="215">
        <v>0</v>
      </c>
      <c r="I15" s="205"/>
      <c r="J15" s="211"/>
      <c r="K15" s="22"/>
      <c r="L15" s="22"/>
      <c r="M15" s="25"/>
      <c r="N15" s="21"/>
      <c r="O15" s="25"/>
      <c r="P15" s="25"/>
      <c r="Q15" s="26"/>
    </row>
    <row r="16" spans="2:17" s="9" customFormat="1" ht="19.7" customHeight="1">
      <c r="B16" s="21">
        <v>6</v>
      </c>
      <c r="C16" s="208" t="s">
        <v>550</v>
      </c>
      <c r="D16" s="208" t="s">
        <v>550</v>
      </c>
      <c r="E16" s="75" t="s">
        <v>9179</v>
      </c>
      <c r="F16" s="22">
        <v>1</v>
      </c>
      <c r="G16" s="266">
        <v>7600</v>
      </c>
      <c r="H16" s="266">
        <f t="shared" ref="H16:H24" si="1">F16*G16</f>
        <v>7600</v>
      </c>
      <c r="I16" s="167"/>
      <c r="J16" s="31"/>
      <c r="K16" s="30" t="s">
        <v>9178</v>
      </c>
      <c r="L16" s="22"/>
      <c r="M16" s="25">
        <v>44118</v>
      </c>
      <c r="N16" s="21"/>
      <c r="O16" s="25">
        <v>44127</v>
      </c>
      <c r="P16" s="25">
        <v>44130</v>
      </c>
      <c r="Q16" s="26">
        <v>44130</v>
      </c>
    </row>
    <row r="17" spans="2:17" s="9" customFormat="1" ht="19.7" customHeight="1">
      <c r="B17" s="21">
        <v>6</v>
      </c>
      <c r="C17" s="208" t="s">
        <v>550</v>
      </c>
      <c r="D17" s="208" t="s">
        <v>550</v>
      </c>
      <c r="E17" s="75" t="s">
        <v>9180</v>
      </c>
      <c r="F17" s="22">
        <v>1</v>
      </c>
      <c r="G17" s="266">
        <v>1300</v>
      </c>
      <c r="H17" s="266">
        <f t="shared" si="1"/>
        <v>1300</v>
      </c>
      <c r="I17" s="167"/>
      <c r="J17" s="31"/>
      <c r="K17" s="30" t="s">
        <v>9178</v>
      </c>
      <c r="L17" s="22"/>
      <c r="M17" s="25">
        <v>44118</v>
      </c>
      <c r="N17" s="21"/>
      <c r="O17" s="25">
        <v>44127</v>
      </c>
      <c r="P17" s="25">
        <v>44130</v>
      </c>
      <c r="Q17" s="26">
        <v>44130</v>
      </c>
    </row>
    <row r="18" spans="2:17" s="9" customFormat="1" ht="19.7" customHeight="1">
      <c r="B18" s="21">
        <v>6</v>
      </c>
      <c r="C18" s="208" t="s">
        <v>550</v>
      </c>
      <c r="D18" s="208" t="s">
        <v>550</v>
      </c>
      <c r="E18" s="75" t="s">
        <v>9181</v>
      </c>
      <c r="F18" s="22">
        <v>1</v>
      </c>
      <c r="G18" s="266">
        <v>1100</v>
      </c>
      <c r="H18" s="266">
        <f t="shared" si="1"/>
        <v>1100</v>
      </c>
      <c r="I18" s="167"/>
      <c r="J18" s="31"/>
      <c r="K18" s="30" t="s">
        <v>9178</v>
      </c>
      <c r="L18" s="22"/>
      <c r="M18" s="25">
        <v>44118</v>
      </c>
      <c r="N18" s="21"/>
      <c r="O18" s="25">
        <v>44127</v>
      </c>
      <c r="P18" s="25">
        <v>44130</v>
      </c>
      <c r="Q18" s="26">
        <v>44130</v>
      </c>
    </row>
    <row r="19" spans="2:17" s="9" customFormat="1" ht="19.7" customHeight="1">
      <c r="B19" s="21">
        <v>6</v>
      </c>
      <c r="C19" s="208" t="s">
        <v>550</v>
      </c>
      <c r="D19" s="208" t="s">
        <v>550</v>
      </c>
      <c r="E19" s="75" t="s">
        <v>9182</v>
      </c>
      <c r="F19" s="22">
        <v>1</v>
      </c>
      <c r="G19" s="266">
        <v>280</v>
      </c>
      <c r="H19" s="266">
        <f t="shared" si="1"/>
        <v>280</v>
      </c>
      <c r="I19" s="167"/>
      <c r="J19" s="31"/>
      <c r="K19" s="30" t="s">
        <v>9178</v>
      </c>
      <c r="L19" s="22"/>
      <c r="M19" s="25">
        <v>44118</v>
      </c>
      <c r="N19" s="21"/>
      <c r="O19" s="25">
        <v>44127</v>
      </c>
      <c r="P19" s="25">
        <v>44130</v>
      </c>
      <c r="Q19" s="26">
        <v>44130</v>
      </c>
    </row>
    <row r="20" spans="2:17" s="9" customFormat="1" ht="19.7" customHeight="1">
      <c r="B20" s="21">
        <v>6</v>
      </c>
      <c r="C20" s="208" t="s">
        <v>550</v>
      </c>
      <c r="D20" s="208" t="s">
        <v>550</v>
      </c>
      <c r="E20" s="75" t="s">
        <v>9183</v>
      </c>
      <c r="F20" s="22">
        <v>1</v>
      </c>
      <c r="G20" s="266">
        <v>170</v>
      </c>
      <c r="H20" s="266">
        <f t="shared" si="1"/>
        <v>170</v>
      </c>
      <c r="I20" s="167"/>
      <c r="J20" s="31"/>
      <c r="K20" s="30" t="s">
        <v>9178</v>
      </c>
      <c r="L20" s="22"/>
      <c r="M20" s="25">
        <v>44118</v>
      </c>
      <c r="N20" s="21"/>
      <c r="O20" s="25">
        <v>44127</v>
      </c>
      <c r="P20" s="25">
        <v>44130</v>
      </c>
      <c r="Q20" s="26">
        <v>44130</v>
      </c>
    </row>
    <row r="21" spans="2:17" s="9" customFormat="1" ht="19.7" customHeight="1">
      <c r="B21" s="21">
        <v>6</v>
      </c>
      <c r="C21" s="208" t="s">
        <v>550</v>
      </c>
      <c r="D21" s="208" t="s">
        <v>550</v>
      </c>
      <c r="E21" s="75" t="s">
        <v>9184</v>
      </c>
      <c r="F21" s="22">
        <v>1</v>
      </c>
      <c r="G21" s="266">
        <v>30</v>
      </c>
      <c r="H21" s="266">
        <f t="shared" si="1"/>
        <v>30</v>
      </c>
      <c r="I21" s="167"/>
      <c r="J21" s="31"/>
      <c r="K21" s="30" t="s">
        <v>9178</v>
      </c>
      <c r="L21" s="22"/>
      <c r="M21" s="25">
        <v>44118</v>
      </c>
      <c r="N21" s="21"/>
      <c r="O21" s="25">
        <v>44127</v>
      </c>
      <c r="P21" s="25">
        <v>44130</v>
      </c>
      <c r="Q21" s="26">
        <v>44130</v>
      </c>
    </row>
    <row r="22" spans="2:17" s="9" customFormat="1" ht="19.7" customHeight="1">
      <c r="B22" s="21">
        <v>6</v>
      </c>
      <c r="C22" s="208" t="s">
        <v>550</v>
      </c>
      <c r="D22" s="208" t="s">
        <v>550</v>
      </c>
      <c r="E22" s="75" t="s">
        <v>9185</v>
      </c>
      <c r="F22" s="22">
        <v>2</v>
      </c>
      <c r="G22" s="266">
        <v>600</v>
      </c>
      <c r="H22" s="215">
        <f t="shared" si="1"/>
        <v>1200</v>
      </c>
      <c r="I22" s="167"/>
      <c r="J22" s="31"/>
      <c r="K22" s="30" t="s">
        <v>9178</v>
      </c>
      <c r="L22" s="22"/>
      <c r="M22" s="25">
        <v>44118</v>
      </c>
      <c r="N22" s="21"/>
      <c r="O22" s="25">
        <v>44127</v>
      </c>
      <c r="P22" s="25">
        <v>44130</v>
      </c>
      <c r="Q22" s="26">
        <v>44130</v>
      </c>
    </row>
    <row r="23" spans="2:17" s="9" customFormat="1" ht="19.7" customHeight="1">
      <c r="B23" s="21">
        <v>8</v>
      </c>
      <c r="C23" s="208" t="s">
        <v>550</v>
      </c>
      <c r="D23" s="208" t="s">
        <v>550</v>
      </c>
      <c r="E23" s="75" t="s">
        <v>9186</v>
      </c>
      <c r="F23" s="22">
        <v>1</v>
      </c>
      <c r="G23" s="266">
        <v>29000</v>
      </c>
      <c r="H23" s="215">
        <f t="shared" si="1"/>
        <v>29000</v>
      </c>
      <c r="I23" s="167"/>
      <c r="J23" s="31"/>
      <c r="K23" s="30" t="s">
        <v>9178</v>
      </c>
      <c r="L23" s="22"/>
      <c r="M23" s="25">
        <v>44118</v>
      </c>
      <c r="N23" s="21"/>
      <c r="O23" s="25">
        <v>44127</v>
      </c>
      <c r="P23" s="25">
        <v>44130</v>
      </c>
      <c r="Q23" s="26">
        <v>44130</v>
      </c>
    </row>
    <row r="24" spans="2:17" s="9" customFormat="1" ht="19.7" customHeight="1">
      <c r="B24" s="21">
        <v>6</v>
      </c>
      <c r="C24" s="208" t="s">
        <v>550</v>
      </c>
      <c r="D24" s="208" t="s">
        <v>550</v>
      </c>
      <c r="E24" s="75" t="s">
        <v>9187</v>
      </c>
      <c r="F24" s="22">
        <v>1</v>
      </c>
      <c r="G24" s="266">
        <v>50</v>
      </c>
      <c r="H24" s="266">
        <f t="shared" si="1"/>
        <v>50</v>
      </c>
      <c r="I24" s="167"/>
      <c r="J24" s="31"/>
      <c r="K24" s="30" t="s">
        <v>9178</v>
      </c>
      <c r="L24" s="22"/>
      <c r="M24" s="25">
        <v>44118</v>
      </c>
      <c r="N24" s="21"/>
      <c r="O24" s="25">
        <v>44127</v>
      </c>
      <c r="P24" s="25">
        <v>44130</v>
      </c>
      <c r="Q24" s="26">
        <v>44130</v>
      </c>
    </row>
    <row r="25" spans="2:17" s="9" customFormat="1" ht="19.7" customHeight="1">
      <c r="B25" s="21"/>
      <c r="C25" s="208"/>
      <c r="D25" s="208"/>
      <c r="E25" s="75"/>
      <c r="F25" s="22"/>
      <c r="G25" s="266"/>
      <c r="H25" s="215"/>
      <c r="I25" s="167"/>
      <c r="J25" s="31"/>
      <c r="K25" s="22"/>
      <c r="L25" s="22"/>
      <c r="M25" s="25"/>
      <c r="N25" s="21"/>
      <c r="O25" s="22"/>
      <c r="P25" s="25"/>
      <c r="Q25" s="26"/>
    </row>
    <row r="26" spans="2:17" s="9" customFormat="1" ht="19.7" customHeight="1">
      <c r="B26" s="1063">
        <v>14</v>
      </c>
      <c r="C26" s="1063" t="s">
        <v>531</v>
      </c>
      <c r="D26" s="1063" t="s">
        <v>531</v>
      </c>
      <c r="E26" s="2394" t="s">
        <v>9188</v>
      </c>
      <c r="F26" s="1065">
        <v>2</v>
      </c>
      <c r="G26" s="2246"/>
      <c r="H26" s="2246">
        <f>F26*G26</f>
        <v>0</v>
      </c>
      <c r="I26" s="1067"/>
      <c r="J26" s="2131" t="s">
        <v>4118</v>
      </c>
      <c r="K26" s="1418" t="s">
        <v>9189</v>
      </c>
      <c r="L26" s="1065"/>
      <c r="M26" s="861"/>
      <c r="N26" s="1063"/>
      <c r="O26" s="1065"/>
      <c r="P26" s="861"/>
      <c r="Q26" s="1135"/>
    </row>
    <row r="27" spans="2:17" s="9" customFormat="1" ht="19.7" customHeight="1">
      <c r="B27" s="1063">
        <v>15</v>
      </c>
      <c r="C27" s="1063" t="s">
        <v>531</v>
      </c>
      <c r="D27" s="1063" t="s">
        <v>531</v>
      </c>
      <c r="E27" s="2394" t="s">
        <v>9190</v>
      </c>
      <c r="F27" s="1065">
        <v>1</v>
      </c>
      <c r="G27" s="2246"/>
      <c r="H27" s="2246">
        <f>F27*G27</f>
        <v>0</v>
      </c>
      <c r="I27" s="1067"/>
      <c r="J27" s="2131" t="s">
        <v>9191</v>
      </c>
      <c r="K27" s="1065"/>
      <c r="L27" s="1065"/>
      <c r="M27" s="861"/>
      <c r="N27" s="1063"/>
      <c r="O27" s="1065"/>
      <c r="P27" s="861"/>
      <c r="Q27" s="1135"/>
    </row>
    <row r="28" spans="2:17" s="9" customFormat="1" ht="19.7" customHeight="1">
      <c r="B28" s="21"/>
      <c r="C28" s="21"/>
      <c r="D28" s="21"/>
      <c r="E28" s="75"/>
      <c r="F28" s="22"/>
      <c r="G28" s="266">
        <v>0</v>
      </c>
      <c r="H28" s="266">
        <f>F28*G28</f>
        <v>0</v>
      </c>
      <c r="I28" s="167"/>
      <c r="J28" s="31"/>
      <c r="K28" s="22"/>
      <c r="L28" s="22"/>
      <c r="M28" s="25"/>
      <c r="N28" s="21"/>
      <c r="O28" s="22"/>
      <c r="P28" s="25"/>
      <c r="Q28" s="26"/>
    </row>
    <row r="29" spans="2:17" s="9" customFormat="1" ht="19.7" customHeight="1">
      <c r="B29" s="21"/>
      <c r="C29" s="21"/>
      <c r="D29" s="21"/>
      <c r="E29" s="75"/>
      <c r="F29" s="22"/>
      <c r="G29" s="266">
        <v>0</v>
      </c>
      <c r="H29" s="266">
        <f>F29*G29</f>
        <v>0</v>
      </c>
      <c r="I29" s="167"/>
      <c r="J29" s="31"/>
      <c r="K29" s="22"/>
      <c r="L29" s="22"/>
      <c r="M29" s="25"/>
      <c r="N29" s="21"/>
      <c r="O29" s="22"/>
      <c r="P29" s="25"/>
      <c r="Q29" s="26"/>
    </row>
    <row r="30" spans="2:17" s="9" customFormat="1" ht="19.7" customHeight="1">
      <c r="B30" s="1063">
        <v>11</v>
      </c>
      <c r="C30" s="1063" t="s">
        <v>9192</v>
      </c>
      <c r="D30" s="1063" t="s">
        <v>9192</v>
      </c>
      <c r="E30" s="2395" t="s">
        <v>9193</v>
      </c>
      <c r="F30" s="2129">
        <v>1</v>
      </c>
      <c r="G30" s="2246">
        <v>0</v>
      </c>
      <c r="H30" s="2396">
        <f>F30*G30</f>
        <v>0</v>
      </c>
      <c r="I30" s="1067"/>
      <c r="J30" s="2395" t="s">
        <v>3778</v>
      </c>
      <c r="K30" s="1418" t="s">
        <v>9189</v>
      </c>
      <c r="L30" s="1065"/>
      <c r="M30" s="861"/>
      <c r="N30" s="1063"/>
      <c r="O30" s="1065"/>
      <c r="P30" s="861">
        <v>44133</v>
      </c>
      <c r="Q30" s="1135">
        <v>44133</v>
      </c>
    </row>
    <row r="31" spans="2:17" s="9" customFormat="1" ht="19.7" customHeight="1">
      <c r="B31" s="1063">
        <v>12</v>
      </c>
      <c r="C31" s="1063" t="s">
        <v>9192</v>
      </c>
      <c r="D31" s="1063" t="s">
        <v>9192</v>
      </c>
      <c r="E31" s="2395" t="s">
        <v>9194</v>
      </c>
      <c r="F31" s="2129">
        <v>1</v>
      </c>
      <c r="G31" s="2246">
        <v>0</v>
      </c>
      <c r="H31" s="2396">
        <f t="shared" ref="H31:H54" si="2">F31*G31</f>
        <v>0</v>
      </c>
      <c r="I31" s="1067"/>
      <c r="J31" s="2395" t="s">
        <v>714</v>
      </c>
      <c r="K31" s="1065"/>
      <c r="L31" s="1065"/>
      <c r="M31" s="861"/>
      <c r="N31" s="1063"/>
      <c r="O31" s="1065"/>
      <c r="P31" s="861">
        <v>44133</v>
      </c>
      <c r="Q31" s="1135">
        <v>44133</v>
      </c>
    </row>
    <row r="32" spans="2:17" s="9" customFormat="1" ht="19.7" customHeight="1">
      <c r="B32" s="1063">
        <v>12</v>
      </c>
      <c r="C32" s="1063" t="s">
        <v>9192</v>
      </c>
      <c r="D32" s="1063" t="s">
        <v>9192</v>
      </c>
      <c r="E32" s="2395" t="s">
        <v>9195</v>
      </c>
      <c r="F32" s="2129">
        <v>2</v>
      </c>
      <c r="G32" s="2246">
        <v>0</v>
      </c>
      <c r="H32" s="2396">
        <f t="shared" si="2"/>
        <v>0</v>
      </c>
      <c r="I32" s="1067"/>
      <c r="J32" s="2395" t="s">
        <v>9196</v>
      </c>
      <c r="K32" s="1065"/>
      <c r="L32" s="1065"/>
      <c r="M32" s="861"/>
      <c r="N32" s="1063"/>
      <c r="O32" s="1065"/>
      <c r="P32" s="861">
        <v>44133</v>
      </c>
      <c r="Q32" s="1135">
        <v>44133</v>
      </c>
    </row>
    <row r="33" spans="2:17" s="9" customFormat="1" ht="19.7" customHeight="1">
      <c r="B33" s="1063">
        <v>12</v>
      </c>
      <c r="C33" s="1063" t="s">
        <v>9192</v>
      </c>
      <c r="D33" s="1063" t="s">
        <v>9192</v>
      </c>
      <c r="E33" s="2395" t="s">
        <v>9197</v>
      </c>
      <c r="F33" s="2129">
        <v>1</v>
      </c>
      <c r="G33" s="2246">
        <v>0</v>
      </c>
      <c r="H33" s="2396">
        <f t="shared" si="2"/>
        <v>0</v>
      </c>
      <c r="I33" s="1067"/>
      <c r="J33" s="2395" t="s">
        <v>9198</v>
      </c>
      <c r="K33" s="1065"/>
      <c r="L33" s="1065"/>
      <c r="M33" s="861"/>
      <c r="N33" s="1063"/>
      <c r="O33" s="1065"/>
      <c r="P33" s="861">
        <v>44133</v>
      </c>
      <c r="Q33" s="1135">
        <v>44133</v>
      </c>
    </row>
    <row r="34" spans="2:17" s="9" customFormat="1" ht="19.7" customHeight="1">
      <c r="B34" s="1063">
        <v>12</v>
      </c>
      <c r="C34" s="1063" t="s">
        <v>9192</v>
      </c>
      <c r="D34" s="1063" t="s">
        <v>9192</v>
      </c>
      <c r="E34" s="2395" t="s">
        <v>9199</v>
      </c>
      <c r="F34" s="2129">
        <v>1</v>
      </c>
      <c r="G34" s="2246">
        <v>0</v>
      </c>
      <c r="H34" s="2396">
        <f t="shared" si="2"/>
        <v>0</v>
      </c>
      <c r="I34" s="1067"/>
      <c r="J34" s="2395" t="s">
        <v>9200</v>
      </c>
      <c r="K34" s="1065"/>
      <c r="L34" s="1065"/>
      <c r="M34" s="861"/>
      <c r="N34" s="1063"/>
      <c r="O34" s="1065"/>
      <c r="P34" s="861">
        <v>44133</v>
      </c>
      <c r="Q34" s="1135">
        <v>44133</v>
      </c>
    </row>
    <row r="35" spans="2:17" s="9" customFormat="1" ht="19.7" customHeight="1">
      <c r="B35" s="1063">
        <v>12</v>
      </c>
      <c r="C35" s="1063" t="s">
        <v>9192</v>
      </c>
      <c r="D35" s="1063" t="s">
        <v>9192</v>
      </c>
      <c r="E35" s="2395" t="s">
        <v>9201</v>
      </c>
      <c r="F35" s="2129">
        <v>1</v>
      </c>
      <c r="G35" s="2246">
        <v>0</v>
      </c>
      <c r="H35" s="2396">
        <f t="shared" si="2"/>
        <v>0</v>
      </c>
      <c r="I35" s="1067"/>
      <c r="J35" s="2395" t="s">
        <v>1464</v>
      </c>
      <c r="K35" s="1065"/>
      <c r="L35" s="1065"/>
      <c r="M35" s="861"/>
      <c r="N35" s="1063"/>
      <c r="O35" s="1065"/>
      <c r="P35" s="861">
        <v>44133</v>
      </c>
      <c r="Q35" s="1135">
        <v>44133</v>
      </c>
    </row>
    <row r="36" spans="2:17" s="9" customFormat="1" ht="19.7" customHeight="1">
      <c r="B36" s="1063">
        <v>12</v>
      </c>
      <c r="C36" s="1063" t="s">
        <v>9192</v>
      </c>
      <c r="D36" s="1063" t="s">
        <v>9192</v>
      </c>
      <c r="E36" s="2395" t="s">
        <v>9202</v>
      </c>
      <c r="F36" s="2129">
        <v>1</v>
      </c>
      <c r="G36" s="2246">
        <v>0</v>
      </c>
      <c r="H36" s="2396">
        <f t="shared" si="2"/>
        <v>0</v>
      </c>
      <c r="I36" s="1067"/>
      <c r="J36" s="2395" t="s">
        <v>9203</v>
      </c>
      <c r="K36" s="1065"/>
      <c r="L36" s="1065"/>
      <c r="M36" s="861"/>
      <c r="N36" s="1063"/>
      <c r="O36" s="1065"/>
      <c r="P36" s="861">
        <v>44133</v>
      </c>
      <c r="Q36" s="1135">
        <v>44133</v>
      </c>
    </row>
    <row r="37" spans="2:17" s="9" customFormat="1" ht="19.7" customHeight="1">
      <c r="B37" s="1063">
        <v>12</v>
      </c>
      <c r="C37" s="1063" t="s">
        <v>9192</v>
      </c>
      <c r="D37" s="1063" t="s">
        <v>9192</v>
      </c>
      <c r="E37" s="2395" t="s">
        <v>9204</v>
      </c>
      <c r="F37" s="2129">
        <v>1</v>
      </c>
      <c r="G37" s="2246">
        <v>0</v>
      </c>
      <c r="H37" s="2396">
        <f t="shared" si="2"/>
        <v>0</v>
      </c>
      <c r="I37" s="1067"/>
      <c r="J37" s="2395" t="s">
        <v>9205</v>
      </c>
      <c r="K37" s="1065"/>
      <c r="L37" s="1065"/>
      <c r="M37" s="861"/>
      <c r="N37" s="1063"/>
      <c r="O37" s="1065"/>
      <c r="P37" s="861">
        <v>44133</v>
      </c>
      <c r="Q37" s="1135">
        <v>44133</v>
      </c>
    </row>
    <row r="38" spans="2:17" s="9" customFormat="1" ht="19.7" customHeight="1">
      <c r="B38" s="21"/>
      <c r="C38" s="21"/>
      <c r="D38" s="21"/>
      <c r="E38" s="75"/>
      <c r="F38" s="22"/>
      <c r="G38" s="266">
        <v>0</v>
      </c>
      <c r="H38" s="266">
        <f t="shared" si="2"/>
        <v>0</v>
      </c>
      <c r="I38" s="167"/>
      <c r="J38" s="31"/>
      <c r="K38" s="22"/>
      <c r="L38" s="22"/>
      <c r="M38" s="25"/>
      <c r="N38" s="21"/>
      <c r="O38" s="22"/>
      <c r="P38" s="25"/>
      <c r="Q38" s="26"/>
    </row>
    <row r="39" spans="2:17" s="9" customFormat="1" ht="19.7" customHeight="1">
      <c r="B39" s="21">
        <v>10</v>
      </c>
      <c r="C39" s="21" t="s">
        <v>2233</v>
      </c>
      <c r="D39" s="21" t="s">
        <v>177</v>
      </c>
      <c r="E39" s="75" t="s">
        <v>9206</v>
      </c>
      <c r="F39" s="22">
        <v>1</v>
      </c>
      <c r="G39" s="266">
        <v>7030</v>
      </c>
      <c r="H39" s="266">
        <f t="shared" si="2"/>
        <v>7030</v>
      </c>
      <c r="I39" s="167"/>
      <c r="J39" s="31" t="s">
        <v>1529</v>
      </c>
      <c r="K39" s="22" t="s">
        <v>9207</v>
      </c>
      <c r="L39" s="864"/>
      <c r="M39" s="25">
        <v>44119</v>
      </c>
      <c r="N39" s="21"/>
      <c r="O39" s="32">
        <v>44127</v>
      </c>
      <c r="P39" s="25">
        <v>44126</v>
      </c>
      <c r="Q39" s="26">
        <v>44125</v>
      </c>
    </row>
    <row r="40" spans="2:17" s="9" customFormat="1" ht="19.7" customHeight="1">
      <c r="B40" s="21">
        <v>10</v>
      </c>
      <c r="C40" s="21" t="s">
        <v>2233</v>
      </c>
      <c r="D40" s="21" t="s">
        <v>177</v>
      </c>
      <c r="E40" s="75" t="s">
        <v>8885</v>
      </c>
      <c r="F40" s="22">
        <v>30</v>
      </c>
      <c r="G40" s="266">
        <v>40</v>
      </c>
      <c r="H40" s="266">
        <f t="shared" si="2"/>
        <v>1200</v>
      </c>
      <c r="I40" s="167"/>
      <c r="J40" s="31" t="s">
        <v>8886</v>
      </c>
      <c r="K40" s="22"/>
      <c r="L40" s="22"/>
      <c r="M40" s="25">
        <v>44119</v>
      </c>
      <c r="N40" s="21"/>
      <c r="O40" s="32">
        <v>44127</v>
      </c>
      <c r="P40" s="25">
        <v>44126</v>
      </c>
      <c r="Q40" s="26">
        <v>44125</v>
      </c>
    </row>
    <row r="41" spans="2:17" s="9" customFormat="1" ht="19.7" customHeight="1">
      <c r="B41" s="21">
        <v>10</v>
      </c>
      <c r="C41" s="21" t="s">
        <v>2233</v>
      </c>
      <c r="D41" s="21" t="s">
        <v>177</v>
      </c>
      <c r="E41" s="75" t="s">
        <v>447</v>
      </c>
      <c r="F41" s="22">
        <v>1</v>
      </c>
      <c r="G41" s="266">
        <v>800</v>
      </c>
      <c r="H41" s="266">
        <f t="shared" si="2"/>
        <v>800</v>
      </c>
      <c r="I41" s="167"/>
      <c r="J41" s="31"/>
      <c r="K41" s="22"/>
      <c r="L41" s="22"/>
      <c r="M41" s="25"/>
      <c r="N41" s="21"/>
      <c r="O41" s="32"/>
      <c r="P41" s="25"/>
      <c r="Q41" s="26"/>
    </row>
    <row r="42" spans="2:17" s="9" customFormat="1" ht="19.7" customHeight="1">
      <c r="B42" s="21"/>
      <c r="C42" s="21"/>
      <c r="D42" s="21"/>
      <c r="E42" s="75"/>
      <c r="F42" s="22"/>
      <c r="G42" s="266">
        <v>0</v>
      </c>
      <c r="H42" s="266">
        <f t="shared" si="2"/>
        <v>0</v>
      </c>
      <c r="I42" s="167"/>
      <c r="J42" s="31"/>
      <c r="K42" s="22"/>
      <c r="L42" s="22"/>
      <c r="M42" s="25"/>
      <c r="N42" s="21"/>
      <c r="O42" s="22"/>
      <c r="P42" s="25"/>
      <c r="Q42" s="26"/>
    </row>
    <row r="43" spans="2:17" s="9" customFormat="1" ht="19.7" customHeight="1">
      <c r="B43" s="21">
        <v>10</v>
      </c>
      <c r="C43" s="21" t="s">
        <v>531</v>
      </c>
      <c r="D43" s="21" t="s">
        <v>531</v>
      </c>
      <c r="E43" s="75" t="s">
        <v>9208</v>
      </c>
      <c r="F43" s="22">
        <v>1</v>
      </c>
      <c r="G43" s="266">
        <v>2940</v>
      </c>
      <c r="H43" s="266">
        <f t="shared" si="2"/>
        <v>2940</v>
      </c>
      <c r="I43" s="167"/>
      <c r="J43" s="31" t="s">
        <v>9209</v>
      </c>
      <c r="K43" s="30" t="s">
        <v>9210</v>
      </c>
      <c r="L43" s="22"/>
      <c r="M43" s="25">
        <v>44116</v>
      </c>
      <c r="N43" s="21"/>
      <c r="O43" s="22"/>
      <c r="P43" s="25">
        <v>44120</v>
      </c>
      <c r="Q43" s="26">
        <v>44120</v>
      </c>
    </row>
    <row r="44" spans="2:17" s="9" customFormat="1" ht="19.7" customHeight="1">
      <c r="B44" s="21">
        <v>10</v>
      </c>
      <c r="C44" s="21" t="s">
        <v>531</v>
      </c>
      <c r="D44" s="21" t="s">
        <v>531</v>
      </c>
      <c r="E44" s="75" t="s">
        <v>9211</v>
      </c>
      <c r="F44" s="22">
        <v>1</v>
      </c>
      <c r="G44" s="266">
        <v>1920</v>
      </c>
      <c r="H44" s="266">
        <f t="shared" si="2"/>
        <v>1920</v>
      </c>
      <c r="I44" s="167"/>
      <c r="J44" s="31" t="s">
        <v>9212</v>
      </c>
      <c r="K44" s="30" t="s">
        <v>9210</v>
      </c>
      <c r="L44" s="22"/>
      <c r="M44" s="25">
        <v>44116</v>
      </c>
      <c r="N44" s="21"/>
      <c r="O44" s="22"/>
      <c r="P44" s="25">
        <v>44120</v>
      </c>
      <c r="Q44" s="26">
        <v>44120</v>
      </c>
    </row>
    <row r="45" spans="2:17" s="9" customFormat="1" ht="19.7" customHeight="1">
      <c r="B45" s="21">
        <v>10</v>
      </c>
      <c r="C45" s="21" t="s">
        <v>531</v>
      </c>
      <c r="D45" s="21" t="s">
        <v>531</v>
      </c>
      <c r="E45" s="75" t="s">
        <v>9213</v>
      </c>
      <c r="F45" s="22">
        <v>1</v>
      </c>
      <c r="G45" s="266">
        <v>2480</v>
      </c>
      <c r="H45" s="266">
        <f t="shared" si="2"/>
        <v>2480</v>
      </c>
      <c r="I45" s="167"/>
      <c r="J45" s="31" t="s">
        <v>9214</v>
      </c>
      <c r="K45" s="30" t="s">
        <v>9210</v>
      </c>
      <c r="L45" s="22"/>
      <c r="M45" s="25">
        <v>44116</v>
      </c>
      <c r="N45" s="21"/>
      <c r="O45" s="22"/>
      <c r="P45" s="25">
        <v>44120</v>
      </c>
      <c r="Q45" s="26">
        <v>44120</v>
      </c>
    </row>
    <row r="46" spans="2:17" s="9" customFormat="1" ht="19.7" customHeight="1">
      <c r="B46" s="21">
        <v>12</v>
      </c>
      <c r="C46" s="21" t="s">
        <v>9215</v>
      </c>
      <c r="D46" s="21" t="s">
        <v>531</v>
      </c>
      <c r="E46" s="75" t="s">
        <v>9216</v>
      </c>
      <c r="F46" s="22">
        <v>2</v>
      </c>
      <c r="G46" s="266">
        <v>31</v>
      </c>
      <c r="H46" s="266">
        <f t="shared" si="2"/>
        <v>62</v>
      </c>
      <c r="I46" s="167"/>
      <c r="J46" s="31" t="s">
        <v>672</v>
      </c>
      <c r="K46" s="30" t="s">
        <v>9210</v>
      </c>
      <c r="L46" s="22"/>
      <c r="M46" s="25">
        <v>44116</v>
      </c>
      <c r="N46" s="21"/>
      <c r="O46" s="22"/>
      <c r="P46" s="25">
        <v>44120</v>
      </c>
      <c r="Q46" s="26">
        <v>44120</v>
      </c>
    </row>
    <row r="47" spans="2:17" s="9" customFormat="1" ht="19.7" customHeight="1">
      <c r="B47" s="21">
        <v>10</v>
      </c>
      <c r="C47" s="21" t="s">
        <v>292</v>
      </c>
      <c r="D47" s="582" t="s">
        <v>531</v>
      </c>
      <c r="E47" s="75" t="s">
        <v>4927</v>
      </c>
      <c r="F47" s="22">
        <v>1</v>
      </c>
      <c r="G47" s="266">
        <v>378</v>
      </c>
      <c r="H47" s="266">
        <f t="shared" si="2"/>
        <v>378</v>
      </c>
      <c r="I47" s="167"/>
      <c r="J47" s="31" t="s">
        <v>1535</v>
      </c>
      <c r="K47" s="30" t="s">
        <v>9210</v>
      </c>
      <c r="L47" s="22"/>
      <c r="M47" s="25">
        <v>44116</v>
      </c>
      <c r="N47" s="21"/>
      <c r="O47" s="22"/>
      <c r="P47" s="25">
        <v>44120</v>
      </c>
      <c r="Q47" s="26">
        <v>44120</v>
      </c>
    </row>
    <row r="48" spans="2:17" s="9" customFormat="1" ht="19.7" customHeight="1">
      <c r="B48" s="21">
        <v>10</v>
      </c>
      <c r="C48" s="582" t="s">
        <v>531</v>
      </c>
      <c r="D48" s="582" t="s">
        <v>531</v>
      </c>
      <c r="E48" s="245" t="s">
        <v>7504</v>
      </c>
      <c r="F48" s="44">
        <v>1</v>
      </c>
      <c r="G48" s="215">
        <v>1234</v>
      </c>
      <c r="H48" s="38">
        <f t="shared" si="2"/>
        <v>1234</v>
      </c>
      <c r="I48" s="167"/>
      <c r="J48" s="76" t="s">
        <v>9217</v>
      </c>
      <c r="K48" s="30" t="s">
        <v>9210</v>
      </c>
      <c r="L48" s="22"/>
      <c r="M48" s="25">
        <v>44116</v>
      </c>
      <c r="N48" s="21"/>
      <c r="O48" s="22"/>
      <c r="P48" s="25">
        <v>44120</v>
      </c>
      <c r="Q48" s="26">
        <v>44120</v>
      </c>
    </row>
    <row r="49" spans="2:17" s="9" customFormat="1" ht="19.7" customHeight="1">
      <c r="B49" s="21">
        <v>10</v>
      </c>
      <c r="C49" s="582" t="s">
        <v>531</v>
      </c>
      <c r="D49" s="582" t="s">
        <v>531</v>
      </c>
      <c r="E49" s="1380" t="s">
        <v>9218</v>
      </c>
      <c r="F49" s="44">
        <v>2</v>
      </c>
      <c r="G49" s="215">
        <v>866</v>
      </c>
      <c r="H49" s="38">
        <f t="shared" si="2"/>
        <v>1732</v>
      </c>
      <c r="I49" s="167"/>
      <c r="J49" s="76" t="s">
        <v>9217</v>
      </c>
      <c r="K49" s="30" t="s">
        <v>9210</v>
      </c>
      <c r="L49" s="22"/>
      <c r="M49" s="25">
        <v>44116</v>
      </c>
      <c r="N49" s="21"/>
      <c r="O49" s="22"/>
      <c r="P49" s="25">
        <v>44120</v>
      </c>
      <c r="Q49" s="26">
        <v>44120</v>
      </c>
    </row>
    <row r="50" spans="2:17" s="9" customFormat="1" ht="19.7" customHeight="1">
      <c r="B50" s="21"/>
      <c r="C50" s="21"/>
      <c r="D50" s="21"/>
      <c r="E50" s="75"/>
      <c r="F50" s="22"/>
      <c r="G50" s="266">
        <v>0</v>
      </c>
      <c r="H50" s="266">
        <f t="shared" si="2"/>
        <v>0</v>
      </c>
      <c r="I50" s="167"/>
      <c r="J50" s="31"/>
      <c r="K50" s="22"/>
      <c r="L50" s="22"/>
      <c r="M50" s="25"/>
      <c r="N50" s="21"/>
      <c r="O50" s="22"/>
      <c r="P50" s="25"/>
      <c r="Q50" s="26"/>
    </row>
    <row r="51" spans="2:17" s="9" customFormat="1" ht="19.7" customHeight="1">
      <c r="B51" s="21">
        <v>12</v>
      </c>
      <c r="C51" s="21" t="s">
        <v>2269</v>
      </c>
      <c r="D51" s="21" t="s">
        <v>531</v>
      </c>
      <c r="E51" s="75" t="s">
        <v>671</v>
      </c>
      <c r="F51" s="1065">
        <v>0</v>
      </c>
      <c r="G51" s="266">
        <v>147</v>
      </c>
      <c r="H51" s="266">
        <f t="shared" si="2"/>
        <v>0</v>
      </c>
      <c r="I51" s="167"/>
      <c r="J51" s="31" t="s">
        <v>8869</v>
      </c>
      <c r="K51" s="30" t="s">
        <v>9219</v>
      </c>
      <c r="L51" s="22"/>
      <c r="M51" s="25">
        <v>44116</v>
      </c>
      <c r="N51" s="21"/>
      <c r="O51" s="22"/>
      <c r="P51" s="25">
        <v>44120</v>
      </c>
      <c r="Q51" s="26"/>
    </row>
    <row r="52" spans="2:17" s="9" customFormat="1" ht="19.7" customHeight="1">
      <c r="B52" s="21">
        <v>12</v>
      </c>
      <c r="C52" s="21" t="s">
        <v>531</v>
      </c>
      <c r="D52" s="21" t="s">
        <v>531</v>
      </c>
      <c r="E52" s="75" t="s">
        <v>9220</v>
      </c>
      <c r="F52" s="1065">
        <v>0</v>
      </c>
      <c r="G52" s="266">
        <v>33000</v>
      </c>
      <c r="H52" s="266">
        <f t="shared" si="2"/>
        <v>0</v>
      </c>
      <c r="I52" s="167"/>
      <c r="J52" s="31" t="s">
        <v>7238</v>
      </c>
      <c r="K52" s="30" t="s">
        <v>9219</v>
      </c>
      <c r="L52" s="22"/>
      <c r="M52" s="25">
        <v>44116</v>
      </c>
      <c r="N52" s="21"/>
      <c r="O52" s="22"/>
      <c r="P52" s="25">
        <v>44120</v>
      </c>
      <c r="Q52" s="26"/>
    </row>
    <row r="53" spans="2:17" s="9" customFormat="1" ht="19.7" customHeight="1">
      <c r="B53" s="21">
        <v>12</v>
      </c>
      <c r="C53" s="21" t="s">
        <v>531</v>
      </c>
      <c r="D53" s="21" t="s">
        <v>531</v>
      </c>
      <c r="E53" s="75" t="s">
        <v>9221</v>
      </c>
      <c r="F53" s="22">
        <v>1</v>
      </c>
      <c r="G53" s="266">
        <v>16500</v>
      </c>
      <c r="H53" s="266">
        <f t="shared" si="2"/>
        <v>16500</v>
      </c>
      <c r="I53" s="167"/>
      <c r="J53" s="31" t="s">
        <v>7238</v>
      </c>
      <c r="K53" s="30" t="s">
        <v>9219</v>
      </c>
      <c r="L53" s="22"/>
      <c r="M53" s="25">
        <v>44116</v>
      </c>
      <c r="N53" s="21"/>
      <c r="O53" s="22"/>
      <c r="P53" s="25">
        <v>44120</v>
      </c>
      <c r="Q53" s="26"/>
    </row>
    <row r="54" spans="2:17" s="9" customFormat="1" ht="19.7" customHeight="1">
      <c r="B54" s="21">
        <v>11</v>
      </c>
      <c r="C54" s="21" t="s">
        <v>531</v>
      </c>
      <c r="D54" s="21" t="s">
        <v>531</v>
      </c>
      <c r="E54" s="75" t="s">
        <v>4531</v>
      </c>
      <c r="F54" s="1065">
        <v>0</v>
      </c>
      <c r="G54" s="266">
        <v>67</v>
      </c>
      <c r="H54" s="266">
        <f t="shared" si="2"/>
        <v>0</v>
      </c>
      <c r="I54" s="167"/>
      <c r="J54" s="31" t="s">
        <v>9222</v>
      </c>
      <c r="K54" s="30" t="s">
        <v>9210</v>
      </c>
      <c r="L54" s="22"/>
      <c r="M54" s="25">
        <v>44116</v>
      </c>
      <c r="N54" s="21"/>
      <c r="O54" s="22"/>
      <c r="P54" s="25">
        <v>44120</v>
      </c>
      <c r="Q54" s="26"/>
    </row>
    <row r="55" spans="2:17" s="1271" customFormat="1" ht="19.7" customHeight="1">
      <c r="B55" s="1063"/>
      <c r="C55" s="1063"/>
      <c r="D55" s="1063"/>
      <c r="E55" s="2394"/>
      <c r="F55" s="1065"/>
      <c r="G55" s="2246">
        <v>0</v>
      </c>
      <c r="H55" s="2246">
        <f>F55*G55</f>
        <v>0</v>
      </c>
      <c r="I55" s="1067"/>
      <c r="J55" s="2131"/>
      <c r="K55" s="1065"/>
      <c r="L55" s="1065"/>
      <c r="M55" s="861"/>
      <c r="N55" s="1063"/>
      <c r="O55" s="1065"/>
      <c r="P55" s="861"/>
      <c r="Q55" s="1135"/>
    </row>
    <row r="56" spans="2:17" s="9" customFormat="1" ht="19.7" customHeight="1">
      <c r="B56" s="21"/>
      <c r="C56" s="21"/>
      <c r="D56" s="21"/>
      <c r="E56" s="75"/>
      <c r="F56" s="22"/>
      <c r="G56" s="266">
        <v>0</v>
      </c>
      <c r="H56" s="266">
        <f>F56*G56</f>
        <v>0</v>
      </c>
      <c r="I56" s="167"/>
      <c r="J56" s="31"/>
      <c r="K56" s="22"/>
      <c r="L56" s="22"/>
      <c r="M56" s="25"/>
      <c r="N56" s="21"/>
      <c r="O56" s="22"/>
      <c r="P56" s="25"/>
      <c r="Q56" s="26"/>
    </row>
  </sheetData>
  <autoFilter ref="B8:O36" xr:uid="{8ABEB045-C8A9-4F85-9536-B184DAFD309A}"/>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14E44-42DF-4E78-B23E-7496BA94E72D}">
  <dimension ref="B2:Q76"/>
  <sheetViews>
    <sheetView zoomScale="70" zoomScaleNormal="70" workbookViewId="0">
      <pane xSplit="10" ySplit="8" topLeftCell="K9" activePane="bottomRight" state="frozen"/>
      <selection pane="topRight" activeCell="K1" sqref="K1"/>
      <selection pane="bottomLeft" activeCell="A9" sqref="A9"/>
      <selection pane="bottomRight" activeCell="P24" sqref="P24:P38"/>
    </sheetView>
  </sheetViews>
  <sheetFormatPr defaultRowHeight="18.75"/>
  <cols>
    <col min="1" max="1" width="2.625" style="8" customWidth="1"/>
    <col min="2" max="2" width="5.125" style="9" customWidth="1"/>
    <col min="3" max="3" width="20.625" style="8" customWidth="1"/>
    <col min="4" max="4" width="20.75" style="8" customWidth="1"/>
    <col min="5" max="5" width="60.75" style="8" customWidth="1"/>
    <col min="6" max="6" width="6.25" style="8" customWidth="1"/>
    <col min="7" max="8" width="11.625" style="8" customWidth="1"/>
    <col min="9" max="9" width="5.75" style="3" customWidth="1"/>
    <col min="10" max="10" width="40.75" style="8" customWidth="1"/>
    <col min="11" max="11" width="35.75" style="8" customWidth="1"/>
    <col min="12" max="12" width="35.75" style="9" customWidth="1"/>
    <col min="13" max="13" width="13.75" style="9" customWidth="1"/>
    <col min="14" max="14" width="6.375" style="8" customWidth="1"/>
    <col min="15" max="15" width="13.25" style="3" customWidth="1"/>
    <col min="16" max="16" width="14.5" style="97" customWidth="1"/>
    <col min="17" max="17" width="15.625" style="194" customWidth="1"/>
    <col min="18" max="256" width="9" style="8"/>
    <col min="257" max="257" width="2.625" style="8" customWidth="1"/>
    <col min="258" max="258" width="5.125" style="8" customWidth="1"/>
    <col min="259" max="259" width="20.625" style="8" customWidth="1"/>
    <col min="260" max="260" width="20.75" style="8" customWidth="1"/>
    <col min="261" max="261" width="60.75" style="8" customWidth="1"/>
    <col min="262" max="262" width="6.25" style="8" customWidth="1"/>
    <col min="263" max="264" width="11.625" style="8" customWidth="1"/>
    <col min="265" max="265" width="5.75" style="8" customWidth="1"/>
    <col min="266" max="266" width="40.75" style="8" customWidth="1"/>
    <col min="267" max="268" width="35.7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125" style="8" customWidth="1"/>
    <col min="515" max="515" width="20.625" style="8" customWidth="1"/>
    <col min="516" max="516" width="20.75" style="8" customWidth="1"/>
    <col min="517" max="517" width="60.75" style="8" customWidth="1"/>
    <col min="518" max="518" width="6.25" style="8" customWidth="1"/>
    <col min="519" max="520" width="11.625" style="8" customWidth="1"/>
    <col min="521" max="521" width="5.75" style="8" customWidth="1"/>
    <col min="522" max="522" width="40.75" style="8" customWidth="1"/>
    <col min="523" max="524" width="35.7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125" style="8" customWidth="1"/>
    <col min="771" max="771" width="20.625" style="8" customWidth="1"/>
    <col min="772" max="772" width="20.75" style="8" customWidth="1"/>
    <col min="773" max="773" width="60.75" style="8" customWidth="1"/>
    <col min="774" max="774" width="6.25" style="8" customWidth="1"/>
    <col min="775" max="776" width="11.625" style="8" customWidth="1"/>
    <col min="777" max="777" width="5.75" style="8" customWidth="1"/>
    <col min="778" max="778" width="40.75" style="8" customWidth="1"/>
    <col min="779" max="780" width="35.7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125" style="8" customWidth="1"/>
    <col min="1027" max="1027" width="20.625" style="8" customWidth="1"/>
    <col min="1028" max="1028" width="20.75" style="8" customWidth="1"/>
    <col min="1029" max="1029" width="60.75" style="8" customWidth="1"/>
    <col min="1030" max="1030" width="6.25" style="8" customWidth="1"/>
    <col min="1031" max="1032" width="11.625" style="8" customWidth="1"/>
    <col min="1033" max="1033" width="5.75" style="8" customWidth="1"/>
    <col min="1034" max="1034" width="40.75" style="8" customWidth="1"/>
    <col min="1035" max="1036" width="35.7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125" style="8" customWidth="1"/>
    <col min="1283" max="1283" width="20.625" style="8" customWidth="1"/>
    <col min="1284" max="1284" width="20.75" style="8" customWidth="1"/>
    <col min="1285" max="1285" width="60.75" style="8" customWidth="1"/>
    <col min="1286" max="1286" width="6.25" style="8" customWidth="1"/>
    <col min="1287" max="1288" width="11.625" style="8" customWidth="1"/>
    <col min="1289" max="1289" width="5.75" style="8" customWidth="1"/>
    <col min="1290" max="1290" width="40.75" style="8" customWidth="1"/>
    <col min="1291" max="1292" width="35.7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125" style="8" customWidth="1"/>
    <col min="1539" max="1539" width="20.625" style="8" customWidth="1"/>
    <col min="1540" max="1540" width="20.75" style="8" customWidth="1"/>
    <col min="1541" max="1541" width="60.75" style="8" customWidth="1"/>
    <col min="1542" max="1542" width="6.25" style="8" customWidth="1"/>
    <col min="1543" max="1544" width="11.625" style="8" customWidth="1"/>
    <col min="1545" max="1545" width="5.75" style="8" customWidth="1"/>
    <col min="1546" max="1546" width="40.75" style="8" customWidth="1"/>
    <col min="1547" max="1548" width="35.7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125" style="8" customWidth="1"/>
    <col min="1795" max="1795" width="20.625" style="8" customWidth="1"/>
    <col min="1796" max="1796" width="20.75" style="8" customWidth="1"/>
    <col min="1797" max="1797" width="60.75" style="8" customWidth="1"/>
    <col min="1798" max="1798" width="6.25" style="8" customWidth="1"/>
    <col min="1799" max="1800" width="11.625" style="8" customWidth="1"/>
    <col min="1801" max="1801" width="5.75" style="8" customWidth="1"/>
    <col min="1802" max="1802" width="40.75" style="8" customWidth="1"/>
    <col min="1803" max="1804" width="35.7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125" style="8" customWidth="1"/>
    <col min="2051" max="2051" width="20.625" style="8" customWidth="1"/>
    <col min="2052" max="2052" width="20.75" style="8" customWidth="1"/>
    <col min="2053" max="2053" width="60.75" style="8" customWidth="1"/>
    <col min="2054" max="2054" width="6.25" style="8" customWidth="1"/>
    <col min="2055" max="2056" width="11.625" style="8" customWidth="1"/>
    <col min="2057" max="2057" width="5.75" style="8" customWidth="1"/>
    <col min="2058" max="2058" width="40.75" style="8" customWidth="1"/>
    <col min="2059" max="2060" width="35.7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125" style="8" customWidth="1"/>
    <col min="2307" max="2307" width="20.625" style="8" customWidth="1"/>
    <col min="2308" max="2308" width="20.75" style="8" customWidth="1"/>
    <col min="2309" max="2309" width="60.75" style="8" customWidth="1"/>
    <col min="2310" max="2310" width="6.25" style="8" customWidth="1"/>
    <col min="2311" max="2312" width="11.625" style="8" customWidth="1"/>
    <col min="2313" max="2313" width="5.75" style="8" customWidth="1"/>
    <col min="2314" max="2314" width="40.75" style="8" customWidth="1"/>
    <col min="2315" max="2316" width="35.7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125" style="8" customWidth="1"/>
    <col min="2563" max="2563" width="20.625" style="8" customWidth="1"/>
    <col min="2564" max="2564" width="20.75" style="8" customWidth="1"/>
    <col min="2565" max="2565" width="60.75" style="8" customWidth="1"/>
    <col min="2566" max="2566" width="6.25" style="8" customWidth="1"/>
    <col min="2567" max="2568" width="11.625" style="8" customWidth="1"/>
    <col min="2569" max="2569" width="5.75" style="8" customWidth="1"/>
    <col min="2570" max="2570" width="40.75" style="8" customWidth="1"/>
    <col min="2571" max="2572" width="35.7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125" style="8" customWidth="1"/>
    <col min="2819" max="2819" width="20.625" style="8" customWidth="1"/>
    <col min="2820" max="2820" width="20.75" style="8" customWidth="1"/>
    <col min="2821" max="2821" width="60.75" style="8" customWidth="1"/>
    <col min="2822" max="2822" width="6.25" style="8" customWidth="1"/>
    <col min="2823" max="2824" width="11.625" style="8" customWidth="1"/>
    <col min="2825" max="2825" width="5.75" style="8" customWidth="1"/>
    <col min="2826" max="2826" width="40.75" style="8" customWidth="1"/>
    <col min="2827" max="2828" width="35.7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125" style="8" customWidth="1"/>
    <col min="3075" max="3075" width="20.625" style="8" customWidth="1"/>
    <col min="3076" max="3076" width="20.75" style="8" customWidth="1"/>
    <col min="3077" max="3077" width="60.75" style="8" customWidth="1"/>
    <col min="3078" max="3078" width="6.25" style="8" customWidth="1"/>
    <col min="3079" max="3080" width="11.625" style="8" customWidth="1"/>
    <col min="3081" max="3081" width="5.75" style="8" customWidth="1"/>
    <col min="3082" max="3082" width="40.75" style="8" customWidth="1"/>
    <col min="3083" max="3084" width="35.7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125" style="8" customWidth="1"/>
    <col min="3331" max="3331" width="20.625" style="8" customWidth="1"/>
    <col min="3332" max="3332" width="20.75" style="8" customWidth="1"/>
    <col min="3333" max="3333" width="60.75" style="8" customWidth="1"/>
    <col min="3334" max="3334" width="6.25" style="8" customWidth="1"/>
    <col min="3335" max="3336" width="11.625" style="8" customWidth="1"/>
    <col min="3337" max="3337" width="5.75" style="8" customWidth="1"/>
    <col min="3338" max="3338" width="40.75" style="8" customWidth="1"/>
    <col min="3339" max="3340" width="35.7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125" style="8" customWidth="1"/>
    <col min="3587" max="3587" width="20.625" style="8" customWidth="1"/>
    <col min="3588" max="3588" width="20.75" style="8" customWidth="1"/>
    <col min="3589" max="3589" width="60.75" style="8" customWidth="1"/>
    <col min="3590" max="3590" width="6.25" style="8" customWidth="1"/>
    <col min="3591" max="3592" width="11.625" style="8" customWidth="1"/>
    <col min="3593" max="3593" width="5.75" style="8" customWidth="1"/>
    <col min="3594" max="3594" width="40.75" style="8" customWidth="1"/>
    <col min="3595" max="3596" width="35.7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125" style="8" customWidth="1"/>
    <col min="3843" max="3843" width="20.625" style="8" customWidth="1"/>
    <col min="3844" max="3844" width="20.75" style="8" customWidth="1"/>
    <col min="3845" max="3845" width="60.75" style="8" customWidth="1"/>
    <col min="3846" max="3846" width="6.25" style="8" customWidth="1"/>
    <col min="3847" max="3848" width="11.625" style="8" customWidth="1"/>
    <col min="3849" max="3849" width="5.75" style="8" customWidth="1"/>
    <col min="3850" max="3850" width="40.75" style="8" customWidth="1"/>
    <col min="3851" max="3852" width="35.7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125" style="8" customWidth="1"/>
    <col min="4099" max="4099" width="20.625" style="8" customWidth="1"/>
    <col min="4100" max="4100" width="20.75" style="8" customWidth="1"/>
    <col min="4101" max="4101" width="60.75" style="8" customWidth="1"/>
    <col min="4102" max="4102" width="6.25" style="8" customWidth="1"/>
    <col min="4103" max="4104" width="11.625" style="8" customWidth="1"/>
    <col min="4105" max="4105" width="5.75" style="8" customWidth="1"/>
    <col min="4106" max="4106" width="40.75" style="8" customWidth="1"/>
    <col min="4107" max="4108" width="35.7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125" style="8" customWidth="1"/>
    <col min="4355" max="4355" width="20.625" style="8" customWidth="1"/>
    <col min="4356" max="4356" width="20.75" style="8" customWidth="1"/>
    <col min="4357" max="4357" width="60.75" style="8" customWidth="1"/>
    <col min="4358" max="4358" width="6.25" style="8" customWidth="1"/>
    <col min="4359" max="4360" width="11.625" style="8" customWidth="1"/>
    <col min="4361" max="4361" width="5.75" style="8" customWidth="1"/>
    <col min="4362" max="4362" width="40.75" style="8" customWidth="1"/>
    <col min="4363" max="4364" width="35.7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125" style="8" customWidth="1"/>
    <col min="4611" max="4611" width="20.625" style="8" customWidth="1"/>
    <col min="4612" max="4612" width="20.75" style="8" customWidth="1"/>
    <col min="4613" max="4613" width="60.75" style="8" customWidth="1"/>
    <col min="4614" max="4614" width="6.25" style="8" customWidth="1"/>
    <col min="4615" max="4616" width="11.625" style="8" customWidth="1"/>
    <col min="4617" max="4617" width="5.75" style="8" customWidth="1"/>
    <col min="4618" max="4618" width="40.75" style="8" customWidth="1"/>
    <col min="4619" max="4620" width="35.7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125" style="8" customWidth="1"/>
    <col min="4867" max="4867" width="20.625" style="8" customWidth="1"/>
    <col min="4868" max="4868" width="20.75" style="8" customWidth="1"/>
    <col min="4869" max="4869" width="60.75" style="8" customWidth="1"/>
    <col min="4870" max="4870" width="6.25" style="8" customWidth="1"/>
    <col min="4871" max="4872" width="11.625" style="8" customWidth="1"/>
    <col min="4873" max="4873" width="5.75" style="8" customWidth="1"/>
    <col min="4874" max="4874" width="40.75" style="8" customWidth="1"/>
    <col min="4875" max="4876" width="35.7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125" style="8" customWidth="1"/>
    <col min="5123" max="5123" width="20.625" style="8" customWidth="1"/>
    <col min="5124" max="5124" width="20.75" style="8" customWidth="1"/>
    <col min="5125" max="5125" width="60.75" style="8" customWidth="1"/>
    <col min="5126" max="5126" width="6.25" style="8" customWidth="1"/>
    <col min="5127" max="5128" width="11.625" style="8" customWidth="1"/>
    <col min="5129" max="5129" width="5.75" style="8" customWidth="1"/>
    <col min="5130" max="5130" width="40.75" style="8" customWidth="1"/>
    <col min="5131" max="5132" width="35.7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125" style="8" customWidth="1"/>
    <col min="5379" max="5379" width="20.625" style="8" customWidth="1"/>
    <col min="5380" max="5380" width="20.75" style="8" customWidth="1"/>
    <col min="5381" max="5381" width="60.75" style="8" customWidth="1"/>
    <col min="5382" max="5382" width="6.25" style="8" customWidth="1"/>
    <col min="5383" max="5384" width="11.625" style="8" customWidth="1"/>
    <col min="5385" max="5385" width="5.75" style="8" customWidth="1"/>
    <col min="5386" max="5386" width="40.75" style="8" customWidth="1"/>
    <col min="5387" max="5388" width="35.7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125" style="8" customWidth="1"/>
    <col min="5635" max="5635" width="20.625" style="8" customWidth="1"/>
    <col min="5636" max="5636" width="20.75" style="8" customWidth="1"/>
    <col min="5637" max="5637" width="60.75" style="8" customWidth="1"/>
    <col min="5638" max="5638" width="6.25" style="8" customWidth="1"/>
    <col min="5639" max="5640" width="11.625" style="8" customWidth="1"/>
    <col min="5641" max="5641" width="5.75" style="8" customWidth="1"/>
    <col min="5642" max="5642" width="40.75" style="8" customWidth="1"/>
    <col min="5643" max="5644" width="35.7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125" style="8" customWidth="1"/>
    <col min="5891" max="5891" width="20.625" style="8" customWidth="1"/>
    <col min="5892" max="5892" width="20.75" style="8" customWidth="1"/>
    <col min="5893" max="5893" width="60.75" style="8" customWidth="1"/>
    <col min="5894" max="5894" width="6.25" style="8" customWidth="1"/>
    <col min="5895" max="5896" width="11.625" style="8" customWidth="1"/>
    <col min="5897" max="5897" width="5.75" style="8" customWidth="1"/>
    <col min="5898" max="5898" width="40.75" style="8" customWidth="1"/>
    <col min="5899" max="5900" width="35.7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125" style="8" customWidth="1"/>
    <col min="6147" max="6147" width="20.625" style="8" customWidth="1"/>
    <col min="6148" max="6148" width="20.75" style="8" customWidth="1"/>
    <col min="6149" max="6149" width="60.75" style="8" customWidth="1"/>
    <col min="6150" max="6150" width="6.25" style="8" customWidth="1"/>
    <col min="6151" max="6152" width="11.625" style="8" customWidth="1"/>
    <col min="6153" max="6153" width="5.75" style="8" customWidth="1"/>
    <col min="6154" max="6154" width="40.75" style="8" customWidth="1"/>
    <col min="6155" max="6156" width="35.7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125" style="8" customWidth="1"/>
    <col min="6403" max="6403" width="20.625" style="8" customWidth="1"/>
    <col min="6404" max="6404" width="20.75" style="8" customWidth="1"/>
    <col min="6405" max="6405" width="60.75" style="8" customWidth="1"/>
    <col min="6406" max="6406" width="6.25" style="8" customWidth="1"/>
    <col min="6407" max="6408" width="11.625" style="8" customWidth="1"/>
    <col min="6409" max="6409" width="5.75" style="8" customWidth="1"/>
    <col min="6410" max="6410" width="40.75" style="8" customWidth="1"/>
    <col min="6411" max="6412" width="35.7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125" style="8" customWidth="1"/>
    <col min="6659" max="6659" width="20.625" style="8" customWidth="1"/>
    <col min="6660" max="6660" width="20.75" style="8" customWidth="1"/>
    <col min="6661" max="6661" width="60.75" style="8" customWidth="1"/>
    <col min="6662" max="6662" width="6.25" style="8" customWidth="1"/>
    <col min="6663" max="6664" width="11.625" style="8" customWidth="1"/>
    <col min="6665" max="6665" width="5.75" style="8" customWidth="1"/>
    <col min="6666" max="6666" width="40.75" style="8" customWidth="1"/>
    <col min="6667" max="6668" width="35.7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125" style="8" customWidth="1"/>
    <col min="6915" max="6915" width="20.625" style="8" customWidth="1"/>
    <col min="6916" max="6916" width="20.75" style="8" customWidth="1"/>
    <col min="6917" max="6917" width="60.75" style="8" customWidth="1"/>
    <col min="6918" max="6918" width="6.25" style="8" customWidth="1"/>
    <col min="6919" max="6920" width="11.625" style="8" customWidth="1"/>
    <col min="6921" max="6921" width="5.75" style="8" customWidth="1"/>
    <col min="6922" max="6922" width="40.75" style="8" customWidth="1"/>
    <col min="6923" max="6924" width="35.7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125" style="8" customWidth="1"/>
    <col min="7171" max="7171" width="20.625" style="8" customWidth="1"/>
    <col min="7172" max="7172" width="20.75" style="8" customWidth="1"/>
    <col min="7173" max="7173" width="60.75" style="8" customWidth="1"/>
    <col min="7174" max="7174" width="6.25" style="8" customWidth="1"/>
    <col min="7175" max="7176" width="11.625" style="8" customWidth="1"/>
    <col min="7177" max="7177" width="5.75" style="8" customWidth="1"/>
    <col min="7178" max="7178" width="40.75" style="8" customWidth="1"/>
    <col min="7179" max="7180" width="35.7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125" style="8" customWidth="1"/>
    <col min="7427" max="7427" width="20.625" style="8" customWidth="1"/>
    <col min="7428" max="7428" width="20.75" style="8" customWidth="1"/>
    <col min="7429" max="7429" width="60.75" style="8" customWidth="1"/>
    <col min="7430" max="7430" width="6.25" style="8" customWidth="1"/>
    <col min="7431" max="7432" width="11.625" style="8" customWidth="1"/>
    <col min="7433" max="7433" width="5.75" style="8" customWidth="1"/>
    <col min="7434" max="7434" width="40.75" style="8" customWidth="1"/>
    <col min="7435" max="7436" width="35.7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125" style="8" customWidth="1"/>
    <col min="7683" max="7683" width="20.625" style="8" customWidth="1"/>
    <col min="7684" max="7684" width="20.75" style="8" customWidth="1"/>
    <col min="7685" max="7685" width="60.75" style="8" customWidth="1"/>
    <col min="7686" max="7686" width="6.25" style="8" customWidth="1"/>
    <col min="7687" max="7688" width="11.625" style="8" customWidth="1"/>
    <col min="7689" max="7689" width="5.75" style="8" customWidth="1"/>
    <col min="7690" max="7690" width="40.75" style="8" customWidth="1"/>
    <col min="7691" max="7692" width="35.7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125" style="8" customWidth="1"/>
    <col min="7939" max="7939" width="20.625" style="8" customWidth="1"/>
    <col min="7940" max="7940" width="20.75" style="8" customWidth="1"/>
    <col min="7941" max="7941" width="60.75" style="8" customWidth="1"/>
    <col min="7942" max="7942" width="6.25" style="8" customWidth="1"/>
    <col min="7943" max="7944" width="11.625" style="8" customWidth="1"/>
    <col min="7945" max="7945" width="5.75" style="8" customWidth="1"/>
    <col min="7946" max="7946" width="40.75" style="8" customWidth="1"/>
    <col min="7947" max="7948" width="35.7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125" style="8" customWidth="1"/>
    <col min="8195" max="8195" width="20.625" style="8" customWidth="1"/>
    <col min="8196" max="8196" width="20.75" style="8" customWidth="1"/>
    <col min="8197" max="8197" width="60.75" style="8" customWidth="1"/>
    <col min="8198" max="8198" width="6.25" style="8" customWidth="1"/>
    <col min="8199" max="8200" width="11.625" style="8" customWidth="1"/>
    <col min="8201" max="8201" width="5.75" style="8" customWidth="1"/>
    <col min="8202" max="8202" width="40.75" style="8" customWidth="1"/>
    <col min="8203" max="8204" width="35.7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125" style="8" customWidth="1"/>
    <col min="8451" max="8451" width="20.625" style="8" customWidth="1"/>
    <col min="8452" max="8452" width="20.75" style="8" customWidth="1"/>
    <col min="8453" max="8453" width="60.75" style="8" customWidth="1"/>
    <col min="8454" max="8454" width="6.25" style="8" customWidth="1"/>
    <col min="8455" max="8456" width="11.625" style="8" customWidth="1"/>
    <col min="8457" max="8457" width="5.75" style="8" customWidth="1"/>
    <col min="8458" max="8458" width="40.75" style="8" customWidth="1"/>
    <col min="8459" max="8460" width="35.7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125" style="8" customWidth="1"/>
    <col min="8707" max="8707" width="20.625" style="8" customWidth="1"/>
    <col min="8708" max="8708" width="20.75" style="8" customWidth="1"/>
    <col min="8709" max="8709" width="60.75" style="8" customWidth="1"/>
    <col min="8710" max="8710" width="6.25" style="8" customWidth="1"/>
    <col min="8711" max="8712" width="11.625" style="8" customWidth="1"/>
    <col min="8713" max="8713" width="5.75" style="8" customWidth="1"/>
    <col min="8714" max="8714" width="40.75" style="8" customWidth="1"/>
    <col min="8715" max="8716" width="35.7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125" style="8" customWidth="1"/>
    <col min="8963" max="8963" width="20.625" style="8" customWidth="1"/>
    <col min="8964" max="8964" width="20.75" style="8" customWidth="1"/>
    <col min="8965" max="8965" width="60.75" style="8" customWidth="1"/>
    <col min="8966" max="8966" width="6.25" style="8" customWidth="1"/>
    <col min="8967" max="8968" width="11.625" style="8" customWidth="1"/>
    <col min="8969" max="8969" width="5.75" style="8" customWidth="1"/>
    <col min="8970" max="8970" width="40.75" style="8" customWidth="1"/>
    <col min="8971" max="8972" width="35.7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125" style="8" customWidth="1"/>
    <col min="9219" max="9219" width="20.625" style="8" customWidth="1"/>
    <col min="9220" max="9220" width="20.75" style="8" customWidth="1"/>
    <col min="9221" max="9221" width="60.75" style="8" customWidth="1"/>
    <col min="9222" max="9222" width="6.25" style="8" customWidth="1"/>
    <col min="9223" max="9224" width="11.625" style="8" customWidth="1"/>
    <col min="9225" max="9225" width="5.75" style="8" customWidth="1"/>
    <col min="9226" max="9226" width="40.75" style="8" customWidth="1"/>
    <col min="9227" max="9228" width="35.7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125" style="8" customWidth="1"/>
    <col min="9475" max="9475" width="20.625" style="8" customWidth="1"/>
    <col min="9476" max="9476" width="20.75" style="8" customWidth="1"/>
    <col min="9477" max="9477" width="60.75" style="8" customWidth="1"/>
    <col min="9478" max="9478" width="6.25" style="8" customWidth="1"/>
    <col min="9479" max="9480" width="11.625" style="8" customWidth="1"/>
    <col min="9481" max="9481" width="5.75" style="8" customWidth="1"/>
    <col min="9482" max="9482" width="40.75" style="8" customWidth="1"/>
    <col min="9483" max="9484" width="35.7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125" style="8" customWidth="1"/>
    <col min="9731" max="9731" width="20.625" style="8" customWidth="1"/>
    <col min="9732" max="9732" width="20.75" style="8" customWidth="1"/>
    <col min="9733" max="9733" width="60.75" style="8" customWidth="1"/>
    <col min="9734" max="9734" width="6.25" style="8" customWidth="1"/>
    <col min="9735" max="9736" width="11.625" style="8" customWidth="1"/>
    <col min="9737" max="9737" width="5.75" style="8" customWidth="1"/>
    <col min="9738" max="9738" width="40.75" style="8" customWidth="1"/>
    <col min="9739" max="9740" width="35.7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125" style="8" customWidth="1"/>
    <col min="9987" max="9987" width="20.625" style="8" customWidth="1"/>
    <col min="9988" max="9988" width="20.75" style="8" customWidth="1"/>
    <col min="9989" max="9989" width="60.75" style="8" customWidth="1"/>
    <col min="9990" max="9990" width="6.25" style="8" customWidth="1"/>
    <col min="9991" max="9992" width="11.625" style="8" customWidth="1"/>
    <col min="9993" max="9993" width="5.75" style="8" customWidth="1"/>
    <col min="9994" max="9994" width="40.75" style="8" customWidth="1"/>
    <col min="9995" max="9996" width="35.7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125" style="8" customWidth="1"/>
    <col min="10243" max="10243" width="20.625" style="8" customWidth="1"/>
    <col min="10244" max="10244" width="20.75" style="8" customWidth="1"/>
    <col min="10245" max="10245" width="60.75" style="8" customWidth="1"/>
    <col min="10246" max="10246" width="6.25" style="8" customWidth="1"/>
    <col min="10247" max="10248" width="11.625" style="8" customWidth="1"/>
    <col min="10249" max="10249" width="5.75" style="8" customWidth="1"/>
    <col min="10250" max="10250" width="40.75" style="8" customWidth="1"/>
    <col min="10251" max="10252" width="35.7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125" style="8" customWidth="1"/>
    <col min="10499" max="10499" width="20.625" style="8" customWidth="1"/>
    <col min="10500" max="10500" width="20.75" style="8" customWidth="1"/>
    <col min="10501" max="10501" width="60.75" style="8" customWidth="1"/>
    <col min="10502" max="10502" width="6.25" style="8" customWidth="1"/>
    <col min="10503" max="10504" width="11.625" style="8" customWidth="1"/>
    <col min="10505" max="10505" width="5.75" style="8" customWidth="1"/>
    <col min="10506" max="10506" width="40.75" style="8" customWidth="1"/>
    <col min="10507" max="10508" width="35.7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125" style="8" customWidth="1"/>
    <col min="10755" max="10755" width="20.625" style="8" customWidth="1"/>
    <col min="10756" max="10756" width="20.75" style="8" customWidth="1"/>
    <col min="10757" max="10757" width="60.75" style="8" customWidth="1"/>
    <col min="10758" max="10758" width="6.25" style="8" customWidth="1"/>
    <col min="10759" max="10760" width="11.625" style="8" customWidth="1"/>
    <col min="10761" max="10761" width="5.75" style="8" customWidth="1"/>
    <col min="10762" max="10762" width="40.75" style="8" customWidth="1"/>
    <col min="10763" max="10764" width="35.7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125" style="8" customWidth="1"/>
    <col min="11011" max="11011" width="20.625" style="8" customWidth="1"/>
    <col min="11012" max="11012" width="20.75" style="8" customWidth="1"/>
    <col min="11013" max="11013" width="60.75" style="8" customWidth="1"/>
    <col min="11014" max="11014" width="6.25" style="8" customWidth="1"/>
    <col min="11015" max="11016" width="11.625" style="8" customWidth="1"/>
    <col min="11017" max="11017" width="5.75" style="8" customWidth="1"/>
    <col min="11018" max="11018" width="40.75" style="8" customWidth="1"/>
    <col min="11019" max="11020" width="35.7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125" style="8" customWidth="1"/>
    <col min="11267" max="11267" width="20.625" style="8" customWidth="1"/>
    <col min="11268" max="11268" width="20.75" style="8" customWidth="1"/>
    <col min="11269" max="11269" width="60.75" style="8" customWidth="1"/>
    <col min="11270" max="11270" width="6.25" style="8" customWidth="1"/>
    <col min="11271" max="11272" width="11.625" style="8" customWidth="1"/>
    <col min="11273" max="11273" width="5.75" style="8" customWidth="1"/>
    <col min="11274" max="11274" width="40.75" style="8" customWidth="1"/>
    <col min="11275" max="11276" width="35.7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125" style="8" customWidth="1"/>
    <col min="11523" max="11523" width="20.625" style="8" customWidth="1"/>
    <col min="11524" max="11524" width="20.75" style="8" customWidth="1"/>
    <col min="11525" max="11525" width="60.75" style="8" customWidth="1"/>
    <col min="11526" max="11526" width="6.25" style="8" customWidth="1"/>
    <col min="11527" max="11528" width="11.625" style="8" customWidth="1"/>
    <col min="11529" max="11529" width="5.75" style="8" customWidth="1"/>
    <col min="11530" max="11530" width="40.75" style="8" customWidth="1"/>
    <col min="11531" max="11532" width="35.7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125" style="8" customWidth="1"/>
    <col min="11779" max="11779" width="20.625" style="8" customWidth="1"/>
    <col min="11780" max="11780" width="20.75" style="8" customWidth="1"/>
    <col min="11781" max="11781" width="60.75" style="8" customWidth="1"/>
    <col min="11782" max="11782" width="6.25" style="8" customWidth="1"/>
    <col min="11783" max="11784" width="11.625" style="8" customWidth="1"/>
    <col min="11785" max="11785" width="5.75" style="8" customWidth="1"/>
    <col min="11786" max="11786" width="40.75" style="8" customWidth="1"/>
    <col min="11787" max="11788" width="35.7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125" style="8" customWidth="1"/>
    <col min="12035" max="12035" width="20.625" style="8" customWidth="1"/>
    <col min="12036" max="12036" width="20.75" style="8" customWidth="1"/>
    <col min="12037" max="12037" width="60.75" style="8" customWidth="1"/>
    <col min="12038" max="12038" width="6.25" style="8" customWidth="1"/>
    <col min="12039" max="12040" width="11.625" style="8" customWidth="1"/>
    <col min="12041" max="12041" width="5.75" style="8" customWidth="1"/>
    <col min="12042" max="12042" width="40.75" style="8" customWidth="1"/>
    <col min="12043" max="12044" width="35.7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125" style="8" customWidth="1"/>
    <col min="12291" max="12291" width="20.625" style="8" customWidth="1"/>
    <col min="12292" max="12292" width="20.75" style="8" customWidth="1"/>
    <col min="12293" max="12293" width="60.75" style="8" customWidth="1"/>
    <col min="12294" max="12294" width="6.25" style="8" customWidth="1"/>
    <col min="12295" max="12296" width="11.625" style="8" customWidth="1"/>
    <col min="12297" max="12297" width="5.75" style="8" customWidth="1"/>
    <col min="12298" max="12298" width="40.75" style="8" customWidth="1"/>
    <col min="12299" max="12300" width="35.7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125" style="8" customWidth="1"/>
    <col min="12547" max="12547" width="20.625" style="8" customWidth="1"/>
    <col min="12548" max="12548" width="20.75" style="8" customWidth="1"/>
    <col min="12549" max="12549" width="60.75" style="8" customWidth="1"/>
    <col min="12550" max="12550" width="6.25" style="8" customWidth="1"/>
    <col min="12551" max="12552" width="11.625" style="8" customWidth="1"/>
    <col min="12553" max="12553" width="5.75" style="8" customWidth="1"/>
    <col min="12554" max="12554" width="40.75" style="8" customWidth="1"/>
    <col min="12555" max="12556" width="35.7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125" style="8" customWidth="1"/>
    <col min="12803" max="12803" width="20.625" style="8" customWidth="1"/>
    <col min="12804" max="12804" width="20.75" style="8" customWidth="1"/>
    <col min="12805" max="12805" width="60.75" style="8" customWidth="1"/>
    <col min="12806" max="12806" width="6.25" style="8" customWidth="1"/>
    <col min="12807" max="12808" width="11.625" style="8" customWidth="1"/>
    <col min="12809" max="12809" width="5.75" style="8" customWidth="1"/>
    <col min="12810" max="12810" width="40.75" style="8" customWidth="1"/>
    <col min="12811" max="12812" width="35.7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125" style="8" customWidth="1"/>
    <col min="13059" max="13059" width="20.625" style="8" customWidth="1"/>
    <col min="13060" max="13060" width="20.75" style="8" customWidth="1"/>
    <col min="13061" max="13061" width="60.75" style="8" customWidth="1"/>
    <col min="13062" max="13062" width="6.25" style="8" customWidth="1"/>
    <col min="13063" max="13064" width="11.625" style="8" customWidth="1"/>
    <col min="13065" max="13065" width="5.75" style="8" customWidth="1"/>
    <col min="13066" max="13066" width="40.75" style="8" customWidth="1"/>
    <col min="13067" max="13068" width="35.7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125" style="8" customWidth="1"/>
    <col min="13315" max="13315" width="20.625" style="8" customWidth="1"/>
    <col min="13316" max="13316" width="20.75" style="8" customWidth="1"/>
    <col min="13317" max="13317" width="60.75" style="8" customWidth="1"/>
    <col min="13318" max="13318" width="6.25" style="8" customWidth="1"/>
    <col min="13319" max="13320" width="11.625" style="8" customWidth="1"/>
    <col min="13321" max="13321" width="5.75" style="8" customWidth="1"/>
    <col min="13322" max="13322" width="40.75" style="8" customWidth="1"/>
    <col min="13323" max="13324" width="35.7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125" style="8" customWidth="1"/>
    <col min="13571" max="13571" width="20.625" style="8" customWidth="1"/>
    <col min="13572" max="13572" width="20.75" style="8" customWidth="1"/>
    <col min="13573" max="13573" width="60.75" style="8" customWidth="1"/>
    <col min="13574" max="13574" width="6.25" style="8" customWidth="1"/>
    <col min="13575" max="13576" width="11.625" style="8" customWidth="1"/>
    <col min="13577" max="13577" width="5.75" style="8" customWidth="1"/>
    <col min="13578" max="13578" width="40.75" style="8" customWidth="1"/>
    <col min="13579" max="13580" width="35.7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125" style="8" customWidth="1"/>
    <col min="13827" max="13827" width="20.625" style="8" customWidth="1"/>
    <col min="13828" max="13828" width="20.75" style="8" customWidth="1"/>
    <col min="13829" max="13829" width="60.75" style="8" customWidth="1"/>
    <col min="13830" max="13830" width="6.25" style="8" customWidth="1"/>
    <col min="13831" max="13832" width="11.625" style="8" customWidth="1"/>
    <col min="13833" max="13833" width="5.75" style="8" customWidth="1"/>
    <col min="13834" max="13834" width="40.75" style="8" customWidth="1"/>
    <col min="13835" max="13836" width="35.7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125" style="8" customWidth="1"/>
    <col min="14083" max="14083" width="20.625" style="8" customWidth="1"/>
    <col min="14084" max="14084" width="20.75" style="8" customWidth="1"/>
    <col min="14085" max="14085" width="60.75" style="8" customWidth="1"/>
    <col min="14086" max="14086" width="6.25" style="8" customWidth="1"/>
    <col min="14087" max="14088" width="11.625" style="8" customWidth="1"/>
    <col min="14089" max="14089" width="5.75" style="8" customWidth="1"/>
    <col min="14090" max="14090" width="40.75" style="8" customWidth="1"/>
    <col min="14091" max="14092" width="35.7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125" style="8" customWidth="1"/>
    <col min="14339" max="14339" width="20.625" style="8" customWidth="1"/>
    <col min="14340" max="14340" width="20.75" style="8" customWidth="1"/>
    <col min="14341" max="14341" width="60.75" style="8" customWidth="1"/>
    <col min="14342" max="14342" width="6.25" style="8" customWidth="1"/>
    <col min="14343" max="14344" width="11.625" style="8" customWidth="1"/>
    <col min="14345" max="14345" width="5.75" style="8" customWidth="1"/>
    <col min="14346" max="14346" width="40.75" style="8" customWidth="1"/>
    <col min="14347" max="14348" width="35.7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125" style="8" customWidth="1"/>
    <col min="14595" max="14595" width="20.625" style="8" customWidth="1"/>
    <col min="14596" max="14596" width="20.75" style="8" customWidth="1"/>
    <col min="14597" max="14597" width="60.75" style="8" customWidth="1"/>
    <col min="14598" max="14598" width="6.25" style="8" customWidth="1"/>
    <col min="14599" max="14600" width="11.625" style="8" customWidth="1"/>
    <col min="14601" max="14601" width="5.75" style="8" customWidth="1"/>
    <col min="14602" max="14602" width="40.75" style="8" customWidth="1"/>
    <col min="14603" max="14604" width="35.7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125" style="8" customWidth="1"/>
    <col min="14851" max="14851" width="20.625" style="8" customWidth="1"/>
    <col min="14852" max="14852" width="20.75" style="8" customWidth="1"/>
    <col min="14853" max="14853" width="60.75" style="8" customWidth="1"/>
    <col min="14854" max="14854" width="6.25" style="8" customWidth="1"/>
    <col min="14855" max="14856" width="11.625" style="8" customWidth="1"/>
    <col min="14857" max="14857" width="5.75" style="8" customWidth="1"/>
    <col min="14858" max="14858" width="40.75" style="8" customWidth="1"/>
    <col min="14859" max="14860" width="35.7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125" style="8" customWidth="1"/>
    <col min="15107" max="15107" width="20.625" style="8" customWidth="1"/>
    <col min="15108" max="15108" width="20.75" style="8" customWidth="1"/>
    <col min="15109" max="15109" width="60.75" style="8" customWidth="1"/>
    <col min="15110" max="15110" width="6.25" style="8" customWidth="1"/>
    <col min="15111" max="15112" width="11.625" style="8" customWidth="1"/>
    <col min="15113" max="15113" width="5.75" style="8" customWidth="1"/>
    <col min="15114" max="15114" width="40.75" style="8" customWidth="1"/>
    <col min="15115" max="15116" width="35.7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125" style="8" customWidth="1"/>
    <col min="15363" max="15363" width="20.625" style="8" customWidth="1"/>
    <col min="15364" max="15364" width="20.75" style="8" customWidth="1"/>
    <col min="15365" max="15365" width="60.75" style="8" customWidth="1"/>
    <col min="15366" max="15366" width="6.25" style="8" customWidth="1"/>
    <col min="15367" max="15368" width="11.625" style="8" customWidth="1"/>
    <col min="15369" max="15369" width="5.75" style="8" customWidth="1"/>
    <col min="15370" max="15370" width="40.75" style="8" customWidth="1"/>
    <col min="15371" max="15372" width="35.7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125" style="8" customWidth="1"/>
    <col min="15619" max="15619" width="20.625" style="8" customWidth="1"/>
    <col min="15620" max="15620" width="20.75" style="8" customWidth="1"/>
    <col min="15621" max="15621" width="60.75" style="8" customWidth="1"/>
    <col min="15622" max="15622" width="6.25" style="8" customWidth="1"/>
    <col min="15623" max="15624" width="11.625" style="8" customWidth="1"/>
    <col min="15625" max="15625" width="5.75" style="8" customWidth="1"/>
    <col min="15626" max="15626" width="40.75" style="8" customWidth="1"/>
    <col min="15627" max="15628" width="35.7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125" style="8" customWidth="1"/>
    <col min="15875" max="15875" width="20.625" style="8" customWidth="1"/>
    <col min="15876" max="15876" width="20.75" style="8" customWidth="1"/>
    <col min="15877" max="15877" width="60.75" style="8" customWidth="1"/>
    <col min="15878" max="15878" width="6.25" style="8" customWidth="1"/>
    <col min="15879" max="15880" width="11.625" style="8" customWidth="1"/>
    <col min="15881" max="15881" width="5.75" style="8" customWidth="1"/>
    <col min="15882" max="15882" width="40.75" style="8" customWidth="1"/>
    <col min="15883" max="15884" width="35.7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125" style="8" customWidth="1"/>
    <col min="16131" max="16131" width="20.625" style="8" customWidth="1"/>
    <col min="16132" max="16132" width="20.75" style="8" customWidth="1"/>
    <col min="16133" max="16133" width="60.75" style="8" customWidth="1"/>
    <col min="16134" max="16134" width="6.25" style="8" customWidth="1"/>
    <col min="16135" max="16136" width="11.625" style="8" customWidth="1"/>
    <col min="16137" max="16137" width="5.75" style="8" customWidth="1"/>
    <col min="16138" max="16138" width="40.75" style="8" customWidth="1"/>
    <col min="16139" max="16140" width="35.7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9223</v>
      </c>
      <c r="G2" s="4" t="s">
        <v>2</v>
      </c>
      <c r="H2" s="5"/>
      <c r="I2" s="6"/>
      <c r="J2" s="7">
        <f>SUM(H:H)</f>
        <v>824412</v>
      </c>
    </row>
    <row r="3" spans="2:17" ht="20.100000000000001" customHeight="1">
      <c r="B3" s="1" t="s">
        <v>3</v>
      </c>
      <c r="C3" s="1"/>
      <c r="D3" s="1"/>
      <c r="E3" s="98" t="s">
        <v>2366</v>
      </c>
    </row>
    <row r="4" spans="2:17" ht="20.100000000000001" customHeight="1">
      <c r="B4" s="1" t="s">
        <v>5</v>
      </c>
      <c r="C4" s="1"/>
      <c r="D4" s="1"/>
      <c r="E4" s="98">
        <v>179386</v>
      </c>
    </row>
    <row r="5" spans="2:17" ht="20.100000000000001" customHeight="1">
      <c r="B5" s="1" t="s">
        <v>6</v>
      </c>
      <c r="C5" s="1"/>
      <c r="D5" s="1"/>
      <c r="E5" s="102">
        <v>44109</v>
      </c>
    </row>
    <row r="6" spans="2:17" ht="20.100000000000001" customHeight="1">
      <c r="B6" s="1" t="s">
        <v>7</v>
      </c>
      <c r="C6" s="1"/>
      <c r="D6" s="1"/>
      <c r="E6" s="102"/>
    </row>
    <row r="8" spans="2:17" s="9" customFormat="1" ht="19.7" customHeight="1">
      <c r="B8" s="21" t="s">
        <v>8</v>
      </c>
      <c r="C8" s="21" t="s">
        <v>9</v>
      </c>
      <c r="D8" s="21" t="s">
        <v>10</v>
      </c>
      <c r="E8" s="22" t="s">
        <v>11</v>
      </c>
      <c r="F8" s="22" t="s">
        <v>12</v>
      </c>
      <c r="G8" s="22" t="s">
        <v>13</v>
      </c>
      <c r="H8" s="167" t="s">
        <v>14</v>
      </c>
      <c r="I8" s="167" t="s">
        <v>15</v>
      </c>
      <c r="J8" s="22"/>
      <c r="K8" s="22" t="s">
        <v>17</v>
      </c>
      <c r="L8" s="22" t="s">
        <v>18</v>
      </c>
      <c r="M8" s="21" t="s">
        <v>19</v>
      </c>
      <c r="N8" s="21" t="s">
        <v>20</v>
      </c>
      <c r="O8" s="22" t="s">
        <v>21</v>
      </c>
      <c r="P8" s="106" t="s">
        <v>22</v>
      </c>
      <c r="Q8" s="26" t="s">
        <v>23</v>
      </c>
    </row>
    <row r="9" spans="2:17" s="9" customFormat="1" ht="19.7" customHeight="1">
      <c r="B9" s="21"/>
      <c r="C9" s="22" t="s">
        <v>550</v>
      </c>
      <c r="D9" s="22" t="s">
        <v>550</v>
      </c>
      <c r="E9" s="211" t="s">
        <v>9224</v>
      </c>
      <c r="F9" s="2009">
        <v>1</v>
      </c>
      <c r="G9" s="28">
        <v>550000</v>
      </c>
      <c r="H9" s="328">
        <f t="shared" ref="H9:H46" si="0">F9*G9</f>
        <v>550000</v>
      </c>
      <c r="I9" s="167"/>
      <c r="J9" s="30"/>
      <c r="K9" s="212" t="s">
        <v>9225</v>
      </c>
      <c r="L9" s="22"/>
      <c r="M9" s="25">
        <v>44069</v>
      </c>
      <c r="N9" s="21"/>
      <c r="O9" s="32">
        <v>44109</v>
      </c>
      <c r="P9" s="25">
        <v>44106</v>
      </c>
      <c r="Q9" s="26"/>
    </row>
    <row r="10" spans="2:17" s="9" customFormat="1" ht="19.7" customHeight="1">
      <c r="B10" s="21"/>
      <c r="C10" s="22" t="s">
        <v>550</v>
      </c>
      <c r="D10" s="22" t="s">
        <v>550</v>
      </c>
      <c r="E10" s="211" t="s">
        <v>7196</v>
      </c>
      <c r="F10" s="2009">
        <v>1</v>
      </c>
      <c r="G10" s="28">
        <v>14000</v>
      </c>
      <c r="H10" s="328">
        <f t="shared" si="0"/>
        <v>14000</v>
      </c>
      <c r="I10" s="167"/>
      <c r="J10" s="30"/>
      <c r="K10" s="212" t="s">
        <v>9225</v>
      </c>
      <c r="L10" s="22"/>
      <c r="M10" s="25">
        <v>44069</v>
      </c>
      <c r="N10" s="25"/>
      <c r="O10" s="25">
        <v>44109</v>
      </c>
      <c r="P10" s="25">
        <v>44106</v>
      </c>
      <c r="Q10" s="26"/>
    </row>
    <row r="11" spans="2:17" s="9" customFormat="1" ht="19.7" customHeight="1">
      <c r="B11" s="21"/>
      <c r="C11" s="22" t="s">
        <v>550</v>
      </c>
      <c r="D11" s="22" t="s">
        <v>550</v>
      </c>
      <c r="E11" s="30" t="s">
        <v>9226</v>
      </c>
      <c r="F11" s="2009">
        <v>1</v>
      </c>
      <c r="G11" s="28">
        <v>14000</v>
      </c>
      <c r="H11" s="328">
        <f t="shared" si="0"/>
        <v>14000</v>
      </c>
      <c r="I11" s="167"/>
      <c r="J11" s="30"/>
      <c r="K11" s="212" t="s">
        <v>9225</v>
      </c>
      <c r="L11" s="22"/>
      <c r="M11" s="25">
        <v>44069</v>
      </c>
      <c r="N11" s="25"/>
      <c r="O11" s="25">
        <v>44109</v>
      </c>
      <c r="P11" s="25">
        <v>44106</v>
      </c>
      <c r="Q11" s="26"/>
    </row>
    <row r="12" spans="2:17" s="9" customFormat="1" ht="19.7" customHeight="1">
      <c r="B12" s="21"/>
      <c r="C12" s="22" t="s">
        <v>550</v>
      </c>
      <c r="D12" s="22" t="s">
        <v>550</v>
      </c>
      <c r="E12" s="30" t="s">
        <v>9227</v>
      </c>
      <c r="F12" s="2009">
        <v>1</v>
      </c>
      <c r="G12" s="28">
        <v>14000</v>
      </c>
      <c r="H12" s="328">
        <f t="shared" si="0"/>
        <v>14000</v>
      </c>
      <c r="I12" s="167"/>
      <c r="J12" s="30"/>
      <c r="K12" s="212" t="s">
        <v>9225</v>
      </c>
      <c r="L12" s="22"/>
      <c r="M12" s="25">
        <v>44069</v>
      </c>
      <c r="N12" s="25"/>
      <c r="O12" s="25">
        <v>44109</v>
      </c>
      <c r="P12" s="25">
        <v>44106</v>
      </c>
      <c r="Q12" s="26"/>
    </row>
    <row r="13" spans="2:17" s="9" customFormat="1" ht="19.7" customHeight="1">
      <c r="B13" s="21"/>
      <c r="C13" s="22" t="s">
        <v>550</v>
      </c>
      <c r="D13" s="22" t="s">
        <v>550</v>
      </c>
      <c r="E13" s="30" t="s">
        <v>9228</v>
      </c>
      <c r="F13" s="2009">
        <v>1</v>
      </c>
      <c r="G13" s="28">
        <v>49000</v>
      </c>
      <c r="H13" s="328">
        <f t="shared" si="0"/>
        <v>49000</v>
      </c>
      <c r="I13" s="167"/>
      <c r="J13" s="30"/>
      <c r="K13" s="212" t="s">
        <v>9225</v>
      </c>
      <c r="L13" s="22"/>
      <c r="M13" s="25">
        <v>44069</v>
      </c>
      <c r="N13" s="25"/>
      <c r="O13" s="25">
        <v>44109</v>
      </c>
      <c r="P13" s="25">
        <v>44106</v>
      </c>
      <c r="Q13" s="26"/>
    </row>
    <row r="14" spans="2:17" s="9" customFormat="1" ht="19.7" customHeight="1">
      <c r="B14" s="21"/>
      <c r="C14" s="22" t="s">
        <v>550</v>
      </c>
      <c r="D14" s="22" t="s">
        <v>550</v>
      </c>
      <c r="E14" s="30" t="s">
        <v>563</v>
      </c>
      <c r="F14" s="2009">
        <v>1</v>
      </c>
      <c r="G14" s="28">
        <v>12000</v>
      </c>
      <c r="H14" s="328">
        <f t="shared" si="0"/>
        <v>12000</v>
      </c>
      <c r="I14" s="167"/>
      <c r="J14" s="30"/>
      <c r="K14" s="212" t="s">
        <v>9225</v>
      </c>
      <c r="L14" s="22"/>
      <c r="M14" s="25">
        <v>44069</v>
      </c>
      <c r="N14" s="25"/>
      <c r="O14" s="25">
        <v>44109</v>
      </c>
      <c r="P14" s="25">
        <v>44106</v>
      </c>
      <c r="Q14" s="26"/>
    </row>
    <row r="15" spans="2:17" s="9" customFormat="1" ht="19.7" customHeight="1">
      <c r="B15" s="21"/>
      <c r="C15" s="22"/>
      <c r="D15" s="22"/>
      <c r="E15" s="30"/>
      <c r="F15" s="2009"/>
      <c r="G15" s="28"/>
      <c r="H15" s="328">
        <f t="shared" si="0"/>
        <v>0</v>
      </c>
      <c r="I15" s="167"/>
      <c r="J15" s="30"/>
      <c r="K15" s="22"/>
      <c r="L15" s="22"/>
      <c r="M15" s="25"/>
      <c r="N15" s="21"/>
      <c r="O15" s="22"/>
      <c r="P15" s="25"/>
      <c r="Q15" s="26"/>
    </row>
    <row r="16" spans="2:17" s="9" customFormat="1" ht="19.7" customHeight="1">
      <c r="B16" s="21">
        <v>46</v>
      </c>
      <c r="C16" s="22" t="s">
        <v>531</v>
      </c>
      <c r="D16" s="22" t="s">
        <v>531</v>
      </c>
      <c r="E16" s="211" t="s">
        <v>5323</v>
      </c>
      <c r="F16" s="2009">
        <v>4</v>
      </c>
      <c r="G16" s="28">
        <v>1260</v>
      </c>
      <c r="H16" s="328">
        <f t="shared" si="0"/>
        <v>5040</v>
      </c>
      <c r="I16" s="167"/>
      <c r="J16" s="30" t="s">
        <v>3771</v>
      </c>
      <c r="K16" s="22"/>
      <c r="L16" s="22"/>
      <c r="M16" s="25">
        <v>44102</v>
      </c>
      <c r="N16" s="21"/>
      <c r="O16" s="22"/>
      <c r="P16" s="25" t="s">
        <v>9229</v>
      </c>
      <c r="Q16" s="26"/>
    </row>
    <row r="17" spans="2:17" s="9" customFormat="1" ht="19.7" customHeight="1">
      <c r="B17" s="21">
        <v>46</v>
      </c>
      <c r="C17" s="22" t="s">
        <v>531</v>
      </c>
      <c r="D17" s="22" t="s">
        <v>531</v>
      </c>
      <c r="E17" s="211" t="s">
        <v>9230</v>
      </c>
      <c r="F17" s="2009">
        <v>2</v>
      </c>
      <c r="G17" s="28">
        <v>1520</v>
      </c>
      <c r="H17" s="328">
        <f t="shared" si="0"/>
        <v>3040</v>
      </c>
      <c r="I17" s="167"/>
      <c r="J17" s="30" t="s">
        <v>9231</v>
      </c>
      <c r="K17" s="22"/>
      <c r="L17" s="22"/>
      <c r="M17" s="25">
        <v>44102</v>
      </c>
      <c r="N17" s="21"/>
      <c r="O17" s="22"/>
      <c r="P17" s="25" t="s">
        <v>9229</v>
      </c>
      <c r="Q17" s="26"/>
    </row>
    <row r="18" spans="2:17" s="9" customFormat="1" ht="19.7" customHeight="1">
      <c r="B18" s="21">
        <v>46</v>
      </c>
      <c r="C18" s="22" t="s">
        <v>531</v>
      </c>
      <c r="D18" s="22" t="s">
        <v>531</v>
      </c>
      <c r="E18" s="30" t="s">
        <v>1007</v>
      </c>
      <c r="F18" s="2009">
        <v>2</v>
      </c>
      <c r="G18" s="28">
        <v>221</v>
      </c>
      <c r="H18" s="328">
        <f t="shared" si="0"/>
        <v>442</v>
      </c>
      <c r="I18" s="167"/>
      <c r="J18" s="30" t="s">
        <v>1008</v>
      </c>
      <c r="K18" s="22"/>
      <c r="L18" s="22"/>
      <c r="M18" s="25">
        <v>44102</v>
      </c>
      <c r="N18" s="21"/>
      <c r="O18" s="22"/>
      <c r="P18" s="25" t="s">
        <v>9229</v>
      </c>
      <c r="Q18" s="26"/>
    </row>
    <row r="19" spans="2:17" s="9" customFormat="1" ht="19.7" customHeight="1">
      <c r="B19" s="21">
        <v>46</v>
      </c>
      <c r="C19" s="22" t="s">
        <v>531</v>
      </c>
      <c r="D19" s="22" t="s">
        <v>531</v>
      </c>
      <c r="E19" s="30" t="s">
        <v>9232</v>
      </c>
      <c r="F19" s="2009">
        <v>1</v>
      </c>
      <c r="G19" s="28">
        <v>8410</v>
      </c>
      <c r="H19" s="328">
        <f t="shared" si="0"/>
        <v>8410</v>
      </c>
      <c r="I19" s="167"/>
      <c r="J19" s="30" t="s">
        <v>4275</v>
      </c>
      <c r="K19" s="22"/>
      <c r="L19" s="22"/>
      <c r="M19" s="25">
        <v>44102</v>
      </c>
      <c r="N19" s="21"/>
      <c r="O19" s="22"/>
      <c r="P19" s="25" t="s">
        <v>9229</v>
      </c>
      <c r="Q19" s="26"/>
    </row>
    <row r="20" spans="2:17" s="9" customFormat="1" ht="19.7" customHeight="1">
      <c r="B20" s="21">
        <v>46</v>
      </c>
      <c r="C20" s="22" t="s">
        <v>531</v>
      </c>
      <c r="D20" s="22" t="s">
        <v>531</v>
      </c>
      <c r="E20" s="30" t="s">
        <v>9233</v>
      </c>
      <c r="F20" s="2009">
        <v>4</v>
      </c>
      <c r="G20" s="28">
        <v>1120</v>
      </c>
      <c r="H20" s="328">
        <f t="shared" si="0"/>
        <v>4480</v>
      </c>
      <c r="I20" s="167"/>
      <c r="J20" s="30" t="s">
        <v>680</v>
      </c>
      <c r="K20" s="22"/>
      <c r="L20" s="22"/>
      <c r="M20" s="25">
        <v>44102</v>
      </c>
      <c r="N20" s="21"/>
      <c r="O20" s="22"/>
      <c r="P20" s="25" t="s">
        <v>9229</v>
      </c>
      <c r="Q20" s="26"/>
    </row>
    <row r="21" spans="2:17" s="9" customFormat="1" ht="19.7" customHeight="1">
      <c r="B21" s="21"/>
      <c r="C21" s="22"/>
      <c r="D21" s="22"/>
      <c r="E21" s="30"/>
      <c r="F21" s="1951"/>
      <c r="G21" s="28"/>
      <c r="H21" s="328">
        <f t="shared" si="0"/>
        <v>0</v>
      </c>
      <c r="I21" s="167"/>
      <c r="J21" s="30"/>
      <c r="K21" s="22"/>
      <c r="L21" s="22"/>
      <c r="M21" s="25"/>
      <c r="N21" s="21"/>
      <c r="O21" s="22"/>
      <c r="P21" s="25"/>
      <c r="Q21" s="26"/>
    </row>
    <row r="22" spans="2:17" s="9" customFormat="1" ht="19.7" customHeight="1">
      <c r="B22" s="21"/>
      <c r="C22" s="22"/>
      <c r="D22" s="22"/>
      <c r="E22" s="30"/>
      <c r="F22" s="1951"/>
      <c r="G22" s="28"/>
      <c r="H22" s="328">
        <f t="shared" si="0"/>
        <v>0</v>
      </c>
      <c r="I22" s="167"/>
      <c r="J22" s="31"/>
      <c r="K22" s="22"/>
      <c r="L22" s="22"/>
      <c r="M22" s="25"/>
      <c r="N22" s="21"/>
      <c r="O22" s="22"/>
      <c r="P22" s="25"/>
      <c r="Q22" s="26"/>
    </row>
    <row r="23" spans="2:17" s="9" customFormat="1" ht="19.7" customHeight="1">
      <c r="B23" s="21">
        <v>46</v>
      </c>
      <c r="C23" s="22" t="s">
        <v>9234</v>
      </c>
      <c r="D23" s="22" t="s">
        <v>9234</v>
      </c>
      <c r="E23" s="30" t="s">
        <v>9235</v>
      </c>
      <c r="F23" s="1951">
        <v>1</v>
      </c>
      <c r="G23" s="28">
        <v>8400</v>
      </c>
      <c r="H23" s="328">
        <f t="shared" si="0"/>
        <v>8400</v>
      </c>
      <c r="I23" s="167"/>
      <c r="J23" s="30" t="s">
        <v>9236</v>
      </c>
      <c r="K23" s="22"/>
      <c r="L23" s="22"/>
      <c r="M23" s="25">
        <v>44102</v>
      </c>
      <c r="N23" s="21"/>
      <c r="O23" s="22"/>
      <c r="P23" s="25" t="s">
        <v>9237</v>
      </c>
      <c r="Q23" s="26"/>
    </row>
    <row r="24" spans="2:17" s="9" customFormat="1" ht="19.7" customHeight="1">
      <c r="B24" s="21">
        <v>46</v>
      </c>
      <c r="C24" s="22" t="s">
        <v>9234</v>
      </c>
      <c r="D24" s="22" t="s">
        <v>9234</v>
      </c>
      <c r="E24" s="30" t="s">
        <v>9238</v>
      </c>
      <c r="F24" s="2009">
        <v>1</v>
      </c>
      <c r="G24" s="28">
        <v>15200</v>
      </c>
      <c r="H24" s="328">
        <f t="shared" si="0"/>
        <v>15200</v>
      </c>
      <c r="I24" s="167"/>
      <c r="J24" s="30" t="s">
        <v>9239</v>
      </c>
      <c r="K24" s="22"/>
      <c r="L24" s="22"/>
      <c r="M24" s="25">
        <v>44102</v>
      </c>
      <c r="N24" s="21"/>
      <c r="O24" s="22"/>
      <c r="P24" s="25" t="s">
        <v>9237</v>
      </c>
      <c r="Q24" s="26"/>
    </row>
    <row r="25" spans="2:17" s="9" customFormat="1" ht="19.7" customHeight="1">
      <c r="B25" s="21">
        <v>46</v>
      </c>
      <c r="C25" s="22" t="s">
        <v>9234</v>
      </c>
      <c r="D25" s="22" t="s">
        <v>9234</v>
      </c>
      <c r="E25" s="30" t="s">
        <v>9240</v>
      </c>
      <c r="F25" s="1951">
        <v>1</v>
      </c>
      <c r="G25" s="28">
        <v>7200</v>
      </c>
      <c r="H25" s="328">
        <f t="shared" si="0"/>
        <v>7200</v>
      </c>
      <c r="I25" s="167"/>
      <c r="J25" s="31" t="s">
        <v>7448</v>
      </c>
      <c r="K25" s="22"/>
      <c r="L25" s="22"/>
      <c r="M25" s="25">
        <v>44102</v>
      </c>
      <c r="N25" s="21"/>
      <c r="O25" s="22"/>
      <c r="P25" s="25" t="s">
        <v>9237</v>
      </c>
      <c r="Q25" s="26"/>
    </row>
    <row r="26" spans="2:17" s="9" customFormat="1" ht="19.7" customHeight="1">
      <c r="B26" s="21">
        <v>46</v>
      </c>
      <c r="C26" s="22" t="s">
        <v>9234</v>
      </c>
      <c r="D26" s="22" t="s">
        <v>9234</v>
      </c>
      <c r="E26" s="30" t="s">
        <v>9241</v>
      </c>
      <c r="F26" s="2009">
        <v>1</v>
      </c>
      <c r="G26" s="36">
        <v>3200</v>
      </c>
      <c r="H26" s="36">
        <f t="shared" si="0"/>
        <v>3200</v>
      </c>
      <c r="I26" s="36"/>
      <c r="J26" s="31" t="s">
        <v>9242</v>
      </c>
      <c r="K26" s="22"/>
      <c r="L26" s="22"/>
      <c r="M26" s="25">
        <v>44102</v>
      </c>
      <c r="N26" s="21"/>
      <c r="O26" s="22"/>
      <c r="P26" s="25" t="s">
        <v>9237</v>
      </c>
      <c r="Q26" s="26"/>
    </row>
    <row r="27" spans="2:17" s="9" customFormat="1" ht="19.7" customHeight="1">
      <c r="B27" s="21">
        <v>46</v>
      </c>
      <c r="C27" s="22" t="s">
        <v>9234</v>
      </c>
      <c r="D27" s="22" t="s">
        <v>9234</v>
      </c>
      <c r="E27" s="30" t="s">
        <v>9243</v>
      </c>
      <c r="F27" s="2009">
        <v>2</v>
      </c>
      <c r="G27" s="28">
        <v>5200</v>
      </c>
      <c r="H27" s="328">
        <f t="shared" si="0"/>
        <v>10400</v>
      </c>
      <c r="I27" s="309"/>
      <c r="J27" s="175" t="s">
        <v>9244</v>
      </c>
      <c r="K27" s="22"/>
      <c r="L27" s="22"/>
      <c r="M27" s="25">
        <v>44102</v>
      </c>
      <c r="N27" s="25"/>
      <c r="O27" s="25"/>
      <c r="P27" s="25" t="s">
        <v>9237</v>
      </c>
      <c r="Q27" s="26"/>
    </row>
    <row r="28" spans="2:17" s="9" customFormat="1" ht="19.7" customHeight="1">
      <c r="B28" s="21">
        <v>46</v>
      </c>
      <c r="C28" s="22" t="s">
        <v>9234</v>
      </c>
      <c r="D28" s="22" t="s">
        <v>9234</v>
      </c>
      <c r="E28" s="30" t="s">
        <v>9245</v>
      </c>
      <c r="F28" s="2009">
        <v>1</v>
      </c>
      <c r="G28" s="28">
        <v>4000</v>
      </c>
      <c r="H28" s="328">
        <f t="shared" si="0"/>
        <v>4000</v>
      </c>
      <c r="I28" s="179"/>
      <c r="J28" s="175" t="s">
        <v>9246</v>
      </c>
      <c r="K28" s="22"/>
      <c r="L28" s="22"/>
      <c r="M28" s="25">
        <v>44102</v>
      </c>
      <c r="N28" s="25"/>
      <c r="O28" s="25"/>
      <c r="P28" s="25" t="s">
        <v>9237</v>
      </c>
      <c r="Q28" s="26"/>
    </row>
    <row r="29" spans="2:17" s="9" customFormat="1" ht="19.7" customHeight="1">
      <c r="B29" s="21">
        <v>46</v>
      </c>
      <c r="C29" s="22" t="s">
        <v>9234</v>
      </c>
      <c r="D29" s="22" t="s">
        <v>9234</v>
      </c>
      <c r="E29" s="30" t="s">
        <v>9247</v>
      </c>
      <c r="F29" s="1953">
        <v>1</v>
      </c>
      <c r="G29" s="52">
        <v>2600</v>
      </c>
      <c r="H29" s="66">
        <f t="shared" si="0"/>
        <v>2600</v>
      </c>
      <c r="I29" s="52"/>
      <c r="J29" s="59" t="s">
        <v>9248</v>
      </c>
      <c r="K29" s="1190"/>
      <c r="L29" s="57"/>
      <c r="M29" s="25">
        <v>44102</v>
      </c>
      <c r="N29" s="25"/>
      <c r="O29" s="25"/>
      <c r="P29" s="25" t="s">
        <v>9237</v>
      </c>
      <c r="Q29" s="26"/>
    </row>
    <row r="30" spans="2:17" s="9" customFormat="1" ht="19.7" customHeight="1">
      <c r="B30" s="21">
        <v>46</v>
      </c>
      <c r="C30" s="22" t="s">
        <v>9234</v>
      </c>
      <c r="D30" s="22" t="s">
        <v>9234</v>
      </c>
      <c r="E30" s="30" t="s">
        <v>9249</v>
      </c>
      <c r="F30" s="1953">
        <v>1</v>
      </c>
      <c r="G30" s="52">
        <v>4600</v>
      </c>
      <c r="H30" s="66">
        <f t="shared" si="0"/>
        <v>4600</v>
      </c>
      <c r="I30" s="52"/>
      <c r="J30" s="59" t="s">
        <v>9250</v>
      </c>
      <c r="K30" s="1190"/>
      <c r="L30" s="57"/>
      <c r="M30" s="25">
        <v>44102</v>
      </c>
      <c r="N30" s="25"/>
      <c r="O30" s="25"/>
      <c r="P30" s="25" t="s">
        <v>9237</v>
      </c>
      <c r="Q30" s="26"/>
    </row>
    <row r="31" spans="2:17" s="9" customFormat="1" ht="19.7" customHeight="1">
      <c r="B31" s="21">
        <v>46</v>
      </c>
      <c r="C31" s="22" t="s">
        <v>9234</v>
      </c>
      <c r="D31" s="22" t="s">
        <v>9234</v>
      </c>
      <c r="E31" s="30" t="s">
        <v>9251</v>
      </c>
      <c r="F31" s="1953">
        <v>1</v>
      </c>
      <c r="G31" s="52">
        <v>9000</v>
      </c>
      <c r="H31" s="66">
        <f t="shared" si="0"/>
        <v>9000</v>
      </c>
      <c r="I31" s="52"/>
      <c r="J31" s="59" t="s">
        <v>9252</v>
      </c>
      <c r="K31" s="1190"/>
      <c r="L31" s="57"/>
      <c r="M31" s="25">
        <v>44102</v>
      </c>
      <c r="N31" s="25"/>
      <c r="O31" s="25"/>
      <c r="P31" s="25" t="s">
        <v>9237</v>
      </c>
      <c r="Q31" s="26"/>
    </row>
    <row r="32" spans="2:17" s="9" customFormat="1" ht="19.7" customHeight="1">
      <c r="B32" s="21">
        <v>46</v>
      </c>
      <c r="C32" s="22" t="s">
        <v>9234</v>
      </c>
      <c r="D32" s="22" t="s">
        <v>9234</v>
      </c>
      <c r="E32" s="30" t="s">
        <v>9253</v>
      </c>
      <c r="F32" s="1953">
        <v>1</v>
      </c>
      <c r="G32" s="52">
        <v>10000</v>
      </c>
      <c r="H32" s="66">
        <f t="shared" si="0"/>
        <v>10000</v>
      </c>
      <c r="I32" s="52"/>
      <c r="J32" s="59" t="s">
        <v>9254</v>
      </c>
      <c r="K32" s="1190"/>
      <c r="L32" s="57"/>
      <c r="M32" s="25">
        <v>44102</v>
      </c>
      <c r="N32" s="25"/>
      <c r="O32" s="25"/>
      <c r="P32" s="25" t="s">
        <v>9237</v>
      </c>
      <c r="Q32" s="26"/>
    </row>
    <row r="33" spans="2:17" s="9" customFormat="1" ht="19.7" customHeight="1">
      <c r="B33" s="21">
        <v>46</v>
      </c>
      <c r="C33" s="22" t="s">
        <v>9234</v>
      </c>
      <c r="D33" s="22" t="s">
        <v>9234</v>
      </c>
      <c r="E33" s="30" t="s">
        <v>9255</v>
      </c>
      <c r="F33" s="1953">
        <v>1</v>
      </c>
      <c r="G33" s="52">
        <v>5000</v>
      </c>
      <c r="H33" s="2219">
        <f t="shared" si="0"/>
        <v>5000</v>
      </c>
      <c r="I33" s="52"/>
      <c r="J33" s="76" t="s">
        <v>9256</v>
      </c>
      <c r="K33" s="1190"/>
      <c r="L33" s="22"/>
      <c r="M33" s="25">
        <v>44102</v>
      </c>
      <c r="N33" s="25"/>
      <c r="O33" s="25"/>
      <c r="P33" s="25" t="s">
        <v>9237</v>
      </c>
      <c r="Q33" s="26"/>
    </row>
    <row r="34" spans="2:17" s="9" customFormat="1" ht="19.7" customHeight="1">
      <c r="B34" s="21">
        <v>46</v>
      </c>
      <c r="C34" s="22" t="s">
        <v>9234</v>
      </c>
      <c r="D34" s="22" t="s">
        <v>9234</v>
      </c>
      <c r="E34" s="30" t="s">
        <v>9257</v>
      </c>
      <c r="F34" s="2009">
        <v>1</v>
      </c>
      <c r="G34" s="28">
        <v>9000</v>
      </c>
      <c r="H34" s="328">
        <f t="shared" si="0"/>
        <v>9000</v>
      </c>
      <c r="I34" s="167"/>
      <c r="J34" s="30" t="s">
        <v>9258</v>
      </c>
      <c r="K34" s="22"/>
      <c r="L34" s="22"/>
      <c r="M34" s="25">
        <v>44102</v>
      </c>
      <c r="N34" s="25"/>
      <c r="O34" s="25"/>
      <c r="P34" s="25" t="s">
        <v>9237</v>
      </c>
      <c r="Q34" s="26"/>
    </row>
    <row r="35" spans="2:17" s="9" customFormat="1" ht="19.7" customHeight="1">
      <c r="B35" s="21">
        <v>46</v>
      </c>
      <c r="C35" s="22" t="s">
        <v>9234</v>
      </c>
      <c r="D35" s="22" t="s">
        <v>9234</v>
      </c>
      <c r="E35" s="30" t="s">
        <v>9259</v>
      </c>
      <c r="F35" s="1951">
        <v>1</v>
      </c>
      <c r="G35" s="28">
        <v>10000</v>
      </c>
      <c r="H35" s="36">
        <f t="shared" si="0"/>
        <v>10000</v>
      </c>
      <c r="I35" s="28"/>
      <c r="J35" s="31" t="s">
        <v>9260</v>
      </c>
      <c r="K35" s="22"/>
      <c r="L35" s="22"/>
      <c r="M35" s="25">
        <v>44102</v>
      </c>
      <c r="N35" s="25"/>
      <c r="O35" s="25"/>
      <c r="P35" s="25" t="s">
        <v>9237</v>
      </c>
      <c r="Q35" s="26"/>
    </row>
    <row r="36" spans="2:17" s="9" customFormat="1" ht="19.7" customHeight="1">
      <c r="B36" s="21">
        <v>46</v>
      </c>
      <c r="C36" s="22" t="s">
        <v>9234</v>
      </c>
      <c r="D36" s="22" t="s">
        <v>9234</v>
      </c>
      <c r="E36" s="30" t="s">
        <v>9261</v>
      </c>
      <c r="F36" s="1951">
        <v>1</v>
      </c>
      <c r="G36" s="28">
        <v>36000</v>
      </c>
      <c r="H36" s="36">
        <f t="shared" si="0"/>
        <v>36000</v>
      </c>
      <c r="I36" s="28"/>
      <c r="J36" s="30"/>
      <c r="K36" s="22"/>
      <c r="L36" s="22"/>
      <c r="M36" s="25">
        <v>44102</v>
      </c>
      <c r="N36" s="25"/>
      <c r="O36" s="25"/>
      <c r="P36" s="25" t="s">
        <v>9237</v>
      </c>
      <c r="Q36" s="26"/>
    </row>
    <row r="37" spans="2:17" s="9" customFormat="1" ht="19.7" customHeight="1">
      <c r="B37" s="21">
        <v>46</v>
      </c>
      <c r="C37" s="22" t="s">
        <v>9234</v>
      </c>
      <c r="D37" s="22" t="s">
        <v>9234</v>
      </c>
      <c r="E37" s="30" t="s">
        <v>9262</v>
      </c>
      <c r="F37" s="1951">
        <v>1</v>
      </c>
      <c r="G37" s="28">
        <v>20000</v>
      </c>
      <c r="H37" s="36">
        <f t="shared" si="0"/>
        <v>20000</v>
      </c>
      <c r="I37" s="28"/>
      <c r="J37" s="30"/>
      <c r="K37" s="22"/>
      <c r="L37" s="22"/>
      <c r="M37" s="25">
        <v>44102</v>
      </c>
      <c r="N37" s="25"/>
      <c r="O37" s="25"/>
      <c r="P37" s="25" t="s">
        <v>9237</v>
      </c>
      <c r="Q37" s="26"/>
    </row>
    <row r="38" spans="2:17" s="9" customFormat="1" ht="19.7" customHeight="1">
      <c r="B38" s="21">
        <v>46</v>
      </c>
      <c r="C38" s="22" t="s">
        <v>9234</v>
      </c>
      <c r="D38" s="22" t="s">
        <v>9234</v>
      </c>
      <c r="E38" s="30" t="s">
        <v>6028</v>
      </c>
      <c r="F38" s="1951">
        <v>1</v>
      </c>
      <c r="G38" s="34">
        <v>-4600</v>
      </c>
      <c r="H38" s="79">
        <f t="shared" si="0"/>
        <v>-4600</v>
      </c>
      <c r="I38" s="28"/>
      <c r="J38" s="30"/>
      <c r="K38" s="22"/>
      <c r="L38" s="22"/>
      <c r="M38" s="25">
        <v>44102</v>
      </c>
      <c r="N38" s="25"/>
      <c r="O38" s="25"/>
      <c r="P38" s="25" t="s">
        <v>9237</v>
      </c>
      <c r="Q38" s="26"/>
    </row>
    <row r="39" spans="2:17" s="9" customFormat="1" ht="19.7" customHeight="1">
      <c r="B39" s="21"/>
      <c r="C39" s="22"/>
      <c r="D39" s="22"/>
      <c r="E39" s="30"/>
      <c r="F39" s="1951"/>
      <c r="G39" s="28"/>
      <c r="H39" s="36">
        <f t="shared" si="0"/>
        <v>0</v>
      </c>
      <c r="I39" s="28"/>
      <c r="J39" s="30"/>
      <c r="K39" s="22"/>
      <c r="L39" s="22"/>
      <c r="M39" s="25"/>
      <c r="N39" s="25"/>
      <c r="O39" s="25"/>
      <c r="P39" s="25"/>
      <c r="Q39" s="26"/>
    </row>
    <row r="40" spans="2:17" s="9" customFormat="1" ht="19.7" customHeight="1">
      <c r="B40" s="21"/>
      <c r="C40" s="22"/>
      <c r="D40" s="22"/>
      <c r="E40" s="30"/>
      <c r="F40" s="1951"/>
      <c r="G40" s="28"/>
      <c r="H40" s="36">
        <f t="shared" si="0"/>
        <v>0</v>
      </c>
      <c r="I40" s="28"/>
      <c r="J40" s="30"/>
      <c r="K40" s="22"/>
      <c r="L40" s="22"/>
      <c r="M40" s="25"/>
      <c r="N40" s="25"/>
      <c r="O40" s="25"/>
      <c r="P40" s="25"/>
      <c r="Q40" s="26"/>
    </row>
    <row r="41" spans="2:17" s="9" customFormat="1" ht="19.7" customHeight="1">
      <c r="B41" s="21"/>
      <c r="C41" s="22"/>
      <c r="D41" s="22"/>
      <c r="E41" s="30"/>
      <c r="F41" s="1951"/>
      <c r="G41" s="28"/>
      <c r="H41" s="36">
        <f t="shared" si="0"/>
        <v>0</v>
      </c>
      <c r="I41" s="28"/>
      <c r="J41" s="30"/>
      <c r="K41" s="22"/>
      <c r="L41" s="22"/>
      <c r="M41" s="25"/>
      <c r="N41" s="25"/>
      <c r="O41" s="25"/>
      <c r="P41" s="25"/>
      <c r="Q41" s="26"/>
    </row>
    <row r="42" spans="2:17" s="9" customFormat="1" ht="19.7" customHeight="1">
      <c r="B42" s="21"/>
      <c r="C42" s="22"/>
      <c r="D42" s="22"/>
      <c r="E42" s="30"/>
      <c r="F42" s="1951"/>
      <c r="G42" s="28"/>
      <c r="H42" s="36">
        <f t="shared" si="0"/>
        <v>0</v>
      </c>
      <c r="I42" s="28"/>
      <c r="J42" s="30"/>
      <c r="K42" s="22"/>
      <c r="L42" s="22"/>
      <c r="M42" s="25"/>
      <c r="N42" s="25"/>
      <c r="O42" s="25"/>
      <c r="P42" s="25"/>
      <c r="Q42" s="26"/>
    </row>
    <row r="43" spans="2:17" s="9" customFormat="1" ht="19.7" customHeight="1">
      <c r="B43" s="21"/>
      <c r="C43" s="22"/>
      <c r="D43" s="22"/>
      <c r="E43" s="30"/>
      <c r="F43" s="2009"/>
      <c r="G43" s="28"/>
      <c r="H43" s="328">
        <f t="shared" si="0"/>
        <v>0</v>
      </c>
      <c r="I43" s="167"/>
      <c r="J43" s="30"/>
      <c r="K43" s="22"/>
      <c r="L43" s="22"/>
      <c r="M43" s="25"/>
      <c r="N43" s="25"/>
      <c r="O43" s="25"/>
      <c r="P43" s="25"/>
      <c r="Q43" s="26"/>
    </row>
    <row r="44" spans="2:17" s="9" customFormat="1" ht="19.7" customHeight="1">
      <c r="B44" s="21"/>
      <c r="C44" s="22"/>
      <c r="D44" s="22"/>
      <c r="E44" s="30"/>
      <c r="F44" s="1951"/>
      <c r="G44" s="28"/>
      <c r="H44" s="36">
        <f t="shared" si="0"/>
        <v>0</v>
      </c>
      <c r="I44" s="28"/>
      <c r="J44" s="31"/>
      <c r="K44" s="22"/>
      <c r="L44" s="22"/>
      <c r="M44" s="25"/>
      <c r="N44" s="25"/>
      <c r="O44" s="25"/>
      <c r="P44" s="25"/>
      <c r="Q44" s="26"/>
    </row>
    <row r="45" spans="2:17" s="9" customFormat="1" ht="19.7" customHeight="1">
      <c r="B45" s="21"/>
      <c r="C45" s="22"/>
      <c r="D45" s="22"/>
      <c r="E45" s="30"/>
      <c r="F45" s="1951"/>
      <c r="G45" s="28"/>
      <c r="H45" s="36">
        <f t="shared" si="0"/>
        <v>0</v>
      </c>
      <c r="I45" s="28"/>
      <c r="J45" s="31"/>
      <c r="K45" s="22"/>
      <c r="L45" s="22"/>
      <c r="M45" s="25"/>
      <c r="N45" s="25"/>
      <c r="O45" s="25"/>
      <c r="P45" s="25"/>
      <c r="Q45" s="26"/>
    </row>
    <row r="46" spans="2:17" s="9" customFormat="1" ht="19.7" customHeight="1">
      <c r="B46" s="21"/>
      <c r="C46" s="22"/>
      <c r="D46" s="22"/>
      <c r="E46" s="30"/>
      <c r="F46" s="1951"/>
      <c r="G46" s="28"/>
      <c r="H46" s="36">
        <f t="shared" si="0"/>
        <v>0</v>
      </c>
      <c r="I46" s="28"/>
      <c r="J46" s="30"/>
      <c r="K46" s="22"/>
      <c r="L46" s="22"/>
      <c r="M46" s="25"/>
      <c r="N46" s="25"/>
      <c r="O46" s="25"/>
      <c r="P46" s="25"/>
      <c r="Q46" s="26"/>
    </row>
    <row r="50" spans="8:13">
      <c r="M50" s="195"/>
    </row>
    <row r="52" spans="8:13">
      <c r="M52" s="195"/>
    </row>
    <row r="54" spans="8:13">
      <c r="H54" s="272"/>
    </row>
    <row r="55" spans="8:13">
      <c r="H55" s="272"/>
    </row>
    <row r="56" spans="8:13">
      <c r="H56" s="272"/>
    </row>
    <row r="57" spans="8:13">
      <c r="H57" s="272"/>
    </row>
    <row r="58" spans="8:13">
      <c r="H58" s="272"/>
    </row>
    <row r="59" spans="8:13">
      <c r="H59" s="272"/>
    </row>
    <row r="60" spans="8:13">
      <c r="H60" s="272"/>
    </row>
    <row r="61" spans="8:13">
      <c r="H61" s="272"/>
    </row>
    <row r="62" spans="8:13">
      <c r="H62" s="272"/>
    </row>
    <row r="63" spans="8:13">
      <c r="H63" s="272"/>
    </row>
    <row r="64" spans="8:13">
      <c r="H64" s="272"/>
    </row>
    <row r="65" spans="8:8">
      <c r="H65" s="273"/>
    </row>
    <row r="66" spans="8:8">
      <c r="H66" s="272"/>
    </row>
    <row r="67" spans="8:8">
      <c r="H67" s="272"/>
    </row>
    <row r="68" spans="8:8">
      <c r="H68" s="272"/>
    </row>
    <row r="69" spans="8:8">
      <c r="H69" s="272"/>
    </row>
    <row r="70" spans="8:8">
      <c r="H70" s="272"/>
    </row>
    <row r="71" spans="8:8">
      <c r="H71" s="272"/>
    </row>
    <row r="72" spans="8:8">
      <c r="H72" s="272"/>
    </row>
    <row r="73" spans="8:8">
      <c r="H73" s="272"/>
    </row>
    <row r="74" spans="8:8">
      <c r="H74" s="272"/>
    </row>
    <row r="76" spans="8:8">
      <c r="H76" s="272"/>
    </row>
  </sheetData>
  <autoFilter ref="B8:O46" xr:uid="{F21EC02E-4CF6-4344-9C1E-FCFBB256A022}"/>
  <mergeCells count="6">
    <mergeCell ref="B2:D2"/>
    <mergeCell ref="G2:I2"/>
    <mergeCell ref="B3:D3"/>
    <mergeCell ref="B4:D4"/>
    <mergeCell ref="B5:D5"/>
    <mergeCell ref="B6:D6"/>
  </mergeCells>
  <phoneticPr fontId="4"/>
  <dataValidations count="1">
    <dataValidation imeMode="hiragana" allowBlank="1" showInputMessage="1" showErrorMessage="1" sqref="J27:J29 JF27:JF29 TB27:TB29 ACX27:ACX29 AMT27:AMT29 AWP27:AWP29 BGL27:BGL29 BQH27:BQH29 CAD27:CAD29 CJZ27:CJZ29 CTV27:CTV29 DDR27:DDR29 DNN27:DNN29 DXJ27:DXJ29 EHF27:EHF29 ERB27:ERB29 FAX27:FAX29 FKT27:FKT29 FUP27:FUP29 GEL27:GEL29 GOH27:GOH29 GYD27:GYD29 HHZ27:HHZ29 HRV27:HRV29 IBR27:IBR29 ILN27:ILN29 IVJ27:IVJ29 JFF27:JFF29 JPB27:JPB29 JYX27:JYX29 KIT27:KIT29 KSP27:KSP29 LCL27:LCL29 LMH27:LMH29 LWD27:LWD29 MFZ27:MFZ29 MPV27:MPV29 MZR27:MZR29 NJN27:NJN29 NTJ27:NTJ29 ODF27:ODF29 ONB27:ONB29 OWX27:OWX29 PGT27:PGT29 PQP27:PQP29 QAL27:QAL29 QKH27:QKH29 QUD27:QUD29 RDZ27:RDZ29 RNV27:RNV29 RXR27:RXR29 SHN27:SHN29 SRJ27:SRJ29 TBF27:TBF29 TLB27:TLB29 TUX27:TUX29 UET27:UET29 UOP27:UOP29 UYL27:UYL29 VIH27:VIH29 VSD27:VSD29 WBZ27:WBZ29 WLV27:WLV29 WVR27:WVR29 J65563:J65565 JF65563:JF65565 TB65563:TB65565 ACX65563:ACX65565 AMT65563:AMT65565 AWP65563:AWP65565 BGL65563:BGL65565 BQH65563:BQH65565 CAD65563:CAD65565 CJZ65563:CJZ65565 CTV65563:CTV65565 DDR65563:DDR65565 DNN65563:DNN65565 DXJ65563:DXJ65565 EHF65563:EHF65565 ERB65563:ERB65565 FAX65563:FAX65565 FKT65563:FKT65565 FUP65563:FUP65565 GEL65563:GEL65565 GOH65563:GOH65565 GYD65563:GYD65565 HHZ65563:HHZ65565 HRV65563:HRV65565 IBR65563:IBR65565 ILN65563:ILN65565 IVJ65563:IVJ65565 JFF65563:JFF65565 JPB65563:JPB65565 JYX65563:JYX65565 KIT65563:KIT65565 KSP65563:KSP65565 LCL65563:LCL65565 LMH65563:LMH65565 LWD65563:LWD65565 MFZ65563:MFZ65565 MPV65563:MPV65565 MZR65563:MZR65565 NJN65563:NJN65565 NTJ65563:NTJ65565 ODF65563:ODF65565 ONB65563:ONB65565 OWX65563:OWX65565 PGT65563:PGT65565 PQP65563:PQP65565 QAL65563:QAL65565 QKH65563:QKH65565 QUD65563:QUD65565 RDZ65563:RDZ65565 RNV65563:RNV65565 RXR65563:RXR65565 SHN65563:SHN65565 SRJ65563:SRJ65565 TBF65563:TBF65565 TLB65563:TLB65565 TUX65563:TUX65565 UET65563:UET65565 UOP65563:UOP65565 UYL65563:UYL65565 VIH65563:VIH65565 VSD65563:VSD65565 WBZ65563:WBZ65565 WLV65563:WLV65565 WVR65563:WVR65565 J131099:J131101 JF131099:JF131101 TB131099:TB131101 ACX131099:ACX131101 AMT131099:AMT131101 AWP131099:AWP131101 BGL131099:BGL131101 BQH131099:BQH131101 CAD131099:CAD131101 CJZ131099:CJZ131101 CTV131099:CTV131101 DDR131099:DDR131101 DNN131099:DNN131101 DXJ131099:DXJ131101 EHF131099:EHF131101 ERB131099:ERB131101 FAX131099:FAX131101 FKT131099:FKT131101 FUP131099:FUP131101 GEL131099:GEL131101 GOH131099:GOH131101 GYD131099:GYD131101 HHZ131099:HHZ131101 HRV131099:HRV131101 IBR131099:IBR131101 ILN131099:ILN131101 IVJ131099:IVJ131101 JFF131099:JFF131101 JPB131099:JPB131101 JYX131099:JYX131101 KIT131099:KIT131101 KSP131099:KSP131101 LCL131099:LCL131101 LMH131099:LMH131101 LWD131099:LWD131101 MFZ131099:MFZ131101 MPV131099:MPV131101 MZR131099:MZR131101 NJN131099:NJN131101 NTJ131099:NTJ131101 ODF131099:ODF131101 ONB131099:ONB131101 OWX131099:OWX131101 PGT131099:PGT131101 PQP131099:PQP131101 QAL131099:QAL131101 QKH131099:QKH131101 QUD131099:QUD131101 RDZ131099:RDZ131101 RNV131099:RNV131101 RXR131099:RXR131101 SHN131099:SHN131101 SRJ131099:SRJ131101 TBF131099:TBF131101 TLB131099:TLB131101 TUX131099:TUX131101 UET131099:UET131101 UOP131099:UOP131101 UYL131099:UYL131101 VIH131099:VIH131101 VSD131099:VSD131101 WBZ131099:WBZ131101 WLV131099:WLV131101 WVR131099:WVR131101 J196635:J196637 JF196635:JF196637 TB196635:TB196637 ACX196635:ACX196637 AMT196635:AMT196637 AWP196635:AWP196637 BGL196635:BGL196637 BQH196635:BQH196637 CAD196635:CAD196637 CJZ196635:CJZ196637 CTV196635:CTV196637 DDR196635:DDR196637 DNN196635:DNN196637 DXJ196635:DXJ196637 EHF196635:EHF196637 ERB196635:ERB196637 FAX196635:FAX196637 FKT196635:FKT196637 FUP196635:FUP196637 GEL196635:GEL196637 GOH196635:GOH196637 GYD196635:GYD196637 HHZ196635:HHZ196637 HRV196635:HRV196637 IBR196635:IBR196637 ILN196635:ILN196637 IVJ196635:IVJ196637 JFF196635:JFF196637 JPB196635:JPB196637 JYX196635:JYX196637 KIT196635:KIT196637 KSP196635:KSP196637 LCL196635:LCL196637 LMH196635:LMH196637 LWD196635:LWD196637 MFZ196635:MFZ196637 MPV196635:MPV196637 MZR196635:MZR196637 NJN196635:NJN196637 NTJ196635:NTJ196637 ODF196635:ODF196637 ONB196635:ONB196637 OWX196635:OWX196637 PGT196635:PGT196637 PQP196635:PQP196637 QAL196635:QAL196637 QKH196635:QKH196637 QUD196635:QUD196637 RDZ196635:RDZ196637 RNV196635:RNV196637 RXR196635:RXR196637 SHN196635:SHN196637 SRJ196635:SRJ196637 TBF196635:TBF196637 TLB196635:TLB196637 TUX196635:TUX196637 UET196635:UET196637 UOP196635:UOP196637 UYL196635:UYL196637 VIH196635:VIH196637 VSD196635:VSD196637 WBZ196635:WBZ196637 WLV196635:WLV196637 WVR196635:WVR196637 J262171:J262173 JF262171:JF262173 TB262171:TB262173 ACX262171:ACX262173 AMT262171:AMT262173 AWP262171:AWP262173 BGL262171:BGL262173 BQH262171:BQH262173 CAD262171:CAD262173 CJZ262171:CJZ262173 CTV262171:CTV262173 DDR262171:DDR262173 DNN262171:DNN262173 DXJ262171:DXJ262173 EHF262171:EHF262173 ERB262171:ERB262173 FAX262171:FAX262173 FKT262171:FKT262173 FUP262171:FUP262173 GEL262171:GEL262173 GOH262171:GOH262173 GYD262171:GYD262173 HHZ262171:HHZ262173 HRV262171:HRV262173 IBR262171:IBR262173 ILN262171:ILN262173 IVJ262171:IVJ262173 JFF262171:JFF262173 JPB262171:JPB262173 JYX262171:JYX262173 KIT262171:KIT262173 KSP262171:KSP262173 LCL262171:LCL262173 LMH262171:LMH262173 LWD262171:LWD262173 MFZ262171:MFZ262173 MPV262171:MPV262173 MZR262171:MZR262173 NJN262171:NJN262173 NTJ262171:NTJ262173 ODF262171:ODF262173 ONB262171:ONB262173 OWX262171:OWX262173 PGT262171:PGT262173 PQP262171:PQP262173 QAL262171:QAL262173 QKH262171:QKH262173 QUD262171:QUD262173 RDZ262171:RDZ262173 RNV262171:RNV262173 RXR262171:RXR262173 SHN262171:SHN262173 SRJ262171:SRJ262173 TBF262171:TBF262173 TLB262171:TLB262173 TUX262171:TUX262173 UET262171:UET262173 UOP262171:UOP262173 UYL262171:UYL262173 VIH262171:VIH262173 VSD262171:VSD262173 WBZ262171:WBZ262173 WLV262171:WLV262173 WVR262171:WVR262173 J327707:J327709 JF327707:JF327709 TB327707:TB327709 ACX327707:ACX327709 AMT327707:AMT327709 AWP327707:AWP327709 BGL327707:BGL327709 BQH327707:BQH327709 CAD327707:CAD327709 CJZ327707:CJZ327709 CTV327707:CTV327709 DDR327707:DDR327709 DNN327707:DNN327709 DXJ327707:DXJ327709 EHF327707:EHF327709 ERB327707:ERB327709 FAX327707:FAX327709 FKT327707:FKT327709 FUP327707:FUP327709 GEL327707:GEL327709 GOH327707:GOH327709 GYD327707:GYD327709 HHZ327707:HHZ327709 HRV327707:HRV327709 IBR327707:IBR327709 ILN327707:ILN327709 IVJ327707:IVJ327709 JFF327707:JFF327709 JPB327707:JPB327709 JYX327707:JYX327709 KIT327707:KIT327709 KSP327707:KSP327709 LCL327707:LCL327709 LMH327707:LMH327709 LWD327707:LWD327709 MFZ327707:MFZ327709 MPV327707:MPV327709 MZR327707:MZR327709 NJN327707:NJN327709 NTJ327707:NTJ327709 ODF327707:ODF327709 ONB327707:ONB327709 OWX327707:OWX327709 PGT327707:PGT327709 PQP327707:PQP327709 QAL327707:QAL327709 QKH327707:QKH327709 QUD327707:QUD327709 RDZ327707:RDZ327709 RNV327707:RNV327709 RXR327707:RXR327709 SHN327707:SHN327709 SRJ327707:SRJ327709 TBF327707:TBF327709 TLB327707:TLB327709 TUX327707:TUX327709 UET327707:UET327709 UOP327707:UOP327709 UYL327707:UYL327709 VIH327707:VIH327709 VSD327707:VSD327709 WBZ327707:WBZ327709 WLV327707:WLV327709 WVR327707:WVR327709 J393243:J393245 JF393243:JF393245 TB393243:TB393245 ACX393243:ACX393245 AMT393243:AMT393245 AWP393243:AWP393245 BGL393243:BGL393245 BQH393243:BQH393245 CAD393243:CAD393245 CJZ393243:CJZ393245 CTV393243:CTV393245 DDR393243:DDR393245 DNN393243:DNN393245 DXJ393243:DXJ393245 EHF393243:EHF393245 ERB393243:ERB393245 FAX393243:FAX393245 FKT393243:FKT393245 FUP393243:FUP393245 GEL393243:GEL393245 GOH393243:GOH393245 GYD393243:GYD393245 HHZ393243:HHZ393245 HRV393243:HRV393245 IBR393243:IBR393245 ILN393243:ILN393245 IVJ393243:IVJ393245 JFF393243:JFF393245 JPB393243:JPB393245 JYX393243:JYX393245 KIT393243:KIT393245 KSP393243:KSP393245 LCL393243:LCL393245 LMH393243:LMH393245 LWD393243:LWD393245 MFZ393243:MFZ393245 MPV393243:MPV393245 MZR393243:MZR393245 NJN393243:NJN393245 NTJ393243:NTJ393245 ODF393243:ODF393245 ONB393243:ONB393245 OWX393243:OWX393245 PGT393243:PGT393245 PQP393243:PQP393245 QAL393243:QAL393245 QKH393243:QKH393245 QUD393243:QUD393245 RDZ393243:RDZ393245 RNV393243:RNV393245 RXR393243:RXR393245 SHN393243:SHN393245 SRJ393243:SRJ393245 TBF393243:TBF393245 TLB393243:TLB393245 TUX393243:TUX393245 UET393243:UET393245 UOP393243:UOP393245 UYL393243:UYL393245 VIH393243:VIH393245 VSD393243:VSD393245 WBZ393243:WBZ393245 WLV393243:WLV393245 WVR393243:WVR393245 J458779:J458781 JF458779:JF458781 TB458779:TB458781 ACX458779:ACX458781 AMT458779:AMT458781 AWP458779:AWP458781 BGL458779:BGL458781 BQH458779:BQH458781 CAD458779:CAD458781 CJZ458779:CJZ458781 CTV458779:CTV458781 DDR458779:DDR458781 DNN458779:DNN458781 DXJ458779:DXJ458781 EHF458779:EHF458781 ERB458779:ERB458781 FAX458779:FAX458781 FKT458779:FKT458781 FUP458779:FUP458781 GEL458779:GEL458781 GOH458779:GOH458781 GYD458779:GYD458781 HHZ458779:HHZ458781 HRV458779:HRV458781 IBR458779:IBR458781 ILN458779:ILN458781 IVJ458779:IVJ458781 JFF458779:JFF458781 JPB458779:JPB458781 JYX458779:JYX458781 KIT458779:KIT458781 KSP458779:KSP458781 LCL458779:LCL458781 LMH458779:LMH458781 LWD458779:LWD458781 MFZ458779:MFZ458781 MPV458779:MPV458781 MZR458779:MZR458781 NJN458779:NJN458781 NTJ458779:NTJ458781 ODF458779:ODF458781 ONB458779:ONB458781 OWX458779:OWX458781 PGT458779:PGT458781 PQP458779:PQP458781 QAL458779:QAL458781 QKH458779:QKH458781 QUD458779:QUD458781 RDZ458779:RDZ458781 RNV458779:RNV458781 RXR458779:RXR458781 SHN458779:SHN458781 SRJ458779:SRJ458781 TBF458779:TBF458781 TLB458779:TLB458781 TUX458779:TUX458781 UET458779:UET458781 UOP458779:UOP458781 UYL458779:UYL458781 VIH458779:VIH458781 VSD458779:VSD458781 WBZ458779:WBZ458781 WLV458779:WLV458781 WVR458779:WVR458781 J524315:J524317 JF524315:JF524317 TB524315:TB524317 ACX524315:ACX524317 AMT524315:AMT524317 AWP524315:AWP524317 BGL524315:BGL524317 BQH524315:BQH524317 CAD524315:CAD524317 CJZ524315:CJZ524317 CTV524315:CTV524317 DDR524315:DDR524317 DNN524315:DNN524317 DXJ524315:DXJ524317 EHF524315:EHF524317 ERB524315:ERB524317 FAX524315:FAX524317 FKT524315:FKT524317 FUP524315:FUP524317 GEL524315:GEL524317 GOH524315:GOH524317 GYD524315:GYD524317 HHZ524315:HHZ524317 HRV524315:HRV524317 IBR524315:IBR524317 ILN524315:ILN524317 IVJ524315:IVJ524317 JFF524315:JFF524317 JPB524315:JPB524317 JYX524315:JYX524317 KIT524315:KIT524317 KSP524315:KSP524317 LCL524315:LCL524317 LMH524315:LMH524317 LWD524315:LWD524317 MFZ524315:MFZ524317 MPV524315:MPV524317 MZR524315:MZR524317 NJN524315:NJN524317 NTJ524315:NTJ524317 ODF524315:ODF524317 ONB524315:ONB524317 OWX524315:OWX524317 PGT524315:PGT524317 PQP524315:PQP524317 QAL524315:QAL524317 QKH524315:QKH524317 QUD524315:QUD524317 RDZ524315:RDZ524317 RNV524315:RNV524317 RXR524315:RXR524317 SHN524315:SHN524317 SRJ524315:SRJ524317 TBF524315:TBF524317 TLB524315:TLB524317 TUX524315:TUX524317 UET524315:UET524317 UOP524315:UOP524317 UYL524315:UYL524317 VIH524315:VIH524317 VSD524315:VSD524317 WBZ524315:WBZ524317 WLV524315:WLV524317 WVR524315:WVR524317 J589851:J589853 JF589851:JF589853 TB589851:TB589853 ACX589851:ACX589853 AMT589851:AMT589853 AWP589851:AWP589853 BGL589851:BGL589853 BQH589851:BQH589853 CAD589851:CAD589853 CJZ589851:CJZ589853 CTV589851:CTV589853 DDR589851:DDR589853 DNN589851:DNN589853 DXJ589851:DXJ589853 EHF589851:EHF589853 ERB589851:ERB589853 FAX589851:FAX589853 FKT589851:FKT589853 FUP589851:FUP589853 GEL589851:GEL589853 GOH589851:GOH589853 GYD589851:GYD589853 HHZ589851:HHZ589853 HRV589851:HRV589853 IBR589851:IBR589853 ILN589851:ILN589853 IVJ589851:IVJ589853 JFF589851:JFF589853 JPB589851:JPB589853 JYX589851:JYX589853 KIT589851:KIT589853 KSP589851:KSP589853 LCL589851:LCL589853 LMH589851:LMH589853 LWD589851:LWD589853 MFZ589851:MFZ589853 MPV589851:MPV589853 MZR589851:MZR589853 NJN589851:NJN589853 NTJ589851:NTJ589853 ODF589851:ODF589853 ONB589851:ONB589853 OWX589851:OWX589853 PGT589851:PGT589853 PQP589851:PQP589853 QAL589851:QAL589853 QKH589851:QKH589853 QUD589851:QUD589853 RDZ589851:RDZ589853 RNV589851:RNV589853 RXR589851:RXR589853 SHN589851:SHN589853 SRJ589851:SRJ589853 TBF589851:TBF589853 TLB589851:TLB589853 TUX589851:TUX589853 UET589851:UET589853 UOP589851:UOP589853 UYL589851:UYL589853 VIH589851:VIH589853 VSD589851:VSD589853 WBZ589851:WBZ589853 WLV589851:WLV589853 WVR589851:WVR589853 J655387:J655389 JF655387:JF655389 TB655387:TB655389 ACX655387:ACX655389 AMT655387:AMT655389 AWP655387:AWP655389 BGL655387:BGL655389 BQH655387:BQH655389 CAD655387:CAD655389 CJZ655387:CJZ655389 CTV655387:CTV655389 DDR655387:DDR655389 DNN655387:DNN655389 DXJ655387:DXJ655389 EHF655387:EHF655389 ERB655387:ERB655389 FAX655387:FAX655389 FKT655387:FKT655389 FUP655387:FUP655389 GEL655387:GEL655389 GOH655387:GOH655389 GYD655387:GYD655389 HHZ655387:HHZ655389 HRV655387:HRV655389 IBR655387:IBR655389 ILN655387:ILN655389 IVJ655387:IVJ655389 JFF655387:JFF655389 JPB655387:JPB655389 JYX655387:JYX655389 KIT655387:KIT655389 KSP655387:KSP655389 LCL655387:LCL655389 LMH655387:LMH655389 LWD655387:LWD655389 MFZ655387:MFZ655389 MPV655387:MPV655389 MZR655387:MZR655389 NJN655387:NJN655389 NTJ655387:NTJ655389 ODF655387:ODF655389 ONB655387:ONB655389 OWX655387:OWX655389 PGT655387:PGT655389 PQP655387:PQP655389 QAL655387:QAL655389 QKH655387:QKH655389 QUD655387:QUD655389 RDZ655387:RDZ655389 RNV655387:RNV655389 RXR655387:RXR655389 SHN655387:SHN655389 SRJ655387:SRJ655389 TBF655387:TBF655389 TLB655387:TLB655389 TUX655387:TUX655389 UET655387:UET655389 UOP655387:UOP655389 UYL655387:UYL655389 VIH655387:VIH655389 VSD655387:VSD655389 WBZ655387:WBZ655389 WLV655387:WLV655389 WVR655387:WVR655389 J720923:J720925 JF720923:JF720925 TB720923:TB720925 ACX720923:ACX720925 AMT720923:AMT720925 AWP720923:AWP720925 BGL720923:BGL720925 BQH720923:BQH720925 CAD720923:CAD720925 CJZ720923:CJZ720925 CTV720923:CTV720925 DDR720923:DDR720925 DNN720923:DNN720925 DXJ720923:DXJ720925 EHF720923:EHF720925 ERB720923:ERB720925 FAX720923:FAX720925 FKT720923:FKT720925 FUP720923:FUP720925 GEL720923:GEL720925 GOH720923:GOH720925 GYD720923:GYD720925 HHZ720923:HHZ720925 HRV720923:HRV720925 IBR720923:IBR720925 ILN720923:ILN720925 IVJ720923:IVJ720925 JFF720923:JFF720925 JPB720923:JPB720925 JYX720923:JYX720925 KIT720923:KIT720925 KSP720923:KSP720925 LCL720923:LCL720925 LMH720923:LMH720925 LWD720923:LWD720925 MFZ720923:MFZ720925 MPV720923:MPV720925 MZR720923:MZR720925 NJN720923:NJN720925 NTJ720923:NTJ720925 ODF720923:ODF720925 ONB720923:ONB720925 OWX720923:OWX720925 PGT720923:PGT720925 PQP720923:PQP720925 QAL720923:QAL720925 QKH720923:QKH720925 QUD720923:QUD720925 RDZ720923:RDZ720925 RNV720923:RNV720925 RXR720923:RXR720925 SHN720923:SHN720925 SRJ720923:SRJ720925 TBF720923:TBF720925 TLB720923:TLB720925 TUX720923:TUX720925 UET720923:UET720925 UOP720923:UOP720925 UYL720923:UYL720925 VIH720923:VIH720925 VSD720923:VSD720925 WBZ720923:WBZ720925 WLV720923:WLV720925 WVR720923:WVR720925 J786459:J786461 JF786459:JF786461 TB786459:TB786461 ACX786459:ACX786461 AMT786459:AMT786461 AWP786459:AWP786461 BGL786459:BGL786461 BQH786459:BQH786461 CAD786459:CAD786461 CJZ786459:CJZ786461 CTV786459:CTV786461 DDR786459:DDR786461 DNN786459:DNN786461 DXJ786459:DXJ786461 EHF786459:EHF786461 ERB786459:ERB786461 FAX786459:FAX786461 FKT786459:FKT786461 FUP786459:FUP786461 GEL786459:GEL786461 GOH786459:GOH786461 GYD786459:GYD786461 HHZ786459:HHZ786461 HRV786459:HRV786461 IBR786459:IBR786461 ILN786459:ILN786461 IVJ786459:IVJ786461 JFF786459:JFF786461 JPB786459:JPB786461 JYX786459:JYX786461 KIT786459:KIT786461 KSP786459:KSP786461 LCL786459:LCL786461 LMH786459:LMH786461 LWD786459:LWD786461 MFZ786459:MFZ786461 MPV786459:MPV786461 MZR786459:MZR786461 NJN786459:NJN786461 NTJ786459:NTJ786461 ODF786459:ODF786461 ONB786459:ONB786461 OWX786459:OWX786461 PGT786459:PGT786461 PQP786459:PQP786461 QAL786459:QAL786461 QKH786459:QKH786461 QUD786459:QUD786461 RDZ786459:RDZ786461 RNV786459:RNV786461 RXR786459:RXR786461 SHN786459:SHN786461 SRJ786459:SRJ786461 TBF786459:TBF786461 TLB786459:TLB786461 TUX786459:TUX786461 UET786459:UET786461 UOP786459:UOP786461 UYL786459:UYL786461 VIH786459:VIH786461 VSD786459:VSD786461 WBZ786459:WBZ786461 WLV786459:WLV786461 WVR786459:WVR786461 J851995:J851997 JF851995:JF851997 TB851995:TB851997 ACX851995:ACX851997 AMT851995:AMT851997 AWP851995:AWP851997 BGL851995:BGL851997 BQH851995:BQH851997 CAD851995:CAD851997 CJZ851995:CJZ851997 CTV851995:CTV851997 DDR851995:DDR851997 DNN851995:DNN851997 DXJ851995:DXJ851997 EHF851995:EHF851997 ERB851995:ERB851997 FAX851995:FAX851997 FKT851995:FKT851997 FUP851995:FUP851997 GEL851995:GEL851997 GOH851995:GOH851997 GYD851995:GYD851997 HHZ851995:HHZ851997 HRV851995:HRV851997 IBR851995:IBR851997 ILN851995:ILN851997 IVJ851995:IVJ851997 JFF851995:JFF851997 JPB851995:JPB851997 JYX851995:JYX851997 KIT851995:KIT851997 KSP851995:KSP851997 LCL851995:LCL851997 LMH851995:LMH851997 LWD851995:LWD851997 MFZ851995:MFZ851997 MPV851995:MPV851997 MZR851995:MZR851997 NJN851995:NJN851997 NTJ851995:NTJ851997 ODF851995:ODF851997 ONB851995:ONB851997 OWX851995:OWX851997 PGT851995:PGT851997 PQP851995:PQP851997 QAL851995:QAL851997 QKH851995:QKH851997 QUD851995:QUD851997 RDZ851995:RDZ851997 RNV851995:RNV851997 RXR851995:RXR851997 SHN851995:SHN851997 SRJ851995:SRJ851997 TBF851995:TBF851997 TLB851995:TLB851997 TUX851995:TUX851997 UET851995:UET851997 UOP851995:UOP851997 UYL851995:UYL851997 VIH851995:VIH851997 VSD851995:VSD851997 WBZ851995:WBZ851997 WLV851995:WLV851997 WVR851995:WVR851997 J917531:J917533 JF917531:JF917533 TB917531:TB917533 ACX917531:ACX917533 AMT917531:AMT917533 AWP917531:AWP917533 BGL917531:BGL917533 BQH917531:BQH917533 CAD917531:CAD917533 CJZ917531:CJZ917533 CTV917531:CTV917533 DDR917531:DDR917533 DNN917531:DNN917533 DXJ917531:DXJ917533 EHF917531:EHF917533 ERB917531:ERB917533 FAX917531:FAX917533 FKT917531:FKT917533 FUP917531:FUP917533 GEL917531:GEL917533 GOH917531:GOH917533 GYD917531:GYD917533 HHZ917531:HHZ917533 HRV917531:HRV917533 IBR917531:IBR917533 ILN917531:ILN917533 IVJ917531:IVJ917533 JFF917531:JFF917533 JPB917531:JPB917533 JYX917531:JYX917533 KIT917531:KIT917533 KSP917531:KSP917533 LCL917531:LCL917533 LMH917531:LMH917533 LWD917531:LWD917533 MFZ917531:MFZ917533 MPV917531:MPV917533 MZR917531:MZR917533 NJN917531:NJN917533 NTJ917531:NTJ917533 ODF917531:ODF917533 ONB917531:ONB917533 OWX917531:OWX917533 PGT917531:PGT917533 PQP917531:PQP917533 QAL917531:QAL917533 QKH917531:QKH917533 QUD917531:QUD917533 RDZ917531:RDZ917533 RNV917531:RNV917533 RXR917531:RXR917533 SHN917531:SHN917533 SRJ917531:SRJ917533 TBF917531:TBF917533 TLB917531:TLB917533 TUX917531:TUX917533 UET917531:UET917533 UOP917531:UOP917533 UYL917531:UYL917533 VIH917531:VIH917533 VSD917531:VSD917533 WBZ917531:WBZ917533 WLV917531:WLV917533 WVR917531:WVR917533 J983067:J983069 JF983067:JF983069 TB983067:TB983069 ACX983067:ACX983069 AMT983067:AMT983069 AWP983067:AWP983069 BGL983067:BGL983069 BQH983067:BQH983069 CAD983067:CAD983069 CJZ983067:CJZ983069 CTV983067:CTV983069 DDR983067:DDR983069 DNN983067:DNN983069 DXJ983067:DXJ983069 EHF983067:EHF983069 ERB983067:ERB983069 FAX983067:FAX983069 FKT983067:FKT983069 FUP983067:FUP983069 GEL983067:GEL983069 GOH983067:GOH983069 GYD983067:GYD983069 HHZ983067:HHZ983069 HRV983067:HRV983069 IBR983067:IBR983069 ILN983067:ILN983069 IVJ983067:IVJ983069 JFF983067:JFF983069 JPB983067:JPB983069 JYX983067:JYX983069 KIT983067:KIT983069 KSP983067:KSP983069 LCL983067:LCL983069 LMH983067:LMH983069 LWD983067:LWD983069 MFZ983067:MFZ983069 MPV983067:MPV983069 MZR983067:MZR983069 NJN983067:NJN983069 NTJ983067:NTJ983069 ODF983067:ODF983069 ONB983067:ONB983069 OWX983067:OWX983069 PGT983067:PGT983069 PQP983067:PQP983069 QAL983067:QAL983069 QKH983067:QKH983069 QUD983067:QUD983069 RDZ983067:RDZ983069 RNV983067:RNV983069 RXR983067:RXR983069 SHN983067:SHN983069 SRJ983067:SRJ983069 TBF983067:TBF983069 TLB983067:TLB983069 TUX983067:TUX983069 UET983067:UET983069 UOP983067:UOP983069 UYL983067:UYL983069 VIH983067:VIH983069 VSD983067:VSD983069 WBZ983067:WBZ983069 WLV983067:WLV983069 WVR983067:WVR983069" xr:uid="{C932A263-F273-436A-A29D-0A2B53396E09}"/>
  </dataValidations>
  <pageMargins left="0.2" right="0.2" top="0.75" bottom="0.75" header="0.3" footer="0.3"/>
  <pageSetup paperSize="9" orientation="landscape"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B76D-65E4-46B9-BD2E-85B761A55AA2}">
  <dimension ref="A2:T36"/>
  <sheetViews>
    <sheetView zoomScale="70" zoomScaleNormal="70" workbookViewId="0">
      <pane xSplit="13" ySplit="8" topLeftCell="N9" activePane="bottomRight" state="frozen"/>
      <selection pane="topRight" activeCell="K1" sqref="K1"/>
      <selection pane="bottomLeft" activeCell="A9" sqref="A9"/>
      <selection pane="bottomRight" activeCell="T11" sqref="T11"/>
    </sheetView>
  </sheetViews>
  <sheetFormatPr defaultRowHeight="18.75"/>
  <cols>
    <col min="1" max="2" width="8.875" style="8" customWidth="1"/>
    <col min="3" max="3" width="7.25" style="8" customWidth="1"/>
    <col min="4" max="4" width="5.25" style="8" customWidth="1"/>
    <col min="5" max="5" width="5.75" style="9" customWidth="1"/>
    <col min="6" max="7" width="15.75" style="8" customWidth="1"/>
    <col min="8" max="8" width="49.125" style="8" customWidth="1"/>
    <col min="9" max="9" width="6.25" style="9" customWidth="1"/>
    <col min="10" max="11" width="9.875" style="8" bestFit="1" customWidth="1"/>
    <col min="12" max="12" width="5.75" style="3" customWidth="1"/>
    <col min="13" max="13" width="40.75" style="8" customWidth="1"/>
    <col min="14" max="14" width="45.5" style="8" customWidth="1"/>
    <col min="15" max="15" width="30.75" style="9" customWidth="1"/>
    <col min="16" max="16" width="13.75" style="10" customWidth="1"/>
    <col min="17" max="17" width="6.375" style="8" customWidth="1"/>
    <col min="18" max="18" width="13.25" style="3" customWidth="1"/>
    <col min="19" max="19" width="18.25" style="11" customWidth="1"/>
    <col min="20" max="20" width="15.625" style="194" customWidth="1"/>
    <col min="21" max="256" width="9" style="8"/>
    <col min="257" max="258" width="8.875" style="8" customWidth="1"/>
    <col min="259" max="259" width="7.25" style="8" customWidth="1"/>
    <col min="260" max="260" width="5.25" style="8" customWidth="1"/>
    <col min="261" max="261" width="5.75" style="8" customWidth="1"/>
    <col min="262" max="263" width="15.75" style="8" customWidth="1"/>
    <col min="264" max="264" width="49.125" style="8" customWidth="1"/>
    <col min="265" max="265" width="6.25" style="8" customWidth="1"/>
    <col min="266" max="267" width="9.875" style="8" bestFit="1" customWidth="1"/>
    <col min="268" max="268" width="5.75" style="8" customWidth="1"/>
    <col min="269" max="269" width="40.75" style="8" customWidth="1"/>
    <col min="270" max="270" width="45.5" style="8" customWidth="1"/>
    <col min="271" max="271" width="30.75" style="8" customWidth="1"/>
    <col min="272" max="272" width="13.75" style="8" customWidth="1"/>
    <col min="273" max="273" width="6.375" style="8" customWidth="1"/>
    <col min="274" max="274" width="13.25" style="8" customWidth="1"/>
    <col min="275" max="275" width="18.25" style="8" customWidth="1"/>
    <col min="276" max="276" width="15.625" style="8" customWidth="1"/>
    <col min="277" max="512" width="9" style="8"/>
    <col min="513" max="514" width="8.875" style="8" customWidth="1"/>
    <col min="515" max="515" width="7.25" style="8" customWidth="1"/>
    <col min="516" max="516" width="5.25" style="8" customWidth="1"/>
    <col min="517" max="517" width="5.75" style="8" customWidth="1"/>
    <col min="518" max="519" width="15.75" style="8" customWidth="1"/>
    <col min="520" max="520" width="49.125" style="8" customWidth="1"/>
    <col min="521" max="521" width="6.25" style="8" customWidth="1"/>
    <col min="522" max="523" width="9.875" style="8" bestFit="1" customWidth="1"/>
    <col min="524" max="524" width="5.75" style="8" customWidth="1"/>
    <col min="525" max="525" width="40.75" style="8" customWidth="1"/>
    <col min="526" max="526" width="45.5" style="8" customWidth="1"/>
    <col min="527" max="527" width="30.75" style="8" customWidth="1"/>
    <col min="528" max="528" width="13.75" style="8" customWidth="1"/>
    <col min="529" max="529" width="6.375" style="8" customWidth="1"/>
    <col min="530" max="530" width="13.25" style="8" customWidth="1"/>
    <col min="531" max="531" width="18.25" style="8" customWidth="1"/>
    <col min="532" max="532" width="15.625" style="8" customWidth="1"/>
    <col min="533" max="768" width="9" style="8"/>
    <col min="769" max="770" width="8.875" style="8" customWidth="1"/>
    <col min="771" max="771" width="7.25" style="8" customWidth="1"/>
    <col min="772" max="772" width="5.25" style="8" customWidth="1"/>
    <col min="773" max="773" width="5.75" style="8" customWidth="1"/>
    <col min="774" max="775" width="15.75" style="8" customWidth="1"/>
    <col min="776" max="776" width="49.125" style="8" customWidth="1"/>
    <col min="777" max="777" width="6.25" style="8" customWidth="1"/>
    <col min="778" max="779" width="9.875" style="8" bestFit="1" customWidth="1"/>
    <col min="780" max="780" width="5.75" style="8" customWidth="1"/>
    <col min="781" max="781" width="40.75" style="8" customWidth="1"/>
    <col min="782" max="782" width="45.5" style="8" customWidth="1"/>
    <col min="783" max="783" width="30.75" style="8" customWidth="1"/>
    <col min="784" max="784" width="13.75" style="8" customWidth="1"/>
    <col min="785" max="785" width="6.375" style="8" customWidth="1"/>
    <col min="786" max="786" width="13.25" style="8" customWidth="1"/>
    <col min="787" max="787" width="18.25" style="8" customWidth="1"/>
    <col min="788" max="788" width="15.625" style="8" customWidth="1"/>
    <col min="789" max="1024" width="9" style="8"/>
    <col min="1025" max="1026" width="8.875" style="8" customWidth="1"/>
    <col min="1027" max="1027" width="7.25" style="8" customWidth="1"/>
    <col min="1028" max="1028" width="5.25" style="8" customWidth="1"/>
    <col min="1029" max="1029" width="5.75" style="8" customWidth="1"/>
    <col min="1030" max="1031" width="15.75" style="8" customWidth="1"/>
    <col min="1032" max="1032" width="49.125" style="8" customWidth="1"/>
    <col min="1033" max="1033" width="6.25" style="8" customWidth="1"/>
    <col min="1034" max="1035" width="9.875" style="8" bestFit="1" customWidth="1"/>
    <col min="1036" max="1036" width="5.75" style="8" customWidth="1"/>
    <col min="1037" max="1037" width="40.75" style="8" customWidth="1"/>
    <col min="1038" max="1038" width="45.5" style="8" customWidth="1"/>
    <col min="1039" max="1039" width="30.75" style="8" customWidth="1"/>
    <col min="1040" max="1040" width="13.75" style="8" customWidth="1"/>
    <col min="1041" max="1041" width="6.375" style="8" customWidth="1"/>
    <col min="1042" max="1042" width="13.25" style="8" customWidth="1"/>
    <col min="1043" max="1043" width="18.25" style="8" customWidth="1"/>
    <col min="1044" max="1044" width="15.625" style="8" customWidth="1"/>
    <col min="1045" max="1280" width="9" style="8"/>
    <col min="1281" max="1282" width="8.875" style="8" customWidth="1"/>
    <col min="1283" max="1283" width="7.25" style="8" customWidth="1"/>
    <col min="1284" max="1284" width="5.25" style="8" customWidth="1"/>
    <col min="1285" max="1285" width="5.75" style="8" customWidth="1"/>
    <col min="1286" max="1287" width="15.75" style="8" customWidth="1"/>
    <col min="1288" max="1288" width="49.125" style="8" customWidth="1"/>
    <col min="1289" max="1289" width="6.25" style="8" customWidth="1"/>
    <col min="1290" max="1291" width="9.875" style="8" bestFit="1" customWidth="1"/>
    <col min="1292" max="1292" width="5.75" style="8" customWidth="1"/>
    <col min="1293" max="1293" width="40.75" style="8" customWidth="1"/>
    <col min="1294" max="1294" width="45.5" style="8" customWidth="1"/>
    <col min="1295" max="1295" width="30.75" style="8" customWidth="1"/>
    <col min="1296" max="1296" width="13.75" style="8" customWidth="1"/>
    <col min="1297" max="1297" width="6.375" style="8" customWidth="1"/>
    <col min="1298" max="1298" width="13.25" style="8" customWidth="1"/>
    <col min="1299" max="1299" width="18.25" style="8" customWidth="1"/>
    <col min="1300" max="1300" width="15.625" style="8" customWidth="1"/>
    <col min="1301" max="1536" width="9" style="8"/>
    <col min="1537" max="1538" width="8.875" style="8" customWidth="1"/>
    <col min="1539" max="1539" width="7.25" style="8" customWidth="1"/>
    <col min="1540" max="1540" width="5.25" style="8" customWidth="1"/>
    <col min="1541" max="1541" width="5.75" style="8" customWidth="1"/>
    <col min="1542" max="1543" width="15.75" style="8" customWidth="1"/>
    <col min="1544" max="1544" width="49.125" style="8" customWidth="1"/>
    <col min="1545" max="1545" width="6.25" style="8" customWidth="1"/>
    <col min="1546" max="1547" width="9.875" style="8" bestFit="1" customWidth="1"/>
    <col min="1548" max="1548" width="5.75" style="8" customWidth="1"/>
    <col min="1549" max="1549" width="40.75" style="8" customWidth="1"/>
    <col min="1550" max="1550" width="45.5" style="8" customWidth="1"/>
    <col min="1551" max="1551" width="30.75" style="8" customWidth="1"/>
    <col min="1552" max="1552" width="13.75" style="8" customWidth="1"/>
    <col min="1553" max="1553" width="6.375" style="8" customWidth="1"/>
    <col min="1554" max="1554" width="13.25" style="8" customWidth="1"/>
    <col min="1555" max="1555" width="18.25" style="8" customWidth="1"/>
    <col min="1556" max="1556" width="15.625" style="8" customWidth="1"/>
    <col min="1557" max="1792" width="9" style="8"/>
    <col min="1793" max="1794" width="8.875" style="8" customWidth="1"/>
    <col min="1795" max="1795" width="7.25" style="8" customWidth="1"/>
    <col min="1796" max="1796" width="5.25" style="8" customWidth="1"/>
    <col min="1797" max="1797" width="5.75" style="8" customWidth="1"/>
    <col min="1798" max="1799" width="15.75" style="8" customWidth="1"/>
    <col min="1800" max="1800" width="49.125" style="8" customWidth="1"/>
    <col min="1801" max="1801" width="6.25" style="8" customWidth="1"/>
    <col min="1802" max="1803" width="9.875" style="8" bestFit="1" customWidth="1"/>
    <col min="1804" max="1804" width="5.75" style="8" customWidth="1"/>
    <col min="1805" max="1805" width="40.75" style="8" customWidth="1"/>
    <col min="1806" max="1806" width="45.5" style="8" customWidth="1"/>
    <col min="1807" max="1807" width="30.75" style="8" customWidth="1"/>
    <col min="1808" max="1808" width="13.75" style="8" customWidth="1"/>
    <col min="1809" max="1809" width="6.375" style="8" customWidth="1"/>
    <col min="1810" max="1810" width="13.25" style="8" customWidth="1"/>
    <col min="1811" max="1811" width="18.25" style="8" customWidth="1"/>
    <col min="1812" max="1812" width="15.625" style="8" customWidth="1"/>
    <col min="1813" max="2048" width="9" style="8"/>
    <col min="2049" max="2050" width="8.875" style="8" customWidth="1"/>
    <col min="2051" max="2051" width="7.25" style="8" customWidth="1"/>
    <col min="2052" max="2052" width="5.25" style="8" customWidth="1"/>
    <col min="2053" max="2053" width="5.75" style="8" customWidth="1"/>
    <col min="2054" max="2055" width="15.75" style="8" customWidth="1"/>
    <col min="2056" max="2056" width="49.125" style="8" customWidth="1"/>
    <col min="2057" max="2057" width="6.25" style="8" customWidth="1"/>
    <col min="2058" max="2059" width="9.875" style="8" bestFit="1" customWidth="1"/>
    <col min="2060" max="2060" width="5.75" style="8" customWidth="1"/>
    <col min="2061" max="2061" width="40.75" style="8" customWidth="1"/>
    <col min="2062" max="2062" width="45.5" style="8" customWidth="1"/>
    <col min="2063" max="2063" width="30.75" style="8" customWidth="1"/>
    <col min="2064" max="2064" width="13.75" style="8" customWidth="1"/>
    <col min="2065" max="2065" width="6.375" style="8" customWidth="1"/>
    <col min="2066" max="2066" width="13.25" style="8" customWidth="1"/>
    <col min="2067" max="2067" width="18.25" style="8" customWidth="1"/>
    <col min="2068" max="2068" width="15.625" style="8" customWidth="1"/>
    <col min="2069" max="2304" width="9" style="8"/>
    <col min="2305" max="2306" width="8.875" style="8" customWidth="1"/>
    <col min="2307" max="2307" width="7.25" style="8" customWidth="1"/>
    <col min="2308" max="2308" width="5.25" style="8" customWidth="1"/>
    <col min="2309" max="2309" width="5.75" style="8" customWidth="1"/>
    <col min="2310" max="2311" width="15.75" style="8" customWidth="1"/>
    <col min="2312" max="2312" width="49.125" style="8" customWidth="1"/>
    <col min="2313" max="2313" width="6.25" style="8" customWidth="1"/>
    <col min="2314" max="2315" width="9.875" style="8" bestFit="1" customWidth="1"/>
    <col min="2316" max="2316" width="5.75" style="8" customWidth="1"/>
    <col min="2317" max="2317" width="40.75" style="8" customWidth="1"/>
    <col min="2318" max="2318" width="45.5" style="8" customWidth="1"/>
    <col min="2319" max="2319" width="30.75" style="8" customWidth="1"/>
    <col min="2320" max="2320" width="13.75" style="8" customWidth="1"/>
    <col min="2321" max="2321" width="6.375" style="8" customWidth="1"/>
    <col min="2322" max="2322" width="13.25" style="8" customWidth="1"/>
    <col min="2323" max="2323" width="18.25" style="8" customWidth="1"/>
    <col min="2324" max="2324" width="15.625" style="8" customWidth="1"/>
    <col min="2325" max="2560" width="9" style="8"/>
    <col min="2561" max="2562" width="8.875" style="8" customWidth="1"/>
    <col min="2563" max="2563" width="7.25" style="8" customWidth="1"/>
    <col min="2564" max="2564" width="5.25" style="8" customWidth="1"/>
    <col min="2565" max="2565" width="5.75" style="8" customWidth="1"/>
    <col min="2566" max="2567" width="15.75" style="8" customWidth="1"/>
    <col min="2568" max="2568" width="49.125" style="8" customWidth="1"/>
    <col min="2569" max="2569" width="6.25" style="8" customWidth="1"/>
    <col min="2570" max="2571" width="9.875" style="8" bestFit="1" customWidth="1"/>
    <col min="2572" max="2572" width="5.75" style="8" customWidth="1"/>
    <col min="2573" max="2573" width="40.75" style="8" customWidth="1"/>
    <col min="2574" max="2574" width="45.5" style="8" customWidth="1"/>
    <col min="2575" max="2575" width="30.75" style="8" customWidth="1"/>
    <col min="2576" max="2576" width="13.75" style="8" customWidth="1"/>
    <col min="2577" max="2577" width="6.375" style="8" customWidth="1"/>
    <col min="2578" max="2578" width="13.25" style="8" customWidth="1"/>
    <col min="2579" max="2579" width="18.25" style="8" customWidth="1"/>
    <col min="2580" max="2580" width="15.625" style="8" customWidth="1"/>
    <col min="2581" max="2816" width="9" style="8"/>
    <col min="2817" max="2818" width="8.875" style="8" customWidth="1"/>
    <col min="2819" max="2819" width="7.25" style="8" customWidth="1"/>
    <col min="2820" max="2820" width="5.25" style="8" customWidth="1"/>
    <col min="2821" max="2821" width="5.75" style="8" customWidth="1"/>
    <col min="2822" max="2823" width="15.75" style="8" customWidth="1"/>
    <col min="2824" max="2824" width="49.125" style="8" customWidth="1"/>
    <col min="2825" max="2825" width="6.25" style="8" customWidth="1"/>
    <col min="2826" max="2827" width="9.875" style="8" bestFit="1" customWidth="1"/>
    <col min="2828" max="2828" width="5.75" style="8" customWidth="1"/>
    <col min="2829" max="2829" width="40.75" style="8" customWidth="1"/>
    <col min="2830" max="2830" width="45.5" style="8" customWidth="1"/>
    <col min="2831" max="2831" width="30.75" style="8" customWidth="1"/>
    <col min="2832" max="2832" width="13.75" style="8" customWidth="1"/>
    <col min="2833" max="2833" width="6.375" style="8" customWidth="1"/>
    <col min="2834" max="2834" width="13.25" style="8" customWidth="1"/>
    <col min="2835" max="2835" width="18.25" style="8" customWidth="1"/>
    <col min="2836" max="2836" width="15.625" style="8" customWidth="1"/>
    <col min="2837" max="3072" width="9" style="8"/>
    <col min="3073" max="3074" width="8.875" style="8" customWidth="1"/>
    <col min="3075" max="3075" width="7.25" style="8" customWidth="1"/>
    <col min="3076" max="3076" width="5.25" style="8" customWidth="1"/>
    <col min="3077" max="3077" width="5.75" style="8" customWidth="1"/>
    <col min="3078" max="3079" width="15.75" style="8" customWidth="1"/>
    <col min="3080" max="3080" width="49.125" style="8" customWidth="1"/>
    <col min="3081" max="3081" width="6.25" style="8" customWidth="1"/>
    <col min="3082" max="3083" width="9.875" style="8" bestFit="1" customWidth="1"/>
    <col min="3084" max="3084" width="5.75" style="8" customWidth="1"/>
    <col min="3085" max="3085" width="40.75" style="8" customWidth="1"/>
    <col min="3086" max="3086" width="45.5" style="8" customWidth="1"/>
    <col min="3087" max="3087" width="30.75" style="8" customWidth="1"/>
    <col min="3088" max="3088" width="13.75" style="8" customWidth="1"/>
    <col min="3089" max="3089" width="6.375" style="8" customWidth="1"/>
    <col min="3090" max="3090" width="13.25" style="8" customWidth="1"/>
    <col min="3091" max="3091" width="18.25" style="8" customWidth="1"/>
    <col min="3092" max="3092" width="15.625" style="8" customWidth="1"/>
    <col min="3093" max="3328" width="9" style="8"/>
    <col min="3329" max="3330" width="8.875" style="8" customWidth="1"/>
    <col min="3331" max="3331" width="7.25" style="8" customWidth="1"/>
    <col min="3332" max="3332" width="5.25" style="8" customWidth="1"/>
    <col min="3333" max="3333" width="5.75" style="8" customWidth="1"/>
    <col min="3334" max="3335" width="15.75" style="8" customWidth="1"/>
    <col min="3336" max="3336" width="49.125" style="8" customWidth="1"/>
    <col min="3337" max="3337" width="6.25" style="8" customWidth="1"/>
    <col min="3338" max="3339" width="9.875" style="8" bestFit="1" customWidth="1"/>
    <col min="3340" max="3340" width="5.75" style="8" customWidth="1"/>
    <col min="3341" max="3341" width="40.75" style="8" customWidth="1"/>
    <col min="3342" max="3342" width="45.5" style="8" customWidth="1"/>
    <col min="3343" max="3343" width="30.75" style="8" customWidth="1"/>
    <col min="3344" max="3344" width="13.75" style="8" customWidth="1"/>
    <col min="3345" max="3345" width="6.375" style="8" customWidth="1"/>
    <col min="3346" max="3346" width="13.25" style="8" customWidth="1"/>
    <col min="3347" max="3347" width="18.25" style="8" customWidth="1"/>
    <col min="3348" max="3348" width="15.625" style="8" customWidth="1"/>
    <col min="3349" max="3584" width="9" style="8"/>
    <col min="3585" max="3586" width="8.875" style="8" customWidth="1"/>
    <col min="3587" max="3587" width="7.25" style="8" customWidth="1"/>
    <col min="3588" max="3588" width="5.25" style="8" customWidth="1"/>
    <col min="3589" max="3589" width="5.75" style="8" customWidth="1"/>
    <col min="3590" max="3591" width="15.75" style="8" customWidth="1"/>
    <col min="3592" max="3592" width="49.125" style="8" customWidth="1"/>
    <col min="3593" max="3593" width="6.25" style="8" customWidth="1"/>
    <col min="3594" max="3595" width="9.875" style="8" bestFit="1" customWidth="1"/>
    <col min="3596" max="3596" width="5.75" style="8" customWidth="1"/>
    <col min="3597" max="3597" width="40.75" style="8" customWidth="1"/>
    <col min="3598" max="3598" width="45.5" style="8" customWidth="1"/>
    <col min="3599" max="3599" width="30.75" style="8" customWidth="1"/>
    <col min="3600" max="3600" width="13.75" style="8" customWidth="1"/>
    <col min="3601" max="3601" width="6.375" style="8" customWidth="1"/>
    <col min="3602" max="3602" width="13.25" style="8" customWidth="1"/>
    <col min="3603" max="3603" width="18.25" style="8" customWidth="1"/>
    <col min="3604" max="3604" width="15.625" style="8" customWidth="1"/>
    <col min="3605" max="3840" width="9" style="8"/>
    <col min="3841" max="3842" width="8.875" style="8" customWidth="1"/>
    <col min="3843" max="3843" width="7.25" style="8" customWidth="1"/>
    <col min="3844" max="3844" width="5.25" style="8" customWidth="1"/>
    <col min="3845" max="3845" width="5.75" style="8" customWidth="1"/>
    <col min="3846" max="3847" width="15.75" style="8" customWidth="1"/>
    <col min="3848" max="3848" width="49.125" style="8" customWidth="1"/>
    <col min="3849" max="3849" width="6.25" style="8" customWidth="1"/>
    <col min="3850" max="3851" width="9.875" style="8" bestFit="1" customWidth="1"/>
    <col min="3852" max="3852" width="5.75" style="8" customWidth="1"/>
    <col min="3853" max="3853" width="40.75" style="8" customWidth="1"/>
    <col min="3854" max="3854" width="45.5" style="8" customWidth="1"/>
    <col min="3855" max="3855" width="30.75" style="8" customWidth="1"/>
    <col min="3856" max="3856" width="13.75" style="8" customWidth="1"/>
    <col min="3857" max="3857" width="6.375" style="8" customWidth="1"/>
    <col min="3858" max="3858" width="13.25" style="8" customWidth="1"/>
    <col min="3859" max="3859" width="18.25" style="8" customWidth="1"/>
    <col min="3860" max="3860" width="15.625" style="8" customWidth="1"/>
    <col min="3861" max="4096" width="9" style="8"/>
    <col min="4097" max="4098" width="8.875" style="8" customWidth="1"/>
    <col min="4099" max="4099" width="7.25" style="8" customWidth="1"/>
    <col min="4100" max="4100" width="5.25" style="8" customWidth="1"/>
    <col min="4101" max="4101" width="5.75" style="8" customWidth="1"/>
    <col min="4102" max="4103" width="15.75" style="8" customWidth="1"/>
    <col min="4104" max="4104" width="49.125" style="8" customWidth="1"/>
    <col min="4105" max="4105" width="6.25" style="8" customWidth="1"/>
    <col min="4106" max="4107" width="9.875" style="8" bestFit="1" customWidth="1"/>
    <col min="4108" max="4108" width="5.75" style="8" customWidth="1"/>
    <col min="4109" max="4109" width="40.75" style="8" customWidth="1"/>
    <col min="4110" max="4110" width="45.5" style="8" customWidth="1"/>
    <col min="4111" max="4111" width="30.75" style="8" customWidth="1"/>
    <col min="4112" max="4112" width="13.75" style="8" customWidth="1"/>
    <col min="4113" max="4113" width="6.375" style="8" customWidth="1"/>
    <col min="4114" max="4114" width="13.25" style="8" customWidth="1"/>
    <col min="4115" max="4115" width="18.25" style="8" customWidth="1"/>
    <col min="4116" max="4116" width="15.625" style="8" customWidth="1"/>
    <col min="4117" max="4352" width="9" style="8"/>
    <col min="4353" max="4354" width="8.875" style="8" customWidth="1"/>
    <col min="4355" max="4355" width="7.25" style="8" customWidth="1"/>
    <col min="4356" max="4356" width="5.25" style="8" customWidth="1"/>
    <col min="4357" max="4357" width="5.75" style="8" customWidth="1"/>
    <col min="4358" max="4359" width="15.75" style="8" customWidth="1"/>
    <col min="4360" max="4360" width="49.125" style="8" customWidth="1"/>
    <col min="4361" max="4361" width="6.25" style="8" customWidth="1"/>
    <col min="4362" max="4363" width="9.875" style="8" bestFit="1" customWidth="1"/>
    <col min="4364" max="4364" width="5.75" style="8" customWidth="1"/>
    <col min="4365" max="4365" width="40.75" style="8" customWidth="1"/>
    <col min="4366" max="4366" width="45.5" style="8" customWidth="1"/>
    <col min="4367" max="4367" width="30.75" style="8" customWidth="1"/>
    <col min="4368" max="4368" width="13.75" style="8" customWidth="1"/>
    <col min="4369" max="4369" width="6.375" style="8" customWidth="1"/>
    <col min="4370" max="4370" width="13.25" style="8" customWidth="1"/>
    <col min="4371" max="4371" width="18.25" style="8" customWidth="1"/>
    <col min="4372" max="4372" width="15.625" style="8" customWidth="1"/>
    <col min="4373" max="4608" width="9" style="8"/>
    <col min="4609" max="4610" width="8.875" style="8" customWidth="1"/>
    <col min="4611" max="4611" width="7.25" style="8" customWidth="1"/>
    <col min="4612" max="4612" width="5.25" style="8" customWidth="1"/>
    <col min="4613" max="4613" width="5.75" style="8" customWidth="1"/>
    <col min="4614" max="4615" width="15.75" style="8" customWidth="1"/>
    <col min="4616" max="4616" width="49.125" style="8" customWidth="1"/>
    <col min="4617" max="4617" width="6.25" style="8" customWidth="1"/>
    <col min="4618" max="4619" width="9.875" style="8" bestFit="1" customWidth="1"/>
    <col min="4620" max="4620" width="5.75" style="8" customWidth="1"/>
    <col min="4621" max="4621" width="40.75" style="8" customWidth="1"/>
    <col min="4622" max="4622" width="45.5" style="8" customWidth="1"/>
    <col min="4623" max="4623" width="30.75" style="8" customWidth="1"/>
    <col min="4624" max="4624" width="13.75" style="8" customWidth="1"/>
    <col min="4625" max="4625" width="6.375" style="8" customWidth="1"/>
    <col min="4626" max="4626" width="13.25" style="8" customWidth="1"/>
    <col min="4627" max="4627" width="18.25" style="8" customWidth="1"/>
    <col min="4628" max="4628" width="15.625" style="8" customWidth="1"/>
    <col min="4629" max="4864" width="9" style="8"/>
    <col min="4865" max="4866" width="8.875" style="8" customWidth="1"/>
    <col min="4867" max="4867" width="7.25" style="8" customWidth="1"/>
    <col min="4868" max="4868" width="5.25" style="8" customWidth="1"/>
    <col min="4869" max="4869" width="5.75" style="8" customWidth="1"/>
    <col min="4870" max="4871" width="15.75" style="8" customWidth="1"/>
    <col min="4872" max="4872" width="49.125" style="8" customWidth="1"/>
    <col min="4873" max="4873" width="6.25" style="8" customWidth="1"/>
    <col min="4874" max="4875" width="9.875" style="8" bestFit="1" customWidth="1"/>
    <col min="4876" max="4876" width="5.75" style="8" customWidth="1"/>
    <col min="4877" max="4877" width="40.75" style="8" customWidth="1"/>
    <col min="4878" max="4878" width="45.5" style="8" customWidth="1"/>
    <col min="4879" max="4879" width="30.75" style="8" customWidth="1"/>
    <col min="4880" max="4880" width="13.75" style="8" customWidth="1"/>
    <col min="4881" max="4881" width="6.375" style="8" customWidth="1"/>
    <col min="4882" max="4882" width="13.25" style="8" customWidth="1"/>
    <col min="4883" max="4883" width="18.25" style="8" customWidth="1"/>
    <col min="4884" max="4884" width="15.625" style="8" customWidth="1"/>
    <col min="4885" max="5120" width="9" style="8"/>
    <col min="5121" max="5122" width="8.875" style="8" customWidth="1"/>
    <col min="5123" max="5123" width="7.25" style="8" customWidth="1"/>
    <col min="5124" max="5124" width="5.25" style="8" customWidth="1"/>
    <col min="5125" max="5125" width="5.75" style="8" customWidth="1"/>
    <col min="5126" max="5127" width="15.75" style="8" customWidth="1"/>
    <col min="5128" max="5128" width="49.125" style="8" customWidth="1"/>
    <col min="5129" max="5129" width="6.25" style="8" customWidth="1"/>
    <col min="5130" max="5131" width="9.875" style="8" bestFit="1" customWidth="1"/>
    <col min="5132" max="5132" width="5.75" style="8" customWidth="1"/>
    <col min="5133" max="5133" width="40.75" style="8" customWidth="1"/>
    <col min="5134" max="5134" width="45.5" style="8" customWidth="1"/>
    <col min="5135" max="5135" width="30.75" style="8" customWidth="1"/>
    <col min="5136" max="5136" width="13.75" style="8" customWidth="1"/>
    <col min="5137" max="5137" width="6.375" style="8" customWidth="1"/>
    <col min="5138" max="5138" width="13.25" style="8" customWidth="1"/>
    <col min="5139" max="5139" width="18.25" style="8" customWidth="1"/>
    <col min="5140" max="5140" width="15.625" style="8" customWidth="1"/>
    <col min="5141" max="5376" width="9" style="8"/>
    <col min="5377" max="5378" width="8.875" style="8" customWidth="1"/>
    <col min="5379" max="5379" width="7.25" style="8" customWidth="1"/>
    <col min="5380" max="5380" width="5.25" style="8" customWidth="1"/>
    <col min="5381" max="5381" width="5.75" style="8" customWidth="1"/>
    <col min="5382" max="5383" width="15.75" style="8" customWidth="1"/>
    <col min="5384" max="5384" width="49.125" style="8" customWidth="1"/>
    <col min="5385" max="5385" width="6.25" style="8" customWidth="1"/>
    <col min="5386" max="5387" width="9.875" style="8" bestFit="1" customWidth="1"/>
    <col min="5388" max="5388" width="5.75" style="8" customWidth="1"/>
    <col min="5389" max="5389" width="40.75" style="8" customWidth="1"/>
    <col min="5390" max="5390" width="45.5" style="8" customWidth="1"/>
    <col min="5391" max="5391" width="30.75" style="8" customWidth="1"/>
    <col min="5392" max="5392" width="13.75" style="8" customWidth="1"/>
    <col min="5393" max="5393" width="6.375" style="8" customWidth="1"/>
    <col min="5394" max="5394" width="13.25" style="8" customWidth="1"/>
    <col min="5395" max="5395" width="18.25" style="8" customWidth="1"/>
    <col min="5396" max="5396" width="15.625" style="8" customWidth="1"/>
    <col min="5397" max="5632" width="9" style="8"/>
    <col min="5633" max="5634" width="8.875" style="8" customWidth="1"/>
    <col min="5635" max="5635" width="7.25" style="8" customWidth="1"/>
    <col min="5636" max="5636" width="5.25" style="8" customWidth="1"/>
    <col min="5637" max="5637" width="5.75" style="8" customWidth="1"/>
    <col min="5638" max="5639" width="15.75" style="8" customWidth="1"/>
    <col min="5640" max="5640" width="49.125" style="8" customWidth="1"/>
    <col min="5641" max="5641" width="6.25" style="8" customWidth="1"/>
    <col min="5642" max="5643" width="9.875" style="8" bestFit="1" customWidth="1"/>
    <col min="5644" max="5644" width="5.75" style="8" customWidth="1"/>
    <col min="5645" max="5645" width="40.75" style="8" customWidth="1"/>
    <col min="5646" max="5646" width="45.5" style="8" customWidth="1"/>
    <col min="5647" max="5647" width="30.75" style="8" customWidth="1"/>
    <col min="5648" max="5648" width="13.75" style="8" customWidth="1"/>
    <col min="5649" max="5649" width="6.375" style="8" customWidth="1"/>
    <col min="5650" max="5650" width="13.25" style="8" customWidth="1"/>
    <col min="5651" max="5651" width="18.25" style="8" customWidth="1"/>
    <col min="5652" max="5652" width="15.625" style="8" customWidth="1"/>
    <col min="5653" max="5888" width="9" style="8"/>
    <col min="5889" max="5890" width="8.875" style="8" customWidth="1"/>
    <col min="5891" max="5891" width="7.25" style="8" customWidth="1"/>
    <col min="5892" max="5892" width="5.25" style="8" customWidth="1"/>
    <col min="5893" max="5893" width="5.75" style="8" customWidth="1"/>
    <col min="5894" max="5895" width="15.75" style="8" customWidth="1"/>
    <col min="5896" max="5896" width="49.125" style="8" customWidth="1"/>
    <col min="5897" max="5897" width="6.25" style="8" customWidth="1"/>
    <col min="5898" max="5899" width="9.875" style="8" bestFit="1" customWidth="1"/>
    <col min="5900" max="5900" width="5.75" style="8" customWidth="1"/>
    <col min="5901" max="5901" width="40.75" style="8" customWidth="1"/>
    <col min="5902" max="5902" width="45.5" style="8" customWidth="1"/>
    <col min="5903" max="5903" width="30.75" style="8" customWidth="1"/>
    <col min="5904" max="5904" width="13.75" style="8" customWidth="1"/>
    <col min="5905" max="5905" width="6.375" style="8" customWidth="1"/>
    <col min="5906" max="5906" width="13.25" style="8" customWidth="1"/>
    <col min="5907" max="5907" width="18.25" style="8" customWidth="1"/>
    <col min="5908" max="5908" width="15.625" style="8" customWidth="1"/>
    <col min="5909" max="6144" width="9" style="8"/>
    <col min="6145" max="6146" width="8.875" style="8" customWidth="1"/>
    <col min="6147" max="6147" width="7.25" style="8" customWidth="1"/>
    <col min="6148" max="6148" width="5.25" style="8" customWidth="1"/>
    <col min="6149" max="6149" width="5.75" style="8" customWidth="1"/>
    <col min="6150" max="6151" width="15.75" style="8" customWidth="1"/>
    <col min="6152" max="6152" width="49.125" style="8" customWidth="1"/>
    <col min="6153" max="6153" width="6.25" style="8" customWidth="1"/>
    <col min="6154" max="6155" width="9.875" style="8" bestFit="1" customWidth="1"/>
    <col min="6156" max="6156" width="5.75" style="8" customWidth="1"/>
    <col min="6157" max="6157" width="40.75" style="8" customWidth="1"/>
    <col min="6158" max="6158" width="45.5" style="8" customWidth="1"/>
    <col min="6159" max="6159" width="30.75" style="8" customWidth="1"/>
    <col min="6160" max="6160" width="13.75" style="8" customWidth="1"/>
    <col min="6161" max="6161" width="6.375" style="8" customWidth="1"/>
    <col min="6162" max="6162" width="13.25" style="8" customWidth="1"/>
    <col min="6163" max="6163" width="18.25" style="8" customWidth="1"/>
    <col min="6164" max="6164" width="15.625" style="8" customWidth="1"/>
    <col min="6165" max="6400" width="9" style="8"/>
    <col min="6401" max="6402" width="8.875" style="8" customWidth="1"/>
    <col min="6403" max="6403" width="7.25" style="8" customWidth="1"/>
    <col min="6404" max="6404" width="5.25" style="8" customWidth="1"/>
    <col min="6405" max="6405" width="5.75" style="8" customWidth="1"/>
    <col min="6406" max="6407" width="15.75" style="8" customWidth="1"/>
    <col min="6408" max="6408" width="49.125" style="8" customWidth="1"/>
    <col min="6409" max="6409" width="6.25" style="8" customWidth="1"/>
    <col min="6410" max="6411" width="9.875" style="8" bestFit="1" customWidth="1"/>
    <col min="6412" max="6412" width="5.75" style="8" customWidth="1"/>
    <col min="6413" max="6413" width="40.75" style="8" customWidth="1"/>
    <col min="6414" max="6414" width="45.5" style="8" customWidth="1"/>
    <col min="6415" max="6415" width="30.75" style="8" customWidth="1"/>
    <col min="6416" max="6416" width="13.75" style="8" customWidth="1"/>
    <col min="6417" max="6417" width="6.375" style="8" customWidth="1"/>
    <col min="6418" max="6418" width="13.25" style="8" customWidth="1"/>
    <col min="6419" max="6419" width="18.25" style="8" customWidth="1"/>
    <col min="6420" max="6420" width="15.625" style="8" customWidth="1"/>
    <col min="6421" max="6656" width="9" style="8"/>
    <col min="6657" max="6658" width="8.875" style="8" customWidth="1"/>
    <col min="6659" max="6659" width="7.25" style="8" customWidth="1"/>
    <col min="6660" max="6660" width="5.25" style="8" customWidth="1"/>
    <col min="6661" max="6661" width="5.75" style="8" customWidth="1"/>
    <col min="6662" max="6663" width="15.75" style="8" customWidth="1"/>
    <col min="6664" max="6664" width="49.125" style="8" customWidth="1"/>
    <col min="6665" max="6665" width="6.25" style="8" customWidth="1"/>
    <col min="6666" max="6667" width="9.875" style="8" bestFit="1" customWidth="1"/>
    <col min="6668" max="6668" width="5.75" style="8" customWidth="1"/>
    <col min="6669" max="6669" width="40.75" style="8" customWidth="1"/>
    <col min="6670" max="6670" width="45.5" style="8" customWidth="1"/>
    <col min="6671" max="6671" width="30.75" style="8" customWidth="1"/>
    <col min="6672" max="6672" width="13.75" style="8" customWidth="1"/>
    <col min="6673" max="6673" width="6.375" style="8" customWidth="1"/>
    <col min="6674" max="6674" width="13.25" style="8" customWidth="1"/>
    <col min="6675" max="6675" width="18.25" style="8" customWidth="1"/>
    <col min="6676" max="6676" width="15.625" style="8" customWidth="1"/>
    <col min="6677" max="6912" width="9" style="8"/>
    <col min="6913" max="6914" width="8.875" style="8" customWidth="1"/>
    <col min="6915" max="6915" width="7.25" style="8" customWidth="1"/>
    <col min="6916" max="6916" width="5.25" style="8" customWidth="1"/>
    <col min="6917" max="6917" width="5.75" style="8" customWidth="1"/>
    <col min="6918" max="6919" width="15.75" style="8" customWidth="1"/>
    <col min="6920" max="6920" width="49.125" style="8" customWidth="1"/>
    <col min="6921" max="6921" width="6.25" style="8" customWidth="1"/>
    <col min="6922" max="6923" width="9.875" style="8" bestFit="1" customWidth="1"/>
    <col min="6924" max="6924" width="5.75" style="8" customWidth="1"/>
    <col min="6925" max="6925" width="40.75" style="8" customWidth="1"/>
    <col min="6926" max="6926" width="45.5" style="8" customWidth="1"/>
    <col min="6927" max="6927" width="30.75" style="8" customWidth="1"/>
    <col min="6928" max="6928" width="13.75" style="8" customWidth="1"/>
    <col min="6929" max="6929" width="6.375" style="8" customWidth="1"/>
    <col min="6930" max="6930" width="13.25" style="8" customWidth="1"/>
    <col min="6931" max="6931" width="18.25" style="8" customWidth="1"/>
    <col min="6932" max="6932" width="15.625" style="8" customWidth="1"/>
    <col min="6933" max="7168" width="9" style="8"/>
    <col min="7169" max="7170" width="8.875" style="8" customWidth="1"/>
    <col min="7171" max="7171" width="7.25" style="8" customWidth="1"/>
    <col min="7172" max="7172" width="5.25" style="8" customWidth="1"/>
    <col min="7173" max="7173" width="5.75" style="8" customWidth="1"/>
    <col min="7174" max="7175" width="15.75" style="8" customWidth="1"/>
    <col min="7176" max="7176" width="49.125" style="8" customWidth="1"/>
    <col min="7177" max="7177" width="6.25" style="8" customWidth="1"/>
    <col min="7178" max="7179" width="9.875" style="8" bestFit="1" customWidth="1"/>
    <col min="7180" max="7180" width="5.75" style="8" customWidth="1"/>
    <col min="7181" max="7181" width="40.75" style="8" customWidth="1"/>
    <col min="7182" max="7182" width="45.5" style="8" customWidth="1"/>
    <col min="7183" max="7183" width="30.75" style="8" customWidth="1"/>
    <col min="7184" max="7184" width="13.75" style="8" customWidth="1"/>
    <col min="7185" max="7185" width="6.375" style="8" customWidth="1"/>
    <col min="7186" max="7186" width="13.25" style="8" customWidth="1"/>
    <col min="7187" max="7187" width="18.25" style="8" customWidth="1"/>
    <col min="7188" max="7188" width="15.625" style="8" customWidth="1"/>
    <col min="7189" max="7424" width="9" style="8"/>
    <col min="7425" max="7426" width="8.875" style="8" customWidth="1"/>
    <col min="7427" max="7427" width="7.25" style="8" customWidth="1"/>
    <col min="7428" max="7428" width="5.25" style="8" customWidth="1"/>
    <col min="7429" max="7429" width="5.75" style="8" customWidth="1"/>
    <col min="7430" max="7431" width="15.75" style="8" customWidth="1"/>
    <col min="7432" max="7432" width="49.125" style="8" customWidth="1"/>
    <col min="7433" max="7433" width="6.25" style="8" customWidth="1"/>
    <col min="7434" max="7435" width="9.875" style="8" bestFit="1" customWidth="1"/>
    <col min="7436" max="7436" width="5.75" style="8" customWidth="1"/>
    <col min="7437" max="7437" width="40.75" style="8" customWidth="1"/>
    <col min="7438" max="7438" width="45.5" style="8" customWidth="1"/>
    <col min="7439" max="7439" width="30.75" style="8" customWidth="1"/>
    <col min="7440" max="7440" width="13.75" style="8" customWidth="1"/>
    <col min="7441" max="7441" width="6.375" style="8" customWidth="1"/>
    <col min="7442" max="7442" width="13.25" style="8" customWidth="1"/>
    <col min="7443" max="7443" width="18.25" style="8" customWidth="1"/>
    <col min="7444" max="7444" width="15.625" style="8" customWidth="1"/>
    <col min="7445" max="7680" width="9" style="8"/>
    <col min="7681" max="7682" width="8.875" style="8" customWidth="1"/>
    <col min="7683" max="7683" width="7.25" style="8" customWidth="1"/>
    <col min="7684" max="7684" width="5.25" style="8" customWidth="1"/>
    <col min="7685" max="7685" width="5.75" style="8" customWidth="1"/>
    <col min="7686" max="7687" width="15.75" style="8" customWidth="1"/>
    <col min="7688" max="7688" width="49.125" style="8" customWidth="1"/>
    <col min="7689" max="7689" width="6.25" style="8" customWidth="1"/>
    <col min="7690" max="7691" width="9.875" style="8" bestFit="1" customWidth="1"/>
    <col min="7692" max="7692" width="5.75" style="8" customWidth="1"/>
    <col min="7693" max="7693" width="40.75" style="8" customWidth="1"/>
    <col min="7694" max="7694" width="45.5" style="8" customWidth="1"/>
    <col min="7695" max="7695" width="30.75" style="8" customWidth="1"/>
    <col min="7696" max="7696" width="13.75" style="8" customWidth="1"/>
    <col min="7697" max="7697" width="6.375" style="8" customWidth="1"/>
    <col min="7698" max="7698" width="13.25" style="8" customWidth="1"/>
    <col min="7699" max="7699" width="18.25" style="8" customWidth="1"/>
    <col min="7700" max="7700" width="15.625" style="8" customWidth="1"/>
    <col min="7701" max="7936" width="9" style="8"/>
    <col min="7937" max="7938" width="8.875" style="8" customWidth="1"/>
    <col min="7939" max="7939" width="7.25" style="8" customWidth="1"/>
    <col min="7940" max="7940" width="5.25" style="8" customWidth="1"/>
    <col min="7941" max="7941" width="5.75" style="8" customWidth="1"/>
    <col min="7942" max="7943" width="15.75" style="8" customWidth="1"/>
    <col min="7944" max="7944" width="49.125" style="8" customWidth="1"/>
    <col min="7945" max="7945" width="6.25" style="8" customWidth="1"/>
    <col min="7946" max="7947" width="9.875" style="8" bestFit="1" customWidth="1"/>
    <col min="7948" max="7948" width="5.75" style="8" customWidth="1"/>
    <col min="7949" max="7949" width="40.75" style="8" customWidth="1"/>
    <col min="7950" max="7950" width="45.5" style="8" customWidth="1"/>
    <col min="7951" max="7951" width="30.75" style="8" customWidth="1"/>
    <col min="7952" max="7952" width="13.75" style="8" customWidth="1"/>
    <col min="7953" max="7953" width="6.375" style="8" customWidth="1"/>
    <col min="7954" max="7954" width="13.25" style="8" customWidth="1"/>
    <col min="7955" max="7955" width="18.25" style="8" customWidth="1"/>
    <col min="7956" max="7956" width="15.625" style="8" customWidth="1"/>
    <col min="7957" max="8192" width="9" style="8"/>
    <col min="8193" max="8194" width="8.875" style="8" customWidth="1"/>
    <col min="8195" max="8195" width="7.25" style="8" customWidth="1"/>
    <col min="8196" max="8196" width="5.25" style="8" customWidth="1"/>
    <col min="8197" max="8197" width="5.75" style="8" customWidth="1"/>
    <col min="8198" max="8199" width="15.75" style="8" customWidth="1"/>
    <col min="8200" max="8200" width="49.125" style="8" customWidth="1"/>
    <col min="8201" max="8201" width="6.25" style="8" customWidth="1"/>
    <col min="8202" max="8203" width="9.875" style="8" bestFit="1" customWidth="1"/>
    <col min="8204" max="8204" width="5.75" style="8" customWidth="1"/>
    <col min="8205" max="8205" width="40.75" style="8" customWidth="1"/>
    <col min="8206" max="8206" width="45.5" style="8" customWidth="1"/>
    <col min="8207" max="8207" width="30.75" style="8" customWidth="1"/>
    <col min="8208" max="8208" width="13.75" style="8" customWidth="1"/>
    <col min="8209" max="8209" width="6.375" style="8" customWidth="1"/>
    <col min="8210" max="8210" width="13.25" style="8" customWidth="1"/>
    <col min="8211" max="8211" width="18.25" style="8" customWidth="1"/>
    <col min="8212" max="8212" width="15.625" style="8" customWidth="1"/>
    <col min="8213" max="8448" width="9" style="8"/>
    <col min="8449" max="8450" width="8.875" style="8" customWidth="1"/>
    <col min="8451" max="8451" width="7.25" style="8" customWidth="1"/>
    <col min="8452" max="8452" width="5.25" style="8" customWidth="1"/>
    <col min="8453" max="8453" width="5.75" style="8" customWidth="1"/>
    <col min="8454" max="8455" width="15.75" style="8" customWidth="1"/>
    <col min="8456" max="8456" width="49.125" style="8" customWidth="1"/>
    <col min="8457" max="8457" width="6.25" style="8" customWidth="1"/>
    <col min="8458" max="8459" width="9.875" style="8" bestFit="1" customWidth="1"/>
    <col min="8460" max="8460" width="5.75" style="8" customWidth="1"/>
    <col min="8461" max="8461" width="40.75" style="8" customWidth="1"/>
    <col min="8462" max="8462" width="45.5" style="8" customWidth="1"/>
    <col min="8463" max="8463" width="30.75" style="8" customWidth="1"/>
    <col min="8464" max="8464" width="13.75" style="8" customWidth="1"/>
    <col min="8465" max="8465" width="6.375" style="8" customWidth="1"/>
    <col min="8466" max="8466" width="13.25" style="8" customWidth="1"/>
    <col min="8467" max="8467" width="18.25" style="8" customWidth="1"/>
    <col min="8468" max="8468" width="15.625" style="8" customWidth="1"/>
    <col min="8469" max="8704" width="9" style="8"/>
    <col min="8705" max="8706" width="8.875" style="8" customWidth="1"/>
    <col min="8707" max="8707" width="7.25" style="8" customWidth="1"/>
    <col min="8708" max="8708" width="5.25" style="8" customWidth="1"/>
    <col min="8709" max="8709" width="5.75" style="8" customWidth="1"/>
    <col min="8710" max="8711" width="15.75" style="8" customWidth="1"/>
    <col min="8712" max="8712" width="49.125" style="8" customWidth="1"/>
    <col min="8713" max="8713" width="6.25" style="8" customWidth="1"/>
    <col min="8714" max="8715" width="9.875" style="8" bestFit="1" customWidth="1"/>
    <col min="8716" max="8716" width="5.75" style="8" customWidth="1"/>
    <col min="8717" max="8717" width="40.75" style="8" customWidth="1"/>
    <col min="8718" max="8718" width="45.5" style="8" customWidth="1"/>
    <col min="8719" max="8719" width="30.75" style="8" customWidth="1"/>
    <col min="8720" max="8720" width="13.75" style="8" customWidth="1"/>
    <col min="8721" max="8721" width="6.375" style="8" customWidth="1"/>
    <col min="8722" max="8722" width="13.25" style="8" customWidth="1"/>
    <col min="8723" max="8723" width="18.25" style="8" customWidth="1"/>
    <col min="8724" max="8724" width="15.625" style="8" customWidth="1"/>
    <col min="8725" max="8960" width="9" style="8"/>
    <col min="8961" max="8962" width="8.875" style="8" customWidth="1"/>
    <col min="8963" max="8963" width="7.25" style="8" customWidth="1"/>
    <col min="8964" max="8964" width="5.25" style="8" customWidth="1"/>
    <col min="8965" max="8965" width="5.75" style="8" customWidth="1"/>
    <col min="8966" max="8967" width="15.75" style="8" customWidth="1"/>
    <col min="8968" max="8968" width="49.125" style="8" customWidth="1"/>
    <col min="8969" max="8969" width="6.25" style="8" customWidth="1"/>
    <col min="8970" max="8971" width="9.875" style="8" bestFit="1" customWidth="1"/>
    <col min="8972" max="8972" width="5.75" style="8" customWidth="1"/>
    <col min="8973" max="8973" width="40.75" style="8" customWidth="1"/>
    <col min="8974" max="8974" width="45.5" style="8" customWidth="1"/>
    <col min="8975" max="8975" width="30.75" style="8" customWidth="1"/>
    <col min="8976" max="8976" width="13.75" style="8" customWidth="1"/>
    <col min="8977" max="8977" width="6.375" style="8" customWidth="1"/>
    <col min="8978" max="8978" width="13.25" style="8" customWidth="1"/>
    <col min="8979" max="8979" width="18.25" style="8" customWidth="1"/>
    <col min="8980" max="8980" width="15.625" style="8" customWidth="1"/>
    <col min="8981" max="9216" width="9" style="8"/>
    <col min="9217" max="9218" width="8.875" style="8" customWidth="1"/>
    <col min="9219" max="9219" width="7.25" style="8" customWidth="1"/>
    <col min="9220" max="9220" width="5.25" style="8" customWidth="1"/>
    <col min="9221" max="9221" width="5.75" style="8" customWidth="1"/>
    <col min="9222" max="9223" width="15.75" style="8" customWidth="1"/>
    <col min="9224" max="9224" width="49.125" style="8" customWidth="1"/>
    <col min="9225" max="9225" width="6.25" style="8" customWidth="1"/>
    <col min="9226" max="9227" width="9.875" style="8" bestFit="1" customWidth="1"/>
    <col min="9228" max="9228" width="5.75" style="8" customWidth="1"/>
    <col min="9229" max="9229" width="40.75" style="8" customWidth="1"/>
    <col min="9230" max="9230" width="45.5" style="8" customWidth="1"/>
    <col min="9231" max="9231" width="30.75" style="8" customWidth="1"/>
    <col min="9232" max="9232" width="13.75" style="8" customWidth="1"/>
    <col min="9233" max="9233" width="6.375" style="8" customWidth="1"/>
    <col min="9234" max="9234" width="13.25" style="8" customWidth="1"/>
    <col min="9235" max="9235" width="18.25" style="8" customWidth="1"/>
    <col min="9236" max="9236" width="15.625" style="8" customWidth="1"/>
    <col min="9237" max="9472" width="9" style="8"/>
    <col min="9473" max="9474" width="8.875" style="8" customWidth="1"/>
    <col min="9475" max="9475" width="7.25" style="8" customWidth="1"/>
    <col min="9476" max="9476" width="5.25" style="8" customWidth="1"/>
    <col min="9477" max="9477" width="5.75" style="8" customWidth="1"/>
    <col min="9478" max="9479" width="15.75" style="8" customWidth="1"/>
    <col min="9480" max="9480" width="49.125" style="8" customWidth="1"/>
    <col min="9481" max="9481" width="6.25" style="8" customWidth="1"/>
    <col min="9482" max="9483" width="9.875" style="8" bestFit="1" customWidth="1"/>
    <col min="9484" max="9484" width="5.75" style="8" customWidth="1"/>
    <col min="9485" max="9485" width="40.75" style="8" customWidth="1"/>
    <col min="9486" max="9486" width="45.5" style="8" customWidth="1"/>
    <col min="9487" max="9487" width="30.75" style="8" customWidth="1"/>
    <col min="9488" max="9488" width="13.75" style="8" customWidth="1"/>
    <col min="9489" max="9489" width="6.375" style="8" customWidth="1"/>
    <col min="9490" max="9490" width="13.25" style="8" customWidth="1"/>
    <col min="9491" max="9491" width="18.25" style="8" customWidth="1"/>
    <col min="9492" max="9492" width="15.625" style="8" customWidth="1"/>
    <col min="9493" max="9728" width="9" style="8"/>
    <col min="9729" max="9730" width="8.875" style="8" customWidth="1"/>
    <col min="9731" max="9731" width="7.25" style="8" customWidth="1"/>
    <col min="9732" max="9732" width="5.25" style="8" customWidth="1"/>
    <col min="9733" max="9733" width="5.75" style="8" customWidth="1"/>
    <col min="9734" max="9735" width="15.75" style="8" customWidth="1"/>
    <col min="9736" max="9736" width="49.125" style="8" customWidth="1"/>
    <col min="9737" max="9737" width="6.25" style="8" customWidth="1"/>
    <col min="9738" max="9739" width="9.875" style="8" bestFit="1" customWidth="1"/>
    <col min="9740" max="9740" width="5.75" style="8" customWidth="1"/>
    <col min="9741" max="9741" width="40.75" style="8" customWidth="1"/>
    <col min="9742" max="9742" width="45.5" style="8" customWidth="1"/>
    <col min="9743" max="9743" width="30.75" style="8" customWidth="1"/>
    <col min="9744" max="9744" width="13.75" style="8" customWidth="1"/>
    <col min="9745" max="9745" width="6.375" style="8" customWidth="1"/>
    <col min="9746" max="9746" width="13.25" style="8" customWidth="1"/>
    <col min="9747" max="9747" width="18.25" style="8" customWidth="1"/>
    <col min="9748" max="9748" width="15.625" style="8" customWidth="1"/>
    <col min="9749" max="9984" width="9" style="8"/>
    <col min="9985" max="9986" width="8.875" style="8" customWidth="1"/>
    <col min="9987" max="9987" width="7.25" style="8" customWidth="1"/>
    <col min="9988" max="9988" width="5.25" style="8" customWidth="1"/>
    <col min="9989" max="9989" width="5.75" style="8" customWidth="1"/>
    <col min="9990" max="9991" width="15.75" style="8" customWidth="1"/>
    <col min="9992" max="9992" width="49.125" style="8" customWidth="1"/>
    <col min="9993" max="9993" width="6.25" style="8" customWidth="1"/>
    <col min="9994" max="9995" width="9.875" style="8" bestFit="1" customWidth="1"/>
    <col min="9996" max="9996" width="5.75" style="8" customWidth="1"/>
    <col min="9997" max="9997" width="40.75" style="8" customWidth="1"/>
    <col min="9998" max="9998" width="45.5" style="8" customWidth="1"/>
    <col min="9999" max="9999" width="30.75" style="8" customWidth="1"/>
    <col min="10000" max="10000" width="13.75" style="8" customWidth="1"/>
    <col min="10001" max="10001" width="6.375" style="8" customWidth="1"/>
    <col min="10002" max="10002" width="13.25" style="8" customWidth="1"/>
    <col min="10003" max="10003" width="18.25" style="8" customWidth="1"/>
    <col min="10004" max="10004" width="15.625" style="8" customWidth="1"/>
    <col min="10005" max="10240" width="9" style="8"/>
    <col min="10241" max="10242" width="8.875" style="8" customWidth="1"/>
    <col min="10243" max="10243" width="7.25" style="8" customWidth="1"/>
    <col min="10244" max="10244" width="5.25" style="8" customWidth="1"/>
    <col min="10245" max="10245" width="5.75" style="8" customWidth="1"/>
    <col min="10246" max="10247" width="15.75" style="8" customWidth="1"/>
    <col min="10248" max="10248" width="49.125" style="8" customWidth="1"/>
    <col min="10249" max="10249" width="6.25" style="8" customWidth="1"/>
    <col min="10250" max="10251" width="9.875" style="8" bestFit="1" customWidth="1"/>
    <col min="10252" max="10252" width="5.75" style="8" customWidth="1"/>
    <col min="10253" max="10253" width="40.75" style="8" customWidth="1"/>
    <col min="10254" max="10254" width="45.5" style="8" customWidth="1"/>
    <col min="10255" max="10255" width="30.75" style="8" customWidth="1"/>
    <col min="10256" max="10256" width="13.75" style="8" customWidth="1"/>
    <col min="10257" max="10257" width="6.375" style="8" customWidth="1"/>
    <col min="10258" max="10258" width="13.25" style="8" customWidth="1"/>
    <col min="10259" max="10259" width="18.25" style="8" customWidth="1"/>
    <col min="10260" max="10260" width="15.625" style="8" customWidth="1"/>
    <col min="10261" max="10496" width="9" style="8"/>
    <col min="10497" max="10498" width="8.875" style="8" customWidth="1"/>
    <col min="10499" max="10499" width="7.25" style="8" customWidth="1"/>
    <col min="10500" max="10500" width="5.25" style="8" customWidth="1"/>
    <col min="10501" max="10501" width="5.75" style="8" customWidth="1"/>
    <col min="10502" max="10503" width="15.75" style="8" customWidth="1"/>
    <col min="10504" max="10504" width="49.125" style="8" customWidth="1"/>
    <col min="10505" max="10505" width="6.25" style="8" customWidth="1"/>
    <col min="10506" max="10507" width="9.875" style="8" bestFit="1" customWidth="1"/>
    <col min="10508" max="10508" width="5.75" style="8" customWidth="1"/>
    <col min="10509" max="10509" width="40.75" style="8" customWidth="1"/>
    <col min="10510" max="10510" width="45.5" style="8" customWidth="1"/>
    <col min="10511" max="10511" width="30.75" style="8" customWidth="1"/>
    <col min="10512" max="10512" width="13.75" style="8" customWidth="1"/>
    <col min="10513" max="10513" width="6.375" style="8" customWidth="1"/>
    <col min="10514" max="10514" width="13.25" style="8" customWidth="1"/>
    <col min="10515" max="10515" width="18.25" style="8" customWidth="1"/>
    <col min="10516" max="10516" width="15.625" style="8" customWidth="1"/>
    <col min="10517" max="10752" width="9" style="8"/>
    <col min="10753" max="10754" width="8.875" style="8" customWidth="1"/>
    <col min="10755" max="10755" width="7.25" style="8" customWidth="1"/>
    <col min="10756" max="10756" width="5.25" style="8" customWidth="1"/>
    <col min="10757" max="10757" width="5.75" style="8" customWidth="1"/>
    <col min="10758" max="10759" width="15.75" style="8" customWidth="1"/>
    <col min="10760" max="10760" width="49.125" style="8" customWidth="1"/>
    <col min="10761" max="10761" width="6.25" style="8" customWidth="1"/>
    <col min="10762" max="10763" width="9.875" style="8" bestFit="1" customWidth="1"/>
    <col min="10764" max="10764" width="5.75" style="8" customWidth="1"/>
    <col min="10765" max="10765" width="40.75" style="8" customWidth="1"/>
    <col min="10766" max="10766" width="45.5" style="8" customWidth="1"/>
    <col min="10767" max="10767" width="30.75" style="8" customWidth="1"/>
    <col min="10768" max="10768" width="13.75" style="8" customWidth="1"/>
    <col min="10769" max="10769" width="6.375" style="8" customWidth="1"/>
    <col min="10770" max="10770" width="13.25" style="8" customWidth="1"/>
    <col min="10771" max="10771" width="18.25" style="8" customWidth="1"/>
    <col min="10772" max="10772" width="15.625" style="8" customWidth="1"/>
    <col min="10773" max="11008" width="9" style="8"/>
    <col min="11009" max="11010" width="8.875" style="8" customWidth="1"/>
    <col min="11011" max="11011" width="7.25" style="8" customWidth="1"/>
    <col min="11012" max="11012" width="5.25" style="8" customWidth="1"/>
    <col min="11013" max="11013" width="5.75" style="8" customWidth="1"/>
    <col min="11014" max="11015" width="15.75" style="8" customWidth="1"/>
    <col min="11016" max="11016" width="49.125" style="8" customWidth="1"/>
    <col min="11017" max="11017" width="6.25" style="8" customWidth="1"/>
    <col min="11018" max="11019" width="9.875" style="8" bestFit="1" customWidth="1"/>
    <col min="11020" max="11020" width="5.75" style="8" customWidth="1"/>
    <col min="11021" max="11021" width="40.75" style="8" customWidth="1"/>
    <col min="11022" max="11022" width="45.5" style="8" customWidth="1"/>
    <col min="11023" max="11023" width="30.75" style="8" customWidth="1"/>
    <col min="11024" max="11024" width="13.75" style="8" customWidth="1"/>
    <col min="11025" max="11025" width="6.375" style="8" customWidth="1"/>
    <col min="11026" max="11026" width="13.25" style="8" customWidth="1"/>
    <col min="11027" max="11027" width="18.25" style="8" customWidth="1"/>
    <col min="11028" max="11028" width="15.625" style="8" customWidth="1"/>
    <col min="11029" max="11264" width="9" style="8"/>
    <col min="11265" max="11266" width="8.875" style="8" customWidth="1"/>
    <col min="11267" max="11267" width="7.25" style="8" customWidth="1"/>
    <col min="11268" max="11268" width="5.25" style="8" customWidth="1"/>
    <col min="11269" max="11269" width="5.75" style="8" customWidth="1"/>
    <col min="11270" max="11271" width="15.75" style="8" customWidth="1"/>
    <col min="11272" max="11272" width="49.125" style="8" customWidth="1"/>
    <col min="11273" max="11273" width="6.25" style="8" customWidth="1"/>
    <col min="11274" max="11275" width="9.875" style="8" bestFit="1" customWidth="1"/>
    <col min="11276" max="11276" width="5.75" style="8" customWidth="1"/>
    <col min="11277" max="11277" width="40.75" style="8" customWidth="1"/>
    <col min="11278" max="11278" width="45.5" style="8" customWidth="1"/>
    <col min="11279" max="11279" width="30.75" style="8" customWidth="1"/>
    <col min="11280" max="11280" width="13.75" style="8" customWidth="1"/>
    <col min="11281" max="11281" width="6.375" style="8" customWidth="1"/>
    <col min="11282" max="11282" width="13.25" style="8" customWidth="1"/>
    <col min="11283" max="11283" width="18.25" style="8" customWidth="1"/>
    <col min="11284" max="11284" width="15.625" style="8" customWidth="1"/>
    <col min="11285" max="11520" width="9" style="8"/>
    <col min="11521" max="11522" width="8.875" style="8" customWidth="1"/>
    <col min="11523" max="11523" width="7.25" style="8" customWidth="1"/>
    <col min="11524" max="11524" width="5.25" style="8" customWidth="1"/>
    <col min="11525" max="11525" width="5.75" style="8" customWidth="1"/>
    <col min="11526" max="11527" width="15.75" style="8" customWidth="1"/>
    <col min="11528" max="11528" width="49.125" style="8" customWidth="1"/>
    <col min="11529" max="11529" width="6.25" style="8" customWidth="1"/>
    <col min="11530" max="11531" width="9.875" style="8" bestFit="1" customWidth="1"/>
    <col min="11532" max="11532" width="5.75" style="8" customWidth="1"/>
    <col min="11533" max="11533" width="40.75" style="8" customWidth="1"/>
    <col min="11534" max="11534" width="45.5" style="8" customWidth="1"/>
    <col min="11535" max="11535" width="30.75" style="8" customWidth="1"/>
    <col min="11536" max="11536" width="13.75" style="8" customWidth="1"/>
    <col min="11537" max="11537" width="6.375" style="8" customWidth="1"/>
    <col min="11538" max="11538" width="13.25" style="8" customWidth="1"/>
    <col min="11539" max="11539" width="18.25" style="8" customWidth="1"/>
    <col min="11540" max="11540" width="15.625" style="8" customWidth="1"/>
    <col min="11541" max="11776" width="9" style="8"/>
    <col min="11777" max="11778" width="8.875" style="8" customWidth="1"/>
    <col min="11779" max="11779" width="7.25" style="8" customWidth="1"/>
    <col min="11780" max="11780" width="5.25" style="8" customWidth="1"/>
    <col min="11781" max="11781" width="5.75" style="8" customWidth="1"/>
    <col min="11782" max="11783" width="15.75" style="8" customWidth="1"/>
    <col min="11784" max="11784" width="49.125" style="8" customWidth="1"/>
    <col min="11785" max="11785" width="6.25" style="8" customWidth="1"/>
    <col min="11786" max="11787" width="9.875" style="8" bestFit="1" customWidth="1"/>
    <col min="11788" max="11788" width="5.75" style="8" customWidth="1"/>
    <col min="11789" max="11789" width="40.75" style="8" customWidth="1"/>
    <col min="11790" max="11790" width="45.5" style="8" customWidth="1"/>
    <col min="11791" max="11791" width="30.75" style="8" customWidth="1"/>
    <col min="11792" max="11792" width="13.75" style="8" customWidth="1"/>
    <col min="11793" max="11793" width="6.375" style="8" customWidth="1"/>
    <col min="11794" max="11794" width="13.25" style="8" customWidth="1"/>
    <col min="11795" max="11795" width="18.25" style="8" customWidth="1"/>
    <col min="11796" max="11796" width="15.625" style="8" customWidth="1"/>
    <col min="11797" max="12032" width="9" style="8"/>
    <col min="12033" max="12034" width="8.875" style="8" customWidth="1"/>
    <col min="12035" max="12035" width="7.25" style="8" customWidth="1"/>
    <col min="12036" max="12036" width="5.25" style="8" customWidth="1"/>
    <col min="12037" max="12037" width="5.75" style="8" customWidth="1"/>
    <col min="12038" max="12039" width="15.75" style="8" customWidth="1"/>
    <col min="12040" max="12040" width="49.125" style="8" customWidth="1"/>
    <col min="12041" max="12041" width="6.25" style="8" customWidth="1"/>
    <col min="12042" max="12043" width="9.875" style="8" bestFit="1" customWidth="1"/>
    <col min="12044" max="12044" width="5.75" style="8" customWidth="1"/>
    <col min="12045" max="12045" width="40.75" style="8" customWidth="1"/>
    <col min="12046" max="12046" width="45.5" style="8" customWidth="1"/>
    <col min="12047" max="12047" width="30.75" style="8" customWidth="1"/>
    <col min="12048" max="12048" width="13.75" style="8" customWidth="1"/>
    <col min="12049" max="12049" width="6.375" style="8" customWidth="1"/>
    <col min="12050" max="12050" width="13.25" style="8" customWidth="1"/>
    <col min="12051" max="12051" width="18.25" style="8" customWidth="1"/>
    <col min="12052" max="12052" width="15.625" style="8" customWidth="1"/>
    <col min="12053" max="12288" width="9" style="8"/>
    <col min="12289" max="12290" width="8.875" style="8" customWidth="1"/>
    <col min="12291" max="12291" width="7.25" style="8" customWidth="1"/>
    <col min="12292" max="12292" width="5.25" style="8" customWidth="1"/>
    <col min="12293" max="12293" width="5.75" style="8" customWidth="1"/>
    <col min="12294" max="12295" width="15.75" style="8" customWidth="1"/>
    <col min="12296" max="12296" width="49.125" style="8" customWidth="1"/>
    <col min="12297" max="12297" width="6.25" style="8" customWidth="1"/>
    <col min="12298" max="12299" width="9.875" style="8" bestFit="1" customWidth="1"/>
    <col min="12300" max="12300" width="5.75" style="8" customWidth="1"/>
    <col min="12301" max="12301" width="40.75" style="8" customWidth="1"/>
    <col min="12302" max="12302" width="45.5" style="8" customWidth="1"/>
    <col min="12303" max="12303" width="30.75" style="8" customWidth="1"/>
    <col min="12304" max="12304" width="13.75" style="8" customWidth="1"/>
    <col min="12305" max="12305" width="6.375" style="8" customWidth="1"/>
    <col min="12306" max="12306" width="13.25" style="8" customWidth="1"/>
    <col min="12307" max="12307" width="18.25" style="8" customWidth="1"/>
    <col min="12308" max="12308" width="15.625" style="8" customWidth="1"/>
    <col min="12309" max="12544" width="9" style="8"/>
    <col min="12545" max="12546" width="8.875" style="8" customWidth="1"/>
    <col min="12547" max="12547" width="7.25" style="8" customWidth="1"/>
    <col min="12548" max="12548" width="5.25" style="8" customWidth="1"/>
    <col min="12549" max="12549" width="5.75" style="8" customWidth="1"/>
    <col min="12550" max="12551" width="15.75" style="8" customWidth="1"/>
    <col min="12552" max="12552" width="49.125" style="8" customWidth="1"/>
    <col min="12553" max="12553" width="6.25" style="8" customWidth="1"/>
    <col min="12554" max="12555" width="9.875" style="8" bestFit="1" customWidth="1"/>
    <col min="12556" max="12556" width="5.75" style="8" customWidth="1"/>
    <col min="12557" max="12557" width="40.75" style="8" customWidth="1"/>
    <col min="12558" max="12558" width="45.5" style="8" customWidth="1"/>
    <col min="12559" max="12559" width="30.75" style="8" customWidth="1"/>
    <col min="12560" max="12560" width="13.75" style="8" customWidth="1"/>
    <col min="12561" max="12561" width="6.375" style="8" customWidth="1"/>
    <col min="12562" max="12562" width="13.25" style="8" customWidth="1"/>
    <col min="12563" max="12563" width="18.25" style="8" customWidth="1"/>
    <col min="12564" max="12564" width="15.625" style="8" customWidth="1"/>
    <col min="12565" max="12800" width="9" style="8"/>
    <col min="12801" max="12802" width="8.875" style="8" customWidth="1"/>
    <col min="12803" max="12803" width="7.25" style="8" customWidth="1"/>
    <col min="12804" max="12804" width="5.25" style="8" customWidth="1"/>
    <col min="12805" max="12805" width="5.75" style="8" customWidth="1"/>
    <col min="12806" max="12807" width="15.75" style="8" customWidth="1"/>
    <col min="12808" max="12808" width="49.125" style="8" customWidth="1"/>
    <col min="12809" max="12809" width="6.25" style="8" customWidth="1"/>
    <col min="12810" max="12811" width="9.875" style="8" bestFit="1" customWidth="1"/>
    <col min="12812" max="12812" width="5.75" style="8" customWidth="1"/>
    <col min="12813" max="12813" width="40.75" style="8" customWidth="1"/>
    <col min="12814" max="12814" width="45.5" style="8" customWidth="1"/>
    <col min="12815" max="12815" width="30.75" style="8" customWidth="1"/>
    <col min="12816" max="12816" width="13.75" style="8" customWidth="1"/>
    <col min="12817" max="12817" width="6.375" style="8" customWidth="1"/>
    <col min="12818" max="12818" width="13.25" style="8" customWidth="1"/>
    <col min="12819" max="12819" width="18.25" style="8" customWidth="1"/>
    <col min="12820" max="12820" width="15.625" style="8" customWidth="1"/>
    <col min="12821" max="13056" width="9" style="8"/>
    <col min="13057" max="13058" width="8.875" style="8" customWidth="1"/>
    <col min="13059" max="13059" width="7.25" style="8" customWidth="1"/>
    <col min="13060" max="13060" width="5.25" style="8" customWidth="1"/>
    <col min="13061" max="13061" width="5.75" style="8" customWidth="1"/>
    <col min="13062" max="13063" width="15.75" style="8" customWidth="1"/>
    <col min="13064" max="13064" width="49.125" style="8" customWidth="1"/>
    <col min="13065" max="13065" width="6.25" style="8" customWidth="1"/>
    <col min="13066" max="13067" width="9.875" style="8" bestFit="1" customWidth="1"/>
    <col min="13068" max="13068" width="5.75" style="8" customWidth="1"/>
    <col min="13069" max="13069" width="40.75" style="8" customWidth="1"/>
    <col min="13070" max="13070" width="45.5" style="8" customWidth="1"/>
    <col min="13071" max="13071" width="30.75" style="8" customWidth="1"/>
    <col min="13072" max="13072" width="13.75" style="8" customWidth="1"/>
    <col min="13073" max="13073" width="6.375" style="8" customWidth="1"/>
    <col min="13074" max="13074" width="13.25" style="8" customWidth="1"/>
    <col min="13075" max="13075" width="18.25" style="8" customWidth="1"/>
    <col min="13076" max="13076" width="15.625" style="8" customWidth="1"/>
    <col min="13077" max="13312" width="9" style="8"/>
    <col min="13313" max="13314" width="8.875" style="8" customWidth="1"/>
    <col min="13315" max="13315" width="7.25" style="8" customWidth="1"/>
    <col min="13316" max="13316" width="5.25" style="8" customWidth="1"/>
    <col min="13317" max="13317" width="5.75" style="8" customWidth="1"/>
    <col min="13318" max="13319" width="15.75" style="8" customWidth="1"/>
    <col min="13320" max="13320" width="49.125" style="8" customWidth="1"/>
    <col min="13321" max="13321" width="6.25" style="8" customWidth="1"/>
    <col min="13322" max="13323" width="9.875" style="8" bestFit="1" customWidth="1"/>
    <col min="13324" max="13324" width="5.75" style="8" customWidth="1"/>
    <col min="13325" max="13325" width="40.75" style="8" customWidth="1"/>
    <col min="13326" max="13326" width="45.5" style="8" customWidth="1"/>
    <col min="13327" max="13327" width="30.75" style="8" customWidth="1"/>
    <col min="13328" max="13328" width="13.75" style="8" customWidth="1"/>
    <col min="13329" max="13329" width="6.375" style="8" customWidth="1"/>
    <col min="13330" max="13330" width="13.25" style="8" customWidth="1"/>
    <col min="13331" max="13331" width="18.25" style="8" customWidth="1"/>
    <col min="13332" max="13332" width="15.625" style="8" customWidth="1"/>
    <col min="13333" max="13568" width="9" style="8"/>
    <col min="13569" max="13570" width="8.875" style="8" customWidth="1"/>
    <col min="13571" max="13571" width="7.25" style="8" customWidth="1"/>
    <col min="13572" max="13572" width="5.25" style="8" customWidth="1"/>
    <col min="13573" max="13573" width="5.75" style="8" customWidth="1"/>
    <col min="13574" max="13575" width="15.75" style="8" customWidth="1"/>
    <col min="13576" max="13576" width="49.125" style="8" customWidth="1"/>
    <col min="13577" max="13577" width="6.25" style="8" customWidth="1"/>
    <col min="13578" max="13579" width="9.875" style="8" bestFit="1" customWidth="1"/>
    <col min="13580" max="13580" width="5.75" style="8" customWidth="1"/>
    <col min="13581" max="13581" width="40.75" style="8" customWidth="1"/>
    <col min="13582" max="13582" width="45.5" style="8" customWidth="1"/>
    <col min="13583" max="13583" width="30.75" style="8" customWidth="1"/>
    <col min="13584" max="13584" width="13.75" style="8" customWidth="1"/>
    <col min="13585" max="13585" width="6.375" style="8" customWidth="1"/>
    <col min="13586" max="13586" width="13.25" style="8" customWidth="1"/>
    <col min="13587" max="13587" width="18.25" style="8" customWidth="1"/>
    <col min="13588" max="13588" width="15.625" style="8" customWidth="1"/>
    <col min="13589" max="13824" width="9" style="8"/>
    <col min="13825" max="13826" width="8.875" style="8" customWidth="1"/>
    <col min="13827" max="13827" width="7.25" style="8" customWidth="1"/>
    <col min="13828" max="13828" width="5.25" style="8" customWidth="1"/>
    <col min="13829" max="13829" width="5.75" style="8" customWidth="1"/>
    <col min="13830" max="13831" width="15.75" style="8" customWidth="1"/>
    <col min="13832" max="13832" width="49.125" style="8" customWidth="1"/>
    <col min="13833" max="13833" width="6.25" style="8" customWidth="1"/>
    <col min="13834" max="13835" width="9.875" style="8" bestFit="1" customWidth="1"/>
    <col min="13836" max="13836" width="5.75" style="8" customWidth="1"/>
    <col min="13837" max="13837" width="40.75" style="8" customWidth="1"/>
    <col min="13838" max="13838" width="45.5" style="8" customWidth="1"/>
    <col min="13839" max="13839" width="30.75" style="8" customWidth="1"/>
    <col min="13840" max="13840" width="13.75" style="8" customWidth="1"/>
    <col min="13841" max="13841" width="6.375" style="8" customWidth="1"/>
    <col min="13842" max="13842" width="13.25" style="8" customWidth="1"/>
    <col min="13843" max="13843" width="18.25" style="8" customWidth="1"/>
    <col min="13844" max="13844" width="15.625" style="8" customWidth="1"/>
    <col min="13845" max="14080" width="9" style="8"/>
    <col min="14081" max="14082" width="8.875" style="8" customWidth="1"/>
    <col min="14083" max="14083" width="7.25" style="8" customWidth="1"/>
    <col min="14084" max="14084" width="5.25" style="8" customWidth="1"/>
    <col min="14085" max="14085" width="5.75" style="8" customWidth="1"/>
    <col min="14086" max="14087" width="15.75" style="8" customWidth="1"/>
    <col min="14088" max="14088" width="49.125" style="8" customWidth="1"/>
    <col min="14089" max="14089" width="6.25" style="8" customWidth="1"/>
    <col min="14090" max="14091" width="9.875" style="8" bestFit="1" customWidth="1"/>
    <col min="14092" max="14092" width="5.75" style="8" customWidth="1"/>
    <col min="14093" max="14093" width="40.75" style="8" customWidth="1"/>
    <col min="14094" max="14094" width="45.5" style="8" customWidth="1"/>
    <col min="14095" max="14095" width="30.75" style="8" customWidth="1"/>
    <col min="14096" max="14096" width="13.75" style="8" customWidth="1"/>
    <col min="14097" max="14097" width="6.375" style="8" customWidth="1"/>
    <col min="14098" max="14098" width="13.25" style="8" customWidth="1"/>
    <col min="14099" max="14099" width="18.25" style="8" customWidth="1"/>
    <col min="14100" max="14100" width="15.625" style="8" customWidth="1"/>
    <col min="14101" max="14336" width="9" style="8"/>
    <col min="14337" max="14338" width="8.875" style="8" customWidth="1"/>
    <col min="14339" max="14339" width="7.25" style="8" customWidth="1"/>
    <col min="14340" max="14340" width="5.25" style="8" customWidth="1"/>
    <col min="14341" max="14341" width="5.75" style="8" customWidth="1"/>
    <col min="14342" max="14343" width="15.75" style="8" customWidth="1"/>
    <col min="14344" max="14344" width="49.125" style="8" customWidth="1"/>
    <col min="14345" max="14345" width="6.25" style="8" customWidth="1"/>
    <col min="14346" max="14347" width="9.875" style="8" bestFit="1" customWidth="1"/>
    <col min="14348" max="14348" width="5.75" style="8" customWidth="1"/>
    <col min="14349" max="14349" width="40.75" style="8" customWidth="1"/>
    <col min="14350" max="14350" width="45.5" style="8" customWidth="1"/>
    <col min="14351" max="14351" width="30.75" style="8" customWidth="1"/>
    <col min="14352" max="14352" width="13.75" style="8" customWidth="1"/>
    <col min="14353" max="14353" width="6.375" style="8" customWidth="1"/>
    <col min="14354" max="14354" width="13.25" style="8" customWidth="1"/>
    <col min="14355" max="14355" width="18.25" style="8" customWidth="1"/>
    <col min="14356" max="14356" width="15.625" style="8" customWidth="1"/>
    <col min="14357" max="14592" width="9" style="8"/>
    <col min="14593" max="14594" width="8.875" style="8" customWidth="1"/>
    <col min="14595" max="14595" width="7.25" style="8" customWidth="1"/>
    <col min="14596" max="14596" width="5.25" style="8" customWidth="1"/>
    <col min="14597" max="14597" width="5.75" style="8" customWidth="1"/>
    <col min="14598" max="14599" width="15.75" style="8" customWidth="1"/>
    <col min="14600" max="14600" width="49.125" style="8" customWidth="1"/>
    <col min="14601" max="14601" width="6.25" style="8" customWidth="1"/>
    <col min="14602" max="14603" width="9.875" style="8" bestFit="1" customWidth="1"/>
    <col min="14604" max="14604" width="5.75" style="8" customWidth="1"/>
    <col min="14605" max="14605" width="40.75" style="8" customWidth="1"/>
    <col min="14606" max="14606" width="45.5" style="8" customWidth="1"/>
    <col min="14607" max="14607" width="30.75" style="8" customWidth="1"/>
    <col min="14608" max="14608" width="13.75" style="8" customWidth="1"/>
    <col min="14609" max="14609" width="6.375" style="8" customWidth="1"/>
    <col min="14610" max="14610" width="13.25" style="8" customWidth="1"/>
    <col min="14611" max="14611" width="18.25" style="8" customWidth="1"/>
    <col min="14612" max="14612" width="15.625" style="8" customWidth="1"/>
    <col min="14613" max="14848" width="9" style="8"/>
    <col min="14849" max="14850" width="8.875" style="8" customWidth="1"/>
    <col min="14851" max="14851" width="7.25" style="8" customWidth="1"/>
    <col min="14852" max="14852" width="5.25" style="8" customWidth="1"/>
    <col min="14853" max="14853" width="5.75" style="8" customWidth="1"/>
    <col min="14854" max="14855" width="15.75" style="8" customWidth="1"/>
    <col min="14856" max="14856" width="49.125" style="8" customWidth="1"/>
    <col min="14857" max="14857" width="6.25" style="8" customWidth="1"/>
    <col min="14858" max="14859" width="9.875" style="8" bestFit="1" customWidth="1"/>
    <col min="14860" max="14860" width="5.75" style="8" customWidth="1"/>
    <col min="14861" max="14861" width="40.75" style="8" customWidth="1"/>
    <col min="14862" max="14862" width="45.5" style="8" customWidth="1"/>
    <col min="14863" max="14863" width="30.75" style="8" customWidth="1"/>
    <col min="14864" max="14864" width="13.75" style="8" customWidth="1"/>
    <col min="14865" max="14865" width="6.375" style="8" customWidth="1"/>
    <col min="14866" max="14866" width="13.25" style="8" customWidth="1"/>
    <col min="14867" max="14867" width="18.25" style="8" customWidth="1"/>
    <col min="14868" max="14868" width="15.625" style="8" customWidth="1"/>
    <col min="14869" max="15104" width="9" style="8"/>
    <col min="15105" max="15106" width="8.875" style="8" customWidth="1"/>
    <col min="15107" max="15107" width="7.25" style="8" customWidth="1"/>
    <col min="15108" max="15108" width="5.25" style="8" customWidth="1"/>
    <col min="15109" max="15109" width="5.75" style="8" customWidth="1"/>
    <col min="15110" max="15111" width="15.75" style="8" customWidth="1"/>
    <col min="15112" max="15112" width="49.125" style="8" customWidth="1"/>
    <col min="15113" max="15113" width="6.25" style="8" customWidth="1"/>
    <col min="15114" max="15115" width="9.875" style="8" bestFit="1" customWidth="1"/>
    <col min="15116" max="15116" width="5.75" style="8" customWidth="1"/>
    <col min="15117" max="15117" width="40.75" style="8" customWidth="1"/>
    <col min="15118" max="15118" width="45.5" style="8" customWidth="1"/>
    <col min="15119" max="15119" width="30.75" style="8" customWidth="1"/>
    <col min="15120" max="15120" width="13.75" style="8" customWidth="1"/>
    <col min="15121" max="15121" width="6.375" style="8" customWidth="1"/>
    <col min="15122" max="15122" width="13.25" style="8" customWidth="1"/>
    <col min="15123" max="15123" width="18.25" style="8" customWidth="1"/>
    <col min="15124" max="15124" width="15.625" style="8" customWidth="1"/>
    <col min="15125" max="15360" width="9" style="8"/>
    <col min="15361" max="15362" width="8.875" style="8" customWidth="1"/>
    <col min="15363" max="15363" width="7.25" style="8" customWidth="1"/>
    <col min="15364" max="15364" width="5.25" style="8" customWidth="1"/>
    <col min="15365" max="15365" width="5.75" style="8" customWidth="1"/>
    <col min="15366" max="15367" width="15.75" style="8" customWidth="1"/>
    <col min="15368" max="15368" width="49.125" style="8" customWidth="1"/>
    <col min="15369" max="15369" width="6.25" style="8" customWidth="1"/>
    <col min="15370" max="15371" width="9.875" style="8" bestFit="1" customWidth="1"/>
    <col min="15372" max="15372" width="5.75" style="8" customWidth="1"/>
    <col min="15373" max="15373" width="40.75" style="8" customWidth="1"/>
    <col min="15374" max="15374" width="45.5" style="8" customWidth="1"/>
    <col min="15375" max="15375" width="30.75" style="8" customWidth="1"/>
    <col min="15376" max="15376" width="13.75" style="8" customWidth="1"/>
    <col min="15377" max="15377" width="6.375" style="8" customWidth="1"/>
    <col min="15378" max="15378" width="13.25" style="8" customWidth="1"/>
    <col min="15379" max="15379" width="18.25" style="8" customWidth="1"/>
    <col min="15380" max="15380" width="15.625" style="8" customWidth="1"/>
    <col min="15381" max="15616" width="9" style="8"/>
    <col min="15617" max="15618" width="8.875" style="8" customWidth="1"/>
    <col min="15619" max="15619" width="7.25" style="8" customWidth="1"/>
    <col min="15620" max="15620" width="5.25" style="8" customWidth="1"/>
    <col min="15621" max="15621" width="5.75" style="8" customWidth="1"/>
    <col min="15622" max="15623" width="15.75" style="8" customWidth="1"/>
    <col min="15624" max="15624" width="49.125" style="8" customWidth="1"/>
    <col min="15625" max="15625" width="6.25" style="8" customWidth="1"/>
    <col min="15626" max="15627" width="9.875" style="8" bestFit="1" customWidth="1"/>
    <col min="15628" max="15628" width="5.75" style="8" customWidth="1"/>
    <col min="15629" max="15629" width="40.75" style="8" customWidth="1"/>
    <col min="15630" max="15630" width="45.5" style="8" customWidth="1"/>
    <col min="15631" max="15631" width="30.75" style="8" customWidth="1"/>
    <col min="15632" max="15632" width="13.75" style="8" customWidth="1"/>
    <col min="15633" max="15633" width="6.375" style="8" customWidth="1"/>
    <col min="15634" max="15634" width="13.25" style="8" customWidth="1"/>
    <col min="15635" max="15635" width="18.25" style="8" customWidth="1"/>
    <col min="15636" max="15636" width="15.625" style="8" customWidth="1"/>
    <col min="15637" max="15872" width="9" style="8"/>
    <col min="15873" max="15874" width="8.875" style="8" customWidth="1"/>
    <col min="15875" max="15875" width="7.25" style="8" customWidth="1"/>
    <col min="15876" max="15876" width="5.25" style="8" customWidth="1"/>
    <col min="15877" max="15877" width="5.75" style="8" customWidth="1"/>
    <col min="15878" max="15879" width="15.75" style="8" customWidth="1"/>
    <col min="15880" max="15880" width="49.125" style="8" customWidth="1"/>
    <col min="15881" max="15881" width="6.25" style="8" customWidth="1"/>
    <col min="15882" max="15883" width="9.875" style="8" bestFit="1" customWidth="1"/>
    <col min="15884" max="15884" width="5.75" style="8" customWidth="1"/>
    <col min="15885" max="15885" width="40.75" style="8" customWidth="1"/>
    <col min="15886" max="15886" width="45.5" style="8" customWidth="1"/>
    <col min="15887" max="15887" width="30.75" style="8" customWidth="1"/>
    <col min="15888" max="15888" width="13.75" style="8" customWidth="1"/>
    <col min="15889" max="15889" width="6.375" style="8" customWidth="1"/>
    <col min="15890" max="15890" width="13.25" style="8" customWidth="1"/>
    <col min="15891" max="15891" width="18.25" style="8" customWidth="1"/>
    <col min="15892" max="15892" width="15.625" style="8" customWidth="1"/>
    <col min="15893" max="16128" width="9" style="8"/>
    <col min="16129" max="16130" width="8.875" style="8" customWidth="1"/>
    <col min="16131" max="16131" width="7.25" style="8" customWidth="1"/>
    <col min="16132" max="16132" width="5.25" style="8" customWidth="1"/>
    <col min="16133" max="16133" width="5.75" style="8" customWidth="1"/>
    <col min="16134" max="16135" width="15.75" style="8" customWidth="1"/>
    <col min="16136" max="16136" width="49.125" style="8" customWidth="1"/>
    <col min="16137" max="16137" width="6.25" style="8" customWidth="1"/>
    <col min="16138" max="16139" width="9.875" style="8" bestFit="1" customWidth="1"/>
    <col min="16140" max="16140" width="5.75" style="8" customWidth="1"/>
    <col min="16141" max="16141" width="40.75" style="8" customWidth="1"/>
    <col min="16142" max="16142" width="45.5" style="8" customWidth="1"/>
    <col min="16143" max="16143" width="30.75" style="8" customWidth="1"/>
    <col min="16144" max="16144" width="13.75" style="8" customWidth="1"/>
    <col min="16145" max="16145" width="6.375" style="8" customWidth="1"/>
    <col min="16146" max="16146" width="13.25" style="8" customWidth="1"/>
    <col min="16147" max="16147" width="18.25" style="8" customWidth="1"/>
    <col min="16148" max="16148" width="15.625" style="8" customWidth="1"/>
    <col min="16149" max="16384" width="9" style="8"/>
  </cols>
  <sheetData>
    <row r="2" spans="5:20" ht="20.100000000000001" customHeight="1">
      <c r="E2" s="2013" t="s">
        <v>0</v>
      </c>
      <c r="F2" s="2014"/>
      <c r="G2" s="2015"/>
      <c r="H2" s="92" t="s">
        <v>9263</v>
      </c>
      <c r="J2" s="4" t="s">
        <v>2</v>
      </c>
      <c r="K2" s="5"/>
      <c r="L2" s="6"/>
      <c r="M2" s="7">
        <f>SUM(K:K)</f>
        <v>259000</v>
      </c>
    </row>
    <row r="3" spans="5:20" ht="20.100000000000001" customHeight="1">
      <c r="E3" s="2013" t="s">
        <v>3</v>
      </c>
      <c r="F3" s="2014"/>
      <c r="G3" s="2015"/>
      <c r="H3" s="98" t="s">
        <v>2536</v>
      </c>
    </row>
    <row r="4" spans="5:20" ht="20.100000000000001" customHeight="1">
      <c r="E4" s="2013" t="s">
        <v>1915</v>
      </c>
      <c r="F4" s="2014"/>
      <c r="G4" s="2015"/>
      <c r="H4" s="98" t="s">
        <v>9264</v>
      </c>
    </row>
    <row r="5" spans="5:20" ht="20.100000000000001" customHeight="1">
      <c r="E5" s="2013" t="s">
        <v>6</v>
      </c>
      <c r="F5" s="2014"/>
      <c r="G5" s="2015"/>
      <c r="H5" s="102">
        <v>44105</v>
      </c>
      <c r="K5" s="1040"/>
    </row>
    <row r="6" spans="5:20" ht="20.100000000000001" customHeight="1">
      <c r="E6" s="2013" t="s">
        <v>7</v>
      </c>
      <c r="F6" s="2014"/>
      <c r="G6" s="2015"/>
      <c r="H6" s="102">
        <v>44106</v>
      </c>
    </row>
    <row r="8" spans="5:20" s="9" customFormat="1" ht="19.7" customHeight="1">
      <c r="E8" s="21" t="s">
        <v>8</v>
      </c>
      <c r="F8" s="21" t="s">
        <v>9</v>
      </c>
      <c r="G8" s="21" t="s">
        <v>10</v>
      </c>
      <c r="H8" s="22" t="s">
        <v>11</v>
      </c>
      <c r="I8" s="22" t="s">
        <v>12</v>
      </c>
      <c r="J8" s="22" t="s">
        <v>13</v>
      </c>
      <c r="K8" s="167" t="s">
        <v>14</v>
      </c>
      <c r="L8" s="167" t="s">
        <v>15</v>
      </c>
      <c r="M8" s="22" t="s">
        <v>16</v>
      </c>
      <c r="N8" s="22" t="s">
        <v>17</v>
      </c>
      <c r="O8" s="22" t="s">
        <v>18</v>
      </c>
      <c r="P8" s="25" t="s">
        <v>19</v>
      </c>
      <c r="Q8" s="21" t="s">
        <v>20</v>
      </c>
      <c r="R8" s="22" t="s">
        <v>21</v>
      </c>
      <c r="S8" s="25" t="s">
        <v>22</v>
      </c>
      <c r="T8" s="26" t="s">
        <v>23</v>
      </c>
    </row>
    <row r="9" spans="5:20" s="9" customFormat="1" ht="19.7" customHeight="1">
      <c r="E9" s="21"/>
      <c r="F9" s="218" t="s">
        <v>550</v>
      </c>
      <c r="G9" s="219"/>
      <c r="H9" s="220"/>
      <c r="I9" s="22"/>
      <c r="J9" s="22"/>
      <c r="K9" s="167"/>
      <c r="L9" s="167"/>
      <c r="M9" s="22"/>
      <c r="N9" s="22"/>
      <c r="O9" s="22"/>
      <c r="P9" s="25"/>
      <c r="Q9" s="21"/>
      <c r="R9" s="22"/>
      <c r="S9" s="25"/>
      <c r="T9" s="26"/>
    </row>
    <row r="10" spans="5:20" s="9" customFormat="1" ht="19.7" customHeight="1">
      <c r="E10" s="21"/>
      <c r="F10" s="21" t="s">
        <v>550</v>
      </c>
      <c r="G10" s="21" t="s">
        <v>550</v>
      </c>
      <c r="H10" s="30" t="s">
        <v>9265</v>
      </c>
      <c r="I10" s="22">
        <v>1</v>
      </c>
      <c r="J10" s="21">
        <v>300000</v>
      </c>
      <c r="K10" s="27">
        <f>I10*J10</f>
        <v>300000</v>
      </c>
      <c r="L10" s="167"/>
      <c r="M10" s="30"/>
      <c r="N10" s="1058" t="s">
        <v>9266</v>
      </c>
      <c r="O10" s="22"/>
      <c r="P10" s="25">
        <v>44054</v>
      </c>
      <c r="Q10" s="21"/>
      <c r="R10" s="32">
        <v>44104</v>
      </c>
      <c r="S10" s="25">
        <v>44104</v>
      </c>
      <c r="T10" s="26">
        <v>44104</v>
      </c>
    </row>
    <row r="11" spans="5:20" s="9" customFormat="1" ht="19.7" customHeight="1">
      <c r="E11" s="21"/>
      <c r="F11" s="169" t="s">
        <v>550</v>
      </c>
      <c r="G11" s="169" t="s">
        <v>550</v>
      </c>
      <c r="H11" s="974" t="s">
        <v>1993</v>
      </c>
      <c r="I11" s="166">
        <v>1</v>
      </c>
      <c r="J11" s="182">
        <v>6000</v>
      </c>
      <c r="K11" s="1044">
        <f>I11*J11</f>
        <v>6000</v>
      </c>
      <c r="L11" s="167"/>
      <c r="M11" s="30"/>
      <c r="N11" s="22"/>
      <c r="O11" s="22"/>
      <c r="P11" s="25">
        <v>44054</v>
      </c>
      <c r="Q11" s="21"/>
      <c r="R11" s="32">
        <v>44104</v>
      </c>
      <c r="S11" s="25">
        <v>44104</v>
      </c>
      <c r="T11" s="26"/>
    </row>
    <row r="12" spans="5:20" s="9" customFormat="1" ht="19.7" customHeight="1">
      <c r="E12" s="21"/>
      <c r="F12" s="169" t="s">
        <v>550</v>
      </c>
      <c r="G12" s="169" t="s">
        <v>550</v>
      </c>
      <c r="H12" s="2397" t="s">
        <v>9267</v>
      </c>
      <c r="I12" s="166">
        <v>1</v>
      </c>
      <c r="J12" s="182">
        <v>-65000</v>
      </c>
      <c r="K12" s="2398">
        <v>-65000</v>
      </c>
      <c r="L12" s="167"/>
      <c r="M12" s="30"/>
      <c r="N12" s="22"/>
      <c r="O12" s="22"/>
      <c r="P12" s="25"/>
      <c r="Q12" s="21"/>
      <c r="R12" s="32"/>
      <c r="S12" s="25"/>
      <c r="T12" s="26"/>
    </row>
    <row r="13" spans="5:20" s="9" customFormat="1" ht="19.7" customHeight="1">
      <c r="E13" s="21"/>
      <c r="F13" s="21"/>
      <c r="G13" s="21"/>
      <c r="H13" s="2016">
        <f>SUM(K10:K11)</f>
        <v>306000</v>
      </c>
      <c r="I13" s="166"/>
      <c r="J13" s="182"/>
      <c r="L13" s="167"/>
      <c r="M13" s="30"/>
      <c r="N13" s="22"/>
      <c r="O13" s="22"/>
      <c r="P13" s="25"/>
      <c r="Q13" s="21"/>
      <c r="R13" s="22"/>
      <c r="S13" s="25"/>
      <c r="T13" s="26"/>
    </row>
    <row r="14" spans="5:20" s="9" customFormat="1" ht="19.7" customHeight="1">
      <c r="E14" s="21"/>
      <c r="F14" s="21"/>
      <c r="G14" s="21"/>
      <c r="H14" s="974"/>
      <c r="I14" s="166"/>
      <c r="J14" s="182"/>
      <c r="K14" s="1044"/>
      <c r="L14" s="167"/>
      <c r="M14" s="30"/>
      <c r="N14" s="22"/>
      <c r="O14" s="22"/>
      <c r="P14" s="25"/>
      <c r="Q14" s="21"/>
      <c r="R14" s="22"/>
      <c r="S14" s="25"/>
      <c r="T14" s="26"/>
    </row>
    <row r="15" spans="5:20" s="9" customFormat="1" ht="19.7" customHeight="1">
      <c r="E15" s="21"/>
      <c r="F15" s="218" t="s">
        <v>9268</v>
      </c>
      <c r="G15" s="219"/>
      <c r="H15" s="220"/>
      <c r="I15" s="166"/>
      <c r="J15" s="182"/>
      <c r="K15" s="1044"/>
      <c r="L15" s="167"/>
      <c r="M15" s="30"/>
      <c r="N15" s="22"/>
      <c r="O15" s="22"/>
      <c r="P15" s="25"/>
      <c r="Q15" s="21"/>
      <c r="R15" s="22"/>
      <c r="S15" s="25"/>
      <c r="T15" s="26"/>
    </row>
    <row r="16" spans="5:20" s="9" customFormat="1" ht="19.7" customHeight="1">
      <c r="E16" s="21"/>
      <c r="F16" s="21" t="s">
        <v>9269</v>
      </c>
      <c r="G16" s="21" t="s">
        <v>9269</v>
      </c>
      <c r="H16" s="974" t="s">
        <v>9270</v>
      </c>
      <c r="I16" s="166">
        <v>1</v>
      </c>
      <c r="J16" s="182">
        <v>18000</v>
      </c>
      <c r="K16" s="1044">
        <v>18000</v>
      </c>
      <c r="L16" s="167"/>
      <c r="M16" s="30" t="s">
        <v>9271</v>
      </c>
      <c r="N16" s="22"/>
      <c r="O16" s="22"/>
      <c r="P16" s="25">
        <v>44078</v>
      </c>
      <c r="Q16" s="21"/>
      <c r="R16" s="32">
        <v>44098</v>
      </c>
      <c r="S16" s="25">
        <v>44099</v>
      </c>
      <c r="T16" s="26" t="s">
        <v>9272</v>
      </c>
    </row>
    <row r="17" spans="1:20" s="9" customFormat="1" ht="19.7" customHeight="1">
      <c r="E17" s="21"/>
      <c r="F17" s="21"/>
      <c r="G17" s="21"/>
      <c r="H17" s="974"/>
      <c r="I17" s="166"/>
      <c r="J17" s="182"/>
      <c r="K17" s="1044"/>
      <c r="L17" s="167"/>
      <c r="M17" s="30"/>
      <c r="N17" s="22"/>
      <c r="O17" s="22"/>
      <c r="P17" s="25"/>
      <c r="Q17" s="21"/>
      <c r="R17" s="22"/>
      <c r="S17" s="25"/>
      <c r="T17" s="26"/>
    </row>
    <row r="18" spans="1:20" s="9" customFormat="1" ht="19.7" customHeight="1">
      <c r="E18" s="21"/>
      <c r="F18" s="21"/>
      <c r="G18" s="21"/>
      <c r="H18" s="974"/>
      <c r="I18" s="166"/>
      <c r="J18" s="182"/>
      <c r="K18" s="1044"/>
      <c r="L18" s="167"/>
      <c r="M18" s="30"/>
      <c r="N18" s="22"/>
      <c r="O18" s="22"/>
      <c r="P18" s="25"/>
      <c r="Q18" s="21"/>
      <c r="R18" s="22"/>
      <c r="S18" s="25"/>
      <c r="T18" s="26"/>
    </row>
    <row r="19" spans="1:20" s="9" customFormat="1" ht="19.7" customHeight="1">
      <c r="E19" s="21"/>
      <c r="F19" s="21"/>
      <c r="G19" s="21"/>
      <c r="H19" s="974"/>
      <c r="I19" s="166"/>
      <c r="J19" s="182"/>
      <c r="K19" s="1044"/>
      <c r="L19" s="167"/>
      <c r="M19" s="30"/>
      <c r="N19" s="22"/>
      <c r="O19" s="22"/>
      <c r="P19" s="25"/>
      <c r="Q19" s="21"/>
      <c r="R19" s="22"/>
      <c r="S19" s="25"/>
      <c r="T19" s="26"/>
    </row>
    <row r="20" spans="1:20" s="9" customFormat="1" ht="19.7" customHeight="1">
      <c r="E20" s="21"/>
      <c r="F20" s="21"/>
      <c r="G20" s="21"/>
      <c r="H20" s="974"/>
      <c r="I20" s="166"/>
      <c r="J20" s="182"/>
      <c r="K20" s="1044"/>
      <c r="L20" s="167"/>
      <c r="M20" s="30"/>
      <c r="N20" s="22"/>
      <c r="O20" s="22"/>
      <c r="P20" s="25"/>
      <c r="Q20" s="21"/>
      <c r="R20" s="22"/>
      <c r="S20" s="25"/>
      <c r="T20" s="26"/>
    </row>
    <row r="21" spans="1:20" s="9" customFormat="1" ht="19.7" customHeight="1">
      <c r="E21" s="21"/>
      <c r="F21" s="21"/>
      <c r="G21" s="21"/>
      <c r="H21" s="974"/>
      <c r="I21" s="166"/>
      <c r="J21" s="182"/>
      <c r="K21" s="1044"/>
      <c r="L21" s="167"/>
      <c r="M21" s="30"/>
      <c r="N21" s="22"/>
      <c r="O21" s="22"/>
      <c r="P21" s="25"/>
      <c r="Q21" s="21"/>
      <c r="R21" s="22"/>
      <c r="S21" s="25"/>
      <c r="T21" s="26"/>
    </row>
    <row r="22" spans="1:20" s="9" customFormat="1" ht="19.7" customHeight="1">
      <c r="E22" s="21"/>
      <c r="F22" s="21"/>
      <c r="G22" s="21"/>
      <c r="H22" s="974"/>
      <c r="I22" s="166"/>
      <c r="J22" s="182"/>
      <c r="K22" s="1044"/>
      <c r="L22" s="167"/>
      <c r="M22" s="30"/>
      <c r="N22" s="22"/>
      <c r="O22" s="22"/>
      <c r="P22" s="25"/>
      <c r="Q22" s="21"/>
      <c r="R22" s="22"/>
      <c r="S22" s="25"/>
      <c r="T22" s="26"/>
    </row>
    <row r="23" spans="1:20" s="9" customFormat="1" ht="19.7" customHeight="1">
      <c r="E23" s="21"/>
      <c r="F23" s="21"/>
      <c r="G23" s="21"/>
      <c r="H23" s="974"/>
      <c r="I23" s="166"/>
      <c r="J23" s="182"/>
      <c r="K23" s="1044"/>
      <c r="L23" s="167"/>
      <c r="M23" s="30"/>
      <c r="N23" s="22"/>
      <c r="O23" s="22"/>
      <c r="P23" s="25"/>
      <c r="Q23" s="21"/>
      <c r="R23" s="22"/>
      <c r="S23" s="25"/>
      <c r="T23" s="26"/>
    </row>
    <row r="24" spans="1:20" s="9" customFormat="1" ht="19.7" customHeight="1">
      <c r="E24" s="21"/>
      <c r="F24" s="21"/>
      <c r="G24" s="21"/>
      <c r="H24" s="974"/>
      <c r="I24" s="166"/>
      <c r="J24" s="182"/>
      <c r="K24" s="1044"/>
      <c r="L24" s="167"/>
      <c r="M24" s="30"/>
      <c r="N24" s="22"/>
      <c r="O24" s="22"/>
      <c r="P24" s="25"/>
      <c r="Q24" s="21"/>
      <c r="R24" s="22"/>
      <c r="S24" s="25"/>
      <c r="T24" s="26"/>
    </row>
    <row r="25" spans="1:20" s="9" customFormat="1" ht="19.7" customHeight="1">
      <c r="E25" s="21"/>
      <c r="F25" s="21"/>
      <c r="G25" s="21"/>
      <c r="H25" s="974"/>
      <c r="I25" s="166"/>
      <c r="J25" s="182"/>
      <c r="K25" s="1044"/>
      <c r="L25" s="167"/>
      <c r="M25" s="30"/>
      <c r="N25" s="22"/>
      <c r="O25" s="22"/>
      <c r="P25" s="25"/>
      <c r="Q25" s="21"/>
      <c r="R25" s="22"/>
      <c r="S25" s="25"/>
      <c r="T25" s="26"/>
    </row>
    <row r="26" spans="1:20" s="9" customFormat="1" ht="19.7" customHeight="1">
      <c r="E26" s="21"/>
      <c r="F26" s="21"/>
      <c r="G26" s="21"/>
      <c r="H26" s="974"/>
      <c r="I26" s="166"/>
      <c r="J26" s="182"/>
      <c r="K26" s="1044"/>
      <c r="L26" s="167"/>
      <c r="M26" s="30"/>
      <c r="N26" s="22"/>
      <c r="O26" s="22"/>
      <c r="P26" s="25"/>
      <c r="Q26" s="21"/>
      <c r="R26" s="22"/>
      <c r="S26" s="25"/>
      <c r="T26" s="26"/>
    </row>
    <row r="27" spans="1:20" s="9" customFormat="1" ht="19.7" customHeight="1">
      <c r="E27" s="21"/>
      <c r="F27" s="21"/>
      <c r="G27" s="21"/>
      <c r="H27" s="974"/>
      <c r="I27" s="166"/>
      <c r="J27" s="182"/>
      <c r="K27" s="1044"/>
      <c r="L27" s="167"/>
      <c r="M27" s="30"/>
      <c r="N27" s="22"/>
      <c r="O27" s="22"/>
      <c r="P27" s="25"/>
      <c r="Q27" s="21"/>
      <c r="R27" s="22"/>
      <c r="S27" s="25"/>
      <c r="T27" s="26"/>
    </row>
    <row r="28" spans="1:20" s="9" customFormat="1" ht="19.7" customHeight="1">
      <c r="E28" s="21"/>
      <c r="F28" s="21"/>
      <c r="G28" s="21"/>
      <c r="H28" s="974"/>
      <c r="I28" s="166"/>
      <c r="J28" s="182"/>
      <c r="K28" s="1044"/>
      <c r="L28" s="167"/>
      <c r="M28" s="30"/>
      <c r="N28" s="22"/>
      <c r="O28" s="22"/>
      <c r="P28" s="25"/>
      <c r="Q28" s="21"/>
      <c r="R28" s="22"/>
      <c r="S28" s="25"/>
      <c r="T28" s="26"/>
    </row>
    <row r="29" spans="1:20" s="73" customFormat="1" ht="19.7" customHeight="1">
      <c r="A29" s="9"/>
      <c r="B29" s="9"/>
      <c r="C29" s="9"/>
      <c r="D29" s="9"/>
      <c r="E29" s="65"/>
      <c r="F29" s="65"/>
      <c r="G29" s="65"/>
      <c r="H29" s="932"/>
      <c r="I29" s="996"/>
      <c r="J29" s="53"/>
      <c r="K29" s="36"/>
      <c r="L29" s="283"/>
      <c r="M29" s="443"/>
      <c r="N29" s="57"/>
      <c r="O29" s="285"/>
      <c r="P29" s="60"/>
      <c r="Q29" s="65"/>
      <c r="R29" s="57"/>
      <c r="S29" s="60"/>
      <c r="T29" s="61"/>
    </row>
    <row r="30" spans="1:20" s="73" customFormat="1" ht="19.7" customHeight="1">
      <c r="A30" s="9"/>
      <c r="B30" s="9"/>
      <c r="C30" s="9"/>
      <c r="D30" s="9"/>
      <c r="E30" s="65"/>
      <c r="F30" s="65"/>
      <c r="G30" s="65"/>
      <c r="H30" s="1038"/>
      <c r="I30" s="996"/>
      <c r="J30" s="53"/>
      <c r="K30" s="36"/>
      <c r="L30" s="283"/>
      <c r="M30" s="443"/>
      <c r="N30" s="57"/>
      <c r="O30" s="285"/>
      <c r="P30" s="60"/>
      <c r="Q30" s="65"/>
      <c r="R30" s="57"/>
      <c r="S30" s="60"/>
      <c r="T30" s="61"/>
    </row>
    <row r="31" spans="1:20" s="9" customFormat="1" ht="19.7" customHeight="1">
      <c r="E31" s="21"/>
      <c r="F31" s="21"/>
      <c r="G31" s="21"/>
      <c r="H31" s="157"/>
      <c r="I31" s="1039"/>
      <c r="J31" s="23"/>
      <c r="K31" s="36"/>
      <c r="L31" s="167"/>
      <c r="M31" s="330"/>
      <c r="N31" s="22"/>
      <c r="O31" s="22"/>
      <c r="P31" s="25"/>
      <c r="Q31" s="21"/>
      <c r="R31" s="22"/>
      <c r="S31" s="25"/>
      <c r="T31" s="26"/>
    </row>
    <row r="32" spans="1:20" s="9" customFormat="1" ht="19.7" customHeight="1">
      <c r="E32" s="21"/>
      <c r="F32" s="21"/>
      <c r="G32" s="21"/>
      <c r="H32" s="30"/>
      <c r="I32" s="1039"/>
      <c r="J32" s="23"/>
      <c r="K32" s="36"/>
      <c r="L32" s="167"/>
      <c r="M32" s="30"/>
      <c r="N32" s="22"/>
      <c r="O32" s="22"/>
      <c r="P32" s="25"/>
      <c r="Q32" s="21"/>
      <c r="R32" s="22"/>
      <c r="S32" s="25"/>
      <c r="T32" s="26"/>
    </row>
    <row r="33" spans="1:20" s="9" customFormat="1" ht="19.7" customHeight="1">
      <c r="E33" s="21"/>
      <c r="F33" s="21"/>
      <c r="G33" s="21"/>
      <c r="H33" s="30"/>
      <c r="I33" s="1039"/>
      <c r="J33" s="23"/>
      <c r="K33" s="36"/>
      <c r="L33" s="167"/>
      <c r="M33" s="30"/>
      <c r="N33" s="22"/>
      <c r="O33" s="22"/>
      <c r="P33" s="25"/>
      <c r="Q33" s="21"/>
      <c r="R33" s="22"/>
      <c r="S33" s="25"/>
      <c r="T33" s="26"/>
    </row>
    <row r="34" spans="1:20" s="9" customFormat="1" ht="19.7" customHeight="1">
      <c r="E34" s="21"/>
      <c r="F34" s="21"/>
      <c r="G34" s="21"/>
      <c r="H34" s="30"/>
      <c r="I34" s="1039"/>
      <c r="J34" s="23"/>
      <c r="K34" s="36"/>
      <c r="L34" s="167"/>
      <c r="M34" s="30"/>
      <c r="N34" s="30"/>
      <c r="O34" s="22"/>
      <c r="P34" s="25"/>
      <c r="Q34" s="21"/>
      <c r="R34" s="22"/>
      <c r="S34" s="25"/>
      <c r="T34" s="26"/>
    </row>
    <row r="35" spans="1:20" s="9" customFormat="1" ht="19.7" customHeight="1">
      <c r="E35" s="21"/>
      <c r="F35" s="21"/>
      <c r="G35" s="21"/>
      <c r="H35" s="30"/>
      <c r="I35" s="1039"/>
      <c r="J35" s="23"/>
      <c r="K35" s="36"/>
      <c r="L35" s="167"/>
      <c r="M35" s="30"/>
      <c r="N35" s="22"/>
      <c r="O35" s="22"/>
      <c r="P35" s="25"/>
      <c r="Q35" s="21"/>
      <c r="R35" s="22"/>
      <c r="S35" s="25"/>
      <c r="T35" s="26"/>
    </row>
    <row r="36" spans="1:20">
      <c r="A36" s="9"/>
      <c r="B36" s="9"/>
      <c r="C36" s="9"/>
      <c r="D36" s="9"/>
    </row>
  </sheetData>
  <autoFilter ref="E8:R35" xr:uid="{80E0DAC2-4115-4790-8907-12201C9C6C88}"/>
  <mergeCells count="8">
    <mergeCell ref="F9:H9"/>
    <mergeCell ref="F15:H15"/>
    <mergeCell ref="E2:G2"/>
    <mergeCell ref="J2:L2"/>
    <mergeCell ref="E3:G3"/>
    <mergeCell ref="E4:G4"/>
    <mergeCell ref="E5:G5"/>
    <mergeCell ref="E6:G6"/>
  </mergeCells>
  <phoneticPr fontId="4"/>
  <pageMargins left="0" right="0" top="0" bottom="0" header="0" footer="0"/>
  <pageSetup paperSize="8" scale="65" orientation="portrait"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D9FAC-1B1A-4377-8D6F-30127F2A7700}">
  <sheetPr>
    <tabColor rgb="FF00B050"/>
  </sheetPr>
  <dimension ref="A2:T138"/>
  <sheetViews>
    <sheetView zoomScale="70" zoomScaleNormal="70" workbookViewId="0">
      <pane xSplit="13" ySplit="8" topLeftCell="N9" activePane="bottomRight" state="frozen"/>
      <selection pane="topRight" activeCell="K1" sqref="K1"/>
      <selection pane="bottomLeft" activeCell="A9" sqref="A9"/>
      <selection pane="bottomRight" activeCell="T72" sqref="T72:T73"/>
    </sheetView>
  </sheetViews>
  <sheetFormatPr defaultRowHeight="18.75"/>
  <cols>
    <col min="1" max="1" width="12.125" style="8" customWidth="1"/>
    <col min="2" max="3" width="9" style="8"/>
    <col min="4" max="4" width="2.625" style="8" customWidth="1"/>
    <col min="5" max="5" width="5.125" style="9" customWidth="1"/>
    <col min="6" max="6" width="12.375" style="8" customWidth="1"/>
    <col min="7" max="7" width="12.625" style="8" customWidth="1"/>
    <col min="8" max="8" width="40.5" style="8" customWidth="1"/>
    <col min="9" max="9" width="8.75" style="8" customWidth="1"/>
    <col min="10" max="11" width="9.875" style="8" bestFit="1" customWidth="1"/>
    <col min="12" max="12" width="5.75" style="3" customWidth="1"/>
    <col min="13" max="13" width="44.75" style="8" customWidth="1"/>
    <col min="14" max="14" width="45.5" style="8" customWidth="1"/>
    <col min="15" max="15" width="6.625" style="9" customWidth="1"/>
    <col min="16" max="16" width="13.75" style="9" customWidth="1"/>
    <col min="17" max="17" width="6.375" style="8" customWidth="1"/>
    <col min="18" max="18" width="21.75" style="3" customWidth="1"/>
    <col min="19" max="19" width="17" style="97" customWidth="1"/>
    <col min="20" max="20" width="15.625" style="97" customWidth="1"/>
    <col min="21" max="256" width="9" style="8"/>
    <col min="257" max="257" width="12.125" style="8" customWidth="1"/>
    <col min="258" max="259" width="9" style="8"/>
    <col min="260" max="260" width="2.625" style="8" customWidth="1"/>
    <col min="261" max="261" width="5.125" style="8" customWidth="1"/>
    <col min="262" max="262" width="12.375" style="8" customWidth="1"/>
    <col min="263" max="263" width="12.625" style="8" customWidth="1"/>
    <col min="264" max="264" width="40.5" style="8" customWidth="1"/>
    <col min="265" max="265" width="8.75" style="8" customWidth="1"/>
    <col min="266" max="267" width="9.875" style="8" bestFit="1" customWidth="1"/>
    <col min="268" max="268" width="5.75" style="8" customWidth="1"/>
    <col min="269" max="269" width="44.75" style="8" customWidth="1"/>
    <col min="270" max="270" width="45.5" style="8" customWidth="1"/>
    <col min="271" max="271" width="6.625" style="8" customWidth="1"/>
    <col min="272" max="272" width="13.75" style="8" customWidth="1"/>
    <col min="273" max="273" width="6.375" style="8" customWidth="1"/>
    <col min="274" max="274" width="21.75" style="8" customWidth="1"/>
    <col min="275" max="275" width="17" style="8" customWidth="1"/>
    <col min="276" max="276" width="15.625" style="8" customWidth="1"/>
    <col min="277" max="512" width="9" style="8"/>
    <col min="513" max="513" width="12.125" style="8" customWidth="1"/>
    <col min="514" max="515" width="9" style="8"/>
    <col min="516" max="516" width="2.625" style="8" customWidth="1"/>
    <col min="517" max="517" width="5.125" style="8" customWidth="1"/>
    <col min="518" max="518" width="12.375" style="8" customWidth="1"/>
    <col min="519" max="519" width="12.625" style="8" customWidth="1"/>
    <col min="520" max="520" width="40.5" style="8" customWidth="1"/>
    <col min="521" max="521" width="8.75" style="8" customWidth="1"/>
    <col min="522" max="523" width="9.875" style="8" bestFit="1" customWidth="1"/>
    <col min="524" max="524" width="5.75" style="8" customWidth="1"/>
    <col min="525" max="525" width="44.75" style="8" customWidth="1"/>
    <col min="526" max="526" width="45.5" style="8" customWidth="1"/>
    <col min="527" max="527" width="6.625" style="8" customWidth="1"/>
    <col min="528" max="528" width="13.75" style="8" customWidth="1"/>
    <col min="529" max="529" width="6.375" style="8" customWidth="1"/>
    <col min="530" max="530" width="21.75" style="8" customWidth="1"/>
    <col min="531" max="531" width="17" style="8" customWidth="1"/>
    <col min="532" max="532" width="15.625" style="8" customWidth="1"/>
    <col min="533" max="768" width="9" style="8"/>
    <col min="769" max="769" width="12.125" style="8" customWidth="1"/>
    <col min="770" max="771" width="9" style="8"/>
    <col min="772" max="772" width="2.625" style="8" customWidth="1"/>
    <col min="773" max="773" width="5.125" style="8" customWidth="1"/>
    <col min="774" max="774" width="12.375" style="8" customWidth="1"/>
    <col min="775" max="775" width="12.625" style="8" customWidth="1"/>
    <col min="776" max="776" width="40.5" style="8" customWidth="1"/>
    <col min="777" max="777" width="8.75" style="8" customWidth="1"/>
    <col min="778" max="779" width="9.875" style="8" bestFit="1" customWidth="1"/>
    <col min="780" max="780" width="5.75" style="8" customWidth="1"/>
    <col min="781" max="781" width="44.75" style="8" customWidth="1"/>
    <col min="782" max="782" width="45.5" style="8" customWidth="1"/>
    <col min="783" max="783" width="6.625" style="8" customWidth="1"/>
    <col min="784" max="784" width="13.75" style="8" customWidth="1"/>
    <col min="785" max="785" width="6.375" style="8" customWidth="1"/>
    <col min="786" max="786" width="21.75" style="8" customWidth="1"/>
    <col min="787" max="787" width="17" style="8" customWidth="1"/>
    <col min="788" max="788" width="15.625" style="8" customWidth="1"/>
    <col min="789" max="1024" width="9" style="8"/>
    <col min="1025" max="1025" width="12.125" style="8" customWidth="1"/>
    <col min="1026" max="1027" width="9" style="8"/>
    <col min="1028" max="1028" width="2.625" style="8" customWidth="1"/>
    <col min="1029" max="1029" width="5.125" style="8" customWidth="1"/>
    <col min="1030" max="1030" width="12.375" style="8" customWidth="1"/>
    <col min="1031" max="1031" width="12.625" style="8" customWidth="1"/>
    <col min="1032" max="1032" width="40.5" style="8" customWidth="1"/>
    <col min="1033" max="1033" width="8.75" style="8" customWidth="1"/>
    <col min="1034" max="1035" width="9.875" style="8" bestFit="1" customWidth="1"/>
    <col min="1036" max="1036" width="5.75" style="8" customWidth="1"/>
    <col min="1037" max="1037" width="44.75" style="8" customWidth="1"/>
    <col min="1038" max="1038" width="45.5" style="8" customWidth="1"/>
    <col min="1039" max="1039" width="6.625" style="8" customWidth="1"/>
    <col min="1040" max="1040" width="13.75" style="8" customWidth="1"/>
    <col min="1041" max="1041" width="6.375" style="8" customWidth="1"/>
    <col min="1042" max="1042" width="21.75" style="8" customWidth="1"/>
    <col min="1043" max="1043" width="17" style="8" customWidth="1"/>
    <col min="1044" max="1044" width="15.625" style="8" customWidth="1"/>
    <col min="1045" max="1280" width="9" style="8"/>
    <col min="1281" max="1281" width="12.125" style="8" customWidth="1"/>
    <col min="1282" max="1283" width="9" style="8"/>
    <col min="1284" max="1284" width="2.625" style="8" customWidth="1"/>
    <col min="1285" max="1285" width="5.125" style="8" customWidth="1"/>
    <col min="1286" max="1286" width="12.375" style="8" customWidth="1"/>
    <col min="1287" max="1287" width="12.625" style="8" customWidth="1"/>
    <col min="1288" max="1288" width="40.5" style="8" customWidth="1"/>
    <col min="1289" max="1289" width="8.75" style="8" customWidth="1"/>
    <col min="1290" max="1291" width="9.875" style="8" bestFit="1" customWidth="1"/>
    <col min="1292" max="1292" width="5.75" style="8" customWidth="1"/>
    <col min="1293" max="1293" width="44.75" style="8" customWidth="1"/>
    <col min="1294" max="1294" width="45.5" style="8" customWidth="1"/>
    <col min="1295" max="1295" width="6.625" style="8" customWidth="1"/>
    <col min="1296" max="1296" width="13.75" style="8" customWidth="1"/>
    <col min="1297" max="1297" width="6.375" style="8" customWidth="1"/>
    <col min="1298" max="1298" width="21.75" style="8" customWidth="1"/>
    <col min="1299" max="1299" width="17" style="8" customWidth="1"/>
    <col min="1300" max="1300" width="15.625" style="8" customWidth="1"/>
    <col min="1301" max="1536" width="9" style="8"/>
    <col min="1537" max="1537" width="12.125" style="8" customWidth="1"/>
    <col min="1538" max="1539" width="9" style="8"/>
    <col min="1540" max="1540" width="2.625" style="8" customWidth="1"/>
    <col min="1541" max="1541" width="5.125" style="8" customWidth="1"/>
    <col min="1542" max="1542" width="12.375" style="8" customWidth="1"/>
    <col min="1543" max="1543" width="12.625" style="8" customWidth="1"/>
    <col min="1544" max="1544" width="40.5" style="8" customWidth="1"/>
    <col min="1545" max="1545" width="8.75" style="8" customWidth="1"/>
    <col min="1546" max="1547" width="9.875" style="8" bestFit="1" customWidth="1"/>
    <col min="1548" max="1548" width="5.75" style="8" customWidth="1"/>
    <col min="1549" max="1549" width="44.75" style="8" customWidth="1"/>
    <col min="1550" max="1550" width="45.5" style="8" customWidth="1"/>
    <col min="1551" max="1551" width="6.625" style="8" customWidth="1"/>
    <col min="1552" max="1552" width="13.75" style="8" customWidth="1"/>
    <col min="1553" max="1553" width="6.375" style="8" customWidth="1"/>
    <col min="1554" max="1554" width="21.75" style="8" customWidth="1"/>
    <col min="1555" max="1555" width="17" style="8" customWidth="1"/>
    <col min="1556" max="1556" width="15.625" style="8" customWidth="1"/>
    <col min="1557" max="1792" width="9" style="8"/>
    <col min="1793" max="1793" width="12.125" style="8" customWidth="1"/>
    <col min="1794" max="1795" width="9" style="8"/>
    <col min="1796" max="1796" width="2.625" style="8" customWidth="1"/>
    <col min="1797" max="1797" width="5.125" style="8" customWidth="1"/>
    <col min="1798" max="1798" width="12.375" style="8" customWidth="1"/>
    <col min="1799" max="1799" width="12.625" style="8" customWidth="1"/>
    <col min="1800" max="1800" width="40.5" style="8" customWidth="1"/>
    <col min="1801" max="1801" width="8.75" style="8" customWidth="1"/>
    <col min="1802" max="1803" width="9.875" style="8" bestFit="1" customWidth="1"/>
    <col min="1804" max="1804" width="5.75" style="8" customWidth="1"/>
    <col min="1805" max="1805" width="44.75" style="8" customWidth="1"/>
    <col min="1806" max="1806" width="45.5" style="8" customWidth="1"/>
    <col min="1807" max="1807" width="6.625" style="8" customWidth="1"/>
    <col min="1808" max="1808" width="13.75" style="8" customWidth="1"/>
    <col min="1809" max="1809" width="6.375" style="8" customWidth="1"/>
    <col min="1810" max="1810" width="21.75" style="8" customWidth="1"/>
    <col min="1811" max="1811" width="17" style="8" customWidth="1"/>
    <col min="1812" max="1812" width="15.625" style="8" customWidth="1"/>
    <col min="1813" max="2048" width="9" style="8"/>
    <col min="2049" max="2049" width="12.125" style="8" customWidth="1"/>
    <col min="2050" max="2051" width="9" style="8"/>
    <col min="2052" max="2052" width="2.625" style="8" customWidth="1"/>
    <col min="2053" max="2053" width="5.125" style="8" customWidth="1"/>
    <col min="2054" max="2054" width="12.375" style="8" customWidth="1"/>
    <col min="2055" max="2055" width="12.625" style="8" customWidth="1"/>
    <col min="2056" max="2056" width="40.5" style="8" customWidth="1"/>
    <col min="2057" max="2057" width="8.75" style="8" customWidth="1"/>
    <col min="2058" max="2059" width="9.875" style="8" bestFit="1" customWidth="1"/>
    <col min="2060" max="2060" width="5.75" style="8" customWidth="1"/>
    <col min="2061" max="2061" width="44.75" style="8" customWidth="1"/>
    <col min="2062" max="2062" width="45.5" style="8" customWidth="1"/>
    <col min="2063" max="2063" width="6.625" style="8" customWidth="1"/>
    <col min="2064" max="2064" width="13.75" style="8" customWidth="1"/>
    <col min="2065" max="2065" width="6.375" style="8" customWidth="1"/>
    <col min="2066" max="2066" width="21.75" style="8" customWidth="1"/>
    <col min="2067" max="2067" width="17" style="8" customWidth="1"/>
    <col min="2068" max="2068" width="15.625" style="8" customWidth="1"/>
    <col min="2069" max="2304" width="9" style="8"/>
    <col min="2305" max="2305" width="12.125" style="8" customWidth="1"/>
    <col min="2306" max="2307" width="9" style="8"/>
    <col min="2308" max="2308" width="2.625" style="8" customWidth="1"/>
    <col min="2309" max="2309" width="5.125" style="8" customWidth="1"/>
    <col min="2310" max="2310" width="12.375" style="8" customWidth="1"/>
    <col min="2311" max="2311" width="12.625" style="8" customWidth="1"/>
    <col min="2312" max="2312" width="40.5" style="8" customWidth="1"/>
    <col min="2313" max="2313" width="8.75" style="8" customWidth="1"/>
    <col min="2314" max="2315" width="9.875" style="8" bestFit="1" customWidth="1"/>
    <col min="2316" max="2316" width="5.75" style="8" customWidth="1"/>
    <col min="2317" max="2317" width="44.75" style="8" customWidth="1"/>
    <col min="2318" max="2318" width="45.5" style="8" customWidth="1"/>
    <col min="2319" max="2319" width="6.625" style="8" customWidth="1"/>
    <col min="2320" max="2320" width="13.75" style="8" customWidth="1"/>
    <col min="2321" max="2321" width="6.375" style="8" customWidth="1"/>
    <col min="2322" max="2322" width="21.75" style="8" customWidth="1"/>
    <col min="2323" max="2323" width="17" style="8" customWidth="1"/>
    <col min="2324" max="2324" width="15.625" style="8" customWidth="1"/>
    <col min="2325" max="2560" width="9" style="8"/>
    <col min="2561" max="2561" width="12.125" style="8" customWidth="1"/>
    <col min="2562" max="2563" width="9" style="8"/>
    <col min="2564" max="2564" width="2.625" style="8" customWidth="1"/>
    <col min="2565" max="2565" width="5.125" style="8" customWidth="1"/>
    <col min="2566" max="2566" width="12.375" style="8" customWidth="1"/>
    <col min="2567" max="2567" width="12.625" style="8" customWidth="1"/>
    <col min="2568" max="2568" width="40.5" style="8" customWidth="1"/>
    <col min="2569" max="2569" width="8.75" style="8" customWidth="1"/>
    <col min="2570" max="2571" width="9.875" style="8" bestFit="1" customWidth="1"/>
    <col min="2572" max="2572" width="5.75" style="8" customWidth="1"/>
    <col min="2573" max="2573" width="44.75" style="8" customWidth="1"/>
    <col min="2574" max="2574" width="45.5" style="8" customWidth="1"/>
    <col min="2575" max="2575" width="6.625" style="8" customWidth="1"/>
    <col min="2576" max="2576" width="13.75" style="8" customWidth="1"/>
    <col min="2577" max="2577" width="6.375" style="8" customWidth="1"/>
    <col min="2578" max="2578" width="21.75" style="8" customWidth="1"/>
    <col min="2579" max="2579" width="17" style="8" customWidth="1"/>
    <col min="2580" max="2580" width="15.625" style="8" customWidth="1"/>
    <col min="2581" max="2816" width="9" style="8"/>
    <col min="2817" max="2817" width="12.125" style="8" customWidth="1"/>
    <col min="2818" max="2819" width="9" style="8"/>
    <col min="2820" max="2820" width="2.625" style="8" customWidth="1"/>
    <col min="2821" max="2821" width="5.125" style="8" customWidth="1"/>
    <col min="2822" max="2822" width="12.375" style="8" customWidth="1"/>
    <col min="2823" max="2823" width="12.625" style="8" customWidth="1"/>
    <col min="2824" max="2824" width="40.5" style="8" customWidth="1"/>
    <col min="2825" max="2825" width="8.75" style="8" customWidth="1"/>
    <col min="2826" max="2827" width="9.875" style="8" bestFit="1" customWidth="1"/>
    <col min="2828" max="2828" width="5.75" style="8" customWidth="1"/>
    <col min="2829" max="2829" width="44.75" style="8" customWidth="1"/>
    <col min="2830" max="2830" width="45.5" style="8" customWidth="1"/>
    <col min="2831" max="2831" width="6.625" style="8" customWidth="1"/>
    <col min="2832" max="2832" width="13.75" style="8" customWidth="1"/>
    <col min="2833" max="2833" width="6.375" style="8" customWidth="1"/>
    <col min="2834" max="2834" width="21.75" style="8" customWidth="1"/>
    <col min="2835" max="2835" width="17" style="8" customWidth="1"/>
    <col min="2836" max="2836" width="15.625" style="8" customWidth="1"/>
    <col min="2837" max="3072" width="9" style="8"/>
    <col min="3073" max="3073" width="12.125" style="8" customWidth="1"/>
    <col min="3074" max="3075" width="9" style="8"/>
    <col min="3076" max="3076" width="2.625" style="8" customWidth="1"/>
    <col min="3077" max="3077" width="5.125" style="8" customWidth="1"/>
    <col min="3078" max="3078" width="12.375" style="8" customWidth="1"/>
    <col min="3079" max="3079" width="12.625" style="8" customWidth="1"/>
    <col min="3080" max="3080" width="40.5" style="8" customWidth="1"/>
    <col min="3081" max="3081" width="8.75" style="8" customWidth="1"/>
    <col min="3082" max="3083" width="9.875" style="8" bestFit="1" customWidth="1"/>
    <col min="3084" max="3084" width="5.75" style="8" customWidth="1"/>
    <col min="3085" max="3085" width="44.75" style="8" customWidth="1"/>
    <col min="3086" max="3086" width="45.5" style="8" customWidth="1"/>
    <col min="3087" max="3087" width="6.625" style="8" customWidth="1"/>
    <col min="3088" max="3088" width="13.75" style="8" customWidth="1"/>
    <col min="3089" max="3089" width="6.375" style="8" customWidth="1"/>
    <col min="3090" max="3090" width="21.75" style="8" customWidth="1"/>
    <col min="3091" max="3091" width="17" style="8" customWidth="1"/>
    <col min="3092" max="3092" width="15.625" style="8" customWidth="1"/>
    <col min="3093" max="3328" width="9" style="8"/>
    <col min="3329" max="3329" width="12.125" style="8" customWidth="1"/>
    <col min="3330" max="3331" width="9" style="8"/>
    <col min="3332" max="3332" width="2.625" style="8" customWidth="1"/>
    <col min="3333" max="3333" width="5.125" style="8" customWidth="1"/>
    <col min="3334" max="3334" width="12.375" style="8" customWidth="1"/>
    <col min="3335" max="3335" width="12.625" style="8" customWidth="1"/>
    <col min="3336" max="3336" width="40.5" style="8" customWidth="1"/>
    <col min="3337" max="3337" width="8.75" style="8" customWidth="1"/>
    <col min="3338" max="3339" width="9.875" style="8" bestFit="1" customWidth="1"/>
    <col min="3340" max="3340" width="5.75" style="8" customWidth="1"/>
    <col min="3341" max="3341" width="44.75" style="8" customWidth="1"/>
    <col min="3342" max="3342" width="45.5" style="8" customWidth="1"/>
    <col min="3343" max="3343" width="6.625" style="8" customWidth="1"/>
    <col min="3344" max="3344" width="13.75" style="8" customWidth="1"/>
    <col min="3345" max="3345" width="6.375" style="8" customWidth="1"/>
    <col min="3346" max="3346" width="21.75" style="8" customWidth="1"/>
    <col min="3347" max="3347" width="17" style="8" customWidth="1"/>
    <col min="3348" max="3348" width="15.625" style="8" customWidth="1"/>
    <col min="3349" max="3584" width="9" style="8"/>
    <col min="3585" max="3585" width="12.125" style="8" customWidth="1"/>
    <col min="3586" max="3587" width="9" style="8"/>
    <col min="3588" max="3588" width="2.625" style="8" customWidth="1"/>
    <col min="3589" max="3589" width="5.125" style="8" customWidth="1"/>
    <col min="3590" max="3590" width="12.375" style="8" customWidth="1"/>
    <col min="3591" max="3591" width="12.625" style="8" customWidth="1"/>
    <col min="3592" max="3592" width="40.5" style="8" customWidth="1"/>
    <col min="3593" max="3593" width="8.75" style="8" customWidth="1"/>
    <col min="3594" max="3595" width="9.875" style="8" bestFit="1" customWidth="1"/>
    <col min="3596" max="3596" width="5.75" style="8" customWidth="1"/>
    <col min="3597" max="3597" width="44.75" style="8" customWidth="1"/>
    <col min="3598" max="3598" width="45.5" style="8" customWidth="1"/>
    <col min="3599" max="3599" width="6.625" style="8" customWidth="1"/>
    <col min="3600" max="3600" width="13.75" style="8" customWidth="1"/>
    <col min="3601" max="3601" width="6.375" style="8" customWidth="1"/>
    <col min="3602" max="3602" width="21.75" style="8" customWidth="1"/>
    <col min="3603" max="3603" width="17" style="8" customWidth="1"/>
    <col min="3604" max="3604" width="15.625" style="8" customWidth="1"/>
    <col min="3605" max="3840" width="9" style="8"/>
    <col min="3841" max="3841" width="12.125" style="8" customWidth="1"/>
    <col min="3842" max="3843" width="9" style="8"/>
    <col min="3844" max="3844" width="2.625" style="8" customWidth="1"/>
    <col min="3845" max="3845" width="5.125" style="8" customWidth="1"/>
    <col min="3846" max="3846" width="12.375" style="8" customWidth="1"/>
    <col min="3847" max="3847" width="12.625" style="8" customWidth="1"/>
    <col min="3848" max="3848" width="40.5" style="8" customWidth="1"/>
    <col min="3849" max="3849" width="8.75" style="8" customWidth="1"/>
    <col min="3850" max="3851" width="9.875" style="8" bestFit="1" customWidth="1"/>
    <col min="3852" max="3852" width="5.75" style="8" customWidth="1"/>
    <col min="3853" max="3853" width="44.75" style="8" customWidth="1"/>
    <col min="3854" max="3854" width="45.5" style="8" customWidth="1"/>
    <col min="3855" max="3855" width="6.625" style="8" customWidth="1"/>
    <col min="3856" max="3856" width="13.75" style="8" customWidth="1"/>
    <col min="3857" max="3857" width="6.375" style="8" customWidth="1"/>
    <col min="3858" max="3858" width="21.75" style="8" customWidth="1"/>
    <col min="3859" max="3859" width="17" style="8" customWidth="1"/>
    <col min="3860" max="3860" width="15.625" style="8" customWidth="1"/>
    <col min="3861" max="4096" width="9" style="8"/>
    <col min="4097" max="4097" width="12.125" style="8" customWidth="1"/>
    <col min="4098" max="4099" width="9" style="8"/>
    <col min="4100" max="4100" width="2.625" style="8" customWidth="1"/>
    <col min="4101" max="4101" width="5.125" style="8" customWidth="1"/>
    <col min="4102" max="4102" width="12.375" style="8" customWidth="1"/>
    <col min="4103" max="4103" width="12.625" style="8" customWidth="1"/>
    <col min="4104" max="4104" width="40.5" style="8" customWidth="1"/>
    <col min="4105" max="4105" width="8.75" style="8" customWidth="1"/>
    <col min="4106" max="4107" width="9.875" style="8" bestFit="1" customWidth="1"/>
    <col min="4108" max="4108" width="5.75" style="8" customWidth="1"/>
    <col min="4109" max="4109" width="44.75" style="8" customWidth="1"/>
    <col min="4110" max="4110" width="45.5" style="8" customWidth="1"/>
    <col min="4111" max="4111" width="6.625" style="8" customWidth="1"/>
    <col min="4112" max="4112" width="13.75" style="8" customWidth="1"/>
    <col min="4113" max="4113" width="6.375" style="8" customWidth="1"/>
    <col min="4114" max="4114" width="21.75" style="8" customWidth="1"/>
    <col min="4115" max="4115" width="17" style="8" customWidth="1"/>
    <col min="4116" max="4116" width="15.625" style="8" customWidth="1"/>
    <col min="4117" max="4352" width="9" style="8"/>
    <col min="4353" max="4353" width="12.125" style="8" customWidth="1"/>
    <col min="4354" max="4355" width="9" style="8"/>
    <col min="4356" max="4356" width="2.625" style="8" customWidth="1"/>
    <col min="4357" max="4357" width="5.125" style="8" customWidth="1"/>
    <col min="4358" max="4358" width="12.375" style="8" customWidth="1"/>
    <col min="4359" max="4359" width="12.625" style="8" customWidth="1"/>
    <col min="4360" max="4360" width="40.5" style="8" customWidth="1"/>
    <col min="4361" max="4361" width="8.75" style="8" customWidth="1"/>
    <col min="4362" max="4363" width="9.875" style="8" bestFit="1" customWidth="1"/>
    <col min="4364" max="4364" width="5.75" style="8" customWidth="1"/>
    <col min="4365" max="4365" width="44.75" style="8" customWidth="1"/>
    <col min="4366" max="4366" width="45.5" style="8" customWidth="1"/>
    <col min="4367" max="4367" width="6.625" style="8" customWidth="1"/>
    <col min="4368" max="4368" width="13.75" style="8" customWidth="1"/>
    <col min="4369" max="4369" width="6.375" style="8" customWidth="1"/>
    <col min="4370" max="4370" width="21.75" style="8" customWidth="1"/>
    <col min="4371" max="4371" width="17" style="8" customWidth="1"/>
    <col min="4372" max="4372" width="15.625" style="8" customWidth="1"/>
    <col min="4373" max="4608" width="9" style="8"/>
    <col min="4609" max="4609" width="12.125" style="8" customWidth="1"/>
    <col min="4610" max="4611" width="9" style="8"/>
    <col min="4612" max="4612" width="2.625" style="8" customWidth="1"/>
    <col min="4613" max="4613" width="5.125" style="8" customWidth="1"/>
    <col min="4614" max="4614" width="12.375" style="8" customWidth="1"/>
    <col min="4615" max="4615" width="12.625" style="8" customWidth="1"/>
    <col min="4616" max="4616" width="40.5" style="8" customWidth="1"/>
    <col min="4617" max="4617" width="8.75" style="8" customWidth="1"/>
    <col min="4618" max="4619" width="9.875" style="8" bestFit="1" customWidth="1"/>
    <col min="4620" max="4620" width="5.75" style="8" customWidth="1"/>
    <col min="4621" max="4621" width="44.75" style="8" customWidth="1"/>
    <col min="4622" max="4622" width="45.5" style="8" customWidth="1"/>
    <col min="4623" max="4623" width="6.625" style="8" customWidth="1"/>
    <col min="4624" max="4624" width="13.75" style="8" customWidth="1"/>
    <col min="4625" max="4625" width="6.375" style="8" customWidth="1"/>
    <col min="4626" max="4626" width="21.75" style="8" customWidth="1"/>
    <col min="4627" max="4627" width="17" style="8" customWidth="1"/>
    <col min="4628" max="4628" width="15.625" style="8" customWidth="1"/>
    <col min="4629" max="4864" width="9" style="8"/>
    <col min="4865" max="4865" width="12.125" style="8" customWidth="1"/>
    <col min="4866" max="4867" width="9" style="8"/>
    <col min="4868" max="4868" width="2.625" style="8" customWidth="1"/>
    <col min="4869" max="4869" width="5.125" style="8" customWidth="1"/>
    <col min="4870" max="4870" width="12.375" style="8" customWidth="1"/>
    <col min="4871" max="4871" width="12.625" style="8" customWidth="1"/>
    <col min="4872" max="4872" width="40.5" style="8" customWidth="1"/>
    <col min="4873" max="4873" width="8.75" style="8" customWidth="1"/>
    <col min="4874" max="4875" width="9.875" style="8" bestFit="1" customWidth="1"/>
    <col min="4876" max="4876" width="5.75" style="8" customWidth="1"/>
    <col min="4877" max="4877" width="44.75" style="8" customWidth="1"/>
    <col min="4878" max="4878" width="45.5" style="8" customWidth="1"/>
    <col min="4879" max="4879" width="6.625" style="8" customWidth="1"/>
    <col min="4880" max="4880" width="13.75" style="8" customWidth="1"/>
    <col min="4881" max="4881" width="6.375" style="8" customWidth="1"/>
    <col min="4882" max="4882" width="21.75" style="8" customWidth="1"/>
    <col min="4883" max="4883" width="17" style="8" customWidth="1"/>
    <col min="4884" max="4884" width="15.625" style="8" customWidth="1"/>
    <col min="4885" max="5120" width="9" style="8"/>
    <col min="5121" max="5121" width="12.125" style="8" customWidth="1"/>
    <col min="5122" max="5123" width="9" style="8"/>
    <col min="5124" max="5124" width="2.625" style="8" customWidth="1"/>
    <col min="5125" max="5125" width="5.125" style="8" customWidth="1"/>
    <col min="5126" max="5126" width="12.375" style="8" customWidth="1"/>
    <col min="5127" max="5127" width="12.625" style="8" customWidth="1"/>
    <col min="5128" max="5128" width="40.5" style="8" customWidth="1"/>
    <col min="5129" max="5129" width="8.75" style="8" customWidth="1"/>
    <col min="5130" max="5131" width="9.875" style="8" bestFit="1" customWidth="1"/>
    <col min="5132" max="5132" width="5.75" style="8" customWidth="1"/>
    <col min="5133" max="5133" width="44.75" style="8" customWidth="1"/>
    <col min="5134" max="5134" width="45.5" style="8" customWidth="1"/>
    <col min="5135" max="5135" width="6.625" style="8" customWidth="1"/>
    <col min="5136" max="5136" width="13.75" style="8" customWidth="1"/>
    <col min="5137" max="5137" width="6.375" style="8" customWidth="1"/>
    <col min="5138" max="5138" width="21.75" style="8" customWidth="1"/>
    <col min="5139" max="5139" width="17" style="8" customWidth="1"/>
    <col min="5140" max="5140" width="15.625" style="8" customWidth="1"/>
    <col min="5141" max="5376" width="9" style="8"/>
    <col min="5377" max="5377" width="12.125" style="8" customWidth="1"/>
    <col min="5378" max="5379" width="9" style="8"/>
    <col min="5380" max="5380" width="2.625" style="8" customWidth="1"/>
    <col min="5381" max="5381" width="5.125" style="8" customWidth="1"/>
    <col min="5382" max="5382" width="12.375" style="8" customWidth="1"/>
    <col min="5383" max="5383" width="12.625" style="8" customWidth="1"/>
    <col min="5384" max="5384" width="40.5" style="8" customWidth="1"/>
    <col min="5385" max="5385" width="8.75" style="8" customWidth="1"/>
    <col min="5386" max="5387" width="9.875" style="8" bestFit="1" customWidth="1"/>
    <col min="5388" max="5388" width="5.75" style="8" customWidth="1"/>
    <col min="5389" max="5389" width="44.75" style="8" customWidth="1"/>
    <col min="5390" max="5390" width="45.5" style="8" customWidth="1"/>
    <col min="5391" max="5391" width="6.625" style="8" customWidth="1"/>
    <col min="5392" max="5392" width="13.75" style="8" customWidth="1"/>
    <col min="5393" max="5393" width="6.375" style="8" customWidth="1"/>
    <col min="5394" max="5394" width="21.75" style="8" customWidth="1"/>
    <col min="5395" max="5395" width="17" style="8" customWidth="1"/>
    <col min="5396" max="5396" width="15.625" style="8" customWidth="1"/>
    <col min="5397" max="5632" width="9" style="8"/>
    <col min="5633" max="5633" width="12.125" style="8" customWidth="1"/>
    <col min="5634" max="5635" width="9" style="8"/>
    <col min="5636" max="5636" width="2.625" style="8" customWidth="1"/>
    <col min="5637" max="5637" width="5.125" style="8" customWidth="1"/>
    <col min="5638" max="5638" width="12.375" style="8" customWidth="1"/>
    <col min="5639" max="5639" width="12.625" style="8" customWidth="1"/>
    <col min="5640" max="5640" width="40.5" style="8" customWidth="1"/>
    <col min="5641" max="5641" width="8.75" style="8" customWidth="1"/>
    <col min="5642" max="5643" width="9.875" style="8" bestFit="1" customWidth="1"/>
    <col min="5644" max="5644" width="5.75" style="8" customWidth="1"/>
    <col min="5645" max="5645" width="44.75" style="8" customWidth="1"/>
    <col min="5646" max="5646" width="45.5" style="8" customWidth="1"/>
    <col min="5647" max="5647" width="6.625" style="8" customWidth="1"/>
    <col min="5648" max="5648" width="13.75" style="8" customWidth="1"/>
    <col min="5649" max="5649" width="6.375" style="8" customWidth="1"/>
    <col min="5650" max="5650" width="21.75" style="8" customWidth="1"/>
    <col min="5651" max="5651" width="17" style="8" customWidth="1"/>
    <col min="5652" max="5652" width="15.625" style="8" customWidth="1"/>
    <col min="5653" max="5888" width="9" style="8"/>
    <col min="5889" max="5889" width="12.125" style="8" customWidth="1"/>
    <col min="5890" max="5891" width="9" style="8"/>
    <col min="5892" max="5892" width="2.625" style="8" customWidth="1"/>
    <col min="5893" max="5893" width="5.125" style="8" customWidth="1"/>
    <col min="5894" max="5894" width="12.375" style="8" customWidth="1"/>
    <col min="5895" max="5895" width="12.625" style="8" customWidth="1"/>
    <col min="5896" max="5896" width="40.5" style="8" customWidth="1"/>
    <col min="5897" max="5897" width="8.75" style="8" customWidth="1"/>
    <col min="5898" max="5899" width="9.875" style="8" bestFit="1" customWidth="1"/>
    <col min="5900" max="5900" width="5.75" style="8" customWidth="1"/>
    <col min="5901" max="5901" width="44.75" style="8" customWidth="1"/>
    <col min="5902" max="5902" width="45.5" style="8" customWidth="1"/>
    <col min="5903" max="5903" width="6.625" style="8" customWidth="1"/>
    <col min="5904" max="5904" width="13.75" style="8" customWidth="1"/>
    <col min="5905" max="5905" width="6.375" style="8" customWidth="1"/>
    <col min="5906" max="5906" width="21.75" style="8" customWidth="1"/>
    <col min="5907" max="5907" width="17" style="8" customWidth="1"/>
    <col min="5908" max="5908" width="15.625" style="8" customWidth="1"/>
    <col min="5909" max="6144" width="9" style="8"/>
    <col min="6145" max="6145" width="12.125" style="8" customWidth="1"/>
    <col min="6146" max="6147" width="9" style="8"/>
    <col min="6148" max="6148" width="2.625" style="8" customWidth="1"/>
    <col min="6149" max="6149" width="5.125" style="8" customWidth="1"/>
    <col min="6150" max="6150" width="12.375" style="8" customWidth="1"/>
    <col min="6151" max="6151" width="12.625" style="8" customWidth="1"/>
    <col min="6152" max="6152" width="40.5" style="8" customWidth="1"/>
    <col min="6153" max="6153" width="8.75" style="8" customWidth="1"/>
    <col min="6154" max="6155" width="9.875" style="8" bestFit="1" customWidth="1"/>
    <col min="6156" max="6156" width="5.75" style="8" customWidth="1"/>
    <col min="6157" max="6157" width="44.75" style="8" customWidth="1"/>
    <col min="6158" max="6158" width="45.5" style="8" customWidth="1"/>
    <col min="6159" max="6159" width="6.625" style="8" customWidth="1"/>
    <col min="6160" max="6160" width="13.75" style="8" customWidth="1"/>
    <col min="6161" max="6161" width="6.375" style="8" customWidth="1"/>
    <col min="6162" max="6162" width="21.75" style="8" customWidth="1"/>
    <col min="6163" max="6163" width="17" style="8" customWidth="1"/>
    <col min="6164" max="6164" width="15.625" style="8" customWidth="1"/>
    <col min="6165" max="6400" width="9" style="8"/>
    <col min="6401" max="6401" width="12.125" style="8" customWidth="1"/>
    <col min="6402" max="6403" width="9" style="8"/>
    <col min="6404" max="6404" width="2.625" style="8" customWidth="1"/>
    <col min="6405" max="6405" width="5.125" style="8" customWidth="1"/>
    <col min="6406" max="6406" width="12.375" style="8" customWidth="1"/>
    <col min="6407" max="6407" width="12.625" style="8" customWidth="1"/>
    <col min="6408" max="6408" width="40.5" style="8" customWidth="1"/>
    <col min="6409" max="6409" width="8.75" style="8" customWidth="1"/>
    <col min="6410" max="6411" width="9.875" style="8" bestFit="1" customWidth="1"/>
    <col min="6412" max="6412" width="5.75" style="8" customWidth="1"/>
    <col min="6413" max="6413" width="44.75" style="8" customWidth="1"/>
    <col min="6414" max="6414" width="45.5" style="8" customWidth="1"/>
    <col min="6415" max="6415" width="6.625" style="8" customWidth="1"/>
    <col min="6416" max="6416" width="13.75" style="8" customWidth="1"/>
    <col min="6417" max="6417" width="6.375" style="8" customWidth="1"/>
    <col min="6418" max="6418" width="21.75" style="8" customWidth="1"/>
    <col min="6419" max="6419" width="17" style="8" customWidth="1"/>
    <col min="6420" max="6420" width="15.625" style="8" customWidth="1"/>
    <col min="6421" max="6656" width="9" style="8"/>
    <col min="6657" max="6657" width="12.125" style="8" customWidth="1"/>
    <col min="6658" max="6659" width="9" style="8"/>
    <col min="6660" max="6660" width="2.625" style="8" customWidth="1"/>
    <col min="6661" max="6661" width="5.125" style="8" customWidth="1"/>
    <col min="6662" max="6662" width="12.375" style="8" customWidth="1"/>
    <col min="6663" max="6663" width="12.625" style="8" customWidth="1"/>
    <col min="6664" max="6664" width="40.5" style="8" customWidth="1"/>
    <col min="6665" max="6665" width="8.75" style="8" customWidth="1"/>
    <col min="6666" max="6667" width="9.875" style="8" bestFit="1" customWidth="1"/>
    <col min="6668" max="6668" width="5.75" style="8" customWidth="1"/>
    <col min="6669" max="6669" width="44.75" style="8" customWidth="1"/>
    <col min="6670" max="6670" width="45.5" style="8" customWidth="1"/>
    <col min="6671" max="6671" width="6.625" style="8" customWidth="1"/>
    <col min="6672" max="6672" width="13.75" style="8" customWidth="1"/>
    <col min="6673" max="6673" width="6.375" style="8" customWidth="1"/>
    <col min="6674" max="6674" width="21.75" style="8" customWidth="1"/>
    <col min="6675" max="6675" width="17" style="8" customWidth="1"/>
    <col min="6676" max="6676" width="15.625" style="8" customWidth="1"/>
    <col min="6677" max="6912" width="9" style="8"/>
    <col min="6913" max="6913" width="12.125" style="8" customWidth="1"/>
    <col min="6914" max="6915" width="9" style="8"/>
    <col min="6916" max="6916" width="2.625" style="8" customWidth="1"/>
    <col min="6917" max="6917" width="5.125" style="8" customWidth="1"/>
    <col min="6918" max="6918" width="12.375" style="8" customWidth="1"/>
    <col min="6919" max="6919" width="12.625" style="8" customWidth="1"/>
    <col min="6920" max="6920" width="40.5" style="8" customWidth="1"/>
    <col min="6921" max="6921" width="8.75" style="8" customWidth="1"/>
    <col min="6922" max="6923" width="9.875" style="8" bestFit="1" customWidth="1"/>
    <col min="6924" max="6924" width="5.75" style="8" customWidth="1"/>
    <col min="6925" max="6925" width="44.75" style="8" customWidth="1"/>
    <col min="6926" max="6926" width="45.5" style="8" customWidth="1"/>
    <col min="6927" max="6927" width="6.625" style="8" customWidth="1"/>
    <col min="6928" max="6928" width="13.75" style="8" customWidth="1"/>
    <col min="6929" max="6929" width="6.375" style="8" customWidth="1"/>
    <col min="6930" max="6930" width="21.75" style="8" customWidth="1"/>
    <col min="6931" max="6931" width="17" style="8" customWidth="1"/>
    <col min="6932" max="6932" width="15.625" style="8" customWidth="1"/>
    <col min="6933" max="7168" width="9" style="8"/>
    <col min="7169" max="7169" width="12.125" style="8" customWidth="1"/>
    <col min="7170" max="7171" width="9" style="8"/>
    <col min="7172" max="7172" width="2.625" style="8" customWidth="1"/>
    <col min="7173" max="7173" width="5.125" style="8" customWidth="1"/>
    <col min="7174" max="7174" width="12.375" style="8" customWidth="1"/>
    <col min="7175" max="7175" width="12.625" style="8" customWidth="1"/>
    <col min="7176" max="7176" width="40.5" style="8" customWidth="1"/>
    <col min="7177" max="7177" width="8.75" style="8" customWidth="1"/>
    <col min="7178" max="7179" width="9.875" style="8" bestFit="1" customWidth="1"/>
    <col min="7180" max="7180" width="5.75" style="8" customWidth="1"/>
    <col min="7181" max="7181" width="44.75" style="8" customWidth="1"/>
    <col min="7182" max="7182" width="45.5" style="8" customWidth="1"/>
    <col min="7183" max="7183" width="6.625" style="8" customWidth="1"/>
    <col min="7184" max="7184" width="13.75" style="8" customWidth="1"/>
    <col min="7185" max="7185" width="6.375" style="8" customWidth="1"/>
    <col min="7186" max="7186" width="21.75" style="8" customWidth="1"/>
    <col min="7187" max="7187" width="17" style="8" customWidth="1"/>
    <col min="7188" max="7188" width="15.625" style="8" customWidth="1"/>
    <col min="7189" max="7424" width="9" style="8"/>
    <col min="7425" max="7425" width="12.125" style="8" customWidth="1"/>
    <col min="7426" max="7427" width="9" style="8"/>
    <col min="7428" max="7428" width="2.625" style="8" customWidth="1"/>
    <col min="7429" max="7429" width="5.125" style="8" customWidth="1"/>
    <col min="7430" max="7430" width="12.375" style="8" customWidth="1"/>
    <col min="7431" max="7431" width="12.625" style="8" customWidth="1"/>
    <col min="7432" max="7432" width="40.5" style="8" customWidth="1"/>
    <col min="7433" max="7433" width="8.75" style="8" customWidth="1"/>
    <col min="7434" max="7435" width="9.875" style="8" bestFit="1" customWidth="1"/>
    <col min="7436" max="7436" width="5.75" style="8" customWidth="1"/>
    <col min="7437" max="7437" width="44.75" style="8" customWidth="1"/>
    <col min="7438" max="7438" width="45.5" style="8" customWidth="1"/>
    <col min="7439" max="7439" width="6.625" style="8" customWidth="1"/>
    <col min="7440" max="7440" width="13.75" style="8" customWidth="1"/>
    <col min="7441" max="7441" width="6.375" style="8" customWidth="1"/>
    <col min="7442" max="7442" width="21.75" style="8" customWidth="1"/>
    <col min="7443" max="7443" width="17" style="8" customWidth="1"/>
    <col min="7444" max="7444" width="15.625" style="8" customWidth="1"/>
    <col min="7445" max="7680" width="9" style="8"/>
    <col min="7681" max="7681" width="12.125" style="8" customWidth="1"/>
    <col min="7682" max="7683" width="9" style="8"/>
    <col min="7684" max="7684" width="2.625" style="8" customWidth="1"/>
    <col min="7685" max="7685" width="5.125" style="8" customWidth="1"/>
    <col min="7686" max="7686" width="12.375" style="8" customWidth="1"/>
    <col min="7687" max="7687" width="12.625" style="8" customWidth="1"/>
    <col min="7688" max="7688" width="40.5" style="8" customWidth="1"/>
    <col min="7689" max="7689" width="8.75" style="8" customWidth="1"/>
    <col min="7690" max="7691" width="9.875" style="8" bestFit="1" customWidth="1"/>
    <col min="7692" max="7692" width="5.75" style="8" customWidth="1"/>
    <col min="7693" max="7693" width="44.75" style="8" customWidth="1"/>
    <col min="7694" max="7694" width="45.5" style="8" customWidth="1"/>
    <col min="7695" max="7695" width="6.625" style="8" customWidth="1"/>
    <col min="7696" max="7696" width="13.75" style="8" customWidth="1"/>
    <col min="7697" max="7697" width="6.375" style="8" customWidth="1"/>
    <col min="7698" max="7698" width="21.75" style="8" customWidth="1"/>
    <col min="7699" max="7699" width="17" style="8" customWidth="1"/>
    <col min="7700" max="7700" width="15.625" style="8" customWidth="1"/>
    <col min="7701" max="7936" width="9" style="8"/>
    <col min="7937" max="7937" width="12.125" style="8" customWidth="1"/>
    <col min="7938" max="7939" width="9" style="8"/>
    <col min="7940" max="7940" width="2.625" style="8" customWidth="1"/>
    <col min="7941" max="7941" width="5.125" style="8" customWidth="1"/>
    <col min="7942" max="7942" width="12.375" style="8" customWidth="1"/>
    <col min="7943" max="7943" width="12.625" style="8" customWidth="1"/>
    <col min="7944" max="7944" width="40.5" style="8" customWidth="1"/>
    <col min="7945" max="7945" width="8.75" style="8" customWidth="1"/>
    <col min="7946" max="7947" width="9.875" style="8" bestFit="1" customWidth="1"/>
    <col min="7948" max="7948" width="5.75" style="8" customWidth="1"/>
    <col min="7949" max="7949" width="44.75" style="8" customWidth="1"/>
    <col min="7950" max="7950" width="45.5" style="8" customWidth="1"/>
    <col min="7951" max="7951" width="6.625" style="8" customWidth="1"/>
    <col min="7952" max="7952" width="13.75" style="8" customWidth="1"/>
    <col min="7953" max="7953" width="6.375" style="8" customWidth="1"/>
    <col min="7954" max="7954" width="21.75" style="8" customWidth="1"/>
    <col min="7955" max="7955" width="17" style="8" customWidth="1"/>
    <col min="7956" max="7956" width="15.625" style="8" customWidth="1"/>
    <col min="7957" max="8192" width="9" style="8"/>
    <col min="8193" max="8193" width="12.125" style="8" customWidth="1"/>
    <col min="8194" max="8195" width="9" style="8"/>
    <col min="8196" max="8196" width="2.625" style="8" customWidth="1"/>
    <col min="8197" max="8197" width="5.125" style="8" customWidth="1"/>
    <col min="8198" max="8198" width="12.375" style="8" customWidth="1"/>
    <col min="8199" max="8199" width="12.625" style="8" customWidth="1"/>
    <col min="8200" max="8200" width="40.5" style="8" customWidth="1"/>
    <col min="8201" max="8201" width="8.75" style="8" customWidth="1"/>
    <col min="8202" max="8203" width="9.875" style="8" bestFit="1" customWidth="1"/>
    <col min="8204" max="8204" width="5.75" style="8" customWidth="1"/>
    <col min="8205" max="8205" width="44.75" style="8" customWidth="1"/>
    <col min="8206" max="8206" width="45.5" style="8" customWidth="1"/>
    <col min="8207" max="8207" width="6.625" style="8" customWidth="1"/>
    <col min="8208" max="8208" width="13.75" style="8" customWidth="1"/>
    <col min="8209" max="8209" width="6.375" style="8" customWidth="1"/>
    <col min="8210" max="8210" width="21.75" style="8" customWidth="1"/>
    <col min="8211" max="8211" width="17" style="8" customWidth="1"/>
    <col min="8212" max="8212" width="15.625" style="8" customWidth="1"/>
    <col min="8213" max="8448" width="9" style="8"/>
    <col min="8449" max="8449" width="12.125" style="8" customWidth="1"/>
    <col min="8450" max="8451" width="9" style="8"/>
    <col min="8452" max="8452" width="2.625" style="8" customWidth="1"/>
    <col min="8453" max="8453" width="5.125" style="8" customWidth="1"/>
    <col min="8454" max="8454" width="12.375" style="8" customWidth="1"/>
    <col min="8455" max="8455" width="12.625" style="8" customWidth="1"/>
    <col min="8456" max="8456" width="40.5" style="8" customWidth="1"/>
    <col min="8457" max="8457" width="8.75" style="8" customWidth="1"/>
    <col min="8458" max="8459" width="9.875" style="8" bestFit="1" customWidth="1"/>
    <col min="8460" max="8460" width="5.75" style="8" customWidth="1"/>
    <col min="8461" max="8461" width="44.75" style="8" customWidth="1"/>
    <col min="8462" max="8462" width="45.5" style="8" customWidth="1"/>
    <col min="8463" max="8463" width="6.625" style="8" customWidth="1"/>
    <col min="8464" max="8464" width="13.75" style="8" customWidth="1"/>
    <col min="8465" max="8465" width="6.375" style="8" customWidth="1"/>
    <col min="8466" max="8466" width="21.75" style="8" customWidth="1"/>
    <col min="8467" max="8467" width="17" style="8" customWidth="1"/>
    <col min="8468" max="8468" width="15.625" style="8" customWidth="1"/>
    <col min="8469" max="8704" width="9" style="8"/>
    <col min="8705" max="8705" width="12.125" style="8" customWidth="1"/>
    <col min="8706" max="8707" width="9" style="8"/>
    <col min="8708" max="8708" width="2.625" style="8" customWidth="1"/>
    <col min="8709" max="8709" width="5.125" style="8" customWidth="1"/>
    <col min="8710" max="8710" width="12.375" style="8" customWidth="1"/>
    <col min="8711" max="8711" width="12.625" style="8" customWidth="1"/>
    <col min="8712" max="8712" width="40.5" style="8" customWidth="1"/>
    <col min="8713" max="8713" width="8.75" style="8" customWidth="1"/>
    <col min="8714" max="8715" width="9.875" style="8" bestFit="1" customWidth="1"/>
    <col min="8716" max="8716" width="5.75" style="8" customWidth="1"/>
    <col min="8717" max="8717" width="44.75" style="8" customWidth="1"/>
    <col min="8718" max="8718" width="45.5" style="8" customWidth="1"/>
    <col min="8719" max="8719" width="6.625" style="8" customWidth="1"/>
    <col min="8720" max="8720" width="13.75" style="8" customWidth="1"/>
    <col min="8721" max="8721" width="6.375" style="8" customWidth="1"/>
    <col min="8722" max="8722" width="21.75" style="8" customWidth="1"/>
    <col min="8723" max="8723" width="17" style="8" customWidth="1"/>
    <col min="8724" max="8724" width="15.625" style="8" customWidth="1"/>
    <col min="8725" max="8960" width="9" style="8"/>
    <col min="8961" max="8961" width="12.125" style="8" customWidth="1"/>
    <col min="8962" max="8963" width="9" style="8"/>
    <col min="8964" max="8964" width="2.625" style="8" customWidth="1"/>
    <col min="8965" max="8965" width="5.125" style="8" customWidth="1"/>
    <col min="8966" max="8966" width="12.375" style="8" customWidth="1"/>
    <col min="8967" max="8967" width="12.625" style="8" customWidth="1"/>
    <col min="8968" max="8968" width="40.5" style="8" customWidth="1"/>
    <col min="8969" max="8969" width="8.75" style="8" customWidth="1"/>
    <col min="8970" max="8971" width="9.875" style="8" bestFit="1" customWidth="1"/>
    <col min="8972" max="8972" width="5.75" style="8" customWidth="1"/>
    <col min="8973" max="8973" width="44.75" style="8" customWidth="1"/>
    <col min="8974" max="8974" width="45.5" style="8" customWidth="1"/>
    <col min="8975" max="8975" width="6.625" style="8" customWidth="1"/>
    <col min="8976" max="8976" width="13.75" style="8" customWidth="1"/>
    <col min="8977" max="8977" width="6.375" style="8" customWidth="1"/>
    <col min="8978" max="8978" width="21.75" style="8" customWidth="1"/>
    <col min="8979" max="8979" width="17" style="8" customWidth="1"/>
    <col min="8980" max="8980" width="15.625" style="8" customWidth="1"/>
    <col min="8981" max="9216" width="9" style="8"/>
    <col min="9217" max="9217" width="12.125" style="8" customWidth="1"/>
    <col min="9218" max="9219" width="9" style="8"/>
    <col min="9220" max="9220" width="2.625" style="8" customWidth="1"/>
    <col min="9221" max="9221" width="5.125" style="8" customWidth="1"/>
    <col min="9222" max="9222" width="12.375" style="8" customWidth="1"/>
    <col min="9223" max="9223" width="12.625" style="8" customWidth="1"/>
    <col min="9224" max="9224" width="40.5" style="8" customWidth="1"/>
    <col min="9225" max="9225" width="8.75" style="8" customWidth="1"/>
    <col min="9226" max="9227" width="9.875" style="8" bestFit="1" customWidth="1"/>
    <col min="9228" max="9228" width="5.75" style="8" customWidth="1"/>
    <col min="9229" max="9229" width="44.75" style="8" customWidth="1"/>
    <col min="9230" max="9230" width="45.5" style="8" customWidth="1"/>
    <col min="9231" max="9231" width="6.625" style="8" customWidth="1"/>
    <col min="9232" max="9232" width="13.75" style="8" customWidth="1"/>
    <col min="9233" max="9233" width="6.375" style="8" customWidth="1"/>
    <col min="9234" max="9234" width="21.75" style="8" customWidth="1"/>
    <col min="9235" max="9235" width="17" style="8" customWidth="1"/>
    <col min="9236" max="9236" width="15.625" style="8" customWidth="1"/>
    <col min="9237" max="9472" width="9" style="8"/>
    <col min="9473" max="9473" width="12.125" style="8" customWidth="1"/>
    <col min="9474" max="9475" width="9" style="8"/>
    <col min="9476" max="9476" width="2.625" style="8" customWidth="1"/>
    <col min="9477" max="9477" width="5.125" style="8" customWidth="1"/>
    <col min="9478" max="9478" width="12.375" style="8" customWidth="1"/>
    <col min="9479" max="9479" width="12.625" style="8" customWidth="1"/>
    <col min="9480" max="9480" width="40.5" style="8" customWidth="1"/>
    <col min="9481" max="9481" width="8.75" style="8" customWidth="1"/>
    <col min="9482" max="9483" width="9.875" style="8" bestFit="1" customWidth="1"/>
    <col min="9484" max="9484" width="5.75" style="8" customWidth="1"/>
    <col min="9485" max="9485" width="44.75" style="8" customWidth="1"/>
    <col min="9486" max="9486" width="45.5" style="8" customWidth="1"/>
    <col min="9487" max="9487" width="6.625" style="8" customWidth="1"/>
    <col min="9488" max="9488" width="13.75" style="8" customWidth="1"/>
    <col min="9489" max="9489" width="6.375" style="8" customWidth="1"/>
    <col min="9490" max="9490" width="21.75" style="8" customWidth="1"/>
    <col min="9491" max="9491" width="17" style="8" customWidth="1"/>
    <col min="9492" max="9492" width="15.625" style="8" customWidth="1"/>
    <col min="9493" max="9728" width="9" style="8"/>
    <col min="9729" max="9729" width="12.125" style="8" customWidth="1"/>
    <col min="9730" max="9731" width="9" style="8"/>
    <col min="9732" max="9732" width="2.625" style="8" customWidth="1"/>
    <col min="9733" max="9733" width="5.125" style="8" customWidth="1"/>
    <col min="9734" max="9734" width="12.375" style="8" customWidth="1"/>
    <col min="9735" max="9735" width="12.625" style="8" customWidth="1"/>
    <col min="9736" max="9736" width="40.5" style="8" customWidth="1"/>
    <col min="9737" max="9737" width="8.75" style="8" customWidth="1"/>
    <col min="9738" max="9739" width="9.875" style="8" bestFit="1" customWidth="1"/>
    <col min="9740" max="9740" width="5.75" style="8" customWidth="1"/>
    <col min="9741" max="9741" width="44.75" style="8" customWidth="1"/>
    <col min="9742" max="9742" width="45.5" style="8" customWidth="1"/>
    <col min="9743" max="9743" width="6.625" style="8" customWidth="1"/>
    <col min="9744" max="9744" width="13.75" style="8" customWidth="1"/>
    <col min="9745" max="9745" width="6.375" style="8" customWidth="1"/>
    <col min="9746" max="9746" width="21.75" style="8" customWidth="1"/>
    <col min="9747" max="9747" width="17" style="8" customWidth="1"/>
    <col min="9748" max="9748" width="15.625" style="8" customWidth="1"/>
    <col min="9749" max="9984" width="9" style="8"/>
    <col min="9985" max="9985" width="12.125" style="8" customWidth="1"/>
    <col min="9986" max="9987" width="9" style="8"/>
    <col min="9988" max="9988" width="2.625" style="8" customWidth="1"/>
    <col min="9989" max="9989" width="5.125" style="8" customWidth="1"/>
    <col min="9990" max="9990" width="12.375" style="8" customWidth="1"/>
    <col min="9991" max="9991" width="12.625" style="8" customWidth="1"/>
    <col min="9992" max="9992" width="40.5" style="8" customWidth="1"/>
    <col min="9993" max="9993" width="8.75" style="8" customWidth="1"/>
    <col min="9994" max="9995" width="9.875" style="8" bestFit="1" customWidth="1"/>
    <col min="9996" max="9996" width="5.75" style="8" customWidth="1"/>
    <col min="9997" max="9997" width="44.75" style="8" customWidth="1"/>
    <col min="9998" max="9998" width="45.5" style="8" customWidth="1"/>
    <col min="9999" max="9999" width="6.625" style="8" customWidth="1"/>
    <col min="10000" max="10000" width="13.75" style="8" customWidth="1"/>
    <col min="10001" max="10001" width="6.375" style="8" customWidth="1"/>
    <col min="10002" max="10002" width="21.75" style="8" customWidth="1"/>
    <col min="10003" max="10003" width="17" style="8" customWidth="1"/>
    <col min="10004" max="10004" width="15.625" style="8" customWidth="1"/>
    <col min="10005" max="10240" width="9" style="8"/>
    <col min="10241" max="10241" width="12.125" style="8" customWidth="1"/>
    <col min="10242" max="10243" width="9" style="8"/>
    <col min="10244" max="10244" width="2.625" style="8" customWidth="1"/>
    <col min="10245" max="10245" width="5.125" style="8" customWidth="1"/>
    <col min="10246" max="10246" width="12.375" style="8" customWidth="1"/>
    <col min="10247" max="10247" width="12.625" style="8" customWidth="1"/>
    <col min="10248" max="10248" width="40.5" style="8" customWidth="1"/>
    <col min="10249" max="10249" width="8.75" style="8" customWidth="1"/>
    <col min="10250" max="10251" width="9.875" style="8" bestFit="1" customWidth="1"/>
    <col min="10252" max="10252" width="5.75" style="8" customWidth="1"/>
    <col min="10253" max="10253" width="44.75" style="8" customWidth="1"/>
    <col min="10254" max="10254" width="45.5" style="8" customWidth="1"/>
    <col min="10255" max="10255" width="6.625" style="8" customWidth="1"/>
    <col min="10256" max="10256" width="13.75" style="8" customWidth="1"/>
    <col min="10257" max="10257" width="6.375" style="8" customWidth="1"/>
    <col min="10258" max="10258" width="21.75" style="8" customWidth="1"/>
    <col min="10259" max="10259" width="17" style="8" customWidth="1"/>
    <col min="10260" max="10260" width="15.625" style="8" customWidth="1"/>
    <col min="10261" max="10496" width="9" style="8"/>
    <col min="10497" max="10497" width="12.125" style="8" customWidth="1"/>
    <col min="10498" max="10499" width="9" style="8"/>
    <col min="10500" max="10500" width="2.625" style="8" customWidth="1"/>
    <col min="10501" max="10501" width="5.125" style="8" customWidth="1"/>
    <col min="10502" max="10502" width="12.375" style="8" customWidth="1"/>
    <col min="10503" max="10503" width="12.625" style="8" customWidth="1"/>
    <col min="10504" max="10504" width="40.5" style="8" customWidth="1"/>
    <col min="10505" max="10505" width="8.75" style="8" customWidth="1"/>
    <col min="10506" max="10507" width="9.875" style="8" bestFit="1" customWidth="1"/>
    <col min="10508" max="10508" width="5.75" style="8" customWidth="1"/>
    <col min="10509" max="10509" width="44.75" style="8" customWidth="1"/>
    <col min="10510" max="10510" width="45.5" style="8" customWidth="1"/>
    <col min="10511" max="10511" width="6.625" style="8" customWidth="1"/>
    <col min="10512" max="10512" width="13.75" style="8" customWidth="1"/>
    <col min="10513" max="10513" width="6.375" style="8" customWidth="1"/>
    <col min="10514" max="10514" width="21.75" style="8" customWidth="1"/>
    <col min="10515" max="10515" width="17" style="8" customWidth="1"/>
    <col min="10516" max="10516" width="15.625" style="8" customWidth="1"/>
    <col min="10517" max="10752" width="9" style="8"/>
    <col min="10753" max="10753" width="12.125" style="8" customWidth="1"/>
    <col min="10754" max="10755" width="9" style="8"/>
    <col min="10756" max="10756" width="2.625" style="8" customWidth="1"/>
    <col min="10757" max="10757" width="5.125" style="8" customWidth="1"/>
    <col min="10758" max="10758" width="12.375" style="8" customWidth="1"/>
    <col min="10759" max="10759" width="12.625" style="8" customWidth="1"/>
    <col min="10760" max="10760" width="40.5" style="8" customWidth="1"/>
    <col min="10761" max="10761" width="8.75" style="8" customWidth="1"/>
    <col min="10762" max="10763" width="9.875" style="8" bestFit="1" customWidth="1"/>
    <col min="10764" max="10764" width="5.75" style="8" customWidth="1"/>
    <col min="10765" max="10765" width="44.75" style="8" customWidth="1"/>
    <col min="10766" max="10766" width="45.5" style="8" customWidth="1"/>
    <col min="10767" max="10767" width="6.625" style="8" customWidth="1"/>
    <col min="10768" max="10768" width="13.75" style="8" customWidth="1"/>
    <col min="10769" max="10769" width="6.375" style="8" customWidth="1"/>
    <col min="10770" max="10770" width="21.75" style="8" customWidth="1"/>
    <col min="10771" max="10771" width="17" style="8" customWidth="1"/>
    <col min="10772" max="10772" width="15.625" style="8" customWidth="1"/>
    <col min="10773" max="11008" width="9" style="8"/>
    <col min="11009" max="11009" width="12.125" style="8" customWidth="1"/>
    <col min="11010" max="11011" width="9" style="8"/>
    <col min="11012" max="11012" width="2.625" style="8" customWidth="1"/>
    <col min="11013" max="11013" width="5.125" style="8" customWidth="1"/>
    <col min="11014" max="11014" width="12.375" style="8" customWidth="1"/>
    <col min="11015" max="11015" width="12.625" style="8" customWidth="1"/>
    <col min="11016" max="11016" width="40.5" style="8" customWidth="1"/>
    <col min="11017" max="11017" width="8.75" style="8" customWidth="1"/>
    <col min="11018" max="11019" width="9.875" style="8" bestFit="1" customWidth="1"/>
    <col min="11020" max="11020" width="5.75" style="8" customWidth="1"/>
    <col min="11021" max="11021" width="44.75" style="8" customWidth="1"/>
    <col min="11022" max="11022" width="45.5" style="8" customWidth="1"/>
    <col min="11023" max="11023" width="6.625" style="8" customWidth="1"/>
    <col min="11024" max="11024" width="13.75" style="8" customWidth="1"/>
    <col min="11025" max="11025" width="6.375" style="8" customWidth="1"/>
    <col min="11026" max="11026" width="21.75" style="8" customWidth="1"/>
    <col min="11027" max="11027" width="17" style="8" customWidth="1"/>
    <col min="11028" max="11028" width="15.625" style="8" customWidth="1"/>
    <col min="11029" max="11264" width="9" style="8"/>
    <col min="11265" max="11265" width="12.125" style="8" customWidth="1"/>
    <col min="11266" max="11267" width="9" style="8"/>
    <col min="11268" max="11268" width="2.625" style="8" customWidth="1"/>
    <col min="11269" max="11269" width="5.125" style="8" customWidth="1"/>
    <col min="11270" max="11270" width="12.375" style="8" customWidth="1"/>
    <col min="11271" max="11271" width="12.625" style="8" customWidth="1"/>
    <col min="11272" max="11272" width="40.5" style="8" customWidth="1"/>
    <col min="11273" max="11273" width="8.75" style="8" customWidth="1"/>
    <col min="11274" max="11275" width="9.875" style="8" bestFit="1" customWidth="1"/>
    <col min="11276" max="11276" width="5.75" style="8" customWidth="1"/>
    <col min="11277" max="11277" width="44.75" style="8" customWidth="1"/>
    <col min="11278" max="11278" width="45.5" style="8" customWidth="1"/>
    <col min="11279" max="11279" width="6.625" style="8" customWidth="1"/>
    <col min="11280" max="11280" width="13.75" style="8" customWidth="1"/>
    <col min="11281" max="11281" width="6.375" style="8" customWidth="1"/>
    <col min="11282" max="11282" width="21.75" style="8" customWidth="1"/>
    <col min="11283" max="11283" width="17" style="8" customWidth="1"/>
    <col min="11284" max="11284" width="15.625" style="8" customWidth="1"/>
    <col min="11285" max="11520" width="9" style="8"/>
    <col min="11521" max="11521" width="12.125" style="8" customWidth="1"/>
    <col min="11522" max="11523" width="9" style="8"/>
    <col min="11524" max="11524" width="2.625" style="8" customWidth="1"/>
    <col min="11525" max="11525" width="5.125" style="8" customWidth="1"/>
    <col min="11526" max="11526" width="12.375" style="8" customWidth="1"/>
    <col min="11527" max="11527" width="12.625" style="8" customWidth="1"/>
    <col min="11528" max="11528" width="40.5" style="8" customWidth="1"/>
    <col min="11529" max="11529" width="8.75" style="8" customWidth="1"/>
    <col min="11530" max="11531" width="9.875" style="8" bestFit="1" customWidth="1"/>
    <col min="11532" max="11532" width="5.75" style="8" customWidth="1"/>
    <col min="11533" max="11533" width="44.75" style="8" customWidth="1"/>
    <col min="11534" max="11534" width="45.5" style="8" customWidth="1"/>
    <col min="11535" max="11535" width="6.625" style="8" customWidth="1"/>
    <col min="11536" max="11536" width="13.75" style="8" customWidth="1"/>
    <col min="11537" max="11537" width="6.375" style="8" customWidth="1"/>
    <col min="11538" max="11538" width="21.75" style="8" customWidth="1"/>
    <col min="11539" max="11539" width="17" style="8" customWidth="1"/>
    <col min="11540" max="11540" width="15.625" style="8" customWidth="1"/>
    <col min="11541" max="11776" width="9" style="8"/>
    <col min="11777" max="11777" width="12.125" style="8" customWidth="1"/>
    <col min="11778" max="11779" width="9" style="8"/>
    <col min="11780" max="11780" width="2.625" style="8" customWidth="1"/>
    <col min="11781" max="11781" width="5.125" style="8" customWidth="1"/>
    <col min="11782" max="11782" width="12.375" style="8" customWidth="1"/>
    <col min="11783" max="11783" width="12.625" style="8" customWidth="1"/>
    <col min="11784" max="11784" width="40.5" style="8" customWidth="1"/>
    <col min="11785" max="11785" width="8.75" style="8" customWidth="1"/>
    <col min="11786" max="11787" width="9.875" style="8" bestFit="1" customWidth="1"/>
    <col min="11788" max="11788" width="5.75" style="8" customWidth="1"/>
    <col min="11789" max="11789" width="44.75" style="8" customWidth="1"/>
    <col min="11790" max="11790" width="45.5" style="8" customWidth="1"/>
    <col min="11791" max="11791" width="6.625" style="8" customWidth="1"/>
    <col min="11792" max="11792" width="13.75" style="8" customWidth="1"/>
    <col min="11793" max="11793" width="6.375" style="8" customWidth="1"/>
    <col min="11794" max="11794" width="21.75" style="8" customWidth="1"/>
    <col min="11795" max="11795" width="17" style="8" customWidth="1"/>
    <col min="11796" max="11796" width="15.625" style="8" customWidth="1"/>
    <col min="11797" max="12032" width="9" style="8"/>
    <col min="12033" max="12033" width="12.125" style="8" customWidth="1"/>
    <col min="12034" max="12035" width="9" style="8"/>
    <col min="12036" max="12036" width="2.625" style="8" customWidth="1"/>
    <col min="12037" max="12037" width="5.125" style="8" customWidth="1"/>
    <col min="12038" max="12038" width="12.375" style="8" customWidth="1"/>
    <col min="12039" max="12039" width="12.625" style="8" customWidth="1"/>
    <col min="12040" max="12040" width="40.5" style="8" customWidth="1"/>
    <col min="12041" max="12041" width="8.75" style="8" customWidth="1"/>
    <col min="12042" max="12043" width="9.875" style="8" bestFit="1" customWidth="1"/>
    <col min="12044" max="12044" width="5.75" style="8" customWidth="1"/>
    <col min="12045" max="12045" width="44.75" style="8" customWidth="1"/>
    <col min="12046" max="12046" width="45.5" style="8" customWidth="1"/>
    <col min="12047" max="12047" width="6.625" style="8" customWidth="1"/>
    <col min="12048" max="12048" width="13.75" style="8" customWidth="1"/>
    <col min="12049" max="12049" width="6.375" style="8" customWidth="1"/>
    <col min="12050" max="12050" width="21.75" style="8" customWidth="1"/>
    <col min="12051" max="12051" width="17" style="8" customWidth="1"/>
    <col min="12052" max="12052" width="15.625" style="8" customWidth="1"/>
    <col min="12053" max="12288" width="9" style="8"/>
    <col min="12289" max="12289" width="12.125" style="8" customWidth="1"/>
    <col min="12290" max="12291" width="9" style="8"/>
    <col min="12292" max="12292" width="2.625" style="8" customWidth="1"/>
    <col min="12293" max="12293" width="5.125" style="8" customWidth="1"/>
    <col min="12294" max="12294" width="12.375" style="8" customWidth="1"/>
    <col min="12295" max="12295" width="12.625" style="8" customWidth="1"/>
    <col min="12296" max="12296" width="40.5" style="8" customWidth="1"/>
    <col min="12297" max="12297" width="8.75" style="8" customWidth="1"/>
    <col min="12298" max="12299" width="9.875" style="8" bestFit="1" customWidth="1"/>
    <col min="12300" max="12300" width="5.75" style="8" customWidth="1"/>
    <col min="12301" max="12301" width="44.75" style="8" customWidth="1"/>
    <col min="12302" max="12302" width="45.5" style="8" customWidth="1"/>
    <col min="12303" max="12303" width="6.625" style="8" customWidth="1"/>
    <col min="12304" max="12304" width="13.75" style="8" customWidth="1"/>
    <col min="12305" max="12305" width="6.375" style="8" customWidth="1"/>
    <col min="12306" max="12306" width="21.75" style="8" customWidth="1"/>
    <col min="12307" max="12307" width="17" style="8" customWidth="1"/>
    <col min="12308" max="12308" width="15.625" style="8" customWidth="1"/>
    <col min="12309" max="12544" width="9" style="8"/>
    <col min="12545" max="12545" width="12.125" style="8" customWidth="1"/>
    <col min="12546" max="12547" width="9" style="8"/>
    <col min="12548" max="12548" width="2.625" style="8" customWidth="1"/>
    <col min="12549" max="12549" width="5.125" style="8" customWidth="1"/>
    <col min="12550" max="12550" width="12.375" style="8" customWidth="1"/>
    <col min="12551" max="12551" width="12.625" style="8" customWidth="1"/>
    <col min="12552" max="12552" width="40.5" style="8" customWidth="1"/>
    <col min="12553" max="12553" width="8.75" style="8" customWidth="1"/>
    <col min="12554" max="12555" width="9.875" style="8" bestFit="1" customWidth="1"/>
    <col min="12556" max="12556" width="5.75" style="8" customWidth="1"/>
    <col min="12557" max="12557" width="44.75" style="8" customWidth="1"/>
    <col min="12558" max="12558" width="45.5" style="8" customWidth="1"/>
    <col min="12559" max="12559" width="6.625" style="8" customWidth="1"/>
    <col min="12560" max="12560" width="13.75" style="8" customWidth="1"/>
    <col min="12561" max="12561" width="6.375" style="8" customWidth="1"/>
    <col min="12562" max="12562" width="21.75" style="8" customWidth="1"/>
    <col min="12563" max="12563" width="17" style="8" customWidth="1"/>
    <col min="12564" max="12564" width="15.625" style="8" customWidth="1"/>
    <col min="12565" max="12800" width="9" style="8"/>
    <col min="12801" max="12801" width="12.125" style="8" customWidth="1"/>
    <col min="12802" max="12803" width="9" style="8"/>
    <col min="12804" max="12804" width="2.625" style="8" customWidth="1"/>
    <col min="12805" max="12805" width="5.125" style="8" customWidth="1"/>
    <col min="12806" max="12806" width="12.375" style="8" customWidth="1"/>
    <col min="12807" max="12807" width="12.625" style="8" customWidth="1"/>
    <col min="12808" max="12808" width="40.5" style="8" customWidth="1"/>
    <col min="12809" max="12809" width="8.75" style="8" customWidth="1"/>
    <col min="12810" max="12811" width="9.875" style="8" bestFit="1" customWidth="1"/>
    <col min="12812" max="12812" width="5.75" style="8" customWidth="1"/>
    <col min="12813" max="12813" width="44.75" style="8" customWidth="1"/>
    <col min="12814" max="12814" width="45.5" style="8" customWidth="1"/>
    <col min="12815" max="12815" width="6.625" style="8" customWidth="1"/>
    <col min="12816" max="12816" width="13.75" style="8" customWidth="1"/>
    <col min="12817" max="12817" width="6.375" style="8" customWidth="1"/>
    <col min="12818" max="12818" width="21.75" style="8" customWidth="1"/>
    <col min="12819" max="12819" width="17" style="8" customWidth="1"/>
    <col min="12820" max="12820" width="15.625" style="8" customWidth="1"/>
    <col min="12821" max="13056" width="9" style="8"/>
    <col min="13057" max="13057" width="12.125" style="8" customWidth="1"/>
    <col min="13058" max="13059" width="9" style="8"/>
    <col min="13060" max="13060" width="2.625" style="8" customWidth="1"/>
    <col min="13061" max="13061" width="5.125" style="8" customWidth="1"/>
    <col min="13062" max="13062" width="12.375" style="8" customWidth="1"/>
    <col min="13063" max="13063" width="12.625" style="8" customWidth="1"/>
    <col min="13064" max="13064" width="40.5" style="8" customWidth="1"/>
    <col min="13065" max="13065" width="8.75" style="8" customWidth="1"/>
    <col min="13066" max="13067" width="9.875" style="8" bestFit="1" customWidth="1"/>
    <col min="13068" max="13068" width="5.75" style="8" customWidth="1"/>
    <col min="13069" max="13069" width="44.75" style="8" customWidth="1"/>
    <col min="13070" max="13070" width="45.5" style="8" customWidth="1"/>
    <col min="13071" max="13071" width="6.625" style="8" customWidth="1"/>
    <col min="13072" max="13072" width="13.75" style="8" customWidth="1"/>
    <col min="13073" max="13073" width="6.375" style="8" customWidth="1"/>
    <col min="13074" max="13074" width="21.75" style="8" customWidth="1"/>
    <col min="13075" max="13075" width="17" style="8" customWidth="1"/>
    <col min="13076" max="13076" width="15.625" style="8" customWidth="1"/>
    <col min="13077" max="13312" width="9" style="8"/>
    <col min="13313" max="13313" width="12.125" style="8" customWidth="1"/>
    <col min="13314" max="13315" width="9" style="8"/>
    <col min="13316" max="13316" width="2.625" style="8" customWidth="1"/>
    <col min="13317" max="13317" width="5.125" style="8" customWidth="1"/>
    <col min="13318" max="13318" width="12.375" style="8" customWidth="1"/>
    <col min="13319" max="13319" width="12.625" style="8" customWidth="1"/>
    <col min="13320" max="13320" width="40.5" style="8" customWidth="1"/>
    <col min="13321" max="13321" width="8.75" style="8" customWidth="1"/>
    <col min="13322" max="13323" width="9.875" style="8" bestFit="1" customWidth="1"/>
    <col min="13324" max="13324" width="5.75" style="8" customWidth="1"/>
    <col min="13325" max="13325" width="44.75" style="8" customWidth="1"/>
    <col min="13326" max="13326" width="45.5" style="8" customWidth="1"/>
    <col min="13327" max="13327" width="6.625" style="8" customWidth="1"/>
    <col min="13328" max="13328" width="13.75" style="8" customWidth="1"/>
    <col min="13329" max="13329" width="6.375" style="8" customWidth="1"/>
    <col min="13330" max="13330" width="21.75" style="8" customWidth="1"/>
    <col min="13331" max="13331" width="17" style="8" customWidth="1"/>
    <col min="13332" max="13332" width="15.625" style="8" customWidth="1"/>
    <col min="13333" max="13568" width="9" style="8"/>
    <col min="13569" max="13569" width="12.125" style="8" customWidth="1"/>
    <col min="13570" max="13571" width="9" style="8"/>
    <col min="13572" max="13572" width="2.625" style="8" customWidth="1"/>
    <col min="13573" max="13573" width="5.125" style="8" customWidth="1"/>
    <col min="13574" max="13574" width="12.375" style="8" customWidth="1"/>
    <col min="13575" max="13575" width="12.625" style="8" customWidth="1"/>
    <col min="13576" max="13576" width="40.5" style="8" customWidth="1"/>
    <col min="13577" max="13577" width="8.75" style="8" customWidth="1"/>
    <col min="13578" max="13579" width="9.875" style="8" bestFit="1" customWidth="1"/>
    <col min="13580" max="13580" width="5.75" style="8" customWidth="1"/>
    <col min="13581" max="13581" width="44.75" style="8" customWidth="1"/>
    <col min="13582" max="13582" width="45.5" style="8" customWidth="1"/>
    <col min="13583" max="13583" width="6.625" style="8" customWidth="1"/>
    <col min="13584" max="13584" width="13.75" style="8" customWidth="1"/>
    <col min="13585" max="13585" width="6.375" style="8" customWidth="1"/>
    <col min="13586" max="13586" width="21.75" style="8" customWidth="1"/>
    <col min="13587" max="13587" width="17" style="8" customWidth="1"/>
    <col min="13588" max="13588" width="15.625" style="8" customWidth="1"/>
    <col min="13589" max="13824" width="9" style="8"/>
    <col min="13825" max="13825" width="12.125" style="8" customWidth="1"/>
    <col min="13826" max="13827" width="9" style="8"/>
    <col min="13828" max="13828" width="2.625" style="8" customWidth="1"/>
    <col min="13829" max="13829" width="5.125" style="8" customWidth="1"/>
    <col min="13830" max="13830" width="12.375" style="8" customWidth="1"/>
    <col min="13831" max="13831" width="12.625" style="8" customWidth="1"/>
    <col min="13832" max="13832" width="40.5" style="8" customWidth="1"/>
    <col min="13833" max="13833" width="8.75" style="8" customWidth="1"/>
    <col min="13834" max="13835" width="9.875" style="8" bestFit="1" customWidth="1"/>
    <col min="13836" max="13836" width="5.75" style="8" customWidth="1"/>
    <col min="13837" max="13837" width="44.75" style="8" customWidth="1"/>
    <col min="13838" max="13838" width="45.5" style="8" customWidth="1"/>
    <col min="13839" max="13839" width="6.625" style="8" customWidth="1"/>
    <col min="13840" max="13840" width="13.75" style="8" customWidth="1"/>
    <col min="13841" max="13841" width="6.375" style="8" customWidth="1"/>
    <col min="13842" max="13842" width="21.75" style="8" customWidth="1"/>
    <col min="13843" max="13843" width="17" style="8" customWidth="1"/>
    <col min="13844" max="13844" width="15.625" style="8" customWidth="1"/>
    <col min="13845" max="14080" width="9" style="8"/>
    <col min="14081" max="14081" width="12.125" style="8" customWidth="1"/>
    <col min="14082" max="14083" width="9" style="8"/>
    <col min="14084" max="14084" width="2.625" style="8" customWidth="1"/>
    <col min="14085" max="14085" width="5.125" style="8" customWidth="1"/>
    <col min="14086" max="14086" width="12.375" style="8" customWidth="1"/>
    <col min="14087" max="14087" width="12.625" style="8" customWidth="1"/>
    <col min="14088" max="14088" width="40.5" style="8" customWidth="1"/>
    <col min="14089" max="14089" width="8.75" style="8" customWidth="1"/>
    <col min="14090" max="14091" width="9.875" style="8" bestFit="1" customWidth="1"/>
    <col min="14092" max="14092" width="5.75" style="8" customWidth="1"/>
    <col min="14093" max="14093" width="44.75" style="8" customWidth="1"/>
    <col min="14094" max="14094" width="45.5" style="8" customWidth="1"/>
    <col min="14095" max="14095" width="6.625" style="8" customWidth="1"/>
    <col min="14096" max="14096" width="13.75" style="8" customWidth="1"/>
    <col min="14097" max="14097" width="6.375" style="8" customWidth="1"/>
    <col min="14098" max="14098" width="21.75" style="8" customWidth="1"/>
    <col min="14099" max="14099" width="17" style="8" customWidth="1"/>
    <col min="14100" max="14100" width="15.625" style="8" customWidth="1"/>
    <col min="14101" max="14336" width="9" style="8"/>
    <col min="14337" max="14337" width="12.125" style="8" customWidth="1"/>
    <col min="14338" max="14339" width="9" style="8"/>
    <col min="14340" max="14340" width="2.625" style="8" customWidth="1"/>
    <col min="14341" max="14341" width="5.125" style="8" customWidth="1"/>
    <col min="14342" max="14342" width="12.375" style="8" customWidth="1"/>
    <col min="14343" max="14343" width="12.625" style="8" customWidth="1"/>
    <col min="14344" max="14344" width="40.5" style="8" customWidth="1"/>
    <col min="14345" max="14345" width="8.75" style="8" customWidth="1"/>
    <col min="14346" max="14347" width="9.875" style="8" bestFit="1" customWidth="1"/>
    <col min="14348" max="14348" width="5.75" style="8" customWidth="1"/>
    <col min="14349" max="14349" width="44.75" style="8" customWidth="1"/>
    <col min="14350" max="14350" width="45.5" style="8" customWidth="1"/>
    <col min="14351" max="14351" width="6.625" style="8" customWidth="1"/>
    <col min="14352" max="14352" width="13.75" style="8" customWidth="1"/>
    <col min="14353" max="14353" width="6.375" style="8" customWidth="1"/>
    <col min="14354" max="14354" width="21.75" style="8" customWidth="1"/>
    <col min="14355" max="14355" width="17" style="8" customWidth="1"/>
    <col min="14356" max="14356" width="15.625" style="8" customWidth="1"/>
    <col min="14357" max="14592" width="9" style="8"/>
    <col min="14593" max="14593" width="12.125" style="8" customWidth="1"/>
    <col min="14594" max="14595" width="9" style="8"/>
    <col min="14596" max="14596" width="2.625" style="8" customWidth="1"/>
    <col min="14597" max="14597" width="5.125" style="8" customWidth="1"/>
    <col min="14598" max="14598" width="12.375" style="8" customWidth="1"/>
    <col min="14599" max="14599" width="12.625" style="8" customWidth="1"/>
    <col min="14600" max="14600" width="40.5" style="8" customWidth="1"/>
    <col min="14601" max="14601" width="8.75" style="8" customWidth="1"/>
    <col min="14602" max="14603" width="9.875" style="8" bestFit="1" customWidth="1"/>
    <col min="14604" max="14604" width="5.75" style="8" customWidth="1"/>
    <col min="14605" max="14605" width="44.75" style="8" customWidth="1"/>
    <col min="14606" max="14606" width="45.5" style="8" customWidth="1"/>
    <col min="14607" max="14607" width="6.625" style="8" customWidth="1"/>
    <col min="14608" max="14608" width="13.75" style="8" customWidth="1"/>
    <col min="14609" max="14609" width="6.375" style="8" customWidth="1"/>
    <col min="14610" max="14610" width="21.75" style="8" customWidth="1"/>
    <col min="14611" max="14611" width="17" style="8" customWidth="1"/>
    <col min="14612" max="14612" width="15.625" style="8" customWidth="1"/>
    <col min="14613" max="14848" width="9" style="8"/>
    <col min="14849" max="14849" width="12.125" style="8" customWidth="1"/>
    <col min="14850" max="14851" width="9" style="8"/>
    <col min="14852" max="14852" width="2.625" style="8" customWidth="1"/>
    <col min="14853" max="14853" width="5.125" style="8" customWidth="1"/>
    <col min="14854" max="14854" width="12.375" style="8" customWidth="1"/>
    <col min="14855" max="14855" width="12.625" style="8" customWidth="1"/>
    <col min="14856" max="14856" width="40.5" style="8" customWidth="1"/>
    <col min="14857" max="14857" width="8.75" style="8" customWidth="1"/>
    <col min="14858" max="14859" width="9.875" style="8" bestFit="1" customWidth="1"/>
    <col min="14860" max="14860" width="5.75" style="8" customWidth="1"/>
    <col min="14861" max="14861" width="44.75" style="8" customWidth="1"/>
    <col min="14862" max="14862" width="45.5" style="8" customWidth="1"/>
    <col min="14863" max="14863" width="6.625" style="8" customWidth="1"/>
    <col min="14864" max="14864" width="13.75" style="8" customWidth="1"/>
    <col min="14865" max="14865" width="6.375" style="8" customWidth="1"/>
    <col min="14866" max="14866" width="21.75" style="8" customWidth="1"/>
    <col min="14867" max="14867" width="17" style="8" customWidth="1"/>
    <col min="14868" max="14868" width="15.625" style="8" customWidth="1"/>
    <col min="14869" max="15104" width="9" style="8"/>
    <col min="15105" max="15105" width="12.125" style="8" customWidth="1"/>
    <col min="15106" max="15107" width="9" style="8"/>
    <col min="15108" max="15108" width="2.625" style="8" customWidth="1"/>
    <col min="15109" max="15109" width="5.125" style="8" customWidth="1"/>
    <col min="15110" max="15110" width="12.375" style="8" customWidth="1"/>
    <col min="15111" max="15111" width="12.625" style="8" customWidth="1"/>
    <col min="15112" max="15112" width="40.5" style="8" customWidth="1"/>
    <col min="15113" max="15113" width="8.75" style="8" customWidth="1"/>
    <col min="15114" max="15115" width="9.875" style="8" bestFit="1" customWidth="1"/>
    <col min="15116" max="15116" width="5.75" style="8" customWidth="1"/>
    <col min="15117" max="15117" width="44.75" style="8" customWidth="1"/>
    <col min="15118" max="15118" width="45.5" style="8" customWidth="1"/>
    <col min="15119" max="15119" width="6.625" style="8" customWidth="1"/>
    <col min="15120" max="15120" width="13.75" style="8" customWidth="1"/>
    <col min="15121" max="15121" width="6.375" style="8" customWidth="1"/>
    <col min="15122" max="15122" width="21.75" style="8" customWidth="1"/>
    <col min="15123" max="15123" width="17" style="8" customWidth="1"/>
    <col min="15124" max="15124" width="15.625" style="8" customWidth="1"/>
    <col min="15125" max="15360" width="9" style="8"/>
    <col min="15361" max="15361" width="12.125" style="8" customWidth="1"/>
    <col min="15362" max="15363" width="9" style="8"/>
    <col min="15364" max="15364" width="2.625" style="8" customWidth="1"/>
    <col min="15365" max="15365" width="5.125" style="8" customWidth="1"/>
    <col min="15366" max="15366" width="12.375" style="8" customWidth="1"/>
    <col min="15367" max="15367" width="12.625" style="8" customWidth="1"/>
    <col min="15368" max="15368" width="40.5" style="8" customWidth="1"/>
    <col min="15369" max="15369" width="8.75" style="8" customWidth="1"/>
    <col min="15370" max="15371" width="9.875" style="8" bestFit="1" customWidth="1"/>
    <col min="15372" max="15372" width="5.75" style="8" customWidth="1"/>
    <col min="15373" max="15373" width="44.75" style="8" customWidth="1"/>
    <col min="15374" max="15374" width="45.5" style="8" customWidth="1"/>
    <col min="15375" max="15375" width="6.625" style="8" customWidth="1"/>
    <col min="15376" max="15376" width="13.75" style="8" customWidth="1"/>
    <col min="15377" max="15377" width="6.375" style="8" customWidth="1"/>
    <col min="15378" max="15378" width="21.75" style="8" customWidth="1"/>
    <col min="15379" max="15379" width="17" style="8" customWidth="1"/>
    <col min="15380" max="15380" width="15.625" style="8" customWidth="1"/>
    <col min="15381" max="15616" width="9" style="8"/>
    <col min="15617" max="15617" width="12.125" style="8" customWidth="1"/>
    <col min="15618" max="15619" width="9" style="8"/>
    <col min="15620" max="15620" width="2.625" style="8" customWidth="1"/>
    <col min="15621" max="15621" width="5.125" style="8" customWidth="1"/>
    <col min="15622" max="15622" width="12.375" style="8" customWidth="1"/>
    <col min="15623" max="15623" width="12.625" style="8" customWidth="1"/>
    <col min="15624" max="15624" width="40.5" style="8" customWidth="1"/>
    <col min="15625" max="15625" width="8.75" style="8" customWidth="1"/>
    <col min="15626" max="15627" width="9.875" style="8" bestFit="1" customWidth="1"/>
    <col min="15628" max="15628" width="5.75" style="8" customWidth="1"/>
    <col min="15629" max="15629" width="44.75" style="8" customWidth="1"/>
    <col min="15630" max="15630" width="45.5" style="8" customWidth="1"/>
    <col min="15631" max="15631" width="6.625" style="8" customWidth="1"/>
    <col min="15632" max="15632" width="13.75" style="8" customWidth="1"/>
    <col min="15633" max="15633" width="6.375" style="8" customWidth="1"/>
    <col min="15634" max="15634" width="21.75" style="8" customWidth="1"/>
    <col min="15635" max="15635" width="17" style="8" customWidth="1"/>
    <col min="15636" max="15636" width="15.625" style="8" customWidth="1"/>
    <col min="15637" max="15872" width="9" style="8"/>
    <col min="15873" max="15873" width="12.125" style="8" customWidth="1"/>
    <col min="15874" max="15875" width="9" style="8"/>
    <col min="15876" max="15876" width="2.625" style="8" customWidth="1"/>
    <col min="15877" max="15877" width="5.125" style="8" customWidth="1"/>
    <col min="15878" max="15878" width="12.375" style="8" customWidth="1"/>
    <col min="15879" max="15879" width="12.625" style="8" customWidth="1"/>
    <col min="15880" max="15880" width="40.5" style="8" customWidth="1"/>
    <col min="15881" max="15881" width="8.75" style="8" customWidth="1"/>
    <col min="15882" max="15883" width="9.875" style="8" bestFit="1" customWidth="1"/>
    <col min="15884" max="15884" width="5.75" style="8" customWidth="1"/>
    <col min="15885" max="15885" width="44.75" style="8" customWidth="1"/>
    <col min="15886" max="15886" width="45.5" style="8" customWidth="1"/>
    <col min="15887" max="15887" width="6.625" style="8" customWidth="1"/>
    <col min="15888" max="15888" width="13.75" style="8" customWidth="1"/>
    <col min="15889" max="15889" width="6.375" style="8" customWidth="1"/>
    <col min="15890" max="15890" width="21.75" style="8" customWidth="1"/>
    <col min="15891" max="15891" width="17" style="8" customWidth="1"/>
    <col min="15892" max="15892" width="15.625" style="8" customWidth="1"/>
    <col min="15893" max="16128" width="9" style="8"/>
    <col min="16129" max="16129" width="12.125" style="8" customWidth="1"/>
    <col min="16130" max="16131" width="9" style="8"/>
    <col min="16132" max="16132" width="2.625" style="8" customWidth="1"/>
    <col min="16133" max="16133" width="5.125" style="8" customWidth="1"/>
    <col min="16134" max="16134" width="12.375" style="8" customWidth="1"/>
    <col min="16135" max="16135" width="12.625" style="8" customWidth="1"/>
    <col min="16136" max="16136" width="40.5" style="8" customWidth="1"/>
    <col min="16137" max="16137" width="8.75" style="8" customWidth="1"/>
    <col min="16138" max="16139" width="9.875" style="8" bestFit="1" customWidth="1"/>
    <col min="16140" max="16140" width="5.75" style="8" customWidth="1"/>
    <col min="16141" max="16141" width="44.75" style="8" customWidth="1"/>
    <col min="16142" max="16142" width="45.5" style="8" customWidth="1"/>
    <col min="16143" max="16143" width="6.625" style="8" customWidth="1"/>
    <col min="16144" max="16144" width="13.75" style="8" customWidth="1"/>
    <col min="16145" max="16145" width="6.375" style="8" customWidth="1"/>
    <col min="16146" max="16146" width="21.75" style="8" customWidth="1"/>
    <col min="16147" max="16147" width="17" style="8" customWidth="1"/>
    <col min="16148" max="16148" width="15.625" style="8" customWidth="1"/>
    <col min="16149" max="16384" width="9" style="8"/>
  </cols>
  <sheetData>
    <row r="2" spans="1:20" ht="20.100000000000001" customHeight="1">
      <c r="E2" s="1" t="s">
        <v>0</v>
      </c>
      <c r="F2" s="1"/>
      <c r="G2" s="1"/>
      <c r="H2" s="98" t="s">
        <v>9273</v>
      </c>
      <c r="J2" s="4" t="s">
        <v>2</v>
      </c>
      <c r="K2" s="5"/>
      <c r="L2" s="6"/>
      <c r="M2" s="7">
        <f>SUM(K:K)</f>
        <v>341907</v>
      </c>
    </row>
    <row r="3" spans="1:20" ht="20.100000000000001" customHeight="1">
      <c r="E3" s="1" t="s">
        <v>3</v>
      </c>
      <c r="F3" s="1"/>
      <c r="G3" s="1"/>
      <c r="H3" s="98" t="s">
        <v>2536</v>
      </c>
    </row>
    <row r="4" spans="1:20" ht="20.100000000000001" customHeight="1">
      <c r="E4" s="1" t="s">
        <v>5</v>
      </c>
      <c r="F4" s="1"/>
      <c r="G4" s="1"/>
      <c r="H4" s="98" t="s">
        <v>9264</v>
      </c>
      <c r="M4" s="8">
        <v>381901</v>
      </c>
    </row>
    <row r="5" spans="1:20" ht="20.100000000000001" customHeight="1">
      <c r="E5" s="1" t="s">
        <v>6</v>
      </c>
      <c r="F5" s="1"/>
      <c r="G5" s="1"/>
      <c r="H5" s="102">
        <v>44111</v>
      </c>
      <c r="K5" s="2399"/>
      <c r="M5" s="2400" t="s">
        <v>1917</v>
      </c>
    </row>
    <row r="6" spans="1:20" ht="20.100000000000001" customHeight="1">
      <c r="E6" s="1" t="s">
        <v>7</v>
      </c>
      <c r="F6" s="1"/>
      <c r="G6" s="1"/>
      <c r="H6" s="102">
        <v>44113</v>
      </c>
      <c r="K6" s="1519"/>
      <c r="M6" s="1259" t="s">
        <v>4944</v>
      </c>
    </row>
    <row r="8" spans="1:20" s="9" customFormat="1" ht="19.5" customHeight="1">
      <c r="A8" s="2401" t="s">
        <v>9274</v>
      </c>
      <c r="B8" s="2402" t="s">
        <v>9275</v>
      </c>
      <c r="C8" s="2402" t="s">
        <v>9276</v>
      </c>
      <c r="D8" s="22"/>
      <c r="E8" s="21" t="s">
        <v>8</v>
      </c>
      <c r="F8" s="21" t="s">
        <v>9</v>
      </c>
      <c r="G8" s="21" t="s">
        <v>10</v>
      </c>
      <c r="H8" s="22" t="s">
        <v>11</v>
      </c>
      <c r="I8" s="22" t="s">
        <v>12</v>
      </c>
      <c r="J8" s="22" t="s">
        <v>13</v>
      </c>
      <c r="K8" s="167" t="s">
        <v>14</v>
      </c>
      <c r="L8" s="167" t="s">
        <v>15</v>
      </c>
      <c r="M8" s="22" t="s">
        <v>16</v>
      </c>
      <c r="N8" s="22" t="s">
        <v>17</v>
      </c>
      <c r="O8" s="22" t="s">
        <v>18</v>
      </c>
      <c r="P8" s="25" t="s">
        <v>19</v>
      </c>
      <c r="Q8" s="21" t="s">
        <v>20</v>
      </c>
      <c r="R8" s="22" t="s">
        <v>21</v>
      </c>
      <c r="S8" s="25" t="s">
        <v>22</v>
      </c>
      <c r="T8" s="106" t="s">
        <v>23</v>
      </c>
    </row>
    <row r="9" spans="1:20" s="9" customFormat="1" ht="19.5" customHeight="1">
      <c r="A9" s="22"/>
      <c r="B9" s="22"/>
      <c r="C9" s="22"/>
      <c r="D9" s="22"/>
      <c r="E9" s="1148"/>
      <c r="F9" s="21"/>
      <c r="G9" s="21"/>
      <c r="H9" s="173"/>
      <c r="I9" s="24"/>
      <c r="J9" s="36"/>
      <c r="K9" s="36"/>
      <c r="L9" s="309"/>
      <c r="M9" s="175"/>
      <c r="N9" s="22"/>
      <c r="O9" s="22"/>
      <c r="P9" s="25"/>
      <c r="Q9" s="21"/>
      <c r="R9" s="22"/>
      <c r="S9" s="25"/>
      <c r="T9" s="106"/>
    </row>
    <row r="10" spans="1:20" s="9" customFormat="1" ht="19.5" customHeight="1">
      <c r="A10" s="22"/>
      <c r="B10" s="22"/>
      <c r="C10" s="22"/>
      <c r="D10" s="22"/>
      <c r="E10" s="296" t="s">
        <v>9277</v>
      </c>
      <c r="F10" s="297"/>
      <c r="G10" s="297"/>
      <c r="H10" s="298"/>
      <c r="I10" s="36"/>
      <c r="J10" s="36"/>
      <c r="K10" s="36"/>
      <c r="L10" s="309"/>
      <c r="M10" s="185"/>
      <c r="N10" s="22"/>
      <c r="O10" s="22"/>
      <c r="P10" s="25"/>
      <c r="Q10" s="21"/>
      <c r="R10" s="22"/>
      <c r="S10" s="25"/>
      <c r="T10" s="106"/>
    </row>
    <row r="11" spans="1:20" s="9" customFormat="1" ht="19.5" customHeight="1">
      <c r="A11" s="22" t="s">
        <v>9278</v>
      </c>
      <c r="B11" s="31">
        <f>+I11*C11</f>
        <v>0.32</v>
      </c>
      <c r="C11" s="31">
        <v>0.16</v>
      </c>
      <c r="D11" s="22"/>
      <c r="E11" s="2403">
        <v>1</v>
      </c>
      <c r="F11" s="2404" t="s">
        <v>550</v>
      </c>
      <c r="G11" s="2404" t="s">
        <v>550</v>
      </c>
      <c r="H11" s="2405" t="s">
        <v>9279</v>
      </c>
      <c r="I11" s="2034">
        <v>2</v>
      </c>
      <c r="J11" s="2406">
        <v>580</v>
      </c>
      <c r="K11" s="36">
        <f>I11*J11</f>
        <v>1160</v>
      </c>
      <c r="L11" s="308"/>
      <c r="M11" s="301" t="s">
        <v>9279</v>
      </c>
      <c r="N11" s="22" t="s">
        <v>9280</v>
      </c>
      <c r="O11" s="22"/>
      <c r="P11" s="25">
        <v>44091</v>
      </c>
      <c r="Q11" s="21"/>
      <c r="R11" s="32">
        <v>44111</v>
      </c>
      <c r="S11" s="25">
        <v>44111</v>
      </c>
      <c r="T11" s="26">
        <v>44111</v>
      </c>
    </row>
    <row r="12" spans="1:20" s="9" customFormat="1" ht="19.5" customHeight="1">
      <c r="A12" s="22"/>
      <c r="B12" s="22"/>
      <c r="C12" s="22"/>
      <c r="D12" s="22"/>
      <c r="E12" s="2403">
        <f>+E11+1</f>
        <v>2</v>
      </c>
      <c r="F12" s="2098" t="s">
        <v>550</v>
      </c>
      <c r="G12" s="2098" t="s">
        <v>550</v>
      </c>
      <c r="H12" s="2407" t="s">
        <v>9281</v>
      </c>
      <c r="I12" s="2408">
        <v>1</v>
      </c>
      <c r="J12" s="343">
        <v>1300</v>
      </c>
      <c r="K12" s="36">
        <f>I12*J12</f>
        <v>1300</v>
      </c>
      <c r="L12" s="309"/>
      <c r="M12" s="173" t="s">
        <v>9281</v>
      </c>
      <c r="N12" s="22"/>
      <c r="O12" s="22"/>
      <c r="P12" s="25">
        <v>44091</v>
      </c>
      <c r="Q12" s="21"/>
      <c r="R12" s="32">
        <v>44111</v>
      </c>
      <c r="S12" s="25">
        <v>44111</v>
      </c>
      <c r="T12" s="106"/>
    </row>
    <row r="13" spans="1:20" s="9" customFormat="1" ht="19.5" customHeight="1">
      <c r="A13" s="22"/>
      <c r="B13" s="22"/>
      <c r="C13" s="22"/>
      <c r="D13" s="22"/>
      <c r="E13" s="21"/>
      <c r="F13" s="21"/>
      <c r="G13" s="21"/>
      <c r="H13" s="173"/>
      <c r="I13" s="24"/>
      <c r="J13" s="36"/>
      <c r="K13" s="36"/>
      <c r="L13" s="309"/>
      <c r="M13" s="175"/>
      <c r="N13" s="22"/>
      <c r="O13" s="22"/>
      <c r="P13" s="25"/>
      <c r="Q13" s="21"/>
      <c r="R13" s="22"/>
      <c r="S13" s="25"/>
      <c r="T13" s="106"/>
    </row>
    <row r="14" spans="1:20" s="9" customFormat="1" ht="19.5" customHeight="1">
      <c r="A14" s="22"/>
      <c r="B14" s="22"/>
      <c r="C14" s="22"/>
      <c r="D14" s="22"/>
      <c r="E14" s="21"/>
      <c r="F14" s="21"/>
      <c r="G14" s="21"/>
      <c r="H14" s="173"/>
      <c r="I14" s="24"/>
      <c r="J14" s="36"/>
      <c r="K14" s="36"/>
      <c r="L14" s="309"/>
      <c r="M14" s="175"/>
      <c r="N14" s="22"/>
      <c r="O14" s="22"/>
      <c r="P14" s="25"/>
      <c r="Q14" s="21"/>
      <c r="R14" s="22"/>
      <c r="S14" s="25"/>
      <c r="T14" s="106"/>
    </row>
    <row r="15" spans="1:20" ht="18" customHeight="1">
      <c r="A15" s="31"/>
      <c r="B15" s="31"/>
      <c r="C15" s="31"/>
      <c r="D15" s="31"/>
      <c r="E15" s="296" t="s">
        <v>743</v>
      </c>
      <c r="F15" s="297"/>
      <c r="G15" s="297"/>
      <c r="H15" s="298"/>
      <c r="I15" s="166"/>
      <c r="J15" s="182"/>
      <c r="K15" s="36"/>
      <c r="L15" s="309"/>
      <c r="M15" s="183"/>
      <c r="N15" s="173"/>
      <c r="O15" s="185"/>
      <c r="P15" s="25"/>
      <c r="Q15" s="106"/>
      <c r="R15" s="186"/>
      <c r="S15" s="25"/>
      <c r="T15" s="26"/>
    </row>
    <row r="16" spans="1:20" ht="18" customHeight="1">
      <c r="A16" s="22" t="s">
        <v>9278</v>
      </c>
      <c r="B16" s="31">
        <f>+I16*C16</f>
        <v>0.5</v>
      </c>
      <c r="C16" s="31">
        <v>0.5</v>
      </c>
      <c r="D16" s="31"/>
      <c r="E16" s="378">
        <f>+E12+1</f>
        <v>3</v>
      </c>
      <c r="F16" s="354" t="s">
        <v>522</v>
      </c>
      <c r="G16" s="354" t="s">
        <v>522</v>
      </c>
      <c r="H16" s="1742" t="s">
        <v>9282</v>
      </c>
      <c r="I16" s="2039">
        <v>1</v>
      </c>
      <c r="J16" s="2409">
        <v>14000</v>
      </c>
      <c r="K16" s="36">
        <f t="shared" ref="K16:K34" si="0">I16*J16</f>
        <v>14000</v>
      </c>
      <c r="L16" s="309"/>
      <c r="M16" s="183" t="s">
        <v>9283</v>
      </c>
      <c r="N16" s="166"/>
      <c r="O16" s="185"/>
      <c r="P16" s="25">
        <v>44092</v>
      </c>
      <c r="Q16" s="106"/>
      <c r="R16" s="25">
        <v>44113</v>
      </c>
      <c r="S16" s="25">
        <v>44113</v>
      </c>
      <c r="T16" s="26">
        <v>44112</v>
      </c>
    </row>
    <row r="17" spans="1:20" ht="18" customHeight="1">
      <c r="A17" s="22" t="s">
        <v>9278</v>
      </c>
      <c r="B17" s="31">
        <f t="shared" ref="B17:B34" si="1">+I17*C17</f>
        <v>0.22</v>
      </c>
      <c r="C17" s="31">
        <v>0.22</v>
      </c>
      <c r="D17" s="31"/>
      <c r="E17" s="378">
        <f>+E16+1</f>
        <v>4</v>
      </c>
      <c r="F17" s="354" t="s">
        <v>522</v>
      </c>
      <c r="G17" s="354" t="s">
        <v>522</v>
      </c>
      <c r="H17" s="1742" t="s">
        <v>9284</v>
      </c>
      <c r="I17" s="2039">
        <v>1</v>
      </c>
      <c r="J17" s="2409">
        <v>8500</v>
      </c>
      <c r="K17" s="36">
        <f t="shared" si="0"/>
        <v>8500</v>
      </c>
      <c r="L17" s="309"/>
      <c r="M17" s="183" t="s">
        <v>9285</v>
      </c>
      <c r="N17" s="166"/>
      <c r="O17" s="185"/>
      <c r="P17" s="25">
        <v>44092</v>
      </c>
      <c r="Q17" s="106"/>
      <c r="R17" s="25">
        <v>44113</v>
      </c>
      <c r="S17" s="25">
        <v>44113</v>
      </c>
      <c r="T17" s="26">
        <v>44112</v>
      </c>
    </row>
    <row r="18" spans="1:20" ht="18" customHeight="1">
      <c r="A18" s="22" t="s">
        <v>9278</v>
      </c>
      <c r="B18" s="31">
        <f t="shared" si="1"/>
        <v>0.06</v>
      </c>
      <c r="C18" s="31">
        <v>0.06</v>
      </c>
      <c r="D18" s="31"/>
      <c r="E18" s="378">
        <f>+E17+1</f>
        <v>5</v>
      </c>
      <c r="F18" s="354" t="s">
        <v>522</v>
      </c>
      <c r="G18" s="354" t="s">
        <v>522</v>
      </c>
      <c r="H18" s="1742" t="s">
        <v>9286</v>
      </c>
      <c r="I18" s="2039">
        <v>1</v>
      </c>
      <c r="J18" s="2409">
        <v>7800</v>
      </c>
      <c r="K18" s="36">
        <f t="shared" si="0"/>
        <v>7800</v>
      </c>
      <c r="L18" s="309"/>
      <c r="M18" s="183" t="s">
        <v>9287</v>
      </c>
      <c r="N18" s="166"/>
      <c r="O18" s="185"/>
      <c r="P18" s="25">
        <v>44092</v>
      </c>
      <c r="Q18" s="106"/>
      <c r="R18" s="25">
        <v>44113</v>
      </c>
      <c r="S18" s="25">
        <v>44113</v>
      </c>
      <c r="T18" s="26">
        <v>44112</v>
      </c>
    </row>
    <row r="19" spans="1:20" ht="18" customHeight="1">
      <c r="A19" s="22" t="s">
        <v>9278</v>
      </c>
      <c r="B19" s="31">
        <f t="shared" si="1"/>
        <v>0.05</v>
      </c>
      <c r="C19" s="31">
        <v>0.05</v>
      </c>
      <c r="D19" s="31"/>
      <c r="E19" s="378">
        <f t="shared" ref="E19:E33" si="2">+E18+1</f>
        <v>6</v>
      </c>
      <c r="F19" s="354" t="s">
        <v>522</v>
      </c>
      <c r="G19" s="354" t="s">
        <v>522</v>
      </c>
      <c r="H19" s="1742" t="s">
        <v>9288</v>
      </c>
      <c r="I19" s="2039">
        <v>1</v>
      </c>
      <c r="J19" s="2409">
        <v>4200</v>
      </c>
      <c r="K19" s="36">
        <f t="shared" si="0"/>
        <v>4200</v>
      </c>
      <c r="L19" s="309"/>
      <c r="M19" s="183" t="s">
        <v>9289</v>
      </c>
      <c r="N19" s="166"/>
      <c r="O19" s="185"/>
      <c r="P19" s="25">
        <v>44092</v>
      </c>
      <c r="Q19" s="106"/>
      <c r="R19" s="25">
        <v>44113</v>
      </c>
      <c r="S19" s="25">
        <v>44113</v>
      </c>
      <c r="T19" s="26">
        <v>44112</v>
      </c>
    </row>
    <row r="20" spans="1:20" ht="18" customHeight="1">
      <c r="A20" s="22" t="s">
        <v>9278</v>
      </c>
      <c r="B20" s="31">
        <f t="shared" si="1"/>
        <v>3.5999999999999997E-2</v>
      </c>
      <c r="C20" s="31">
        <v>3.5999999999999997E-2</v>
      </c>
      <c r="D20" s="31"/>
      <c r="E20" s="378">
        <f>+E19+1</f>
        <v>7</v>
      </c>
      <c r="F20" s="354" t="s">
        <v>522</v>
      </c>
      <c r="G20" s="354" t="s">
        <v>522</v>
      </c>
      <c r="H20" s="1742" t="s">
        <v>9290</v>
      </c>
      <c r="I20" s="2039">
        <v>1</v>
      </c>
      <c r="J20" s="2409">
        <v>4500</v>
      </c>
      <c r="K20" s="36">
        <f t="shared" si="0"/>
        <v>4500</v>
      </c>
      <c r="L20" s="309"/>
      <c r="M20" s="183" t="s">
        <v>9291</v>
      </c>
      <c r="N20" s="173"/>
      <c r="O20" s="185"/>
      <c r="P20" s="25">
        <v>44092</v>
      </c>
      <c r="Q20" s="106"/>
      <c r="R20" s="25">
        <v>44113</v>
      </c>
      <c r="S20" s="25">
        <v>44113</v>
      </c>
      <c r="T20" s="26">
        <v>44112</v>
      </c>
    </row>
    <row r="21" spans="1:20" ht="18" customHeight="1">
      <c r="A21" s="22" t="s">
        <v>9278</v>
      </c>
      <c r="B21" s="31">
        <f t="shared" si="1"/>
        <v>0.02</v>
      </c>
      <c r="C21" s="31">
        <v>0.02</v>
      </c>
      <c r="D21" s="31"/>
      <c r="E21" s="378">
        <f t="shared" si="2"/>
        <v>8</v>
      </c>
      <c r="F21" s="354" t="s">
        <v>522</v>
      </c>
      <c r="G21" s="354" t="s">
        <v>522</v>
      </c>
      <c r="H21" s="1742" t="s">
        <v>9292</v>
      </c>
      <c r="I21" s="2039">
        <v>1</v>
      </c>
      <c r="J21" s="2409">
        <v>2800</v>
      </c>
      <c r="K21" s="36">
        <f t="shared" si="0"/>
        <v>2800</v>
      </c>
      <c r="L21" s="309"/>
      <c r="M21" s="183" t="s">
        <v>9293</v>
      </c>
      <c r="N21" s="166"/>
      <c r="O21" s="185"/>
      <c r="P21" s="25">
        <v>44092</v>
      </c>
      <c r="Q21" s="106"/>
      <c r="R21" s="25">
        <v>44113</v>
      </c>
      <c r="S21" s="25">
        <v>44113</v>
      </c>
      <c r="T21" s="26">
        <v>44112</v>
      </c>
    </row>
    <row r="22" spans="1:20" ht="18" customHeight="1">
      <c r="A22" s="22" t="s">
        <v>9278</v>
      </c>
      <c r="B22" s="31">
        <f t="shared" si="1"/>
        <v>0.02</v>
      </c>
      <c r="C22" s="31">
        <v>0.02</v>
      </c>
      <c r="D22" s="31"/>
      <c r="E22" s="378">
        <f t="shared" si="2"/>
        <v>9</v>
      </c>
      <c r="F22" s="354" t="s">
        <v>522</v>
      </c>
      <c r="G22" s="354" t="s">
        <v>522</v>
      </c>
      <c r="H22" s="1742" t="s">
        <v>9294</v>
      </c>
      <c r="I22" s="2039">
        <v>1</v>
      </c>
      <c r="J22" s="2409">
        <v>9800</v>
      </c>
      <c r="K22" s="36">
        <f t="shared" si="0"/>
        <v>9800</v>
      </c>
      <c r="L22" s="309"/>
      <c r="M22" s="183" t="s">
        <v>9295</v>
      </c>
      <c r="N22" s="166"/>
      <c r="O22" s="185"/>
      <c r="P22" s="25">
        <v>44092</v>
      </c>
      <c r="Q22" s="106"/>
      <c r="R22" s="25">
        <v>44113</v>
      </c>
      <c r="S22" s="25">
        <v>44113</v>
      </c>
      <c r="T22" s="26">
        <v>44112</v>
      </c>
    </row>
    <row r="23" spans="1:20" ht="18" customHeight="1">
      <c r="A23" s="31" t="s">
        <v>7709</v>
      </c>
      <c r="B23" s="31">
        <f t="shared" si="1"/>
        <v>0.23</v>
      </c>
      <c r="C23" s="31">
        <v>0.23</v>
      </c>
      <c r="D23" s="31"/>
      <c r="E23" s="2403">
        <f>+E22+1</f>
        <v>10</v>
      </c>
      <c r="F23" s="2098" t="s">
        <v>531</v>
      </c>
      <c r="G23" s="2098" t="s">
        <v>531</v>
      </c>
      <c r="H23" s="2410" t="s">
        <v>5656</v>
      </c>
      <c r="I23" s="2411">
        <v>1</v>
      </c>
      <c r="J23" s="2412">
        <v>16800</v>
      </c>
      <c r="K23" s="342">
        <f t="shared" si="0"/>
        <v>16800</v>
      </c>
      <c r="L23" s="309"/>
      <c r="M23" s="182" t="s">
        <v>9296</v>
      </c>
      <c r="N23" s="173" t="s">
        <v>9297</v>
      </c>
      <c r="O23" s="185"/>
      <c r="P23" s="25">
        <v>44091</v>
      </c>
      <c r="Q23" s="106"/>
      <c r="R23" s="25"/>
      <c r="S23" s="25">
        <v>44111</v>
      </c>
      <c r="T23" s="26">
        <v>44111</v>
      </c>
    </row>
    <row r="24" spans="1:20" ht="18" customHeight="1">
      <c r="A24" s="22" t="s">
        <v>5794</v>
      </c>
      <c r="B24" s="31">
        <f t="shared" si="1"/>
        <v>0.01</v>
      </c>
      <c r="C24" s="31">
        <v>5.0000000000000001E-3</v>
      </c>
      <c r="D24" s="31"/>
      <c r="E24" s="2403">
        <f t="shared" si="2"/>
        <v>11</v>
      </c>
      <c r="F24" s="2098" t="s">
        <v>531</v>
      </c>
      <c r="G24" s="2098" t="s">
        <v>531</v>
      </c>
      <c r="H24" s="2089" t="s">
        <v>9298</v>
      </c>
      <c r="I24" s="2403">
        <v>2</v>
      </c>
      <c r="J24" s="2412">
        <v>78</v>
      </c>
      <c r="K24" s="342">
        <f t="shared" si="0"/>
        <v>156</v>
      </c>
      <c r="L24" s="167"/>
      <c r="M24" s="182" t="s">
        <v>836</v>
      </c>
      <c r="N24" s="173" t="s">
        <v>9299</v>
      </c>
      <c r="O24" s="185"/>
      <c r="P24" s="25">
        <v>44091</v>
      </c>
      <c r="Q24" s="106"/>
      <c r="R24" s="25"/>
      <c r="S24" s="25">
        <v>44111</v>
      </c>
      <c r="T24" s="26">
        <v>44111</v>
      </c>
    </row>
    <row r="25" spans="1:20" ht="18" customHeight="1">
      <c r="A25" s="31" t="s">
        <v>7762</v>
      </c>
      <c r="B25" s="31">
        <f t="shared" si="1"/>
        <v>0.1</v>
      </c>
      <c r="C25" s="31">
        <v>2E-3</v>
      </c>
      <c r="D25" s="31"/>
      <c r="E25" s="2403">
        <f t="shared" si="2"/>
        <v>12</v>
      </c>
      <c r="F25" s="2098" t="s">
        <v>531</v>
      </c>
      <c r="G25" s="2098" t="s">
        <v>531</v>
      </c>
      <c r="H25" s="2413" t="s">
        <v>532</v>
      </c>
      <c r="I25" s="2403">
        <v>50</v>
      </c>
      <c r="J25" s="2412">
        <v>19</v>
      </c>
      <c r="K25" s="342">
        <f t="shared" si="0"/>
        <v>950</v>
      </c>
      <c r="L25" s="167"/>
      <c r="M25" s="164" t="s">
        <v>2568</v>
      </c>
      <c r="N25" s="173" t="s">
        <v>9300</v>
      </c>
      <c r="O25" s="185"/>
      <c r="P25" s="25">
        <v>44091</v>
      </c>
      <c r="Q25" s="106"/>
      <c r="R25" s="25"/>
      <c r="S25" s="25">
        <v>44111</v>
      </c>
      <c r="T25" s="26">
        <v>44111</v>
      </c>
    </row>
    <row r="26" spans="1:20" ht="18" customHeight="1">
      <c r="A26" s="31" t="s">
        <v>7762</v>
      </c>
      <c r="B26" s="31">
        <f t="shared" si="1"/>
        <v>0.01</v>
      </c>
      <c r="C26" s="31">
        <v>2.5000000000000001E-3</v>
      </c>
      <c r="D26" s="31"/>
      <c r="E26" s="2403">
        <f t="shared" si="2"/>
        <v>13</v>
      </c>
      <c r="F26" s="2098" t="s">
        <v>531</v>
      </c>
      <c r="G26" s="2098" t="s">
        <v>531</v>
      </c>
      <c r="H26" s="2413" t="s">
        <v>9301</v>
      </c>
      <c r="I26" s="2403">
        <v>4</v>
      </c>
      <c r="J26" s="2412">
        <v>169</v>
      </c>
      <c r="K26" s="342">
        <f t="shared" si="0"/>
        <v>676</v>
      </c>
      <c r="L26" s="167"/>
      <c r="M26" s="164" t="s">
        <v>9302</v>
      </c>
      <c r="N26" s="173" t="s">
        <v>9303</v>
      </c>
      <c r="O26" s="185"/>
      <c r="P26" s="25">
        <v>44091</v>
      </c>
      <c r="Q26" s="106"/>
      <c r="R26" s="25"/>
      <c r="S26" s="25">
        <v>44111</v>
      </c>
      <c r="T26" s="26">
        <v>44111</v>
      </c>
    </row>
    <row r="27" spans="1:20" ht="18" customHeight="1">
      <c r="A27" s="31" t="s">
        <v>7762</v>
      </c>
      <c r="B27" s="31">
        <f t="shared" si="1"/>
        <v>0</v>
      </c>
      <c r="C27" s="31">
        <v>2E-3</v>
      </c>
      <c r="D27" s="31"/>
      <c r="E27" s="2403">
        <f>+E25+1</f>
        <v>13</v>
      </c>
      <c r="F27" s="832" t="s">
        <v>531</v>
      </c>
      <c r="G27" s="832" t="s">
        <v>531</v>
      </c>
      <c r="H27" s="986" t="s">
        <v>9304</v>
      </c>
      <c r="I27" s="987"/>
      <c r="J27" s="988">
        <v>75</v>
      </c>
      <c r="K27" s="988">
        <f>I27*J27</f>
        <v>0</v>
      </c>
      <c r="L27" s="988"/>
      <c r="M27" s="835" t="s">
        <v>9305</v>
      </c>
      <c r="N27" s="173" t="s">
        <v>9306</v>
      </c>
      <c r="O27" s="185"/>
      <c r="P27" s="25"/>
      <c r="Q27" s="106"/>
      <c r="R27" s="25"/>
      <c r="S27" s="25"/>
      <c r="T27" s="26"/>
    </row>
    <row r="28" spans="1:20" ht="18" customHeight="1">
      <c r="A28" s="31" t="s">
        <v>7762</v>
      </c>
      <c r="B28" s="31">
        <f t="shared" si="1"/>
        <v>0</v>
      </c>
      <c r="C28" s="31">
        <v>2E-3</v>
      </c>
      <c r="D28" s="31"/>
      <c r="E28" s="2403">
        <f>+E26+1</f>
        <v>14</v>
      </c>
      <c r="F28" s="832" t="s">
        <v>531</v>
      </c>
      <c r="G28" s="832" t="s">
        <v>531</v>
      </c>
      <c r="H28" s="986" t="s">
        <v>885</v>
      </c>
      <c r="I28" s="987"/>
      <c r="J28" s="988">
        <v>75</v>
      </c>
      <c r="K28" s="988">
        <f t="shared" si="0"/>
        <v>0</v>
      </c>
      <c r="L28" s="988"/>
      <c r="M28" s="835" t="s">
        <v>9307</v>
      </c>
      <c r="N28" s="173" t="s">
        <v>9308</v>
      </c>
      <c r="O28" s="185"/>
      <c r="P28" s="25"/>
      <c r="Q28" s="106"/>
      <c r="R28" s="25"/>
      <c r="S28" s="25"/>
      <c r="T28" s="26"/>
    </row>
    <row r="29" spans="1:20" ht="18" customHeight="1">
      <c r="A29" s="31" t="s">
        <v>7762</v>
      </c>
      <c r="B29" s="31">
        <f t="shared" si="1"/>
        <v>0</v>
      </c>
      <c r="C29" s="31">
        <v>2E-3</v>
      </c>
      <c r="D29" s="31"/>
      <c r="E29" s="2403">
        <f t="shared" si="2"/>
        <v>15</v>
      </c>
      <c r="F29" s="832" t="s">
        <v>531</v>
      </c>
      <c r="G29" s="832" t="s">
        <v>531</v>
      </c>
      <c r="H29" s="986" t="s">
        <v>788</v>
      </c>
      <c r="I29" s="987"/>
      <c r="J29" s="988">
        <v>75</v>
      </c>
      <c r="K29" s="988">
        <f>I29*J29</f>
        <v>0</v>
      </c>
      <c r="L29" s="988"/>
      <c r="M29" s="835" t="s">
        <v>9309</v>
      </c>
      <c r="N29" s="173" t="s">
        <v>9310</v>
      </c>
      <c r="O29" s="185"/>
      <c r="P29" s="25"/>
      <c r="Q29" s="106"/>
      <c r="R29" s="25"/>
      <c r="S29" s="25"/>
      <c r="T29" s="26"/>
    </row>
    <row r="30" spans="1:20" ht="18" customHeight="1">
      <c r="A30" s="31" t="s">
        <v>7762</v>
      </c>
      <c r="B30" s="31">
        <f t="shared" si="1"/>
        <v>0</v>
      </c>
      <c r="C30" s="31">
        <v>2E-3</v>
      </c>
      <c r="D30" s="31"/>
      <c r="E30" s="2403">
        <f t="shared" si="2"/>
        <v>16</v>
      </c>
      <c r="F30" s="832" t="s">
        <v>531</v>
      </c>
      <c r="G30" s="832" t="s">
        <v>531</v>
      </c>
      <c r="H30" s="986" t="s">
        <v>788</v>
      </c>
      <c r="I30" s="987"/>
      <c r="J30" s="988">
        <v>75</v>
      </c>
      <c r="K30" s="988">
        <f>I30*J30</f>
        <v>0</v>
      </c>
      <c r="L30" s="988"/>
      <c r="M30" s="835" t="s">
        <v>9309</v>
      </c>
      <c r="N30" s="173" t="s">
        <v>9311</v>
      </c>
      <c r="O30" s="185"/>
      <c r="P30" s="25"/>
      <c r="Q30" s="106"/>
      <c r="R30" s="25"/>
      <c r="S30" s="25"/>
      <c r="T30" s="26"/>
    </row>
    <row r="31" spans="1:20" ht="18" customHeight="1">
      <c r="A31" s="31" t="s">
        <v>7762</v>
      </c>
      <c r="B31" s="31">
        <f t="shared" si="1"/>
        <v>0</v>
      </c>
      <c r="C31" s="31">
        <v>2E-3</v>
      </c>
      <c r="D31" s="31"/>
      <c r="E31" s="2403">
        <f t="shared" si="2"/>
        <v>17</v>
      </c>
      <c r="F31" s="832" t="s">
        <v>531</v>
      </c>
      <c r="G31" s="832" t="s">
        <v>531</v>
      </c>
      <c r="H31" s="986" t="s">
        <v>788</v>
      </c>
      <c r="I31" s="987"/>
      <c r="J31" s="988">
        <v>75</v>
      </c>
      <c r="K31" s="988">
        <f>I31*J31</f>
        <v>0</v>
      </c>
      <c r="L31" s="988"/>
      <c r="M31" s="835" t="s">
        <v>9309</v>
      </c>
      <c r="N31" s="173" t="s">
        <v>9312</v>
      </c>
      <c r="O31" s="185"/>
      <c r="P31" s="25"/>
      <c r="Q31" s="106"/>
      <c r="R31" s="25"/>
      <c r="S31" s="25"/>
      <c r="T31" s="26"/>
    </row>
    <row r="32" spans="1:20" ht="18" customHeight="1">
      <c r="A32" s="31" t="s">
        <v>7762</v>
      </c>
      <c r="B32" s="31">
        <f t="shared" si="1"/>
        <v>0</v>
      </c>
      <c r="C32" s="31">
        <v>2E-3</v>
      </c>
      <c r="D32" s="31"/>
      <c r="E32" s="2403">
        <f>+E31+1</f>
        <v>18</v>
      </c>
      <c r="F32" s="832" t="s">
        <v>531</v>
      </c>
      <c r="G32" s="832" t="s">
        <v>531</v>
      </c>
      <c r="H32" s="986" t="s">
        <v>538</v>
      </c>
      <c r="I32" s="987"/>
      <c r="J32" s="988">
        <v>25</v>
      </c>
      <c r="K32" s="988">
        <f t="shared" si="0"/>
        <v>0</v>
      </c>
      <c r="L32" s="988"/>
      <c r="M32" s="835" t="s">
        <v>9313</v>
      </c>
      <c r="N32" s="173" t="s">
        <v>9314</v>
      </c>
      <c r="O32" s="185"/>
      <c r="P32" s="25"/>
      <c r="Q32" s="106"/>
      <c r="R32" s="25"/>
      <c r="S32" s="25"/>
      <c r="T32" s="26"/>
    </row>
    <row r="33" spans="1:20" ht="18" customHeight="1">
      <c r="A33" s="31" t="s">
        <v>7762</v>
      </c>
      <c r="B33" s="31">
        <f t="shared" si="1"/>
        <v>0</v>
      </c>
      <c r="C33" s="31">
        <v>2E-3</v>
      </c>
      <c r="D33" s="31"/>
      <c r="E33" s="2403">
        <f t="shared" si="2"/>
        <v>19</v>
      </c>
      <c r="F33" s="832" t="s">
        <v>531</v>
      </c>
      <c r="G33" s="832" t="s">
        <v>531</v>
      </c>
      <c r="H33" s="986" t="s">
        <v>7505</v>
      </c>
      <c r="I33" s="987"/>
      <c r="J33" s="988">
        <v>30</v>
      </c>
      <c r="K33" s="988">
        <f t="shared" si="0"/>
        <v>0</v>
      </c>
      <c r="L33" s="988"/>
      <c r="M33" s="835" t="s">
        <v>9315</v>
      </c>
      <c r="N33" s="173" t="s">
        <v>9316</v>
      </c>
      <c r="O33" s="185"/>
      <c r="P33" s="25"/>
      <c r="Q33" s="106"/>
      <c r="R33" s="25"/>
      <c r="S33" s="25"/>
      <c r="T33" s="26"/>
    </row>
    <row r="34" spans="1:20" ht="18" customHeight="1">
      <c r="A34" s="31" t="s">
        <v>7762</v>
      </c>
      <c r="B34" s="31">
        <f t="shared" si="1"/>
        <v>0</v>
      </c>
      <c r="C34" s="31">
        <v>2E-3</v>
      </c>
      <c r="D34" s="31"/>
      <c r="E34" s="2403">
        <f>+E33+1</f>
        <v>20</v>
      </c>
      <c r="F34" s="832" t="s">
        <v>531</v>
      </c>
      <c r="G34" s="832" t="s">
        <v>531</v>
      </c>
      <c r="H34" s="986" t="s">
        <v>796</v>
      </c>
      <c r="I34" s="987"/>
      <c r="J34" s="988">
        <v>10</v>
      </c>
      <c r="K34" s="988">
        <f t="shared" si="0"/>
        <v>0</v>
      </c>
      <c r="L34" s="988"/>
      <c r="M34" s="835" t="s">
        <v>9317</v>
      </c>
      <c r="N34" s="173" t="s">
        <v>9318</v>
      </c>
      <c r="O34" s="185"/>
      <c r="P34" s="25"/>
      <c r="Q34" s="106"/>
      <c r="R34" s="25"/>
      <c r="S34" s="25"/>
      <c r="T34" s="26"/>
    </row>
    <row r="35" spans="1:20" ht="18" customHeight="1">
      <c r="A35" s="31"/>
      <c r="B35" s="31"/>
      <c r="C35" s="31"/>
      <c r="D35" s="31"/>
      <c r="E35" s="170"/>
      <c r="F35" s="21"/>
      <c r="G35" s="21"/>
      <c r="H35" s="157"/>
      <c r="I35" s="24"/>
      <c r="J35" s="36"/>
      <c r="K35" s="36"/>
      <c r="L35" s="179"/>
      <c r="M35" s="30"/>
      <c r="N35" s="173"/>
      <c r="O35" s="185"/>
      <c r="P35" s="25"/>
      <c r="Q35" s="106"/>
      <c r="R35" s="25"/>
      <c r="S35" s="25"/>
      <c r="T35" s="26"/>
    </row>
    <row r="36" spans="1:20" ht="18" customHeight="1">
      <c r="A36" s="31"/>
      <c r="B36" s="31"/>
      <c r="C36" s="31"/>
      <c r="D36" s="31"/>
      <c r="E36" s="170"/>
      <c r="F36" s="21"/>
      <c r="G36" s="36"/>
      <c r="H36" s="356">
        <f>SUM(K16:K35)</f>
        <v>70182</v>
      </c>
      <c r="I36" s="24"/>
      <c r="K36" s="31"/>
      <c r="L36" s="179"/>
      <c r="M36" s="30"/>
      <c r="N36" s="173"/>
      <c r="O36" s="185"/>
      <c r="P36" s="25"/>
      <c r="Q36" s="106"/>
      <c r="R36" s="186"/>
      <c r="S36" s="25"/>
      <c r="T36" s="26"/>
    </row>
    <row r="37" spans="1:20" s="9" customFormat="1" ht="19.5" customHeight="1">
      <c r="A37" s="22"/>
      <c r="B37" s="22">
        <f>SUM(B16:B36)</f>
        <v>1.2560000000000002</v>
      </c>
      <c r="C37" s="22"/>
      <c r="D37" s="22"/>
      <c r="E37" s="21"/>
      <c r="F37" s="21"/>
      <c r="G37" s="21"/>
      <c r="H37" s="173"/>
      <c r="I37" s="24"/>
      <c r="J37" s="36"/>
      <c r="K37" s="36"/>
      <c r="L37" s="309"/>
      <c r="M37" s="175"/>
      <c r="N37" s="22"/>
      <c r="O37" s="22"/>
      <c r="P37" s="25"/>
      <c r="Q37" s="21"/>
      <c r="R37" s="22"/>
      <c r="S37" s="25"/>
      <c r="T37" s="106"/>
    </row>
    <row r="38" spans="1:20" s="9" customFormat="1" ht="19.5" customHeight="1">
      <c r="A38" s="22"/>
      <c r="B38" s="22"/>
      <c r="C38" s="22"/>
      <c r="D38" s="22"/>
      <c r="E38" s="21"/>
      <c r="F38" s="21"/>
      <c r="G38" s="21"/>
      <c r="H38" s="173"/>
      <c r="I38" s="2414"/>
      <c r="J38" s="1523"/>
      <c r="K38" s="2415"/>
      <c r="L38" s="2416"/>
      <c r="M38" s="2417"/>
      <c r="N38" s="725"/>
      <c r="O38" s="725"/>
      <c r="P38" s="1147"/>
      <c r="Q38" s="1148"/>
      <c r="R38" s="725"/>
      <c r="S38" s="1147"/>
      <c r="T38" s="2418"/>
    </row>
    <row r="39" spans="1:20" s="9" customFormat="1" ht="19.5" customHeight="1">
      <c r="A39" s="22"/>
      <c r="B39" s="22"/>
      <c r="C39" s="22"/>
      <c r="D39" s="22"/>
      <c r="E39" s="344" t="s">
        <v>9319</v>
      </c>
      <c r="F39" s="345"/>
      <c r="G39" s="345"/>
      <c r="H39" s="346"/>
      <c r="I39" s="725"/>
      <c r="J39" s="1145"/>
      <c r="K39" s="1146"/>
      <c r="L39" s="228"/>
      <c r="M39" s="268"/>
      <c r="N39" s="725"/>
      <c r="O39" s="725"/>
      <c r="P39" s="1147"/>
      <c r="Q39" s="1148"/>
      <c r="R39" s="725"/>
      <c r="S39" s="1147"/>
      <c r="T39" s="1149"/>
    </row>
    <row r="40" spans="1:20" s="9" customFormat="1" ht="19.5" customHeight="1">
      <c r="A40" s="22" t="s">
        <v>9278</v>
      </c>
      <c r="B40" s="31">
        <f t="shared" ref="B40:B51" si="3">+I40*C40</f>
        <v>1.96</v>
      </c>
      <c r="C40" s="22">
        <v>1.96</v>
      </c>
      <c r="D40" s="22"/>
      <c r="E40" s="378">
        <f>+E34+1</f>
        <v>21</v>
      </c>
      <c r="F40" s="354" t="s">
        <v>522</v>
      </c>
      <c r="G40" s="354" t="s">
        <v>522</v>
      </c>
      <c r="H40" s="1008" t="s">
        <v>9320</v>
      </c>
      <c r="I40" s="2078">
        <v>1</v>
      </c>
      <c r="J40" s="2419">
        <v>27000</v>
      </c>
      <c r="K40" s="2420">
        <f>I40*J40</f>
        <v>27000</v>
      </c>
      <c r="L40" s="23"/>
      <c r="M40" s="31" t="s">
        <v>1213</v>
      </c>
      <c r="N40" s="22"/>
      <c r="O40" s="22"/>
      <c r="P40" s="25">
        <v>44092</v>
      </c>
      <c r="Q40" s="21"/>
      <c r="R40" s="25">
        <v>44113</v>
      </c>
      <c r="S40" s="25">
        <v>44113</v>
      </c>
      <c r="T40" s="26">
        <v>44112</v>
      </c>
    </row>
    <row r="41" spans="1:20" s="9" customFormat="1" ht="19.5" customHeight="1">
      <c r="A41" s="22" t="s">
        <v>9278</v>
      </c>
      <c r="B41" s="31">
        <f t="shared" si="3"/>
        <v>1.56</v>
      </c>
      <c r="C41" s="22">
        <v>1.56</v>
      </c>
      <c r="D41" s="22"/>
      <c r="E41" s="378">
        <f>+E40+1</f>
        <v>22</v>
      </c>
      <c r="F41" s="354" t="s">
        <v>522</v>
      </c>
      <c r="G41" s="354" t="s">
        <v>522</v>
      </c>
      <c r="H41" s="1008" t="s">
        <v>9321</v>
      </c>
      <c r="I41" s="2078">
        <v>1</v>
      </c>
      <c r="J41" s="2419">
        <v>12600</v>
      </c>
      <c r="K41" s="2420">
        <f>I41*J41</f>
        <v>12600</v>
      </c>
      <c r="L41" s="23"/>
      <c r="M41" s="31" t="s">
        <v>3778</v>
      </c>
      <c r="N41" s="22"/>
      <c r="O41" s="22"/>
      <c r="P41" s="25">
        <v>44092</v>
      </c>
      <c r="Q41" s="21"/>
      <c r="R41" s="25">
        <v>44113</v>
      </c>
      <c r="S41" s="25">
        <v>44113</v>
      </c>
      <c r="T41" s="26">
        <v>44112</v>
      </c>
    </row>
    <row r="42" spans="1:20" s="9" customFormat="1" ht="19.5" customHeight="1">
      <c r="A42" s="22" t="s">
        <v>9278</v>
      </c>
      <c r="B42" s="31">
        <f t="shared" si="3"/>
        <v>0.12</v>
      </c>
      <c r="C42" s="22">
        <v>1.4999999999999999E-2</v>
      </c>
      <c r="D42" s="22"/>
      <c r="E42" s="378">
        <f t="shared" ref="E42:E51" si="4">+E41+1</f>
        <v>23</v>
      </c>
      <c r="F42" s="354" t="s">
        <v>522</v>
      </c>
      <c r="G42" s="354" t="s">
        <v>522</v>
      </c>
      <c r="H42" s="1008" t="s">
        <v>9322</v>
      </c>
      <c r="I42" s="2078">
        <v>8</v>
      </c>
      <c r="J42" s="2419">
        <v>1470</v>
      </c>
      <c r="K42" s="2420">
        <f>I42*J42</f>
        <v>11760</v>
      </c>
      <c r="L42" s="23"/>
      <c r="M42" s="31" t="s">
        <v>9323</v>
      </c>
      <c r="N42" s="22"/>
      <c r="O42" s="22"/>
      <c r="P42" s="25">
        <v>44092</v>
      </c>
      <c r="Q42" s="21"/>
      <c r="R42" s="25">
        <v>44113</v>
      </c>
      <c r="S42" s="25">
        <v>44113</v>
      </c>
      <c r="T42" s="26">
        <v>44112</v>
      </c>
    </row>
    <row r="43" spans="1:20" ht="18" customHeight="1">
      <c r="A43" s="31" t="s">
        <v>7685</v>
      </c>
      <c r="B43" s="31">
        <f t="shared" si="3"/>
        <v>0.33</v>
      </c>
      <c r="C43" s="31">
        <v>5.5E-2</v>
      </c>
      <c r="D43" s="31"/>
      <c r="E43" s="2403">
        <f>+E42+1</f>
        <v>24</v>
      </c>
      <c r="F43" s="2421" t="s">
        <v>577</v>
      </c>
      <c r="G43" s="2421" t="s">
        <v>577</v>
      </c>
      <c r="H43" s="2422" t="s">
        <v>9324</v>
      </c>
      <c r="I43" s="2078">
        <v>6</v>
      </c>
      <c r="J43" s="2089">
        <v>469</v>
      </c>
      <c r="K43" s="36">
        <f t="shared" ref="K43:K51" si="5">I43*J43</f>
        <v>2814</v>
      </c>
      <c r="L43" s="309"/>
      <c r="M43" s="2423" t="s">
        <v>9231</v>
      </c>
      <c r="N43" s="173" t="s">
        <v>9325</v>
      </c>
      <c r="O43" s="185"/>
      <c r="P43" s="25">
        <v>44091</v>
      </c>
      <c r="Q43" s="106"/>
      <c r="R43" s="25"/>
      <c r="S43" s="25">
        <v>44111</v>
      </c>
      <c r="T43" s="26">
        <v>44111</v>
      </c>
    </row>
    <row r="44" spans="1:20" ht="18" customHeight="1">
      <c r="A44" s="31" t="s">
        <v>7762</v>
      </c>
      <c r="B44" s="31">
        <f t="shared" si="3"/>
        <v>0.02</v>
      </c>
      <c r="C44" s="31">
        <v>2E-3</v>
      </c>
      <c r="D44" s="31"/>
      <c r="E44" s="2403">
        <f>+E43+1</f>
        <v>25</v>
      </c>
      <c r="F44" s="2424" t="s">
        <v>577</v>
      </c>
      <c r="G44" s="2424" t="s">
        <v>577</v>
      </c>
      <c r="H44" s="2089" t="s">
        <v>9326</v>
      </c>
      <c r="I44" s="2039">
        <v>10</v>
      </c>
      <c r="J44" s="2089">
        <v>26</v>
      </c>
      <c r="K44" s="36">
        <f t="shared" si="5"/>
        <v>260</v>
      </c>
      <c r="L44" s="309"/>
      <c r="M44" s="183" t="s">
        <v>827</v>
      </c>
      <c r="N44" s="173" t="s">
        <v>9327</v>
      </c>
      <c r="O44" s="185"/>
      <c r="P44" s="25">
        <v>44091</v>
      </c>
      <c r="Q44" s="106"/>
      <c r="R44" s="25"/>
      <c r="S44" s="25">
        <v>44111</v>
      </c>
      <c r="T44" s="26">
        <v>44111</v>
      </c>
    </row>
    <row r="45" spans="1:20" ht="18" customHeight="1">
      <c r="A45" s="31" t="s">
        <v>7762</v>
      </c>
      <c r="B45" s="31">
        <f t="shared" si="3"/>
        <v>3.2000000000000001E-2</v>
      </c>
      <c r="C45" s="31">
        <v>2E-3</v>
      </c>
      <c r="D45" s="31"/>
      <c r="E45" s="2403">
        <f t="shared" si="4"/>
        <v>26</v>
      </c>
      <c r="F45" s="2424" t="s">
        <v>577</v>
      </c>
      <c r="G45" s="2424" t="s">
        <v>577</v>
      </c>
      <c r="H45" s="2089" t="s">
        <v>2084</v>
      </c>
      <c r="I45" s="2039">
        <v>16</v>
      </c>
      <c r="J45" s="2089">
        <v>29</v>
      </c>
      <c r="K45" s="36">
        <f t="shared" si="5"/>
        <v>464</v>
      </c>
      <c r="L45" s="309"/>
      <c r="M45" s="183" t="s">
        <v>9328</v>
      </c>
      <c r="N45" s="173" t="s">
        <v>9329</v>
      </c>
      <c r="O45" s="185"/>
      <c r="P45" s="25">
        <v>44091</v>
      </c>
      <c r="Q45" s="106"/>
      <c r="R45" s="25"/>
      <c r="S45" s="25">
        <v>44111</v>
      </c>
      <c r="T45" s="26">
        <v>44111</v>
      </c>
    </row>
    <row r="46" spans="1:20" ht="18" customHeight="1">
      <c r="A46" s="31" t="s">
        <v>7762</v>
      </c>
      <c r="B46" s="31">
        <f t="shared" si="3"/>
        <v>0</v>
      </c>
      <c r="C46" s="31">
        <v>2E-3</v>
      </c>
      <c r="D46" s="31"/>
      <c r="E46" s="2403">
        <f>+E45+1</f>
        <v>27</v>
      </c>
      <c r="F46" s="2425" t="s">
        <v>577</v>
      </c>
      <c r="G46" s="2425" t="s">
        <v>577</v>
      </c>
      <c r="H46" s="1030" t="s">
        <v>538</v>
      </c>
      <c r="I46" s="1014"/>
      <c r="J46" s="1030">
        <v>25</v>
      </c>
      <c r="K46" s="988">
        <f>I46*J46</f>
        <v>0</v>
      </c>
      <c r="L46" s="2426"/>
      <c r="M46" s="1015" t="s">
        <v>9330</v>
      </c>
      <c r="N46" s="173" t="s">
        <v>9331</v>
      </c>
      <c r="O46" s="185"/>
      <c r="P46" s="25"/>
      <c r="Q46" s="106"/>
      <c r="R46" s="25"/>
      <c r="S46" s="25"/>
      <c r="T46" s="26"/>
    </row>
    <row r="47" spans="1:20" ht="18" customHeight="1">
      <c r="A47" s="31" t="s">
        <v>7762</v>
      </c>
      <c r="B47" s="31">
        <f t="shared" si="3"/>
        <v>0</v>
      </c>
      <c r="C47" s="31">
        <v>2E-3</v>
      </c>
      <c r="D47" s="31"/>
      <c r="E47" s="2403">
        <f t="shared" si="4"/>
        <v>28</v>
      </c>
      <c r="F47" s="2425" t="s">
        <v>577</v>
      </c>
      <c r="G47" s="2425" t="s">
        <v>577</v>
      </c>
      <c r="H47" s="1030" t="s">
        <v>788</v>
      </c>
      <c r="I47" s="1014"/>
      <c r="J47" s="1030">
        <v>30</v>
      </c>
      <c r="K47" s="988">
        <f t="shared" si="5"/>
        <v>0</v>
      </c>
      <c r="L47" s="2426"/>
      <c r="M47" s="1015" t="s">
        <v>9332</v>
      </c>
      <c r="N47" s="173" t="s">
        <v>9333</v>
      </c>
      <c r="O47" s="185"/>
      <c r="P47" s="25"/>
      <c r="Q47" s="106"/>
      <c r="R47" s="25"/>
      <c r="S47" s="25"/>
      <c r="T47" s="26"/>
    </row>
    <row r="48" spans="1:20" ht="18" customHeight="1">
      <c r="A48" s="31" t="s">
        <v>7762</v>
      </c>
      <c r="B48" s="31">
        <f t="shared" si="3"/>
        <v>0</v>
      </c>
      <c r="C48" s="31">
        <v>2E-3</v>
      </c>
      <c r="D48" s="31"/>
      <c r="E48" s="2403">
        <f t="shared" si="4"/>
        <v>29</v>
      </c>
      <c r="F48" s="2425" t="s">
        <v>577</v>
      </c>
      <c r="G48" s="2425" t="s">
        <v>577</v>
      </c>
      <c r="H48" s="1030" t="s">
        <v>532</v>
      </c>
      <c r="I48" s="1014"/>
      <c r="J48" s="1030">
        <v>19</v>
      </c>
      <c r="K48" s="988">
        <f t="shared" si="5"/>
        <v>0</v>
      </c>
      <c r="L48" s="2426"/>
      <c r="M48" s="1015" t="s">
        <v>9334</v>
      </c>
      <c r="N48" s="173" t="s">
        <v>9335</v>
      </c>
      <c r="O48" s="185"/>
      <c r="P48" s="25"/>
      <c r="Q48" s="106"/>
      <c r="R48" s="25"/>
      <c r="S48" s="25"/>
      <c r="T48" s="26"/>
    </row>
    <row r="49" spans="1:20" ht="18" customHeight="1">
      <c r="A49" s="31" t="s">
        <v>7762</v>
      </c>
      <c r="B49" s="31">
        <f t="shared" si="3"/>
        <v>0.02</v>
      </c>
      <c r="C49" s="31">
        <v>5.0000000000000001E-3</v>
      </c>
      <c r="D49" s="31"/>
      <c r="E49" s="2403">
        <f t="shared" si="4"/>
        <v>30</v>
      </c>
      <c r="F49" s="2424" t="s">
        <v>577</v>
      </c>
      <c r="G49" s="2424" t="s">
        <v>577</v>
      </c>
      <c r="H49" s="2089" t="s">
        <v>9336</v>
      </c>
      <c r="I49" s="2039">
        <v>4</v>
      </c>
      <c r="J49" s="2089">
        <v>169</v>
      </c>
      <c r="K49" s="36">
        <f t="shared" si="5"/>
        <v>676</v>
      </c>
      <c r="L49" s="309"/>
      <c r="M49" s="183" t="s">
        <v>9337</v>
      </c>
      <c r="N49" s="173" t="s">
        <v>9338</v>
      </c>
      <c r="O49" s="185"/>
      <c r="P49" s="25">
        <v>44091</v>
      </c>
      <c r="Q49" s="106"/>
      <c r="R49" s="25"/>
      <c r="S49" s="25">
        <v>44111</v>
      </c>
      <c r="T49" s="26">
        <v>44111</v>
      </c>
    </row>
    <row r="50" spans="1:20" ht="18" customHeight="1">
      <c r="A50" s="31" t="s">
        <v>7583</v>
      </c>
      <c r="B50" s="31">
        <f t="shared" si="3"/>
        <v>0.01</v>
      </c>
      <c r="C50" s="31">
        <v>5.0000000000000001E-3</v>
      </c>
      <c r="D50" s="31"/>
      <c r="E50" s="2403">
        <f>+E49+1</f>
        <v>31</v>
      </c>
      <c r="F50" s="2424" t="s">
        <v>577</v>
      </c>
      <c r="G50" s="2424" t="s">
        <v>577</v>
      </c>
      <c r="H50" s="2089" t="s">
        <v>9339</v>
      </c>
      <c r="I50" s="2039">
        <v>2</v>
      </c>
      <c r="J50" s="2089">
        <v>610</v>
      </c>
      <c r="K50" s="36">
        <f t="shared" si="5"/>
        <v>1220</v>
      </c>
      <c r="L50" s="309"/>
      <c r="M50" s="183" t="s">
        <v>9340</v>
      </c>
      <c r="N50" s="173" t="s">
        <v>9341</v>
      </c>
      <c r="O50" s="185"/>
      <c r="P50" s="25">
        <v>44091</v>
      </c>
      <c r="Q50" s="106"/>
      <c r="R50" s="25"/>
      <c r="S50" s="25">
        <v>44111</v>
      </c>
      <c r="T50" s="26">
        <v>44111</v>
      </c>
    </row>
    <row r="51" spans="1:20" ht="18" customHeight="1">
      <c r="A51" s="31" t="s">
        <v>7762</v>
      </c>
      <c r="B51" s="31">
        <f t="shared" si="3"/>
        <v>0.01</v>
      </c>
      <c r="C51" s="31">
        <v>5.0000000000000001E-3</v>
      </c>
      <c r="D51" s="31"/>
      <c r="E51" s="2403">
        <f t="shared" si="4"/>
        <v>32</v>
      </c>
      <c r="F51" s="2424" t="s">
        <v>577</v>
      </c>
      <c r="G51" s="2424" t="s">
        <v>577</v>
      </c>
      <c r="H51" s="2089" t="s">
        <v>9342</v>
      </c>
      <c r="I51" s="2039">
        <v>2</v>
      </c>
      <c r="J51" s="2089">
        <v>780</v>
      </c>
      <c r="K51" s="36">
        <f t="shared" si="5"/>
        <v>1560</v>
      </c>
      <c r="L51" s="309"/>
      <c r="M51" s="183" t="s">
        <v>9343</v>
      </c>
      <c r="N51" s="173" t="s">
        <v>9344</v>
      </c>
      <c r="O51" s="185"/>
      <c r="P51" s="25">
        <v>44091</v>
      </c>
      <c r="Q51" s="106"/>
      <c r="R51" s="25"/>
      <c r="S51" s="25">
        <v>44111</v>
      </c>
      <c r="T51" s="26">
        <v>44111</v>
      </c>
    </row>
    <row r="52" spans="1:20" ht="18" customHeight="1">
      <c r="A52" s="31"/>
      <c r="B52" s="31"/>
      <c r="C52" s="31"/>
      <c r="D52" s="31"/>
      <c r="E52" s="170"/>
      <c r="F52" s="347"/>
      <c r="G52" s="347"/>
      <c r="H52" s="182"/>
      <c r="I52" s="166"/>
      <c r="J52" s="182"/>
      <c r="K52" s="272"/>
      <c r="L52" s="309"/>
      <c r="M52" s="183"/>
      <c r="N52" s="173"/>
      <c r="O52" s="185"/>
      <c r="P52" s="25"/>
      <c r="Q52" s="106"/>
      <c r="R52" s="25"/>
      <c r="S52" s="25"/>
      <c r="T52" s="26"/>
    </row>
    <row r="53" spans="1:20" ht="18" customHeight="1">
      <c r="A53" s="31"/>
      <c r="B53" s="31"/>
      <c r="C53" s="31"/>
      <c r="D53" s="31"/>
      <c r="E53" s="170"/>
      <c r="F53" s="347"/>
      <c r="G53" s="347"/>
      <c r="H53" s="1173">
        <f>SUM(K40:K51)</f>
        <v>58354</v>
      </c>
      <c r="I53" s="347"/>
      <c r="J53" s="348"/>
      <c r="L53" s="349"/>
      <c r="M53" s="350"/>
      <c r="N53" s="173"/>
      <c r="O53" s="185"/>
      <c r="P53" s="25"/>
      <c r="Q53" s="106"/>
      <c r="R53" s="186"/>
      <c r="S53" s="25"/>
      <c r="T53" s="26"/>
    </row>
    <row r="54" spans="1:20" ht="18" customHeight="1">
      <c r="A54" s="31"/>
      <c r="B54" s="31"/>
      <c r="C54" s="31"/>
      <c r="D54" s="31"/>
      <c r="E54" s="170"/>
      <c r="F54" s="347"/>
      <c r="G54" s="347"/>
      <c r="H54" s="348"/>
      <c r="I54" s="347"/>
      <c r="J54" s="348"/>
      <c r="K54" s="342"/>
      <c r="L54" s="349"/>
      <c r="M54" s="350"/>
      <c r="N54" s="173"/>
      <c r="O54" s="185"/>
      <c r="P54" s="25"/>
      <c r="Q54" s="106"/>
      <c r="R54" s="186"/>
      <c r="S54" s="25"/>
      <c r="T54" s="26"/>
    </row>
    <row r="55" spans="1:20" ht="18" customHeight="1">
      <c r="A55" s="31"/>
      <c r="B55" s="31"/>
      <c r="C55" s="31"/>
      <c r="D55" s="31"/>
      <c r="E55" s="170"/>
      <c r="F55" s="347"/>
      <c r="G55" s="347"/>
      <c r="H55" s="348"/>
      <c r="I55" s="347"/>
      <c r="J55" s="348"/>
      <c r="K55" s="342"/>
      <c r="L55" s="349"/>
      <c r="M55" s="350"/>
      <c r="N55" s="173"/>
      <c r="O55" s="185"/>
      <c r="P55" s="25"/>
      <c r="Q55" s="106"/>
      <c r="R55" s="186"/>
      <c r="S55" s="25"/>
      <c r="T55" s="26"/>
    </row>
    <row r="56" spans="1:20" ht="18" customHeight="1">
      <c r="A56" s="31"/>
      <c r="B56" s="31"/>
      <c r="C56" s="31"/>
      <c r="D56" s="31"/>
      <c r="E56" s="344" t="s">
        <v>9345</v>
      </c>
      <c r="F56" s="345"/>
      <c r="G56" s="345"/>
      <c r="H56" s="346"/>
      <c r="I56" s="347"/>
      <c r="J56" s="348"/>
      <c r="K56" s="342"/>
      <c r="L56" s="349"/>
      <c r="M56" s="350"/>
      <c r="N56" s="173"/>
      <c r="O56" s="185"/>
      <c r="P56" s="25"/>
      <c r="Q56" s="106"/>
      <c r="R56" s="186"/>
      <c r="S56" s="25"/>
      <c r="T56" s="26"/>
    </row>
    <row r="57" spans="1:20" ht="18" customHeight="1">
      <c r="A57" s="22" t="s">
        <v>9278</v>
      </c>
      <c r="B57" s="31">
        <f t="shared" ref="B57:B66" si="6">+I57*C57</f>
        <v>1.4</v>
      </c>
      <c r="C57" s="31">
        <v>1.4</v>
      </c>
      <c r="D57" s="31"/>
      <c r="E57" s="378">
        <f>+E51+1</f>
        <v>33</v>
      </c>
      <c r="F57" s="354" t="s">
        <v>522</v>
      </c>
      <c r="G57" s="354" t="s">
        <v>522</v>
      </c>
      <c r="H57" s="1008" t="s">
        <v>9346</v>
      </c>
      <c r="I57" s="2078">
        <v>1</v>
      </c>
      <c r="J57" s="2419">
        <v>35000</v>
      </c>
      <c r="K57" s="31">
        <f>I57*J57</f>
        <v>35000</v>
      </c>
      <c r="L57" s="23"/>
      <c r="M57" s="31" t="s">
        <v>9347</v>
      </c>
      <c r="N57" s="173"/>
      <c r="O57" s="185"/>
      <c r="P57" s="25">
        <v>44092</v>
      </c>
      <c r="Q57" s="106"/>
      <c r="R57" s="25">
        <v>44113</v>
      </c>
      <c r="S57" s="25">
        <v>44113</v>
      </c>
      <c r="T57" s="26">
        <v>44112</v>
      </c>
    </row>
    <row r="58" spans="1:20" ht="18" customHeight="1">
      <c r="A58" s="22" t="s">
        <v>9278</v>
      </c>
      <c r="B58" s="31">
        <f t="shared" si="6"/>
        <v>0.1</v>
      </c>
      <c r="C58" s="31">
        <v>0.05</v>
      </c>
      <c r="D58" s="31"/>
      <c r="E58" s="378">
        <f>+E57+1</f>
        <v>34</v>
      </c>
      <c r="F58" s="354" t="s">
        <v>522</v>
      </c>
      <c r="G58" s="354" t="s">
        <v>522</v>
      </c>
      <c r="H58" s="376" t="s">
        <v>9348</v>
      </c>
      <c r="I58" s="2078">
        <v>2</v>
      </c>
      <c r="J58" s="2419">
        <v>4500</v>
      </c>
      <c r="K58" s="31">
        <f>I58*J58</f>
        <v>9000</v>
      </c>
      <c r="L58" s="23"/>
      <c r="M58" s="31" t="s">
        <v>9349</v>
      </c>
      <c r="N58" s="173" t="s">
        <v>9350</v>
      </c>
      <c r="O58" s="185"/>
      <c r="P58" s="25">
        <v>44092</v>
      </c>
      <c r="Q58" s="106"/>
      <c r="R58" s="25">
        <v>44113</v>
      </c>
      <c r="S58" s="25">
        <v>44113</v>
      </c>
      <c r="T58" s="26">
        <v>44112</v>
      </c>
    </row>
    <row r="59" spans="1:20" ht="18" customHeight="1">
      <c r="A59" s="31" t="s">
        <v>7685</v>
      </c>
      <c r="B59" s="31">
        <f t="shared" si="6"/>
        <v>2.5000000000000001E-2</v>
      </c>
      <c r="C59" s="31">
        <v>5.0000000000000001E-3</v>
      </c>
      <c r="D59" s="31"/>
      <c r="E59" s="378">
        <f t="shared" ref="E59:E66" si="7">+E58+1</f>
        <v>35</v>
      </c>
      <c r="F59" s="2424" t="s">
        <v>531</v>
      </c>
      <c r="G59" s="2424" t="s">
        <v>531</v>
      </c>
      <c r="H59" s="2427" t="s">
        <v>9351</v>
      </c>
      <c r="I59" s="2039">
        <v>5</v>
      </c>
      <c r="J59" s="2089">
        <v>920</v>
      </c>
      <c r="K59" s="36">
        <f t="shared" ref="K59:K66" si="8">I59*J59</f>
        <v>4600</v>
      </c>
      <c r="L59" s="309"/>
      <c r="M59" s="2428" t="s">
        <v>9352</v>
      </c>
      <c r="N59" s="175" t="s">
        <v>9353</v>
      </c>
      <c r="O59" s="185"/>
      <c r="P59" s="25">
        <v>44091</v>
      </c>
      <c r="Q59" s="106"/>
      <c r="R59" s="25"/>
      <c r="S59" s="25">
        <v>44111</v>
      </c>
      <c r="T59" s="26">
        <v>44111</v>
      </c>
    </row>
    <row r="60" spans="1:20" ht="18" customHeight="1">
      <c r="A60" s="31" t="s">
        <v>7685</v>
      </c>
      <c r="B60" s="31">
        <f t="shared" si="6"/>
        <v>2.5000000000000001E-2</v>
      </c>
      <c r="C60" s="31">
        <v>5.0000000000000001E-3</v>
      </c>
      <c r="D60" s="31"/>
      <c r="E60" s="378">
        <f t="shared" si="7"/>
        <v>36</v>
      </c>
      <c r="F60" s="2424" t="s">
        <v>531</v>
      </c>
      <c r="G60" s="2424" t="s">
        <v>531</v>
      </c>
      <c r="H60" s="2427" t="s">
        <v>9351</v>
      </c>
      <c r="I60" s="2039">
        <v>5</v>
      </c>
      <c r="J60" s="2089">
        <v>920</v>
      </c>
      <c r="K60" s="36">
        <f t="shared" si="8"/>
        <v>4600</v>
      </c>
      <c r="L60" s="309"/>
      <c r="M60" s="2428" t="s">
        <v>9354</v>
      </c>
      <c r="N60" s="175" t="s">
        <v>9353</v>
      </c>
      <c r="O60" s="185"/>
      <c r="P60" s="25">
        <v>44091</v>
      </c>
      <c r="Q60" s="106"/>
      <c r="R60" s="25"/>
      <c r="S60" s="25">
        <v>44111</v>
      </c>
      <c r="T60" s="26">
        <v>44111</v>
      </c>
    </row>
    <row r="61" spans="1:20" ht="18" customHeight="1">
      <c r="A61" s="31" t="s">
        <v>7762</v>
      </c>
      <c r="B61" s="31">
        <f t="shared" si="6"/>
        <v>0</v>
      </c>
      <c r="C61" s="31">
        <v>5.0000000000000001E-3</v>
      </c>
      <c r="D61" s="31"/>
      <c r="E61" s="378">
        <f t="shared" si="7"/>
        <v>37</v>
      </c>
      <c r="F61" s="2425" t="s">
        <v>577</v>
      </c>
      <c r="G61" s="2425" t="s">
        <v>577</v>
      </c>
      <c r="H61" s="1030" t="s">
        <v>532</v>
      </c>
      <c r="I61" s="1014"/>
      <c r="J61" s="1030">
        <v>19</v>
      </c>
      <c r="K61" s="988">
        <f t="shared" si="8"/>
        <v>0</v>
      </c>
      <c r="L61" s="2426"/>
      <c r="M61" s="1015" t="s">
        <v>9355</v>
      </c>
      <c r="N61" s="1914" t="s">
        <v>9356</v>
      </c>
      <c r="O61" s="185"/>
      <c r="P61" s="25"/>
      <c r="Q61" s="106"/>
      <c r="R61" s="25"/>
      <c r="S61" s="25"/>
      <c r="T61" s="26"/>
    </row>
    <row r="62" spans="1:20" ht="18" customHeight="1">
      <c r="A62" s="31" t="s">
        <v>7762</v>
      </c>
      <c r="B62" s="31">
        <f t="shared" si="6"/>
        <v>0.06</v>
      </c>
      <c r="C62" s="31">
        <v>0.03</v>
      </c>
      <c r="D62" s="31"/>
      <c r="E62" s="378">
        <f t="shared" si="7"/>
        <v>38</v>
      </c>
      <c r="F62" s="2424" t="s">
        <v>531</v>
      </c>
      <c r="G62" s="2424" t="s">
        <v>531</v>
      </c>
      <c r="H62" s="2427" t="s">
        <v>9357</v>
      </c>
      <c r="I62" s="2039">
        <v>2</v>
      </c>
      <c r="J62" s="2089">
        <v>570</v>
      </c>
      <c r="K62" s="36">
        <f t="shared" si="8"/>
        <v>1140</v>
      </c>
      <c r="L62" s="309"/>
      <c r="M62" s="2428" t="s">
        <v>9358</v>
      </c>
      <c r="N62" s="175" t="s">
        <v>9353</v>
      </c>
      <c r="O62" s="185"/>
      <c r="P62" s="25">
        <v>44091</v>
      </c>
      <c r="Q62" s="106"/>
      <c r="R62" s="25"/>
      <c r="S62" s="25">
        <v>44111</v>
      </c>
      <c r="T62" s="26">
        <v>44111</v>
      </c>
    </row>
    <row r="63" spans="1:20" ht="18" customHeight="1">
      <c r="A63" s="31" t="s">
        <v>7762</v>
      </c>
      <c r="B63" s="31">
        <f t="shared" si="6"/>
        <v>0</v>
      </c>
      <c r="C63" s="31">
        <v>5.0000000000000001E-3</v>
      </c>
      <c r="D63" s="31"/>
      <c r="E63" s="378">
        <f t="shared" si="7"/>
        <v>39</v>
      </c>
      <c r="F63" s="2425" t="s">
        <v>577</v>
      </c>
      <c r="G63" s="2425" t="s">
        <v>577</v>
      </c>
      <c r="H63" s="1030" t="s">
        <v>9326</v>
      </c>
      <c r="I63" s="1014"/>
      <c r="J63" s="1030">
        <v>26</v>
      </c>
      <c r="K63" s="988">
        <f t="shared" si="8"/>
        <v>0</v>
      </c>
      <c r="L63" s="2426"/>
      <c r="M63" s="1015" t="s">
        <v>9359</v>
      </c>
      <c r="N63" s="1914" t="s">
        <v>9360</v>
      </c>
      <c r="O63" s="185"/>
      <c r="P63" s="25"/>
      <c r="Q63" s="106"/>
      <c r="R63" s="25"/>
      <c r="S63" s="25"/>
      <c r="T63" s="26"/>
    </row>
    <row r="64" spans="1:20" ht="18" customHeight="1">
      <c r="A64" s="22" t="s">
        <v>5794</v>
      </c>
      <c r="B64" s="31">
        <f t="shared" si="6"/>
        <v>0.2</v>
      </c>
      <c r="C64" s="31">
        <v>0.1</v>
      </c>
      <c r="D64" s="31"/>
      <c r="E64" s="378">
        <f t="shared" si="7"/>
        <v>40</v>
      </c>
      <c r="F64" s="2424" t="s">
        <v>577</v>
      </c>
      <c r="G64" s="2424" t="s">
        <v>577</v>
      </c>
      <c r="H64" s="2089" t="s">
        <v>9361</v>
      </c>
      <c r="I64" s="2039">
        <v>2</v>
      </c>
      <c r="J64" s="2089">
        <v>800</v>
      </c>
      <c r="K64" s="36">
        <f t="shared" si="8"/>
        <v>1600</v>
      </c>
      <c r="L64" s="309"/>
      <c r="M64" s="183" t="s">
        <v>9362</v>
      </c>
      <c r="N64" s="173" t="s">
        <v>9363</v>
      </c>
      <c r="O64" s="185"/>
      <c r="P64" s="25">
        <v>44091</v>
      </c>
      <c r="Q64" s="106"/>
      <c r="R64" s="25"/>
      <c r="S64" s="25">
        <v>44111</v>
      </c>
      <c r="T64" s="26">
        <v>44111</v>
      </c>
    </row>
    <row r="65" spans="1:20" ht="18" customHeight="1">
      <c r="A65" s="31" t="s">
        <v>7762</v>
      </c>
      <c r="B65" s="31">
        <f t="shared" si="6"/>
        <v>2.5000000000000001E-2</v>
      </c>
      <c r="C65" s="31">
        <v>5.0000000000000001E-3</v>
      </c>
      <c r="D65" s="31"/>
      <c r="E65" s="378">
        <f t="shared" si="7"/>
        <v>41</v>
      </c>
      <c r="F65" s="2424" t="s">
        <v>577</v>
      </c>
      <c r="G65" s="2424" t="s">
        <v>577</v>
      </c>
      <c r="H65" s="2089" t="s">
        <v>9364</v>
      </c>
      <c r="I65" s="2039">
        <v>5</v>
      </c>
      <c r="J65" s="2089">
        <v>72</v>
      </c>
      <c r="K65" s="36">
        <f t="shared" si="8"/>
        <v>360</v>
      </c>
      <c r="L65" s="309"/>
      <c r="M65" s="183" t="s">
        <v>9365</v>
      </c>
      <c r="N65" s="173" t="s">
        <v>9366</v>
      </c>
      <c r="O65" s="185"/>
      <c r="P65" s="25">
        <v>44091</v>
      </c>
      <c r="Q65" s="106"/>
      <c r="R65" s="25"/>
      <c r="S65" s="25">
        <v>44111</v>
      </c>
      <c r="T65" s="26">
        <v>44111</v>
      </c>
    </row>
    <row r="66" spans="1:20" ht="18" customHeight="1">
      <c r="A66" s="31" t="s">
        <v>7762</v>
      </c>
      <c r="B66" s="31">
        <f t="shared" si="6"/>
        <v>0</v>
      </c>
      <c r="C66" s="31">
        <v>5.0000000000000001E-3</v>
      </c>
      <c r="D66" s="31"/>
      <c r="E66" s="378">
        <f t="shared" si="7"/>
        <v>42</v>
      </c>
      <c r="F66" s="2425" t="s">
        <v>577</v>
      </c>
      <c r="G66" s="2425" t="s">
        <v>577</v>
      </c>
      <c r="H66" s="1030" t="s">
        <v>793</v>
      </c>
      <c r="I66" s="1014"/>
      <c r="J66" s="1030">
        <v>30</v>
      </c>
      <c r="K66" s="988">
        <f t="shared" si="8"/>
        <v>0</v>
      </c>
      <c r="L66" s="2426"/>
      <c r="M66" s="1015" t="s">
        <v>9367</v>
      </c>
      <c r="N66" s="173" t="s">
        <v>9368</v>
      </c>
      <c r="O66" s="185"/>
      <c r="P66" s="25"/>
      <c r="Q66" s="106"/>
      <c r="R66" s="25"/>
      <c r="S66" s="25"/>
      <c r="T66" s="26"/>
    </row>
    <row r="67" spans="1:20" ht="18" customHeight="1">
      <c r="A67" s="31"/>
      <c r="B67" s="31"/>
      <c r="C67" s="31"/>
      <c r="D67" s="31"/>
      <c r="E67" s="170"/>
      <c r="F67" s="1307"/>
      <c r="G67" s="1307"/>
      <c r="H67" s="304"/>
      <c r="I67" s="1350"/>
      <c r="J67" s="304"/>
      <c r="K67" s="1292"/>
      <c r="L67" s="2429"/>
      <c r="M67" s="2194"/>
      <c r="N67" s="173"/>
      <c r="O67" s="185"/>
      <c r="P67" s="25"/>
      <c r="Q67" s="106"/>
      <c r="R67" s="25"/>
      <c r="S67" s="25"/>
      <c r="T67" s="26"/>
    </row>
    <row r="68" spans="1:20" ht="18" customHeight="1">
      <c r="A68" s="31"/>
      <c r="B68" s="31"/>
      <c r="C68" s="31"/>
      <c r="D68" s="31"/>
      <c r="E68" s="170"/>
      <c r="F68" s="347"/>
      <c r="G68" s="347"/>
      <c r="H68" s="356">
        <f>SUM(K57:K66)</f>
        <v>56300</v>
      </c>
      <c r="I68" s="166"/>
      <c r="J68" s="182"/>
      <c r="K68" s="31"/>
      <c r="L68" s="309"/>
      <c r="M68" s="183"/>
      <c r="N68" s="173"/>
      <c r="O68" s="185"/>
      <c r="P68" s="25"/>
      <c r="Q68" s="106"/>
      <c r="R68" s="186"/>
      <c r="S68" s="25"/>
      <c r="T68" s="26"/>
    </row>
    <row r="69" spans="1:20" ht="18" customHeight="1">
      <c r="A69" s="31"/>
      <c r="B69" s="31"/>
      <c r="C69" s="31"/>
      <c r="D69" s="31"/>
      <c r="E69" s="170"/>
      <c r="F69" s="21"/>
      <c r="G69" s="21"/>
      <c r="H69" s="157"/>
      <c r="I69" s="24"/>
      <c r="J69" s="36"/>
      <c r="K69" s="36"/>
      <c r="L69" s="179"/>
      <c r="M69" s="30"/>
      <c r="N69" s="173"/>
      <c r="O69" s="185"/>
      <c r="P69" s="25"/>
      <c r="Q69" s="106"/>
      <c r="R69" s="186"/>
      <c r="S69" s="25"/>
      <c r="T69" s="26"/>
    </row>
    <row r="70" spans="1:20" ht="18" customHeight="1">
      <c r="A70" s="31"/>
      <c r="B70" s="31"/>
      <c r="C70" s="31"/>
      <c r="D70" s="31"/>
      <c r="E70" s="170"/>
      <c r="F70" s="21"/>
      <c r="G70" s="21"/>
      <c r="H70" s="157"/>
      <c r="I70" s="24"/>
      <c r="J70" s="36"/>
      <c r="K70" s="36"/>
      <c r="L70" s="179"/>
      <c r="M70" s="30"/>
      <c r="N70" s="173"/>
      <c r="O70" s="185"/>
      <c r="P70" s="25"/>
      <c r="Q70" s="106"/>
      <c r="R70" s="186"/>
      <c r="S70" s="25"/>
      <c r="T70" s="26"/>
    </row>
    <row r="71" spans="1:20" ht="18" customHeight="1">
      <c r="A71" s="31"/>
      <c r="B71" s="31"/>
      <c r="C71" s="31"/>
      <c r="D71" s="31"/>
      <c r="E71" s="344" t="s">
        <v>9369</v>
      </c>
      <c r="F71" s="345"/>
      <c r="G71" s="345"/>
      <c r="H71" s="346"/>
      <c r="I71" s="347"/>
      <c r="J71" s="348"/>
      <c r="K71" s="342"/>
      <c r="L71" s="349"/>
      <c r="M71" s="350"/>
      <c r="N71" s="173"/>
      <c r="O71" s="185"/>
      <c r="P71" s="25"/>
      <c r="Q71" s="106"/>
      <c r="R71" s="186"/>
      <c r="S71" s="25"/>
      <c r="T71" s="26"/>
    </row>
    <row r="72" spans="1:20" ht="18" customHeight="1">
      <c r="A72" s="22" t="s">
        <v>9278</v>
      </c>
      <c r="B72" s="31">
        <f t="shared" ref="B72:B80" si="9">+I72*C72</f>
        <v>1.4</v>
      </c>
      <c r="C72" s="31">
        <v>1.4</v>
      </c>
      <c r="D72" s="31"/>
      <c r="E72" s="378">
        <f>+E66+1</f>
        <v>43</v>
      </c>
      <c r="F72" s="354" t="s">
        <v>522</v>
      </c>
      <c r="G72" s="354" t="s">
        <v>522</v>
      </c>
      <c r="H72" s="376" t="s">
        <v>9370</v>
      </c>
      <c r="I72" s="2078">
        <v>1</v>
      </c>
      <c r="J72" s="2419">
        <v>32500</v>
      </c>
      <c r="K72" s="31">
        <f>I72*J72</f>
        <v>32500</v>
      </c>
      <c r="L72" s="23"/>
      <c r="M72" s="31" t="s">
        <v>9347</v>
      </c>
      <c r="N72" s="173"/>
      <c r="O72" s="185"/>
      <c r="P72" s="25">
        <v>44092</v>
      </c>
      <c r="Q72" s="106"/>
      <c r="R72" s="25">
        <v>44113</v>
      </c>
      <c r="S72" s="25">
        <v>44113</v>
      </c>
      <c r="T72" s="26">
        <v>44112</v>
      </c>
    </row>
    <row r="73" spans="1:20" ht="18" customHeight="1">
      <c r="A73" s="22" t="s">
        <v>9278</v>
      </c>
      <c r="B73" s="31">
        <f t="shared" si="9"/>
        <v>0.1</v>
      </c>
      <c r="C73" s="31">
        <v>0.05</v>
      </c>
      <c r="D73" s="31"/>
      <c r="E73" s="378">
        <f>+E72+1</f>
        <v>44</v>
      </c>
      <c r="F73" s="354" t="s">
        <v>522</v>
      </c>
      <c r="G73" s="354" t="s">
        <v>522</v>
      </c>
      <c r="H73" s="376" t="s">
        <v>9371</v>
      </c>
      <c r="I73" s="2078">
        <v>2</v>
      </c>
      <c r="J73" s="2419">
        <v>4500</v>
      </c>
      <c r="K73" s="31">
        <f>I73*J73</f>
        <v>9000</v>
      </c>
      <c r="L73" s="23"/>
      <c r="M73" s="31" t="s">
        <v>9372</v>
      </c>
      <c r="N73" s="173" t="s">
        <v>9373</v>
      </c>
      <c r="O73" s="185"/>
      <c r="P73" s="25">
        <v>44092</v>
      </c>
      <c r="Q73" s="106"/>
      <c r="R73" s="25">
        <v>44113</v>
      </c>
      <c r="S73" s="25">
        <v>44113</v>
      </c>
      <c r="T73" s="26">
        <v>44112</v>
      </c>
    </row>
    <row r="74" spans="1:20" ht="18" customHeight="1">
      <c r="A74" s="22" t="s">
        <v>7709</v>
      </c>
      <c r="B74" s="31">
        <f t="shared" si="9"/>
        <v>0.38400000000000001</v>
      </c>
      <c r="C74" s="31">
        <v>1.2E-2</v>
      </c>
      <c r="D74" s="31"/>
      <c r="E74" s="378">
        <f t="shared" ref="E74:E80" si="10">+E73+1</f>
        <v>45</v>
      </c>
      <c r="F74" s="2424" t="s">
        <v>531</v>
      </c>
      <c r="G74" s="2424" t="s">
        <v>531</v>
      </c>
      <c r="H74" s="2427" t="s">
        <v>9374</v>
      </c>
      <c r="I74" s="2039">
        <v>32</v>
      </c>
      <c r="J74" s="2089">
        <v>2808</v>
      </c>
      <c r="K74" s="36">
        <f t="shared" ref="K74:K80" si="11">I74*J74</f>
        <v>89856</v>
      </c>
      <c r="L74" s="309"/>
      <c r="M74" s="2428" t="s">
        <v>9375</v>
      </c>
      <c r="N74" s="175" t="s">
        <v>9376</v>
      </c>
      <c r="O74" s="185"/>
      <c r="P74" s="25">
        <v>44091</v>
      </c>
      <c r="Q74" s="106"/>
      <c r="R74" s="186"/>
      <c r="S74" s="25">
        <v>44111</v>
      </c>
      <c r="T74" s="26">
        <v>44111</v>
      </c>
    </row>
    <row r="75" spans="1:20" ht="18" customHeight="1">
      <c r="A75" s="31" t="s">
        <v>7762</v>
      </c>
      <c r="B75" s="31">
        <f t="shared" si="9"/>
        <v>0</v>
      </c>
      <c r="C75" s="31">
        <v>5.0000000000000001E-3</v>
      </c>
      <c r="D75" s="31"/>
      <c r="E75" s="378">
        <f>+E73+1</f>
        <v>45</v>
      </c>
      <c r="F75" s="2425" t="s">
        <v>577</v>
      </c>
      <c r="G75" s="2425" t="s">
        <v>577</v>
      </c>
      <c r="H75" s="1030" t="s">
        <v>532</v>
      </c>
      <c r="I75" s="1014"/>
      <c r="J75" s="1030">
        <v>19</v>
      </c>
      <c r="K75" s="988">
        <f t="shared" si="11"/>
        <v>0</v>
      </c>
      <c r="L75" s="2426"/>
      <c r="M75" s="1015" t="s">
        <v>9377</v>
      </c>
      <c r="N75" s="1914" t="s">
        <v>9356</v>
      </c>
      <c r="O75" s="185"/>
      <c r="P75" s="25"/>
      <c r="Q75" s="106"/>
      <c r="R75" s="186"/>
      <c r="S75" s="25"/>
      <c r="T75" s="26"/>
    </row>
    <row r="76" spans="1:20" ht="18" customHeight="1">
      <c r="A76" s="31" t="s">
        <v>7762</v>
      </c>
      <c r="B76" s="31">
        <f t="shared" si="9"/>
        <v>0.06</v>
      </c>
      <c r="C76" s="31">
        <v>0.03</v>
      </c>
      <c r="D76" s="31"/>
      <c r="E76" s="378">
        <f t="shared" si="10"/>
        <v>46</v>
      </c>
      <c r="F76" s="2424" t="s">
        <v>531</v>
      </c>
      <c r="G76" s="2424" t="s">
        <v>531</v>
      </c>
      <c r="H76" s="2427" t="s">
        <v>9357</v>
      </c>
      <c r="I76" s="2039">
        <v>2</v>
      </c>
      <c r="J76" s="2089">
        <v>570</v>
      </c>
      <c r="K76" s="36">
        <f t="shared" si="11"/>
        <v>1140</v>
      </c>
      <c r="L76" s="309"/>
      <c r="M76" s="2428" t="s">
        <v>9358</v>
      </c>
      <c r="N76" s="175" t="s">
        <v>9378</v>
      </c>
      <c r="O76" s="185"/>
      <c r="P76" s="25">
        <v>44091</v>
      </c>
      <c r="Q76" s="106"/>
      <c r="R76" s="186"/>
      <c r="S76" s="25">
        <v>44111</v>
      </c>
      <c r="T76" s="26">
        <v>44111</v>
      </c>
    </row>
    <row r="77" spans="1:20" ht="18" customHeight="1">
      <c r="A77" s="31" t="s">
        <v>7762</v>
      </c>
      <c r="B77" s="31">
        <f t="shared" si="9"/>
        <v>0</v>
      </c>
      <c r="C77" s="31">
        <v>2E-3</v>
      </c>
      <c r="D77" s="31"/>
      <c r="E77" s="378">
        <f t="shared" si="10"/>
        <v>47</v>
      </c>
      <c r="F77" s="2425" t="s">
        <v>577</v>
      </c>
      <c r="G77" s="2425" t="s">
        <v>577</v>
      </c>
      <c r="H77" s="1030" t="s">
        <v>9326</v>
      </c>
      <c r="I77" s="1014"/>
      <c r="J77" s="1030">
        <v>26</v>
      </c>
      <c r="K77" s="988">
        <f t="shared" si="11"/>
        <v>0</v>
      </c>
      <c r="L77" s="2426"/>
      <c r="M77" s="1015" t="s">
        <v>9379</v>
      </c>
      <c r="N77" s="1914" t="s">
        <v>9360</v>
      </c>
      <c r="O77" s="185"/>
      <c r="P77" s="25"/>
      <c r="Q77" s="106"/>
      <c r="R77" s="186"/>
      <c r="S77" s="25"/>
      <c r="T77" s="26"/>
    </row>
    <row r="78" spans="1:20" ht="18" customHeight="1">
      <c r="A78" s="22" t="s">
        <v>5794</v>
      </c>
      <c r="B78" s="31">
        <f t="shared" si="9"/>
        <v>0.2</v>
      </c>
      <c r="C78" s="31">
        <v>0.1</v>
      </c>
      <c r="D78" s="31"/>
      <c r="E78" s="378">
        <f t="shared" si="10"/>
        <v>48</v>
      </c>
      <c r="F78" s="2424" t="s">
        <v>577</v>
      </c>
      <c r="G78" s="2424" t="s">
        <v>577</v>
      </c>
      <c r="H78" s="2089" t="s">
        <v>9361</v>
      </c>
      <c r="I78" s="2039">
        <v>2</v>
      </c>
      <c r="J78" s="2089">
        <v>800</v>
      </c>
      <c r="K78" s="36">
        <f t="shared" si="11"/>
        <v>1600</v>
      </c>
      <c r="L78" s="309"/>
      <c r="M78" s="183" t="s">
        <v>9362</v>
      </c>
      <c r="N78" s="173" t="s">
        <v>9363</v>
      </c>
      <c r="O78" s="185"/>
      <c r="P78" s="25">
        <v>44091</v>
      </c>
      <c r="Q78" s="106"/>
      <c r="R78" s="186"/>
      <c r="S78" s="25">
        <v>44111</v>
      </c>
      <c r="T78" s="26">
        <v>44111</v>
      </c>
    </row>
    <row r="79" spans="1:20" ht="18" customHeight="1">
      <c r="A79" s="31" t="s">
        <v>7762</v>
      </c>
      <c r="B79" s="31">
        <f t="shared" si="9"/>
        <v>2.5000000000000001E-2</v>
      </c>
      <c r="C79" s="31">
        <v>5.0000000000000001E-3</v>
      </c>
      <c r="D79" s="31"/>
      <c r="E79" s="378">
        <f t="shared" si="10"/>
        <v>49</v>
      </c>
      <c r="F79" s="2424" t="s">
        <v>577</v>
      </c>
      <c r="G79" s="2424" t="s">
        <v>577</v>
      </c>
      <c r="H79" s="2089" t="s">
        <v>9364</v>
      </c>
      <c r="I79" s="2039">
        <v>5</v>
      </c>
      <c r="J79" s="2089">
        <v>72</v>
      </c>
      <c r="K79" s="36">
        <f t="shared" si="11"/>
        <v>360</v>
      </c>
      <c r="L79" s="309"/>
      <c r="M79" s="183" t="s">
        <v>9380</v>
      </c>
      <c r="N79" s="173" t="s">
        <v>9366</v>
      </c>
      <c r="O79" s="185"/>
      <c r="P79" s="25">
        <v>44091</v>
      </c>
      <c r="Q79" s="106"/>
      <c r="R79" s="186"/>
      <c r="S79" s="25">
        <v>44111</v>
      </c>
      <c r="T79" s="26">
        <v>44111</v>
      </c>
    </row>
    <row r="80" spans="1:20" ht="18" customHeight="1">
      <c r="A80" s="31" t="s">
        <v>7762</v>
      </c>
      <c r="B80" s="31">
        <f t="shared" si="9"/>
        <v>0</v>
      </c>
      <c r="C80" s="31">
        <v>5.0000000000000001E-3</v>
      </c>
      <c r="D80" s="31"/>
      <c r="E80" s="378">
        <f t="shared" si="10"/>
        <v>50</v>
      </c>
      <c r="F80" s="2425" t="s">
        <v>577</v>
      </c>
      <c r="G80" s="2425" t="s">
        <v>577</v>
      </c>
      <c r="H80" s="1030" t="s">
        <v>793</v>
      </c>
      <c r="I80" s="1014"/>
      <c r="J80" s="1030">
        <v>30</v>
      </c>
      <c r="K80" s="988">
        <f t="shared" si="11"/>
        <v>0</v>
      </c>
      <c r="L80" s="2426"/>
      <c r="M80" s="1015" t="s">
        <v>9367</v>
      </c>
      <c r="N80" s="2430" t="s">
        <v>9381</v>
      </c>
      <c r="O80" s="185"/>
      <c r="P80" s="25"/>
      <c r="Q80" s="106"/>
      <c r="R80" s="186"/>
      <c r="S80" s="25"/>
      <c r="T80" s="26"/>
    </row>
    <row r="81" spans="1:20" ht="18" customHeight="1">
      <c r="A81" s="31"/>
      <c r="B81" s="31"/>
      <c r="C81" s="31"/>
      <c r="D81" s="31"/>
      <c r="E81" s="170"/>
      <c r="F81" s="1307"/>
      <c r="G81" s="1307"/>
      <c r="H81" s="304"/>
      <c r="I81" s="1350"/>
      <c r="J81" s="304"/>
      <c r="K81" s="1292"/>
      <c r="L81" s="2429"/>
      <c r="M81" s="2194"/>
      <c r="N81" s="173"/>
      <c r="O81" s="185"/>
      <c r="P81" s="25"/>
      <c r="Q81" s="106"/>
      <c r="R81" s="186"/>
      <c r="S81" s="25"/>
      <c r="T81" s="26"/>
    </row>
    <row r="82" spans="1:20" ht="18" customHeight="1">
      <c r="A82" s="31"/>
      <c r="B82" s="31"/>
      <c r="C82" s="31"/>
      <c r="D82" s="31"/>
      <c r="E82" s="170"/>
      <c r="F82" s="347"/>
      <c r="G82" s="347"/>
      <c r="H82" s="356">
        <f>SUM(K72:K80)</f>
        <v>134456</v>
      </c>
      <c r="I82" s="166"/>
      <c r="J82" s="182"/>
      <c r="K82" s="31"/>
      <c r="L82" s="309"/>
      <c r="M82" s="183"/>
      <c r="N82" s="173"/>
      <c r="O82" s="185"/>
      <c r="P82" s="25"/>
      <c r="Q82" s="106"/>
      <c r="R82" s="186"/>
      <c r="S82" s="25"/>
      <c r="T82" s="26"/>
    </row>
    <row r="83" spans="1:20" ht="18" customHeight="1">
      <c r="A83" s="31"/>
      <c r="B83" s="31"/>
      <c r="C83" s="31"/>
      <c r="D83" s="31"/>
      <c r="E83" s="2431"/>
      <c r="F83" s="2432"/>
      <c r="G83" s="2432"/>
      <c r="H83" s="2433"/>
      <c r="I83" s="166"/>
      <c r="J83" s="182"/>
      <c r="K83" s="31"/>
      <c r="L83" s="179"/>
      <c r="M83" s="183"/>
      <c r="N83" s="173"/>
      <c r="O83" s="185"/>
      <c r="P83" s="25"/>
      <c r="Q83" s="106"/>
      <c r="R83" s="186"/>
      <c r="S83" s="25"/>
      <c r="T83" s="26"/>
    </row>
    <row r="84" spans="1:20" ht="18" customHeight="1">
      <c r="A84" s="31"/>
      <c r="B84" s="31"/>
      <c r="C84" s="31"/>
      <c r="D84" s="31"/>
      <c r="E84" s="2431"/>
      <c r="F84" s="2432"/>
      <c r="G84" s="2432"/>
      <c r="H84" s="2433"/>
      <c r="I84" s="166"/>
      <c r="J84" s="182"/>
      <c r="K84" s="31"/>
      <c r="L84" s="179"/>
      <c r="M84" s="183"/>
      <c r="N84" s="173"/>
      <c r="O84" s="185"/>
      <c r="P84" s="25"/>
      <c r="Q84" s="106"/>
      <c r="R84" s="186"/>
      <c r="S84" s="25"/>
      <c r="T84" s="26"/>
    </row>
    <row r="85" spans="1:20" ht="18" customHeight="1">
      <c r="A85" s="31"/>
      <c r="B85" s="31"/>
      <c r="C85" s="31"/>
      <c r="D85" s="31"/>
      <c r="E85" s="296" t="s">
        <v>1981</v>
      </c>
      <c r="F85" s="297"/>
      <c r="G85" s="297"/>
      <c r="H85" s="298"/>
      <c r="I85" s="24"/>
      <c r="J85" s="36"/>
      <c r="K85" s="36"/>
      <c r="L85" s="179"/>
      <c r="M85" s="30"/>
      <c r="N85" s="173"/>
      <c r="O85" s="185"/>
      <c r="P85" s="25"/>
      <c r="Q85" s="106"/>
      <c r="R85" s="186"/>
      <c r="S85" s="25"/>
      <c r="T85" s="26"/>
    </row>
    <row r="86" spans="1:20" ht="18" customHeight="1">
      <c r="A86" s="22" t="s">
        <v>7762</v>
      </c>
      <c r="B86" s="31">
        <f>+I86*C86</f>
        <v>0.61</v>
      </c>
      <c r="C86" s="31">
        <v>0.61</v>
      </c>
      <c r="D86" s="31"/>
      <c r="E86" s="378">
        <f>+E80+1</f>
        <v>51</v>
      </c>
      <c r="F86" s="2098" t="s">
        <v>577</v>
      </c>
      <c r="G86" s="2098" t="s">
        <v>577</v>
      </c>
      <c r="H86" s="2407" t="s">
        <v>9382</v>
      </c>
      <c r="I86" s="2408">
        <v>1</v>
      </c>
      <c r="J86" s="2169">
        <v>1489</v>
      </c>
      <c r="K86" s="36">
        <f>I86*J86</f>
        <v>1489</v>
      </c>
      <c r="L86" s="309"/>
      <c r="M86" s="175" t="s">
        <v>9383</v>
      </c>
      <c r="N86" s="173"/>
      <c r="O86" s="185"/>
      <c r="P86" s="25">
        <v>44091</v>
      </c>
      <c r="Q86" s="106"/>
      <c r="R86" s="186"/>
      <c r="S86" s="25">
        <v>44111</v>
      </c>
      <c r="T86" s="26">
        <v>44111</v>
      </c>
    </row>
    <row r="87" spans="1:20" ht="18" customHeight="1">
      <c r="A87" s="31" t="s">
        <v>9384</v>
      </c>
      <c r="B87" s="31">
        <f>+I87*C87</f>
        <v>0.1</v>
      </c>
      <c r="C87" s="31">
        <v>0.1</v>
      </c>
      <c r="D87" s="31"/>
      <c r="E87" s="378">
        <f>+E86+1</f>
        <v>52</v>
      </c>
      <c r="F87" s="2424" t="s">
        <v>577</v>
      </c>
      <c r="G87" s="2424" t="s">
        <v>577</v>
      </c>
      <c r="H87" s="2434" t="s">
        <v>3842</v>
      </c>
      <c r="I87" s="2408">
        <v>1</v>
      </c>
      <c r="J87" s="2169">
        <v>1767</v>
      </c>
      <c r="K87" s="36">
        <f>I87*J87</f>
        <v>1767</v>
      </c>
      <c r="L87" s="309"/>
      <c r="M87" s="175" t="s">
        <v>2029</v>
      </c>
      <c r="N87" s="173" t="s">
        <v>9385</v>
      </c>
      <c r="O87" s="185"/>
      <c r="P87" s="25">
        <v>44091</v>
      </c>
      <c r="Q87" s="106"/>
      <c r="R87" s="25"/>
      <c r="S87" s="25">
        <v>44111</v>
      </c>
      <c r="T87" s="26">
        <v>44111</v>
      </c>
    </row>
    <row r="88" spans="1:20" ht="18" customHeight="1">
      <c r="A88" s="31" t="s">
        <v>9386</v>
      </c>
      <c r="B88" s="31">
        <f>+I88*C88</f>
        <v>5.0000000000000001E-3</v>
      </c>
      <c r="C88" s="31">
        <v>5.0000000000000001E-3</v>
      </c>
      <c r="D88" s="31"/>
      <c r="E88" s="378">
        <f>+E87+1</f>
        <v>53</v>
      </c>
      <c r="F88" s="2424" t="s">
        <v>577</v>
      </c>
      <c r="G88" s="2424" t="s">
        <v>577</v>
      </c>
      <c r="H88" s="2434" t="s">
        <v>9387</v>
      </c>
      <c r="I88" s="2408">
        <v>1</v>
      </c>
      <c r="J88" s="2169">
        <v>249</v>
      </c>
      <c r="K88" s="36">
        <f>I88*J88</f>
        <v>249</v>
      </c>
      <c r="L88" s="309"/>
      <c r="M88" s="175" t="s">
        <v>9388</v>
      </c>
      <c r="N88" s="173" t="s">
        <v>9389</v>
      </c>
      <c r="O88" s="185"/>
      <c r="P88" s="25">
        <v>44091</v>
      </c>
      <c r="Q88" s="106"/>
      <c r="R88" s="25"/>
      <c r="S88" s="25">
        <v>44111</v>
      </c>
      <c r="T88" s="26">
        <v>44111</v>
      </c>
    </row>
    <row r="89" spans="1:20" ht="18" customHeight="1">
      <c r="A89" s="22" t="s">
        <v>7762</v>
      </c>
      <c r="B89" s="31">
        <f>+I89*C89</f>
        <v>5.4999999999999997E-3</v>
      </c>
      <c r="C89" s="31">
        <v>5.4999999999999997E-3</v>
      </c>
      <c r="D89" s="31"/>
      <c r="E89" s="378">
        <f>+E88+1</f>
        <v>54</v>
      </c>
      <c r="F89" s="2424" t="s">
        <v>577</v>
      </c>
      <c r="G89" s="2424" t="s">
        <v>577</v>
      </c>
      <c r="H89" s="2435" t="s">
        <v>9390</v>
      </c>
      <c r="I89" s="2408">
        <v>1</v>
      </c>
      <c r="J89" s="2169">
        <v>678</v>
      </c>
      <c r="K89" s="36">
        <f>I89*J89</f>
        <v>678</v>
      </c>
      <c r="L89" s="309"/>
      <c r="M89" s="175" t="s">
        <v>9391</v>
      </c>
      <c r="N89" s="173" t="s">
        <v>9389</v>
      </c>
      <c r="O89" s="185"/>
      <c r="P89" s="25">
        <v>44091</v>
      </c>
      <c r="Q89" s="106"/>
      <c r="R89" s="25"/>
      <c r="S89" s="25">
        <v>44111</v>
      </c>
      <c r="T89" s="26">
        <v>44111</v>
      </c>
    </row>
    <row r="90" spans="1:20" ht="18" customHeight="1">
      <c r="A90" s="22" t="s">
        <v>7685</v>
      </c>
      <c r="B90" s="22">
        <f>+C90*I90</f>
        <v>0</v>
      </c>
      <c r="C90" s="22">
        <v>0.45</v>
      </c>
      <c r="D90" s="22"/>
      <c r="E90" s="378">
        <f>+E89+1</f>
        <v>55</v>
      </c>
      <c r="F90" s="832" t="s">
        <v>531</v>
      </c>
      <c r="G90" s="832" t="s">
        <v>531</v>
      </c>
      <c r="H90" s="1024" t="s">
        <v>7725</v>
      </c>
      <c r="I90" s="748"/>
      <c r="J90" s="988">
        <v>4160</v>
      </c>
      <c r="K90" s="988">
        <f>I90*J90</f>
        <v>0</v>
      </c>
      <c r="L90" s="834"/>
      <c r="M90" s="835" t="s">
        <v>9392</v>
      </c>
      <c r="N90" s="1914" t="s">
        <v>9393</v>
      </c>
      <c r="O90" s="185"/>
      <c r="P90" s="25"/>
      <c r="Q90" s="106"/>
      <c r="R90" s="25"/>
      <c r="S90" s="25"/>
      <c r="T90" s="26"/>
    </row>
    <row r="91" spans="1:20" ht="18" customHeight="1">
      <c r="A91" s="31"/>
      <c r="B91" s="31"/>
      <c r="C91" s="31"/>
      <c r="D91" s="31"/>
      <c r="E91" s="170"/>
      <c r="F91" s="22"/>
      <c r="G91" s="22"/>
      <c r="H91" s="173"/>
      <c r="I91" s="36"/>
      <c r="J91" s="36"/>
      <c r="K91" s="36"/>
      <c r="L91" s="309"/>
      <c r="M91" s="185"/>
      <c r="N91" s="173"/>
      <c r="O91" s="185"/>
      <c r="P91" s="25"/>
      <c r="Q91" s="106"/>
      <c r="R91" s="186"/>
      <c r="S91" s="25"/>
      <c r="T91" s="26"/>
    </row>
    <row r="92" spans="1:20" ht="18" customHeight="1">
      <c r="A92" s="31"/>
      <c r="B92" s="31"/>
      <c r="C92" s="31"/>
      <c r="D92" s="31"/>
      <c r="E92" s="170"/>
      <c r="F92" s="22"/>
      <c r="G92" s="22"/>
      <c r="H92" s="356">
        <f>SUM(K86:K91)</f>
        <v>4183</v>
      </c>
      <c r="I92" s="36"/>
      <c r="J92" s="36"/>
      <c r="K92" s="36"/>
      <c r="L92" s="309"/>
      <c r="M92" s="185"/>
      <c r="N92" s="173"/>
      <c r="O92" s="185"/>
      <c r="P92" s="25"/>
      <c r="Q92" s="106"/>
      <c r="R92" s="186"/>
      <c r="S92" s="25"/>
      <c r="T92" s="26"/>
    </row>
    <row r="93" spans="1:20" ht="18" customHeight="1">
      <c r="A93" s="31"/>
      <c r="B93" s="31"/>
      <c r="C93" s="31"/>
      <c r="D93" s="31"/>
      <c r="E93" s="170"/>
      <c r="F93" s="22"/>
      <c r="G93" s="22"/>
      <c r="H93" s="173"/>
      <c r="I93" s="36"/>
      <c r="J93" s="36"/>
      <c r="K93" s="36"/>
      <c r="L93" s="309"/>
      <c r="M93" s="185"/>
      <c r="N93" s="173"/>
      <c r="O93" s="185"/>
      <c r="P93" s="25"/>
      <c r="Q93" s="106"/>
      <c r="R93" s="186"/>
      <c r="S93" s="25"/>
      <c r="T93" s="26"/>
    </row>
    <row r="94" spans="1:20" ht="18" customHeight="1">
      <c r="A94" s="31"/>
      <c r="B94" s="31"/>
      <c r="C94" s="31"/>
      <c r="D94" s="31"/>
      <c r="E94" s="170"/>
      <c r="F94" s="22"/>
      <c r="G94" s="236"/>
      <c r="H94" s="173"/>
      <c r="I94" s="36"/>
      <c r="J94" s="36"/>
      <c r="K94" s="36"/>
      <c r="L94" s="309"/>
      <c r="M94" s="185"/>
      <c r="N94" s="173"/>
      <c r="O94" s="185"/>
      <c r="P94" s="25"/>
      <c r="Q94" s="106"/>
      <c r="R94" s="186"/>
      <c r="S94" s="25"/>
      <c r="T94" s="26"/>
    </row>
    <row r="95" spans="1:20" ht="18" customHeight="1">
      <c r="A95" s="31"/>
      <c r="B95" s="31" t="s">
        <v>9394</v>
      </c>
      <c r="C95" s="31"/>
      <c r="D95" s="31"/>
      <c r="E95" s="296" t="s">
        <v>9395</v>
      </c>
      <c r="F95" s="297"/>
      <c r="G95" s="297"/>
      <c r="H95" s="298"/>
      <c r="I95" s="36"/>
      <c r="J95" s="36"/>
      <c r="K95" s="36"/>
      <c r="L95" s="309"/>
      <c r="M95" s="175"/>
      <c r="N95" s="173"/>
      <c r="O95" s="185"/>
      <c r="P95" s="25"/>
      <c r="Q95" s="106"/>
      <c r="R95" s="186"/>
      <c r="S95" s="25"/>
      <c r="T95" s="26"/>
    </row>
    <row r="96" spans="1:20" ht="18" customHeight="1">
      <c r="A96" s="31" t="s">
        <v>9278</v>
      </c>
      <c r="B96" s="22">
        <f>+C96*I96</f>
        <v>0.25</v>
      </c>
      <c r="C96" s="22">
        <v>0.25</v>
      </c>
      <c r="D96" s="31"/>
      <c r="E96" s="378">
        <f>+E90+1</f>
        <v>56</v>
      </c>
      <c r="F96" s="1319" t="s">
        <v>531</v>
      </c>
      <c r="G96" s="1319" t="s">
        <v>531</v>
      </c>
      <c r="H96" s="2436" t="s">
        <v>9396</v>
      </c>
      <c r="I96" s="2408">
        <v>1</v>
      </c>
      <c r="J96" s="2169">
        <v>2320</v>
      </c>
      <c r="K96" s="36">
        <f t="shared" ref="K96:K107" si="12">I96*J96</f>
        <v>2320</v>
      </c>
      <c r="L96" s="309"/>
      <c r="M96" s="175" t="s">
        <v>9397</v>
      </c>
      <c r="N96" s="173" t="s">
        <v>9398</v>
      </c>
      <c r="O96" s="185"/>
      <c r="P96" s="25">
        <v>44091</v>
      </c>
      <c r="Q96" s="106"/>
      <c r="R96" s="186"/>
      <c r="S96" s="25">
        <v>44111</v>
      </c>
      <c r="T96" s="26">
        <v>44111</v>
      </c>
    </row>
    <row r="97" spans="1:20" ht="18" customHeight="1">
      <c r="A97" s="31" t="s">
        <v>9384</v>
      </c>
      <c r="B97" s="22">
        <f t="shared" ref="B97:B106" si="13">+C97*I97</f>
        <v>0.13</v>
      </c>
      <c r="C97" s="22">
        <v>0.13</v>
      </c>
      <c r="D97" s="31"/>
      <c r="E97" s="378">
        <f>+E96+1</f>
        <v>57</v>
      </c>
      <c r="F97" s="2098" t="s">
        <v>292</v>
      </c>
      <c r="G97" s="2404" t="s">
        <v>619</v>
      </c>
      <c r="H97" s="2437" t="s">
        <v>9399</v>
      </c>
      <c r="I97" s="2408">
        <v>1</v>
      </c>
      <c r="J97" s="2169">
        <v>10610</v>
      </c>
      <c r="K97" s="36">
        <f t="shared" si="12"/>
        <v>10610</v>
      </c>
      <c r="L97" s="309"/>
      <c r="M97" s="175" t="s">
        <v>9400</v>
      </c>
      <c r="N97" s="173" t="s">
        <v>9401</v>
      </c>
      <c r="O97" s="185"/>
      <c r="P97" s="25">
        <v>44091</v>
      </c>
      <c r="Q97" s="106"/>
      <c r="R97" s="25">
        <v>44111</v>
      </c>
      <c r="S97" s="25">
        <v>44110</v>
      </c>
      <c r="T97" s="26">
        <v>44110</v>
      </c>
    </row>
    <row r="98" spans="1:20" ht="18" customHeight="1">
      <c r="A98" s="22" t="s">
        <v>5794</v>
      </c>
      <c r="B98" s="22">
        <f t="shared" si="13"/>
        <v>0.01</v>
      </c>
      <c r="C98" s="22">
        <v>5.0000000000000001E-3</v>
      </c>
      <c r="D98" s="22"/>
      <c r="E98" s="378">
        <f t="shared" ref="E98:E108" si="14">+E97+1</f>
        <v>58</v>
      </c>
      <c r="F98" s="2438" t="s">
        <v>618</v>
      </c>
      <c r="G98" s="2404" t="s">
        <v>619</v>
      </c>
      <c r="H98" s="2084" t="s">
        <v>9402</v>
      </c>
      <c r="I98" s="2439">
        <v>2</v>
      </c>
      <c r="J98" s="2116">
        <v>180</v>
      </c>
      <c r="K98" s="36">
        <f t="shared" si="12"/>
        <v>360</v>
      </c>
      <c r="L98" s="205"/>
      <c r="M98" s="76" t="s">
        <v>9403</v>
      </c>
      <c r="N98" s="173" t="s">
        <v>9404</v>
      </c>
      <c r="O98" s="185"/>
      <c r="P98" s="25">
        <v>44091</v>
      </c>
      <c r="Q98" s="106"/>
      <c r="R98" s="25">
        <v>44111</v>
      </c>
      <c r="S98" s="25">
        <v>44110</v>
      </c>
      <c r="T98" s="26">
        <v>44110</v>
      </c>
    </row>
    <row r="99" spans="1:20" ht="18" customHeight="1">
      <c r="A99" s="22" t="s">
        <v>5794</v>
      </c>
      <c r="B99" s="22">
        <f t="shared" si="13"/>
        <v>0.01</v>
      </c>
      <c r="C99" s="22">
        <v>5.0000000000000001E-3</v>
      </c>
      <c r="D99" s="22"/>
      <c r="E99" s="378">
        <f t="shared" si="14"/>
        <v>59</v>
      </c>
      <c r="F99" s="1319" t="s">
        <v>531</v>
      </c>
      <c r="G99" s="1319" t="s">
        <v>531</v>
      </c>
      <c r="H99" s="2180" t="s">
        <v>839</v>
      </c>
      <c r="I99" s="2078">
        <v>2</v>
      </c>
      <c r="J99" s="2177">
        <v>71</v>
      </c>
      <c r="K99" s="38">
        <f t="shared" si="12"/>
        <v>142</v>
      </c>
      <c r="L99" s="167"/>
      <c r="M99" s="31" t="s">
        <v>840</v>
      </c>
      <c r="N99" s="173" t="s">
        <v>9398</v>
      </c>
      <c r="O99" s="185"/>
      <c r="P99" s="25">
        <v>44091</v>
      </c>
      <c r="Q99" s="106"/>
      <c r="R99" s="25"/>
      <c r="S99" s="25">
        <v>44111</v>
      </c>
      <c r="T99" s="26">
        <v>44111</v>
      </c>
    </row>
    <row r="100" spans="1:20" ht="18" customHeight="1">
      <c r="A100" s="22" t="s">
        <v>5794</v>
      </c>
      <c r="B100" s="22">
        <f t="shared" si="13"/>
        <v>0.01</v>
      </c>
      <c r="C100" s="22">
        <v>5.0000000000000001E-3</v>
      </c>
      <c r="D100" s="22"/>
      <c r="E100" s="378">
        <f t="shared" si="14"/>
        <v>60</v>
      </c>
      <c r="F100" s="1319" t="s">
        <v>531</v>
      </c>
      <c r="G100" s="1319" t="s">
        <v>531</v>
      </c>
      <c r="H100" s="2180" t="s">
        <v>841</v>
      </c>
      <c r="I100" s="2078">
        <v>2</v>
      </c>
      <c r="J100" s="2177">
        <v>30</v>
      </c>
      <c r="K100" s="38">
        <f t="shared" si="12"/>
        <v>60</v>
      </c>
      <c r="L100" s="167"/>
      <c r="M100" s="31" t="s">
        <v>842</v>
      </c>
      <c r="N100" s="173" t="s">
        <v>9398</v>
      </c>
      <c r="O100" s="185"/>
      <c r="P100" s="25">
        <v>44091</v>
      </c>
      <c r="Q100" s="106"/>
      <c r="R100" s="186"/>
      <c r="S100" s="25">
        <v>44111</v>
      </c>
      <c r="T100" s="26">
        <v>44111</v>
      </c>
    </row>
    <row r="101" spans="1:20" ht="18" customHeight="1">
      <c r="A101" s="22" t="s">
        <v>5794</v>
      </c>
      <c r="B101" s="22">
        <f t="shared" si="13"/>
        <v>2E-3</v>
      </c>
      <c r="C101" s="22">
        <v>1E-3</v>
      </c>
      <c r="D101" s="22"/>
      <c r="E101" s="378">
        <f t="shared" si="14"/>
        <v>61</v>
      </c>
      <c r="F101" s="1319" t="s">
        <v>531</v>
      </c>
      <c r="G101" s="1319" t="s">
        <v>531</v>
      </c>
      <c r="H101" s="2180" t="s">
        <v>9405</v>
      </c>
      <c r="I101" s="2078">
        <v>2</v>
      </c>
      <c r="J101" s="2177">
        <v>120</v>
      </c>
      <c r="K101" s="38">
        <f t="shared" si="12"/>
        <v>240</v>
      </c>
      <c r="L101" s="167"/>
      <c r="M101" s="31" t="s">
        <v>9406</v>
      </c>
      <c r="N101" s="173" t="s">
        <v>9407</v>
      </c>
      <c r="O101" s="185"/>
      <c r="P101" s="25">
        <v>44091</v>
      </c>
      <c r="Q101" s="106"/>
      <c r="R101" s="186"/>
      <c r="S101" s="25">
        <v>44111</v>
      </c>
      <c r="T101" s="26">
        <v>44111</v>
      </c>
    </row>
    <row r="102" spans="1:20" ht="18" customHeight="1">
      <c r="A102" s="22" t="s">
        <v>5794</v>
      </c>
      <c r="B102" s="22">
        <f t="shared" si="13"/>
        <v>0.01</v>
      </c>
      <c r="C102" s="22">
        <v>0.01</v>
      </c>
      <c r="D102" s="22"/>
      <c r="E102" s="378">
        <f t="shared" si="14"/>
        <v>62</v>
      </c>
      <c r="F102" s="2438" t="s">
        <v>577</v>
      </c>
      <c r="G102" s="2438" t="s">
        <v>577</v>
      </c>
      <c r="H102" s="2091" t="s">
        <v>7752</v>
      </c>
      <c r="I102" s="2078">
        <v>1</v>
      </c>
      <c r="J102" s="2091">
        <v>270</v>
      </c>
      <c r="K102" s="38">
        <f t="shared" si="12"/>
        <v>270</v>
      </c>
      <c r="L102" s="53"/>
      <c r="M102" s="59" t="s">
        <v>635</v>
      </c>
      <c r="N102" s="173" t="s">
        <v>9408</v>
      </c>
      <c r="O102" s="185"/>
      <c r="P102" s="25">
        <v>44091</v>
      </c>
      <c r="Q102" s="106"/>
      <c r="R102" s="186"/>
      <c r="S102" s="25">
        <v>44111</v>
      </c>
      <c r="T102" s="26">
        <v>44111</v>
      </c>
    </row>
    <row r="103" spans="1:20" ht="18" customHeight="1">
      <c r="A103" s="22" t="s">
        <v>5794</v>
      </c>
      <c r="B103" s="22">
        <f t="shared" si="13"/>
        <v>2.5000000000000001E-2</v>
      </c>
      <c r="C103" s="22">
        <v>2.5000000000000001E-2</v>
      </c>
      <c r="D103" s="22"/>
      <c r="E103" s="378">
        <f t="shared" si="14"/>
        <v>63</v>
      </c>
      <c r="F103" s="2086" t="s">
        <v>531</v>
      </c>
      <c r="G103" s="2086" t="s">
        <v>531</v>
      </c>
      <c r="H103" s="2440" t="s">
        <v>880</v>
      </c>
      <c r="I103" s="2441">
        <v>1</v>
      </c>
      <c r="J103" s="2442">
        <v>860</v>
      </c>
      <c r="K103" s="2132">
        <f t="shared" si="12"/>
        <v>860</v>
      </c>
      <c r="L103" s="412"/>
      <c r="M103" s="839" t="s">
        <v>1420</v>
      </c>
      <c r="N103" s="173" t="s">
        <v>9409</v>
      </c>
      <c r="O103" s="185"/>
      <c r="P103" s="25">
        <v>44091</v>
      </c>
      <c r="Q103" s="106"/>
      <c r="R103" s="186"/>
      <c r="S103" s="25">
        <v>44111</v>
      </c>
      <c r="T103" s="26">
        <v>44111</v>
      </c>
    </row>
    <row r="104" spans="1:20" ht="18" customHeight="1">
      <c r="A104" s="22" t="s">
        <v>9410</v>
      </c>
      <c r="B104" s="22">
        <f t="shared" si="13"/>
        <v>0.01</v>
      </c>
      <c r="C104" s="22">
        <v>5.0000000000000001E-3</v>
      </c>
      <c r="D104" s="22"/>
      <c r="E104" s="378">
        <f t="shared" si="14"/>
        <v>64</v>
      </c>
      <c r="F104" s="2086" t="s">
        <v>531</v>
      </c>
      <c r="G104" s="2086" t="s">
        <v>531</v>
      </c>
      <c r="H104" s="2089" t="s">
        <v>9411</v>
      </c>
      <c r="I104" s="2443">
        <v>2</v>
      </c>
      <c r="J104" s="2089">
        <v>180</v>
      </c>
      <c r="K104" s="328">
        <f t="shared" si="12"/>
        <v>360</v>
      </c>
      <c r="L104" s="396"/>
      <c r="M104" s="164" t="s">
        <v>9412</v>
      </c>
      <c r="N104" s="173" t="s">
        <v>9413</v>
      </c>
      <c r="O104" s="185"/>
      <c r="P104" s="25">
        <v>44091</v>
      </c>
      <c r="Q104" s="106"/>
      <c r="R104" s="186"/>
      <c r="S104" s="25">
        <v>44111</v>
      </c>
      <c r="T104" s="26">
        <v>44111</v>
      </c>
    </row>
    <row r="105" spans="1:20" ht="18" customHeight="1">
      <c r="A105" s="22" t="s">
        <v>9410</v>
      </c>
      <c r="B105" s="22">
        <f t="shared" si="13"/>
        <v>0.01</v>
      </c>
      <c r="C105" s="22">
        <v>5.0000000000000001E-3</v>
      </c>
      <c r="D105" s="31"/>
      <c r="E105" s="378">
        <f t="shared" si="14"/>
        <v>65</v>
      </c>
      <c r="F105" s="2086" t="s">
        <v>531</v>
      </c>
      <c r="G105" s="2086" t="s">
        <v>531</v>
      </c>
      <c r="H105" s="2436" t="s">
        <v>9414</v>
      </c>
      <c r="I105" s="2408">
        <v>2</v>
      </c>
      <c r="J105" s="2169">
        <v>170</v>
      </c>
      <c r="K105" s="328">
        <f t="shared" si="12"/>
        <v>340</v>
      </c>
      <c r="L105" s="309"/>
      <c r="M105" s="164" t="s">
        <v>9415</v>
      </c>
      <c r="N105" s="173" t="s">
        <v>9416</v>
      </c>
      <c r="O105" s="185"/>
      <c r="P105" s="25">
        <v>44091</v>
      </c>
      <c r="Q105" s="106"/>
      <c r="R105" s="186"/>
      <c r="S105" s="25">
        <v>44111</v>
      </c>
      <c r="T105" s="26">
        <v>44111</v>
      </c>
    </row>
    <row r="106" spans="1:20" ht="18" customHeight="1">
      <c r="A106" s="22" t="s">
        <v>5794</v>
      </c>
      <c r="B106" s="22">
        <f t="shared" si="13"/>
        <v>0.05</v>
      </c>
      <c r="C106" s="22">
        <v>5.0000000000000001E-3</v>
      </c>
      <c r="D106" s="31"/>
      <c r="E106" s="378">
        <f t="shared" si="14"/>
        <v>66</v>
      </c>
      <c r="F106" s="2424" t="s">
        <v>577</v>
      </c>
      <c r="G106" s="2424" t="s">
        <v>577</v>
      </c>
      <c r="H106" s="2089" t="s">
        <v>5151</v>
      </c>
      <c r="I106" s="2039">
        <v>10</v>
      </c>
      <c r="J106" s="2089">
        <v>41</v>
      </c>
      <c r="K106" s="213">
        <f t="shared" si="12"/>
        <v>410</v>
      </c>
      <c r="L106" s="1998"/>
      <c r="M106" s="183" t="s">
        <v>9417</v>
      </c>
      <c r="N106" s="173" t="s">
        <v>9418</v>
      </c>
      <c r="O106" s="185"/>
      <c r="P106" s="25">
        <v>44091</v>
      </c>
      <c r="Q106" s="106"/>
      <c r="R106" s="186"/>
      <c r="S106" s="25">
        <v>44111</v>
      </c>
      <c r="T106" s="26">
        <v>44111</v>
      </c>
    </row>
    <row r="107" spans="1:20" ht="18" customHeight="1">
      <c r="A107" s="31" t="s">
        <v>7762</v>
      </c>
      <c r="B107" s="31">
        <f>+I107*C107</f>
        <v>0</v>
      </c>
      <c r="C107" s="31">
        <v>2E-3</v>
      </c>
      <c r="D107" s="31"/>
      <c r="E107" s="378">
        <f t="shared" si="14"/>
        <v>67</v>
      </c>
      <c r="F107" s="2425" t="s">
        <v>577</v>
      </c>
      <c r="G107" s="2425" t="s">
        <v>577</v>
      </c>
      <c r="H107" s="1030" t="s">
        <v>788</v>
      </c>
      <c r="I107" s="1014"/>
      <c r="J107" s="1030">
        <v>30</v>
      </c>
      <c r="K107" s="988">
        <f t="shared" si="12"/>
        <v>0</v>
      </c>
      <c r="L107" s="2426"/>
      <c r="M107" s="1015" t="s">
        <v>9417</v>
      </c>
      <c r="N107" s="173" t="s">
        <v>9419</v>
      </c>
      <c r="O107" s="185"/>
      <c r="P107" s="25"/>
      <c r="Q107" s="106"/>
      <c r="R107" s="186"/>
      <c r="S107" s="25"/>
      <c r="T107" s="26"/>
    </row>
    <row r="108" spans="1:20" ht="18" customHeight="1">
      <c r="A108" s="31" t="s">
        <v>7762</v>
      </c>
      <c r="B108" s="31">
        <f>+I108*C108</f>
        <v>0</v>
      </c>
      <c r="C108" s="31">
        <v>2E-3</v>
      </c>
      <c r="D108" s="31"/>
      <c r="E108" s="378">
        <f t="shared" si="14"/>
        <v>68</v>
      </c>
      <c r="F108" s="2425" t="s">
        <v>577</v>
      </c>
      <c r="G108" s="2425" t="s">
        <v>577</v>
      </c>
      <c r="H108" s="2444" t="s">
        <v>1407</v>
      </c>
      <c r="I108" s="988"/>
      <c r="J108" s="988"/>
      <c r="K108" s="988"/>
      <c r="L108" s="2426"/>
      <c r="M108" s="1034" t="s">
        <v>9420</v>
      </c>
      <c r="N108" s="173" t="s">
        <v>9418</v>
      </c>
      <c r="O108" s="185"/>
      <c r="P108" s="25"/>
      <c r="Q108" s="106"/>
      <c r="R108" s="186"/>
      <c r="S108" s="186"/>
      <c r="T108" s="26"/>
    </row>
    <row r="109" spans="1:20" ht="18" customHeight="1">
      <c r="A109" s="31"/>
      <c r="B109" s="31"/>
      <c r="C109" s="31"/>
      <c r="D109" s="31"/>
      <c r="E109" s="170"/>
      <c r="F109" s="182"/>
      <c r="G109" s="182"/>
      <c r="H109" s="182"/>
      <c r="I109" s="166"/>
      <c r="J109" s="182"/>
      <c r="K109" s="36"/>
      <c r="L109" s="309"/>
      <c r="M109" s="183"/>
      <c r="N109" s="173"/>
      <c r="O109" s="185"/>
      <c r="P109" s="25"/>
      <c r="Q109" s="106"/>
      <c r="R109" s="186"/>
      <c r="S109" s="25"/>
      <c r="T109" s="26"/>
    </row>
    <row r="110" spans="1:20" ht="18" customHeight="1">
      <c r="A110" s="31"/>
      <c r="B110" s="31"/>
      <c r="C110" s="31"/>
      <c r="D110" s="31"/>
      <c r="E110" s="170"/>
      <c r="F110" s="182"/>
      <c r="G110" s="182"/>
      <c r="H110" s="356">
        <f>SUM(K96:K109)</f>
        <v>15972</v>
      </c>
      <c r="I110" s="166"/>
      <c r="J110" s="182"/>
      <c r="K110" s="36"/>
      <c r="L110" s="309"/>
      <c r="M110" s="183"/>
      <c r="N110" s="173"/>
      <c r="O110" s="185"/>
      <c r="P110" s="25"/>
      <c r="Q110" s="106"/>
      <c r="R110" s="186"/>
      <c r="S110" s="25"/>
      <c r="T110" s="26"/>
    </row>
    <row r="111" spans="1:20" ht="18" customHeight="1">
      <c r="A111" s="31"/>
      <c r="B111" s="31"/>
      <c r="C111" s="31"/>
      <c r="D111" s="31"/>
      <c r="E111" s="170"/>
      <c r="F111" s="182"/>
      <c r="G111" s="182"/>
      <c r="H111" s="182"/>
      <c r="I111" s="166"/>
      <c r="J111" s="182"/>
      <c r="K111" s="36"/>
      <c r="L111" s="309"/>
      <c r="M111" s="183"/>
      <c r="N111" s="173"/>
      <c r="O111" s="185"/>
      <c r="P111" s="25"/>
      <c r="Q111" s="106"/>
      <c r="R111" s="186"/>
      <c r="S111" s="25"/>
      <c r="T111" s="26"/>
    </row>
    <row r="112" spans="1:20" ht="18" customHeight="1">
      <c r="A112" s="31"/>
      <c r="B112" s="31"/>
      <c r="C112" s="31"/>
      <c r="D112" s="31"/>
      <c r="E112" s="170"/>
      <c r="F112" s="182"/>
      <c r="G112" s="182"/>
      <c r="H112" s="182"/>
      <c r="I112" s="166"/>
      <c r="J112" s="182"/>
      <c r="K112" s="36"/>
      <c r="L112" s="309"/>
      <c r="M112" s="183"/>
      <c r="N112" s="173"/>
      <c r="O112" s="185"/>
      <c r="P112" s="25"/>
      <c r="Q112" s="106"/>
      <c r="R112" s="186"/>
      <c r="S112" s="25"/>
      <c r="T112" s="26"/>
    </row>
    <row r="113" spans="1:20" ht="18" customHeight="1">
      <c r="A113" s="31"/>
      <c r="B113" s="31"/>
      <c r="C113" s="31"/>
      <c r="D113" s="31"/>
      <c r="E113" s="170"/>
      <c r="F113" s="182"/>
      <c r="G113" s="182"/>
      <c r="H113" s="182"/>
      <c r="I113" s="166"/>
      <c r="J113" s="182"/>
      <c r="K113" s="36"/>
      <c r="L113" s="309"/>
      <c r="M113" s="183"/>
      <c r="N113" s="173"/>
      <c r="O113" s="185"/>
      <c r="P113" s="25"/>
      <c r="Q113" s="106"/>
      <c r="R113" s="186"/>
      <c r="S113" s="25"/>
      <c r="T113" s="26"/>
    </row>
    <row r="114" spans="1:20" ht="18" customHeight="1">
      <c r="A114" s="31"/>
      <c r="B114" s="31"/>
      <c r="C114" s="31"/>
      <c r="D114" s="31"/>
      <c r="E114" s="170"/>
      <c r="F114" s="182"/>
      <c r="G114" s="182"/>
      <c r="H114" s="182"/>
      <c r="I114" s="166"/>
      <c r="J114" s="182"/>
      <c r="K114" s="36"/>
      <c r="L114" s="309"/>
      <c r="M114" s="183"/>
      <c r="N114" s="173"/>
      <c r="O114" s="185"/>
      <c r="P114" s="25"/>
      <c r="Q114" s="106"/>
      <c r="R114" s="186"/>
      <c r="S114" s="25"/>
      <c r="T114" s="26"/>
    </row>
    <row r="115" spans="1:20" ht="18" customHeight="1">
      <c r="A115" s="31"/>
      <c r="B115" s="31"/>
      <c r="C115" s="31"/>
      <c r="D115" s="31"/>
      <c r="E115" s="170"/>
      <c r="F115" s="182"/>
      <c r="G115" s="182"/>
      <c r="H115" s="182"/>
      <c r="I115" s="166"/>
      <c r="J115" s="182"/>
      <c r="K115" s="36"/>
      <c r="L115" s="309"/>
      <c r="M115" s="183"/>
      <c r="N115" s="173"/>
      <c r="O115" s="185"/>
      <c r="P115" s="25"/>
      <c r="Q115" s="106"/>
      <c r="R115" s="186"/>
      <c r="S115" s="25"/>
      <c r="T115" s="26"/>
    </row>
    <row r="116" spans="1:20" ht="18" customHeight="1">
      <c r="A116" s="31"/>
      <c r="B116" s="31"/>
      <c r="C116" s="31"/>
      <c r="D116" s="31"/>
      <c r="E116" s="170"/>
      <c r="F116" s="182"/>
      <c r="G116" s="182"/>
      <c r="H116" s="182"/>
      <c r="I116" s="166"/>
      <c r="J116" s="182"/>
      <c r="K116" s="36"/>
      <c r="L116" s="309"/>
      <c r="M116" s="183"/>
      <c r="N116" s="173"/>
      <c r="O116" s="185"/>
      <c r="P116" s="25"/>
      <c r="Q116" s="106"/>
      <c r="R116" s="186"/>
      <c r="S116" s="25"/>
      <c r="T116" s="26"/>
    </row>
    <row r="117" spans="1:20" ht="18" customHeight="1">
      <c r="A117" s="31"/>
      <c r="B117" s="31"/>
      <c r="C117" s="31"/>
      <c r="D117" s="31"/>
      <c r="E117" s="170"/>
      <c r="F117" s="182"/>
      <c r="G117" s="182"/>
      <c r="H117" s="182"/>
      <c r="I117" s="166"/>
      <c r="J117" s="182"/>
      <c r="K117" s="36"/>
      <c r="L117" s="309"/>
      <c r="M117" s="183"/>
      <c r="N117" s="173"/>
      <c r="O117" s="185"/>
      <c r="P117" s="25"/>
      <c r="Q117" s="106"/>
      <c r="R117" s="186"/>
      <c r="S117" s="25"/>
      <c r="T117" s="26"/>
    </row>
    <row r="118" spans="1:20" ht="18" customHeight="1">
      <c r="A118" s="31"/>
      <c r="B118" s="31"/>
      <c r="C118" s="31"/>
      <c r="D118" s="31"/>
      <c r="E118" s="170"/>
      <c r="F118" s="182"/>
      <c r="G118" s="182"/>
      <c r="H118" s="182"/>
      <c r="I118" s="166"/>
      <c r="J118" s="182"/>
      <c r="K118" s="36"/>
      <c r="L118" s="309"/>
      <c r="M118" s="183"/>
      <c r="N118" s="173"/>
      <c r="O118" s="185"/>
      <c r="P118" s="25"/>
      <c r="Q118" s="106"/>
      <c r="R118" s="186"/>
      <c r="S118" s="25"/>
      <c r="T118" s="26"/>
    </row>
    <row r="119" spans="1:20" ht="18" customHeight="1">
      <c r="A119" s="31"/>
      <c r="B119" s="31"/>
      <c r="C119" s="31"/>
      <c r="D119" s="31"/>
      <c r="E119" s="22"/>
      <c r="F119" s="21"/>
      <c r="G119" s="21"/>
      <c r="H119" s="173" t="s">
        <v>4986</v>
      </c>
      <c r="I119" s="24"/>
      <c r="J119" s="36"/>
      <c r="K119" s="36">
        <f>I119*J119</f>
        <v>0</v>
      </c>
      <c r="L119" s="309"/>
      <c r="M119" s="831" t="s">
        <v>4987</v>
      </c>
      <c r="N119" s="173"/>
      <c r="O119" s="185"/>
      <c r="P119" s="25"/>
      <c r="Q119" s="106"/>
      <c r="R119" s="186"/>
      <c r="S119" s="25"/>
      <c r="T119" s="26"/>
    </row>
    <row r="120" spans="1:20" ht="18" customHeight="1">
      <c r="A120" s="31"/>
      <c r="B120" s="31"/>
      <c r="C120" s="31"/>
      <c r="D120" s="31"/>
      <c r="E120" s="22"/>
      <c r="F120" s="22"/>
      <c r="G120" s="22"/>
      <c r="H120" s="173" t="s">
        <v>4988</v>
      </c>
      <c r="I120" s="24"/>
      <c r="J120" s="36">
        <v>5000</v>
      </c>
      <c r="K120" s="36">
        <f>I120*J120</f>
        <v>0</v>
      </c>
      <c r="L120" s="309"/>
      <c r="M120" s="831" t="s">
        <v>4989</v>
      </c>
      <c r="N120" s="173"/>
      <c r="O120" s="185"/>
      <c r="P120" s="25"/>
      <c r="Q120" s="106"/>
      <c r="R120" s="186"/>
      <c r="S120" s="25"/>
      <c r="T120" s="26"/>
    </row>
    <row r="121" spans="1:20" ht="18" customHeight="1">
      <c r="A121" s="31"/>
      <c r="B121" s="31"/>
      <c r="C121" s="31"/>
      <c r="D121" s="31"/>
      <c r="E121" s="22"/>
      <c r="F121" s="22"/>
      <c r="G121" s="22"/>
      <c r="H121" s="173" t="s">
        <v>4990</v>
      </c>
      <c r="I121" s="36"/>
      <c r="J121" s="36"/>
      <c r="K121" s="36">
        <f>I121*J121</f>
        <v>0</v>
      </c>
      <c r="L121" s="309"/>
      <c r="M121" s="185"/>
      <c r="N121" s="173"/>
      <c r="O121" s="185"/>
      <c r="P121" s="25"/>
      <c r="Q121" s="106"/>
      <c r="R121" s="186"/>
      <c r="S121" s="25"/>
      <c r="T121" s="26"/>
    </row>
    <row r="122" spans="1:20" ht="18" customHeight="1">
      <c r="A122" s="31"/>
      <c r="B122" s="31"/>
      <c r="C122" s="31"/>
      <c r="D122" s="31"/>
      <c r="E122" s="22"/>
      <c r="F122" s="22"/>
      <c r="G122" s="22"/>
      <c r="H122" s="173"/>
      <c r="I122" s="36"/>
      <c r="J122" s="36"/>
      <c r="K122" s="36"/>
      <c r="L122" s="309"/>
      <c r="M122" s="185"/>
      <c r="N122" s="173"/>
      <c r="O122" s="185"/>
      <c r="P122" s="25"/>
      <c r="Q122" s="106"/>
      <c r="R122" s="186"/>
      <c r="S122" s="25"/>
      <c r="T122" s="26"/>
    </row>
    <row r="123" spans="1:20" ht="18" customHeight="1">
      <c r="A123" s="31"/>
      <c r="B123" s="31"/>
      <c r="C123" s="31"/>
      <c r="D123" s="31"/>
      <c r="E123" s="22"/>
      <c r="F123" s="22"/>
      <c r="G123" s="22"/>
      <c r="H123" s="173"/>
      <c r="I123" s="36"/>
      <c r="J123" s="36"/>
      <c r="K123" s="36"/>
      <c r="L123" s="309"/>
      <c r="M123" s="185"/>
      <c r="N123" s="173"/>
      <c r="O123" s="185"/>
      <c r="P123" s="25"/>
      <c r="Q123" s="106"/>
      <c r="R123" s="186"/>
      <c r="S123" s="25"/>
      <c r="T123" s="26"/>
    </row>
    <row r="124" spans="1:20" ht="18" customHeight="1">
      <c r="A124" s="31"/>
      <c r="B124" s="31"/>
      <c r="C124" s="31"/>
      <c r="D124" s="31"/>
      <c r="E124" s="22"/>
      <c r="F124" s="22"/>
      <c r="G124" s="22"/>
      <c r="H124" s="173"/>
      <c r="I124" s="36"/>
      <c r="J124" s="36"/>
      <c r="K124" s="36"/>
      <c r="L124" s="309"/>
      <c r="M124" s="185"/>
      <c r="N124" s="173"/>
      <c r="O124" s="185"/>
      <c r="P124" s="25"/>
      <c r="Q124" s="106"/>
      <c r="R124" s="186"/>
      <c r="S124" s="25"/>
      <c r="T124" s="26"/>
    </row>
    <row r="125" spans="1:20" ht="18" customHeight="1">
      <c r="A125" s="31"/>
      <c r="B125" s="31"/>
      <c r="C125" s="31"/>
      <c r="D125" s="31"/>
      <c r="E125" s="22"/>
      <c r="F125" s="22"/>
      <c r="G125" s="22"/>
      <c r="H125" s="173"/>
      <c r="I125" s="36"/>
      <c r="J125" s="36"/>
      <c r="K125" s="36"/>
      <c r="L125" s="309"/>
      <c r="M125" s="185"/>
      <c r="N125" s="173"/>
      <c r="O125" s="185"/>
      <c r="P125" s="25"/>
      <c r="Q125" s="106"/>
      <c r="R125" s="186"/>
      <c r="S125" s="25"/>
      <c r="T125" s="26"/>
    </row>
    <row r="126" spans="1:20" ht="18" customHeight="1">
      <c r="A126" s="31"/>
      <c r="B126" s="31"/>
      <c r="C126" s="31"/>
      <c r="D126" s="31"/>
      <c r="E126" s="22"/>
      <c r="F126" s="22"/>
      <c r="G126" s="22"/>
      <c r="H126" s="173"/>
      <c r="I126" s="36"/>
      <c r="J126" s="36"/>
      <c r="K126" s="36"/>
      <c r="L126" s="309"/>
      <c r="M126" s="185"/>
      <c r="N126" s="173"/>
      <c r="O126" s="185"/>
      <c r="P126" s="25"/>
      <c r="Q126" s="106"/>
      <c r="R126" s="186"/>
      <c r="S126" s="25"/>
      <c r="T126" s="26"/>
    </row>
    <row r="127" spans="1:20" ht="18" customHeight="1">
      <c r="A127" s="31"/>
      <c r="B127" s="31"/>
      <c r="C127" s="31"/>
      <c r="D127" s="31"/>
      <c r="E127" s="22"/>
      <c r="F127" s="22"/>
      <c r="G127" s="22"/>
      <c r="H127" s="173"/>
      <c r="I127" s="36"/>
      <c r="J127" s="36"/>
      <c r="K127" s="36"/>
      <c r="L127" s="309"/>
      <c r="M127" s="185"/>
      <c r="N127" s="173"/>
      <c r="O127" s="185"/>
      <c r="P127" s="25"/>
      <c r="Q127" s="106"/>
      <c r="R127" s="186"/>
      <c r="S127" s="25"/>
      <c r="T127" s="26"/>
    </row>
    <row r="128" spans="1:20" ht="18" customHeight="1">
      <c r="A128" s="31"/>
      <c r="B128" s="31"/>
      <c r="C128" s="31"/>
      <c r="D128" s="31"/>
      <c r="E128" s="22"/>
      <c r="F128" s="22"/>
      <c r="G128" s="22"/>
      <c r="H128" s="173"/>
      <c r="I128" s="36"/>
      <c r="J128" s="36"/>
      <c r="K128" s="36"/>
      <c r="L128" s="309"/>
      <c r="M128" s="185"/>
      <c r="N128" s="173"/>
      <c r="O128" s="185"/>
      <c r="P128" s="25"/>
      <c r="Q128" s="106"/>
      <c r="R128" s="186"/>
      <c r="S128" s="25"/>
      <c r="T128" s="26"/>
    </row>
    <row r="129" spans="1:20" ht="18" customHeight="1">
      <c r="A129" s="31"/>
      <c r="B129" s="31"/>
      <c r="C129" s="31"/>
      <c r="D129" s="31"/>
      <c r="E129" s="22"/>
      <c r="F129" s="22"/>
      <c r="G129" s="22"/>
      <c r="H129" s="173"/>
      <c r="I129" s="36"/>
      <c r="J129" s="36"/>
      <c r="K129" s="36"/>
      <c r="L129" s="309"/>
      <c r="M129" s="185"/>
      <c r="N129" s="173"/>
      <c r="O129" s="185"/>
      <c r="P129" s="25"/>
      <c r="Q129" s="106"/>
      <c r="R129" s="186"/>
      <c r="S129" s="25"/>
      <c r="T129" s="26"/>
    </row>
    <row r="130" spans="1:20" ht="18" customHeight="1">
      <c r="A130" s="31"/>
      <c r="B130" s="31"/>
      <c r="C130" s="31"/>
      <c r="D130" s="31"/>
      <c r="E130" s="22"/>
      <c r="F130" s="22"/>
      <c r="G130" s="22"/>
      <c r="H130" s="173"/>
      <c r="I130" s="36"/>
      <c r="J130" s="36"/>
      <c r="K130" s="36"/>
      <c r="L130" s="309"/>
      <c r="M130" s="185"/>
      <c r="N130" s="173"/>
      <c r="O130" s="185"/>
      <c r="P130" s="25"/>
      <c r="Q130" s="106"/>
      <c r="R130" s="186"/>
      <c r="S130" s="25"/>
      <c r="T130" s="26"/>
    </row>
    <row r="131" spans="1:20" ht="18" customHeight="1">
      <c r="A131" s="31"/>
      <c r="B131" s="31"/>
      <c r="C131" s="31"/>
      <c r="D131" s="31"/>
      <c r="E131" s="22"/>
      <c r="F131" s="21"/>
      <c r="G131" s="21"/>
      <c r="H131" s="173"/>
      <c r="I131" s="31"/>
      <c r="J131" s="36"/>
      <c r="K131" s="36"/>
      <c r="L131" s="36"/>
      <c r="M131" s="31"/>
      <c r="N131" s="31"/>
      <c r="O131" s="22"/>
      <c r="P131" s="25"/>
      <c r="Q131" s="31"/>
      <c r="R131" s="23"/>
      <c r="S131" s="25"/>
      <c r="T131" s="26"/>
    </row>
    <row r="132" spans="1:20" ht="18" customHeight="1">
      <c r="A132" s="31"/>
      <c r="B132" s="31"/>
      <c r="C132" s="31"/>
      <c r="D132" s="31"/>
      <c r="E132" s="22"/>
      <c r="F132" s="31"/>
      <c r="G132" s="31"/>
      <c r="H132" s="31"/>
      <c r="I132" s="31"/>
      <c r="J132" s="31"/>
      <c r="K132" s="31"/>
      <c r="L132" s="23"/>
      <c r="M132" s="31"/>
      <c r="N132" s="31"/>
      <c r="O132" s="22"/>
      <c r="P132" s="25"/>
      <c r="Q132" s="31"/>
      <c r="R132" s="23"/>
      <c r="S132" s="25"/>
      <c r="T132" s="192"/>
    </row>
    <row r="133" spans="1:20" ht="18" customHeight="1">
      <c r="A133" s="31"/>
      <c r="B133" s="31"/>
      <c r="C133" s="31"/>
      <c r="D133" s="31"/>
      <c r="E133" s="22"/>
      <c r="F133" s="31"/>
      <c r="G133" s="31"/>
      <c r="H133" s="31"/>
      <c r="I133" s="31"/>
      <c r="J133" s="31"/>
      <c r="K133" s="31"/>
      <c r="L133" s="23"/>
      <c r="M133" s="31"/>
      <c r="N133" s="31"/>
      <c r="O133" s="22"/>
      <c r="P133" s="22"/>
      <c r="Q133" s="31"/>
      <c r="R133" s="23"/>
      <c r="S133" s="192"/>
      <c r="T133" s="192"/>
    </row>
    <row r="134" spans="1:20" ht="18" customHeight="1"/>
    <row r="135" spans="1:20" ht="18" customHeight="1"/>
    <row r="136" spans="1:20" ht="18" customHeight="1"/>
    <row r="137" spans="1:20" ht="18" customHeight="1"/>
    <row r="138" spans="1:20" ht="18" customHeight="1"/>
  </sheetData>
  <autoFilter ref="E8:R8" xr:uid="{69F5B3FE-43D7-4110-89EB-3416EC6FE598}"/>
  <mergeCells count="13">
    <mergeCell ref="E95:H95"/>
    <mergeCell ref="E10:H10"/>
    <mergeCell ref="E15:H15"/>
    <mergeCell ref="E39:H39"/>
    <mergeCell ref="E56:H56"/>
    <mergeCell ref="E71:H71"/>
    <mergeCell ref="E85:H85"/>
    <mergeCell ref="E2:G2"/>
    <mergeCell ref="J2:L2"/>
    <mergeCell ref="E3:G3"/>
    <mergeCell ref="E4:G4"/>
    <mergeCell ref="E5:G5"/>
    <mergeCell ref="E6:G6"/>
  </mergeCells>
  <phoneticPr fontId="4"/>
  <dataValidations count="1">
    <dataValidation imeMode="hiragana" allowBlank="1" showInputMessage="1" showErrorMessage="1" sqref="M24:M26 JI24:JI26 TE24:TE26 ADA24:ADA26 AMW24:AMW26 AWS24:AWS26 BGO24:BGO26 BQK24:BQK26 CAG24:CAG26 CKC24:CKC26 CTY24:CTY26 DDU24:DDU26 DNQ24:DNQ26 DXM24:DXM26 EHI24:EHI26 ERE24:ERE26 FBA24:FBA26 FKW24:FKW26 FUS24:FUS26 GEO24:GEO26 GOK24:GOK26 GYG24:GYG26 HIC24:HIC26 HRY24:HRY26 IBU24:IBU26 ILQ24:ILQ26 IVM24:IVM26 JFI24:JFI26 JPE24:JPE26 JZA24:JZA26 KIW24:KIW26 KSS24:KSS26 LCO24:LCO26 LMK24:LMK26 LWG24:LWG26 MGC24:MGC26 MPY24:MPY26 MZU24:MZU26 NJQ24:NJQ26 NTM24:NTM26 ODI24:ODI26 ONE24:ONE26 OXA24:OXA26 PGW24:PGW26 PQS24:PQS26 QAO24:QAO26 QKK24:QKK26 QUG24:QUG26 REC24:REC26 RNY24:RNY26 RXU24:RXU26 SHQ24:SHQ26 SRM24:SRM26 TBI24:TBI26 TLE24:TLE26 TVA24:TVA26 UEW24:UEW26 UOS24:UOS26 UYO24:UYO26 VIK24:VIK26 VSG24:VSG26 WCC24:WCC26 WLY24:WLY26 WVU24:WVU26 M65560:M65562 JI65560:JI65562 TE65560:TE65562 ADA65560:ADA65562 AMW65560:AMW65562 AWS65560:AWS65562 BGO65560:BGO65562 BQK65560:BQK65562 CAG65560:CAG65562 CKC65560:CKC65562 CTY65560:CTY65562 DDU65560:DDU65562 DNQ65560:DNQ65562 DXM65560:DXM65562 EHI65560:EHI65562 ERE65560:ERE65562 FBA65560:FBA65562 FKW65560:FKW65562 FUS65560:FUS65562 GEO65560:GEO65562 GOK65560:GOK65562 GYG65560:GYG65562 HIC65560:HIC65562 HRY65560:HRY65562 IBU65560:IBU65562 ILQ65560:ILQ65562 IVM65560:IVM65562 JFI65560:JFI65562 JPE65560:JPE65562 JZA65560:JZA65562 KIW65560:KIW65562 KSS65560:KSS65562 LCO65560:LCO65562 LMK65560:LMK65562 LWG65560:LWG65562 MGC65560:MGC65562 MPY65560:MPY65562 MZU65560:MZU65562 NJQ65560:NJQ65562 NTM65560:NTM65562 ODI65560:ODI65562 ONE65560:ONE65562 OXA65560:OXA65562 PGW65560:PGW65562 PQS65560:PQS65562 QAO65560:QAO65562 QKK65560:QKK65562 QUG65560:QUG65562 REC65560:REC65562 RNY65560:RNY65562 RXU65560:RXU65562 SHQ65560:SHQ65562 SRM65560:SRM65562 TBI65560:TBI65562 TLE65560:TLE65562 TVA65560:TVA65562 UEW65560:UEW65562 UOS65560:UOS65562 UYO65560:UYO65562 VIK65560:VIK65562 VSG65560:VSG65562 WCC65560:WCC65562 WLY65560:WLY65562 WVU65560:WVU65562 M131096:M131098 JI131096:JI131098 TE131096:TE131098 ADA131096:ADA131098 AMW131096:AMW131098 AWS131096:AWS131098 BGO131096:BGO131098 BQK131096:BQK131098 CAG131096:CAG131098 CKC131096:CKC131098 CTY131096:CTY131098 DDU131096:DDU131098 DNQ131096:DNQ131098 DXM131096:DXM131098 EHI131096:EHI131098 ERE131096:ERE131098 FBA131096:FBA131098 FKW131096:FKW131098 FUS131096:FUS131098 GEO131096:GEO131098 GOK131096:GOK131098 GYG131096:GYG131098 HIC131096:HIC131098 HRY131096:HRY131098 IBU131096:IBU131098 ILQ131096:ILQ131098 IVM131096:IVM131098 JFI131096:JFI131098 JPE131096:JPE131098 JZA131096:JZA131098 KIW131096:KIW131098 KSS131096:KSS131098 LCO131096:LCO131098 LMK131096:LMK131098 LWG131096:LWG131098 MGC131096:MGC131098 MPY131096:MPY131098 MZU131096:MZU131098 NJQ131096:NJQ131098 NTM131096:NTM131098 ODI131096:ODI131098 ONE131096:ONE131098 OXA131096:OXA131098 PGW131096:PGW131098 PQS131096:PQS131098 QAO131096:QAO131098 QKK131096:QKK131098 QUG131096:QUG131098 REC131096:REC131098 RNY131096:RNY131098 RXU131096:RXU131098 SHQ131096:SHQ131098 SRM131096:SRM131098 TBI131096:TBI131098 TLE131096:TLE131098 TVA131096:TVA131098 UEW131096:UEW131098 UOS131096:UOS131098 UYO131096:UYO131098 VIK131096:VIK131098 VSG131096:VSG131098 WCC131096:WCC131098 WLY131096:WLY131098 WVU131096:WVU131098 M196632:M196634 JI196632:JI196634 TE196632:TE196634 ADA196632:ADA196634 AMW196632:AMW196634 AWS196632:AWS196634 BGO196632:BGO196634 BQK196632:BQK196634 CAG196632:CAG196634 CKC196632:CKC196634 CTY196632:CTY196634 DDU196632:DDU196634 DNQ196632:DNQ196634 DXM196632:DXM196634 EHI196632:EHI196634 ERE196632:ERE196634 FBA196632:FBA196634 FKW196632:FKW196634 FUS196632:FUS196634 GEO196632:GEO196634 GOK196632:GOK196634 GYG196632:GYG196634 HIC196632:HIC196634 HRY196632:HRY196634 IBU196632:IBU196634 ILQ196632:ILQ196634 IVM196632:IVM196634 JFI196632:JFI196634 JPE196632:JPE196634 JZA196632:JZA196634 KIW196632:KIW196634 KSS196632:KSS196634 LCO196632:LCO196634 LMK196632:LMK196634 LWG196632:LWG196634 MGC196632:MGC196634 MPY196632:MPY196634 MZU196632:MZU196634 NJQ196632:NJQ196634 NTM196632:NTM196634 ODI196632:ODI196634 ONE196632:ONE196634 OXA196632:OXA196634 PGW196632:PGW196634 PQS196632:PQS196634 QAO196632:QAO196634 QKK196632:QKK196634 QUG196632:QUG196634 REC196632:REC196634 RNY196632:RNY196634 RXU196632:RXU196634 SHQ196632:SHQ196634 SRM196632:SRM196634 TBI196632:TBI196634 TLE196632:TLE196634 TVA196632:TVA196634 UEW196632:UEW196634 UOS196632:UOS196634 UYO196632:UYO196634 VIK196632:VIK196634 VSG196632:VSG196634 WCC196632:WCC196634 WLY196632:WLY196634 WVU196632:WVU196634 M262168:M262170 JI262168:JI262170 TE262168:TE262170 ADA262168:ADA262170 AMW262168:AMW262170 AWS262168:AWS262170 BGO262168:BGO262170 BQK262168:BQK262170 CAG262168:CAG262170 CKC262168:CKC262170 CTY262168:CTY262170 DDU262168:DDU262170 DNQ262168:DNQ262170 DXM262168:DXM262170 EHI262168:EHI262170 ERE262168:ERE262170 FBA262168:FBA262170 FKW262168:FKW262170 FUS262168:FUS262170 GEO262168:GEO262170 GOK262168:GOK262170 GYG262168:GYG262170 HIC262168:HIC262170 HRY262168:HRY262170 IBU262168:IBU262170 ILQ262168:ILQ262170 IVM262168:IVM262170 JFI262168:JFI262170 JPE262168:JPE262170 JZA262168:JZA262170 KIW262168:KIW262170 KSS262168:KSS262170 LCO262168:LCO262170 LMK262168:LMK262170 LWG262168:LWG262170 MGC262168:MGC262170 MPY262168:MPY262170 MZU262168:MZU262170 NJQ262168:NJQ262170 NTM262168:NTM262170 ODI262168:ODI262170 ONE262168:ONE262170 OXA262168:OXA262170 PGW262168:PGW262170 PQS262168:PQS262170 QAO262168:QAO262170 QKK262168:QKK262170 QUG262168:QUG262170 REC262168:REC262170 RNY262168:RNY262170 RXU262168:RXU262170 SHQ262168:SHQ262170 SRM262168:SRM262170 TBI262168:TBI262170 TLE262168:TLE262170 TVA262168:TVA262170 UEW262168:UEW262170 UOS262168:UOS262170 UYO262168:UYO262170 VIK262168:VIK262170 VSG262168:VSG262170 WCC262168:WCC262170 WLY262168:WLY262170 WVU262168:WVU262170 M327704:M327706 JI327704:JI327706 TE327704:TE327706 ADA327704:ADA327706 AMW327704:AMW327706 AWS327704:AWS327706 BGO327704:BGO327706 BQK327704:BQK327706 CAG327704:CAG327706 CKC327704:CKC327706 CTY327704:CTY327706 DDU327704:DDU327706 DNQ327704:DNQ327706 DXM327704:DXM327706 EHI327704:EHI327706 ERE327704:ERE327706 FBA327704:FBA327706 FKW327704:FKW327706 FUS327704:FUS327706 GEO327704:GEO327706 GOK327704:GOK327706 GYG327704:GYG327706 HIC327704:HIC327706 HRY327704:HRY327706 IBU327704:IBU327706 ILQ327704:ILQ327706 IVM327704:IVM327706 JFI327704:JFI327706 JPE327704:JPE327706 JZA327704:JZA327706 KIW327704:KIW327706 KSS327704:KSS327706 LCO327704:LCO327706 LMK327704:LMK327706 LWG327704:LWG327706 MGC327704:MGC327706 MPY327704:MPY327706 MZU327704:MZU327706 NJQ327704:NJQ327706 NTM327704:NTM327706 ODI327704:ODI327706 ONE327704:ONE327706 OXA327704:OXA327706 PGW327704:PGW327706 PQS327704:PQS327706 QAO327704:QAO327706 QKK327704:QKK327706 QUG327704:QUG327706 REC327704:REC327706 RNY327704:RNY327706 RXU327704:RXU327706 SHQ327704:SHQ327706 SRM327704:SRM327706 TBI327704:TBI327706 TLE327704:TLE327706 TVA327704:TVA327706 UEW327704:UEW327706 UOS327704:UOS327706 UYO327704:UYO327706 VIK327704:VIK327706 VSG327704:VSG327706 WCC327704:WCC327706 WLY327704:WLY327706 WVU327704:WVU327706 M393240:M393242 JI393240:JI393242 TE393240:TE393242 ADA393240:ADA393242 AMW393240:AMW393242 AWS393240:AWS393242 BGO393240:BGO393242 BQK393240:BQK393242 CAG393240:CAG393242 CKC393240:CKC393242 CTY393240:CTY393242 DDU393240:DDU393242 DNQ393240:DNQ393242 DXM393240:DXM393242 EHI393240:EHI393242 ERE393240:ERE393242 FBA393240:FBA393242 FKW393240:FKW393242 FUS393240:FUS393242 GEO393240:GEO393242 GOK393240:GOK393242 GYG393240:GYG393242 HIC393240:HIC393242 HRY393240:HRY393242 IBU393240:IBU393242 ILQ393240:ILQ393242 IVM393240:IVM393242 JFI393240:JFI393242 JPE393240:JPE393242 JZA393240:JZA393242 KIW393240:KIW393242 KSS393240:KSS393242 LCO393240:LCO393242 LMK393240:LMK393242 LWG393240:LWG393242 MGC393240:MGC393242 MPY393240:MPY393242 MZU393240:MZU393242 NJQ393240:NJQ393242 NTM393240:NTM393242 ODI393240:ODI393242 ONE393240:ONE393242 OXA393240:OXA393242 PGW393240:PGW393242 PQS393240:PQS393242 QAO393240:QAO393242 QKK393240:QKK393242 QUG393240:QUG393242 REC393240:REC393242 RNY393240:RNY393242 RXU393240:RXU393242 SHQ393240:SHQ393242 SRM393240:SRM393242 TBI393240:TBI393242 TLE393240:TLE393242 TVA393240:TVA393242 UEW393240:UEW393242 UOS393240:UOS393242 UYO393240:UYO393242 VIK393240:VIK393242 VSG393240:VSG393242 WCC393240:WCC393242 WLY393240:WLY393242 WVU393240:WVU393242 M458776:M458778 JI458776:JI458778 TE458776:TE458778 ADA458776:ADA458778 AMW458776:AMW458778 AWS458776:AWS458778 BGO458776:BGO458778 BQK458776:BQK458778 CAG458776:CAG458778 CKC458776:CKC458778 CTY458776:CTY458778 DDU458776:DDU458778 DNQ458776:DNQ458778 DXM458776:DXM458778 EHI458776:EHI458778 ERE458776:ERE458778 FBA458776:FBA458778 FKW458776:FKW458778 FUS458776:FUS458778 GEO458776:GEO458778 GOK458776:GOK458778 GYG458776:GYG458778 HIC458776:HIC458778 HRY458776:HRY458778 IBU458776:IBU458778 ILQ458776:ILQ458778 IVM458776:IVM458778 JFI458776:JFI458778 JPE458776:JPE458778 JZA458776:JZA458778 KIW458776:KIW458778 KSS458776:KSS458778 LCO458776:LCO458778 LMK458776:LMK458778 LWG458776:LWG458778 MGC458776:MGC458778 MPY458776:MPY458778 MZU458776:MZU458778 NJQ458776:NJQ458778 NTM458776:NTM458778 ODI458776:ODI458778 ONE458776:ONE458778 OXA458776:OXA458778 PGW458776:PGW458778 PQS458776:PQS458778 QAO458776:QAO458778 QKK458776:QKK458778 QUG458776:QUG458778 REC458776:REC458778 RNY458776:RNY458778 RXU458776:RXU458778 SHQ458776:SHQ458778 SRM458776:SRM458778 TBI458776:TBI458778 TLE458776:TLE458778 TVA458776:TVA458778 UEW458776:UEW458778 UOS458776:UOS458778 UYO458776:UYO458778 VIK458776:VIK458778 VSG458776:VSG458778 WCC458776:WCC458778 WLY458776:WLY458778 WVU458776:WVU458778 M524312:M524314 JI524312:JI524314 TE524312:TE524314 ADA524312:ADA524314 AMW524312:AMW524314 AWS524312:AWS524314 BGO524312:BGO524314 BQK524312:BQK524314 CAG524312:CAG524314 CKC524312:CKC524314 CTY524312:CTY524314 DDU524312:DDU524314 DNQ524312:DNQ524314 DXM524312:DXM524314 EHI524312:EHI524314 ERE524312:ERE524314 FBA524312:FBA524314 FKW524312:FKW524314 FUS524312:FUS524314 GEO524312:GEO524314 GOK524312:GOK524314 GYG524312:GYG524314 HIC524312:HIC524314 HRY524312:HRY524314 IBU524312:IBU524314 ILQ524312:ILQ524314 IVM524312:IVM524314 JFI524312:JFI524314 JPE524312:JPE524314 JZA524312:JZA524314 KIW524312:KIW524314 KSS524312:KSS524314 LCO524312:LCO524314 LMK524312:LMK524314 LWG524312:LWG524314 MGC524312:MGC524314 MPY524312:MPY524314 MZU524312:MZU524314 NJQ524312:NJQ524314 NTM524312:NTM524314 ODI524312:ODI524314 ONE524312:ONE524314 OXA524312:OXA524314 PGW524312:PGW524314 PQS524312:PQS524314 QAO524312:QAO524314 QKK524312:QKK524314 QUG524312:QUG524314 REC524312:REC524314 RNY524312:RNY524314 RXU524312:RXU524314 SHQ524312:SHQ524314 SRM524312:SRM524314 TBI524312:TBI524314 TLE524312:TLE524314 TVA524312:TVA524314 UEW524312:UEW524314 UOS524312:UOS524314 UYO524312:UYO524314 VIK524312:VIK524314 VSG524312:VSG524314 WCC524312:WCC524314 WLY524312:WLY524314 WVU524312:WVU524314 M589848:M589850 JI589848:JI589850 TE589848:TE589850 ADA589848:ADA589850 AMW589848:AMW589850 AWS589848:AWS589850 BGO589848:BGO589850 BQK589848:BQK589850 CAG589848:CAG589850 CKC589848:CKC589850 CTY589848:CTY589850 DDU589848:DDU589850 DNQ589848:DNQ589850 DXM589848:DXM589850 EHI589848:EHI589850 ERE589848:ERE589850 FBA589848:FBA589850 FKW589848:FKW589850 FUS589848:FUS589850 GEO589848:GEO589850 GOK589848:GOK589850 GYG589848:GYG589850 HIC589848:HIC589850 HRY589848:HRY589850 IBU589848:IBU589850 ILQ589848:ILQ589850 IVM589848:IVM589850 JFI589848:JFI589850 JPE589848:JPE589850 JZA589848:JZA589850 KIW589848:KIW589850 KSS589848:KSS589850 LCO589848:LCO589850 LMK589848:LMK589850 LWG589848:LWG589850 MGC589848:MGC589850 MPY589848:MPY589850 MZU589848:MZU589850 NJQ589848:NJQ589850 NTM589848:NTM589850 ODI589848:ODI589850 ONE589848:ONE589850 OXA589848:OXA589850 PGW589848:PGW589850 PQS589848:PQS589850 QAO589848:QAO589850 QKK589848:QKK589850 QUG589848:QUG589850 REC589848:REC589850 RNY589848:RNY589850 RXU589848:RXU589850 SHQ589848:SHQ589850 SRM589848:SRM589850 TBI589848:TBI589850 TLE589848:TLE589850 TVA589848:TVA589850 UEW589848:UEW589850 UOS589848:UOS589850 UYO589848:UYO589850 VIK589848:VIK589850 VSG589848:VSG589850 WCC589848:WCC589850 WLY589848:WLY589850 WVU589848:WVU589850 M655384:M655386 JI655384:JI655386 TE655384:TE655386 ADA655384:ADA655386 AMW655384:AMW655386 AWS655384:AWS655386 BGO655384:BGO655386 BQK655384:BQK655386 CAG655384:CAG655386 CKC655384:CKC655386 CTY655384:CTY655386 DDU655384:DDU655386 DNQ655384:DNQ655386 DXM655384:DXM655386 EHI655384:EHI655386 ERE655384:ERE655386 FBA655384:FBA655386 FKW655384:FKW655386 FUS655384:FUS655386 GEO655384:GEO655386 GOK655384:GOK655386 GYG655384:GYG655386 HIC655384:HIC655386 HRY655384:HRY655386 IBU655384:IBU655386 ILQ655384:ILQ655386 IVM655384:IVM655386 JFI655384:JFI655386 JPE655384:JPE655386 JZA655384:JZA655386 KIW655384:KIW655386 KSS655384:KSS655386 LCO655384:LCO655386 LMK655384:LMK655386 LWG655384:LWG655386 MGC655384:MGC655386 MPY655384:MPY655386 MZU655384:MZU655386 NJQ655384:NJQ655386 NTM655384:NTM655386 ODI655384:ODI655386 ONE655384:ONE655386 OXA655384:OXA655386 PGW655384:PGW655386 PQS655384:PQS655386 QAO655384:QAO655386 QKK655384:QKK655386 QUG655384:QUG655386 REC655384:REC655386 RNY655384:RNY655386 RXU655384:RXU655386 SHQ655384:SHQ655386 SRM655384:SRM655386 TBI655384:TBI655386 TLE655384:TLE655386 TVA655384:TVA655386 UEW655384:UEW655386 UOS655384:UOS655386 UYO655384:UYO655386 VIK655384:VIK655386 VSG655384:VSG655386 WCC655384:WCC655386 WLY655384:WLY655386 WVU655384:WVU655386 M720920:M720922 JI720920:JI720922 TE720920:TE720922 ADA720920:ADA720922 AMW720920:AMW720922 AWS720920:AWS720922 BGO720920:BGO720922 BQK720920:BQK720922 CAG720920:CAG720922 CKC720920:CKC720922 CTY720920:CTY720922 DDU720920:DDU720922 DNQ720920:DNQ720922 DXM720920:DXM720922 EHI720920:EHI720922 ERE720920:ERE720922 FBA720920:FBA720922 FKW720920:FKW720922 FUS720920:FUS720922 GEO720920:GEO720922 GOK720920:GOK720922 GYG720920:GYG720922 HIC720920:HIC720922 HRY720920:HRY720922 IBU720920:IBU720922 ILQ720920:ILQ720922 IVM720920:IVM720922 JFI720920:JFI720922 JPE720920:JPE720922 JZA720920:JZA720922 KIW720920:KIW720922 KSS720920:KSS720922 LCO720920:LCO720922 LMK720920:LMK720922 LWG720920:LWG720922 MGC720920:MGC720922 MPY720920:MPY720922 MZU720920:MZU720922 NJQ720920:NJQ720922 NTM720920:NTM720922 ODI720920:ODI720922 ONE720920:ONE720922 OXA720920:OXA720922 PGW720920:PGW720922 PQS720920:PQS720922 QAO720920:QAO720922 QKK720920:QKK720922 QUG720920:QUG720922 REC720920:REC720922 RNY720920:RNY720922 RXU720920:RXU720922 SHQ720920:SHQ720922 SRM720920:SRM720922 TBI720920:TBI720922 TLE720920:TLE720922 TVA720920:TVA720922 UEW720920:UEW720922 UOS720920:UOS720922 UYO720920:UYO720922 VIK720920:VIK720922 VSG720920:VSG720922 WCC720920:WCC720922 WLY720920:WLY720922 WVU720920:WVU720922 M786456:M786458 JI786456:JI786458 TE786456:TE786458 ADA786456:ADA786458 AMW786456:AMW786458 AWS786456:AWS786458 BGO786456:BGO786458 BQK786456:BQK786458 CAG786456:CAG786458 CKC786456:CKC786458 CTY786456:CTY786458 DDU786456:DDU786458 DNQ786456:DNQ786458 DXM786456:DXM786458 EHI786456:EHI786458 ERE786456:ERE786458 FBA786456:FBA786458 FKW786456:FKW786458 FUS786456:FUS786458 GEO786456:GEO786458 GOK786456:GOK786458 GYG786456:GYG786458 HIC786456:HIC786458 HRY786456:HRY786458 IBU786456:IBU786458 ILQ786456:ILQ786458 IVM786456:IVM786458 JFI786456:JFI786458 JPE786456:JPE786458 JZA786456:JZA786458 KIW786456:KIW786458 KSS786456:KSS786458 LCO786456:LCO786458 LMK786456:LMK786458 LWG786456:LWG786458 MGC786456:MGC786458 MPY786456:MPY786458 MZU786456:MZU786458 NJQ786456:NJQ786458 NTM786456:NTM786458 ODI786456:ODI786458 ONE786456:ONE786458 OXA786456:OXA786458 PGW786456:PGW786458 PQS786456:PQS786458 QAO786456:QAO786458 QKK786456:QKK786458 QUG786456:QUG786458 REC786456:REC786458 RNY786456:RNY786458 RXU786456:RXU786458 SHQ786456:SHQ786458 SRM786456:SRM786458 TBI786456:TBI786458 TLE786456:TLE786458 TVA786456:TVA786458 UEW786456:UEW786458 UOS786456:UOS786458 UYO786456:UYO786458 VIK786456:VIK786458 VSG786456:VSG786458 WCC786456:WCC786458 WLY786456:WLY786458 WVU786456:WVU786458 M851992:M851994 JI851992:JI851994 TE851992:TE851994 ADA851992:ADA851994 AMW851992:AMW851994 AWS851992:AWS851994 BGO851992:BGO851994 BQK851992:BQK851994 CAG851992:CAG851994 CKC851992:CKC851994 CTY851992:CTY851994 DDU851992:DDU851994 DNQ851992:DNQ851994 DXM851992:DXM851994 EHI851992:EHI851994 ERE851992:ERE851994 FBA851992:FBA851994 FKW851992:FKW851994 FUS851992:FUS851994 GEO851992:GEO851994 GOK851992:GOK851994 GYG851992:GYG851994 HIC851992:HIC851994 HRY851992:HRY851994 IBU851992:IBU851994 ILQ851992:ILQ851994 IVM851992:IVM851994 JFI851992:JFI851994 JPE851992:JPE851994 JZA851992:JZA851994 KIW851992:KIW851994 KSS851992:KSS851994 LCO851992:LCO851994 LMK851992:LMK851994 LWG851992:LWG851994 MGC851992:MGC851994 MPY851992:MPY851994 MZU851992:MZU851994 NJQ851992:NJQ851994 NTM851992:NTM851994 ODI851992:ODI851994 ONE851992:ONE851994 OXA851992:OXA851994 PGW851992:PGW851994 PQS851992:PQS851994 QAO851992:QAO851994 QKK851992:QKK851994 QUG851992:QUG851994 REC851992:REC851994 RNY851992:RNY851994 RXU851992:RXU851994 SHQ851992:SHQ851994 SRM851992:SRM851994 TBI851992:TBI851994 TLE851992:TLE851994 TVA851992:TVA851994 UEW851992:UEW851994 UOS851992:UOS851994 UYO851992:UYO851994 VIK851992:VIK851994 VSG851992:VSG851994 WCC851992:WCC851994 WLY851992:WLY851994 WVU851992:WVU851994 M917528:M917530 JI917528:JI917530 TE917528:TE917530 ADA917528:ADA917530 AMW917528:AMW917530 AWS917528:AWS917530 BGO917528:BGO917530 BQK917528:BQK917530 CAG917528:CAG917530 CKC917528:CKC917530 CTY917528:CTY917530 DDU917528:DDU917530 DNQ917528:DNQ917530 DXM917528:DXM917530 EHI917528:EHI917530 ERE917528:ERE917530 FBA917528:FBA917530 FKW917528:FKW917530 FUS917528:FUS917530 GEO917528:GEO917530 GOK917528:GOK917530 GYG917528:GYG917530 HIC917528:HIC917530 HRY917528:HRY917530 IBU917528:IBU917530 ILQ917528:ILQ917530 IVM917528:IVM917530 JFI917528:JFI917530 JPE917528:JPE917530 JZA917528:JZA917530 KIW917528:KIW917530 KSS917528:KSS917530 LCO917528:LCO917530 LMK917528:LMK917530 LWG917528:LWG917530 MGC917528:MGC917530 MPY917528:MPY917530 MZU917528:MZU917530 NJQ917528:NJQ917530 NTM917528:NTM917530 ODI917528:ODI917530 ONE917528:ONE917530 OXA917528:OXA917530 PGW917528:PGW917530 PQS917528:PQS917530 QAO917528:QAO917530 QKK917528:QKK917530 QUG917528:QUG917530 REC917528:REC917530 RNY917528:RNY917530 RXU917528:RXU917530 SHQ917528:SHQ917530 SRM917528:SRM917530 TBI917528:TBI917530 TLE917528:TLE917530 TVA917528:TVA917530 UEW917528:UEW917530 UOS917528:UOS917530 UYO917528:UYO917530 VIK917528:VIK917530 VSG917528:VSG917530 WCC917528:WCC917530 WLY917528:WLY917530 WVU917528:WVU917530 M983064:M983066 JI983064:JI983066 TE983064:TE983066 ADA983064:ADA983066 AMW983064:AMW983066 AWS983064:AWS983066 BGO983064:BGO983066 BQK983064:BQK983066 CAG983064:CAG983066 CKC983064:CKC983066 CTY983064:CTY983066 DDU983064:DDU983066 DNQ983064:DNQ983066 DXM983064:DXM983066 EHI983064:EHI983066 ERE983064:ERE983066 FBA983064:FBA983066 FKW983064:FKW983066 FUS983064:FUS983066 GEO983064:GEO983066 GOK983064:GOK983066 GYG983064:GYG983066 HIC983064:HIC983066 HRY983064:HRY983066 IBU983064:IBU983066 ILQ983064:ILQ983066 IVM983064:IVM983066 JFI983064:JFI983066 JPE983064:JPE983066 JZA983064:JZA983066 KIW983064:KIW983066 KSS983064:KSS983066 LCO983064:LCO983066 LMK983064:LMK983066 LWG983064:LWG983066 MGC983064:MGC983066 MPY983064:MPY983066 MZU983064:MZU983066 NJQ983064:NJQ983066 NTM983064:NTM983066 ODI983064:ODI983066 ONE983064:ONE983066 OXA983064:OXA983066 PGW983064:PGW983066 PQS983064:PQS983066 QAO983064:QAO983066 QKK983064:QKK983066 QUG983064:QUG983066 REC983064:REC983066 RNY983064:RNY983066 RXU983064:RXU983066 SHQ983064:SHQ983066 SRM983064:SRM983066 TBI983064:TBI983066 TLE983064:TLE983066 TVA983064:TVA983066 UEW983064:UEW983066 UOS983064:UOS983066 UYO983064:UYO983066 VIK983064:VIK983066 VSG983064:VSG983066 WCC983064:WCC983066 WLY983064:WLY983066 WVU983064:WVU983066 M85 JI85 TE85 ADA85 AMW85 AWS85 BGO85 BQK85 CAG85 CKC85 CTY85 DDU85 DNQ85 DXM85 EHI85 ERE85 FBA85 FKW85 FUS85 GEO85 GOK85 GYG85 HIC85 HRY85 IBU85 ILQ85 IVM85 JFI85 JPE85 JZA85 KIW85 KSS85 LCO85 LMK85 LWG85 MGC85 MPY85 MZU85 NJQ85 NTM85 ODI85 ONE85 OXA85 PGW85 PQS85 QAO85 QKK85 QUG85 REC85 RNY85 RXU85 SHQ85 SRM85 TBI85 TLE85 TVA85 UEW85 UOS85 UYO85 VIK85 VSG85 WCC85 WLY85 WVU85 M65621 JI65621 TE65621 ADA65621 AMW65621 AWS65621 BGO65621 BQK65621 CAG65621 CKC65621 CTY65621 DDU65621 DNQ65621 DXM65621 EHI65621 ERE65621 FBA65621 FKW65621 FUS65621 GEO65621 GOK65621 GYG65621 HIC65621 HRY65621 IBU65621 ILQ65621 IVM65621 JFI65621 JPE65621 JZA65621 KIW65621 KSS65621 LCO65621 LMK65621 LWG65621 MGC65621 MPY65621 MZU65621 NJQ65621 NTM65621 ODI65621 ONE65621 OXA65621 PGW65621 PQS65621 QAO65621 QKK65621 QUG65621 REC65621 RNY65621 RXU65621 SHQ65621 SRM65621 TBI65621 TLE65621 TVA65621 UEW65621 UOS65621 UYO65621 VIK65621 VSG65621 WCC65621 WLY65621 WVU65621 M131157 JI131157 TE131157 ADA131157 AMW131157 AWS131157 BGO131157 BQK131157 CAG131157 CKC131157 CTY131157 DDU131157 DNQ131157 DXM131157 EHI131157 ERE131157 FBA131157 FKW131157 FUS131157 GEO131157 GOK131157 GYG131157 HIC131157 HRY131157 IBU131157 ILQ131157 IVM131157 JFI131157 JPE131157 JZA131157 KIW131157 KSS131157 LCO131157 LMK131157 LWG131157 MGC131157 MPY131157 MZU131157 NJQ131157 NTM131157 ODI131157 ONE131157 OXA131157 PGW131157 PQS131157 QAO131157 QKK131157 QUG131157 REC131157 RNY131157 RXU131157 SHQ131157 SRM131157 TBI131157 TLE131157 TVA131157 UEW131157 UOS131157 UYO131157 VIK131157 VSG131157 WCC131157 WLY131157 WVU131157 M196693 JI196693 TE196693 ADA196693 AMW196693 AWS196693 BGO196693 BQK196693 CAG196693 CKC196693 CTY196693 DDU196693 DNQ196693 DXM196693 EHI196693 ERE196693 FBA196693 FKW196693 FUS196693 GEO196693 GOK196693 GYG196693 HIC196693 HRY196693 IBU196693 ILQ196693 IVM196693 JFI196693 JPE196693 JZA196693 KIW196693 KSS196693 LCO196693 LMK196693 LWG196693 MGC196693 MPY196693 MZU196693 NJQ196693 NTM196693 ODI196693 ONE196693 OXA196693 PGW196693 PQS196693 QAO196693 QKK196693 QUG196693 REC196693 RNY196693 RXU196693 SHQ196693 SRM196693 TBI196693 TLE196693 TVA196693 UEW196693 UOS196693 UYO196693 VIK196693 VSG196693 WCC196693 WLY196693 WVU196693 M262229 JI262229 TE262229 ADA262229 AMW262229 AWS262229 BGO262229 BQK262229 CAG262229 CKC262229 CTY262229 DDU262229 DNQ262229 DXM262229 EHI262229 ERE262229 FBA262229 FKW262229 FUS262229 GEO262229 GOK262229 GYG262229 HIC262229 HRY262229 IBU262229 ILQ262229 IVM262229 JFI262229 JPE262229 JZA262229 KIW262229 KSS262229 LCO262229 LMK262229 LWG262229 MGC262229 MPY262229 MZU262229 NJQ262229 NTM262229 ODI262229 ONE262229 OXA262229 PGW262229 PQS262229 QAO262229 QKK262229 QUG262229 REC262229 RNY262229 RXU262229 SHQ262229 SRM262229 TBI262229 TLE262229 TVA262229 UEW262229 UOS262229 UYO262229 VIK262229 VSG262229 WCC262229 WLY262229 WVU262229 M327765 JI327765 TE327765 ADA327765 AMW327765 AWS327765 BGO327765 BQK327765 CAG327765 CKC327765 CTY327765 DDU327765 DNQ327765 DXM327765 EHI327765 ERE327765 FBA327765 FKW327765 FUS327765 GEO327765 GOK327765 GYG327765 HIC327765 HRY327765 IBU327765 ILQ327765 IVM327765 JFI327765 JPE327765 JZA327765 KIW327765 KSS327765 LCO327765 LMK327765 LWG327765 MGC327765 MPY327765 MZU327765 NJQ327765 NTM327765 ODI327765 ONE327765 OXA327765 PGW327765 PQS327765 QAO327765 QKK327765 QUG327765 REC327765 RNY327765 RXU327765 SHQ327765 SRM327765 TBI327765 TLE327765 TVA327765 UEW327765 UOS327765 UYO327765 VIK327765 VSG327765 WCC327765 WLY327765 WVU327765 M393301 JI393301 TE393301 ADA393301 AMW393301 AWS393301 BGO393301 BQK393301 CAG393301 CKC393301 CTY393301 DDU393301 DNQ393301 DXM393301 EHI393301 ERE393301 FBA393301 FKW393301 FUS393301 GEO393301 GOK393301 GYG393301 HIC393301 HRY393301 IBU393301 ILQ393301 IVM393301 JFI393301 JPE393301 JZA393301 KIW393301 KSS393301 LCO393301 LMK393301 LWG393301 MGC393301 MPY393301 MZU393301 NJQ393301 NTM393301 ODI393301 ONE393301 OXA393301 PGW393301 PQS393301 QAO393301 QKK393301 QUG393301 REC393301 RNY393301 RXU393301 SHQ393301 SRM393301 TBI393301 TLE393301 TVA393301 UEW393301 UOS393301 UYO393301 VIK393301 VSG393301 WCC393301 WLY393301 WVU393301 M458837 JI458837 TE458837 ADA458837 AMW458837 AWS458837 BGO458837 BQK458837 CAG458837 CKC458837 CTY458837 DDU458837 DNQ458837 DXM458837 EHI458837 ERE458837 FBA458837 FKW458837 FUS458837 GEO458837 GOK458837 GYG458837 HIC458837 HRY458837 IBU458837 ILQ458837 IVM458837 JFI458837 JPE458837 JZA458837 KIW458837 KSS458837 LCO458837 LMK458837 LWG458837 MGC458837 MPY458837 MZU458837 NJQ458837 NTM458837 ODI458837 ONE458837 OXA458837 PGW458837 PQS458837 QAO458837 QKK458837 QUG458837 REC458837 RNY458837 RXU458837 SHQ458837 SRM458837 TBI458837 TLE458837 TVA458837 UEW458837 UOS458837 UYO458837 VIK458837 VSG458837 WCC458837 WLY458837 WVU458837 M524373 JI524373 TE524373 ADA524373 AMW524373 AWS524373 BGO524373 BQK524373 CAG524373 CKC524373 CTY524373 DDU524373 DNQ524373 DXM524373 EHI524373 ERE524373 FBA524373 FKW524373 FUS524373 GEO524373 GOK524373 GYG524373 HIC524373 HRY524373 IBU524373 ILQ524373 IVM524373 JFI524373 JPE524373 JZA524373 KIW524373 KSS524373 LCO524373 LMK524373 LWG524373 MGC524373 MPY524373 MZU524373 NJQ524373 NTM524373 ODI524373 ONE524373 OXA524373 PGW524373 PQS524373 QAO524373 QKK524373 QUG524373 REC524373 RNY524373 RXU524373 SHQ524373 SRM524373 TBI524373 TLE524373 TVA524373 UEW524373 UOS524373 UYO524373 VIK524373 VSG524373 WCC524373 WLY524373 WVU524373 M589909 JI589909 TE589909 ADA589909 AMW589909 AWS589909 BGO589909 BQK589909 CAG589909 CKC589909 CTY589909 DDU589909 DNQ589909 DXM589909 EHI589909 ERE589909 FBA589909 FKW589909 FUS589909 GEO589909 GOK589909 GYG589909 HIC589909 HRY589909 IBU589909 ILQ589909 IVM589909 JFI589909 JPE589909 JZA589909 KIW589909 KSS589909 LCO589909 LMK589909 LWG589909 MGC589909 MPY589909 MZU589909 NJQ589909 NTM589909 ODI589909 ONE589909 OXA589909 PGW589909 PQS589909 QAO589909 QKK589909 QUG589909 REC589909 RNY589909 RXU589909 SHQ589909 SRM589909 TBI589909 TLE589909 TVA589909 UEW589909 UOS589909 UYO589909 VIK589909 VSG589909 WCC589909 WLY589909 WVU589909 M655445 JI655445 TE655445 ADA655445 AMW655445 AWS655445 BGO655445 BQK655445 CAG655445 CKC655445 CTY655445 DDU655445 DNQ655445 DXM655445 EHI655445 ERE655445 FBA655445 FKW655445 FUS655445 GEO655445 GOK655445 GYG655445 HIC655445 HRY655445 IBU655445 ILQ655445 IVM655445 JFI655445 JPE655445 JZA655445 KIW655445 KSS655445 LCO655445 LMK655445 LWG655445 MGC655445 MPY655445 MZU655445 NJQ655445 NTM655445 ODI655445 ONE655445 OXA655445 PGW655445 PQS655445 QAO655445 QKK655445 QUG655445 REC655445 RNY655445 RXU655445 SHQ655445 SRM655445 TBI655445 TLE655445 TVA655445 UEW655445 UOS655445 UYO655445 VIK655445 VSG655445 WCC655445 WLY655445 WVU655445 M720981 JI720981 TE720981 ADA720981 AMW720981 AWS720981 BGO720981 BQK720981 CAG720981 CKC720981 CTY720981 DDU720981 DNQ720981 DXM720981 EHI720981 ERE720981 FBA720981 FKW720981 FUS720981 GEO720981 GOK720981 GYG720981 HIC720981 HRY720981 IBU720981 ILQ720981 IVM720981 JFI720981 JPE720981 JZA720981 KIW720981 KSS720981 LCO720981 LMK720981 LWG720981 MGC720981 MPY720981 MZU720981 NJQ720981 NTM720981 ODI720981 ONE720981 OXA720981 PGW720981 PQS720981 QAO720981 QKK720981 QUG720981 REC720981 RNY720981 RXU720981 SHQ720981 SRM720981 TBI720981 TLE720981 TVA720981 UEW720981 UOS720981 UYO720981 VIK720981 VSG720981 WCC720981 WLY720981 WVU720981 M786517 JI786517 TE786517 ADA786517 AMW786517 AWS786517 BGO786517 BQK786517 CAG786517 CKC786517 CTY786517 DDU786517 DNQ786517 DXM786517 EHI786517 ERE786517 FBA786517 FKW786517 FUS786517 GEO786517 GOK786517 GYG786517 HIC786517 HRY786517 IBU786517 ILQ786517 IVM786517 JFI786517 JPE786517 JZA786517 KIW786517 KSS786517 LCO786517 LMK786517 LWG786517 MGC786517 MPY786517 MZU786517 NJQ786517 NTM786517 ODI786517 ONE786517 OXA786517 PGW786517 PQS786517 QAO786517 QKK786517 QUG786517 REC786517 RNY786517 RXU786517 SHQ786517 SRM786517 TBI786517 TLE786517 TVA786517 UEW786517 UOS786517 UYO786517 VIK786517 VSG786517 WCC786517 WLY786517 WVU786517 M852053 JI852053 TE852053 ADA852053 AMW852053 AWS852053 BGO852053 BQK852053 CAG852053 CKC852053 CTY852053 DDU852053 DNQ852053 DXM852053 EHI852053 ERE852053 FBA852053 FKW852053 FUS852053 GEO852053 GOK852053 GYG852053 HIC852053 HRY852053 IBU852053 ILQ852053 IVM852053 JFI852053 JPE852053 JZA852053 KIW852053 KSS852053 LCO852053 LMK852053 LWG852053 MGC852053 MPY852053 MZU852053 NJQ852053 NTM852053 ODI852053 ONE852053 OXA852053 PGW852053 PQS852053 QAO852053 QKK852053 QUG852053 REC852053 RNY852053 RXU852053 SHQ852053 SRM852053 TBI852053 TLE852053 TVA852053 UEW852053 UOS852053 UYO852053 VIK852053 VSG852053 WCC852053 WLY852053 WVU852053 M917589 JI917589 TE917589 ADA917589 AMW917589 AWS917589 BGO917589 BQK917589 CAG917589 CKC917589 CTY917589 DDU917589 DNQ917589 DXM917589 EHI917589 ERE917589 FBA917589 FKW917589 FUS917589 GEO917589 GOK917589 GYG917589 HIC917589 HRY917589 IBU917589 ILQ917589 IVM917589 JFI917589 JPE917589 JZA917589 KIW917589 KSS917589 LCO917589 LMK917589 LWG917589 MGC917589 MPY917589 MZU917589 NJQ917589 NTM917589 ODI917589 ONE917589 OXA917589 PGW917589 PQS917589 QAO917589 QKK917589 QUG917589 REC917589 RNY917589 RXU917589 SHQ917589 SRM917589 TBI917589 TLE917589 TVA917589 UEW917589 UOS917589 UYO917589 VIK917589 VSG917589 WCC917589 WLY917589 WVU917589 M983125 JI983125 TE983125 ADA983125 AMW983125 AWS983125 BGO983125 BQK983125 CAG983125 CKC983125 CTY983125 DDU983125 DNQ983125 DXM983125 EHI983125 ERE983125 FBA983125 FKW983125 FUS983125 GEO983125 GOK983125 GYG983125 HIC983125 HRY983125 IBU983125 ILQ983125 IVM983125 JFI983125 JPE983125 JZA983125 KIW983125 KSS983125 LCO983125 LMK983125 LWG983125 MGC983125 MPY983125 MZU983125 NJQ983125 NTM983125 ODI983125 ONE983125 OXA983125 PGW983125 PQS983125 QAO983125 QKK983125 QUG983125 REC983125 RNY983125 RXU983125 SHQ983125 SRM983125 TBI983125 TLE983125 TVA983125 UEW983125 UOS983125 UYO983125 VIK983125 VSG983125 WCC983125 WLY983125 WVU983125 M69:M70 JI69:JI70 TE69:TE70 ADA69:ADA70 AMW69:AMW70 AWS69:AWS70 BGO69:BGO70 BQK69:BQK70 CAG69:CAG70 CKC69:CKC70 CTY69:CTY70 DDU69:DDU70 DNQ69:DNQ70 DXM69:DXM70 EHI69:EHI70 ERE69:ERE70 FBA69:FBA70 FKW69:FKW70 FUS69:FUS70 GEO69:GEO70 GOK69:GOK70 GYG69:GYG70 HIC69:HIC70 HRY69:HRY70 IBU69:IBU70 ILQ69:ILQ70 IVM69:IVM70 JFI69:JFI70 JPE69:JPE70 JZA69:JZA70 KIW69:KIW70 KSS69:KSS70 LCO69:LCO70 LMK69:LMK70 LWG69:LWG70 MGC69:MGC70 MPY69:MPY70 MZU69:MZU70 NJQ69:NJQ70 NTM69:NTM70 ODI69:ODI70 ONE69:ONE70 OXA69:OXA70 PGW69:PGW70 PQS69:PQS70 QAO69:QAO70 QKK69:QKK70 QUG69:QUG70 REC69:REC70 RNY69:RNY70 RXU69:RXU70 SHQ69:SHQ70 SRM69:SRM70 TBI69:TBI70 TLE69:TLE70 TVA69:TVA70 UEW69:UEW70 UOS69:UOS70 UYO69:UYO70 VIK69:VIK70 VSG69:VSG70 WCC69:WCC70 WLY69:WLY70 WVU69:WVU70 M65605:M65606 JI65605:JI65606 TE65605:TE65606 ADA65605:ADA65606 AMW65605:AMW65606 AWS65605:AWS65606 BGO65605:BGO65606 BQK65605:BQK65606 CAG65605:CAG65606 CKC65605:CKC65606 CTY65605:CTY65606 DDU65605:DDU65606 DNQ65605:DNQ65606 DXM65605:DXM65606 EHI65605:EHI65606 ERE65605:ERE65606 FBA65605:FBA65606 FKW65605:FKW65606 FUS65605:FUS65606 GEO65605:GEO65606 GOK65605:GOK65606 GYG65605:GYG65606 HIC65605:HIC65606 HRY65605:HRY65606 IBU65605:IBU65606 ILQ65605:ILQ65606 IVM65605:IVM65606 JFI65605:JFI65606 JPE65605:JPE65606 JZA65605:JZA65606 KIW65605:KIW65606 KSS65605:KSS65606 LCO65605:LCO65606 LMK65605:LMK65606 LWG65605:LWG65606 MGC65605:MGC65606 MPY65605:MPY65606 MZU65605:MZU65606 NJQ65605:NJQ65606 NTM65605:NTM65606 ODI65605:ODI65606 ONE65605:ONE65606 OXA65605:OXA65606 PGW65605:PGW65606 PQS65605:PQS65606 QAO65605:QAO65606 QKK65605:QKK65606 QUG65605:QUG65606 REC65605:REC65606 RNY65605:RNY65606 RXU65605:RXU65606 SHQ65605:SHQ65606 SRM65605:SRM65606 TBI65605:TBI65606 TLE65605:TLE65606 TVA65605:TVA65606 UEW65605:UEW65606 UOS65605:UOS65606 UYO65605:UYO65606 VIK65605:VIK65606 VSG65605:VSG65606 WCC65605:WCC65606 WLY65605:WLY65606 WVU65605:WVU65606 M131141:M131142 JI131141:JI131142 TE131141:TE131142 ADA131141:ADA131142 AMW131141:AMW131142 AWS131141:AWS131142 BGO131141:BGO131142 BQK131141:BQK131142 CAG131141:CAG131142 CKC131141:CKC131142 CTY131141:CTY131142 DDU131141:DDU131142 DNQ131141:DNQ131142 DXM131141:DXM131142 EHI131141:EHI131142 ERE131141:ERE131142 FBA131141:FBA131142 FKW131141:FKW131142 FUS131141:FUS131142 GEO131141:GEO131142 GOK131141:GOK131142 GYG131141:GYG131142 HIC131141:HIC131142 HRY131141:HRY131142 IBU131141:IBU131142 ILQ131141:ILQ131142 IVM131141:IVM131142 JFI131141:JFI131142 JPE131141:JPE131142 JZA131141:JZA131142 KIW131141:KIW131142 KSS131141:KSS131142 LCO131141:LCO131142 LMK131141:LMK131142 LWG131141:LWG131142 MGC131141:MGC131142 MPY131141:MPY131142 MZU131141:MZU131142 NJQ131141:NJQ131142 NTM131141:NTM131142 ODI131141:ODI131142 ONE131141:ONE131142 OXA131141:OXA131142 PGW131141:PGW131142 PQS131141:PQS131142 QAO131141:QAO131142 QKK131141:QKK131142 QUG131141:QUG131142 REC131141:REC131142 RNY131141:RNY131142 RXU131141:RXU131142 SHQ131141:SHQ131142 SRM131141:SRM131142 TBI131141:TBI131142 TLE131141:TLE131142 TVA131141:TVA131142 UEW131141:UEW131142 UOS131141:UOS131142 UYO131141:UYO131142 VIK131141:VIK131142 VSG131141:VSG131142 WCC131141:WCC131142 WLY131141:WLY131142 WVU131141:WVU131142 M196677:M196678 JI196677:JI196678 TE196677:TE196678 ADA196677:ADA196678 AMW196677:AMW196678 AWS196677:AWS196678 BGO196677:BGO196678 BQK196677:BQK196678 CAG196677:CAG196678 CKC196677:CKC196678 CTY196677:CTY196678 DDU196677:DDU196678 DNQ196677:DNQ196678 DXM196677:DXM196678 EHI196677:EHI196678 ERE196677:ERE196678 FBA196677:FBA196678 FKW196677:FKW196678 FUS196677:FUS196678 GEO196677:GEO196678 GOK196677:GOK196678 GYG196677:GYG196678 HIC196677:HIC196678 HRY196677:HRY196678 IBU196677:IBU196678 ILQ196677:ILQ196678 IVM196677:IVM196678 JFI196677:JFI196678 JPE196677:JPE196678 JZA196677:JZA196678 KIW196677:KIW196678 KSS196677:KSS196678 LCO196677:LCO196678 LMK196677:LMK196678 LWG196677:LWG196678 MGC196677:MGC196678 MPY196677:MPY196678 MZU196677:MZU196678 NJQ196677:NJQ196678 NTM196677:NTM196678 ODI196677:ODI196678 ONE196677:ONE196678 OXA196677:OXA196678 PGW196677:PGW196678 PQS196677:PQS196678 QAO196677:QAO196678 QKK196677:QKK196678 QUG196677:QUG196678 REC196677:REC196678 RNY196677:RNY196678 RXU196677:RXU196678 SHQ196677:SHQ196678 SRM196677:SRM196678 TBI196677:TBI196678 TLE196677:TLE196678 TVA196677:TVA196678 UEW196677:UEW196678 UOS196677:UOS196678 UYO196677:UYO196678 VIK196677:VIK196678 VSG196677:VSG196678 WCC196677:WCC196678 WLY196677:WLY196678 WVU196677:WVU196678 M262213:M262214 JI262213:JI262214 TE262213:TE262214 ADA262213:ADA262214 AMW262213:AMW262214 AWS262213:AWS262214 BGO262213:BGO262214 BQK262213:BQK262214 CAG262213:CAG262214 CKC262213:CKC262214 CTY262213:CTY262214 DDU262213:DDU262214 DNQ262213:DNQ262214 DXM262213:DXM262214 EHI262213:EHI262214 ERE262213:ERE262214 FBA262213:FBA262214 FKW262213:FKW262214 FUS262213:FUS262214 GEO262213:GEO262214 GOK262213:GOK262214 GYG262213:GYG262214 HIC262213:HIC262214 HRY262213:HRY262214 IBU262213:IBU262214 ILQ262213:ILQ262214 IVM262213:IVM262214 JFI262213:JFI262214 JPE262213:JPE262214 JZA262213:JZA262214 KIW262213:KIW262214 KSS262213:KSS262214 LCO262213:LCO262214 LMK262213:LMK262214 LWG262213:LWG262214 MGC262213:MGC262214 MPY262213:MPY262214 MZU262213:MZU262214 NJQ262213:NJQ262214 NTM262213:NTM262214 ODI262213:ODI262214 ONE262213:ONE262214 OXA262213:OXA262214 PGW262213:PGW262214 PQS262213:PQS262214 QAO262213:QAO262214 QKK262213:QKK262214 QUG262213:QUG262214 REC262213:REC262214 RNY262213:RNY262214 RXU262213:RXU262214 SHQ262213:SHQ262214 SRM262213:SRM262214 TBI262213:TBI262214 TLE262213:TLE262214 TVA262213:TVA262214 UEW262213:UEW262214 UOS262213:UOS262214 UYO262213:UYO262214 VIK262213:VIK262214 VSG262213:VSG262214 WCC262213:WCC262214 WLY262213:WLY262214 WVU262213:WVU262214 M327749:M327750 JI327749:JI327750 TE327749:TE327750 ADA327749:ADA327750 AMW327749:AMW327750 AWS327749:AWS327750 BGO327749:BGO327750 BQK327749:BQK327750 CAG327749:CAG327750 CKC327749:CKC327750 CTY327749:CTY327750 DDU327749:DDU327750 DNQ327749:DNQ327750 DXM327749:DXM327750 EHI327749:EHI327750 ERE327749:ERE327750 FBA327749:FBA327750 FKW327749:FKW327750 FUS327749:FUS327750 GEO327749:GEO327750 GOK327749:GOK327750 GYG327749:GYG327750 HIC327749:HIC327750 HRY327749:HRY327750 IBU327749:IBU327750 ILQ327749:ILQ327750 IVM327749:IVM327750 JFI327749:JFI327750 JPE327749:JPE327750 JZA327749:JZA327750 KIW327749:KIW327750 KSS327749:KSS327750 LCO327749:LCO327750 LMK327749:LMK327750 LWG327749:LWG327750 MGC327749:MGC327750 MPY327749:MPY327750 MZU327749:MZU327750 NJQ327749:NJQ327750 NTM327749:NTM327750 ODI327749:ODI327750 ONE327749:ONE327750 OXA327749:OXA327750 PGW327749:PGW327750 PQS327749:PQS327750 QAO327749:QAO327750 QKK327749:QKK327750 QUG327749:QUG327750 REC327749:REC327750 RNY327749:RNY327750 RXU327749:RXU327750 SHQ327749:SHQ327750 SRM327749:SRM327750 TBI327749:TBI327750 TLE327749:TLE327750 TVA327749:TVA327750 UEW327749:UEW327750 UOS327749:UOS327750 UYO327749:UYO327750 VIK327749:VIK327750 VSG327749:VSG327750 WCC327749:WCC327750 WLY327749:WLY327750 WVU327749:WVU327750 M393285:M393286 JI393285:JI393286 TE393285:TE393286 ADA393285:ADA393286 AMW393285:AMW393286 AWS393285:AWS393286 BGO393285:BGO393286 BQK393285:BQK393286 CAG393285:CAG393286 CKC393285:CKC393286 CTY393285:CTY393286 DDU393285:DDU393286 DNQ393285:DNQ393286 DXM393285:DXM393286 EHI393285:EHI393286 ERE393285:ERE393286 FBA393285:FBA393286 FKW393285:FKW393286 FUS393285:FUS393286 GEO393285:GEO393286 GOK393285:GOK393286 GYG393285:GYG393286 HIC393285:HIC393286 HRY393285:HRY393286 IBU393285:IBU393286 ILQ393285:ILQ393286 IVM393285:IVM393286 JFI393285:JFI393286 JPE393285:JPE393286 JZA393285:JZA393286 KIW393285:KIW393286 KSS393285:KSS393286 LCO393285:LCO393286 LMK393285:LMK393286 LWG393285:LWG393286 MGC393285:MGC393286 MPY393285:MPY393286 MZU393285:MZU393286 NJQ393285:NJQ393286 NTM393285:NTM393286 ODI393285:ODI393286 ONE393285:ONE393286 OXA393285:OXA393286 PGW393285:PGW393286 PQS393285:PQS393286 QAO393285:QAO393286 QKK393285:QKK393286 QUG393285:QUG393286 REC393285:REC393286 RNY393285:RNY393286 RXU393285:RXU393286 SHQ393285:SHQ393286 SRM393285:SRM393286 TBI393285:TBI393286 TLE393285:TLE393286 TVA393285:TVA393286 UEW393285:UEW393286 UOS393285:UOS393286 UYO393285:UYO393286 VIK393285:VIK393286 VSG393285:VSG393286 WCC393285:WCC393286 WLY393285:WLY393286 WVU393285:WVU393286 M458821:M458822 JI458821:JI458822 TE458821:TE458822 ADA458821:ADA458822 AMW458821:AMW458822 AWS458821:AWS458822 BGO458821:BGO458822 BQK458821:BQK458822 CAG458821:CAG458822 CKC458821:CKC458822 CTY458821:CTY458822 DDU458821:DDU458822 DNQ458821:DNQ458822 DXM458821:DXM458822 EHI458821:EHI458822 ERE458821:ERE458822 FBA458821:FBA458822 FKW458821:FKW458822 FUS458821:FUS458822 GEO458821:GEO458822 GOK458821:GOK458822 GYG458821:GYG458822 HIC458821:HIC458822 HRY458821:HRY458822 IBU458821:IBU458822 ILQ458821:ILQ458822 IVM458821:IVM458822 JFI458821:JFI458822 JPE458821:JPE458822 JZA458821:JZA458822 KIW458821:KIW458822 KSS458821:KSS458822 LCO458821:LCO458822 LMK458821:LMK458822 LWG458821:LWG458822 MGC458821:MGC458822 MPY458821:MPY458822 MZU458821:MZU458822 NJQ458821:NJQ458822 NTM458821:NTM458822 ODI458821:ODI458822 ONE458821:ONE458822 OXA458821:OXA458822 PGW458821:PGW458822 PQS458821:PQS458822 QAO458821:QAO458822 QKK458821:QKK458822 QUG458821:QUG458822 REC458821:REC458822 RNY458821:RNY458822 RXU458821:RXU458822 SHQ458821:SHQ458822 SRM458821:SRM458822 TBI458821:TBI458822 TLE458821:TLE458822 TVA458821:TVA458822 UEW458821:UEW458822 UOS458821:UOS458822 UYO458821:UYO458822 VIK458821:VIK458822 VSG458821:VSG458822 WCC458821:WCC458822 WLY458821:WLY458822 WVU458821:WVU458822 M524357:M524358 JI524357:JI524358 TE524357:TE524358 ADA524357:ADA524358 AMW524357:AMW524358 AWS524357:AWS524358 BGO524357:BGO524358 BQK524357:BQK524358 CAG524357:CAG524358 CKC524357:CKC524358 CTY524357:CTY524358 DDU524357:DDU524358 DNQ524357:DNQ524358 DXM524357:DXM524358 EHI524357:EHI524358 ERE524357:ERE524358 FBA524357:FBA524358 FKW524357:FKW524358 FUS524357:FUS524358 GEO524357:GEO524358 GOK524357:GOK524358 GYG524357:GYG524358 HIC524357:HIC524358 HRY524357:HRY524358 IBU524357:IBU524358 ILQ524357:ILQ524358 IVM524357:IVM524358 JFI524357:JFI524358 JPE524357:JPE524358 JZA524357:JZA524358 KIW524357:KIW524358 KSS524357:KSS524358 LCO524357:LCO524358 LMK524357:LMK524358 LWG524357:LWG524358 MGC524357:MGC524358 MPY524357:MPY524358 MZU524357:MZU524358 NJQ524357:NJQ524358 NTM524357:NTM524358 ODI524357:ODI524358 ONE524357:ONE524358 OXA524357:OXA524358 PGW524357:PGW524358 PQS524357:PQS524358 QAO524357:QAO524358 QKK524357:QKK524358 QUG524357:QUG524358 REC524357:REC524358 RNY524357:RNY524358 RXU524357:RXU524358 SHQ524357:SHQ524358 SRM524357:SRM524358 TBI524357:TBI524358 TLE524357:TLE524358 TVA524357:TVA524358 UEW524357:UEW524358 UOS524357:UOS524358 UYO524357:UYO524358 VIK524357:VIK524358 VSG524357:VSG524358 WCC524357:WCC524358 WLY524357:WLY524358 WVU524357:WVU524358 M589893:M589894 JI589893:JI589894 TE589893:TE589894 ADA589893:ADA589894 AMW589893:AMW589894 AWS589893:AWS589894 BGO589893:BGO589894 BQK589893:BQK589894 CAG589893:CAG589894 CKC589893:CKC589894 CTY589893:CTY589894 DDU589893:DDU589894 DNQ589893:DNQ589894 DXM589893:DXM589894 EHI589893:EHI589894 ERE589893:ERE589894 FBA589893:FBA589894 FKW589893:FKW589894 FUS589893:FUS589894 GEO589893:GEO589894 GOK589893:GOK589894 GYG589893:GYG589894 HIC589893:HIC589894 HRY589893:HRY589894 IBU589893:IBU589894 ILQ589893:ILQ589894 IVM589893:IVM589894 JFI589893:JFI589894 JPE589893:JPE589894 JZA589893:JZA589894 KIW589893:KIW589894 KSS589893:KSS589894 LCO589893:LCO589894 LMK589893:LMK589894 LWG589893:LWG589894 MGC589893:MGC589894 MPY589893:MPY589894 MZU589893:MZU589894 NJQ589893:NJQ589894 NTM589893:NTM589894 ODI589893:ODI589894 ONE589893:ONE589894 OXA589893:OXA589894 PGW589893:PGW589894 PQS589893:PQS589894 QAO589893:QAO589894 QKK589893:QKK589894 QUG589893:QUG589894 REC589893:REC589894 RNY589893:RNY589894 RXU589893:RXU589894 SHQ589893:SHQ589894 SRM589893:SRM589894 TBI589893:TBI589894 TLE589893:TLE589894 TVA589893:TVA589894 UEW589893:UEW589894 UOS589893:UOS589894 UYO589893:UYO589894 VIK589893:VIK589894 VSG589893:VSG589894 WCC589893:WCC589894 WLY589893:WLY589894 WVU589893:WVU589894 M655429:M655430 JI655429:JI655430 TE655429:TE655430 ADA655429:ADA655430 AMW655429:AMW655430 AWS655429:AWS655430 BGO655429:BGO655430 BQK655429:BQK655430 CAG655429:CAG655430 CKC655429:CKC655430 CTY655429:CTY655430 DDU655429:DDU655430 DNQ655429:DNQ655430 DXM655429:DXM655430 EHI655429:EHI655430 ERE655429:ERE655430 FBA655429:FBA655430 FKW655429:FKW655430 FUS655429:FUS655430 GEO655429:GEO655430 GOK655429:GOK655430 GYG655429:GYG655430 HIC655429:HIC655430 HRY655429:HRY655430 IBU655429:IBU655430 ILQ655429:ILQ655430 IVM655429:IVM655430 JFI655429:JFI655430 JPE655429:JPE655430 JZA655429:JZA655430 KIW655429:KIW655430 KSS655429:KSS655430 LCO655429:LCO655430 LMK655429:LMK655430 LWG655429:LWG655430 MGC655429:MGC655430 MPY655429:MPY655430 MZU655429:MZU655430 NJQ655429:NJQ655430 NTM655429:NTM655430 ODI655429:ODI655430 ONE655429:ONE655430 OXA655429:OXA655430 PGW655429:PGW655430 PQS655429:PQS655430 QAO655429:QAO655430 QKK655429:QKK655430 QUG655429:QUG655430 REC655429:REC655430 RNY655429:RNY655430 RXU655429:RXU655430 SHQ655429:SHQ655430 SRM655429:SRM655430 TBI655429:TBI655430 TLE655429:TLE655430 TVA655429:TVA655430 UEW655429:UEW655430 UOS655429:UOS655430 UYO655429:UYO655430 VIK655429:VIK655430 VSG655429:VSG655430 WCC655429:WCC655430 WLY655429:WLY655430 WVU655429:WVU655430 M720965:M720966 JI720965:JI720966 TE720965:TE720966 ADA720965:ADA720966 AMW720965:AMW720966 AWS720965:AWS720966 BGO720965:BGO720966 BQK720965:BQK720966 CAG720965:CAG720966 CKC720965:CKC720966 CTY720965:CTY720966 DDU720965:DDU720966 DNQ720965:DNQ720966 DXM720965:DXM720966 EHI720965:EHI720966 ERE720965:ERE720966 FBA720965:FBA720966 FKW720965:FKW720966 FUS720965:FUS720966 GEO720965:GEO720966 GOK720965:GOK720966 GYG720965:GYG720966 HIC720965:HIC720966 HRY720965:HRY720966 IBU720965:IBU720966 ILQ720965:ILQ720966 IVM720965:IVM720966 JFI720965:JFI720966 JPE720965:JPE720966 JZA720965:JZA720966 KIW720965:KIW720966 KSS720965:KSS720966 LCO720965:LCO720966 LMK720965:LMK720966 LWG720965:LWG720966 MGC720965:MGC720966 MPY720965:MPY720966 MZU720965:MZU720966 NJQ720965:NJQ720966 NTM720965:NTM720966 ODI720965:ODI720966 ONE720965:ONE720966 OXA720965:OXA720966 PGW720965:PGW720966 PQS720965:PQS720966 QAO720965:QAO720966 QKK720965:QKK720966 QUG720965:QUG720966 REC720965:REC720966 RNY720965:RNY720966 RXU720965:RXU720966 SHQ720965:SHQ720966 SRM720965:SRM720966 TBI720965:TBI720966 TLE720965:TLE720966 TVA720965:TVA720966 UEW720965:UEW720966 UOS720965:UOS720966 UYO720965:UYO720966 VIK720965:VIK720966 VSG720965:VSG720966 WCC720965:WCC720966 WLY720965:WLY720966 WVU720965:WVU720966 M786501:M786502 JI786501:JI786502 TE786501:TE786502 ADA786501:ADA786502 AMW786501:AMW786502 AWS786501:AWS786502 BGO786501:BGO786502 BQK786501:BQK786502 CAG786501:CAG786502 CKC786501:CKC786502 CTY786501:CTY786502 DDU786501:DDU786502 DNQ786501:DNQ786502 DXM786501:DXM786502 EHI786501:EHI786502 ERE786501:ERE786502 FBA786501:FBA786502 FKW786501:FKW786502 FUS786501:FUS786502 GEO786501:GEO786502 GOK786501:GOK786502 GYG786501:GYG786502 HIC786501:HIC786502 HRY786501:HRY786502 IBU786501:IBU786502 ILQ786501:ILQ786502 IVM786501:IVM786502 JFI786501:JFI786502 JPE786501:JPE786502 JZA786501:JZA786502 KIW786501:KIW786502 KSS786501:KSS786502 LCO786501:LCO786502 LMK786501:LMK786502 LWG786501:LWG786502 MGC786501:MGC786502 MPY786501:MPY786502 MZU786501:MZU786502 NJQ786501:NJQ786502 NTM786501:NTM786502 ODI786501:ODI786502 ONE786501:ONE786502 OXA786501:OXA786502 PGW786501:PGW786502 PQS786501:PQS786502 QAO786501:QAO786502 QKK786501:QKK786502 QUG786501:QUG786502 REC786501:REC786502 RNY786501:RNY786502 RXU786501:RXU786502 SHQ786501:SHQ786502 SRM786501:SRM786502 TBI786501:TBI786502 TLE786501:TLE786502 TVA786501:TVA786502 UEW786501:UEW786502 UOS786501:UOS786502 UYO786501:UYO786502 VIK786501:VIK786502 VSG786501:VSG786502 WCC786501:WCC786502 WLY786501:WLY786502 WVU786501:WVU786502 M852037:M852038 JI852037:JI852038 TE852037:TE852038 ADA852037:ADA852038 AMW852037:AMW852038 AWS852037:AWS852038 BGO852037:BGO852038 BQK852037:BQK852038 CAG852037:CAG852038 CKC852037:CKC852038 CTY852037:CTY852038 DDU852037:DDU852038 DNQ852037:DNQ852038 DXM852037:DXM852038 EHI852037:EHI852038 ERE852037:ERE852038 FBA852037:FBA852038 FKW852037:FKW852038 FUS852037:FUS852038 GEO852037:GEO852038 GOK852037:GOK852038 GYG852037:GYG852038 HIC852037:HIC852038 HRY852037:HRY852038 IBU852037:IBU852038 ILQ852037:ILQ852038 IVM852037:IVM852038 JFI852037:JFI852038 JPE852037:JPE852038 JZA852037:JZA852038 KIW852037:KIW852038 KSS852037:KSS852038 LCO852037:LCO852038 LMK852037:LMK852038 LWG852037:LWG852038 MGC852037:MGC852038 MPY852037:MPY852038 MZU852037:MZU852038 NJQ852037:NJQ852038 NTM852037:NTM852038 ODI852037:ODI852038 ONE852037:ONE852038 OXA852037:OXA852038 PGW852037:PGW852038 PQS852037:PQS852038 QAO852037:QAO852038 QKK852037:QKK852038 QUG852037:QUG852038 REC852037:REC852038 RNY852037:RNY852038 RXU852037:RXU852038 SHQ852037:SHQ852038 SRM852037:SRM852038 TBI852037:TBI852038 TLE852037:TLE852038 TVA852037:TVA852038 UEW852037:UEW852038 UOS852037:UOS852038 UYO852037:UYO852038 VIK852037:VIK852038 VSG852037:VSG852038 WCC852037:WCC852038 WLY852037:WLY852038 WVU852037:WVU852038 M917573:M917574 JI917573:JI917574 TE917573:TE917574 ADA917573:ADA917574 AMW917573:AMW917574 AWS917573:AWS917574 BGO917573:BGO917574 BQK917573:BQK917574 CAG917573:CAG917574 CKC917573:CKC917574 CTY917573:CTY917574 DDU917573:DDU917574 DNQ917573:DNQ917574 DXM917573:DXM917574 EHI917573:EHI917574 ERE917573:ERE917574 FBA917573:FBA917574 FKW917573:FKW917574 FUS917573:FUS917574 GEO917573:GEO917574 GOK917573:GOK917574 GYG917573:GYG917574 HIC917573:HIC917574 HRY917573:HRY917574 IBU917573:IBU917574 ILQ917573:ILQ917574 IVM917573:IVM917574 JFI917573:JFI917574 JPE917573:JPE917574 JZA917573:JZA917574 KIW917573:KIW917574 KSS917573:KSS917574 LCO917573:LCO917574 LMK917573:LMK917574 LWG917573:LWG917574 MGC917573:MGC917574 MPY917573:MPY917574 MZU917573:MZU917574 NJQ917573:NJQ917574 NTM917573:NTM917574 ODI917573:ODI917574 ONE917573:ONE917574 OXA917573:OXA917574 PGW917573:PGW917574 PQS917573:PQS917574 QAO917573:QAO917574 QKK917573:QKK917574 QUG917573:QUG917574 REC917573:REC917574 RNY917573:RNY917574 RXU917573:RXU917574 SHQ917573:SHQ917574 SRM917573:SRM917574 TBI917573:TBI917574 TLE917573:TLE917574 TVA917573:TVA917574 UEW917573:UEW917574 UOS917573:UOS917574 UYO917573:UYO917574 VIK917573:VIK917574 VSG917573:VSG917574 WCC917573:WCC917574 WLY917573:WLY917574 WVU917573:WVU917574 M983109:M983110 JI983109:JI983110 TE983109:TE983110 ADA983109:ADA983110 AMW983109:AMW983110 AWS983109:AWS983110 BGO983109:BGO983110 BQK983109:BQK983110 CAG983109:CAG983110 CKC983109:CKC983110 CTY983109:CTY983110 DDU983109:DDU983110 DNQ983109:DNQ983110 DXM983109:DXM983110 EHI983109:EHI983110 ERE983109:ERE983110 FBA983109:FBA983110 FKW983109:FKW983110 FUS983109:FUS983110 GEO983109:GEO983110 GOK983109:GOK983110 GYG983109:GYG983110 HIC983109:HIC983110 HRY983109:HRY983110 IBU983109:IBU983110 ILQ983109:ILQ983110 IVM983109:IVM983110 JFI983109:JFI983110 JPE983109:JPE983110 JZA983109:JZA983110 KIW983109:KIW983110 KSS983109:KSS983110 LCO983109:LCO983110 LMK983109:LMK983110 LWG983109:LWG983110 MGC983109:MGC983110 MPY983109:MPY983110 MZU983109:MZU983110 NJQ983109:NJQ983110 NTM983109:NTM983110 ODI983109:ODI983110 ONE983109:ONE983110 OXA983109:OXA983110 PGW983109:PGW983110 PQS983109:PQS983110 QAO983109:QAO983110 QKK983109:QKK983110 QUG983109:QUG983110 REC983109:REC983110 RNY983109:RNY983110 RXU983109:RXU983110 SHQ983109:SHQ983110 SRM983109:SRM983110 TBI983109:TBI983110 TLE983109:TLE983110 TVA983109:TVA983110 UEW983109:UEW983110 UOS983109:UOS983110 UYO983109:UYO983110 VIK983109:VIK983110 VSG983109:VSG983110 WCC983109:WCC983110 WLY983109:WLY983110 WVU983109:WVU983110 M29:M36 JI29:JI36 TE29:TE36 ADA29:ADA36 AMW29:AMW36 AWS29:AWS36 BGO29:BGO36 BQK29:BQK36 CAG29:CAG36 CKC29:CKC36 CTY29:CTY36 DDU29:DDU36 DNQ29:DNQ36 DXM29:DXM36 EHI29:EHI36 ERE29:ERE36 FBA29:FBA36 FKW29:FKW36 FUS29:FUS36 GEO29:GEO36 GOK29:GOK36 GYG29:GYG36 HIC29:HIC36 HRY29:HRY36 IBU29:IBU36 ILQ29:ILQ36 IVM29:IVM36 JFI29:JFI36 JPE29:JPE36 JZA29:JZA36 KIW29:KIW36 KSS29:KSS36 LCO29:LCO36 LMK29:LMK36 LWG29:LWG36 MGC29:MGC36 MPY29:MPY36 MZU29:MZU36 NJQ29:NJQ36 NTM29:NTM36 ODI29:ODI36 ONE29:ONE36 OXA29:OXA36 PGW29:PGW36 PQS29:PQS36 QAO29:QAO36 QKK29:QKK36 QUG29:QUG36 REC29:REC36 RNY29:RNY36 RXU29:RXU36 SHQ29:SHQ36 SRM29:SRM36 TBI29:TBI36 TLE29:TLE36 TVA29:TVA36 UEW29:UEW36 UOS29:UOS36 UYO29:UYO36 VIK29:VIK36 VSG29:VSG36 WCC29:WCC36 WLY29:WLY36 WVU29:WVU36 M65565:M65572 JI65565:JI65572 TE65565:TE65572 ADA65565:ADA65572 AMW65565:AMW65572 AWS65565:AWS65572 BGO65565:BGO65572 BQK65565:BQK65572 CAG65565:CAG65572 CKC65565:CKC65572 CTY65565:CTY65572 DDU65565:DDU65572 DNQ65565:DNQ65572 DXM65565:DXM65572 EHI65565:EHI65572 ERE65565:ERE65572 FBA65565:FBA65572 FKW65565:FKW65572 FUS65565:FUS65572 GEO65565:GEO65572 GOK65565:GOK65572 GYG65565:GYG65572 HIC65565:HIC65572 HRY65565:HRY65572 IBU65565:IBU65572 ILQ65565:ILQ65572 IVM65565:IVM65572 JFI65565:JFI65572 JPE65565:JPE65572 JZA65565:JZA65572 KIW65565:KIW65572 KSS65565:KSS65572 LCO65565:LCO65572 LMK65565:LMK65572 LWG65565:LWG65572 MGC65565:MGC65572 MPY65565:MPY65572 MZU65565:MZU65572 NJQ65565:NJQ65572 NTM65565:NTM65572 ODI65565:ODI65572 ONE65565:ONE65572 OXA65565:OXA65572 PGW65565:PGW65572 PQS65565:PQS65572 QAO65565:QAO65572 QKK65565:QKK65572 QUG65565:QUG65572 REC65565:REC65572 RNY65565:RNY65572 RXU65565:RXU65572 SHQ65565:SHQ65572 SRM65565:SRM65572 TBI65565:TBI65572 TLE65565:TLE65572 TVA65565:TVA65572 UEW65565:UEW65572 UOS65565:UOS65572 UYO65565:UYO65572 VIK65565:VIK65572 VSG65565:VSG65572 WCC65565:WCC65572 WLY65565:WLY65572 WVU65565:WVU65572 M131101:M131108 JI131101:JI131108 TE131101:TE131108 ADA131101:ADA131108 AMW131101:AMW131108 AWS131101:AWS131108 BGO131101:BGO131108 BQK131101:BQK131108 CAG131101:CAG131108 CKC131101:CKC131108 CTY131101:CTY131108 DDU131101:DDU131108 DNQ131101:DNQ131108 DXM131101:DXM131108 EHI131101:EHI131108 ERE131101:ERE131108 FBA131101:FBA131108 FKW131101:FKW131108 FUS131101:FUS131108 GEO131101:GEO131108 GOK131101:GOK131108 GYG131101:GYG131108 HIC131101:HIC131108 HRY131101:HRY131108 IBU131101:IBU131108 ILQ131101:ILQ131108 IVM131101:IVM131108 JFI131101:JFI131108 JPE131101:JPE131108 JZA131101:JZA131108 KIW131101:KIW131108 KSS131101:KSS131108 LCO131101:LCO131108 LMK131101:LMK131108 LWG131101:LWG131108 MGC131101:MGC131108 MPY131101:MPY131108 MZU131101:MZU131108 NJQ131101:NJQ131108 NTM131101:NTM131108 ODI131101:ODI131108 ONE131101:ONE131108 OXA131101:OXA131108 PGW131101:PGW131108 PQS131101:PQS131108 QAO131101:QAO131108 QKK131101:QKK131108 QUG131101:QUG131108 REC131101:REC131108 RNY131101:RNY131108 RXU131101:RXU131108 SHQ131101:SHQ131108 SRM131101:SRM131108 TBI131101:TBI131108 TLE131101:TLE131108 TVA131101:TVA131108 UEW131101:UEW131108 UOS131101:UOS131108 UYO131101:UYO131108 VIK131101:VIK131108 VSG131101:VSG131108 WCC131101:WCC131108 WLY131101:WLY131108 WVU131101:WVU131108 M196637:M196644 JI196637:JI196644 TE196637:TE196644 ADA196637:ADA196644 AMW196637:AMW196644 AWS196637:AWS196644 BGO196637:BGO196644 BQK196637:BQK196644 CAG196637:CAG196644 CKC196637:CKC196644 CTY196637:CTY196644 DDU196637:DDU196644 DNQ196637:DNQ196644 DXM196637:DXM196644 EHI196637:EHI196644 ERE196637:ERE196644 FBA196637:FBA196644 FKW196637:FKW196644 FUS196637:FUS196644 GEO196637:GEO196644 GOK196637:GOK196644 GYG196637:GYG196644 HIC196637:HIC196644 HRY196637:HRY196644 IBU196637:IBU196644 ILQ196637:ILQ196644 IVM196637:IVM196644 JFI196637:JFI196644 JPE196637:JPE196644 JZA196637:JZA196644 KIW196637:KIW196644 KSS196637:KSS196644 LCO196637:LCO196644 LMK196637:LMK196644 LWG196637:LWG196644 MGC196637:MGC196644 MPY196637:MPY196644 MZU196637:MZU196644 NJQ196637:NJQ196644 NTM196637:NTM196644 ODI196637:ODI196644 ONE196637:ONE196644 OXA196637:OXA196644 PGW196637:PGW196644 PQS196637:PQS196644 QAO196637:QAO196644 QKK196637:QKK196644 QUG196637:QUG196644 REC196637:REC196644 RNY196637:RNY196644 RXU196637:RXU196644 SHQ196637:SHQ196644 SRM196637:SRM196644 TBI196637:TBI196644 TLE196637:TLE196644 TVA196637:TVA196644 UEW196637:UEW196644 UOS196637:UOS196644 UYO196637:UYO196644 VIK196637:VIK196644 VSG196637:VSG196644 WCC196637:WCC196644 WLY196637:WLY196644 WVU196637:WVU196644 M262173:M262180 JI262173:JI262180 TE262173:TE262180 ADA262173:ADA262180 AMW262173:AMW262180 AWS262173:AWS262180 BGO262173:BGO262180 BQK262173:BQK262180 CAG262173:CAG262180 CKC262173:CKC262180 CTY262173:CTY262180 DDU262173:DDU262180 DNQ262173:DNQ262180 DXM262173:DXM262180 EHI262173:EHI262180 ERE262173:ERE262180 FBA262173:FBA262180 FKW262173:FKW262180 FUS262173:FUS262180 GEO262173:GEO262180 GOK262173:GOK262180 GYG262173:GYG262180 HIC262173:HIC262180 HRY262173:HRY262180 IBU262173:IBU262180 ILQ262173:ILQ262180 IVM262173:IVM262180 JFI262173:JFI262180 JPE262173:JPE262180 JZA262173:JZA262180 KIW262173:KIW262180 KSS262173:KSS262180 LCO262173:LCO262180 LMK262173:LMK262180 LWG262173:LWG262180 MGC262173:MGC262180 MPY262173:MPY262180 MZU262173:MZU262180 NJQ262173:NJQ262180 NTM262173:NTM262180 ODI262173:ODI262180 ONE262173:ONE262180 OXA262173:OXA262180 PGW262173:PGW262180 PQS262173:PQS262180 QAO262173:QAO262180 QKK262173:QKK262180 QUG262173:QUG262180 REC262173:REC262180 RNY262173:RNY262180 RXU262173:RXU262180 SHQ262173:SHQ262180 SRM262173:SRM262180 TBI262173:TBI262180 TLE262173:TLE262180 TVA262173:TVA262180 UEW262173:UEW262180 UOS262173:UOS262180 UYO262173:UYO262180 VIK262173:VIK262180 VSG262173:VSG262180 WCC262173:WCC262180 WLY262173:WLY262180 WVU262173:WVU262180 M327709:M327716 JI327709:JI327716 TE327709:TE327716 ADA327709:ADA327716 AMW327709:AMW327716 AWS327709:AWS327716 BGO327709:BGO327716 BQK327709:BQK327716 CAG327709:CAG327716 CKC327709:CKC327716 CTY327709:CTY327716 DDU327709:DDU327716 DNQ327709:DNQ327716 DXM327709:DXM327716 EHI327709:EHI327716 ERE327709:ERE327716 FBA327709:FBA327716 FKW327709:FKW327716 FUS327709:FUS327716 GEO327709:GEO327716 GOK327709:GOK327716 GYG327709:GYG327716 HIC327709:HIC327716 HRY327709:HRY327716 IBU327709:IBU327716 ILQ327709:ILQ327716 IVM327709:IVM327716 JFI327709:JFI327716 JPE327709:JPE327716 JZA327709:JZA327716 KIW327709:KIW327716 KSS327709:KSS327716 LCO327709:LCO327716 LMK327709:LMK327716 LWG327709:LWG327716 MGC327709:MGC327716 MPY327709:MPY327716 MZU327709:MZU327716 NJQ327709:NJQ327716 NTM327709:NTM327716 ODI327709:ODI327716 ONE327709:ONE327716 OXA327709:OXA327716 PGW327709:PGW327716 PQS327709:PQS327716 QAO327709:QAO327716 QKK327709:QKK327716 QUG327709:QUG327716 REC327709:REC327716 RNY327709:RNY327716 RXU327709:RXU327716 SHQ327709:SHQ327716 SRM327709:SRM327716 TBI327709:TBI327716 TLE327709:TLE327716 TVA327709:TVA327716 UEW327709:UEW327716 UOS327709:UOS327716 UYO327709:UYO327716 VIK327709:VIK327716 VSG327709:VSG327716 WCC327709:WCC327716 WLY327709:WLY327716 WVU327709:WVU327716 M393245:M393252 JI393245:JI393252 TE393245:TE393252 ADA393245:ADA393252 AMW393245:AMW393252 AWS393245:AWS393252 BGO393245:BGO393252 BQK393245:BQK393252 CAG393245:CAG393252 CKC393245:CKC393252 CTY393245:CTY393252 DDU393245:DDU393252 DNQ393245:DNQ393252 DXM393245:DXM393252 EHI393245:EHI393252 ERE393245:ERE393252 FBA393245:FBA393252 FKW393245:FKW393252 FUS393245:FUS393252 GEO393245:GEO393252 GOK393245:GOK393252 GYG393245:GYG393252 HIC393245:HIC393252 HRY393245:HRY393252 IBU393245:IBU393252 ILQ393245:ILQ393252 IVM393245:IVM393252 JFI393245:JFI393252 JPE393245:JPE393252 JZA393245:JZA393252 KIW393245:KIW393252 KSS393245:KSS393252 LCO393245:LCO393252 LMK393245:LMK393252 LWG393245:LWG393252 MGC393245:MGC393252 MPY393245:MPY393252 MZU393245:MZU393252 NJQ393245:NJQ393252 NTM393245:NTM393252 ODI393245:ODI393252 ONE393245:ONE393252 OXA393245:OXA393252 PGW393245:PGW393252 PQS393245:PQS393252 QAO393245:QAO393252 QKK393245:QKK393252 QUG393245:QUG393252 REC393245:REC393252 RNY393245:RNY393252 RXU393245:RXU393252 SHQ393245:SHQ393252 SRM393245:SRM393252 TBI393245:TBI393252 TLE393245:TLE393252 TVA393245:TVA393252 UEW393245:UEW393252 UOS393245:UOS393252 UYO393245:UYO393252 VIK393245:VIK393252 VSG393245:VSG393252 WCC393245:WCC393252 WLY393245:WLY393252 WVU393245:WVU393252 M458781:M458788 JI458781:JI458788 TE458781:TE458788 ADA458781:ADA458788 AMW458781:AMW458788 AWS458781:AWS458788 BGO458781:BGO458788 BQK458781:BQK458788 CAG458781:CAG458788 CKC458781:CKC458788 CTY458781:CTY458788 DDU458781:DDU458788 DNQ458781:DNQ458788 DXM458781:DXM458788 EHI458781:EHI458788 ERE458781:ERE458788 FBA458781:FBA458788 FKW458781:FKW458788 FUS458781:FUS458788 GEO458781:GEO458788 GOK458781:GOK458788 GYG458781:GYG458788 HIC458781:HIC458788 HRY458781:HRY458788 IBU458781:IBU458788 ILQ458781:ILQ458788 IVM458781:IVM458788 JFI458781:JFI458788 JPE458781:JPE458788 JZA458781:JZA458788 KIW458781:KIW458788 KSS458781:KSS458788 LCO458781:LCO458788 LMK458781:LMK458788 LWG458781:LWG458788 MGC458781:MGC458788 MPY458781:MPY458788 MZU458781:MZU458788 NJQ458781:NJQ458788 NTM458781:NTM458788 ODI458781:ODI458788 ONE458781:ONE458788 OXA458781:OXA458788 PGW458781:PGW458788 PQS458781:PQS458788 QAO458781:QAO458788 QKK458781:QKK458788 QUG458781:QUG458788 REC458781:REC458788 RNY458781:RNY458788 RXU458781:RXU458788 SHQ458781:SHQ458788 SRM458781:SRM458788 TBI458781:TBI458788 TLE458781:TLE458788 TVA458781:TVA458788 UEW458781:UEW458788 UOS458781:UOS458788 UYO458781:UYO458788 VIK458781:VIK458788 VSG458781:VSG458788 WCC458781:WCC458788 WLY458781:WLY458788 WVU458781:WVU458788 M524317:M524324 JI524317:JI524324 TE524317:TE524324 ADA524317:ADA524324 AMW524317:AMW524324 AWS524317:AWS524324 BGO524317:BGO524324 BQK524317:BQK524324 CAG524317:CAG524324 CKC524317:CKC524324 CTY524317:CTY524324 DDU524317:DDU524324 DNQ524317:DNQ524324 DXM524317:DXM524324 EHI524317:EHI524324 ERE524317:ERE524324 FBA524317:FBA524324 FKW524317:FKW524324 FUS524317:FUS524324 GEO524317:GEO524324 GOK524317:GOK524324 GYG524317:GYG524324 HIC524317:HIC524324 HRY524317:HRY524324 IBU524317:IBU524324 ILQ524317:ILQ524324 IVM524317:IVM524324 JFI524317:JFI524324 JPE524317:JPE524324 JZA524317:JZA524324 KIW524317:KIW524324 KSS524317:KSS524324 LCO524317:LCO524324 LMK524317:LMK524324 LWG524317:LWG524324 MGC524317:MGC524324 MPY524317:MPY524324 MZU524317:MZU524324 NJQ524317:NJQ524324 NTM524317:NTM524324 ODI524317:ODI524324 ONE524317:ONE524324 OXA524317:OXA524324 PGW524317:PGW524324 PQS524317:PQS524324 QAO524317:QAO524324 QKK524317:QKK524324 QUG524317:QUG524324 REC524317:REC524324 RNY524317:RNY524324 RXU524317:RXU524324 SHQ524317:SHQ524324 SRM524317:SRM524324 TBI524317:TBI524324 TLE524317:TLE524324 TVA524317:TVA524324 UEW524317:UEW524324 UOS524317:UOS524324 UYO524317:UYO524324 VIK524317:VIK524324 VSG524317:VSG524324 WCC524317:WCC524324 WLY524317:WLY524324 WVU524317:WVU524324 M589853:M589860 JI589853:JI589860 TE589853:TE589860 ADA589853:ADA589860 AMW589853:AMW589860 AWS589853:AWS589860 BGO589853:BGO589860 BQK589853:BQK589860 CAG589853:CAG589860 CKC589853:CKC589860 CTY589853:CTY589860 DDU589853:DDU589860 DNQ589853:DNQ589860 DXM589853:DXM589860 EHI589853:EHI589860 ERE589853:ERE589860 FBA589853:FBA589860 FKW589853:FKW589860 FUS589853:FUS589860 GEO589853:GEO589860 GOK589853:GOK589860 GYG589853:GYG589860 HIC589853:HIC589860 HRY589853:HRY589860 IBU589853:IBU589860 ILQ589853:ILQ589860 IVM589853:IVM589860 JFI589853:JFI589860 JPE589853:JPE589860 JZA589853:JZA589860 KIW589853:KIW589860 KSS589853:KSS589860 LCO589853:LCO589860 LMK589853:LMK589860 LWG589853:LWG589860 MGC589853:MGC589860 MPY589853:MPY589860 MZU589853:MZU589860 NJQ589853:NJQ589860 NTM589853:NTM589860 ODI589853:ODI589860 ONE589853:ONE589860 OXA589853:OXA589860 PGW589853:PGW589860 PQS589853:PQS589860 QAO589853:QAO589860 QKK589853:QKK589860 QUG589853:QUG589860 REC589853:REC589860 RNY589853:RNY589860 RXU589853:RXU589860 SHQ589853:SHQ589860 SRM589853:SRM589860 TBI589853:TBI589860 TLE589853:TLE589860 TVA589853:TVA589860 UEW589853:UEW589860 UOS589853:UOS589860 UYO589853:UYO589860 VIK589853:VIK589860 VSG589853:VSG589860 WCC589853:WCC589860 WLY589853:WLY589860 WVU589853:WVU589860 M655389:M655396 JI655389:JI655396 TE655389:TE655396 ADA655389:ADA655396 AMW655389:AMW655396 AWS655389:AWS655396 BGO655389:BGO655396 BQK655389:BQK655396 CAG655389:CAG655396 CKC655389:CKC655396 CTY655389:CTY655396 DDU655389:DDU655396 DNQ655389:DNQ655396 DXM655389:DXM655396 EHI655389:EHI655396 ERE655389:ERE655396 FBA655389:FBA655396 FKW655389:FKW655396 FUS655389:FUS655396 GEO655389:GEO655396 GOK655389:GOK655396 GYG655389:GYG655396 HIC655389:HIC655396 HRY655389:HRY655396 IBU655389:IBU655396 ILQ655389:ILQ655396 IVM655389:IVM655396 JFI655389:JFI655396 JPE655389:JPE655396 JZA655389:JZA655396 KIW655389:KIW655396 KSS655389:KSS655396 LCO655389:LCO655396 LMK655389:LMK655396 LWG655389:LWG655396 MGC655389:MGC655396 MPY655389:MPY655396 MZU655389:MZU655396 NJQ655389:NJQ655396 NTM655389:NTM655396 ODI655389:ODI655396 ONE655389:ONE655396 OXA655389:OXA655396 PGW655389:PGW655396 PQS655389:PQS655396 QAO655389:QAO655396 QKK655389:QKK655396 QUG655389:QUG655396 REC655389:REC655396 RNY655389:RNY655396 RXU655389:RXU655396 SHQ655389:SHQ655396 SRM655389:SRM655396 TBI655389:TBI655396 TLE655389:TLE655396 TVA655389:TVA655396 UEW655389:UEW655396 UOS655389:UOS655396 UYO655389:UYO655396 VIK655389:VIK655396 VSG655389:VSG655396 WCC655389:WCC655396 WLY655389:WLY655396 WVU655389:WVU655396 M720925:M720932 JI720925:JI720932 TE720925:TE720932 ADA720925:ADA720932 AMW720925:AMW720932 AWS720925:AWS720932 BGO720925:BGO720932 BQK720925:BQK720932 CAG720925:CAG720932 CKC720925:CKC720932 CTY720925:CTY720932 DDU720925:DDU720932 DNQ720925:DNQ720932 DXM720925:DXM720932 EHI720925:EHI720932 ERE720925:ERE720932 FBA720925:FBA720932 FKW720925:FKW720932 FUS720925:FUS720932 GEO720925:GEO720932 GOK720925:GOK720932 GYG720925:GYG720932 HIC720925:HIC720932 HRY720925:HRY720932 IBU720925:IBU720932 ILQ720925:ILQ720932 IVM720925:IVM720932 JFI720925:JFI720932 JPE720925:JPE720932 JZA720925:JZA720932 KIW720925:KIW720932 KSS720925:KSS720932 LCO720925:LCO720932 LMK720925:LMK720932 LWG720925:LWG720932 MGC720925:MGC720932 MPY720925:MPY720932 MZU720925:MZU720932 NJQ720925:NJQ720932 NTM720925:NTM720932 ODI720925:ODI720932 ONE720925:ONE720932 OXA720925:OXA720932 PGW720925:PGW720932 PQS720925:PQS720932 QAO720925:QAO720932 QKK720925:QKK720932 QUG720925:QUG720932 REC720925:REC720932 RNY720925:RNY720932 RXU720925:RXU720932 SHQ720925:SHQ720932 SRM720925:SRM720932 TBI720925:TBI720932 TLE720925:TLE720932 TVA720925:TVA720932 UEW720925:UEW720932 UOS720925:UOS720932 UYO720925:UYO720932 VIK720925:VIK720932 VSG720925:VSG720932 WCC720925:WCC720932 WLY720925:WLY720932 WVU720925:WVU720932 M786461:M786468 JI786461:JI786468 TE786461:TE786468 ADA786461:ADA786468 AMW786461:AMW786468 AWS786461:AWS786468 BGO786461:BGO786468 BQK786461:BQK786468 CAG786461:CAG786468 CKC786461:CKC786468 CTY786461:CTY786468 DDU786461:DDU786468 DNQ786461:DNQ786468 DXM786461:DXM786468 EHI786461:EHI786468 ERE786461:ERE786468 FBA786461:FBA786468 FKW786461:FKW786468 FUS786461:FUS786468 GEO786461:GEO786468 GOK786461:GOK786468 GYG786461:GYG786468 HIC786461:HIC786468 HRY786461:HRY786468 IBU786461:IBU786468 ILQ786461:ILQ786468 IVM786461:IVM786468 JFI786461:JFI786468 JPE786461:JPE786468 JZA786461:JZA786468 KIW786461:KIW786468 KSS786461:KSS786468 LCO786461:LCO786468 LMK786461:LMK786468 LWG786461:LWG786468 MGC786461:MGC786468 MPY786461:MPY786468 MZU786461:MZU786468 NJQ786461:NJQ786468 NTM786461:NTM786468 ODI786461:ODI786468 ONE786461:ONE786468 OXA786461:OXA786468 PGW786461:PGW786468 PQS786461:PQS786468 QAO786461:QAO786468 QKK786461:QKK786468 QUG786461:QUG786468 REC786461:REC786468 RNY786461:RNY786468 RXU786461:RXU786468 SHQ786461:SHQ786468 SRM786461:SRM786468 TBI786461:TBI786468 TLE786461:TLE786468 TVA786461:TVA786468 UEW786461:UEW786468 UOS786461:UOS786468 UYO786461:UYO786468 VIK786461:VIK786468 VSG786461:VSG786468 WCC786461:WCC786468 WLY786461:WLY786468 WVU786461:WVU786468 M851997:M852004 JI851997:JI852004 TE851997:TE852004 ADA851997:ADA852004 AMW851997:AMW852004 AWS851997:AWS852004 BGO851997:BGO852004 BQK851997:BQK852004 CAG851997:CAG852004 CKC851997:CKC852004 CTY851997:CTY852004 DDU851997:DDU852004 DNQ851997:DNQ852004 DXM851997:DXM852004 EHI851997:EHI852004 ERE851997:ERE852004 FBA851997:FBA852004 FKW851997:FKW852004 FUS851997:FUS852004 GEO851997:GEO852004 GOK851997:GOK852004 GYG851997:GYG852004 HIC851997:HIC852004 HRY851997:HRY852004 IBU851997:IBU852004 ILQ851997:ILQ852004 IVM851997:IVM852004 JFI851997:JFI852004 JPE851997:JPE852004 JZA851997:JZA852004 KIW851997:KIW852004 KSS851997:KSS852004 LCO851997:LCO852004 LMK851997:LMK852004 LWG851997:LWG852004 MGC851997:MGC852004 MPY851997:MPY852004 MZU851997:MZU852004 NJQ851997:NJQ852004 NTM851997:NTM852004 ODI851997:ODI852004 ONE851997:ONE852004 OXA851997:OXA852004 PGW851997:PGW852004 PQS851997:PQS852004 QAO851997:QAO852004 QKK851997:QKK852004 QUG851997:QUG852004 REC851997:REC852004 RNY851997:RNY852004 RXU851997:RXU852004 SHQ851997:SHQ852004 SRM851997:SRM852004 TBI851997:TBI852004 TLE851997:TLE852004 TVA851997:TVA852004 UEW851997:UEW852004 UOS851997:UOS852004 UYO851997:UYO852004 VIK851997:VIK852004 VSG851997:VSG852004 WCC851997:WCC852004 WLY851997:WLY852004 WVU851997:WVU852004 M917533:M917540 JI917533:JI917540 TE917533:TE917540 ADA917533:ADA917540 AMW917533:AMW917540 AWS917533:AWS917540 BGO917533:BGO917540 BQK917533:BQK917540 CAG917533:CAG917540 CKC917533:CKC917540 CTY917533:CTY917540 DDU917533:DDU917540 DNQ917533:DNQ917540 DXM917533:DXM917540 EHI917533:EHI917540 ERE917533:ERE917540 FBA917533:FBA917540 FKW917533:FKW917540 FUS917533:FUS917540 GEO917533:GEO917540 GOK917533:GOK917540 GYG917533:GYG917540 HIC917533:HIC917540 HRY917533:HRY917540 IBU917533:IBU917540 ILQ917533:ILQ917540 IVM917533:IVM917540 JFI917533:JFI917540 JPE917533:JPE917540 JZA917533:JZA917540 KIW917533:KIW917540 KSS917533:KSS917540 LCO917533:LCO917540 LMK917533:LMK917540 LWG917533:LWG917540 MGC917533:MGC917540 MPY917533:MPY917540 MZU917533:MZU917540 NJQ917533:NJQ917540 NTM917533:NTM917540 ODI917533:ODI917540 ONE917533:ONE917540 OXA917533:OXA917540 PGW917533:PGW917540 PQS917533:PQS917540 QAO917533:QAO917540 QKK917533:QKK917540 QUG917533:QUG917540 REC917533:REC917540 RNY917533:RNY917540 RXU917533:RXU917540 SHQ917533:SHQ917540 SRM917533:SRM917540 TBI917533:TBI917540 TLE917533:TLE917540 TVA917533:TVA917540 UEW917533:UEW917540 UOS917533:UOS917540 UYO917533:UYO917540 VIK917533:VIK917540 VSG917533:VSG917540 WCC917533:WCC917540 WLY917533:WLY917540 WVU917533:WVU917540 M983069:M983076 JI983069:JI983076 TE983069:TE983076 ADA983069:ADA983076 AMW983069:AMW983076 AWS983069:AWS983076 BGO983069:BGO983076 BQK983069:BQK983076 CAG983069:CAG983076 CKC983069:CKC983076 CTY983069:CTY983076 DDU983069:DDU983076 DNQ983069:DNQ983076 DXM983069:DXM983076 EHI983069:EHI983076 ERE983069:ERE983076 FBA983069:FBA983076 FKW983069:FKW983076 FUS983069:FUS983076 GEO983069:GEO983076 GOK983069:GOK983076 GYG983069:GYG983076 HIC983069:HIC983076 HRY983069:HRY983076 IBU983069:IBU983076 ILQ983069:ILQ983076 IVM983069:IVM983076 JFI983069:JFI983076 JPE983069:JPE983076 JZA983069:JZA983076 KIW983069:KIW983076 KSS983069:KSS983076 LCO983069:LCO983076 LMK983069:LMK983076 LWG983069:LWG983076 MGC983069:MGC983076 MPY983069:MPY983076 MZU983069:MZU983076 NJQ983069:NJQ983076 NTM983069:NTM983076 ODI983069:ODI983076 ONE983069:ONE983076 OXA983069:OXA983076 PGW983069:PGW983076 PQS983069:PQS983076 QAO983069:QAO983076 QKK983069:QKK983076 QUG983069:QUG983076 REC983069:REC983076 RNY983069:RNY983076 RXU983069:RXU983076 SHQ983069:SHQ983076 SRM983069:SRM983076 TBI983069:TBI983076 TLE983069:TLE983076 TVA983069:TVA983076 UEW983069:UEW983076 UOS983069:UOS983076 UYO983069:UYO983076 VIK983069:VIK983076 VSG983069:VSG983076 WCC983069:WCC983076 WLY983069:WLY983076 WVU983069:WVU983076" xr:uid="{92E0A981-E125-4616-9B60-7D8EE53389DB}"/>
  </dataValidations>
  <pageMargins left="0.2" right="0.2" top="0.75" bottom="0.75" header="0.3" footer="0.3"/>
  <pageSetup paperSize="9" orientation="landscape"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09E70-3DE3-4187-BD77-F8743D5EA408}">
  <dimension ref="A2:Q63"/>
  <sheetViews>
    <sheetView zoomScale="85" zoomScaleNormal="85" workbookViewId="0">
      <pane xSplit="10" ySplit="8" topLeftCell="L9" activePane="bottomRight" state="frozen"/>
      <selection pane="topRight" activeCell="K1" sqref="K1"/>
      <selection pane="bottomLeft" activeCell="A9" sqref="A9"/>
      <selection pane="bottomRight" activeCell="Q12" sqref="Q12"/>
    </sheetView>
  </sheetViews>
  <sheetFormatPr defaultColWidth="8.875" defaultRowHeight="16.5"/>
  <cols>
    <col min="1" max="1" width="2.625" style="2275" customWidth="1"/>
    <col min="2" max="2" width="5.125" style="1524" customWidth="1"/>
    <col min="3" max="3" width="12.375" style="2275" customWidth="1"/>
    <col min="4" max="4" width="12.625" style="2275" customWidth="1"/>
    <col min="5" max="5" width="35.625" style="2275" customWidth="1"/>
    <col min="6" max="6" width="8.75" style="2275" customWidth="1"/>
    <col min="7" max="8" width="9.875" style="2275" bestFit="1" customWidth="1"/>
    <col min="9" max="9" width="5.75" style="2277" customWidth="1"/>
    <col min="10" max="10" width="44.75" style="2275" customWidth="1"/>
    <col min="11" max="11" width="39" style="2275" bestFit="1" customWidth="1"/>
    <col min="12" max="12" width="6.625" style="1524" customWidth="1"/>
    <col min="13" max="13" width="13.75" style="1524" customWidth="1"/>
    <col min="14" max="14" width="9.5" style="2275" customWidth="1"/>
    <col min="15" max="15" width="21.75" style="2277" customWidth="1"/>
    <col min="16" max="16" width="22.375" style="2278" customWidth="1"/>
    <col min="17" max="17" width="15.625" style="2278" customWidth="1"/>
    <col min="18" max="256" width="8.875" style="2275"/>
    <col min="257" max="257" width="2.625" style="2275" customWidth="1"/>
    <col min="258" max="258" width="5.125" style="2275" customWidth="1"/>
    <col min="259" max="259" width="12.375" style="2275" customWidth="1"/>
    <col min="260" max="260" width="12.625" style="2275" customWidth="1"/>
    <col min="261" max="261" width="35.625" style="2275" customWidth="1"/>
    <col min="262" max="262" width="8.75" style="2275" customWidth="1"/>
    <col min="263" max="264" width="9.875" style="2275" bestFit="1" customWidth="1"/>
    <col min="265" max="265" width="5.75" style="2275" customWidth="1"/>
    <col min="266" max="266" width="44.75" style="2275" customWidth="1"/>
    <col min="267" max="267" width="39" style="2275" bestFit="1" customWidth="1"/>
    <col min="268" max="268" width="6.625" style="2275" customWidth="1"/>
    <col min="269" max="269" width="13.75" style="2275" customWidth="1"/>
    <col min="270" max="270" width="9.5" style="2275" customWidth="1"/>
    <col min="271" max="271" width="21.75" style="2275" customWidth="1"/>
    <col min="272" max="272" width="22.375" style="2275" customWidth="1"/>
    <col min="273" max="273" width="15.625" style="2275" customWidth="1"/>
    <col min="274" max="512" width="8.875" style="2275"/>
    <col min="513" max="513" width="2.625" style="2275" customWidth="1"/>
    <col min="514" max="514" width="5.125" style="2275" customWidth="1"/>
    <col min="515" max="515" width="12.375" style="2275" customWidth="1"/>
    <col min="516" max="516" width="12.625" style="2275" customWidth="1"/>
    <col min="517" max="517" width="35.625" style="2275" customWidth="1"/>
    <col min="518" max="518" width="8.75" style="2275" customWidth="1"/>
    <col min="519" max="520" width="9.875" style="2275" bestFit="1" customWidth="1"/>
    <col min="521" max="521" width="5.75" style="2275" customWidth="1"/>
    <col min="522" max="522" width="44.75" style="2275" customWidth="1"/>
    <col min="523" max="523" width="39" style="2275" bestFit="1" customWidth="1"/>
    <col min="524" max="524" width="6.625" style="2275" customWidth="1"/>
    <col min="525" max="525" width="13.75" style="2275" customWidth="1"/>
    <col min="526" max="526" width="9.5" style="2275" customWidth="1"/>
    <col min="527" max="527" width="21.75" style="2275" customWidth="1"/>
    <col min="528" max="528" width="22.375" style="2275" customWidth="1"/>
    <col min="529" max="529" width="15.625" style="2275" customWidth="1"/>
    <col min="530" max="768" width="8.875" style="2275"/>
    <col min="769" max="769" width="2.625" style="2275" customWidth="1"/>
    <col min="770" max="770" width="5.125" style="2275" customWidth="1"/>
    <col min="771" max="771" width="12.375" style="2275" customWidth="1"/>
    <col min="772" max="772" width="12.625" style="2275" customWidth="1"/>
    <col min="773" max="773" width="35.625" style="2275" customWidth="1"/>
    <col min="774" max="774" width="8.75" style="2275" customWidth="1"/>
    <col min="775" max="776" width="9.875" style="2275" bestFit="1" customWidth="1"/>
    <col min="777" max="777" width="5.75" style="2275" customWidth="1"/>
    <col min="778" max="778" width="44.75" style="2275" customWidth="1"/>
    <col min="779" max="779" width="39" style="2275" bestFit="1" customWidth="1"/>
    <col min="780" max="780" width="6.625" style="2275" customWidth="1"/>
    <col min="781" max="781" width="13.75" style="2275" customWidth="1"/>
    <col min="782" max="782" width="9.5" style="2275" customWidth="1"/>
    <col min="783" max="783" width="21.75" style="2275" customWidth="1"/>
    <col min="784" max="784" width="22.375" style="2275" customWidth="1"/>
    <col min="785" max="785" width="15.625" style="2275" customWidth="1"/>
    <col min="786" max="1024" width="8.875" style="2275"/>
    <col min="1025" max="1025" width="2.625" style="2275" customWidth="1"/>
    <col min="1026" max="1026" width="5.125" style="2275" customWidth="1"/>
    <col min="1027" max="1027" width="12.375" style="2275" customWidth="1"/>
    <col min="1028" max="1028" width="12.625" style="2275" customWidth="1"/>
    <col min="1029" max="1029" width="35.625" style="2275" customWidth="1"/>
    <col min="1030" max="1030" width="8.75" style="2275" customWidth="1"/>
    <col min="1031" max="1032" width="9.875" style="2275" bestFit="1" customWidth="1"/>
    <col min="1033" max="1033" width="5.75" style="2275" customWidth="1"/>
    <col min="1034" max="1034" width="44.75" style="2275" customWidth="1"/>
    <col min="1035" max="1035" width="39" style="2275" bestFit="1" customWidth="1"/>
    <col min="1036" max="1036" width="6.625" style="2275" customWidth="1"/>
    <col min="1037" max="1037" width="13.75" style="2275" customWidth="1"/>
    <col min="1038" max="1038" width="9.5" style="2275" customWidth="1"/>
    <col min="1039" max="1039" width="21.75" style="2275" customWidth="1"/>
    <col min="1040" max="1040" width="22.375" style="2275" customWidth="1"/>
    <col min="1041" max="1041" width="15.625" style="2275" customWidth="1"/>
    <col min="1042" max="1280" width="8.875" style="2275"/>
    <col min="1281" max="1281" width="2.625" style="2275" customWidth="1"/>
    <col min="1282" max="1282" width="5.125" style="2275" customWidth="1"/>
    <col min="1283" max="1283" width="12.375" style="2275" customWidth="1"/>
    <col min="1284" max="1284" width="12.625" style="2275" customWidth="1"/>
    <col min="1285" max="1285" width="35.625" style="2275" customWidth="1"/>
    <col min="1286" max="1286" width="8.75" style="2275" customWidth="1"/>
    <col min="1287" max="1288" width="9.875" style="2275" bestFit="1" customWidth="1"/>
    <col min="1289" max="1289" width="5.75" style="2275" customWidth="1"/>
    <col min="1290" max="1290" width="44.75" style="2275" customWidth="1"/>
    <col min="1291" max="1291" width="39" style="2275" bestFit="1" customWidth="1"/>
    <col min="1292" max="1292" width="6.625" style="2275" customWidth="1"/>
    <col min="1293" max="1293" width="13.75" style="2275" customWidth="1"/>
    <col min="1294" max="1294" width="9.5" style="2275" customWidth="1"/>
    <col min="1295" max="1295" width="21.75" style="2275" customWidth="1"/>
    <col min="1296" max="1296" width="22.375" style="2275" customWidth="1"/>
    <col min="1297" max="1297" width="15.625" style="2275" customWidth="1"/>
    <col min="1298" max="1536" width="8.875" style="2275"/>
    <col min="1537" max="1537" width="2.625" style="2275" customWidth="1"/>
    <col min="1538" max="1538" width="5.125" style="2275" customWidth="1"/>
    <col min="1539" max="1539" width="12.375" style="2275" customWidth="1"/>
    <col min="1540" max="1540" width="12.625" style="2275" customWidth="1"/>
    <col min="1541" max="1541" width="35.625" style="2275" customWidth="1"/>
    <col min="1542" max="1542" width="8.75" style="2275" customWidth="1"/>
    <col min="1543" max="1544" width="9.875" style="2275" bestFit="1" customWidth="1"/>
    <col min="1545" max="1545" width="5.75" style="2275" customWidth="1"/>
    <col min="1546" max="1546" width="44.75" style="2275" customWidth="1"/>
    <col min="1547" max="1547" width="39" style="2275" bestFit="1" customWidth="1"/>
    <col min="1548" max="1548" width="6.625" style="2275" customWidth="1"/>
    <col min="1549" max="1549" width="13.75" style="2275" customWidth="1"/>
    <col min="1550" max="1550" width="9.5" style="2275" customWidth="1"/>
    <col min="1551" max="1551" width="21.75" style="2275" customWidth="1"/>
    <col min="1552" max="1552" width="22.375" style="2275" customWidth="1"/>
    <col min="1553" max="1553" width="15.625" style="2275" customWidth="1"/>
    <col min="1554" max="1792" width="8.875" style="2275"/>
    <col min="1793" max="1793" width="2.625" style="2275" customWidth="1"/>
    <col min="1794" max="1794" width="5.125" style="2275" customWidth="1"/>
    <col min="1795" max="1795" width="12.375" style="2275" customWidth="1"/>
    <col min="1796" max="1796" width="12.625" style="2275" customWidth="1"/>
    <col min="1797" max="1797" width="35.625" style="2275" customWidth="1"/>
    <col min="1798" max="1798" width="8.75" style="2275" customWidth="1"/>
    <col min="1799" max="1800" width="9.875" style="2275" bestFit="1" customWidth="1"/>
    <col min="1801" max="1801" width="5.75" style="2275" customWidth="1"/>
    <col min="1802" max="1802" width="44.75" style="2275" customWidth="1"/>
    <col min="1803" max="1803" width="39" style="2275" bestFit="1" customWidth="1"/>
    <col min="1804" max="1804" width="6.625" style="2275" customWidth="1"/>
    <col min="1805" max="1805" width="13.75" style="2275" customWidth="1"/>
    <col min="1806" max="1806" width="9.5" style="2275" customWidth="1"/>
    <col min="1807" max="1807" width="21.75" style="2275" customWidth="1"/>
    <col min="1808" max="1808" width="22.375" style="2275" customWidth="1"/>
    <col min="1809" max="1809" width="15.625" style="2275" customWidth="1"/>
    <col min="1810" max="2048" width="8.875" style="2275"/>
    <col min="2049" max="2049" width="2.625" style="2275" customWidth="1"/>
    <col min="2050" max="2050" width="5.125" style="2275" customWidth="1"/>
    <col min="2051" max="2051" width="12.375" style="2275" customWidth="1"/>
    <col min="2052" max="2052" width="12.625" style="2275" customWidth="1"/>
    <col min="2053" max="2053" width="35.625" style="2275" customWidth="1"/>
    <col min="2054" max="2054" width="8.75" style="2275" customWidth="1"/>
    <col min="2055" max="2056" width="9.875" style="2275" bestFit="1" customWidth="1"/>
    <col min="2057" max="2057" width="5.75" style="2275" customWidth="1"/>
    <col min="2058" max="2058" width="44.75" style="2275" customWidth="1"/>
    <col min="2059" max="2059" width="39" style="2275" bestFit="1" customWidth="1"/>
    <col min="2060" max="2060" width="6.625" style="2275" customWidth="1"/>
    <col min="2061" max="2061" width="13.75" style="2275" customWidth="1"/>
    <col min="2062" max="2062" width="9.5" style="2275" customWidth="1"/>
    <col min="2063" max="2063" width="21.75" style="2275" customWidth="1"/>
    <col min="2064" max="2064" width="22.375" style="2275" customWidth="1"/>
    <col min="2065" max="2065" width="15.625" style="2275" customWidth="1"/>
    <col min="2066" max="2304" width="8.875" style="2275"/>
    <col min="2305" max="2305" width="2.625" style="2275" customWidth="1"/>
    <col min="2306" max="2306" width="5.125" style="2275" customWidth="1"/>
    <col min="2307" max="2307" width="12.375" style="2275" customWidth="1"/>
    <col min="2308" max="2308" width="12.625" style="2275" customWidth="1"/>
    <col min="2309" max="2309" width="35.625" style="2275" customWidth="1"/>
    <col min="2310" max="2310" width="8.75" style="2275" customWidth="1"/>
    <col min="2311" max="2312" width="9.875" style="2275" bestFit="1" customWidth="1"/>
    <col min="2313" max="2313" width="5.75" style="2275" customWidth="1"/>
    <col min="2314" max="2314" width="44.75" style="2275" customWidth="1"/>
    <col min="2315" max="2315" width="39" style="2275" bestFit="1" customWidth="1"/>
    <col min="2316" max="2316" width="6.625" style="2275" customWidth="1"/>
    <col min="2317" max="2317" width="13.75" style="2275" customWidth="1"/>
    <col min="2318" max="2318" width="9.5" style="2275" customWidth="1"/>
    <col min="2319" max="2319" width="21.75" style="2275" customWidth="1"/>
    <col min="2320" max="2320" width="22.375" style="2275" customWidth="1"/>
    <col min="2321" max="2321" width="15.625" style="2275" customWidth="1"/>
    <col min="2322" max="2560" width="8.875" style="2275"/>
    <col min="2561" max="2561" width="2.625" style="2275" customWidth="1"/>
    <col min="2562" max="2562" width="5.125" style="2275" customWidth="1"/>
    <col min="2563" max="2563" width="12.375" style="2275" customWidth="1"/>
    <col min="2564" max="2564" width="12.625" style="2275" customWidth="1"/>
    <col min="2565" max="2565" width="35.625" style="2275" customWidth="1"/>
    <col min="2566" max="2566" width="8.75" style="2275" customWidth="1"/>
    <col min="2567" max="2568" width="9.875" style="2275" bestFit="1" customWidth="1"/>
    <col min="2569" max="2569" width="5.75" style="2275" customWidth="1"/>
    <col min="2570" max="2570" width="44.75" style="2275" customWidth="1"/>
    <col min="2571" max="2571" width="39" style="2275" bestFit="1" customWidth="1"/>
    <col min="2572" max="2572" width="6.625" style="2275" customWidth="1"/>
    <col min="2573" max="2573" width="13.75" style="2275" customWidth="1"/>
    <col min="2574" max="2574" width="9.5" style="2275" customWidth="1"/>
    <col min="2575" max="2575" width="21.75" style="2275" customWidth="1"/>
    <col min="2576" max="2576" width="22.375" style="2275" customWidth="1"/>
    <col min="2577" max="2577" width="15.625" style="2275" customWidth="1"/>
    <col min="2578" max="2816" width="8.875" style="2275"/>
    <col min="2817" max="2817" width="2.625" style="2275" customWidth="1"/>
    <col min="2818" max="2818" width="5.125" style="2275" customWidth="1"/>
    <col min="2819" max="2819" width="12.375" style="2275" customWidth="1"/>
    <col min="2820" max="2820" width="12.625" style="2275" customWidth="1"/>
    <col min="2821" max="2821" width="35.625" style="2275" customWidth="1"/>
    <col min="2822" max="2822" width="8.75" style="2275" customWidth="1"/>
    <col min="2823" max="2824" width="9.875" style="2275" bestFit="1" customWidth="1"/>
    <col min="2825" max="2825" width="5.75" style="2275" customWidth="1"/>
    <col min="2826" max="2826" width="44.75" style="2275" customWidth="1"/>
    <col min="2827" max="2827" width="39" style="2275" bestFit="1" customWidth="1"/>
    <col min="2828" max="2828" width="6.625" style="2275" customWidth="1"/>
    <col min="2829" max="2829" width="13.75" style="2275" customWidth="1"/>
    <col min="2830" max="2830" width="9.5" style="2275" customWidth="1"/>
    <col min="2831" max="2831" width="21.75" style="2275" customWidth="1"/>
    <col min="2832" max="2832" width="22.375" style="2275" customWidth="1"/>
    <col min="2833" max="2833" width="15.625" style="2275" customWidth="1"/>
    <col min="2834" max="3072" width="8.875" style="2275"/>
    <col min="3073" max="3073" width="2.625" style="2275" customWidth="1"/>
    <col min="3074" max="3074" width="5.125" style="2275" customWidth="1"/>
    <col min="3075" max="3075" width="12.375" style="2275" customWidth="1"/>
    <col min="3076" max="3076" width="12.625" style="2275" customWidth="1"/>
    <col min="3077" max="3077" width="35.625" style="2275" customWidth="1"/>
    <col min="3078" max="3078" width="8.75" style="2275" customWidth="1"/>
    <col min="3079" max="3080" width="9.875" style="2275" bestFit="1" customWidth="1"/>
    <col min="3081" max="3081" width="5.75" style="2275" customWidth="1"/>
    <col min="3082" max="3082" width="44.75" style="2275" customWidth="1"/>
    <col min="3083" max="3083" width="39" style="2275" bestFit="1" customWidth="1"/>
    <col min="3084" max="3084" width="6.625" style="2275" customWidth="1"/>
    <col min="3085" max="3085" width="13.75" style="2275" customWidth="1"/>
    <col min="3086" max="3086" width="9.5" style="2275" customWidth="1"/>
    <col min="3087" max="3087" width="21.75" style="2275" customWidth="1"/>
    <col min="3088" max="3088" width="22.375" style="2275" customWidth="1"/>
    <col min="3089" max="3089" width="15.625" style="2275" customWidth="1"/>
    <col min="3090" max="3328" width="8.875" style="2275"/>
    <col min="3329" max="3329" width="2.625" style="2275" customWidth="1"/>
    <col min="3330" max="3330" width="5.125" style="2275" customWidth="1"/>
    <col min="3331" max="3331" width="12.375" style="2275" customWidth="1"/>
    <col min="3332" max="3332" width="12.625" style="2275" customWidth="1"/>
    <col min="3333" max="3333" width="35.625" style="2275" customWidth="1"/>
    <col min="3334" max="3334" width="8.75" style="2275" customWidth="1"/>
    <col min="3335" max="3336" width="9.875" style="2275" bestFit="1" customWidth="1"/>
    <col min="3337" max="3337" width="5.75" style="2275" customWidth="1"/>
    <col min="3338" max="3338" width="44.75" style="2275" customWidth="1"/>
    <col min="3339" max="3339" width="39" style="2275" bestFit="1" customWidth="1"/>
    <col min="3340" max="3340" width="6.625" style="2275" customWidth="1"/>
    <col min="3341" max="3341" width="13.75" style="2275" customWidth="1"/>
    <col min="3342" max="3342" width="9.5" style="2275" customWidth="1"/>
    <col min="3343" max="3343" width="21.75" style="2275" customWidth="1"/>
    <col min="3344" max="3344" width="22.375" style="2275" customWidth="1"/>
    <col min="3345" max="3345" width="15.625" style="2275" customWidth="1"/>
    <col min="3346" max="3584" width="8.875" style="2275"/>
    <col min="3585" max="3585" width="2.625" style="2275" customWidth="1"/>
    <col min="3586" max="3586" width="5.125" style="2275" customWidth="1"/>
    <col min="3587" max="3587" width="12.375" style="2275" customWidth="1"/>
    <col min="3588" max="3588" width="12.625" style="2275" customWidth="1"/>
    <col min="3589" max="3589" width="35.625" style="2275" customWidth="1"/>
    <col min="3590" max="3590" width="8.75" style="2275" customWidth="1"/>
    <col min="3591" max="3592" width="9.875" style="2275" bestFit="1" customWidth="1"/>
    <col min="3593" max="3593" width="5.75" style="2275" customWidth="1"/>
    <col min="3594" max="3594" width="44.75" style="2275" customWidth="1"/>
    <col min="3595" max="3595" width="39" style="2275" bestFit="1" customWidth="1"/>
    <col min="3596" max="3596" width="6.625" style="2275" customWidth="1"/>
    <col min="3597" max="3597" width="13.75" style="2275" customWidth="1"/>
    <col min="3598" max="3598" width="9.5" style="2275" customWidth="1"/>
    <col min="3599" max="3599" width="21.75" style="2275" customWidth="1"/>
    <col min="3600" max="3600" width="22.375" style="2275" customWidth="1"/>
    <col min="3601" max="3601" width="15.625" style="2275" customWidth="1"/>
    <col min="3602" max="3840" width="8.875" style="2275"/>
    <col min="3841" max="3841" width="2.625" style="2275" customWidth="1"/>
    <col min="3842" max="3842" width="5.125" style="2275" customWidth="1"/>
    <col min="3843" max="3843" width="12.375" style="2275" customWidth="1"/>
    <col min="3844" max="3844" width="12.625" style="2275" customWidth="1"/>
    <col min="3845" max="3845" width="35.625" style="2275" customWidth="1"/>
    <col min="3846" max="3846" width="8.75" style="2275" customWidth="1"/>
    <col min="3847" max="3848" width="9.875" style="2275" bestFit="1" customWidth="1"/>
    <col min="3849" max="3849" width="5.75" style="2275" customWidth="1"/>
    <col min="3850" max="3850" width="44.75" style="2275" customWidth="1"/>
    <col min="3851" max="3851" width="39" style="2275" bestFit="1" customWidth="1"/>
    <col min="3852" max="3852" width="6.625" style="2275" customWidth="1"/>
    <col min="3853" max="3853" width="13.75" style="2275" customWidth="1"/>
    <col min="3854" max="3854" width="9.5" style="2275" customWidth="1"/>
    <col min="3855" max="3855" width="21.75" style="2275" customWidth="1"/>
    <col min="3856" max="3856" width="22.375" style="2275" customWidth="1"/>
    <col min="3857" max="3857" width="15.625" style="2275" customWidth="1"/>
    <col min="3858" max="4096" width="8.875" style="2275"/>
    <col min="4097" max="4097" width="2.625" style="2275" customWidth="1"/>
    <col min="4098" max="4098" width="5.125" style="2275" customWidth="1"/>
    <col min="4099" max="4099" width="12.375" style="2275" customWidth="1"/>
    <col min="4100" max="4100" width="12.625" style="2275" customWidth="1"/>
    <col min="4101" max="4101" width="35.625" style="2275" customWidth="1"/>
    <col min="4102" max="4102" width="8.75" style="2275" customWidth="1"/>
    <col min="4103" max="4104" width="9.875" style="2275" bestFit="1" customWidth="1"/>
    <col min="4105" max="4105" width="5.75" style="2275" customWidth="1"/>
    <col min="4106" max="4106" width="44.75" style="2275" customWidth="1"/>
    <col min="4107" max="4107" width="39" style="2275" bestFit="1" customWidth="1"/>
    <col min="4108" max="4108" width="6.625" style="2275" customWidth="1"/>
    <col min="4109" max="4109" width="13.75" style="2275" customWidth="1"/>
    <col min="4110" max="4110" width="9.5" style="2275" customWidth="1"/>
    <col min="4111" max="4111" width="21.75" style="2275" customWidth="1"/>
    <col min="4112" max="4112" width="22.375" style="2275" customWidth="1"/>
    <col min="4113" max="4113" width="15.625" style="2275" customWidth="1"/>
    <col min="4114" max="4352" width="8.875" style="2275"/>
    <col min="4353" max="4353" width="2.625" style="2275" customWidth="1"/>
    <col min="4354" max="4354" width="5.125" style="2275" customWidth="1"/>
    <col min="4355" max="4355" width="12.375" style="2275" customWidth="1"/>
    <col min="4356" max="4356" width="12.625" style="2275" customWidth="1"/>
    <col min="4357" max="4357" width="35.625" style="2275" customWidth="1"/>
    <col min="4358" max="4358" width="8.75" style="2275" customWidth="1"/>
    <col min="4359" max="4360" width="9.875" style="2275" bestFit="1" customWidth="1"/>
    <col min="4361" max="4361" width="5.75" style="2275" customWidth="1"/>
    <col min="4362" max="4362" width="44.75" style="2275" customWidth="1"/>
    <col min="4363" max="4363" width="39" style="2275" bestFit="1" customWidth="1"/>
    <col min="4364" max="4364" width="6.625" style="2275" customWidth="1"/>
    <col min="4365" max="4365" width="13.75" style="2275" customWidth="1"/>
    <col min="4366" max="4366" width="9.5" style="2275" customWidth="1"/>
    <col min="4367" max="4367" width="21.75" style="2275" customWidth="1"/>
    <col min="4368" max="4368" width="22.375" style="2275" customWidth="1"/>
    <col min="4369" max="4369" width="15.625" style="2275" customWidth="1"/>
    <col min="4370" max="4608" width="8.875" style="2275"/>
    <col min="4609" max="4609" width="2.625" style="2275" customWidth="1"/>
    <col min="4610" max="4610" width="5.125" style="2275" customWidth="1"/>
    <col min="4611" max="4611" width="12.375" style="2275" customWidth="1"/>
    <col min="4612" max="4612" width="12.625" style="2275" customWidth="1"/>
    <col min="4613" max="4613" width="35.625" style="2275" customWidth="1"/>
    <col min="4614" max="4614" width="8.75" style="2275" customWidth="1"/>
    <col min="4615" max="4616" width="9.875" style="2275" bestFit="1" customWidth="1"/>
    <col min="4617" max="4617" width="5.75" style="2275" customWidth="1"/>
    <col min="4618" max="4618" width="44.75" style="2275" customWidth="1"/>
    <col min="4619" max="4619" width="39" style="2275" bestFit="1" customWidth="1"/>
    <col min="4620" max="4620" width="6.625" style="2275" customWidth="1"/>
    <col min="4621" max="4621" width="13.75" style="2275" customWidth="1"/>
    <col min="4622" max="4622" width="9.5" style="2275" customWidth="1"/>
    <col min="4623" max="4623" width="21.75" style="2275" customWidth="1"/>
    <col min="4624" max="4624" width="22.375" style="2275" customWidth="1"/>
    <col min="4625" max="4625" width="15.625" style="2275" customWidth="1"/>
    <col min="4626" max="4864" width="8.875" style="2275"/>
    <col min="4865" max="4865" width="2.625" style="2275" customWidth="1"/>
    <col min="4866" max="4866" width="5.125" style="2275" customWidth="1"/>
    <col min="4867" max="4867" width="12.375" style="2275" customWidth="1"/>
    <col min="4868" max="4868" width="12.625" style="2275" customWidth="1"/>
    <col min="4869" max="4869" width="35.625" style="2275" customWidth="1"/>
    <col min="4870" max="4870" width="8.75" style="2275" customWidth="1"/>
    <col min="4871" max="4872" width="9.875" style="2275" bestFit="1" customWidth="1"/>
    <col min="4873" max="4873" width="5.75" style="2275" customWidth="1"/>
    <col min="4874" max="4874" width="44.75" style="2275" customWidth="1"/>
    <col min="4875" max="4875" width="39" style="2275" bestFit="1" customWidth="1"/>
    <col min="4876" max="4876" width="6.625" style="2275" customWidth="1"/>
    <col min="4877" max="4877" width="13.75" style="2275" customWidth="1"/>
    <col min="4878" max="4878" width="9.5" style="2275" customWidth="1"/>
    <col min="4879" max="4879" width="21.75" style="2275" customWidth="1"/>
    <col min="4880" max="4880" width="22.375" style="2275" customWidth="1"/>
    <col min="4881" max="4881" width="15.625" style="2275" customWidth="1"/>
    <col min="4882" max="5120" width="8.875" style="2275"/>
    <col min="5121" max="5121" width="2.625" style="2275" customWidth="1"/>
    <col min="5122" max="5122" width="5.125" style="2275" customWidth="1"/>
    <col min="5123" max="5123" width="12.375" style="2275" customWidth="1"/>
    <col min="5124" max="5124" width="12.625" style="2275" customWidth="1"/>
    <col min="5125" max="5125" width="35.625" style="2275" customWidth="1"/>
    <col min="5126" max="5126" width="8.75" style="2275" customWidth="1"/>
    <col min="5127" max="5128" width="9.875" style="2275" bestFit="1" customWidth="1"/>
    <col min="5129" max="5129" width="5.75" style="2275" customWidth="1"/>
    <col min="5130" max="5130" width="44.75" style="2275" customWidth="1"/>
    <col min="5131" max="5131" width="39" style="2275" bestFit="1" customWidth="1"/>
    <col min="5132" max="5132" width="6.625" style="2275" customWidth="1"/>
    <col min="5133" max="5133" width="13.75" style="2275" customWidth="1"/>
    <col min="5134" max="5134" width="9.5" style="2275" customWidth="1"/>
    <col min="5135" max="5135" width="21.75" style="2275" customWidth="1"/>
    <col min="5136" max="5136" width="22.375" style="2275" customWidth="1"/>
    <col min="5137" max="5137" width="15.625" style="2275" customWidth="1"/>
    <col min="5138" max="5376" width="8.875" style="2275"/>
    <col min="5377" max="5377" width="2.625" style="2275" customWidth="1"/>
    <col min="5378" max="5378" width="5.125" style="2275" customWidth="1"/>
    <col min="5379" max="5379" width="12.375" style="2275" customWidth="1"/>
    <col min="5380" max="5380" width="12.625" style="2275" customWidth="1"/>
    <col min="5381" max="5381" width="35.625" style="2275" customWidth="1"/>
    <col min="5382" max="5382" width="8.75" style="2275" customWidth="1"/>
    <col min="5383" max="5384" width="9.875" style="2275" bestFit="1" customWidth="1"/>
    <col min="5385" max="5385" width="5.75" style="2275" customWidth="1"/>
    <col min="5386" max="5386" width="44.75" style="2275" customWidth="1"/>
    <col min="5387" max="5387" width="39" style="2275" bestFit="1" customWidth="1"/>
    <col min="5388" max="5388" width="6.625" style="2275" customWidth="1"/>
    <col min="5389" max="5389" width="13.75" style="2275" customWidth="1"/>
    <col min="5390" max="5390" width="9.5" style="2275" customWidth="1"/>
    <col min="5391" max="5391" width="21.75" style="2275" customWidth="1"/>
    <col min="5392" max="5392" width="22.375" style="2275" customWidth="1"/>
    <col min="5393" max="5393" width="15.625" style="2275" customWidth="1"/>
    <col min="5394" max="5632" width="8.875" style="2275"/>
    <col min="5633" max="5633" width="2.625" style="2275" customWidth="1"/>
    <col min="5634" max="5634" width="5.125" style="2275" customWidth="1"/>
    <col min="5635" max="5635" width="12.375" style="2275" customWidth="1"/>
    <col min="5636" max="5636" width="12.625" style="2275" customWidth="1"/>
    <col min="5637" max="5637" width="35.625" style="2275" customWidth="1"/>
    <col min="5638" max="5638" width="8.75" style="2275" customWidth="1"/>
    <col min="5639" max="5640" width="9.875" style="2275" bestFit="1" customWidth="1"/>
    <col min="5641" max="5641" width="5.75" style="2275" customWidth="1"/>
    <col min="5642" max="5642" width="44.75" style="2275" customWidth="1"/>
    <col min="5643" max="5643" width="39" style="2275" bestFit="1" customWidth="1"/>
    <col min="5644" max="5644" width="6.625" style="2275" customWidth="1"/>
    <col min="5645" max="5645" width="13.75" style="2275" customWidth="1"/>
    <col min="5646" max="5646" width="9.5" style="2275" customWidth="1"/>
    <col min="5647" max="5647" width="21.75" style="2275" customWidth="1"/>
    <col min="5648" max="5648" width="22.375" style="2275" customWidth="1"/>
    <col min="5649" max="5649" width="15.625" style="2275" customWidth="1"/>
    <col min="5650" max="5888" width="8.875" style="2275"/>
    <col min="5889" max="5889" width="2.625" style="2275" customWidth="1"/>
    <col min="5890" max="5890" width="5.125" style="2275" customWidth="1"/>
    <col min="5891" max="5891" width="12.375" style="2275" customWidth="1"/>
    <col min="5892" max="5892" width="12.625" style="2275" customWidth="1"/>
    <col min="5893" max="5893" width="35.625" style="2275" customWidth="1"/>
    <col min="5894" max="5894" width="8.75" style="2275" customWidth="1"/>
    <col min="5895" max="5896" width="9.875" style="2275" bestFit="1" customWidth="1"/>
    <col min="5897" max="5897" width="5.75" style="2275" customWidth="1"/>
    <col min="5898" max="5898" width="44.75" style="2275" customWidth="1"/>
    <col min="5899" max="5899" width="39" style="2275" bestFit="1" customWidth="1"/>
    <col min="5900" max="5900" width="6.625" style="2275" customWidth="1"/>
    <col min="5901" max="5901" width="13.75" style="2275" customWidth="1"/>
    <col min="5902" max="5902" width="9.5" style="2275" customWidth="1"/>
    <col min="5903" max="5903" width="21.75" style="2275" customWidth="1"/>
    <col min="5904" max="5904" width="22.375" style="2275" customWidth="1"/>
    <col min="5905" max="5905" width="15.625" style="2275" customWidth="1"/>
    <col min="5906" max="6144" width="8.875" style="2275"/>
    <col min="6145" max="6145" width="2.625" style="2275" customWidth="1"/>
    <col min="6146" max="6146" width="5.125" style="2275" customWidth="1"/>
    <col min="6147" max="6147" width="12.375" style="2275" customWidth="1"/>
    <col min="6148" max="6148" width="12.625" style="2275" customWidth="1"/>
    <col min="6149" max="6149" width="35.625" style="2275" customWidth="1"/>
    <col min="6150" max="6150" width="8.75" style="2275" customWidth="1"/>
    <col min="6151" max="6152" width="9.875" style="2275" bestFit="1" customWidth="1"/>
    <col min="6153" max="6153" width="5.75" style="2275" customWidth="1"/>
    <col min="6154" max="6154" width="44.75" style="2275" customWidth="1"/>
    <col min="6155" max="6155" width="39" style="2275" bestFit="1" customWidth="1"/>
    <col min="6156" max="6156" width="6.625" style="2275" customWidth="1"/>
    <col min="6157" max="6157" width="13.75" style="2275" customWidth="1"/>
    <col min="6158" max="6158" width="9.5" style="2275" customWidth="1"/>
    <col min="6159" max="6159" width="21.75" style="2275" customWidth="1"/>
    <col min="6160" max="6160" width="22.375" style="2275" customWidth="1"/>
    <col min="6161" max="6161" width="15.625" style="2275" customWidth="1"/>
    <col min="6162" max="6400" width="8.875" style="2275"/>
    <col min="6401" max="6401" width="2.625" style="2275" customWidth="1"/>
    <col min="6402" max="6402" width="5.125" style="2275" customWidth="1"/>
    <col min="6403" max="6403" width="12.375" style="2275" customWidth="1"/>
    <col min="6404" max="6404" width="12.625" style="2275" customWidth="1"/>
    <col min="6405" max="6405" width="35.625" style="2275" customWidth="1"/>
    <col min="6406" max="6406" width="8.75" style="2275" customWidth="1"/>
    <col min="6407" max="6408" width="9.875" style="2275" bestFit="1" customWidth="1"/>
    <col min="6409" max="6409" width="5.75" style="2275" customWidth="1"/>
    <col min="6410" max="6410" width="44.75" style="2275" customWidth="1"/>
    <col min="6411" max="6411" width="39" style="2275" bestFit="1" customWidth="1"/>
    <col min="6412" max="6412" width="6.625" style="2275" customWidth="1"/>
    <col min="6413" max="6413" width="13.75" style="2275" customWidth="1"/>
    <col min="6414" max="6414" width="9.5" style="2275" customWidth="1"/>
    <col min="6415" max="6415" width="21.75" style="2275" customWidth="1"/>
    <col min="6416" max="6416" width="22.375" style="2275" customWidth="1"/>
    <col min="6417" max="6417" width="15.625" style="2275" customWidth="1"/>
    <col min="6418" max="6656" width="8.875" style="2275"/>
    <col min="6657" max="6657" width="2.625" style="2275" customWidth="1"/>
    <col min="6658" max="6658" width="5.125" style="2275" customWidth="1"/>
    <col min="6659" max="6659" width="12.375" style="2275" customWidth="1"/>
    <col min="6660" max="6660" width="12.625" style="2275" customWidth="1"/>
    <col min="6661" max="6661" width="35.625" style="2275" customWidth="1"/>
    <col min="6662" max="6662" width="8.75" style="2275" customWidth="1"/>
    <col min="6663" max="6664" width="9.875" style="2275" bestFit="1" customWidth="1"/>
    <col min="6665" max="6665" width="5.75" style="2275" customWidth="1"/>
    <col min="6666" max="6666" width="44.75" style="2275" customWidth="1"/>
    <col min="6667" max="6667" width="39" style="2275" bestFit="1" customWidth="1"/>
    <col min="6668" max="6668" width="6.625" style="2275" customWidth="1"/>
    <col min="6669" max="6669" width="13.75" style="2275" customWidth="1"/>
    <col min="6670" max="6670" width="9.5" style="2275" customWidth="1"/>
    <col min="6671" max="6671" width="21.75" style="2275" customWidth="1"/>
    <col min="6672" max="6672" width="22.375" style="2275" customWidth="1"/>
    <col min="6673" max="6673" width="15.625" style="2275" customWidth="1"/>
    <col min="6674" max="6912" width="8.875" style="2275"/>
    <col min="6913" max="6913" width="2.625" style="2275" customWidth="1"/>
    <col min="6914" max="6914" width="5.125" style="2275" customWidth="1"/>
    <col min="6915" max="6915" width="12.375" style="2275" customWidth="1"/>
    <col min="6916" max="6916" width="12.625" style="2275" customWidth="1"/>
    <col min="6917" max="6917" width="35.625" style="2275" customWidth="1"/>
    <col min="6918" max="6918" width="8.75" style="2275" customWidth="1"/>
    <col min="6919" max="6920" width="9.875" style="2275" bestFit="1" customWidth="1"/>
    <col min="6921" max="6921" width="5.75" style="2275" customWidth="1"/>
    <col min="6922" max="6922" width="44.75" style="2275" customWidth="1"/>
    <col min="6923" max="6923" width="39" style="2275" bestFit="1" customWidth="1"/>
    <col min="6924" max="6924" width="6.625" style="2275" customWidth="1"/>
    <col min="6925" max="6925" width="13.75" style="2275" customWidth="1"/>
    <col min="6926" max="6926" width="9.5" style="2275" customWidth="1"/>
    <col min="6927" max="6927" width="21.75" style="2275" customWidth="1"/>
    <col min="6928" max="6928" width="22.375" style="2275" customWidth="1"/>
    <col min="6929" max="6929" width="15.625" style="2275" customWidth="1"/>
    <col min="6930" max="7168" width="8.875" style="2275"/>
    <col min="7169" max="7169" width="2.625" style="2275" customWidth="1"/>
    <col min="7170" max="7170" width="5.125" style="2275" customWidth="1"/>
    <col min="7171" max="7171" width="12.375" style="2275" customWidth="1"/>
    <col min="7172" max="7172" width="12.625" style="2275" customWidth="1"/>
    <col min="7173" max="7173" width="35.625" style="2275" customWidth="1"/>
    <col min="7174" max="7174" width="8.75" style="2275" customWidth="1"/>
    <col min="7175" max="7176" width="9.875" style="2275" bestFit="1" customWidth="1"/>
    <col min="7177" max="7177" width="5.75" style="2275" customWidth="1"/>
    <col min="7178" max="7178" width="44.75" style="2275" customWidth="1"/>
    <col min="7179" max="7179" width="39" style="2275" bestFit="1" customWidth="1"/>
    <col min="7180" max="7180" width="6.625" style="2275" customWidth="1"/>
    <col min="7181" max="7181" width="13.75" style="2275" customWidth="1"/>
    <col min="7182" max="7182" width="9.5" style="2275" customWidth="1"/>
    <col min="7183" max="7183" width="21.75" style="2275" customWidth="1"/>
    <col min="7184" max="7184" width="22.375" style="2275" customWidth="1"/>
    <col min="7185" max="7185" width="15.625" style="2275" customWidth="1"/>
    <col min="7186" max="7424" width="8.875" style="2275"/>
    <col min="7425" max="7425" width="2.625" style="2275" customWidth="1"/>
    <col min="7426" max="7426" width="5.125" style="2275" customWidth="1"/>
    <col min="7427" max="7427" width="12.375" style="2275" customWidth="1"/>
    <col min="7428" max="7428" width="12.625" style="2275" customWidth="1"/>
    <col min="7429" max="7429" width="35.625" style="2275" customWidth="1"/>
    <col min="7430" max="7430" width="8.75" style="2275" customWidth="1"/>
    <col min="7431" max="7432" width="9.875" style="2275" bestFit="1" customWidth="1"/>
    <col min="7433" max="7433" width="5.75" style="2275" customWidth="1"/>
    <col min="7434" max="7434" width="44.75" style="2275" customWidth="1"/>
    <col min="7435" max="7435" width="39" style="2275" bestFit="1" customWidth="1"/>
    <col min="7436" max="7436" width="6.625" style="2275" customWidth="1"/>
    <col min="7437" max="7437" width="13.75" style="2275" customWidth="1"/>
    <col min="7438" max="7438" width="9.5" style="2275" customWidth="1"/>
    <col min="7439" max="7439" width="21.75" style="2275" customWidth="1"/>
    <col min="7440" max="7440" width="22.375" style="2275" customWidth="1"/>
    <col min="7441" max="7441" width="15.625" style="2275" customWidth="1"/>
    <col min="7442" max="7680" width="8.875" style="2275"/>
    <col min="7681" max="7681" width="2.625" style="2275" customWidth="1"/>
    <col min="7682" max="7682" width="5.125" style="2275" customWidth="1"/>
    <col min="7683" max="7683" width="12.375" style="2275" customWidth="1"/>
    <col min="7684" max="7684" width="12.625" style="2275" customWidth="1"/>
    <col min="7685" max="7685" width="35.625" style="2275" customWidth="1"/>
    <col min="7686" max="7686" width="8.75" style="2275" customWidth="1"/>
    <col min="7687" max="7688" width="9.875" style="2275" bestFit="1" customWidth="1"/>
    <col min="7689" max="7689" width="5.75" style="2275" customWidth="1"/>
    <col min="7690" max="7690" width="44.75" style="2275" customWidth="1"/>
    <col min="7691" max="7691" width="39" style="2275" bestFit="1" customWidth="1"/>
    <col min="7692" max="7692" width="6.625" style="2275" customWidth="1"/>
    <col min="7693" max="7693" width="13.75" style="2275" customWidth="1"/>
    <col min="7694" max="7694" width="9.5" style="2275" customWidth="1"/>
    <col min="7695" max="7695" width="21.75" style="2275" customWidth="1"/>
    <col min="7696" max="7696" width="22.375" style="2275" customWidth="1"/>
    <col min="7697" max="7697" width="15.625" style="2275" customWidth="1"/>
    <col min="7698" max="7936" width="8.875" style="2275"/>
    <col min="7937" max="7937" width="2.625" style="2275" customWidth="1"/>
    <col min="7938" max="7938" width="5.125" style="2275" customWidth="1"/>
    <col min="7939" max="7939" width="12.375" style="2275" customWidth="1"/>
    <col min="7940" max="7940" width="12.625" style="2275" customWidth="1"/>
    <col min="7941" max="7941" width="35.625" style="2275" customWidth="1"/>
    <col min="7942" max="7942" width="8.75" style="2275" customWidth="1"/>
    <col min="7943" max="7944" width="9.875" style="2275" bestFit="1" customWidth="1"/>
    <col min="7945" max="7945" width="5.75" style="2275" customWidth="1"/>
    <col min="7946" max="7946" width="44.75" style="2275" customWidth="1"/>
    <col min="7947" max="7947" width="39" style="2275" bestFit="1" customWidth="1"/>
    <col min="7948" max="7948" width="6.625" style="2275" customWidth="1"/>
    <col min="7949" max="7949" width="13.75" style="2275" customWidth="1"/>
    <col min="7950" max="7950" width="9.5" style="2275" customWidth="1"/>
    <col min="7951" max="7951" width="21.75" style="2275" customWidth="1"/>
    <col min="7952" max="7952" width="22.375" style="2275" customWidth="1"/>
    <col min="7953" max="7953" width="15.625" style="2275" customWidth="1"/>
    <col min="7954" max="8192" width="8.875" style="2275"/>
    <col min="8193" max="8193" width="2.625" style="2275" customWidth="1"/>
    <col min="8194" max="8194" width="5.125" style="2275" customWidth="1"/>
    <col min="8195" max="8195" width="12.375" style="2275" customWidth="1"/>
    <col min="8196" max="8196" width="12.625" style="2275" customWidth="1"/>
    <col min="8197" max="8197" width="35.625" style="2275" customWidth="1"/>
    <col min="8198" max="8198" width="8.75" style="2275" customWidth="1"/>
    <col min="8199" max="8200" width="9.875" style="2275" bestFit="1" customWidth="1"/>
    <col min="8201" max="8201" width="5.75" style="2275" customWidth="1"/>
    <col min="8202" max="8202" width="44.75" style="2275" customWidth="1"/>
    <col min="8203" max="8203" width="39" style="2275" bestFit="1" customWidth="1"/>
    <col min="8204" max="8204" width="6.625" style="2275" customWidth="1"/>
    <col min="8205" max="8205" width="13.75" style="2275" customWidth="1"/>
    <col min="8206" max="8206" width="9.5" style="2275" customWidth="1"/>
    <col min="8207" max="8207" width="21.75" style="2275" customWidth="1"/>
    <col min="8208" max="8208" width="22.375" style="2275" customWidth="1"/>
    <col min="8209" max="8209" width="15.625" style="2275" customWidth="1"/>
    <col min="8210" max="8448" width="8.875" style="2275"/>
    <col min="8449" max="8449" width="2.625" style="2275" customWidth="1"/>
    <col min="8450" max="8450" width="5.125" style="2275" customWidth="1"/>
    <col min="8451" max="8451" width="12.375" style="2275" customWidth="1"/>
    <col min="8452" max="8452" width="12.625" style="2275" customWidth="1"/>
    <col min="8453" max="8453" width="35.625" style="2275" customWidth="1"/>
    <col min="8454" max="8454" width="8.75" style="2275" customWidth="1"/>
    <col min="8455" max="8456" width="9.875" style="2275" bestFit="1" customWidth="1"/>
    <col min="8457" max="8457" width="5.75" style="2275" customWidth="1"/>
    <col min="8458" max="8458" width="44.75" style="2275" customWidth="1"/>
    <col min="8459" max="8459" width="39" style="2275" bestFit="1" customWidth="1"/>
    <col min="8460" max="8460" width="6.625" style="2275" customWidth="1"/>
    <col min="8461" max="8461" width="13.75" style="2275" customWidth="1"/>
    <col min="8462" max="8462" width="9.5" style="2275" customWidth="1"/>
    <col min="8463" max="8463" width="21.75" style="2275" customWidth="1"/>
    <col min="8464" max="8464" width="22.375" style="2275" customWidth="1"/>
    <col min="8465" max="8465" width="15.625" style="2275" customWidth="1"/>
    <col min="8466" max="8704" width="8.875" style="2275"/>
    <col min="8705" max="8705" width="2.625" style="2275" customWidth="1"/>
    <col min="8706" max="8706" width="5.125" style="2275" customWidth="1"/>
    <col min="8707" max="8707" width="12.375" style="2275" customWidth="1"/>
    <col min="8708" max="8708" width="12.625" style="2275" customWidth="1"/>
    <col min="8709" max="8709" width="35.625" style="2275" customWidth="1"/>
    <col min="8710" max="8710" width="8.75" style="2275" customWidth="1"/>
    <col min="8711" max="8712" width="9.875" style="2275" bestFit="1" customWidth="1"/>
    <col min="8713" max="8713" width="5.75" style="2275" customWidth="1"/>
    <col min="8714" max="8714" width="44.75" style="2275" customWidth="1"/>
    <col min="8715" max="8715" width="39" style="2275" bestFit="1" customWidth="1"/>
    <col min="8716" max="8716" width="6.625" style="2275" customWidth="1"/>
    <col min="8717" max="8717" width="13.75" style="2275" customWidth="1"/>
    <col min="8718" max="8718" width="9.5" style="2275" customWidth="1"/>
    <col min="8719" max="8719" width="21.75" style="2275" customWidth="1"/>
    <col min="8720" max="8720" width="22.375" style="2275" customWidth="1"/>
    <col min="8721" max="8721" width="15.625" style="2275" customWidth="1"/>
    <col min="8722" max="8960" width="8.875" style="2275"/>
    <col min="8961" max="8961" width="2.625" style="2275" customWidth="1"/>
    <col min="8962" max="8962" width="5.125" style="2275" customWidth="1"/>
    <col min="8963" max="8963" width="12.375" style="2275" customWidth="1"/>
    <col min="8964" max="8964" width="12.625" style="2275" customWidth="1"/>
    <col min="8965" max="8965" width="35.625" style="2275" customWidth="1"/>
    <col min="8966" max="8966" width="8.75" style="2275" customWidth="1"/>
    <col min="8967" max="8968" width="9.875" style="2275" bestFit="1" customWidth="1"/>
    <col min="8969" max="8969" width="5.75" style="2275" customWidth="1"/>
    <col min="8970" max="8970" width="44.75" style="2275" customWidth="1"/>
    <col min="8971" max="8971" width="39" style="2275" bestFit="1" customWidth="1"/>
    <col min="8972" max="8972" width="6.625" style="2275" customWidth="1"/>
    <col min="8973" max="8973" width="13.75" style="2275" customWidth="1"/>
    <col min="8974" max="8974" width="9.5" style="2275" customWidth="1"/>
    <col min="8975" max="8975" width="21.75" style="2275" customWidth="1"/>
    <col min="8976" max="8976" width="22.375" style="2275" customWidth="1"/>
    <col min="8977" max="8977" width="15.625" style="2275" customWidth="1"/>
    <col min="8978" max="9216" width="8.875" style="2275"/>
    <col min="9217" max="9217" width="2.625" style="2275" customWidth="1"/>
    <col min="9218" max="9218" width="5.125" style="2275" customWidth="1"/>
    <col min="9219" max="9219" width="12.375" style="2275" customWidth="1"/>
    <col min="9220" max="9220" width="12.625" style="2275" customWidth="1"/>
    <col min="9221" max="9221" width="35.625" style="2275" customWidth="1"/>
    <col min="9222" max="9222" width="8.75" style="2275" customWidth="1"/>
    <col min="9223" max="9224" width="9.875" style="2275" bestFit="1" customWidth="1"/>
    <col min="9225" max="9225" width="5.75" style="2275" customWidth="1"/>
    <col min="9226" max="9226" width="44.75" style="2275" customWidth="1"/>
    <col min="9227" max="9227" width="39" style="2275" bestFit="1" customWidth="1"/>
    <col min="9228" max="9228" width="6.625" style="2275" customWidth="1"/>
    <col min="9229" max="9229" width="13.75" style="2275" customWidth="1"/>
    <col min="9230" max="9230" width="9.5" style="2275" customWidth="1"/>
    <col min="9231" max="9231" width="21.75" style="2275" customWidth="1"/>
    <col min="9232" max="9232" width="22.375" style="2275" customWidth="1"/>
    <col min="9233" max="9233" width="15.625" style="2275" customWidth="1"/>
    <col min="9234" max="9472" width="8.875" style="2275"/>
    <col min="9473" max="9473" width="2.625" style="2275" customWidth="1"/>
    <col min="9474" max="9474" width="5.125" style="2275" customWidth="1"/>
    <col min="9475" max="9475" width="12.375" style="2275" customWidth="1"/>
    <col min="9476" max="9476" width="12.625" style="2275" customWidth="1"/>
    <col min="9477" max="9477" width="35.625" style="2275" customWidth="1"/>
    <col min="9478" max="9478" width="8.75" style="2275" customWidth="1"/>
    <col min="9479" max="9480" width="9.875" style="2275" bestFit="1" customWidth="1"/>
    <col min="9481" max="9481" width="5.75" style="2275" customWidth="1"/>
    <col min="9482" max="9482" width="44.75" style="2275" customWidth="1"/>
    <col min="9483" max="9483" width="39" style="2275" bestFit="1" customWidth="1"/>
    <col min="9484" max="9484" width="6.625" style="2275" customWidth="1"/>
    <col min="9485" max="9485" width="13.75" style="2275" customWidth="1"/>
    <col min="9486" max="9486" width="9.5" style="2275" customWidth="1"/>
    <col min="9487" max="9487" width="21.75" style="2275" customWidth="1"/>
    <col min="9488" max="9488" width="22.375" style="2275" customWidth="1"/>
    <col min="9489" max="9489" width="15.625" style="2275" customWidth="1"/>
    <col min="9490" max="9728" width="8.875" style="2275"/>
    <col min="9729" max="9729" width="2.625" style="2275" customWidth="1"/>
    <col min="9730" max="9730" width="5.125" style="2275" customWidth="1"/>
    <col min="9731" max="9731" width="12.375" style="2275" customWidth="1"/>
    <col min="9732" max="9732" width="12.625" style="2275" customWidth="1"/>
    <col min="9733" max="9733" width="35.625" style="2275" customWidth="1"/>
    <col min="9734" max="9734" width="8.75" style="2275" customWidth="1"/>
    <col min="9735" max="9736" width="9.875" style="2275" bestFit="1" customWidth="1"/>
    <col min="9737" max="9737" width="5.75" style="2275" customWidth="1"/>
    <col min="9738" max="9738" width="44.75" style="2275" customWidth="1"/>
    <col min="9739" max="9739" width="39" style="2275" bestFit="1" customWidth="1"/>
    <col min="9740" max="9740" width="6.625" style="2275" customWidth="1"/>
    <col min="9741" max="9741" width="13.75" style="2275" customWidth="1"/>
    <col min="9742" max="9742" width="9.5" style="2275" customWidth="1"/>
    <col min="9743" max="9743" width="21.75" style="2275" customWidth="1"/>
    <col min="9744" max="9744" width="22.375" style="2275" customWidth="1"/>
    <col min="9745" max="9745" width="15.625" style="2275" customWidth="1"/>
    <col min="9746" max="9984" width="8.875" style="2275"/>
    <col min="9985" max="9985" width="2.625" style="2275" customWidth="1"/>
    <col min="9986" max="9986" width="5.125" style="2275" customWidth="1"/>
    <col min="9987" max="9987" width="12.375" style="2275" customWidth="1"/>
    <col min="9988" max="9988" width="12.625" style="2275" customWidth="1"/>
    <col min="9989" max="9989" width="35.625" style="2275" customWidth="1"/>
    <col min="9990" max="9990" width="8.75" style="2275" customWidth="1"/>
    <col min="9991" max="9992" width="9.875" style="2275" bestFit="1" customWidth="1"/>
    <col min="9993" max="9993" width="5.75" style="2275" customWidth="1"/>
    <col min="9994" max="9994" width="44.75" style="2275" customWidth="1"/>
    <col min="9995" max="9995" width="39" style="2275" bestFit="1" customWidth="1"/>
    <col min="9996" max="9996" width="6.625" style="2275" customWidth="1"/>
    <col min="9997" max="9997" width="13.75" style="2275" customWidth="1"/>
    <col min="9998" max="9998" width="9.5" style="2275" customWidth="1"/>
    <col min="9999" max="9999" width="21.75" style="2275" customWidth="1"/>
    <col min="10000" max="10000" width="22.375" style="2275" customWidth="1"/>
    <col min="10001" max="10001" width="15.625" style="2275" customWidth="1"/>
    <col min="10002" max="10240" width="8.875" style="2275"/>
    <col min="10241" max="10241" width="2.625" style="2275" customWidth="1"/>
    <col min="10242" max="10242" width="5.125" style="2275" customWidth="1"/>
    <col min="10243" max="10243" width="12.375" style="2275" customWidth="1"/>
    <col min="10244" max="10244" width="12.625" style="2275" customWidth="1"/>
    <col min="10245" max="10245" width="35.625" style="2275" customWidth="1"/>
    <col min="10246" max="10246" width="8.75" style="2275" customWidth="1"/>
    <col min="10247" max="10248" width="9.875" style="2275" bestFit="1" customWidth="1"/>
    <col min="10249" max="10249" width="5.75" style="2275" customWidth="1"/>
    <col min="10250" max="10250" width="44.75" style="2275" customWidth="1"/>
    <col min="10251" max="10251" width="39" style="2275" bestFit="1" customWidth="1"/>
    <col min="10252" max="10252" width="6.625" style="2275" customWidth="1"/>
    <col min="10253" max="10253" width="13.75" style="2275" customWidth="1"/>
    <col min="10254" max="10254" width="9.5" style="2275" customWidth="1"/>
    <col min="10255" max="10255" width="21.75" style="2275" customWidth="1"/>
    <col min="10256" max="10256" width="22.375" style="2275" customWidth="1"/>
    <col min="10257" max="10257" width="15.625" style="2275" customWidth="1"/>
    <col min="10258" max="10496" width="8.875" style="2275"/>
    <col min="10497" max="10497" width="2.625" style="2275" customWidth="1"/>
    <col min="10498" max="10498" width="5.125" style="2275" customWidth="1"/>
    <col min="10499" max="10499" width="12.375" style="2275" customWidth="1"/>
    <col min="10500" max="10500" width="12.625" style="2275" customWidth="1"/>
    <col min="10501" max="10501" width="35.625" style="2275" customWidth="1"/>
    <col min="10502" max="10502" width="8.75" style="2275" customWidth="1"/>
    <col min="10503" max="10504" width="9.875" style="2275" bestFit="1" customWidth="1"/>
    <col min="10505" max="10505" width="5.75" style="2275" customWidth="1"/>
    <col min="10506" max="10506" width="44.75" style="2275" customWidth="1"/>
    <col min="10507" max="10507" width="39" style="2275" bestFit="1" customWidth="1"/>
    <col min="10508" max="10508" width="6.625" style="2275" customWidth="1"/>
    <col min="10509" max="10509" width="13.75" style="2275" customWidth="1"/>
    <col min="10510" max="10510" width="9.5" style="2275" customWidth="1"/>
    <col min="10511" max="10511" width="21.75" style="2275" customWidth="1"/>
    <col min="10512" max="10512" width="22.375" style="2275" customWidth="1"/>
    <col min="10513" max="10513" width="15.625" style="2275" customWidth="1"/>
    <col min="10514" max="10752" width="8.875" style="2275"/>
    <col min="10753" max="10753" width="2.625" style="2275" customWidth="1"/>
    <col min="10754" max="10754" width="5.125" style="2275" customWidth="1"/>
    <col min="10755" max="10755" width="12.375" style="2275" customWidth="1"/>
    <col min="10756" max="10756" width="12.625" style="2275" customWidth="1"/>
    <col min="10757" max="10757" width="35.625" style="2275" customWidth="1"/>
    <col min="10758" max="10758" width="8.75" style="2275" customWidth="1"/>
    <col min="10759" max="10760" width="9.875" style="2275" bestFit="1" customWidth="1"/>
    <col min="10761" max="10761" width="5.75" style="2275" customWidth="1"/>
    <col min="10762" max="10762" width="44.75" style="2275" customWidth="1"/>
    <col min="10763" max="10763" width="39" style="2275" bestFit="1" customWidth="1"/>
    <col min="10764" max="10764" width="6.625" style="2275" customWidth="1"/>
    <col min="10765" max="10765" width="13.75" style="2275" customWidth="1"/>
    <col min="10766" max="10766" width="9.5" style="2275" customWidth="1"/>
    <col min="10767" max="10767" width="21.75" style="2275" customWidth="1"/>
    <col min="10768" max="10768" width="22.375" style="2275" customWidth="1"/>
    <col min="10769" max="10769" width="15.625" style="2275" customWidth="1"/>
    <col min="10770" max="11008" width="8.875" style="2275"/>
    <col min="11009" max="11009" width="2.625" style="2275" customWidth="1"/>
    <col min="11010" max="11010" width="5.125" style="2275" customWidth="1"/>
    <col min="11011" max="11011" width="12.375" style="2275" customWidth="1"/>
    <col min="11012" max="11012" width="12.625" style="2275" customWidth="1"/>
    <col min="11013" max="11013" width="35.625" style="2275" customWidth="1"/>
    <col min="11014" max="11014" width="8.75" style="2275" customWidth="1"/>
    <col min="11015" max="11016" width="9.875" style="2275" bestFit="1" customWidth="1"/>
    <col min="11017" max="11017" width="5.75" style="2275" customWidth="1"/>
    <col min="11018" max="11018" width="44.75" style="2275" customWidth="1"/>
    <col min="11019" max="11019" width="39" style="2275" bestFit="1" customWidth="1"/>
    <col min="11020" max="11020" width="6.625" style="2275" customWidth="1"/>
    <col min="11021" max="11021" width="13.75" style="2275" customWidth="1"/>
    <col min="11022" max="11022" width="9.5" style="2275" customWidth="1"/>
    <col min="11023" max="11023" width="21.75" style="2275" customWidth="1"/>
    <col min="11024" max="11024" width="22.375" style="2275" customWidth="1"/>
    <col min="11025" max="11025" width="15.625" style="2275" customWidth="1"/>
    <col min="11026" max="11264" width="8.875" style="2275"/>
    <col min="11265" max="11265" width="2.625" style="2275" customWidth="1"/>
    <col min="11266" max="11266" width="5.125" style="2275" customWidth="1"/>
    <col min="11267" max="11267" width="12.375" style="2275" customWidth="1"/>
    <col min="11268" max="11268" width="12.625" style="2275" customWidth="1"/>
    <col min="11269" max="11269" width="35.625" style="2275" customWidth="1"/>
    <col min="11270" max="11270" width="8.75" style="2275" customWidth="1"/>
    <col min="11271" max="11272" width="9.875" style="2275" bestFit="1" customWidth="1"/>
    <col min="11273" max="11273" width="5.75" style="2275" customWidth="1"/>
    <col min="11274" max="11274" width="44.75" style="2275" customWidth="1"/>
    <col min="11275" max="11275" width="39" style="2275" bestFit="1" customWidth="1"/>
    <col min="11276" max="11276" width="6.625" style="2275" customWidth="1"/>
    <col min="11277" max="11277" width="13.75" style="2275" customWidth="1"/>
    <col min="11278" max="11278" width="9.5" style="2275" customWidth="1"/>
    <col min="11279" max="11279" width="21.75" style="2275" customWidth="1"/>
    <col min="11280" max="11280" width="22.375" style="2275" customWidth="1"/>
    <col min="11281" max="11281" width="15.625" style="2275" customWidth="1"/>
    <col min="11282" max="11520" width="8.875" style="2275"/>
    <col min="11521" max="11521" width="2.625" style="2275" customWidth="1"/>
    <col min="11522" max="11522" width="5.125" style="2275" customWidth="1"/>
    <col min="11523" max="11523" width="12.375" style="2275" customWidth="1"/>
    <col min="11524" max="11524" width="12.625" style="2275" customWidth="1"/>
    <col min="11525" max="11525" width="35.625" style="2275" customWidth="1"/>
    <col min="11526" max="11526" width="8.75" style="2275" customWidth="1"/>
    <col min="11527" max="11528" width="9.875" style="2275" bestFit="1" customWidth="1"/>
    <col min="11529" max="11529" width="5.75" style="2275" customWidth="1"/>
    <col min="11530" max="11530" width="44.75" style="2275" customWidth="1"/>
    <col min="11531" max="11531" width="39" style="2275" bestFit="1" customWidth="1"/>
    <col min="11532" max="11532" width="6.625" style="2275" customWidth="1"/>
    <col min="11533" max="11533" width="13.75" style="2275" customWidth="1"/>
    <col min="11534" max="11534" width="9.5" style="2275" customWidth="1"/>
    <col min="11535" max="11535" width="21.75" style="2275" customWidth="1"/>
    <col min="11536" max="11536" width="22.375" style="2275" customWidth="1"/>
    <col min="11537" max="11537" width="15.625" style="2275" customWidth="1"/>
    <col min="11538" max="11776" width="8.875" style="2275"/>
    <col min="11777" max="11777" width="2.625" style="2275" customWidth="1"/>
    <col min="11778" max="11778" width="5.125" style="2275" customWidth="1"/>
    <col min="11779" max="11779" width="12.375" style="2275" customWidth="1"/>
    <col min="11780" max="11780" width="12.625" style="2275" customWidth="1"/>
    <col min="11781" max="11781" width="35.625" style="2275" customWidth="1"/>
    <col min="11782" max="11782" width="8.75" style="2275" customWidth="1"/>
    <col min="11783" max="11784" width="9.875" style="2275" bestFit="1" customWidth="1"/>
    <col min="11785" max="11785" width="5.75" style="2275" customWidth="1"/>
    <col min="11786" max="11786" width="44.75" style="2275" customWidth="1"/>
    <col min="11787" max="11787" width="39" style="2275" bestFit="1" customWidth="1"/>
    <col min="11788" max="11788" width="6.625" style="2275" customWidth="1"/>
    <col min="11789" max="11789" width="13.75" style="2275" customWidth="1"/>
    <col min="11790" max="11790" width="9.5" style="2275" customWidth="1"/>
    <col min="11791" max="11791" width="21.75" style="2275" customWidth="1"/>
    <col min="11792" max="11792" width="22.375" style="2275" customWidth="1"/>
    <col min="11793" max="11793" width="15.625" style="2275" customWidth="1"/>
    <col min="11794" max="12032" width="8.875" style="2275"/>
    <col min="12033" max="12033" width="2.625" style="2275" customWidth="1"/>
    <col min="12034" max="12034" width="5.125" style="2275" customWidth="1"/>
    <col min="12035" max="12035" width="12.375" style="2275" customWidth="1"/>
    <col min="12036" max="12036" width="12.625" style="2275" customWidth="1"/>
    <col min="12037" max="12037" width="35.625" style="2275" customWidth="1"/>
    <col min="12038" max="12038" width="8.75" style="2275" customWidth="1"/>
    <col min="12039" max="12040" width="9.875" style="2275" bestFit="1" customWidth="1"/>
    <col min="12041" max="12041" width="5.75" style="2275" customWidth="1"/>
    <col min="12042" max="12042" width="44.75" style="2275" customWidth="1"/>
    <col min="12043" max="12043" width="39" style="2275" bestFit="1" customWidth="1"/>
    <col min="12044" max="12044" width="6.625" style="2275" customWidth="1"/>
    <col min="12045" max="12045" width="13.75" style="2275" customWidth="1"/>
    <col min="12046" max="12046" width="9.5" style="2275" customWidth="1"/>
    <col min="12047" max="12047" width="21.75" style="2275" customWidth="1"/>
    <col min="12048" max="12048" width="22.375" style="2275" customWidth="1"/>
    <col min="12049" max="12049" width="15.625" style="2275" customWidth="1"/>
    <col min="12050" max="12288" width="8.875" style="2275"/>
    <col min="12289" max="12289" width="2.625" style="2275" customWidth="1"/>
    <col min="12290" max="12290" width="5.125" style="2275" customWidth="1"/>
    <col min="12291" max="12291" width="12.375" style="2275" customWidth="1"/>
    <col min="12292" max="12292" width="12.625" style="2275" customWidth="1"/>
    <col min="12293" max="12293" width="35.625" style="2275" customWidth="1"/>
    <col min="12294" max="12294" width="8.75" style="2275" customWidth="1"/>
    <col min="12295" max="12296" width="9.875" style="2275" bestFit="1" customWidth="1"/>
    <col min="12297" max="12297" width="5.75" style="2275" customWidth="1"/>
    <col min="12298" max="12298" width="44.75" style="2275" customWidth="1"/>
    <col min="12299" max="12299" width="39" style="2275" bestFit="1" customWidth="1"/>
    <col min="12300" max="12300" width="6.625" style="2275" customWidth="1"/>
    <col min="12301" max="12301" width="13.75" style="2275" customWidth="1"/>
    <col min="12302" max="12302" width="9.5" style="2275" customWidth="1"/>
    <col min="12303" max="12303" width="21.75" style="2275" customWidth="1"/>
    <col min="12304" max="12304" width="22.375" style="2275" customWidth="1"/>
    <col min="12305" max="12305" width="15.625" style="2275" customWidth="1"/>
    <col min="12306" max="12544" width="8.875" style="2275"/>
    <col min="12545" max="12545" width="2.625" style="2275" customWidth="1"/>
    <col min="12546" max="12546" width="5.125" style="2275" customWidth="1"/>
    <col min="12547" max="12547" width="12.375" style="2275" customWidth="1"/>
    <col min="12548" max="12548" width="12.625" style="2275" customWidth="1"/>
    <col min="12549" max="12549" width="35.625" style="2275" customWidth="1"/>
    <col min="12550" max="12550" width="8.75" style="2275" customWidth="1"/>
    <col min="12551" max="12552" width="9.875" style="2275" bestFit="1" customWidth="1"/>
    <col min="12553" max="12553" width="5.75" style="2275" customWidth="1"/>
    <col min="12554" max="12554" width="44.75" style="2275" customWidth="1"/>
    <col min="12555" max="12555" width="39" style="2275" bestFit="1" customWidth="1"/>
    <col min="12556" max="12556" width="6.625" style="2275" customWidth="1"/>
    <col min="12557" max="12557" width="13.75" style="2275" customWidth="1"/>
    <col min="12558" max="12558" width="9.5" style="2275" customWidth="1"/>
    <col min="12559" max="12559" width="21.75" style="2275" customWidth="1"/>
    <col min="12560" max="12560" width="22.375" style="2275" customWidth="1"/>
    <col min="12561" max="12561" width="15.625" style="2275" customWidth="1"/>
    <col min="12562" max="12800" width="8.875" style="2275"/>
    <col min="12801" max="12801" width="2.625" style="2275" customWidth="1"/>
    <col min="12802" max="12802" width="5.125" style="2275" customWidth="1"/>
    <col min="12803" max="12803" width="12.375" style="2275" customWidth="1"/>
    <col min="12804" max="12804" width="12.625" style="2275" customWidth="1"/>
    <col min="12805" max="12805" width="35.625" style="2275" customWidth="1"/>
    <col min="12806" max="12806" width="8.75" style="2275" customWidth="1"/>
    <col min="12807" max="12808" width="9.875" style="2275" bestFit="1" customWidth="1"/>
    <col min="12809" max="12809" width="5.75" style="2275" customWidth="1"/>
    <col min="12810" max="12810" width="44.75" style="2275" customWidth="1"/>
    <col min="12811" max="12811" width="39" style="2275" bestFit="1" customWidth="1"/>
    <col min="12812" max="12812" width="6.625" style="2275" customWidth="1"/>
    <col min="12813" max="12813" width="13.75" style="2275" customWidth="1"/>
    <col min="12814" max="12814" width="9.5" style="2275" customWidth="1"/>
    <col min="12815" max="12815" width="21.75" style="2275" customWidth="1"/>
    <col min="12816" max="12816" width="22.375" style="2275" customWidth="1"/>
    <col min="12817" max="12817" width="15.625" style="2275" customWidth="1"/>
    <col min="12818" max="13056" width="8.875" style="2275"/>
    <col min="13057" max="13057" width="2.625" style="2275" customWidth="1"/>
    <col min="13058" max="13058" width="5.125" style="2275" customWidth="1"/>
    <col min="13059" max="13059" width="12.375" style="2275" customWidth="1"/>
    <col min="13060" max="13060" width="12.625" style="2275" customWidth="1"/>
    <col min="13061" max="13061" width="35.625" style="2275" customWidth="1"/>
    <col min="13062" max="13062" width="8.75" style="2275" customWidth="1"/>
    <col min="13063" max="13064" width="9.875" style="2275" bestFit="1" customWidth="1"/>
    <col min="13065" max="13065" width="5.75" style="2275" customWidth="1"/>
    <col min="13066" max="13066" width="44.75" style="2275" customWidth="1"/>
    <col min="13067" max="13067" width="39" style="2275" bestFit="1" customWidth="1"/>
    <col min="13068" max="13068" width="6.625" style="2275" customWidth="1"/>
    <col min="13069" max="13069" width="13.75" style="2275" customWidth="1"/>
    <col min="13070" max="13070" width="9.5" style="2275" customWidth="1"/>
    <col min="13071" max="13071" width="21.75" style="2275" customWidth="1"/>
    <col min="13072" max="13072" width="22.375" style="2275" customWidth="1"/>
    <col min="13073" max="13073" width="15.625" style="2275" customWidth="1"/>
    <col min="13074" max="13312" width="8.875" style="2275"/>
    <col min="13313" max="13313" width="2.625" style="2275" customWidth="1"/>
    <col min="13314" max="13314" width="5.125" style="2275" customWidth="1"/>
    <col min="13315" max="13315" width="12.375" style="2275" customWidth="1"/>
    <col min="13316" max="13316" width="12.625" style="2275" customWidth="1"/>
    <col min="13317" max="13317" width="35.625" style="2275" customWidth="1"/>
    <col min="13318" max="13318" width="8.75" style="2275" customWidth="1"/>
    <col min="13319" max="13320" width="9.875" style="2275" bestFit="1" customWidth="1"/>
    <col min="13321" max="13321" width="5.75" style="2275" customWidth="1"/>
    <col min="13322" max="13322" width="44.75" style="2275" customWidth="1"/>
    <col min="13323" max="13323" width="39" style="2275" bestFit="1" customWidth="1"/>
    <col min="13324" max="13324" width="6.625" style="2275" customWidth="1"/>
    <col min="13325" max="13325" width="13.75" style="2275" customWidth="1"/>
    <col min="13326" max="13326" width="9.5" style="2275" customWidth="1"/>
    <col min="13327" max="13327" width="21.75" style="2275" customWidth="1"/>
    <col min="13328" max="13328" width="22.375" style="2275" customWidth="1"/>
    <col min="13329" max="13329" width="15.625" style="2275" customWidth="1"/>
    <col min="13330" max="13568" width="8.875" style="2275"/>
    <col min="13569" max="13569" width="2.625" style="2275" customWidth="1"/>
    <col min="13570" max="13570" width="5.125" style="2275" customWidth="1"/>
    <col min="13571" max="13571" width="12.375" style="2275" customWidth="1"/>
    <col min="13572" max="13572" width="12.625" style="2275" customWidth="1"/>
    <col min="13573" max="13573" width="35.625" style="2275" customWidth="1"/>
    <col min="13574" max="13574" width="8.75" style="2275" customWidth="1"/>
    <col min="13575" max="13576" width="9.875" style="2275" bestFit="1" customWidth="1"/>
    <col min="13577" max="13577" width="5.75" style="2275" customWidth="1"/>
    <col min="13578" max="13578" width="44.75" style="2275" customWidth="1"/>
    <col min="13579" max="13579" width="39" style="2275" bestFit="1" customWidth="1"/>
    <col min="13580" max="13580" width="6.625" style="2275" customWidth="1"/>
    <col min="13581" max="13581" width="13.75" style="2275" customWidth="1"/>
    <col min="13582" max="13582" width="9.5" style="2275" customWidth="1"/>
    <col min="13583" max="13583" width="21.75" style="2275" customWidth="1"/>
    <col min="13584" max="13584" width="22.375" style="2275" customWidth="1"/>
    <col min="13585" max="13585" width="15.625" style="2275" customWidth="1"/>
    <col min="13586" max="13824" width="8.875" style="2275"/>
    <col min="13825" max="13825" width="2.625" style="2275" customWidth="1"/>
    <col min="13826" max="13826" width="5.125" style="2275" customWidth="1"/>
    <col min="13827" max="13827" width="12.375" style="2275" customWidth="1"/>
    <col min="13828" max="13828" width="12.625" style="2275" customWidth="1"/>
    <col min="13829" max="13829" width="35.625" style="2275" customWidth="1"/>
    <col min="13830" max="13830" width="8.75" style="2275" customWidth="1"/>
    <col min="13831" max="13832" width="9.875" style="2275" bestFit="1" customWidth="1"/>
    <col min="13833" max="13833" width="5.75" style="2275" customWidth="1"/>
    <col min="13834" max="13834" width="44.75" style="2275" customWidth="1"/>
    <col min="13835" max="13835" width="39" style="2275" bestFit="1" customWidth="1"/>
    <col min="13836" max="13836" width="6.625" style="2275" customWidth="1"/>
    <col min="13837" max="13837" width="13.75" style="2275" customWidth="1"/>
    <col min="13838" max="13838" width="9.5" style="2275" customWidth="1"/>
    <col min="13839" max="13839" width="21.75" style="2275" customWidth="1"/>
    <col min="13840" max="13840" width="22.375" style="2275" customWidth="1"/>
    <col min="13841" max="13841" width="15.625" style="2275" customWidth="1"/>
    <col min="13842" max="14080" width="8.875" style="2275"/>
    <col min="14081" max="14081" width="2.625" style="2275" customWidth="1"/>
    <col min="14082" max="14082" width="5.125" style="2275" customWidth="1"/>
    <col min="14083" max="14083" width="12.375" style="2275" customWidth="1"/>
    <col min="14084" max="14084" width="12.625" style="2275" customWidth="1"/>
    <col min="14085" max="14085" width="35.625" style="2275" customWidth="1"/>
    <col min="14086" max="14086" width="8.75" style="2275" customWidth="1"/>
    <col min="14087" max="14088" width="9.875" style="2275" bestFit="1" customWidth="1"/>
    <col min="14089" max="14089" width="5.75" style="2275" customWidth="1"/>
    <col min="14090" max="14090" width="44.75" style="2275" customWidth="1"/>
    <col min="14091" max="14091" width="39" style="2275" bestFit="1" customWidth="1"/>
    <col min="14092" max="14092" width="6.625" style="2275" customWidth="1"/>
    <col min="14093" max="14093" width="13.75" style="2275" customWidth="1"/>
    <col min="14094" max="14094" width="9.5" style="2275" customWidth="1"/>
    <col min="14095" max="14095" width="21.75" style="2275" customWidth="1"/>
    <col min="14096" max="14096" width="22.375" style="2275" customWidth="1"/>
    <col min="14097" max="14097" width="15.625" style="2275" customWidth="1"/>
    <col min="14098" max="14336" width="8.875" style="2275"/>
    <col min="14337" max="14337" width="2.625" style="2275" customWidth="1"/>
    <col min="14338" max="14338" width="5.125" style="2275" customWidth="1"/>
    <col min="14339" max="14339" width="12.375" style="2275" customWidth="1"/>
    <col min="14340" max="14340" width="12.625" style="2275" customWidth="1"/>
    <col min="14341" max="14341" width="35.625" style="2275" customWidth="1"/>
    <col min="14342" max="14342" width="8.75" style="2275" customWidth="1"/>
    <col min="14343" max="14344" width="9.875" style="2275" bestFit="1" customWidth="1"/>
    <col min="14345" max="14345" width="5.75" style="2275" customWidth="1"/>
    <col min="14346" max="14346" width="44.75" style="2275" customWidth="1"/>
    <col min="14347" max="14347" width="39" style="2275" bestFit="1" customWidth="1"/>
    <col min="14348" max="14348" width="6.625" style="2275" customWidth="1"/>
    <col min="14349" max="14349" width="13.75" style="2275" customWidth="1"/>
    <col min="14350" max="14350" width="9.5" style="2275" customWidth="1"/>
    <col min="14351" max="14351" width="21.75" style="2275" customWidth="1"/>
    <col min="14352" max="14352" width="22.375" style="2275" customWidth="1"/>
    <col min="14353" max="14353" width="15.625" style="2275" customWidth="1"/>
    <col min="14354" max="14592" width="8.875" style="2275"/>
    <col min="14593" max="14593" width="2.625" style="2275" customWidth="1"/>
    <col min="14594" max="14594" width="5.125" style="2275" customWidth="1"/>
    <col min="14595" max="14595" width="12.375" style="2275" customWidth="1"/>
    <col min="14596" max="14596" width="12.625" style="2275" customWidth="1"/>
    <col min="14597" max="14597" width="35.625" style="2275" customWidth="1"/>
    <col min="14598" max="14598" width="8.75" style="2275" customWidth="1"/>
    <col min="14599" max="14600" width="9.875" style="2275" bestFit="1" customWidth="1"/>
    <col min="14601" max="14601" width="5.75" style="2275" customWidth="1"/>
    <col min="14602" max="14602" width="44.75" style="2275" customWidth="1"/>
    <col min="14603" max="14603" width="39" style="2275" bestFit="1" customWidth="1"/>
    <col min="14604" max="14604" width="6.625" style="2275" customWidth="1"/>
    <col min="14605" max="14605" width="13.75" style="2275" customWidth="1"/>
    <col min="14606" max="14606" width="9.5" style="2275" customWidth="1"/>
    <col min="14607" max="14607" width="21.75" style="2275" customWidth="1"/>
    <col min="14608" max="14608" width="22.375" style="2275" customWidth="1"/>
    <col min="14609" max="14609" width="15.625" style="2275" customWidth="1"/>
    <col min="14610" max="14848" width="8.875" style="2275"/>
    <col min="14849" max="14849" width="2.625" style="2275" customWidth="1"/>
    <col min="14850" max="14850" width="5.125" style="2275" customWidth="1"/>
    <col min="14851" max="14851" width="12.375" style="2275" customWidth="1"/>
    <col min="14852" max="14852" width="12.625" style="2275" customWidth="1"/>
    <col min="14853" max="14853" width="35.625" style="2275" customWidth="1"/>
    <col min="14854" max="14854" width="8.75" style="2275" customWidth="1"/>
    <col min="14855" max="14856" width="9.875" style="2275" bestFit="1" customWidth="1"/>
    <col min="14857" max="14857" width="5.75" style="2275" customWidth="1"/>
    <col min="14858" max="14858" width="44.75" style="2275" customWidth="1"/>
    <col min="14859" max="14859" width="39" style="2275" bestFit="1" customWidth="1"/>
    <col min="14860" max="14860" width="6.625" style="2275" customWidth="1"/>
    <col min="14861" max="14861" width="13.75" style="2275" customWidth="1"/>
    <col min="14862" max="14862" width="9.5" style="2275" customWidth="1"/>
    <col min="14863" max="14863" width="21.75" style="2275" customWidth="1"/>
    <col min="14864" max="14864" width="22.375" style="2275" customWidth="1"/>
    <col min="14865" max="14865" width="15.625" style="2275" customWidth="1"/>
    <col min="14866" max="15104" width="8.875" style="2275"/>
    <col min="15105" max="15105" width="2.625" style="2275" customWidth="1"/>
    <col min="15106" max="15106" width="5.125" style="2275" customWidth="1"/>
    <col min="15107" max="15107" width="12.375" style="2275" customWidth="1"/>
    <col min="15108" max="15108" width="12.625" style="2275" customWidth="1"/>
    <col min="15109" max="15109" width="35.625" style="2275" customWidth="1"/>
    <col min="15110" max="15110" width="8.75" style="2275" customWidth="1"/>
    <col min="15111" max="15112" width="9.875" style="2275" bestFit="1" customWidth="1"/>
    <col min="15113" max="15113" width="5.75" style="2275" customWidth="1"/>
    <col min="15114" max="15114" width="44.75" style="2275" customWidth="1"/>
    <col min="15115" max="15115" width="39" style="2275" bestFit="1" customWidth="1"/>
    <col min="15116" max="15116" width="6.625" style="2275" customWidth="1"/>
    <col min="15117" max="15117" width="13.75" style="2275" customWidth="1"/>
    <col min="15118" max="15118" width="9.5" style="2275" customWidth="1"/>
    <col min="15119" max="15119" width="21.75" style="2275" customWidth="1"/>
    <col min="15120" max="15120" width="22.375" style="2275" customWidth="1"/>
    <col min="15121" max="15121" width="15.625" style="2275" customWidth="1"/>
    <col min="15122" max="15360" width="8.875" style="2275"/>
    <col min="15361" max="15361" width="2.625" style="2275" customWidth="1"/>
    <col min="15362" max="15362" width="5.125" style="2275" customWidth="1"/>
    <col min="15363" max="15363" width="12.375" style="2275" customWidth="1"/>
    <col min="15364" max="15364" width="12.625" style="2275" customWidth="1"/>
    <col min="15365" max="15365" width="35.625" style="2275" customWidth="1"/>
    <col min="15366" max="15366" width="8.75" style="2275" customWidth="1"/>
    <col min="15367" max="15368" width="9.875" style="2275" bestFit="1" customWidth="1"/>
    <col min="15369" max="15369" width="5.75" style="2275" customWidth="1"/>
    <col min="15370" max="15370" width="44.75" style="2275" customWidth="1"/>
    <col min="15371" max="15371" width="39" style="2275" bestFit="1" customWidth="1"/>
    <col min="15372" max="15372" width="6.625" style="2275" customWidth="1"/>
    <col min="15373" max="15373" width="13.75" style="2275" customWidth="1"/>
    <col min="15374" max="15374" width="9.5" style="2275" customWidth="1"/>
    <col min="15375" max="15375" width="21.75" style="2275" customWidth="1"/>
    <col min="15376" max="15376" width="22.375" style="2275" customWidth="1"/>
    <col min="15377" max="15377" width="15.625" style="2275" customWidth="1"/>
    <col min="15378" max="15616" width="8.875" style="2275"/>
    <col min="15617" max="15617" width="2.625" style="2275" customWidth="1"/>
    <col min="15618" max="15618" width="5.125" style="2275" customWidth="1"/>
    <col min="15619" max="15619" width="12.375" style="2275" customWidth="1"/>
    <col min="15620" max="15620" width="12.625" style="2275" customWidth="1"/>
    <col min="15621" max="15621" width="35.625" style="2275" customWidth="1"/>
    <col min="15622" max="15622" width="8.75" style="2275" customWidth="1"/>
    <col min="15623" max="15624" width="9.875" style="2275" bestFit="1" customWidth="1"/>
    <col min="15625" max="15625" width="5.75" style="2275" customWidth="1"/>
    <col min="15626" max="15626" width="44.75" style="2275" customWidth="1"/>
    <col min="15627" max="15627" width="39" style="2275" bestFit="1" customWidth="1"/>
    <col min="15628" max="15628" width="6.625" style="2275" customWidth="1"/>
    <col min="15629" max="15629" width="13.75" style="2275" customWidth="1"/>
    <col min="15630" max="15630" width="9.5" style="2275" customWidth="1"/>
    <col min="15631" max="15631" width="21.75" style="2275" customWidth="1"/>
    <col min="15632" max="15632" width="22.375" style="2275" customWidth="1"/>
    <col min="15633" max="15633" width="15.625" style="2275" customWidth="1"/>
    <col min="15634" max="15872" width="8.875" style="2275"/>
    <col min="15873" max="15873" width="2.625" style="2275" customWidth="1"/>
    <col min="15874" max="15874" width="5.125" style="2275" customWidth="1"/>
    <col min="15875" max="15875" width="12.375" style="2275" customWidth="1"/>
    <col min="15876" max="15876" width="12.625" style="2275" customWidth="1"/>
    <col min="15877" max="15877" width="35.625" style="2275" customWidth="1"/>
    <col min="15878" max="15878" width="8.75" style="2275" customWidth="1"/>
    <col min="15879" max="15880" width="9.875" style="2275" bestFit="1" customWidth="1"/>
    <col min="15881" max="15881" width="5.75" style="2275" customWidth="1"/>
    <col min="15882" max="15882" width="44.75" style="2275" customWidth="1"/>
    <col min="15883" max="15883" width="39" style="2275" bestFit="1" customWidth="1"/>
    <col min="15884" max="15884" width="6.625" style="2275" customWidth="1"/>
    <col min="15885" max="15885" width="13.75" style="2275" customWidth="1"/>
    <col min="15886" max="15886" width="9.5" style="2275" customWidth="1"/>
    <col min="15887" max="15887" width="21.75" style="2275" customWidth="1"/>
    <col min="15888" max="15888" width="22.375" style="2275" customWidth="1"/>
    <col min="15889" max="15889" width="15.625" style="2275" customWidth="1"/>
    <col min="15890" max="16128" width="8.875" style="2275"/>
    <col min="16129" max="16129" width="2.625" style="2275" customWidth="1"/>
    <col min="16130" max="16130" width="5.125" style="2275" customWidth="1"/>
    <col min="16131" max="16131" width="12.375" style="2275" customWidth="1"/>
    <col min="16132" max="16132" width="12.625" style="2275" customWidth="1"/>
    <col min="16133" max="16133" width="35.625" style="2275" customWidth="1"/>
    <col min="16134" max="16134" width="8.75" style="2275" customWidth="1"/>
    <col min="16135" max="16136" width="9.875" style="2275" bestFit="1" customWidth="1"/>
    <col min="16137" max="16137" width="5.75" style="2275" customWidth="1"/>
    <col min="16138" max="16138" width="44.75" style="2275" customWidth="1"/>
    <col min="16139" max="16139" width="39" style="2275" bestFit="1" customWidth="1"/>
    <col min="16140" max="16140" width="6.625" style="2275" customWidth="1"/>
    <col min="16141" max="16141" width="13.75" style="2275" customWidth="1"/>
    <col min="16142" max="16142" width="9.5" style="2275" customWidth="1"/>
    <col min="16143" max="16143" width="21.75" style="2275" customWidth="1"/>
    <col min="16144" max="16144" width="22.375" style="2275" customWidth="1"/>
    <col min="16145" max="16145" width="15.625" style="2275" customWidth="1"/>
    <col min="16146" max="16384" width="8.875" style="2275"/>
  </cols>
  <sheetData>
    <row r="2" spans="2:17" ht="20.100000000000001" customHeight="1">
      <c r="B2" s="1383" t="s">
        <v>0</v>
      </c>
      <c r="C2" s="1383"/>
      <c r="D2" s="1383"/>
      <c r="E2" s="1384" t="s">
        <v>9124</v>
      </c>
      <c r="G2" s="1386" t="s">
        <v>2</v>
      </c>
      <c r="H2" s="1387"/>
      <c r="I2" s="1388"/>
      <c r="J2" s="2276">
        <f>SUM(H:H)</f>
        <v>1760200</v>
      </c>
    </row>
    <row r="3" spans="2:17" ht="20.100000000000001" customHeight="1">
      <c r="B3" s="1383" t="s">
        <v>3</v>
      </c>
      <c r="C3" s="1383"/>
      <c r="D3" s="1383"/>
      <c r="E3" s="1384" t="s">
        <v>1914</v>
      </c>
    </row>
    <row r="4" spans="2:17" ht="20.100000000000001" customHeight="1">
      <c r="B4" s="1383" t="s">
        <v>5</v>
      </c>
      <c r="C4" s="1383"/>
      <c r="D4" s="1383"/>
      <c r="E4" s="1384">
        <v>180746</v>
      </c>
    </row>
    <row r="5" spans="2:17" ht="20.100000000000001" customHeight="1">
      <c r="B5" s="1383" t="s">
        <v>6</v>
      </c>
      <c r="C5" s="1383"/>
      <c r="D5" s="1383"/>
      <c r="E5" s="1398"/>
    </row>
    <row r="6" spans="2:17" ht="20.100000000000001" customHeight="1">
      <c r="B6" s="1383" t="s">
        <v>7</v>
      </c>
      <c r="C6" s="1383"/>
      <c r="D6" s="1383"/>
      <c r="E6" s="1398"/>
    </row>
    <row r="8" spans="2:17" s="1524" customFormat="1" ht="19.5" customHeight="1">
      <c r="B8" s="1060" t="s">
        <v>8</v>
      </c>
      <c r="C8" s="1060" t="s">
        <v>9</v>
      </c>
      <c r="D8" s="1060" t="s">
        <v>10</v>
      </c>
      <c r="E8" s="1530" t="s">
        <v>11</v>
      </c>
      <c r="F8" s="1530" t="s">
        <v>12</v>
      </c>
      <c r="G8" s="1530" t="s">
        <v>13</v>
      </c>
      <c r="H8" s="2279" t="s">
        <v>14</v>
      </c>
      <c r="I8" s="2279" t="s">
        <v>15</v>
      </c>
      <c r="J8" s="1530" t="s">
        <v>16</v>
      </c>
      <c r="K8" s="1530" t="s">
        <v>17</v>
      </c>
      <c r="L8" s="1530" t="s">
        <v>18</v>
      </c>
      <c r="M8" s="1531" t="s">
        <v>19</v>
      </c>
      <c r="N8" s="1060" t="s">
        <v>20</v>
      </c>
      <c r="O8" s="1530" t="s">
        <v>21</v>
      </c>
      <c r="P8" s="1531" t="s">
        <v>22</v>
      </c>
      <c r="Q8" s="1532" t="s">
        <v>23</v>
      </c>
    </row>
    <row r="9" spans="2:17" s="1524" customFormat="1" ht="19.5" customHeight="1">
      <c r="B9" s="1060">
        <v>1</v>
      </c>
      <c r="C9" s="1060" t="s">
        <v>9125</v>
      </c>
      <c r="D9" s="1060" t="s">
        <v>9125</v>
      </c>
      <c r="E9" s="2280" t="s">
        <v>6642</v>
      </c>
      <c r="F9" s="1525">
        <v>5</v>
      </c>
      <c r="G9" s="1526">
        <v>305000</v>
      </c>
      <c r="H9" s="1527">
        <f t="shared" ref="H9:H14" si="0">F9*G9</f>
        <v>1525000</v>
      </c>
      <c r="I9" s="1528"/>
      <c r="J9" s="8"/>
      <c r="K9" s="1529" t="s">
        <v>9421</v>
      </c>
      <c r="L9" s="1530"/>
      <c r="M9" s="1531">
        <v>44098</v>
      </c>
      <c r="N9" s="1060"/>
      <c r="O9" s="1530" t="s">
        <v>9422</v>
      </c>
      <c r="P9" s="1531">
        <v>44154</v>
      </c>
      <c r="Q9" s="2282">
        <v>44151</v>
      </c>
    </row>
    <row r="10" spans="2:17" s="1524" customFormat="1" ht="19.5" customHeight="1">
      <c r="B10" s="1060">
        <v>2</v>
      </c>
      <c r="C10" s="1060" t="s">
        <v>9125</v>
      </c>
      <c r="D10" s="1060" t="s">
        <v>9125</v>
      </c>
      <c r="E10" s="2280" t="s">
        <v>9127</v>
      </c>
      <c r="F10" s="1525">
        <v>5</v>
      </c>
      <c r="G10" s="1526">
        <v>10500</v>
      </c>
      <c r="H10" s="1527">
        <f t="shared" si="0"/>
        <v>52500</v>
      </c>
      <c r="I10" s="1528"/>
      <c r="J10" s="1526"/>
      <c r="K10" s="1529"/>
      <c r="L10" s="1530"/>
      <c r="M10" s="1531">
        <v>44098</v>
      </c>
      <c r="N10" s="1060"/>
      <c r="O10" s="1530" t="s">
        <v>9422</v>
      </c>
      <c r="P10" s="1531">
        <v>44154</v>
      </c>
      <c r="Q10" s="2282">
        <v>44151</v>
      </c>
    </row>
    <row r="11" spans="2:17" s="1524" customFormat="1" ht="19.5" customHeight="1">
      <c r="B11" s="1060">
        <v>3</v>
      </c>
      <c r="C11" s="1060" t="s">
        <v>9125</v>
      </c>
      <c r="D11" s="1060" t="s">
        <v>9125</v>
      </c>
      <c r="E11" s="1476" t="s">
        <v>2290</v>
      </c>
      <c r="F11" s="1525">
        <v>5</v>
      </c>
      <c r="G11" s="1526">
        <v>14000</v>
      </c>
      <c r="H11" s="1527">
        <f t="shared" si="0"/>
        <v>70000</v>
      </c>
      <c r="I11" s="1528"/>
      <c r="J11" s="31"/>
      <c r="K11" s="1529"/>
      <c r="L11" s="1530"/>
      <c r="M11" s="1531">
        <v>44098</v>
      </c>
      <c r="N11" s="1060"/>
      <c r="O11" s="1530" t="s">
        <v>9422</v>
      </c>
      <c r="P11" s="1531">
        <v>44154</v>
      </c>
      <c r="Q11" s="2282">
        <v>44151</v>
      </c>
    </row>
    <row r="12" spans="2:17" s="1524" customFormat="1" ht="19.5" customHeight="1">
      <c r="B12" s="1060">
        <v>4</v>
      </c>
      <c r="C12" s="1060" t="s">
        <v>9125</v>
      </c>
      <c r="D12" s="1060" t="s">
        <v>9125</v>
      </c>
      <c r="E12" s="1476" t="s">
        <v>9128</v>
      </c>
      <c r="F12" s="1525">
        <v>5</v>
      </c>
      <c r="G12" s="1526">
        <v>14000</v>
      </c>
      <c r="H12" s="1527">
        <f t="shared" si="0"/>
        <v>70000</v>
      </c>
      <c r="I12" s="1528"/>
      <c r="J12" s="31"/>
      <c r="K12" s="1529"/>
      <c r="L12" s="1530"/>
      <c r="M12" s="1531">
        <v>44098</v>
      </c>
      <c r="N12" s="1060"/>
      <c r="O12" s="1530" t="s">
        <v>9422</v>
      </c>
      <c r="P12" s="1531">
        <v>44154</v>
      </c>
      <c r="Q12" s="2282">
        <v>44151</v>
      </c>
    </row>
    <row r="13" spans="2:17" s="1524" customFormat="1" ht="19.5" customHeight="1">
      <c r="B13" s="1060"/>
      <c r="C13" s="1060" t="s">
        <v>9125</v>
      </c>
      <c r="D13" s="1060" t="s">
        <v>9125</v>
      </c>
      <c r="E13" s="1476" t="s">
        <v>447</v>
      </c>
      <c r="F13" s="1525">
        <v>1</v>
      </c>
      <c r="G13" s="1526">
        <v>28500</v>
      </c>
      <c r="H13" s="1527">
        <f t="shared" si="0"/>
        <v>28500</v>
      </c>
      <c r="I13" s="1528"/>
      <c r="J13" s="31"/>
      <c r="K13" s="1529" t="s">
        <v>9129</v>
      </c>
      <c r="L13" s="1530"/>
      <c r="M13" s="1531">
        <v>44098</v>
      </c>
      <c r="N13" s="1060"/>
      <c r="O13" s="1530" t="s">
        <v>9422</v>
      </c>
      <c r="P13" s="1531">
        <v>44154</v>
      </c>
      <c r="Q13" s="1532"/>
    </row>
    <row r="14" spans="2:17" s="1524" customFormat="1" ht="19.5" customHeight="1">
      <c r="B14" s="1060"/>
      <c r="C14" s="1060" t="s">
        <v>9125</v>
      </c>
      <c r="D14" s="1060" t="s">
        <v>9125</v>
      </c>
      <c r="E14" s="1476" t="s">
        <v>1735</v>
      </c>
      <c r="F14" s="1525">
        <v>1</v>
      </c>
      <c r="G14" s="1526">
        <v>-25000</v>
      </c>
      <c r="H14" s="1527">
        <f t="shared" si="0"/>
        <v>-25000</v>
      </c>
      <c r="I14" s="1528"/>
      <c r="J14" s="31"/>
      <c r="K14" s="1529"/>
      <c r="L14" s="1530"/>
      <c r="M14" s="1531">
        <v>44098</v>
      </c>
      <c r="N14" s="1060"/>
      <c r="O14" s="1530" t="s">
        <v>9422</v>
      </c>
      <c r="P14" s="1531">
        <v>44154</v>
      </c>
      <c r="Q14" s="1532"/>
    </row>
    <row r="15" spans="2:17" s="1524" customFormat="1" ht="19.5" customHeight="1">
      <c r="B15" s="1060">
        <v>5</v>
      </c>
      <c r="C15" s="1060" t="s">
        <v>9125</v>
      </c>
      <c r="D15" s="1060" t="s">
        <v>9125</v>
      </c>
      <c r="E15" s="1476" t="s">
        <v>557</v>
      </c>
      <c r="F15" s="1525">
        <v>5</v>
      </c>
      <c r="G15" s="1526"/>
      <c r="H15" s="1527"/>
      <c r="I15" s="1528"/>
      <c r="J15" s="31"/>
      <c r="K15" s="1529" t="s">
        <v>9130</v>
      </c>
      <c r="L15" s="1530"/>
      <c r="M15" s="1531"/>
      <c r="N15" s="1060"/>
      <c r="O15" s="1530"/>
      <c r="P15" s="1531"/>
      <c r="Q15" s="1532"/>
    </row>
    <row r="16" spans="2:17" s="1524" customFormat="1" ht="19.5" customHeight="1">
      <c r="B16" s="1060"/>
      <c r="C16" s="1060"/>
      <c r="D16" s="1060"/>
      <c r="E16" s="1476"/>
      <c r="F16" s="1525"/>
      <c r="G16" s="1526"/>
      <c r="H16" s="1527"/>
      <c r="I16" s="1528"/>
      <c r="J16" s="31"/>
      <c r="K16" s="1539"/>
      <c r="L16" s="1530"/>
      <c r="M16" s="1531"/>
      <c r="N16" s="1060"/>
      <c r="O16" s="1530"/>
      <c r="P16" s="1531"/>
      <c r="Q16" s="1532"/>
    </row>
    <row r="17" spans="1:17" s="9" customFormat="1" ht="19.5" customHeight="1">
      <c r="A17" s="22"/>
      <c r="B17" s="21"/>
      <c r="C17" s="21"/>
      <c r="D17" s="21"/>
      <c r="E17" s="173"/>
      <c r="F17" s="24"/>
      <c r="G17" s="36"/>
      <c r="H17" s="36"/>
      <c r="I17" s="309"/>
      <c r="J17" s="175"/>
      <c r="K17" s="22"/>
      <c r="L17" s="22"/>
      <c r="M17" s="25"/>
      <c r="N17" s="21"/>
      <c r="O17" s="22"/>
      <c r="P17" s="25"/>
      <c r="Q17" s="106"/>
    </row>
    <row r="18" spans="1:17" s="8" customFormat="1" ht="18" customHeight="1">
      <c r="A18" s="22"/>
      <c r="B18" s="296" t="s">
        <v>4946</v>
      </c>
      <c r="C18" s="297"/>
      <c r="D18" s="297"/>
      <c r="E18" s="298"/>
      <c r="F18" s="166"/>
      <c r="G18" s="182"/>
      <c r="H18" s="36"/>
      <c r="I18" s="309"/>
      <c r="J18" s="183"/>
      <c r="K18" s="173"/>
      <c r="L18" s="185"/>
      <c r="M18" s="25"/>
      <c r="N18" s="106"/>
      <c r="O18" s="186"/>
      <c r="P18" s="25"/>
      <c r="Q18" s="26"/>
    </row>
    <row r="19" spans="1:17" s="8" customFormat="1" ht="18" customHeight="1">
      <c r="A19" s="22"/>
      <c r="B19" s="526">
        <v>1</v>
      </c>
      <c r="C19" s="1521" t="s">
        <v>2013</v>
      </c>
      <c r="D19" s="1521" t="s">
        <v>2013</v>
      </c>
      <c r="E19" s="183" t="s">
        <v>9423</v>
      </c>
      <c r="F19" s="166">
        <v>2</v>
      </c>
      <c r="G19" s="182">
        <v>9800</v>
      </c>
      <c r="H19" s="36">
        <f>F19*G19</f>
        <v>19600</v>
      </c>
      <c r="I19" s="179"/>
      <c r="J19" s="183" t="s">
        <v>9424</v>
      </c>
      <c r="K19" s="173" t="s">
        <v>9425</v>
      </c>
      <c r="L19" s="185"/>
      <c r="M19" s="25">
        <v>44119</v>
      </c>
      <c r="N19" s="106"/>
      <c r="O19" s="1522" t="s">
        <v>9426</v>
      </c>
      <c r="P19" s="1522" t="s">
        <v>9426</v>
      </c>
      <c r="Q19" s="26"/>
    </row>
    <row r="20" spans="1:17" s="8" customFormat="1" ht="18" customHeight="1">
      <c r="A20" s="22"/>
      <c r="B20" s="526">
        <f>+B19+1</f>
        <v>2</v>
      </c>
      <c r="C20" s="1521" t="s">
        <v>2013</v>
      </c>
      <c r="D20" s="1521" t="s">
        <v>2013</v>
      </c>
      <c r="E20" s="183" t="s">
        <v>9427</v>
      </c>
      <c r="F20" s="166">
        <v>2</v>
      </c>
      <c r="G20" s="182">
        <v>9800</v>
      </c>
      <c r="H20" s="36">
        <f>F20*G20</f>
        <v>19600</v>
      </c>
      <c r="I20" s="179"/>
      <c r="J20" s="183" t="s">
        <v>9428</v>
      </c>
      <c r="K20" s="173" t="s">
        <v>9425</v>
      </c>
      <c r="L20" s="185"/>
      <c r="M20" s="25">
        <v>44119</v>
      </c>
      <c r="N20" s="106"/>
      <c r="O20" s="1522" t="s">
        <v>9426</v>
      </c>
      <c r="P20" s="25" t="s">
        <v>9426</v>
      </c>
      <c r="Q20" s="26"/>
    </row>
    <row r="21" spans="1:17" s="8" customFormat="1" ht="18" customHeight="1">
      <c r="A21" s="22"/>
      <c r="B21" s="526"/>
      <c r="C21" s="21"/>
      <c r="D21" s="21"/>
      <c r="E21" s="1084"/>
      <c r="F21" s="166"/>
      <c r="G21" s="182"/>
      <c r="H21" s="36"/>
      <c r="I21" s="309"/>
      <c r="J21" s="183"/>
      <c r="K21" s="173"/>
      <c r="L21" s="185"/>
      <c r="M21" s="25"/>
      <c r="N21" s="106"/>
      <c r="O21" s="1522"/>
      <c r="P21" s="25"/>
      <c r="Q21" s="26"/>
    </row>
    <row r="22" spans="1:17" s="8" customFormat="1" ht="18" customHeight="1">
      <c r="A22" s="22"/>
      <c r="B22" s="526"/>
      <c r="C22" s="21"/>
      <c r="D22" s="21"/>
      <c r="E22" s="75"/>
      <c r="F22" s="22"/>
      <c r="G22" s="1106"/>
      <c r="H22" s="38"/>
      <c r="I22" s="167"/>
      <c r="J22" s="31"/>
      <c r="K22" s="173"/>
      <c r="L22" s="185"/>
      <c r="M22" s="25"/>
      <c r="N22" s="106"/>
      <c r="O22" s="186"/>
      <c r="P22" s="25"/>
      <c r="Q22" s="26"/>
    </row>
    <row r="23" spans="1:17" s="8" customFormat="1" ht="18" customHeight="1">
      <c r="A23" s="22"/>
      <c r="B23" s="526"/>
      <c r="C23" s="21"/>
      <c r="D23" s="21"/>
      <c r="E23" s="1477"/>
      <c r="F23" s="22"/>
      <c r="G23" s="262"/>
      <c r="H23" s="38"/>
      <c r="I23" s="167"/>
      <c r="J23" s="330"/>
      <c r="K23" s="173"/>
      <c r="L23" s="185"/>
      <c r="M23" s="25"/>
      <c r="N23" s="106"/>
      <c r="O23" s="186"/>
      <c r="P23" s="25"/>
      <c r="Q23" s="26"/>
    </row>
    <row r="24" spans="1:17" s="8" customFormat="1" ht="18" customHeight="1">
      <c r="A24" s="22"/>
      <c r="B24" s="170"/>
      <c r="C24" s="21"/>
      <c r="D24" s="36"/>
      <c r="E24" s="356">
        <f>SUM(H19:H22)</f>
        <v>39200</v>
      </c>
      <c r="F24" s="24"/>
      <c r="H24" s="31"/>
      <c r="I24" s="179"/>
      <c r="J24" s="30"/>
      <c r="K24" s="173"/>
      <c r="L24" s="185"/>
      <c r="M24" s="25"/>
      <c r="N24" s="106"/>
      <c r="O24" s="186"/>
      <c r="P24" s="25"/>
      <c r="Q24" s="26"/>
    </row>
    <row r="25" spans="1:17" s="9" customFormat="1" ht="19.5" customHeight="1">
      <c r="A25" s="22"/>
      <c r="B25" s="21"/>
      <c r="C25" s="21"/>
      <c r="D25" s="21"/>
      <c r="E25" s="173"/>
      <c r="F25" s="24"/>
      <c r="G25" s="36"/>
      <c r="H25" s="36"/>
      <c r="I25" s="309"/>
      <c r="J25" s="175"/>
      <c r="K25" s="22"/>
      <c r="L25" s="22"/>
      <c r="M25" s="25"/>
      <c r="N25" s="21"/>
      <c r="O25" s="22"/>
      <c r="P25" s="25"/>
      <c r="Q25" s="106"/>
    </row>
    <row r="26" spans="1:17" s="9" customFormat="1" ht="19.5" customHeight="1">
      <c r="A26" s="22"/>
      <c r="B26" s="305"/>
      <c r="C26" s="305"/>
      <c r="D26" s="305"/>
      <c r="E26" s="305"/>
      <c r="F26" s="22"/>
      <c r="G26" s="1224"/>
      <c r="H26" s="1224"/>
      <c r="I26" s="22"/>
      <c r="J26" s="30"/>
      <c r="K26" s="725"/>
      <c r="L26" s="725"/>
      <c r="M26" s="1147"/>
      <c r="N26" s="1148"/>
      <c r="O26" s="725"/>
      <c r="P26" s="1147"/>
      <c r="Q26" s="1149"/>
    </row>
    <row r="27" spans="1:17" s="9" customFormat="1" ht="19.5" customHeight="1">
      <c r="A27" s="22"/>
      <c r="B27" s="526"/>
      <c r="C27" s="1521"/>
      <c r="D27" s="1521"/>
      <c r="E27" s="31"/>
      <c r="F27" s="22"/>
      <c r="G27" s="31"/>
      <c r="H27" s="1538"/>
      <c r="I27" s="23"/>
      <c r="J27" s="31"/>
      <c r="K27" s="22"/>
      <c r="L27" s="22"/>
      <c r="M27" s="25"/>
      <c r="N27" s="21"/>
      <c r="O27" s="1522"/>
      <c r="P27" s="25"/>
      <c r="Q27" s="26"/>
    </row>
    <row r="28" spans="1:17" s="9" customFormat="1" ht="19.5" customHeight="1">
      <c r="A28" s="22"/>
      <c r="B28" s="526"/>
      <c r="C28" s="170"/>
      <c r="D28" s="170"/>
      <c r="E28" s="31"/>
      <c r="F28" s="22"/>
      <c r="G28" s="31"/>
      <c r="H28" s="1538"/>
      <c r="I28" s="23"/>
      <c r="J28" s="31"/>
      <c r="K28" s="22"/>
      <c r="L28" s="22"/>
      <c r="M28" s="25"/>
      <c r="N28" s="21"/>
      <c r="O28" s="25"/>
      <c r="P28" s="25"/>
      <c r="Q28" s="26"/>
    </row>
    <row r="29" spans="1:17" s="8" customFormat="1" ht="18" customHeight="1">
      <c r="A29" s="22"/>
      <c r="B29" s="526"/>
      <c r="C29" s="347"/>
      <c r="D29" s="347"/>
      <c r="E29" s="182"/>
      <c r="F29" s="166"/>
      <c r="G29" s="182"/>
      <c r="H29" s="36"/>
      <c r="I29" s="309"/>
      <c r="J29" s="183"/>
      <c r="K29" s="173"/>
      <c r="L29" s="185"/>
      <c r="M29" s="25"/>
      <c r="N29" s="106"/>
      <c r="O29" s="25"/>
      <c r="P29" s="25"/>
      <c r="Q29" s="26"/>
    </row>
    <row r="30" spans="1:17" s="8" customFormat="1" ht="18" customHeight="1">
      <c r="A30" s="22"/>
      <c r="B30" s="526"/>
      <c r="C30" s="347"/>
      <c r="D30" s="347"/>
      <c r="E30" s="182"/>
      <c r="F30" s="166"/>
      <c r="G30" s="182"/>
      <c r="H30" s="36"/>
      <c r="I30" s="309"/>
      <c r="J30" s="183"/>
      <c r="K30" s="173"/>
      <c r="L30" s="185"/>
      <c r="M30" s="25"/>
      <c r="N30" s="106"/>
      <c r="O30" s="25"/>
      <c r="P30" s="25"/>
      <c r="Q30" s="26"/>
    </row>
    <row r="31" spans="1:17" s="8" customFormat="1" ht="18" customHeight="1">
      <c r="A31" s="22"/>
      <c r="B31" s="526"/>
      <c r="C31" s="347"/>
      <c r="D31" s="347"/>
      <c r="E31" s="182"/>
      <c r="F31" s="166"/>
      <c r="G31" s="182"/>
      <c r="H31" s="36"/>
      <c r="I31" s="309"/>
      <c r="J31" s="183"/>
      <c r="K31" s="173"/>
      <c r="L31" s="185"/>
      <c r="M31" s="25"/>
      <c r="N31" s="106"/>
      <c r="O31" s="25"/>
      <c r="P31" s="25"/>
      <c r="Q31" s="26"/>
    </row>
    <row r="32" spans="1:17" s="8" customFormat="1" ht="18" customHeight="1">
      <c r="A32" s="22"/>
      <c r="B32" s="526"/>
      <c r="C32" s="21"/>
      <c r="D32" s="21"/>
      <c r="E32" s="183"/>
      <c r="F32" s="166"/>
      <c r="G32" s="182"/>
      <c r="H32" s="38"/>
      <c r="I32" s="179"/>
      <c r="J32" s="183"/>
      <c r="K32" s="173"/>
      <c r="L32" s="185"/>
      <c r="M32" s="25"/>
      <c r="N32" s="106"/>
      <c r="O32" s="25"/>
      <c r="P32" s="25"/>
      <c r="Q32" s="26"/>
    </row>
    <row r="33" spans="1:17" s="8" customFormat="1" ht="18" customHeight="1">
      <c r="A33" s="22"/>
      <c r="B33" s="526"/>
      <c r="C33" s="347"/>
      <c r="D33" s="347"/>
      <c r="E33" s="182"/>
      <c r="F33" s="166"/>
      <c r="G33" s="182"/>
      <c r="H33" s="36"/>
      <c r="I33" s="309"/>
      <c r="J33" s="183"/>
      <c r="K33" s="173"/>
      <c r="L33" s="185"/>
      <c r="M33" s="25"/>
      <c r="N33" s="106"/>
      <c r="O33" s="25"/>
      <c r="P33" s="25"/>
      <c r="Q33" s="26"/>
    </row>
    <row r="34" spans="1:17" s="8" customFormat="1" ht="18" customHeight="1">
      <c r="A34" s="22"/>
      <c r="B34" s="526"/>
      <c r="C34" s="347"/>
      <c r="D34" s="347"/>
      <c r="E34" s="182"/>
      <c r="F34" s="166"/>
      <c r="G34" s="182"/>
      <c r="H34" s="36"/>
      <c r="I34" s="309"/>
      <c r="J34" s="183"/>
      <c r="K34" s="173"/>
      <c r="L34" s="185"/>
      <c r="M34" s="25"/>
      <c r="N34" s="106"/>
      <c r="O34" s="25"/>
      <c r="P34" s="25"/>
      <c r="Q34" s="26"/>
    </row>
    <row r="35" spans="1:17" s="8" customFormat="1" ht="18" customHeight="1">
      <c r="A35" s="22"/>
      <c r="B35" s="526"/>
      <c r="C35" s="347"/>
      <c r="D35" s="347"/>
      <c r="E35" s="182"/>
      <c r="F35" s="166"/>
      <c r="G35" s="182"/>
      <c r="H35" s="36"/>
      <c r="I35" s="309"/>
      <c r="J35" s="183"/>
      <c r="K35" s="173"/>
      <c r="L35" s="185"/>
      <c r="M35" s="25"/>
      <c r="N35" s="106"/>
      <c r="O35" s="25"/>
      <c r="P35" s="25"/>
      <c r="Q35" s="26"/>
    </row>
    <row r="36" spans="1:17" s="8" customFormat="1" ht="18" customHeight="1">
      <c r="A36" s="22"/>
      <c r="B36" s="170"/>
      <c r="C36" s="347"/>
      <c r="D36" s="347"/>
      <c r="E36" s="1541"/>
      <c r="F36" s="347"/>
      <c r="G36" s="348"/>
      <c r="I36" s="349"/>
      <c r="J36" s="350"/>
      <c r="K36" s="173"/>
      <c r="L36" s="185"/>
      <c r="M36" s="25"/>
      <c r="N36" s="106"/>
      <c r="O36" s="186"/>
      <c r="P36" s="25"/>
      <c r="Q36" s="26"/>
    </row>
    <row r="37" spans="1:17" s="8" customFormat="1" ht="18" customHeight="1">
      <c r="A37" s="22"/>
      <c r="B37" s="170"/>
      <c r="C37" s="182"/>
      <c r="D37" s="182"/>
      <c r="E37" s="182"/>
      <c r="F37" s="166"/>
      <c r="G37" s="182"/>
      <c r="H37" s="36"/>
      <c r="I37" s="309"/>
      <c r="J37" s="183"/>
      <c r="K37" s="173"/>
      <c r="L37" s="185"/>
      <c r="M37" s="25"/>
      <c r="N37" s="106"/>
      <c r="O37" s="186"/>
      <c r="P37" s="25"/>
      <c r="Q37" s="26"/>
    </row>
    <row r="38" spans="1:17" s="8" customFormat="1" ht="18" customHeight="1">
      <c r="A38" s="22"/>
      <c r="B38" s="22"/>
      <c r="C38" s="21"/>
      <c r="D38" s="21"/>
      <c r="E38" s="173" t="s">
        <v>4986</v>
      </c>
      <c r="F38" s="24"/>
      <c r="G38" s="36"/>
      <c r="H38" s="36">
        <f>F38*G38</f>
        <v>0</v>
      </c>
      <c r="I38" s="309"/>
      <c r="J38" s="831" t="s">
        <v>4987</v>
      </c>
      <c r="K38" s="173"/>
      <c r="L38" s="185"/>
      <c r="M38" s="25"/>
      <c r="N38" s="106"/>
      <c r="O38" s="186"/>
      <c r="P38" s="25"/>
      <c r="Q38" s="26"/>
    </row>
    <row r="39" spans="1:17" s="8" customFormat="1" ht="18" customHeight="1">
      <c r="A39" s="22"/>
      <c r="B39" s="22"/>
      <c r="C39" s="22"/>
      <c r="D39" s="22"/>
      <c r="E39" s="173" t="s">
        <v>4988</v>
      </c>
      <c r="F39" s="24"/>
      <c r="G39" s="36">
        <v>5000</v>
      </c>
      <c r="H39" s="36">
        <f>F39*G39</f>
        <v>0</v>
      </c>
      <c r="I39" s="309"/>
      <c r="J39" s="831" t="s">
        <v>4989</v>
      </c>
      <c r="K39" s="173"/>
      <c r="L39" s="185"/>
      <c r="M39" s="25"/>
      <c r="N39" s="106"/>
      <c r="O39" s="186"/>
      <c r="P39" s="25"/>
      <c r="Q39" s="26"/>
    </row>
    <row r="40" spans="1:17" s="8" customFormat="1" ht="18" customHeight="1">
      <c r="A40" s="22"/>
      <c r="B40" s="22"/>
      <c r="C40" s="22"/>
      <c r="D40" s="22"/>
      <c r="E40" s="173" t="s">
        <v>4990</v>
      </c>
      <c r="F40" s="36"/>
      <c r="G40" s="36"/>
      <c r="H40" s="36">
        <f>F40*G40</f>
        <v>0</v>
      </c>
      <c r="I40" s="309"/>
      <c r="J40" s="185"/>
      <c r="K40" s="173"/>
      <c r="L40" s="185"/>
      <c r="M40" s="25"/>
      <c r="N40" s="106"/>
      <c r="O40" s="186"/>
      <c r="P40" s="25"/>
      <c r="Q40" s="26"/>
    </row>
    <row r="41" spans="1:17" s="8" customFormat="1" ht="18" customHeight="1">
      <c r="A41" s="22"/>
      <c r="B41" s="22"/>
      <c r="C41" s="22"/>
      <c r="D41" s="22"/>
      <c r="E41" s="173"/>
      <c r="F41" s="36"/>
      <c r="G41" s="36"/>
      <c r="H41" s="36"/>
      <c r="I41" s="309"/>
      <c r="J41" s="185"/>
      <c r="K41" s="173"/>
      <c r="L41" s="185"/>
      <c r="M41" s="25"/>
      <c r="N41" s="106"/>
      <c r="O41" s="186"/>
      <c r="P41" s="25"/>
      <c r="Q41" s="26"/>
    </row>
    <row r="42" spans="1:17" s="8" customFormat="1" ht="18" customHeight="1">
      <c r="A42" s="22"/>
      <c r="B42" s="22"/>
      <c r="C42" s="22"/>
      <c r="D42" s="22"/>
      <c r="E42" s="173"/>
      <c r="F42" s="36"/>
      <c r="G42" s="36"/>
      <c r="H42" s="36"/>
      <c r="I42" s="309"/>
      <c r="J42" s="185"/>
      <c r="K42" s="173"/>
      <c r="L42" s="185"/>
      <c r="M42" s="25"/>
      <c r="N42" s="106"/>
      <c r="O42" s="186"/>
      <c r="P42" s="25"/>
      <c r="Q42" s="26"/>
    </row>
    <row r="43" spans="1:17" s="8" customFormat="1" ht="18" customHeight="1">
      <c r="A43" s="22"/>
      <c r="B43" s="22"/>
      <c r="C43" s="22"/>
      <c r="D43" s="22"/>
      <c r="E43" s="173"/>
      <c r="F43" s="36"/>
      <c r="G43" s="36"/>
      <c r="H43" s="36"/>
      <c r="I43" s="309"/>
      <c r="J43" s="185"/>
      <c r="K43" s="173"/>
      <c r="L43" s="185"/>
      <c r="M43" s="25"/>
      <c r="N43" s="106"/>
      <c r="O43" s="186"/>
      <c r="P43" s="25"/>
      <c r="Q43" s="26"/>
    </row>
    <row r="44" spans="1:17" s="8" customFormat="1" ht="18" customHeight="1">
      <c r="A44" s="22"/>
      <c r="B44" s="22"/>
      <c r="C44" s="22"/>
      <c r="D44" s="22"/>
      <c r="E44" s="173"/>
      <c r="F44" s="36"/>
      <c r="G44" s="36"/>
      <c r="H44" s="36"/>
      <c r="I44" s="309"/>
      <c r="J44" s="185"/>
      <c r="K44" s="173"/>
      <c r="L44" s="185"/>
      <c r="M44" s="25"/>
      <c r="N44" s="106"/>
      <c r="O44" s="186"/>
      <c r="P44" s="25"/>
      <c r="Q44" s="26"/>
    </row>
    <row r="45" spans="1:17" s="8" customFormat="1" ht="18" customHeight="1">
      <c r="A45" s="22"/>
      <c r="B45" s="22"/>
      <c r="C45" s="22"/>
      <c r="D45" s="22"/>
      <c r="E45" s="173"/>
      <c r="F45" s="36"/>
      <c r="G45" s="36"/>
      <c r="H45" s="36"/>
      <c r="I45" s="309"/>
      <c r="J45" s="185"/>
      <c r="K45" s="173"/>
      <c r="L45" s="185"/>
      <c r="M45" s="25"/>
      <c r="N45" s="106"/>
      <c r="O45" s="186"/>
      <c r="P45" s="25"/>
      <c r="Q45" s="26"/>
    </row>
    <row r="46" spans="1:17" s="8" customFormat="1" ht="18" customHeight="1">
      <c r="A46" s="22"/>
      <c r="B46" s="22"/>
      <c r="C46" s="22"/>
      <c r="D46" s="22"/>
      <c r="E46" s="173"/>
      <c r="F46" s="36"/>
      <c r="G46" s="36"/>
      <c r="H46" s="36"/>
      <c r="I46" s="309"/>
      <c r="J46" s="185"/>
      <c r="K46" s="173"/>
      <c r="L46" s="185"/>
      <c r="M46" s="25"/>
      <c r="N46" s="106"/>
      <c r="O46" s="186"/>
      <c r="P46" s="25"/>
      <c r="Q46" s="26"/>
    </row>
    <row r="47" spans="1:17" s="8" customFormat="1" ht="18" customHeight="1">
      <c r="A47" s="22"/>
      <c r="B47" s="22"/>
      <c r="C47" s="22"/>
      <c r="D47" s="22"/>
      <c r="E47" s="173"/>
      <c r="F47" s="36"/>
      <c r="G47" s="36"/>
      <c r="H47" s="36"/>
      <c r="I47" s="309"/>
      <c r="J47" s="185"/>
      <c r="K47" s="173"/>
      <c r="L47" s="185"/>
      <c r="M47" s="25"/>
      <c r="N47" s="106"/>
      <c r="O47" s="186"/>
      <c r="P47" s="25"/>
      <c r="Q47" s="26"/>
    </row>
    <row r="48" spans="1:17" s="8" customFormat="1" ht="18" customHeight="1">
      <c r="A48" s="22"/>
      <c r="B48" s="22"/>
      <c r="C48" s="22"/>
      <c r="D48" s="22"/>
      <c r="E48" s="173"/>
      <c r="F48" s="36"/>
      <c r="G48" s="36"/>
      <c r="H48" s="36"/>
      <c r="I48" s="309"/>
      <c r="J48" s="185"/>
      <c r="K48" s="173"/>
      <c r="L48" s="185"/>
      <c r="M48" s="25"/>
      <c r="N48" s="106"/>
      <c r="O48" s="186"/>
      <c r="P48" s="25"/>
      <c r="Q48" s="26"/>
    </row>
    <row r="49" spans="1:17" s="8" customFormat="1" ht="18" customHeight="1">
      <c r="A49" s="22"/>
      <c r="B49" s="22"/>
      <c r="C49" s="22"/>
      <c r="D49" s="22"/>
      <c r="E49" s="173"/>
      <c r="F49" s="36"/>
      <c r="G49" s="36"/>
      <c r="H49" s="36"/>
      <c r="I49" s="309"/>
      <c r="J49" s="185"/>
      <c r="K49" s="173"/>
      <c r="L49" s="185"/>
      <c r="M49" s="25"/>
      <c r="N49" s="106"/>
      <c r="O49" s="186"/>
      <c r="P49" s="25"/>
      <c r="Q49" s="26"/>
    </row>
    <row r="50" spans="1:17" s="8" customFormat="1" ht="18" customHeight="1">
      <c r="A50" s="22"/>
      <c r="B50" s="22"/>
      <c r="C50" s="21"/>
      <c r="D50" s="21"/>
      <c r="E50" s="173"/>
      <c r="F50" s="31"/>
      <c r="G50" s="36"/>
      <c r="H50" s="36"/>
      <c r="I50" s="36"/>
      <c r="J50" s="31"/>
      <c r="K50" s="31"/>
      <c r="L50" s="22"/>
      <c r="M50" s="25"/>
      <c r="N50" s="31"/>
      <c r="O50" s="23"/>
      <c r="P50" s="25"/>
      <c r="Q50" s="26"/>
    </row>
    <row r="51" spans="1:17" s="8" customFormat="1" ht="18" customHeight="1">
      <c r="A51" s="22"/>
      <c r="B51" s="22"/>
      <c r="C51" s="31"/>
      <c r="D51" s="31"/>
      <c r="E51" s="31"/>
      <c r="F51" s="31"/>
      <c r="G51" s="31"/>
      <c r="H51" s="31"/>
      <c r="I51" s="23"/>
      <c r="J51" s="31"/>
      <c r="K51" s="31"/>
      <c r="L51" s="22"/>
      <c r="M51" s="25"/>
      <c r="N51" s="31"/>
      <c r="O51" s="23"/>
      <c r="P51" s="25"/>
      <c r="Q51" s="192"/>
    </row>
    <row r="52" spans="1:17" s="8" customFormat="1" ht="18" customHeight="1">
      <c r="A52" s="22"/>
      <c r="B52" s="22"/>
      <c r="C52" s="31"/>
      <c r="D52" s="31"/>
      <c r="E52" s="31"/>
      <c r="F52" s="31"/>
      <c r="G52" s="31"/>
      <c r="H52" s="31"/>
      <c r="I52" s="23"/>
      <c r="J52" s="31"/>
      <c r="K52" s="31"/>
      <c r="L52" s="22"/>
      <c r="M52" s="22"/>
      <c r="N52" s="31"/>
      <c r="O52" s="23"/>
      <c r="P52" s="192"/>
      <c r="Q52" s="192"/>
    </row>
    <row r="53" spans="1:17" s="8" customFormat="1" ht="18" customHeight="1">
      <c r="B53" s="9"/>
      <c r="I53" s="3"/>
      <c r="L53" s="9"/>
      <c r="M53" s="9"/>
      <c r="O53" s="3"/>
      <c r="P53" s="97"/>
      <c r="Q53" s="97"/>
    </row>
    <row r="54" spans="1:17" s="8" customFormat="1" ht="18" customHeight="1">
      <c r="B54" s="9"/>
      <c r="I54" s="3"/>
      <c r="L54" s="9"/>
      <c r="M54" s="9"/>
      <c r="O54" s="3"/>
      <c r="P54" s="97"/>
      <c r="Q54" s="97"/>
    </row>
    <row r="55" spans="1:17" s="8" customFormat="1" ht="18" customHeight="1">
      <c r="B55" s="9"/>
      <c r="I55" s="3"/>
      <c r="L55" s="9"/>
      <c r="M55" s="9"/>
      <c r="O55" s="3"/>
      <c r="P55" s="97"/>
      <c r="Q55" s="97"/>
    </row>
    <row r="56" spans="1:17" s="8" customFormat="1" ht="18" customHeight="1">
      <c r="B56" s="9"/>
      <c r="I56" s="3"/>
      <c r="L56" s="9"/>
      <c r="M56" s="9"/>
      <c r="O56" s="3"/>
      <c r="P56" s="97"/>
      <c r="Q56" s="97"/>
    </row>
    <row r="57" spans="1:17" s="8" customFormat="1" ht="18" customHeight="1">
      <c r="B57" s="9"/>
      <c r="I57" s="3"/>
      <c r="L57" s="9"/>
      <c r="M57" s="9"/>
      <c r="O57" s="3"/>
      <c r="P57" s="97"/>
      <c r="Q57" s="97"/>
    </row>
    <row r="58" spans="1:17">
      <c r="C58" s="2302"/>
      <c r="D58" s="2302"/>
      <c r="E58" s="2303"/>
      <c r="F58" s="2304"/>
      <c r="G58" s="2304"/>
      <c r="H58" s="2304"/>
      <c r="I58" s="2305"/>
      <c r="J58" s="2306"/>
      <c r="K58" s="2303"/>
    </row>
    <row r="59" spans="1:17">
      <c r="C59" s="2302"/>
      <c r="D59" s="2302"/>
      <c r="E59" s="2303"/>
      <c r="F59" s="2304"/>
      <c r="G59" s="2304"/>
      <c r="H59" s="2304"/>
      <c r="I59" s="2305"/>
      <c r="J59" s="2306"/>
      <c r="K59" s="2303"/>
    </row>
    <row r="60" spans="1:17">
      <c r="C60" s="2302"/>
      <c r="D60" s="2302"/>
      <c r="E60" s="2303"/>
      <c r="F60" s="2304"/>
      <c r="G60" s="2304"/>
      <c r="H60" s="2304"/>
      <c r="I60" s="2305"/>
      <c r="J60" s="2306"/>
      <c r="K60" s="2303"/>
    </row>
    <row r="61" spans="1:17">
      <c r="B61" s="2302"/>
      <c r="C61" s="2302"/>
      <c r="D61" s="2302"/>
      <c r="E61" s="2303"/>
      <c r="F61" s="2304"/>
      <c r="G61" s="2304"/>
      <c r="H61" s="2304"/>
      <c r="I61" s="2305"/>
      <c r="J61" s="2306"/>
      <c r="K61" s="2303"/>
    </row>
    <row r="62" spans="1:17">
      <c r="B62" s="2302"/>
      <c r="C62" s="2302"/>
      <c r="D62" s="2302"/>
      <c r="E62" s="2303"/>
      <c r="F62" s="2304"/>
      <c r="G62" s="2304"/>
      <c r="H62" s="2304"/>
      <c r="I62" s="2305"/>
      <c r="J62" s="2306"/>
      <c r="K62" s="2303"/>
    </row>
    <row r="63" spans="1:17">
      <c r="B63" s="2302"/>
      <c r="C63" s="2302"/>
      <c r="D63" s="2302"/>
      <c r="E63" s="2303"/>
      <c r="F63" s="2304"/>
      <c r="G63" s="2304"/>
      <c r="H63" s="2304"/>
      <c r="I63" s="2305"/>
      <c r="J63" s="2306"/>
      <c r="K63" s="2303"/>
    </row>
  </sheetData>
  <autoFilter ref="B8:O8" xr:uid="{402A9108-607C-43AC-94EC-ABB29E893F21}"/>
  <mergeCells count="7">
    <mergeCell ref="B18:E18"/>
    <mergeCell ref="B2:D2"/>
    <mergeCell ref="G2:I2"/>
    <mergeCell ref="B3:D3"/>
    <mergeCell ref="B4:D4"/>
    <mergeCell ref="B5:D5"/>
    <mergeCell ref="B6:D6"/>
  </mergeCells>
  <phoneticPr fontId="4"/>
  <dataValidations count="1">
    <dataValidation imeMode="hiragana" allowBlank="1" showInputMessage="1" showErrorMessage="1" sqref="J24 JF24 TB24 ACX24 AMT24 AWP24 BGL24 BQH24 CAD24 CJZ24 CTV24 DDR24 DNN24 DXJ24 EHF24 ERB24 FAX24 FKT24 FUP24 GEL24 GOH24 GYD24 HHZ24 HRV24 IBR24 ILN24 IVJ24 JFF24 JPB24 JYX24 KIT24 KSP24 LCL24 LMH24 LWD24 MFZ24 MPV24 MZR24 NJN24 NTJ24 ODF24 ONB24 OWX24 PGT24 PQP24 QAL24 QKH24 QUD24 RDZ24 RNV24 RXR24 SHN24 SRJ24 TBF24 TLB24 TUX24 UET24 UOP24 UYL24 VIH24 VSD24 WBZ24 WLV24 WVR24 J65560 JF65560 TB65560 ACX65560 AMT65560 AWP65560 BGL65560 BQH65560 CAD65560 CJZ65560 CTV65560 DDR65560 DNN65560 DXJ65560 EHF65560 ERB65560 FAX65560 FKT65560 FUP65560 GEL65560 GOH65560 GYD65560 HHZ65560 HRV65560 IBR65560 ILN65560 IVJ65560 JFF65560 JPB65560 JYX65560 KIT65560 KSP65560 LCL65560 LMH65560 LWD65560 MFZ65560 MPV65560 MZR65560 NJN65560 NTJ65560 ODF65560 ONB65560 OWX65560 PGT65560 PQP65560 QAL65560 QKH65560 QUD65560 RDZ65560 RNV65560 RXR65560 SHN65560 SRJ65560 TBF65560 TLB65560 TUX65560 UET65560 UOP65560 UYL65560 VIH65560 VSD65560 WBZ65560 WLV65560 WVR65560 J131096 JF131096 TB131096 ACX131096 AMT131096 AWP131096 BGL131096 BQH131096 CAD131096 CJZ131096 CTV131096 DDR131096 DNN131096 DXJ131096 EHF131096 ERB131096 FAX131096 FKT131096 FUP131096 GEL131096 GOH131096 GYD131096 HHZ131096 HRV131096 IBR131096 ILN131096 IVJ131096 JFF131096 JPB131096 JYX131096 KIT131096 KSP131096 LCL131096 LMH131096 LWD131096 MFZ131096 MPV131096 MZR131096 NJN131096 NTJ131096 ODF131096 ONB131096 OWX131096 PGT131096 PQP131096 QAL131096 QKH131096 QUD131096 RDZ131096 RNV131096 RXR131096 SHN131096 SRJ131096 TBF131096 TLB131096 TUX131096 UET131096 UOP131096 UYL131096 VIH131096 VSD131096 WBZ131096 WLV131096 WVR131096 J196632 JF196632 TB196632 ACX196632 AMT196632 AWP196632 BGL196632 BQH196632 CAD196632 CJZ196632 CTV196632 DDR196632 DNN196632 DXJ196632 EHF196632 ERB196632 FAX196632 FKT196632 FUP196632 GEL196632 GOH196632 GYD196632 HHZ196632 HRV196632 IBR196632 ILN196632 IVJ196632 JFF196632 JPB196632 JYX196632 KIT196632 KSP196632 LCL196632 LMH196632 LWD196632 MFZ196632 MPV196632 MZR196632 NJN196632 NTJ196632 ODF196632 ONB196632 OWX196632 PGT196632 PQP196632 QAL196632 QKH196632 QUD196632 RDZ196632 RNV196632 RXR196632 SHN196632 SRJ196632 TBF196632 TLB196632 TUX196632 UET196632 UOP196632 UYL196632 VIH196632 VSD196632 WBZ196632 WLV196632 WVR196632 J262168 JF262168 TB262168 ACX262168 AMT262168 AWP262168 BGL262168 BQH262168 CAD262168 CJZ262168 CTV262168 DDR262168 DNN262168 DXJ262168 EHF262168 ERB262168 FAX262168 FKT262168 FUP262168 GEL262168 GOH262168 GYD262168 HHZ262168 HRV262168 IBR262168 ILN262168 IVJ262168 JFF262168 JPB262168 JYX262168 KIT262168 KSP262168 LCL262168 LMH262168 LWD262168 MFZ262168 MPV262168 MZR262168 NJN262168 NTJ262168 ODF262168 ONB262168 OWX262168 PGT262168 PQP262168 QAL262168 QKH262168 QUD262168 RDZ262168 RNV262168 RXR262168 SHN262168 SRJ262168 TBF262168 TLB262168 TUX262168 UET262168 UOP262168 UYL262168 VIH262168 VSD262168 WBZ262168 WLV262168 WVR262168 J327704 JF327704 TB327704 ACX327704 AMT327704 AWP327704 BGL327704 BQH327704 CAD327704 CJZ327704 CTV327704 DDR327704 DNN327704 DXJ327704 EHF327704 ERB327704 FAX327704 FKT327704 FUP327704 GEL327704 GOH327704 GYD327704 HHZ327704 HRV327704 IBR327704 ILN327704 IVJ327704 JFF327704 JPB327704 JYX327704 KIT327704 KSP327704 LCL327704 LMH327704 LWD327704 MFZ327704 MPV327704 MZR327704 NJN327704 NTJ327704 ODF327704 ONB327704 OWX327704 PGT327704 PQP327704 QAL327704 QKH327704 QUD327704 RDZ327704 RNV327704 RXR327704 SHN327704 SRJ327704 TBF327704 TLB327704 TUX327704 UET327704 UOP327704 UYL327704 VIH327704 VSD327704 WBZ327704 WLV327704 WVR327704 J393240 JF393240 TB393240 ACX393240 AMT393240 AWP393240 BGL393240 BQH393240 CAD393240 CJZ393240 CTV393240 DDR393240 DNN393240 DXJ393240 EHF393240 ERB393240 FAX393240 FKT393240 FUP393240 GEL393240 GOH393240 GYD393240 HHZ393240 HRV393240 IBR393240 ILN393240 IVJ393240 JFF393240 JPB393240 JYX393240 KIT393240 KSP393240 LCL393240 LMH393240 LWD393240 MFZ393240 MPV393240 MZR393240 NJN393240 NTJ393240 ODF393240 ONB393240 OWX393240 PGT393240 PQP393240 QAL393240 QKH393240 QUD393240 RDZ393240 RNV393240 RXR393240 SHN393240 SRJ393240 TBF393240 TLB393240 TUX393240 UET393240 UOP393240 UYL393240 VIH393240 VSD393240 WBZ393240 WLV393240 WVR393240 J458776 JF458776 TB458776 ACX458776 AMT458776 AWP458776 BGL458776 BQH458776 CAD458776 CJZ458776 CTV458776 DDR458776 DNN458776 DXJ458776 EHF458776 ERB458776 FAX458776 FKT458776 FUP458776 GEL458776 GOH458776 GYD458776 HHZ458776 HRV458776 IBR458776 ILN458776 IVJ458776 JFF458776 JPB458776 JYX458776 KIT458776 KSP458776 LCL458776 LMH458776 LWD458776 MFZ458776 MPV458776 MZR458776 NJN458776 NTJ458776 ODF458776 ONB458776 OWX458776 PGT458776 PQP458776 QAL458776 QKH458776 QUD458776 RDZ458776 RNV458776 RXR458776 SHN458776 SRJ458776 TBF458776 TLB458776 TUX458776 UET458776 UOP458776 UYL458776 VIH458776 VSD458776 WBZ458776 WLV458776 WVR458776 J524312 JF524312 TB524312 ACX524312 AMT524312 AWP524312 BGL524312 BQH524312 CAD524312 CJZ524312 CTV524312 DDR524312 DNN524312 DXJ524312 EHF524312 ERB524312 FAX524312 FKT524312 FUP524312 GEL524312 GOH524312 GYD524312 HHZ524312 HRV524312 IBR524312 ILN524312 IVJ524312 JFF524312 JPB524312 JYX524312 KIT524312 KSP524312 LCL524312 LMH524312 LWD524312 MFZ524312 MPV524312 MZR524312 NJN524312 NTJ524312 ODF524312 ONB524312 OWX524312 PGT524312 PQP524312 QAL524312 QKH524312 QUD524312 RDZ524312 RNV524312 RXR524312 SHN524312 SRJ524312 TBF524312 TLB524312 TUX524312 UET524312 UOP524312 UYL524312 VIH524312 VSD524312 WBZ524312 WLV524312 WVR524312 J589848 JF589848 TB589848 ACX589848 AMT589848 AWP589848 BGL589848 BQH589848 CAD589848 CJZ589848 CTV589848 DDR589848 DNN589848 DXJ589848 EHF589848 ERB589848 FAX589848 FKT589848 FUP589848 GEL589848 GOH589848 GYD589848 HHZ589848 HRV589848 IBR589848 ILN589848 IVJ589848 JFF589848 JPB589848 JYX589848 KIT589848 KSP589848 LCL589848 LMH589848 LWD589848 MFZ589848 MPV589848 MZR589848 NJN589848 NTJ589848 ODF589848 ONB589848 OWX589848 PGT589848 PQP589848 QAL589848 QKH589848 QUD589848 RDZ589848 RNV589848 RXR589848 SHN589848 SRJ589848 TBF589848 TLB589848 TUX589848 UET589848 UOP589848 UYL589848 VIH589848 VSD589848 WBZ589848 WLV589848 WVR589848 J655384 JF655384 TB655384 ACX655384 AMT655384 AWP655384 BGL655384 BQH655384 CAD655384 CJZ655384 CTV655384 DDR655384 DNN655384 DXJ655384 EHF655384 ERB655384 FAX655384 FKT655384 FUP655384 GEL655384 GOH655384 GYD655384 HHZ655384 HRV655384 IBR655384 ILN655384 IVJ655384 JFF655384 JPB655384 JYX655384 KIT655384 KSP655384 LCL655384 LMH655384 LWD655384 MFZ655384 MPV655384 MZR655384 NJN655384 NTJ655384 ODF655384 ONB655384 OWX655384 PGT655384 PQP655384 QAL655384 QKH655384 QUD655384 RDZ655384 RNV655384 RXR655384 SHN655384 SRJ655384 TBF655384 TLB655384 TUX655384 UET655384 UOP655384 UYL655384 VIH655384 VSD655384 WBZ655384 WLV655384 WVR655384 J720920 JF720920 TB720920 ACX720920 AMT720920 AWP720920 BGL720920 BQH720920 CAD720920 CJZ720920 CTV720920 DDR720920 DNN720920 DXJ720920 EHF720920 ERB720920 FAX720920 FKT720920 FUP720920 GEL720920 GOH720920 GYD720920 HHZ720920 HRV720920 IBR720920 ILN720920 IVJ720920 JFF720920 JPB720920 JYX720920 KIT720920 KSP720920 LCL720920 LMH720920 LWD720920 MFZ720920 MPV720920 MZR720920 NJN720920 NTJ720920 ODF720920 ONB720920 OWX720920 PGT720920 PQP720920 QAL720920 QKH720920 QUD720920 RDZ720920 RNV720920 RXR720920 SHN720920 SRJ720920 TBF720920 TLB720920 TUX720920 UET720920 UOP720920 UYL720920 VIH720920 VSD720920 WBZ720920 WLV720920 WVR720920 J786456 JF786456 TB786456 ACX786456 AMT786456 AWP786456 BGL786456 BQH786456 CAD786456 CJZ786456 CTV786456 DDR786456 DNN786456 DXJ786456 EHF786456 ERB786456 FAX786456 FKT786456 FUP786456 GEL786456 GOH786456 GYD786456 HHZ786456 HRV786456 IBR786456 ILN786456 IVJ786456 JFF786456 JPB786456 JYX786456 KIT786456 KSP786456 LCL786456 LMH786456 LWD786456 MFZ786456 MPV786456 MZR786456 NJN786456 NTJ786456 ODF786456 ONB786456 OWX786456 PGT786456 PQP786456 QAL786456 QKH786456 QUD786456 RDZ786456 RNV786456 RXR786456 SHN786456 SRJ786456 TBF786456 TLB786456 TUX786456 UET786456 UOP786456 UYL786456 VIH786456 VSD786456 WBZ786456 WLV786456 WVR786456 J851992 JF851992 TB851992 ACX851992 AMT851992 AWP851992 BGL851992 BQH851992 CAD851992 CJZ851992 CTV851992 DDR851992 DNN851992 DXJ851992 EHF851992 ERB851992 FAX851992 FKT851992 FUP851992 GEL851992 GOH851992 GYD851992 HHZ851992 HRV851992 IBR851992 ILN851992 IVJ851992 JFF851992 JPB851992 JYX851992 KIT851992 KSP851992 LCL851992 LMH851992 LWD851992 MFZ851992 MPV851992 MZR851992 NJN851992 NTJ851992 ODF851992 ONB851992 OWX851992 PGT851992 PQP851992 QAL851992 QKH851992 QUD851992 RDZ851992 RNV851992 RXR851992 SHN851992 SRJ851992 TBF851992 TLB851992 TUX851992 UET851992 UOP851992 UYL851992 VIH851992 VSD851992 WBZ851992 WLV851992 WVR851992 J917528 JF917528 TB917528 ACX917528 AMT917528 AWP917528 BGL917528 BQH917528 CAD917528 CJZ917528 CTV917528 DDR917528 DNN917528 DXJ917528 EHF917528 ERB917528 FAX917528 FKT917528 FUP917528 GEL917528 GOH917528 GYD917528 HHZ917528 HRV917528 IBR917528 ILN917528 IVJ917528 JFF917528 JPB917528 JYX917528 KIT917528 KSP917528 LCL917528 LMH917528 LWD917528 MFZ917528 MPV917528 MZR917528 NJN917528 NTJ917528 ODF917528 ONB917528 OWX917528 PGT917528 PQP917528 QAL917528 QKH917528 QUD917528 RDZ917528 RNV917528 RXR917528 SHN917528 SRJ917528 TBF917528 TLB917528 TUX917528 UET917528 UOP917528 UYL917528 VIH917528 VSD917528 WBZ917528 WLV917528 WVR917528 J983064 JF983064 TB983064 ACX983064 AMT983064 AWP983064 BGL983064 BQH983064 CAD983064 CJZ983064 CTV983064 DDR983064 DNN983064 DXJ983064 EHF983064 ERB983064 FAX983064 FKT983064 FUP983064 GEL983064 GOH983064 GYD983064 HHZ983064 HRV983064 IBR983064 ILN983064 IVJ983064 JFF983064 JPB983064 JYX983064 KIT983064 KSP983064 LCL983064 LMH983064 LWD983064 MFZ983064 MPV983064 MZR983064 NJN983064 NTJ983064 ODF983064 ONB983064 OWX983064 PGT983064 PQP983064 QAL983064 QKH983064 QUD983064 RDZ983064 RNV983064 RXR983064 SHN983064 SRJ983064 TBF983064 TLB983064 TUX983064 UET983064 UOP983064 UYL983064 VIH983064 VSD983064 WBZ983064 WLV983064 WVR983064" xr:uid="{47E5B201-08A9-4EA8-AEEA-89FFED170225}"/>
  </dataValidations>
  <pageMargins left="0.2" right="0.2" top="0.75" bottom="0.75" header="0.3" footer="0.3"/>
  <pageSetup paperSize="9" orientation="landscape"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AB553-DA27-46F5-AE7E-333BD35C2BD2}">
  <dimension ref="B2:Q117"/>
  <sheetViews>
    <sheetView zoomScale="85" zoomScaleNormal="85" workbookViewId="0">
      <pane xSplit="10" ySplit="8" topLeftCell="L45"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23.625" style="8" customWidth="1"/>
    <col min="12" max="12" width="23.1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23.625" style="8" customWidth="1"/>
    <col min="268" max="268" width="23.1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23.625" style="8" customWidth="1"/>
    <col min="524" max="524" width="23.1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23.625" style="8" customWidth="1"/>
    <col min="780" max="780" width="23.1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23.625" style="8" customWidth="1"/>
    <col min="1036" max="1036" width="23.1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23.625" style="8" customWidth="1"/>
    <col min="1292" max="1292" width="23.1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23.625" style="8" customWidth="1"/>
    <col min="1548" max="1548" width="23.1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23.625" style="8" customWidth="1"/>
    <col min="1804" max="1804" width="23.1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23.625" style="8" customWidth="1"/>
    <col min="2060" max="2060" width="23.1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23.625" style="8" customWidth="1"/>
    <col min="2316" max="2316" width="23.1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23.625" style="8" customWidth="1"/>
    <col min="2572" max="2572" width="23.1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23.625" style="8" customWidth="1"/>
    <col min="2828" max="2828" width="23.1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23.625" style="8" customWidth="1"/>
    <col min="3084" max="3084" width="23.1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23.625" style="8" customWidth="1"/>
    <col min="3340" max="3340" width="23.1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23.625" style="8" customWidth="1"/>
    <col min="3596" max="3596" width="23.1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23.625" style="8" customWidth="1"/>
    <col min="3852" max="3852" width="23.1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23.625" style="8" customWidth="1"/>
    <col min="4108" max="4108" width="23.1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23.625" style="8" customWidth="1"/>
    <col min="4364" max="4364" width="23.1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23.625" style="8" customWidth="1"/>
    <col min="4620" max="4620" width="23.1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23.625" style="8" customWidth="1"/>
    <col min="4876" max="4876" width="23.1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23.625" style="8" customWidth="1"/>
    <col min="5132" max="5132" width="23.1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23.625" style="8" customWidth="1"/>
    <col min="5388" max="5388" width="23.1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23.625" style="8" customWidth="1"/>
    <col min="5644" max="5644" width="23.1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23.625" style="8" customWidth="1"/>
    <col min="5900" max="5900" width="23.1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23.625" style="8" customWidth="1"/>
    <col min="6156" max="6156" width="23.1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23.625" style="8" customWidth="1"/>
    <col min="6412" max="6412" width="23.1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23.625" style="8" customWidth="1"/>
    <col min="6668" max="6668" width="23.1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23.625" style="8" customWidth="1"/>
    <col min="6924" max="6924" width="23.1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23.625" style="8" customWidth="1"/>
    <col min="7180" max="7180" width="23.1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23.625" style="8" customWidth="1"/>
    <col min="7436" max="7436" width="23.1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23.625" style="8" customWidth="1"/>
    <col min="7692" max="7692" width="23.1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23.625" style="8" customWidth="1"/>
    <col min="7948" max="7948" width="23.1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23.625" style="8" customWidth="1"/>
    <col min="8204" max="8204" width="23.1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23.625" style="8" customWidth="1"/>
    <col min="8460" max="8460" width="23.1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23.625" style="8" customWidth="1"/>
    <col min="8716" max="8716" width="23.1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23.625" style="8" customWidth="1"/>
    <col min="8972" max="8972" width="23.1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23.625" style="8" customWidth="1"/>
    <col min="9228" max="9228" width="23.1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23.625" style="8" customWidth="1"/>
    <col min="9484" max="9484" width="23.1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23.625" style="8" customWidth="1"/>
    <col min="9740" max="9740" width="23.1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23.625" style="8" customWidth="1"/>
    <col min="9996" max="9996" width="23.1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23.625" style="8" customWidth="1"/>
    <col min="10252" max="10252" width="23.1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23.625" style="8" customWidth="1"/>
    <col min="10508" max="10508" width="23.1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23.625" style="8" customWidth="1"/>
    <col min="10764" max="10764" width="23.1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23.625" style="8" customWidth="1"/>
    <col min="11020" max="11020" width="23.1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23.625" style="8" customWidth="1"/>
    <col min="11276" max="11276" width="23.1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23.625" style="8" customWidth="1"/>
    <col min="11532" max="11532" width="23.1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23.625" style="8" customWidth="1"/>
    <col min="11788" max="11788" width="23.1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23.625" style="8" customWidth="1"/>
    <col min="12044" max="12044" width="23.1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23.625" style="8" customWidth="1"/>
    <col min="12300" max="12300" width="23.1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23.625" style="8" customWidth="1"/>
    <col min="12556" max="12556" width="23.1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23.625" style="8" customWidth="1"/>
    <col min="12812" max="12812" width="23.1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23.625" style="8" customWidth="1"/>
    <col min="13068" max="13068" width="23.1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23.625" style="8" customWidth="1"/>
    <col min="13324" max="13324" width="23.1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23.625" style="8" customWidth="1"/>
    <col min="13580" max="13580" width="23.1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23.625" style="8" customWidth="1"/>
    <col min="13836" max="13836" width="23.1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23.625" style="8" customWidth="1"/>
    <col min="14092" max="14092" width="23.1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23.625" style="8" customWidth="1"/>
    <col min="14348" max="14348" width="23.1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23.625" style="8" customWidth="1"/>
    <col min="14604" max="14604" width="23.1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23.625" style="8" customWidth="1"/>
    <col min="14860" max="14860" width="23.1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23.625" style="8" customWidth="1"/>
    <col min="15116" max="15116" width="23.1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23.625" style="8" customWidth="1"/>
    <col min="15372" max="15372" width="23.1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23.625" style="8" customWidth="1"/>
    <col min="15628" max="15628" width="23.1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23.625" style="8" customWidth="1"/>
    <col min="15884" max="15884" width="23.1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23.625" style="8" customWidth="1"/>
    <col min="16140" max="16140" width="23.1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9429</v>
      </c>
      <c r="G2" s="4" t="s">
        <v>2</v>
      </c>
      <c r="H2" s="5"/>
      <c r="I2" s="6"/>
      <c r="J2" s="7">
        <f>SUM(H:H)</f>
        <v>747551</v>
      </c>
    </row>
    <row r="3" spans="2:17" ht="20.100000000000001" customHeight="1">
      <c r="B3" s="1" t="s">
        <v>3</v>
      </c>
      <c r="C3" s="1"/>
      <c r="D3" s="1"/>
      <c r="E3" s="98" t="s">
        <v>6641</v>
      </c>
    </row>
    <row r="4" spans="2:17" ht="20.100000000000001" customHeight="1">
      <c r="B4" s="1" t="s">
        <v>5</v>
      </c>
      <c r="C4" s="1"/>
      <c r="D4" s="1"/>
      <c r="E4" s="98">
        <v>180801</v>
      </c>
    </row>
    <row r="5" spans="2:17" ht="20.100000000000001" customHeight="1">
      <c r="B5" s="1" t="s">
        <v>6</v>
      </c>
      <c r="C5" s="1"/>
      <c r="D5" s="1"/>
      <c r="E5" s="102">
        <v>44132</v>
      </c>
    </row>
    <row r="6" spans="2:17" ht="20.100000000000001" customHeight="1">
      <c r="B6" s="1" t="s">
        <v>7</v>
      </c>
      <c r="C6" s="1"/>
      <c r="D6" s="1"/>
      <c r="E6" s="102">
        <v>44137</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72" si="0">F9*G9</f>
        <v>0</v>
      </c>
      <c r="I9" s="167"/>
      <c r="J9" s="30"/>
      <c r="K9" s="30"/>
      <c r="L9" s="22"/>
      <c r="M9" s="25"/>
      <c r="N9" s="21"/>
      <c r="O9" s="22"/>
      <c r="P9" s="25"/>
      <c r="Q9" s="26"/>
    </row>
    <row r="10" spans="2:17" s="9" customFormat="1" ht="19.7" customHeight="1">
      <c r="B10" s="21">
        <v>1</v>
      </c>
      <c r="C10" s="208" t="s">
        <v>550</v>
      </c>
      <c r="D10" s="208" t="s">
        <v>550</v>
      </c>
      <c r="E10" s="245" t="s">
        <v>9430</v>
      </c>
      <c r="F10" s="858">
        <v>1</v>
      </c>
      <c r="G10" s="215">
        <v>400000</v>
      </c>
      <c r="H10" s="215">
        <f t="shared" si="0"/>
        <v>400000</v>
      </c>
      <c r="I10" s="205"/>
      <c r="J10" s="76" t="s">
        <v>9431</v>
      </c>
      <c r="K10" s="22"/>
      <c r="L10" s="22"/>
      <c r="M10" s="25">
        <v>44097</v>
      </c>
      <c r="N10" s="21"/>
      <c r="O10" s="32">
        <v>44125</v>
      </c>
      <c r="P10" s="25">
        <v>44123</v>
      </c>
      <c r="Q10" s="26">
        <v>44123</v>
      </c>
    </row>
    <row r="11" spans="2:17" s="9" customFormat="1" ht="19.7" customHeight="1">
      <c r="B11" s="21">
        <v>2</v>
      </c>
      <c r="C11" s="208" t="s">
        <v>550</v>
      </c>
      <c r="D11" s="208" t="s">
        <v>550</v>
      </c>
      <c r="E11" s="76" t="s">
        <v>6645</v>
      </c>
      <c r="F11" s="858">
        <v>1</v>
      </c>
      <c r="G11" s="215">
        <v>14000</v>
      </c>
      <c r="H11" s="215">
        <f t="shared" si="0"/>
        <v>14000</v>
      </c>
      <c r="I11" s="205"/>
      <c r="J11" s="211"/>
      <c r="K11" s="22"/>
      <c r="L11" s="22"/>
      <c r="M11" s="25">
        <v>44097</v>
      </c>
      <c r="N11" s="21"/>
      <c r="O11" s="32">
        <v>44125</v>
      </c>
      <c r="P11" s="25">
        <v>44123</v>
      </c>
      <c r="Q11" s="26">
        <v>44123</v>
      </c>
    </row>
    <row r="12" spans="2:17" s="9" customFormat="1" ht="19.7" customHeight="1">
      <c r="B12" s="21">
        <v>3</v>
      </c>
      <c r="C12" s="21" t="s">
        <v>1729</v>
      </c>
      <c r="D12" s="21" t="s">
        <v>1729</v>
      </c>
      <c r="E12" s="211" t="s">
        <v>3674</v>
      </c>
      <c r="F12" s="44">
        <v>1</v>
      </c>
      <c r="G12" s="215">
        <v>31500</v>
      </c>
      <c r="H12" s="266">
        <f t="shared" si="0"/>
        <v>31500</v>
      </c>
      <c r="I12" s="167"/>
      <c r="J12" s="31" t="s">
        <v>3675</v>
      </c>
      <c r="K12" s="22"/>
      <c r="L12" s="22"/>
      <c r="M12" s="25">
        <v>44097</v>
      </c>
      <c r="N12" s="21"/>
      <c r="O12" s="32">
        <v>44125</v>
      </c>
      <c r="P12" s="25">
        <v>44123</v>
      </c>
      <c r="Q12" s="26">
        <v>44123</v>
      </c>
    </row>
    <row r="13" spans="2:17" s="9" customFormat="1" ht="19.7" customHeight="1">
      <c r="B13" s="21">
        <v>1</v>
      </c>
      <c r="C13" s="208" t="s">
        <v>550</v>
      </c>
      <c r="D13" s="208" t="s">
        <v>550</v>
      </c>
      <c r="E13" s="76" t="s">
        <v>563</v>
      </c>
      <c r="F13" s="858">
        <v>1</v>
      </c>
      <c r="G13" s="215">
        <v>12000</v>
      </c>
      <c r="H13" s="215">
        <f t="shared" si="0"/>
        <v>12000</v>
      </c>
      <c r="I13" s="205"/>
      <c r="J13" s="211"/>
      <c r="K13" s="22"/>
      <c r="L13" s="22"/>
      <c r="M13" s="25">
        <v>44097</v>
      </c>
      <c r="N13" s="21"/>
      <c r="O13" s="32">
        <v>44125</v>
      </c>
      <c r="P13" s="25">
        <v>44123</v>
      </c>
      <c r="Q13" s="26"/>
    </row>
    <row r="14" spans="2:17" s="9" customFormat="1" ht="19.7" customHeight="1">
      <c r="B14" s="21"/>
      <c r="C14" s="21"/>
      <c r="D14" s="21"/>
      <c r="E14" s="75"/>
      <c r="F14" s="22"/>
      <c r="G14" s="266">
        <v>0</v>
      </c>
      <c r="H14" s="266">
        <f t="shared" si="0"/>
        <v>0</v>
      </c>
      <c r="I14" s="167"/>
      <c r="J14" s="31"/>
      <c r="K14" s="22"/>
      <c r="L14" s="22"/>
      <c r="M14" s="25"/>
      <c r="N14" s="21"/>
      <c r="O14" s="22"/>
      <c r="P14" s="25"/>
      <c r="Q14" s="26"/>
    </row>
    <row r="15" spans="2:17" s="9" customFormat="1" ht="19.7" customHeight="1">
      <c r="B15" s="21">
        <v>15</v>
      </c>
      <c r="C15" s="21" t="s">
        <v>1068</v>
      </c>
      <c r="D15" s="21" t="s">
        <v>177</v>
      </c>
      <c r="E15" s="75" t="s">
        <v>9432</v>
      </c>
      <c r="F15" s="22">
        <v>1</v>
      </c>
      <c r="G15" s="266">
        <v>63000</v>
      </c>
      <c r="H15" s="266">
        <f t="shared" si="0"/>
        <v>63000</v>
      </c>
      <c r="I15" s="167"/>
      <c r="J15" s="31" t="s">
        <v>9433</v>
      </c>
      <c r="K15" s="22"/>
      <c r="L15" s="864" t="s">
        <v>9434</v>
      </c>
      <c r="M15" s="25">
        <v>44105</v>
      </c>
      <c r="N15" s="21"/>
      <c r="O15" s="32">
        <v>44125</v>
      </c>
      <c r="P15" s="25">
        <v>44125</v>
      </c>
      <c r="Q15" s="26">
        <v>44127</v>
      </c>
    </row>
    <row r="16" spans="2:17" s="9" customFormat="1" ht="19.7" customHeight="1">
      <c r="B16" s="21"/>
      <c r="C16" s="21"/>
      <c r="D16" s="21"/>
      <c r="E16" s="75"/>
      <c r="F16" s="22"/>
      <c r="G16" s="266">
        <v>0</v>
      </c>
      <c r="H16" s="266">
        <f t="shared" si="0"/>
        <v>0</v>
      </c>
      <c r="I16" s="167"/>
      <c r="J16" s="31"/>
      <c r="K16" s="22"/>
      <c r="L16" s="22"/>
      <c r="M16" s="25"/>
      <c r="N16" s="21"/>
      <c r="O16" s="22"/>
      <c r="P16" s="25"/>
      <c r="Q16" s="26"/>
    </row>
    <row r="17" spans="2:17" s="9" customFormat="1" ht="19.7" customHeight="1">
      <c r="B17" s="21">
        <v>12</v>
      </c>
      <c r="C17" s="21" t="s">
        <v>9435</v>
      </c>
      <c r="D17" s="21" t="s">
        <v>9435</v>
      </c>
      <c r="E17" s="75" t="s">
        <v>9436</v>
      </c>
      <c r="F17" s="22">
        <v>1</v>
      </c>
      <c r="G17" s="266">
        <v>2925</v>
      </c>
      <c r="H17" s="266">
        <f t="shared" si="0"/>
        <v>2925</v>
      </c>
      <c r="I17" s="167"/>
      <c r="J17" s="31" t="s">
        <v>9437</v>
      </c>
      <c r="K17" s="22"/>
      <c r="L17" s="22"/>
      <c r="M17" s="25">
        <v>44112</v>
      </c>
      <c r="N17" s="21"/>
      <c r="O17" s="32">
        <v>44126</v>
      </c>
      <c r="P17" s="32">
        <v>44126</v>
      </c>
      <c r="Q17" s="26">
        <v>44127</v>
      </c>
    </row>
    <row r="18" spans="2:17" s="9" customFormat="1" ht="19.7" customHeight="1">
      <c r="B18" s="21">
        <v>12</v>
      </c>
      <c r="C18" s="21" t="s">
        <v>9435</v>
      </c>
      <c r="D18" s="21" t="s">
        <v>9435</v>
      </c>
      <c r="E18" s="75" t="s">
        <v>447</v>
      </c>
      <c r="F18" s="22">
        <v>1</v>
      </c>
      <c r="G18" s="266">
        <v>700</v>
      </c>
      <c r="H18" s="266">
        <f t="shared" si="0"/>
        <v>700</v>
      </c>
      <c r="I18" s="167"/>
      <c r="J18" s="31"/>
      <c r="K18" s="22"/>
      <c r="L18" s="22"/>
      <c r="M18" s="25">
        <v>44112</v>
      </c>
      <c r="N18" s="21"/>
      <c r="O18" s="22"/>
      <c r="P18" s="25"/>
      <c r="Q18" s="26"/>
    </row>
    <row r="19" spans="2:17" s="9" customFormat="1" ht="19.7" customHeight="1">
      <c r="B19" s="21">
        <v>13</v>
      </c>
      <c r="C19" s="21" t="s">
        <v>1489</v>
      </c>
      <c r="D19" s="21" t="s">
        <v>144</v>
      </c>
      <c r="E19" s="75" t="s">
        <v>9438</v>
      </c>
      <c r="F19" s="22">
        <v>1</v>
      </c>
      <c r="G19" s="266">
        <v>6570</v>
      </c>
      <c r="H19" s="266">
        <f t="shared" si="0"/>
        <v>6570</v>
      </c>
      <c r="I19" s="167"/>
      <c r="J19" s="31" t="s">
        <v>4892</v>
      </c>
      <c r="K19" s="864"/>
      <c r="L19" s="864" t="s">
        <v>9439</v>
      </c>
      <c r="M19" s="25">
        <v>44112</v>
      </c>
      <c r="N19" s="21"/>
      <c r="O19" s="32">
        <v>44126</v>
      </c>
      <c r="P19" s="25"/>
      <c r="Q19" s="26">
        <v>44124</v>
      </c>
    </row>
    <row r="20" spans="2:17" s="9" customFormat="1" ht="19.7" customHeight="1">
      <c r="B20" s="21">
        <v>13</v>
      </c>
      <c r="C20" s="21" t="s">
        <v>3921</v>
      </c>
      <c r="D20" s="21" t="s">
        <v>3921</v>
      </c>
      <c r="E20" s="75" t="s">
        <v>9440</v>
      </c>
      <c r="F20" s="22">
        <v>4</v>
      </c>
      <c r="G20" s="266">
        <v>1300</v>
      </c>
      <c r="H20" s="266">
        <f t="shared" si="0"/>
        <v>5200</v>
      </c>
      <c r="I20" s="167"/>
      <c r="J20" s="31" t="s">
        <v>9441</v>
      </c>
      <c r="K20" s="864"/>
      <c r="L20" s="864" t="s">
        <v>9442</v>
      </c>
      <c r="M20" s="25">
        <v>44113</v>
      </c>
      <c r="N20" s="21"/>
      <c r="O20" s="32">
        <v>44126</v>
      </c>
      <c r="P20" s="25">
        <v>44126</v>
      </c>
      <c r="Q20" s="26">
        <v>44125</v>
      </c>
    </row>
    <row r="21" spans="2:17" s="9" customFormat="1" ht="19.7" customHeight="1">
      <c r="B21" s="21">
        <v>13</v>
      </c>
      <c r="C21" s="21" t="s">
        <v>3921</v>
      </c>
      <c r="D21" s="21" t="s">
        <v>3921</v>
      </c>
      <c r="E21" s="75" t="s">
        <v>9443</v>
      </c>
      <c r="F21" s="22">
        <v>4</v>
      </c>
      <c r="G21" s="266">
        <v>950</v>
      </c>
      <c r="H21" s="266">
        <f t="shared" si="0"/>
        <v>3800</v>
      </c>
      <c r="I21" s="167"/>
      <c r="J21" s="31" t="s">
        <v>9444</v>
      </c>
      <c r="K21" s="864"/>
      <c r="L21" s="864" t="s">
        <v>9442</v>
      </c>
      <c r="M21" s="25">
        <v>44113</v>
      </c>
      <c r="N21" s="21"/>
      <c r="O21" s="32">
        <v>44126</v>
      </c>
      <c r="P21" s="25">
        <v>44126</v>
      </c>
      <c r="Q21" s="26">
        <v>44125</v>
      </c>
    </row>
    <row r="22" spans="2:17" s="9" customFormat="1" ht="19.7" customHeight="1">
      <c r="B22" s="21"/>
      <c r="C22" s="21"/>
      <c r="D22" s="21"/>
      <c r="E22" s="75"/>
      <c r="F22" s="22"/>
      <c r="G22" s="266">
        <v>0</v>
      </c>
      <c r="H22" s="266">
        <f t="shared" si="0"/>
        <v>0</v>
      </c>
      <c r="I22" s="167"/>
      <c r="J22" s="31"/>
      <c r="K22" s="22"/>
      <c r="L22" s="22"/>
      <c r="M22" s="25"/>
      <c r="N22" s="21"/>
      <c r="O22" s="22"/>
      <c r="P22" s="25"/>
      <c r="Q22" s="26"/>
    </row>
    <row r="23" spans="2:17" s="9" customFormat="1" ht="19.7" customHeight="1">
      <c r="B23" s="21">
        <v>11</v>
      </c>
      <c r="C23" s="21" t="s">
        <v>531</v>
      </c>
      <c r="D23" s="21" t="s">
        <v>531</v>
      </c>
      <c r="E23" s="75" t="s">
        <v>6679</v>
      </c>
      <c r="F23" s="22">
        <v>1</v>
      </c>
      <c r="G23" s="266">
        <v>5848</v>
      </c>
      <c r="H23" s="266">
        <f t="shared" si="0"/>
        <v>5848</v>
      </c>
      <c r="I23" s="167"/>
      <c r="J23" s="31" t="s">
        <v>949</v>
      </c>
      <c r="K23" s="30" t="s">
        <v>9445</v>
      </c>
      <c r="L23" s="22"/>
      <c r="M23" s="25">
        <v>44112</v>
      </c>
      <c r="N23" s="21"/>
      <c r="O23" s="22"/>
      <c r="P23" s="25">
        <v>44125</v>
      </c>
      <c r="Q23" s="26">
        <v>44125</v>
      </c>
    </row>
    <row r="24" spans="2:17" s="9" customFormat="1" ht="19.7" customHeight="1">
      <c r="B24" s="21">
        <v>11</v>
      </c>
      <c r="C24" s="21" t="s">
        <v>531</v>
      </c>
      <c r="D24" s="21" t="s">
        <v>531</v>
      </c>
      <c r="E24" s="75" t="s">
        <v>9039</v>
      </c>
      <c r="F24" s="22">
        <v>1</v>
      </c>
      <c r="G24" s="266">
        <v>2205</v>
      </c>
      <c r="H24" s="266">
        <f t="shared" si="0"/>
        <v>2205</v>
      </c>
      <c r="I24" s="167"/>
      <c r="J24" s="31" t="s">
        <v>949</v>
      </c>
      <c r="K24" s="30" t="s">
        <v>9445</v>
      </c>
      <c r="L24" s="22"/>
      <c r="M24" s="25">
        <v>44112</v>
      </c>
      <c r="N24" s="21"/>
      <c r="O24" s="22"/>
      <c r="P24" s="25">
        <v>44125</v>
      </c>
      <c r="Q24" s="26">
        <v>44125</v>
      </c>
    </row>
    <row r="25" spans="2:17" s="9" customFormat="1" ht="19.7" customHeight="1">
      <c r="B25" s="21">
        <v>11</v>
      </c>
      <c r="C25" s="21" t="s">
        <v>531</v>
      </c>
      <c r="D25" s="21" t="s">
        <v>531</v>
      </c>
      <c r="E25" s="75" t="s">
        <v>1527</v>
      </c>
      <c r="F25" s="1065">
        <v>0</v>
      </c>
      <c r="G25" s="266">
        <v>861</v>
      </c>
      <c r="H25" s="266">
        <f t="shared" si="0"/>
        <v>0</v>
      </c>
      <c r="I25" s="167"/>
      <c r="J25" s="31" t="s">
        <v>898</v>
      </c>
      <c r="K25" s="1065" t="s">
        <v>845</v>
      </c>
      <c r="L25" s="22"/>
      <c r="M25" s="25"/>
      <c r="N25" s="21"/>
      <c r="O25" s="22"/>
      <c r="P25" s="25"/>
      <c r="Q25" s="26"/>
    </row>
    <row r="26" spans="2:17" s="9" customFormat="1" ht="19.7" customHeight="1">
      <c r="B26" s="21">
        <v>11</v>
      </c>
      <c r="C26" s="21" t="s">
        <v>9041</v>
      </c>
      <c r="D26" s="21" t="s">
        <v>531</v>
      </c>
      <c r="E26" s="75" t="s">
        <v>1610</v>
      </c>
      <c r="F26" s="22">
        <v>12</v>
      </c>
      <c r="G26" s="266">
        <v>51</v>
      </c>
      <c r="H26" s="266">
        <f t="shared" si="0"/>
        <v>612</v>
      </c>
      <c r="I26" s="167"/>
      <c r="J26" s="31" t="s">
        <v>9446</v>
      </c>
      <c r="K26" s="30" t="s">
        <v>9445</v>
      </c>
      <c r="L26" s="22"/>
      <c r="M26" s="25">
        <v>44112</v>
      </c>
      <c r="N26" s="21"/>
      <c r="O26" s="22"/>
      <c r="P26" s="25">
        <v>44125</v>
      </c>
      <c r="Q26" s="26">
        <v>44125</v>
      </c>
    </row>
    <row r="27" spans="2:17" s="9" customFormat="1" ht="19.7" customHeight="1">
      <c r="B27" s="21">
        <v>11</v>
      </c>
      <c r="C27" s="21" t="s">
        <v>531</v>
      </c>
      <c r="D27" s="21" t="s">
        <v>531</v>
      </c>
      <c r="E27" s="75" t="s">
        <v>1652</v>
      </c>
      <c r="F27" s="1065">
        <v>0</v>
      </c>
      <c r="G27" s="266">
        <v>1232</v>
      </c>
      <c r="H27" s="266">
        <f t="shared" si="0"/>
        <v>0</v>
      </c>
      <c r="I27" s="167"/>
      <c r="J27" s="31" t="s">
        <v>1437</v>
      </c>
      <c r="K27" s="1065" t="s">
        <v>845</v>
      </c>
      <c r="L27" s="22"/>
      <c r="M27" s="25"/>
      <c r="N27" s="21"/>
      <c r="O27" s="22"/>
      <c r="P27" s="25"/>
      <c r="Q27" s="26"/>
    </row>
    <row r="28" spans="2:17" s="9" customFormat="1" ht="19.7" customHeight="1">
      <c r="B28" s="21">
        <v>11</v>
      </c>
      <c r="C28" s="21" t="s">
        <v>531</v>
      </c>
      <c r="D28" s="21" t="s">
        <v>531</v>
      </c>
      <c r="E28" s="75" t="s">
        <v>864</v>
      </c>
      <c r="F28" s="22">
        <v>1</v>
      </c>
      <c r="G28" s="266">
        <v>4570</v>
      </c>
      <c r="H28" s="266">
        <f t="shared" si="0"/>
        <v>4570</v>
      </c>
      <c r="I28" s="167"/>
      <c r="J28" s="31" t="s">
        <v>6685</v>
      </c>
      <c r="K28" s="30" t="s">
        <v>9445</v>
      </c>
      <c r="L28" s="22"/>
      <c r="M28" s="25">
        <v>44112</v>
      </c>
      <c r="N28" s="21"/>
      <c r="O28" s="22"/>
      <c r="P28" s="25">
        <v>44125</v>
      </c>
      <c r="Q28" s="26">
        <v>44125</v>
      </c>
    </row>
    <row r="29" spans="2:17" s="9" customFormat="1" ht="19.7" customHeight="1">
      <c r="B29" s="21">
        <v>11</v>
      </c>
      <c r="C29" s="21" t="s">
        <v>531</v>
      </c>
      <c r="D29" s="21" t="s">
        <v>531</v>
      </c>
      <c r="E29" s="75" t="s">
        <v>868</v>
      </c>
      <c r="F29" s="22">
        <v>1</v>
      </c>
      <c r="G29" s="266">
        <v>3853</v>
      </c>
      <c r="H29" s="266">
        <f t="shared" si="0"/>
        <v>3853</v>
      </c>
      <c r="I29" s="167"/>
      <c r="J29" s="31" t="s">
        <v>6686</v>
      </c>
      <c r="K29" s="30" t="s">
        <v>9445</v>
      </c>
      <c r="L29" s="22"/>
      <c r="M29" s="25">
        <v>44112</v>
      </c>
      <c r="N29" s="21"/>
      <c r="O29" s="22"/>
      <c r="P29" s="25">
        <v>44125</v>
      </c>
      <c r="Q29" s="26">
        <v>44125</v>
      </c>
    </row>
    <row r="30" spans="2:17" s="9" customFormat="1" ht="19.7" customHeight="1">
      <c r="B30" s="21">
        <v>11</v>
      </c>
      <c r="C30" s="21" t="s">
        <v>249</v>
      </c>
      <c r="D30" s="21" t="s">
        <v>531</v>
      </c>
      <c r="E30" s="75" t="s">
        <v>6868</v>
      </c>
      <c r="F30" s="1065">
        <v>0</v>
      </c>
      <c r="G30" s="266">
        <v>2889</v>
      </c>
      <c r="H30" s="266">
        <f t="shared" si="0"/>
        <v>0</v>
      </c>
      <c r="I30" s="167"/>
      <c r="J30" s="31" t="s">
        <v>9043</v>
      </c>
      <c r="K30" s="1065" t="s">
        <v>845</v>
      </c>
      <c r="L30" s="22"/>
      <c r="M30" s="25"/>
      <c r="N30" s="21"/>
      <c r="O30" s="22"/>
      <c r="P30" s="25"/>
      <c r="Q30" s="26"/>
    </row>
    <row r="31" spans="2:17" s="9" customFormat="1" ht="19.7" customHeight="1">
      <c r="B31" s="21">
        <v>11</v>
      </c>
      <c r="C31" s="21" t="s">
        <v>531</v>
      </c>
      <c r="D31" s="21" t="s">
        <v>531</v>
      </c>
      <c r="E31" s="75" t="s">
        <v>9447</v>
      </c>
      <c r="F31" s="22">
        <v>1</v>
      </c>
      <c r="G31" s="266">
        <v>867</v>
      </c>
      <c r="H31" s="266">
        <f t="shared" si="0"/>
        <v>867</v>
      </c>
      <c r="I31" s="167"/>
      <c r="J31" s="31" t="s">
        <v>3781</v>
      </c>
      <c r="K31" s="30" t="s">
        <v>9445</v>
      </c>
      <c r="L31" s="22"/>
      <c r="M31" s="25">
        <v>44112</v>
      </c>
      <c r="N31" s="21"/>
      <c r="O31" s="22"/>
      <c r="P31" s="25">
        <v>44125</v>
      </c>
      <c r="Q31" s="26">
        <v>44125</v>
      </c>
    </row>
    <row r="32" spans="2:17" s="9" customFormat="1" ht="19.7" customHeight="1">
      <c r="B32" s="21">
        <v>11</v>
      </c>
      <c r="C32" s="21" t="s">
        <v>531</v>
      </c>
      <c r="D32" s="21" t="s">
        <v>531</v>
      </c>
      <c r="E32" s="75" t="s">
        <v>9448</v>
      </c>
      <c r="F32" s="22">
        <v>1</v>
      </c>
      <c r="G32" s="266">
        <v>3960</v>
      </c>
      <c r="H32" s="266">
        <f t="shared" si="0"/>
        <v>3960</v>
      </c>
      <c r="I32" s="167"/>
      <c r="J32" s="31" t="s">
        <v>9449</v>
      </c>
      <c r="K32" s="30" t="s">
        <v>9445</v>
      </c>
      <c r="L32" s="22"/>
      <c r="M32" s="25">
        <v>44112</v>
      </c>
      <c r="N32" s="21"/>
      <c r="O32" s="22"/>
      <c r="P32" s="25">
        <v>44125</v>
      </c>
      <c r="Q32" s="26">
        <v>44125</v>
      </c>
    </row>
    <row r="33" spans="2:17" s="9" customFormat="1" ht="19.7" customHeight="1">
      <c r="B33" s="21">
        <v>11</v>
      </c>
      <c r="C33" s="21" t="s">
        <v>531</v>
      </c>
      <c r="D33" s="21" t="s">
        <v>531</v>
      </c>
      <c r="E33" s="75" t="s">
        <v>9450</v>
      </c>
      <c r="F33" s="22">
        <v>1</v>
      </c>
      <c r="G33" s="266">
        <v>2500</v>
      </c>
      <c r="H33" s="266">
        <f t="shared" si="0"/>
        <v>2500</v>
      </c>
      <c r="I33" s="167"/>
      <c r="J33" s="31" t="s">
        <v>9451</v>
      </c>
      <c r="K33" s="30" t="s">
        <v>9445</v>
      </c>
      <c r="L33" s="22"/>
      <c r="M33" s="25">
        <v>44112</v>
      </c>
      <c r="N33" s="21"/>
      <c r="O33" s="22"/>
      <c r="P33" s="25">
        <v>44125</v>
      </c>
      <c r="Q33" s="26">
        <v>44125</v>
      </c>
    </row>
    <row r="34" spans="2:17" s="9" customFormat="1" ht="19.7" customHeight="1">
      <c r="B34" s="21">
        <v>11</v>
      </c>
      <c r="C34" s="21" t="s">
        <v>9452</v>
      </c>
      <c r="D34" s="21" t="s">
        <v>531</v>
      </c>
      <c r="E34" s="75" t="s">
        <v>9453</v>
      </c>
      <c r="F34" s="22">
        <v>1</v>
      </c>
      <c r="G34" s="266">
        <v>2089</v>
      </c>
      <c r="H34" s="266">
        <f t="shared" si="0"/>
        <v>2089</v>
      </c>
      <c r="I34" s="167"/>
      <c r="J34" s="31" t="s">
        <v>6873</v>
      </c>
      <c r="K34" s="30" t="s">
        <v>9445</v>
      </c>
      <c r="L34" s="22"/>
      <c r="M34" s="25">
        <v>44112</v>
      </c>
      <c r="N34" s="21"/>
      <c r="O34" s="22"/>
      <c r="P34" s="25">
        <v>44125</v>
      </c>
      <c r="Q34" s="26">
        <v>44125</v>
      </c>
    </row>
    <row r="35" spans="2:17" s="9" customFormat="1" ht="19.7" customHeight="1">
      <c r="B35" s="21">
        <v>11</v>
      </c>
      <c r="C35" s="21" t="s">
        <v>9452</v>
      </c>
      <c r="D35" s="21" t="s">
        <v>531</v>
      </c>
      <c r="E35" s="75" t="s">
        <v>9454</v>
      </c>
      <c r="F35" s="22">
        <v>1</v>
      </c>
      <c r="G35" s="266">
        <v>650</v>
      </c>
      <c r="H35" s="266">
        <f t="shared" si="0"/>
        <v>650</v>
      </c>
      <c r="I35" s="167"/>
      <c r="J35" s="31" t="s">
        <v>9455</v>
      </c>
      <c r="K35" s="30" t="s">
        <v>9445</v>
      </c>
      <c r="L35" s="22"/>
      <c r="M35" s="25">
        <v>44112</v>
      </c>
      <c r="N35" s="21"/>
      <c r="O35" s="22"/>
      <c r="P35" s="25">
        <v>44125</v>
      </c>
      <c r="Q35" s="26">
        <v>44125</v>
      </c>
    </row>
    <row r="36" spans="2:17" s="9" customFormat="1" ht="19.7" customHeight="1">
      <c r="B36" s="21"/>
      <c r="C36" s="21"/>
      <c r="D36" s="21"/>
      <c r="E36" s="75"/>
      <c r="F36" s="22"/>
      <c r="G36" s="266">
        <v>0</v>
      </c>
      <c r="H36" s="266">
        <f t="shared" si="0"/>
        <v>0</v>
      </c>
      <c r="I36" s="167"/>
      <c r="J36" s="31"/>
      <c r="K36" s="22"/>
      <c r="L36" s="22"/>
      <c r="M36" s="25"/>
      <c r="N36" s="21"/>
      <c r="O36" s="22"/>
      <c r="P36" s="25"/>
      <c r="Q36" s="26"/>
    </row>
    <row r="37" spans="2:17" s="9" customFormat="1" ht="19.7" customHeight="1">
      <c r="B37" s="21">
        <v>14</v>
      </c>
      <c r="C37" s="21" t="s">
        <v>686</v>
      </c>
      <c r="D37" s="21" t="s">
        <v>531</v>
      </c>
      <c r="E37" s="75" t="s">
        <v>5332</v>
      </c>
      <c r="F37" s="1065">
        <v>0</v>
      </c>
      <c r="G37" s="266">
        <v>1531</v>
      </c>
      <c r="H37" s="266">
        <f t="shared" si="0"/>
        <v>0</v>
      </c>
      <c r="I37" s="167"/>
      <c r="J37" s="31" t="s">
        <v>9456</v>
      </c>
      <c r="K37" s="1065" t="s">
        <v>845</v>
      </c>
      <c r="L37" s="22"/>
      <c r="M37" s="25"/>
      <c r="N37" s="21"/>
      <c r="O37" s="22"/>
      <c r="P37" s="25"/>
      <c r="Q37" s="26"/>
    </row>
    <row r="38" spans="2:17" s="9" customFormat="1" ht="19.7" customHeight="1">
      <c r="B38" s="21">
        <v>14</v>
      </c>
      <c r="C38" s="21" t="s">
        <v>531</v>
      </c>
      <c r="D38" s="21" t="s">
        <v>531</v>
      </c>
      <c r="E38" s="75" t="s">
        <v>9457</v>
      </c>
      <c r="F38" s="22">
        <v>1</v>
      </c>
      <c r="G38" s="266">
        <v>1010</v>
      </c>
      <c r="H38" s="266">
        <f t="shared" si="0"/>
        <v>1010</v>
      </c>
      <c r="I38" s="167"/>
      <c r="J38" s="31" t="s">
        <v>1449</v>
      </c>
      <c r="K38" s="30" t="s">
        <v>9445</v>
      </c>
      <c r="L38" s="22"/>
      <c r="M38" s="25">
        <v>44112</v>
      </c>
      <c r="N38" s="21"/>
      <c r="O38" s="22"/>
      <c r="P38" s="25">
        <v>44125</v>
      </c>
      <c r="Q38" s="26">
        <v>44125</v>
      </c>
    </row>
    <row r="39" spans="2:17" s="9" customFormat="1" ht="19.7" customHeight="1">
      <c r="B39" s="21">
        <v>14</v>
      </c>
      <c r="C39" s="21" t="s">
        <v>1458</v>
      </c>
      <c r="D39" s="21" t="s">
        <v>531</v>
      </c>
      <c r="E39" s="75" t="s">
        <v>3704</v>
      </c>
      <c r="F39" s="22">
        <v>2</v>
      </c>
      <c r="G39" s="266">
        <v>98</v>
      </c>
      <c r="H39" s="266">
        <f t="shared" si="0"/>
        <v>196</v>
      </c>
      <c r="I39" s="167"/>
      <c r="J39" s="31" t="s">
        <v>1452</v>
      </c>
      <c r="K39" s="30" t="s">
        <v>9445</v>
      </c>
      <c r="L39" s="22"/>
      <c r="M39" s="25">
        <v>44112</v>
      </c>
      <c r="N39" s="21"/>
      <c r="O39" s="22"/>
      <c r="P39" s="25">
        <v>44125</v>
      </c>
      <c r="Q39" s="26">
        <v>44125</v>
      </c>
    </row>
    <row r="40" spans="2:17" s="9" customFormat="1" ht="19.7" customHeight="1">
      <c r="B40" s="21">
        <v>14</v>
      </c>
      <c r="C40" s="21" t="s">
        <v>531</v>
      </c>
      <c r="D40" s="21" t="s">
        <v>531</v>
      </c>
      <c r="E40" s="75" t="s">
        <v>3705</v>
      </c>
      <c r="F40" s="22">
        <v>2</v>
      </c>
      <c r="G40" s="266">
        <v>40</v>
      </c>
      <c r="H40" s="266">
        <f t="shared" si="0"/>
        <v>80</v>
      </c>
      <c r="I40" s="167"/>
      <c r="J40" s="31" t="s">
        <v>4407</v>
      </c>
      <c r="K40" s="30" t="s">
        <v>9445</v>
      </c>
      <c r="L40" s="22"/>
      <c r="M40" s="25">
        <v>44112</v>
      </c>
      <c r="N40" s="21"/>
      <c r="O40" s="22"/>
      <c r="P40" s="25">
        <v>44125</v>
      </c>
      <c r="Q40" s="26">
        <v>44125</v>
      </c>
    </row>
    <row r="41" spans="2:17" s="9" customFormat="1" ht="19.7" customHeight="1">
      <c r="B41" s="21">
        <v>14</v>
      </c>
      <c r="C41" s="21" t="s">
        <v>531</v>
      </c>
      <c r="D41" s="21" t="s">
        <v>531</v>
      </c>
      <c r="E41" s="75" t="s">
        <v>9458</v>
      </c>
      <c r="F41" s="22">
        <v>1</v>
      </c>
      <c r="G41" s="266">
        <v>30</v>
      </c>
      <c r="H41" s="266">
        <f t="shared" si="0"/>
        <v>30</v>
      </c>
      <c r="I41" s="167"/>
      <c r="J41" s="31" t="s">
        <v>2678</v>
      </c>
      <c r="K41" s="30" t="s">
        <v>9445</v>
      </c>
      <c r="L41" s="22"/>
      <c r="M41" s="25">
        <v>44112</v>
      </c>
      <c r="N41" s="21"/>
      <c r="O41" s="22"/>
      <c r="P41" s="25">
        <v>44125</v>
      </c>
      <c r="Q41" s="26">
        <v>44125</v>
      </c>
    </row>
    <row r="42" spans="2:17" s="9" customFormat="1" ht="19.7" customHeight="1">
      <c r="B42" s="21">
        <v>14</v>
      </c>
      <c r="C42" s="21" t="s">
        <v>531</v>
      </c>
      <c r="D42" s="21" t="s">
        <v>531</v>
      </c>
      <c r="E42" s="75" t="s">
        <v>839</v>
      </c>
      <c r="F42" s="22">
        <v>1</v>
      </c>
      <c r="G42" s="266">
        <v>71</v>
      </c>
      <c r="H42" s="266">
        <f t="shared" si="0"/>
        <v>71</v>
      </c>
      <c r="I42" s="167"/>
      <c r="J42" s="31" t="s">
        <v>2679</v>
      </c>
      <c r="K42" s="30" t="s">
        <v>9445</v>
      </c>
      <c r="L42" s="22"/>
      <c r="M42" s="25">
        <v>44112</v>
      </c>
      <c r="N42" s="21"/>
      <c r="O42" s="22"/>
      <c r="P42" s="25">
        <v>44125</v>
      </c>
      <c r="Q42" s="26">
        <v>44125</v>
      </c>
    </row>
    <row r="43" spans="2:17" s="9" customFormat="1" ht="19.7" customHeight="1">
      <c r="B43" s="21">
        <v>14</v>
      </c>
      <c r="C43" s="21" t="s">
        <v>531</v>
      </c>
      <c r="D43" s="21" t="s">
        <v>531</v>
      </c>
      <c r="E43" s="75" t="s">
        <v>9459</v>
      </c>
      <c r="F43" s="22">
        <v>1</v>
      </c>
      <c r="G43" s="266">
        <v>2000</v>
      </c>
      <c r="H43" s="266">
        <f t="shared" si="0"/>
        <v>2000</v>
      </c>
      <c r="I43" s="167"/>
      <c r="J43" s="31" t="s">
        <v>9460</v>
      </c>
      <c r="K43" s="30" t="s">
        <v>9445</v>
      </c>
      <c r="L43" s="22"/>
      <c r="M43" s="25">
        <v>44112</v>
      </c>
      <c r="N43" s="21"/>
      <c r="O43" s="22"/>
      <c r="P43" s="25">
        <v>44125</v>
      </c>
      <c r="Q43" s="26">
        <v>44125</v>
      </c>
    </row>
    <row r="44" spans="2:17" s="9" customFormat="1" ht="19.7" customHeight="1">
      <c r="B44" s="21">
        <v>14</v>
      </c>
      <c r="C44" s="21" t="s">
        <v>531</v>
      </c>
      <c r="D44" s="21" t="s">
        <v>531</v>
      </c>
      <c r="E44" s="75" t="s">
        <v>9461</v>
      </c>
      <c r="F44" s="22">
        <v>1</v>
      </c>
      <c r="G44" s="266">
        <v>1790</v>
      </c>
      <c r="H44" s="266">
        <f t="shared" si="0"/>
        <v>1790</v>
      </c>
      <c r="I44" s="167"/>
      <c r="J44" s="31" t="s">
        <v>9462</v>
      </c>
      <c r="K44" s="30" t="s">
        <v>9445</v>
      </c>
      <c r="L44" s="22"/>
      <c r="M44" s="25">
        <v>44112</v>
      </c>
      <c r="N44" s="21"/>
      <c r="O44" s="22"/>
      <c r="P44" s="25">
        <v>44125</v>
      </c>
      <c r="Q44" s="26">
        <v>44125</v>
      </c>
    </row>
    <row r="45" spans="2:17" s="9" customFormat="1" ht="19.7" customHeight="1">
      <c r="B45" s="21">
        <v>14</v>
      </c>
      <c r="C45" s="21" t="s">
        <v>531</v>
      </c>
      <c r="D45" s="21" t="s">
        <v>531</v>
      </c>
      <c r="E45" s="75" t="s">
        <v>9463</v>
      </c>
      <c r="F45" s="22">
        <v>1</v>
      </c>
      <c r="G45" s="266">
        <v>1610</v>
      </c>
      <c r="H45" s="266">
        <f t="shared" si="0"/>
        <v>1610</v>
      </c>
      <c r="I45" s="167"/>
      <c r="J45" s="31" t="s">
        <v>9464</v>
      </c>
      <c r="K45" s="30" t="s">
        <v>9445</v>
      </c>
      <c r="L45" s="22"/>
      <c r="M45" s="25">
        <v>44112</v>
      </c>
      <c r="N45" s="21"/>
      <c r="O45" s="22"/>
      <c r="P45" s="25">
        <v>44125</v>
      </c>
      <c r="Q45" s="26">
        <v>44125</v>
      </c>
    </row>
    <row r="46" spans="2:17" s="9" customFormat="1" ht="19.7" customHeight="1">
      <c r="B46" s="21">
        <v>13</v>
      </c>
      <c r="C46" s="21" t="s">
        <v>531</v>
      </c>
      <c r="D46" s="21" t="s">
        <v>531</v>
      </c>
      <c r="E46" s="75" t="s">
        <v>9465</v>
      </c>
      <c r="F46" s="22">
        <v>1</v>
      </c>
      <c r="G46" s="266">
        <v>2220</v>
      </c>
      <c r="H46" s="266">
        <f t="shared" si="0"/>
        <v>2220</v>
      </c>
      <c r="I46" s="167"/>
      <c r="J46" s="31" t="s">
        <v>9466</v>
      </c>
      <c r="K46" s="30" t="s">
        <v>9445</v>
      </c>
      <c r="L46" s="22"/>
      <c r="M46" s="25">
        <v>44112</v>
      </c>
      <c r="N46" s="21"/>
      <c r="O46" s="22"/>
      <c r="P46" s="25">
        <v>44125</v>
      </c>
      <c r="Q46" s="26">
        <v>44125</v>
      </c>
    </row>
    <row r="47" spans="2:17" s="9" customFormat="1" ht="19.7" customHeight="1">
      <c r="B47" s="21">
        <v>13</v>
      </c>
      <c r="C47" s="21" t="s">
        <v>531</v>
      </c>
      <c r="D47" s="21" t="s">
        <v>531</v>
      </c>
      <c r="E47" s="75" t="s">
        <v>9467</v>
      </c>
      <c r="F47" s="22">
        <v>1</v>
      </c>
      <c r="G47" s="266">
        <v>1800</v>
      </c>
      <c r="H47" s="266">
        <f t="shared" si="0"/>
        <v>1800</v>
      </c>
      <c r="I47" s="167"/>
      <c r="J47" s="31" t="s">
        <v>9468</v>
      </c>
      <c r="K47" s="30" t="s">
        <v>9445</v>
      </c>
      <c r="L47" s="22"/>
      <c r="M47" s="25">
        <v>44112</v>
      </c>
      <c r="N47" s="21"/>
      <c r="O47" s="22"/>
      <c r="P47" s="25">
        <v>44125</v>
      </c>
      <c r="Q47" s="26">
        <v>44125</v>
      </c>
    </row>
    <row r="48" spans="2:17" s="9" customFormat="1" ht="19.7" customHeight="1">
      <c r="B48" s="21"/>
      <c r="C48" s="21"/>
      <c r="D48" s="21"/>
      <c r="E48" s="75"/>
      <c r="F48" s="22"/>
      <c r="G48" s="266">
        <v>0</v>
      </c>
      <c r="H48" s="266">
        <f t="shared" si="0"/>
        <v>0</v>
      </c>
      <c r="I48" s="167"/>
      <c r="J48" s="31"/>
      <c r="K48" s="22"/>
      <c r="L48" s="22"/>
      <c r="M48" s="25"/>
      <c r="N48" s="21"/>
      <c r="O48" s="22"/>
      <c r="P48" s="25"/>
      <c r="Q48" s="26"/>
    </row>
    <row r="49" spans="2:17" s="9" customFormat="1" ht="19.7" customHeight="1">
      <c r="B49" s="21">
        <v>13</v>
      </c>
      <c r="C49" s="21" t="s">
        <v>531</v>
      </c>
      <c r="D49" s="21" t="s">
        <v>531</v>
      </c>
      <c r="E49" s="75" t="s">
        <v>9469</v>
      </c>
      <c r="F49" s="22">
        <v>1</v>
      </c>
      <c r="G49" s="266">
        <v>1430</v>
      </c>
      <c r="H49" s="266">
        <f t="shared" si="0"/>
        <v>1430</v>
      </c>
      <c r="I49" s="167"/>
      <c r="J49" s="31" t="s">
        <v>3805</v>
      </c>
      <c r="K49" s="30" t="s">
        <v>9445</v>
      </c>
      <c r="L49" s="22"/>
      <c r="M49" s="25">
        <v>44112</v>
      </c>
      <c r="N49" s="21"/>
      <c r="O49" s="22"/>
      <c r="P49" s="25">
        <v>44125</v>
      </c>
      <c r="Q49" s="26">
        <v>44125</v>
      </c>
    </row>
    <row r="50" spans="2:17" s="9" customFormat="1" ht="19.7" customHeight="1">
      <c r="B50" s="21">
        <v>13</v>
      </c>
      <c r="C50" s="21" t="s">
        <v>531</v>
      </c>
      <c r="D50" s="21" t="s">
        <v>531</v>
      </c>
      <c r="E50" s="75" t="s">
        <v>4540</v>
      </c>
      <c r="F50" s="22">
        <v>10</v>
      </c>
      <c r="G50" s="266">
        <v>140</v>
      </c>
      <c r="H50" s="266">
        <f>F50*G50</f>
        <v>1400</v>
      </c>
      <c r="I50" s="167"/>
      <c r="J50" s="31" t="s">
        <v>695</v>
      </c>
      <c r="K50" s="30" t="s">
        <v>9445</v>
      </c>
      <c r="L50" s="22"/>
      <c r="M50" s="25">
        <v>44112</v>
      </c>
      <c r="N50" s="21"/>
      <c r="O50" s="22"/>
      <c r="P50" s="25">
        <v>44125</v>
      </c>
      <c r="Q50" s="26">
        <v>44125</v>
      </c>
    </row>
    <row r="51" spans="2:17" s="9" customFormat="1" ht="19.7" customHeight="1">
      <c r="B51" s="21">
        <v>13</v>
      </c>
      <c r="C51" s="21" t="s">
        <v>531</v>
      </c>
      <c r="D51" s="21" t="s">
        <v>531</v>
      </c>
      <c r="E51" s="75" t="s">
        <v>9470</v>
      </c>
      <c r="F51" s="22">
        <v>1</v>
      </c>
      <c r="G51" s="266">
        <v>10629</v>
      </c>
      <c r="H51" s="266">
        <f t="shared" si="0"/>
        <v>10629</v>
      </c>
      <c r="I51" s="167"/>
      <c r="J51" s="31" t="s">
        <v>9471</v>
      </c>
      <c r="K51" s="30" t="s">
        <v>9445</v>
      </c>
      <c r="L51" s="22"/>
      <c r="M51" s="25">
        <v>44112</v>
      </c>
      <c r="N51" s="21"/>
      <c r="O51" s="22"/>
      <c r="P51" s="25">
        <v>44125</v>
      </c>
      <c r="Q51" s="26">
        <v>44125</v>
      </c>
    </row>
    <row r="52" spans="2:17" s="9" customFormat="1" ht="19.7" customHeight="1">
      <c r="B52" s="21">
        <v>13</v>
      </c>
      <c r="C52" s="21" t="s">
        <v>531</v>
      </c>
      <c r="D52" s="21" t="s">
        <v>531</v>
      </c>
      <c r="E52" s="75" t="s">
        <v>9472</v>
      </c>
      <c r="F52" s="22">
        <v>4</v>
      </c>
      <c r="G52" s="266">
        <v>1240</v>
      </c>
      <c r="H52" s="266">
        <f t="shared" si="0"/>
        <v>4960</v>
      </c>
      <c r="I52" s="167"/>
      <c r="J52" s="31" t="s">
        <v>9473</v>
      </c>
      <c r="K52" s="30" t="s">
        <v>9445</v>
      </c>
      <c r="L52" s="22"/>
      <c r="M52" s="25">
        <v>44112</v>
      </c>
      <c r="N52" s="21"/>
      <c r="O52" s="22"/>
      <c r="P52" s="25">
        <v>44125</v>
      </c>
      <c r="Q52" s="26">
        <v>44125</v>
      </c>
    </row>
    <row r="53" spans="2:17" s="9" customFormat="1" ht="19.7" customHeight="1">
      <c r="B53" s="21"/>
      <c r="C53" s="21"/>
      <c r="D53" s="21"/>
      <c r="E53" s="75"/>
      <c r="F53" s="22"/>
      <c r="G53" s="266">
        <v>0</v>
      </c>
      <c r="H53" s="266">
        <f t="shared" si="0"/>
        <v>0</v>
      </c>
      <c r="I53" s="167"/>
      <c r="J53" s="31"/>
      <c r="K53" s="22"/>
      <c r="L53" s="22"/>
      <c r="M53" s="25"/>
      <c r="N53" s="21"/>
      <c r="O53" s="22"/>
      <c r="P53" s="25"/>
      <c r="Q53" s="26"/>
    </row>
    <row r="54" spans="2:17" s="9" customFormat="1" ht="19.7" customHeight="1">
      <c r="B54" s="21">
        <v>12</v>
      </c>
      <c r="C54" s="21" t="s">
        <v>531</v>
      </c>
      <c r="D54" s="21" t="s">
        <v>531</v>
      </c>
      <c r="E54" s="75" t="s">
        <v>9474</v>
      </c>
      <c r="F54" s="22">
        <v>1</v>
      </c>
      <c r="G54" s="266">
        <v>1200</v>
      </c>
      <c r="H54" s="266">
        <f t="shared" si="0"/>
        <v>1200</v>
      </c>
      <c r="I54" s="167"/>
      <c r="J54" s="31" t="s">
        <v>9475</v>
      </c>
      <c r="K54" s="30" t="s">
        <v>9445</v>
      </c>
      <c r="L54" s="22"/>
      <c r="M54" s="25">
        <v>44112</v>
      </c>
      <c r="N54" s="21"/>
      <c r="O54" s="22"/>
      <c r="P54" s="25">
        <v>44125</v>
      </c>
      <c r="Q54" s="26">
        <v>44125</v>
      </c>
    </row>
    <row r="55" spans="2:17" s="9" customFormat="1" ht="19.7" customHeight="1">
      <c r="B55" s="21">
        <v>12</v>
      </c>
      <c r="C55" s="21" t="s">
        <v>531</v>
      </c>
      <c r="D55" s="21" t="s">
        <v>531</v>
      </c>
      <c r="E55" s="75" t="s">
        <v>9476</v>
      </c>
      <c r="F55" s="22">
        <v>1</v>
      </c>
      <c r="G55" s="266">
        <v>13875</v>
      </c>
      <c r="H55" s="266">
        <f t="shared" si="0"/>
        <v>13875</v>
      </c>
      <c r="I55" s="167"/>
      <c r="J55" s="31" t="s">
        <v>4817</v>
      </c>
      <c r="K55" s="30" t="s">
        <v>9445</v>
      </c>
      <c r="L55" s="22"/>
      <c r="M55" s="25">
        <v>44112</v>
      </c>
      <c r="N55" s="21"/>
      <c r="O55" s="22"/>
      <c r="P55" s="25">
        <v>44125</v>
      </c>
      <c r="Q55" s="26">
        <v>44125</v>
      </c>
    </row>
    <row r="56" spans="2:17" s="9" customFormat="1" ht="19.7" customHeight="1">
      <c r="B56" s="21">
        <v>12</v>
      </c>
      <c r="C56" s="21" t="s">
        <v>2269</v>
      </c>
      <c r="D56" s="21" t="s">
        <v>531</v>
      </c>
      <c r="E56" s="75" t="s">
        <v>7023</v>
      </c>
      <c r="F56" s="22">
        <v>2</v>
      </c>
      <c r="G56" s="266">
        <v>128</v>
      </c>
      <c r="H56" s="266">
        <f>F56*G56</f>
        <v>256</v>
      </c>
      <c r="I56" s="167"/>
      <c r="J56" s="31" t="s">
        <v>9477</v>
      </c>
      <c r="K56" s="30" t="s">
        <v>9445</v>
      </c>
      <c r="L56" s="22"/>
      <c r="M56" s="25">
        <v>44112</v>
      </c>
      <c r="N56" s="21"/>
      <c r="O56" s="22"/>
      <c r="P56" s="25">
        <v>44125</v>
      </c>
      <c r="Q56" s="26">
        <v>44125</v>
      </c>
    </row>
    <row r="57" spans="2:17" s="9" customFormat="1" ht="19.7" customHeight="1">
      <c r="B57" s="21">
        <v>12</v>
      </c>
      <c r="C57" s="21" t="s">
        <v>531</v>
      </c>
      <c r="D57" s="21" t="s">
        <v>531</v>
      </c>
      <c r="E57" s="75" t="s">
        <v>9478</v>
      </c>
      <c r="F57" s="22">
        <v>1</v>
      </c>
      <c r="G57" s="266">
        <v>7238</v>
      </c>
      <c r="H57" s="266">
        <f t="shared" si="0"/>
        <v>7238</v>
      </c>
      <c r="I57" s="167"/>
      <c r="J57" s="31" t="s">
        <v>9479</v>
      </c>
      <c r="K57" s="30" t="s">
        <v>9445</v>
      </c>
      <c r="L57" s="22"/>
      <c r="M57" s="25">
        <v>44112</v>
      </c>
      <c r="N57" s="21"/>
      <c r="O57" s="22"/>
      <c r="P57" s="25">
        <v>44125</v>
      </c>
      <c r="Q57" s="26">
        <v>44125</v>
      </c>
    </row>
    <row r="58" spans="2:17" s="9" customFormat="1" ht="19.7" customHeight="1">
      <c r="B58" s="21">
        <v>12</v>
      </c>
      <c r="C58" s="21" t="s">
        <v>531</v>
      </c>
      <c r="D58" s="21" t="s">
        <v>531</v>
      </c>
      <c r="E58" s="75" t="s">
        <v>9480</v>
      </c>
      <c r="F58" s="22">
        <v>1</v>
      </c>
      <c r="G58" s="266">
        <v>4886</v>
      </c>
      <c r="H58" s="266">
        <f t="shared" si="0"/>
        <v>4886</v>
      </c>
      <c r="I58" s="167"/>
      <c r="J58" s="31" t="s">
        <v>9481</v>
      </c>
      <c r="K58" s="30" t="s">
        <v>9445</v>
      </c>
      <c r="L58" s="22"/>
      <c r="M58" s="25">
        <v>44112</v>
      </c>
      <c r="N58" s="21"/>
      <c r="O58" s="22"/>
      <c r="P58" s="25">
        <v>44125</v>
      </c>
      <c r="Q58" s="26">
        <v>44125</v>
      </c>
    </row>
    <row r="59" spans="2:17" s="9" customFormat="1" ht="19.7" customHeight="1">
      <c r="B59" s="21">
        <v>12</v>
      </c>
      <c r="C59" s="21" t="s">
        <v>531</v>
      </c>
      <c r="D59" s="21" t="s">
        <v>531</v>
      </c>
      <c r="E59" s="75" t="s">
        <v>9482</v>
      </c>
      <c r="F59" s="22">
        <v>1</v>
      </c>
      <c r="G59" s="266">
        <v>4716</v>
      </c>
      <c r="H59" s="266">
        <f t="shared" si="0"/>
        <v>4716</v>
      </c>
      <c r="I59" s="167"/>
      <c r="J59" s="31" t="s">
        <v>9483</v>
      </c>
      <c r="K59" s="30" t="s">
        <v>9445</v>
      </c>
      <c r="L59" s="22"/>
      <c r="M59" s="25">
        <v>44112</v>
      </c>
      <c r="N59" s="21"/>
      <c r="O59" s="22"/>
      <c r="P59" s="25">
        <v>44125</v>
      </c>
      <c r="Q59" s="26">
        <v>44125</v>
      </c>
    </row>
    <row r="60" spans="2:17" s="9" customFormat="1" ht="19.7" customHeight="1">
      <c r="B60" s="21">
        <v>12</v>
      </c>
      <c r="C60" s="21" t="s">
        <v>531</v>
      </c>
      <c r="D60" s="21" t="s">
        <v>531</v>
      </c>
      <c r="E60" s="75" t="s">
        <v>9484</v>
      </c>
      <c r="F60" s="22">
        <v>1</v>
      </c>
      <c r="G60" s="266">
        <v>3212</v>
      </c>
      <c r="H60" s="266">
        <f t="shared" si="0"/>
        <v>3212</v>
      </c>
      <c r="I60" s="167"/>
      <c r="J60" s="31" t="s">
        <v>9485</v>
      </c>
      <c r="K60" s="30" t="s">
        <v>9445</v>
      </c>
      <c r="L60" s="22"/>
      <c r="M60" s="25">
        <v>44112</v>
      </c>
      <c r="N60" s="21"/>
      <c r="O60" s="22"/>
      <c r="P60" s="25">
        <v>44125</v>
      </c>
      <c r="Q60" s="26">
        <v>44125</v>
      </c>
    </row>
    <row r="61" spans="2:17" s="9" customFormat="1" ht="19.7" customHeight="1">
      <c r="B61" s="21"/>
      <c r="C61" s="21"/>
      <c r="D61" s="21"/>
      <c r="E61" s="75"/>
      <c r="F61" s="22"/>
      <c r="G61" s="266">
        <v>0</v>
      </c>
      <c r="H61" s="266">
        <f t="shared" si="0"/>
        <v>0</v>
      </c>
      <c r="I61" s="167"/>
      <c r="J61" s="31"/>
      <c r="K61" s="22"/>
      <c r="L61" s="22"/>
      <c r="M61" s="25"/>
      <c r="N61" s="21"/>
      <c r="O61" s="22"/>
      <c r="P61" s="25"/>
      <c r="Q61" s="26"/>
    </row>
    <row r="62" spans="2:17" s="9" customFormat="1" ht="19.7" customHeight="1">
      <c r="B62" s="21">
        <v>15</v>
      </c>
      <c r="C62" s="21" t="s">
        <v>531</v>
      </c>
      <c r="D62" s="21" t="s">
        <v>531</v>
      </c>
      <c r="E62" s="75" t="s">
        <v>9486</v>
      </c>
      <c r="F62" s="22">
        <v>4</v>
      </c>
      <c r="G62" s="266">
        <v>570</v>
      </c>
      <c r="H62" s="266">
        <f t="shared" si="0"/>
        <v>2280</v>
      </c>
      <c r="I62" s="167"/>
      <c r="J62" s="31" t="s">
        <v>1449</v>
      </c>
      <c r="K62" s="30" t="s">
        <v>9445</v>
      </c>
      <c r="L62" s="22"/>
      <c r="M62" s="25">
        <v>44112</v>
      </c>
      <c r="N62" s="21"/>
      <c r="O62" s="22"/>
      <c r="P62" s="25">
        <v>44125</v>
      </c>
      <c r="Q62" s="1419">
        <v>44130</v>
      </c>
    </row>
    <row r="63" spans="2:17" s="9" customFormat="1" ht="19.7" customHeight="1">
      <c r="B63" s="21">
        <v>15</v>
      </c>
      <c r="C63" s="21" t="s">
        <v>531</v>
      </c>
      <c r="D63" s="21" t="s">
        <v>531</v>
      </c>
      <c r="E63" s="75" t="s">
        <v>9487</v>
      </c>
      <c r="F63" s="22">
        <v>4</v>
      </c>
      <c r="G63" s="266">
        <v>530</v>
      </c>
      <c r="H63" s="266">
        <f t="shared" si="0"/>
        <v>2120</v>
      </c>
      <c r="I63" s="167"/>
      <c r="J63" s="31" t="s">
        <v>1449</v>
      </c>
      <c r="K63" s="30" t="s">
        <v>9445</v>
      </c>
      <c r="L63" s="22"/>
      <c r="M63" s="25">
        <v>44112</v>
      </c>
      <c r="N63" s="21"/>
      <c r="O63" s="22"/>
      <c r="P63" s="25">
        <v>44125</v>
      </c>
      <c r="Q63" s="26">
        <v>44125</v>
      </c>
    </row>
    <row r="64" spans="2:17" s="9" customFormat="1" ht="19.7" customHeight="1">
      <c r="B64" s="21">
        <v>15</v>
      </c>
      <c r="C64" s="21" t="s">
        <v>531</v>
      </c>
      <c r="D64" s="21" t="s">
        <v>531</v>
      </c>
      <c r="E64" s="75" t="s">
        <v>9488</v>
      </c>
      <c r="F64" s="22">
        <v>7</v>
      </c>
      <c r="G64" s="266">
        <v>360</v>
      </c>
      <c r="H64" s="266">
        <f t="shared" si="0"/>
        <v>2520</v>
      </c>
      <c r="I64" s="167"/>
      <c r="J64" s="31" t="s">
        <v>1449</v>
      </c>
      <c r="K64" s="30" t="s">
        <v>9445</v>
      </c>
      <c r="L64" s="22"/>
      <c r="M64" s="25">
        <v>44112</v>
      </c>
      <c r="N64" s="21"/>
      <c r="O64" s="22"/>
      <c r="P64" s="25">
        <v>44125</v>
      </c>
      <c r="Q64" s="26">
        <v>44125</v>
      </c>
    </row>
    <row r="65" spans="2:17" s="9" customFormat="1" ht="19.7" customHeight="1">
      <c r="B65" s="21">
        <v>15</v>
      </c>
      <c r="C65" s="21" t="s">
        <v>531</v>
      </c>
      <c r="D65" s="21" t="s">
        <v>531</v>
      </c>
      <c r="E65" s="75" t="s">
        <v>9489</v>
      </c>
      <c r="F65" s="22">
        <v>2</v>
      </c>
      <c r="G65" s="266">
        <v>860</v>
      </c>
      <c r="H65" s="266">
        <f>F65*G65</f>
        <v>1720</v>
      </c>
      <c r="I65" s="167"/>
      <c r="J65" s="31" t="s">
        <v>1449</v>
      </c>
      <c r="K65" s="30" t="s">
        <v>9445</v>
      </c>
      <c r="L65" s="22"/>
      <c r="M65" s="25">
        <v>44112</v>
      </c>
      <c r="N65" s="21"/>
      <c r="O65" s="22"/>
      <c r="P65" s="25">
        <v>44125</v>
      </c>
      <c r="Q65" s="26">
        <v>44125</v>
      </c>
    </row>
    <row r="66" spans="2:17" s="9" customFormat="1" ht="19.7" customHeight="1">
      <c r="B66" s="21">
        <v>15</v>
      </c>
      <c r="C66" s="21" t="s">
        <v>531</v>
      </c>
      <c r="D66" s="21" t="s">
        <v>531</v>
      </c>
      <c r="E66" s="75" t="s">
        <v>9490</v>
      </c>
      <c r="F66" s="22">
        <v>1</v>
      </c>
      <c r="G66" s="266">
        <v>250</v>
      </c>
      <c r="H66" s="266">
        <f t="shared" si="0"/>
        <v>250</v>
      </c>
      <c r="I66" s="167"/>
      <c r="J66" s="31" t="s">
        <v>1449</v>
      </c>
      <c r="K66" s="30" t="s">
        <v>9445</v>
      </c>
      <c r="L66" s="22"/>
      <c r="M66" s="25">
        <v>44112</v>
      </c>
      <c r="N66" s="21"/>
      <c r="O66" s="22"/>
      <c r="P66" s="25">
        <v>44125</v>
      </c>
      <c r="Q66" s="26">
        <v>44125</v>
      </c>
    </row>
    <row r="67" spans="2:17" s="9" customFormat="1" ht="19.7" customHeight="1">
      <c r="B67" s="21">
        <v>15</v>
      </c>
      <c r="C67" s="21" t="s">
        <v>531</v>
      </c>
      <c r="D67" s="21" t="s">
        <v>531</v>
      </c>
      <c r="E67" s="75" t="s">
        <v>2101</v>
      </c>
      <c r="F67" s="22">
        <v>2</v>
      </c>
      <c r="G67" s="266">
        <v>370</v>
      </c>
      <c r="H67" s="266">
        <f t="shared" si="0"/>
        <v>740</v>
      </c>
      <c r="I67" s="167"/>
      <c r="J67" s="31" t="s">
        <v>1449</v>
      </c>
      <c r="K67" s="30" t="s">
        <v>9445</v>
      </c>
      <c r="L67" s="22"/>
      <c r="M67" s="25">
        <v>44112</v>
      </c>
      <c r="N67" s="21"/>
      <c r="O67" s="22"/>
      <c r="P67" s="25">
        <v>44125</v>
      </c>
      <c r="Q67" s="26">
        <v>44125</v>
      </c>
    </row>
    <row r="68" spans="2:17" s="9" customFormat="1" ht="19.7" customHeight="1">
      <c r="B68" s="21">
        <v>15</v>
      </c>
      <c r="C68" s="21" t="s">
        <v>531</v>
      </c>
      <c r="D68" s="21" t="s">
        <v>531</v>
      </c>
      <c r="E68" s="75" t="s">
        <v>9491</v>
      </c>
      <c r="F68" s="22">
        <v>4</v>
      </c>
      <c r="G68" s="266">
        <v>360</v>
      </c>
      <c r="H68" s="266">
        <f t="shared" si="0"/>
        <v>1440</v>
      </c>
      <c r="I68" s="167"/>
      <c r="J68" s="31" t="s">
        <v>9492</v>
      </c>
      <c r="K68" s="30" t="s">
        <v>9445</v>
      </c>
      <c r="L68" s="22"/>
      <c r="M68" s="25">
        <v>44112</v>
      </c>
      <c r="N68" s="21"/>
      <c r="O68" s="22"/>
      <c r="P68" s="25">
        <v>44125</v>
      </c>
      <c r="Q68" s="26">
        <v>44125</v>
      </c>
    </row>
    <row r="69" spans="2:17" s="9" customFormat="1" ht="19.7" customHeight="1">
      <c r="B69" s="21">
        <v>15</v>
      </c>
      <c r="C69" s="21" t="s">
        <v>531</v>
      </c>
      <c r="D69" s="21" t="s">
        <v>531</v>
      </c>
      <c r="E69" s="75" t="s">
        <v>4192</v>
      </c>
      <c r="F69" s="22">
        <v>50</v>
      </c>
      <c r="G69" s="266">
        <v>88</v>
      </c>
      <c r="H69" s="266">
        <f t="shared" si="0"/>
        <v>4400</v>
      </c>
      <c r="I69" s="167"/>
      <c r="J69" s="31" t="s">
        <v>9493</v>
      </c>
      <c r="K69" s="30" t="s">
        <v>9445</v>
      </c>
      <c r="L69" s="22"/>
      <c r="M69" s="25">
        <v>44112</v>
      </c>
      <c r="N69" s="21"/>
      <c r="O69" s="22"/>
      <c r="P69" s="25">
        <v>44125</v>
      </c>
      <c r="Q69" s="26">
        <v>44125</v>
      </c>
    </row>
    <row r="70" spans="2:17" s="9" customFormat="1" ht="19.7" customHeight="1">
      <c r="B70" s="21">
        <v>15</v>
      </c>
      <c r="C70" s="21" t="s">
        <v>531</v>
      </c>
      <c r="D70" s="21" t="s">
        <v>531</v>
      </c>
      <c r="E70" s="75" t="s">
        <v>9494</v>
      </c>
      <c r="F70" s="22">
        <v>8</v>
      </c>
      <c r="G70" s="266">
        <v>259</v>
      </c>
      <c r="H70" s="266">
        <f>F70*G70</f>
        <v>2072</v>
      </c>
      <c r="I70" s="167"/>
      <c r="J70" s="31" t="s">
        <v>9495</v>
      </c>
      <c r="K70" s="30" t="s">
        <v>9445</v>
      </c>
      <c r="L70" s="22"/>
      <c r="M70" s="25">
        <v>44112</v>
      </c>
      <c r="N70" s="21"/>
      <c r="O70" s="22"/>
      <c r="P70" s="25">
        <v>44125</v>
      </c>
      <c r="Q70" s="26">
        <v>44125</v>
      </c>
    </row>
    <row r="71" spans="2:17" s="9" customFormat="1" ht="19.7" customHeight="1">
      <c r="B71" s="21">
        <v>15</v>
      </c>
      <c r="C71" s="21" t="s">
        <v>531</v>
      </c>
      <c r="D71" s="21" t="s">
        <v>531</v>
      </c>
      <c r="E71" s="75" t="s">
        <v>2128</v>
      </c>
      <c r="F71" s="22">
        <v>30</v>
      </c>
      <c r="G71" s="266">
        <v>93</v>
      </c>
      <c r="H71" s="266">
        <f t="shared" si="0"/>
        <v>2790</v>
      </c>
      <c r="I71" s="167"/>
      <c r="J71" s="31" t="s">
        <v>9496</v>
      </c>
      <c r="K71" s="30" t="s">
        <v>9445</v>
      </c>
      <c r="L71" s="22"/>
      <c r="M71" s="25">
        <v>44112</v>
      </c>
      <c r="N71" s="21"/>
      <c r="O71" s="22"/>
      <c r="P71" s="25">
        <v>44125</v>
      </c>
      <c r="Q71" s="26">
        <v>44125</v>
      </c>
    </row>
    <row r="72" spans="2:17" s="9" customFormat="1" ht="19.7" customHeight="1">
      <c r="B72" s="21">
        <v>15</v>
      </c>
      <c r="C72" s="21" t="s">
        <v>531</v>
      </c>
      <c r="D72" s="21" t="s">
        <v>531</v>
      </c>
      <c r="E72" s="75" t="s">
        <v>6966</v>
      </c>
      <c r="F72" s="22">
        <v>8</v>
      </c>
      <c r="G72" s="266">
        <v>660</v>
      </c>
      <c r="H72" s="266">
        <f t="shared" si="0"/>
        <v>5280</v>
      </c>
      <c r="I72" s="167"/>
      <c r="J72" s="31" t="s">
        <v>1824</v>
      </c>
      <c r="K72" s="30" t="s">
        <v>9445</v>
      </c>
      <c r="L72" s="22"/>
      <c r="M72" s="25">
        <v>44112</v>
      </c>
      <c r="N72" s="21"/>
      <c r="O72" s="22"/>
      <c r="P72" s="25">
        <v>44125</v>
      </c>
      <c r="Q72" s="26">
        <v>44125</v>
      </c>
    </row>
    <row r="73" spans="2:17" s="9" customFormat="1" ht="19.7" customHeight="1">
      <c r="B73" s="21">
        <v>15</v>
      </c>
      <c r="C73" s="21" t="s">
        <v>531</v>
      </c>
      <c r="D73" s="21" t="s">
        <v>531</v>
      </c>
      <c r="E73" s="75" t="s">
        <v>4196</v>
      </c>
      <c r="F73" s="22">
        <v>12</v>
      </c>
      <c r="G73" s="266">
        <v>230</v>
      </c>
      <c r="H73" s="266">
        <f t="shared" ref="H73:H114" si="1">F73*G73</f>
        <v>2760</v>
      </c>
      <c r="I73" s="167"/>
      <c r="J73" s="31" t="s">
        <v>1451</v>
      </c>
      <c r="K73" s="30" t="s">
        <v>9445</v>
      </c>
      <c r="L73" s="22"/>
      <c r="M73" s="25">
        <v>44112</v>
      </c>
      <c r="N73" s="21"/>
      <c r="O73" s="22"/>
      <c r="P73" s="25">
        <v>44125</v>
      </c>
      <c r="Q73" s="26">
        <v>44125</v>
      </c>
    </row>
    <row r="74" spans="2:17" s="9" customFormat="1" ht="19.7" customHeight="1">
      <c r="B74" s="21">
        <v>15</v>
      </c>
      <c r="C74" s="21" t="s">
        <v>531</v>
      </c>
      <c r="D74" s="21" t="s">
        <v>531</v>
      </c>
      <c r="E74" s="75" t="s">
        <v>4205</v>
      </c>
      <c r="F74" s="22">
        <v>1</v>
      </c>
      <c r="G74" s="266">
        <v>7410</v>
      </c>
      <c r="H74" s="266">
        <f>F74*G74</f>
        <v>7410</v>
      </c>
      <c r="I74" s="167"/>
      <c r="J74" s="31" t="s">
        <v>4413</v>
      </c>
      <c r="K74" s="30" t="s">
        <v>9445</v>
      </c>
      <c r="L74" s="22"/>
      <c r="M74" s="25">
        <v>44112</v>
      </c>
      <c r="N74" s="21"/>
      <c r="O74" s="22"/>
      <c r="P74" s="25">
        <v>44125</v>
      </c>
      <c r="Q74" s="26">
        <v>44125</v>
      </c>
    </row>
    <row r="75" spans="2:17" s="9" customFormat="1" ht="19.7" customHeight="1">
      <c r="B75" s="21">
        <v>15</v>
      </c>
      <c r="C75" s="21" t="s">
        <v>531</v>
      </c>
      <c r="D75" s="21" t="s">
        <v>531</v>
      </c>
      <c r="E75" s="75" t="s">
        <v>4420</v>
      </c>
      <c r="F75" s="22">
        <v>1</v>
      </c>
      <c r="G75" s="266">
        <v>2300</v>
      </c>
      <c r="H75" s="266">
        <f>F75*G75</f>
        <v>2300</v>
      </c>
      <c r="I75" s="167"/>
      <c r="J75" s="31" t="s">
        <v>4421</v>
      </c>
      <c r="K75" s="30" t="s">
        <v>9445</v>
      </c>
      <c r="L75" s="22"/>
      <c r="M75" s="25">
        <v>44112</v>
      </c>
      <c r="N75" s="21"/>
      <c r="O75" s="22"/>
      <c r="P75" s="25">
        <v>44125</v>
      </c>
      <c r="Q75" s="26">
        <v>44125</v>
      </c>
    </row>
    <row r="76" spans="2:17" s="9" customFormat="1" ht="19.7" customHeight="1">
      <c r="B76" s="21">
        <v>15</v>
      </c>
      <c r="C76" s="21" t="s">
        <v>2707</v>
      </c>
      <c r="D76" s="21" t="s">
        <v>531</v>
      </c>
      <c r="E76" s="75" t="s">
        <v>1518</v>
      </c>
      <c r="F76" s="22">
        <v>4</v>
      </c>
      <c r="G76" s="266">
        <v>154</v>
      </c>
      <c r="H76" s="266">
        <f t="shared" si="1"/>
        <v>616</v>
      </c>
      <c r="I76" s="167"/>
      <c r="J76" s="31" t="s">
        <v>9497</v>
      </c>
      <c r="K76" s="30" t="s">
        <v>9445</v>
      </c>
      <c r="L76" s="22"/>
      <c r="M76" s="25">
        <v>44112</v>
      </c>
      <c r="N76" s="21"/>
      <c r="O76" s="22"/>
      <c r="P76" s="25">
        <v>44125</v>
      </c>
      <c r="Q76" s="26">
        <v>44125</v>
      </c>
    </row>
    <row r="77" spans="2:17" s="9" customFormat="1" ht="19.7" customHeight="1">
      <c r="B77" s="21">
        <v>15</v>
      </c>
      <c r="C77" s="21" t="s">
        <v>531</v>
      </c>
      <c r="D77" s="21" t="s">
        <v>531</v>
      </c>
      <c r="E77" s="75" t="s">
        <v>9498</v>
      </c>
      <c r="F77" s="22">
        <v>1</v>
      </c>
      <c r="G77" s="266">
        <v>7150</v>
      </c>
      <c r="H77" s="266">
        <f t="shared" si="1"/>
        <v>7150</v>
      </c>
      <c r="I77" s="167"/>
      <c r="J77" s="31" t="s">
        <v>6841</v>
      </c>
      <c r="K77" s="30" t="s">
        <v>9445</v>
      </c>
      <c r="L77" s="22"/>
      <c r="M77" s="25">
        <v>44112</v>
      </c>
      <c r="N77" s="21"/>
      <c r="O77" s="22"/>
      <c r="P77" s="25">
        <v>44125</v>
      </c>
      <c r="Q77" s="26">
        <v>44125</v>
      </c>
    </row>
    <row r="78" spans="2:17" s="9" customFormat="1" ht="19.7" customHeight="1">
      <c r="B78" s="21">
        <v>15</v>
      </c>
      <c r="C78" s="21" t="s">
        <v>1458</v>
      </c>
      <c r="D78" s="21" t="s">
        <v>531</v>
      </c>
      <c r="E78" s="75" t="s">
        <v>9499</v>
      </c>
      <c r="F78" s="22">
        <v>14</v>
      </c>
      <c r="G78" s="266">
        <v>32</v>
      </c>
      <c r="H78" s="266">
        <f t="shared" si="1"/>
        <v>448</v>
      </c>
      <c r="I78" s="167"/>
      <c r="J78" s="31" t="s">
        <v>9500</v>
      </c>
      <c r="K78" s="30" t="s">
        <v>9445</v>
      </c>
      <c r="L78" s="22"/>
      <c r="M78" s="25">
        <v>44112</v>
      </c>
      <c r="N78" s="21"/>
      <c r="O78" s="22"/>
      <c r="P78" s="25">
        <v>44125</v>
      </c>
      <c r="Q78" s="26">
        <v>44125</v>
      </c>
    </row>
    <row r="79" spans="2:17" s="9" customFormat="1" ht="19.7" customHeight="1">
      <c r="B79" s="21">
        <v>15</v>
      </c>
      <c r="C79" s="21" t="s">
        <v>531</v>
      </c>
      <c r="D79" s="21" t="s">
        <v>531</v>
      </c>
      <c r="E79" s="75" t="s">
        <v>6845</v>
      </c>
      <c r="F79" s="22">
        <v>4</v>
      </c>
      <c r="G79" s="266">
        <v>106</v>
      </c>
      <c r="H79" s="266">
        <f t="shared" si="1"/>
        <v>424</v>
      </c>
      <c r="I79" s="167"/>
      <c r="J79" s="31" t="s">
        <v>9501</v>
      </c>
      <c r="K79" s="30" t="s">
        <v>9445</v>
      </c>
      <c r="L79" s="22"/>
      <c r="M79" s="25">
        <v>44112</v>
      </c>
      <c r="N79" s="21"/>
      <c r="O79" s="22"/>
      <c r="P79" s="25">
        <v>44125</v>
      </c>
      <c r="Q79" s="26">
        <v>44125</v>
      </c>
    </row>
    <row r="80" spans="2:17" s="9" customFormat="1" ht="19.7" customHeight="1">
      <c r="B80" s="21">
        <v>15</v>
      </c>
      <c r="C80" s="21" t="s">
        <v>531</v>
      </c>
      <c r="D80" s="21" t="s">
        <v>531</v>
      </c>
      <c r="E80" s="75" t="s">
        <v>6843</v>
      </c>
      <c r="F80" s="22">
        <v>8</v>
      </c>
      <c r="G80" s="266">
        <v>99</v>
      </c>
      <c r="H80" s="266">
        <f t="shared" si="1"/>
        <v>792</v>
      </c>
      <c r="I80" s="167"/>
      <c r="J80" s="31" t="s">
        <v>9502</v>
      </c>
      <c r="K80" s="30" t="s">
        <v>9445</v>
      </c>
      <c r="L80" s="22"/>
      <c r="M80" s="25">
        <v>44112</v>
      </c>
      <c r="N80" s="21"/>
      <c r="O80" s="22"/>
      <c r="P80" s="25">
        <v>44125</v>
      </c>
      <c r="Q80" s="26">
        <v>44125</v>
      </c>
    </row>
    <row r="81" spans="2:17" s="9" customFormat="1" ht="19.7" customHeight="1">
      <c r="B81" s="21">
        <v>15</v>
      </c>
      <c r="C81" s="21" t="s">
        <v>4213</v>
      </c>
      <c r="D81" s="21" t="s">
        <v>531</v>
      </c>
      <c r="E81" s="75" t="s">
        <v>4214</v>
      </c>
      <c r="F81" s="22">
        <v>4</v>
      </c>
      <c r="G81" s="266">
        <v>230</v>
      </c>
      <c r="H81" s="266">
        <f t="shared" si="1"/>
        <v>920</v>
      </c>
      <c r="I81" s="167"/>
      <c r="J81" s="31" t="s">
        <v>4215</v>
      </c>
      <c r="K81" s="30" t="s">
        <v>9445</v>
      </c>
      <c r="L81" s="22"/>
      <c r="M81" s="25">
        <v>44112</v>
      </c>
      <c r="N81" s="21"/>
      <c r="O81" s="22"/>
      <c r="P81" s="25">
        <v>44125</v>
      </c>
      <c r="Q81" s="26">
        <v>44125</v>
      </c>
    </row>
    <row r="82" spans="2:17" s="9" customFormat="1" ht="19.7" customHeight="1">
      <c r="B82" s="21">
        <v>15</v>
      </c>
      <c r="C82" s="21" t="s">
        <v>531</v>
      </c>
      <c r="D82" s="21" t="s">
        <v>531</v>
      </c>
      <c r="E82" s="75" t="s">
        <v>6885</v>
      </c>
      <c r="F82" s="22">
        <v>10</v>
      </c>
      <c r="G82" s="266">
        <v>64</v>
      </c>
      <c r="H82" s="266">
        <f>F82*G82</f>
        <v>640</v>
      </c>
      <c r="I82" s="167"/>
      <c r="J82" s="31" t="s">
        <v>9503</v>
      </c>
      <c r="K82" s="30" t="s">
        <v>9445</v>
      </c>
      <c r="L82" s="22"/>
      <c r="M82" s="25">
        <v>44112</v>
      </c>
      <c r="N82" s="21"/>
      <c r="O82" s="22"/>
      <c r="P82" s="25">
        <v>44125</v>
      </c>
      <c r="Q82" s="26">
        <v>44125</v>
      </c>
    </row>
    <row r="83" spans="2:17" s="9" customFormat="1" ht="19.7" customHeight="1">
      <c r="B83" s="21">
        <v>15</v>
      </c>
      <c r="C83" s="21" t="s">
        <v>1458</v>
      </c>
      <c r="D83" s="21" t="s">
        <v>531</v>
      </c>
      <c r="E83" s="75" t="s">
        <v>9504</v>
      </c>
      <c r="F83" s="22">
        <v>4</v>
      </c>
      <c r="G83" s="266">
        <v>97</v>
      </c>
      <c r="H83" s="266">
        <f t="shared" si="1"/>
        <v>388</v>
      </c>
      <c r="I83" s="167"/>
      <c r="J83" s="31" t="s">
        <v>9505</v>
      </c>
      <c r="K83" s="30" t="s">
        <v>9445</v>
      </c>
      <c r="L83" s="22"/>
      <c r="M83" s="25">
        <v>44112</v>
      </c>
      <c r="N83" s="21"/>
      <c r="O83" s="22"/>
      <c r="P83" s="25">
        <v>44125</v>
      </c>
      <c r="Q83" s="26">
        <v>44125</v>
      </c>
    </row>
    <row r="84" spans="2:17" s="9" customFormat="1" ht="19.7" customHeight="1">
      <c r="B84" s="21">
        <v>15</v>
      </c>
      <c r="C84" s="21" t="s">
        <v>531</v>
      </c>
      <c r="D84" s="21" t="s">
        <v>531</v>
      </c>
      <c r="E84" s="75" t="s">
        <v>9506</v>
      </c>
      <c r="F84" s="22">
        <v>2</v>
      </c>
      <c r="G84" s="266">
        <v>800</v>
      </c>
      <c r="H84" s="266">
        <f t="shared" si="1"/>
        <v>1600</v>
      </c>
      <c r="I84" s="167"/>
      <c r="J84" s="31" t="s">
        <v>9507</v>
      </c>
      <c r="K84" s="30" t="s">
        <v>9445</v>
      </c>
      <c r="L84" s="22"/>
      <c r="M84" s="25">
        <v>44112</v>
      </c>
      <c r="N84" s="21"/>
      <c r="O84" s="22"/>
      <c r="P84" s="25">
        <v>44125</v>
      </c>
      <c r="Q84" s="26">
        <v>44125</v>
      </c>
    </row>
    <row r="85" spans="2:17" s="9" customFormat="1" ht="19.7" customHeight="1">
      <c r="B85" s="21">
        <v>15</v>
      </c>
      <c r="C85" s="21" t="s">
        <v>531</v>
      </c>
      <c r="D85" s="21" t="s">
        <v>531</v>
      </c>
      <c r="E85" s="75" t="s">
        <v>9508</v>
      </c>
      <c r="F85" s="22">
        <v>2</v>
      </c>
      <c r="G85" s="266">
        <v>4070</v>
      </c>
      <c r="H85" s="266">
        <f t="shared" si="1"/>
        <v>8140</v>
      </c>
      <c r="I85" s="167"/>
      <c r="J85" s="31" t="s">
        <v>9509</v>
      </c>
      <c r="K85" s="30" t="s">
        <v>9445</v>
      </c>
      <c r="L85" s="22"/>
      <c r="M85" s="25">
        <v>44112</v>
      </c>
      <c r="N85" s="21"/>
      <c r="O85" s="22"/>
      <c r="P85" s="25">
        <v>44125</v>
      </c>
      <c r="Q85" s="26">
        <v>44125</v>
      </c>
    </row>
    <row r="86" spans="2:17" s="9" customFormat="1" ht="19.7" customHeight="1">
      <c r="B86" s="21">
        <v>15</v>
      </c>
      <c r="C86" s="21" t="s">
        <v>531</v>
      </c>
      <c r="D86" s="21" t="s">
        <v>531</v>
      </c>
      <c r="E86" s="75" t="s">
        <v>9510</v>
      </c>
      <c r="F86" s="22">
        <v>1</v>
      </c>
      <c r="G86" s="266">
        <v>1490</v>
      </c>
      <c r="H86" s="266">
        <f t="shared" si="1"/>
        <v>1490</v>
      </c>
      <c r="I86" s="167"/>
      <c r="J86" s="31" t="s">
        <v>9511</v>
      </c>
      <c r="K86" s="30" t="s">
        <v>9445</v>
      </c>
      <c r="L86" s="22"/>
      <c r="M86" s="25">
        <v>44112</v>
      </c>
      <c r="N86" s="21"/>
      <c r="O86" s="22"/>
      <c r="P86" s="25">
        <v>44125</v>
      </c>
      <c r="Q86" s="26">
        <v>44125</v>
      </c>
    </row>
    <row r="87" spans="2:17" s="9" customFormat="1" ht="19.7" customHeight="1">
      <c r="B87" s="21">
        <v>15</v>
      </c>
      <c r="C87" s="21" t="s">
        <v>531</v>
      </c>
      <c r="D87" s="21" t="s">
        <v>531</v>
      </c>
      <c r="E87" s="75" t="s">
        <v>9512</v>
      </c>
      <c r="F87" s="22">
        <v>1</v>
      </c>
      <c r="G87" s="266">
        <v>860</v>
      </c>
      <c r="H87" s="266">
        <f>F87*G87</f>
        <v>860</v>
      </c>
      <c r="I87" s="167"/>
      <c r="J87" s="31" t="s">
        <v>9513</v>
      </c>
      <c r="K87" s="30" t="s">
        <v>9445</v>
      </c>
      <c r="L87" s="22"/>
      <c r="M87" s="25">
        <v>44112</v>
      </c>
      <c r="N87" s="21"/>
      <c r="O87" s="22"/>
      <c r="P87" s="25">
        <v>44125</v>
      </c>
      <c r="Q87" s="26">
        <v>44125</v>
      </c>
    </row>
    <row r="88" spans="2:17" s="9" customFormat="1" ht="19.7" customHeight="1">
      <c r="B88" s="21">
        <v>15</v>
      </c>
      <c r="C88" s="21" t="s">
        <v>1458</v>
      </c>
      <c r="D88" s="21" t="s">
        <v>531</v>
      </c>
      <c r="E88" s="75" t="s">
        <v>9514</v>
      </c>
      <c r="F88" s="22">
        <v>2</v>
      </c>
      <c r="G88" s="266">
        <v>181</v>
      </c>
      <c r="H88" s="266">
        <f>F88*G88</f>
        <v>362</v>
      </c>
      <c r="I88" s="167"/>
      <c r="J88" s="31" t="s">
        <v>9515</v>
      </c>
      <c r="K88" s="30" t="s">
        <v>9445</v>
      </c>
      <c r="L88" s="22"/>
      <c r="M88" s="25">
        <v>44112</v>
      </c>
      <c r="N88" s="21"/>
      <c r="O88" s="22"/>
      <c r="P88" s="25">
        <v>44125</v>
      </c>
      <c r="Q88" s="26">
        <v>44125</v>
      </c>
    </row>
    <row r="89" spans="2:17" s="9" customFormat="1" ht="19.7" customHeight="1">
      <c r="B89" s="21">
        <v>15</v>
      </c>
      <c r="C89" s="21" t="s">
        <v>531</v>
      </c>
      <c r="D89" s="21" t="s">
        <v>531</v>
      </c>
      <c r="E89" s="75" t="s">
        <v>9516</v>
      </c>
      <c r="F89" s="22">
        <v>1</v>
      </c>
      <c r="G89" s="266">
        <v>2880</v>
      </c>
      <c r="H89" s="266">
        <f t="shared" si="1"/>
        <v>2880</v>
      </c>
      <c r="I89" s="167"/>
      <c r="J89" s="31" t="s">
        <v>9517</v>
      </c>
      <c r="K89" s="30" t="s">
        <v>9445</v>
      </c>
      <c r="L89" s="22"/>
      <c r="M89" s="25">
        <v>44112</v>
      </c>
      <c r="N89" s="21"/>
      <c r="O89" s="22"/>
      <c r="P89" s="25">
        <v>44125</v>
      </c>
      <c r="Q89" s="26">
        <v>44125</v>
      </c>
    </row>
    <row r="90" spans="2:17" s="9" customFormat="1" ht="19.7" customHeight="1">
      <c r="B90" s="21">
        <v>15</v>
      </c>
      <c r="C90" s="21" t="s">
        <v>531</v>
      </c>
      <c r="D90" s="21" t="s">
        <v>531</v>
      </c>
      <c r="E90" s="75" t="s">
        <v>9518</v>
      </c>
      <c r="F90" s="22">
        <v>2</v>
      </c>
      <c r="G90" s="266">
        <v>1900</v>
      </c>
      <c r="H90" s="266">
        <f t="shared" si="1"/>
        <v>3800</v>
      </c>
      <c r="I90" s="167"/>
      <c r="J90" s="31" t="s">
        <v>9519</v>
      </c>
      <c r="K90" s="30" t="s">
        <v>9445</v>
      </c>
      <c r="L90" s="22"/>
      <c r="M90" s="25">
        <v>44112</v>
      </c>
      <c r="N90" s="21"/>
      <c r="O90" s="22"/>
      <c r="P90" s="25">
        <v>44125</v>
      </c>
      <c r="Q90" s="26">
        <v>44125</v>
      </c>
    </row>
    <row r="91" spans="2:17" s="9" customFormat="1" ht="19.7" customHeight="1">
      <c r="B91" s="21">
        <v>15</v>
      </c>
      <c r="C91" s="21" t="s">
        <v>531</v>
      </c>
      <c r="D91" s="21" t="s">
        <v>531</v>
      </c>
      <c r="E91" s="75" t="s">
        <v>9520</v>
      </c>
      <c r="F91" s="22">
        <v>1</v>
      </c>
      <c r="G91" s="266">
        <v>3250</v>
      </c>
      <c r="H91" s="266">
        <f t="shared" si="1"/>
        <v>3250</v>
      </c>
      <c r="I91" s="167"/>
      <c r="J91" s="31" t="s">
        <v>9521</v>
      </c>
      <c r="K91" s="30" t="s">
        <v>9445</v>
      </c>
      <c r="L91" s="22"/>
      <c r="M91" s="25">
        <v>44112</v>
      </c>
      <c r="N91" s="21"/>
      <c r="O91" s="22"/>
      <c r="P91" s="25">
        <v>44125</v>
      </c>
      <c r="Q91" s="26">
        <v>44125</v>
      </c>
    </row>
    <row r="92" spans="2:17" s="9" customFormat="1" ht="19.7" customHeight="1">
      <c r="B92" s="21">
        <v>15</v>
      </c>
      <c r="C92" s="21" t="s">
        <v>531</v>
      </c>
      <c r="D92" s="21" t="s">
        <v>531</v>
      </c>
      <c r="E92" s="75" t="s">
        <v>9522</v>
      </c>
      <c r="F92" s="22">
        <v>1</v>
      </c>
      <c r="G92" s="266">
        <v>3830</v>
      </c>
      <c r="H92" s="266">
        <f t="shared" si="1"/>
        <v>3830</v>
      </c>
      <c r="I92" s="167"/>
      <c r="J92" s="31" t="s">
        <v>9523</v>
      </c>
      <c r="K92" s="30" t="s">
        <v>9445</v>
      </c>
      <c r="L92" s="22"/>
      <c r="M92" s="25">
        <v>44112</v>
      </c>
      <c r="N92" s="21"/>
      <c r="O92" s="22"/>
      <c r="P92" s="25">
        <v>44125</v>
      </c>
      <c r="Q92" s="26">
        <v>44125</v>
      </c>
    </row>
    <row r="93" spans="2:17" s="9" customFormat="1" ht="19.7" customHeight="1">
      <c r="B93" s="21">
        <v>15</v>
      </c>
      <c r="C93" s="21" t="s">
        <v>531</v>
      </c>
      <c r="D93" s="21" t="s">
        <v>531</v>
      </c>
      <c r="E93" s="75" t="s">
        <v>9524</v>
      </c>
      <c r="F93" s="22">
        <v>1</v>
      </c>
      <c r="G93" s="266">
        <v>3390</v>
      </c>
      <c r="H93" s="266">
        <f t="shared" si="1"/>
        <v>3390</v>
      </c>
      <c r="I93" s="167"/>
      <c r="J93" s="31" t="s">
        <v>9525</v>
      </c>
      <c r="K93" s="30" t="s">
        <v>9445</v>
      </c>
      <c r="L93" s="22"/>
      <c r="M93" s="25">
        <v>44112</v>
      </c>
      <c r="N93" s="21"/>
      <c r="O93" s="22"/>
      <c r="P93" s="25">
        <v>44125</v>
      </c>
      <c r="Q93" s="26">
        <v>44125</v>
      </c>
    </row>
    <row r="94" spans="2:17" s="9" customFormat="1" ht="19.7" customHeight="1">
      <c r="B94" s="21">
        <v>15</v>
      </c>
      <c r="C94" s="21" t="s">
        <v>531</v>
      </c>
      <c r="D94" s="21" t="s">
        <v>531</v>
      </c>
      <c r="E94" s="75" t="s">
        <v>9526</v>
      </c>
      <c r="F94" s="22">
        <v>1</v>
      </c>
      <c r="G94" s="266">
        <v>4070</v>
      </c>
      <c r="H94" s="266">
        <f>F94*G94</f>
        <v>4070</v>
      </c>
      <c r="I94" s="167"/>
      <c r="J94" s="31" t="s">
        <v>9527</v>
      </c>
      <c r="K94" s="30" t="s">
        <v>9445</v>
      </c>
      <c r="L94" s="22"/>
      <c r="M94" s="25">
        <v>44112</v>
      </c>
      <c r="N94" s="21"/>
      <c r="O94" s="22"/>
      <c r="P94" s="25">
        <v>44125</v>
      </c>
      <c r="Q94" s="26">
        <v>44125</v>
      </c>
    </row>
    <row r="95" spans="2:17" s="9" customFormat="1" ht="19.7" customHeight="1">
      <c r="B95" s="21">
        <v>15</v>
      </c>
      <c r="C95" s="21" t="s">
        <v>531</v>
      </c>
      <c r="D95" s="21" t="s">
        <v>531</v>
      </c>
      <c r="E95" s="75" t="s">
        <v>9528</v>
      </c>
      <c r="F95" s="22">
        <v>2</v>
      </c>
      <c r="G95" s="266">
        <v>1480</v>
      </c>
      <c r="H95" s="266">
        <f t="shared" si="1"/>
        <v>2960</v>
      </c>
      <c r="I95" s="167"/>
      <c r="J95" s="31" t="s">
        <v>9529</v>
      </c>
      <c r="K95" s="30" t="s">
        <v>9445</v>
      </c>
      <c r="L95" s="22"/>
      <c r="M95" s="25">
        <v>44112</v>
      </c>
      <c r="N95" s="21"/>
      <c r="O95" s="22"/>
      <c r="P95" s="25">
        <v>44125</v>
      </c>
      <c r="Q95" s="26">
        <v>44125</v>
      </c>
    </row>
    <row r="96" spans="2:17" s="9" customFormat="1" ht="19.7" customHeight="1">
      <c r="B96" s="21">
        <v>15</v>
      </c>
      <c r="C96" s="21" t="s">
        <v>531</v>
      </c>
      <c r="D96" s="21" t="s">
        <v>531</v>
      </c>
      <c r="E96" s="75" t="s">
        <v>9530</v>
      </c>
      <c r="F96" s="22">
        <v>2</v>
      </c>
      <c r="G96" s="266">
        <v>1480</v>
      </c>
      <c r="H96" s="266">
        <f t="shared" si="1"/>
        <v>2960</v>
      </c>
      <c r="I96" s="167"/>
      <c r="J96" s="31" t="s">
        <v>9531</v>
      </c>
      <c r="K96" s="30" t="s">
        <v>9445</v>
      </c>
      <c r="L96" s="22"/>
      <c r="M96" s="25">
        <v>44112</v>
      </c>
      <c r="N96" s="21"/>
      <c r="O96" s="22"/>
      <c r="P96" s="25">
        <v>44125</v>
      </c>
      <c r="Q96" s="26">
        <v>44125</v>
      </c>
    </row>
    <row r="97" spans="2:17" s="9" customFormat="1" ht="19.7" customHeight="1">
      <c r="B97" s="21">
        <v>15</v>
      </c>
      <c r="C97" s="21"/>
      <c r="D97" s="21"/>
      <c r="E97" s="75"/>
      <c r="F97" s="22"/>
      <c r="G97" s="266">
        <v>0</v>
      </c>
      <c r="H97" s="266">
        <f t="shared" si="1"/>
        <v>0</v>
      </c>
      <c r="I97" s="167"/>
      <c r="J97" s="31"/>
      <c r="K97" s="22"/>
      <c r="L97" s="22"/>
      <c r="M97" s="25"/>
      <c r="N97" s="21"/>
      <c r="O97" s="22"/>
      <c r="P97" s="25"/>
      <c r="Q97" s="26"/>
    </row>
    <row r="98" spans="2:17" s="9" customFormat="1" ht="19.7" customHeight="1">
      <c r="B98" s="21">
        <v>15</v>
      </c>
      <c r="C98" s="21" t="s">
        <v>531</v>
      </c>
      <c r="D98" s="21" t="s">
        <v>531</v>
      </c>
      <c r="E98" s="75" t="s">
        <v>6946</v>
      </c>
      <c r="F98" s="22">
        <v>4</v>
      </c>
      <c r="G98" s="266">
        <v>420</v>
      </c>
      <c r="H98" s="266">
        <f t="shared" si="1"/>
        <v>1680</v>
      </c>
      <c r="I98" s="167"/>
      <c r="J98" s="31" t="s">
        <v>9532</v>
      </c>
      <c r="K98" s="30" t="s">
        <v>9445</v>
      </c>
      <c r="L98" s="22"/>
      <c r="M98" s="25">
        <v>44112</v>
      </c>
      <c r="N98" s="21"/>
      <c r="O98" s="22"/>
      <c r="P98" s="25">
        <v>44125</v>
      </c>
      <c r="Q98" s="26">
        <v>44125</v>
      </c>
    </row>
    <row r="99" spans="2:17" s="9" customFormat="1" ht="19.7" customHeight="1">
      <c r="B99" s="21">
        <v>15</v>
      </c>
      <c r="C99" s="21" t="s">
        <v>531</v>
      </c>
      <c r="D99" s="21" t="s">
        <v>531</v>
      </c>
      <c r="E99" s="75" t="s">
        <v>9533</v>
      </c>
      <c r="F99" s="22">
        <v>4</v>
      </c>
      <c r="G99" s="266">
        <v>370</v>
      </c>
      <c r="H99" s="266">
        <f t="shared" si="1"/>
        <v>1480</v>
      </c>
      <c r="I99" s="167"/>
      <c r="J99" s="31" t="s">
        <v>9532</v>
      </c>
      <c r="K99" s="30" t="s">
        <v>9445</v>
      </c>
      <c r="L99" s="22"/>
      <c r="M99" s="25">
        <v>44112</v>
      </c>
      <c r="N99" s="21"/>
      <c r="O99" s="22"/>
      <c r="P99" s="25">
        <v>44125</v>
      </c>
      <c r="Q99" s="26">
        <v>44125</v>
      </c>
    </row>
    <row r="100" spans="2:17" s="9" customFormat="1" ht="19.7" customHeight="1">
      <c r="B100" s="21">
        <v>15</v>
      </c>
      <c r="C100" s="21" t="s">
        <v>531</v>
      </c>
      <c r="D100" s="21" t="s">
        <v>531</v>
      </c>
      <c r="E100" s="75" t="s">
        <v>4200</v>
      </c>
      <c r="F100" s="22">
        <v>2</v>
      </c>
      <c r="G100" s="266">
        <v>720</v>
      </c>
      <c r="H100" s="266">
        <f t="shared" si="1"/>
        <v>1440</v>
      </c>
      <c r="I100" s="167"/>
      <c r="J100" s="31" t="s">
        <v>6881</v>
      </c>
      <c r="K100" s="30" t="s">
        <v>9445</v>
      </c>
      <c r="L100" s="22"/>
      <c r="M100" s="25">
        <v>44112</v>
      </c>
      <c r="N100" s="21"/>
      <c r="O100" s="22"/>
      <c r="P100" s="25">
        <v>44125</v>
      </c>
      <c r="Q100" s="26">
        <v>44125</v>
      </c>
    </row>
    <row r="101" spans="2:17" s="9" customFormat="1" ht="19.7" customHeight="1">
      <c r="B101" s="21">
        <v>15</v>
      </c>
      <c r="C101" s="21" t="s">
        <v>531</v>
      </c>
      <c r="D101" s="21" t="s">
        <v>531</v>
      </c>
      <c r="E101" s="75" t="s">
        <v>4202</v>
      </c>
      <c r="F101" s="22">
        <v>2</v>
      </c>
      <c r="G101" s="266">
        <v>610</v>
      </c>
      <c r="H101" s="266">
        <f t="shared" si="1"/>
        <v>1220</v>
      </c>
      <c r="I101" s="167"/>
      <c r="J101" s="31" t="s">
        <v>9534</v>
      </c>
      <c r="K101" s="30" t="s">
        <v>9445</v>
      </c>
      <c r="L101" s="22"/>
      <c r="M101" s="25">
        <v>44112</v>
      </c>
      <c r="N101" s="21"/>
      <c r="O101" s="22"/>
      <c r="P101" s="25">
        <v>44125</v>
      </c>
      <c r="Q101" s="26">
        <v>44125</v>
      </c>
    </row>
    <row r="102" spans="2:17" s="9" customFormat="1" ht="19.7" customHeight="1">
      <c r="B102" s="21">
        <v>15</v>
      </c>
      <c r="C102" s="21" t="s">
        <v>531</v>
      </c>
      <c r="D102" s="21" t="s">
        <v>531</v>
      </c>
      <c r="E102" s="75" t="s">
        <v>4204</v>
      </c>
      <c r="F102" s="22">
        <v>2</v>
      </c>
      <c r="G102" s="266">
        <v>610</v>
      </c>
      <c r="H102" s="266">
        <f t="shared" si="1"/>
        <v>1220</v>
      </c>
      <c r="I102" s="167"/>
      <c r="J102" s="31" t="s">
        <v>9534</v>
      </c>
      <c r="K102" s="30" t="s">
        <v>9445</v>
      </c>
      <c r="L102" s="22"/>
      <c r="M102" s="25">
        <v>44112</v>
      </c>
      <c r="N102" s="21"/>
      <c r="O102" s="22"/>
      <c r="P102" s="25">
        <v>44125</v>
      </c>
      <c r="Q102" s="26">
        <v>44125</v>
      </c>
    </row>
    <row r="103" spans="2:17" s="9" customFormat="1" ht="19.7" customHeight="1">
      <c r="B103" s="21">
        <v>15</v>
      </c>
      <c r="C103" s="21" t="s">
        <v>531</v>
      </c>
      <c r="D103" s="21" t="s">
        <v>531</v>
      </c>
      <c r="E103" s="75" t="s">
        <v>4197</v>
      </c>
      <c r="F103" s="22">
        <v>2</v>
      </c>
      <c r="G103" s="266">
        <v>1745</v>
      </c>
      <c r="H103" s="266">
        <f t="shared" si="1"/>
        <v>3490</v>
      </c>
      <c r="I103" s="167"/>
      <c r="J103" s="31" t="s">
        <v>9077</v>
      </c>
      <c r="K103" s="30" t="s">
        <v>9445</v>
      </c>
      <c r="L103" s="22"/>
      <c r="M103" s="25">
        <v>44112</v>
      </c>
      <c r="N103" s="21"/>
      <c r="O103" s="22"/>
      <c r="P103" s="25">
        <v>44125</v>
      </c>
      <c r="Q103" s="26">
        <v>44125</v>
      </c>
    </row>
    <row r="104" spans="2:17" s="9" customFormat="1" ht="19.7" customHeight="1">
      <c r="B104" s="21">
        <v>15</v>
      </c>
      <c r="C104" s="21" t="s">
        <v>531</v>
      </c>
      <c r="D104" s="21" t="s">
        <v>531</v>
      </c>
      <c r="E104" s="75" t="s">
        <v>4199</v>
      </c>
      <c r="F104" s="22">
        <v>2</v>
      </c>
      <c r="G104" s="266">
        <v>810</v>
      </c>
      <c r="H104" s="266">
        <f t="shared" si="1"/>
        <v>1620</v>
      </c>
      <c r="I104" s="167"/>
      <c r="J104" s="31" t="s">
        <v>6865</v>
      </c>
      <c r="K104" s="30" t="s">
        <v>9445</v>
      </c>
      <c r="L104" s="22"/>
      <c r="M104" s="25">
        <v>44112</v>
      </c>
      <c r="N104" s="21"/>
      <c r="O104" s="22"/>
      <c r="P104" s="25">
        <v>44125</v>
      </c>
      <c r="Q104" s="26">
        <v>44125</v>
      </c>
    </row>
    <row r="105" spans="2:17" s="9" customFormat="1" ht="19.7" customHeight="1">
      <c r="B105" s="21">
        <v>15</v>
      </c>
      <c r="C105" s="21" t="s">
        <v>531</v>
      </c>
      <c r="D105" s="21" t="s">
        <v>531</v>
      </c>
      <c r="E105" s="75" t="s">
        <v>9535</v>
      </c>
      <c r="F105" s="22">
        <v>2</v>
      </c>
      <c r="G105" s="266">
        <v>1910</v>
      </c>
      <c r="H105" s="266">
        <f>F105*G105</f>
        <v>3820</v>
      </c>
      <c r="I105" s="167"/>
      <c r="J105" s="31" t="s">
        <v>9536</v>
      </c>
      <c r="K105" s="30" t="s">
        <v>9445</v>
      </c>
      <c r="L105" s="22"/>
      <c r="M105" s="25">
        <v>44112</v>
      </c>
      <c r="N105" s="21"/>
      <c r="O105" s="22"/>
      <c r="P105" s="25">
        <v>44125</v>
      </c>
      <c r="Q105" s="26">
        <v>44125</v>
      </c>
    </row>
    <row r="106" spans="2:17" s="9" customFormat="1" ht="19.7" customHeight="1">
      <c r="B106" s="21">
        <v>15</v>
      </c>
      <c r="C106" s="21" t="s">
        <v>9537</v>
      </c>
      <c r="D106" s="21" t="s">
        <v>531</v>
      </c>
      <c r="E106" s="75" t="s">
        <v>9538</v>
      </c>
      <c r="F106" s="1065">
        <v>0</v>
      </c>
      <c r="G106" s="266">
        <v>14168</v>
      </c>
      <c r="H106" s="266">
        <f t="shared" si="1"/>
        <v>0</v>
      </c>
      <c r="I106" s="167"/>
      <c r="J106" s="31" t="s">
        <v>9539</v>
      </c>
      <c r="K106" s="1065" t="s">
        <v>845</v>
      </c>
      <c r="L106" s="22"/>
      <c r="M106" s="25"/>
      <c r="N106" s="21"/>
      <c r="O106" s="22"/>
      <c r="P106" s="25"/>
      <c r="Q106" s="26"/>
    </row>
    <row r="107" spans="2:17" s="9" customFormat="1" ht="19.7" customHeight="1">
      <c r="B107" s="21">
        <v>15</v>
      </c>
      <c r="C107" s="21" t="s">
        <v>531</v>
      </c>
      <c r="D107" s="21" t="s">
        <v>531</v>
      </c>
      <c r="E107" s="75" t="s">
        <v>9540</v>
      </c>
      <c r="F107" s="22">
        <v>3</v>
      </c>
      <c r="G107" s="266">
        <v>203</v>
      </c>
      <c r="H107" s="266">
        <f t="shared" si="1"/>
        <v>609</v>
      </c>
      <c r="I107" s="167"/>
      <c r="J107" s="31" t="s">
        <v>9541</v>
      </c>
      <c r="K107" s="30" t="s">
        <v>9445</v>
      </c>
      <c r="L107" s="22"/>
      <c r="M107" s="25">
        <v>44112</v>
      </c>
      <c r="N107" s="21"/>
      <c r="O107" s="22"/>
      <c r="P107" s="25">
        <v>44125</v>
      </c>
      <c r="Q107" s="26">
        <v>44125</v>
      </c>
    </row>
    <row r="108" spans="2:17" s="9" customFormat="1" ht="19.7" customHeight="1">
      <c r="B108" s="21">
        <v>15</v>
      </c>
      <c r="C108" s="21" t="s">
        <v>531</v>
      </c>
      <c r="D108" s="21" t="s">
        <v>531</v>
      </c>
      <c r="E108" s="75" t="s">
        <v>9542</v>
      </c>
      <c r="F108" s="22">
        <v>1</v>
      </c>
      <c r="G108" s="266">
        <v>1770</v>
      </c>
      <c r="H108" s="266">
        <f t="shared" si="1"/>
        <v>1770</v>
      </c>
      <c r="I108" s="167"/>
      <c r="J108" s="75" t="s">
        <v>9543</v>
      </c>
      <c r="K108" s="30" t="s">
        <v>9445</v>
      </c>
      <c r="L108" s="22"/>
      <c r="M108" s="25">
        <v>44112</v>
      </c>
      <c r="N108" s="21"/>
      <c r="O108" s="22"/>
      <c r="P108" s="25">
        <v>44125</v>
      </c>
      <c r="Q108" s="26">
        <v>44125</v>
      </c>
    </row>
    <row r="109" spans="2:17" s="9" customFormat="1" ht="19.7" customHeight="1">
      <c r="B109" s="21">
        <v>15</v>
      </c>
      <c r="C109" s="21" t="s">
        <v>531</v>
      </c>
      <c r="D109" s="21" t="s">
        <v>531</v>
      </c>
      <c r="E109" s="75" t="s">
        <v>9544</v>
      </c>
      <c r="F109" s="22">
        <v>1</v>
      </c>
      <c r="G109" s="266">
        <v>2100</v>
      </c>
      <c r="H109" s="266">
        <f t="shared" si="1"/>
        <v>2100</v>
      </c>
      <c r="I109" s="167"/>
      <c r="J109" s="75" t="s">
        <v>9545</v>
      </c>
      <c r="K109" s="30" t="s">
        <v>9445</v>
      </c>
      <c r="L109" s="22"/>
      <c r="M109" s="25">
        <v>44112</v>
      </c>
      <c r="N109" s="21"/>
      <c r="O109" s="22"/>
      <c r="P109" s="25">
        <v>44125</v>
      </c>
      <c r="Q109" s="26">
        <v>44125</v>
      </c>
    </row>
    <row r="110" spans="2:17" s="9" customFormat="1" ht="19.7" customHeight="1">
      <c r="B110" s="21">
        <v>15</v>
      </c>
      <c r="C110" s="21" t="s">
        <v>9537</v>
      </c>
      <c r="D110" s="21" t="s">
        <v>531</v>
      </c>
      <c r="E110" s="75" t="s">
        <v>9546</v>
      </c>
      <c r="F110" s="1065">
        <v>0</v>
      </c>
      <c r="G110" s="266">
        <v>20628</v>
      </c>
      <c r="H110" s="266">
        <f t="shared" si="1"/>
        <v>0</v>
      </c>
      <c r="I110" s="167"/>
      <c r="J110" s="31" t="s">
        <v>9539</v>
      </c>
      <c r="K110" s="1065" t="s">
        <v>845</v>
      </c>
      <c r="L110" s="22"/>
      <c r="M110" s="25"/>
      <c r="N110" s="21"/>
      <c r="O110" s="22"/>
      <c r="P110" s="25"/>
      <c r="Q110" s="26"/>
    </row>
    <row r="111" spans="2:17" s="9" customFormat="1" ht="19.7" customHeight="1">
      <c r="B111" s="21">
        <v>15</v>
      </c>
      <c r="C111" s="21" t="s">
        <v>531</v>
      </c>
      <c r="D111" s="21" t="s">
        <v>531</v>
      </c>
      <c r="E111" s="75" t="s">
        <v>9547</v>
      </c>
      <c r="F111" s="22">
        <v>2</v>
      </c>
      <c r="G111" s="266">
        <v>266</v>
      </c>
      <c r="H111" s="266">
        <f t="shared" si="1"/>
        <v>532</v>
      </c>
      <c r="I111" s="167"/>
      <c r="J111" s="31" t="s">
        <v>3145</v>
      </c>
      <c r="K111" s="30" t="s">
        <v>9445</v>
      </c>
      <c r="L111" s="22"/>
      <c r="M111" s="25">
        <v>44112</v>
      </c>
      <c r="N111" s="21"/>
      <c r="O111" s="22"/>
      <c r="P111" s="25">
        <v>44125</v>
      </c>
      <c r="Q111" s="26">
        <v>44125</v>
      </c>
    </row>
    <row r="112" spans="2:17" s="9" customFormat="1" ht="19.7" customHeight="1">
      <c r="B112" s="21">
        <v>15</v>
      </c>
      <c r="C112" s="21" t="s">
        <v>531</v>
      </c>
      <c r="D112" s="21" t="s">
        <v>531</v>
      </c>
      <c r="E112" s="75" t="s">
        <v>9548</v>
      </c>
      <c r="F112" s="22">
        <v>2</v>
      </c>
      <c r="G112" s="266">
        <v>1510</v>
      </c>
      <c r="H112" s="266">
        <f t="shared" si="1"/>
        <v>3020</v>
      </c>
      <c r="I112" s="167"/>
      <c r="J112" s="75" t="s">
        <v>9549</v>
      </c>
      <c r="K112" s="30" t="s">
        <v>9445</v>
      </c>
      <c r="L112" s="22"/>
      <c r="M112" s="25">
        <v>44112</v>
      </c>
      <c r="N112" s="21"/>
      <c r="O112" s="22"/>
      <c r="P112" s="25">
        <v>44125</v>
      </c>
      <c r="Q112" s="26">
        <v>44125</v>
      </c>
    </row>
    <row r="113" spans="2:17" s="9" customFormat="1" ht="19.7" customHeight="1">
      <c r="B113" s="21"/>
      <c r="C113" s="21"/>
      <c r="D113" s="21"/>
      <c r="E113" s="75"/>
      <c r="F113" s="22"/>
      <c r="G113" s="266">
        <v>0</v>
      </c>
      <c r="H113" s="266">
        <f t="shared" si="1"/>
        <v>0</v>
      </c>
      <c r="I113" s="167"/>
      <c r="J113" s="31"/>
      <c r="K113" s="22"/>
      <c r="L113" s="22"/>
      <c r="M113" s="25"/>
      <c r="N113" s="21"/>
      <c r="O113" s="22"/>
      <c r="P113" s="25"/>
      <c r="Q113" s="26"/>
    </row>
    <row r="114" spans="2:17" s="9" customFormat="1" ht="19.7" customHeight="1">
      <c r="B114" s="21">
        <v>11</v>
      </c>
      <c r="C114" s="21" t="s">
        <v>1489</v>
      </c>
      <c r="D114" s="21" t="s">
        <v>144</v>
      </c>
      <c r="E114" s="75" t="s">
        <v>7415</v>
      </c>
      <c r="F114" s="22">
        <v>2</v>
      </c>
      <c r="G114" s="266">
        <v>1050</v>
      </c>
      <c r="H114" s="266">
        <f>F114*G114</f>
        <v>2100</v>
      </c>
      <c r="I114" s="167"/>
      <c r="J114" s="31" t="s">
        <v>192</v>
      </c>
      <c r="K114" s="22"/>
      <c r="L114" s="864" t="s">
        <v>9550</v>
      </c>
      <c r="M114" s="25">
        <v>44116</v>
      </c>
      <c r="N114" s="21"/>
      <c r="O114" s="32">
        <v>44126</v>
      </c>
      <c r="P114" s="25">
        <v>44126</v>
      </c>
      <c r="Q114" s="26">
        <v>44125</v>
      </c>
    </row>
    <row r="115" spans="2:17" s="9" customFormat="1" ht="19.7" customHeight="1">
      <c r="B115" s="21">
        <v>11</v>
      </c>
      <c r="C115" s="21" t="s">
        <v>1489</v>
      </c>
      <c r="D115" s="21" t="s">
        <v>144</v>
      </c>
      <c r="E115" s="75" t="s">
        <v>9551</v>
      </c>
      <c r="F115" s="22">
        <v>1</v>
      </c>
      <c r="G115" s="266">
        <v>940</v>
      </c>
      <c r="H115" s="266">
        <f>F115*G115</f>
        <v>940</v>
      </c>
      <c r="I115" s="167"/>
      <c r="J115" s="31" t="s">
        <v>195</v>
      </c>
      <c r="K115" s="864"/>
      <c r="L115" s="864" t="s">
        <v>9550</v>
      </c>
      <c r="M115" s="25">
        <v>44116</v>
      </c>
      <c r="N115" s="21"/>
      <c r="O115" s="32">
        <v>44126</v>
      </c>
      <c r="P115" s="25">
        <v>44126</v>
      </c>
      <c r="Q115" s="26">
        <v>44125</v>
      </c>
    </row>
    <row r="116" spans="2:17" s="9" customFormat="1" ht="19.7" customHeight="1">
      <c r="B116" s="21"/>
      <c r="C116" s="21"/>
      <c r="D116" s="21"/>
      <c r="E116" s="75"/>
      <c r="F116" s="22"/>
      <c r="G116" s="266">
        <v>0</v>
      </c>
      <c r="H116" s="266">
        <f>F116*G116</f>
        <v>0</v>
      </c>
      <c r="I116" s="167"/>
      <c r="J116" s="31"/>
      <c r="K116" s="22"/>
      <c r="L116" s="22"/>
      <c r="M116" s="25"/>
      <c r="N116" s="21"/>
      <c r="O116" s="22"/>
      <c r="P116" s="25"/>
      <c r="Q116" s="26"/>
    </row>
    <row r="117" spans="2:17" s="9" customFormat="1" ht="19.7" customHeight="1">
      <c r="B117" s="21"/>
      <c r="C117" s="21"/>
      <c r="D117" s="21"/>
      <c r="E117" s="75"/>
      <c r="F117" s="22"/>
      <c r="G117" s="266">
        <v>0</v>
      </c>
      <c r="H117" s="266">
        <f>F117*G117</f>
        <v>0</v>
      </c>
      <c r="I117" s="167"/>
      <c r="J117" s="31"/>
      <c r="K117" s="22"/>
      <c r="L117" s="22"/>
      <c r="M117" s="25"/>
      <c r="N117" s="21"/>
      <c r="O117" s="22"/>
      <c r="P117" s="25"/>
      <c r="Q117" s="26"/>
    </row>
  </sheetData>
  <autoFilter ref="B8:O17" xr:uid="{DF2FA44D-6ED7-4A14-80B8-686FA25E3524}"/>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7C9FB-7354-4BD7-A83E-AF76E7B3975E}">
  <dimension ref="B2:R205"/>
  <sheetViews>
    <sheetView topLeftCell="J1" zoomScale="75" zoomScaleNormal="75" workbookViewId="0">
      <selection activeCell="P32" sqref="P32"/>
    </sheetView>
  </sheetViews>
  <sheetFormatPr defaultRowHeight="12"/>
  <cols>
    <col min="1" max="1" width="2.625" style="2331" customWidth="1"/>
    <col min="2" max="2" width="7.375" style="2329" customWidth="1"/>
    <col min="3" max="3" width="18.875" style="2331" bestFit="1" customWidth="1"/>
    <col min="4" max="4" width="14.625" style="2331" bestFit="1" customWidth="1"/>
    <col min="5" max="5" width="66" style="2329" customWidth="1"/>
    <col min="6" max="6" width="7.125" style="2324" customWidth="1"/>
    <col min="7" max="8" width="10.375" style="2334" bestFit="1" customWidth="1"/>
    <col min="9" max="9" width="13.625" style="2330" bestFit="1" customWidth="1"/>
    <col min="10" max="10" width="54" style="2329" customWidth="1"/>
    <col min="11" max="11" width="42.125" style="2329" customWidth="1"/>
    <col min="12" max="12" width="13.5" style="2329" bestFit="1" customWidth="1"/>
    <col min="13" max="13" width="13.75" style="2330" customWidth="1"/>
    <col min="14" max="14" width="10" style="2331" bestFit="1" customWidth="1"/>
    <col min="15" max="15" width="13.25" style="2330" customWidth="1"/>
    <col min="16" max="16" width="19.5" style="2332" customWidth="1"/>
    <col min="17" max="17" width="17.375" style="2333" customWidth="1"/>
    <col min="18" max="18" width="16.625" style="2331" customWidth="1"/>
    <col min="19" max="256" width="9" style="2331"/>
    <col min="257" max="257" width="2.625" style="2331" customWidth="1"/>
    <col min="258" max="258" width="7.375" style="2331" customWidth="1"/>
    <col min="259" max="259" width="18.875" style="2331" bestFit="1" customWidth="1"/>
    <col min="260" max="260" width="14.625" style="2331" bestFit="1" customWidth="1"/>
    <col min="261" max="261" width="66" style="2331" customWidth="1"/>
    <col min="262" max="262" width="7.125" style="2331" customWidth="1"/>
    <col min="263" max="264" width="10.375" style="2331" bestFit="1" customWidth="1"/>
    <col min="265" max="265" width="13.625" style="2331" bestFit="1" customWidth="1"/>
    <col min="266" max="266" width="54" style="2331" customWidth="1"/>
    <col min="267" max="267" width="42.125" style="2331" customWidth="1"/>
    <col min="268" max="268" width="13.5" style="2331" bestFit="1" customWidth="1"/>
    <col min="269" max="269" width="13.75" style="2331" customWidth="1"/>
    <col min="270" max="270" width="10" style="2331" bestFit="1" customWidth="1"/>
    <col min="271" max="271" width="13.25" style="2331" customWidth="1"/>
    <col min="272" max="272" width="19.5" style="2331" customWidth="1"/>
    <col min="273" max="273" width="17.375" style="2331" customWidth="1"/>
    <col min="274" max="274" width="16.625" style="2331" customWidth="1"/>
    <col min="275" max="512" width="9" style="2331"/>
    <col min="513" max="513" width="2.625" style="2331" customWidth="1"/>
    <col min="514" max="514" width="7.375" style="2331" customWidth="1"/>
    <col min="515" max="515" width="18.875" style="2331" bestFit="1" customWidth="1"/>
    <col min="516" max="516" width="14.625" style="2331" bestFit="1" customWidth="1"/>
    <col min="517" max="517" width="66" style="2331" customWidth="1"/>
    <col min="518" max="518" width="7.125" style="2331" customWidth="1"/>
    <col min="519" max="520" width="10.375" style="2331" bestFit="1" customWidth="1"/>
    <col min="521" max="521" width="13.625" style="2331" bestFit="1" customWidth="1"/>
    <col min="522" max="522" width="54" style="2331" customWidth="1"/>
    <col min="523" max="523" width="42.125" style="2331" customWidth="1"/>
    <col min="524" max="524" width="13.5" style="2331" bestFit="1" customWidth="1"/>
    <col min="525" max="525" width="13.75" style="2331" customWidth="1"/>
    <col min="526" max="526" width="10" style="2331" bestFit="1" customWidth="1"/>
    <col min="527" max="527" width="13.25" style="2331" customWidth="1"/>
    <col min="528" max="528" width="19.5" style="2331" customWidth="1"/>
    <col min="529" max="529" width="17.375" style="2331" customWidth="1"/>
    <col min="530" max="530" width="16.625" style="2331" customWidth="1"/>
    <col min="531" max="768" width="9" style="2331"/>
    <col min="769" max="769" width="2.625" style="2331" customWidth="1"/>
    <col min="770" max="770" width="7.375" style="2331" customWidth="1"/>
    <col min="771" max="771" width="18.875" style="2331" bestFit="1" customWidth="1"/>
    <col min="772" max="772" width="14.625" style="2331" bestFit="1" customWidth="1"/>
    <col min="773" max="773" width="66" style="2331" customWidth="1"/>
    <col min="774" max="774" width="7.125" style="2331" customWidth="1"/>
    <col min="775" max="776" width="10.375" style="2331" bestFit="1" customWidth="1"/>
    <col min="777" max="777" width="13.625" style="2331" bestFit="1" customWidth="1"/>
    <col min="778" max="778" width="54" style="2331" customWidth="1"/>
    <col min="779" max="779" width="42.125" style="2331" customWidth="1"/>
    <col min="780" max="780" width="13.5" style="2331" bestFit="1" customWidth="1"/>
    <col min="781" max="781" width="13.75" style="2331" customWidth="1"/>
    <col min="782" max="782" width="10" style="2331" bestFit="1" customWidth="1"/>
    <col min="783" max="783" width="13.25" style="2331" customWidth="1"/>
    <col min="784" max="784" width="19.5" style="2331" customWidth="1"/>
    <col min="785" max="785" width="17.375" style="2331" customWidth="1"/>
    <col min="786" max="786" width="16.625" style="2331" customWidth="1"/>
    <col min="787" max="1024" width="9" style="2331"/>
    <col min="1025" max="1025" width="2.625" style="2331" customWidth="1"/>
    <col min="1026" max="1026" width="7.375" style="2331" customWidth="1"/>
    <col min="1027" max="1027" width="18.875" style="2331" bestFit="1" customWidth="1"/>
    <col min="1028" max="1028" width="14.625" style="2331" bestFit="1" customWidth="1"/>
    <col min="1029" max="1029" width="66" style="2331" customWidth="1"/>
    <col min="1030" max="1030" width="7.125" style="2331" customWidth="1"/>
    <col min="1031" max="1032" width="10.375" style="2331" bestFit="1" customWidth="1"/>
    <col min="1033" max="1033" width="13.625" style="2331" bestFit="1" customWidth="1"/>
    <col min="1034" max="1034" width="54" style="2331" customWidth="1"/>
    <col min="1035" max="1035" width="42.125" style="2331" customWidth="1"/>
    <col min="1036" max="1036" width="13.5" style="2331" bestFit="1" customWidth="1"/>
    <col min="1037" max="1037" width="13.75" style="2331" customWidth="1"/>
    <col min="1038" max="1038" width="10" style="2331" bestFit="1" customWidth="1"/>
    <col min="1039" max="1039" width="13.25" style="2331" customWidth="1"/>
    <col min="1040" max="1040" width="19.5" style="2331" customWidth="1"/>
    <col min="1041" max="1041" width="17.375" style="2331" customWidth="1"/>
    <col min="1042" max="1042" width="16.625" style="2331" customWidth="1"/>
    <col min="1043" max="1280" width="9" style="2331"/>
    <col min="1281" max="1281" width="2.625" style="2331" customWidth="1"/>
    <col min="1282" max="1282" width="7.375" style="2331" customWidth="1"/>
    <col min="1283" max="1283" width="18.875" style="2331" bestFit="1" customWidth="1"/>
    <col min="1284" max="1284" width="14.625" style="2331" bestFit="1" customWidth="1"/>
    <col min="1285" max="1285" width="66" style="2331" customWidth="1"/>
    <col min="1286" max="1286" width="7.125" style="2331" customWidth="1"/>
    <col min="1287" max="1288" width="10.375" style="2331" bestFit="1" customWidth="1"/>
    <col min="1289" max="1289" width="13.625" style="2331" bestFit="1" customWidth="1"/>
    <col min="1290" max="1290" width="54" style="2331" customWidth="1"/>
    <col min="1291" max="1291" width="42.125" style="2331" customWidth="1"/>
    <col min="1292" max="1292" width="13.5" style="2331" bestFit="1" customWidth="1"/>
    <col min="1293" max="1293" width="13.75" style="2331" customWidth="1"/>
    <col min="1294" max="1294" width="10" style="2331" bestFit="1" customWidth="1"/>
    <col min="1295" max="1295" width="13.25" style="2331" customWidth="1"/>
    <col min="1296" max="1296" width="19.5" style="2331" customWidth="1"/>
    <col min="1297" max="1297" width="17.375" style="2331" customWidth="1"/>
    <col min="1298" max="1298" width="16.625" style="2331" customWidth="1"/>
    <col min="1299" max="1536" width="9" style="2331"/>
    <col min="1537" max="1537" width="2.625" style="2331" customWidth="1"/>
    <col min="1538" max="1538" width="7.375" style="2331" customWidth="1"/>
    <col min="1539" max="1539" width="18.875" style="2331" bestFit="1" customWidth="1"/>
    <col min="1540" max="1540" width="14.625" style="2331" bestFit="1" customWidth="1"/>
    <col min="1541" max="1541" width="66" style="2331" customWidth="1"/>
    <col min="1542" max="1542" width="7.125" style="2331" customWidth="1"/>
    <col min="1543" max="1544" width="10.375" style="2331" bestFit="1" customWidth="1"/>
    <col min="1545" max="1545" width="13.625" style="2331" bestFit="1" customWidth="1"/>
    <col min="1546" max="1546" width="54" style="2331" customWidth="1"/>
    <col min="1547" max="1547" width="42.125" style="2331" customWidth="1"/>
    <col min="1548" max="1548" width="13.5" style="2331" bestFit="1" customWidth="1"/>
    <col min="1549" max="1549" width="13.75" style="2331" customWidth="1"/>
    <col min="1550" max="1550" width="10" style="2331" bestFit="1" customWidth="1"/>
    <col min="1551" max="1551" width="13.25" style="2331" customWidth="1"/>
    <col min="1552" max="1552" width="19.5" style="2331" customWidth="1"/>
    <col min="1553" max="1553" width="17.375" style="2331" customWidth="1"/>
    <col min="1554" max="1554" width="16.625" style="2331" customWidth="1"/>
    <col min="1555" max="1792" width="9" style="2331"/>
    <col min="1793" max="1793" width="2.625" style="2331" customWidth="1"/>
    <col min="1794" max="1794" width="7.375" style="2331" customWidth="1"/>
    <col min="1795" max="1795" width="18.875" style="2331" bestFit="1" customWidth="1"/>
    <col min="1796" max="1796" width="14.625" style="2331" bestFit="1" customWidth="1"/>
    <col min="1797" max="1797" width="66" style="2331" customWidth="1"/>
    <col min="1798" max="1798" width="7.125" style="2331" customWidth="1"/>
    <col min="1799" max="1800" width="10.375" style="2331" bestFit="1" customWidth="1"/>
    <col min="1801" max="1801" width="13.625" style="2331" bestFit="1" customWidth="1"/>
    <col min="1802" max="1802" width="54" style="2331" customWidth="1"/>
    <col min="1803" max="1803" width="42.125" style="2331" customWidth="1"/>
    <col min="1804" max="1804" width="13.5" style="2331" bestFit="1" customWidth="1"/>
    <col min="1805" max="1805" width="13.75" style="2331" customWidth="1"/>
    <col min="1806" max="1806" width="10" style="2331" bestFit="1" customWidth="1"/>
    <col min="1807" max="1807" width="13.25" style="2331" customWidth="1"/>
    <col min="1808" max="1808" width="19.5" style="2331" customWidth="1"/>
    <col min="1809" max="1809" width="17.375" style="2331" customWidth="1"/>
    <col min="1810" max="1810" width="16.625" style="2331" customWidth="1"/>
    <col min="1811" max="2048" width="9" style="2331"/>
    <col min="2049" max="2049" width="2.625" style="2331" customWidth="1"/>
    <col min="2050" max="2050" width="7.375" style="2331" customWidth="1"/>
    <col min="2051" max="2051" width="18.875" style="2331" bestFit="1" customWidth="1"/>
    <col min="2052" max="2052" width="14.625" style="2331" bestFit="1" customWidth="1"/>
    <col min="2053" max="2053" width="66" style="2331" customWidth="1"/>
    <col min="2054" max="2054" width="7.125" style="2331" customWidth="1"/>
    <col min="2055" max="2056" width="10.375" style="2331" bestFit="1" customWidth="1"/>
    <col min="2057" max="2057" width="13.625" style="2331" bestFit="1" customWidth="1"/>
    <col min="2058" max="2058" width="54" style="2331" customWidth="1"/>
    <col min="2059" max="2059" width="42.125" style="2331" customWidth="1"/>
    <col min="2060" max="2060" width="13.5" style="2331" bestFit="1" customWidth="1"/>
    <col min="2061" max="2061" width="13.75" style="2331" customWidth="1"/>
    <col min="2062" max="2062" width="10" style="2331" bestFit="1" customWidth="1"/>
    <col min="2063" max="2063" width="13.25" style="2331" customWidth="1"/>
    <col min="2064" max="2064" width="19.5" style="2331" customWidth="1"/>
    <col min="2065" max="2065" width="17.375" style="2331" customWidth="1"/>
    <col min="2066" max="2066" width="16.625" style="2331" customWidth="1"/>
    <col min="2067" max="2304" width="9" style="2331"/>
    <col min="2305" max="2305" width="2.625" style="2331" customWidth="1"/>
    <col min="2306" max="2306" width="7.375" style="2331" customWidth="1"/>
    <col min="2307" max="2307" width="18.875" style="2331" bestFit="1" customWidth="1"/>
    <col min="2308" max="2308" width="14.625" style="2331" bestFit="1" customWidth="1"/>
    <col min="2309" max="2309" width="66" style="2331" customWidth="1"/>
    <col min="2310" max="2310" width="7.125" style="2331" customWidth="1"/>
    <col min="2311" max="2312" width="10.375" style="2331" bestFit="1" customWidth="1"/>
    <col min="2313" max="2313" width="13.625" style="2331" bestFit="1" customWidth="1"/>
    <col min="2314" max="2314" width="54" style="2331" customWidth="1"/>
    <col min="2315" max="2315" width="42.125" style="2331" customWidth="1"/>
    <col min="2316" max="2316" width="13.5" style="2331" bestFit="1" customWidth="1"/>
    <col min="2317" max="2317" width="13.75" style="2331" customWidth="1"/>
    <col min="2318" max="2318" width="10" style="2331" bestFit="1" customWidth="1"/>
    <col min="2319" max="2319" width="13.25" style="2331" customWidth="1"/>
    <col min="2320" max="2320" width="19.5" style="2331" customWidth="1"/>
    <col min="2321" max="2321" width="17.375" style="2331" customWidth="1"/>
    <col min="2322" max="2322" width="16.625" style="2331" customWidth="1"/>
    <col min="2323" max="2560" width="9" style="2331"/>
    <col min="2561" max="2561" width="2.625" style="2331" customWidth="1"/>
    <col min="2562" max="2562" width="7.375" style="2331" customWidth="1"/>
    <col min="2563" max="2563" width="18.875" style="2331" bestFit="1" customWidth="1"/>
    <col min="2564" max="2564" width="14.625" style="2331" bestFit="1" customWidth="1"/>
    <col min="2565" max="2565" width="66" style="2331" customWidth="1"/>
    <col min="2566" max="2566" width="7.125" style="2331" customWidth="1"/>
    <col min="2567" max="2568" width="10.375" style="2331" bestFit="1" customWidth="1"/>
    <col min="2569" max="2569" width="13.625" style="2331" bestFit="1" customWidth="1"/>
    <col min="2570" max="2570" width="54" style="2331" customWidth="1"/>
    <col min="2571" max="2571" width="42.125" style="2331" customWidth="1"/>
    <col min="2572" max="2572" width="13.5" style="2331" bestFit="1" customWidth="1"/>
    <col min="2573" max="2573" width="13.75" style="2331" customWidth="1"/>
    <col min="2574" max="2574" width="10" style="2331" bestFit="1" customWidth="1"/>
    <col min="2575" max="2575" width="13.25" style="2331" customWidth="1"/>
    <col min="2576" max="2576" width="19.5" style="2331" customWidth="1"/>
    <col min="2577" max="2577" width="17.375" style="2331" customWidth="1"/>
    <col min="2578" max="2578" width="16.625" style="2331" customWidth="1"/>
    <col min="2579" max="2816" width="9" style="2331"/>
    <col min="2817" max="2817" width="2.625" style="2331" customWidth="1"/>
    <col min="2818" max="2818" width="7.375" style="2331" customWidth="1"/>
    <col min="2819" max="2819" width="18.875" style="2331" bestFit="1" customWidth="1"/>
    <col min="2820" max="2820" width="14.625" style="2331" bestFit="1" customWidth="1"/>
    <col min="2821" max="2821" width="66" style="2331" customWidth="1"/>
    <col min="2822" max="2822" width="7.125" style="2331" customWidth="1"/>
    <col min="2823" max="2824" width="10.375" style="2331" bestFit="1" customWidth="1"/>
    <col min="2825" max="2825" width="13.625" style="2331" bestFit="1" customWidth="1"/>
    <col min="2826" max="2826" width="54" style="2331" customWidth="1"/>
    <col min="2827" max="2827" width="42.125" style="2331" customWidth="1"/>
    <col min="2828" max="2828" width="13.5" style="2331" bestFit="1" customWidth="1"/>
    <col min="2829" max="2829" width="13.75" style="2331" customWidth="1"/>
    <col min="2830" max="2830" width="10" style="2331" bestFit="1" customWidth="1"/>
    <col min="2831" max="2831" width="13.25" style="2331" customWidth="1"/>
    <col min="2832" max="2832" width="19.5" style="2331" customWidth="1"/>
    <col min="2833" max="2833" width="17.375" style="2331" customWidth="1"/>
    <col min="2834" max="2834" width="16.625" style="2331" customWidth="1"/>
    <col min="2835" max="3072" width="9" style="2331"/>
    <col min="3073" max="3073" width="2.625" style="2331" customWidth="1"/>
    <col min="3074" max="3074" width="7.375" style="2331" customWidth="1"/>
    <col min="3075" max="3075" width="18.875" style="2331" bestFit="1" customWidth="1"/>
    <col min="3076" max="3076" width="14.625" style="2331" bestFit="1" customWidth="1"/>
    <col min="3077" max="3077" width="66" style="2331" customWidth="1"/>
    <col min="3078" max="3078" width="7.125" style="2331" customWidth="1"/>
    <col min="3079" max="3080" width="10.375" style="2331" bestFit="1" customWidth="1"/>
    <col min="3081" max="3081" width="13.625" style="2331" bestFit="1" customWidth="1"/>
    <col min="3082" max="3082" width="54" style="2331" customWidth="1"/>
    <col min="3083" max="3083" width="42.125" style="2331" customWidth="1"/>
    <col min="3084" max="3084" width="13.5" style="2331" bestFit="1" customWidth="1"/>
    <col min="3085" max="3085" width="13.75" style="2331" customWidth="1"/>
    <col min="3086" max="3086" width="10" style="2331" bestFit="1" customWidth="1"/>
    <col min="3087" max="3087" width="13.25" style="2331" customWidth="1"/>
    <col min="3088" max="3088" width="19.5" style="2331" customWidth="1"/>
    <col min="3089" max="3089" width="17.375" style="2331" customWidth="1"/>
    <col min="3090" max="3090" width="16.625" style="2331" customWidth="1"/>
    <col min="3091" max="3328" width="9" style="2331"/>
    <col min="3329" max="3329" width="2.625" style="2331" customWidth="1"/>
    <col min="3330" max="3330" width="7.375" style="2331" customWidth="1"/>
    <col min="3331" max="3331" width="18.875" style="2331" bestFit="1" customWidth="1"/>
    <col min="3332" max="3332" width="14.625" style="2331" bestFit="1" customWidth="1"/>
    <col min="3333" max="3333" width="66" style="2331" customWidth="1"/>
    <col min="3334" max="3334" width="7.125" style="2331" customWidth="1"/>
    <col min="3335" max="3336" width="10.375" style="2331" bestFit="1" customWidth="1"/>
    <col min="3337" max="3337" width="13.625" style="2331" bestFit="1" customWidth="1"/>
    <col min="3338" max="3338" width="54" style="2331" customWidth="1"/>
    <col min="3339" max="3339" width="42.125" style="2331" customWidth="1"/>
    <col min="3340" max="3340" width="13.5" style="2331" bestFit="1" customWidth="1"/>
    <col min="3341" max="3341" width="13.75" style="2331" customWidth="1"/>
    <col min="3342" max="3342" width="10" style="2331" bestFit="1" customWidth="1"/>
    <col min="3343" max="3343" width="13.25" style="2331" customWidth="1"/>
    <col min="3344" max="3344" width="19.5" style="2331" customWidth="1"/>
    <col min="3345" max="3345" width="17.375" style="2331" customWidth="1"/>
    <col min="3346" max="3346" width="16.625" style="2331" customWidth="1"/>
    <col min="3347" max="3584" width="9" style="2331"/>
    <col min="3585" max="3585" width="2.625" style="2331" customWidth="1"/>
    <col min="3586" max="3586" width="7.375" style="2331" customWidth="1"/>
    <col min="3587" max="3587" width="18.875" style="2331" bestFit="1" customWidth="1"/>
    <col min="3588" max="3588" width="14.625" style="2331" bestFit="1" customWidth="1"/>
    <col min="3589" max="3589" width="66" style="2331" customWidth="1"/>
    <col min="3590" max="3590" width="7.125" style="2331" customWidth="1"/>
    <col min="3591" max="3592" width="10.375" style="2331" bestFit="1" customWidth="1"/>
    <col min="3593" max="3593" width="13.625" style="2331" bestFit="1" customWidth="1"/>
    <col min="3594" max="3594" width="54" style="2331" customWidth="1"/>
    <col min="3595" max="3595" width="42.125" style="2331" customWidth="1"/>
    <col min="3596" max="3596" width="13.5" style="2331" bestFit="1" customWidth="1"/>
    <col min="3597" max="3597" width="13.75" style="2331" customWidth="1"/>
    <col min="3598" max="3598" width="10" style="2331" bestFit="1" customWidth="1"/>
    <col min="3599" max="3599" width="13.25" style="2331" customWidth="1"/>
    <col min="3600" max="3600" width="19.5" style="2331" customWidth="1"/>
    <col min="3601" max="3601" width="17.375" style="2331" customWidth="1"/>
    <col min="3602" max="3602" width="16.625" style="2331" customWidth="1"/>
    <col min="3603" max="3840" width="9" style="2331"/>
    <col min="3841" max="3841" width="2.625" style="2331" customWidth="1"/>
    <col min="3842" max="3842" width="7.375" style="2331" customWidth="1"/>
    <col min="3843" max="3843" width="18.875" style="2331" bestFit="1" customWidth="1"/>
    <col min="3844" max="3844" width="14.625" style="2331" bestFit="1" customWidth="1"/>
    <col min="3845" max="3845" width="66" style="2331" customWidth="1"/>
    <col min="3846" max="3846" width="7.125" style="2331" customWidth="1"/>
    <col min="3847" max="3848" width="10.375" style="2331" bestFit="1" customWidth="1"/>
    <col min="3849" max="3849" width="13.625" style="2331" bestFit="1" customWidth="1"/>
    <col min="3850" max="3850" width="54" style="2331" customWidth="1"/>
    <col min="3851" max="3851" width="42.125" style="2331" customWidth="1"/>
    <col min="3852" max="3852" width="13.5" style="2331" bestFit="1" customWidth="1"/>
    <col min="3853" max="3853" width="13.75" style="2331" customWidth="1"/>
    <col min="3854" max="3854" width="10" style="2331" bestFit="1" customWidth="1"/>
    <col min="3855" max="3855" width="13.25" style="2331" customWidth="1"/>
    <col min="3856" max="3856" width="19.5" style="2331" customWidth="1"/>
    <col min="3857" max="3857" width="17.375" style="2331" customWidth="1"/>
    <col min="3858" max="3858" width="16.625" style="2331" customWidth="1"/>
    <col min="3859" max="4096" width="9" style="2331"/>
    <col min="4097" max="4097" width="2.625" style="2331" customWidth="1"/>
    <col min="4098" max="4098" width="7.375" style="2331" customWidth="1"/>
    <col min="4099" max="4099" width="18.875" style="2331" bestFit="1" customWidth="1"/>
    <col min="4100" max="4100" width="14.625" style="2331" bestFit="1" customWidth="1"/>
    <col min="4101" max="4101" width="66" style="2331" customWidth="1"/>
    <col min="4102" max="4102" width="7.125" style="2331" customWidth="1"/>
    <col min="4103" max="4104" width="10.375" style="2331" bestFit="1" customWidth="1"/>
    <col min="4105" max="4105" width="13.625" style="2331" bestFit="1" customWidth="1"/>
    <col min="4106" max="4106" width="54" style="2331" customWidth="1"/>
    <col min="4107" max="4107" width="42.125" style="2331" customWidth="1"/>
    <col min="4108" max="4108" width="13.5" style="2331" bestFit="1" customWidth="1"/>
    <col min="4109" max="4109" width="13.75" style="2331" customWidth="1"/>
    <col min="4110" max="4110" width="10" style="2331" bestFit="1" customWidth="1"/>
    <col min="4111" max="4111" width="13.25" style="2331" customWidth="1"/>
    <col min="4112" max="4112" width="19.5" style="2331" customWidth="1"/>
    <col min="4113" max="4113" width="17.375" style="2331" customWidth="1"/>
    <col min="4114" max="4114" width="16.625" style="2331" customWidth="1"/>
    <col min="4115" max="4352" width="9" style="2331"/>
    <col min="4353" max="4353" width="2.625" style="2331" customWidth="1"/>
    <col min="4354" max="4354" width="7.375" style="2331" customWidth="1"/>
    <col min="4355" max="4355" width="18.875" style="2331" bestFit="1" customWidth="1"/>
    <col min="4356" max="4356" width="14.625" style="2331" bestFit="1" customWidth="1"/>
    <col min="4357" max="4357" width="66" style="2331" customWidth="1"/>
    <col min="4358" max="4358" width="7.125" style="2331" customWidth="1"/>
    <col min="4359" max="4360" width="10.375" style="2331" bestFit="1" customWidth="1"/>
    <col min="4361" max="4361" width="13.625" style="2331" bestFit="1" customWidth="1"/>
    <col min="4362" max="4362" width="54" style="2331" customWidth="1"/>
    <col min="4363" max="4363" width="42.125" style="2331" customWidth="1"/>
    <col min="4364" max="4364" width="13.5" style="2331" bestFit="1" customWidth="1"/>
    <col min="4365" max="4365" width="13.75" style="2331" customWidth="1"/>
    <col min="4366" max="4366" width="10" style="2331" bestFit="1" customWidth="1"/>
    <col min="4367" max="4367" width="13.25" style="2331" customWidth="1"/>
    <col min="4368" max="4368" width="19.5" style="2331" customWidth="1"/>
    <col min="4369" max="4369" width="17.375" style="2331" customWidth="1"/>
    <col min="4370" max="4370" width="16.625" style="2331" customWidth="1"/>
    <col min="4371" max="4608" width="9" style="2331"/>
    <col min="4609" max="4609" width="2.625" style="2331" customWidth="1"/>
    <col min="4610" max="4610" width="7.375" style="2331" customWidth="1"/>
    <col min="4611" max="4611" width="18.875" style="2331" bestFit="1" customWidth="1"/>
    <col min="4612" max="4612" width="14.625" style="2331" bestFit="1" customWidth="1"/>
    <col min="4613" max="4613" width="66" style="2331" customWidth="1"/>
    <col min="4614" max="4614" width="7.125" style="2331" customWidth="1"/>
    <col min="4615" max="4616" width="10.375" style="2331" bestFit="1" customWidth="1"/>
    <col min="4617" max="4617" width="13.625" style="2331" bestFit="1" customWidth="1"/>
    <col min="4618" max="4618" width="54" style="2331" customWidth="1"/>
    <col min="4619" max="4619" width="42.125" style="2331" customWidth="1"/>
    <col min="4620" max="4620" width="13.5" style="2331" bestFit="1" customWidth="1"/>
    <col min="4621" max="4621" width="13.75" style="2331" customWidth="1"/>
    <col min="4622" max="4622" width="10" style="2331" bestFit="1" customWidth="1"/>
    <col min="4623" max="4623" width="13.25" style="2331" customWidth="1"/>
    <col min="4624" max="4624" width="19.5" style="2331" customWidth="1"/>
    <col min="4625" max="4625" width="17.375" style="2331" customWidth="1"/>
    <col min="4626" max="4626" width="16.625" style="2331" customWidth="1"/>
    <col min="4627" max="4864" width="9" style="2331"/>
    <col min="4865" max="4865" width="2.625" style="2331" customWidth="1"/>
    <col min="4866" max="4866" width="7.375" style="2331" customWidth="1"/>
    <col min="4867" max="4867" width="18.875" style="2331" bestFit="1" customWidth="1"/>
    <col min="4868" max="4868" width="14.625" style="2331" bestFit="1" customWidth="1"/>
    <col min="4869" max="4869" width="66" style="2331" customWidth="1"/>
    <col min="4870" max="4870" width="7.125" style="2331" customWidth="1"/>
    <col min="4871" max="4872" width="10.375" style="2331" bestFit="1" customWidth="1"/>
    <col min="4873" max="4873" width="13.625" style="2331" bestFit="1" customWidth="1"/>
    <col min="4874" max="4874" width="54" style="2331" customWidth="1"/>
    <col min="4875" max="4875" width="42.125" style="2331" customWidth="1"/>
    <col min="4876" max="4876" width="13.5" style="2331" bestFit="1" customWidth="1"/>
    <col min="4877" max="4877" width="13.75" style="2331" customWidth="1"/>
    <col min="4878" max="4878" width="10" style="2331" bestFit="1" customWidth="1"/>
    <col min="4879" max="4879" width="13.25" style="2331" customWidth="1"/>
    <col min="4880" max="4880" width="19.5" style="2331" customWidth="1"/>
    <col min="4881" max="4881" width="17.375" style="2331" customWidth="1"/>
    <col min="4882" max="4882" width="16.625" style="2331" customWidth="1"/>
    <col min="4883" max="5120" width="9" style="2331"/>
    <col min="5121" max="5121" width="2.625" style="2331" customWidth="1"/>
    <col min="5122" max="5122" width="7.375" style="2331" customWidth="1"/>
    <col min="5123" max="5123" width="18.875" style="2331" bestFit="1" customWidth="1"/>
    <col min="5124" max="5124" width="14.625" style="2331" bestFit="1" customWidth="1"/>
    <col min="5125" max="5125" width="66" style="2331" customWidth="1"/>
    <col min="5126" max="5126" width="7.125" style="2331" customWidth="1"/>
    <col min="5127" max="5128" width="10.375" style="2331" bestFit="1" customWidth="1"/>
    <col min="5129" max="5129" width="13.625" style="2331" bestFit="1" customWidth="1"/>
    <col min="5130" max="5130" width="54" style="2331" customWidth="1"/>
    <col min="5131" max="5131" width="42.125" style="2331" customWidth="1"/>
    <col min="5132" max="5132" width="13.5" style="2331" bestFit="1" customWidth="1"/>
    <col min="5133" max="5133" width="13.75" style="2331" customWidth="1"/>
    <col min="5134" max="5134" width="10" style="2331" bestFit="1" customWidth="1"/>
    <col min="5135" max="5135" width="13.25" style="2331" customWidth="1"/>
    <col min="5136" max="5136" width="19.5" style="2331" customWidth="1"/>
    <col min="5137" max="5137" width="17.375" style="2331" customWidth="1"/>
    <col min="5138" max="5138" width="16.625" style="2331" customWidth="1"/>
    <col min="5139" max="5376" width="9" style="2331"/>
    <col min="5377" max="5377" width="2.625" style="2331" customWidth="1"/>
    <col min="5378" max="5378" width="7.375" style="2331" customWidth="1"/>
    <col min="5379" max="5379" width="18.875" style="2331" bestFit="1" customWidth="1"/>
    <col min="5380" max="5380" width="14.625" style="2331" bestFit="1" customWidth="1"/>
    <col min="5381" max="5381" width="66" style="2331" customWidth="1"/>
    <col min="5382" max="5382" width="7.125" style="2331" customWidth="1"/>
    <col min="5383" max="5384" width="10.375" style="2331" bestFit="1" customWidth="1"/>
    <col min="5385" max="5385" width="13.625" style="2331" bestFit="1" customWidth="1"/>
    <col min="5386" max="5386" width="54" style="2331" customWidth="1"/>
    <col min="5387" max="5387" width="42.125" style="2331" customWidth="1"/>
    <col min="5388" max="5388" width="13.5" style="2331" bestFit="1" customWidth="1"/>
    <col min="5389" max="5389" width="13.75" style="2331" customWidth="1"/>
    <col min="5390" max="5390" width="10" style="2331" bestFit="1" customWidth="1"/>
    <col min="5391" max="5391" width="13.25" style="2331" customWidth="1"/>
    <col min="5392" max="5392" width="19.5" style="2331" customWidth="1"/>
    <col min="5393" max="5393" width="17.375" style="2331" customWidth="1"/>
    <col min="5394" max="5394" width="16.625" style="2331" customWidth="1"/>
    <col min="5395" max="5632" width="9" style="2331"/>
    <col min="5633" max="5633" width="2.625" style="2331" customWidth="1"/>
    <col min="5634" max="5634" width="7.375" style="2331" customWidth="1"/>
    <col min="5635" max="5635" width="18.875" style="2331" bestFit="1" customWidth="1"/>
    <col min="5636" max="5636" width="14.625" style="2331" bestFit="1" customWidth="1"/>
    <col min="5637" max="5637" width="66" style="2331" customWidth="1"/>
    <col min="5638" max="5638" width="7.125" style="2331" customWidth="1"/>
    <col min="5639" max="5640" width="10.375" style="2331" bestFit="1" customWidth="1"/>
    <col min="5641" max="5641" width="13.625" style="2331" bestFit="1" customWidth="1"/>
    <col min="5642" max="5642" width="54" style="2331" customWidth="1"/>
    <col min="5643" max="5643" width="42.125" style="2331" customWidth="1"/>
    <col min="5644" max="5644" width="13.5" style="2331" bestFit="1" customWidth="1"/>
    <col min="5645" max="5645" width="13.75" style="2331" customWidth="1"/>
    <col min="5646" max="5646" width="10" style="2331" bestFit="1" customWidth="1"/>
    <col min="5647" max="5647" width="13.25" style="2331" customWidth="1"/>
    <col min="5648" max="5648" width="19.5" style="2331" customWidth="1"/>
    <col min="5649" max="5649" width="17.375" style="2331" customWidth="1"/>
    <col min="5650" max="5650" width="16.625" style="2331" customWidth="1"/>
    <col min="5651" max="5888" width="9" style="2331"/>
    <col min="5889" max="5889" width="2.625" style="2331" customWidth="1"/>
    <col min="5890" max="5890" width="7.375" style="2331" customWidth="1"/>
    <col min="5891" max="5891" width="18.875" style="2331" bestFit="1" customWidth="1"/>
    <col min="5892" max="5892" width="14.625" style="2331" bestFit="1" customWidth="1"/>
    <col min="5893" max="5893" width="66" style="2331" customWidth="1"/>
    <col min="5894" max="5894" width="7.125" style="2331" customWidth="1"/>
    <col min="5895" max="5896" width="10.375" style="2331" bestFit="1" customWidth="1"/>
    <col min="5897" max="5897" width="13.625" style="2331" bestFit="1" customWidth="1"/>
    <col min="5898" max="5898" width="54" style="2331" customWidth="1"/>
    <col min="5899" max="5899" width="42.125" style="2331" customWidth="1"/>
    <col min="5900" max="5900" width="13.5" style="2331" bestFit="1" customWidth="1"/>
    <col min="5901" max="5901" width="13.75" style="2331" customWidth="1"/>
    <col min="5902" max="5902" width="10" style="2331" bestFit="1" customWidth="1"/>
    <col min="5903" max="5903" width="13.25" style="2331" customWidth="1"/>
    <col min="5904" max="5904" width="19.5" style="2331" customWidth="1"/>
    <col min="5905" max="5905" width="17.375" style="2331" customWidth="1"/>
    <col min="5906" max="5906" width="16.625" style="2331" customWidth="1"/>
    <col min="5907" max="6144" width="9" style="2331"/>
    <col min="6145" max="6145" width="2.625" style="2331" customWidth="1"/>
    <col min="6146" max="6146" width="7.375" style="2331" customWidth="1"/>
    <col min="6147" max="6147" width="18.875" style="2331" bestFit="1" customWidth="1"/>
    <col min="6148" max="6148" width="14.625" style="2331" bestFit="1" customWidth="1"/>
    <col min="6149" max="6149" width="66" style="2331" customWidth="1"/>
    <col min="6150" max="6150" width="7.125" style="2331" customWidth="1"/>
    <col min="6151" max="6152" width="10.375" style="2331" bestFit="1" customWidth="1"/>
    <col min="6153" max="6153" width="13.625" style="2331" bestFit="1" customWidth="1"/>
    <col min="6154" max="6154" width="54" style="2331" customWidth="1"/>
    <col min="6155" max="6155" width="42.125" style="2331" customWidth="1"/>
    <col min="6156" max="6156" width="13.5" style="2331" bestFit="1" customWidth="1"/>
    <col min="6157" max="6157" width="13.75" style="2331" customWidth="1"/>
    <col min="6158" max="6158" width="10" style="2331" bestFit="1" customWidth="1"/>
    <col min="6159" max="6159" width="13.25" style="2331" customWidth="1"/>
    <col min="6160" max="6160" width="19.5" style="2331" customWidth="1"/>
    <col min="6161" max="6161" width="17.375" style="2331" customWidth="1"/>
    <col min="6162" max="6162" width="16.625" style="2331" customWidth="1"/>
    <col min="6163" max="6400" width="9" style="2331"/>
    <col min="6401" max="6401" width="2.625" style="2331" customWidth="1"/>
    <col min="6402" max="6402" width="7.375" style="2331" customWidth="1"/>
    <col min="6403" max="6403" width="18.875" style="2331" bestFit="1" customWidth="1"/>
    <col min="6404" max="6404" width="14.625" style="2331" bestFit="1" customWidth="1"/>
    <col min="6405" max="6405" width="66" style="2331" customWidth="1"/>
    <col min="6406" max="6406" width="7.125" style="2331" customWidth="1"/>
    <col min="6407" max="6408" width="10.375" style="2331" bestFit="1" customWidth="1"/>
    <col min="6409" max="6409" width="13.625" style="2331" bestFit="1" customWidth="1"/>
    <col min="6410" max="6410" width="54" style="2331" customWidth="1"/>
    <col min="6411" max="6411" width="42.125" style="2331" customWidth="1"/>
    <col min="6412" max="6412" width="13.5" style="2331" bestFit="1" customWidth="1"/>
    <col min="6413" max="6413" width="13.75" style="2331" customWidth="1"/>
    <col min="6414" max="6414" width="10" style="2331" bestFit="1" customWidth="1"/>
    <col min="6415" max="6415" width="13.25" style="2331" customWidth="1"/>
    <col min="6416" max="6416" width="19.5" style="2331" customWidth="1"/>
    <col min="6417" max="6417" width="17.375" style="2331" customWidth="1"/>
    <col min="6418" max="6418" width="16.625" style="2331" customWidth="1"/>
    <col min="6419" max="6656" width="9" style="2331"/>
    <col min="6657" max="6657" width="2.625" style="2331" customWidth="1"/>
    <col min="6658" max="6658" width="7.375" style="2331" customWidth="1"/>
    <col min="6659" max="6659" width="18.875" style="2331" bestFit="1" customWidth="1"/>
    <col min="6660" max="6660" width="14.625" style="2331" bestFit="1" customWidth="1"/>
    <col min="6661" max="6661" width="66" style="2331" customWidth="1"/>
    <col min="6662" max="6662" width="7.125" style="2331" customWidth="1"/>
    <col min="6663" max="6664" width="10.375" style="2331" bestFit="1" customWidth="1"/>
    <col min="6665" max="6665" width="13.625" style="2331" bestFit="1" customWidth="1"/>
    <col min="6666" max="6666" width="54" style="2331" customWidth="1"/>
    <col min="6667" max="6667" width="42.125" style="2331" customWidth="1"/>
    <col min="6668" max="6668" width="13.5" style="2331" bestFit="1" customWidth="1"/>
    <col min="6669" max="6669" width="13.75" style="2331" customWidth="1"/>
    <col min="6670" max="6670" width="10" style="2331" bestFit="1" customWidth="1"/>
    <col min="6671" max="6671" width="13.25" style="2331" customWidth="1"/>
    <col min="6672" max="6672" width="19.5" style="2331" customWidth="1"/>
    <col min="6673" max="6673" width="17.375" style="2331" customWidth="1"/>
    <col min="6674" max="6674" width="16.625" style="2331" customWidth="1"/>
    <col min="6675" max="6912" width="9" style="2331"/>
    <col min="6913" max="6913" width="2.625" style="2331" customWidth="1"/>
    <col min="6914" max="6914" width="7.375" style="2331" customWidth="1"/>
    <col min="6915" max="6915" width="18.875" style="2331" bestFit="1" customWidth="1"/>
    <col min="6916" max="6916" width="14.625" style="2331" bestFit="1" customWidth="1"/>
    <col min="6917" max="6917" width="66" style="2331" customWidth="1"/>
    <col min="6918" max="6918" width="7.125" style="2331" customWidth="1"/>
    <col min="6919" max="6920" width="10.375" style="2331" bestFit="1" customWidth="1"/>
    <col min="6921" max="6921" width="13.625" style="2331" bestFit="1" customWidth="1"/>
    <col min="6922" max="6922" width="54" style="2331" customWidth="1"/>
    <col min="6923" max="6923" width="42.125" style="2331" customWidth="1"/>
    <col min="6924" max="6924" width="13.5" style="2331" bestFit="1" customWidth="1"/>
    <col min="6925" max="6925" width="13.75" style="2331" customWidth="1"/>
    <col min="6926" max="6926" width="10" style="2331" bestFit="1" customWidth="1"/>
    <col min="6927" max="6927" width="13.25" style="2331" customWidth="1"/>
    <col min="6928" max="6928" width="19.5" style="2331" customWidth="1"/>
    <col min="6929" max="6929" width="17.375" style="2331" customWidth="1"/>
    <col min="6930" max="6930" width="16.625" style="2331" customWidth="1"/>
    <col min="6931" max="7168" width="9" style="2331"/>
    <col min="7169" max="7169" width="2.625" style="2331" customWidth="1"/>
    <col min="7170" max="7170" width="7.375" style="2331" customWidth="1"/>
    <col min="7171" max="7171" width="18.875" style="2331" bestFit="1" customWidth="1"/>
    <col min="7172" max="7172" width="14.625" style="2331" bestFit="1" customWidth="1"/>
    <col min="7173" max="7173" width="66" style="2331" customWidth="1"/>
    <col min="7174" max="7174" width="7.125" style="2331" customWidth="1"/>
    <col min="7175" max="7176" width="10.375" style="2331" bestFit="1" customWidth="1"/>
    <col min="7177" max="7177" width="13.625" style="2331" bestFit="1" customWidth="1"/>
    <col min="7178" max="7178" width="54" style="2331" customWidth="1"/>
    <col min="7179" max="7179" width="42.125" style="2331" customWidth="1"/>
    <col min="7180" max="7180" width="13.5" style="2331" bestFit="1" customWidth="1"/>
    <col min="7181" max="7181" width="13.75" style="2331" customWidth="1"/>
    <col min="7182" max="7182" width="10" style="2331" bestFit="1" customWidth="1"/>
    <col min="7183" max="7183" width="13.25" style="2331" customWidth="1"/>
    <col min="7184" max="7184" width="19.5" style="2331" customWidth="1"/>
    <col min="7185" max="7185" width="17.375" style="2331" customWidth="1"/>
    <col min="7186" max="7186" width="16.625" style="2331" customWidth="1"/>
    <col min="7187" max="7424" width="9" style="2331"/>
    <col min="7425" max="7425" width="2.625" style="2331" customWidth="1"/>
    <col min="7426" max="7426" width="7.375" style="2331" customWidth="1"/>
    <col min="7427" max="7427" width="18.875" style="2331" bestFit="1" customWidth="1"/>
    <col min="7428" max="7428" width="14.625" style="2331" bestFit="1" customWidth="1"/>
    <col min="7429" max="7429" width="66" style="2331" customWidth="1"/>
    <col min="7430" max="7430" width="7.125" style="2331" customWidth="1"/>
    <col min="7431" max="7432" width="10.375" style="2331" bestFit="1" customWidth="1"/>
    <col min="7433" max="7433" width="13.625" style="2331" bestFit="1" customWidth="1"/>
    <col min="7434" max="7434" width="54" style="2331" customWidth="1"/>
    <col min="7435" max="7435" width="42.125" style="2331" customWidth="1"/>
    <col min="7436" max="7436" width="13.5" style="2331" bestFit="1" customWidth="1"/>
    <col min="7437" max="7437" width="13.75" style="2331" customWidth="1"/>
    <col min="7438" max="7438" width="10" style="2331" bestFit="1" customWidth="1"/>
    <col min="7439" max="7439" width="13.25" style="2331" customWidth="1"/>
    <col min="7440" max="7440" width="19.5" style="2331" customWidth="1"/>
    <col min="7441" max="7441" width="17.375" style="2331" customWidth="1"/>
    <col min="7442" max="7442" width="16.625" style="2331" customWidth="1"/>
    <col min="7443" max="7680" width="9" style="2331"/>
    <col min="7681" max="7681" width="2.625" style="2331" customWidth="1"/>
    <col min="7682" max="7682" width="7.375" style="2331" customWidth="1"/>
    <col min="7683" max="7683" width="18.875" style="2331" bestFit="1" customWidth="1"/>
    <col min="7684" max="7684" width="14.625" style="2331" bestFit="1" customWidth="1"/>
    <col min="7685" max="7685" width="66" style="2331" customWidth="1"/>
    <col min="7686" max="7686" width="7.125" style="2331" customWidth="1"/>
    <col min="7687" max="7688" width="10.375" style="2331" bestFit="1" customWidth="1"/>
    <col min="7689" max="7689" width="13.625" style="2331" bestFit="1" customWidth="1"/>
    <col min="7690" max="7690" width="54" style="2331" customWidth="1"/>
    <col min="7691" max="7691" width="42.125" style="2331" customWidth="1"/>
    <col min="7692" max="7692" width="13.5" style="2331" bestFit="1" customWidth="1"/>
    <col min="7693" max="7693" width="13.75" style="2331" customWidth="1"/>
    <col min="7694" max="7694" width="10" style="2331" bestFit="1" customWidth="1"/>
    <col min="7695" max="7695" width="13.25" style="2331" customWidth="1"/>
    <col min="7696" max="7696" width="19.5" style="2331" customWidth="1"/>
    <col min="7697" max="7697" width="17.375" style="2331" customWidth="1"/>
    <col min="7698" max="7698" width="16.625" style="2331" customWidth="1"/>
    <col min="7699" max="7936" width="9" style="2331"/>
    <col min="7937" max="7937" width="2.625" style="2331" customWidth="1"/>
    <col min="7938" max="7938" width="7.375" style="2331" customWidth="1"/>
    <col min="7939" max="7939" width="18.875" style="2331" bestFit="1" customWidth="1"/>
    <col min="7940" max="7940" width="14.625" style="2331" bestFit="1" customWidth="1"/>
    <col min="7941" max="7941" width="66" style="2331" customWidth="1"/>
    <col min="7942" max="7942" width="7.125" style="2331" customWidth="1"/>
    <col min="7943" max="7944" width="10.375" style="2331" bestFit="1" customWidth="1"/>
    <col min="7945" max="7945" width="13.625" style="2331" bestFit="1" customWidth="1"/>
    <col min="7946" max="7946" width="54" style="2331" customWidth="1"/>
    <col min="7947" max="7947" width="42.125" style="2331" customWidth="1"/>
    <col min="7948" max="7948" width="13.5" style="2331" bestFit="1" customWidth="1"/>
    <col min="7949" max="7949" width="13.75" style="2331" customWidth="1"/>
    <col min="7950" max="7950" width="10" style="2331" bestFit="1" customWidth="1"/>
    <col min="7951" max="7951" width="13.25" style="2331" customWidth="1"/>
    <col min="7952" max="7952" width="19.5" style="2331" customWidth="1"/>
    <col min="7953" max="7953" width="17.375" style="2331" customWidth="1"/>
    <col min="7954" max="7954" width="16.625" style="2331" customWidth="1"/>
    <col min="7955" max="8192" width="9" style="2331"/>
    <col min="8193" max="8193" width="2.625" style="2331" customWidth="1"/>
    <col min="8194" max="8194" width="7.375" style="2331" customWidth="1"/>
    <col min="8195" max="8195" width="18.875" style="2331" bestFit="1" customWidth="1"/>
    <col min="8196" max="8196" width="14.625" style="2331" bestFit="1" customWidth="1"/>
    <col min="8197" max="8197" width="66" style="2331" customWidth="1"/>
    <col min="8198" max="8198" width="7.125" style="2331" customWidth="1"/>
    <col min="8199" max="8200" width="10.375" style="2331" bestFit="1" customWidth="1"/>
    <col min="8201" max="8201" width="13.625" style="2331" bestFit="1" customWidth="1"/>
    <col min="8202" max="8202" width="54" style="2331" customWidth="1"/>
    <col min="8203" max="8203" width="42.125" style="2331" customWidth="1"/>
    <col min="8204" max="8204" width="13.5" style="2331" bestFit="1" customWidth="1"/>
    <col min="8205" max="8205" width="13.75" style="2331" customWidth="1"/>
    <col min="8206" max="8206" width="10" style="2331" bestFit="1" customWidth="1"/>
    <col min="8207" max="8207" width="13.25" style="2331" customWidth="1"/>
    <col min="8208" max="8208" width="19.5" style="2331" customWidth="1"/>
    <col min="8209" max="8209" width="17.375" style="2331" customWidth="1"/>
    <col min="8210" max="8210" width="16.625" style="2331" customWidth="1"/>
    <col min="8211" max="8448" width="9" style="2331"/>
    <col min="8449" max="8449" width="2.625" style="2331" customWidth="1"/>
    <col min="8450" max="8450" width="7.375" style="2331" customWidth="1"/>
    <col min="8451" max="8451" width="18.875" style="2331" bestFit="1" customWidth="1"/>
    <col min="8452" max="8452" width="14.625" style="2331" bestFit="1" customWidth="1"/>
    <col min="8453" max="8453" width="66" style="2331" customWidth="1"/>
    <col min="8454" max="8454" width="7.125" style="2331" customWidth="1"/>
    <col min="8455" max="8456" width="10.375" style="2331" bestFit="1" customWidth="1"/>
    <col min="8457" max="8457" width="13.625" style="2331" bestFit="1" customWidth="1"/>
    <col min="8458" max="8458" width="54" style="2331" customWidth="1"/>
    <col min="8459" max="8459" width="42.125" style="2331" customWidth="1"/>
    <col min="8460" max="8460" width="13.5" style="2331" bestFit="1" customWidth="1"/>
    <col min="8461" max="8461" width="13.75" style="2331" customWidth="1"/>
    <col min="8462" max="8462" width="10" style="2331" bestFit="1" customWidth="1"/>
    <col min="8463" max="8463" width="13.25" style="2331" customWidth="1"/>
    <col min="8464" max="8464" width="19.5" style="2331" customWidth="1"/>
    <col min="8465" max="8465" width="17.375" style="2331" customWidth="1"/>
    <col min="8466" max="8466" width="16.625" style="2331" customWidth="1"/>
    <col min="8467" max="8704" width="9" style="2331"/>
    <col min="8705" max="8705" width="2.625" style="2331" customWidth="1"/>
    <col min="8706" max="8706" width="7.375" style="2331" customWidth="1"/>
    <col min="8707" max="8707" width="18.875" style="2331" bestFit="1" customWidth="1"/>
    <col min="8708" max="8708" width="14.625" style="2331" bestFit="1" customWidth="1"/>
    <col min="8709" max="8709" width="66" style="2331" customWidth="1"/>
    <col min="8710" max="8710" width="7.125" style="2331" customWidth="1"/>
    <col min="8711" max="8712" width="10.375" style="2331" bestFit="1" customWidth="1"/>
    <col min="8713" max="8713" width="13.625" style="2331" bestFit="1" customWidth="1"/>
    <col min="8714" max="8714" width="54" style="2331" customWidth="1"/>
    <col min="8715" max="8715" width="42.125" style="2331" customWidth="1"/>
    <col min="8716" max="8716" width="13.5" style="2331" bestFit="1" customWidth="1"/>
    <col min="8717" max="8717" width="13.75" style="2331" customWidth="1"/>
    <col min="8718" max="8718" width="10" style="2331" bestFit="1" customWidth="1"/>
    <col min="8719" max="8719" width="13.25" style="2331" customWidth="1"/>
    <col min="8720" max="8720" width="19.5" style="2331" customWidth="1"/>
    <col min="8721" max="8721" width="17.375" style="2331" customWidth="1"/>
    <col min="8722" max="8722" width="16.625" style="2331" customWidth="1"/>
    <col min="8723" max="8960" width="9" style="2331"/>
    <col min="8961" max="8961" width="2.625" style="2331" customWidth="1"/>
    <col min="8962" max="8962" width="7.375" style="2331" customWidth="1"/>
    <col min="8963" max="8963" width="18.875" style="2331" bestFit="1" customWidth="1"/>
    <col min="8964" max="8964" width="14.625" style="2331" bestFit="1" customWidth="1"/>
    <col min="8965" max="8965" width="66" style="2331" customWidth="1"/>
    <col min="8966" max="8966" width="7.125" style="2331" customWidth="1"/>
    <col min="8967" max="8968" width="10.375" style="2331" bestFit="1" customWidth="1"/>
    <col min="8969" max="8969" width="13.625" style="2331" bestFit="1" customWidth="1"/>
    <col min="8970" max="8970" width="54" style="2331" customWidth="1"/>
    <col min="8971" max="8971" width="42.125" style="2331" customWidth="1"/>
    <col min="8972" max="8972" width="13.5" style="2331" bestFit="1" customWidth="1"/>
    <col min="8973" max="8973" width="13.75" style="2331" customWidth="1"/>
    <col min="8974" max="8974" width="10" style="2331" bestFit="1" customWidth="1"/>
    <col min="8975" max="8975" width="13.25" style="2331" customWidth="1"/>
    <col min="8976" max="8976" width="19.5" style="2331" customWidth="1"/>
    <col min="8977" max="8977" width="17.375" style="2331" customWidth="1"/>
    <col min="8978" max="8978" width="16.625" style="2331" customWidth="1"/>
    <col min="8979" max="9216" width="9" style="2331"/>
    <col min="9217" max="9217" width="2.625" style="2331" customWidth="1"/>
    <col min="9218" max="9218" width="7.375" style="2331" customWidth="1"/>
    <col min="9219" max="9219" width="18.875" style="2331" bestFit="1" customWidth="1"/>
    <col min="9220" max="9220" width="14.625" style="2331" bestFit="1" customWidth="1"/>
    <col min="9221" max="9221" width="66" style="2331" customWidth="1"/>
    <col min="9222" max="9222" width="7.125" style="2331" customWidth="1"/>
    <col min="9223" max="9224" width="10.375" style="2331" bestFit="1" customWidth="1"/>
    <col min="9225" max="9225" width="13.625" style="2331" bestFit="1" customWidth="1"/>
    <col min="9226" max="9226" width="54" style="2331" customWidth="1"/>
    <col min="9227" max="9227" width="42.125" style="2331" customWidth="1"/>
    <col min="9228" max="9228" width="13.5" style="2331" bestFit="1" customWidth="1"/>
    <col min="9229" max="9229" width="13.75" style="2331" customWidth="1"/>
    <col min="9230" max="9230" width="10" style="2331" bestFit="1" customWidth="1"/>
    <col min="9231" max="9231" width="13.25" style="2331" customWidth="1"/>
    <col min="9232" max="9232" width="19.5" style="2331" customWidth="1"/>
    <col min="9233" max="9233" width="17.375" style="2331" customWidth="1"/>
    <col min="9234" max="9234" width="16.625" style="2331" customWidth="1"/>
    <col min="9235" max="9472" width="9" style="2331"/>
    <col min="9473" max="9473" width="2.625" style="2331" customWidth="1"/>
    <col min="9474" max="9474" width="7.375" style="2331" customWidth="1"/>
    <col min="9475" max="9475" width="18.875" style="2331" bestFit="1" customWidth="1"/>
    <col min="9476" max="9476" width="14.625" style="2331" bestFit="1" customWidth="1"/>
    <col min="9477" max="9477" width="66" style="2331" customWidth="1"/>
    <col min="9478" max="9478" width="7.125" style="2331" customWidth="1"/>
    <col min="9479" max="9480" width="10.375" style="2331" bestFit="1" customWidth="1"/>
    <col min="9481" max="9481" width="13.625" style="2331" bestFit="1" customWidth="1"/>
    <col min="9482" max="9482" width="54" style="2331" customWidth="1"/>
    <col min="9483" max="9483" width="42.125" style="2331" customWidth="1"/>
    <col min="9484" max="9484" width="13.5" style="2331" bestFit="1" customWidth="1"/>
    <col min="9485" max="9485" width="13.75" style="2331" customWidth="1"/>
    <col min="9486" max="9486" width="10" style="2331" bestFit="1" customWidth="1"/>
    <col min="9487" max="9487" width="13.25" style="2331" customWidth="1"/>
    <col min="9488" max="9488" width="19.5" style="2331" customWidth="1"/>
    <col min="9489" max="9489" width="17.375" style="2331" customWidth="1"/>
    <col min="9490" max="9490" width="16.625" style="2331" customWidth="1"/>
    <col min="9491" max="9728" width="9" style="2331"/>
    <col min="9729" max="9729" width="2.625" style="2331" customWidth="1"/>
    <col min="9730" max="9730" width="7.375" style="2331" customWidth="1"/>
    <col min="9731" max="9731" width="18.875" style="2331" bestFit="1" customWidth="1"/>
    <col min="9732" max="9732" width="14.625" style="2331" bestFit="1" customWidth="1"/>
    <col min="9733" max="9733" width="66" style="2331" customWidth="1"/>
    <col min="9734" max="9734" width="7.125" style="2331" customWidth="1"/>
    <col min="9735" max="9736" width="10.375" style="2331" bestFit="1" customWidth="1"/>
    <col min="9737" max="9737" width="13.625" style="2331" bestFit="1" customWidth="1"/>
    <col min="9738" max="9738" width="54" style="2331" customWidth="1"/>
    <col min="9739" max="9739" width="42.125" style="2331" customWidth="1"/>
    <col min="9740" max="9740" width="13.5" style="2331" bestFit="1" customWidth="1"/>
    <col min="9741" max="9741" width="13.75" style="2331" customWidth="1"/>
    <col min="9742" max="9742" width="10" style="2331" bestFit="1" customWidth="1"/>
    <col min="9743" max="9743" width="13.25" style="2331" customWidth="1"/>
    <col min="9744" max="9744" width="19.5" style="2331" customWidth="1"/>
    <col min="9745" max="9745" width="17.375" style="2331" customWidth="1"/>
    <col min="9746" max="9746" width="16.625" style="2331" customWidth="1"/>
    <col min="9747" max="9984" width="9" style="2331"/>
    <col min="9985" max="9985" width="2.625" style="2331" customWidth="1"/>
    <col min="9986" max="9986" width="7.375" style="2331" customWidth="1"/>
    <col min="9987" max="9987" width="18.875" style="2331" bestFit="1" customWidth="1"/>
    <col min="9988" max="9988" width="14.625" style="2331" bestFit="1" customWidth="1"/>
    <col min="9989" max="9989" width="66" style="2331" customWidth="1"/>
    <col min="9990" max="9990" width="7.125" style="2331" customWidth="1"/>
    <col min="9991" max="9992" width="10.375" style="2331" bestFit="1" customWidth="1"/>
    <col min="9993" max="9993" width="13.625" style="2331" bestFit="1" customWidth="1"/>
    <col min="9994" max="9994" width="54" style="2331" customWidth="1"/>
    <col min="9995" max="9995" width="42.125" style="2331" customWidth="1"/>
    <col min="9996" max="9996" width="13.5" style="2331" bestFit="1" customWidth="1"/>
    <col min="9997" max="9997" width="13.75" style="2331" customWidth="1"/>
    <col min="9998" max="9998" width="10" style="2331" bestFit="1" customWidth="1"/>
    <col min="9999" max="9999" width="13.25" style="2331" customWidth="1"/>
    <col min="10000" max="10000" width="19.5" style="2331" customWidth="1"/>
    <col min="10001" max="10001" width="17.375" style="2331" customWidth="1"/>
    <col min="10002" max="10002" width="16.625" style="2331" customWidth="1"/>
    <col min="10003" max="10240" width="9" style="2331"/>
    <col min="10241" max="10241" width="2.625" style="2331" customWidth="1"/>
    <col min="10242" max="10242" width="7.375" style="2331" customWidth="1"/>
    <col min="10243" max="10243" width="18.875" style="2331" bestFit="1" customWidth="1"/>
    <col min="10244" max="10244" width="14.625" style="2331" bestFit="1" customWidth="1"/>
    <col min="10245" max="10245" width="66" style="2331" customWidth="1"/>
    <col min="10246" max="10246" width="7.125" style="2331" customWidth="1"/>
    <col min="10247" max="10248" width="10.375" style="2331" bestFit="1" customWidth="1"/>
    <col min="10249" max="10249" width="13.625" style="2331" bestFit="1" customWidth="1"/>
    <col min="10250" max="10250" width="54" style="2331" customWidth="1"/>
    <col min="10251" max="10251" width="42.125" style="2331" customWidth="1"/>
    <col min="10252" max="10252" width="13.5" style="2331" bestFit="1" customWidth="1"/>
    <col min="10253" max="10253" width="13.75" style="2331" customWidth="1"/>
    <col min="10254" max="10254" width="10" style="2331" bestFit="1" customWidth="1"/>
    <col min="10255" max="10255" width="13.25" style="2331" customWidth="1"/>
    <col min="10256" max="10256" width="19.5" style="2331" customWidth="1"/>
    <col min="10257" max="10257" width="17.375" style="2331" customWidth="1"/>
    <col min="10258" max="10258" width="16.625" style="2331" customWidth="1"/>
    <col min="10259" max="10496" width="9" style="2331"/>
    <col min="10497" max="10497" width="2.625" style="2331" customWidth="1"/>
    <col min="10498" max="10498" width="7.375" style="2331" customWidth="1"/>
    <col min="10499" max="10499" width="18.875" style="2331" bestFit="1" customWidth="1"/>
    <col min="10500" max="10500" width="14.625" style="2331" bestFit="1" customWidth="1"/>
    <col min="10501" max="10501" width="66" style="2331" customWidth="1"/>
    <col min="10502" max="10502" width="7.125" style="2331" customWidth="1"/>
    <col min="10503" max="10504" width="10.375" style="2331" bestFit="1" customWidth="1"/>
    <col min="10505" max="10505" width="13.625" style="2331" bestFit="1" customWidth="1"/>
    <col min="10506" max="10506" width="54" style="2331" customWidth="1"/>
    <col min="10507" max="10507" width="42.125" style="2331" customWidth="1"/>
    <col min="10508" max="10508" width="13.5" style="2331" bestFit="1" customWidth="1"/>
    <col min="10509" max="10509" width="13.75" style="2331" customWidth="1"/>
    <col min="10510" max="10510" width="10" style="2331" bestFit="1" customWidth="1"/>
    <col min="10511" max="10511" width="13.25" style="2331" customWidth="1"/>
    <col min="10512" max="10512" width="19.5" style="2331" customWidth="1"/>
    <col min="10513" max="10513" width="17.375" style="2331" customWidth="1"/>
    <col min="10514" max="10514" width="16.625" style="2331" customWidth="1"/>
    <col min="10515" max="10752" width="9" style="2331"/>
    <col min="10753" max="10753" width="2.625" style="2331" customWidth="1"/>
    <col min="10754" max="10754" width="7.375" style="2331" customWidth="1"/>
    <col min="10755" max="10755" width="18.875" style="2331" bestFit="1" customWidth="1"/>
    <col min="10756" max="10756" width="14.625" style="2331" bestFit="1" customWidth="1"/>
    <col min="10757" max="10757" width="66" style="2331" customWidth="1"/>
    <col min="10758" max="10758" width="7.125" style="2331" customWidth="1"/>
    <col min="10759" max="10760" width="10.375" style="2331" bestFit="1" customWidth="1"/>
    <col min="10761" max="10761" width="13.625" style="2331" bestFit="1" customWidth="1"/>
    <col min="10762" max="10762" width="54" style="2331" customWidth="1"/>
    <col min="10763" max="10763" width="42.125" style="2331" customWidth="1"/>
    <col min="10764" max="10764" width="13.5" style="2331" bestFit="1" customWidth="1"/>
    <col min="10765" max="10765" width="13.75" style="2331" customWidth="1"/>
    <col min="10766" max="10766" width="10" style="2331" bestFit="1" customWidth="1"/>
    <col min="10767" max="10767" width="13.25" style="2331" customWidth="1"/>
    <col min="10768" max="10768" width="19.5" style="2331" customWidth="1"/>
    <col min="10769" max="10769" width="17.375" style="2331" customWidth="1"/>
    <col min="10770" max="10770" width="16.625" style="2331" customWidth="1"/>
    <col min="10771" max="11008" width="9" style="2331"/>
    <col min="11009" max="11009" width="2.625" style="2331" customWidth="1"/>
    <col min="11010" max="11010" width="7.375" style="2331" customWidth="1"/>
    <col min="11011" max="11011" width="18.875" style="2331" bestFit="1" customWidth="1"/>
    <col min="11012" max="11012" width="14.625" style="2331" bestFit="1" customWidth="1"/>
    <col min="11013" max="11013" width="66" style="2331" customWidth="1"/>
    <col min="11014" max="11014" width="7.125" style="2331" customWidth="1"/>
    <col min="11015" max="11016" width="10.375" style="2331" bestFit="1" customWidth="1"/>
    <col min="11017" max="11017" width="13.625" style="2331" bestFit="1" customWidth="1"/>
    <col min="11018" max="11018" width="54" style="2331" customWidth="1"/>
    <col min="11019" max="11019" width="42.125" style="2331" customWidth="1"/>
    <col min="11020" max="11020" width="13.5" style="2331" bestFit="1" customWidth="1"/>
    <col min="11021" max="11021" width="13.75" style="2331" customWidth="1"/>
    <col min="11022" max="11022" width="10" style="2331" bestFit="1" customWidth="1"/>
    <col min="11023" max="11023" width="13.25" style="2331" customWidth="1"/>
    <col min="11024" max="11024" width="19.5" style="2331" customWidth="1"/>
    <col min="11025" max="11025" width="17.375" style="2331" customWidth="1"/>
    <col min="11026" max="11026" width="16.625" style="2331" customWidth="1"/>
    <col min="11027" max="11264" width="9" style="2331"/>
    <col min="11265" max="11265" width="2.625" style="2331" customWidth="1"/>
    <col min="11266" max="11266" width="7.375" style="2331" customWidth="1"/>
    <col min="11267" max="11267" width="18.875" style="2331" bestFit="1" customWidth="1"/>
    <col min="11268" max="11268" width="14.625" style="2331" bestFit="1" customWidth="1"/>
    <col min="11269" max="11269" width="66" style="2331" customWidth="1"/>
    <col min="11270" max="11270" width="7.125" style="2331" customWidth="1"/>
    <col min="11271" max="11272" width="10.375" style="2331" bestFit="1" customWidth="1"/>
    <col min="11273" max="11273" width="13.625" style="2331" bestFit="1" customWidth="1"/>
    <col min="11274" max="11274" width="54" style="2331" customWidth="1"/>
    <col min="11275" max="11275" width="42.125" style="2331" customWidth="1"/>
    <col min="11276" max="11276" width="13.5" style="2331" bestFit="1" customWidth="1"/>
    <col min="11277" max="11277" width="13.75" style="2331" customWidth="1"/>
    <col min="11278" max="11278" width="10" style="2331" bestFit="1" customWidth="1"/>
    <col min="11279" max="11279" width="13.25" style="2331" customWidth="1"/>
    <col min="11280" max="11280" width="19.5" style="2331" customWidth="1"/>
    <col min="11281" max="11281" width="17.375" style="2331" customWidth="1"/>
    <col min="11282" max="11282" width="16.625" style="2331" customWidth="1"/>
    <col min="11283" max="11520" width="9" style="2331"/>
    <col min="11521" max="11521" width="2.625" style="2331" customWidth="1"/>
    <col min="11522" max="11522" width="7.375" style="2331" customWidth="1"/>
    <col min="11523" max="11523" width="18.875" style="2331" bestFit="1" customWidth="1"/>
    <col min="11524" max="11524" width="14.625" style="2331" bestFit="1" customWidth="1"/>
    <col min="11525" max="11525" width="66" style="2331" customWidth="1"/>
    <col min="11526" max="11526" width="7.125" style="2331" customWidth="1"/>
    <col min="11527" max="11528" width="10.375" style="2331" bestFit="1" customWidth="1"/>
    <col min="11529" max="11529" width="13.625" style="2331" bestFit="1" customWidth="1"/>
    <col min="11530" max="11530" width="54" style="2331" customWidth="1"/>
    <col min="11531" max="11531" width="42.125" style="2331" customWidth="1"/>
    <col min="11532" max="11532" width="13.5" style="2331" bestFit="1" customWidth="1"/>
    <col min="11533" max="11533" width="13.75" style="2331" customWidth="1"/>
    <col min="11534" max="11534" width="10" style="2331" bestFit="1" customWidth="1"/>
    <col min="11535" max="11535" width="13.25" style="2331" customWidth="1"/>
    <col min="11536" max="11536" width="19.5" style="2331" customWidth="1"/>
    <col min="11537" max="11537" width="17.375" style="2331" customWidth="1"/>
    <col min="11538" max="11538" width="16.625" style="2331" customWidth="1"/>
    <col min="11539" max="11776" width="9" style="2331"/>
    <col min="11777" max="11777" width="2.625" style="2331" customWidth="1"/>
    <col min="11778" max="11778" width="7.375" style="2331" customWidth="1"/>
    <col min="11779" max="11779" width="18.875" style="2331" bestFit="1" customWidth="1"/>
    <col min="11780" max="11780" width="14.625" style="2331" bestFit="1" customWidth="1"/>
    <col min="11781" max="11781" width="66" style="2331" customWidth="1"/>
    <col min="11782" max="11782" width="7.125" style="2331" customWidth="1"/>
    <col min="11783" max="11784" width="10.375" style="2331" bestFit="1" customWidth="1"/>
    <col min="11785" max="11785" width="13.625" style="2331" bestFit="1" customWidth="1"/>
    <col min="11786" max="11786" width="54" style="2331" customWidth="1"/>
    <col min="11787" max="11787" width="42.125" style="2331" customWidth="1"/>
    <col min="11788" max="11788" width="13.5" style="2331" bestFit="1" customWidth="1"/>
    <col min="11789" max="11789" width="13.75" style="2331" customWidth="1"/>
    <col min="11790" max="11790" width="10" style="2331" bestFit="1" customWidth="1"/>
    <col min="11791" max="11791" width="13.25" style="2331" customWidth="1"/>
    <col min="11792" max="11792" width="19.5" style="2331" customWidth="1"/>
    <col min="11793" max="11793" width="17.375" style="2331" customWidth="1"/>
    <col min="11794" max="11794" width="16.625" style="2331" customWidth="1"/>
    <col min="11795" max="12032" width="9" style="2331"/>
    <col min="12033" max="12033" width="2.625" style="2331" customWidth="1"/>
    <col min="12034" max="12034" width="7.375" style="2331" customWidth="1"/>
    <col min="12035" max="12035" width="18.875" style="2331" bestFit="1" customWidth="1"/>
    <col min="12036" max="12036" width="14.625" style="2331" bestFit="1" customWidth="1"/>
    <col min="12037" max="12037" width="66" style="2331" customWidth="1"/>
    <col min="12038" max="12038" width="7.125" style="2331" customWidth="1"/>
    <col min="12039" max="12040" width="10.375" style="2331" bestFit="1" customWidth="1"/>
    <col min="12041" max="12041" width="13.625" style="2331" bestFit="1" customWidth="1"/>
    <col min="12042" max="12042" width="54" style="2331" customWidth="1"/>
    <col min="12043" max="12043" width="42.125" style="2331" customWidth="1"/>
    <col min="12044" max="12044" width="13.5" style="2331" bestFit="1" customWidth="1"/>
    <col min="12045" max="12045" width="13.75" style="2331" customWidth="1"/>
    <col min="12046" max="12046" width="10" style="2331" bestFit="1" customWidth="1"/>
    <col min="12047" max="12047" width="13.25" style="2331" customWidth="1"/>
    <col min="12048" max="12048" width="19.5" style="2331" customWidth="1"/>
    <col min="12049" max="12049" width="17.375" style="2331" customWidth="1"/>
    <col min="12050" max="12050" width="16.625" style="2331" customWidth="1"/>
    <col min="12051" max="12288" width="9" style="2331"/>
    <col min="12289" max="12289" width="2.625" style="2331" customWidth="1"/>
    <col min="12290" max="12290" width="7.375" style="2331" customWidth="1"/>
    <col min="12291" max="12291" width="18.875" style="2331" bestFit="1" customWidth="1"/>
    <col min="12292" max="12292" width="14.625" style="2331" bestFit="1" customWidth="1"/>
    <col min="12293" max="12293" width="66" style="2331" customWidth="1"/>
    <col min="12294" max="12294" width="7.125" style="2331" customWidth="1"/>
    <col min="12295" max="12296" width="10.375" style="2331" bestFit="1" customWidth="1"/>
    <col min="12297" max="12297" width="13.625" style="2331" bestFit="1" customWidth="1"/>
    <col min="12298" max="12298" width="54" style="2331" customWidth="1"/>
    <col min="12299" max="12299" width="42.125" style="2331" customWidth="1"/>
    <col min="12300" max="12300" width="13.5" style="2331" bestFit="1" customWidth="1"/>
    <col min="12301" max="12301" width="13.75" style="2331" customWidth="1"/>
    <col min="12302" max="12302" width="10" style="2331" bestFit="1" customWidth="1"/>
    <col min="12303" max="12303" width="13.25" style="2331" customWidth="1"/>
    <col min="12304" max="12304" width="19.5" style="2331" customWidth="1"/>
    <col min="12305" max="12305" width="17.375" style="2331" customWidth="1"/>
    <col min="12306" max="12306" width="16.625" style="2331" customWidth="1"/>
    <col min="12307" max="12544" width="9" style="2331"/>
    <col min="12545" max="12545" width="2.625" style="2331" customWidth="1"/>
    <col min="12546" max="12546" width="7.375" style="2331" customWidth="1"/>
    <col min="12547" max="12547" width="18.875" style="2331" bestFit="1" customWidth="1"/>
    <col min="12548" max="12548" width="14.625" style="2331" bestFit="1" customWidth="1"/>
    <col min="12549" max="12549" width="66" style="2331" customWidth="1"/>
    <col min="12550" max="12550" width="7.125" style="2331" customWidth="1"/>
    <col min="12551" max="12552" width="10.375" style="2331" bestFit="1" customWidth="1"/>
    <col min="12553" max="12553" width="13.625" style="2331" bestFit="1" customWidth="1"/>
    <col min="12554" max="12554" width="54" style="2331" customWidth="1"/>
    <col min="12555" max="12555" width="42.125" style="2331" customWidth="1"/>
    <col min="12556" max="12556" width="13.5" style="2331" bestFit="1" customWidth="1"/>
    <col min="12557" max="12557" width="13.75" style="2331" customWidth="1"/>
    <col min="12558" max="12558" width="10" style="2331" bestFit="1" customWidth="1"/>
    <col min="12559" max="12559" width="13.25" style="2331" customWidth="1"/>
    <col min="12560" max="12560" width="19.5" style="2331" customWidth="1"/>
    <col min="12561" max="12561" width="17.375" style="2331" customWidth="1"/>
    <col min="12562" max="12562" width="16.625" style="2331" customWidth="1"/>
    <col min="12563" max="12800" width="9" style="2331"/>
    <col min="12801" max="12801" width="2.625" style="2331" customWidth="1"/>
    <col min="12802" max="12802" width="7.375" style="2331" customWidth="1"/>
    <col min="12803" max="12803" width="18.875" style="2331" bestFit="1" customWidth="1"/>
    <col min="12804" max="12804" width="14.625" style="2331" bestFit="1" customWidth="1"/>
    <col min="12805" max="12805" width="66" style="2331" customWidth="1"/>
    <col min="12806" max="12806" width="7.125" style="2331" customWidth="1"/>
    <col min="12807" max="12808" width="10.375" style="2331" bestFit="1" customWidth="1"/>
    <col min="12809" max="12809" width="13.625" style="2331" bestFit="1" customWidth="1"/>
    <col min="12810" max="12810" width="54" style="2331" customWidth="1"/>
    <col min="12811" max="12811" width="42.125" style="2331" customWidth="1"/>
    <col min="12812" max="12812" width="13.5" style="2331" bestFit="1" customWidth="1"/>
    <col min="12813" max="12813" width="13.75" style="2331" customWidth="1"/>
    <col min="12814" max="12814" width="10" style="2331" bestFit="1" customWidth="1"/>
    <col min="12815" max="12815" width="13.25" style="2331" customWidth="1"/>
    <col min="12816" max="12816" width="19.5" style="2331" customWidth="1"/>
    <col min="12817" max="12817" width="17.375" style="2331" customWidth="1"/>
    <col min="12818" max="12818" width="16.625" style="2331" customWidth="1"/>
    <col min="12819" max="13056" width="9" style="2331"/>
    <col min="13057" max="13057" width="2.625" style="2331" customWidth="1"/>
    <col min="13058" max="13058" width="7.375" style="2331" customWidth="1"/>
    <col min="13059" max="13059" width="18.875" style="2331" bestFit="1" customWidth="1"/>
    <col min="13060" max="13060" width="14.625" style="2331" bestFit="1" customWidth="1"/>
    <col min="13061" max="13061" width="66" style="2331" customWidth="1"/>
    <col min="13062" max="13062" width="7.125" style="2331" customWidth="1"/>
    <col min="13063" max="13064" width="10.375" style="2331" bestFit="1" customWidth="1"/>
    <col min="13065" max="13065" width="13.625" style="2331" bestFit="1" customWidth="1"/>
    <col min="13066" max="13066" width="54" style="2331" customWidth="1"/>
    <col min="13067" max="13067" width="42.125" style="2331" customWidth="1"/>
    <col min="13068" max="13068" width="13.5" style="2331" bestFit="1" customWidth="1"/>
    <col min="13069" max="13069" width="13.75" style="2331" customWidth="1"/>
    <col min="13070" max="13070" width="10" style="2331" bestFit="1" customWidth="1"/>
    <col min="13071" max="13071" width="13.25" style="2331" customWidth="1"/>
    <col min="13072" max="13072" width="19.5" style="2331" customWidth="1"/>
    <col min="13073" max="13073" width="17.375" style="2331" customWidth="1"/>
    <col min="13074" max="13074" width="16.625" style="2331" customWidth="1"/>
    <col min="13075" max="13312" width="9" style="2331"/>
    <col min="13313" max="13313" width="2.625" style="2331" customWidth="1"/>
    <col min="13314" max="13314" width="7.375" style="2331" customWidth="1"/>
    <col min="13315" max="13315" width="18.875" style="2331" bestFit="1" customWidth="1"/>
    <col min="13316" max="13316" width="14.625" style="2331" bestFit="1" customWidth="1"/>
    <col min="13317" max="13317" width="66" style="2331" customWidth="1"/>
    <col min="13318" max="13318" width="7.125" style="2331" customWidth="1"/>
    <col min="13319" max="13320" width="10.375" style="2331" bestFit="1" customWidth="1"/>
    <col min="13321" max="13321" width="13.625" style="2331" bestFit="1" customWidth="1"/>
    <col min="13322" max="13322" width="54" style="2331" customWidth="1"/>
    <col min="13323" max="13323" width="42.125" style="2331" customWidth="1"/>
    <col min="13324" max="13324" width="13.5" style="2331" bestFit="1" customWidth="1"/>
    <col min="13325" max="13325" width="13.75" style="2331" customWidth="1"/>
    <col min="13326" max="13326" width="10" style="2331" bestFit="1" customWidth="1"/>
    <col min="13327" max="13327" width="13.25" style="2331" customWidth="1"/>
    <col min="13328" max="13328" width="19.5" style="2331" customWidth="1"/>
    <col min="13329" max="13329" width="17.375" style="2331" customWidth="1"/>
    <col min="13330" max="13330" width="16.625" style="2331" customWidth="1"/>
    <col min="13331" max="13568" width="9" style="2331"/>
    <col min="13569" max="13569" width="2.625" style="2331" customWidth="1"/>
    <col min="13570" max="13570" width="7.375" style="2331" customWidth="1"/>
    <col min="13571" max="13571" width="18.875" style="2331" bestFit="1" customWidth="1"/>
    <col min="13572" max="13572" width="14.625" style="2331" bestFit="1" customWidth="1"/>
    <col min="13573" max="13573" width="66" style="2331" customWidth="1"/>
    <col min="13574" max="13574" width="7.125" style="2331" customWidth="1"/>
    <col min="13575" max="13576" width="10.375" style="2331" bestFit="1" customWidth="1"/>
    <col min="13577" max="13577" width="13.625" style="2331" bestFit="1" customWidth="1"/>
    <col min="13578" max="13578" width="54" style="2331" customWidth="1"/>
    <col min="13579" max="13579" width="42.125" style="2331" customWidth="1"/>
    <col min="13580" max="13580" width="13.5" style="2331" bestFit="1" customWidth="1"/>
    <col min="13581" max="13581" width="13.75" style="2331" customWidth="1"/>
    <col min="13582" max="13582" width="10" style="2331" bestFit="1" customWidth="1"/>
    <col min="13583" max="13583" width="13.25" style="2331" customWidth="1"/>
    <col min="13584" max="13584" width="19.5" style="2331" customWidth="1"/>
    <col min="13585" max="13585" width="17.375" style="2331" customWidth="1"/>
    <col min="13586" max="13586" width="16.625" style="2331" customWidth="1"/>
    <col min="13587" max="13824" width="9" style="2331"/>
    <col min="13825" max="13825" width="2.625" style="2331" customWidth="1"/>
    <col min="13826" max="13826" width="7.375" style="2331" customWidth="1"/>
    <col min="13827" max="13827" width="18.875" style="2331" bestFit="1" customWidth="1"/>
    <col min="13828" max="13828" width="14.625" style="2331" bestFit="1" customWidth="1"/>
    <col min="13829" max="13829" width="66" style="2331" customWidth="1"/>
    <col min="13830" max="13830" width="7.125" style="2331" customWidth="1"/>
    <col min="13831" max="13832" width="10.375" style="2331" bestFit="1" customWidth="1"/>
    <col min="13833" max="13833" width="13.625" style="2331" bestFit="1" customWidth="1"/>
    <col min="13834" max="13834" width="54" style="2331" customWidth="1"/>
    <col min="13835" max="13835" width="42.125" style="2331" customWidth="1"/>
    <col min="13836" max="13836" width="13.5" style="2331" bestFit="1" customWidth="1"/>
    <col min="13837" max="13837" width="13.75" style="2331" customWidth="1"/>
    <col min="13838" max="13838" width="10" style="2331" bestFit="1" customWidth="1"/>
    <col min="13839" max="13839" width="13.25" style="2331" customWidth="1"/>
    <col min="13840" max="13840" width="19.5" style="2331" customWidth="1"/>
    <col min="13841" max="13841" width="17.375" style="2331" customWidth="1"/>
    <col min="13842" max="13842" width="16.625" style="2331" customWidth="1"/>
    <col min="13843" max="14080" width="9" style="2331"/>
    <col min="14081" max="14081" width="2.625" style="2331" customWidth="1"/>
    <col min="14082" max="14082" width="7.375" style="2331" customWidth="1"/>
    <col min="14083" max="14083" width="18.875" style="2331" bestFit="1" customWidth="1"/>
    <col min="14084" max="14084" width="14.625" style="2331" bestFit="1" customWidth="1"/>
    <col min="14085" max="14085" width="66" style="2331" customWidth="1"/>
    <col min="14086" max="14086" width="7.125" style="2331" customWidth="1"/>
    <col min="14087" max="14088" width="10.375" style="2331" bestFit="1" customWidth="1"/>
    <col min="14089" max="14089" width="13.625" style="2331" bestFit="1" customWidth="1"/>
    <col min="14090" max="14090" width="54" style="2331" customWidth="1"/>
    <col min="14091" max="14091" width="42.125" style="2331" customWidth="1"/>
    <col min="14092" max="14092" width="13.5" style="2331" bestFit="1" customWidth="1"/>
    <col min="14093" max="14093" width="13.75" style="2331" customWidth="1"/>
    <col min="14094" max="14094" width="10" style="2331" bestFit="1" customWidth="1"/>
    <col min="14095" max="14095" width="13.25" style="2331" customWidth="1"/>
    <col min="14096" max="14096" width="19.5" style="2331" customWidth="1"/>
    <col min="14097" max="14097" width="17.375" style="2331" customWidth="1"/>
    <col min="14098" max="14098" width="16.625" style="2331" customWidth="1"/>
    <col min="14099" max="14336" width="9" style="2331"/>
    <col min="14337" max="14337" width="2.625" style="2331" customWidth="1"/>
    <col min="14338" max="14338" width="7.375" style="2331" customWidth="1"/>
    <col min="14339" max="14339" width="18.875" style="2331" bestFit="1" customWidth="1"/>
    <col min="14340" max="14340" width="14.625" style="2331" bestFit="1" customWidth="1"/>
    <col min="14341" max="14341" width="66" style="2331" customWidth="1"/>
    <col min="14342" max="14342" width="7.125" style="2331" customWidth="1"/>
    <col min="14343" max="14344" width="10.375" style="2331" bestFit="1" customWidth="1"/>
    <col min="14345" max="14345" width="13.625" style="2331" bestFit="1" customWidth="1"/>
    <col min="14346" max="14346" width="54" style="2331" customWidth="1"/>
    <col min="14347" max="14347" width="42.125" style="2331" customWidth="1"/>
    <col min="14348" max="14348" width="13.5" style="2331" bestFit="1" customWidth="1"/>
    <col min="14349" max="14349" width="13.75" style="2331" customWidth="1"/>
    <col min="14350" max="14350" width="10" style="2331" bestFit="1" customWidth="1"/>
    <col min="14351" max="14351" width="13.25" style="2331" customWidth="1"/>
    <col min="14352" max="14352" width="19.5" style="2331" customWidth="1"/>
    <col min="14353" max="14353" width="17.375" style="2331" customWidth="1"/>
    <col min="14354" max="14354" width="16.625" style="2331" customWidth="1"/>
    <col min="14355" max="14592" width="9" style="2331"/>
    <col min="14593" max="14593" width="2.625" style="2331" customWidth="1"/>
    <col min="14594" max="14594" width="7.375" style="2331" customWidth="1"/>
    <col min="14595" max="14595" width="18.875" style="2331" bestFit="1" customWidth="1"/>
    <col min="14596" max="14596" width="14.625" style="2331" bestFit="1" customWidth="1"/>
    <col min="14597" max="14597" width="66" style="2331" customWidth="1"/>
    <col min="14598" max="14598" width="7.125" style="2331" customWidth="1"/>
    <col min="14599" max="14600" width="10.375" style="2331" bestFit="1" customWidth="1"/>
    <col min="14601" max="14601" width="13.625" style="2331" bestFit="1" customWidth="1"/>
    <col min="14602" max="14602" width="54" style="2331" customWidth="1"/>
    <col min="14603" max="14603" width="42.125" style="2331" customWidth="1"/>
    <col min="14604" max="14604" width="13.5" style="2331" bestFit="1" customWidth="1"/>
    <col min="14605" max="14605" width="13.75" style="2331" customWidth="1"/>
    <col min="14606" max="14606" width="10" style="2331" bestFit="1" customWidth="1"/>
    <col min="14607" max="14607" width="13.25" style="2331" customWidth="1"/>
    <col min="14608" max="14608" width="19.5" style="2331" customWidth="1"/>
    <col min="14609" max="14609" width="17.375" style="2331" customWidth="1"/>
    <col min="14610" max="14610" width="16.625" style="2331" customWidth="1"/>
    <col min="14611" max="14848" width="9" style="2331"/>
    <col min="14849" max="14849" width="2.625" style="2331" customWidth="1"/>
    <col min="14850" max="14850" width="7.375" style="2331" customWidth="1"/>
    <col min="14851" max="14851" width="18.875" style="2331" bestFit="1" customWidth="1"/>
    <col min="14852" max="14852" width="14.625" style="2331" bestFit="1" customWidth="1"/>
    <col min="14853" max="14853" width="66" style="2331" customWidth="1"/>
    <col min="14854" max="14854" width="7.125" style="2331" customWidth="1"/>
    <col min="14855" max="14856" width="10.375" style="2331" bestFit="1" customWidth="1"/>
    <col min="14857" max="14857" width="13.625" style="2331" bestFit="1" customWidth="1"/>
    <col min="14858" max="14858" width="54" style="2331" customWidth="1"/>
    <col min="14859" max="14859" width="42.125" style="2331" customWidth="1"/>
    <col min="14860" max="14860" width="13.5" style="2331" bestFit="1" customWidth="1"/>
    <col min="14861" max="14861" width="13.75" style="2331" customWidth="1"/>
    <col min="14862" max="14862" width="10" style="2331" bestFit="1" customWidth="1"/>
    <col min="14863" max="14863" width="13.25" style="2331" customWidth="1"/>
    <col min="14864" max="14864" width="19.5" style="2331" customWidth="1"/>
    <col min="14865" max="14865" width="17.375" style="2331" customWidth="1"/>
    <col min="14866" max="14866" width="16.625" style="2331" customWidth="1"/>
    <col min="14867" max="15104" width="9" style="2331"/>
    <col min="15105" max="15105" width="2.625" style="2331" customWidth="1"/>
    <col min="15106" max="15106" width="7.375" style="2331" customWidth="1"/>
    <col min="15107" max="15107" width="18.875" style="2331" bestFit="1" customWidth="1"/>
    <col min="15108" max="15108" width="14.625" style="2331" bestFit="1" customWidth="1"/>
    <col min="15109" max="15109" width="66" style="2331" customWidth="1"/>
    <col min="15110" max="15110" width="7.125" style="2331" customWidth="1"/>
    <col min="15111" max="15112" width="10.375" style="2331" bestFit="1" customWidth="1"/>
    <col min="15113" max="15113" width="13.625" style="2331" bestFit="1" customWidth="1"/>
    <col min="15114" max="15114" width="54" style="2331" customWidth="1"/>
    <col min="15115" max="15115" width="42.125" style="2331" customWidth="1"/>
    <col min="15116" max="15116" width="13.5" style="2331" bestFit="1" customWidth="1"/>
    <col min="15117" max="15117" width="13.75" style="2331" customWidth="1"/>
    <col min="15118" max="15118" width="10" style="2331" bestFit="1" customWidth="1"/>
    <col min="15119" max="15119" width="13.25" style="2331" customWidth="1"/>
    <col min="15120" max="15120" width="19.5" style="2331" customWidth="1"/>
    <col min="15121" max="15121" width="17.375" style="2331" customWidth="1"/>
    <col min="15122" max="15122" width="16.625" style="2331" customWidth="1"/>
    <col min="15123" max="15360" width="9" style="2331"/>
    <col min="15361" max="15361" width="2.625" style="2331" customWidth="1"/>
    <col min="15362" max="15362" width="7.375" style="2331" customWidth="1"/>
    <col min="15363" max="15363" width="18.875" style="2331" bestFit="1" customWidth="1"/>
    <col min="15364" max="15364" width="14.625" style="2331" bestFit="1" customWidth="1"/>
    <col min="15365" max="15365" width="66" style="2331" customWidth="1"/>
    <col min="15366" max="15366" width="7.125" style="2331" customWidth="1"/>
    <col min="15367" max="15368" width="10.375" style="2331" bestFit="1" customWidth="1"/>
    <col min="15369" max="15369" width="13.625" style="2331" bestFit="1" customWidth="1"/>
    <col min="15370" max="15370" width="54" style="2331" customWidth="1"/>
    <col min="15371" max="15371" width="42.125" style="2331" customWidth="1"/>
    <col min="15372" max="15372" width="13.5" style="2331" bestFit="1" customWidth="1"/>
    <col min="15373" max="15373" width="13.75" style="2331" customWidth="1"/>
    <col min="15374" max="15374" width="10" style="2331" bestFit="1" customWidth="1"/>
    <col min="15375" max="15375" width="13.25" style="2331" customWidth="1"/>
    <col min="15376" max="15376" width="19.5" style="2331" customWidth="1"/>
    <col min="15377" max="15377" width="17.375" style="2331" customWidth="1"/>
    <col min="15378" max="15378" width="16.625" style="2331" customWidth="1"/>
    <col min="15379" max="15616" width="9" style="2331"/>
    <col min="15617" max="15617" width="2.625" style="2331" customWidth="1"/>
    <col min="15618" max="15618" width="7.375" style="2331" customWidth="1"/>
    <col min="15619" max="15619" width="18.875" style="2331" bestFit="1" customWidth="1"/>
    <col min="15620" max="15620" width="14.625" style="2331" bestFit="1" customWidth="1"/>
    <col min="15621" max="15621" width="66" style="2331" customWidth="1"/>
    <col min="15622" max="15622" width="7.125" style="2331" customWidth="1"/>
    <col min="15623" max="15624" width="10.375" style="2331" bestFit="1" customWidth="1"/>
    <col min="15625" max="15625" width="13.625" style="2331" bestFit="1" customWidth="1"/>
    <col min="15626" max="15626" width="54" style="2331" customWidth="1"/>
    <col min="15627" max="15627" width="42.125" style="2331" customWidth="1"/>
    <col min="15628" max="15628" width="13.5" style="2331" bestFit="1" customWidth="1"/>
    <col min="15629" max="15629" width="13.75" style="2331" customWidth="1"/>
    <col min="15630" max="15630" width="10" style="2331" bestFit="1" customWidth="1"/>
    <col min="15631" max="15631" width="13.25" style="2331" customWidth="1"/>
    <col min="15632" max="15632" width="19.5" style="2331" customWidth="1"/>
    <col min="15633" max="15633" width="17.375" style="2331" customWidth="1"/>
    <col min="15634" max="15634" width="16.625" style="2331" customWidth="1"/>
    <col min="15635" max="15872" width="9" style="2331"/>
    <col min="15873" max="15873" width="2.625" style="2331" customWidth="1"/>
    <col min="15874" max="15874" width="7.375" style="2331" customWidth="1"/>
    <col min="15875" max="15875" width="18.875" style="2331" bestFit="1" customWidth="1"/>
    <col min="15876" max="15876" width="14.625" style="2331" bestFit="1" customWidth="1"/>
    <col min="15877" max="15877" width="66" style="2331" customWidth="1"/>
    <col min="15878" max="15878" width="7.125" style="2331" customWidth="1"/>
    <col min="15879" max="15880" width="10.375" style="2331" bestFit="1" customWidth="1"/>
    <col min="15881" max="15881" width="13.625" style="2331" bestFit="1" customWidth="1"/>
    <col min="15882" max="15882" width="54" style="2331" customWidth="1"/>
    <col min="15883" max="15883" width="42.125" style="2331" customWidth="1"/>
    <col min="15884" max="15884" width="13.5" style="2331" bestFit="1" customWidth="1"/>
    <col min="15885" max="15885" width="13.75" style="2331" customWidth="1"/>
    <col min="15886" max="15886" width="10" style="2331" bestFit="1" customWidth="1"/>
    <col min="15887" max="15887" width="13.25" style="2331" customWidth="1"/>
    <col min="15888" max="15888" width="19.5" style="2331" customWidth="1"/>
    <col min="15889" max="15889" width="17.375" style="2331" customWidth="1"/>
    <col min="15890" max="15890" width="16.625" style="2331" customWidth="1"/>
    <col min="15891" max="16128" width="9" style="2331"/>
    <col min="16129" max="16129" width="2.625" style="2331" customWidth="1"/>
    <col min="16130" max="16130" width="7.375" style="2331" customWidth="1"/>
    <col min="16131" max="16131" width="18.875" style="2331" bestFit="1" customWidth="1"/>
    <col min="16132" max="16132" width="14.625" style="2331" bestFit="1" customWidth="1"/>
    <col min="16133" max="16133" width="66" style="2331" customWidth="1"/>
    <col min="16134" max="16134" width="7.125" style="2331" customWidth="1"/>
    <col min="16135" max="16136" width="10.375" style="2331" bestFit="1" customWidth="1"/>
    <col min="16137" max="16137" width="13.625" style="2331" bestFit="1" customWidth="1"/>
    <col min="16138" max="16138" width="54" style="2331" customWidth="1"/>
    <col min="16139" max="16139" width="42.125" style="2331" customWidth="1"/>
    <col min="16140" max="16140" width="13.5" style="2331" bestFit="1" customWidth="1"/>
    <col min="16141" max="16141" width="13.75" style="2331" customWidth="1"/>
    <col min="16142" max="16142" width="10" style="2331" bestFit="1" customWidth="1"/>
    <col min="16143" max="16143" width="13.25" style="2331" customWidth="1"/>
    <col min="16144" max="16144" width="19.5" style="2331" customWidth="1"/>
    <col min="16145" max="16145" width="17.375" style="2331" customWidth="1"/>
    <col min="16146" max="16146" width="16.625" style="2331" customWidth="1"/>
    <col min="16147" max="16384" width="9" style="2331"/>
  </cols>
  <sheetData>
    <row r="2" spans="2:18" ht="20.100000000000001" customHeight="1">
      <c r="B2" s="2322" t="s">
        <v>0</v>
      </c>
      <c r="C2" s="2322"/>
      <c r="D2" s="2322"/>
      <c r="E2" s="2323" t="s">
        <v>3099</v>
      </c>
      <c r="G2" s="2325" t="s">
        <v>2</v>
      </c>
      <c r="H2" s="2326"/>
      <c r="I2" s="2327"/>
      <c r="J2" s="2328">
        <f>SUM(H:H)</f>
        <v>318892</v>
      </c>
    </row>
    <row r="3" spans="2:18" ht="20.100000000000001" customHeight="1">
      <c r="B3" s="2322" t="s">
        <v>3</v>
      </c>
      <c r="C3" s="2322"/>
      <c r="D3" s="2322"/>
      <c r="E3" s="2323" t="s">
        <v>9152</v>
      </c>
    </row>
    <row r="4" spans="2:18" ht="20.100000000000001" customHeight="1">
      <c r="B4" s="2322" t="s">
        <v>5</v>
      </c>
      <c r="C4" s="2322"/>
      <c r="D4" s="2322"/>
      <c r="E4" s="2323">
        <v>180806</v>
      </c>
      <c r="G4" s="2329"/>
      <c r="H4" s="2329"/>
      <c r="I4" s="2329"/>
      <c r="J4" s="2331"/>
      <c r="L4" s="2336"/>
      <c r="M4" s="2332"/>
      <c r="O4" s="2331"/>
      <c r="P4" s="2330"/>
    </row>
    <row r="5" spans="2:18" ht="20.100000000000001" customHeight="1">
      <c r="B5" s="2322" t="s">
        <v>6</v>
      </c>
      <c r="C5" s="2322"/>
      <c r="D5" s="2322"/>
      <c r="E5" s="2337">
        <v>44135</v>
      </c>
      <c r="G5" s="2329"/>
      <c r="H5" s="2329"/>
      <c r="I5" s="2329"/>
      <c r="J5" s="2331"/>
      <c r="L5" s="2336"/>
      <c r="M5" s="2332"/>
      <c r="O5" s="2331"/>
      <c r="P5" s="2330"/>
    </row>
    <row r="6" spans="2:18" ht="20.100000000000001" customHeight="1">
      <c r="B6" s="2322" t="s">
        <v>7</v>
      </c>
      <c r="C6" s="2322"/>
      <c r="D6" s="2322"/>
      <c r="E6" s="2337"/>
    </row>
    <row r="8" spans="2:18" s="2329" customFormat="1" ht="19.5" customHeight="1">
      <c r="B8" s="2338" t="s">
        <v>8</v>
      </c>
      <c r="C8" s="2339" t="s">
        <v>9</v>
      </c>
      <c r="D8" s="2339" t="s">
        <v>10</v>
      </c>
      <c r="E8" s="2340" t="s">
        <v>11</v>
      </c>
      <c r="F8" s="2341" t="s">
        <v>12</v>
      </c>
      <c r="G8" s="2342" t="s">
        <v>13</v>
      </c>
      <c r="H8" s="2343" t="s">
        <v>14</v>
      </c>
      <c r="I8" s="2344" t="s">
        <v>15</v>
      </c>
      <c r="J8" s="2345" t="s">
        <v>16</v>
      </c>
      <c r="K8" s="2345" t="s">
        <v>17</v>
      </c>
      <c r="L8" s="2345" t="s">
        <v>18</v>
      </c>
      <c r="M8" s="2338" t="s">
        <v>19</v>
      </c>
      <c r="N8" s="2338" t="s">
        <v>20</v>
      </c>
      <c r="O8" s="2345" t="s">
        <v>21</v>
      </c>
      <c r="P8" s="2346" t="s">
        <v>22</v>
      </c>
      <c r="Q8" s="2347" t="s">
        <v>23</v>
      </c>
    </row>
    <row r="9" spans="2:18" s="2329" customFormat="1" ht="18" customHeight="1">
      <c r="B9" s="2348"/>
      <c r="C9" s="2349" t="s">
        <v>1054</v>
      </c>
      <c r="D9" s="2349" t="s">
        <v>1054</v>
      </c>
      <c r="E9" s="2350" t="s">
        <v>6157</v>
      </c>
      <c r="F9" s="2349">
        <v>4</v>
      </c>
      <c r="G9" s="2349"/>
      <c r="H9" s="2349"/>
      <c r="I9" s="2353"/>
      <c r="J9" s="2350" t="s">
        <v>6158</v>
      </c>
      <c r="K9" s="2354"/>
      <c r="L9" s="2355"/>
      <c r="M9" s="2356"/>
      <c r="N9" s="2355"/>
      <c r="O9" s="2355"/>
      <c r="P9" s="2356"/>
      <c r="Q9" s="2358"/>
      <c r="R9" s="2359"/>
    </row>
    <row r="10" spans="2:18" ht="18" customHeight="1">
      <c r="B10" s="2348"/>
      <c r="C10" s="2349" t="s">
        <v>292</v>
      </c>
      <c r="D10" s="2348" t="s">
        <v>144</v>
      </c>
      <c r="E10" s="2350" t="s">
        <v>6173</v>
      </c>
      <c r="F10" s="2349">
        <v>4</v>
      </c>
      <c r="G10" s="2349">
        <v>5000</v>
      </c>
      <c r="H10" s="2445">
        <f t="shared" ref="H10:H14" si="0">G10*F10</f>
        <v>20000</v>
      </c>
      <c r="I10" s="2353"/>
      <c r="J10" s="2350" t="s">
        <v>1051</v>
      </c>
      <c r="K10" s="2354"/>
      <c r="L10" s="2355"/>
      <c r="M10" s="2356">
        <v>44103</v>
      </c>
      <c r="N10" s="2355"/>
      <c r="O10" s="2446">
        <v>44110</v>
      </c>
      <c r="P10" s="2356"/>
      <c r="Q10" s="2358">
        <v>44109</v>
      </c>
      <c r="R10" s="2367"/>
    </row>
    <row r="11" spans="2:18" ht="18" customHeight="1">
      <c r="B11" s="2348"/>
      <c r="C11" s="2349" t="s">
        <v>292</v>
      </c>
      <c r="D11" s="2348" t="s">
        <v>293</v>
      </c>
      <c r="E11" s="2361" t="s">
        <v>9552</v>
      </c>
      <c r="F11" s="2349">
        <v>8</v>
      </c>
      <c r="G11" s="2349">
        <v>4920</v>
      </c>
      <c r="H11" s="2445">
        <f t="shared" si="0"/>
        <v>39360</v>
      </c>
      <c r="I11" s="2353"/>
      <c r="J11" s="2350" t="s">
        <v>1790</v>
      </c>
      <c r="K11" s="2354"/>
      <c r="L11" s="2355"/>
      <c r="M11" s="2356">
        <v>44103</v>
      </c>
      <c r="N11" s="2355"/>
      <c r="O11" s="2446">
        <v>44110</v>
      </c>
      <c r="P11" s="2386"/>
      <c r="Q11" s="2358">
        <v>44109</v>
      </c>
      <c r="R11" s="2367"/>
    </row>
    <row r="12" spans="2:18" ht="18" customHeight="1">
      <c r="B12" s="2348"/>
      <c r="C12" s="2349" t="s">
        <v>292</v>
      </c>
      <c r="D12" s="2348" t="s">
        <v>293</v>
      </c>
      <c r="E12" s="2350" t="s">
        <v>8918</v>
      </c>
      <c r="F12" s="2349">
        <v>10</v>
      </c>
      <c r="G12" s="2349">
        <v>160</v>
      </c>
      <c r="H12" s="2445">
        <f t="shared" si="0"/>
        <v>1600</v>
      </c>
      <c r="I12" s="2353"/>
      <c r="J12" s="2350" t="s">
        <v>8919</v>
      </c>
      <c r="K12" s="2354"/>
      <c r="L12" s="2355"/>
      <c r="M12" s="2356">
        <v>44103</v>
      </c>
      <c r="N12" s="2355"/>
      <c r="O12" s="2446">
        <v>44110</v>
      </c>
      <c r="P12" s="2356"/>
      <c r="Q12" s="2358">
        <v>44109</v>
      </c>
      <c r="R12" s="2367"/>
    </row>
    <row r="13" spans="2:18" s="2329" customFormat="1" ht="18" customHeight="1">
      <c r="B13" s="2348"/>
      <c r="C13" s="2349" t="s">
        <v>6175</v>
      </c>
      <c r="D13" s="2348"/>
      <c r="E13" s="2350" t="s">
        <v>6176</v>
      </c>
      <c r="F13" s="2349">
        <v>4</v>
      </c>
      <c r="G13" s="2349">
        <v>7</v>
      </c>
      <c r="H13" s="2445">
        <f t="shared" si="0"/>
        <v>28</v>
      </c>
      <c r="I13" s="2353"/>
      <c r="J13" s="2350" t="s">
        <v>6177</v>
      </c>
      <c r="K13" s="2354"/>
      <c r="L13" s="2355"/>
      <c r="M13" s="2356">
        <v>44103</v>
      </c>
      <c r="N13" s="2355"/>
      <c r="O13" s="2446">
        <v>44110</v>
      </c>
      <c r="P13" s="2356"/>
      <c r="Q13" s="2358">
        <v>44109</v>
      </c>
      <c r="R13" s="2359"/>
    </row>
    <row r="14" spans="2:18" s="2329" customFormat="1" ht="18" customHeight="1">
      <c r="B14" s="2348"/>
      <c r="C14" s="2349" t="s">
        <v>6175</v>
      </c>
      <c r="D14" s="2348"/>
      <c r="E14" s="2350" t="s">
        <v>9553</v>
      </c>
      <c r="F14" s="2349">
        <v>1</v>
      </c>
      <c r="G14" s="2349">
        <v>1000</v>
      </c>
      <c r="H14" s="2445">
        <f t="shared" si="0"/>
        <v>1000</v>
      </c>
      <c r="I14" s="2353"/>
      <c r="J14" s="2350"/>
      <c r="K14" s="2354"/>
      <c r="L14" s="2355"/>
      <c r="M14" s="2356">
        <v>44103</v>
      </c>
      <c r="N14" s="2355"/>
      <c r="O14" s="2355"/>
      <c r="P14" s="2356"/>
      <c r="Q14" s="2358"/>
      <c r="R14" s="2359"/>
    </row>
    <row r="15" spans="2:18" s="2449" customFormat="1" ht="18" customHeight="1">
      <c r="B15" s="2375"/>
      <c r="C15" s="2447" t="s">
        <v>35</v>
      </c>
      <c r="D15" s="2447" t="s">
        <v>35</v>
      </c>
      <c r="E15" s="2376" t="s">
        <v>6225</v>
      </c>
      <c r="F15" s="2376">
        <v>4</v>
      </c>
      <c r="G15" s="2376">
        <v>66</v>
      </c>
      <c r="H15" s="2376">
        <v>264</v>
      </c>
      <c r="I15" s="2376"/>
      <c r="J15" s="2376" t="s">
        <v>6226</v>
      </c>
      <c r="K15" s="2448" t="s">
        <v>6051</v>
      </c>
      <c r="L15" s="2381"/>
      <c r="M15" s="2380"/>
      <c r="N15" s="2381"/>
      <c r="O15" s="2381"/>
      <c r="P15" s="2380"/>
      <c r="Q15" s="2383">
        <v>44106</v>
      </c>
      <c r="R15" s="2379"/>
    </row>
    <row r="16" spans="2:18" s="2449" customFormat="1" ht="18" customHeight="1">
      <c r="B16" s="2375"/>
      <c r="C16" s="2447" t="s">
        <v>35</v>
      </c>
      <c r="D16" s="2447" t="s">
        <v>35</v>
      </c>
      <c r="E16" s="2376" t="s">
        <v>6227</v>
      </c>
      <c r="F16" s="2376">
        <v>4</v>
      </c>
      <c r="G16" s="2376">
        <v>460</v>
      </c>
      <c r="H16" s="2376">
        <v>1840</v>
      </c>
      <c r="I16" s="2376"/>
      <c r="J16" s="2376" t="s">
        <v>6228</v>
      </c>
      <c r="K16" s="2448" t="s">
        <v>6051</v>
      </c>
      <c r="L16" s="2381"/>
      <c r="M16" s="2380"/>
      <c r="N16" s="2381"/>
      <c r="O16" s="2381"/>
      <c r="P16" s="2380"/>
      <c r="Q16" s="2383">
        <v>44106</v>
      </c>
      <c r="R16" s="2379"/>
    </row>
    <row r="17" spans="2:18" s="2449" customFormat="1" ht="18" customHeight="1">
      <c r="B17" s="2375"/>
      <c r="C17" s="2447" t="s">
        <v>35</v>
      </c>
      <c r="D17" s="2447" t="s">
        <v>35</v>
      </c>
      <c r="E17" s="2376" t="s">
        <v>6229</v>
      </c>
      <c r="F17" s="2376">
        <v>4</v>
      </c>
      <c r="G17" s="2376">
        <v>72</v>
      </c>
      <c r="H17" s="2376">
        <v>288</v>
      </c>
      <c r="I17" s="2376"/>
      <c r="J17" s="2376" t="s">
        <v>6226</v>
      </c>
      <c r="K17" s="2448" t="s">
        <v>6051</v>
      </c>
      <c r="L17" s="2381"/>
      <c r="M17" s="2380"/>
      <c r="N17" s="2381"/>
      <c r="O17" s="2381"/>
      <c r="P17" s="2380"/>
      <c r="Q17" s="2383">
        <v>44106</v>
      </c>
      <c r="R17" s="2450"/>
    </row>
    <row r="18" spans="2:18" s="2449" customFormat="1" ht="18" customHeight="1">
      <c r="B18" s="2375"/>
      <c r="C18" s="2447" t="s">
        <v>35</v>
      </c>
      <c r="D18" s="2447" t="s">
        <v>35</v>
      </c>
      <c r="E18" s="2376" t="s">
        <v>6230</v>
      </c>
      <c r="F18" s="2376">
        <v>4</v>
      </c>
      <c r="G18" s="2376">
        <v>130</v>
      </c>
      <c r="H18" s="2376">
        <v>520</v>
      </c>
      <c r="I18" s="2376"/>
      <c r="J18" s="2376" t="s">
        <v>6231</v>
      </c>
      <c r="K18" s="2448" t="s">
        <v>6051</v>
      </c>
      <c r="L18" s="2381"/>
      <c r="M18" s="2380"/>
      <c r="N18" s="2381"/>
      <c r="O18" s="2381"/>
      <c r="P18" s="2380"/>
      <c r="Q18" s="2383">
        <v>44106</v>
      </c>
      <c r="R18" s="2383"/>
    </row>
    <row r="19" spans="2:18" s="2449" customFormat="1" ht="18" customHeight="1">
      <c r="B19" s="2375"/>
      <c r="C19" s="2447" t="s">
        <v>35</v>
      </c>
      <c r="D19" s="2447" t="s">
        <v>35</v>
      </c>
      <c r="E19" s="2376" t="s">
        <v>6232</v>
      </c>
      <c r="F19" s="2376">
        <v>4</v>
      </c>
      <c r="G19" s="2376">
        <v>280</v>
      </c>
      <c r="H19" s="2376">
        <v>1120</v>
      </c>
      <c r="I19" s="2376"/>
      <c r="J19" s="2376" t="s">
        <v>6233</v>
      </c>
      <c r="K19" s="2448" t="s">
        <v>6051</v>
      </c>
      <c r="L19" s="2381"/>
      <c r="M19" s="2380"/>
      <c r="N19" s="2381"/>
      <c r="O19" s="2381"/>
      <c r="P19" s="2380"/>
      <c r="Q19" s="2383">
        <v>44106</v>
      </c>
      <c r="R19" s="2383"/>
    </row>
    <row r="20" spans="2:18" s="2449" customFormat="1" ht="18" customHeight="1">
      <c r="B20" s="2375"/>
      <c r="C20" s="2447" t="s">
        <v>35</v>
      </c>
      <c r="D20" s="2447" t="s">
        <v>35</v>
      </c>
      <c r="E20" s="2376" t="s">
        <v>1704</v>
      </c>
      <c r="F20" s="2376">
        <v>8</v>
      </c>
      <c r="G20" s="2376">
        <v>270</v>
      </c>
      <c r="H20" s="2376">
        <v>2160</v>
      </c>
      <c r="I20" s="2376"/>
      <c r="J20" s="2376" t="s">
        <v>6234</v>
      </c>
      <c r="K20" s="2448" t="s">
        <v>6051</v>
      </c>
      <c r="L20" s="2381"/>
      <c r="M20" s="2380"/>
      <c r="N20" s="2381"/>
      <c r="O20" s="2381"/>
      <c r="P20" s="2380"/>
      <c r="Q20" s="2383">
        <v>44106</v>
      </c>
      <c r="R20" s="2383"/>
    </row>
    <row r="21" spans="2:18" s="2385" customFormat="1" ht="18" customHeight="1">
      <c r="B21" s="2375"/>
      <c r="C21" s="2447" t="s">
        <v>35</v>
      </c>
      <c r="D21" s="2447" t="s">
        <v>35</v>
      </c>
      <c r="E21" s="2376" t="s">
        <v>6240</v>
      </c>
      <c r="F21" s="2376">
        <v>8</v>
      </c>
      <c r="G21" s="2376">
        <v>764</v>
      </c>
      <c r="H21" s="2376">
        <v>6112</v>
      </c>
      <c r="I21" s="2376"/>
      <c r="J21" s="2376" t="s">
        <v>6241</v>
      </c>
      <c r="K21" s="2448" t="s">
        <v>6051</v>
      </c>
      <c r="L21" s="2381"/>
      <c r="M21" s="2380"/>
      <c r="N21" s="2381"/>
      <c r="O21" s="2381"/>
      <c r="P21" s="2380"/>
      <c r="Q21" s="2383">
        <v>44106</v>
      </c>
      <c r="R21" s="2384"/>
    </row>
    <row r="22" spans="2:18" s="2385" customFormat="1" ht="18" customHeight="1">
      <c r="B22" s="2375"/>
      <c r="C22" s="2447" t="s">
        <v>35</v>
      </c>
      <c r="D22" s="2447" t="s">
        <v>35</v>
      </c>
      <c r="E22" s="2376" t="s">
        <v>9554</v>
      </c>
      <c r="F22" s="2376">
        <v>4</v>
      </c>
      <c r="G22" s="2376">
        <v>450</v>
      </c>
      <c r="H22" s="2376">
        <v>1800</v>
      </c>
      <c r="I22" s="2376"/>
      <c r="J22" s="2376" t="s">
        <v>9555</v>
      </c>
      <c r="K22" s="2448" t="s">
        <v>6051</v>
      </c>
      <c r="L22" s="2381"/>
      <c r="M22" s="2380"/>
      <c r="N22" s="2381"/>
      <c r="O22" s="2381"/>
      <c r="P22" s="2380"/>
      <c r="Q22" s="2383">
        <v>44106</v>
      </c>
      <c r="R22" s="2384"/>
    </row>
    <row r="23" spans="2:18" s="2385" customFormat="1" ht="18" customHeight="1">
      <c r="B23" s="2375"/>
      <c r="C23" s="2447" t="s">
        <v>35</v>
      </c>
      <c r="D23" s="2447" t="s">
        <v>35</v>
      </c>
      <c r="E23" s="2376" t="s">
        <v>9556</v>
      </c>
      <c r="F23" s="2376">
        <v>4</v>
      </c>
      <c r="G23" s="2376">
        <v>510</v>
      </c>
      <c r="H23" s="2376">
        <v>2040</v>
      </c>
      <c r="I23" s="2376"/>
      <c r="J23" s="2376" t="s">
        <v>6228</v>
      </c>
      <c r="K23" s="2448" t="s">
        <v>6051</v>
      </c>
      <c r="L23" s="2381"/>
      <c r="M23" s="2380"/>
      <c r="N23" s="2381"/>
      <c r="O23" s="2381"/>
      <c r="P23" s="2380"/>
      <c r="Q23" s="2383">
        <v>44106</v>
      </c>
      <c r="R23" s="2384"/>
    </row>
    <row r="24" spans="2:18" s="2385" customFormat="1" ht="18" customHeight="1">
      <c r="B24" s="2375"/>
      <c r="C24" s="2447" t="s">
        <v>35</v>
      </c>
      <c r="D24" s="2447" t="s">
        <v>35</v>
      </c>
      <c r="E24" s="2376" t="s">
        <v>9557</v>
      </c>
      <c r="F24" s="2376">
        <v>4</v>
      </c>
      <c r="G24" s="2376">
        <v>790</v>
      </c>
      <c r="H24" s="2376">
        <v>3160</v>
      </c>
      <c r="I24" s="2376"/>
      <c r="J24" s="2376" t="s">
        <v>9555</v>
      </c>
      <c r="K24" s="2448" t="s">
        <v>6051</v>
      </c>
      <c r="L24" s="2381"/>
      <c r="M24" s="2380"/>
      <c r="N24" s="2381"/>
      <c r="O24" s="2381"/>
      <c r="P24" s="2380"/>
      <c r="Q24" s="2383">
        <v>44106</v>
      </c>
      <c r="R24" s="2384"/>
    </row>
    <row r="25" spans="2:18" s="2385" customFormat="1" ht="18" customHeight="1">
      <c r="B25" s="2375"/>
      <c r="C25" s="2447" t="s">
        <v>3307</v>
      </c>
      <c r="D25" s="2447" t="s">
        <v>3307</v>
      </c>
      <c r="E25" s="2376" t="s">
        <v>9558</v>
      </c>
      <c r="F25" s="2447">
        <v>4</v>
      </c>
      <c r="G25" s="2451">
        <v>18000</v>
      </c>
      <c r="H25" s="2452">
        <f>F25*G25</f>
        <v>72000</v>
      </c>
      <c r="I25" s="2376"/>
      <c r="J25" s="2376" t="s">
        <v>9559</v>
      </c>
      <c r="K25" s="2453"/>
      <c r="L25" s="2379"/>
      <c r="M25" s="2380"/>
      <c r="N25" s="2384"/>
      <c r="O25" s="2454"/>
      <c r="P25" s="2380">
        <v>44112</v>
      </c>
      <c r="Q25" s="2455"/>
      <c r="R25" s="2384"/>
    </row>
    <row r="26" spans="2:18" s="2385" customFormat="1" ht="18" customHeight="1">
      <c r="B26" s="2375"/>
      <c r="C26" s="2447" t="s">
        <v>3307</v>
      </c>
      <c r="D26" s="2447" t="s">
        <v>3307</v>
      </c>
      <c r="E26" s="2376" t="s">
        <v>9560</v>
      </c>
      <c r="F26" s="2447">
        <v>4</v>
      </c>
      <c r="G26" s="2451">
        <v>4000</v>
      </c>
      <c r="H26" s="2452">
        <f>F26*G26</f>
        <v>16000</v>
      </c>
      <c r="I26" s="2376"/>
      <c r="J26" s="2376" t="s">
        <v>9561</v>
      </c>
      <c r="K26" s="2456"/>
      <c r="L26" s="2379"/>
      <c r="M26" s="2380"/>
      <c r="N26" s="2384"/>
      <c r="O26" s="2457"/>
      <c r="P26" s="2380">
        <v>44112</v>
      </c>
      <c r="Q26" s="2455"/>
      <c r="R26" s="2384"/>
    </row>
    <row r="27" spans="2:18" s="2449" customFormat="1" ht="18" customHeight="1">
      <c r="B27" s="2375"/>
      <c r="C27" s="2447" t="s">
        <v>3307</v>
      </c>
      <c r="D27" s="2447" t="s">
        <v>3307</v>
      </c>
      <c r="E27" s="2458" t="s">
        <v>1014</v>
      </c>
      <c r="F27" s="2447">
        <v>4</v>
      </c>
      <c r="G27" s="2452">
        <v>16100</v>
      </c>
      <c r="H27" s="2452">
        <f>F27*G27</f>
        <v>64400</v>
      </c>
      <c r="I27" s="2376"/>
      <c r="J27" s="2458" t="s">
        <v>1015</v>
      </c>
      <c r="K27" s="2456"/>
      <c r="L27" s="2381"/>
      <c r="M27" s="2380"/>
      <c r="N27" s="2381"/>
      <c r="O27" s="2381"/>
      <c r="P27" s="2380">
        <v>44112</v>
      </c>
      <c r="Q27" s="2383"/>
      <c r="R27" s="2383"/>
    </row>
    <row r="28" spans="2:18" s="2449" customFormat="1" ht="18" customHeight="1">
      <c r="B28" s="2375"/>
      <c r="C28" s="2447" t="s">
        <v>3307</v>
      </c>
      <c r="D28" s="2447" t="s">
        <v>3307</v>
      </c>
      <c r="E28" s="2458" t="s">
        <v>6235</v>
      </c>
      <c r="F28" s="2447">
        <v>4</v>
      </c>
      <c r="G28" s="2452">
        <v>11500</v>
      </c>
      <c r="H28" s="2452">
        <f t="shared" ref="H28:H30" si="1">F28*G28</f>
        <v>46000</v>
      </c>
      <c r="I28" s="2376"/>
      <c r="J28" s="2458" t="s">
        <v>1017</v>
      </c>
      <c r="K28" s="2456"/>
      <c r="L28" s="2381"/>
      <c r="M28" s="2380"/>
      <c r="N28" s="2381"/>
      <c r="O28" s="2381"/>
      <c r="P28" s="2380">
        <v>44112</v>
      </c>
      <c r="Q28" s="2383"/>
      <c r="R28" s="2383"/>
    </row>
    <row r="29" spans="2:18" s="2385" customFormat="1" ht="18" customHeight="1">
      <c r="B29" s="2375"/>
      <c r="C29" s="2447" t="s">
        <v>3307</v>
      </c>
      <c r="D29" s="2447" t="s">
        <v>3307</v>
      </c>
      <c r="E29" s="2458" t="s">
        <v>6236</v>
      </c>
      <c r="F29" s="2447">
        <v>4</v>
      </c>
      <c r="G29" s="2452">
        <v>6800</v>
      </c>
      <c r="H29" s="2452">
        <f t="shared" si="1"/>
        <v>27200</v>
      </c>
      <c r="I29" s="2376"/>
      <c r="J29" s="2458" t="s">
        <v>1019</v>
      </c>
      <c r="K29" s="2456"/>
      <c r="L29" s="2381"/>
      <c r="M29" s="2380"/>
      <c r="N29" s="2381"/>
      <c r="O29" s="2381"/>
      <c r="P29" s="2380">
        <v>44112</v>
      </c>
      <c r="Q29" s="2383"/>
      <c r="R29" s="2384"/>
    </row>
    <row r="30" spans="2:18" s="2385" customFormat="1" ht="18" customHeight="1">
      <c r="B30" s="2375"/>
      <c r="C30" s="2447" t="s">
        <v>3307</v>
      </c>
      <c r="D30" s="2447" t="s">
        <v>3307</v>
      </c>
      <c r="E30" s="2458" t="s">
        <v>1020</v>
      </c>
      <c r="F30" s="2447">
        <v>4</v>
      </c>
      <c r="G30" s="2452">
        <v>3000</v>
      </c>
      <c r="H30" s="2452">
        <f t="shared" si="1"/>
        <v>12000</v>
      </c>
      <c r="I30" s="2376"/>
      <c r="J30" s="2458" t="s">
        <v>1021</v>
      </c>
      <c r="K30" s="2456"/>
      <c r="L30" s="2381"/>
      <c r="M30" s="2380"/>
      <c r="N30" s="2381"/>
      <c r="O30" s="2381"/>
      <c r="P30" s="2380">
        <v>44112</v>
      </c>
      <c r="Q30" s="2383"/>
      <c r="R30" s="2384"/>
    </row>
    <row r="31" spans="2:18" s="2385" customFormat="1" ht="18" customHeight="1">
      <c r="B31" s="2375"/>
      <c r="C31" s="2375"/>
      <c r="D31" s="2375"/>
      <c r="E31" s="2376"/>
      <c r="F31" s="2376"/>
      <c r="G31" s="2377"/>
      <c r="H31" s="2377"/>
      <c r="I31" s="2376"/>
      <c r="J31" s="2376"/>
      <c r="K31" s="2448"/>
      <c r="L31" s="2379"/>
      <c r="M31" s="2380"/>
      <c r="N31" s="2384"/>
      <c r="O31" s="2457"/>
      <c r="P31" s="2380"/>
      <c r="Q31" s="2455"/>
      <c r="R31" s="2384"/>
    </row>
    <row r="32" spans="2:18" ht="18" customHeight="1">
      <c r="B32" s="2348"/>
      <c r="C32" s="2348"/>
      <c r="D32" s="2348"/>
      <c r="E32" s="2353"/>
      <c r="F32" s="2353"/>
      <c r="G32" s="2368"/>
      <c r="H32" s="2368"/>
      <c r="I32" s="2353"/>
      <c r="J32" s="2353"/>
      <c r="K32" s="2354"/>
      <c r="L32" s="2359"/>
      <c r="M32" s="2356"/>
      <c r="N32" s="2367"/>
      <c r="O32" s="2459"/>
      <c r="P32" s="2356"/>
      <c r="Q32" s="2372"/>
      <c r="R32" s="2367"/>
    </row>
    <row r="33" spans="2:18" ht="18" customHeight="1">
      <c r="B33" s="2348"/>
      <c r="C33" s="2348"/>
      <c r="D33" s="2348"/>
      <c r="E33" s="2353"/>
      <c r="F33" s="2353"/>
      <c r="G33" s="2368"/>
      <c r="H33" s="2368"/>
      <c r="I33" s="2353"/>
      <c r="J33" s="2353"/>
      <c r="K33" s="2354"/>
      <c r="L33" s="2359"/>
      <c r="M33" s="2356"/>
      <c r="N33" s="2367"/>
      <c r="O33" s="2459"/>
      <c r="P33" s="2356"/>
      <c r="Q33" s="2372"/>
      <c r="R33" s="2367"/>
    </row>
    <row r="34" spans="2:18" ht="18" customHeight="1">
      <c r="B34" s="2348"/>
      <c r="C34" s="2348"/>
      <c r="D34" s="2348"/>
      <c r="E34" s="2353"/>
      <c r="F34" s="2353"/>
      <c r="G34" s="2353"/>
      <c r="H34" s="2353"/>
      <c r="I34" s="2353"/>
      <c r="J34" s="2353"/>
      <c r="K34" s="2354"/>
      <c r="L34" s="2359"/>
      <c r="M34" s="2356"/>
      <c r="N34" s="2367"/>
      <c r="O34" s="2459"/>
      <c r="P34" s="2356"/>
      <c r="Q34" s="2372"/>
      <c r="R34" s="2367"/>
    </row>
    <row r="35" spans="2:18" ht="18" customHeight="1">
      <c r="B35" s="2348"/>
      <c r="C35" s="2348"/>
      <c r="D35" s="2348"/>
      <c r="E35" s="2353"/>
      <c r="F35" s="2353"/>
      <c r="G35" s="2353"/>
      <c r="H35" s="2353"/>
      <c r="I35" s="2353"/>
      <c r="J35" s="2353"/>
      <c r="K35" s="2354"/>
      <c r="L35" s="2359"/>
      <c r="M35" s="2356"/>
      <c r="N35" s="2367"/>
      <c r="O35" s="2459"/>
      <c r="P35" s="2356"/>
      <c r="Q35" s="2372"/>
      <c r="R35" s="2367"/>
    </row>
    <row r="36" spans="2:18" ht="18" customHeight="1">
      <c r="B36" s="2348"/>
      <c r="C36" s="2348"/>
      <c r="D36" s="2348"/>
      <c r="E36" s="2353"/>
      <c r="F36" s="2353"/>
      <c r="G36" s="2353"/>
      <c r="H36" s="2353"/>
      <c r="I36" s="2353"/>
      <c r="J36" s="2353"/>
      <c r="K36" s="2354"/>
      <c r="L36" s="2359"/>
      <c r="M36" s="2356"/>
      <c r="N36" s="2367"/>
      <c r="O36" s="2459"/>
      <c r="P36" s="2356"/>
      <c r="Q36" s="2372"/>
      <c r="R36" s="2367"/>
    </row>
    <row r="37" spans="2:18" ht="18" customHeight="1">
      <c r="B37" s="2348"/>
      <c r="C37" s="2348"/>
      <c r="D37" s="2348"/>
      <c r="E37" s="2353"/>
      <c r="F37" s="2353"/>
      <c r="G37" s="2353"/>
      <c r="H37" s="2353"/>
      <c r="I37" s="2353"/>
      <c r="J37" s="2353"/>
      <c r="K37" s="2354"/>
      <c r="L37" s="2359"/>
      <c r="M37" s="2356"/>
      <c r="N37" s="2367"/>
      <c r="O37" s="2459"/>
      <c r="P37" s="2356"/>
      <c r="Q37" s="2372"/>
      <c r="R37" s="2367"/>
    </row>
    <row r="38" spans="2:18" ht="18" customHeight="1">
      <c r="B38" s="2348"/>
      <c r="C38" s="2348"/>
      <c r="D38" s="2348"/>
      <c r="E38" s="2353"/>
      <c r="F38" s="2353"/>
      <c r="G38" s="2353"/>
      <c r="H38" s="2353"/>
      <c r="I38" s="2353"/>
      <c r="J38" s="2353"/>
      <c r="K38" s="2354"/>
      <c r="L38" s="2359"/>
      <c r="M38" s="2356"/>
      <c r="N38" s="2367"/>
      <c r="O38" s="2459"/>
      <c r="P38" s="2356"/>
      <c r="Q38" s="2372"/>
      <c r="R38" s="2367"/>
    </row>
    <row r="39" spans="2:18" ht="18" customHeight="1">
      <c r="B39" s="2348"/>
      <c r="C39" s="2348"/>
      <c r="D39" s="2348"/>
      <c r="E39" s="2353"/>
      <c r="F39" s="2353"/>
      <c r="G39" s="2353"/>
      <c r="H39" s="2353"/>
      <c r="I39" s="2353"/>
      <c r="J39" s="2353"/>
      <c r="K39" s="2354"/>
      <c r="L39" s="2355"/>
      <c r="M39" s="2356"/>
      <c r="N39" s="2355"/>
      <c r="O39" s="2374"/>
      <c r="P39" s="2356"/>
      <c r="Q39" s="2358"/>
      <c r="R39" s="2367"/>
    </row>
    <row r="40" spans="2:18" ht="18" customHeight="1">
      <c r="B40" s="2348"/>
      <c r="C40" s="2348"/>
      <c r="D40" s="2348"/>
      <c r="E40" s="2353"/>
      <c r="F40" s="2353"/>
      <c r="G40" s="2353"/>
      <c r="H40" s="2353"/>
      <c r="I40" s="2353"/>
      <c r="J40" s="2353"/>
      <c r="K40" s="2354"/>
      <c r="L40" s="2355"/>
      <c r="M40" s="2356"/>
      <c r="N40" s="2355"/>
      <c r="O40" s="2374"/>
      <c r="P40" s="2356"/>
      <c r="Q40" s="2358"/>
      <c r="R40" s="2367"/>
    </row>
    <row r="41" spans="2:18" ht="18" customHeight="1">
      <c r="B41" s="2348"/>
      <c r="C41" s="2348"/>
      <c r="D41" s="2348"/>
      <c r="E41" s="2353"/>
      <c r="F41" s="2353"/>
      <c r="G41" s="2353"/>
      <c r="H41" s="2353"/>
      <c r="I41" s="2353"/>
      <c r="J41" s="2353"/>
      <c r="K41" s="2354"/>
      <c r="L41" s="2355"/>
      <c r="M41" s="2356"/>
      <c r="N41" s="2355"/>
      <c r="O41" s="2374"/>
      <c r="P41" s="2356"/>
      <c r="Q41" s="2358"/>
      <c r="R41" s="2367"/>
    </row>
    <row r="42" spans="2:18" ht="18" customHeight="1">
      <c r="B42" s="2348"/>
      <c r="C42" s="2348"/>
      <c r="D42" s="2348"/>
      <c r="E42" s="2353"/>
      <c r="F42" s="2353"/>
      <c r="G42" s="2353"/>
      <c r="H42" s="2353"/>
      <c r="I42" s="2353"/>
      <c r="J42" s="2353"/>
      <c r="K42" s="2354"/>
      <c r="L42" s="2355"/>
      <c r="M42" s="2356"/>
      <c r="N42" s="2355"/>
      <c r="O42" s="2374"/>
      <c r="P42" s="2356"/>
      <c r="Q42" s="2358"/>
      <c r="R42" s="2367"/>
    </row>
    <row r="43" spans="2:18" ht="18" customHeight="1">
      <c r="B43" s="2348"/>
      <c r="C43" s="2348"/>
      <c r="D43" s="2348"/>
      <c r="E43" s="2353"/>
      <c r="F43" s="2353"/>
      <c r="G43" s="2353"/>
      <c r="H43" s="2353"/>
      <c r="I43" s="2353"/>
      <c r="J43" s="2353"/>
      <c r="K43" s="2354"/>
      <c r="L43" s="2355"/>
      <c r="M43" s="2356"/>
      <c r="N43" s="2355"/>
      <c r="O43" s="2374"/>
      <c r="P43" s="2356"/>
      <c r="Q43" s="2358"/>
      <c r="R43" s="2367"/>
    </row>
    <row r="44" spans="2:18" s="2329" customFormat="1" ht="18" customHeight="1">
      <c r="B44" s="2348"/>
      <c r="C44" s="2348"/>
      <c r="D44" s="2348"/>
      <c r="E44" s="2353"/>
      <c r="F44" s="2353"/>
      <c r="G44" s="2353"/>
      <c r="H44" s="2353"/>
      <c r="I44" s="2353"/>
      <c r="J44" s="2353"/>
      <c r="K44" s="2354"/>
      <c r="L44" s="2355"/>
      <c r="M44" s="2356"/>
      <c r="N44" s="2355"/>
      <c r="O44" s="2374"/>
      <c r="P44" s="2356"/>
      <c r="Q44" s="2358"/>
      <c r="R44" s="2359"/>
    </row>
    <row r="45" spans="2:18" s="2329" customFormat="1" ht="18" customHeight="1">
      <c r="B45" s="2348"/>
      <c r="C45" s="2348"/>
      <c r="D45" s="2348"/>
      <c r="E45" s="2353"/>
      <c r="F45" s="2353"/>
      <c r="G45" s="2353"/>
      <c r="H45" s="2353"/>
      <c r="I45" s="2353"/>
      <c r="J45" s="2353"/>
      <c r="K45" s="2354"/>
      <c r="L45" s="2355"/>
      <c r="M45" s="2356"/>
      <c r="N45" s="2355"/>
      <c r="O45" s="2374"/>
      <c r="P45" s="2356"/>
      <c r="Q45" s="2358"/>
      <c r="R45" s="2359"/>
    </row>
    <row r="46" spans="2:18" s="2329" customFormat="1" ht="18" customHeight="1">
      <c r="B46" s="2348"/>
      <c r="C46" s="2348"/>
      <c r="D46" s="2348"/>
      <c r="E46" s="2353"/>
      <c r="F46" s="2353"/>
      <c r="G46" s="2353"/>
      <c r="H46" s="2353"/>
      <c r="I46" s="2353"/>
      <c r="J46" s="2353"/>
      <c r="K46" s="2354"/>
      <c r="L46" s="2355"/>
      <c r="M46" s="2356"/>
      <c r="N46" s="2355"/>
      <c r="O46" s="2374"/>
      <c r="P46" s="2356"/>
      <c r="Q46" s="2358"/>
      <c r="R46" s="2359"/>
    </row>
    <row r="47" spans="2:18" s="2329" customFormat="1" ht="18" customHeight="1">
      <c r="B47" s="2348"/>
      <c r="C47" s="2348"/>
      <c r="D47" s="2348"/>
      <c r="E47" s="2353"/>
      <c r="F47" s="2353"/>
      <c r="G47" s="2353"/>
      <c r="H47" s="2353"/>
      <c r="I47" s="2353"/>
      <c r="J47" s="2353"/>
      <c r="K47" s="2354"/>
      <c r="L47" s="2355"/>
      <c r="M47" s="2356"/>
      <c r="N47" s="2355"/>
      <c r="O47" s="2374"/>
      <c r="P47" s="2356"/>
      <c r="Q47" s="2358"/>
      <c r="R47" s="2359"/>
    </row>
    <row r="48" spans="2:18" s="2329" customFormat="1" ht="18" customHeight="1">
      <c r="B48" s="2348"/>
      <c r="C48" s="2348"/>
      <c r="D48" s="2348"/>
      <c r="E48" s="2353"/>
      <c r="F48" s="2353"/>
      <c r="G48" s="2353"/>
      <c r="H48" s="2353"/>
      <c r="I48" s="2353"/>
      <c r="J48" s="2353"/>
      <c r="K48" s="2354"/>
      <c r="L48" s="2355"/>
      <c r="M48" s="2356"/>
      <c r="N48" s="2355"/>
      <c r="O48" s="2355"/>
      <c r="P48" s="2356"/>
      <c r="Q48" s="2358"/>
      <c r="R48" s="2359"/>
    </row>
    <row r="49" spans="2:18" s="2329" customFormat="1" ht="18" customHeight="1">
      <c r="B49" s="2348"/>
      <c r="C49" s="2348"/>
      <c r="D49" s="2348"/>
      <c r="E49" s="2353"/>
      <c r="F49" s="2353"/>
      <c r="G49" s="2353"/>
      <c r="H49" s="2353"/>
      <c r="I49" s="2353"/>
      <c r="J49" s="2353"/>
      <c r="K49" s="2354"/>
      <c r="L49" s="2355"/>
      <c r="M49" s="2356"/>
      <c r="N49" s="2355"/>
      <c r="O49" s="2374"/>
      <c r="P49" s="2356"/>
      <c r="Q49" s="2358"/>
      <c r="R49" s="2359"/>
    </row>
    <row r="50" spans="2:18" s="2329" customFormat="1" ht="18" customHeight="1">
      <c r="B50" s="2348"/>
      <c r="C50" s="2348"/>
      <c r="D50" s="2348"/>
      <c r="E50" s="2353"/>
      <c r="F50" s="2353"/>
      <c r="G50" s="2353"/>
      <c r="H50" s="2353"/>
      <c r="I50" s="2353"/>
      <c r="J50" s="2353"/>
      <c r="K50" s="2354"/>
      <c r="L50" s="2355"/>
      <c r="M50" s="2356"/>
      <c r="N50" s="2355"/>
      <c r="O50" s="2374"/>
      <c r="P50" s="2356"/>
      <c r="Q50" s="2358"/>
      <c r="R50" s="2359"/>
    </row>
    <row r="51" spans="2:18" s="2329" customFormat="1" ht="18" customHeight="1">
      <c r="B51" s="2348"/>
      <c r="C51" s="2348"/>
      <c r="D51" s="2348"/>
      <c r="E51" s="2353"/>
      <c r="F51" s="2353"/>
      <c r="G51" s="2353"/>
      <c r="H51" s="2353"/>
      <c r="I51" s="2353"/>
      <c r="J51" s="2353"/>
      <c r="K51" s="2354"/>
      <c r="L51" s="2355"/>
      <c r="M51" s="2356"/>
      <c r="N51" s="2355"/>
      <c r="O51" s="2374"/>
      <c r="P51" s="2356"/>
      <c r="Q51" s="2358"/>
      <c r="R51" s="2359"/>
    </row>
    <row r="52" spans="2:18" s="2329" customFormat="1" ht="18" customHeight="1">
      <c r="B52" s="2348"/>
      <c r="C52" s="2348"/>
      <c r="D52" s="2348"/>
      <c r="E52" s="2353"/>
      <c r="F52" s="2353"/>
      <c r="G52" s="2353"/>
      <c r="H52" s="2353"/>
      <c r="I52" s="2353"/>
      <c r="J52" s="2353"/>
      <c r="K52" s="2354"/>
      <c r="L52" s="2355"/>
      <c r="M52" s="2356"/>
      <c r="N52" s="2355"/>
      <c r="O52" s="2374"/>
      <c r="P52" s="2356"/>
      <c r="Q52" s="2358"/>
      <c r="R52" s="2359"/>
    </row>
    <row r="53" spans="2:18" s="2329" customFormat="1" ht="18" customHeight="1">
      <c r="B53" s="2348"/>
      <c r="C53" s="2348"/>
      <c r="D53" s="2348"/>
      <c r="E53" s="2353"/>
      <c r="F53" s="2353"/>
      <c r="G53" s="2353"/>
      <c r="H53" s="2353"/>
      <c r="I53" s="2353"/>
      <c r="J53" s="2353"/>
      <c r="K53" s="2354"/>
      <c r="L53" s="2355"/>
      <c r="M53" s="2356"/>
      <c r="N53" s="2355"/>
      <c r="O53" s="2374"/>
      <c r="P53" s="2356"/>
      <c r="Q53" s="2358"/>
      <c r="R53" s="2359"/>
    </row>
    <row r="54" spans="2:18" s="2329" customFormat="1" ht="18" customHeight="1">
      <c r="B54" s="2348"/>
      <c r="C54" s="2348"/>
      <c r="D54" s="2348"/>
      <c r="E54" s="2353"/>
      <c r="F54" s="2353"/>
      <c r="G54" s="2353"/>
      <c r="H54" s="2353"/>
      <c r="I54" s="2353"/>
      <c r="J54" s="2353"/>
      <c r="K54" s="2354"/>
      <c r="L54" s="2355"/>
      <c r="M54" s="2356"/>
      <c r="N54" s="2355"/>
      <c r="O54" s="2374"/>
      <c r="P54" s="2356"/>
      <c r="Q54" s="2358"/>
      <c r="R54" s="2359"/>
    </row>
    <row r="55" spans="2:18" s="2329" customFormat="1" ht="18" customHeight="1">
      <c r="B55" s="2348"/>
      <c r="C55" s="2348"/>
      <c r="D55" s="2348"/>
      <c r="E55" s="2353"/>
      <c r="F55" s="2353"/>
      <c r="G55" s="2353"/>
      <c r="H55" s="2353"/>
      <c r="I55" s="2353"/>
      <c r="J55" s="2353"/>
      <c r="K55" s="2354"/>
      <c r="L55" s="2355"/>
      <c r="M55" s="2356"/>
      <c r="N55" s="2355"/>
      <c r="O55" s="2374"/>
      <c r="P55" s="2356"/>
      <c r="Q55" s="2358"/>
      <c r="R55" s="2359"/>
    </row>
    <row r="56" spans="2:18" s="2329" customFormat="1" ht="18" customHeight="1">
      <c r="B56" s="2348"/>
      <c r="C56" s="2348"/>
      <c r="D56" s="2348"/>
      <c r="E56" s="2353"/>
      <c r="F56" s="2353"/>
      <c r="G56" s="2353"/>
      <c r="H56" s="2353"/>
      <c r="I56" s="2353"/>
      <c r="J56" s="2353"/>
      <c r="K56" s="2354"/>
      <c r="L56" s="2355"/>
      <c r="M56" s="2356"/>
      <c r="N56" s="2355"/>
      <c r="O56" s="2374"/>
      <c r="P56" s="2356"/>
      <c r="Q56" s="2358"/>
      <c r="R56" s="2359"/>
    </row>
    <row r="57" spans="2:18" s="2329" customFormat="1" ht="18" customHeight="1">
      <c r="B57" s="2348"/>
      <c r="C57" s="2348"/>
      <c r="D57" s="2348"/>
      <c r="E57" s="2353"/>
      <c r="F57" s="2353"/>
      <c r="G57" s="2353"/>
      <c r="H57" s="2353"/>
      <c r="I57" s="2353"/>
      <c r="J57" s="2353"/>
      <c r="K57" s="2354"/>
      <c r="L57" s="2355"/>
      <c r="M57" s="2356"/>
      <c r="N57" s="2355"/>
      <c r="O57" s="2374"/>
      <c r="P57" s="2386"/>
      <c r="Q57" s="2358"/>
      <c r="R57" s="2359"/>
    </row>
    <row r="58" spans="2:18" s="2329" customFormat="1" ht="18" customHeight="1">
      <c r="B58" s="2348"/>
      <c r="C58" s="2348"/>
      <c r="D58" s="2348"/>
      <c r="E58" s="2353"/>
      <c r="F58" s="2353"/>
      <c r="G58" s="2353"/>
      <c r="H58" s="2353"/>
      <c r="I58" s="2353"/>
      <c r="J58" s="2353"/>
      <c r="K58" s="2354"/>
      <c r="L58" s="2355"/>
      <c r="M58" s="2356"/>
      <c r="N58" s="2355"/>
      <c r="O58" s="2374"/>
      <c r="P58" s="2386"/>
      <c r="Q58" s="2358"/>
      <c r="R58" s="2359"/>
    </row>
    <row r="59" spans="2:18" s="2329" customFormat="1" ht="18" customHeight="1">
      <c r="B59" s="2348"/>
      <c r="C59" s="2348"/>
      <c r="D59" s="2348"/>
      <c r="E59" s="2353"/>
      <c r="F59" s="2353"/>
      <c r="G59" s="2353"/>
      <c r="H59" s="2353"/>
      <c r="I59" s="2353"/>
      <c r="J59" s="2353"/>
      <c r="K59" s="2354"/>
      <c r="L59" s="2355"/>
      <c r="M59" s="2356"/>
      <c r="N59" s="2355"/>
      <c r="O59" s="2374"/>
      <c r="P59" s="2386"/>
      <c r="Q59" s="2358"/>
      <c r="R59" s="2359"/>
    </row>
    <row r="60" spans="2:18" s="2329" customFormat="1" ht="18" customHeight="1">
      <c r="B60" s="2348"/>
      <c r="C60" s="2348"/>
      <c r="D60" s="2348"/>
      <c r="E60" s="2353"/>
      <c r="F60" s="2353"/>
      <c r="G60" s="2353"/>
      <c r="H60" s="2353"/>
      <c r="I60" s="2353"/>
      <c r="J60" s="2353"/>
      <c r="K60" s="2354"/>
      <c r="L60" s="2355"/>
      <c r="M60" s="2356"/>
      <c r="N60" s="2355"/>
      <c r="O60" s="2374"/>
      <c r="P60" s="2356"/>
      <c r="Q60" s="2358"/>
      <c r="R60" s="2359"/>
    </row>
    <row r="61" spans="2:18" s="2329" customFormat="1" ht="18" customHeight="1">
      <c r="B61" s="2348"/>
      <c r="C61" s="2348"/>
      <c r="D61" s="2348"/>
      <c r="E61" s="2353"/>
      <c r="F61" s="2353"/>
      <c r="G61" s="2353"/>
      <c r="H61" s="2353"/>
      <c r="I61" s="2353"/>
      <c r="J61" s="2353"/>
      <c r="K61" s="2354"/>
      <c r="L61" s="2355"/>
      <c r="M61" s="2356"/>
      <c r="N61" s="2355"/>
      <c r="O61" s="2374"/>
      <c r="P61" s="2356"/>
      <c r="Q61" s="2358"/>
      <c r="R61" s="2359"/>
    </row>
    <row r="62" spans="2:18" s="2329" customFormat="1" ht="18" customHeight="1">
      <c r="B62" s="2348"/>
      <c r="C62" s="2348"/>
      <c r="D62" s="2348"/>
      <c r="E62" s="2353"/>
      <c r="F62" s="2353"/>
      <c r="G62" s="2353"/>
      <c r="H62" s="2353"/>
      <c r="I62" s="2353"/>
      <c r="J62" s="2353"/>
      <c r="K62" s="2354"/>
      <c r="L62" s="2355"/>
      <c r="M62" s="2356"/>
      <c r="N62" s="2355"/>
      <c r="O62" s="2374"/>
      <c r="P62" s="2356"/>
      <c r="Q62" s="2358"/>
      <c r="R62" s="2359"/>
    </row>
    <row r="63" spans="2:18" s="2329" customFormat="1" ht="18" customHeight="1">
      <c r="B63" s="2348"/>
      <c r="C63" s="2348"/>
      <c r="D63" s="2348"/>
      <c r="E63" s="2353"/>
      <c r="F63" s="2353"/>
      <c r="G63" s="2353"/>
      <c r="H63" s="2353"/>
      <c r="I63" s="2353"/>
      <c r="J63" s="2353"/>
      <c r="K63" s="2354"/>
      <c r="L63" s="2355"/>
      <c r="M63" s="2356"/>
      <c r="N63" s="2355"/>
      <c r="O63" s="2374"/>
      <c r="P63" s="2356"/>
      <c r="Q63" s="2358"/>
      <c r="R63" s="2359"/>
    </row>
    <row r="64" spans="2:18" s="2329" customFormat="1" ht="18" customHeight="1">
      <c r="B64" s="2348"/>
      <c r="C64" s="2460"/>
      <c r="D64" s="2348"/>
      <c r="E64" s="2353"/>
      <c r="F64" s="2353"/>
      <c r="G64" s="2353"/>
      <c r="H64" s="2353"/>
      <c r="I64" s="2353"/>
      <c r="J64" s="2353"/>
      <c r="K64" s="2354"/>
      <c r="L64" s="2355"/>
      <c r="M64" s="2356"/>
      <c r="N64" s="2355"/>
      <c r="O64" s="2374"/>
      <c r="P64" s="2356"/>
      <c r="Q64" s="2461"/>
      <c r="R64" s="2359"/>
    </row>
    <row r="65" spans="2:18" s="2329" customFormat="1" ht="18" customHeight="1">
      <c r="B65" s="2348"/>
      <c r="C65" s="2460"/>
      <c r="D65" s="2348"/>
      <c r="E65" s="2353"/>
      <c r="F65" s="2353"/>
      <c r="G65" s="2353"/>
      <c r="H65" s="2353"/>
      <c r="I65" s="2353"/>
      <c r="J65" s="2353"/>
      <c r="K65" s="2354"/>
      <c r="L65" s="2355"/>
      <c r="M65" s="2356"/>
      <c r="N65" s="2355"/>
      <c r="O65" s="2374"/>
      <c r="P65" s="2356"/>
      <c r="Q65" s="2358"/>
      <c r="R65" s="2359"/>
    </row>
    <row r="66" spans="2:18" s="2329" customFormat="1" ht="18" customHeight="1">
      <c r="B66" s="2348"/>
      <c r="C66" s="2460"/>
      <c r="D66" s="2348"/>
      <c r="E66" s="2353"/>
      <c r="F66" s="2353"/>
      <c r="G66" s="2353"/>
      <c r="H66" s="2353"/>
      <c r="I66" s="2353"/>
      <c r="J66" s="2353"/>
      <c r="K66" s="2354"/>
      <c r="L66" s="2355"/>
      <c r="M66" s="2356"/>
      <c r="N66" s="2355"/>
      <c r="O66" s="2374"/>
      <c r="P66" s="2356"/>
      <c r="Q66" s="2358"/>
      <c r="R66" s="2359"/>
    </row>
    <row r="67" spans="2:18" s="2329" customFormat="1" ht="18" customHeight="1">
      <c r="B67" s="2348"/>
      <c r="C67" s="2460"/>
      <c r="D67" s="2348"/>
      <c r="E67" s="2353"/>
      <c r="F67" s="2353"/>
      <c r="G67" s="2353"/>
      <c r="H67" s="2353"/>
      <c r="I67" s="2353"/>
      <c r="J67" s="2353"/>
      <c r="K67" s="2354"/>
      <c r="L67" s="2355"/>
      <c r="M67" s="2356"/>
      <c r="N67" s="2355"/>
      <c r="O67" s="2374"/>
      <c r="P67" s="2356"/>
      <c r="Q67" s="2358"/>
      <c r="R67" s="2359"/>
    </row>
    <row r="68" spans="2:18" s="2329" customFormat="1" ht="18" customHeight="1">
      <c r="B68" s="2348"/>
      <c r="C68" s="2460"/>
      <c r="D68" s="2348"/>
      <c r="E68" s="2353"/>
      <c r="F68" s="2353"/>
      <c r="G68" s="2353"/>
      <c r="H68" s="2353"/>
      <c r="I68" s="2353"/>
      <c r="J68" s="2353"/>
      <c r="K68" s="2354"/>
      <c r="L68" s="2355"/>
      <c r="M68" s="2356"/>
      <c r="N68" s="2355"/>
      <c r="O68" s="2374"/>
      <c r="P68" s="2356"/>
      <c r="Q68" s="2358"/>
      <c r="R68" s="2359"/>
    </row>
    <row r="69" spans="2:18" s="2329" customFormat="1" ht="18" customHeight="1">
      <c r="B69" s="2348"/>
      <c r="C69" s="2460"/>
      <c r="D69" s="2348"/>
      <c r="E69" s="2353"/>
      <c r="F69" s="2353"/>
      <c r="G69" s="2353"/>
      <c r="H69" s="2353"/>
      <c r="I69" s="2353"/>
      <c r="J69" s="2353"/>
      <c r="K69" s="2354"/>
      <c r="L69" s="2355"/>
      <c r="M69" s="2356"/>
      <c r="N69" s="2355"/>
      <c r="O69" s="2374"/>
      <c r="P69" s="2356"/>
      <c r="Q69" s="2358"/>
      <c r="R69" s="2359"/>
    </row>
    <row r="70" spans="2:18" s="2329" customFormat="1" ht="18" customHeight="1">
      <c r="B70" s="2348"/>
      <c r="C70" s="2460"/>
      <c r="D70" s="2348"/>
      <c r="E70" s="2353"/>
      <c r="F70" s="2353"/>
      <c r="G70" s="2353"/>
      <c r="H70" s="2353"/>
      <c r="I70" s="2353"/>
      <c r="J70" s="2353"/>
      <c r="K70" s="2354"/>
      <c r="L70" s="2355"/>
      <c r="M70" s="2356"/>
      <c r="N70" s="2355"/>
      <c r="O70" s="2374"/>
      <c r="P70" s="2356"/>
      <c r="Q70" s="2358"/>
      <c r="R70" s="2359"/>
    </row>
    <row r="71" spans="2:18" s="2449" customFormat="1" ht="17.25" customHeight="1">
      <c r="B71" s="2348"/>
      <c r="C71" s="2375"/>
      <c r="D71" s="2375"/>
      <c r="E71" s="2381"/>
      <c r="F71" s="2381"/>
      <c r="G71" s="2381"/>
      <c r="H71" s="2353"/>
      <c r="I71" s="2381"/>
      <c r="J71" s="2381"/>
      <c r="K71" s="2462"/>
      <c r="L71" s="2381"/>
      <c r="M71" s="2356"/>
      <c r="N71" s="2381"/>
      <c r="O71" s="2463"/>
      <c r="P71" s="2463"/>
      <c r="Q71" s="2383"/>
      <c r="R71" s="2379"/>
    </row>
    <row r="72" spans="2:18" s="2329" customFormat="1" ht="18" customHeight="1">
      <c r="B72" s="2348"/>
      <c r="C72" s="2348"/>
      <c r="D72" s="2375"/>
      <c r="E72" s="2355"/>
      <c r="F72" s="2464"/>
      <c r="G72" s="2355"/>
      <c r="H72" s="2353"/>
      <c r="I72" s="2355"/>
      <c r="J72" s="2355"/>
      <c r="K72" s="2462"/>
      <c r="L72" s="2355"/>
      <c r="M72" s="2356"/>
      <c r="N72" s="2355"/>
      <c r="O72" s="2463"/>
      <c r="P72" s="2463"/>
      <c r="Q72" s="2383"/>
      <c r="R72" s="2359"/>
    </row>
    <row r="73" spans="2:18" s="2449" customFormat="1" ht="18" customHeight="1">
      <c r="B73" s="2348"/>
      <c r="C73" s="2348"/>
      <c r="D73" s="2375"/>
      <c r="E73" s="2381"/>
      <c r="F73" s="2381"/>
      <c r="G73" s="2381"/>
      <c r="H73" s="2353"/>
      <c r="I73" s="2381"/>
      <c r="J73" s="2381"/>
      <c r="K73" s="2462"/>
      <c r="L73" s="2381"/>
      <c r="M73" s="2356"/>
      <c r="N73" s="2381"/>
      <c r="O73" s="2463"/>
      <c r="P73" s="2463"/>
      <c r="Q73" s="2383"/>
      <c r="R73" s="2379"/>
    </row>
    <row r="74" spans="2:18" s="2449" customFormat="1" ht="18" customHeight="1">
      <c r="B74" s="2348"/>
      <c r="C74" s="2348"/>
      <c r="D74" s="2375"/>
      <c r="E74" s="2381"/>
      <c r="F74" s="2381"/>
      <c r="G74" s="2381"/>
      <c r="H74" s="2353"/>
      <c r="I74" s="2381"/>
      <c r="J74" s="2465"/>
      <c r="K74" s="2462"/>
      <c r="L74" s="2381"/>
      <c r="M74" s="2356"/>
      <c r="N74" s="2381"/>
      <c r="O74" s="2463"/>
      <c r="P74" s="2463"/>
      <c r="Q74" s="2383"/>
      <c r="R74" s="2379"/>
    </row>
    <row r="75" spans="2:18" s="2449" customFormat="1" ht="18" customHeight="1">
      <c r="B75" s="2348"/>
      <c r="C75" s="2348"/>
      <c r="D75" s="2375"/>
      <c r="E75" s="2381"/>
      <c r="F75" s="2381"/>
      <c r="G75" s="2381"/>
      <c r="H75" s="2353"/>
      <c r="I75" s="2381"/>
      <c r="J75" s="2381"/>
      <c r="K75" s="2462"/>
      <c r="L75" s="2381"/>
      <c r="M75" s="2356"/>
      <c r="N75" s="2381"/>
      <c r="O75" s="2463"/>
      <c r="P75" s="2463"/>
      <c r="Q75" s="2466"/>
      <c r="R75" s="2379"/>
    </row>
    <row r="76" spans="2:18" s="2449" customFormat="1" ht="18" customHeight="1">
      <c r="B76" s="2348"/>
      <c r="C76" s="2348"/>
      <c r="D76" s="2375"/>
      <c r="E76" s="2381"/>
      <c r="F76" s="2381"/>
      <c r="G76" s="2381"/>
      <c r="H76" s="2353"/>
      <c r="I76" s="2381"/>
      <c r="J76" s="2381"/>
      <c r="K76" s="2462"/>
      <c r="L76" s="2381"/>
      <c r="M76" s="2356"/>
      <c r="N76" s="2381"/>
      <c r="O76" s="2463"/>
      <c r="P76" s="2463"/>
      <c r="Q76" s="2466"/>
      <c r="R76" s="2379"/>
    </row>
    <row r="77" spans="2:18" s="2449" customFormat="1" ht="18" customHeight="1">
      <c r="B77" s="2348"/>
      <c r="C77" s="2348"/>
      <c r="D77" s="2375"/>
      <c r="E77" s="2381"/>
      <c r="F77" s="2381"/>
      <c r="G77" s="2381"/>
      <c r="H77" s="2353"/>
      <c r="I77" s="2381"/>
      <c r="J77" s="2381"/>
      <c r="K77" s="2462"/>
      <c r="L77" s="2381"/>
      <c r="M77" s="2356"/>
      <c r="N77" s="2381"/>
      <c r="O77" s="2463"/>
      <c r="P77" s="2463"/>
      <c r="Q77" s="2383"/>
      <c r="R77" s="2379"/>
    </row>
    <row r="78" spans="2:18" s="2449" customFormat="1" ht="18" customHeight="1">
      <c r="B78" s="2348"/>
      <c r="C78" s="2348"/>
      <c r="D78" s="2375"/>
      <c r="E78" s="2381"/>
      <c r="F78" s="2381"/>
      <c r="G78" s="2381"/>
      <c r="H78" s="2353"/>
      <c r="I78" s="2381"/>
      <c r="J78" s="2381"/>
      <c r="K78" s="2462"/>
      <c r="L78" s="2381"/>
      <c r="M78" s="2356"/>
      <c r="N78" s="2381"/>
      <c r="O78" s="2463"/>
      <c r="P78" s="2463"/>
      <c r="Q78" s="2383"/>
      <c r="R78" s="2379"/>
    </row>
    <row r="79" spans="2:18" s="2473" customFormat="1" ht="39.75" customHeight="1">
      <c r="B79" s="2348"/>
      <c r="C79" s="2389"/>
      <c r="D79" s="2389"/>
      <c r="E79" s="2467"/>
      <c r="F79" s="2467"/>
      <c r="G79" s="2467"/>
      <c r="H79" s="2353"/>
      <c r="I79" s="2467"/>
      <c r="J79" s="2468"/>
      <c r="K79" s="2469"/>
      <c r="L79" s="2467"/>
      <c r="M79" s="2356"/>
      <c r="N79" s="2467"/>
      <c r="O79" s="2470"/>
      <c r="P79" s="2356"/>
      <c r="Q79" s="2471"/>
      <c r="R79" s="2472"/>
    </row>
    <row r="80" spans="2:18" s="2473" customFormat="1" ht="18" customHeight="1">
      <c r="B80" s="2348"/>
      <c r="C80" s="2389"/>
      <c r="D80" s="2389"/>
      <c r="E80" s="2467"/>
      <c r="F80" s="2474"/>
      <c r="G80" s="2467"/>
      <c r="H80" s="2353"/>
      <c r="I80" s="2467"/>
      <c r="J80" s="2467"/>
      <c r="K80" s="2475"/>
      <c r="L80" s="2467"/>
      <c r="M80" s="2356"/>
      <c r="N80" s="2467"/>
      <c r="O80" s="2470"/>
      <c r="P80" s="2356"/>
      <c r="Q80" s="2471"/>
      <c r="R80" s="2472"/>
    </row>
    <row r="81" spans="2:18" s="2473" customFormat="1" ht="18" customHeight="1">
      <c r="B81" s="2348"/>
      <c r="C81" s="2389"/>
      <c r="D81" s="2389"/>
      <c r="E81" s="2467"/>
      <c r="F81" s="2467"/>
      <c r="G81" s="2467"/>
      <c r="H81" s="2353"/>
      <c r="I81" s="2467"/>
      <c r="J81" s="2467"/>
      <c r="K81" s="2475"/>
      <c r="L81" s="2467"/>
      <c r="M81" s="2356"/>
      <c r="N81" s="2467"/>
      <c r="O81" s="2470"/>
      <c r="P81" s="2356"/>
      <c r="Q81" s="2471"/>
      <c r="R81" s="2472"/>
    </row>
    <row r="82" spans="2:18" s="2473" customFormat="1" ht="18" customHeight="1">
      <c r="B82" s="2348"/>
      <c r="C82" s="2389"/>
      <c r="D82" s="2389"/>
      <c r="E82" s="2467"/>
      <c r="F82" s="2474"/>
      <c r="G82" s="2467"/>
      <c r="H82" s="2353"/>
      <c r="I82" s="2467"/>
      <c r="J82" s="2467"/>
      <c r="K82" s="2475"/>
      <c r="L82" s="2467"/>
      <c r="M82" s="2356"/>
      <c r="N82" s="2467"/>
      <c r="O82" s="2470"/>
      <c r="P82" s="2356"/>
      <c r="Q82" s="2471"/>
      <c r="R82" s="2472"/>
    </row>
    <row r="83" spans="2:18" s="2449" customFormat="1" ht="18" customHeight="1">
      <c r="B83" s="2348"/>
      <c r="C83" s="2375"/>
      <c r="D83" s="2375"/>
      <c r="E83" s="2381"/>
      <c r="F83" s="2381"/>
      <c r="G83" s="2381"/>
      <c r="H83" s="2381"/>
      <c r="I83" s="2381"/>
      <c r="J83" s="2381"/>
      <c r="K83" s="2476"/>
      <c r="L83" s="2381"/>
      <c r="M83" s="2477"/>
      <c r="N83" s="2381"/>
      <c r="O83" s="2463"/>
      <c r="P83" s="2478"/>
      <c r="Q83" s="2479"/>
      <c r="R83" s="2379"/>
    </row>
    <row r="84" spans="2:18" ht="18" customHeight="1">
      <c r="B84" s="2348"/>
      <c r="C84" s="2348"/>
      <c r="D84" s="2348"/>
      <c r="E84" s="2367"/>
      <c r="F84" s="2367"/>
      <c r="G84" s="2367"/>
      <c r="H84" s="2367"/>
      <c r="I84" s="2367"/>
      <c r="J84" s="2367"/>
      <c r="K84" s="2476"/>
      <c r="L84" s="2355"/>
      <c r="M84" s="2356"/>
      <c r="N84" s="2355"/>
      <c r="O84" s="2355"/>
      <c r="P84" s="2356"/>
      <c r="Q84" s="2358"/>
      <c r="R84" s="2367"/>
    </row>
    <row r="85" spans="2:18" ht="18" customHeight="1">
      <c r="B85" s="2348"/>
      <c r="C85" s="2348"/>
      <c r="D85" s="2348"/>
      <c r="E85" s="2367"/>
      <c r="F85" s="2367"/>
      <c r="G85" s="2480"/>
      <c r="H85" s="2481"/>
      <c r="I85" s="2367"/>
      <c r="J85" s="2367"/>
      <c r="K85" s="2476"/>
      <c r="L85" s="2355"/>
      <c r="M85" s="2356"/>
      <c r="N85" s="2355"/>
      <c r="O85" s="2355"/>
      <c r="P85" s="2356"/>
      <c r="Q85" s="2358"/>
      <c r="R85" s="2367"/>
    </row>
    <row r="86" spans="2:18" ht="18" customHeight="1">
      <c r="B86" s="2348"/>
      <c r="C86" s="2348"/>
      <c r="D86" s="2348"/>
      <c r="E86" s="2367"/>
      <c r="F86" s="2367"/>
      <c r="G86" s="2482"/>
      <c r="H86" s="2483"/>
      <c r="I86" s="2367"/>
      <c r="J86" s="2367"/>
      <c r="K86" s="2476"/>
      <c r="L86" s="2355"/>
      <c r="M86" s="2356"/>
      <c r="N86" s="2355"/>
      <c r="O86" s="2355"/>
      <c r="P86" s="2356"/>
      <c r="Q86" s="2358"/>
      <c r="R86" s="2367"/>
    </row>
    <row r="87" spans="2:18" ht="18" customHeight="1">
      <c r="B87" s="2348"/>
      <c r="C87" s="2348"/>
      <c r="D87" s="2348"/>
      <c r="E87" s="2355"/>
      <c r="F87" s="2353"/>
      <c r="G87" s="2482"/>
      <c r="H87" s="2483"/>
      <c r="I87" s="2355"/>
      <c r="J87" s="2353"/>
      <c r="K87" s="2476"/>
      <c r="L87" s="2355"/>
      <c r="M87" s="2356"/>
      <c r="N87" s="2355"/>
      <c r="O87" s="2355"/>
      <c r="P87" s="2356"/>
      <c r="Q87" s="2358"/>
      <c r="R87" s="2367"/>
    </row>
    <row r="88" spans="2:18" ht="18" customHeight="1">
      <c r="B88" s="2348"/>
      <c r="C88" s="2348"/>
      <c r="D88" s="2348"/>
      <c r="E88" s="2355"/>
      <c r="F88" s="2353"/>
      <c r="G88" s="2482"/>
      <c r="H88" s="2483"/>
      <c r="I88" s="2355"/>
      <c r="J88" s="2353"/>
      <c r="K88" s="2476"/>
      <c r="L88" s="2355"/>
      <c r="M88" s="2356"/>
      <c r="N88" s="2355"/>
      <c r="O88" s="2355"/>
      <c r="P88" s="2356"/>
      <c r="Q88" s="2358"/>
      <c r="R88" s="2367"/>
    </row>
    <row r="89" spans="2:18" ht="18" customHeight="1">
      <c r="B89" s="2348"/>
      <c r="C89" s="2348"/>
      <c r="D89" s="2348"/>
      <c r="E89" s="2355"/>
      <c r="F89" s="2353"/>
      <c r="G89" s="2482"/>
      <c r="H89" s="2483"/>
      <c r="I89" s="2355"/>
      <c r="J89" s="2353"/>
      <c r="K89" s="2476"/>
      <c r="L89" s="2355"/>
      <c r="M89" s="2356"/>
      <c r="N89" s="2355"/>
      <c r="O89" s="2355"/>
      <c r="P89" s="2356"/>
      <c r="Q89" s="2358"/>
      <c r="R89" s="2367"/>
    </row>
    <row r="90" spans="2:18" ht="18" customHeight="1">
      <c r="B90" s="2348"/>
      <c r="C90" s="2348"/>
      <c r="D90" s="2348"/>
      <c r="E90" s="2355"/>
      <c r="F90" s="2353"/>
      <c r="G90" s="2482"/>
      <c r="H90" s="2483"/>
      <c r="I90" s="2355"/>
      <c r="J90" s="2353"/>
      <c r="K90" s="2476"/>
      <c r="L90" s="2355"/>
      <c r="M90" s="2356"/>
      <c r="N90" s="2355"/>
      <c r="O90" s="2355"/>
      <c r="P90" s="2356"/>
      <c r="Q90" s="2358"/>
      <c r="R90" s="2367"/>
    </row>
    <row r="91" spans="2:18" ht="18" customHeight="1">
      <c r="B91" s="2348"/>
      <c r="C91" s="2348"/>
      <c r="D91" s="2348"/>
      <c r="E91" s="2353"/>
      <c r="F91" s="2353"/>
      <c r="G91" s="2482"/>
      <c r="H91" s="2483"/>
      <c r="I91" s="2355"/>
      <c r="J91" s="2353"/>
      <c r="K91" s="2476"/>
      <c r="L91" s="2355"/>
      <c r="M91" s="2356"/>
      <c r="N91" s="2355"/>
      <c r="O91" s="2355"/>
      <c r="P91" s="2356"/>
      <c r="Q91" s="2358"/>
      <c r="R91" s="2367"/>
    </row>
    <row r="92" spans="2:18" ht="18" customHeight="1">
      <c r="B92" s="2348"/>
      <c r="C92" s="2348"/>
      <c r="D92" s="2348"/>
      <c r="E92" s="2353"/>
      <c r="F92" s="2353"/>
      <c r="G92" s="2482"/>
      <c r="H92" s="2483"/>
      <c r="I92" s="2355"/>
      <c r="J92" s="2353"/>
      <c r="K92" s="2476"/>
      <c r="L92" s="2355"/>
      <c r="M92" s="2356"/>
      <c r="N92" s="2355"/>
      <c r="O92" s="2355"/>
      <c r="P92" s="2356"/>
      <c r="Q92" s="2358"/>
      <c r="R92" s="2367"/>
    </row>
    <row r="93" spans="2:18" ht="18" customHeight="1">
      <c r="B93" s="2348"/>
      <c r="C93" s="2348"/>
      <c r="D93" s="2348"/>
      <c r="E93" s="2353"/>
      <c r="F93" s="2353"/>
      <c r="G93" s="2482"/>
      <c r="H93" s="2483"/>
      <c r="I93" s="2355"/>
      <c r="J93" s="2353"/>
      <c r="K93" s="2476"/>
      <c r="L93" s="2355"/>
      <c r="M93" s="2356"/>
      <c r="N93" s="2355"/>
      <c r="O93" s="2355"/>
      <c r="P93" s="2356"/>
      <c r="Q93" s="2358"/>
      <c r="R93" s="2367"/>
    </row>
    <row r="94" spans="2:18" ht="18" customHeight="1">
      <c r="B94" s="2348"/>
      <c r="C94" s="2348"/>
      <c r="D94" s="2348"/>
      <c r="E94" s="2353"/>
      <c r="F94" s="2353"/>
      <c r="G94" s="2482"/>
      <c r="H94" s="2483"/>
      <c r="I94" s="2355"/>
      <c r="J94" s="2353"/>
      <c r="K94" s="2476"/>
      <c r="L94" s="2355"/>
      <c r="M94" s="2356"/>
      <c r="N94" s="2355"/>
      <c r="O94" s="2355"/>
      <c r="P94" s="2356"/>
      <c r="Q94" s="2358"/>
      <c r="R94" s="2367"/>
    </row>
    <row r="95" spans="2:18" ht="18" customHeight="1">
      <c r="B95" s="2348"/>
      <c r="C95" s="2348"/>
      <c r="D95" s="2348"/>
      <c r="E95" s="2353"/>
      <c r="F95" s="2353"/>
      <c r="G95" s="2482"/>
      <c r="H95" s="2483"/>
      <c r="I95" s="2355"/>
      <c r="J95" s="2353"/>
      <c r="K95" s="2476"/>
      <c r="L95" s="2355"/>
      <c r="M95" s="2356"/>
      <c r="N95" s="2355"/>
      <c r="O95" s="2355"/>
      <c r="P95" s="2356"/>
      <c r="Q95" s="2358"/>
      <c r="R95" s="2367"/>
    </row>
    <row r="96" spans="2:18" ht="18" customHeight="1">
      <c r="B96" s="2348"/>
      <c r="C96" s="2348"/>
      <c r="D96" s="2348"/>
      <c r="E96" s="2353"/>
      <c r="F96" s="2353"/>
      <c r="G96" s="2482"/>
      <c r="H96" s="2483"/>
      <c r="I96" s="2355"/>
      <c r="J96" s="2353"/>
      <c r="K96" s="2476"/>
      <c r="L96" s="2355"/>
      <c r="M96" s="2356"/>
      <c r="N96" s="2355"/>
      <c r="O96" s="2355"/>
      <c r="P96" s="2356"/>
      <c r="Q96" s="2358"/>
      <c r="R96" s="2367"/>
    </row>
    <row r="97" spans="2:18" ht="18" customHeight="1">
      <c r="B97" s="2348"/>
      <c r="C97" s="2348"/>
      <c r="D97" s="2348"/>
      <c r="E97" s="2353"/>
      <c r="F97" s="2353"/>
      <c r="G97" s="2482"/>
      <c r="H97" s="2483"/>
      <c r="I97" s="2355"/>
      <c r="J97" s="2353"/>
      <c r="K97" s="2476"/>
      <c r="L97" s="2355"/>
      <c r="M97" s="2356"/>
      <c r="N97" s="2355"/>
      <c r="O97" s="2355"/>
      <c r="P97" s="2356"/>
      <c r="Q97" s="2358"/>
      <c r="R97" s="2367"/>
    </row>
    <row r="98" spans="2:18" ht="18" customHeight="1">
      <c r="B98" s="2348"/>
      <c r="C98" s="2348"/>
      <c r="D98" s="2348"/>
      <c r="E98" s="2355"/>
      <c r="F98" s="2355"/>
      <c r="G98" s="2482"/>
      <c r="H98" s="2483"/>
      <c r="I98" s="2355"/>
      <c r="J98" s="2355"/>
      <c r="K98" s="2476"/>
      <c r="L98" s="2355"/>
      <c r="M98" s="2356"/>
      <c r="N98" s="2355"/>
      <c r="O98" s="2355"/>
      <c r="P98" s="2356"/>
      <c r="Q98" s="2358"/>
      <c r="R98" s="2367"/>
    </row>
    <row r="99" spans="2:18" ht="18" customHeight="1">
      <c r="B99" s="2348"/>
      <c r="C99" s="2348"/>
      <c r="D99" s="2348"/>
      <c r="E99" s="2355"/>
      <c r="F99" s="2355"/>
      <c r="G99" s="2482"/>
      <c r="H99" s="2483"/>
      <c r="I99" s="2355"/>
      <c r="J99" s="2355"/>
      <c r="K99" s="2476"/>
      <c r="L99" s="2355"/>
      <c r="M99" s="2356"/>
      <c r="N99" s="2355"/>
      <c r="O99" s="2355"/>
      <c r="P99" s="2356"/>
      <c r="Q99" s="2358"/>
      <c r="R99" s="2367"/>
    </row>
    <row r="100" spans="2:18" ht="18" customHeight="1">
      <c r="B100" s="2348"/>
      <c r="C100" s="2348"/>
      <c r="D100" s="2348"/>
      <c r="E100" s="2355"/>
      <c r="F100" s="2355"/>
      <c r="G100" s="2482"/>
      <c r="H100" s="2483"/>
      <c r="I100" s="2355"/>
      <c r="J100" s="2355"/>
      <c r="K100" s="2476"/>
      <c r="L100" s="2355"/>
      <c r="M100" s="2356"/>
      <c r="N100" s="2355"/>
      <c r="O100" s="2355"/>
      <c r="P100" s="2356"/>
      <c r="Q100" s="2358"/>
      <c r="R100" s="2367"/>
    </row>
    <row r="101" spans="2:18" ht="18" customHeight="1">
      <c r="B101" s="2348"/>
      <c r="C101" s="2348"/>
      <c r="D101" s="2348"/>
      <c r="E101" s="2355"/>
      <c r="F101" s="2355"/>
      <c r="G101" s="2482"/>
      <c r="H101" s="2483"/>
      <c r="I101" s="2355"/>
      <c r="J101" s="2355"/>
      <c r="K101" s="2476"/>
      <c r="L101" s="2355"/>
      <c r="M101" s="2356"/>
      <c r="N101" s="2355"/>
      <c r="O101" s="2355"/>
      <c r="P101" s="2356"/>
      <c r="Q101" s="2358"/>
      <c r="R101" s="2367"/>
    </row>
    <row r="102" spans="2:18" ht="18" customHeight="1">
      <c r="B102" s="2348"/>
      <c r="C102" s="2348"/>
      <c r="D102" s="2348"/>
      <c r="E102" s="2355"/>
      <c r="F102" s="2355"/>
      <c r="G102" s="2482"/>
      <c r="H102" s="2483"/>
      <c r="I102" s="2355"/>
      <c r="J102" s="2355"/>
      <c r="K102" s="2476"/>
      <c r="L102" s="2355"/>
      <c r="M102" s="2356"/>
      <c r="N102" s="2355"/>
      <c r="O102" s="2355"/>
      <c r="P102" s="2356"/>
      <c r="Q102" s="2358"/>
      <c r="R102" s="2367"/>
    </row>
    <row r="103" spans="2:18" ht="18" customHeight="1">
      <c r="B103" s="2348"/>
      <c r="C103" s="2348"/>
      <c r="D103" s="2348"/>
      <c r="E103" s="2355"/>
      <c r="F103" s="2353"/>
      <c r="G103" s="2482"/>
      <c r="H103" s="2483"/>
      <c r="I103" s="2355"/>
      <c r="J103" s="2353"/>
      <c r="K103" s="2476"/>
      <c r="L103" s="2355"/>
      <c r="M103" s="2356"/>
      <c r="N103" s="2355"/>
      <c r="O103" s="2355"/>
      <c r="P103" s="2356"/>
      <c r="Q103" s="2358"/>
      <c r="R103" s="2367"/>
    </row>
    <row r="104" spans="2:18" ht="18" customHeight="1">
      <c r="B104" s="2348"/>
      <c r="C104" s="2348"/>
      <c r="D104" s="2348"/>
      <c r="E104" s="2355"/>
      <c r="F104" s="2353"/>
      <c r="G104" s="2482"/>
      <c r="H104" s="2483"/>
      <c r="I104" s="2355"/>
      <c r="J104" s="2353"/>
      <c r="K104" s="2476"/>
      <c r="L104" s="2355"/>
      <c r="M104" s="2356"/>
      <c r="N104" s="2355"/>
      <c r="O104" s="2355"/>
      <c r="P104" s="2356"/>
      <c r="Q104" s="2358"/>
      <c r="R104" s="2367"/>
    </row>
    <row r="105" spans="2:18" ht="18" customHeight="1">
      <c r="B105" s="2348"/>
      <c r="C105" s="2348"/>
      <c r="D105" s="2348"/>
      <c r="E105" s="2355"/>
      <c r="F105" s="2353"/>
      <c r="G105" s="2482"/>
      <c r="H105" s="2483"/>
      <c r="I105" s="2355"/>
      <c r="J105" s="2353"/>
      <c r="K105" s="2476"/>
      <c r="L105" s="2355"/>
      <c r="M105" s="2356"/>
      <c r="N105" s="2355"/>
      <c r="O105" s="2355"/>
      <c r="P105" s="2356"/>
      <c r="Q105" s="2358"/>
      <c r="R105" s="2367"/>
    </row>
    <row r="106" spans="2:18" ht="18" customHeight="1">
      <c r="B106" s="2348"/>
      <c r="C106" s="2348"/>
      <c r="D106" s="2348"/>
      <c r="E106" s="2355"/>
      <c r="F106" s="2353"/>
      <c r="G106" s="2482"/>
      <c r="H106" s="2483"/>
      <c r="I106" s="2355"/>
      <c r="J106" s="2353"/>
      <c r="K106" s="2476"/>
      <c r="L106" s="2355"/>
      <c r="M106" s="2356"/>
      <c r="N106" s="2355"/>
      <c r="O106" s="2355"/>
      <c r="P106" s="2356"/>
      <c r="Q106" s="2358"/>
      <c r="R106" s="2367"/>
    </row>
    <row r="107" spans="2:18" s="2329" customFormat="1" ht="18" customHeight="1">
      <c r="B107" s="2348"/>
      <c r="C107" s="2348"/>
      <c r="D107" s="2348"/>
      <c r="E107" s="2355"/>
      <c r="F107" s="2353"/>
      <c r="G107" s="2482"/>
      <c r="H107" s="2483"/>
      <c r="I107" s="2355"/>
      <c r="J107" s="2353"/>
      <c r="K107" s="2476"/>
      <c r="L107" s="2355"/>
      <c r="M107" s="2356"/>
      <c r="N107" s="2355"/>
      <c r="O107" s="2355"/>
      <c r="P107" s="2356"/>
      <c r="Q107" s="2358"/>
      <c r="R107" s="2359"/>
    </row>
    <row r="108" spans="2:18" s="2329" customFormat="1" ht="18" customHeight="1">
      <c r="B108" s="2348"/>
      <c r="C108" s="2348"/>
      <c r="D108" s="2348"/>
      <c r="E108" s="2355"/>
      <c r="F108" s="2353"/>
      <c r="G108" s="2484"/>
      <c r="H108" s="2485"/>
      <c r="I108" s="2355"/>
      <c r="J108" s="2353"/>
      <c r="K108" s="2476"/>
      <c r="L108" s="2355"/>
      <c r="M108" s="2356"/>
      <c r="N108" s="2355"/>
      <c r="O108" s="2355"/>
      <c r="P108" s="2356"/>
      <c r="Q108" s="2358"/>
      <c r="R108" s="2359"/>
    </row>
    <row r="109" spans="2:18" s="2329" customFormat="1" ht="18" customHeight="1">
      <c r="B109" s="2348"/>
      <c r="C109" s="2348"/>
      <c r="D109" s="2348"/>
      <c r="E109" s="2355"/>
      <c r="F109" s="2353"/>
      <c r="G109" s="2353"/>
      <c r="H109" s="2353"/>
      <c r="I109" s="2355"/>
      <c r="J109" s="2353"/>
      <c r="K109" s="2348"/>
      <c r="L109" s="2355"/>
      <c r="M109" s="2356"/>
      <c r="N109" s="2355"/>
      <c r="O109" s="2355"/>
      <c r="P109" s="2356"/>
      <c r="Q109" s="2358"/>
      <c r="R109" s="2359"/>
    </row>
    <row r="110" spans="2:18" s="2329" customFormat="1" ht="18" customHeight="1">
      <c r="B110" s="2348"/>
      <c r="C110" s="2348"/>
      <c r="D110" s="2348"/>
      <c r="E110" s="2355"/>
      <c r="F110" s="2353"/>
      <c r="G110" s="2353"/>
      <c r="H110" s="2353"/>
      <c r="I110" s="2355"/>
      <c r="J110" s="2353"/>
      <c r="K110" s="2476"/>
      <c r="L110" s="2355"/>
      <c r="M110" s="2356"/>
      <c r="N110" s="2355"/>
      <c r="O110" s="2463"/>
      <c r="P110" s="2356"/>
      <c r="Q110" s="2358"/>
      <c r="R110" s="2359"/>
    </row>
    <row r="111" spans="2:18" s="2329" customFormat="1" ht="18" customHeight="1">
      <c r="B111" s="2348"/>
      <c r="C111" s="2348"/>
      <c r="D111" s="2348"/>
      <c r="E111" s="2355"/>
      <c r="F111" s="2353"/>
      <c r="G111" s="2353"/>
      <c r="H111" s="2353"/>
      <c r="I111" s="2355"/>
      <c r="J111" s="2353"/>
      <c r="K111" s="2348"/>
      <c r="L111" s="2355"/>
      <c r="M111" s="2356"/>
      <c r="N111" s="2355"/>
      <c r="O111" s="2355"/>
      <c r="P111" s="2356"/>
      <c r="Q111" s="2358"/>
      <c r="R111" s="2359"/>
    </row>
    <row r="112" spans="2:18" s="2492" customFormat="1" ht="18" customHeight="1">
      <c r="B112" s="2348"/>
      <c r="C112" s="2349"/>
      <c r="D112" s="2349"/>
      <c r="E112" s="2350"/>
      <c r="F112" s="2354"/>
      <c r="G112" s="2486"/>
      <c r="H112" s="2353"/>
      <c r="I112" s="2389"/>
      <c r="J112" s="2350"/>
      <c r="K112" s="2487"/>
      <c r="L112" s="2487"/>
      <c r="M112" s="2488"/>
      <c r="N112" s="2489"/>
      <c r="O112" s="2490"/>
      <c r="P112" s="2491"/>
      <c r="Q112" s="2471"/>
      <c r="R112" s="2489"/>
    </row>
    <row r="113" spans="2:18" s="2492" customFormat="1" ht="18" customHeight="1">
      <c r="B113" s="2348"/>
      <c r="C113" s="2349"/>
      <c r="D113" s="2349"/>
      <c r="E113" s="2350"/>
      <c r="F113" s="2354"/>
      <c r="G113" s="2486"/>
      <c r="H113" s="2353"/>
      <c r="I113" s="2389"/>
      <c r="J113" s="2350"/>
      <c r="K113" s="2487"/>
      <c r="L113" s="2487"/>
      <c r="M113" s="2488"/>
      <c r="N113" s="2489"/>
      <c r="O113" s="2490"/>
      <c r="P113" s="2491"/>
      <c r="Q113" s="2471"/>
      <c r="R113" s="2489"/>
    </row>
    <row r="114" spans="2:18" s="2492" customFormat="1" ht="18" customHeight="1">
      <c r="B114" s="2348"/>
      <c r="C114" s="2349"/>
      <c r="D114" s="2349"/>
      <c r="E114" s="2350"/>
      <c r="F114" s="2354"/>
      <c r="G114" s="2486"/>
      <c r="H114" s="2353"/>
      <c r="I114" s="2389"/>
      <c r="J114" s="2350"/>
      <c r="K114" s="2487"/>
      <c r="L114" s="2487"/>
      <c r="M114" s="2488"/>
      <c r="N114" s="2489"/>
      <c r="O114" s="2490"/>
      <c r="P114" s="2491"/>
      <c r="Q114" s="2471"/>
      <c r="R114" s="2489"/>
    </row>
    <row r="115" spans="2:18" s="2492" customFormat="1" ht="18" customHeight="1">
      <c r="B115" s="2348"/>
      <c r="C115" s="2349"/>
      <c r="D115" s="2349"/>
      <c r="E115" s="2350"/>
      <c r="F115" s="2354"/>
      <c r="G115" s="2486"/>
      <c r="H115" s="2353"/>
      <c r="I115" s="2389"/>
      <c r="J115" s="2350"/>
      <c r="K115" s="2487"/>
      <c r="L115" s="2487"/>
      <c r="M115" s="2488"/>
      <c r="N115" s="2489"/>
      <c r="O115" s="2490"/>
      <c r="P115" s="2491"/>
      <c r="Q115" s="2471"/>
      <c r="R115" s="2489"/>
    </row>
    <row r="116" spans="2:18" s="2492" customFormat="1" ht="18" customHeight="1">
      <c r="B116" s="2348"/>
      <c r="C116" s="2349"/>
      <c r="D116" s="2349"/>
      <c r="E116" s="2350"/>
      <c r="F116" s="2354"/>
      <c r="G116" s="2486"/>
      <c r="H116" s="2353"/>
      <c r="I116" s="2389"/>
      <c r="J116" s="2350"/>
      <c r="K116" s="2487"/>
      <c r="L116" s="2487"/>
      <c r="M116" s="2488"/>
      <c r="N116" s="2489"/>
      <c r="O116" s="2490"/>
      <c r="P116" s="2491"/>
      <c r="Q116" s="2471"/>
      <c r="R116" s="2489"/>
    </row>
    <row r="117" spans="2:18" s="2492" customFormat="1" ht="18" customHeight="1">
      <c r="B117" s="2348"/>
      <c r="C117" s="2349"/>
      <c r="D117" s="2349"/>
      <c r="E117" s="2350"/>
      <c r="F117" s="2354"/>
      <c r="G117" s="2486"/>
      <c r="H117" s="2489"/>
      <c r="I117" s="2389"/>
      <c r="J117" s="2350"/>
      <c r="K117" s="2487"/>
      <c r="L117" s="2487"/>
      <c r="M117" s="2490"/>
      <c r="N117" s="2489"/>
      <c r="O117" s="2490"/>
      <c r="P117" s="2491"/>
      <c r="Q117" s="2471"/>
      <c r="R117" s="2489"/>
    </row>
    <row r="118" spans="2:18" s="2492" customFormat="1" ht="18" customHeight="1">
      <c r="B118" s="2487"/>
      <c r="C118" s="2349"/>
      <c r="D118" s="2349"/>
      <c r="E118" s="2350"/>
      <c r="F118" s="2354"/>
      <c r="G118" s="2486"/>
      <c r="H118" s="2486"/>
      <c r="I118" s="2389"/>
      <c r="J118" s="2350"/>
      <c r="K118" s="2487"/>
      <c r="L118" s="2487"/>
      <c r="M118" s="2490"/>
      <c r="N118" s="2489"/>
      <c r="O118" s="2490"/>
      <c r="P118" s="2491"/>
      <c r="Q118" s="2471"/>
      <c r="R118" s="2489"/>
    </row>
    <row r="119" spans="2:18" s="2329" customFormat="1" ht="18" customHeight="1">
      <c r="B119" s="2348"/>
      <c r="C119" s="2348"/>
      <c r="D119" s="2348"/>
      <c r="E119" s="2355"/>
      <c r="F119" s="2353"/>
      <c r="G119" s="2353"/>
      <c r="H119" s="2353"/>
      <c r="I119" s="2355"/>
      <c r="J119" s="2353"/>
      <c r="K119" s="2348"/>
      <c r="L119" s="2355"/>
      <c r="M119" s="2356"/>
      <c r="N119" s="2355"/>
      <c r="O119" s="2355"/>
      <c r="P119" s="2356"/>
      <c r="Q119" s="2358"/>
      <c r="R119" s="2359"/>
    </row>
    <row r="120" spans="2:18" s="2494" customFormat="1" ht="18" customHeight="1">
      <c r="B120" s="2348"/>
      <c r="C120" s="2349"/>
      <c r="D120" s="2348"/>
      <c r="E120" s="2350"/>
      <c r="F120" s="2354"/>
      <c r="G120" s="2353"/>
      <c r="H120" s="2353"/>
      <c r="I120" s="2493"/>
      <c r="J120" s="2350"/>
      <c r="K120" s="2476"/>
      <c r="L120" s="2355"/>
      <c r="M120" s="2356"/>
      <c r="N120" s="2355"/>
      <c r="O120" s="2356"/>
      <c r="P120" s="2356"/>
      <c r="Q120" s="2358"/>
      <c r="R120" s="2387"/>
    </row>
    <row r="121" spans="2:18" s="2494" customFormat="1" ht="18" customHeight="1">
      <c r="B121" s="2348"/>
      <c r="C121" s="2349"/>
      <c r="D121" s="2348"/>
      <c r="E121" s="2350"/>
      <c r="F121" s="2354"/>
      <c r="G121" s="2353"/>
      <c r="H121" s="2353"/>
      <c r="I121" s="2493"/>
      <c r="J121" s="2350"/>
      <c r="K121" s="2348"/>
      <c r="L121" s="2355"/>
      <c r="M121" s="2356"/>
      <c r="N121" s="2355"/>
      <c r="O121" s="2356"/>
      <c r="P121" s="2356"/>
      <c r="Q121" s="2358"/>
      <c r="R121" s="2387"/>
    </row>
    <row r="122" spans="2:18" s="2393" customFormat="1" ht="18" customHeight="1">
      <c r="B122" s="2348"/>
      <c r="C122" s="2349"/>
      <c r="D122" s="2348"/>
      <c r="E122" s="2350"/>
      <c r="F122" s="2354"/>
      <c r="G122" s="2388"/>
      <c r="H122" s="2353"/>
      <c r="I122" s="2493"/>
      <c r="J122" s="2350"/>
      <c r="K122" s="2387"/>
      <c r="L122" s="2387"/>
      <c r="M122" s="2356"/>
      <c r="N122" s="2391"/>
      <c r="O122" s="2356"/>
      <c r="P122" s="2356"/>
      <c r="Q122" s="2358"/>
      <c r="R122" s="2391"/>
    </row>
    <row r="123" spans="2:18" s="2393" customFormat="1" ht="18" customHeight="1">
      <c r="B123" s="2348"/>
      <c r="C123" s="2349"/>
      <c r="D123" s="2348"/>
      <c r="E123" s="2350"/>
      <c r="F123" s="2354"/>
      <c r="G123" s="2388"/>
      <c r="H123" s="2353"/>
      <c r="I123" s="2493"/>
      <c r="J123" s="2350"/>
      <c r="K123" s="2387"/>
      <c r="L123" s="2387"/>
      <c r="M123" s="2356"/>
      <c r="N123" s="2391"/>
      <c r="O123" s="2356"/>
      <c r="P123" s="2356"/>
      <c r="Q123" s="2358"/>
      <c r="R123" s="2391"/>
    </row>
    <row r="124" spans="2:18" s="2393" customFormat="1" ht="18" customHeight="1">
      <c r="B124" s="2348"/>
      <c r="C124" s="2349"/>
      <c r="D124" s="2348"/>
      <c r="E124" s="2350"/>
      <c r="F124" s="2354"/>
      <c r="G124" s="2388"/>
      <c r="H124" s="2353"/>
      <c r="I124" s="2493"/>
      <c r="J124" s="2350"/>
      <c r="K124" s="2387"/>
      <c r="L124" s="2387"/>
      <c r="M124" s="2356"/>
      <c r="N124" s="2391"/>
      <c r="O124" s="2356"/>
      <c r="P124" s="2356"/>
      <c r="Q124" s="2358"/>
      <c r="R124" s="2391"/>
    </row>
    <row r="125" spans="2:18" s="2393" customFormat="1" ht="18" customHeight="1">
      <c r="B125" s="2348"/>
      <c r="C125" s="2349"/>
      <c r="D125" s="2348"/>
      <c r="E125" s="2350"/>
      <c r="F125" s="2354"/>
      <c r="G125" s="2388"/>
      <c r="H125" s="2353"/>
      <c r="I125" s="2493"/>
      <c r="J125" s="2350"/>
      <c r="K125" s="2387"/>
      <c r="L125" s="2387"/>
      <c r="M125" s="2356"/>
      <c r="N125" s="2391"/>
      <c r="O125" s="2356"/>
      <c r="P125" s="2356"/>
      <c r="Q125" s="2358"/>
      <c r="R125" s="2391"/>
    </row>
    <row r="126" spans="2:18" s="2498" customFormat="1" ht="18" customHeight="1">
      <c r="B126" s="2348"/>
      <c r="C126" s="2447"/>
      <c r="D126" s="2375"/>
      <c r="E126" s="2458"/>
      <c r="F126" s="2448"/>
      <c r="G126" s="2495"/>
      <c r="H126" s="2376"/>
      <c r="I126" s="2462"/>
      <c r="J126" s="2458"/>
      <c r="K126" s="2496"/>
      <c r="L126" s="2496"/>
      <c r="M126" s="2380"/>
      <c r="N126" s="2497"/>
      <c r="O126" s="2380"/>
      <c r="P126" s="2380"/>
      <c r="Q126" s="2383"/>
      <c r="R126" s="2497"/>
    </row>
    <row r="127" spans="2:18" s="2498" customFormat="1" ht="18" customHeight="1">
      <c r="B127" s="2348"/>
      <c r="C127" s="2447"/>
      <c r="D127" s="2375"/>
      <c r="E127" s="2458"/>
      <c r="F127" s="2448"/>
      <c r="G127" s="2495"/>
      <c r="H127" s="2376"/>
      <c r="I127" s="2462"/>
      <c r="J127" s="2458"/>
      <c r="K127" s="2496"/>
      <c r="L127" s="2496"/>
      <c r="M127" s="2380"/>
      <c r="N127" s="2497"/>
      <c r="O127" s="2380"/>
      <c r="P127" s="2380"/>
      <c r="Q127" s="2383"/>
      <c r="R127" s="2391"/>
    </row>
    <row r="128" spans="2:18" s="2498" customFormat="1" ht="18" customHeight="1">
      <c r="B128" s="2348"/>
      <c r="C128" s="2447"/>
      <c r="D128" s="2375"/>
      <c r="E128" s="2458"/>
      <c r="F128" s="2448"/>
      <c r="G128" s="2495"/>
      <c r="H128" s="2376"/>
      <c r="I128" s="2462"/>
      <c r="J128" s="2458"/>
      <c r="K128" s="2496"/>
      <c r="L128" s="2496"/>
      <c r="M128" s="2380"/>
      <c r="N128" s="2497"/>
      <c r="O128" s="2380"/>
      <c r="P128" s="2499"/>
      <c r="Q128" s="2383"/>
      <c r="R128" s="2497"/>
    </row>
    <row r="129" spans="2:18" s="2498" customFormat="1" ht="18" customHeight="1">
      <c r="B129" s="2496"/>
      <c r="C129" s="2447"/>
      <c r="D129" s="2375"/>
      <c r="E129" s="2458"/>
      <c r="F129" s="2448"/>
      <c r="G129" s="2495"/>
      <c r="H129" s="2376"/>
      <c r="I129" s="2462"/>
      <c r="J129" s="2458"/>
      <c r="K129" s="2496"/>
      <c r="L129" s="2496"/>
      <c r="M129" s="2380"/>
      <c r="N129" s="2497"/>
      <c r="O129" s="2380"/>
      <c r="P129" s="2500"/>
      <c r="Q129" s="2383"/>
      <c r="R129" s="2497"/>
    </row>
    <row r="130" spans="2:18" s="2498" customFormat="1" ht="18" customHeight="1">
      <c r="B130" s="2496"/>
      <c r="C130" s="2447"/>
      <c r="D130" s="2375"/>
      <c r="E130" s="2458"/>
      <c r="F130" s="2448"/>
      <c r="G130" s="2495"/>
      <c r="H130" s="2376"/>
      <c r="I130" s="2462"/>
      <c r="J130" s="2458"/>
      <c r="K130" s="2496"/>
      <c r="L130" s="2496"/>
      <c r="M130" s="2380"/>
      <c r="N130" s="2497"/>
      <c r="O130" s="2380"/>
      <c r="P130" s="2501"/>
      <c r="Q130" s="2383"/>
      <c r="R130" s="2497"/>
    </row>
    <row r="131" spans="2:18" s="2498" customFormat="1" ht="18" customHeight="1">
      <c r="B131" s="2496"/>
      <c r="C131" s="2447"/>
      <c r="D131" s="2375"/>
      <c r="E131" s="2458"/>
      <c r="F131" s="2448"/>
      <c r="G131" s="2495"/>
      <c r="H131" s="2376"/>
      <c r="I131" s="2462"/>
      <c r="J131" s="2458"/>
      <c r="K131" s="2496"/>
      <c r="L131" s="2496"/>
      <c r="M131" s="2380"/>
      <c r="N131" s="2497"/>
      <c r="O131" s="2380"/>
      <c r="P131" s="2500"/>
      <c r="Q131" s="2383"/>
      <c r="R131" s="2497"/>
    </row>
    <row r="132" spans="2:18" s="2498" customFormat="1" ht="18" customHeight="1">
      <c r="B132" s="2348"/>
      <c r="C132" s="2447"/>
      <c r="D132" s="2375"/>
      <c r="E132" s="2458"/>
      <c r="F132" s="2448"/>
      <c r="G132" s="2495"/>
      <c r="H132" s="2376"/>
      <c r="I132" s="2462"/>
      <c r="J132" s="2458"/>
      <c r="K132" s="2496"/>
      <c r="L132" s="2496"/>
      <c r="M132" s="2380"/>
      <c r="N132" s="2497"/>
      <c r="O132" s="2380"/>
      <c r="P132" s="2380"/>
      <c r="Q132" s="2383"/>
      <c r="R132" s="2497"/>
    </row>
    <row r="133" spans="2:18" s="2498" customFormat="1" ht="18" customHeight="1">
      <c r="B133" s="2348"/>
      <c r="C133" s="2447"/>
      <c r="D133" s="2375"/>
      <c r="E133" s="2458"/>
      <c r="F133" s="2448"/>
      <c r="G133" s="2495"/>
      <c r="H133" s="2376"/>
      <c r="I133" s="2462"/>
      <c r="J133" s="2458"/>
      <c r="K133" s="2496"/>
      <c r="L133" s="2496"/>
      <c r="M133" s="2380"/>
      <c r="N133" s="2497"/>
      <c r="O133" s="2380"/>
      <c r="P133" s="2380"/>
      <c r="Q133" s="2383"/>
      <c r="R133" s="2497"/>
    </row>
    <row r="134" spans="2:18" s="2498" customFormat="1" ht="18" customHeight="1">
      <c r="B134" s="2348"/>
      <c r="C134" s="2447"/>
      <c r="D134" s="2375"/>
      <c r="E134" s="2458"/>
      <c r="F134" s="2448"/>
      <c r="G134" s="2495"/>
      <c r="H134" s="2376"/>
      <c r="I134" s="2462"/>
      <c r="J134" s="2458"/>
      <c r="K134" s="2496"/>
      <c r="L134" s="2496"/>
      <c r="M134" s="2380"/>
      <c r="N134" s="2497"/>
      <c r="O134" s="2380"/>
      <c r="P134" s="2380"/>
      <c r="Q134" s="2383"/>
      <c r="R134" s="2497"/>
    </row>
    <row r="135" spans="2:18" s="2498" customFormat="1" ht="18" customHeight="1">
      <c r="B135" s="2348"/>
      <c r="C135" s="2447"/>
      <c r="D135" s="2375"/>
      <c r="E135" s="2458"/>
      <c r="F135" s="2448"/>
      <c r="G135" s="2495"/>
      <c r="H135" s="2376"/>
      <c r="I135" s="2462"/>
      <c r="J135" s="2458"/>
      <c r="K135" s="2496"/>
      <c r="L135" s="2496"/>
      <c r="M135" s="2380"/>
      <c r="N135" s="2497"/>
      <c r="O135" s="2380"/>
      <c r="P135" s="2380"/>
      <c r="Q135" s="2383"/>
      <c r="R135" s="2497"/>
    </row>
    <row r="136" spans="2:18" s="2498" customFormat="1" ht="18" customHeight="1">
      <c r="B136" s="2348"/>
      <c r="C136" s="2447"/>
      <c r="D136" s="2375"/>
      <c r="E136" s="2458"/>
      <c r="F136" s="2502"/>
      <c r="G136" s="2495"/>
      <c r="H136" s="2376"/>
      <c r="I136" s="2462"/>
      <c r="J136" s="2458"/>
      <c r="K136" s="2496"/>
      <c r="L136" s="2496"/>
      <c r="M136" s="2380"/>
      <c r="N136" s="2497"/>
      <c r="O136" s="2380"/>
      <c r="P136" s="2380"/>
      <c r="Q136" s="2383"/>
      <c r="R136" s="2391"/>
    </row>
    <row r="137" spans="2:18" s="2393" customFormat="1" ht="18" customHeight="1">
      <c r="B137" s="2348"/>
      <c r="C137" s="2349"/>
      <c r="D137" s="2348"/>
      <c r="E137" s="2350"/>
      <c r="F137" s="2354"/>
      <c r="G137" s="2388"/>
      <c r="H137" s="2353"/>
      <c r="I137" s="2493"/>
      <c r="J137" s="2350"/>
      <c r="K137" s="2387"/>
      <c r="L137" s="2387"/>
      <c r="M137" s="2356"/>
      <c r="N137" s="2391"/>
      <c r="O137" s="2356"/>
      <c r="P137" s="2356"/>
      <c r="Q137" s="2358"/>
      <c r="R137" s="2391"/>
    </row>
    <row r="138" spans="2:18" s="2393" customFormat="1" ht="18" customHeight="1">
      <c r="B138" s="2348"/>
      <c r="C138" s="2503"/>
      <c r="D138" s="2348"/>
      <c r="E138" s="2350"/>
      <c r="F138" s="2503"/>
      <c r="G138" s="2388"/>
      <c r="H138" s="2353"/>
      <c r="I138" s="2493"/>
      <c r="J138" s="2350"/>
      <c r="K138" s="2387"/>
      <c r="L138" s="2387"/>
      <c r="M138" s="2356"/>
      <c r="N138" s="2391"/>
      <c r="O138" s="2356"/>
      <c r="P138" s="2356"/>
      <c r="Q138" s="2358"/>
      <c r="R138" s="2391"/>
    </row>
    <row r="139" spans="2:18" s="2393" customFormat="1" ht="18" customHeight="1">
      <c r="B139" s="2348"/>
      <c r="C139" s="2349"/>
      <c r="D139" s="2348"/>
      <c r="E139" s="2350"/>
      <c r="F139" s="2354"/>
      <c r="G139" s="2388"/>
      <c r="H139" s="2353"/>
      <c r="I139" s="2493"/>
      <c r="J139" s="2350"/>
      <c r="K139" s="2387"/>
      <c r="L139" s="2387"/>
      <c r="M139" s="2356"/>
      <c r="N139" s="2391"/>
      <c r="O139" s="2356"/>
      <c r="P139" s="2356"/>
      <c r="Q139" s="2358"/>
      <c r="R139" s="2391"/>
    </row>
    <row r="140" spans="2:18" s="2393" customFormat="1" ht="18" customHeight="1">
      <c r="B140" s="2348"/>
      <c r="C140" s="2349"/>
      <c r="D140" s="2349"/>
      <c r="E140" s="2350"/>
      <c r="F140" s="2503"/>
      <c r="G140" s="2388"/>
      <c r="H140" s="2353"/>
      <c r="I140" s="2389"/>
      <c r="J140" s="2350"/>
      <c r="K140" s="2387"/>
      <c r="L140" s="2387"/>
      <c r="M140" s="2390"/>
      <c r="N140" s="2391"/>
      <c r="O140" s="2504"/>
      <c r="P140" s="2390"/>
      <c r="Q140" s="2358"/>
      <c r="R140" s="2391"/>
    </row>
    <row r="141" spans="2:18" s="2393" customFormat="1" ht="18" customHeight="1">
      <c r="B141" s="2348"/>
      <c r="C141" s="2349"/>
      <c r="D141" s="2349"/>
      <c r="E141" s="2350"/>
      <c r="F141" s="2503"/>
      <c r="G141" s="2388"/>
      <c r="H141" s="2353"/>
      <c r="I141" s="2389"/>
      <c r="J141" s="2350"/>
      <c r="K141" s="2387"/>
      <c r="L141" s="2387"/>
      <c r="M141" s="2390"/>
      <c r="N141" s="2391"/>
      <c r="O141" s="2504"/>
      <c r="P141" s="2390"/>
      <c r="Q141" s="2358"/>
      <c r="R141" s="2391"/>
    </row>
    <row r="142" spans="2:18" s="2393" customFormat="1" ht="18" customHeight="1">
      <c r="B142" s="2348"/>
      <c r="C142" s="2349"/>
      <c r="D142" s="2349"/>
      <c r="E142" s="2350"/>
      <c r="F142" s="2354"/>
      <c r="G142" s="2388"/>
      <c r="H142" s="2353"/>
      <c r="I142" s="2389"/>
      <c r="J142" s="2350"/>
      <c r="K142" s="2387"/>
      <c r="L142" s="2387"/>
      <c r="M142" s="2390"/>
      <c r="N142" s="2391"/>
      <c r="O142" s="2504"/>
      <c r="P142" s="2390"/>
      <c r="Q142" s="2358"/>
      <c r="R142" s="2391"/>
    </row>
    <row r="143" spans="2:18" s="2393" customFormat="1" ht="18" customHeight="1">
      <c r="B143" s="2348"/>
      <c r="C143" s="2349"/>
      <c r="D143" s="2349"/>
      <c r="E143" s="2350"/>
      <c r="F143" s="2503"/>
      <c r="G143" s="2388"/>
      <c r="H143" s="2353"/>
      <c r="I143" s="2389"/>
      <c r="J143" s="2350"/>
      <c r="K143" s="2387"/>
      <c r="L143" s="2387"/>
      <c r="M143" s="2390"/>
      <c r="N143" s="2391"/>
      <c r="O143" s="2504"/>
      <c r="P143" s="2390"/>
      <c r="Q143" s="2358"/>
      <c r="R143" s="2391"/>
    </row>
    <row r="144" spans="2:18" s="2393" customFormat="1" ht="18" customHeight="1">
      <c r="B144" s="2348"/>
      <c r="C144" s="2349"/>
      <c r="D144" s="2349"/>
      <c r="E144" s="2350"/>
      <c r="F144" s="2354"/>
      <c r="G144" s="2388"/>
      <c r="H144" s="2353"/>
      <c r="I144" s="2389"/>
      <c r="J144" s="2350"/>
      <c r="K144" s="2387"/>
      <c r="L144" s="2387"/>
      <c r="M144" s="2390"/>
      <c r="N144" s="2391"/>
      <c r="O144" s="2504"/>
      <c r="P144" s="2390"/>
      <c r="Q144" s="2358"/>
      <c r="R144" s="2391"/>
    </row>
    <row r="145" spans="2:18" s="2393" customFormat="1" ht="18" customHeight="1">
      <c r="B145" s="2348"/>
      <c r="C145" s="2349"/>
      <c r="D145" s="2349"/>
      <c r="E145" s="2350"/>
      <c r="F145" s="2354"/>
      <c r="G145" s="2388"/>
      <c r="H145" s="2353"/>
      <c r="I145" s="2389"/>
      <c r="J145" s="2350"/>
      <c r="K145" s="2387"/>
      <c r="L145" s="2387"/>
      <c r="M145" s="2390"/>
      <c r="N145" s="2391"/>
      <c r="O145" s="2504"/>
      <c r="P145" s="2390"/>
      <c r="Q145" s="2358"/>
      <c r="R145" s="2391"/>
    </row>
    <row r="146" spans="2:18" s="2393" customFormat="1" ht="18" customHeight="1">
      <c r="B146" s="2387"/>
      <c r="C146" s="2349"/>
      <c r="D146" s="2349"/>
      <c r="E146" s="2350"/>
      <c r="F146" s="2354"/>
      <c r="G146" s="2388"/>
      <c r="H146" s="2353"/>
      <c r="I146" s="2389"/>
      <c r="J146" s="2350"/>
      <c r="K146" s="2387"/>
      <c r="L146" s="2387"/>
      <c r="M146" s="2390"/>
      <c r="N146" s="2391"/>
      <c r="O146" s="2504"/>
      <c r="P146" s="2390"/>
      <c r="Q146" s="2358"/>
      <c r="R146" s="2391"/>
    </row>
    <row r="147" spans="2:18" s="2393" customFormat="1" ht="18" customHeight="1">
      <c r="B147" s="2348"/>
      <c r="C147" s="2349"/>
      <c r="D147" s="2348"/>
      <c r="E147" s="2350"/>
      <c r="F147" s="2354"/>
      <c r="G147" s="2388"/>
      <c r="H147" s="2353"/>
      <c r="I147" s="2389"/>
      <c r="J147" s="2350"/>
      <c r="K147" s="2387"/>
      <c r="L147" s="2387"/>
      <c r="M147" s="2390"/>
      <c r="N147" s="2391"/>
      <c r="O147" s="2390"/>
      <c r="P147" s="2390"/>
      <c r="Q147" s="2358"/>
      <c r="R147" s="2391"/>
    </row>
    <row r="148" spans="2:18" s="2393" customFormat="1" ht="18" customHeight="1">
      <c r="B148" s="2387"/>
      <c r="C148" s="2349"/>
      <c r="D148" s="2348"/>
      <c r="E148" s="2350"/>
      <c r="F148" s="2354"/>
      <c r="G148" s="2388"/>
      <c r="H148" s="2353"/>
      <c r="I148" s="2389"/>
      <c r="J148" s="2350"/>
      <c r="K148" s="2387"/>
      <c r="L148" s="2387"/>
      <c r="M148" s="2390"/>
      <c r="N148" s="2391"/>
      <c r="O148" s="2504"/>
      <c r="P148" s="2390"/>
      <c r="Q148" s="2358"/>
      <c r="R148" s="2391"/>
    </row>
    <row r="149" spans="2:18" s="2393" customFormat="1" ht="18" customHeight="1">
      <c r="B149" s="2348"/>
      <c r="C149" s="2349"/>
      <c r="D149" s="2349"/>
      <c r="E149" s="2350"/>
      <c r="F149" s="2354"/>
      <c r="G149" s="2388"/>
      <c r="H149" s="2353"/>
      <c r="I149" s="2389"/>
      <c r="J149" s="2350"/>
      <c r="K149" s="2387"/>
      <c r="L149" s="2387"/>
      <c r="M149" s="2390"/>
      <c r="N149" s="2391"/>
      <c r="O149" s="2504"/>
      <c r="P149" s="2390"/>
      <c r="Q149" s="2358"/>
      <c r="R149" s="2391"/>
    </row>
    <row r="150" spans="2:18" s="2393" customFormat="1" ht="18" customHeight="1">
      <c r="B150" s="2348"/>
      <c r="C150" s="2349"/>
      <c r="D150" s="2349"/>
      <c r="E150" s="2350"/>
      <c r="F150" s="2354"/>
      <c r="G150" s="2388"/>
      <c r="H150" s="2353"/>
      <c r="I150" s="2389"/>
      <c r="J150" s="2350"/>
      <c r="K150" s="2387"/>
      <c r="L150" s="2387"/>
      <c r="M150" s="2390"/>
      <c r="N150" s="2391"/>
      <c r="O150" s="2504"/>
      <c r="P150" s="2390"/>
      <c r="Q150" s="2358"/>
      <c r="R150" s="2391"/>
    </row>
    <row r="151" spans="2:18" s="2393" customFormat="1" ht="18" customHeight="1">
      <c r="B151" s="2348"/>
      <c r="C151" s="2349"/>
      <c r="D151" s="2348"/>
      <c r="E151" s="2350"/>
      <c r="F151" s="2354"/>
      <c r="G151" s="2388"/>
      <c r="H151" s="2353"/>
      <c r="I151" s="2389"/>
      <c r="J151" s="2350"/>
      <c r="K151" s="2387"/>
      <c r="L151" s="2387"/>
      <c r="M151" s="2390"/>
      <c r="N151" s="2391"/>
      <c r="O151" s="2504"/>
      <c r="P151" s="2390"/>
      <c r="Q151" s="2358"/>
      <c r="R151" s="2391"/>
    </row>
    <row r="152" spans="2:18" s="2393" customFormat="1" ht="18" customHeight="1">
      <c r="B152" s="2348"/>
      <c r="C152" s="2349"/>
      <c r="D152" s="2349"/>
      <c r="E152" s="2350"/>
      <c r="F152" s="2354"/>
      <c r="G152" s="2388"/>
      <c r="H152" s="2353"/>
      <c r="I152" s="2389"/>
      <c r="J152" s="2350"/>
      <c r="K152" s="2387"/>
      <c r="L152" s="2387"/>
      <c r="M152" s="2390"/>
      <c r="N152" s="2391"/>
      <c r="O152" s="2504"/>
      <c r="P152" s="2390"/>
      <c r="Q152" s="2358"/>
      <c r="R152" s="2391"/>
    </row>
    <row r="153" spans="2:18" s="2393" customFormat="1" ht="18" customHeight="1">
      <c r="B153" s="2387"/>
      <c r="C153" s="2349"/>
      <c r="D153" s="2349"/>
      <c r="E153" s="2350"/>
      <c r="F153" s="2354"/>
      <c r="G153" s="2388"/>
      <c r="H153" s="2353"/>
      <c r="I153" s="2389"/>
      <c r="J153" s="2350"/>
      <c r="K153" s="2387"/>
      <c r="L153" s="2387"/>
      <c r="M153" s="2390"/>
      <c r="N153" s="2391"/>
      <c r="O153" s="2504"/>
      <c r="P153" s="2390"/>
      <c r="Q153" s="2358"/>
      <c r="R153" s="2391"/>
    </row>
    <row r="154" spans="2:18" s="2393" customFormat="1" ht="18" customHeight="1">
      <c r="B154" s="2348"/>
      <c r="C154" s="2349"/>
      <c r="D154" s="2349"/>
      <c r="E154" s="2350"/>
      <c r="F154" s="2354"/>
      <c r="G154" s="2388"/>
      <c r="H154" s="2353"/>
      <c r="I154" s="2389"/>
      <c r="J154" s="2350"/>
      <c r="K154" s="2387"/>
      <c r="L154" s="2387"/>
      <c r="M154" s="2390"/>
      <c r="N154" s="2391"/>
      <c r="O154" s="2504"/>
      <c r="P154" s="2390"/>
      <c r="Q154" s="2358"/>
      <c r="R154" s="2391"/>
    </row>
    <row r="155" spans="2:18" s="2393" customFormat="1" ht="18" customHeight="1">
      <c r="B155" s="2348"/>
      <c r="C155" s="2349"/>
      <c r="D155" s="2349"/>
      <c r="E155" s="2350"/>
      <c r="F155" s="2354"/>
      <c r="G155" s="2388"/>
      <c r="H155" s="2353"/>
      <c r="I155" s="2389"/>
      <c r="J155" s="2350"/>
      <c r="K155" s="2387"/>
      <c r="L155" s="2387"/>
      <c r="M155" s="2390"/>
      <c r="N155" s="2391"/>
      <c r="O155" s="2504"/>
      <c r="P155" s="2390"/>
      <c r="Q155" s="2358"/>
      <c r="R155" s="2391"/>
    </row>
    <row r="156" spans="2:18" s="2393" customFormat="1" ht="18" customHeight="1">
      <c r="B156" s="2348"/>
      <c r="C156" s="2349"/>
      <c r="D156" s="2349"/>
      <c r="E156" s="2350"/>
      <c r="F156" s="2354"/>
      <c r="G156" s="2388"/>
      <c r="H156" s="2353"/>
      <c r="I156" s="2389"/>
      <c r="J156" s="2350"/>
      <c r="K156" s="2387"/>
      <c r="L156" s="2387"/>
      <c r="M156" s="2390"/>
      <c r="N156" s="2391"/>
      <c r="O156" s="2504"/>
      <c r="P156" s="2390"/>
      <c r="Q156" s="2358"/>
      <c r="R156" s="2391"/>
    </row>
    <row r="157" spans="2:18" s="2393" customFormat="1" ht="18" customHeight="1">
      <c r="B157" s="2348"/>
      <c r="C157" s="2349"/>
      <c r="D157" s="2349"/>
      <c r="E157" s="2350"/>
      <c r="F157" s="2354"/>
      <c r="G157" s="2388"/>
      <c r="H157" s="2353"/>
      <c r="I157" s="2389"/>
      <c r="J157" s="2350"/>
      <c r="K157" s="2387"/>
      <c r="L157" s="2387"/>
      <c r="M157" s="2390"/>
      <c r="N157" s="2391"/>
      <c r="O157" s="2504"/>
      <c r="P157" s="2390"/>
      <c r="Q157" s="2358"/>
      <c r="R157" s="2391"/>
    </row>
    <row r="158" spans="2:18" s="2393" customFormat="1" ht="18" customHeight="1">
      <c r="B158" s="2387"/>
      <c r="C158" s="2349"/>
      <c r="D158" s="2349"/>
      <c r="E158" s="2350"/>
      <c r="F158" s="2354"/>
      <c r="G158" s="2388"/>
      <c r="H158" s="2353"/>
      <c r="I158" s="2389"/>
      <c r="J158" s="2350"/>
      <c r="K158" s="2387"/>
      <c r="L158" s="2387"/>
      <c r="M158" s="2390"/>
      <c r="N158" s="2391"/>
      <c r="O158" s="2504"/>
      <c r="P158" s="2390"/>
      <c r="Q158" s="2358"/>
      <c r="R158" s="2391"/>
    </row>
    <row r="159" spans="2:18" s="2393" customFormat="1" ht="18" customHeight="1">
      <c r="B159" s="2348"/>
      <c r="C159" s="2349"/>
      <c r="D159" s="2349"/>
      <c r="E159" s="2350"/>
      <c r="F159" s="2354"/>
      <c r="G159" s="2388"/>
      <c r="H159" s="2353"/>
      <c r="I159" s="2389"/>
      <c r="J159" s="2350"/>
      <c r="K159" s="2387"/>
      <c r="L159" s="2387"/>
      <c r="M159" s="2390"/>
      <c r="N159" s="2391"/>
      <c r="O159" s="2504"/>
      <c r="P159" s="2390"/>
      <c r="Q159" s="2358"/>
      <c r="R159" s="2391"/>
    </row>
    <row r="160" spans="2:18" s="2393" customFormat="1" ht="18" customHeight="1">
      <c r="B160" s="2348"/>
      <c r="C160" s="2349"/>
      <c r="D160" s="2349"/>
      <c r="E160" s="2350"/>
      <c r="F160" s="2354"/>
      <c r="G160" s="2388"/>
      <c r="H160" s="2353"/>
      <c r="I160" s="2389"/>
      <c r="J160" s="2350"/>
      <c r="K160" s="2387"/>
      <c r="L160" s="2387"/>
      <c r="M160" s="2390"/>
      <c r="N160" s="2391"/>
      <c r="O160" s="2504"/>
      <c r="P160" s="2390"/>
      <c r="Q160" s="2358"/>
      <c r="R160" s="2391"/>
    </row>
    <row r="161" spans="2:18" s="2393" customFormat="1" ht="18" customHeight="1">
      <c r="B161" s="2348"/>
      <c r="C161" s="2349"/>
      <c r="D161" s="2349"/>
      <c r="E161" s="2350"/>
      <c r="F161" s="2354"/>
      <c r="G161" s="2388"/>
      <c r="H161" s="2353"/>
      <c r="I161" s="2389"/>
      <c r="J161" s="2350"/>
      <c r="K161" s="2387"/>
      <c r="L161" s="2387"/>
      <c r="M161" s="2390"/>
      <c r="N161" s="2391"/>
      <c r="O161" s="2504"/>
      <c r="P161" s="2390"/>
      <c r="Q161" s="2358"/>
      <c r="R161" s="2391"/>
    </row>
    <row r="162" spans="2:18" s="2393" customFormat="1" ht="18" customHeight="1">
      <c r="B162" s="2348"/>
      <c r="C162" s="2349"/>
      <c r="D162" s="2349"/>
      <c r="E162" s="2350"/>
      <c r="F162" s="2354"/>
      <c r="G162" s="2388"/>
      <c r="H162" s="2353"/>
      <c r="I162" s="2389"/>
      <c r="J162" s="2350"/>
      <c r="K162" s="2387"/>
      <c r="L162" s="2387"/>
      <c r="M162" s="2390"/>
      <c r="N162" s="2391"/>
      <c r="O162" s="2504"/>
      <c r="P162" s="2390"/>
      <c r="Q162" s="2358"/>
      <c r="R162" s="2391"/>
    </row>
    <row r="163" spans="2:18" s="2393" customFormat="1" ht="18" customHeight="1">
      <c r="B163" s="2348"/>
      <c r="C163" s="2349"/>
      <c r="D163" s="2349"/>
      <c r="E163" s="2350"/>
      <c r="F163" s="2354"/>
      <c r="G163" s="2388"/>
      <c r="H163" s="2353"/>
      <c r="I163" s="2389"/>
      <c r="J163" s="2350"/>
      <c r="K163" s="2387"/>
      <c r="L163" s="2387"/>
      <c r="M163" s="2390"/>
      <c r="N163" s="2391"/>
      <c r="O163" s="2504"/>
      <c r="P163" s="2390"/>
      <c r="Q163" s="2358"/>
      <c r="R163" s="2391"/>
    </row>
    <row r="164" spans="2:18" s="2393" customFormat="1" ht="18" customHeight="1">
      <c r="B164" s="2387"/>
      <c r="C164" s="2349"/>
      <c r="D164" s="2349"/>
      <c r="E164" s="2350"/>
      <c r="F164" s="2354"/>
      <c r="G164" s="2388"/>
      <c r="H164" s="2353"/>
      <c r="I164" s="2389"/>
      <c r="J164" s="2350"/>
      <c r="K164" s="2387"/>
      <c r="L164" s="2387"/>
      <c r="M164" s="2390"/>
      <c r="N164" s="2391"/>
      <c r="O164" s="2504"/>
      <c r="P164" s="2390"/>
      <c r="Q164" s="2358"/>
      <c r="R164" s="2391"/>
    </row>
    <row r="165" spans="2:18" s="2393" customFormat="1" ht="18" customHeight="1">
      <c r="B165" s="2348"/>
      <c r="C165" s="2349"/>
      <c r="D165" s="2349"/>
      <c r="E165" s="2350"/>
      <c r="F165" s="2354"/>
      <c r="G165" s="2388"/>
      <c r="H165" s="2353"/>
      <c r="I165" s="2389"/>
      <c r="J165" s="2350"/>
      <c r="K165" s="2387"/>
      <c r="L165" s="2387"/>
      <c r="M165" s="2390"/>
      <c r="N165" s="2391"/>
      <c r="O165" s="2504"/>
      <c r="P165" s="2390"/>
      <c r="Q165" s="2358"/>
      <c r="R165" s="2391"/>
    </row>
    <row r="166" spans="2:18" s="2393" customFormat="1" ht="18" customHeight="1">
      <c r="B166" s="2387"/>
      <c r="C166" s="2349"/>
      <c r="D166" s="2349"/>
      <c r="E166" s="2350"/>
      <c r="F166" s="2354"/>
      <c r="G166" s="2388"/>
      <c r="H166" s="2353"/>
      <c r="I166" s="2389"/>
      <c r="J166" s="2350"/>
      <c r="K166" s="2387"/>
      <c r="L166" s="2387"/>
      <c r="M166" s="2390"/>
      <c r="N166" s="2391"/>
      <c r="O166" s="2504"/>
      <c r="P166" s="2390"/>
      <c r="Q166" s="2358"/>
      <c r="R166" s="2391"/>
    </row>
    <row r="167" spans="2:18" s="2393" customFormat="1" ht="18" customHeight="1">
      <c r="B167" s="2348"/>
      <c r="C167" s="2349"/>
      <c r="D167" s="2349"/>
      <c r="E167" s="2350"/>
      <c r="F167" s="2354"/>
      <c r="G167" s="2388"/>
      <c r="H167" s="2353"/>
      <c r="I167" s="2389"/>
      <c r="J167" s="2350"/>
      <c r="K167" s="2387"/>
      <c r="L167" s="2387"/>
      <c r="M167" s="2390"/>
      <c r="N167" s="2391"/>
      <c r="O167" s="2504"/>
      <c r="P167" s="2390"/>
      <c r="Q167" s="2358"/>
      <c r="R167" s="2391"/>
    </row>
    <row r="168" spans="2:18" s="2393" customFormat="1" ht="18" customHeight="1">
      <c r="B168" s="2387"/>
      <c r="C168" s="2349"/>
      <c r="D168" s="2349"/>
      <c r="E168" s="2350"/>
      <c r="F168" s="2354"/>
      <c r="G168" s="2388"/>
      <c r="H168" s="2353"/>
      <c r="I168" s="2389"/>
      <c r="J168" s="2350"/>
      <c r="K168" s="2387"/>
      <c r="L168" s="2387"/>
      <c r="M168" s="2390"/>
      <c r="N168" s="2391"/>
      <c r="O168" s="2504"/>
      <c r="P168" s="2390"/>
      <c r="Q168" s="2358"/>
      <c r="R168" s="2391"/>
    </row>
    <row r="169" spans="2:18" s="2393" customFormat="1" ht="18" customHeight="1">
      <c r="B169" s="2348"/>
      <c r="C169" s="2349"/>
      <c r="D169" s="2349"/>
      <c r="E169" s="2350"/>
      <c r="F169" s="2354"/>
      <c r="G169" s="2388"/>
      <c r="H169" s="2353"/>
      <c r="I169" s="2389"/>
      <c r="J169" s="2350"/>
      <c r="K169" s="2387"/>
      <c r="L169" s="2387"/>
      <c r="M169" s="2390"/>
      <c r="N169" s="2391"/>
      <c r="O169" s="2504"/>
      <c r="P169" s="2390"/>
      <c r="Q169" s="2358"/>
      <c r="R169" s="2391"/>
    </row>
    <row r="170" spans="2:18" s="2393" customFormat="1" ht="18" customHeight="1">
      <c r="B170" s="2348"/>
      <c r="C170" s="2349"/>
      <c r="D170" s="2349"/>
      <c r="E170" s="2350"/>
      <c r="F170" s="2354"/>
      <c r="G170" s="2388"/>
      <c r="H170" s="2353"/>
      <c r="I170" s="2389"/>
      <c r="J170" s="2350"/>
      <c r="K170" s="2387"/>
      <c r="L170" s="2387"/>
      <c r="M170" s="2390"/>
      <c r="N170" s="2391"/>
      <c r="O170" s="2504"/>
      <c r="P170" s="2390"/>
      <c r="Q170" s="2358"/>
      <c r="R170" s="2391"/>
    </row>
    <row r="171" spans="2:18" s="2393" customFormat="1" ht="18" customHeight="1">
      <c r="B171" s="2387"/>
      <c r="C171" s="2349"/>
      <c r="D171" s="2349"/>
      <c r="E171" s="2350"/>
      <c r="F171" s="2354"/>
      <c r="G171" s="2388"/>
      <c r="H171" s="2353"/>
      <c r="I171" s="2389"/>
      <c r="J171" s="2350"/>
      <c r="K171" s="2387"/>
      <c r="L171" s="2387"/>
      <c r="M171" s="2390"/>
      <c r="N171" s="2391"/>
      <c r="O171" s="2504"/>
      <c r="P171" s="2390"/>
      <c r="Q171" s="2358"/>
      <c r="R171" s="2391"/>
    </row>
    <row r="172" spans="2:18" s="2393" customFormat="1" ht="18" customHeight="1">
      <c r="B172" s="2348"/>
      <c r="C172" s="2349"/>
      <c r="D172" s="2349"/>
      <c r="E172" s="2350"/>
      <c r="F172" s="2354"/>
      <c r="G172" s="2388"/>
      <c r="H172" s="2353"/>
      <c r="I172" s="2389"/>
      <c r="J172" s="2350"/>
      <c r="K172" s="2387"/>
      <c r="L172" s="2387"/>
      <c r="M172" s="2390"/>
      <c r="N172" s="2391"/>
      <c r="O172" s="2504"/>
      <c r="P172" s="2390"/>
      <c r="Q172" s="2358"/>
      <c r="R172" s="2391"/>
    </row>
    <row r="173" spans="2:18" s="2393" customFormat="1" ht="18" customHeight="1">
      <c r="B173" s="2387"/>
      <c r="C173" s="2349"/>
      <c r="D173" s="2349"/>
      <c r="E173" s="2350"/>
      <c r="F173" s="2354"/>
      <c r="G173" s="2388"/>
      <c r="H173" s="2353"/>
      <c r="I173" s="2389"/>
      <c r="J173" s="2350"/>
      <c r="K173" s="2387"/>
      <c r="L173" s="2387"/>
      <c r="M173" s="2390"/>
      <c r="N173" s="2391"/>
      <c r="O173" s="2504"/>
      <c r="P173" s="2390"/>
      <c r="Q173" s="2358"/>
      <c r="R173" s="2391"/>
    </row>
    <row r="174" spans="2:18" s="2393" customFormat="1" ht="18" customHeight="1">
      <c r="B174" s="2348"/>
      <c r="C174" s="2349"/>
      <c r="D174" s="2349"/>
      <c r="E174" s="2350"/>
      <c r="F174" s="2354"/>
      <c r="G174" s="2388"/>
      <c r="H174" s="2353"/>
      <c r="I174" s="2389"/>
      <c r="J174" s="2350"/>
      <c r="K174" s="2387"/>
      <c r="L174" s="2387"/>
      <c r="M174" s="2390"/>
      <c r="N174" s="2391"/>
      <c r="O174" s="2504"/>
      <c r="P174" s="2390"/>
      <c r="Q174" s="2358"/>
      <c r="R174" s="2391"/>
    </row>
    <row r="175" spans="2:18" s="2393" customFormat="1" ht="18" customHeight="1">
      <c r="B175" s="2348"/>
      <c r="C175" s="2349"/>
      <c r="D175" s="2349"/>
      <c r="E175" s="2350"/>
      <c r="F175" s="2354"/>
      <c r="G175" s="2388"/>
      <c r="H175" s="2353"/>
      <c r="I175" s="2389"/>
      <c r="J175" s="2350"/>
      <c r="K175" s="2387"/>
      <c r="L175" s="2387"/>
      <c r="M175" s="2390"/>
      <c r="N175" s="2391"/>
      <c r="O175" s="2504"/>
      <c r="P175" s="2390"/>
      <c r="Q175" s="2358"/>
      <c r="R175" s="2391"/>
    </row>
    <row r="176" spans="2:18" s="2393" customFormat="1" ht="18" customHeight="1">
      <c r="B176" s="2348"/>
      <c r="C176" s="2349"/>
      <c r="D176" s="2349"/>
      <c r="E176" s="2350"/>
      <c r="F176" s="2354"/>
      <c r="G176" s="2388"/>
      <c r="H176" s="2353"/>
      <c r="I176" s="2389"/>
      <c r="J176" s="2350"/>
      <c r="K176" s="2387"/>
      <c r="L176" s="2387"/>
      <c r="M176" s="2390"/>
      <c r="N176" s="2391"/>
      <c r="O176" s="2504"/>
      <c r="P176" s="2390"/>
      <c r="Q176" s="2358"/>
      <c r="R176" s="2391"/>
    </row>
    <row r="177" spans="2:18" s="2393" customFormat="1" ht="18" customHeight="1">
      <c r="B177" s="2387"/>
      <c r="C177" s="2349"/>
      <c r="D177" s="2349"/>
      <c r="E177" s="2350"/>
      <c r="F177" s="2354"/>
      <c r="G177" s="2388"/>
      <c r="H177" s="2353"/>
      <c r="I177" s="2389"/>
      <c r="J177" s="2350"/>
      <c r="K177" s="2387"/>
      <c r="L177" s="2387"/>
      <c r="M177" s="2390"/>
      <c r="N177" s="2391"/>
      <c r="O177" s="2504"/>
      <c r="P177" s="2390"/>
      <c r="Q177" s="2358"/>
      <c r="R177" s="2391"/>
    </row>
    <row r="178" spans="2:18" s="2393" customFormat="1" ht="18" customHeight="1">
      <c r="B178" s="2348"/>
      <c r="C178" s="2349"/>
      <c r="D178" s="2349"/>
      <c r="E178" s="2350"/>
      <c r="F178" s="2354"/>
      <c r="G178" s="2388"/>
      <c r="H178" s="2353"/>
      <c r="I178" s="2389"/>
      <c r="J178" s="2350"/>
      <c r="K178" s="2387"/>
      <c r="L178" s="2387"/>
      <c r="M178" s="2390"/>
      <c r="N178" s="2391"/>
      <c r="O178" s="2504"/>
      <c r="P178" s="2390"/>
      <c r="Q178" s="2358"/>
      <c r="R178" s="2391"/>
    </row>
    <row r="179" spans="2:18" s="2393" customFormat="1" ht="18" customHeight="1">
      <c r="B179" s="2348"/>
      <c r="C179" s="2349"/>
      <c r="D179" s="2349"/>
      <c r="E179" s="2350"/>
      <c r="F179" s="2354"/>
      <c r="G179" s="2388"/>
      <c r="H179" s="2353"/>
      <c r="I179" s="2389"/>
      <c r="J179" s="2350"/>
      <c r="K179" s="2387"/>
      <c r="L179" s="2387"/>
      <c r="M179" s="2390"/>
      <c r="N179" s="2391"/>
      <c r="O179" s="2504"/>
      <c r="P179" s="2390"/>
      <c r="Q179" s="2358"/>
      <c r="R179" s="2391"/>
    </row>
    <row r="180" spans="2:18" s="2393" customFormat="1" ht="18" customHeight="1">
      <c r="B180" s="2348"/>
      <c r="C180" s="2349"/>
      <c r="D180" s="2349"/>
      <c r="E180" s="2350"/>
      <c r="F180" s="2354"/>
      <c r="G180" s="2388"/>
      <c r="H180" s="2353"/>
      <c r="I180" s="2389"/>
      <c r="J180" s="2350"/>
      <c r="K180" s="2387"/>
      <c r="L180" s="2387"/>
      <c r="M180" s="2390"/>
      <c r="N180" s="2391"/>
      <c r="O180" s="2504"/>
      <c r="P180" s="2390"/>
      <c r="Q180" s="2358"/>
      <c r="R180" s="2391"/>
    </row>
    <row r="181" spans="2:18" s="2393" customFormat="1" ht="18" customHeight="1">
      <c r="B181" s="2348"/>
      <c r="C181" s="2349"/>
      <c r="D181" s="2349"/>
      <c r="E181" s="2350"/>
      <c r="F181" s="2354"/>
      <c r="G181" s="2388"/>
      <c r="H181" s="2353"/>
      <c r="I181" s="2389"/>
      <c r="J181" s="2350"/>
      <c r="K181" s="2387"/>
      <c r="L181" s="2387"/>
      <c r="M181" s="2390"/>
      <c r="N181" s="2391"/>
      <c r="O181" s="2504"/>
      <c r="P181" s="2390"/>
      <c r="Q181" s="2358"/>
      <c r="R181" s="2391"/>
    </row>
    <row r="182" spans="2:18" s="2393" customFormat="1" ht="18" customHeight="1">
      <c r="B182" s="2348"/>
      <c r="C182" s="2349"/>
      <c r="D182" s="2349"/>
      <c r="E182" s="2350"/>
      <c r="F182" s="2354"/>
      <c r="G182" s="2388"/>
      <c r="H182" s="2353"/>
      <c r="I182" s="2389"/>
      <c r="J182" s="2350"/>
      <c r="K182" s="2387"/>
      <c r="L182" s="2387"/>
      <c r="M182" s="2390"/>
      <c r="N182" s="2391"/>
      <c r="O182" s="2504"/>
      <c r="P182" s="2390"/>
      <c r="Q182" s="2358"/>
      <c r="R182" s="2391"/>
    </row>
    <row r="183" spans="2:18" s="2393" customFormat="1" ht="18" customHeight="1">
      <c r="B183" s="2387"/>
      <c r="C183" s="2349"/>
      <c r="D183" s="2349"/>
      <c r="E183" s="2350"/>
      <c r="F183" s="2354"/>
      <c r="G183" s="2388"/>
      <c r="H183" s="2353"/>
      <c r="I183" s="2389"/>
      <c r="J183" s="2350"/>
      <c r="K183" s="2387"/>
      <c r="L183" s="2387"/>
      <c r="M183" s="2390"/>
      <c r="N183" s="2391"/>
      <c r="O183" s="2504"/>
      <c r="P183" s="2390"/>
      <c r="Q183" s="2358"/>
      <c r="R183" s="2391"/>
    </row>
    <row r="184" spans="2:18" s="2393" customFormat="1" ht="18" customHeight="1">
      <c r="B184" s="2387"/>
      <c r="C184" s="2505"/>
      <c r="D184" s="2505"/>
      <c r="E184" s="2506"/>
      <c r="F184" s="2507"/>
      <c r="G184" s="2508"/>
      <c r="H184" s="2509"/>
      <c r="I184" s="2507"/>
      <c r="J184" s="2510"/>
      <c r="K184" s="2510"/>
      <c r="L184" s="2507"/>
      <c r="M184" s="2511"/>
      <c r="N184" s="2512"/>
      <c r="O184" s="2513"/>
      <c r="P184" s="2511"/>
      <c r="Q184" s="2514"/>
      <c r="R184" s="2391"/>
    </row>
    <row r="185" spans="2:18" s="2393" customFormat="1" ht="18" customHeight="1">
      <c r="B185" s="2515"/>
      <c r="C185" s="2516"/>
      <c r="D185" s="2516"/>
      <c r="E185" s="2517"/>
      <c r="F185" s="2518"/>
      <c r="G185" s="2519"/>
      <c r="H185" s="2520"/>
      <c r="I185" s="2521"/>
      <c r="J185" s="2522"/>
      <c r="K185" s="2523"/>
      <c r="L185" s="2524"/>
      <c r="M185" s="2525"/>
      <c r="N185" s="2526"/>
      <c r="O185" s="2527"/>
      <c r="P185" s="2525"/>
      <c r="Q185" s="2528"/>
      <c r="R185" s="2391"/>
    </row>
    <row r="186" spans="2:18" s="2393" customFormat="1" ht="18" customHeight="1">
      <c r="B186" s="2515"/>
      <c r="C186" s="2516"/>
      <c r="D186" s="2516"/>
      <c r="E186" s="2517"/>
      <c r="F186" s="2529"/>
      <c r="G186" s="2519"/>
      <c r="H186" s="2520"/>
      <c r="I186" s="2530"/>
      <c r="J186" s="2522"/>
      <c r="K186" s="2531"/>
      <c r="L186" s="2524"/>
      <c r="M186" s="2525"/>
      <c r="N186" s="2526"/>
      <c r="O186" s="2527"/>
      <c r="P186" s="2525"/>
      <c r="Q186" s="2528"/>
      <c r="R186" s="2391"/>
    </row>
    <row r="187" spans="2:18" s="2393" customFormat="1" ht="18" customHeight="1">
      <c r="B187" s="2515"/>
      <c r="C187" s="2516"/>
      <c r="D187" s="2516"/>
      <c r="E187" s="2517"/>
      <c r="F187" s="2529"/>
      <c r="G187" s="2519"/>
      <c r="H187" s="2519"/>
      <c r="I187" s="2519"/>
      <c r="J187" s="2522"/>
      <c r="K187" s="2531"/>
      <c r="L187" s="2524"/>
      <c r="M187" s="2525"/>
      <c r="N187" s="2526"/>
      <c r="O187" s="2527"/>
      <c r="P187" s="2525"/>
      <c r="Q187" s="2528"/>
      <c r="R187" s="2391"/>
    </row>
    <row r="188" spans="2:18" s="2393" customFormat="1" ht="18" customHeight="1">
      <c r="B188" s="2515"/>
      <c r="C188" s="2516"/>
      <c r="D188" s="2516"/>
      <c r="E188" s="2517"/>
      <c r="F188" s="2529"/>
      <c r="G188" s="2519"/>
      <c r="H188" s="2519"/>
      <c r="I188" s="2519"/>
      <c r="J188" s="2522"/>
      <c r="K188" s="2531"/>
      <c r="L188" s="2524"/>
      <c r="M188" s="2525"/>
      <c r="N188" s="2526"/>
      <c r="O188" s="2527"/>
      <c r="P188" s="2525"/>
      <c r="Q188" s="2528"/>
      <c r="R188" s="2391"/>
    </row>
    <row r="189" spans="2:18" s="2393" customFormat="1" ht="18" customHeight="1">
      <c r="B189" s="2515"/>
      <c r="C189" s="2516"/>
      <c r="D189" s="2516"/>
      <c r="E189" s="2517"/>
      <c r="F189" s="2529"/>
      <c r="G189" s="2532"/>
      <c r="H189" s="2519"/>
      <c r="I189" s="2519"/>
      <c r="J189" s="2533"/>
      <c r="K189" s="2531"/>
      <c r="L189" s="2524"/>
      <c r="M189" s="2525"/>
      <c r="N189" s="2526"/>
      <c r="O189" s="2527"/>
      <c r="P189" s="2525"/>
      <c r="Q189" s="2528"/>
      <c r="R189" s="2391"/>
    </row>
    <row r="190" spans="2:18" s="2393" customFormat="1" ht="18" customHeight="1">
      <c r="B190" s="2515"/>
      <c r="C190" s="2516"/>
      <c r="D190" s="2516"/>
      <c r="E190" s="2517"/>
      <c r="F190" s="2518"/>
      <c r="G190" s="2519"/>
      <c r="H190" s="2519"/>
      <c r="I190" s="2519"/>
      <c r="J190" s="2522"/>
      <c r="K190" s="2531"/>
      <c r="L190" s="2524"/>
      <c r="M190" s="2525"/>
      <c r="N190" s="2526"/>
      <c r="O190" s="2527"/>
      <c r="P190" s="2525"/>
      <c r="Q190" s="2528"/>
      <c r="R190" s="2391"/>
    </row>
    <row r="191" spans="2:18" s="2393" customFormat="1" ht="18" customHeight="1">
      <c r="B191" s="2515"/>
      <c r="C191" s="2516"/>
      <c r="D191" s="2516"/>
      <c r="E191" s="2517"/>
      <c r="F191" s="2534"/>
      <c r="G191" s="2519"/>
      <c r="H191" s="2519"/>
      <c r="I191" s="2535"/>
      <c r="J191" s="2536"/>
      <c r="K191" s="2531"/>
      <c r="L191" s="2537"/>
      <c r="M191" s="2525"/>
      <c r="N191" s="2526"/>
      <c r="O191" s="2527"/>
      <c r="P191" s="2525"/>
      <c r="Q191" s="2528"/>
      <c r="R191" s="2391"/>
    </row>
    <row r="192" spans="2:18" s="2393" customFormat="1" ht="18" customHeight="1">
      <c r="B192" s="2515"/>
      <c r="C192" s="2516"/>
      <c r="D192" s="2516"/>
      <c r="E192" s="2517"/>
      <c r="F192" s="2534"/>
      <c r="G192" s="2519"/>
      <c r="H192" s="2519"/>
      <c r="I192" s="2535"/>
      <c r="J192" s="2536"/>
      <c r="K192" s="2531"/>
      <c r="L192" s="2530"/>
      <c r="M192" s="2525"/>
      <c r="N192" s="2526"/>
      <c r="O192" s="2527"/>
      <c r="P192" s="2525"/>
      <c r="Q192" s="2528"/>
      <c r="R192" s="2391"/>
    </row>
    <row r="193" spans="2:18" s="2393" customFormat="1" ht="18" customHeight="1">
      <c r="B193" s="2515"/>
      <c r="C193" s="2516"/>
      <c r="D193" s="2516"/>
      <c r="E193" s="2517"/>
      <c r="F193" s="2534"/>
      <c r="G193" s="2519"/>
      <c r="H193" s="2519"/>
      <c r="I193" s="2535"/>
      <c r="J193" s="2536"/>
      <c r="K193" s="2531"/>
      <c r="L193" s="2537"/>
      <c r="M193" s="2525"/>
      <c r="N193" s="2526"/>
      <c r="O193" s="2527"/>
      <c r="P193" s="2525"/>
      <c r="Q193" s="2528"/>
      <c r="R193" s="2391"/>
    </row>
    <row r="194" spans="2:18" s="2393" customFormat="1" ht="18" customHeight="1">
      <c r="B194" s="2515"/>
      <c r="C194" s="2516"/>
      <c r="D194" s="2516"/>
      <c r="E194" s="2517"/>
      <c r="F194" s="2534"/>
      <c r="G194" s="2519"/>
      <c r="H194" s="2519"/>
      <c r="I194" s="2535"/>
      <c r="J194" s="2536"/>
      <c r="K194" s="2531"/>
      <c r="L194" s="2537"/>
      <c r="M194" s="2525"/>
      <c r="N194" s="2526"/>
      <c r="O194" s="2527"/>
      <c r="P194" s="2525"/>
      <c r="Q194" s="2528"/>
      <c r="R194" s="2391"/>
    </row>
    <row r="195" spans="2:18" s="2393" customFormat="1" ht="18" customHeight="1">
      <c r="B195" s="2515"/>
      <c r="C195" s="2538"/>
      <c r="D195" s="2539"/>
      <c r="E195" s="2540"/>
      <c r="F195" s="2541"/>
      <c r="G195" s="2532"/>
      <c r="H195" s="2519"/>
      <c r="I195" s="2542"/>
      <c r="J195" s="125"/>
      <c r="K195" s="2531"/>
      <c r="L195" s="2530"/>
      <c r="M195" s="2543"/>
      <c r="N195" s="2544"/>
      <c r="O195" s="2545"/>
      <c r="P195" s="2543"/>
      <c r="Q195" s="2546"/>
      <c r="R195" s="2391"/>
    </row>
    <row r="196" spans="2:18" s="2393" customFormat="1" ht="18" customHeight="1">
      <c r="B196" s="2515"/>
      <c r="C196" s="2547"/>
      <c r="D196" s="2539"/>
      <c r="E196" s="2517"/>
      <c r="F196" s="2541"/>
      <c r="G196" s="2532"/>
      <c r="H196" s="2519"/>
      <c r="I196" s="2542"/>
      <c r="J196" s="125"/>
      <c r="K196" s="2531"/>
      <c r="L196" s="2537"/>
      <c r="M196" s="2543"/>
      <c r="N196" s="2526"/>
      <c r="O196" s="2545"/>
      <c r="P196" s="2525"/>
      <c r="Q196" s="2528"/>
      <c r="R196" s="2391"/>
    </row>
    <row r="197" spans="2:18" s="2393" customFormat="1" ht="18" customHeight="1">
      <c r="B197" s="2515"/>
      <c r="C197" s="2548"/>
      <c r="D197" s="2548"/>
      <c r="E197" s="120"/>
      <c r="F197" s="2549"/>
      <c r="G197" s="2532"/>
      <c r="H197" s="2520"/>
      <c r="I197" s="2521"/>
      <c r="J197" s="120"/>
      <c r="K197" s="2531"/>
      <c r="L197" s="2537"/>
      <c r="M197" s="2543"/>
      <c r="N197" s="2526"/>
      <c r="O197" s="2545"/>
      <c r="P197" s="2525"/>
      <c r="Q197" s="2528"/>
      <c r="R197" s="2391"/>
    </row>
    <row r="198" spans="2:18" s="2393" customFormat="1" ht="18" customHeight="1">
      <c r="B198" s="2515"/>
      <c r="C198" s="2548"/>
      <c r="D198" s="2548"/>
      <c r="E198" s="120"/>
      <c r="F198" s="2549"/>
      <c r="G198" s="2532"/>
      <c r="H198" s="2520"/>
      <c r="I198" s="2530"/>
      <c r="J198" s="120"/>
      <c r="K198" s="2531"/>
      <c r="L198" s="2530"/>
      <c r="M198" s="2543"/>
      <c r="N198" s="2544"/>
      <c r="O198" s="2545"/>
      <c r="P198" s="2543"/>
      <c r="Q198" s="2546"/>
      <c r="R198" s="2391"/>
    </row>
    <row r="199" spans="2:18" s="2393" customFormat="1" ht="18" customHeight="1">
      <c r="B199" s="2515"/>
      <c r="C199" s="2550"/>
      <c r="D199" s="2550"/>
      <c r="E199" s="2517"/>
      <c r="F199" s="2549"/>
      <c r="G199" s="2532"/>
      <c r="H199" s="2520"/>
      <c r="I199" s="2530"/>
      <c r="J199" s="2522"/>
      <c r="K199" s="2531"/>
      <c r="L199" s="2537"/>
      <c r="M199" s="2525"/>
      <c r="N199" s="2526"/>
      <c r="O199" s="2527"/>
      <c r="P199" s="2525"/>
      <c r="Q199" s="2528"/>
      <c r="R199" s="2391"/>
    </row>
    <row r="200" spans="2:18" s="2393" customFormat="1" ht="18" customHeight="1">
      <c r="B200" s="2515"/>
      <c r="C200" s="2550"/>
      <c r="D200" s="2550"/>
      <c r="E200" s="2517"/>
      <c r="F200" s="2549"/>
      <c r="G200" s="2532"/>
      <c r="H200" s="2520"/>
      <c r="I200" s="2551"/>
      <c r="J200" s="2522"/>
      <c r="K200" s="2531"/>
      <c r="L200" s="2537"/>
      <c r="M200" s="2525"/>
      <c r="N200" s="2526"/>
      <c r="O200" s="2527"/>
      <c r="P200" s="2525"/>
      <c r="Q200" s="2528"/>
      <c r="R200" s="2391"/>
    </row>
    <row r="201" spans="2:18" s="2393" customFormat="1" ht="18" customHeight="1">
      <c r="B201" s="2515"/>
      <c r="C201" s="2550"/>
      <c r="D201" s="2550"/>
      <c r="E201" s="2517"/>
      <c r="F201" s="2549"/>
      <c r="G201" s="2532"/>
      <c r="H201" s="2520"/>
      <c r="I201" s="2551"/>
      <c r="J201" s="2522"/>
      <c r="K201" s="2531"/>
      <c r="L201" s="2530"/>
      <c r="M201" s="2525"/>
      <c r="N201" s="2526"/>
      <c r="O201" s="2527"/>
      <c r="P201" s="2525"/>
      <c r="Q201" s="2528"/>
      <c r="R201" s="2391"/>
    </row>
    <row r="202" spans="2:18" s="2393" customFormat="1" ht="18" customHeight="1">
      <c r="B202" s="2515"/>
      <c r="C202" s="2550"/>
      <c r="D202" s="2550"/>
      <c r="E202" s="2517"/>
      <c r="F202" s="2549"/>
      <c r="G202" s="2532"/>
      <c r="H202" s="2520"/>
      <c r="I202" s="2551"/>
      <c r="J202" s="2522"/>
      <c r="K202" s="2552"/>
      <c r="L202" s="2537"/>
      <c r="M202" s="2525"/>
      <c r="N202" s="2526"/>
      <c r="O202" s="2527"/>
      <c r="P202" s="2525"/>
      <c r="Q202" s="2528"/>
      <c r="R202" s="2391"/>
    </row>
    <row r="203" spans="2:18" s="2393" customFormat="1" ht="18" customHeight="1">
      <c r="B203" s="2387"/>
      <c r="C203" s="2349"/>
      <c r="D203" s="2349"/>
      <c r="E203" s="2350"/>
      <c r="F203" s="2354"/>
      <c r="G203" s="2388"/>
      <c r="H203" s="2353"/>
      <c r="I203" s="2389"/>
      <c r="J203" s="2350"/>
      <c r="K203" s="2387"/>
      <c r="L203" s="2387"/>
      <c r="M203" s="2390"/>
      <c r="N203" s="2391"/>
      <c r="O203" s="2504"/>
      <c r="P203" s="2390"/>
      <c r="Q203" s="2358"/>
      <c r="R203" s="2391"/>
    </row>
    <row r="204" spans="2:18" s="2393" customFormat="1" ht="18" customHeight="1">
      <c r="B204" s="2387"/>
      <c r="C204" s="2349"/>
      <c r="D204" s="2349"/>
      <c r="E204" s="2350"/>
      <c r="F204" s="2354"/>
      <c r="G204" s="2388"/>
      <c r="H204" s="2353"/>
      <c r="I204" s="2389"/>
      <c r="J204" s="2350"/>
      <c r="K204" s="2387"/>
      <c r="L204" s="2387"/>
      <c r="M204" s="2390"/>
      <c r="N204" s="2391"/>
      <c r="O204" s="2504"/>
      <c r="P204" s="2390"/>
      <c r="Q204" s="2358"/>
      <c r="R204" s="2391"/>
    </row>
    <row r="205" spans="2:18" ht="18" customHeight="1"/>
  </sheetData>
  <mergeCells count="9">
    <mergeCell ref="G85:G108"/>
    <mergeCell ref="H85:H108"/>
    <mergeCell ref="K185:K202"/>
    <mergeCell ref="B2:D2"/>
    <mergeCell ref="G2:I2"/>
    <mergeCell ref="B3:D3"/>
    <mergeCell ref="B4:D4"/>
    <mergeCell ref="B5:D5"/>
    <mergeCell ref="B6:D6"/>
  </mergeCells>
  <phoneticPr fontId="4"/>
  <dataValidations count="1">
    <dataValidation imeMode="hiragana" allowBlank="1" showInputMessage="1" showErrorMessage="1" sqref="J185:J186 JF185:JF186 TB185:TB186 ACX185:ACX186 AMT185:AMT186 AWP185:AWP186 BGL185:BGL186 BQH185:BQH186 CAD185:CAD186 CJZ185:CJZ186 CTV185:CTV186 DDR185:DDR186 DNN185:DNN186 DXJ185:DXJ186 EHF185:EHF186 ERB185:ERB186 FAX185:FAX186 FKT185:FKT186 FUP185:FUP186 GEL185:GEL186 GOH185:GOH186 GYD185:GYD186 HHZ185:HHZ186 HRV185:HRV186 IBR185:IBR186 ILN185:ILN186 IVJ185:IVJ186 JFF185:JFF186 JPB185:JPB186 JYX185:JYX186 KIT185:KIT186 KSP185:KSP186 LCL185:LCL186 LMH185:LMH186 LWD185:LWD186 MFZ185:MFZ186 MPV185:MPV186 MZR185:MZR186 NJN185:NJN186 NTJ185:NTJ186 ODF185:ODF186 ONB185:ONB186 OWX185:OWX186 PGT185:PGT186 PQP185:PQP186 QAL185:QAL186 QKH185:QKH186 QUD185:QUD186 RDZ185:RDZ186 RNV185:RNV186 RXR185:RXR186 SHN185:SHN186 SRJ185:SRJ186 TBF185:TBF186 TLB185:TLB186 TUX185:TUX186 UET185:UET186 UOP185:UOP186 UYL185:UYL186 VIH185:VIH186 VSD185:VSD186 WBZ185:WBZ186 WLV185:WLV186 WVR185:WVR186 J65721:J65722 JF65721:JF65722 TB65721:TB65722 ACX65721:ACX65722 AMT65721:AMT65722 AWP65721:AWP65722 BGL65721:BGL65722 BQH65721:BQH65722 CAD65721:CAD65722 CJZ65721:CJZ65722 CTV65721:CTV65722 DDR65721:DDR65722 DNN65721:DNN65722 DXJ65721:DXJ65722 EHF65721:EHF65722 ERB65721:ERB65722 FAX65721:FAX65722 FKT65721:FKT65722 FUP65721:FUP65722 GEL65721:GEL65722 GOH65721:GOH65722 GYD65721:GYD65722 HHZ65721:HHZ65722 HRV65721:HRV65722 IBR65721:IBR65722 ILN65721:ILN65722 IVJ65721:IVJ65722 JFF65721:JFF65722 JPB65721:JPB65722 JYX65721:JYX65722 KIT65721:KIT65722 KSP65721:KSP65722 LCL65721:LCL65722 LMH65721:LMH65722 LWD65721:LWD65722 MFZ65721:MFZ65722 MPV65721:MPV65722 MZR65721:MZR65722 NJN65721:NJN65722 NTJ65721:NTJ65722 ODF65721:ODF65722 ONB65721:ONB65722 OWX65721:OWX65722 PGT65721:PGT65722 PQP65721:PQP65722 QAL65721:QAL65722 QKH65721:QKH65722 QUD65721:QUD65722 RDZ65721:RDZ65722 RNV65721:RNV65722 RXR65721:RXR65722 SHN65721:SHN65722 SRJ65721:SRJ65722 TBF65721:TBF65722 TLB65721:TLB65722 TUX65721:TUX65722 UET65721:UET65722 UOP65721:UOP65722 UYL65721:UYL65722 VIH65721:VIH65722 VSD65721:VSD65722 WBZ65721:WBZ65722 WLV65721:WLV65722 WVR65721:WVR65722 J131257:J131258 JF131257:JF131258 TB131257:TB131258 ACX131257:ACX131258 AMT131257:AMT131258 AWP131257:AWP131258 BGL131257:BGL131258 BQH131257:BQH131258 CAD131257:CAD131258 CJZ131257:CJZ131258 CTV131257:CTV131258 DDR131257:DDR131258 DNN131257:DNN131258 DXJ131257:DXJ131258 EHF131257:EHF131258 ERB131257:ERB131258 FAX131257:FAX131258 FKT131257:FKT131258 FUP131257:FUP131258 GEL131257:GEL131258 GOH131257:GOH131258 GYD131257:GYD131258 HHZ131257:HHZ131258 HRV131257:HRV131258 IBR131257:IBR131258 ILN131257:ILN131258 IVJ131257:IVJ131258 JFF131257:JFF131258 JPB131257:JPB131258 JYX131257:JYX131258 KIT131257:KIT131258 KSP131257:KSP131258 LCL131257:LCL131258 LMH131257:LMH131258 LWD131257:LWD131258 MFZ131257:MFZ131258 MPV131257:MPV131258 MZR131257:MZR131258 NJN131257:NJN131258 NTJ131257:NTJ131258 ODF131257:ODF131258 ONB131257:ONB131258 OWX131257:OWX131258 PGT131257:PGT131258 PQP131257:PQP131258 QAL131257:QAL131258 QKH131257:QKH131258 QUD131257:QUD131258 RDZ131257:RDZ131258 RNV131257:RNV131258 RXR131257:RXR131258 SHN131257:SHN131258 SRJ131257:SRJ131258 TBF131257:TBF131258 TLB131257:TLB131258 TUX131257:TUX131258 UET131257:UET131258 UOP131257:UOP131258 UYL131257:UYL131258 VIH131257:VIH131258 VSD131257:VSD131258 WBZ131257:WBZ131258 WLV131257:WLV131258 WVR131257:WVR131258 J196793:J196794 JF196793:JF196794 TB196793:TB196794 ACX196793:ACX196794 AMT196793:AMT196794 AWP196793:AWP196794 BGL196793:BGL196794 BQH196793:BQH196794 CAD196793:CAD196794 CJZ196793:CJZ196794 CTV196793:CTV196794 DDR196793:DDR196794 DNN196793:DNN196794 DXJ196793:DXJ196794 EHF196793:EHF196794 ERB196793:ERB196794 FAX196793:FAX196794 FKT196793:FKT196794 FUP196793:FUP196794 GEL196793:GEL196794 GOH196793:GOH196794 GYD196793:GYD196794 HHZ196793:HHZ196794 HRV196793:HRV196794 IBR196793:IBR196794 ILN196793:ILN196794 IVJ196793:IVJ196794 JFF196793:JFF196794 JPB196793:JPB196794 JYX196793:JYX196794 KIT196793:KIT196794 KSP196793:KSP196794 LCL196793:LCL196794 LMH196793:LMH196794 LWD196793:LWD196794 MFZ196793:MFZ196794 MPV196793:MPV196794 MZR196793:MZR196794 NJN196793:NJN196794 NTJ196793:NTJ196794 ODF196793:ODF196794 ONB196793:ONB196794 OWX196793:OWX196794 PGT196793:PGT196794 PQP196793:PQP196794 QAL196793:QAL196794 QKH196793:QKH196794 QUD196793:QUD196794 RDZ196793:RDZ196794 RNV196793:RNV196794 RXR196793:RXR196794 SHN196793:SHN196794 SRJ196793:SRJ196794 TBF196793:TBF196794 TLB196793:TLB196794 TUX196793:TUX196794 UET196793:UET196794 UOP196793:UOP196794 UYL196793:UYL196794 VIH196793:VIH196794 VSD196793:VSD196794 WBZ196793:WBZ196794 WLV196793:WLV196794 WVR196793:WVR196794 J262329:J262330 JF262329:JF262330 TB262329:TB262330 ACX262329:ACX262330 AMT262329:AMT262330 AWP262329:AWP262330 BGL262329:BGL262330 BQH262329:BQH262330 CAD262329:CAD262330 CJZ262329:CJZ262330 CTV262329:CTV262330 DDR262329:DDR262330 DNN262329:DNN262330 DXJ262329:DXJ262330 EHF262329:EHF262330 ERB262329:ERB262330 FAX262329:FAX262330 FKT262329:FKT262330 FUP262329:FUP262330 GEL262329:GEL262330 GOH262329:GOH262330 GYD262329:GYD262330 HHZ262329:HHZ262330 HRV262329:HRV262330 IBR262329:IBR262330 ILN262329:ILN262330 IVJ262329:IVJ262330 JFF262329:JFF262330 JPB262329:JPB262330 JYX262329:JYX262330 KIT262329:KIT262330 KSP262329:KSP262330 LCL262329:LCL262330 LMH262329:LMH262330 LWD262329:LWD262330 MFZ262329:MFZ262330 MPV262329:MPV262330 MZR262329:MZR262330 NJN262329:NJN262330 NTJ262329:NTJ262330 ODF262329:ODF262330 ONB262329:ONB262330 OWX262329:OWX262330 PGT262329:PGT262330 PQP262329:PQP262330 QAL262329:QAL262330 QKH262329:QKH262330 QUD262329:QUD262330 RDZ262329:RDZ262330 RNV262329:RNV262330 RXR262329:RXR262330 SHN262329:SHN262330 SRJ262329:SRJ262330 TBF262329:TBF262330 TLB262329:TLB262330 TUX262329:TUX262330 UET262329:UET262330 UOP262329:UOP262330 UYL262329:UYL262330 VIH262329:VIH262330 VSD262329:VSD262330 WBZ262329:WBZ262330 WLV262329:WLV262330 WVR262329:WVR262330 J327865:J327866 JF327865:JF327866 TB327865:TB327866 ACX327865:ACX327866 AMT327865:AMT327866 AWP327865:AWP327866 BGL327865:BGL327866 BQH327865:BQH327866 CAD327865:CAD327866 CJZ327865:CJZ327866 CTV327865:CTV327866 DDR327865:DDR327866 DNN327865:DNN327866 DXJ327865:DXJ327866 EHF327865:EHF327866 ERB327865:ERB327866 FAX327865:FAX327866 FKT327865:FKT327866 FUP327865:FUP327866 GEL327865:GEL327866 GOH327865:GOH327866 GYD327865:GYD327866 HHZ327865:HHZ327866 HRV327865:HRV327866 IBR327865:IBR327866 ILN327865:ILN327866 IVJ327865:IVJ327866 JFF327865:JFF327866 JPB327865:JPB327866 JYX327865:JYX327866 KIT327865:KIT327866 KSP327865:KSP327866 LCL327865:LCL327866 LMH327865:LMH327866 LWD327865:LWD327866 MFZ327865:MFZ327866 MPV327865:MPV327866 MZR327865:MZR327866 NJN327865:NJN327866 NTJ327865:NTJ327866 ODF327865:ODF327866 ONB327865:ONB327866 OWX327865:OWX327866 PGT327865:PGT327866 PQP327865:PQP327866 QAL327865:QAL327866 QKH327865:QKH327866 QUD327865:QUD327866 RDZ327865:RDZ327866 RNV327865:RNV327866 RXR327865:RXR327866 SHN327865:SHN327866 SRJ327865:SRJ327866 TBF327865:TBF327866 TLB327865:TLB327866 TUX327865:TUX327866 UET327865:UET327866 UOP327865:UOP327866 UYL327865:UYL327866 VIH327865:VIH327866 VSD327865:VSD327866 WBZ327865:WBZ327866 WLV327865:WLV327866 WVR327865:WVR327866 J393401:J393402 JF393401:JF393402 TB393401:TB393402 ACX393401:ACX393402 AMT393401:AMT393402 AWP393401:AWP393402 BGL393401:BGL393402 BQH393401:BQH393402 CAD393401:CAD393402 CJZ393401:CJZ393402 CTV393401:CTV393402 DDR393401:DDR393402 DNN393401:DNN393402 DXJ393401:DXJ393402 EHF393401:EHF393402 ERB393401:ERB393402 FAX393401:FAX393402 FKT393401:FKT393402 FUP393401:FUP393402 GEL393401:GEL393402 GOH393401:GOH393402 GYD393401:GYD393402 HHZ393401:HHZ393402 HRV393401:HRV393402 IBR393401:IBR393402 ILN393401:ILN393402 IVJ393401:IVJ393402 JFF393401:JFF393402 JPB393401:JPB393402 JYX393401:JYX393402 KIT393401:KIT393402 KSP393401:KSP393402 LCL393401:LCL393402 LMH393401:LMH393402 LWD393401:LWD393402 MFZ393401:MFZ393402 MPV393401:MPV393402 MZR393401:MZR393402 NJN393401:NJN393402 NTJ393401:NTJ393402 ODF393401:ODF393402 ONB393401:ONB393402 OWX393401:OWX393402 PGT393401:PGT393402 PQP393401:PQP393402 QAL393401:QAL393402 QKH393401:QKH393402 QUD393401:QUD393402 RDZ393401:RDZ393402 RNV393401:RNV393402 RXR393401:RXR393402 SHN393401:SHN393402 SRJ393401:SRJ393402 TBF393401:TBF393402 TLB393401:TLB393402 TUX393401:TUX393402 UET393401:UET393402 UOP393401:UOP393402 UYL393401:UYL393402 VIH393401:VIH393402 VSD393401:VSD393402 WBZ393401:WBZ393402 WLV393401:WLV393402 WVR393401:WVR393402 J458937:J458938 JF458937:JF458938 TB458937:TB458938 ACX458937:ACX458938 AMT458937:AMT458938 AWP458937:AWP458938 BGL458937:BGL458938 BQH458937:BQH458938 CAD458937:CAD458938 CJZ458937:CJZ458938 CTV458937:CTV458938 DDR458937:DDR458938 DNN458937:DNN458938 DXJ458937:DXJ458938 EHF458937:EHF458938 ERB458937:ERB458938 FAX458937:FAX458938 FKT458937:FKT458938 FUP458937:FUP458938 GEL458937:GEL458938 GOH458937:GOH458938 GYD458937:GYD458938 HHZ458937:HHZ458938 HRV458937:HRV458938 IBR458937:IBR458938 ILN458937:ILN458938 IVJ458937:IVJ458938 JFF458937:JFF458938 JPB458937:JPB458938 JYX458937:JYX458938 KIT458937:KIT458938 KSP458937:KSP458938 LCL458937:LCL458938 LMH458937:LMH458938 LWD458937:LWD458938 MFZ458937:MFZ458938 MPV458937:MPV458938 MZR458937:MZR458938 NJN458937:NJN458938 NTJ458937:NTJ458938 ODF458937:ODF458938 ONB458937:ONB458938 OWX458937:OWX458938 PGT458937:PGT458938 PQP458937:PQP458938 QAL458937:QAL458938 QKH458937:QKH458938 QUD458937:QUD458938 RDZ458937:RDZ458938 RNV458937:RNV458938 RXR458937:RXR458938 SHN458937:SHN458938 SRJ458937:SRJ458938 TBF458937:TBF458938 TLB458937:TLB458938 TUX458937:TUX458938 UET458937:UET458938 UOP458937:UOP458938 UYL458937:UYL458938 VIH458937:VIH458938 VSD458937:VSD458938 WBZ458937:WBZ458938 WLV458937:WLV458938 WVR458937:WVR458938 J524473:J524474 JF524473:JF524474 TB524473:TB524474 ACX524473:ACX524474 AMT524473:AMT524474 AWP524473:AWP524474 BGL524473:BGL524474 BQH524473:BQH524474 CAD524473:CAD524474 CJZ524473:CJZ524474 CTV524473:CTV524474 DDR524473:DDR524474 DNN524473:DNN524474 DXJ524473:DXJ524474 EHF524473:EHF524474 ERB524473:ERB524474 FAX524473:FAX524474 FKT524473:FKT524474 FUP524473:FUP524474 GEL524473:GEL524474 GOH524473:GOH524474 GYD524473:GYD524474 HHZ524473:HHZ524474 HRV524473:HRV524474 IBR524473:IBR524474 ILN524473:ILN524474 IVJ524473:IVJ524474 JFF524473:JFF524474 JPB524473:JPB524474 JYX524473:JYX524474 KIT524473:KIT524474 KSP524473:KSP524474 LCL524473:LCL524474 LMH524473:LMH524474 LWD524473:LWD524474 MFZ524473:MFZ524474 MPV524473:MPV524474 MZR524473:MZR524474 NJN524473:NJN524474 NTJ524473:NTJ524474 ODF524473:ODF524474 ONB524473:ONB524474 OWX524473:OWX524474 PGT524473:PGT524474 PQP524473:PQP524474 QAL524473:QAL524474 QKH524473:QKH524474 QUD524473:QUD524474 RDZ524473:RDZ524474 RNV524473:RNV524474 RXR524473:RXR524474 SHN524473:SHN524474 SRJ524473:SRJ524474 TBF524473:TBF524474 TLB524473:TLB524474 TUX524473:TUX524474 UET524473:UET524474 UOP524473:UOP524474 UYL524473:UYL524474 VIH524473:VIH524474 VSD524473:VSD524474 WBZ524473:WBZ524474 WLV524473:WLV524474 WVR524473:WVR524474 J590009:J590010 JF590009:JF590010 TB590009:TB590010 ACX590009:ACX590010 AMT590009:AMT590010 AWP590009:AWP590010 BGL590009:BGL590010 BQH590009:BQH590010 CAD590009:CAD590010 CJZ590009:CJZ590010 CTV590009:CTV590010 DDR590009:DDR590010 DNN590009:DNN590010 DXJ590009:DXJ590010 EHF590009:EHF590010 ERB590009:ERB590010 FAX590009:FAX590010 FKT590009:FKT590010 FUP590009:FUP590010 GEL590009:GEL590010 GOH590009:GOH590010 GYD590009:GYD590010 HHZ590009:HHZ590010 HRV590009:HRV590010 IBR590009:IBR590010 ILN590009:ILN590010 IVJ590009:IVJ590010 JFF590009:JFF590010 JPB590009:JPB590010 JYX590009:JYX590010 KIT590009:KIT590010 KSP590009:KSP590010 LCL590009:LCL590010 LMH590009:LMH590010 LWD590009:LWD590010 MFZ590009:MFZ590010 MPV590009:MPV590010 MZR590009:MZR590010 NJN590009:NJN590010 NTJ590009:NTJ590010 ODF590009:ODF590010 ONB590009:ONB590010 OWX590009:OWX590010 PGT590009:PGT590010 PQP590009:PQP590010 QAL590009:QAL590010 QKH590009:QKH590010 QUD590009:QUD590010 RDZ590009:RDZ590010 RNV590009:RNV590010 RXR590009:RXR590010 SHN590009:SHN590010 SRJ590009:SRJ590010 TBF590009:TBF590010 TLB590009:TLB590010 TUX590009:TUX590010 UET590009:UET590010 UOP590009:UOP590010 UYL590009:UYL590010 VIH590009:VIH590010 VSD590009:VSD590010 WBZ590009:WBZ590010 WLV590009:WLV590010 WVR590009:WVR590010 J655545:J655546 JF655545:JF655546 TB655545:TB655546 ACX655545:ACX655546 AMT655545:AMT655546 AWP655545:AWP655546 BGL655545:BGL655546 BQH655545:BQH655546 CAD655545:CAD655546 CJZ655545:CJZ655546 CTV655545:CTV655546 DDR655545:DDR655546 DNN655545:DNN655546 DXJ655545:DXJ655546 EHF655545:EHF655546 ERB655545:ERB655546 FAX655545:FAX655546 FKT655545:FKT655546 FUP655545:FUP655546 GEL655545:GEL655546 GOH655545:GOH655546 GYD655545:GYD655546 HHZ655545:HHZ655546 HRV655545:HRV655546 IBR655545:IBR655546 ILN655545:ILN655546 IVJ655545:IVJ655546 JFF655545:JFF655546 JPB655545:JPB655546 JYX655545:JYX655546 KIT655545:KIT655546 KSP655545:KSP655546 LCL655545:LCL655546 LMH655545:LMH655546 LWD655545:LWD655546 MFZ655545:MFZ655546 MPV655545:MPV655546 MZR655545:MZR655546 NJN655545:NJN655546 NTJ655545:NTJ655546 ODF655545:ODF655546 ONB655545:ONB655546 OWX655545:OWX655546 PGT655545:PGT655546 PQP655545:PQP655546 QAL655545:QAL655546 QKH655545:QKH655546 QUD655545:QUD655546 RDZ655545:RDZ655546 RNV655545:RNV655546 RXR655545:RXR655546 SHN655545:SHN655546 SRJ655545:SRJ655546 TBF655545:TBF655546 TLB655545:TLB655546 TUX655545:TUX655546 UET655545:UET655546 UOP655545:UOP655546 UYL655545:UYL655546 VIH655545:VIH655546 VSD655545:VSD655546 WBZ655545:WBZ655546 WLV655545:WLV655546 WVR655545:WVR655546 J721081:J721082 JF721081:JF721082 TB721081:TB721082 ACX721081:ACX721082 AMT721081:AMT721082 AWP721081:AWP721082 BGL721081:BGL721082 BQH721081:BQH721082 CAD721081:CAD721082 CJZ721081:CJZ721082 CTV721081:CTV721082 DDR721081:DDR721082 DNN721081:DNN721082 DXJ721081:DXJ721082 EHF721081:EHF721082 ERB721081:ERB721082 FAX721081:FAX721082 FKT721081:FKT721082 FUP721081:FUP721082 GEL721081:GEL721082 GOH721081:GOH721082 GYD721081:GYD721082 HHZ721081:HHZ721082 HRV721081:HRV721082 IBR721081:IBR721082 ILN721081:ILN721082 IVJ721081:IVJ721082 JFF721081:JFF721082 JPB721081:JPB721082 JYX721081:JYX721082 KIT721081:KIT721082 KSP721081:KSP721082 LCL721081:LCL721082 LMH721081:LMH721082 LWD721081:LWD721082 MFZ721081:MFZ721082 MPV721081:MPV721082 MZR721081:MZR721082 NJN721081:NJN721082 NTJ721081:NTJ721082 ODF721081:ODF721082 ONB721081:ONB721082 OWX721081:OWX721082 PGT721081:PGT721082 PQP721081:PQP721082 QAL721081:QAL721082 QKH721081:QKH721082 QUD721081:QUD721082 RDZ721081:RDZ721082 RNV721081:RNV721082 RXR721081:RXR721082 SHN721081:SHN721082 SRJ721081:SRJ721082 TBF721081:TBF721082 TLB721081:TLB721082 TUX721081:TUX721082 UET721081:UET721082 UOP721081:UOP721082 UYL721081:UYL721082 VIH721081:VIH721082 VSD721081:VSD721082 WBZ721081:WBZ721082 WLV721081:WLV721082 WVR721081:WVR721082 J786617:J786618 JF786617:JF786618 TB786617:TB786618 ACX786617:ACX786618 AMT786617:AMT786618 AWP786617:AWP786618 BGL786617:BGL786618 BQH786617:BQH786618 CAD786617:CAD786618 CJZ786617:CJZ786618 CTV786617:CTV786618 DDR786617:DDR786618 DNN786617:DNN786618 DXJ786617:DXJ786618 EHF786617:EHF786618 ERB786617:ERB786618 FAX786617:FAX786618 FKT786617:FKT786618 FUP786617:FUP786618 GEL786617:GEL786618 GOH786617:GOH786618 GYD786617:GYD786618 HHZ786617:HHZ786618 HRV786617:HRV786618 IBR786617:IBR786618 ILN786617:ILN786618 IVJ786617:IVJ786618 JFF786617:JFF786618 JPB786617:JPB786618 JYX786617:JYX786618 KIT786617:KIT786618 KSP786617:KSP786618 LCL786617:LCL786618 LMH786617:LMH786618 LWD786617:LWD786618 MFZ786617:MFZ786618 MPV786617:MPV786618 MZR786617:MZR786618 NJN786617:NJN786618 NTJ786617:NTJ786618 ODF786617:ODF786618 ONB786617:ONB786618 OWX786617:OWX786618 PGT786617:PGT786618 PQP786617:PQP786618 QAL786617:QAL786618 QKH786617:QKH786618 QUD786617:QUD786618 RDZ786617:RDZ786618 RNV786617:RNV786618 RXR786617:RXR786618 SHN786617:SHN786618 SRJ786617:SRJ786618 TBF786617:TBF786618 TLB786617:TLB786618 TUX786617:TUX786618 UET786617:UET786618 UOP786617:UOP786618 UYL786617:UYL786618 VIH786617:VIH786618 VSD786617:VSD786618 WBZ786617:WBZ786618 WLV786617:WLV786618 WVR786617:WVR786618 J852153:J852154 JF852153:JF852154 TB852153:TB852154 ACX852153:ACX852154 AMT852153:AMT852154 AWP852153:AWP852154 BGL852153:BGL852154 BQH852153:BQH852154 CAD852153:CAD852154 CJZ852153:CJZ852154 CTV852153:CTV852154 DDR852153:DDR852154 DNN852153:DNN852154 DXJ852153:DXJ852154 EHF852153:EHF852154 ERB852153:ERB852154 FAX852153:FAX852154 FKT852153:FKT852154 FUP852153:FUP852154 GEL852153:GEL852154 GOH852153:GOH852154 GYD852153:GYD852154 HHZ852153:HHZ852154 HRV852153:HRV852154 IBR852153:IBR852154 ILN852153:ILN852154 IVJ852153:IVJ852154 JFF852153:JFF852154 JPB852153:JPB852154 JYX852153:JYX852154 KIT852153:KIT852154 KSP852153:KSP852154 LCL852153:LCL852154 LMH852153:LMH852154 LWD852153:LWD852154 MFZ852153:MFZ852154 MPV852153:MPV852154 MZR852153:MZR852154 NJN852153:NJN852154 NTJ852153:NTJ852154 ODF852153:ODF852154 ONB852153:ONB852154 OWX852153:OWX852154 PGT852153:PGT852154 PQP852153:PQP852154 QAL852153:QAL852154 QKH852153:QKH852154 QUD852153:QUD852154 RDZ852153:RDZ852154 RNV852153:RNV852154 RXR852153:RXR852154 SHN852153:SHN852154 SRJ852153:SRJ852154 TBF852153:TBF852154 TLB852153:TLB852154 TUX852153:TUX852154 UET852153:UET852154 UOP852153:UOP852154 UYL852153:UYL852154 VIH852153:VIH852154 VSD852153:VSD852154 WBZ852153:WBZ852154 WLV852153:WLV852154 WVR852153:WVR852154 J917689:J917690 JF917689:JF917690 TB917689:TB917690 ACX917689:ACX917690 AMT917689:AMT917690 AWP917689:AWP917690 BGL917689:BGL917690 BQH917689:BQH917690 CAD917689:CAD917690 CJZ917689:CJZ917690 CTV917689:CTV917690 DDR917689:DDR917690 DNN917689:DNN917690 DXJ917689:DXJ917690 EHF917689:EHF917690 ERB917689:ERB917690 FAX917689:FAX917690 FKT917689:FKT917690 FUP917689:FUP917690 GEL917689:GEL917690 GOH917689:GOH917690 GYD917689:GYD917690 HHZ917689:HHZ917690 HRV917689:HRV917690 IBR917689:IBR917690 ILN917689:ILN917690 IVJ917689:IVJ917690 JFF917689:JFF917690 JPB917689:JPB917690 JYX917689:JYX917690 KIT917689:KIT917690 KSP917689:KSP917690 LCL917689:LCL917690 LMH917689:LMH917690 LWD917689:LWD917690 MFZ917689:MFZ917690 MPV917689:MPV917690 MZR917689:MZR917690 NJN917689:NJN917690 NTJ917689:NTJ917690 ODF917689:ODF917690 ONB917689:ONB917690 OWX917689:OWX917690 PGT917689:PGT917690 PQP917689:PQP917690 QAL917689:QAL917690 QKH917689:QKH917690 QUD917689:QUD917690 RDZ917689:RDZ917690 RNV917689:RNV917690 RXR917689:RXR917690 SHN917689:SHN917690 SRJ917689:SRJ917690 TBF917689:TBF917690 TLB917689:TLB917690 TUX917689:TUX917690 UET917689:UET917690 UOP917689:UOP917690 UYL917689:UYL917690 VIH917689:VIH917690 VSD917689:VSD917690 WBZ917689:WBZ917690 WLV917689:WLV917690 WVR917689:WVR917690 J983225:J983226 JF983225:JF983226 TB983225:TB983226 ACX983225:ACX983226 AMT983225:AMT983226 AWP983225:AWP983226 BGL983225:BGL983226 BQH983225:BQH983226 CAD983225:CAD983226 CJZ983225:CJZ983226 CTV983225:CTV983226 DDR983225:DDR983226 DNN983225:DNN983226 DXJ983225:DXJ983226 EHF983225:EHF983226 ERB983225:ERB983226 FAX983225:FAX983226 FKT983225:FKT983226 FUP983225:FUP983226 GEL983225:GEL983226 GOH983225:GOH983226 GYD983225:GYD983226 HHZ983225:HHZ983226 HRV983225:HRV983226 IBR983225:IBR983226 ILN983225:ILN983226 IVJ983225:IVJ983226 JFF983225:JFF983226 JPB983225:JPB983226 JYX983225:JYX983226 KIT983225:KIT983226 KSP983225:KSP983226 LCL983225:LCL983226 LMH983225:LMH983226 LWD983225:LWD983226 MFZ983225:MFZ983226 MPV983225:MPV983226 MZR983225:MZR983226 NJN983225:NJN983226 NTJ983225:NTJ983226 ODF983225:ODF983226 ONB983225:ONB983226 OWX983225:OWX983226 PGT983225:PGT983226 PQP983225:PQP983226 QAL983225:QAL983226 QKH983225:QKH983226 QUD983225:QUD983226 RDZ983225:RDZ983226 RNV983225:RNV983226 RXR983225:RXR983226 SHN983225:SHN983226 SRJ983225:SRJ983226 TBF983225:TBF983226 TLB983225:TLB983226 TUX983225:TUX983226 UET983225:UET983226 UOP983225:UOP983226 UYL983225:UYL983226 VIH983225:VIH983226 VSD983225:VSD983226 WBZ983225:WBZ983226 WLV983225:WLV983226 WVR983225:WVR983226 J198 JF198 TB198 ACX198 AMT198 AWP198 BGL198 BQH198 CAD198 CJZ198 CTV198 DDR198 DNN198 DXJ198 EHF198 ERB198 FAX198 FKT198 FUP198 GEL198 GOH198 GYD198 HHZ198 HRV198 IBR198 ILN198 IVJ198 JFF198 JPB198 JYX198 KIT198 KSP198 LCL198 LMH198 LWD198 MFZ198 MPV198 MZR198 NJN198 NTJ198 ODF198 ONB198 OWX198 PGT198 PQP198 QAL198 QKH198 QUD198 RDZ198 RNV198 RXR198 SHN198 SRJ198 TBF198 TLB198 TUX198 UET198 UOP198 UYL198 VIH198 VSD198 WBZ198 WLV198 WVR198 J65734 JF65734 TB65734 ACX65734 AMT65734 AWP65734 BGL65734 BQH65734 CAD65734 CJZ65734 CTV65734 DDR65734 DNN65734 DXJ65734 EHF65734 ERB65734 FAX65734 FKT65734 FUP65734 GEL65734 GOH65734 GYD65734 HHZ65734 HRV65734 IBR65734 ILN65734 IVJ65734 JFF65734 JPB65734 JYX65734 KIT65734 KSP65734 LCL65734 LMH65734 LWD65734 MFZ65734 MPV65734 MZR65734 NJN65734 NTJ65734 ODF65734 ONB65734 OWX65734 PGT65734 PQP65734 QAL65734 QKH65734 QUD65734 RDZ65734 RNV65734 RXR65734 SHN65734 SRJ65734 TBF65734 TLB65734 TUX65734 UET65734 UOP65734 UYL65734 VIH65734 VSD65734 WBZ65734 WLV65734 WVR65734 J131270 JF131270 TB131270 ACX131270 AMT131270 AWP131270 BGL131270 BQH131270 CAD131270 CJZ131270 CTV131270 DDR131270 DNN131270 DXJ131270 EHF131270 ERB131270 FAX131270 FKT131270 FUP131270 GEL131270 GOH131270 GYD131270 HHZ131270 HRV131270 IBR131270 ILN131270 IVJ131270 JFF131270 JPB131270 JYX131270 KIT131270 KSP131270 LCL131270 LMH131270 LWD131270 MFZ131270 MPV131270 MZR131270 NJN131270 NTJ131270 ODF131270 ONB131270 OWX131270 PGT131270 PQP131270 QAL131270 QKH131270 QUD131270 RDZ131270 RNV131270 RXR131270 SHN131270 SRJ131270 TBF131270 TLB131270 TUX131270 UET131270 UOP131270 UYL131270 VIH131270 VSD131270 WBZ131270 WLV131270 WVR131270 J196806 JF196806 TB196806 ACX196806 AMT196806 AWP196806 BGL196806 BQH196806 CAD196806 CJZ196806 CTV196806 DDR196806 DNN196806 DXJ196806 EHF196806 ERB196806 FAX196806 FKT196806 FUP196806 GEL196806 GOH196806 GYD196806 HHZ196806 HRV196806 IBR196806 ILN196806 IVJ196806 JFF196806 JPB196806 JYX196806 KIT196806 KSP196806 LCL196806 LMH196806 LWD196806 MFZ196806 MPV196806 MZR196806 NJN196806 NTJ196806 ODF196806 ONB196806 OWX196806 PGT196806 PQP196806 QAL196806 QKH196806 QUD196806 RDZ196806 RNV196806 RXR196806 SHN196806 SRJ196806 TBF196806 TLB196806 TUX196806 UET196806 UOP196806 UYL196806 VIH196806 VSD196806 WBZ196806 WLV196806 WVR196806 J262342 JF262342 TB262342 ACX262342 AMT262342 AWP262342 BGL262342 BQH262342 CAD262342 CJZ262342 CTV262342 DDR262342 DNN262342 DXJ262342 EHF262342 ERB262342 FAX262342 FKT262342 FUP262342 GEL262342 GOH262342 GYD262342 HHZ262342 HRV262342 IBR262342 ILN262342 IVJ262342 JFF262342 JPB262342 JYX262342 KIT262342 KSP262342 LCL262342 LMH262342 LWD262342 MFZ262342 MPV262342 MZR262342 NJN262342 NTJ262342 ODF262342 ONB262342 OWX262342 PGT262342 PQP262342 QAL262342 QKH262342 QUD262342 RDZ262342 RNV262342 RXR262342 SHN262342 SRJ262342 TBF262342 TLB262342 TUX262342 UET262342 UOP262342 UYL262342 VIH262342 VSD262342 WBZ262342 WLV262342 WVR262342 J327878 JF327878 TB327878 ACX327878 AMT327878 AWP327878 BGL327878 BQH327878 CAD327878 CJZ327878 CTV327878 DDR327878 DNN327878 DXJ327878 EHF327878 ERB327878 FAX327878 FKT327878 FUP327878 GEL327878 GOH327878 GYD327878 HHZ327878 HRV327878 IBR327878 ILN327878 IVJ327878 JFF327878 JPB327878 JYX327878 KIT327878 KSP327878 LCL327878 LMH327878 LWD327878 MFZ327878 MPV327878 MZR327878 NJN327878 NTJ327878 ODF327878 ONB327878 OWX327878 PGT327878 PQP327878 QAL327878 QKH327878 QUD327878 RDZ327878 RNV327878 RXR327878 SHN327878 SRJ327878 TBF327878 TLB327878 TUX327878 UET327878 UOP327878 UYL327878 VIH327878 VSD327878 WBZ327878 WLV327878 WVR327878 J393414 JF393414 TB393414 ACX393414 AMT393414 AWP393414 BGL393414 BQH393414 CAD393414 CJZ393414 CTV393414 DDR393414 DNN393414 DXJ393414 EHF393414 ERB393414 FAX393414 FKT393414 FUP393414 GEL393414 GOH393414 GYD393414 HHZ393414 HRV393414 IBR393414 ILN393414 IVJ393414 JFF393414 JPB393414 JYX393414 KIT393414 KSP393414 LCL393414 LMH393414 LWD393414 MFZ393414 MPV393414 MZR393414 NJN393414 NTJ393414 ODF393414 ONB393414 OWX393414 PGT393414 PQP393414 QAL393414 QKH393414 QUD393414 RDZ393414 RNV393414 RXR393414 SHN393414 SRJ393414 TBF393414 TLB393414 TUX393414 UET393414 UOP393414 UYL393414 VIH393414 VSD393414 WBZ393414 WLV393414 WVR393414 J458950 JF458950 TB458950 ACX458950 AMT458950 AWP458950 BGL458950 BQH458950 CAD458950 CJZ458950 CTV458950 DDR458950 DNN458950 DXJ458950 EHF458950 ERB458950 FAX458950 FKT458950 FUP458950 GEL458950 GOH458950 GYD458950 HHZ458950 HRV458950 IBR458950 ILN458950 IVJ458950 JFF458950 JPB458950 JYX458950 KIT458950 KSP458950 LCL458950 LMH458950 LWD458950 MFZ458950 MPV458950 MZR458950 NJN458950 NTJ458950 ODF458950 ONB458950 OWX458950 PGT458950 PQP458950 QAL458950 QKH458950 QUD458950 RDZ458950 RNV458950 RXR458950 SHN458950 SRJ458950 TBF458950 TLB458950 TUX458950 UET458950 UOP458950 UYL458950 VIH458950 VSD458950 WBZ458950 WLV458950 WVR458950 J524486 JF524486 TB524486 ACX524486 AMT524486 AWP524486 BGL524486 BQH524486 CAD524486 CJZ524486 CTV524486 DDR524486 DNN524486 DXJ524486 EHF524486 ERB524486 FAX524486 FKT524486 FUP524486 GEL524486 GOH524486 GYD524486 HHZ524486 HRV524486 IBR524486 ILN524486 IVJ524486 JFF524486 JPB524486 JYX524486 KIT524486 KSP524486 LCL524486 LMH524486 LWD524486 MFZ524486 MPV524486 MZR524486 NJN524486 NTJ524486 ODF524486 ONB524486 OWX524486 PGT524486 PQP524486 QAL524486 QKH524486 QUD524486 RDZ524486 RNV524486 RXR524486 SHN524486 SRJ524486 TBF524486 TLB524486 TUX524486 UET524486 UOP524486 UYL524486 VIH524486 VSD524486 WBZ524486 WLV524486 WVR524486 J590022 JF590022 TB590022 ACX590022 AMT590022 AWP590022 BGL590022 BQH590022 CAD590022 CJZ590022 CTV590022 DDR590022 DNN590022 DXJ590022 EHF590022 ERB590022 FAX590022 FKT590022 FUP590022 GEL590022 GOH590022 GYD590022 HHZ590022 HRV590022 IBR590022 ILN590022 IVJ590022 JFF590022 JPB590022 JYX590022 KIT590022 KSP590022 LCL590022 LMH590022 LWD590022 MFZ590022 MPV590022 MZR590022 NJN590022 NTJ590022 ODF590022 ONB590022 OWX590022 PGT590022 PQP590022 QAL590022 QKH590022 QUD590022 RDZ590022 RNV590022 RXR590022 SHN590022 SRJ590022 TBF590022 TLB590022 TUX590022 UET590022 UOP590022 UYL590022 VIH590022 VSD590022 WBZ590022 WLV590022 WVR590022 J655558 JF655558 TB655558 ACX655558 AMT655558 AWP655558 BGL655558 BQH655558 CAD655558 CJZ655558 CTV655558 DDR655558 DNN655558 DXJ655558 EHF655558 ERB655558 FAX655558 FKT655558 FUP655558 GEL655558 GOH655558 GYD655558 HHZ655558 HRV655558 IBR655558 ILN655558 IVJ655558 JFF655558 JPB655558 JYX655558 KIT655558 KSP655558 LCL655558 LMH655558 LWD655558 MFZ655558 MPV655558 MZR655558 NJN655558 NTJ655558 ODF655558 ONB655558 OWX655558 PGT655558 PQP655558 QAL655558 QKH655558 QUD655558 RDZ655558 RNV655558 RXR655558 SHN655558 SRJ655558 TBF655558 TLB655558 TUX655558 UET655558 UOP655558 UYL655558 VIH655558 VSD655558 WBZ655558 WLV655558 WVR655558 J721094 JF721094 TB721094 ACX721094 AMT721094 AWP721094 BGL721094 BQH721094 CAD721094 CJZ721094 CTV721094 DDR721094 DNN721094 DXJ721094 EHF721094 ERB721094 FAX721094 FKT721094 FUP721094 GEL721094 GOH721094 GYD721094 HHZ721094 HRV721094 IBR721094 ILN721094 IVJ721094 JFF721094 JPB721094 JYX721094 KIT721094 KSP721094 LCL721094 LMH721094 LWD721094 MFZ721094 MPV721094 MZR721094 NJN721094 NTJ721094 ODF721094 ONB721094 OWX721094 PGT721094 PQP721094 QAL721094 QKH721094 QUD721094 RDZ721094 RNV721094 RXR721094 SHN721094 SRJ721094 TBF721094 TLB721094 TUX721094 UET721094 UOP721094 UYL721094 VIH721094 VSD721094 WBZ721094 WLV721094 WVR721094 J786630 JF786630 TB786630 ACX786630 AMT786630 AWP786630 BGL786630 BQH786630 CAD786630 CJZ786630 CTV786630 DDR786630 DNN786630 DXJ786630 EHF786630 ERB786630 FAX786630 FKT786630 FUP786630 GEL786630 GOH786630 GYD786630 HHZ786630 HRV786630 IBR786630 ILN786630 IVJ786630 JFF786630 JPB786630 JYX786630 KIT786630 KSP786630 LCL786630 LMH786630 LWD786630 MFZ786630 MPV786630 MZR786630 NJN786630 NTJ786630 ODF786630 ONB786630 OWX786630 PGT786630 PQP786630 QAL786630 QKH786630 QUD786630 RDZ786630 RNV786630 RXR786630 SHN786630 SRJ786630 TBF786630 TLB786630 TUX786630 UET786630 UOP786630 UYL786630 VIH786630 VSD786630 WBZ786630 WLV786630 WVR786630 J852166 JF852166 TB852166 ACX852166 AMT852166 AWP852166 BGL852166 BQH852166 CAD852166 CJZ852166 CTV852166 DDR852166 DNN852166 DXJ852166 EHF852166 ERB852166 FAX852166 FKT852166 FUP852166 GEL852166 GOH852166 GYD852166 HHZ852166 HRV852166 IBR852166 ILN852166 IVJ852166 JFF852166 JPB852166 JYX852166 KIT852166 KSP852166 LCL852166 LMH852166 LWD852166 MFZ852166 MPV852166 MZR852166 NJN852166 NTJ852166 ODF852166 ONB852166 OWX852166 PGT852166 PQP852166 QAL852166 QKH852166 QUD852166 RDZ852166 RNV852166 RXR852166 SHN852166 SRJ852166 TBF852166 TLB852166 TUX852166 UET852166 UOP852166 UYL852166 VIH852166 VSD852166 WBZ852166 WLV852166 WVR852166 J917702 JF917702 TB917702 ACX917702 AMT917702 AWP917702 BGL917702 BQH917702 CAD917702 CJZ917702 CTV917702 DDR917702 DNN917702 DXJ917702 EHF917702 ERB917702 FAX917702 FKT917702 FUP917702 GEL917702 GOH917702 GYD917702 HHZ917702 HRV917702 IBR917702 ILN917702 IVJ917702 JFF917702 JPB917702 JYX917702 KIT917702 KSP917702 LCL917702 LMH917702 LWD917702 MFZ917702 MPV917702 MZR917702 NJN917702 NTJ917702 ODF917702 ONB917702 OWX917702 PGT917702 PQP917702 QAL917702 QKH917702 QUD917702 RDZ917702 RNV917702 RXR917702 SHN917702 SRJ917702 TBF917702 TLB917702 TUX917702 UET917702 UOP917702 UYL917702 VIH917702 VSD917702 WBZ917702 WLV917702 WVR917702 J983238 JF983238 TB983238 ACX983238 AMT983238 AWP983238 BGL983238 BQH983238 CAD983238 CJZ983238 CTV983238 DDR983238 DNN983238 DXJ983238 EHF983238 ERB983238 FAX983238 FKT983238 FUP983238 GEL983238 GOH983238 GYD983238 HHZ983238 HRV983238 IBR983238 ILN983238 IVJ983238 JFF983238 JPB983238 JYX983238 KIT983238 KSP983238 LCL983238 LMH983238 LWD983238 MFZ983238 MPV983238 MZR983238 NJN983238 NTJ983238 ODF983238 ONB983238 OWX983238 PGT983238 PQP983238 QAL983238 QKH983238 QUD983238 RDZ983238 RNV983238 RXR983238 SHN983238 SRJ983238 TBF983238 TLB983238 TUX983238 UET983238 UOP983238 UYL983238 VIH983238 VSD983238 WBZ983238 WLV983238 WVR983238 J188:J190 JF188:JF190 TB188:TB190 ACX188:ACX190 AMT188:AMT190 AWP188:AWP190 BGL188:BGL190 BQH188:BQH190 CAD188:CAD190 CJZ188:CJZ190 CTV188:CTV190 DDR188:DDR190 DNN188:DNN190 DXJ188:DXJ190 EHF188:EHF190 ERB188:ERB190 FAX188:FAX190 FKT188:FKT190 FUP188:FUP190 GEL188:GEL190 GOH188:GOH190 GYD188:GYD190 HHZ188:HHZ190 HRV188:HRV190 IBR188:IBR190 ILN188:ILN190 IVJ188:IVJ190 JFF188:JFF190 JPB188:JPB190 JYX188:JYX190 KIT188:KIT190 KSP188:KSP190 LCL188:LCL190 LMH188:LMH190 LWD188:LWD190 MFZ188:MFZ190 MPV188:MPV190 MZR188:MZR190 NJN188:NJN190 NTJ188:NTJ190 ODF188:ODF190 ONB188:ONB190 OWX188:OWX190 PGT188:PGT190 PQP188:PQP190 QAL188:QAL190 QKH188:QKH190 QUD188:QUD190 RDZ188:RDZ190 RNV188:RNV190 RXR188:RXR190 SHN188:SHN190 SRJ188:SRJ190 TBF188:TBF190 TLB188:TLB190 TUX188:TUX190 UET188:UET190 UOP188:UOP190 UYL188:UYL190 VIH188:VIH190 VSD188:VSD190 WBZ188:WBZ190 WLV188:WLV190 WVR188:WVR190 J65724:J65726 JF65724:JF65726 TB65724:TB65726 ACX65724:ACX65726 AMT65724:AMT65726 AWP65724:AWP65726 BGL65724:BGL65726 BQH65724:BQH65726 CAD65724:CAD65726 CJZ65724:CJZ65726 CTV65724:CTV65726 DDR65724:DDR65726 DNN65724:DNN65726 DXJ65724:DXJ65726 EHF65724:EHF65726 ERB65724:ERB65726 FAX65724:FAX65726 FKT65724:FKT65726 FUP65724:FUP65726 GEL65724:GEL65726 GOH65724:GOH65726 GYD65724:GYD65726 HHZ65724:HHZ65726 HRV65724:HRV65726 IBR65724:IBR65726 ILN65724:ILN65726 IVJ65724:IVJ65726 JFF65724:JFF65726 JPB65724:JPB65726 JYX65724:JYX65726 KIT65724:KIT65726 KSP65724:KSP65726 LCL65724:LCL65726 LMH65724:LMH65726 LWD65724:LWD65726 MFZ65724:MFZ65726 MPV65724:MPV65726 MZR65724:MZR65726 NJN65724:NJN65726 NTJ65724:NTJ65726 ODF65724:ODF65726 ONB65724:ONB65726 OWX65724:OWX65726 PGT65724:PGT65726 PQP65724:PQP65726 QAL65724:QAL65726 QKH65724:QKH65726 QUD65724:QUD65726 RDZ65724:RDZ65726 RNV65724:RNV65726 RXR65724:RXR65726 SHN65724:SHN65726 SRJ65724:SRJ65726 TBF65724:TBF65726 TLB65724:TLB65726 TUX65724:TUX65726 UET65724:UET65726 UOP65724:UOP65726 UYL65724:UYL65726 VIH65724:VIH65726 VSD65724:VSD65726 WBZ65724:WBZ65726 WLV65724:WLV65726 WVR65724:WVR65726 J131260:J131262 JF131260:JF131262 TB131260:TB131262 ACX131260:ACX131262 AMT131260:AMT131262 AWP131260:AWP131262 BGL131260:BGL131262 BQH131260:BQH131262 CAD131260:CAD131262 CJZ131260:CJZ131262 CTV131260:CTV131262 DDR131260:DDR131262 DNN131260:DNN131262 DXJ131260:DXJ131262 EHF131260:EHF131262 ERB131260:ERB131262 FAX131260:FAX131262 FKT131260:FKT131262 FUP131260:FUP131262 GEL131260:GEL131262 GOH131260:GOH131262 GYD131260:GYD131262 HHZ131260:HHZ131262 HRV131260:HRV131262 IBR131260:IBR131262 ILN131260:ILN131262 IVJ131260:IVJ131262 JFF131260:JFF131262 JPB131260:JPB131262 JYX131260:JYX131262 KIT131260:KIT131262 KSP131260:KSP131262 LCL131260:LCL131262 LMH131260:LMH131262 LWD131260:LWD131262 MFZ131260:MFZ131262 MPV131260:MPV131262 MZR131260:MZR131262 NJN131260:NJN131262 NTJ131260:NTJ131262 ODF131260:ODF131262 ONB131260:ONB131262 OWX131260:OWX131262 PGT131260:PGT131262 PQP131260:PQP131262 QAL131260:QAL131262 QKH131260:QKH131262 QUD131260:QUD131262 RDZ131260:RDZ131262 RNV131260:RNV131262 RXR131260:RXR131262 SHN131260:SHN131262 SRJ131260:SRJ131262 TBF131260:TBF131262 TLB131260:TLB131262 TUX131260:TUX131262 UET131260:UET131262 UOP131260:UOP131262 UYL131260:UYL131262 VIH131260:VIH131262 VSD131260:VSD131262 WBZ131260:WBZ131262 WLV131260:WLV131262 WVR131260:WVR131262 J196796:J196798 JF196796:JF196798 TB196796:TB196798 ACX196796:ACX196798 AMT196796:AMT196798 AWP196796:AWP196798 BGL196796:BGL196798 BQH196796:BQH196798 CAD196796:CAD196798 CJZ196796:CJZ196798 CTV196796:CTV196798 DDR196796:DDR196798 DNN196796:DNN196798 DXJ196796:DXJ196798 EHF196796:EHF196798 ERB196796:ERB196798 FAX196796:FAX196798 FKT196796:FKT196798 FUP196796:FUP196798 GEL196796:GEL196798 GOH196796:GOH196798 GYD196796:GYD196798 HHZ196796:HHZ196798 HRV196796:HRV196798 IBR196796:IBR196798 ILN196796:ILN196798 IVJ196796:IVJ196798 JFF196796:JFF196798 JPB196796:JPB196798 JYX196796:JYX196798 KIT196796:KIT196798 KSP196796:KSP196798 LCL196796:LCL196798 LMH196796:LMH196798 LWD196796:LWD196798 MFZ196796:MFZ196798 MPV196796:MPV196798 MZR196796:MZR196798 NJN196796:NJN196798 NTJ196796:NTJ196798 ODF196796:ODF196798 ONB196796:ONB196798 OWX196796:OWX196798 PGT196796:PGT196798 PQP196796:PQP196798 QAL196796:QAL196798 QKH196796:QKH196798 QUD196796:QUD196798 RDZ196796:RDZ196798 RNV196796:RNV196798 RXR196796:RXR196798 SHN196796:SHN196798 SRJ196796:SRJ196798 TBF196796:TBF196798 TLB196796:TLB196798 TUX196796:TUX196798 UET196796:UET196798 UOP196796:UOP196798 UYL196796:UYL196798 VIH196796:VIH196798 VSD196796:VSD196798 WBZ196796:WBZ196798 WLV196796:WLV196798 WVR196796:WVR196798 J262332:J262334 JF262332:JF262334 TB262332:TB262334 ACX262332:ACX262334 AMT262332:AMT262334 AWP262332:AWP262334 BGL262332:BGL262334 BQH262332:BQH262334 CAD262332:CAD262334 CJZ262332:CJZ262334 CTV262332:CTV262334 DDR262332:DDR262334 DNN262332:DNN262334 DXJ262332:DXJ262334 EHF262332:EHF262334 ERB262332:ERB262334 FAX262332:FAX262334 FKT262332:FKT262334 FUP262332:FUP262334 GEL262332:GEL262334 GOH262332:GOH262334 GYD262332:GYD262334 HHZ262332:HHZ262334 HRV262332:HRV262334 IBR262332:IBR262334 ILN262332:ILN262334 IVJ262332:IVJ262334 JFF262332:JFF262334 JPB262332:JPB262334 JYX262332:JYX262334 KIT262332:KIT262334 KSP262332:KSP262334 LCL262332:LCL262334 LMH262332:LMH262334 LWD262332:LWD262334 MFZ262332:MFZ262334 MPV262332:MPV262334 MZR262332:MZR262334 NJN262332:NJN262334 NTJ262332:NTJ262334 ODF262332:ODF262334 ONB262332:ONB262334 OWX262332:OWX262334 PGT262332:PGT262334 PQP262332:PQP262334 QAL262332:QAL262334 QKH262332:QKH262334 QUD262332:QUD262334 RDZ262332:RDZ262334 RNV262332:RNV262334 RXR262332:RXR262334 SHN262332:SHN262334 SRJ262332:SRJ262334 TBF262332:TBF262334 TLB262332:TLB262334 TUX262332:TUX262334 UET262332:UET262334 UOP262332:UOP262334 UYL262332:UYL262334 VIH262332:VIH262334 VSD262332:VSD262334 WBZ262332:WBZ262334 WLV262332:WLV262334 WVR262332:WVR262334 J327868:J327870 JF327868:JF327870 TB327868:TB327870 ACX327868:ACX327870 AMT327868:AMT327870 AWP327868:AWP327870 BGL327868:BGL327870 BQH327868:BQH327870 CAD327868:CAD327870 CJZ327868:CJZ327870 CTV327868:CTV327870 DDR327868:DDR327870 DNN327868:DNN327870 DXJ327868:DXJ327870 EHF327868:EHF327870 ERB327868:ERB327870 FAX327868:FAX327870 FKT327868:FKT327870 FUP327868:FUP327870 GEL327868:GEL327870 GOH327868:GOH327870 GYD327868:GYD327870 HHZ327868:HHZ327870 HRV327868:HRV327870 IBR327868:IBR327870 ILN327868:ILN327870 IVJ327868:IVJ327870 JFF327868:JFF327870 JPB327868:JPB327870 JYX327868:JYX327870 KIT327868:KIT327870 KSP327868:KSP327870 LCL327868:LCL327870 LMH327868:LMH327870 LWD327868:LWD327870 MFZ327868:MFZ327870 MPV327868:MPV327870 MZR327868:MZR327870 NJN327868:NJN327870 NTJ327868:NTJ327870 ODF327868:ODF327870 ONB327868:ONB327870 OWX327868:OWX327870 PGT327868:PGT327870 PQP327868:PQP327870 QAL327868:QAL327870 QKH327868:QKH327870 QUD327868:QUD327870 RDZ327868:RDZ327870 RNV327868:RNV327870 RXR327868:RXR327870 SHN327868:SHN327870 SRJ327868:SRJ327870 TBF327868:TBF327870 TLB327868:TLB327870 TUX327868:TUX327870 UET327868:UET327870 UOP327868:UOP327870 UYL327868:UYL327870 VIH327868:VIH327870 VSD327868:VSD327870 WBZ327868:WBZ327870 WLV327868:WLV327870 WVR327868:WVR327870 J393404:J393406 JF393404:JF393406 TB393404:TB393406 ACX393404:ACX393406 AMT393404:AMT393406 AWP393404:AWP393406 BGL393404:BGL393406 BQH393404:BQH393406 CAD393404:CAD393406 CJZ393404:CJZ393406 CTV393404:CTV393406 DDR393404:DDR393406 DNN393404:DNN393406 DXJ393404:DXJ393406 EHF393404:EHF393406 ERB393404:ERB393406 FAX393404:FAX393406 FKT393404:FKT393406 FUP393404:FUP393406 GEL393404:GEL393406 GOH393404:GOH393406 GYD393404:GYD393406 HHZ393404:HHZ393406 HRV393404:HRV393406 IBR393404:IBR393406 ILN393404:ILN393406 IVJ393404:IVJ393406 JFF393404:JFF393406 JPB393404:JPB393406 JYX393404:JYX393406 KIT393404:KIT393406 KSP393404:KSP393406 LCL393404:LCL393406 LMH393404:LMH393406 LWD393404:LWD393406 MFZ393404:MFZ393406 MPV393404:MPV393406 MZR393404:MZR393406 NJN393404:NJN393406 NTJ393404:NTJ393406 ODF393404:ODF393406 ONB393404:ONB393406 OWX393404:OWX393406 PGT393404:PGT393406 PQP393404:PQP393406 QAL393404:QAL393406 QKH393404:QKH393406 QUD393404:QUD393406 RDZ393404:RDZ393406 RNV393404:RNV393406 RXR393404:RXR393406 SHN393404:SHN393406 SRJ393404:SRJ393406 TBF393404:TBF393406 TLB393404:TLB393406 TUX393404:TUX393406 UET393404:UET393406 UOP393404:UOP393406 UYL393404:UYL393406 VIH393404:VIH393406 VSD393404:VSD393406 WBZ393404:WBZ393406 WLV393404:WLV393406 WVR393404:WVR393406 J458940:J458942 JF458940:JF458942 TB458940:TB458942 ACX458940:ACX458942 AMT458940:AMT458942 AWP458940:AWP458942 BGL458940:BGL458942 BQH458940:BQH458942 CAD458940:CAD458942 CJZ458940:CJZ458942 CTV458940:CTV458942 DDR458940:DDR458942 DNN458940:DNN458942 DXJ458940:DXJ458942 EHF458940:EHF458942 ERB458940:ERB458942 FAX458940:FAX458942 FKT458940:FKT458942 FUP458940:FUP458942 GEL458940:GEL458942 GOH458940:GOH458942 GYD458940:GYD458942 HHZ458940:HHZ458942 HRV458940:HRV458942 IBR458940:IBR458942 ILN458940:ILN458942 IVJ458940:IVJ458942 JFF458940:JFF458942 JPB458940:JPB458942 JYX458940:JYX458942 KIT458940:KIT458942 KSP458940:KSP458942 LCL458940:LCL458942 LMH458940:LMH458942 LWD458940:LWD458942 MFZ458940:MFZ458942 MPV458940:MPV458942 MZR458940:MZR458942 NJN458940:NJN458942 NTJ458940:NTJ458942 ODF458940:ODF458942 ONB458940:ONB458942 OWX458940:OWX458942 PGT458940:PGT458942 PQP458940:PQP458942 QAL458940:QAL458942 QKH458940:QKH458942 QUD458940:QUD458942 RDZ458940:RDZ458942 RNV458940:RNV458942 RXR458940:RXR458942 SHN458940:SHN458942 SRJ458940:SRJ458942 TBF458940:TBF458942 TLB458940:TLB458942 TUX458940:TUX458942 UET458940:UET458942 UOP458940:UOP458942 UYL458940:UYL458942 VIH458940:VIH458942 VSD458940:VSD458942 WBZ458940:WBZ458942 WLV458940:WLV458942 WVR458940:WVR458942 J524476:J524478 JF524476:JF524478 TB524476:TB524478 ACX524476:ACX524478 AMT524476:AMT524478 AWP524476:AWP524478 BGL524476:BGL524478 BQH524476:BQH524478 CAD524476:CAD524478 CJZ524476:CJZ524478 CTV524476:CTV524478 DDR524476:DDR524478 DNN524476:DNN524478 DXJ524476:DXJ524478 EHF524476:EHF524478 ERB524476:ERB524478 FAX524476:FAX524478 FKT524476:FKT524478 FUP524476:FUP524478 GEL524476:GEL524478 GOH524476:GOH524478 GYD524476:GYD524478 HHZ524476:HHZ524478 HRV524476:HRV524478 IBR524476:IBR524478 ILN524476:ILN524478 IVJ524476:IVJ524478 JFF524476:JFF524478 JPB524476:JPB524478 JYX524476:JYX524478 KIT524476:KIT524478 KSP524476:KSP524478 LCL524476:LCL524478 LMH524476:LMH524478 LWD524476:LWD524478 MFZ524476:MFZ524478 MPV524476:MPV524478 MZR524476:MZR524478 NJN524476:NJN524478 NTJ524476:NTJ524478 ODF524476:ODF524478 ONB524476:ONB524478 OWX524476:OWX524478 PGT524476:PGT524478 PQP524476:PQP524478 QAL524476:QAL524478 QKH524476:QKH524478 QUD524476:QUD524478 RDZ524476:RDZ524478 RNV524476:RNV524478 RXR524476:RXR524478 SHN524476:SHN524478 SRJ524476:SRJ524478 TBF524476:TBF524478 TLB524476:TLB524478 TUX524476:TUX524478 UET524476:UET524478 UOP524476:UOP524478 UYL524476:UYL524478 VIH524476:VIH524478 VSD524476:VSD524478 WBZ524476:WBZ524478 WLV524476:WLV524478 WVR524476:WVR524478 J590012:J590014 JF590012:JF590014 TB590012:TB590014 ACX590012:ACX590014 AMT590012:AMT590014 AWP590012:AWP590014 BGL590012:BGL590014 BQH590012:BQH590014 CAD590012:CAD590014 CJZ590012:CJZ590014 CTV590012:CTV590014 DDR590012:DDR590014 DNN590012:DNN590014 DXJ590012:DXJ590014 EHF590012:EHF590014 ERB590012:ERB590014 FAX590012:FAX590014 FKT590012:FKT590014 FUP590012:FUP590014 GEL590012:GEL590014 GOH590012:GOH590014 GYD590012:GYD590014 HHZ590012:HHZ590014 HRV590012:HRV590014 IBR590012:IBR590014 ILN590012:ILN590014 IVJ590012:IVJ590014 JFF590012:JFF590014 JPB590012:JPB590014 JYX590012:JYX590014 KIT590012:KIT590014 KSP590012:KSP590014 LCL590012:LCL590014 LMH590012:LMH590014 LWD590012:LWD590014 MFZ590012:MFZ590014 MPV590012:MPV590014 MZR590012:MZR590014 NJN590012:NJN590014 NTJ590012:NTJ590014 ODF590012:ODF590014 ONB590012:ONB590014 OWX590012:OWX590014 PGT590012:PGT590014 PQP590012:PQP590014 QAL590012:QAL590014 QKH590012:QKH590014 QUD590012:QUD590014 RDZ590012:RDZ590014 RNV590012:RNV590014 RXR590012:RXR590014 SHN590012:SHN590014 SRJ590012:SRJ590014 TBF590012:TBF590014 TLB590012:TLB590014 TUX590012:TUX590014 UET590012:UET590014 UOP590012:UOP590014 UYL590012:UYL590014 VIH590012:VIH590014 VSD590012:VSD590014 WBZ590012:WBZ590014 WLV590012:WLV590014 WVR590012:WVR590014 J655548:J655550 JF655548:JF655550 TB655548:TB655550 ACX655548:ACX655550 AMT655548:AMT655550 AWP655548:AWP655550 BGL655548:BGL655550 BQH655548:BQH655550 CAD655548:CAD655550 CJZ655548:CJZ655550 CTV655548:CTV655550 DDR655548:DDR655550 DNN655548:DNN655550 DXJ655548:DXJ655550 EHF655548:EHF655550 ERB655548:ERB655550 FAX655548:FAX655550 FKT655548:FKT655550 FUP655548:FUP655550 GEL655548:GEL655550 GOH655548:GOH655550 GYD655548:GYD655550 HHZ655548:HHZ655550 HRV655548:HRV655550 IBR655548:IBR655550 ILN655548:ILN655550 IVJ655548:IVJ655550 JFF655548:JFF655550 JPB655548:JPB655550 JYX655548:JYX655550 KIT655548:KIT655550 KSP655548:KSP655550 LCL655548:LCL655550 LMH655548:LMH655550 LWD655548:LWD655550 MFZ655548:MFZ655550 MPV655548:MPV655550 MZR655548:MZR655550 NJN655548:NJN655550 NTJ655548:NTJ655550 ODF655548:ODF655550 ONB655548:ONB655550 OWX655548:OWX655550 PGT655548:PGT655550 PQP655548:PQP655550 QAL655548:QAL655550 QKH655548:QKH655550 QUD655548:QUD655550 RDZ655548:RDZ655550 RNV655548:RNV655550 RXR655548:RXR655550 SHN655548:SHN655550 SRJ655548:SRJ655550 TBF655548:TBF655550 TLB655548:TLB655550 TUX655548:TUX655550 UET655548:UET655550 UOP655548:UOP655550 UYL655548:UYL655550 VIH655548:VIH655550 VSD655548:VSD655550 WBZ655548:WBZ655550 WLV655548:WLV655550 WVR655548:WVR655550 J721084:J721086 JF721084:JF721086 TB721084:TB721086 ACX721084:ACX721086 AMT721084:AMT721086 AWP721084:AWP721086 BGL721084:BGL721086 BQH721084:BQH721086 CAD721084:CAD721086 CJZ721084:CJZ721086 CTV721084:CTV721086 DDR721084:DDR721086 DNN721084:DNN721086 DXJ721084:DXJ721086 EHF721084:EHF721086 ERB721084:ERB721086 FAX721084:FAX721086 FKT721084:FKT721086 FUP721084:FUP721086 GEL721084:GEL721086 GOH721084:GOH721086 GYD721084:GYD721086 HHZ721084:HHZ721086 HRV721084:HRV721086 IBR721084:IBR721086 ILN721084:ILN721086 IVJ721084:IVJ721086 JFF721084:JFF721086 JPB721084:JPB721086 JYX721084:JYX721086 KIT721084:KIT721086 KSP721084:KSP721086 LCL721084:LCL721086 LMH721084:LMH721086 LWD721084:LWD721086 MFZ721084:MFZ721086 MPV721084:MPV721086 MZR721084:MZR721086 NJN721084:NJN721086 NTJ721084:NTJ721086 ODF721084:ODF721086 ONB721084:ONB721086 OWX721084:OWX721086 PGT721084:PGT721086 PQP721084:PQP721086 QAL721084:QAL721086 QKH721084:QKH721086 QUD721084:QUD721086 RDZ721084:RDZ721086 RNV721084:RNV721086 RXR721084:RXR721086 SHN721084:SHN721086 SRJ721084:SRJ721086 TBF721084:TBF721086 TLB721084:TLB721086 TUX721084:TUX721086 UET721084:UET721086 UOP721084:UOP721086 UYL721084:UYL721086 VIH721084:VIH721086 VSD721084:VSD721086 WBZ721084:WBZ721086 WLV721084:WLV721086 WVR721084:WVR721086 J786620:J786622 JF786620:JF786622 TB786620:TB786622 ACX786620:ACX786622 AMT786620:AMT786622 AWP786620:AWP786622 BGL786620:BGL786622 BQH786620:BQH786622 CAD786620:CAD786622 CJZ786620:CJZ786622 CTV786620:CTV786622 DDR786620:DDR786622 DNN786620:DNN786622 DXJ786620:DXJ786622 EHF786620:EHF786622 ERB786620:ERB786622 FAX786620:FAX786622 FKT786620:FKT786622 FUP786620:FUP786622 GEL786620:GEL786622 GOH786620:GOH786622 GYD786620:GYD786622 HHZ786620:HHZ786622 HRV786620:HRV786622 IBR786620:IBR786622 ILN786620:ILN786622 IVJ786620:IVJ786622 JFF786620:JFF786622 JPB786620:JPB786622 JYX786620:JYX786622 KIT786620:KIT786622 KSP786620:KSP786622 LCL786620:LCL786622 LMH786620:LMH786622 LWD786620:LWD786622 MFZ786620:MFZ786622 MPV786620:MPV786622 MZR786620:MZR786622 NJN786620:NJN786622 NTJ786620:NTJ786622 ODF786620:ODF786622 ONB786620:ONB786622 OWX786620:OWX786622 PGT786620:PGT786622 PQP786620:PQP786622 QAL786620:QAL786622 QKH786620:QKH786622 QUD786620:QUD786622 RDZ786620:RDZ786622 RNV786620:RNV786622 RXR786620:RXR786622 SHN786620:SHN786622 SRJ786620:SRJ786622 TBF786620:TBF786622 TLB786620:TLB786622 TUX786620:TUX786622 UET786620:UET786622 UOP786620:UOP786622 UYL786620:UYL786622 VIH786620:VIH786622 VSD786620:VSD786622 WBZ786620:WBZ786622 WLV786620:WLV786622 WVR786620:WVR786622 J852156:J852158 JF852156:JF852158 TB852156:TB852158 ACX852156:ACX852158 AMT852156:AMT852158 AWP852156:AWP852158 BGL852156:BGL852158 BQH852156:BQH852158 CAD852156:CAD852158 CJZ852156:CJZ852158 CTV852156:CTV852158 DDR852156:DDR852158 DNN852156:DNN852158 DXJ852156:DXJ852158 EHF852156:EHF852158 ERB852156:ERB852158 FAX852156:FAX852158 FKT852156:FKT852158 FUP852156:FUP852158 GEL852156:GEL852158 GOH852156:GOH852158 GYD852156:GYD852158 HHZ852156:HHZ852158 HRV852156:HRV852158 IBR852156:IBR852158 ILN852156:ILN852158 IVJ852156:IVJ852158 JFF852156:JFF852158 JPB852156:JPB852158 JYX852156:JYX852158 KIT852156:KIT852158 KSP852156:KSP852158 LCL852156:LCL852158 LMH852156:LMH852158 LWD852156:LWD852158 MFZ852156:MFZ852158 MPV852156:MPV852158 MZR852156:MZR852158 NJN852156:NJN852158 NTJ852156:NTJ852158 ODF852156:ODF852158 ONB852156:ONB852158 OWX852156:OWX852158 PGT852156:PGT852158 PQP852156:PQP852158 QAL852156:QAL852158 QKH852156:QKH852158 QUD852156:QUD852158 RDZ852156:RDZ852158 RNV852156:RNV852158 RXR852156:RXR852158 SHN852156:SHN852158 SRJ852156:SRJ852158 TBF852156:TBF852158 TLB852156:TLB852158 TUX852156:TUX852158 UET852156:UET852158 UOP852156:UOP852158 UYL852156:UYL852158 VIH852156:VIH852158 VSD852156:VSD852158 WBZ852156:WBZ852158 WLV852156:WLV852158 WVR852156:WVR852158 J917692:J917694 JF917692:JF917694 TB917692:TB917694 ACX917692:ACX917694 AMT917692:AMT917694 AWP917692:AWP917694 BGL917692:BGL917694 BQH917692:BQH917694 CAD917692:CAD917694 CJZ917692:CJZ917694 CTV917692:CTV917694 DDR917692:DDR917694 DNN917692:DNN917694 DXJ917692:DXJ917694 EHF917692:EHF917694 ERB917692:ERB917694 FAX917692:FAX917694 FKT917692:FKT917694 FUP917692:FUP917694 GEL917692:GEL917694 GOH917692:GOH917694 GYD917692:GYD917694 HHZ917692:HHZ917694 HRV917692:HRV917694 IBR917692:IBR917694 ILN917692:ILN917694 IVJ917692:IVJ917694 JFF917692:JFF917694 JPB917692:JPB917694 JYX917692:JYX917694 KIT917692:KIT917694 KSP917692:KSP917694 LCL917692:LCL917694 LMH917692:LMH917694 LWD917692:LWD917694 MFZ917692:MFZ917694 MPV917692:MPV917694 MZR917692:MZR917694 NJN917692:NJN917694 NTJ917692:NTJ917694 ODF917692:ODF917694 ONB917692:ONB917694 OWX917692:OWX917694 PGT917692:PGT917694 PQP917692:PQP917694 QAL917692:QAL917694 QKH917692:QKH917694 QUD917692:QUD917694 RDZ917692:RDZ917694 RNV917692:RNV917694 RXR917692:RXR917694 SHN917692:SHN917694 SRJ917692:SRJ917694 TBF917692:TBF917694 TLB917692:TLB917694 TUX917692:TUX917694 UET917692:UET917694 UOP917692:UOP917694 UYL917692:UYL917694 VIH917692:VIH917694 VSD917692:VSD917694 WBZ917692:WBZ917694 WLV917692:WLV917694 WVR917692:WVR917694 J983228:J983230 JF983228:JF983230 TB983228:TB983230 ACX983228:ACX983230 AMT983228:AMT983230 AWP983228:AWP983230 BGL983228:BGL983230 BQH983228:BQH983230 CAD983228:CAD983230 CJZ983228:CJZ983230 CTV983228:CTV983230 DDR983228:DDR983230 DNN983228:DNN983230 DXJ983228:DXJ983230 EHF983228:EHF983230 ERB983228:ERB983230 FAX983228:FAX983230 FKT983228:FKT983230 FUP983228:FUP983230 GEL983228:GEL983230 GOH983228:GOH983230 GYD983228:GYD983230 HHZ983228:HHZ983230 HRV983228:HRV983230 IBR983228:IBR983230 ILN983228:ILN983230 IVJ983228:IVJ983230 JFF983228:JFF983230 JPB983228:JPB983230 JYX983228:JYX983230 KIT983228:KIT983230 KSP983228:KSP983230 LCL983228:LCL983230 LMH983228:LMH983230 LWD983228:LWD983230 MFZ983228:MFZ983230 MPV983228:MPV983230 MZR983228:MZR983230 NJN983228:NJN983230 NTJ983228:NTJ983230 ODF983228:ODF983230 ONB983228:ONB983230 OWX983228:OWX983230 PGT983228:PGT983230 PQP983228:PQP983230 QAL983228:QAL983230 QKH983228:QKH983230 QUD983228:QUD983230 RDZ983228:RDZ983230 RNV983228:RNV983230 RXR983228:RXR983230 SHN983228:SHN983230 SRJ983228:SRJ983230 TBF983228:TBF983230 TLB983228:TLB983230 TUX983228:TUX983230 UET983228:UET983230 UOP983228:UOP983230 UYL983228:UYL983230 VIH983228:VIH983230 VSD983228:VSD983230 WBZ983228:WBZ983230 WLV983228:WLV983230 WVR983228:WVR983230" xr:uid="{AA9C6638-3241-4D28-9F2F-AC2B0A139241}"/>
  </dataValidations>
  <pageMargins left="0.7" right="0.7" top="0.75" bottom="0.75" header="0.3" footer="0.3"/>
  <pageSetup paperSize="9" orientation="portrait"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CA47-D950-4542-B8E1-E1725A25BA2D}">
  <dimension ref="B2:Q78"/>
  <sheetViews>
    <sheetView topLeftCell="D25" zoomScale="73" zoomScaleNormal="73" workbookViewId="0">
      <selection activeCell="P66" sqref="P66"/>
    </sheetView>
  </sheetViews>
  <sheetFormatPr defaultRowHeight="18.75"/>
  <cols>
    <col min="1" max="1" width="2.625" style="8" customWidth="1"/>
    <col min="2" max="2" width="15" style="9" bestFit="1" customWidth="1"/>
    <col min="3" max="3" width="18" style="8" bestFit="1" customWidth="1"/>
    <col min="4" max="4" width="13.125" style="9" bestFit="1" customWidth="1"/>
    <col min="5" max="5" width="53.125" style="8" bestFit="1" customWidth="1"/>
    <col min="6" max="6" width="6.25" style="3" customWidth="1"/>
    <col min="7" max="8" width="9.875" style="8" bestFit="1" customWidth="1"/>
    <col min="9" max="9" width="5.75" style="3" customWidth="1"/>
    <col min="10" max="10" width="54.25" style="8" bestFit="1" customWidth="1"/>
    <col min="11" max="11" width="37.25" style="9" bestFit="1" customWidth="1"/>
    <col min="12" max="12" width="27.125" style="9" customWidth="1"/>
    <col min="13" max="13" width="13.75" style="10" customWidth="1"/>
    <col min="14" max="14" width="6.375" style="8" customWidth="1"/>
    <col min="15" max="15" width="13.25" style="3" customWidth="1"/>
    <col min="16" max="16" width="14.5" style="11" customWidth="1"/>
    <col min="17" max="17" width="15.625" style="12" customWidth="1"/>
    <col min="18" max="256" width="9" style="8"/>
    <col min="257" max="257" width="2.625" style="8" customWidth="1"/>
    <col min="258" max="258" width="15" style="8" bestFit="1" customWidth="1"/>
    <col min="259" max="259" width="18" style="8" bestFit="1" customWidth="1"/>
    <col min="260" max="260" width="13.125" style="8" bestFit="1" customWidth="1"/>
    <col min="261" max="261" width="53.125" style="8" bestFit="1" customWidth="1"/>
    <col min="262" max="262" width="6.25" style="8" customWidth="1"/>
    <col min="263" max="264" width="9.875" style="8" bestFit="1" customWidth="1"/>
    <col min="265" max="265" width="5.75" style="8" customWidth="1"/>
    <col min="266" max="266" width="54.25" style="8" bestFit="1" customWidth="1"/>
    <col min="267" max="267" width="37.25" style="8" bestFit="1" customWidth="1"/>
    <col min="268" max="268" width="27.1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15" style="8" bestFit="1" customWidth="1"/>
    <col min="515" max="515" width="18" style="8" bestFit="1" customWidth="1"/>
    <col min="516" max="516" width="13.125" style="8" bestFit="1" customWidth="1"/>
    <col min="517" max="517" width="53.125" style="8" bestFit="1" customWidth="1"/>
    <col min="518" max="518" width="6.25" style="8" customWidth="1"/>
    <col min="519" max="520" width="9.875" style="8" bestFit="1" customWidth="1"/>
    <col min="521" max="521" width="5.75" style="8" customWidth="1"/>
    <col min="522" max="522" width="54.25" style="8" bestFit="1" customWidth="1"/>
    <col min="523" max="523" width="37.25" style="8" bestFit="1" customWidth="1"/>
    <col min="524" max="524" width="27.1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15" style="8" bestFit="1" customWidth="1"/>
    <col min="771" max="771" width="18" style="8" bestFit="1" customWidth="1"/>
    <col min="772" max="772" width="13.125" style="8" bestFit="1" customWidth="1"/>
    <col min="773" max="773" width="53.125" style="8" bestFit="1" customWidth="1"/>
    <col min="774" max="774" width="6.25" style="8" customWidth="1"/>
    <col min="775" max="776" width="9.875" style="8" bestFit="1" customWidth="1"/>
    <col min="777" max="777" width="5.75" style="8" customWidth="1"/>
    <col min="778" max="778" width="54.25" style="8" bestFit="1" customWidth="1"/>
    <col min="779" max="779" width="37.25" style="8" bestFit="1" customWidth="1"/>
    <col min="780" max="780" width="27.1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15" style="8" bestFit="1" customWidth="1"/>
    <col min="1027" max="1027" width="18" style="8" bestFit="1" customWidth="1"/>
    <col min="1028" max="1028" width="13.125" style="8" bestFit="1" customWidth="1"/>
    <col min="1029" max="1029" width="53.125" style="8" bestFit="1" customWidth="1"/>
    <col min="1030" max="1030" width="6.25" style="8" customWidth="1"/>
    <col min="1031" max="1032" width="9.875" style="8" bestFit="1" customWidth="1"/>
    <col min="1033" max="1033" width="5.75" style="8" customWidth="1"/>
    <col min="1034" max="1034" width="54.25" style="8" bestFit="1" customWidth="1"/>
    <col min="1035" max="1035" width="37.25" style="8" bestFit="1" customWidth="1"/>
    <col min="1036" max="1036" width="27.1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15" style="8" bestFit="1" customWidth="1"/>
    <col min="1283" max="1283" width="18" style="8" bestFit="1" customWidth="1"/>
    <col min="1284" max="1284" width="13.125" style="8" bestFit="1" customWidth="1"/>
    <col min="1285" max="1285" width="53.125" style="8" bestFit="1" customWidth="1"/>
    <col min="1286" max="1286" width="6.25" style="8" customWidth="1"/>
    <col min="1287" max="1288" width="9.875" style="8" bestFit="1" customWidth="1"/>
    <col min="1289" max="1289" width="5.75" style="8" customWidth="1"/>
    <col min="1290" max="1290" width="54.25" style="8" bestFit="1" customWidth="1"/>
    <col min="1291" max="1291" width="37.25" style="8" bestFit="1" customWidth="1"/>
    <col min="1292" max="1292" width="27.1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15" style="8" bestFit="1" customWidth="1"/>
    <col min="1539" max="1539" width="18" style="8" bestFit="1" customWidth="1"/>
    <col min="1540" max="1540" width="13.125" style="8" bestFit="1" customWidth="1"/>
    <col min="1541" max="1541" width="53.125" style="8" bestFit="1" customWidth="1"/>
    <col min="1542" max="1542" width="6.25" style="8" customWidth="1"/>
    <col min="1543" max="1544" width="9.875" style="8" bestFit="1" customWidth="1"/>
    <col min="1545" max="1545" width="5.75" style="8" customWidth="1"/>
    <col min="1546" max="1546" width="54.25" style="8" bestFit="1" customWidth="1"/>
    <col min="1547" max="1547" width="37.25" style="8" bestFit="1" customWidth="1"/>
    <col min="1548" max="1548" width="27.1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15" style="8" bestFit="1" customWidth="1"/>
    <col min="1795" max="1795" width="18" style="8" bestFit="1" customWidth="1"/>
    <col min="1796" max="1796" width="13.125" style="8" bestFit="1" customWidth="1"/>
    <col min="1797" max="1797" width="53.125" style="8" bestFit="1" customWidth="1"/>
    <col min="1798" max="1798" width="6.25" style="8" customWidth="1"/>
    <col min="1799" max="1800" width="9.875" style="8" bestFit="1" customWidth="1"/>
    <col min="1801" max="1801" width="5.75" style="8" customWidth="1"/>
    <col min="1802" max="1802" width="54.25" style="8" bestFit="1" customWidth="1"/>
    <col min="1803" max="1803" width="37.25" style="8" bestFit="1" customWidth="1"/>
    <col min="1804" max="1804" width="27.1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15" style="8" bestFit="1" customWidth="1"/>
    <col min="2051" max="2051" width="18" style="8" bestFit="1" customWidth="1"/>
    <col min="2052" max="2052" width="13.125" style="8" bestFit="1" customWidth="1"/>
    <col min="2053" max="2053" width="53.125" style="8" bestFit="1" customWidth="1"/>
    <col min="2054" max="2054" width="6.25" style="8" customWidth="1"/>
    <col min="2055" max="2056" width="9.875" style="8" bestFit="1" customWidth="1"/>
    <col min="2057" max="2057" width="5.75" style="8" customWidth="1"/>
    <col min="2058" max="2058" width="54.25" style="8" bestFit="1" customWidth="1"/>
    <col min="2059" max="2059" width="37.25" style="8" bestFit="1" customWidth="1"/>
    <col min="2060" max="2060" width="27.1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15" style="8" bestFit="1" customWidth="1"/>
    <col min="2307" max="2307" width="18" style="8" bestFit="1" customWidth="1"/>
    <col min="2308" max="2308" width="13.125" style="8" bestFit="1" customWidth="1"/>
    <col min="2309" max="2309" width="53.125" style="8" bestFit="1" customWidth="1"/>
    <col min="2310" max="2310" width="6.25" style="8" customWidth="1"/>
    <col min="2311" max="2312" width="9.875" style="8" bestFit="1" customWidth="1"/>
    <col min="2313" max="2313" width="5.75" style="8" customWidth="1"/>
    <col min="2314" max="2314" width="54.25" style="8" bestFit="1" customWidth="1"/>
    <col min="2315" max="2315" width="37.25" style="8" bestFit="1" customWidth="1"/>
    <col min="2316" max="2316" width="27.1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15" style="8" bestFit="1" customWidth="1"/>
    <col min="2563" max="2563" width="18" style="8" bestFit="1" customWidth="1"/>
    <col min="2564" max="2564" width="13.125" style="8" bestFit="1" customWidth="1"/>
    <col min="2565" max="2565" width="53.125" style="8" bestFit="1" customWidth="1"/>
    <col min="2566" max="2566" width="6.25" style="8" customWidth="1"/>
    <col min="2567" max="2568" width="9.875" style="8" bestFit="1" customWidth="1"/>
    <col min="2569" max="2569" width="5.75" style="8" customWidth="1"/>
    <col min="2570" max="2570" width="54.25" style="8" bestFit="1" customWidth="1"/>
    <col min="2571" max="2571" width="37.25" style="8" bestFit="1" customWidth="1"/>
    <col min="2572" max="2572" width="27.1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15" style="8" bestFit="1" customWidth="1"/>
    <col min="2819" max="2819" width="18" style="8" bestFit="1" customWidth="1"/>
    <col min="2820" max="2820" width="13.125" style="8" bestFit="1" customWidth="1"/>
    <col min="2821" max="2821" width="53.125" style="8" bestFit="1" customWidth="1"/>
    <col min="2822" max="2822" width="6.25" style="8" customWidth="1"/>
    <col min="2823" max="2824" width="9.875" style="8" bestFit="1" customWidth="1"/>
    <col min="2825" max="2825" width="5.75" style="8" customWidth="1"/>
    <col min="2826" max="2826" width="54.25" style="8" bestFit="1" customWidth="1"/>
    <col min="2827" max="2827" width="37.25" style="8" bestFit="1" customWidth="1"/>
    <col min="2828" max="2828" width="27.1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15" style="8" bestFit="1" customWidth="1"/>
    <col min="3075" max="3075" width="18" style="8" bestFit="1" customWidth="1"/>
    <col min="3076" max="3076" width="13.125" style="8" bestFit="1" customWidth="1"/>
    <col min="3077" max="3077" width="53.125" style="8" bestFit="1" customWidth="1"/>
    <col min="3078" max="3078" width="6.25" style="8" customWidth="1"/>
    <col min="3079" max="3080" width="9.875" style="8" bestFit="1" customWidth="1"/>
    <col min="3081" max="3081" width="5.75" style="8" customWidth="1"/>
    <col min="3082" max="3082" width="54.25" style="8" bestFit="1" customWidth="1"/>
    <col min="3083" max="3083" width="37.25" style="8" bestFit="1" customWidth="1"/>
    <col min="3084" max="3084" width="27.1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15" style="8" bestFit="1" customWidth="1"/>
    <col min="3331" max="3331" width="18" style="8" bestFit="1" customWidth="1"/>
    <col min="3332" max="3332" width="13.125" style="8" bestFit="1" customWidth="1"/>
    <col min="3333" max="3333" width="53.125" style="8" bestFit="1" customWidth="1"/>
    <col min="3334" max="3334" width="6.25" style="8" customWidth="1"/>
    <col min="3335" max="3336" width="9.875" style="8" bestFit="1" customWidth="1"/>
    <col min="3337" max="3337" width="5.75" style="8" customWidth="1"/>
    <col min="3338" max="3338" width="54.25" style="8" bestFit="1" customWidth="1"/>
    <col min="3339" max="3339" width="37.25" style="8" bestFit="1" customWidth="1"/>
    <col min="3340" max="3340" width="27.1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15" style="8" bestFit="1" customWidth="1"/>
    <col min="3587" max="3587" width="18" style="8" bestFit="1" customWidth="1"/>
    <col min="3588" max="3588" width="13.125" style="8" bestFit="1" customWidth="1"/>
    <col min="3589" max="3589" width="53.125" style="8" bestFit="1" customWidth="1"/>
    <col min="3590" max="3590" width="6.25" style="8" customWidth="1"/>
    <col min="3591" max="3592" width="9.875" style="8" bestFit="1" customWidth="1"/>
    <col min="3593" max="3593" width="5.75" style="8" customWidth="1"/>
    <col min="3594" max="3594" width="54.25" style="8" bestFit="1" customWidth="1"/>
    <col min="3595" max="3595" width="37.25" style="8" bestFit="1" customWidth="1"/>
    <col min="3596" max="3596" width="27.1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15" style="8" bestFit="1" customWidth="1"/>
    <col min="3843" max="3843" width="18" style="8" bestFit="1" customWidth="1"/>
    <col min="3844" max="3844" width="13.125" style="8" bestFit="1" customWidth="1"/>
    <col min="3845" max="3845" width="53.125" style="8" bestFit="1" customWidth="1"/>
    <col min="3846" max="3846" width="6.25" style="8" customWidth="1"/>
    <col min="3847" max="3848" width="9.875" style="8" bestFit="1" customWidth="1"/>
    <col min="3849" max="3849" width="5.75" style="8" customWidth="1"/>
    <col min="3850" max="3850" width="54.25" style="8" bestFit="1" customWidth="1"/>
    <col min="3851" max="3851" width="37.25" style="8" bestFit="1" customWidth="1"/>
    <col min="3852" max="3852" width="27.1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15" style="8" bestFit="1" customWidth="1"/>
    <col min="4099" max="4099" width="18" style="8" bestFit="1" customWidth="1"/>
    <col min="4100" max="4100" width="13.125" style="8" bestFit="1" customWidth="1"/>
    <col min="4101" max="4101" width="53.125" style="8" bestFit="1" customWidth="1"/>
    <col min="4102" max="4102" width="6.25" style="8" customWidth="1"/>
    <col min="4103" max="4104" width="9.875" style="8" bestFit="1" customWidth="1"/>
    <col min="4105" max="4105" width="5.75" style="8" customWidth="1"/>
    <col min="4106" max="4106" width="54.25" style="8" bestFit="1" customWidth="1"/>
    <col min="4107" max="4107" width="37.25" style="8" bestFit="1" customWidth="1"/>
    <col min="4108" max="4108" width="27.1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15" style="8" bestFit="1" customWidth="1"/>
    <col min="4355" max="4355" width="18" style="8" bestFit="1" customWidth="1"/>
    <col min="4356" max="4356" width="13.125" style="8" bestFit="1" customWidth="1"/>
    <col min="4357" max="4357" width="53.125" style="8" bestFit="1" customWidth="1"/>
    <col min="4358" max="4358" width="6.25" style="8" customWidth="1"/>
    <col min="4359" max="4360" width="9.875" style="8" bestFit="1" customWidth="1"/>
    <col min="4361" max="4361" width="5.75" style="8" customWidth="1"/>
    <col min="4362" max="4362" width="54.25" style="8" bestFit="1" customWidth="1"/>
    <col min="4363" max="4363" width="37.25" style="8" bestFit="1" customWidth="1"/>
    <col min="4364" max="4364" width="27.1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15" style="8" bestFit="1" customWidth="1"/>
    <col min="4611" max="4611" width="18" style="8" bestFit="1" customWidth="1"/>
    <col min="4612" max="4612" width="13.125" style="8" bestFit="1" customWidth="1"/>
    <col min="4613" max="4613" width="53.125" style="8" bestFit="1" customWidth="1"/>
    <col min="4614" max="4614" width="6.25" style="8" customWidth="1"/>
    <col min="4615" max="4616" width="9.875" style="8" bestFit="1" customWidth="1"/>
    <col min="4617" max="4617" width="5.75" style="8" customWidth="1"/>
    <col min="4618" max="4618" width="54.25" style="8" bestFit="1" customWidth="1"/>
    <col min="4619" max="4619" width="37.25" style="8" bestFit="1" customWidth="1"/>
    <col min="4620" max="4620" width="27.1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15" style="8" bestFit="1" customWidth="1"/>
    <col min="4867" max="4867" width="18" style="8" bestFit="1" customWidth="1"/>
    <col min="4868" max="4868" width="13.125" style="8" bestFit="1" customWidth="1"/>
    <col min="4869" max="4869" width="53.125" style="8" bestFit="1" customWidth="1"/>
    <col min="4870" max="4870" width="6.25" style="8" customWidth="1"/>
    <col min="4871" max="4872" width="9.875" style="8" bestFit="1" customWidth="1"/>
    <col min="4873" max="4873" width="5.75" style="8" customWidth="1"/>
    <col min="4874" max="4874" width="54.25" style="8" bestFit="1" customWidth="1"/>
    <col min="4875" max="4875" width="37.25" style="8" bestFit="1" customWidth="1"/>
    <col min="4876" max="4876" width="27.1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15" style="8" bestFit="1" customWidth="1"/>
    <col min="5123" max="5123" width="18" style="8" bestFit="1" customWidth="1"/>
    <col min="5124" max="5124" width="13.125" style="8" bestFit="1" customWidth="1"/>
    <col min="5125" max="5125" width="53.125" style="8" bestFit="1" customWidth="1"/>
    <col min="5126" max="5126" width="6.25" style="8" customWidth="1"/>
    <col min="5127" max="5128" width="9.875" style="8" bestFit="1" customWidth="1"/>
    <col min="5129" max="5129" width="5.75" style="8" customWidth="1"/>
    <col min="5130" max="5130" width="54.25" style="8" bestFit="1" customWidth="1"/>
    <col min="5131" max="5131" width="37.25" style="8" bestFit="1" customWidth="1"/>
    <col min="5132" max="5132" width="27.1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15" style="8" bestFit="1" customWidth="1"/>
    <col min="5379" max="5379" width="18" style="8" bestFit="1" customWidth="1"/>
    <col min="5380" max="5380" width="13.125" style="8" bestFit="1" customWidth="1"/>
    <col min="5381" max="5381" width="53.125" style="8" bestFit="1" customWidth="1"/>
    <col min="5382" max="5382" width="6.25" style="8" customWidth="1"/>
    <col min="5383" max="5384" width="9.875" style="8" bestFit="1" customWidth="1"/>
    <col min="5385" max="5385" width="5.75" style="8" customWidth="1"/>
    <col min="5386" max="5386" width="54.25" style="8" bestFit="1" customWidth="1"/>
    <col min="5387" max="5387" width="37.25" style="8" bestFit="1" customWidth="1"/>
    <col min="5388" max="5388" width="27.1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15" style="8" bestFit="1" customWidth="1"/>
    <col min="5635" max="5635" width="18" style="8" bestFit="1" customWidth="1"/>
    <col min="5636" max="5636" width="13.125" style="8" bestFit="1" customWidth="1"/>
    <col min="5637" max="5637" width="53.125" style="8" bestFit="1" customWidth="1"/>
    <col min="5638" max="5638" width="6.25" style="8" customWidth="1"/>
    <col min="5639" max="5640" width="9.875" style="8" bestFit="1" customWidth="1"/>
    <col min="5641" max="5641" width="5.75" style="8" customWidth="1"/>
    <col min="5642" max="5642" width="54.25" style="8" bestFit="1" customWidth="1"/>
    <col min="5643" max="5643" width="37.25" style="8" bestFit="1" customWidth="1"/>
    <col min="5644" max="5644" width="27.1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15" style="8" bestFit="1" customWidth="1"/>
    <col min="5891" max="5891" width="18" style="8" bestFit="1" customWidth="1"/>
    <col min="5892" max="5892" width="13.125" style="8" bestFit="1" customWidth="1"/>
    <col min="5893" max="5893" width="53.125" style="8" bestFit="1" customWidth="1"/>
    <col min="5894" max="5894" width="6.25" style="8" customWidth="1"/>
    <col min="5895" max="5896" width="9.875" style="8" bestFit="1" customWidth="1"/>
    <col min="5897" max="5897" width="5.75" style="8" customWidth="1"/>
    <col min="5898" max="5898" width="54.25" style="8" bestFit="1" customWidth="1"/>
    <col min="5899" max="5899" width="37.25" style="8" bestFit="1" customWidth="1"/>
    <col min="5900" max="5900" width="27.1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15" style="8" bestFit="1" customWidth="1"/>
    <col min="6147" max="6147" width="18" style="8" bestFit="1" customWidth="1"/>
    <col min="6148" max="6148" width="13.125" style="8" bestFit="1" customWidth="1"/>
    <col min="6149" max="6149" width="53.125" style="8" bestFit="1" customWidth="1"/>
    <col min="6150" max="6150" width="6.25" style="8" customWidth="1"/>
    <col min="6151" max="6152" width="9.875" style="8" bestFit="1" customWidth="1"/>
    <col min="6153" max="6153" width="5.75" style="8" customWidth="1"/>
    <col min="6154" max="6154" width="54.25" style="8" bestFit="1" customWidth="1"/>
    <col min="6155" max="6155" width="37.25" style="8" bestFit="1" customWidth="1"/>
    <col min="6156" max="6156" width="27.1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15" style="8" bestFit="1" customWidth="1"/>
    <col min="6403" max="6403" width="18" style="8" bestFit="1" customWidth="1"/>
    <col min="6404" max="6404" width="13.125" style="8" bestFit="1" customWidth="1"/>
    <col min="6405" max="6405" width="53.125" style="8" bestFit="1" customWidth="1"/>
    <col min="6406" max="6406" width="6.25" style="8" customWidth="1"/>
    <col min="6407" max="6408" width="9.875" style="8" bestFit="1" customWidth="1"/>
    <col min="6409" max="6409" width="5.75" style="8" customWidth="1"/>
    <col min="6410" max="6410" width="54.25" style="8" bestFit="1" customWidth="1"/>
    <col min="6411" max="6411" width="37.25" style="8" bestFit="1" customWidth="1"/>
    <col min="6412" max="6412" width="27.1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15" style="8" bestFit="1" customWidth="1"/>
    <col min="6659" max="6659" width="18" style="8" bestFit="1" customWidth="1"/>
    <col min="6660" max="6660" width="13.125" style="8" bestFit="1" customWidth="1"/>
    <col min="6661" max="6661" width="53.125" style="8" bestFit="1" customWidth="1"/>
    <col min="6662" max="6662" width="6.25" style="8" customWidth="1"/>
    <col min="6663" max="6664" width="9.875" style="8" bestFit="1" customWidth="1"/>
    <col min="6665" max="6665" width="5.75" style="8" customWidth="1"/>
    <col min="6666" max="6666" width="54.25" style="8" bestFit="1" customWidth="1"/>
    <col min="6667" max="6667" width="37.25" style="8" bestFit="1" customWidth="1"/>
    <col min="6668" max="6668" width="27.1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15" style="8" bestFit="1" customWidth="1"/>
    <col min="6915" max="6915" width="18" style="8" bestFit="1" customWidth="1"/>
    <col min="6916" max="6916" width="13.125" style="8" bestFit="1" customWidth="1"/>
    <col min="6917" max="6917" width="53.125" style="8" bestFit="1" customWidth="1"/>
    <col min="6918" max="6918" width="6.25" style="8" customWidth="1"/>
    <col min="6919" max="6920" width="9.875" style="8" bestFit="1" customWidth="1"/>
    <col min="6921" max="6921" width="5.75" style="8" customWidth="1"/>
    <col min="6922" max="6922" width="54.25" style="8" bestFit="1" customWidth="1"/>
    <col min="6923" max="6923" width="37.25" style="8" bestFit="1" customWidth="1"/>
    <col min="6924" max="6924" width="27.1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15" style="8" bestFit="1" customWidth="1"/>
    <col min="7171" max="7171" width="18" style="8" bestFit="1" customWidth="1"/>
    <col min="7172" max="7172" width="13.125" style="8" bestFit="1" customWidth="1"/>
    <col min="7173" max="7173" width="53.125" style="8" bestFit="1" customWidth="1"/>
    <col min="7174" max="7174" width="6.25" style="8" customWidth="1"/>
    <col min="7175" max="7176" width="9.875" style="8" bestFit="1" customWidth="1"/>
    <col min="7177" max="7177" width="5.75" style="8" customWidth="1"/>
    <col min="7178" max="7178" width="54.25" style="8" bestFit="1" customWidth="1"/>
    <col min="7179" max="7179" width="37.25" style="8" bestFit="1" customWidth="1"/>
    <col min="7180" max="7180" width="27.1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15" style="8" bestFit="1" customWidth="1"/>
    <col min="7427" max="7427" width="18" style="8" bestFit="1" customWidth="1"/>
    <col min="7428" max="7428" width="13.125" style="8" bestFit="1" customWidth="1"/>
    <col min="7429" max="7429" width="53.125" style="8" bestFit="1" customWidth="1"/>
    <col min="7430" max="7430" width="6.25" style="8" customWidth="1"/>
    <col min="7431" max="7432" width="9.875" style="8" bestFit="1" customWidth="1"/>
    <col min="7433" max="7433" width="5.75" style="8" customWidth="1"/>
    <col min="7434" max="7434" width="54.25" style="8" bestFit="1" customWidth="1"/>
    <col min="7435" max="7435" width="37.25" style="8" bestFit="1" customWidth="1"/>
    <col min="7436" max="7436" width="27.1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15" style="8" bestFit="1" customWidth="1"/>
    <col min="7683" max="7683" width="18" style="8" bestFit="1" customWidth="1"/>
    <col min="7684" max="7684" width="13.125" style="8" bestFit="1" customWidth="1"/>
    <col min="7685" max="7685" width="53.125" style="8" bestFit="1" customWidth="1"/>
    <col min="7686" max="7686" width="6.25" style="8" customWidth="1"/>
    <col min="7687" max="7688" width="9.875" style="8" bestFit="1" customWidth="1"/>
    <col min="7689" max="7689" width="5.75" style="8" customWidth="1"/>
    <col min="7690" max="7690" width="54.25" style="8" bestFit="1" customWidth="1"/>
    <col min="7691" max="7691" width="37.25" style="8" bestFit="1" customWidth="1"/>
    <col min="7692" max="7692" width="27.1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15" style="8" bestFit="1" customWidth="1"/>
    <col min="7939" max="7939" width="18" style="8" bestFit="1" customWidth="1"/>
    <col min="7940" max="7940" width="13.125" style="8" bestFit="1" customWidth="1"/>
    <col min="7941" max="7941" width="53.125" style="8" bestFit="1" customWidth="1"/>
    <col min="7942" max="7942" width="6.25" style="8" customWidth="1"/>
    <col min="7943" max="7944" width="9.875" style="8" bestFit="1" customWidth="1"/>
    <col min="7945" max="7945" width="5.75" style="8" customWidth="1"/>
    <col min="7946" max="7946" width="54.25" style="8" bestFit="1" customWidth="1"/>
    <col min="7947" max="7947" width="37.25" style="8" bestFit="1" customWidth="1"/>
    <col min="7948" max="7948" width="27.1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15" style="8" bestFit="1" customWidth="1"/>
    <col min="8195" max="8195" width="18" style="8" bestFit="1" customWidth="1"/>
    <col min="8196" max="8196" width="13.125" style="8" bestFit="1" customWidth="1"/>
    <col min="8197" max="8197" width="53.125" style="8" bestFit="1" customWidth="1"/>
    <col min="8198" max="8198" width="6.25" style="8" customWidth="1"/>
    <col min="8199" max="8200" width="9.875" style="8" bestFit="1" customWidth="1"/>
    <col min="8201" max="8201" width="5.75" style="8" customWidth="1"/>
    <col min="8202" max="8202" width="54.25" style="8" bestFit="1" customWidth="1"/>
    <col min="8203" max="8203" width="37.25" style="8" bestFit="1" customWidth="1"/>
    <col min="8204" max="8204" width="27.1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15" style="8" bestFit="1" customWidth="1"/>
    <col min="8451" max="8451" width="18" style="8" bestFit="1" customWidth="1"/>
    <col min="8452" max="8452" width="13.125" style="8" bestFit="1" customWidth="1"/>
    <col min="8453" max="8453" width="53.125" style="8" bestFit="1" customWidth="1"/>
    <col min="8454" max="8454" width="6.25" style="8" customWidth="1"/>
    <col min="8455" max="8456" width="9.875" style="8" bestFit="1" customWidth="1"/>
    <col min="8457" max="8457" width="5.75" style="8" customWidth="1"/>
    <col min="8458" max="8458" width="54.25" style="8" bestFit="1" customWidth="1"/>
    <col min="8459" max="8459" width="37.25" style="8" bestFit="1" customWidth="1"/>
    <col min="8460" max="8460" width="27.1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15" style="8" bestFit="1" customWidth="1"/>
    <col min="8707" max="8707" width="18" style="8" bestFit="1" customWidth="1"/>
    <col min="8708" max="8708" width="13.125" style="8" bestFit="1" customWidth="1"/>
    <col min="8709" max="8709" width="53.125" style="8" bestFit="1" customWidth="1"/>
    <col min="8710" max="8710" width="6.25" style="8" customWidth="1"/>
    <col min="8711" max="8712" width="9.875" style="8" bestFit="1" customWidth="1"/>
    <col min="8713" max="8713" width="5.75" style="8" customWidth="1"/>
    <col min="8714" max="8714" width="54.25" style="8" bestFit="1" customWidth="1"/>
    <col min="8715" max="8715" width="37.25" style="8" bestFit="1" customWidth="1"/>
    <col min="8716" max="8716" width="27.1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15" style="8" bestFit="1" customWidth="1"/>
    <col min="8963" max="8963" width="18" style="8" bestFit="1" customWidth="1"/>
    <col min="8964" max="8964" width="13.125" style="8" bestFit="1" customWidth="1"/>
    <col min="8965" max="8965" width="53.125" style="8" bestFit="1" customWidth="1"/>
    <col min="8966" max="8966" width="6.25" style="8" customWidth="1"/>
    <col min="8967" max="8968" width="9.875" style="8" bestFit="1" customWidth="1"/>
    <col min="8969" max="8969" width="5.75" style="8" customWidth="1"/>
    <col min="8970" max="8970" width="54.25" style="8" bestFit="1" customWidth="1"/>
    <col min="8971" max="8971" width="37.25" style="8" bestFit="1" customWidth="1"/>
    <col min="8972" max="8972" width="27.1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15" style="8" bestFit="1" customWidth="1"/>
    <col min="9219" max="9219" width="18" style="8" bestFit="1" customWidth="1"/>
    <col min="9220" max="9220" width="13.125" style="8" bestFit="1" customWidth="1"/>
    <col min="9221" max="9221" width="53.125" style="8" bestFit="1" customWidth="1"/>
    <col min="9222" max="9222" width="6.25" style="8" customWidth="1"/>
    <col min="9223" max="9224" width="9.875" style="8" bestFit="1" customWidth="1"/>
    <col min="9225" max="9225" width="5.75" style="8" customWidth="1"/>
    <col min="9226" max="9226" width="54.25" style="8" bestFit="1" customWidth="1"/>
    <col min="9227" max="9227" width="37.25" style="8" bestFit="1" customWidth="1"/>
    <col min="9228" max="9228" width="27.1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15" style="8" bestFit="1" customWidth="1"/>
    <col min="9475" max="9475" width="18" style="8" bestFit="1" customWidth="1"/>
    <col min="9476" max="9476" width="13.125" style="8" bestFit="1" customWidth="1"/>
    <col min="9477" max="9477" width="53.125" style="8" bestFit="1" customWidth="1"/>
    <col min="9478" max="9478" width="6.25" style="8" customWidth="1"/>
    <col min="9479" max="9480" width="9.875" style="8" bestFit="1" customWidth="1"/>
    <col min="9481" max="9481" width="5.75" style="8" customWidth="1"/>
    <col min="9482" max="9482" width="54.25" style="8" bestFit="1" customWidth="1"/>
    <col min="9483" max="9483" width="37.25" style="8" bestFit="1" customWidth="1"/>
    <col min="9484" max="9484" width="27.1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15" style="8" bestFit="1" customWidth="1"/>
    <col min="9731" max="9731" width="18" style="8" bestFit="1" customWidth="1"/>
    <col min="9732" max="9732" width="13.125" style="8" bestFit="1" customWidth="1"/>
    <col min="9733" max="9733" width="53.125" style="8" bestFit="1" customWidth="1"/>
    <col min="9734" max="9734" width="6.25" style="8" customWidth="1"/>
    <col min="9735" max="9736" width="9.875" style="8" bestFit="1" customWidth="1"/>
    <col min="9737" max="9737" width="5.75" style="8" customWidth="1"/>
    <col min="9738" max="9738" width="54.25" style="8" bestFit="1" customWidth="1"/>
    <col min="9739" max="9739" width="37.25" style="8" bestFit="1" customWidth="1"/>
    <col min="9740" max="9740" width="27.1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15" style="8" bestFit="1" customWidth="1"/>
    <col min="9987" max="9987" width="18" style="8" bestFit="1" customWidth="1"/>
    <col min="9988" max="9988" width="13.125" style="8" bestFit="1" customWidth="1"/>
    <col min="9989" max="9989" width="53.125" style="8" bestFit="1" customWidth="1"/>
    <col min="9990" max="9990" width="6.25" style="8" customWidth="1"/>
    <col min="9991" max="9992" width="9.875" style="8" bestFit="1" customWidth="1"/>
    <col min="9993" max="9993" width="5.75" style="8" customWidth="1"/>
    <col min="9994" max="9994" width="54.25" style="8" bestFit="1" customWidth="1"/>
    <col min="9995" max="9995" width="37.25" style="8" bestFit="1" customWidth="1"/>
    <col min="9996" max="9996" width="27.1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15" style="8" bestFit="1" customWidth="1"/>
    <col min="10243" max="10243" width="18" style="8" bestFit="1" customWidth="1"/>
    <col min="10244" max="10244" width="13.125" style="8" bestFit="1" customWidth="1"/>
    <col min="10245" max="10245" width="53.125" style="8" bestFit="1" customWidth="1"/>
    <col min="10246" max="10246" width="6.25" style="8" customWidth="1"/>
    <col min="10247" max="10248" width="9.875" style="8" bestFit="1" customWidth="1"/>
    <col min="10249" max="10249" width="5.75" style="8" customWidth="1"/>
    <col min="10250" max="10250" width="54.25" style="8" bestFit="1" customWidth="1"/>
    <col min="10251" max="10251" width="37.25" style="8" bestFit="1" customWidth="1"/>
    <col min="10252" max="10252" width="27.1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15" style="8" bestFit="1" customWidth="1"/>
    <col min="10499" max="10499" width="18" style="8" bestFit="1" customWidth="1"/>
    <col min="10500" max="10500" width="13.125" style="8" bestFit="1" customWidth="1"/>
    <col min="10501" max="10501" width="53.125" style="8" bestFit="1" customWidth="1"/>
    <col min="10502" max="10502" width="6.25" style="8" customWidth="1"/>
    <col min="10503" max="10504" width="9.875" style="8" bestFit="1" customWidth="1"/>
    <col min="10505" max="10505" width="5.75" style="8" customWidth="1"/>
    <col min="10506" max="10506" width="54.25" style="8" bestFit="1" customWidth="1"/>
    <col min="10507" max="10507" width="37.25" style="8" bestFit="1" customWidth="1"/>
    <col min="10508" max="10508" width="27.1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15" style="8" bestFit="1" customWidth="1"/>
    <col min="10755" max="10755" width="18" style="8" bestFit="1" customWidth="1"/>
    <col min="10756" max="10756" width="13.125" style="8" bestFit="1" customWidth="1"/>
    <col min="10757" max="10757" width="53.125" style="8" bestFit="1" customWidth="1"/>
    <col min="10758" max="10758" width="6.25" style="8" customWidth="1"/>
    <col min="10759" max="10760" width="9.875" style="8" bestFit="1" customWidth="1"/>
    <col min="10761" max="10761" width="5.75" style="8" customWidth="1"/>
    <col min="10762" max="10762" width="54.25" style="8" bestFit="1" customWidth="1"/>
    <col min="10763" max="10763" width="37.25" style="8" bestFit="1" customWidth="1"/>
    <col min="10764" max="10764" width="27.1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15" style="8" bestFit="1" customWidth="1"/>
    <col min="11011" max="11011" width="18" style="8" bestFit="1" customWidth="1"/>
    <col min="11012" max="11012" width="13.125" style="8" bestFit="1" customWidth="1"/>
    <col min="11013" max="11013" width="53.125" style="8" bestFit="1" customWidth="1"/>
    <col min="11014" max="11014" width="6.25" style="8" customWidth="1"/>
    <col min="11015" max="11016" width="9.875" style="8" bestFit="1" customWidth="1"/>
    <col min="11017" max="11017" width="5.75" style="8" customWidth="1"/>
    <col min="11018" max="11018" width="54.25" style="8" bestFit="1" customWidth="1"/>
    <col min="11019" max="11019" width="37.25" style="8" bestFit="1" customWidth="1"/>
    <col min="11020" max="11020" width="27.1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15" style="8" bestFit="1" customWidth="1"/>
    <col min="11267" max="11267" width="18" style="8" bestFit="1" customWidth="1"/>
    <col min="11268" max="11268" width="13.125" style="8" bestFit="1" customWidth="1"/>
    <col min="11269" max="11269" width="53.125" style="8" bestFit="1" customWidth="1"/>
    <col min="11270" max="11270" width="6.25" style="8" customWidth="1"/>
    <col min="11271" max="11272" width="9.875" style="8" bestFit="1" customWidth="1"/>
    <col min="11273" max="11273" width="5.75" style="8" customWidth="1"/>
    <col min="11274" max="11274" width="54.25" style="8" bestFit="1" customWidth="1"/>
    <col min="11275" max="11275" width="37.25" style="8" bestFit="1" customWidth="1"/>
    <col min="11276" max="11276" width="27.1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15" style="8" bestFit="1" customWidth="1"/>
    <col min="11523" max="11523" width="18" style="8" bestFit="1" customWidth="1"/>
    <col min="11524" max="11524" width="13.125" style="8" bestFit="1" customWidth="1"/>
    <col min="11525" max="11525" width="53.125" style="8" bestFit="1" customWidth="1"/>
    <col min="11526" max="11526" width="6.25" style="8" customWidth="1"/>
    <col min="11527" max="11528" width="9.875" style="8" bestFit="1" customWidth="1"/>
    <col min="11529" max="11529" width="5.75" style="8" customWidth="1"/>
    <col min="11530" max="11530" width="54.25" style="8" bestFit="1" customWidth="1"/>
    <col min="11531" max="11531" width="37.25" style="8" bestFit="1" customWidth="1"/>
    <col min="11532" max="11532" width="27.1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15" style="8" bestFit="1" customWidth="1"/>
    <col min="11779" max="11779" width="18" style="8" bestFit="1" customWidth="1"/>
    <col min="11780" max="11780" width="13.125" style="8" bestFit="1" customWidth="1"/>
    <col min="11781" max="11781" width="53.125" style="8" bestFit="1" customWidth="1"/>
    <col min="11782" max="11782" width="6.25" style="8" customWidth="1"/>
    <col min="11783" max="11784" width="9.875" style="8" bestFit="1" customWidth="1"/>
    <col min="11785" max="11785" width="5.75" style="8" customWidth="1"/>
    <col min="11786" max="11786" width="54.25" style="8" bestFit="1" customWidth="1"/>
    <col min="11787" max="11787" width="37.25" style="8" bestFit="1" customWidth="1"/>
    <col min="11788" max="11788" width="27.1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15" style="8" bestFit="1" customWidth="1"/>
    <col min="12035" max="12035" width="18" style="8" bestFit="1" customWidth="1"/>
    <col min="12036" max="12036" width="13.125" style="8" bestFit="1" customWidth="1"/>
    <col min="12037" max="12037" width="53.125" style="8" bestFit="1" customWidth="1"/>
    <col min="12038" max="12038" width="6.25" style="8" customWidth="1"/>
    <col min="12039" max="12040" width="9.875" style="8" bestFit="1" customWidth="1"/>
    <col min="12041" max="12041" width="5.75" style="8" customWidth="1"/>
    <col min="12042" max="12042" width="54.25" style="8" bestFit="1" customWidth="1"/>
    <col min="12043" max="12043" width="37.25" style="8" bestFit="1" customWidth="1"/>
    <col min="12044" max="12044" width="27.1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15" style="8" bestFit="1" customWidth="1"/>
    <col min="12291" max="12291" width="18" style="8" bestFit="1" customWidth="1"/>
    <col min="12292" max="12292" width="13.125" style="8" bestFit="1" customWidth="1"/>
    <col min="12293" max="12293" width="53.125" style="8" bestFit="1" customWidth="1"/>
    <col min="12294" max="12294" width="6.25" style="8" customWidth="1"/>
    <col min="12295" max="12296" width="9.875" style="8" bestFit="1" customWidth="1"/>
    <col min="12297" max="12297" width="5.75" style="8" customWidth="1"/>
    <col min="12298" max="12298" width="54.25" style="8" bestFit="1" customWidth="1"/>
    <col min="12299" max="12299" width="37.25" style="8" bestFit="1" customWidth="1"/>
    <col min="12300" max="12300" width="27.1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15" style="8" bestFit="1" customWidth="1"/>
    <col min="12547" max="12547" width="18" style="8" bestFit="1" customWidth="1"/>
    <col min="12548" max="12548" width="13.125" style="8" bestFit="1" customWidth="1"/>
    <col min="12549" max="12549" width="53.125" style="8" bestFit="1" customWidth="1"/>
    <col min="12550" max="12550" width="6.25" style="8" customWidth="1"/>
    <col min="12551" max="12552" width="9.875" style="8" bestFit="1" customWidth="1"/>
    <col min="12553" max="12553" width="5.75" style="8" customWidth="1"/>
    <col min="12554" max="12554" width="54.25" style="8" bestFit="1" customWidth="1"/>
    <col min="12555" max="12555" width="37.25" style="8" bestFit="1" customWidth="1"/>
    <col min="12556" max="12556" width="27.1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15" style="8" bestFit="1" customWidth="1"/>
    <col min="12803" max="12803" width="18" style="8" bestFit="1" customWidth="1"/>
    <col min="12804" max="12804" width="13.125" style="8" bestFit="1" customWidth="1"/>
    <col min="12805" max="12805" width="53.125" style="8" bestFit="1" customWidth="1"/>
    <col min="12806" max="12806" width="6.25" style="8" customWidth="1"/>
    <col min="12807" max="12808" width="9.875" style="8" bestFit="1" customWidth="1"/>
    <col min="12809" max="12809" width="5.75" style="8" customWidth="1"/>
    <col min="12810" max="12810" width="54.25" style="8" bestFit="1" customWidth="1"/>
    <col min="12811" max="12811" width="37.25" style="8" bestFit="1" customWidth="1"/>
    <col min="12812" max="12812" width="27.1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15" style="8" bestFit="1" customWidth="1"/>
    <col min="13059" max="13059" width="18" style="8" bestFit="1" customWidth="1"/>
    <col min="13060" max="13060" width="13.125" style="8" bestFit="1" customWidth="1"/>
    <col min="13061" max="13061" width="53.125" style="8" bestFit="1" customWidth="1"/>
    <col min="13062" max="13062" width="6.25" style="8" customWidth="1"/>
    <col min="13063" max="13064" width="9.875" style="8" bestFit="1" customWidth="1"/>
    <col min="13065" max="13065" width="5.75" style="8" customWidth="1"/>
    <col min="13066" max="13066" width="54.25" style="8" bestFit="1" customWidth="1"/>
    <col min="13067" max="13067" width="37.25" style="8" bestFit="1" customWidth="1"/>
    <col min="13068" max="13068" width="27.1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15" style="8" bestFit="1" customWidth="1"/>
    <col min="13315" max="13315" width="18" style="8" bestFit="1" customWidth="1"/>
    <col min="13316" max="13316" width="13.125" style="8" bestFit="1" customWidth="1"/>
    <col min="13317" max="13317" width="53.125" style="8" bestFit="1" customWidth="1"/>
    <col min="13318" max="13318" width="6.25" style="8" customWidth="1"/>
    <col min="13319" max="13320" width="9.875" style="8" bestFit="1" customWidth="1"/>
    <col min="13321" max="13321" width="5.75" style="8" customWidth="1"/>
    <col min="13322" max="13322" width="54.25" style="8" bestFit="1" customWidth="1"/>
    <col min="13323" max="13323" width="37.25" style="8" bestFit="1" customWidth="1"/>
    <col min="13324" max="13324" width="27.1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15" style="8" bestFit="1" customWidth="1"/>
    <col min="13571" max="13571" width="18" style="8" bestFit="1" customWidth="1"/>
    <col min="13572" max="13572" width="13.125" style="8" bestFit="1" customWidth="1"/>
    <col min="13573" max="13573" width="53.125" style="8" bestFit="1" customWidth="1"/>
    <col min="13574" max="13574" width="6.25" style="8" customWidth="1"/>
    <col min="13575" max="13576" width="9.875" style="8" bestFit="1" customWidth="1"/>
    <col min="13577" max="13577" width="5.75" style="8" customWidth="1"/>
    <col min="13578" max="13578" width="54.25" style="8" bestFit="1" customWidth="1"/>
    <col min="13579" max="13579" width="37.25" style="8" bestFit="1" customWidth="1"/>
    <col min="13580" max="13580" width="27.1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15" style="8" bestFit="1" customWidth="1"/>
    <col min="13827" max="13827" width="18" style="8" bestFit="1" customWidth="1"/>
    <col min="13828" max="13828" width="13.125" style="8" bestFit="1" customWidth="1"/>
    <col min="13829" max="13829" width="53.125" style="8" bestFit="1" customWidth="1"/>
    <col min="13830" max="13830" width="6.25" style="8" customWidth="1"/>
    <col min="13831" max="13832" width="9.875" style="8" bestFit="1" customWidth="1"/>
    <col min="13833" max="13833" width="5.75" style="8" customWidth="1"/>
    <col min="13834" max="13834" width="54.25" style="8" bestFit="1" customWidth="1"/>
    <col min="13835" max="13835" width="37.25" style="8" bestFit="1" customWidth="1"/>
    <col min="13836" max="13836" width="27.1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15" style="8" bestFit="1" customWidth="1"/>
    <col min="14083" max="14083" width="18" style="8" bestFit="1" customWidth="1"/>
    <col min="14084" max="14084" width="13.125" style="8" bestFit="1" customWidth="1"/>
    <col min="14085" max="14085" width="53.125" style="8" bestFit="1" customWidth="1"/>
    <col min="14086" max="14086" width="6.25" style="8" customWidth="1"/>
    <col min="14087" max="14088" width="9.875" style="8" bestFit="1" customWidth="1"/>
    <col min="14089" max="14089" width="5.75" style="8" customWidth="1"/>
    <col min="14090" max="14090" width="54.25" style="8" bestFit="1" customWidth="1"/>
    <col min="14091" max="14091" width="37.25" style="8" bestFit="1" customWidth="1"/>
    <col min="14092" max="14092" width="27.1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15" style="8" bestFit="1" customWidth="1"/>
    <col min="14339" max="14339" width="18" style="8" bestFit="1" customWidth="1"/>
    <col min="14340" max="14340" width="13.125" style="8" bestFit="1" customWidth="1"/>
    <col min="14341" max="14341" width="53.125" style="8" bestFit="1" customWidth="1"/>
    <col min="14342" max="14342" width="6.25" style="8" customWidth="1"/>
    <col min="14343" max="14344" width="9.875" style="8" bestFit="1" customWidth="1"/>
    <col min="14345" max="14345" width="5.75" style="8" customWidth="1"/>
    <col min="14346" max="14346" width="54.25" style="8" bestFit="1" customWidth="1"/>
    <col min="14347" max="14347" width="37.25" style="8" bestFit="1" customWidth="1"/>
    <col min="14348" max="14348" width="27.1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15" style="8" bestFit="1" customWidth="1"/>
    <col min="14595" max="14595" width="18" style="8" bestFit="1" customWidth="1"/>
    <col min="14596" max="14596" width="13.125" style="8" bestFit="1" customWidth="1"/>
    <col min="14597" max="14597" width="53.125" style="8" bestFit="1" customWidth="1"/>
    <col min="14598" max="14598" width="6.25" style="8" customWidth="1"/>
    <col min="14599" max="14600" width="9.875" style="8" bestFit="1" customWidth="1"/>
    <col min="14601" max="14601" width="5.75" style="8" customWidth="1"/>
    <col min="14602" max="14602" width="54.25" style="8" bestFit="1" customWidth="1"/>
    <col min="14603" max="14603" width="37.25" style="8" bestFit="1" customWidth="1"/>
    <col min="14604" max="14604" width="27.1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15" style="8" bestFit="1" customWidth="1"/>
    <col min="14851" max="14851" width="18" style="8" bestFit="1" customWidth="1"/>
    <col min="14852" max="14852" width="13.125" style="8" bestFit="1" customWidth="1"/>
    <col min="14853" max="14853" width="53.125" style="8" bestFit="1" customWidth="1"/>
    <col min="14854" max="14854" width="6.25" style="8" customWidth="1"/>
    <col min="14855" max="14856" width="9.875" style="8" bestFit="1" customWidth="1"/>
    <col min="14857" max="14857" width="5.75" style="8" customWidth="1"/>
    <col min="14858" max="14858" width="54.25" style="8" bestFit="1" customWidth="1"/>
    <col min="14859" max="14859" width="37.25" style="8" bestFit="1" customWidth="1"/>
    <col min="14860" max="14860" width="27.1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15" style="8" bestFit="1" customWidth="1"/>
    <col min="15107" max="15107" width="18" style="8" bestFit="1" customWidth="1"/>
    <col min="15108" max="15108" width="13.125" style="8" bestFit="1" customWidth="1"/>
    <col min="15109" max="15109" width="53.125" style="8" bestFit="1" customWidth="1"/>
    <col min="15110" max="15110" width="6.25" style="8" customWidth="1"/>
    <col min="15111" max="15112" width="9.875" style="8" bestFit="1" customWidth="1"/>
    <col min="15113" max="15113" width="5.75" style="8" customWidth="1"/>
    <col min="15114" max="15114" width="54.25" style="8" bestFit="1" customWidth="1"/>
    <col min="15115" max="15115" width="37.25" style="8" bestFit="1" customWidth="1"/>
    <col min="15116" max="15116" width="27.1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15" style="8" bestFit="1" customWidth="1"/>
    <col min="15363" max="15363" width="18" style="8" bestFit="1" customWidth="1"/>
    <col min="15364" max="15364" width="13.125" style="8" bestFit="1" customWidth="1"/>
    <col min="15365" max="15365" width="53.125" style="8" bestFit="1" customWidth="1"/>
    <col min="15366" max="15366" width="6.25" style="8" customWidth="1"/>
    <col min="15367" max="15368" width="9.875" style="8" bestFit="1" customWidth="1"/>
    <col min="15369" max="15369" width="5.75" style="8" customWidth="1"/>
    <col min="15370" max="15370" width="54.25" style="8" bestFit="1" customWidth="1"/>
    <col min="15371" max="15371" width="37.25" style="8" bestFit="1" customWidth="1"/>
    <col min="15372" max="15372" width="27.1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15" style="8" bestFit="1" customWidth="1"/>
    <col min="15619" max="15619" width="18" style="8" bestFit="1" customWidth="1"/>
    <col min="15620" max="15620" width="13.125" style="8" bestFit="1" customWidth="1"/>
    <col min="15621" max="15621" width="53.125" style="8" bestFit="1" customWidth="1"/>
    <col min="15622" max="15622" width="6.25" style="8" customWidth="1"/>
    <col min="15623" max="15624" width="9.875" style="8" bestFit="1" customWidth="1"/>
    <col min="15625" max="15625" width="5.75" style="8" customWidth="1"/>
    <col min="15626" max="15626" width="54.25" style="8" bestFit="1" customWidth="1"/>
    <col min="15627" max="15627" width="37.25" style="8" bestFit="1" customWidth="1"/>
    <col min="15628" max="15628" width="27.1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15" style="8" bestFit="1" customWidth="1"/>
    <col min="15875" max="15875" width="18" style="8" bestFit="1" customWidth="1"/>
    <col min="15876" max="15876" width="13.125" style="8" bestFit="1" customWidth="1"/>
    <col min="15877" max="15877" width="53.125" style="8" bestFit="1" customWidth="1"/>
    <col min="15878" max="15878" width="6.25" style="8" customWidth="1"/>
    <col min="15879" max="15880" width="9.875" style="8" bestFit="1" customWidth="1"/>
    <col min="15881" max="15881" width="5.75" style="8" customWidth="1"/>
    <col min="15882" max="15882" width="54.25" style="8" bestFit="1" customWidth="1"/>
    <col min="15883" max="15883" width="37.25" style="8" bestFit="1" customWidth="1"/>
    <col min="15884" max="15884" width="27.1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15" style="8" bestFit="1" customWidth="1"/>
    <col min="16131" max="16131" width="18" style="8" bestFit="1" customWidth="1"/>
    <col min="16132" max="16132" width="13.125" style="8" bestFit="1" customWidth="1"/>
    <col min="16133" max="16133" width="53.125" style="8" bestFit="1" customWidth="1"/>
    <col min="16134" max="16134" width="6.25" style="8" customWidth="1"/>
    <col min="16135" max="16136" width="9.875" style="8" bestFit="1" customWidth="1"/>
    <col min="16137" max="16137" width="5.75" style="8" customWidth="1"/>
    <col min="16138" max="16138" width="54.25" style="8" bestFit="1" customWidth="1"/>
    <col min="16139" max="16139" width="37.25" style="8" bestFit="1" customWidth="1"/>
    <col min="16140" max="16140" width="27.1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9562</v>
      </c>
      <c r="G2" s="4" t="s">
        <v>2</v>
      </c>
      <c r="H2" s="5"/>
      <c r="I2" s="6"/>
      <c r="J2" s="7">
        <f>SUM(H:H)</f>
        <v>1295137</v>
      </c>
    </row>
    <row r="3" spans="2:17" ht="20.100000000000001" customHeight="1">
      <c r="B3" s="1" t="s">
        <v>3</v>
      </c>
      <c r="C3" s="1"/>
      <c r="D3" s="1"/>
      <c r="E3" s="98" t="s">
        <v>3180</v>
      </c>
    </row>
    <row r="4" spans="2:17" ht="20.100000000000001" customHeight="1">
      <c r="B4" s="1" t="s">
        <v>5</v>
      </c>
      <c r="C4" s="1"/>
      <c r="D4" s="1"/>
      <c r="E4" s="98">
        <v>180848</v>
      </c>
      <c r="J4" s="15"/>
      <c r="K4" s="1199"/>
    </row>
    <row r="5" spans="2:17" ht="20.100000000000001" customHeight="1">
      <c r="B5" s="1" t="s">
        <v>6</v>
      </c>
      <c r="C5" s="1"/>
      <c r="D5" s="1"/>
      <c r="E5" s="102"/>
      <c r="J5" s="15"/>
      <c r="K5" s="1199"/>
    </row>
    <row r="6" spans="2:17" ht="20.100000000000001" customHeight="1">
      <c r="B6" s="1" t="s">
        <v>7</v>
      </c>
      <c r="C6" s="1"/>
      <c r="D6" s="1"/>
      <c r="E6" s="102"/>
      <c r="J6" s="15"/>
      <c r="K6" s="1199"/>
    </row>
    <row r="7" spans="2:17" ht="19.5" customHeight="1">
      <c r="B7" s="18"/>
      <c r="C7" s="18"/>
      <c r="D7" s="18"/>
      <c r="E7" s="294"/>
      <c r="J7" s="15"/>
      <c r="K7" s="1199"/>
      <c r="L7" s="20"/>
    </row>
    <row r="8" spans="2:17" ht="19.5" customHeight="1"/>
    <row r="9" spans="2:17" s="9" customFormat="1" ht="19.5" customHeight="1">
      <c r="B9" s="21" t="s">
        <v>8</v>
      </c>
      <c r="C9" s="21" t="s">
        <v>9</v>
      </c>
      <c r="D9" s="21" t="s">
        <v>10</v>
      </c>
      <c r="E9" s="22" t="s">
        <v>11</v>
      </c>
      <c r="F9" s="22" t="s">
        <v>12</v>
      </c>
      <c r="G9" s="22" t="s">
        <v>13</v>
      </c>
      <c r="H9" s="22" t="s">
        <v>14</v>
      </c>
      <c r="I9" s="22" t="s">
        <v>15</v>
      </c>
      <c r="J9" s="22" t="s">
        <v>16</v>
      </c>
      <c r="K9" s="22" t="s">
        <v>17</v>
      </c>
      <c r="L9" s="22" t="s">
        <v>18</v>
      </c>
      <c r="M9" s="25" t="s">
        <v>19</v>
      </c>
      <c r="N9" s="21" t="s">
        <v>20</v>
      </c>
      <c r="O9" s="22" t="s">
        <v>21</v>
      </c>
      <c r="P9" s="25" t="s">
        <v>22</v>
      </c>
      <c r="Q9" s="26" t="s">
        <v>23</v>
      </c>
    </row>
    <row r="10" spans="2:17" ht="15" customHeight="1">
      <c r="B10" s="21">
        <v>1</v>
      </c>
      <c r="C10" s="21" t="s">
        <v>2849</v>
      </c>
      <c r="D10" s="21" t="s">
        <v>2849</v>
      </c>
      <c r="E10" s="31" t="s">
        <v>6642</v>
      </c>
      <c r="F10" s="23">
        <v>2</v>
      </c>
      <c r="G10" s="28">
        <v>400000</v>
      </c>
      <c r="H10" s="36">
        <f>F10*G10</f>
        <v>800000</v>
      </c>
      <c r="I10" s="167"/>
      <c r="J10" s="30"/>
      <c r="K10" s="864" t="s">
        <v>9563</v>
      </c>
      <c r="L10" s="22"/>
      <c r="M10" s="25">
        <v>44104</v>
      </c>
      <c r="N10" s="31"/>
      <c r="O10" s="1256">
        <v>44130</v>
      </c>
      <c r="P10" s="39">
        <v>44139</v>
      </c>
      <c r="Q10" s="26">
        <v>44139</v>
      </c>
    </row>
    <row r="11" spans="2:17" ht="15" customHeight="1">
      <c r="B11" s="21">
        <v>2</v>
      </c>
      <c r="C11" s="21" t="s">
        <v>2849</v>
      </c>
      <c r="D11" s="21" t="s">
        <v>2849</v>
      </c>
      <c r="E11" s="31" t="s">
        <v>9564</v>
      </c>
      <c r="F11" s="23">
        <v>2</v>
      </c>
      <c r="G11" s="28">
        <v>31500</v>
      </c>
      <c r="H11" s="36">
        <f>F11*G11</f>
        <v>63000</v>
      </c>
      <c r="I11" s="167"/>
      <c r="J11" s="30"/>
      <c r="K11" s="864" t="s">
        <v>9563</v>
      </c>
      <c r="L11" s="22"/>
      <c r="M11" s="25">
        <v>44104</v>
      </c>
      <c r="N11" s="31"/>
      <c r="O11" s="1256">
        <v>44130</v>
      </c>
      <c r="P11" s="39">
        <v>44139</v>
      </c>
      <c r="Q11" s="26">
        <v>44139</v>
      </c>
    </row>
    <row r="12" spans="2:17" ht="15" customHeight="1">
      <c r="B12" s="21"/>
      <c r="C12" s="21" t="s">
        <v>2849</v>
      </c>
      <c r="D12" s="21" t="s">
        <v>2849</v>
      </c>
      <c r="E12" s="31" t="s">
        <v>447</v>
      </c>
      <c r="F12" s="23">
        <v>2</v>
      </c>
      <c r="G12" s="28">
        <v>12000</v>
      </c>
      <c r="H12" s="36">
        <f>F12*G12</f>
        <v>24000</v>
      </c>
      <c r="I12" s="167"/>
      <c r="J12" s="30"/>
      <c r="K12" s="864" t="s">
        <v>9563</v>
      </c>
      <c r="L12" s="22"/>
      <c r="M12" s="25">
        <v>44104</v>
      </c>
      <c r="N12" s="31"/>
      <c r="O12" s="1256">
        <v>44130</v>
      </c>
      <c r="P12" s="39">
        <v>44139</v>
      </c>
      <c r="Q12" s="26"/>
    </row>
    <row r="13" spans="2:17" ht="15" customHeight="1">
      <c r="B13" s="21"/>
      <c r="C13" s="21" t="s">
        <v>2849</v>
      </c>
      <c r="D13" s="21" t="s">
        <v>2849</v>
      </c>
      <c r="E13" s="31" t="s">
        <v>9565</v>
      </c>
      <c r="F13" s="23">
        <v>1</v>
      </c>
      <c r="G13" s="34">
        <v>-43000</v>
      </c>
      <c r="H13" s="79">
        <f>F13*G13</f>
        <v>-43000</v>
      </c>
      <c r="I13" s="167"/>
      <c r="J13" s="30"/>
      <c r="K13" s="864" t="s">
        <v>9563</v>
      </c>
      <c r="L13" s="22"/>
      <c r="M13" s="25"/>
      <c r="N13" s="31"/>
      <c r="O13" s="1256"/>
      <c r="P13" s="37"/>
      <c r="Q13" s="26"/>
    </row>
    <row r="14" spans="2:17" ht="15" customHeight="1">
      <c r="B14" s="21"/>
      <c r="C14" s="21"/>
      <c r="D14" s="21"/>
      <c r="E14" s="31"/>
      <c r="F14" s="23"/>
      <c r="G14" s="28"/>
      <c r="H14" s="36"/>
      <c r="I14" s="167"/>
      <c r="J14" s="30"/>
      <c r="K14" s="22"/>
      <c r="L14" s="22"/>
      <c r="M14" s="25"/>
      <c r="N14" s="31"/>
      <c r="O14" s="23"/>
      <c r="P14" s="37"/>
      <c r="Q14" s="26"/>
    </row>
    <row r="15" spans="2:17" s="62" customFormat="1" ht="15" customHeight="1">
      <c r="B15" s="57"/>
      <c r="C15" s="65" t="s">
        <v>35</v>
      </c>
      <c r="D15" s="65" t="s">
        <v>35</v>
      </c>
      <c r="E15" s="59" t="s">
        <v>6282</v>
      </c>
      <c r="F15" s="59">
        <v>2</v>
      </c>
      <c r="G15" s="59">
        <v>298</v>
      </c>
      <c r="H15" s="59">
        <v>596</v>
      </c>
      <c r="I15" s="53"/>
      <c r="J15" s="59" t="s">
        <v>480</v>
      </c>
      <c r="K15" s="57" t="s">
        <v>9566</v>
      </c>
      <c r="L15" s="57"/>
      <c r="M15" s="60">
        <v>44102</v>
      </c>
      <c r="N15" s="59"/>
      <c r="O15" s="53"/>
      <c r="P15" s="68"/>
      <c r="Q15" s="61">
        <v>44106</v>
      </c>
    </row>
    <row r="16" spans="2:17" s="62" customFormat="1" ht="15" customHeight="1">
      <c r="B16" s="57"/>
      <c r="C16" s="65" t="s">
        <v>35</v>
      </c>
      <c r="D16" s="65" t="s">
        <v>35</v>
      </c>
      <c r="E16" s="59" t="s">
        <v>6224</v>
      </c>
      <c r="F16" s="59">
        <v>2</v>
      </c>
      <c r="G16" s="59">
        <v>251</v>
      </c>
      <c r="H16" s="59">
        <v>502</v>
      </c>
      <c r="I16" s="53"/>
      <c r="J16" s="59" t="s">
        <v>5969</v>
      </c>
      <c r="K16" s="57" t="s">
        <v>9566</v>
      </c>
      <c r="L16" s="53"/>
      <c r="M16" s="60">
        <v>44102</v>
      </c>
      <c r="N16" s="59"/>
      <c r="O16" s="53"/>
      <c r="P16" s="68"/>
      <c r="Q16" s="2270"/>
    </row>
    <row r="17" spans="2:17" s="62" customFormat="1" ht="15" customHeight="1">
      <c r="B17" s="57"/>
      <c r="C17" s="65" t="s">
        <v>35</v>
      </c>
      <c r="D17" s="65" t="s">
        <v>35</v>
      </c>
      <c r="E17" s="59" t="s">
        <v>9567</v>
      </c>
      <c r="F17" s="59">
        <v>2</v>
      </c>
      <c r="G17" s="59">
        <v>2520</v>
      </c>
      <c r="H17" s="59">
        <v>5040</v>
      </c>
      <c r="I17" s="53"/>
      <c r="J17" s="59" t="s">
        <v>9568</v>
      </c>
      <c r="K17" s="57" t="s">
        <v>9566</v>
      </c>
      <c r="L17" s="53"/>
      <c r="M17" s="60">
        <v>44102</v>
      </c>
      <c r="N17" s="59"/>
      <c r="O17" s="53"/>
      <c r="P17" s="68"/>
      <c r="Q17" s="61">
        <v>44106</v>
      </c>
    </row>
    <row r="18" spans="2:17" s="62" customFormat="1" ht="15" customHeight="1">
      <c r="B18" s="57"/>
      <c r="C18" s="65" t="s">
        <v>35</v>
      </c>
      <c r="D18" s="65" t="s">
        <v>35</v>
      </c>
      <c r="E18" s="59" t="s">
        <v>9569</v>
      </c>
      <c r="F18" s="59">
        <v>4</v>
      </c>
      <c r="G18" s="59">
        <v>2900</v>
      </c>
      <c r="H18" s="59">
        <v>11600</v>
      </c>
      <c r="I18" s="53"/>
      <c r="J18" s="59" t="s">
        <v>9568</v>
      </c>
      <c r="K18" s="57" t="s">
        <v>9566</v>
      </c>
      <c r="L18" s="57"/>
      <c r="M18" s="60">
        <v>44102</v>
      </c>
      <c r="N18" s="59"/>
      <c r="O18" s="53"/>
      <c r="P18" s="68"/>
      <c r="Q18" s="61">
        <v>44106</v>
      </c>
    </row>
    <row r="19" spans="2:17" s="62" customFormat="1" ht="15" customHeight="1">
      <c r="B19" s="57"/>
      <c r="C19" s="65" t="s">
        <v>35</v>
      </c>
      <c r="D19" s="65" t="s">
        <v>35</v>
      </c>
      <c r="E19" s="59" t="s">
        <v>9570</v>
      </c>
      <c r="F19" s="59">
        <v>4</v>
      </c>
      <c r="G19" s="59">
        <v>4401</v>
      </c>
      <c r="H19" s="59">
        <v>17604</v>
      </c>
      <c r="I19" s="53"/>
      <c r="J19" s="59" t="s">
        <v>9568</v>
      </c>
      <c r="K19" s="57" t="s">
        <v>9566</v>
      </c>
      <c r="L19" s="57"/>
      <c r="M19" s="60">
        <v>44102</v>
      </c>
      <c r="N19" s="59"/>
      <c r="O19" s="53"/>
      <c r="P19" s="68"/>
      <c r="Q19" s="61">
        <v>44106</v>
      </c>
    </row>
    <row r="20" spans="2:17" s="62" customFormat="1" ht="15" customHeight="1">
      <c r="B20" s="57"/>
      <c r="C20" s="65" t="s">
        <v>35</v>
      </c>
      <c r="D20" s="65" t="s">
        <v>35</v>
      </c>
      <c r="E20" s="59" t="s">
        <v>9571</v>
      </c>
      <c r="F20" s="59">
        <v>4</v>
      </c>
      <c r="G20" s="59">
        <v>4876</v>
      </c>
      <c r="H20" s="59">
        <v>19504</v>
      </c>
      <c r="I20" s="53"/>
      <c r="J20" s="59" t="s">
        <v>9568</v>
      </c>
      <c r="K20" s="57" t="s">
        <v>9566</v>
      </c>
      <c r="L20" s="57"/>
      <c r="M20" s="60">
        <v>44102</v>
      </c>
      <c r="N20" s="59"/>
      <c r="O20" s="53"/>
      <c r="P20" s="68"/>
      <c r="Q20" s="61">
        <v>44106</v>
      </c>
    </row>
    <row r="21" spans="2:17" s="62" customFormat="1" ht="15" customHeight="1">
      <c r="B21" s="57"/>
      <c r="C21" s="65" t="s">
        <v>35</v>
      </c>
      <c r="D21" s="65" t="s">
        <v>35</v>
      </c>
      <c r="E21" s="59" t="s">
        <v>9572</v>
      </c>
      <c r="F21" s="59">
        <v>1</v>
      </c>
      <c r="G21" s="59">
        <v>3120</v>
      </c>
      <c r="H21" s="59">
        <v>3120</v>
      </c>
      <c r="I21" s="53"/>
      <c r="J21" s="59" t="s">
        <v>9568</v>
      </c>
      <c r="K21" s="57" t="s">
        <v>9566</v>
      </c>
      <c r="L21" s="57"/>
      <c r="M21" s="60">
        <v>44102</v>
      </c>
      <c r="N21" s="59"/>
      <c r="O21" s="53"/>
      <c r="P21" s="68"/>
      <c r="Q21" s="61">
        <v>44106</v>
      </c>
    </row>
    <row r="22" spans="2:17" s="62" customFormat="1" ht="15" customHeight="1">
      <c r="B22" s="57"/>
      <c r="C22" s="65" t="s">
        <v>35</v>
      </c>
      <c r="D22" s="65" t="s">
        <v>35</v>
      </c>
      <c r="E22" s="59" t="s">
        <v>9573</v>
      </c>
      <c r="F22" s="59">
        <v>1</v>
      </c>
      <c r="G22" s="59">
        <v>3620</v>
      </c>
      <c r="H22" s="59">
        <v>3620</v>
      </c>
      <c r="I22" s="53"/>
      <c r="J22" s="59" t="s">
        <v>9568</v>
      </c>
      <c r="K22" s="57" t="s">
        <v>9566</v>
      </c>
      <c r="L22" s="57"/>
      <c r="M22" s="60">
        <v>44102</v>
      </c>
      <c r="N22" s="59"/>
      <c r="O22" s="53"/>
      <c r="P22" s="68"/>
      <c r="Q22" s="61">
        <v>44106</v>
      </c>
    </row>
    <row r="23" spans="2:17" s="62" customFormat="1" ht="15" customHeight="1">
      <c r="B23" s="57"/>
      <c r="C23" s="65" t="s">
        <v>35</v>
      </c>
      <c r="D23" s="65" t="s">
        <v>35</v>
      </c>
      <c r="E23" s="59" t="s">
        <v>9574</v>
      </c>
      <c r="F23" s="59">
        <v>2</v>
      </c>
      <c r="G23" s="59">
        <v>4876</v>
      </c>
      <c r="H23" s="59">
        <v>9752</v>
      </c>
      <c r="I23" s="53"/>
      <c r="J23" s="59" t="s">
        <v>9568</v>
      </c>
      <c r="K23" s="57" t="s">
        <v>9566</v>
      </c>
      <c r="L23" s="57"/>
      <c r="M23" s="60">
        <v>44102</v>
      </c>
      <c r="N23" s="59"/>
      <c r="O23" s="53"/>
      <c r="P23" s="68"/>
      <c r="Q23" s="61">
        <v>44106</v>
      </c>
    </row>
    <row r="24" spans="2:17" s="62" customFormat="1" ht="15" customHeight="1">
      <c r="B24" s="57"/>
      <c r="C24" s="65" t="s">
        <v>35</v>
      </c>
      <c r="D24" s="65" t="s">
        <v>35</v>
      </c>
      <c r="E24" s="59" t="s">
        <v>3188</v>
      </c>
      <c r="F24" s="59">
        <v>80</v>
      </c>
      <c r="G24" s="59">
        <v>176</v>
      </c>
      <c r="H24" s="59">
        <v>14080</v>
      </c>
      <c r="I24" s="53"/>
      <c r="J24" s="59" t="s">
        <v>80</v>
      </c>
      <c r="K24" s="57" t="s">
        <v>9566</v>
      </c>
      <c r="L24" s="57"/>
      <c r="M24" s="60">
        <v>44102</v>
      </c>
      <c r="N24" s="59"/>
      <c r="O24" s="53"/>
      <c r="P24" s="68"/>
      <c r="Q24" s="61">
        <v>44106</v>
      </c>
    </row>
    <row r="25" spans="2:17" s="62" customFormat="1" ht="15" customHeight="1">
      <c r="B25" s="57"/>
      <c r="C25" s="65" t="s">
        <v>35</v>
      </c>
      <c r="D25" s="65" t="s">
        <v>35</v>
      </c>
      <c r="E25" s="59" t="s">
        <v>9575</v>
      </c>
      <c r="F25" s="59">
        <v>4</v>
      </c>
      <c r="G25" s="59">
        <v>419</v>
      </c>
      <c r="H25" s="59">
        <v>1676</v>
      </c>
      <c r="I25" s="53"/>
      <c r="J25" s="59" t="s">
        <v>80</v>
      </c>
      <c r="K25" s="57" t="s">
        <v>9566</v>
      </c>
      <c r="L25" s="57"/>
      <c r="M25" s="60">
        <v>44102</v>
      </c>
      <c r="N25" s="59"/>
      <c r="O25" s="53"/>
      <c r="P25" s="68"/>
      <c r="Q25" s="61">
        <v>44106</v>
      </c>
    </row>
    <row r="26" spans="2:17" s="62" customFormat="1" ht="15" customHeight="1">
      <c r="B26" s="57"/>
      <c r="C26" s="65" t="s">
        <v>35</v>
      </c>
      <c r="D26" s="65" t="s">
        <v>35</v>
      </c>
      <c r="E26" s="59" t="s">
        <v>9576</v>
      </c>
      <c r="F26" s="59">
        <v>2</v>
      </c>
      <c r="G26" s="59">
        <v>94</v>
      </c>
      <c r="H26" s="59">
        <v>188</v>
      </c>
      <c r="I26" s="53"/>
      <c r="J26" s="59" t="s">
        <v>2804</v>
      </c>
      <c r="K26" s="57" t="s">
        <v>9566</v>
      </c>
      <c r="L26" s="57"/>
      <c r="M26" s="60">
        <v>44102</v>
      </c>
      <c r="N26" s="59"/>
      <c r="O26" s="53"/>
      <c r="P26" s="68"/>
      <c r="Q26" s="61">
        <v>44106</v>
      </c>
    </row>
    <row r="27" spans="2:17" s="62" customFormat="1" ht="15" customHeight="1">
      <c r="B27" s="57"/>
      <c r="C27" s="65" t="s">
        <v>35</v>
      </c>
      <c r="D27" s="65" t="s">
        <v>35</v>
      </c>
      <c r="E27" s="59" t="s">
        <v>9577</v>
      </c>
      <c r="F27" s="59">
        <v>8</v>
      </c>
      <c r="G27" s="59">
        <v>490</v>
      </c>
      <c r="H27" s="59">
        <v>3920</v>
      </c>
      <c r="I27" s="53"/>
      <c r="J27" s="59" t="s">
        <v>9578</v>
      </c>
      <c r="K27" s="57" t="s">
        <v>9566</v>
      </c>
      <c r="L27" s="57"/>
      <c r="M27" s="60">
        <v>44102</v>
      </c>
      <c r="N27" s="59"/>
      <c r="O27" s="53"/>
      <c r="P27" s="68"/>
      <c r="Q27" s="61">
        <v>44106</v>
      </c>
    </row>
    <row r="28" spans="2:17" s="62" customFormat="1" ht="15" customHeight="1">
      <c r="B28" s="57"/>
      <c r="C28" s="65" t="s">
        <v>35</v>
      </c>
      <c r="D28" s="65" t="s">
        <v>35</v>
      </c>
      <c r="E28" s="59" t="s">
        <v>3190</v>
      </c>
      <c r="F28" s="59">
        <v>40</v>
      </c>
      <c r="G28" s="59">
        <v>93</v>
      </c>
      <c r="H28" s="59">
        <v>3720</v>
      </c>
      <c r="I28" s="53"/>
      <c r="J28" s="59" t="s">
        <v>2747</v>
      </c>
      <c r="K28" s="57" t="s">
        <v>9566</v>
      </c>
      <c r="L28" s="57"/>
      <c r="M28" s="60">
        <v>44102</v>
      </c>
      <c r="N28" s="59"/>
      <c r="O28" s="53"/>
      <c r="P28" s="68"/>
      <c r="Q28" s="61">
        <v>44106</v>
      </c>
    </row>
    <row r="29" spans="2:17" s="62" customFormat="1" ht="15" customHeight="1">
      <c r="B29" s="57"/>
      <c r="C29" s="65" t="s">
        <v>35</v>
      </c>
      <c r="D29" s="65" t="s">
        <v>35</v>
      </c>
      <c r="E29" s="59" t="s">
        <v>2141</v>
      </c>
      <c r="F29" s="59">
        <v>4</v>
      </c>
      <c r="G29" s="59">
        <v>160</v>
      </c>
      <c r="H29" s="59">
        <v>640</v>
      </c>
      <c r="I29" s="53"/>
      <c r="J29" s="59" t="s">
        <v>83</v>
      </c>
      <c r="K29" s="57" t="s">
        <v>9566</v>
      </c>
      <c r="L29" s="57"/>
      <c r="M29" s="60">
        <v>44102</v>
      </c>
      <c r="N29" s="59"/>
      <c r="O29" s="53"/>
      <c r="P29" s="68"/>
      <c r="Q29" s="61">
        <v>44106</v>
      </c>
    </row>
    <row r="30" spans="2:17" s="62" customFormat="1" ht="15" customHeight="1">
      <c r="B30" s="57"/>
      <c r="C30" s="65" t="s">
        <v>35</v>
      </c>
      <c r="D30" s="65" t="s">
        <v>35</v>
      </c>
      <c r="E30" s="59" t="s">
        <v>9579</v>
      </c>
      <c r="F30" s="59">
        <v>2</v>
      </c>
      <c r="G30" s="59">
        <v>370</v>
      </c>
      <c r="H30" s="59">
        <v>740</v>
      </c>
      <c r="I30" s="53"/>
      <c r="J30" s="59" t="s">
        <v>85</v>
      </c>
      <c r="K30" s="57" t="s">
        <v>9566</v>
      </c>
      <c r="L30" s="57"/>
      <c r="M30" s="60">
        <v>44102</v>
      </c>
      <c r="N30" s="59"/>
      <c r="O30" s="53"/>
      <c r="P30" s="68"/>
      <c r="Q30" s="61">
        <v>44106</v>
      </c>
    </row>
    <row r="31" spans="2:17" s="62" customFormat="1" ht="15" customHeight="1">
      <c r="B31" s="57"/>
      <c r="C31" s="65" t="s">
        <v>35</v>
      </c>
      <c r="D31" s="65" t="s">
        <v>35</v>
      </c>
      <c r="E31" s="59" t="s">
        <v>9580</v>
      </c>
      <c r="F31" s="59">
        <v>5</v>
      </c>
      <c r="G31" s="59">
        <v>1360</v>
      </c>
      <c r="H31" s="59">
        <v>6800</v>
      </c>
      <c r="I31" s="53"/>
      <c r="J31" s="59" t="s">
        <v>85</v>
      </c>
      <c r="K31" s="57" t="s">
        <v>9566</v>
      </c>
      <c r="L31" s="57"/>
      <c r="M31" s="60">
        <v>44102</v>
      </c>
      <c r="N31" s="59"/>
      <c r="O31" s="53"/>
      <c r="P31" s="68"/>
      <c r="Q31" s="61">
        <v>44106</v>
      </c>
    </row>
    <row r="32" spans="2:17" s="62" customFormat="1" ht="15" customHeight="1">
      <c r="B32" s="57"/>
      <c r="C32" s="65" t="s">
        <v>35</v>
      </c>
      <c r="D32" s="65" t="s">
        <v>35</v>
      </c>
      <c r="E32" s="59" t="s">
        <v>9581</v>
      </c>
      <c r="F32" s="59">
        <v>4</v>
      </c>
      <c r="G32" s="59">
        <v>400</v>
      </c>
      <c r="H32" s="59">
        <v>1600</v>
      </c>
      <c r="I32" s="53"/>
      <c r="J32" s="59" t="s">
        <v>85</v>
      </c>
      <c r="K32" s="57" t="s">
        <v>9566</v>
      </c>
      <c r="L32" s="57"/>
      <c r="M32" s="60">
        <v>44102</v>
      </c>
      <c r="N32" s="59"/>
      <c r="O32" s="53"/>
      <c r="P32" s="68"/>
      <c r="Q32" s="61">
        <v>44106</v>
      </c>
    </row>
    <row r="33" spans="2:17" s="62" customFormat="1" ht="15" customHeight="1">
      <c r="B33" s="57"/>
      <c r="C33" s="65" t="s">
        <v>35</v>
      </c>
      <c r="D33" s="65" t="s">
        <v>35</v>
      </c>
      <c r="E33" s="59" t="s">
        <v>9582</v>
      </c>
      <c r="F33" s="59">
        <v>9</v>
      </c>
      <c r="G33" s="59">
        <v>440</v>
      </c>
      <c r="H33" s="59">
        <v>3960</v>
      </c>
      <c r="I33" s="53"/>
      <c r="J33" s="59" t="s">
        <v>85</v>
      </c>
      <c r="K33" s="57" t="s">
        <v>9566</v>
      </c>
      <c r="L33" s="57"/>
      <c r="M33" s="60">
        <v>44102</v>
      </c>
      <c r="N33" s="59"/>
      <c r="O33" s="53"/>
      <c r="P33" s="68"/>
      <c r="Q33" s="61">
        <v>44106</v>
      </c>
    </row>
    <row r="34" spans="2:17" s="62" customFormat="1" ht="15" customHeight="1">
      <c r="B34" s="57"/>
      <c r="C34" s="65" t="s">
        <v>35</v>
      </c>
      <c r="D34" s="65" t="s">
        <v>35</v>
      </c>
      <c r="E34" s="59" t="s">
        <v>6947</v>
      </c>
      <c r="F34" s="59">
        <v>2</v>
      </c>
      <c r="G34" s="59">
        <v>490</v>
      </c>
      <c r="H34" s="59">
        <v>980</v>
      </c>
      <c r="I34" s="53"/>
      <c r="J34" s="59" t="s">
        <v>85</v>
      </c>
      <c r="K34" s="57" t="s">
        <v>9566</v>
      </c>
      <c r="L34" s="57"/>
      <c r="M34" s="60">
        <v>44102</v>
      </c>
      <c r="N34" s="59"/>
      <c r="O34" s="53"/>
      <c r="P34" s="68"/>
      <c r="Q34" s="61">
        <v>44106</v>
      </c>
    </row>
    <row r="35" spans="2:17" s="62" customFormat="1" ht="15" customHeight="1">
      <c r="B35" s="57"/>
      <c r="C35" s="65" t="s">
        <v>35</v>
      </c>
      <c r="D35" s="65" t="s">
        <v>35</v>
      </c>
      <c r="E35" s="59" t="s">
        <v>7845</v>
      </c>
      <c r="F35" s="59">
        <v>2</v>
      </c>
      <c r="G35" s="59">
        <v>610</v>
      </c>
      <c r="H35" s="59">
        <v>1220</v>
      </c>
      <c r="I35" s="53"/>
      <c r="J35" s="59" t="s">
        <v>85</v>
      </c>
      <c r="K35" s="57" t="s">
        <v>9566</v>
      </c>
      <c r="L35" s="57"/>
      <c r="M35" s="60">
        <v>44102</v>
      </c>
      <c r="N35" s="59"/>
      <c r="O35" s="53"/>
      <c r="P35" s="68"/>
      <c r="Q35" s="61">
        <v>44106</v>
      </c>
    </row>
    <row r="36" spans="2:17" s="62" customFormat="1" ht="15" customHeight="1">
      <c r="B36" s="57"/>
      <c r="C36" s="65" t="s">
        <v>35</v>
      </c>
      <c r="D36" s="65" t="s">
        <v>35</v>
      </c>
      <c r="E36" s="59" t="s">
        <v>9583</v>
      </c>
      <c r="F36" s="59">
        <v>4</v>
      </c>
      <c r="G36" s="59">
        <v>660</v>
      </c>
      <c r="H36" s="59">
        <v>2640</v>
      </c>
      <c r="I36" s="53"/>
      <c r="J36" s="59" t="s">
        <v>85</v>
      </c>
      <c r="K36" s="57" t="s">
        <v>9566</v>
      </c>
      <c r="L36" s="57"/>
      <c r="M36" s="60">
        <v>44102</v>
      </c>
      <c r="N36" s="59"/>
      <c r="O36" s="53"/>
      <c r="P36" s="68"/>
      <c r="Q36" s="61">
        <v>44106</v>
      </c>
    </row>
    <row r="37" spans="2:17" s="62" customFormat="1" ht="15" customHeight="1">
      <c r="B37" s="57"/>
      <c r="C37" s="65" t="s">
        <v>35</v>
      </c>
      <c r="D37" s="65" t="s">
        <v>35</v>
      </c>
      <c r="E37" s="59" t="s">
        <v>1227</v>
      </c>
      <c r="F37" s="59">
        <v>2</v>
      </c>
      <c r="G37" s="59">
        <v>3710</v>
      </c>
      <c r="H37" s="59">
        <v>7420</v>
      </c>
      <c r="I37" s="53"/>
      <c r="J37" s="59" t="s">
        <v>9584</v>
      </c>
      <c r="K37" s="57" t="s">
        <v>9566</v>
      </c>
      <c r="L37" s="57"/>
      <c r="M37" s="60">
        <v>44102</v>
      </c>
      <c r="N37" s="59"/>
      <c r="O37" s="53"/>
      <c r="P37" s="68"/>
      <c r="Q37" s="61">
        <v>44106</v>
      </c>
    </row>
    <row r="38" spans="2:17" s="62" customFormat="1" ht="15" customHeight="1">
      <c r="B38" s="57"/>
      <c r="C38" s="65" t="s">
        <v>35</v>
      </c>
      <c r="D38" s="65" t="s">
        <v>35</v>
      </c>
      <c r="E38" s="59" t="s">
        <v>9585</v>
      </c>
      <c r="F38" s="59">
        <v>1</v>
      </c>
      <c r="G38" s="59">
        <v>13330</v>
      </c>
      <c r="H38" s="59">
        <v>13330</v>
      </c>
      <c r="I38" s="53"/>
      <c r="J38" s="59" t="s">
        <v>9586</v>
      </c>
      <c r="K38" s="57" t="s">
        <v>9566</v>
      </c>
      <c r="L38" s="57"/>
      <c r="M38" s="60">
        <v>44102</v>
      </c>
      <c r="N38" s="59"/>
      <c r="O38" s="53"/>
      <c r="P38" s="68"/>
      <c r="Q38" s="61">
        <v>44106</v>
      </c>
    </row>
    <row r="39" spans="2:17" s="62" customFormat="1" ht="15" customHeight="1">
      <c r="B39" s="57"/>
      <c r="C39" s="65" t="s">
        <v>35</v>
      </c>
      <c r="D39" s="65" t="s">
        <v>35</v>
      </c>
      <c r="E39" s="59" t="s">
        <v>9587</v>
      </c>
      <c r="F39" s="59">
        <v>2</v>
      </c>
      <c r="G39" s="59">
        <v>6200</v>
      </c>
      <c r="H39" s="59">
        <v>12400</v>
      </c>
      <c r="I39" s="53"/>
      <c r="J39" s="59" t="s">
        <v>9588</v>
      </c>
      <c r="K39" s="57" t="s">
        <v>9566</v>
      </c>
      <c r="L39" s="57"/>
      <c r="M39" s="60">
        <v>44102</v>
      </c>
      <c r="N39" s="59"/>
      <c r="O39" s="53"/>
      <c r="P39" s="68"/>
      <c r="Q39" s="61">
        <v>44106</v>
      </c>
    </row>
    <row r="40" spans="2:17" s="62" customFormat="1" ht="15" customHeight="1">
      <c r="B40" s="57"/>
      <c r="C40" s="65" t="s">
        <v>35</v>
      </c>
      <c r="D40" s="65" t="s">
        <v>35</v>
      </c>
      <c r="E40" s="59" t="s">
        <v>4793</v>
      </c>
      <c r="F40" s="59">
        <v>2</v>
      </c>
      <c r="G40" s="59">
        <v>2830</v>
      </c>
      <c r="H40" s="59">
        <v>5660</v>
      </c>
      <c r="I40" s="53"/>
      <c r="J40" s="59" t="s">
        <v>6223</v>
      </c>
      <c r="K40" s="57" t="s">
        <v>9566</v>
      </c>
      <c r="L40" s="57"/>
      <c r="M40" s="60">
        <v>44102</v>
      </c>
      <c r="N40" s="59"/>
      <c r="O40" s="53"/>
      <c r="P40" s="68"/>
      <c r="Q40" s="61">
        <v>44106</v>
      </c>
    </row>
    <row r="41" spans="2:17" s="62" customFormat="1" ht="15" customHeight="1">
      <c r="B41" s="57"/>
      <c r="C41" s="65" t="s">
        <v>35</v>
      </c>
      <c r="D41" s="65" t="s">
        <v>35</v>
      </c>
      <c r="E41" s="59" t="s">
        <v>9589</v>
      </c>
      <c r="F41" s="59">
        <v>2</v>
      </c>
      <c r="G41" s="59">
        <v>5957</v>
      </c>
      <c r="H41" s="59">
        <v>11914</v>
      </c>
      <c r="I41" s="53"/>
      <c r="J41" s="59" t="s">
        <v>9590</v>
      </c>
      <c r="K41" s="57" t="s">
        <v>9566</v>
      </c>
      <c r="L41" s="57"/>
      <c r="M41" s="60">
        <v>44102</v>
      </c>
      <c r="N41" s="59"/>
      <c r="O41" s="53"/>
      <c r="P41" s="68"/>
      <c r="Q41" s="61">
        <v>44106</v>
      </c>
    </row>
    <row r="42" spans="2:17" s="62" customFormat="1" ht="15" customHeight="1">
      <c r="B42" s="57"/>
      <c r="C42" s="65" t="s">
        <v>35</v>
      </c>
      <c r="D42" s="65" t="s">
        <v>35</v>
      </c>
      <c r="E42" s="59" t="s">
        <v>9591</v>
      </c>
      <c r="F42" s="59">
        <v>2</v>
      </c>
      <c r="G42" s="59">
        <v>32640</v>
      </c>
      <c r="H42" s="59">
        <v>65280</v>
      </c>
      <c r="I42" s="53"/>
      <c r="J42" s="59" t="s">
        <v>2732</v>
      </c>
      <c r="K42" s="57" t="s">
        <v>9566</v>
      </c>
      <c r="L42" s="57"/>
      <c r="M42" s="60">
        <v>44102</v>
      </c>
      <c r="N42" s="59"/>
      <c r="O42" s="53"/>
      <c r="P42" s="68"/>
      <c r="Q42" s="61">
        <v>44106</v>
      </c>
    </row>
    <row r="43" spans="2:17" s="62" customFormat="1" ht="15" customHeight="1">
      <c r="B43" s="57"/>
      <c r="C43" s="65" t="s">
        <v>35</v>
      </c>
      <c r="D43" s="65" t="s">
        <v>35</v>
      </c>
      <c r="E43" s="59" t="s">
        <v>9592</v>
      </c>
      <c r="F43" s="59">
        <v>8</v>
      </c>
      <c r="G43" s="59">
        <v>1062</v>
      </c>
      <c r="H43" s="59">
        <v>8496</v>
      </c>
      <c r="I43" s="53"/>
      <c r="J43" s="59" t="s">
        <v>393</v>
      </c>
      <c r="K43" s="57" t="s">
        <v>9566</v>
      </c>
      <c r="L43" s="57"/>
      <c r="M43" s="60">
        <v>44102</v>
      </c>
      <c r="N43" s="59"/>
      <c r="O43" s="53"/>
      <c r="P43" s="68"/>
      <c r="Q43" s="61">
        <v>44106</v>
      </c>
    </row>
    <row r="44" spans="2:17" s="62" customFormat="1" ht="15" customHeight="1">
      <c r="B44" s="57"/>
      <c r="C44" s="65" t="s">
        <v>35</v>
      </c>
      <c r="D44" s="65" t="s">
        <v>35</v>
      </c>
      <c r="E44" s="59" t="s">
        <v>9593</v>
      </c>
      <c r="F44" s="59">
        <v>4</v>
      </c>
      <c r="G44" s="59">
        <v>66</v>
      </c>
      <c r="H44" s="59">
        <v>264</v>
      </c>
      <c r="I44" s="53"/>
      <c r="J44" s="59" t="s">
        <v>438</v>
      </c>
      <c r="K44" s="57" t="s">
        <v>9566</v>
      </c>
      <c r="L44" s="57"/>
      <c r="M44" s="60">
        <v>44102</v>
      </c>
      <c r="N44" s="59"/>
      <c r="O44" s="53"/>
      <c r="P44" s="68"/>
      <c r="Q44" s="61">
        <v>44106</v>
      </c>
    </row>
    <row r="45" spans="2:17" s="62" customFormat="1" ht="15" customHeight="1">
      <c r="B45" s="57"/>
      <c r="C45" s="65" t="s">
        <v>35</v>
      </c>
      <c r="D45" s="65" t="s">
        <v>35</v>
      </c>
      <c r="E45" s="59" t="s">
        <v>9594</v>
      </c>
      <c r="F45" s="59">
        <v>2</v>
      </c>
      <c r="G45" s="59">
        <v>1824</v>
      </c>
      <c r="H45" s="59">
        <v>3648</v>
      </c>
      <c r="I45" s="53"/>
      <c r="J45" s="59" t="s">
        <v>9595</v>
      </c>
      <c r="K45" s="57" t="s">
        <v>9566</v>
      </c>
      <c r="L45" s="57"/>
      <c r="M45" s="60">
        <v>44102</v>
      </c>
      <c r="N45" s="59"/>
      <c r="O45" s="53"/>
      <c r="P45" s="68"/>
      <c r="Q45" s="61">
        <v>44106</v>
      </c>
    </row>
    <row r="46" spans="2:17" s="62" customFormat="1" ht="15" customHeight="1">
      <c r="B46" s="57"/>
      <c r="C46" s="65" t="s">
        <v>35</v>
      </c>
      <c r="D46" s="65" t="s">
        <v>35</v>
      </c>
      <c r="E46" s="59" t="s">
        <v>1699</v>
      </c>
      <c r="F46" s="59">
        <v>2</v>
      </c>
      <c r="G46" s="59">
        <v>2814</v>
      </c>
      <c r="H46" s="2553">
        <f>G46*F46</f>
        <v>5628</v>
      </c>
      <c r="I46" s="53"/>
      <c r="J46" s="59" t="s">
        <v>6203</v>
      </c>
      <c r="K46" s="57" t="s">
        <v>9566</v>
      </c>
      <c r="L46" s="57"/>
      <c r="M46" s="60">
        <v>44102</v>
      </c>
      <c r="N46" s="59"/>
      <c r="O46" s="53"/>
      <c r="P46" s="68"/>
      <c r="Q46" s="61">
        <v>44111</v>
      </c>
    </row>
    <row r="47" spans="2:17" s="62" customFormat="1" ht="15" customHeight="1">
      <c r="B47" s="57"/>
      <c r="C47" s="65" t="s">
        <v>35</v>
      </c>
      <c r="D47" s="65" t="s">
        <v>35</v>
      </c>
      <c r="E47" s="59" t="s">
        <v>9596</v>
      </c>
      <c r="F47" s="59">
        <v>1</v>
      </c>
      <c r="G47" s="59">
        <v>6989</v>
      </c>
      <c r="H47" s="59">
        <v>6989</v>
      </c>
      <c r="I47" s="53"/>
      <c r="J47" s="59" t="s">
        <v>9597</v>
      </c>
      <c r="K47" s="57" t="s">
        <v>9566</v>
      </c>
      <c r="L47" s="57"/>
      <c r="M47" s="60">
        <v>44102</v>
      </c>
      <c r="N47" s="59"/>
      <c r="O47" s="53"/>
      <c r="P47" s="68"/>
      <c r="Q47" s="61">
        <v>44106</v>
      </c>
    </row>
    <row r="48" spans="2:17" s="62" customFormat="1" ht="15" customHeight="1">
      <c r="B48" s="57"/>
      <c r="C48" s="65" t="s">
        <v>35</v>
      </c>
      <c r="D48" s="65" t="s">
        <v>35</v>
      </c>
      <c r="E48" s="59" t="s">
        <v>9598</v>
      </c>
      <c r="F48" s="59">
        <v>2</v>
      </c>
      <c r="G48" s="59">
        <v>376</v>
      </c>
      <c r="H48" s="59">
        <v>752</v>
      </c>
      <c r="I48" s="53"/>
      <c r="J48" s="59" t="s">
        <v>2311</v>
      </c>
      <c r="K48" s="57" t="s">
        <v>9566</v>
      </c>
      <c r="L48" s="57"/>
      <c r="M48" s="60">
        <v>44102</v>
      </c>
      <c r="N48" s="59"/>
      <c r="O48" s="53"/>
      <c r="P48" s="68"/>
      <c r="Q48" s="61">
        <v>44106</v>
      </c>
    </row>
    <row r="49" spans="2:17" ht="15" customHeight="1">
      <c r="B49" s="21"/>
      <c r="C49" s="166" t="s">
        <v>3307</v>
      </c>
      <c r="D49" s="166" t="s">
        <v>3307</v>
      </c>
      <c r="E49" s="182" t="s">
        <v>9599</v>
      </c>
      <c r="F49" s="182">
        <v>2</v>
      </c>
      <c r="G49" s="182">
        <v>8200</v>
      </c>
      <c r="H49" s="2554">
        <f t="shared" ref="H49:H57" si="0">G49*F49</f>
        <v>16400</v>
      </c>
      <c r="I49" s="2554"/>
      <c r="J49" s="164" t="s">
        <v>9600</v>
      </c>
      <c r="K49" s="2555"/>
      <c r="L49" s="22"/>
      <c r="M49" s="25">
        <v>44110</v>
      </c>
      <c r="N49" s="31"/>
      <c r="O49" s="23"/>
      <c r="P49" s="37"/>
      <c r="Q49" s="26"/>
    </row>
    <row r="50" spans="2:17" ht="15" customHeight="1">
      <c r="B50" s="21"/>
      <c r="C50" s="166" t="s">
        <v>3307</v>
      </c>
      <c r="D50" s="166" t="s">
        <v>3307</v>
      </c>
      <c r="E50" s="182" t="s">
        <v>9601</v>
      </c>
      <c r="F50" s="182">
        <v>2</v>
      </c>
      <c r="G50" s="182">
        <v>9300</v>
      </c>
      <c r="H50" s="2554">
        <f>G50*F50</f>
        <v>18600</v>
      </c>
      <c r="I50" s="2554"/>
      <c r="J50" s="183" t="s">
        <v>9602</v>
      </c>
      <c r="K50" s="2555"/>
      <c r="L50" s="22"/>
      <c r="M50" s="25">
        <v>44110</v>
      </c>
      <c r="N50" s="31"/>
      <c r="O50" s="23"/>
      <c r="P50" s="37"/>
      <c r="Q50" s="26"/>
    </row>
    <row r="51" spans="2:17" ht="15" customHeight="1">
      <c r="B51" s="21"/>
      <c r="C51" s="166" t="s">
        <v>3307</v>
      </c>
      <c r="D51" s="166" t="s">
        <v>3307</v>
      </c>
      <c r="E51" s="164" t="s">
        <v>9603</v>
      </c>
      <c r="F51" s="182">
        <v>2</v>
      </c>
      <c r="G51" s="182">
        <v>9100</v>
      </c>
      <c r="H51" s="2554">
        <f t="shared" si="0"/>
        <v>18200</v>
      </c>
      <c r="I51" s="2554"/>
      <c r="J51" s="164" t="s">
        <v>1132</v>
      </c>
      <c r="K51" s="2555"/>
      <c r="L51" s="22"/>
      <c r="M51" s="25">
        <v>44110</v>
      </c>
      <c r="N51" s="31"/>
      <c r="O51" s="23"/>
      <c r="P51" s="37"/>
      <c r="Q51" s="26"/>
    </row>
    <row r="52" spans="2:17" ht="15" customHeight="1">
      <c r="B52" s="21"/>
      <c r="C52" s="166" t="s">
        <v>3307</v>
      </c>
      <c r="D52" s="166" t="s">
        <v>3307</v>
      </c>
      <c r="E52" s="164" t="s">
        <v>9604</v>
      </c>
      <c r="F52" s="182">
        <v>2</v>
      </c>
      <c r="G52" s="182">
        <v>16500</v>
      </c>
      <c r="H52" s="2554">
        <f t="shared" si="0"/>
        <v>33000</v>
      </c>
      <c r="I52" s="2554"/>
      <c r="J52" s="164" t="s">
        <v>9605</v>
      </c>
      <c r="K52" s="2555"/>
      <c r="L52" s="22"/>
      <c r="M52" s="25">
        <v>44110</v>
      </c>
      <c r="N52" s="31"/>
      <c r="O52" s="23"/>
      <c r="P52" s="37"/>
      <c r="Q52" s="26"/>
    </row>
    <row r="53" spans="2:17" ht="15" customHeight="1">
      <c r="B53" s="21"/>
      <c r="C53" s="166" t="s">
        <v>3307</v>
      </c>
      <c r="D53" s="166" t="s">
        <v>3307</v>
      </c>
      <c r="E53" s="164" t="s">
        <v>9606</v>
      </c>
      <c r="F53" s="182">
        <v>2</v>
      </c>
      <c r="G53" s="182">
        <v>6200</v>
      </c>
      <c r="H53" s="2554">
        <f t="shared" si="0"/>
        <v>12400</v>
      </c>
      <c r="I53" s="2554"/>
      <c r="J53" s="164" t="s">
        <v>9607</v>
      </c>
      <c r="K53" s="2555"/>
      <c r="L53" s="22"/>
      <c r="M53" s="25">
        <v>44110</v>
      </c>
      <c r="N53" s="31"/>
      <c r="O53" s="23"/>
      <c r="P53" s="37"/>
      <c r="Q53" s="26"/>
    </row>
    <row r="54" spans="2:17" ht="15" customHeight="1">
      <c r="B54" s="21"/>
      <c r="C54" s="166" t="s">
        <v>3307</v>
      </c>
      <c r="D54" s="166" t="s">
        <v>3307</v>
      </c>
      <c r="E54" s="182" t="s">
        <v>9608</v>
      </c>
      <c r="F54" s="182">
        <v>2</v>
      </c>
      <c r="G54" s="182">
        <v>5900</v>
      </c>
      <c r="H54" s="2554">
        <f t="shared" si="0"/>
        <v>11800</v>
      </c>
      <c r="I54" s="2554"/>
      <c r="J54" s="183" t="s">
        <v>9609</v>
      </c>
      <c r="K54" s="2555"/>
      <c r="L54" s="22"/>
      <c r="M54" s="25">
        <v>44110</v>
      </c>
      <c r="N54" s="31"/>
      <c r="O54" s="23"/>
      <c r="P54" s="37"/>
      <c r="Q54" s="26"/>
    </row>
    <row r="55" spans="2:17" ht="15" customHeight="1">
      <c r="B55" s="21"/>
      <c r="C55" s="166" t="s">
        <v>3307</v>
      </c>
      <c r="D55" s="166" t="s">
        <v>3307</v>
      </c>
      <c r="E55" s="182" t="s">
        <v>9610</v>
      </c>
      <c r="F55" s="182">
        <v>2</v>
      </c>
      <c r="G55" s="182">
        <v>3000</v>
      </c>
      <c r="H55" s="2554">
        <f t="shared" si="0"/>
        <v>6000</v>
      </c>
      <c r="I55" s="2554"/>
      <c r="J55" s="183" t="s">
        <v>9611</v>
      </c>
      <c r="K55" s="2555"/>
      <c r="L55" s="22"/>
      <c r="M55" s="25">
        <v>44110</v>
      </c>
      <c r="N55" s="31"/>
      <c r="O55" s="23"/>
      <c r="P55" s="37"/>
      <c r="Q55" s="26"/>
    </row>
    <row r="56" spans="2:17" ht="15" customHeight="1">
      <c r="B56" s="21"/>
      <c r="C56" s="166" t="s">
        <v>3307</v>
      </c>
      <c r="D56" s="166" t="s">
        <v>3307</v>
      </c>
      <c r="E56" s="182" t="s">
        <v>9612</v>
      </c>
      <c r="F56" s="182">
        <v>2</v>
      </c>
      <c r="G56" s="182">
        <v>4300</v>
      </c>
      <c r="H56" s="2554">
        <f t="shared" si="0"/>
        <v>8600</v>
      </c>
      <c r="I56" s="2554"/>
      <c r="J56" s="183" t="s">
        <v>9613</v>
      </c>
      <c r="K56" s="2555"/>
      <c r="L56" s="22"/>
      <c r="M56" s="25">
        <v>44110</v>
      </c>
      <c r="N56" s="31"/>
      <c r="O56" s="23"/>
      <c r="P56" s="37"/>
      <c r="Q56" s="26"/>
    </row>
    <row r="57" spans="2:17" ht="15" customHeight="1">
      <c r="B57" s="22"/>
      <c r="C57" s="166" t="s">
        <v>3307</v>
      </c>
      <c r="D57" s="166" t="s">
        <v>3307</v>
      </c>
      <c r="E57" s="1542" t="s">
        <v>9614</v>
      </c>
      <c r="F57" s="182">
        <v>1</v>
      </c>
      <c r="G57" s="31">
        <v>8700</v>
      </c>
      <c r="H57" s="31">
        <f t="shared" si="0"/>
        <v>8700</v>
      </c>
      <c r="I57" s="23"/>
      <c r="J57" s="31" t="s">
        <v>9615</v>
      </c>
      <c r="K57" s="2555"/>
      <c r="L57" s="22"/>
      <c r="M57" s="25">
        <v>44110</v>
      </c>
      <c r="N57" s="31"/>
      <c r="O57" s="23"/>
      <c r="P57" s="37"/>
      <c r="Q57" s="26"/>
    </row>
    <row r="58" spans="2:17" ht="15" customHeight="1">
      <c r="B58" s="22"/>
      <c r="C58" s="166"/>
      <c r="D58" s="166"/>
      <c r="E58" s="1542"/>
      <c r="F58" s="182"/>
      <c r="G58" s="31"/>
      <c r="H58" s="31"/>
      <c r="I58" s="23"/>
      <c r="J58" s="31"/>
      <c r="K58" s="2555"/>
      <c r="L58" s="22"/>
      <c r="M58" s="25"/>
      <c r="N58" s="31"/>
      <c r="O58" s="23"/>
      <c r="P58" s="37"/>
      <c r="Q58" s="26"/>
    </row>
    <row r="59" spans="2:17" ht="15" customHeight="1">
      <c r="B59" s="22"/>
      <c r="C59" s="21" t="s">
        <v>292</v>
      </c>
      <c r="D59" s="21" t="s">
        <v>144</v>
      </c>
      <c r="E59" s="31" t="s">
        <v>9616</v>
      </c>
      <c r="F59" s="23">
        <v>2</v>
      </c>
      <c r="G59" s="31">
        <v>5050</v>
      </c>
      <c r="H59" s="31">
        <f>F59*G59</f>
        <v>10100</v>
      </c>
      <c r="I59" s="23"/>
      <c r="J59" s="31" t="s">
        <v>6043</v>
      </c>
      <c r="K59" s="90"/>
      <c r="L59" s="22"/>
      <c r="M59" s="25">
        <v>44104</v>
      </c>
      <c r="N59" s="31"/>
      <c r="O59" s="1256">
        <v>44120</v>
      </c>
      <c r="P59" s="37">
        <v>44119</v>
      </c>
      <c r="Q59" s="26">
        <v>44119</v>
      </c>
    </row>
    <row r="60" spans="2:17" ht="15" customHeight="1">
      <c r="B60" s="22"/>
      <c r="C60" s="166"/>
      <c r="D60" s="166"/>
      <c r="E60" s="1542"/>
      <c r="F60" s="182"/>
      <c r="G60" s="31"/>
      <c r="H60" s="31"/>
      <c r="I60" s="23"/>
      <c r="J60" s="31"/>
      <c r="K60" s="2555"/>
      <c r="L60" s="22"/>
      <c r="M60" s="25"/>
      <c r="N60" s="31"/>
      <c r="O60" s="23"/>
      <c r="P60" s="37"/>
      <c r="Q60" s="26"/>
    </row>
    <row r="61" spans="2:17" s="62" customFormat="1" ht="15" customHeight="1">
      <c r="B61" s="57"/>
      <c r="C61" s="65" t="s">
        <v>35</v>
      </c>
      <c r="D61" s="65" t="s">
        <v>35</v>
      </c>
      <c r="E61" s="59" t="s">
        <v>1225</v>
      </c>
      <c r="F61" s="59">
        <v>2</v>
      </c>
      <c r="G61" s="59">
        <v>7800</v>
      </c>
      <c r="H61" s="59">
        <v>15600</v>
      </c>
      <c r="I61" s="53"/>
      <c r="J61" s="59" t="s">
        <v>9617</v>
      </c>
      <c r="K61" s="57" t="s">
        <v>6051</v>
      </c>
      <c r="L61" s="57"/>
      <c r="M61" s="60">
        <v>44140</v>
      </c>
      <c r="N61" s="59"/>
      <c r="O61" s="53"/>
      <c r="P61" s="68"/>
      <c r="Q61" s="61">
        <v>44141</v>
      </c>
    </row>
    <row r="62" spans="2:17" s="62" customFormat="1" ht="15" customHeight="1">
      <c r="B62" s="57"/>
      <c r="C62" s="65" t="s">
        <v>35</v>
      </c>
      <c r="D62" s="65" t="s">
        <v>35</v>
      </c>
      <c r="E62" s="59" t="s">
        <v>9618</v>
      </c>
      <c r="F62" s="59">
        <v>2</v>
      </c>
      <c r="G62" s="59">
        <v>797</v>
      </c>
      <c r="H62" s="59">
        <v>1594</v>
      </c>
      <c r="I62" s="53"/>
      <c r="J62" s="59" t="s">
        <v>6241</v>
      </c>
      <c r="K62" s="57" t="s">
        <v>6051</v>
      </c>
      <c r="L62" s="57"/>
      <c r="M62" s="60">
        <v>44140</v>
      </c>
      <c r="N62" s="59"/>
      <c r="O62" s="53"/>
      <c r="P62" s="68"/>
      <c r="Q62" s="61">
        <v>44141</v>
      </c>
    </row>
    <row r="63" spans="2:17" s="62" customFormat="1" ht="15" customHeight="1">
      <c r="B63" s="57"/>
      <c r="C63" s="65" t="s">
        <v>35</v>
      </c>
      <c r="D63" s="65" t="s">
        <v>35</v>
      </c>
      <c r="E63" s="59" t="s">
        <v>9619</v>
      </c>
      <c r="F63" s="59">
        <v>2</v>
      </c>
      <c r="G63" s="59">
        <v>1780</v>
      </c>
      <c r="H63" s="59">
        <v>3560</v>
      </c>
      <c r="I63" s="53"/>
      <c r="J63" s="59" t="s">
        <v>457</v>
      </c>
      <c r="K63" s="57" t="s">
        <v>6051</v>
      </c>
      <c r="L63" s="57"/>
      <c r="M63" s="60">
        <v>44140</v>
      </c>
      <c r="N63" s="59"/>
      <c r="O63" s="53"/>
      <c r="P63" s="68"/>
      <c r="Q63" s="61">
        <v>44146</v>
      </c>
    </row>
    <row r="64" spans="2:17" ht="15" customHeight="1">
      <c r="B64" s="22"/>
      <c r="C64" s="31"/>
      <c r="D64" s="22"/>
      <c r="E64" s="31"/>
      <c r="F64" s="23"/>
      <c r="G64" s="31"/>
      <c r="H64" s="31"/>
      <c r="I64" s="23"/>
      <c r="J64" s="31"/>
      <c r="K64" s="22"/>
      <c r="L64" s="22"/>
      <c r="M64" s="25"/>
      <c r="N64" s="31"/>
      <c r="O64" s="23"/>
      <c r="P64" s="37"/>
      <c r="Q64" s="26"/>
    </row>
    <row r="65" spans="2:17" ht="15" customHeight="1">
      <c r="B65" s="21">
        <v>4</v>
      </c>
      <c r="C65" s="21" t="s">
        <v>9620</v>
      </c>
      <c r="D65" s="21" t="s">
        <v>9620</v>
      </c>
      <c r="E65" s="31" t="s">
        <v>9621</v>
      </c>
      <c r="F65" s="23">
        <v>1</v>
      </c>
      <c r="G65" s="266">
        <v>30000</v>
      </c>
      <c r="H65" s="38">
        <f>G65*F65</f>
        <v>30000</v>
      </c>
      <c r="I65" s="167"/>
      <c r="J65" s="30"/>
      <c r="K65" s="90"/>
      <c r="L65" s="22"/>
      <c r="M65" s="25">
        <v>44159</v>
      </c>
      <c r="N65" s="31"/>
      <c r="O65" s="23"/>
      <c r="P65" s="37">
        <v>44175</v>
      </c>
      <c r="Q65" s="26"/>
    </row>
    <row r="66" spans="2:17" ht="15" customHeight="1">
      <c r="B66" s="22"/>
      <c r="C66" s="21" t="s">
        <v>9620</v>
      </c>
      <c r="D66" s="21" t="s">
        <v>9620</v>
      </c>
      <c r="E66" s="1542" t="s">
        <v>447</v>
      </c>
      <c r="F66" s="182">
        <v>1</v>
      </c>
      <c r="G66" s="31">
        <v>1300</v>
      </c>
      <c r="H66" s="31">
        <f>G66*F66</f>
        <v>1300</v>
      </c>
      <c r="I66" s="23"/>
      <c r="J66" s="31"/>
      <c r="K66" s="2555"/>
      <c r="L66" s="22"/>
      <c r="M66" s="25">
        <v>44159</v>
      </c>
      <c r="N66" s="31"/>
      <c r="O66" s="23"/>
      <c r="P66" s="37"/>
      <c r="Q66" s="26"/>
    </row>
    <row r="67" spans="2:17" ht="15" customHeight="1">
      <c r="B67" s="22"/>
      <c r="C67" s="166"/>
      <c r="D67" s="166"/>
      <c r="E67" s="1542"/>
      <c r="F67" s="182"/>
      <c r="G67" s="31"/>
      <c r="H67" s="31"/>
      <c r="I67" s="23"/>
      <c r="J67" s="31"/>
      <c r="K67" s="2555"/>
      <c r="L67" s="22"/>
      <c r="M67" s="25"/>
      <c r="N67" s="31"/>
      <c r="O67" s="23"/>
      <c r="P67" s="37"/>
      <c r="Q67" s="26"/>
    </row>
    <row r="68" spans="2:17" ht="15" customHeight="1">
      <c r="B68" s="22"/>
      <c r="C68" s="166"/>
      <c r="D68" s="166"/>
      <c r="E68" s="1542"/>
      <c r="F68" s="182"/>
      <c r="G68" s="31"/>
      <c r="H68" s="31"/>
      <c r="I68" s="23"/>
      <c r="J68" s="31"/>
      <c r="K68" s="2555"/>
      <c r="L68" s="22"/>
      <c r="M68" s="25"/>
      <c r="N68" s="31"/>
      <c r="O68" s="23"/>
      <c r="P68" s="37"/>
      <c r="Q68" s="26"/>
    </row>
    <row r="69" spans="2:17" ht="15" customHeight="1">
      <c r="B69" s="22"/>
      <c r="C69" s="166"/>
      <c r="D69" s="166"/>
      <c r="E69" s="1542"/>
      <c r="F69" s="182"/>
      <c r="G69" s="31"/>
      <c r="H69" s="31"/>
      <c r="I69" s="23"/>
      <c r="J69" s="31"/>
      <c r="K69" s="2555"/>
      <c r="L69" s="22"/>
      <c r="M69" s="25"/>
      <c r="N69" s="31"/>
      <c r="O69" s="23"/>
      <c r="P69" s="37"/>
      <c r="Q69" s="26"/>
    </row>
    <row r="70" spans="2:17" ht="15" customHeight="1">
      <c r="B70" s="22"/>
      <c r="C70" s="31"/>
      <c r="D70" s="22"/>
      <c r="E70" s="31"/>
      <c r="F70" s="23"/>
      <c r="G70" s="31"/>
      <c r="H70" s="31"/>
      <c r="I70" s="23"/>
      <c r="J70" s="31"/>
      <c r="K70" s="22"/>
      <c r="L70" s="22"/>
      <c r="M70" s="25"/>
      <c r="N70" s="31"/>
      <c r="O70" s="23"/>
      <c r="P70" s="37"/>
      <c r="Q70" s="26"/>
    </row>
    <row r="71" spans="2:17" ht="15" customHeight="1"/>
    <row r="72" spans="2:17" ht="15" customHeight="1"/>
    <row r="73" spans="2:17" ht="15" customHeight="1"/>
    <row r="74" spans="2:17" ht="15" customHeight="1"/>
    <row r="75" spans="2:17" ht="15" customHeight="1"/>
    <row r="76" spans="2:17" ht="15" customHeight="1"/>
    <row r="77" spans="2:17" ht="15" customHeight="1"/>
    <row r="78" spans="2:17" ht="15" customHeight="1"/>
  </sheetData>
  <autoFilter ref="B9:O9" xr:uid="{7897016C-909E-4959-979D-72A91C552F86}"/>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68157-C508-44AC-B62D-E7E5E0D2F880}">
  <dimension ref="B2:H19"/>
  <sheetViews>
    <sheetView workbookViewId="0">
      <selection activeCell="E9" sqref="E9"/>
    </sheetView>
  </sheetViews>
  <sheetFormatPr defaultRowHeight="18.75"/>
  <cols>
    <col min="1" max="1" width="9" style="8"/>
    <col min="2" max="2" width="10.125" style="8" bestFit="1" customWidth="1"/>
    <col min="3" max="3" width="30.625" style="8" bestFit="1" customWidth="1"/>
    <col min="4" max="4" width="5.5" style="9" bestFit="1" customWidth="1"/>
    <col min="5" max="5" width="44.75" style="8" customWidth="1"/>
    <col min="6" max="6" width="32.25" style="8" bestFit="1" customWidth="1"/>
    <col min="7" max="7" width="30.125" style="9" customWidth="1"/>
    <col min="8" max="8" width="26.75" style="8" customWidth="1"/>
    <col min="9" max="257" width="9" style="8"/>
    <col min="258" max="258" width="10.125" style="8" bestFit="1" customWidth="1"/>
    <col min="259" max="259" width="30.625" style="8" bestFit="1" customWidth="1"/>
    <col min="260" max="260" width="5.5" style="8" bestFit="1" customWidth="1"/>
    <col min="261" max="261" width="44.75" style="8" customWidth="1"/>
    <col min="262" max="262" width="32.25" style="8" bestFit="1" customWidth="1"/>
    <col min="263" max="263" width="30.125" style="8" customWidth="1"/>
    <col min="264" max="264" width="26.75" style="8" customWidth="1"/>
    <col min="265" max="513" width="9" style="8"/>
    <col min="514" max="514" width="10.125" style="8" bestFit="1" customWidth="1"/>
    <col min="515" max="515" width="30.625" style="8" bestFit="1" customWidth="1"/>
    <col min="516" max="516" width="5.5" style="8" bestFit="1" customWidth="1"/>
    <col min="517" max="517" width="44.75" style="8" customWidth="1"/>
    <col min="518" max="518" width="32.25" style="8" bestFit="1" customWidth="1"/>
    <col min="519" max="519" width="30.125" style="8" customWidth="1"/>
    <col min="520" max="520" width="26.75" style="8" customWidth="1"/>
    <col min="521" max="769" width="9" style="8"/>
    <col min="770" max="770" width="10.125" style="8" bestFit="1" customWidth="1"/>
    <col min="771" max="771" width="30.625" style="8" bestFit="1" customWidth="1"/>
    <col min="772" max="772" width="5.5" style="8" bestFit="1" customWidth="1"/>
    <col min="773" max="773" width="44.75" style="8" customWidth="1"/>
    <col min="774" max="774" width="32.25" style="8" bestFit="1" customWidth="1"/>
    <col min="775" max="775" width="30.125" style="8" customWidth="1"/>
    <col min="776" max="776" width="26.75" style="8" customWidth="1"/>
    <col min="777" max="1025" width="9" style="8"/>
    <col min="1026" max="1026" width="10.125" style="8" bestFit="1" customWidth="1"/>
    <col min="1027" max="1027" width="30.625" style="8" bestFit="1" customWidth="1"/>
    <col min="1028" max="1028" width="5.5" style="8" bestFit="1" customWidth="1"/>
    <col min="1029" max="1029" width="44.75" style="8" customWidth="1"/>
    <col min="1030" max="1030" width="32.25" style="8" bestFit="1" customWidth="1"/>
    <col min="1031" max="1031" width="30.125" style="8" customWidth="1"/>
    <col min="1032" max="1032" width="26.75" style="8" customWidth="1"/>
    <col min="1033" max="1281" width="9" style="8"/>
    <col min="1282" max="1282" width="10.125" style="8" bestFit="1" customWidth="1"/>
    <col min="1283" max="1283" width="30.625" style="8" bestFit="1" customWidth="1"/>
    <col min="1284" max="1284" width="5.5" style="8" bestFit="1" customWidth="1"/>
    <col min="1285" max="1285" width="44.75" style="8" customWidth="1"/>
    <col min="1286" max="1286" width="32.25" style="8" bestFit="1" customWidth="1"/>
    <col min="1287" max="1287" width="30.125" style="8" customWidth="1"/>
    <col min="1288" max="1288" width="26.75" style="8" customWidth="1"/>
    <col min="1289" max="1537" width="9" style="8"/>
    <col min="1538" max="1538" width="10.125" style="8" bestFit="1" customWidth="1"/>
    <col min="1539" max="1539" width="30.625" style="8" bestFit="1" customWidth="1"/>
    <col min="1540" max="1540" width="5.5" style="8" bestFit="1" customWidth="1"/>
    <col min="1541" max="1541" width="44.75" style="8" customWidth="1"/>
    <col min="1542" max="1542" width="32.25" style="8" bestFit="1" customWidth="1"/>
    <col min="1543" max="1543" width="30.125" style="8" customWidth="1"/>
    <col min="1544" max="1544" width="26.75" style="8" customWidth="1"/>
    <col min="1545" max="1793" width="9" style="8"/>
    <col min="1794" max="1794" width="10.125" style="8" bestFit="1" customWidth="1"/>
    <col min="1795" max="1795" width="30.625" style="8" bestFit="1" customWidth="1"/>
    <col min="1796" max="1796" width="5.5" style="8" bestFit="1" customWidth="1"/>
    <col min="1797" max="1797" width="44.75" style="8" customWidth="1"/>
    <col min="1798" max="1798" width="32.25" style="8" bestFit="1" customWidth="1"/>
    <col min="1799" max="1799" width="30.125" style="8" customWidth="1"/>
    <col min="1800" max="1800" width="26.75" style="8" customWidth="1"/>
    <col min="1801" max="2049" width="9" style="8"/>
    <col min="2050" max="2050" width="10.125" style="8" bestFit="1" customWidth="1"/>
    <col min="2051" max="2051" width="30.625" style="8" bestFit="1" customWidth="1"/>
    <col min="2052" max="2052" width="5.5" style="8" bestFit="1" customWidth="1"/>
    <col min="2053" max="2053" width="44.75" style="8" customWidth="1"/>
    <col min="2054" max="2054" width="32.25" style="8" bestFit="1" customWidth="1"/>
    <col min="2055" max="2055" width="30.125" style="8" customWidth="1"/>
    <col min="2056" max="2056" width="26.75" style="8" customWidth="1"/>
    <col min="2057" max="2305" width="9" style="8"/>
    <col min="2306" max="2306" width="10.125" style="8" bestFit="1" customWidth="1"/>
    <col min="2307" max="2307" width="30.625" style="8" bestFit="1" customWidth="1"/>
    <col min="2308" max="2308" width="5.5" style="8" bestFit="1" customWidth="1"/>
    <col min="2309" max="2309" width="44.75" style="8" customWidth="1"/>
    <col min="2310" max="2310" width="32.25" style="8" bestFit="1" customWidth="1"/>
    <col min="2311" max="2311" width="30.125" style="8" customWidth="1"/>
    <col min="2312" max="2312" width="26.75" style="8" customWidth="1"/>
    <col min="2313" max="2561" width="9" style="8"/>
    <col min="2562" max="2562" width="10.125" style="8" bestFit="1" customWidth="1"/>
    <col min="2563" max="2563" width="30.625" style="8" bestFit="1" customWidth="1"/>
    <col min="2564" max="2564" width="5.5" style="8" bestFit="1" customWidth="1"/>
    <col min="2565" max="2565" width="44.75" style="8" customWidth="1"/>
    <col min="2566" max="2566" width="32.25" style="8" bestFit="1" customWidth="1"/>
    <col min="2567" max="2567" width="30.125" style="8" customWidth="1"/>
    <col min="2568" max="2568" width="26.75" style="8" customWidth="1"/>
    <col min="2569" max="2817" width="9" style="8"/>
    <col min="2818" max="2818" width="10.125" style="8" bestFit="1" customWidth="1"/>
    <col min="2819" max="2819" width="30.625" style="8" bestFit="1" customWidth="1"/>
    <col min="2820" max="2820" width="5.5" style="8" bestFit="1" customWidth="1"/>
    <col min="2821" max="2821" width="44.75" style="8" customWidth="1"/>
    <col min="2822" max="2822" width="32.25" style="8" bestFit="1" customWidth="1"/>
    <col min="2823" max="2823" width="30.125" style="8" customWidth="1"/>
    <col min="2824" max="2824" width="26.75" style="8" customWidth="1"/>
    <col min="2825" max="3073" width="9" style="8"/>
    <col min="3074" max="3074" width="10.125" style="8" bestFit="1" customWidth="1"/>
    <col min="3075" max="3075" width="30.625" style="8" bestFit="1" customWidth="1"/>
    <col min="3076" max="3076" width="5.5" style="8" bestFit="1" customWidth="1"/>
    <col min="3077" max="3077" width="44.75" style="8" customWidth="1"/>
    <col min="3078" max="3078" width="32.25" style="8" bestFit="1" customWidth="1"/>
    <col min="3079" max="3079" width="30.125" style="8" customWidth="1"/>
    <col min="3080" max="3080" width="26.75" style="8" customWidth="1"/>
    <col min="3081" max="3329" width="9" style="8"/>
    <col min="3330" max="3330" width="10.125" style="8" bestFit="1" customWidth="1"/>
    <col min="3331" max="3331" width="30.625" style="8" bestFit="1" customWidth="1"/>
    <col min="3332" max="3332" width="5.5" style="8" bestFit="1" customWidth="1"/>
    <col min="3333" max="3333" width="44.75" style="8" customWidth="1"/>
    <col min="3334" max="3334" width="32.25" style="8" bestFit="1" customWidth="1"/>
    <col min="3335" max="3335" width="30.125" style="8" customWidth="1"/>
    <col min="3336" max="3336" width="26.75" style="8" customWidth="1"/>
    <col min="3337" max="3585" width="9" style="8"/>
    <col min="3586" max="3586" width="10.125" style="8" bestFit="1" customWidth="1"/>
    <col min="3587" max="3587" width="30.625" style="8" bestFit="1" customWidth="1"/>
    <col min="3588" max="3588" width="5.5" style="8" bestFit="1" customWidth="1"/>
    <col min="3589" max="3589" width="44.75" style="8" customWidth="1"/>
    <col min="3590" max="3590" width="32.25" style="8" bestFit="1" customWidth="1"/>
    <col min="3591" max="3591" width="30.125" style="8" customWidth="1"/>
    <col min="3592" max="3592" width="26.75" style="8" customWidth="1"/>
    <col min="3593" max="3841" width="9" style="8"/>
    <col min="3842" max="3842" width="10.125" style="8" bestFit="1" customWidth="1"/>
    <col min="3843" max="3843" width="30.625" style="8" bestFit="1" customWidth="1"/>
    <col min="3844" max="3844" width="5.5" style="8" bestFit="1" customWidth="1"/>
    <col min="3845" max="3845" width="44.75" style="8" customWidth="1"/>
    <col min="3846" max="3846" width="32.25" style="8" bestFit="1" customWidth="1"/>
    <col min="3847" max="3847" width="30.125" style="8" customWidth="1"/>
    <col min="3848" max="3848" width="26.75" style="8" customWidth="1"/>
    <col min="3849" max="4097" width="9" style="8"/>
    <col min="4098" max="4098" width="10.125" style="8" bestFit="1" customWidth="1"/>
    <col min="4099" max="4099" width="30.625" style="8" bestFit="1" customWidth="1"/>
    <col min="4100" max="4100" width="5.5" style="8" bestFit="1" customWidth="1"/>
    <col min="4101" max="4101" width="44.75" style="8" customWidth="1"/>
    <col min="4102" max="4102" width="32.25" style="8" bestFit="1" customWidth="1"/>
    <col min="4103" max="4103" width="30.125" style="8" customWidth="1"/>
    <col min="4104" max="4104" width="26.75" style="8" customWidth="1"/>
    <col min="4105" max="4353" width="9" style="8"/>
    <col min="4354" max="4354" width="10.125" style="8" bestFit="1" customWidth="1"/>
    <col min="4355" max="4355" width="30.625" style="8" bestFit="1" customWidth="1"/>
    <col min="4356" max="4356" width="5.5" style="8" bestFit="1" customWidth="1"/>
    <col min="4357" max="4357" width="44.75" style="8" customWidth="1"/>
    <col min="4358" max="4358" width="32.25" style="8" bestFit="1" customWidth="1"/>
    <col min="4359" max="4359" width="30.125" style="8" customWidth="1"/>
    <col min="4360" max="4360" width="26.75" style="8" customWidth="1"/>
    <col min="4361" max="4609" width="9" style="8"/>
    <col min="4610" max="4610" width="10.125" style="8" bestFit="1" customWidth="1"/>
    <col min="4611" max="4611" width="30.625" style="8" bestFit="1" customWidth="1"/>
    <col min="4612" max="4612" width="5.5" style="8" bestFit="1" customWidth="1"/>
    <col min="4613" max="4613" width="44.75" style="8" customWidth="1"/>
    <col min="4614" max="4614" width="32.25" style="8" bestFit="1" customWidth="1"/>
    <col min="4615" max="4615" width="30.125" style="8" customWidth="1"/>
    <col min="4616" max="4616" width="26.75" style="8" customWidth="1"/>
    <col min="4617" max="4865" width="9" style="8"/>
    <col min="4866" max="4866" width="10.125" style="8" bestFit="1" customWidth="1"/>
    <col min="4867" max="4867" width="30.625" style="8" bestFit="1" customWidth="1"/>
    <col min="4868" max="4868" width="5.5" style="8" bestFit="1" customWidth="1"/>
    <col min="4869" max="4869" width="44.75" style="8" customWidth="1"/>
    <col min="4870" max="4870" width="32.25" style="8" bestFit="1" customWidth="1"/>
    <col min="4871" max="4871" width="30.125" style="8" customWidth="1"/>
    <col min="4872" max="4872" width="26.75" style="8" customWidth="1"/>
    <col min="4873" max="5121" width="9" style="8"/>
    <col min="5122" max="5122" width="10.125" style="8" bestFit="1" customWidth="1"/>
    <col min="5123" max="5123" width="30.625" style="8" bestFit="1" customWidth="1"/>
    <col min="5124" max="5124" width="5.5" style="8" bestFit="1" customWidth="1"/>
    <col min="5125" max="5125" width="44.75" style="8" customWidth="1"/>
    <col min="5126" max="5126" width="32.25" style="8" bestFit="1" customWidth="1"/>
    <col min="5127" max="5127" width="30.125" style="8" customWidth="1"/>
    <col min="5128" max="5128" width="26.75" style="8" customWidth="1"/>
    <col min="5129" max="5377" width="9" style="8"/>
    <col min="5378" max="5378" width="10.125" style="8" bestFit="1" customWidth="1"/>
    <col min="5379" max="5379" width="30.625" style="8" bestFit="1" customWidth="1"/>
    <col min="5380" max="5380" width="5.5" style="8" bestFit="1" customWidth="1"/>
    <col min="5381" max="5381" width="44.75" style="8" customWidth="1"/>
    <col min="5382" max="5382" width="32.25" style="8" bestFit="1" customWidth="1"/>
    <col min="5383" max="5383" width="30.125" style="8" customWidth="1"/>
    <col min="5384" max="5384" width="26.75" style="8" customWidth="1"/>
    <col min="5385" max="5633" width="9" style="8"/>
    <col min="5634" max="5634" width="10.125" style="8" bestFit="1" customWidth="1"/>
    <col min="5635" max="5635" width="30.625" style="8" bestFit="1" customWidth="1"/>
    <col min="5636" max="5636" width="5.5" style="8" bestFit="1" customWidth="1"/>
    <col min="5637" max="5637" width="44.75" style="8" customWidth="1"/>
    <col min="5638" max="5638" width="32.25" style="8" bestFit="1" customWidth="1"/>
    <col min="5639" max="5639" width="30.125" style="8" customWidth="1"/>
    <col min="5640" max="5640" width="26.75" style="8" customWidth="1"/>
    <col min="5641" max="5889" width="9" style="8"/>
    <col min="5890" max="5890" width="10.125" style="8" bestFit="1" customWidth="1"/>
    <col min="5891" max="5891" width="30.625" style="8" bestFit="1" customWidth="1"/>
    <col min="5892" max="5892" width="5.5" style="8" bestFit="1" customWidth="1"/>
    <col min="5893" max="5893" width="44.75" style="8" customWidth="1"/>
    <col min="5894" max="5894" width="32.25" style="8" bestFit="1" customWidth="1"/>
    <col min="5895" max="5895" width="30.125" style="8" customWidth="1"/>
    <col min="5896" max="5896" width="26.75" style="8" customWidth="1"/>
    <col min="5897" max="6145" width="9" style="8"/>
    <col min="6146" max="6146" width="10.125" style="8" bestFit="1" customWidth="1"/>
    <col min="6147" max="6147" width="30.625" style="8" bestFit="1" customWidth="1"/>
    <col min="6148" max="6148" width="5.5" style="8" bestFit="1" customWidth="1"/>
    <col min="6149" max="6149" width="44.75" style="8" customWidth="1"/>
    <col min="6150" max="6150" width="32.25" style="8" bestFit="1" customWidth="1"/>
    <col min="6151" max="6151" width="30.125" style="8" customWidth="1"/>
    <col min="6152" max="6152" width="26.75" style="8" customWidth="1"/>
    <col min="6153" max="6401" width="9" style="8"/>
    <col min="6402" max="6402" width="10.125" style="8" bestFit="1" customWidth="1"/>
    <col min="6403" max="6403" width="30.625" style="8" bestFit="1" customWidth="1"/>
    <col min="6404" max="6404" width="5.5" style="8" bestFit="1" customWidth="1"/>
    <col min="6405" max="6405" width="44.75" style="8" customWidth="1"/>
    <col min="6406" max="6406" width="32.25" style="8" bestFit="1" customWidth="1"/>
    <col min="6407" max="6407" width="30.125" style="8" customWidth="1"/>
    <col min="6408" max="6408" width="26.75" style="8" customWidth="1"/>
    <col min="6409" max="6657" width="9" style="8"/>
    <col min="6658" max="6658" width="10.125" style="8" bestFit="1" customWidth="1"/>
    <col min="6659" max="6659" width="30.625" style="8" bestFit="1" customWidth="1"/>
    <col min="6660" max="6660" width="5.5" style="8" bestFit="1" customWidth="1"/>
    <col min="6661" max="6661" width="44.75" style="8" customWidth="1"/>
    <col min="6662" max="6662" width="32.25" style="8" bestFit="1" customWidth="1"/>
    <col min="6663" max="6663" width="30.125" style="8" customWidth="1"/>
    <col min="6664" max="6664" width="26.75" style="8" customWidth="1"/>
    <col min="6665" max="6913" width="9" style="8"/>
    <col min="6914" max="6914" width="10.125" style="8" bestFit="1" customWidth="1"/>
    <col min="6915" max="6915" width="30.625" style="8" bestFit="1" customWidth="1"/>
    <col min="6916" max="6916" width="5.5" style="8" bestFit="1" customWidth="1"/>
    <col min="6917" max="6917" width="44.75" style="8" customWidth="1"/>
    <col min="6918" max="6918" width="32.25" style="8" bestFit="1" customWidth="1"/>
    <col min="6919" max="6919" width="30.125" style="8" customWidth="1"/>
    <col min="6920" max="6920" width="26.75" style="8" customWidth="1"/>
    <col min="6921" max="7169" width="9" style="8"/>
    <col min="7170" max="7170" width="10.125" style="8" bestFit="1" customWidth="1"/>
    <col min="7171" max="7171" width="30.625" style="8" bestFit="1" customWidth="1"/>
    <col min="7172" max="7172" width="5.5" style="8" bestFit="1" customWidth="1"/>
    <col min="7173" max="7173" width="44.75" style="8" customWidth="1"/>
    <col min="7174" max="7174" width="32.25" style="8" bestFit="1" customWidth="1"/>
    <col min="7175" max="7175" width="30.125" style="8" customWidth="1"/>
    <col min="7176" max="7176" width="26.75" style="8" customWidth="1"/>
    <col min="7177" max="7425" width="9" style="8"/>
    <col min="7426" max="7426" width="10.125" style="8" bestFit="1" customWidth="1"/>
    <col min="7427" max="7427" width="30.625" style="8" bestFit="1" customWidth="1"/>
    <col min="7428" max="7428" width="5.5" style="8" bestFit="1" customWidth="1"/>
    <col min="7429" max="7429" width="44.75" style="8" customWidth="1"/>
    <col min="7430" max="7430" width="32.25" style="8" bestFit="1" customWidth="1"/>
    <col min="7431" max="7431" width="30.125" style="8" customWidth="1"/>
    <col min="7432" max="7432" width="26.75" style="8" customWidth="1"/>
    <col min="7433" max="7681" width="9" style="8"/>
    <col min="7682" max="7682" width="10.125" style="8" bestFit="1" customWidth="1"/>
    <col min="7683" max="7683" width="30.625" style="8" bestFit="1" customWidth="1"/>
    <col min="7684" max="7684" width="5.5" style="8" bestFit="1" customWidth="1"/>
    <col min="7685" max="7685" width="44.75" style="8" customWidth="1"/>
    <col min="7686" max="7686" width="32.25" style="8" bestFit="1" customWidth="1"/>
    <col min="7687" max="7687" width="30.125" style="8" customWidth="1"/>
    <col min="7688" max="7688" width="26.75" style="8" customWidth="1"/>
    <col min="7689" max="7937" width="9" style="8"/>
    <col min="7938" max="7938" width="10.125" style="8" bestFit="1" customWidth="1"/>
    <col min="7939" max="7939" width="30.625" style="8" bestFit="1" customWidth="1"/>
    <col min="7940" max="7940" width="5.5" style="8" bestFit="1" customWidth="1"/>
    <col min="7941" max="7941" width="44.75" style="8" customWidth="1"/>
    <col min="7942" max="7942" width="32.25" style="8" bestFit="1" customWidth="1"/>
    <col min="7943" max="7943" width="30.125" style="8" customWidth="1"/>
    <col min="7944" max="7944" width="26.75" style="8" customWidth="1"/>
    <col min="7945" max="8193" width="9" style="8"/>
    <col min="8194" max="8194" width="10.125" style="8" bestFit="1" customWidth="1"/>
    <col min="8195" max="8195" width="30.625" style="8" bestFit="1" customWidth="1"/>
    <col min="8196" max="8196" width="5.5" style="8" bestFit="1" customWidth="1"/>
    <col min="8197" max="8197" width="44.75" style="8" customWidth="1"/>
    <col min="8198" max="8198" width="32.25" style="8" bestFit="1" customWidth="1"/>
    <col min="8199" max="8199" width="30.125" style="8" customWidth="1"/>
    <col min="8200" max="8200" width="26.75" style="8" customWidth="1"/>
    <col min="8201" max="8449" width="9" style="8"/>
    <col min="8450" max="8450" width="10.125" style="8" bestFit="1" customWidth="1"/>
    <col min="8451" max="8451" width="30.625" style="8" bestFit="1" customWidth="1"/>
    <col min="8452" max="8452" width="5.5" style="8" bestFit="1" customWidth="1"/>
    <col min="8453" max="8453" width="44.75" style="8" customWidth="1"/>
    <col min="8454" max="8454" width="32.25" style="8" bestFit="1" customWidth="1"/>
    <col min="8455" max="8455" width="30.125" style="8" customWidth="1"/>
    <col min="8456" max="8456" width="26.75" style="8" customWidth="1"/>
    <col min="8457" max="8705" width="9" style="8"/>
    <col min="8706" max="8706" width="10.125" style="8" bestFit="1" customWidth="1"/>
    <col min="8707" max="8707" width="30.625" style="8" bestFit="1" customWidth="1"/>
    <col min="8708" max="8708" width="5.5" style="8" bestFit="1" customWidth="1"/>
    <col min="8709" max="8709" width="44.75" style="8" customWidth="1"/>
    <col min="8710" max="8710" width="32.25" style="8" bestFit="1" customWidth="1"/>
    <col min="8711" max="8711" width="30.125" style="8" customWidth="1"/>
    <col min="8712" max="8712" width="26.75" style="8" customWidth="1"/>
    <col min="8713" max="8961" width="9" style="8"/>
    <col min="8962" max="8962" width="10.125" style="8" bestFit="1" customWidth="1"/>
    <col min="8963" max="8963" width="30.625" style="8" bestFit="1" customWidth="1"/>
    <col min="8964" max="8964" width="5.5" style="8" bestFit="1" customWidth="1"/>
    <col min="8965" max="8965" width="44.75" style="8" customWidth="1"/>
    <col min="8966" max="8966" width="32.25" style="8" bestFit="1" customWidth="1"/>
    <col min="8967" max="8967" width="30.125" style="8" customWidth="1"/>
    <col min="8968" max="8968" width="26.75" style="8" customWidth="1"/>
    <col min="8969" max="9217" width="9" style="8"/>
    <col min="9218" max="9218" width="10.125" style="8" bestFit="1" customWidth="1"/>
    <col min="9219" max="9219" width="30.625" style="8" bestFit="1" customWidth="1"/>
    <col min="9220" max="9220" width="5.5" style="8" bestFit="1" customWidth="1"/>
    <col min="9221" max="9221" width="44.75" style="8" customWidth="1"/>
    <col min="9222" max="9222" width="32.25" style="8" bestFit="1" customWidth="1"/>
    <col min="9223" max="9223" width="30.125" style="8" customWidth="1"/>
    <col min="9224" max="9224" width="26.75" style="8" customWidth="1"/>
    <col min="9225" max="9473" width="9" style="8"/>
    <col min="9474" max="9474" width="10.125" style="8" bestFit="1" customWidth="1"/>
    <col min="9475" max="9475" width="30.625" style="8" bestFit="1" customWidth="1"/>
    <col min="9476" max="9476" width="5.5" style="8" bestFit="1" customWidth="1"/>
    <col min="9477" max="9477" width="44.75" style="8" customWidth="1"/>
    <col min="9478" max="9478" width="32.25" style="8" bestFit="1" customWidth="1"/>
    <col min="9479" max="9479" width="30.125" style="8" customWidth="1"/>
    <col min="9480" max="9480" width="26.75" style="8" customWidth="1"/>
    <col min="9481" max="9729" width="9" style="8"/>
    <col min="9730" max="9730" width="10.125" style="8" bestFit="1" customWidth="1"/>
    <col min="9731" max="9731" width="30.625" style="8" bestFit="1" customWidth="1"/>
    <col min="9732" max="9732" width="5.5" style="8" bestFit="1" customWidth="1"/>
    <col min="9733" max="9733" width="44.75" style="8" customWidth="1"/>
    <col min="9734" max="9734" width="32.25" style="8" bestFit="1" customWidth="1"/>
    <col min="9735" max="9735" width="30.125" style="8" customWidth="1"/>
    <col min="9736" max="9736" width="26.75" style="8" customWidth="1"/>
    <col min="9737" max="9985" width="9" style="8"/>
    <col min="9986" max="9986" width="10.125" style="8" bestFit="1" customWidth="1"/>
    <col min="9987" max="9987" width="30.625" style="8" bestFit="1" customWidth="1"/>
    <col min="9988" max="9988" width="5.5" style="8" bestFit="1" customWidth="1"/>
    <col min="9989" max="9989" width="44.75" style="8" customWidth="1"/>
    <col min="9990" max="9990" width="32.25" style="8" bestFit="1" customWidth="1"/>
    <col min="9991" max="9991" width="30.125" style="8" customWidth="1"/>
    <col min="9992" max="9992" width="26.75" style="8" customWidth="1"/>
    <col min="9993" max="10241" width="9" style="8"/>
    <col min="10242" max="10242" width="10.125" style="8" bestFit="1" customWidth="1"/>
    <col min="10243" max="10243" width="30.625" style="8" bestFit="1" customWidth="1"/>
    <col min="10244" max="10244" width="5.5" style="8" bestFit="1" customWidth="1"/>
    <col min="10245" max="10245" width="44.75" style="8" customWidth="1"/>
    <col min="10246" max="10246" width="32.25" style="8" bestFit="1" customWidth="1"/>
    <col min="10247" max="10247" width="30.125" style="8" customWidth="1"/>
    <col min="10248" max="10248" width="26.75" style="8" customWidth="1"/>
    <col min="10249" max="10497" width="9" style="8"/>
    <col min="10498" max="10498" width="10.125" style="8" bestFit="1" customWidth="1"/>
    <col min="10499" max="10499" width="30.625" style="8" bestFit="1" customWidth="1"/>
    <col min="10500" max="10500" width="5.5" style="8" bestFit="1" customWidth="1"/>
    <col min="10501" max="10501" width="44.75" style="8" customWidth="1"/>
    <col min="10502" max="10502" width="32.25" style="8" bestFit="1" customWidth="1"/>
    <col min="10503" max="10503" width="30.125" style="8" customWidth="1"/>
    <col min="10504" max="10504" width="26.75" style="8" customWidth="1"/>
    <col min="10505" max="10753" width="9" style="8"/>
    <col min="10754" max="10754" width="10.125" style="8" bestFit="1" customWidth="1"/>
    <col min="10755" max="10755" width="30.625" style="8" bestFit="1" customWidth="1"/>
    <col min="10756" max="10756" width="5.5" style="8" bestFit="1" customWidth="1"/>
    <col min="10757" max="10757" width="44.75" style="8" customWidth="1"/>
    <col min="10758" max="10758" width="32.25" style="8" bestFit="1" customWidth="1"/>
    <col min="10759" max="10759" width="30.125" style="8" customWidth="1"/>
    <col min="10760" max="10760" width="26.75" style="8" customWidth="1"/>
    <col min="10761" max="11009" width="9" style="8"/>
    <col min="11010" max="11010" width="10.125" style="8" bestFit="1" customWidth="1"/>
    <col min="11011" max="11011" width="30.625" style="8" bestFit="1" customWidth="1"/>
    <col min="11012" max="11012" width="5.5" style="8" bestFit="1" customWidth="1"/>
    <col min="11013" max="11013" width="44.75" style="8" customWidth="1"/>
    <col min="11014" max="11014" width="32.25" style="8" bestFit="1" customWidth="1"/>
    <col min="11015" max="11015" width="30.125" style="8" customWidth="1"/>
    <col min="11016" max="11016" width="26.75" style="8" customWidth="1"/>
    <col min="11017" max="11265" width="9" style="8"/>
    <col min="11266" max="11266" width="10.125" style="8" bestFit="1" customWidth="1"/>
    <col min="11267" max="11267" width="30.625" style="8" bestFit="1" customWidth="1"/>
    <col min="11268" max="11268" width="5.5" style="8" bestFit="1" customWidth="1"/>
    <col min="11269" max="11269" width="44.75" style="8" customWidth="1"/>
    <col min="11270" max="11270" width="32.25" style="8" bestFit="1" customWidth="1"/>
    <col min="11271" max="11271" width="30.125" style="8" customWidth="1"/>
    <col min="11272" max="11272" width="26.75" style="8" customWidth="1"/>
    <col min="11273" max="11521" width="9" style="8"/>
    <col min="11522" max="11522" width="10.125" style="8" bestFit="1" customWidth="1"/>
    <col min="11523" max="11523" width="30.625" style="8" bestFit="1" customWidth="1"/>
    <col min="11524" max="11524" width="5.5" style="8" bestFit="1" customWidth="1"/>
    <col min="11525" max="11525" width="44.75" style="8" customWidth="1"/>
    <col min="11526" max="11526" width="32.25" style="8" bestFit="1" customWidth="1"/>
    <col min="11527" max="11527" width="30.125" style="8" customWidth="1"/>
    <col min="11528" max="11528" width="26.75" style="8" customWidth="1"/>
    <col min="11529" max="11777" width="9" style="8"/>
    <col min="11778" max="11778" width="10.125" style="8" bestFit="1" customWidth="1"/>
    <col min="11779" max="11779" width="30.625" style="8" bestFit="1" customWidth="1"/>
    <col min="11780" max="11780" width="5.5" style="8" bestFit="1" customWidth="1"/>
    <col min="11781" max="11781" width="44.75" style="8" customWidth="1"/>
    <col min="11782" max="11782" width="32.25" style="8" bestFit="1" customWidth="1"/>
    <col min="11783" max="11783" width="30.125" style="8" customWidth="1"/>
    <col min="11784" max="11784" width="26.75" style="8" customWidth="1"/>
    <col min="11785" max="12033" width="9" style="8"/>
    <col min="12034" max="12034" width="10.125" style="8" bestFit="1" customWidth="1"/>
    <col min="12035" max="12035" width="30.625" style="8" bestFit="1" customWidth="1"/>
    <col min="12036" max="12036" width="5.5" style="8" bestFit="1" customWidth="1"/>
    <col min="12037" max="12037" width="44.75" style="8" customWidth="1"/>
    <col min="12038" max="12038" width="32.25" style="8" bestFit="1" customWidth="1"/>
    <col min="12039" max="12039" width="30.125" style="8" customWidth="1"/>
    <col min="12040" max="12040" width="26.75" style="8" customWidth="1"/>
    <col min="12041" max="12289" width="9" style="8"/>
    <col min="12290" max="12290" width="10.125" style="8" bestFit="1" customWidth="1"/>
    <col min="12291" max="12291" width="30.625" style="8" bestFit="1" customWidth="1"/>
    <col min="12292" max="12292" width="5.5" style="8" bestFit="1" customWidth="1"/>
    <col min="12293" max="12293" width="44.75" style="8" customWidth="1"/>
    <col min="12294" max="12294" width="32.25" style="8" bestFit="1" customWidth="1"/>
    <col min="12295" max="12295" width="30.125" style="8" customWidth="1"/>
    <col min="12296" max="12296" width="26.75" style="8" customWidth="1"/>
    <col min="12297" max="12545" width="9" style="8"/>
    <col min="12546" max="12546" width="10.125" style="8" bestFit="1" customWidth="1"/>
    <col min="12547" max="12547" width="30.625" style="8" bestFit="1" customWidth="1"/>
    <col min="12548" max="12548" width="5.5" style="8" bestFit="1" customWidth="1"/>
    <col min="12549" max="12549" width="44.75" style="8" customWidth="1"/>
    <col min="12550" max="12550" width="32.25" style="8" bestFit="1" customWidth="1"/>
    <col min="12551" max="12551" width="30.125" style="8" customWidth="1"/>
    <col min="12552" max="12552" width="26.75" style="8" customWidth="1"/>
    <col min="12553" max="12801" width="9" style="8"/>
    <col min="12802" max="12802" width="10.125" style="8" bestFit="1" customWidth="1"/>
    <col min="12803" max="12803" width="30.625" style="8" bestFit="1" customWidth="1"/>
    <col min="12804" max="12804" width="5.5" style="8" bestFit="1" customWidth="1"/>
    <col min="12805" max="12805" width="44.75" style="8" customWidth="1"/>
    <col min="12806" max="12806" width="32.25" style="8" bestFit="1" customWidth="1"/>
    <col min="12807" max="12807" width="30.125" style="8" customWidth="1"/>
    <col min="12808" max="12808" width="26.75" style="8" customWidth="1"/>
    <col min="12809" max="13057" width="9" style="8"/>
    <col min="13058" max="13058" width="10.125" style="8" bestFit="1" customWidth="1"/>
    <col min="13059" max="13059" width="30.625" style="8" bestFit="1" customWidth="1"/>
    <col min="13060" max="13060" width="5.5" style="8" bestFit="1" customWidth="1"/>
    <col min="13061" max="13061" width="44.75" style="8" customWidth="1"/>
    <col min="13062" max="13062" width="32.25" style="8" bestFit="1" customWidth="1"/>
    <col min="13063" max="13063" width="30.125" style="8" customWidth="1"/>
    <col min="13064" max="13064" width="26.75" style="8" customWidth="1"/>
    <col min="13065" max="13313" width="9" style="8"/>
    <col min="13314" max="13314" width="10.125" style="8" bestFit="1" customWidth="1"/>
    <col min="13315" max="13315" width="30.625" style="8" bestFit="1" customWidth="1"/>
    <col min="13316" max="13316" width="5.5" style="8" bestFit="1" customWidth="1"/>
    <col min="13317" max="13317" width="44.75" style="8" customWidth="1"/>
    <col min="13318" max="13318" width="32.25" style="8" bestFit="1" customWidth="1"/>
    <col min="13319" max="13319" width="30.125" style="8" customWidth="1"/>
    <col min="13320" max="13320" width="26.75" style="8" customWidth="1"/>
    <col min="13321" max="13569" width="9" style="8"/>
    <col min="13570" max="13570" width="10.125" style="8" bestFit="1" customWidth="1"/>
    <col min="13571" max="13571" width="30.625" style="8" bestFit="1" customWidth="1"/>
    <col min="13572" max="13572" width="5.5" style="8" bestFit="1" customWidth="1"/>
    <col min="13573" max="13573" width="44.75" style="8" customWidth="1"/>
    <col min="13574" max="13574" width="32.25" style="8" bestFit="1" customWidth="1"/>
    <col min="13575" max="13575" width="30.125" style="8" customWidth="1"/>
    <col min="13576" max="13576" width="26.75" style="8" customWidth="1"/>
    <col min="13577" max="13825" width="9" style="8"/>
    <col min="13826" max="13826" width="10.125" style="8" bestFit="1" customWidth="1"/>
    <col min="13827" max="13827" width="30.625" style="8" bestFit="1" customWidth="1"/>
    <col min="13828" max="13828" width="5.5" style="8" bestFit="1" customWidth="1"/>
    <col min="13829" max="13829" width="44.75" style="8" customWidth="1"/>
    <col min="13830" max="13830" width="32.25" style="8" bestFit="1" customWidth="1"/>
    <col min="13831" max="13831" width="30.125" style="8" customWidth="1"/>
    <col min="13832" max="13832" width="26.75" style="8" customWidth="1"/>
    <col min="13833" max="14081" width="9" style="8"/>
    <col min="14082" max="14082" width="10.125" style="8" bestFit="1" customWidth="1"/>
    <col min="14083" max="14083" width="30.625" style="8" bestFit="1" customWidth="1"/>
    <col min="14084" max="14084" width="5.5" style="8" bestFit="1" customWidth="1"/>
    <col min="14085" max="14085" width="44.75" style="8" customWidth="1"/>
    <col min="14086" max="14086" width="32.25" style="8" bestFit="1" customWidth="1"/>
    <col min="14087" max="14087" width="30.125" style="8" customWidth="1"/>
    <col min="14088" max="14088" width="26.75" style="8" customWidth="1"/>
    <col min="14089" max="14337" width="9" style="8"/>
    <col min="14338" max="14338" width="10.125" style="8" bestFit="1" customWidth="1"/>
    <col min="14339" max="14339" width="30.625" style="8" bestFit="1" customWidth="1"/>
    <col min="14340" max="14340" width="5.5" style="8" bestFit="1" customWidth="1"/>
    <col min="14341" max="14341" width="44.75" style="8" customWidth="1"/>
    <col min="14342" max="14342" width="32.25" style="8" bestFit="1" customWidth="1"/>
    <col min="14343" max="14343" width="30.125" style="8" customWidth="1"/>
    <col min="14344" max="14344" width="26.75" style="8" customWidth="1"/>
    <col min="14345" max="14593" width="9" style="8"/>
    <col min="14594" max="14594" width="10.125" style="8" bestFit="1" customWidth="1"/>
    <col min="14595" max="14595" width="30.625" style="8" bestFit="1" customWidth="1"/>
    <col min="14596" max="14596" width="5.5" style="8" bestFit="1" customWidth="1"/>
    <col min="14597" max="14597" width="44.75" style="8" customWidth="1"/>
    <col min="14598" max="14598" width="32.25" style="8" bestFit="1" customWidth="1"/>
    <col min="14599" max="14599" width="30.125" style="8" customWidth="1"/>
    <col min="14600" max="14600" width="26.75" style="8" customWidth="1"/>
    <col min="14601" max="14849" width="9" style="8"/>
    <col min="14850" max="14850" width="10.125" style="8" bestFit="1" customWidth="1"/>
    <col min="14851" max="14851" width="30.625" style="8" bestFit="1" customWidth="1"/>
    <col min="14852" max="14852" width="5.5" style="8" bestFit="1" customWidth="1"/>
    <col min="14853" max="14853" width="44.75" style="8" customWidth="1"/>
    <col min="14854" max="14854" width="32.25" style="8" bestFit="1" customWidth="1"/>
    <col min="14855" max="14855" width="30.125" style="8" customWidth="1"/>
    <col min="14856" max="14856" width="26.75" style="8" customWidth="1"/>
    <col min="14857" max="15105" width="9" style="8"/>
    <col min="15106" max="15106" width="10.125" style="8" bestFit="1" customWidth="1"/>
    <col min="15107" max="15107" width="30.625" style="8" bestFit="1" customWidth="1"/>
    <col min="15108" max="15108" width="5.5" style="8" bestFit="1" customWidth="1"/>
    <col min="15109" max="15109" width="44.75" style="8" customWidth="1"/>
    <col min="15110" max="15110" width="32.25" style="8" bestFit="1" customWidth="1"/>
    <col min="15111" max="15111" width="30.125" style="8" customWidth="1"/>
    <col min="15112" max="15112" width="26.75" style="8" customWidth="1"/>
    <col min="15113" max="15361" width="9" style="8"/>
    <col min="15362" max="15362" width="10.125" style="8" bestFit="1" customWidth="1"/>
    <col min="15363" max="15363" width="30.625" style="8" bestFit="1" customWidth="1"/>
    <col min="15364" max="15364" width="5.5" style="8" bestFit="1" customWidth="1"/>
    <col min="15365" max="15365" width="44.75" style="8" customWidth="1"/>
    <col min="15366" max="15366" width="32.25" style="8" bestFit="1" customWidth="1"/>
    <col min="15367" max="15367" width="30.125" style="8" customWidth="1"/>
    <col min="15368" max="15368" width="26.75" style="8" customWidth="1"/>
    <col min="15369" max="15617" width="9" style="8"/>
    <col min="15618" max="15618" width="10.125" style="8" bestFit="1" customWidth="1"/>
    <col min="15619" max="15619" width="30.625" style="8" bestFit="1" customWidth="1"/>
    <col min="15620" max="15620" width="5.5" style="8" bestFit="1" customWidth="1"/>
    <col min="15621" max="15621" width="44.75" style="8" customWidth="1"/>
    <col min="15622" max="15622" width="32.25" style="8" bestFit="1" customWidth="1"/>
    <col min="15623" max="15623" width="30.125" style="8" customWidth="1"/>
    <col min="15624" max="15624" width="26.75" style="8" customWidth="1"/>
    <col min="15625" max="15873" width="9" style="8"/>
    <col min="15874" max="15874" width="10.125" style="8" bestFit="1" customWidth="1"/>
    <col min="15875" max="15875" width="30.625" style="8" bestFit="1" customWidth="1"/>
    <col min="15876" max="15876" width="5.5" style="8" bestFit="1" customWidth="1"/>
    <col min="15877" max="15877" width="44.75" style="8" customWidth="1"/>
    <col min="15878" max="15878" width="32.25" style="8" bestFit="1" customWidth="1"/>
    <col min="15879" max="15879" width="30.125" style="8" customWidth="1"/>
    <col min="15880" max="15880" width="26.75" style="8" customWidth="1"/>
    <col min="15881" max="16129" width="9" style="8"/>
    <col min="16130" max="16130" width="10.125" style="8" bestFit="1" customWidth="1"/>
    <col min="16131" max="16131" width="30.625" style="8" bestFit="1" customWidth="1"/>
    <col min="16132" max="16132" width="5.5" style="8" bestFit="1" customWidth="1"/>
    <col min="16133" max="16133" width="44.75" style="8" customWidth="1"/>
    <col min="16134" max="16134" width="32.25" style="8" bestFit="1" customWidth="1"/>
    <col min="16135" max="16135" width="30.125" style="8" customWidth="1"/>
    <col min="16136" max="16136" width="26.75" style="8" customWidth="1"/>
    <col min="16137" max="16384" width="9" style="8"/>
  </cols>
  <sheetData>
    <row r="2" spans="2:8" s="9" customFormat="1">
      <c r="B2" s="22" t="s">
        <v>2750</v>
      </c>
      <c r="C2" s="22" t="s">
        <v>2751</v>
      </c>
      <c r="D2" s="22" t="s">
        <v>2752</v>
      </c>
      <c r="E2" s="22" t="s">
        <v>2753</v>
      </c>
      <c r="F2" s="22" t="s">
        <v>17</v>
      </c>
      <c r="G2" s="22" t="s">
        <v>2754</v>
      </c>
      <c r="H2" s="22" t="s">
        <v>2755</v>
      </c>
    </row>
    <row r="3" spans="2:8">
      <c r="B3" s="65" t="s">
        <v>2756</v>
      </c>
      <c r="C3" s="59" t="s">
        <v>2757</v>
      </c>
      <c r="D3" s="22">
        <v>1</v>
      </c>
      <c r="E3" s="31" t="s">
        <v>2758</v>
      </c>
      <c r="F3" s="31"/>
      <c r="G3" s="22" t="s">
        <v>2759</v>
      </c>
      <c r="H3" s="22" t="s">
        <v>2760</v>
      </c>
    </row>
    <row r="4" spans="2:8">
      <c r="B4" s="65" t="s">
        <v>35</v>
      </c>
      <c r="C4" s="31" t="s">
        <v>2761</v>
      </c>
      <c r="D4" s="22">
        <v>3</v>
      </c>
      <c r="E4" s="31" t="s">
        <v>2762</v>
      </c>
      <c r="F4" s="31"/>
      <c r="G4" s="22" t="s">
        <v>2759</v>
      </c>
      <c r="H4" s="22" t="s">
        <v>2760</v>
      </c>
    </row>
    <row r="5" spans="2:8">
      <c r="B5" s="65" t="s">
        <v>35</v>
      </c>
      <c r="C5" s="31" t="s">
        <v>2763</v>
      </c>
      <c r="D5" s="22">
        <v>1</v>
      </c>
      <c r="E5" s="31" t="s">
        <v>2764</v>
      </c>
      <c r="F5" s="31"/>
      <c r="G5" s="22" t="s">
        <v>2759</v>
      </c>
      <c r="H5" s="22" t="s">
        <v>2760</v>
      </c>
    </row>
    <row r="6" spans="2:8">
      <c r="B6" s="65" t="s">
        <v>35</v>
      </c>
      <c r="C6" s="31" t="s">
        <v>2765</v>
      </c>
      <c r="D6" s="22">
        <v>1</v>
      </c>
      <c r="E6" s="31" t="s">
        <v>2299</v>
      </c>
      <c r="F6" s="31"/>
      <c r="G6" s="22" t="s">
        <v>2759</v>
      </c>
      <c r="H6" s="22" t="s">
        <v>2760</v>
      </c>
    </row>
    <row r="7" spans="2:8">
      <c r="B7" s="65" t="s">
        <v>35</v>
      </c>
      <c r="C7" s="31" t="s">
        <v>2766</v>
      </c>
      <c r="D7" s="22">
        <v>1</v>
      </c>
      <c r="E7" s="31" t="s">
        <v>2767</v>
      </c>
      <c r="F7" s="31"/>
      <c r="G7" s="22" t="s">
        <v>2759</v>
      </c>
      <c r="H7" s="22" t="s">
        <v>2760</v>
      </c>
    </row>
    <row r="8" spans="2:8">
      <c r="B8" s="65" t="s">
        <v>35</v>
      </c>
      <c r="C8" s="31" t="s">
        <v>2768</v>
      </c>
      <c r="D8" s="22">
        <v>1</v>
      </c>
      <c r="E8" s="31" t="s">
        <v>2769</v>
      </c>
      <c r="F8" s="31"/>
      <c r="G8" s="22" t="s">
        <v>2759</v>
      </c>
      <c r="H8" s="22" t="s">
        <v>2760</v>
      </c>
    </row>
    <row r="9" spans="2:8">
      <c r="B9" s="65" t="s">
        <v>35</v>
      </c>
      <c r="C9" s="31" t="s">
        <v>2770</v>
      </c>
      <c r="D9" s="22">
        <v>1</v>
      </c>
      <c r="E9" s="31" t="s">
        <v>2771</v>
      </c>
      <c r="F9" s="31"/>
      <c r="G9" s="22" t="s">
        <v>2759</v>
      </c>
      <c r="H9" s="22" t="s">
        <v>2760</v>
      </c>
    </row>
    <row r="10" spans="2:8">
      <c r="B10" s="65" t="s">
        <v>35</v>
      </c>
      <c r="C10" s="31" t="s">
        <v>2772</v>
      </c>
      <c r="D10" s="22">
        <v>1</v>
      </c>
      <c r="E10" s="31" t="s">
        <v>2773</v>
      </c>
      <c r="F10" s="31"/>
      <c r="G10" s="22" t="s">
        <v>2759</v>
      </c>
      <c r="H10" s="22" t="s">
        <v>2760</v>
      </c>
    </row>
    <row r="11" spans="2:8">
      <c r="B11" s="65" t="s">
        <v>292</v>
      </c>
      <c r="C11" s="78" t="s">
        <v>296</v>
      </c>
      <c r="D11" s="57">
        <v>1</v>
      </c>
      <c r="E11" s="31" t="s">
        <v>2774</v>
      </c>
      <c r="F11" s="31"/>
      <c r="G11" s="22" t="s">
        <v>2759</v>
      </c>
      <c r="H11" s="22" t="s">
        <v>2760</v>
      </c>
    </row>
    <row r="12" spans="2:8">
      <c r="B12" s="22" t="s">
        <v>292</v>
      </c>
      <c r="C12" s="31" t="s">
        <v>2775</v>
      </c>
      <c r="D12" s="22">
        <v>2</v>
      </c>
      <c r="E12" s="31" t="s">
        <v>343</v>
      </c>
      <c r="F12" s="31"/>
      <c r="G12" s="22" t="s">
        <v>2759</v>
      </c>
      <c r="H12" s="22" t="s">
        <v>2760</v>
      </c>
    </row>
    <row r="13" spans="2:8">
      <c r="B13" s="22" t="s">
        <v>306</v>
      </c>
      <c r="C13" s="31" t="s">
        <v>2776</v>
      </c>
      <c r="D13" s="22">
        <v>2</v>
      </c>
      <c r="E13" s="31" t="s">
        <v>2777</v>
      </c>
      <c r="F13" s="31"/>
      <c r="G13" s="22" t="s">
        <v>2759</v>
      </c>
      <c r="H13" s="22" t="s">
        <v>2760</v>
      </c>
    </row>
    <row r="14" spans="2:8">
      <c r="B14" s="21" t="s">
        <v>128</v>
      </c>
      <c r="C14" s="30" t="s">
        <v>130</v>
      </c>
      <c r="D14" s="22">
        <v>1</v>
      </c>
      <c r="E14" s="31" t="s">
        <v>2778</v>
      </c>
      <c r="F14" s="31"/>
      <c r="G14" s="22" t="s">
        <v>2759</v>
      </c>
      <c r="H14" s="22" t="s">
        <v>2779</v>
      </c>
    </row>
    <row r="15" spans="2:8">
      <c r="B15" s="22" t="s">
        <v>311</v>
      </c>
      <c r="C15" s="31" t="s">
        <v>2780</v>
      </c>
      <c r="D15" s="22">
        <v>1</v>
      </c>
      <c r="E15" s="31" t="s">
        <v>2781</v>
      </c>
      <c r="F15" s="31"/>
      <c r="G15" s="22" t="s">
        <v>2759</v>
      </c>
      <c r="H15" s="22" t="s">
        <v>2779</v>
      </c>
    </row>
    <row r="16" spans="2:8">
      <c r="B16" s="22" t="s">
        <v>311</v>
      </c>
      <c r="C16" s="31" t="s">
        <v>2782</v>
      </c>
      <c r="D16" s="22">
        <v>1</v>
      </c>
      <c r="E16" s="31" t="s">
        <v>2783</v>
      </c>
      <c r="F16" s="31"/>
      <c r="G16" s="22" t="s">
        <v>2759</v>
      </c>
      <c r="H16" s="22" t="s">
        <v>2760</v>
      </c>
    </row>
    <row r="17" spans="2:8">
      <c r="B17" s="22" t="s">
        <v>311</v>
      </c>
      <c r="C17" s="31" t="s">
        <v>2784</v>
      </c>
      <c r="D17" s="22">
        <v>1</v>
      </c>
      <c r="E17" s="31" t="s">
        <v>2785</v>
      </c>
      <c r="F17" s="31"/>
      <c r="G17" s="22" t="s">
        <v>2759</v>
      </c>
      <c r="H17" s="22" t="s">
        <v>2760</v>
      </c>
    </row>
    <row r="18" spans="2:8">
      <c r="B18" s="31" t="s">
        <v>35</v>
      </c>
      <c r="C18" s="31" t="s">
        <v>2786</v>
      </c>
      <c r="D18" s="22">
        <v>1</v>
      </c>
      <c r="E18" s="31" t="s">
        <v>2787</v>
      </c>
      <c r="F18" s="31"/>
      <c r="G18" s="22" t="s">
        <v>2759</v>
      </c>
      <c r="H18" s="22" t="s">
        <v>2779</v>
      </c>
    </row>
    <row r="19" spans="2:8">
      <c r="B19" s="31" t="s">
        <v>35</v>
      </c>
      <c r="C19" s="31" t="s">
        <v>2788</v>
      </c>
      <c r="D19" s="22">
        <v>1</v>
      </c>
      <c r="E19" s="31" t="s">
        <v>2789</v>
      </c>
      <c r="F19" s="31" t="s">
        <v>2790</v>
      </c>
      <c r="G19" s="22" t="s">
        <v>2791</v>
      </c>
      <c r="H19" s="22" t="s">
        <v>2760</v>
      </c>
    </row>
  </sheetData>
  <phoneticPr fontId="4"/>
  <pageMargins left="0.7" right="0.7" top="0.75" bottom="0.75" header="0.3" footer="0.3"/>
  <pageSetup paperSize="9" orientation="portrait" horizontalDpi="1200" verticalDpi="1200"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1BBD9-BBEB-4D11-A27B-A091352EBCA9}">
  <dimension ref="B2:Q126"/>
  <sheetViews>
    <sheetView zoomScale="87" zoomScaleNormal="87" workbookViewId="0">
      <selection activeCell="E24" sqref="E24"/>
    </sheetView>
  </sheetViews>
  <sheetFormatPr defaultRowHeight="18.75"/>
  <cols>
    <col min="1" max="1" width="2.625" style="8" customWidth="1"/>
    <col min="2" max="2" width="15" style="9" bestFit="1" customWidth="1"/>
    <col min="3" max="3" width="18" style="8" bestFit="1" customWidth="1"/>
    <col min="4" max="4" width="13.125" style="9" bestFit="1" customWidth="1"/>
    <col min="5" max="5" width="53.125" style="8" bestFit="1" customWidth="1"/>
    <col min="6" max="6" width="6.25" style="3" customWidth="1"/>
    <col min="7" max="8" width="9.875" style="272" bestFit="1" customWidth="1"/>
    <col min="9" max="9" width="5.75" style="3" customWidth="1"/>
    <col min="10" max="10" width="54.25" style="8" bestFit="1" customWidth="1"/>
    <col min="11" max="11" width="37.25" style="9" bestFit="1" customWidth="1"/>
    <col min="12" max="12" width="27.125" style="9" customWidth="1"/>
    <col min="13" max="13" width="13.75" style="10" customWidth="1"/>
    <col min="14" max="14" width="6.375" style="8" customWidth="1"/>
    <col min="15" max="15" width="18" style="3" customWidth="1"/>
    <col min="16" max="16" width="14.5" style="11" customWidth="1"/>
    <col min="17" max="17" width="15.625" style="12" customWidth="1"/>
    <col min="18" max="256" width="9" style="8"/>
    <col min="257" max="257" width="2.625" style="8" customWidth="1"/>
    <col min="258" max="258" width="15" style="8" bestFit="1" customWidth="1"/>
    <col min="259" max="259" width="18" style="8" bestFit="1" customWidth="1"/>
    <col min="260" max="260" width="13.125" style="8" bestFit="1" customWidth="1"/>
    <col min="261" max="261" width="53.125" style="8" bestFit="1" customWidth="1"/>
    <col min="262" max="262" width="6.25" style="8" customWidth="1"/>
    <col min="263" max="264" width="9.875" style="8" bestFit="1" customWidth="1"/>
    <col min="265" max="265" width="5.75" style="8" customWidth="1"/>
    <col min="266" max="266" width="54.25" style="8" bestFit="1" customWidth="1"/>
    <col min="267" max="267" width="37.25" style="8" bestFit="1" customWidth="1"/>
    <col min="268" max="268" width="27.125" style="8" customWidth="1"/>
    <col min="269" max="269" width="13.75" style="8" customWidth="1"/>
    <col min="270" max="270" width="6.375" style="8" customWidth="1"/>
    <col min="271" max="271" width="18" style="8" customWidth="1"/>
    <col min="272" max="272" width="14.5" style="8" customWidth="1"/>
    <col min="273" max="273" width="15.625" style="8" customWidth="1"/>
    <col min="274" max="512" width="9" style="8"/>
    <col min="513" max="513" width="2.625" style="8" customWidth="1"/>
    <col min="514" max="514" width="15" style="8" bestFit="1" customWidth="1"/>
    <col min="515" max="515" width="18" style="8" bestFit="1" customWidth="1"/>
    <col min="516" max="516" width="13.125" style="8" bestFit="1" customWidth="1"/>
    <col min="517" max="517" width="53.125" style="8" bestFit="1" customWidth="1"/>
    <col min="518" max="518" width="6.25" style="8" customWidth="1"/>
    <col min="519" max="520" width="9.875" style="8" bestFit="1" customWidth="1"/>
    <col min="521" max="521" width="5.75" style="8" customWidth="1"/>
    <col min="522" max="522" width="54.25" style="8" bestFit="1" customWidth="1"/>
    <col min="523" max="523" width="37.25" style="8" bestFit="1" customWidth="1"/>
    <col min="524" max="524" width="27.125" style="8" customWidth="1"/>
    <col min="525" max="525" width="13.75" style="8" customWidth="1"/>
    <col min="526" max="526" width="6.375" style="8" customWidth="1"/>
    <col min="527" max="527" width="18" style="8" customWidth="1"/>
    <col min="528" max="528" width="14.5" style="8" customWidth="1"/>
    <col min="529" max="529" width="15.625" style="8" customWidth="1"/>
    <col min="530" max="768" width="9" style="8"/>
    <col min="769" max="769" width="2.625" style="8" customWidth="1"/>
    <col min="770" max="770" width="15" style="8" bestFit="1" customWidth="1"/>
    <col min="771" max="771" width="18" style="8" bestFit="1" customWidth="1"/>
    <col min="772" max="772" width="13.125" style="8" bestFit="1" customWidth="1"/>
    <col min="773" max="773" width="53.125" style="8" bestFit="1" customWidth="1"/>
    <col min="774" max="774" width="6.25" style="8" customWidth="1"/>
    <col min="775" max="776" width="9.875" style="8" bestFit="1" customWidth="1"/>
    <col min="777" max="777" width="5.75" style="8" customWidth="1"/>
    <col min="778" max="778" width="54.25" style="8" bestFit="1" customWidth="1"/>
    <col min="779" max="779" width="37.25" style="8" bestFit="1" customWidth="1"/>
    <col min="780" max="780" width="27.125" style="8" customWidth="1"/>
    <col min="781" max="781" width="13.75" style="8" customWidth="1"/>
    <col min="782" max="782" width="6.375" style="8" customWidth="1"/>
    <col min="783" max="783" width="18" style="8" customWidth="1"/>
    <col min="784" max="784" width="14.5" style="8" customWidth="1"/>
    <col min="785" max="785" width="15.625" style="8" customWidth="1"/>
    <col min="786" max="1024" width="9" style="8"/>
    <col min="1025" max="1025" width="2.625" style="8" customWidth="1"/>
    <col min="1026" max="1026" width="15" style="8" bestFit="1" customWidth="1"/>
    <col min="1027" max="1027" width="18" style="8" bestFit="1" customWidth="1"/>
    <col min="1028" max="1028" width="13.125" style="8" bestFit="1" customWidth="1"/>
    <col min="1029" max="1029" width="53.125" style="8" bestFit="1" customWidth="1"/>
    <col min="1030" max="1030" width="6.25" style="8" customWidth="1"/>
    <col min="1031" max="1032" width="9.875" style="8" bestFit="1" customWidth="1"/>
    <col min="1033" max="1033" width="5.75" style="8" customWidth="1"/>
    <col min="1034" max="1034" width="54.25" style="8" bestFit="1" customWidth="1"/>
    <col min="1035" max="1035" width="37.25" style="8" bestFit="1" customWidth="1"/>
    <col min="1036" max="1036" width="27.125" style="8" customWidth="1"/>
    <col min="1037" max="1037" width="13.75" style="8" customWidth="1"/>
    <col min="1038" max="1038" width="6.375" style="8" customWidth="1"/>
    <col min="1039" max="1039" width="18" style="8" customWidth="1"/>
    <col min="1040" max="1040" width="14.5" style="8" customWidth="1"/>
    <col min="1041" max="1041" width="15.625" style="8" customWidth="1"/>
    <col min="1042" max="1280" width="9" style="8"/>
    <col min="1281" max="1281" width="2.625" style="8" customWidth="1"/>
    <col min="1282" max="1282" width="15" style="8" bestFit="1" customWidth="1"/>
    <col min="1283" max="1283" width="18" style="8" bestFit="1" customWidth="1"/>
    <col min="1284" max="1284" width="13.125" style="8" bestFit="1" customWidth="1"/>
    <col min="1285" max="1285" width="53.125" style="8" bestFit="1" customWidth="1"/>
    <col min="1286" max="1286" width="6.25" style="8" customWidth="1"/>
    <col min="1287" max="1288" width="9.875" style="8" bestFit="1" customWidth="1"/>
    <col min="1289" max="1289" width="5.75" style="8" customWidth="1"/>
    <col min="1290" max="1290" width="54.25" style="8" bestFit="1" customWidth="1"/>
    <col min="1291" max="1291" width="37.25" style="8" bestFit="1" customWidth="1"/>
    <col min="1292" max="1292" width="27.125" style="8" customWidth="1"/>
    <col min="1293" max="1293" width="13.75" style="8" customWidth="1"/>
    <col min="1294" max="1294" width="6.375" style="8" customWidth="1"/>
    <col min="1295" max="1295" width="18" style="8" customWidth="1"/>
    <col min="1296" max="1296" width="14.5" style="8" customWidth="1"/>
    <col min="1297" max="1297" width="15.625" style="8" customWidth="1"/>
    <col min="1298" max="1536" width="9" style="8"/>
    <col min="1537" max="1537" width="2.625" style="8" customWidth="1"/>
    <col min="1538" max="1538" width="15" style="8" bestFit="1" customWidth="1"/>
    <col min="1539" max="1539" width="18" style="8" bestFit="1" customWidth="1"/>
    <col min="1540" max="1540" width="13.125" style="8" bestFit="1" customWidth="1"/>
    <col min="1541" max="1541" width="53.125" style="8" bestFit="1" customWidth="1"/>
    <col min="1542" max="1542" width="6.25" style="8" customWidth="1"/>
    <col min="1543" max="1544" width="9.875" style="8" bestFit="1" customWidth="1"/>
    <col min="1545" max="1545" width="5.75" style="8" customWidth="1"/>
    <col min="1546" max="1546" width="54.25" style="8" bestFit="1" customWidth="1"/>
    <col min="1547" max="1547" width="37.25" style="8" bestFit="1" customWidth="1"/>
    <col min="1548" max="1548" width="27.125" style="8" customWidth="1"/>
    <col min="1549" max="1549" width="13.75" style="8" customWidth="1"/>
    <col min="1550" max="1550" width="6.375" style="8" customWidth="1"/>
    <col min="1551" max="1551" width="18" style="8" customWidth="1"/>
    <col min="1552" max="1552" width="14.5" style="8" customWidth="1"/>
    <col min="1553" max="1553" width="15.625" style="8" customWidth="1"/>
    <col min="1554" max="1792" width="9" style="8"/>
    <col min="1793" max="1793" width="2.625" style="8" customWidth="1"/>
    <col min="1794" max="1794" width="15" style="8" bestFit="1" customWidth="1"/>
    <col min="1795" max="1795" width="18" style="8" bestFit="1" customWidth="1"/>
    <col min="1796" max="1796" width="13.125" style="8" bestFit="1" customWidth="1"/>
    <col min="1797" max="1797" width="53.125" style="8" bestFit="1" customWidth="1"/>
    <col min="1798" max="1798" width="6.25" style="8" customWidth="1"/>
    <col min="1799" max="1800" width="9.875" style="8" bestFit="1" customWidth="1"/>
    <col min="1801" max="1801" width="5.75" style="8" customWidth="1"/>
    <col min="1802" max="1802" width="54.25" style="8" bestFit="1" customWidth="1"/>
    <col min="1803" max="1803" width="37.25" style="8" bestFit="1" customWidth="1"/>
    <col min="1804" max="1804" width="27.125" style="8" customWidth="1"/>
    <col min="1805" max="1805" width="13.75" style="8" customWidth="1"/>
    <col min="1806" max="1806" width="6.375" style="8" customWidth="1"/>
    <col min="1807" max="1807" width="18" style="8" customWidth="1"/>
    <col min="1808" max="1808" width="14.5" style="8" customWidth="1"/>
    <col min="1809" max="1809" width="15.625" style="8" customWidth="1"/>
    <col min="1810" max="2048" width="9" style="8"/>
    <col min="2049" max="2049" width="2.625" style="8" customWidth="1"/>
    <col min="2050" max="2050" width="15" style="8" bestFit="1" customWidth="1"/>
    <col min="2051" max="2051" width="18" style="8" bestFit="1" customWidth="1"/>
    <col min="2052" max="2052" width="13.125" style="8" bestFit="1" customWidth="1"/>
    <col min="2053" max="2053" width="53.125" style="8" bestFit="1" customWidth="1"/>
    <col min="2054" max="2054" width="6.25" style="8" customWidth="1"/>
    <col min="2055" max="2056" width="9.875" style="8" bestFit="1" customWidth="1"/>
    <col min="2057" max="2057" width="5.75" style="8" customWidth="1"/>
    <col min="2058" max="2058" width="54.25" style="8" bestFit="1" customWidth="1"/>
    <col min="2059" max="2059" width="37.25" style="8" bestFit="1" customWidth="1"/>
    <col min="2060" max="2060" width="27.125" style="8" customWidth="1"/>
    <col min="2061" max="2061" width="13.75" style="8" customWidth="1"/>
    <col min="2062" max="2062" width="6.375" style="8" customWidth="1"/>
    <col min="2063" max="2063" width="18" style="8" customWidth="1"/>
    <col min="2064" max="2064" width="14.5" style="8" customWidth="1"/>
    <col min="2065" max="2065" width="15.625" style="8" customWidth="1"/>
    <col min="2066" max="2304" width="9" style="8"/>
    <col min="2305" max="2305" width="2.625" style="8" customWidth="1"/>
    <col min="2306" max="2306" width="15" style="8" bestFit="1" customWidth="1"/>
    <col min="2307" max="2307" width="18" style="8" bestFit="1" customWidth="1"/>
    <col min="2308" max="2308" width="13.125" style="8" bestFit="1" customWidth="1"/>
    <col min="2309" max="2309" width="53.125" style="8" bestFit="1" customWidth="1"/>
    <col min="2310" max="2310" width="6.25" style="8" customWidth="1"/>
    <col min="2311" max="2312" width="9.875" style="8" bestFit="1" customWidth="1"/>
    <col min="2313" max="2313" width="5.75" style="8" customWidth="1"/>
    <col min="2314" max="2314" width="54.25" style="8" bestFit="1" customWidth="1"/>
    <col min="2315" max="2315" width="37.25" style="8" bestFit="1" customWidth="1"/>
    <col min="2316" max="2316" width="27.125" style="8" customWidth="1"/>
    <col min="2317" max="2317" width="13.75" style="8" customWidth="1"/>
    <col min="2318" max="2318" width="6.375" style="8" customWidth="1"/>
    <col min="2319" max="2319" width="18" style="8" customWidth="1"/>
    <col min="2320" max="2320" width="14.5" style="8" customWidth="1"/>
    <col min="2321" max="2321" width="15.625" style="8" customWidth="1"/>
    <col min="2322" max="2560" width="9" style="8"/>
    <col min="2561" max="2561" width="2.625" style="8" customWidth="1"/>
    <col min="2562" max="2562" width="15" style="8" bestFit="1" customWidth="1"/>
    <col min="2563" max="2563" width="18" style="8" bestFit="1" customWidth="1"/>
    <col min="2564" max="2564" width="13.125" style="8" bestFit="1" customWidth="1"/>
    <col min="2565" max="2565" width="53.125" style="8" bestFit="1" customWidth="1"/>
    <col min="2566" max="2566" width="6.25" style="8" customWidth="1"/>
    <col min="2567" max="2568" width="9.875" style="8" bestFit="1" customWidth="1"/>
    <col min="2569" max="2569" width="5.75" style="8" customWidth="1"/>
    <col min="2570" max="2570" width="54.25" style="8" bestFit="1" customWidth="1"/>
    <col min="2571" max="2571" width="37.25" style="8" bestFit="1" customWidth="1"/>
    <col min="2572" max="2572" width="27.125" style="8" customWidth="1"/>
    <col min="2573" max="2573" width="13.75" style="8" customWidth="1"/>
    <col min="2574" max="2574" width="6.375" style="8" customWidth="1"/>
    <col min="2575" max="2575" width="18" style="8" customWidth="1"/>
    <col min="2576" max="2576" width="14.5" style="8" customWidth="1"/>
    <col min="2577" max="2577" width="15.625" style="8" customWidth="1"/>
    <col min="2578" max="2816" width="9" style="8"/>
    <col min="2817" max="2817" width="2.625" style="8" customWidth="1"/>
    <col min="2818" max="2818" width="15" style="8" bestFit="1" customWidth="1"/>
    <col min="2819" max="2819" width="18" style="8" bestFit="1" customWidth="1"/>
    <col min="2820" max="2820" width="13.125" style="8" bestFit="1" customWidth="1"/>
    <col min="2821" max="2821" width="53.125" style="8" bestFit="1" customWidth="1"/>
    <col min="2822" max="2822" width="6.25" style="8" customWidth="1"/>
    <col min="2823" max="2824" width="9.875" style="8" bestFit="1" customWidth="1"/>
    <col min="2825" max="2825" width="5.75" style="8" customWidth="1"/>
    <col min="2826" max="2826" width="54.25" style="8" bestFit="1" customWidth="1"/>
    <col min="2827" max="2827" width="37.25" style="8" bestFit="1" customWidth="1"/>
    <col min="2828" max="2828" width="27.125" style="8" customWidth="1"/>
    <col min="2829" max="2829" width="13.75" style="8" customWidth="1"/>
    <col min="2830" max="2830" width="6.375" style="8" customWidth="1"/>
    <col min="2831" max="2831" width="18" style="8" customWidth="1"/>
    <col min="2832" max="2832" width="14.5" style="8" customWidth="1"/>
    <col min="2833" max="2833" width="15.625" style="8" customWidth="1"/>
    <col min="2834" max="3072" width="9" style="8"/>
    <col min="3073" max="3073" width="2.625" style="8" customWidth="1"/>
    <col min="3074" max="3074" width="15" style="8" bestFit="1" customWidth="1"/>
    <col min="3075" max="3075" width="18" style="8" bestFit="1" customWidth="1"/>
    <col min="3076" max="3076" width="13.125" style="8" bestFit="1" customWidth="1"/>
    <col min="3077" max="3077" width="53.125" style="8" bestFit="1" customWidth="1"/>
    <col min="3078" max="3078" width="6.25" style="8" customWidth="1"/>
    <col min="3079" max="3080" width="9.875" style="8" bestFit="1" customWidth="1"/>
    <col min="3081" max="3081" width="5.75" style="8" customWidth="1"/>
    <col min="3082" max="3082" width="54.25" style="8" bestFit="1" customWidth="1"/>
    <col min="3083" max="3083" width="37.25" style="8" bestFit="1" customWidth="1"/>
    <col min="3084" max="3084" width="27.125" style="8" customWidth="1"/>
    <col min="3085" max="3085" width="13.75" style="8" customWidth="1"/>
    <col min="3086" max="3086" width="6.375" style="8" customWidth="1"/>
    <col min="3087" max="3087" width="18" style="8" customWidth="1"/>
    <col min="3088" max="3088" width="14.5" style="8" customWidth="1"/>
    <col min="3089" max="3089" width="15.625" style="8" customWidth="1"/>
    <col min="3090" max="3328" width="9" style="8"/>
    <col min="3329" max="3329" width="2.625" style="8" customWidth="1"/>
    <col min="3330" max="3330" width="15" style="8" bestFit="1" customWidth="1"/>
    <col min="3331" max="3331" width="18" style="8" bestFit="1" customWidth="1"/>
    <col min="3332" max="3332" width="13.125" style="8" bestFit="1" customWidth="1"/>
    <col min="3333" max="3333" width="53.125" style="8" bestFit="1" customWidth="1"/>
    <col min="3334" max="3334" width="6.25" style="8" customWidth="1"/>
    <col min="3335" max="3336" width="9.875" style="8" bestFit="1" customWidth="1"/>
    <col min="3337" max="3337" width="5.75" style="8" customWidth="1"/>
    <col min="3338" max="3338" width="54.25" style="8" bestFit="1" customWidth="1"/>
    <col min="3339" max="3339" width="37.25" style="8" bestFit="1" customWidth="1"/>
    <col min="3340" max="3340" width="27.125" style="8" customWidth="1"/>
    <col min="3341" max="3341" width="13.75" style="8" customWidth="1"/>
    <col min="3342" max="3342" width="6.375" style="8" customWidth="1"/>
    <col min="3343" max="3343" width="18" style="8" customWidth="1"/>
    <col min="3344" max="3344" width="14.5" style="8" customWidth="1"/>
    <col min="3345" max="3345" width="15.625" style="8" customWidth="1"/>
    <col min="3346" max="3584" width="9" style="8"/>
    <col min="3585" max="3585" width="2.625" style="8" customWidth="1"/>
    <col min="3586" max="3586" width="15" style="8" bestFit="1" customWidth="1"/>
    <col min="3587" max="3587" width="18" style="8" bestFit="1" customWidth="1"/>
    <col min="3588" max="3588" width="13.125" style="8" bestFit="1" customWidth="1"/>
    <col min="3589" max="3589" width="53.125" style="8" bestFit="1" customWidth="1"/>
    <col min="3590" max="3590" width="6.25" style="8" customWidth="1"/>
    <col min="3591" max="3592" width="9.875" style="8" bestFit="1" customWidth="1"/>
    <col min="3593" max="3593" width="5.75" style="8" customWidth="1"/>
    <col min="3594" max="3594" width="54.25" style="8" bestFit="1" customWidth="1"/>
    <col min="3595" max="3595" width="37.25" style="8" bestFit="1" customWidth="1"/>
    <col min="3596" max="3596" width="27.125" style="8" customWidth="1"/>
    <col min="3597" max="3597" width="13.75" style="8" customWidth="1"/>
    <col min="3598" max="3598" width="6.375" style="8" customWidth="1"/>
    <col min="3599" max="3599" width="18" style="8" customWidth="1"/>
    <col min="3600" max="3600" width="14.5" style="8" customWidth="1"/>
    <col min="3601" max="3601" width="15.625" style="8" customWidth="1"/>
    <col min="3602" max="3840" width="9" style="8"/>
    <col min="3841" max="3841" width="2.625" style="8" customWidth="1"/>
    <col min="3842" max="3842" width="15" style="8" bestFit="1" customWidth="1"/>
    <col min="3843" max="3843" width="18" style="8" bestFit="1" customWidth="1"/>
    <col min="3844" max="3844" width="13.125" style="8" bestFit="1" customWidth="1"/>
    <col min="3845" max="3845" width="53.125" style="8" bestFit="1" customWidth="1"/>
    <col min="3846" max="3846" width="6.25" style="8" customWidth="1"/>
    <col min="3847" max="3848" width="9.875" style="8" bestFit="1" customWidth="1"/>
    <col min="3849" max="3849" width="5.75" style="8" customWidth="1"/>
    <col min="3850" max="3850" width="54.25" style="8" bestFit="1" customWidth="1"/>
    <col min="3851" max="3851" width="37.25" style="8" bestFit="1" customWidth="1"/>
    <col min="3852" max="3852" width="27.125" style="8" customWidth="1"/>
    <col min="3853" max="3853" width="13.75" style="8" customWidth="1"/>
    <col min="3854" max="3854" width="6.375" style="8" customWidth="1"/>
    <col min="3855" max="3855" width="18" style="8" customWidth="1"/>
    <col min="3856" max="3856" width="14.5" style="8" customWidth="1"/>
    <col min="3857" max="3857" width="15.625" style="8" customWidth="1"/>
    <col min="3858" max="4096" width="9" style="8"/>
    <col min="4097" max="4097" width="2.625" style="8" customWidth="1"/>
    <col min="4098" max="4098" width="15" style="8" bestFit="1" customWidth="1"/>
    <col min="4099" max="4099" width="18" style="8" bestFit="1" customWidth="1"/>
    <col min="4100" max="4100" width="13.125" style="8" bestFit="1" customWidth="1"/>
    <col min="4101" max="4101" width="53.125" style="8" bestFit="1" customWidth="1"/>
    <col min="4102" max="4102" width="6.25" style="8" customWidth="1"/>
    <col min="4103" max="4104" width="9.875" style="8" bestFit="1" customWidth="1"/>
    <col min="4105" max="4105" width="5.75" style="8" customWidth="1"/>
    <col min="4106" max="4106" width="54.25" style="8" bestFit="1" customWidth="1"/>
    <col min="4107" max="4107" width="37.25" style="8" bestFit="1" customWidth="1"/>
    <col min="4108" max="4108" width="27.125" style="8" customWidth="1"/>
    <col min="4109" max="4109" width="13.75" style="8" customWidth="1"/>
    <col min="4110" max="4110" width="6.375" style="8" customWidth="1"/>
    <col min="4111" max="4111" width="18" style="8" customWidth="1"/>
    <col min="4112" max="4112" width="14.5" style="8" customWidth="1"/>
    <col min="4113" max="4113" width="15.625" style="8" customWidth="1"/>
    <col min="4114" max="4352" width="9" style="8"/>
    <col min="4353" max="4353" width="2.625" style="8" customWidth="1"/>
    <col min="4354" max="4354" width="15" style="8" bestFit="1" customWidth="1"/>
    <col min="4355" max="4355" width="18" style="8" bestFit="1" customWidth="1"/>
    <col min="4356" max="4356" width="13.125" style="8" bestFit="1" customWidth="1"/>
    <col min="4357" max="4357" width="53.125" style="8" bestFit="1" customWidth="1"/>
    <col min="4358" max="4358" width="6.25" style="8" customWidth="1"/>
    <col min="4359" max="4360" width="9.875" style="8" bestFit="1" customWidth="1"/>
    <col min="4361" max="4361" width="5.75" style="8" customWidth="1"/>
    <col min="4362" max="4362" width="54.25" style="8" bestFit="1" customWidth="1"/>
    <col min="4363" max="4363" width="37.25" style="8" bestFit="1" customWidth="1"/>
    <col min="4364" max="4364" width="27.125" style="8" customWidth="1"/>
    <col min="4365" max="4365" width="13.75" style="8" customWidth="1"/>
    <col min="4366" max="4366" width="6.375" style="8" customWidth="1"/>
    <col min="4367" max="4367" width="18" style="8" customWidth="1"/>
    <col min="4368" max="4368" width="14.5" style="8" customWidth="1"/>
    <col min="4369" max="4369" width="15.625" style="8" customWidth="1"/>
    <col min="4370" max="4608" width="9" style="8"/>
    <col min="4609" max="4609" width="2.625" style="8" customWidth="1"/>
    <col min="4610" max="4610" width="15" style="8" bestFit="1" customWidth="1"/>
    <col min="4611" max="4611" width="18" style="8" bestFit="1" customWidth="1"/>
    <col min="4612" max="4612" width="13.125" style="8" bestFit="1" customWidth="1"/>
    <col min="4613" max="4613" width="53.125" style="8" bestFit="1" customWidth="1"/>
    <col min="4614" max="4614" width="6.25" style="8" customWidth="1"/>
    <col min="4615" max="4616" width="9.875" style="8" bestFit="1" customWidth="1"/>
    <col min="4617" max="4617" width="5.75" style="8" customWidth="1"/>
    <col min="4618" max="4618" width="54.25" style="8" bestFit="1" customWidth="1"/>
    <col min="4619" max="4619" width="37.25" style="8" bestFit="1" customWidth="1"/>
    <col min="4620" max="4620" width="27.125" style="8" customWidth="1"/>
    <col min="4621" max="4621" width="13.75" style="8" customWidth="1"/>
    <col min="4622" max="4622" width="6.375" style="8" customWidth="1"/>
    <col min="4623" max="4623" width="18" style="8" customWidth="1"/>
    <col min="4624" max="4624" width="14.5" style="8" customWidth="1"/>
    <col min="4625" max="4625" width="15.625" style="8" customWidth="1"/>
    <col min="4626" max="4864" width="9" style="8"/>
    <col min="4865" max="4865" width="2.625" style="8" customWidth="1"/>
    <col min="4866" max="4866" width="15" style="8" bestFit="1" customWidth="1"/>
    <col min="4867" max="4867" width="18" style="8" bestFit="1" customWidth="1"/>
    <col min="4868" max="4868" width="13.125" style="8" bestFit="1" customWidth="1"/>
    <col min="4869" max="4869" width="53.125" style="8" bestFit="1" customWidth="1"/>
    <col min="4870" max="4870" width="6.25" style="8" customWidth="1"/>
    <col min="4871" max="4872" width="9.875" style="8" bestFit="1" customWidth="1"/>
    <col min="4873" max="4873" width="5.75" style="8" customWidth="1"/>
    <col min="4874" max="4874" width="54.25" style="8" bestFit="1" customWidth="1"/>
    <col min="4875" max="4875" width="37.25" style="8" bestFit="1" customWidth="1"/>
    <col min="4876" max="4876" width="27.125" style="8" customWidth="1"/>
    <col min="4877" max="4877" width="13.75" style="8" customWidth="1"/>
    <col min="4878" max="4878" width="6.375" style="8" customWidth="1"/>
    <col min="4879" max="4879" width="18" style="8" customWidth="1"/>
    <col min="4880" max="4880" width="14.5" style="8" customWidth="1"/>
    <col min="4881" max="4881" width="15.625" style="8" customWidth="1"/>
    <col min="4882" max="5120" width="9" style="8"/>
    <col min="5121" max="5121" width="2.625" style="8" customWidth="1"/>
    <col min="5122" max="5122" width="15" style="8" bestFit="1" customWidth="1"/>
    <col min="5123" max="5123" width="18" style="8" bestFit="1" customWidth="1"/>
    <col min="5124" max="5124" width="13.125" style="8" bestFit="1" customWidth="1"/>
    <col min="5125" max="5125" width="53.125" style="8" bestFit="1" customWidth="1"/>
    <col min="5126" max="5126" width="6.25" style="8" customWidth="1"/>
    <col min="5127" max="5128" width="9.875" style="8" bestFit="1" customWidth="1"/>
    <col min="5129" max="5129" width="5.75" style="8" customWidth="1"/>
    <col min="5130" max="5130" width="54.25" style="8" bestFit="1" customWidth="1"/>
    <col min="5131" max="5131" width="37.25" style="8" bestFit="1" customWidth="1"/>
    <col min="5132" max="5132" width="27.125" style="8" customWidth="1"/>
    <col min="5133" max="5133" width="13.75" style="8" customWidth="1"/>
    <col min="5134" max="5134" width="6.375" style="8" customWidth="1"/>
    <col min="5135" max="5135" width="18" style="8" customWidth="1"/>
    <col min="5136" max="5136" width="14.5" style="8" customWidth="1"/>
    <col min="5137" max="5137" width="15.625" style="8" customWidth="1"/>
    <col min="5138" max="5376" width="9" style="8"/>
    <col min="5377" max="5377" width="2.625" style="8" customWidth="1"/>
    <col min="5378" max="5378" width="15" style="8" bestFit="1" customWidth="1"/>
    <col min="5379" max="5379" width="18" style="8" bestFit="1" customWidth="1"/>
    <col min="5380" max="5380" width="13.125" style="8" bestFit="1" customWidth="1"/>
    <col min="5381" max="5381" width="53.125" style="8" bestFit="1" customWidth="1"/>
    <col min="5382" max="5382" width="6.25" style="8" customWidth="1"/>
    <col min="5383" max="5384" width="9.875" style="8" bestFit="1" customWidth="1"/>
    <col min="5385" max="5385" width="5.75" style="8" customWidth="1"/>
    <col min="5386" max="5386" width="54.25" style="8" bestFit="1" customWidth="1"/>
    <col min="5387" max="5387" width="37.25" style="8" bestFit="1" customWidth="1"/>
    <col min="5388" max="5388" width="27.125" style="8" customWidth="1"/>
    <col min="5389" max="5389" width="13.75" style="8" customWidth="1"/>
    <col min="5390" max="5390" width="6.375" style="8" customWidth="1"/>
    <col min="5391" max="5391" width="18" style="8" customWidth="1"/>
    <col min="5392" max="5392" width="14.5" style="8" customWidth="1"/>
    <col min="5393" max="5393" width="15.625" style="8" customWidth="1"/>
    <col min="5394" max="5632" width="9" style="8"/>
    <col min="5633" max="5633" width="2.625" style="8" customWidth="1"/>
    <col min="5634" max="5634" width="15" style="8" bestFit="1" customWidth="1"/>
    <col min="5635" max="5635" width="18" style="8" bestFit="1" customWidth="1"/>
    <col min="5636" max="5636" width="13.125" style="8" bestFit="1" customWidth="1"/>
    <col min="5637" max="5637" width="53.125" style="8" bestFit="1" customWidth="1"/>
    <col min="5638" max="5638" width="6.25" style="8" customWidth="1"/>
    <col min="5639" max="5640" width="9.875" style="8" bestFit="1" customWidth="1"/>
    <col min="5641" max="5641" width="5.75" style="8" customWidth="1"/>
    <col min="5642" max="5642" width="54.25" style="8" bestFit="1" customWidth="1"/>
    <col min="5643" max="5643" width="37.25" style="8" bestFit="1" customWidth="1"/>
    <col min="5644" max="5644" width="27.125" style="8" customWidth="1"/>
    <col min="5645" max="5645" width="13.75" style="8" customWidth="1"/>
    <col min="5646" max="5646" width="6.375" style="8" customWidth="1"/>
    <col min="5647" max="5647" width="18" style="8" customWidth="1"/>
    <col min="5648" max="5648" width="14.5" style="8" customWidth="1"/>
    <col min="5649" max="5649" width="15.625" style="8" customWidth="1"/>
    <col min="5650" max="5888" width="9" style="8"/>
    <col min="5889" max="5889" width="2.625" style="8" customWidth="1"/>
    <col min="5890" max="5890" width="15" style="8" bestFit="1" customWidth="1"/>
    <col min="5891" max="5891" width="18" style="8" bestFit="1" customWidth="1"/>
    <col min="5892" max="5892" width="13.125" style="8" bestFit="1" customWidth="1"/>
    <col min="5893" max="5893" width="53.125" style="8" bestFit="1" customWidth="1"/>
    <col min="5894" max="5894" width="6.25" style="8" customWidth="1"/>
    <col min="5895" max="5896" width="9.875" style="8" bestFit="1" customWidth="1"/>
    <col min="5897" max="5897" width="5.75" style="8" customWidth="1"/>
    <col min="5898" max="5898" width="54.25" style="8" bestFit="1" customWidth="1"/>
    <col min="5899" max="5899" width="37.25" style="8" bestFit="1" customWidth="1"/>
    <col min="5900" max="5900" width="27.125" style="8" customWidth="1"/>
    <col min="5901" max="5901" width="13.75" style="8" customWidth="1"/>
    <col min="5902" max="5902" width="6.375" style="8" customWidth="1"/>
    <col min="5903" max="5903" width="18" style="8" customWidth="1"/>
    <col min="5904" max="5904" width="14.5" style="8" customWidth="1"/>
    <col min="5905" max="5905" width="15.625" style="8" customWidth="1"/>
    <col min="5906" max="6144" width="9" style="8"/>
    <col min="6145" max="6145" width="2.625" style="8" customWidth="1"/>
    <col min="6146" max="6146" width="15" style="8" bestFit="1" customWidth="1"/>
    <col min="6147" max="6147" width="18" style="8" bestFit="1" customWidth="1"/>
    <col min="6148" max="6148" width="13.125" style="8" bestFit="1" customWidth="1"/>
    <col min="6149" max="6149" width="53.125" style="8" bestFit="1" customWidth="1"/>
    <col min="6150" max="6150" width="6.25" style="8" customWidth="1"/>
    <col min="6151" max="6152" width="9.875" style="8" bestFit="1" customWidth="1"/>
    <col min="6153" max="6153" width="5.75" style="8" customWidth="1"/>
    <col min="6154" max="6154" width="54.25" style="8" bestFit="1" customWidth="1"/>
    <col min="6155" max="6155" width="37.25" style="8" bestFit="1" customWidth="1"/>
    <col min="6156" max="6156" width="27.125" style="8" customWidth="1"/>
    <col min="6157" max="6157" width="13.75" style="8" customWidth="1"/>
    <col min="6158" max="6158" width="6.375" style="8" customWidth="1"/>
    <col min="6159" max="6159" width="18" style="8" customWidth="1"/>
    <col min="6160" max="6160" width="14.5" style="8" customWidth="1"/>
    <col min="6161" max="6161" width="15.625" style="8" customWidth="1"/>
    <col min="6162" max="6400" width="9" style="8"/>
    <col min="6401" max="6401" width="2.625" style="8" customWidth="1"/>
    <col min="6402" max="6402" width="15" style="8" bestFit="1" customWidth="1"/>
    <col min="6403" max="6403" width="18" style="8" bestFit="1" customWidth="1"/>
    <col min="6404" max="6404" width="13.125" style="8" bestFit="1" customWidth="1"/>
    <col min="6405" max="6405" width="53.125" style="8" bestFit="1" customWidth="1"/>
    <col min="6406" max="6406" width="6.25" style="8" customWidth="1"/>
    <col min="6407" max="6408" width="9.875" style="8" bestFit="1" customWidth="1"/>
    <col min="6409" max="6409" width="5.75" style="8" customWidth="1"/>
    <col min="6410" max="6410" width="54.25" style="8" bestFit="1" customWidth="1"/>
    <col min="6411" max="6411" width="37.25" style="8" bestFit="1" customWidth="1"/>
    <col min="6412" max="6412" width="27.125" style="8" customWidth="1"/>
    <col min="6413" max="6413" width="13.75" style="8" customWidth="1"/>
    <col min="6414" max="6414" width="6.375" style="8" customWidth="1"/>
    <col min="6415" max="6415" width="18" style="8" customWidth="1"/>
    <col min="6416" max="6416" width="14.5" style="8" customWidth="1"/>
    <col min="6417" max="6417" width="15.625" style="8" customWidth="1"/>
    <col min="6418" max="6656" width="9" style="8"/>
    <col min="6657" max="6657" width="2.625" style="8" customWidth="1"/>
    <col min="6658" max="6658" width="15" style="8" bestFit="1" customWidth="1"/>
    <col min="6659" max="6659" width="18" style="8" bestFit="1" customWidth="1"/>
    <col min="6660" max="6660" width="13.125" style="8" bestFit="1" customWidth="1"/>
    <col min="6661" max="6661" width="53.125" style="8" bestFit="1" customWidth="1"/>
    <col min="6662" max="6662" width="6.25" style="8" customWidth="1"/>
    <col min="6663" max="6664" width="9.875" style="8" bestFit="1" customWidth="1"/>
    <col min="6665" max="6665" width="5.75" style="8" customWidth="1"/>
    <col min="6666" max="6666" width="54.25" style="8" bestFit="1" customWidth="1"/>
    <col min="6667" max="6667" width="37.25" style="8" bestFit="1" customWidth="1"/>
    <col min="6668" max="6668" width="27.125" style="8" customWidth="1"/>
    <col min="6669" max="6669" width="13.75" style="8" customWidth="1"/>
    <col min="6670" max="6670" width="6.375" style="8" customWidth="1"/>
    <col min="6671" max="6671" width="18" style="8" customWidth="1"/>
    <col min="6672" max="6672" width="14.5" style="8" customWidth="1"/>
    <col min="6673" max="6673" width="15.625" style="8" customWidth="1"/>
    <col min="6674" max="6912" width="9" style="8"/>
    <col min="6913" max="6913" width="2.625" style="8" customWidth="1"/>
    <col min="6914" max="6914" width="15" style="8" bestFit="1" customWidth="1"/>
    <col min="6915" max="6915" width="18" style="8" bestFit="1" customWidth="1"/>
    <col min="6916" max="6916" width="13.125" style="8" bestFit="1" customWidth="1"/>
    <col min="6917" max="6917" width="53.125" style="8" bestFit="1" customWidth="1"/>
    <col min="6918" max="6918" width="6.25" style="8" customWidth="1"/>
    <col min="6919" max="6920" width="9.875" style="8" bestFit="1" customWidth="1"/>
    <col min="6921" max="6921" width="5.75" style="8" customWidth="1"/>
    <col min="6922" max="6922" width="54.25" style="8" bestFit="1" customWidth="1"/>
    <col min="6923" max="6923" width="37.25" style="8" bestFit="1" customWidth="1"/>
    <col min="6924" max="6924" width="27.125" style="8" customWidth="1"/>
    <col min="6925" max="6925" width="13.75" style="8" customWidth="1"/>
    <col min="6926" max="6926" width="6.375" style="8" customWidth="1"/>
    <col min="6927" max="6927" width="18" style="8" customWidth="1"/>
    <col min="6928" max="6928" width="14.5" style="8" customWidth="1"/>
    <col min="6929" max="6929" width="15.625" style="8" customWidth="1"/>
    <col min="6930" max="7168" width="9" style="8"/>
    <col min="7169" max="7169" width="2.625" style="8" customWidth="1"/>
    <col min="7170" max="7170" width="15" style="8" bestFit="1" customWidth="1"/>
    <col min="7171" max="7171" width="18" style="8" bestFit="1" customWidth="1"/>
    <col min="7172" max="7172" width="13.125" style="8" bestFit="1" customWidth="1"/>
    <col min="7173" max="7173" width="53.125" style="8" bestFit="1" customWidth="1"/>
    <col min="7174" max="7174" width="6.25" style="8" customWidth="1"/>
    <col min="7175" max="7176" width="9.875" style="8" bestFit="1" customWidth="1"/>
    <col min="7177" max="7177" width="5.75" style="8" customWidth="1"/>
    <col min="7178" max="7178" width="54.25" style="8" bestFit="1" customWidth="1"/>
    <col min="7179" max="7179" width="37.25" style="8" bestFit="1" customWidth="1"/>
    <col min="7180" max="7180" width="27.125" style="8" customWidth="1"/>
    <col min="7181" max="7181" width="13.75" style="8" customWidth="1"/>
    <col min="7182" max="7182" width="6.375" style="8" customWidth="1"/>
    <col min="7183" max="7183" width="18" style="8" customWidth="1"/>
    <col min="7184" max="7184" width="14.5" style="8" customWidth="1"/>
    <col min="7185" max="7185" width="15.625" style="8" customWidth="1"/>
    <col min="7186" max="7424" width="9" style="8"/>
    <col min="7425" max="7425" width="2.625" style="8" customWidth="1"/>
    <col min="7426" max="7426" width="15" style="8" bestFit="1" customWidth="1"/>
    <col min="7427" max="7427" width="18" style="8" bestFit="1" customWidth="1"/>
    <col min="7428" max="7428" width="13.125" style="8" bestFit="1" customWidth="1"/>
    <col min="7429" max="7429" width="53.125" style="8" bestFit="1" customWidth="1"/>
    <col min="7430" max="7430" width="6.25" style="8" customWidth="1"/>
    <col min="7431" max="7432" width="9.875" style="8" bestFit="1" customWidth="1"/>
    <col min="7433" max="7433" width="5.75" style="8" customWidth="1"/>
    <col min="7434" max="7434" width="54.25" style="8" bestFit="1" customWidth="1"/>
    <col min="7435" max="7435" width="37.25" style="8" bestFit="1" customWidth="1"/>
    <col min="7436" max="7436" width="27.125" style="8" customWidth="1"/>
    <col min="7437" max="7437" width="13.75" style="8" customWidth="1"/>
    <col min="7438" max="7438" width="6.375" style="8" customWidth="1"/>
    <col min="7439" max="7439" width="18" style="8" customWidth="1"/>
    <col min="7440" max="7440" width="14.5" style="8" customWidth="1"/>
    <col min="7441" max="7441" width="15.625" style="8" customWidth="1"/>
    <col min="7442" max="7680" width="9" style="8"/>
    <col min="7681" max="7681" width="2.625" style="8" customWidth="1"/>
    <col min="7682" max="7682" width="15" style="8" bestFit="1" customWidth="1"/>
    <col min="7683" max="7683" width="18" style="8" bestFit="1" customWidth="1"/>
    <col min="7684" max="7684" width="13.125" style="8" bestFit="1" customWidth="1"/>
    <col min="7685" max="7685" width="53.125" style="8" bestFit="1" customWidth="1"/>
    <col min="7686" max="7686" width="6.25" style="8" customWidth="1"/>
    <col min="7687" max="7688" width="9.875" style="8" bestFit="1" customWidth="1"/>
    <col min="7689" max="7689" width="5.75" style="8" customWidth="1"/>
    <col min="7690" max="7690" width="54.25" style="8" bestFit="1" customWidth="1"/>
    <col min="7691" max="7691" width="37.25" style="8" bestFit="1" customWidth="1"/>
    <col min="7692" max="7692" width="27.125" style="8" customWidth="1"/>
    <col min="7693" max="7693" width="13.75" style="8" customWidth="1"/>
    <col min="7694" max="7694" width="6.375" style="8" customWidth="1"/>
    <col min="7695" max="7695" width="18" style="8" customWidth="1"/>
    <col min="7696" max="7696" width="14.5" style="8" customWidth="1"/>
    <col min="7697" max="7697" width="15.625" style="8" customWidth="1"/>
    <col min="7698" max="7936" width="9" style="8"/>
    <col min="7937" max="7937" width="2.625" style="8" customWidth="1"/>
    <col min="7938" max="7938" width="15" style="8" bestFit="1" customWidth="1"/>
    <col min="7939" max="7939" width="18" style="8" bestFit="1" customWidth="1"/>
    <col min="7940" max="7940" width="13.125" style="8" bestFit="1" customWidth="1"/>
    <col min="7941" max="7941" width="53.125" style="8" bestFit="1" customWidth="1"/>
    <col min="7942" max="7942" width="6.25" style="8" customWidth="1"/>
    <col min="7943" max="7944" width="9.875" style="8" bestFit="1" customWidth="1"/>
    <col min="7945" max="7945" width="5.75" style="8" customWidth="1"/>
    <col min="7946" max="7946" width="54.25" style="8" bestFit="1" customWidth="1"/>
    <col min="7947" max="7947" width="37.25" style="8" bestFit="1" customWidth="1"/>
    <col min="7948" max="7948" width="27.125" style="8" customWidth="1"/>
    <col min="7949" max="7949" width="13.75" style="8" customWidth="1"/>
    <col min="7950" max="7950" width="6.375" style="8" customWidth="1"/>
    <col min="7951" max="7951" width="18" style="8" customWidth="1"/>
    <col min="7952" max="7952" width="14.5" style="8" customWidth="1"/>
    <col min="7953" max="7953" width="15.625" style="8" customWidth="1"/>
    <col min="7954" max="8192" width="9" style="8"/>
    <col min="8193" max="8193" width="2.625" style="8" customWidth="1"/>
    <col min="8194" max="8194" width="15" style="8" bestFit="1" customWidth="1"/>
    <col min="8195" max="8195" width="18" style="8" bestFit="1" customWidth="1"/>
    <col min="8196" max="8196" width="13.125" style="8" bestFit="1" customWidth="1"/>
    <col min="8197" max="8197" width="53.125" style="8" bestFit="1" customWidth="1"/>
    <col min="8198" max="8198" width="6.25" style="8" customWidth="1"/>
    <col min="8199" max="8200" width="9.875" style="8" bestFit="1" customWidth="1"/>
    <col min="8201" max="8201" width="5.75" style="8" customWidth="1"/>
    <col min="8202" max="8202" width="54.25" style="8" bestFit="1" customWidth="1"/>
    <col min="8203" max="8203" width="37.25" style="8" bestFit="1" customWidth="1"/>
    <col min="8204" max="8204" width="27.125" style="8" customWidth="1"/>
    <col min="8205" max="8205" width="13.75" style="8" customWidth="1"/>
    <col min="8206" max="8206" width="6.375" style="8" customWidth="1"/>
    <col min="8207" max="8207" width="18" style="8" customWidth="1"/>
    <col min="8208" max="8208" width="14.5" style="8" customWidth="1"/>
    <col min="8209" max="8209" width="15.625" style="8" customWidth="1"/>
    <col min="8210" max="8448" width="9" style="8"/>
    <col min="8449" max="8449" width="2.625" style="8" customWidth="1"/>
    <col min="8450" max="8450" width="15" style="8" bestFit="1" customWidth="1"/>
    <col min="8451" max="8451" width="18" style="8" bestFit="1" customWidth="1"/>
    <col min="8452" max="8452" width="13.125" style="8" bestFit="1" customWidth="1"/>
    <col min="8453" max="8453" width="53.125" style="8" bestFit="1" customWidth="1"/>
    <col min="8454" max="8454" width="6.25" style="8" customWidth="1"/>
    <col min="8455" max="8456" width="9.875" style="8" bestFit="1" customWidth="1"/>
    <col min="8457" max="8457" width="5.75" style="8" customWidth="1"/>
    <col min="8458" max="8458" width="54.25" style="8" bestFit="1" customWidth="1"/>
    <col min="8459" max="8459" width="37.25" style="8" bestFit="1" customWidth="1"/>
    <col min="8460" max="8460" width="27.125" style="8" customWidth="1"/>
    <col min="8461" max="8461" width="13.75" style="8" customWidth="1"/>
    <col min="8462" max="8462" width="6.375" style="8" customWidth="1"/>
    <col min="8463" max="8463" width="18" style="8" customWidth="1"/>
    <col min="8464" max="8464" width="14.5" style="8" customWidth="1"/>
    <col min="8465" max="8465" width="15.625" style="8" customWidth="1"/>
    <col min="8466" max="8704" width="9" style="8"/>
    <col min="8705" max="8705" width="2.625" style="8" customWidth="1"/>
    <col min="8706" max="8706" width="15" style="8" bestFit="1" customWidth="1"/>
    <col min="8707" max="8707" width="18" style="8" bestFit="1" customWidth="1"/>
    <col min="8708" max="8708" width="13.125" style="8" bestFit="1" customWidth="1"/>
    <col min="8709" max="8709" width="53.125" style="8" bestFit="1" customWidth="1"/>
    <col min="8710" max="8710" width="6.25" style="8" customWidth="1"/>
    <col min="8711" max="8712" width="9.875" style="8" bestFit="1" customWidth="1"/>
    <col min="8713" max="8713" width="5.75" style="8" customWidth="1"/>
    <col min="8714" max="8714" width="54.25" style="8" bestFit="1" customWidth="1"/>
    <col min="8715" max="8715" width="37.25" style="8" bestFit="1" customWidth="1"/>
    <col min="8716" max="8716" width="27.125" style="8" customWidth="1"/>
    <col min="8717" max="8717" width="13.75" style="8" customWidth="1"/>
    <col min="8718" max="8718" width="6.375" style="8" customWidth="1"/>
    <col min="8719" max="8719" width="18" style="8" customWidth="1"/>
    <col min="8720" max="8720" width="14.5" style="8" customWidth="1"/>
    <col min="8721" max="8721" width="15.625" style="8" customWidth="1"/>
    <col min="8722" max="8960" width="9" style="8"/>
    <col min="8961" max="8961" width="2.625" style="8" customWidth="1"/>
    <col min="8962" max="8962" width="15" style="8" bestFit="1" customWidth="1"/>
    <col min="8963" max="8963" width="18" style="8" bestFit="1" customWidth="1"/>
    <col min="8964" max="8964" width="13.125" style="8" bestFit="1" customWidth="1"/>
    <col min="8965" max="8965" width="53.125" style="8" bestFit="1" customWidth="1"/>
    <col min="8966" max="8966" width="6.25" style="8" customWidth="1"/>
    <col min="8967" max="8968" width="9.875" style="8" bestFit="1" customWidth="1"/>
    <col min="8969" max="8969" width="5.75" style="8" customWidth="1"/>
    <col min="8970" max="8970" width="54.25" style="8" bestFit="1" customWidth="1"/>
    <col min="8971" max="8971" width="37.25" style="8" bestFit="1" customWidth="1"/>
    <col min="8972" max="8972" width="27.125" style="8" customWidth="1"/>
    <col min="8973" max="8973" width="13.75" style="8" customWidth="1"/>
    <col min="8974" max="8974" width="6.375" style="8" customWidth="1"/>
    <col min="8975" max="8975" width="18" style="8" customWidth="1"/>
    <col min="8976" max="8976" width="14.5" style="8" customWidth="1"/>
    <col min="8977" max="8977" width="15.625" style="8" customWidth="1"/>
    <col min="8978" max="9216" width="9" style="8"/>
    <col min="9217" max="9217" width="2.625" style="8" customWidth="1"/>
    <col min="9218" max="9218" width="15" style="8" bestFit="1" customWidth="1"/>
    <col min="9219" max="9219" width="18" style="8" bestFit="1" customWidth="1"/>
    <col min="9220" max="9220" width="13.125" style="8" bestFit="1" customWidth="1"/>
    <col min="9221" max="9221" width="53.125" style="8" bestFit="1" customWidth="1"/>
    <col min="9222" max="9222" width="6.25" style="8" customWidth="1"/>
    <col min="9223" max="9224" width="9.875" style="8" bestFit="1" customWidth="1"/>
    <col min="9225" max="9225" width="5.75" style="8" customWidth="1"/>
    <col min="9226" max="9226" width="54.25" style="8" bestFit="1" customWidth="1"/>
    <col min="9227" max="9227" width="37.25" style="8" bestFit="1" customWidth="1"/>
    <col min="9228" max="9228" width="27.125" style="8" customWidth="1"/>
    <col min="9229" max="9229" width="13.75" style="8" customWidth="1"/>
    <col min="9230" max="9230" width="6.375" style="8" customWidth="1"/>
    <col min="9231" max="9231" width="18" style="8" customWidth="1"/>
    <col min="9232" max="9232" width="14.5" style="8" customWidth="1"/>
    <col min="9233" max="9233" width="15.625" style="8" customWidth="1"/>
    <col min="9234" max="9472" width="9" style="8"/>
    <col min="9473" max="9473" width="2.625" style="8" customWidth="1"/>
    <col min="9474" max="9474" width="15" style="8" bestFit="1" customWidth="1"/>
    <col min="9475" max="9475" width="18" style="8" bestFit="1" customWidth="1"/>
    <col min="9476" max="9476" width="13.125" style="8" bestFit="1" customWidth="1"/>
    <col min="9477" max="9477" width="53.125" style="8" bestFit="1" customWidth="1"/>
    <col min="9478" max="9478" width="6.25" style="8" customWidth="1"/>
    <col min="9479" max="9480" width="9.875" style="8" bestFit="1" customWidth="1"/>
    <col min="9481" max="9481" width="5.75" style="8" customWidth="1"/>
    <col min="9482" max="9482" width="54.25" style="8" bestFit="1" customWidth="1"/>
    <col min="9483" max="9483" width="37.25" style="8" bestFit="1" customWidth="1"/>
    <col min="9484" max="9484" width="27.125" style="8" customWidth="1"/>
    <col min="9485" max="9485" width="13.75" style="8" customWidth="1"/>
    <col min="9486" max="9486" width="6.375" style="8" customWidth="1"/>
    <col min="9487" max="9487" width="18" style="8" customWidth="1"/>
    <col min="9488" max="9488" width="14.5" style="8" customWidth="1"/>
    <col min="9489" max="9489" width="15.625" style="8" customWidth="1"/>
    <col min="9490" max="9728" width="9" style="8"/>
    <col min="9729" max="9729" width="2.625" style="8" customWidth="1"/>
    <col min="9730" max="9730" width="15" style="8" bestFit="1" customWidth="1"/>
    <col min="9731" max="9731" width="18" style="8" bestFit="1" customWidth="1"/>
    <col min="9732" max="9732" width="13.125" style="8" bestFit="1" customWidth="1"/>
    <col min="9733" max="9733" width="53.125" style="8" bestFit="1" customWidth="1"/>
    <col min="9734" max="9734" width="6.25" style="8" customWidth="1"/>
    <col min="9735" max="9736" width="9.875" style="8" bestFit="1" customWidth="1"/>
    <col min="9737" max="9737" width="5.75" style="8" customWidth="1"/>
    <col min="9738" max="9738" width="54.25" style="8" bestFit="1" customWidth="1"/>
    <col min="9739" max="9739" width="37.25" style="8" bestFit="1" customWidth="1"/>
    <col min="9740" max="9740" width="27.125" style="8" customWidth="1"/>
    <col min="9741" max="9741" width="13.75" style="8" customWidth="1"/>
    <col min="9742" max="9742" width="6.375" style="8" customWidth="1"/>
    <col min="9743" max="9743" width="18" style="8" customWidth="1"/>
    <col min="9744" max="9744" width="14.5" style="8" customWidth="1"/>
    <col min="9745" max="9745" width="15.625" style="8" customWidth="1"/>
    <col min="9746" max="9984" width="9" style="8"/>
    <col min="9985" max="9985" width="2.625" style="8" customWidth="1"/>
    <col min="9986" max="9986" width="15" style="8" bestFit="1" customWidth="1"/>
    <col min="9987" max="9987" width="18" style="8" bestFit="1" customWidth="1"/>
    <col min="9988" max="9988" width="13.125" style="8" bestFit="1" customWidth="1"/>
    <col min="9989" max="9989" width="53.125" style="8" bestFit="1" customWidth="1"/>
    <col min="9990" max="9990" width="6.25" style="8" customWidth="1"/>
    <col min="9991" max="9992" width="9.875" style="8" bestFit="1" customWidth="1"/>
    <col min="9993" max="9993" width="5.75" style="8" customWidth="1"/>
    <col min="9994" max="9994" width="54.25" style="8" bestFit="1" customWidth="1"/>
    <col min="9995" max="9995" width="37.25" style="8" bestFit="1" customWidth="1"/>
    <col min="9996" max="9996" width="27.125" style="8" customWidth="1"/>
    <col min="9997" max="9997" width="13.75" style="8" customWidth="1"/>
    <col min="9998" max="9998" width="6.375" style="8" customWidth="1"/>
    <col min="9999" max="9999" width="18" style="8" customWidth="1"/>
    <col min="10000" max="10000" width="14.5" style="8" customWidth="1"/>
    <col min="10001" max="10001" width="15.625" style="8" customWidth="1"/>
    <col min="10002" max="10240" width="9" style="8"/>
    <col min="10241" max="10241" width="2.625" style="8" customWidth="1"/>
    <col min="10242" max="10242" width="15" style="8" bestFit="1" customWidth="1"/>
    <col min="10243" max="10243" width="18" style="8" bestFit="1" customWidth="1"/>
    <col min="10244" max="10244" width="13.125" style="8" bestFit="1" customWidth="1"/>
    <col min="10245" max="10245" width="53.125" style="8" bestFit="1" customWidth="1"/>
    <col min="10246" max="10246" width="6.25" style="8" customWidth="1"/>
    <col min="10247" max="10248" width="9.875" style="8" bestFit="1" customWidth="1"/>
    <col min="10249" max="10249" width="5.75" style="8" customWidth="1"/>
    <col min="10250" max="10250" width="54.25" style="8" bestFit="1" customWidth="1"/>
    <col min="10251" max="10251" width="37.25" style="8" bestFit="1" customWidth="1"/>
    <col min="10252" max="10252" width="27.125" style="8" customWidth="1"/>
    <col min="10253" max="10253" width="13.75" style="8" customWidth="1"/>
    <col min="10254" max="10254" width="6.375" style="8" customWidth="1"/>
    <col min="10255" max="10255" width="18" style="8" customWidth="1"/>
    <col min="10256" max="10256" width="14.5" style="8" customWidth="1"/>
    <col min="10257" max="10257" width="15.625" style="8" customWidth="1"/>
    <col min="10258" max="10496" width="9" style="8"/>
    <col min="10497" max="10497" width="2.625" style="8" customWidth="1"/>
    <col min="10498" max="10498" width="15" style="8" bestFit="1" customWidth="1"/>
    <col min="10499" max="10499" width="18" style="8" bestFit="1" customWidth="1"/>
    <col min="10500" max="10500" width="13.125" style="8" bestFit="1" customWidth="1"/>
    <col min="10501" max="10501" width="53.125" style="8" bestFit="1" customWidth="1"/>
    <col min="10502" max="10502" width="6.25" style="8" customWidth="1"/>
    <col min="10503" max="10504" width="9.875" style="8" bestFit="1" customWidth="1"/>
    <col min="10505" max="10505" width="5.75" style="8" customWidth="1"/>
    <col min="10506" max="10506" width="54.25" style="8" bestFit="1" customWidth="1"/>
    <col min="10507" max="10507" width="37.25" style="8" bestFit="1" customWidth="1"/>
    <col min="10508" max="10508" width="27.125" style="8" customWidth="1"/>
    <col min="10509" max="10509" width="13.75" style="8" customWidth="1"/>
    <col min="10510" max="10510" width="6.375" style="8" customWidth="1"/>
    <col min="10511" max="10511" width="18" style="8" customWidth="1"/>
    <col min="10512" max="10512" width="14.5" style="8" customWidth="1"/>
    <col min="10513" max="10513" width="15.625" style="8" customWidth="1"/>
    <col min="10514" max="10752" width="9" style="8"/>
    <col min="10753" max="10753" width="2.625" style="8" customWidth="1"/>
    <col min="10754" max="10754" width="15" style="8" bestFit="1" customWidth="1"/>
    <col min="10755" max="10755" width="18" style="8" bestFit="1" customWidth="1"/>
    <col min="10756" max="10756" width="13.125" style="8" bestFit="1" customWidth="1"/>
    <col min="10757" max="10757" width="53.125" style="8" bestFit="1" customWidth="1"/>
    <col min="10758" max="10758" width="6.25" style="8" customWidth="1"/>
    <col min="10759" max="10760" width="9.875" style="8" bestFit="1" customWidth="1"/>
    <col min="10761" max="10761" width="5.75" style="8" customWidth="1"/>
    <col min="10762" max="10762" width="54.25" style="8" bestFit="1" customWidth="1"/>
    <col min="10763" max="10763" width="37.25" style="8" bestFit="1" customWidth="1"/>
    <col min="10764" max="10764" width="27.125" style="8" customWidth="1"/>
    <col min="10765" max="10765" width="13.75" style="8" customWidth="1"/>
    <col min="10766" max="10766" width="6.375" style="8" customWidth="1"/>
    <col min="10767" max="10767" width="18" style="8" customWidth="1"/>
    <col min="10768" max="10768" width="14.5" style="8" customWidth="1"/>
    <col min="10769" max="10769" width="15.625" style="8" customWidth="1"/>
    <col min="10770" max="11008" width="9" style="8"/>
    <col min="11009" max="11009" width="2.625" style="8" customWidth="1"/>
    <col min="11010" max="11010" width="15" style="8" bestFit="1" customWidth="1"/>
    <col min="11011" max="11011" width="18" style="8" bestFit="1" customWidth="1"/>
    <col min="11012" max="11012" width="13.125" style="8" bestFit="1" customWidth="1"/>
    <col min="11013" max="11013" width="53.125" style="8" bestFit="1" customWidth="1"/>
    <col min="11014" max="11014" width="6.25" style="8" customWidth="1"/>
    <col min="11015" max="11016" width="9.875" style="8" bestFit="1" customWidth="1"/>
    <col min="11017" max="11017" width="5.75" style="8" customWidth="1"/>
    <col min="11018" max="11018" width="54.25" style="8" bestFit="1" customWidth="1"/>
    <col min="11019" max="11019" width="37.25" style="8" bestFit="1" customWidth="1"/>
    <col min="11020" max="11020" width="27.125" style="8" customWidth="1"/>
    <col min="11021" max="11021" width="13.75" style="8" customWidth="1"/>
    <col min="11022" max="11022" width="6.375" style="8" customWidth="1"/>
    <col min="11023" max="11023" width="18" style="8" customWidth="1"/>
    <col min="11024" max="11024" width="14.5" style="8" customWidth="1"/>
    <col min="11025" max="11025" width="15.625" style="8" customWidth="1"/>
    <col min="11026" max="11264" width="9" style="8"/>
    <col min="11265" max="11265" width="2.625" style="8" customWidth="1"/>
    <col min="11266" max="11266" width="15" style="8" bestFit="1" customWidth="1"/>
    <col min="11267" max="11267" width="18" style="8" bestFit="1" customWidth="1"/>
    <col min="11268" max="11268" width="13.125" style="8" bestFit="1" customWidth="1"/>
    <col min="11269" max="11269" width="53.125" style="8" bestFit="1" customWidth="1"/>
    <col min="11270" max="11270" width="6.25" style="8" customWidth="1"/>
    <col min="11271" max="11272" width="9.875" style="8" bestFit="1" customWidth="1"/>
    <col min="11273" max="11273" width="5.75" style="8" customWidth="1"/>
    <col min="11274" max="11274" width="54.25" style="8" bestFit="1" customWidth="1"/>
    <col min="11275" max="11275" width="37.25" style="8" bestFit="1" customWidth="1"/>
    <col min="11276" max="11276" width="27.125" style="8" customWidth="1"/>
    <col min="11277" max="11277" width="13.75" style="8" customWidth="1"/>
    <col min="11278" max="11278" width="6.375" style="8" customWidth="1"/>
    <col min="11279" max="11279" width="18" style="8" customWidth="1"/>
    <col min="11280" max="11280" width="14.5" style="8" customWidth="1"/>
    <col min="11281" max="11281" width="15.625" style="8" customWidth="1"/>
    <col min="11282" max="11520" width="9" style="8"/>
    <col min="11521" max="11521" width="2.625" style="8" customWidth="1"/>
    <col min="11522" max="11522" width="15" style="8" bestFit="1" customWidth="1"/>
    <col min="11523" max="11523" width="18" style="8" bestFit="1" customWidth="1"/>
    <col min="11524" max="11524" width="13.125" style="8" bestFit="1" customWidth="1"/>
    <col min="11525" max="11525" width="53.125" style="8" bestFit="1" customWidth="1"/>
    <col min="11526" max="11526" width="6.25" style="8" customWidth="1"/>
    <col min="11527" max="11528" width="9.875" style="8" bestFit="1" customWidth="1"/>
    <col min="11529" max="11529" width="5.75" style="8" customWidth="1"/>
    <col min="11530" max="11530" width="54.25" style="8" bestFit="1" customWidth="1"/>
    <col min="11531" max="11531" width="37.25" style="8" bestFit="1" customWidth="1"/>
    <col min="11532" max="11532" width="27.125" style="8" customWidth="1"/>
    <col min="11533" max="11533" width="13.75" style="8" customWidth="1"/>
    <col min="11534" max="11534" width="6.375" style="8" customWidth="1"/>
    <col min="11535" max="11535" width="18" style="8" customWidth="1"/>
    <col min="11536" max="11536" width="14.5" style="8" customWidth="1"/>
    <col min="11537" max="11537" width="15.625" style="8" customWidth="1"/>
    <col min="11538" max="11776" width="9" style="8"/>
    <col min="11777" max="11777" width="2.625" style="8" customWidth="1"/>
    <col min="11778" max="11778" width="15" style="8" bestFit="1" customWidth="1"/>
    <col min="11779" max="11779" width="18" style="8" bestFit="1" customWidth="1"/>
    <col min="11780" max="11780" width="13.125" style="8" bestFit="1" customWidth="1"/>
    <col min="11781" max="11781" width="53.125" style="8" bestFit="1" customWidth="1"/>
    <col min="11782" max="11782" width="6.25" style="8" customWidth="1"/>
    <col min="11783" max="11784" width="9.875" style="8" bestFit="1" customWidth="1"/>
    <col min="11785" max="11785" width="5.75" style="8" customWidth="1"/>
    <col min="11786" max="11786" width="54.25" style="8" bestFit="1" customWidth="1"/>
    <col min="11787" max="11787" width="37.25" style="8" bestFit="1" customWidth="1"/>
    <col min="11788" max="11788" width="27.125" style="8" customWidth="1"/>
    <col min="11789" max="11789" width="13.75" style="8" customWidth="1"/>
    <col min="11790" max="11790" width="6.375" style="8" customWidth="1"/>
    <col min="11791" max="11791" width="18" style="8" customWidth="1"/>
    <col min="11792" max="11792" width="14.5" style="8" customWidth="1"/>
    <col min="11793" max="11793" width="15.625" style="8" customWidth="1"/>
    <col min="11794" max="12032" width="9" style="8"/>
    <col min="12033" max="12033" width="2.625" style="8" customWidth="1"/>
    <col min="12034" max="12034" width="15" style="8" bestFit="1" customWidth="1"/>
    <col min="12035" max="12035" width="18" style="8" bestFit="1" customWidth="1"/>
    <col min="12036" max="12036" width="13.125" style="8" bestFit="1" customWidth="1"/>
    <col min="12037" max="12037" width="53.125" style="8" bestFit="1" customWidth="1"/>
    <col min="12038" max="12038" width="6.25" style="8" customWidth="1"/>
    <col min="12039" max="12040" width="9.875" style="8" bestFit="1" customWidth="1"/>
    <col min="12041" max="12041" width="5.75" style="8" customWidth="1"/>
    <col min="12042" max="12042" width="54.25" style="8" bestFit="1" customWidth="1"/>
    <col min="12043" max="12043" width="37.25" style="8" bestFit="1" customWidth="1"/>
    <col min="12044" max="12044" width="27.125" style="8" customWidth="1"/>
    <col min="12045" max="12045" width="13.75" style="8" customWidth="1"/>
    <col min="12046" max="12046" width="6.375" style="8" customWidth="1"/>
    <col min="12047" max="12047" width="18" style="8" customWidth="1"/>
    <col min="12048" max="12048" width="14.5" style="8" customWidth="1"/>
    <col min="12049" max="12049" width="15.625" style="8" customWidth="1"/>
    <col min="12050" max="12288" width="9" style="8"/>
    <col min="12289" max="12289" width="2.625" style="8" customWidth="1"/>
    <col min="12290" max="12290" width="15" style="8" bestFit="1" customWidth="1"/>
    <col min="12291" max="12291" width="18" style="8" bestFit="1" customWidth="1"/>
    <col min="12292" max="12292" width="13.125" style="8" bestFit="1" customWidth="1"/>
    <col min="12293" max="12293" width="53.125" style="8" bestFit="1" customWidth="1"/>
    <col min="12294" max="12294" width="6.25" style="8" customWidth="1"/>
    <col min="12295" max="12296" width="9.875" style="8" bestFit="1" customWidth="1"/>
    <col min="12297" max="12297" width="5.75" style="8" customWidth="1"/>
    <col min="12298" max="12298" width="54.25" style="8" bestFit="1" customWidth="1"/>
    <col min="12299" max="12299" width="37.25" style="8" bestFit="1" customWidth="1"/>
    <col min="12300" max="12300" width="27.125" style="8" customWidth="1"/>
    <col min="12301" max="12301" width="13.75" style="8" customWidth="1"/>
    <col min="12302" max="12302" width="6.375" style="8" customWidth="1"/>
    <col min="12303" max="12303" width="18" style="8" customWidth="1"/>
    <col min="12304" max="12304" width="14.5" style="8" customWidth="1"/>
    <col min="12305" max="12305" width="15.625" style="8" customWidth="1"/>
    <col min="12306" max="12544" width="9" style="8"/>
    <col min="12545" max="12545" width="2.625" style="8" customWidth="1"/>
    <col min="12546" max="12546" width="15" style="8" bestFit="1" customWidth="1"/>
    <col min="12547" max="12547" width="18" style="8" bestFit="1" customWidth="1"/>
    <col min="12548" max="12548" width="13.125" style="8" bestFit="1" customWidth="1"/>
    <col min="12549" max="12549" width="53.125" style="8" bestFit="1" customWidth="1"/>
    <col min="12550" max="12550" width="6.25" style="8" customWidth="1"/>
    <col min="12551" max="12552" width="9.875" style="8" bestFit="1" customWidth="1"/>
    <col min="12553" max="12553" width="5.75" style="8" customWidth="1"/>
    <col min="12554" max="12554" width="54.25" style="8" bestFit="1" customWidth="1"/>
    <col min="12555" max="12555" width="37.25" style="8" bestFit="1" customWidth="1"/>
    <col min="12556" max="12556" width="27.125" style="8" customWidth="1"/>
    <col min="12557" max="12557" width="13.75" style="8" customWidth="1"/>
    <col min="12558" max="12558" width="6.375" style="8" customWidth="1"/>
    <col min="12559" max="12559" width="18" style="8" customWidth="1"/>
    <col min="12560" max="12560" width="14.5" style="8" customWidth="1"/>
    <col min="12561" max="12561" width="15.625" style="8" customWidth="1"/>
    <col min="12562" max="12800" width="9" style="8"/>
    <col min="12801" max="12801" width="2.625" style="8" customWidth="1"/>
    <col min="12802" max="12802" width="15" style="8" bestFit="1" customWidth="1"/>
    <col min="12803" max="12803" width="18" style="8" bestFit="1" customWidth="1"/>
    <col min="12804" max="12804" width="13.125" style="8" bestFit="1" customWidth="1"/>
    <col min="12805" max="12805" width="53.125" style="8" bestFit="1" customWidth="1"/>
    <col min="12806" max="12806" width="6.25" style="8" customWidth="1"/>
    <col min="12807" max="12808" width="9.875" style="8" bestFit="1" customWidth="1"/>
    <col min="12809" max="12809" width="5.75" style="8" customWidth="1"/>
    <col min="12810" max="12810" width="54.25" style="8" bestFit="1" customWidth="1"/>
    <col min="12811" max="12811" width="37.25" style="8" bestFit="1" customWidth="1"/>
    <col min="12812" max="12812" width="27.125" style="8" customWidth="1"/>
    <col min="12813" max="12813" width="13.75" style="8" customWidth="1"/>
    <col min="12814" max="12814" width="6.375" style="8" customWidth="1"/>
    <col min="12815" max="12815" width="18" style="8" customWidth="1"/>
    <col min="12816" max="12816" width="14.5" style="8" customWidth="1"/>
    <col min="12817" max="12817" width="15.625" style="8" customWidth="1"/>
    <col min="12818" max="13056" width="9" style="8"/>
    <col min="13057" max="13057" width="2.625" style="8" customWidth="1"/>
    <col min="13058" max="13058" width="15" style="8" bestFit="1" customWidth="1"/>
    <col min="13059" max="13059" width="18" style="8" bestFit="1" customWidth="1"/>
    <col min="13060" max="13060" width="13.125" style="8" bestFit="1" customWidth="1"/>
    <col min="13061" max="13061" width="53.125" style="8" bestFit="1" customWidth="1"/>
    <col min="13062" max="13062" width="6.25" style="8" customWidth="1"/>
    <col min="13063" max="13064" width="9.875" style="8" bestFit="1" customWidth="1"/>
    <col min="13065" max="13065" width="5.75" style="8" customWidth="1"/>
    <col min="13066" max="13066" width="54.25" style="8" bestFit="1" customWidth="1"/>
    <col min="13067" max="13067" width="37.25" style="8" bestFit="1" customWidth="1"/>
    <col min="13068" max="13068" width="27.125" style="8" customWidth="1"/>
    <col min="13069" max="13069" width="13.75" style="8" customWidth="1"/>
    <col min="13070" max="13070" width="6.375" style="8" customWidth="1"/>
    <col min="13071" max="13071" width="18" style="8" customWidth="1"/>
    <col min="13072" max="13072" width="14.5" style="8" customWidth="1"/>
    <col min="13073" max="13073" width="15.625" style="8" customWidth="1"/>
    <col min="13074" max="13312" width="9" style="8"/>
    <col min="13313" max="13313" width="2.625" style="8" customWidth="1"/>
    <col min="13314" max="13314" width="15" style="8" bestFit="1" customWidth="1"/>
    <col min="13315" max="13315" width="18" style="8" bestFit="1" customWidth="1"/>
    <col min="13316" max="13316" width="13.125" style="8" bestFit="1" customWidth="1"/>
    <col min="13317" max="13317" width="53.125" style="8" bestFit="1" customWidth="1"/>
    <col min="13318" max="13318" width="6.25" style="8" customWidth="1"/>
    <col min="13319" max="13320" width="9.875" style="8" bestFit="1" customWidth="1"/>
    <col min="13321" max="13321" width="5.75" style="8" customWidth="1"/>
    <col min="13322" max="13322" width="54.25" style="8" bestFit="1" customWidth="1"/>
    <col min="13323" max="13323" width="37.25" style="8" bestFit="1" customWidth="1"/>
    <col min="13324" max="13324" width="27.125" style="8" customWidth="1"/>
    <col min="13325" max="13325" width="13.75" style="8" customWidth="1"/>
    <col min="13326" max="13326" width="6.375" style="8" customWidth="1"/>
    <col min="13327" max="13327" width="18" style="8" customWidth="1"/>
    <col min="13328" max="13328" width="14.5" style="8" customWidth="1"/>
    <col min="13329" max="13329" width="15.625" style="8" customWidth="1"/>
    <col min="13330" max="13568" width="9" style="8"/>
    <col min="13569" max="13569" width="2.625" style="8" customWidth="1"/>
    <col min="13570" max="13570" width="15" style="8" bestFit="1" customWidth="1"/>
    <col min="13571" max="13571" width="18" style="8" bestFit="1" customWidth="1"/>
    <col min="13572" max="13572" width="13.125" style="8" bestFit="1" customWidth="1"/>
    <col min="13573" max="13573" width="53.125" style="8" bestFit="1" customWidth="1"/>
    <col min="13574" max="13574" width="6.25" style="8" customWidth="1"/>
    <col min="13575" max="13576" width="9.875" style="8" bestFit="1" customWidth="1"/>
    <col min="13577" max="13577" width="5.75" style="8" customWidth="1"/>
    <col min="13578" max="13578" width="54.25" style="8" bestFit="1" customWidth="1"/>
    <col min="13579" max="13579" width="37.25" style="8" bestFit="1" customWidth="1"/>
    <col min="13580" max="13580" width="27.125" style="8" customWidth="1"/>
    <col min="13581" max="13581" width="13.75" style="8" customWidth="1"/>
    <col min="13582" max="13582" width="6.375" style="8" customWidth="1"/>
    <col min="13583" max="13583" width="18" style="8" customWidth="1"/>
    <col min="13584" max="13584" width="14.5" style="8" customWidth="1"/>
    <col min="13585" max="13585" width="15.625" style="8" customWidth="1"/>
    <col min="13586" max="13824" width="9" style="8"/>
    <col min="13825" max="13825" width="2.625" style="8" customWidth="1"/>
    <col min="13826" max="13826" width="15" style="8" bestFit="1" customWidth="1"/>
    <col min="13827" max="13827" width="18" style="8" bestFit="1" customWidth="1"/>
    <col min="13828" max="13828" width="13.125" style="8" bestFit="1" customWidth="1"/>
    <col min="13829" max="13829" width="53.125" style="8" bestFit="1" customWidth="1"/>
    <col min="13830" max="13830" width="6.25" style="8" customWidth="1"/>
    <col min="13831" max="13832" width="9.875" style="8" bestFit="1" customWidth="1"/>
    <col min="13833" max="13833" width="5.75" style="8" customWidth="1"/>
    <col min="13834" max="13834" width="54.25" style="8" bestFit="1" customWidth="1"/>
    <col min="13835" max="13835" width="37.25" style="8" bestFit="1" customWidth="1"/>
    <col min="13836" max="13836" width="27.125" style="8" customWidth="1"/>
    <col min="13837" max="13837" width="13.75" style="8" customWidth="1"/>
    <col min="13838" max="13838" width="6.375" style="8" customWidth="1"/>
    <col min="13839" max="13839" width="18" style="8" customWidth="1"/>
    <col min="13840" max="13840" width="14.5" style="8" customWidth="1"/>
    <col min="13841" max="13841" width="15.625" style="8" customWidth="1"/>
    <col min="13842" max="14080" width="9" style="8"/>
    <col min="14081" max="14081" width="2.625" style="8" customWidth="1"/>
    <col min="14082" max="14082" width="15" style="8" bestFit="1" customWidth="1"/>
    <col min="14083" max="14083" width="18" style="8" bestFit="1" customWidth="1"/>
    <col min="14084" max="14084" width="13.125" style="8" bestFit="1" customWidth="1"/>
    <col min="14085" max="14085" width="53.125" style="8" bestFit="1" customWidth="1"/>
    <col min="14086" max="14086" width="6.25" style="8" customWidth="1"/>
    <col min="14087" max="14088" width="9.875" style="8" bestFit="1" customWidth="1"/>
    <col min="14089" max="14089" width="5.75" style="8" customWidth="1"/>
    <col min="14090" max="14090" width="54.25" style="8" bestFit="1" customWidth="1"/>
    <col min="14091" max="14091" width="37.25" style="8" bestFit="1" customWidth="1"/>
    <col min="14092" max="14092" width="27.125" style="8" customWidth="1"/>
    <col min="14093" max="14093" width="13.75" style="8" customWidth="1"/>
    <col min="14094" max="14094" width="6.375" style="8" customWidth="1"/>
    <col min="14095" max="14095" width="18" style="8" customWidth="1"/>
    <col min="14096" max="14096" width="14.5" style="8" customWidth="1"/>
    <col min="14097" max="14097" width="15.625" style="8" customWidth="1"/>
    <col min="14098" max="14336" width="9" style="8"/>
    <col min="14337" max="14337" width="2.625" style="8" customWidth="1"/>
    <col min="14338" max="14338" width="15" style="8" bestFit="1" customWidth="1"/>
    <col min="14339" max="14339" width="18" style="8" bestFit="1" customWidth="1"/>
    <col min="14340" max="14340" width="13.125" style="8" bestFit="1" customWidth="1"/>
    <col min="14341" max="14341" width="53.125" style="8" bestFit="1" customWidth="1"/>
    <col min="14342" max="14342" width="6.25" style="8" customWidth="1"/>
    <col min="14343" max="14344" width="9.875" style="8" bestFit="1" customWidth="1"/>
    <col min="14345" max="14345" width="5.75" style="8" customWidth="1"/>
    <col min="14346" max="14346" width="54.25" style="8" bestFit="1" customWidth="1"/>
    <col min="14347" max="14347" width="37.25" style="8" bestFit="1" customWidth="1"/>
    <col min="14348" max="14348" width="27.125" style="8" customWidth="1"/>
    <col min="14349" max="14349" width="13.75" style="8" customWidth="1"/>
    <col min="14350" max="14350" width="6.375" style="8" customWidth="1"/>
    <col min="14351" max="14351" width="18" style="8" customWidth="1"/>
    <col min="14352" max="14352" width="14.5" style="8" customWidth="1"/>
    <col min="14353" max="14353" width="15.625" style="8" customWidth="1"/>
    <col min="14354" max="14592" width="9" style="8"/>
    <col min="14593" max="14593" width="2.625" style="8" customWidth="1"/>
    <col min="14594" max="14594" width="15" style="8" bestFit="1" customWidth="1"/>
    <col min="14595" max="14595" width="18" style="8" bestFit="1" customWidth="1"/>
    <col min="14596" max="14596" width="13.125" style="8" bestFit="1" customWidth="1"/>
    <col min="14597" max="14597" width="53.125" style="8" bestFit="1" customWidth="1"/>
    <col min="14598" max="14598" width="6.25" style="8" customWidth="1"/>
    <col min="14599" max="14600" width="9.875" style="8" bestFit="1" customWidth="1"/>
    <col min="14601" max="14601" width="5.75" style="8" customWidth="1"/>
    <col min="14602" max="14602" width="54.25" style="8" bestFit="1" customWidth="1"/>
    <col min="14603" max="14603" width="37.25" style="8" bestFit="1" customWidth="1"/>
    <col min="14604" max="14604" width="27.125" style="8" customWidth="1"/>
    <col min="14605" max="14605" width="13.75" style="8" customWidth="1"/>
    <col min="14606" max="14606" width="6.375" style="8" customWidth="1"/>
    <col min="14607" max="14607" width="18" style="8" customWidth="1"/>
    <col min="14608" max="14608" width="14.5" style="8" customWidth="1"/>
    <col min="14609" max="14609" width="15.625" style="8" customWidth="1"/>
    <col min="14610" max="14848" width="9" style="8"/>
    <col min="14849" max="14849" width="2.625" style="8" customWidth="1"/>
    <col min="14850" max="14850" width="15" style="8" bestFit="1" customWidth="1"/>
    <col min="14851" max="14851" width="18" style="8" bestFit="1" customWidth="1"/>
    <col min="14852" max="14852" width="13.125" style="8" bestFit="1" customWidth="1"/>
    <col min="14853" max="14853" width="53.125" style="8" bestFit="1" customWidth="1"/>
    <col min="14854" max="14854" width="6.25" style="8" customWidth="1"/>
    <col min="14855" max="14856" width="9.875" style="8" bestFit="1" customWidth="1"/>
    <col min="14857" max="14857" width="5.75" style="8" customWidth="1"/>
    <col min="14858" max="14858" width="54.25" style="8" bestFit="1" customWidth="1"/>
    <col min="14859" max="14859" width="37.25" style="8" bestFit="1" customWidth="1"/>
    <col min="14860" max="14860" width="27.125" style="8" customWidth="1"/>
    <col min="14861" max="14861" width="13.75" style="8" customWidth="1"/>
    <col min="14862" max="14862" width="6.375" style="8" customWidth="1"/>
    <col min="14863" max="14863" width="18" style="8" customWidth="1"/>
    <col min="14864" max="14864" width="14.5" style="8" customWidth="1"/>
    <col min="14865" max="14865" width="15.625" style="8" customWidth="1"/>
    <col min="14866" max="15104" width="9" style="8"/>
    <col min="15105" max="15105" width="2.625" style="8" customWidth="1"/>
    <col min="15106" max="15106" width="15" style="8" bestFit="1" customWidth="1"/>
    <col min="15107" max="15107" width="18" style="8" bestFit="1" customWidth="1"/>
    <col min="15108" max="15108" width="13.125" style="8" bestFit="1" customWidth="1"/>
    <col min="15109" max="15109" width="53.125" style="8" bestFit="1" customWidth="1"/>
    <col min="15110" max="15110" width="6.25" style="8" customWidth="1"/>
    <col min="15111" max="15112" width="9.875" style="8" bestFit="1" customWidth="1"/>
    <col min="15113" max="15113" width="5.75" style="8" customWidth="1"/>
    <col min="15114" max="15114" width="54.25" style="8" bestFit="1" customWidth="1"/>
    <col min="15115" max="15115" width="37.25" style="8" bestFit="1" customWidth="1"/>
    <col min="15116" max="15116" width="27.125" style="8" customWidth="1"/>
    <col min="15117" max="15117" width="13.75" style="8" customWidth="1"/>
    <col min="15118" max="15118" width="6.375" style="8" customWidth="1"/>
    <col min="15119" max="15119" width="18" style="8" customWidth="1"/>
    <col min="15120" max="15120" width="14.5" style="8" customWidth="1"/>
    <col min="15121" max="15121" width="15.625" style="8" customWidth="1"/>
    <col min="15122" max="15360" width="9" style="8"/>
    <col min="15361" max="15361" width="2.625" style="8" customWidth="1"/>
    <col min="15362" max="15362" width="15" style="8" bestFit="1" customWidth="1"/>
    <col min="15363" max="15363" width="18" style="8" bestFit="1" customWidth="1"/>
    <col min="15364" max="15364" width="13.125" style="8" bestFit="1" customWidth="1"/>
    <col min="15365" max="15365" width="53.125" style="8" bestFit="1" customWidth="1"/>
    <col min="15366" max="15366" width="6.25" style="8" customWidth="1"/>
    <col min="15367" max="15368" width="9.875" style="8" bestFit="1" customWidth="1"/>
    <col min="15369" max="15369" width="5.75" style="8" customWidth="1"/>
    <col min="15370" max="15370" width="54.25" style="8" bestFit="1" customWidth="1"/>
    <col min="15371" max="15371" width="37.25" style="8" bestFit="1" customWidth="1"/>
    <col min="15372" max="15372" width="27.125" style="8" customWidth="1"/>
    <col min="15373" max="15373" width="13.75" style="8" customWidth="1"/>
    <col min="15374" max="15374" width="6.375" style="8" customWidth="1"/>
    <col min="15375" max="15375" width="18" style="8" customWidth="1"/>
    <col min="15376" max="15376" width="14.5" style="8" customWidth="1"/>
    <col min="15377" max="15377" width="15.625" style="8" customWidth="1"/>
    <col min="15378" max="15616" width="9" style="8"/>
    <col min="15617" max="15617" width="2.625" style="8" customWidth="1"/>
    <col min="15618" max="15618" width="15" style="8" bestFit="1" customWidth="1"/>
    <col min="15619" max="15619" width="18" style="8" bestFit="1" customWidth="1"/>
    <col min="15620" max="15620" width="13.125" style="8" bestFit="1" customWidth="1"/>
    <col min="15621" max="15621" width="53.125" style="8" bestFit="1" customWidth="1"/>
    <col min="15622" max="15622" width="6.25" style="8" customWidth="1"/>
    <col min="15623" max="15624" width="9.875" style="8" bestFit="1" customWidth="1"/>
    <col min="15625" max="15625" width="5.75" style="8" customWidth="1"/>
    <col min="15626" max="15626" width="54.25" style="8" bestFit="1" customWidth="1"/>
    <col min="15627" max="15627" width="37.25" style="8" bestFit="1" customWidth="1"/>
    <col min="15628" max="15628" width="27.125" style="8" customWidth="1"/>
    <col min="15629" max="15629" width="13.75" style="8" customWidth="1"/>
    <col min="15630" max="15630" width="6.375" style="8" customWidth="1"/>
    <col min="15631" max="15631" width="18" style="8" customWidth="1"/>
    <col min="15632" max="15632" width="14.5" style="8" customWidth="1"/>
    <col min="15633" max="15633" width="15.625" style="8" customWidth="1"/>
    <col min="15634" max="15872" width="9" style="8"/>
    <col min="15873" max="15873" width="2.625" style="8" customWidth="1"/>
    <col min="15874" max="15874" width="15" style="8" bestFit="1" customWidth="1"/>
    <col min="15875" max="15875" width="18" style="8" bestFit="1" customWidth="1"/>
    <col min="15876" max="15876" width="13.125" style="8" bestFit="1" customWidth="1"/>
    <col min="15877" max="15877" width="53.125" style="8" bestFit="1" customWidth="1"/>
    <col min="15878" max="15878" width="6.25" style="8" customWidth="1"/>
    <col min="15879" max="15880" width="9.875" style="8" bestFit="1" customWidth="1"/>
    <col min="15881" max="15881" width="5.75" style="8" customWidth="1"/>
    <col min="15882" max="15882" width="54.25" style="8" bestFit="1" customWidth="1"/>
    <col min="15883" max="15883" width="37.25" style="8" bestFit="1" customWidth="1"/>
    <col min="15884" max="15884" width="27.125" style="8" customWidth="1"/>
    <col min="15885" max="15885" width="13.75" style="8" customWidth="1"/>
    <col min="15886" max="15886" width="6.375" style="8" customWidth="1"/>
    <col min="15887" max="15887" width="18" style="8" customWidth="1"/>
    <col min="15888" max="15888" width="14.5" style="8" customWidth="1"/>
    <col min="15889" max="15889" width="15.625" style="8" customWidth="1"/>
    <col min="15890" max="16128" width="9" style="8"/>
    <col min="16129" max="16129" width="2.625" style="8" customWidth="1"/>
    <col min="16130" max="16130" width="15" style="8" bestFit="1" customWidth="1"/>
    <col min="16131" max="16131" width="18" style="8" bestFit="1" customWidth="1"/>
    <col min="16132" max="16132" width="13.125" style="8" bestFit="1" customWidth="1"/>
    <col min="16133" max="16133" width="53.125" style="8" bestFit="1" customWidth="1"/>
    <col min="16134" max="16134" width="6.25" style="8" customWidth="1"/>
    <col min="16135" max="16136" width="9.875" style="8" bestFit="1" customWidth="1"/>
    <col min="16137" max="16137" width="5.75" style="8" customWidth="1"/>
    <col min="16138" max="16138" width="54.25" style="8" bestFit="1" customWidth="1"/>
    <col min="16139" max="16139" width="37.25" style="8" bestFit="1" customWidth="1"/>
    <col min="16140" max="16140" width="27.125" style="8" customWidth="1"/>
    <col min="16141" max="16141" width="13.75" style="8" customWidth="1"/>
    <col min="16142" max="16142" width="6.375" style="8" customWidth="1"/>
    <col min="16143" max="16143" width="18" style="8" customWidth="1"/>
    <col min="16144" max="16144" width="14.5" style="8" customWidth="1"/>
    <col min="16145" max="16145" width="15.625" style="8" customWidth="1"/>
    <col min="16146" max="16384" width="9" style="8"/>
  </cols>
  <sheetData>
    <row r="2" spans="2:17" ht="20.100000000000001" customHeight="1">
      <c r="B2" s="1" t="s">
        <v>0</v>
      </c>
      <c r="C2" s="1"/>
      <c r="D2" s="1"/>
      <c r="E2" s="92" t="s">
        <v>3179</v>
      </c>
      <c r="G2" s="4" t="s">
        <v>2</v>
      </c>
      <c r="H2" s="5"/>
      <c r="I2" s="6"/>
      <c r="J2" s="7">
        <f>SUM(H:H)</f>
        <v>3520750</v>
      </c>
    </row>
    <row r="3" spans="2:17" ht="20.100000000000001" customHeight="1">
      <c r="B3" s="1" t="s">
        <v>3</v>
      </c>
      <c r="C3" s="1"/>
      <c r="D3" s="1"/>
      <c r="E3" s="98" t="s">
        <v>3180</v>
      </c>
    </row>
    <row r="4" spans="2:17" ht="20.100000000000001" customHeight="1">
      <c r="B4" s="1" t="s">
        <v>5</v>
      </c>
      <c r="C4" s="1"/>
      <c r="D4" s="1"/>
      <c r="E4" s="98">
        <v>180888</v>
      </c>
      <c r="J4" s="15"/>
      <c r="K4" s="1199"/>
    </row>
    <row r="5" spans="2:17" ht="20.100000000000001" customHeight="1">
      <c r="B5" s="1" t="s">
        <v>6</v>
      </c>
      <c r="C5" s="1"/>
      <c r="D5" s="1"/>
      <c r="E5" s="102">
        <v>44134</v>
      </c>
      <c r="J5" s="15"/>
      <c r="K5" s="1199"/>
    </row>
    <row r="6" spans="2:17" ht="20.100000000000001" customHeight="1">
      <c r="B6" s="1" t="s">
        <v>7</v>
      </c>
      <c r="C6" s="1"/>
      <c r="D6" s="1"/>
      <c r="E6" s="102">
        <v>44165</v>
      </c>
      <c r="J6" s="15"/>
      <c r="K6" s="1199"/>
    </row>
    <row r="7" spans="2:17" ht="19.5" customHeight="1">
      <c r="B7" s="18"/>
      <c r="C7" s="18"/>
      <c r="D7" s="18"/>
      <c r="E7" s="294"/>
      <c r="J7" s="15"/>
      <c r="K7" s="1199"/>
      <c r="L7" s="20"/>
    </row>
    <row r="8" spans="2:17" ht="19.5" customHeight="1"/>
    <row r="9" spans="2:17" s="9" customFormat="1" ht="19.5" customHeight="1">
      <c r="B9" s="21" t="s">
        <v>8</v>
      </c>
      <c r="C9" s="21" t="s">
        <v>9</v>
      </c>
      <c r="D9" s="21" t="s">
        <v>10</v>
      </c>
      <c r="E9" s="22" t="s">
        <v>11</v>
      </c>
      <c r="F9" s="22" t="s">
        <v>12</v>
      </c>
      <c r="G9" s="24" t="s">
        <v>13</v>
      </c>
      <c r="H9" s="24" t="s">
        <v>14</v>
      </c>
      <c r="I9" s="22" t="s">
        <v>15</v>
      </c>
      <c r="J9" s="22" t="s">
        <v>16</v>
      </c>
      <c r="K9" s="22" t="s">
        <v>17</v>
      </c>
      <c r="L9" s="22" t="s">
        <v>18</v>
      </c>
      <c r="M9" s="25" t="s">
        <v>19</v>
      </c>
      <c r="N9" s="21" t="s">
        <v>20</v>
      </c>
      <c r="O9" s="22" t="s">
        <v>21</v>
      </c>
      <c r="P9" s="25" t="s">
        <v>22</v>
      </c>
      <c r="Q9" s="26" t="s">
        <v>23</v>
      </c>
    </row>
    <row r="10" spans="2:17" s="73" customFormat="1" ht="15" customHeight="1">
      <c r="B10" s="1253"/>
      <c r="C10" s="65" t="s">
        <v>2756</v>
      </c>
      <c r="D10" s="65" t="s">
        <v>3181</v>
      </c>
      <c r="E10" s="59" t="s">
        <v>9622</v>
      </c>
      <c r="F10" s="57">
        <v>1</v>
      </c>
      <c r="G10" s="52">
        <v>312600</v>
      </c>
      <c r="H10" s="66">
        <f t="shared" ref="H10:H54" si="0">F10*G10</f>
        <v>312600</v>
      </c>
      <c r="I10" s="283"/>
      <c r="J10" s="59" t="s">
        <v>9623</v>
      </c>
      <c r="K10" s="956"/>
      <c r="L10" s="57"/>
      <c r="M10" s="60">
        <v>44109</v>
      </c>
      <c r="N10" s="65"/>
      <c r="O10" s="58" t="s">
        <v>9624</v>
      </c>
      <c r="P10" s="2556" t="s">
        <v>9625</v>
      </c>
      <c r="Q10" s="61"/>
    </row>
    <row r="11" spans="2:17" s="62" customFormat="1" ht="15" customHeight="1">
      <c r="B11" s="57"/>
      <c r="C11" s="65" t="s">
        <v>292</v>
      </c>
      <c r="D11" s="57" t="s">
        <v>293</v>
      </c>
      <c r="E11" s="78" t="s">
        <v>296</v>
      </c>
      <c r="F11" s="53">
        <v>1</v>
      </c>
      <c r="G11" s="52">
        <v>8430</v>
      </c>
      <c r="H11" s="52">
        <f t="shared" si="0"/>
        <v>8430</v>
      </c>
      <c r="I11" s="53"/>
      <c r="J11" s="59" t="s">
        <v>6043</v>
      </c>
      <c r="K11" s="956"/>
      <c r="L11" s="57"/>
      <c r="M11" s="60">
        <v>44110</v>
      </c>
      <c r="N11" s="59"/>
      <c r="O11" s="58" t="s">
        <v>9624</v>
      </c>
      <c r="P11" s="2225" t="s">
        <v>9626</v>
      </c>
      <c r="Q11" s="61"/>
    </row>
    <row r="12" spans="2:17" s="62" customFormat="1" ht="15" customHeight="1">
      <c r="B12" s="57"/>
      <c r="C12" s="65" t="s">
        <v>292</v>
      </c>
      <c r="D12" s="57" t="s">
        <v>293</v>
      </c>
      <c r="E12" s="78" t="s">
        <v>297</v>
      </c>
      <c r="F12" s="53">
        <v>1</v>
      </c>
      <c r="G12" s="52">
        <v>2660</v>
      </c>
      <c r="H12" s="52">
        <f t="shared" si="0"/>
        <v>2660</v>
      </c>
      <c r="I12" s="53"/>
      <c r="J12" s="59" t="s">
        <v>6046</v>
      </c>
      <c r="K12" s="956"/>
      <c r="L12" s="57"/>
      <c r="M12" s="60">
        <v>44110</v>
      </c>
      <c r="N12" s="59"/>
      <c r="O12" s="58" t="s">
        <v>9624</v>
      </c>
      <c r="P12" s="2225" t="s">
        <v>9626</v>
      </c>
      <c r="Q12" s="61"/>
    </row>
    <row r="13" spans="2:17" s="62" customFormat="1" ht="15" customHeight="1">
      <c r="B13" s="57"/>
      <c r="C13" s="65" t="s">
        <v>292</v>
      </c>
      <c r="D13" s="57" t="s">
        <v>293</v>
      </c>
      <c r="E13" s="78" t="s">
        <v>298</v>
      </c>
      <c r="F13" s="53">
        <v>1</v>
      </c>
      <c r="G13" s="52">
        <v>420</v>
      </c>
      <c r="H13" s="52">
        <f t="shared" si="0"/>
        <v>420</v>
      </c>
      <c r="I13" s="53"/>
      <c r="J13" s="59" t="s">
        <v>9627</v>
      </c>
      <c r="K13" s="956"/>
      <c r="L13" s="57"/>
      <c r="M13" s="60">
        <v>44110</v>
      </c>
      <c r="N13" s="59"/>
      <c r="O13" s="58" t="s">
        <v>9624</v>
      </c>
      <c r="P13" s="2225" t="s">
        <v>9626</v>
      </c>
      <c r="Q13" s="61"/>
    </row>
    <row r="14" spans="2:17" s="62" customFormat="1" ht="15" customHeight="1">
      <c r="B14" s="57"/>
      <c r="C14" s="57" t="s">
        <v>292</v>
      </c>
      <c r="D14" s="57" t="s">
        <v>293</v>
      </c>
      <c r="E14" s="59" t="s">
        <v>9628</v>
      </c>
      <c r="F14" s="59">
        <v>2</v>
      </c>
      <c r="G14" s="66">
        <v>14150</v>
      </c>
      <c r="H14" s="66">
        <f t="shared" si="0"/>
        <v>28300</v>
      </c>
      <c r="I14" s="53"/>
      <c r="J14" s="59" t="s">
        <v>3226</v>
      </c>
      <c r="K14" s="956"/>
      <c r="L14" s="57"/>
      <c r="M14" s="60">
        <v>44110</v>
      </c>
      <c r="N14" s="59"/>
      <c r="O14" s="58" t="s">
        <v>9624</v>
      </c>
      <c r="P14" s="2225" t="s">
        <v>9626</v>
      </c>
      <c r="Q14" s="61"/>
    </row>
    <row r="15" spans="2:17" s="62" customFormat="1" ht="15" customHeight="1">
      <c r="B15" s="57"/>
      <c r="C15" s="57" t="s">
        <v>292</v>
      </c>
      <c r="D15" s="57" t="s">
        <v>293</v>
      </c>
      <c r="E15" s="59" t="s">
        <v>9629</v>
      </c>
      <c r="F15" s="53">
        <v>1</v>
      </c>
      <c r="G15" s="66">
        <v>6820</v>
      </c>
      <c r="H15" s="66">
        <f t="shared" si="0"/>
        <v>6820</v>
      </c>
      <c r="I15" s="53"/>
      <c r="J15" s="59" t="s">
        <v>1691</v>
      </c>
      <c r="K15" s="956"/>
      <c r="L15" s="57"/>
      <c r="M15" s="60">
        <v>44110</v>
      </c>
      <c r="N15" s="59"/>
      <c r="O15" s="58" t="s">
        <v>9624</v>
      </c>
      <c r="P15" s="2225" t="s">
        <v>9626</v>
      </c>
      <c r="Q15" s="61"/>
    </row>
    <row r="16" spans="2:17" s="62" customFormat="1" ht="15" customHeight="1">
      <c r="B16" s="57"/>
      <c r="C16" s="2557" t="s">
        <v>256</v>
      </c>
      <c r="D16" s="57" t="s">
        <v>293</v>
      </c>
      <c r="E16" s="50" t="s">
        <v>3263</v>
      </c>
      <c r="F16" s="2558">
        <v>1</v>
      </c>
      <c r="G16" s="66">
        <v>740</v>
      </c>
      <c r="H16" s="66">
        <f t="shared" si="0"/>
        <v>740</v>
      </c>
      <c r="I16" s="53"/>
      <c r="J16" s="50" t="s">
        <v>265</v>
      </c>
      <c r="K16" s="956"/>
      <c r="L16" s="2559"/>
      <c r="M16" s="60">
        <v>44110</v>
      </c>
      <c r="N16" s="59"/>
      <c r="O16" s="58" t="s">
        <v>9624</v>
      </c>
      <c r="P16" s="2225" t="s">
        <v>9626</v>
      </c>
      <c r="Q16" s="61"/>
    </row>
    <row r="17" spans="2:17" s="62" customFormat="1" ht="15" customHeight="1">
      <c r="B17" s="57"/>
      <c r="C17" s="2557" t="s">
        <v>256</v>
      </c>
      <c r="D17" s="57" t="s">
        <v>293</v>
      </c>
      <c r="E17" s="50" t="s">
        <v>3265</v>
      </c>
      <c r="F17" s="2558">
        <v>1</v>
      </c>
      <c r="G17" s="66">
        <v>1420</v>
      </c>
      <c r="H17" s="66">
        <f t="shared" si="0"/>
        <v>1420</v>
      </c>
      <c r="I17" s="53"/>
      <c r="J17" s="50" t="s">
        <v>3266</v>
      </c>
      <c r="K17" s="956"/>
      <c r="L17" s="956"/>
      <c r="M17" s="60">
        <v>44110</v>
      </c>
      <c r="N17" s="59"/>
      <c r="O17" s="58" t="s">
        <v>9624</v>
      </c>
      <c r="P17" s="2225" t="s">
        <v>9626</v>
      </c>
      <c r="Q17" s="61"/>
    </row>
    <row r="18" spans="2:17" s="62" customFormat="1" ht="15" customHeight="1">
      <c r="B18" s="57"/>
      <c r="C18" s="2557" t="s">
        <v>256</v>
      </c>
      <c r="D18" s="57" t="s">
        <v>293</v>
      </c>
      <c r="E18" s="50" t="s">
        <v>3267</v>
      </c>
      <c r="F18" s="2558">
        <v>1</v>
      </c>
      <c r="G18" s="66">
        <v>740</v>
      </c>
      <c r="H18" s="66">
        <f t="shared" si="0"/>
        <v>740</v>
      </c>
      <c r="I18" s="53"/>
      <c r="J18" s="50" t="s">
        <v>3268</v>
      </c>
      <c r="K18" s="956"/>
      <c r="L18" s="57"/>
      <c r="M18" s="60">
        <v>44110</v>
      </c>
      <c r="N18" s="59"/>
      <c r="O18" s="58" t="s">
        <v>9624</v>
      </c>
      <c r="P18" s="2225" t="s">
        <v>9626</v>
      </c>
      <c r="Q18" s="61"/>
    </row>
    <row r="19" spans="2:17" s="62" customFormat="1" ht="15" customHeight="1">
      <c r="B19" s="57"/>
      <c r="C19" s="2557" t="s">
        <v>166</v>
      </c>
      <c r="D19" s="57" t="s">
        <v>293</v>
      </c>
      <c r="E19" s="50" t="s">
        <v>167</v>
      </c>
      <c r="F19" s="2558">
        <v>1</v>
      </c>
      <c r="G19" s="66">
        <v>1470</v>
      </c>
      <c r="H19" s="66">
        <f t="shared" si="0"/>
        <v>1470</v>
      </c>
      <c r="I19" s="53"/>
      <c r="J19" s="50" t="s">
        <v>168</v>
      </c>
      <c r="K19" s="956"/>
      <c r="L19" s="57"/>
      <c r="M19" s="60">
        <v>44110</v>
      </c>
      <c r="N19" s="59"/>
      <c r="O19" s="58" t="s">
        <v>9624</v>
      </c>
      <c r="P19" s="2556" t="s">
        <v>9630</v>
      </c>
      <c r="Q19" s="61"/>
    </row>
    <row r="20" spans="2:17" s="62" customFormat="1" ht="15" customHeight="1">
      <c r="B20" s="57"/>
      <c r="C20" s="2557" t="s">
        <v>181</v>
      </c>
      <c r="D20" s="57" t="s">
        <v>293</v>
      </c>
      <c r="E20" s="50" t="s">
        <v>232</v>
      </c>
      <c r="F20" s="2558">
        <v>1</v>
      </c>
      <c r="G20" s="66">
        <v>1600</v>
      </c>
      <c r="H20" s="66">
        <f t="shared" si="0"/>
        <v>1600</v>
      </c>
      <c r="I20" s="53"/>
      <c r="J20" s="50" t="s">
        <v>233</v>
      </c>
      <c r="K20" s="956"/>
      <c r="L20" s="57"/>
      <c r="M20" s="60">
        <v>44110</v>
      </c>
      <c r="N20" s="59"/>
      <c r="O20" s="58" t="s">
        <v>9624</v>
      </c>
      <c r="P20" s="2225" t="s">
        <v>9626</v>
      </c>
      <c r="Q20" s="61"/>
    </row>
    <row r="21" spans="2:17" s="62" customFormat="1" ht="15" customHeight="1">
      <c r="B21" s="57"/>
      <c r="C21" s="2557" t="s">
        <v>181</v>
      </c>
      <c r="D21" s="57" t="s">
        <v>293</v>
      </c>
      <c r="E21" s="50" t="s">
        <v>3281</v>
      </c>
      <c r="F21" s="2558">
        <v>2</v>
      </c>
      <c r="G21" s="66">
        <v>3830</v>
      </c>
      <c r="H21" s="66">
        <f t="shared" si="0"/>
        <v>7660</v>
      </c>
      <c r="I21" s="53"/>
      <c r="J21" s="50" t="s">
        <v>230</v>
      </c>
      <c r="K21" s="956"/>
      <c r="L21" s="57"/>
      <c r="M21" s="60">
        <v>44110</v>
      </c>
      <c r="N21" s="59"/>
      <c r="O21" s="58" t="s">
        <v>9624</v>
      </c>
      <c r="P21" s="2225" t="s">
        <v>9626</v>
      </c>
      <c r="Q21" s="61"/>
    </row>
    <row r="22" spans="2:17" s="62" customFormat="1" ht="15" customHeight="1">
      <c r="B22" s="57"/>
      <c r="C22" s="2557" t="s">
        <v>171</v>
      </c>
      <c r="D22" s="57" t="s">
        <v>293</v>
      </c>
      <c r="E22" s="50" t="s">
        <v>3283</v>
      </c>
      <c r="F22" s="2558">
        <v>3</v>
      </c>
      <c r="G22" s="66">
        <v>760</v>
      </c>
      <c r="H22" s="66">
        <f t="shared" si="0"/>
        <v>2280</v>
      </c>
      <c r="I22" s="53"/>
      <c r="J22" s="50" t="s">
        <v>894</v>
      </c>
      <c r="K22" s="956"/>
      <c r="L22" s="57"/>
      <c r="M22" s="60">
        <v>44110</v>
      </c>
      <c r="N22" s="59"/>
      <c r="O22" s="58" t="s">
        <v>9624</v>
      </c>
      <c r="P22" s="2225" t="s">
        <v>9626</v>
      </c>
      <c r="Q22" s="61"/>
    </row>
    <row r="23" spans="2:17" s="62" customFormat="1" ht="15" customHeight="1">
      <c r="B23" s="57"/>
      <c r="C23" s="2557" t="s">
        <v>171</v>
      </c>
      <c r="D23" s="57" t="s">
        <v>293</v>
      </c>
      <c r="E23" s="50" t="s">
        <v>9631</v>
      </c>
      <c r="F23" s="2558">
        <v>3</v>
      </c>
      <c r="G23" s="66">
        <v>250</v>
      </c>
      <c r="H23" s="66">
        <f t="shared" si="0"/>
        <v>750</v>
      </c>
      <c r="I23" s="53"/>
      <c r="J23" s="50" t="s">
        <v>195</v>
      </c>
      <c r="K23" s="956"/>
      <c r="L23" s="57"/>
      <c r="M23" s="60">
        <v>44110</v>
      </c>
      <c r="N23" s="59"/>
      <c r="O23" s="58" t="s">
        <v>9624</v>
      </c>
      <c r="P23" s="2225" t="s">
        <v>9626</v>
      </c>
      <c r="Q23" s="61"/>
    </row>
    <row r="24" spans="2:17" s="62" customFormat="1" ht="15" customHeight="1">
      <c r="B24" s="57"/>
      <c r="C24" s="2557" t="s">
        <v>171</v>
      </c>
      <c r="D24" s="57" t="s">
        <v>293</v>
      </c>
      <c r="E24" s="50" t="s">
        <v>3106</v>
      </c>
      <c r="F24" s="2558">
        <v>3</v>
      </c>
      <c r="G24" s="66">
        <v>30</v>
      </c>
      <c r="H24" s="66">
        <f t="shared" si="0"/>
        <v>90</v>
      </c>
      <c r="I24" s="53"/>
      <c r="J24" s="50" t="s">
        <v>3285</v>
      </c>
      <c r="K24" s="956"/>
      <c r="L24" s="57"/>
      <c r="M24" s="60">
        <v>44110</v>
      </c>
      <c r="N24" s="59"/>
      <c r="O24" s="58" t="s">
        <v>9624</v>
      </c>
      <c r="P24" s="2225" t="s">
        <v>9626</v>
      </c>
      <c r="Q24" s="61"/>
    </row>
    <row r="25" spans="2:17" s="62" customFormat="1" ht="15" customHeight="1">
      <c r="B25" s="57"/>
      <c r="C25" s="2557" t="s">
        <v>171</v>
      </c>
      <c r="D25" s="57" t="s">
        <v>293</v>
      </c>
      <c r="E25" s="50" t="s">
        <v>9632</v>
      </c>
      <c r="F25" s="2558">
        <v>2</v>
      </c>
      <c r="G25" s="66">
        <v>1280</v>
      </c>
      <c r="H25" s="66">
        <f t="shared" si="0"/>
        <v>2560</v>
      </c>
      <c r="I25" s="53"/>
      <c r="J25" s="50" t="s">
        <v>192</v>
      </c>
      <c r="K25" s="956"/>
      <c r="L25" s="57"/>
      <c r="M25" s="60">
        <v>44110</v>
      </c>
      <c r="N25" s="59"/>
      <c r="O25" s="58" t="s">
        <v>9624</v>
      </c>
      <c r="P25" s="2225" t="s">
        <v>9626</v>
      </c>
      <c r="Q25" s="61"/>
    </row>
    <row r="26" spans="2:17" s="62" customFormat="1" ht="15" customHeight="1">
      <c r="B26" s="57"/>
      <c r="C26" s="2557" t="s">
        <v>171</v>
      </c>
      <c r="D26" s="57" t="s">
        <v>293</v>
      </c>
      <c r="E26" s="50" t="s">
        <v>194</v>
      </c>
      <c r="F26" s="2558">
        <v>8</v>
      </c>
      <c r="G26" s="66">
        <v>1220</v>
      </c>
      <c r="H26" s="66">
        <f t="shared" si="0"/>
        <v>9760</v>
      </c>
      <c r="I26" s="53"/>
      <c r="J26" s="50" t="s">
        <v>195</v>
      </c>
      <c r="K26" s="956"/>
      <c r="L26" s="57"/>
      <c r="M26" s="60">
        <v>44110</v>
      </c>
      <c r="N26" s="59"/>
      <c r="O26" s="58" t="s">
        <v>9624</v>
      </c>
      <c r="P26" s="2225" t="s">
        <v>9626</v>
      </c>
      <c r="Q26" s="61"/>
    </row>
    <row r="27" spans="2:17" s="62" customFormat="1" ht="15" customHeight="1">
      <c r="B27" s="57"/>
      <c r="C27" s="57" t="s">
        <v>306</v>
      </c>
      <c r="D27" s="65" t="s">
        <v>129</v>
      </c>
      <c r="E27" s="59" t="s">
        <v>2776</v>
      </c>
      <c r="F27" s="59">
        <v>2</v>
      </c>
      <c r="G27" s="66">
        <v>14660</v>
      </c>
      <c r="H27" s="52">
        <f t="shared" si="0"/>
        <v>29320</v>
      </c>
      <c r="I27" s="53"/>
      <c r="J27" s="59" t="s">
        <v>3228</v>
      </c>
      <c r="K27" s="956"/>
      <c r="L27" s="57"/>
      <c r="M27" s="60">
        <v>44110</v>
      </c>
      <c r="N27" s="59"/>
      <c r="O27" s="58" t="s">
        <v>9624</v>
      </c>
      <c r="P27" s="2225" t="s">
        <v>9626</v>
      </c>
      <c r="Q27" s="61"/>
    </row>
    <row r="28" spans="2:17" s="62" customFormat="1" ht="15" customHeight="1">
      <c r="B28" s="57"/>
      <c r="C28" s="65" t="s">
        <v>128</v>
      </c>
      <c r="D28" s="65" t="s">
        <v>129</v>
      </c>
      <c r="E28" s="285" t="s">
        <v>130</v>
      </c>
      <c r="F28" s="53">
        <v>1</v>
      </c>
      <c r="G28" s="66">
        <v>140000</v>
      </c>
      <c r="H28" s="66">
        <f t="shared" si="0"/>
        <v>140000</v>
      </c>
      <c r="I28" s="69"/>
      <c r="J28" s="59" t="s">
        <v>131</v>
      </c>
      <c r="K28" s="956"/>
      <c r="L28" s="57"/>
      <c r="M28" s="60">
        <v>44110</v>
      </c>
      <c r="N28" s="59"/>
      <c r="O28" s="58" t="s">
        <v>9624</v>
      </c>
      <c r="P28" s="2225" t="s">
        <v>9626</v>
      </c>
      <c r="Q28" s="61"/>
    </row>
    <row r="29" spans="2:17" s="62" customFormat="1" ht="15" customHeight="1">
      <c r="B29" s="57"/>
      <c r="C29" s="65" t="s">
        <v>128</v>
      </c>
      <c r="D29" s="65" t="s">
        <v>129</v>
      </c>
      <c r="E29" s="1186" t="s">
        <v>133</v>
      </c>
      <c r="F29" s="53">
        <v>1</v>
      </c>
      <c r="G29" s="66">
        <v>135000</v>
      </c>
      <c r="H29" s="66">
        <f t="shared" si="0"/>
        <v>135000</v>
      </c>
      <c r="I29" s="69"/>
      <c r="J29" s="59" t="s">
        <v>134</v>
      </c>
      <c r="K29" s="956"/>
      <c r="L29" s="57"/>
      <c r="M29" s="60">
        <v>44110</v>
      </c>
      <c r="N29" s="59"/>
      <c r="O29" s="58" t="s">
        <v>9624</v>
      </c>
      <c r="P29" s="2225" t="s">
        <v>9626</v>
      </c>
      <c r="Q29" s="61"/>
    </row>
    <row r="30" spans="2:17" s="62" customFormat="1" ht="15" customHeight="1">
      <c r="B30" s="57"/>
      <c r="C30" s="65" t="s">
        <v>128</v>
      </c>
      <c r="D30" s="65" t="s">
        <v>129</v>
      </c>
      <c r="E30" s="1186" t="s">
        <v>3229</v>
      </c>
      <c r="F30" s="53">
        <v>1</v>
      </c>
      <c r="G30" s="66">
        <v>16100</v>
      </c>
      <c r="H30" s="66">
        <f t="shared" si="0"/>
        <v>16100</v>
      </c>
      <c r="I30" s="69"/>
      <c r="J30" s="59" t="s">
        <v>136</v>
      </c>
      <c r="K30" s="956"/>
      <c r="L30" s="57"/>
      <c r="M30" s="60">
        <v>44110</v>
      </c>
      <c r="N30" s="59"/>
      <c r="O30" s="58" t="s">
        <v>9624</v>
      </c>
      <c r="P30" s="2225" t="s">
        <v>9626</v>
      </c>
      <c r="Q30" s="61"/>
    </row>
    <row r="31" spans="2:17" s="62" customFormat="1" ht="15" customHeight="1">
      <c r="B31" s="57"/>
      <c r="C31" s="65" t="s">
        <v>128</v>
      </c>
      <c r="D31" s="65" t="s">
        <v>129</v>
      </c>
      <c r="E31" s="1186" t="s">
        <v>3230</v>
      </c>
      <c r="F31" s="53">
        <v>1</v>
      </c>
      <c r="G31" s="66">
        <v>12500</v>
      </c>
      <c r="H31" s="66">
        <f t="shared" si="0"/>
        <v>12500</v>
      </c>
      <c r="I31" s="69"/>
      <c r="J31" s="59" t="s">
        <v>138</v>
      </c>
      <c r="K31" s="956"/>
      <c r="L31" s="57"/>
      <c r="M31" s="60">
        <v>44110</v>
      </c>
      <c r="N31" s="59"/>
      <c r="O31" s="58" t="s">
        <v>9624</v>
      </c>
      <c r="P31" s="2225" t="s">
        <v>9626</v>
      </c>
      <c r="Q31" s="61"/>
    </row>
    <row r="32" spans="2:17" s="62" customFormat="1" ht="15" customHeight="1">
      <c r="B32" s="57"/>
      <c r="C32" s="65" t="s">
        <v>128</v>
      </c>
      <c r="D32" s="57" t="s">
        <v>177</v>
      </c>
      <c r="E32" s="50" t="s">
        <v>218</v>
      </c>
      <c r="F32" s="2558">
        <v>2</v>
      </c>
      <c r="G32" s="66">
        <v>270</v>
      </c>
      <c r="H32" s="66">
        <f t="shared" si="0"/>
        <v>540</v>
      </c>
      <c r="I32" s="53"/>
      <c r="J32" s="50" t="s">
        <v>219</v>
      </c>
      <c r="K32" s="956"/>
      <c r="L32" s="57"/>
      <c r="M32" s="60">
        <v>44110</v>
      </c>
      <c r="N32" s="59"/>
      <c r="O32" s="58" t="s">
        <v>9624</v>
      </c>
      <c r="P32" s="2225" t="s">
        <v>9626</v>
      </c>
      <c r="Q32" s="61"/>
    </row>
    <row r="33" spans="2:17" s="62" customFormat="1" ht="15" customHeight="1">
      <c r="B33" s="57"/>
      <c r="C33" s="2557" t="s">
        <v>176</v>
      </c>
      <c r="D33" s="57" t="s">
        <v>177</v>
      </c>
      <c r="E33" s="50" t="s">
        <v>3254</v>
      </c>
      <c r="F33" s="2558">
        <v>1</v>
      </c>
      <c r="G33" s="66">
        <v>3590</v>
      </c>
      <c r="H33" s="66">
        <f t="shared" si="0"/>
        <v>3590</v>
      </c>
      <c r="I33" s="53"/>
      <c r="J33" s="50" t="s">
        <v>909</v>
      </c>
      <c r="K33" s="956"/>
      <c r="L33" s="956"/>
      <c r="M33" s="60">
        <v>44110</v>
      </c>
      <c r="N33" s="59"/>
      <c r="O33" s="58" t="s">
        <v>9624</v>
      </c>
      <c r="P33" s="2225" t="s">
        <v>9626</v>
      </c>
      <c r="Q33" s="61"/>
    </row>
    <row r="34" spans="2:17" s="62" customFormat="1" ht="15" customHeight="1">
      <c r="B34" s="57"/>
      <c r="C34" s="2557" t="s">
        <v>176</v>
      </c>
      <c r="D34" s="57" t="s">
        <v>177</v>
      </c>
      <c r="E34" s="50" t="s">
        <v>3256</v>
      </c>
      <c r="F34" s="2558">
        <v>1</v>
      </c>
      <c r="G34" s="66">
        <v>55</v>
      </c>
      <c r="H34" s="66">
        <f t="shared" si="0"/>
        <v>55</v>
      </c>
      <c r="I34" s="53"/>
      <c r="J34" s="50" t="s">
        <v>155</v>
      </c>
      <c r="K34" s="956"/>
      <c r="L34" s="57"/>
      <c r="M34" s="60">
        <v>44110</v>
      </c>
      <c r="N34" s="59"/>
      <c r="O34" s="58" t="s">
        <v>9624</v>
      </c>
      <c r="P34" s="2225" t="s">
        <v>9626</v>
      </c>
      <c r="Q34" s="61"/>
    </row>
    <row r="35" spans="2:17" s="62" customFormat="1" ht="15" customHeight="1">
      <c r="B35" s="57"/>
      <c r="C35" s="2557" t="s">
        <v>176</v>
      </c>
      <c r="D35" s="57" t="s">
        <v>177</v>
      </c>
      <c r="E35" s="50" t="s">
        <v>3257</v>
      </c>
      <c r="F35" s="2558">
        <v>1</v>
      </c>
      <c r="G35" s="66">
        <v>780</v>
      </c>
      <c r="H35" s="66">
        <f t="shared" si="0"/>
        <v>780</v>
      </c>
      <c r="I35" s="53"/>
      <c r="J35" s="50" t="s">
        <v>3258</v>
      </c>
      <c r="K35" s="956"/>
      <c r="L35" s="57"/>
      <c r="M35" s="60">
        <v>44110</v>
      </c>
      <c r="N35" s="59"/>
      <c r="O35" s="58" t="s">
        <v>9624</v>
      </c>
      <c r="P35" s="2225" t="s">
        <v>9626</v>
      </c>
      <c r="Q35" s="61"/>
    </row>
    <row r="36" spans="2:17" s="62" customFormat="1" ht="15" customHeight="1">
      <c r="B36" s="57"/>
      <c r="C36" s="2557" t="s">
        <v>176</v>
      </c>
      <c r="D36" s="57" t="s">
        <v>177</v>
      </c>
      <c r="E36" s="50" t="s">
        <v>3259</v>
      </c>
      <c r="F36" s="2558">
        <v>1</v>
      </c>
      <c r="G36" s="66">
        <v>1580</v>
      </c>
      <c r="H36" s="66">
        <f t="shared" si="0"/>
        <v>1580</v>
      </c>
      <c r="I36" s="53"/>
      <c r="J36" s="50" t="s">
        <v>3258</v>
      </c>
      <c r="K36" s="956"/>
      <c r="L36" s="57"/>
      <c r="M36" s="60">
        <v>44110</v>
      </c>
      <c r="N36" s="59"/>
      <c r="O36" s="58" t="s">
        <v>9624</v>
      </c>
      <c r="P36" s="2225" t="s">
        <v>9626</v>
      </c>
      <c r="Q36" s="61"/>
    </row>
    <row r="37" spans="2:17" s="62" customFormat="1" ht="15" customHeight="1">
      <c r="B37" s="57"/>
      <c r="C37" s="2557" t="s">
        <v>176</v>
      </c>
      <c r="D37" s="57" t="s">
        <v>177</v>
      </c>
      <c r="E37" s="50" t="s">
        <v>3260</v>
      </c>
      <c r="F37" s="2558">
        <v>2</v>
      </c>
      <c r="G37" s="66">
        <v>1580</v>
      </c>
      <c r="H37" s="66">
        <f t="shared" si="0"/>
        <v>3160</v>
      </c>
      <c r="I37" s="53"/>
      <c r="J37" s="50" t="s">
        <v>3258</v>
      </c>
      <c r="K37" s="956"/>
      <c r="L37" s="57"/>
      <c r="M37" s="60">
        <v>44110</v>
      </c>
      <c r="N37" s="59"/>
      <c r="O37" s="58" t="s">
        <v>9624</v>
      </c>
      <c r="P37" s="2225" t="s">
        <v>9626</v>
      </c>
      <c r="Q37" s="61"/>
    </row>
    <row r="38" spans="2:17" s="62" customFormat="1" ht="15" customHeight="1">
      <c r="B38" s="57"/>
      <c r="C38" s="2557" t="s">
        <v>176</v>
      </c>
      <c r="D38" s="57" t="s">
        <v>177</v>
      </c>
      <c r="E38" s="50" t="s">
        <v>3261</v>
      </c>
      <c r="F38" s="2558">
        <v>1</v>
      </c>
      <c r="G38" s="66">
        <v>1580</v>
      </c>
      <c r="H38" s="66">
        <f t="shared" si="0"/>
        <v>1580</v>
      </c>
      <c r="I38" s="53"/>
      <c r="J38" s="50" t="s">
        <v>3258</v>
      </c>
      <c r="K38" s="956"/>
      <c r="L38" s="57"/>
      <c r="M38" s="60">
        <v>44110</v>
      </c>
      <c r="N38" s="59"/>
      <c r="O38" s="58" t="s">
        <v>9624</v>
      </c>
      <c r="P38" s="2225" t="s">
        <v>9626</v>
      </c>
      <c r="Q38" s="61"/>
    </row>
    <row r="39" spans="2:17" s="62" customFormat="1" ht="15" customHeight="1">
      <c r="B39" s="57"/>
      <c r="C39" s="2557" t="s">
        <v>176</v>
      </c>
      <c r="D39" s="57" t="s">
        <v>177</v>
      </c>
      <c r="E39" s="50" t="s">
        <v>3262</v>
      </c>
      <c r="F39" s="2558">
        <v>2</v>
      </c>
      <c r="G39" s="66">
        <v>1580</v>
      </c>
      <c r="H39" s="66">
        <f t="shared" si="0"/>
        <v>3160</v>
      </c>
      <c r="I39" s="53"/>
      <c r="J39" s="50" t="s">
        <v>3258</v>
      </c>
      <c r="K39" s="956"/>
      <c r="L39" s="57"/>
      <c r="M39" s="60">
        <v>44110</v>
      </c>
      <c r="N39" s="59"/>
      <c r="O39" s="58" t="s">
        <v>9624</v>
      </c>
      <c r="P39" s="2225" t="s">
        <v>9626</v>
      </c>
      <c r="Q39" s="61"/>
    </row>
    <row r="40" spans="2:17" s="62" customFormat="1" ht="15" customHeight="1">
      <c r="B40" s="57"/>
      <c r="C40" s="2557" t="s">
        <v>176</v>
      </c>
      <c r="D40" s="57" t="s">
        <v>177</v>
      </c>
      <c r="E40" s="50" t="s">
        <v>3259</v>
      </c>
      <c r="F40" s="2558">
        <v>1</v>
      </c>
      <c r="G40" s="66">
        <v>1580</v>
      </c>
      <c r="H40" s="66">
        <f t="shared" si="0"/>
        <v>1580</v>
      </c>
      <c r="I40" s="53"/>
      <c r="J40" s="50" t="s">
        <v>3258</v>
      </c>
      <c r="K40" s="956"/>
      <c r="L40" s="57"/>
      <c r="M40" s="60">
        <v>44110</v>
      </c>
      <c r="N40" s="59"/>
      <c r="O40" s="58" t="s">
        <v>9624</v>
      </c>
      <c r="P40" s="2225" t="s">
        <v>9626</v>
      </c>
      <c r="Q40" s="61"/>
    </row>
    <row r="41" spans="2:17" ht="15" customHeight="1">
      <c r="B41" s="22"/>
      <c r="C41" s="2560" t="s">
        <v>176</v>
      </c>
      <c r="D41" s="22" t="s">
        <v>177</v>
      </c>
      <c r="E41" s="46" t="s">
        <v>3260</v>
      </c>
      <c r="F41" s="2561">
        <v>1</v>
      </c>
      <c r="G41" s="36">
        <v>1580</v>
      </c>
      <c r="H41" s="36">
        <f t="shared" si="0"/>
        <v>1580</v>
      </c>
      <c r="I41" s="23"/>
      <c r="J41" s="46" t="s">
        <v>3258</v>
      </c>
      <c r="K41" s="864"/>
      <c r="L41" s="22"/>
      <c r="M41" s="25">
        <v>44110</v>
      </c>
      <c r="N41" s="31"/>
      <c r="O41" s="32" t="s">
        <v>9624</v>
      </c>
      <c r="P41" s="2225" t="s">
        <v>9626</v>
      </c>
      <c r="Q41" s="26"/>
    </row>
    <row r="42" spans="2:17" ht="15" customHeight="1">
      <c r="B42" s="22"/>
      <c r="C42" s="21" t="s">
        <v>311</v>
      </c>
      <c r="D42" s="21" t="s">
        <v>311</v>
      </c>
      <c r="E42" s="31" t="s">
        <v>2784</v>
      </c>
      <c r="F42" s="31">
        <v>1</v>
      </c>
      <c r="G42" s="36">
        <v>348000</v>
      </c>
      <c r="H42" s="36">
        <f t="shared" si="0"/>
        <v>348000</v>
      </c>
      <c r="I42" s="377"/>
      <c r="J42" s="31"/>
      <c r="K42" s="864"/>
      <c r="L42" s="22"/>
      <c r="M42" s="25">
        <v>44110</v>
      </c>
      <c r="N42" s="31"/>
      <c r="O42" s="32" t="s">
        <v>9624</v>
      </c>
      <c r="P42" s="37" t="s">
        <v>9633</v>
      </c>
      <c r="Q42" s="26"/>
    </row>
    <row r="43" spans="2:17" ht="15" customHeight="1">
      <c r="B43" s="22"/>
      <c r="C43" s="21" t="s">
        <v>311</v>
      </c>
      <c r="D43" s="21" t="s">
        <v>311</v>
      </c>
      <c r="E43" s="31" t="s">
        <v>3250</v>
      </c>
      <c r="F43" s="31">
        <v>1</v>
      </c>
      <c r="G43" s="36">
        <v>4000</v>
      </c>
      <c r="H43" s="36">
        <f t="shared" si="0"/>
        <v>4000</v>
      </c>
      <c r="I43" s="377"/>
      <c r="J43" s="31"/>
      <c r="K43" s="864"/>
      <c r="L43" s="22"/>
      <c r="M43" s="25">
        <v>44110</v>
      </c>
      <c r="N43" s="31"/>
      <c r="O43" s="32" t="s">
        <v>9624</v>
      </c>
      <c r="P43" s="37" t="s">
        <v>9633</v>
      </c>
      <c r="Q43" s="26"/>
    </row>
    <row r="44" spans="2:17" ht="15" customHeight="1">
      <c r="B44" s="22"/>
      <c r="C44" s="21" t="s">
        <v>311</v>
      </c>
      <c r="D44" s="21" t="s">
        <v>311</v>
      </c>
      <c r="E44" s="31" t="s">
        <v>3251</v>
      </c>
      <c r="F44" s="31">
        <v>1</v>
      </c>
      <c r="G44" s="36">
        <v>8000</v>
      </c>
      <c r="H44" s="36">
        <f t="shared" si="0"/>
        <v>8000</v>
      </c>
      <c r="I44" s="377"/>
      <c r="J44" s="31"/>
      <c r="K44" s="864"/>
      <c r="L44" s="22"/>
      <c r="M44" s="25">
        <v>44110</v>
      </c>
      <c r="N44" s="31"/>
      <c r="O44" s="32" t="s">
        <v>9624</v>
      </c>
      <c r="P44" s="37" t="s">
        <v>9633</v>
      </c>
      <c r="Q44" s="26"/>
    </row>
    <row r="45" spans="2:17" ht="15" customHeight="1">
      <c r="B45" s="22"/>
      <c r="C45" s="21" t="s">
        <v>311</v>
      </c>
      <c r="D45" s="21" t="s">
        <v>311</v>
      </c>
      <c r="E45" s="31" t="s">
        <v>3252</v>
      </c>
      <c r="F45" s="31">
        <v>1</v>
      </c>
      <c r="G45" s="36">
        <v>8000</v>
      </c>
      <c r="H45" s="36">
        <f t="shared" si="0"/>
        <v>8000</v>
      </c>
      <c r="I45" s="377"/>
      <c r="J45" s="31"/>
      <c r="K45" s="864"/>
      <c r="L45" s="22"/>
      <c r="M45" s="25">
        <v>44110</v>
      </c>
      <c r="N45" s="31"/>
      <c r="O45" s="32" t="s">
        <v>9624</v>
      </c>
      <c r="P45" s="37" t="s">
        <v>9633</v>
      </c>
      <c r="Q45" s="26"/>
    </row>
    <row r="46" spans="2:17" ht="15" customHeight="1">
      <c r="B46" s="22"/>
      <c r="C46" s="21" t="s">
        <v>311</v>
      </c>
      <c r="D46" s="21" t="s">
        <v>311</v>
      </c>
      <c r="E46" s="31" t="s">
        <v>323</v>
      </c>
      <c r="F46" s="23">
        <v>1</v>
      </c>
      <c r="G46" s="36">
        <v>0</v>
      </c>
      <c r="H46" s="36">
        <f t="shared" si="0"/>
        <v>0</v>
      </c>
      <c r="I46" s="23"/>
      <c r="J46" s="31"/>
      <c r="K46" s="864"/>
      <c r="L46" s="22"/>
      <c r="M46" s="25">
        <v>44110</v>
      </c>
      <c r="N46" s="31"/>
      <c r="O46" s="32" t="s">
        <v>9624</v>
      </c>
      <c r="P46" s="37" t="s">
        <v>9633</v>
      </c>
      <c r="Q46" s="26"/>
    </row>
    <row r="47" spans="2:17" ht="15" customHeight="1">
      <c r="B47" s="22"/>
      <c r="C47" s="21" t="s">
        <v>311</v>
      </c>
      <c r="D47" s="21" t="s">
        <v>311</v>
      </c>
      <c r="E47" s="31" t="s">
        <v>3253</v>
      </c>
      <c r="F47" s="23">
        <v>1</v>
      </c>
      <c r="G47" s="36">
        <v>-50000</v>
      </c>
      <c r="H47" s="36">
        <f t="shared" si="0"/>
        <v>-50000</v>
      </c>
      <c r="I47" s="23"/>
      <c r="J47" s="31"/>
      <c r="K47" s="864"/>
      <c r="L47" s="22"/>
      <c r="M47" s="25">
        <v>44110</v>
      </c>
      <c r="N47" s="31"/>
      <c r="O47" s="32" t="s">
        <v>9624</v>
      </c>
      <c r="P47" s="37" t="s">
        <v>9633</v>
      </c>
      <c r="Q47" s="26"/>
    </row>
    <row r="48" spans="2:17" ht="15" customHeight="1">
      <c r="B48" s="22"/>
      <c r="C48" s="21" t="s">
        <v>311</v>
      </c>
      <c r="D48" s="21" t="s">
        <v>311</v>
      </c>
      <c r="E48" s="46" t="s">
        <v>3269</v>
      </c>
      <c r="F48" s="2561">
        <v>1</v>
      </c>
      <c r="G48" s="36">
        <v>16500</v>
      </c>
      <c r="H48" s="36">
        <f t="shared" si="0"/>
        <v>16500</v>
      </c>
      <c r="I48" s="23"/>
      <c r="J48" s="46" t="s">
        <v>3270</v>
      </c>
      <c r="K48" s="864"/>
      <c r="L48" s="1258"/>
      <c r="M48" s="25">
        <v>44110</v>
      </c>
      <c r="N48" s="31"/>
      <c r="O48" s="32" t="s">
        <v>9624</v>
      </c>
      <c r="P48" s="37" t="s">
        <v>9633</v>
      </c>
      <c r="Q48" s="26"/>
    </row>
    <row r="49" spans="2:17" ht="15" customHeight="1">
      <c r="B49" s="22"/>
      <c r="C49" s="21" t="s">
        <v>311</v>
      </c>
      <c r="D49" s="21" t="s">
        <v>311</v>
      </c>
      <c r="E49" s="46" t="s">
        <v>3273</v>
      </c>
      <c r="F49" s="2561">
        <v>1</v>
      </c>
      <c r="G49" s="36">
        <v>86000</v>
      </c>
      <c r="H49" s="36">
        <f t="shared" si="0"/>
        <v>86000</v>
      </c>
      <c r="I49" s="23"/>
      <c r="J49" s="46" t="s">
        <v>3274</v>
      </c>
      <c r="K49" s="864"/>
      <c r="L49" s="22"/>
      <c r="M49" s="25">
        <v>44110</v>
      </c>
      <c r="N49" s="31"/>
      <c r="O49" s="32" t="s">
        <v>9624</v>
      </c>
      <c r="P49" s="37" t="s">
        <v>9633</v>
      </c>
      <c r="Q49" s="26"/>
    </row>
    <row r="50" spans="2:17" ht="15" customHeight="1">
      <c r="B50" s="22"/>
      <c r="C50" s="21" t="s">
        <v>311</v>
      </c>
      <c r="D50" s="21" t="s">
        <v>311</v>
      </c>
      <c r="E50" s="46" t="s">
        <v>3275</v>
      </c>
      <c r="F50" s="2561">
        <v>1</v>
      </c>
      <c r="G50" s="36">
        <v>110000</v>
      </c>
      <c r="H50" s="36">
        <f t="shared" si="0"/>
        <v>110000</v>
      </c>
      <c r="I50" s="23"/>
      <c r="J50" s="46" t="s">
        <v>212</v>
      </c>
      <c r="K50" s="864"/>
      <c r="L50" s="22"/>
      <c r="M50" s="25">
        <v>44110</v>
      </c>
      <c r="N50" s="31"/>
      <c r="O50" s="32" t="s">
        <v>9624</v>
      </c>
      <c r="P50" s="37" t="s">
        <v>9633</v>
      </c>
      <c r="Q50" s="26"/>
    </row>
    <row r="51" spans="2:17" ht="15" customHeight="1">
      <c r="B51" s="22"/>
      <c r="C51" s="21" t="s">
        <v>311</v>
      </c>
      <c r="D51" s="21" t="s">
        <v>311</v>
      </c>
      <c r="E51" s="46" t="s">
        <v>3276</v>
      </c>
      <c r="F51" s="2561">
        <v>1</v>
      </c>
      <c r="G51" s="36">
        <v>44500</v>
      </c>
      <c r="H51" s="36">
        <f t="shared" si="0"/>
        <v>44500</v>
      </c>
      <c r="I51" s="23"/>
      <c r="J51" s="46" t="s">
        <v>3277</v>
      </c>
      <c r="K51" s="864"/>
      <c r="L51" s="22"/>
      <c r="M51" s="25">
        <v>44110</v>
      </c>
      <c r="N51" s="31"/>
      <c r="O51" s="32" t="s">
        <v>9624</v>
      </c>
      <c r="P51" s="37" t="s">
        <v>9633</v>
      </c>
      <c r="Q51" s="26"/>
    </row>
    <row r="52" spans="2:17" ht="15" customHeight="1">
      <c r="B52" s="22"/>
      <c r="C52" s="21" t="s">
        <v>311</v>
      </c>
      <c r="D52" s="21" t="s">
        <v>311</v>
      </c>
      <c r="E52" s="46" t="s">
        <v>964</v>
      </c>
      <c r="F52" s="2561">
        <v>1</v>
      </c>
      <c r="G52" s="36">
        <v>98000</v>
      </c>
      <c r="H52" s="36">
        <f t="shared" si="0"/>
        <v>98000</v>
      </c>
      <c r="I52" s="23"/>
      <c r="J52" s="46" t="s">
        <v>216</v>
      </c>
      <c r="K52" s="864"/>
      <c r="L52" s="22"/>
      <c r="M52" s="25">
        <v>44110</v>
      </c>
      <c r="N52" s="31"/>
      <c r="O52" s="32" t="s">
        <v>9624</v>
      </c>
      <c r="P52" s="37" t="s">
        <v>9633</v>
      </c>
      <c r="Q52" s="26"/>
    </row>
    <row r="53" spans="2:17" s="62" customFormat="1" ht="15" customHeight="1">
      <c r="B53" s="57"/>
      <c r="C53" s="65" t="s">
        <v>139</v>
      </c>
      <c r="D53" s="65" t="s">
        <v>139</v>
      </c>
      <c r="E53" s="59" t="s">
        <v>8202</v>
      </c>
      <c r="F53" s="53">
        <v>1</v>
      </c>
      <c r="G53" s="52">
        <v>30000</v>
      </c>
      <c r="H53" s="52">
        <f t="shared" si="0"/>
        <v>30000</v>
      </c>
      <c r="I53" s="53"/>
      <c r="J53" s="59" t="s">
        <v>3231</v>
      </c>
      <c r="K53" s="956"/>
      <c r="L53" s="57"/>
      <c r="M53" s="60">
        <v>44109</v>
      </c>
      <c r="N53" s="59"/>
      <c r="O53" s="58" t="s">
        <v>9624</v>
      </c>
      <c r="P53" s="68" t="s">
        <v>9634</v>
      </c>
      <c r="Q53" s="61"/>
    </row>
    <row r="54" spans="2:17" s="62" customFormat="1" ht="15" customHeight="1">
      <c r="B54" s="57"/>
      <c r="C54" s="65" t="s">
        <v>139</v>
      </c>
      <c r="D54" s="65" t="s">
        <v>139</v>
      </c>
      <c r="E54" s="59" t="s">
        <v>3300</v>
      </c>
      <c r="F54" s="59">
        <v>1</v>
      </c>
      <c r="G54" s="66">
        <v>1680</v>
      </c>
      <c r="H54" s="52">
        <f t="shared" si="0"/>
        <v>1680</v>
      </c>
      <c r="I54" s="53"/>
      <c r="J54" s="59" t="s">
        <v>3301</v>
      </c>
      <c r="K54" s="956"/>
      <c r="L54" s="57"/>
      <c r="M54" s="60">
        <v>44109</v>
      </c>
      <c r="N54" s="59"/>
      <c r="O54" s="58" t="s">
        <v>9624</v>
      </c>
      <c r="P54" s="68" t="s">
        <v>9634</v>
      </c>
      <c r="Q54" s="61"/>
    </row>
    <row r="55" spans="2:17" s="62" customFormat="1" ht="18.75" customHeight="1">
      <c r="B55" s="57"/>
      <c r="C55" s="65" t="s">
        <v>3307</v>
      </c>
      <c r="D55" s="65" t="s">
        <v>3307</v>
      </c>
      <c r="E55" s="59" t="s">
        <v>3308</v>
      </c>
      <c r="F55" s="53">
        <v>1</v>
      </c>
      <c r="G55" s="66">
        <v>1700000</v>
      </c>
      <c r="H55" s="66">
        <f>F55*G55</f>
        <v>1700000</v>
      </c>
      <c r="I55" s="53"/>
      <c r="J55" s="59"/>
      <c r="K55" s="956"/>
      <c r="L55" s="57"/>
      <c r="M55" s="60">
        <v>44110</v>
      </c>
      <c r="N55" s="59"/>
      <c r="O55" s="53"/>
      <c r="P55" s="68"/>
      <c r="Q55" s="61"/>
    </row>
    <row r="56" spans="2:17" ht="15" customHeight="1">
      <c r="B56" s="22"/>
      <c r="C56" s="21" t="s">
        <v>35</v>
      </c>
      <c r="D56" s="21" t="s">
        <v>35</v>
      </c>
      <c r="E56" s="31" t="s">
        <v>3290</v>
      </c>
      <c r="F56" s="31">
        <v>1</v>
      </c>
      <c r="G56" s="31">
        <v>3250</v>
      </c>
      <c r="H56" s="31">
        <v>3250</v>
      </c>
      <c r="I56" s="377"/>
      <c r="J56" s="31" t="s">
        <v>3291</v>
      </c>
      <c r="K56" s="22" t="s">
        <v>9635</v>
      </c>
      <c r="L56" s="22"/>
      <c r="M56" s="25">
        <v>44109</v>
      </c>
      <c r="N56" s="31"/>
      <c r="O56" s="23"/>
      <c r="P56" s="37">
        <v>44130</v>
      </c>
      <c r="Q56" s="26"/>
    </row>
    <row r="57" spans="2:17" ht="15" customHeight="1">
      <c r="B57" s="22"/>
      <c r="C57" s="21" t="s">
        <v>35</v>
      </c>
      <c r="D57" s="21" t="s">
        <v>35</v>
      </c>
      <c r="E57" s="31" t="s">
        <v>3219</v>
      </c>
      <c r="F57" s="31">
        <v>1</v>
      </c>
      <c r="G57" s="31">
        <v>1711</v>
      </c>
      <c r="H57" s="31">
        <v>1711</v>
      </c>
      <c r="I57" s="377"/>
      <c r="J57" s="31" t="s">
        <v>488</v>
      </c>
      <c r="K57" s="22" t="s">
        <v>9635</v>
      </c>
      <c r="L57" s="22"/>
      <c r="M57" s="25">
        <v>44109</v>
      </c>
      <c r="N57" s="31"/>
      <c r="O57" s="1256"/>
      <c r="P57" s="37">
        <v>44130</v>
      </c>
      <c r="Q57" s="26"/>
    </row>
    <row r="58" spans="2:17" ht="15" customHeight="1">
      <c r="B58" s="22"/>
      <c r="C58" s="21" t="s">
        <v>35</v>
      </c>
      <c r="D58" s="21" t="s">
        <v>35</v>
      </c>
      <c r="E58" s="31" t="s">
        <v>3223</v>
      </c>
      <c r="F58" s="31">
        <v>4</v>
      </c>
      <c r="G58" s="31">
        <v>918</v>
      </c>
      <c r="H58" s="31">
        <v>3672</v>
      </c>
      <c r="I58" s="377"/>
      <c r="J58" s="31" t="s">
        <v>460</v>
      </c>
      <c r="K58" s="22" t="s">
        <v>9635</v>
      </c>
      <c r="L58" s="22"/>
      <c r="M58" s="25">
        <v>44109</v>
      </c>
      <c r="N58" s="31"/>
      <c r="O58" s="1256"/>
      <c r="P58" s="37">
        <v>44130</v>
      </c>
      <c r="Q58" s="26"/>
    </row>
    <row r="59" spans="2:17" s="9" customFormat="1" ht="15" customHeight="1">
      <c r="B59" s="1109"/>
      <c r="C59" s="21" t="s">
        <v>35</v>
      </c>
      <c r="D59" s="21" t="s">
        <v>35</v>
      </c>
      <c r="E59" s="31" t="s">
        <v>3183</v>
      </c>
      <c r="F59" s="31">
        <v>4</v>
      </c>
      <c r="G59" s="31">
        <v>3985</v>
      </c>
      <c r="H59" s="31">
        <v>15940</v>
      </c>
      <c r="I59" s="377"/>
      <c r="J59" s="31" t="s">
        <v>3184</v>
      </c>
      <c r="K59" s="22" t="s">
        <v>9635</v>
      </c>
      <c r="L59" s="22"/>
      <c r="M59" s="25">
        <v>44109</v>
      </c>
      <c r="N59" s="21"/>
      <c r="O59" s="581"/>
      <c r="P59" s="37">
        <v>44130</v>
      </c>
      <c r="Q59" s="26"/>
    </row>
    <row r="60" spans="2:17" s="9" customFormat="1" ht="15" customHeight="1">
      <c r="B60" s="1109"/>
      <c r="C60" s="21" t="s">
        <v>35</v>
      </c>
      <c r="D60" s="21" t="s">
        <v>35</v>
      </c>
      <c r="E60" s="31" t="s">
        <v>3186</v>
      </c>
      <c r="F60" s="31">
        <v>4</v>
      </c>
      <c r="G60" s="31">
        <v>419</v>
      </c>
      <c r="H60" s="31">
        <v>1676</v>
      </c>
      <c r="I60" s="167"/>
      <c r="J60" s="31" t="s">
        <v>80</v>
      </c>
      <c r="K60" s="22" t="s">
        <v>9635</v>
      </c>
      <c r="L60" s="22"/>
      <c r="M60" s="25">
        <v>44109</v>
      </c>
      <c r="N60" s="21"/>
      <c r="O60" s="581"/>
      <c r="P60" s="37">
        <v>44130</v>
      </c>
      <c r="Q60" s="26"/>
    </row>
    <row r="61" spans="2:17" s="9" customFormat="1" ht="15" customHeight="1">
      <c r="B61" s="1109"/>
      <c r="C61" s="21" t="s">
        <v>35</v>
      </c>
      <c r="D61" s="21" t="s">
        <v>35</v>
      </c>
      <c r="E61" s="31" t="s">
        <v>3187</v>
      </c>
      <c r="F61" s="31">
        <v>112</v>
      </c>
      <c r="G61" s="31">
        <v>381</v>
      </c>
      <c r="H61" s="31">
        <v>42672</v>
      </c>
      <c r="I61" s="167"/>
      <c r="J61" s="31" t="s">
        <v>80</v>
      </c>
      <c r="K61" s="22" t="s">
        <v>9635</v>
      </c>
      <c r="L61" s="22"/>
      <c r="M61" s="25">
        <v>44109</v>
      </c>
      <c r="N61" s="21"/>
      <c r="O61" s="581"/>
      <c r="P61" s="37">
        <v>44130</v>
      </c>
      <c r="Q61" s="26"/>
    </row>
    <row r="62" spans="2:17" s="9" customFormat="1" ht="15" customHeight="1">
      <c r="B62" s="1109"/>
      <c r="C62" s="21" t="s">
        <v>35</v>
      </c>
      <c r="D62" s="21" t="s">
        <v>35</v>
      </c>
      <c r="E62" s="31" t="s">
        <v>3189</v>
      </c>
      <c r="F62" s="31">
        <v>8</v>
      </c>
      <c r="G62" s="31">
        <v>168</v>
      </c>
      <c r="H62" s="31">
        <v>1344</v>
      </c>
      <c r="I62" s="167"/>
      <c r="J62" s="31" t="s">
        <v>80</v>
      </c>
      <c r="K62" s="22" t="s">
        <v>9635</v>
      </c>
      <c r="L62" s="22"/>
      <c r="M62" s="25">
        <v>44109</v>
      </c>
      <c r="N62" s="21"/>
      <c r="O62" s="581"/>
      <c r="P62" s="37">
        <v>44130</v>
      </c>
      <c r="Q62" s="26"/>
    </row>
    <row r="63" spans="2:17" s="9" customFormat="1" ht="15" customHeight="1">
      <c r="B63" s="1109"/>
      <c r="C63" s="21" t="s">
        <v>35</v>
      </c>
      <c r="D63" s="21" t="s">
        <v>35</v>
      </c>
      <c r="E63" s="31" t="s">
        <v>3190</v>
      </c>
      <c r="F63" s="31">
        <v>20</v>
      </c>
      <c r="G63" s="31">
        <v>93</v>
      </c>
      <c r="H63" s="31">
        <v>1860</v>
      </c>
      <c r="I63" s="1201"/>
      <c r="J63" s="31" t="s">
        <v>2747</v>
      </c>
      <c r="K63" s="22" t="s">
        <v>9635</v>
      </c>
      <c r="L63" s="22"/>
      <c r="M63" s="25">
        <v>44109</v>
      </c>
      <c r="N63" s="21"/>
      <c r="O63" s="581"/>
      <c r="P63" s="37">
        <v>44130</v>
      </c>
      <c r="Q63" s="26"/>
    </row>
    <row r="64" spans="2:17" s="9" customFormat="1" ht="15" customHeight="1">
      <c r="B64" s="21"/>
      <c r="C64" s="21" t="s">
        <v>35</v>
      </c>
      <c r="D64" s="21" t="s">
        <v>35</v>
      </c>
      <c r="E64" s="31" t="s">
        <v>2928</v>
      </c>
      <c r="F64" s="31">
        <v>14</v>
      </c>
      <c r="G64" s="31">
        <v>230</v>
      </c>
      <c r="H64" s="31">
        <v>3220</v>
      </c>
      <c r="I64" s="1201"/>
      <c r="J64" s="31" t="s">
        <v>83</v>
      </c>
      <c r="K64" s="22" t="s">
        <v>9635</v>
      </c>
      <c r="L64" s="21"/>
      <c r="M64" s="25">
        <v>44109</v>
      </c>
      <c r="N64" s="21"/>
      <c r="O64" s="32"/>
      <c r="P64" s="37">
        <v>44130</v>
      </c>
      <c r="Q64" s="25"/>
    </row>
    <row r="65" spans="2:17" ht="15" customHeight="1">
      <c r="B65" s="22"/>
      <c r="C65" s="21" t="s">
        <v>35</v>
      </c>
      <c r="D65" s="21" t="s">
        <v>35</v>
      </c>
      <c r="E65" s="31" t="s">
        <v>3191</v>
      </c>
      <c r="F65" s="31">
        <v>1</v>
      </c>
      <c r="G65" s="31">
        <v>370</v>
      </c>
      <c r="H65" s="31">
        <v>370</v>
      </c>
      <c r="I65" s="1201"/>
      <c r="J65" s="31" t="s">
        <v>85</v>
      </c>
      <c r="K65" s="22" t="s">
        <v>9635</v>
      </c>
      <c r="L65" s="22"/>
      <c r="M65" s="25">
        <v>44109</v>
      </c>
      <c r="N65" s="31"/>
      <c r="O65" s="23"/>
      <c r="P65" s="37">
        <v>44130</v>
      </c>
      <c r="Q65" s="26"/>
    </row>
    <row r="66" spans="2:17" ht="15" customHeight="1">
      <c r="B66" s="22"/>
      <c r="C66" s="21" t="s">
        <v>35</v>
      </c>
      <c r="D66" s="21" t="s">
        <v>35</v>
      </c>
      <c r="E66" s="31" t="s">
        <v>9636</v>
      </c>
      <c r="F66" s="31">
        <v>4</v>
      </c>
      <c r="G66" s="31">
        <v>370</v>
      </c>
      <c r="H66" s="31">
        <v>1480</v>
      </c>
      <c r="I66" s="1201"/>
      <c r="J66" s="31" t="s">
        <v>85</v>
      </c>
      <c r="K66" s="22" t="s">
        <v>9635</v>
      </c>
      <c r="L66" s="22"/>
      <c r="M66" s="25">
        <v>44109</v>
      </c>
      <c r="N66" s="31"/>
      <c r="O66" s="23"/>
      <c r="P66" s="37">
        <v>44130</v>
      </c>
      <c r="Q66" s="26"/>
    </row>
    <row r="67" spans="2:17" ht="15" customHeight="1">
      <c r="B67" s="22"/>
      <c r="C67" s="21" t="s">
        <v>35</v>
      </c>
      <c r="D67" s="21" t="s">
        <v>35</v>
      </c>
      <c r="E67" s="31" t="s">
        <v>3193</v>
      </c>
      <c r="F67" s="31">
        <v>2</v>
      </c>
      <c r="G67" s="31">
        <v>260</v>
      </c>
      <c r="H67" s="31">
        <v>520</v>
      </c>
      <c r="I67" s="188"/>
      <c r="J67" s="31" t="s">
        <v>85</v>
      </c>
      <c r="K67" s="22" t="s">
        <v>9635</v>
      </c>
      <c r="L67" s="22"/>
      <c r="M67" s="25">
        <v>44109</v>
      </c>
      <c r="N67" s="31"/>
      <c r="O67" s="23"/>
      <c r="P67" s="37">
        <v>44130</v>
      </c>
      <c r="Q67" s="26"/>
    </row>
    <row r="68" spans="2:17" ht="15" customHeight="1">
      <c r="B68" s="22"/>
      <c r="C68" s="21" t="s">
        <v>35</v>
      </c>
      <c r="D68" s="21" t="s">
        <v>35</v>
      </c>
      <c r="E68" s="31" t="s">
        <v>3194</v>
      </c>
      <c r="F68" s="31">
        <v>1</v>
      </c>
      <c r="G68" s="31">
        <v>330</v>
      </c>
      <c r="H68" s="31">
        <v>330</v>
      </c>
      <c r="I68" s="377"/>
      <c r="J68" s="31" t="s">
        <v>85</v>
      </c>
      <c r="K68" s="22" t="s">
        <v>9635</v>
      </c>
      <c r="L68" s="22"/>
      <c r="M68" s="25">
        <v>44109</v>
      </c>
      <c r="N68" s="31"/>
      <c r="O68" s="23"/>
      <c r="P68" s="37">
        <v>44130</v>
      </c>
      <c r="Q68" s="26"/>
    </row>
    <row r="69" spans="2:17" ht="15" customHeight="1">
      <c r="B69" s="22"/>
      <c r="C69" s="21" t="s">
        <v>35</v>
      </c>
      <c r="D69" s="21" t="s">
        <v>35</v>
      </c>
      <c r="E69" s="31" t="s">
        <v>3195</v>
      </c>
      <c r="F69" s="31">
        <v>4</v>
      </c>
      <c r="G69" s="31">
        <v>350</v>
      </c>
      <c r="H69" s="31">
        <v>1400</v>
      </c>
      <c r="I69" s="188"/>
      <c r="J69" s="31" t="s">
        <v>85</v>
      </c>
      <c r="K69" s="22" t="s">
        <v>9635</v>
      </c>
      <c r="L69" s="22"/>
      <c r="M69" s="25">
        <v>44109</v>
      </c>
      <c r="N69" s="31"/>
      <c r="O69" s="23"/>
      <c r="P69" s="37">
        <v>44130</v>
      </c>
      <c r="Q69" s="26"/>
    </row>
    <row r="70" spans="2:17" ht="15" customHeight="1">
      <c r="B70" s="22"/>
      <c r="C70" s="21" t="s">
        <v>35</v>
      </c>
      <c r="D70" s="21" t="s">
        <v>35</v>
      </c>
      <c r="E70" s="31" t="s">
        <v>3196</v>
      </c>
      <c r="F70" s="31">
        <v>14</v>
      </c>
      <c r="G70" s="31">
        <v>510</v>
      </c>
      <c r="H70" s="31">
        <v>7140</v>
      </c>
      <c r="I70" s="1201"/>
      <c r="J70" s="31" t="s">
        <v>85</v>
      </c>
      <c r="K70" s="22" t="s">
        <v>9635</v>
      </c>
      <c r="L70" s="22"/>
      <c r="M70" s="25">
        <v>44109</v>
      </c>
      <c r="N70" s="31"/>
      <c r="O70" s="23"/>
      <c r="P70" s="37">
        <v>44130</v>
      </c>
      <c r="Q70" s="26"/>
    </row>
    <row r="71" spans="2:17" ht="15" customHeight="1">
      <c r="B71" s="22"/>
      <c r="C71" s="21" t="s">
        <v>35</v>
      </c>
      <c r="D71" s="21" t="s">
        <v>35</v>
      </c>
      <c r="E71" s="31" t="s">
        <v>3197</v>
      </c>
      <c r="F71" s="31">
        <v>4</v>
      </c>
      <c r="G71" s="31">
        <v>740</v>
      </c>
      <c r="H71" s="31">
        <v>2960</v>
      </c>
      <c r="I71" s="1201"/>
      <c r="J71" s="31" t="s">
        <v>85</v>
      </c>
      <c r="K71" s="22" t="s">
        <v>9635</v>
      </c>
      <c r="L71" s="22"/>
      <c r="M71" s="25">
        <v>44109</v>
      </c>
      <c r="N71" s="31"/>
      <c r="O71" s="23"/>
      <c r="P71" s="37">
        <v>44130</v>
      </c>
      <c r="Q71" s="26"/>
    </row>
    <row r="72" spans="2:17" ht="15" customHeight="1">
      <c r="B72" s="22"/>
      <c r="C72" s="21" t="s">
        <v>35</v>
      </c>
      <c r="D72" s="21" t="s">
        <v>35</v>
      </c>
      <c r="E72" s="31" t="s">
        <v>3198</v>
      </c>
      <c r="F72" s="31">
        <v>2</v>
      </c>
      <c r="G72" s="31">
        <v>720</v>
      </c>
      <c r="H72" s="31">
        <v>1440</v>
      </c>
      <c r="I72" s="377"/>
      <c r="J72" s="31" t="s">
        <v>85</v>
      </c>
      <c r="K72" s="22" t="s">
        <v>9635</v>
      </c>
      <c r="L72" s="22"/>
      <c r="M72" s="25">
        <v>44109</v>
      </c>
      <c r="N72" s="31"/>
      <c r="O72" s="23"/>
      <c r="P72" s="37">
        <v>44130</v>
      </c>
      <c r="Q72" s="26"/>
    </row>
    <row r="73" spans="2:17" ht="15" customHeight="1">
      <c r="B73" s="22"/>
      <c r="C73" s="21" t="s">
        <v>35</v>
      </c>
      <c r="D73" s="21" t="s">
        <v>35</v>
      </c>
      <c r="E73" s="31" t="s">
        <v>3199</v>
      </c>
      <c r="F73" s="31">
        <v>2</v>
      </c>
      <c r="G73" s="31">
        <v>1150</v>
      </c>
      <c r="H73" s="31">
        <v>2300</v>
      </c>
      <c r="I73" s="377"/>
      <c r="J73" s="31" t="s">
        <v>85</v>
      </c>
      <c r="K73" s="22" t="s">
        <v>9635</v>
      </c>
      <c r="L73" s="22"/>
      <c r="M73" s="25">
        <v>44109</v>
      </c>
      <c r="N73" s="31"/>
      <c r="O73" s="23"/>
      <c r="P73" s="37">
        <v>44130</v>
      </c>
      <c r="Q73" s="26"/>
    </row>
    <row r="74" spans="2:17" ht="15" customHeight="1">
      <c r="B74" s="22"/>
      <c r="C74" s="21" t="s">
        <v>35</v>
      </c>
      <c r="D74" s="21" t="s">
        <v>35</v>
      </c>
      <c r="E74" s="31" t="s">
        <v>3200</v>
      </c>
      <c r="F74" s="31">
        <v>14</v>
      </c>
      <c r="G74" s="31">
        <v>1360</v>
      </c>
      <c r="H74" s="31">
        <v>19040</v>
      </c>
      <c r="I74" s="377"/>
      <c r="J74" s="31" t="s">
        <v>85</v>
      </c>
      <c r="K74" s="22" t="s">
        <v>9635</v>
      </c>
      <c r="L74" s="22"/>
      <c r="M74" s="25">
        <v>44109</v>
      </c>
      <c r="N74" s="31"/>
      <c r="O74" s="23"/>
      <c r="P74" s="37">
        <v>44130</v>
      </c>
      <c r="Q74" s="26"/>
    </row>
    <row r="75" spans="2:17" ht="15" customHeight="1">
      <c r="B75" s="22"/>
      <c r="C75" s="21" t="s">
        <v>35</v>
      </c>
      <c r="D75" s="21" t="s">
        <v>35</v>
      </c>
      <c r="E75" s="31" t="s">
        <v>3201</v>
      </c>
      <c r="F75" s="31">
        <v>2</v>
      </c>
      <c r="G75" s="31">
        <v>562</v>
      </c>
      <c r="H75" s="31">
        <v>1124</v>
      </c>
      <c r="I75" s="377"/>
      <c r="J75" s="31" t="s">
        <v>3202</v>
      </c>
      <c r="K75" s="22" t="s">
        <v>9635</v>
      </c>
      <c r="L75" s="22"/>
      <c r="M75" s="25">
        <v>44109</v>
      </c>
      <c r="N75" s="31"/>
      <c r="O75" s="23"/>
      <c r="P75" s="37">
        <v>44130</v>
      </c>
      <c r="Q75" s="26"/>
    </row>
    <row r="76" spans="2:17" ht="15" customHeight="1">
      <c r="B76" s="22"/>
      <c r="C76" s="21" t="s">
        <v>35</v>
      </c>
      <c r="D76" s="21" t="s">
        <v>35</v>
      </c>
      <c r="E76" s="31" t="s">
        <v>3203</v>
      </c>
      <c r="F76" s="31">
        <v>2</v>
      </c>
      <c r="G76" s="31">
        <v>562</v>
      </c>
      <c r="H76" s="31">
        <v>1124</v>
      </c>
      <c r="I76" s="377"/>
      <c r="J76" s="31" t="s">
        <v>3202</v>
      </c>
      <c r="K76" s="22" t="s">
        <v>9635</v>
      </c>
      <c r="L76" s="22"/>
      <c r="M76" s="25">
        <v>44109</v>
      </c>
      <c r="N76" s="31"/>
      <c r="O76" s="23"/>
      <c r="P76" s="37">
        <v>44130</v>
      </c>
      <c r="Q76" s="26"/>
    </row>
    <row r="77" spans="2:17" ht="15" customHeight="1">
      <c r="B77" s="22"/>
      <c r="C77" s="21" t="s">
        <v>35</v>
      </c>
      <c r="D77" s="21" t="s">
        <v>35</v>
      </c>
      <c r="E77" s="31" t="s">
        <v>2932</v>
      </c>
      <c r="F77" s="31">
        <v>2</v>
      </c>
      <c r="G77" s="31">
        <v>1745</v>
      </c>
      <c r="H77" s="31">
        <v>3490</v>
      </c>
      <c r="I77" s="377"/>
      <c r="J77" s="31" t="s">
        <v>98</v>
      </c>
      <c r="K77" s="22" t="s">
        <v>9635</v>
      </c>
      <c r="L77" s="22"/>
      <c r="M77" s="25">
        <v>44109</v>
      </c>
      <c r="N77" s="31"/>
      <c r="O77" s="23"/>
      <c r="P77" s="37">
        <v>44130</v>
      </c>
      <c r="Q77" s="26"/>
    </row>
    <row r="78" spans="2:17" ht="15" customHeight="1">
      <c r="B78" s="22"/>
      <c r="C78" s="21" t="s">
        <v>35</v>
      </c>
      <c r="D78" s="21" t="s">
        <v>35</v>
      </c>
      <c r="E78" s="31" t="s">
        <v>3294</v>
      </c>
      <c r="F78" s="31">
        <v>2</v>
      </c>
      <c r="G78" s="31">
        <v>890</v>
      </c>
      <c r="H78" s="31">
        <v>1780</v>
      </c>
      <c r="I78" s="377"/>
      <c r="J78" s="31" t="s">
        <v>3295</v>
      </c>
      <c r="K78" s="22" t="s">
        <v>9635</v>
      </c>
      <c r="L78" s="22"/>
      <c r="M78" s="25">
        <v>44109</v>
      </c>
      <c r="N78" s="31"/>
      <c r="O78" s="23"/>
      <c r="P78" s="37">
        <v>44130</v>
      </c>
      <c r="Q78" s="26"/>
    </row>
    <row r="79" spans="2:17" ht="15" customHeight="1">
      <c r="B79" s="22"/>
      <c r="C79" s="21" t="s">
        <v>35</v>
      </c>
      <c r="D79" s="21" t="s">
        <v>35</v>
      </c>
      <c r="E79" s="31" t="s">
        <v>3220</v>
      </c>
      <c r="F79" s="31">
        <v>1</v>
      </c>
      <c r="G79" s="31">
        <v>6980</v>
      </c>
      <c r="H79" s="31">
        <v>6980</v>
      </c>
      <c r="I79" s="377"/>
      <c r="J79" s="31" t="s">
        <v>472</v>
      </c>
      <c r="K79" s="22" t="s">
        <v>9635</v>
      </c>
      <c r="L79" s="22"/>
      <c r="M79" s="25">
        <v>44109</v>
      </c>
      <c r="N79" s="31"/>
      <c r="O79" s="23"/>
      <c r="P79" s="37">
        <v>44130</v>
      </c>
      <c r="Q79" s="26"/>
    </row>
    <row r="80" spans="2:17" ht="15" customHeight="1">
      <c r="B80" s="22"/>
      <c r="C80" s="21" t="s">
        <v>35</v>
      </c>
      <c r="D80" s="21" t="s">
        <v>35</v>
      </c>
      <c r="E80" s="31" t="s">
        <v>3220</v>
      </c>
      <c r="F80" s="31">
        <v>1</v>
      </c>
      <c r="G80" s="31">
        <v>6980</v>
      </c>
      <c r="H80" s="31">
        <v>6980</v>
      </c>
      <c r="I80" s="377"/>
      <c r="J80" s="31" t="s">
        <v>472</v>
      </c>
      <c r="K80" s="22" t="s">
        <v>9635</v>
      </c>
      <c r="L80" s="22"/>
      <c r="M80" s="25">
        <v>44109</v>
      </c>
      <c r="N80" s="31"/>
      <c r="O80" s="23"/>
      <c r="P80" s="37">
        <v>44130</v>
      </c>
      <c r="Q80" s="26"/>
    </row>
    <row r="81" spans="2:17" ht="15" customHeight="1">
      <c r="B81" s="22"/>
      <c r="C81" s="21" t="s">
        <v>35</v>
      </c>
      <c r="D81" s="21" t="s">
        <v>35</v>
      </c>
      <c r="E81" s="31" t="s">
        <v>3299</v>
      </c>
      <c r="F81" s="31">
        <v>1</v>
      </c>
      <c r="G81" s="31">
        <v>1870</v>
      </c>
      <c r="H81" s="31">
        <v>1870</v>
      </c>
      <c r="I81" s="377"/>
      <c r="J81" s="31" t="s">
        <v>277</v>
      </c>
      <c r="K81" s="22" t="s">
        <v>9635</v>
      </c>
      <c r="L81" s="22"/>
      <c r="M81" s="25">
        <v>44109</v>
      </c>
      <c r="N81" s="31"/>
      <c r="O81" s="23"/>
      <c r="P81" s="37">
        <v>44130</v>
      </c>
      <c r="Q81" s="26"/>
    </row>
    <row r="82" spans="2:17" ht="15" customHeight="1">
      <c r="B82" s="22"/>
      <c r="C82" s="21" t="s">
        <v>35</v>
      </c>
      <c r="D82" s="21" t="s">
        <v>35</v>
      </c>
      <c r="E82" s="31" t="s">
        <v>9637</v>
      </c>
      <c r="F82" s="31">
        <v>1</v>
      </c>
      <c r="G82" s="31">
        <v>268</v>
      </c>
      <c r="H82" s="31">
        <v>268</v>
      </c>
      <c r="I82" s="377"/>
      <c r="J82" s="31" t="s">
        <v>5969</v>
      </c>
      <c r="K82" s="22" t="s">
        <v>9635</v>
      </c>
      <c r="L82" s="22"/>
      <c r="M82" s="25">
        <v>44109</v>
      </c>
      <c r="N82" s="31"/>
      <c r="O82" s="23"/>
      <c r="P82" s="37">
        <v>44130</v>
      </c>
      <c r="Q82" s="26"/>
    </row>
    <row r="83" spans="2:17" ht="15" customHeight="1">
      <c r="B83" s="22"/>
      <c r="C83" s="21" t="s">
        <v>35</v>
      </c>
      <c r="D83" s="21" t="s">
        <v>35</v>
      </c>
      <c r="E83" s="31" t="s">
        <v>3222</v>
      </c>
      <c r="F83" s="31">
        <v>2</v>
      </c>
      <c r="G83" s="31">
        <v>216</v>
      </c>
      <c r="H83" s="31">
        <v>432</v>
      </c>
      <c r="I83" s="377"/>
      <c r="J83" s="31" t="s">
        <v>480</v>
      </c>
      <c r="K83" s="22" t="s">
        <v>9635</v>
      </c>
      <c r="L83" s="22"/>
      <c r="M83" s="25">
        <v>44109</v>
      </c>
      <c r="N83" s="31"/>
      <c r="O83" s="23"/>
      <c r="P83" s="37">
        <v>44130</v>
      </c>
      <c r="Q83" s="26"/>
    </row>
    <row r="84" spans="2:17" ht="15" customHeight="1">
      <c r="B84" s="22"/>
      <c r="C84" s="21" t="s">
        <v>35</v>
      </c>
      <c r="D84" s="21" t="s">
        <v>35</v>
      </c>
      <c r="E84" s="31" t="s">
        <v>3221</v>
      </c>
      <c r="F84" s="31">
        <v>1</v>
      </c>
      <c r="G84" s="31">
        <v>233</v>
      </c>
      <c r="H84" s="31">
        <v>233</v>
      </c>
      <c r="I84" s="377"/>
      <c r="J84" s="31" t="s">
        <v>480</v>
      </c>
      <c r="K84" s="22" t="s">
        <v>9635</v>
      </c>
      <c r="L84" s="22"/>
      <c r="M84" s="25">
        <v>44109</v>
      </c>
      <c r="N84" s="31"/>
      <c r="O84" s="23"/>
      <c r="P84" s="37">
        <v>44130</v>
      </c>
      <c r="Q84" s="26"/>
    </row>
    <row r="85" spans="2:17" ht="15" customHeight="1">
      <c r="B85" s="22"/>
      <c r="C85" s="21" t="s">
        <v>35</v>
      </c>
      <c r="D85" s="21" t="s">
        <v>35</v>
      </c>
      <c r="E85" s="31" t="s">
        <v>3288</v>
      </c>
      <c r="F85" s="31">
        <v>3</v>
      </c>
      <c r="G85" s="31">
        <v>378</v>
      </c>
      <c r="H85" s="31">
        <v>1134</v>
      </c>
      <c r="I85" s="377"/>
      <c r="J85" s="31" t="s">
        <v>3287</v>
      </c>
      <c r="K85" s="22" t="s">
        <v>9635</v>
      </c>
      <c r="L85" s="22"/>
      <c r="M85" s="25">
        <v>44109</v>
      </c>
      <c r="N85" s="31"/>
      <c r="O85" s="23"/>
      <c r="P85" s="37">
        <v>44130</v>
      </c>
      <c r="Q85" s="26"/>
    </row>
    <row r="86" spans="2:17" ht="15" customHeight="1">
      <c r="B86" s="22"/>
      <c r="C86" s="21" t="s">
        <v>35</v>
      </c>
      <c r="D86" s="21" t="s">
        <v>35</v>
      </c>
      <c r="E86" s="31" t="s">
        <v>9638</v>
      </c>
      <c r="F86" s="31">
        <v>1</v>
      </c>
      <c r="G86" s="31">
        <v>260</v>
      </c>
      <c r="H86" s="31">
        <v>260</v>
      </c>
      <c r="I86" s="377"/>
      <c r="J86" s="31" t="s">
        <v>3305</v>
      </c>
      <c r="K86" s="22" t="s">
        <v>9635</v>
      </c>
      <c r="L86" s="22"/>
      <c r="M86" s="25">
        <v>44109</v>
      </c>
      <c r="N86" s="31"/>
      <c r="O86" s="23"/>
      <c r="P86" s="37">
        <v>44130</v>
      </c>
      <c r="Q86" s="26"/>
    </row>
    <row r="87" spans="2:17" ht="15" customHeight="1">
      <c r="B87" s="22"/>
      <c r="C87" s="21" t="s">
        <v>35</v>
      </c>
      <c r="D87" s="21" t="s">
        <v>35</v>
      </c>
      <c r="E87" s="31" t="s">
        <v>9639</v>
      </c>
      <c r="F87" s="31">
        <v>1</v>
      </c>
      <c r="G87" s="31">
        <v>260</v>
      </c>
      <c r="H87" s="31">
        <v>260</v>
      </c>
      <c r="I87" s="377"/>
      <c r="J87" s="31" t="s">
        <v>3305</v>
      </c>
      <c r="K87" s="22" t="s">
        <v>9635</v>
      </c>
      <c r="L87" s="22"/>
      <c r="M87" s="25">
        <v>44109</v>
      </c>
      <c r="N87" s="31"/>
      <c r="O87" s="23"/>
      <c r="P87" s="37">
        <v>44130</v>
      </c>
      <c r="Q87" s="26"/>
    </row>
    <row r="88" spans="2:17" ht="15" customHeight="1">
      <c r="B88" s="22"/>
      <c r="C88" s="21" t="s">
        <v>35</v>
      </c>
      <c r="D88" s="21" t="s">
        <v>35</v>
      </c>
      <c r="E88" s="31" t="s">
        <v>9640</v>
      </c>
      <c r="F88" s="31">
        <v>1</v>
      </c>
      <c r="G88" s="31">
        <v>14834</v>
      </c>
      <c r="H88" s="31">
        <v>14834</v>
      </c>
      <c r="I88" s="377"/>
      <c r="J88" s="31" t="s">
        <v>3214</v>
      </c>
      <c r="K88" s="22" t="s">
        <v>9635</v>
      </c>
      <c r="L88" s="22"/>
      <c r="M88" s="25">
        <v>44109</v>
      </c>
      <c r="N88" s="31"/>
      <c r="O88" s="23"/>
      <c r="P88" s="37">
        <v>44130</v>
      </c>
      <c r="Q88" s="26"/>
    </row>
    <row r="89" spans="2:17" ht="15" customHeight="1">
      <c r="B89" s="22"/>
      <c r="C89" s="21" t="s">
        <v>35</v>
      </c>
      <c r="D89" s="21" t="s">
        <v>35</v>
      </c>
      <c r="E89" s="31" t="s">
        <v>2765</v>
      </c>
      <c r="F89" s="31">
        <v>1</v>
      </c>
      <c r="G89" s="31">
        <v>4991</v>
      </c>
      <c r="H89" s="31">
        <v>4991</v>
      </c>
      <c r="I89" s="377"/>
      <c r="J89" s="31" t="s">
        <v>3205</v>
      </c>
      <c r="K89" s="22" t="s">
        <v>9635</v>
      </c>
      <c r="L89" s="22"/>
      <c r="M89" s="25">
        <v>44109</v>
      </c>
      <c r="N89" s="31"/>
      <c r="O89" s="23"/>
      <c r="P89" s="37">
        <v>44130</v>
      </c>
      <c r="Q89" s="26"/>
    </row>
    <row r="90" spans="2:17" ht="15" customHeight="1">
      <c r="B90" s="22"/>
      <c r="C90" s="21" t="s">
        <v>35</v>
      </c>
      <c r="D90" s="21" t="s">
        <v>35</v>
      </c>
      <c r="E90" s="31" t="s">
        <v>3232</v>
      </c>
      <c r="F90" s="31">
        <v>1</v>
      </c>
      <c r="G90" s="31">
        <v>4420</v>
      </c>
      <c r="H90" s="31">
        <v>4420</v>
      </c>
      <c r="I90" s="377"/>
      <c r="J90" s="31" t="s">
        <v>457</v>
      </c>
      <c r="K90" s="22" t="s">
        <v>9635</v>
      </c>
      <c r="L90" s="22"/>
      <c r="M90" s="25">
        <v>44109</v>
      </c>
      <c r="N90" s="31"/>
      <c r="O90" s="23"/>
      <c r="P90" s="37">
        <v>44130</v>
      </c>
      <c r="Q90" s="26"/>
    </row>
    <row r="91" spans="2:17" ht="15" customHeight="1">
      <c r="B91" s="22"/>
      <c r="C91" s="21" t="s">
        <v>35</v>
      </c>
      <c r="D91" s="21" t="s">
        <v>35</v>
      </c>
      <c r="E91" s="31" t="s">
        <v>9641</v>
      </c>
      <c r="F91" s="31">
        <v>2</v>
      </c>
      <c r="G91" s="31">
        <v>2250</v>
      </c>
      <c r="H91" s="31">
        <v>4500</v>
      </c>
      <c r="I91" s="377"/>
      <c r="J91" s="31" t="s">
        <v>457</v>
      </c>
      <c r="K91" s="22" t="s">
        <v>9635</v>
      </c>
      <c r="L91" s="22"/>
      <c r="M91" s="25">
        <v>44109</v>
      </c>
      <c r="N91" s="31"/>
      <c r="O91" s="23"/>
      <c r="P91" s="37">
        <v>44130</v>
      </c>
      <c r="Q91" s="26"/>
    </row>
    <row r="92" spans="2:17" ht="15" customHeight="1">
      <c r="B92" s="22"/>
      <c r="C92" s="21" t="s">
        <v>35</v>
      </c>
      <c r="D92" s="21" t="s">
        <v>35</v>
      </c>
      <c r="E92" s="31" t="s">
        <v>3235</v>
      </c>
      <c r="F92" s="31">
        <v>3</v>
      </c>
      <c r="G92" s="31">
        <v>3290</v>
      </c>
      <c r="H92" s="31">
        <v>9870</v>
      </c>
      <c r="I92" s="377"/>
      <c r="J92" s="31" t="s">
        <v>457</v>
      </c>
      <c r="K92" s="22" t="s">
        <v>9635</v>
      </c>
      <c r="L92" s="22"/>
      <c r="M92" s="25">
        <v>44109</v>
      </c>
      <c r="N92" s="31"/>
      <c r="O92" s="23"/>
      <c r="P92" s="37">
        <v>44130</v>
      </c>
      <c r="Q92" s="26"/>
    </row>
    <row r="93" spans="2:17" ht="15" customHeight="1">
      <c r="B93" s="22"/>
      <c r="C93" s="21" t="s">
        <v>35</v>
      </c>
      <c r="D93" s="21" t="s">
        <v>35</v>
      </c>
      <c r="E93" s="31" t="s">
        <v>3236</v>
      </c>
      <c r="F93" s="31">
        <v>2</v>
      </c>
      <c r="G93" s="31">
        <v>4580</v>
      </c>
      <c r="H93" s="31">
        <v>9160</v>
      </c>
      <c r="I93" s="814"/>
      <c r="J93" s="31" t="s">
        <v>457</v>
      </c>
      <c r="K93" s="22" t="s">
        <v>9635</v>
      </c>
      <c r="L93" s="22"/>
      <c r="M93" s="25">
        <v>44109</v>
      </c>
      <c r="N93" s="31"/>
      <c r="O93" s="23"/>
      <c r="P93" s="37">
        <v>44130</v>
      </c>
      <c r="Q93" s="26"/>
    </row>
    <row r="94" spans="2:17" ht="15" customHeight="1">
      <c r="B94" s="22"/>
      <c r="C94" s="21" t="s">
        <v>35</v>
      </c>
      <c r="D94" s="21" t="s">
        <v>35</v>
      </c>
      <c r="E94" s="31" t="s">
        <v>3237</v>
      </c>
      <c r="F94" s="31">
        <v>1</v>
      </c>
      <c r="G94" s="31">
        <v>4040</v>
      </c>
      <c r="H94" s="31">
        <v>4040</v>
      </c>
      <c r="I94" s="814"/>
      <c r="J94" s="31" t="s">
        <v>457</v>
      </c>
      <c r="K94" s="22" t="s">
        <v>9635</v>
      </c>
      <c r="L94" s="22"/>
      <c r="M94" s="25">
        <v>44109</v>
      </c>
      <c r="N94" s="31"/>
      <c r="O94" s="23"/>
      <c r="P94" s="37">
        <v>44130</v>
      </c>
      <c r="Q94" s="26"/>
    </row>
    <row r="95" spans="2:17" ht="15" customHeight="1">
      <c r="B95" s="22"/>
      <c r="C95" s="21" t="s">
        <v>35</v>
      </c>
      <c r="D95" s="21" t="s">
        <v>35</v>
      </c>
      <c r="E95" s="31" t="s">
        <v>9642</v>
      </c>
      <c r="F95" s="31">
        <v>1</v>
      </c>
      <c r="G95" s="31">
        <v>5760</v>
      </c>
      <c r="H95" s="31">
        <v>5760</v>
      </c>
      <c r="I95" s="814"/>
      <c r="J95" s="31" t="s">
        <v>457</v>
      </c>
      <c r="K95" s="22" t="s">
        <v>9635</v>
      </c>
      <c r="L95" s="864"/>
      <c r="M95" s="25">
        <v>44109</v>
      </c>
      <c r="N95" s="31"/>
      <c r="O95" s="23"/>
      <c r="P95" s="37">
        <v>44130</v>
      </c>
      <c r="Q95" s="26"/>
    </row>
    <row r="96" spans="2:17" ht="15" customHeight="1">
      <c r="B96" s="22"/>
      <c r="C96" s="21" t="s">
        <v>35</v>
      </c>
      <c r="D96" s="21" t="s">
        <v>35</v>
      </c>
      <c r="E96" s="31" t="s">
        <v>3248</v>
      </c>
      <c r="F96" s="31">
        <v>2</v>
      </c>
      <c r="G96" s="31">
        <v>1450</v>
      </c>
      <c r="H96" s="31">
        <v>2900</v>
      </c>
      <c r="I96" s="814"/>
      <c r="J96" s="31" t="s">
        <v>457</v>
      </c>
      <c r="K96" s="22" t="s">
        <v>9635</v>
      </c>
      <c r="L96" s="22"/>
      <c r="M96" s="25">
        <v>44109</v>
      </c>
      <c r="N96" s="31"/>
      <c r="O96" s="23"/>
      <c r="P96" s="37">
        <v>44130</v>
      </c>
      <c r="Q96" s="26"/>
    </row>
    <row r="97" spans="2:17" ht="15" customHeight="1">
      <c r="B97" s="22"/>
      <c r="C97" s="21" t="s">
        <v>35</v>
      </c>
      <c r="D97" s="21" t="s">
        <v>35</v>
      </c>
      <c r="E97" s="31" t="s">
        <v>3246</v>
      </c>
      <c r="F97" s="31">
        <v>1</v>
      </c>
      <c r="G97" s="31">
        <v>1850</v>
      </c>
      <c r="H97" s="31">
        <v>1850</v>
      </c>
      <c r="I97" s="814"/>
      <c r="J97" s="31" t="s">
        <v>457</v>
      </c>
      <c r="K97" s="22" t="s">
        <v>9635</v>
      </c>
      <c r="L97" s="22"/>
      <c r="M97" s="25">
        <v>44109</v>
      </c>
      <c r="N97" s="31"/>
      <c r="O97" s="23"/>
      <c r="P97" s="37">
        <v>44130</v>
      </c>
      <c r="Q97" s="26"/>
    </row>
    <row r="98" spans="2:17" ht="15" customHeight="1">
      <c r="B98" s="22"/>
      <c r="C98" s="21" t="s">
        <v>35</v>
      </c>
      <c r="D98" s="21" t="s">
        <v>35</v>
      </c>
      <c r="E98" s="31" t="s">
        <v>3302</v>
      </c>
      <c r="F98" s="31">
        <v>1</v>
      </c>
      <c r="G98" s="31">
        <v>1860</v>
      </c>
      <c r="H98" s="31">
        <v>1860</v>
      </c>
      <c r="I98" s="814"/>
      <c r="J98" s="31" t="s">
        <v>457</v>
      </c>
      <c r="K98" s="22" t="s">
        <v>9635</v>
      </c>
      <c r="L98" s="22"/>
      <c r="M98" s="25">
        <v>44109</v>
      </c>
      <c r="N98" s="31"/>
      <c r="O98" s="23"/>
      <c r="P98" s="37">
        <v>44130</v>
      </c>
      <c r="Q98" s="26"/>
    </row>
    <row r="99" spans="2:17" ht="15" customHeight="1">
      <c r="B99" s="22"/>
      <c r="C99" s="21" t="s">
        <v>35</v>
      </c>
      <c r="D99" s="21" t="s">
        <v>35</v>
      </c>
      <c r="E99" s="31" t="s">
        <v>3297</v>
      </c>
      <c r="F99" s="31">
        <v>1</v>
      </c>
      <c r="G99" s="31">
        <v>1570</v>
      </c>
      <c r="H99" s="31">
        <v>1570</v>
      </c>
      <c r="I99" s="814"/>
      <c r="J99" s="31" t="s">
        <v>457</v>
      </c>
      <c r="K99" s="22" t="s">
        <v>9635</v>
      </c>
      <c r="L99" s="864"/>
      <c r="M99" s="25">
        <v>44109</v>
      </c>
      <c r="N99" s="31"/>
      <c r="O99" s="23"/>
      <c r="P99" s="37">
        <v>44130</v>
      </c>
      <c r="Q99" s="26"/>
    </row>
    <row r="100" spans="2:17" ht="15" customHeight="1">
      <c r="B100" s="22"/>
      <c r="C100" s="21" t="s">
        <v>35</v>
      </c>
      <c r="D100" s="21" t="s">
        <v>35</v>
      </c>
      <c r="E100" s="31" t="s">
        <v>3296</v>
      </c>
      <c r="F100" s="31">
        <v>1</v>
      </c>
      <c r="G100" s="31">
        <v>1840</v>
      </c>
      <c r="H100" s="31">
        <v>1840</v>
      </c>
      <c r="I100" s="814"/>
      <c r="J100" s="31" t="s">
        <v>457</v>
      </c>
      <c r="K100" s="22" t="s">
        <v>9635</v>
      </c>
      <c r="L100" s="22"/>
      <c r="M100" s="25">
        <v>44109</v>
      </c>
      <c r="N100" s="31"/>
      <c r="O100" s="23"/>
      <c r="P100" s="37">
        <v>44130</v>
      </c>
      <c r="Q100" s="26"/>
    </row>
    <row r="101" spans="2:17" ht="15" customHeight="1">
      <c r="B101" s="22"/>
      <c r="C101" s="21" t="s">
        <v>35</v>
      </c>
      <c r="D101" s="21" t="s">
        <v>35</v>
      </c>
      <c r="E101" s="31" t="s">
        <v>3298</v>
      </c>
      <c r="F101" s="31">
        <v>3</v>
      </c>
      <c r="G101" s="31">
        <v>2250</v>
      </c>
      <c r="H101" s="31">
        <v>6750</v>
      </c>
      <c r="I101" s="377"/>
      <c r="J101" s="31" t="s">
        <v>457</v>
      </c>
      <c r="K101" s="22" t="s">
        <v>9635</v>
      </c>
      <c r="L101" s="22"/>
      <c r="M101" s="25">
        <v>44109</v>
      </c>
      <c r="N101" s="31"/>
      <c r="O101" s="23"/>
      <c r="P101" s="37">
        <v>44130</v>
      </c>
      <c r="Q101" s="26"/>
    </row>
    <row r="102" spans="2:17" ht="15" customHeight="1">
      <c r="B102" s="22"/>
      <c r="C102" s="21" t="s">
        <v>35</v>
      </c>
      <c r="D102" s="21" t="s">
        <v>35</v>
      </c>
      <c r="E102" s="31" t="s">
        <v>3239</v>
      </c>
      <c r="F102" s="31">
        <v>1</v>
      </c>
      <c r="G102" s="31">
        <v>2510</v>
      </c>
      <c r="H102" s="31">
        <v>2510</v>
      </c>
      <c r="I102" s="377"/>
      <c r="J102" s="31" t="s">
        <v>457</v>
      </c>
      <c r="K102" s="22" t="s">
        <v>9635</v>
      </c>
      <c r="L102" s="22"/>
      <c r="M102" s="25">
        <v>44109</v>
      </c>
      <c r="N102" s="31"/>
      <c r="O102" s="23"/>
      <c r="P102" s="37">
        <v>44130</v>
      </c>
      <c r="Q102" s="26"/>
    </row>
    <row r="103" spans="2:17" ht="15" customHeight="1">
      <c r="B103" s="22"/>
      <c r="C103" s="21" t="s">
        <v>35</v>
      </c>
      <c r="D103" s="21" t="s">
        <v>35</v>
      </c>
      <c r="E103" s="31" t="s">
        <v>3245</v>
      </c>
      <c r="F103" s="31">
        <v>4</v>
      </c>
      <c r="G103" s="31">
        <v>1420</v>
      </c>
      <c r="H103" s="31">
        <v>5680</v>
      </c>
      <c r="I103" s="377"/>
      <c r="J103" s="31" t="s">
        <v>457</v>
      </c>
      <c r="K103" s="22" t="s">
        <v>9635</v>
      </c>
      <c r="L103" s="22"/>
      <c r="M103" s="25">
        <v>44109</v>
      </c>
      <c r="N103" s="31"/>
      <c r="O103" s="23"/>
      <c r="P103" s="37">
        <v>44130</v>
      </c>
      <c r="Q103" s="26"/>
    </row>
    <row r="104" spans="2:17" ht="15" customHeight="1">
      <c r="B104" s="22"/>
      <c r="C104" s="21" t="s">
        <v>35</v>
      </c>
      <c r="D104" s="21" t="s">
        <v>35</v>
      </c>
      <c r="E104" s="31" t="s">
        <v>3247</v>
      </c>
      <c r="F104" s="31">
        <v>1</v>
      </c>
      <c r="G104" s="31">
        <v>2300</v>
      </c>
      <c r="H104" s="31">
        <v>2300</v>
      </c>
      <c r="I104" s="377"/>
      <c r="J104" s="31" t="s">
        <v>457</v>
      </c>
      <c r="K104" s="22" t="s">
        <v>9635</v>
      </c>
      <c r="L104" s="22"/>
      <c r="M104" s="25">
        <v>44109</v>
      </c>
      <c r="N104" s="31"/>
      <c r="O104" s="23"/>
      <c r="P104" s="37">
        <v>44130</v>
      </c>
      <c r="Q104" s="26"/>
    </row>
    <row r="105" spans="2:17" ht="15" customHeight="1">
      <c r="B105" s="22"/>
      <c r="C105" s="21" t="s">
        <v>35</v>
      </c>
      <c r="D105" s="21" t="s">
        <v>35</v>
      </c>
      <c r="E105" s="31" t="s">
        <v>3244</v>
      </c>
      <c r="F105" s="31">
        <v>1</v>
      </c>
      <c r="G105" s="31">
        <v>1610</v>
      </c>
      <c r="H105" s="31">
        <v>1610</v>
      </c>
      <c r="I105" s="814"/>
      <c r="J105" s="31" t="s">
        <v>457</v>
      </c>
      <c r="K105" s="22" t="s">
        <v>9635</v>
      </c>
      <c r="L105" s="22"/>
      <c r="M105" s="25">
        <v>44109</v>
      </c>
      <c r="N105" s="31"/>
      <c r="O105" s="23"/>
      <c r="P105" s="37">
        <v>44130</v>
      </c>
      <c r="Q105" s="26"/>
    </row>
    <row r="106" spans="2:17" ht="15" customHeight="1">
      <c r="B106" s="22"/>
      <c r="C106" s="21" t="s">
        <v>35</v>
      </c>
      <c r="D106" s="21" t="s">
        <v>35</v>
      </c>
      <c r="E106" s="31" t="s">
        <v>3243</v>
      </c>
      <c r="F106" s="31">
        <v>1</v>
      </c>
      <c r="G106" s="31">
        <v>1710</v>
      </c>
      <c r="H106" s="31">
        <v>1710</v>
      </c>
      <c r="I106" s="814"/>
      <c r="J106" s="31" t="s">
        <v>457</v>
      </c>
      <c r="K106" s="22" t="s">
        <v>9635</v>
      </c>
      <c r="L106" s="22"/>
      <c r="M106" s="25">
        <v>44109</v>
      </c>
      <c r="N106" s="31"/>
      <c r="O106" s="23"/>
      <c r="P106" s="37">
        <v>44130</v>
      </c>
      <c r="Q106" s="26"/>
    </row>
    <row r="107" spans="2:17" ht="15" customHeight="1">
      <c r="B107" s="22"/>
      <c r="C107" s="21" t="s">
        <v>35</v>
      </c>
      <c r="D107" s="21" t="s">
        <v>35</v>
      </c>
      <c r="E107" s="31" t="s">
        <v>3241</v>
      </c>
      <c r="F107" s="31">
        <v>1</v>
      </c>
      <c r="G107" s="31">
        <v>1920</v>
      </c>
      <c r="H107" s="31">
        <v>1920</v>
      </c>
      <c r="I107" s="814"/>
      <c r="J107" s="31" t="s">
        <v>457</v>
      </c>
      <c r="K107" s="22" t="s">
        <v>9635</v>
      </c>
      <c r="L107" s="22"/>
      <c r="M107" s="25">
        <v>44109</v>
      </c>
      <c r="N107" s="31"/>
      <c r="O107" s="23"/>
      <c r="P107" s="37">
        <v>44130</v>
      </c>
      <c r="Q107" s="26"/>
    </row>
    <row r="108" spans="2:17" ht="15" customHeight="1">
      <c r="B108" s="22"/>
      <c r="C108" s="21" t="s">
        <v>35</v>
      </c>
      <c r="D108" s="21" t="s">
        <v>35</v>
      </c>
      <c r="E108" s="31" t="s">
        <v>3242</v>
      </c>
      <c r="F108" s="31">
        <v>1</v>
      </c>
      <c r="G108" s="31">
        <v>2430</v>
      </c>
      <c r="H108" s="31">
        <v>2430</v>
      </c>
      <c r="I108" s="814"/>
      <c r="J108" s="31" t="s">
        <v>457</v>
      </c>
      <c r="K108" s="22" t="s">
        <v>9635</v>
      </c>
      <c r="L108" s="22"/>
      <c r="M108" s="25">
        <v>44109</v>
      </c>
      <c r="N108" s="31"/>
      <c r="O108" s="23"/>
      <c r="P108" s="37">
        <v>44130</v>
      </c>
      <c r="Q108" s="26"/>
    </row>
    <row r="109" spans="2:17" ht="15" customHeight="1">
      <c r="B109" s="22"/>
      <c r="C109" s="21" t="s">
        <v>35</v>
      </c>
      <c r="D109" s="21" t="s">
        <v>35</v>
      </c>
      <c r="E109" s="31" t="s">
        <v>3240</v>
      </c>
      <c r="F109" s="31">
        <v>1</v>
      </c>
      <c r="G109" s="31">
        <v>2510</v>
      </c>
      <c r="H109" s="31">
        <v>2510</v>
      </c>
      <c r="I109" s="814"/>
      <c r="J109" s="31" t="s">
        <v>457</v>
      </c>
      <c r="K109" s="22" t="s">
        <v>9635</v>
      </c>
      <c r="L109" s="22"/>
      <c r="M109" s="25">
        <v>44109</v>
      </c>
      <c r="N109" s="31"/>
      <c r="O109" s="23"/>
      <c r="P109" s="37">
        <v>44130</v>
      </c>
      <c r="Q109" s="26"/>
    </row>
    <row r="110" spans="2:17" ht="15" customHeight="1">
      <c r="B110" s="22"/>
      <c r="C110" s="21" t="s">
        <v>35</v>
      </c>
      <c r="D110" s="21" t="s">
        <v>35</v>
      </c>
      <c r="E110" s="31" t="s">
        <v>2763</v>
      </c>
      <c r="F110" s="31">
        <v>1</v>
      </c>
      <c r="G110" s="31">
        <v>53025</v>
      </c>
      <c r="H110" s="31">
        <v>53025</v>
      </c>
      <c r="I110" s="814"/>
      <c r="J110" s="31" t="s">
        <v>275</v>
      </c>
      <c r="K110" s="22" t="s">
        <v>9635</v>
      </c>
      <c r="L110" s="22"/>
      <c r="M110" s="25">
        <v>44109</v>
      </c>
      <c r="N110" s="31"/>
      <c r="O110" s="23"/>
      <c r="P110" s="37">
        <v>44130</v>
      </c>
      <c r="Q110" s="26"/>
    </row>
    <row r="111" spans="2:17" ht="15" customHeight="1">
      <c r="B111" s="22"/>
      <c r="C111" s="21" t="s">
        <v>35</v>
      </c>
      <c r="D111" s="21" t="s">
        <v>35</v>
      </c>
      <c r="E111" s="31" t="s">
        <v>3206</v>
      </c>
      <c r="F111" s="31">
        <v>12</v>
      </c>
      <c r="G111" s="31">
        <v>91</v>
      </c>
      <c r="H111" s="31">
        <v>1092</v>
      </c>
      <c r="I111" s="814"/>
      <c r="J111" s="31" t="s">
        <v>3207</v>
      </c>
      <c r="K111" s="22" t="s">
        <v>9635</v>
      </c>
      <c r="L111" s="22"/>
      <c r="M111" s="25">
        <v>44109</v>
      </c>
      <c r="N111" s="31"/>
      <c r="O111" s="23"/>
      <c r="P111" s="37">
        <v>44130</v>
      </c>
      <c r="Q111" s="26"/>
    </row>
    <row r="112" spans="2:17" ht="15" customHeight="1">
      <c r="B112" s="22"/>
      <c r="C112" s="21" t="s">
        <v>35</v>
      </c>
      <c r="D112" s="21" t="s">
        <v>35</v>
      </c>
      <c r="E112" s="31" t="s">
        <v>3208</v>
      </c>
      <c r="F112" s="31">
        <v>15</v>
      </c>
      <c r="G112" s="31">
        <v>66</v>
      </c>
      <c r="H112" s="31">
        <v>990</v>
      </c>
      <c r="I112" s="814"/>
      <c r="J112" s="31" t="s">
        <v>438</v>
      </c>
      <c r="K112" s="22" t="s">
        <v>9635</v>
      </c>
      <c r="L112" s="22"/>
      <c r="M112" s="25">
        <v>44109</v>
      </c>
      <c r="N112" s="31"/>
      <c r="O112" s="23"/>
      <c r="P112" s="37">
        <v>44130</v>
      </c>
      <c r="Q112" s="26"/>
    </row>
    <row r="113" spans="2:17" ht="15" customHeight="1">
      <c r="B113" s="22"/>
      <c r="C113" s="21" t="s">
        <v>35</v>
      </c>
      <c r="D113" s="21" t="s">
        <v>35</v>
      </c>
      <c r="E113" s="31" t="s">
        <v>3209</v>
      </c>
      <c r="F113" s="31">
        <v>4</v>
      </c>
      <c r="G113" s="31">
        <v>510</v>
      </c>
      <c r="H113" s="31">
        <v>2040</v>
      </c>
      <c r="I113" s="377"/>
      <c r="J113" s="31" t="s">
        <v>383</v>
      </c>
      <c r="K113" s="22" t="s">
        <v>9635</v>
      </c>
      <c r="L113" s="23"/>
      <c r="M113" s="25">
        <v>44109</v>
      </c>
      <c r="N113" s="31"/>
      <c r="O113" s="23"/>
      <c r="P113" s="37">
        <v>44130</v>
      </c>
      <c r="Q113" s="193"/>
    </row>
    <row r="114" spans="2:17" ht="15" customHeight="1">
      <c r="B114" s="22"/>
      <c r="C114" s="21" t="s">
        <v>35</v>
      </c>
      <c r="D114" s="21" t="s">
        <v>35</v>
      </c>
      <c r="E114" s="31" t="s">
        <v>3210</v>
      </c>
      <c r="F114" s="31">
        <v>2</v>
      </c>
      <c r="G114" s="31">
        <v>65</v>
      </c>
      <c r="H114" s="31">
        <v>130</v>
      </c>
      <c r="I114" s="377"/>
      <c r="J114" s="31" t="s">
        <v>3211</v>
      </c>
      <c r="K114" s="22" t="s">
        <v>9635</v>
      </c>
      <c r="L114" s="23"/>
      <c r="M114" s="25">
        <v>44109</v>
      </c>
      <c r="N114" s="31"/>
      <c r="O114" s="23"/>
      <c r="P114" s="37">
        <v>44130</v>
      </c>
      <c r="Q114" s="193"/>
    </row>
    <row r="115" spans="2:17" ht="15" customHeight="1">
      <c r="B115" s="22"/>
      <c r="C115" s="21" t="s">
        <v>35</v>
      </c>
      <c r="D115" s="21" t="s">
        <v>35</v>
      </c>
      <c r="E115" s="31" t="s">
        <v>3289</v>
      </c>
      <c r="F115" s="31">
        <v>1</v>
      </c>
      <c r="G115" s="31">
        <v>2464</v>
      </c>
      <c r="H115" s="31">
        <v>2464</v>
      </c>
      <c r="I115" s="377"/>
      <c r="J115" s="31" t="s">
        <v>490</v>
      </c>
      <c r="K115" s="22" t="s">
        <v>9635</v>
      </c>
      <c r="L115" s="23"/>
      <c r="M115" s="25">
        <v>44109</v>
      </c>
      <c r="N115" s="31"/>
      <c r="O115" s="23"/>
      <c r="P115" s="37">
        <v>44130</v>
      </c>
      <c r="Q115" s="193"/>
    </row>
    <row r="116" spans="2:17" ht="15" customHeight="1">
      <c r="B116" s="22"/>
      <c r="C116" s="21" t="s">
        <v>35</v>
      </c>
      <c r="D116" s="21" t="s">
        <v>35</v>
      </c>
      <c r="E116" s="31" t="s">
        <v>3212</v>
      </c>
      <c r="F116" s="31">
        <v>2</v>
      </c>
      <c r="G116" s="31">
        <v>1980</v>
      </c>
      <c r="H116" s="31">
        <v>3960</v>
      </c>
      <c r="I116" s="377"/>
      <c r="J116" s="31" t="s">
        <v>94</v>
      </c>
      <c r="K116" s="22" t="s">
        <v>9635</v>
      </c>
      <c r="L116" s="23"/>
      <c r="M116" s="25">
        <v>44109</v>
      </c>
      <c r="N116" s="31"/>
      <c r="O116" s="23"/>
      <c r="P116" s="37">
        <v>44130</v>
      </c>
      <c r="Q116" s="193"/>
    </row>
    <row r="117" spans="2:17" ht="15" customHeight="1">
      <c r="B117" s="22"/>
      <c r="C117" s="21" t="s">
        <v>35</v>
      </c>
      <c r="D117" s="21" t="s">
        <v>35</v>
      </c>
      <c r="E117" s="31" t="s">
        <v>3224</v>
      </c>
      <c r="F117" s="31">
        <v>2</v>
      </c>
      <c r="G117" s="31">
        <v>270</v>
      </c>
      <c r="H117" s="31">
        <v>540</v>
      </c>
      <c r="I117" s="377"/>
      <c r="J117" s="31" t="s">
        <v>3225</v>
      </c>
      <c r="K117" s="22" t="s">
        <v>9635</v>
      </c>
      <c r="L117" s="23"/>
      <c r="M117" s="25">
        <v>44109</v>
      </c>
      <c r="N117" s="31"/>
      <c r="O117" s="23"/>
      <c r="P117" s="37">
        <v>44130</v>
      </c>
      <c r="Q117" s="193"/>
    </row>
    <row r="118" spans="2:17" ht="15" customHeight="1">
      <c r="B118" s="22"/>
      <c r="C118" s="21" t="s">
        <v>35</v>
      </c>
      <c r="D118" s="21" t="s">
        <v>35</v>
      </c>
      <c r="E118" s="31" t="s">
        <v>3215</v>
      </c>
      <c r="F118" s="31">
        <v>1</v>
      </c>
      <c r="G118" s="31">
        <v>62323</v>
      </c>
      <c r="H118" s="31">
        <v>62323</v>
      </c>
      <c r="I118" s="377"/>
      <c r="J118" s="31" t="s">
        <v>3216</v>
      </c>
      <c r="K118" s="22" t="s">
        <v>9635</v>
      </c>
      <c r="L118" s="22"/>
      <c r="M118" s="25">
        <v>44109</v>
      </c>
      <c r="N118" s="31"/>
      <c r="O118" s="23"/>
      <c r="P118" s="37">
        <v>44130</v>
      </c>
      <c r="Q118" s="193"/>
    </row>
    <row r="119" spans="2:17" ht="15" customHeight="1">
      <c r="B119" s="22"/>
      <c r="C119" s="21" t="s">
        <v>35</v>
      </c>
      <c r="D119" s="21" t="s">
        <v>35</v>
      </c>
      <c r="E119" s="31" t="s">
        <v>3217</v>
      </c>
      <c r="F119" s="31">
        <v>1</v>
      </c>
      <c r="G119" s="31">
        <v>3130</v>
      </c>
      <c r="H119" s="31">
        <v>3130</v>
      </c>
      <c r="I119" s="377"/>
      <c r="J119" s="31" t="s">
        <v>3218</v>
      </c>
      <c r="K119" s="22" t="s">
        <v>9635</v>
      </c>
      <c r="L119" s="23"/>
      <c r="M119" s="25">
        <v>44109</v>
      </c>
      <c r="N119" s="31"/>
      <c r="O119" s="23"/>
      <c r="P119" s="37">
        <v>44130</v>
      </c>
      <c r="Q119" s="193"/>
    </row>
    <row r="120" spans="2:17" ht="15" customHeight="1">
      <c r="B120" s="22"/>
      <c r="C120" s="21"/>
      <c r="D120" s="21"/>
      <c r="E120" s="31"/>
      <c r="F120" s="31"/>
      <c r="G120" s="31"/>
      <c r="H120" s="31"/>
      <c r="I120" s="377"/>
      <c r="J120" s="31"/>
      <c r="K120" s="22"/>
      <c r="L120" s="23"/>
      <c r="M120" s="25"/>
      <c r="N120" s="31"/>
      <c r="O120" s="23"/>
      <c r="P120" s="37"/>
      <c r="Q120" s="193"/>
    </row>
    <row r="121" spans="2:17" ht="15" customHeight="1">
      <c r="B121" s="22"/>
      <c r="C121" s="21" t="s">
        <v>6237</v>
      </c>
      <c r="D121" s="21" t="s">
        <v>6237</v>
      </c>
      <c r="E121" s="31" t="s">
        <v>3188</v>
      </c>
      <c r="F121" s="31">
        <v>65</v>
      </c>
      <c r="G121" s="31">
        <v>176</v>
      </c>
      <c r="H121" s="31">
        <v>11440</v>
      </c>
      <c r="I121" s="377"/>
      <c r="J121" s="31" t="s">
        <v>80</v>
      </c>
      <c r="K121" s="22" t="s">
        <v>9643</v>
      </c>
      <c r="L121" s="23"/>
      <c r="M121" s="25">
        <v>44123</v>
      </c>
      <c r="N121" s="31"/>
      <c r="O121" s="23"/>
      <c r="P121" s="37">
        <v>44125</v>
      </c>
      <c r="Q121" s="193"/>
    </row>
    <row r="122" spans="2:17" ht="15" customHeight="1">
      <c r="B122" s="22"/>
      <c r="C122" s="21"/>
      <c r="D122" s="21"/>
      <c r="E122" s="31"/>
      <c r="F122" s="31"/>
      <c r="G122" s="31"/>
      <c r="H122" s="31"/>
      <c r="I122" s="377"/>
      <c r="J122" s="31"/>
      <c r="K122" s="22"/>
      <c r="L122" s="23"/>
      <c r="M122" s="25"/>
      <c r="N122" s="31"/>
      <c r="O122" s="23"/>
      <c r="P122" s="37"/>
      <c r="Q122" s="193"/>
    </row>
    <row r="123" spans="2:17" s="62" customFormat="1" ht="15" customHeight="1">
      <c r="B123" s="57"/>
      <c r="C123" s="65" t="s">
        <v>35</v>
      </c>
      <c r="D123" s="65" t="s">
        <v>35</v>
      </c>
      <c r="E123" s="59" t="s">
        <v>9644</v>
      </c>
      <c r="F123" s="59">
        <v>1</v>
      </c>
      <c r="G123" s="59">
        <v>2080</v>
      </c>
      <c r="H123" s="59">
        <v>2080</v>
      </c>
      <c r="I123" s="53"/>
      <c r="J123" s="59" t="s">
        <v>3287</v>
      </c>
      <c r="K123" s="57" t="s">
        <v>3292</v>
      </c>
      <c r="L123" s="57"/>
      <c r="M123" s="60">
        <v>44137</v>
      </c>
      <c r="N123" s="59"/>
      <c r="O123" s="53"/>
      <c r="P123" s="68"/>
      <c r="Q123" s="2270"/>
    </row>
    <row r="124" spans="2:17" s="62" customFormat="1" ht="15" customHeight="1">
      <c r="B124" s="57"/>
      <c r="C124" s="65" t="s">
        <v>35</v>
      </c>
      <c r="D124" s="65" t="s">
        <v>35</v>
      </c>
      <c r="E124" s="59" t="s">
        <v>9645</v>
      </c>
      <c r="F124" s="59">
        <v>2</v>
      </c>
      <c r="G124" s="59">
        <v>378</v>
      </c>
      <c r="H124" s="59">
        <v>756</v>
      </c>
      <c r="I124" s="53"/>
      <c r="J124" s="59" t="s">
        <v>3287</v>
      </c>
      <c r="K124" s="57" t="s">
        <v>3292</v>
      </c>
      <c r="L124" s="57"/>
      <c r="M124" s="60">
        <v>44137</v>
      </c>
      <c r="N124" s="59"/>
      <c r="O124" s="53"/>
      <c r="P124" s="68"/>
      <c r="Q124" s="2270"/>
    </row>
    <row r="125" spans="2:17" s="62" customFormat="1" ht="15" customHeight="1">
      <c r="B125" s="57"/>
      <c r="C125" s="65"/>
      <c r="D125" s="65"/>
      <c r="E125" s="59"/>
      <c r="F125" s="59"/>
      <c r="G125" s="59"/>
      <c r="H125" s="59"/>
      <c r="I125" s="841"/>
      <c r="J125" s="59"/>
      <c r="K125" s="956"/>
      <c r="L125" s="57"/>
      <c r="M125" s="60"/>
      <c r="N125" s="59"/>
      <c r="O125" s="53"/>
      <c r="P125" s="68"/>
      <c r="Q125" s="2270"/>
    </row>
    <row r="126" spans="2:17" ht="15" customHeight="1">
      <c r="B126" s="22"/>
      <c r="C126" s="21"/>
      <c r="D126" s="21"/>
      <c r="E126" s="31"/>
      <c r="F126" s="31"/>
      <c r="G126" s="31"/>
      <c r="H126" s="31"/>
      <c r="I126" s="377"/>
      <c r="J126" s="31"/>
      <c r="K126" s="22"/>
      <c r="L126" s="23"/>
      <c r="M126" s="25"/>
      <c r="N126" s="31"/>
      <c r="O126" s="23"/>
      <c r="P126" s="37"/>
      <c r="Q126" s="193"/>
    </row>
  </sheetData>
  <autoFilter ref="B9:O59" xr:uid="{C56817BA-63B6-4632-80CE-0E84D7BB2B95}"/>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7443C-FCBD-4682-A2AF-EC87FE74FABD}">
  <dimension ref="B2:H19"/>
  <sheetViews>
    <sheetView workbookViewId="0">
      <selection activeCell="E9" sqref="E9"/>
    </sheetView>
  </sheetViews>
  <sheetFormatPr defaultRowHeight="18.75"/>
  <cols>
    <col min="1" max="1" width="9" style="8"/>
    <col min="2" max="2" width="10.125" style="8" bestFit="1" customWidth="1"/>
    <col min="3" max="3" width="30.625" style="8" bestFit="1" customWidth="1"/>
    <col min="4" max="4" width="5.5" style="9" bestFit="1" customWidth="1"/>
    <col min="5" max="5" width="44.75" style="8" customWidth="1"/>
    <col min="6" max="6" width="32.25" style="8" bestFit="1" customWidth="1"/>
    <col min="7" max="7" width="30.125" style="9" customWidth="1"/>
    <col min="8" max="8" width="26.75" style="8" customWidth="1"/>
    <col min="9" max="257" width="9" style="8"/>
    <col min="258" max="258" width="10.125" style="8" bestFit="1" customWidth="1"/>
    <col min="259" max="259" width="30.625" style="8" bestFit="1" customWidth="1"/>
    <col min="260" max="260" width="5.5" style="8" bestFit="1" customWidth="1"/>
    <col min="261" max="261" width="44.75" style="8" customWidth="1"/>
    <col min="262" max="262" width="32.25" style="8" bestFit="1" customWidth="1"/>
    <col min="263" max="263" width="30.125" style="8" customWidth="1"/>
    <col min="264" max="264" width="26.75" style="8" customWidth="1"/>
    <col min="265" max="513" width="9" style="8"/>
    <col min="514" max="514" width="10.125" style="8" bestFit="1" customWidth="1"/>
    <col min="515" max="515" width="30.625" style="8" bestFit="1" customWidth="1"/>
    <col min="516" max="516" width="5.5" style="8" bestFit="1" customWidth="1"/>
    <col min="517" max="517" width="44.75" style="8" customWidth="1"/>
    <col min="518" max="518" width="32.25" style="8" bestFit="1" customWidth="1"/>
    <col min="519" max="519" width="30.125" style="8" customWidth="1"/>
    <col min="520" max="520" width="26.75" style="8" customWidth="1"/>
    <col min="521" max="769" width="9" style="8"/>
    <col min="770" max="770" width="10.125" style="8" bestFit="1" customWidth="1"/>
    <col min="771" max="771" width="30.625" style="8" bestFit="1" customWidth="1"/>
    <col min="772" max="772" width="5.5" style="8" bestFit="1" customWidth="1"/>
    <col min="773" max="773" width="44.75" style="8" customWidth="1"/>
    <col min="774" max="774" width="32.25" style="8" bestFit="1" customWidth="1"/>
    <col min="775" max="775" width="30.125" style="8" customWidth="1"/>
    <col min="776" max="776" width="26.75" style="8" customWidth="1"/>
    <col min="777" max="1025" width="9" style="8"/>
    <col min="1026" max="1026" width="10.125" style="8" bestFit="1" customWidth="1"/>
    <col min="1027" max="1027" width="30.625" style="8" bestFit="1" customWidth="1"/>
    <col min="1028" max="1028" width="5.5" style="8" bestFit="1" customWidth="1"/>
    <col min="1029" max="1029" width="44.75" style="8" customWidth="1"/>
    <col min="1030" max="1030" width="32.25" style="8" bestFit="1" customWidth="1"/>
    <col min="1031" max="1031" width="30.125" style="8" customWidth="1"/>
    <col min="1032" max="1032" width="26.75" style="8" customWidth="1"/>
    <col min="1033" max="1281" width="9" style="8"/>
    <col min="1282" max="1282" width="10.125" style="8" bestFit="1" customWidth="1"/>
    <col min="1283" max="1283" width="30.625" style="8" bestFit="1" customWidth="1"/>
    <col min="1284" max="1284" width="5.5" style="8" bestFit="1" customWidth="1"/>
    <col min="1285" max="1285" width="44.75" style="8" customWidth="1"/>
    <col min="1286" max="1286" width="32.25" style="8" bestFit="1" customWidth="1"/>
    <col min="1287" max="1287" width="30.125" style="8" customWidth="1"/>
    <col min="1288" max="1288" width="26.75" style="8" customWidth="1"/>
    <col min="1289" max="1537" width="9" style="8"/>
    <col min="1538" max="1538" width="10.125" style="8" bestFit="1" customWidth="1"/>
    <col min="1539" max="1539" width="30.625" style="8" bestFit="1" customWidth="1"/>
    <col min="1540" max="1540" width="5.5" style="8" bestFit="1" customWidth="1"/>
    <col min="1541" max="1541" width="44.75" style="8" customWidth="1"/>
    <col min="1542" max="1542" width="32.25" style="8" bestFit="1" customWidth="1"/>
    <col min="1543" max="1543" width="30.125" style="8" customWidth="1"/>
    <col min="1544" max="1544" width="26.75" style="8" customWidth="1"/>
    <col min="1545" max="1793" width="9" style="8"/>
    <col min="1794" max="1794" width="10.125" style="8" bestFit="1" customWidth="1"/>
    <col min="1795" max="1795" width="30.625" style="8" bestFit="1" customWidth="1"/>
    <col min="1796" max="1796" width="5.5" style="8" bestFit="1" customWidth="1"/>
    <col min="1797" max="1797" width="44.75" style="8" customWidth="1"/>
    <col min="1798" max="1798" width="32.25" style="8" bestFit="1" customWidth="1"/>
    <col min="1799" max="1799" width="30.125" style="8" customWidth="1"/>
    <col min="1800" max="1800" width="26.75" style="8" customWidth="1"/>
    <col min="1801" max="2049" width="9" style="8"/>
    <col min="2050" max="2050" width="10.125" style="8" bestFit="1" customWidth="1"/>
    <col min="2051" max="2051" width="30.625" style="8" bestFit="1" customWidth="1"/>
    <col min="2052" max="2052" width="5.5" style="8" bestFit="1" customWidth="1"/>
    <col min="2053" max="2053" width="44.75" style="8" customWidth="1"/>
    <col min="2054" max="2054" width="32.25" style="8" bestFit="1" customWidth="1"/>
    <col min="2055" max="2055" width="30.125" style="8" customWidth="1"/>
    <col min="2056" max="2056" width="26.75" style="8" customWidth="1"/>
    <col min="2057" max="2305" width="9" style="8"/>
    <col min="2306" max="2306" width="10.125" style="8" bestFit="1" customWidth="1"/>
    <col min="2307" max="2307" width="30.625" style="8" bestFit="1" customWidth="1"/>
    <col min="2308" max="2308" width="5.5" style="8" bestFit="1" customWidth="1"/>
    <col min="2309" max="2309" width="44.75" style="8" customWidth="1"/>
    <col min="2310" max="2310" width="32.25" style="8" bestFit="1" customWidth="1"/>
    <col min="2311" max="2311" width="30.125" style="8" customWidth="1"/>
    <col min="2312" max="2312" width="26.75" style="8" customWidth="1"/>
    <col min="2313" max="2561" width="9" style="8"/>
    <col min="2562" max="2562" width="10.125" style="8" bestFit="1" customWidth="1"/>
    <col min="2563" max="2563" width="30.625" style="8" bestFit="1" customWidth="1"/>
    <col min="2564" max="2564" width="5.5" style="8" bestFit="1" customWidth="1"/>
    <col min="2565" max="2565" width="44.75" style="8" customWidth="1"/>
    <col min="2566" max="2566" width="32.25" style="8" bestFit="1" customWidth="1"/>
    <col min="2567" max="2567" width="30.125" style="8" customWidth="1"/>
    <col min="2568" max="2568" width="26.75" style="8" customWidth="1"/>
    <col min="2569" max="2817" width="9" style="8"/>
    <col min="2818" max="2818" width="10.125" style="8" bestFit="1" customWidth="1"/>
    <col min="2819" max="2819" width="30.625" style="8" bestFit="1" customWidth="1"/>
    <col min="2820" max="2820" width="5.5" style="8" bestFit="1" customWidth="1"/>
    <col min="2821" max="2821" width="44.75" style="8" customWidth="1"/>
    <col min="2822" max="2822" width="32.25" style="8" bestFit="1" customWidth="1"/>
    <col min="2823" max="2823" width="30.125" style="8" customWidth="1"/>
    <col min="2824" max="2824" width="26.75" style="8" customWidth="1"/>
    <col min="2825" max="3073" width="9" style="8"/>
    <col min="3074" max="3074" width="10.125" style="8" bestFit="1" customWidth="1"/>
    <col min="3075" max="3075" width="30.625" style="8" bestFit="1" customWidth="1"/>
    <col min="3076" max="3076" width="5.5" style="8" bestFit="1" customWidth="1"/>
    <col min="3077" max="3077" width="44.75" style="8" customWidth="1"/>
    <col min="3078" max="3078" width="32.25" style="8" bestFit="1" customWidth="1"/>
    <col min="3079" max="3079" width="30.125" style="8" customWidth="1"/>
    <col min="3080" max="3080" width="26.75" style="8" customWidth="1"/>
    <col min="3081" max="3329" width="9" style="8"/>
    <col min="3330" max="3330" width="10.125" style="8" bestFit="1" customWidth="1"/>
    <col min="3331" max="3331" width="30.625" style="8" bestFit="1" customWidth="1"/>
    <col min="3332" max="3332" width="5.5" style="8" bestFit="1" customWidth="1"/>
    <col min="3333" max="3333" width="44.75" style="8" customWidth="1"/>
    <col min="3334" max="3334" width="32.25" style="8" bestFit="1" customWidth="1"/>
    <col min="3335" max="3335" width="30.125" style="8" customWidth="1"/>
    <col min="3336" max="3336" width="26.75" style="8" customWidth="1"/>
    <col min="3337" max="3585" width="9" style="8"/>
    <col min="3586" max="3586" width="10.125" style="8" bestFit="1" customWidth="1"/>
    <col min="3587" max="3587" width="30.625" style="8" bestFit="1" customWidth="1"/>
    <col min="3588" max="3588" width="5.5" style="8" bestFit="1" customWidth="1"/>
    <col min="3589" max="3589" width="44.75" style="8" customWidth="1"/>
    <col min="3590" max="3590" width="32.25" style="8" bestFit="1" customWidth="1"/>
    <col min="3591" max="3591" width="30.125" style="8" customWidth="1"/>
    <col min="3592" max="3592" width="26.75" style="8" customWidth="1"/>
    <col min="3593" max="3841" width="9" style="8"/>
    <col min="3842" max="3842" width="10.125" style="8" bestFit="1" customWidth="1"/>
    <col min="3843" max="3843" width="30.625" style="8" bestFit="1" customWidth="1"/>
    <col min="3844" max="3844" width="5.5" style="8" bestFit="1" customWidth="1"/>
    <col min="3845" max="3845" width="44.75" style="8" customWidth="1"/>
    <col min="3846" max="3846" width="32.25" style="8" bestFit="1" customWidth="1"/>
    <col min="3847" max="3847" width="30.125" style="8" customWidth="1"/>
    <col min="3848" max="3848" width="26.75" style="8" customWidth="1"/>
    <col min="3849" max="4097" width="9" style="8"/>
    <col min="4098" max="4098" width="10.125" style="8" bestFit="1" customWidth="1"/>
    <col min="4099" max="4099" width="30.625" style="8" bestFit="1" customWidth="1"/>
    <col min="4100" max="4100" width="5.5" style="8" bestFit="1" customWidth="1"/>
    <col min="4101" max="4101" width="44.75" style="8" customWidth="1"/>
    <col min="4102" max="4102" width="32.25" style="8" bestFit="1" customWidth="1"/>
    <col min="4103" max="4103" width="30.125" style="8" customWidth="1"/>
    <col min="4104" max="4104" width="26.75" style="8" customWidth="1"/>
    <col min="4105" max="4353" width="9" style="8"/>
    <col min="4354" max="4354" width="10.125" style="8" bestFit="1" customWidth="1"/>
    <col min="4355" max="4355" width="30.625" style="8" bestFit="1" customWidth="1"/>
    <col min="4356" max="4356" width="5.5" style="8" bestFit="1" customWidth="1"/>
    <col min="4357" max="4357" width="44.75" style="8" customWidth="1"/>
    <col min="4358" max="4358" width="32.25" style="8" bestFit="1" customWidth="1"/>
    <col min="4359" max="4359" width="30.125" style="8" customWidth="1"/>
    <col min="4360" max="4360" width="26.75" style="8" customWidth="1"/>
    <col min="4361" max="4609" width="9" style="8"/>
    <col min="4610" max="4610" width="10.125" style="8" bestFit="1" customWidth="1"/>
    <col min="4611" max="4611" width="30.625" style="8" bestFit="1" customWidth="1"/>
    <col min="4612" max="4612" width="5.5" style="8" bestFit="1" customWidth="1"/>
    <col min="4613" max="4613" width="44.75" style="8" customWidth="1"/>
    <col min="4614" max="4614" width="32.25" style="8" bestFit="1" customWidth="1"/>
    <col min="4615" max="4615" width="30.125" style="8" customWidth="1"/>
    <col min="4616" max="4616" width="26.75" style="8" customWidth="1"/>
    <col min="4617" max="4865" width="9" style="8"/>
    <col min="4866" max="4866" width="10.125" style="8" bestFit="1" customWidth="1"/>
    <col min="4867" max="4867" width="30.625" style="8" bestFit="1" customWidth="1"/>
    <col min="4868" max="4868" width="5.5" style="8" bestFit="1" customWidth="1"/>
    <col min="4869" max="4869" width="44.75" style="8" customWidth="1"/>
    <col min="4870" max="4870" width="32.25" style="8" bestFit="1" customWidth="1"/>
    <col min="4871" max="4871" width="30.125" style="8" customWidth="1"/>
    <col min="4872" max="4872" width="26.75" style="8" customWidth="1"/>
    <col min="4873" max="5121" width="9" style="8"/>
    <col min="5122" max="5122" width="10.125" style="8" bestFit="1" customWidth="1"/>
    <col min="5123" max="5123" width="30.625" style="8" bestFit="1" customWidth="1"/>
    <col min="5124" max="5124" width="5.5" style="8" bestFit="1" customWidth="1"/>
    <col min="5125" max="5125" width="44.75" style="8" customWidth="1"/>
    <col min="5126" max="5126" width="32.25" style="8" bestFit="1" customWidth="1"/>
    <col min="5127" max="5127" width="30.125" style="8" customWidth="1"/>
    <col min="5128" max="5128" width="26.75" style="8" customWidth="1"/>
    <col min="5129" max="5377" width="9" style="8"/>
    <col min="5378" max="5378" width="10.125" style="8" bestFit="1" customWidth="1"/>
    <col min="5379" max="5379" width="30.625" style="8" bestFit="1" customWidth="1"/>
    <col min="5380" max="5380" width="5.5" style="8" bestFit="1" customWidth="1"/>
    <col min="5381" max="5381" width="44.75" style="8" customWidth="1"/>
    <col min="5382" max="5382" width="32.25" style="8" bestFit="1" customWidth="1"/>
    <col min="5383" max="5383" width="30.125" style="8" customWidth="1"/>
    <col min="5384" max="5384" width="26.75" style="8" customWidth="1"/>
    <col min="5385" max="5633" width="9" style="8"/>
    <col min="5634" max="5634" width="10.125" style="8" bestFit="1" customWidth="1"/>
    <col min="5635" max="5635" width="30.625" style="8" bestFit="1" customWidth="1"/>
    <col min="5636" max="5636" width="5.5" style="8" bestFit="1" customWidth="1"/>
    <col min="5637" max="5637" width="44.75" style="8" customWidth="1"/>
    <col min="5638" max="5638" width="32.25" style="8" bestFit="1" customWidth="1"/>
    <col min="5639" max="5639" width="30.125" style="8" customWidth="1"/>
    <col min="5640" max="5640" width="26.75" style="8" customWidth="1"/>
    <col min="5641" max="5889" width="9" style="8"/>
    <col min="5890" max="5890" width="10.125" style="8" bestFit="1" customWidth="1"/>
    <col min="5891" max="5891" width="30.625" style="8" bestFit="1" customWidth="1"/>
    <col min="5892" max="5892" width="5.5" style="8" bestFit="1" customWidth="1"/>
    <col min="5893" max="5893" width="44.75" style="8" customWidth="1"/>
    <col min="5894" max="5894" width="32.25" style="8" bestFit="1" customWidth="1"/>
    <col min="5895" max="5895" width="30.125" style="8" customWidth="1"/>
    <col min="5896" max="5896" width="26.75" style="8" customWidth="1"/>
    <col min="5897" max="6145" width="9" style="8"/>
    <col min="6146" max="6146" width="10.125" style="8" bestFit="1" customWidth="1"/>
    <col min="6147" max="6147" width="30.625" style="8" bestFit="1" customWidth="1"/>
    <col min="6148" max="6148" width="5.5" style="8" bestFit="1" customWidth="1"/>
    <col min="6149" max="6149" width="44.75" style="8" customWidth="1"/>
    <col min="6150" max="6150" width="32.25" style="8" bestFit="1" customWidth="1"/>
    <col min="6151" max="6151" width="30.125" style="8" customWidth="1"/>
    <col min="6152" max="6152" width="26.75" style="8" customWidth="1"/>
    <col min="6153" max="6401" width="9" style="8"/>
    <col min="6402" max="6402" width="10.125" style="8" bestFit="1" customWidth="1"/>
    <col min="6403" max="6403" width="30.625" style="8" bestFit="1" customWidth="1"/>
    <col min="6404" max="6404" width="5.5" style="8" bestFit="1" customWidth="1"/>
    <col min="6405" max="6405" width="44.75" style="8" customWidth="1"/>
    <col min="6406" max="6406" width="32.25" style="8" bestFit="1" customWidth="1"/>
    <col min="6407" max="6407" width="30.125" style="8" customWidth="1"/>
    <col min="6408" max="6408" width="26.75" style="8" customWidth="1"/>
    <col min="6409" max="6657" width="9" style="8"/>
    <col min="6658" max="6658" width="10.125" style="8" bestFit="1" customWidth="1"/>
    <col min="6659" max="6659" width="30.625" style="8" bestFit="1" customWidth="1"/>
    <col min="6660" max="6660" width="5.5" style="8" bestFit="1" customWidth="1"/>
    <col min="6661" max="6661" width="44.75" style="8" customWidth="1"/>
    <col min="6662" max="6662" width="32.25" style="8" bestFit="1" customWidth="1"/>
    <col min="6663" max="6663" width="30.125" style="8" customWidth="1"/>
    <col min="6664" max="6664" width="26.75" style="8" customWidth="1"/>
    <col min="6665" max="6913" width="9" style="8"/>
    <col min="6914" max="6914" width="10.125" style="8" bestFit="1" customWidth="1"/>
    <col min="6915" max="6915" width="30.625" style="8" bestFit="1" customWidth="1"/>
    <col min="6916" max="6916" width="5.5" style="8" bestFit="1" customWidth="1"/>
    <col min="6917" max="6917" width="44.75" style="8" customWidth="1"/>
    <col min="6918" max="6918" width="32.25" style="8" bestFit="1" customWidth="1"/>
    <col min="6919" max="6919" width="30.125" style="8" customWidth="1"/>
    <col min="6920" max="6920" width="26.75" style="8" customWidth="1"/>
    <col min="6921" max="7169" width="9" style="8"/>
    <col min="7170" max="7170" width="10.125" style="8" bestFit="1" customWidth="1"/>
    <col min="7171" max="7171" width="30.625" style="8" bestFit="1" customWidth="1"/>
    <col min="7172" max="7172" width="5.5" style="8" bestFit="1" customWidth="1"/>
    <col min="7173" max="7173" width="44.75" style="8" customWidth="1"/>
    <col min="7174" max="7174" width="32.25" style="8" bestFit="1" customWidth="1"/>
    <col min="7175" max="7175" width="30.125" style="8" customWidth="1"/>
    <col min="7176" max="7176" width="26.75" style="8" customWidth="1"/>
    <col min="7177" max="7425" width="9" style="8"/>
    <col min="7426" max="7426" width="10.125" style="8" bestFit="1" customWidth="1"/>
    <col min="7427" max="7427" width="30.625" style="8" bestFit="1" customWidth="1"/>
    <col min="7428" max="7428" width="5.5" style="8" bestFit="1" customWidth="1"/>
    <col min="7429" max="7429" width="44.75" style="8" customWidth="1"/>
    <col min="7430" max="7430" width="32.25" style="8" bestFit="1" customWidth="1"/>
    <col min="7431" max="7431" width="30.125" style="8" customWidth="1"/>
    <col min="7432" max="7432" width="26.75" style="8" customWidth="1"/>
    <col min="7433" max="7681" width="9" style="8"/>
    <col min="7682" max="7682" width="10.125" style="8" bestFit="1" customWidth="1"/>
    <col min="7683" max="7683" width="30.625" style="8" bestFit="1" customWidth="1"/>
    <col min="7684" max="7684" width="5.5" style="8" bestFit="1" customWidth="1"/>
    <col min="7685" max="7685" width="44.75" style="8" customWidth="1"/>
    <col min="7686" max="7686" width="32.25" style="8" bestFit="1" customWidth="1"/>
    <col min="7687" max="7687" width="30.125" style="8" customWidth="1"/>
    <col min="7688" max="7688" width="26.75" style="8" customWidth="1"/>
    <col min="7689" max="7937" width="9" style="8"/>
    <col min="7938" max="7938" width="10.125" style="8" bestFit="1" customWidth="1"/>
    <col min="7939" max="7939" width="30.625" style="8" bestFit="1" customWidth="1"/>
    <col min="7940" max="7940" width="5.5" style="8" bestFit="1" customWidth="1"/>
    <col min="7941" max="7941" width="44.75" style="8" customWidth="1"/>
    <col min="7942" max="7942" width="32.25" style="8" bestFit="1" customWidth="1"/>
    <col min="7943" max="7943" width="30.125" style="8" customWidth="1"/>
    <col min="7944" max="7944" width="26.75" style="8" customWidth="1"/>
    <col min="7945" max="8193" width="9" style="8"/>
    <col min="8194" max="8194" width="10.125" style="8" bestFit="1" customWidth="1"/>
    <col min="8195" max="8195" width="30.625" style="8" bestFit="1" customWidth="1"/>
    <col min="8196" max="8196" width="5.5" style="8" bestFit="1" customWidth="1"/>
    <col min="8197" max="8197" width="44.75" style="8" customWidth="1"/>
    <col min="8198" max="8198" width="32.25" style="8" bestFit="1" customWidth="1"/>
    <col min="8199" max="8199" width="30.125" style="8" customWidth="1"/>
    <col min="8200" max="8200" width="26.75" style="8" customWidth="1"/>
    <col min="8201" max="8449" width="9" style="8"/>
    <col min="8450" max="8450" width="10.125" style="8" bestFit="1" customWidth="1"/>
    <col min="8451" max="8451" width="30.625" style="8" bestFit="1" customWidth="1"/>
    <col min="8452" max="8452" width="5.5" style="8" bestFit="1" customWidth="1"/>
    <col min="8453" max="8453" width="44.75" style="8" customWidth="1"/>
    <col min="8454" max="8454" width="32.25" style="8" bestFit="1" customWidth="1"/>
    <col min="8455" max="8455" width="30.125" style="8" customWidth="1"/>
    <col min="8456" max="8456" width="26.75" style="8" customWidth="1"/>
    <col min="8457" max="8705" width="9" style="8"/>
    <col min="8706" max="8706" width="10.125" style="8" bestFit="1" customWidth="1"/>
    <col min="8707" max="8707" width="30.625" style="8" bestFit="1" customWidth="1"/>
    <col min="8708" max="8708" width="5.5" style="8" bestFit="1" customWidth="1"/>
    <col min="8709" max="8709" width="44.75" style="8" customWidth="1"/>
    <col min="8710" max="8710" width="32.25" style="8" bestFit="1" customWidth="1"/>
    <col min="8711" max="8711" width="30.125" style="8" customWidth="1"/>
    <col min="8712" max="8712" width="26.75" style="8" customWidth="1"/>
    <col min="8713" max="8961" width="9" style="8"/>
    <col min="8962" max="8962" width="10.125" style="8" bestFit="1" customWidth="1"/>
    <col min="8963" max="8963" width="30.625" style="8" bestFit="1" customWidth="1"/>
    <col min="8964" max="8964" width="5.5" style="8" bestFit="1" customWidth="1"/>
    <col min="8965" max="8965" width="44.75" style="8" customWidth="1"/>
    <col min="8966" max="8966" width="32.25" style="8" bestFit="1" customWidth="1"/>
    <col min="8967" max="8967" width="30.125" style="8" customWidth="1"/>
    <col min="8968" max="8968" width="26.75" style="8" customWidth="1"/>
    <col min="8969" max="9217" width="9" style="8"/>
    <col min="9218" max="9218" width="10.125" style="8" bestFit="1" customWidth="1"/>
    <col min="9219" max="9219" width="30.625" style="8" bestFit="1" customWidth="1"/>
    <col min="9220" max="9220" width="5.5" style="8" bestFit="1" customWidth="1"/>
    <col min="9221" max="9221" width="44.75" style="8" customWidth="1"/>
    <col min="9222" max="9222" width="32.25" style="8" bestFit="1" customWidth="1"/>
    <col min="9223" max="9223" width="30.125" style="8" customWidth="1"/>
    <col min="9224" max="9224" width="26.75" style="8" customWidth="1"/>
    <col min="9225" max="9473" width="9" style="8"/>
    <col min="9474" max="9474" width="10.125" style="8" bestFit="1" customWidth="1"/>
    <col min="9475" max="9475" width="30.625" style="8" bestFit="1" customWidth="1"/>
    <col min="9476" max="9476" width="5.5" style="8" bestFit="1" customWidth="1"/>
    <col min="9477" max="9477" width="44.75" style="8" customWidth="1"/>
    <col min="9478" max="9478" width="32.25" style="8" bestFit="1" customWidth="1"/>
    <col min="9479" max="9479" width="30.125" style="8" customWidth="1"/>
    <col min="9480" max="9480" width="26.75" style="8" customWidth="1"/>
    <col min="9481" max="9729" width="9" style="8"/>
    <col min="9730" max="9730" width="10.125" style="8" bestFit="1" customWidth="1"/>
    <col min="9731" max="9731" width="30.625" style="8" bestFit="1" customWidth="1"/>
    <col min="9732" max="9732" width="5.5" style="8" bestFit="1" customWidth="1"/>
    <col min="9733" max="9733" width="44.75" style="8" customWidth="1"/>
    <col min="9734" max="9734" width="32.25" style="8" bestFit="1" customWidth="1"/>
    <col min="9735" max="9735" width="30.125" style="8" customWidth="1"/>
    <col min="9736" max="9736" width="26.75" style="8" customWidth="1"/>
    <col min="9737" max="9985" width="9" style="8"/>
    <col min="9986" max="9986" width="10.125" style="8" bestFit="1" customWidth="1"/>
    <col min="9987" max="9987" width="30.625" style="8" bestFit="1" customWidth="1"/>
    <col min="9988" max="9988" width="5.5" style="8" bestFit="1" customWidth="1"/>
    <col min="9989" max="9989" width="44.75" style="8" customWidth="1"/>
    <col min="9990" max="9990" width="32.25" style="8" bestFit="1" customWidth="1"/>
    <col min="9991" max="9991" width="30.125" style="8" customWidth="1"/>
    <col min="9992" max="9992" width="26.75" style="8" customWidth="1"/>
    <col min="9993" max="10241" width="9" style="8"/>
    <col min="10242" max="10242" width="10.125" style="8" bestFit="1" customWidth="1"/>
    <col min="10243" max="10243" width="30.625" style="8" bestFit="1" customWidth="1"/>
    <col min="10244" max="10244" width="5.5" style="8" bestFit="1" customWidth="1"/>
    <col min="10245" max="10245" width="44.75" style="8" customWidth="1"/>
    <col min="10246" max="10246" width="32.25" style="8" bestFit="1" customWidth="1"/>
    <col min="10247" max="10247" width="30.125" style="8" customWidth="1"/>
    <col min="10248" max="10248" width="26.75" style="8" customWidth="1"/>
    <col min="10249" max="10497" width="9" style="8"/>
    <col min="10498" max="10498" width="10.125" style="8" bestFit="1" customWidth="1"/>
    <col min="10499" max="10499" width="30.625" style="8" bestFit="1" customWidth="1"/>
    <col min="10500" max="10500" width="5.5" style="8" bestFit="1" customWidth="1"/>
    <col min="10501" max="10501" width="44.75" style="8" customWidth="1"/>
    <col min="10502" max="10502" width="32.25" style="8" bestFit="1" customWidth="1"/>
    <col min="10503" max="10503" width="30.125" style="8" customWidth="1"/>
    <col min="10504" max="10504" width="26.75" style="8" customWidth="1"/>
    <col min="10505" max="10753" width="9" style="8"/>
    <col min="10754" max="10754" width="10.125" style="8" bestFit="1" customWidth="1"/>
    <col min="10755" max="10755" width="30.625" style="8" bestFit="1" customWidth="1"/>
    <col min="10756" max="10756" width="5.5" style="8" bestFit="1" customWidth="1"/>
    <col min="10757" max="10757" width="44.75" style="8" customWidth="1"/>
    <col min="10758" max="10758" width="32.25" style="8" bestFit="1" customWidth="1"/>
    <col min="10759" max="10759" width="30.125" style="8" customWidth="1"/>
    <col min="10760" max="10760" width="26.75" style="8" customWidth="1"/>
    <col min="10761" max="11009" width="9" style="8"/>
    <col min="11010" max="11010" width="10.125" style="8" bestFit="1" customWidth="1"/>
    <col min="11011" max="11011" width="30.625" style="8" bestFit="1" customWidth="1"/>
    <col min="11012" max="11012" width="5.5" style="8" bestFit="1" customWidth="1"/>
    <col min="11013" max="11013" width="44.75" style="8" customWidth="1"/>
    <col min="11014" max="11014" width="32.25" style="8" bestFit="1" customWidth="1"/>
    <col min="11015" max="11015" width="30.125" style="8" customWidth="1"/>
    <col min="11016" max="11016" width="26.75" style="8" customWidth="1"/>
    <col min="11017" max="11265" width="9" style="8"/>
    <col min="11266" max="11266" width="10.125" style="8" bestFit="1" customWidth="1"/>
    <col min="11267" max="11267" width="30.625" style="8" bestFit="1" customWidth="1"/>
    <col min="11268" max="11268" width="5.5" style="8" bestFit="1" customWidth="1"/>
    <col min="11269" max="11269" width="44.75" style="8" customWidth="1"/>
    <col min="11270" max="11270" width="32.25" style="8" bestFit="1" customWidth="1"/>
    <col min="11271" max="11271" width="30.125" style="8" customWidth="1"/>
    <col min="11272" max="11272" width="26.75" style="8" customWidth="1"/>
    <col min="11273" max="11521" width="9" style="8"/>
    <col min="11522" max="11522" width="10.125" style="8" bestFit="1" customWidth="1"/>
    <col min="11523" max="11523" width="30.625" style="8" bestFit="1" customWidth="1"/>
    <col min="11524" max="11524" width="5.5" style="8" bestFit="1" customWidth="1"/>
    <col min="11525" max="11525" width="44.75" style="8" customWidth="1"/>
    <col min="11526" max="11526" width="32.25" style="8" bestFit="1" customWidth="1"/>
    <col min="11527" max="11527" width="30.125" style="8" customWidth="1"/>
    <col min="11528" max="11528" width="26.75" style="8" customWidth="1"/>
    <col min="11529" max="11777" width="9" style="8"/>
    <col min="11778" max="11778" width="10.125" style="8" bestFit="1" customWidth="1"/>
    <col min="11779" max="11779" width="30.625" style="8" bestFit="1" customWidth="1"/>
    <col min="11780" max="11780" width="5.5" style="8" bestFit="1" customWidth="1"/>
    <col min="11781" max="11781" width="44.75" style="8" customWidth="1"/>
    <col min="11782" max="11782" width="32.25" style="8" bestFit="1" customWidth="1"/>
    <col min="11783" max="11783" width="30.125" style="8" customWidth="1"/>
    <col min="11784" max="11784" width="26.75" style="8" customWidth="1"/>
    <col min="11785" max="12033" width="9" style="8"/>
    <col min="12034" max="12034" width="10.125" style="8" bestFit="1" customWidth="1"/>
    <col min="12035" max="12035" width="30.625" style="8" bestFit="1" customWidth="1"/>
    <col min="12036" max="12036" width="5.5" style="8" bestFit="1" customWidth="1"/>
    <col min="12037" max="12037" width="44.75" style="8" customWidth="1"/>
    <col min="12038" max="12038" width="32.25" style="8" bestFit="1" customWidth="1"/>
    <col min="12039" max="12039" width="30.125" style="8" customWidth="1"/>
    <col min="12040" max="12040" width="26.75" style="8" customWidth="1"/>
    <col min="12041" max="12289" width="9" style="8"/>
    <col min="12290" max="12290" width="10.125" style="8" bestFit="1" customWidth="1"/>
    <col min="12291" max="12291" width="30.625" style="8" bestFit="1" customWidth="1"/>
    <col min="12292" max="12292" width="5.5" style="8" bestFit="1" customWidth="1"/>
    <col min="12293" max="12293" width="44.75" style="8" customWidth="1"/>
    <col min="12294" max="12294" width="32.25" style="8" bestFit="1" customWidth="1"/>
    <col min="12295" max="12295" width="30.125" style="8" customWidth="1"/>
    <col min="12296" max="12296" width="26.75" style="8" customWidth="1"/>
    <col min="12297" max="12545" width="9" style="8"/>
    <col min="12546" max="12546" width="10.125" style="8" bestFit="1" customWidth="1"/>
    <col min="12547" max="12547" width="30.625" style="8" bestFit="1" customWidth="1"/>
    <col min="12548" max="12548" width="5.5" style="8" bestFit="1" customWidth="1"/>
    <col min="12549" max="12549" width="44.75" style="8" customWidth="1"/>
    <col min="12550" max="12550" width="32.25" style="8" bestFit="1" customWidth="1"/>
    <col min="12551" max="12551" width="30.125" style="8" customWidth="1"/>
    <col min="12552" max="12552" width="26.75" style="8" customWidth="1"/>
    <col min="12553" max="12801" width="9" style="8"/>
    <col min="12802" max="12802" width="10.125" style="8" bestFit="1" customWidth="1"/>
    <col min="12803" max="12803" width="30.625" style="8" bestFit="1" customWidth="1"/>
    <col min="12804" max="12804" width="5.5" style="8" bestFit="1" customWidth="1"/>
    <col min="12805" max="12805" width="44.75" style="8" customWidth="1"/>
    <col min="12806" max="12806" width="32.25" style="8" bestFit="1" customWidth="1"/>
    <col min="12807" max="12807" width="30.125" style="8" customWidth="1"/>
    <col min="12808" max="12808" width="26.75" style="8" customWidth="1"/>
    <col min="12809" max="13057" width="9" style="8"/>
    <col min="13058" max="13058" width="10.125" style="8" bestFit="1" customWidth="1"/>
    <col min="13059" max="13059" width="30.625" style="8" bestFit="1" customWidth="1"/>
    <col min="13060" max="13060" width="5.5" style="8" bestFit="1" customWidth="1"/>
    <col min="13061" max="13061" width="44.75" style="8" customWidth="1"/>
    <col min="13062" max="13062" width="32.25" style="8" bestFit="1" customWidth="1"/>
    <col min="13063" max="13063" width="30.125" style="8" customWidth="1"/>
    <col min="13064" max="13064" width="26.75" style="8" customWidth="1"/>
    <col min="13065" max="13313" width="9" style="8"/>
    <col min="13314" max="13314" width="10.125" style="8" bestFit="1" customWidth="1"/>
    <col min="13315" max="13315" width="30.625" style="8" bestFit="1" customWidth="1"/>
    <col min="13316" max="13316" width="5.5" style="8" bestFit="1" customWidth="1"/>
    <col min="13317" max="13317" width="44.75" style="8" customWidth="1"/>
    <col min="13318" max="13318" width="32.25" style="8" bestFit="1" customWidth="1"/>
    <col min="13319" max="13319" width="30.125" style="8" customWidth="1"/>
    <col min="13320" max="13320" width="26.75" style="8" customWidth="1"/>
    <col min="13321" max="13569" width="9" style="8"/>
    <col min="13570" max="13570" width="10.125" style="8" bestFit="1" customWidth="1"/>
    <col min="13571" max="13571" width="30.625" style="8" bestFit="1" customWidth="1"/>
    <col min="13572" max="13572" width="5.5" style="8" bestFit="1" customWidth="1"/>
    <col min="13573" max="13573" width="44.75" style="8" customWidth="1"/>
    <col min="13574" max="13574" width="32.25" style="8" bestFit="1" customWidth="1"/>
    <col min="13575" max="13575" width="30.125" style="8" customWidth="1"/>
    <col min="13576" max="13576" width="26.75" style="8" customWidth="1"/>
    <col min="13577" max="13825" width="9" style="8"/>
    <col min="13826" max="13826" width="10.125" style="8" bestFit="1" customWidth="1"/>
    <col min="13827" max="13827" width="30.625" style="8" bestFit="1" customWidth="1"/>
    <col min="13828" max="13828" width="5.5" style="8" bestFit="1" customWidth="1"/>
    <col min="13829" max="13829" width="44.75" style="8" customWidth="1"/>
    <col min="13830" max="13830" width="32.25" style="8" bestFit="1" customWidth="1"/>
    <col min="13831" max="13831" width="30.125" style="8" customWidth="1"/>
    <col min="13832" max="13832" width="26.75" style="8" customWidth="1"/>
    <col min="13833" max="14081" width="9" style="8"/>
    <col min="14082" max="14082" width="10.125" style="8" bestFit="1" customWidth="1"/>
    <col min="14083" max="14083" width="30.625" style="8" bestFit="1" customWidth="1"/>
    <col min="14084" max="14084" width="5.5" style="8" bestFit="1" customWidth="1"/>
    <col min="14085" max="14085" width="44.75" style="8" customWidth="1"/>
    <col min="14086" max="14086" width="32.25" style="8" bestFit="1" customWidth="1"/>
    <col min="14087" max="14087" width="30.125" style="8" customWidth="1"/>
    <col min="14088" max="14088" width="26.75" style="8" customWidth="1"/>
    <col min="14089" max="14337" width="9" style="8"/>
    <col min="14338" max="14338" width="10.125" style="8" bestFit="1" customWidth="1"/>
    <col min="14339" max="14339" width="30.625" style="8" bestFit="1" customWidth="1"/>
    <col min="14340" max="14340" width="5.5" style="8" bestFit="1" customWidth="1"/>
    <col min="14341" max="14341" width="44.75" style="8" customWidth="1"/>
    <col min="14342" max="14342" width="32.25" style="8" bestFit="1" customWidth="1"/>
    <col min="14343" max="14343" width="30.125" style="8" customWidth="1"/>
    <col min="14344" max="14344" width="26.75" style="8" customWidth="1"/>
    <col min="14345" max="14593" width="9" style="8"/>
    <col min="14594" max="14594" width="10.125" style="8" bestFit="1" customWidth="1"/>
    <col min="14595" max="14595" width="30.625" style="8" bestFit="1" customWidth="1"/>
    <col min="14596" max="14596" width="5.5" style="8" bestFit="1" customWidth="1"/>
    <col min="14597" max="14597" width="44.75" style="8" customWidth="1"/>
    <col min="14598" max="14598" width="32.25" style="8" bestFit="1" customWidth="1"/>
    <col min="14599" max="14599" width="30.125" style="8" customWidth="1"/>
    <col min="14600" max="14600" width="26.75" style="8" customWidth="1"/>
    <col min="14601" max="14849" width="9" style="8"/>
    <col min="14850" max="14850" width="10.125" style="8" bestFit="1" customWidth="1"/>
    <col min="14851" max="14851" width="30.625" style="8" bestFit="1" customWidth="1"/>
    <col min="14852" max="14852" width="5.5" style="8" bestFit="1" customWidth="1"/>
    <col min="14853" max="14853" width="44.75" style="8" customWidth="1"/>
    <col min="14854" max="14854" width="32.25" style="8" bestFit="1" customWidth="1"/>
    <col min="14855" max="14855" width="30.125" style="8" customWidth="1"/>
    <col min="14856" max="14856" width="26.75" style="8" customWidth="1"/>
    <col min="14857" max="15105" width="9" style="8"/>
    <col min="15106" max="15106" width="10.125" style="8" bestFit="1" customWidth="1"/>
    <col min="15107" max="15107" width="30.625" style="8" bestFit="1" customWidth="1"/>
    <col min="15108" max="15108" width="5.5" style="8" bestFit="1" customWidth="1"/>
    <col min="15109" max="15109" width="44.75" style="8" customWidth="1"/>
    <col min="15110" max="15110" width="32.25" style="8" bestFit="1" customWidth="1"/>
    <col min="15111" max="15111" width="30.125" style="8" customWidth="1"/>
    <col min="15112" max="15112" width="26.75" style="8" customWidth="1"/>
    <col min="15113" max="15361" width="9" style="8"/>
    <col min="15362" max="15362" width="10.125" style="8" bestFit="1" customWidth="1"/>
    <col min="15363" max="15363" width="30.625" style="8" bestFit="1" customWidth="1"/>
    <col min="15364" max="15364" width="5.5" style="8" bestFit="1" customWidth="1"/>
    <col min="15365" max="15365" width="44.75" style="8" customWidth="1"/>
    <col min="15366" max="15366" width="32.25" style="8" bestFit="1" customWidth="1"/>
    <col min="15367" max="15367" width="30.125" style="8" customWidth="1"/>
    <col min="15368" max="15368" width="26.75" style="8" customWidth="1"/>
    <col min="15369" max="15617" width="9" style="8"/>
    <col min="15618" max="15618" width="10.125" style="8" bestFit="1" customWidth="1"/>
    <col min="15619" max="15619" width="30.625" style="8" bestFit="1" customWidth="1"/>
    <col min="15620" max="15620" width="5.5" style="8" bestFit="1" customWidth="1"/>
    <col min="15621" max="15621" width="44.75" style="8" customWidth="1"/>
    <col min="15622" max="15622" width="32.25" style="8" bestFit="1" customWidth="1"/>
    <col min="15623" max="15623" width="30.125" style="8" customWidth="1"/>
    <col min="15624" max="15624" width="26.75" style="8" customWidth="1"/>
    <col min="15625" max="15873" width="9" style="8"/>
    <col min="15874" max="15874" width="10.125" style="8" bestFit="1" customWidth="1"/>
    <col min="15875" max="15875" width="30.625" style="8" bestFit="1" customWidth="1"/>
    <col min="15876" max="15876" width="5.5" style="8" bestFit="1" customWidth="1"/>
    <col min="15877" max="15877" width="44.75" style="8" customWidth="1"/>
    <col min="15878" max="15878" width="32.25" style="8" bestFit="1" customWidth="1"/>
    <col min="15879" max="15879" width="30.125" style="8" customWidth="1"/>
    <col min="15880" max="15880" width="26.75" style="8" customWidth="1"/>
    <col min="15881" max="16129" width="9" style="8"/>
    <col min="16130" max="16130" width="10.125" style="8" bestFit="1" customWidth="1"/>
    <col min="16131" max="16131" width="30.625" style="8" bestFit="1" customWidth="1"/>
    <col min="16132" max="16132" width="5.5" style="8" bestFit="1" customWidth="1"/>
    <col min="16133" max="16133" width="44.75" style="8" customWidth="1"/>
    <col min="16134" max="16134" width="32.25" style="8" bestFit="1" customWidth="1"/>
    <col min="16135" max="16135" width="30.125" style="8" customWidth="1"/>
    <col min="16136" max="16136" width="26.75" style="8" customWidth="1"/>
    <col min="16137" max="16384" width="9" style="8"/>
  </cols>
  <sheetData>
    <row r="2" spans="2:8" s="9" customFormat="1">
      <c r="B2" s="22" t="s">
        <v>2750</v>
      </c>
      <c r="C2" s="22" t="s">
        <v>2751</v>
      </c>
      <c r="D2" s="22" t="s">
        <v>2752</v>
      </c>
      <c r="E2" s="22" t="s">
        <v>2753</v>
      </c>
      <c r="F2" s="22" t="s">
        <v>17</v>
      </c>
      <c r="G2" s="22" t="s">
        <v>2754</v>
      </c>
      <c r="H2" s="22" t="s">
        <v>2755</v>
      </c>
    </row>
    <row r="3" spans="2:8">
      <c r="B3" s="65" t="s">
        <v>2756</v>
      </c>
      <c r="C3" s="59" t="s">
        <v>2757</v>
      </c>
      <c r="D3" s="22">
        <v>1</v>
      </c>
      <c r="E3" s="31" t="s">
        <v>2758</v>
      </c>
      <c r="F3" s="31"/>
      <c r="G3" s="22" t="s">
        <v>2759</v>
      </c>
      <c r="H3" s="22" t="s">
        <v>2760</v>
      </c>
    </row>
    <row r="4" spans="2:8">
      <c r="B4" s="65" t="s">
        <v>35</v>
      </c>
      <c r="C4" s="31" t="s">
        <v>2761</v>
      </c>
      <c r="D4" s="22">
        <v>3</v>
      </c>
      <c r="E4" s="31" t="s">
        <v>2762</v>
      </c>
      <c r="F4" s="31"/>
      <c r="G4" s="22" t="s">
        <v>2759</v>
      </c>
      <c r="H4" s="22" t="s">
        <v>2760</v>
      </c>
    </row>
    <row r="5" spans="2:8">
      <c r="B5" s="65" t="s">
        <v>35</v>
      </c>
      <c r="C5" s="31" t="s">
        <v>2763</v>
      </c>
      <c r="D5" s="22">
        <v>1</v>
      </c>
      <c r="E5" s="31" t="s">
        <v>2764</v>
      </c>
      <c r="F5" s="31"/>
      <c r="G5" s="22" t="s">
        <v>2759</v>
      </c>
      <c r="H5" s="22" t="s">
        <v>2760</v>
      </c>
    </row>
    <row r="6" spans="2:8">
      <c r="B6" s="65" t="s">
        <v>35</v>
      </c>
      <c r="C6" s="31" t="s">
        <v>2765</v>
      </c>
      <c r="D6" s="22">
        <v>1</v>
      </c>
      <c r="E6" s="31" t="s">
        <v>2299</v>
      </c>
      <c r="F6" s="31"/>
      <c r="G6" s="22" t="s">
        <v>2759</v>
      </c>
      <c r="H6" s="22" t="s">
        <v>2760</v>
      </c>
    </row>
    <row r="7" spans="2:8">
      <c r="B7" s="65" t="s">
        <v>35</v>
      </c>
      <c r="C7" s="31" t="s">
        <v>2766</v>
      </c>
      <c r="D7" s="22">
        <v>1</v>
      </c>
      <c r="E7" s="31" t="s">
        <v>2767</v>
      </c>
      <c r="F7" s="31"/>
      <c r="G7" s="22" t="s">
        <v>2759</v>
      </c>
      <c r="H7" s="22" t="s">
        <v>2760</v>
      </c>
    </row>
    <row r="8" spans="2:8">
      <c r="B8" s="65" t="s">
        <v>35</v>
      </c>
      <c r="C8" s="31" t="s">
        <v>2768</v>
      </c>
      <c r="D8" s="22">
        <v>1</v>
      </c>
      <c r="E8" s="31" t="s">
        <v>2769</v>
      </c>
      <c r="F8" s="31"/>
      <c r="G8" s="22" t="s">
        <v>2759</v>
      </c>
      <c r="H8" s="22" t="s">
        <v>2760</v>
      </c>
    </row>
    <row r="9" spans="2:8">
      <c r="B9" s="65" t="s">
        <v>35</v>
      </c>
      <c r="C9" s="31" t="s">
        <v>2770</v>
      </c>
      <c r="D9" s="22">
        <v>1</v>
      </c>
      <c r="E9" s="31" t="s">
        <v>2771</v>
      </c>
      <c r="F9" s="31"/>
      <c r="G9" s="22" t="s">
        <v>2759</v>
      </c>
      <c r="H9" s="22" t="s">
        <v>2760</v>
      </c>
    </row>
    <row r="10" spans="2:8">
      <c r="B10" s="65" t="s">
        <v>35</v>
      </c>
      <c r="C10" s="31" t="s">
        <v>2772</v>
      </c>
      <c r="D10" s="22">
        <v>1</v>
      </c>
      <c r="E10" s="31" t="s">
        <v>2773</v>
      </c>
      <c r="F10" s="31"/>
      <c r="G10" s="22" t="s">
        <v>2759</v>
      </c>
      <c r="H10" s="22" t="s">
        <v>2760</v>
      </c>
    </row>
    <row r="11" spans="2:8">
      <c r="B11" s="65" t="s">
        <v>292</v>
      </c>
      <c r="C11" s="78" t="s">
        <v>296</v>
      </c>
      <c r="D11" s="57">
        <v>1</v>
      </c>
      <c r="E11" s="31" t="s">
        <v>2774</v>
      </c>
      <c r="F11" s="31"/>
      <c r="G11" s="22" t="s">
        <v>2759</v>
      </c>
      <c r="H11" s="22" t="s">
        <v>2760</v>
      </c>
    </row>
    <row r="12" spans="2:8">
      <c r="B12" s="22" t="s">
        <v>292</v>
      </c>
      <c r="C12" s="31" t="s">
        <v>2775</v>
      </c>
      <c r="D12" s="22">
        <v>2</v>
      </c>
      <c r="E12" s="31" t="s">
        <v>343</v>
      </c>
      <c r="F12" s="31"/>
      <c r="G12" s="22" t="s">
        <v>2759</v>
      </c>
      <c r="H12" s="22" t="s">
        <v>2760</v>
      </c>
    </row>
    <row r="13" spans="2:8">
      <c r="B13" s="22" t="s">
        <v>306</v>
      </c>
      <c r="C13" s="31" t="s">
        <v>2776</v>
      </c>
      <c r="D13" s="22">
        <v>2</v>
      </c>
      <c r="E13" s="31" t="s">
        <v>2777</v>
      </c>
      <c r="F13" s="31"/>
      <c r="G13" s="22" t="s">
        <v>2759</v>
      </c>
      <c r="H13" s="22" t="s">
        <v>2760</v>
      </c>
    </row>
    <row r="14" spans="2:8">
      <c r="B14" s="21" t="s">
        <v>128</v>
      </c>
      <c r="C14" s="30" t="s">
        <v>130</v>
      </c>
      <c r="D14" s="22">
        <v>1</v>
      </c>
      <c r="E14" s="31" t="s">
        <v>2778</v>
      </c>
      <c r="F14" s="31"/>
      <c r="G14" s="22" t="s">
        <v>2759</v>
      </c>
      <c r="H14" s="22" t="s">
        <v>2779</v>
      </c>
    </row>
    <row r="15" spans="2:8">
      <c r="B15" s="22" t="s">
        <v>311</v>
      </c>
      <c r="C15" s="31" t="s">
        <v>2780</v>
      </c>
      <c r="D15" s="22">
        <v>1</v>
      </c>
      <c r="E15" s="31" t="s">
        <v>2781</v>
      </c>
      <c r="F15" s="31"/>
      <c r="G15" s="22" t="s">
        <v>2759</v>
      </c>
      <c r="H15" s="22" t="s">
        <v>2779</v>
      </c>
    </row>
    <row r="16" spans="2:8">
      <c r="B16" s="22" t="s">
        <v>311</v>
      </c>
      <c r="C16" s="31" t="s">
        <v>2782</v>
      </c>
      <c r="D16" s="22">
        <v>1</v>
      </c>
      <c r="E16" s="31" t="s">
        <v>2783</v>
      </c>
      <c r="F16" s="31"/>
      <c r="G16" s="22" t="s">
        <v>2759</v>
      </c>
      <c r="H16" s="22" t="s">
        <v>2760</v>
      </c>
    </row>
    <row r="17" spans="2:8">
      <c r="B17" s="22" t="s">
        <v>311</v>
      </c>
      <c r="C17" s="31" t="s">
        <v>2784</v>
      </c>
      <c r="D17" s="22">
        <v>1</v>
      </c>
      <c r="E17" s="31" t="s">
        <v>2785</v>
      </c>
      <c r="F17" s="31"/>
      <c r="G17" s="22" t="s">
        <v>2759</v>
      </c>
      <c r="H17" s="22" t="s">
        <v>2760</v>
      </c>
    </row>
    <row r="18" spans="2:8">
      <c r="B18" s="31" t="s">
        <v>35</v>
      </c>
      <c r="C18" s="31" t="s">
        <v>2786</v>
      </c>
      <c r="D18" s="22">
        <v>1</v>
      </c>
      <c r="E18" s="31" t="s">
        <v>2787</v>
      </c>
      <c r="F18" s="31"/>
      <c r="G18" s="22" t="s">
        <v>2759</v>
      </c>
      <c r="H18" s="22" t="s">
        <v>2779</v>
      </c>
    </row>
    <row r="19" spans="2:8">
      <c r="B19" s="31" t="s">
        <v>35</v>
      </c>
      <c r="C19" s="31" t="s">
        <v>2788</v>
      </c>
      <c r="D19" s="22">
        <v>1</v>
      </c>
      <c r="E19" s="31" t="s">
        <v>2789</v>
      </c>
      <c r="F19" s="31" t="s">
        <v>2790</v>
      </c>
      <c r="G19" s="22" t="s">
        <v>2791</v>
      </c>
      <c r="H19" s="22" t="s">
        <v>2760</v>
      </c>
    </row>
  </sheetData>
  <phoneticPr fontId="4"/>
  <pageMargins left="0.7" right="0.7" top="0.75" bottom="0.75" header="0.3" footer="0.3"/>
  <pageSetup paperSize="9" orientation="portrait" horizontalDpi="1200" verticalDpi="1200"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89A52-A451-4DB9-AB7E-E908692E3FED}">
  <dimension ref="B2:Q74"/>
  <sheetViews>
    <sheetView topLeftCell="H1" zoomScaleNormal="100" workbookViewId="0">
      <selection activeCell="Q10" sqref="Q10"/>
    </sheetView>
  </sheetViews>
  <sheetFormatPr defaultRowHeight="18.75"/>
  <cols>
    <col min="1" max="1" width="2.625" style="8" customWidth="1"/>
    <col min="2" max="2" width="5.75" style="9" customWidth="1"/>
    <col min="3" max="4" width="20.75" style="8" customWidth="1"/>
    <col min="5" max="5" width="90.75" style="8" customWidth="1"/>
    <col min="6" max="6" width="6.25" style="8" customWidth="1"/>
    <col min="7" max="8" width="9.875" style="8" bestFit="1" customWidth="1"/>
    <col min="9" max="9" width="5.75" style="3" customWidth="1"/>
    <col min="10" max="10" width="57.375" style="8" customWidth="1"/>
    <col min="11" max="11" width="30.75" style="8" customWidth="1"/>
    <col min="12" max="12" width="40.7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75" style="8" customWidth="1"/>
    <col min="259" max="260" width="20.75" style="8" customWidth="1"/>
    <col min="261" max="261" width="90.75" style="8" customWidth="1"/>
    <col min="262" max="262" width="6.25" style="8" customWidth="1"/>
    <col min="263" max="264" width="9.875" style="8" bestFit="1" customWidth="1"/>
    <col min="265" max="265" width="5.75" style="8" customWidth="1"/>
    <col min="266" max="266" width="57.375" style="8" customWidth="1"/>
    <col min="267" max="267" width="30.75" style="8" customWidth="1"/>
    <col min="268" max="268" width="40.7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75" style="8" customWidth="1"/>
    <col min="515" max="516" width="20.75" style="8" customWidth="1"/>
    <col min="517" max="517" width="90.75" style="8" customWidth="1"/>
    <col min="518" max="518" width="6.25" style="8" customWidth="1"/>
    <col min="519" max="520" width="9.875" style="8" bestFit="1" customWidth="1"/>
    <col min="521" max="521" width="5.75" style="8" customWidth="1"/>
    <col min="522" max="522" width="57.375" style="8" customWidth="1"/>
    <col min="523" max="523" width="30.75" style="8" customWidth="1"/>
    <col min="524" max="524" width="40.7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75" style="8" customWidth="1"/>
    <col min="771" max="772" width="20.75" style="8" customWidth="1"/>
    <col min="773" max="773" width="90.75" style="8" customWidth="1"/>
    <col min="774" max="774" width="6.25" style="8" customWidth="1"/>
    <col min="775" max="776" width="9.875" style="8" bestFit="1" customWidth="1"/>
    <col min="777" max="777" width="5.75" style="8" customWidth="1"/>
    <col min="778" max="778" width="57.375" style="8" customWidth="1"/>
    <col min="779" max="779" width="30.75" style="8" customWidth="1"/>
    <col min="780" max="780" width="40.7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75" style="8" customWidth="1"/>
    <col min="1027" max="1028" width="20.75" style="8" customWidth="1"/>
    <col min="1029" max="1029" width="90.75" style="8" customWidth="1"/>
    <col min="1030" max="1030" width="6.25" style="8" customWidth="1"/>
    <col min="1031" max="1032" width="9.875" style="8" bestFit="1" customWidth="1"/>
    <col min="1033" max="1033" width="5.75" style="8" customWidth="1"/>
    <col min="1034" max="1034" width="57.375" style="8" customWidth="1"/>
    <col min="1035" max="1035" width="30.75" style="8" customWidth="1"/>
    <col min="1036" max="1036" width="40.7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75" style="8" customWidth="1"/>
    <col min="1283" max="1284" width="20.75" style="8" customWidth="1"/>
    <col min="1285" max="1285" width="90.75" style="8" customWidth="1"/>
    <col min="1286" max="1286" width="6.25" style="8" customWidth="1"/>
    <col min="1287" max="1288" width="9.875" style="8" bestFit="1" customWidth="1"/>
    <col min="1289" max="1289" width="5.75" style="8" customWidth="1"/>
    <col min="1290" max="1290" width="57.375" style="8" customWidth="1"/>
    <col min="1291" max="1291" width="30.75" style="8" customWidth="1"/>
    <col min="1292" max="1292" width="40.7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75" style="8" customWidth="1"/>
    <col min="1539" max="1540" width="20.75" style="8" customWidth="1"/>
    <col min="1541" max="1541" width="90.75" style="8" customWidth="1"/>
    <col min="1542" max="1542" width="6.25" style="8" customWidth="1"/>
    <col min="1543" max="1544" width="9.875" style="8" bestFit="1" customWidth="1"/>
    <col min="1545" max="1545" width="5.75" style="8" customWidth="1"/>
    <col min="1546" max="1546" width="57.375" style="8" customWidth="1"/>
    <col min="1547" max="1547" width="30.75" style="8" customWidth="1"/>
    <col min="1548" max="1548" width="40.7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75" style="8" customWidth="1"/>
    <col min="1795" max="1796" width="20.75" style="8" customWidth="1"/>
    <col min="1797" max="1797" width="90.75" style="8" customWidth="1"/>
    <col min="1798" max="1798" width="6.25" style="8" customWidth="1"/>
    <col min="1799" max="1800" width="9.875" style="8" bestFit="1" customWidth="1"/>
    <col min="1801" max="1801" width="5.75" style="8" customWidth="1"/>
    <col min="1802" max="1802" width="57.375" style="8" customWidth="1"/>
    <col min="1803" max="1803" width="30.75" style="8" customWidth="1"/>
    <col min="1804" max="1804" width="40.7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75" style="8" customWidth="1"/>
    <col min="2051" max="2052" width="20.75" style="8" customWidth="1"/>
    <col min="2053" max="2053" width="90.75" style="8" customWidth="1"/>
    <col min="2054" max="2054" width="6.25" style="8" customWidth="1"/>
    <col min="2055" max="2056" width="9.875" style="8" bestFit="1" customWidth="1"/>
    <col min="2057" max="2057" width="5.75" style="8" customWidth="1"/>
    <col min="2058" max="2058" width="57.375" style="8" customWidth="1"/>
    <col min="2059" max="2059" width="30.75" style="8" customWidth="1"/>
    <col min="2060" max="2060" width="40.7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75" style="8" customWidth="1"/>
    <col min="2307" max="2308" width="20.75" style="8" customWidth="1"/>
    <col min="2309" max="2309" width="90.75" style="8" customWidth="1"/>
    <col min="2310" max="2310" width="6.25" style="8" customWidth="1"/>
    <col min="2311" max="2312" width="9.875" style="8" bestFit="1" customWidth="1"/>
    <col min="2313" max="2313" width="5.75" style="8" customWidth="1"/>
    <col min="2314" max="2314" width="57.375" style="8" customWidth="1"/>
    <col min="2315" max="2315" width="30.75" style="8" customWidth="1"/>
    <col min="2316" max="2316" width="40.7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75" style="8" customWidth="1"/>
    <col min="2563" max="2564" width="20.75" style="8" customWidth="1"/>
    <col min="2565" max="2565" width="90.75" style="8" customWidth="1"/>
    <col min="2566" max="2566" width="6.25" style="8" customWidth="1"/>
    <col min="2567" max="2568" width="9.875" style="8" bestFit="1" customWidth="1"/>
    <col min="2569" max="2569" width="5.75" style="8" customWidth="1"/>
    <col min="2570" max="2570" width="57.375" style="8" customWidth="1"/>
    <col min="2571" max="2571" width="30.75" style="8" customWidth="1"/>
    <col min="2572" max="2572" width="40.7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75" style="8" customWidth="1"/>
    <col min="2819" max="2820" width="20.75" style="8" customWidth="1"/>
    <col min="2821" max="2821" width="90.75" style="8" customWidth="1"/>
    <col min="2822" max="2822" width="6.25" style="8" customWidth="1"/>
    <col min="2823" max="2824" width="9.875" style="8" bestFit="1" customWidth="1"/>
    <col min="2825" max="2825" width="5.75" style="8" customWidth="1"/>
    <col min="2826" max="2826" width="57.375" style="8" customWidth="1"/>
    <col min="2827" max="2827" width="30.75" style="8" customWidth="1"/>
    <col min="2828" max="2828" width="40.7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75" style="8" customWidth="1"/>
    <col min="3075" max="3076" width="20.75" style="8" customWidth="1"/>
    <col min="3077" max="3077" width="90.75" style="8" customWidth="1"/>
    <col min="3078" max="3078" width="6.25" style="8" customWidth="1"/>
    <col min="3079" max="3080" width="9.875" style="8" bestFit="1" customWidth="1"/>
    <col min="3081" max="3081" width="5.75" style="8" customWidth="1"/>
    <col min="3082" max="3082" width="57.375" style="8" customWidth="1"/>
    <col min="3083" max="3083" width="30.75" style="8" customWidth="1"/>
    <col min="3084" max="3084" width="40.7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75" style="8" customWidth="1"/>
    <col min="3331" max="3332" width="20.75" style="8" customWidth="1"/>
    <col min="3333" max="3333" width="90.75" style="8" customWidth="1"/>
    <col min="3334" max="3334" width="6.25" style="8" customWidth="1"/>
    <col min="3335" max="3336" width="9.875" style="8" bestFit="1" customWidth="1"/>
    <col min="3337" max="3337" width="5.75" style="8" customWidth="1"/>
    <col min="3338" max="3338" width="57.375" style="8" customWidth="1"/>
    <col min="3339" max="3339" width="30.75" style="8" customWidth="1"/>
    <col min="3340" max="3340" width="40.7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75" style="8" customWidth="1"/>
    <col min="3587" max="3588" width="20.75" style="8" customWidth="1"/>
    <col min="3589" max="3589" width="90.75" style="8" customWidth="1"/>
    <col min="3590" max="3590" width="6.25" style="8" customWidth="1"/>
    <col min="3591" max="3592" width="9.875" style="8" bestFit="1" customWidth="1"/>
    <col min="3593" max="3593" width="5.75" style="8" customWidth="1"/>
    <col min="3594" max="3594" width="57.375" style="8" customWidth="1"/>
    <col min="3595" max="3595" width="30.75" style="8" customWidth="1"/>
    <col min="3596" max="3596" width="40.7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75" style="8" customWidth="1"/>
    <col min="3843" max="3844" width="20.75" style="8" customWidth="1"/>
    <col min="3845" max="3845" width="90.75" style="8" customWidth="1"/>
    <col min="3846" max="3846" width="6.25" style="8" customWidth="1"/>
    <col min="3847" max="3848" width="9.875" style="8" bestFit="1" customWidth="1"/>
    <col min="3849" max="3849" width="5.75" style="8" customWidth="1"/>
    <col min="3850" max="3850" width="57.375" style="8" customWidth="1"/>
    <col min="3851" max="3851" width="30.75" style="8" customWidth="1"/>
    <col min="3852" max="3852" width="40.7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75" style="8" customWidth="1"/>
    <col min="4099" max="4100" width="20.75" style="8" customWidth="1"/>
    <col min="4101" max="4101" width="90.75" style="8" customWidth="1"/>
    <col min="4102" max="4102" width="6.25" style="8" customWidth="1"/>
    <col min="4103" max="4104" width="9.875" style="8" bestFit="1" customWidth="1"/>
    <col min="4105" max="4105" width="5.75" style="8" customWidth="1"/>
    <col min="4106" max="4106" width="57.375" style="8" customWidth="1"/>
    <col min="4107" max="4107" width="30.75" style="8" customWidth="1"/>
    <col min="4108" max="4108" width="40.7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75" style="8" customWidth="1"/>
    <col min="4355" max="4356" width="20.75" style="8" customWidth="1"/>
    <col min="4357" max="4357" width="90.75" style="8" customWidth="1"/>
    <col min="4358" max="4358" width="6.25" style="8" customWidth="1"/>
    <col min="4359" max="4360" width="9.875" style="8" bestFit="1" customWidth="1"/>
    <col min="4361" max="4361" width="5.75" style="8" customWidth="1"/>
    <col min="4362" max="4362" width="57.375" style="8" customWidth="1"/>
    <col min="4363" max="4363" width="30.75" style="8" customWidth="1"/>
    <col min="4364" max="4364" width="40.7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75" style="8" customWidth="1"/>
    <col min="4611" max="4612" width="20.75" style="8" customWidth="1"/>
    <col min="4613" max="4613" width="90.75" style="8" customWidth="1"/>
    <col min="4614" max="4614" width="6.25" style="8" customWidth="1"/>
    <col min="4615" max="4616" width="9.875" style="8" bestFit="1" customWidth="1"/>
    <col min="4617" max="4617" width="5.75" style="8" customWidth="1"/>
    <col min="4618" max="4618" width="57.375" style="8" customWidth="1"/>
    <col min="4619" max="4619" width="30.75" style="8" customWidth="1"/>
    <col min="4620" max="4620" width="40.7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75" style="8" customWidth="1"/>
    <col min="4867" max="4868" width="20.75" style="8" customWidth="1"/>
    <col min="4869" max="4869" width="90.75" style="8" customWidth="1"/>
    <col min="4870" max="4870" width="6.25" style="8" customWidth="1"/>
    <col min="4871" max="4872" width="9.875" style="8" bestFit="1" customWidth="1"/>
    <col min="4873" max="4873" width="5.75" style="8" customWidth="1"/>
    <col min="4874" max="4874" width="57.375" style="8" customWidth="1"/>
    <col min="4875" max="4875" width="30.75" style="8" customWidth="1"/>
    <col min="4876" max="4876" width="40.7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75" style="8" customWidth="1"/>
    <col min="5123" max="5124" width="20.75" style="8" customWidth="1"/>
    <col min="5125" max="5125" width="90.75" style="8" customWidth="1"/>
    <col min="5126" max="5126" width="6.25" style="8" customWidth="1"/>
    <col min="5127" max="5128" width="9.875" style="8" bestFit="1" customWidth="1"/>
    <col min="5129" max="5129" width="5.75" style="8" customWidth="1"/>
    <col min="5130" max="5130" width="57.375" style="8" customWidth="1"/>
    <col min="5131" max="5131" width="30.75" style="8" customWidth="1"/>
    <col min="5132" max="5132" width="40.7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75" style="8" customWidth="1"/>
    <col min="5379" max="5380" width="20.75" style="8" customWidth="1"/>
    <col min="5381" max="5381" width="90.75" style="8" customWidth="1"/>
    <col min="5382" max="5382" width="6.25" style="8" customWidth="1"/>
    <col min="5383" max="5384" width="9.875" style="8" bestFit="1" customWidth="1"/>
    <col min="5385" max="5385" width="5.75" style="8" customWidth="1"/>
    <col min="5386" max="5386" width="57.375" style="8" customWidth="1"/>
    <col min="5387" max="5387" width="30.75" style="8" customWidth="1"/>
    <col min="5388" max="5388" width="40.7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75" style="8" customWidth="1"/>
    <col min="5635" max="5636" width="20.75" style="8" customWidth="1"/>
    <col min="5637" max="5637" width="90.75" style="8" customWidth="1"/>
    <col min="5638" max="5638" width="6.25" style="8" customWidth="1"/>
    <col min="5639" max="5640" width="9.875" style="8" bestFit="1" customWidth="1"/>
    <col min="5641" max="5641" width="5.75" style="8" customWidth="1"/>
    <col min="5642" max="5642" width="57.375" style="8" customWidth="1"/>
    <col min="5643" max="5643" width="30.75" style="8" customWidth="1"/>
    <col min="5644" max="5644" width="40.7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75" style="8" customWidth="1"/>
    <col min="5891" max="5892" width="20.75" style="8" customWidth="1"/>
    <col min="5893" max="5893" width="90.75" style="8" customWidth="1"/>
    <col min="5894" max="5894" width="6.25" style="8" customWidth="1"/>
    <col min="5895" max="5896" width="9.875" style="8" bestFit="1" customWidth="1"/>
    <col min="5897" max="5897" width="5.75" style="8" customWidth="1"/>
    <col min="5898" max="5898" width="57.375" style="8" customWidth="1"/>
    <col min="5899" max="5899" width="30.75" style="8" customWidth="1"/>
    <col min="5900" max="5900" width="40.7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75" style="8" customWidth="1"/>
    <col min="6147" max="6148" width="20.75" style="8" customWidth="1"/>
    <col min="6149" max="6149" width="90.75" style="8" customWidth="1"/>
    <col min="6150" max="6150" width="6.25" style="8" customWidth="1"/>
    <col min="6151" max="6152" width="9.875" style="8" bestFit="1" customWidth="1"/>
    <col min="6153" max="6153" width="5.75" style="8" customWidth="1"/>
    <col min="6154" max="6154" width="57.375" style="8" customWidth="1"/>
    <col min="6155" max="6155" width="30.75" style="8" customWidth="1"/>
    <col min="6156" max="6156" width="40.7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75" style="8" customWidth="1"/>
    <col min="6403" max="6404" width="20.75" style="8" customWidth="1"/>
    <col min="6405" max="6405" width="90.75" style="8" customWidth="1"/>
    <col min="6406" max="6406" width="6.25" style="8" customWidth="1"/>
    <col min="6407" max="6408" width="9.875" style="8" bestFit="1" customWidth="1"/>
    <col min="6409" max="6409" width="5.75" style="8" customWidth="1"/>
    <col min="6410" max="6410" width="57.375" style="8" customWidth="1"/>
    <col min="6411" max="6411" width="30.75" style="8" customWidth="1"/>
    <col min="6412" max="6412" width="40.7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75" style="8" customWidth="1"/>
    <col min="6659" max="6660" width="20.75" style="8" customWidth="1"/>
    <col min="6661" max="6661" width="90.75" style="8" customWidth="1"/>
    <col min="6662" max="6662" width="6.25" style="8" customWidth="1"/>
    <col min="6663" max="6664" width="9.875" style="8" bestFit="1" customWidth="1"/>
    <col min="6665" max="6665" width="5.75" style="8" customWidth="1"/>
    <col min="6666" max="6666" width="57.375" style="8" customWidth="1"/>
    <col min="6667" max="6667" width="30.75" style="8" customWidth="1"/>
    <col min="6668" max="6668" width="40.7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75" style="8" customWidth="1"/>
    <col min="6915" max="6916" width="20.75" style="8" customWidth="1"/>
    <col min="6917" max="6917" width="90.75" style="8" customWidth="1"/>
    <col min="6918" max="6918" width="6.25" style="8" customWidth="1"/>
    <col min="6919" max="6920" width="9.875" style="8" bestFit="1" customWidth="1"/>
    <col min="6921" max="6921" width="5.75" style="8" customWidth="1"/>
    <col min="6922" max="6922" width="57.375" style="8" customWidth="1"/>
    <col min="6923" max="6923" width="30.75" style="8" customWidth="1"/>
    <col min="6924" max="6924" width="40.7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75" style="8" customWidth="1"/>
    <col min="7171" max="7172" width="20.75" style="8" customWidth="1"/>
    <col min="7173" max="7173" width="90.75" style="8" customWidth="1"/>
    <col min="7174" max="7174" width="6.25" style="8" customWidth="1"/>
    <col min="7175" max="7176" width="9.875" style="8" bestFit="1" customWidth="1"/>
    <col min="7177" max="7177" width="5.75" style="8" customWidth="1"/>
    <col min="7178" max="7178" width="57.375" style="8" customWidth="1"/>
    <col min="7179" max="7179" width="30.75" style="8" customWidth="1"/>
    <col min="7180" max="7180" width="40.7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75" style="8" customWidth="1"/>
    <col min="7427" max="7428" width="20.75" style="8" customWidth="1"/>
    <col min="7429" max="7429" width="90.75" style="8" customWidth="1"/>
    <col min="7430" max="7430" width="6.25" style="8" customWidth="1"/>
    <col min="7431" max="7432" width="9.875" style="8" bestFit="1" customWidth="1"/>
    <col min="7433" max="7433" width="5.75" style="8" customWidth="1"/>
    <col min="7434" max="7434" width="57.375" style="8" customWidth="1"/>
    <col min="7435" max="7435" width="30.75" style="8" customWidth="1"/>
    <col min="7436" max="7436" width="40.7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75" style="8" customWidth="1"/>
    <col min="7683" max="7684" width="20.75" style="8" customWidth="1"/>
    <col min="7685" max="7685" width="90.75" style="8" customWidth="1"/>
    <col min="7686" max="7686" width="6.25" style="8" customWidth="1"/>
    <col min="7687" max="7688" width="9.875" style="8" bestFit="1" customWidth="1"/>
    <col min="7689" max="7689" width="5.75" style="8" customWidth="1"/>
    <col min="7690" max="7690" width="57.375" style="8" customWidth="1"/>
    <col min="7691" max="7691" width="30.75" style="8" customWidth="1"/>
    <col min="7692" max="7692" width="40.7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75" style="8" customWidth="1"/>
    <col min="7939" max="7940" width="20.75" style="8" customWidth="1"/>
    <col min="7941" max="7941" width="90.75" style="8" customWidth="1"/>
    <col min="7942" max="7942" width="6.25" style="8" customWidth="1"/>
    <col min="7943" max="7944" width="9.875" style="8" bestFit="1" customWidth="1"/>
    <col min="7945" max="7945" width="5.75" style="8" customWidth="1"/>
    <col min="7946" max="7946" width="57.375" style="8" customWidth="1"/>
    <col min="7947" max="7947" width="30.75" style="8" customWidth="1"/>
    <col min="7948" max="7948" width="40.7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75" style="8" customWidth="1"/>
    <col min="8195" max="8196" width="20.75" style="8" customWidth="1"/>
    <col min="8197" max="8197" width="90.75" style="8" customWidth="1"/>
    <col min="8198" max="8198" width="6.25" style="8" customWidth="1"/>
    <col min="8199" max="8200" width="9.875" style="8" bestFit="1" customWidth="1"/>
    <col min="8201" max="8201" width="5.75" style="8" customWidth="1"/>
    <col min="8202" max="8202" width="57.375" style="8" customWidth="1"/>
    <col min="8203" max="8203" width="30.75" style="8" customWidth="1"/>
    <col min="8204" max="8204" width="40.7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75" style="8" customWidth="1"/>
    <col min="8451" max="8452" width="20.75" style="8" customWidth="1"/>
    <col min="8453" max="8453" width="90.75" style="8" customWidth="1"/>
    <col min="8454" max="8454" width="6.25" style="8" customWidth="1"/>
    <col min="8455" max="8456" width="9.875" style="8" bestFit="1" customWidth="1"/>
    <col min="8457" max="8457" width="5.75" style="8" customWidth="1"/>
    <col min="8458" max="8458" width="57.375" style="8" customWidth="1"/>
    <col min="8459" max="8459" width="30.75" style="8" customWidth="1"/>
    <col min="8460" max="8460" width="40.7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75" style="8" customWidth="1"/>
    <col min="8707" max="8708" width="20.75" style="8" customWidth="1"/>
    <col min="8709" max="8709" width="90.75" style="8" customWidth="1"/>
    <col min="8710" max="8710" width="6.25" style="8" customWidth="1"/>
    <col min="8711" max="8712" width="9.875" style="8" bestFit="1" customWidth="1"/>
    <col min="8713" max="8713" width="5.75" style="8" customWidth="1"/>
    <col min="8714" max="8714" width="57.375" style="8" customWidth="1"/>
    <col min="8715" max="8715" width="30.75" style="8" customWidth="1"/>
    <col min="8716" max="8716" width="40.7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75" style="8" customWidth="1"/>
    <col min="8963" max="8964" width="20.75" style="8" customWidth="1"/>
    <col min="8965" max="8965" width="90.75" style="8" customWidth="1"/>
    <col min="8966" max="8966" width="6.25" style="8" customWidth="1"/>
    <col min="8967" max="8968" width="9.875" style="8" bestFit="1" customWidth="1"/>
    <col min="8969" max="8969" width="5.75" style="8" customWidth="1"/>
    <col min="8970" max="8970" width="57.375" style="8" customWidth="1"/>
    <col min="8971" max="8971" width="30.75" style="8" customWidth="1"/>
    <col min="8972" max="8972" width="40.7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75" style="8" customWidth="1"/>
    <col min="9219" max="9220" width="20.75" style="8" customWidth="1"/>
    <col min="9221" max="9221" width="90.75" style="8" customWidth="1"/>
    <col min="9222" max="9222" width="6.25" style="8" customWidth="1"/>
    <col min="9223" max="9224" width="9.875" style="8" bestFit="1" customWidth="1"/>
    <col min="9225" max="9225" width="5.75" style="8" customWidth="1"/>
    <col min="9226" max="9226" width="57.375" style="8" customWidth="1"/>
    <col min="9227" max="9227" width="30.75" style="8" customWidth="1"/>
    <col min="9228" max="9228" width="40.7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75" style="8" customWidth="1"/>
    <col min="9475" max="9476" width="20.75" style="8" customWidth="1"/>
    <col min="9477" max="9477" width="90.75" style="8" customWidth="1"/>
    <col min="9478" max="9478" width="6.25" style="8" customWidth="1"/>
    <col min="9479" max="9480" width="9.875" style="8" bestFit="1" customWidth="1"/>
    <col min="9481" max="9481" width="5.75" style="8" customWidth="1"/>
    <col min="9482" max="9482" width="57.375" style="8" customWidth="1"/>
    <col min="9483" max="9483" width="30.75" style="8" customWidth="1"/>
    <col min="9484" max="9484" width="40.7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75" style="8" customWidth="1"/>
    <col min="9731" max="9732" width="20.75" style="8" customWidth="1"/>
    <col min="9733" max="9733" width="90.75" style="8" customWidth="1"/>
    <col min="9734" max="9734" width="6.25" style="8" customWidth="1"/>
    <col min="9735" max="9736" width="9.875" style="8" bestFit="1" customWidth="1"/>
    <col min="9737" max="9737" width="5.75" style="8" customWidth="1"/>
    <col min="9738" max="9738" width="57.375" style="8" customWidth="1"/>
    <col min="9739" max="9739" width="30.75" style="8" customWidth="1"/>
    <col min="9740" max="9740" width="40.7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75" style="8" customWidth="1"/>
    <col min="9987" max="9988" width="20.75" style="8" customWidth="1"/>
    <col min="9989" max="9989" width="90.75" style="8" customWidth="1"/>
    <col min="9990" max="9990" width="6.25" style="8" customWidth="1"/>
    <col min="9991" max="9992" width="9.875" style="8" bestFit="1" customWidth="1"/>
    <col min="9993" max="9993" width="5.75" style="8" customWidth="1"/>
    <col min="9994" max="9994" width="57.375" style="8" customWidth="1"/>
    <col min="9995" max="9995" width="30.75" style="8" customWidth="1"/>
    <col min="9996" max="9996" width="40.7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75" style="8" customWidth="1"/>
    <col min="10243" max="10244" width="20.75" style="8" customWidth="1"/>
    <col min="10245" max="10245" width="90.75" style="8" customWidth="1"/>
    <col min="10246" max="10246" width="6.25" style="8" customWidth="1"/>
    <col min="10247" max="10248" width="9.875" style="8" bestFit="1" customWidth="1"/>
    <col min="10249" max="10249" width="5.75" style="8" customWidth="1"/>
    <col min="10250" max="10250" width="57.375" style="8" customWidth="1"/>
    <col min="10251" max="10251" width="30.75" style="8" customWidth="1"/>
    <col min="10252" max="10252" width="40.7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75" style="8" customWidth="1"/>
    <col min="10499" max="10500" width="20.75" style="8" customWidth="1"/>
    <col min="10501" max="10501" width="90.75" style="8" customWidth="1"/>
    <col min="10502" max="10502" width="6.25" style="8" customWidth="1"/>
    <col min="10503" max="10504" width="9.875" style="8" bestFit="1" customWidth="1"/>
    <col min="10505" max="10505" width="5.75" style="8" customWidth="1"/>
    <col min="10506" max="10506" width="57.375" style="8" customWidth="1"/>
    <col min="10507" max="10507" width="30.75" style="8" customWidth="1"/>
    <col min="10508" max="10508" width="40.7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75" style="8" customWidth="1"/>
    <col min="10755" max="10756" width="20.75" style="8" customWidth="1"/>
    <col min="10757" max="10757" width="90.75" style="8" customWidth="1"/>
    <col min="10758" max="10758" width="6.25" style="8" customWidth="1"/>
    <col min="10759" max="10760" width="9.875" style="8" bestFit="1" customWidth="1"/>
    <col min="10761" max="10761" width="5.75" style="8" customWidth="1"/>
    <col min="10762" max="10762" width="57.375" style="8" customWidth="1"/>
    <col min="10763" max="10763" width="30.75" style="8" customWidth="1"/>
    <col min="10764" max="10764" width="40.7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75" style="8" customWidth="1"/>
    <col min="11011" max="11012" width="20.75" style="8" customWidth="1"/>
    <col min="11013" max="11013" width="90.75" style="8" customWidth="1"/>
    <col min="11014" max="11014" width="6.25" style="8" customWidth="1"/>
    <col min="11015" max="11016" width="9.875" style="8" bestFit="1" customWidth="1"/>
    <col min="11017" max="11017" width="5.75" style="8" customWidth="1"/>
    <col min="11018" max="11018" width="57.375" style="8" customWidth="1"/>
    <col min="11019" max="11019" width="30.75" style="8" customWidth="1"/>
    <col min="11020" max="11020" width="40.7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75" style="8" customWidth="1"/>
    <col min="11267" max="11268" width="20.75" style="8" customWidth="1"/>
    <col min="11269" max="11269" width="90.75" style="8" customWidth="1"/>
    <col min="11270" max="11270" width="6.25" style="8" customWidth="1"/>
    <col min="11271" max="11272" width="9.875" style="8" bestFit="1" customWidth="1"/>
    <col min="11273" max="11273" width="5.75" style="8" customWidth="1"/>
    <col min="11274" max="11274" width="57.375" style="8" customWidth="1"/>
    <col min="11275" max="11275" width="30.75" style="8" customWidth="1"/>
    <col min="11276" max="11276" width="40.7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75" style="8" customWidth="1"/>
    <col min="11523" max="11524" width="20.75" style="8" customWidth="1"/>
    <col min="11525" max="11525" width="90.75" style="8" customWidth="1"/>
    <col min="11526" max="11526" width="6.25" style="8" customWidth="1"/>
    <col min="11527" max="11528" width="9.875" style="8" bestFit="1" customWidth="1"/>
    <col min="11529" max="11529" width="5.75" style="8" customWidth="1"/>
    <col min="11530" max="11530" width="57.375" style="8" customWidth="1"/>
    <col min="11531" max="11531" width="30.75" style="8" customWidth="1"/>
    <col min="11532" max="11532" width="40.7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75" style="8" customWidth="1"/>
    <col min="11779" max="11780" width="20.75" style="8" customWidth="1"/>
    <col min="11781" max="11781" width="90.75" style="8" customWidth="1"/>
    <col min="11782" max="11782" width="6.25" style="8" customWidth="1"/>
    <col min="11783" max="11784" width="9.875" style="8" bestFit="1" customWidth="1"/>
    <col min="11785" max="11785" width="5.75" style="8" customWidth="1"/>
    <col min="11786" max="11786" width="57.375" style="8" customWidth="1"/>
    <col min="11787" max="11787" width="30.75" style="8" customWidth="1"/>
    <col min="11788" max="11788" width="40.7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75" style="8" customWidth="1"/>
    <col min="12035" max="12036" width="20.75" style="8" customWidth="1"/>
    <col min="12037" max="12037" width="90.75" style="8" customWidth="1"/>
    <col min="12038" max="12038" width="6.25" style="8" customWidth="1"/>
    <col min="12039" max="12040" width="9.875" style="8" bestFit="1" customWidth="1"/>
    <col min="12041" max="12041" width="5.75" style="8" customWidth="1"/>
    <col min="12042" max="12042" width="57.375" style="8" customWidth="1"/>
    <col min="12043" max="12043" width="30.75" style="8" customWidth="1"/>
    <col min="12044" max="12044" width="40.7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75" style="8" customWidth="1"/>
    <col min="12291" max="12292" width="20.75" style="8" customWidth="1"/>
    <col min="12293" max="12293" width="90.75" style="8" customWidth="1"/>
    <col min="12294" max="12294" width="6.25" style="8" customWidth="1"/>
    <col min="12295" max="12296" width="9.875" style="8" bestFit="1" customWidth="1"/>
    <col min="12297" max="12297" width="5.75" style="8" customWidth="1"/>
    <col min="12298" max="12298" width="57.375" style="8" customWidth="1"/>
    <col min="12299" max="12299" width="30.75" style="8" customWidth="1"/>
    <col min="12300" max="12300" width="40.7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75" style="8" customWidth="1"/>
    <col min="12547" max="12548" width="20.75" style="8" customWidth="1"/>
    <col min="12549" max="12549" width="90.75" style="8" customWidth="1"/>
    <col min="12550" max="12550" width="6.25" style="8" customWidth="1"/>
    <col min="12551" max="12552" width="9.875" style="8" bestFit="1" customWidth="1"/>
    <col min="12553" max="12553" width="5.75" style="8" customWidth="1"/>
    <col min="12554" max="12554" width="57.375" style="8" customWidth="1"/>
    <col min="12555" max="12555" width="30.75" style="8" customWidth="1"/>
    <col min="12556" max="12556" width="40.7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75" style="8" customWidth="1"/>
    <col min="12803" max="12804" width="20.75" style="8" customWidth="1"/>
    <col min="12805" max="12805" width="90.75" style="8" customWidth="1"/>
    <col min="12806" max="12806" width="6.25" style="8" customWidth="1"/>
    <col min="12807" max="12808" width="9.875" style="8" bestFit="1" customWidth="1"/>
    <col min="12809" max="12809" width="5.75" style="8" customWidth="1"/>
    <col min="12810" max="12810" width="57.375" style="8" customWidth="1"/>
    <col min="12811" max="12811" width="30.75" style="8" customWidth="1"/>
    <col min="12812" max="12812" width="40.7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75" style="8" customWidth="1"/>
    <col min="13059" max="13060" width="20.75" style="8" customWidth="1"/>
    <col min="13061" max="13061" width="90.75" style="8" customWidth="1"/>
    <col min="13062" max="13062" width="6.25" style="8" customWidth="1"/>
    <col min="13063" max="13064" width="9.875" style="8" bestFit="1" customWidth="1"/>
    <col min="13065" max="13065" width="5.75" style="8" customWidth="1"/>
    <col min="13066" max="13066" width="57.375" style="8" customWidth="1"/>
    <col min="13067" max="13067" width="30.75" style="8" customWidth="1"/>
    <col min="13068" max="13068" width="40.7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75" style="8" customWidth="1"/>
    <col min="13315" max="13316" width="20.75" style="8" customWidth="1"/>
    <col min="13317" max="13317" width="90.75" style="8" customWidth="1"/>
    <col min="13318" max="13318" width="6.25" style="8" customWidth="1"/>
    <col min="13319" max="13320" width="9.875" style="8" bestFit="1" customWidth="1"/>
    <col min="13321" max="13321" width="5.75" style="8" customWidth="1"/>
    <col min="13322" max="13322" width="57.375" style="8" customWidth="1"/>
    <col min="13323" max="13323" width="30.75" style="8" customWidth="1"/>
    <col min="13324" max="13324" width="40.7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75" style="8" customWidth="1"/>
    <col min="13571" max="13572" width="20.75" style="8" customWidth="1"/>
    <col min="13573" max="13573" width="90.75" style="8" customWidth="1"/>
    <col min="13574" max="13574" width="6.25" style="8" customWidth="1"/>
    <col min="13575" max="13576" width="9.875" style="8" bestFit="1" customWidth="1"/>
    <col min="13577" max="13577" width="5.75" style="8" customWidth="1"/>
    <col min="13578" max="13578" width="57.375" style="8" customWidth="1"/>
    <col min="13579" max="13579" width="30.75" style="8" customWidth="1"/>
    <col min="13580" max="13580" width="40.7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75" style="8" customWidth="1"/>
    <col min="13827" max="13828" width="20.75" style="8" customWidth="1"/>
    <col min="13829" max="13829" width="90.75" style="8" customWidth="1"/>
    <col min="13830" max="13830" width="6.25" style="8" customWidth="1"/>
    <col min="13831" max="13832" width="9.875" style="8" bestFit="1" customWidth="1"/>
    <col min="13833" max="13833" width="5.75" style="8" customWidth="1"/>
    <col min="13834" max="13834" width="57.375" style="8" customWidth="1"/>
    <col min="13835" max="13835" width="30.75" style="8" customWidth="1"/>
    <col min="13836" max="13836" width="40.7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75" style="8" customWidth="1"/>
    <col min="14083" max="14084" width="20.75" style="8" customWidth="1"/>
    <col min="14085" max="14085" width="90.75" style="8" customWidth="1"/>
    <col min="14086" max="14086" width="6.25" style="8" customWidth="1"/>
    <col min="14087" max="14088" width="9.875" style="8" bestFit="1" customWidth="1"/>
    <col min="14089" max="14089" width="5.75" style="8" customWidth="1"/>
    <col min="14090" max="14090" width="57.375" style="8" customWidth="1"/>
    <col min="14091" max="14091" width="30.75" style="8" customWidth="1"/>
    <col min="14092" max="14092" width="40.7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75" style="8" customWidth="1"/>
    <col min="14339" max="14340" width="20.75" style="8" customWidth="1"/>
    <col min="14341" max="14341" width="90.75" style="8" customWidth="1"/>
    <col min="14342" max="14342" width="6.25" style="8" customWidth="1"/>
    <col min="14343" max="14344" width="9.875" style="8" bestFit="1" customWidth="1"/>
    <col min="14345" max="14345" width="5.75" style="8" customWidth="1"/>
    <col min="14346" max="14346" width="57.375" style="8" customWidth="1"/>
    <col min="14347" max="14347" width="30.75" style="8" customWidth="1"/>
    <col min="14348" max="14348" width="40.7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75" style="8" customWidth="1"/>
    <col min="14595" max="14596" width="20.75" style="8" customWidth="1"/>
    <col min="14597" max="14597" width="90.75" style="8" customWidth="1"/>
    <col min="14598" max="14598" width="6.25" style="8" customWidth="1"/>
    <col min="14599" max="14600" width="9.875" style="8" bestFit="1" customWidth="1"/>
    <col min="14601" max="14601" width="5.75" style="8" customWidth="1"/>
    <col min="14602" max="14602" width="57.375" style="8" customWidth="1"/>
    <col min="14603" max="14603" width="30.75" style="8" customWidth="1"/>
    <col min="14604" max="14604" width="40.7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75" style="8" customWidth="1"/>
    <col min="14851" max="14852" width="20.75" style="8" customWidth="1"/>
    <col min="14853" max="14853" width="90.75" style="8" customWidth="1"/>
    <col min="14854" max="14854" width="6.25" style="8" customWidth="1"/>
    <col min="14855" max="14856" width="9.875" style="8" bestFit="1" customWidth="1"/>
    <col min="14857" max="14857" width="5.75" style="8" customWidth="1"/>
    <col min="14858" max="14858" width="57.375" style="8" customWidth="1"/>
    <col min="14859" max="14859" width="30.75" style="8" customWidth="1"/>
    <col min="14860" max="14860" width="40.7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75" style="8" customWidth="1"/>
    <col min="15107" max="15108" width="20.75" style="8" customWidth="1"/>
    <col min="15109" max="15109" width="90.75" style="8" customWidth="1"/>
    <col min="15110" max="15110" width="6.25" style="8" customWidth="1"/>
    <col min="15111" max="15112" width="9.875" style="8" bestFit="1" customWidth="1"/>
    <col min="15113" max="15113" width="5.75" style="8" customWidth="1"/>
    <col min="15114" max="15114" width="57.375" style="8" customWidth="1"/>
    <col min="15115" max="15115" width="30.75" style="8" customWidth="1"/>
    <col min="15116" max="15116" width="40.7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75" style="8" customWidth="1"/>
    <col min="15363" max="15364" width="20.75" style="8" customWidth="1"/>
    <col min="15365" max="15365" width="90.75" style="8" customWidth="1"/>
    <col min="15366" max="15366" width="6.25" style="8" customWidth="1"/>
    <col min="15367" max="15368" width="9.875" style="8" bestFit="1" customWidth="1"/>
    <col min="15369" max="15369" width="5.75" style="8" customWidth="1"/>
    <col min="15370" max="15370" width="57.375" style="8" customWidth="1"/>
    <col min="15371" max="15371" width="30.75" style="8" customWidth="1"/>
    <col min="15372" max="15372" width="40.7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75" style="8" customWidth="1"/>
    <col min="15619" max="15620" width="20.75" style="8" customWidth="1"/>
    <col min="15621" max="15621" width="90.75" style="8" customWidth="1"/>
    <col min="15622" max="15622" width="6.25" style="8" customWidth="1"/>
    <col min="15623" max="15624" width="9.875" style="8" bestFit="1" customWidth="1"/>
    <col min="15625" max="15625" width="5.75" style="8" customWidth="1"/>
    <col min="15626" max="15626" width="57.375" style="8" customWidth="1"/>
    <col min="15627" max="15627" width="30.75" style="8" customWidth="1"/>
    <col min="15628" max="15628" width="40.7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75" style="8" customWidth="1"/>
    <col min="15875" max="15876" width="20.75" style="8" customWidth="1"/>
    <col min="15877" max="15877" width="90.75" style="8" customWidth="1"/>
    <col min="15878" max="15878" width="6.25" style="8" customWidth="1"/>
    <col min="15879" max="15880" width="9.875" style="8" bestFit="1" customWidth="1"/>
    <col min="15881" max="15881" width="5.75" style="8" customWidth="1"/>
    <col min="15882" max="15882" width="57.375" style="8" customWidth="1"/>
    <col min="15883" max="15883" width="30.75" style="8" customWidth="1"/>
    <col min="15884" max="15884" width="40.7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75" style="8" customWidth="1"/>
    <col min="16131" max="16132" width="20.75" style="8" customWidth="1"/>
    <col min="16133" max="16133" width="90.75" style="8" customWidth="1"/>
    <col min="16134" max="16134" width="6.25" style="8" customWidth="1"/>
    <col min="16135" max="16136" width="9.875" style="8" bestFit="1" customWidth="1"/>
    <col min="16137" max="16137" width="5.75" style="8" customWidth="1"/>
    <col min="16138" max="16138" width="57.375" style="8" customWidth="1"/>
    <col min="16139" max="16139" width="30.75" style="8" customWidth="1"/>
    <col min="16140" max="16140" width="40.7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9646</v>
      </c>
      <c r="G2" s="4" t="s">
        <v>2</v>
      </c>
      <c r="H2" s="5"/>
      <c r="I2" s="6"/>
      <c r="J2" s="7">
        <f>SUM(H:H)</f>
        <v>86486</v>
      </c>
    </row>
    <row r="3" spans="2:17" ht="20.100000000000001" customHeight="1">
      <c r="B3" s="1" t="s">
        <v>3</v>
      </c>
      <c r="C3" s="1"/>
      <c r="D3" s="1"/>
      <c r="E3" s="98" t="s">
        <v>6552</v>
      </c>
    </row>
    <row r="4" spans="2:17" ht="20.100000000000001" customHeight="1">
      <c r="B4" s="1" t="s">
        <v>5</v>
      </c>
      <c r="C4" s="1"/>
      <c r="D4" s="1"/>
      <c r="E4" s="98">
        <v>181105</v>
      </c>
    </row>
    <row r="5" spans="2:17" ht="20.100000000000001" customHeight="1">
      <c r="B5" s="1" t="s">
        <v>6</v>
      </c>
      <c r="C5" s="1"/>
      <c r="D5" s="1"/>
      <c r="E5" s="102">
        <v>44130</v>
      </c>
    </row>
    <row r="6" spans="2:17" ht="20.100000000000001" customHeight="1">
      <c r="B6" s="1" t="s">
        <v>7</v>
      </c>
      <c r="C6" s="1"/>
      <c r="D6" s="1"/>
      <c r="E6" s="102"/>
    </row>
    <row r="7" spans="2:17">
      <c r="F7" s="22"/>
    </row>
    <row r="8" spans="2:17" s="9" customFormat="1" ht="19.899999999999999" customHeight="1">
      <c r="B8" s="21" t="s">
        <v>8</v>
      </c>
      <c r="C8" s="21" t="s">
        <v>9</v>
      </c>
      <c r="D8" s="21" t="s">
        <v>10</v>
      </c>
      <c r="E8" s="22" t="s">
        <v>11</v>
      </c>
      <c r="F8" s="22"/>
      <c r="G8" s="22" t="s">
        <v>13</v>
      </c>
      <c r="H8" s="167" t="s">
        <v>14</v>
      </c>
      <c r="I8" s="167" t="s">
        <v>15</v>
      </c>
      <c r="J8" s="22" t="s">
        <v>16</v>
      </c>
      <c r="K8" s="22" t="s">
        <v>17</v>
      </c>
      <c r="L8" s="22" t="s">
        <v>18</v>
      </c>
      <c r="M8" s="25" t="s">
        <v>19</v>
      </c>
      <c r="N8" s="21" t="s">
        <v>20</v>
      </c>
      <c r="O8" s="22" t="s">
        <v>21</v>
      </c>
      <c r="P8" s="25" t="s">
        <v>22</v>
      </c>
      <c r="Q8" s="26" t="s">
        <v>23</v>
      </c>
    </row>
    <row r="9" spans="2:17" s="9" customFormat="1" ht="19.899999999999999" customHeight="1">
      <c r="B9" s="208">
        <v>1</v>
      </c>
      <c r="C9" s="208" t="s">
        <v>550</v>
      </c>
      <c r="D9" s="208" t="s">
        <v>550</v>
      </c>
      <c r="E9" s="76" t="s">
        <v>9647</v>
      </c>
      <c r="F9" s="248">
        <v>2</v>
      </c>
      <c r="G9" s="1069"/>
      <c r="H9" s="213">
        <f>F9*G9</f>
        <v>0</v>
      </c>
      <c r="I9" s="205"/>
      <c r="J9" s="76" t="s">
        <v>9648</v>
      </c>
      <c r="K9" s="212" t="s">
        <v>9649</v>
      </c>
      <c r="L9" s="44"/>
      <c r="M9" s="207">
        <v>44111</v>
      </c>
      <c r="N9" s="208"/>
      <c r="O9" s="209">
        <v>44130</v>
      </c>
      <c r="P9" s="207" t="s">
        <v>9650</v>
      </c>
      <c r="Q9" s="210">
        <v>44130</v>
      </c>
    </row>
    <row r="10" spans="2:17" s="9" customFormat="1" ht="19.899999999999999" customHeight="1">
      <c r="B10" s="208">
        <v>1</v>
      </c>
      <c r="C10" s="208" t="s">
        <v>550</v>
      </c>
      <c r="D10" s="208" t="s">
        <v>550</v>
      </c>
      <c r="E10" s="76" t="s">
        <v>563</v>
      </c>
      <c r="F10" s="248">
        <v>1</v>
      </c>
      <c r="G10" s="1279"/>
      <c r="H10" s="213">
        <f>F10*G10</f>
        <v>0</v>
      </c>
      <c r="I10" s="205"/>
      <c r="J10" s="76"/>
      <c r="K10" s="212" t="s">
        <v>9649</v>
      </c>
      <c r="L10" s="44"/>
      <c r="M10" s="207">
        <v>44111</v>
      </c>
      <c r="N10" s="208"/>
      <c r="O10" s="209">
        <v>44130</v>
      </c>
      <c r="P10" s="207"/>
      <c r="Q10" s="210"/>
    </row>
    <row r="11" spans="2:17" s="9" customFormat="1" ht="19.899999999999999" customHeight="1">
      <c r="B11" s="21"/>
      <c r="C11" s="21"/>
      <c r="D11" s="21"/>
      <c r="E11" s="1477"/>
      <c r="F11" s="269"/>
      <c r="G11" s="881"/>
      <c r="H11" s="38"/>
      <c r="I11" s="167"/>
      <c r="J11" s="741"/>
      <c r="K11" s="939"/>
      <c r="L11" s="21"/>
      <c r="M11" s="207"/>
      <c r="N11" s="208"/>
      <c r="O11" s="209"/>
      <c r="P11" s="252"/>
      <c r="Q11" s="210"/>
    </row>
    <row r="12" spans="2:17" s="9" customFormat="1" ht="19.899999999999999" customHeight="1">
      <c r="B12" s="21"/>
      <c r="C12" s="21"/>
      <c r="D12" s="21"/>
      <c r="E12" s="30"/>
      <c r="F12" s="269"/>
      <c r="G12" s="1279"/>
      <c r="H12" s="36"/>
      <c r="I12" s="167"/>
      <c r="J12" s="76"/>
      <c r="K12" s="76"/>
      <c r="L12" s="22"/>
      <c r="M12" s="207"/>
      <c r="N12" s="208"/>
      <c r="O12" s="209"/>
      <c r="P12" s="25"/>
      <c r="Q12" s="210"/>
    </row>
    <row r="13" spans="2:17" s="9" customFormat="1" ht="19.899999999999999" customHeight="1">
      <c r="B13" s="2307">
        <v>2</v>
      </c>
      <c r="C13" s="2307" t="s">
        <v>531</v>
      </c>
      <c r="D13" s="2307" t="s">
        <v>531</v>
      </c>
      <c r="E13" s="2308" t="s">
        <v>9651</v>
      </c>
      <c r="F13" s="2314">
        <v>2</v>
      </c>
      <c r="G13" s="2315"/>
      <c r="H13" s="2316">
        <f t="shared" ref="H13:H29" si="0">F13*G13</f>
        <v>0</v>
      </c>
      <c r="I13" s="2312"/>
      <c r="J13" s="2308" t="s">
        <v>668</v>
      </c>
      <c r="K13" s="2308"/>
      <c r="L13" s="2317" t="s">
        <v>669</v>
      </c>
      <c r="M13" s="207">
        <v>44111</v>
      </c>
      <c r="N13" s="208"/>
      <c r="O13" s="209">
        <v>44130</v>
      </c>
      <c r="P13" s="252"/>
      <c r="Q13" s="210">
        <v>44120</v>
      </c>
    </row>
    <row r="14" spans="2:17" s="9" customFormat="1" ht="19.899999999999999" customHeight="1">
      <c r="B14" s="2307">
        <v>20</v>
      </c>
      <c r="C14" s="2307" t="s">
        <v>531</v>
      </c>
      <c r="D14" s="2307" t="s">
        <v>531</v>
      </c>
      <c r="E14" s="2308" t="s">
        <v>3770</v>
      </c>
      <c r="F14" s="2314">
        <v>4</v>
      </c>
      <c r="G14" s="2315">
        <v>1320</v>
      </c>
      <c r="H14" s="2316">
        <f t="shared" si="0"/>
        <v>5280</v>
      </c>
      <c r="I14" s="2312"/>
      <c r="J14" s="2308" t="s">
        <v>3771</v>
      </c>
      <c r="K14" s="2308"/>
      <c r="L14" s="44" t="s">
        <v>3076</v>
      </c>
      <c r="M14" s="207">
        <v>44111</v>
      </c>
      <c r="N14" s="208"/>
      <c r="O14" s="209">
        <v>44130</v>
      </c>
      <c r="P14" s="25">
        <v>44116</v>
      </c>
      <c r="Q14" s="210">
        <v>44116</v>
      </c>
    </row>
    <row r="15" spans="2:17" s="9" customFormat="1" ht="19.899999999999999" customHeight="1">
      <c r="B15" s="2307">
        <v>20</v>
      </c>
      <c r="C15" s="2307" t="s">
        <v>531</v>
      </c>
      <c r="D15" s="2307" t="s">
        <v>531</v>
      </c>
      <c r="E15" s="2308" t="s">
        <v>9652</v>
      </c>
      <c r="F15" s="2314">
        <v>2</v>
      </c>
      <c r="G15" s="2315">
        <v>190</v>
      </c>
      <c r="H15" s="2316">
        <f t="shared" si="0"/>
        <v>380</v>
      </c>
      <c r="I15" s="2312"/>
      <c r="J15" s="2308" t="s">
        <v>2249</v>
      </c>
      <c r="K15" s="2308"/>
      <c r="L15" s="2317" t="s">
        <v>9653</v>
      </c>
      <c r="M15" s="207">
        <v>44111</v>
      </c>
      <c r="N15" s="208"/>
      <c r="O15" s="209">
        <v>44130</v>
      </c>
      <c r="P15" s="25">
        <v>44116</v>
      </c>
      <c r="Q15" s="210">
        <v>44116</v>
      </c>
    </row>
    <row r="16" spans="2:17" s="9" customFormat="1" ht="19.899999999999999" customHeight="1">
      <c r="B16" s="2307">
        <v>20</v>
      </c>
      <c r="C16" s="2307" t="s">
        <v>531</v>
      </c>
      <c r="D16" s="2307" t="s">
        <v>531</v>
      </c>
      <c r="E16" s="2308" t="s">
        <v>9654</v>
      </c>
      <c r="F16" s="2314">
        <v>2</v>
      </c>
      <c r="G16" s="2315">
        <v>1030</v>
      </c>
      <c r="H16" s="2316">
        <f t="shared" si="0"/>
        <v>2060</v>
      </c>
      <c r="I16" s="2312"/>
      <c r="J16" s="2308" t="s">
        <v>860</v>
      </c>
      <c r="K16" s="2308"/>
      <c r="L16" s="2317" t="s">
        <v>9653</v>
      </c>
      <c r="M16" s="207">
        <v>44111</v>
      </c>
      <c r="N16" s="208"/>
      <c r="O16" s="209">
        <v>44130</v>
      </c>
      <c r="P16" s="25">
        <v>44116</v>
      </c>
      <c r="Q16" s="210">
        <v>44116</v>
      </c>
    </row>
    <row r="17" spans="2:17" s="9" customFormat="1" ht="19.899999999999999" customHeight="1">
      <c r="B17" s="2307">
        <v>20</v>
      </c>
      <c r="C17" s="2307" t="s">
        <v>531</v>
      </c>
      <c r="D17" s="2307" t="s">
        <v>531</v>
      </c>
      <c r="E17" s="2308" t="s">
        <v>9655</v>
      </c>
      <c r="F17" s="2314">
        <v>2</v>
      </c>
      <c r="G17" s="2315">
        <v>2236</v>
      </c>
      <c r="H17" s="2316">
        <f t="shared" si="0"/>
        <v>4472</v>
      </c>
      <c r="I17" s="2312"/>
      <c r="J17" s="2308" t="s">
        <v>9656</v>
      </c>
      <c r="K17" s="2308"/>
      <c r="L17" s="2317" t="s">
        <v>9653</v>
      </c>
      <c r="M17" s="207">
        <v>44111</v>
      </c>
      <c r="N17" s="208"/>
      <c r="O17" s="209">
        <v>44130</v>
      </c>
      <c r="P17" s="25">
        <v>44116</v>
      </c>
      <c r="Q17" s="210">
        <v>44116</v>
      </c>
    </row>
    <row r="18" spans="2:17" s="9" customFormat="1" ht="19.899999999999999" customHeight="1">
      <c r="B18" s="2307">
        <v>21</v>
      </c>
      <c r="C18" s="2307" t="s">
        <v>531</v>
      </c>
      <c r="D18" s="2307" t="s">
        <v>531</v>
      </c>
      <c r="E18" s="2308" t="s">
        <v>841</v>
      </c>
      <c r="F18" s="2314">
        <v>4</v>
      </c>
      <c r="G18" s="2315">
        <v>30</v>
      </c>
      <c r="H18" s="2316">
        <f t="shared" si="0"/>
        <v>120</v>
      </c>
      <c r="I18" s="2312"/>
      <c r="J18" s="2308" t="s">
        <v>1683</v>
      </c>
      <c r="K18" s="2308"/>
      <c r="L18" s="2317" t="s">
        <v>9657</v>
      </c>
      <c r="M18" s="207">
        <v>44111</v>
      </c>
      <c r="N18" s="208"/>
      <c r="O18" s="209">
        <v>44130</v>
      </c>
      <c r="P18" s="25">
        <v>44116</v>
      </c>
      <c r="Q18" s="210">
        <v>44116</v>
      </c>
    </row>
    <row r="19" spans="2:17" s="9" customFormat="1" ht="19.899999999999999" customHeight="1">
      <c r="B19" s="2307">
        <v>21</v>
      </c>
      <c r="C19" s="2307" t="s">
        <v>531</v>
      </c>
      <c r="D19" s="2307" t="s">
        <v>531</v>
      </c>
      <c r="E19" s="2308" t="s">
        <v>839</v>
      </c>
      <c r="F19" s="2314">
        <v>4</v>
      </c>
      <c r="G19" s="2315">
        <v>71</v>
      </c>
      <c r="H19" s="2316">
        <f t="shared" si="0"/>
        <v>284</v>
      </c>
      <c r="I19" s="2312"/>
      <c r="J19" s="2308" t="s">
        <v>1682</v>
      </c>
      <c r="K19" s="2308"/>
      <c r="L19" s="2317" t="s">
        <v>9657</v>
      </c>
      <c r="M19" s="207">
        <v>44111</v>
      </c>
      <c r="N19" s="208"/>
      <c r="O19" s="209">
        <v>44130</v>
      </c>
      <c r="P19" s="25">
        <v>44116</v>
      </c>
      <c r="Q19" s="210">
        <v>44116</v>
      </c>
    </row>
    <row r="20" spans="2:17" s="9" customFormat="1" ht="19.899999999999999" customHeight="1">
      <c r="B20" s="2307">
        <v>21</v>
      </c>
      <c r="C20" s="2307" t="s">
        <v>531</v>
      </c>
      <c r="D20" s="2307" t="s">
        <v>531</v>
      </c>
      <c r="E20" s="2308" t="s">
        <v>7215</v>
      </c>
      <c r="F20" s="2314">
        <v>4</v>
      </c>
      <c r="G20" s="2315">
        <v>70</v>
      </c>
      <c r="H20" s="2316">
        <f t="shared" si="0"/>
        <v>280</v>
      </c>
      <c r="I20" s="2312"/>
      <c r="J20" s="2308" t="s">
        <v>4038</v>
      </c>
      <c r="K20" s="2308"/>
      <c r="L20" s="2317" t="s">
        <v>9657</v>
      </c>
      <c r="M20" s="207">
        <v>44111</v>
      </c>
      <c r="N20" s="208"/>
      <c r="O20" s="209">
        <v>44130</v>
      </c>
      <c r="P20" s="25">
        <v>44116</v>
      </c>
      <c r="Q20" s="210">
        <v>44116</v>
      </c>
    </row>
    <row r="21" spans="2:17" s="9" customFormat="1" ht="19.899999999999999" customHeight="1">
      <c r="B21" s="2307">
        <v>21</v>
      </c>
      <c r="C21" s="2307" t="s">
        <v>686</v>
      </c>
      <c r="D21" s="2307" t="s">
        <v>783</v>
      </c>
      <c r="E21" s="2308" t="s">
        <v>843</v>
      </c>
      <c r="F21" s="2314">
        <v>1</v>
      </c>
      <c r="G21" s="2315">
        <v>1800</v>
      </c>
      <c r="H21" s="2316">
        <f t="shared" si="0"/>
        <v>1800</v>
      </c>
      <c r="I21" s="2312"/>
      <c r="J21" s="2308" t="s">
        <v>2684</v>
      </c>
      <c r="K21" s="2308"/>
      <c r="L21" s="2317" t="s">
        <v>9657</v>
      </c>
      <c r="M21" s="207">
        <v>44111</v>
      </c>
      <c r="N21" s="208"/>
      <c r="O21" s="209">
        <v>44130</v>
      </c>
      <c r="P21" s="25">
        <v>44116</v>
      </c>
      <c r="Q21" s="210">
        <v>44116</v>
      </c>
    </row>
    <row r="22" spans="2:17" s="9" customFormat="1" ht="19.899999999999999" customHeight="1">
      <c r="B22" s="2307">
        <v>20</v>
      </c>
      <c r="C22" s="2307" t="s">
        <v>531</v>
      </c>
      <c r="D22" s="2307" t="s">
        <v>531</v>
      </c>
      <c r="E22" s="30" t="s">
        <v>1046</v>
      </c>
      <c r="F22" s="269">
        <v>5</v>
      </c>
      <c r="G22" s="2315">
        <v>370</v>
      </c>
      <c r="H22" s="36">
        <f t="shared" si="0"/>
        <v>1850</v>
      </c>
      <c r="I22" s="167"/>
      <c r="J22" s="31" t="s">
        <v>8585</v>
      </c>
      <c r="K22" s="2308"/>
      <c r="L22" s="2317" t="s">
        <v>9658</v>
      </c>
      <c r="M22" s="207">
        <v>44111</v>
      </c>
      <c r="N22" s="208"/>
      <c r="O22" s="209">
        <v>44130</v>
      </c>
      <c r="P22" s="25">
        <v>44116</v>
      </c>
      <c r="Q22" s="210">
        <v>44116</v>
      </c>
    </row>
    <row r="23" spans="2:17" s="9" customFormat="1" ht="19.899999999999999" customHeight="1">
      <c r="B23" s="2307">
        <v>20</v>
      </c>
      <c r="C23" s="208" t="s">
        <v>577</v>
      </c>
      <c r="D23" s="208" t="s">
        <v>577</v>
      </c>
      <c r="E23" s="245" t="s">
        <v>1543</v>
      </c>
      <c r="F23" s="253">
        <v>2</v>
      </c>
      <c r="G23" s="221">
        <v>1360</v>
      </c>
      <c r="H23" s="36">
        <f t="shared" si="0"/>
        <v>2720</v>
      </c>
      <c r="I23" s="205"/>
      <c r="J23" s="211" t="s">
        <v>9659</v>
      </c>
      <c r="K23" s="76"/>
      <c r="L23" s="44" t="s">
        <v>6573</v>
      </c>
      <c r="M23" s="207">
        <v>44111</v>
      </c>
      <c r="N23" s="208"/>
      <c r="O23" s="209">
        <v>44130</v>
      </c>
      <c r="P23" s="25">
        <v>44116</v>
      </c>
      <c r="Q23" s="210">
        <v>44116</v>
      </c>
    </row>
    <row r="24" spans="2:17" s="9" customFormat="1" ht="19.899999999999999" customHeight="1">
      <c r="B24" s="2307">
        <v>20</v>
      </c>
      <c r="C24" s="208" t="s">
        <v>577</v>
      </c>
      <c r="D24" s="208" t="s">
        <v>577</v>
      </c>
      <c r="E24" s="245" t="s">
        <v>1999</v>
      </c>
      <c r="F24" s="253">
        <v>2</v>
      </c>
      <c r="G24" s="221">
        <v>780</v>
      </c>
      <c r="H24" s="36">
        <f t="shared" si="0"/>
        <v>1560</v>
      </c>
      <c r="I24" s="205"/>
      <c r="J24" s="211" t="s">
        <v>9660</v>
      </c>
      <c r="K24" s="76"/>
      <c r="L24" s="44"/>
      <c r="M24" s="207">
        <v>44111</v>
      </c>
      <c r="N24" s="208"/>
      <c r="O24" s="209">
        <v>44130</v>
      </c>
      <c r="P24" s="25">
        <v>44116</v>
      </c>
      <c r="Q24" s="210">
        <v>44116</v>
      </c>
    </row>
    <row r="25" spans="2:17" s="9" customFormat="1" ht="19.899999999999999" customHeight="1">
      <c r="B25" s="2307">
        <v>20</v>
      </c>
      <c r="C25" s="2307" t="s">
        <v>531</v>
      </c>
      <c r="D25" s="2307" t="s">
        <v>531</v>
      </c>
      <c r="E25" s="1483" t="s">
        <v>1394</v>
      </c>
      <c r="F25" s="269">
        <v>1</v>
      </c>
      <c r="G25" s="2315">
        <v>690</v>
      </c>
      <c r="H25" s="36">
        <f>F25*G25</f>
        <v>690</v>
      </c>
      <c r="I25" s="167"/>
      <c r="J25" s="30" t="s">
        <v>879</v>
      </c>
      <c r="K25" s="2308"/>
      <c r="L25" s="2317" t="s">
        <v>9658</v>
      </c>
      <c r="M25" s="207">
        <v>44111</v>
      </c>
      <c r="N25" s="208"/>
      <c r="O25" s="209">
        <v>44130</v>
      </c>
      <c r="P25" s="25">
        <v>44116</v>
      </c>
      <c r="Q25" s="210">
        <v>44116</v>
      </c>
    </row>
    <row r="26" spans="2:17" s="9" customFormat="1" ht="19.899999999999999" customHeight="1">
      <c r="B26" s="2307">
        <v>20</v>
      </c>
      <c r="C26" s="2307" t="s">
        <v>531</v>
      </c>
      <c r="D26" s="2307" t="s">
        <v>531</v>
      </c>
      <c r="E26" s="1483" t="s">
        <v>9661</v>
      </c>
      <c r="F26" s="269">
        <v>1</v>
      </c>
      <c r="G26" s="2315">
        <v>600</v>
      </c>
      <c r="H26" s="36">
        <f t="shared" si="0"/>
        <v>600</v>
      </c>
      <c r="I26" s="167"/>
      <c r="J26" s="30" t="s">
        <v>879</v>
      </c>
      <c r="K26" s="2308"/>
      <c r="L26" s="2317" t="s">
        <v>9658</v>
      </c>
      <c r="M26" s="207">
        <v>44111</v>
      </c>
      <c r="N26" s="208"/>
      <c r="O26" s="209">
        <v>44130</v>
      </c>
      <c r="P26" s="25">
        <v>44116</v>
      </c>
      <c r="Q26" s="210">
        <v>44116</v>
      </c>
    </row>
    <row r="27" spans="2:17" s="9" customFormat="1" ht="19.5" customHeight="1">
      <c r="B27" s="2307">
        <v>20</v>
      </c>
      <c r="C27" s="2307" t="s">
        <v>531</v>
      </c>
      <c r="D27" s="2307" t="s">
        <v>531</v>
      </c>
      <c r="E27" s="1483" t="s">
        <v>878</v>
      </c>
      <c r="F27" s="269">
        <v>1</v>
      </c>
      <c r="G27" s="2315">
        <v>990</v>
      </c>
      <c r="H27" s="36">
        <f t="shared" si="0"/>
        <v>990</v>
      </c>
      <c r="I27" s="167"/>
      <c r="J27" s="30" t="s">
        <v>879</v>
      </c>
      <c r="K27" s="2308"/>
      <c r="L27" s="2317" t="s">
        <v>9658</v>
      </c>
      <c r="M27" s="207">
        <v>44111</v>
      </c>
      <c r="N27" s="208"/>
      <c r="O27" s="209">
        <v>44130</v>
      </c>
      <c r="P27" s="25">
        <v>44116</v>
      </c>
      <c r="Q27" s="210">
        <v>44116</v>
      </c>
    </row>
    <row r="28" spans="2:17" s="9" customFormat="1" ht="19.899999999999999" customHeight="1">
      <c r="B28" s="2318"/>
      <c r="C28" s="208"/>
      <c r="D28" s="208"/>
      <c r="E28" s="245"/>
      <c r="F28" s="248"/>
      <c r="G28" s="1279"/>
      <c r="H28" s="2319">
        <f t="shared" si="0"/>
        <v>0</v>
      </c>
      <c r="I28" s="205"/>
      <c r="J28" s="76"/>
      <c r="K28" s="76"/>
      <c r="L28" s="44"/>
      <c r="M28" s="207"/>
      <c r="N28" s="208"/>
      <c r="O28" s="209"/>
      <c r="P28" s="25"/>
      <c r="Q28" s="210"/>
    </row>
    <row r="29" spans="2:17" s="9" customFormat="1" ht="19.899999999999999" customHeight="1">
      <c r="B29" s="2318"/>
      <c r="C29" s="208"/>
      <c r="D29" s="208"/>
      <c r="E29" s="245"/>
      <c r="F29" s="248"/>
      <c r="G29" s="1279"/>
      <c r="H29" s="2319">
        <f t="shared" si="0"/>
        <v>0</v>
      </c>
      <c r="I29" s="205"/>
      <c r="J29" s="76"/>
      <c r="K29" s="76"/>
      <c r="L29" s="44"/>
      <c r="M29" s="207"/>
      <c r="N29" s="208"/>
      <c r="O29" s="209"/>
      <c r="P29" s="25"/>
      <c r="Q29" s="210"/>
    </row>
    <row r="30" spans="2:17" s="9" customFormat="1" ht="19.899999999999999" customHeight="1">
      <c r="B30" s="2307">
        <v>20</v>
      </c>
      <c r="C30" s="208" t="s">
        <v>659</v>
      </c>
      <c r="D30" s="208" t="s">
        <v>659</v>
      </c>
      <c r="E30" s="245" t="s">
        <v>9662</v>
      </c>
      <c r="F30" s="248">
        <v>2</v>
      </c>
      <c r="G30" s="1279">
        <v>10800</v>
      </c>
      <c r="H30" s="2319">
        <f>F30*G30</f>
        <v>21600</v>
      </c>
      <c r="I30" s="205"/>
      <c r="J30" s="76" t="s">
        <v>718</v>
      </c>
      <c r="K30" s="76"/>
      <c r="L30" s="44" t="s">
        <v>3076</v>
      </c>
      <c r="M30" s="207">
        <v>44111</v>
      </c>
      <c r="N30" s="208"/>
      <c r="O30" s="209">
        <v>44130</v>
      </c>
      <c r="P30" s="25"/>
      <c r="Q30" s="210">
        <v>44124</v>
      </c>
    </row>
    <row r="31" spans="2:17" s="9" customFormat="1" ht="19.899999999999999" customHeight="1">
      <c r="B31" s="2307">
        <v>20</v>
      </c>
      <c r="C31" s="208" t="s">
        <v>659</v>
      </c>
      <c r="D31" s="208" t="s">
        <v>659</v>
      </c>
      <c r="E31" s="245" t="s">
        <v>9663</v>
      </c>
      <c r="F31" s="248">
        <v>2</v>
      </c>
      <c r="G31" s="1279">
        <v>9100</v>
      </c>
      <c r="H31" s="2319">
        <f>F31*G31</f>
        <v>18200</v>
      </c>
      <c r="I31" s="205"/>
      <c r="J31" s="76" t="s">
        <v>714</v>
      </c>
      <c r="K31" s="76"/>
      <c r="L31" s="44" t="s">
        <v>3076</v>
      </c>
      <c r="M31" s="207">
        <v>44111</v>
      </c>
      <c r="N31" s="208"/>
      <c r="O31" s="209">
        <v>44130</v>
      </c>
      <c r="P31" s="25"/>
      <c r="Q31" s="210">
        <v>44124</v>
      </c>
    </row>
    <row r="32" spans="2:17" s="9" customFormat="1" ht="19.899999999999999" customHeight="1">
      <c r="B32" s="2307">
        <v>21</v>
      </c>
      <c r="C32" s="208" t="s">
        <v>659</v>
      </c>
      <c r="D32" s="208" t="s">
        <v>659</v>
      </c>
      <c r="E32" s="245" t="s">
        <v>9664</v>
      </c>
      <c r="F32" s="248">
        <v>2</v>
      </c>
      <c r="G32" s="1279">
        <v>7700</v>
      </c>
      <c r="H32" s="2319">
        <f>F32*G32</f>
        <v>15400</v>
      </c>
      <c r="I32" s="205"/>
      <c r="J32" s="76" t="s">
        <v>9665</v>
      </c>
      <c r="K32" s="76"/>
      <c r="L32" s="2317" t="s">
        <v>9657</v>
      </c>
      <c r="M32" s="207">
        <v>44111</v>
      </c>
      <c r="N32" s="208"/>
      <c r="O32" s="209">
        <v>44130</v>
      </c>
      <c r="P32" s="25"/>
      <c r="Q32" s="210">
        <v>44124</v>
      </c>
    </row>
    <row r="33" spans="2:17" s="9" customFormat="1" ht="19.899999999999999" customHeight="1">
      <c r="B33" s="2307">
        <v>21</v>
      </c>
      <c r="C33" s="208" t="s">
        <v>659</v>
      </c>
      <c r="D33" s="208" t="s">
        <v>659</v>
      </c>
      <c r="E33" s="245" t="s">
        <v>9666</v>
      </c>
      <c r="F33" s="248">
        <v>2</v>
      </c>
      <c r="G33" s="1279">
        <v>4100</v>
      </c>
      <c r="H33" s="2319">
        <f>F33*G33</f>
        <v>8200</v>
      </c>
      <c r="I33" s="205"/>
      <c r="J33" s="76" t="s">
        <v>9667</v>
      </c>
      <c r="K33" s="76"/>
      <c r="L33" s="2317" t="s">
        <v>9657</v>
      </c>
      <c r="M33" s="207">
        <v>44111</v>
      </c>
      <c r="N33" s="208"/>
      <c r="O33" s="209">
        <v>44130</v>
      </c>
      <c r="P33" s="25"/>
      <c r="Q33" s="210">
        <v>44124</v>
      </c>
    </row>
    <row r="34" spans="2:17" s="9" customFormat="1" ht="19.899999999999999" customHeight="1">
      <c r="B34" s="21"/>
      <c r="C34" s="208"/>
      <c r="D34" s="208"/>
      <c r="E34" s="245"/>
      <c r="F34" s="248"/>
      <c r="G34" s="1279"/>
      <c r="H34" s="213"/>
      <c r="I34" s="205"/>
      <c r="J34" s="76"/>
      <c r="K34" s="76"/>
      <c r="L34" s="44"/>
      <c r="M34" s="207"/>
      <c r="N34" s="208"/>
      <c r="O34" s="44"/>
      <c r="P34" s="25"/>
      <c r="Q34" s="210"/>
    </row>
    <row r="35" spans="2:17" s="9" customFormat="1" ht="19.899999999999999" customHeight="1">
      <c r="B35" s="21"/>
      <c r="C35" s="44"/>
      <c r="D35" s="44"/>
      <c r="E35" s="75"/>
      <c r="F35" s="269"/>
      <c r="G35" s="1279"/>
      <c r="H35" s="36"/>
      <c r="I35" s="167"/>
      <c r="J35" s="76"/>
      <c r="K35" s="76"/>
      <c r="L35" s="22"/>
      <c r="M35" s="207"/>
      <c r="N35" s="208"/>
      <c r="O35" s="44"/>
      <c r="P35" s="207"/>
      <c r="Q35" s="210"/>
    </row>
    <row r="42" spans="2:17">
      <c r="H42" s="272"/>
    </row>
    <row r="43" spans="2:17">
      <c r="H43" s="272"/>
    </row>
    <row r="44" spans="2:17">
      <c r="H44" s="272"/>
    </row>
    <row r="45" spans="2:17">
      <c r="H45" s="272"/>
    </row>
    <row r="46" spans="2:17">
      <c r="H46" s="272"/>
    </row>
    <row r="47" spans="2:17">
      <c r="H47" s="272"/>
    </row>
    <row r="48" spans="2:17">
      <c r="H48" s="272"/>
    </row>
    <row r="49" spans="8:8">
      <c r="H49" s="272"/>
    </row>
    <row r="50" spans="8:8">
      <c r="H50" s="272"/>
    </row>
    <row r="51" spans="8:8">
      <c r="H51" s="272"/>
    </row>
    <row r="52" spans="8:8">
      <c r="H52" s="272"/>
    </row>
    <row r="53" spans="8:8">
      <c r="H53" s="272"/>
    </row>
    <row r="54" spans="8:8">
      <c r="H54" s="272"/>
    </row>
    <row r="55" spans="8:8">
      <c r="H55" s="272"/>
    </row>
    <row r="56" spans="8:8">
      <c r="H56" s="272"/>
    </row>
    <row r="57" spans="8:8">
      <c r="H57" s="272"/>
    </row>
    <row r="58" spans="8:8">
      <c r="H58" s="272"/>
    </row>
    <row r="59" spans="8:8">
      <c r="H59" s="272"/>
    </row>
    <row r="60" spans="8:8">
      <c r="H60" s="272"/>
    </row>
    <row r="61" spans="8:8">
      <c r="H61" s="272"/>
    </row>
    <row r="62" spans="8:8">
      <c r="H62" s="272"/>
    </row>
    <row r="63" spans="8:8">
      <c r="H63" s="272"/>
    </row>
    <row r="64" spans="8:8">
      <c r="H64" s="272"/>
    </row>
    <row r="65" spans="8:8">
      <c r="H65" s="272"/>
    </row>
    <row r="66" spans="8:8">
      <c r="H66" s="272"/>
    </row>
    <row r="67" spans="8:8">
      <c r="H67" s="272"/>
    </row>
    <row r="68" spans="8:8">
      <c r="H68" s="272"/>
    </row>
    <row r="69" spans="8:8">
      <c r="H69" s="272"/>
    </row>
    <row r="70" spans="8:8">
      <c r="H70" s="272"/>
    </row>
    <row r="71" spans="8:8">
      <c r="H71" s="272"/>
    </row>
    <row r="72" spans="8:8">
      <c r="H72" s="272"/>
    </row>
    <row r="73" spans="8:8">
      <c r="H73" s="272"/>
    </row>
    <row r="74" spans="8:8">
      <c r="H74" s="272"/>
    </row>
  </sheetData>
  <autoFilter ref="B8:O35" xr:uid="{27151BE9-FF83-448B-B2D2-EDEB6C916B46}"/>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C11C7-F3DB-43AB-BA3D-BC7A14357660}">
  <dimension ref="B2:Q92"/>
  <sheetViews>
    <sheetView zoomScale="85" zoomScaleNormal="85" workbookViewId="0">
      <pane xSplit="10" ySplit="8" topLeftCell="K75"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9429</v>
      </c>
      <c r="G2" s="4" t="s">
        <v>2</v>
      </c>
      <c r="H2" s="5"/>
      <c r="I2" s="6"/>
      <c r="J2" s="7">
        <f>SUM(H:H)</f>
        <v>863778</v>
      </c>
    </row>
    <row r="3" spans="2:17" ht="20.100000000000001" customHeight="1">
      <c r="B3" s="1" t="s">
        <v>3</v>
      </c>
      <c r="C3" s="1"/>
      <c r="D3" s="1"/>
      <c r="E3" s="98" t="s">
        <v>6641</v>
      </c>
    </row>
    <row r="4" spans="2:17" ht="20.100000000000001" customHeight="1">
      <c r="B4" s="1" t="s">
        <v>5</v>
      </c>
      <c r="C4" s="1"/>
      <c r="D4" s="1"/>
      <c r="E4" s="98">
        <v>181422</v>
      </c>
    </row>
    <row r="5" spans="2:17" ht="20.100000000000001" customHeight="1">
      <c r="B5" s="1" t="s">
        <v>6</v>
      </c>
      <c r="C5" s="1"/>
      <c r="D5" s="1"/>
      <c r="E5" s="102">
        <v>44140</v>
      </c>
    </row>
    <row r="6" spans="2:17" ht="20.100000000000001" customHeight="1">
      <c r="B6" s="1" t="s">
        <v>7</v>
      </c>
      <c r="C6" s="1"/>
      <c r="D6" s="1"/>
      <c r="E6" s="102">
        <v>44162</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70" si="0">F9*G9</f>
        <v>0</v>
      </c>
      <c r="I9" s="167"/>
      <c r="J9" s="30"/>
      <c r="K9" s="30"/>
      <c r="L9" s="22"/>
      <c r="M9" s="25"/>
      <c r="N9" s="21"/>
      <c r="O9" s="22"/>
      <c r="P9" s="25"/>
      <c r="Q9" s="26"/>
    </row>
    <row r="10" spans="2:17" s="9" customFormat="1" ht="19.7" customHeight="1">
      <c r="B10" s="21">
        <v>1</v>
      </c>
      <c r="C10" s="208" t="s">
        <v>550</v>
      </c>
      <c r="D10" s="208" t="s">
        <v>550</v>
      </c>
      <c r="E10" s="245" t="s">
        <v>9668</v>
      </c>
      <c r="F10" s="858">
        <v>1</v>
      </c>
      <c r="G10" s="215">
        <v>550000</v>
      </c>
      <c r="H10" s="215">
        <f t="shared" si="0"/>
        <v>550000</v>
      </c>
      <c r="I10" s="205"/>
      <c r="J10" s="76" t="s">
        <v>9431</v>
      </c>
      <c r="K10" s="22"/>
      <c r="L10" s="22"/>
      <c r="M10" s="25">
        <v>44120</v>
      </c>
      <c r="N10" s="21"/>
      <c r="O10" s="32">
        <v>44140</v>
      </c>
      <c r="P10" s="25">
        <v>44140</v>
      </c>
      <c r="Q10" s="26">
        <v>44140</v>
      </c>
    </row>
    <row r="11" spans="2:17" s="9" customFormat="1" ht="19.7" customHeight="1">
      <c r="B11" s="21">
        <v>2</v>
      </c>
      <c r="C11" s="208" t="s">
        <v>550</v>
      </c>
      <c r="D11" s="208" t="s">
        <v>550</v>
      </c>
      <c r="E11" s="76" t="s">
        <v>6645</v>
      </c>
      <c r="F11" s="858">
        <v>1</v>
      </c>
      <c r="G11" s="215">
        <v>14000</v>
      </c>
      <c r="H11" s="215">
        <f t="shared" si="0"/>
        <v>14000</v>
      </c>
      <c r="I11" s="205"/>
      <c r="J11" s="211"/>
      <c r="K11" s="22"/>
      <c r="L11" s="22"/>
      <c r="M11" s="25">
        <v>44120</v>
      </c>
      <c r="N11" s="21"/>
      <c r="O11" s="32">
        <v>44140</v>
      </c>
      <c r="P11" s="25">
        <v>44140</v>
      </c>
      <c r="Q11" s="26">
        <v>44140</v>
      </c>
    </row>
    <row r="12" spans="2:17" s="9" customFormat="1" ht="19.7" customHeight="1">
      <c r="B12" s="21">
        <v>3</v>
      </c>
      <c r="C12" s="21" t="s">
        <v>1729</v>
      </c>
      <c r="D12" s="21" t="s">
        <v>1729</v>
      </c>
      <c r="E12" s="211" t="s">
        <v>3674</v>
      </c>
      <c r="F12" s="44">
        <v>1</v>
      </c>
      <c r="G12" s="215">
        <v>31500</v>
      </c>
      <c r="H12" s="266">
        <f t="shared" si="0"/>
        <v>31500</v>
      </c>
      <c r="I12" s="167"/>
      <c r="J12" s="31" t="s">
        <v>3675</v>
      </c>
      <c r="K12" s="22"/>
      <c r="L12" s="22"/>
      <c r="M12" s="25">
        <v>44120</v>
      </c>
      <c r="N12" s="21"/>
      <c r="O12" s="32">
        <v>44140</v>
      </c>
      <c r="P12" s="25">
        <v>44140</v>
      </c>
      <c r="Q12" s="26">
        <v>44140</v>
      </c>
    </row>
    <row r="13" spans="2:17" s="9" customFormat="1" ht="19.7" customHeight="1">
      <c r="B13" s="21">
        <v>1</v>
      </c>
      <c r="C13" s="208" t="s">
        <v>550</v>
      </c>
      <c r="D13" s="208" t="s">
        <v>550</v>
      </c>
      <c r="E13" s="76" t="s">
        <v>563</v>
      </c>
      <c r="F13" s="858">
        <v>1</v>
      </c>
      <c r="G13" s="215">
        <v>12000</v>
      </c>
      <c r="H13" s="215">
        <f t="shared" si="0"/>
        <v>12000</v>
      </c>
      <c r="I13" s="205"/>
      <c r="J13" s="211"/>
      <c r="K13" s="22"/>
      <c r="L13" s="22"/>
      <c r="M13" s="25">
        <v>44120</v>
      </c>
      <c r="N13" s="21"/>
      <c r="O13" s="32">
        <v>44140</v>
      </c>
      <c r="P13" s="25">
        <v>44140</v>
      </c>
      <c r="Q13" s="26"/>
    </row>
    <row r="14" spans="2:17" s="9" customFormat="1" ht="19.7" customHeight="1">
      <c r="B14" s="21"/>
      <c r="C14" s="21"/>
      <c r="D14" s="21"/>
      <c r="E14" s="75"/>
      <c r="F14" s="22"/>
      <c r="G14" s="266">
        <v>0</v>
      </c>
      <c r="H14" s="266">
        <f t="shared" si="0"/>
        <v>0</v>
      </c>
      <c r="I14" s="167"/>
      <c r="J14" s="31"/>
      <c r="K14" s="22"/>
      <c r="L14" s="22"/>
      <c r="M14" s="25"/>
      <c r="N14" s="21"/>
      <c r="O14" s="22"/>
      <c r="P14" s="25"/>
      <c r="Q14" s="26"/>
    </row>
    <row r="15" spans="2:17" s="9" customFormat="1" ht="19.7" customHeight="1">
      <c r="B15" s="21">
        <v>7</v>
      </c>
      <c r="C15" s="21" t="s">
        <v>9669</v>
      </c>
      <c r="D15" s="21" t="s">
        <v>531</v>
      </c>
      <c r="E15" s="75" t="s">
        <v>9670</v>
      </c>
      <c r="F15" s="22">
        <v>1</v>
      </c>
      <c r="G15" s="266">
        <v>2394</v>
      </c>
      <c r="H15" s="266">
        <f t="shared" si="0"/>
        <v>2394</v>
      </c>
      <c r="I15" s="167"/>
      <c r="J15" s="31" t="s">
        <v>9671</v>
      </c>
      <c r="K15" s="30" t="s">
        <v>9672</v>
      </c>
      <c r="L15" s="22"/>
      <c r="M15" s="25">
        <v>44119</v>
      </c>
      <c r="N15" s="21"/>
      <c r="O15" s="22"/>
      <c r="P15" s="25">
        <v>44133</v>
      </c>
      <c r="Q15" s="26">
        <v>44133</v>
      </c>
    </row>
    <row r="16" spans="2:17" s="9" customFormat="1" ht="19.7" customHeight="1">
      <c r="B16" s="21"/>
      <c r="C16" s="21"/>
      <c r="D16" s="21"/>
      <c r="E16" s="75"/>
      <c r="F16" s="22"/>
      <c r="G16" s="266">
        <v>0</v>
      </c>
      <c r="H16" s="266">
        <f t="shared" si="0"/>
        <v>0</v>
      </c>
      <c r="I16" s="167"/>
      <c r="J16" s="31"/>
      <c r="K16" s="22"/>
      <c r="L16" s="22"/>
      <c r="M16" s="25"/>
      <c r="N16" s="21"/>
      <c r="O16" s="22"/>
      <c r="P16" s="25"/>
      <c r="Q16" s="26"/>
    </row>
    <row r="17" spans="2:17" s="9" customFormat="1" ht="19.7" customHeight="1">
      <c r="B17" s="21"/>
      <c r="C17" s="21"/>
      <c r="D17" s="21"/>
      <c r="E17" s="75"/>
      <c r="F17" s="22"/>
      <c r="G17" s="266">
        <v>0</v>
      </c>
      <c r="H17" s="266">
        <f t="shared" si="0"/>
        <v>0</v>
      </c>
      <c r="I17" s="167"/>
      <c r="J17" s="30"/>
      <c r="K17" s="30"/>
      <c r="L17" s="22"/>
      <c r="M17" s="25"/>
      <c r="N17" s="21"/>
      <c r="O17" s="22"/>
      <c r="P17" s="25"/>
      <c r="Q17" s="26"/>
    </row>
    <row r="18" spans="2:17" s="9" customFormat="1" ht="19.7" customHeight="1">
      <c r="B18" s="21">
        <v>7</v>
      </c>
      <c r="C18" s="21" t="s">
        <v>292</v>
      </c>
      <c r="D18" s="21" t="s">
        <v>144</v>
      </c>
      <c r="E18" s="75" t="s">
        <v>4927</v>
      </c>
      <c r="F18" s="22">
        <v>1</v>
      </c>
      <c r="G18" s="266">
        <v>230</v>
      </c>
      <c r="H18" s="266">
        <f t="shared" si="0"/>
        <v>230</v>
      </c>
      <c r="I18" s="167"/>
      <c r="J18" s="31" t="s">
        <v>1535</v>
      </c>
      <c r="K18" s="22"/>
      <c r="L18" s="22"/>
      <c r="M18" s="25">
        <v>44130</v>
      </c>
      <c r="N18" s="21"/>
      <c r="O18" s="32">
        <v>44141</v>
      </c>
      <c r="P18" s="32">
        <v>44141</v>
      </c>
      <c r="Q18" s="26">
        <v>44140</v>
      </c>
    </row>
    <row r="19" spans="2:17" s="9" customFormat="1" ht="19.7" customHeight="1">
      <c r="B19" s="21">
        <v>5</v>
      </c>
      <c r="C19" s="21" t="s">
        <v>1489</v>
      </c>
      <c r="D19" s="21" t="s">
        <v>144</v>
      </c>
      <c r="E19" s="75" t="s">
        <v>7415</v>
      </c>
      <c r="F19" s="22">
        <v>1</v>
      </c>
      <c r="G19" s="266">
        <v>1050</v>
      </c>
      <c r="H19" s="266">
        <f t="shared" si="0"/>
        <v>1050</v>
      </c>
      <c r="I19" s="167"/>
      <c r="J19" s="31" t="s">
        <v>192</v>
      </c>
      <c r="K19" s="22"/>
      <c r="L19" s="22"/>
      <c r="M19" s="25">
        <v>44130</v>
      </c>
      <c r="N19" s="21"/>
      <c r="O19" s="32">
        <v>44141</v>
      </c>
      <c r="P19" s="32">
        <v>44141</v>
      </c>
      <c r="Q19" s="26">
        <v>44140</v>
      </c>
    </row>
    <row r="20" spans="2:17" s="9" customFormat="1" ht="19.7" customHeight="1">
      <c r="B20" s="21">
        <v>5</v>
      </c>
      <c r="C20" s="21" t="s">
        <v>1489</v>
      </c>
      <c r="D20" s="21" t="s">
        <v>144</v>
      </c>
      <c r="E20" s="75" t="s">
        <v>9551</v>
      </c>
      <c r="F20" s="22">
        <v>1</v>
      </c>
      <c r="G20" s="266">
        <v>940</v>
      </c>
      <c r="H20" s="266">
        <f t="shared" si="0"/>
        <v>940</v>
      </c>
      <c r="I20" s="167"/>
      <c r="J20" s="31" t="s">
        <v>195</v>
      </c>
      <c r="K20" s="22"/>
      <c r="L20" s="22"/>
      <c r="M20" s="25">
        <v>44130</v>
      </c>
      <c r="N20" s="21"/>
      <c r="O20" s="32">
        <v>44141</v>
      </c>
      <c r="P20" s="32">
        <v>44141</v>
      </c>
      <c r="Q20" s="26">
        <v>44140</v>
      </c>
    </row>
    <row r="21" spans="2:17" s="9" customFormat="1" ht="19.7" customHeight="1">
      <c r="B21" s="21"/>
      <c r="C21" s="21"/>
      <c r="D21" s="21"/>
      <c r="E21" s="75"/>
      <c r="F21" s="22"/>
      <c r="G21" s="266">
        <v>0</v>
      </c>
      <c r="H21" s="266">
        <f>F21*G21</f>
        <v>0</v>
      </c>
      <c r="I21" s="167"/>
      <c r="J21" s="31"/>
      <c r="K21" s="22"/>
      <c r="L21" s="22"/>
      <c r="M21" s="25"/>
      <c r="N21" s="21"/>
      <c r="O21" s="22"/>
      <c r="P21" s="25"/>
      <c r="Q21" s="26"/>
    </row>
    <row r="22" spans="2:17" s="9" customFormat="1" ht="19.7" customHeight="1">
      <c r="B22" s="21">
        <v>7</v>
      </c>
      <c r="C22" s="21" t="s">
        <v>9673</v>
      </c>
      <c r="D22" s="21" t="s">
        <v>9673</v>
      </c>
      <c r="E22" s="75" t="s">
        <v>9674</v>
      </c>
      <c r="F22" s="22">
        <v>1</v>
      </c>
      <c r="G22" s="266">
        <v>0</v>
      </c>
      <c r="H22" s="266">
        <f>F22*G22</f>
        <v>0</v>
      </c>
      <c r="I22" s="167"/>
      <c r="J22" s="75" t="s">
        <v>9675</v>
      </c>
      <c r="K22" s="22" t="s">
        <v>6799</v>
      </c>
      <c r="L22" s="22"/>
      <c r="M22" s="25">
        <v>44126</v>
      </c>
      <c r="N22" s="21"/>
      <c r="O22" s="22"/>
      <c r="P22" s="25">
        <v>44148</v>
      </c>
      <c r="Q22" s="26"/>
    </row>
    <row r="23" spans="2:17" s="9" customFormat="1" ht="19.7" customHeight="1">
      <c r="B23" s="21">
        <v>7</v>
      </c>
      <c r="C23" s="21" t="s">
        <v>9673</v>
      </c>
      <c r="D23" s="21" t="s">
        <v>9673</v>
      </c>
      <c r="E23" s="75" t="s">
        <v>9676</v>
      </c>
      <c r="F23" s="22">
        <v>1</v>
      </c>
      <c r="G23" s="266">
        <v>0</v>
      </c>
      <c r="H23" s="266">
        <f>F23*G23</f>
        <v>0</v>
      </c>
      <c r="I23" s="167"/>
      <c r="J23" s="75" t="s">
        <v>9677</v>
      </c>
      <c r="K23" s="22" t="s">
        <v>9678</v>
      </c>
      <c r="L23" s="22"/>
      <c r="M23" s="25">
        <v>44126</v>
      </c>
      <c r="N23" s="21"/>
      <c r="O23" s="22"/>
      <c r="P23" s="25">
        <v>44148</v>
      </c>
      <c r="Q23" s="26"/>
    </row>
    <row r="24" spans="2:17" s="9" customFormat="1" ht="19.7" customHeight="1">
      <c r="B24" s="21"/>
      <c r="C24" s="21"/>
      <c r="D24" s="21"/>
      <c r="E24" s="75"/>
      <c r="F24" s="22"/>
      <c r="G24" s="266">
        <v>0</v>
      </c>
      <c r="H24" s="266">
        <f>F24*G24</f>
        <v>0</v>
      </c>
      <c r="I24" s="167"/>
      <c r="J24" s="31"/>
      <c r="K24" s="22"/>
      <c r="L24" s="22"/>
      <c r="M24" s="25"/>
      <c r="N24" s="21"/>
      <c r="O24" s="22"/>
      <c r="P24" s="25"/>
      <c r="Q24" s="26"/>
    </row>
    <row r="25" spans="2:17" s="9" customFormat="1" ht="19.7" customHeight="1">
      <c r="B25" s="21">
        <v>5</v>
      </c>
      <c r="C25" s="21" t="s">
        <v>531</v>
      </c>
      <c r="D25" s="21" t="s">
        <v>531</v>
      </c>
      <c r="E25" s="75" t="s">
        <v>1402</v>
      </c>
      <c r="F25" s="22">
        <v>1</v>
      </c>
      <c r="G25" s="266">
        <v>6005</v>
      </c>
      <c r="H25" s="266">
        <f t="shared" si="0"/>
        <v>6005</v>
      </c>
      <c r="I25" s="167"/>
      <c r="J25" s="31" t="s">
        <v>949</v>
      </c>
      <c r="K25" s="30" t="s">
        <v>9679</v>
      </c>
      <c r="L25" s="22"/>
      <c r="M25" s="25">
        <v>44127</v>
      </c>
      <c r="N25" s="21"/>
      <c r="O25" s="22"/>
      <c r="P25" s="25">
        <v>44140</v>
      </c>
      <c r="Q25" s="26">
        <v>44140</v>
      </c>
    </row>
    <row r="26" spans="2:17" s="9" customFormat="1" ht="19.7" customHeight="1">
      <c r="B26" s="21">
        <v>5</v>
      </c>
      <c r="C26" s="21" t="s">
        <v>531</v>
      </c>
      <c r="D26" s="21" t="s">
        <v>531</v>
      </c>
      <c r="E26" s="75" t="s">
        <v>9039</v>
      </c>
      <c r="F26" s="22">
        <v>1</v>
      </c>
      <c r="G26" s="266">
        <v>2205</v>
      </c>
      <c r="H26" s="266">
        <f t="shared" si="0"/>
        <v>2205</v>
      </c>
      <c r="I26" s="167"/>
      <c r="J26" s="31" t="s">
        <v>949</v>
      </c>
      <c r="K26" s="30" t="s">
        <v>9679</v>
      </c>
      <c r="L26" s="22"/>
      <c r="M26" s="25">
        <v>44127</v>
      </c>
      <c r="N26" s="21"/>
      <c r="O26" s="22"/>
      <c r="P26" s="25">
        <v>44140</v>
      </c>
      <c r="Q26" s="26">
        <v>44140</v>
      </c>
    </row>
    <row r="27" spans="2:17" s="9" customFormat="1" ht="19.7" customHeight="1">
      <c r="B27" s="21">
        <v>5</v>
      </c>
      <c r="C27" s="21" t="s">
        <v>531</v>
      </c>
      <c r="D27" s="21" t="s">
        <v>531</v>
      </c>
      <c r="E27" s="75" t="s">
        <v>1266</v>
      </c>
      <c r="F27" s="22">
        <v>1</v>
      </c>
      <c r="G27" s="266">
        <v>4570</v>
      </c>
      <c r="H27" s="266">
        <f t="shared" si="0"/>
        <v>4570</v>
      </c>
      <c r="I27" s="167"/>
      <c r="J27" s="31" t="s">
        <v>6685</v>
      </c>
      <c r="K27" s="30" t="s">
        <v>9679</v>
      </c>
      <c r="L27" s="22"/>
      <c r="M27" s="25">
        <v>44127</v>
      </c>
      <c r="N27" s="21"/>
      <c r="O27" s="22"/>
      <c r="P27" s="25">
        <v>44140</v>
      </c>
      <c r="Q27" s="26">
        <v>44140</v>
      </c>
    </row>
    <row r="28" spans="2:17" s="9" customFormat="1" ht="19.7" customHeight="1">
      <c r="B28" s="21">
        <v>5</v>
      </c>
      <c r="C28" s="21" t="s">
        <v>531</v>
      </c>
      <c r="D28" s="21" t="s">
        <v>531</v>
      </c>
      <c r="E28" s="75" t="s">
        <v>868</v>
      </c>
      <c r="F28" s="22">
        <v>1</v>
      </c>
      <c r="G28" s="266">
        <v>3853</v>
      </c>
      <c r="H28" s="266">
        <f t="shared" si="0"/>
        <v>3853</v>
      </c>
      <c r="I28" s="167"/>
      <c r="J28" s="31" t="s">
        <v>2416</v>
      </c>
      <c r="K28" s="30" t="s">
        <v>9679</v>
      </c>
      <c r="L28" s="22"/>
      <c r="M28" s="25">
        <v>44127</v>
      </c>
      <c r="N28" s="21"/>
      <c r="O28" s="22"/>
      <c r="P28" s="25">
        <v>44140</v>
      </c>
      <c r="Q28" s="26">
        <v>44140</v>
      </c>
    </row>
    <row r="29" spans="2:17" s="9" customFormat="1" ht="19.7" customHeight="1">
      <c r="B29" s="21">
        <v>5</v>
      </c>
      <c r="C29" s="21" t="s">
        <v>249</v>
      </c>
      <c r="D29" s="21" t="s">
        <v>531</v>
      </c>
      <c r="E29" s="75" t="s">
        <v>6868</v>
      </c>
      <c r="F29" s="1065">
        <v>0</v>
      </c>
      <c r="G29" s="266">
        <v>2889</v>
      </c>
      <c r="H29" s="266">
        <f>F29*G29</f>
        <v>0</v>
      </c>
      <c r="I29" s="167"/>
      <c r="J29" s="31" t="s">
        <v>9043</v>
      </c>
      <c r="K29" s="1065" t="s">
        <v>3470</v>
      </c>
      <c r="L29" s="22"/>
      <c r="M29" s="25"/>
      <c r="N29" s="21"/>
      <c r="O29" s="22"/>
      <c r="P29" s="25"/>
      <c r="Q29" s="26"/>
    </row>
    <row r="30" spans="2:17" s="9" customFormat="1" ht="19.7" customHeight="1">
      <c r="B30" s="21">
        <v>5</v>
      </c>
      <c r="C30" s="21" t="s">
        <v>181</v>
      </c>
      <c r="D30" s="21" t="s">
        <v>531</v>
      </c>
      <c r="E30" s="75" t="s">
        <v>1610</v>
      </c>
      <c r="F30" s="22">
        <v>11</v>
      </c>
      <c r="G30" s="266">
        <v>51</v>
      </c>
      <c r="H30" s="266">
        <f t="shared" si="0"/>
        <v>561</v>
      </c>
      <c r="I30" s="167"/>
      <c r="J30" s="31" t="s">
        <v>9680</v>
      </c>
      <c r="K30" s="30" t="s">
        <v>9679</v>
      </c>
      <c r="L30" s="22"/>
      <c r="M30" s="25">
        <v>44127</v>
      </c>
      <c r="N30" s="21"/>
      <c r="O30" s="22"/>
      <c r="P30" s="25">
        <v>44140</v>
      </c>
      <c r="Q30" s="26">
        <v>44140</v>
      </c>
    </row>
    <row r="31" spans="2:17" s="9" customFormat="1" ht="19.7" customHeight="1">
      <c r="B31" s="21">
        <v>5</v>
      </c>
      <c r="C31" s="21" t="s">
        <v>531</v>
      </c>
      <c r="D31" s="21" t="s">
        <v>531</v>
      </c>
      <c r="E31" s="75" t="s">
        <v>6684</v>
      </c>
      <c r="F31" s="22">
        <v>1</v>
      </c>
      <c r="G31" s="266">
        <v>1232</v>
      </c>
      <c r="H31" s="266">
        <f t="shared" si="0"/>
        <v>1232</v>
      </c>
      <c r="I31" s="167"/>
      <c r="J31" s="31" t="s">
        <v>1437</v>
      </c>
      <c r="K31" s="30" t="s">
        <v>9679</v>
      </c>
      <c r="L31" s="22"/>
      <c r="M31" s="25">
        <v>44127</v>
      </c>
      <c r="N31" s="21"/>
      <c r="O31" s="22"/>
      <c r="P31" s="25">
        <v>44140</v>
      </c>
      <c r="Q31" s="26">
        <v>44140</v>
      </c>
    </row>
    <row r="32" spans="2:17" s="9" customFormat="1" ht="19.7" customHeight="1">
      <c r="B32" s="21">
        <v>5</v>
      </c>
      <c r="C32" s="21" t="s">
        <v>531</v>
      </c>
      <c r="D32" s="21" t="s">
        <v>531</v>
      </c>
      <c r="E32" s="75" t="s">
        <v>9681</v>
      </c>
      <c r="F32" s="22">
        <v>2</v>
      </c>
      <c r="G32" s="266">
        <v>29</v>
      </c>
      <c r="H32" s="266">
        <f t="shared" si="0"/>
        <v>58</v>
      </c>
      <c r="I32" s="167"/>
      <c r="J32" s="31" t="s">
        <v>9682</v>
      </c>
      <c r="K32" s="30" t="s">
        <v>9679</v>
      </c>
      <c r="L32" s="22"/>
      <c r="M32" s="25">
        <v>44127</v>
      </c>
      <c r="N32" s="21"/>
      <c r="O32" s="22"/>
      <c r="P32" s="25">
        <v>44140</v>
      </c>
      <c r="Q32" s="26">
        <v>44140</v>
      </c>
    </row>
    <row r="33" spans="2:17" s="9" customFormat="1" ht="19.7" customHeight="1">
      <c r="B33" s="21"/>
      <c r="C33" s="21"/>
      <c r="D33" s="21"/>
      <c r="E33" s="75"/>
      <c r="F33" s="22"/>
      <c r="G33" s="266">
        <v>0</v>
      </c>
      <c r="H33" s="266">
        <f t="shared" si="0"/>
        <v>0</v>
      </c>
      <c r="I33" s="167"/>
      <c r="J33" s="31"/>
      <c r="K33" s="22"/>
      <c r="L33" s="22"/>
      <c r="M33" s="25"/>
      <c r="N33" s="21"/>
      <c r="O33" s="22"/>
      <c r="P33" s="25"/>
      <c r="Q33" s="26"/>
    </row>
    <row r="34" spans="2:17" s="9" customFormat="1" ht="19.7" customHeight="1">
      <c r="B34" s="21">
        <v>5</v>
      </c>
      <c r="C34" s="21" t="s">
        <v>2233</v>
      </c>
      <c r="D34" s="21" t="s">
        <v>531</v>
      </c>
      <c r="E34" s="75" t="s">
        <v>9683</v>
      </c>
      <c r="F34" s="22">
        <v>1</v>
      </c>
      <c r="G34" s="266">
        <v>3640</v>
      </c>
      <c r="H34" s="266">
        <f t="shared" si="0"/>
        <v>3640</v>
      </c>
      <c r="I34" s="167"/>
      <c r="J34" s="31" t="s">
        <v>882</v>
      </c>
      <c r="K34" s="30" t="s">
        <v>9679</v>
      </c>
      <c r="L34" s="22"/>
      <c r="M34" s="25">
        <v>44127</v>
      </c>
      <c r="N34" s="21"/>
      <c r="O34" s="22"/>
      <c r="P34" s="25">
        <v>44140</v>
      </c>
      <c r="Q34" s="26">
        <v>44140</v>
      </c>
    </row>
    <row r="35" spans="2:17" s="9" customFormat="1" ht="19.7" customHeight="1">
      <c r="B35" s="21"/>
      <c r="C35" s="21"/>
      <c r="D35" s="21"/>
      <c r="E35" s="75"/>
      <c r="F35" s="22"/>
      <c r="G35" s="266">
        <v>0</v>
      </c>
      <c r="H35" s="266">
        <f t="shared" si="0"/>
        <v>0</v>
      </c>
      <c r="I35" s="167"/>
      <c r="J35" s="31"/>
      <c r="K35" s="22"/>
      <c r="L35" s="22"/>
      <c r="M35" s="25"/>
      <c r="N35" s="21"/>
      <c r="O35" s="22"/>
      <c r="P35" s="25"/>
      <c r="Q35" s="26"/>
    </row>
    <row r="36" spans="2:17" s="9" customFormat="1" ht="19.7" customHeight="1">
      <c r="B36" s="21">
        <v>8</v>
      </c>
      <c r="C36" s="21" t="s">
        <v>686</v>
      </c>
      <c r="D36" s="21" t="s">
        <v>531</v>
      </c>
      <c r="E36" s="75" t="s">
        <v>843</v>
      </c>
      <c r="F36" s="1065">
        <v>0</v>
      </c>
      <c r="G36" s="266">
        <v>1800</v>
      </c>
      <c r="H36" s="266">
        <f t="shared" si="0"/>
        <v>0</v>
      </c>
      <c r="I36" s="167"/>
      <c r="J36" s="31" t="s">
        <v>8991</v>
      </c>
      <c r="K36" s="1065" t="s">
        <v>3470</v>
      </c>
      <c r="L36" s="22"/>
      <c r="M36" s="25"/>
      <c r="N36" s="21"/>
      <c r="O36" s="22"/>
      <c r="P36" s="25"/>
      <c r="Q36" s="26"/>
    </row>
    <row r="37" spans="2:17" s="9" customFormat="1" ht="19.7" customHeight="1">
      <c r="B37" s="21">
        <v>8</v>
      </c>
      <c r="C37" s="21" t="s">
        <v>531</v>
      </c>
      <c r="D37" s="21" t="s">
        <v>531</v>
      </c>
      <c r="E37" s="75" t="s">
        <v>9684</v>
      </c>
      <c r="F37" s="22">
        <v>1</v>
      </c>
      <c r="G37" s="266">
        <v>290</v>
      </c>
      <c r="H37" s="266">
        <f t="shared" si="0"/>
        <v>290</v>
      </c>
      <c r="I37" s="167"/>
      <c r="J37" s="31" t="s">
        <v>1449</v>
      </c>
      <c r="K37" s="30" t="s">
        <v>9679</v>
      </c>
      <c r="L37" s="22"/>
      <c r="M37" s="25">
        <v>44127</v>
      </c>
      <c r="N37" s="21"/>
      <c r="O37" s="22"/>
      <c r="P37" s="25">
        <v>44140</v>
      </c>
      <c r="Q37" s="26">
        <v>44140</v>
      </c>
    </row>
    <row r="38" spans="2:17" s="9" customFormat="1" ht="19.7" customHeight="1">
      <c r="B38" s="21">
        <v>8</v>
      </c>
      <c r="C38" s="21" t="s">
        <v>531</v>
      </c>
      <c r="D38" s="21" t="s">
        <v>531</v>
      </c>
      <c r="E38" s="75" t="s">
        <v>9685</v>
      </c>
      <c r="F38" s="22">
        <v>1</v>
      </c>
      <c r="G38" s="266">
        <v>290</v>
      </c>
      <c r="H38" s="266">
        <f>F38*G38</f>
        <v>290</v>
      </c>
      <c r="I38" s="167"/>
      <c r="J38" s="31" t="s">
        <v>1449</v>
      </c>
      <c r="K38" s="30" t="s">
        <v>9679</v>
      </c>
      <c r="L38" s="22"/>
      <c r="M38" s="25">
        <v>44127</v>
      </c>
      <c r="N38" s="21"/>
      <c r="O38" s="22"/>
      <c r="P38" s="25">
        <v>44140</v>
      </c>
      <c r="Q38" s="26">
        <v>44140</v>
      </c>
    </row>
    <row r="39" spans="2:17" s="9" customFormat="1" ht="19.7" customHeight="1">
      <c r="B39" s="21">
        <v>8</v>
      </c>
      <c r="C39" s="21" t="s">
        <v>531</v>
      </c>
      <c r="D39" s="21" t="s">
        <v>531</v>
      </c>
      <c r="E39" s="75" t="s">
        <v>2151</v>
      </c>
      <c r="F39" s="22">
        <v>2</v>
      </c>
      <c r="G39" s="266">
        <v>32</v>
      </c>
      <c r="H39" s="266">
        <f>F39*G39</f>
        <v>64</v>
      </c>
      <c r="I39" s="167"/>
      <c r="J39" s="31" t="s">
        <v>4413</v>
      </c>
      <c r="K39" s="30" t="s">
        <v>9679</v>
      </c>
      <c r="L39" s="22"/>
      <c r="M39" s="25">
        <v>44127</v>
      </c>
      <c r="N39" s="21"/>
      <c r="O39" s="22"/>
      <c r="P39" s="25">
        <v>44140</v>
      </c>
      <c r="Q39" s="26">
        <v>44140</v>
      </c>
    </row>
    <row r="40" spans="2:17" s="9" customFormat="1" ht="19.7" customHeight="1">
      <c r="B40" s="21">
        <v>8</v>
      </c>
      <c r="C40" s="21" t="s">
        <v>1458</v>
      </c>
      <c r="D40" s="21" t="s">
        <v>531</v>
      </c>
      <c r="E40" s="75" t="s">
        <v>9686</v>
      </c>
      <c r="F40" s="22">
        <v>2</v>
      </c>
      <c r="G40" s="266">
        <v>223</v>
      </c>
      <c r="H40" s="266">
        <f t="shared" si="0"/>
        <v>446</v>
      </c>
      <c r="I40" s="167"/>
      <c r="J40" s="31" t="s">
        <v>672</v>
      </c>
      <c r="K40" s="30" t="s">
        <v>9679</v>
      </c>
      <c r="L40" s="22"/>
      <c r="M40" s="25">
        <v>44127</v>
      </c>
      <c r="N40" s="21"/>
      <c r="O40" s="22"/>
      <c r="P40" s="25">
        <v>44140</v>
      </c>
      <c r="Q40" s="26">
        <v>44140</v>
      </c>
    </row>
    <row r="41" spans="2:17" s="9" customFormat="1" ht="19.7" customHeight="1">
      <c r="B41" s="21">
        <v>8</v>
      </c>
      <c r="C41" s="21" t="s">
        <v>1458</v>
      </c>
      <c r="D41" s="21" t="s">
        <v>531</v>
      </c>
      <c r="E41" s="75" t="s">
        <v>9687</v>
      </c>
      <c r="F41" s="22">
        <v>2</v>
      </c>
      <c r="G41" s="266">
        <v>101</v>
      </c>
      <c r="H41" s="266">
        <f>F41*G41</f>
        <v>202</v>
      </c>
      <c r="I41" s="167"/>
      <c r="J41" s="31" t="s">
        <v>672</v>
      </c>
      <c r="K41" s="30" t="s">
        <v>9679</v>
      </c>
      <c r="L41" s="22"/>
      <c r="M41" s="25">
        <v>44127</v>
      </c>
      <c r="N41" s="21"/>
      <c r="O41" s="22"/>
      <c r="P41" s="25">
        <v>44140</v>
      </c>
      <c r="Q41" s="26">
        <v>44140</v>
      </c>
    </row>
    <row r="42" spans="2:17" s="9" customFormat="1" ht="19.7" customHeight="1">
      <c r="B42" s="21">
        <v>8</v>
      </c>
      <c r="C42" s="21" t="s">
        <v>2269</v>
      </c>
      <c r="D42" s="21" t="s">
        <v>531</v>
      </c>
      <c r="E42" s="75" t="s">
        <v>3704</v>
      </c>
      <c r="F42" s="22">
        <v>2</v>
      </c>
      <c r="G42" s="266">
        <v>98</v>
      </c>
      <c r="H42" s="266">
        <f>F42*G42</f>
        <v>196</v>
      </c>
      <c r="I42" s="167"/>
      <c r="J42" s="31" t="s">
        <v>9477</v>
      </c>
      <c r="K42" s="30" t="s">
        <v>9679</v>
      </c>
      <c r="L42" s="22"/>
      <c r="M42" s="25">
        <v>44127</v>
      </c>
      <c r="N42" s="21"/>
      <c r="O42" s="22"/>
      <c r="P42" s="25">
        <v>44140</v>
      </c>
      <c r="Q42" s="26">
        <v>44140</v>
      </c>
    </row>
    <row r="43" spans="2:17" s="9" customFormat="1" ht="19.7" customHeight="1">
      <c r="B43" s="21">
        <v>8</v>
      </c>
      <c r="C43" s="21" t="s">
        <v>531</v>
      </c>
      <c r="D43" s="21" t="s">
        <v>531</v>
      </c>
      <c r="E43" s="75" t="s">
        <v>3705</v>
      </c>
      <c r="F43" s="22">
        <v>2</v>
      </c>
      <c r="G43" s="266">
        <v>40</v>
      </c>
      <c r="H43" s="266">
        <f>F43*G43</f>
        <v>80</v>
      </c>
      <c r="I43" s="167"/>
      <c r="J43" s="31" t="s">
        <v>4407</v>
      </c>
      <c r="K43" s="30" t="s">
        <v>9679</v>
      </c>
      <c r="L43" s="22"/>
      <c r="M43" s="25">
        <v>44127</v>
      </c>
      <c r="N43" s="21"/>
      <c r="O43" s="22"/>
      <c r="P43" s="25">
        <v>44140</v>
      </c>
      <c r="Q43" s="26">
        <v>44140</v>
      </c>
    </row>
    <row r="44" spans="2:17" s="9" customFormat="1" ht="19.7" customHeight="1">
      <c r="B44" s="21">
        <v>8</v>
      </c>
      <c r="C44" s="21" t="s">
        <v>531</v>
      </c>
      <c r="D44" s="21" t="s">
        <v>531</v>
      </c>
      <c r="E44" s="75" t="s">
        <v>6593</v>
      </c>
      <c r="F44" s="22">
        <v>1</v>
      </c>
      <c r="G44" s="266">
        <v>30</v>
      </c>
      <c r="H44" s="266">
        <f>F44*G44</f>
        <v>30</v>
      </c>
      <c r="I44" s="167"/>
      <c r="J44" s="31" t="s">
        <v>2678</v>
      </c>
      <c r="K44" s="30" t="s">
        <v>9679</v>
      </c>
      <c r="L44" s="22"/>
      <c r="M44" s="25">
        <v>44127</v>
      </c>
      <c r="N44" s="21"/>
      <c r="O44" s="22"/>
      <c r="P44" s="25">
        <v>44140</v>
      </c>
      <c r="Q44" s="26">
        <v>44140</v>
      </c>
    </row>
    <row r="45" spans="2:17" s="9" customFormat="1" ht="19.7" customHeight="1">
      <c r="B45" s="21">
        <v>8</v>
      </c>
      <c r="C45" s="21" t="s">
        <v>531</v>
      </c>
      <c r="D45" s="21" t="s">
        <v>531</v>
      </c>
      <c r="E45" s="75" t="s">
        <v>839</v>
      </c>
      <c r="F45" s="22">
        <v>1</v>
      </c>
      <c r="G45" s="266">
        <v>71</v>
      </c>
      <c r="H45" s="266">
        <f t="shared" si="0"/>
        <v>71</v>
      </c>
      <c r="I45" s="167"/>
      <c r="J45" s="31" t="s">
        <v>2679</v>
      </c>
      <c r="K45" s="30" t="s">
        <v>9679</v>
      </c>
      <c r="L45" s="22"/>
      <c r="M45" s="25">
        <v>44127</v>
      </c>
      <c r="N45" s="21"/>
      <c r="O45" s="22"/>
      <c r="P45" s="25">
        <v>44140</v>
      </c>
      <c r="Q45" s="26">
        <v>44140</v>
      </c>
    </row>
    <row r="46" spans="2:17" s="9" customFormat="1" ht="19.7" customHeight="1">
      <c r="B46" s="21"/>
      <c r="C46" s="21"/>
      <c r="D46" s="21"/>
      <c r="E46" s="75"/>
      <c r="F46" s="22"/>
      <c r="G46" s="266">
        <v>0</v>
      </c>
      <c r="H46" s="266">
        <f t="shared" si="0"/>
        <v>0</v>
      </c>
      <c r="I46" s="167"/>
      <c r="J46" s="31"/>
      <c r="K46" s="22"/>
      <c r="L46" s="22"/>
      <c r="M46" s="25"/>
      <c r="N46" s="21"/>
      <c r="O46" s="22"/>
      <c r="P46" s="25"/>
      <c r="Q46" s="26"/>
    </row>
    <row r="47" spans="2:17" s="9" customFormat="1" ht="19.7" customHeight="1">
      <c r="B47" s="21">
        <v>7</v>
      </c>
      <c r="C47" s="21" t="s">
        <v>531</v>
      </c>
      <c r="D47" s="21" t="s">
        <v>531</v>
      </c>
      <c r="E47" s="75" t="s">
        <v>9688</v>
      </c>
      <c r="F47" s="22">
        <v>1</v>
      </c>
      <c r="G47" s="266">
        <v>39780</v>
      </c>
      <c r="H47" s="266">
        <f>F47*G47</f>
        <v>39780</v>
      </c>
      <c r="I47" s="167"/>
      <c r="J47" s="31" t="s">
        <v>9689</v>
      </c>
      <c r="K47" s="30" t="s">
        <v>9679</v>
      </c>
      <c r="L47" s="22"/>
      <c r="M47" s="25">
        <v>44127</v>
      </c>
      <c r="N47" s="21"/>
      <c r="O47" s="22"/>
      <c r="P47" s="25">
        <v>44140</v>
      </c>
      <c r="Q47" s="26">
        <v>44140</v>
      </c>
    </row>
    <row r="48" spans="2:17" s="9" customFormat="1" ht="19.7" customHeight="1">
      <c r="B48" s="21">
        <v>7</v>
      </c>
      <c r="C48" s="21" t="s">
        <v>531</v>
      </c>
      <c r="D48" s="21" t="s">
        <v>531</v>
      </c>
      <c r="E48" s="75" t="s">
        <v>9690</v>
      </c>
      <c r="F48" s="22">
        <v>1</v>
      </c>
      <c r="G48" s="266">
        <v>546</v>
      </c>
      <c r="H48" s="266">
        <f>F48*G48</f>
        <v>546</v>
      </c>
      <c r="I48" s="167"/>
      <c r="J48" s="31" t="s">
        <v>9691</v>
      </c>
      <c r="K48" s="30" t="s">
        <v>9679</v>
      </c>
      <c r="L48" s="22"/>
      <c r="M48" s="25">
        <v>44127</v>
      </c>
      <c r="N48" s="21"/>
      <c r="O48" s="22"/>
      <c r="P48" s="25">
        <v>44140</v>
      </c>
      <c r="Q48" s="26">
        <v>44140</v>
      </c>
    </row>
    <row r="49" spans="2:17" s="9" customFormat="1" ht="19.7" customHeight="1">
      <c r="B49" s="21">
        <v>7</v>
      </c>
      <c r="C49" s="21" t="s">
        <v>531</v>
      </c>
      <c r="D49" s="21" t="s">
        <v>531</v>
      </c>
      <c r="E49" s="75" t="s">
        <v>9692</v>
      </c>
      <c r="F49" s="22">
        <v>1</v>
      </c>
      <c r="G49" s="266">
        <v>4182</v>
      </c>
      <c r="H49" s="266">
        <f t="shared" si="0"/>
        <v>4182</v>
      </c>
      <c r="I49" s="167"/>
      <c r="J49" s="31" t="s">
        <v>9693</v>
      </c>
      <c r="K49" s="30" t="s">
        <v>9679</v>
      </c>
      <c r="L49" s="22"/>
      <c r="M49" s="25">
        <v>44127</v>
      </c>
      <c r="N49" s="21"/>
      <c r="O49" s="22"/>
      <c r="P49" s="25">
        <v>44140</v>
      </c>
      <c r="Q49" s="26">
        <v>44140</v>
      </c>
    </row>
    <row r="50" spans="2:17" s="9" customFormat="1" ht="19.7" customHeight="1">
      <c r="B50" s="21">
        <v>7</v>
      </c>
      <c r="C50" s="21" t="s">
        <v>2269</v>
      </c>
      <c r="D50" s="21" t="s">
        <v>531</v>
      </c>
      <c r="E50" s="75" t="s">
        <v>7023</v>
      </c>
      <c r="F50" s="22">
        <v>2</v>
      </c>
      <c r="G50" s="266">
        <v>128</v>
      </c>
      <c r="H50" s="266">
        <f t="shared" si="0"/>
        <v>256</v>
      </c>
      <c r="I50" s="167"/>
      <c r="J50" s="31" t="s">
        <v>9477</v>
      </c>
      <c r="K50" s="30" t="s">
        <v>9679</v>
      </c>
      <c r="L50" s="22"/>
      <c r="M50" s="25">
        <v>44127</v>
      </c>
      <c r="N50" s="21"/>
      <c r="O50" s="22"/>
      <c r="P50" s="25">
        <v>44140</v>
      </c>
      <c r="Q50" s="26">
        <v>44140</v>
      </c>
    </row>
    <row r="51" spans="2:17" s="9" customFormat="1" ht="19.7" customHeight="1">
      <c r="B51" s="21">
        <v>7</v>
      </c>
      <c r="C51" s="21" t="s">
        <v>531</v>
      </c>
      <c r="D51" s="21" t="s">
        <v>531</v>
      </c>
      <c r="E51" s="75" t="s">
        <v>9694</v>
      </c>
      <c r="F51" s="22">
        <v>1</v>
      </c>
      <c r="G51" s="266">
        <v>1030</v>
      </c>
      <c r="H51" s="266">
        <f t="shared" si="0"/>
        <v>1030</v>
      </c>
      <c r="I51" s="167"/>
      <c r="J51" s="31" t="s">
        <v>9695</v>
      </c>
      <c r="K51" s="30" t="s">
        <v>9679</v>
      </c>
      <c r="L51" s="22"/>
      <c r="M51" s="25">
        <v>44127</v>
      </c>
      <c r="N51" s="21"/>
      <c r="O51" s="22"/>
      <c r="P51" s="25">
        <v>44140</v>
      </c>
      <c r="Q51" s="26">
        <v>44140</v>
      </c>
    </row>
    <row r="52" spans="2:17" s="9" customFormat="1" ht="19.7" customHeight="1">
      <c r="B52" s="21">
        <v>7</v>
      </c>
      <c r="C52" s="21" t="s">
        <v>531</v>
      </c>
      <c r="D52" s="21" t="s">
        <v>531</v>
      </c>
      <c r="E52" s="75" t="s">
        <v>9696</v>
      </c>
      <c r="F52" s="22">
        <v>2</v>
      </c>
      <c r="G52" s="266">
        <v>490</v>
      </c>
      <c r="H52" s="266">
        <f t="shared" si="0"/>
        <v>980</v>
      </c>
      <c r="I52" s="167"/>
      <c r="J52" s="31" t="s">
        <v>9695</v>
      </c>
      <c r="K52" s="30" t="s">
        <v>9679</v>
      </c>
      <c r="L52" s="22"/>
      <c r="M52" s="25">
        <v>44127</v>
      </c>
      <c r="N52" s="21"/>
      <c r="O52" s="22"/>
      <c r="P52" s="25">
        <v>44140</v>
      </c>
      <c r="Q52" s="26">
        <v>44140</v>
      </c>
    </row>
    <row r="53" spans="2:17" s="9" customFormat="1" ht="19.7" customHeight="1">
      <c r="B53" s="21">
        <v>7</v>
      </c>
      <c r="C53" s="21" t="s">
        <v>531</v>
      </c>
      <c r="D53" s="21" t="s">
        <v>531</v>
      </c>
      <c r="E53" s="75" t="s">
        <v>9697</v>
      </c>
      <c r="F53" s="22">
        <v>2</v>
      </c>
      <c r="G53" s="266">
        <v>490</v>
      </c>
      <c r="H53" s="266">
        <f t="shared" si="0"/>
        <v>980</v>
      </c>
      <c r="I53" s="167"/>
      <c r="J53" s="31" t="s">
        <v>9695</v>
      </c>
      <c r="K53" s="30" t="s">
        <v>9679</v>
      </c>
      <c r="L53" s="22"/>
      <c r="M53" s="25">
        <v>44127</v>
      </c>
      <c r="N53" s="21"/>
      <c r="O53" s="22"/>
      <c r="P53" s="25">
        <v>44140</v>
      </c>
      <c r="Q53" s="26">
        <v>44140</v>
      </c>
    </row>
    <row r="54" spans="2:17" s="9" customFormat="1" ht="19.7" customHeight="1">
      <c r="B54" s="21">
        <v>7</v>
      </c>
      <c r="C54" s="21" t="s">
        <v>2707</v>
      </c>
      <c r="D54" s="21" t="s">
        <v>531</v>
      </c>
      <c r="E54" s="75" t="s">
        <v>9698</v>
      </c>
      <c r="F54" s="22">
        <v>32</v>
      </c>
      <c r="G54" s="266">
        <v>16</v>
      </c>
      <c r="H54" s="266">
        <f t="shared" si="0"/>
        <v>512</v>
      </c>
      <c r="I54" s="167"/>
      <c r="J54" s="31" t="s">
        <v>9497</v>
      </c>
      <c r="K54" s="30" t="s">
        <v>9679</v>
      </c>
      <c r="L54" s="22"/>
      <c r="M54" s="25">
        <v>44127</v>
      </c>
      <c r="N54" s="21"/>
      <c r="O54" s="22"/>
      <c r="P54" s="25">
        <v>44140</v>
      </c>
      <c r="Q54" s="26">
        <v>44140</v>
      </c>
    </row>
    <row r="55" spans="2:17" s="9" customFormat="1" ht="19.7" customHeight="1">
      <c r="B55" s="21">
        <v>7</v>
      </c>
      <c r="C55" s="21" t="s">
        <v>1458</v>
      </c>
      <c r="D55" s="21" t="s">
        <v>531</v>
      </c>
      <c r="E55" s="75" t="s">
        <v>6410</v>
      </c>
      <c r="F55" s="22">
        <v>90</v>
      </c>
      <c r="G55" s="266">
        <v>5</v>
      </c>
      <c r="H55" s="266">
        <f t="shared" si="0"/>
        <v>450</v>
      </c>
      <c r="I55" s="167"/>
      <c r="J55" s="31" t="s">
        <v>9699</v>
      </c>
      <c r="K55" s="30" t="s">
        <v>9679</v>
      </c>
      <c r="L55" s="22"/>
      <c r="M55" s="25">
        <v>44127</v>
      </c>
      <c r="N55" s="21"/>
      <c r="O55" s="22"/>
      <c r="P55" s="25">
        <v>44140</v>
      </c>
      <c r="Q55" s="26">
        <v>44140</v>
      </c>
    </row>
    <row r="56" spans="2:17" s="9" customFormat="1" ht="19.7" customHeight="1">
      <c r="B56" s="21">
        <v>7</v>
      </c>
      <c r="C56" s="21" t="s">
        <v>531</v>
      </c>
      <c r="D56" s="21" t="s">
        <v>531</v>
      </c>
      <c r="E56" s="75" t="s">
        <v>9700</v>
      </c>
      <c r="F56" s="22">
        <v>1</v>
      </c>
      <c r="G56" s="266">
        <v>540</v>
      </c>
      <c r="H56" s="266">
        <f t="shared" si="0"/>
        <v>540</v>
      </c>
      <c r="I56" s="167"/>
      <c r="J56" s="31" t="s">
        <v>4810</v>
      </c>
      <c r="K56" s="30" t="s">
        <v>9679</v>
      </c>
      <c r="L56" s="22"/>
      <c r="M56" s="25">
        <v>44127</v>
      </c>
      <c r="N56" s="21"/>
      <c r="O56" s="22"/>
      <c r="P56" s="25">
        <v>44140</v>
      </c>
      <c r="Q56" s="26">
        <v>44140</v>
      </c>
    </row>
    <row r="57" spans="2:17" s="9" customFormat="1" ht="19.7" customHeight="1">
      <c r="B57" s="21">
        <v>7</v>
      </c>
      <c r="C57" s="21" t="s">
        <v>1458</v>
      </c>
      <c r="D57" s="21" t="s">
        <v>531</v>
      </c>
      <c r="E57" s="75" t="s">
        <v>9701</v>
      </c>
      <c r="F57" s="22">
        <v>2</v>
      </c>
      <c r="G57" s="266">
        <v>136</v>
      </c>
      <c r="H57" s="266">
        <f t="shared" si="0"/>
        <v>272</v>
      </c>
      <c r="I57" s="167"/>
      <c r="J57" s="31" t="s">
        <v>6598</v>
      </c>
      <c r="K57" s="30" t="s">
        <v>9679</v>
      </c>
      <c r="L57" s="22"/>
      <c r="M57" s="25">
        <v>44127</v>
      </c>
      <c r="N57" s="21"/>
      <c r="O57" s="22"/>
      <c r="P57" s="25">
        <v>44140</v>
      </c>
      <c r="Q57" s="26">
        <v>44140</v>
      </c>
    </row>
    <row r="58" spans="2:17" s="9" customFormat="1" ht="19.7" customHeight="1">
      <c r="B58" s="21">
        <v>7</v>
      </c>
      <c r="C58" s="21" t="s">
        <v>531</v>
      </c>
      <c r="D58" s="21" t="s">
        <v>531</v>
      </c>
      <c r="E58" s="75" t="s">
        <v>2585</v>
      </c>
      <c r="F58" s="22">
        <v>10</v>
      </c>
      <c r="G58" s="266">
        <v>23</v>
      </c>
      <c r="H58" s="266">
        <f t="shared" si="0"/>
        <v>230</v>
      </c>
      <c r="I58" s="167"/>
      <c r="J58" s="31" t="s">
        <v>9702</v>
      </c>
      <c r="K58" s="30" t="s">
        <v>9679</v>
      </c>
      <c r="L58" s="22"/>
      <c r="M58" s="25">
        <v>44127</v>
      </c>
      <c r="N58" s="21"/>
      <c r="O58" s="22"/>
      <c r="P58" s="25">
        <v>44140</v>
      </c>
      <c r="Q58" s="26">
        <v>44140</v>
      </c>
    </row>
    <row r="59" spans="2:17" s="9" customFormat="1" ht="19.7" customHeight="1">
      <c r="B59" s="21"/>
      <c r="C59" s="21"/>
      <c r="D59" s="21"/>
      <c r="E59" s="75"/>
      <c r="F59" s="22"/>
      <c r="G59" s="266">
        <v>0</v>
      </c>
      <c r="H59" s="266">
        <f t="shared" si="0"/>
        <v>0</v>
      </c>
      <c r="I59" s="167"/>
      <c r="J59" s="31"/>
      <c r="K59" s="22"/>
      <c r="L59" s="22"/>
      <c r="M59" s="25"/>
      <c r="N59" s="21"/>
      <c r="O59" s="22"/>
      <c r="P59" s="25"/>
      <c r="Q59" s="26"/>
    </row>
    <row r="60" spans="2:17" s="9" customFormat="1" ht="19.7" customHeight="1">
      <c r="B60" s="21">
        <v>8</v>
      </c>
      <c r="C60" s="21" t="s">
        <v>2269</v>
      </c>
      <c r="D60" s="21" t="s">
        <v>531</v>
      </c>
      <c r="E60" s="75" t="s">
        <v>671</v>
      </c>
      <c r="F60" s="22">
        <v>12</v>
      </c>
      <c r="G60" s="266">
        <v>147</v>
      </c>
      <c r="H60" s="266">
        <f t="shared" si="0"/>
        <v>1764</v>
      </c>
      <c r="I60" s="167"/>
      <c r="J60" s="31" t="s">
        <v>9477</v>
      </c>
      <c r="K60" s="30" t="s">
        <v>9679</v>
      </c>
      <c r="L60" s="22"/>
      <c r="M60" s="25">
        <v>44127</v>
      </c>
      <c r="N60" s="21"/>
      <c r="O60" s="22"/>
      <c r="P60" s="25">
        <v>44140</v>
      </c>
      <c r="Q60" s="26">
        <v>44140</v>
      </c>
    </row>
    <row r="61" spans="2:17" s="9" customFormat="1" ht="19.7" customHeight="1">
      <c r="B61" s="21">
        <v>8</v>
      </c>
      <c r="C61" s="21" t="s">
        <v>1458</v>
      </c>
      <c r="D61" s="21" t="s">
        <v>531</v>
      </c>
      <c r="E61" s="75" t="s">
        <v>9703</v>
      </c>
      <c r="F61" s="22">
        <v>4</v>
      </c>
      <c r="G61" s="266">
        <v>94</v>
      </c>
      <c r="H61" s="266">
        <f t="shared" si="0"/>
        <v>376</v>
      </c>
      <c r="I61" s="167"/>
      <c r="J61" s="31" t="s">
        <v>6598</v>
      </c>
      <c r="K61" s="30" t="s">
        <v>9679</v>
      </c>
      <c r="L61" s="22"/>
      <c r="M61" s="25">
        <v>44127</v>
      </c>
      <c r="N61" s="21"/>
      <c r="O61" s="22"/>
      <c r="P61" s="25">
        <v>44140</v>
      </c>
      <c r="Q61" s="26">
        <v>44140</v>
      </c>
    </row>
    <row r="62" spans="2:17" s="9" customFormat="1" ht="19.7" customHeight="1">
      <c r="B62" s="21">
        <v>8</v>
      </c>
      <c r="C62" s="21" t="s">
        <v>531</v>
      </c>
      <c r="D62" s="21" t="s">
        <v>531</v>
      </c>
      <c r="E62" s="75" t="s">
        <v>8816</v>
      </c>
      <c r="F62" s="22">
        <v>4</v>
      </c>
      <c r="G62" s="266">
        <v>138</v>
      </c>
      <c r="H62" s="266">
        <f t="shared" si="0"/>
        <v>552</v>
      </c>
      <c r="I62" s="167"/>
      <c r="J62" s="31" t="s">
        <v>2500</v>
      </c>
      <c r="K62" s="30" t="s">
        <v>9679</v>
      </c>
      <c r="L62" s="22"/>
      <c r="M62" s="25">
        <v>44127</v>
      </c>
      <c r="N62" s="21"/>
      <c r="O62" s="22"/>
      <c r="P62" s="25">
        <v>44140</v>
      </c>
      <c r="Q62" s="26">
        <v>44140</v>
      </c>
    </row>
    <row r="63" spans="2:17" s="9" customFormat="1" ht="19.7" customHeight="1">
      <c r="B63" s="21"/>
      <c r="C63" s="21"/>
      <c r="D63" s="21"/>
      <c r="E63" s="75"/>
      <c r="F63" s="22"/>
      <c r="G63" s="266">
        <v>0</v>
      </c>
      <c r="H63" s="266">
        <f t="shared" si="0"/>
        <v>0</v>
      </c>
      <c r="I63" s="167"/>
      <c r="J63" s="31"/>
      <c r="K63" s="22"/>
      <c r="L63" s="22"/>
      <c r="M63" s="25"/>
      <c r="N63" s="21"/>
      <c r="O63" s="22"/>
      <c r="P63" s="25"/>
      <c r="Q63" s="26"/>
    </row>
    <row r="64" spans="2:17" s="9" customFormat="1" ht="19.7" customHeight="1">
      <c r="B64" s="21">
        <v>5</v>
      </c>
      <c r="C64" s="21" t="s">
        <v>531</v>
      </c>
      <c r="D64" s="21" t="s">
        <v>531</v>
      </c>
      <c r="E64" s="75" t="s">
        <v>9704</v>
      </c>
      <c r="F64" s="22">
        <v>1</v>
      </c>
      <c r="G64" s="266">
        <v>5490</v>
      </c>
      <c r="H64" s="266">
        <f t="shared" si="0"/>
        <v>5490</v>
      </c>
      <c r="I64" s="167"/>
      <c r="J64" s="31" t="s">
        <v>9705</v>
      </c>
      <c r="K64" s="30" t="s">
        <v>9679</v>
      </c>
      <c r="L64" s="22"/>
      <c r="M64" s="25">
        <v>44130</v>
      </c>
      <c r="N64" s="21"/>
      <c r="O64" s="22"/>
      <c r="P64" s="25">
        <v>44144</v>
      </c>
      <c r="Q64" s="26">
        <v>44144</v>
      </c>
    </row>
    <row r="65" spans="2:17" s="9" customFormat="1" ht="19.7" customHeight="1">
      <c r="B65" s="21">
        <v>5</v>
      </c>
      <c r="C65" s="21" t="s">
        <v>531</v>
      </c>
      <c r="D65" s="21" t="s">
        <v>531</v>
      </c>
      <c r="E65" s="75" t="s">
        <v>9706</v>
      </c>
      <c r="F65" s="22">
        <v>1</v>
      </c>
      <c r="G65" s="266">
        <v>3050</v>
      </c>
      <c r="H65" s="266">
        <f t="shared" si="0"/>
        <v>3050</v>
      </c>
      <c r="I65" s="167"/>
      <c r="J65" s="31" t="s">
        <v>9707</v>
      </c>
      <c r="K65" s="30" t="s">
        <v>9679</v>
      </c>
      <c r="L65" s="22"/>
      <c r="M65" s="25">
        <v>44130</v>
      </c>
      <c r="N65" s="21"/>
      <c r="O65" s="22"/>
      <c r="P65" s="25">
        <v>44144</v>
      </c>
      <c r="Q65" s="26">
        <v>44144</v>
      </c>
    </row>
    <row r="66" spans="2:17" s="9" customFormat="1" ht="19.7" customHeight="1">
      <c r="B66" s="21">
        <v>5</v>
      </c>
      <c r="C66" s="21" t="s">
        <v>531</v>
      </c>
      <c r="D66" s="21" t="s">
        <v>531</v>
      </c>
      <c r="E66" s="75" t="s">
        <v>9708</v>
      </c>
      <c r="F66" s="22">
        <v>1</v>
      </c>
      <c r="G66" s="266">
        <v>1790</v>
      </c>
      <c r="H66" s="266">
        <f t="shared" si="0"/>
        <v>1790</v>
      </c>
      <c r="I66" s="167"/>
      <c r="J66" s="31" t="s">
        <v>9709</v>
      </c>
      <c r="K66" s="30" t="s">
        <v>9679</v>
      </c>
      <c r="L66" s="22"/>
      <c r="M66" s="25">
        <v>44130</v>
      </c>
      <c r="N66" s="21"/>
      <c r="O66" s="22"/>
      <c r="P66" s="25">
        <v>44144</v>
      </c>
      <c r="Q66" s="26">
        <v>44144</v>
      </c>
    </row>
    <row r="67" spans="2:17" s="9" customFormat="1" ht="19.7" customHeight="1">
      <c r="B67" s="21">
        <v>5</v>
      </c>
      <c r="C67" s="21" t="s">
        <v>531</v>
      </c>
      <c r="D67" s="21" t="s">
        <v>531</v>
      </c>
      <c r="E67" s="75" t="s">
        <v>9710</v>
      </c>
      <c r="F67" s="22">
        <v>1</v>
      </c>
      <c r="G67" s="266">
        <v>2450</v>
      </c>
      <c r="H67" s="266">
        <f t="shared" si="0"/>
        <v>2450</v>
      </c>
      <c r="I67" s="167"/>
      <c r="J67" s="31" t="s">
        <v>9711</v>
      </c>
      <c r="K67" s="30" t="s">
        <v>9679</v>
      </c>
      <c r="L67" s="22"/>
      <c r="M67" s="25">
        <v>44130</v>
      </c>
      <c r="N67" s="21"/>
      <c r="O67" s="22"/>
      <c r="P67" s="25">
        <v>44144</v>
      </c>
      <c r="Q67" s="26">
        <v>44144</v>
      </c>
    </row>
    <row r="68" spans="2:17" s="9" customFormat="1" ht="19.7" customHeight="1">
      <c r="B68" s="21">
        <v>8</v>
      </c>
      <c r="C68" s="21" t="s">
        <v>531</v>
      </c>
      <c r="D68" s="21" t="s">
        <v>531</v>
      </c>
      <c r="E68" s="75" t="s">
        <v>9712</v>
      </c>
      <c r="F68" s="22">
        <v>1</v>
      </c>
      <c r="G68" s="266">
        <v>1930</v>
      </c>
      <c r="H68" s="266">
        <f t="shared" si="0"/>
        <v>1930</v>
      </c>
      <c r="I68" s="167"/>
      <c r="J68" s="31" t="s">
        <v>9713</v>
      </c>
      <c r="K68" s="30" t="s">
        <v>9679</v>
      </c>
      <c r="L68" s="22"/>
      <c r="M68" s="25">
        <v>44130</v>
      </c>
      <c r="N68" s="21"/>
      <c r="O68" s="22"/>
      <c r="P68" s="25">
        <v>44144</v>
      </c>
      <c r="Q68" s="26">
        <v>44144</v>
      </c>
    </row>
    <row r="69" spans="2:17" s="9" customFormat="1" ht="19.7" customHeight="1">
      <c r="B69" s="21">
        <v>8</v>
      </c>
      <c r="C69" s="21" t="s">
        <v>531</v>
      </c>
      <c r="D69" s="21" t="s">
        <v>531</v>
      </c>
      <c r="E69" s="75" t="s">
        <v>9714</v>
      </c>
      <c r="F69" s="22">
        <v>2</v>
      </c>
      <c r="G69" s="266">
        <v>3517</v>
      </c>
      <c r="H69" s="266">
        <f t="shared" si="0"/>
        <v>7034</v>
      </c>
      <c r="I69" s="167"/>
      <c r="J69" s="31" t="s">
        <v>9715</v>
      </c>
      <c r="K69" s="30" t="s">
        <v>9679</v>
      </c>
      <c r="L69" s="22"/>
      <c r="M69" s="25">
        <v>44130</v>
      </c>
      <c r="N69" s="21"/>
      <c r="O69" s="22"/>
      <c r="P69" s="25">
        <v>44144</v>
      </c>
      <c r="Q69" s="26">
        <v>44144</v>
      </c>
    </row>
    <row r="70" spans="2:17" s="9" customFormat="1" ht="19.7" customHeight="1">
      <c r="B70" s="21">
        <v>8</v>
      </c>
      <c r="C70" s="21" t="s">
        <v>531</v>
      </c>
      <c r="D70" s="21" t="s">
        <v>531</v>
      </c>
      <c r="E70" s="75" t="s">
        <v>9716</v>
      </c>
      <c r="F70" s="22">
        <v>1</v>
      </c>
      <c r="G70" s="266">
        <v>5726</v>
      </c>
      <c r="H70" s="266">
        <f t="shared" si="0"/>
        <v>5726</v>
      </c>
      <c r="I70" s="167"/>
      <c r="J70" s="31" t="s">
        <v>9717</v>
      </c>
      <c r="K70" s="30" t="s">
        <v>9679</v>
      </c>
      <c r="L70" s="22"/>
      <c r="M70" s="25">
        <v>44130</v>
      </c>
      <c r="N70" s="21"/>
      <c r="O70" s="22"/>
      <c r="P70" s="25">
        <v>44144</v>
      </c>
      <c r="Q70" s="26">
        <v>44144</v>
      </c>
    </row>
    <row r="71" spans="2:17" s="9" customFormat="1" ht="19.7" customHeight="1">
      <c r="B71" s="21">
        <v>8</v>
      </c>
      <c r="C71" s="21" t="s">
        <v>531</v>
      </c>
      <c r="D71" s="21" t="s">
        <v>531</v>
      </c>
      <c r="E71" s="75" t="s">
        <v>9718</v>
      </c>
      <c r="F71" s="22">
        <v>2</v>
      </c>
      <c r="G71" s="266">
        <v>2000</v>
      </c>
      <c r="H71" s="266">
        <f>F71*G71</f>
        <v>4000</v>
      </c>
      <c r="I71" s="167"/>
      <c r="J71" s="31" t="s">
        <v>9719</v>
      </c>
      <c r="K71" s="30" t="s">
        <v>9679</v>
      </c>
      <c r="L71" s="22"/>
      <c r="M71" s="25">
        <v>44130</v>
      </c>
      <c r="N71" s="21"/>
      <c r="O71" s="22"/>
      <c r="P71" s="25">
        <v>44144</v>
      </c>
      <c r="Q71" s="26">
        <v>44144</v>
      </c>
    </row>
    <row r="72" spans="2:17" s="9" customFormat="1" ht="19.7" customHeight="1">
      <c r="B72" s="21">
        <v>7</v>
      </c>
      <c r="C72" s="21" t="s">
        <v>531</v>
      </c>
      <c r="D72" s="21" t="s">
        <v>531</v>
      </c>
      <c r="E72" s="75" t="s">
        <v>9720</v>
      </c>
      <c r="F72" s="22">
        <v>1</v>
      </c>
      <c r="G72" s="266">
        <v>8218</v>
      </c>
      <c r="H72" s="266">
        <f t="shared" ref="H72:H92" si="1">F72*G72</f>
        <v>8218</v>
      </c>
      <c r="I72" s="167"/>
      <c r="J72" s="31" t="s">
        <v>9721</v>
      </c>
      <c r="K72" s="30" t="s">
        <v>9679</v>
      </c>
      <c r="L72" s="22"/>
      <c r="M72" s="25">
        <v>44130</v>
      </c>
      <c r="N72" s="21"/>
      <c r="O72" s="22"/>
      <c r="P72" s="25">
        <v>44144</v>
      </c>
      <c r="Q72" s="26">
        <v>44144</v>
      </c>
    </row>
    <row r="73" spans="2:17" s="9" customFormat="1" ht="19.7" customHeight="1">
      <c r="B73" s="21">
        <v>7</v>
      </c>
      <c r="C73" s="21" t="s">
        <v>531</v>
      </c>
      <c r="D73" s="21" t="s">
        <v>531</v>
      </c>
      <c r="E73" s="75" t="s">
        <v>9722</v>
      </c>
      <c r="F73" s="22">
        <v>1</v>
      </c>
      <c r="G73" s="266">
        <v>1640</v>
      </c>
      <c r="H73" s="266">
        <f t="shared" si="1"/>
        <v>1640</v>
      </c>
      <c r="I73" s="167"/>
      <c r="J73" s="31" t="s">
        <v>9723</v>
      </c>
      <c r="K73" s="30" t="s">
        <v>9679</v>
      </c>
      <c r="L73" s="22"/>
      <c r="M73" s="25">
        <v>44130</v>
      </c>
      <c r="N73" s="21"/>
      <c r="O73" s="22"/>
      <c r="P73" s="25">
        <v>44144</v>
      </c>
      <c r="Q73" s="26">
        <v>44144</v>
      </c>
    </row>
    <row r="74" spans="2:17" s="9" customFormat="1" ht="19.7" customHeight="1">
      <c r="B74" s="21">
        <v>7</v>
      </c>
      <c r="C74" s="21" t="s">
        <v>531</v>
      </c>
      <c r="D74" s="21" t="s">
        <v>531</v>
      </c>
      <c r="E74" s="75" t="s">
        <v>9724</v>
      </c>
      <c r="F74" s="22">
        <v>1</v>
      </c>
      <c r="G74" s="266">
        <v>1730</v>
      </c>
      <c r="H74" s="266">
        <f t="shared" si="1"/>
        <v>1730</v>
      </c>
      <c r="I74" s="167"/>
      <c r="J74" s="31" t="s">
        <v>9725</v>
      </c>
      <c r="K74" s="30" t="s">
        <v>9679</v>
      </c>
      <c r="L74" s="22"/>
      <c r="M74" s="25">
        <v>44130</v>
      </c>
      <c r="N74" s="21"/>
      <c r="O74" s="22"/>
      <c r="P74" s="25">
        <v>44144</v>
      </c>
      <c r="Q74" s="26">
        <v>44144</v>
      </c>
    </row>
    <row r="75" spans="2:17" s="9" customFormat="1" ht="19.7" customHeight="1">
      <c r="B75" s="21">
        <v>7</v>
      </c>
      <c r="C75" s="21" t="s">
        <v>531</v>
      </c>
      <c r="D75" s="21" t="s">
        <v>531</v>
      </c>
      <c r="E75" s="75" t="s">
        <v>9726</v>
      </c>
      <c r="F75" s="22">
        <v>1</v>
      </c>
      <c r="G75" s="266">
        <v>1460</v>
      </c>
      <c r="H75" s="266">
        <f t="shared" si="1"/>
        <v>1460</v>
      </c>
      <c r="I75" s="167"/>
      <c r="J75" s="31" t="s">
        <v>9727</v>
      </c>
      <c r="K75" s="30" t="s">
        <v>9679</v>
      </c>
      <c r="L75" s="22"/>
      <c r="M75" s="25">
        <v>44130</v>
      </c>
      <c r="N75" s="21"/>
      <c r="O75" s="22"/>
      <c r="P75" s="25">
        <v>44144</v>
      </c>
      <c r="Q75" s="26">
        <v>44144</v>
      </c>
    </row>
    <row r="76" spans="2:17" s="9" customFormat="1" ht="19.7" customHeight="1">
      <c r="B76" s="21">
        <v>7</v>
      </c>
      <c r="C76" s="21" t="s">
        <v>531</v>
      </c>
      <c r="D76" s="21" t="s">
        <v>531</v>
      </c>
      <c r="E76" s="75" t="s">
        <v>9728</v>
      </c>
      <c r="F76" s="22">
        <v>1</v>
      </c>
      <c r="G76" s="266">
        <v>1550</v>
      </c>
      <c r="H76" s="266">
        <f t="shared" si="1"/>
        <v>1550</v>
      </c>
      <c r="I76" s="167"/>
      <c r="J76" s="31" t="s">
        <v>9729</v>
      </c>
      <c r="K76" s="30" t="s">
        <v>9679</v>
      </c>
      <c r="L76" s="22"/>
      <c r="M76" s="25">
        <v>44130</v>
      </c>
      <c r="N76" s="21"/>
      <c r="O76" s="22"/>
      <c r="P76" s="25">
        <v>44144</v>
      </c>
      <c r="Q76" s="26">
        <v>44144</v>
      </c>
    </row>
    <row r="77" spans="2:17" s="9" customFormat="1" ht="19.7" customHeight="1">
      <c r="B77" s="21">
        <v>8</v>
      </c>
      <c r="C77" s="21" t="s">
        <v>531</v>
      </c>
      <c r="D77" s="21" t="s">
        <v>531</v>
      </c>
      <c r="E77" s="75" t="s">
        <v>9730</v>
      </c>
      <c r="F77" s="22">
        <v>1</v>
      </c>
      <c r="G77" s="266">
        <v>11234</v>
      </c>
      <c r="H77" s="266">
        <f t="shared" si="1"/>
        <v>11234</v>
      </c>
      <c r="I77" s="167"/>
      <c r="J77" s="31" t="s">
        <v>9731</v>
      </c>
      <c r="K77" s="30" t="s">
        <v>9679</v>
      </c>
      <c r="L77" s="22"/>
      <c r="M77" s="25">
        <v>44130</v>
      </c>
      <c r="N77" s="21"/>
      <c r="O77" s="22"/>
      <c r="P77" s="25">
        <v>44144</v>
      </c>
      <c r="Q77" s="26">
        <v>44144</v>
      </c>
    </row>
    <row r="78" spans="2:17" s="9" customFormat="1" ht="19.7" customHeight="1">
      <c r="B78" s="21">
        <v>8</v>
      </c>
      <c r="C78" s="21" t="s">
        <v>531</v>
      </c>
      <c r="D78" s="21" t="s">
        <v>531</v>
      </c>
      <c r="E78" s="75" t="s">
        <v>9732</v>
      </c>
      <c r="F78" s="22">
        <v>2</v>
      </c>
      <c r="G78" s="266">
        <v>4503</v>
      </c>
      <c r="H78" s="266">
        <f t="shared" si="1"/>
        <v>9006</v>
      </c>
      <c r="I78" s="167"/>
      <c r="J78" s="31" t="s">
        <v>9733</v>
      </c>
      <c r="K78" s="30" t="s">
        <v>9679</v>
      </c>
      <c r="L78" s="22"/>
      <c r="M78" s="25">
        <v>44130</v>
      </c>
      <c r="N78" s="21"/>
      <c r="O78" s="22"/>
      <c r="P78" s="25">
        <v>44144</v>
      </c>
      <c r="Q78" s="26">
        <v>44144</v>
      </c>
    </row>
    <row r="79" spans="2:17" s="9" customFormat="1" ht="19.7" customHeight="1">
      <c r="B79" s="21">
        <v>8</v>
      </c>
      <c r="C79" s="21" t="s">
        <v>531</v>
      </c>
      <c r="D79" s="21" t="s">
        <v>531</v>
      </c>
      <c r="E79" s="75" t="s">
        <v>9734</v>
      </c>
      <c r="F79" s="22">
        <v>2</v>
      </c>
      <c r="G79" s="266">
        <v>7543</v>
      </c>
      <c r="H79" s="266">
        <f t="shared" si="1"/>
        <v>15086</v>
      </c>
      <c r="I79" s="167"/>
      <c r="J79" s="31" t="s">
        <v>9735</v>
      </c>
      <c r="K79" s="30" t="s">
        <v>9679</v>
      </c>
      <c r="L79" s="22"/>
      <c r="M79" s="25">
        <v>44130</v>
      </c>
      <c r="N79" s="21"/>
      <c r="O79" s="22"/>
      <c r="P79" s="25">
        <v>44144</v>
      </c>
      <c r="Q79" s="26">
        <v>44144</v>
      </c>
    </row>
    <row r="80" spans="2:17" s="9" customFormat="1" ht="19.7" customHeight="1">
      <c r="B80" s="21">
        <v>8</v>
      </c>
      <c r="C80" s="21" t="s">
        <v>531</v>
      </c>
      <c r="D80" s="21" t="s">
        <v>531</v>
      </c>
      <c r="E80" s="75" t="s">
        <v>9736</v>
      </c>
      <c r="F80" s="22">
        <v>4</v>
      </c>
      <c r="G80" s="266">
        <v>2867</v>
      </c>
      <c r="H80" s="266">
        <f t="shared" si="1"/>
        <v>11468</v>
      </c>
      <c r="I80" s="167"/>
      <c r="J80" s="31" t="s">
        <v>9737</v>
      </c>
      <c r="K80" s="30" t="s">
        <v>9679</v>
      </c>
      <c r="L80" s="22"/>
      <c r="M80" s="25">
        <v>44130</v>
      </c>
      <c r="N80" s="21"/>
      <c r="O80" s="22"/>
      <c r="P80" s="25">
        <v>44144</v>
      </c>
      <c r="Q80" s="26">
        <v>44144</v>
      </c>
    </row>
    <row r="81" spans="2:17" s="9" customFormat="1" ht="19.7" customHeight="1">
      <c r="B81" s="21">
        <v>8</v>
      </c>
      <c r="C81" s="21" t="s">
        <v>531</v>
      </c>
      <c r="D81" s="21" t="s">
        <v>531</v>
      </c>
      <c r="E81" s="75" t="s">
        <v>9738</v>
      </c>
      <c r="F81" s="22">
        <v>4</v>
      </c>
      <c r="G81" s="266">
        <v>4956</v>
      </c>
      <c r="H81" s="266">
        <f t="shared" si="1"/>
        <v>19824</v>
      </c>
      <c r="I81" s="167"/>
      <c r="J81" s="31" t="s">
        <v>9739</v>
      </c>
      <c r="K81" s="30" t="s">
        <v>9679</v>
      </c>
      <c r="L81" s="22"/>
      <c r="M81" s="25">
        <v>44130</v>
      </c>
      <c r="N81" s="21"/>
      <c r="O81" s="22"/>
      <c r="P81" s="25">
        <v>44144</v>
      </c>
      <c r="Q81" s="26">
        <v>44144</v>
      </c>
    </row>
    <row r="82" spans="2:17" s="9" customFormat="1" ht="19.7" customHeight="1">
      <c r="B82" s="21">
        <v>8</v>
      </c>
      <c r="C82" s="21" t="s">
        <v>531</v>
      </c>
      <c r="D82" s="21" t="s">
        <v>531</v>
      </c>
      <c r="E82" s="75" t="s">
        <v>9740</v>
      </c>
      <c r="F82" s="22">
        <v>4</v>
      </c>
      <c r="G82" s="266">
        <v>3183</v>
      </c>
      <c r="H82" s="266">
        <f t="shared" si="1"/>
        <v>12732</v>
      </c>
      <c r="I82" s="167"/>
      <c r="J82" s="31" t="s">
        <v>9741</v>
      </c>
      <c r="K82" s="30" t="s">
        <v>9679</v>
      </c>
      <c r="L82" s="22"/>
      <c r="M82" s="25">
        <v>44130</v>
      </c>
      <c r="N82" s="21"/>
      <c r="O82" s="22"/>
      <c r="P82" s="25">
        <v>44144</v>
      </c>
      <c r="Q82" s="26">
        <v>44144</v>
      </c>
    </row>
    <row r="83" spans="2:17" s="9" customFormat="1" ht="19.7" customHeight="1">
      <c r="B83" s="21"/>
      <c r="C83" s="21"/>
      <c r="D83" s="21"/>
      <c r="E83" s="75"/>
      <c r="F83" s="22"/>
      <c r="G83" s="266">
        <v>0</v>
      </c>
      <c r="H83" s="266">
        <f t="shared" si="1"/>
        <v>0</v>
      </c>
      <c r="I83" s="167"/>
      <c r="J83" s="31"/>
      <c r="K83" s="22"/>
      <c r="L83" s="22"/>
      <c r="M83" s="25"/>
      <c r="N83" s="21"/>
      <c r="O83" s="22"/>
      <c r="P83" s="25"/>
      <c r="Q83" s="26"/>
    </row>
    <row r="84" spans="2:17" s="9" customFormat="1" ht="19.7" customHeight="1">
      <c r="B84" s="21">
        <v>7</v>
      </c>
      <c r="C84" s="21" t="s">
        <v>9673</v>
      </c>
      <c r="D84" s="21" t="s">
        <v>9673</v>
      </c>
      <c r="E84" s="75" t="s">
        <v>9674</v>
      </c>
      <c r="F84" s="22">
        <v>1</v>
      </c>
      <c r="G84" s="266">
        <v>26000</v>
      </c>
      <c r="H84" s="266">
        <f t="shared" si="1"/>
        <v>26000</v>
      </c>
      <c r="I84" s="167"/>
      <c r="J84" s="75" t="s">
        <v>9675</v>
      </c>
      <c r="K84" s="22" t="s">
        <v>6799</v>
      </c>
      <c r="L84" s="22"/>
      <c r="M84" s="25">
        <v>44126</v>
      </c>
      <c r="N84" s="21"/>
      <c r="O84" s="22"/>
      <c r="P84" s="25">
        <v>44148</v>
      </c>
      <c r="Q84" s="26">
        <v>44140</v>
      </c>
    </row>
    <row r="85" spans="2:17" s="9" customFormat="1" ht="19.7" customHeight="1">
      <c r="B85" s="21">
        <v>7</v>
      </c>
      <c r="C85" s="21" t="s">
        <v>9673</v>
      </c>
      <c r="D85" s="21" t="s">
        <v>9673</v>
      </c>
      <c r="E85" s="75" t="s">
        <v>9676</v>
      </c>
      <c r="F85" s="22">
        <v>1</v>
      </c>
      <c r="G85" s="266">
        <v>12000</v>
      </c>
      <c r="H85" s="266">
        <f t="shared" si="1"/>
        <v>12000</v>
      </c>
      <c r="I85" s="167"/>
      <c r="J85" s="75" t="s">
        <v>9677</v>
      </c>
      <c r="K85" s="22" t="s">
        <v>9678</v>
      </c>
      <c r="L85" s="22"/>
      <c r="M85" s="25">
        <v>44126</v>
      </c>
      <c r="N85" s="21"/>
      <c r="O85" s="22"/>
      <c r="P85" s="25">
        <v>44148</v>
      </c>
      <c r="Q85" s="26">
        <v>44140</v>
      </c>
    </row>
    <row r="86" spans="2:17" s="9" customFormat="1" ht="19.7" customHeight="1">
      <c r="B86" s="21"/>
      <c r="C86" s="21"/>
      <c r="D86" s="21"/>
      <c r="E86" s="75"/>
      <c r="F86" s="22"/>
      <c r="G86" s="266">
        <v>0</v>
      </c>
      <c r="H86" s="266">
        <f t="shared" si="1"/>
        <v>0</v>
      </c>
      <c r="I86" s="167"/>
      <c r="J86" s="31"/>
      <c r="K86" s="22"/>
      <c r="L86" s="22"/>
      <c r="M86" s="25"/>
      <c r="N86" s="21"/>
      <c r="O86" s="22"/>
      <c r="P86" s="25"/>
      <c r="Q86" s="26"/>
    </row>
    <row r="87" spans="2:17" s="9" customFormat="1" ht="19.7" customHeight="1">
      <c r="B87" s="21">
        <v>7</v>
      </c>
      <c r="C87" s="21" t="s">
        <v>531</v>
      </c>
      <c r="D87" s="21" t="s">
        <v>531</v>
      </c>
      <c r="E87" s="75" t="s">
        <v>9742</v>
      </c>
      <c r="F87" s="22">
        <v>1</v>
      </c>
      <c r="G87" s="266">
        <v>5325</v>
      </c>
      <c r="H87" s="266">
        <f t="shared" si="1"/>
        <v>5325</v>
      </c>
      <c r="I87" s="167"/>
      <c r="J87" s="31" t="s">
        <v>9743</v>
      </c>
      <c r="K87" s="30" t="s">
        <v>9679</v>
      </c>
      <c r="L87" s="22"/>
      <c r="M87" s="25">
        <v>44139</v>
      </c>
      <c r="N87" s="21"/>
      <c r="O87" s="22"/>
      <c r="P87" s="25">
        <v>44144</v>
      </c>
      <c r="Q87" s="26">
        <v>44144</v>
      </c>
    </row>
    <row r="88" spans="2:17" s="9" customFormat="1" ht="19.7" customHeight="1">
      <c r="B88" s="21">
        <v>7</v>
      </c>
      <c r="C88" s="21" t="s">
        <v>531</v>
      </c>
      <c r="D88" s="21" t="s">
        <v>531</v>
      </c>
      <c r="E88" s="75" t="s">
        <v>9744</v>
      </c>
      <c r="F88" s="22">
        <v>1</v>
      </c>
      <c r="G88" s="266">
        <v>3308</v>
      </c>
      <c r="H88" s="266">
        <f t="shared" si="1"/>
        <v>3308</v>
      </c>
      <c r="I88" s="167"/>
      <c r="J88" s="31" t="s">
        <v>1797</v>
      </c>
      <c r="K88" s="30" t="s">
        <v>9679</v>
      </c>
      <c r="L88" s="22"/>
      <c r="M88" s="25">
        <v>44139</v>
      </c>
      <c r="N88" s="21"/>
      <c r="O88" s="22"/>
      <c r="P88" s="25">
        <v>44144</v>
      </c>
      <c r="Q88" s="26">
        <v>44144</v>
      </c>
    </row>
    <row r="89" spans="2:17" s="9" customFormat="1" ht="19.7" customHeight="1">
      <c r="B89" s="21">
        <v>8</v>
      </c>
      <c r="C89" s="21" t="s">
        <v>531</v>
      </c>
      <c r="D89" s="21" t="s">
        <v>531</v>
      </c>
      <c r="E89" s="75" t="s">
        <v>9745</v>
      </c>
      <c r="F89" s="22">
        <v>1</v>
      </c>
      <c r="G89" s="266">
        <v>1430</v>
      </c>
      <c r="H89" s="266">
        <f t="shared" si="1"/>
        <v>1430</v>
      </c>
      <c r="I89" s="167"/>
      <c r="J89" s="31" t="s">
        <v>3805</v>
      </c>
      <c r="K89" s="30" t="s">
        <v>9679</v>
      </c>
      <c r="L89" s="22"/>
      <c r="M89" s="25">
        <v>44139</v>
      </c>
      <c r="N89" s="21"/>
      <c r="O89" s="22"/>
      <c r="P89" s="25">
        <v>44144</v>
      </c>
      <c r="Q89" s="26">
        <v>44144</v>
      </c>
    </row>
    <row r="90" spans="2:17" s="9" customFormat="1" ht="19.7" customHeight="1">
      <c r="B90" s="21"/>
      <c r="C90" s="21"/>
      <c r="D90" s="21"/>
      <c r="E90" s="75"/>
      <c r="F90" s="22"/>
      <c r="G90" s="266">
        <v>0</v>
      </c>
      <c r="H90" s="266">
        <f t="shared" si="1"/>
        <v>0</v>
      </c>
      <c r="I90" s="167"/>
      <c r="J90" s="31"/>
      <c r="K90" s="22"/>
      <c r="L90" s="22"/>
      <c r="M90" s="25"/>
      <c r="N90" s="21"/>
      <c r="O90" s="22"/>
      <c r="P90" s="25"/>
      <c r="Q90" s="26"/>
    </row>
    <row r="91" spans="2:17" s="9" customFormat="1" ht="19.7" customHeight="1">
      <c r="B91" s="21">
        <v>7</v>
      </c>
      <c r="C91" s="21" t="s">
        <v>531</v>
      </c>
      <c r="D91" s="21" t="s">
        <v>531</v>
      </c>
      <c r="E91" s="75" t="s">
        <v>9746</v>
      </c>
      <c r="F91" s="22">
        <v>1</v>
      </c>
      <c r="G91" s="266">
        <v>1940</v>
      </c>
      <c r="H91" s="266">
        <f t="shared" si="1"/>
        <v>1940</v>
      </c>
      <c r="I91" s="167"/>
      <c r="J91" s="31" t="s">
        <v>9695</v>
      </c>
      <c r="K91" s="30" t="s">
        <v>9679</v>
      </c>
      <c r="L91" s="22"/>
      <c r="M91" s="25">
        <v>44151</v>
      </c>
      <c r="N91" s="21"/>
      <c r="O91" s="22"/>
      <c r="P91" s="25">
        <v>44153</v>
      </c>
      <c r="Q91" s="26">
        <v>44153</v>
      </c>
    </row>
    <row r="92" spans="2:17" s="9" customFormat="1" ht="19.7" customHeight="1">
      <c r="B92" s="21"/>
      <c r="C92" s="21"/>
      <c r="D92" s="21"/>
      <c r="E92" s="75"/>
      <c r="F92" s="22"/>
      <c r="G92" s="266">
        <v>0</v>
      </c>
      <c r="H92" s="266">
        <f t="shared" si="1"/>
        <v>0</v>
      </c>
      <c r="I92" s="167"/>
      <c r="J92" s="31"/>
      <c r="K92" s="22"/>
      <c r="L92" s="22"/>
      <c r="M92" s="25"/>
      <c r="N92" s="21"/>
      <c r="O92" s="22"/>
      <c r="P92" s="25"/>
      <c r="Q92" s="26"/>
    </row>
  </sheetData>
  <autoFilter ref="B8:O18" xr:uid="{59F0450A-75DD-40D5-A0F1-E1B55C44AED3}"/>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FDC34-1FE4-49C8-AC1F-ED010DB22AC4}">
  <dimension ref="B2:Q26"/>
  <sheetViews>
    <sheetView zoomScale="85" zoomScaleNormal="85" workbookViewId="0">
      <pane xSplit="10" ySplit="8" topLeftCell="M9" activePane="bottomRight" state="frozen"/>
      <selection pane="topRight" activeCell="K1" sqref="K1"/>
      <selection pane="bottomLeft" activeCell="A9" sqref="A9"/>
      <selection pane="bottomRight" activeCell="E8" sqref="E8"/>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9747</v>
      </c>
      <c r="G2" s="4" t="s">
        <v>2</v>
      </c>
      <c r="H2" s="5"/>
      <c r="I2" s="6"/>
      <c r="J2" s="7">
        <f>SUM(H:H)</f>
        <v>22760</v>
      </c>
    </row>
    <row r="3" spans="2:17" ht="20.100000000000001" customHeight="1">
      <c r="B3" s="1" t="s">
        <v>3</v>
      </c>
      <c r="C3" s="1"/>
      <c r="D3" s="1"/>
      <c r="E3" s="98" t="s">
        <v>6641</v>
      </c>
    </row>
    <row r="4" spans="2:17" ht="20.100000000000001" customHeight="1">
      <c r="B4" s="1" t="s">
        <v>5</v>
      </c>
      <c r="C4" s="1"/>
      <c r="D4" s="1"/>
      <c r="E4" s="98">
        <v>181552</v>
      </c>
    </row>
    <row r="5" spans="2:17" ht="20.100000000000001" customHeight="1">
      <c r="B5" s="1" t="s">
        <v>6</v>
      </c>
      <c r="C5" s="1"/>
      <c r="D5" s="1"/>
      <c r="E5" s="102">
        <v>44137</v>
      </c>
    </row>
    <row r="6" spans="2:17" ht="20.100000000000001" customHeight="1">
      <c r="B6" s="1" t="s">
        <v>7</v>
      </c>
      <c r="C6" s="1"/>
      <c r="D6" s="1"/>
      <c r="E6" s="102">
        <v>44141</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25" si="0">F9*G9</f>
        <v>0</v>
      </c>
      <c r="I9" s="167"/>
      <c r="J9" s="30"/>
      <c r="K9" s="30"/>
      <c r="L9" s="22"/>
      <c r="M9" s="25"/>
      <c r="N9" s="21"/>
      <c r="O9" s="22"/>
      <c r="P9" s="25"/>
      <c r="Q9" s="26"/>
    </row>
    <row r="10" spans="2:17" s="9" customFormat="1" ht="19.7" customHeight="1">
      <c r="B10" s="21">
        <v>1</v>
      </c>
      <c r="C10" s="21" t="s">
        <v>550</v>
      </c>
      <c r="D10" s="21" t="s">
        <v>550</v>
      </c>
      <c r="E10" s="75" t="s">
        <v>9748</v>
      </c>
      <c r="F10" s="22">
        <v>2</v>
      </c>
      <c r="G10" s="266">
        <v>600</v>
      </c>
      <c r="H10" s="266">
        <f t="shared" si="0"/>
        <v>1200</v>
      </c>
      <c r="I10" s="167"/>
      <c r="J10" s="31"/>
      <c r="K10" s="30" t="s">
        <v>9749</v>
      </c>
      <c r="L10" s="22"/>
      <c r="M10" s="25">
        <v>44126</v>
      </c>
      <c r="N10" s="21"/>
      <c r="O10" s="22"/>
      <c r="P10" s="25">
        <v>44139</v>
      </c>
      <c r="Q10" s="26"/>
    </row>
    <row r="11" spans="2:17" s="9" customFormat="1" ht="19.7" customHeight="1">
      <c r="B11" s="21">
        <v>1</v>
      </c>
      <c r="C11" s="21" t="s">
        <v>550</v>
      </c>
      <c r="D11" s="21" t="s">
        <v>550</v>
      </c>
      <c r="E11" s="75" t="s">
        <v>741</v>
      </c>
      <c r="F11" s="22">
        <v>1</v>
      </c>
      <c r="G11" s="266">
        <v>1300</v>
      </c>
      <c r="H11" s="266">
        <f t="shared" si="0"/>
        <v>1300</v>
      </c>
      <c r="I11" s="167"/>
      <c r="J11" s="31"/>
      <c r="K11" s="30" t="s">
        <v>9749</v>
      </c>
      <c r="L11" s="22"/>
      <c r="M11" s="25">
        <v>44126</v>
      </c>
      <c r="N11" s="21"/>
      <c r="O11" s="22"/>
      <c r="P11" s="25">
        <v>44139</v>
      </c>
      <c r="Q11" s="26"/>
    </row>
    <row r="12" spans="2:17" s="9" customFormat="1" ht="19.7" customHeight="1">
      <c r="B12" s="21"/>
      <c r="C12" s="21"/>
      <c r="D12" s="21"/>
      <c r="E12" s="75"/>
      <c r="F12" s="22"/>
      <c r="G12" s="266">
        <v>0</v>
      </c>
      <c r="H12" s="266">
        <f t="shared" si="0"/>
        <v>0</v>
      </c>
      <c r="I12" s="167"/>
      <c r="J12" s="31"/>
      <c r="K12" s="22"/>
      <c r="L12" s="22"/>
      <c r="M12" s="25"/>
      <c r="N12" s="21"/>
      <c r="O12" s="22"/>
      <c r="P12" s="25"/>
      <c r="Q12" s="26"/>
    </row>
    <row r="13" spans="2:17" s="9" customFormat="1" ht="19.7" customHeight="1">
      <c r="B13" s="21">
        <v>1</v>
      </c>
      <c r="C13" s="21" t="s">
        <v>531</v>
      </c>
      <c r="D13" s="21" t="s">
        <v>531</v>
      </c>
      <c r="E13" s="2562" t="s">
        <v>9750</v>
      </c>
      <c r="F13" s="22">
        <v>1</v>
      </c>
      <c r="G13" s="266">
        <v>11716</v>
      </c>
      <c r="H13" s="266">
        <f t="shared" si="0"/>
        <v>11716</v>
      </c>
      <c r="I13" s="167"/>
      <c r="J13" s="31" t="s">
        <v>9751</v>
      </c>
      <c r="K13" s="30" t="s">
        <v>9752</v>
      </c>
      <c r="L13" s="22"/>
      <c r="M13" s="25">
        <v>44125</v>
      </c>
      <c r="N13" s="21"/>
      <c r="O13" s="22"/>
      <c r="P13" s="25">
        <v>44137</v>
      </c>
      <c r="Q13" s="26">
        <v>44137</v>
      </c>
    </row>
    <row r="14" spans="2:17" s="9" customFormat="1" ht="19.7" customHeight="1">
      <c r="B14" s="21">
        <v>1</v>
      </c>
      <c r="C14" s="21" t="s">
        <v>531</v>
      </c>
      <c r="D14" s="21" t="s">
        <v>531</v>
      </c>
      <c r="E14" s="2563" t="s">
        <v>9753</v>
      </c>
      <c r="F14" s="22">
        <v>1</v>
      </c>
      <c r="G14" s="266">
        <v>1800</v>
      </c>
      <c r="H14" s="266">
        <f t="shared" si="0"/>
        <v>1800</v>
      </c>
      <c r="I14" s="167"/>
      <c r="J14" s="31" t="s">
        <v>9754</v>
      </c>
      <c r="K14" s="30" t="s">
        <v>9752</v>
      </c>
      <c r="L14" s="22"/>
      <c r="M14" s="25">
        <v>44125</v>
      </c>
      <c r="N14" s="21"/>
      <c r="O14" s="22"/>
      <c r="P14" s="25">
        <v>44137</v>
      </c>
      <c r="Q14" s="26">
        <v>44137</v>
      </c>
    </row>
    <row r="15" spans="2:17" s="9" customFormat="1" ht="19.7" customHeight="1">
      <c r="B15" s="21">
        <v>1</v>
      </c>
      <c r="C15" s="21" t="s">
        <v>531</v>
      </c>
      <c r="D15" s="21" t="s">
        <v>531</v>
      </c>
      <c r="E15" s="1472" t="s">
        <v>9755</v>
      </c>
      <c r="F15" s="22">
        <v>1</v>
      </c>
      <c r="G15" s="266">
        <v>1940</v>
      </c>
      <c r="H15" s="266">
        <f t="shared" si="0"/>
        <v>1940</v>
      </c>
      <c r="I15" s="167"/>
      <c r="J15" s="31" t="s">
        <v>9756</v>
      </c>
      <c r="K15" s="30" t="s">
        <v>9752</v>
      </c>
      <c r="L15" s="22"/>
      <c r="M15" s="25">
        <v>44125</v>
      </c>
      <c r="N15" s="21"/>
      <c r="O15" s="22"/>
      <c r="P15" s="25">
        <v>44137</v>
      </c>
      <c r="Q15" s="26">
        <v>44137</v>
      </c>
    </row>
    <row r="16" spans="2:17" s="9" customFormat="1" ht="19.7" customHeight="1">
      <c r="B16" s="21">
        <v>1</v>
      </c>
      <c r="C16" s="21" t="s">
        <v>531</v>
      </c>
      <c r="D16" s="21" t="s">
        <v>531</v>
      </c>
      <c r="E16" s="2562" t="s">
        <v>9757</v>
      </c>
      <c r="F16" s="22">
        <v>1</v>
      </c>
      <c r="G16" s="266">
        <v>1880</v>
      </c>
      <c r="H16" s="266">
        <f t="shared" si="0"/>
        <v>1880</v>
      </c>
      <c r="I16" s="167"/>
      <c r="J16" s="31" t="s">
        <v>9758</v>
      </c>
      <c r="K16" s="30" t="s">
        <v>9752</v>
      </c>
      <c r="L16" s="22"/>
      <c r="M16" s="25">
        <v>44125</v>
      </c>
      <c r="N16" s="21"/>
      <c r="O16" s="22"/>
      <c r="P16" s="25">
        <v>44137</v>
      </c>
      <c r="Q16" s="26">
        <v>44137</v>
      </c>
    </row>
    <row r="17" spans="2:17" s="9" customFormat="1" ht="19.7" customHeight="1">
      <c r="B17" s="21">
        <v>1</v>
      </c>
      <c r="C17" s="21" t="s">
        <v>531</v>
      </c>
      <c r="D17" s="21" t="s">
        <v>531</v>
      </c>
      <c r="E17" s="1472" t="s">
        <v>9759</v>
      </c>
      <c r="F17" s="22">
        <v>1</v>
      </c>
      <c r="G17" s="266">
        <v>2010</v>
      </c>
      <c r="H17" s="266">
        <f t="shared" si="0"/>
        <v>2010</v>
      </c>
      <c r="I17" s="167"/>
      <c r="J17" s="31" t="s">
        <v>9760</v>
      </c>
      <c r="K17" s="30" t="s">
        <v>9752</v>
      </c>
      <c r="L17" s="22"/>
      <c r="M17" s="25">
        <v>44125</v>
      </c>
      <c r="N17" s="21"/>
      <c r="O17" s="22"/>
      <c r="P17" s="25">
        <v>44137</v>
      </c>
      <c r="Q17" s="26">
        <v>44137</v>
      </c>
    </row>
    <row r="18" spans="2:17" s="9" customFormat="1" ht="19.7" customHeight="1">
      <c r="B18" s="21">
        <v>1</v>
      </c>
      <c r="C18" s="21" t="s">
        <v>531</v>
      </c>
      <c r="D18" s="21" t="s">
        <v>531</v>
      </c>
      <c r="E18" s="1472" t="s">
        <v>9761</v>
      </c>
      <c r="F18" s="22">
        <v>1</v>
      </c>
      <c r="G18" s="266">
        <v>250</v>
      </c>
      <c r="H18" s="266">
        <f t="shared" si="0"/>
        <v>250</v>
      </c>
      <c r="I18" s="167"/>
      <c r="J18" s="31" t="s">
        <v>1449</v>
      </c>
      <c r="K18" s="30" t="s">
        <v>9752</v>
      </c>
      <c r="L18" s="22"/>
      <c r="M18" s="25">
        <v>44125</v>
      </c>
      <c r="N18" s="21"/>
      <c r="O18" s="22"/>
      <c r="P18" s="25">
        <v>44137</v>
      </c>
      <c r="Q18" s="26">
        <v>44137</v>
      </c>
    </row>
    <row r="19" spans="2:17" s="9" customFormat="1" ht="19.7" customHeight="1">
      <c r="B19" s="21">
        <v>1</v>
      </c>
      <c r="C19" s="21" t="s">
        <v>531</v>
      </c>
      <c r="D19" s="21" t="s">
        <v>531</v>
      </c>
      <c r="E19" s="1472" t="s">
        <v>1813</v>
      </c>
      <c r="F19" s="22">
        <v>2</v>
      </c>
      <c r="G19" s="266">
        <v>220</v>
      </c>
      <c r="H19" s="266">
        <f t="shared" si="0"/>
        <v>440</v>
      </c>
      <c r="I19" s="167"/>
      <c r="J19" s="31" t="s">
        <v>1451</v>
      </c>
      <c r="K19" s="30" t="s">
        <v>9752</v>
      </c>
      <c r="L19" s="22"/>
      <c r="M19" s="25">
        <v>44125</v>
      </c>
      <c r="N19" s="21"/>
      <c r="O19" s="22"/>
      <c r="P19" s="25">
        <v>44137</v>
      </c>
      <c r="Q19" s="26">
        <v>44137</v>
      </c>
    </row>
    <row r="20" spans="2:17" s="9" customFormat="1" ht="19.7" customHeight="1">
      <c r="B20" s="21">
        <v>1</v>
      </c>
      <c r="C20" s="21" t="s">
        <v>531</v>
      </c>
      <c r="D20" s="21" t="s">
        <v>531</v>
      </c>
      <c r="E20" s="1472" t="s">
        <v>2151</v>
      </c>
      <c r="F20" s="22">
        <v>4</v>
      </c>
      <c r="G20" s="266">
        <v>32</v>
      </c>
      <c r="H20" s="266">
        <f t="shared" si="0"/>
        <v>128</v>
      </c>
      <c r="I20" s="167"/>
      <c r="J20" s="31" t="s">
        <v>4413</v>
      </c>
      <c r="K20" s="30" t="s">
        <v>9752</v>
      </c>
      <c r="L20" s="22"/>
      <c r="M20" s="25">
        <v>44125</v>
      </c>
      <c r="N20" s="21"/>
      <c r="O20" s="22"/>
      <c r="P20" s="25">
        <v>44137</v>
      </c>
      <c r="Q20" s="26">
        <v>44137</v>
      </c>
    </row>
    <row r="21" spans="2:17" s="9" customFormat="1" ht="19.7" customHeight="1">
      <c r="B21" s="21">
        <v>1</v>
      </c>
      <c r="C21" s="21" t="s">
        <v>531</v>
      </c>
      <c r="D21" s="21" t="s">
        <v>531</v>
      </c>
      <c r="E21" s="1472" t="s">
        <v>1819</v>
      </c>
      <c r="F21" s="22">
        <v>2</v>
      </c>
      <c r="G21" s="266">
        <v>48</v>
      </c>
      <c r="H21" s="266">
        <f t="shared" si="0"/>
        <v>96</v>
      </c>
      <c r="I21" s="167"/>
      <c r="J21" s="31" t="s">
        <v>9762</v>
      </c>
      <c r="K21" s="30" t="s">
        <v>9752</v>
      </c>
      <c r="L21" s="22"/>
      <c r="M21" s="25">
        <v>44125</v>
      </c>
      <c r="N21" s="21"/>
      <c r="O21" s="22"/>
      <c r="P21" s="25">
        <v>44137</v>
      </c>
      <c r="Q21" s="26">
        <v>44137</v>
      </c>
    </row>
    <row r="22" spans="2:17" s="9" customFormat="1" ht="19.7" customHeight="1">
      <c r="B22" s="21"/>
      <c r="C22" s="21"/>
      <c r="D22" s="21"/>
      <c r="E22" s="75"/>
      <c r="F22" s="22"/>
      <c r="G22" s="266">
        <v>0</v>
      </c>
      <c r="H22" s="266">
        <f>F22*G22</f>
        <v>0</v>
      </c>
      <c r="I22" s="167"/>
      <c r="J22" s="31"/>
      <c r="K22" s="22"/>
      <c r="L22" s="22"/>
      <c r="M22" s="25"/>
      <c r="N22" s="21"/>
      <c r="O22" s="22"/>
      <c r="P22" s="25"/>
      <c r="Q22" s="26"/>
    </row>
    <row r="23" spans="2:17" s="9" customFormat="1" ht="19.7" customHeight="1">
      <c r="B23" s="21"/>
      <c r="C23" s="21"/>
      <c r="D23" s="21"/>
      <c r="E23" s="75"/>
      <c r="F23" s="22"/>
      <c r="G23" s="266">
        <v>0</v>
      </c>
      <c r="H23" s="266">
        <f t="shared" si="0"/>
        <v>0</v>
      </c>
      <c r="I23" s="167"/>
      <c r="J23" s="31"/>
      <c r="K23" s="22"/>
      <c r="L23" s="22"/>
      <c r="M23" s="25"/>
      <c r="N23" s="21"/>
      <c r="O23" s="22"/>
      <c r="P23" s="25"/>
      <c r="Q23" s="26"/>
    </row>
    <row r="24" spans="2:17" s="9" customFormat="1" ht="19.7" customHeight="1">
      <c r="B24" s="21"/>
      <c r="C24" s="21"/>
      <c r="D24" s="21"/>
      <c r="E24" s="75"/>
      <c r="F24" s="22"/>
      <c r="G24" s="266">
        <v>0</v>
      </c>
      <c r="H24" s="266">
        <f t="shared" si="0"/>
        <v>0</v>
      </c>
      <c r="I24" s="167"/>
      <c r="J24" s="31"/>
      <c r="K24" s="22"/>
      <c r="L24" s="22"/>
      <c r="M24" s="25"/>
      <c r="N24" s="21"/>
      <c r="O24" s="22"/>
      <c r="P24" s="25"/>
      <c r="Q24" s="26"/>
    </row>
    <row r="25" spans="2:17" s="9" customFormat="1" ht="19.7" customHeight="1">
      <c r="B25" s="21"/>
      <c r="C25" s="21"/>
      <c r="D25" s="21"/>
      <c r="E25" s="75"/>
      <c r="F25" s="22"/>
      <c r="G25" s="266">
        <v>0</v>
      </c>
      <c r="H25" s="266">
        <f t="shared" si="0"/>
        <v>0</v>
      </c>
      <c r="I25" s="167"/>
      <c r="J25" s="31"/>
      <c r="K25" s="22"/>
      <c r="L25" s="22"/>
      <c r="M25" s="25"/>
      <c r="N25" s="21"/>
      <c r="O25" s="22"/>
      <c r="P25" s="25"/>
      <c r="Q25" s="26"/>
    </row>
    <row r="26" spans="2:17">
      <c r="G26" s="3"/>
      <c r="H26" s="3"/>
    </row>
  </sheetData>
  <autoFilter ref="B8:O25" xr:uid="{01AE988A-A3AD-4965-A5A0-36D5728BE65D}"/>
  <mergeCells count="6">
    <mergeCell ref="B2:D2"/>
    <mergeCell ref="G2:I2"/>
    <mergeCell ref="B3:D3"/>
    <mergeCell ref="B4:D4"/>
    <mergeCell ref="B5:D5"/>
    <mergeCell ref="B6:D6"/>
  </mergeCells>
  <phoneticPr fontId="4"/>
  <pageMargins left="0.2" right="0.2" top="0.36" bottom="0.41" header="0.3" footer="0.3"/>
  <pageSetup paperSize="9" scale="70" orientation="landscape" r:id="rId1"/>
  <drawing r:id="rId2"/>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85F92-207D-4E3D-B463-7A6C98390A8F}">
  <sheetPr>
    <pageSetUpPr fitToPage="1"/>
  </sheetPr>
  <dimension ref="B2:R102"/>
  <sheetViews>
    <sheetView zoomScale="85" zoomScaleNormal="85" workbookViewId="0">
      <pane xSplit="10" ySplit="8" topLeftCell="K24" activePane="bottomRight" state="frozen"/>
      <selection pane="topRight" activeCell="K1" sqref="K1"/>
      <selection pane="bottomLeft" activeCell="A9" sqref="A9"/>
      <selection pane="bottomRight" activeCell="G4" sqref="G4"/>
    </sheetView>
  </sheetViews>
  <sheetFormatPr defaultRowHeight="18.75"/>
  <cols>
    <col min="1" max="1" width="3" style="8" customWidth="1"/>
    <col min="2" max="2" width="5.75" style="9" customWidth="1"/>
    <col min="3" max="3" width="18.5" style="8" customWidth="1"/>
    <col min="4" max="4" width="17.75" style="8" customWidth="1"/>
    <col min="5" max="5" width="34.5" style="8" customWidth="1"/>
    <col min="6" max="6" width="7" style="9" customWidth="1"/>
    <col min="7" max="8" width="13.125" style="8" customWidth="1"/>
    <col min="9" max="9" width="6.5" style="3" customWidth="1"/>
    <col min="10" max="10" width="34.5" style="8" customWidth="1"/>
    <col min="11" max="11" width="34.625" style="8" customWidth="1"/>
    <col min="12" max="12" width="29" style="9" customWidth="1"/>
    <col min="13" max="13" width="15.5" style="10" customWidth="1"/>
    <col min="14" max="14" width="7.125" style="8" customWidth="1"/>
    <col min="15" max="15" width="14.875" style="3" customWidth="1"/>
    <col min="16" max="16" width="16.25" style="11" customWidth="1"/>
    <col min="17" max="17" width="17.625" style="2565" customWidth="1"/>
    <col min="18" max="256" width="9" style="8"/>
    <col min="257" max="257" width="3" style="8" customWidth="1"/>
    <col min="258" max="258" width="5.75" style="8" customWidth="1"/>
    <col min="259" max="259" width="18.5" style="8" customWidth="1"/>
    <col min="260" max="260" width="17.75" style="8" customWidth="1"/>
    <col min="261" max="261" width="34.5" style="8" customWidth="1"/>
    <col min="262" max="262" width="7" style="8" customWidth="1"/>
    <col min="263" max="264" width="13.125" style="8" customWidth="1"/>
    <col min="265" max="265" width="6.5" style="8" customWidth="1"/>
    <col min="266" max="266" width="34.5" style="8" customWidth="1"/>
    <col min="267" max="267" width="34.625" style="8" customWidth="1"/>
    <col min="268" max="268" width="29" style="8" customWidth="1"/>
    <col min="269" max="269" width="15.5" style="8" customWidth="1"/>
    <col min="270" max="270" width="7.125" style="8" customWidth="1"/>
    <col min="271" max="271" width="14.875" style="8" customWidth="1"/>
    <col min="272" max="272" width="16.25" style="8" customWidth="1"/>
    <col min="273" max="273" width="17.625" style="8" customWidth="1"/>
    <col min="274" max="512" width="9" style="8"/>
    <col min="513" max="513" width="3" style="8" customWidth="1"/>
    <col min="514" max="514" width="5.75" style="8" customWidth="1"/>
    <col min="515" max="515" width="18.5" style="8" customWidth="1"/>
    <col min="516" max="516" width="17.75" style="8" customWidth="1"/>
    <col min="517" max="517" width="34.5" style="8" customWidth="1"/>
    <col min="518" max="518" width="7" style="8" customWidth="1"/>
    <col min="519" max="520" width="13.125" style="8" customWidth="1"/>
    <col min="521" max="521" width="6.5" style="8" customWidth="1"/>
    <col min="522" max="522" width="34.5" style="8" customWidth="1"/>
    <col min="523" max="523" width="34.625" style="8" customWidth="1"/>
    <col min="524" max="524" width="29" style="8" customWidth="1"/>
    <col min="525" max="525" width="15.5" style="8" customWidth="1"/>
    <col min="526" max="526" width="7.125" style="8" customWidth="1"/>
    <col min="527" max="527" width="14.875" style="8" customWidth="1"/>
    <col min="528" max="528" width="16.25" style="8" customWidth="1"/>
    <col min="529" max="529" width="17.625" style="8" customWidth="1"/>
    <col min="530" max="768" width="9" style="8"/>
    <col min="769" max="769" width="3" style="8" customWidth="1"/>
    <col min="770" max="770" width="5.75" style="8" customWidth="1"/>
    <col min="771" max="771" width="18.5" style="8" customWidth="1"/>
    <col min="772" max="772" width="17.75" style="8" customWidth="1"/>
    <col min="773" max="773" width="34.5" style="8" customWidth="1"/>
    <col min="774" max="774" width="7" style="8" customWidth="1"/>
    <col min="775" max="776" width="13.125" style="8" customWidth="1"/>
    <col min="777" max="777" width="6.5" style="8" customWidth="1"/>
    <col min="778" max="778" width="34.5" style="8" customWidth="1"/>
    <col min="779" max="779" width="34.625" style="8" customWidth="1"/>
    <col min="780" max="780" width="29" style="8" customWidth="1"/>
    <col min="781" max="781" width="15.5" style="8" customWidth="1"/>
    <col min="782" max="782" width="7.125" style="8" customWidth="1"/>
    <col min="783" max="783" width="14.875" style="8" customWidth="1"/>
    <col min="784" max="784" width="16.25" style="8" customWidth="1"/>
    <col min="785" max="785" width="17.625" style="8" customWidth="1"/>
    <col min="786" max="1024" width="9" style="8"/>
    <col min="1025" max="1025" width="3" style="8" customWidth="1"/>
    <col min="1026" max="1026" width="5.75" style="8" customWidth="1"/>
    <col min="1027" max="1027" width="18.5" style="8" customWidth="1"/>
    <col min="1028" max="1028" width="17.75" style="8" customWidth="1"/>
    <col min="1029" max="1029" width="34.5" style="8" customWidth="1"/>
    <col min="1030" max="1030" width="7" style="8" customWidth="1"/>
    <col min="1031" max="1032" width="13.125" style="8" customWidth="1"/>
    <col min="1033" max="1033" width="6.5" style="8" customWidth="1"/>
    <col min="1034" max="1034" width="34.5" style="8" customWidth="1"/>
    <col min="1035" max="1035" width="34.625" style="8" customWidth="1"/>
    <col min="1036" max="1036" width="29" style="8" customWidth="1"/>
    <col min="1037" max="1037" width="15.5" style="8" customWidth="1"/>
    <col min="1038" max="1038" width="7.125" style="8" customWidth="1"/>
    <col min="1039" max="1039" width="14.875" style="8" customWidth="1"/>
    <col min="1040" max="1040" width="16.25" style="8" customWidth="1"/>
    <col min="1041" max="1041" width="17.625" style="8" customWidth="1"/>
    <col min="1042" max="1280" width="9" style="8"/>
    <col min="1281" max="1281" width="3" style="8" customWidth="1"/>
    <col min="1282" max="1282" width="5.75" style="8" customWidth="1"/>
    <col min="1283" max="1283" width="18.5" style="8" customWidth="1"/>
    <col min="1284" max="1284" width="17.75" style="8" customWidth="1"/>
    <col min="1285" max="1285" width="34.5" style="8" customWidth="1"/>
    <col min="1286" max="1286" width="7" style="8" customWidth="1"/>
    <col min="1287" max="1288" width="13.125" style="8" customWidth="1"/>
    <col min="1289" max="1289" width="6.5" style="8" customWidth="1"/>
    <col min="1290" max="1290" width="34.5" style="8" customWidth="1"/>
    <col min="1291" max="1291" width="34.625" style="8" customWidth="1"/>
    <col min="1292" max="1292" width="29" style="8" customWidth="1"/>
    <col min="1293" max="1293" width="15.5" style="8" customWidth="1"/>
    <col min="1294" max="1294" width="7.125" style="8" customWidth="1"/>
    <col min="1295" max="1295" width="14.875" style="8" customWidth="1"/>
    <col min="1296" max="1296" width="16.25" style="8" customWidth="1"/>
    <col min="1297" max="1297" width="17.625" style="8" customWidth="1"/>
    <col min="1298" max="1536" width="9" style="8"/>
    <col min="1537" max="1537" width="3" style="8" customWidth="1"/>
    <col min="1538" max="1538" width="5.75" style="8" customWidth="1"/>
    <col min="1539" max="1539" width="18.5" style="8" customWidth="1"/>
    <col min="1540" max="1540" width="17.75" style="8" customWidth="1"/>
    <col min="1541" max="1541" width="34.5" style="8" customWidth="1"/>
    <col min="1542" max="1542" width="7" style="8" customWidth="1"/>
    <col min="1543" max="1544" width="13.125" style="8" customWidth="1"/>
    <col min="1545" max="1545" width="6.5" style="8" customWidth="1"/>
    <col min="1546" max="1546" width="34.5" style="8" customWidth="1"/>
    <col min="1547" max="1547" width="34.625" style="8" customWidth="1"/>
    <col min="1548" max="1548" width="29" style="8" customWidth="1"/>
    <col min="1549" max="1549" width="15.5" style="8" customWidth="1"/>
    <col min="1550" max="1550" width="7.125" style="8" customWidth="1"/>
    <col min="1551" max="1551" width="14.875" style="8" customWidth="1"/>
    <col min="1552" max="1552" width="16.25" style="8" customWidth="1"/>
    <col min="1553" max="1553" width="17.625" style="8" customWidth="1"/>
    <col min="1554" max="1792" width="9" style="8"/>
    <col min="1793" max="1793" width="3" style="8" customWidth="1"/>
    <col min="1794" max="1794" width="5.75" style="8" customWidth="1"/>
    <col min="1795" max="1795" width="18.5" style="8" customWidth="1"/>
    <col min="1796" max="1796" width="17.75" style="8" customWidth="1"/>
    <col min="1797" max="1797" width="34.5" style="8" customWidth="1"/>
    <col min="1798" max="1798" width="7" style="8" customWidth="1"/>
    <col min="1799" max="1800" width="13.125" style="8" customWidth="1"/>
    <col min="1801" max="1801" width="6.5" style="8" customWidth="1"/>
    <col min="1802" max="1802" width="34.5" style="8" customWidth="1"/>
    <col min="1803" max="1803" width="34.625" style="8" customWidth="1"/>
    <col min="1804" max="1804" width="29" style="8" customWidth="1"/>
    <col min="1805" max="1805" width="15.5" style="8" customWidth="1"/>
    <col min="1806" max="1806" width="7.125" style="8" customWidth="1"/>
    <col min="1807" max="1807" width="14.875" style="8" customWidth="1"/>
    <col min="1808" max="1808" width="16.25" style="8" customWidth="1"/>
    <col min="1809" max="1809" width="17.625" style="8" customWidth="1"/>
    <col min="1810" max="2048" width="9" style="8"/>
    <col min="2049" max="2049" width="3" style="8" customWidth="1"/>
    <col min="2050" max="2050" width="5.75" style="8" customWidth="1"/>
    <col min="2051" max="2051" width="18.5" style="8" customWidth="1"/>
    <col min="2052" max="2052" width="17.75" style="8" customWidth="1"/>
    <col min="2053" max="2053" width="34.5" style="8" customWidth="1"/>
    <col min="2054" max="2054" width="7" style="8" customWidth="1"/>
    <col min="2055" max="2056" width="13.125" style="8" customWidth="1"/>
    <col min="2057" max="2057" width="6.5" style="8" customWidth="1"/>
    <col min="2058" max="2058" width="34.5" style="8" customWidth="1"/>
    <col min="2059" max="2059" width="34.625" style="8" customWidth="1"/>
    <col min="2060" max="2060" width="29" style="8" customWidth="1"/>
    <col min="2061" max="2061" width="15.5" style="8" customWidth="1"/>
    <col min="2062" max="2062" width="7.125" style="8" customWidth="1"/>
    <col min="2063" max="2063" width="14.875" style="8" customWidth="1"/>
    <col min="2064" max="2064" width="16.25" style="8" customWidth="1"/>
    <col min="2065" max="2065" width="17.625" style="8" customWidth="1"/>
    <col min="2066" max="2304" width="9" style="8"/>
    <col min="2305" max="2305" width="3" style="8" customWidth="1"/>
    <col min="2306" max="2306" width="5.75" style="8" customWidth="1"/>
    <col min="2307" max="2307" width="18.5" style="8" customWidth="1"/>
    <col min="2308" max="2308" width="17.75" style="8" customWidth="1"/>
    <col min="2309" max="2309" width="34.5" style="8" customWidth="1"/>
    <col min="2310" max="2310" width="7" style="8" customWidth="1"/>
    <col min="2311" max="2312" width="13.125" style="8" customWidth="1"/>
    <col min="2313" max="2313" width="6.5" style="8" customWidth="1"/>
    <col min="2314" max="2314" width="34.5" style="8" customWidth="1"/>
    <col min="2315" max="2315" width="34.625" style="8" customWidth="1"/>
    <col min="2316" max="2316" width="29" style="8" customWidth="1"/>
    <col min="2317" max="2317" width="15.5" style="8" customWidth="1"/>
    <col min="2318" max="2318" width="7.125" style="8" customWidth="1"/>
    <col min="2319" max="2319" width="14.875" style="8" customWidth="1"/>
    <col min="2320" max="2320" width="16.25" style="8" customWidth="1"/>
    <col min="2321" max="2321" width="17.625" style="8" customWidth="1"/>
    <col min="2322" max="2560" width="9" style="8"/>
    <col min="2561" max="2561" width="3" style="8" customWidth="1"/>
    <col min="2562" max="2562" width="5.75" style="8" customWidth="1"/>
    <col min="2563" max="2563" width="18.5" style="8" customWidth="1"/>
    <col min="2564" max="2564" width="17.75" style="8" customWidth="1"/>
    <col min="2565" max="2565" width="34.5" style="8" customWidth="1"/>
    <col min="2566" max="2566" width="7" style="8" customWidth="1"/>
    <col min="2567" max="2568" width="13.125" style="8" customWidth="1"/>
    <col min="2569" max="2569" width="6.5" style="8" customWidth="1"/>
    <col min="2570" max="2570" width="34.5" style="8" customWidth="1"/>
    <col min="2571" max="2571" width="34.625" style="8" customWidth="1"/>
    <col min="2572" max="2572" width="29" style="8" customWidth="1"/>
    <col min="2573" max="2573" width="15.5" style="8" customWidth="1"/>
    <col min="2574" max="2574" width="7.125" style="8" customWidth="1"/>
    <col min="2575" max="2575" width="14.875" style="8" customWidth="1"/>
    <col min="2576" max="2576" width="16.25" style="8" customWidth="1"/>
    <col min="2577" max="2577" width="17.625" style="8" customWidth="1"/>
    <col min="2578" max="2816" width="9" style="8"/>
    <col min="2817" max="2817" width="3" style="8" customWidth="1"/>
    <col min="2818" max="2818" width="5.75" style="8" customWidth="1"/>
    <col min="2819" max="2819" width="18.5" style="8" customWidth="1"/>
    <col min="2820" max="2820" width="17.75" style="8" customWidth="1"/>
    <col min="2821" max="2821" width="34.5" style="8" customWidth="1"/>
    <col min="2822" max="2822" width="7" style="8" customWidth="1"/>
    <col min="2823" max="2824" width="13.125" style="8" customWidth="1"/>
    <col min="2825" max="2825" width="6.5" style="8" customWidth="1"/>
    <col min="2826" max="2826" width="34.5" style="8" customWidth="1"/>
    <col min="2827" max="2827" width="34.625" style="8" customWidth="1"/>
    <col min="2828" max="2828" width="29" style="8" customWidth="1"/>
    <col min="2829" max="2829" width="15.5" style="8" customWidth="1"/>
    <col min="2830" max="2830" width="7.125" style="8" customWidth="1"/>
    <col min="2831" max="2831" width="14.875" style="8" customWidth="1"/>
    <col min="2832" max="2832" width="16.25" style="8" customWidth="1"/>
    <col min="2833" max="2833" width="17.625" style="8" customWidth="1"/>
    <col min="2834" max="3072" width="9" style="8"/>
    <col min="3073" max="3073" width="3" style="8" customWidth="1"/>
    <col min="3074" max="3074" width="5.75" style="8" customWidth="1"/>
    <col min="3075" max="3075" width="18.5" style="8" customWidth="1"/>
    <col min="3076" max="3076" width="17.75" style="8" customWidth="1"/>
    <col min="3077" max="3077" width="34.5" style="8" customWidth="1"/>
    <col min="3078" max="3078" width="7" style="8" customWidth="1"/>
    <col min="3079" max="3080" width="13.125" style="8" customWidth="1"/>
    <col min="3081" max="3081" width="6.5" style="8" customWidth="1"/>
    <col min="3082" max="3082" width="34.5" style="8" customWidth="1"/>
    <col min="3083" max="3083" width="34.625" style="8" customWidth="1"/>
    <col min="3084" max="3084" width="29" style="8" customWidth="1"/>
    <col min="3085" max="3085" width="15.5" style="8" customWidth="1"/>
    <col min="3086" max="3086" width="7.125" style="8" customWidth="1"/>
    <col min="3087" max="3087" width="14.875" style="8" customWidth="1"/>
    <col min="3088" max="3088" width="16.25" style="8" customWidth="1"/>
    <col min="3089" max="3089" width="17.625" style="8" customWidth="1"/>
    <col min="3090" max="3328" width="9" style="8"/>
    <col min="3329" max="3329" width="3" style="8" customWidth="1"/>
    <col min="3330" max="3330" width="5.75" style="8" customWidth="1"/>
    <col min="3331" max="3331" width="18.5" style="8" customWidth="1"/>
    <col min="3332" max="3332" width="17.75" style="8" customWidth="1"/>
    <col min="3333" max="3333" width="34.5" style="8" customWidth="1"/>
    <col min="3334" max="3334" width="7" style="8" customWidth="1"/>
    <col min="3335" max="3336" width="13.125" style="8" customWidth="1"/>
    <col min="3337" max="3337" width="6.5" style="8" customWidth="1"/>
    <col min="3338" max="3338" width="34.5" style="8" customWidth="1"/>
    <col min="3339" max="3339" width="34.625" style="8" customWidth="1"/>
    <col min="3340" max="3340" width="29" style="8" customWidth="1"/>
    <col min="3341" max="3341" width="15.5" style="8" customWidth="1"/>
    <col min="3342" max="3342" width="7.125" style="8" customWidth="1"/>
    <col min="3343" max="3343" width="14.875" style="8" customWidth="1"/>
    <col min="3344" max="3344" width="16.25" style="8" customWidth="1"/>
    <col min="3345" max="3345" width="17.625" style="8" customWidth="1"/>
    <col min="3346" max="3584" width="9" style="8"/>
    <col min="3585" max="3585" width="3" style="8" customWidth="1"/>
    <col min="3586" max="3586" width="5.75" style="8" customWidth="1"/>
    <col min="3587" max="3587" width="18.5" style="8" customWidth="1"/>
    <col min="3588" max="3588" width="17.75" style="8" customWidth="1"/>
    <col min="3589" max="3589" width="34.5" style="8" customWidth="1"/>
    <col min="3590" max="3590" width="7" style="8" customWidth="1"/>
    <col min="3591" max="3592" width="13.125" style="8" customWidth="1"/>
    <col min="3593" max="3593" width="6.5" style="8" customWidth="1"/>
    <col min="3594" max="3594" width="34.5" style="8" customWidth="1"/>
    <col min="3595" max="3595" width="34.625" style="8" customWidth="1"/>
    <col min="3596" max="3596" width="29" style="8" customWidth="1"/>
    <col min="3597" max="3597" width="15.5" style="8" customWidth="1"/>
    <col min="3598" max="3598" width="7.125" style="8" customWidth="1"/>
    <col min="3599" max="3599" width="14.875" style="8" customWidth="1"/>
    <col min="3600" max="3600" width="16.25" style="8" customWidth="1"/>
    <col min="3601" max="3601" width="17.625" style="8" customWidth="1"/>
    <col min="3602" max="3840" width="9" style="8"/>
    <col min="3841" max="3841" width="3" style="8" customWidth="1"/>
    <col min="3842" max="3842" width="5.75" style="8" customWidth="1"/>
    <col min="3843" max="3843" width="18.5" style="8" customWidth="1"/>
    <col min="3844" max="3844" width="17.75" style="8" customWidth="1"/>
    <col min="3845" max="3845" width="34.5" style="8" customWidth="1"/>
    <col min="3846" max="3846" width="7" style="8" customWidth="1"/>
    <col min="3847" max="3848" width="13.125" style="8" customWidth="1"/>
    <col min="3849" max="3849" width="6.5" style="8" customWidth="1"/>
    <col min="3850" max="3850" width="34.5" style="8" customWidth="1"/>
    <col min="3851" max="3851" width="34.625" style="8" customWidth="1"/>
    <col min="3852" max="3852" width="29" style="8" customWidth="1"/>
    <col min="3853" max="3853" width="15.5" style="8" customWidth="1"/>
    <col min="3854" max="3854" width="7.125" style="8" customWidth="1"/>
    <col min="3855" max="3855" width="14.875" style="8" customWidth="1"/>
    <col min="3856" max="3856" width="16.25" style="8" customWidth="1"/>
    <col min="3857" max="3857" width="17.625" style="8" customWidth="1"/>
    <col min="3858" max="4096" width="9" style="8"/>
    <col min="4097" max="4097" width="3" style="8" customWidth="1"/>
    <col min="4098" max="4098" width="5.75" style="8" customWidth="1"/>
    <col min="4099" max="4099" width="18.5" style="8" customWidth="1"/>
    <col min="4100" max="4100" width="17.75" style="8" customWidth="1"/>
    <col min="4101" max="4101" width="34.5" style="8" customWidth="1"/>
    <col min="4102" max="4102" width="7" style="8" customWidth="1"/>
    <col min="4103" max="4104" width="13.125" style="8" customWidth="1"/>
    <col min="4105" max="4105" width="6.5" style="8" customWidth="1"/>
    <col min="4106" max="4106" width="34.5" style="8" customWidth="1"/>
    <col min="4107" max="4107" width="34.625" style="8" customWidth="1"/>
    <col min="4108" max="4108" width="29" style="8" customWidth="1"/>
    <col min="4109" max="4109" width="15.5" style="8" customWidth="1"/>
    <col min="4110" max="4110" width="7.125" style="8" customWidth="1"/>
    <col min="4111" max="4111" width="14.875" style="8" customWidth="1"/>
    <col min="4112" max="4112" width="16.25" style="8" customWidth="1"/>
    <col min="4113" max="4113" width="17.625" style="8" customWidth="1"/>
    <col min="4114" max="4352" width="9" style="8"/>
    <col min="4353" max="4353" width="3" style="8" customWidth="1"/>
    <col min="4354" max="4354" width="5.75" style="8" customWidth="1"/>
    <col min="4355" max="4355" width="18.5" style="8" customWidth="1"/>
    <col min="4356" max="4356" width="17.75" style="8" customWidth="1"/>
    <col min="4357" max="4357" width="34.5" style="8" customWidth="1"/>
    <col min="4358" max="4358" width="7" style="8" customWidth="1"/>
    <col min="4359" max="4360" width="13.125" style="8" customWidth="1"/>
    <col min="4361" max="4361" width="6.5" style="8" customWidth="1"/>
    <col min="4362" max="4362" width="34.5" style="8" customWidth="1"/>
    <col min="4363" max="4363" width="34.625" style="8" customWidth="1"/>
    <col min="4364" max="4364" width="29" style="8" customWidth="1"/>
    <col min="4365" max="4365" width="15.5" style="8" customWidth="1"/>
    <col min="4366" max="4366" width="7.125" style="8" customWidth="1"/>
    <col min="4367" max="4367" width="14.875" style="8" customWidth="1"/>
    <col min="4368" max="4368" width="16.25" style="8" customWidth="1"/>
    <col min="4369" max="4369" width="17.625" style="8" customWidth="1"/>
    <col min="4370" max="4608" width="9" style="8"/>
    <col min="4609" max="4609" width="3" style="8" customWidth="1"/>
    <col min="4610" max="4610" width="5.75" style="8" customWidth="1"/>
    <col min="4611" max="4611" width="18.5" style="8" customWidth="1"/>
    <col min="4612" max="4612" width="17.75" style="8" customWidth="1"/>
    <col min="4613" max="4613" width="34.5" style="8" customWidth="1"/>
    <col min="4614" max="4614" width="7" style="8" customWidth="1"/>
    <col min="4615" max="4616" width="13.125" style="8" customWidth="1"/>
    <col min="4617" max="4617" width="6.5" style="8" customWidth="1"/>
    <col min="4618" max="4618" width="34.5" style="8" customWidth="1"/>
    <col min="4619" max="4619" width="34.625" style="8" customWidth="1"/>
    <col min="4620" max="4620" width="29" style="8" customWidth="1"/>
    <col min="4621" max="4621" width="15.5" style="8" customWidth="1"/>
    <col min="4622" max="4622" width="7.125" style="8" customWidth="1"/>
    <col min="4623" max="4623" width="14.875" style="8" customWidth="1"/>
    <col min="4624" max="4624" width="16.25" style="8" customWidth="1"/>
    <col min="4625" max="4625" width="17.625" style="8" customWidth="1"/>
    <col min="4626" max="4864" width="9" style="8"/>
    <col min="4865" max="4865" width="3" style="8" customWidth="1"/>
    <col min="4866" max="4866" width="5.75" style="8" customWidth="1"/>
    <col min="4867" max="4867" width="18.5" style="8" customWidth="1"/>
    <col min="4868" max="4868" width="17.75" style="8" customWidth="1"/>
    <col min="4869" max="4869" width="34.5" style="8" customWidth="1"/>
    <col min="4870" max="4870" width="7" style="8" customWidth="1"/>
    <col min="4871" max="4872" width="13.125" style="8" customWidth="1"/>
    <col min="4873" max="4873" width="6.5" style="8" customWidth="1"/>
    <col min="4874" max="4874" width="34.5" style="8" customWidth="1"/>
    <col min="4875" max="4875" width="34.625" style="8" customWidth="1"/>
    <col min="4876" max="4876" width="29" style="8" customWidth="1"/>
    <col min="4877" max="4877" width="15.5" style="8" customWidth="1"/>
    <col min="4878" max="4878" width="7.125" style="8" customWidth="1"/>
    <col min="4879" max="4879" width="14.875" style="8" customWidth="1"/>
    <col min="4880" max="4880" width="16.25" style="8" customWidth="1"/>
    <col min="4881" max="4881" width="17.625" style="8" customWidth="1"/>
    <col min="4882" max="5120" width="9" style="8"/>
    <col min="5121" max="5121" width="3" style="8" customWidth="1"/>
    <col min="5122" max="5122" width="5.75" style="8" customWidth="1"/>
    <col min="5123" max="5123" width="18.5" style="8" customWidth="1"/>
    <col min="5124" max="5124" width="17.75" style="8" customWidth="1"/>
    <col min="5125" max="5125" width="34.5" style="8" customWidth="1"/>
    <col min="5126" max="5126" width="7" style="8" customWidth="1"/>
    <col min="5127" max="5128" width="13.125" style="8" customWidth="1"/>
    <col min="5129" max="5129" width="6.5" style="8" customWidth="1"/>
    <col min="5130" max="5130" width="34.5" style="8" customWidth="1"/>
    <col min="5131" max="5131" width="34.625" style="8" customWidth="1"/>
    <col min="5132" max="5132" width="29" style="8" customWidth="1"/>
    <col min="5133" max="5133" width="15.5" style="8" customWidth="1"/>
    <col min="5134" max="5134" width="7.125" style="8" customWidth="1"/>
    <col min="5135" max="5135" width="14.875" style="8" customWidth="1"/>
    <col min="5136" max="5136" width="16.25" style="8" customWidth="1"/>
    <col min="5137" max="5137" width="17.625" style="8" customWidth="1"/>
    <col min="5138" max="5376" width="9" style="8"/>
    <col min="5377" max="5377" width="3" style="8" customWidth="1"/>
    <col min="5378" max="5378" width="5.75" style="8" customWidth="1"/>
    <col min="5379" max="5379" width="18.5" style="8" customWidth="1"/>
    <col min="5380" max="5380" width="17.75" style="8" customWidth="1"/>
    <col min="5381" max="5381" width="34.5" style="8" customWidth="1"/>
    <col min="5382" max="5382" width="7" style="8" customWidth="1"/>
    <col min="5383" max="5384" width="13.125" style="8" customWidth="1"/>
    <col min="5385" max="5385" width="6.5" style="8" customWidth="1"/>
    <col min="5386" max="5386" width="34.5" style="8" customWidth="1"/>
    <col min="5387" max="5387" width="34.625" style="8" customWidth="1"/>
    <col min="5388" max="5388" width="29" style="8" customWidth="1"/>
    <col min="5389" max="5389" width="15.5" style="8" customWidth="1"/>
    <col min="5390" max="5390" width="7.125" style="8" customWidth="1"/>
    <col min="5391" max="5391" width="14.875" style="8" customWidth="1"/>
    <col min="5392" max="5392" width="16.25" style="8" customWidth="1"/>
    <col min="5393" max="5393" width="17.625" style="8" customWidth="1"/>
    <col min="5394" max="5632" width="9" style="8"/>
    <col min="5633" max="5633" width="3" style="8" customWidth="1"/>
    <col min="5634" max="5634" width="5.75" style="8" customWidth="1"/>
    <col min="5635" max="5635" width="18.5" style="8" customWidth="1"/>
    <col min="5636" max="5636" width="17.75" style="8" customWidth="1"/>
    <col min="5637" max="5637" width="34.5" style="8" customWidth="1"/>
    <col min="5638" max="5638" width="7" style="8" customWidth="1"/>
    <col min="5639" max="5640" width="13.125" style="8" customWidth="1"/>
    <col min="5641" max="5641" width="6.5" style="8" customWidth="1"/>
    <col min="5642" max="5642" width="34.5" style="8" customWidth="1"/>
    <col min="5643" max="5643" width="34.625" style="8" customWidth="1"/>
    <col min="5644" max="5644" width="29" style="8" customWidth="1"/>
    <col min="5645" max="5645" width="15.5" style="8" customWidth="1"/>
    <col min="5646" max="5646" width="7.125" style="8" customWidth="1"/>
    <col min="5647" max="5647" width="14.875" style="8" customWidth="1"/>
    <col min="5648" max="5648" width="16.25" style="8" customWidth="1"/>
    <col min="5649" max="5649" width="17.625" style="8" customWidth="1"/>
    <col min="5650" max="5888" width="9" style="8"/>
    <col min="5889" max="5889" width="3" style="8" customWidth="1"/>
    <col min="5890" max="5890" width="5.75" style="8" customWidth="1"/>
    <col min="5891" max="5891" width="18.5" style="8" customWidth="1"/>
    <col min="5892" max="5892" width="17.75" style="8" customWidth="1"/>
    <col min="5893" max="5893" width="34.5" style="8" customWidth="1"/>
    <col min="5894" max="5894" width="7" style="8" customWidth="1"/>
    <col min="5895" max="5896" width="13.125" style="8" customWidth="1"/>
    <col min="5897" max="5897" width="6.5" style="8" customWidth="1"/>
    <col min="5898" max="5898" width="34.5" style="8" customWidth="1"/>
    <col min="5899" max="5899" width="34.625" style="8" customWidth="1"/>
    <col min="5900" max="5900" width="29" style="8" customWidth="1"/>
    <col min="5901" max="5901" width="15.5" style="8" customWidth="1"/>
    <col min="5902" max="5902" width="7.125" style="8" customWidth="1"/>
    <col min="5903" max="5903" width="14.875" style="8" customWidth="1"/>
    <col min="5904" max="5904" width="16.25" style="8" customWidth="1"/>
    <col min="5905" max="5905" width="17.625" style="8" customWidth="1"/>
    <col min="5906" max="6144" width="9" style="8"/>
    <col min="6145" max="6145" width="3" style="8" customWidth="1"/>
    <col min="6146" max="6146" width="5.75" style="8" customWidth="1"/>
    <col min="6147" max="6147" width="18.5" style="8" customWidth="1"/>
    <col min="6148" max="6148" width="17.75" style="8" customWidth="1"/>
    <col min="6149" max="6149" width="34.5" style="8" customWidth="1"/>
    <col min="6150" max="6150" width="7" style="8" customWidth="1"/>
    <col min="6151" max="6152" width="13.125" style="8" customWidth="1"/>
    <col min="6153" max="6153" width="6.5" style="8" customWidth="1"/>
    <col min="6154" max="6154" width="34.5" style="8" customWidth="1"/>
    <col min="6155" max="6155" width="34.625" style="8" customWidth="1"/>
    <col min="6156" max="6156" width="29" style="8" customWidth="1"/>
    <col min="6157" max="6157" width="15.5" style="8" customWidth="1"/>
    <col min="6158" max="6158" width="7.125" style="8" customWidth="1"/>
    <col min="6159" max="6159" width="14.875" style="8" customWidth="1"/>
    <col min="6160" max="6160" width="16.25" style="8" customWidth="1"/>
    <col min="6161" max="6161" width="17.625" style="8" customWidth="1"/>
    <col min="6162" max="6400" width="9" style="8"/>
    <col min="6401" max="6401" width="3" style="8" customWidth="1"/>
    <col min="6402" max="6402" width="5.75" style="8" customWidth="1"/>
    <col min="6403" max="6403" width="18.5" style="8" customWidth="1"/>
    <col min="6404" max="6404" width="17.75" style="8" customWidth="1"/>
    <col min="6405" max="6405" width="34.5" style="8" customWidth="1"/>
    <col min="6406" max="6406" width="7" style="8" customWidth="1"/>
    <col min="6407" max="6408" width="13.125" style="8" customWidth="1"/>
    <col min="6409" max="6409" width="6.5" style="8" customWidth="1"/>
    <col min="6410" max="6410" width="34.5" style="8" customWidth="1"/>
    <col min="6411" max="6411" width="34.625" style="8" customWidth="1"/>
    <col min="6412" max="6412" width="29" style="8" customWidth="1"/>
    <col min="6413" max="6413" width="15.5" style="8" customWidth="1"/>
    <col min="6414" max="6414" width="7.125" style="8" customWidth="1"/>
    <col min="6415" max="6415" width="14.875" style="8" customWidth="1"/>
    <col min="6416" max="6416" width="16.25" style="8" customWidth="1"/>
    <col min="6417" max="6417" width="17.625" style="8" customWidth="1"/>
    <col min="6418" max="6656" width="9" style="8"/>
    <col min="6657" max="6657" width="3" style="8" customWidth="1"/>
    <col min="6658" max="6658" width="5.75" style="8" customWidth="1"/>
    <col min="6659" max="6659" width="18.5" style="8" customWidth="1"/>
    <col min="6660" max="6660" width="17.75" style="8" customWidth="1"/>
    <col min="6661" max="6661" width="34.5" style="8" customWidth="1"/>
    <col min="6662" max="6662" width="7" style="8" customWidth="1"/>
    <col min="6663" max="6664" width="13.125" style="8" customWidth="1"/>
    <col min="6665" max="6665" width="6.5" style="8" customWidth="1"/>
    <col min="6666" max="6666" width="34.5" style="8" customWidth="1"/>
    <col min="6667" max="6667" width="34.625" style="8" customWidth="1"/>
    <col min="6668" max="6668" width="29" style="8" customWidth="1"/>
    <col min="6669" max="6669" width="15.5" style="8" customWidth="1"/>
    <col min="6670" max="6670" width="7.125" style="8" customWidth="1"/>
    <col min="6671" max="6671" width="14.875" style="8" customWidth="1"/>
    <col min="6672" max="6672" width="16.25" style="8" customWidth="1"/>
    <col min="6673" max="6673" width="17.625" style="8" customWidth="1"/>
    <col min="6674" max="6912" width="9" style="8"/>
    <col min="6913" max="6913" width="3" style="8" customWidth="1"/>
    <col min="6914" max="6914" width="5.75" style="8" customWidth="1"/>
    <col min="6915" max="6915" width="18.5" style="8" customWidth="1"/>
    <col min="6916" max="6916" width="17.75" style="8" customWidth="1"/>
    <col min="6917" max="6917" width="34.5" style="8" customWidth="1"/>
    <col min="6918" max="6918" width="7" style="8" customWidth="1"/>
    <col min="6919" max="6920" width="13.125" style="8" customWidth="1"/>
    <col min="6921" max="6921" width="6.5" style="8" customWidth="1"/>
    <col min="6922" max="6922" width="34.5" style="8" customWidth="1"/>
    <col min="6923" max="6923" width="34.625" style="8" customWidth="1"/>
    <col min="6924" max="6924" width="29" style="8" customWidth="1"/>
    <col min="6925" max="6925" width="15.5" style="8" customWidth="1"/>
    <col min="6926" max="6926" width="7.125" style="8" customWidth="1"/>
    <col min="6927" max="6927" width="14.875" style="8" customWidth="1"/>
    <col min="6928" max="6928" width="16.25" style="8" customWidth="1"/>
    <col min="6929" max="6929" width="17.625" style="8" customWidth="1"/>
    <col min="6930" max="7168" width="9" style="8"/>
    <col min="7169" max="7169" width="3" style="8" customWidth="1"/>
    <col min="7170" max="7170" width="5.75" style="8" customWidth="1"/>
    <col min="7171" max="7171" width="18.5" style="8" customWidth="1"/>
    <col min="7172" max="7172" width="17.75" style="8" customWidth="1"/>
    <col min="7173" max="7173" width="34.5" style="8" customWidth="1"/>
    <col min="7174" max="7174" width="7" style="8" customWidth="1"/>
    <col min="7175" max="7176" width="13.125" style="8" customWidth="1"/>
    <col min="7177" max="7177" width="6.5" style="8" customWidth="1"/>
    <col min="7178" max="7178" width="34.5" style="8" customWidth="1"/>
    <col min="7179" max="7179" width="34.625" style="8" customWidth="1"/>
    <col min="7180" max="7180" width="29" style="8" customWidth="1"/>
    <col min="7181" max="7181" width="15.5" style="8" customWidth="1"/>
    <col min="7182" max="7182" width="7.125" style="8" customWidth="1"/>
    <col min="7183" max="7183" width="14.875" style="8" customWidth="1"/>
    <col min="7184" max="7184" width="16.25" style="8" customWidth="1"/>
    <col min="7185" max="7185" width="17.625" style="8" customWidth="1"/>
    <col min="7186" max="7424" width="9" style="8"/>
    <col min="7425" max="7425" width="3" style="8" customWidth="1"/>
    <col min="7426" max="7426" width="5.75" style="8" customWidth="1"/>
    <col min="7427" max="7427" width="18.5" style="8" customWidth="1"/>
    <col min="7428" max="7428" width="17.75" style="8" customWidth="1"/>
    <col min="7429" max="7429" width="34.5" style="8" customWidth="1"/>
    <col min="7430" max="7430" width="7" style="8" customWidth="1"/>
    <col min="7431" max="7432" width="13.125" style="8" customWidth="1"/>
    <col min="7433" max="7433" width="6.5" style="8" customWidth="1"/>
    <col min="7434" max="7434" width="34.5" style="8" customWidth="1"/>
    <col min="7435" max="7435" width="34.625" style="8" customWidth="1"/>
    <col min="7436" max="7436" width="29" style="8" customWidth="1"/>
    <col min="7437" max="7437" width="15.5" style="8" customWidth="1"/>
    <col min="7438" max="7438" width="7.125" style="8" customWidth="1"/>
    <col min="7439" max="7439" width="14.875" style="8" customWidth="1"/>
    <col min="7440" max="7440" width="16.25" style="8" customWidth="1"/>
    <col min="7441" max="7441" width="17.625" style="8" customWidth="1"/>
    <col min="7442" max="7680" width="9" style="8"/>
    <col min="7681" max="7681" width="3" style="8" customWidth="1"/>
    <col min="7682" max="7682" width="5.75" style="8" customWidth="1"/>
    <col min="7683" max="7683" width="18.5" style="8" customWidth="1"/>
    <col min="7684" max="7684" width="17.75" style="8" customWidth="1"/>
    <col min="7685" max="7685" width="34.5" style="8" customWidth="1"/>
    <col min="7686" max="7686" width="7" style="8" customWidth="1"/>
    <col min="7687" max="7688" width="13.125" style="8" customWidth="1"/>
    <col min="7689" max="7689" width="6.5" style="8" customWidth="1"/>
    <col min="7690" max="7690" width="34.5" style="8" customWidth="1"/>
    <col min="7691" max="7691" width="34.625" style="8" customWidth="1"/>
    <col min="7692" max="7692" width="29" style="8" customWidth="1"/>
    <col min="7693" max="7693" width="15.5" style="8" customWidth="1"/>
    <col min="7694" max="7694" width="7.125" style="8" customWidth="1"/>
    <col min="7695" max="7695" width="14.875" style="8" customWidth="1"/>
    <col min="7696" max="7696" width="16.25" style="8" customWidth="1"/>
    <col min="7697" max="7697" width="17.625" style="8" customWidth="1"/>
    <col min="7698" max="7936" width="9" style="8"/>
    <col min="7937" max="7937" width="3" style="8" customWidth="1"/>
    <col min="7938" max="7938" width="5.75" style="8" customWidth="1"/>
    <col min="7939" max="7939" width="18.5" style="8" customWidth="1"/>
    <col min="7940" max="7940" width="17.75" style="8" customWidth="1"/>
    <col min="7941" max="7941" width="34.5" style="8" customWidth="1"/>
    <col min="7942" max="7942" width="7" style="8" customWidth="1"/>
    <col min="7943" max="7944" width="13.125" style="8" customWidth="1"/>
    <col min="7945" max="7945" width="6.5" style="8" customWidth="1"/>
    <col min="7946" max="7946" width="34.5" style="8" customWidth="1"/>
    <col min="7947" max="7947" width="34.625" style="8" customWidth="1"/>
    <col min="7948" max="7948" width="29" style="8" customWidth="1"/>
    <col min="7949" max="7949" width="15.5" style="8" customWidth="1"/>
    <col min="7950" max="7950" width="7.125" style="8" customWidth="1"/>
    <col min="7951" max="7951" width="14.875" style="8" customWidth="1"/>
    <col min="7952" max="7952" width="16.25" style="8" customWidth="1"/>
    <col min="7953" max="7953" width="17.625" style="8" customWidth="1"/>
    <col min="7954" max="8192" width="9" style="8"/>
    <col min="8193" max="8193" width="3" style="8" customWidth="1"/>
    <col min="8194" max="8194" width="5.75" style="8" customWidth="1"/>
    <col min="8195" max="8195" width="18.5" style="8" customWidth="1"/>
    <col min="8196" max="8196" width="17.75" style="8" customWidth="1"/>
    <col min="8197" max="8197" width="34.5" style="8" customWidth="1"/>
    <col min="8198" max="8198" width="7" style="8" customWidth="1"/>
    <col min="8199" max="8200" width="13.125" style="8" customWidth="1"/>
    <col min="8201" max="8201" width="6.5" style="8" customWidth="1"/>
    <col min="8202" max="8202" width="34.5" style="8" customWidth="1"/>
    <col min="8203" max="8203" width="34.625" style="8" customWidth="1"/>
    <col min="8204" max="8204" width="29" style="8" customWidth="1"/>
    <col min="8205" max="8205" width="15.5" style="8" customWidth="1"/>
    <col min="8206" max="8206" width="7.125" style="8" customWidth="1"/>
    <col min="8207" max="8207" width="14.875" style="8" customWidth="1"/>
    <col min="8208" max="8208" width="16.25" style="8" customWidth="1"/>
    <col min="8209" max="8209" width="17.625" style="8" customWidth="1"/>
    <col min="8210" max="8448" width="9" style="8"/>
    <col min="8449" max="8449" width="3" style="8" customWidth="1"/>
    <col min="8450" max="8450" width="5.75" style="8" customWidth="1"/>
    <col min="8451" max="8451" width="18.5" style="8" customWidth="1"/>
    <col min="8452" max="8452" width="17.75" style="8" customWidth="1"/>
    <col min="8453" max="8453" width="34.5" style="8" customWidth="1"/>
    <col min="8454" max="8454" width="7" style="8" customWidth="1"/>
    <col min="8455" max="8456" width="13.125" style="8" customWidth="1"/>
    <col min="8457" max="8457" width="6.5" style="8" customWidth="1"/>
    <col min="8458" max="8458" width="34.5" style="8" customWidth="1"/>
    <col min="8459" max="8459" width="34.625" style="8" customWidth="1"/>
    <col min="8460" max="8460" width="29" style="8" customWidth="1"/>
    <col min="8461" max="8461" width="15.5" style="8" customWidth="1"/>
    <col min="8462" max="8462" width="7.125" style="8" customWidth="1"/>
    <col min="8463" max="8463" width="14.875" style="8" customWidth="1"/>
    <col min="8464" max="8464" width="16.25" style="8" customWidth="1"/>
    <col min="8465" max="8465" width="17.625" style="8" customWidth="1"/>
    <col min="8466" max="8704" width="9" style="8"/>
    <col min="8705" max="8705" width="3" style="8" customWidth="1"/>
    <col min="8706" max="8706" width="5.75" style="8" customWidth="1"/>
    <col min="8707" max="8707" width="18.5" style="8" customWidth="1"/>
    <col min="8708" max="8708" width="17.75" style="8" customWidth="1"/>
    <col min="8709" max="8709" width="34.5" style="8" customWidth="1"/>
    <col min="8710" max="8710" width="7" style="8" customWidth="1"/>
    <col min="8711" max="8712" width="13.125" style="8" customWidth="1"/>
    <col min="8713" max="8713" width="6.5" style="8" customWidth="1"/>
    <col min="8714" max="8714" width="34.5" style="8" customWidth="1"/>
    <col min="8715" max="8715" width="34.625" style="8" customWidth="1"/>
    <col min="8716" max="8716" width="29" style="8" customWidth="1"/>
    <col min="8717" max="8717" width="15.5" style="8" customWidth="1"/>
    <col min="8718" max="8718" width="7.125" style="8" customWidth="1"/>
    <col min="8719" max="8719" width="14.875" style="8" customWidth="1"/>
    <col min="8720" max="8720" width="16.25" style="8" customWidth="1"/>
    <col min="8721" max="8721" width="17.625" style="8" customWidth="1"/>
    <col min="8722" max="8960" width="9" style="8"/>
    <col min="8961" max="8961" width="3" style="8" customWidth="1"/>
    <col min="8962" max="8962" width="5.75" style="8" customWidth="1"/>
    <col min="8963" max="8963" width="18.5" style="8" customWidth="1"/>
    <col min="8964" max="8964" width="17.75" style="8" customWidth="1"/>
    <col min="8965" max="8965" width="34.5" style="8" customWidth="1"/>
    <col min="8966" max="8966" width="7" style="8" customWidth="1"/>
    <col min="8967" max="8968" width="13.125" style="8" customWidth="1"/>
    <col min="8969" max="8969" width="6.5" style="8" customWidth="1"/>
    <col min="8970" max="8970" width="34.5" style="8" customWidth="1"/>
    <col min="8971" max="8971" width="34.625" style="8" customWidth="1"/>
    <col min="8972" max="8972" width="29" style="8" customWidth="1"/>
    <col min="8973" max="8973" width="15.5" style="8" customWidth="1"/>
    <col min="8974" max="8974" width="7.125" style="8" customWidth="1"/>
    <col min="8975" max="8975" width="14.875" style="8" customWidth="1"/>
    <col min="8976" max="8976" width="16.25" style="8" customWidth="1"/>
    <col min="8977" max="8977" width="17.625" style="8" customWidth="1"/>
    <col min="8978" max="9216" width="9" style="8"/>
    <col min="9217" max="9217" width="3" style="8" customWidth="1"/>
    <col min="9218" max="9218" width="5.75" style="8" customWidth="1"/>
    <col min="9219" max="9219" width="18.5" style="8" customWidth="1"/>
    <col min="9220" max="9220" width="17.75" style="8" customWidth="1"/>
    <col min="9221" max="9221" width="34.5" style="8" customWidth="1"/>
    <col min="9222" max="9222" width="7" style="8" customWidth="1"/>
    <col min="9223" max="9224" width="13.125" style="8" customWidth="1"/>
    <col min="9225" max="9225" width="6.5" style="8" customWidth="1"/>
    <col min="9226" max="9226" width="34.5" style="8" customWidth="1"/>
    <col min="9227" max="9227" width="34.625" style="8" customWidth="1"/>
    <col min="9228" max="9228" width="29" style="8" customWidth="1"/>
    <col min="9229" max="9229" width="15.5" style="8" customWidth="1"/>
    <col min="9230" max="9230" width="7.125" style="8" customWidth="1"/>
    <col min="9231" max="9231" width="14.875" style="8" customWidth="1"/>
    <col min="9232" max="9232" width="16.25" style="8" customWidth="1"/>
    <col min="9233" max="9233" width="17.625" style="8" customWidth="1"/>
    <col min="9234" max="9472" width="9" style="8"/>
    <col min="9473" max="9473" width="3" style="8" customWidth="1"/>
    <col min="9474" max="9474" width="5.75" style="8" customWidth="1"/>
    <col min="9475" max="9475" width="18.5" style="8" customWidth="1"/>
    <col min="9476" max="9476" width="17.75" style="8" customWidth="1"/>
    <col min="9477" max="9477" width="34.5" style="8" customWidth="1"/>
    <col min="9478" max="9478" width="7" style="8" customWidth="1"/>
    <col min="9479" max="9480" width="13.125" style="8" customWidth="1"/>
    <col min="9481" max="9481" width="6.5" style="8" customWidth="1"/>
    <col min="9482" max="9482" width="34.5" style="8" customWidth="1"/>
    <col min="9483" max="9483" width="34.625" style="8" customWidth="1"/>
    <col min="9484" max="9484" width="29" style="8" customWidth="1"/>
    <col min="9485" max="9485" width="15.5" style="8" customWidth="1"/>
    <col min="9486" max="9486" width="7.125" style="8" customWidth="1"/>
    <col min="9487" max="9487" width="14.875" style="8" customWidth="1"/>
    <col min="9488" max="9488" width="16.25" style="8" customWidth="1"/>
    <col min="9489" max="9489" width="17.625" style="8" customWidth="1"/>
    <col min="9490" max="9728" width="9" style="8"/>
    <col min="9729" max="9729" width="3" style="8" customWidth="1"/>
    <col min="9730" max="9730" width="5.75" style="8" customWidth="1"/>
    <col min="9731" max="9731" width="18.5" style="8" customWidth="1"/>
    <col min="9732" max="9732" width="17.75" style="8" customWidth="1"/>
    <col min="9733" max="9733" width="34.5" style="8" customWidth="1"/>
    <col min="9734" max="9734" width="7" style="8" customWidth="1"/>
    <col min="9735" max="9736" width="13.125" style="8" customWidth="1"/>
    <col min="9737" max="9737" width="6.5" style="8" customWidth="1"/>
    <col min="9738" max="9738" width="34.5" style="8" customWidth="1"/>
    <col min="9739" max="9739" width="34.625" style="8" customWidth="1"/>
    <col min="9740" max="9740" width="29" style="8" customWidth="1"/>
    <col min="9741" max="9741" width="15.5" style="8" customWidth="1"/>
    <col min="9742" max="9742" width="7.125" style="8" customWidth="1"/>
    <col min="9743" max="9743" width="14.875" style="8" customWidth="1"/>
    <col min="9744" max="9744" width="16.25" style="8" customWidth="1"/>
    <col min="9745" max="9745" width="17.625" style="8" customWidth="1"/>
    <col min="9746" max="9984" width="9" style="8"/>
    <col min="9985" max="9985" width="3" style="8" customWidth="1"/>
    <col min="9986" max="9986" width="5.75" style="8" customWidth="1"/>
    <col min="9987" max="9987" width="18.5" style="8" customWidth="1"/>
    <col min="9988" max="9988" width="17.75" style="8" customWidth="1"/>
    <col min="9989" max="9989" width="34.5" style="8" customWidth="1"/>
    <col min="9990" max="9990" width="7" style="8" customWidth="1"/>
    <col min="9991" max="9992" width="13.125" style="8" customWidth="1"/>
    <col min="9993" max="9993" width="6.5" style="8" customWidth="1"/>
    <col min="9994" max="9994" width="34.5" style="8" customWidth="1"/>
    <col min="9995" max="9995" width="34.625" style="8" customWidth="1"/>
    <col min="9996" max="9996" width="29" style="8" customWidth="1"/>
    <col min="9997" max="9997" width="15.5" style="8" customWidth="1"/>
    <col min="9998" max="9998" width="7.125" style="8" customWidth="1"/>
    <col min="9999" max="9999" width="14.875" style="8" customWidth="1"/>
    <col min="10000" max="10000" width="16.25" style="8" customWidth="1"/>
    <col min="10001" max="10001" width="17.625" style="8" customWidth="1"/>
    <col min="10002" max="10240" width="9" style="8"/>
    <col min="10241" max="10241" width="3" style="8" customWidth="1"/>
    <col min="10242" max="10242" width="5.75" style="8" customWidth="1"/>
    <col min="10243" max="10243" width="18.5" style="8" customWidth="1"/>
    <col min="10244" max="10244" width="17.75" style="8" customWidth="1"/>
    <col min="10245" max="10245" width="34.5" style="8" customWidth="1"/>
    <col min="10246" max="10246" width="7" style="8" customWidth="1"/>
    <col min="10247" max="10248" width="13.125" style="8" customWidth="1"/>
    <col min="10249" max="10249" width="6.5" style="8" customWidth="1"/>
    <col min="10250" max="10250" width="34.5" style="8" customWidth="1"/>
    <col min="10251" max="10251" width="34.625" style="8" customWidth="1"/>
    <col min="10252" max="10252" width="29" style="8" customWidth="1"/>
    <col min="10253" max="10253" width="15.5" style="8" customWidth="1"/>
    <col min="10254" max="10254" width="7.125" style="8" customWidth="1"/>
    <col min="10255" max="10255" width="14.875" style="8" customWidth="1"/>
    <col min="10256" max="10256" width="16.25" style="8" customWidth="1"/>
    <col min="10257" max="10257" width="17.625" style="8" customWidth="1"/>
    <col min="10258" max="10496" width="9" style="8"/>
    <col min="10497" max="10497" width="3" style="8" customWidth="1"/>
    <col min="10498" max="10498" width="5.75" style="8" customWidth="1"/>
    <col min="10499" max="10499" width="18.5" style="8" customWidth="1"/>
    <col min="10500" max="10500" width="17.75" style="8" customWidth="1"/>
    <col min="10501" max="10501" width="34.5" style="8" customWidth="1"/>
    <col min="10502" max="10502" width="7" style="8" customWidth="1"/>
    <col min="10503" max="10504" width="13.125" style="8" customWidth="1"/>
    <col min="10505" max="10505" width="6.5" style="8" customWidth="1"/>
    <col min="10506" max="10506" width="34.5" style="8" customWidth="1"/>
    <col min="10507" max="10507" width="34.625" style="8" customWidth="1"/>
    <col min="10508" max="10508" width="29" style="8" customWidth="1"/>
    <col min="10509" max="10509" width="15.5" style="8" customWidth="1"/>
    <col min="10510" max="10510" width="7.125" style="8" customWidth="1"/>
    <col min="10511" max="10511" width="14.875" style="8" customWidth="1"/>
    <col min="10512" max="10512" width="16.25" style="8" customWidth="1"/>
    <col min="10513" max="10513" width="17.625" style="8" customWidth="1"/>
    <col min="10514" max="10752" width="9" style="8"/>
    <col min="10753" max="10753" width="3" style="8" customWidth="1"/>
    <col min="10754" max="10754" width="5.75" style="8" customWidth="1"/>
    <col min="10755" max="10755" width="18.5" style="8" customWidth="1"/>
    <col min="10756" max="10756" width="17.75" style="8" customWidth="1"/>
    <col min="10757" max="10757" width="34.5" style="8" customWidth="1"/>
    <col min="10758" max="10758" width="7" style="8" customWidth="1"/>
    <col min="10759" max="10760" width="13.125" style="8" customWidth="1"/>
    <col min="10761" max="10761" width="6.5" style="8" customWidth="1"/>
    <col min="10762" max="10762" width="34.5" style="8" customWidth="1"/>
    <col min="10763" max="10763" width="34.625" style="8" customWidth="1"/>
    <col min="10764" max="10764" width="29" style="8" customWidth="1"/>
    <col min="10765" max="10765" width="15.5" style="8" customWidth="1"/>
    <col min="10766" max="10766" width="7.125" style="8" customWidth="1"/>
    <col min="10767" max="10767" width="14.875" style="8" customWidth="1"/>
    <col min="10768" max="10768" width="16.25" style="8" customWidth="1"/>
    <col min="10769" max="10769" width="17.625" style="8" customWidth="1"/>
    <col min="10770" max="11008" width="9" style="8"/>
    <col min="11009" max="11009" width="3" style="8" customWidth="1"/>
    <col min="11010" max="11010" width="5.75" style="8" customWidth="1"/>
    <col min="11011" max="11011" width="18.5" style="8" customWidth="1"/>
    <col min="11012" max="11012" width="17.75" style="8" customWidth="1"/>
    <col min="11013" max="11013" width="34.5" style="8" customWidth="1"/>
    <col min="11014" max="11014" width="7" style="8" customWidth="1"/>
    <col min="11015" max="11016" width="13.125" style="8" customWidth="1"/>
    <col min="11017" max="11017" width="6.5" style="8" customWidth="1"/>
    <col min="11018" max="11018" width="34.5" style="8" customWidth="1"/>
    <col min="11019" max="11019" width="34.625" style="8" customWidth="1"/>
    <col min="11020" max="11020" width="29" style="8" customWidth="1"/>
    <col min="11021" max="11021" width="15.5" style="8" customWidth="1"/>
    <col min="11022" max="11022" width="7.125" style="8" customWidth="1"/>
    <col min="11023" max="11023" width="14.875" style="8" customWidth="1"/>
    <col min="11024" max="11024" width="16.25" style="8" customWidth="1"/>
    <col min="11025" max="11025" width="17.625" style="8" customWidth="1"/>
    <col min="11026" max="11264" width="9" style="8"/>
    <col min="11265" max="11265" width="3" style="8" customWidth="1"/>
    <col min="11266" max="11266" width="5.75" style="8" customWidth="1"/>
    <col min="11267" max="11267" width="18.5" style="8" customWidth="1"/>
    <col min="11268" max="11268" width="17.75" style="8" customWidth="1"/>
    <col min="11269" max="11269" width="34.5" style="8" customWidth="1"/>
    <col min="11270" max="11270" width="7" style="8" customWidth="1"/>
    <col min="11271" max="11272" width="13.125" style="8" customWidth="1"/>
    <col min="11273" max="11273" width="6.5" style="8" customWidth="1"/>
    <col min="11274" max="11274" width="34.5" style="8" customWidth="1"/>
    <col min="11275" max="11275" width="34.625" style="8" customWidth="1"/>
    <col min="11276" max="11276" width="29" style="8" customWidth="1"/>
    <col min="11277" max="11277" width="15.5" style="8" customWidth="1"/>
    <col min="11278" max="11278" width="7.125" style="8" customWidth="1"/>
    <col min="11279" max="11279" width="14.875" style="8" customWidth="1"/>
    <col min="11280" max="11280" width="16.25" style="8" customWidth="1"/>
    <col min="11281" max="11281" width="17.625" style="8" customWidth="1"/>
    <col min="11282" max="11520" width="9" style="8"/>
    <col min="11521" max="11521" width="3" style="8" customWidth="1"/>
    <col min="11522" max="11522" width="5.75" style="8" customWidth="1"/>
    <col min="11523" max="11523" width="18.5" style="8" customWidth="1"/>
    <col min="11524" max="11524" width="17.75" style="8" customWidth="1"/>
    <col min="11525" max="11525" width="34.5" style="8" customWidth="1"/>
    <col min="11526" max="11526" width="7" style="8" customWidth="1"/>
    <col min="11527" max="11528" width="13.125" style="8" customWidth="1"/>
    <col min="11529" max="11529" width="6.5" style="8" customWidth="1"/>
    <col min="11530" max="11530" width="34.5" style="8" customWidth="1"/>
    <col min="11531" max="11531" width="34.625" style="8" customWidth="1"/>
    <col min="11532" max="11532" width="29" style="8" customWidth="1"/>
    <col min="11533" max="11533" width="15.5" style="8" customWidth="1"/>
    <col min="11534" max="11534" width="7.125" style="8" customWidth="1"/>
    <col min="11535" max="11535" width="14.875" style="8" customWidth="1"/>
    <col min="11536" max="11536" width="16.25" style="8" customWidth="1"/>
    <col min="11537" max="11537" width="17.625" style="8" customWidth="1"/>
    <col min="11538" max="11776" width="9" style="8"/>
    <col min="11777" max="11777" width="3" style="8" customWidth="1"/>
    <col min="11778" max="11778" width="5.75" style="8" customWidth="1"/>
    <col min="11779" max="11779" width="18.5" style="8" customWidth="1"/>
    <col min="11780" max="11780" width="17.75" style="8" customWidth="1"/>
    <col min="11781" max="11781" width="34.5" style="8" customWidth="1"/>
    <col min="11782" max="11782" width="7" style="8" customWidth="1"/>
    <col min="11783" max="11784" width="13.125" style="8" customWidth="1"/>
    <col min="11785" max="11785" width="6.5" style="8" customWidth="1"/>
    <col min="11786" max="11786" width="34.5" style="8" customWidth="1"/>
    <col min="11787" max="11787" width="34.625" style="8" customWidth="1"/>
    <col min="11788" max="11788" width="29" style="8" customWidth="1"/>
    <col min="11789" max="11789" width="15.5" style="8" customWidth="1"/>
    <col min="11790" max="11790" width="7.125" style="8" customWidth="1"/>
    <col min="11791" max="11791" width="14.875" style="8" customWidth="1"/>
    <col min="11792" max="11792" width="16.25" style="8" customWidth="1"/>
    <col min="11793" max="11793" width="17.625" style="8" customWidth="1"/>
    <col min="11794" max="12032" width="9" style="8"/>
    <col min="12033" max="12033" width="3" style="8" customWidth="1"/>
    <col min="12034" max="12034" width="5.75" style="8" customWidth="1"/>
    <col min="12035" max="12035" width="18.5" style="8" customWidth="1"/>
    <col min="12036" max="12036" width="17.75" style="8" customWidth="1"/>
    <col min="12037" max="12037" width="34.5" style="8" customWidth="1"/>
    <col min="12038" max="12038" width="7" style="8" customWidth="1"/>
    <col min="12039" max="12040" width="13.125" style="8" customWidth="1"/>
    <col min="12041" max="12041" width="6.5" style="8" customWidth="1"/>
    <col min="12042" max="12042" width="34.5" style="8" customWidth="1"/>
    <col min="12043" max="12043" width="34.625" style="8" customWidth="1"/>
    <col min="12044" max="12044" width="29" style="8" customWidth="1"/>
    <col min="12045" max="12045" width="15.5" style="8" customWidth="1"/>
    <col min="12046" max="12046" width="7.125" style="8" customWidth="1"/>
    <col min="12047" max="12047" width="14.875" style="8" customWidth="1"/>
    <col min="12048" max="12048" width="16.25" style="8" customWidth="1"/>
    <col min="12049" max="12049" width="17.625" style="8" customWidth="1"/>
    <col min="12050" max="12288" width="9" style="8"/>
    <col min="12289" max="12289" width="3" style="8" customWidth="1"/>
    <col min="12290" max="12290" width="5.75" style="8" customWidth="1"/>
    <col min="12291" max="12291" width="18.5" style="8" customWidth="1"/>
    <col min="12292" max="12292" width="17.75" style="8" customWidth="1"/>
    <col min="12293" max="12293" width="34.5" style="8" customWidth="1"/>
    <col min="12294" max="12294" width="7" style="8" customWidth="1"/>
    <col min="12295" max="12296" width="13.125" style="8" customWidth="1"/>
    <col min="12297" max="12297" width="6.5" style="8" customWidth="1"/>
    <col min="12298" max="12298" width="34.5" style="8" customWidth="1"/>
    <col min="12299" max="12299" width="34.625" style="8" customWidth="1"/>
    <col min="12300" max="12300" width="29" style="8" customWidth="1"/>
    <col min="12301" max="12301" width="15.5" style="8" customWidth="1"/>
    <col min="12302" max="12302" width="7.125" style="8" customWidth="1"/>
    <col min="12303" max="12303" width="14.875" style="8" customWidth="1"/>
    <col min="12304" max="12304" width="16.25" style="8" customWidth="1"/>
    <col min="12305" max="12305" width="17.625" style="8" customWidth="1"/>
    <col min="12306" max="12544" width="9" style="8"/>
    <col min="12545" max="12545" width="3" style="8" customWidth="1"/>
    <col min="12546" max="12546" width="5.75" style="8" customWidth="1"/>
    <col min="12547" max="12547" width="18.5" style="8" customWidth="1"/>
    <col min="12548" max="12548" width="17.75" style="8" customWidth="1"/>
    <col min="12549" max="12549" width="34.5" style="8" customWidth="1"/>
    <col min="12550" max="12550" width="7" style="8" customWidth="1"/>
    <col min="12551" max="12552" width="13.125" style="8" customWidth="1"/>
    <col min="12553" max="12553" width="6.5" style="8" customWidth="1"/>
    <col min="12554" max="12554" width="34.5" style="8" customWidth="1"/>
    <col min="12555" max="12555" width="34.625" style="8" customWidth="1"/>
    <col min="12556" max="12556" width="29" style="8" customWidth="1"/>
    <col min="12557" max="12557" width="15.5" style="8" customWidth="1"/>
    <col min="12558" max="12558" width="7.125" style="8" customWidth="1"/>
    <col min="12559" max="12559" width="14.875" style="8" customWidth="1"/>
    <col min="12560" max="12560" width="16.25" style="8" customWidth="1"/>
    <col min="12561" max="12561" width="17.625" style="8" customWidth="1"/>
    <col min="12562" max="12800" width="9" style="8"/>
    <col min="12801" max="12801" width="3" style="8" customWidth="1"/>
    <col min="12802" max="12802" width="5.75" style="8" customWidth="1"/>
    <col min="12803" max="12803" width="18.5" style="8" customWidth="1"/>
    <col min="12804" max="12804" width="17.75" style="8" customWidth="1"/>
    <col min="12805" max="12805" width="34.5" style="8" customWidth="1"/>
    <col min="12806" max="12806" width="7" style="8" customWidth="1"/>
    <col min="12807" max="12808" width="13.125" style="8" customWidth="1"/>
    <col min="12809" max="12809" width="6.5" style="8" customWidth="1"/>
    <col min="12810" max="12810" width="34.5" style="8" customWidth="1"/>
    <col min="12811" max="12811" width="34.625" style="8" customWidth="1"/>
    <col min="12812" max="12812" width="29" style="8" customWidth="1"/>
    <col min="12813" max="12813" width="15.5" style="8" customWidth="1"/>
    <col min="12814" max="12814" width="7.125" style="8" customWidth="1"/>
    <col min="12815" max="12815" width="14.875" style="8" customWidth="1"/>
    <col min="12816" max="12816" width="16.25" style="8" customWidth="1"/>
    <col min="12817" max="12817" width="17.625" style="8" customWidth="1"/>
    <col min="12818" max="13056" width="9" style="8"/>
    <col min="13057" max="13057" width="3" style="8" customWidth="1"/>
    <col min="13058" max="13058" width="5.75" style="8" customWidth="1"/>
    <col min="13059" max="13059" width="18.5" style="8" customWidth="1"/>
    <col min="13060" max="13060" width="17.75" style="8" customWidth="1"/>
    <col min="13061" max="13061" width="34.5" style="8" customWidth="1"/>
    <col min="13062" max="13062" width="7" style="8" customWidth="1"/>
    <col min="13063" max="13064" width="13.125" style="8" customWidth="1"/>
    <col min="13065" max="13065" width="6.5" style="8" customWidth="1"/>
    <col min="13066" max="13066" width="34.5" style="8" customWidth="1"/>
    <col min="13067" max="13067" width="34.625" style="8" customWidth="1"/>
    <col min="13068" max="13068" width="29" style="8" customWidth="1"/>
    <col min="13069" max="13069" width="15.5" style="8" customWidth="1"/>
    <col min="13070" max="13070" width="7.125" style="8" customWidth="1"/>
    <col min="13071" max="13071" width="14.875" style="8" customWidth="1"/>
    <col min="13072" max="13072" width="16.25" style="8" customWidth="1"/>
    <col min="13073" max="13073" width="17.625" style="8" customWidth="1"/>
    <col min="13074" max="13312" width="9" style="8"/>
    <col min="13313" max="13313" width="3" style="8" customWidth="1"/>
    <col min="13314" max="13314" width="5.75" style="8" customWidth="1"/>
    <col min="13315" max="13315" width="18.5" style="8" customWidth="1"/>
    <col min="13316" max="13316" width="17.75" style="8" customWidth="1"/>
    <col min="13317" max="13317" width="34.5" style="8" customWidth="1"/>
    <col min="13318" max="13318" width="7" style="8" customWidth="1"/>
    <col min="13319" max="13320" width="13.125" style="8" customWidth="1"/>
    <col min="13321" max="13321" width="6.5" style="8" customWidth="1"/>
    <col min="13322" max="13322" width="34.5" style="8" customWidth="1"/>
    <col min="13323" max="13323" width="34.625" style="8" customWidth="1"/>
    <col min="13324" max="13324" width="29" style="8" customWidth="1"/>
    <col min="13325" max="13325" width="15.5" style="8" customWidth="1"/>
    <col min="13326" max="13326" width="7.125" style="8" customWidth="1"/>
    <col min="13327" max="13327" width="14.875" style="8" customWidth="1"/>
    <col min="13328" max="13328" width="16.25" style="8" customWidth="1"/>
    <col min="13329" max="13329" width="17.625" style="8" customWidth="1"/>
    <col min="13330" max="13568" width="9" style="8"/>
    <col min="13569" max="13569" width="3" style="8" customWidth="1"/>
    <col min="13570" max="13570" width="5.75" style="8" customWidth="1"/>
    <col min="13571" max="13571" width="18.5" style="8" customWidth="1"/>
    <col min="13572" max="13572" width="17.75" style="8" customWidth="1"/>
    <col min="13573" max="13573" width="34.5" style="8" customWidth="1"/>
    <col min="13574" max="13574" width="7" style="8" customWidth="1"/>
    <col min="13575" max="13576" width="13.125" style="8" customWidth="1"/>
    <col min="13577" max="13577" width="6.5" style="8" customWidth="1"/>
    <col min="13578" max="13578" width="34.5" style="8" customWidth="1"/>
    <col min="13579" max="13579" width="34.625" style="8" customWidth="1"/>
    <col min="13580" max="13580" width="29" style="8" customWidth="1"/>
    <col min="13581" max="13581" width="15.5" style="8" customWidth="1"/>
    <col min="13582" max="13582" width="7.125" style="8" customWidth="1"/>
    <col min="13583" max="13583" width="14.875" style="8" customWidth="1"/>
    <col min="13584" max="13584" width="16.25" style="8" customWidth="1"/>
    <col min="13585" max="13585" width="17.625" style="8" customWidth="1"/>
    <col min="13586" max="13824" width="9" style="8"/>
    <col min="13825" max="13825" width="3" style="8" customWidth="1"/>
    <col min="13826" max="13826" width="5.75" style="8" customWidth="1"/>
    <col min="13827" max="13827" width="18.5" style="8" customWidth="1"/>
    <col min="13828" max="13828" width="17.75" style="8" customWidth="1"/>
    <col min="13829" max="13829" width="34.5" style="8" customWidth="1"/>
    <col min="13830" max="13830" width="7" style="8" customWidth="1"/>
    <col min="13831" max="13832" width="13.125" style="8" customWidth="1"/>
    <col min="13833" max="13833" width="6.5" style="8" customWidth="1"/>
    <col min="13834" max="13834" width="34.5" style="8" customWidth="1"/>
    <col min="13835" max="13835" width="34.625" style="8" customWidth="1"/>
    <col min="13836" max="13836" width="29" style="8" customWidth="1"/>
    <col min="13837" max="13837" width="15.5" style="8" customWidth="1"/>
    <col min="13838" max="13838" width="7.125" style="8" customWidth="1"/>
    <col min="13839" max="13839" width="14.875" style="8" customWidth="1"/>
    <col min="13840" max="13840" width="16.25" style="8" customWidth="1"/>
    <col min="13841" max="13841" width="17.625" style="8" customWidth="1"/>
    <col min="13842" max="14080" width="9" style="8"/>
    <col min="14081" max="14081" width="3" style="8" customWidth="1"/>
    <col min="14082" max="14082" width="5.75" style="8" customWidth="1"/>
    <col min="14083" max="14083" width="18.5" style="8" customWidth="1"/>
    <col min="14084" max="14084" width="17.75" style="8" customWidth="1"/>
    <col min="14085" max="14085" width="34.5" style="8" customWidth="1"/>
    <col min="14086" max="14086" width="7" style="8" customWidth="1"/>
    <col min="14087" max="14088" width="13.125" style="8" customWidth="1"/>
    <col min="14089" max="14089" width="6.5" style="8" customWidth="1"/>
    <col min="14090" max="14090" width="34.5" style="8" customWidth="1"/>
    <col min="14091" max="14091" width="34.625" style="8" customWidth="1"/>
    <col min="14092" max="14092" width="29" style="8" customWidth="1"/>
    <col min="14093" max="14093" width="15.5" style="8" customWidth="1"/>
    <col min="14094" max="14094" width="7.125" style="8" customWidth="1"/>
    <col min="14095" max="14095" width="14.875" style="8" customWidth="1"/>
    <col min="14096" max="14096" width="16.25" style="8" customWidth="1"/>
    <col min="14097" max="14097" width="17.625" style="8" customWidth="1"/>
    <col min="14098" max="14336" width="9" style="8"/>
    <col min="14337" max="14337" width="3" style="8" customWidth="1"/>
    <col min="14338" max="14338" width="5.75" style="8" customWidth="1"/>
    <col min="14339" max="14339" width="18.5" style="8" customWidth="1"/>
    <col min="14340" max="14340" width="17.75" style="8" customWidth="1"/>
    <col min="14341" max="14341" width="34.5" style="8" customWidth="1"/>
    <col min="14342" max="14342" width="7" style="8" customWidth="1"/>
    <col min="14343" max="14344" width="13.125" style="8" customWidth="1"/>
    <col min="14345" max="14345" width="6.5" style="8" customWidth="1"/>
    <col min="14346" max="14346" width="34.5" style="8" customWidth="1"/>
    <col min="14347" max="14347" width="34.625" style="8" customWidth="1"/>
    <col min="14348" max="14348" width="29" style="8" customWidth="1"/>
    <col min="14349" max="14349" width="15.5" style="8" customWidth="1"/>
    <col min="14350" max="14350" width="7.125" style="8" customWidth="1"/>
    <col min="14351" max="14351" width="14.875" style="8" customWidth="1"/>
    <col min="14352" max="14352" width="16.25" style="8" customWidth="1"/>
    <col min="14353" max="14353" width="17.625" style="8" customWidth="1"/>
    <col min="14354" max="14592" width="9" style="8"/>
    <col min="14593" max="14593" width="3" style="8" customWidth="1"/>
    <col min="14594" max="14594" width="5.75" style="8" customWidth="1"/>
    <col min="14595" max="14595" width="18.5" style="8" customWidth="1"/>
    <col min="14596" max="14596" width="17.75" style="8" customWidth="1"/>
    <col min="14597" max="14597" width="34.5" style="8" customWidth="1"/>
    <col min="14598" max="14598" width="7" style="8" customWidth="1"/>
    <col min="14599" max="14600" width="13.125" style="8" customWidth="1"/>
    <col min="14601" max="14601" width="6.5" style="8" customWidth="1"/>
    <col min="14602" max="14602" width="34.5" style="8" customWidth="1"/>
    <col min="14603" max="14603" width="34.625" style="8" customWidth="1"/>
    <col min="14604" max="14604" width="29" style="8" customWidth="1"/>
    <col min="14605" max="14605" width="15.5" style="8" customWidth="1"/>
    <col min="14606" max="14606" width="7.125" style="8" customWidth="1"/>
    <col min="14607" max="14607" width="14.875" style="8" customWidth="1"/>
    <col min="14608" max="14608" width="16.25" style="8" customWidth="1"/>
    <col min="14609" max="14609" width="17.625" style="8" customWidth="1"/>
    <col min="14610" max="14848" width="9" style="8"/>
    <col min="14849" max="14849" width="3" style="8" customWidth="1"/>
    <col min="14850" max="14850" width="5.75" style="8" customWidth="1"/>
    <col min="14851" max="14851" width="18.5" style="8" customWidth="1"/>
    <col min="14852" max="14852" width="17.75" style="8" customWidth="1"/>
    <col min="14853" max="14853" width="34.5" style="8" customWidth="1"/>
    <col min="14854" max="14854" width="7" style="8" customWidth="1"/>
    <col min="14855" max="14856" width="13.125" style="8" customWidth="1"/>
    <col min="14857" max="14857" width="6.5" style="8" customWidth="1"/>
    <col min="14858" max="14858" width="34.5" style="8" customWidth="1"/>
    <col min="14859" max="14859" width="34.625" style="8" customWidth="1"/>
    <col min="14860" max="14860" width="29" style="8" customWidth="1"/>
    <col min="14861" max="14861" width="15.5" style="8" customWidth="1"/>
    <col min="14862" max="14862" width="7.125" style="8" customWidth="1"/>
    <col min="14863" max="14863" width="14.875" style="8" customWidth="1"/>
    <col min="14864" max="14864" width="16.25" style="8" customWidth="1"/>
    <col min="14865" max="14865" width="17.625" style="8" customWidth="1"/>
    <col min="14866" max="15104" width="9" style="8"/>
    <col min="15105" max="15105" width="3" style="8" customWidth="1"/>
    <col min="15106" max="15106" width="5.75" style="8" customWidth="1"/>
    <col min="15107" max="15107" width="18.5" style="8" customWidth="1"/>
    <col min="15108" max="15108" width="17.75" style="8" customWidth="1"/>
    <col min="15109" max="15109" width="34.5" style="8" customWidth="1"/>
    <col min="15110" max="15110" width="7" style="8" customWidth="1"/>
    <col min="15111" max="15112" width="13.125" style="8" customWidth="1"/>
    <col min="15113" max="15113" width="6.5" style="8" customWidth="1"/>
    <col min="15114" max="15114" width="34.5" style="8" customWidth="1"/>
    <col min="15115" max="15115" width="34.625" style="8" customWidth="1"/>
    <col min="15116" max="15116" width="29" style="8" customWidth="1"/>
    <col min="15117" max="15117" width="15.5" style="8" customWidth="1"/>
    <col min="15118" max="15118" width="7.125" style="8" customWidth="1"/>
    <col min="15119" max="15119" width="14.875" style="8" customWidth="1"/>
    <col min="15120" max="15120" width="16.25" style="8" customWidth="1"/>
    <col min="15121" max="15121" width="17.625" style="8" customWidth="1"/>
    <col min="15122" max="15360" width="9" style="8"/>
    <col min="15361" max="15361" width="3" style="8" customWidth="1"/>
    <col min="15362" max="15362" width="5.75" style="8" customWidth="1"/>
    <col min="15363" max="15363" width="18.5" style="8" customWidth="1"/>
    <col min="15364" max="15364" width="17.75" style="8" customWidth="1"/>
    <col min="15365" max="15365" width="34.5" style="8" customWidth="1"/>
    <col min="15366" max="15366" width="7" style="8" customWidth="1"/>
    <col min="15367" max="15368" width="13.125" style="8" customWidth="1"/>
    <col min="15369" max="15369" width="6.5" style="8" customWidth="1"/>
    <col min="15370" max="15370" width="34.5" style="8" customWidth="1"/>
    <col min="15371" max="15371" width="34.625" style="8" customWidth="1"/>
    <col min="15372" max="15372" width="29" style="8" customWidth="1"/>
    <col min="15373" max="15373" width="15.5" style="8" customWidth="1"/>
    <col min="15374" max="15374" width="7.125" style="8" customWidth="1"/>
    <col min="15375" max="15375" width="14.875" style="8" customWidth="1"/>
    <col min="15376" max="15376" width="16.25" style="8" customWidth="1"/>
    <col min="15377" max="15377" width="17.625" style="8" customWidth="1"/>
    <col min="15378" max="15616" width="9" style="8"/>
    <col min="15617" max="15617" width="3" style="8" customWidth="1"/>
    <col min="15618" max="15618" width="5.75" style="8" customWidth="1"/>
    <col min="15619" max="15619" width="18.5" style="8" customWidth="1"/>
    <col min="15620" max="15620" width="17.75" style="8" customWidth="1"/>
    <col min="15621" max="15621" width="34.5" style="8" customWidth="1"/>
    <col min="15622" max="15622" width="7" style="8" customWidth="1"/>
    <col min="15623" max="15624" width="13.125" style="8" customWidth="1"/>
    <col min="15625" max="15625" width="6.5" style="8" customWidth="1"/>
    <col min="15626" max="15626" width="34.5" style="8" customWidth="1"/>
    <col min="15627" max="15627" width="34.625" style="8" customWidth="1"/>
    <col min="15628" max="15628" width="29" style="8" customWidth="1"/>
    <col min="15629" max="15629" width="15.5" style="8" customWidth="1"/>
    <col min="15630" max="15630" width="7.125" style="8" customWidth="1"/>
    <col min="15631" max="15631" width="14.875" style="8" customWidth="1"/>
    <col min="15632" max="15632" width="16.25" style="8" customWidth="1"/>
    <col min="15633" max="15633" width="17.625" style="8" customWidth="1"/>
    <col min="15634" max="15872" width="9" style="8"/>
    <col min="15873" max="15873" width="3" style="8" customWidth="1"/>
    <col min="15874" max="15874" width="5.75" style="8" customWidth="1"/>
    <col min="15875" max="15875" width="18.5" style="8" customWidth="1"/>
    <col min="15876" max="15876" width="17.75" style="8" customWidth="1"/>
    <col min="15877" max="15877" width="34.5" style="8" customWidth="1"/>
    <col min="15878" max="15878" width="7" style="8" customWidth="1"/>
    <col min="15879" max="15880" width="13.125" style="8" customWidth="1"/>
    <col min="15881" max="15881" width="6.5" style="8" customWidth="1"/>
    <col min="15882" max="15882" width="34.5" style="8" customWidth="1"/>
    <col min="15883" max="15883" width="34.625" style="8" customWidth="1"/>
    <col min="15884" max="15884" width="29" style="8" customWidth="1"/>
    <col min="15885" max="15885" width="15.5" style="8" customWidth="1"/>
    <col min="15886" max="15886" width="7.125" style="8" customWidth="1"/>
    <col min="15887" max="15887" width="14.875" style="8" customWidth="1"/>
    <col min="15888" max="15888" width="16.25" style="8" customWidth="1"/>
    <col min="15889" max="15889" width="17.625" style="8" customWidth="1"/>
    <col min="15890" max="16128" width="9" style="8"/>
    <col min="16129" max="16129" width="3" style="8" customWidth="1"/>
    <col min="16130" max="16130" width="5.75" style="8" customWidth="1"/>
    <col min="16131" max="16131" width="18.5" style="8" customWidth="1"/>
    <col min="16132" max="16132" width="17.75" style="8" customWidth="1"/>
    <col min="16133" max="16133" width="34.5" style="8" customWidth="1"/>
    <col min="16134" max="16134" width="7" style="8" customWidth="1"/>
    <col min="16135" max="16136" width="13.125" style="8" customWidth="1"/>
    <col min="16137" max="16137" width="6.5" style="8" customWidth="1"/>
    <col min="16138" max="16138" width="34.5" style="8" customWidth="1"/>
    <col min="16139" max="16139" width="34.625" style="8" customWidth="1"/>
    <col min="16140" max="16140" width="29" style="8" customWidth="1"/>
    <col min="16141" max="16141" width="15.5" style="8" customWidth="1"/>
    <col min="16142" max="16142" width="7.125" style="8" customWidth="1"/>
    <col min="16143" max="16143" width="14.875" style="8" customWidth="1"/>
    <col min="16144" max="16144" width="16.25" style="8" customWidth="1"/>
    <col min="16145" max="16145" width="17.625" style="8" customWidth="1"/>
    <col min="16146" max="16384" width="9" style="8"/>
  </cols>
  <sheetData>
    <row r="2" spans="2:18" ht="20.100000000000001" customHeight="1">
      <c r="B2" s="1" t="s">
        <v>0</v>
      </c>
      <c r="C2" s="1"/>
      <c r="D2" s="1"/>
      <c r="E2" s="92" t="s">
        <v>9763</v>
      </c>
      <c r="G2" s="4" t="s">
        <v>2</v>
      </c>
      <c r="H2" s="5"/>
      <c r="I2" s="6"/>
      <c r="J2" s="2564">
        <f>SUM(H:H)</f>
        <v>185245</v>
      </c>
    </row>
    <row r="3" spans="2:18" ht="20.100000000000001" customHeight="1">
      <c r="B3" s="1" t="s">
        <v>3</v>
      </c>
      <c r="C3" s="1"/>
      <c r="D3" s="1"/>
      <c r="E3" s="98" t="s">
        <v>9764</v>
      </c>
    </row>
    <row r="4" spans="2:18" ht="20.100000000000001" customHeight="1">
      <c r="B4" s="1" t="s">
        <v>5</v>
      </c>
      <c r="C4" s="1"/>
      <c r="D4" s="1"/>
      <c r="E4" s="92" t="s">
        <v>9765</v>
      </c>
    </row>
    <row r="5" spans="2:18" ht="20.100000000000001" customHeight="1">
      <c r="B5" s="1" t="s">
        <v>6</v>
      </c>
      <c r="C5" s="1"/>
      <c r="D5" s="1"/>
      <c r="E5" s="102" t="s">
        <v>9766</v>
      </c>
      <c r="H5" s="2566"/>
    </row>
    <row r="6" spans="2:18" ht="20.100000000000001" customHeight="1">
      <c r="B6" s="1" t="s">
        <v>7</v>
      </c>
      <c r="C6" s="1"/>
      <c r="D6" s="1"/>
      <c r="E6" s="102" t="s">
        <v>9766</v>
      </c>
    </row>
    <row r="8" spans="2:18" s="9" customFormat="1" ht="19.7" customHeight="1">
      <c r="B8" s="21"/>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567"/>
    </row>
    <row r="9" spans="2:18" s="9" customFormat="1" ht="19.7" customHeight="1">
      <c r="B9" s="208"/>
      <c r="C9" s="2568" t="s">
        <v>9767</v>
      </c>
      <c r="D9" s="2569"/>
      <c r="E9" s="1615"/>
      <c r="F9" s="2570"/>
      <c r="G9" s="203"/>
      <c r="H9" s="213"/>
      <c r="I9" s="205"/>
      <c r="J9" s="2571"/>
      <c r="K9" s="44"/>
      <c r="L9" s="44"/>
      <c r="M9" s="207"/>
      <c r="N9" s="208"/>
      <c r="O9" s="44"/>
      <c r="P9" s="207"/>
      <c r="Q9" s="2567"/>
      <c r="R9" s="2572"/>
    </row>
    <row r="10" spans="2:18" s="9" customFormat="1" ht="19.5" customHeight="1">
      <c r="B10" s="208"/>
      <c r="C10" s="21" t="s">
        <v>531</v>
      </c>
      <c r="D10" s="21" t="s">
        <v>531</v>
      </c>
      <c r="E10" s="30" t="s">
        <v>878</v>
      </c>
      <c r="F10" s="22">
        <v>1</v>
      </c>
      <c r="G10" s="28">
        <v>940</v>
      </c>
      <c r="H10" s="36">
        <f>F10*G10</f>
        <v>940</v>
      </c>
      <c r="I10" s="28"/>
      <c r="J10" s="31" t="s">
        <v>879</v>
      </c>
      <c r="K10" s="44"/>
      <c r="L10" s="44"/>
      <c r="M10" s="207"/>
      <c r="N10" s="208"/>
      <c r="O10" s="44"/>
      <c r="P10" s="207"/>
      <c r="Q10" s="2567"/>
      <c r="R10" s="2572"/>
    </row>
    <row r="11" spans="2:18" s="9" customFormat="1" ht="19.5" customHeight="1">
      <c r="B11" s="208"/>
      <c r="C11" s="21" t="s">
        <v>531</v>
      </c>
      <c r="D11" s="21" t="s">
        <v>531</v>
      </c>
      <c r="E11" s="862" t="s">
        <v>3769</v>
      </c>
      <c r="F11" s="22">
        <v>1</v>
      </c>
      <c r="G11" s="28">
        <v>2814</v>
      </c>
      <c r="H11" s="28">
        <f>F11*G11</f>
        <v>2814</v>
      </c>
      <c r="I11" s="36"/>
      <c r="J11" s="31" t="s">
        <v>1981</v>
      </c>
      <c r="K11" s="44"/>
      <c r="L11" s="44"/>
      <c r="M11" s="207"/>
      <c r="N11" s="208"/>
      <c r="O11" s="44"/>
      <c r="P11" s="207"/>
      <c r="Q11" s="2567"/>
      <c r="R11" s="2572"/>
    </row>
    <row r="12" spans="2:18" s="9" customFormat="1" ht="19.5" customHeight="1">
      <c r="B12" s="208"/>
      <c r="C12" s="22" t="s">
        <v>531</v>
      </c>
      <c r="D12" s="22" t="s">
        <v>531</v>
      </c>
      <c r="E12" s="2573" t="s">
        <v>880</v>
      </c>
      <c r="F12" s="781">
        <v>1</v>
      </c>
      <c r="G12" s="348">
        <v>780</v>
      </c>
      <c r="H12" s="342">
        <f>F12*G12</f>
        <v>780</v>
      </c>
      <c r="I12" s="309"/>
      <c r="J12" s="2573" t="s">
        <v>9768</v>
      </c>
      <c r="K12" s="44"/>
      <c r="L12" s="44"/>
      <c r="M12" s="207"/>
      <c r="N12" s="208"/>
      <c r="O12" s="44"/>
      <c r="P12" s="207"/>
      <c r="Q12" s="2567"/>
      <c r="R12" s="2572"/>
    </row>
    <row r="13" spans="2:18" s="9" customFormat="1" ht="19.7" customHeight="1">
      <c r="B13" s="208"/>
      <c r="C13" s="2574">
        <f>SUM(H10:H12)</f>
        <v>4534</v>
      </c>
      <c r="D13" s="2575"/>
      <c r="E13" s="2576"/>
      <c r="F13" s="2570"/>
      <c r="G13" s="203"/>
      <c r="I13" s="205"/>
      <c r="J13" s="2571"/>
      <c r="K13" s="44"/>
      <c r="L13" s="44"/>
      <c r="M13" s="207"/>
      <c r="N13" s="208"/>
      <c r="O13" s="44"/>
      <c r="P13" s="207"/>
      <c r="Q13" s="2567"/>
      <c r="R13" s="2572"/>
    </row>
    <row r="14" spans="2:18" s="9" customFormat="1" ht="19.7" customHeight="1">
      <c r="B14" s="208"/>
      <c r="C14" s="1437"/>
      <c r="D14" s="2577"/>
      <c r="E14" s="1615"/>
      <c r="F14" s="2570"/>
      <c r="G14" s="203"/>
      <c r="H14" s="213"/>
      <c r="I14" s="205"/>
      <c r="J14" s="2571"/>
      <c r="K14" s="44"/>
      <c r="L14" s="44"/>
      <c r="M14" s="207"/>
      <c r="N14" s="208"/>
      <c r="O14" s="44"/>
      <c r="P14" s="207"/>
      <c r="Q14" s="2567"/>
      <c r="R14" s="2572"/>
    </row>
    <row r="15" spans="2:18" s="9" customFormat="1" ht="19.7" customHeight="1">
      <c r="B15" s="208"/>
      <c r="C15" s="2568" t="s">
        <v>9769</v>
      </c>
      <c r="D15" s="2569"/>
      <c r="E15" s="1615"/>
      <c r="F15" s="2570"/>
      <c r="G15" s="203"/>
      <c r="H15" s="213"/>
      <c r="I15" s="205"/>
      <c r="J15" s="2571"/>
      <c r="K15" s="44"/>
      <c r="L15" s="44"/>
      <c r="M15" s="207"/>
      <c r="N15" s="208"/>
      <c r="O15" s="44"/>
      <c r="P15" s="207"/>
      <c r="Q15" s="2567"/>
      <c r="R15" s="2572"/>
    </row>
    <row r="16" spans="2:18" s="9" customFormat="1" ht="19.7" customHeight="1">
      <c r="B16" s="208"/>
      <c r="C16" s="582" t="s">
        <v>2013</v>
      </c>
      <c r="D16" s="582" t="s">
        <v>2013</v>
      </c>
      <c r="E16" s="31" t="s">
        <v>9770</v>
      </c>
      <c r="F16" s="22">
        <v>1</v>
      </c>
      <c r="G16" s="28">
        <v>21500</v>
      </c>
      <c r="H16" s="36">
        <f>F16*G16</f>
        <v>21500</v>
      </c>
      <c r="I16" s="28"/>
      <c r="J16" s="31" t="s">
        <v>9771</v>
      </c>
      <c r="K16" s="44"/>
      <c r="L16" s="44"/>
      <c r="M16" s="207"/>
      <c r="N16" s="208"/>
      <c r="O16" s="44"/>
      <c r="P16" s="207"/>
      <c r="Q16" s="2567"/>
      <c r="R16" s="2572"/>
    </row>
    <row r="17" spans="2:18" s="9" customFormat="1" ht="19.7" customHeight="1">
      <c r="B17" s="208"/>
      <c r="C17" s="582" t="s">
        <v>2013</v>
      </c>
      <c r="D17" s="582" t="s">
        <v>2013</v>
      </c>
      <c r="E17" s="31" t="s">
        <v>9772</v>
      </c>
      <c r="F17" s="22">
        <v>4</v>
      </c>
      <c r="G17" s="28">
        <v>3100</v>
      </c>
      <c r="H17" s="36">
        <f t="shared" ref="H17:H23" si="0">F17*G17</f>
        <v>12400</v>
      </c>
      <c r="I17" s="28"/>
      <c r="J17" s="31" t="s">
        <v>9773</v>
      </c>
      <c r="K17" s="44"/>
      <c r="L17" s="44"/>
      <c r="M17" s="207"/>
      <c r="N17" s="208"/>
      <c r="O17" s="44"/>
      <c r="P17" s="207"/>
      <c r="Q17" s="2567"/>
      <c r="R17" s="2572"/>
    </row>
    <row r="18" spans="2:18" s="9" customFormat="1" ht="19.7" customHeight="1">
      <c r="B18" s="208"/>
      <c r="C18" s="582" t="s">
        <v>2013</v>
      </c>
      <c r="D18" s="582" t="s">
        <v>2013</v>
      </c>
      <c r="E18" s="31" t="s">
        <v>9774</v>
      </c>
      <c r="F18" s="22">
        <v>4</v>
      </c>
      <c r="G18" s="28">
        <v>3800</v>
      </c>
      <c r="H18" s="36">
        <f t="shared" si="0"/>
        <v>15200</v>
      </c>
      <c r="I18" s="28"/>
      <c r="J18" s="31" t="s">
        <v>9775</v>
      </c>
      <c r="K18" s="30"/>
      <c r="L18" s="44"/>
      <c r="M18" s="207"/>
      <c r="N18" s="208"/>
      <c r="O18" s="44"/>
      <c r="P18" s="207"/>
      <c r="Q18" s="2567"/>
      <c r="R18" s="2572"/>
    </row>
    <row r="19" spans="2:18" s="9" customFormat="1" ht="19.7" customHeight="1">
      <c r="B19" s="208"/>
      <c r="C19" s="582" t="s">
        <v>2013</v>
      </c>
      <c r="D19" s="582" t="s">
        <v>2013</v>
      </c>
      <c r="E19" s="31" t="s">
        <v>9776</v>
      </c>
      <c r="F19" s="22">
        <v>2</v>
      </c>
      <c r="G19" s="28">
        <v>10000</v>
      </c>
      <c r="H19" s="36">
        <f t="shared" si="0"/>
        <v>20000</v>
      </c>
      <c r="I19" s="167"/>
      <c r="J19" s="30" t="s">
        <v>9777</v>
      </c>
      <c r="K19" s="30"/>
      <c r="L19" s="44"/>
      <c r="M19" s="207"/>
      <c r="N19" s="208"/>
      <c r="O19" s="44"/>
      <c r="P19" s="207"/>
      <c r="Q19" s="2567"/>
      <c r="R19" s="2572"/>
    </row>
    <row r="20" spans="2:18" s="9" customFormat="1" ht="19.7" customHeight="1">
      <c r="B20" s="208"/>
      <c r="C20" s="582" t="s">
        <v>2013</v>
      </c>
      <c r="D20" s="582" t="s">
        <v>2013</v>
      </c>
      <c r="E20" s="31" t="s">
        <v>9778</v>
      </c>
      <c r="F20" s="22">
        <v>2</v>
      </c>
      <c r="G20" s="28">
        <v>9000</v>
      </c>
      <c r="H20" s="36">
        <f t="shared" si="0"/>
        <v>18000</v>
      </c>
      <c r="I20" s="167"/>
      <c r="J20" s="30" t="s">
        <v>9779</v>
      </c>
      <c r="K20" s="30"/>
      <c r="L20" s="44"/>
      <c r="M20" s="207"/>
      <c r="N20" s="208"/>
      <c r="O20" s="44"/>
      <c r="P20" s="207"/>
      <c r="Q20" s="2567"/>
      <c r="R20" s="2572"/>
    </row>
    <row r="21" spans="2:18" s="9" customFormat="1" ht="19.7" customHeight="1">
      <c r="B21" s="208"/>
      <c r="C21" s="21" t="s">
        <v>577</v>
      </c>
      <c r="D21" s="21" t="s">
        <v>577</v>
      </c>
      <c r="E21" s="31" t="s">
        <v>532</v>
      </c>
      <c r="F21" s="22">
        <v>10</v>
      </c>
      <c r="G21" s="28">
        <v>19</v>
      </c>
      <c r="H21" s="28">
        <f t="shared" si="0"/>
        <v>190</v>
      </c>
      <c r="I21" s="28"/>
      <c r="J21" s="31" t="s">
        <v>2490</v>
      </c>
      <c r="K21" s="30"/>
      <c r="L21" s="44"/>
      <c r="M21" s="207"/>
      <c r="N21" s="208"/>
      <c r="O21" s="44"/>
      <c r="P21" s="207"/>
      <c r="Q21" s="2567"/>
      <c r="R21" s="2572"/>
    </row>
    <row r="22" spans="2:18" s="9" customFormat="1" ht="19.7" customHeight="1">
      <c r="B22" s="208"/>
      <c r="C22" s="21" t="s">
        <v>531</v>
      </c>
      <c r="D22" s="21" t="s">
        <v>531</v>
      </c>
      <c r="E22" s="157" t="s">
        <v>5697</v>
      </c>
      <c r="F22" s="158">
        <v>10</v>
      </c>
      <c r="G22" s="36">
        <v>30</v>
      </c>
      <c r="H22" s="28">
        <f>F22*G22</f>
        <v>300</v>
      </c>
      <c r="I22" s="36"/>
      <c r="J22" s="30" t="s">
        <v>5698</v>
      </c>
      <c r="K22" s="30"/>
      <c r="L22" s="44"/>
      <c r="M22" s="207"/>
      <c r="N22" s="208"/>
      <c r="O22" s="44"/>
      <c r="P22" s="207"/>
      <c r="Q22" s="2567"/>
      <c r="R22" s="2572"/>
    </row>
    <row r="23" spans="2:18" s="9" customFormat="1" ht="19.7" customHeight="1">
      <c r="B23" s="208"/>
      <c r="C23" s="21" t="s">
        <v>531</v>
      </c>
      <c r="D23" s="21" t="s">
        <v>531</v>
      </c>
      <c r="E23" s="157" t="s">
        <v>775</v>
      </c>
      <c r="F23" s="158">
        <v>20</v>
      </c>
      <c r="G23" s="36">
        <v>30</v>
      </c>
      <c r="H23" s="28">
        <f t="shared" si="0"/>
        <v>600</v>
      </c>
      <c r="I23" s="36"/>
      <c r="J23" s="30" t="s">
        <v>776</v>
      </c>
      <c r="K23" s="30"/>
      <c r="L23" s="44"/>
      <c r="M23" s="207"/>
      <c r="N23" s="208"/>
      <c r="O23" s="44"/>
      <c r="P23" s="207"/>
      <c r="Q23" s="2567"/>
      <c r="R23" s="2572"/>
    </row>
    <row r="24" spans="2:18" s="9" customFormat="1" ht="19.7" customHeight="1">
      <c r="B24" s="208"/>
      <c r="C24" s="21" t="s">
        <v>531</v>
      </c>
      <c r="D24" s="21" t="s">
        <v>531</v>
      </c>
      <c r="E24" s="157" t="s">
        <v>793</v>
      </c>
      <c r="F24" s="158">
        <v>10</v>
      </c>
      <c r="G24" s="36">
        <v>30</v>
      </c>
      <c r="H24" s="28">
        <f>F24*G24</f>
        <v>300</v>
      </c>
      <c r="I24" s="36"/>
      <c r="J24" s="30" t="s">
        <v>794</v>
      </c>
      <c r="K24" s="30"/>
      <c r="L24" s="44"/>
      <c r="M24" s="207"/>
      <c r="N24" s="208"/>
      <c r="O24" s="44"/>
      <c r="P24" s="207"/>
      <c r="Q24" s="2567"/>
      <c r="R24" s="2572"/>
    </row>
    <row r="25" spans="2:18" s="9" customFormat="1" ht="19.7" customHeight="1">
      <c r="B25" s="208"/>
      <c r="C25" s="21" t="s">
        <v>531</v>
      </c>
      <c r="D25" s="21" t="s">
        <v>531</v>
      </c>
      <c r="E25" s="157" t="s">
        <v>538</v>
      </c>
      <c r="F25" s="158">
        <v>10</v>
      </c>
      <c r="G25" s="36">
        <v>25</v>
      </c>
      <c r="H25" s="28">
        <f>F25*G25</f>
        <v>250</v>
      </c>
      <c r="I25" s="36"/>
      <c r="J25" s="30" t="s">
        <v>791</v>
      </c>
      <c r="K25" s="30"/>
      <c r="L25" s="44"/>
      <c r="M25" s="207"/>
      <c r="N25" s="208"/>
      <c r="O25" s="44"/>
      <c r="P25" s="207"/>
      <c r="Q25" s="2567"/>
      <c r="R25" s="2572"/>
    </row>
    <row r="26" spans="2:18" s="9" customFormat="1" ht="19.7" customHeight="1">
      <c r="B26" s="208"/>
      <c r="C26" s="21" t="s">
        <v>531</v>
      </c>
      <c r="D26" s="21" t="s">
        <v>531</v>
      </c>
      <c r="E26" s="31" t="s">
        <v>9780</v>
      </c>
      <c r="F26" s="22">
        <v>15</v>
      </c>
      <c r="G26" s="28">
        <v>477</v>
      </c>
      <c r="H26" s="28">
        <f>F26*G26</f>
        <v>7155</v>
      </c>
      <c r="I26" s="167"/>
      <c r="J26" s="30" t="s">
        <v>9781</v>
      </c>
      <c r="K26" s="30"/>
      <c r="L26" s="44"/>
      <c r="M26" s="207"/>
      <c r="N26" s="208"/>
      <c r="O26" s="44"/>
      <c r="P26" s="207"/>
      <c r="Q26" s="2567"/>
      <c r="R26" s="2572"/>
    </row>
    <row r="27" spans="2:18" s="9" customFormat="1" ht="19.7" customHeight="1">
      <c r="B27" s="208"/>
      <c r="C27" s="21"/>
      <c r="D27" s="21"/>
      <c r="E27" s="157"/>
      <c r="F27" s="158"/>
      <c r="G27" s="36"/>
      <c r="H27" s="36"/>
      <c r="I27" s="36"/>
      <c r="J27" s="30"/>
      <c r="K27" s="44"/>
      <c r="L27" s="44"/>
      <c r="M27" s="207"/>
      <c r="N27" s="208"/>
      <c r="O27" s="44"/>
      <c r="P27" s="207"/>
      <c r="Q27" s="2567"/>
      <c r="R27" s="2572"/>
    </row>
    <row r="28" spans="2:18" s="9" customFormat="1" ht="19.7" customHeight="1">
      <c r="B28" s="208"/>
      <c r="C28" s="2578">
        <f>SUM(H16:H27)</f>
        <v>95895</v>
      </c>
      <c r="D28" s="2579"/>
      <c r="E28" s="2580"/>
      <c r="F28" s="57"/>
      <c r="G28" s="52"/>
      <c r="I28" s="52"/>
      <c r="J28" s="59"/>
      <c r="K28" s="44"/>
      <c r="L28" s="44"/>
      <c r="M28" s="207"/>
      <c r="N28" s="208"/>
      <c r="O28" s="44"/>
      <c r="P28" s="207"/>
      <c r="Q28" s="2567"/>
      <c r="R28" s="2572"/>
    </row>
    <row r="29" spans="2:18" s="9" customFormat="1" ht="19.7" customHeight="1">
      <c r="B29" s="208"/>
      <c r="C29" s="582"/>
      <c r="D29" s="582"/>
      <c r="E29" s="285"/>
      <c r="F29" s="57"/>
      <c r="G29" s="52"/>
      <c r="H29" s="66"/>
      <c r="I29" s="52"/>
      <c r="J29" s="59"/>
      <c r="K29" s="44"/>
      <c r="L29" s="44"/>
      <c r="M29" s="207"/>
      <c r="N29" s="208"/>
      <c r="O29" s="44"/>
      <c r="P29" s="207"/>
      <c r="Q29" s="2567"/>
      <c r="R29" s="2572"/>
    </row>
    <row r="30" spans="2:18" s="9" customFormat="1" ht="19.7" customHeight="1" thickBot="1">
      <c r="B30" s="208"/>
      <c r="C30" s="2568" t="s">
        <v>9782</v>
      </c>
      <c r="D30" s="2569"/>
      <c r="E30" s="1615"/>
      <c r="F30" s="2570"/>
      <c r="G30" s="203"/>
      <c r="H30" s="213"/>
      <c r="I30" s="205"/>
      <c r="J30" s="2571"/>
      <c r="K30" s="44"/>
      <c r="L30" s="44"/>
      <c r="M30" s="207"/>
      <c r="N30" s="208"/>
      <c r="O30" s="44"/>
      <c r="P30" s="207"/>
      <c r="Q30" s="2567"/>
      <c r="R30" s="2572"/>
    </row>
    <row r="31" spans="2:18" s="9" customFormat="1" ht="19.7" customHeight="1">
      <c r="B31" s="208"/>
      <c r="C31" s="109" t="s">
        <v>522</v>
      </c>
      <c r="D31" s="109" t="s">
        <v>522</v>
      </c>
      <c r="E31" s="110" t="s">
        <v>9783</v>
      </c>
      <c r="F31" s="111">
        <v>1</v>
      </c>
      <c r="G31" s="2581">
        <v>15500</v>
      </c>
      <c r="H31" s="113">
        <f>F31*G31</f>
        <v>15500</v>
      </c>
      <c r="I31" s="114"/>
      <c r="J31" s="115" t="s">
        <v>9784</v>
      </c>
      <c r="K31" s="44"/>
      <c r="L31" s="44"/>
      <c r="M31" s="207"/>
      <c r="N31" s="208"/>
      <c r="O31" s="44"/>
      <c r="P31" s="207"/>
      <c r="Q31" s="2567"/>
      <c r="R31" s="2572"/>
    </row>
    <row r="32" spans="2:18" s="9" customFormat="1" ht="19.7" customHeight="1">
      <c r="B32" s="208"/>
      <c r="C32" s="119" t="s">
        <v>522</v>
      </c>
      <c r="D32" s="119" t="s">
        <v>522</v>
      </c>
      <c r="E32" s="120" t="s">
        <v>9785</v>
      </c>
      <c r="F32" s="2582">
        <v>1</v>
      </c>
      <c r="G32" s="1170">
        <v>31000</v>
      </c>
      <c r="H32" s="123">
        <f>F32*G32</f>
        <v>31000</v>
      </c>
      <c r="I32" s="124"/>
      <c r="J32" s="125" t="s">
        <v>9786</v>
      </c>
      <c r="K32" s="44"/>
      <c r="L32" s="44"/>
      <c r="M32" s="207"/>
      <c r="N32" s="208"/>
      <c r="O32" s="44"/>
      <c r="P32" s="207"/>
      <c r="Q32" s="2567"/>
      <c r="R32" s="2572"/>
    </row>
    <row r="33" spans="2:18" s="9" customFormat="1" ht="19.7" customHeight="1">
      <c r="B33" s="208"/>
      <c r="C33" s="2583" t="s">
        <v>522</v>
      </c>
      <c r="D33" s="2583" t="s">
        <v>522</v>
      </c>
      <c r="E33" s="2584" t="s">
        <v>5458</v>
      </c>
      <c r="F33" s="2583">
        <v>1</v>
      </c>
      <c r="G33" s="2585">
        <v>9500</v>
      </c>
      <c r="H33" s="2586">
        <f t="shared" ref="H33:H38" si="1">F33*G33</f>
        <v>9500</v>
      </c>
      <c r="I33" s="2587"/>
      <c r="J33" s="2584" t="s">
        <v>5458</v>
      </c>
      <c r="K33" s="44"/>
      <c r="L33" s="44"/>
      <c r="M33" s="207"/>
      <c r="N33" s="208"/>
      <c r="O33" s="44"/>
      <c r="P33" s="207"/>
      <c r="Q33" s="2567"/>
      <c r="R33" s="2572"/>
    </row>
    <row r="34" spans="2:18" s="9" customFormat="1" ht="19.7" customHeight="1">
      <c r="B34" s="208"/>
      <c r="C34" s="2588" t="s">
        <v>577</v>
      </c>
      <c r="D34" s="2588" t="s">
        <v>577</v>
      </c>
      <c r="E34" s="2589" t="s">
        <v>1197</v>
      </c>
      <c r="F34" s="2590">
        <v>1</v>
      </c>
      <c r="G34" s="2591">
        <v>16700</v>
      </c>
      <c r="H34" s="2586">
        <f t="shared" si="1"/>
        <v>16700</v>
      </c>
      <c r="I34" s="2592"/>
      <c r="J34" s="2584" t="s">
        <v>9296</v>
      </c>
      <c r="K34" s="44"/>
      <c r="L34" s="44"/>
      <c r="M34" s="207"/>
      <c r="N34" s="208"/>
      <c r="O34" s="44"/>
      <c r="P34" s="207"/>
      <c r="Q34" s="2567"/>
      <c r="R34" s="2572"/>
    </row>
    <row r="35" spans="2:18" s="9" customFormat="1" ht="19.7" customHeight="1">
      <c r="B35" s="208"/>
      <c r="C35" s="239" t="s">
        <v>531</v>
      </c>
      <c r="D35" s="239" t="s">
        <v>531</v>
      </c>
      <c r="E35" s="120" t="s">
        <v>532</v>
      </c>
      <c r="F35" s="121">
        <v>25</v>
      </c>
      <c r="G35" s="1166">
        <v>42</v>
      </c>
      <c r="H35" s="1164">
        <f t="shared" si="1"/>
        <v>1050</v>
      </c>
      <c r="I35" s="156"/>
      <c r="J35" s="154" t="s">
        <v>9787</v>
      </c>
      <c r="K35" s="44"/>
      <c r="L35" s="44"/>
      <c r="M35" s="207"/>
      <c r="N35" s="208"/>
      <c r="O35" s="44"/>
      <c r="P35" s="207"/>
      <c r="Q35" s="2567"/>
      <c r="R35" s="2572"/>
    </row>
    <row r="36" spans="2:18" s="9" customFormat="1" ht="19.7" customHeight="1">
      <c r="B36" s="208"/>
      <c r="C36" s="1070" t="s">
        <v>531</v>
      </c>
      <c r="D36" s="1070" t="s">
        <v>531</v>
      </c>
      <c r="E36" s="1049" t="s">
        <v>788</v>
      </c>
      <c r="F36" s="1168">
        <v>4</v>
      </c>
      <c r="G36" s="123">
        <v>75</v>
      </c>
      <c r="H36" s="123">
        <f t="shared" si="1"/>
        <v>300</v>
      </c>
      <c r="I36" s="123"/>
      <c r="J36" s="900" t="s">
        <v>789</v>
      </c>
      <c r="K36" s="44"/>
      <c r="L36" s="44"/>
      <c r="M36" s="207"/>
      <c r="N36" s="208"/>
      <c r="O36" s="44"/>
      <c r="P36" s="207"/>
      <c r="Q36" s="2567"/>
      <c r="R36" s="2572"/>
    </row>
    <row r="37" spans="2:18" s="9" customFormat="1" ht="19.7" customHeight="1">
      <c r="B37" s="208"/>
      <c r="C37" s="1070" t="s">
        <v>531</v>
      </c>
      <c r="D37" s="1070" t="s">
        <v>531</v>
      </c>
      <c r="E37" s="1049" t="s">
        <v>538</v>
      </c>
      <c r="F37" s="1168">
        <v>6</v>
      </c>
      <c r="G37" s="123">
        <v>75</v>
      </c>
      <c r="H37" s="123">
        <f t="shared" si="1"/>
        <v>450</v>
      </c>
      <c r="I37" s="123"/>
      <c r="J37" s="900" t="s">
        <v>791</v>
      </c>
      <c r="K37" s="44"/>
      <c r="L37" s="44"/>
      <c r="M37" s="207"/>
      <c r="N37" s="208"/>
      <c r="O37" s="44"/>
      <c r="P37" s="207"/>
      <c r="Q37" s="2567"/>
      <c r="R37" s="2572"/>
    </row>
    <row r="38" spans="2:18" s="9" customFormat="1" ht="19.7" customHeight="1">
      <c r="B38" s="208"/>
      <c r="C38" s="1070" t="s">
        <v>531</v>
      </c>
      <c r="D38" s="1070" t="s">
        <v>531</v>
      </c>
      <c r="E38" s="1049" t="s">
        <v>796</v>
      </c>
      <c r="F38" s="1168">
        <v>4</v>
      </c>
      <c r="G38" s="123">
        <v>70</v>
      </c>
      <c r="H38" s="123">
        <f t="shared" si="1"/>
        <v>280</v>
      </c>
      <c r="I38" s="123"/>
      <c r="J38" s="900" t="s">
        <v>797</v>
      </c>
      <c r="K38" s="44"/>
      <c r="L38" s="44"/>
      <c r="M38" s="207"/>
      <c r="N38" s="208"/>
      <c r="O38" s="44"/>
      <c r="P38" s="207"/>
      <c r="Q38" s="2567"/>
      <c r="R38" s="2572"/>
    </row>
    <row r="39" spans="2:18" s="9" customFormat="1" ht="19.7" customHeight="1">
      <c r="B39" s="208"/>
      <c r="C39" s="147" t="s">
        <v>531</v>
      </c>
      <c r="D39" s="147" t="s">
        <v>531</v>
      </c>
      <c r="E39" s="148" t="s">
        <v>541</v>
      </c>
      <c r="F39" s="149">
        <v>2</v>
      </c>
      <c r="G39" s="151">
        <v>78</v>
      </c>
      <c r="H39" s="151">
        <f>F39*G39</f>
        <v>156</v>
      </c>
      <c r="I39" s="151"/>
      <c r="J39" s="152" t="s">
        <v>542</v>
      </c>
      <c r="K39" s="44"/>
      <c r="L39" s="44"/>
      <c r="M39" s="207"/>
      <c r="N39" s="208"/>
      <c r="O39" s="44"/>
      <c r="P39" s="207"/>
      <c r="Q39" s="2567"/>
      <c r="R39" s="2572"/>
    </row>
    <row r="40" spans="2:18" s="9" customFormat="1" ht="19.7" customHeight="1">
      <c r="B40" s="208"/>
      <c r="C40" s="2593" t="s">
        <v>531</v>
      </c>
      <c r="D40" s="2593" t="s">
        <v>531</v>
      </c>
      <c r="E40" s="2594" t="s">
        <v>1003</v>
      </c>
      <c r="F40" s="2595">
        <v>20</v>
      </c>
      <c r="G40" s="2585">
        <v>69</v>
      </c>
      <c r="H40" s="2596">
        <f>F40*G40</f>
        <v>1380</v>
      </c>
      <c r="I40" s="2597"/>
      <c r="J40" s="2594" t="s">
        <v>1004</v>
      </c>
      <c r="K40" s="44"/>
      <c r="L40" s="44"/>
      <c r="M40" s="207"/>
      <c r="N40" s="208"/>
      <c r="O40" s="44"/>
      <c r="P40" s="207"/>
      <c r="Q40" s="2567"/>
      <c r="R40" s="2572"/>
    </row>
    <row r="41" spans="2:18" s="9" customFormat="1" ht="19.7" customHeight="1">
      <c r="B41" s="208"/>
      <c r="C41" s="119" t="s">
        <v>9788</v>
      </c>
      <c r="D41" s="119" t="s">
        <v>9788</v>
      </c>
      <c r="E41" s="2598" t="s">
        <v>4950</v>
      </c>
      <c r="F41" s="121">
        <v>1</v>
      </c>
      <c r="G41" s="2599">
        <v>8500</v>
      </c>
      <c r="H41" s="151">
        <f>F41*G41</f>
        <v>8500</v>
      </c>
      <c r="I41" s="156"/>
      <c r="J41" s="2600" t="s">
        <v>4950</v>
      </c>
      <c r="K41" s="44"/>
      <c r="L41" s="44"/>
      <c r="M41" s="207"/>
      <c r="N41" s="208"/>
      <c r="O41" s="44"/>
      <c r="P41" s="207"/>
      <c r="Q41" s="2567"/>
      <c r="R41" s="2572"/>
    </row>
    <row r="42" spans="2:18" s="9" customFormat="1" ht="19.7" customHeight="1">
      <c r="B42" s="208"/>
      <c r="C42" s="21"/>
      <c r="D42" s="21"/>
      <c r="E42" s="30"/>
      <c r="F42" s="22"/>
      <c r="G42" s="28"/>
      <c r="H42" s="28"/>
      <c r="I42" s="28"/>
      <c r="J42" s="31"/>
      <c r="K42" s="44"/>
      <c r="L42" s="44"/>
      <c r="M42" s="207"/>
      <c r="N42" s="208"/>
      <c r="O42" s="44"/>
      <c r="P42" s="207"/>
      <c r="Q42" s="2567"/>
      <c r="R42" s="2572"/>
    </row>
    <row r="43" spans="2:18" s="9" customFormat="1" ht="19.7" customHeight="1">
      <c r="B43" s="208"/>
      <c r="C43" s="21"/>
      <c r="D43" s="21"/>
      <c r="E43" s="30"/>
      <c r="F43" s="22"/>
      <c r="G43" s="28"/>
      <c r="H43" s="28"/>
      <c r="I43" s="28"/>
      <c r="J43" s="31"/>
      <c r="K43" s="44"/>
      <c r="L43" s="44"/>
      <c r="M43" s="207"/>
      <c r="N43" s="208"/>
      <c r="O43" s="44"/>
      <c r="P43" s="207"/>
      <c r="Q43" s="2567"/>
      <c r="R43" s="2572"/>
    </row>
    <row r="44" spans="2:18" s="9" customFormat="1" ht="19.7" customHeight="1">
      <c r="B44" s="208"/>
      <c r="C44" s="21"/>
      <c r="D44" s="21"/>
      <c r="E44" s="30"/>
      <c r="F44" s="22"/>
      <c r="G44" s="28"/>
      <c r="H44" s="28"/>
      <c r="I44" s="28"/>
      <c r="J44" s="31"/>
      <c r="K44" s="44"/>
      <c r="L44" s="44"/>
      <c r="M44" s="207"/>
      <c r="N44" s="208"/>
      <c r="O44" s="44"/>
      <c r="P44" s="207"/>
      <c r="Q44" s="2567"/>
      <c r="R44" s="2572"/>
    </row>
    <row r="45" spans="2:18" s="9" customFormat="1" ht="19.7" customHeight="1">
      <c r="B45" s="208"/>
      <c r="C45" s="2574">
        <f>SUM(H31:H44)</f>
        <v>84816</v>
      </c>
      <c r="D45" s="2575"/>
      <c r="E45" s="2576"/>
      <c r="F45" s="2570"/>
      <c r="G45" s="203"/>
      <c r="I45" s="205"/>
      <c r="J45" s="2571"/>
      <c r="K45" s="44"/>
      <c r="L45" s="44"/>
      <c r="M45" s="207"/>
      <c r="N45" s="208"/>
      <c r="O45" s="44"/>
      <c r="P45" s="207"/>
      <c r="Q45" s="2567"/>
      <c r="R45" s="2572"/>
    </row>
    <row r="46" spans="2:18" s="9" customFormat="1" ht="19.7" customHeight="1">
      <c r="B46" s="208"/>
      <c r="C46" s="790"/>
      <c r="D46" s="790"/>
      <c r="E46" s="1615"/>
      <c r="F46" s="2570"/>
      <c r="G46" s="203"/>
      <c r="H46" s="213"/>
      <c r="I46" s="205"/>
      <c r="J46" s="2571"/>
      <c r="K46" s="44"/>
      <c r="L46" s="44"/>
      <c r="M46" s="207"/>
      <c r="N46" s="208"/>
      <c r="O46" s="44"/>
      <c r="P46" s="207"/>
      <c r="Q46" s="2567"/>
      <c r="R46" s="2572"/>
    </row>
    <row r="47" spans="2:18" s="9" customFormat="1" ht="19.7" customHeight="1">
      <c r="B47" s="2601"/>
      <c r="C47" s="208"/>
      <c r="D47" s="208"/>
      <c r="E47" s="1615"/>
      <c r="F47" s="1456"/>
      <c r="G47" s="2602"/>
      <c r="H47" s="2603"/>
      <c r="I47" s="2604"/>
      <c r="J47" s="1615"/>
      <c r="K47" s="1456"/>
      <c r="L47" s="76"/>
      <c r="M47" s="207"/>
      <c r="N47" s="208"/>
      <c r="O47" s="44"/>
      <c r="P47" s="207"/>
      <c r="Q47" s="2567"/>
      <c r="R47" s="2572"/>
    </row>
    <row r="48" spans="2:18" s="9" customFormat="1" ht="19.7" customHeight="1">
      <c r="B48" s="208"/>
      <c r="C48" s="21"/>
      <c r="D48" s="21"/>
      <c r="E48" s="30"/>
      <c r="F48" s="22"/>
      <c r="G48" s="28"/>
      <c r="H48" s="36"/>
      <c r="I48" s="167"/>
      <c r="J48" s="741"/>
      <c r="K48" s="30"/>
      <c r="L48" s="30"/>
      <c r="M48" s="207"/>
      <c r="N48" s="208"/>
      <c r="O48" s="44"/>
      <c r="P48" s="207"/>
      <c r="Q48" s="2567"/>
      <c r="R48" s="2572"/>
    </row>
    <row r="49" spans="2:18" s="9" customFormat="1" ht="19.7" customHeight="1">
      <c r="B49" s="208"/>
      <c r="C49" s="21"/>
      <c r="D49" s="21"/>
      <c r="E49" s="31"/>
      <c r="F49" s="22"/>
      <c r="G49" s="28"/>
      <c r="H49" s="36"/>
      <c r="I49" s="167"/>
      <c r="J49" s="30"/>
      <c r="K49" s="30"/>
      <c r="L49" s="30"/>
      <c r="M49" s="207"/>
      <c r="N49" s="208"/>
      <c r="O49" s="44"/>
      <c r="P49" s="207"/>
      <c r="Q49" s="2567"/>
      <c r="R49" s="2572"/>
    </row>
    <row r="50" spans="2:18" s="9" customFormat="1" ht="19.7" customHeight="1">
      <c r="B50" s="208"/>
      <c r="C50" s="208"/>
      <c r="D50" s="208"/>
      <c r="E50" s="76"/>
      <c r="F50" s="1134"/>
      <c r="G50" s="213"/>
      <c r="H50" s="213"/>
      <c r="I50" s="203"/>
      <c r="J50" s="211"/>
      <c r="K50" s="2605"/>
      <c r="L50" s="44"/>
      <c r="M50" s="207"/>
      <c r="N50" s="208"/>
      <c r="O50" s="44"/>
      <c r="P50" s="207"/>
      <c r="Q50" s="2567"/>
      <c r="R50" s="2572"/>
    </row>
    <row r="51" spans="2:18" s="9" customFormat="1" ht="19.7" customHeight="1">
      <c r="B51" s="208"/>
      <c r="C51" s="208"/>
      <c r="D51" s="208"/>
      <c r="E51" s="76"/>
      <c r="F51" s="1134"/>
      <c r="G51" s="213"/>
      <c r="H51" s="213"/>
      <c r="I51" s="203"/>
      <c r="J51" s="211"/>
      <c r="K51" s="2605"/>
      <c r="L51" s="44"/>
      <c r="M51" s="207"/>
      <c r="N51" s="208"/>
      <c r="O51" s="44"/>
      <c r="P51" s="207"/>
      <c r="Q51" s="2567"/>
      <c r="R51" s="2572"/>
    </row>
    <row r="52" spans="2:18" s="9" customFormat="1" ht="19.7" customHeight="1">
      <c r="B52" s="208"/>
      <c r="C52" s="208"/>
      <c r="D52" s="208"/>
      <c r="E52" s="76"/>
      <c r="F52" s="1134"/>
      <c r="G52" s="213"/>
      <c r="H52" s="213"/>
      <c r="I52" s="203"/>
      <c r="J52" s="211"/>
      <c r="K52" s="2605"/>
      <c r="L52" s="44"/>
      <c r="M52" s="207"/>
      <c r="N52" s="208"/>
      <c r="O52" s="44"/>
      <c r="P52" s="207"/>
      <c r="Q52" s="2567"/>
      <c r="R52" s="2572"/>
    </row>
    <row r="53" spans="2:18" s="9" customFormat="1" ht="19.7" customHeight="1">
      <c r="B53" s="208"/>
      <c r="C53" s="208"/>
      <c r="D53" s="208"/>
      <c r="E53" s="76"/>
      <c r="F53" s="1134"/>
      <c r="G53" s="213"/>
      <c r="H53" s="213"/>
      <c r="I53" s="203"/>
      <c r="J53" s="211"/>
      <c r="K53" s="2605"/>
      <c r="L53" s="44"/>
      <c r="M53" s="207"/>
      <c r="N53" s="208"/>
      <c r="O53" s="44"/>
      <c r="P53" s="207"/>
      <c r="Q53" s="2567"/>
      <c r="R53" s="2572"/>
    </row>
    <row r="54" spans="2:18" s="9" customFormat="1" ht="19.7" customHeight="1">
      <c r="B54" s="208"/>
      <c r="C54" s="208"/>
      <c r="D54" s="208"/>
      <c r="E54" s="76"/>
      <c r="F54" s="1134"/>
      <c r="G54" s="213"/>
      <c r="H54" s="213"/>
      <c r="I54" s="203"/>
      <c r="J54" s="211"/>
      <c r="K54" s="2605"/>
      <c r="L54" s="44"/>
      <c r="M54" s="207"/>
      <c r="N54" s="208"/>
      <c r="O54" s="44"/>
      <c r="P54" s="207"/>
      <c r="Q54" s="2567"/>
      <c r="R54" s="2572"/>
    </row>
    <row r="55" spans="2:18" s="9" customFormat="1" ht="19.7" customHeight="1">
      <c r="B55" s="208"/>
      <c r="C55" s="208"/>
      <c r="D55" s="208"/>
      <c r="E55" s="76"/>
      <c r="F55" s="1134"/>
      <c r="G55" s="213"/>
      <c r="H55" s="213"/>
      <c r="I55" s="203"/>
      <c r="J55" s="211"/>
      <c r="K55" s="2605"/>
      <c r="L55" s="44"/>
      <c r="M55" s="207"/>
      <c r="N55" s="208"/>
      <c r="O55" s="44"/>
      <c r="P55" s="207"/>
      <c r="Q55" s="2567"/>
      <c r="R55" s="2572"/>
    </row>
    <row r="56" spans="2:18" s="9" customFormat="1" ht="19.7" customHeight="1">
      <c r="B56" s="208"/>
      <c r="C56" s="208"/>
      <c r="D56" s="208"/>
      <c r="E56" s="76"/>
      <c r="F56" s="1134"/>
      <c r="G56" s="213"/>
      <c r="H56" s="213"/>
      <c r="I56" s="203"/>
      <c r="J56" s="211"/>
      <c r="K56" s="2605"/>
      <c r="L56" s="44"/>
      <c r="M56" s="207"/>
      <c r="N56" s="208"/>
      <c r="O56" s="44"/>
      <c r="P56" s="207"/>
      <c r="Q56" s="2567"/>
      <c r="R56" s="2572"/>
    </row>
    <row r="57" spans="2:18" s="9" customFormat="1" ht="19.7" customHeight="1">
      <c r="B57" s="208"/>
      <c r="C57" s="208"/>
      <c r="D57" s="208"/>
      <c r="E57" s="76"/>
      <c r="F57" s="1134"/>
      <c r="G57" s="213"/>
      <c r="H57" s="213"/>
      <c r="I57" s="203"/>
      <c r="J57" s="211"/>
      <c r="K57" s="2605"/>
      <c r="L57" s="44"/>
      <c r="M57" s="207"/>
      <c r="N57" s="208"/>
      <c r="O57" s="44"/>
      <c r="P57" s="207"/>
      <c r="Q57" s="2567"/>
      <c r="R57" s="2572"/>
    </row>
    <row r="58" spans="2:18" s="9" customFormat="1" ht="19.7" customHeight="1">
      <c r="B58" s="208"/>
      <c r="C58" s="208"/>
      <c r="D58" s="208"/>
      <c r="E58" s="76"/>
      <c r="F58" s="1134"/>
      <c r="G58" s="213"/>
      <c r="H58" s="213"/>
      <c r="I58" s="203"/>
      <c r="J58" s="211"/>
      <c r="K58" s="2605"/>
      <c r="L58" s="44"/>
      <c r="M58" s="207"/>
      <c r="N58" s="208"/>
      <c r="O58" s="44"/>
      <c r="P58" s="207"/>
      <c r="Q58" s="2567"/>
      <c r="R58" s="2572"/>
    </row>
    <row r="59" spans="2:18" s="9" customFormat="1" ht="19.7" customHeight="1">
      <c r="B59" s="208"/>
      <c r="C59" s="208"/>
      <c r="D59" s="208"/>
      <c r="E59" s="76"/>
      <c r="F59" s="1134"/>
      <c r="G59" s="213"/>
      <c r="H59" s="213"/>
      <c r="I59" s="203"/>
      <c r="J59" s="211"/>
      <c r="K59" s="2605"/>
      <c r="L59" s="44"/>
      <c r="M59" s="207"/>
      <c r="N59" s="208"/>
      <c r="O59" s="44"/>
      <c r="P59" s="207"/>
      <c r="Q59" s="2567"/>
      <c r="R59" s="2572"/>
    </row>
    <row r="60" spans="2:18" s="9" customFormat="1" ht="19.7" customHeight="1">
      <c r="B60" s="208"/>
      <c r="C60" s="208"/>
      <c r="D60" s="208"/>
      <c r="E60" s="76"/>
      <c r="F60" s="1134"/>
      <c r="G60" s="213"/>
      <c r="H60" s="213"/>
      <c r="I60" s="203"/>
      <c r="J60" s="211"/>
      <c r="K60" s="2605"/>
      <c r="L60" s="44"/>
      <c r="M60" s="207"/>
      <c r="N60" s="208"/>
      <c r="O60" s="44"/>
      <c r="P60" s="207"/>
      <c r="Q60" s="2567"/>
      <c r="R60" s="2572"/>
    </row>
    <row r="61" spans="2:18" s="9" customFormat="1" ht="19.7" customHeight="1">
      <c r="B61" s="208"/>
      <c r="C61" s="208"/>
      <c r="D61" s="208"/>
      <c r="E61" s="76"/>
      <c r="F61" s="1134"/>
      <c r="G61" s="213"/>
      <c r="H61" s="213"/>
      <c r="I61" s="203"/>
      <c r="J61" s="76"/>
      <c r="K61" s="2605"/>
      <c r="L61" s="44"/>
      <c r="M61" s="207"/>
      <c r="N61" s="208"/>
      <c r="O61" s="44"/>
      <c r="P61" s="207"/>
      <c r="Q61" s="2567"/>
      <c r="R61" s="2572"/>
    </row>
    <row r="62" spans="2:18" s="9" customFormat="1" ht="19.7" customHeight="1">
      <c r="B62" s="208"/>
      <c r="C62" s="208"/>
      <c r="D62" s="208"/>
      <c r="E62" s="76"/>
      <c r="F62" s="1134"/>
      <c r="G62" s="213"/>
      <c r="H62" s="213"/>
      <c r="I62" s="203"/>
      <c r="J62" s="211"/>
      <c r="K62" s="2605"/>
      <c r="L62" s="44"/>
      <c r="M62" s="207"/>
      <c r="N62" s="208"/>
      <c r="O62" s="44"/>
      <c r="P62" s="207"/>
      <c r="Q62" s="2567"/>
      <c r="R62" s="2572"/>
    </row>
    <row r="63" spans="2:18" s="9" customFormat="1" ht="19.7" customHeight="1">
      <c r="B63" s="208"/>
      <c r="C63" s="208"/>
      <c r="D63" s="208"/>
      <c r="E63" s="76"/>
      <c r="F63" s="1134"/>
      <c r="G63" s="213"/>
      <c r="H63" s="213"/>
      <c r="I63" s="203"/>
      <c r="J63" s="211"/>
      <c r="K63" s="2605"/>
      <c r="L63" s="44"/>
      <c r="M63" s="207"/>
      <c r="N63" s="208"/>
      <c r="O63" s="44"/>
      <c r="P63" s="207"/>
      <c r="Q63" s="2567"/>
      <c r="R63" s="2572"/>
    </row>
    <row r="64" spans="2:18" s="9" customFormat="1" ht="19.7" customHeight="1">
      <c r="B64" s="208"/>
      <c r="C64" s="208"/>
      <c r="D64" s="208"/>
      <c r="E64" s="76"/>
      <c r="F64" s="1134"/>
      <c r="G64" s="213"/>
      <c r="H64" s="213"/>
      <c r="I64" s="203"/>
      <c r="J64" s="211"/>
      <c r="K64" s="2605"/>
      <c r="L64" s="44"/>
      <c r="M64" s="207"/>
      <c r="N64" s="208"/>
      <c r="O64" s="44"/>
      <c r="P64" s="207"/>
      <c r="Q64" s="2567"/>
      <c r="R64" s="2572"/>
    </row>
    <row r="65" spans="2:18" s="9" customFormat="1" ht="19.7" customHeight="1">
      <c r="B65" s="208"/>
      <c r="C65" s="208"/>
      <c r="D65" s="208"/>
      <c r="E65" s="76"/>
      <c r="F65" s="1134"/>
      <c r="G65" s="213"/>
      <c r="H65" s="213"/>
      <c r="I65" s="203"/>
      <c r="J65" s="211"/>
      <c r="K65" s="2605"/>
      <c r="L65" s="44"/>
      <c r="M65" s="207"/>
      <c r="N65" s="208"/>
      <c r="O65" s="44"/>
      <c r="P65" s="207"/>
      <c r="Q65" s="2567"/>
    </row>
    <row r="66" spans="2:18" s="9" customFormat="1" ht="19.7" customHeight="1">
      <c r="B66" s="208"/>
      <c r="C66" s="208"/>
      <c r="D66" s="208"/>
      <c r="E66" s="76"/>
      <c r="F66" s="1134"/>
      <c r="G66" s="213"/>
      <c r="H66" s="213"/>
      <c r="I66" s="203"/>
      <c r="J66" s="211"/>
      <c r="K66" s="1999"/>
      <c r="L66" s="44"/>
      <c r="M66" s="207"/>
      <c r="N66" s="208"/>
      <c r="O66" s="44"/>
      <c r="P66" s="902"/>
      <c r="Q66" s="2567"/>
      <c r="R66" s="2572"/>
    </row>
    <row r="67" spans="2:18" s="9" customFormat="1" ht="19.7" customHeight="1">
      <c r="B67" s="208"/>
      <c r="C67" s="208"/>
      <c r="D67" s="208"/>
      <c r="E67" s="76"/>
      <c r="F67" s="1134"/>
      <c r="G67" s="213"/>
      <c r="H67" s="213"/>
      <c r="I67" s="203"/>
      <c r="J67" s="211"/>
      <c r="K67" s="2605"/>
      <c r="L67" s="44"/>
      <c r="M67" s="207"/>
      <c r="N67" s="208"/>
      <c r="O67" s="44"/>
      <c r="P67" s="207"/>
      <c r="Q67" s="2567"/>
    </row>
    <row r="68" spans="2:18" s="9" customFormat="1" ht="19.7" customHeight="1">
      <c r="B68" s="208"/>
      <c r="C68" s="208"/>
      <c r="D68" s="208"/>
      <c r="E68" s="76"/>
      <c r="F68" s="1134"/>
      <c r="G68" s="213"/>
      <c r="H68" s="213"/>
      <c r="I68" s="205"/>
      <c r="J68" s="1999"/>
      <c r="K68" s="2605"/>
      <c r="L68" s="44"/>
      <c r="M68" s="207"/>
      <c r="N68" s="208"/>
      <c r="O68" s="44"/>
      <c r="P68" s="207"/>
      <c r="Q68" s="2567"/>
      <c r="R68" s="2572"/>
    </row>
    <row r="69" spans="2:18" s="9" customFormat="1" ht="19.7" customHeight="1">
      <c r="B69" s="208"/>
      <c r="C69" s="208"/>
      <c r="D69" s="208"/>
      <c r="E69" s="76"/>
      <c r="F69" s="1134"/>
      <c r="G69" s="213"/>
      <c r="H69" s="213"/>
      <c r="I69" s="1998"/>
      <c r="J69" s="1999"/>
      <c r="K69" s="2605"/>
      <c r="L69" s="44"/>
      <c r="M69" s="207"/>
      <c r="N69" s="208"/>
      <c r="O69" s="44"/>
      <c r="P69" s="207"/>
      <c r="Q69" s="2567"/>
      <c r="R69" s="2572"/>
    </row>
    <row r="70" spans="2:18" s="9" customFormat="1" ht="19.7" customHeight="1">
      <c r="B70" s="208"/>
      <c r="C70" s="208"/>
      <c r="D70" s="208"/>
      <c r="E70" s="76"/>
      <c r="F70" s="1134"/>
      <c r="G70" s="213"/>
      <c r="H70" s="213"/>
      <c r="I70" s="1998"/>
      <c r="J70" s="1999"/>
      <c r="K70" s="2605"/>
      <c r="L70" s="207"/>
      <c r="M70" s="207"/>
      <c r="N70" s="208"/>
      <c r="O70" s="44"/>
      <c r="P70" s="207"/>
      <c r="Q70" s="2567"/>
      <c r="R70" s="2572"/>
    </row>
    <row r="71" spans="2:18" s="9" customFormat="1" ht="19.7" customHeight="1">
      <c r="B71" s="208"/>
      <c r="C71" s="208"/>
      <c r="D71" s="208"/>
      <c r="E71" s="76"/>
      <c r="F71" s="1134"/>
      <c r="G71" s="213"/>
      <c r="H71" s="213"/>
      <c r="I71" s="1998"/>
      <c r="J71" s="1999"/>
      <c r="K71" s="2605"/>
      <c r="L71" s="44"/>
      <c r="M71" s="207"/>
      <c r="N71" s="208"/>
      <c r="O71" s="44"/>
      <c r="P71" s="207"/>
      <c r="Q71" s="2567"/>
      <c r="R71" s="2572"/>
    </row>
    <row r="72" spans="2:18" s="9" customFormat="1" ht="19.7" customHeight="1">
      <c r="B72" s="208"/>
      <c r="C72" s="208"/>
      <c r="D72" s="208"/>
      <c r="E72" s="76"/>
      <c r="F72" s="1134"/>
      <c r="G72" s="213"/>
      <c r="H72" s="213"/>
      <c r="I72" s="1998"/>
      <c r="J72" s="1999"/>
      <c r="K72" s="2605"/>
      <c r="L72" s="44"/>
      <c r="M72" s="207"/>
      <c r="N72" s="208"/>
      <c r="O72" s="44"/>
      <c r="P72" s="207"/>
      <c r="Q72" s="2567"/>
      <c r="R72" s="2572"/>
    </row>
    <row r="73" spans="2:18" s="9" customFormat="1" ht="19.7" customHeight="1">
      <c r="B73" s="208"/>
      <c r="C73" s="208"/>
      <c r="D73" s="208"/>
      <c r="E73" s="76"/>
      <c r="F73" s="1134"/>
      <c r="G73" s="213"/>
      <c r="H73" s="213"/>
      <c r="I73" s="1998"/>
      <c r="J73" s="1999"/>
      <c r="K73" s="2605"/>
      <c r="L73" s="44"/>
      <c r="M73" s="207"/>
      <c r="N73" s="208"/>
      <c r="O73" s="44"/>
      <c r="P73" s="207"/>
      <c r="Q73" s="2567"/>
      <c r="R73" s="2572"/>
    </row>
    <row r="74" spans="2:18" s="9" customFormat="1" ht="19.7" customHeight="1">
      <c r="B74" s="208"/>
      <c r="C74" s="208"/>
      <c r="D74" s="208"/>
      <c r="E74" s="76"/>
      <c r="F74" s="1134"/>
      <c r="G74" s="213"/>
      <c r="H74" s="213"/>
      <c r="I74" s="1998"/>
      <c r="J74" s="1999"/>
      <c r="K74" s="2605"/>
      <c r="L74" s="44"/>
      <c r="M74" s="207"/>
      <c r="N74" s="208"/>
      <c r="O74" s="44"/>
      <c r="P74" s="207"/>
      <c r="Q74" s="2567"/>
      <c r="R74" s="2572"/>
    </row>
    <row r="75" spans="2:18" s="9" customFormat="1" ht="19.7" customHeight="1">
      <c r="B75" s="208"/>
      <c r="C75" s="790"/>
      <c r="D75" s="790"/>
      <c r="E75" s="157"/>
      <c r="F75" s="501"/>
      <c r="G75" s="204"/>
      <c r="H75" s="204"/>
      <c r="I75" s="412"/>
      <c r="J75" s="413"/>
      <c r="K75" s="2606"/>
      <c r="L75" s="158"/>
      <c r="M75" s="207"/>
      <c r="N75" s="790"/>
      <c r="O75" s="158"/>
      <c r="P75" s="207"/>
      <c r="Q75" s="2567"/>
      <c r="R75" s="2572"/>
    </row>
    <row r="76" spans="2:18" s="9" customFormat="1" ht="19.7" customHeight="1">
      <c r="B76" s="208"/>
      <c r="C76" s="790"/>
      <c r="D76" s="790"/>
      <c r="E76" s="157"/>
      <c r="F76" s="501"/>
      <c r="G76" s="204"/>
      <c r="H76" s="204"/>
      <c r="I76" s="412"/>
      <c r="J76" s="413"/>
      <c r="K76" s="2606"/>
      <c r="L76" s="158"/>
      <c r="M76" s="207"/>
      <c r="N76" s="790"/>
      <c r="O76" s="158"/>
      <c r="P76" s="207"/>
      <c r="Q76" s="2567"/>
    </row>
    <row r="77" spans="2:18" s="9" customFormat="1" ht="19.7" customHeight="1">
      <c r="B77" s="208"/>
      <c r="C77" s="790"/>
      <c r="D77" s="790"/>
      <c r="E77" s="157"/>
      <c r="F77" s="501"/>
      <c r="G77" s="204"/>
      <c r="H77" s="204"/>
      <c r="I77" s="412"/>
      <c r="J77" s="413"/>
      <c r="K77" s="2606"/>
      <c r="L77" s="158"/>
      <c r="M77" s="207"/>
      <c r="N77" s="790"/>
      <c r="O77" s="158"/>
      <c r="P77" s="207"/>
      <c r="Q77" s="2567"/>
      <c r="R77" s="2572"/>
    </row>
    <row r="78" spans="2:18" s="9" customFormat="1" ht="19.7" customHeight="1">
      <c r="B78" s="208"/>
      <c r="C78" s="790"/>
      <c r="D78" s="790"/>
      <c r="E78" s="157"/>
      <c r="F78" s="501"/>
      <c r="G78" s="204"/>
      <c r="H78" s="204"/>
      <c r="I78" s="412"/>
      <c r="J78" s="413"/>
      <c r="K78" s="2606"/>
      <c r="L78" s="158"/>
      <c r="M78" s="207"/>
      <c r="N78" s="790"/>
      <c r="O78" s="158"/>
      <c r="P78" s="207"/>
      <c r="Q78" s="2567"/>
      <c r="R78" s="2572"/>
    </row>
    <row r="79" spans="2:18" s="9" customFormat="1" ht="19.7" customHeight="1">
      <c r="B79" s="208"/>
      <c r="C79" s="790"/>
      <c r="D79" s="790"/>
      <c r="E79" s="157"/>
      <c r="F79" s="501"/>
      <c r="G79" s="204"/>
      <c r="H79" s="204"/>
      <c r="I79" s="412"/>
      <c r="J79" s="413"/>
      <c r="K79" s="2606"/>
      <c r="L79" s="158"/>
      <c r="M79" s="249"/>
      <c r="N79" s="790"/>
      <c r="O79" s="158"/>
      <c r="P79" s="207"/>
      <c r="Q79" s="2567"/>
    </row>
    <row r="80" spans="2:18" s="9" customFormat="1" ht="19.7" customHeight="1">
      <c r="B80" s="208"/>
      <c r="C80" s="790"/>
      <c r="D80" s="790"/>
      <c r="E80" s="157"/>
      <c r="F80" s="501"/>
      <c r="G80" s="204"/>
      <c r="H80" s="204"/>
      <c r="I80" s="412"/>
      <c r="J80" s="413"/>
      <c r="K80" s="2606"/>
      <c r="L80" s="158"/>
      <c r="M80" s="207"/>
      <c r="N80" s="790"/>
      <c r="O80" s="158"/>
      <c r="P80" s="207"/>
      <c r="Q80" s="2567"/>
      <c r="R80" s="2572"/>
    </row>
    <row r="81" spans="2:18" s="9" customFormat="1" ht="19.7" customHeight="1">
      <c r="B81" s="208"/>
      <c r="C81" s="790"/>
      <c r="D81" s="790"/>
      <c r="E81" s="157"/>
      <c r="F81" s="501"/>
      <c r="G81" s="204"/>
      <c r="H81" s="204"/>
      <c r="I81" s="412"/>
      <c r="J81" s="413"/>
      <c r="K81" s="2606"/>
      <c r="L81" s="158"/>
      <c r="M81" s="207"/>
      <c r="N81" s="790"/>
      <c r="O81" s="158"/>
      <c r="P81" s="207"/>
      <c r="Q81" s="2567"/>
      <c r="R81" s="2572"/>
    </row>
    <row r="82" spans="2:18" s="9" customFormat="1" ht="19.7" customHeight="1">
      <c r="B82" s="208"/>
      <c r="C82" s="790"/>
      <c r="D82" s="790"/>
      <c r="E82" s="157"/>
      <c r="F82" s="501"/>
      <c r="G82" s="204"/>
      <c r="H82" s="204"/>
      <c r="I82" s="412"/>
      <c r="J82" s="413"/>
      <c r="K82" s="2606"/>
      <c r="L82" s="158"/>
      <c r="M82" s="207"/>
      <c r="N82" s="790"/>
      <c r="O82" s="158"/>
      <c r="P82" s="207"/>
      <c r="Q82" s="2567"/>
    </row>
    <row r="83" spans="2:18" s="9" customFormat="1" ht="19.7" customHeight="1">
      <c r="B83" s="208"/>
      <c r="C83" s="790"/>
      <c r="D83" s="790"/>
      <c r="E83" s="157"/>
      <c r="F83" s="501"/>
      <c r="G83" s="204"/>
      <c r="H83" s="204"/>
      <c r="I83" s="412"/>
      <c r="J83" s="413"/>
      <c r="K83" s="2606"/>
      <c r="L83" s="158"/>
      <c r="M83" s="207"/>
      <c r="N83" s="790"/>
      <c r="O83" s="158"/>
      <c r="P83" s="207"/>
      <c r="Q83" s="2567"/>
      <c r="R83" s="2572"/>
    </row>
    <row r="84" spans="2:18" s="9" customFormat="1" ht="19.7" customHeight="1">
      <c r="B84" s="208"/>
      <c r="C84" s="790"/>
      <c r="D84" s="790"/>
      <c r="E84" s="157"/>
      <c r="F84" s="501"/>
      <c r="G84" s="204"/>
      <c r="H84" s="204"/>
      <c r="I84" s="412"/>
      <c r="J84" s="413"/>
      <c r="K84" s="2606"/>
      <c r="L84" s="158"/>
      <c r="M84" s="207"/>
      <c r="N84" s="790"/>
      <c r="O84" s="158"/>
      <c r="P84" s="207"/>
      <c r="Q84" s="2567"/>
      <c r="R84" s="2572"/>
    </row>
    <row r="85" spans="2:18" s="9" customFormat="1" ht="19.7" customHeight="1">
      <c r="B85" s="208"/>
      <c r="C85" s="790"/>
      <c r="D85" s="790"/>
      <c r="E85" s="157"/>
      <c r="F85" s="501"/>
      <c r="G85" s="204"/>
      <c r="H85" s="204"/>
      <c r="I85" s="412"/>
      <c r="J85" s="413"/>
      <c r="K85" s="2606"/>
      <c r="L85" s="158"/>
      <c r="M85" s="207"/>
      <c r="N85" s="790"/>
      <c r="O85" s="158"/>
      <c r="P85" s="207"/>
      <c r="Q85" s="2567"/>
      <c r="R85" s="2572"/>
    </row>
    <row r="86" spans="2:18" s="9" customFormat="1" ht="19.7" customHeight="1">
      <c r="B86" s="208"/>
      <c r="C86" s="790"/>
      <c r="D86" s="790"/>
      <c r="E86" s="157"/>
      <c r="F86" s="501"/>
      <c r="G86" s="204"/>
      <c r="H86" s="204"/>
      <c r="I86" s="412"/>
      <c r="J86" s="413"/>
      <c r="K86" s="2606"/>
      <c r="L86" s="158"/>
      <c r="M86" s="207"/>
      <c r="N86" s="790"/>
      <c r="O86" s="158"/>
      <c r="P86" s="207"/>
      <c r="Q86" s="2567"/>
      <c r="R86" s="2572"/>
    </row>
    <row r="87" spans="2:18" s="9" customFormat="1" ht="19.7" customHeight="1">
      <c r="B87" s="208"/>
      <c r="C87" s="790"/>
      <c r="D87" s="790"/>
      <c r="E87" s="157"/>
      <c r="F87" s="501"/>
      <c r="G87" s="204"/>
      <c r="H87" s="204"/>
      <c r="I87" s="412"/>
      <c r="J87" s="413"/>
      <c r="K87" s="2606"/>
      <c r="L87" s="158"/>
      <c r="M87" s="207"/>
      <c r="N87" s="790"/>
      <c r="O87" s="158"/>
      <c r="P87" s="207"/>
      <c r="Q87" s="2567"/>
      <c r="R87" s="2572"/>
    </row>
    <row r="88" spans="2:18" s="9" customFormat="1" ht="19.7" customHeight="1">
      <c r="B88" s="208"/>
      <c r="C88" s="790"/>
      <c r="D88" s="790"/>
      <c r="E88" s="157"/>
      <c r="F88" s="501"/>
      <c r="G88" s="204"/>
      <c r="H88" s="204"/>
      <c r="I88" s="412"/>
      <c r="J88" s="413"/>
      <c r="K88" s="2606"/>
      <c r="L88" s="158"/>
      <c r="M88" s="207"/>
      <c r="N88" s="790"/>
      <c r="O88" s="158"/>
      <c r="P88" s="207"/>
      <c r="Q88" s="2567"/>
      <c r="R88" s="2572"/>
    </row>
    <row r="89" spans="2:18" s="9" customFormat="1" ht="19.7" customHeight="1">
      <c r="B89" s="208"/>
      <c r="C89" s="790"/>
      <c r="D89" s="790"/>
      <c r="E89" s="157"/>
      <c r="F89" s="501"/>
      <c r="G89" s="204"/>
      <c r="H89" s="204"/>
      <c r="I89" s="412"/>
      <c r="J89" s="413"/>
      <c r="K89" s="2606"/>
      <c r="L89" s="158"/>
      <c r="M89" s="207"/>
      <c r="N89" s="790"/>
      <c r="O89" s="158"/>
      <c r="P89" s="207"/>
      <c r="Q89" s="2567"/>
      <c r="R89" s="2572"/>
    </row>
    <row r="90" spans="2:18" s="9" customFormat="1" ht="19.7" customHeight="1">
      <c r="B90" s="208"/>
      <c r="C90" s="790"/>
      <c r="D90" s="790"/>
      <c r="E90" s="157"/>
      <c r="F90" s="501"/>
      <c r="G90" s="204"/>
      <c r="H90" s="204"/>
      <c r="I90" s="412"/>
      <c r="J90" s="413"/>
      <c r="K90" s="2606"/>
      <c r="L90" s="158"/>
      <c r="M90" s="207"/>
      <c r="N90" s="790"/>
      <c r="O90" s="158"/>
      <c r="P90" s="207"/>
      <c r="Q90" s="2567"/>
    </row>
    <row r="91" spans="2:18" s="9" customFormat="1" ht="19.7" customHeight="1">
      <c r="B91" s="208"/>
      <c r="C91" s="790"/>
      <c r="D91" s="790"/>
      <c r="E91" s="157"/>
      <c r="F91" s="501"/>
      <c r="G91" s="204"/>
      <c r="H91" s="204"/>
      <c r="I91" s="412"/>
      <c r="J91" s="413"/>
      <c r="K91" s="2606"/>
      <c r="L91" s="158"/>
      <c r="M91" s="207"/>
      <c r="N91" s="790"/>
      <c r="O91" s="158"/>
      <c r="P91" s="207"/>
      <c r="Q91" s="2567"/>
      <c r="R91" s="2572"/>
    </row>
    <row r="92" spans="2:18" s="9" customFormat="1" ht="19.7" customHeight="1">
      <c r="B92" s="208"/>
      <c r="C92" s="790"/>
      <c r="D92" s="790"/>
      <c r="E92" s="157"/>
      <c r="F92" s="501"/>
      <c r="G92" s="204"/>
      <c r="H92" s="204"/>
      <c r="I92" s="412"/>
      <c r="J92" s="413"/>
      <c r="K92" s="2606"/>
      <c r="L92" s="158"/>
      <c r="M92" s="207"/>
      <c r="N92" s="790"/>
      <c r="O92" s="158"/>
      <c r="P92" s="207"/>
      <c r="Q92" s="2567"/>
    </row>
    <row r="93" spans="2:18" s="9" customFormat="1" ht="19.7" customHeight="1">
      <c r="B93" s="208"/>
      <c r="C93" s="790"/>
      <c r="D93" s="790"/>
      <c r="E93" s="157"/>
      <c r="F93" s="501"/>
      <c r="G93" s="204"/>
      <c r="H93" s="204"/>
      <c r="I93" s="412"/>
      <c r="J93" s="413"/>
      <c r="K93" s="1704"/>
      <c r="L93" s="1704"/>
      <c r="M93" s="207"/>
      <c r="N93" s="790"/>
      <c r="O93" s="158"/>
      <c r="P93" s="207"/>
      <c r="Q93" s="2567"/>
      <c r="R93" s="2572"/>
    </row>
    <row r="94" spans="2:18" s="9" customFormat="1" ht="19.7" customHeight="1">
      <c r="B94" s="208"/>
      <c r="C94" s="790"/>
      <c r="D94" s="790"/>
      <c r="E94" s="157"/>
      <c r="F94" s="501"/>
      <c r="G94" s="204"/>
      <c r="H94" s="204"/>
      <c r="I94" s="412"/>
      <c r="J94" s="413"/>
      <c r="K94" s="1704"/>
      <c r="L94" s="1704"/>
      <c r="M94" s="207"/>
      <c r="N94" s="790"/>
      <c r="O94" s="158"/>
      <c r="P94" s="207"/>
      <c r="Q94" s="2567"/>
      <c r="R94" s="2572"/>
    </row>
    <row r="95" spans="2:18" s="9" customFormat="1" ht="19.7" customHeight="1">
      <c r="B95" s="208"/>
      <c r="C95" s="790"/>
      <c r="D95" s="790"/>
      <c r="E95" s="157"/>
      <c r="F95" s="501"/>
      <c r="G95" s="204"/>
      <c r="H95" s="204"/>
      <c r="I95" s="412"/>
      <c r="J95" s="413"/>
      <c r="K95" s="1704"/>
      <c r="L95" s="1704"/>
      <c r="M95" s="207"/>
      <c r="N95" s="790"/>
      <c r="O95" s="158"/>
      <c r="P95" s="207"/>
      <c r="Q95" s="2567"/>
    </row>
    <row r="96" spans="2:18" s="9" customFormat="1" ht="19.7" customHeight="1">
      <c r="B96" s="208"/>
      <c r="C96" s="790"/>
      <c r="D96" s="790"/>
      <c r="E96" s="157"/>
      <c r="F96" s="501"/>
      <c r="G96" s="204"/>
      <c r="H96" s="204"/>
      <c r="I96" s="412"/>
      <c r="J96" s="413"/>
      <c r="K96" s="1704"/>
      <c r="L96" s="1704"/>
      <c r="M96" s="207"/>
      <c r="N96" s="790"/>
      <c r="O96" s="158"/>
      <c r="P96" s="207"/>
      <c r="Q96" s="2567"/>
      <c r="R96" s="2572"/>
    </row>
    <row r="97" spans="2:18" s="9" customFormat="1" ht="19.7" customHeight="1">
      <c r="B97" s="208"/>
      <c r="C97" s="790"/>
      <c r="D97" s="790"/>
      <c r="E97" s="157"/>
      <c r="F97" s="501"/>
      <c r="G97" s="204"/>
      <c r="H97" s="204"/>
      <c r="I97" s="412"/>
      <c r="J97" s="413"/>
      <c r="K97" s="1704"/>
      <c r="L97" s="1704"/>
      <c r="M97" s="207"/>
      <c r="N97" s="790"/>
      <c r="O97" s="158"/>
      <c r="P97" s="207"/>
      <c r="Q97" s="2567"/>
      <c r="R97" s="2572"/>
    </row>
    <row r="98" spans="2:18" s="9" customFormat="1" ht="19.7" customHeight="1">
      <c r="B98" s="208"/>
      <c r="C98" s="790"/>
      <c r="D98" s="790"/>
      <c r="E98" s="157"/>
      <c r="F98" s="501"/>
      <c r="G98" s="204"/>
      <c r="H98" s="204"/>
      <c r="I98" s="412"/>
      <c r="J98" s="413"/>
      <c r="K98" s="2606"/>
      <c r="L98" s="158"/>
      <c r="M98" s="207"/>
      <c r="N98" s="790"/>
      <c r="O98" s="158"/>
      <c r="P98" s="207"/>
      <c r="Q98" s="2567"/>
    </row>
    <row r="99" spans="2:18" s="9" customFormat="1" ht="19.7" customHeight="1">
      <c r="B99" s="208"/>
      <c r="C99" s="790"/>
      <c r="D99" s="790"/>
      <c r="E99" s="157"/>
      <c r="F99" s="501"/>
      <c r="G99" s="204"/>
      <c r="H99" s="204"/>
      <c r="I99" s="412"/>
      <c r="J99" s="413"/>
      <c r="K99" s="1704"/>
      <c r="L99" s="840"/>
      <c r="M99" s="207"/>
      <c r="N99" s="790"/>
      <c r="O99" s="158"/>
      <c r="P99" s="207"/>
      <c r="Q99" s="2567"/>
      <c r="R99" s="2572"/>
    </row>
    <row r="100" spans="2:18" s="9" customFormat="1" ht="19.7" customHeight="1">
      <c r="B100" s="208"/>
      <c r="C100" s="790"/>
      <c r="D100" s="790"/>
      <c r="E100" s="806"/>
      <c r="F100" s="501"/>
      <c r="G100" s="204"/>
      <c r="H100" s="204"/>
      <c r="I100" s="412"/>
      <c r="J100" s="413"/>
      <c r="K100" s="1704"/>
      <c r="L100" s="840"/>
      <c r="M100" s="207"/>
      <c r="N100" s="790"/>
      <c r="O100" s="158"/>
      <c r="P100" s="207"/>
      <c r="Q100" s="2567"/>
      <c r="R100" s="2572"/>
    </row>
    <row r="101" spans="2:18" s="9" customFormat="1" ht="19.7" customHeight="1">
      <c r="B101" s="208"/>
      <c r="C101" s="790"/>
      <c r="D101" s="790"/>
      <c r="E101" s="157"/>
      <c r="F101" s="501"/>
      <c r="G101" s="204"/>
      <c r="H101" s="204"/>
      <c r="I101" s="412"/>
      <c r="J101" s="413"/>
      <c r="K101" s="2606"/>
      <c r="L101" s="158"/>
      <c r="M101" s="207"/>
      <c r="N101" s="790"/>
      <c r="O101" s="158"/>
      <c r="P101" s="207"/>
      <c r="Q101" s="2567"/>
    </row>
    <row r="102" spans="2:18" s="9" customFormat="1" ht="19.7" customHeight="1">
      <c r="B102" s="208"/>
      <c r="C102" s="208"/>
      <c r="D102" s="208"/>
      <c r="E102" s="211"/>
      <c r="F102" s="818"/>
      <c r="G102" s="213"/>
      <c r="H102" s="204"/>
      <c r="I102" s="1998"/>
      <c r="J102" s="2605"/>
      <c r="K102" s="2605"/>
      <c r="L102" s="44"/>
      <c r="M102" s="207"/>
      <c r="N102" s="208"/>
      <c r="O102" s="44"/>
      <c r="P102" s="207"/>
      <c r="Q102" s="2567"/>
    </row>
  </sheetData>
  <autoFilter ref="B8:O102" xr:uid="{E873C0C3-43FC-479A-80FB-C500E8FBEBE7}"/>
  <mergeCells count="12">
    <mergeCell ref="C9:D9"/>
    <mergeCell ref="C13:E13"/>
    <mergeCell ref="C15:D15"/>
    <mergeCell ref="C28:E28"/>
    <mergeCell ref="C30:D30"/>
    <mergeCell ref="C45:E45"/>
    <mergeCell ref="B2:D2"/>
    <mergeCell ref="G2:I2"/>
    <mergeCell ref="B3:D3"/>
    <mergeCell ref="B4:D4"/>
    <mergeCell ref="B5:D5"/>
    <mergeCell ref="B6:D6"/>
  </mergeCells>
  <phoneticPr fontId="4"/>
  <dataValidations count="1">
    <dataValidation imeMode="hiragana" allowBlank="1" showInputMessage="1" showErrorMessage="1" sqref="J27 JF27 TB27 ACX27 AMT27 AWP27 BGL27 BQH27 CAD27 CJZ27 CTV27 DDR27 DNN27 DXJ27 EHF27 ERB27 FAX27 FKT27 FUP27 GEL27 GOH27 GYD27 HHZ27 HRV27 IBR27 ILN27 IVJ27 JFF27 JPB27 JYX27 KIT27 KSP27 LCL27 LMH27 LWD27 MFZ27 MPV27 MZR27 NJN27 NTJ27 ODF27 ONB27 OWX27 PGT27 PQP27 QAL27 QKH27 QUD27 RDZ27 RNV27 RXR27 SHN27 SRJ27 TBF27 TLB27 TUX27 UET27 UOP27 UYL27 VIH27 VSD27 WBZ27 WLV27 WVR27 J65563 JF65563 TB65563 ACX65563 AMT65563 AWP65563 BGL65563 BQH65563 CAD65563 CJZ65563 CTV65563 DDR65563 DNN65563 DXJ65563 EHF65563 ERB65563 FAX65563 FKT65563 FUP65563 GEL65563 GOH65563 GYD65563 HHZ65563 HRV65563 IBR65563 ILN65563 IVJ65563 JFF65563 JPB65563 JYX65563 KIT65563 KSP65563 LCL65563 LMH65563 LWD65563 MFZ65563 MPV65563 MZR65563 NJN65563 NTJ65563 ODF65563 ONB65563 OWX65563 PGT65563 PQP65563 QAL65563 QKH65563 QUD65563 RDZ65563 RNV65563 RXR65563 SHN65563 SRJ65563 TBF65563 TLB65563 TUX65563 UET65563 UOP65563 UYL65563 VIH65563 VSD65563 WBZ65563 WLV65563 WVR65563 J131099 JF131099 TB131099 ACX131099 AMT131099 AWP131099 BGL131099 BQH131099 CAD131099 CJZ131099 CTV131099 DDR131099 DNN131099 DXJ131099 EHF131099 ERB131099 FAX131099 FKT131099 FUP131099 GEL131099 GOH131099 GYD131099 HHZ131099 HRV131099 IBR131099 ILN131099 IVJ131099 JFF131099 JPB131099 JYX131099 KIT131099 KSP131099 LCL131099 LMH131099 LWD131099 MFZ131099 MPV131099 MZR131099 NJN131099 NTJ131099 ODF131099 ONB131099 OWX131099 PGT131099 PQP131099 QAL131099 QKH131099 QUD131099 RDZ131099 RNV131099 RXR131099 SHN131099 SRJ131099 TBF131099 TLB131099 TUX131099 UET131099 UOP131099 UYL131099 VIH131099 VSD131099 WBZ131099 WLV131099 WVR131099 J196635 JF196635 TB196635 ACX196635 AMT196635 AWP196635 BGL196635 BQH196635 CAD196635 CJZ196635 CTV196635 DDR196635 DNN196635 DXJ196635 EHF196635 ERB196635 FAX196635 FKT196635 FUP196635 GEL196635 GOH196635 GYD196635 HHZ196635 HRV196635 IBR196635 ILN196635 IVJ196635 JFF196635 JPB196635 JYX196635 KIT196635 KSP196635 LCL196635 LMH196635 LWD196635 MFZ196635 MPV196635 MZR196635 NJN196635 NTJ196635 ODF196635 ONB196635 OWX196635 PGT196635 PQP196635 QAL196635 QKH196635 QUD196635 RDZ196635 RNV196635 RXR196635 SHN196635 SRJ196635 TBF196635 TLB196635 TUX196635 UET196635 UOP196635 UYL196635 VIH196635 VSD196635 WBZ196635 WLV196635 WVR196635 J262171 JF262171 TB262171 ACX262171 AMT262171 AWP262171 BGL262171 BQH262171 CAD262171 CJZ262171 CTV262171 DDR262171 DNN262171 DXJ262171 EHF262171 ERB262171 FAX262171 FKT262171 FUP262171 GEL262171 GOH262171 GYD262171 HHZ262171 HRV262171 IBR262171 ILN262171 IVJ262171 JFF262171 JPB262171 JYX262171 KIT262171 KSP262171 LCL262171 LMH262171 LWD262171 MFZ262171 MPV262171 MZR262171 NJN262171 NTJ262171 ODF262171 ONB262171 OWX262171 PGT262171 PQP262171 QAL262171 QKH262171 QUD262171 RDZ262171 RNV262171 RXR262171 SHN262171 SRJ262171 TBF262171 TLB262171 TUX262171 UET262171 UOP262171 UYL262171 VIH262171 VSD262171 WBZ262171 WLV262171 WVR262171 J327707 JF327707 TB327707 ACX327707 AMT327707 AWP327707 BGL327707 BQH327707 CAD327707 CJZ327707 CTV327707 DDR327707 DNN327707 DXJ327707 EHF327707 ERB327707 FAX327707 FKT327707 FUP327707 GEL327707 GOH327707 GYD327707 HHZ327707 HRV327707 IBR327707 ILN327707 IVJ327707 JFF327707 JPB327707 JYX327707 KIT327707 KSP327707 LCL327707 LMH327707 LWD327707 MFZ327707 MPV327707 MZR327707 NJN327707 NTJ327707 ODF327707 ONB327707 OWX327707 PGT327707 PQP327707 QAL327707 QKH327707 QUD327707 RDZ327707 RNV327707 RXR327707 SHN327707 SRJ327707 TBF327707 TLB327707 TUX327707 UET327707 UOP327707 UYL327707 VIH327707 VSD327707 WBZ327707 WLV327707 WVR327707 J393243 JF393243 TB393243 ACX393243 AMT393243 AWP393243 BGL393243 BQH393243 CAD393243 CJZ393243 CTV393243 DDR393243 DNN393243 DXJ393243 EHF393243 ERB393243 FAX393243 FKT393243 FUP393243 GEL393243 GOH393243 GYD393243 HHZ393243 HRV393243 IBR393243 ILN393243 IVJ393243 JFF393243 JPB393243 JYX393243 KIT393243 KSP393243 LCL393243 LMH393243 LWD393243 MFZ393243 MPV393243 MZR393243 NJN393243 NTJ393243 ODF393243 ONB393243 OWX393243 PGT393243 PQP393243 QAL393243 QKH393243 QUD393243 RDZ393243 RNV393243 RXR393243 SHN393243 SRJ393243 TBF393243 TLB393243 TUX393243 UET393243 UOP393243 UYL393243 VIH393243 VSD393243 WBZ393243 WLV393243 WVR393243 J458779 JF458779 TB458779 ACX458779 AMT458779 AWP458779 BGL458779 BQH458779 CAD458779 CJZ458779 CTV458779 DDR458779 DNN458779 DXJ458779 EHF458779 ERB458779 FAX458779 FKT458779 FUP458779 GEL458779 GOH458779 GYD458779 HHZ458779 HRV458779 IBR458779 ILN458779 IVJ458779 JFF458779 JPB458779 JYX458779 KIT458779 KSP458779 LCL458779 LMH458779 LWD458779 MFZ458779 MPV458779 MZR458779 NJN458779 NTJ458779 ODF458779 ONB458779 OWX458779 PGT458779 PQP458779 QAL458779 QKH458779 QUD458779 RDZ458779 RNV458779 RXR458779 SHN458779 SRJ458779 TBF458779 TLB458779 TUX458779 UET458779 UOP458779 UYL458779 VIH458779 VSD458779 WBZ458779 WLV458779 WVR458779 J524315 JF524315 TB524315 ACX524315 AMT524315 AWP524315 BGL524315 BQH524315 CAD524315 CJZ524315 CTV524315 DDR524315 DNN524315 DXJ524315 EHF524315 ERB524315 FAX524315 FKT524315 FUP524315 GEL524315 GOH524315 GYD524315 HHZ524315 HRV524315 IBR524315 ILN524315 IVJ524315 JFF524315 JPB524315 JYX524315 KIT524315 KSP524315 LCL524315 LMH524315 LWD524315 MFZ524315 MPV524315 MZR524315 NJN524315 NTJ524315 ODF524315 ONB524315 OWX524315 PGT524315 PQP524315 QAL524315 QKH524315 QUD524315 RDZ524315 RNV524315 RXR524315 SHN524315 SRJ524315 TBF524315 TLB524315 TUX524315 UET524315 UOP524315 UYL524315 VIH524315 VSD524315 WBZ524315 WLV524315 WVR524315 J589851 JF589851 TB589851 ACX589851 AMT589851 AWP589851 BGL589851 BQH589851 CAD589851 CJZ589851 CTV589851 DDR589851 DNN589851 DXJ589851 EHF589851 ERB589851 FAX589851 FKT589851 FUP589851 GEL589851 GOH589851 GYD589851 HHZ589851 HRV589851 IBR589851 ILN589851 IVJ589851 JFF589851 JPB589851 JYX589851 KIT589851 KSP589851 LCL589851 LMH589851 LWD589851 MFZ589851 MPV589851 MZR589851 NJN589851 NTJ589851 ODF589851 ONB589851 OWX589851 PGT589851 PQP589851 QAL589851 QKH589851 QUD589851 RDZ589851 RNV589851 RXR589851 SHN589851 SRJ589851 TBF589851 TLB589851 TUX589851 UET589851 UOP589851 UYL589851 VIH589851 VSD589851 WBZ589851 WLV589851 WVR589851 J655387 JF655387 TB655387 ACX655387 AMT655387 AWP655387 BGL655387 BQH655387 CAD655387 CJZ655387 CTV655387 DDR655387 DNN655387 DXJ655387 EHF655387 ERB655387 FAX655387 FKT655387 FUP655387 GEL655387 GOH655387 GYD655387 HHZ655387 HRV655387 IBR655387 ILN655387 IVJ655387 JFF655387 JPB655387 JYX655387 KIT655387 KSP655387 LCL655387 LMH655387 LWD655387 MFZ655387 MPV655387 MZR655387 NJN655387 NTJ655387 ODF655387 ONB655387 OWX655387 PGT655387 PQP655387 QAL655387 QKH655387 QUD655387 RDZ655387 RNV655387 RXR655387 SHN655387 SRJ655387 TBF655387 TLB655387 TUX655387 UET655387 UOP655387 UYL655387 VIH655387 VSD655387 WBZ655387 WLV655387 WVR655387 J720923 JF720923 TB720923 ACX720923 AMT720923 AWP720923 BGL720923 BQH720923 CAD720923 CJZ720923 CTV720923 DDR720923 DNN720923 DXJ720923 EHF720923 ERB720923 FAX720923 FKT720923 FUP720923 GEL720923 GOH720923 GYD720923 HHZ720923 HRV720923 IBR720923 ILN720923 IVJ720923 JFF720923 JPB720923 JYX720923 KIT720923 KSP720923 LCL720923 LMH720923 LWD720923 MFZ720923 MPV720923 MZR720923 NJN720923 NTJ720923 ODF720923 ONB720923 OWX720923 PGT720923 PQP720923 QAL720923 QKH720923 QUD720923 RDZ720923 RNV720923 RXR720923 SHN720923 SRJ720923 TBF720923 TLB720923 TUX720923 UET720923 UOP720923 UYL720923 VIH720923 VSD720923 WBZ720923 WLV720923 WVR720923 J786459 JF786459 TB786459 ACX786459 AMT786459 AWP786459 BGL786459 BQH786459 CAD786459 CJZ786459 CTV786459 DDR786459 DNN786459 DXJ786459 EHF786459 ERB786459 FAX786459 FKT786459 FUP786459 GEL786459 GOH786459 GYD786459 HHZ786459 HRV786459 IBR786459 ILN786459 IVJ786459 JFF786459 JPB786459 JYX786459 KIT786459 KSP786459 LCL786459 LMH786459 LWD786459 MFZ786459 MPV786459 MZR786459 NJN786459 NTJ786459 ODF786459 ONB786459 OWX786459 PGT786459 PQP786459 QAL786459 QKH786459 QUD786459 RDZ786459 RNV786459 RXR786459 SHN786459 SRJ786459 TBF786459 TLB786459 TUX786459 UET786459 UOP786459 UYL786459 VIH786459 VSD786459 WBZ786459 WLV786459 WVR786459 J851995 JF851995 TB851995 ACX851995 AMT851995 AWP851995 BGL851995 BQH851995 CAD851995 CJZ851995 CTV851995 DDR851995 DNN851995 DXJ851995 EHF851995 ERB851995 FAX851995 FKT851995 FUP851995 GEL851995 GOH851995 GYD851995 HHZ851995 HRV851995 IBR851995 ILN851995 IVJ851995 JFF851995 JPB851995 JYX851995 KIT851995 KSP851995 LCL851995 LMH851995 LWD851995 MFZ851995 MPV851995 MZR851995 NJN851995 NTJ851995 ODF851995 ONB851995 OWX851995 PGT851995 PQP851995 QAL851995 QKH851995 QUD851995 RDZ851995 RNV851995 RXR851995 SHN851995 SRJ851995 TBF851995 TLB851995 TUX851995 UET851995 UOP851995 UYL851995 VIH851995 VSD851995 WBZ851995 WLV851995 WVR851995 J917531 JF917531 TB917531 ACX917531 AMT917531 AWP917531 BGL917531 BQH917531 CAD917531 CJZ917531 CTV917531 DDR917531 DNN917531 DXJ917531 EHF917531 ERB917531 FAX917531 FKT917531 FUP917531 GEL917531 GOH917531 GYD917531 HHZ917531 HRV917531 IBR917531 ILN917531 IVJ917531 JFF917531 JPB917531 JYX917531 KIT917531 KSP917531 LCL917531 LMH917531 LWD917531 MFZ917531 MPV917531 MZR917531 NJN917531 NTJ917531 ODF917531 ONB917531 OWX917531 PGT917531 PQP917531 QAL917531 QKH917531 QUD917531 RDZ917531 RNV917531 RXR917531 SHN917531 SRJ917531 TBF917531 TLB917531 TUX917531 UET917531 UOP917531 UYL917531 VIH917531 VSD917531 WBZ917531 WLV917531 WVR917531 J983067 JF983067 TB983067 ACX983067 AMT983067 AWP983067 BGL983067 BQH983067 CAD983067 CJZ983067 CTV983067 DDR983067 DNN983067 DXJ983067 EHF983067 ERB983067 FAX983067 FKT983067 FUP983067 GEL983067 GOH983067 GYD983067 HHZ983067 HRV983067 IBR983067 ILN983067 IVJ983067 JFF983067 JPB983067 JYX983067 KIT983067 KSP983067 LCL983067 LMH983067 LWD983067 MFZ983067 MPV983067 MZR983067 NJN983067 NTJ983067 ODF983067 ONB983067 OWX983067 PGT983067 PQP983067 QAL983067 QKH983067 QUD983067 RDZ983067 RNV983067 RXR983067 SHN983067 SRJ983067 TBF983067 TLB983067 TUX983067 UET983067 UOP983067 UYL983067 VIH983067 VSD983067 WBZ983067 WLV983067 WVR983067 J22:J25 JF22:JF25 TB22:TB25 ACX22:ACX25 AMT22:AMT25 AWP22:AWP25 BGL22:BGL25 BQH22:BQH25 CAD22:CAD25 CJZ22:CJZ25 CTV22:CTV25 DDR22:DDR25 DNN22:DNN25 DXJ22:DXJ25 EHF22:EHF25 ERB22:ERB25 FAX22:FAX25 FKT22:FKT25 FUP22:FUP25 GEL22:GEL25 GOH22:GOH25 GYD22:GYD25 HHZ22:HHZ25 HRV22:HRV25 IBR22:IBR25 ILN22:ILN25 IVJ22:IVJ25 JFF22:JFF25 JPB22:JPB25 JYX22:JYX25 KIT22:KIT25 KSP22:KSP25 LCL22:LCL25 LMH22:LMH25 LWD22:LWD25 MFZ22:MFZ25 MPV22:MPV25 MZR22:MZR25 NJN22:NJN25 NTJ22:NTJ25 ODF22:ODF25 ONB22:ONB25 OWX22:OWX25 PGT22:PGT25 PQP22:PQP25 QAL22:QAL25 QKH22:QKH25 QUD22:QUD25 RDZ22:RDZ25 RNV22:RNV25 RXR22:RXR25 SHN22:SHN25 SRJ22:SRJ25 TBF22:TBF25 TLB22:TLB25 TUX22:TUX25 UET22:UET25 UOP22:UOP25 UYL22:UYL25 VIH22:VIH25 VSD22:VSD25 WBZ22:WBZ25 WLV22:WLV25 WVR22:WVR25 J65558:J65561 JF65558:JF65561 TB65558:TB65561 ACX65558:ACX65561 AMT65558:AMT65561 AWP65558:AWP65561 BGL65558:BGL65561 BQH65558:BQH65561 CAD65558:CAD65561 CJZ65558:CJZ65561 CTV65558:CTV65561 DDR65558:DDR65561 DNN65558:DNN65561 DXJ65558:DXJ65561 EHF65558:EHF65561 ERB65558:ERB65561 FAX65558:FAX65561 FKT65558:FKT65561 FUP65558:FUP65561 GEL65558:GEL65561 GOH65558:GOH65561 GYD65558:GYD65561 HHZ65558:HHZ65561 HRV65558:HRV65561 IBR65558:IBR65561 ILN65558:ILN65561 IVJ65558:IVJ65561 JFF65558:JFF65561 JPB65558:JPB65561 JYX65558:JYX65561 KIT65558:KIT65561 KSP65558:KSP65561 LCL65558:LCL65561 LMH65558:LMH65561 LWD65558:LWD65561 MFZ65558:MFZ65561 MPV65558:MPV65561 MZR65558:MZR65561 NJN65558:NJN65561 NTJ65558:NTJ65561 ODF65558:ODF65561 ONB65558:ONB65561 OWX65558:OWX65561 PGT65558:PGT65561 PQP65558:PQP65561 QAL65558:QAL65561 QKH65558:QKH65561 QUD65558:QUD65561 RDZ65558:RDZ65561 RNV65558:RNV65561 RXR65558:RXR65561 SHN65558:SHN65561 SRJ65558:SRJ65561 TBF65558:TBF65561 TLB65558:TLB65561 TUX65558:TUX65561 UET65558:UET65561 UOP65558:UOP65561 UYL65558:UYL65561 VIH65558:VIH65561 VSD65558:VSD65561 WBZ65558:WBZ65561 WLV65558:WLV65561 WVR65558:WVR65561 J131094:J131097 JF131094:JF131097 TB131094:TB131097 ACX131094:ACX131097 AMT131094:AMT131097 AWP131094:AWP131097 BGL131094:BGL131097 BQH131094:BQH131097 CAD131094:CAD131097 CJZ131094:CJZ131097 CTV131094:CTV131097 DDR131094:DDR131097 DNN131094:DNN131097 DXJ131094:DXJ131097 EHF131094:EHF131097 ERB131094:ERB131097 FAX131094:FAX131097 FKT131094:FKT131097 FUP131094:FUP131097 GEL131094:GEL131097 GOH131094:GOH131097 GYD131094:GYD131097 HHZ131094:HHZ131097 HRV131094:HRV131097 IBR131094:IBR131097 ILN131094:ILN131097 IVJ131094:IVJ131097 JFF131094:JFF131097 JPB131094:JPB131097 JYX131094:JYX131097 KIT131094:KIT131097 KSP131094:KSP131097 LCL131094:LCL131097 LMH131094:LMH131097 LWD131094:LWD131097 MFZ131094:MFZ131097 MPV131094:MPV131097 MZR131094:MZR131097 NJN131094:NJN131097 NTJ131094:NTJ131097 ODF131094:ODF131097 ONB131094:ONB131097 OWX131094:OWX131097 PGT131094:PGT131097 PQP131094:PQP131097 QAL131094:QAL131097 QKH131094:QKH131097 QUD131094:QUD131097 RDZ131094:RDZ131097 RNV131094:RNV131097 RXR131094:RXR131097 SHN131094:SHN131097 SRJ131094:SRJ131097 TBF131094:TBF131097 TLB131094:TLB131097 TUX131094:TUX131097 UET131094:UET131097 UOP131094:UOP131097 UYL131094:UYL131097 VIH131094:VIH131097 VSD131094:VSD131097 WBZ131094:WBZ131097 WLV131094:WLV131097 WVR131094:WVR131097 J196630:J196633 JF196630:JF196633 TB196630:TB196633 ACX196630:ACX196633 AMT196630:AMT196633 AWP196630:AWP196633 BGL196630:BGL196633 BQH196630:BQH196633 CAD196630:CAD196633 CJZ196630:CJZ196633 CTV196630:CTV196633 DDR196630:DDR196633 DNN196630:DNN196633 DXJ196630:DXJ196633 EHF196630:EHF196633 ERB196630:ERB196633 FAX196630:FAX196633 FKT196630:FKT196633 FUP196630:FUP196633 GEL196630:GEL196633 GOH196630:GOH196633 GYD196630:GYD196633 HHZ196630:HHZ196633 HRV196630:HRV196633 IBR196630:IBR196633 ILN196630:ILN196633 IVJ196630:IVJ196633 JFF196630:JFF196633 JPB196630:JPB196633 JYX196630:JYX196633 KIT196630:KIT196633 KSP196630:KSP196633 LCL196630:LCL196633 LMH196630:LMH196633 LWD196630:LWD196633 MFZ196630:MFZ196633 MPV196630:MPV196633 MZR196630:MZR196633 NJN196630:NJN196633 NTJ196630:NTJ196633 ODF196630:ODF196633 ONB196630:ONB196633 OWX196630:OWX196633 PGT196630:PGT196633 PQP196630:PQP196633 QAL196630:QAL196633 QKH196630:QKH196633 QUD196630:QUD196633 RDZ196630:RDZ196633 RNV196630:RNV196633 RXR196630:RXR196633 SHN196630:SHN196633 SRJ196630:SRJ196633 TBF196630:TBF196633 TLB196630:TLB196633 TUX196630:TUX196633 UET196630:UET196633 UOP196630:UOP196633 UYL196630:UYL196633 VIH196630:VIH196633 VSD196630:VSD196633 WBZ196630:WBZ196633 WLV196630:WLV196633 WVR196630:WVR196633 J262166:J262169 JF262166:JF262169 TB262166:TB262169 ACX262166:ACX262169 AMT262166:AMT262169 AWP262166:AWP262169 BGL262166:BGL262169 BQH262166:BQH262169 CAD262166:CAD262169 CJZ262166:CJZ262169 CTV262166:CTV262169 DDR262166:DDR262169 DNN262166:DNN262169 DXJ262166:DXJ262169 EHF262166:EHF262169 ERB262166:ERB262169 FAX262166:FAX262169 FKT262166:FKT262169 FUP262166:FUP262169 GEL262166:GEL262169 GOH262166:GOH262169 GYD262166:GYD262169 HHZ262166:HHZ262169 HRV262166:HRV262169 IBR262166:IBR262169 ILN262166:ILN262169 IVJ262166:IVJ262169 JFF262166:JFF262169 JPB262166:JPB262169 JYX262166:JYX262169 KIT262166:KIT262169 KSP262166:KSP262169 LCL262166:LCL262169 LMH262166:LMH262169 LWD262166:LWD262169 MFZ262166:MFZ262169 MPV262166:MPV262169 MZR262166:MZR262169 NJN262166:NJN262169 NTJ262166:NTJ262169 ODF262166:ODF262169 ONB262166:ONB262169 OWX262166:OWX262169 PGT262166:PGT262169 PQP262166:PQP262169 QAL262166:QAL262169 QKH262166:QKH262169 QUD262166:QUD262169 RDZ262166:RDZ262169 RNV262166:RNV262169 RXR262166:RXR262169 SHN262166:SHN262169 SRJ262166:SRJ262169 TBF262166:TBF262169 TLB262166:TLB262169 TUX262166:TUX262169 UET262166:UET262169 UOP262166:UOP262169 UYL262166:UYL262169 VIH262166:VIH262169 VSD262166:VSD262169 WBZ262166:WBZ262169 WLV262166:WLV262169 WVR262166:WVR262169 J327702:J327705 JF327702:JF327705 TB327702:TB327705 ACX327702:ACX327705 AMT327702:AMT327705 AWP327702:AWP327705 BGL327702:BGL327705 BQH327702:BQH327705 CAD327702:CAD327705 CJZ327702:CJZ327705 CTV327702:CTV327705 DDR327702:DDR327705 DNN327702:DNN327705 DXJ327702:DXJ327705 EHF327702:EHF327705 ERB327702:ERB327705 FAX327702:FAX327705 FKT327702:FKT327705 FUP327702:FUP327705 GEL327702:GEL327705 GOH327702:GOH327705 GYD327702:GYD327705 HHZ327702:HHZ327705 HRV327702:HRV327705 IBR327702:IBR327705 ILN327702:ILN327705 IVJ327702:IVJ327705 JFF327702:JFF327705 JPB327702:JPB327705 JYX327702:JYX327705 KIT327702:KIT327705 KSP327702:KSP327705 LCL327702:LCL327705 LMH327702:LMH327705 LWD327702:LWD327705 MFZ327702:MFZ327705 MPV327702:MPV327705 MZR327702:MZR327705 NJN327702:NJN327705 NTJ327702:NTJ327705 ODF327702:ODF327705 ONB327702:ONB327705 OWX327702:OWX327705 PGT327702:PGT327705 PQP327702:PQP327705 QAL327702:QAL327705 QKH327702:QKH327705 QUD327702:QUD327705 RDZ327702:RDZ327705 RNV327702:RNV327705 RXR327702:RXR327705 SHN327702:SHN327705 SRJ327702:SRJ327705 TBF327702:TBF327705 TLB327702:TLB327705 TUX327702:TUX327705 UET327702:UET327705 UOP327702:UOP327705 UYL327702:UYL327705 VIH327702:VIH327705 VSD327702:VSD327705 WBZ327702:WBZ327705 WLV327702:WLV327705 WVR327702:WVR327705 J393238:J393241 JF393238:JF393241 TB393238:TB393241 ACX393238:ACX393241 AMT393238:AMT393241 AWP393238:AWP393241 BGL393238:BGL393241 BQH393238:BQH393241 CAD393238:CAD393241 CJZ393238:CJZ393241 CTV393238:CTV393241 DDR393238:DDR393241 DNN393238:DNN393241 DXJ393238:DXJ393241 EHF393238:EHF393241 ERB393238:ERB393241 FAX393238:FAX393241 FKT393238:FKT393241 FUP393238:FUP393241 GEL393238:GEL393241 GOH393238:GOH393241 GYD393238:GYD393241 HHZ393238:HHZ393241 HRV393238:HRV393241 IBR393238:IBR393241 ILN393238:ILN393241 IVJ393238:IVJ393241 JFF393238:JFF393241 JPB393238:JPB393241 JYX393238:JYX393241 KIT393238:KIT393241 KSP393238:KSP393241 LCL393238:LCL393241 LMH393238:LMH393241 LWD393238:LWD393241 MFZ393238:MFZ393241 MPV393238:MPV393241 MZR393238:MZR393241 NJN393238:NJN393241 NTJ393238:NTJ393241 ODF393238:ODF393241 ONB393238:ONB393241 OWX393238:OWX393241 PGT393238:PGT393241 PQP393238:PQP393241 QAL393238:QAL393241 QKH393238:QKH393241 QUD393238:QUD393241 RDZ393238:RDZ393241 RNV393238:RNV393241 RXR393238:RXR393241 SHN393238:SHN393241 SRJ393238:SRJ393241 TBF393238:TBF393241 TLB393238:TLB393241 TUX393238:TUX393241 UET393238:UET393241 UOP393238:UOP393241 UYL393238:UYL393241 VIH393238:VIH393241 VSD393238:VSD393241 WBZ393238:WBZ393241 WLV393238:WLV393241 WVR393238:WVR393241 J458774:J458777 JF458774:JF458777 TB458774:TB458777 ACX458774:ACX458777 AMT458774:AMT458777 AWP458774:AWP458777 BGL458774:BGL458777 BQH458774:BQH458777 CAD458774:CAD458777 CJZ458774:CJZ458777 CTV458774:CTV458777 DDR458774:DDR458777 DNN458774:DNN458777 DXJ458774:DXJ458777 EHF458774:EHF458777 ERB458774:ERB458777 FAX458774:FAX458777 FKT458774:FKT458777 FUP458774:FUP458777 GEL458774:GEL458777 GOH458774:GOH458777 GYD458774:GYD458777 HHZ458774:HHZ458777 HRV458774:HRV458777 IBR458774:IBR458777 ILN458774:ILN458777 IVJ458774:IVJ458777 JFF458774:JFF458777 JPB458774:JPB458777 JYX458774:JYX458777 KIT458774:KIT458777 KSP458774:KSP458777 LCL458774:LCL458777 LMH458774:LMH458777 LWD458774:LWD458777 MFZ458774:MFZ458777 MPV458774:MPV458777 MZR458774:MZR458777 NJN458774:NJN458777 NTJ458774:NTJ458777 ODF458774:ODF458777 ONB458774:ONB458777 OWX458774:OWX458777 PGT458774:PGT458777 PQP458774:PQP458777 QAL458774:QAL458777 QKH458774:QKH458777 QUD458774:QUD458777 RDZ458774:RDZ458777 RNV458774:RNV458777 RXR458774:RXR458777 SHN458774:SHN458777 SRJ458774:SRJ458777 TBF458774:TBF458777 TLB458774:TLB458777 TUX458774:TUX458777 UET458774:UET458777 UOP458774:UOP458777 UYL458774:UYL458777 VIH458774:VIH458777 VSD458774:VSD458777 WBZ458774:WBZ458777 WLV458774:WLV458777 WVR458774:WVR458777 J524310:J524313 JF524310:JF524313 TB524310:TB524313 ACX524310:ACX524313 AMT524310:AMT524313 AWP524310:AWP524313 BGL524310:BGL524313 BQH524310:BQH524313 CAD524310:CAD524313 CJZ524310:CJZ524313 CTV524310:CTV524313 DDR524310:DDR524313 DNN524310:DNN524313 DXJ524310:DXJ524313 EHF524310:EHF524313 ERB524310:ERB524313 FAX524310:FAX524313 FKT524310:FKT524313 FUP524310:FUP524313 GEL524310:GEL524313 GOH524310:GOH524313 GYD524310:GYD524313 HHZ524310:HHZ524313 HRV524310:HRV524313 IBR524310:IBR524313 ILN524310:ILN524313 IVJ524310:IVJ524313 JFF524310:JFF524313 JPB524310:JPB524313 JYX524310:JYX524313 KIT524310:KIT524313 KSP524310:KSP524313 LCL524310:LCL524313 LMH524310:LMH524313 LWD524310:LWD524313 MFZ524310:MFZ524313 MPV524310:MPV524313 MZR524310:MZR524313 NJN524310:NJN524313 NTJ524310:NTJ524313 ODF524310:ODF524313 ONB524310:ONB524313 OWX524310:OWX524313 PGT524310:PGT524313 PQP524310:PQP524313 QAL524310:QAL524313 QKH524310:QKH524313 QUD524310:QUD524313 RDZ524310:RDZ524313 RNV524310:RNV524313 RXR524310:RXR524313 SHN524310:SHN524313 SRJ524310:SRJ524313 TBF524310:TBF524313 TLB524310:TLB524313 TUX524310:TUX524313 UET524310:UET524313 UOP524310:UOP524313 UYL524310:UYL524313 VIH524310:VIH524313 VSD524310:VSD524313 WBZ524310:WBZ524313 WLV524310:WLV524313 WVR524310:WVR524313 J589846:J589849 JF589846:JF589849 TB589846:TB589849 ACX589846:ACX589849 AMT589846:AMT589849 AWP589846:AWP589849 BGL589846:BGL589849 BQH589846:BQH589849 CAD589846:CAD589849 CJZ589846:CJZ589849 CTV589846:CTV589849 DDR589846:DDR589849 DNN589846:DNN589849 DXJ589846:DXJ589849 EHF589846:EHF589849 ERB589846:ERB589849 FAX589846:FAX589849 FKT589846:FKT589849 FUP589846:FUP589849 GEL589846:GEL589849 GOH589846:GOH589849 GYD589846:GYD589849 HHZ589846:HHZ589849 HRV589846:HRV589849 IBR589846:IBR589849 ILN589846:ILN589849 IVJ589846:IVJ589849 JFF589846:JFF589849 JPB589846:JPB589849 JYX589846:JYX589849 KIT589846:KIT589849 KSP589846:KSP589849 LCL589846:LCL589849 LMH589846:LMH589849 LWD589846:LWD589849 MFZ589846:MFZ589849 MPV589846:MPV589849 MZR589846:MZR589849 NJN589846:NJN589849 NTJ589846:NTJ589849 ODF589846:ODF589849 ONB589846:ONB589849 OWX589846:OWX589849 PGT589846:PGT589849 PQP589846:PQP589849 QAL589846:QAL589849 QKH589846:QKH589849 QUD589846:QUD589849 RDZ589846:RDZ589849 RNV589846:RNV589849 RXR589846:RXR589849 SHN589846:SHN589849 SRJ589846:SRJ589849 TBF589846:TBF589849 TLB589846:TLB589849 TUX589846:TUX589849 UET589846:UET589849 UOP589846:UOP589849 UYL589846:UYL589849 VIH589846:VIH589849 VSD589846:VSD589849 WBZ589846:WBZ589849 WLV589846:WLV589849 WVR589846:WVR589849 J655382:J655385 JF655382:JF655385 TB655382:TB655385 ACX655382:ACX655385 AMT655382:AMT655385 AWP655382:AWP655385 BGL655382:BGL655385 BQH655382:BQH655385 CAD655382:CAD655385 CJZ655382:CJZ655385 CTV655382:CTV655385 DDR655382:DDR655385 DNN655382:DNN655385 DXJ655382:DXJ655385 EHF655382:EHF655385 ERB655382:ERB655385 FAX655382:FAX655385 FKT655382:FKT655385 FUP655382:FUP655385 GEL655382:GEL655385 GOH655382:GOH655385 GYD655382:GYD655385 HHZ655382:HHZ655385 HRV655382:HRV655385 IBR655382:IBR655385 ILN655382:ILN655385 IVJ655382:IVJ655385 JFF655382:JFF655385 JPB655382:JPB655385 JYX655382:JYX655385 KIT655382:KIT655385 KSP655382:KSP655385 LCL655382:LCL655385 LMH655382:LMH655385 LWD655382:LWD655385 MFZ655382:MFZ655385 MPV655382:MPV655385 MZR655382:MZR655385 NJN655382:NJN655385 NTJ655382:NTJ655385 ODF655382:ODF655385 ONB655382:ONB655385 OWX655382:OWX655385 PGT655382:PGT655385 PQP655382:PQP655385 QAL655382:QAL655385 QKH655382:QKH655385 QUD655382:QUD655385 RDZ655382:RDZ655385 RNV655382:RNV655385 RXR655382:RXR655385 SHN655382:SHN655385 SRJ655382:SRJ655385 TBF655382:TBF655385 TLB655382:TLB655385 TUX655382:TUX655385 UET655382:UET655385 UOP655382:UOP655385 UYL655382:UYL655385 VIH655382:VIH655385 VSD655382:VSD655385 WBZ655382:WBZ655385 WLV655382:WLV655385 WVR655382:WVR655385 J720918:J720921 JF720918:JF720921 TB720918:TB720921 ACX720918:ACX720921 AMT720918:AMT720921 AWP720918:AWP720921 BGL720918:BGL720921 BQH720918:BQH720921 CAD720918:CAD720921 CJZ720918:CJZ720921 CTV720918:CTV720921 DDR720918:DDR720921 DNN720918:DNN720921 DXJ720918:DXJ720921 EHF720918:EHF720921 ERB720918:ERB720921 FAX720918:FAX720921 FKT720918:FKT720921 FUP720918:FUP720921 GEL720918:GEL720921 GOH720918:GOH720921 GYD720918:GYD720921 HHZ720918:HHZ720921 HRV720918:HRV720921 IBR720918:IBR720921 ILN720918:ILN720921 IVJ720918:IVJ720921 JFF720918:JFF720921 JPB720918:JPB720921 JYX720918:JYX720921 KIT720918:KIT720921 KSP720918:KSP720921 LCL720918:LCL720921 LMH720918:LMH720921 LWD720918:LWD720921 MFZ720918:MFZ720921 MPV720918:MPV720921 MZR720918:MZR720921 NJN720918:NJN720921 NTJ720918:NTJ720921 ODF720918:ODF720921 ONB720918:ONB720921 OWX720918:OWX720921 PGT720918:PGT720921 PQP720918:PQP720921 QAL720918:QAL720921 QKH720918:QKH720921 QUD720918:QUD720921 RDZ720918:RDZ720921 RNV720918:RNV720921 RXR720918:RXR720921 SHN720918:SHN720921 SRJ720918:SRJ720921 TBF720918:TBF720921 TLB720918:TLB720921 TUX720918:TUX720921 UET720918:UET720921 UOP720918:UOP720921 UYL720918:UYL720921 VIH720918:VIH720921 VSD720918:VSD720921 WBZ720918:WBZ720921 WLV720918:WLV720921 WVR720918:WVR720921 J786454:J786457 JF786454:JF786457 TB786454:TB786457 ACX786454:ACX786457 AMT786454:AMT786457 AWP786454:AWP786457 BGL786454:BGL786457 BQH786454:BQH786457 CAD786454:CAD786457 CJZ786454:CJZ786457 CTV786454:CTV786457 DDR786454:DDR786457 DNN786454:DNN786457 DXJ786454:DXJ786457 EHF786454:EHF786457 ERB786454:ERB786457 FAX786454:FAX786457 FKT786454:FKT786457 FUP786454:FUP786457 GEL786454:GEL786457 GOH786454:GOH786457 GYD786454:GYD786457 HHZ786454:HHZ786457 HRV786454:HRV786457 IBR786454:IBR786457 ILN786454:ILN786457 IVJ786454:IVJ786457 JFF786454:JFF786457 JPB786454:JPB786457 JYX786454:JYX786457 KIT786454:KIT786457 KSP786454:KSP786457 LCL786454:LCL786457 LMH786454:LMH786457 LWD786454:LWD786457 MFZ786454:MFZ786457 MPV786454:MPV786457 MZR786454:MZR786457 NJN786454:NJN786457 NTJ786454:NTJ786457 ODF786454:ODF786457 ONB786454:ONB786457 OWX786454:OWX786457 PGT786454:PGT786457 PQP786454:PQP786457 QAL786454:QAL786457 QKH786454:QKH786457 QUD786454:QUD786457 RDZ786454:RDZ786457 RNV786454:RNV786457 RXR786454:RXR786457 SHN786454:SHN786457 SRJ786454:SRJ786457 TBF786454:TBF786457 TLB786454:TLB786457 TUX786454:TUX786457 UET786454:UET786457 UOP786454:UOP786457 UYL786454:UYL786457 VIH786454:VIH786457 VSD786454:VSD786457 WBZ786454:WBZ786457 WLV786454:WLV786457 WVR786454:WVR786457 J851990:J851993 JF851990:JF851993 TB851990:TB851993 ACX851990:ACX851993 AMT851990:AMT851993 AWP851990:AWP851993 BGL851990:BGL851993 BQH851990:BQH851993 CAD851990:CAD851993 CJZ851990:CJZ851993 CTV851990:CTV851993 DDR851990:DDR851993 DNN851990:DNN851993 DXJ851990:DXJ851993 EHF851990:EHF851993 ERB851990:ERB851993 FAX851990:FAX851993 FKT851990:FKT851993 FUP851990:FUP851993 GEL851990:GEL851993 GOH851990:GOH851993 GYD851990:GYD851993 HHZ851990:HHZ851993 HRV851990:HRV851993 IBR851990:IBR851993 ILN851990:ILN851993 IVJ851990:IVJ851993 JFF851990:JFF851993 JPB851990:JPB851993 JYX851990:JYX851993 KIT851990:KIT851993 KSP851990:KSP851993 LCL851990:LCL851993 LMH851990:LMH851993 LWD851990:LWD851993 MFZ851990:MFZ851993 MPV851990:MPV851993 MZR851990:MZR851993 NJN851990:NJN851993 NTJ851990:NTJ851993 ODF851990:ODF851993 ONB851990:ONB851993 OWX851990:OWX851993 PGT851990:PGT851993 PQP851990:PQP851993 QAL851990:QAL851993 QKH851990:QKH851993 QUD851990:QUD851993 RDZ851990:RDZ851993 RNV851990:RNV851993 RXR851990:RXR851993 SHN851990:SHN851993 SRJ851990:SRJ851993 TBF851990:TBF851993 TLB851990:TLB851993 TUX851990:TUX851993 UET851990:UET851993 UOP851990:UOP851993 UYL851990:UYL851993 VIH851990:VIH851993 VSD851990:VSD851993 WBZ851990:WBZ851993 WLV851990:WLV851993 WVR851990:WVR851993 J917526:J917529 JF917526:JF917529 TB917526:TB917529 ACX917526:ACX917529 AMT917526:AMT917529 AWP917526:AWP917529 BGL917526:BGL917529 BQH917526:BQH917529 CAD917526:CAD917529 CJZ917526:CJZ917529 CTV917526:CTV917529 DDR917526:DDR917529 DNN917526:DNN917529 DXJ917526:DXJ917529 EHF917526:EHF917529 ERB917526:ERB917529 FAX917526:FAX917529 FKT917526:FKT917529 FUP917526:FUP917529 GEL917526:GEL917529 GOH917526:GOH917529 GYD917526:GYD917529 HHZ917526:HHZ917529 HRV917526:HRV917529 IBR917526:IBR917529 ILN917526:ILN917529 IVJ917526:IVJ917529 JFF917526:JFF917529 JPB917526:JPB917529 JYX917526:JYX917529 KIT917526:KIT917529 KSP917526:KSP917529 LCL917526:LCL917529 LMH917526:LMH917529 LWD917526:LWD917529 MFZ917526:MFZ917529 MPV917526:MPV917529 MZR917526:MZR917529 NJN917526:NJN917529 NTJ917526:NTJ917529 ODF917526:ODF917529 ONB917526:ONB917529 OWX917526:OWX917529 PGT917526:PGT917529 PQP917526:PQP917529 QAL917526:QAL917529 QKH917526:QKH917529 QUD917526:QUD917529 RDZ917526:RDZ917529 RNV917526:RNV917529 RXR917526:RXR917529 SHN917526:SHN917529 SRJ917526:SRJ917529 TBF917526:TBF917529 TLB917526:TLB917529 TUX917526:TUX917529 UET917526:UET917529 UOP917526:UOP917529 UYL917526:UYL917529 VIH917526:VIH917529 VSD917526:VSD917529 WBZ917526:WBZ917529 WLV917526:WLV917529 WVR917526:WVR917529 J983062:J983065 JF983062:JF983065 TB983062:TB983065 ACX983062:ACX983065 AMT983062:AMT983065 AWP983062:AWP983065 BGL983062:BGL983065 BQH983062:BQH983065 CAD983062:CAD983065 CJZ983062:CJZ983065 CTV983062:CTV983065 DDR983062:DDR983065 DNN983062:DNN983065 DXJ983062:DXJ983065 EHF983062:EHF983065 ERB983062:ERB983065 FAX983062:FAX983065 FKT983062:FKT983065 FUP983062:FUP983065 GEL983062:GEL983065 GOH983062:GOH983065 GYD983062:GYD983065 HHZ983062:HHZ983065 HRV983062:HRV983065 IBR983062:IBR983065 ILN983062:ILN983065 IVJ983062:IVJ983065 JFF983062:JFF983065 JPB983062:JPB983065 JYX983062:JYX983065 KIT983062:KIT983065 KSP983062:KSP983065 LCL983062:LCL983065 LMH983062:LMH983065 LWD983062:LWD983065 MFZ983062:MFZ983065 MPV983062:MPV983065 MZR983062:MZR983065 NJN983062:NJN983065 NTJ983062:NTJ983065 ODF983062:ODF983065 ONB983062:ONB983065 OWX983062:OWX983065 PGT983062:PGT983065 PQP983062:PQP983065 QAL983062:QAL983065 QKH983062:QKH983065 QUD983062:QUD983065 RDZ983062:RDZ983065 RNV983062:RNV983065 RXR983062:RXR983065 SHN983062:SHN983065 SRJ983062:SRJ983065 TBF983062:TBF983065 TLB983062:TLB983065 TUX983062:TUX983065 UET983062:UET983065 UOP983062:UOP983065 UYL983062:UYL983065 VIH983062:VIH983065 VSD983062:VSD983065 WBZ983062:WBZ983065 WLV983062:WLV983065 WVR983062:WVR983065 E41 JA41 SW41 ACS41 AMO41 AWK41 BGG41 BQC41 BZY41 CJU41 CTQ41 DDM41 DNI41 DXE41 EHA41 EQW41 FAS41 FKO41 FUK41 GEG41 GOC41 GXY41 HHU41 HRQ41 IBM41 ILI41 IVE41 JFA41 JOW41 JYS41 KIO41 KSK41 LCG41 LMC41 LVY41 MFU41 MPQ41 MZM41 NJI41 NTE41 ODA41 OMW41 OWS41 PGO41 PQK41 QAG41 QKC41 QTY41 RDU41 RNQ41 RXM41 SHI41 SRE41 TBA41 TKW41 TUS41 UEO41 UOK41 UYG41 VIC41 VRY41 WBU41 WLQ41 WVM41 E65577 JA65577 SW65577 ACS65577 AMO65577 AWK65577 BGG65577 BQC65577 BZY65577 CJU65577 CTQ65577 DDM65577 DNI65577 DXE65577 EHA65577 EQW65577 FAS65577 FKO65577 FUK65577 GEG65577 GOC65577 GXY65577 HHU65577 HRQ65577 IBM65577 ILI65577 IVE65577 JFA65577 JOW65577 JYS65577 KIO65577 KSK65577 LCG65577 LMC65577 LVY65577 MFU65577 MPQ65577 MZM65577 NJI65577 NTE65577 ODA65577 OMW65577 OWS65577 PGO65577 PQK65577 QAG65577 QKC65577 QTY65577 RDU65577 RNQ65577 RXM65577 SHI65577 SRE65577 TBA65577 TKW65577 TUS65577 UEO65577 UOK65577 UYG65577 VIC65577 VRY65577 WBU65577 WLQ65577 WVM65577 E131113 JA131113 SW131113 ACS131113 AMO131113 AWK131113 BGG131113 BQC131113 BZY131113 CJU131113 CTQ131113 DDM131113 DNI131113 DXE131113 EHA131113 EQW131113 FAS131113 FKO131113 FUK131113 GEG131113 GOC131113 GXY131113 HHU131113 HRQ131113 IBM131113 ILI131113 IVE131113 JFA131113 JOW131113 JYS131113 KIO131113 KSK131113 LCG131113 LMC131113 LVY131113 MFU131113 MPQ131113 MZM131113 NJI131113 NTE131113 ODA131113 OMW131113 OWS131113 PGO131113 PQK131113 QAG131113 QKC131113 QTY131113 RDU131113 RNQ131113 RXM131113 SHI131113 SRE131113 TBA131113 TKW131113 TUS131113 UEO131113 UOK131113 UYG131113 VIC131113 VRY131113 WBU131113 WLQ131113 WVM131113 E196649 JA196649 SW196649 ACS196649 AMO196649 AWK196649 BGG196649 BQC196649 BZY196649 CJU196649 CTQ196649 DDM196649 DNI196649 DXE196649 EHA196649 EQW196649 FAS196649 FKO196649 FUK196649 GEG196649 GOC196649 GXY196649 HHU196649 HRQ196649 IBM196649 ILI196649 IVE196649 JFA196649 JOW196649 JYS196649 KIO196649 KSK196649 LCG196649 LMC196649 LVY196649 MFU196649 MPQ196649 MZM196649 NJI196649 NTE196649 ODA196649 OMW196649 OWS196649 PGO196649 PQK196649 QAG196649 QKC196649 QTY196649 RDU196649 RNQ196649 RXM196649 SHI196649 SRE196649 TBA196649 TKW196649 TUS196649 UEO196649 UOK196649 UYG196649 VIC196649 VRY196649 WBU196649 WLQ196649 WVM196649 E262185 JA262185 SW262185 ACS262185 AMO262185 AWK262185 BGG262185 BQC262185 BZY262185 CJU262185 CTQ262185 DDM262185 DNI262185 DXE262185 EHA262185 EQW262185 FAS262185 FKO262185 FUK262185 GEG262185 GOC262185 GXY262185 HHU262185 HRQ262185 IBM262185 ILI262185 IVE262185 JFA262185 JOW262185 JYS262185 KIO262185 KSK262185 LCG262185 LMC262185 LVY262185 MFU262185 MPQ262185 MZM262185 NJI262185 NTE262185 ODA262185 OMW262185 OWS262185 PGO262185 PQK262185 QAG262185 QKC262185 QTY262185 RDU262185 RNQ262185 RXM262185 SHI262185 SRE262185 TBA262185 TKW262185 TUS262185 UEO262185 UOK262185 UYG262185 VIC262185 VRY262185 WBU262185 WLQ262185 WVM262185 E327721 JA327721 SW327721 ACS327721 AMO327721 AWK327721 BGG327721 BQC327721 BZY327721 CJU327721 CTQ327721 DDM327721 DNI327721 DXE327721 EHA327721 EQW327721 FAS327721 FKO327721 FUK327721 GEG327721 GOC327721 GXY327721 HHU327721 HRQ327721 IBM327721 ILI327721 IVE327721 JFA327721 JOW327721 JYS327721 KIO327721 KSK327721 LCG327721 LMC327721 LVY327721 MFU327721 MPQ327721 MZM327721 NJI327721 NTE327721 ODA327721 OMW327721 OWS327721 PGO327721 PQK327721 QAG327721 QKC327721 QTY327721 RDU327721 RNQ327721 RXM327721 SHI327721 SRE327721 TBA327721 TKW327721 TUS327721 UEO327721 UOK327721 UYG327721 VIC327721 VRY327721 WBU327721 WLQ327721 WVM327721 E393257 JA393257 SW393257 ACS393257 AMO393257 AWK393257 BGG393257 BQC393257 BZY393257 CJU393257 CTQ393257 DDM393257 DNI393257 DXE393257 EHA393257 EQW393257 FAS393257 FKO393257 FUK393257 GEG393257 GOC393257 GXY393257 HHU393257 HRQ393257 IBM393257 ILI393257 IVE393257 JFA393257 JOW393257 JYS393257 KIO393257 KSK393257 LCG393257 LMC393257 LVY393257 MFU393257 MPQ393257 MZM393257 NJI393257 NTE393257 ODA393257 OMW393257 OWS393257 PGO393257 PQK393257 QAG393257 QKC393257 QTY393257 RDU393257 RNQ393257 RXM393257 SHI393257 SRE393257 TBA393257 TKW393257 TUS393257 UEO393257 UOK393257 UYG393257 VIC393257 VRY393257 WBU393257 WLQ393257 WVM393257 E458793 JA458793 SW458793 ACS458793 AMO458793 AWK458793 BGG458793 BQC458793 BZY458793 CJU458793 CTQ458793 DDM458793 DNI458793 DXE458793 EHA458793 EQW458793 FAS458793 FKO458793 FUK458793 GEG458793 GOC458793 GXY458793 HHU458793 HRQ458793 IBM458793 ILI458793 IVE458793 JFA458793 JOW458793 JYS458793 KIO458793 KSK458793 LCG458793 LMC458793 LVY458793 MFU458793 MPQ458793 MZM458793 NJI458793 NTE458793 ODA458793 OMW458793 OWS458793 PGO458793 PQK458793 QAG458793 QKC458793 QTY458793 RDU458793 RNQ458793 RXM458793 SHI458793 SRE458793 TBA458793 TKW458793 TUS458793 UEO458793 UOK458793 UYG458793 VIC458793 VRY458793 WBU458793 WLQ458793 WVM458793 E524329 JA524329 SW524329 ACS524329 AMO524329 AWK524329 BGG524329 BQC524329 BZY524329 CJU524329 CTQ524329 DDM524329 DNI524329 DXE524329 EHA524329 EQW524329 FAS524329 FKO524329 FUK524329 GEG524329 GOC524329 GXY524329 HHU524329 HRQ524329 IBM524329 ILI524329 IVE524329 JFA524329 JOW524329 JYS524329 KIO524329 KSK524329 LCG524329 LMC524329 LVY524329 MFU524329 MPQ524329 MZM524329 NJI524329 NTE524329 ODA524329 OMW524329 OWS524329 PGO524329 PQK524329 QAG524329 QKC524329 QTY524329 RDU524329 RNQ524329 RXM524329 SHI524329 SRE524329 TBA524329 TKW524329 TUS524329 UEO524329 UOK524329 UYG524329 VIC524329 VRY524329 WBU524329 WLQ524329 WVM524329 E589865 JA589865 SW589865 ACS589865 AMO589865 AWK589865 BGG589865 BQC589865 BZY589865 CJU589865 CTQ589865 DDM589865 DNI589865 DXE589865 EHA589865 EQW589865 FAS589865 FKO589865 FUK589865 GEG589865 GOC589865 GXY589865 HHU589865 HRQ589865 IBM589865 ILI589865 IVE589865 JFA589865 JOW589865 JYS589865 KIO589865 KSK589865 LCG589865 LMC589865 LVY589865 MFU589865 MPQ589865 MZM589865 NJI589865 NTE589865 ODA589865 OMW589865 OWS589865 PGO589865 PQK589865 QAG589865 QKC589865 QTY589865 RDU589865 RNQ589865 RXM589865 SHI589865 SRE589865 TBA589865 TKW589865 TUS589865 UEO589865 UOK589865 UYG589865 VIC589865 VRY589865 WBU589865 WLQ589865 WVM589865 E655401 JA655401 SW655401 ACS655401 AMO655401 AWK655401 BGG655401 BQC655401 BZY655401 CJU655401 CTQ655401 DDM655401 DNI655401 DXE655401 EHA655401 EQW655401 FAS655401 FKO655401 FUK655401 GEG655401 GOC655401 GXY655401 HHU655401 HRQ655401 IBM655401 ILI655401 IVE655401 JFA655401 JOW655401 JYS655401 KIO655401 KSK655401 LCG655401 LMC655401 LVY655401 MFU655401 MPQ655401 MZM655401 NJI655401 NTE655401 ODA655401 OMW655401 OWS655401 PGO655401 PQK655401 QAG655401 QKC655401 QTY655401 RDU655401 RNQ655401 RXM655401 SHI655401 SRE655401 TBA655401 TKW655401 TUS655401 UEO655401 UOK655401 UYG655401 VIC655401 VRY655401 WBU655401 WLQ655401 WVM655401 E720937 JA720937 SW720937 ACS720937 AMO720937 AWK720937 BGG720937 BQC720937 BZY720937 CJU720937 CTQ720937 DDM720937 DNI720937 DXE720937 EHA720937 EQW720937 FAS720937 FKO720937 FUK720937 GEG720937 GOC720937 GXY720937 HHU720937 HRQ720937 IBM720937 ILI720937 IVE720937 JFA720937 JOW720937 JYS720937 KIO720937 KSK720937 LCG720937 LMC720937 LVY720937 MFU720937 MPQ720937 MZM720937 NJI720937 NTE720937 ODA720937 OMW720937 OWS720937 PGO720937 PQK720937 QAG720937 QKC720937 QTY720937 RDU720937 RNQ720937 RXM720937 SHI720937 SRE720937 TBA720937 TKW720937 TUS720937 UEO720937 UOK720937 UYG720937 VIC720937 VRY720937 WBU720937 WLQ720937 WVM720937 E786473 JA786473 SW786473 ACS786473 AMO786473 AWK786473 BGG786473 BQC786473 BZY786473 CJU786473 CTQ786473 DDM786473 DNI786473 DXE786473 EHA786473 EQW786473 FAS786473 FKO786473 FUK786473 GEG786473 GOC786473 GXY786473 HHU786473 HRQ786473 IBM786473 ILI786473 IVE786473 JFA786473 JOW786473 JYS786473 KIO786473 KSK786473 LCG786473 LMC786473 LVY786473 MFU786473 MPQ786473 MZM786473 NJI786473 NTE786473 ODA786473 OMW786473 OWS786473 PGO786473 PQK786473 QAG786473 QKC786473 QTY786473 RDU786473 RNQ786473 RXM786473 SHI786473 SRE786473 TBA786473 TKW786473 TUS786473 UEO786473 UOK786473 UYG786473 VIC786473 VRY786473 WBU786473 WLQ786473 WVM786473 E852009 JA852009 SW852009 ACS852009 AMO852009 AWK852009 BGG852009 BQC852009 BZY852009 CJU852009 CTQ852009 DDM852009 DNI852009 DXE852009 EHA852009 EQW852009 FAS852009 FKO852009 FUK852009 GEG852009 GOC852009 GXY852009 HHU852009 HRQ852009 IBM852009 ILI852009 IVE852009 JFA852009 JOW852009 JYS852009 KIO852009 KSK852009 LCG852009 LMC852009 LVY852009 MFU852009 MPQ852009 MZM852009 NJI852009 NTE852009 ODA852009 OMW852009 OWS852009 PGO852009 PQK852009 QAG852009 QKC852009 QTY852009 RDU852009 RNQ852009 RXM852009 SHI852009 SRE852009 TBA852009 TKW852009 TUS852009 UEO852009 UOK852009 UYG852009 VIC852009 VRY852009 WBU852009 WLQ852009 WVM852009 E917545 JA917545 SW917545 ACS917545 AMO917545 AWK917545 BGG917545 BQC917545 BZY917545 CJU917545 CTQ917545 DDM917545 DNI917545 DXE917545 EHA917545 EQW917545 FAS917545 FKO917545 FUK917545 GEG917545 GOC917545 GXY917545 HHU917545 HRQ917545 IBM917545 ILI917545 IVE917545 JFA917545 JOW917545 JYS917545 KIO917545 KSK917545 LCG917545 LMC917545 LVY917545 MFU917545 MPQ917545 MZM917545 NJI917545 NTE917545 ODA917545 OMW917545 OWS917545 PGO917545 PQK917545 QAG917545 QKC917545 QTY917545 RDU917545 RNQ917545 RXM917545 SHI917545 SRE917545 TBA917545 TKW917545 TUS917545 UEO917545 UOK917545 UYG917545 VIC917545 VRY917545 WBU917545 WLQ917545 WVM917545 E983081 JA983081 SW983081 ACS983081 AMO983081 AWK983081 BGG983081 BQC983081 BZY983081 CJU983081 CTQ983081 DDM983081 DNI983081 DXE983081 EHA983081 EQW983081 FAS983081 FKO983081 FUK983081 GEG983081 GOC983081 GXY983081 HHU983081 HRQ983081 IBM983081 ILI983081 IVE983081 JFA983081 JOW983081 JYS983081 KIO983081 KSK983081 LCG983081 LMC983081 LVY983081 MFU983081 MPQ983081 MZM983081 NJI983081 NTE983081 ODA983081 OMW983081 OWS983081 PGO983081 PQK983081 QAG983081 QKC983081 QTY983081 RDU983081 RNQ983081 RXM983081 SHI983081 SRE983081 TBA983081 TKW983081 TUS983081 UEO983081 UOK983081 UYG983081 VIC983081 VRY983081 WBU983081 WLQ983081 WVM983081 J35:J41 JF35:JF41 TB35:TB41 ACX35:ACX41 AMT35:AMT41 AWP35:AWP41 BGL35:BGL41 BQH35:BQH41 CAD35:CAD41 CJZ35:CJZ41 CTV35:CTV41 DDR35:DDR41 DNN35:DNN41 DXJ35:DXJ41 EHF35:EHF41 ERB35:ERB41 FAX35:FAX41 FKT35:FKT41 FUP35:FUP41 GEL35:GEL41 GOH35:GOH41 GYD35:GYD41 HHZ35:HHZ41 HRV35:HRV41 IBR35:IBR41 ILN35:ILN41 IVJ35:IVJ41 JFF35:JFF41 JPB35:JPB41 JYX35:JYX41 KIT35:KIT41 KSP35:KSP41 LCL35:LCL41 LMH35:LMH41 LWD35:LWD41 MFZ35:MFZ41 MPV35:MPV41 MZR35:MZR41 NJN35:NJN41 NTJ35:NTJ41 ODF35:ODF41 ONB35:ONB41 OWX35:OWX41 PGT35:PGT41 PQP35:PQP41 QAL35:QAL41 QKH35:QKH41 QUD35:QUD41 RDZ35:RDZ41 RNV35:RNV41 RXR35:RXR41 SHN35:SHN41 SRJ35:SRJ41 TBF35:TBF41 TLB35:TLB41 TUX35:TUX41 UET35:UET41 UOP35:UOP41 UYL35:UYL41 VIH35:VIH41 VSD35:VSD41 WBZ35:WBZ41 WLV35:WLV41 WVR35:WVR41 J65571:J65577 JF65571:JF65577 TB65571:TB65577 ACX65571:ACX65577 AMT65571:AMT65577 AWP65571:AWP65577 BGL65571:BGL65577 BQH65571:BQH65577 CAD65571:CAD65577 CJZ65571:CJZ65577 CTV65571:CTV65577 DDR65571:DDR65577 DNN65571:DNN65577 DXJ65571:DXJ65577 EHF65571:EHF65577 ERB65571:ERB65577 FAX65571:FAX65577 FKT65571:FKT65577 FUP65571:FUP65577 GEL65571:GEL65577 GOH65571:GOH65577 GYD65571:GYD65577 HHZ65571:HHZ65577 HRV65571:HRV65577 IBR65571:IBR65577 ILN65571:ILN65577 IVJ65571:IVJ65577 JFF65571:JFF65577 JPB65571:JPB65577 JYX65571:JYX65577 KIT65571:KIT65577 KSP65571:KSP65577 LCL65571:LCL65577 LMH65571:LMH65577 LWD65571:LWD65577 MFZ65571:MFZ65577 MPV65571:MPV65577 MZR65571:MZR65577 NJN65571:NJN65577 NTJ65571:NTJ65577 ODF65571:ODF65577 ONB65571:ONB65577 OWX65571:OWX65577 PGT65571:PGT65577 PQP65571:PQP65577 QAL65571:QAL65577 QKH65571:QKH65577 QUD65571:QUD65577 RDZ65571:RDZ65577 RNV65571:RNV65577 RXR65571:RXR65577 SHN65571:SHN65577 SRJ65571:SRJ65577 TBF65571:TBF65577 TLB65571:TLB65577 TUX65571:TUX65577 UET65571:UET65577 UOP65571:UOP65577 UYL65571:UYL65577 VIH65571:VIH65577 VSD65571:VSD65577 WBZ65571:WBZ65577 WLV65571:WLV65577 WVR65571:WVR65577 J131107:J131113 JF131107:JF131113 TB131107:TB131113 ACX131107:ACX131113 AMT131107:AMT131113 AWP131107:AWP131113 BGL131107:BGL131113 BQH131107:BQH131113 CAD131107:CAD131113 CJZ131107:CJZ131113 CTV131107:CTV131113 DDR131107:DDR131113 DNN131107:DNN131113 DXJ131107:DXJ131113 EHF131107:EHF131113 ERB131107:ERB131113 FAX131107:FAX131113 FKT131107:FKT131113 FUP131107:FUP131113 GEL131107:GEL131113 GOH131107:GOH131113 GYD131107:GYD131113 HHZ131107:HHZ131113 HRV131107:HRV131113 IBR131107:IBR131113 ILN131107:ILN131113 IVJ131107:IVJ131113 JFF131107:JFF131113 JPB131107:JPB131113 JYX131107:JYX131113 KIT131107:KIT131113 KSP131107:KSP131113 LCL131107:LCL131113 LMH131107:LMH131113 LWD131107:LWD131113 MFZ131107:MFZ131113 MPV131107:MPV131113 MZR131107:MZR131113 NJN131107:NJN131113 NTJ131107:NTJ131113 ODF131107:ODF131113 ONB131107:ONB131113 OWX131107:OWX131113 PGT131107:PGT131113 PQP131107:PQP131113 QAL131107:QAL131113 QKH131107:QKH131113 QUD131107:QUD131113 RDZ131107:RDZ131113 RNV131107:RNV131113 RXR131107:RXR131113 SHN131107:SHN131113 SRJ131107:SRJ131113 TBF131107:TBF131113 TLB131107:TLB131113 TUX131107:TUX131113 UET131107:UET131113 UOP131107:UOP131113 UYL131107:UYL131113 VIH131107:VIH131113 VSD131107:VSD131113 WBZ131107:WBZ131113 WLV131107:WLV131113 WVR131107:WVR131113 J196643:J196649 JF196643:JF196649 TB196643:TB196649 ACX196643:ACX196649 AMT196643:AMT196649 AWP196643:AWP196649 BGL196643:BGL196649 BQH196643:BQH196649 CAD196643:CAD196649 CJZ196643:CJZ196649 CTV196643:CTV196649 DDR196643:DDR196649 DNN196643:DNN196649 DXJ196643:DXJ196649 EHF196643:EHF196649 ERB196643:ERB196649 FAX196643:FAX196649 FKT196643:FKT196649 FUP196643:FUP196649 GEL196643:GEL196649 GOH196643:GOH196649 GYD196643:GYD196649 HHZ196643:HHZ196649 HRV196643:HRV196649 IBR196643:IBR196649 ILN196643:ILN196649 IVJ196643:IVJ196649 JFF196643:JFF196649 JPB196643:JPB196649 JYX196643:JYX196649 KIT196643:KIT196649 KSP196643:KSP196649 LCL196643:LCL196649 LMH196643:LMH196649 LWD196643:LWD196649 MFZ196643:MFZ196649 MPV196643:MPV196649 MZR196643:MZR196649 NJN196643:NJN196649 NTJ196643:NTJ196649 ODF196643:ODF196649 ONB196643:ONB196649 OWX196643:OWX196649 PGT196643:PGT196649 PQP196643:PQP196649 QAL196643:QAL196649 QKH196643:QKH196649 QUD196643:QUD196649 RDZ196643:RDZ196649 RNV196643:RNV196649 RXR196643:RXR196649 SHN196643:SHN196649 SRJ196643:SRJ196649 TBF196643:TBF196649 TLB196643:TLB196649 TUX196643:TUX196649 UET196643:UET196649 UOP196643:UOP196649 UYL196643:UYL196649 VIH196643:VIH196649 VSD196643:VSD196649 WBZ196643:WBZ196649 WLV196643:WLV196649 WVR196643:WVR196649 J262179:J262185 JF262179:JF262185 TB262179:TB262185 ACX262179:ACX262185 AMT262179:AMT262185 AWP262179:AWP262185 BGL262179:BGL262185 BQH262179:BQH262185 CAD262179:CAD262185 CJZ262179:CJZ262185 CTV262179:CTV262185 DDR262179:DDR262185 DNN262179:DNN262185 DXJ262179:DXJ262185 EHF262179:EHF262185 ERB262179:ERB262185 FAX262179:FAX262185 FKT262179:FKT262185 FUP262179:FUP262185 GEL262179:GEL262185 GOH262179:GOH262185 GYD262179:GYD262185 HHZ262179:HHZ262185 HRV262179:HRV262185 IBR262179:IBR262185 ILN262179:ILN262185 IVJ262179:IVJ262185 JFF262179:JFF262185 JPB262179:JPB262185 JYX262179:JYX262185 KIT262179:KIT262185 KSP262179:KSP262185 LCL262179:LCL262185 LMH262179:LMH262185 LWD262179:LWD262185 MFZ262179:MFZ262185 MPV262179:MPV262185 MZR262179:MZR262185 NJN262179:NJN262185 NTJ262179:NTJ262185 ODF262179:ODF262185 ONB262179:ONB262185 OWX262179:OWX262185 PGT262179:PGT262185 PQP262179:PQP262185 QAL262179:QAL262185 QKH262179:QKH262185 QUD262179:QUD262185 RDZ262179:RDZ262185 RNV262179:RNV262185 RXR262179:RXR262185 SHN262179:SHN262185 SRJ262179:SRJ262185 TBF262179:TBF262185 TLB262179:TLB262185 TUX262179:TUX262185 UET262179:UET262185 UOP262179:UOP262185 UYL262179:UYL262185 VIH262179:VIH262185 VSD262179:VSD262185 WBZ262179:WBZ262185 WLV262179:WLV262185 WVR262179:WVR262185 J327715:J327721 JF327715:JF327721 TB327715:TB327721 ACX327715:ACX327721 AMT327715:AMT327721 AWP327715:AWP327721 BGL327715:BGL327721 BQH327715:BQH327721 CAD327715:CAD327721 CJZ327715:CJZ327721 CTV327715:CTV327721 DDR327715:DDR327721 DNN327715:DNN327721 DXJ327715:DXJ327721 EHF327715:EHF327721 ERB327715:ERB327721 FAX327715:FAX327721 FKT327715:FKT327721 FUP327715:FUP327721 GEL327715:GEL327721 GOH327715:GOH327721 GYD327715:GYD327721 HHZ327715:HHZ327721 HRV327715:HRV327721 IBR327715:IBR327721 ILN327715:ILN327721 IVJ327715:IVJ327721 JFF327715:JFF327721 JPB327715:JPB327721 JYX327715:JYX327721 KIT327715:KIT327721 KSP327715:KSP327721 LCL327715:LCL327721 LMH327715:LMH327721 LWD327715:LWD327721 MFZ327715:MFZ327721 MPV327715:MPV327721 MZR327715:MZR327721 NJN327715:NJN327721 NTJ327715:NTJ327721 ODF327715:ODF327721 ONB327715:ONB327721 OWX327715:OWX327721 PGT327715:PGT327721 PQP327715:PQP327721 QAL327715:QAL327721 QKH327715:QKH327721 QUD327715:QUD327721 RDZ327715:RDZ327721 RNV327715:RNV327721 RXR327715:RXR327721 SHN327715:SHN327721 SRJ327715:SRJ327721 TBF327715:TBF327721 TLB327715:TLB327721 TUX327715:TUX327721 UET327715:UET327721 UOP327715:UOP327721 UYL327715:UYL327721 VIH327715:VIH327721 VSD327715:VSD327721 WBZ327715:WBZ327721 WLV327715:WLV327721 WVR327715:WVR327721 J393251:J393257 JF393251:JF393257 TB393251:TB393257 ACX393251:ACX393257 AMT393251:AMT393257 AWP393251:AWP393257 BGL393251:BGL393257 BQH393251:BQH393257 CAD393251:CAD393257 CJZ393251:CJZ393257 CTV393251:CTV393257 DDR393251:DDR393257 DNN393251:DNN393257 DXJ393251:DXJ393257 EHF393251:EHF393257 ERB393251:ERB393257 FAX393251:FAX393257 FKT393251:FKT393257 FUP393251:FUP393257 GEL393251:GEL393257 GOH393251:GOH393257 GYD393251:GYD393257 HHZ393251:HHZ393257 HRV393251:HRV393257 IBR393251:IBR393257 ILN393251:ILN393257 IVJ393251:IVJ393257 JFF393251:JFF393257 JPB393251:JPB393257 JYX393251:JYX393257 KIT393251:KIT393257 KSP393251:KSP393257 LCL393251:LCL393257 LMH393251:LMH393257 LWD393251:LWD393257 MFZ393251:MFZ393257 MPV393251:MPV393257 MZR393251:MZR393257 NJN393251:NJN393257 NTJ393251:NTJ393257 ODF393251:ODF393257 ONB393251:ONB393257 OWX393251:OWX393257 PGT393251:PGT393257 PQP393251:PQP393257 QAL393251:QAL393257 QKH393251:QKH393257 QUD393251:QUD393257 RDZ393251:RDZ393257 RNV393251:RNV393257 RXR393251:RXR393257 SHN393251:SHN393257 SRJ393251:SRJ393257 TBF393251:TBF393257 TLB393251:TLB393257 TUX393251:TUX393257 UET393251:UET393257 UOP393251:UOP393257 UYL393251:UYL393257 VIH393251:VIH393257 VSD393251:VSD393257 WBZ393251:WBZ393257 WLV393251:WLV393257 WVR393251:WVR393257 J458787:J458793 JF458787:JF458793 TB458787:TB458793 ACX458787:ACX458793 AMT458787:AMT458793 AWP458787:AWP458793 BGL458787:BGL458793 BQH458787:BQH458793 CAD458787:CAD458793 CJZ458787:CJZ458793 CTV458787:CTV458793 DDR458787:DDR458793 DNN458787:DNN458793 DXJ458787:DXJ458793 EHF458787:EHF458793 ERB458787:ERB458793 FAX458787:FAX458793 FKT458787:FKT458793 FUP458787:FUP458793 GEL458787:GEL458793 GOH458787:GOH458793 GYD458787:GYD458793 HHZ458787:HHZ458793 HRV458787:HRV458793 IBR458787:IBR458793 ILN458787:ILN458793 IVJ458787:IVJ458793 JFF458787:JFF458793 JPB458787:JPB458793 JYX458787:JYX458793 KIT458787:KIT458793 KSP458787:KSP458793 LCL458787:LCL458793 LMH458787:LMH458793 LWD458787:LWD458793 MFZ458787:MFZ458793 MPV458787:MPV458793 MZR458787:MZR458793 NJN458787:NJN458793 NTJ458787:NTJ458793 ODF458787:ODF458793 ONB458787:ONB458793 OWX458787:OWX458793 PGT458787:PGT458793 PQP458787:PQP458793 QAL458787:QAL458793 QKH458787:QKH458793 QUD458787:QUD458793 RDZ458787:RDZ458793 RNV458787:RNV458793 RXR458787:RXR458793 SHN458787:SHN458793 SRJ458787:SRJ458793 TBF458787:TBF458793 TLB458787:TLB458793 TUX458787:TUX458793 UET458787:UET458793 UOP458787:UOP458793 UYL458787:UYL458793 VIH458787:VIH458793 VSD458787:VSD458793 WBZ458787:WBZ458793 WLV458787:WLV458793 WVR458787:WVR458793 J524323:J524329 JF524323:JF524329 TB524323:TB524329 ACX524323:ACX524329 AMT524323:AMT524329 AWP524323:AWP524329 BGL524323:BGL524329 BQH524323:BQH524329 CAD524323:CAD524329 CJZ524323:CJZ524329 CTV524323:CTV524329 DDR524323:DDR524329 DNN524323:DNN524329 DXJ524323:DXJ524329 EHF524323:EHF524329 ERB524323:ERB524329 FAX524323:FAX524329 FKT524323:FKT524329 FUP524323:FUP524329 GEL524323:GEL524329 GOH524323:GOH524329 GYD524323:GYD524329 HHZ524323:HHZ524329 HRV524323:HRV524329 IBR524323:IBR524329 ILN524323:ILN524329 IVJ524323:IVJ524329 JFF524323:JFF524329 JPB524323:JPB524329 JYX524323:JYX524329 KIT524323:KIT524329 KSP524323:KSP524329 LCL524323:LCL524329 LMH524323:LMH524329 LWD524323:LWD524329 MFZ524323:MFZ524329 MPV524323:MPV524329 MZR524323:MZR524329 NJN524323:NJN524329 NTJ524323:NTJ524329 ODF524323:ODF524329 ONB524323:ONB524329 OWX524323:OWX524329 PGT524323:PGT524329 PQP524323:PQP524329 QAL524323:QAL524329 QKH524323:QKH524329 QUD524323:QUD524329 RDZ524323:RDZ524329 RNV524323:RNV524329 RXR524323:RXR524329 SHN524323:SHN524329 SRJ524323:SRJ524329 TBF524323:TBF524329 TLB524323:TLB524329 TUX524323:TUX524329 UET524323:UET524329 UOP524323:UOP524329 UYL524323:UYL524329 VIH524323:VIH524329 VSD524323:VSD524329 WBZ524323:WBZ524329 WLV524323:WLV524329 WVR524323:WVR524329 J589859:J589865 JF589859:JF589865 TB589859:TB589865 ACX589859:ACX589865 AMT589859:AMT589865 AWP589859:AWP589865 BGL589859:BGL589865 BQH589859:BQH589865 CAD589859:CAD589865 CJZ589859:CJZ589865 CTV589859:CTV589865 DDR589859:DDR589865 DNN589859:DNN589865 DXJ589859:DXJ589865 EHF589859:EHF589865 ERB589859:ERB589865 FAX589859:FAX589865 FKT589859:FKT589865 FUP589859:FUP589865 GEL589859:GEL589865 GOH589859:GOH589865 GYD589859:GYD589865 HHZ589859:HHZ589865 HRV589859:HRV589865 IBR589859:IBR589865 ILN589859:ILN589865 IVJ589859:IVJ589865 JFF589859:JFF589865 JPB589859:JPB589865 JYX589859:JYX589865 KIT589859:KIT589865 KSP589859:KSP589865 LCL589859:LCL589865 LMH589859:LMH589865 LWD589859:LWD589865 MFZ589859:MFZ589865 MPV589859:MPV589865 MZR589859:MZR589865 NJN589859:NJN589865 NTJ589859:NTJ589865 ODF589859:ODF589865 ONB589859:ONB589865 OWX589859:OWX589865 PGT589859:PGT589865 PQP589859:PQP589865 QAL589859:QAL589865 QKH589859:QKH589865 QUD589859:QUD589865 RDZ589859:RDZ589865 RNV589859:RNV589865 RXR589859:RXR589865 SHN589859:SHN589865 SRJ589859:SRJ589865 TBF589859:TBF589865 TLB589859:TLB589865 TUX589859:TUX589865 UET589859:UET589865 UOP589859:UOP589865 UYL589859:UYL589865 VIH589859:VIH589865 VSD589859:VSD589865 WBZ589859:WBZ589865 WLV589859:WLV589865 WVR589859:WVR589865 J655395:J655401 JF655395:JF655401 TB655395:TB655401 ACX655395:ACX655401 AMT655395:AMT655401 AWP655395:AWP655401 BGL655395:BGL655401 BQH655395:BQH655401 CAD655395:CAD655401 CJZ655395:CJZ655401 CTV655395:CTV655401 DDR655395:DDR655401 DNN655395:DNN655401 DXJ655395:DXJ655401 EHF655395:EHF655401 ERB655395:ERB655401 FAX655395:FAX655401 FKT655395:FKT655401 FUP655395:FUP655401 GEL655395:GEL655401 GOH655395:GOH655401 GYD655395:GYD655401 HHZ655395:HHZ655401 HRV655395:HRV655401 IBR655395:IBR655401 ILN655395:ILN655401 IVJ655395:IVJ655401 JFF655395:JFF655401 JPB655395:JPB655401 JYX655395:JYX655401 KIT655395:KIT655401 KSP655395:KSP655401 LCL655395:LCL655401 LMH655395:LMH655401 LWD655395:LWD655401 MFZ655395:MFZ655401 MPV655395:MPV655401 MZR655395:MZR655401 NJN655395:NJN655401 NTJ655395:NTJ655401 ODF655395:ODF655401 ONB655395:ONB655401 OWX655395:OWX655401 PGT655395:PGT655401 PQP655395:PQP655401 QAL655395:QAL655401 QKH655395:QKH655401 QUD655395:QUD655401 RDZ655395:RDZ655401 RNV655395:RNV655401 RXR655395:RXR655401 SHN655395:SHN655401 SRJ655395:SRJ655401 TBF655395:TBF655401 TLB655395:TLB655401 TUX655395:TUX655401 UET655395:UET655401 UOP655395:UOP655401 UYL655395:UYL655401 VIH655395:VIH655401 VSD655395:VSD655401 WBZ655395:WBZ655401 WLV655395:WLV655401 WVR655395:WVR655401 J720931:J720937 JF720931:JF720937 TB720931:TB720937 ACX720931:ACX720937 AMT720931:AMT720937 AWP720931:AWP720937 BGL720931:BGL720937 BQH720931:BQH720937 CAD720931:CAD720937 CJZ720931:CJZ720937 CTV720931:CTV720937 DDR720931:DDR720937 DNN720931:DNN720937 DXJ720931:DXJ720937 EHF720931:EHF720937 ERB720931:ERB720937 FAX720931:FAX720937 FKT720931:FKT720937 FUP720931:FUP720937 GEL720931:GEL720937 GOH720931:GOH720937 GYD720931:GYD720937 HHZ720931:HHZ720937 HRV720931:HRV720937 IBR720931:IBR720937 ILN720931:ILN720937 IVJ720931:IVJ720937 JFF720931:JFF720937 JPB720931:JPB720937 JYX720931:JYX720937 KIT720931:KIT720937 KSP720931:KSP720937 LCL720931:LCL720937 LMH720931:LMH720937 LWD720931:LWD720937 MFZ720931:MFZ720937 MPV720931:MPV720937 MZR720931:MZR720937 NJN720931:NJN720937 NTJ720931:NTJ720937 ODF720931:ODF720937 ONB720931:ONB720937 OWX720931:OWX720937 PGT720931:PGT720937 PQP720931:PQP720937 QAL720931:QAL720937 QKH720931:QKH720937 QUD720931:QUD720937 RDZ720931:RDZ720937 RNV720931:RNV720937 RXR720931:RXR720937 SHN720931:SHN720937 SRJ720931:SRJ720937 TBF720931:TBF720937 TLB720931:TLB720937 TUX720931:TUX720937 UET720931:UET720937 UOP720931:UOP720937 UYL720931:UYL720937 VIH720931:VIH720937 VSD720931:VSD720937 WBZ720931:WBZ720937 WLV720931:WLV720937 WVR720931:WVR720937 J786467:J786473 JF786467:JF786473 TB786467:TB786473 ACX786467:ACX786473 AMT786467:AMT786473 AWP786467:AWP786473 BGL786467:BGL786473 BQH786467:BQH786473 CAD786467:CAD786473 CJZ786467:CJZ786473 CTV786467:CTV786473 DDR786467:DDR786473 DNN786467:DNN786473 DXJ786467:DXJ786473 EHF786467:EHF786473 ERB786467:ERB786473 FAX786467:FAX786473 FKT786467:FKT786473 FUP786467:FUP786473 GEL786467:GEL786473 GOH786467:GOH786473 GYD786467:GYD786473 HHZ786467:HHZ786473 HRV786467:HRV786473 IBR786467:IBR786473 ILN786467:ILN786473 IVJ786467:IVJ786473 JFF786467:JFF786473 JPB786467:JPB786473 JYX786467:JYX786473 KIT786467:KIT786473 KSP786467:KSP786473 LCL786467:LCL786473 LMH786467:LMH786473 LWD786467:LWD786473 MFZ786467:MFZ786473 MPV786467:MPV786473 MZR786467:MZR786473 NJN786467:NJN786473 NTJ786467:NTJ786473 ODF786467:ODF786473 ONB786467:ONB786473 OWX786467:OWX786473 PGT786467:PGT786473 PQP786467:PQP786473 QAL786467:QAL786473 QKH786467:QKH786473 QUD786467:QUD786473 RDZ786467:RDZ786473 RNV786467:RNV786473 RXR786467:RXR786473 SHN786467:SHN786473 SRJ786467:SRJ786473 TBF786467:TBF786473 TLB786467:TLB786473 TUX786467:TUX786473 UET786467:UET786473 UOP786467:UOP786473 UYL786467:UYL786473 VIH786467:VIH786473 VSD786467:VSD786473 WBZ786467:WBZ786473 WLV786467:WLV786473 WVR786467:WVR786473 J852003:J852009 JF852003:JF852009 TB852003:TB852009 ACX852003:ACX852009 AMT852003:AMT852009 AWP852003:AWP852009 BGL852003:BGL852009 BQH852003:BQH852009 CAD852003:CAD852009 CJZ852003:CJZ852009 CTV852003:CTV852009 DDR852003:DDR852009 DNN852003:DNN852009 DXJ852003:DXJ852009 EHF852003:EHF852009 ERB852003:ERB852009 FAX852003:FAX852009 FKT852003:FKT852009 FUP852003:FUP852009 GEL852003:GEL852009 GOH852003:GOH852009 GYD852003:GYD852009 HHZ852003:HHZ852009 HRV852003:HRV852009 IBR852003:IBR852009 ILN852003:ILN852009 IVJ852003:IVJ852009 JFF852003:JFF852009 JPB852003:JPB852009 JYX852003:JYX852009 KIT852003:KIT852009 KSP852003:KSP852009 LCL852003:LCL852009 LMH852003:LMH852009 LWD852003:LWD852009 MFZ852003:MFZ852009 MPV852003:MPV852009 MZR852003:MZR852009 NJN852003:NJN852009 NTJ852003:NTJ852009 ODF852003:ODF852009 ONB852003:ONB852009 OWX852003:OWX852009 PGT852003:PGT852009 PQP852003:PQP852009 QAL852003:QAL852009 QKH852003:QKH852009 QUD852003:QUD852009 RDZ852003:RDZ852009 RNV852003:RNV852009 RXR852003:RXR852009 SHN852003:SHN852009 SRJ852003:SRJ852009 TBF852003:TBF852009 TLB852003:TLB852009 TUX852003:TUX852009 UET852003:UET852009 UOP852003:UOP852009 UYL852003:UYL852009 VIH852003:VIH852009 VSD852003:VSD852009 WBZ852003:WBZ852009 WLV852003:WLV852009 WVR852003:WVR852009 J917539:J917545 JF917539:JF917545 TB917539:TB917545 ACX917539:ACX917545 AMT917539:AMT917545 AWP917539:AWP917545 BGL917539:BGL917545 BQH917539:BQH917545 CAD917539:CAD917545 CJZ917539:CJZ917545 CTV917539:CTV917545 DDR917539:DDR917545 DNN917539:DNN917545 DXJ917539:DXJ917545 EHF917539:EHF917545 ERB917539:ERB917545 FAX917539:FAX917545 FKT917539:FKT917545 FUP917539:FUP917545 GEL917539:GEL917545 GOH917539:GOH917545 GYD917539:GYD917545 HHZ917539:HHZ917545 HRV917539:HRV917545 IBR917539:IBR917545 ILN917539:ILN917545 IVJ917539:IVJ917545 JFF917539:JFF917545 JPB917539:JPB917545 JYX917539:JYX917545 KIT917539:KIT917545 KSP917539:KSP917545 LCL917539:LCL917545 LMH917539:LMH917545 LWD917539:LWD917545 MFZ917539:MFZ917545 MPV917539:MPV917545 MZR917539:MZR917545 NJN917539:NJN917545 NTJ917539:NTJ917545 ODF917539:ODF917545 ONB917539:ONB917545 OWX917539:OWX917545 PGT917539:PGT917545 PQP917539:PQP917545 QAL917539:QAL917545 QKH917539:QKH917545 QUD917539:QUD917545 RDZ917539:RDZ917545 RNV917539:RNV917545 RXR917539:RXR917545 SHN917539:SHN917545 SRJ917539:SRJ917545 TBF917539:TBF917545 TLB917539:TLB917545 TUX917539:TUX917545 UET917539:UET917545 UOP917539:UOP917545 UYL917539:UYL917545 VIH917539:VIH917545 VSD917539:VSD917545 WBZ917539:WBZ917545 WLV917539:WLV917545 WVR917539:WVR917545 J983075:J983081 JF983075:JF983081 TB983075:TB983081 ACX983075:ACX983081 AMT983075:AMT983081 AWP983075:AWP983081 BGL983075:BGL983081 BQH983075:BQH983081 CAD983075:CAD983081 CJZ983075:CJZ983081 CTV983075:CTV983081 DDR983075:DDR983081 DNN983075:DNN983081 DXJ983075:DXJ983081 EHF983075:EHF983081 ERB983075:ERB983081 FAX983075:FAX983081 FKT983075:FKT983081 FUP983075:FUP983081 GEL983075:GEL983081 GOH983075:GOH983081 GYD983075:GYD983081 HHZ983075:HHZ983081 HRV983075:HRV983081 IBR983075:IBR983081 ILN983075:ILN983081 IVJ983075:IVJ983081 JFF983075:JFF983081 JPB983075:JPB983081 JYX983075:JYX983081 KIT983075:KIT983081 KSP983075:KSP983081 LCL983075:LCL983081 LMH983075:LMH983081 LWD983075:LWD983081 MFZ983075:MFZ983081 MPV983075:MPV983081 MZR983075:MZR983081 NJN983075:NJN983081 NTJ983075:NTJ983081 ODF983075:ODF983081 ONB983075:ONB983081 OWX983075:OWX983081 PGT983075:PGT983081 PQP983075:PQP983081 QAL983075:QAL983081 QKH983075:QKH983081 QUD983075:QUD983081 RDZ983075:RDZ983081 RNV983075:RNV983081 RXR983075:RXR983081 SHN983075:SHN983081 SRJ983075:SRJ983081 TBF983075:TBF983081 TLB983075:TLB983081 TUX983075:TUX983081 UET983075:UET983081 UOP983075:UOP983081 UYL983075:UYL983081 VIH983075:VIH983081 VSD983075:VSD983081 WBZ983075:WBZ983081 WLV983075:WLV983081 WVR983075:WVR983081 J12 JF12 TB12 ACX12 AMT12 AWP12 BGL12 BQH12 CAD12 CJZ12 CTV12 DDR12 DNN12 DXJ12 EHF12 ERB12 FAX12 FKT12 FUP12 GEL12 GOH12 GYD12 HHZ12 HRV12 IBR12 ILN12 IVJ12 JFF12 JPB12 JYX12 KIT12 KSP12 LCL12 LMH12 LWD12 MFZ12 MPV12 MZR12 NJN12 NTJ12 ODF12 ONB12 OWX12 PGT12 PQP12 QAL12 QKH12 QUD12 RDZ12 RNV12 RXR12 SHN12 SRJ12 TBF12 TLB12 TUX12 UET12 UOP12 UYL12 VIH12 VSD12 WBZ12 WLV12 WVR12 J65548 JF65548 TB65548 ACX65548 AMT65548 AWP65548 BGL65548 BQH65548 CAD65548 CJZ65548 CTV65548 DDR65548 DNN65548 DXJ65548 EHF65548 ERB65548 FAX65548 FKT65548 FUP65548 GEL65548 GOH65548 GYD65548 HHZ65548 HRV65548 IBR65548 ILN65548 IVJ65548 JFF65548 JPB65548 JYX65548 KIT65548 KSP65548 LCL65548 LMH65548 LWD65548 MFZ65548 MPV65548 MZR65548 NJN65548 NTJ65548 ODF65548 ONB65548 OWX65548 PGT65548 PQP65548 QAL65548 QKH65548 QUD65548 RDZ65548 RNV65548 RXR65548 SHN65548 SRJ65548 TBF65548 TLB65548 TUX65548 UET65548 UOP65548 UYL65548 VIH65548 VSD65548 WBZ65548 WLV65548 WVR65548 J131084 JF131084 TB131084 ACX131084 AMT131084 AWP131084 BGL131084 BQH131084 CAD131084 CJZ131084 CTV131084 DDR131084 DNN131084 DXJ131084 EHF131084 ERB131084 FAX131084 FKT131084 FUP131084 GEL131084 GOH131084 GYD131084 HHZ131084 HRV131084 IBR131084 ILN131084 IVJ131084 JFF131084 JPB131084 JYX131084 KIT131084 KSP131084 LCL131084 LMH131084 LWD131084 MFZ131084 MPV131084 MZR131084 NJN131084 NTJ131084 ODF131084 ONB131084 OWX131084 PGT131084 PQP131084 QAL131084 QKH131084 QUD131084 RDZ131084 RNV131084 RXR131084 SHN131084 SRJ131084 TBF131084 TLB131084 TUX131084 UET131084 UOP131084 UYL131084 VIH131084 VSD131084 WBZ131084 WLV131084 WVR131084 J196620 JF196620 TB196620 ACX196620 AMT196620 AWP196620 BGL196620 BQH196620 CAD196620 CJZ196620 CTV196620 DDR196620 DNN196620 DXJ196620 EHF196620 ERB196620 FAX196620 FKT196620 FUP196620 GEL196620 GOH196620 GYD196620 HHZ196620 HRV196620 IBR196620 ILN196620 IVJ196620 JFF196620 JPB196620 JYX196620 KIT196620 KSP196620 LCL196620 LMH196620 LWD196620 MFZ196620 MPV196620 MZR196620 NJN196620 NTJ196620 ODF196620 ONB196620 OWX196620 PGT196620 PQP196620 QAL196620 QKH196620 QUD196620 RDZ196620 RNV196620 RXR196620 SHN196620 SRJ196620 TBF196620 TLB196620 TUX196620 UET196620 UOP196620 UYL196620 VIH196620 VSD196620 WBZ196620 WLV196620 WVR196620 J262156 JF262156 TB262156 ACX262156 AMT262156 AWP262156 BGL262156 BQH262156 CAD262156 CJZ262156 CTV262156 DDR262156 DNN262156 DXJ262156 EHF262156 ERB262156 FAX262156 FKT262156 FUP262156 GEL262156 GOH262156 GYD262156 HHZ262156 HRV262156 IBR262156 ILN262156 IVJ262156 JFF262156 JPB262156 JYX262156 KIT262156 KSP262156 LCL262156 LMH262156 LWD262156 MFZ262156 MPV262156 MZR262156 NJN262156 NTJ262156 ODF262156 ONB262156 OWX262156 PGT262156 PQP262156 QAL262156 QKH262156 QUD262156 RDZ262156 RNV262156 RXR262156 SHN262156 SRJ262156 TBF262156 TLB262156 TUX262156 UET262156 UOP262156 UYL262156 VIH262156 VSD262156 WBZ262156 WLV262156 WVR262156 J327692 JF327692 TB327692 ACX327692 AMT327692 AWP327692 BGL327692 BQH327692 CAD327692 CJZ327692 CTV327692 DDR327692 DNN327692 DXJ327692 EHF327692 ERB327692 FAX327692 FKT327692 FUP327692 GEL327692 GOH327692 GYD327692 HHZ327692 HRV327692 IBR327692 ILN327692 IVJ327692 JFF327692 JPB327692 JYX327692 KIT327692 KSP327692 LCL327692 LMH327692 LWD327692 MFZ327692 MPV327692 MZR327692 NJN327692 NTJ327692 ODF327692 ONB327692 OWX327692 PGT327692 PQP327692 QAL327692 QKH327692 QUD327692 RDZ327692 RNV327692 RXR327692 SHN327692 SRJ327692 TBF327692 TLB327692 TUX327692 UET327692 UOP327692 UYL327692 VIH327692 VSD327692 WBZ327692 WLV327692 WVR327692 J393228 JF393228 TB393228 ACX393228 AMT393228 AWP393228 BGL393228 BQH393228 CAD393228 CJZ393228 CTV393228 DDR393228 DNN393228 DXJ393228 EHF393228 ERB393228 FAX393228 FKT393228 FUP393228 GEL393228 GOH393228 GYD393228 HHZ393228 HRV393228 IBR393228 ILN393228 IVJ393228 JFF393228 JPB393228 JYX393228 KIT393228 KSP393228 LCL393228 LMH393228 LWD393228 MFZ393228 MPV393228 MZR393228 NJN393228 NTJ393228 ODF393228 ONB393228 OWX393228 PGT393228 PQP393228 QAL393228 QKH393228 QUD393228 RDZ393228 RNV393228 RXR393228 SHN393228 SRJ393228 TBF393228 TLB393228 TUX393228 UET393228 UOP393228 UYL393228 VIH393228 VSD393228 WBZ393228 WLV393228 WVR393228 J458764 JF458764 TB458764 ACX458764 AMT458764 AWP458764 BGL458764 BQH458764 CAD458764 CJZ458764 CTV458764 DDR458764 DNN458764 DXJ458764 EHF458764 ERB458764 FAX458764 FKT458764 FUP458764 GEL458764 GOH458764 GYD458764 HHZ458764 HRV458764 IBR458764 ILN458764 IVJ458764 JFF458764 JPB458764 JYX458764 KIT458764 KSP458764 LCL458764 LMH458764 LWD458764 MFZ458764 MPV458764 MZR458764 NJN458764 NTJ458764 ODF458764 ONB458764 OWX458764 PGT458764 PQP458764 QAL458764 QKH458764 QUD458764 RDZ458764 RNV458764 RXR458764 SHN458764 SRJ458764 TBF458764 TLB458764 TUX458764 UET458764 UOP458764 UYL458764 VIH458764 VSD458764 WBZ458764 WLV458764 WVR458764 J524300 JF524300 TB524300 ACX524300 AMT524300 AWP524300 BGL524300 BQH524300 CAD524300 CJZ524300 CTV524300 DDR524300 DNN524300 DXJ524300 EHF524300 ERB524300 FAX524300 FKT524300 FUP524300 GEL524300 GOH524300 GYD524300 HHZ524300 HRV524300 IBR524300 ILN524300 IVJ524300 JFF524300 JPB524300 JYX524300 KIT524300 KSP524300 LCL524300 LMH524300 LWD524300 MFZ524300 MPV524300 MZR524300 NJN524300 NTJ524300 ODF524300 ONB524300 OWX524300 PGT524300 PQP524300 QAL524300 QKH524300 QUD524300 RDZ524300 RNV524300 RXR524300 SHN524300 SRJ524300 TBF524300 TLB524300 TUX524300 UET524300 UOP524300 UYL524300 VIH524300 VSD524300 WBZ524300 WLV524300 WVR524300 J589836 JF589836 TB589836 ACX589836 AMT589836 AWP589836 BGL589836 BQH589836 CAD589836 CJZ589836 CTV589836 DDR589836 DNN589836 DXJ589836 EHF589836 ERB589836 FAX589836 FKT589836 FUP589836 GEL589836 GOH589836 GYD589836 HHZ589836 HRV589836 IBR589836 ILN589836 IVJ589836 JFF589836 JPB589836 JYX589836 KIT589836 KSP589836 LCL589836 LMH589836 LWD589836 MFZ589836 MPV589836 MZR589836 NJN589836 NTJ589836 ODF589836 ONB589836 OWX589836 PGT589836 PQP589836 QAL589836 QKH589836 QUD589836 RDZ589836 RNV589836 RXR589836 SHN589836 SRJ589836 TBF589836 TLB589836 TUX589836 UET589836 UOP589836 UYL589836 VIH589836 VSD589836 WBZ589836 WLV589836 WVR589836 J655372 JF655372 TB655372 ACX655372 AMT655372 AWP655372 BGL655372 BQH655372 CAD655372 CJZ655372 CTV655372 DDR655372 DNN655372 DXJ655372 EHF655372 ERB655372 FAX655372 FKT655372 FUP655372 GEL655372 GOH655372 GYD655372 HHZ655372 HRV655372 IBR655372 ILN655372 IVJ655372 JFF655372 JPB655372 JYX655372 KIT655372 KSP655372 LCL655372 LMH655372 LWD655372 MFZ655372 MPV655372 MZR655372 NJN655372 NTJ655372 ODF655372 ONB655372 OWX655372 PGT655372 PQP655372 QAL655372 QKH655372 QUD655372 RDZ655372 RNV655372 RXR655372 SHN655372 SRJ655372 TBF655372 TLB655372 TUX655372 UET655372 UOP655372 UYL655372 VIH655372 VSD655372 WBZ655372 WLV655372 WVR655372 J720908 JF720908 TB720908 ACX720908 AMT720908 AWP720908 BGL720908 BQH720908 CAD720908 CJZ720908 CTV720908 DDR720908 DNN720908 DXJ720908 EHF720908 ERB720908 FAX720908 FKT720908 FUP720908 GEL720908 GOH720908 GYD720908 HHZ720908 HRV720908 IBR720908 ILN720908 IVJ720908 JFF720908 JPB720908 JYX720908 KIT720908 KSP720908 LCL720908 LMH720908 LWD720908 MFZ720908 MPV720908 MZR720908 NJN720908 NTJ720908 ODF720908 ONB720908 OWX720908 PGT720908 PQP720908 QAL720908 QKH720908 QUD720908 RDZ720908 RNV720908 RXR720908 SHN720908 SRJ720908 TBF720908 TLB720908 TUX720908 UET720908 UOP720908 UYL720908 VIH720908 VSD720908 WBZ720908 WLV720908 WVR720908 J786444 JF786444 TB786444 ACX786444 AMT786444 AWP786444 BGL786444 BQH786444 CAD786444 CJZ786444 CTV786444 DDR786444 DNN786444 DXJ786444 EHF786444 ERB786444 FAX786444 FKT786444 FUP786444 GEL786444 GOH786444 GYD786444 HHZ786444 HRV786444 IBR786444 ILN786444 IVJ786444 JFF786444 JPB786444 JYX786444 KIT786444 KSP786444 LCL786444 LMH786444 LWD786444 MFZ786444 MPV786444 MZR786444 NJN786444 NTJ786444 ODF786444 ONB786444 OWX786444 PGT786444 PQP786444 QAL786444 QKH786444 QUD786444 RDZ786444 RNV786444 RXR786444 SHN786444 SRJ786444 TBF786444 TLB786444 TUX786444 UET786444 UOP786444 UYL786444 VIH786444 VSD786444 WBZ786444 WLV786444 WVR786444 J851980 JF851980 TB851980 ACX851980 AMT851980 AWP851980 BGL851980 BQH851980 CAD851980 CJZ851980 CTV851980 DDR851980 DNN851980 DXJ851980 EHF851980 ERB851980 FAX851980 FKT851980 FUP851980 GEL851980 GOH851980 GYD851980 HHZ851980 HRV851980 IBR851980 ILN851980 IVJ851980 JFF851980 JPB851980 JYX851980 KIT851980 KSP851980 LCL851980 LMH851980 LWD851980 MFZ851980 MPV851980 MZR851980 NJN851980 NTJ851980 ODF851980 ONB851980 OWX851980 PGT851980 PQP851980 QAL851980 QKH851980 QUD851980 RDZ851980 RNV851980 RXR851980 SHN851980 SRJ851980 TBF851980 TLB851980 TUX851980 UET851980 UOP851980 UYL851980 VIH851980 VSD851980 WBZ851980 WLV851980 WVR851980 J917516 JF917516 TB917516 ACX917516 AMT917516 AWP917516 BGL917516 BQH917516 CAD917516 CJZ917516 CTV917516 DDR917516 DNN917516 DXJ917516 EHF917516 ERB917516 FAX917516 FKT917516 FUP917516 GEL917516 GOH917516 GYD917516 HHZ917516 HRV917516 IBR917516 ILN917516 IVJ917516 JFF917516 JPB917516 JYX917516 KIT917516 KSP917516 LCL917516 LMH917516 LWD917516 MFZ917516 MPV917516 MZR917516 NJN917516 NTJ917516 ODF917516 ONB917516 OWX917516 PGT917516 PQP917516 QAL917516 QKH917516 QUD917516 RDZ917516 RNV917516 RXR917516 SHN917516 SRJ917516 TBF917516 TLB917516 TUX917516 UET917516 UOP917516 UYL917516 VIH917516 VSD917516 WBZ917516 WLV917516 WVR917516 J983052 JF983052 TB983052 ACX983052 AMT983052 AWP983052 BGL983052 BQH983052 CAD983052 CJZ983052 CTV983052 DDR983052 DNN983052 DXJ983052 EHF983052 ERB983052 FAX983052 FKT983052 FUP983052 GEL983052 GOH983052 GYD983052 HHZ983052 HRV983052 IBR983052 ILN983052 IVJ983052 JFF983052 JPB983052 JYX983052 KIT983052 KSP983052 LCL983052 LMH983052 LWD983052 MFZ983052 MPV983052 MZR983052 NJN983052 NTJ983052 ODF983052 ONB983052 OWX983052 PGT983052 PQP983052 QAL983052 QKH983052 QUD983052 RDZ983052 RNV983052 RXR983052 SHN983052 SRJ983052 TBF983052 TLB983052 TUX983052 UET983052 UOP983052 UYL983052 VIH983052 VSD983052 WBZ983052 WLV983052 WVR983052" xr:uid="{BB751A63-02A6-477D-AEE8-2D4FC35DD489}"/>
  </dataValidations>
  <pageMargins left="0.7" right="0.7" top="0.75" bottom="0.75" header="0.3" footer="0.3"/>
  <pageSetup paperSize="9" scale="51" fitToHeight="0" orientation="landscape"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353EB-2590-42FE-99E1-3E48FF8A932E}">
  <sheetPr>
    <tabColor rgb="FF00B050"/>
    <pageSetUpPr fitToPage="1"/>
  </sheetPr>
  <dimension ref="B2:R29"/>
  <sheetViews>
    <sheetView zoomScale="70" zoomScaleNormal="70" workbookViewId="0">
      <pane xSplit="10" ySplit="8" topLeftCell="L9" activePane="bottomRight" state="frozen"/>
      <selection pane="topRight" activeCell="K1" sqref="K1"/>
      <selection pane="bottomLeft" activeCell="A9" sqref="A9"/>
      <selection pane="bottomRight" activeCell="Q21" sqref="Q21"/>
    </sheetView>
  </sheetViews>
  <sheetFormatPr defaultRowHeight="18.75"/>
  <cols>
    <col min="1" max="1" width="3" style="8" customWidth="1"/>
    <col min="2" max="2" width="20.25" style="9" bestFit="1" customWidth="1"/>
    <col min="3" max="3" width="18.5" style="8" customWidth="1"/>
    <col min="4" max="4" width="17.75" style="8" customWidth="1"/>
    <col min="5" max="5" width="38.75" style="103" customWidth="1"/>
    <col min="6" max="6" width="7" style="9" customWidth="1"/>
    <col min="7" max="7" width="11.375" style="8" customWidth="1"/>
    <col min="8" max="8" width="10.125" style="8" customWidth="1"/>
    <col min="9" max="9" width="6.5" style="3" customWidth="1"/>
    <col min="10" max="10" width="35.375" style="103" customWidth="1"/>
    <col min="11" max="11" width="37.625" style="8" customWidth="1"/>
    <col min="12" max="12" width="29" style="9" customWidth="1"/>
    <col min="13" max="13" width="15.5" style="10" customWidth="1"/>
    <col min="14" max="14" width="7.125" style="8" customWidth="1"/>
    <col min="15" max="15" width="14.875" style="3" customWidth="1"/>
    <col min="16" max="16" width="22.125" style="11" customWidth="1"/>
    <col min="17" max="17" width="17.625" style="2565" customWidth="1"/>
    <col min="18" max="256" width="9" style="8"/>
    <col min="257" max="257" width="3" style="8" customWidth="1"/>
    <col min="258" max="258" width="20.25" style="8" bestFit="1" customWidth="1"/>
    <col min="259" max="259" width="18.5" style="8" customWidth="1"/>
    <col min="260" max="260" width="17.75" style="8" customWidth="1"/>
    <col min="261" max="261" width="38.75" style="8" customWidth="1"/>
    <col min="262" max="262" width="7" style="8" customWidth="1"/>
    <col min="263" max="263" width="11.375" style="8" customWidth="1"/>
    <col min="264" max="264" width="10.125" style="8" customWidth="1"/>
    <col min="265" max="265" width="6.5" style="8" customWidth="1"/>
    <col min="266" max="266" width="35.375" style="8" customWidth="1"/>
    <col min="267" max="267" width="37.625" style="8" customWidth="1"/>
    <col min="268" max="268" width="29" style="8" customWidth="1"/>
    <col min="269" max="269" width="15.5" style="8" customWidth="1"/>
    <col min="270" max="270" width="7.125" style="8" customWidth="1"/>
    <col min="271" max="271" width="14.875" style="8" customWidth="1"/>
    <col min="272" max="272" width="22.125" style="8" customWidth="1"/>
    <col min="273" max="273" width="17.625" style="8" customWidth="1"/>
    <col min="274" max="512" width="9" style="8"/>
    <col min="513" max="513" width="3" style="8" customWidth="1"/>
    <col min="514" max="514" width="20.25" style="8" bestFit="1" customWidth="1"/>
    <col min="515" max="515" width="18.5" style="8" customWidth="1"/>
    <col min="516" max="516" width="17.75" style="8" customWidth="1"/>
    <col min="517" max="517" width="38.75" style="8" customWidth="1"/>
    <col min="518" max="518" width="7" style="8" customWidth="1"/>
    <col min="519" max="519" width="11.375" style="8" customWidth="1"/>
    <col min="520" max="520" width="10.125" style="8" customWidth="1"/>
    <col min="521" max="521" width="6.5" style="8" customWidth="1"/>
    <col min="522" max="522" width="35.375" style="8" customWidth="1"/>
    <col min="523" max="523" width="37.625" style="8" customWidth="1"/>
    <col min="524" max="524" width="29" style="8" customWidth="1"/>
    <col min="525" max="525" width="15.5" style="8" customWidth="1"/>
    <col min="526" max="526" width="7.125" style="8" customWidth="1"/>
    <col min="527" max="527" width="14.875" style="8" customWidth="1"/>
    <col min="528" max="528" width="22.125" style="8" customWidth="1"/>
    <col min="529" max="529" width="17.625" style="8" customWidth="1"/>
    <col min="530" max="768" width="9" style="8"/>
    <col min="769" max="769" width="3" style="8" customWidth="1"/>
    <col min="770" max="770" width="20.25" style="8" bestFit="1" customWidth="1"/>
    <col min="771" max="771" width="18.5" style="8" customWidth="1"/>
    <col min="772" max="772" width="17.75" style="8" customWidth="1"/>
    <col min="773" max="773" width="38.75" style="8" customWidth="1"/>
    <col min="774" max="774" width="7" style="8" customWidth="1"/>
    <col min="775" max="775" width="11.375" style="8" customWidth="1"/>
    <col min="776" max="776" width="10.125" style="8" customWidth="1"/>
    <col min="777" max="777" width="6.5" style="8" customWidth="1"/>
    <col min="778" max="778" width="35.375" style="8" customWidth="1"/>
    <col min="779" max="779" width="37.625" style="8" customWidth="1"/>
    <col min="780" max="780" width="29" style="8" customWidth="1"/>
    <col min="781" max="781" width="15.5" style="8" customWidth="1"/>
    <col min="782" max="782" width="7.125" style="8" customWidth="1"/>
    <col min="783" max="783" width="14.875" style="8" customWidth="1"/>
    <col min="784" max="784" width="22.125" style="8" customWidth="1"/>
    <col min="785" max="785" width="17.625" style="8" customWidth="1"/>
    <col min="786" max="1024" width="9" style="8"/>
    <col min="1025" max="1025" width="3" style="8" customWidth="1"/>
    <col min="1026" max="1026" width="20.25" style="8" bestFit="1" customWidth="1"/>
    <col min="1027" max="1027" width="18.5" style="8" customWidth="1"/>
    <col min="1028" max="1028" width="17.75" style="8" customWidth="1"/>
    <col min="1029" max="1029" width="38.75" style="8" customWidth="1"/>
    <col min="1030" max="1030" width="7" style="8" customWidth="1"/>
    <col min="1031" max="1031" width="11.375" style="8" customWidth="1"/>
    <col min="1032" max="1032" width="10.125" style="8" customWidth="1"/>
    <col min="1033" max="1033" width="6.5" style="8" customWidth="1"/>
    <col min="1034" max="1034" width="35.375" style="8" customWidth="1"/>
    <col min="1035" max="1035" width="37.625" style="8" customWidth="1"/>
    <col min="1036" max="1036" width="29" style="8" customWidth="1"/>
    <col min="1037" max="1037" width="15.5" style="8" customWidth="1"/>
    <col min="1038" max="1038" width="7.125" style="8" customWidth="1"/>
    <col min="1039" max="1039" width="14.875" style="8" customWidth="1"/>
    <col min="1040" max="1040" width="22.125" style="8" customWidth="1"/>
    <col min="1041" max="1041" width="17.625" style="8" customWidth="1"/>
    <col min="1042" max="1280" width="9" style="8"/>
    <col min="1281" max="1281" width="3" style="8" customWidth="1"/>
    <col min="1282" max="1282" width="20.25" style="8" bestFit="1" customWidth="1"/>
    <col min="1283" max="1283" width="18.5" style="8" customWidth="1"/>
    <col min="1284" max="1284" width="17.75" style="8" customWidth="1"/>
    <col min="1285" max="1285" width="38.75" style="8" customWidth="1"/>
    <col min="1286" max="1286" width="7" style="8" customWidth="1"/>
    <col min="1287" max="1287" width="11.375" style="8" customWidth="1"/>
    <col min="1288" max="1288" width="10.125" style="8" customWidth="1"/>
    <col min="1289" max="1289" width="6.5" style="8" customWidth="1"/>
    <col min="1290" max="1290" width="35.375" style="8" customWidth="1"/>
    <col min="1291" max="1291" width="37.625" style="8" customWidth="1"/>
    <col min="1292" max="1292" width="29" style="8" customWidth="1"/>
    <col min="1293" max="1293" width="15.5" style="8" customWidth="1"/>
    <col min="1294" max="1294" width="7.125" style="8" customWidth="1"/>
    <col min="1295" max="1295" width="14.875" style="8" customWidth="1"/>
    <col min="1296" max="1296" width="22.125" style="8" customWidth="1"/>
    <col min="1297" max="1297" width="17.625" style="8" customWidth="1"/>
    <col min="1298" max="1536" width="9" style="8"/>
    <col min="1537" max="1537" width="3" style="8" customWidth="1"/>
    <col min="1538" max="1538" width="20.25" style="8" bestFit="1" customWidth="1"/>
    <col min="1539" max="1539" width="18.5" style="8" customWidth="1"/>
    <col min="1540" max="1540" width="17.75" style="8" customWidth="1"/>
    <col min="1541" max="1541" width="38.75" style="8" customWidth="1"/>
    <col min="1542" max="1542" width="7" style="8" customWidth="1"/>
    <col min="1543" max="1543" width="11.375" style="8" customWidth="1"/>
    <col min="1544" max="1544" width="10.125" style="8" customWidth="1"/>
    <col min="1545" max="1545" width="6.5" style="8" customWidth="1"/>
    <col min="1546" max="1546" width="35.375" style="8" customWidth="1"/>
    <col min="1547" max="1547" width="37.625" style="8" customWidth="1"/>
    <col min="1548" max="1548" width="29" style="8" customWidth="1"/>
    <col min="1549" max="1549" width="15.5" style="8" customWidth="1"/>
    <col min="1550" max="1550" width="7.125" style="8" customWidth="1"/>
    <col min="1551" max="1551" width="14.875" style="8" customWidth="1"/>
    <col min="1552" max="1552" width="22.125" style="8" customWidth="1"/>
    <col min="1553" max="1553" width="17.625" style="8" customWidth="1"/>
    <col min="1554" max="1792" width="9" style="8"/>
    <col min="1793" max="1793" width="3" style="8" customWidth="1"/>
    <col min="1794" max="1794" width="20.25" style="8" bestFit="1" customWidth="1"/>
    <col min="1795" max="1795" width="18.5" style="8" customWidth="1"/>
    <col min="1796" max="1796" width="17.75" style="8" customWidth="1"/>
    <col min="1797" max="1797" width="38.75" style="8" customWidth="1"/>
    <col min="1798" max="1798" width="7" style="8" customWidth="1"/>
    <col min="1799" max="1799" width="11.375" style="8" customWidth="1"/>
    <col min="1800" max="1800" width="10.125" style="8" customWidth="1"/>
    <col min="1801" max="1801" width="6.5" style="8" customWidth="1"/>
    <col min="1802" max="1802" width="35.375" style="8" customWidth="1"/>
    <col min="1803" max="1803" width="37.625" style="8" customWidth="1"/>
    <col min="1804" max="1804" width="29" style="8" customWidth="1"/>
    <col min="1805" max="1805" width="15.5" style="8" customWidth="1"/>
    <col min="1806" max="1806" width="7.125" style="8" customWidth="1"/>
    <col min="1807" max="1807" width="14.875" style="8" customWidth="1"/>
    <col min="1808" max="1808" width="22.125" style="8" customWidth="1"/>
    <col min="1809" max="1809" width="17.625" style="8" customWidth="1"/>
    <col min="1810" max="2048" width="9" style="8"/>
    <col min="2049" max="2049" width="3" style="8" customWidth="1"/>
    <col min="2050" max="2050" width="20.25" style="8" bestFit="1" customWidth="1"/>
    <col min="2051" max="2051" width="18.5" style="8" customWidth="1"/>
    <col min="2052" max="2052" width="17.75" style="8" customWidth="1"/>
    <col min="2053" max="2053" width="38.75" style="8" customWidth="1"/>
    <col min="2054" max="2054" width="7" style="8" customWidth="1"/>
    <col min="2055" max="2055" width="11.375" style="8" customWidth="1"/>
    <col min="2056" max="2056" width="10.125" style="8" customWidth="1"/>
    <col min="2057" max="2057" width="6.5" style="8" customWidth="1"/>
    <col min="2058" max="2058" width="35.375" style="8" customWidth="1"/>
    <col min="2059" max="2059" width="37.625" style="8" customWidth="1"/>
    <col min="2060" max="2060" width="29" style="8" customWidth="1"/>
    <col min="2061" max="2061" width="15.5" style="8" customWidth="1"/>
    <col min="2062" max="2062" width="7.125" style="8" customWidth="1"/>
    <col min="2063" max="2063" width="14.875" style="8" customWidth="1"/>
    <col min="2064" max="2064" width="22.125" style="8" customWidth="1"/>
    <col min="2065" max="2065" width="17.625" style="8" customWidth="1"/>
    <col min="2066" max="2304" width="9" style="8"/>
    <col min="2305" max="2305" width="3" style="8" customWidth="1"/>
    <col min="2306" max="2306" width="20.25" style="8" bestFit="1" customWidth="1"/>
    <col min="2307" max="2307" width="18.5" style="8" customWidth="1"/>
    <col min="2308" max="2308" width="17.75" style="8" customWidth="1"/>
    <col min="2309" max="2309" width="38.75" style="8" customWidth="1"/>
    <col min="2310" max="2310" width="7" style="8" customWidth="1"/>
    <col min="2311" max="2311" width="11.375" style="8" customWidth="1"/>
    <col min="2312" max="2312" width="10.125" style="8" customWidth="1"/>
    <col min="2313" max="2313" width="6.5" style="8" customWidth="1"/>
    <col min="2314" max="2314" width="35.375" style="8" customWidth="1"/>
    <col min="2315" max="2315" width="37.625" style="8" customWidth="1"/>
    <col min="2316" max="2316" width="29" style="8" customWidth="1"/>
    <col min="2317" max="2317" width="15.5" style="8" customWidth="1"/>
    <col min="2318" max="2318" width="7.125" style="8" customWidth="1"/>
    <col min="2319" max="2319" width="14.875" style="8" customWidth="1"/>
    <col min="2320" max="2320" width="22.125" style="8" customWidth="1"/>
    <col min="2321" max="2321" width="17.625" style="8" customWidth="1"/>
    <col min="2322" max="2560" width="9" style="8"/>
    <col min="2561" max="2561" width="3" style="8" customWidth="1"/>
    <col min="2562" max="2562" width="20.25" style="8" bestFit="1" customWidth="1"/>
    <col min="2563" max="2563" width="18.5" style="8" customWidth="1"/>
    <col min="2564" max="2564" width="17.75" style="8" customWidth="1"/>
    <col min="2565" max="2565" width="38.75" style="8" customWidth="1"/>
    <col min="2566" max="2566" width="7" style="8" customWidth="1"/>
    <col min="2567" max="2567" width="11.375" style="8" customWidth="1"/>
    <col min="2568" max="2568" width="10.125" style="8" customWidth="1"/>
    <col min="2569" max="2569" width="6.5" style="8" customWidth="1"/>
    <col min="2570" max="2570" width="35.375" style="8" customWidth="1"/>
    <col min="2571" max="2571" width="37.625" style="8" customWidth="1"/>
    <col min="2572" max="2572" width="29" style="8" customWidth="1"/>
    <col min="2573" max="2573" width="15.5" style="8" customWidth="1"/>
    <col min="2574" max="2574" width="7.125" style="8" customWidth="1"/>
    <col min="2575" max="2575" width="14.875" style="8" customWidth="1"/>
    <col min="2576" max="2576" width="22.125" style="8" customWidth="1"/>
    <col min="2577" max="2577" width="17.625" style="8" customWidth="1"/>
    <col min="2578" max="2816" width="9" style="8"/>
    <col min="2817" max="2817" width="3" style="8" customWidth="1"/>
    <col min="2818" max="2818" width="20.25" style="8" bestFit="1" customWidth="1"/>
    <col min="2819" max="2819" width="18.5" style="8" customWidth="1"/>
    <col min="2820" max="2820" width="17.75" style="8" customWidth="1"/>
    <col min="2821" max="2821" width="38.75" style="8" customWidth="1"/>
    <col min="2822" max="2822" width="7" style="8" customWidth="1"/>
    <col min="2823" max="2823" width="11.375" style="8" customWidth="1"/>
    <col min="2824" max="2824" width="10.125" style="8" customWidth="1"/>
    <col min="2825" max="2825" width="6.5" style="8" customWidth="1"/>
    <col min="2826" max="2826" width="35.375" style="8" customWidth="1"/>
    <col min="2827" max="2827" width="37.625" style="8" customWidth="1"/>
    <col min="2828" max="2828" width="29" style="8" customWidth="1"/>
    <col min="2829" max="2829" width="15.5" style="8" customWidth="1"/>
    <col min="2830" max="2830" width="7.125" style="8" customWidth="1"/>
    <col min="2831" max="2831" width="14.875" style="8" customWidth="1"/>
    <col min="2832" max="2832" width="22.125" style="8" customWidth="1"/>
    <col min="2833" max="2833" width="17.625" style="8" customWidth="1"/>
    <col min="2834" max="3072" width="9" style="8"/>
    <col min="3073" max="3073" width="3" style="8" customWidth="1"/>
    <col min="3074" max="3074" width="20.25" style="8" bestFit="1" customWidth="1"/>
    <col min="3075" max="3075" width="18.5" style="8" customWidth="1"/>
    <col min="3076" max="3076" width="17.75" style="8" customWidth="1"/>
    <col min="3077" max="3077" width="38.75" style="8" customWidth="1"/>
    <col min="3078" max="3078" width="7" style="8" customWidth="1"/>
    <col min="3079" max="3079" width="11.375" style="8" customWidth="1"/>
    <col min="3080" max="3080" width="10.125" style="8" customWidth="1"/>
    <col min="3081" max="3081" width="6.5" style="8" customWidth="1"/>
    <col min="3082" max="3082" width="35.375" style="8" customWidth="1"/>
    <col min="3083" max="3083" width="37.625" style="8" customWidth="1"/>
    <col min="3084" max="3084" width="29" style="8" customWidth="1"/>
    <col min="3085" max="3085" width="15.5" style="8" customWidth="1"/>
    <col min="3086" max="3086" width="7.125" style="8" customWidth="1"/>
    <col min="3087" max="3087" width="14.875" style="8" customWidth="1"/>
    <col min="3088" max="3088" width="22.125" style="8" customWidth="1"/>
    <col min="3089" max="3089" width="17.625" style="8" customWidth="1"/>
    <col min="3090" max="3328" width="9" style="8"/>
    <col min="3329" max="3329" width="3" style="8" customWidth="1"/>
    <col min="3330" max="3330" width="20.25" style="8" bestFit="1" customWidth="1"/>
    <col min="3331" max="3331" width="18.5" style="8" customWidth="1"/>
    <col min="3332" max="3332" width="17.75" style="8" customWidth="1"/>
    <col min="3333" max="3333" width="38.75" style="8" customWidth="1"/>
    <col min="3334" max="3334" width="7" style="8" customWidth="1"/>
    <col min="3335" max="3335" width="11.375" style="8" customWidth="1"/>
    <col min="3336" max="3336" width="10.125" style="8" customWidth="1"/>
    <col min="3337" max="3337" width="6.5" style="8" customWidth="1"/>
    <col min="3338" max="3338" width="35.375" style="8" customWidth="1"/>
    <col min="3339" max="3339" width="37.625" style="8" customWidth="1"/>
    <col min="3340" max="3340" width="29" style="8" customWidth="1"/>
    <col min="3341" max="3341" width="15.5" style="8" customWidth="1"/>
    <col min="3342" max="3342" width="7.125" style="8" customWidth="1"/>
    <col min="3343" max="3343" width="14.875" style="8" customWidth="1"/>
    <col min="3344" max="3344" width="22.125" style="8" customWidth="1"/>
    <col min="3345" max="3345" width="17.625" style="8" customWidth="1"/>
    <col min="3346" max="3584" width="9" style="8"/>
    <col min="3585" max="3585" width="3" style="8" customWidth="1"/>
    <col min="3586" max="3586" width="20.25" style="8" bestFit="1" customWidth="1"/>
    <col min="3587" max="3587" width="18.5" style="8" customWidth="1"/>
    <col min="3588" max="3588" width="17.75" style="8" customWidth="1"/>
    <col min="3589" max="3589" width="38.75" style="8" customWidth="1"/>
    <col min="3590" max="3590" width="7" style="8" customWidth="1"/>
    <col min="3591" max="3591" width="11.375" style="8" customWidth="1"/>
    <col min="3592" max="3592" width="10.125" style="8" customWidth="1"/>
    <col min="3593" max="3593" width="6.5" style="8" customWidth="1"/>
    <col min="3594" max="3594" width="35.375" style="8" customWidth="1"/>
    <col min="3595" max="3595" width="37.625" style="8" customWidth="1"/>
    <col min="3596" max="3596" width="29" style="8" customWidth="1"/>
    <col min="3597" max="3597" width="15.5" style="8" customWidth="1"/>
    <col min="3598" max="3598" width="7.125" style="8" customWidth="1"/>
    <col min="3599" max="3599" width="14.875" style="8" customWidth="1"/>
    <col min="3600" max="3600" width="22.125" style="8" customWidth="1"/>
    <col min="3601" max="3601" width="17.625" style="8" customWidth="1"/>
    <col min="3602" max="3840" width="9" style="8"/>
    <col min="3841" max="3841" width="3" style="8" customWidth="1"/>
    <col min="3842" max="3842" width="20.25" style="8" bestFit="1" customWidth="1"/>
    <col min="3843" max="3843" width="18.5" style="8" customWidth="1"/>
    <col min="3844" max="3844" width="17.75" style="8" customWidth="1"/>
    <col min="3845" max="3845" width="38.75" style="8" customWidth="1"/>
    <col min="3846" max="3846" width="7" style="8" customWidth="1"/>
    <col min="3847" max="3847" width="11.375" style="8" customWidth="1"/>
    <col min="3848" max="3848" width="10.125" style="8" customWidth="1"/>
    <col min="3849" max="3849" width="6.5" style="8" customWidth="1"/>
    <col min="3850" max="3850" width="35.375" style="8" customWidth="1"/>
    <col min="3851" max="3851" width="37.625" style="8" customWidth="1"/>
    <col min="3852" max="3852" width="29" style="8" customWidth="1"/>
    <col min="3853" max="3853" width="15.5" style="8" customWidth="1"/>
    <col min="3854" max="3854" width="7.125" style="8" customWidth="1"/>
    <col min="3855" max="3855" width="14.875" style="8" customWidth="1"/>
    <col min="3856" max="3856" width="22.125" style="8" customWidth="1"/>
    <col min="3857" max="3857" width="17.625" style="8" customWidth="1"/>
    <col min="3858" max="4096" width="9" style="8"/>
    <col min="4097" max="4097" width="3" style="8" customWidth="1"/>
    <col min="4098" max="4098" width="20.25" style="8" bestFit="1" customWidth="1"/>
    <col min="4099" max="4099" width="18.5" style="8" customWidth="1"/>
    <col min="4100" max="4100" width="17.75" style="8" customWidth="1"/>
    <col min="4101" max="4101" width="38.75" style="8" customWidth="1"/>
    <col min="4102" max="4102" width="7" style="8" customWidth="1"/>
    <col min="4103" max="4103" width="11.375" style="8" customWidth="1"/>
    <col min="4104" max="4104" width="10.125" style="8" customWidth="1"/>
    <col min="4105" max="4105" width="6.5" style="8" customWidth="1"/>
    <col min="4106" max="4106" width="35.375" style="8" customWidth="1"/>
    <col min="4107" max="4107" width="37.625" style="8" customWidth="1"/>
    <col min="4108" max="4108" width="29" style="8" customWidth="1"/>
    <col min="4109" max="4109" width="15.5" style="8" customWidth="1"/>
    <col min="4110" max="4110" width="7.125" style="8" customWidth="1"/>
    <col min="4111" max="4111" width="14.875" style="8" customWidth="1"/>
    <col min="4112" max="4112" width="22.125" style="8" customWidth="1"/>
    <col min="4113" max="4113" width="17.625" style="8" customWidth="1"/>
    <col min="4114" max="4352" width="9" style="8"/>
    <col min="4353" max="4353" width="3" style="8" customWidth="1"/>
    <col min="4354" max="4354" width="20.25" style="8" bestFit="1" customWidth="1"/>
    <col min="4355" max="4355" width="18.5" style="8" customWidth="1"/>
    <col min="4356" max="4356" width="17.75" style="8" customWidth="1"/>
    <col min="4357" max="4357" width="38.75" style="8" customWidth="1"/>
    <col min="4358" max="4358" width="7" style="8" customWidth="1"/>
    <col min="4359" max="4359" width="11.375" style="8" customWidth="1"/>
    <col min="4360" max="4360" width="10.125" style="8" customWidth="1"/>
    <col min="4361" max="4361" width="6.5" style="8" customWidth="1"/>
    <col min="4362" max="4362" width="35.375" style="8" customWidth="1"/>
    <col min="4363" max="4363" width="37.625" style="8" customWidth="1"/>
    <col min="4364" max="4364" width="29" style="8" customWidth="1"/>
    <col min="4365" max="4365" width="15.5" style="8" customWidth="1"/>
    <col min="4366" max="4366" width="7.125" style="8" customWidth="1"/>
    <col min="4367" max="4367" width="14.875" style="8" customWidth="1"/>
    <col min="4368" max="4368" width="22.125" style="8" customWidth="1"/>
    <col min="4369" max="4369" width="17.625" style="8" customWidth="1"/>
    <col min="4370" max="4608" width="9" style="8"/>
    <col min="4609" max="4609" width="3" style="8" customWidth="1"/>
    <col min="4610" max="4610" width="20.25" style="8" bestFit="1" customWidth="1"/>
    <col min="4611" max="4611" width="18.5" style="8" customWidth="1"/>
    <col min="4612" max="4612" width="17.75" style="8" customWidth="1"/>
    <col min="4613" max="4613" width="38.75" style="8" customWidth="1"/>
    <col min="4614" max="4614" width="7" style="8" customWidth="1"/>
    <col min="4615" max="4615" width="11.375" style="8" customWidth="1"/>
    <col min="4616" max="4616" width="10.125" style="8" customWidth="1"/>
    <col min="4617" max="4617" width="6.5" style="8" customWidth="1"/>
    <col min="4618" max="4618" width="35.375" style="8" customWidth="1"/>
    <col min="4619" max="4619" width="37.625" style="8" customWidth="1"/>
    <col min="4620" max="4620" width="29" style="8" customWidth="1"/>
    <col min="4621" max="4621" width="15.5" style="8" customWidth="1"/>
    <col min="4622" max="4622" width="7.125" style="8" customWidth="1"/>
    <col min="4623" max="4623" width="14.875" style="8" customWidth="1"/>
    <col min="4624" max="4624" width="22.125" style="8" customWidth="1"/>
    <col min="4625" max="4625" width="17.625" style="8" customWidth="1"/>
    <col min="4626" max="4864" width="9" style="8"/>
    <col min="4865" max="4865" width="3" style="8" customWidth="1"/>
    <col min="4866" max="4866" width="20.25" style="8" bestFit="1" customWidth="1"/>
    <col min="4867" max="4867" width="18.5" style="8" customWidth="1"/>
    <col min="4868" max="4868" width="17.75" style="8" customWidth="1"/>
    <col min="4869" max="4869" width="38.75" style="8" customWidth="1"/>
    <col min="4870" max="4870" width="7" style="8" customWidth="1"/>
    <col min="4871" max="4871" width="11.375" style="8" customWidth="1"/>
    <col min="4872" max="4872" width="10.125" style="8" customWidth="1"/>
    <col min="4873" max="4873" width="6.5" style="8" customWidth="1"/>
    <col min="4874" max="4874" width="35.375" style="8" customWidth="1"/>
    <col min="4875" max="4875" width="37.625" style="8" customWidth="1"/>
    <col min="4876" max="4876" width="29" style="8" customWidth="1"/>
    <col min="4877" max="4877" width="15.5" style="8" customWidth="1"/>
    <col min="4878" max="4878" width="7.125" style="8" customWidth="1"/>
    <col min="4879" max="4879" width="14.875" style="8" customWidth="1"/>
    <col min="4880" max="4880" width="22.125" style="8" customWidth="1"/>
    <col min="4881" max="4881" width="17.625" style="8" customWidth="1"/>
    <col min="4882" max="5120" width="9" style="8"/>
    <col min="5121" max="5121" width="3" style="8" customWidth="1"/>
    <col min="5122" max="5122" width="20.25" style="8" bestFit="1" customWidth="1"/>
    <col min="5123" max="5123" width="18.5" style="8" customWidth="1"/>
    <col min="5124" max="5124" width="17.75" style="8" customWidth="1"/>
    <col min="5125" max="5125" width="38.75" style="8" customWidth="1"/>
    <col min="5126" max="5126" width="7" style="8" customWidth="1"/>
    <col min="5127" max="5127" width="11.375" style="8" customWidth="1"/>
    <col min="5128" max="5128" width="10.125" style="8" customWidth="1"/>
    <col min="5129" max="5129" width="6.5" style="8" customWidth="1"/>
    <col min="5130" max="5130" width="35.375" style="8" customWidth="1"/>
    <col min="5131" max="5131" width="37.625" style="8" customWidth="1"/>
    <col min="5132" max="5132" width="29" style="8" customWidth="1"/>
    <col min="5133" max="5133" width="15.5" style="8" customWidth="1"/>
    <col min="5134" max="5134" width="7.125" style="8" customWidth="1"/>
    <col min="5135" max="5135" width="14.875" style="8" customWidth="1"/>
    <col min="5136" max="5136" width="22.125" style="8" customWidth="1"/>
    <col min="5137" max="5137" width="17.625" style="8" customWidth="1"/>
    <col min="5138" max="5376" width="9" style="8"/>
    <col min="5377" max="5377" width="3" style="8" customWidth="1"/>
    <col min="5378" max="5378" width="20.25" style="8" bestFit="1" customWidth="1"/>
    <col min="5379" max="5379" width="18.5" style="8" customWidth="1"/>
    <col min="5380" max="5380" width="17.75" style="8" customWidth="1"/>
    <col min="5381" max="5381" width="38.75" style="8" customWidth="1"/>
    <col min="5382" max="5382" width="7" style="8" customWidth="1"/>
    <col min="5383" max="5383" width="11.375" style="8" customWidth="1"/>
    <col min="5384" max="5384" width="10.125" style="8" customWidth="1"/>
    <col min="5385" max="5385" width="6.5" style="8" customWidth="1"/>
    <col min="5386" max="5386" width="35.375" style="8" customWidth="1"/>
    <col min="5387" max="5387" width="37.625" style="8" customWidth="1"/>
    <col min="5388" max="5388" width="29" style="8" customWidth="1"/>
    <col min="5389" max="5389" width="15.5" style="8" customWidth="1"/>
    <col min="5390" max="5390" width="7.125" style="8" customWidth="1"/>
    <col min="5391" max="5391" width="14.875" style="8" customWidth="1"/>
    <col min="5392" max="5392" width="22.125" style="8" customWidth="1"/>
    <col min="5393" max="5393" width="17.625" style="8" customWidth="1"/>
    <col min="5394" max="5632" width="9" style="8"/>
    <col min="5633" max="5633" width="3" style="8" customWidth="1"/>
    <col min="5634" max="5634" width="20.25" style="8" bestFit="1" customWidth="1"/>
    <col min="5635" max="5635" width="18.5" style="8" customWidth="1"/>
    <col min="5636" max="5636" width="17.75" style="8" customWidth="1"/>
    <col min="5637" max="5637" width="38.75" style="8" customWidth="1"/>
    <col min="5638" max="5638" width="7" style="8" customWidth="1"/>
    <col min="5639" max="5639" width="11.375" style="8" customWidth="1"/>
    <col min="5640" max="5640" width="10.125" style="8" customWidth="1"/>
    <col min="5641" max="5641" width="6.5" style="8" customWidth="1"/>
    <col min="5642" max="5642" width="35.375" style="8" customWidth="1"/>
    <col min="5643" max="5643" width="37.625" style="8" customWidth="1"/>
    <col min="5644" max="5644" width="29" style="8" customWidth="1"/>
    <col min="5645" max="5645" width="15.5" style="8" customWidth="1"/>
    <col min="5646" max="5646" width="7.125" style="8" customWidth="1"/>
    <col min="5647" max="5647" width="14.875" style="8" customWidth="1"/>
    <col min="5648" max="5648" width="22.125" style="8" customWidth="1"/>
    <col min="5649" max="5649" width="17.625" style="8" customWidth="1"/>
    <col min="5650" max="5888" width="9" style="8"/>
    <col min="5889" max="5889" width="3" style="8" customWidth="1"/>
    <col min="5890" max="5890" width="20.25" style="8" bestFit="1" customWidth="1"/>
    <col min="5891" max="5891" width="18.5" style="8" customWidth="1"/>
    <col min="5892" max="5892" width="17.75" style="8" customWidth="1"/>
    <col min="5893" max="5893" width="38.75" style="8" customWidth="1"/>
    <col min="5894" max="5894" width="7" style="8" customWidth="1"/>
    <col min="5895" max="5895" width="11.375" style="8" customWidth="1"/>
    <col min="5896" max="5896" width="10.125" style="8" customWidth="1"/>
    <col min="5897" max="5897" width="6.5" style="8" customWidth="1"/>
    <col min="5898" max="5898" width="35.375" style="8" customWidth="1"/>
    <col min="5899" max="5899" width="37.625" style="8" customWidth="1"/>
    <col min="5900" max="5900" width="29" style="8" customWidth="1"/>
    <col min="5901" max="5901" width="15.5" style="8" customWidth="1"/>
    <col min="5902" max="5902" width="7.125" style="8" customWidth="1"/>
    <col min="5903" max="5903" width="14.875" style="8" customWidth="1"/>
    <col min="5904" max="5904" width="22.125" style="8" customWidth="1"/>
    <col min="5905" max="5905" width="17.625" style="8" customWidth="1"/>
    <col min="5906" max="6144" width="9" style="8"/>
    <col min="6145" max="6145" width="3" style="8" customWidth="1"/>
    <col min="6146" max="6146" width="20.25" style="8" bestFit="1" customWidth="1"/>
    <col min="6147" max="6147" width="18.5" style="8" customWidth="1"/>
    <col min="6148" max="6148" width="17.75" style="8" customWidth="1"/>
    <col min="6149" max="6149" width="38.75" style="8" customWidth="1"/>
    <col min="6150" max="6150" width="7" style="8" customWidth="1"/>
    <col min="6151" max="6151" width="11.375" style="8" customWidth="1"/>
    <col min="6152" max="6152" width="10.125" style="8" customWidth="1"/>
    <col min="6153" max="6153" width="6.5" style="8" customWidth="1"/>
    <col min="6154" max="6154" width="35.375" style="8" customWidth="1"/>
    <col min="6155" max="6155" width="37.625" style="8" customWidth="1"/>
    <col min="6156" max="6156" width="29" style="8" customWidth="1"/>
    <col min="6157" max="6157" width="15.5" style="8" customWidth="1"/>
    <col min="6158" max="6158" width="7.125" style="8" customWidth="1"/>
    <col min="6159" max="6159" width="14.875" style="8" customWidth="1"/>
    <col min="6160" max="6160" width="22.125" style="8" customWidth="1"/>
    <col min="6161" max="6161" width="17.625" style="8" customWidth="1"/>
    <col min="6162" max="6400" width="9" style="8"/>
    <col min="6401" max="6401" width="3" style="8" customWidth="1"/>
    <col min="6402" max="6402" width="20.25" style="8" bestFit="1" customWidth="1"/>
    <col min="6403" max="6403" width="18.5" style="8" customWidth="1"/>
    <col min="6404" max="6404" width="17.75" style="8" customWidth="1"/>
    <col min="6405" max="6405" width="38.75" style="8" customWidth="1"/>
    <col min="6406" max="6406" width="7" style="8" customWidth="1"/>
    <col min="6407" max="6407" width="11.375" style="8" customWidth="1"/>
    <col min="6408" max="6408" width="10.125" style="8" customWidth="1"/>
    <col min="6409" max="6409" width="6.5" style="8" customWidth="1"/>
    <col min="6410" max="6410" width="35.375" style="8" customWidth="1"/>
    <col min="6411" max="6411" width="37.625" style="8" customWidth="1"/>
    <col min="6412" max="6412" width="29" style="8" customWidth="1"/>
    <col min="6413" max="6413" width="15.5" style="8" customWidth="1"/>
    <col min="6414" max="6414" width="7.125" style="8" customWidth="1"/>
    <col min="6415" max="6415" width="14.875" style="8" customWidth="1"/>
    <col min="6416" max="6416" width="22.125" style="8" customWidth="1"/>
    <col min="6417" max="6417" width="17.625" style="8" customWidth="1"/>
    <col min="6418" max="6656" width="9" style="8"/>
    <col min="6657" max="6657" width="3" style="8" customWidth="1"/>
    <col min="6658" max="6658" width="20.25" style="8" bestFit="1" customWidth="1"/>
    <col min="6659" max="6659" width="18.5" style="8" customWidth="1"/>
    <col min="6660" max="6660" width="17.75" style="8" customWidth="1"/>
    <col min="6661" max="6661" width="38.75" style="8" customWidth="1"/>
    <col min="6662" max="6662" width="7" style="8" customWidth="1"/>
    <col min="6663" max="6663" width="11.375" style="8" customWidth="1"/>
    <col min="6664" max="6664" width="10.125" style="8" customWidth="1"/>
    <col min="6665" max="6665" width="6.5" style="8" customWidth="1"/>
    <col min="6666" max="6666" width="35.375" style="8" customWidth="1"/>
    <col min="6667" max="6667" width="37.625" style="8" customWidth="1"/>
    <col min="6668" max="6668" width="29" style="8" customWidth="1"/>
    <col min="6669" max="6669" width="15.5" style="8" customWidth="1"/>
    <col min="6670" max="6670" width="7.125" style="8" customWidth="1"/>
    <col min="6671" max="6671" width="14.875" style="8" customWidth="1"/>
    <col min="6672" max="6672" width="22.125" style="8" customWidth="1"/>
    <col min="6673" max="6673" width="17.625" style="8" customWidth="1"/>
    <col min="6674" max="6912" width="9" style="8"/>
    <col min="6913" max="6913" width="3" style="8" customWidth="1"/>
    <col min="6914" max="6914" width="20.25" style="8" bestFit="1" customWidth="1"/>
    <col min="6915" max="6915" width="18.5" style="8" customWidth="1"/>
    <col min="6916" max="6916" width="17.75" style="8" customWidth="1"/>
    <col min="6917" max="6917" width="38.75" style="8" customWidth="1"/>
    <col min="6918" max="6918" width="7" style="8" customWidth="1"/>
    <col min="6919" max="6919" width="11.375" style="8" customWidth="1"/>
    <col min="6920" max="6920" width="10.125" style="8" customWidth="1"/>
    <col min="6921" max="6921" width="6.5" style="8" customWidth="1"/>
    <col min="6922" max="6922" width="35.375" style="8" customWidth="1"/>
    <col min="6923" max="6923" width="37.625" style="8" customWidth="1"/>
    <col min="6924" max="6924" width="29" style="8" customWidth="1"/>
    <col min="6925" max="6925" width="15.5" style="8" customWidth="1"/>
    <col min="6926" max="6926" width="7.125" style="8" customWidth="1"/>
    <col min="6927" max="6927" width="14.875" style="8" customWidth="1"/>
    <col min="6928" max="6928" width="22.125" style="8" customWidth="1"/>
    <col min="6929" max="6929" width="17.625" style="8" customWidth="1"/>
    <col min="6930" max="7168" width="9" style="8"/>
    <col min="7169" max="7169" width="3" style="8" customWidth="1"/>
    <col min="7170" max="7170" width="20.25" style="8" bestFit="1" customWidth="1"/>
    <col min="7171" max="7171" width="18.5" style="8" customWidth="1"/>
    <col min="7172" max="7172" width="17.75" style="8" customWidth="1"/>
    <col min="7173" max="7173" width="38.75" style="8" customWidth="1"/>
    <col min="7174" max="7174" width="7" style="8" customWidth="1"/>
    <col min="7175" max="7175" width="11.375" style="8" customWidth="1"/>
    <col min="7176" max="7176" width="10.125" style="8" customWidth="1"/>
    <col min="7177" max="7177" width="6.5" style="8" customWidth="1"/>
    <col min="7178" max="7178" width="35.375" style="8" customWidth="1"/>
    <col min="7179" max="7179" width="37.625" style="8" customWidth="1"/>
    <col min="7180" max="7180" width="29" style="8" customWidth="1"/>
    <col min="7181" max="7181" width="15.5" style="8" customWidth="1"/>
    <col min="7182" max="7182" width="7.125" style="8" customWidth="1"/>
    <col min="7183" max="7183" width="14.875" style="8" customWidth="1"/>
    <col min="7184" max="7184" width="22.125" style="8" customWidth="1"/>
    <col min="7185" max="7185" width="17.625" style="8" customWidth="1"/>
    <col min="7186" max="7424" width="9" style="8"/>
    <col min="7425" max="7425" width="3" style="8" customWidth="1"/>
    <col min="7426" max="7426" width="20.25" style="8" bestFit="1" customWidth="1"/>
    <col min="7427" max="7427" width="18.5" style="8" customWidth="1"/>
    <col min="7428" max="7428" width="17.75" style="8" customWidth="1"/>
    <col min="7429" max="7429" width="38.75" style="8" customWidth="1"/>
    <col min="7430" max="7430" width="7" style="8" customWidth="1"/>
    <col min="7431" max="7431" width="11.375" style="8" customWidth="1"/>
    <col min="7432" max="7432" width="10.125" style="8" customWidth="1"/>
    <col min="7433" max="7433" width="6.5" style="8" customWidth="1"/>
    <col min="7434" max="7434" width="35.375" style="8" customWidth="1"/>
    <col min="7435" max="7435" width="37.625" style="8" customWidth="1"/>
    <col min="7436" max="7436" width="29" style="8" customWidth="1"/>
    <col min="7437" max="7437" width="15.5" style="8" customWidth="1"/>
    <col min="7438" max="7438" width="7.125" style="8" customWidth="1"/>
    <col min="7439" max="7439" width="14.875" style="8" customWidth="1"/>
    <col min="7440" max="7440" width="22.125" style="8" customWidth="1"/>
    <col min="7441" max="7441" width="17.625" style="8" customWidth="1"/>
    <col min="7442" max="7680" width="9" style="8"/>
    <col min="7681" max="7681" width="3" style="8" customWidth="1"/>
    <col min="7682" max="7682" width="20.25" style="8" bestFit="1" customWidth="1"/>
    <col min="7683" max="7683" width="18.5" style="8" customWidth="1"/>
    <col min="7684" max="7684" width="17.75" style="8" customWidth="1"/>
    <col min="7685" max="7685" width="38.75" style="8" customWidth="1"/>
    <col min="7686" max="7686" width="7" style="8" customWidth="1"/>
    <col min="7687" max="7687" width="11.375" style="8" customWidth="1"/>
    <col min="7688" max="7688" width="10.125" style="8" customWidth="1"/>
    <col min="7689" max="7689" width="6.5" style="8" customWidth="1"/>
    <col min="7690" max="7690" width="35.375" style="8" customWidth="1"/>
    <col min="7691" max="7691" width="37.625" style="8" customWidth="1"/>
    <col min="7692" max="7692" width="29" style="8" customWidth="1"/>
    <col min="7693" max="7693" width="15.5" style="8" customWidth="1"/>
    <col min="7694" max="7694" width="7.125" style="8" customWidth="1"/>
    <col min="7695" max="7695" width="14.875" style="8" customWidth="1"/>
    <col min="7696" max="7696" width="22.125" style="8" customWidth="1"/>
    <col min="7697" max="7697" width="17.625" style="8" customWidth="1"/>
    <col min="7698" max="7936" width="9" style="8"/>
    <col min="7937" max="7937" width="3" style="8" customWidth="1"/>
    <col min="7938" max="7938" width="20.25" style="8" bestFit="1" customWidth="1"/>
    <col min="7939" max="7939" width="18.5" style="8" customWidth="1"/>
    <col min="7940" max="7940" width="17.75" style="8" customWidth="1"/>
    <col min="7941" max="7941" width="38.75" style="8" customWidth="1"/>
    <col min="7942" max="7942" width="7" style="8" customWidth="1"/>
    <col min="7943" max="7943" width="11.375" style="8" customWidth="1"/>
    <col min="7944" max="7944" width="10.125" style="8" customWidth="1"/>
    <col min="7945" max="7945" width="6.5" style="8" customWidth="1"/>
    <col min="7946" max="7946" width="35.375" style="8" customWidth="1"/>
    <col min="7947" max="7947" width="37.625" style="8" customWidth="1"/>
    <col min="7948" max="7948" width="29" style="8" customWidth="1"/>
    <col min="7949" max="7949" width="15.5" style="8" customWidth="1"/>
    <col min="7950" max="7950" width="7.125" style="8" customWidth="1"/>
    <col min="7951" max="7951" width="14.875" style="8" customWidth="1"/>
    <col min="7952" max="7952" width="22.125" style="8" customWidth="1"/>
    <col min="7953" max="7953" width="17.625" style="8" customWidth="1"/>
    <col min="7954" max="8192" width="9" style="8"/>
    <col min="8193" max="8193" width="3" style="8" customWidth="1"/>
    <col min="8194" max="8194" width="20.25" style="8" bestFit="1" customWidth="1"/>
    <col min="8195" max="8195" width="18.5" style="8" customWidth="1"/>
    <col min="8196" max="8196" width="17.75" style="8" customWidth="1"/>
    <col min="8197" max="8197" width="38.75" style="8" customWidth="1"/>
    <col min="8198" max="8198" width="7" style="8" customWidth="1"/>
    <col min="8199" max="8199" width="11.375" style="8" customWidth="1"/>
    <col min="8200" max="8200" width="10.125" style="8" customWidth="1"/>
    <col min="8201" max="8201" width="6.5" style="8" customWidth="1"/>
    <col min="8202" max="8202" width="35.375" style="8" customWidth="1"/>
    <col min="8203" max="8203" width="37.625" style="8" customWidth="1"/>
    <col min="8204" max="8204" width="29" style="8" customWidth="1"/>
    <col min="8205" max="8205" width="15.5" style="8" customWidth="1"/>
    <col min="8206" max="8206" width="7.125" style="8" customWidth="1"/>
    <col min="8207" max="8207" width="14.875" style="8" customWidth="1"/>
    <col min="8208" max="8208" width="22.125" style="8" customWidth="1"/>
    <col min="8209" max="8209" width="17.625" style="8" customWidth="1"/>
    <col min="8210" max="8448" width="9" style="8"/>
    <col min="8449" max="8449" width="3" style="8" customWidth="1"/>
    <col min="8450" max="8450" width="20.25" style="8" bestFit="1" customWidth="1"/>
    <col min="8451" max="8451" width="18.5" style="8" customWidth="1"/>
    <col min="8452" max="8452" width="17.75" style="8" customWidth="1"/>
    <col min="8453" max="8453" width="38.75" style="8" customWidth="1"/>
    <col min="8454" max="8454" width="7" style="8" customWidth="1"/>
    <col min="8455" max="8455" width="11.375" style="8" customWidth="1"/>
    <col min="8456" max="8456" width="10.125" style="8" customWidth="1"/>
    <col min="8457" max="8457" width="6.5" style="8" customWidth="1"/>
    <col min="8458" max="8458" width="35.375" style="8" customWidth="1"/>
    <col min="8459" max="8459" width="37.625" style="8" customWidth="1"/>
    <col min="8460" max="8460" width="29" style="8" customWidth="1"/>
    <col min="8461" max="8461" width="15.5" style="8" customWidth="1"/>
    <col min="8462" max="8462" width="7.125" style="8" customWidth="1"/>
    <col min="8463" max="8463" width="14.875" style="8" customWidth="1"/>
    <col min="8464" max="8464" width="22.125" style="8" customWidth="1"/>
    <col min="8465" max="8465" width="17.625" style="8" customWidth="1"/>
    <col min="8466" max="8704" width="9" style="8"/>
    <col min="8705" max="8705" width="3" style="8" customWidth="1"/>
    <col min="8706" max="8706" width="20.25" style="8" bestFit="1" customWidth="1"/>
    <col min="8707" max="8707" width="18.5" style="8" customWidth="1"/>
    <col min="8708" max="8708" width="17.75" style="8" customWidth="1"/>
    <col min="8709" max="8709" width="38.75" style="8" customWidth="1"/>
    <col min="8710" max="8710" width="7" style="8" customWidth="1"/>
    <col min="8711" max="8711" width="11.375" style="8" customWidth="1"/>
    <col min="8712" max="8712" width="10.125" style="8" customWidth="1"/>
    <col min="8713" max="8713" width="6.5" style="8" customWidth="1"/>
    <col min="8714" max="8714" width="35.375" style="8" customWidth="1"/>
    <col min="8715" max="8715" width="37.625" style="8" customWidth="1"/>
    <col min="8716" max="8716" width="29" style="8" customWidth="1"/>
    <col min="8717" max="8717" width="15.5" style="8" customWidth="1"/>
    <col min="8718" max="8718" width="7.125" style="8" customWidth="1"/>
    <col min="8719" max="8719" width="14.875" style="8" customWidth="1"/>
    <col min="8720" max="8720" width="22.125" style="8" customWidth="1"/>
    <col min="8721" max="8721" width="17.625" style="8" customWidth="1"/>
    <col min="8722" max="8960" width="9" style="8"/>
    <col min="8961" max="8961" width="3" style="8" customWidth="1"/>
    <col min="8962" max="8962" width="20.25" style="8" bestFit="1" customWidth="1"/>
    <col min="8963" max="8963" width="18.5" style="8" customWidth="1"/>
    <col min="8964" max="8964" width="17.75" style="8" customWidth="1"/>
    <col min="8965" max="8965" width="38.75" style="8" customWidth="1"/>
    <col min="8966" max="8966" width="7" style="8" customWidth="1"/>
    <col min="8967" max="8967" width="11.375" style="8" customWidth="1"/>
    <col min="8968" max="8968" width="10.125" style="8" customWidth="1"/>
    <col min="8969" max="8969" width="6.5" style="8" customWidth="1"/>
    <col min="8970" max="8970" width="35.375" style="8" customWidth="1"/>
    <col min="8971" max="8971" width="37.625" style="8" customWidth="1"/>
    <col min="8972" max="8972" width="29" style="8" customWidth="1"/>
    <col min="8973" max="8973" width="15.5" style="8" customWidth="1"/>
    <col min="8974" max="8974" width="7.125" style="8" customWidth="1"/>
    <col min="8975" max="8975" width="14.875" style="8" customWidth="1"/>
    <col min="8976" max="8976" width="22.125" style="8" customWidth="1"/>
    <col min="8977" max="8977" width="17.625" style="8" customWidth="1"/>
    <col min="8978" max="9216" width="9" style="8"/>
    <col min="9217" max="9217" width="3" style="8" customWidth="1"/>
    <col min="9218" max="9218" width="20.25" style="8" bestFit="1" customWidth="1"/>
    <col min="9219" max="9219" width="18.5" style="8" customWidth="1"/>
    <col min="9220" max="9220" width="17.75" style="8" customWidth="1"/>
    <col min="9221" max="9221" width="38.75" style="8" customWidth="1"/>
    <col min="9222" max="9222" width="7" style="8" customWidth="1"/>
    <col min="9223" max="9223" width="11.375" style="8" customWidth="1"/>
    <col min="9224" max="9224" width="10.125" style="8" customWidth="1"/>
    <col min="9225" max="9225" width="6.5" style="8" customWidth="1"/>
    <col min="9226" max="9226" width="35.375" style="8" customWidth="1"/>
    <col min="9227" max="9227" width="37.625" style="8" customWidth="1"/>
    <col min="9228" max="9228" width="29" style="8" customWidth="1"/>
    <col min="9229" max="9229" width="15.5" style="8" customWidth="1"/>
    <col min="9230" max="9230" width="7.125" style="8" customWidth="1"/>
    <col min="9231" max="9231" width="14.875" style="8" customWidth="1"/>
    <col min="9232" max="9232" width="22.125" style="8" customWidth="1"/>
    <col min="9233" max="9233" width="17.625" style="8" customWidth="1"/>
    <col min="9234" max="9472" width="9" style="8"/>
    <col min="9473" max="9473" width="3" style="8" customWidth="1"/>
    <col min="9474" max="9474" width="20.25" style="8" bestFit="1" customWidth="1"/>
    <col min="9475" max="9475" width="18.5" style="8" customWidth="1"/>
    <col min="9476" max="9476" width="17.75" style="8" customWidth="1"/>
    <col min="9477" max="9477" width="38.75" style="8" customWidth="1"/>
    <col min="9478" max="9478" width="7" style="8" customWidth="1"/>
    <col min="9479" max="9479" width="11.375" style="8" customWidth="1"/>
    <col min="9480" max="9480" width="10.125" style="8" customWidth="1"/>
    <col min="9481" max="9481" width="6.5" style="8" customWidth="1"/>
    <col min="9482" max="9482" width="35.375" style="8" customWidth="1"/>
    <col min="9483" max="9483" width="37.625" style="8" customWidth="1"/>
    <col min="9484" max="9484" width="29" style="8" customWidth="1"/>
    <col min="9485" max="9485" width="15.5" style="8" customWidth="1"/>
    <col min="9486" max="9486" width="7.125" style="8" customWidth="1"/>
    <col min="9487" max="9487" width="14.875" style="8" customWidth="1"/>
    <col min="9488" max="9488" width="22.125" style="8" customWidth="1"/>
    <col min="9489" max="9489" width="17.625" style="8" customWidth="1"/>
    <col min="9490" max="9728" width="9" style="8"/>
    <col min="9729" max="9729" width="3" style="8" customWidth="1"/>
    <col min="9730" max="9730" width="20.25" style="8" bestFit="1" customWidth="1"/>
    <col min="9731" max="9731" width="18.5" style="8" customWidth="1"/>
    <col min="9732" max="9732" width="17.75" style="8" customWidth="1"/>
    <col min="9733" max="9733" width="38.75" style="8" customWidth="1"/>
    <col min="9734" max="9734" width="7" style="8" customWidth="1"/>
    <col min="9735" max="9735" width="11.375" style="8" customWidth="1"/>
    <col min="9736" max="9736" width="10.125" style="8" customWidth="1"/>
    <col min="9737" max="9737" width="6.5" style="8" customWidth="1"/>
    <col min="9738" max="9738" width="35.375" style="8" customWidth="1"/>
    <col min="9739" max="9739" width="37.625" style="8" customWidth="1"/>
    <col min="9740" max="9740" width="29" style="8" customWidth="1"/>
    <col min="9741" max="9741" width="15.5" style="8" customWidth="1"/>
    <col min="9742" max="9742" width="7.125" style="8" customWidth="1"/>
    <col min="9743" max="9743" width="14.875" style="8" customWidth="1"/>
    <col min="9744" max="9744" width="22.125" style="8" customWidth="1"/>
    <col min="9745" max="9745" width="17.625" style="8" customWidth="1"/>
    <col min="9746" max="9984" width="9" style="8"/>
    <col min="9985" max="9985" width="3" style="8" customWidth="1"/>
    <col min="9986" max="9986" width="20.25" style="8" bestFit="1" customWidth="1"/>
    <col min="9987" max="9987" width="18.5" style="8" customWidth="1"/>
    <col min="9988" max="9988" width="17.75" style="8" customWidth="1"/>
    <col min="9989" max="9989" width="38.75" style="8" customWidth="1"/>
    <col min="9990" max="9990" width="7" style="8" customWidth="1"/>
    <col min="9991" max="9991" width="11.375" style="8" customWidth="1"/>
    <col min="9992" max="9992" width="10.125" style="8" customWidth="1"/>
    <col min="9993" max="9993" width="6.5" style="8" customWidth="1"/>
    <col min="9994" max="9994" width="35.375" style="8" customWidth="1"/>
    <col min="9995" max="9995" width="37.625" style="8" customWidth="1"/>
    <col min="9996" max="9996" width="29" style="8" customWidth="1"/>
    <col min="9997" max="9997" width="15.5" style="8" customWidth="1"/>
    <col min="9998" max="9998" width="7.125" style="8" customWidth="1"/>
    <col min="9999" max="9999" width="14.875" style="8" customWidth="1"/>
    <col min="10000" max="10000" width="22.125" style="8" customWidth="1"/>
    <col min="10001" max="10001" width="17.625" style="8" customWidth="1"/>
    <col min="10002" max="10240" width="9" style="8"/>
    <col min="10241" max="10241" width="3" style="8" customWidth="1"/>
    <col min="10242" max="10242" width="20.25" style="8" bestFit="1" customWidth="1"/>
    <col min="10243" max="10243" width="18.5" style="8" customWidth="1"/>
    <col min="10244" max="10244" width="17.75" style="8" customWidth="1"/>
    <col min="10245" max="10245" width="38.75" style="8" customWidth="1"/>
    <col min="10246" max="10246" width="7" style="8" customWidth="1"/>
    <col min="10247" max="10247" width="11.375" style="8" customWidth="1"/>
    <col min="10248" max="10248" width="10.125" style="8" customWidth="1"/>
    <col min="10249" max="10249" width="6.5" style="8" customWidth="1"/>
    <col min="10250" max="10250" width="35.375" style="8" customWidth="1"/>
    <col min="10251" max="10251" width="37.625" style="8" customWidth="1"/>
    <col min="10252" max="10252" width="29" style="8" customWidth="1"/>
    <col min="10253" max="10253" width="15.5" style="8" customWidth="1"/>
    <col min="10254" max="10254" width="7.125" style="8" customWidth="1"/>
    <col min="10255" max="10255" width="14.875" style="8" customWidth="1"/>
    <col min="10256" max="10256" width="22.125" style="8" customWidth="1"/>
    <col min="10257" max="10257" width="17.625" style="8" customWidth="1"/>
    <col min="10258" max="10496" width="9" style="8"/>
    <col min="10497" max="10497" width="3" style="8" customWidth="1"/>
    <col min="10498" max="10498" width="20.25" style="8" bestFit="1" customWidth="1"/>
    <col min="10499" max="10499" width="18.5" style="8" customWidth="1"/>
    <col min="10500" max="10500" width="17.75" style="8" customWidth="1"/>
    <col min="10501" max="10501" width="38.75" style="8" customWidth="1"/>
    <col min="10502" max="10502" width="7" style="8" customWidth="1"/>
    <col min="10503" max="10503" width="11.375" style="8" customWidth="1"/>
    <col min="10504" max="10504" width="10.125" style="8" customWidth="1"/>
    <col min="10505" max="10505" width="6.5" style="8" customWidth="1"/>
    <col min="10506" max="10506" width="35.375" style="8" customWidth="1"/>
    <col min="10507" max="10507" width="37.625" style="8" customWidth="1"/>
    <col min="10508" max="10508" width="29" style="8" customWidth="1"/>
    <col min="10509" max="10509" width="15.5" style="8" customWidth="1"/>
    <col min="10510" max="10510" width="7.125" style="8" customWidth="1"/>
    <col min="10511" max="10511" width="14.875" style="8" customWidth="1"/>
    <col min="10512" max="10512" width="22.125" style="8" customWidth="1"/>
    <col min="10513" max="10513" width="17.625" style="8" customWidth="1"/>
    <col min="10514" max="10752" width="9" style="8"/>
    <col min="10753" max="10753" width="3" style="8" customWidth="1"/>
    <col min="10754" max="10754" width="20.25" style="8" bestFit="1" customWidth="1"/>
    <col min="10755" max="10755" width="18.5" style="8" customWidth="1"/>
    <col min="10756" max="10756" width="17.75" style="8" customWidth="1"/>
    <col min="10757" max="10757" width="38.75" style="8" customWidth="1"/>
    <col min="10758" max="10758" width="7" style="8" customWidth="1"/>
    <col min="10759" max="10759" width="11.375" style="8" customWidth="1"/>
    <col min="10760" max="10760" width="10.125" style="8" customWidth="1"/>
    <col min="10761" max="10761" width="6.5" style="8" customWidth="1"/>
    <col min="10762" max="10762" width="35.375" style="8" customWidth="1"/>
    <col min="10763" max="10763" width="37.625" style="8" customWidth="1"/>
    <col min="10764" max="10764" width="29" style="8" customWidth="1"/>
    <col min="10765" max="10765" width="15.5" style="8" customWidth="1"/>
    <col min="10766" max="10766" width="7.125" style="8" customWidth="1"/>
    <col min="10767" max="10767" width="14.875" style="8" customWidth="1"/>
    <col min="10768" max="10768" width="22.125" style="8" customWidth="1"/>
    <col min="10769" max="10769" width="17.625" style="8" customWidth="1"/>
    <col min="10770" max="11008" width="9" style="8"/>
    <col min="11009" max="11009" width="3" style="8" customWidth="1"/>
    <col min="11010" max="11010" width="20.25" style="8" bestFit="1" customWidth="1"/>
    <col min="11011" max="11011" width="18.5" style="8" customWidth="1"/>
    <col min="11012" max="11012" width="17.75" style="8" customWidth="1"/>
    <col min="11013" max="11013" width="38.75" style="8" customWidth="1"/>
    <col min="11014" max="11014" width="7" style="8" customWidth="1"/>
    <col min="11015" max="11015" width="11.375" style="8" customWidth="1"/>
    <col min="11016" max="11016" width="10.125" style="8" customWidth="1"/>
    <col min="11017" max="11017" width="6.5" style="8" customWidth="1"/>
    <col min="11018" max="11018" width="35.375" style="8" customWidth="1"/>
    <col min="11019" max="11019" width="37.625" style="8" customWidth="1"/>
    <col min="11020" max="11020" width="29" style="8" customWidth="1"/>
    <col min="11021" max="11021" width="15.5" style="8" customWidth="1"/>
    <col min="11022" max="11022" width="7.125" style="8" customWidth="1"/>
    <col min="11023" max="11023" width="14.875" style="8" customWidth="1"/>
    <col min="11024" max="11024" width="22.125" style="8" customWidth="1"/>
    <col min="11025" max="11025" width="17.625" style="8" customWidth="1"/>
    <col min="11026" max="11264" width="9" style="8"/>
    <col min="11265" max="11265" width="3" style="8" customWidth="1"/>
    <col min="11266" max="11266" width="20.25" style="8" bestFit="1" customWidth="1"/>
    <col min="11267" max="11267" width="18.5" style="8" customWidth="1"/>
    <col min="11268" max="11268" width="17.75" style="8" customWidth="1"/>
    <col min="11269" max="11269" width="38.75" style="8" customWidth="1"/>
    <col min="11270" max="11270" width="7" style="8" customWidth="1"/>
    <col min="11271" max="11271" width="11.375" style="8" customWidth="1"/>
    <col min="11272" max="11272" width="10.125" style="8" customWidth="1"/>
    <col min="11273" max="11273" width="6.5" style="8" customWidth="1"/>
    <col min="11274" max="11274" width="35.375" style="8" customWidth="1"/>
    <col min="11275" max="11275" width="37.625" style="8" customWidth="1"/>
    <col min="11276" max="11276" width="29" style="8" customWidth="1"/>
    <col min="11277" max="11277" width="15.5" style="8" customWidth="1"/>
    <col min="11278" max="11278" width="7.125" style="8" customWidth="1"/>
    <col min="11279" max="11279" width="14.875" style="8" customWidth="1"/>
    <col min="11280" max="11280" width="22.125" style="8" customWidth="1"/>
    <col min="11281" max="11281" width="17.625" style="8" customWidth="1"/>
    <col min="11282" max="11520" width="9" style="8"/>
    <col min="11521" max="11521" width="3" style="8" customWidth="1"/>
    <col min="11522" max="11522" width="20.25" style="8" bestFit="1" customWidth="1"/>
    <col min="11523" max="11523" width="18.5" style="8" customWidth="1"/>
    <col min="11524" max="11524" width="17.75" style="8" customWidth="1"/>
    <col min="11525" max="11525" width="38.75" style="8" customWidth="1"/>
    <col min="11526" max="11526" width="7" style="8" customWidth="1"/>
    <col min="11527" max="11527" width="11.375" style="8" customWidth="1"/>
    <col min="11528" max="11528" width="10.125" style="8" customWidth="1"/>
    <col min="11529" max="11529" width="6.5" style="8" customWidth="1"/>
    <col min="11530" max="11530" width="35.375" style="8" customWidth="1"/>
    <col min="11531" max="11531" width="37.625" style="8" customWidth="1"/>
    <col min="11532" max="11532" width="29" style="8" customWidth="1"/>
    <col min="11533" max="11533" width="15.5" style="8" customWidth="1"/>
    <col min="11534" max="11534" width="7.125" style="8" customWidth="1"/>
    <col min="11535" max="11535" width="14.875" style="8" customWidth="1"/>
    <col min="11536" max="11536" width="22.125" style="8" customWidth="1"/>
    <col min="11537" max="11537" width="17.625" style="8" customWidth="1"/>
    <col min="11538" max="11776" width="9" style="8"/>
    <col min="11777" max="11777" width="3" style="8" customWidth="1"/>
    <col min="11778" max="11778" width="20.25" style="8" bestFit="1" customWidth="1"/>
    <col min="11779" max="11779" width="18.5" style="8" customWidth="1"/>
    <col min="11780" max="11780" width="17.75" style="8" customWidth="1"/>
    <col min="11781" max="11781" width="38.75" style="8" customWidth="1"/>
    <col min="11782" max="11782" width="7" style="8" customWidth="1"/>
    <col min="11783" max="11783" width="11.375" style="8" customWidth="1"/>
    <col min="11784" max="11784" width="10.125" style="8" customWidth="1"/>
    <col min="11785" max="11785" width="6.5" style="8" customWidth="1"/>
    <col min="11786" max="11786" width="35.375" style="8" customWidth="1"/>
    <col min="11787" max="11787" width="37.625" style="8" customWidth="1"/>
    <col min="11788" max="11788" width="29" style="8" customWidth="1"/>
    <col min="11789" max="11789" width="15.5" style="8" customWidth="1"/>
    <col min="11790" max="11790" width="7.125" style="8" customWidth="1"/>
    <col min="11791" max="11791" width="14.875" style="8" customWidth="1"/>
    <col min="11792" max="11792" width="22.125" style="8" customWidth="1"/>
    <col min="11793" max="11793" width="17.625" style="8" customWidth="1"/>
    <col min="11794" max="12032" width="9" style="8"/>
    <col min="12033" max="12033" width="3" style="8" customWidth="1"/>
    <col min="12034" max="12034" width="20.25" style="8" bestFit="1" customWidth="1"/>
    <col min="12035" max="12035" width="18.5" style="8" customWidth="1"/>
    <col min="12036" max="12036" width="17.75" style="8" customWidth="1"/>
    <col min="12037" max="12037" width="38.75" style="8" customWidth="1"/>
    <col min="12038" max="12038" width="7" style="8" customWidth="1"/>
    <col min="12039" max="12039" width="11.375" style="8" customWidth="1"/>
    <col min="12040" max="12040" width="10.125" style="8" customWidth="1"/>
    <col min="12041" max="12041" width="6.5" style="8" customWidth="1"/>
    <col min="12042" max="12042" width="35.375" style="8" customWidth="1"/>
    <col min="12043" max="12043" width="37.625" style="8" customWidth="1"/>
    <col min="12044" max="12044" width="29" style="8" customWidth="1"/>
    <col min="12045" max="12045" width="15.5" style="8" customWidth="1"/>
    <col min="12046" max="12046" width="7.125" style="8" customWidth="1"/>
    <col min="12047" max="12047" width="14.875" style="8" customWidth="1"/>
    <col min="12048" max="12048" width="22.125" style="8" customWidth="1"/>
    <col min="12049" max="12049" width="17.625" style="8" customWidth="1"/>
    <col min="12050" max="12288" width="9" style="8"/>
    <col min="12289" max="12289" width="3" style="8" customWidth="1"/>
    <col min="12290" max="12290" width="20.25" style="8" bestFit="1" customWidth="1"/>
    <col min="12291" max="12291" width="18.5" style="8" customWidth="1"/>
    <col min="12292" max="12292" width="17.75" style="8" customWidth="1"/>
    <col min="12293" max="12293" width="38.75" style="8" customWidth="1"/>
    <col min="12294" max="12294" width="7" style="8" customWidth="1"/>
    <col min="12295" max="12295" width="11.375" style="8" customWidth="1"/>
    <col min="12296" max="12296" width="10.125" style="8" customWidth="1"/>
    <col min="12297" max="12297" width="6.5" style="8" customWidth="1"/>
    <col min="12298" max="12298" width="35.375" style="8" customWidth="1"/>
    <col min="12299" max="12299" width="37.625" style="8" customWidth="1"/>
    <col min="12300" max="12300" width="29" style="8" customWidth="1"/>
    <col min="12301" max="12301" width="15.5" style="8" customWidth="1"/>
    <col min="12302" max="12302" width="7.125" style="8" customWidth="1"/>
    <col min="12303" max="12303" width="14.875" style="8" customWidth="1"/>
    <col min="12304" max="12304" width="22.125" style="8" customWidth="1"/>
    <col min="12305" max="12305" width="17.625" style="8" customWidth="1"/>
    <col min="12306" max="12544" width="9" style="8"/>
    <col min="12545" max="12545" width="3" style="8" customWidth="1"/>
    <col min="12546" max="12546" width="20.25" style="8" bestFit="1" customWidth="1"/>
    <col min="12547" max="12547" width="18.5" style="8" customWidth="1"/>
    <col min="12548" max="12548" width="17.75" style="8" customWidth="1"/>
    <col min="12549" max="12549" width="38.75" style="8" customWidth="1"/>
    <col min="12550" max="12550" width="7" style="8" customWidth="1"/>
    <col min="12551" max="12551" width="11.375" style="8" customWidth="1"/>
    <col min="12552" max="12552" width="10.125" style="8" customWidth="1"/>
    <col min="12553" max="12553" width="6.5" style="8" customWidth="1"/>
    <col min="12554" max="12554" width="35.375" style="8" customWidth="1"/>
    <col min="12555" max="12555" width="37.625" style="8" customWidth="1"/>
    <col min="12556" max="12556" width="29" style="8" customWidth="1"/>
    <col min="12557" max="12557" width="15.5" style="8" customWidth="1"/>
    <col min="12558" max="12558" width="7.125" style="8" customWidth="1"/>
    <col min="12559" max="12559" width="14.875" style="8" customWidth="1"/>
    <col min="12560" max="12560" width="22.125" style="8" customWidth="1"/>
    <col min="12561" max="12561" width="17.625" style="8" customWidth="1"/>
    <col min="12562" max="12800" width="9" style="8"/>
    <col min="12801" max="12801" width="3" style="8" customWidth="1"/>
    <col min="12802" max="12802" width="20.25" style="8" bestFit="1" customWidth="1"/>
    <col min="12803" max="12803" width="18.5" style="8" customWidth="1"/>
    <col min="12804" max="12804" width="17.75" style="8" customWidth="1"/>
    <col min="12805" max="12805" width="38.75" style="8" customWidth="1"/>
    <col min="12806" max="12806" width="7" style="8" customWidth="1"/>
    <col min="12807" max="12807" width="11.375" style="8" customWidth="1"/>
    <col min="12808" max="12808" width="10.125" style="8" customWidth="1"/>
    <col min="12809" max="12809" width="6.5" style="8" customWidth="1"/>
    <col min="12810" max="12810" width="35.375" style="8" customWidth="1"/>
    <col min="12811" max="12811" width="37.625" style="8" customWidth="1"/>
    <col min="12812" max="12812" width="29" style="8" customWidth="1"/>
    <col min="12813" max="12813" width="15.5" style="8" customWidth="1"/>
    <col min="12814" max="12814" width="7.125" style="8" customWidth="1"/>
    <col min="12815" max="12815" width="14.875" style="8" customWidth="1"/>
    <col min="12816" max="12816" width="22.125" style="8" customWidth="1"/>
    <col min="12817" max="12817" width="17.625" style="8" customWidth="1"/>
    <col min="12818" max="13056" width="9" style="8"/>
    <col min="13057" max="13057" width="3" style="8" customWidth="1"/>
    <col min="13058" max="13058" width="20.25" style="8" bestFit="1" customWidth="1"/>
    <col min="13059" max="13059" width="18.5" style="8" customWidth="1"/>
    <col min="13060" max="13060" width="17.75" style="8" customWidth="1"/>
    <col min="13061" max="13061" width="38.75" style="8" customWidth="1"/>
    <col min="13062" max="13062" width="7" style="8" customWidth="1"/>
    <col min="13063" max="13063" width="11.375" style="8" customWidth="1"/>
    <col min="13064" max="13064" width="10.125" style="8" customWidth="1"/>
    <col min="13065" max="13065" width="6.5" style="8" customWidth="1"/>
    <col min="13066" max="13066" width="35.375" style="8" customWidth="1"/>
    <col min="13067" max="13067" width="37.625" style="8" customWidth="1"/>
    <col min="13068" max="13068" width="29" style="8" customWidth="1"/>
    <col min="13069" max="13069" width="15.5" style="8" customWidth="1"/>
    <col min="13070" max="13070" width="7.125" style="8" customWidth="1"/>
    <col min="13071" max="13071" width="14.875" style="8" customWidth="1"/>
    <col min="13072" max="13072" width="22.125" style="8" customWidth="1"/>
    <col min="13073" max="13073" width="17.625" style="8" customWidth="1"/>
    <col min="13074" max="13312" width="9" style="8"/>
    <col min="13313" max="13313" width="3" style="8" customWidth="1"/>
    <col min="13314" max="13314" width="20.25" style="8" bestFit="1" customWidth="1"/>
    <col min="13315" max="13315" width="18.5" style="8" customWidth="1"/>
    <col min="13316" max="13316" width="17.75" style="8" customWidth="1"/>
    <col min="13317" max="13317" width="38.75" style="8" customWidth="1"/>
    <col min="13318" max="13318" width="7" style="8" customWidth="1"/>
    <col min="13319" max="13319" width="11.375" style="8" customWidth="1"/>
    <col min="13320" max="13320" width="10.125" style="8" customWidth="1"/>
    <col min="13321" max="13321" width="6.5" style="8" customWidth="1"/>
    <col min="13322" max="13322" width="35.375" style="8" customWidth="1"/>
    <col min="13323" max="13323" width="37.625" style="8" customWidth="1"/>
    <col min="13324" max="13324" width="29" style="8" customWidth="1"/>
    <col min="13325" max="13325" width="15.5" style="8" customWidth="1"/>
    <col min="13326" max="13326" width="7.125" style="8" customWidth="1"/>
    <col min="13327" max="13327" width="14.875" style="8" customWidth="1"/>
    <col min="13328" max="13328" width="22.125" style="8" customWidth="1"/>
    <col min="13329" max="13329" width="17.625" style="8" customWidth="1"/>
    <col min="13330" max="13568" width="9" style="8"/>
    <col min="13569" max="13569" width="3" style="8" customWidth="1"/>
    <col min="13570" max="13570" width="20.25" style="8" bestFit="1" customWidth="1"/>
    <col min="13571" max="13571" width="18.5" style="8" customWidth="1"/>
    <col min="13572" max="13572" width="17.75" style="8" customWidth="1"/>
    <col min="13573" max="13573" width="38.75" style="8" customWidth="1"/>
    <col min="13574" max="13574" width="7" style="8" customWidth="1"/>
    <col min="13575" max="13575" width="11.375" style="8" customWidth="1"/>
    <col min="13576" max="13576" width="10.125" style="8" customWidth="1"/>
    <col min="13577" max="13577" width="6.5" style="8" customWidth="1"/>
    <col min="13578" max="13578" width="35.375" style="8" customWidth="1"/>
    <col min="13579" max="13579" width="37.625" style="8" customWidth="1"/>
    <col min="13580" max="13580" width="29" style="8" customWidth="1"/>
    <col min="13581" max="13581" width="15.5" style="8" customWidth="1"/>
    <col min="13582" max="13582" width="7.125" style="8" customWidth="1"/>
    <col min="13583" max="13583" width="14.875" style="8" customWidth="1"/>
    <col min="13584" max="13584" width="22.125" style="8" customWidth="1"/>
    <col min="13585" max="13585" width="17.625" style="8" customWidth="1"/>
    <col min="13586" max="13824" width="9" style="8"/>
    <col min="13825" max="13825" width="3" style="8" customWidth="1"/>
    <col min="13826" max="13826" width="20.25" style="8" bestFit="1" customWidth="1"/>
    <col min="13827" max="13827" width="18.5" style="8" customWidth="1"/>
    <col min="13828" max="13828" width="17.75" style="8" customWidth="1"/>
    <col min="13829" max="13829" width="38.75" style="8" customWidth="1"/>
    <col min="13830" max="13830" width="7" style="8" customWidth="1"/>
    <col min="13831" max="13831" width="11.375" style="8" customWidth="1"/>
    <col min="13832" max="13832" width="10.125" style="8" customWidth="1"/>
    <col min="13833" max="13833" width="6.5" style="8" customWidth="1"/>
    <col min="13834" max="13834" width="35.375" style="8" customWidth="1"/>
    <col min="13835" max="13835" width="37.625" style="8" customWidth="1"/>
    <col min="13836" max="13836" width="29" style="8" customWidth="1"/>
    <col min="13837" max="13837" width="15.5" style="8" customWidth="1"/>
    <col min="13838" max="13838" width="7.125" style="8" customWidth="1"/>
    <col min="13839" max="13839" width="14.875" style="8" customWidth="1"/>
    <col min="13840" max="13840" width="22.125" style="8" customWidth="1"/>
    <col min="13841" max="13841" width="17.625" style="8" customWidth="1"/>
    <col min="13842" max="14080" width="9" style="8"/>
    <col min="14081" max="14081" width="3" style="8" customWidth="1"/>
    <col min="14082" max="14082" width="20.25" style="8" bestFit="1" customWidth="1"/>
    <col min="14083" max="14083" width="18.5" style="8" customWidth="1"/>
    <col min="14084" max="14084" width="17.75" style="8" customWidth="1"/>
    <col min="14085" max="14085" width="38.75" style="8" customWidth="1"/>
    <col min="14086" max="14086" width="7" style="8" customWidth="1"/>
    <col min="14087" max="14087" width="11.375" style="8" customWidth="1"/>
    <col min="14088" max="14088" width="10.125" style="8" customWidth="1"/>
    <col min="14089" max="14089" width="6.5" style="8" customWidth="1"/>
    <col min="14090" max="14090" width="35.375" style="8" customWidth="1"/>
    <col min="14091" max="14091" width="37.625" style="8" customWidth="1"/>
    <col min="14092" max="14092" width="29" style="8" customWidth="1"/>
    <col min="14093" max="14093" width="15.5" style="8" customWidth="1"/>
    <col min="14094" max="14094" width="7.125" style="8" customWidth="1"/>
    <col min="14095" max="14095" width="14.875" style="8" customWidth="1"/>
    <col min="14096" max="14096" width="22.125" style="8" customWidth="1"/>
    <col min="14097" max="14097" width="17.625" style="8" customWidth="1"/>
    <col min="14098" max="14336" width="9" style="8"/>
    <col min="14337" max="14337" width="3" style="8" customWidth="1"/>
    <col min="14338" max="14338" width="20.25" style="8" bestFit="1" customWidth="1"/>
    <col min="14339" max="14339" width="18.5" style="8" customWidth="1"/>
    <col min="14340" max="14340" width="17.75" style="8" customWidth="1"/>
    <col min="14341" max="14341" width="38.75" style="8" customWidth="1"/>
    <col min="14342" max="14342" width="7" style="8" customWidth="1"/>
    <col min="14343" max="14343" width="11.375" style="8" customWidth="1"/>
    <col min="14344" max="14344" width="10.125" style="8" customWidth="1"/>
    <col min="14345" max="14345" width="6.5" style="8" customWidth="1"/>
    <col min="14346" max="14346" width="35.375" style="8" customWidth="1"/>
    <col min="14347" max="14347" width="37.625" style="8" customWidth="1"/>
    <col min="14348" max="14348" width="29" style="8" customWidth="1"/>
    <col min="14349" max="14349" width="15.5" style="8" customWidth="1"/>
    <col min="14350" max="14350" width="7.125" style="8" customWidth="1"/>
    <col min="14351" max="14351" width="14.875" style="8" customWidth="1"/>
    <col min="14352" max="14352" width="22.125" style="8" customWidth="1"/>
    <col min="14353" max="14353" width="17.625" style="8" customWidth="1"/>
    <col min="14354" max="14592" width="9" style="8"/>
    <col min="14593" max="14593" width="3" style="8" customWidth="1"/>
    <col min="14594" max="14594" width="20.25" style="8" bestFit="1" customWidth="1"/>
    <col min="14595" max="14595" width="18.5" style="8" customWidth="1"/>
    <col min="14596" max="14596" width="17.75" style="8" customWidth="1"/>
    <col min="14597" max="14597" width="38.75" style="8" customWidth="1"/>
    <col min="14598" max="14598" width="7" style="8" customWidth="1"/>
    <col min="14599" max="14599" width="11.375" style="8" customWidth="1"/>
    <col min="14600" max="14600" width="10.125" style="8" customWidth="1"/>
    <col min="14601" max="14601" width="6.5" style="8" customWidth="1"/>
    <col min="14602" max="14602" width="35.375" style="8" customWidth="1"/>
    <col min="14603" max="14603" width="37.625" style="8" customWidth="1"/>
    <col min="14604" max="14604" width="29" style="8" customWidth="1"/>
    <col min="14605" max="14605" width="15.5" style="8" customWidth="1"/>
    <col min="14606" max="14606" width="7.125" style="8" customWidth="1"/>
    <col min="14607" max="14607" width="14.875" style="8" customWidth="1"/>
    <col min="14608" max="14608" width="22.125" style="8" customWidth="1"/>
    <col min="14609" max="14609" width="17.625" style="8" customWidth="1"/>
    <col min="14610" max="14848" width="9" style="8"/>
    <col min="14849" max="14849" width="3" style="8" customWidth="1"/>
    <col min="14850" max="14850" width="20.25" style="8" bestFit="1" customWidth="1"/>
    <col min="14851" max="14851" width="18.5" style="8" customWidth="1"/>
    <col min="14852" max="14852" width="17.75" style="8" customWidth="1"/>
    <col min="14853" max="14853" width="38.75" style="8" customWidth="1"/>
    <col min="14854" max="14854" width="7" style="8" customWidth="1"/>
    <col min="14855" max="14855" width="11.375" style="8" customWidth="1"/>
    <col min="14856" max="14856" width="10.125" style="8" customWidth="1"/>
    <col min="14857" max="14857" width="6.5" style="8" customWidth="1"/>
    <col min="14858" max="14858" width="35.375" style="8" customWidth="1"/>
    <col min="14859" max="14859" width="37.625" style="8" customWidth="1"/>
    <col min="14860" max="14860" width="29" style="8" customWidth="1"/>
    <col min="14861" max="14861" width="15.5" style="8" customWidth="1"/>
    <col min="14862" max="14862" width="7.125" style="8" customWidth="1"/>
    <col min="14863" max="14863" width="14.875" style="8" customWidth="1"/>
    <col min="14864" max="14864" width="22.125" style="8" customWidth="1"/>
    <col min="14865" max="14865" width="17.625" style="8" customWidth="1"/>
    <col min="14866" max="15104" width="9" style="8"/>
    <col min="15105" max="15105" width="3" style="8" customWidth="1"/>
    <col min="15106" max="15106" width="20.25" style="8" bestFit="1" customWidth="1"/>
    <col min="15107" max="15107" width="18.5" style="8" customWidth="1"/>
    <col min="15108" max="15108" width="17.75" style="8" customWidth="1"/>
    <col min="15109" max="15109" width="38.75" style="8" customWidth="1"/>
    <col min="15110" max="15110" width="7" style="8" customWidth="1"/>
    <col min="15111" max="15111" width="11.375" style="8" customWidth="1"/>
    <col min="15112" max="15112" width="10.125" style="8" customWidth="1"/>
    <col min="15113" max="15113" width="6.5" style="8" customWidth="1"/>
    <col min="15114" max="15114" width="35.375" style="8" customWidth="1"/>
    <col min="15115" max="15115" width="37.625" style="8" customWidth="1"/>
    <col min="15116" max="15116" width="29" style="8" customWidth="1"/>
    <col min="15117" max="15117" width="15.5" style="8" customWidth="1"/>
    <col min="15118" max="15118" width="7.125" style="8" customWidth="1"/>
    <col min="15119" max="15119" width="14.875" style="8" customWidth="1"/>
    <col min="15120" max="15120" width="22.125" style="8" customWidth="1"/>
    <col min="15121" max="15121" width="17.625" style="8" customWidth="1"/>
    <col min="15122" max="15360" width="9" style="8"/>
    <col min="15361" max="15361" width="3" style="8" customWidth="1"/>
    <col min="15362" max="15362" width="20.25" style="8" bestFit="1" customWidth="1"/>
    <col min="15363" max="15363" width="18.5" style="8" customWidth="1"/>
    <col min="15364" max="15364" width="17.75" style="8" customWidth="1"/>
    <col min="15365" max="15365" width="38.75" style="8" customWidth="1"/>
    <col min="15366" max="15366" width="7" style="8" customWidth="1"/>
    <col min="15367" max="15367" width="11.375" style="8" customWidth="1"/>
    <col min="15368" max="15368" width="10.125" style="8" customWidth="1"/>
    <col min="15369" max="15369" width="6.5" style="8" customWidth="1"/>
    <col min="15370" max="15370" width="35.375" style="8" customWidth="1"/>
    <col min="15371" max="15371" width="37.625" style="8" customWidth="1"/>
    <col min="15372" max="15372" width="29" style="8" customWidth="1"/>
    <col min="15373" max="15373" width="15.5" style="8" customWidth="1"/>
    <col min="15374" max="15374" width="7.125" style="8" customWidth="1"/>
    <col min="15375" max="15375" width="14.875" style="8" customWidth="1"/>
    <col min="15376" max="15376" width="22.125" style="8" customWidth="1"/>
    <col min="15377" max="15377" width="17.625" style="8" customWidth="1"/>
    <col min="15378" max="15616" width="9" style="8"/>
    <col min="15617" max="15617" width="3" style="8" customWidth="1"/>
    <col min="15618" max="15618" width="20.25" style="8" bestFit="1" customWidth="1"/>
    <col min="15619" max="15619" width="18.5" style="8" customWidth="1"/>
    <col min="15620" max="15620" width="17.75" style="8" customWidth="1"/>
    <col min="15621" max="15621" width="38.75" style="8" customWidth="1"/>
    <col min="15622" max="15622" width="7" style="8" customWidth="1"/>
    <col min="15623" max="15623" width="11.375" style="8" customWidth="1"/>
    <col min="15624" max="15624" width="10.125" style="8" customWidth="1"/>
    <col min="15625" max="15625" width="6.5" style="8" customWidth="1"/>
    <col min="15626" max="15626" width="35.375" style="8" customWidth="1"/>
    <col min="15627" max="15627" width="37.625" style="8" customWidth="1"/>
    <col min="15628" max="15628" width="29" style="8" customWidth="1"/>
    <col min="15629" max="15629" width="15.5" style="8" customWidth="1"/>
    <col min="15630" max="15630" width="7.125" style="8" customWidth="1"/>
    <col min="15631" max="15631" width="14.875" style="8" customWidth="1"/>
    <col min="15632" max="15632" width="22.125" style="8" customWidth="1"/>
    <col min="15633" max="15633" width="17.625" style="8" customWidth="1"/>
    <col min="15634" max="15872" width="9" style="8"/>
    <col min="15873" max="15873" width="3" style="8" customWidth="1"/>
    <col min="15874" max="15874" width="20.25" style="8" bestFit="1" customWidth="1"/>
    <col min="15875" max="15875" width="18.5" style="8" customWidth="1"/>
    <col min="15876" max="15876" width="17.75" style="8" customWidth="1"/>
    <col min="15877" max="15877" width="38.75" style="8" customWidth="1"/>
    <col min="15878" max="15878" width="7" style="8" customWidth="1"/>
    <col min="15879" max="15879" width="11.375" style="8" customWidth="1"/>
    <col min="15880" max="15880" width="10.125" style="8" customWidth="1"/>
    <col min="15881" max="15881" width="6.5" style="8" customWidth="1"/>
    <col min="15882" max="15882" width="35.375" style="8" customWidth="1"/>
    <col min="15883" max="15883" width="37.625" style="8" customWidth="1"/>
    <col min="15884" max="15884" width="29" style="8" customWidth="1"/>
    <col min="15885" max="15885" width="15.5" style="8" customWidth="1"/>
    <col min="15886" max="15886" width="7.125" style="8" customWidth="1"/>
    <col min="15887" max="15887" width="14.875" style="8" customWidth="1"/>
    <col min="15888" max="15888" width="22.125" style="8" customWidth="1"/>
    <col min="15889" max="15889" width="17.625" style="8" customWidth="1"/>
    <col min="15890" max="16128" width="9" style="8"/>
    <col min="16129" max="16129" width="3" style="8" customWidth="1"/>
    <col min="16130" max="16130" width="20.25" style="8" bestFit="1" customWidth="1"/>
    <col min="16131" max="16131" width="18.5" style="8" customWidth="1"/>
    <col min="16132" max="16132" width="17.75" style="8" customWidth="1"/>
    <col min="16133" max="16133" width="38.75" style="8" customWidth="1"/>
    <col min="16134" max="16134" width="7" style="8" customWidth="1"/>
    <col min="16135" max="16135" width="11.375" style="8" customWidth="1"/>
    <col min="16136" max="16136" width="10.125" style="8" customWidth="1"/>
    <col min="16137" max="16137" width="6.5" style="8" customWidth="1"/>
    <col min="16138" max="16138" width="35.375" style="8" customWidth="1"/>
    <col min="16139" max="16139" width="37.625" style="8" customWidth="1"/>
    <col min="16140" max="16140" width="29" style="8" customWidth="1"/>
    <col min="16141" max="16141" width="15.5" style="8" customWidth="1"/>
    <col min="16142" max="16142" width="7.125" style="8" customWidth="1"/>
    <col min="16143" max="16143" width="14.875" style="8" customWidth="1"/>
    <col min="16144" max="16144" width="22.125" style="8" customWidth="1"/>
    <col min="16145" max="16145" width="17.625" style="8" customWidth="1"/>
    <col min="16146" max="16384" width="9" style="8"/>
  </cols>
  <sheetData>
    <row r="2" spans="2:18" ht="20.100000000000001" customHeight="1">
      <c r="B2" s="1" t="s">
        <v>0</v>
      </c>
      <c r="C2" s="1"/>
      <c r="D2" s="1"/>
      <c r="E2" s="92" t="s">
        <v>9789</v>
      </c>
      <c r="G2" s="4" t="s">
        <v>2</v>
      </c>
      <c r="H2" s="5"/>
      <c r="I2" s="6"/>
      <c r="J2" s="2607">
        <f>SUM(H:H)</f>
        <v>61290</v>
      </c>
    </row>
    <row r="3" spans="2:18" ht="20.100000000000001" customHeight="1">
      <c r="B3" s="1" t="s">
        <v>3</v>
      </c>
      <c r="C3" s="1"/>
      <c r="D3" s="1"/>
      <c r="E3" s="98" t="s">
        <v>9142</v>
      </c>
      <c r="G3" s="8" t="s">
        <v>9790</v>
      </c>
      <c r="J3" s="2608"/>
      <c r="K3" s="2608"/>
      <c r="L3" s="2608"/>
    </row>
    <row r="4" spans="2:18" ht="20.100000000000001" customHeight="1">
      <c r="B4" s="1" t="s">
        <v>5</v>
      </c>
      <c r="C4" s="1"/>
      <c r="D4" s="1"/>
      <c r="E4" s="92" t="s">
        <v>9791</v>
      </c>
      <c r="J4" s="2608"/>
      <c r="K4" s="2608"/>
      <c r="L4" s="2608"/>
    </row>
    <row r="5" spans="2:18" ht="20.100000000000001" customHeight="1">
      <c r="B5" s="1" t="s">
        <v>6</v>
      </c>
      <c r="C5" s="1"/>
      <c r="D5" s="1"/>
      <c r="E5" s="102">
        <v>44146</v>
      </c>
      <c r="H5" s="2609"/>
      <c r="J5" s="2610" t="s">
        <v>9792</v>
      </c>
    </row>
    <row r="6" spans="2:18" ht="20.100000000000001" customHeight="1">
      <c r="B6" s="1" t="s">
        <v>7</v>
      </c>
      <c r="C6" s="1"/>
      <c r="D6" s="1"/>
      <c r="E6" s="102">
        <v>44145</v>
      </c>
      <c r="J6" s="2611"/>
    </row>
    <row r="7" spans="2:18">
      <c r="E7" s="9"/>
    </row>
    <row r="8" spans="2:18" s="9" customFormat="1" ht="19.7" customHeight="1">
      <c r="B8" s="21"/>
      <c r="C8" s="21" t="s">
        <v>9</v>
      </c>
      <c r="D8" s="21" t="s">
        <v>10</v>
      </c>
      <c r="E8" s="30" t="s">
        <v>11</v>
      </c>
      <c r="F8" s="22" t="s">
        <v>12</v>
      </c>
      <c r="G8" s="22" t="s">
        <v>13</v>
      </c>
      <c r="H8" s="167" t="s">
        <v>14</v>
      </c>
      <c r="I8" s="167" t="s">
        <v>15</v>
      </c>
      <c r="J8" s="30" t="s">
        <v>16</v>
      </c>
      <c r="K8" s="22" t="s">
        <v>17</v>
      </c>
      <c r="L8" s="22" t="s">
        <v>18</v>
      </c>
      <c r="M8" s="25" t="s">
        <v>19</v>
      </c>
      <c r="N8" s="21" t="s">
        <v>20</v>
      </c>
      <c r="O8" s="22" t="s">
        <v>21</v>
      </c>
      <c r="P8" s="25" t="s">
        <v>22</v>
      </c>
      <c r="Q8" s="2567" t="s">
        <v>9793</v>
      </c>
    </row>
    <row r="9" spans="2:18" s="9" customFormat="1" ht="19.7" customHeight="1">
      <c r="B9" s="208"/>
      <c r="C9" s="2568" t="s">
        <v>7681</v>
      </c>
      <c r="D9" s="2569"/>
      <c r="E9" s="2612"/>
      <c r="F9" s="2570"/>
      <c r="G9" s="203"/>
      <c r="H9" s="22"/>
      <c r="I9" s="205"/>
      <c r="J9" s="2571"/>
      <c r="K9" s="44"/>
      <c r="L9" s="44"/>
      <c r="M9" s="207"/>
      <c r="N9" s="208"/>
      <c r="O9" s="44"/>
      <c r="P9" s="207"/>
      <c r="Q9" s="2567"/>
      <c r="R9" s="2572"/>
    </row>
    <row r="10" spans="2:18" s="9" customFormat="1" ht="19.7" customHeight="1">
      <c r="B10" s="208"/>
      <c r="C10" s="119" t="s">
        <v>2013</v>
      </c>
      <c r="D10" s="119" t="s">
        <v>2013</v>
      </c>
      <c r="E10" s="2613" t="s">
        <v>9794</v>
      </c>
      <c r="F10" s="2614">
        <v>2</v>
      </c>
      <c r="G10" s="2615">
        <v>15300</v>
      </c>
      <c r="H10" s="2616">
        <f t="shared" ref="H10:H15" si="0">F10*G10</f>
        <v>30600</v>
      </c>
      <c r="I10" s="2617"/>
      <c r="J10" s="2613" t="s">
        <v>9795</v>
      </c>
      <c r="K10" s="44"/>
      <c r="L10" s="44"/>
      <c r="M10" s="207">
        <v>44131</v>
      </c>
      <c r="N10" s="208"/>
      <c r="O10" s="209">
        <v>44146</v>
      </c>
      <c r="P10" s="207"/>
      <c r="Q10" s="2567">
        <v>44145</v>
      </c>
      <c r="R10" s="2618" t="s">
        <v>9796</v>
      </c>
    </row>
    <row r="11" spans="2:18" s="249" customFormat="1" ht="19.7" customHeight="1">
      <c r="B11" s="208"/>
      <c r="C11" s="790" t="s">
        <v>531</v>
      </c>
      <c r="D11" s="790" t="s">
        <v>531</v>
      </c>
      <c r="E11" s="840" t="s">
        <v>9797</v>
      </c>
      <c r="F11" s="44">
        <v>2</v>
      </c>
      <c r="G11" s="203">
        <v>1990</v>
      </c>
      <c r="H11" s="213">
        <f t="shared" si="0"/>
        <v>3980</v>
      </c>
      <c r="I11" s="205"/>
      <c r="J11" s="840" t="s">
        <v>9798</v>
      </c>
      <c r="K11" s="44"/>
      <c r="L11" s="44"/>
      <c r="M11" s="207">
        <v>44130</v>
      </c>
      <c r="N11" s="208"/>
      <c r="O11" s="209"/>
      <c r="P11" s="207">
        <v>44145</v>
      </c>
      <c r="Q11" s="2567">
        <v>44145</v>
      </c>
      <c r="R11" s="2619"/>
    </row>
    <row r="12" spans="2:18" s="249" customFormat="1" ht="19.7" customHeight="1">
      <c r="B12" s="208"/>
      <c r="C12" s="790" t="s">
        <v>531</v>
      </c>
      <c r="D12" s="790" t="s">
        <v>531</v>
      </c>
      <c r="E12" s="840" t="s">
        <v>9799</v>
      </c>
      <c r="F12" s="44">
        <v>4</v>
      </c>
      <c r="G12" s="203">
        <v>1430</v>
      </c>
      <c r="H12" s="213">
        <f t="shared" si="0"/>
        <v>5720</v>
      </c>
      <c r="I12" s="205"/>
      <c r="J12" s="840" t="s">
        <v>9800</v>
      </c>
      <c r="K12" s="44"/>
      <c r="L12" s="44"/>
      <c r="M12" s="207">
        <v>44130</v>
      </c>
      <c r="N12" s="208"/>
      <c r="O12" s="209"/>
      <c r="P12" s="207">
        <v>44145</v>
      </c>
      <c r="Q12" s="2567">
        <v>44145</v>
      </c>
      <c r="R12" s="2619"/>
    </row>
    <row r="13" spans="2:18" s="249" customFormat="1" ht="19.7" customHeight="1">
      <c r="B13" s="208"/>
      <c r="C13" s="790" t="s">
        <v>531</v>
      </c>
      <c r="D13" s="790" t="s">
        <v>531</v>
      </c>
      <c r="E13" s="840" t="s">
        <v>9801</v>
      </c>
      <c r="F13" s="44">
        <v>4</v>
      </c>
      <c r="G13" s="203">
        <v>1430</v>
      </c>
      <c r="H13" s="213">
        <f t="shared" si="0"/>
        <v>5720</v>
      </c>
      <c r="I13" s="205"/>
      <c r="J13" s="840" t="s">
        <v>9802</v>
      </c>
      <c r="K13" s="44"/>
      <c r="L13" s="44"/>
      <c r="M13" s="207">
        <v>44130</v>
      </c>
      <c r="N13" s="208"/>
      <c r="O13" s="209"/>
      <c r="P13" s="207">
        <v>44145</v>
      </c>
      <c r="Q13" s="2567">
        <v>44145</v>
      </c>
      <c r="R13" s="2619"/>
    </row>
    <row r="14" spans="2:18" s="249" customFormat="1" ht="19.7" customHeight="1">
      <c r="B14" s="208"/>
      <c r="C14" s="790" t="s">
        <v>531</v>
      </c>
      <c r="D14" s="790" t="s">
        <v>531</v>
      </c>
      <c r="E14" s="2620" t="s">
        <v>9803</v>
      </c>
      <c r="F14" s="44">
        <v>4</v>
      </c>
      <c r="G14" s="203">
        <v>1810</v>
      </c>
      <c r="H14" s="213">
        <f t="shared" si="0"/>
        <v>7240</v>
      </c>
      <c r="I14" s="205"/>
      <c r="J14" s="840" t="s">
        <v>9800</v>
      </c>
      <c r="K14" s="44"/>
      <c r="L14" s="44"/>
      <c r="M14" s="207">
        <v>44130</v>
      </c>
      <c r="N14" s="208"/>
      <c r="O14" s="209"/>
      <c r="P14" s="207">
        <v>44145</v>
      </c>
      <c r="Q14" s="2567">
        <v>44145</v>
      </c>
      <c r="R14" s="2619"/>
    </row>
    <row r="15" spans="2:18" s="249" customFormat="1" ht="19.7" customHeight="1">
      <c r="B15" s="208"/>
      <c r="C15" s="790" t="s">
        <v>531</v>
      </c>
      <c r="D15" s="790" t="s">
        <v>531</v>
      </c>
      <c r="E15" s="840" t="s">
        <v>9804</v>
      </c>
      <c r="F15" s="44">
        <v>4</v>
      </c>
      <c r="G15" s="203">
        <v>1810</v>
      </c>
      <c r="H15" s="213">
        <f t="shared" si="0"/>
        <v>7240</v>
      </c>
      <c r="I15" s="205"/>
      <c r="J15" s="840" t="s">
        <v>9802</v>
      </c>
      <c r="K15" s="44"/>
      <c r="L15" s="44"/>
      <c r="M15" s="207">
        <v>44130</v>
      </c>
      <c r="N15" s="208"/>
      <c r="O15" s="209"/>
      <c r="P15" s="207">
        <v>44145</v>
      </c>
      <c r="Q15" s="2567">
        <v>44145</v>
      </c>
      <c r="R15" s="2619"/>
    </row>
    <row r="16" spans="2:18" s="9" customFormat="1" ht="19.7" customHeight="1">
      <c r="B16" s="208"/>
      <c r="C16" s="790" t="s">
        <v>531</v>
      </c>
      <c r="D16" s="790" t="s">
        <v>531</v>
      </c>
      <c r="E16" s="30" t="s">
        <v>532</v>
      </c>
      <c r="F16" s="22">
        <v>10</v>
      </c>
      <c r="G16" s="28">
        <v>79</v>
      </c>
      <c r="H16" s="36">
        <f>F16*G16</f>
        <v>790</v>
      </c>
      <c r="I16" s="167"/>
      <c r="J16" s="741" t="s">
        <v>9805</v>
      </c>
      <c r="K16" s="44"/>
      <c r="L16" s="44"/>
      <c r="M16" s="207">
        <v>44130</v>
      </c>
      <c r="N16" s="208"/>
      <c r="O16" s="44"/>
      <c r="P16" s="207">
        <v>44145</v>
      </c>
      <c r="Q16" s="2567">
        <v>44145</v>
      </c>
      <c r="R16" s="2572"/>
    </row>
    <row r="17" spans="2:18" s="9" customFormat="1" ht="19.7" customHeight="1">
      <c r="B17" s="208"/>
      <c r="C17" s="2621" t="s">
        <v>531</v>
      </c>
      <c r="D17" s="2621" t="s">
        <v>531</v>
      </c>
      <c r="E17" s="1903" t="s">
        <v>788</v>
      </c>
      <c r="F17" s="1900"/>
      <c r="G17" s="2622">
        <v>23</v>
      </c>
      <c r="H17" s="2623">
        <f>F17*G17</f>
        <v>0</v>
      </c>
      <c r="I17" s="1902"/>
      <c r="J17" s="2624" t="s">
        <v>9806</v>
      </c>
      <c r="K17" s="1900" t="s">
        <v>9807</v>
      </c>
      <c r="L17" s="44"/>
      <c r="M17" s="207"/>
      <c r="N17" s="208"/>
      <c r="O17" s="44"/>
      <c r="P17" s="207"/>
      <c r="Q17" s="2567"/>
      <c r="R17" s="2572"/>
    </row>
    <row r="18" spans="2:18" s="9" customFormat="1" ht="19.7" customHeight="1">
      <c r="B18" s="208"/>
      <c r="C18" s="2621" t="s">
        <v>531</v>
      </c>
      <c r="D18" s="2621" t="s">
        <v>531</v>
      </c>
      <c r="E18" s="1903" t="s">
        <v>538</v>
      </c>
      <c r="F18" s="1900"/>
      <c r="G18" s="2622">
        <v>75</v>
      </c>
      <c r="H18" s="2623">
        <f>F18*G18</f>
        <v>0</v>
      </c>
      <c r="I18" s="1902"/>
      <c r="J18" s="2624" t="s">
        <v>9808</v>
      </c>
      <c r="K18" s="1900" t="s">
        <v>9809</v>
      </c>
      <c r="L18" s="44"/>
      <c r="M18" s="207"/>
      <c r="N18" s="208"/>
      <c r="O18" s="44"/>
      <c r="P18" s="207"/>
      <c r="Q18" s="2567"/>
      <c r="R18" s="2572"/>
    </row>
    <row r="19" spans="2:18" s="9" customFormat="1" ht="19.7" customHeight="1">
      <c r="B19" s="208"/>
      <c r="C19" s="790"/>
      <c r="D19" s="790"/>
      <c r="E19" s="30"/>
      <c r="F19" s="22"/>
      <c r="G19" s="28"/>
      <c r="H19" s="36"/>
      <c r="I19" s="167"/>
      <c r="J19" s="741"/>
      <c r="K19" s="44"/>
      <c r="L19" s="44"/>
      <c r="M19" s="207"/>
      <c r="N19" s="208"/>
      <c r="O19" s="44"/>
      <c r="P19" s="207"/>
      <c r="Q19" s="2567"/>
      <c r="R19" s="2572"/>
    </row>
    <row r="20" spans="2:18" s="9" customFormat="1" ht="19.7" customHeight="1">
      <c r="B20" s="208"/>
      <c r="C20" s="2578">
        <f>SUM(H10:H19)</f>
        <v>61290</v>
      </c>
      <c r="D20" s="2579"/>
      <c r="E20" s="2580"/>
      <c r="F20" s="22"/>
      <c r="G20" s="28"/>
      <c r="I20" s="167"/>
      <c r="J20" s="741"/>
      <c r="K20" s="44"/>
      <c r="L20" s="44"/>
      <c r="M20" s="207"/>
      <c r="N20" s="208"/>
      <c r="O20" s="44"/>
      <c r="P20" s="207"/>
      <c r="Q20" s="2567"/>
      <c r="R20" s="2572"/>
    </row>
    <row r="21" spans="2:18" s="9" customFormat="1" ht="19.7" customHeight="1">
      <c r="B21" s="208"/>
      <c r="C21" s="181"/>
      <c r="D21" s="181"/>
      <c r="E21" s="183"/>
      <c r="F21" s="166"/>
      <c r="G21" s="182"/>
      <c r="H21" s="28"/>
      <c r="I21" s="167"/>
      <c r="J21" s="30"/>
      <c r="K21" s="44"/>
      <c r="L21" s="44"/>
      <c r="M21" s="207"/>
      <c r="N21" s="208"/>
      <c r="O21" s="44"/>
      <c r="P21" s="207"/>
      <c r="Q21" s="2567"/>
      <c r="R21" s="2572"/>
    </row>
    <row r="22" spans="2:18" s="9" customFormat="1" ht="19.7" customHeight="1">
      <c r="B22" s="208"/>
      <c r="C22" s="208"/>
      <c r="D22" s="208"/>
      <c r="E22" s="76"/>
      <c r="F22" s="1134"/>
      <c r="G22" s="213"/>
      <c r="H22" s="213"/>
      <c r="I22" s="203"/>
      <c r="J22" s="76"/>
      <c r="K22" s="2605"/>
      <c r="L22" s="44"/>
      <c r="M22" s="207"/>
      <c r="N22" s="208"/>
      <c r="O22" s="44"/>
      <c r="P22" s="207"/>
      <c r="Q22" s="2567"/>
      <c r="R22" s="2572"/>
    </row>
    <row r="23" spans="2:18" s="9" customFormat="1" ht="19.7" customHeight="1">
      <c r="B23" s="208"/>
      <c r="C23" s="790"/>
      <c r="D23" s="790"/>
      <c r="E23" s="840"/>
      <c r="F23" s="501"/>
      <c r="G23" s="204"/>
      <c r="H23" s="204"/>
      <c r="I23" s="412"/>
      <c r="J23" s="413"/>
      <c r="K23" s="2606"/>
      <c r="L23" s="158"/>
      <c r="M23" s="207"/>
      <c r="N23" s="790"/>
      <c r="O23" s="158"/>
      <c r="P23" s="207"/>
      <c r="Q23" s="2567"/>
    </row>
    <row r="24" spans="2:18" s="9" customFormat="1" ht="19.7" customHeight="1">
      <c r="B24" s="208"/>
      <c r="C24" s="790"/>
      <c r="D24" s="790"/>
      <c r="E24" s="840"/>
      <c r="F24" s="501"/>
      <c r="G24" s="204"/>
      <c r="H24" s="204"/>
      <c r="I24" s="412"/>
      <c r="J24" s="413"/>
      <c r="K24" s="1704"/>
      <c r="L24" s="1704"/>
      <c r="M24" s="207"/>
      <c r="N24" s="790"/>
      <c r="O24" s="158"/>
      <c r="P24" s="207"/>
      <c r="Q24" s="2567"/>
      <c r="R24" s="2572"/>
    </row>
    <row r="25" spans="2:18" s="9" customFormat="1" ht="19.7" customHeight="1">
      <c r="B25" s="208"/>
      <c r="C25" s="790"/>
      <c r="D25" s="790"/>
      <c r="E25" s="840"/>
      <c r="F25" s="501"/>
      <c r="G25" s="204"/>
      <c r="H25" s="204"/>
      <c r="I25" s="412"/>
      <c r="J25" s="413"/>
      <c r="K25" s="2606"/>
      <c r="L25" s="158"/>
      <c r="M25" s="207"/>
      <c r="N25" s="790"/>
      <c r="O25" s="158"/>
      <c r="P25" s="207"/>
      <c r="Q25" s="2567"/>
    </row>
    <row r="26" spans="2:18" s="9" customFormat="1" ht="19.7" customHeight="1">
      <c r="B26" s="208"/>
      <c r="C26" s="790"/>
      <c r="D26" s="790"/>
      <c r="E26" s="840"/>
      <c r="F26" s="501"/>
      <c r="G26" s="204"/>
      <c r="H26" s="204"/>
      <c r="I26" s="412"/>
      <c r="J26" s="413"/>
      <c r="K26" s="1704"/>
      <c r="L26" s="840"/>
      <c r="M26" s="207"/>
      <c r="N26" s="790"/>
      <c r="O26" s="158"/>
      <c r="P26" s="207"/>
      <c r="Q26" s="2567"/>
      <c r="R26" s="2572"/>
    </row>
    <row r="27" spans="2:18" s="9" customFormat="1" ht="19.7" customHeight="1">
      <c r="B27" s="208"/>
      <c r="C27" s="790"/>
      <c r="D27" s="790"/>
      <c r="E27" s="2619"/>
      <c r="F27" s="501"/>
      <c r="G27" s="204"/>
      <c r="H27" s="204"/>
      <c r="I27" s="412"/>
      <c r="J27" s="413"/>
      <c r="K27" s="1704"/>
      <c r="L27" s="840"/>
      <c r="M27" s="207"/>
      <c r="N27" s="790"/>
      <c r="O27" s="158"/>
      <c r="P27" s="207"/>
      <c r="Q27" s="2567"/>
      <c r="R27" s="2572"/>
    </row>
    <row r="28" spans="2:18" s="9" customFormat="1" ht="19.7" customHeight="1">
      <c r="B28" s="208"/>
      <c r="C28" s="790"/>
      <c r="D28" s="790"/>
      <c r="E28" s="840"/>
      <c r="F28" s="501"/>
      <c r="G28" s="204"/>
      <c r="H28" s="204"/>
      <c r="I28" s="412"/>
      <c r="J28" s="413"/>
      <c r="K28" s="2606"/>
      <c r="L28" s="158"/>
      <c r="M28" s="207"/>
      <c r="N28" s="790"/>
      <c r="O28" s="158"/>
      <c r="P28" s="207"/>
      <c r="Q28" s="2567"/>
    </row>
    <row r="29" spans="2:18" s="9" customFormat="1" ht="19.7" customHeight="1">
      <c r="B29" s="208"/>
      <c r="C29" s="208"/>
      <c r="D29" s="208"/>
      <c r="E29" s="76"/>
      <c r="F29" s="818"/>
      <c r="G29" s="213"/>
      <c r="H29" s="204"/>
      <c r="I29" s="1998"/>
      <c r="J29" s="1999"/>
      <c r="K29" s="2605"/>
      <c r="L29" s="44"/>
      <c r="M29" s="207"/>
      <c r="N29" s="208"/>
      <c r="O29" s="44"/>
      <c r="P29" s="207"/>
      <c r="Q29" s="2567"/>
    </row>
  </sheetData>
  <autoFilter ref="B8:O29" xr:uid="{A862B862-32B3-4573-92A3-8BF1846BC0EC}"/>
  <mergeCells count="9">
    <mergeCell ref="B6:D6"/>
    <mergeCell ref="C9:D9"/>
    <mergeCell ref="C20:E20"/>
    <mergeCell ref="B2:D2"/>
    <mergeCell ref="G2:I2"/>
    <mergeCell ref="B3:D3"/>
    <mergeCell ref="J3:L4"/>
    <mergeCell ref="B4:D4"/>
    <mergeCell ref="B5:D5"/>
  </mergeCells>
  <phoneticPr fontId="4"/>
  <pageMargins left="0.7" right="0.7" top="0.75" bottom="0.75" header="0.3" footer="0.3"/>
  <pageSetup paperSize="9" scale="51" fitToHeight="0" orientation="landscape"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E86CD-9DBA-4312-9581-EBE3CBDA6FB5}">
  <dimension ref="B2:Q42"/>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9810</v>
      </c>
      <c r="G2" s="4" t="s">
        <v>2</v>
      </c>
      <c r="H2" s="5"/>
      <c r="I2" s="6"/>
      <c r="J2" s="7">
        <f>SUM(H:H)</f>
        <v>128193</v>
      </c>
    </row>
    <row r="3" spans="2:17" ht="20.100000000000001" customHeight="1">
      <c r="B3" s="1" t="s">
        <v>3</v>
      </c>
      <c r="C3" s="1"/>
      <c r="D3" s="1"/>
      <c r="E3" s="98" t="s">
        <v>2214</v>
      </c>
    </row>
    <row r="4" spans="2:17" ht="20.100000000000001" customHeight="1">
      <c r="B4" s="1" t="s">
        <v>5</v>
      </c>
      <c r="C4" s="1"/>
      <c r="D4" s="1"/>
      <c r="E4" s="98">
        <v>181658</v>
      </c>
    </row>
    <row r="5" spans="2:17" ht="20.100000000000001" customHeight="1">
      <c r="B5" s="1" t="s">
        <v>6</v>
      </c>
      <c r="C5" s="1"/>
      <c r="D5" s="1"/>
      <c r="E5" s="102">
        <v>44151</v>
      </c>
    </row>
    <row r="6" spans="2:17" ht="20.100000000000001" customHeight="1">
      <c r="B6" s="1" t="s">
        <v>7</v>
      </c>
      <c r="C6" s="1"/>
      <c r="D6" s="1"/>
      <c r="E6" s="102">
        <v>44159</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F9*G9</f>
        <v>0</v>
      </c>
      <c r="I9" s="167"/>
      <c r="J9" s="30"/>
      <c r="K9" s="30"/>
      <c r="L9" s="22"/>
      <c r="M9" s="25"/>
      <c r="N9" s="21"/>
      <c r="O9" s="22"/>
      <c r="P9" s="25"/>
      <c r="Q9" s="26"/>
    </row>
    <row r="10" spans="2:17" s="9" customFormat="1" ht="19.7" customHeight="1">
      <c r="B10" s="21">
        <v>8</v>
      </c>
      <c r="C10" s="208" t="s">
        <v>181</v>
      </c>
      <c r="D10" s="208" t="s">
        <v>144</v>
      </c>
      <c r="E10" s="245" t="s">
        <v>1494</v>
      </c>
      <c r="F10" s="44">
        <v>1</v>
      </c>
      <c r="G10" s="215">
        <v>3970</v>
      </c>
      <c r="H10" s="221">
        <f>F10*G10</f>
        <v>3970</v>
      </c>
      <c r="I10" s="205"/>
      <c r="J10" s="211" t="s">
        <v>1493</v>
      </c>
      <c r="K10" s="22"/>
      <c r="L10" s="22"/>
      <c r="M10" s="25">
        <v>44140</v>
      </c>
      <c r="N10" s="21"/>
      <c r="O10" s="32">
        <v>44151</v>
      </c>
      <c r="P10" s="25">
        <v>44151</v>
      </c>
      <c r="Q10" s="26">
        <v>44148</v>
      </c>
    </row>
    <row r="11" spans="2:17" s="9" customFormat="1" ht="19.7" customHeight="1">
      <c r="B11" s="21">
        <v>8</v>
      </c>
      <c r="C11" s="208" t="s">
        <v>1489</v>
      </c>
      <c r="D11" s="208" t="s">
        <v>144</v>
      </c>
      <c r="E11" s="245" t="s">
        <v>1501</v>
      </c>
      <c r="F11" s="44">
        <v>2</v>
      </c>
      <c r="G11" s="215">
        <v>35</v>
      </c>
      <c r="H11" s="221">
        <f>F11*G11</f>
        <v>70</v>
      </c>
      <c r="I11" s="205"/>
      <c r="J11" s="211" t="s">
        <v>1502</v>
      </c>
      <c r="K11" s="22"/>
      <c r="L11" s="22"/>
      <c r="M11" s="25">
        <v>44140</v>
      </c>
      <c r="N11" s="21"/>
      <c r="O11" s="32">
        <v>44151</v>
      </c>
      <c r="P11" s="25">
        <v>44151</v>
      </c>
      <c r="Q11" s="26">
        <v>44148</v>
      </c>
    </row>
    <row r="12" spans="2:17" s="9" customFormat="1" ht="19.7" customHeight="1">
      <c r="B12" s="21"/>
      <c r="C12" s="21"/>
      <c r="D12" s="21"/>
      <c r="E12" s="75"/>
      <c r="F12" s="22"/>
      <c r="G12" s="266">
        <v>0</v>
      </c>
      <c r="H12" s="266">
        <f t="shared" ref="H12:H17" si="0">F12*G12</f>
        <v>0</v>
      </c>
      <c r="I12" s="167"/>
      <c r="J12" s="31"/>
      <c r="K12" s="22"/>
      <c r="L12" s="22"/>
      <c r="M12" s="25"/>
      <c r="N12" s="21"/>
      <c r="O12" s="22"/>
      <c r="P12" s="25"/>
      <c r="Q12" s="26"/>
    </row>
    <row r="13" spans="2:17" s="9" customFormat="1" ht="19.7" customHeight="1">
      <c r="B13" s="21">
        <v>8</v>
      </c>
      <c r="C13" s="21" t="s">
        <v>531</v>
      </c>
      <c r="D13" s="21" t="s">
        <v>531</v>
      </c>
      <c r="E13" s="75" t="s">
        <v>9811</v>
      </c>
      <c r="F13" s="22">
        <v>1</v>
      </c>
      <c r="G13" s="266">
        <v>5659</v>
      </c>
      <c r="H13" s="266">
        <f t="shared" si="0"/>
        <v>5659</v>
      </c>
      <c r="I13" s="167"/>
      <c r="J13" s="31" t="s">
        <v>949</v>
      </c>
      <c r="K13" s="30" t="s">
        <v>9812</v>
      </c>
      <c r="L13" s="22"/>
      <c r="M13" s="25">
        <v>44139</v>
      </c>
      <c r="N13" s="21"/>
      <c r="O13" s="22"/>
      <c r="P13" s="25">
        <v>44151</v>
      </c>
      <c r="Q13" s="26">
        <v>44151</v>
      </c>
    </row>
    <row r="14" spans="2:17" s="9" customFormat="1" ht="19.7" customHeight="1">
      <c r="B14" s="21">
        <v>8</v>
      </c>
      <c r="C14" s="21" t="s">
        <v>531</v>
      </c>
      <c r="D14" s="21" t="s">
        <v>531</v>
      </c>
      <c r="E14" s="75" t="s">
        <v>9039</v>
      </c>
      <c r="F14" s="22">
        <v>1</v>
      </c>
      <c r="G14" s="266">
        <v>2205</v>
      </c>
      <c r="H14" s="266">
        <f t="shared" si="0"/>
        <v>2205</v>
      </c>
      <c r="I14" s="167"/>
      <c r="J14" s="31" t="s">
        <v>949</v>
      </c>
      <c r="K14" s="30" t="s">
        <v>9812</v>
      </c>
      <c r="L14" s="22"/>
      <c r="M14" s="25">
        <v>44139</v>
      </c>
      <c r="N14" s="21"/>
      <c r="O14" s="22"/>
      <c r="P14" s="25">
        <v>44151</v>
      </c>
      <c r="Q14" s="26">
        <v>44151</v>
      </c>
    </row>
    <row r="15" spans="2:17" s="9" customFormat="1" ht="19.7" customHeight="1">
      <c r="B15" s="21">
        <v>8</v>
      </c>
      <c r="C15" s="21" t="s">
        <v>531</v>
      </c>
      <c r="D15" s="21" t="s">
        <v>531</v>
      </c>
      <c r="E15" s="75" t="s">
        <v>1527</v>
      </c>
      <c r="F15" s="22">
        <v>1</v>
      </c>
      <c r="G15" s="266">
        <v>861</v>
      </c>
      <c r="H15" s="266">
        <f t="shared" si="0"/>
        <v>861</v>
      </c>
      <c r="I15" s="167"/>
      <c r="J15" s="31" t="s">
        <v>9813</v>
      </c>
      <c r="K15" s="30" t="s">
        <v>9812</v>
      </c>
      <c r="L15" s="22"/>
      <c r="M15" s="25">
        <v>44139</v>
      </c>
      <c r="N15" s="21"/>
      <c r="O15" s="22"/>
      <c r="P15" s="25">
        <v>44151</v>
      </c>
      <c r="Q15" s="26">
        <v>44151</v>
      </c>
    </row>
    <row r="16" spans="2:17" s="9" customFormat="1" ht="19.7" customHeight="1">
      <c r="B16" s="21">
        <v>5</v>
      </c>
      <c r="C16" s="21" t="s">
        <v>531</v>
      </c>
      <c r="D16" s="21" t="s">
        <v>531</v>
      </c>
      <c r="E16" s="75" t="s">
        <v>9814</v>
      </c>
      <c r="F16" s="22">
        <v>3</v>
      </c>
      <c r="G16" s="266">
        <v>230</v>
      </c>
      <c r="H16" s="266">
        <f t="shared" si="0"/>
        <v>690</v>
      </c>
      <c r="I16" s="167"/>
      <c r="J16" s="31" t="s">
        <v>9815</v>
      </c>
      <c r="K16" s="30" t="s">
        <v>9812</v>
      </c>
      <c r="L16" s="22"/>
      <c r="M16" s="25">
        <v>44139</v>
      </c>
      <c r="N16" s="21"/>
      <c r="O16" s="22"/>
      <c r="P16" s="25">
        <v>44151</v>
      </c>
      <c r="Q16" s="26">
        <v>44151</v>
      </c>
    </row>
    <row r="17" spans="2:17" s="9" customFormat="1" ht="19.7" customHeight="1">
      <c r="B17" s="21">
        <v>5</v>
      </c>
      <c r="C17" s="21" t="s">
        <v>2269</v>
      </c>
      <c r="D17" s="21" t="s">
        <v>531</v>
      </c>
      <c r="E17" s="75" t="s">
        <v>7023</v>
      </c>
      <c r="F17" s="22">
        <v>2</v>
      </c>
      <c r="G17" s="266">
        <v>128</v>
      </c>
      <c r="H17" s="266">
        <f t="shared" si="0"/>
        <v>256</v>
      </c>
      <c r="I17" s="167"/>
      <c r="J17" s="31" t="s">
        <v>9477</v>
      </c>
      <c r="K17" s="30" t="s">
        <v>9812</v>
      </c>
      <c r="L17" s="22"/>
      <c r="M17" s="25">
        <v>44139</v>
      </c>
      <c r="N17" s="21"/>
      <c r="O17" s="22"/>
      <c r="P17" s="25">
        <v>44151</v>
      </c>
      <c r="Q17" s="26">
        <v>44151</v>
      </c>
    </row>
    <row r="18" spans="2:17" s="9" customFormat="1" ht="19.7" customHeight="1">
      <c r="B18" s="21">
        <v>5</v>
      </c>
      <c r="C18" s="21" t="s">
        <v>531</v>
      </c>
      <c r="D18" s="21" t="s">
        <v>531</v>
      </c>
      <c r="E18" s="75" t="s">
        <v>541</v>
      </c>
      <c r="F18" s="22">
        <v>1</v>
      </c>
      <c r="G18" s="266">
        <v>78</v>
      </c>
      <c r="H18" s="266">
        <f>F18*G18</f>
        <v>78</v>
      </c>
      <c r="I18" s="167"/>
      <c r="J18" s="31" t="s">
        <v>9816</v>
      </c>
      <c r="K18" s="30" t="s">
        <v>9812</v>
      </c>
      <c r="L18" s="22"/>
      <c r="M18" s="25">
        <v>44139</v>
      </c>
      <c r="N18" s="21"/>
      <c r="O18" s="22"/>
      <c r="P18" s="25">
        <v>44151</v>
      </c>
      <c r="Q18" s="26">
        <v>44151</v>
      </c>
    </row>
    <row r="19" spans="2:17" s="9" customFormat="1" ht="19.7" customHeight="1">
      <c r="B19" s="21">
        <v>5</v>
      </c>
      <c r="C19" s="21" t="s">
        <v>531</v>
      </c>
      <c r="D19" s="21" t="s">
        <v>531</v>
      </c>
      <c r="E19" s="75" t="s">
        <v>9817</v>
      </c>
      <c r="F19" s="22">
        <v>1</v>
      </c>
      <c r="G19" s="266">
        <v>1210</v>
      </c>
      <c r="H19" s="266">
        <f>F19*G19</f>
        <v>1210</v>
      </c>
      <c r="I19" s="167"/>
      <c r="J19" s="31" t="s">
        <v>9818</v>
      </c>
      <c r="K19" s="30" t="s">
        <v>9812</v>
      </c>
      <c r="L19" s="22"/>
      <c r="M19" s="25">
        <v>44139</v>
      </c>
      <c r="N19" s="21"/>
      <c r="O19" s="22"/>
      <c r="P19" s="25">
        <v>44151</v>
      </c>
      <c r="Q19" s="26">
        <v>44151</v>
      </c>
    </row>
    <row r="20" spans="2:17" s="9" customFormat="1" ht="19.7" customHeight="1">
      <c r="B20" s="21">
        <v>5</v>
      </c>
      <c r="C20" s="21" t="s">
        <v>531</v>
      </c>
      <c r="D20" s="21" t="s">
        <v>531</v>
      </c>
      <c r="E20" s="75" t="s">
        <v>9819</v>
      </c>
      <c r="F20" s="22">
        <v>1</v>
      </c>
      <c r="G20" s="266">
        <v>1210</v>
      </c>
      <c r="H20" s="266">
        <f>F20*G20</f>
        <v>1210</v>
      </c>
      <c r="I20" s="167"/>
      <c r="J20" s="31" t="s">
        <v>9818</v>
      </c>
      <c r="K20" s="30" t="s">
        <v>9812</v>
      </c>
      <c r="L20" s="22"/>
      <c r="M20" s="25">
        <v>44139</v>
      </c>
      <c r="N20" s="21"/>
      <c r="O20" s="22"/>
      <c r="P20" s="25">
        <v>44151</v>
      </c>
      <c r="Q20" s="26">
        <v>44151</v>
      </c>
    </row>
    <row r="21" spans="2:17" s="9" customFormat="1" ht="19.7" customHeight="1">
      <c r="B21" s="21">
        <v>5</v>
      </c>
      <c r="C21" s="21" t="s">
        <v>531</v>
      </c>
      <c r="D21" s="21" t="s">
        <v>531</v>
      </c>
      <c r="E21" s="75" t="s">
        <v>9820</v>
      </c>
      <c r="F21" s="22">
        <v>1</v>
      </c>
      <c r="G21" s="266">
        <v>7695</v>
      </c>
      <c r="H21" s="266">
        <f t="shared" ref="H21:H42" si="1">F21*G21</f>
        <v>7695</v>
      </c>
      <c r="I21" s="167"/>
      <c r="J21" s="31" t="s">
        <v>9821</v>
      </c>
      <c r="K21" s="30" t="s">
        <v>9812</v>
      </c>
      <c r="L21" s="22"/>
      <c r="M21" s="25">
        <v>44139</v>
      </c>
      <c r="N21" s="21"/>
      <c r="O21" s="22"/>
      <c r="P21" s="25">
        <v>44151</v>
      </c>
      <c r="Q21" s="26">
        <v>44151</v>
      </c>
    </row>
    <row r="22" spans="2:17" s="9" customFormat="1" ht="19.7" customHeight="1">
      <c r="B22" s="21">
        <v>5</v>
      </c>
      <c r="C22" s="21" t="s">
        <v>531</v>
      </c>
      <c r="D22" s="21" t="s">
        <v>531</v>
      </c>
      <c r="E22" s="75" t="s">
        <v>9822</v>
      </c>
      <c r="F22" s="22">
        <v>1</v>
      </c>
      <c r="G22" s="266">
        <v>5044</v>
      </c>
      <c r="H22" s="266">
        <f t="shared" si="1"/>
        <v>5044</v>
      </c>
      <c r="I22" s="167"/>
      <c r="J22" s="31" t="s">
        <v>9823</v>
      </c>
      <c r="K22" s="30" t="s">
        <v>9812</v>
      </c>
      <c r="L22" s="22"/>
      <c r="M22" s="25">
        <v>44139</v>
      </c>
      <c r="N22" s="21"/>
      <c r="O22" s="22"/>
      <c r="P22" s="25">
        <v>44151</v>
      </c>
      <c r="Q22" s="26">
        <v>44151</v>
      </c>
    </row>
    <row r="23" spans="2:17" s="9" customFormat="1" ht="19.7" customHeight="1">
      <c r="B23" s="21">
        <v>5</v>
      </c>
      <c r="C23" s="21" t="s">
        <v>531</v>
      </c>
      <c r="D23" s="21" t="s">
        <v>531</v>
      </c>
      <c r="E23" s="75" t="s">
        <v>9824</v>
      </c>
      <c r="F23" s="22">
        <v>1</v>
      </c>
      <c r="G23" s="266">
        <v>4731</v>
      </c>
      <c r="H23" s="266">
        <f t="shared" si="1"/>
        <v>4731</v>
      </c>
      <c r="I23" s="167"/>
      <c r="J23" s="31" t="s">
        <v>9825</v>
      </c>
      <c r="K23" s="30" t="s">
        <v>9812</v>
      </c>
      <c r="L23" s="22"/>
      <c r="M23" s="25">
        <v>44139</v>
      </c>
      <c r="N23" s="21"/>
      <c r="O23" s="22"/>
      <c r="P23" s="25">
        <v>44151</v>
      </c>
      <c r="Q23" s="26">
        <v>44151</v>
      </c>
    </row>
    <row r="24" spans="2:17" s="9" customFormat="1" ht="19.7" customHeight="1">
      <c r="B24" s="21">
        <v>5</v>
      </c>
      <c r="C24" s="21" t="s">
        <v>531</v>
      </c>
      <c r="D24" s="21" t="s">
        <v>531</v>
      </c>
      <c r="E24" s="75" t="s">
        <v>9826</v>
      </c>
      <c r="F24" s="22">
        <v>1</v>
      </c>
      <c r="G24" s="266">
        <v>4458</v>
      </c>
      <c r="H24" s="266">
        <f t="shared" si="1"/>
        <v>4458</v>
      </c>
      <c r="I24" s="167"/>
      <c r="J24" s="31" t="s">
        <v>9827</v>
      </c>
      <c r="K24" s="30" t="s">
        <v>9812</v>
      </c>
      <c r="L24" s="22"/>
      <c r="M24" s="25">
        <v>44139</v>
      </c>
      <c r="N24" s="21"/>
      <c r="O24" s="22"/>
      <c r="P24" s="25">
        <v>44151</v>
      </c>
      <c r="Q24" s="26">
        <v>44151</v>
      </c>
    </row>
    <row r="25" spans="2:17" s="9" customFormat="1" ht="19.7" customHeight="1">
      <c r="B25" s="21">
        <v>6</v>
      </c>
      <c r="C25" s="21" t="s">
        <v>2269</v>
      </c>
      <c r="D25" s="21" t="s">
        <v>531</v>
      </c>
      <c r="E25" s="75" t="s">
        <v>671</v>
      </c>
      <c r="F25" s="22">
        <v>8</v>
      </c>
      <c r="G25" s="266">
        <v>147</v>
      </c>
      <c r="H25" s="266">
        <f t="shared" si="1"/>
        <v>1176</v>
      </c>
      <c r="I25" s="167"/>
      <c r="J25" s="31" t="s">
        <v>9477</v>
      </c>
      <c r="K25" s="30" t="s">
        <v>9812</v>
      </c>
      <c r="L25" s="22"/>
      <c r="M25" s="25">
        <v>44139</v>
      </c>
      <c r="N25" s="21"/>
      <c r="O25" s="22"/>
      <c r="P25" s="25">
        <v>44151</v>
      </c>
      <c r="Q25" s="26">
        <v>44151</v>
      </c>
    </row>
    <row r="26" spans="2:17" s="9" customFormat="1" ht="19.7" customHeight="1">
      <c r="B26" s="21">
        <v>6</v>
      </c>
      <c r="C26" s="21" t="s">
        <v>531</v>
      </c>
      <c r="D26" s="21" t="s">
        <v>531</v>
      </c>
      <c r="E26" s="75" t="s">
        <v>8816</v>
      </c>
      <c r="F26" s="22">
        <v>4</v>
      </c>
      <c r="G26" s="266">
        <v>138</v>
      </c>
      <c r="H26" s="266">
        <f t="shared" si="1"/>
        <v>552</v>
      </c>
      <c r="I26" s="167"/>
      <c r="J26" s="31" t="s">
        <v>2500</v>
      </c>
      <c r="K26" s="30" t="s">
        <v>9812</v>
      </c>
      <c r="L26" s="22"/>
      <c r="M26" s="25">
        <v>44139</v>
      </c>
      <c r="N26" s="21"/>
      <c r="O26" s="22"/>
      <c r="P26" s="25">
        <v>44151</v>
      </c>
      <c r="Q26" s="26">
        <v>44151</v>
      </c>
    </row>
    <row r="27" spans="2:17" s="9" customFormat="1" ht="19.7" customHeight="1">
      <c r="B27" s="21">
        <v>6</v>
      </c>
      <c r="C27" s="21" t="s">
        <v>1458</v>
      </c>
      <c r="D27" s="21" t="s">
        <v>531</v>
      </c>
      <c r="E27" s="75" t="s">
        <v>9828</v>
      </c>
      <c r="F27" s="22">
        <v>70</v>
      </c>
      <c r="G27" s="266">
        <v>7</v>
      </c>
      <c r="H27" s="266">
        <f t="shared" si="1"/>
        <v>490</v>
      </c>
      <c r="I27" s="167"/>
      <c r="J27" s="31" t="s">
        <v>9829</v>
      </c>
      <c r="K27" s="30" t="s">
        <v>9812</v>
      </c>
      <c r="L27" s="22"/>
      <c r="M27" s="25">
        <v>44139</v>
      </c>
      <c r="N27" s="21"/>
      <c r="O27" s="22"/>
      <c r="P27" s="25">
        <v>44151</v>
      </c>
      <c r="Q27" s="26">
        <v>44151</v>
      </c>
    </row>
    <row r="28" spans="2:17" s="9" customFormat="1" ht="19.7" customHeight="1">
      <c r="B28" s="21">
        <v>6</v>
      </c>
      <c r="C28" s="21" t="s">
        <v>531</v>
      </c>
      <c r="D28" s="21" t="s">
        <v>531</v>
      </c>
      <c r="E28" s="75" t="s">
        <v>9745</v>
      </c>
      <c r="F28" s="22">
        <v>1</v>
      </c>
      <c r="G28" s="266">
        <v>1430</v>
      </c>
      <c r="H28" s="266">
        <f t="shared" si="1"/>
        <v>1430</v>
      </c>
      <c r="I28" s="167"/>
      <c r="J28" s="31" t="s">
        <v>702</v>
      </c>
      <c r="K28" s="30" t="s">
        <v>9812</v>
      </c>
      <c r="L28" s="22"/>
      <c r="M28" s="25">
        <v>44139</v>
      </c>
      <c r="N28" s="21"/>
      <c r="O28" s="22"/>
      <c r="P28" s="25">
        <v>44151</v>
      </c>
      <c r="Q28" s="26">
        <v>44151</v>
      </c>
    </row>
    <row r="29" spans="2:17" s="9" customFormat="1" ht="19.7" customHeight="1">
      <c r="B29" s="21">
        <v>6</v>
      </c>
      <c r="C29" s="21" t="s">
        <v>531</v>
      </c>
      <c r="D29" s="21" t="s">
        <v>531</v>
      </c>
      <c r="E29" s="75" t="s">
        <v>9830</v>
      </c>
      <c r="F29" s="22">
        <v>1</v>
      </c>
      <c r="G29" s="266">
        <v>8174</v>
      </c>
      <c r="H29" s="266">
        <f t="shared" si="1"/>
        <v>8174</v>
      </c>
      <c r="I29" s="167"/>
      <c r="J29" s="31" t="s">
        <v>9831</v>
      </c>
      <c r="K29" s="30" t="s">
        <v>9812</v>
      </c>
      <c r="L29" s="22"/>
      <c r="M29" s="25">
        <v>44139</v>
      </c>
      <c r="N29" s="21"/>
      <c r="O29" s="22"/>
      <c r="P29" s="25">
        <v>44151</v>
      </c>
      <c r="Q29" s="26">
        <v>44151</v>
      </c>
    </row>
    <row r="30" spans="2:17" s="9" customFormat="1" ht="19.7" customHeight="1">
      <c r="B30" s="21">
        <v>6</v>
      </c>
      <c r="C30" s="21" t="s">
        <v>531</v>
      </c>
      <c r="D30" s="21" t="s">
        <v>531</v>
      </c>
      <c r="E30" s="75" t="s">
        <v>9832</v>
      </c>
      <c r="F30" s="22">
        <v>2</v>
      </c>
      <c r="G30" s="266">
        <v>4733</v>
      </c>
      <c r="H30" s="266">
        <f t="shared" si="1"/>
        <v>9466</v>
      </c>
      <c r="I30" s="167"/>
      <c r="J30" s="31" t="s">
        <v>9833</v>
      </c>
      <c r="K30" s="30" t="s">
        <v>9812</v>
      </c>
      <c r="L30" s="22"/>
      <c r="M30" s="25">
        <v>44139</v>
      </c>
      <c r="N30" s="21"/>
      <c r="O30" s="22"/>
      <c r="P30" s="25">
        <v>44151</v>
      </c>
      <c r="Q30" s="26">
        <v>44151</v>
      </c>
    </row>
    <row r="31" spans="2:17" s="9" customFormat="1" ht="19.7" customHeight="1">
      <c r="B31" s="21">
        <v>6</v>
      </c>
      <c r="C31" s="21" t="s">
        <v>531</v>
      </c>
      <c r="D31" s="21" t="s">
        <v>531</v>
      </c>
      <c r="E31" s="75" t="s">
        <v>9834</v>
      </c>
      <c r="F31" s="22">
        <v>2</v>
      </c>
      <c r="G31" s="266">
        <v>6095</v>
      </c>
      <c r="H31" s="266">
        <f t="shared" si="1"/>
        <v>12190</v>
      </c>
      <c r="I31" s="167"/>
      <c r="J31" s="31" t="s">
        <v>9835</v>
      </c>
      <c r="K31" s="30" t="s">
        <v>9812</v>
      </c>
      <c r="L31" s="22"/>
      <c r="M31" s="25">
        <v>44139</v>
      </c>
      <c r="N31" s="21"/>
      <c r="O31" s="22"/>
      <c r="P31" s="25">
        <v>44151</v>
      </c>
      <c r="Q31" s="26">
        <v>44151</v>
      </c>
    </row>
    <row r="32" spans="2:17" s="9" customFormat="1" ht="19.7" customHeight="1">
      <c r="B32" s="21">
        <v>6</v>
      </c>
      <c r="C32" s="21" t="s">
        <v>531</v>
      </c>
      <c r="D32" s="21" t="s">
        <v>531</v>
      </c>
      <c r="E32" s="75" t="s">
        <v>9836</v>
      </c>
      <c r="F32" s="22">
        <v>4</v>
      </c>
      <c r="G32" s="266">
        <v>2546</v>
      </c>
      <c r="H32" s="266">
        <f t="shared" si="1"/>
        <v>10184</v>
      </c>
      <c r="I32" s="167"/>
      <c r="J32" s="31" t="s">
        <v>9837</v>
      </c>
      <c r="K32" s="30" t="s">
        <v>9812</v>
      </c>
      <c r="L32" s="22"/>
      <c r="M32" s="25">
        <v>44139</v>
      </c>
      <c r="N32" s="21"/>
      <c r="O32" s="22"/>
      <c r="P32" s="25">
        <v>44151</v>
      </c>
      <c r="Q32" s="26">
        <v>44151</v>
      </c>
    </row>
    <row r="33" spans="2:17" s="9" customFormat="1" ht="19.7" customHeight="1">
      <c r="B33" s="21">
        <v>6</v>
      </c>
      <c r="C33" s="21" t="s">
        <v>531</v>
      </c>
      <c r="D33" s="21" t="s">
        <v>531</v>
      </c>
      <c r="E33" s="75" t="s">
        <v>9838</v>
      </c>
      <c r="F33" s="22">
        <v>4</v>
      </c>
      <c r="G33" s="266">
        <v>4324</v>
      </c>
      <c r="H33" s="266">
        <f t="shared" si="1"/>
        <v>17296</v>
      </c>
      <c r="I33" s="167"/>
      <c r="J33" s="31" t="s">
        <v>9839</v>
      </c>
      <c r="K33" s="30" t="s">
        <v>9812</v>
      </c>
      <c r="L33" s="22"/>
      <c r="M33" s="25">
        <v>44139</v>
      </c>
      <c r="N33" s="21"/>
      <c r="O33" s="22"/>
      <c r="P33" s="25">
        <v>44151</v>
      </c>
      <c r="Q33" s="26">
        <v>44151</v>
      </c>
    </row>
    <row r="34" spans="2:17" s="9" customFormat="1" ht="19.7" customHeight="1">
      <c r="B34" s="21">
        <v>6</v>
      </c>
      <c r="C34" s="21" t="s">
        <v>531</v>
      </c>
      <c r="D34" s="21" t="s">
        <v>531</v>
      </c>
      <c r="E34" s="75" t="s">
        <v>9840</v>
      </c>
      <c r="F34" s="22">
        <v>4</v>
      </c>
      <c r="G34" s="266">
        <v>2947</v>
      </c>
      <c r="H34" s="266">
        <f t="shared" si="1"/>
        <v>11788</v>
      </c>
      <c r="I34" s="167"/>
      <c r="J34" s="31" t="s">
        <v>9841</v>
      </c>
      <c r="K34" s="30" t="s">
        <v>9812</v>
      </c>
      <c r="L34" s="22"/>
      <c r="M34" s="25">
        <v>44139</v>
      </c>
      <c r="N34" s="21"/>
      <c r="O34" s="22"/>
      <c r="P34" s="25">
        <v>44151</v>
      </c>
      <c r="Q34" s="26">
        <v>44151</v>
      </c>
    </row>
    <row r="35" spans="2:17" s="9" customFormat="1" ht="19.7" customHeight="1">
      <c r="B35" s="21"/>
      <c r="C35" s="21"/>
      <c r="D35" s="21"/>
      <c r="E35" s="75"/>
      <c r="F35" s="22"/>
      <c r="G35" s="266">
        <v>0</v>
      </c>
      <c r="H35" s="266">
        <f t="shared" si="1"/>
        <v>0</v>
      </c>
      <c r="I35" s="167"/>
      <c r="J35" s="31"/>
      <c r="K35" s="22"/>
      <c r="L35" s="22"/>
      <c r="M35" s="25"/>
      <c r="N35" s="21"/>
      <c r="O35" s="22"/>
      <c r="P35" s="25"/>
      <c r="Q35" s="26"/>
    </row>
    <row r="36" spans="2:17" s="9" customFormat="1" ht="19.7" customHeight="1">
      <c r="B36" s="21">
        <v>5</v>
      </c>
      <c r="C36" s="21" t="s">
        <v>531</v>
      </c>
      <c r="D36" s="21" t="s">
        <v>531</v>
      </c>
      <c r="E36" s="75" t="s">
        <v>9842</v>
      </c>
      <c r="F36" s="22">
        <v>2</v>
      </c>
      <c r="G36" s="266">
        <v>25</v>
      </c>
      <c r="H36" s="266">
        <f t="shared" si="1"/>
        <v>50</v>
      </c>
      <c r="I36" s="167"/>
      <c r="J36" s="31" t="s">
        <v>2678</v>
      </c>
      <c r="K36" s="30" t="s">
        <v>9812</v>
      </c>
      <c r="L36" s="22"/>
      <c r="M36" s="25">
        <v>44140</v>
      </c>
      <c r="N36" s="21"/>
      <c r="O36" s="22"/>
      <c r="P36" s="25">
        <v>44151</v>
      </c>
      <c r="Q36" s="26">
        <v>44151</v>
      </c>
    </row>
    <row r="37" spans="2:17" s="9" customFormat="1" ht="19.7" customHeight="1">
      <c r="B37" s="21">
        <v>5</v>
      </c>
      <c r="C37" s="21" t="s">
        <v>531</v>
      </c>
      <c r="D37" s="21" t="s">
        <v>531</v>
      </c>
      <c r="E37" s="75" t="s">
        <v>1382</v>
      </c>
      <c r="F37" s="22">
        <v>10</v>
      </c>
      <c r="G37" s="266">
        <v>29</v>
      </c>
      <c r="H37" s="266">
        <f t="shared" si="1"/>
        <v>290</v>
      </c>
      <c r="I37" s="167"/>
      <c r="J37" s="31" t="s">
        <v>9843</v>
      </c>
      <c r="K37" s="30" t="s">
        <v>9812</v>
      </c>
      <c r="L37" s="22"/>
      <c r="M37" s="25">
        <v>44140</v>
      </c>
      <c r="N37" s="21"/>
      <c r="O37" s="22"/>
      <c r="P37" s="25">
        <v>44151</v>
      </c>
      <c r="Q37" s="26">
        <v>44151</v>
      </c>
    </row>
    <row r="38" spans="2:17" s="9" customFormat="1" ht="19.7" customHeight="1">
      <c r="B38" s="21">
        <v>5</v>
      </c>
      <c r="C38" s="21" t="s">
        <v>531</v>
      </c>
      <c r="D38" s="21" t="s">
        <v>531</v>
      </c>
      <c r="E38" s="75" t="s">
        <v>9844</v>
      </c>
      <c r="F38" s="22">
        <v>1</v>
      </c>
      <c r="G38" s="266">
        <v>1770</v>
      </c>
      <c r="H38" s="266">
        <f t="shared" si="1"/>
        <v>1770</v>
      </c>
      <c r="I38" s="167"/>
      <c r="J38" s="31" t="s">
        <v>9845</v>
      </c>
      <c r="K38" s="30" t="s">
        <v>9812</v>
      </c>
      <c r="L38" s="22"/>
      <c r="M38" s="25">
        <v>44140</v>
      </c>
      <c r="N38" s="21"/>
      <c r="O38" s="22"/>
      <c r="P38" s="25">
        <v>44151</v>
      </c>
      <c r="Q38" s="26">
        <v>44151</v>
      </c>
    </row>
    <row r="39" spans="2:17" s="9" customFormat="1" ht="19.7" customHeight="1">
      <c r="B39" s="21">
        <v>5</v>
      </c>
      <c r="C39" s="21" t="s">
        <v>531</v>
      </c>
      <c r="D39" s="21" t="s">
        <v>531</v>
      </c>
      <c r="E39" s="75" t="s">
        <v>9846</v>
      </c>
      <c r="F39" s="22">
        <v>1</v>
      </c>
      <c r="G39" s="266">
        <v>2460</v>
      </c>
      <c r="H39" s="266">
        <f t="shared" si="1"/>
        <v>2460</v>
      </c>
      <c r="I39" s="167"/>
      <c r="J39" s="31" t="s">
        <v>9847</v>
      </c>
      <c r="K39" s="30" t="s">
        <v>9812</v>
      </c>
      <c r="L39" s="22"/>
      <c r="M39" s="25">
        <v>44140</v>
      </c>
      <c r="N39" s="21"/>
      <c r="O39" s="22"/>
      <c r="P39" s="25">
        <v>44151</v>
      </c>
      <c r="Q39" s="26">
        <v>44151</v>
      </c>
    </row>
    <row r="40" spans="2:17" s="9" customFormat="1" ht="19.7" customHeight="1">
      <c r="B40" s="21">
        <v>5</v>
      </c>
      <c r="C40" s="21" t="s">
        <v>531</v>
      </c>
      <c r="D40" s="21" t="s">
        <v>531</v>
      </c>
      <c r="E40" s="75" t="s">
        <v>9848</v>
      </c>
      <c r="F40" s="22">
        <v>1</v>
      </c>
      <c r="G40" s="266">
        <v>2340</v>
      </c>
      <c r="H40" s="266">
        <f t="shared" si="1"/>
        <v>2340</v>
      </c>
      <c r="I40" s="167"/>
      <c r="J40" s="31" t="s">
        <v>9849</v>
      </c>
      <c r="K40" s="30" t="s">
        <v>9812</v>
      </c>
      <c r="L40" s="22"/>
      <c r="M40" s="25">
        <v>44140</v>
      </c>
      <c r="N40" s="21"/>
      <c r="O40" s="22"/>
      <c r="P40" s="25">
        <v>44151</v>
      </c>
      <c r="Q40" s="26">
        <v>44151</v>
      </c>
    </row>
    <row r="41" spans="2:17" s="9" customFormat="1" ht="19.7" customHeight="1">
      <c r="B41" s="21">
        <v>5</v>
      </c>
      <c r="C41" s="21" t="s">
        <v>531</v>
      </c>
      <c r="D41" s="21" t="s">
        <v>531</v>
      </c>
      <c r="E41" s="75" t="s">
        <v>9850</v>
      </c>
      <c r="F41" s="22">
        <v>1</v>
      </c>
      <c r="G41" s="266">
        <v>1480</v>
      </c>
      <c r="H41" s="266">
        <f t="shared" si="1"/>
        <v>1480</v>
      </c>
      <c r="I41" s="167"/>
      <c r="J41" s="31" t="s">
        <v>9851</v>
      </c>
      <c r="K41" s="30" t="s">
        <v>9812</v>
      </c>
      <c r="L41" s="22"/>
      <c r="M41" s="25">
        <v>44140</v>
      </c>
      <c r="N41" s="21"/>
      <c r="O41" s="22"/>
      <c r="P41" s="25">
        <v>44151</v>
      </c>
      <c r="Q41" s="26">
        <v>44151</v>
      </c>
    </row>
    <row r="42" spans="2:17" s="9" customFormat="1" ht="19.7" customHeight="1">
      <c r="B42" s="21">
        <v>8</v>
      </c>
      <c r="C42" s="21" t="s">
        <v>531</v>
      </c>
      <c r="D42" s="21" t="s">
        <v>531</v>
      </c>
      <c r="E42" s="75" t="s">
        <v>9852</v>
      </c>
      <c r="F42" s="22">
        <v>1</v>
      </c>
      <c r="G42" s="266">
        <v>8920</v>
      </c>
      <c r="H42" s="266">
        <f t="shared" si="1"/>
        <v>8920</v>
      </c>
      <c r="I42" s="167"/>
      <c r="J42" s="31" t="s">
        <v>8980</v>
      </c>
      <c r="K42" s="30" t="s">
        <v>9812</v>
      </c>
      <c r="L42" s="22"/>
      <c r="M42" s="25">
        <v>44140</v>
      </c>
      <c r="N42" s="21"/>
      <c r="O42" s="22"/>
      <c r="P42" s="25">
        <v>44151</v>
      </c>
      <c r="Q42" s="26">
        <v>44151</v>
      </c>
    </row>
  </sheetData>
  <autoFilter ref="B8:O39" xr:uid="{85503E0F-1168-48EE-B8B2-A5BE6AC2D2DE}"/>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7112E-AD08-4E22-A087-A20BEFD00921}">
  <dimension ref="B2:Q17"/>
  <sheetViews>
    <sheetView zoomScale="85" zoomScaleNormal="85" workbookViewId="0">
      <pane xSplit="10" ySplit="8" topLeftCell="M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2208</v>
      </c>
      <c r="G2" s="4" t="s">
        <v>2</v>
      </c>
      <c r="H2" s="5"/>
      <c r="I2" s="6"/>
      <c r="J2" s="7">
        <f>SUM(H:H)</f>
        <v>16900</v>
      </c>
    </row>
    <row r="3" spans="2:17" ht="20.100000000000001" customHeight="1">
      <c r="B3" s="1" t="s">
        <v>3</v>
      </c>
      <c r="C3" s="1"/>
      <c r="D3" s="1"/>
      <c r="E3" s="98" t="s">
        <v>2209</v>
      </c>
    </row>
    <row r="4" spans="2:17" ht="20.100000000000001" customHeight="1">
      <c r="B4" s="1" t="s">
        <v>5</v>
      </c>
      <c r="C4" s="1"/>
      <c r="D4" s="1"/>
      <c r="E4" s="98">
        <v>181828</v>
      </c>
    </row>
    <row r="5" spans="2:17" ht="20.100000000000001" customHeight="1">
      <c r="B5" s="1" t="s">
        <v>6</v>
      </c>
      <c r="C5" s="1"/>
      <c r="D5" s="1"/>
      <c r="E5" s="102">
        <v>44159</v>
      </c>
    </row>
    <row r="6" spans="2:17" ht="20.100000000000001" customHeight="1">
      <c r="B6" s="1" t="s">
        <v>7</v>
      </c>
      <c r="C6" s="1"/>
      <c r="D6" s="1"/>
      <c r="E6" s="102">
        <v>44162</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F9*G9</f>
        <v>0</v>
      </c>
      <c r="I9" s="167"/>
      <c r="J9" s="30"/>
      <c r="K9" s="30"/>
      <c r="L9" s="22"/>
      <c r="M9" s="25"/>
      <c r="N9" s="21"/>
      <c r="O9" s="22"/>
      <c r="P9" s="25"/>
      <c r="Q9" s="26"/>
    </row>
    <row r="10" spans="2:17" s="9" customFormat="1" ht="19.7" customHeight="1">
      <c r="B10" s="21"/>
      <c r="C10" s="21"/>
      <c r="D10" s="21"/>
      <c r="E10" s="75"/>
      <c r="F10" s="22"/>
      <c r="G10" s="266">
        <v>0</v>
      </c>
      <c r="H10" s="266">
        <f>F10*G10</f>
        <v>0</v>
      </c>
      <c r="I10" s="167"/>
      <c r="J10" s="31"/>
      <c r="K10" s="22"/>
      <c r="L10" s="22"/>
      <c r="M10" s="25"/>
      <c r="N10" s="21"/>
      <c r="O10" s="22"/>
      <c r="P10" s="25"/>
      <c r="Q10" s="26"/>
    </row>
    <row r="11" spans="2:17" s="9" customFormat="1" ht="19.7" customHeight="1">
      <c r="B11" s="21">
        <v>2</v>
      </c>
      <c r="C11" s="21" t="s">
        <v>2210</v>
      </c>
      <c r="D11" s="21" t="s">
        <v>2210</v>
      </c>
      <c r="E11" s="31" t="s">
        <v>9853</v>
      </c>
      <c r="F11" s="22">
        <v>1</v>
      </c>
      <c r="G11" s="266">
        <v>16900</v>
      </c>
      <c r="H11" s="266">
        <v>16900</v>
      </c>
      <c r="I11" s="167"/>
      <c r="J11" s="30" t="s">
        <v>2212</v>
      </c>
      <c r="K11" s="22"/>
      <c r="L11" s="22"/>
      <c r="M11" s="25">
        <v>44139</v>
      </c>
      <c r="N11" s="21"/>
      <c r="O11" s="32">
        <v>44153</v>
      </c>
      <c r="P11" s="25"/>
      <c r="Q11" s="26">
        <v>44161</v>
      </c>
    </row>
    <row r="12" spans="2:17" s="9" customFormat="1" ht="19.7" customHeight="1">
      <c r="B12" s="21"/>
      <c r="C12" s="21"/>
      <c r="D12" s="21"/>
      <c r="E12" s="75"/>
      <c r="F12" s="22"/>
      <c r="G12" s="266">
        <v>0</v>
      </c>
      <c r="H12" s="266">
        <f>F12*G12</f>
        <v>0</v>
      </c>
      <c r="I12" s="167"/>
      <c r="J12" s="31"/>
      <c r="K12" s="22"/>
      <c r="L12" s="22"/>
      <c r="M12" s="25"/>
      <c r="N12" s="21"/>
      <c r="O12" s="22"/>
      <c r="P12" s="25"/>
      <c r="Q12" s="26"/>
    </row>
    <row r="13" spans="2:17" s="9" customFormat="1" ht="19.7" customHeight="1">
      <c r="B13" s="21"/>
      <c r="C13" s="21"/>
      <c r="D13" s="21"/>
      <c r="E13" s="75"/>
      <c r="F13" s="22"/>
      <c r="G13" s="266">
        <v>0</v>
      </c>
      <c r="H13" s="266">
        <f>F13*G13</f>
        <v>0</v>
      </c>
      <c r="I13" s="167"/>
      <c r="J13" s="31"/>
      <c r="K13" s="22"/>
      <c r="L13" s="22"/>
      <c r="M13" s="25"/>
      <c r="N13" s="21"/>
      <c r="O13" s="22"/>
      <c r="P13" s="25"/>
      <c r="Q13" s="26"/>
    </row>
    <row r="14" spans="2:17" s="9" customFormat="1" ht="19.7" customHeight="1">
      <c r="B14" s="21"/>
      <c r="C14" s="21"/>
      <c r="D14" s="21"/>
      <c r="E14" s="75"/>
      <c r="F14" s="22"/>
      <c r="G14" s="266">
        <v>0</v>
      </c>
      <c r="H14" s="266">
        <f>F14*G14</f>
        <v>0</v>
      </c>
      <c r="I14" s="167"/>
      <c r="J14" s="31"/>
      <c r="K14" s="22"/>
      <c r="L14" s="22"/>
      <c r="M14" s="25"/>
      <c r="N14" s="21"/>
      <c r="O14" s="22"/>
      <c r="P14" s="25"/>
      <c r="Q14" s="26"/>
    </row>
    <row r="15" spans="2:17" s="9" customFormat="1" ht="19.7" customHeight="1">
      <c r="B15" s="21"/>
      <c r="C15" s="21"/>
      <c r="D15" s="21"/>
      <c r="E15" s="75"/>
      <c r="F15" s="22"/>
      <c r="G15" s="266">
        <v>0</v>
      </c>
      <c r="H15" s="266">
        <f>F15*G15</f>
        <v>0</v>
      </c>
      <c r="I15" s="167"/>
      <c r="J15" s="31"/>
      <c r="K15" s="22"/>
      <c r="L15" s="22"/>
      <c r="M15" s="25"/>
      <c r="N15" s="21"/>
      <c r="O15" s="22"/>
      <c r="P15" s="25"/>
      <c r="Q15" s="26"/>
    </row>
    <row r="16" spans="2:17" s="9" customFormat="1" ht="19.7" customHeight="1">
      <c r="B16" s="21"/>
      <c r="C16" s="21"/>
      <c r="D16" s="21"/>
      <c r="E16" s="75"/>
      <c r="F16" s="22"/>
      <c r="G16" s="266">
        <v>0</v>
      </c>
      <c r="H16" s="266">
        <f>F16*G16</f>
        <v>0</v>
      </c>
      <c r="I16" s="167"/>
      <c r="J16" s="31"/>
      <c r="K16" s="22"/>
      <c r="L16" s="22"/>
      <c r="M16" s="25"/>
      <c r="N16" s="21"/>
      <c r="O16" s="22"/>
      <c r="P16" s="25"/>
      <c r="Q16" s="26"/>
    </row>
    <row r="17" spans="7:8">
      <c r="G17" s="3"/>
      <c r="H17" s="3"/>
    </row>
  </sheetData>
  <autoFilter ref="B8:O16" xr:uid="{1ED54C8C-D113-4588-A30D-8866D57D4F83}"/>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D4C00-CA9C-4AA5-8ACF-A3F7CE410252}">
  <dimension ref="B2:Q62"/>
  <sheetViews>
    <sheetView topLeftCell="D1" zoomScale="85" zoomScaleNormal="85" workbookViewId="0">
      <selection activeCell="O23" sqref="O23"/>
    </sheetView>
  </sheetViews>
  <sheetFormatPr defaultRowHeight="18.75"/>
  <cols>
    <col min="1" max="1" width="2.625" style="8" customWidth="1"/>
    <col min="2" max="2" width="5.75" style="9" customWidth="1"/>
    <col min="3" max="4" width="20.75" style="8" customWidth="1"/>
    <col min="5" max="5" width="67.25" style="8" customWidth="1"/>
    <col min="6" max="6" width="6.25" style="8" customWidth="1"/>
    <col min="7" max="8" width="9.875" style="8" bestFit="1" customWidth="1"/>
    <col min="9" max="9" width="5.75" style="3" customWidth="1"/>
    <col min="10" max="10" width="39.25" style="8" customWidth="1"/>
    <col min="11" max="11" width="30.75" style="8" customWidth="1"/>
    <col min="12" max="12" width="17.37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75" style="8" customWidth="1"/>
    <col min="259" max="260" width="20.75" style="8" customWidth="1"/>
    <col min="261" max="261" width="67.25" style="8" customWidth="1"/>
    <col min="262" max="262" width="6.25" style="8" customWidth="1"/>
    <col min="263" max="264" width="9.875" style="8" bestFit="1" customWidth="1"/>
    <col min="265" max="265" width="5.75" style="8" customWidth="1"/>
    <col min="266" max="266" width="39.25" style="8" customWidth="1"/>
    <col min="267" max="267" width="30.75" style="8" customWidth="1"/>
    <col min="268" max="268" width="17.37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75" style="8" customWidth="1"/>
    <col min="515" max="516" width="20.75" style="8" customWidth="1"/>
    <col min="517" max="517" width="67.25" style="8" customWidth="1"/>
    <col min="518" max="518" width="6.25" style="8" customWidth="1"/>
    <col min="519" max="520" width="9.875" style="8" bestFit="1" customWidth="1"/>
    <col min="521" max="521" width="5.75" style="8" customWidth="1"/>
    <col min="522" max="522" width="39.25" style="8" customWidth="1"/>
    <col min="523" max="523" width="30.75" style="8" customWidth="1"/>
    <col min="524" max="524" width="17.37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75" style="8" customWidth="1"/>
    <col min="771" max="772" width="20.75" style="8" customWidth="1"/>
    <col min="773" max="773" width="67.25" style="8" customWidth="1"/>
    <col min="774" max="774" width="6.25" style="8" customWidth="1"/>
    <col min="775" max="776" width="9.875" style="8" bestFit="1" customWidth="1"/>
    <col min="777" max="777" width="5.75" style="8" customWidth="1"/>
    <col min="778" max="778" width="39.25" style="8" customWidth="1"/>
    <col min="779" max="779" width="30.75" style="8" customWidth="1"/>
    <col min="780" max="780" width="17.37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75" style="8" customWidth="1"/>
    <col min="1027" max="1028" width="20.75" style="8" customWidth="1"/>
    <col min="1029" max="1029" width="67.25" style="8" customWidth="1"/>
    <col min="1030" max="1030" width="6.25" style="8" customWidth="1"/>
    <col min="1031" max="1032" width="9.875" style="8" bestFit="1" customWidth="1"/>
    <col min="1033" max="1033" width="5.75" style="8" customWidth="1"/>
    <col min="1034" max="1034" width="39.25" style="8" customWidth="1"/>
    <col min="1035" max="1035" width="30.75" style="8" customWidth="1"/>
    <col min="1036" max="1036" width="17.37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75" style="8" customWidth="1"/>
    <col min="1283" max="1284" width="20.75" style="8" customWidth="1"/>
    <col min="1285" max="1285" width="67.25" style="8" customWidth="1"/>
    <col min="1286" max="1286" width="6.25" style="8" customWidth="1"/>
    <col min="1287" max="1288" width="9.875" style="8" bestFit="1" customWidth="1"/>
    <col min="1289" max="1289" width="5.75" style="8" customWidth="1"/>
    <col min="1290" max="1290" width="39.25" style="8" customWidth="1"/>
    <col min="1291" max="1291" width="30.75" style="8" customWidth="1"/>
    <col min="1292" max="1292" width="17.37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75" style="8" customWidth="1"/>
    <col min="1539" max="1540" width="20.75" style="8" customWidth="1"/>
    <col min="1541" max="1541" width="67.25" style="8" customWidth="1"/>
    <col min="1542" max="1542" width="6.25" style="8" customWidth="1"/>
    <col min="1543" max="1544" width="9.875" style="8" bestFit="1" customWidth="1"/>
    <col min="1545" max="1545" width="5.75" style="8" customWidth="1"/>
    <col min="1546" max="1546" width="39.25" style="8" customWidth="1"/>
    <col min="1547" max="1547" width="30.75" style="8" customWidth="1"/>
    <col min="1548" max="1548" width="17.37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75" style="8" customWidth="1"/>
    <col min="1795" max="1796" width="20.75" style="8" customWidth="1"/>
    <col min="1797" max="1797" width="67.25" style="8" customWidth="1"/>
    <col min="1798" max="1798" width="6.25" style="8" customWidth="1"/>
    <col min="1799" max="1800" width="9.875" style="8" bestFit="1" customWidth="1"/>
    <col min="1801" max="1801" width="5.75" style="8" customWidth="1"/>
    <col min="1802" max="1802" width="39.25" style="8" customWidth="1"/>
    <col min="1803" max="1803" width="30.75" style="8" customWidth="1"/>
    <col min="1804" max="1804" width="17.37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75" style="8" customWidth="1"/>
    <col min="2051" max="2052" width="20.75" style="8" customWidth="1"/>
    <col min="2053" max="2053" width="67.25" style="8" customWidth="1"/>
    <col min="2054" max="2054" width="6.25" style="8" customWidth="1"/>
    <col min="2055" max="2056" width="9.875" style="8" bestFit="1" customWidth="1"/>
    <col min="2057" max="2057" width="5.75" style="8" customWidth="1"/>
    <col min="2058" max="2058" width="39.25" style="8" customWidth="1"/>
    <col min="2059" max="2059" width="30.75" style="8" customWidth="1"/>
    <col min="2060" max="2060" width="17.37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75" style="8" customWidth="1"/>
    <col min="2307" max="2308" width="20.75" style="8" customWidth="1"/>
    <col min="2309" max="2309" width="67.25" style="8" customWidth="1"/>
    <col min="2310" max="2310" width="6.25" style="8" customWidth="1"/>
    <col min="2311" max="2312" width="9.875" style="8" bestFit="1" customWidth="1"/>
    <col min="2313" max="2313" width="5.75" style="8" customWidth="1"/>
    <col min="2314" max="2314" width="39.25" style="8" customWidth="1"/>
    <col min="2315" max="2315" width="30.75" style="8" customWidth="1"/>
    <col min="2316" max="2316" width="17.37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75" style="8" customWidth="1"/>
    <col min="2563" max="2564" width="20.75" style="8" customWidth="1"/>
    <col min="2565" max="2565" width="67.25" style="8" customWidth="1"/>
    <col min="2566" max="2566" width="6.25" style="8" customWidth="1"/>
    <col min="2567" max="2568" width="9.875" style="8" bestFit="1" customWidth="1"/>
    <col min="2569" max="2569" width="5.75" style="8" customWidth="1"/>
    <col min="2570" max="2570" width="39.25" style="8" customWidth="1"/>
    <col min="2571" max="2571" width="30.75" style="8" customWidth="1"/>
    <col min="2572" max="2572" width="17.37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75" style="8" customWidth="1"/>
    <col min="2819" max="2820" width="20.75" style="8" customWidth="1"/>
    <col min="2821" max="2821" width="67.25" style="8" customWidth="1"/>
    <col min="2822" max="2822" width="6.25" style="8" customWidth="1"/>
    <col min="2823" max="2824" width="9.875" style="8" bestFit="1" customWidth="1"/>
    <col min="2825" max="2825" width="5.75" style="8" customWidth="1"/>
    <col min="2826" max="2826" width="39.25" style="8" customWidth="1"/>
    <col min="2827" max="2827" width="30.75" style="8" customWidth="1"/>
    <col min="2828" max="2828" width="17.37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75" style="8" customWidth="1"/>
    <col min="3075" max="3076" width="20.75" style="8" customWidth="1"/>
    <col min="3077" max="3077" width="67.25" style="8" customWidth="1"/>
    <col min="3078" max="3078" width="6.25" style="8" customWidth="1"/>
    <col min="3079" max="3080" width="9.875" style="8" bestFit="1" customWidth="1"/>
    <col min="3081" max="3081" width="5.75" style="8" customWidth="1"/>
    <col min="3082" max="3082" width="39.25" style="8" customWidth="1"/>
    <col min="3083" max="3083" width="30.75" style="8" customWidth="1"/>
    <col min="3084" max="3084" width="17.37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75" style="8" customWidth="1"/>
    <col min="3331" max="3332" width="20.75" style="8" customWidth="1"/>
    <col min="3333" max="3333" width="67.25" style="8" customWidth="1"/>
    <col min="3334" max="3334" width="6.25" style="8" customWidth="1"/>
    <col min="3335" max="3336" width="9.875" style="8" bestFit="1" customWidth="1"/>
    <col min="3337" max="3337" width="5.75" style="8" customWidth="1"/>
    <col min="3338" max="3338" width="39.25" style="8" customWidth="1"/>
    <col min="3339" max="3339" width="30.75" style="8" customWidth="1"/>
    <col min="3340" max="3340" width="17.37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75" style="8" customWidth="1"/>
    <col min="3587" max="3588" width="20.75" style="8" customWidth="1"/>
    <col min="3589" max="3589" width="67.25" style="8" customWidth="1"/>
    <col min="3590" max="3590" width="6.25" style="8" customWidth="1"/>
    <col min="3591" max="3592" width="9.875" style="8" bestFit="1" customWidth="1"/>
    <col min="3593" max="3593" width="5.75" style="8" customWidth="1"/>
    <col min="3594" max="3594" width="39.25" style="8" customWidth="1"/>
    <col min="3595" max="3595" width="30.75" style="8" customWidth="1"/>
    <col min="3596" max="3596" width="17.37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75" style="8" customWidth="1"/>
    <col min="3843" max="3844" width="20.75" style="8" customWidth="1"/>
    <col min="3845" max="3845" width="67.25" style="8" customWidth="1"/>
    <col min="3846" max="3846" width="6.25" style="8" customWidth="1"/>
    <col min="3847" max="3848" width="9.875" style="8" bestFit="1" customWidth="1"/>
    <col min="3849" max="3849" width="5.75" style="8" customWidth="1"/>
    <col min="3850" max="3850" width="39.25" style="8" customWidth="1"/>
    <col min="3851" max="3851" width="30.75" style="8" customWidth="1"/>
    <col min="3852" max="3852" width="17.37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75" style="8" customWidth="1"/>
    <col min="4099" max="4100" width="20.75" style="8" customWidth="1"/>
    <col min="4101" max="4101" width="67.25" style="8" customWidth="1"/>
    <col min="4102" max="4102" width="6.25" style="8" customWidth="1"/>
    <col min="4103" max="4104" width="9.875" style="8" bestFit="1" customWidth="1"/>
    <col min="4105" max="4105" width="5.75" style="8" customWidth="1"/>
    <col min="4106" max="4106" width="39.25" style="8" customWidth="1"/>
    <col min="4107" max="4107" width="30.75" style="8" customWidth="1"/>
    <col min="4108" max="4108" width="17.37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75" style="8" customWidth="1"/>
    <col min="4355" max="4356" width="20.75" style="8" customWidth="1"/>
    <col min="4357" max="4357" width="67.25" style="8" customWidth="1"/>
    <col min="4358" max="4358" width="6.25" style="8" customWidth="1"/>
    <col min="4359" max="4360" width="9.875" style="8" bestFit="1" customWidth="1"/>
    <col min="4361" max="4361" width="5.75" style="8" customWidth="1"/>
    <col min="4362" max="4362" width="39.25" style="8" customWidth="1"/>
    <col min="4363" max="4363" width="30.75" style="8" customWidth="1"/>
    <col min="4364" max="4364" width="17.37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75" style="8" customWidth="1"/>
    <col min="4611" max="4612" width="20.75" style="8" customWidth="1"/>
    <col min="4613" max="4613" width="67.25" style="8" customWidth="1"/>
    <col min="4614" max="4614" width="6.25" style="8" customWidth="1"/>
    <col min="4615" max="4616" width="9.875" style="8" bestFit="1" customWidth="1"/>
    <col min="4617" max="4617" width="5.75" style="8" customWidth="1"/>
    <col min="4618" max="4618" width="39.25" style="8" customWidth="1"/>
    <col min="4619" max="4619" width="30.75" style="8" customWidth="1"/>
    <col min="4620" max="4620" width="17.37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75" style="8" customWidth="1"/>
    <col min="4867" max="4868" width="20.75" style="8" customWidth="1"/>
    <col min="4869" max="4869" width="67.25" style="8" customWidth="1"/>
    <col min="4870" max="4870" width="6.25" style="8" customWidth="1"/>
    <col min="4871" max="4872" width="9.875" style="8" bestFit="1" customWidth="1"/>
    <col min="4873" max="4873" width="5.75" style="8" customWidth="1"/>
    <col min="4874" max="4874" width="39.25" style="8" customWidth="1"/>
    <col min="4875" max="4875" width="30.75" style="8" customWidth="1"/>
    <col min="4876" max="4876" width="17.37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75" style="8" customWidth="1"/>
    <col min="5123" max="5124" width="20.75" style="8" customWidth="1"/>
    <col min="5125" max="5125" width="67.25" style="8" customWidth="1"/>
    <col min="5126" max="5126" width="6.25" style="8" customWidth="1"/>
    <col min="5127" max="5128" width="9.875" style="8" bestFit="1" customWidth="1"/>
    <col min="5129" max="5129" width="5.75" style="8" customWidth="1"/>
    <col min="5130" max="5130" width="39.25" style="8" customWidth="1"/>
    <col min="5131" max="5131" width="30.75" style="8" customWidth="1"/>
    <col min="5132" max="5132" width="17.37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75" style="8" customWidth="1"/>
    <col min="5379" max="5380" width="20.75" style="8" customWidth="1"/>
    <col min="5381" max="5381" width="67.25" style="8" customWidth="1"/>
    <col min="5382" max="5382" width="6.25" style="8" customWidth="1"/>
    <col min="5383" max="5384" width="9.875" style="8" bestFit="1" customWidth="1"/>
    <col min="5385" max="5385" width="5.75" style="8" customWidth="1"/>
    <col min="5386" max="5386" width="39.25" style="8" customWidth="1"/>
    <col min="5387" max="5387" width="30.75" style="8" customWidth="1"/>
    <col min="5388" max="5388" width="17.37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75" style="8" customWidth="1"/>
    <col min="5635" max="5636" width="20.75" style="8" customWidth="1"/>
    <col min="5637" max="5637" width="67.25" style="8" customWidth="1"/>
    <col min="5638" max="5638" width="6.25" style="8" customWidth="1"/>
    <col min="5639" max="5640" width="9.875" style="8" bestFit="1" customWidth="1"/>
    <col min="5641" max="5641" width="5.75" style="8" customWidth="1"/>
    <col min="5642" max="5642" width="39.25" style="8" customWidth="1"/>
    <col min="5643" max="5643" width="30.75" style="8" customWidth="1"/>
    <col min="5644" max="5644" width="17.37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75" style="8" customWidth="1"/>
    <col min="5891" max="5892" width="20.75" style="8" customWidth="1"/>
    <col min="5893" max="5893" width="67.25" style="8" customWidth="1"/>
    <col min="5894" max="5894" width="6.25" style="8" customWidth="1"/>
    <col min="5895" max="5896" width="9.875" style="8" bestFit="1" customWidth="1"/>
    <col min="5897" max="5897" width="5.75" style="8" customWidth="1"/>
    <col min="5898" max="5898" width="39.25" style="8" customWidth="1"/>
    <col min="5899" max="5899" width="30.75" style="8" customWidth="1"/>
    <col min="5900" max="5900" width="17.37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75" style="8" customWidth="1"/>
    <col min="6147" max="6148" width="20.75" style="8" customWidth="1"/>
    <col min="6149" max="6149" width="67.25" style="8" customWidth="1"/>
    <col min="6150" max="6150" width="6.25" style="8" customWidth="1"/>
    <col min="6151" max="6152" width="9.875" style="8" bestFit="1" customWidth="1"/>
    <col min="6153" max="6153" width="5.75" style="8" customWidth="1"/>
    <col min="6154" max="6154" width="39.25" style="8" customWidth="1"/>
    <col min="6155" max="6155" width="30.75" style="8" customWidth="1"/>
    <col min="6156" max="6156" width="17.37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75" style="8" customWidth="1"/>
    <col min="6403" max="6404" width="20.75" style="8" customWidth="1"/>
    <col min="6405" max="6405" width="67.25" style="8" customWidth="1"/>
    <col min="6406" max="6406" width="6.25" style="8" customWidth="1"/>
    <col min="6407" max="6408" width="9.875" style="8" bestFit="1" customWidth="1"/>
    <col min="6409" max="6409" width="5.75" style="8" customWidth="1"/>
    <col min="6410" max="6410" width="39.25" style="8" customWidth="1"/>
    <col min="6411" max="6411" width="30.75" style="8" customWidth="1"/>
    <col min="6412" max="6412" width="17.37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75" style="8" customWidth="1"/>
    <col min="6659" max="6660" width="20.75" style="8" customWidth="1"/>
    <col min="6661" max="6661" width="67.25" style="8" customWidth="1"/>
    <col min="6662" max="6662" width="6.25" style="8" customWidth="1"/>
    <col min="6663" max="6664" width="9.875" style="8" bestFit="1" customWidth="1"/>
    <col min="6665" max="6665" width="5.75" style="8" customWidth="1"/>
    <col min="6666" max="6666" width="39.25" style="8" customWidth="1"/>
    <col min="6667" max="6667" width="30.75" style="8" customWidth="1"/>
    <col min="6668" max="6668" width="17.37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75" style="8" customWidth="1"/>
    <col min="6915" max="6916" width="20.75" style="8" customWidth="1"/>
    <col min="6917" max="6917" width="67.25" style="8" customWidth="1"/>
    <col min="6918" max="6918" width="6.25" style="8" customWidth="1"/>
    <col min="6919" max="6920" width="9.875" style="8" bestFit="1" customWidth="1"/>
    <col min="6921" max="6921" width="5.75" style="8" customWidth="1"/>
    <col min="6922" max="6922" width="39.25" style="8" customWidth="1"/>
    <col min="6923" max="6923" width="30.75" style="8" customWidth="1"/>
    <col min="6924" max="6924" width="17.37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75" style="8" customWidth="1"/>
    <col min="7171" max="7172" width="20.75" style="8" customWidth="1"/>
    <col min="7173" max="7173" width="67.25" style="8" customWidth="1"/>
    <col min="7174" max="7174" width="6.25" style="8" customWidth="1"/>
    <col min="7175" max="7176" width="9.875" style="8" bestFit="1" customWidth="1"/>
    <col min="7177" max="7177" width="5.75" style="8" customWidth="1"/>
    <col min="7178" max="7178" width="39.25" style="8" customWidth="1"/>
    <col min="7179" max="7179" width="30.75" style="8" customWidth="1"/>
    <col min="7180" max="7180" width="17.37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75" style="8" customWidth="1"/>
    <col min="7427" max="7428" width="20.75" style="8" customWidth="1"/>
    <col min="7429" max="7429" width="67.25" style="8" customWidth="1"/>
    <col min="7430" max="7430" width="6.25" style="8" customWidth="1"/>
    <col min="7431" max="7432" width="9.875" style="8" bestFit="1" customWidth="1"/>
    <col min="7433" max="7433" width="5.75" style="8" customWidth="1"/>
    <col min="7434" max="7434" width="39.25" style="8" customWidth="1"/>
    <col min="7435" max="7435" width="30.75" style="8" customWidth="1"/>
    <col min="7436" max="7436" width="17.37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75" style="8" customWidth="1"/>
    <col min="7683" max="7684" width="20.75" style="8" customWidth="1"/>
    <col min="7685" max="7685" width="67.25" style="8" customWidth="1"/>
    <col min="7686" max="7686" width="6.25" style="8" customWidth="1"/>
    <col min="7687" max="7688" width="9.875" style="8" bestFit="1" customWidth="1"/>
    <col min="7689" max="7689" width="5.75" style="8" customWidth="1"/>
    <col min="7690" max="7690" width="39.25" style="8" customWidth="1"/>
    <col min="7691" max="7691" width="30.75" style="8" customWidth="1"/>
    <col min="7692" max="7692" width="17.37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75" style="8" customWidth="1"/>
    <col min="7939" max="7940" width="20.75" style="8" customWidth="1"/>
    <col min="7941" max="7941" width="67.25" style="8" customWidth="1"/>
    <col min="7942" max="7942" width="6.25" style="8" customWidth="1"/>
    <col min="7943" max="7944" width="9.875" style="8" bestFit="1" customWidth="1"/>
    <col min="7945" max="7945" width="5.75" style="8" customWidth="1"/>
    <col min="7946" max="7946" width="39.25" style="8" customWidth="1"/>
    <col min="7947" max="7947" width="30.75" style="8" customWidth="1"/>
    <col min="7948" max="7948" width="17.37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75" style="8" customWidth="1"/>
    <col min="8195" max="8196" width="20.75" style="8" customWidth="1"/>
    <col min="8197" max="8197" width="67.25" style="8" customWidth="1"/>
    <col min="8198" max="8198" width="6.25" style="8" customWidth="1"/>
    <col min="8199" max="8200" width="9.875" style="8" bestFit="1" customWidth="1"/>
    <col min="8201" max="8201" width="5.75" style="8" customWidth="1"/>
    <col min="8202" max="8202" width="39.25" style="8" customWidth="1"/>
    <col min="8203" max="8203" width="30.75" style="8" customWidth="1"/>
    <col min="8204" max="8204" width="17.37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75" style="8" customWidth="1"/>
    <col min="8451" max="8452" width="20.75" style="8" customWidth="1"/>
    <col min="8453" max="8453" width="67.25" style="8" customWidth="1"/>
    <col min="8454" max="8454" width="6.25" style="8" customWidth="1"/>
    <col min="8455" max="8456" width="9.875" style="8" bestFit="1" customWidth="1"/>
    <col min="8457" max="8457" width="5.75" style="8" customWidth="1"/>
    <col min="8458" max="8458" width="39.25" style="8" customWidth="1"/>
    <col min="8459" max="8459" width="30.75" style="8" customWidth="1"/>
    <col min="8460" max="8460" width="17.37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75" style="8" customWidth="1"/>
    <col min="8707" max="8708" width="20.75" style="8" customWidth="1"/>
    <col min="8709" max="8709" width="67.25" style="8" customWidth="1"/>
    <col min="8710" max="8710" width="6.25" style="8" customWidth="1"/>
    <col min="8711" max="8712" width="9.875" style="8" bestFit="1" customWidth="1"/>
    <col min="8713" max="8713" width="5.75" style="8" customWidth="1"/>
    <col min="8714" max="8714" width="39.25" style="8" customWidth="1"/>
    <col min="8715" max="8715" width="30.75" style="8" customWidth="1"/>
    <col min="8716" max="8716" width="17.37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75" style="8" customWidth="1"/>
    <col min="8963" max="8964" width="20.75" style="8" customWidth="1"/>
    <col min="8965" max="8965" width="67.25" style="8" customWidth="1"/>
    <col min="8966" max="8966" width="6.25" style="8" customWidth="1"/>
    <col min="8967" max="8968" width="9.875" style="8" bestFit="1" customWidth="1"/>
    <col min="8969" max="8969" width="5.75" style="8" customWidth="1"/>
    <col min="8970" max="8970" width="39.25" style="8" customWidth="1"/>
    <col min="8971" max="8971" width="30.75" style="8" customWidth="1"/>
    <col min="8972" max="8972" width="17.37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75" style="8" customWidth="1"/>
    <col min="9219" max="9220" width="20.75" style="8" customWidth="1"/>
    <col min="9221" max="9221" width="67.25" style="8" customWidth="1"/>
    <col min="9222" max="9222" width="6.25" style="8" customWidth="1"/>
    <col min="9223" max="9224" width="9.875" style="8" bestFit="1" customWidth="1"/>
    <col min="9225" max="9225" width="5.75" style="8" customWidth="1"/>
    <col min="9226" max="9226" width="39.25" style="8" customWidth="1"/>
    <col min="9227" max="9227" width="30.75" style="8" customWidth="1"/>
    <col min="9228" max="9228" width="17.37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75" style="8" customWidth="1"/>
    <col min="9475" max="9476" width="20.75" style="8" customWidth="1"/>
    <col min="9477" max="9477" width="67.25" style="8" customWidth="1"/>
    <col min="9478" max="9478" width="6.25" style="8" customWidth="1"/>
    <col min="9479" max="9480" width="9.875" style="8" bestFit="1" customWidth="1"/>
    <col min="9481" max="9481" width="5.75" style="8" customWidth="1"/>
    <col min="9482" max="9482" width="39.25" style="8" customWidth="1"/>
    <col min="9483" max="9483" width="30.75" style="8" customWidth="1"/>
    <col min="9484" max="9484" width="17.37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75" style="8" customWidth="1"/>
    <col min="9731" max="9732" width="20.75" style="8" customWidth="1"/>
    <col min="9733" max="9733" width="67.25" style="8" customWidth="1"/>
    <col min="9734" max="9734" width="6.25" style="8" customWidth="1"/>
    <col min="9735" max="9736" width="9.875" style="8" bestFit="1" customWidth="1"/>
    <col min="9737" max="9737" width="5.75" style="8" customWidth="1"/>
    <col min="9738" max="9738" width="39.25" style="8" customWidth="1"/>
    <col min="9739" max="9739" width="30.75" style="8" customWidth="1"/>
    <col min="9740" max="9740" width="17.37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75" style="8" customWidth="1"/>
    <col min="9987" max="9988" width="20.75" style="8" customWidth="1"/>
    <col min="9989" max="9989" width="67.25" style="8" customWidth="1"/>
    <col min="9990" max="9990" width="6.25" style="8" customWidth="1"/>
    <col min="9991" max="9992" width="9.875" style="8" bestFit="1" customWidth="1"/>
    <col min="9993" max="9993" width="5.75" style="8" customWidth="1"/>
    <col min="9994" max="9994" width="39.25" style="8" customWidth="1"/>
    <col min="9995" max="9995" width="30.75" style="8" customWidth="1"/>
    <col min="9996" max="9996" width="17.37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75" style="8" customWidth="1"/>
    <col min="10243" max="10244" width="20.75" style="8" customWidth="1"/>
    <col min="10245" max="10245" width="67.25" style="8" customWidth="1"/>
    <col min="10246" max="10246" width="6.25" style="8" customWidth="1"/>
    <col min="10247" max="10248" width="9.875" style="8" bestFit="1" customWidth="1"/>
    <col min="10249" max="10249" width="5.75" style="8" customWidth="1"/>
    <col min="10250" max="10250" width="39.25" style="8" customWidth="1"/>
    <col min="10251" max="10251" width="30.75" style="8" customWidth="1"/>
    <col min="10252" max="10252" width="17.37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75" style="8" customWidth="1"/>
    <col min="10499" max="10500" width="20.75" style="8" customWidth="1"/>
    <col min="10501" max="10501" width="67.25" style="8" customWidth="1"/>
    <col min="10502" max="10502" width="6.25" style="8" customWidth="1"/>
    <col min="10503" max="10504" width="9.875" style="8" bestFit="1" customWidth="1"/>
    <col min="10505" max="10505" width="5.75" style="8" customWidth="1"/>
    <col min="10506" max="10506" width="39.25" style="8" customWidth="1"/>
    <col min="10507" max="10507" width="30.75" style="8" customWidth="1"/>
    <col min="10508" max="10508" width="17.37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75" style="8" customWidth="1"/>
    <col min="10755" max="10756" width="20.75" style="8" customWidth="1"/>
    <col min="10757" max="10757" width="67.25" style="8" customWidth="1"/>
    <col min="10758" max="10758" width="6.25" style="8" customWidth="1"/>
    <col min="10759" max="10760" width="9.875" style="8" bestFit="1" customWidth="1"/>
    <col min="10761" max="10761" width="5.75" style="8" customWidth="1"/>
    <col min="10762" max="10762" width="39.25" style="8" customWidth="1"/>
    <col min="10763" max="10763" width="30.75" style="8" customWidth="1"/>
    <col min="10764" max="10764" width="17.37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75" style="8" customWidth="1"/>
    <col min="11011" max="11012" width="20.75" style="8" customWidth="1"/>
    <col min="11013" max="11013" width="67.25" style="8" customWidth="1"/>
    <col min="11014" max="11014" width="6.25" style="8" customWidth="1"/>
    <col min="11015" max="11016" width="9.875" style="8" bestFit="1" customWidth="1"/>
    <col min="11017" max="11017" width="5.75" style="8" customWidth="1"/>
    <col min="11018" max="11018" width="39.25" style="8" customWidth="1"/>
    <col min="11019" max="11019" width="30.75" style="8" customWidth="1"/>
    <col min="11020" max="11020" width="17.37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75" style="8" customWidth="1"/>
    <col min="11267" max="11268" width="20.75" style="8" customWidth="1"/>
    <col min="11269" max="11269" width="67.25" style="8" customWidth="1"/>
    <col min="11270" max="11270" width="6.25" style="8" customWidth="1"/>
    <col min="11271" max="11272" width="9.875" style="8" bestFit="1" customWidth="1"/>
    <col min="11273" max="11273" width="5.75" style="8" customWidth="1"/>
    <col min="11274" max="11274" width="39.25" style="8" customWidth="1"/>
    <col min="11275" max="11275" width="30.75" style="8" customWidth="1"/>
    <col min="11276" max="11276" width="17.37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75" style="8" customWidth="1"/>
    <col min="11523" max="11524" width="20.75" style="8" customWidth="1"/>
    <col min="11525" max="11525" width="67.25" style="8" customWidth="1"/>
    <col min="11526" max="11526" width="6.25" style="8" customWidth="1"/>
    <col min="11527" max="11528" width="9.875" style="8" bestFit="1" customWidth="1"/>
    <col min="11529" max="11529" width="5.75" style="8" customWidth="1"/>
    <col min="11530" max="11530" width="39.25" style="8" customWidth="1"/>
    <col min="11531" max="11531" width="30.75" style="8" customWidth="1"/>
    <col min="11532" max="11532" width="17.37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75" style="8" customWidth="1"/>
    <col min="11779" max="11780" width="20.75" style="8" customWidth="1"/>
    <col min="11781" max="11781" width="67.25" style="8" customWidth="1"/>
    <col min="11782" max="11782" width="6.25" style="8" customWidth="1"/>
    <col min="11783" max="11784" width="9.875" style="8" bestFit="1" customWidth="1"/>
    <col min="11785" max="11785" width="5.75" style="8" customWidth="1"/>
    <col min="11786" max="11786" width="39.25" style="8" customWidth="1"/>
    <col min="11787" max="11787" width="30.75" style="8" customWidth="1"/>
    <col min="11788" max="11788" width="17.37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75" style="8" customWidth="1"/>
    <col min="12035" max="12036" width="20.75" style="8" customWidth="1"/>
    <col min="12037" max="12037" width="67.25" style="8" customWidth="1"/>
    <col min="12038" max="12038" width="6.25" style="8" customWidth="1"/>
    <col min="12039" max="12040" width="9.875" style="8" bestFit="1" customWidth="1"/>
    <col min="12041" max="12041" width="5.75" style="8" customWidth="1"/>
    <col min="12042" max="12042" width="39.25" style="8" customWidth="1"/>
    <col min="12043" max="12043" width="30.75" style="8" customWidth="1"/>
    <col min="12044" max="12044" width="17.37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75" style="8" customWidth="1"/>
    <col min="12291" max="12292" width="20.75" style="8" customWidth="1"/>
    <col min="12293" max="12293" width="67.25" style="8" customWidth="1"/>
    <col min="12294" max="12294" width="6.25" style="8" customWidth="1"/>
    <col min="12295" max="12296" width="9.875" style="8" bestFit="1" customWidth="1"/>
    <col min="12297" max="12297" width="5.75" style="8" customWidth="1"/>
    <col min="12298" max="12298" width="39.25" style="8" customWidth="1"/>
    <col min="12299" max="12299" width="30.75" style="8" customWidth="1"/>
    <col min="12300" max="12300" width="17.37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75" style="8" customWidth="1"/>
    <col min="12547" max="12548" width="20.75" style="8" customWidth="1"/>
    <col min="12549" max="12549" width="67.25" style="8" customWidth="1"/>
    <col min="12550" max="12550" width="6.25" style="8" customWidth="1"/>
    <col min="12551" max="12552" width="9.875" style="8" bestFit="1" customWidth="1"/>
    <col min="12553" max="12553" width="5.75" style="8" customWidth="1"/>
    <col min="12554" max="12554" width="39.25" style="8" customWidth="1"/>
    <col min="12555" max="12555" width="30.75" style="8" customWidth="1"/>
    <col min="12556" max="12556" width="17.37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75" style="8" customWidth="1"/>
    <col min="12803" max="12804" width="20.75" style="8" customWidth="1"/>
    <col min="12805" max="12805" width="67.25" style="8" customWidth="1"/>
    <col min="12806" max="12806" width="6.25" style="8" customWidth="1"/>
    <col min="12807" max="12808" width="9.875" style="8" bestFit="1" customWidth="1"/>
    <col min="12809" max="12809" width="5.75" style="8" customWidth="1"/>
    <col min="12810" max="12810" width="39.25" style="8" customWidth="1"/>
    <col min="12811" max="12811" width="30.75" style="8" customWidth="1"/>
    <col min="12812" max="12812" width="17.37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75" style="8" customWidth="1"/>
    <col min="13059" max="13060" width="20.75" style="8" customWidth="1"/>
    <col min="13061" max="13061" width="67.25" style="8" customWidth="1"/>
    <col min="13062" max="13062" width="6.25" style="8" customWidth="1"/>
    <col min="13063" max="13064" width="9.875" style="8" bestFit="1" customWidth="1"/>
    <col min="13065" max="13065" width="5.75" style="8" customWidth="1"/>
    <col min="13066" max="13066" width="39.25" style="8" customWidth="1"/>
    <col min="13067" max="13067" width="30.75" style="8" customWidth="1"/>
    <col min="13068" max="13068" width="17.37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75" style="8" customWidth="1"/>
    <col min="13315" max="13316" width="20.75" style="8" customWidth="1"/>
    <col min="13317" max="13317" width="67.25" style="8" customWidth="1"/>
    <col min="13318" max="13318" width="6.25" style="8" customWidth="1"/>
    <col min="13319" max="13320" width="9.875" style="8" bestFit="1" customWidth="1"/>
    <col min="13321" max="13321" width="5.75" style="8" customWidth="1"/>
    <col min="13322" max="13322" width="39.25" style="8" customWidth="1"/>
    <col min="13323" max="13323" width="30.75" style="8" customWidth="1"/>
    <col min="13324" max="13324" width="17.37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75" style="8" customWidth="1"/>
    <col min="13571" max="13572" width="20.75" style="8" customWidth="1"/>
    <col min="13573" max="13573" width="67.25" style="8" customWidth="1"/>
    <col min="13574" max="13574" width="6.25" style="8" customWidth="1"/>
    <col min="13575" max="13576" width="9.875" style="8" bestFit="1" customWidth="1"/>
    <col min="13577" max="13577" width="5.75" style="8" customWidth="1"/>
    <col min="13578" max="13578" width="39.25" style="8" customWidth="1"/>
    <col min="13579" max="13579" width="30.75" style="8" customWidth="1"/>
    <col min="13580" max="13580" width="17.37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75" style="8" customWidth="1"/>
    <col min="13827" max="13828" width="20.75" style="8" customWidth="1"/>
    <col min="13829" max="13829" width="67.25" style="8" customWidth="1"/>
    <col min="13830" max="13830" width="6.25" style="8" customWidth="1"/>
    <col min="13831" max="13832" width="9.875" style="8" bestFit="1" customWidth="1"/>
    <col min="13833" max="13833" width="5.75" style="8" customWidth="1"/>
    <col min="13834" max="13834" width="39.25" style="8" customWidth="1"/>
    <col min="13835" max="13835" width="30.75" style="8" customWidth="1"/>
    <col min="13836" max="13836" width="17.37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75" style="8" customWidth="1"/>
    <col min="14083" max="14084" width="20.75" style="8" customWidth="1"/>
    <col min="14085" max="14085" width="67.25" style="8" customWidth="1"/>
    <col min="14086" max="14086" width="6.25" style="8" customWidth="1"/>
    <col min="14087" max="14088" width="9.875" style="8" bestFit="1" customWidth="1"/>
    <col min="14089" max="14089" width="5.75" style="8" customWidth="1"/>
    <col min="14090" max="14090" width="39.25" style="8" customWidth="1"/>
    <col min="14091" max="14091" width="30.75" style="8" customWidth="1"/>
    <col min="14092" max="14092" width="17.37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75" style="8" customWidth="1"/>
    <col min="14339" max="14340" width="20.75" style="8" customWidth="1"/>
    <col min="14341" max="14341" width="67.25" style="8" customWidth="1"/>
    <col min="14342" max="14342" width="6.25" style="8" customWidth="1"/>
    <col min="14343" max="14344" width="9.875" style="8" bestFit="1" customWidth="1"/>
    <col min="14345" max="14345" width="5.75" style="8" customWidth="1"/>
    <col min="14346" max="14346" width="39.25" style="8" customWidth="1"/>
    <col min="14347" max="14347" width="30.75" style="8" customWidth="1"/>
    <col min="14348" max="14348" width="17.37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75" style="8" customWidth="1"/>
    <col min="14595" max="14596" width="20.75" style="8" customWidth="1"/>
    <col min="14597" max="14597" width="67.25" style="8" customWidth="1"/>
    <col min="14598" max="14598" width="6.25" style="8" customWidth="1"/>
    <col min="14599" max="14600" width="9.875" style="8" bestFit="1" customWidth="1"/>
    <col min="14601" max="14601" width="5.75" style="8" customWidth="1"/>
    <col min="14602" max="14602" width="39.25" style="8" customWidth="1"/>
    <col min="14603" max="14603" width="30.75" style="8" customWidth="1"/>
    <col min="14604" max="14604" width="17.37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75" style="8" customWidth="1"/>
    <col min="14851" max="14852" width="20.75" style="8" customWidth="1"/>
    <col min="14853" max="14853" width="67.25" style="8" customWidth="1"/>
    <col min="14854" max="14854" width="6.25" style="8" customWidth="1"/>
    <col min="14855" max="14856" width="9.875" style="8" bestFit="1" customWidth="1"/>
    <col min="14857" max="14857" width="5.75" style="8" customWidth="1"/>
    <col min="14858" max="14858" width="39.25" style="8" customWidth="1"/>
    <col min="14859" max="14859" width="30.75" style="8" customWidth="1"/>
    <col min="14860" max="14860" width="17.37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75" style="8" customWidth="1"/>
    <col min="15107" max="15108" width="20.75" style="8" customWidth="1"/>
    <col min="15109" max="15109" width="67.25" style="8" customWidth="1"/>
    <col min="15110" max="15110" width="6.25" style="8" customWidth="1"/>
    <col min="15111" max="15112" width="9.875" style="8" bestFit="1" customWidth="1"/>
    <col min="15113" max="15113" width="5.75" style="8" customWidth="1"/>
    <col min="15114" max="15114" width="39.25" style="8" customWidth="1"/>
    <col min="15115" max="15115" width="30.75" style="8" customWidth="1"/>
    <col min="15116" max="15116" width="17.37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75" style="8" customWidth="1"/>
    <col min="15363" max="15364" width="20.75" style="8" customWidth="1"/>
    <col min="15365" max="15365" width="67.25" style="8" customWidth="1"/>
    <col min="15366" max="15366" width="6.25" style="8" customWidth="1"/>
    <col min="15367" max="15368" width="9.875" style="8" bestFit="1" customWidth="1"/>
    <col min="15369" max="15369" width="5.75" style="8" customWidth="1"/>
    <col min="15370" max="15370" width="39.25" style="8" customWidth="1"/>
    <col min="15371" max="15371" width="30.75" style="8" customWidth="1"/>
    <col min="15372" max="15372" width="17.37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75" style="8" customWidth="1"/>
    <col min="15619" max="15620" width="20.75" style="8" customWidth="1"/>
    <col min="15621" max="15621" width="67.25" style="8" customWidth="1"/>
    <col min="15622" max="15622" width="6.25" style="8" customWidth="1"/>
    <col min="15623" max="15624" width="9.875" style="8" bestFit="1" customWidth="1"/>
    <col min="15625" max="15625" width="5.75" style="8" customWidth="1"/>
    <col min="15626" max="15626" width="39.25" style="8" customWidth="1"/>
    <col min="15627" max="15627" width="30.75" style="8" customWidth="1"/>
    <col min="15628" max="15628" width="17.37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75" style="8" customWidth="1"/>
    <col min="15875" max="15876" width="20.75" style="8" customWidth="1"/>
    <col min="15877" max="15877" width="67.25" style="8" customWidth="1"/>
    <col min="15878" max="15878" width="6.25" style="8" customWidth="1"/>
    <col min="15879" max="15880" width="9.875" style="8" bestFit="1" customWidth="1"/>
    <col min="15881" max="15881" width="5.75" style="8" customWidth="1"/>
    <col min="15882" max="15882" width="39.25" style="8" customWidth="1"/>
    <col min="15883" max="15883" width="30.75" style="8" customWidth="1"/>
    <col min="15884" max="15884" width="17.37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75" style="8" customWidth="1"/>
    <col min="16131" max="16132" width="20.75" style="8" customWidth="1"/>
    <col min="16133" max="16133" width="67.25" style="8" customWidth="1"/>
    <col min="16134" max="16134" width="6.25" style="8" customWidth="1"/>
    <col min="16135" max="16136" width="9.875" style="8" bestFit="1" customWidth="1"/>
    <col min="16137" max="16137" width="5.75" style="8" customWidth="1"/>
    <col min="16138" max="16138" width="39.25" style="8" customWidth="1"/>
    <col min="16139" max="16139" width="30.75" style="8" customWidth="1"/>
    <col min="16140" max="16140" width="17.37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9854</v>
      </c>
      <c r="G2" s="4" t="s">
        <v>2</v>
      </c>
      <c r="H2" s="5"/>
      <c r="I2" s="6"/>
      <c r="J2" s="7">
        <f>SUM(H:H)</f>
        <v>92080</v>
      </c>
    </row>
    <row r="3" spans="2:17" ht="20.100000000000001" customHeight="1">
      <c r="B3" s="1" t="s">
        <v>3</v>
      </c>
      <c r="C3" s="1"/>
      <c r="D3" s="1"/>
      <c r="E3" s="98" t="s">
        <v>9142</v>
      </c>
    </row>
    <row r="4" spans="2:17" ht="20.100000000000001" customHeight="1">
      <c r="B4" s="1" t="s">
        <v>5</v>
      </c>
      <c r="C4" s="1"/>
      <c r="D4" s="1"/>
      <c r="E4" s="98">
        <v>182194</v>
      </c>
    </row>
    <row r="5" spans="2:17" ht="20.100000000000001" customHeight="1">
      <c r="B5" s="1" t="s">
        <v>6</v>
      </c>
      <c r="C5" s="1"/>
      <c r="D5" s="1"/>
      <c r="E5" s="102">
        <v>44160</v>
      </c>
    </row>
    <row r="6" spans="2:17" ht="20.100000000000001" customHeight="1">
      <c r="B6" s="1" t="s">
        <v>7</v>
      </c>
      <c r="C6" s="1"/>
      <c r="D6" s="1"/>
      <c r="E6" s="102"/>
    </row>
    <row r="7" spans="2:17">
      <c r="F7" s="22"/>
    </row>
    <row r="8" spans="2:17" s="9" customFormat="1" ht="19.899999999999999" customHeight="1">
      <c r="B8" s="21" t="s">
        <v>8</v>
      </c>
      <c r="C8" s="21" t="s">
        <v>9</v>
      </c>
      <c r="D8" s="21" t="s">
        <v>10</v>
      </c>
      <c r="E8" s="22" t="s">
        <v>11</v>
      </c>
      <c r="F8" s="22"/>
      <c r="G8" s="22" t="s">
        <v>13</v>
      </c>
      <c r="H8" s="167" t="s">
        <v>14</v>
      </c>
      <c r="I8" s="167" t="s">
        <v>15</v>
      </c>
      <c r="J8" s="22" t="s">
        <v>16</v>
      </c>
      <c r="K8" s="22" t="s">
        <v>17</v>
      </c>
      <c r="L8" s="22" t="s">
        <v>18</v>
      </c>
      <c r="M8" s="25" t="s">
        <v>19</v>
      </c>
      <c r="N8" s="21" t="s">
        <v>20</v>
      </c>
      <c r="O8" s="22" t="s">
        <v>21</v>
      </c>
      <c r="P8" s="25" t="s">
        <v>22</v>
      </c>
      <c r="Q8" s="26" t="s">
        <v>23</v>
      </c>
    </row>
    <row r="9" spans="2:17" s="9" customFormat="1" ht="19.899999999999999" customHeight="1">
      <c r="B9" s="21">
        <v>2</v>
      </c>
      <c r="C9" s="21" t="s">
        <v>531</v>
      </c>
      <c r="D9" s="21" t="s">
        <v>531</v>
      </c>
      <c r="E9" s="278" t="s">
        <v>9855</v>
      </c>
      <c r="F9" s="1115">
        <v>30</v>
      </c>
      <c r="G9" s="881">
        <v>39</v>
      </c>
      <c r="H9" s="213">
        <f t="shared" ref="H9:H23" si="0">F9*G9</f>
        <v>1170</v>
      </c>
      <c r="I9" s="167"/>
      <c r="J9" s="268" t="s">
        <v>2263</v>
      </c>
      <c r="K9" s="22"/>
      <c r="L9" s="22"/>
      <c r="M9" s="25">
        <v>44152</v>
      </c>
      <c r="N9" s="21"/>
      <c r="O9" s="22"/>
      <c r="P9" s="25">
        <v>44153</v>
      </c>
      <c r="Q9" s="26">
        <v>44153</v>
      </c>
    </row>
    <row r="10" spans="2:17" s="9" customFormat="1" ht="19.899999999999999" customHeight="1">
      <c r="B10" s="21">
        <v>2</v>
      </c>
      <c r="C10" s="21" t="s">
        <v>1458</v>
      </c>
      <c r="D10" s="21" t="s">
        <v>531</v>
      </c>
      <c r="E10" s="278" t="s">
        <v>9856</v>
      </c>
      <c r="F10" s="1115">
        <v>30</v>
      </c>
      <c r="G10" s="881">
        <v>7</v>
      </c>
      <c r="H10" s="213">
        <f t="shared" si="0"/>
        <v>210</v>
      </c>
      <c r="I10" s="167"/>
      <c r="J10" s="268" t="s">
        <v>9857</v>
      </c>
      <c r="K10" s="22"/>
      <c r="L10" s="22"/>
      <c r="M10" s="25">
        <v>44152</v>
      </c>
      <c r="N10" s="21"/>
      <c r="O10" s="22"/>
      <c r="P10" s="25">
        <v>44153</v>
      </c>
      <c r="Q10" s="26">
        <v>44153</v>
      </c>
    </row>
    <row r="11" spans="2:17" s="9" customFormat="1" ht="19.899999999999999" customHeight="1">
      <c r="B11" s="21"/>
      <c r="C11" s="21"/>
      <c r="D11" s="21"/>
      <c r="E11" s="2625"/>
      <c r="F11" s="1115"/>
      <c r="G11" s="881"/>
      <c r="H11" s="213">
        <f t="shared" si="0"/>
        <v>0</v>
      </c>
      <c r="I11" s="167"/>
      <c r="J11" s="725"/>
      <c r="K11" s="22"/>
      <c r="L11" s="22"/>
      <c r="M11" s="25"/>
      <c r="N11" s="21"/>
      <c r="O11" s="22"/>
      <c r="P11" s="25"/>
      <c r="Q11" s="26"/>
    </row>
    <row r="12" spans="2:17" s="9" customFormat="1" ht="19.899999999999999" customHeight="1">
      <c r="B12" s="21"/>
      <c r="C12" s="21"/>
      <c r="D12" s="21"/>
      <c r="E12" s="2625"/>
      <c r="F12" s="1115"/>
      <c r="G12" s="881"/>
      <c r="H12" s="213">
        <f t="shared" si="0"/>
        <v>0</v>
      </c>
      <c r="I12" s="167"/>
      <c r="J12" s="725"/>
      <c r="K12" s="22"/>
      <c r="L12" s="22"/>
      <c r="M12" s="25"/>
      <c r="N12" s="21"/>
      <c r="O12" s="22"/>
      <c r="P12" s="25"/>
      <c r="Q12" s="26"/>
    </row>
    <row r="13" spans="2:17" s="9" customFormat="1" ht="19.899999999999999" customHeight="1">
      <c r="B13" s="21">
        <v>2</v>
      </c>
      <c r="C13" s="208" t="s">
        <v>659</v>
      </c>
      <c r="D13" s="208" t="s">
        <v>659</v>
      </c>
      <c r="E13" s="279" t="s">
        <v>9143</v>
      </c>
      <c r="F13" s="1115">
        <v>2</v>
      </c>
      <c r="G13" s="881">
        <v>1200</v>
      </c>
      <c r="H13" s="213">
        <f t="shared" si="0"/>
        <v>2400</v>
      </c>
      <c r="I13" s="167"/>
      <c r="J13" s="2320" t="s">
        <v>9144</v>
      </c>
      <c r="K13" s="939"/>
      <c r="L13" s="57" t="s">
        <v>9145</v>
      </c>
      <c r="M13" s="207">
        <v>44154</v>
      </c>
      <c r="N13" s="208"/>
      <c r="O13" s="209">
        <v>44160</v>
      </c>
      <c r="P13" s="207"/>
      <c r="Q13" s="210">
        <v>44160</v>
      </c>
    </row>
    <row r="14" spans="2:17" s="9" customFormat="1" ht="19.899999999999999" customHeight="1">
      <c r="B14" s="208">
        <v>2</v>
      </c>
      <c r="C14" s="208" t="s">
        <v>659</v>
      </c>
      <c r="D14" s="208" t="s">
        <v>659</v>
      </c>
      <c r="E14" s="279" t="s">
        <v>9858</v>
      </c>
      <c r="F14" s="2321">
        <v>1</v>
      </c>
      <c r="G14" s="281">
        <v>18700</v>
      </c>
      <c r="H14" s="213">
        <f t="shared" si="0"/>
        <v>18700</v>
      </c>
      <c r="I14" s="283"/>
      <c r="J14" s="285" t="s">
        <v>9859</v>
      </c>
      <c r="K14" s="76"/>
      <c r="L14" s="57" t="s">
        <v>9145</v>
      </c>
      <c r="M14" s="207">
        <v>44154</v>
      </c>
      <c r="N14" s="208"/>
      <c r="O14" s="209">
        <v>44160</v>
      </c>
      <c r="P14" s="207"/>
      <c r="Q14" s="210">
        <v>44160</v>
      </c>
    </row>
    <row r="15" spans="2:17" s="9" customFormat="1" ht="19.899999999999999" customHeight="1">
      <c r="B15" s="208">
        <v>2</v>
      </c>
      <c r="C15" s="208" t="s">
        <v>659</v>
      </c>
      <c r="D15" s="208" t="s">
        <v>659</v>
      </c>
      <c r="E15" s="279" t="s">
        <v>9860</v>
      </c>
      <c r="F15" s="248">
        <v>4</v>
      </c>
      <c r="G15" s="215">
        <v>3500</v>
      </c>
      <c r="H15" s="213">
        <f t="shared" si="0"/>
        <v>14000</v>
      </c>
      <c r="I15" s="205"/>
      <c r="J15" s="76" t="s">
        <v>9861</v>
      </c>
      <c r="K15" s="285"/>
      <c r="L15" s="57" t="s">
        <v>9145</v>
      </c>
      <c r="M15" s="207">
        <v>44154</v>
      </c>
      <c r="N15" s="208"/>
      <c r="O15" s="209">
        <v>44160</v>
      </c>
      <c r="P15" s="207"/>
      <c r="Q15" s="210">
        <v>44160</v>
      </c>
    </row>
    <row r="16" spans="2:17" s="9" customFormat="1" ht="19.899999999999999" customHeight="1">
      <c r="B16" s="208">
        <v>2</v>
      </c>
      <c r="C16" s="208" t="s">
        <v>659</v>
      </c>
      <c r="D16" s="208" t="s">
        <v>659</v>
      </c>
      <c r="E16" s="279" t="s">
        <v>9862</v>
      </c>
      <c r="F16" s="248">
        <v>4</v>
      </c>
      <c r="G16" s="215">
        <v>3500</v>
      </c>
      <c r="H16" s="213">
        <f t="shared" si="0"/>
        <v>14000</v>
      </c>
      <c r="I16" s="205"/>
      <c r="J16" s="76" t="s">
        <v>9863</v>
      </c>
      <c r="K16" s="76"/>
      <c r="L16" s="57" t="s">
        <v>9145</v>
      </c>
      <c r="M16" s="207">
        <v>44154</v>
      </c>
      <c r="N16" s="208"/>
      <c r="O16" s="209">
        <v>44160</v>
      </c>
      <c r="P16" s="207"/>
      <c r="Q16" s="210">
        <v>44160</v>
      </c>
    </row>
    <row r="17" spans="2:17" s="9" customFormat="1" ht="19.899999999999999" customHeight="1">
      <c r="B17" s="21">
        <v>2</v>
      </c>
      <c r="C17" s="208" t="s">
        <v>659</v>
      </c>
      <c r="D17" s="208" t="s">
        <v>659</v>
      </c>
      <c r="E17" s="279" t="s">
        <v>9864</v>
      </c>
      <c r="F17" s="248">
        <v>4</v>
      </c>
      <c r="G17" s="215">
        <v>3500</v>
      </c>
      <c r="H17" s="36">
        <f t="shared" si="0"/>
        <v>14000</v>
      </c>
      <c r="I17" s="167"/>
      <c r="J17" s="76" t="s">
        <v>9865</v>
      </c>
      <c r="K17" s="76"/>
      <c r="L17" s="44"/>
      <c r="M17" s="207">
        <v>44154</v>
      </c>
      <c r="N17" s="208"/>
      <c r="O17" s="209">
        <v>44160</v>
      </c>
      <c r="P17" s="25"/>
      <c r="Q17" s="210">
        <v>44160</v>
      </c>
    </row>
    <row r="18" spans="2:17" s="9" customFormat="1" ht="19.899999999999999" customHeight="1">
      <c r="B18" s="2307">
        <v>2</v>
      </c>
      <c r="C18" s="208" t="s">
        <v>659</v>
      </c>
      <c r="D18" s="208" t="s">
        <v>659</v>
      </c>
      <c r="E18" s="279" t="s">
        <v>9866</v>
      </c>
      <c r="F18" s="2309">
        <v>12</v>
      </c>
      <c r="G18" s="215">
        <v>2300</v>
      </c>
      <c r="H18" s="2311">
        <f t="shared" si="0"/>
        <v>27600</v>
      </c>
      <c r="I18" s="2312"/>
      <c r="J18" s="2313" t="s">
        <v>9867</v>
      </c>
      <c r="K18" s="2308"/>
      <c r="L18" s="44"/>
      <c r="M18" s="207">
        <v>44154</v>
      </c>
      <c r="N18" s="208"/>
      <c r="O18" s="209">
        <v>44160</v>
      </c>
      <c r="P18" s="252"/>
      <c r="Q18" s="210">
        <v>44160</v>
      </c>
    </row>
    <row r="19" spans="2:17" s="9" customFormat="1" ht="19.899999999999999" customHeight="1">
      <c r="B19" s="2307"/>
      <c r="C19" s="2307"/>
      <c r="D19" s="2307"/>
      <c r="E19" s="2308"/>
      <c r="F19" s="2314"/>
      <c r="G19" s="2315"/>
      <c r="H19" s="2316">
        <f t="shared" si="0"/>
        <v>0</v>
      </c>
      <c r="I19" s="2312"/>
      <c r="J19" s="2308"/>
      <c r="K19" s="2308"/>
      <c r="L19" s="44"/>
      <c r="M19" s="207"/>
      <c r="N19" s="208"/>
      <c r="O19" s="209"/>
      <c r="P19" s="25"/>
      <c r="Q19" s="210"/>
    </row>
    <row r="20" spans="2:17" s="9" customFormat="1" ht="19.899999999999999" customHeight="1">
      <c r="B20" s="2307"/>
      <c r="C20" s="2307"/>
      <c r="D20" s="2307"/>
      <c r="E20" s="2308"/>
      <c r="F20" s="2314"/>
      <c r="G20" s="2315"/>
      <c r="H20" s="2316">
        <f t="shared" si="0"/>
        <v>0</v>
      </c>
      <c r="I20" s="2312"/>
      <c r="J20" s="2308"/>
      <c r="K20" s="2308"/>
      <c r="L20" s="2317"/>
      <c r="M20" s="207"/>
      <c r="N20" s="208"/>
      <c r="O20" s="44"/>
      <c r="P20" s="25"/>
      <c r="Q20" s="210"/>
    </row>
    <row r="21" spans="2:17" s="9" customFormat="1" ht="19.899999999999999" customHeight="1">
      <c r="B21" s="2307"/>
      <c r="C21" s="2307"/>
      <c r="D21" s="2307"/>
      <c r="E21" s="76"/>
      <c r="F21" s="248"/>
      <c r="G21" s="1069"/>
      <c r="H21" s="213">
        <f t="shared" si="0"/>
        <v>0</v>
      </c>
      <c r="I21" s="205"/>
      <c r="J21" s="76"/>
      <c r="K21" s="2308"/>
      <c r="L21" s="2317"/>
      <c r="M21" s="207"/>
      <c r="N21" s="208"/>
      <c r="O21" s="44"/>
      <c r="P21" s="25"/>
      <c r="Q21" s="210"/>
    </row>
    <row r="22" spans="2:17" s="9" customFormat="1" ht="19.899999999999999" customHeight="1">
      <c r="B22" s="2307"/>
      <c r="C22" s="2307"/>
      <c r="D22" s="2307"/>
      <c r="E22" s="279"/>
      <c r="F22" s="280"/>
      <c r="G22" s="281"/>
      <c r="H22" s="213">
        <f t="shared" si="0"/>
        <v>0</v>
      </c>
      <c r="I22" s="283"/>
      <c r="J22" s="284"/>
      <c r="K22" s="2308"/>
      <c r="L22" s="2317"/>
      <c r="M22" s="207"/>
      <c r="N22" s="208"/>
      <c r="O22" s="44"/>
      <c r="P22" s="25"/>
      <c r="Q22" s="210"/>
    </row>
    <row r="23" spans="2:17" s="9" customFormat="1" ht="19.899999999999999" customHeight="1">
      <c r="B23" s="2307"/>
      <c r="C23" s="2307"/>
      <c r="D23" s="2307"/>
      <c r="E23" s="2308"/>
      <c r="F23" s="2314"/>
      <c r="G23" s="2315"/>
      <c r="H23" s="2316">
        <f t="shared" si="0"/>
        <v>0</v>
      </c>
      <c r="I23" s="2312"/>
      <c r="J23" s="2308"/>
      <c r="K23" s="2308"/>
      <c r="L23" s="2317"/>
      <c r="M23" s="207"/>
      <c r="N23" s="208"/>
      <c r="O23" s="44"/>
      <c r="P23" s="25"/>
      <c r="Q23" s="210"/>
    </row>
    <row r="30" spans="2:17">
      <c r="H30" s="272"/>
    </row>
    <row r="31" spans="2:17">
      <c r="H31" s="272"/>
    </row>
    <row r="32" spans="2:17">
      <c r="H32" s="272"/>
    </row>
    <row r="33" spans="8:8">
      <c r="H33" s="272"/>
    </row>
    <row r="34" spans="8:8">
      <c r="H34" s="272"/>
    </row>
    <row r="35" spans="8:8">
      <c r="H35" s="272"/>
    </row>
    <row r="36" spans="8:8">
      <c r="H36" s="272"/>
    </row>
    <row r="37" spans="8:8">
      <c r="H37" s="272"/>
    </row>
    <row r="38" spans="8:8">
      <c r="H38" s="272"/>
    </row>
    <row r="39" spans="8:8">
      <c r="H39" s="272"/>
    </row>
    <row r="40" spans="8:8">
      <c r="H40" s="272"/>
    </row>
    <row r="41" spans="8:8">
      <c r="H41" s="272"/>
    </row>
    <row r="42" spans="8:8">
      <c r="H42" s="272"/>
    </row>
    <row r="43" spans="8:8">
      <c r="H43" s="272"/>
    </row>
    <row r="44" spans="8:8">
      <c r="H44" s="272"/>
    </row>
    <row r="45" spans="8:8">
      <c r="H45" s="272"/>
    </row>
    <row r="46" spans="8:8">
      <c r="H46" s="272"/>
    </row>
    <row r="47" spans="8:8">
      <c r="H47" s="272"/>
    </row>
    <row r="48" spans="8:8">
      <c r="H48" s="272"/>
    </row>
    <row r="49" spans="8:8">
      <c r="H49" s="272"/>
    </row>
    <row r="50" spans="8:8">
      <c r="H50" s="272"/>
    </row>
    <row r="51" spans="8:8">
      <c r="H51" s="272"/>
    </row>
    <row r="52" spans="8:8">
      <c r="H52" s="272"/>
    </row>
    <row r="53" spans="8:8">
      <c r="H53" s="272"/>
    </row>
    <row r="54" spans="8:8">
      <c r="H54" s="272"/>
    </row>
    <row r="55" spans="8:8">
      <c r="H55" s="272"/>
    </row>
    <row r="56" spans="8:8">
      <c r="H56" s="272"/>
    </row>
    <row r="57" spans="8:8">
      <c r="H57" s="272"/>
    </row>
    <row r="58" spans="8:8">
      <c r="H58" s="272"/>
    </row>
    <row r="59" spans="8:8">
      <c r="H59" s="272"/>
    </row>
    <row r="60" spans="8:8">
      <c r="H60" s="272"/>
    </row>
    <row r="61" spans="8:8">
      <c r="H61" s="272"/>
    </row>
    <row r="62" spans="8:8">
      <c r="H62" s="272"/>
    </row>
  </sheetData>
  <autoFilter ref="B8:O23" xr:uid="{ABC0C78E-FE9D-48B9-8514-BA87E93F7A96}"/>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C40AB-22D3-4D7D-AFBC-933A69B9DE5A}">
  <dimension ref="B2:Q77"/>
  <sheetViews>
    <sheetView zoomScale="85" zoomScaleNormal="85" workbookViewId="0">
      <selection activeCell="Q19" sqref="Q19"/>
    </sheetView>
  </sheetViews>
  <sheetFormatPr defaultRowHeight="18.75"/>
  <cols>
    <col min="1" max="1" width="2.625" style="8" customWidth="1"/>
    <col min="2" max="2" width="5.125" style="9" customWidth="1"/>
    <col min="3" max="3" width="20.625" style="8" customWidth="1"/>
    <col min="4" max="4" width="20.75" style="8" customWidth="1"/>
    <col min="5" max="5" width="75.75" style="8" customWidth="1"/>
    <col min="6" max="6" width="6.25" style="200" customWidth="1"/>
    <col min="7" max="8" width="11.625" style="8" customWidth="1"/>
    <col min="9" max="9" width="5.75" style="3" customWidth="1"/>
    <col min="10" max="10" width="45.75" style="8" customWidth="1"/>
    <col min="11" max="11" width="35.75" style="8" customWidth="1"/>
    <col min="12" max="12" width="55.75" style="9" customWidth="1"/>
    <col min="13" max="13" width="13.75" style="9" customWidth="1"/>
    <col min="14" max="14" width="6.375" style="8" customWidth="1"/>
    <col min="15" max="15" width="13.25" style="3" customWidth="1"/>
    <col min="16" max="16" width="14.5" style="97" customWidth="1"/>
    <col min="17" max="17" width="15.625" style="194" customWidth="1"/>
    <col min="18" max="256" width="9" style="8"/>
    <col min="257" max="257" width="2.625" style="8" customWidth="1"/>
    <col min="258" max="258" width="5.125" style="8" customWidth="1"/>
    <col min="259" max="259" width="20.625" style="8" customWidth="1"/>
    <col min="260" max="260" width="20.75" style="8" customWidth="1"/>
    <col min="261" max="261" width="75.75" style="8" customWidth="1"/>
    <col min="262" max="262" width="6.25" style="8" customWidth="1"/>
    <col min="263" max="264" width="11.625" style="8" customWidth="1"/>
    <col min="265" max="265" width="5.75" style="8" customWidth="1"/>
    <col min="266" max="266" width="45.75" style="8" customWidth="1"/>
    <col min="267" max="267" width="35.75" style="8" customWidth="1"/>
    <col min="268" max="268" width="55.7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125" style="8" customWidth="1"/>
    <col min="515" max="515" width="20.625" style="8" customWidth="1"/>
    <col min="516" max="516" width="20.75" style="8" customWidth="1"/>
    <col min="517" max="517" width="75.75" style="8" customWidth="1"/>
    <col min="518" max="518" width="6.25" style="8" customWidth="1"/>
    <col min="519" max="520" width="11.625" style="8" customWidth="1"/>
    <col min="521" max="521" width="5.75" style="8" customWidth="1"/>
    <col min="522" max="522" width="45.75" style="8" customWidth="1"/>
    <col min="523" max="523" width="35.75" style="8" customWidth="1"/>
    <col min="524" max="524" width="55.7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125" style="8" customWidth="1"/>
    <col min="771" max="771" width="20.625" style="8" customWidth="1"/>
    <col min="772" max="772" width="20.75" style="8" customWidth="1"/>
    <col min="773" max="773" width="75.75" style="8" customWidth="1"/>
    <col min="774" max="774" width="6.25" style="8" customWidth="1"/>
    <col min="775" max="776" width="11.625" style="8" customWidth="1"/>
    <col min="777" max="777" width="5.75" style="8" customWidth="1"/>
    <col min="778" max="778" width="45.75" style="8" customWidth="1"/>
    <col min="779" max="779" width="35.75" style="8" customWidth="1"/>
    <col min="780" max="780" width="55.7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125" style="8" customWidth="1"/>
    <col min="1027" max="1027" width="20.625" style="8" customWidth="1"/>
    <col min="1028" max="1028" width="20.75" style="8" customWidth="1"/>
    <col min="1029" max="1029" width="75.75" style="8" customWidth="1"/>
    <col min="1030" max="1030" width="6.25" style="8" customWidth="1"/>
    <col min="1031" max="1032" width="11.625" style="8" customWidth="1"/>
    <col min="1033" max="1033" width="5.75" style="8" customWidth="1"/>
    <col min="1034" max="1034" width="45.75" style="8" customWidth="1"/>
    <col min="1035" max="1035" width="35.75" style="8" customWidth="1"/>
    <col min="1036" max="1036" width="55.7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125" style="8" customWidth="1"/>
    <col min="1283" max="1283" width="20.625" style="8" customWidth="1"/>
    <col min="1284" max="1284" width="20.75" style="8" customWidth="1"/>
    <col min="1285" max="1285" width="75.75" style="8" customWidth="1"/>
    <col min="1286" max="1286" width="6.25" style="8" customWidth="1"/>
    <col min="1287" max="1288" width="11.625" style="8" customWidth="1"/>
    <col min="1289" max="1289" width="5.75" style="8" customWidth="1"/>
    <col min="1290" max="1290" width="45.75" style="8" customWidth="1"/>
    <col min="1291" max="1291" width="35.75" style="8" customWidth="1"/>
    <col min="1292" max="1292" width="55.7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125" style="8" customWidth="1"/>
    <col min="1539" max="1539" width="20.625" style="8" customWidth="1"/>
    <col min="1540" max="1540" width="20.75" style="8" customWidth="1"/>
    <col min="1541" max="1541" width="75.75" style="8" customWidth="1"/>
    <col min="1542" max="1542" width="6.25" style="8" customWidth="1"/>
    <col min="1543" max="1544" width="11.625" style="8" customWidth="1"/>
    <col min="1545" max="1545" width="5.75" style="8" customWidth="1"/>
    <col min="1546" max="1546" width="45.75" style="8" customWidth="1"/>
    <col min="1547" max="1547" width="35.75" style="8" customWidth="1"/>
    <col min="1548" max="1548" width="55.7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125" style="8" customWidth="1"/>
    <col min="1795" max="1795" width="20.625" style="8" customWidth="1"/>
    <col min="1796" max="1796" width="20.75" style="8" customWidth="1"/>
    <col min="1797" max="1797" width="75.75" style="8" customWidth="1"/>
    <col min="1798" max="1798" width="6.25" style="8" customWidth="1"/>
    <col min="1799" max="1800" width="11.625" style="8" customWidth="1"/>
    <col min="1801" max="1801" width="5.75" style="8" customWidth="1"/>
    <col min="1802" max="1802" width="45.75" style="8" customWidth="1"/>
    <col min="1803" max="1803" width="35.75" style="8" customWidth="1"/>
    <col min="1804" max="1804" width="55.7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125" style="8" customWidth="1"/>
    <col min="2051" max="2051" width="20.625" style="8" customWidth="1"/>
    <col min="2052" max="2052" width="20.75" style="8" customWidth="1"/>
    <col min="2053" max="2053" width="75.75" style="8" customWidth="1"/>
    <col min="2054" max="2054" width="6.25" style="8" customWidth="1"/>
    <col min="2055" max="2056" width="11.625" style="8" customWidth="1"/>
    <col min="2057" max="2057" width="5.75" style="8" customWidth="1"/>
    <col min="2058" max="2058" width="45.75" style="8" customWidth="1"/>
    <col min="2059" max="2059" width="35.75" style="8" customWidth="1"/>
    <col min="2060" max="2060" width="55.7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125" style="8" customWidth="1"/>
    <col min="2307" max="2307" width="20.625" style="8" customWidth="1"/>
    <col min="2308" max="2308" width="20.75" style="8" customWidth="1"/>
    <col min="2309" max="2309" width="75.75" style="8" customWidth="1"/>
    <col min="2310" max="2310" width="6.25" style="8" customWidth="1"/>
    <col min="2311" max="2312" width="11.625" style="8" customWidth="1"/>
    <col min="2313" max="2313" width="5.75" style="8" customWidth="1"/>
    <col min="2314" max="2314" width="45.75" style="8" customWidth="1"/>
    <col min="2315" max="2315" width="35.75" style="8" customWidth="1"/>
    <col min="2316" max="2316" width="55.7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125" style="8" customWidth="1"/>
    <col min="2563" max="2563" width="20.625" style="8" customWidth="1"/>
    <col min="2564" max="2564" width="20.75" style="8" customWidth="1"/>
    <col min="2565" max="2565" width="75.75" style="8" customWidth="1"/>
    <col min="2566" max="2566" width="6.25" style="8" customWidth="1"/>
    <col min="2567" max="2568" width="11.625" style="8" customWidth="1"/>
    <col min="2569" max="2569" width="5.75" style="8" customWidth="1"/>
    <col min="2570" max="2570" width="45.75" style="8" customWidth="1"/>
    <col min="2571" max="2571" width="35.75" style="8" customWidth="1"/>
    <col min="2572" max="2572" width="55.7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125" style="8" customWidth="1"/>
    <col min="2819" max="2819" width="20.625" style="8" customWidth="1"/>
    <col min="2820" max="2820" width="20.75" style="8" customWidth="1"/>
    <col min="2821" max="2821" width="75.75" style="8" customWidth="1"/>
    <col min="2822" max="2822" width="6.25" style="8" customWidth="1"/>
    <col min="2823" max="2824" width="11.625" style="8" customWidth="1"/>
    <col min="2825" max="2825" width="5.75" style="8" customWidth="1"/>
    <col min="2826" max="2826" width="45.75" style="8" customWidth="1"/>
    <col min="2827" max="2827" width="35.75" style="8" customWidth="1"/>
    <col min="2828" max="2828" width="55.7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125" style="8" customWidth="1"/>
    <col min="3075" max="3075" width="20.625" style="8" customWidth="1"/>
    <col min="3076" max="3076" width="20.75" style="8" customWidth="1"/>
    <col min="3077" max="3077" width="75.75" style="8" customWidth="1"/>
    <col min="3078" max="3078" width="6.25" style="8" customWidth="1"/>
    <col min="3079" max="3080" width="11.625" style="8" customWidth="1"/>
    <col min="3081" max="3081" width="5.75" style="8" customWidth="1"/>
    <col min="3082" max="3082" width="45.75" style="8" customWidth="1"/>
    <col min="3083" max="3083" width="35.75" style="8" customWidth="1"/>
    <col min="3084" max="3084" width="55.7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125" style="8" customWidth="1"/>
    <col min="3331" max="3331" width="20.625" style="8" customWidth="1"/>
    <col min="3332" max="3332" width="20.75" style="8" customWidth="1"/>
    <col min="3333" max="3333" width="75.75" style="8" customWidth="1"/>
    <col min="3334" max="3334" width="6.25" style="8" customWidth="1"/>
    <col min="3335" max="3336" width="11.625" style="8" customWidth="1"/>
    <col min="3337" max="3337" width="5.75" style="8" customWidth="1"/>
    <col min="3338" max="3338" width="45.75" style="8" customWidth="1"/>
    <col min="3339" max="3339" width="35.75" style="8" customWidth="1"/>
    <col min="3340" max="3340" width="55.7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125" style="8" customWidth="1"/>
    <col min="3587" max="3587" width="20.625" style="8" customWidth="1"/>
    <col min="3588" max="3588" width="20.75" style="8" customWidth="1"/>
    <col min="3589" max="3589" width="75.75" style="8" customWidth="1"/>
    <col min="3590" max="3590" width="6.25" style="8" customWidth="1"/>
    <col min="3591" max="3592" width="11.625" style="8" customWidth="1"/>
    <col min="3593" max="3593" width="5.75" style="8" customWidth="1"/>
    <col min="3594" max="3594" width="45.75" style="8" customWidth="1"/>
    <col min="3595" max="3595" width="35.75" style="8" customWidth="1"/>
    <col min="3596" max="3596" width="55.7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125" style="8" customWidth="1"/>
    <col min="3843" max="3843" width="20.625" style="8" customWidth="1"/>
    <col min="3844" max="3844" width="20.75" style="8" customWidth="1"/>
    <col min="3845" max="3845" width="75.75" style="8" customWidth="1"/>
    <col min="3846" max="3846" width="6.25" style="8" customWidth="1"/>
    <col min="3847" max="3848" width="11.625" style="8" customWidth="1"/>
    <col min="3849" max="3849" width="5.75" style="8" customWidth="1"/>
    <col min="3850" max="3850" width="45.75" style="8" customWidth="1"/>
    <col min="3851" max="3851" width="35.75" style="8" customWidth="1"/>
    <col min="3852" max="3852" width="55.7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125" style="8" customWidth="1"/>
    <col min="4099" max="4099" width="20.625" style="8" customWidth="1"/>
    <col min="4100" max="4100" width="20.75" style="8" customWidth="1"/>
    <col min="4101" max="4101" width="75.75" style="8" customWidth="1"/>
    <col min="4102" max="4102" width="6.25" style="8" customWidth="1"/>
    <col min="4103" max="4104" width="11.625" style="8" customWidth="1"/>
    <col min="4105" max="4105" width="5.75" style="8" customWidth="1"/>
    <col min="4106" max="4106" width="45.75" style="8" customWidth="1"/>
    <col min="4107" max="4107" width="35.75" style="8" customWidth="1"/>
    <col min="4108" max="4108" width="55.7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125" style="8" customWidth="1"/>
    <col min="4355" max="4355" width="20.625" style="8" customWidth="1"/>
    <col min="4356" max="4356" width="20.75" style="8" customWidth="1"/>
    <col min="4357" max="4357" width="75.75" style="8" customWidth="1"/>
    <col min="4358" max="4358" width="6.25" style="8" customWidth="1"/>
    <col min="4359" max="4360" width="11.625" style="8" customWidth="1"/>
    <col min="4361" max="4361" width="5.75" style="8" customWidth="1"/>
    <col min="4362" max="4362" width="45.75" style="8" customWidth="1"/>
    <col min="4363" max="4363" width="35.75" style="8" customWidth="1"/>
    <col min="4364" max="4364" width="55.7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125" style="8" customWidth="1"/>
    <col min="4611" max="4611" width="20.625" style="8" customWidth="1"/>
    <col min="4612" max="4612" width="20.75" style="8" customWidth="1"/>
    <col min="4613" max="4613" width="75.75" style="8" customWidth="1"/>
    <col min="4614" max="4614" width="6.25" style="8" customWidth="1"/>
    <col min="4615" max="4616" width="11.625" style="8" customWidth="1"/>
    <col min="4617" max="4617" width="5.75" style="8" customWidth="1"/>
    <col min="4618" max="4618" width="45.75" style="8" customWidth="1"/>
    <col min="4619" max="4619" width="35.75" style="8" customWidth="1"/>
    <col min="4620" max="4620" width="55.7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125" style="8" customWidth="1"/>
    <col min="4867" max="4867" width="20.625" style="8" customWidth="1"/>
    <col min="4868" max="4868" width="20.75" style="8" customWidth="1"/>
    <col min="4869" max="4869" width="75.75" style="8" customWidth="1"/>
    <col min="4870" max="4870" width="6.25" style="8" customWidth="1"/>
    <col min="4871" max="4872" width="11.625" style="8" customWidth="1"/>
    <col min="4873" max="4873" width="5.75" style="8" customWidth="1"/>
    <col min="4874" max="4874" width="45.75" style="8" customWidth="1"/>
    <col min="4875" max="4875" width="35.75" style="8" customWidth="1"/>
    <col min="4876" max="4876" width="55.7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125" style="8" customWidth="1"/>
    <col min="5123" max="5123" width="20.625" style="8" customWidth="1"/>
    <col min="5124" max="5124" width="20.75" style="8" customWidth="1"/>
    <col min="5125" max="5125" width="75.75" style="8" customWidth="1"/>
    <col min="5126" max="5126" width="6.25" style="8" customWidth="1"/>
    <col min="5127" max="5128" width="11.625" style="8" customWidth="1"/>
    <col min="5129" max="5129" width="5.75" style="8" customWidth="1"/>
    <col min="5130" max="5130" width="45.75" style="8" customWidth="1"/>
    <col min="5131" max="5131" width="35.75" style="8" customWidth="1"/>
    <col min="5132" max="5132" width="55.7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125" style="8" customWidth="1"/>
    <col min="5379" max="5379" width="20.625" style="8" customWidth="1"/>
    <col min="5380" max="5380" width="20.75" style="8" customWidth="1"/>
    <col min="5381" max="5381" width="75.75" style="8" customWidth="1"/>
    <col min="5382" max="5382" width="6.25" style="8" customWidth="1"/>
    <col min="5383" max="5384" width="11.625" style="8" customWidth="1"/>
    <col min="5385" max="5385" width="5.75" style="8" customWidth="1"/>
    <col min="5386" max="5386" width="45.75" style="8" customWidth="1"/>
    <col min="5387" max="5387" width="35.75" style="8" customWidth="1"/>
    <col min="5388" max="5388" width="55.7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125" style="8" customWidth="1"/>
    <col min="5635" max="5635" width="20.625" style="8" customWidth="1"/>
    <col min="5636" max="5636" width="20.75" style="8" customWidth="1"/>
    <col min="5637" max="5637" width="75.75" style="8" customWidth="1"/>
    <col min="5638" max="5638" width="6.25" style="8" customWidth="1"/>
    <col min="5639" max="5640" width="11.625" style="8" customWidth="1"/>
    <col min="5641" max="5641" width="5.75" style="8" customWidth="1"/>
    <col min="5642" max="5642" width="45.75" style="8" customWidth="1"/>
    <col min="5643" max="5643" width="35.75" style="8" customWidth="1"/>
    <col min="5644" max="5644" width="55.7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125" style="8" customWidth="1"/>
    <col min="5891" max="5891" width="20.625" style="8" customWidth="1"/>
    <col min="5892" max="5892" width="20.75" style="8" customWidth="1"/>
    <col min="5893" max="5893" width="75.75" style="8" customWidth="1"/>
    <col min="5894" max="5894" width="6.25" style="8" customWidth="1"/>
    <col min="5895" max="5896" width="11.625" style="8" customWidth="1"/>
    <col min="5897" max="5897" width="5.75" style="8" customWidth="1"/>
    <col min="5898" max="5898" width="45.75" style="8" customWidth="1"/>
    <col min="5899" max="5899" width="35.75" style="8" customWidth="1"/>
    <col min="5900" max="5900" width="55.7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125" style="8" customWidth="1"/>
    <col min="6147" max="6147" width="20.625" style="8" customWidth="1"/>
    <col min="6148" max="6148" width="20.75" style="8" customWidth="1"/>
    <col min="6149" max="6149" width="75.75" style="8" customWidth="1"/>
    <col min="6150" max="6150" width="6.25" style="8" customWidth="1"/>
    <col min="6151" max="6152" width="11.625" style="8" customWidth="1"/>
    <col min="6153" max="6153" width="5.75" style="8" customWidth="1"/>
    <col min="6154" max="6154" width="45.75" style="8" customWidth="1"/>
    <col min="6155" max="6155" width="35.75" style="8" customWidth="1"/>
    <col min="6156" max="6156" width="55.7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125" style="8" customWidth="1"/>
    <col min="6403" max="6403" width="20.625" style="8" customWidth="1"/>
    <col min="6404" max="6404" width="20.75" style="8" customWidth="1"/>
    <col min="6405" max="6405" width="75.75" style="8" customWidth="1"/>
    <col min="6406" max="6406" width="6.25" style="8" customWidth="1"/>
    <col min="6407" max="6408" width="11.625" style="8" customWidth="1"/>
    <col min="6409" max="6409" width="5.75" style="8" customWidth="1"/>
    <col min="6410" max="6410" width="45.75" style="8" customWidth="1"/>
    <col min="6411" max="6411" width="35.75" style="8" customWidth="1"/>
    <col min="6412" max="6412" width="55.7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125" style="8" customWidth="1"/>
    <col min="6659" max="6659" width="20.625" style="8" customWidth="1"/>
    <col min="6660" max="6660" width="20.75" style="8" customWidth="1"/>
    <col min="6661" max="6661" width="75.75" style="8" customWidth="1"/>
    <col min="6662" max="6662" width="6.25" style="8" customWidth="1"/>
    <col min="6663" max="6664" width="11.625" style="8" customWidth="1"/>
    <col min="6665" max="6665" width="5.75" style="8" customWidth="1"/>
    <col min="6666" max="6666" width="45.75" style="8" customWidth="1"/>
    <col min="6667" max="6667" width="35.75" style="8" customWidth="1"/>
    <col min="6668" max="6668" width="55.7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125" style="8" customWidth="1"/>
    <col min="6915" max="6915" width="20.625" style="8" customWidth="1"/>
    <col min="6916" max="6916" width="20.75" style="8" customWidth="1"/>
    <col min="6917" max="6917" width="75.75" style="8" customWidth="1"/>
    <col min="6918" max="6918" width="6.25" style="8" customWidth="1"/>
    <col min="6919" max="6920" width="11.625" style="8" customWidth="1"/>
    <col min="6921" max="6921" width="5.75" style="8" customWidth="1"/>
    <col min="6922" max="6922" width="45.75" style="8" customWidth="1"/>
    <col min="6923" max="6923" width="35.75" style="8" customWidth="1"/>
    <col min="6924" max="6924" width="55.7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125" style="8" customWidth="1"/>
    <col min="7171" max="7171" width="20.625" style="8" customWidth="1"/>
    <col min="7172" max="7172" width="20.75" style="8" customWidth="1"/>
    <col min="7173" max="7173" width="75.75" style="8" customWidth="1"/>
    <col min="7174" max="7174" width="6.25" style="8" customWidth="1"/>
    <col min="7175" max="7176" width="11.625" style="8" customWidth="1"/>
    <col min="7177" max="7177" width="5.75" style="8" customWidth="1"/>
    <col min="7178" max="7178" width="45.75" style="8" customWidth="1"/>
    <col min="7179" max="7179" width="35.75" style="8" customWidth="1"/>
    <col min="7180" max="7180" width="55.7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125" style="8" customWidth="1"/>
    <col min="7427" max="7427" width="20.625" style="8" customWidth="1"/>
    <col min="7428" max="7428" width="20.75" style="8" customWidth="1"/>
    <col min="7429" max="7429" width="75.75" style="8" customWidth="1"/>
    <col min="7430" max="7430" width="6.25" style="8" customWidth="1"/>
    <col min="7431" max="7432" width="11.625" style="8" customWidth="1"/>
    <col min="7433" max="7433" width="5.75" style="8" customWidth="1"/>
    <col min="7434" max="7434" width="45.75" style="8" customWidth="1"/>
    <col min="7435" max="7435" width="35.75" style="8" customWidth="1"/>
    <col min="7436" max="7436" width="55.7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125" style="8" customWidth="1"/>
    <col min="7683" max="7683" width="20.625" style="8" customWidth="1"/>
    <col min="7684" max="7684" width="20.75" style="8" customWidth="1"/>
    <col min="7685" max="7685" width="75.75" style="8" customWidth="1"/>
    <col min="7686" max="7686" width="6.25" style="8" customWidth="1"/>
    <col min="7687" max="7688" width="11.625" style="8" customWidth="1"/>
    <col min="7689" max="7689" width="5.75" style="8" customWidth="1"/>
    <col min="7690" max="7690" width="45.75" style="8" customWidth="1"/>
    <col min="7691" max="7691" width="35.75" style="8" customWidth="1"/>
    <col min="7692" max="7692" width="55.7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125" style="8" customWidth="1"/>
    <col min="7939" max="7939" width="20.625" style="8" customWidth="1"/>
    <col min="7940" max="7940" width="20.75" style="8" customWidth="1"/>
    <col min="7941" max="7941" width="75.75" style="8" customWidth="1"/>
    <col min="7942" max="7942" width="6.25" style="8" customWidth="1"/>
    <col min="7943" max="7944" width="11.625" style="8" customWidth="1"/>
    <col min="7945" max="7945" width="5.75" style="8" customWidth="1"/>
    <col min="7946" max="7946" width="45.75" style="8" customWidth="1"/>
    <col min="7947" max="7947" width="35.75" style="8" customWidth="1"/>
    <col min="7948" max="7948" width="55.7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125" style="8" customWidth="1"/>
    <col min="8195" max="8195" width="20.625" style="8" customWidth="1"/>
    <col min="8196" max="8196" width="20.75" style="8" customWidth="1"/>
    <col min="8197" max="8197" width="75.75" style="8" customWidth="1"/>
    <col min="8198" max="8198" width="6.25" style="8" customWidth="1"/>
    <col min="8199" max="8200" width="11.625" style="8" customWidth="1"/>
    <col min="8201" max="8201" width="5.75" style="8" customWidth="1"/>
    <col min="8202" max="8202" width="45.75" style="8" customWidth="1"/>
    <col min="8203" max="8203" width="35.75" style="8" customWidth="1"/>
    <col min="8204" max="8204" width="55.7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125" style="8" customWidth="1"/>
    <col min="8451" max="8451" width="20.625" style="8" customWidth="1"/>
    <col min="8452" max="8452" width="20.75" style="8" customWidth="1"/>
    <col min="8453" max="8453" width="75.75" style="8" customWidth="1"/>
    <col min="8454" max="8454" width="6.25" style="8" customWidth="1"/>
    <col min="8455" max="8456" width="11.625" style="8" customWidth="1"/>
    <col min="8457" max="8457" width="5.75" style="8" customWidth="1"/>
    <col min="8458" max="8458" width="45.75" style="8" customWidth="1"/>
    <col min="8459" max="8459" width="35.75" style="8" customWidth="1"/>
    <col min="8460" max="8460" width="55.7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125" style="8" customWidth="1"/>
    <col min="8707" max="8707" width="20.625" style="8" customWidth="1"/>
    <col min="8708" max="8708" width="20.75" style="8" customWidth="1"/>
    <col min="8709" max="8709" width="75.75" style="8" customWidth="1"/>
    <col min="8710" max="8710" width="6.25" style="8" customWidth="1"/>
    <col min="8711" max="8712" width="11.625" style="8" customWidth="1"/>
    <col min="8713" max="8713" width="5.75" style="8" customWidth="1"/>
    <col min="8714" max="8714" width="45.75" style="8" customWidth="1"/>
    <col min="8715" max="8715" width="35.75" style="8" customWidth="1"/>
    <col min="8716" max="8716" width="55.7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125" style="8" customWidth="1"/>
    <col min="8963" max="8963" width="20.625" style="8" customWidth="1"/>
    <col min="8964" max="8964" width="20.75" style="8" customWidth="1"/>
    <col min="8965" max="8965" width="75.75" style="8" customWidth="1"/>
    <col min="8966" max="8966" width="6.25" style="8" customWidth="1"/>
    <col min="8967" max="8968" width="11.625" style="8" customWidth="1"/>
    <col min="8969" max="8969" width="5.75" style="8" customWidth="1"/>
    <col min="8970" max="8970" width="45.75" style="8" customWidth="1"/>
    <col min="8971" max="8971" width="35.75" style="8" customWidth="1"/>
    <col min="8972" max="8972" width="55.7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125" style="8" customWidth="1"/>
    <col min="9219" max="9219" width="20.625" style="8" customWidth="1"/>
    <col min="9220" max="9220" width="20.75" style="8" customWidth="1"/>
    <col min="9221" max="9221" width="75.75" style="8" customWidth="1"/>
    <col min="9222" max="9222" width="6.25" style="8" customWidth="1"/>
    <col min="9223" max="9224" width="11.625" style="8" customWidth="1"/>
    <col min="9225" max="9225" width="5.75" style="8" customWidth="1"/>
    <col min="9226" max="9226" width="45.75" style="8" customWidth="1"/>
    <col min="9227" max="9227" width="35.75" style="8" customWidth="1"/>
    <col min="9228" max="9228" width="55.7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125" style="8" customWidth="1"/>
    <col min="9475" max="9475" width="20.625" style="8" customWidth="1"/>
    <col min="9476" max="9476" width="20.75" style="8" customWidth="1"/>
    <col min="9477" max="9477" width="75.75" style="8" customWidth="1"/>
    <col min="9478" max="9478" width="6.25" style="8" customWidth="1"/>
    <col min="9479" max="9480" width="11.625" style="8" customWidth="1"/>
    <col min="9481" max="9481" width="5.75" style="8" customWidth="1"/>
    <col min="9482" max="9482" width="45.75" style="8" customWidth="1"/>
    <col min="9483" max="9483" width="35.75" style="8" customWidth="1"/>
    <col min="9484" max="9484" width="55.7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125" style="8" customWidth="1"/>
    <col min="9731" max="9731" width="20.625" style="8" customWidth="1"/>
    <col min="9732" max="9732" width="20.75" style="8" customWidth="1"/>
    <col min="9733" max="9733" width="75.75" style="8" customWidth="1"/>
    <col min="9734" max="9734" width="6.25" style="8" customWidth="1"/>
    <col min="9735" max="9736" width="11.625" style="8" customWidth="1"/>
    <col min="9737" max="9737" width="5.75" style="8" customWidth="1"/>
    <col min="9738" max="9738" width="45.75" style="8" customWidth="1"/>
    <col min="9739" max="9739" width="35.75" style="8" customWidth="1"/>
    <col min="9740" max="9740" width="55.7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125" style="8" customWidth="1"/>
    <col min="9987" max="9987" width="20.625" style="8" customWidth="1"/>
    <col min="9988" max="9988" width="20.75" style="8" customWidth="1"/>
    <col min="9989" max="9989" width="75.75" style="8" customWidth="1"/>
    <col min="9990" max="9990" width="6.25" style="8" customWidth="1"/>
    <col min="9991" max="9992" width="11.625" style="8" customWidth="1"/>
    <col min="9993" max="9993" width="5.75" style="8" customWidth="1"/>
    <col min="9994" max="9994" width="45.75" style="8" customWidth="1"/>
    <col min="9995" max="9995" width="35.75" style="8" customWidth="1"/>
    <col min="9996" max="9996" width="55.7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125" style="8" customWidth="1"/>
    <col min="10243" max="10243" width="20.625" style="8" customWidth="1"/>
    <col min="10244" max="10244" width="20.75" style="8" customWidth="1"/>
    <col min="10245" max="10245" width="75.75" style="8" customWidth="1"/>
    <col min="10246" max="10246" width="6.25" style="8" customWidth="1"/>
    <col min="10247" max="10248" width="11.625" style="8" customWidth="1"/>
    <col min="10249" max="10249" width="5.75" style="8" customWidth="1"/>
    <col min="10250" max="10250" width="45.75" style="8" customWidth="1"/>
    <col min="10251" max="10251" width="35.75" style="8" customWidth="1"/>
    <col min="10252" max="10252" width="55.7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125" style="8" customWidth="1"/>
    <col min="10499" max="10499" width="20.625" style="8" customWidth="1"/>
    <col min="10500" max="10500" width="20.75" style="8" customWidth="1"/>
    <col min="10501" max="10501" width="75.75" style="8" customWidth="1"/>
    <col min="10502" max="10502" width="6.25" style="8" customWidth="1"/>
    <col min="10503" max="10504" width="11.625" style="8" customWidth="1"/>
    <col min="10505" max="10505" width="5.75" style="8" customWidth="1"/>
    <col min="10506" max="10506" width="45.75" style="8" customWidth="1"/>
    <col min="10507" max="10507" width="35.75" style="8" customWidth="1"/>
    <col min="10508" max="10508" width="55.7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125" style="8" customWidth="1"/>
    <col min="10755" max="10755" width="20.625" style="8" customWidth="1"/>
    <col min="10756" max="10756" width="20.75" style="8" customWidth="1"/>
    <col min="10757" max="10757" width="75.75" style="8" customWidth="1"/>
    <col min="10758" max="10758" width="6.25" style="8" customWidth="1"/>
    <col min="10759" max="10760" width="11.625" style="8" customWidth="1"/>
    <col min="10761" max="10761" width="5.75" style="8" customWidth="1"/>
    <col min="10762" max="10762" width="45.75" style="8" customWidth="1"/>
    <col min="10763" max="10763" width="35.75" style="8" customWidth="1"/>
    <col min="10764" max="10764" width="55.7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125" style="8" customWidth="1"/>
    <col min="11011" max="11011" width="20.625" style="8" customWidth="1"/>
    <col min="11012" max="11012" width="20.75" style="8" customWidth="1"/>
    <col min="11013" max="11013" width="75.75" style="8" customWidth="1"/>
    <col min="11014" max="11014" width="6.25" style="8" customWidth="1"/>
    <col min="11015" max="11016" width="11.625" style="8" customWidth="1"/>
    <col min="11017" max="11017" width="5.75" style="8" customWidth="1"/>
    <col min="11018" max="11018" width="45.75" style="8" customWidth="1"/>
    <col min="11019" max="11019" width="35.75" style="8" customWidth="1"/>
    <col min="11020" max="11020" width="55.7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125" style="8" customWidth="1"/>
    <col min="11267" max="11267" width="20.625" style="8" customWidth="1"/>
    <col min="11268" max="11268" width="20.75" style="8" customWidth="1"/>
    <col min="11269" max="11269" width="75.75" style="8" customWidth="1"/>
    <col min="11270" max="11270" width="6.25" style="8" customWidth="1"/>
    <col min="11271" max="11272" width="11.625" style="8" customWidth="1"/>
    <col min="11273" max="11273" width="5.75" style="8" customWidth="1"/>
    <col min="11274" max="11274" width="45.75" style="8" customWidth="1"/>
    <col min="11275" max="11275" width="35.75" style="8" customWidth="1"/>
    <col min="11276" max="11276" width="55.7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125" style="8" customWidth="1"/>
    <col min="11523" max="11523" width="20.625" style="8" customWidth="1"/>
    <col min="11524" max="11524" width="20.75" style="8" customWidth="1"/>
    <col min="11525" max="11525" width="75.75" style="8" customWidth="1"/>
    <col min="11526" max="11526" width="6.25" style="8" customWidth="1"/>
    <col min="11527" max="11528" width="11.625" style="8" customWidth="1"/>
    <col min="11529" max="11529" width="5.75" style="8" customWidth="1"/>
    <col min="11530" max="11530" width="45.75" style="8" customWidth="1"/>
    <col min="11531" max="11531" width="35.75" style="8" customWidth="1"/>
    <col min="11532" max="11532" width="55.7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125" style="8" customWidth="1"/>
    <col min="11779" max="11779" width="20.625" style="8" customWidth="1"/>
    <col min="11780" max="11780" width="20.75" style="8" customWidth="1"/>
    <col min="11781" max="11781" width="75.75" style="8" customWidth="1"/>
    <col min="11782" max="11782" width="6.25" style="8" customWidth="1"/>
    <col min="11783" max="11784" width="11.625" style="8" customWidth="1"/>
    <col min="11785" max="11785" width="5.75" style="8" customWidth="1"/>
    <col min="11786" max="11786" width="45.75" style="8" customWidth="1"/>
    <col min="11787" max="11787" width="35.75" style="8" customWidth="1"/>
    <col min="11788" max="11788" width="55.7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125" style="8" customWidth="1"/>
    <col min="12035" max="12035" width="20.625" style="8" customWidth="1"/>
    <col min="12036" max="12036" width="20.75" style="8" customWidth="1"/>
    <col min="12037" max="12037" width="75.75" style="8" customWidth="1"/>
    <col min="12038" max="12038" width="6.25" style="8" customWidth="1"/>
    <col min="12039" max="12040" width="11.625" style="8" customWidth="1"/>
    <col min="12041" max="12041" width="5.75" style="8" customWidth="1"/>
    <col min="12042" max="12042" width="45.75" style="8" customWidth="1"/>
    <col min="12043" max="12043" width="35.75" style="8" customWidth="1"/>
    <col min="12044" max="12044" width="55.7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125" style="8" customWidth="1"/>
    <col min="12291" max="12291" width="20.625" style="8" customWidth="1"/>
    <col min="12292" max="12292" width="20.75" style="8" customWidth="1"/>
    <col min="12293" max="12293" width="75.75" style="8" customWidth="1"/>
    <col min="12294" max="12294" width="6.25" style="8" customWidth="1"/>
    <col min="12295" max="12296" width="11.625" style="8" customWidth="1"/>
    <col min="12297" max="12297" width="5.75" style="8" customWidth="1"/>
    <col min="12298" max="12298" width="45.75" style="8" customWidth="1"/>
    <col min="12299" max="12299" width="35.75" style="8" customWidth="1"/>
    <col min="12300" max="12300" width="55.7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125" style="8" customWidth="1"/>
    <col min="12547" max="12547" width="20.625" style="8" customWidth="1"/>
    <col min="12548" max="12548" width="20.75" style="8" customWidth="1"/>
    <col min="12549" max="12549" width="75.75" style="8" customWidth="1"/>
    <col min="12550" max="12550" width="6.25" style="8" customWidth="1"/>
    <col min="12551" max="12552" width="11.625" style="8" customWidth="1"/>
    <col min="12553" max="12553" width="5.75" style="8" customWidth="1"/>
    <col min="12554" max="12554" width="45.75" style="8" customWidth="1"/>
    <col min="12555" max="12555" width="35.75" style="8" customWidth="1"/>
    <col min="12556" max="12556" width="55.7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125" style="8" customWidth="1"/>
    <col min="12803" max="12803" width="20.625" style="8" customWidth="1"/>
    <col min="12804" max="12804" width="20.75" style="8" customWidth="1"/>
    <col min="12805" max="12805" width="75.75" style="8" customWidth="1"/>
    <col min="12806" max="12806" width="6.25" style="8" customWidth="1"/>
    <col min="12807" max="12808" width="11.625" style="8" customWidth="1"/>
    <col min="12809" max="12809" width="5.75" style="8" customWidth="1"/>
    <col min="12810" max="12810" width="45.75" style="8" customWidth="1"/>
    <col min="12811" max="12811" width="35.75" style="8" customWidth="1"/>
    <col min="12812" max="12812" width="55.7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125" style="8" customWidth="1"/>
    <col min="13059" max="13059" width="20.625" style="8" customWidth="1"/>
    <col min="13060" max="13060" width="20.75" style="8" customWidth="1"/>
    <col min="13061" max="13061" width="75.75" style="8" customWidth="1"/>
    <col min="13062" max="13062" width="6.25" style="8" customWidth="1"/>
    <col min="13063" max="13064" width="11.625" style="8" customWidth="1"/>
    <col min="13065" max="13065" width="5.75" style="8" customWidth="1"/>
    <col min="13066" max="13066" width="45.75" style="8" customWidth="1"/>
    <col min="13067" max="13067" width="35.75" style="8" customWidth="1"/>
    <col min="13068" max="13068" width="55.7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125" style="8" customWidth="1"/>
    <col min="13315" max="13315" width="20.625" style="8" customWidth="1"/>
    <col min="13316" max="13316" width="20.75" style="8" customWidth="1"/>
    <col min="13317" max="13317" width="75.75" style="8" customWidth="1"/>
    <col min="13318" max="13318" width="6.25" style="8" customWidth="1"/>
    <col min="13319" max="13320" width="11.625" style="8" customWidth="1"/>
    <col min="13321" max="13321" width="5.75" style="8" customWidth="1"/>
    <col min="13322" max="13322" width="45.75" style="8" customWidth="1"/>
    <col min="13323" max="13323" width="35.75" style="8" customWidth="1"/>
    <col min="13324" max="13324" width="55.7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125" style="8" customWidth="1"/>
    <col min="13571" max="13571" width="20.625" style="8" customWidth="1"/>
    <col min="13572" max="13572" width="20.75" style="8" customWidth="1"/>
    <col min="13573" max="13573" width="75.75" style="8" customWidth="1"/>
    <col min="13574" max="13574" width="6.25" style="8" customWidth="1"/>
    <col min="13575" max="13576" width="11.625" style="8" customWidth="1"/>
    <col min="13577" max="13577" width="5.75" style="8" customWidth="1"/>
    <col min="13578" max="13578" width="45.75" style="8" customWidth="1"/>
    <col min="13579" max="13579" width="35.75" style="8" customWidth="1"/>
    <col min="13580" max="13580" width="55.7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125" style="8" customWidth="1"/>
    <col min="13827" max="13827" width="20.625" style="8" customWidth="1"/>
    <col min="13828" max="13828" width="20.75" style="8" customWidth="1"/>
    <col min="13829" max="13829" width="75.75" style="8" customWidth="1"/>
    <col min="13830" max="13830" width="6.25" style="8" customWidth="1"/>
    <col min="13831" max="13832" width="11.625" style="8" customWidth="1"/>
    <col min="13833" max="13833" width="5.75" style="8" customWidth="1"/>
    <col min="13834" max="13834" width="45.75" style="8" customWidth="1"/>
    <col min="13835" max="13835" width="35.75" style="8" customWidth="1"/>
    <col min="13836" max="13836" width="55.7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125" style="8" customWidth="1"/>
    <col min="14083" max="14083" width="20.625" style="8" customWidth="1"/>
    <col min="14084" max="14084" width="20.75" style="8" customWidth="1"/>
    <col min="14085" max="14085" width="75.75" style="8" customWidth="1"/>
    <col min="14086" max="14086" width="6.25" style="8" customWidth="1"/>
    <col min="14087" max="14088" width="11.625" style="8" customWidth="1"/>
    <col min="14089" max="14089" width="5.75" style="8" customWidth="1"/>
    <col min="14090" max="14090" width="45.75" style="8" customWidth="1"/>
    <col min="14091" max="14091" width="35.75" style="8" customWidth="1"/>
    <col min="14092" max="14092" width="55.7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125" style="8" customWidth="1"/>
    <col min="14339" max="14339" width="20.625" style="8" customWidth="1"/>
    <col min="14340" max="14340" width="20.75" style="8" customWidth="1"/>
    <col min="14341" max="14341" width="75.75" style="8" customWidth="1"/>
    <col min="14342" max="14342" width="6.25" style="8" customWidth="1"/>
    <col min="14343" max="14344" width="11.625" style="8" customWidth="1"/>
    <col min="14345" max="14345" width="5.75" style="8" customWidth="1"/>
    <col min="14346" max="14346" width="45.75" style="8" customWidth="1"/>
    <col min="14347" max="14347" width="35.75" style="8" customWidth="1"/>
    <col min="14348" max="14348" width="55.7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125" style="8" customWidth="1"/>
    <col min="14595" max="14595" width="20.625" style="8" customWidth="1"/>
    <col min="14596" max="14596" width="20.75" style="8" customWidth="1"/>
    <col min="14597" max="14597" width="75.75" style="8" customWidth="1"/>
    <col min="14598" max="14598" width="6.25" style="8" customWidth="1"/>
    <col min="14599" max="14600" width="11.625" style="8" customWidth="1"/>
    <col min="14601" max="14601" width="5.75" style="8" customWidth="1"/>
    <col min="14602" max="14602" width="45.75" style="8" customWidth="1"/>
    <col min="14603" max="14603" width="35.75" style="8" customWidth="1"/>
    <col min="14604" max="14604" width="55.7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125" style="8" customWidth="1"/>
    <col min="14851" max="14851" width="20.625" style="8" customWidth="1"/>
    <col min="14852" max="14852" width="20.75" style="8" customWidth="1"/>
    <col min="14853" max="14853" width="75.75" style="8" customWidth="1"/>
    <col min="14854" max="14854" width="6.25" style="8" customWidth="1"/>
    <col min="14855" max="14856" width="11.625" style="8" customWidth="1"/>
    <col min="14857" max="14857" width="5.75" style="8" customWidth="1"/>
    <col min="14858" max="14858" width="45.75" style="8" customWidth="1"/>
    <col min="14859" max="14859" width="35.75" style="8" customWidth="1"/>
    <col min="14860" max="14860" width="55.7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125" style="8" customWidth="1"/>
    <col min="15107" max="15107" width="20.625" style="8" customWidth="1"/>
    <col min="15108" max="15108" width="20.75" style="8" customWidth="1"/>
    <col min="15109" max="15109" width="75.75" style="8" customWidth="1"/>
    <col min="15110" max="15110" width="6.25" style="8" customWidth="1"/>
    <col min="15111" max="15112" width="11.625" style="8" customWidth="1"/>
    <col min="15113" max="15113" width="5.75" style="8" customWidth="1"/>
    <col min="15114" max="15114" width="45.75" style="8" customWidth="1"/>
    <col min="15115" max="15115" width="35.75" style="8" customWidth="1"/>
    <col min="15116" max="15116" width="55.7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125" style="8" customWidth="1"/>
    <col min="15363" max="15363" width="20.625" style="8" customWidth="1"/>
    <col min="15364" max="15364" width="20.75" style="8" customWidth="1"/>
    <col min="15365" max="15365" width="75.75" style="8" customWidth="1"/>
    <col min="15366" max="15366" width="6.25" style="8" customWidth="1"/>
    <col min="15367" max="15368" width="11.625" style="8" customWidth="1"/>
    <col min="15369" max="15369" width="5.75" style="8" customWidth="1"/>
    <col min="15370" max="15370" width="45.75" style="8" customWidth="1"/>
    <col min="15371" max="15371" width="35.75" style="8" customWidth="1"/>
    <col min="15372" max="15372" width="55.7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125" style="8" customWidth="1"/>
    <col min="15619" max="15619" width="20.625" style="8" customWidth="1"/>
    <col min="15620" max="15620" width="20.75" style="8" customWidth="1"/>
    <col min="15621" max="15621" width="75.75" style="8" customWidth="1"/>
    <col min="15622" max="15622" width="6.25" style="8" customWidth="1"/>
    <col min="15623" max="15624" width="11.625" style="8" customWidth="1"/>
    <col min="15625" max="15625" width="5.75" style="8" customWidth="1"/>
    <col min="15626" max="15626" width="45.75" style="8" customWidth="1"/>
    <col min="15627" max="15627" width="35.75" style="8" customWidth="1"/>
    <col min="15628" max="15628" width="55.7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125" style="8" customWidth="1"/>
    <col min="15875" max="15875" width="20.625" style="8" customWidth="1"/>
    <col min="15876" max="15876" width="20.75" style="8" customWidth="1"/>
    <col min="15877" max="15877" width="75.75" style="8" customWidth="1"/>
    <col min="15878" max="15878" width="6.25" style="8" customWidth="1"/>
    <col min="15879" max="15880" width="11.625" style="8" customWidth="1"/>
    <col min="15881" max="15881" width="5.75" style="8" customWidth="1"/>
    <col min="15882" max="15882" width="45.75" style="8" customWidth="1"/>
    <col min="15883" max="15883" width="35.75" style="8" customWidth="1"/>
    <col min="15884" max="15884" width="55.7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125" style="8" customWidth="1"/>
    <col min="16131" max="16131" width="20.625" style="8" customWidth="1"/>
    <col min="16132" max="16132" width="20.75" style="8" customWidth="1"/>
    <col min="16133" max="16133" width="75.75" style="8" customWidth="1"/>
    <col min="16134" max="16134" width="6.25" style="8" customWidth="1"/>
    <col min="16135" max="16136" width="11.625" style="8" customWidth="1"/>
    <col min="16137" max="16137" width="5.75" style="8" customWidth="1"/>
    <col min="16138" max="16138" width="45.75" style="8" customWidth="1"/>
    <col min="16139" max="16139" width="35.75" style="8" customWidth="1"/>
    <col min="16140" max="16140" width="55.7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9868</v>
      </c>
      <c r="G2" s="4" t="s">
        <v>2</v>
      </c>
      <c r="H2" s="5"/>
      <c r="I2" s="6"/>
      <c r="J2" s="7">
        <f>SUM(H:H)</f>
        <v>771270</v>
      </c>
    </row>
    <row r="3" spans="2:17" ht="20.100000000000001" customHeight="1">
      <c r="B3" s="1" t="s">
        <v>3</v>
      </c>
      <c r="C3" s="1"/>
      <c r="D3" s="1"/>
      <c r="E3" s="98" t="s">
        <v>9869</v>
      </c>
    </row>
    <row r="4" spans="2:17" ht="20.100000000000001" customHeight="1">
      <c r="B4" s="1" t="s">
        <v>5</v>
      </c>
      <c r="C4" s="1"/>
      <c r="D4" s="1"/>
      <c r="E4" s="98">
        <v>181197</v>
      </c>
    </row>
    <row r="5" spans="2:17" ht="20.100000000000001" customHeight="1">
      <c r="B5" s="1" t="s">
        <v>6</v>
      </c>
      <c r="C5" s="1"/>
      <c r="D5" s="1"/>
      <c r="E5" s="102">
        <v>44180</v>
      </c>
    </row>
    <row r="6" spans="2:17" ht="20.100000000000001" customHeight="1">
      <c r="B6" s="1" t="s">
        <v>7</v>
      </c>
      <c r="C6" s="1"/>
      <c r="D6" s="1"/>
      <c r="E6" s="102"/>
    </row>
    <row r="8" spans="2:17" s="9" customFormat="1" ht="19.7" customHeight="1">
      <c r="B8" s="21" t="s">
        <v>8</v>
      </c>
      <c r="C8" s="21" t="s">
        <v>9</v>
      </c>
      <c r="D8" s="21" t="s">
        <v>10</v>
      </c>
      <c r="E8" s="22" t="s">
        <v>11</v>
      </c>
      <c r="F8" s="201" t="s">
        <v>12</v>
      </c>
      <c r="G8" s="22" t="s">
        <v>13</v>
      </c>
      <c r="H8" s="167" t="s">
        <v>14</v>
      </c>
      <c r="I8" s="167" t="s">
        <v>15</v>
      </c>
      <c r="J8" s="22"/>
      <c r="K8" s="22" t="s">
        <v>17</v>
      </c>
      <c r="L8" s="22" t="s">
        <v>18</v>
      </c>
      <c r="M8" s="21" t="s">
        <v>19</v>
      </c>
      <c r="N8" s="21" t="s">
        <v>20</v>
      </c>
      <c r="O8" s="22" t="s">
        <v>21</v>
      </c>
      <c r="P8" s="106" t="s">
        <v>22</v>
      </c>
      <c r="Q8" s="26" t="s">
        <v>23</v>
      </c>
    </row>
    <row r="9" spans="2:17" s="9" customFormat="1" ht="19.7" customHeight="1">
      <c r="B9" s="21">
        <v>12</v>
      </c>
      <c r="C9" s="508" t="s">
        <v>963</v>
      </c>
      <c r="D9" s="508" t="s">
        <v>963</v>
      </c>
      <c r="E9" s="31" t="s">
        <v>964</v>
      </c>
      <c r="F9" s="22">
        <v>3</v>
      </c>
      <c r="G9" s="215">
        <v>94000</v>
      </c>
      <c r="H9" s="1114">
        <f t="shared" ref="H9:H16" si="0">F9*G9</f>
        <v>282000</v>
      </c>
      <c r="I9" s="205"/>
      <c r="J9" s="76"/>
      <c r="K9" s="76" t="s">
        <v>9870</v>
      </c>
      <c r="L9" s="44"/>
      <c r="M9" s="207"/>
      <c r="N9" s="208"/>
      <c r="O9" s="209"/>
      <c r="P9" s="209"/>
      <c r="Q9" s="210">
        <v>44131</v>
      </c>
    </row>
    <row r="10" spans="2:17" s="9" customFormat="1" ht="19.7" customHeight="1">
      <c r="B10" s="21">
        <v>12</v>
      </c>
      <c r="C10" s="508" t="s">
        <v>1068</v>
      </c>
      <c r="D10" s="508" t="s">
        <v>177</v>
      </c>
      <c r="E10" s="31" t="s">
        <v>6547</v>
      </c>
      <c r="F10" s="22">
        <v>3</v>
      </c>
      <c r="G10" s="215">
        <v>34410</v>
      </c>
      <c r="H10" s="1114">
        <f t="shared" si="0"/>
        <v>103230</v>
      </c>
      <c r="I10" s="205"/>
      <c r="J10" s="76"/>
      <c r="K10" s="76" t="s">
        <v>9870</v>
      </c>
      <c r="L10" s="44"/>
      <c r="M10" s="207"/>
      <c r="N10" s="208"/>
      <c r="O10" s="209"/>
      <c r="P10" s="209"/>
      <c r="Q10" s="210">
        <v>44132</v>
      </c>
    </row>
    <row r="11" spans="2:17" s="9" customFormat="1" ht="19.7" customHeight="1">
      <c r="B11" s="21">
        <v>12</v>
      </c>
      <c r="C11" s="508" t="s">
        <v>1068</v>
      </c>
      <c r="D11" s="508" t="s">
        <v>177</v>
      </c>
      <c r="E11" s="75" t="s">
        <v>959</v>
      </c>
      <c r="F11" s="22">
        <v>3</v>
      </c>
      <c r="G11" s="215">
        <v>22000</v>
      </c>
      <c r="H11" s="1114">
        <f t="shared" si="0"/>
        <v>66000</v>
      </c>
      <c r="I11" s="205"/>
      <c r="J11" s="76"/>
      <c r="K11" s="76" t="s">
        <v>9870</v>
      </c>
      <c r="L11" s="44"/>
      <c r="M11" s="207"/>
      <c r="N11" s="208"/>
      <c r="O11" s="209"/>
      <c r="P11" s="209"/>
      <c r="Q11" s="210">
        <v>44132</v>
      </c>
    </row>
    <row r="12" spans="2:17" s="9" customFormat="1" ht="19.7" customHeight="1">
      <c r="B12" s="21">
        <v>12</v>
      </c>
      <c r="C12" s="508" t="s">
        <v>1068</v>
      </c>
      <c r="D12" s="508" t="s">
        <v>177</v>
      </c>
      <c r="E12" s="238" t="s">
        <v>961</v>
      </c>
      <c r="F12" s="236">
        <v>3</v>
      </c>
      <c r="G12" s="215">
        <v>670</v>
      </c>
      <c r="H12" s="1114">
        <f t="shared" si="0"/>
        <v>2010</v>
      </c>
      <c r="I12" s="205"/>
      <c r="J12" s="76"/>
      <c r="K12" s="76" t="s">
        <v>9870</v>
      </c>
      <c r="L12" s="44"/>
      <c r="M12" s="207"/>
      <c r="N12" s="208"/>
      <c r="O12" s="209"/>
      <c r="P12" s="209"/>
      <c r="Q12" s="210">
        <v>44132</v>
      </c>
    </row>
    <row r="13" spans="2:17" s="9" customFormat="1" ht="19.7" customHeight="1">
      <c r="B13" s="21">
        <v>12</v>
      </c>
      <c r="C13" s="508" t="s">
        <v>1068</v>
      </c>
      <c r="D13" s="508" t="s">
        <v>177</v>
      </c>
      <c r="E13" s="245" t="s">
        <v>3253</v>
      </c>
      <c r="F13" s="236">
        <v>3</v>
      </c>
      <c r="G13" s="215">
        <v>-80</v>
      </c>
      <c r="H13" s="221">
        <f>F13*G13</f>
        <v>-240</v>
      </c>
      <c r="I13" s="205"/>
      <c r="J13" s="211"/>
      <c r="K13" s="76"/>
      <c r="L13" s="44"/>
      <c r="M13" s="207"/>
      <c r="N13" s="208"/>
      <c r="O13" s="44"/>
      <c r="P13" s="209"/>
      <c r="Q13" s="210"/>
    </row>
    <row r="14" spans="2:17" s="9" customFormat="1" ht="19.7" customHeight="1">
      <c r="B14" s="21">
        <v>12</v>
      </c>
      <c r="C14" s="508" t="s">
        <v>954</v>
      </c>
      <c r="D14" s="508" t="s">
        <v>954</v>
      </c>
      <c r="E14" s="238" t="s">
        <v>6549</v>
      </c>
      <c r="F14" s="236">
        <v>3</v>
      </c>
      <c r="G14" s="215">
        <v>100000</v>
      </c>
      <c r="H14" s="1114">
        <f t="shared" si="0"/>
        <v>300000</v>
      </c>
      <c r="I14" s="205"/>
      <c r="J14" s="76"/>
      <c r="K14" s="76" t="s">
        <v>9870</v>
      </c>
      <c r="L14" s="44"/>
      <c r="M14" s="207"/>
      <c r="N14" s="208"/>
      <c r="O14" s="209"/>
      <c r="P14" s="209"/>
      <c r="Q14" s="210"/>
    </row>
    <row r="15" spans="2:17" s="9" customFormat="1" ht="19.7" customHeight="1">
      <c r="B15" s="21"/>
      <c r="C15" s="508"/>
      <c r="D15" s="508"/>
      <c r="E15" s="238"/>
      <c r="F15" s="236"/>
      <c r="G15" s="215"/>
      <c r="H15" s="1114">
        <f t="shared" si="0"/>
        <v>0</v>
      </c>
      <c r="I15" s="205"/>
      <c r="J15" s="76"/>
      <c r="K15" s="44"/>
      <c r="L15" s="44"/>
      <c r="M15" s="207"/>
      <c r="N15" s="208"/>
      <c r="O15" s="44"/>
      <c r="P15" s="209"/>
      <c r="Q15" s="210"/>
    </row>
    <row r="16" spans="2:17" s="9" customFormat="1" ht="19.7" customHeight="1">
      <c r="B16" s="21"/>
      <c r="C16" s="44"/>
      <c r="D16" s="44"/>
      <c r="E16" s="245"/>
      <c r="F16" s="246"/>
      <c r="G16" s="215"/>
      <c r="H16" s="221">
        <f t="shared" si="0"/>
        <v>0</v>
      </c>
      <c r="I16" s="216"/>
      <c r="J16" s="76"/>
      <c r="K16" s="44"/>
      <c r="L16" s="44"/>
      <c r="M16" s="207"/>
      <c r="N16" s="208"/>
      <c r="O16" s="44"/>
      <c r="P16" s="209"/>
      <c r="Q16" s="210"/>
    </row>
    <row r="17" spans="2:17" s="9" customFormat="1" ht="19.7" customHeight="1">
      <c r="B17" s="21">
        <v>12</v>
      </c>
      <c r="C17" s="44" t="s">
        <v>531</v>
      </c>
      <c r="D17" s="44" t="s">
        <v>531</v>
      </c>
      <c r="E17" s="245" t="s">
        <v>4435</v>
      </c>
      <c r="F17" s="1134">
        <v>3</v>
      </c>
      <c r="G17" s="215">
        <v>1919</v>
      </c>
      <c r="H17" s="221">
        <f>F17*G17</f>
        <v>5757</v>
      </c>
      <c r="I17" s="204"/>
      <c r="J17" s="76" t="s">
        <v>6550</v>
      </c>
      <c r="K17" s="2605"/>
      <c r="L17" s="44"/>
      <c r="M17" s="207">
        <v>44155</v>
      </c>
      <c r="N17" s="208"/>
      <c r="O17" s="209"/>
      <c r="P17" s="209"/>
      <c r="Q17" s="210">
        <v>44152</v>
      </c>
    </row>
    <row r="18" spans="2:17" s="9" customFormat="1" ht="19.7" customHeight="1">
      <c r="B18" s="21">
        <v>12</v>
      </c>
      <c r="C18" s="44" t="s">
        <v>531</v>
      </c>
      <c r="D18" s="44" t="s">
        <v>531</v>
      </c>
      <c r="E18" s="211" t="s">
        <v>9871</v>
      </c>
      <c r="F18" s="1134">
        <v>3</v>
      </c>
      <c r="G18" s="215">
        <v>4171</v>
      </c>
      <c r="H18" s="221">
        <f t="shared" ref="H18:H47" si="1">F18*G18</f>
        <v>12513</v>
      </c>
      <c r="I18" s="216"/>
      <c r="J18" s="76" t="s">
        <v>6550</v>
      </c>
      <c r="K18" s="44"/>
      <c r="L18" s="44"/>
      <c r="M18" s="207">
        <v>44155</v>
      </c>
      <c r="N18" s="208"/>
      <c r="O18" s="44"/>
      <c r="P18" s="209"/>
      <c r="Q18" s="210">
        <v>44152</v>
      </c>
    </row>
    <row r="19" spans="2:17" s="9" customFormat="1" ht="19.7" customHeight="1">
      <c r="B19" s="21"/>
      <c r="C19" s="44"/>
      <c r="D19" s="44"/>
      <c r="E19" s="245"/>
      <c r="F19" s="246"/>
      <c r="G19" s="215"/>
      <c r="H19" s="221">
        <f t="shared" si="1"/>
        <v>0</v>
      </c>
      <c r="I19" s="205"/>
      <c r="J19" s="211"/>
      <c r="K19" s="44"/>
      <c r="L19" s="44"/>
      <c r="M19" s="207"/>
      <c r="N19" s="208"/>
      <c r="O19" s="44"/>
      <c r="P19" s="209"/>
      <c r="Q19" s="210"/>
    </row>
    <row r="20" spans="2:17" s="9" customFormat="1" ht="19.7" customHeight="1">
      <c r="B20" s="21"/>
      <c r="C20" s="44"/>
      <c r="D20" s="44"/>
      <c r="E20" s="245"/>
      <c r="F20" s="246"/>
      <c r="G20" s="215"/>
      <c r="H20" s="221">
        <f t="shared" si="1"/>
        <v>0</v>
      </c>
      <c r="I20" s="205"/>
      <c r="J20" s="211"/>
      <c r="K20" s="44"/>
      <c r="L20" s="44"/>
      <c r="M20" s="207"/>
      <c r="N20" s="208"/>
      <c r="O20" s="44"/>
      <c r="P20" s="209"/>
      <c r="Q20" s="210"/>
    </row>
    <row r="21" spans="2:17" s="9" customFormat="1" ht="19.7" customHeight="1">
      <c r="B21" s="21"/>
      <c r="C21" s="44"/>
      <c r="D21" s="44"/>
      <c r="E21" s="245"/>
      <c r="F21" s="246"/>
      <c r="G21" s="215"/>
      <c r="H21" s="221">
        <f t="shared" si="1"/>
        <v>0</v>
      </c>
      <c r="I21" s="205"/>
      <c r="J21" s="211"/>
      <c r="K21" s="44"/>
      <c r="L21" s="44"/>
      <c r="M21" s="207"/>
      <c r="N21" s="208"/>
      <c r="O21" s="44"/>
      <c r="P21" s="209"/>
      <c r="Q21" s="210"/>
    </row>
    <row r="22" spans="2:17" s="9" customFormat="1" ht="19.7" customHeight="1">
      <c r="B22" s="21"/>
      <c r="C22" s="44"/>
      <c r="D22" s="44"/>
      <c r="E22" s="245"/>
      <c r="F22" s="246"/>
      <c r="G22" s="215"/>
      <c r="H22" s="221">
        <f t="shared" si="1"/>
        <v>0</v>
      </c>
      <c r="I22" s="205"/>
      <c r="J22" s="211"/>
      <c r="K22" s="44"/>
      <c r="L22" s="44"/>
      <c r="M22" s="207"/>
      <c r="N22" s="208"/>
      <c r="O22" s="44"/>
      <c r="P22" s="209"/>
      <c r="Q22" s="210"/>
    </row>
    <row r="23" spans="2:17" s="9" customFormat="1" ht="19.7" customHeight="1">
      <c r="B23" s="21"/>
      <c r="C23" s="208"/>
      <c r="D23" s="44"/>
      <c r="E23" s="245"/>
      <c r="F23" s="246"/>
      <c r="G23" s="215"/>
      <c r="H23" s="221">
        <f t="shared" si="1"/>
        <v>0</v>
      </c>
      <c r="I23" s="205"/>
      <c r="J23" s="211"/>
      <c r="K23" s="44"/>
      <c r="L23" s="44"/>
      <c r="M23" s="207"/>
      <c r="N23" s="208"/>
      <c r="O23" s="44"/>
      <c r="P23" s="209"/>
      <c r="Q23" s="210"/>
    </row>
    <row r="24" spans="2:17" s="9" customFormat="1" ht="19.7" customHeight="1">
      <c r="B24" s="21"/>
      <c r="C24" s="44"/>
      <c r="D24" s="44"/>
      <c r="E24" s="245"/>
      <c r="F24" s="246"/>
      <c r="G24" s="215"/>
      <c r="H24" s="221">
        <f t="shared" si="1"/>
        <v>0</v>
      </c>
      <c r="I24" s="205"/>
      <c r="J24" s="211"/>
      <c r="K24" s="44"/>
      <c r="L24" s="44"/>
      <c r="M24" s="207"/>
      <c r="N24" s="208"/>
      <c r="O24" s="44"/>
      <c r="P24" s="209"/>
      <c r="Q24" s="210"/>
    </row>
    <row r="25" spans="2:17" s="9" customFormat="1" ht="19.7" customHeight="1">
      <c r="B25" s="21"/>
      <c r="C25" s="44"/>
      <c r="D25" s="44"/>
      <c r="E25" s="245"/>
      <c r="F25" s="246"/>
      <c r="G25" s="215"/>
      <c r="H25" s="221">
        <f t="shared" si="1"/>
        <v>0</v>
      </c>
      <c r="I25" s="205"/>
      <c r="J25" s="211"/>
      <c r="K25" s="44"/>
      <c r="L25" s="44"/>
      <c r="M25" s="207"/>
      <c r="N25" s="208"/>
      <c r="O25" s="44"/>
      <c r="P25" s="209"/>
      <c r="Q25" s="210"/>
    </row>
    <row r="26" spans="2:17" s="9" customFormat="1" ht="19.7" customHeight="1">
      <c r="B26" s="21"/>
      <c r="C26" s="44"/>
      <c r="D26" s="44"/>
      <c r="E26" s="245"/>
      <c r="F26" s="246"/>
      <c r="G26" s="215"/>
      <c r="H26" s="221">
        <f>F26*G26</f>
        <v>0</v>
      </c>
      <c r="I26" s="205"/>
      <c r="J26" s="76"/>
      <c r="K26" s="44"/>
      <c r="L26" s="44"/>
      <c r="M26" s="207"/>
      <c r="N26" s="208"/>
      <c r="O26" s="44"/>
      <c r="P26" s="209"/>
      <c r="Q26" s="210"/>
    </row>
    <row r="27" spans="2:17" s="9" customFormat="1" ht="19.7" customHeight="1">
      <c r="B27" s="21"/>
      <c r="C27" s="44"/>
      <c r="D27" s="44"/>
      <c r="E27" s="245"/>
      <c r="F27" s="246"/>
      <c r="G27" s="215"/>
      <c r="H27" s="221">
        <f t="shared" si="1"/>
        <v>0</v>
      </c>
      <c r="I27" s="205"/>
      <c r="J27" s="211"/>
      <c r="K27" s="44"/>
      <c r="L27" s="44"/>
      <c r="M27" s="207"/>
      <c r="N27" s="208"/>
      <c r="O27" s="44"/>
      <c r="P27" s="207"/>
      <c r="Q27" s="210"/>
    </row>
    <row r="28" spans="2:17" s="9" customFormat="1" ht="19.7" customHeight="1">
      <c r="B28" s="21"/>
      <c r="C28" s="44"/>
      <c r="D28" s="44"/>
      <c r="E28" s="245"/>
      <c r="F28" s="246"/>
      <c r="G28" s="215"/>
      <c r="H28" s="221">
        <f t="shared" si="1"/>
        <v>0</v>
      </c>
      <c r="I28" s="205"/>
      <c r="J28" s="211"/>
      <c r="K28" s="44"/>
      <c r="L28" s="44"/>
      <c r="M28" s="207"/>
      <c r="N28" s="208"/>
      <c r="O28" s="44"/>
      <c r="P28" s="207"/>
      <c r="Q28" s="210"/>
    </row>
    <row r="29" spans="2:17" s="9" customFormat="1" ht="19.7" customHeight="1">
      <c r="B29" s="21"/>
      <c r="C29" s="44"/>
      <c r="D29" s="44"/>
      <c r="E29" s="245"/>
      <c r="F29" s="246"/>
      <c r="G29" s="215"/>
      <c r="H29" s="221">
        <f t="shared" si="1"/>
        <v>0</v>
      </c>
      <c r="I29" s="205"/>
      <c r="J29" s="211"/>
      <c r="K29" s="44"/>
      <c r="L29" s="44"/>
      <c r="M29" s="207"/>
      <c r="N29" s="208"/>
      <c r="O29" s="209"/>
      <c r="P29" s="207"/>
      <c r="Q29" s="210"/>
    </row>
    <row r="30" spans="2:17" s="9" customFormat="1" ht="19.7" customHeight="1">
      <c r="B30" s="21"/>
      <c r="C30" s="44"/>
      <c r="D30" s="44"/>
      <c r="E30" s="76"/>
      <c r="F30" s="248"/>
      <c r="G30" s="215"/>
      <c r="H30" s="221">
        <f t="shared" si="1"/>
        <v>0</v>
      </c>
      <c r="I30" s="205"/>
      <c r="J30" s="76"/>
      <c r="K30" s="44"/>
      <c r="L30" s="44"/>
      <c r="M30" s="207"/>
      <c r="N30" s="208"/>
      <c r="O30" s="209"/>
      <c r="P30" s="252"/>
      <c r="Q30" s="210"/>
    </row>
    <row r="31" spans="2:17" s="9" customFormat="1" ht="19.7" customHeight="1">
      <c r="B31" s="21"/>
      <c r="C31" s="44"/>
      <c r="D31" s="44"/>
      <c r="E31" s="245"/>
      <c r="F31" s="246"/>
      <c r="G31" s="215"/>
      <c r="H31" s="221">
        <f t="shared" si="1"/>
        <v>0</v>
      </c>
      <c r="I31" s="205"/>
      <c r="J31" s="211"/>
      <c r="K31" s="44"/>
      <c r="L31" s="44"/>
      <c r="M31" s="207"/>
      <c r="N31" s="208"/>
      <c r="O31" s="209"/>
      <c r="P31" s="207"/>
      <c r="Q31" s="210"/>
    </row>
    <row r="32" spans="2:17" s="9" customFormat="1" ht="19.7" customHeight="1">
      <c r="B32" s="21"/>
      <c r="C32" s="44"/>
      <c r="D32" s="44"/>
      <c r="E32" s="76"/>
      <c r="F32" s="253"/>
      <c r="G32" s="215"/>
      <c r="H32" s="221">
        <f t="shared" si="1"/>
        <v>0</v>
      </c>
      <c r="I32" s="205"/>
      <c r="J32" s="76"/>
      <c r="K32" s="44"/>
      <c r="L32" s="44"/>
      <c r="M32" s="207"/>
      <c r="N32" s="208"/>
      <c r="O32" s="209"/>
      <c r="P32" s="207"/>
      <c r="Q32" s="210"/>
    </row>
    <row r="33" spans="2:17" s="9" customFormat="1" ht="19.7" customHeight="1">
      <c r="B33" s="21"/>
      <c r="C33" s="44"/>
      <c r="D33" s="44"/>
      <c r="E33" s="76"/>
      <c r="F33" s="253"/>
      <c r="G33" s="215"/>
      <c r="H33" s="221">
        <f t="shared" si="1"/>
        <v>0</v>
      </c>
      <c r="I33" s="205"/>
      <c r="J33" s="76"/>
      <c r="K33" s="44"/>
      <c r="L33" s="44"/>
      <c r="M33" s="207"/>
      <c r="N33" s="207"/>
      <c r="O33" s="209"/>
      <c r="P33" s="207"/>
      <c r="Q33" s="210"/>
    </row>
    <row r="34" spans="2:17" s="9" customFormat="1" ht="19.7" customHeight="1">
      <c r="B34" s="21"/>
      <c r="C34" s="44"/>
      <c r="D34" s="44"/>
      <c r="E34" s="76"/>
      <c r="F34" s="253"/>
      <c r="G34" s="215"/>
      <c r="H34" s="221">
        <f t="shared" si="1"/>
        <v>0</v>
      </c>
      <c r="I34" s="205"/>
      <c r="J34" s="211"/>
      <c r="K34" s="44"/>
      <c r="L34" s="44"/>
      <c r="M34" s="207"/>
      <c r="N34" s="207"/>
      <c r="O34" s="209"/>
      <c r="P34" s="207"/>
      <c r="Q34" s="210"/>
    </row>
    <row r="35" spans="2:17" s="9" customFormat="1" ht="19.7" customHeight="1">
      <c r="B35" s="21"/>
      <c r="C35" s="44"/>
      <c r="D35" s="44"/>
      <c r="E35" s="76"/>
      <c r="F35" s="202"/>
      <c r="G35" s="215"/>
      <c r="H35" s="221">
        <f t="shared" si="1"/>
        <v>0</v>
      </c>
      <c r="I35" s="1998"/>
      <c r="J35" s="1999"/>
      <c r="K35" s="44"/>
      <c r="L35" s="44"/>
      <c r="M35" s="207"/>
      <c r="N35" s="207"/>
      <c r="O35" s="209"/>
      <c r="P35" s="207"/>
      <c r="Q35" s="210"/>
    </row>
    <row r="36" spans="2:17" s="9" customFormat="1" ht="19.7" customHeight="1">
      <c r="B36" s="21"/>
      <c r="C36" s="44"/>
      <c r="D36" s="44"/>
      <c r="E36" s="76"/>
      <c r="F36" s="202"/>
      <c r="G36" s="215"/>
      <c r="H36" s="221">
        <f t="shared" si="1"/>
        <v>0</v>
      </c>
      <c r="I36" s="2000"/>
      <c r="J36" s="1999"/>
      <c r="K36" s="44"/>
      <c r="L36" s="44"/>
      <c r="M36" s="207"/>
      <c r="N36" s="207"/>
      <c r="O36" s="207"/>
      <c r="P36" s="207"/>
      <c r="Q36" s="210"/>
    </row>
    <row r="37" spans="2:17" s="9" customFormat="1" ht="19.7" customHeight="1">
      <c r="B37" s="21"/>
      <c r="C37" s="208"/>
      <c r="D37" s="44"/>
      <c r="E37" s="76"/>
      <c r="F37" s="253"/>
      <c r="G37" s="221"/>
      <c r="H37" s="221">
        <f t="shared" si="1"/>
        <v>0</v>
      </c>
      <c r="I37" s="205"/>
      <c r="J37" s="211"/>
      <c r="K37" s="44"/>
      <c r="L37" s="44"/>
      <c r="M37" s="207"/>
      <c r="N37" s="207"/>
      <c r="O37" s="207"/>
      <c r="P37" s="207"/>
      <c r="Q37" s="210"/>
    </row>
    <row r="38" spans="2:17" s="9" customFormat="1" ht="19.7" customHeight="1">
      <c r="B38" s="21"/>
      <c r="C38" s="44"/>
      <c r="D38" s="44"/>
      <c r="E38" s="76"/>
      <c r="F38" s="202"/>
      <c r="G38" s="215"/>
      <c r="H38" s="221">
        <f>F38*G38</f>
        <v>0</v>
      </c>
      <c r="I38" s="2000"/>
      <c r="J38" s="211"/>
      <c r="K38" s="1615"/>
      <c r="L38" s="44"/>
      <c r="M38" s="207"/>
      <c r="N38" s="207"/>
      <c r="O38" s="207"/>
      <c r="P38" s="207"/>
      <c r="Q38" s="210"/>
    </row>
    <row r="39" spans="2:17" s="9" customFormat="1" ht="19.7" customHeight="1">
      <c r="B39" s="21"/>
      <c r="C39" s="44"/>
      <c r="D39" s="44"/>
      <c r="E39" s="76"/>
      <c r="F39" s="202"/>
      <c r="G39" s="215"/>
      <c r="H39" s="221">
        <f>F39*G39</f>
        <v>0</v>
      </c>
      <c r="I39" s="2000"/>
      <c r="J39" s="76"/>
      <c r="K39" s="1615"/>
      <c r="L39" s="44"/>
      <c r="M39" s="207"/>
      <c r="N39" s="207"/>
      <c r="O39" s="207"/>
      <c r="P39" s="207"/>
      <c r="Q39" s="210"/>
    </row>
    <row r="40" spans="2:17" s="9" customFormat="1" ht="19.7" customHeight="1">
      <c r="B40" s="208"/>
      <c r="C40" s="44"/>
      <c r="D40" s="44"/>
      <c r="E40" s="76"/>
      <c r="F40" s="246"/>
      <c r="G40" s="221"/>
      <c r="H40" s="221">
        <f>F40*G40</f>
        <v>0</v>
      </c>
      <c r="I40" s="205"/>
      <c r="J40" s="76"/>
      <c r="K40" s="1615"/>
      <c r="L40" s="44"/>
      <c r="M40" s="207"/>
      <c r="N40" s="207"/>
      <c r="O40" s="207"/>
      <c r="P40" s="207"/>
      <c r="Q40" s="210"/>
    </row>
    <row r="41" spans="2:17" s="249" customFormat="1" ht="19.7" customHeight="1">
      <c r="B41" s="21"/>
      <c r="C41" s="44"/>
      <c r="D41" s="44"/>
      <c r="E41" s="76"/>
      <c r="F41" s="246"/>
      <c r="G41" s="221"/>
      <c r="H41" s="221">
        <f>F41*G41</f>
        <v>0</v>
      </c>
      <c r="I41" s="205"/>
      <c r="J41" s="76"/>
      <c r="K41" s="1615"/>
      <c r="L41" s="44"/>
      <c r="M41" s="207"/>
      <c r="N41" s="207"/>
      <c r="O41" s="207"/>
      <c r="P41" s="207"/>
      <c r="Q41" s="210"/>
    </row>
    <row r="42" spans="2:17" s="9" customFormat="1" ht="19.7" customHeight="1">
      <c r="B42" s="21"/>
      <c r="C42" s="44"/>
      <c r="D42" s="44"/>
      <c r="E42" s="76"/>
      <c r="F42" s="253"/>
      <c r="G42" s="221"/>
      <c r="H42" s="221">
        <f>F42*G42</f>
        <v>0</v>
      </c>
      <c r="I42" s="205"/>
      <c r="J42" s="211"/>
      <c r="K42" s="1615"/>
      <c r="L42" s="44"/>
      <c r="M42" s="207"/>
      <c r="N42" s="207"/>
      <c r="O42" s="207"/>
      <c r="P42" s="207"/>
      <c r="Q42" s="210"/>
    </row>
    <row r="43" spans="2:17" s="9" customFormat="1" ht="19.7" customHeight="1">
      <c r="B43" s="21"/>
      <c r="C43" s="44"/>
      <c r="D43" s="44"/>
      <c r="E43" s="76"/>
      <c r="F43" s="202"/>
      <c r="G43" s="203"/>
      <c r="H43" s="221">
        <f t="shared" si="1"/>
        <v>0</v>
      </c>
      <c r="I43" s="205"/>
      <c r="J43" s="76"/>
      <c r="K43" s="44"/>
      <c r="L43" s="44"/>
      <c r="M43" s="207"/>
      <c r="N43" s="207"/>
      <c r="O43" s="207"/>
      <c r="P43" s="207"/>
      <c r="Q43" s="210"/>
    </row>
    <row r="44" spans="2:17" s="9" customFormat="1" ht="19.7" customHeight="1">
      <c r="B44" s="21"/>
      <c r="C44" s="44"/>
      <c r="D44" s="44"/>
      <c r="E44" s="76"/>
      <c r="F44" s="202"/>
      <c r="G44" s="203"/>
      <c r="H44" s="221">
        <f t="shared" si="1"/>
        <v>0</v>
      </c>
      <c r="I44" s="205"/>
      <c r="J44" s="76"/>
      <c r="K44" s="44"/>
      <c r="L44" s="44"/>
      <c r="M44" s="207"/>
      <c r="N44" s="207"/>
      <c r="O44" s="207"/>
      <c r="P44" s="207"/>
      <c r="Q44" s="210"/>
    </row>
    <row r="45" spans="2:17" s="9" customFormat="1" ht="19.7" customHeight="1">
      <c r="B45" s="21"/>
      <c r="C45" s="44"/>
      <c r="D45" s="44"/>
      <c r="E45" s="211"/>
      <c r="F45" s="264"/>
      <c r="G45" s="203"/>
      <c r="H45" s="221">
        <f t="shared" si="1"/>
        <v>0</v>
      </c>
      <c r="I45" s="205"/>
      <c r="J45" s="76"/>
      <c r="K45" s="44"/>
      <c r="L45" s="44"/>
      <c r="M45" s="207"/>
      <c r="N45" s="207"/>
      <c r="O45" s="207"/>
      <c r="P45" s="207"/>
      <c r="Q45" s="210"/>
    </row>
    <row r="46" spans="2:17" s="9" customFormat="1" ht="19.7" customHeight="1">
      <c r="B46" s="21"/>
      <c r="C46" s="44"/>
      <c r="D46" s="44"/>
      <c r="E46" s="211"/>
      <c r="F46" s="264"/>
      <c r="G46" s="203"/>
      <c r="H46" s="221">
        <f t="shared" si="1"/>
        <v>0</v>
      </c>
      <c r="I46" s="205"/>
      <c r="J46" s="76"/>
      <c r="K46" s="44"/>
      <c r="L46" s="44"/>
      <c r="M46" s="207"/>
      <c r="N46" s="207"/>
      <c r="O46" s="207"/>
      <c r="P46" s="207"/>
      <c r="Q46" s="210"/>
    </row>
    <row r="47" spans="2:17" s="9" customFormat="1" ht="19.7" customHeight="1">
      <c r="B47" s="21"/>
      <c r="C47" s="44"/>
      <c r="D47" s="44"/>
      <c r="E47" s="211"/>
      <c r="F47" s="264"/>
      <c r="G47" s="203"/>
      <c r="H47" s="221">
        <f t="shared" si="1"/>
        <v>0</v>
      </c>
      <c r="I47" s="205"/>
      <c r="J47" s="76"/>
      <c r="K47" s="44"/>
      <c r="L47" s="44"/>
      <c r="M47" s="207"/>
      <c r="N47" s="207"/>
      <c r="O47" s="207"/>
      <c r="P47" s="207"/>
      <c r="Q47" s="210"/>
    </row>
    <row r="51" spans="8:13">
      <c r="M51" s="195"/>
    </row>
    <row r="53" spans="8:13">
      <c r="M53" s="195"/>
    </row>
    <row r="55" spans="8:13">
      <c r="H55" s="272"/>
    </row>
    <row r="56" spans="8:13">
      <c r="H56" s="272"/>
    </row>
    <row r="57" spans="8:13">
      <c r="H57" s="272"/>
    </row>
    <row r="58" spans="8:13">
      <c r="H58" s="272"/>
    </row>
    <row r="59" spans="8:13">
      <c r="H59" s="272"/>
    </row>
    <row r="60" spans="8:13">
      <c r="H60" s="272"/>
    </row>
    <row r="61" spans="8:13">
      <c r="H61" s="272"/>
    </row>
    <row r="62" spans="8:13">
      <c r="H62" s="272"/>
    </row>
    <row r="63" spans="8:13">
      <c r="H63" s="272"/>
    </row>
    <row r="64" spans="8:13">
      <c r="H64" s="272"/>
    </row>
    <row r="65" spans="8:8">
      <c r="H65" s="272"/>
    </row>
    <row r="66" spans="8:8">
      <c r="H66" s="273"/>
    </row>
    <row r="67" spans="8:8">
      <c r="H67" s="272"/>
    </row>
    <row r="68" spans="8:8">
      <c r="H68" s="272"/>
    </row>
    <row r="69" spans="8:8">
      <c r="H69" s="272"/>
    </row>
    <row r="70" spans="8:8">
      <c r="H70" s="272"/>
    </row>
    <row r="71" spans="8:8">
      <c r="H71" s="272"/>
    </row>
    <row r="72" spans="8:8">
      <c r="H72" s="272"/>
    </row>
    <row r="73" spans="8:8">
      <c r="H73" s="272"/>
    </row>
    <row r="74" spans="8:8">
      <c r="H74" s="272"/>
    </row>
    <row r="75" spans="8:8">
      <c r="H75" s="272"/>
    </row>
    <row r="77" spans="8:8">
      <c r="H77" s="272"/>
    </row>
  </sheetData>
  <autoFilter ref="B8:O47" xr:uid="{8C0D5208-A9EE-4585-9850-B0F1B552FE31}"/>
  <mergeCells count="6">
    <mergeCell ref="B2:D2"/>
    <mergeCell ref="G2:I2"/>
    <mergeCell ref="B3:D3"/>
    <mergeCell ref="B4:D4"/>
    <mergeCell ref="B5:D5"/>
    <mergeCell ref="B6:D6"/>
  </mergeCells>
  <phoneticPr fontId="4"/>
  <dataValidations count="1">
    <dataValidation imeMode="hiragana" allowBlank="1" showInputMessage="1" showErrorMessage="1" sqref="J35:J36 JF35:JF36 TB35:TB36 ACX35:ACX36 AMT35:AMT36 AWP35:AWP36 BGL35:BGL36 BQH35:BQH36 CAD35:CAD36 CJZ35:CJZ36 CTV35:CTV36 DDR35:DDR36 DNN35:DNN36 DXJ35:DXJ36 EHF35:EHF36 ERB35:ERB36 FAX35:FAX36 FKT35:FKT36 FUP35:FUP36 GEL35:GEL36 GOH35:GOH36 GYD35:GYD36 HHZ35:HHZ36 HRV35:HRV36 IBR35:IBR36 ILN35:ILN36 IVJ35:IVJ36 JFF35:JFF36 JPB35:JPB36 JYX35:JYX36 KIT35:KIT36 KSP35:KSP36 LCL35:LCL36 LMH35:LMH36 LWD35:LWD36 MFZ35:MFZ36 MPV35:MPV36 MZR35:MZR36 NJN35:NJN36 NTJ35:NTJ36 ODF35:ODF36 ONB35:ONB36 OWX35:OWX36 PGT35:PGT36 PQP35:PQP36 QAL35:QAL36 QKH35:QKH36 QUD35:QUD36 RDZ35:RDZ36 RNV35:RNV36 RXR35:RXR36 SHN35:SHN36 SRJ35:SRJ36 TBF35:TBF36 TLB35:TLB36 TUX35:TUX36 UET35:UET36 UOP35:UOP36 UYL35:UYL36 VIH35:VIH36 VSD35:VSD36 WBZ35:WBZ36 WLV35:WLV36 WVR35:WVR36 J65571:J65572 JF65571:JF65572 TB65571:TB65572 ACX65571:ACX65572 AMT65571:AMT65572 AWP65571:AWP65572 BGL65571:BGL65572 BQH65571:BQH65572 CAD65571:CAD65572 CJZ65571:CJZ65572 CTV65571:CTV65572 DDR65571:DDR65572 DNN65571:DNN65572 DXJ65571:DXJ65572 EHF65571:EHF65572 ERB65571:ERB65572 FAX65571:FAX65572 FKT65571:FKT65572 FUP65571:FUP65572 GEL65571:GEL65572 GOH65571:GOH65572 GYD65571:GYD65572 HHZ65571:HHZ65572 HRV65571:HRV65572 IBR65571:IBR65572 ILN65571:ILN65572 IVJ65571:IVJ65572 JFF65571:JFF65572 JPB65571:JPB65572 JYX65571:JYX65572 KIT65571:KIT65572 KSP65571:KSP65572 LCL65571:LCL65572 LMH65571:LMH65572 LWD65571:LWD65572 MFZ65571:MFZ65572 MPV65571:MPV65572 MZR65571:MZR65572 NJN65571:NJN65572 NTJ65571:NTJ65572 ODF65571:ODF65572 ONB65571:ONB65572 OWX65571:OWX65572 PGT65571:PGT65572 PQP65571:PQP65572 QAL65571:QAL65572 QKH65571:QKH65572 QUD65571:QUD65572 RDZ65571:RDZ65572 RNV65571:RNV65572 RXR65571:RXR65572 SHN65571:SHN65572 SRJ65571:SRJ65572 TBF65571:TBF65572 TLB65571:TLB65572 TUX65571:TUX65572 UET65571:UET65572 UOP65571:UOP65572 UYL65571:UYL65572 VIH65571:VIH65572 VSD65571:VSD65572 WBZ65571:WBZ65572 WLV65571:WLV65572 WVR65571:WVR65572 J131107:J131108 JF131107:JF131108 TB131107:TB131108 ACX131107:ACX131108 AMT131107:AMT131108 AWP131107:AWP131108 BGL131107:BGL131108 BQH131107:BQH131108 CAD131107:CAD131108 CJZ131107:CJZ131108 CTV131107:CTV131108 DDR131107:DDR131108 DNN131107:DNN131108 DXJ131107:DXJ131108 EHF131107:EHF131108 ERB131107:ERB131108 FAX131107:FAX131108 FKT131107:FKT131108 FUP131107:FUP131108 GEL131107:GEL131108 GOH131107:GOH131108 GYD131107:GYD131108 HHZ131107:HHZ131108 HRV131107:HRV131108 IBR131107:IBR131108 ILN131107:ILN131108 IVJ131107:IVJ131108 JFF131107:JFF131108 JPB131107:JPB131108 JYX131107:JYX131108 KIT131107:KIT131108 KSP131107:KSP131108 LCL131107:LCL131108 LMH131107:LMH131108 LWD131107:LWD131108 MFZ131107:MFZ131108 MPV131107:MPV131108 MZR131107:MZR131108 NJN131107:NJN131108 NTJ131107:NTJ131108 ODF131107:ODF131108 ONB131107:ONB131108 OWX131107:OWX131108 PGT131107:PGT131108 PQP131107:PQP131108 QAL131107:QAL131108 QKH131107:QKH131108 QUD131107:QUD131108 RDZ131107:RDZ131108 RNV131107:RNV131108 RXR131107:RXR131108 SHN131107:SHN131108 SRJ131107:SRJ131108 TBF131107:TBF131108 TLB131107:TLB131108 TUX131107:TUX131108 UET131107:UET131108 UOP131107:UOP131108 UYL131107:UYL131108 VIH131107:VIH131108 VSD131107:VSD131108 WBZ131107:WBZ131108 WLV131107:WLV131108 WVR131107:WVR131108 J196643:J196644 JF196643:JF196644 TB196643:TB196644 ACX196643:ACX196644 AMT196643:AMT196644 AWP196643:AWP196644 BGL196643:BGL196644 BQH196643:BQH196644 CAD196643:CAD196644 CJZ196643:CJZ196644 CTV196643:CTV196644 DDR196643:DDR196644 DNN196643:DNN196644 DXJ196643:DXJ196644 EHF196643:EHF196644 ERB196643:ERB196644 FAX196643:FAX196644 FKT196643:FKT196644 FUP196643:FUP196644 GEL196643:GEL196644 GOH196643:GOH196644 GYD196643:GYD196644 HHZ196643:HHZ196644 HRV196643:HRV196644 IBR196643:IBR196644 ILN196643:ILN196644 IVJ196643:IVJ196644 JFF196643:JFF196644 JPB196643:JPB196644 JYX196643:JYX196644 KIT196643:KIT196644 KSP196643:KSP196644 LCL196643:LCL196644 LMH196643:LMH196644 LWD196643:LWD196644 MFZ196643:MFZ196644 MPV196643:MPV196644 MZR196643:MZR196644 NJN196643:NJN196644 NTJ196643:NTJ196644 ODF196643:ODF196644 ONB196643:ONB196644 OWX196643:OWX196644 PGT196643:PGT196644 PQP196643:PQP196644 QAL196643:QAL196644 QKH196643:QKH196644 QUD196643:QUD196644 RDZ196643:RDZ196644 RNV196643:RNV196644 RXR196643:RXR196644 SHN196643:SHN196644 SRJ196643:SRJ196644 TBF196643:TBF196644 TLB196643:TLB196644 TUX196643:TUX196644 UET196643:UET196644 UOP196643:UOP196644 UYL196643:UYL196644 VIH196643:VIH196644 VSD196643:VSD196644 WBZ196643:WBZ196644 WLV196643:WLV196644 WVR196643:WVR196644 J262179:J262180 JF262179:JF262180 TB262179:TB262180 ACX262179:ACX262180 AMT262179:AMT262180 AWP262179:AWP262180 BGL262179:BGL262180 BQH262179:BQH262180 CAD262179:CAD262180 CJZ262179:CJZ262180 CTV262179:CTV262180 DDR262179:DDR262180 DNN262179:DNN262180 DXJ262179:DXJ262180 EHF262179:EHF262180 ERB262179:ERB262180 FAX262179:FAX262180 FKT262179:FKT262180 FUP262179:FUP262180 GEL262179:GEL262180 GOH262179:GOH262180 GYD262179:GYD262180 HHZ262179:HHZ262180 HRV262179:HRV262180 IBR262179:IBR262180 ILN262179:ILN262180 IVJ262179:IVJ262180 JFF262179:JFF262180 JPB262179:JPB262180 JYX262179:JYX262180 KIT262179:KIT262180 KSP262179:KSP262180 LCL262179:LCL262180 LMH262179:LMH262180 LWD262179:LWD262180 MFZ262179:MFZ262180 MPV262179:MPV262180 MZR262179:MZR262180 NJN262179:NJN262180 NTJ262179:NTJ262180 ODF262179:ODF262180 ONB262179:ONB262180 OWX262179:OWX262180 PGT262179:PGT262180 PQP262179:PQP262180 QAL262179:QAL262180 QKH262179:QKH262180 QUD262179:QUD262180 RDZ262179:RDZ262180 RNV262179:RNV262180 RXR262179:RXR262180 SHN262179:SHN262180 SRJ262179:SRJ262180 TBF262179:TBF262180 TLB262179:TLB262180 TUX262179:TUX262180 UET262179:UET262180 UOP262179:UOP262180 UYL262179:UYL262180 VIH262179:VIH262180 VSD262179:VSD262180 WBZ262179:WBZ262180 WLV262179:WLV262180 WVR262179:WVR262180 J327715:J327716 JF327715:JF327716 TB327715:TB327716 ACX327715:ACX327716 AMT327715:AMT327716 AWP327715:AWP327716 BGL327715:BGL327716 BQH327715:BQH327716 CAD327715:CAD327716 CJZ327715:CJZ327716 CTV327715:CTV327716 DDR327715:DDR327716 DNN327715:DNN327716 DXJ327715:DXJ327716 EHF327715:EHF327716 ERB327715:ERB327716 FAX327715:FAX327716 FKT327715:FKT327716 FUP327715:FUP327716 GEL327715:GEL327716 GOH327715:GOH327716 GYD327715:GYD327716 HHZ327715:HHZ327716 HRV327715:HRV327716 IBR327715:IBR327716 ILN327715:ILN327716 IVJ327715:IVJ327716 JFF327715:JFF327716 JPB327715:JPB327716 JYX327715:JYX327716 KIT327715:KIT327716 KSP327715:KSP327716 LCL327715:LCL327716 LMH327715:LMH327716 LWD327715:LWD327716 MFZ327715:MFZ327716 MPV327715:MPV327716 MZR327715:MZR327716 NJN327715:NJN327716 NTJ327715:NTJ327716 ODF327715:ODF327716 ONB327715:ONB327716 OWX327715:OWX327716 PGT327715:PGT327716 PQP327715:PQP327716 QAL327715:QAL327716 QKH327715:QKH327716 QUD327715:QUD327716 RDZ327715:RDZ327716 RNV327715:RNV327716 RXR327715:RXR327716 SHN327715:SHN327716 SRJ327715:SRJ327716 TBF327715:TBF327716 TLB327715:TLB327716 TUX327715:TUX327716 UET327715:UET327716 UOP327715:UOP327716 UYL327715:UYL327716 VIH327715:VIH327716 VSD327715:VSD327716 WBZ327715:WBZ327716 WLV327715:WLV327716 WVR327715:WVR327716 J393251:J393252 JF393251:JF393252 TB393251:TB393252 ACX393251:ACX393252 AMT393251:AMT393252 AWP393251:AWP393252 BGL393251:BGL393252 BQH393251:BQH393252 CAD393251:CAD393252 CJZ393251:CJZ393252 CTV393251:CTV393252 DDR393251:DDR393252 DNN393251:DNN393252 DXJ393251:DXJ393252 EHF393251:EHF393252 ERB393251:ERB393252 FAX393251:FAX393252 FKT393251:FKT393252 FUP393251:FUP393252 GEL393251:GEL393252 GOH393251:GOH393252 GYD393251:GYD393252 HHZ393251:HHZ393252 HRV393251:HRV393252 IBR393251:IBR393252 ILN393251:ILN393252 IVJ393251:IVJ393252 JFF393251:JFF393252 JPB393251:JPB393252 JYX393251:JYX393252 KIT393251:KIT393252 KSP393251:KSP393252 LCL393251:LCL393252 LMH393251:LMH393252 LWD393251:LWD393252 MFZ393251:MFZ393252 MPV393251:MPV393252 MZR393251:MZR393252 NJN393251:NJN393252 NTJ393251:NTJ393252 ODF393251:ODF393252 ONB393251:ONB393252 OWX393251:OWX393252 PGT393251:PGT393252 PQP393251:PQP393252 QAL393251:QAL393252 QKH393251:QKH393252 QUD393251:QUD393252 RDZ393251:RDZ393252 RNV393251:RNV393252 RXR393251:RXR393252 SHN393251:SHN393252 SRJ393251:SRJ393252 TBF393251:TBF393252 TLB393251:TLB393252 TUX393251:TUX393252 UET393251:UET393252 UOP393251:UOP393252 UYL393251:UYL393252 VIH393251:VIH393252 VSD393251:VSD393252 WBZ393251:WBZ393252 WLV393251:WLV393252 WVR393251:WVR393252 J458787:J458788 JF458787:JF458788 TB458787:TB458788 ACX458787:ACX458788 AMT458787:AMT458788 AWP458787:AWP458788 BGL458787:BGL458788 BQH458787:BQH458788 CAD458787:CAD458788 CJZ458787:CJZ458788 CTV458787:CTV458788 DDR458787:DDR458788 DNN458787:DNN458788 DXJ458787:DXJ458788 EHF458787:EHF458788 ERB458787:ERB458788 FAX458787:FAX458788 FKT458787:FKT458788 FUP458787:FUP458788 GEL458787:GEL458788 GOH458787:GOH458788 GYD458787:GYD458788 HHZ458787:HHZ458788 HRV458787:HRV458788 IBR458787:IBR458788 ILN458787:ILN458788 IVJ458787:IVJ458788 JFF458787:JFF458788 JPB458787:JPB458788 JYX458787:JYX458788 KIT458787:KIT458788 KSP458787:KSP458788 LCL458787:LCL458788 LMH458787:LMH458788 LWD458787:LWD458788 MFZ458787:MFZ458788 MPV458787:MPV458788 MZR458787:MZR458788 NJN458787:NJN458788 NTJ458787:NTJ458788 ODF458787:ODF458788 ONB458787:ONB458788 OWX458787:OWX458788 PGT458787:PGT458788 PQP458787:PQP458788 QAL458787:QAL458788 QKH458787:QKH458788 QUD458787:QUD458788 RDZ458787:RDZ458788 RNV458787:RNV458788 RXR458787:RXR458788 SHN458787:SHN458788 SRJ458787:SRJ458788 TBF458787:TBF458788 TLB458787:TLB458788 TUX458787:TUX458788 UET458787:UET458788 UOP458787:UOP458788 UYL458787:UYL458788 VIH458787:VIH458788 VSD458787:VSD458788 WBZ458787:WBZ458788 WLV458787:WLV458788 WVR458787:WVR458788 J524323:J524324 JF524323:JF524324 TB524323:TB524324 ACX524323:ACX524324 AMT524323:AMT524324 AWP524323:AWP524324 BGL524323:BGL524324 BQH524323:BQH524324 CAD524323:CAD524324 CJZ524323:CJZ524324 CTV524323:CTV524324 DDR524323:DDR524324 DNN524323:DNN524324 DXJ524323:DXJ524324 EHF524323:EHF524324 ERB524323:ERB524324 FAX524323:FAX524324 FKT524323:FKT524324 FUP524323:FUP524324 GEL524323:GEL524324 GOH524323:GOH524324 GYD524323:GYD524324 HHZ524323:HHZ524324 HRV524323:HRV524324 IBR524323:IBR524324 ILN524323:ILN524324 IVJ524323:IVJ524324 JFF524323:JFF524324 JPB524323:JPB524324 JYX524323:JYX524324 KIT524323:KIT524324 KSP524323:KSP524324 LCL524323:LCL524324 LMH524323:LMH524324 LWD524323:LWD524324 MFZ524323:MFZ524324 MPV524323:MPV524324 MZR524323:MZR524324 NJN524323:NJN524324 NTJ524323:NTJ524324 ODF524323:ODF524324 ONB524323:ONB524324 OWX524323:OWX524324 PGT524323:PGT524324 PQP524323:PQP524324 QAL524323:QAL524324 QKH524323:QKH524324 QUD524323:QUD524324 RDZ524323:RDZ524324 RNV524323:RNV524324 RXR524323:RXR524324 SHN524323:SHN524324 SRJ524323:SRJ524324 TBF524323:TBF524324 TLB524323:TLB524324 TUX524323:TUX524324 UET524323:UET524324 UOP524323:UOP524324 UYL524323:UYL524324 VIH524323:VIH524324 VSD524323:VSD524324 WBZ524323:WBZ524324 WLV524323:WLV524324 WVR524323:WVR524324 J589859:J589860 JF589859:JF589860 TB589859:TB589860 ACX589859:ACX589860 AMT589859:AMT589860 AWP589859:AWP589860 BGL589859:BGL589860 BQH589859:BQH589860 CAD589859:CAD589860 CJZ589859:CJZ589860 CTV589859:CTV589860 DDR589859:DDR589860 DNN589859:DNN589860 DXJ589859:DXJ589860 EHF589859:EHF589860 ERB589859:ERB589860 FAX589859:FAX589860 FKT589859:FKT589860 FUP589859:FUP589860 GEL589859:GEL589860 GOH589859:GOH589860 GYD589859:GYD589860 HHZ589859:HHZ589860 HRV589859:HRV589860 IBR589859:IBR589860 ILN589859:ILN589860 IVJ589859:IVJ589860 JFF589859:JFF589860 JPB589859:JPB589860 JYX589859:JYX589860 KIT589859:KIT589860 KSP589859:KSP589860 LCL589859:LCL589860 LMH589859:LMH589860 LWD589859:LWD589860 MFZ589859:MFZ589860 MPV589859:MPV589860 MZR589859:MZR589860 NJN589859:NJN589860 NTJ589859:NTJ589860 ODF589859:ODF589860 ONB589859:ONB589860 OWX589859:OWX589860 PGT589859:PGT589860 PQP589859:PQP589860 QAL589859:QAL589860 QKH589859:QKH589860 QUD589859:QUD589860 RDZ589859:RDZ589860 RNV589859:RNV589860 RXR589859:RXR589860 SHN589859:SHN589860 SRJ589859:SRJ589860 TBF589859:TBF589860 TLB589859:TLB589860 TUX589859:TUX589860 UET589859:UET589860 UOP589859:UOP589860 UYL589859:UYL589860 VIH589859:VIH589860 VSD589859:VSD589860 WBZ589859:WBZ589860 WLV589859:WLV589860 WVR589859:WVR589860 J655395:J655396 JF655395:JF655396 TB655395:TB655396 ACX655395:ACX655396 AMT655395:AMT655396 AWP655395:AWP655396 BGL655395:BGL655396 BQH655395:BQH655396 CAD655395:CAD655396 CJZ655395:CJZ655396 CTV655395:CTV655396 DDR655395:DDR655396 DNN655395:DNN655396 DXJ655395:DXJ655396 EHF655395:EHF655396 ERB655395:ERB655396 FAX655395:FAX655396 FKT655395:FKT655396 FUP655395:FUP655396 GEL655395:GEL655396 GOH655395:GOH655396 GYD655395:GYD655396 HHZ655395:HHZ655396 HRV655395:HRV655396 IBR655395:IBR655396 ILN655395:ILN655396 IVJ655395:IVJ655396 JFF655395:JFF655396 JPB655395:JPB655396 JYX655395:JYX655396 KIT655395:KIT655396 KSP655395:KSP655396 LCL655395:LCL655396 LMH655395:LMH655396 LWD655395:LWD655396 MFZ655395:MFZ655396 MPV655395:MPV655396 MZR655395:MZR655396 NJN655395:NJN655396 NTJ655395:NTJ655396 ODF655395:ODF655396 ONB655395:ONB655396 OWX655395:OWX655396 PGT655395:PGT655396 PQP655395:PQP655396 QAL655395:QAL655396 QKH655395:QKH655396 QUD655395:QUD655396 RDZ655395:RDZ655396 RNV655395:RNV655396 RXR655395:RXR655396 SHN655395:SHN655396 SRJ655395:SRJ655396 TBF655395:TBF655396 TLB655395:TLB655396 TUX655395:TUX655396 UET655395:UET655396 UOP655395:UOP655396 UYL655395:UYL655396 VIH655395:VIH655396 VSD655395:VSD655396 WBZ655395:WBZ655396 WLV655395:WLV655396 WVR655395:WVR655396 J720931:J720932 JF720931:JF720932 TB720931:TB720932 ACX720931:ACX720932 AMT720931:AMT720932 AWP720931:AWP720932 BGL720931:BGL720932 BQH720931:BQH720932 CAD720931:CAD720932 CJZ720931:CJZ720932 CTV720931:CTV720932 DDR720931:DDR720932 DNN720931:DNN720932 DXJ720931:DXJ720932 EHF720931:EHF720932 ERB720931:ERB720932 FAX720931:FAX720932 FKT720931:FKT720932 FUP720931:FUP720932 GEL720931:GEL720932 GOH720931:GOH720932 GYD720931:GYD720932 HHZ720931:HHZ720932 HRV720931:HRV720932 IBR720931:IBR720932 ILN720931:ILN720932 IVJ720931:IVJ720932 JFF720931:JFF720932 JPB720931:JPB720932 JYX720931:JYX720932 KIT720931:KIT720932 KSP720931:KSP720932 LCL720931:LCL720932 LMH720931:LMH720932 LWD720931:LWD720932 MFZ720931:MFZ720932 MPV720931:MPV720932 MZR720931:MZR720932 NJN720931:NJN720932 NTJ720931:NTJ720932 ODF720931:ODF720932 ONB720931:ONB720932 OWX720931:OWX720932 PGT720931:PGT720932 PQP720931:PQP720932 QAL720931:QAL720932 QKH720931:QKH720932 QUD720931:QUD720932 RDZ720931:RDZ720932 RNV720931:RNV720932 RXR720931:RXR720932 SHN720931:SHN720932 SRJ720931:SRJ720932 TBF720931:TBF720932 TLB720931:TLB720932 TUX720931:TUX720932 UET720931:UET720932 UOP720931:UOP720932 UYL720931:UYL720932 VIH720931:VIH720932 VSD720931:VSD720932 WBZ720931:WBZ720932 WLV720931:WLV720932 WVR720931:WVR720932 J786467:J786468 JF786467:JF786468 TB786467:TB786468 ACX786467:ACX786468 AMT786467:AMT786468 AWP786467:AWP786468 BGL786467:BGL786468 BQH786467:BQH786468 CAD786467:CAD786468 CJZ786467:CJZ786468 CTV786467:CTV786468 DDR786467:DDR786468 DNN786467:DNN786468 DXJ786467:DXJ786468 EHF786467:EHF786468 ERB786467:ERB786468 FAX786467:FAX786468 FKT786467:FKT786468 FUP786467:FUP786468 GEL786467:GEL786468 GOH786467:GOH786468 GYD786467:GYD786468 HHZ786467:HHZ786468 HRV786467:HRV786468 IBR786467:IBR786468 ILN786467:ILN786468 IVJ786467:IVJ786468 JFF786467:JFF786468 JPB786467:JPB786468 JYX786467:JYX786468 KIT786467:KIT786468 KSP786467:KSP786468 LCL786467:LCL786468 LMH786467:LMH786468 LWD786467:LWD786468 MFZ786467:MFZ786468 MPV786467:MPV786468 MZR786467:MZR786468 NJN786467:NJN786468 NTJ786467:NTJ786468 ODF786467:ODF786468 ONB786467:ONB786468 OWX786467:OWX786468 PGT786467:PGT786468 PQP786467:PQP786468 QAL786467:QAL786468 QKH786467:QKH786468 QUD786467:QUD786468 RDZ786467:RDZ786468 RNV786467:RNV786468 RXR786467:RXR786468 SHN786467:SHN786468 SRJ786467:SRJ786468 TBF786467:TBF786468 TLB786467:TLB786468 TUX786467:TUX786468 UET786467:UET786468 UOP786467:UOP786468 UYL786467:UYL786468 VIH786467:VIH786468 VSD786467:VSD786468 WBZ786467:WBZ786468 WLV786467:WLV786468 WVR786467:WVR786468 J852003:J852004 JF852003:JF852004 TB852003:TB852004 ACX852003:ACX852004 AMT852003:AMT852004 AWP852003:AWP852004 BGL852003:BGL852004 BQH852003:BQH852004 CAD852003:CAD852004 CJZ852003:CJZ852004 CTV852003:CTV852004 DDR852003:DDR852004 DNN852003:DNN852004 DXJ852003:DXJ852004 EHF852003:EHF852004 ERB852003:ERB852004 FAX852003:FAX852004 FKT852003:FKT852004 FUP852003:FUP852004 GEL852003:GEL852004 GOH852003:GOH852004 GYD852003:GYD852004 HHZ852003:HHZ852004 HRV852003:HRV852004 IBR852003:IBR852004 ILN852003:ILN852004 IVJ852003:IVJ852004 JFF852003:JFF852004 JPB852003:JPB852004 JYX852003:JYX852004 KIT852003:KIT852004 KSP852003:KSP852004 LCL852003:LCL852004 LMH852003:LMH852004 LWD852003:LWD852004 MFZ852003:MFZ852004 MPV852003:MPV852004 MZR852003:MZR852004 NJN852003:NJN852004 NTJ852003:NTJ852004 ODF852003:ODF852004 ONB852003:ONB852004 OWX852003:OWX852004 PGT852003:PGT852004 PQP852003:PQP852004 QAL852003:QAL852004 QKH852003:QKH852004 QUD852003:QUD852004 RDZ852003:RDZ852004 RNV852003:RNV852004 RXR852003:RXR852004 SHN852003:SHN852004 SRJ852003:SRJ852004 TBF852003:TBF852004 TLB852003:TLB852004 TUX852003:TUX852004 UET852003:UET852004 UOP852003:UOP852004 UYL852003:UYL852004 VIH852003:VIH852004 VSD852003:VSD852004 WBZ852003:WBZ852004 WLV852003:WLV852004 WVR852003:WVR852004 J917539:J917540 JF917539:JF917540 TB917539:TB917540 ACX917539:ACX917540 AMT917539:AMT917540 AWP917539:AWP917540 BGL917539:BGL917540 BQH917539:BQH917540 CAD917539:CAD917540 CJZ917539:CJZ917540 CTV917539:CTV917540 DDR917539:DDR917540 DNN917539:DNN917540 DXJ917539:DXJ917540 EHF917539:EHF917540 ERB917539:ERB917540 FAX917539:FAX917540 FKT917539:FKT917540 FUP917539:FUP917540 GEL917539:GEL917540 GOH917539:GOH917540 GYD917539:GYD917540 HHZ917539:HHZ917540 HRV917539:HRV917540 IBR917539:IBR917540 ILN917539:ILN917540 IVJ917539:IVJ917540 JFF917539:JFF917540 JPB917539:JPB917540 JYX917539:JYX917540 KIT917539:KIT917540 KSP917539:KSP917540 LCL917539:LCL917540 LMH917539:LMH917540 LWD917539:LWD917540 MFZ917539:MFZ917540 MPV917539:MPV917540 MZR917539:MZR917540 NJN917539:NJN917540 NTJ917539:NTJ917540 ODF917539:ODF917540 ONB917539:ONB917540 OWX917539:OWX917540 PGT917539:PGT917540 PQP917539:PQP917540 QAL917539:QAL917540 QKH917539:QKH917540 QUD917539:QUD917540 RDZ917539:RDZ917540 RNV917539:RNV917540 RXR917539:RXR917540 SHN917539:SHN917540 SRJ917539:SRJ917540 TBF917539:TBF917540 TLB917539:TLB917540 TUX917539:TUX917540 UET917539:UET917540 UOP917539:UOP917540 UYL917539:UYL917540 VIH917539:VIH917540 VSD917539:VSD917540 WBZ917539:WBZ917540 WLV917539:WLV917540 WVR917539:WVR917540 J983075:J983076 JF983075:JF983076 TB983075:TB983076 ACX983075:ACX983076 AMT983075:AMT983076 AWP983075:AWP983076 BGL983075:BGL983076 BQH983075:BQH983076 CAD983075:CAD983076 CJZ983075:CJZ983076 CTV983075:CTV983076 DDR983075:DDR983076 DNN983075:DNN983076 DXJ983075:DXJ983076 EHF983075:EHF983076 ERB983075:ERB983076 FAX983075:FAX983076 FKT983075:FKT983076 FUP983075:FUP983076 GEL983075:GEL983076 GOH983075:GOH983076 GYD983075:GYD983076 HHZ983075:HHZ983076 HRV983075:HRV983076 IBR983075:IBR983076 ILN983075:ILN983076 IVJ983075:IVJ983076 JFF983075:JFF983076 JPB983075:JPB983076 JYX983075:JYX983076 KIT983075:KIT983076 KSP983075:KSP983076 LCL983075:LCL983076 LMH983075:LMH983076 LWD983075:LWD983076 MFZ983075:MFZ983076 MPV983075:MPV983076 MZR983075:MZR983076 NJN983075:NJN983076 NTJ983075:NTJ983076 ODF983075:ODF983076 ONB983075:ONB983076 OWX983075:OWX983076 PGT983075:PGT983076 PQP983075:PQP983076 QAL983075:QAL983076 QKH983075:QKH983076 QUD983075:QUD983076 RDZ983075:RDZ983076 RNV983075:RNV983076 RXR983075:RXR983076 SHN983075:SHN983076 SRJ983075:SRJ983076 TBF983075:TBF983076 TLB983075:TLB983076 TUX983075:TUX983076 UET983075:UET983076 UOP983075:UOP983076 UYL983075:UYL983076 VIH983075:VIH983076 VSD983075:VSD983076 WBZ983075:WBZ983076 WLV983075:WLV983076 WVR983075:WVR983076" xr:uid="{CD4C359A-0026-46D3-86A7-76B96FF72606}"/>
  </dataValidations>
  <pageMargins left="0.2" right="0.2" top="0.75" bottom="0.75" header="0.3" footer="0.3"/>
  <pageSetup paperSize="9" orientation="landscape"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27D4E-FE4A-427A-9D00-33381F7ACA30}">
  <dimension ref="A2:Q161"/>
  <sheetViews>
    <sheetView zoomScale="85" zoomScaleNormal="85" workbookViewId="0">
      <pane xSplit="10" ySplit="9" topLeftCell="L10" activePane="bottomRight" state="frozen"/>
      <selection pane="topRight" activeCell="K1" sqref="K1"/>
      <selection pane="bottomLeft" activeCell="A9" sqref="A9"/>
      <selection pane="bottomRight" activeCell="O3" sqref="O3"/>
    </sheetView>
  </sheetViews>
  <sheetFormatPr defaultRowHeight="18.75"/>
  <cols>
    <col min="1" max="1" width="3.625" style="8" customWidth="1"/>
    <col min="2" max="2" width="18.125" style="9" customWidth="1"/>
    <col min="3" max="3" width="14.375" style="8" bestFit="1" customWidth="1"/>
    <col min="4" max="4" width="13.125" style="8" bestFit="1" customWidth="1"/>
    <col min="5" max="5" width="49" style="8" customWidth="1"/>
    <col min="6" max="6" width="6.125" style="9" customWidth="1"/>
    <col min="7" max="8" width="9.875" style="8" bestFit="1" customWidth="1"/>
    <col min="9" max="9" width="5.875" style="3" customWidth="1"/>
    <col min="10" max="10" width="45.125" style="8" bestFit="1" customWidth="1"/>
    <col min="11" max="11" width="51.125" style="8" customWidth="1"/>
    <col min="12" max="12" width="11" style="9" customWidth="1"/>
    <col min="13" max="13" width="13.875" style="10" customWidth="1"/>
    <col min="14" max="14" width="6.375" style="8" customWidth="1"/>
    <col min="15" max="15" width="13.125" style="3" customWidth="1"/>
    <col min="16" max="16" width="14.5" style="11" customWidth="1"/>
    <col min="17" max="17" width="15.625" style="194" customWidth="1"/>
    <col min="18" max="256" width="9" style="8"/>
    <col min="257" max="257" width="3.625" style="8" customWidth="1"/>
    <col min="258" max="258" width="18.125" style="8" customWidth="1"/>
    <col min="259" max="259" width="14.375" style="8" bestFit="1" customWidth="1"/>
    <col min="260" max="260" width="13.125" style="8" bestFit="1" customWidth="1"/>
    <col min="261" max="261" width="49" style="8" customWidth="1"/>
    <col min="262" max="262" width="6.125" style="8" customWidth="1"/>
    <col min="263" max="264" width="9.875" style="8" bestFit="1" customWidth="1"/>
    <col min="265" max="265" width="5.875" style="8" customWidth="1"/>
    <col min="266" max="266" width="45.125" style="8" bestFit="1" customWidth="1"/>
    <col min="267" max="267" width="51.125" style="8" customWidth="1"/>
    <col min="268" max="268" width="11" style="8" customWidth="1"/>
    <col min="269" max="269" width="13.875" style="8" customWidth="1"/>
    <col min="270" max="270" width="6.375" style="8" customWidth="1"/>
    <col min="271" max="271" width="13.125" style="8" customWidth="1"/>
    <col min="272" max="272" width="14.5" style="8" customWidth="1"/>
    <col min="273" max="273" width="15.625" style="8" customWidth="1"/>
    <col min="274" max="512" width="9" style="8"/>
    <col min="513" max="513" width="3.625" style="8" customWidth="1"/>
    <col min="514" max="514" width="18.125" style="8" customWidth="1"/>
    <col min="515" max="515" width="14.375" style="8" bestFit="1" customWidth="1"/>
    <col min="516" max="516" width="13.125" style="8" bestFit="1" customWidth="1"/>
    <col min="517" max="517" width="49" style="8" customWidth="1"/>
    <col min="518" max="518" width="6.125" style="8" customWidth="1"/>
    <col min="519" max="520" width="9.875" style="8" bestFit="1" customWidth="1"/>
    <col min="521" max="521" width="5.875" style="8" customWidth="1"/>
    <col min="522" max="522" width="45.125" style="8" bestFit="1" customWidth="1"/>
    <col min="523" max="523" width="51.125" style="8" customWidth="1"/>
    <col min="524" max="524" width="11" style="8" customWidth="1"/>
    <col min="525" max="525" width="13.875" style="8" customWidth="1"/>
    <col min="526" max="526" width="6.375" style="8" customWidth="1"/>
    <col min="527" max="527" width="13.125" style="8" customWidth="1"/>
    <col min="528" max="528" width="14.5" style="8" customWidth="1"/>
    <col min="529" max="529" width="15.625" style="8" customWidth="1"/>
    <col min="530" max="768" width="9" style="8"/>
    <col min="769" max="769" width="3.625" style="8" customWidth="1"/>
    <col min="770" max="770" width="18.125" style="8" customWidth="1"/>
    <col min="771" max="771" width="14.375" style="8" bestFit="1" customWidth="1"/>
    <col min="772" max="772" width="13.125" style="8" bestFit="1" customWidth="1"/>
    <col min="773" max="773" width="49" style="8" customWidth="1"/>
    <col min="774" max="774" width="6.125" style="8" customWidth="1"/>
    <col min="775" max="776" width="9.875" style="8" bestFit="1" customWidth="1"/>
    <col min="777" max="777" width="5.875" style="8" customWidth="1"/>
    <col min="778" max="778" width="45.125" style="8" bestFit="1" customWidth="1"/>
    <col min="779" max="779" width="51.125" style="8" customWidth="1"/>
    <col min="780" max="780" width="11" style="8" customWidth="1"/>
    <col min="781" max="781" width="13.875" style="8" customWidth="1"/>
    <col min="782" max="782" width="6.375" style="8" customWidth="1"/>
    <col min="783" max="783" width="13.125" style="8" customWidth="1"/>
    <col min="784" max="784" width="14.5" style="8" customWidth="1"/>
    <col min="785" max="785" width="15.625" style="8" customWidth="1"/>
    <col min="786" max="1024" width="9" style="8"/>
    <col min="1025" max="1025" width="3.625" style="8" customWidth="1"/>
    <col min="1026" max="1026" width="18.125" style="8" customWidth="1"/>
    <col min="1027" max="1027" width="14.375" style="8" bestFit="1" customWidth="1"/>
    <col min="1028" max="1028" width="13.125" style="8" bestFit="1" customWidth="1"/>
    <col min="1029" max="1029" width="49" style="8" customWidth="1"/>
    <col min="1030" max="1030" width="6.125" style="8" customWidth="1"/>
    <col min="1031" max="1032" width="9.875" style="8" bestFit="1" customWidth="1"/>
    <col min="1033" max="1033" width="5.875" style="8" customWidth="1"/>
    <col min="1034" max="1034" width="45.125" style="8" bestFit="1" customWidth="1"/>
    <col min="1035" max="1035" width="51.125" style="8" customWidth="1"/>
    <col min="1036" max="1036" width="11" style="8" customWidth="1"/>
    <col min="1037" max="1037" width="13.875" style="8" customWidth="1"/>
    <col min="1038" max="1038" width="6.375" style="8" customWidth="1"/>
    <col min="1039" max="1039" width="13.125" style="8" customWidth="1"/>
    <col min="1040" max="1040" width="14.5" style="8" customWidth="1"/>
    <col min="1041" max="1041" width="15.625" style="8" customWidth="1"/>
    <col min="1042" max="1280" width="9" style="8"/>
    <col min="1281" max="1281" width="3.625" style="8" customWidth="1"/>
    <col min="1282" max="1282" width="18.125" style="8" customWidth="1"/>
    <col min="1283" max="1283" width="14.375" style="8" bestFit="1" customWidth="1"/>
    <col min="1284" max="1284" width="13.125" style="8" bestFit="1" customWidth="1"/>
    <col min="1285" max="1285" width="49" style="8" customWidth="1"/>
    <col min="1286" max="1286" width="6.125" style="8" customWidth="1"/>
    <col min="1287" max="1288" width="9.875" style="8" bestFit="1" customWidth="1"/>
    <col min="1289" max="1289" width="5.875" style="8" customWidth="1"/>
    <col min="1290" max="1290" width="45.125" style="8" bestFit="1" customWidth="1"/>
    <col min="1291" max="1291" width="51.125" style="8" customWidth="1"/>
    <col min="1292" max="1292" width="11" style="8" customWidth="1"/>
    <col min="1293" max="1293" width="13.875" style="8" customWidth="1"/>
    <col min="1294" max="1294" width="6.375" style="8" customWidth="1"/>
    <col min="1295" max="1295" width="13.125" style="8" customWidth="1"/>
    <col min="1296" max="1296" width="14.5" style="8" customWidth="1"/>
    <col min="1297" max="1297" width="15.625" style="8" customWidth="1"/>
    <col min="1298" max="1536" width="9" style="8"/>
    <col min="1537" max="1537" width="3.625" style="8" customWidth="1"/>
    <col min="1538" max="1538" width="18.125" style="8" customWidth="1"/>
    <col min="1539" max="1539" width="14.375" style="8" bestFit="1" customWidth="1"/>
    <col min="1540" max="1540" width="13.125" style="8" bestFit="1" customWidth="1"/>
    <col min="1541" max="1541" width="49" style="8" customWidth="1"/>
    <col min="1542" max="1542" width="6.125" style="8" customWidth="1"/>
    <col min="1543" max="1544" width="9.875" style="8" bestFit="1" customWidth="1"/>
    <col min="1545" max="1545" width="5.875" style="8" customWidth="1"/>
    <col min="1546" max="1546" width="45.125" style="8" bestFit="1" customWidth="1"/>
    <col min="1547" max="1547" width="51.125" style="8" customWidth="1"/>
    <col min="1548" max="1548" width="11" style="8" customWidth="1"/>
    <col min="1549" max="1549" width="13.875" style="8" customWidth="1"/>
    <col min="1550" max="1550" width="6.375" style="8" customWidth="1"/>
    <col min="1551" max="1551" width="13.125" style="8" customWidth="1"/>
    <col min="1552" max="1552" width="14.5" style="8" customWidth="1"/>
    <col min="1553" max="1553" width="15.625" style="8" customWidth="1"/>
    <col min="1554" max="1792" width="9" style="8"/>
    <col min="1793" max="1793" width="3.625" style="8" customWidth="1"/>
    <col min="1794" max="1794" width="18.125" style="8" customWidth="1"/>
    <col min="1795" max="1795" width="14.375" style="8" bestFit="1" customWidth="1"/>
    <col min="1796" max="1796" width="13.125" style="8" bestFit="1" customWidth="1"/>
    <col min="1797" max="1797" width="49" style="8" customWidth="1"/>
    <col min="1798" max="1798" width="6.125" style="8" customWidth="1"/>
    <col min="1799" max="1800" width="9.875" style="8" bestFit="1" customWidth="1"/>
    <col min="1801" max="1801" width="5.875" style="8" customWidth="1"/>
    <col min="1802" max="1802" width="45.125" style="8" bestFit="1" customWidth="1"/>
    <col min="1803" max="1803" width="51.125" style="8" customWidth="1"/>
    <col min="1804" max="1804" width="11" style="8" customWidth="1"/>
    <col min="1805" max="1805" width="13.875" style="8" customWidth="1"/>
    <col min="1806" max="1806" width="6.375" style="8" customWidth="1"/>
    <col min="1807" max="1807" width="13.125" style="8" customWidth="1"/>
    <col min="1808" max="1808" width="14.5" style="8" customWidth="1"/>
    <col min="1809" max="1809" width="15.625" style="8" customWidth="1"/>
    <col min="1810" max="2048" width="9" style="8"/>
    <col min="2049" max="2049" width="3.625" style="8" customWidth="1"/>
    <col min="2050" max="2050" width="18.125" style="8" customWidth="1"/>
    <col min="2051" max="2051" width="14.375" style="8" bestFit="1" customWidth="1"/>
    <col min="2052" max="2052" width="13.125" style="8" bestFit="1" customWidth="1"/>
    <col min="2053" max="2053" width="49" style="8" customWidth="1"/>
    <col min="2054" max="2054" width="6.125" style="8" customWidth="1"/>
    <col min="2055" max="2056" width="9.875" style="8" bestFit="1" customWidth="1"/>
    <col min="2057" max="2057" width="5.875" style="8" customWidth="1"/>
    <col min="2058" max="2058" width="45.125" style="8" bestFit="1" customWidth="1"/>
    <col min="2059" max="2059" width="51.125" style="8" customWidth="1"/>
    <col min="2060" max="2060" width="11" style="8" customWidth="1"/>
    <col min="2061" max="2061" width="13.875" style="8" customWidth="1"/>
    <col min="2062" max="2062" width="6.375" style="8" customWidth="1"/>
    <col min="2063" max="2063" width="13.125" style="8" customWidth="1"/>
    <col min="2064" max="2064" width="14.5" style="8" customWidth="1"/>
    <col min="2065" max="2065" width="15.625" style="8" customWidth="1"/>
    <col min="2066" max="2304" width="9" style="8"/>
    <col min="2305" max="2305" width="3.625" style="8" customWidth="1"/>
    <col min="2306" max="2306" width="18.125" style="8" customWidth="1"/>
    <col min="2307" max="2307" width="14.375" style="8" bestFit="1" customWidth="1"/>
    <col min="2308" max="2308" width="13.125" style="8" bestFit="1" customWidth="1"/>
    <col min="2309" max="2309" width="49" style="8" customWidth="1"/>
    <col min="2310" max="2310" width="6.125" style="8" customWidth="1"/>
    <col min="2311" max="2312" width="9.875" style="8" bestFit="1" customWidth="1"/>
    <col min="2313" max="2313" width="5.875" style="8" customWidth="1"/>
    <col min="2314" max="2314" width="45.125" style="8" bestFit="1" customWidth="1"/>
    <col min="2315" max="2315" width="51.125" style="8" customWidth="1"/>
    <col min="2316" max="2316" width="11" style="8" customWidth="1"/>
    <col min="2317" max="2317" width="13.875" style="8" customWidth="1"/>
    <col min="2318" max="2318" width="6.375" style="8" customWidth="1"/>
    <col min="2319" max="2319" width="13.125" style="8" customWidth="1"/>
    <col min="2320" max="2320" width="14.5" style="8" customWidth="1"/>
    <col min="2321" max="2321" width="15.625" style="8" customWidth="1"/>
    <col min="2322" max="2560" width="9" style="8"/>
    <col min="2561" max="2561" width="3.625" style="8" customWidth="1"/>
    <col min="2562" max="2562" width="18.125" style="8" customWidth="1"/>
    <col min="2563" max="2563" width="14.375" style="8" bestFit="1" customWidth="1"/>
    <col min="2564" max="2564" width="13.125" style="8" bestFit="1" customWidth="1"/>
    <col min="2565" max="2565" width="49" style="8" customWidth="1"/>
    <col min="2566" max="2566" width="6.125" style="8" customWidth="1"/>
    <col min="2567" max="2568" width="9.875" style="8" bestFit="1" customWidth="1"/>
    <col min="2569" max="2569" width="5.875" style="8" customWidth="1"/>
    <col min="2570" max="2570" width="45.125" style="8" bestFit="1" customWidth="1"/>
    <col min="2571" max="2571" width="51.125" style="8" customWidth="1"/>
    <col min="2572" max="2572" width="11" style="8" customWidth="1"/>
    <col min="2573" max="2573" width="13.875" style="8" customWidth="1"/>
    <col min="2574" max="2574" width="6.375" style="8" customWidth="1"/>
    <col min="2575" max="2575" width="13.125" style="8" customWidth="1"/>
    <col min="2576" max="2576" width="14.5" style="8" customWidth="1"/>
    <col min="2577" max="2577" width="15.625" style="8" customWidth="1"/>
    <col min="2578" max="2816" width="9" style="8"/>
    <col min="2817" max="2817" width="3.625" style="8" customWidth="1"/>
    <col min="2818" max="2818" width="18.125" style="8" customWidth="1"/>
    <col min="2819" max="2819" width="14.375" style="8" bestFit="1" customWidth="1"/>
    <col min="2820" max="2820" width="13.125" style="8" bestFit="1" customWidth="1"/>
    <col min="2821" max="2821" width="49" style="8" customWidth="1"/>
    <col min="2822" max="2822" width="6.125" style="8" customWidth="1"/>
    <col min="2823" max="2824" width="9.875" style="8" bestFit="1" customWidth="1"/>
    <col min="2825" max="2825" width="5.875" style="8" customWidth="1"/>
    <col min="2826" max="2826" width="45.125" style="8" bestFit="1" customWidth="1"/>
    <col min="2827" max="2827" width="51.125" style="8" customWidth="1"/>
    <col min="2828" max="2828" width="11" style="8" customWidth="1"/>
    <col min="2829" max="2829" width="13.875" style="8" customWidth="1"/>
    <col min="2830" max="2830" width="6.375" style="8" customWidth="1"/>
    <col min="2831" max="2831" width="13.125" style="8" customWidth="1"/>
    <col min="2832" max="2832" width="14.5" style="8" customWidth="1"/>
    <col min="2833" max="2833" width="15.625" style="8" customWidth="1"/>
    <col min="2834" max="3072" width="9" style="8"/>
    <col min="3073" max="3073" width="3.625" style="8" customWidth="1"/>
    <col min="3074" max="3074" width="18.125" style="8" customWidth="1"/>
    <col min="3075" max="3075" width="14.375" style="8" bestFit="1" customWidth="1"/>
    <col min="3076" max="3076" width="13.125" style="8" bestFit="1" customWidth="1"/>
    <col min="3077" max="3077" width="49" style="8" customWidth="1"/>
    <col min="3078" max="3078" width="6.125" style="8" customWidth="1"/>
    <col min="3079" max="3080" width="9.875" style="8" bestFit="1" customWidth="1"/>
    <col min="3081" max="3081" width="5.875" style="8" customWidth="1"/>
    <col min="3082" max="3082" width="45.125" style="8" bestFit="1" customWidth="1"/>
    <col min="3083" max="3083" width="51.125" style="8" customWidth="1"/>
    <col min="3084" max="3084" width="11" style="8" customWidth="1"/>
    <col min="3085" max="3085" width="13.875" style="8" customWidth="1"/>
    <col min="3086" max="3086" width="6.375" style="8" customWidth="1"/>
    <col min="3087" max="3087" width="13.125" style="8" customWidth="1"/>
    <col min="3088" max="3088" width="14.5" style="8" customWidth="1"/>
    <col min="3089" max="3089" width="15.625" style="8" customWidth="1"/>
    <col min="3090" max="3328" width="9" style="8"/>
    <col min="3329" max="3329" width="3.625" style="8" customWidth="1"/>
    <col min="3330" max="3330" width="18.125" style="8" customWidth="1"/>
    <col min="3331" max="3331" width="14.375" style="8" bestFit="1" customWidth="1"/>
    <col min="3332" max="3332" width="13.125" style="8" bestFit="1" customWidth="1"/>
    <col min="3333" max="3333" width="49" style="8" customWidth="1"/>
    <col min="3334" max="3334" width="6.125" style="8" customWidth="1"/>
    <col min="3335" max="3336" width="9.875" style="8" bestFit="1" customWidth="1"/>
    <col min="3337" max="3337" width="5.875" style="8" customWidth="1"/>
    <col min="3338" max="3338" width="45.125" style="8" bestFit="1" customWidth="1"/>
    <col min="3339" max="3339" width="51.125" style="8" customWidth="1"/>
    <col min="3340" max="3340" width="11" style="8" customWidth="1"/>
    <col min="3341" max="3341" width="13.875" style="8" customWidth="1"/>
    <col min="3342" max="3342" width="6.375" style="8" customWidth="1"/>
    <col min="3343" max="3343" width="13.125" style="8" customWidth="1"/>
    <col min="3344" max="3344" width="14.5" style="8" customWidth="1"/>
    <col min="3345" max="3345" width="15.625" style="8" customWidth="1"/>
    <col min="3346" max="3584" width="9" style="8"/>
    <col min="3585" max="3585" width="3.625" style="8" customWidth="1"/>
    <col min="3586" max="3586" width="18.125" style="8" customWidth="1"/>
    <col min="3587" max="3587" width="14.375" style="8" bestFit="1" customWidth="1"/>
    <col min="3588" max="3588" width="13.125" style="8" bestFit="1" customWidth="1"/>
    <col min="3589" max="3589" width="49" style="8" customWidth="1"/>
    <col min="3590" max="3590" width="6.125" style="8" customWidth="1"/>
    <col min="3591" max="3592" width="9.875" style="8" bestFit="1" customWidth="1"/>
    <col min="3593" max="3593" width="5.875" style="8" customWidth="1"/>
    <col min="3594" max="3594" width="45.125" style="8" bestFit="1" customWidth="1"/>
    <col min="3595" max="3595" width="51.125" style="8" customWidth="1"/>
    <col min="3596" max="3596" width="11" style="8" customWidth="1"/>
    <col min="3597" max="3597" width="13.875" style="8" customWidth="1"/>
    <col min="3598" max="3598" width="6.375" style="8" customWidth="1"/>
    <col min="3599" max="3599" width="13.125" style="8" customWidth="1"/>
    <col min="3600" max="3600" width="14.5" style="8" customWidth="1"/>
    <col min="3601" max="3601" width="15.625" style="8" customWidth="1"/>
    <col min="3602" max="3840" width="9" style="8"/>
    <col min="3841" max="3841" width="3.625" style="8" customWidth="1"/>
    <col min="3842" max="3842" width="18.125" style="8" customWidth="1"/>
    <col min="3843" max="3843" width="14.375" style="8" bestFit="1" customWidth="1"/>
    <col min="3844" max="3844" width="13.125" style="8" bestFit="1" customWidth="1"/>
    <col min="3845" max="3845" width="49" style="8" customWidth="1"/>
    <col min="3846" max="3846" width="6.125" style="8" customWidth="1"/>
    <col min="3847" max="3848" width="9.875" style="8" bestFit="1" customWidth="1"/>
    <col min="3849" max="3849" width="5.875" style="8" customWidth="1"/>
    <col min="3850" max="3850" width="45.125" style="8" bestFit="1" customWidth="1"/>
    <col min="3851" max="3851" width="51.125" style="8" customWidth="1"/>
    <col min="3852" max="3852" width="11" style="8" customWidth="1"/>
    <col min="3853" max="3853" width="13.875" style="8" customWidth="1"/>
    <col min="3854" max="3854" width="6.375" style="8" customWidth="1"/>
    <col min="3855" max="3855" width="13.125" style="8" customWidth="1"/>
    <col min="3856" max="3856" width="14.5" style="8" customWidth="1"/>
    <col min="3857" max="3857" width="15.625" style="8" customWidth="1"/>
    <col min="3858" max="4096" width="9" style="8"/>
    <col min="4097" max="4097" width="3.625" style="8" customWidth="1"/>
    <col min="4098" max="4098" width="18.125" style="8" customWidth="1"/>
    <col min="4099" max="4099" width="14.375" style="8" bestFit="1" customWidth="1"/>
    <col min="4100" max="4100" width="13.125" style="8" bestFit="1" customWidth="1"/>
    <col min="4101" max="4101" width="49" style="8" customWidth="1"/>
    <col min="4102" max="4102" width="6.125" style="8" customWidth="1"/>
    <col min="4103" max="4104" width="9.875" style="8" bestFit="1" customWidth="1"/>
    <col min="4105" max="4105" width="5.875" style="8" customWidth="1"/>
    <col min="4106" max="4106" width="45.125" style="8" bestFit="1" customWidth="1"/>
    <col min="4107" max="4107" width="51.125" style="8" customWidth="1"/>
    <col min="4108" max="4108" width="11" style="8" customWidth="1"/>
    <col min="4109" max="4109" width="13.875" style="8" customWidth="1"/>
    <col min="4110" max="4110" width="6.375" style="8" customWidth="1"/>
    <col min="4111" max="4111" width="13.125" style="8" customWidth="1"/>
    <col min="4112" max="4112" width="14.5" style="8" customWidth="1"/>
    <col min="4113" max="4113" width="15.625" style="8" customWidth="1"/>
    <col min="4114" max="4352" width="9" style="8"/>
    <col min="4353" max="4353" width="3.625" style="8" customWidth="1"/>
    <col min="4354" max="4354" width="18.125" style="8" customWidth="1"/>
    <col min="4355" max="4355" width="14.375" style="8" bestFit="1" customWidth="1"/>
    <col min="4356" max="4356" width="13.125" style="8" bestFit="1" customWidth="1"/>
    <col min="4357" max="4357" width="49" style="8" customWidth="1"/>
    <col min="4358" max="4358" width="6.125" style="8" customWidth="1"/>
    <col min="4359" max="4360" width="9.875" style="8" bestFit="1" customWidth="1"/>
    <col min="4361" max="4361" width="5.875" style="8" customWidth="1"/>
    <col min="4362" max="4362" width="45.125" style="8" bestFit="1" customWidth="1"/>
    <col min="4363" max="4363" width="51.125" style="8" customWidth="1"/>
    <col min="4364" max="4364" width="11" style="8" customWidth="1"/>
    <col min="4365" max="4365" width="13.875" style="8" customWidth="1"/>
    <col min="4366" max="4366" width="6.375" style="8" customWidth="1"/>
    <col min="4367" max="4367" width="13.125" style="8" customWidth="1"/>
    <col min="4368" max="4368" width="14.5" style="8" customWidth="1"/>
    <col min="4369" max="4369" width="15.625" style="8" customWidth="1"/>
    <col min="4370" max="4608" width="9" style="8"/>
    <col min="4609" max="4609" width="3.625" style="8" customWidth="1"/>
    <col min="4610" max="4610" width="18.125" style="8" customWidth="1"/>
    <col min="4611" max="4611" width="14.375" style="8" bestFit="1" customWidth="1"/>
    <col min="4612" max="4612" width="13.125" style="8" bestFit="1" customWidth="1"/>
    <col min="4613" max="4613" width="49" style="8" customWidth="1"/>
    <col min="4614" max="4614" width="6.125" style="8" customWidth="1"/>
    <col min="4615" max="4616" width="9.875" style="8" bestFit="1" customWidth="1"/>
    <col min="4617" max="4617" width="5.875" style="8" customWidth="1"/>
    <col min="4618" max="4618" width="45.125" style="8" bestFit="1" customWidth="1"/>
    <col min="4619" max="4619" width="51.125" style="8" customWidth="1"/>
    <col min="4620" max="4620" width="11" style="8" customWidth="1"/>
    <col min="4621" max="4621" width="13.875" style="8" customWidth="1"/>
    <col min="4622" max="4622" width="6.375" style="8" customWidth="1"/>
    <col min="4623" max="4623" width="13.125" style="8" customWidth="1"/>
    <col min="4624" max="4624" width="14.5" style="8" customWidth="1"/>
    <col min="4625" max="4625" width="15.625" style="8" customWidth="1"/>
    <col min="4626" max="4864" width="9" style="8"/>
    <col min="4865" max="4865" width="3.625" style="8" customWidth="1"/>
    <col min="4866" max="4866" width="18.125" style="8" customWidth="1"/>
    <col min="4867" max="4867" width="14.375" style="8" bestFit="1" customWidth="1"/>
    <col min="4868" max="4868" width="13.125" style="8" bestFit="1" customWidth="1"/>
    <col min="4869" max="4869" width="49" style="8" customWidth="1"/>
    <col min="4870" max="4870" width="6.125" style="8" customWidth="1"/>
    <col min="4871" max="4872" width="9.875" style="8" bestFit="1" customWidth="1"/>
    <col min="4873" max="4873" width="5.875" style="8" customWidth="1"/>
    <col min="4874" max="4874" width="45.125" style="8" bestFit="1" customWidth="1"/>
    <col min="4875" max="4875" width="51.125" style="8" customWidth="1"/>
    <col min="4876" max="4876" width="11" style="8" customWidth="1"/>
    <col min="4877" max="4877" width="13.875" style="8" customWidth="1"/>
    <col min="4878" max="4878" width="6.375" style="8" customWidth="1"/>
    <col min="4879" max="4879" width="13.125" style="8" customWidth="1"/>
    <col min="4880" max="4880" width="14.5" style="8" customWidth="1"/>
    <col min="4881" max="4881" width="15.625" style="8" customWidth="1"/>
    <col min="4882" max="5120" width="9" style="8"/>
    <col min="5121" max="5121" width="3.625" style="8" customWidth="1"/>
    <col min="5122" max="5122" width="18.125" style="8" customWidth="1"/>
    <col min="5123" max="5123" width="14.375" style="8" bestFit="1" customWidth="1"/>
    <col min="5124" max="5124" width="13.125" style="8" bestFit="1" customWidth="1"/>
    <col min="5125" max="5125" width="49" style="8" customWidth="1"/>
    <col min="5126" max="5126" width="6.125" style="8" customWidth="1"/>
    <col min="5127" max="5128" width="9.875" style="8" bestFit="1" customWidth="1"/>
    <col min="5129" max="5129" width="5.875" style="8" customWidth="1"/>
    <col min="5130" max="5130" width="45.125" style="8" bestFit="1" customWidth="1"/>
    <col min="5131" max="5131" width="51.125" style="8" customWidth="1"/>
    <col min="5132" max="5132" width="11" style="8" customWidth="1"/>
    <col min="5133" max="5133" width="13.875" style="8" customWidth="1"/>
    <col min="5134" max="5134" width="6.375" style="8" customWidth="1"/>
    <col min="5135" max="5135" width="13.125" style="8" customWidth="1"/>
    <col min="5136" max="5136" width="14.5" style="8" customWidth="1"/>
    <col min="5137" max="5137" width="15.625" style="8" customWidth="1"/>
    <col min="5138" max="5376" width="9" style="8"/>
    <col min="5377" max="5377" width="3.625" style="8" customWidth="1"/>
    <col min="5378" max="5378" width="18.125" style="8" customWidth="1"/>
    <col min="5379" max="5379" width="14.375" style="8" bestFit="1" customWidth="1"/>
    <col min="5380" max="5380" width="13.125" style="8" bestFit="1" customWidth="1"/>
    <col min="5381" max="5381" width="49" style="8" customWidth="1"/>
    <col min="5382" max="5382" width="6.125" style="8" customWidth="1"/>
    <col min="5383" max="5384" width="9.875" style="8" bestFit="1" customWidth="1"/>
    <col min="5385" max="5385" width="5.875" style="8" customWidth="1"/>
    <col min="5386" max="5386" width="45.125" style="8" bestFit="1" customWidth="1"/>
    <col min="5387" max="5387" width="51.125" style="8" customWidth="1"/>
    <col min="5388" max="5388" width="11" style="8" customWidth="1"/>
    <col min="5389" max="5389" width="13.875" style="8" customWidth="1"/>
    <col min="5390" max="5390" width="6.375" style="8" customWidth="1"/>
    <col min="5391" max="5391" width="13.125" style="8" customWidth="1"/>
    <col min="5392" max="5392" width="14.5" style="8" customWidth="1"/>
    <col min="5393" max="5393" width="15.625" style="8" customWidth="1"/>
    <col min="5394" max="5632" width="9" style="8"/>
    <col min="5633" max="5633" width="3.625" style="8" customWidth="1"/>
    <col min="5634" max="5634" width="18.125" style="8" customWidth="1"/>
    <col min="5635" max="5635" width="14.375" style="8" bestFit="1" customWidth="1"/>
    <col min="5636" max="5636" width="13.125" style="8" bestFit="1" customWidth="1"/>
    <col min="5637" max="5637" width="49" style="8" customWidth="1"/>
    <col min="5638" max="5638" width="6.125" style="8" customWidth="1"/>
    <col min="5639" max="5640" width="9.875" style="8" bestFit="1" customWidth="1"/>
    <col min="5641" max="5641" width="5.875" style="8" customWidth="1"/>
    <col min="5642" max="5642" width="45.125" style="8" bestFit="1" customWidth="1"/>
    <col min="5643" max="5643" width="51.125" style="8" customWidth="1"/>
    <col min="5644" max="5644" width="11" style="8" customWidth="1"/>
    <col min="5645" max="5645" width="13.875" style="8" customWidth="1"/>
    <col min="5646" max="5646" width="6.375" style="8" customWidth="1"/>
    <col min="5647" max="5647" width="13.125" style="8" customWidth="1"/>
    <col min="5648" max="5648" width="14.5" style="8" customWidth="1"/>
    <col min="5649" max="5649" width="15.625" style="8" customWidth="1"/>
    <col min="5650" max="5888" width="9" style="8"/>
    <col min="5889" max="5889" width="3.625" style="8" customWidth="1"/>
    <col min="5890" max="5890" width="18.125" style="8" customWidth="1"/>
    <col min="5891" max="5891" width="14.375" style="8" bestFit="1" customWidth="1"/>
    <col min="5892" max="5892" width="13.125" style="8" bestFit="1" customWidth="1"/>
    <col min="5893" max="5893" width="49" style="8" customWidth="1"/>
    <col min="5894" max="5894" width="6.125" style="8" customWidth="1"/>
    <col min="5895" max="5896" width="9.875" style="8" bestFit="1" customWidth="1"/>
    <col min="5897" max="5897" width="5.875" style="8" customWidth="1"/>
    <col min="5898" max="5898" width="45.125" style="8" bestFit="1" customWidth="1"/>
    <col min="5899" max="5899" width="51.125" style="8" customWidth="1"/>
    <col min="5900" max="5900" width="11" style="8" customWidth="1"/>
    <col min="5901" max="5901" width="13.875" style="8" customWidth="1"/>
    <col min="5902" max="5902" width="6.375" style="8" customWidth="1"/>
    <col min="5903" max="5903" width="13.125" style="8" customWidth="1"/>
    <col min="5904" max="5904" width="14.5" style="8" customWidth="1"/>
    <col min="5905" max="5905" width="15.625" style="8" customWidth="1"/>
    <col min="5906" max="6144" width="9" style="8"/>
    <col min="6145" max="6145" width="3.625" style="8" customWidth="1"/>
    <col min="6146" max="6146" width="18.125" style="8" customWidth="1"/>
    <col min="6147" max="6147" width="14.375" style="8" bestFit="1" customWidth="1"/>
    <col min="6148" max="6148" width="13.125" style="8" bestFit="1" customWidth="1"/>
    <col min="6149" max="6149" width="49" style="8" customWidth="1"/>
    <col min="6150" max="6150" width="6.125" style="8" customWidth="1"/>
    <col min="6151" max="6152" width="9.875" style="8" bestFit="1" customWidth="1"/>
    <col min="6153" max="6153" width="5.875" style="8" customWidth="1"/>
    <col min="6154" max="6154" width="45.125" style="8" bestFit="1" customWidth="1"/>
    <col min="6155" max="6155" width="51.125" style="8" customWidth="1"/>
    <col min="6156" max="6156" width="11" style="8" customWidth="1"/>
    <col min="6157" max="6157" width="13.875" style="8" customWidth="1"/>
    <col min="6158" max="6158" width="6.375" style="8" customWidth="1"/>
    <col min="6159" max="6159" width="13.125" style="8" customWidth="1"/>
    <col min="6160" max="6160" width="14.5" style="8" customWidth="1"/>
    <col min="6161" max="6161" width="15.625" style="8" customWidth="1"/>
    <col min="6162" max="6400" width="9" style="8"/>
    <col min="6401" max="6401" width="3.625" style="8" customWidth="1"/>
    <col min="6402" max="6402" width="18.125" style="8" customWidth="1"/>
    <col min="6403" max="6403" width="14.375" style="8" bestFit="1" customWidth="1"/>
    <col min="6404" max="6404" width="13.125" style="8" bestFit="1" customWidth="1"/>
    <col min="6405" max="6405" width="49" style="8" customWidth="1"/>
    <col min="6406" max="6406" width="6.125" style="8" customWidth="1"/>
    <col min="6407" max="6408" width="9.875" style="8" bestFit="1" customWidth="1"/>
    <col min="6409" max="6409" width="5.875" style="8" customWidth="1"/>
    <col min="6410" max="6410" width="45.125" style="8" bestFit="1" customWidth="1"/>
    <col min="6411" max="6411" width="51.125" style="8" customWidth="1"/>
    <col min="6412" max="6412" width="11" style="8" customWidth="1"/>
    <col min="6413" max="6413" width="13.875" style="8" customWidth="1"/>
    <col min="6414" max="6414" width="6.375" style="8" customWidth="1"/>
    <col min="6415" max="6415" width="13.125" style="8" customWidth="1"/>
    <col min="6416" max="6416" width="14.5" style="8" customWidth="1"/>
    <col min="6417" max="6417" width="15.625" style="8" customWidth="1"/>
    <col min="6418" max="6656" width="9" style="8"/>
    <col min="6657" max="6657" width="3.625" style="8" customWidth="1"/>
    <col min="6658" max="6658" width="18.125" style="8" customWidth="1"/>
    <col min="6659" max="6659" width="14.375" style="8" bestFit="1" customWidth="1"/>
    <col min="6660" max="6660" width="13.125" style="8" bestFit="1" customWidth="1"/>
    <col min="6661" max="6661" width="49" style="8" customWidth="1"/>
    <col min="6662" max="6662" width="6.125" style="8" customWidth="1"/>
    <col min="6663" max="6664" width="9.875" style="8" bestFit="1" customWidth="1"/>
    <col min="6665" max="6665" width="5.875" style="8" customWidth="1"/>
    <col min="6666" max="6666" width="45.125" style="8" bestFit="1" customWidth="1"/>
    <col min="6667" max="6667" width="51.125" style="8" customWidth="1"/>
    <col min="6668" max="6668" width="11" style="8" customWidth="1"/>
    <col min="6669" max="6669" width="13.875" style="8" customWidth="1"/>
    <col min="6670" max="6670" width="6.375" style="8" customWidth="1"/>
    <col min="6671" max="6671" width="13.125" style="8" customWidth="1"/>
    <col min="6672" max="6672" width="14.5" style="8" customWidth="1"/>
    <col min="6673" max="6673" width="15.625" style="8" customWidth="1"/>
    <col min="6674" max="6912" width="9" style="8"/>
    <col min="6913" max="6913" width="3.625" style="8" customWidth="1"/>
    <col min="6914" max="6914" width="18.125" style="8" customWidth="1"/>
    <col min="6915" max="6915" width="14.375" style="8" bestFit="1" customWidth="1"/>
    <col min="6916" max="6916" width="13.125" style="8" bestFit="1" customWidth="1"/>
    <col min="6917" max="6917" width="49" style="8" customWidth="1"/>
    <col min="6918" max="6918" width="6.125" style="8" customWidth="1"/>
    <col min="6919" max="6920" width="9.875" style="8" bestFit="1" customWidth="1"/>
    <col min="6921" max="6921" width="5.875" style="8" customWidth="1"/>
    <col min="6922" max="6922" width="45.125" style="8" bestFit="1" customWidth="1"/>
    <col min="6923" max="6923" width="51.125" style="8" customWidth="1"/>
    <col min="6924" max="6924" width="11" style="8" customWidth="1"/>
    <col min="6925" max="6925" width="13.875" style="8" customWidth="1"/>
    <col min="6926" max="6926" width="6.375" style="8" customWidth="1"/>
    <col min="6927" max="6927" width="13.125" style="8" customWidth="1"/>
    <col min="6928" max="6928" width="14.5" style="8" customWidth="1"/>
    <col min="6929" max="6929" width="15.625" style="8" customWidth="1"/>
    <col min="6930" max="7168" width="9" style="8"/>
    <col min="7169" max="7169" width="3.625" style="8" customWidth="1"/>
    <col min="7170" max="7170" width="18.125" style="8" customWidth="1"/>
    <col min="7171" max="7171" width="14.375" style="8" bestFit="1" customWidth="1"/>
    <col min="7172" max="7172" width="13.125" style="8" bestFit="1" customWidth="1"/>
    <col min="7173" max="7173" width="49" style="8" customWidth="1"/>
    <col min="7174" max="7174" width="6.125" style="8" customWidth="1"/>
    <col min="7175" max="7176" width="9.875" style="8" bestFit="1" customWidth="1"/>
    <col min="7177" max="7177" width="5.875" style="8" customWidth="1"/>
    <col min="7178" max="7178" width="45.125" style="8" bestFit="1" customWidth="1"/>
    <col min="7179" max="7179" width="51.125" style="8" customWidth="1"/>
    <col min="7180" max="7180" width="11" style="8" customWidth="1"/>
    <col min="7181" max="7181" width="13.875" style="8" customWidth="1"/>
    <col min="7182" max="7182" width="6.375" style="8" customWidth="1"/>
    <col min="7183" max="7183" width="13.125" style="8" customWidth="1"/>
    <col min="7184" max="7184" width="14.5" style="8" customWidth="1"/>
    <col min="7185" max="7185" width="15.625" style="8" customWidth="1"/>
    <col min="7186" max="7424" width="9" style="8"/>
    <col min="7425" max="7425" width="3.625" style="8" customWidth="1"/>
    <col min="7426" max="7426" width="18.125" style="8" customWidth="1"/>
    <col min="7427" max="7427" width="14.375" style="8" bestFit="1" customWidth="1"/>
    <col min="7428" max="7428" width="13.125" style="8" bestFit="1" customWidth="1"/>
    <col min="7429" max="7429" width="49" style="8" customWidth="1"/>
    <col min="7430" max="7430" width="6.125" style="8" customWidth="1"/>
    <col min="7431" max="7432" width="9.875" style="8" bestFit="1" customWidth="1"/>
    <col min="7433" max="7433" width="5.875" style="8" customWidth="1"/>
    <col min="7434" max="7434" width="45.125" style="8" bestFit="1" customWidth="1"/>
    <col min="7435" max="7435" width="51.125" style="8" customWidth="1"/>
    <col min="7436" max="7436" width="11" style="8" customWidth="1"/>
    <col min="7437" max="7437" width="13.875" style="8" customWidth="1"/>
    <col min="7438" max="7438" width="6.375" style="8" customWidth="1"/>
    <col min="7439" max="7439" width="13.125" style="8" customWidth="1"/>
    <col min="7440" max="7440" width="14.5" style="8" customWidth="1"/>
    <col min="7441" max="7441" width="15.625" style="8" customWidth="1"/>
    <col min="7442" max="7680" width="9" style="8"/>
    <col min="7681" max="7681" width="3.625" style="8" customWidth="1"/>
    <col min="7682" max="7682" width="18.125" style="8" customWidth="1"/>
    <col min="7683" max="7683" width="14.375" style="8" bestFit="1" customWidth="1"/>
    <col min="7684" max="7684" width="13.125" style="8" bestFit="1" customWidth="1"/>
    <col min="7685" max="7685" width="49" style="8" customWidth="1"/>
    <col min="7686" max="7686" width="6.125" style="8" customWidth="1"/>
    <col min="7687" max="7688" width="9.875" style="8" bestFit="1" customWidth="1"/>
    <col min="7689" max="7689" width="5.875" style="8" customWidth="1"/>
    <col min="7690" max="7690" width="45.125" style="8" bestFit="1" customWidth="1"/>
    <col min="7691" max="7691" width="51.125" style="8" customWidth="1"/>
    <col min="7692" max="7692" width="11" style="8" customWidth="1"/>
    <col min="7693" max="7693" width="13.875" style="8" customWidth="1"/>
    <col min="7694" max="7694" width="6.375" style="8" customWidth="1"/>
    <col min="7695" max="7695" width="13.125" style="8" customWidth="1"/>
    <col min="7696" max="7696" width="14.5" style="8" customWidth="1"/>
    <col min="7697" max="7697" width="15.625" style="8" customWidth="1"/>
    <col min="7698" max="7936" width="9" style="8"/>
    <col min="7937" max="7937" width="3.625" style="8" customWidth="1"/>
    <col min="7938" max="7938" width="18.125" style="8" customWidth="1"/>
    <col min="7939" max="7939" width="14.375" style="8" bestFit="1" customWidth="1"/>
    <col min="7940" max="7940" width="13.125" style="8" bestFit="1" customWidth="1"/>
    <col min="7941" max="7941" width="49" style="8" customWidth="1"/>
    <col min="7942" max="7942" width="6.125" style="8" customWidth="1"/>
    <col min="7943" max="7944" width="9.875" style="8" bestFit="1" customWidth="1"/>
    <col min="7945" max="7945" width="5.875" style="8" customWidth="1"/>
    <col min="7946" max="7946" width="45.125" style="8" bestFit="1" customWidth="1"/>
    <col min="7947" max="7947" width="51.125" style="8" customWidth="1"/>
    <col min="7948" max="7948" width="11" style="8" customWidth="1"/>
    <col min="7949" max="7949" width="13.875" style="8" customWidth="1"/>
    <col min="7950" max="7950" width="6.375" style="8" customWidth="1"/>
    <col min="7951" max="7951" width="13.125" style="8" customWidth="1"/>
    <col min="7952" max="7952" width="14.5" style="8" customWidth="1"/>
    <col min="7953" max="7953" width="15.625" style="8" customWidth="1"/>
    <col min="7954" max="8192" width="9" style="8"/>
    <col min="8193" max="8193" width="3.625" style="8" customWidth="1"/>
    <col min="8194" max="8194" width="18.125" style="8" customWidth="1"/>
    <col min="8195" max="8195" width="14.375" style="8" bestFit="1" customWidth="1"/>
    <col min="8196" max="8196" width="13.125" style="8" bestFit="1" customWidth="1"/>
    <col min="8197" max="8197" width="49" style="8" customWidth="1"/>
    <col min="8198" max="8198" width="6.125" style="8" customWidth="1"/>
    <col min="8199" max="8200" width="9.875" style="8" bestFit="1" customWidth="1"/>
    <col min="8201" max="8201" width="5.875" style="8" customWidth="1"/>
    <col min="8202" max="8202" width="45.125" style="8" bestFit="1" customWidth="1"/>
    <col min="8203" max="8203" width="51.125" style="8" customWidth="1"/>
    <col min="8204" max="8204" width="11" style="8" customWidth="1"/>
    <col min="8205" max="8205" width="13.875" style="8" customWidth="1"/>
    <col min="8206" max="8206" width="6.375" style="8" customWidth="1"/>
    <col min="8207" max="8207" width="13.125" style="8" customWidth="1"/>
    <col min="8208" max="8208" width="14.5" style="8" customWidth="1"/>
    <col min="8209" max="8209" width="15.625" style="8" customWidth="1"/>
    <col min="8210" max="8448" width="9" style="8"/>
    <col min="8449" max="8449" width="3.625" style="8" customWidth="1"/>
    <col min="8450" max="8450" width="18.125" style="8" customWidth="1"/>
    <col min="8451" max="8451" width="14.375" style="8" bestFit="1" customWidth="1"/>
    <col min="8452" max="8452" width="13.125" style="8" bestFit="1" customWidth="1"/>
    <col min="8453" max="8453" width="49" style="8" customWidth="1"/>
    <col min="8454" max="8454" width="6.125" style="8" customWidth="1"/>
    <col min="8455" max="8456" width="9.875" style="8" bestFit="1" customWidth="1"/>
    <col min="8457" max="8457" width="5.875" style="8" customWidth="1"/>
    <col min="8458" max="8458" width="45.125" style="8" bestFit="1" customWidth="1"/>
    <col min="8459" max="8459" width="51.125" style="8" customWidth="1"/>
    <col min="8460" max="8460" width="11" style="8" customWidth="1"/>
    <col min="8461" max="8461" width="13.875" style="8" customWidth="1"/>
    <col min="8462" max="8462" width="6.375" style="8" customWidth="1"/>
    <col min="8463" max="8463" width="13.125" style="8" customWidth="1"/>
    <col min="8464" max="8464" width="14.5" style="8" customWidth="1"/>
    <col min="8465" max="8465" width="15.625" style="8" customWidth="1"/>
    <col min="8466" max="8704" width="9" style="8"/>
    <col min="8705" max="8705" width="3.625" style="8" customWidth="1"/>
    <col min="8706" max="8706" width="18.125" style="8" customWidth="1"/>
    <col min="8707" max="8707" width="14.375" style="8" bestFit="1" customWidth="1"/>
    <col min="8708" max="8708" width="13.125" style="8" bestFit="1" customWidth="1"/>
    <col min="8709" max="8709" width="49" style="8" customWidth="1"/>
    <col min="8710" max="8710" width="6.125" style="8" customWidth="1"/>
    <col min="8711" max="8712" width="9.875" style="8" bestFit="1" customWidth="1"/>
    <col min="8713" max="8713" width="5.875" style="8" customWidth="1"/>
    <col min="8714" max="8714" width="45.125" style="8" bestFit="1" customWidth="1"/>
    <col min="8715" max="8715" width="51.125" style="8" customWidth="1"/>
    <col min="8716" max="8716" width="11" style="8" customWidth="1"/>
    <col min="8717" max="8717" width="13.875" style="8" customWidth="1"/>
    <col min="8718" max="8718" width="6.375" style="8" customWidth="1"/>
    <col min="8719" max="8719" width="13.125" style="8" customWidth="1"/>
    <col min="8720" max="8720" width="14.5" style="8" customWidth="1"/>
    <col min="8721" max="8721" width="15.625" style="8" customWidth="1"/>
    <col min="8722" max="8960" width="9" style="8"/>
    <col min="8961" max="8961" width="3.625" style="8" customWidth="1"/>
    <col min="8962" max="8962" width="18.125" style="8" customWidth="1"/>
    <col min="8963" max="8963" width="14.375" style="8" bestFit="1" customWidth="1"/>
    <col min="8964" max="8964" width="13.125" style="8" bestFit="1" customWidth="1"/>
    <col min="8965" max="8965" width="49" style="8" customWidth="1"/>
    <col min="8966" max="8966" width="6.125" style="8" customWidth="1"/>
    <col min="8967" max="8968" width="9.875" style="8" bestFit="1" customWidth="1"/>
    <col min="8969" max="8969" width="5.875" style="8" customWidth="1"/>
    <col min="8970" max="8970" width="45.125" style="8" bestFit="1" customWidth="1"/>
    <col min="8971" max="8971" width="51.125" style="8" customWidth="1"/>
    <col min="8972" max="8972" width="11" style="8" customWidth="1"/>
    <col min="8973" max="8973" width="13.875" style="8" customWidth="1"/>
    <col min="8974" max="8974" width="6.375" style="8" customWidth="1"/>
    <col min="8975" max="8975" width="13.125" style="8" customWidth="1"/>
    <col min="8976" max="8976" width="14.5" style="8" customWidth="1"/>
    <col min="8977" max="8977" width="15.625" style="8" customWidth="1"/>
    <col min="8978" max="9216" width="9" style="8"/>
    <col min="9217" max="9217" width="3.625" style="8" customWidth="1"/>
    <col min="9218" max="9218" width="18.125" style="8" customWidth="1"/>
    <col min="9219" max="9219" width="14.375" style="8" bestFit="1" customWidth="1"/>
    <col min="9220" max="9220" width="13.125" style="8" bestFit="1" customWidth="1"/>
    <col min="9221" max="9221" width="49" style="8" customWidth="1"/>
    <col min="9222" max="9222" width="6.125" style="8" customWidth="1"/>
    <col min="9223" max="9224" width="9.875" style="8" bestFit="1" customWidth="1"/>
    <col min="9225" max="9225" width="5.875" style="8" customWidth="1"/>
    <col min="9226" max="9226" width="45.125" style="8" bestFit="1" customWidth="1"/>
    <col min="9227" max="9227" width="51.125" style="8" customWidth="1"/>
    <col min="9228" max="9228" width="11" style="8" customWidth="1"/>
    <col min="9229" max="9229" width="13.875" style="8" customWidth="1"/>
    <col min="9230" max="9230" width="6.375" style="8" customWidth="1"/>
    <col min="9231" max="9231" width="13.125" style="8" customWidth="1"/>
    <col min="9232" max="9232" width="14.5" style="8" customWidth="1"/>
    <col min="9233" max="9233" width="15.625" style="8" customWidth="1"/>
    <col min="9234" max="9472" width="9" style="8"/>
    <col min="9473" max="9473" width="3.625" style="8" customWidth="1"/>
    <col min="9474" max="9474" width="18.125" style="8" customWidth="1"/>
    <col min="9475" max="9475" width="14.375" style="8" bestFit="1" customWidth="1"/>
    <col min="9476" max="9476" width="13.125" style="8" bestFit="1" customWidth="1"/>
    <col min="9477" max="9477" width="49" style="8" customWidth="1"/>
    <col min="9478" max="9478" width="6.125" style="8" customWidth="1"/>
    <col min="9479" max="9480" width="9.875" style="8" bestFit="1" customWidth="1"/>
    <col min="9481" max="9481" width="5.875" style="8" customWidth="1"/>
    <col min="9482" max="9482" width="45.125" style="8" bestFit="1" customWidth="1"/>
    <col min="9483" max="9483" width="51.125" style="8" customWidth="1"/>
    <col min="9484" max="9484" width="11" style="8" customWidth="1"/>
    <col min="9485" max="9485" width="13.875" style="8" customWidth="1"/>
    <col min="9486" max="9486" width="6.375" style="8" customWidth="1"/>
    <col min="9487" max="9487" width="13.125" style="8" customWidth="1"/>
    <col min="9488" max="9488" width="14.5" style="8" customWidth="1"/>
    <col min="9489" max="9489" width="15.625" style="8" customWidth="1"/>
    <col min="9490" max="9728" width="9" style="8"/>
    <col min="9729" max="9729" width="3.625" style="8" customWidth="1"/>
    <col min="9730" max="9730" width="18.125" style="8" customWidth="1"/>
    <col min="9731" max="9731" width="14.375" style="8" bestFit="1" customWidth="1"/>
    <col min="9732" max="9732" width="13.125" style="8" bestFit="1" customWidth="1"/>
    <col min="9733" max="9733" width="49" style="8" customWidth="1"/>
    <col min="9734" max="9734" width="6.125" style="8" customWidth="1"/>
    <col min="9735" max="9736" width="9.875" style="8" bestFit="1" customWidth="1"/>
    <col min="9737" max="9737" width="5.875" style="8" customWidth="1"/>
    <col min="9738" max="9738" width="45.125" style="8" bestFit="1" customWidth="1"/>
    <col min="9739" max="9739" width="51.125" style="8" customWidth="1"/>
    <col min="9740" max="9740" width="11" style="8" customWidth="1"/>
    <col min="9741" max="9741" width="13.875" style="8" customWidth="1"/>
    <col min="9742" max="9742" width="6.375" style="8" customWidth="1"/>
    <col min="9743" max="9743" width="13.125" style="8" customWidth="1"/>
    <col min="9744" max="9744" width="14.5" style="8" customWidth="1"/>
    <col min="9745" max="9745" width="15.625" style="8" customWidth="1"/>
    <col min="9746" max="9984" width="9" style="8"/>
    <col min="9985" max="9985" width="3.625" style="8" customWidth="1"/>
    <col min="9986" max="9986" width="18.125" style="8" customWidth="1"/>
    <col min="9987" max="9987" width="14.375" style="8" bestFit="1" customWidth="1"/>
    <col min="9988" max="9988" width="13.125" style="8" bestFit="1" customWidth="1"/>
    <col min="9989" max="9989" width="49" style="8" customWidth="1"/>
    <col min="9990" max="9990" width="6.125" style="8" customWidth="1"/>
    <col min="9991" max="9992" width="9.875" style="8" bestFit="1" customWidth="1"/>
    <col min="9993" max="9993" width="5.875" style="8" customWidth="1"/>
    <col min="9994" max="9994" width="45.125" style="8" bestFit="1" customWidth="1"/>
    <col min="9995" max="9995" width="51.125" style="8" customWidth="1"/>
    <col min="9996" max="9996" width="11" style="8" customWidth="1"/>
    <col min="9997" max="9997" width="13.875" style="8" customWidth="1"/>
    <col min="9998" max="9998" width="6.375" style="8" customWidth="1"/>
    <col min="9999" max="9999" width="13.125" style="8" customWidth="1"/>
    <col min="10000" max="10000" width="14.5" style="8" customWidth="1"/>
    <col min="10001" max="10001" width="15.625" style="8" customWidth="1"/>
    <col min="10002" max="10240" width="9" style="8"/>
    <col min="10241" max="10241" width="3.625" style="8" customWidth="1"/>
    <col min="10242" max="10242" width="18.125" style="8" customWidth="1"/>
    <col min="10243" max="10243" width="14.375" style="8" bestFit="1" customWidth="1"/>
    <col min="10244" max="10244" width="13.125" style="8" bestFit="1" customWidth="1"/>
    <col min="10245" max="10245" width="49" style="8" customWidth="1"/>
    <col min="10246" max="10246" width="6.125" style="8" customWidth="1"/>
    <col min="10247" max="10248" width="9.875" style="8" bestFit="1" customWidth="1"/>
    <col min="10249" max="10249" width="5.875" style="8" customWidth="1"/>
    <col min="10250" max="10250" width="45.125" style="8" bestFit="1" customWidth="1"/>
    <col min="10251" max="10251" width="51.125" style="8" customWidth="1"/>
    <col min="10252" max="10252" width="11" style="8" customWidth="1"/>
    <col min="10253" max="10253" width="13.875" style="8" customWidth="1"/>
    <col min="10254" max="10254" width="6.375" style="8" customWidth="1"/>
    <col min="10255" max="10255" width="13.125" style="8" customWidth="1"/>
    <col min="10256" max="10256" width="14.5" style="8" customWidth="1"/>
    <col min="10257" max="10257" width="15.625" style="8" customWidth="1"/>
    <col min="10258" max="10496" width="9" style="8"/>
    <col min="10497" max="10497" width="3.625" style="8" customWidth="1"/>
    <col min="10498" max="10498" width="18.125" style="8" customWidth="1"/>
    <col min="10499" max="10499" width="14.375" style="8" bestFit="1" customWidth="1"/>
    <col min="10500" max="10500" width="13.125" style="8" bestFit="1" customWidth="1"/>
    <col min="10501" max="10501" width="49" style="8" customWidth="1"/>
    <col min="10502" max="10502" width="6.125" style="8" customWidth="1"/>
    <col min="10503" max="10504" width="9.875" style="8" bestFit="1" customWidth="1"/>
    <col min="10505" max="10505" width="5.875" style="8" customWidth="1"/>
    <col min="10506" max="10506" width="45.125" style="8" bestFit="1" customWidth="1"/>
    <col min="10507" max="10507" width="51.125" style="8" customWidth="1"/>
    <col min="10508" max="10508" width="11" style="8" customWidth="1"/>
    <col min="10509" max="10509" width="13.875" style="8" customWidth="1"/>
    <col min="10510" max="10510" width="6.375" style="8" customWidth="1"/>
    <col min="10511" max="10511" width="13.125" style="8" customWidth="1"/>
    <col min="10512" max="10512" width="14.5" style="8" customWidth="1"/>
    <col min="10513" max="10513" width="15.625" style="8" customWidth="1"/>
    <col min="10514" max="10752" width="9" style="8"/>
    <col min="10753" max="10753" width="3.625" style="8" customWidth="1"/>
    <col min="10754" max="10754" width="18.125" style="8" customWidth="1"/>
    <col min="10755" max="10755" width="14.375" style="8" bestFit="1" customWidth="1"/>
    <col min="10756" max="10756" width="13.125" style="8" bestFit="1" customWidth="1"/>
    <col min="10757" max="10757" width="49" style="8" customWidth="1"/>
    <col min="10758" max="10758" width="6.125" style="8" customWidth="1"/>
    <col min="10759" max="10760" width="9.875" style="8" bestFit="1" customWidth="1"/>
    <col min="10761" max="10761" width="5.875" style="8" customWidth="1"/>
    <col min="10762" max="10762" width="45.125" style="8" bestFit="1" customWidth="1"/>
    <col min="10763" max="10763" width="51.125" style="8" customWidth="1"/>
    <col min="10764" max="10764" width="11" style="8" customWidth="1"/>
    <col min="10765" max="10765" width="13.875" style="8" customWidth="1"/>
    <col min="10766" max="10766" width="6.375" style="8" customWidth="1"/>
    <col min="10767" max="10767" width="13.125" style="8" customWidth="1"/>
    <col min="10768" max="10768" width="14.5" style="8" customWidth="1"/>
    <col min="10769" max="10769" width="15.625" style="8" customWidth="1"/>
    <col min="10770" max="11008" width="9" style="8"/>
    <col min="11009" max="11009" width="3.625" style="8" customWidth="1"/>
    <col min="11010" max="11010" width="18.125" style="8" customWidth="1"/>
    <col min="11011" max="11011" width="14.375" style="8" bestFit="1" customWidth="1"/>
    <col min="11012" max="11012" width="13.125" style="8" bestFit="1" customWidth="1"/>
    <col min="11013" max="11013" width="49" style="8" customWidth="1"/>
    <col min="11014" max="11014" width="6.125" style="8" customWidth="1"/>
    <col min="11015" max="11016" width="9.875" style="8" bestFit="1" customWidth="1"/>
    <col min="11017" max="11017" width="5.875" style="8" customWidth="1"/>
    <col min="11018" max="11018" width="45.125" style="8" bestFit="1" customWidth="1"/>
    <col min="11019" max="11019" width="51.125" style="8" customWidth="1"/>
    <col min="11020" max="11020" width="11" style="8" customWidth="1"/>
    <col min="11021" max="11021" width="13.875" style="8" customWidth="1"/>
    <col min="11022" max="11022" width="6.375" style="8" customWidth="1"/>
    <col min="11023" max="11023" width="13.125" style="8" customWidth="1"/>
    <col min="11024" max="11024" width="14.5" style="8" customWidth="1"/>
    <col min="11025" max="11025" width="15.625" style="8" customWidth="1"/>
    <col min="11026" max="11264" width="9" style="8"/>
    <col min="11265" max="11265" width="3.625" style="8" customWidth="1"/>
    <col min="11266" max="11266" width="18.125" style="8" customWidth="1"/>
    <col min="11267" max="11267" width="14.375" style="8" bestFit="1" customWidth="1"/>
    <col min="11268" max="11268" width="13.125" style="8" bestFit="1" customWidth="1"/>
    <col min="11269" max="11269" width="49" style="8" customWidth="1"/>
    <col min="11270" max="11270" width="6.125" style="8" customWidth="1"/>
    <col min="11271" max="11272" width="9.875" style="8" bestFit="1" customWidth="1"/>
    <col min="11273" max="11273" width="5.875" style="8" customWidth="1"/>
    <col min="11274" max="11274" width="45.125" style="8" bestFit="1" customWidth="1"/>
    <col min="11275" max="11275" width="51.125" style="8" customWidth="1"/>
    <col min="11276" max="11276" width="11" style="8" customWidth="1"/>
    <col min="11277" max="11277" width="13.875" style="8" customWidth="1"/>
    <col min="11278" max="11278" width="6.375" style="8" customWidth="1"/>
    <col min="11279" max="11279" width="13.125" style="8" customWidth="1"/>
    <col min="11280" max="11280" width="14.5" style="8" customWidth="1"/>
    <col min="11281" max="11281" width="15.625" style="8" customWidth="1"/>
    <col min="11282" max="11520" width="9" style="8"/>
    <col min="11521" max="11521" width="3.625" style="8" customWidth="1"/>
    <col min="11522" max="11522" width="18.125" style="8" customWidth="1"/>
    <col min="11523" max="11523" width="14.375" style="8" bestFit="1" customWidth="1"/>
    <col min="11524" max="11524" width="13.125" style="8" bestFit="1" customWidth="1"/>
    <col min="11525" max="11525" width="49" style="8" customWidth="1"/>
    <col min="11526" max="11526" width="6.125" style="8" customWidth="1"/>
    <col min="11527" max="11528" width="9.875" style="8" bestFit="1" customWidth="1"/>
    <col min="11529" max="11529" width="5.875" style="8" customWidth="1"/>
    <col min="11530" max="11530" width="45.125" style="8" bestFit="1" customWidth="1"/>
    <col min="11531" max="11531" width="51.125" style="8" customWidth="1"/>
    <col min="11532" max="11532" width="11" style="8" customWidth="1"/>
    <col min="11533" max="11533" width="13.875" style="8" customWidth="1"/>
    <col min="11534" max="11534" width="6.375" style="8" customWidth="1"/>
    <col min="11535" max="11535" width="13.125" style="8" customWidth="1"/>
    <col min="11536" max="11536" width="14.5" style="8" customWidth="1"/>
    <col min="11537" max="11537" width="15.625" style="8" customWidth="1"/>
    <col min="11538" max="11776" width="9" style="8"/>
    <col min="11777" max="11777" width="3.625" style="8" customWidth="1"/>
    <col min="11778" max="11778" width="18.125" style="8" customWidth="1"/>
    <col min="11779" max="11779" width="14.375" style="8" bestFit="1" customWidth="1"/>
    <col min="11780" max="11780" width="13.125" style="8" bestFit="1" customWidth="1"/>
    <col min="11781" max="11781" width="49" style="8" customWidth="1"/>
    <col min="11782" max="11782" width="6.125" style="8" customWidth="1"/>
    <col min="11783" max="11784" width="9.875" style="8" bestFit="1" customWidth="1"/>
    <col min="11785" max="11785" width="5.875" style="8" customWidth="1"/>
    <col min="11786" max="11786" width="45.125" style="8" bestFit="1" customWidth="1"/>
    <col min="11787" max="11787" width="51.125" style="8" customWidth="1"/>
    <col min="11788" max="11788" width="11" style="8" customWidth="1"/>
    <col min="11789" max="11789" width="13.875" style="8" customWidth="1"/>
    <col min="11790" max="11790" width="6.375" style="8" customWidth="1"/>
    <col min="11791" max="11791" width="13.125" style="8" customWidth="1"/>
    <col min="11792" max="11792" width="14.5" style="8" customWidth="1"/>
    <col min="11793" max="11793" width="15.625" style="8" customWidth="1"/>
    <col min="11794" max="12032" width="9" style="8"/>
    <col min="12033" max="12033" width="3.625" style="8" customWidth="1"/>
    <col min="12034" max="12034" width="18.125" style="8" customWidth="1"/>
    <col min="12035" max="12035" width="14.375" style="8" bestFit="1" customWidth="1"/>
    <col min="12036" max="12036" width="13.125" style="8" bestFit="1" customWidth="1"/>
    <col min="12037" max="12037" width="49" style="8" customWidth="1"/>
    <col min="12038" max="12038" width="6.125" style="8" customWidth="1"/>
    <col min="12039" max="12040" width="9.875" style="8" bestFit="1" customWidth="1"/>
    <col min="12041" max="12041" width="5.875" style="8" customWidth="1"/>
    <col min="12042" max="12042" width="45.125" style="8" bestFit="1" customWidth="1"/>
    <col min="12043" max="12043" width="51.125" style="8" customWidth="1"/>
    <col min="12044" max="12044" width="11" style="8" customWidth="1"/>
    <col min="12045" max="12045" width="13.875" style="8" customWidth="1"/>
    <col min="12046" max="12046" width="6.375" style="8" customWidth="1"/>
    <col min="12047" max="12047" width="13.125" style="8" customWidth="1"/>
    <col min="12048" max="12048" width="14.5" style="8" customWidth="1"/>
    <col min="12049" max="12049" width="15.625" style="8" customWidth="1"/>
    <col min="12050" max="12288" width="9" style="8"/>
    <col min="12289" max="12289" width="3.625" style="8" customWidth="1"/>
    <col min="12290" max="12290" width="18.125" style="8" customWidth="1"/>
    <col min="12291" max="12291" width="14.375" style="8" bestFit="1" customWidth="1"/>
    <col min="12292" max="12292" width="13.125" style="8" bestFit="1" customWidth="1"/>
    <col min="12293" max="12293" width="49" style="8" customWidth="1"/>
    <col min="12294" max="12294" width="6.125" style="8" customWidth="1"/>
    <col min="12295" max="12296" width="9.875" style="8" bestFit="1" customWidth="1"/>
    <col min="12297" max="12297" width="5.875" style="8" customWidth="1"/>
    <col min="12298" max="12298" width="45.125" style="8" bestFit="1" customWidth="1"/>
    <col min="12299" max="12299" width="51.125" style="8" customWidth="1"/>
    <col min="12300" max="12300" width="11" style="8" customWidth="1"/>
    <col min="12301" max="12301" width="13.875" style="8" customWidth="1"/>
    <col min="12302" max="12302" width="6.375" style="8" customWidth="1"/>
    <col min="12303" max="12303" width="13.125" style="8" customWidth="1"/>
    <col min="12304" max="12304" width="14.5" style="8" customWidth="1"/>
    <col min="12305" max="12305" width="15.625" style="8" customWidth="1"/>
    <col min="12306" max="12544" width="9" style="8"/>
    <col min="12545" max="12545" width="3.625" style="8" customWidth="1"/>
    <col min="12546" max="12546" width="18.125" style="8" customWidth="1"/>
    <col min="12547" max="12547" width="14.375" style="8" bestFit="1" customWidth="1"/>
    <col min="12548" max="12548" width="13.125" style="8" bestFit="1" customWidth="1"/>
    <col min="12549" max="12549" width="49" style="8" customWidth="1"/>
    <col min="12550" max="12550" width="6.125" style="8" customWidth="1"/>
    <col min="12551" max="12552" width="9.875" style="8" bestFit="1" customWidth="1"/>
    <col min="12553" max="12553" width="5.875" style="8" customWidth="1"/>
    <col min="12554" max="12554" width="45.125" style="8" bestFit="1" customWidth="1"/>
    <col min="12555" max="12555" width="51.125" style="8" customWidth="1"/>
    <col min="12556" max="12556" width="11" style="8" customWidth="1"/>
    <col min="12557" max="12557" width="13.875" style="8" customWidth="1"/>
    <col min="12558" max="12558" width="6.375" style="8" customWidth="1"/>
    <col min="12559" max="12559" width="13.125" style="8" customWidth="1"/>
    <col min="12560" max="12560" width="14.5" style="8" customWidth="1"/>
    <col min="12561" max="12561" width="15.625" style="8" customWidth="1"/>
    <col min="12562" max="12800" width="9" style="8"/>
    <col min="12801" max="12801" width="3.625" style="8" customWidth="1"/>
    <col min="12802" max="12802" width="18.125" style="8" customWidth="1"/>
    <col min="12803" max="12803" width="14.375" style="8" bestFit="1" customWidth="1"/>
    <col min="12804" max="12804" width="13.125" style="8" bestFit="1" customWidth="1"/>
    <col min="12805" max="12805" width="49" style="8" customWidth="1"/>
    <col min="12806" max="12806" width="6.125" style="8" customWidth="1"/>
    <col min="12807" max="12808" width="9.875" style="8" bestFit="1" customWidth="1"/>
    <col min="12809" max="12809" width="5.875" style="8" customWidth="1"/>
    <col min="12810" max="12810" width="45.125" style="8" bestFit="1" customWidth="1"/>
    <col min="12811" max="12811" width="51.125" style="8" customWidth="1"/>
    <col min="12812" max="12812" width="11" style="8" customWidth="1"/>
    <col min="12813" max="12813" width="13.875" style="8" customWidth="1"/>
    <col min="12814" max="12814" width="6.375" style="8" customWidth="1"/>
    <col min="12815" max="12815" width="13.125" style="8" customWidth="1"/>
    <col min="12816" max="12816" width="14.5" style="8" customWidth="1"/>
    <col min="12817" max="12817" width="15.625" style="8" customWidth="1"/>
    <col min="12818" max="13056" width="9" style="8"/>
    <col min="13057" max="13057" width="3.625" style="8" customWidth="1"/>
    <col min="13058" max="13058" width="18.125" style="8" customWidth="1"/>
    <col min="13059" max="13059" width="14.375" style="8" bestFit="1" customWidth="1"/>
    <col min="13060" max="13060" width="13.125" style="8" bestFit="1" customWidth="1"/>
    <col min="13061" max="13061" width="49" style="8" customWidth="1"/>
    <col min="13062" max="13062" width="6.125" style="8" customWidth="1"/>
    <col min="13063" max="13064" width="9.875" style="8" bestFit="1" customWidth="1"/>
    <col min="13065" max="13065" width="5.875" style="8" customWidth="1"/>
    <col min="13066" max="13066" width="45.125" style="8" bestFit="1" customWidth="1"/>
    <col min="13067" max="13067" width="51.125" style="8" customWidth="1"/>
    <col min="13068" max="13068" width="11" style="8" customWidth="1"/>
    <col min="13069" max="13069" width="13.875" style="8" customWidth="1"/>
    <col min="13070" max="13070" width="6.375" style="8" customWidth="1"/>
    <col min="13071" max="13071" width="13.125" style="8" customWidth="1"/>
    <col min="13072" max="13072" width="14.5" style="8" customWidth="1"/>
    <col min="13073" max="13073" width="15.625" style="8" customWidth="1"/>
    <col min="13074" max="13312" width="9" style="8"/>
    <col min="13313" max="13313" width="3.625" style="8" customWidth="1"/>
    <col min="13314" max="13314" width="18.125" style="8" customWidth="1"/>
    <col min="13315" max="13315" width="14.375" style="8" bestFit="1" customWidth="1"/>
    <col min="13316" max="13316" width="13.125" style="8" bestFit="1" customWidth="1"/>
    <col min="13317" max="13317" width="49" style="8" customWidth="1"/>
    <col min="13318" max="13318" width="6.125" style="8" customWidth="1"/>
    <col min="13319" max="13320" width="9.875" style="8" bestFit="1" customWidth="1"/>
    <col min="13321" max="13321" width="5.875" style="8" customWidth="1"/>
    <col min="13322" max="13322" width="45.125" style="8" bestFit="1" customWidth="1"/>
    <col min="13323" max="13323" width="51.125" style="8" customWidth="1"/>
    <col min="13324" max="13324" width="11" style="8" customWidth="1"/>
    <col min="13325" max="13325" width="13.875" style="8" customWidth="1"/>
    <col min="13326" max="13326" width="6.375" style="8" customWidth="1"/>
    <col min="13327" max="13327" width="13.125" style="8" customWidth="1"/>
    <col min="13328" max="13328" width="14.5" style="8" customWidth="1"/>
    <col min="13329" max="13329" width="15.625" style="8" customWidth="1"/>
    <col min="13330" max="13568" width="9" style="8"/>
    <col min="13569" max="13569" width="3.625" style="8" customWidth="1"/>
    <col min="13570" max="13570" width="18.125" style="8" customWidth="1"/>
    <col min="13571" max="13571" width="14.375" style="8" bestFit="1" customWidth="1"/>
    <col min="13572" max="13572" width="13.125" style="8" bestFit="1" customWidth="1"/>
    <col min="13573" max="13573" width="49" style="8" customWidth="1"/>
    <col min="13574" max="13574" width="6.125" style="8" customWidth="1"/>
    <col min="13575" max="13576" width="9.875" style="8" bestFit="1" customWidth="1"/>
    <col min="13577" max="13577" width="5.875" style="8" customWidth="1"/>
    <col min="13578" max="13578" width="45.125" style="8" bestFit="1" customWidth="1"/>
    <col min="13579" max="13579" width="51.125" style="8" customWidth="1"/>
    <col min="13580" max="13580" width="11" style="8" customWidth="1"/>
    <col min="13581" max="13581" width="13.875" style="8" customWidth="1"/>
    <col min="13582" max="13582" width="6.375" style="8" customWidth="1"/>
    <col min="13583" max="13583" width="13.125" style="8" customWidth="1"/>
    <col min="13584" max="13584" width="14.5" style="8" customWidth="1"/>
    <col min="13585" max="13585" width="15.625" style="8" customWidth="1"/>
    <col min="13586" max="13824" width="9" style="8"/>
    <col min="13825" max="13825" width="3.625" style="8" customWidth="1"/>
    <col min="13826" max="13826" width="18.125" style="8" customWidth="1"/>
    <col min="13827" max="13827" width="14.375" style="8" bestFit="1" customWidth="1"/>
    <col min="13828" max="13828" width="13.125" style="8" bestFit="1" customWidth="1"/>
    <col min="13829" max="13829" width="49" style="8" customWidth="1"/>
    <col min="13830" max="13830" width="6.125" style="8" customWidth="1"/>
    <col min="13831" max="13832" width="9.875" style="8" bestFit="1" customWidth="1"/>
    <col min="13833" max="13833" width="5.875" style="8" customWidth="1"/>
    <col min="13834" max="13834" width="45.125" style="8" bestFit="1" customWidth="1"/>
    <col min="13835" max="13835" width="51.125" style="8" customWidth="1"/>
    <col min="13836" max="13836" width="11" style="8" customWidth="1"/>
    <col min="13837" max="13837" width="13.875" style="8" customWidth="1"/>
    <col min="13838" max="13838" width="6.375" style="8" customWidth="1"/>
    <col min="13839" max="13839" width="13.125" style="8" customWidth="1"/>
    <col min="13840" max="13840" width="14.5" style="8" customWidth="1"/>
    <col min="13841" max="13841" width="15.625" style="8" customWidth="1"/>
    <col min="13842" max="14080" width="9" style="8"/>
    <col min="14081" max="14081" width="3.625" style="8" customWidth="1"/>
    <col min="14082" max="14082" width="18.125" style="8" customWidth="1"/>
    <col min="14083" max="14083" width="14.375" style="8" bestFit="1" customWidth="1"/>
    <col min="14084" max="14084" width="13.125" style="8" bestFit="1" customWidth="1"/>
    <col min="14085" max="14085" width="49" style="8" customWidth="1"/>
    <col min="14086" max="14086" width="6.125" style="8" customWidth="1"/>
    <col min="14087" max="14088" width="9.875" style="8" bestFit="1" customWidth="1"/>
    <col min="14089" max="14089" width="5.875" style="8" customWidth="1"/>
    <col min="14090" max="14090" width="45.125" style="8" bestFit="1" customWidth="1"/>
    <col min="14091" max="14091" width="51.125" style="8" customWidth="1"/>
    <col min="14092" max="14092" width="11" style="8" customWidth="1"/>
    <col min="14093" max="14093" width="13.875" style="8" customWidth="1"/>
    <col min="14094" max="14094" width="6.375" style="8" customWidth="1"/>
    <col min="14095" max="14095" width="13.125" style="8" customWidth="1"/>
    <col min="14096" max="14096" width="14.5" style="8" customWidth="1"/>
    <col min="14097" max="14097" width="15.625" style="8" customWidth="1"/>
    <col min="14098" max="14336" width="9" style="8"/>
    <col min="14337" max="14337" width="3.625" style="8" customWidth="1"/>
    <col min="14338" max="14338" width="18.125" style="8" customWidth="1"/>
    <col min="14339" max="14339" width="14.375" style="8" bestFit="1" customWidth="1"/>
    <col min="14340" max="14340" width="13.125" style="8" bestFit="1" customWidth="1"/>
    <col min="14341" max="14341" width="49" style="8" customWidth="1"/>
    <col min="14342" max="14342" width="6.125" style="8" customWidth="1"/>
    <col min="14343" max="14344" width="9.875" style="8" bestFit="1" customWidth="1"/>
    <col min="14345" max="14345" width="5.875" style="8" customWidth="1"/>
    <col min="14346" max="14346" width="45.125" style="8" bestFit="1" customWidth="1"/>
    <col min="14347" max="14347" width="51.125" style="8" customWidth="1"/>
    <col min="14348" max="14348" width="11" style="8" customWidth="1"/>
    <col min="14349" max="14349" width="13.875" style="8" customWidth="1"/>
    <col min="14350" max="14350" width="6.375" style="8" customWidth="1"/>
    <col min="14351" max="14351" width="13.125" style="8" customWidth="1"/>
    <col min="14352" max="14352" width="14.5" style="8" customWidth="1"/>
    <col min="14353" max="14353" width="15.625" style="8" customWidth="1"/>
    <col min="14354" max="14592" width="9" style="8"/>
    <col min="14593" max="14593" width="3.625" style="8" customWidth="1"/>
    <col min="14594" max="14594" width="18.125" style="8" customWidth="1"/>
    <col min="14595" max="14595" width="14.375" style="8" bestFit="1" customWidth="1"/>
    <col min="14596" max="14596" width="13.125" style="8" bestFit="1" customWidth="1"/>
    <col min="14597" max="14597" width="49" style="8" customWidth="1"/>
    <col min="14598" max="14598" width="6.125" style="8" customWidth="1"/>
    <col min="14599" max="14600" width="9.875" style="8" bestFit="1" customWidth="1"/>
    <col min="14601" max="14601" width="5.875" style="8" customWidth="1"/>
    <col min="14602" max="14602" width="45.125" style="8" bestFit="1" customWidth="1"/>
    <col min="14603" max="14603" width="51.125" style="8" customWidth="1"/>
    <col min="14604" max="14604" width="11" style="8" customWidth="1"/>
    <col min="14605" max="14605" width="13.875" style="8" customWidth="1"/>
    <col min="14606" max="14606" width="6.375" style="8" customWidth="1"/>
    <col min="14607" max="14607" width="13.125" style="8" customWidth="1"/>
    <col min="14608" max="14608" width="14.5" style="8" customWidth="1"/>
    <col min="14609" max="14609" width="15.625" style="8" customWidth="1"/>
    <col min="14610" max="14848" width="9" style="8"/>
    <col min="14849" max="14849" width="3.625" style="8" customWidth="1"/>
    <col min="14850" max="14850" width="18.125" style="8" customWidth="1"/>
    <col min="14851" max="14851" width="14.375" style="8" bestFit="1" customWidth="1"/>
    <col min="14852" max="14852" width="13.125" style="8" bestFit="1" customWidth="1"/>
    <col min="14853" max="14853" width="49" style="8" customWidth="1"/>
    <col min="14854" max="14854" width="6.125" style="8" customWidth="1"/>
    <col min="14855" max="14856" width="9.875" style="8" bestFit="1" customWidth="1"/>
    <col min="14857" max="14857" width="5.875" style="8" customWidth="1"/>
    <col min="14858" max="14858" width="45.125" style="8" bestFit="1" customWidth="1"/>
    <col min="14859" max="14859" width="51.125" style="8" customWidth="1"/>
    <col min="14860" max="14860" width="11" style="8" customWidth="1"/>
    <col min="14861" max="14861" width="13.875" style="8" customWidth="1"/>
    <col min="14862" max="14862" width="6.375" style="8" customWidth="1"/>
    <col min="14863" max="14863" width="13.125" style="8" customWidth="1"/>
    <col min="14864" max="14864" width="14.5" style="8" customWidth="1"/>
    <col min="14865" max="14865" width="15.625" style="8" customWidth="1"/>
    <col min="14866" max="15104" width="9" style="8"/>
    <col min="15105" max="15105" width="3.625" style="8" customWidth="1"/>
    <col min="15106" max="15106" width="18.125" style="8" customWidth="1"/>
    <col min="15107" max="15107" width="14.375" style="8" bestFit="1" customWidth="1"/>
    <col min="15108" max="15108" width="13.125" style="8" bestFit="1" customWidth="1"/>
    <col min="15109" max="15109" width="49" style="8" customWidth="1"/>
    <col min="15110" max="15110" width="6.125" style="8" customWidth="1"/>
    <col min="15111" max="15112" width="9.875" style="8" bestFit="1" customWidth="1"/>
    <col min="15113" max="15113" width="5.875" style="8" customWidth="1"/>
    <col min="15114" max="15114" width="45.125" style="8" bestFit="1" customWidth="1"/>
    <col min="15115" max="15115" width="51.125" style="8" customWidth="1"/>
    <col min="15116" max="15116" width="11" style="8" customWidth="1"/>
    <col min="15117" max="15117" width="13.875" style="8" customWidth="1"/>
    <col min="15118" max="15118" width="6.375" style="8" customWidth="1"/>
    <col min="15119" max="15119" width="13.125" style="8" customWidth="1"/>
    <col min="15120" max="15120" width="14.5" style="8" customWidth="1"/>
    <col min="15121" max="15121" width="15.625" style="8" customWidth="1"/>
    <col min="15122" max="15360" width="9" style="8"/>
    <col min="15361" max="15361" width="3.625" style="8" customWidth="1"/>
    <col min="15362" max="15362" width="18.125" style="8" customWidth="1"/>
    <col min="15363" max="15363" width="14.375" style="8" bestFit="1" customWidth="1"/>
    <col min="15364" max="15364" width="13.125" style="8" bestFit="1" customWidth="1"/>
    <col min="15365" max="15365" width="49" style="8" customWidth="1"/>
    <col min="15366" max="15366" width="6.125" style="8" customWidth="1"/>
    <col min="15367" max="15368" width="9.875" style="8" bestFit="1" customWidth="1"/>
    <col min="15369" max="15369" width="5.875" style="8" customWidth="1"/>
    <col min="15370" max="15370" width="45.125" style="8" bestFit="1" customWidth="1"/>
    <col min="15371" max="15371" width="51.125" style="8" customWidth="1"/>
    <col min="15372" max="15372" width="11" style="8" customWidth="1"/>
    <col min="15373" max="15373" width="13.875" style="8" customWidth="1"/>
    <col min="15374" max="15374" width="6.375" style="8" customWidth="1"/>
    <col min="15375" max="15375" width="13.125" style="8" customWidth="1"/>
    <col min="15376" max="15376" width="14.5" style="8" customWidth="1"/>
    <col min="15377" max="15377" width="15.625" style="8" customWidth="1"/>
    <col min="15378" max="15616" width="9" style="8"/>
    <col min="15617" max="15617" width="3.625" style="8" customWidth="1"/>
    <col min="15618" max="15618" width="18.125" style="8" customWidth="1"/>
    <col min="15619" max="15619" width="14.375" style="8" bestFit="1" customWidth="1"/>
    <col min="15620" max="15620" width="13.125" style="8" bestFit="1" customWidth="1"/>
    <col min="15621" max="15621" width="49" style="8" customWidth="1"/>
    <col min="15622" max="15622" width="6.125" style="8" customWidth="1"/>
    <col min="15623" max="15624" width="9.875" style="8" bestFit="1" customWidth="1"/>
    <col min="15625" max="15625" width="5.875" style="8" customWidth="1"/>
    <col min="15626" max="15626" width="45.125" style="8" bestFit="1" customWidth="1"/>
    <col min="15627" max="15627" width="51.125" style="8" customWidth="1"/>
    <col min="15628" max="15628" width="11" style="8" customWidth="1"/>
    <col min="15629" max="15629" width="13.875" style="8" customWidth="1"/>
    <col min="15630" max="15630" width="6.375" style="8" customWidth="1"/>
    <col min="15631" max="15631" width="13.125" style="8" customWidth="1"/>
    <col min="15632" max="15632" width="14.5" style="8" customWidth="1"/>
    <col min="15633" max="15633" width="15.625" style="8" customWidth="1"/>
    <col min="15634" max="15872" width="9" style="8"/>
    <col min="15873" max="15873" width="3.625" style="8" customWidth="1"/>
    <col min="15874" max="15874" width="18.125" style="8" customWidth="1"/>
    <col min="15875" max="15875" width="14.375" style="8" bestFit="1" customWidth="1"/>
    <col min="15876" max="15876" width="13.125" style="8" bestFit="1" customWidth="1"/>
    <col min="15877" max="15877" width="49" style="8" customWidth="1"/>
    <col min="15878" max="15878" width="6.125" style="8" customWidth="1"/>
    <col min="15879" max="15880" width="9.875" style="8" bestFit="1" customWidth="1"/>
    <col min="15881" max="15881" width="5.875" style="8" customWidth="1"/>
    <col min="15882" max="15882" width="45.125" style="8" bestFit="1" customWidth="1"/>
    <col min="15883" max="15883" width="51.125" style="8" customWidth="1"/>
    <col min="15884" max="15884" width="11" style="8" customWidth="1"/>
    <col min="15885" max="15885" width="13.875" style="8" customWidth="1"/>
    <col min="15886" max="15886" width="6.375" style="8" customWidth="1"/>
    <col min="15887" max="15887" width="13.125" style="8" customWidth="1"/>
    <col min="15888" max="15888" width="14.5" style="8" customWidth="1"/>
    <col min="15889" max="15889" width="15.625" style="8" customWidth="1"/>
    <col min="15890" max="16128" width="9" style="8"/>
    <col min="16129" max="16129" width="3.625" style="8" customWidth="1"/>
    <col min="16130" max="16130" width="18.125" style="8" customWidth="1"/>
    <col min="16131" max="16131" width="14.375" style="8" bestFit="1" customWidth="1"/>
    <col min="16132" max="16132" width="13.125" style="8" bestFit="1" customWidth="1"/>
    <col min="16133" max="16133" width="49" style="8" customWidth="1"/>
    <col min="16134" max="16134" width="6.125" style="8" customWidth="1"/>
    <col min="16135" max="16136" width="9.875" style="8" bestFit="1" customWidth="1"/>
    <col min="16137" max="16137" width="5.875" style="8" customWidth="1"/>
    <col min="16138" max="16138" width="45.125" style="8" bestFit="1" customWidth="1"/>
    <col min="16139" max="16139" width="51.125" style="8" customWidth="1"/>
    <col min="16140" max="16140" width="11" style="8" customWidth="1"/>
    <col min="16141" max="16141" width="13.875" style="8" customWidth="1"/>
    <col min="16142" max="16142" width="6.375" style="8" customWidth="1"/>
    <col min="16143" max="16143" width="13.125" style="8" customWidth="1"/>
    <col min="16144" max="16144" width="14.5" style="8" customWidth="1"/>
    <col min="16145" max="16145" width="15.625" style="8" customWidth="1"/>
    <col min="16146" max="16384" width="9" style="8"/>
  </cols>
  <sheetData>
    <row r="2" spans="1:17" ht="20.100000000000001" customHeight="1">
      <c r="B2" s="1" t="s">
        <v>0</v>
      </c>
      <c r="C2" s="1"/>
      <c r="D2" s="1"/>
      <c r="E2" s="92" t="s">
        <v>722</v>
      </c>
      <c r="G2" s="4" t="s">
        <v>2</v>
      </c>
      <c r="H2" s="5"/>
      <c r="I2" s="6"/>
      <c r="J2" s="7">
        <f>SUM(H:H)</f>
        <v>924960</v>
      </c>
    </row>
    <row r="3" spans="1:17" ht="20.100000000000001" customHeight="1">
      <c r="B3" s="1" t="s">
        <v>3</v>
      </c>
      <c r="C3" s="1"/>
      <c r="D3" s="1"/>
      <c r="E3" s="98" t="s">
        <v>723</v>
      </c>
    </row>
    <row r="4" spans="1:17" ht="20.100000000000001" customHeight="1">
      <c r="B4" s="1" t="s">
        <v>5</v>
      </c>
      <c r="C4" s="1"/>
      <c r="D4" s="1"/>
      <c r="E4" s="98">
        <v>181202</v>
      </c>
      <c r="H4" s="288"/>
      <c r="J4" s="289" t="s">
        <v>9872</v>
      </c>
      <c r="K4" s="290"/>
    </row>
    <row r="5" spans="1:17" ht="20.100000000000001" customHeight="1">
      <c r="B5" s="1" t="s">
        <v>6</v>
      </c>
      <c r="C5" s="1"/>
      <c r="D5" s="1"/>
      <c r="E5" s="102">
        <v>44151</v>
      </c>
      <c r="J5" s="291"/>
      <c r="K5" s="292"/>
    </row>
    <row r="6" spans="1:17" ht="20.100000000000001" customHeight="1">
      <c r="B6" s="1" t="s">
        <v>7</v>
      </c>
      <c r="C6" s="1"/>
      <c r="D6" s="1"/>
      <c r="E6" s="102">
        <v>44153</v>
      </c>
      <c r="G6" s="293"/>
      <c r="H6" s="8" t="s">
        <v>725</v>
      </c>
      <c r="J6" s="15"/>
      <c r="K6" s="16"/>
    </row>
    <row r="7" spans="1:17" ht="20.100000000000001" customHeight="1">
      <c r="B7" s="18"/>
      <c r="C7" s="18"/>
      <c r="D7" s="18"/>
      <c r="E7" s="294"/>
      <c r="G7" s="295"/>
      <c r="H7" s="8" t="s">
        <v>726</v>
      </c>
      <c r="J7" s="15"/>
      <c r="K7" s="16"/>
      <c r="L7" s="20"/>
    </row>
    <row r="9" spans="1:17" s="9" customFormat="1" ht="19.7" customHeight="1">
      <c r="B9" s="21" t="s">
        <v>8</v>
      </c>
      <c r="C9" s="21" t="s">
        <v>9</v>
      </c>
      <c r="D9" s="21" t="s">
        <v>10</v>
      </c>
      <c r="E9" s="22" t="s">
        <v>11</v>
      </c>
      <c r="F9" s="22" t="s">
        <v>12</v>
      </c>
      <c r="G9" s="22" t="s">
        <v>13</v>
      </c>
      <c r="H9" s="167" t="s">
        <v>14</v>
      </c>
      <c r="I9" s="167" t="s">
        <v>15</v>
      </c>
      <c r="J9" s="22" t="s">
        <v>16</v>
      </c>
      <c r="K9" s="22" t="s">
        <v>17</v>
      </c>
      <c r="L9" s="22" t="s">
        <v>18</v>
      </c>
      <c r="M9" s="25" t="s">
        <v>19</v>
      </c>
      <c r="N9" s="21" t="s">
        <v>20</v>
      </c>
      <c r="O9" s="22" t="s">
        <v>21</v>
      </c>
      <c r="P9" s="25" t="s">
        <v>22</v>
      </c>
      <c r="Q9" s="26" t="s">
        <v>23</v>
      </c>
    </row>
    <row r="10" spans="1:17" s="9" customFormat="1" ht="19.7" customHeight="1">
      <c r="B10" s="296" t="s">
        <v>727</v>
      </c>
      <c r="C10" s="297"/>
      <c r="D10" s="297"/>
      <c r="E10" s="298"/>
      <c r="F10" s="22"/>
      <c r="G10" s="22"/>
      <c r="H10" s="167"/>
      <c r="I10" s="167"/>
      <c r="J10" s="22"/>
      <c r="K10" s="22"/>
      <c r="L10" s="22"/>
      <c r="M10" s="25"/>
      <c r="N10" s="21"/>
      <c r="O10" s="22"/>
      <c r="P10" s="25"/>
      <c r="Q10" s="26"/>
    </row>
    <row r="11" spans="1:17" s="9" customFormat="1" ht="19.7" customHeight="1">
      <c r="A11" s="9">
        <v>1</v>
      </c>
      <c r="B11" s="21">
        <v>1</v>
      </c>
      <c r="C11" s="169" t="s">
        <v>550</v>
      </c>
      <c r="D11" s="169" t="s">
        <v>550</v>
      </c>
      <c r="E11" s="31" t="s">
        <v>728</v>
      </c>
      <c r="F11" s="22">
        <v>1</v>
      </c>
      <c r="G11" s="31">
        <v>550000</v>
      </c>
      <c r="H11" s="299">
        <f t="shared" ref="H11:H17" si="0">F11*G11</f>
        <v>550000</v>
      </c>
      <c r="I11" s="300"/>
      <c r="J11" s="301" t="s">
        <v>729</v>
      </c>
      <c r="K11" s="302"/>
      <c r="L11" s="22"/>
      <c r="M11" s="25">
        <v>44118</v>
      </c>
      <c r="N11" s="21"/>
      <c r="O11" s="32"/>
      <c r="P11" s="25"/>
      <c r="Q11" s="26">
        <v>44145</v>
      </c>
    </row>
    <row r="12" spans="1:17" s="9" customFormat="1" ht="19.7" customHeight="1">
      <c r="A12" s="9">
        <v>1</v>
      </c>
      <c r="B12" s="21">
        <f t="shared" ref="B12:B17" si="1">+B11+1</f>
        <v>2</v>
      </c>
      <c r="C12" s="169" t="s">
        <v>550</v>
      </c>
      <c r="D12" s="169" t="s">
        <v>550</v>
      </c>
      <c r="E12" s="182" t="s">
        <v>731</v>
      </c>
      <c r="F12" s="166">
        <v>1</v>
      </c>
      <c r="G12" s="182">
        <v>31500</v>
      </c>
      <c r="H12" s="299">
        <f t="shared" si="0"/>
        <v>31500</v>
      </c>
      <c r="I12" s="303"/>
      <c r="J12" s="182" t="s">
        <v>732</v>
      </c>
      <c r="K12" s="304"/>
      <c r="L12" s="22"/>
      <c r="M12" s="25">
        <v>44118</v>
      </c>
      <c r="N12" s="21"/>
      <c r="O12" s="32"/>
      <c r="P12" s="25"/>
      <c r="Q12" s="26">
        <v>44145</v>
      </c>
    </row>
    <row r="13" spans="1:17" s="9" customFormat="1" ht="19.7" customHeight="1">
      <c r="A13" s="9">
        <v>1</v>
      </c>
      <c r="B13" s="21">
        <f t="shared" si="1"/>
        <v>3</v>
      </c>
      <c r="C13" s="169" t="s">
        <v>550</v>
      </c>
      <c r="D13" s="169" t="s">
        <v>550</v>
      </c>
      <c r="E13" s="182" t="s">
        <v>733</v>
      </c>
      <c r="F13" s="166">
        <v>1</v>
      </c>
      <c r="G13" s="182">
        <v>14000</v>
      </c>
      <c r="H13" s="299">
        <f t="shared" si="0"/>
        <v>14000</v>
      </c>
      <c r="I13" s="303"/>
      <c r="J13" s="182" t="s">
        <v>734</v>
      </c>
      <c r="K13" s="305"/>
      <c r="L13" s="22"/>
      <c r="M13" s="25">
        <v>44118</v>
      </c>
      <c r="N13" s="21"/>
      <c r="O13" s="32"/>
      <c r="P13" s="25"/>
      <c r="Q13" s="26">
        <v>44145</v>
      </c>
    </row>
    <row r="14" spans="1:17" s="9" customFormat="1" ht="19.7" customHeight="1">
      <c r="A14" s="9">
        <v>1</v>
      </c>
      <c r="B14" s="21">
        <f t="shared" si="1"/>
        <v>4</v>
      </c>
      <c r="C14" s="169" t="s">
        <v>550</v>
      </c>
      <c r="D14" s="169" t="s">
        <v>550</v>
      </c>
      <c r="E14" s="182" t="s">
        <v>735</v>
      </c>
      <c r="F14" s="166">
        <v>1</v>
      </c>
      <c r="G14" s="182">
        <v>14000</v>
      </c>
      <c r="H14" s="299">
        <f t="shared" si="0"/>
        <v>14000</v>
      </c>
      <c r="I14" s="303"/>
      <c r="J14" s="182" t="s">
        <v>736</v>
      </c>
      <c r="K14" s="305"/>
      <c r="L14" s="21"/>
      <c r="M14" s="25">
        <v>44118</v>
      </c>
      <c r="N14" s="21"/>
      <c r="O14" s="32"/>
      <c r="P14" s="25"/>
      <c r="Q14" s="26">
        <v>44145</v>
      </c>
    </row>
    <row r="15" spans="1:17" s="9" customFormat="1" ht="19.7" customHeight="1">
      <c r="A15" s="9">
        <v>1</v>
      </c>
      <c r="B15" s="21">
        <f t="shared" si="1"/>
        <v>5</v>
      </c>
      <c r="C15" s="236" t="s">
        <v>550</v>
      </c>
      <c r="D15" s="236" t="s">
        <v>550</v>
      </c>
      <c r="E15" s="301" t="s">
        <v>739</v>
      </c>
      <c r="F15" s="236">
        <v>2</v>
      </c>
      <c r="G15" s="307">
        <v>600</v>
      </c>
      <c r="H15" s="36">
        <f>F15*G15</f>
        <v>1200</v>
      </c>
      <c r="I15" s="308"/>
      <c r="J15" s="301" t="s">
        <v>740</v>
      </c>
      <c r="K15" s="305"/>
      <c r="L15" s="21"/>
      <c r="M15" s="25">
        <v>44118</v>
      </c>
      <c r="N15" s="21"/>
      <c r="O15" s="32"/>
      <c r="P15" s="25"/>
      <c r="Q15" s="26">
        <v>44145</v>
      </c>
    </row>
    <row r="16" spans="1:17" s="9" customFormat="1" ht="19.7" customHeight="1">
      <c r="A16" s="9">
        <v>1</v>
      </c>
      <c r="B16" s="21">
        <f t="shared" si="1"/>
        <v>6</v>
      </c>
      <c r="C16" s="236" t="s">
        <v>550</v>
      </c>
      <c r="D16" s="236" t="s">
        <v>550</v>
      </c>
      <c r="E16" s="301" t="s">
        <v>9873</v>
      </c>
      <c r="F16" s="166">
        <v>0</v>
      </c>
      <c r="G16" s="182">
        <v>0</v>
      </c>
      <c r="H16" s="36">
        <f>F16*G16</f>
        <v>0</v>
      </c>
      <c r="I16" s="167"/>
      <c r="J16" s="30"/>
      <c r="K16" s="305"/>
      <c r="L16" s="21"/>
      <c r="M16" s="25"/>
      <c r="N16" s="21"/>
      <c r="O16" s="32"/>
      <c r="P16" s="25"/>
      <c r="Q16" s="26"/>
    </row>
    <row r="17" spans="1:17" s="9" customFormat="1" ht="19.7" customHeight="1">
      <c r="A17" s="9">
        <v>1</v>
      </c>
      <c r="B17" s="21">
        <f t="shared" si="1"/>
        <v>7</v>
      </c>
      <c r="C17" s="22" t="s">
        <v>550</v>
      </c>
      <c r="D17" s="22" t="s">
        <v>550</v>
      </c>
      <c r="E17" s="173" t="s">
        <v>9874</v>
      </c>
      <c r="F17" s="24">
        <v>1</v>
      </c>
      <c r="G17" s="36">
        <v>12000</v>
      </c>
      <c r="H17" s="36">
        <f t="shared" si="0"/>
        <v>12000</v>
      </c>
      <c r="I17" s="309"/>
      <c r="J17" s="310" t="s">
        <v>742</v>
      </c>
      <c r="K17" s="305"/>
      <c r="L17" s="21"/>
      <c r="M17" s="25"/>
      <c r="N17" s="21"/>
      <c r="O17" s="32"/>
      <c r="P17" s="25"/>
      <c r="Q17" s="26"/>
    </row>
    <row r="18" spans="1:17" s="9" customFormat="1" ht="19.7" customHeight="1">
      <c r="B18" s="21"/>
      <c r="C18" s="21"/>
      <c r="D18" s="21"/>
      <c r="E18" s="75"/>
      <c r="F18" s="22"/>
      <c r="G18" s="266"/>
      <c r="H18" s="311"/>
      <c r="I18" s="167"/>
      <c r="J18" s="31"/>
      <c r="K18" s="38"/>
      <c r="L18" s="21"/>
      <c r="M18" s="25"/>
      <c r="N18" s="21"/>
      <c r="O18" s="32"/>
      <c r="P18" s="32"/>
      <c r="Q18" s="26"/>
    </row>
    <row r="19" spans="1:17" s="9" customFormat="1" ht="19.7" customHeight="1">
      <c r="B19" s="21"/>
      <c r="C19" s="21"/>
      <c r="D19" s="21"/>
      <c r="E19" s="312">
        <f>SUM(H11:H17)</f>
        <v>622700</v>
      </c>
      <c r="F19" s="22"/>
      <c r="G19" s="266"/>
      <c r="H19" s="311"/>
      <c r="I19" s="167"/>
      <c r="J19" s="31"/>
      <c r="K19" s="38"/>
      <c r="L19" s="21"/>
      <c r="M19" s="25"/>
      <c r="N19" s="21"/>
      <c r="O19" s="32"/>
      <c r="P19" s="32"/>
      <c r="Q19" s="26"/>
    </row>
    <row r="20" spans="1:17" s="9" customFormat="1" ht="19.7" customHeight="1">
      <c r="B20" s="21"/>
      <c r="C20" s="21"/>
      <c r="D20" s="21"/>
      <c r="E20" s="75"/>
      <c r="F20" s="22"/>
      <c r="G20" s="266"/>
      <c r="H20" s="311"/>
      <c r="I20" s="167"/>
      <c r="J20" s="31"/>
      <c r="K20" s="38"/>
      <c r="L20" s="21"/>
      <c r="M20" s="25"/>
      <c r="N20" s="21"/>
      <c r="O20" s="32"/>
      <c r="P20" s="32"/>
      <c r="Q20" s="26"/>
    </row>
    <row r="21" spans="1:17" s="9" customFormat="1" ht="19.7" customHeight="1">
      <c r="B21" s="21"/>
      <c r="C21" s="21"/>
      <c r="D21" s="21"/>
      <c r="E21" s="75"/>
      <c r="F21" s="22"/>
      <c r="G21" s="266"/>
      <c r="H21" s="311"/>
      <c r="I21" s="167"/>
      <c r="J21" s="31"/>
      <c r="K21" s="38"/>
      <c r="L21" s="21"/>
      <c r="M21" s="25"/>
      <c r="N21" s="21"/>
      <c r="O21" s="32"/>
      <c r="P21" s="32"/>
      <c r="Q21" s="26"/>
    </row>
    <row r="22" spans="1:17" s="9" customFormat="1" ht="19.7" customHeight="1">
      <c r="B22" s="296" t="s">
        <v>743</v>
      </c>
      <c r="C22" s="297"/>
      <c r="D22" s="297"/>
      <c r="E22" s="298"/>
      <c r="F22" s="22"/>
      <c r="G22" s="266"/>
      <c r="H22" s="311"/>
      <c r="I22" s="167"/>
      <c r="J22" s="31"/>
      <c r="K22" s="38"/>
      <c r="L22" s="21"/>
      <c r="M22" s="25"/>
      <c r="N22" s="21"/>
      <c r="O22" s="32"/>
      <c r="P22" s="32"/>
      <c r="Q22" s="26"/>
    </row>
    <row r="23" spans="1:17" s="9" customFormat="1" ht="19.7" customHeight="1">
      <c r="A23" s="9">
        <v>2</v>
      </c>
      <c r="B23" s="21">
        <f>+B17+1</f>
        <v>8</v>
      </c>
      <c r="C23" s="313" t="s">
        <v>565</v>
      </c>
      <c r="D23" s="313" t="s">
        <v>565</v>
      </c>
      <c r="E23" s="314" t="s">
        <v>744</v>
      </c>
      <c r="F23" s="315">
        <v>1</v>
      </c>
      <c r="G23" s="316">
        <v>22100</v>
      </c>
      <c r="H23" s="36">
        <f t="shared" ref="H23:H47" si="2">F23*G23</f>
        <v>22100</v>
      </c>
      <c r="I23" s="179"/>
      <c r="J23" s="183" t="s">
        <v>745</v>
      </c>
      <c r="K23" s="38"/>
      <c r="L23" s="21"/>
      <c r="M23" s="25">
        <v>44118</v>
      </c>
      <c r="N23" s="21"/>
      <c r="O23" s="32"/>
      <c r="P23" s="32">
        <v>44145</v>
      </c>
      <c r="Q23" s="26">
        <v>44145</v>
      </c>
    </row>
    <row r="24" spans="1:17" s="9" customFormat="1" ht="19.7" customHeight="1">
      <c r="A24" s="9">
        <v>2</v>
      </c>
      <c r="B24" s="21">
        <f>+B23+1</f>
        <v>9</v>
      </c>
      <c r="C24" s="313" t="s">
        <v>565</v>
      </c>
      <c r="D24" s="313" t="s">
        <v>565</v>
      </c>
      <c r="E24" s="314" t="s">
        <v>746</v>
      </c>
      <c r="F24" s="315">
        <v>1</v>
      </c>
      <c r="G24" s="316">
        <v>4800</v>
      </c>
      <c r="H24" s="36">
        <f t="shared" si="2"/>
        <v>4800</v>
      </c>
      <c r="I24" s="179"/>
      <c r="J24" s="183" t="s">
        <v>747</v>
      </c>
      <c r="K24" s="38"/>
      <c r="L24" s="21"/>
      <c r="M24" s="25">
        <v>44118</v>
      </c>
      <c r="N24" s="21"/>
      <c r="O24" s="32"/>
      <c r="P24" s="32">
        <v>44145</v>
      </c>
      <c r="Q24" s="26">
        <v>44145</v>
      </c>
    </row>
    <row r="25" spans="1:17" s="9" customFormat="1" ht="19.7" customHeight="1">
      <c r="A25" s="9">
        <v>2</v>
      </c>
      <c r="B25" s="21">
        <f t="shared" ref="B25:B47" si="3">+B24+1</f>
        <v>10</v>
      </c>
      <c r="C25" s="313" t="s">
        <v>565</v>
      </c>
      <c r="D25" s="313" t="s">
        <v>565</v>
      </c>
      <c r="E25" s="314" t="s">
        <v>748</v>
      </c>
      <c r="F25" s="315">
        <v>1</v>
      </c>
      <c r="G25" s="316">
        <v>11700</v>
      </c>
      <c r="H25" s="36">
        <f t="shared" si="2"/>
        <v>11700</v>
      </c>
      <c r="I25" s="179"/>
      <c r="J25" s="183" t="s">
        <v>749</v>
      </c>
      <c r="K25" s="38"/>
      <c r="L25" s="21"/>
      <c r="M25" s="25">
        <v>44118</v>
      </c>
      <c r="N25" s="21"/>
      <c r="O25" s="32"/>
      <c r="P25" s="32">
        <v>44145</v>
      </c>
      <c r="Q25" s="26">
        <v>44145</v>
      </c>
    </row>
    <row r="26" spans="1:17" s="9" customFormat="1" ht="19.7" customHeight="1">
      <c r="A26" s="9">
        <v>2</v>
      </c>
      <c r="B26" s="21">
        <f t="shared" si="3"/>
        <v>11</v>
      </c>
      <c r="C26" s="313" t="s">
        <v>565</v>
      </c>
      <c r="D26" s="313" t="s">
        <v>565</v>
      </c>
      <c r="E26" s="314" t="s">
        <v>750</v>
      </c>
      <c r="F26" s="315">
        <v>1</v>
      </c>
      <c r="G26" s="316">
        <v>4600</v>
      </c>
      <c r="H26" s="36">
        <f t="shared" si="2"/>
        <v>4600</v>
      </c>
      <c r="I26" s="179"/>
      <c r="J26" s="183" t="s">
        <v>751</v>
      </c>
      <c r="K26" s="38"/>
      <c r="L26" s="21"/>
      <c r="M26" s="25">
        <v>44118</v>
      </c>
      <c r="N26" s="21"/>
      <c r="O26" s="32"/>
      <c r="P26" s="32">
        <v>44145</v>
      </c>
      <c r="Q26" s="26">
        <v>44145</v>
      </c>
    </row>
    <row r="27" spans="1:17" s="9" customFormat="1" ht="19.7" customHeight="1">
      <c r="A27" s="9">
        <v>2</v>
      </c>
      <c r="B27" s="21">
        <f t="shared" si="3"/>
        <v>12</v>
      </c>
      <c r="C27" s="313" t="s">
        <v>565</v>
      </c>
      <c r="D27" s="313" t="s">
        <v>565</v>
      </c>
      <c r="E27" s="317" t="s">
        <v>752</v>
      </c>
      <c r="F27" s="318">
        <v>1</v>
      </c>
      <c r="G27" s="319">
        <v>7000</v>
      </c>
      <c r="H27" s="38">
        <f t="shared" si="2"/>
        <v>7000</v>
      </c>
      <c r="I27" s="167"/>
      <c r="J27" s="30" t="s">
        <v>753</v>
      </c>
      <c r="K27" s="38"/>
      <c r="L27" s="21"/>
      <c r="M27" s="25">
        <v>44118</v>
      </c>
      <c r="N27" s="21"/>
      <c r="O27" s="32"/>
      <c r="P27" s="32">
        <v>44145</v>
      </c>
      <c r="Q27" s="26">
        <v>44145</v>
      </c>
    </row>
    <row r="28" spans="1:17" s="9" customFormat="1" ht="19.7" customHeight="1">
      <c r="A28" s="9">
        <v>2</v>
      </c>
      <c r="B28" s="21">
        <f t="shared" si="3"/>
        <v>13</v>
      </c>
      <c r="C28" s="313" t="s">
        <v>565</v>
      </c>
      <c r="D28" s="313" t="s">
        <v>565</v>
      </c>
      <c r="E28" s="317" t="s">
        <v>754</v>
      </c>
      <c r="F28" s="318">
        <v>1</v>
      </c>
      <c r="G28" s="319">
        <v>3260</v>
      </c>
      <c r="H28" s="38">
        <f t="shared" si="2"/>
        <v>3260</v>
      </c>
      <c r="I28" s="167"/>
      <c r="J28" s="30" t="s">
        <v>755</v>
      </c>
      <c r="K28" s="38"/>
      <c r="L28" s="21"/>
      <c r="M28" s="25">
        <v>44118</v>
      </c>
      <c r="N28" s="21"/>
      <c r="O28" s="32"/>
      <c r="P28" s="32">
        <v>44145</v>
      </c>
      <c r="Q28" s="26">
        <v>44145</v>
      </c>
    </row>
    <row r="29" spans="1:17" s="9" customFormat="1" ht="19.7" customHeight="1">
      <c r="A29" s="9">
        <v>2</v>
      </c>
      <c r="B29" s="21">
        <f>+B28+1</f>
        <v>14</v>
      </c>
      <c r="C29" s="313" t="s">
        <v>565</v>
      </c>
      <c r="D29" s="313" t="s">
        <v>565</v>
      </c>
      <c r="E29" s="317" t="s">
        <v>756</v>
      </c>
      <c r="F29" s="318">
        <v>1</v>
      </c>
      <c r="G29" s="319">
        <v>5450</v>
      </c>
      <c r="H29" s="38">
        <f t="shared" si="2"/>
        <v>5450</v>
      </c>
      <c r="I29" s="167"/>
      <c r="J29" s="30" t="s">
        <v>757</v>
      </c>
      <c r="K29" s="38"/>
      <c r="L29" s="21"/>
      <c r="M29" s="25">
        <v>44118</v>
      </c>
      <c r="N29" s="21"/>
      <c r="O29" s="32"/>
      <c r="P29" s="32">
        <v>44145</v>
      </c>
      <c r="Q29" s="26">
        <v>44145</v>
      </c>
    </row>
    <row r="30" spans="1:17" s="9" customFormat="1" ht="19.7" customHeight="1">
      <c r="A30" s="9">
        <v>2</v>
      </c>
      <c r="B30" s="21">
        <f t="shared" si="3"/>
        <v>15</v>
      </c>
      <c r="C30" s="313" t="s">
        <v>565</v>
      </c>
      <c r="D30" s="313" t="s">
        <v>565</v>
      </c>
      <c r="E30" s="320" t="s">
        <v>758</v>
      </c>
      <c r="F30" s="318">
        <v>1</v>
      </c>
      <c r="G30" s="319">
        <v>13750</v>
      </c>
      <c r="H30" s="38">
        <f t="shared" si="2"/>
        <v>13750</v>
      </c>
      <c r="I30" s="167"/>
      <c r="J30" s="30" t="s">
        <v>759</v>
      </c>
      <c r="K30" s="38" t="s">
        <v>760</v>
      </c>
      <c r="L30" s="21"/>
      <c r="M30" s="25">
        <v>44118</v>
      </c>
      <c r="N30" s="21"/>
      <c r="O30" s="32"/>
      <c r="P30" s="32">
        <v>44145</v>
      </c>
      <c r="Q30" s="26">
        <v>44145</v>
      </c>
    </row>
    <row r="31" spans="1:17" s="9" customFormat="1" ht="19.7" customHeight="1">
      <c r="A31" s="9">
        <v>2</v>
      </c>
      <c r="B31" s="21">
        <f t="shared" si="3"/>
        <v>16</v>
      </c>
      <c r="C31" s="313" t="s">
        <v>565</v>
      </c>
      <c r="D31" s="313" t="s">
        <v>565</v>
      </c>
      <c r="E31" s="320" t="s">
        <v>761</v>
      </c>
      <c r="F31" s="318">
        <v>1</v>
      </c>
      <c r="G31" s="319">
        <v>11650</v>
      </c>
      <c r="H31" s="38">
        <f t="shared" si="2"/>
        <v>11650</v>
      </c>
      <c r="I31" s="167"/>
      <c r="J31" s="30" t="s">
        <v>762</v>
      </c>
      <c r="K31" s="38"/>
      <c r="L31" s="21"/>
      <c r="M31" s="25">
        <v>44118</v>
      </c>
      <c r="N31" s="21"/>
      <c r="O31" s="32"/>
      <c r="P31" s="32">
        <v>44145</v>
      </c>
      <c r="Q31" s="26">
        <v>44145</v>
      </c>
    </row>
    <row r="32" spans="1:17" s="9" customFormat="1" ht="19.7" customHeight="1">
      <c r="A32" s="9">
        <v>2</v>
      </c>
      <c r="B32" s="21">
        <f>+B31+1</f>
        <v>17</v>
      </c>
      <c r="C32" s="321" t="s">
        <v>531</v>
      </c>
      <c r="D32" s="321" t="s">
        <v>531</v>
      </c>
      <c r="E32" s="322" t="s">
        <v>763</v>
      </c>
      <c r="F32" s="321">
        <v>4</v>
      </c>
      <c r="G32" s="323">
        <v>1020</v>
      </c>
      <c r="H32" s="38">
        <f t="shared" si="2"/>
        <v>4080</v>
      </c>
      <c r="I32" s="167"/>
      <c r="J32" s="30" t="s">
        <v>764</v>
      </c>
      <c r="K32" s="38" t="s">
        <v>765</v>
      </c>
      <c r="L32" s="21"/>
      <c r="M32" s="25">
        <v>44119</v>
      </c>
      <c r="N32" s="21"/>
      <c r="O32" s="32"/>
      <c r="P32" s="32"/>
      <c r="Q32" s="26">
        <v>44145</v>
      </c>
    </row>
    <row r="33" spans="1:17" s="9" customFormat="1" ht="19.7" customHeight="1">
      <c r="A33" s="9">
        <v>2</v>
      </c>
      <c r="B33" s="21">
        <f t="shared" si="3"/>
        <v>18</v>
      </c>
      <c r="C33" s="321" t="s">
        <v>531</v>
      </c>
      <c r="D33" s="321" t="s">
        <v>531</v>
      </c>
      <c r="E33" s="322" t="s">
        <v>766</v>
      </c>
      <c r="F33" s="321">
        <v>5</v>
      </c>
      <c r="G33" s="323">
        <v>60</v>
      </c>
      <c r="H33" s="38">
        <f t="shared" si="2"/>
        <v>300</v>
      </c>
      <c r="I33" s="167"/>
      <c r="J33" s="30" t="s">
        <v>767</v>
      </c>
      <c r="K33" s="38" t="s">
        <v>768</v>
      </c>
      <c r="L33" s="21"/>
      <c r="M33" s="25">
        <v>44119</v>
      </c>
      <c r="N33" s="21"/>
      <c r="O33" s="32"/>
      <c r="P33" s="32"/>
      <c r="Q33" s="26">
        <v>44145</v>
      </c>
    </row>
    <row r="34" spans="1:17" s="9" customFormat="1" ht="19.7" customHeight="1">
      <c r="A34" s="9">
        <v>2</v>
      </c>
      <c r="B34" s="21">
        <f t="shared" si="3"/>
        <v>19</v>
      </c>
      <c r="C34" s="324" t="s">
        <v>531</v>
      </c>
      <c r="D34" s="324" t="s">
        <v>531</v>
      </c>
      <c r="E34" s="325" t="s">
        <v>769</v>
      </c>
      <c r="F34" s="326">
        <v>2</v>
      </c>
      <c r="G34" s="327">
        <v>1050</v>
      </c>
      <c r="H34" s="328">
        <f t="shared" si="2"/>
        <v>2100</v>
      </c>
      <c r="I34" s="329"/>
      <c r="J34" s="330" t="s">
        <v>770</v>
      </c>
      <c r="K34" s="38" t="s">
        <v>771</v>
      </c>
      <c r="L34" s="21"/>
      <c r="M34" s="25">
        <v>44119</v>
      </c>
      <c r="N34" s="21"/>
      <c r="O34" s="32"/>
      <c r="P34" s="32"/>
      <c r="Q34" s="26">
        <v>44145</v>
      </c>
    </row>
    <row r="35" spans="1:17" s="9" customFormat="1" ht="19.7" customHeight="1">
      <c r="A35" s="9">
        <v>2</v>
      </c>
      <c r="B35" s="21">
        <f t="shared" si="3"/>
        <v>20</v>
      </c>
      <c r="C35" s="331" t="s">
        <v>531</v>
      </c>
      <c r="D35" s="331" t="s">
        <v>531</v>
      </c>
      <c r="E35" s="332" t="s">
        <v>772</v>
      </c>
      <c r="F35" s="333">
        <v>2</v>
      </c>
      <c r="G35" s="334">
        <v>268</v>
      </c>
      <c r="H35" s="36">
        <f t="shared" si="2"/>
        <v>536</v>
      </c>
      <c r="I35" s="36"/>
      <c r="J35" s="30" t="s">
        <v>773</v>
      </c>
      <c r="K35" s="38" t="s">
        <v>774</v>
      </c>
      <c r="L35" s="21"/>
      <c r="M35" s="25">
        <v>44119</v>
      </c>
      <c r="N35" s="21"/>
      <c r="O35" s="32"/>
      <c r="P35" s="32"/>
      <c r="Q35" s="26">
        <v>44145</v>
      </c>
    </row>
    <row r="36" spans="1:17" s="9" customFormat="1" ht="19.7" customHeight="1">
      <c r="A36" s="9">
        <v>2</v>
      </c>
      <c r="B36" s="21">
        <f t="shared" si="3"/>
        <v>21</v>
      </c>
      <c r="C36" s="331" t="s">
        <v>531</v>
      </c>
      <c r="D36" s="331" t="s">
        <v>531</v>
      </c>
      <c r="E36" s="332" t="s">
        <v>775</v>
      </c>
      <c r="F36" s="321">
        <v>4</v>
      </c>
      <c r="G36" s="323">
        <v>226</v>
      </c>
      <c r="H36" s="36">
        <f t="shared" si="2"/>
        <v>904</v>
      </c>
      <c r="I36" s="167"/>
      <c r="J36" s="30" t="s">
        <v>776</v>
      </c>
      <c r="K36" s="38" t="s">
        <v>777</v>
      </c>
      <c r="L36" s="21"/>
      <c r="M36" s="25">
        <v>44119</v>
      </c>
      <c r="N36" s="21"/>
      <c r="O36" s="32"/>
      <c r="P36" s="32"/>
      <c r="Q36" s="26">
        <v>44145</v>
      </c>
    </row>
    <row r="37" spans="1:17" s="9" customFormat="1" ht="19.7" customHeight="1">
      <c r="A37" s="9">
        <v>2</v>
      </c>
      <c r="B37" s="21">
        <f t="shared" si="3"/>
        <v>22</v>
      </c>
      <c r="C37" s="331" t="s">
        <v>531</v>
      </c>
      <c r="D37" s="331" t="s">
        <v>531</v>
      </c>
      <c r="E37" s="332" t="s">
        <v>778</v>
      </c>
      <c r="F37" s="321">
        <v>1</v>
      </c>
      <c r="G37" s="323">
        <v>226</v>
      </c>
      <c r="H37" s="36">
        <f t="shared" si="2"/>
        <v>226</v>
      </c>
      <c r="I37" s="167"/>
      <c r="J37" s="30" t="s">
        <v>779</v>
      </c>
      <c r="K37" s="38" t="s">
        <v>760</v>
      </c>
      <c r="L37" s="21"/>
      <c r="M37" s="25">
        <v>44119</v>
      </c>
      <c r="N37" s="21"/>
      <c r="O37" s="32"/>
      <c r="P37" s="32"/>
      <c r="Q37" s="26">
        <v>44145</v>
      </c>
    </row>
    <row r="38" spans="1:17" s="9" customFormat="1" ht="19.7" customHeight="1">
      <c r="A38" s="9">
        <v>2</v>
      </c>
      <c r="B38" s="21">
        <f>+B37+1</f>
        <v>23</v>
      </c>
      <c r="C38" s="335" t="s">
        <v>577</v>
      </c>
      <c r="D38" s="335" t="s">
        <v>577</v>
      </c>
      <c r="E38" s="336" t="s">
        <v>780</v>
      </c>
      <c r="F38" s="337">
        <v>1</v>
      </c>
      <c r="G38" s="338">
        <v>62780</v>
      </c>
      <c r="H38" s="36">
        <f t="shared" si="2"/>
        <v>62780</v>
      </c>
      <c r="I38" s="309"/>
      <c r="J38" s="182" t="s">
        <v>781</v>
      </c>
      <c r="K38" s="38"/>
      <c r="L38" s="21"/>
      <c r="M38" s="25">
        <v>44119</v>
      </c>
      <c r="N38" s="21"/>
      <c r="O38" s="32"/>
      <c r="P38" s="32"/>
      <c r="Q38" s="26">
        <v>44145</v>
      </c>
    </row>
    <row r="39" spans="1:17" s="9" customFormat="1" ht="19.7" customHeight="1">
      <c r="A39" s="9">
        <v>2</v>
      </c>
      <c r="B39" s="21">
        <f t="shared" si="3"/>
        <v>24</v>
      </c>
      <c r="C39" s="335" t="s">
        <v>782</v>
      </c>
      <c r="D39" s="335" t="s">
        <v>783</v>
      </c>
      <c r="E39" s="336" t="s">
        <v>784</v>
      </c>
      <c r="F39" s="337">
        <v>1</v>
      </c>
      <c r="G39" s="338">
        <v>1470</v>
      </c>
      <c r="H39" s="36">
        <f t="shared" si="2"/>
        <v>1470</v>
      </c>
      <c r="I39" s="179"/>
      <c r="J39" s="182" t="s">
        <v>785</v>
      </c>
      <c r="K39" s="38"/>
      <c r="L39" s="21"/>
      <c r="M39" s="25">
        <v>44118</v>
      </c>
      <c r="N39" s="21"/>
      <c r="O39" s="32"/>
      <c r="P39" s="32">
        <v>44145</v>
      </c>
      <c r="Q39" s="26">
        <v>44145</v>
      </c>
    </row>
    <row r="40" spans="1:17" s="9" customFormat="1" ht="19.7" customHeight="1">
      <c r="A40" s="9">
        <v>2</v>
      </c>
      <c r="B40" s="21">
        <f t="shared" si="3"/>
        <v>25</v>
      </c>
      <c r="C40" s="321" t="s">
        <v>531</v>
      </c>
      <c r="D40" s="321" t="s">
        <v>531</v>
      </c>
      <c r="E40" s="339" t="s">
        <v>786</v>
      </c>
      <c r="F40" s="340">
        <v>35</v>
      </c>
      <c r="G40" s="341">
        <v>19</v>
      </c>
      <c r="H40" s="342">
        <f t="shared" si="2"/>
        <v>665</v>
      </c>
      <c r="I40" s="167"/>
      <c r="J40" s="164" t="s">
        <v>787</v>
      </c>
      <c r="K40" s="38"/>
      <c r="L40" s="21"/>
      <c r="M40" s="25">
        <v>44119</v>
      </c>
      <c r="N40" s="21"/>
      <c r="O40" s="32"/>
      <c r="P40" s="32"/>
      <c r="Q40" s="26">
        <v>44145</v>
      </c>
    </row>
    <row r="41" spans="1:17" s="9" customFormat="1" ht="19.7" customHeight="1">
      <c r="A41" s="9">
        <v>2</v>
      </c>
      <c r="B41" s="21">
        <f t="shared" si="3"/>
        <v>26</v>
      </c>
      <c r="C41" s="331" t="s">
        <v>531</v>
      </c>
      <c r="D41" s="331" t="s">
        <v>531</v>
      </c>
      <c r="E41" s="332" t="s">
        <v>788</v>
      </c>
      <c r="F41" s="333">
        <v>4</v>
      </c>
      <c r="G41" s="343">
        <v>212</v>
      </c>
      <c r="H41" s="36">
        <f t="shared" si="2"/>
        <v>848</v>
      </c>
      <c r="I41" s="36"/>
      <c r="J41" s="30" t="s">
        <v>789</v>
      </c>
      <c r="K41" s="38" t="s">
        <v>790</v>
      </c>
      <c r="L41" s="21"/>
      <c r="M41" s="25">
        <v>44119</v>
      </c>
      <c r="N41" s="21"/>
      <c r="O41" s="32"/>
      <c r="P41" s="32"/>
      <c r="Q41" s="26">
        <v>44145</v>
      </c>
    </row>
    <row r="42" spans="1:17" s="9" customFormat="1" ht="19.7" customHeight="1">
      <c r="A42" s="9">
        <v>2</v>
      </c>
      <c r="B42" s="21">
        <f t="shared" si="3"/>
        <v>27</v>
      </c>
      <c r="C42" s="331" t="s">
        <v>531</v>
      </c>
      <c r="D42" s="331" t="s">
        <v>531</v>
      </c>
      <c r="E42" s="332" t="s">
        <v>538</v>
      </c>
      <c r="F42" s="333">
        <v>6</v>
      </c>
      <c r="G42" s="343">
        <v>212</v>
      </c>
      <c r="H42" s="36">
        <f t="shared" si="2"/>
        <v>1272</v>
      </c>
      <c r="I42" s="36"/>
      <c r="J42" s="30" t="s">
        <v>791</v>
      </c>
      <c r="K42" s="38" t="s">
        <v>792</v>
      </c>
      <c r="L42" s="21"/>
      <c r="M42" s="25">
        <v>44119</v>
      </c>
      <c r="N42" s="21"/>
      <c r="O42" s="32"/>
      <c r="P42" s="32"/>
      <c r="Q42" s="26">
        <v>44145</v>
      </c>
    </row>
    <row r="43" spans="1:17" s="9" customFormat="1" ht="19.7" customHeight="1">
      <c r="A43" s="9">
        <v>2</v>
      </c>
      <c r="B43" s="21">
        <f t="shared" si="3"/>
        <v>28</v>
      </c>
      <c r="C43" s="331" t="s">
        <v>531</v>
      </c>
      <c r="D43" s="331" t="s">
        <v>531</v>
      </c>
      <c r="E43" s="332" t="s">
        <v>793</v>
      </c>
      <c r="F43" s="333">
        <v>6</v>
      </c>
      <c r="G43" s="343">
        <v>226</v>
      </c>
      <c r="H43" s="36">
        <f t="shared" si="2"/>
        <v>1356</v>
      </c>
      <c r="I43" s="36"/>
      <c r="J43" s="30" t="s">
        <v>794</v>
      </c>
      <c r="K43" s="38" t="s">
        <v>795</v>
      </c>
      <c r="L43" s="21"/>
      <c r="M43" s="25">
        <v>44119</v>
      </c>
      <c r="N43" s="21"/>
      <c r="O43" s="32"/>
      <c r="P43" s="32"/>
      <c r="Q43" s="26">
        <v>44145</v>
      </c>
    </row>
    <row r="44" spans="1:17" s="9" customFormat="1" ht="19.7" customHeight="1">
      <c r="A44" s="9">
        <v>2</v>
      </c>
      <c r="B44" s="21">
        <f t="shared" si="3"/>
        <v>29</v>
      </c>
      <c r="C44" s="331" t="s">
        <v>531</v>
      </c>
      <c r="D44" s="331" t="s">
        <v>531</v>
      </c>
      <c r="E44" s="332" t="s">
        <v>796</v>
      </c>
      <c r="F44" s="333">
        <v>23</v>
      </c>
      <c r="G44" s="343">
        <v>18</v>
      </c>
      <c r="H44" s="36">
        <f t="shared" si="2"/>
        <v>414</v>
      </c>
      <c r="I44" s="36"/>
      <c r="J44" s="30" t="s">
        <v>797</v>
      </c>
      <c r="K44" s="38" t="s">
        <v>798</v>
      </c>
      <c r="L44" s="21"/>
      <c r="M44" s="25">
        <v>44119</v>
      </c>
      <c r="N44" s="21"/>
      <c r="O44" s="32"/>
      <c r="P44" s="32"/>
      <c r="Q44" s="26">
        <v>44145</v>
      </c>
    </row>
    <row r="45" spans="1:17" s="9" customFormat="1" ht="19.7" customHeight="1">
      <c r="A45" s="9">
        <v>2</v>
      </c>
      <c r="B45" s="21">
        <f t="shared" si="3"/>
        <v>30</v>
      </c>
      <c r="C45" s="331" t="s">
        <v>531</v>
      </c>
      <c r="D45" s="331" t="s">
        <v>531</v>
      </c>
      <c r="E45" s="332" t="s">
        <v>799</v>
      </c>
      <c r="F45" s="333">
        <v>10</v>
      </c>
      <c r="G45" s="343">
        <v>23</v>
      </c>
      <c r="H45" s="36">
        <f t="shared" si="2"/>
        <v>230</v>
      </c>
      <c r="I45" s="36"/>
      <c r="J45" s="30" t="s">
        <v>800</v>
      </c>
      <c r="K45" s="38" t="s">
        <v>801</v>
      </c>
      <c r="L45" s="21"/>
      <c r="M45" s="25">
        <v>44119</v>
      </c>
      <c r="N45" s="21"/>
      <c r="O45" s="32"/>
      <c r="P45" s="32"/>
      <c r="Q45" s="26">
        <v>44145</v>
      </c>
    </row>
    <row r="46" spans="1:17" s="9" customFormat="1" ht="19.7" customHeight="1">
      <c r="A46" s="9">
        <v>2</v>
      </c>
      <c r="B46" s="21">
        <f t="shared" si="3"/>
        <v>31</v>
      </c>
      <c r="C46" s="331" t="s">
        <v>531</v>
      </c>
      <c r="D46" s="331" t="s">
        <v>531</v>
      </c>
      <c r="E46" s="332" t="s">
        <v>802</v>
      </c>
      <c r="F46" s="333">
        <v>3</v>
      </c>
      <c r="G46" s="343">
        <v>212</v>
      </c>
      <c r="H46" s="36">
        <f t="shared" si="2"/>
        <v>636</v>
      </c>
      <c r="I46" s="36"/>
      <c r="J46" s="30" t="s">
        <v>803</v>
      </c>
      <c r="K46" s="38" t="s">
        <v>804</v>
      </c>
      <c r="L46" s="21"/>
      <c r="M46" s="25">
        <v>44119</v>
      </c>
      <c r="N46" s="21"/>
      <c r="O46" s="32"/>
      <c r="P46" s="32"/>
      <c r="Q46" s="26">
        <v>44145</v>
      </c>
    </row>
    <row r="47" spans="1:17" s="9" customFormat="1" ht="19.7" customHeight="1">
      <c r="A47" s="9">
        <v>2</v>
      </c>
      <c r="B47" s="21">
        <f t="shared" si="3"/>
        <v>32</v>
      </c>
      <c r="C47" s="331" t="s">
        <v>531</v>
      </c>
      <c r="D47" s="331" t="s">
        <v>531</v>
      </c>
      <c r="E47" s="332" t="s">
        <v>805</v>
      </c>
      <c r="F47" s="333">
        <v>4</v>
      </c>
      <c r="G47" s="343">
        <v>212</v>
      </c>
      <c r="H47" s="36">
        <f t="shared" si="2"/>
        <v>848</v>
      </c>
      <c r="I47" s="36"/>
      <c r="J47" s="30" t="s">
        <v>806</v>
      </c>
      <c r="K47" s="38" t="s">
        <v>807</v>
      </c>
      <c r="L47" s="21"/>
      <c r="M47" s="25">
        <v>44119</v>
      </c>
      <c r="N47" s="21"/>
      <c r="O47" s="32"/>
      <c r="P47" s="32"/>
      <c r="Q47" s="26">
        <v>44145</v>
      </c>
    </row>
    <row r="48" spans="1:17" s="9" customFormat="1" ht="19.7" customHeight="1">
      <c r="B48" s="21"/>
      <c r="C48" s="21"/>
      <c r="D48" s="21"/>
      <c r="E48" s="157"/>
      <c r="F48" s="158"/>
      <c r="G48" s="213"/>
      <c r="H48" s="36"/>
      <c r="I48" s="36"/>
      <c r="J48" s="30"/>
      <c r="K48" s="38"/>
      <c r="L48" s="21"/>
      <c r="M48" s="25"/>
      <c r="N48" s="21"/>
      <c r="O48" s="32"/>
      <c r="P48" s="32"/>
      <c r="Q48" s="26"/>
    </row>
    <row r="49" spans="1:17" s="9" customFormat="1" ht="19.7" customHeight="1">
      <c r="B49" s="21"/>
      <c r="C49" s="21"/>
      <c r="D49" s="21"/>
      <c r="E49" s="312">
        <f>SUM(H23:H48)</f>
        <v>162975</v>
      </c>
      <c r="F49" s="22"/>
      <c r="G49" s="266"/>
      <c r="I49" s="167"/>
      <c r="J49" s="31"/>
      <c r="K49" s="38"/>
      <c r="L49" s="21"/>
      <c r="M49" s="25"/>
      <c r="N49" s="21"/>
      <c r="O49" s="32"/>
      <c r="P49" s="32"/>
      <c r="Q49" s="26"/>
    </row>
    <row r="50" spans="1:17" s="9" customFormat="1" ht="19.7" customHeight="1">
      <c r="B50" s="21"/>
      <c r="C50" s="21"/>
      <c r="D50" s="21"/>
      <c r="E50" s="75"/>
      <c r="F50" s="22"/>
      <c r="G50" s="266"/>
      <c r="H50" s="311"/>
      <c r="I50" s="167"/>
      <c r="J50" s="31"/>
      <c r="K50" s="38"/>
      <c r="L50" s="21"/>
      <c r="M50" s="25"/>
      <c r="N50" s="21"/>
      <c r="O50" s="32"/>
      <c r="P50" s="32"/>
      <c r="Q50" s="26"/>
    </row>
    <row r="51" spans="1:17" s="9" customFormat="1" ht="19.7" customHeight="1">
      <c r="B51" s="21"/>
      <c r="C51" s="21"/>
      <c r="D51" s="21"/>
      <c r="E51" s="41"/>
      <c r="F51" s="22"/>
      <c r="G51" s="36"/>
      <c r="H51" s="38"/>
      <c r="I51" s="188"/>
      <c r="J51" s="31"/>
      <c r="K51" s="31"/>
      <c r="L51" s="21"/>
      <c r="M51" s="25"/>
      <c r="N51" s="21"/>
      <c r="O51" s="32"/>
      <c r="P51" s="32"/>
      <c r="Q51" s="26"/>
    </row>
    <row r="52" spans="1:17" s="9" customFormat="1" ht="19.7" customHeight="1">
      <c r="A52" s="22"/>
      <c r="B52" s="344" t="s">
        <v>819</v>
      </c>
      <c r="C52" s="345"/>
      <c r="D52" s="345"/>
      <c r="E52" s="346"/>
      <c r="F52" s="347"/>
      <c r="G52" s="348"/>
      <c r="H52" s="342"/>
      <c r="I52" s="349"/>
      <c r="J52" s="350"/>
      <c r="K52" s="31"/>
      <c r="L52" s="21"/>
      <c r="M52" s="25"/>
      <c r="N52" s="21"/>
      <c r="O52" s="32"/>
      <c r="P52" s="32"/>
      <c r="Q52" s="26"/>
    </row>
    <row r="53" spans="1:17" s="9" customFormat="1" ht="19.7" customHeight="1">
      <c r="A53" s="22">
        <v>3</v>
      </c>
      <c r="B53" s="21">
        <f>+B47+1</f>
        <v>33</v>
      </c>
      <c r="C53" s="351" t="s">
        <v>531</v>
      </c>
      <c r="D53" s="351" t="s">
        <v>531</v>
      </c>
      <c r="E53" s="352" t="s">
        <v>820</v>
      </c>
      <c r="F53" s="353">
        <v>1</v>
      </c>
      <c r="G53" s="354">
        <v>5855</v>
      </c>
      <c r="H53" s="36">
        <f>F53*G53</f>
        <v>5855</v>
      </c>
      <c r="I53" s="188"/>
      <c r="J53" s="175" t="s">
        <v>821</v>
      </c>
      <c r="K53" s="31"/>
      <c r="L53" s="21"/>
      <c r="M53" s="25">
        <v>44119</v>
      </c>
      <c r="N53" s="21"/>
      <c r="O53" s="32"/>
      <c r="P53" s="32"/>
      <c r="Q53" s="26">
        <v>44145</v>
      </c>
    </row>
    <row r="54" spans="1:17" s="9" customFormat="1" ht="19.7" customHeight="1">
      <c r="A54" s="22">
        <v>3</v>
      </c>
      <c r="B54" s="21">
        <f>+B53+1</f>
        <v>34</v>
      </c>
      <c r="C54" s="331" t="s">
        <v>531</v>
      </c>
      <c r="D54" s="331" t="s">
        <v>531</v>
      </c>
      <c r="E54" s="355" t="s">
        <v>822</v>
      </c>
      <c r="F54" s="337">
        <v>2</v>
      </c>
      <c r="G54" s="338">
        <v>820</v>
      </c>
      <c r="H54" s="36">
        <f>F54*G54</f>
        <v>1640</v>
      </c>
      <c r="I54" s="188"/>
      <c r="J54" s="175" t="s">
        <v>823</v>
      </c>
      <c r="K54" s="31"/>
      <c r="L54" s="21"/>
      <c r="M54" s="25">
        <v>44119</v>
      </c>
      <c r="N54" s="21"/>
      <c r="O54" s="32"/>
      <c r="P54" s="32"/>
      <c r="Q54" s="26">
        <v>44145</v>
      </c>
    </row>
    <row r="55" spans="1:17" s="9" customFormat="1" ht="19.7" customHeight="1">
      <c r="A55" s="22">
        <v>3</v>
      </c>
      <c r="B55" s="21">
        <f>+B54+1</f>
        <v>35</v>
      </c>
      <c r="C55" s="331" t="s">
        <v>531</v>
      </c>
      <c r="D55" s="331" t="s">
        <v>531</v>
      </c>
      <c r="E55" s="355" t="s">
        <v>824</v>
      </c>
      <c r="F55" s="337">
        <v>2</v>
      </c>
      <c r="G55" s="338">
        <v>830</v>
      </c>
      <c r="H55" s="36">
        <f>F55*G55</f>
        <v>1660</v>
      </c>
      <c r="I55" s="188"/>
      <c r="J55" s="175" t="s">
        <v>825</v>
      </c>
      <c r="K55" s="31"/>
      <c r="L55" s="21"/>
      <c r="M55" s="25">
        <v>44119</v>
      </c>
      <c r="N55" s="21"/>
      <c r="O55" s="32"/>
      <c r="P55" s="32"/>
      <c r="Q55" s="26">
        <v>44145</v>
      </c>
    </row>
    <row r="56" spans="1:17" s="9" customFormat="1" ht="19.7" customHeight="1">
      <c r="A56" s="22">
        <v>3</v>
      </c>
      <c r="B56" s="21">
        <f>+B55+1</f>
        <v>36</v>
      </c>
      <c r="C56" s="331" t="s">
        <v>531</v>
      </c>
      <c r="D56" s="331" t="s">
        <v>531</v>
      </c>
      <c r="E56" s="336" t="s">
        <v>826</v>
      </c>
      <c r="F56" s="337">
        <v>3</v>
      </c>
      <c r="G56" s="338">
        <v>109</v>
      </c>
      <c r="H56" s="36">
        <f>F56*G56</f>
        <v>327</v>
      </c>
      <c r="I56" s="167"/>
      <c r="J56" s="183" t="s">
        <v>827</v>
      </c>
      <c r="K56" s="31"/>
      <c r="L56" s="21"/>
      <c r="M56" s="25">
        <v>44119</v>
      </c>
      <c r="N56" s="21"/>
      <c r="O56" s="32"/>
      <c r="P56" s="32"/>
      <c r="Q56" s="26">
        <v>44145</v>
      </c>
    </row>
    <row r="57" spans="1:17" s="9" customFormat="1" ht="19.7" customHeight="1">
      <c r="A57" s="22"/>
      <c r="B57" s="170"/>
      <c r="C57" s="347"/>
      <c r="D57" s="347"/>
      <c r="E57" s="182"/>
      <c r="F57" s="166"/>
      <c r="G57" s="182"/>
      <c r="H57" s="36"/>
      <c r="I57" s="309"/>
      <c r="J57" s="183"/>
      <c r="K57" s="31"/>
      <c r="L57" s="21"/>
      <c r="M57" s="25"/>
      <c r="N57" s="21"/>
      <c r="O57" s="32"/>
      <c r="P57" s="32"/>
      <c r="Q57" s="26"/>
    </row>
    <row r="58" spans="1:17" s="9" customFormat="1" ht="19.7" customHeight="1">
      <c r="A58" s="22"/>
      <c r="B58" s="170"/>
      <c r="C58" s="347"/>
      <c r="D58" s="347"/>
      <c r="E58" s="356">
        <f>SUM(H53:H57)</f>
        <v>9482</v>
      </c>
      <c r="F58" s="166"/>
      <c r="G58" s="182"/>
      <c r="H58" s="8"/>
      <c r="I58" s="309"/>
      <c r="J58" s="183"/>
      <c r="K58" s="31"/>
      <c r="L58" s="21"/>
      <c r="M58" s="25"/>
      <c r="N58" s="21"/>
      <c r="O58" s="32"/>
      <c r="P58" s="32"/>
      <c r="Q58" s="26"/>
    </row>
    <row r="59" spans="1:17" s="9" customFormat="1" ht="19.7" customHeight="1">
      <c r="B59" s="21"/>
      <c r="C59" s="21"/>
      <c r="D59" s="21"/>
      <c r="E59" s="41"/>
      <c r="F59" s="22"/>
      <c r="G59" s="36"/>
      <c r="H59" s="38"/>
      <c r="I59" s="188"/>
      <c r="J59" s="31"/>
      <c r="K59" s="31"/>
      <c r="L59" s="21"/>
      <c r="M59" s="25"/>
      <c r="N59" s="21"/>
      <c r="O59" s="32"/>
      <c r="P59" s="32"/>
      <c r="Q59" s="26"/>
    </row>
    <row r="60" spans="1:17" s="9" customFormat="1" ht="19.7" customHeight="1">
      <c r="B60" s="21"/>
      <c r="C60" s="21"/>
      <c r="D60" s="21"/>
      <c r="E60" s="41"/>
      <c r="F60" s="22"/>
      <c r="G60" s="36"/>
      <c r="H60" s="38"/>
      <c r="I60" s="188"/>
      <c r="J60" s="31"/>
      <c r="K60" s="31"/>
      <c r="L60" s="21"/>
      <c r="M60" s="25"/>
      <c r="N60" s="21"/>
      <c r="O60" s="32"/>
      <c r="P60" s="32"/>
      <c r="Q60" s="26"/>
    </row>
    <row r="61" spans="1:17" s="9" customFormat="1" ht="19.7" customHeight="1">
      <c r="B61" s="21"/>
      <c r="C61" s="21"/>
      <c r="D61" s="21"/>
      <c r="E61" s="41"/>
      <c r="F61" s="22"/>
      <c r="G61" s="36"/>
      <c r="H61" s="38"/>
      <c r="I61" s="188"/>
      <c r="J61" s="31"/>
      <c r="K61" s="31"/>
      <c r="L61" s="21"/>
      <c r="M61" s="25"/>
      <c r="N61" s="21"/>
      <c r="O61" s="32"/>
      <c r="P61" s="32"/>
      <c r="Q61" s="26"/>
    </row>
    <row r="62" spans="1:17" s="9" customFormat="1" ht="19.7" customHeight="1">
      <c r="B62" s="21"/>
      <c r="C62" s="21"/>
      <c r="D62" s="21"/>
      <c r="E62" s="41"/>
      <c r="F62" s="22"/>
      <c r="G62" s="36"/>
      <c r="H62" s="38"/>
      <c r="I62" s="188"/>
      <c r="J62" s="31"/>
      <c r="K62" s="31"/>
      <c r="L62" s="21"/>
      <c r="M62" s="25"/>
      <c r="N62" s="21"/>
      <c r="O62" s="32"/>
      <c r="P62" s="32"/>
      <c r="Q62" s="26"/>
    </row>
    <row r="63" spans="1:17" s="9" customFormat="1" ht="19.7" customHeight="1">
      <c r="A63" s="31"/>
      <c r="B63" s="344" t="s">
        <v>828</v>
      </c>
      <c r="C63" s="345"/>
      <c r="D63" s="345"/>
      <c r="E63" s="346"/>
      <c r="F63" s="347"/>
      <c r="G63" s="348"/>
      <c r="H63" s="342"/>
      <c r="I63" s="349"/>
      <c r="J63" s="350"/>
      <c r="K63" s="31"/>
      <c r="L63" s="21"/>
      <c r="M63" s="25"/>
      <c r="N63" s="21"/>
      <c r="O63" s="32"/>
      <c r="P63" s="32"/>
      <c r="Q63" s="26"/>
    </row>
    <row r="64" spans="1:17" s="9" customFormat="1" ht="19.7" customHeight="1">
      <c r="A64" s="22">
        <v>4</v>
      </c>
      <c r="B64" s="21">
        <f>+B56+1</f>
        <v>37</v>
      </c>
      <c r="C64" s="357" t="s">
        <v>531</v>
      </c>
      <c r="D64" s="357" t="s">
        <v>531</v>
      </c>
      <c r="E64" s="352" t="s">
        <v>829</v>
      </c>
      <c r="F64" s="353">
        <v>1</v>
      </c>
      <c r="G64" s="358">
        <v>2520</v>
      </c>
      <c r="H64" s="36">
        <f t="shared" ref="H64:H71" si="4">F64*G64</f>
        <v>2520</v>
      </c>
      <c r="I64" s="188"/>
      <c r="J64" s="175" t="s">
        <v>830</v>
      </c>
      <c r="K64" s="31"/>
      <c r="L64" s="21"/>
      <c r="M64" s="25">
        <v>44119</v>
      </c>
      <c r="N64" s="21"/>
      <c r="O64" s="32"/>
      <c r="P64" s="32"/>
      <c r="Q64" s="26">
        <v>44145</v>
      </c>
    </row>
    <row r="65" spans="1:17" s="9" customFormat="1" ht="19.7" customHeight="1">
      <c r="A65" s="22">
        <v>4</v>
      </c>
      <c r="B65" s="21">
        <f>+B64+1</f>
        <v>38</v>
      </c>
      <c r="C65" s="357" t="s">
        <v>531</v>
      </c>
      <c r="D65" s="357" t="s">
        <v>531</v>
      </c>
      <c r="E65" s="352" t="s">
        <v>831</v>
      </c>
      <c r="F65" s="353">
        <v>1</v>
      </c>
      <c r="G65" s="358">
        <v>2530</v>
      </c>
      <c r="H65" s="36">
        <f t="shared" si="4"/>
        <v>2530</v>
      </c>
      <c r="I65" s="188"/>
      <c r="J65" s="175" t="s">
        <v>832</v>
      </c>
      <c r="K65" s="31"/>
      <c r="L65" s="21"/>
      <c r="M65" s="25">
        <v>44119</v>
      </c>
      <c r="N65" s="21"/>
      <c r="O65" s="32"/>
      <c r="P65" s="32"/>
      <c r="Q65" s="26">
        <v>44145</v>
      </c>
    </row>
    <row r="66" spans="1:17" s="9" customFormat="1" ht="19.7" customHeight="1">
      <c r="A66" s="22">
        <v>4</v>
      </c>
      <c r="B66" s="21">
        <f t="shared" ref="B66:B71" si="5">+B65+1</f>
        <v>39</v>
      </c>
      <c r="C66" s="357" t="s">
        <v>531</v>
      </c>
      <c r="D66" s="357" t="s">
        <v>531</v>
      </c>
      <c r="E66" s="352" t="s">
        <v>833</v>
      </c>
      <c r="F66" s="353">
        <v>1</v>
      </c>
      <c r="G66" s="358">
        <v>4040</v>
      </c>
      <c r="H66" s="36">
        <f t="shared" si="4"/>
        <v>4040</v>
      </c>
      <c r="I66" s="188"/>
      <c r="J66" s="175" t="s">
        <v>834</v>
      </c>
      <c r="K66" s="31"/>
      <c r="L66" s="21"/>
      <c r="M66" s="25">
        <v>44119</v>
      </c>
      <c r="N66" s="21"/>
      <c r="O66" s="32"/>
      <c r="P66" s="32"/>
      <c r="Q66" s="26">
        <v>44145</v>
      </c>
    </row>
    <row r="67" spans="1:17" s="9" customFormat="1" ht="19.7" customHeight="1">
      <c r="A67" s="22">
        <v>4</v>
      </c>
      <c r="B67" s="21">
        <f t="shared" si="5"/>
        <v>40</v>
      </c>
      <c r="C67" s="321" t="s">
        <v>531</v>
      </c>
      <c r="D67" s="321" t="s">
        <v>531</v>
      </c>
      <c r="E67" s="338" t="s">
        <v>835</v>
      </c>
      <c r="F67" s="359">
        <v>4</v>
      </c>
      <c r="G67" s="341">
        <v>70</v>
      </c>
      <c r="H67" s="342">
        <f t="shared" si="4"/>
        <v>280</v>
      </c>
      <c r="I67" s="167"/>
      <c r="J67" s="182" t="s">
        <v>836</v>
      </c>
      <c r="K67" s="31"/>
      <c r="L67" s="21"/>
      <c r="M67" s="25">
        <v>44119</v>
      </c>
      <c r="N67" s="21"/>
      <c r="O67" s="32"/>
      <c r="P67" s="32"/>
      <c r="Q67" s="26">
        <v>44145</v>
      </c>
    </row>
    <row r="68" spans="1:17" s="9" customFormat="1" ht="19.7" customHeight="1">
      <c r="A68" s="22">
        <v>4</v>
      </c>
      <c r="B68" s="21">
        <f t="shared" si="5"/>
        <v>41</v>
      </c>
      <c r="C68" s="331" t="s">
        <v>531</v>
      </c>
      <c r="D68" s="331" t="s">
        <v>531</v>
      </c>
      <c r="E68" s="360" t="s">
        <v>837</v>
      </c>
      <c r="F68" s="361">
        <v>4</v>
      </c>
      <c r="G68" s="334">
        <v>169</v>
      </c>
      <c r="H68" s="362">
        <f t="shared" si="4"/>
        <v>676</v>
      </c>
      <c r="I68" s="363"/>
      <c r="J68" s="41" t="s">
        <v>838</v>
      </c>
      <c r="K68" s="31"/>
      <c r="L68" s="21"/>
      <c r="M68" s="25">
        <v>44119</v>
      </c>
      <c r="N68" s="21"/>
      <c r="O68" s="32"/>
      <c r="P68" s="32"/>
      <c r="Q68" s="26">
        <v>44145</v>
      </c>
    </row>
    <row r="69" spans="1:17" s="9" customFormat="1" ht="19.7" customHeight="1">
      <c r="A69" s="22">
        <v>4</v>
      </c>
      <c r="B69" s="21">
        <f t="shared" si="5"/>
        <v>42</v>
      </c>
      <c r="C69" s="331" t="s">
        <v>531</v>
      </c>
      <c r="D69" s="331" t="s">
        <v>531</v>
      </c>
      <c r="E69" s="364" t="s">
        <v>839</v>
      </c>
      <c r="F69" s="321">
        <v>2</v>
      </c>
      <c r="G69" s="365">
        <v>71</v>
      </c>
      <c r="H69" s="38">
        <f t="shared" si="4"/>
        <v>142</v>
      </c>
      <c r="I69" s="167"/>
      <c r="J69" s="31" t="s">
        <v>840</v>
      </c>
      <c r="K69" s="31"/>
      <c r="L69" s="21"/>
      <c r="M69" s="25">
        <v>44119</v>
      </c>
      <c r="N69" s="21"/>
      <c r="O69" s="32"/>
      <c r="P69" s="32"/>
      <c r="Q69" s="26">
        <v>44145</v>
      </c>
    </row>
    <row r="70" spans="1:17" s="9" customFormat="1" ht="19.7" customHeight="1">
      <c r="A70" s="22">
        <v>4</v>
      </c>
      <c r="B70" s="21">
        <f t="shared" si="5"/>
        <v>43</v>
      </c>
      <c r="C70" s="331" t="s">
        <v>531</v>
      </c>
      <c r="D70" s="331" t="s">
        <v>531</v>
      </c>
      <c r="E70" s="364" t="s">
        <v>841</v>
      </c>
      <c r="F70" s="321">
        <v>2</v>
      </c>
      <c r="G70" s="365">
        <v>30</v>
      </c>
      <c r="H70" s="38">
        <f t="shared" si="4"/>
        <v>60</v>
      </c>
      <c r="I70" s="167"/>
      <c r="J70" s="31" t="s">
        <v>842</v>
      </c>
      <c r="K70" s="31"/>
      <c r="L70" s="21"/>
      <c r="M70" s="25">
        <v>44119</v>
      </c>
      <c r="N70" s="21"/>
      <c r="O70" s="32"/>
      <c r="P70" s="32"/>
      <c r="Q70" s="26">
        <v>44145</v>
      </c>
    </row>
    <row r="71" spans="1:17" s="9" customFormat="1" ht="19.7" customHeight="1">
      <c r="A71" s="22">
        <v>4</v>
      </c>
      <c r="B71" s="21">
        <f t="shared" si="5"/>
        <v>44</v>
      </c>
      <c r="C71" s="366" t="s">
        <v>686</v>
      </c>
      <c r="D71" s="366" t="s">
        <v>531</v>
      </c>
      <c r="E71" s="367" t="s">
        <v>843</v>
      </c>
      <c r="F71" s="368"/>
      <c r="G71" s="369">
        <v>1800</v>
      </c>
      <c r="H71" s="370">
        <f t="shared" si="4"/>
        <v>0</v>
      </c>
      <c r="I71" s="371"/>
      <c r="J71" s="367" t="s">
        <v>844</v>
      </c>
      <c r="K71" s="372" t="s">
        <v>845</v>
      </c>
      <c r="L71" s="21"/>
      <c r="M71" s="25"/>
      <c r="N71" s="21"/>
      <c r="O71" s="32"/>
      <c r="P71" s="32"/>
      <c r="Q71" s="26"/>
    </row>
    <row r="72" spans="1:17" s="9" customFormat="1" ht="19.7" customHeight="1">
      <c r="A72" s="31"/>
      <c r="B72" s="170"/>
      <c r="C72" s="347"/>
      <c r="D72" s="347"/>
      <c r="E72" s="182"/>
      <c r="F72" s="166"/>
      <c r="G72" s="182"/>
      <c r="H72" s="36"/>
      <c r="I72" s="309"/>
      <c r="J72" s="183"/>
      <c r="K72" s="31"/>
      <c r="L72" s="21"/>
      <c r="M72" s="25"/>
      <c r="N72" s="21"/>
      <c r="O72" s="32"/>
      <c r="P72" s="32"/>
      <c r="Q72" s="26"/>
    </row>
    <row r="73" spans="1:17" s="9" customFormat="1" ht="19.7" customHeight="1">
      <c r="A73" s="31"/>
      <c r="B73" s="170"/>
      <c r="C73" s="347"/>
      <c r="D73" s="347"/>
      <c r="E73" s="356">
        <f>SUM(H64:H72)</f>
        <v>10248</v>
      </c>
      <c r="F73" s="166"/>
      <c r="G73" s="182"/>
      <c r="H73" s="8"/>
      <c r="I73" s="309"/>
      <c r="J73" s="183"/>
      <c r="K73" s="31"/>
      <c r="L73" s="21"/>
      <c r="M73" s="25"/>
      <c r="N73" s="21"/>
      <c r="O73" s="32"/>
      <c r="P73" s="32"/>
      <c r="Q73" s="26"/>
    </row>
    <row r="74" spans="1:17" s="9" customFormat="1" ht="19.7" customHeight="1">
      <c r="B74" s="21"/>
      <c r="C74" s="21"/>
      <c r="D74" s="21"/>
      <c r="E74" s="41"/>
      <c r="F74" s="22"/>
      <c r="G74" s="36"/>
      <c r="H74" s="38"/>
      <c r="I74" s="188"/>
      <c r="J74" s="31"/>
      <c r="K74" s="31"/>
      <c r="L74" s="21"/>
      <c r="M74" s="25"/>
      <c r="N74" s="21"/>
      <c r="O74" s="32"/>
      <c r="P74" s="32"/>
      <c r="Q74" s="26"/>
    </row>
    <row r="75" spans="1:17" s="9" customFormat="1" ht="19.7" customHeight="1">
      <c r="B75" s="21"/>
      <c r="C75" s="21"/>
      <c r="D75" s="21"/>
      <c r="E75" s="41"/>
      <c r="F75" s="22"/>
      <c r="G75" s="36"/>
      <c r="H75" s="38"/>
      <c r="I75" s="188"/>
      <c r="J75" s="31"/>
      <c r="K75" s="31"/>
      <c r="L75" s="21"/>
      <c r="M75" s="25"/>
      <c r="N75" s="21"/>
      <c r="O75" s="32"/>
      <c r="P75" s="32"/>
      <c r="Q75" s="26"/>
    </row>
    <row r="76" spans="1:17" s="9" customFormat="1" ht="19.7" customHeight="1">
      <c r="B76" s="296" t="s">
        <v>846</v>
      </c>
      <c r="C76" s="297"/>
      <c r="D76" s="297"/>
      <c r="E76" s="298"/>
      <c r="F76" s="22"/>
      <c r="G76" s="36"/>
      <c r="H76" s="38"/>
      <c r="I76" s="188"/>
      <c r="J76" s="31"/>
      <c r="K76" s="31"/>
      <c r="L76" s="21"/>
      <c r="M76" s="25"/>
      <c r="N76" s="21"/>
      <c r="O76" s="32"/>
      <c r="P76" s="32"/>
      <c r="Q76" s="26"/>
    </row>
    <row r="77" spans="1:17" s="9" customFormat="1" ht="19.7" customHeight="1">
      <c r="A77" s="9">
        <v>5</v>
      </c>
      <c r="B77" s="21">
        <f>+B71+1</f>
        <v>45</v>
      </c>
      <c r="C77" s="313" t="s">
        <v>565</v>
      </c>
      <c r="D77" s="313" t="s">
        <v>565</v>
      </c>
      <c r="E77" s="373" t="s">
        <v>847</v>
      </c>
      <c r="F77" s="318">
        <v>1</v>
      </c>
      <c r="G77" s="317">
        <v>6000</v>
      </c>
      <c r="H77" s="31">
        <f t="shared" ref="H77:H130" si="6">F77*G77</f>
        <v>6000</v>
      </c>
      <c r="I77" s="23"/>
      <c r="J77" s="31" t="s">
        <v>848</v>
      </c>
      <c r="K77" s="31"/>
      <c r="L77" s="21"/>
      <c r="M77" s="25">
        <v>44118</v>
      </c>
      <c r="N77" s="21"/>
      <c r="O77" s="32"/>
      <c r="P77" s="32">
        <v>44145</v>
      </c>
      <c r="Q77" s="26">
        <v>44145</v>
      </c>
    </row>
    <row r="78" spans="1:17" s="9" customFormat="1" ht="19.7" customHeight="1">
      <c r="A78" s="9">
        <v>5</v>
      </c>
      <c r="B78" s="21">
        <f>+B77+1</f>
        <v>46</v>
      </c>
      <c r="C78" s="313" t="s">
        <v>565</v>
      </c>
      <c r="D78" s="313" t="s">
        <v>565</v>
      </c>
      <c r="E78" s="373" t="s">
        <v>849</v>
      </c>
      <c r="F78" s="318">
        <v>1</v>
      </c>
      <c r="G78" s="317">
        <v>8640</v>
      </c>
      <c r="H78" s="31">
        <f t="shared" si="6"/>
        <v>8640</v>
      </c>
      <c r="I78" s="23"/>
      <c r="J78" s="31" t="s">
        <v>850</v>
      </c>
      <c r="K78" s="31"/>
      <c r="L78" s="21"/>
      <c r="M78" s="25">
        <v>44118</v>
      </c>
      <c r="N78" s="21"/>
      <c r="O78" s="32"/>
      <c r="P78" s="32">
        <v>44145</v>
      </c>
      <c r="Q78" s="26">
        <v>44145</v>
      </c>
    </row>
    <row r="79" spans="1:17" s="9" customFormat="1" ht="19.7" customHeight="1">
      <c r="A79" s="9">
        <v>5</v>
      </c>
      <c r="B79" s="21">
        <f>+B78+1</f>
        <v>47</v>
      </c>
      <c r="C79" s="374" t="s">
        <v>531</v>
      </c>
      <c r="D79" s="374" t="s">
        <v>531</v>
      </c>
      <c r="E79" s="375" t="s">
        <v>851</v>
      </c>
      <c r="F79" s="357">
        <v>1</v>
      </c>
      <c r="G79" s="376">
        <v>2350</v>
      </c>
      <c r="H79" s="31">
        <f t="shared" si="6"/>
        <v>2350</v>
      </c>
      <c r="I79" s="377"/>
      <c r="J79" s="31" t="s">
        <v>852</v>
      </c>
      <c r="K79" s="31"/>
      <c r="L79" s="21"/>
      <c r="M79" s="25">
        <v>44119</v>
      </c>
      <c r="N79" s="21"/>
      <c r="O79" s="32"/>
      <c r="P79" s="32"/>
      <c r="Q79" s="26">
        <v>44145</v>
      </c>
    </row>
    <row r="80" spans="1:17" s="9" customFormat="1" ht="19.7" customHeight="1">
      <c r="A80" s="9">
        <v>28</v>
      </c>
      <c r="B80" s="21">
        <f t="shared" ref="B80:B86" si="7">+B79+1</f>
        <v>48</v>
      </c>
      <c r="C80" s="374" t="s">
        <v>531</v>
      </c>
      <c r="D80" s="374" t="s">
        <v>531</v>
      </c>
      <c r="E80" s="354" t="s">
        <v>853</v>
      </c>
      <c r="F80" s="378">
        <v>1</v>
      </c>
      <c r="G80" s="379">
        <v>2140</v>
      </c>
      <c r="H80" s="31">
        <f t="shared" si="6"/>
        <v>2140</v>
      </c>
      <c r="I80" s="167"/>
      <c r="J80" s="182" t="s">
        <v>854</v>
      </c>
      <c r="K80" s="31"/>
      <c r="L80" s="21"/>
      <c r="M80" s="25">
        <v>44119</v>
      </c>
      <c r="N80" s="21"/>
      <c r="O80" s="32"/>
      <c r="P80" s="32"/>
      <c r="Q80" s="26">
        <v>44145</v>
      </c>
    </row>
    <row r="81" spans="1:17" s="9" customFormat="1" ht="19.7" customHeight="1">
      <c r="A81" s="9">
        <v>13</v>
      </c>
      <c r="B81" s="21">
        <f t="shared" si="7"/>
        <v>49</v>
      </c>
      <c r="C81" s="1317" t="s">
        <v>531</v>
      </c>
      <c r="D81" s="1317" t="s">
        <v>531</v>
      </c>
      <c r="E81" s="354" t="s">
        <v>855</v>
      </c>
      <c r="F81" s="2626">
        <v>1</v>
      </c>
      <c r="G81" s="379">
        <v>1800</v>
      </c>
      <c r="H81" s="211">
        <f>F81*G81</f>
        <v>1800</v>
      </c>
      <c r="I81" s="205"/>
      <c r="J81" s="182" t="s">
        <v>856</v>
      </c>
      <c r="K81" s="384"/>
      <c r="L81" s="21"/>
      <c r="M81" s="25">
        <v>44119</v>
      </c>
      <c r="N81" s="388"/>
      <c r="O81" s="389"/>
      <c r="P81" s="32"/>
      <c r="Q81" s="26">
        <v>44145</v>
      </c>
    </row>
    <row r="82" spans="1:17" s="9" customFormat="1" ht="19.7" customHeight="1">
      <c r="A82" s="9">
        <v>28</v>
      </c>
      <c r="B82" s="21">
        <f>+B81+1</f>
        <v>50</v>
      </c>
      <c r="C82" s="331" t="s">
        <v>292</v>
      </c>
      <c r="D82" s="390" t="s">
        <v>619</v>
      </c>
      <c r="E82" s="391" t="s">
        <v>857</v>
      </c>
      <c r="F82" s="392">
        <v>1</v>
      </c>
      <c r="G82" s="393">
        <v>10610</v>
      </c>
      <c r="H82" s="36">
        <f t="shared" si="6"/>
        <v>10610</v>
      </c>
      <c r="I82" s="24"/>
      <c r="J82" s="183" t="s">
        <v>858</v>
      </c>
      <c r="K82" s="31"/>
      <c r="L82" s="21"/>
      <c r="M82" s="25">
        <v>44118</v>
      </c>
      <c r="N82" s="21"/>
      <c r="O82" s="32"/>
      <c r="P82" s="32">
        <v>44145</v>
      </c>
      <c r="Q82" s="26">
        <v>44144</v>
      </c>
    </row>
    <row r="83" spans="1:17" s="9" customFormat="1" ht="19.7" customHeight="1">
      <c r="A83" s="9">
        <v>28</v>
      </c>
      <c r="B83" s="21">
        <f t="shared" si="7"/>
        <v>51</v>
      </c>
      <c r="C83" s="331" t="s">
        <v>531</v>
      </c>
      <c r="D83" s="331" t="s">
        <v>531</v>
      </c>
      <c r="E83" s="394" t="s">
        <v>859</v>
      </c>
      <c r="F83" s="326">
        <v>1</v>
      </c>
      <c r="G83" s="325">
        <v>990</v>
      </c>
      <c r="H83" s="31">
        <f t="shared" si="6"/>
        <v>990</v>
      </c>
      <c r="I83" s="167"/>
      <c r="J83" s="175" t="s">
        <v>860</v>
      </c>
      <c r="K83" s="31"/>
      <c r="L83" s="21"/>
      <c r="M83" s="25">
        <v>44119</v>
      </c>
      <c r="N83" s="21"/>
      <c r="O83" s="32"/>
      <c r="P83" s="32"/>
      <c r="Q83" s="26">
        <v>44145</v>
      </c>
    </row>
    <row r="84" spans="1:17" s="9" customFormat="1" ht="19.7" customHeight="1">
      <c r="A84" s="9">
        <v>28</v>
      </c>
      <c r="B84" s="21">
        <f t="shared" si="7"/>
        <v>52</v>
      </c>
      <c r="C84" s="326" t="s">
        <v>861</v>
      </c>
      <c r="D84" s="326" t="s">
        <v>783</v>
      </c>
      <c r="E84" s="338" t="s">
        <v>862</v>
      </c>
      <c r="F84" s="395">
        <v>1</v>
      </c>
      <c r="G84" s="338">
        <v>95</v>
      </c>
      <c r="H84" s="328">
        <f>F84*G84</f>
        <v>95</v>
      </c>
      <c r="I84" s="396"/>
      <c r="J84" s="164" t="s">
        <v>863</v>
      </c>
      <c r="K84" s="31"/>
      <c r="L84" s="21"/>
      <c r="M84" s="25">
        <v>44118</v>
      </c>
      <c r="N84" s="21"/>
      <c r="O84" s="32"/>
      <c r="P84" s="32">
        <v>44145</v>
      </c>
      <c r="Q84" s="26">
        <v>44145</v>
      </c>
    </row>
    <row r="85" spans="1:17" s="9" customFormat="1" ht="19.7" customHeight="1">
      <c r="A85" s="9">
        <v>28</v>
      </c>
      <c r="B85" s="21">
        <f>+B84+1</f>
        <v>53</v>
      </c>
      <c r="C85" s="331" t="s">
        <v>531</v>
      </c>
      <c r="D85" s="331" t="s">
        <v>531</v>
      </c>
      <c r="E85" s="364" t="s">
        <v>839</v>
      </c>
      <c r="F85" s="321">
        <v>4</v>
      </c>
      <c r="G85" s="365">
        <v>71</v>
      </c>
      <c r="H85" s="38">
        <f t="shared" si="6"/>
        <v>284</v>
      </c>
      <c r="I85" s="167"/>
      <c r="J85" s="31" t="s">
        <v>840</v>
      </c>
      <c r="K85" s="31"/>
      <c r="L85" s="21"/>
      <c r="M85" s="25">
        <v>44119</v>
      </c>
      <c r="N85" s="21"/>
      <c r="O85" s="32"/>
      <c r="P85" s="32"/>
      <c r="Q85" s="26">
        <v>44145</v>
      </c>
    </row>
    <row r="86" spans="1:17" s="9" customFormat="1" ht="19.7" customHeight="1">
      <c r="A86" s="9">
        <v>28</v>
      </c>
      <c r="B86" s="21">
        <f t="shared" si="7"/>
        <v>54</v>
      </c>
      <c r="C86" s="331" t="s">
        <v>531</v>
      </c>
      <c r="D86" s="331" t="s">
        <v>531</v>
      </c>
      <c r="E86" s="364" t="s">
        <v>841</v>
      </c>
      <c r="F86" s="321">
        <v>4</v>
      </c>
      <c r="G86" s="365">
        <v>30</v>
      </c>
      <c r="H86" s="38">
        <f t="shared" si="6"/>
        <v>120</v>
      </c>
      <c r="I86" s="167"/>
      <c r="J86" s="31" t="s">
        <v>842</v>
      </c>
      <c r="K86" s="31"/>
      <c r="L86" s="21"/>
      <c r="M86" s="25">
        <v>44119</v>
      </c>
      <c r="N86" s="21"/>
      <c r="O86" s="32"/>
      <c r="P86" s="32"/>
      <c r="Q86" s="26">
        <v>44145</v>
      </c>
    </row>
    <row r="87" spans="1:17" s="9" customFormat="1" ht="19.7" customHeight="1">
      <c r="A87" s="9">
        <v>5</v>
      </c>
      <c r="B87" s="21">
        <f>+B86+1</f>
        <v>55</v>
      </c>
      <c r="C87" s="324" t="s">
        <v>531</v>
      </c>
      <c r="D87" s="324" t="s">
        <v>531</v>
      </c>
      <c r="E87" s="325" t="s">
        <v>864</v>
      </c>
      <c r="F87" s="326">
        <v>1</v>
      </c>
      <c r="G87" s="327">
        <v>4570</v>
      </c>
      <c r="H87" s="362">
        <f t="shared" si="6"/>
        <v>4570</v>
      </c>
      <c r="I87" s="329"/>
      <c r="J87" s="330" t="s">
        <v>865</v>
      </c>
      <c r="K87" s="31"/>
      <c r="L87" s="21"/>
      <c r="M87" s="25">
        <v>44119</v>
      </c>
      <c r="N87" s="21"/>
      <c r="O87" s="32"/>
      <c r="P87" s="32"/>
      <c r="Q87" s="26">
        <v>44145</v>
      </c>
    </row>
    <row r="88" spans="1:17" s="9" customFormat="1" ht="19.7" customHeight="1">
      <c r="A88" s="9">
        <v>5</v>
      </c>
      <c r="B88" s="21">
        <f t="shared" ref="B88:B133" si="8">+B87+1</f>
        <v>56</v>
      </c>
      <c r="C88" s="397" t="s">
        <v>531</v>
      </c>
      <c r="D88" s="398" t="s">
        <v>531</v>
      </c>
      <c r="E88" s="399" t="s">
        <v>866</v>
      </c>
      <c r="F88" s="321">
        <v>1</v>
      </c>
      <c r="G88" s="400">
        <v>6163</v>
      </c>
      <c r="H88" s="362">
        <f t="shared" si="6"/>
        <v>6163</v>
      </c>
      <c r="I88" s="401"/>
      <c r="J88" s="301" t="s">
        <v>867</v>
      </c>
      <c r="K88" s="31"/>
      <c r="L88" s="21"/>
      <c r="M88" s="25">
        <v>44119</v>
      </c>
      <c r="N88" s="21"/>
      <c r="O88" s="32"/>
      <c r="P88" s="32"/>
      <c r="Q88" s="26">
        <v>44145</v>
      </c>
    </row>
    <row r="89" spans="1:17" s="9" customFormat="1" ht="19.7" customHeight="1">
      <c r="A89" s="9">
        <v>5</v>
      </c>
      <c r="B89" s="21">
        <f t="shared" si="8"/>
        <v>57</v>
      </c>
      <c r="C89" s="331" t="s">
        <v>531</v>
      </c>
      <c r="D89" s="331" t="s">
        <v>531</v>
      </c>
      <c r="E89" s="391" t="s">
        <v>868</v>
      </c>
      <c r="F89" s="321">
        <v>1</v>
      </c>
      <c r="G89" s="420">
        <v>3853</v>
      </c>
      <c r="H89" s="28">
        <f t="shared" si="6"/>
        <v>3853</v>
      </c>
      <c r="I89" s="28"/>
      <c r="J89" s="31" t="s">
        <v>233</v>
      </c>
      <c r="K89" s="31"/>
      <c r="L89" s="21"/>
      <c r="M89" s="25">
        <v>44119</v>
      </c>
      <c r="N89" s="21"/>
      <c r="O89" s="32"/>
      <c r="P89" s="32"/>
      <c r="Q89" s="26">
        <v>44145</v>
      </c>
    </row>
    <row r="90" spans="1:17" s="9" customFormat="1" ht="19.7" customHeight="1">
      <c r="A90" s="9">
        <v>5</v>
      </c>
      <c r="B90" s="21">
        <f t="shared" si="8"/>
        <v>58</v>
      </c>
      <c r="C90" s="326" t="s">
        <v>292</v>
      </c>
      <c r="D90" s="361" t="s">
        <v>619</v>
      </c>
      <c r="E90" s="404" t="s">
        <v>9875</v>
      </c>
      <c r="F90" s="326">
        <v>1</v>
      </c>
      <c r="G90" s="2627">
        <v>3850</v>
      </c>
      <c r="H90" s="328">
        <f t="shared" si="6"/>
        <v>3850</v>
      </c>
      <c r="I90" s="167"/>
      <c r="J90" s="175" t="s">
        <v>870</v>
      </c>
      <c r="K90" s="31"/>
      <c r="L90" s="21"/>
      <c r="M90" s="25">
        <v>44118</v>
      </c>
      <c r="N90" s="21"/>
      <c r="O90" s="32"/>
      <c r="P90" s="32">
        <v>44145</v>
      </c>
      <c r="Q90" s="26">
        <v>44144</v>
      </c>
    </row>
    <row r="91" spans="1:17" s="9" customFormat="1" ht="19.7" customHeight="1">
      <c r="A91" s="9">
        <v>5</v>
      </c>
      <c r="B91" s="21">
        <f t="shared" si="8"/>
        <v>59</v>
      </c>
      <c r="C91" s="326" t="s">
        <v>861</v>
      </c>
      <c r="D91" s="331" t="s">
        <v>531</v>
      </c>
      <c r="E91" s="338" t="s">
        <v>871</v>
      </c>
      <c r="F91" s="395">
        <v>1</v>
      </c>
      <c r="G91" s="338">
        <v>131</v>
      </c>
      <c r="H91" s="328">
        <f t="shared" si="6"/>
        <v>131</v>
      </c>
      <c r="I91" s="396"/>
      <c r="J91" s="164" t="s">
        <v>863</v>
      </c>
      <c r="K91" s="31" t="s">
        <v>9876</v>
      </c>
      <c r="L91" s="21"/>
      <c r="M91" s="25">
        <v>44118</v>
      </c>
      <c r="N91" s="21"/>
      <c r="O91" s="32"/>
      <c r="P91" s="32">
        <v>44141</v>
      </c>
      <c r="Q91" s="26">
        <v>44141</v>
      </c>
    </row>
    <row r="92" spans="1:17" s="9" customFormat="1" ht="19.7" customHeight="1">
      <c r="A92" s="9">
        <v>5</v>
      </c>
      <c r="B92" s="21">
        <f t="shared" si="8"/>
        <v>60</v>
      </c>
      <c r="C92" s="326" t="s">
        <v>861</v>
      </c>
      <c r="D92" s="331" t="s">
        <v>531</v>
      </c>
      <c r="E92" s="338" t="s">
        <v>872</v>
      </c>
      <c r="F92" s="395">
        <v>1</v>
      </c>
      <c r="G92" s="338">
        <v>189</v>
      </c>
      <c r="H92" s="328">
        <f t="shared" si="6"/>
        <v>189</v>
      </c>
      <c r="I92" s="396"/>
      <c r="J92" s="164" t="s">
        <v>873</v>
      </c>
      <c r="K92" s="31" t="s">
        <v>9876</v>
      </c>
      <c r="L92" s="21"/>
      <c r="M92" s="25">
        <v>44118</v>
      </c>
      <c r="N92" s="21"/>
      <c r="O92" s="32"/>
      <c r="P92" s="32">
        <v>44141</v>
      </c>
      <c r="Q92" s="26">
        <v>44141</v>
      </c>
    </row>
    <row r="93" spans="1:17" s="9" customFormat="1" ht="19.7" customHeight="1">
      <c r="A93" s="9">
        <v>5</v>
      </c>
      <c r="B93" s="21">
        <f t="shared" si="8"/>
        <v>61</v>
      </c>
      <c r="C93" s="326" t="s">
        <v>861</v>
      </c>
      <c r="D93" s="331" t="s">
        <v>531</v>
      </c>
      <c r="E93" s="404" t="s">
        <v>9877</v>
      </c>
      <c r="F93" s="326">
        <v>1</v>
      </c>
      <c r="G93" s="325">
        <v>664</v>
      </c>
      <c r="H93" s="328">
        <f t="shared" si="6"/>
        <v>664</v>
      </c>
      <c r="I93" s="167"/>
      <c r="J93" s="175" t="s">
        <v>875</v>
      </c>
      <c r="K93" s="31" t="s">
        <v>9876</v>
      </c>
      <c r="L93" s="21"/>
      <c r="M93" s="25">
        <v>44118</v>
      </c>
      <c r="N93" s="21"/>
      <c r="O93" s="32"/>
      <c r="P93" s="32">
        <v>44141</v>
      </c>
      <c r="Q93" s="26">
        <v>44141</v>
      </c>
    </row>
    <row r="94" spans="1:17" s="9" customFormat="1" ht="19.7" customHeight="1">
      <c r="A94" s="9">
        <v>5</v>
      </c>
      <c r="B94" s="21">
        <f t="shared" si="8"/>
        <v>62</v>
      </c>
      <c r="C94" s="326" t="s">
        <v>861</v>
      </c>
      <c r="D94" s="331" t="s">
        <v>531</v>
      </c>
      <c r="E94" s="404" t="s">
        <v>9878</v>
      </c>
      <c r="F94" s="326">
        <v>4</v>
      </c>
      <c r="G94" s="325">
        <v>66</v>
      </c>
      <c r="H94" s="328">
        <f t="shared" si="6"/>
        <v>264</v>
      </c>
      <c r="I94" s="167"/>
      <c r="J94" s="175" t="s">
        <v>877</v>
      </c>
      <c r="K94" s="31" t="s">
        <v>9876</v>
      </c>
      <c r="L94" s="21"/>
      <c r="M94" s="25">
        <v>44118</v>
      </c>
      <c r="N94" s="21"/>
      <c r="O94" s="32"/>
      <c r="P94" s="32">
        <v>44141</v>
      </c>
      <c r="Q94" s="26">
        <v>44141</v>
      </c>
    </row>
    <row r="95" spans="1:17" s="9" customFormat="1" ht="19.7" customHeight="1">
      <c r="A95" s="9">
        <v>5</v>
      </c>
      <c r="B95" s="21">
        <f t="shared" si="8"/>
        <v>63</v>
      </c>
      <c r="C95" s="832" t="s">
        <v>531</v>
      </c>
      <c r="D95" s="832" t="s">
        <v>531</v>
      </c>
      <c r="E95" s="835" t="s">
        <v>878</v>
      </c>
      <c r="F95" s="748"/>
      <c r="G95" s="988">
        <v>940</v>
      </c>
      <c r="H95" s="1356">
        <f t="shared" si="6"/>
        <v>0</v>
      </c>
      <c r="I95" s="1035"/>
      <c r="J95" s="1024" t="s">
        <v>879</v>
      </c>
      <c r="K95" s="408" t="s">
        <v>845</v>
      </c>
      <c r="L95" s="21"/>
      <c r="M95" s="25"/>
      <c r="N95" s="21"/>
      <c r="O95" s="32"/>
      <c r="P95" s="32"/>
      <c r="Q95" s="26"/>
    </row>
    <row r="96" spans="1:17" s="9" customFormat="1" ht="19.7" customHeight="1">
      <c r="A96" s="9">
        <v>5</v>
      </c>
      <c r="B96" s="21">
        <f t="shared" si="8"/>
        <v>64</v>
      </c>
      <c r="C96" s="409" t="s">
        <v>531</v>
      </c>
      <c r="D96" s="409" t="s">
        <v>531</v>
      </c>
      <c r="E96" s="332" t="s">
        <v>880</v>
      </c>
      <c r="F96" s="410">
        <v>1</v>
      </c>
      <c r="G96" s="411">
        <v>860</v>
      </c>
      <c r="H96" s="204">
        <f t="shared" si="6"/>
        <v>860</v>
      </c>
      <c r="I96" s="412"/>
      <c r="J96" s="413" t="s">
        <v>860</v>
      </c>
      <c r="K96" s="31"/>
      <c r="L96" s="21"/>
      <c r="M96" s="25">
        <v>44119</v>
      </c>
      <c r="N96" s="21"/>
      <c r="O96" s="32"/>
      <c r="P96" s="32"/>
      <c r="Q96" s="26">
        <v>44145</v>
      </c>
    </row>
    <row r="97" spans="1:17" s="9" customFormat="1" ht="19.7" customHeight="1">
      <c r="A97" s="9">
        <v>5</v>
      </c>
      <c r="B97" s="21">
        <f t="shared" si="8"/>
        <v>65</v>
      </c>
      <c r="C97" s="321" t="s">
        <v>531</v>
      </c>
      <c r="D97" s="321" t="s">
        <v>531</v>
      </c>
      <c r="E97" s="399" t="s">
        <v>881</v>
      </c>
      <c r="F97" s="321">
        <v>1</v>
      </c>
      <c r="G97" s="399">
        <v>4300</v>
      </c>
      <c r="H97" s="31">
        <f t="shared" si="6"/>
        <v>4300</v>
      </c>
      <c r="I97" s="23"/>
      <c r="J97" s="31" t="s">
        <v>882</v>
      </c>
      <c r="K97" s="31"/>
      <c r="L97" s="21"/>
      <c r="M97" s="25">
        <v>44119</v>
      </c>
      <c r="N97" s="21"/>
      <c r="O97" s="32"/>
      <c r="P97" s="32"/>
      <c r="Q97" s="26">
        <v>44145</v>
      </c>
    </row>
    <row r="98" spans="1:17" s="9" customFormat="1" ht="19.7" customHeight="1">
      <c r="A98" s="9">
        <v>5</v>
      </c>
      <c r="B98" s="21">
        <f t="shared" si="8"/>
        <v>66</v>
      </c>
      <c r="C98" s="321" t="s">
        <v>531</v>
      </c>
      <c r="D98" s="321" t="s">
        <v>531</v>
      </c>
      <c r="E98" s="399" t="s">
        <v>883</v>
      </c>
      <c r="F98" s="414">
        <v>4</v>
      </c>
      <c r="G98" s="399">
        <v>106</v>
      </c>
      <c r="H98" s="31">
        <f t="shared" si="6"/>
        <v>424</v>
      </c>
      <c r="I98" s="377"/>
      <c r="J98" s="31" t="s">
        <v>884</v>
      </c>
      <c r="K98" s="31"/>
      <c r="L98" s="21"/>
      <c r="M98" s="25">
        <v>44119</v>
      </c>
      <c r="N98" s="21"/>
      <c r="O98" s="32"/>
      <c r="P98" s="32"/>
      <c r="Q98" s="26">
        <v>44145</v>
      </c>
    </row>
    <row r="99" spans="1:17" s="9" customFormat="1" ht="19.7" customHeight="1">
      <c r="A99" s="9">
        <v>5</v>
      </c>
      <c r="B99" s="21">
        <f t="shared" si="8"/>
        <v>67</v>
      </c>
      <c r="C99" s="331" t="s">
        <v>531</v>
      </c>
      <c r="D99" s="331" t="s">
        <v>531</v>
      </c>
      <c r="E99" s="399" t="s">
        <v>885</v>
      </c>
      <c r="F99" s="414">
        <v>4</v>
      </c>
      <c r="G99" s="415">
        <v>212</v>
      </c>
      <c r="H99" s="31">
        <f t="shared" si="6"/>
        <v>848</v>
      </c>
      <c r="I99" s="167"/>
      <c r="J99" s="31" t="s">
        <v>886</v>
      </c>
      <c r="K99" s="31"/>
      <c r="L99" s="21"/>
      <c r="M99" s="25">
        <v>44119</v>
      </c>
      <c r="N99" s="21"/>
      <c r="O99" s="32"/>
      <c r="P99" s="32"/>
      <c r="Q99" s="26">
        <v>44145</v>
      </c>
    </row>
    <row r="100" spans="1:17" s="9" customFormat="1" ht="19.7" customHeight="1">
      <c r="A100" s="9">
        <v>5</v>
      </c>
      <c r="B100" s="21">
        <f t="shared" si="8"/>
        <v>68</v>
      </c>
      <c r="C100" s="331" t="s">
        <v>531</v>
      </c>
      <c r="D100" s="331" t="s">
        <v>531</v>
      </c>
      <c r="E100" s="416" t="s">
        <v>887</v>
      </c>
      <c r="F100" s="414">
        <v>2</v>
      </c>
      <c r="G100" s="415">
        <v>76</v>
      </c>
      <c r="H100" s="31">
        <f t="shared" si="6"/>
        <v>152</v>
      </c>
      <c r="I100" s="167"/>
      <c r="J100" s="31" t="s">
        <v>888</v>
      </c>
      <c r="K100" s="31"/>
      <c r="L100" s="21"/>
      <c r="M100" s="25">
        <v>44119</v>
      </c>
      <c r="N100" s="21"/>
      <c r="O100" s="32"/>
      <c r="P100" s="32"/>
      <c r="Q100" s="26">
        <v>44145</v>
      </c>
    </row>
    <row r="101" spans="1:17" s="9" customFormat="1" ht="19.7" customHeight="1">
      <c r="A101" s="9">
        <v>5</v>
      </c>
      <c r="B101" s="21">
        <f t="shared" si="8"/>
        <v>69</v>
      </c>
      <c r="C101" s="331" t="s">
        <v>531</v>
      </c>
      <c r="D101" s="331" t="s">
        <v>531</v>
      </c>
      <c r="E101" s="394" t="s">
        <v>859</v>
      </c>
      <c r="F101" s="326">
        <v>1</v>
      </c>
      <c r="G101" s="325">
        <v>990</v>
      </c>
      <c r="H101" s="31">
        <f t="shared" si="6"/>
        <v>990</v>
      </c>
      <c r="I101" s="167"/>
      <c r="J101" s="175" t="s">
        <v>860</v>
      </c>
      <c r="K101" s="31"/>
      <c r="L101" s="21"/>
      <c r="M101" s="25">
        <v>44119</v>
      </c>
      <c r="N101" s="21"/>
      <c r="O101" s="32"/>
      <c r="P101" s="32"/>
      <c r="Q101" s="26">
        <v>44145</v>
      </c>
    </row>
    <row r="102" spans="1:17" s="9" customFormat="1" ht="19.7" customHeight="1">
      <c r="A102" s="9">
        <v>5</v>
      </c>
      <c r="B102" s="21">
        <f t="shared" si="8"/>
        <v>70</v>
      </c>
      <c r="C102" s="397" t="s">
        <v>531</v>
      </c>
      <c r="D102" s="398" t="s">
        <v>531</v>
      </c>
      <c r="E102" s="364" t="s">
        <v>9879</v>
      </c>
      <c r="F102" s="2628">
        <v>8</v>
      </c>
      <c r="G102" s="327">
        <v>72</v>
      </c>
      <c r="H102" s="311">
        <f t="shared" si="6"/>
        <v>576</v>
      </c>
      <c r="I102" s="329"/>
      <c r="J102" s="31" t="s">
        <v>890</v>
      </c>
      <c r="K102" s="31"/>
      <c r="L102" s="21"/>
      <c r="M102" s="25">
        <v>44119</v>
      </c>
      <c r="N102" s="21"/>
      <c r="O102" s="32"/>
      <c r="P102" s="32"/>
      <c r="Q102" s="26">
        <v>44145</v>
      </c>
    </row>
    <row r="103" spans="1:17" s="9" customFormat="1" ht="19.7" customHeight="1">
      <c r="A103" s="9">
        <v>5</v>
      </c>
      <c r="B103" s="21">
        <f t="shared" si="8"/>
        <v>71</v>
      </c>
      <c r="C103" s="331" t="s">
        <v>531</v>
      </c>
      <c r="D103" s="331" t="s">
        <v>531</v>
      </c>
      <c r="E103" s="1344" t="s">
        <v>891</v>
      </c>
      <c r="F103" s="321">
        <v>1</v>
      </c>
      <c r="G103" s="420">
        <v>15680</v>
      </c>
      <c r="H103" s="36">
        <f t="shared" si="6"/>
        <v>15680</v>
      </c>
      <c r="I103" s="167"/>
      <c r="J103" s="30" t="s">
        <v>892</v>
      </c>
      <c r="K103" s="31"/>
      <c r="L103" s="21"/>
      <c r="M103" s="25">
        <v>44118</v>
      </c>
      <c r="N103" s="21"/>
      <c r="O103" s="32"/>
      <c r="P103" s="32"/>
      <c r="Q103" s="26">
        <v>44145</v>
      </c>
    </row>
    <row r="104" spans="1:17" s="9" customFormat="1" ht="19.7" customHeight="1">
      <c r="A104" s="9">
        <v>5</v>
      </c>
      <c r="B104" s="21">
        <f t="shared" si="8"/>
        <v>72</v>
      </c>
      <c r="C104" s="331" t="s">
        <v>1489</v>
      </c>
      <c r="D104" s="431" t="s">
        <v>531</v>
      </c>
      <c r="E104" s="391" t="s">
        <v>9880</v>
      </c>
      <c r="F104" s="2629">
        <v>2</v>
      </c>
      <c r="G104" s="2630">
        <v>950</v>
      </c>
      <c r="H104" s="36">
        <f>F104*G104</f>
        <v>1900</v>
      </c>
      <c r="I104" s="283"/>
      <c r="J104" s="211" t="s">
        <v>7905</v>
      </c>
      <c r="K104" s="31"/>
      <c r="L104" s="21"/>
      <c r="M104" s="25">
        <v>44118</v>
      </c>
      <c r="N104" s="21"/>
      <c r="O104" s="32"/>
      <c r="P104" s="32">
        <v>44145</v>
      </c>
      <c r="Q104" s="26">
        <v>44144</v>
      </c>
    </row>
    <row r="105" spans="1:17" s="9" customFormat="1" ht="19.7" customHeight="1">
      <c r="A105" s="9">
        <v>5</v>
      </c>
      <c r="B105" s="21">
        <f>+B104+1</f>
        <v>73</v>
      </c>
      <c r="C105" s="331" t="s">
        <v>531</v>
      </c>
      <c r="D105" s="331" t="s">
        <v>531</v>
      </c>
      <c r="E105" s="422" t="s">
        <v>897</v>
      </c>
      <c r="F105" s="321">
        <v>2</v>
      </c>
      <c r="G105" s="2631">
        <v>977</v>
      </c>
      <c r="H105" s="24">
        <f t="shared" si="6"/>
        <v>1954</v>
      </c>
      <c r="I105" s="188"/>
      <c r="J105" s="31" t="s">
        <v>898</v>
      </c>
      <c r="K105" s="31"/>
      <c r="L105" s="21"/>
      <c r="M105" s="25">
        <v>44119</v>
      </c>
      <c r="N105" s="21"/>
      <c r="O105" s="32"/>
      <c r="P105" s="32"/>
      <c r="Q105" s="26">
        <v>44145</v>
      </c>
    </row>
    <row r="106" spans="1:17" s="9" customFormat="1" ht="19.7" customHeight="1">
      <c r="A106" s="9">
        <v>5</v>
      </c>
      <c r="B106" s="21">
        <f t="shared" si="8"/>
        <v>74</v>
      </c>
      <c r="C106" s="331" t="s">
        <v>531</v>
      </c>
      <c r="D106" s="331" t="s">
        <v>531</v>
      </c>
      <c r="E106" s="391" t="s">
        <v>899</v>
      </c>
      <c r="F106" s="321">
        <v>1</v>
      </c>
      <c r="G106" s="419">
        <v>1019</v>
      </c>
      <c r="H106" s="24">
        <f t="shared" si="6"/>
        <v>1019</v>
      </c>
      <c r="I106" s="188"/>
      <c r="J106" s="31" t="s">
        <v>900</v>
      </c>
      <c r="K106" s="79"/>
      <c r="L106" s="21"/>
      <c r="M106" s="25">
        <v>44119</v>
      </c>
      <c r="N106" s="21"/>
      <c r="O106" s="32"/>
      <c r="P106" s="32"/>
      <c r="Q106" s="26">
        <v>44145</v>
      </c>
    </row>
    <row r="107" spans="1:17" s="9" customFormat="1" ht="19.7" customHeight="1">
      <c r="A107" s="9">
        <v>5</v>
      </c>
      <c r="B107" s="21">
        <f t="shared" si="8"/>
        <v>75</v>
      </c>
      <c r="C107" s="331" t="s">
        <v>531</v>
      </c>
      <c r="D107" s="331" t="s">
        <v>531</v>
      </c>
      <c r="E107" s="391" t="s">
        <v>902</v>
      </c>
      <c r="F107" s="321">
        <v>1</v>
      </c>
      <c r="G107" s="419">
        <v>1019</v>
      </c>
      <c r="H107" s="24">
        <f t="shared" si="6"/>
        <v>1019</v>
      </c>
      <c r="I107" s="188"/>
      <c r="J107" s="31" t="s">
        <v>903</v>
      </c>
      <c r="K107" s="79"/>
      <c r="L107" s="21"/>
      <c r="M107" s="25">
        <v>44119</v>
      </c>
      <c r="N107" s="21"/>
      <c r="O107" s="32"/>
      <c r="P107" s="32"/>
      <c r="Q107" s="26">
        <v>44145</v>
      </c>
    </row>
    <row r="108" spans="1:17" s="9" customFormat="1" ht="19.7" customHeight="1">
      <c r="A108" s="9">
        <v>5</v>
      </c>
      <c r="B108" s="21">
        <f t="shared" si="8"/>
        <v>76</v>
      </c>
      <c r="C108" s="331" t="s">
        <v>531</v>
      </c>
      <c r="D108" s="331" t="s">
        <v>531</v>
      </c>
      <c r="E108" s="391" t="s">
        <v>904</v>
      </c>
      <c r="F108" s="321">
        <v>1</v>
      </c>
      <c r="G108" s="419">
        <v>1019</v>
      </c>
      <c r="H108" s="24">
        <f t="shared" si="6"/>
        <v>1019</v>
      </c>
      <c r="I108" s="188"/>
      <c r="J108" s="31" t="s">
        <v>905</v>
      </c>
      <c r="K108" s="79"/>
      <c r="L108" s="21"/>
      <c r="M108" s="25">
        <v>44119</v>
      </c>
      <c r="N108" s="21"/>
      <c r="O108" s="32"/>
      <c r="P108" s="32"/>
      <c r="Q108" s="26">
        <v>44145</v>
      </c>
    </row>
    <row r="109" spans="1:17" s="9" customFormat="1" ht="19.7" customHeight="1">
      <c r="A109" s="9">
        <v>5</v>
      </c>
      <c r="B109" s="21">
        <f t="shared" si="8"/>
        <v>77</v>
      </c>
      <c r="C109" s="359" t="s">
        <v>531</v>
      </c>
      <c r="D109" s="359" t="s">
        <v>531</v>
      </c>
      <c r="E109" s="325" t="s">
        <v>906</v>
      </c>
      <c r="F109" s="402">
        <v>1</v>
      </c>
      <c r="G109" s="420">
        <v>1989</v>
      </c>
      <c r="H109" s="24">
        <f t="shared" si="6"/>
        <v>1989</v>
      </c>
      <c r="I109" s="309"/>
      <c r="J109" s="175" t="s">
        <v>907</v>
      </c>
      <c r="K109" s="31"/>
      <c r="L109" s="21"/>
      <c r="M109" s="25">
        <v>44119</v>
      </c>
      <c r="N109" s="21"/>
      <c r="O109" s="32"/>
      <c r="P109" s="32"/>
      <c r="Q109" s="26">
        <v>44145</v>
      </c>
    </row>
    <row r="110" spans="1:17" s="9" customFormat="1" ht="19.7" customHeight="1">
      <c r="A110" s="9">
        <v>5</v>
      </c>
      <c r="B110" s="21">
        <f t="shared" si="8"/>
        <v>78</v>
      </c>
      <c r="C110" s="331" t="s">
        <v>531</v>
      </c>
      <c r="D110" s="331" t="s">
        <v>531</v>
      </c>
      <c r="E110" s="423" t="s">
        <v>908</v>
      </c>
      <c r="F110" s="321">
        <v>1</v>
      </c>
      <c r="G110" s="420">
        <v>4225</v>
      </c>
      <c r="H110" s="24">
        <f t="shared" si="6"/>
        <v>4225</v>
      </c>
      <c r="I110" s="167"/>
      <c r="J110" s="30" t="s">
        <v>909</v>
      </c>
      <c r="K110" s="31"/>
      <c r="L110" s="21"/>
      <c r="M110" s="25">
        <v>44119</v>
      </c>
      <c r="N110" s="21"/>
      <c r="O110" s="32"/>
      <c r="P110" s="32"/>
      <c r="Q110" s="26">
        <v>44145</v>
      </c>
    </row>
    <row r="111" spans="1:17" s="9" customFormat="1" ht="19.7" customHeight="1">
      <c r="A111" s="9">
        <v>5</v>
      </c>
      <c r="B111" s="21">
        <f t="shared" si="8"/>
        <v>79</v>
      </c>
      <c r="C111" s="331" t="s">
        <v>531</v>
      </c>
      <c r="D111" s="331" t="s">
        <v>531</v>
      </c>
      <c r="E111" s="424" t="s">
        <v>910</v>
      </c>
      <c r="F111" s="321">
        <v>3</v>
      </c>
      <c r="G111" s="420">
        <v>229</v>
      </c>
      <c r="H111" s="24">
        <f t="shared" si="6"/>
        <v>687</v>
      </c>
      <c r="I111" s="167"/>
      <c r="J111" s="30" t="s">
        <v>911</v>
      </c>
      <c r="K111" s="79" t="s">
        <v>912</v>
      </c>
      <c r="L111" s="21"/>
      <c r="M111" s="25">
        <v>44119</v>
      </c>
      <c r="N111" s="21"/>
      <c r="O111" s="32"/>
      <c r="P111" s="32"/>
      <c r="Q111" s="26">
        <v>44145</v>
      </c>
    </row>
    <row r="112" spans="1:17" s="9" customFormat="1" ht="19.7" customHeight="1">
      <c r="A112" s="9">
        <v>5</v>
      </c>
      <c r="B112" s="21">
        <f t="shared" si="8"/>
        <v>80</v>
      </c>
      <c r="C112" s="331" t="s">
        <v>531</v>
      </c>
      <c r="D112" s="331" t="s">
        <v>531</v>
      </c>
      <c r="E112" s="425" t="s">
        <v>913</v>
      </c>
      <c r="F112" s="321">
        <v>1</v>
      </c>
      <c r="G112" s="420">
        <v>550</v>
      </c>
      <c r="H112" s="24">
        <f t="shared" si="6"/>
        <v>550</v>
      </c>
      <c r="I112" s="167"/>
      <c r="J112" s="31" t="s">
        <v>914</v>
      </c>
      <c r="K112" s="31"/>
      <c r="L112" s="21"/>
      <c r="M112" s="25">
        <v>44119</v>
      </c>
      <c r="N112" s="21"/>
      <c r="O112" s="32"/>
      <c r="P112" s="32"/>
      <c r="Q112" s="26">
        <v>44145</v>
      </c>
    </row>
    <row r="113" spans="1:17" s="9" customFormat="1" ht="19.7" customHeight="1">
      <c r="A113" s="9">
        <v>5</v>
      </c>
      <c r="B113" s="21">
        <f t="shared" si="8"/>
        <v>81</v>
      </c>
      <c r="C113" s="832" t="s">
        <v>531</v>
      </c>
      <c r="D113" s="832" t="s">
        <v>531</v>
      </c>
      <c r="E113" s="1016" t="s">
        <v>1972</v>
      </c>
      <c r="F113" s="748"/>
      <c r="G113" s="1035">
        <v>479</v>
      </c>
      <c r="H113" s="833">
        <f t="shared" si="6"/>
        <v>0</v>
      </c>
      <c r="I113" s="834"/>
      <c r="J113" s="835" t="s">
        <v>916</v>
      </c>
      <c r="K113" s="408" t="s">
        <v>845</v>
      </c>
      <c r="L113" s="21"/>
      <c r="M113" s="25"/>
      <c r="N113" s="21"/>
      <c r="O113" s="32"/>
      <c r="P113" s="32"/>
      <c r="Q113" s="26"/>
    </row>
    <row r="114" spans="1:17" s="9" customFormat="1" ht="19.7" customHeight="1">
      <c r="A114" s="9">
        <v>5</v>
      </c>
      <c r="B114" s="21">
        <f t="shared" si="8"/>
        <v>82</v>
      </c>
      <c r="C114" s="832" t="s">
        <v>531</v>
      </c>
      <c r="D114" s="832" t="s">
        <v>531</v>
      </c>
      <c r="E114" s="835" t="s">
        <v>917</v>
      </c>
      <c r="F114" s="408"/>
      <c r="G114" s="1035">
        <v>403</v>
      </c>
      <c r="H114" s="988">
        <f t="shared" si="6"/>
        <v>0</v>
      </c>
      <c r="I114" s="834"/>
      <c r="J114" s="408" t="s">
        <v>918</v>
      </c>
      <c r="K114" s="408" t="s">
        <v>845</v>
      </c>
      <c r="L114" s="21"/>
      <c r="M114" s="25"/>
      <c r="N114" s="21"/>
      <c r="O114" s="32"/>
      <c r="P114" s="32"/>
      <c r="Q114" s="26"/>
    </row>
    <row r="115" spans="1:17" s="9" customFormat="1" ht="19.7" customHeight="1">
      <c r="A115" s="9">
        <v>5</v>
      </c>
      <c r="B115" s="21">
        <f t="shared" si="8"/>
        <v>83</v>
      </c>
      <c r="C115" s="331" t="s">
        <v>531</v>
      </c>
      <c r="D115" s="331" t="s">
        <v>531</v>
      </c>
      <c r="E115" s="428" t="s">
        <v>919</v>
      </c>
      <c r="F115" s="321">
        <v>1</v>
      </c>
      <c r="G115" s="420">
        <v>5104</v>
      </c>
      <c r="H115" s="24">
        <f t="shared" si="6"/>
        <v>5104</v>
      </c>
      <c r="I115" s="167"/>
      <c r="J115" s="30" t="s">
        <v>920</v>
      </c>
      <c r="K115" s="31"/>
      <c r="L115" s="21"/>
      <c r="M115" s="25">
        <v>44119</v>
      </c>
      <c r="N115" s="21"/>
      <c r="O115" s="32"/>
      <c r="P115" s="32"/>
      <c r="Q115" s="26">
        <v>44145</v>
      </c>
    </row>
    <row r="116" spans="1:17" s="9" customFormat="1" ht="19.7" customHeight="1">
      <c r="A116" s="9">
        <v>5</v>
      </c>
      <c r="B116" s="21">
        <f t="shared" si="8"/>
        <v>84</v>
      </c>
      <c r="C116" s="331" t="s">
        <v>531</v>
      </c>
      <c r="D116" s="331" t="s">
        <v>531</v>
      </c>
      <c r="E116" s="428" t="s">
        <v>921</v>
      </c>
      <c r="F116" s="321">
        <v>1</v>
      </c>
      <c r="G116" s="420">
        <v>5400</v>
      </c>
      <c r="H116" s="24">
        <f t="shared" si="6"/>
        <v>5400</v>
      </c>
      <c r="I116" s="167"/>
      <c r="J116" s="30" t="s">
        <v>922</v>
      </c>
      <c r="K116" s="31"/>
      <c r="L116" s="21"/>
      <c r="M116" s="25">
        <v>44119</v>
      </c>
      <c r="N116" s="21"/>
      <c r="O116" s="32"/>
      <c r="P116" s="32"/>
      <c r="Q116" s="26">
        <v>44145</v>
      </c>
    </row>
    <row r="117" spans="1:17" s="9" customFormat="1" ht="19.7" customHeight="1">
      <c r="A117" s="9">
        <v>5</v>
      </c>
      <c r="B117" s="21">
        <f t="shared" si="8"/>
        <v>85</v>
      </c>
      <c r="C117" s="331" t="s">
        <v>531</v>
      </c>
      <c r="D117" s="331" t="s">
        <v>531</v>
      </c>
      <c r="E117" s="428" t="s">
        <v>923</v>
      </c>
      <c r="F117" s="321">
        <v>1</v>
      </c>
      <c r="G117" s="420">
        <v>5560</v>
      </c>
      <c r="H117" s="24">
        <f t="shared" si="6"/>
        <v>5560</v>
      </c>
      <c r="I117" s="167"/>
      <c r="J117" s="30" t="s">
        <v>924</v>
      </c>
      <c r="K117" s="31"/>
      <c r="L117" s="21"/>
      <c r="M117" s="25">
        <v>44119</v>
      </c>
      <c r="N117" s="21"/>
      <c r="O117" s="32"/>
      <c r="P117" s="32"/>
      <c r="Q117" s="26">
        <v>44145</v>
      </c>
    </row>
    <row r="118" spans="1:17" s="9" customFormat="1" ht="19.7" customHeight="1">
      <c r="A118" s="9">
        <v>5</v>
      </c>
      <c r="B118" s="21">
        <f t="shared" si="8"/>
        <v>86</v>
      </c>
      <c r="C118" s="832" t="s">
        <v>531</v>
      </c>
      <c r="D118" s="832" t="s">
        <v>531</v>
      </c>
      <c r="E118" s="1033" t="s">
        <v>925</v>
      </c>
      <c r="F118" s="748"/>
      <c r="G118" s="2632">
        <v>244</v>
      </c>
      <c r="H118" s="988">
        <f t="shared" si="6"/>
        <v>0</v>
      </c>
      <c r="I118" s="834"/>
      <c r="J118" s="835" t="s">
        <v>9881</v>
      </c>
      <c r="K118" s="408" t="s">
        <v>845</v>
      </c>
      <c r="L118" s="21"/>
      <c r="M118" s="25"/>
      <c r="N118" s="21"/>
      <c r="O118" s="32"/>
      <c r="P118" s="32"/>
      <c r="Q118" s="26"/>
    </row>
    <row r="119" spans="1:17" s="9" customFormat="1" ht="19.7" customHeight="1">
      <c r="A119" s="9">
        <v>5</v>
      </c>
      <c r="B119" s="21">
        <f t="shared" si="8"/>
        <v>87</v>
      </c>
      <c r="C119" s="832" t="s">
        <v>531</v>
      </c>
      <c r="D119" s="832" t="s">
        <v>531</v>
      </c>
      <c r="E119" s="1033" t="s">
        <v>927</v>
      </c>
      <c r="F119" s="748"/>
      <c r="G119" s="2632">
        <v>357</v>
      </c>
      <c r="H119" s="988">
        <f t="shared" si="6"/>
        <v>0</v>
      </c>
      <c r="I119" s="834"/>
      <c r="J119" s="835" t="s">
        <v>9882</v>
      </c>
      <c r="K119" s="408" t="s">
        <v>845</v>
      </c>
      <c r="L119" s="21"/>
      <c r="M119" s="25"/>
      <c r="N119" s="21"/>
      <c r="O119" s="32"/>
      <c r="P119" s="32"/>
      <c r="Q119" s="26"/>
    </row>
    <row r="120" spans="1:17" s="9" customFormat="1" ht="19.7" customHeight="1">
      <c r="A120" s="9">
        <v>5</v>
      </c>
      <c r="B120" s="21">
        <f t="shared" si="8"/>
        <v>88</v>
      </c>
      <c r="C120" s="832" t="s">
        <v>531</v>
      </c>
      <c r="D120" s="832" t="s">
        <v>531</v>
      </c>
      <c r="E120" s="1033" t="s">
        <v>928</v>
      </c>
      <c r="F120" s="748"/>
      <c r="G120" s="2632">
        <v>490</v>
      </c>
      <c r="H120" s="988">
        <f t="shared" si="6"/>
        <v>0</v>
      </c>
      <c r="I120" s="834"/>
      <c r="J120" s="835" t="s">
        <v>9883</v>
      </c>
      <c r="K120" s="408" t="s">
        <v>845</v>
      </c>
      <c r="L120" s="21"/>
      <c r="M120" s="25"/>
      <c r="N120" s="21"/>
      <c r="O120" s="32"/>
      <c r="P120" s="32"/>
      <c r="Q120" s="26"/>
    </row>
    <row r="121" spans="1:17" s="9" customFormat="1" ht="19.7" customHeight="1">
      <c r="A121" s="9">
        <v>5</v>
      </c>
      <c r="B121" s="21">
        <f t="shared" si="8"/>
        <v>89</v>
      </c>
      <c r="C121" s="832" t="s">
        <v>531</v>
      </c>
      <c r="D121" s="832" t="s">
        <v>531</v>
      </c>
      <c r="E121" s="2106" t="s">
        <v>929</v>
      </c>
      <c r="F121" s="1091"/>
      <c r="G121" s="985">
        <v>1082</v>
      </c>
      <c r="H121" s="988">
        <f t="shared" si="6"/>
        <v>0</v>
      </c>
      <c r="I121" s="834"/>
      <c r="J121" s="408" t="s">
        <v>9884</v>
      </c>
      <c r="K121" s="408" t="s">
        <v>845</v>
      </c>
      <c r="L121" s="21"/>
      <c r="M121" s="25"/>
      <c r="N121" s="21"/>
      <c r="O121" s="32"/>
      <c r="P121" s="32"/>
      <c r="Q121" s="26"/>
    </row>
    <row r="122" spans="1:17" s="9" customFormat="1" ht="19.7" customHeight="1">
      <c r="A122" s="9">
        <v>5</v>
      </c>
      <c r="B122" s="21">
        <f t="shared" si="8"/>
        <v>90</v>
      </c>
      <c r="C122" s="832" t="s">
        <v>531</v>
      </c>
      <c r="D122" s="832" t="s">
        <v>531</v>
      </c>
      <c r="E122" s="2106" t="s">
        <v>931</v>
      </c>
      <c r="F122" s="1091"/>
      <c r="G122" s="985">
        <v>413</v>
      </c>
      <c r="H122" s="988">
        <f t="shared" si="6"/>
        <v>0</v>
      </c>
      <c r="I122" s="834"/>
      <c r="J122" s="408" t="s">
        <v>9885</v>
      </c>
      <c r="K122" s="408" t="s">
        <v>845</v>
      </c>
      <c r="L122" s="21"/>
      <c r="M122" s="25"/>
      <c r="N122" s="21"/>
      <c r="O122" s="32"/>
      <c r="P122" s="32"/>
      <c r="Q122" s="26"/>
    </row>
    <row r="123" spans="1:17" s="9" customFormat="1" ht="19.7" customHeight="1">
      <c r="A123" s="9">
        <v>5</v>
      </c>
      <c r="B123" s="21">
        <f t="shared" si="8"/>
        <v>91</v>
      </c>
      <c r="C123" s="832" t="s">
        <v>531</v>
      </c>
      <c r="D123" s="832" t="s">
        <v>531</v>
      </c>
      <c r="E123" s="2106" t="s">
        <v>933</v>
      </c>
      <c r="F123" s="1091"/>
      <c r="G123" s="985">
        <v>413</v>
      </c>
      <c r="H123" s="988">
        <f t="shared" si="6"/>
        <v>0</v>
      </c>
      <c r="I123" s="834"/>
      <c r="J123" s="408" t="s">
        <v>932</v>
      </c>
      <c r="K123" s="408" t="s">
        <v>845</v>
      </c>
      <c r="L123" s="21"/>
      <c r="M123" s="25"/>
      <c r="N123" s="21"/>
      <c r="O123" s="32"/>
      <c r="P123" s="32"/>
      <c r="Q123" s="26"/>
    </row>
    <row r="124" spans="1:17" s="9" customFormat="1" ht="19.7" customHeight="1">
      <c r="A124" s="9">
        <v>5</v>
      </c>
      <c r="B124" s="21">
        <f t="shared" si="8"/>
        <v>92</v>
      </c>
      <c r="C124" s="431" t="s">
        <v>934</v>
      </c>
      <c r="D124" s="431" t="s">
        <v>783</v>
      </c>
      <c r="E124" s="432" t="s">
        <v>935</v>
      </c>
      <c r="F124" s="433">
        <v>2</v>
      </c>
      <c r="G124" s="419">
        <v>70</v>
      </c>
      <c r="H124" s="36">
        <f t="shared" si="6"/>
        <v>140</v>
      </c>
      <c r="I124" s="167"/>
      <c r="J124" s="211" t="s">
        <v>936</v>
      </c>
      <c r="K124" s="211" t="s">
        <v>937</v>
      </c>
      <c r="L124" s="21"/>
      <c r="M124" s="25">
        <v>44118</v>
      </c>
      <c r="N124" s="21"/>
      <c r="O124" s="32"/>
      <c r="P124" s="32">
        <v>44145</v>
      </c>
      <c r="Q124" s="26">
        <v>44145</v>
      </c>
    </row>
    <row r="125" spans="1:17" s="9" customFormat="1" ht="19.7" customHeight="1">
      <c r="A125" s="9">
        <v>5</v>
      </c>
      <c r="B125" s="21">
        <f t="shared" si="8"/>
        <v>93</v>
      </c>
      <c r="C125" s="331" t="s">
        <v>531</v>
      </c>
      <c r="D125" s="331" t="s">
        <v>531</v>
      </c>
      <c r="E125" s="332" t="s">
        <v>788</v>
      </c>
      <c r="F125" s="333">
        <v>14</v>
      </c>
      <c r="G125" s="343">
        <v>23</v>
      </c>
      <c r="H125" s="36">
        <f t="shared" si="6"/>
        <v>322</v>
      </c>
      <c r="I125" s="36"/>
      <c r="J125" s="30" t="s">
        <v>789</v>
      </c>
      <c r="K125" s="211" t="s">
        <v>938</v>
      </c>
      <c r="L125" s="21"/>
      <c r="M125" s="25">
        <v>44119</v>
      </c>
      <c r="N125" s="21"/>
      <c r="O125" s="32"/>
      <c r="P125" s="32"/>
      <c r="Q125" s="26">
        <v>44145</v>
      </c>
    </row>
    <row r="126" spans="1:17" s="9" customFormat="1" ht="19.7" customHeight="1">
      <c r="A126" s="9">
        <v>5</v>
      </c>
      <c r="B126" s="21">
        <f t="shared" si="8"/>
        <v>94</v>
      </c>
      <c r="C126" s="331" t="s">
        <v>531</v>
      </c>
      <c r="D126" s="331" t="s">
        <v>531</v>
      </c>
      <c r="E126" s="432" t="s">
        <v>939</v>
      </c>
      <c r="F126" s="433">
        <v>16</v>
      </c>
      <c r="G126" s="419">
        <v>92</v>
      </c>
      <c r="H126" s="36">
        <f t="shared" si="6"/>
        <v>1472</v>
      </c>
      <c r="I126" s="167"/>
      <c r="J126" s="211" t="s">
        <v>940</v>
      </c>
      <c r="K126" s="211" t="s">
        <v>941</v>
      </c>
      <c r="L126" s="21"/>
      <c r="M126" s="25">
        <v>44119</v>
      </c>
      <c r="N126" s="21"/>
      <c r="O126" s="32"/>
      <c r="P126" s="32"/>
      <c r="Q126" s="26">
        <v>44145</v>
      </c>
    </row>
    <row r="127" spans="1:17" s="9" customFormat="1" ht="19.7" customHeight="1">
      <c r="A127" s="9">
        <v>5</v>
      </c>
      <c r="B127" s="21">
        <f t="shared" si="8"/>
        <v>95</v>
      </c>
      <c r="C127" s="331" t="s">
        <v>531</v>
      </c>
      <c r="D127" s="331" t="s">
        <v>531</v>
      </c>
      <c r="E127" s="432" t="s">
        <v>942</v>
      </c>
      <c r="F127" s="433">
        <v>2</v>
      </c>
      <c r="G127" s="419">
        <v>92</v>
      </c>
      <c r="H127" s="36">
        <f t="shared" si="6"/>
        <v>184</v>
      </c>
      <c r="I127" s="167"/>
      <c r="J127" s="211" t="s">
        <v>940</v>
      </c>
      <c r="K127" s="211" t="s">
        <v>943</v>
      </c>
      <c r="L127" s="21"/>
      <c r="M127" s="25">
        <v>44119</v>
      </c>
      <c r="N127" s="21"/>
      <c r="O127" s="32"/>
      <c r="P127" s="32"/>
      <c r="Q127" s="26">
        <v>44145</v>
      </c>
    </row>
    <row r="128" spans="1:17" s="9" customFormat="1" ht="19.7" customHeight="1">
      <c r="A128" s="9">
        <v>5</v>
      </c>
      <c r="B128" s="21">
        <f t="shared" si="8"/>
        <v>96</v>
      </c>
      <c r="C128" s="331" t="s">
        <v>531</v>
      </c>
      <c r="D128" s="331" t="s">
        <v>531</v>
      </c>
      <c r="E128" s="332" t="s">
        <v>885</v>
      </c>
      <c r="F128" s="333">
        <v>14</v>
      </c>
      <c r="G128" s="343">
        <v>23</v>
      </c>
      <c r="H128" s="36">
        <f t="shared" si="6"/>
        <v>322</v>
      </c>
      <c r="I128" s="36"/>
      <c r="J128" s="30" t="s">
        <v>944</v>
      </c>
      <c r="K128" s="211" t="s">
        <v>945</v>
      </c>
      <c r="L128" s="21"/>
      <c r="M128" s="25">
        <v>44119</v>
      </c>
      <c r="N128" s="21"/>
      <c r="O128" s="32"/>
      <c r="P128" s="32"/>
      <c r="Q128" s="26">
        <v>44145</v>
      </c>
    </row>
    <row r="129" spans="1:17" s="9" customFormat="1" ht="19.7" customHeight="1">
      <c r="A129" s="9">
        <v>5</v>
      </c>
      <c r="B129" s="21">
        <f t="shared" si="8"/>
        <v>97</v>
      </c>
      <c r="C129" s="331" t="s">
        <v>531</v>
      </c>
      <c r="D129" s="331" t="s">
        <v>531</v>
      </c>
      <c r="E129" s="332" t="s">
        <v>946</v>
      </c>
      <c r="F129" s="333">
        <v>2</v>
      </c>
      <c r="G129" s="343">
        <v>1200</v>
      </c>
      <c r="H129" s="36">
        <f t="shared" si="6"/>
        <v>2400</v>
      </c>
      <c r="I129" s="188"/>
      <c r="J129" s="30" t="s">
        <v>947</v>
      </c>
      <c r="K129" s="211" t="s">
        <v>945</v>
      </c>
      <c r="L129" s="21"/>
      <c r="M129" s="25">
        <v>44119</v>
      </c>
      <c r="N129" s="21"/>
      <c r="O129" s="32"/>
      <c r="P129" s="32"/>
      <c r="Q129" s="26">
        <v>44145</v>
      </c>
    </row>
    <row r="130" spans="1:17" s="9" customFormat="1" ht="19.7" customHeight="1">
      <c r="A130" s="9">
        <v>5</v>
      </c>
      <c r="B130" s="21">
        <f t="shared" si="8"/>
        <v>98</v>
      </c>
      <c r="C130" s="434" t="s">
        <v>531</v>
      </c>
      <c r="D130" s="434" t="s">
        <v>531</v>
      </c>
      <c r="E130" s="435" t="s">
        <v>948</v>
      </c>
      <c r="F130" s="436">
        <v>1</v>
      </c>
      <c r="G130" s="437">
        <v>4510</v>
      </c>
      <c r="H130" s="213">
        <f t="shared" si="6"/>
        <v>4510</v>
      </c>
      <c r="I130" s="205"/>
      <c r="J130" s="211" t="s">
        <v>949</v>
      </c>
      <c r="K130" s="76" t="s">
        <v>950</v>
      </c>
      <c r="L130" s="44"/>
      <c r="M130" s="25">
        <v>44119</v>
      </c>
      <c r="N130" s="21"/>
      <c r="O130" s="32"/>
      <c r="P130" s="32"/>
      <c r="Q130" s="26">
        <v>44145</v>
      </c>
    </row>
    <row r="131" spans="1:17" s="9" customFormat="1" ht="19.7" customHeight="1">
      <c r="A131" s="9">
        <v>5</v>
      </c>
      <c r="B131" s="21">
        <f t="shared" si="8"/>
        <v>99</v>
      </c>
      <c r="C131" s="438" t="s">
        <v>531</v>
      </c>
      <c r="D131" s="438" t="s">
        <v>531</v>
      </c>
      <c r="E131" s="416" t="s">
        <v>951</v>
      </c>
      <c r="F131" s="439">
        <v>1</v>
      </c>
      <c r="G131" s="440">
        <v>1736</v>
      </c>
      <c r="H131" s="213">
        <f>F131*G131</f>
        <v>1736</v>
      </c>
      <c r="I131" s="205"/>
      <c r="J131" s="76" t="s">
        <v>952</v>
      </c>
      <c r="K131" s="76" t="s">
        <v>953</v>
      </c>
      <c r="L131" s="21"/>
      <c r="M131" s="25">
        <v>44119</v>
      </c>
      <c r="N131" s="21"/>
      <c r="O131" s="32"/>
      <c r="P131" s="32"/>
      <c r="Q131" s="26">
        <v>44145</v>
      </c>
    </row>
    <row r="132" spans="1:17" s="9" customFormat="1" ht="19.7" customHeight="1">
      <c r="B132" s="21">
        <f t="shared" si="8"/>
        <v>100</v>
      </c>
      <c r="C132" s="1920" t="s">
        <v>531</v>
      </c>
      <c r="D132" s="1920" t="s">
        <v>531</v>
      </c>
      <c r="E132" s="1884" t="s">
        <v>1142</v>
      </c>
      <c r="F132" s="1885">
        <v>1</v>
      </c>
      <c r="G132" s="1883">
        <v>300</v>
      </c>
      <c r="H132" s="1883">
        <f>F132*G132</f>
        <v>300</v>
      </c>
      <c r="I132" s="1887"/>
      <c r="J132" s="1856" t="s">
        <v>1143</v>
      </c>
      <c r="K132" s="211"/>
      <c r="L132" s="21"/>
      <c r="M132" s="25">
        <v>44160</v>
      </c>
      <c r="N132" s="21"/>
      <c r="O132" s="32"/>
      <c r="P132" s="32">
        <v>44162</v>
      </c>
      <c r="Q132" s="26">
        <v>44162</v>
      </c>
    </row>
    <row r="133" spans="1:17" s="9" customFormat="1" ht="19.7" customHeight="1">
      <c r="B133" s="21">
        <f t="shared" si="8"/>
        <v>101</v>
      </c>
      <c r="C133" s="1920" t="s">
        <v>531</v>
      </c>
      <c r="D133" s="1920" t="s">
        <v>531</v>
      </c>
      <c r="E133" s="1884" t="s">
        <v>2898</v>
      </c>
      <c r="F133" s="1885">
        <v>1</v>
      </c>
      <c r="G133" s="1883">
        <v>1200</v>
      </c>
      <c r="H133" s="1883">
        <f>F133*G133</f>
        <v>1200</v>
      </c>
      <c r="I133" s="1887"/>
      <c r="J133" s="1856" t="s">
        <v>610</v>
      </c>
      <c r="K133" s="211"/>
      <c r="L133" s="21"/>
      <c r="M133" s="25">
        <v>44160</v>
      </c>
      <c r="N133" s="21"/>
      <c r="O133" s="32"/>
      <c r="P133" s="32">
        <v>44165</v>
      </c>
      <c r="Q133" s="26"/>
    </row>
    <row r="134" spans="1:17" s="9" customFormat="1" ht="19.7" customHeight="1">
      <c r="B134" s="21"/>
      <c r="C134" s="21"/>
      <c r="D134" s="21"/>
      <c r="E134" s="157"/>
      <c r="F134" s="158"/>
      <c r="G134" s="213"/>
      <c r="H134" s="36"/>
      <c r="I134" s="188"/>
      <c r="J134" s="30"/>
      <c r="K134" s="211"/>
      <c r="L134" s="21"/>
      <c r="M134" s="25"/>
      <c r="N134" s="21"/>
      <c r="O134" s="32"/>
      <c r="P134" s="32"/>
      <c r="Q134" s="26"/>
    </row>
    <row r="135" spans="1:17" s="9" customFormat="1" ht="19.7" customHeight="1">
      <c r="B135" s="21"/>
      <c r="C135" s="208"/>
      <c r="D135" s="208"/>
      <c r="E135" s="441"/>
      <c r="F135" s="442"/>
      <c r="G135" s="53"/>
      <c r="H135" s="36"/>
      <c r="I135" s="283"/>
      <c r="J135" s="443"/>
      <c r="K135" s="38"/>
      <c r="L135" s="21"/>
      <c r="M135" s="25"/>
      <c r="N135" s="21"/>
      <c r="O135" s="32"/>
      <c r="P135" s="32"/>
      <c r="Q135" s="26"/>
    </row>
    <row r="136" spans="1:17" s="9" customFormat="1" ht="19.7" customHeight="1">
      <c r="B136" s="21"/>
      <c r="C136" s="21"/>
      <c r="D136" s="21"/>
      <c r="E136" s="356">
        <f>SUM(H77:H135)</f>
        <v>119555</v>
      </c>
      <c r="F136" s="22"/>
      <c r="G136" s="444"/>
      <c r="H136" s="36"/>
      <c r="I136" s="167"/>
      <c r="J136" s="30"/>
      <c r="K136" s="79"/>
      <c r="L136" s="21"/>
      <c r="M136" s="25"/>
      <c r="N136" s="21"/>
      <c r="O136" s="32"/>
      <c r="P136" s="32"/>
      <c r="Q136" s="26"/>
    </row>
    <row r="137" spans="1:17" s="9" customFormat="1" ht="19.7" customHeight="1">
      <c r="B137" s="21"/>
      <c r="C137" s="21"/>
      <c r="D137" s="21"/>
      <c r="E137" s="75"/>
      <c r="F137" s="236"/>
      <c r="G137" s="362"/>
      <c r="H137" s="36"/>
      <c r="I137" s="363"/>
      <c r="J137" s="31"/>
      <c r="K137" s="31"/>
      <c r="L137" s="21"/>
      <c r="M137" s="25"/>
      <c r="N137" s="21"/>
      <c r="O137" s="32"/>
      <c r="P137" s="32"/>
      <c r="Q137" s="26"/>
    </row>
    <row r="138" spans="1:17" s="9" customFormat="1" ht="19.7" customHeight="1">
      <c r="B138" s="21"/>
      <c r="C138" s="21"/>
      <c r="D138" s="21"/>
      <c r="E138" s="31"/>
      <c r="F138" s="22"/>
      <c r="G138" s="539"/>
      <c r="H138" s="213"/>
      <c r="I138" s="401"/>
      <c r="J138" s="301"/>
      <c r="K138" s="38"/>
      <c r="L138" s="21"/>
      <c r="M138" s="25"/>
      <c r="N138" s="21"/>
      <c r="O138" s="32"/>
      <c r="P138" s="32"/>
      <c r="Q138" s="26"/>
    </row>
    <row r="139" spans="1:17" s="9" customFormat="1" ht="19.7" customHeight="1">
      <c r="B139" s="21"/>
      <c r="C139" s="21"/>
      <c r="D139" s="21"/>
      <c r="E139" s="41"/>
      <c r="F139" s="236"/>
      <c r="G139" s="36"/>
      <c r="H139" s="213"/>
      <c r="I139" s="363"/>
      <c r="J139" s="41"/>
      <c r="K139" s="38"/>
      <c r="L139" s="21"/>
      <c r="M139" s="25"/>
      <c r="N139" s="21"/>
      <c r="O139" s="32"/>
      <c r="P139" s="32"/>
      <c r="Q139" s="26"/>
    </row>
    <row r="140" spans="1:17" s="9" customFormat="1" ht="19.7" customHeight="1">
      <c r="B140" s="21"/>
      <c r="C140" s="21"/>
      <c r="D140" s="21"/>
      <c r="E140" s="75"/>
      <c r="F140" s="236"/>
      <c r="G140" s="362"/>
      <c r="H140" s="213"/>
      <c r="I140" s="363"/>
      <c r="J140" s="31"/>
      <c r="K140" s="31"/>
      <c r="L140" s="21"/>
      <c r="M140" s="25"/>
      <c r="N140" s="21"/>
      <c r="O140" s="32"/>
      <c r="P140" s="32"/>
      <c r="Q140" s="26"/>
    </row>
    <row r="141" spans="1:17" s="9" customFormat="1" ht="19.7" customHeight="1">
      <c r="B141" s="21"/>
      <c r="C141" s="21"/>
      <c r="D141" s="21"/>
      <c r="E141" s="75"/>
      <c r="F141" s="236"/>
      <c r="G141" s="362"/>
      <c r="H141" s="213"/>
      <c r="I141" s="363"/>
      <c r="J141" s="31"/>
      <c r="K141" s="31"/>
      <c r="L141" s="21"/>
      <c r="M141" s="25"/>
      <c r="N141" s="21"/>
      <c r="O141" s="32"/>
      <c r="P141" s="32"/>
      <c r="Q141" s="26"/>
    </row>
    <row r="142" spans="1:17" s="9" customFormat="1" ht="19.7" customHeight="1">
      <c r="B142" s="21"/>
      <c r="C142" s="21"/>
      <c r="D142" s="21"/>
      <c r="E142" s="75"/>
      <c r="F142" s="541"/>
      <c r="G142" s="542"/>
      <c r="H142" s="36"/>
      <c r="I142" s="543"/>
      <c r="J142" s="544"/>
      <c r="K142" s="31"/>
      <c r="L142" s="21"/>
      <c r="M142" s="25"/>
      <c r="N142" s="21"/>
      <c r="O142" s="32"/>
      <c r="P142" s="32"/>
      <c r="Q142" s="26"/>
    </row>
    <row r="143" spans="1:17" s="9" customFormat="1" ht="19.7" customHeight="1">
      <c r="B143" s="21"/>
      <c r="C143" s="21"/>
      <c r="D143" s="21"/>
      <c r="E143" s="30"/>
      <c r="F143" s="22"/>
      <c r="G143" s="36"/>
      <c r="H143" s="311"/>
      <c r="I143" s="188"/>
      <c r="J143" s="31"/>
      <c r="K143" s="31"/>
      <c r="L143" s="21"/>
      <c r="M143" s="25"/>
      <c r="N143" s="25"/>
      <c r="O143" s="25"/>
      <c r="P143" s="32"/>
      <c r="Q143" s="26"/>
    </row>
    <row r="144" spans="1:17" s="9" customFormat="1" ht="19.7" customHeight="1">
      <c r="B144" s="21"/>
      <c r="C144" s="21"/>
      <c r="D144" s="21"/>
      <c r="E144" s="1037"/>
      <c r="F144" s="22"/>
      <c r="G144" s="36"/>
      <c r="H144" s="36"/>
      <c r="I144" s="188"/>
      <c r="J144" s="31"/>
      <c r="K144" s="31"/>
      <c r="L144" s="21"/>
      <c r="M144" s="25"/>
      <c r="N144" s="21"/>
      <c r="O144" s="32"/>
      <c r="P144" s="32"/>
      <c r="Q144" s="26"/>
    </row>
    <row r="145" spans="2:17" s="9" customFormat="1" ht="19.7" customHeight="1">
      <c r="B145" s="21"/>
      <c r="C145" s="21"/>
      <c r="D145" s="21"/>
      <c r="E145" s="30"/>
      <c r="F145" s="22"/>
      <c r="G145" s="36"/>
      <c r="H145" s="311"/>
      <c r="I145" s="188"/>
      <c r="J145" s="31"/>
      <c r="K145" s="31"/>
      <c r="L145" s="21"/>
      <c r="M145" s="25"/>
      <c r="N145" s="21"/>
      <c r="O145" s="32"/>
      <c r="P145" s="32"/>
      <c r="Q145" s="26"/>
    </row>
    <row r="146" spans="2:17" s="9" customFormat="1" ht="19.7" customHeight="1">
      <c r="B146" s="21"/>
      <c r="C146" s="21"/>
      <c r="D146" s="21"/>
      <c r="E146" s="30"/>
      <c r="F146" s="22"/>
      <c r="G146" s="36"/>
      <c r="H146" s="311"/>
      <c r="I146" s="188"/>
      <c r="J146" s="31"/>
      <c r="K146" s="31"/>
      <c r="L146" s="21"/>
      <c r="M146" s="25"/>
      <c r="N146" s="21"/>
      <c r="O146" s="32"/>
      <c r="P146" s="32"/>
      <c r="Q146" s="26"/>
    </row>
    <row r="147" spans="2:17" s="9" customFormat="1" ht="19.7" customHeight="1">
      <c r="B147" s="21"/>
      <c r="C147" s="21"/>
      <c r="D147" s="21"/>
      <c r="E147" s="30"/>
      <c r="F147" s="22"/>
      <c r="G147" s="36"/>
      <c r="H147" s="311"/>
      <c r="I147" s="188"/>
      <c r="J147" s="31"/>
      <c r="K147" s="31"/>
      <c r="L147" s="21"/>
      <c r="M147" s="25"/>
      <c r="N147" s="21"/>
      <c r="O147" s="32"/>
      <c r="P147" s="32"/>
      <c r="Q147" s="26"/>
    </row>
    <row r="148" spans="2:17" s="9" customFormat="1" ht="19.7" customHeight="1">
      <c r="B148" s="21"/>
      <c r="C148" s="21"/>
      <c r="D148" s="21"/>
      <c r="E148" s="75"/>
      <c r="F148" s="22"/>
      <c r="G148" s="266"/>
      <c r="H148" s="311"/>
      <c r="I148" s="167"/>
      <c r="J148" s="31"/>
      <c r="K148" s="31"/>
      <c r="L148" s="21"/>
      <c r="M148" s="25"/>
      <c r="N148" s="21"/>
      <c r="O148" s="32"/>
      <c r="P148" s="32"/>
      <c r="Q148" s="26"/>
    </row>
    <row r="149" spans="2:17" s="9" customFormat="1" ht="19.7" customHeight="1">
      <c r="B149" s="21"/>
      <c r="C149" s="21"/>
      <c r="D149" s="21"/>
      <c r="E149" s="75"/>
      <c r="F149" s="22"/>
      <c r="G149" s="266"/>
      <c r="H149" s="311"/>
      <c r="I149" s="167"/>
      <c r="J149" s="31"/>
      <c r="K149" s="31"/>
      <c r="L149" s="21"/>
      <c r="M149" s="25"/>
      <c r="N149" s="21"/>
      <c r="O149" s="32"/>
      <c r="P149" s="32"/>
      <c r="Q149" s="26"/>
    </row>
    <row r="150" spans="2:17" ht="19.7" customHeight="1">
      <c r="B150" s="21"/>
      <c r="C150" s="22"/>
      <c r="D150" s="22"/>
      <c r="E150" s="75"/>
      <c r="F150" s="22"/>
      <c r="G150" s="266"/>
      <c r="H150" s="311"/>
      <c r="I150" s="167"/>
      <c r="J150" s="31"/>
      <c r="K150" s="30"/>
      <c r="L150" s="21"/>
      <c r="M150" s="25"/>
      <c r="N150" s="21"/>
      <c r="O150" s="32"/>
      <c r="P150" s="32"/>
      <c r="Q150" s="26"/>
    </row>
    <row r="151" spans="2:17" ht="19.7" customHeight="1">
      <c r="B151" s="21"/>
      <c r="C151" s="21"/>
      <c r="D151" s="21"/>
      <c r="E151" s="41"/>
      <c r="F151" s="22"/>
      <c r="G151" s="266"/>
      <c r="H151" s="36"/>
      <c r="I151" s="167"/>
      <c r="J151" s="31"/>
      <c r="K151" s="31"/>
      <c r="L151" s="21"/>
      <c r="M151" s="25"/>
      <c r="N151" s="21"/>
      <c r="O151" s="32"/>
      <c r="P151" s="32"/>
      <c r="Q151" s="26"/>
    </row>
    <row r="152" spans="2:17" ht="19.7" customHeight="1">
      <c r="B152" s="21"/>
      <c r="C152" s="21"/>
      <c r="D152" s="21"/>
      <c r="E152" s="75"/>
      <c r="F152" s="22"/>
      <c r="G152" s="266"/>
      <c r="H152" s="311"/>
      <c r="I152" s="167"/>
      <c r="J152" s="31"/>
      <c r="K152" s="30"/>
      <c r="L152" s="21"/>
      <c r="M152" s="25"/>
      <c r="N152" s="21"/>
      <c r="O152" s="32"/>
      <c r="P152" s="261"/>
      <c r="Q152" s="26"/>
    </row>
    <row r="153" spans="2:17" ht="19.7" customHeight="1">
      <c r="B153" s="21"/>
      <c r="C153" s="21"/>
      <c r="D153" s="21"/>
      <c r="E153" s="75"/>
      <c r="F153" s="22"/>
      <c r="G153" s="266"/>
      <c r="H153" s="311"/>
      <c r="I153" s="167"/>
      <c r="J153" s="31"/>
      <c r="K153" s="30"/>
      <c r="L153" s="21"/>
      <c r="M153" s="25"/>
      <c r="N153" s="21"/>
      <c r="O153" s="32"/>
      <c r="P153" s="32"/>
      <c r="Q153" s="26"/>
    </row>
    <row r="154" spans="2:17" ht="19.7" customHeight="1">
      <c r="B154" s="21"/>
      <c r="C154" s="21"/>
      <c r="D154" s="21"/>
      <c r="E154" s="75"/>
      <c r="F154" s="22"/>
      <c r="G154" s="266"/>
      <c r="H154" s="311"/>
      <c r="I154" s="167"/>
      <c r="J154" s="31"/>
      <c r="K154" s="30"/>
      <c r="L154" s="21"/>
      <c r="M154" s="25"/>
      <c r="N154" s="21"/>
      <c r="O154" s="32"/>
      <c r="P154" s="32"/>
      <c r="Q154" s="26"/>
    </row>
    <row r="155" spans="2:17" ht="19.7" customHeight="1">
      <c r="B155" s="21"/>
      <c r="C155" s="21"/>
      <c r="D155" s="21"/>
      <c r="E155" s="75"/>
      <c r="F155" s="22"/>
      <c r="G155" s="266"/>
      <c r="H155" s="311">
        <f t="shared" ref="H155:H160" si="9">F155*G155</f>
        <v>0</v>
      </c>
      <c r="I155" s="167"/>
      <c r="J155" s="31"/>
      <c r="K155" s="30"/>
      <c r="L155" s="21"/>
      <c r="M155" s="25"/>
      <c r="N155" s="21"/>
      <c r="O155" s="32"/>
      <c r="P155" s="32"/>
      <c r="Q155" s="26"/>
    </row>
    <row r="156" spans="2:17" ht="19.7" customHeight="1">
      <c r="B156" s="21"/>
      <c r="C156" s="21"/>
      <c r="D156" s="21"/>
      <c r="E156" s="75"/>
      <c r="F156" s="22"/>
      <c r="G156" s="266"/>
      <c r="H156" s="311">
        <f t="shared" si="9"/>
        <v>0</v>
      </c>
      <c r="I156" s="167"/>
      <c r="J156" s="31"/>
      <c r="K156" s="30"/>
      <c r="L156" s="21"/>
      <c r="M156" s="25"/>
      <c r="N156" s="21"/>
      <c r="O156" s="32"/>
      <c r="P156" s="32"/>
      <c r="Q156" s="26"/>
    </row>
    <row r="157" spans="2:17" ht="19.7" customHeight="1">
      <c r="B157" s="21"/>
      <c r="C157" s="21"/>
      <c r="D157" s="21"/>
      <c r="E157" s="75"/>
      <c r="F157" s="22"/>
      <c r="G157" s="266"/>
      <c r="H157" s="311">
        <f t="shared" si="9"/>
        <v>0</v>
      </c>
      <c r="I157" s="167"/>
      <c r="J157" s="31"/>
      <c r="K157" s="30"/>
      <c r="L157" s="21"/>
      <c r="M157" s="25"/>
      <c r="N157" s="21"/>
      <c r="O157" s="32"/>
      <c r="P157" s="32"/>
      <c r="Q157" s="26"/>
    </row>
    <row r="158" spans="2:17" ht="19.7" customHeight="1">
      <c r="B158" s="21"/>
      <c r="C158" s="21"/>
      <c r="D158" s="21"/>
      <c r="E158" s="75"/>
      <c r="F158" s="22"/>
      <c r="G158" s="266"/>
      <c r="H158" s="311">
        <f t="shared" si="9"/>
        <v>0</v>
      </c>
      <c r="I158" s="167"/>
      <c r="J158" s="31"/>
      <c r="K158" s="30"/>
      <c r="L158" s="21"/>
      <c r="M158" s="25"/>
      <c r="N158" s="21"/>
      <c r="O158" s="32"/>
      <c r="P158" s="32"/>
      <c r="Q158" s="26"/>
    </row>
    <row r="159" spans="2:17" ht="19.7" customHeight="1">
      <c r="B159" s="21"/>
      <c r="C159" s="21"/>
      <c r="D159" s="21"/>
      <c r="E159" s="75"/>
      <c r="F159" s="22"/>
      <c r="G159" s="266"/>
      <c r="H159" s="311">
        <f t="shared" si="9"/>
        <v>0</v>
      </c>
      <c r="I159" s="167"/>
      <c r="J159" s="31"/>
      <c r="K159" s="30"/>
      <c r="L159" s="21"/>
      <c r="M159" s="25"/>
      <c r="N159" s="21"/>
      <c r="O159" s="32"/>
      <c r="P159" s="32"/>
      <c r="Q159" s="26"/>
    </row>
    <row r="160" spans="2:17" ht="19.7" customHeight="1">
      <c r="B160" s="21"/>
      <c r="C160" s="21"/>
      <c r="D160" s="21"/>
      <c r="E160" s="75"/>
      <c r="F160" s="22"/>
      <c r="G160" s="266"/>
      <c r="H160" s="311">
        <f t="shared" si="9"/>
        <v>0</v>
      </c>
      <c r="I160" s="167"/>
      <c r="J160" s="31"/>
      <c r="K160" s="30"/>
      <c r="L160" s="21"/>
      <c r="M160" s="25"/>
      <c r="N160" s="21"/>
      <c r="O160" s="32"/>
      <c r="P160" s="32"/>
      <c r="Q160" s="26"/>
    </row>
    <row r="161" spans="8:8">
      <c r="H161" s="272"/>
    </row>
  </sheetData>
  <autoFilter ref="B9:O120" xr:uid="{2445A189-8E5A-4980-8B87-03B5B3580283}"/>
  <mergeCells count="12">
    <mergeCell ref="B6:D6"/>
    <mergeCell ref="B10:E10"/>
    <mergeCell ref="B22:E22"/>
    <mergeCell ref="B52:E52"/>
    <mergeCell ref="B63:E63"/>
    <mergeCell ref="B76:E76"/>
    <mergeCell ref="B2:D2"/>
    <mergeCell ref="G2:I2"/>
    <mergeCell ref="B3:D3"/>
    <mergeCell ref="B4:D4"/>
    <mergeCell ref="J4:K5"/>
    <mergeCell ref="B5:D5"/>
  </mergeCells>
  <phoneticPr fontId="4"/>
  <dataValidations count="1">
    <dataValidation imeMode="hiragana" allowBlank="1" showInputMessage="1" showErrorMessage="1" sqref="J80:J81 JF80:JF81 TB80:TB81 ACX80:ACX81 AMT80:AMT81 AWP80:AWP81 BGL80:BGL81 BQH80:BQH81 CAD80:CAD81 CJZ80:CJZ81 CTV80:CTV81 DDR80:DDR81 DNN80:DNN81 DXJ80:DXJ81 EHF80:EHF81 ERB80:ERB81 FAX80:FAX81 FKT80:FKT81 FUP80:FUP81 GEL80:GEL81 GOH80:GOH81 GYD80:GYD81 HHZ80:HHZ81 HRV80:HRV81 IBR80:IBR81 ILN80:ILN81 IVJ80:IVJ81 JFF80:JFF81 JPB80:JPB81 JYX80:JYX81 KIT80:KIT81 KSP80:KSP81 LCL80:LCL81 LMH80:LMH81 LWD80:LWD81 MFZ80:MFZ81 MPV80:MPV81 MZR80:MZR81 NJN80:NJN81 NTJ80:NTJ81 ODF80:ODF81 ONB80:ONB81 OWX80:OWX81 PGT80:PGT81 PQP80:PQP81 QAL80:QAL81 QKH80:QKH81 QUD80:QUD81 RDZ80:RDZ81 RNV80:RNV81 RXR80:RXR81 SHN80:SHN81 SRJ80:SRJ81 TBF80:TBF81 TLB80:TLB81 TUX80:TUX81 UET80:UET81 UOP80:UOP81 UYL80:UYL81 VIH80:VIH81 VSD80:VSD81 WBZ80:WBZ81 WLV80:WLV81 WVR80:WVR81 J65616:J65617 JF65616:JF65617 TB65616:TB65617 ACX65616:ACX65617 AMT65616:AMT65617 AWP65616:AWP65617 BGL65616:BGL65617 BQH65616:BQH65617 CAD65616:CAD65617 CJZ65616:CJZ65617 CTV65616:CTV65617 DDR65616:DDR65617 DNN65616:DNN65617 DXJ65616:DXJ65617 EHF65616:EHF65617 ERB65616:ERB65617 FAX65616:FAX65617 FKT65616:FKT65617 FUP65616:FUP65617 GEL65616:GEL65617 GOH65616:GOH65617 GYD65616:GYD65617 HHZ65616:HHZ65617 HRV65616:HRV65617 IBR65616:IBR65617 ILN65616:ILN65617 IVJ65616:IVJ65617 JFF65616:JFF65617 JPB65616:JPB65617 JYX65616:JYX65617 KIT65616:KIT65617 KSP65616:KSP65617 LCL65616:LCL65617 LMH65616:LMH65617 LWD65616:LWD65617 MFZ65616:MFZ65617 MPV65616:MPV65617 MZR65616:MZR65617 NJN65616:NJN65617 NTJ65616:NTJ65617 ODF65616:ODF65617 ONB65616:ONB65617 OWX65616:OWX65617 PGT65616:PGT65617 PQP65616:PQP65617 QAL65616:QAL65617 QKH65616:QKH65617 QUD65616:QUD65617 RDZ65616:RDZ65617 RNV65616:RNV65617 RXR65616:RXR65617 SHN65616:SHN65617 SRJ65616:SRJ65617 TBF65616:TBF65617 TLB65616:TLB65617 TUX65616:TUX65617 UET65616:UET65617 UOP65616:UOP65617 UYL65616:UYL65617 VIH65616:VIH65617 VSD65616:VSD65617 WBZ65616:WBZ65617 WLV65616:WLV65617 WVR65616:WVR65617 J131152:J131153 JF131152:JF131153 TB131152:TB131153 ACX131152:ACX131153 AMT131152:AMT131153 AWP131152:AWP131153 BGL131152:BGL131153 BQH131152:BQH131153 CAD131152:CAD131153 CJZ131152:CJZ131153 CTV131152:CTV131153 DDR131152:DDR131153 DNN131152:DNN131153 DXJ131152:DXJ131153 EHF131152:EHF131153 ERB131152:ERB131153 FAX131152:FAX131153 FKT131152:FKT131153 FUP131152:FUP131153 GEL131152:GEL131153 GOH131152:GOH131153 GYD131152:GYD131153 HHZ131152:HHZ131153 HRV131152:HRV131153 IBR131152:IBR131153 ILN131152:ILN131153 IVJ131152:IVJ131153 JFF131152:JFF131153 JPB131152:JPB131153 JYX131152:JYX131153 KIT131152:KIT131153 KSP131152:KSP131153 LCL131152:LCL131153 LMH131152:LMH131153 LWD131152:LWD131153 MFZ131152:MFZ131153 MPV131152:MPV131153 MZR131152:MZR131153 NJN131152:NJN131153 NTJ131152:NTJ131153 ODF131152:ODF131153 ONB131152:ONB131153 OWX131152:OWX131153 PGT131152:PGT131153 PQP131152:PQP131153 QAL131152:QAL131153 QKH131152:QKH131153 QUD131152:QUD131153 RDZ131152:RDZ131153 RNV131152:RNV131153 RXR131152:RXR131153 SHN131152:SHN131153 SRJ131152:SRJ131153 TBF131152:TBF131153 TLB131152:TLB131153 TUX131152:TUX131153 UET131152:UET131153 UOP131152:UOP131153 UYL131152:UYL131153 VIH131152:VIH131153 VSD131152:VSD131153 WBZ131152:WBZ131153 WLV131152:WLV131153 WVR131152:WVR131153 J196688:J196689 JF196688:JF196689 TB196688:TB196689 ACX196688:ACX196689 AMT196688:AMT196689 AWP196688:AWP196689 BGL196688:BGL196689 BQH196688:BQH196689 CAD196688:CAD196689 CJZ196688:CJZ196689 CTV196688:CTV196689 DDR196688:DDR196689 DNN196688:DNN196689 DXJ196688:DXJ196689 EHF196688:EHF196689 ERB196688:ERB196689 FAX196688:FAX196689 FKT196688:FKT196689 FUP196688:FUP196689 GEL196688:GEL196689 GOH196688:GOH196689 GYD196688:GYD196689 HHZ196688:HHZ196689 HRV196688:HRV196689 IBR196688:IBR196689 ILN196688:ILN196689 IVJ196688:IVJ196689 JFF196688:JFF196689 JPB196688:JPB196689 JYX196688:JYX196689 KIT196688:KIT196689 KSP196688:KSP196689 LCL196688:LCL196689 LMH196688:LMH196689 LWD196688:LWD196689 MFZ196688:MFZ196689 MPV196688:MPV196689 MZR196688:MZR196689 NJN196688:NJN196689 NTJ196688:NTJ196689 ODF196688:ODF196689 ONB196688:ONB196689 OWX196688:OWX196689 PGT196688:PGT196689 PQP196688:PQP196689 QAL196688:QAL196689 QKH196688:QKH196689 QUD196688:QUD196689 RDZ196688:RDZ196689 RNV196688:RNV196689 RXR196688:RXR196689 SHN196688:SHN196689 SRJ196688:SRJ196689 TBF196688:TBF196689 TLB196688:TLB196689 TUX196688:TUX196689 UET196688:UET196689 UOP196688:UOP196689 UYL196688:UYL196689 VIH196688:VIH196689 VSD196688:VSD196689 WBZ196688:WBZ196689 WLV196688:WLV196689 WVR196688:WVR196689 J262224:J262225 JF262224:JF262225 TB262224:TB262225 ACX262224:ACX262225 AMT262224:AMT262225 AWP262224:AWP262225 BGL262224:BGL262225 BQH262224:BQH262225 CAD262224:CAD262225 CJZ262224:CJZ262225 CTV262224:CTV262225 DDR262224:DDR262225 DNN262224:DNN262225 DXJ262224:DXJ262225 EHF262224:EHF262225 ERB262224:ERB262225 FAX262224:FAX262225 FKT262224:FKT262225 FUP262224:FUP262225 GEL262224:GEL262225 GOH262224:GOH262225 GYD262224:GYD262225 HHZ262224:HHZ262225 HRV262224:HRV262225 IBR262224:IBR262225 ILN262224:ILN262225 IVJ262224:IVJ262225 JFF262224:JFF262225 JPB262224:JPB262225 JYX262224:JYX262225 KIT262224:KIT262225 KSP262224:KSP262225 LCL262224:LCL262225 LMH262224:LMH262225 LWD262224:LWD262225 MFZ262224:MFZ262225 MPV262224:MPV262225 MZR262224:MZR262225 NJN262224:NJN262225 NTJ262224:NTJ262225 ODF262224:ODF262225 ONB262224:ONB262225 OWX262224:OWX262225 PGT262224:PGT262225 PQP262224:PQP262225 QAL262224:QAL262225 QKH262224:QKH262225 QUD262224:QUD262225 RDZ262224:RDZ262225 RNV262224:RNV262225 RXR262224:RXR262225 SHN262224:SHN262225 SRJ262224:SRJ262225 TBF262224:TBF262225 TLB262224:TLB262225 TUX262224:TUX262225 UET262224:UET262225 UOP262224:UOP262225 UYL262224:UYL262225 VIH262224:VIH262225 VSD262224:VSD262225 WBZ262224:WBZ262225 WLV262224:WLV262225 WVR262224:WVR262225 J327760:J327761 JF327760:JF327761 TB327760:TB327761 ACX327760:ACX327761 AMT327760:AMT327761 AWP327760:AWP327761 BGL327760:BGL327761 BQH327760:BQH327761 CAD327760:CAD327761 CJZ327760:CJZ327761 CTV327760:CTV327761 DDR327760:DDR327761 DNN327760:DNN327761 DXJ327760:DXJ327761 EHF327760:EHF327761 ERB327760:ERB327761 FAX327760:FAX327761 FKT327760:FKT327761 FUP327760:FUP327761 GEL327760:GEL327761 GOH327760:GOH327761 GYD327760:GYD327761 HHZ327760:HHZ327761 HRV327760:HRV327761 IBR327760:IBR327761 ILN327760:ILN327761 IVJ327760:IVJ327761 JFF327760:JFF327761 JPB327760:JPB327761 JYX327760:JYX327761 KIT327760:KIT327761 KSP327760:KSP327761 LCL327760:LCL327761 LMH327760:LMH327761 LWD327760:LWD327761 MFZ327760:MFZ327761 MPV327760:MPV327761 MZR327760:MZR327761 NJN327760:NJN327761 NTJ327760:NTJ327761 ODF327760:ODF327761 ONB327760:ONB327761 OWX327760:OWX327761 PGT327760:PGT327761 PQP327760:PQP327761 QAL327760:QAL327761 QKH327760:QKH327761 QUD327760:QUD327761 RDZ327760:RDZ327761 RNV327760:RNV327761 RXR327760:RXR327761 SHN327760:SHN327761 SRJ327760:SRJ327761 TBF327760:TBF327761 TLB327760:TLB327761 TUX327760:TUX327761 UET327760:UET327761 UOP327760:UOP327761 UYL327760:UYL327761 VIH327760:VIH327761 VSD327760:VSD327761 WBZ327760:WBZ327761 WLV327760:WLV327761 WVR327760:WVR327761 J393296:J393297 JF393296:JF393297 TB393296:TB393297 ACX393296:ACX393297 AMT393296:AMT393297 AWP393296:AWP393297 BGL393296:BGL393297 BQH393296:BQH393297 CAD393296:CAD393297 CJZ393296:CJZ393297 CTV393296:CTV393297 DDR393296:DDR393297 DNN393296:DNN393297 DXJ393296:DXJ393297 EHF393296:EHF393297 ERB393296:ERB393297 FAX393296:FAX393297 FKT393296:FKT393297 FUP393296:FUP393297 GEL393296:GEL393297 GOH393296:GOH393297 GYD393296:GYD393297 HHZ393296:HHZ393297 HRV393296:HRV393297 IBR393296:IBR393297 ILN393296:ILN393297 IVJ393296:IVJ393297 JFF393296:JFF393297 JPB393296:JPB393297 JYX393296:JYX393297 KIT393296:KIT393297 KSP393296:KSP393297 LCL393296:LCL393297 LMH393296:LMH393297 LWD393296:LWD393297 MFZ393296:MFZ393297 MPV393296:MPV393297 MZR393296:MZR393297 NJN393296:NJN393297 NTJ393296:NTJ393297 ODF393296:ODF393297 ONB393296:ONB393297 OWX393296:OWX393297 PGT393296:PGT393297 PQP393296:PQP393297 QAL393296:QAL393297 QKH393296:QKH393297 QUD393296:QUD393297 RDZ393296:RDZ393297 RNV393296:RNV393297 RXR393296:RXR393297 SHN393296:SHN393297 SRJ393296:SRJ393297 TBF393296:TBF393297 TLB393296:TLB393297 TUX393296:TUX393297 UET393296:UET393297 UOP393296:UOP393297 UYL393296:UYL393297 VIH393296:VIH393297 VSD393296:VSD393297 WBZ393296:WBZ393297 WLV393296:WLV393297 WVR393296:WVR393297 J458832:J458833 JF458832:JF458833 TB458832:TB458833 ACX458832:ACX458833 AMT458832:AMT458833 AWP458832:AWP458833 BGL458832:BGL458833 BQH458832:BQH458833 CAD458832:CAD458833 CJZ458832:CJZ458833 CTV458832:CTV458833 DDR458832:DDR458833 DNN458832:DNN458833 DXJ458832:DXJ458833 EHF458832:EHF458833 ERB458832:ERB458833 FAX458832:FAX458833 FKT458832:FKT458833 FUP458832:FUP458833 GEL458832:GEL458833 GOH458832:GOH458833 GYD458832:GYD458833 HHZ458832:HHZ458833 HRV458832:HRV458833 IBR458832:IBR458833 ILN458832:ILN458833 IVJ458832:IVJ458833 JFF458832:JFF458833 JPB458832:JPB458833 JYX458832:JYX458833 KIT458832:KIT458833 KSP458832:KSP458833 LCL458832:LCL458833 LMH458832:LMH458833 LWD458832:LWD458833 MFZ458832:MFZ458833 MPV458832:MPV458833 MZR458832:MZR458833 NJN458832:NJN458833 NTJ458832:NTJ458833 ODF458832:ODF458833 ONB458832:ONB458833 OWX458832:OWX458833 PGT458832:PGT458833 PQP458832:PQP458833 QAL458832:QAL458833 QKH458832:QKH458833 QUD458832:QUD458833 RDZ458832:RDZ458833 RNV458832:RNV458833 RXR458832:RXR458833 SHN458832:SHN458833 SRJ458832:SRJ458833 TBF458832:TBF458833 TLB458832:TLB458833 TUX458832:TUX458833 UET458832:UET458833 UOP458832:UOP458833 UYL458832:UYL458833 VIH458832:VIH458833 VSD458832:VSD458833 WBZ458832:WBZ458833 WLV458832:WLV458833 WVR458832:WVR458833 J524368:J524369 JF524368:JF524369 TB524368:TB524369 ACX524368:ACX524369 AMT524368:AMT524369 AWP524368:AWP524369 BGL524368:BGL524369 BQH524368:BQH524369 CAD524368:CAD524369 CJZ524368:CJZ524369 CTV524368:CTV524369 DDR524368:DDR524369 DNN524368:DNN524369 DXJ524368:DXJ524369 EHF524368:EHF524369 ERB524368:ERB524369 FAX524368:FAX524369 FKT524368:FKT524369 FUP524368:FUP524369 GEL524368:GEL524369 GOH524368:GOH524369 GYD524368:GYD524369 HHZ524368:HHZ524369 HRV524368:HRV524369 IBR524368:IBR524369 ILN524368:ILN524369 IVJ524368:IVJ524369 JFF524368:JFF524369 JPB524368:JPB524369 JYX524368:JYX524369 KIT524368:KIT524369 KSP524368:KSP524369 LCL524368:LCL524369 LMH524368:LMH524369 LWD524368:LWD524369 MFZ524368:MFZ524369 MPV524368:MPV524369 MZR524368:MZR524369 NJN524368:NJN524369 NTJ524368:NTJ524369 ODF524368:ODF524369 ONB524368:ONB524369 OWX524368:OWX524369 PGT524368:PGT524369 PQP524368:PQP524369 QAL524368:QAL524369 QKH524368:QKH524369 QUD524368:QUD524369 RDZ524368:RDZ524369 RNV524368:RNV524369 RXR524368:RXR524369 SHN524368:SHN524369 SRJ524368:SRJ524369 TBF524368:TBF524369 TLB524368:TLB524369 TUX524368:TUX524369 UET524368:UET524369 UOP524368:UOP524369 UYL524368:UYL524369 VIH524368:VIH524369 VSD524368:VSD524369 WBZ524368:WBZ524369 WLV524368:WLV524369 WVR524368:WVR524369 J589904:J589905 JF589904:JF589905 TB589904:TB589905 ACX589904:ACX589905 AMT589904:AMT589905 AWP589904:AWP589905 BGL589904:BGL589905 BQH589904:BQH589905 CAD589904:CAD589905 CJZ589904:CJZ589905 CTV589904:CTV589905 DDR589904:DDR589905 DNN589904:DNN589905 DXJ589904:DXJ589905 EHF589904:EHF589905 ERB589904:ERB589905 FAX589904:FAX589905 FKT589904:FKT589905 FUP589904:FUP589905 GEL589904:GEL589905 GOH589904:GOH589905 GYD589904:GYD589905 HHZ589904:HHZ589905 HRV589904:HRV589905 IBR589904:IBR589905 ILN589904:ILN589905 IVJ589904:IVJ589905 JFF589904:JFF589905 JPB589904:JPB589905 JYX589904:JYX589905 KIT589904:KIT589905 KSP589904:KSP589905 LCL589904:LCL589905 LMH589904:LMH589905 LWD589904:LWD589905 MFZ589904:MFZ589905 MPV589904:MPV589905 MZR589904:MZR589905 NJN589904:NJN589905 NTJ589904:NTJ589905 ODF589904:ODF589905 ONB589904:ONB589905 OWX589904:OWX589905 PGT589904:PGT589905 PQP589904:PQP589905 QAL589904:QAL589905 QKH589904:QKH589905 QUD589904:QUD589905 RDZ589904:RDZ589905 RNV589904:RNV589905 RXR589904:RXR589905 SHN589904:SHN589905 SRJ589904:SRJ589905 TBF589904:TBF589905 TLB589904:TLB589905 TUX589904:TUX589905 UET589904:UET589905 UOP589904:UOP589905 UYL589904:UYL589905 VIH589904:VIH589905 VSD589904:VSD589905 WBZ589904:WBZ589905 WLV589904:WLV589905 WVR589904:WVR589905 J655440:J655441 JF655440:JF655441 TB655440:TB655441 ACX655440:ACX655441 AMT655440:AMT655441 AWP655440:AWP655441 BGL655440:BGL655441 BQH655440:BQH655441 CAD655440:CAD655441 CJZ655440:CJZ655441 CTV655440:CTV655441 DDR655440:DDR655441 DNN655440:DNN655441 DXJ655440:DXJ655441 EHF655440:EHF655441 ERB655440:ERB655441 FAX655440:FAX655441 FKT655440:FKT655441 FUP655440:FUP655441 GEL655440:GEL655441 GOH655440:GOH655441 GYD655440:GYD655441 HHZ655440:HHZ655441 HRV655440:HRV655441 IBR655440:IBR655441 ILN655440:ILN655441 IVJ655440:IVJ655441 JFF655440:JFF655441 JPB655440:JPB655441 JYX655440:JYX655441 KIT655440:KIT655441 KSP655440:KSP655441 LCL655440:LCL655441 LMH655440:LMH655441 LWD655440:LWD655441 MFZ655440:MFZ655441 MPV655440:MPV655441 MZR655440:MZR655441 NJN655440:NJN655441 NTJ655440:NTJ655441 ODF655440:ODF655441 ONB655440:ONB655441 OWX655440:OWX655441 PGT655440:PGT655441 PQP655440:PQP655441 QAL655440:QAL655441 QKH655440:QKH655441 QUD655440:QUD655441 RDZ655440:RDZ655441 RNV655440:RNV655441 RXR655440:RXR655441 SHN655440:SHN655441 SRJ655440:SRJ655441 TBF655440:TBF655441 TLB655440:TLB655441 TUX655440:TUX655441 UET655440:UET655441 UOP655440:UOP655441 UYL655440:UYL655441 VIH655440:VIH655441 VSD655440:VSD655441 WBZ655440:WBZ655441 WLV655440:WLV655441 WVR655440:WVR655441 J720976:J720977 JF720976:JF720977 TB720976:TB720977 ACX720976:ACX720977 AMT720976:AMT720977 AWP720976:AWP720977 BGL720976:BGL720977 BQH720976:BQH720977 CAD720976:CAD720977 CJZ720976:CJZ720977 CTV720976:CTV720977 DDR720976:DDR720977 DNN720976:DNN720977 DXJ720976:DXJ720977 EHF720976:EHF720977 ERB720976:ERB720977 FAX720976:FAX720977 FKT720976:FKT720977 FUP720976:FUP720977 GEL720976:GEL720977 GOH720976:GOH720977 GYD720976:GYD720977 HHZ720976:HHZ720977 HRV720976:HRV720977 IBR720976:IBR720977 ILN720976:ILN720977 IVJ720976:IVJ720977 JFF720976:JFF720977 JPB720976:JPB720977 JYX720976:JYX720977 KIT720976:KIT720977 KSP720976:KSP720977 LCL720976:LCL720977 LMH720976:LMH720977 LWD720976:LWD720977 MFZ720976:MFZ720977 MPV720976:MPV720977 MZR720976:MZR720977 NJN720976:NJN720977 NTJ720976:NTJ720977 ODF720976:ODF720977 ONB720976:ONB720977 OWX720976:OWX720977 PGT720976:PGT720977 PQP720976:PQP720977 QAL720976:QAL720977 QKH720976:QKH720977 QUD720976:QUD720977 RDZ720976:RDZ720977 RNV720976:RNV720977 RXR720976:RXR720977 SHN720976:SHN720977 SRJ720976:SRJ720977 TBF720976:TBF720977 TLB720976:TLB720977 TUX720976:TUX720977 UET720976:UET720977 UOP720976:UOP720977 UYL720976:UYL720977 VIH720976:VIH720977 VSD720976:VSD720977 WBZ720976:WBZ720977 WLV720976:WLV720977 WVR720976:WVR720977 J786512:J786513 JF786512:JF786513 TB786512:TB786513 ACX786512:ACX786513 AMT786512:AMT786513 AWP786512:AWP786513 BGL786512:BGL786513 BQH786512:BQH786513 CAD786512:CAD786513 CJZ786512:CJZ786513 CTV786512:CTV786513 DDR786512:DDR786513 DNN786512:DNN786513 DXJ786512:DXJ786513 EHF786512:EHF786513 ERB786512:ERB786513 FAX786512:FAX786513 FKT786512:FKT786513 FUP786512:FUP786513 GEL786512:GEL786513 GOH786512:GOH786513 GYD786512:GYD786513 HHZ786512:HHZ786513 HRV786512:HRV786513 IBR786512:IBR786513 ILN786512:ILN786513 IVJ786512:IVJ786513 JFF786512:JFF786513 JPB786512:JPB786513 JYX786512:JYX786513 KIT786512:KIT786513 KSP786512:KSP786513 LCL786512:LCL786513 LMH786512:LMH786513 LWD786512:LWD786513 MFZ786512:MFZ786513 MPV786512:MPV786513 MZR786512:MZR786513 NJN786512:NJN786513 NTJ786512:NTJ786513 ODF786512:ODF786513 ONB786512:ONB786513 OWX786512:OWX786513 PGT786512:PGT786513 PQP786512:PQP786513 QAL786512:QAL786513 QKH786512:QKH786513 QUD786512:QUD786513 RDZ786512:RDZ786513 RNV786512:RNV786513 RXR786512:RXR786513 SHN786512:SHN786513 SRJ786512:SRJ786513 TBF786512:TBF786513 TLB786512:TLB786513 TUX786512:TUX786513 UET786512:UET786513 UOP786512:UOP786513 UYL786512:UYL786513 VIH786512:VIH786513 VSD786512:VSD786513 WBZ786512:WBZ786513 WLV786512:WLV786513 WVR786512:WVR786513 J852048:J852049 JF852048:JF852049 TB852048:TB852049 ACX852048:ACX852049 AMT852048:AMT852049 AWP852048:AWP852049 BGL852048:BGL852049 BQH852048:BQH852049 CAD852048:CAD852049 CJZ852048:CJZ852049 CTV852048:CTV852049 DDR852048:DDR852049 DNN852048:DNN852049 DXJ852048:DXJ852049 EHF852048:EHF852049 ERB852048:ERB852049 FAX852048:FAX852049 FKT852048:FKT852049 FUP852048:FUP852049 GEL852048:GEL852049 GOH852048:GOH852049 GYD852048:GYD852049 HHZ852048:HHZ852049 HRV852048:HRV852049 IBR852048:IBR852049 ILN852048:ILN852049 IVJ852048:IVJ852049 JFF852048:JFF852049 JPB852048:JPB852049 JYX852048:JYX852049 KIT852048:KIT852049 KSP852048:KSP852049 LCL852048:LCL852049 LMH852048:LMH852049 LWD852048:LWD852049 MFZ852048:MFZ852049 MPV852048:MPV852049 MZR852048:MZR852049 NJN852048:NJN852049 NTJ852048:NTJ852049 ODF852048:ODF852049 ONB852048:ONB852049 OWX852048:OWX852049 PGT852048:PGT852049 PQP852048:PQP852049 QAL852048:QAL852049 QKH852048:QKH852049 QUD852048:QUD852049 RDZ852048:RDZ852049 RNV852048:RNV852049 RXR852048:RXR852049 SHN852048:SHN852049 SRJ852048:SRJ852049 TBF852048:TBF852049 TLB852048:TLB852049 TUX852048:TUX852049 UET852048:UET852049 UOP852048:UOP852049 UYL852048:UYL852049 VIH852048:VIH852049 VSD852048:VSD852049 WBZ852048:WBZ852049 WLV852048:WLV852049 WVR852048:WVR852049 J917584:J917585 JF917584:JF917585 TB917584:TB917585 ACX917584:ACX917585 AMT917584:AMT917585 AWP917584:AWP917585 BGL917584:BGL917585 BQH917584:BQH917585 CAD917584:CAD917585 CJZ917584:CJZ917585 CTV917584:CTV917585 DDR917584:DDR917585 DNN917584:DNN917585 DXJ917584:DXJ917585 EHF917584:EHF917585 ERB917584:ERB917585 FAX917584:FAX917585 FKT917584:FKT917585 FUP917584:FUP917585 GEL917584:GEL917585 GOH917584:GOH917585 GYD917584:GYD917585 HHZ917584:HHZ917585 HRV917584:HRV917585 IBR917584:IBR917585 ILN917584:ILN917585 IVJ917584:IVJ917585 JFF917584:JFF917585 JPB917584:JPB917585 JYX917584:JYX917585 KIT917584:KIT917585 KSP917584:KSP917585 LCL917584:LCL917585 LMH917584:LMH917585 LWD917584:LWD917585 MFZ917584:MFZ917585 MPV917584:MPV917585 MZR917584:MZR917585 NJN917584:NJN917585 NTJ917584:NTJ917585 ODF917584:ODF917585 ONB917584:ONB917585 OWX917584:OWX917585 PGT917584:PGT917585 PQP917584:PQP917585 QAL917584:QAL917585 QKH917584:QKH917585 QUD917584:QUD917585 RDZ917584:RDZ917585 RNV917584:RNV917585 RXR917584:RXR917585 SHN917584:SHN917585 SRJ917584:SRJ917585 TBF917584:TBF917585 TLB917584:TLB917585 TUX917584:TUX917585 UET917584:UET917585 UOP917584:UOP917585 UYL917584:UYL917585 VIH917584:VIH917585 VSD917584:VSD917585 WBZ917584:WBZ917585 WLV917584:WLV917585 WVR917584:WVR917585 J983120:J983121 JF983120:JF983121 TB983120:TB983121 ACX983120:ACX983121 AMT983120:AMT983121 AWP983120:AWP983121 BGL983120:BGL983121 BQH983120:BQH983121 CAD983120:CAD983121 CJZ983120:CJZ983121 CTV983120:CTV983121 DDR983120:DDR983121 DNN983120:DNN983121 DXJ983120:DXJ983121 EHF983120:EHF983121 ERB983120:ERB983121 FAX983120:FAX983121 FKT983120:FKT983121 FUP983120:FUP983121 GEL983120:GEL983121 GOH983120:GOH983121 GYD983120:GYD983121 HHZ983120:HHZ983121 HRV983120:HRV983121 IBR983120:IBR983121 ILN983120:ILN983121 IVJ983120:IVJ983121 JFF983120:JFF983121 JPB983120:JPB983121 JYX983120:JYX983121 KIT983120:KIT983121 KSP983120:KSP983121 LCL983120:LCL983121 LMH983120:LMH983121 LWD983120:LWD983121 MFZ983120:MFZ983121 MPV983120:MPV983121 MZR983120:MZR983121 NJN983120:NJN983121 NTJ983120:NTJ983121 ODF983120:ODF983121 ONB983120:ONB983121 OWX983120:OWX983121 PGT983120:PGT983121 PQP983120:PQP983121 QAL983120:QAL983121 QKH983120:QKH983121 QUD983120:QUD983121 RDZ983120:RDZ983121 RNV983120:RNV983121 RXR983120:RXR983121 SHN983120:SHN983121 SRJ983120:SRJ983121 TBF983120:TBF983121 TLB983120:TLB983121 TUX983120:TUX983121 UET983120:UET983121 UOP983120:UOP983121 UYL983120:UYL983121 VIH983120:VIH983121 VSD983120:VSD983121 WBZ983120:WBZ983121 WLV983120:WLV983121 WVR983120:WVR983121 J35:J37 JF35:JF37 TB35:TB37 ACX35:ACX37 AMT35:AMT37 AWP35:AWP37 BGL35:BGL37 BQH35:BQH37 CAD35:CAD37 CJZ35:CJZ37 CTV35:CTV37 DDR35:DDR37 DNN35:DNN37 DXJ35:DXJ37 EHF35:EHF37 ERB35:ERB37 FAX35:FAX37 FKT35:FKT37 FUP35:FUP37 GEL35:GEL37 GOH35:GOH37 GYD35:GYD37 HHZ35:HHZ37 HRV35:HRV37 IBR35:IBR37 ILN35:ILN37 IVJ35:IVJ37 JFF35:JFF37 JPB35:JPB37 JYX35:JYX37 KIT35:KIT37 KSP35:KSP37 LCL35:LCL37 LMH35:LMH37 LWD35:LWD37 MFZ35:MFZ37 MPV35:MPV37 MZR35:MZR37 NJN35:NJN37 NTJ35:NTJ37 ODF35:ODF37 ONB35:ONB37 OWX35:OWX37 PGT35:PGT37 PQP35:PQP37 QAL35:QAL37 QKH35:QKH37 QUD35:QUD37 RDZ35:RDZ37 RNV35:RNV37 RXR35:RXR37 SHN35:SHN37 SRJ35:SRJ37 TBF35:TBF37 TLB35:TLB37 TUX35:TUX37 UET35:UET37 UOP35:UOP37 UYL35:UYL37 VIH35:VIH37 VSD35:VSD37 WBZ35:WBZ37 WLV35:WLV37 WVR35:WVR37 J65571:J65573 JF65571:JF65573 TB65571:TB65573 ACX65571:ACX65573 AMT65571:AMT65573 AWP65571:AWP65573 BGL65571:BGL65573 BQH65571:BQH65573 CAD65571:CAD65573 CJZ65571:CJZ65573 CTV65571:CTV65573 DDR65571:DDR65573 DNN65571:DNN65573 DXJ65571:DXJ65573 EHF65571:EHF65573 ERB65571:ERB65573 FAX65571:FAX65573 FKT65571:FKT65573 FUP65571:FUP65573 GEL65571:GEL65573 GOH65571:GOH65573 GYD65571:GYD65573 HHZ65571:HHZ65573 HRV65571:HRV65573 IBR65571:IBR65573 ILN65571:ILN65573 IVJ65571:IVJ65573 JFF65571:JFF65573 JPB65571:JPB65573 JYX65571:JYX65573 KIT65571:KIT65573 KSP65571:KSP65573 LCL65571:LCL65573 LMH65571:LMH65573 LWD65571:LWD65573 MFZ65571:MFZ65573 MPV65571:MPV65573 MZR65571:MZR65573 NJN65571:NJN65573 NTJ65571:NTJ65573 ODF65571:ODF65573 ONB65571:ONB65573 OWX65571:OWX65573 PGT65571:PGT65573 PQP65571:PQP65573 QAL65571:QAL65573 QKH65571:QKH65573 QUD65571:QUD65573 RDZ65571:RDZ65573 RNV65571:RNV65573 RXR65571:RXR65573 SHN65571:SHN65573 SRJ65571:SRJ65573 TBF65571:TBF65573 TLB65571:TLB65573 TUX65571:TUX65573 UET65571:UET65573 UOP65571:UOP65573 UYL65571:UYL65573 VIH65571:VIH65573 VSD65571:VSD65573 WBZ65571:WBZ65573 WLV65571:WLV65573 WVR65571:WVR65573 J131107:J131109 JF131107:JF131109 TB131107:TB131109 ACX131107:ACX131109 AMT131107:AMT131109 AWP131107:AWP131109 BGL131107:BGL131109 BQH131107:BQH131109 CAD131107:CAD131109 CJZ131107:CJZ131109 CTV131107:CTV131109 DDR131107:DDR131109 DNN131107:DNN131109 DXJ131107:DXJ131109 EHF131107:EHF131109 ERB131107:ERB131109 FAX131107:FAX131109 FKT131107:FKT131109 FUP131107:FUP131109 GEL131107:GEL131109 GOH131107:GOH131109 GYD131107:GYD131109 HHZ131107:HHZ131109 HRV131107:HRV131109 IBR131107:IBR131109 ILN131107:ILN131109 IVJ131107:IVJ131109 JFF131107:JFF131109 JPB131107:JPB131109 JYX131107:JYX131109 KIT131107:KIT131109 KSP131107:KSP131109 LCL131107:LCL131109 LMH131107:LMH131109 LWD131107:LWD131109 MFZ131107:MFZ131109 MPV131107:MPV131109 MZR131107:MZR131109 NJN131107:NJN131109 NTJ131107:NTJ131109 ODF131107:ODF131109 ONB131107:ONB131109 OWX131107:OWX131109 PGT131107:PGT131109 PQP131107:PQP131109 QAL131107:QAL131109 QKH131107:QKH131109 QUD131107:QUD131109 RDZ131107:RDZ131109 RNV131107:RNV131109 RXR131107:RXR131109 SHN131107:SHN131109 SRJ131107:SRJ131109 TBF131107:TBF131109 TLB131107:TLB131109 TUX131107:TUX131109 UET131107:UET131109 UOP131107:UOP131109 UYL131107:UYL131109 VIH131107:VIH131109 VSD131107:VSD131109 WBZ131107:WBZ131109 WLV131107:WLV131109 WVR131107:WVR131109 J196643:J196645 JF196643:JF196645 TB196643:TB196645 ACX196643:ACX196645 AMT196643:AMT196645 AWP196643:AWP196645 BGL196643:BGL196645 BQH196643:BQH196645 CAD196643:CAD196645 CJZ196643:CJZ196645 CTV196643:CTV196645 DDR196643:DDR196645 DNN196643:DNN196645 DXJ196643:DXJ196645 EHF196643:EHF196645 ERB196643:ERB196645 FAX196643:FAX196645 FKT196643:FKT196645 FUP196643:FUP196645 GEL196643:GEL196645 GOH196643:GOH196645 GYD196643:GYD196645 HHZ196643:HHZ196645 HRV196643:HRV196645 IBR196643:IBR196645 ILN196643:ILN196645 IVJ196643:IVJ196645 JFF196643:JFF196645 JPB196643:JPB196645 JYX196643:JYX196645 KIT196643:KIT196645 KSP196643:KSP196645 LCL196643:LCL196645 LMH196643:LMH196645 LWD196643:LWD196645 MFZ196643:MFZ196645 MPV196643:MPV196645 MZR196643:MZR196645 NJN196643:NJN196645 NTJ196643:NTJ196645 ODF196643:ODF196645 ONB196643:ONB196645 OWX196643:OWX196645 PGT196643:PGT196645 PQP196643:PQP196645 QAL196643:QAL196645 QKH196643:QKH196645 QUD196643:QUD196645 RDZ196643:RDZ196645 RNV196643:RNV196645 RXR196643:RXR196645 SHN196643:SHN196645 SRJ196643:SRJ196645 TBF196643:TBF196645 TLB196643:TLB196645 TUX196643:TUX196645 UET196643:UET196645 UOP196643:UOP196645 UYL196643:UYL196645 VIH196643:VIH196645 VSD196643:VSD196645 WBZ196643:WBZ196645 WLV196643:WLV196645 WVR196643:WVR196645 J262179:J262181 JF262179:JF262181 TB262179:TB262181 ACX262179:ACX262181 AMT262179:AMT262181 AWP262179:AWP262181 BGL262179:BGL262181 BQH262179:BQH262181 CAD262179:CAD262181 CJZ262179:CJZ262181 CTV262179:CTV262181 DDR262179:DDR262181 DNN262179:DNN262181 DXJ262179:DXJ262181 EHF262179:EHF262181 ERB262179:ERB262181 FAX262179:FAX262181 FKT262179:FKT262181 FUP262179:FUP262181 GEL262179:GEL262181 GOH262179:GOH262181 GYD262179:GYD262181 HHZ262179:HHZ262181 HRV262179:HRV262181 IBR262179:IBR262181 ILN262179:ILN262181 IVJ262179:IVJ262181 JFF262179:JFF262181 JPB262179:JPB262181 JYX262179:JYX262181 KIT262179:KIT262181 KSP262179:KSP262181 LCL262179:LCL262181 LMH262179:LMH262181 LWD262179:LWD262181 MFZ262179:MFZ262181 MPV262179:MPV262181 MZR262179:MZR262181 NJN262179:NJN262181 NTJ262179:NTJ262181 ODF262179:ODF262181 ONB262179:ONB262181 OWX262179:OWX262181 PGT262179:PGT262181 PQP262179:PQP262181 QAL262179:QAL262181 QKH262179:QKH262181 QUD262179:QUD262181 RDZ262179:RDZ262181 RNV262179:RNV262181 RXR262179:RXR262181 SHN262179:SHN262181 SRJ262179:SRJ262181 TBF262179:TBF262181 TLB262179:TLB262181 TUX262179:TUX262181 UET262179:UET262181 UOP262179:UOP262181 UYL262179:UYL262181 VIH262179:VIH262181 VSD262179:VSD262181 WBZ262179:WBZ262181 WLV262179:WLV262181 WVR262179:WVR262181 J327715:J327717 JF327715:JF327717 TB327715:TB327717 ACX327715:ACX327717 AMT327715:AMT327717 AWP327715:AWP327717 BGL327715:BGL327717 BQH327715:BQH327717 CAD327715:CAD327717 CJZ327715:CJZ327717 CTV327715:CTV327717 DDR327715:DDR327717 DNN327715:DNN327717 DXJ327715:DXJ327717 EHF327715:EHF327717 ERB327715:ERB327717 FAX327715:FAX327717 FKT327715:FKT327717 FUP327715:FUP327717 GEL327715:GEL327717 GOH327715:GOH327717 GYD327715:GYD327717 HHZ327715:HHZ327717 HRV327715:HRV327717 IBR327715:IBR327717 ILN327715:ILN327717 IVJ327715:IVJ327717 JFF327715:JFF327717 JPB327715:JPB327717 JYX327715:JYX327717 KIT327715:KIT327717 KSP327715:KSP327717 LCL327715:LCL327717 LMH327715:LMH327717 LWD327715:LWD327717 MFZ327715:MFZ327717 MPV327715:MPV327717 MZR327715:MZR327717 NJN327715:NJN327717 NTJ327715:NTJ327717 ODF327715:ODF327717 ONB327715:ONB327717 OWX327715:OWX327717 PGT327715:PGT327717 PQP327715:PQP327717 QAL327715:QAL327717 QKH327715:QKH327717 QUD327715:QUD327717 RDZ327715:RDZ327717 RNV327715:RNV327717 RXR327715:RXR327717 SHN327715:SHN327717 SRJ327715:SRJ327717 TBF327715:TBF327717 TLB327715:TLB327717 TUX327715:TUX327717 UET327715:UET327717 UOP327715:UOP327717 UYL327715:UYL327717 VIH327715:VIH327717 VSD327715:VSD327717 WBZ327715:WBZ327717 WLV327715:WLV327717 WVR327715:WVR327717 J393251:J393253 JF393251:JF393253 TB393251:TB393253 ACX393251:ACX393253 AMT393251:AMT393253 AWP393251:AWP393253 BGL393251:BGL393253 BQH393251:BQH393253 CAD393251:CAD393253 CJZ393251:CJZ393253 CTV393251:CTV393253 DDR393251:DDR393253 DNN393251:DNN393253 DXJ393251:DXJ393253 EHF393251:EHF393253 ERB393251:ERB393253 FAX393251:FAX393253 FKT393251:FKT393253 FUP393251:FUP393253 GEL393251:GEL393253 GOH393251:GOH393253 GYD393251:GYD393253 HHZ393251:HHZ393253 HRV393251:HRV393253 IBR393251:IBR393253 ILN393251:ILN393253 IVJ393251:IVJ393253 JFF393251:JFF393253 JPB393251:JPB393253 JYX393251:JYX393253 KIT393251:KIT393253 KSP393251:KSP393253 LCL393251:LCL393253 LMH393251:LMH393253 LWD393251:LWD393253 MFZ393251:MFZ393253 MPV393251:MPV393253 MZR393251:MZR393253 NJN393251:NJN393253 NTJ393251:NTJ393253 ODF393251:ODF393253 ONB393251:ONB393253 OWX393251:OWX393253 PGT393251:PGT393253 PQP393251:PQP393253 QAL393251:QAL393253 QKH393251:QKH393253 QUD393251:QUD393253 RDZ393251:RDZ393253 RNV393251:RNV393253 RXR393251:RXR393253 SHN393251:SHN393253 SRJ393251:SRJ393253 TBF393251:TBF393253 TLB393251:TLB393253 TUX393251:TUX393253 UET393251:UET393253 UOP393251:UOP393253 UYL393251:UYL393253 VIH393251:VIH393253 VSD393251:VSD393253 WBZ393251:WBZ393253 WLV393251:WLV393253 WVR393251:WVR393253 J458787:J458789 JF458787:JF458789 TB458787:TB458789 ACX458787:ACX458789 AMT458787:AMT458789 AWP458787:AWP458789 BGL458787:BGL458789 BQH458787:BQH458789 CAD458787:CAD458789 CJZ458787:CJZ458789 CTV458787:CTV458789 DDR458787:DDR458789 DNN458787:DNN458789 DXJ458787:DXJ458789 EHF458787:EHF458789 ERB458787:ERB458789 FAX458787:FAX458789 FKT458787:FKT458789 FUP458787:FUP458789 GEL458787:GEL458789 GOH458787:GOH458789 GYD458787:GYD458789 HHZ458787:HHZ458789 HRV458787:HRV458789 IBR458787:IBR458789 ILN458787:ILN458789 IVJ458787:IVJ458789 JFF458787:JFF458789 JPB458787:JPB458789 JYX458787:JYX458789 KIT458787:KIT458789 KSP458787:KSP458789 LCL458787:LCL458789 LMH458787:LMH458789 LWD458787:LWD458789 MFZ458787:MFZ458789 MPV458787:MPV458789 MZR458787:MZR458789 NJN458787:NJN458789 NTJ458787:NTJ458789 ODF458787:ODF458789 ONB458787:ONB458789 OWX458787:OWX458789 PGT458787:PGT458789 PQP458787:PQP458789 QAL458787:QAL458789 QKH458787:QKH458789 QUD458787:QUD458789 RDZ458787:RDZ458789 RNV458787:RNV458789 RXR458787:RXR458789 SHN458787:SHN458789 SRJ458787:SRJ458789 TBF458787:TBF458789 TLB458787:TLB458789 TUX458787:TUX458789 UET458787:UET458789 UOP458787:UOP458789 UYL458787:UYL458789 VIH458787:VIH458789 VSD458787:VSD458789 WBZ458787:WBZ458789 WLV458787:WLV458789 WVR458787:WVR458789 J524323:J524325 JF524323:JF524325 TB524323:TB524325 ACX524323:ACX524325 AMT524323:AMT524325 AWP524323:AWP524325 BGL524323:BGL524325 BQH524323:BQH524325 CAD524323:CAD524325 CJZ524323:CJZ524325 CTV524323:CTV524325 DDR524323:DDR524325 DNN524323:DNN524325 DXJ524323:DXJ524325 EHF524323:EHF524325 ERB524323:ERB524325 FAX524323:FAX524325 FKT524323:FKT524325 FUP524323:FUP524325 GEL524323:GEL524325 GOH524323:GOH524325 GYD524323:GYD524325 HHZ524323:HHZ524325 HRV524323:HRV524325 IBR524323:IBR524325 ILN524323:ILN524325 IVJ524323:IVJ524325 JFF524323:JFF524325 JPB524323:JPB524325 JYX524323:JYX524325 KIT524323:KIT524325 KSP524323:KSP524325 LCL524323:LCL524325 LMH524323:LMH524325 LWD524323:LWD524325 MFZ524323:MFZ524325 MPV524323:MPV524325 MZR524323:MZR524325 NJN524323:NJN524325 NTJ524323:NTJ524325 ODF524323:ODF524325 ONB524323:ONB524325 OWX524323:OWX524325 PGT524323:PGT524325 PQP524323:PQP524325 QAL524323:QAL524325 QKH524323:QKH524325 QUD524323:QUD524325 RDZ524323:RDZ524325 RNV524323:RNV524325 RXR524323:RXR524325 SHN524323:SHN524325 SRJ524323:SRJ524325 TBF524323:TBF524325 TLB524323:TLB524325 TUX524323:TUX524325 UET524323:UET524325 UOP524323:UOP524325 UYL524323:UYL524325 VIH524323:VIH524325 VSD524323:VSD524325 WBZ524323:WBZ524325 WLV524323:WLV524325 WVR524323:WVR524325 J589859:J589861 JF589859:JF589861 TB589859:TB589861 ACX589859:ACX589861 AMT589859:AMT589861 AWP589859:AWP589861 BGL589859:BGL589861 BQH589859:BQH589861 CAD589859:CAD589861 CJZ589859:CJZ589861 CTV589859:CTV589861 DDR589859:DDR589861 DNN589859:DNN589861 DXJ589859:DXJ589861 EHF589859:EHF589861 ERB589859:ERB589861 FAX589859:FAX589861 FKT589859:FKT589861 FUP589859:FUP589861 GEL589859:GEL589861 GOH589859:GOH589861 GYD589859:GYD589861 HHZ589859:HHZ589861 HRV589859:HRV589861 IBR589859:IBR589861 ILN589859:ILN589861 IVJ589859:IVJ589861 JFF589859:JFF589861 JPB589859:JPB589861 JYX589859:JYX589861 KIT589859:KIT589861 KSP589859:KSP589861 LCL589859:LCL589861 LMH589859:LMH589861 LWD589859:LWD589861 MFZ589859:MFZ589861 MPV589859:MPV589861 MZR589859:MZR589861 NJN589859:NJN589861 NTJ589859:NTJ589861 ODF589859:ODF589861 ONB589859:ONB589861 OWX589859:OWX589861 PGT589859:PGT589861 PQP589859:PQP589861 QAL589859:QAL589861 QKH589859:QKH589861 QUD589859:QUD589861 RDZ589859:RDZ589861 RNV589859:RNV589861 RXR589859:RXR589861 SHN589859:SHN589861 SRJ589859:SRJ589861 TBF589859:TBF589861 TLB589859:TLB589861 TUX589859:TUX589861 UET589859:UET589861 UOP589859:UOP589861 UYL589859:UYL589861 VIH589859:VIH589861 VSD589859:VSD589861 WBZ589859:WBZ589861 WLV589859:WLV589861 WVR589859:WVR589861 J655395:J655397 JF655395:JF655397 TB655395:TB655397 ACX655395:ACX655397 AMT655395:AMT655397 AWP655395:AWP655397 BGL655395:BGL655397 BQH655395:BQH655397 CAD655395:CAD655397 CJZ655395:CJZ655397 CTV655395:CTV655397 DDR655395:DDR655397 DNN655395:DNN655397 DXJ655395:DXJ655397 EHF655395:EHF655397 ERB655395:ERB655397 FAX655395:FAX655397 FKT655395:FKT655397 FUP655395:FUP655397 GEL655395:GEL655397 GOH655395:GOH655397 GYD655395:GYD655397 HHZ655395:HHZ655397 HRV655395:HRV655397 IBR655395:IBR655397 ILN655395:ILN655397 IVJ655395:IVJ655397 JFF655395:JFF655397 JPB655395:JPB655397 JYX655395:JYX655397 KIT655395:KIT655397 KSP655395:KSP655397 LCL655395:LCL655397 LMH655395:LMH655397 LWD655395:LWD655397 MFZ655395:MFZ655397 MPV655395:MPV655397 MZR655395:MZR655397 NJN655395:NJN655397 NTJ655395:NTJ655397 ODF655395:ODF655397 ONB655395:ONB655397 OWX655395:OWX655397 PGT655395:PGT655397 PQP655395:PQP655397 QAL655395:QAL655397 QKH655395:QKH655397 QUD655395:QUD655397 RDZ655395:RDZ655397 RNV655395:RNV655397 RXR655395:RXR655397 SHN655395:SHN655397 SRJ655395:SRJ655397 TBF655395:TBF655397 TLB655395:TLB655397 TUX655395:TUX655397 UET655395:UET655397 UOP655395:UOP655397 UYL655395:UYL655397 VIH655395:VIH655397 VSD655395:VSD655397 WBZ655395:WBZ655397 WLV655395:WLV655397 WVR655395:WVR655397 J720931:J720933 JF720931:JF720933 TB720931:TB720933 ACX720931:ACX720933 AMT720931:AMT720933 AWP720931:AWP720933 BGL720931:BGL720933 BQH720931:BQH720933 CAD720931:CAD720933 CJZ720931:CJZ720933 CTV720931:CTV720933 DDR720931:DDR720933 DNN720931:DNN720933 DXJ720931:DXJ720933 EHF720931:EHF720933 ERB720931:ERB720933 FAX720931:FAX720933 FKT720931:FKT720933 FUP720931:FUP720933 GEL720931:GEL720933 GOH720931:GOH720933 GYD720931:GYD720933 HHZ720931:HHZ720933 HRV720931:HRV720933 IBR720931:IBR720933 ILN720931:ILN720933 IVJ720931:IVJ720933 JFF720931:JFF720933 JPB720931:JPB720933 JYX720931:JYX720933 KIT720931:KIT720933 KSP720931:KSP720933 LCL720931:LCL720933 LMH720931:LMH720933 LWD720931:LWD720933 MFZ720931:MFZ720933 MPV720931:MPV720933 MZR720931:MZR720933 NJN720931:NJN720933 NTJ720931:NTJ720933 ODF720931:ODF720933 ONB720931:ONB720933 OWX720931:OWX720933 PGT720931:PGT720933 PQP720931:PQP720933 QAL720931:QAL720933 QKH720931:QKH720933 QUD720931:QUD720933 RDZ720931:RDZ720933 RNV720931:RNV720933 RXR720931:RXR720933 SHN720931:SHN720933 SRJ720931:SRJ720933 TBF720931:TBF720933 TLB720931:TLB720933 TUX720931:TUX720933 UET720931:UET720933 UOP720931:UOP720933 UYL720931:UYL720933 VIH720931:VIH720933 VSD720931:VSD720933 WBZ720931:WBZ720933 WLV720931:WLV720933 WVR720931:WVR720933 J786467:J786469 JF786467:JF786469 TB786467:TB786469 ACX786467:ACX786469 AMT786467:AMT786469 AWP786467:AWP786469 BGL786467:BGL786469 BQH786467:BQH786469 CAD786467:CAD786469 CJZ786467:CJZ786469 CTV786467:CTV786469 DDR786467:DDR786469 DNN786467:DNN786469 DXJ786467:DXJ786469 EHF786467:EHF786469 ERB786467:ERB786469 FAX786467:FAX786469 FKT786467:FKT786469 FUP786467:FUP786469 GEL786467:GEL786469 GOH786467:GOH786469 GYD786467:GYD786469 HHZ786467:HHZ786469 HRV786467:HRV786469 IBR786467:IBR786469 ILN786467:ILN786469 IVJ786467:IVJ786469 JFF786467:JFF786469 JPB786467:JPB786469 JYX786467:JYX786469 KIT786467:KIT786469 KSP786467:KSP786469 LCL786467:LCL786469 LMH786467:LMH786469 LWD786467:LWD786469 MFZ786467:MFZ786469 MPV786467:MPV786469 MZR786467:MZR786469 NJN786467:NJN786469 NTJ786467:NTJ786469 ODF786467:ODF786469 ONB786467:ONB786469 OWX786467:OWX786469 PGT786467:PGT786469 PQP786467:PQP786469 QAL786467:QAL786469 QKH786467:QKH786469 QUD786467:QUD786469 RDZ786467:RDZ786469 RNV786467:RNV786469 RXR786467:RXR786469 SHN786467:SHN786469 SRJ786467:SRJ786469 TBF786467:TBF786469 TLB786467:TLB786469 TUX786467:TUX786469 UET786467:UET786469 UOP786467:UOP786469 UYL786467:UYL786469 VIH786467:VIH786469 VSD786467:VSD786469 WBZ786467:WBZ786469 WLV786467:WLV786469 WVR786467:WVR786469 J852003:J852005 JF852003:JF852005 TB852003:TB852005 ACX852003:ACX852005 AMT852003:AMT852005 AWP852003:AWP852005 BGL852003:BGL852005 BQH852003:BQH852005 CAD852003:CAD852005 CJZ852003:CJZ852005 CTV852003:CTV852005 DDR852003:DDR852005 DNN852003:DNN852005 DXJ852003:DXJ852005 EHF852003:EHF852005 ERB852003:ERB852005 FAX852003:FAX852005 FKT852003:FKT852005 FUP852003:FUP852005 GEL852003:GEL852005 GOH852003:GOH852005 GYD852003:GYD852005 HHZ852003:HHZ852005 HRV852003:HRV852005 IBR852003:IBR852005 ILN852003:ILN852005 IVJ852003:IVJ852005 JFF852003:JFF852005 JPB852003:JPB852005 JYX852003:JYX852005 KIT852003:KIT852005 KSP852003:KSP852005 LCL852003:LCL852005 LMH852003:LMH852005 LWD852003:LWD852005 MFZ852003:MFZ852005 MPV852003:MPV852005 MZR852003:MZR852005 NJN852003:NJN852005 NTJ852003:NTJ852005 ODF852003:ODF852005 ONB852003:ONB852005 OWX852003:OWX852005 PGT852003:PGT852005 PQP852003:PQP852005 QAL852003:QAL852005 QKH852003:QKH852005 QUD852003:QUD852005 RDZ852003:RDZ852005 RNV852003:RNV852005 RXR852003:RXR852005 SHN852003:SHN852005 SRJ852003:SRJ852005 TBF852003:TBF852005 TLB852003:TLB852005 TUX852003:TUX852005 UET852003:UET852005 UOP852003:UOP852005 UYL852003:UYL852005 VIH852003:VIH852005 VSD852003:VSD852005 WBZ852003:WBZ852005 WLV852003:WLV852005 WVR852003:WVR852005 J917539:J917541 JF917539:JF917541 TB917539:TB917541 ACX917539:ACX917541 AMT917539:AMT917541 AWP917539:AWP917541 BGL917539:BGL917541 BQH917539:BQH917541 CAD917539:CAD917541 CJZ917539:CJZ917541 CTV917539:CTV917541 DDR917539:DDR917541 DNN917539:DNN917541 DXJ917539:DXJ917541 EHF917539:EHF917541 ERB917539:ERB917541 FAX917539:FAX917541 FKT917539:FKT917541 FUP917539:FUP917541 GEL917539:GEL917541 GOH917539:GOH917541 GYD917539:GYD917541 HHZ917539:HHZ917541 HRV917539:HRV917541 IBR917539:IBR917541 ILN917539:ILN917541 IVJ917539:IVJ917541 JFF917539:JFF917541 JPB917539:JPB917541 JYX917539:JYX917541 KIT917539:KIT917541 KSP917539:KSP917541 LCL917539:LCL917541 LMH917539:LMH917541 LWD917539:LWD917541 MFZ917539:MFZ917541 MPV917539:MPV917541 MZR917539:MZR917541 NJN917539:NJN917541 NTJ917539:NTJ917541 ODF917539:ODF917541 ONB917539:ONB917541 OWX917539:OWX917541 PGT917539:PGT917541 PQP917539:PQP917541 QAL917539:QAL917541 QKH917539:QKH917541 QUD917539:QUD917541 RDZ917539:RDZ917541 RNV917539:RNV917541 RXR917539:RXR917541 SHN917539:SHN917541 SRJ917539:SRJ917541 TBF917539:TBF917541 TLB917539:TLB917541 TUX917539:TUX917541 UET917539:UET917541 UOP917539:UOP917541 UYL917539:UYL917541 VIH917539:VIH917541 VSD917539:VSD917541 WBZ917539:WBZ917541 WLV917539:WLV917541 WVR917539:WVR917541 J983075:J983077 JF983075:JF983077 TB983075:TB983077 ACX983075:ACX983077 AMT983075:AMT983077 AWP983075:AWP983077 BGL983075:BGL983077 BQH983075:BQH983077 CAD983075:CAD983077 CJZ983075:CJZ983077 CTV983075:CTV983077 DDR983075:DDR983077 DNN983075:DNN983077 DXJ983075:DXJ983077 EHF983075:EHF983077 ERB983075:ERB983077 FAX983075:FAX983077 FKT983075:FKT983077 FUP983075:FUP983077 GEL983075:GEL983077 GOH983075:GOH983077 GYD983075:GYD983077 HHZ983075:HHZ983077 HRV983075:HRV983077 IBR983075:IBR983077 ILN983075:ILN983077 IVJ983075:IVJ983077 JFF983075:JFF983077 JPB983075:JPB983077 JYX983075:JYX983077 KIT983075:KIT983077 KSP983075:KSP983077 LCL983075:LCL983077 LMH983075:LMH983077 LWD983075:LWD983077 MFZ983075:MFZ983077 MPV983075:MPV983077 MZR983075:MZR983077 NJN983075:NJN983077 NTJ983075:NTJ983077 ODF983075:ODF983077 ONB983075:ONB983077 OWX983075:OWX983077 PGT983075:PGT983077 PQP983075:PQP983077 QAL983075:QAL983077 QKH983075:QKH983077 QUD983075:QUD983077 RDZ983075:RDZ983077 RNV983075:RNV983077 RXR983075:RXR983077 SHN983075:SHN983077 SRJ983075:SRJ983077 TBF983075:TBF983077 TLB983075:TLB983077 TUX983075:TUX983077 UET983075:UET983077 UOP983075:UOP983077 UYL983075:UYL983077 VIH983075:VIH983077 VSD983075:VSD983077 WBZ983075:WBZ983077 WLV983075:WLV983077 WVR983075:WVR983077 J67 JF67 TB67 ACX67 AMT67 AWP67 BGL67 BQH67 CAD67 CJZ67 CTV67 DDR67 DNN67 DXJ67 EHF67 ERB67 FAX67 FKT67 FUP67 GEL67 GOH67 GYD67 HHZ67 HRV67 IBR67 ILN67 IVJ67 JFF67 JPB67 JYX67 KIT67 KSP67 LCL67 LMH67 LWD67 MFZ67 MPV67 MZR67 NJN67 NTJ67 ODF67 ONB67 OWX67 PGT67 PQP67 QAL67 QKH67 QUD67 RDZ67 RNV67 RXR67 SHN67 SRJ67 TBF67 TLB67 TUX67 UET67 UOP67 UYL67 VIH67 VSD67 WBZ67 WLV67 WVR67 J65603 JF65603 TB65603 ACX65603 AMT65603 AWP65603 BGL65603 BQH65603 CAD65603 CJZ65603 CTV65603 DDR65603 DNN65603 DXJ65603 EHF65603 ERB65603 FAX65603 FKT65603 FUP65603 GEL65603 GOH65603 GYD65603 HHZ65603 HRV65603 IBR65603 ILN65603 IVJ65603 JFF65603 JPB65603 JYX65603 KIT65603 KSP65603 LCL65603 LMH65603 LWD65603 MFZ65603 MPV65603 MZR65603 NJN65603 NTJ65603 ODF65603 ONB65603 OWX65603 PGT65603 PQP65603 QAL65603 QKH65603 QUD65603 RDZ65603 RNV65603 RXR65603 SHN65603 SRJ65603 TBF65603 TLB65603 TUX65603 UET65603 UOP65603 UYL65603 VIH65603 VSD65603 WBZ65603 WLV65603 WVR65603 J131139 JF131139 TB131139 ACX131139 AMT131139 AWP131139 BGL131139 BQH131139 CAD131139 CJZ131139 CTV131139 DDR131139 DNN131139 DXJ131139 EHF131139 ERB131139 FAX131139 FKT131139 FUP131139 GEL131139 GOH131139 GYD131139 HHZ131139 HRV131139 IBR131139 ILN131139 IVJ131139 JFF131139 JPB131139 JYX131139 KIT131139 KSP131139 LCL131139 LMH131139 LWD131139 MFZ131139 MPV131139 MZR131139 NJN131139 NTJ131139 ODF131139 ONB131139 OWX131139 PGT131139 PQP131139 QAL131139 QKH131139 QUD131139 RDZ131139 RNV131139 RXR131139 SHN131139 SRJ131139 TBF131139 TLB131139 TUX131139 UET131139 UOP131139 UYL131139 VIH131139 VSD131139 WBZ131139 WLV131139 WVR131139 J196675 JF196675 TB196675 ACX196675 AMT196675 AWP196675 BGL196675 BQH196675 CAD196675 CJZ196675 CTV196675 DDR196675 DNN196675 DXJ196675 EHF196675 ERB196675 FAX196675 FKT196675 FUP196675 GEL196675 GOH196675 GYD196675 HHZ196675 HRV196675 IBR196675 ILN196675 IVJ196675 JFF196675 JPB196675 JYX196675 KIT196675 KSP196675 LCL196675 LMH196675 LWD196675 MFZ196675 MPV196675 MZR196675 NJN196675 NTJ196675 ODF196675 ONB196675 OWX196675 PGT196675 PQP196675 QAL196675 QKH196675 QUD196675 RDZ196675 RNV196675 RXR196675 SHN196675 SRJ196675 TBF196675 TLB196675 TUX196675 UET196675 UOP196675 UYL196675 VIH196675 VSD196675 WBZ196675 WLV196675 WVR196675 J262211 JF262211 TB262211 ACX262211 AMT262211 AWP262211 BGL262211 BQH262211 CAD262211 CJZ262211 CTV262211 DDR262211 DNN262211 DXJ262211 EHF262211 ERB262211 FAX262211 FKT262211 FUP262211 GEL262211 GOH262211 GYD262211 HHZ262211 HRV262211 IBR262211 ILN262211 IVJ262211 JFF262211 JPB262211 JYX262211 KIT262211 KSP262211 LCL262211 LMH262211 LWD262211 MFZ262211 MPV262211 MZR262211 NJN262211 NTJ262211 ODF262211 ONB262211 OWX262211 PGT262211 PQP262211 QAL262211 QKH262211 QUD262211 RDZ262211 RNV262211 RXR262211 SHN262211 SRJ262211 TBF262211 TLB262211 TUX262211 UET262211 UOP262211 UYL262211 VIH262211 VSD262211 WBZ262211 WLV262211 WVR262211 J327747 JF327747 TB327747 ACX327747 AMT327747 AWP327747 BGL327747 BQH327747 CAD327747 CJZ327747 CTV327747 DDR327747 DNN327747 DXJ327747 EHF327747 ERB327747 FAX327747 FKT327747 FUP327747 GEL327747 GOH327747 GYD327747 HHZ327747 HRV327747 IBR327747 ILN327747 IVJ327747 JFF327747 JPB327747 JYX327747 KIT327747 KSP327747 LCL327747 LMH327747 LWD327747 MFZ327747 MPV327747 MZR327747 NJN327747 NTJ327747 ODF327747 ONB327747 OWX327747 PGT327747 PQP327747 QAL327747 QKH327747 QUD327747 RDZ327747 RNV327747 RXR327747 SHN327747 SRJ327747 TBF327747 TLB327747 TUX327747 UET327747 UOP327747 UYL327747 VIH327747 VSD327747 WBZ327747 WLV327747 WVR327747 J393283 JF393283 TB393283 ACX393283 AMT393283 AWP393283 BGL393283 BQH393283 CAD393283 CJZ393283 CTV393283 DDR393283 DNN393283 DXJ393283 EHF393283 ERB393283 FAX393283 FKT393283 FUP393283 GEL393283 GOH393283 GYD393283 HHZ393283 HRV393283 IBR393283 ILN393283 IVJ393283 JFF393283 JPB393283 JYX393283 KIT393283 KSP393283 LCL393283 LMH393283 LWD393283 MFZ393283 MPV393283 MZR393283 NJN393283 NTJ393283 ODF393283 ONB393283 OWX393283 PGT393283 PQP393283 QAL393283 QKH393283 QUD393283 RDZ393283 RNV393283 RXR393283 SHN393283 SRJ393283 TBF393283 TLB393283 TUX393283 UET393283 UOP393283 UYL393283 VIH393283 VSD393283 WBZ393283 WLV393283 WVR393283 J458819 JF458819 TB458819 ACX458819 AMT458819 AWP458819 BGL458819 BQH458819 CAD458819 CJZ458819 CTV458819 DDR458819 DNN458819 DXJ458819 EHF458819 ERB458819 FAX458819 FKT458819 FUP458819 GEL458819 GOH458819 GYD458819 HHZ458819 HRV458819 IBR458819 ILN458819 IVJ458819 JFF458819 JPB458819 JYX458819 KIT458819 KSP458819 LCL458819 LMH458819 LWD458819 MFZ458819 MPV458819 MZR458819 NJN458819 NTJ458819 ODF458819 ONB458819 OWX458819 PGT458819 PQP458819 QAL458819 QKH458819 QUD458819 RDZ458819 RNV458819 RXR458819 SHN458819 SRJ458819 TBF458819 TLB458819 TUX458819 UET458819 UOP458819 UYL458819 VIH458819 VSD458819 WBZ458819 WLV458819 WVR458819 J524355 JF524355 TB524355 ACX524355 AMT524355 AWP524355 BGL524355 BQH524355 CAD524355 CJZ524355 CTV524355 DDR524355 DNN524355 DXJ524355 EHF524355 ERB524355 FAX524355 FKT524355 FUP524355 GEL524355 GOH524355 GYD524355 HHZ524355 HRV524355 IBR524355 ILN524355 IVJ524355 JFF524355 JPB524355 JYX524355 KIT524355 KSP524355 LCL524355 LMH524355 LWD524355 MFZ524355 MPV524355 MZR524355 NJN524355 NTJ524355 ODF524355 ONB524355 OWX524355 PGT524355 PQP524355 QAL524355 QKH524355 QUD524355 RDZ524355 RNV524355 RXR524355 SHN524355 SRJ524355 TBF524355 TLB524355 TUX524355 UET524355 UOP524355 UYL524355 VIH524355 VSD524355 WBZ524355 WLV524355 WVR524355 J589891 JF589891 TB589891 ACX589891 AMT589891 AWP589891 BGL589891 BQH589891 CAD589891 CJZ589891 CTV589891 DDR589891 DNN589891 DXJ589891 EHF589891 ERB589891 FAX589891 FKT589891 FUP589891 GEL589891 GOH589891 GYD589891 HHZ589891 HRV589891 IBR589891 ILN589891 IVJ589891 JFF589891 JPB589891 JYX589891 KIT589891 KSP589891 LCL589891 LMH589891 LWD589891 MFZ589891 MPV589891 MZR589891 NJN589891 NTJ589891 ODF589891 ONB589891 OWX589891 PGT589891 PQP589891 QAL589891 QKH589891 QUD589891 RDZ589891 RNV589891 RXR589891 SHN589891 SRJ589891 TBF589891 TLB589891 TUX589891 UET589891 UOP589891 UYL589891 VIH589891 VSD589891 WBZ589891 WLV589891 WVR589891 J655427 JF655427 TB655427 ACX655427 AMT655427 AWP655427 BGL655427 BQH655427 CAD655427 CJZ655427 CTV655427 DDR655427 DNN655427 DXJ655427 EHF655427 ERB655427 FAX655427 FKT655427 FUP655427 GEL655427 GOH655427 GYD655427 HHZ655427 HRV655427 IBR655427 ILN655427 IVJ655427 JFF655427 JPB655427 JYX655427 KIT655427 KSP655427 LCL655427 LMH655427 LWD655427 MFZ655427 MPV655427 MZR655427 NJN655427 NTJ655427 ODF655427 ONB655427 OWX655427 PGT655427 PQP655427 QAL655427 QKH655427 QUD655427 RDZ655427 RNV655427 RXR655427 SHN655427 SRJ655427 TBF655427 TLB655427 TUX655427 UET655427 UOP655427 UYL655427 VIH655427 VSD655427 WBZ655427 WLV655427 WVR655427 J720963 JF720963 TB720963 ACX720963 AMT720963 AWP720963 BGL720963 BQH720963 CAD720963 CJZ720963 CTV720963 DDR720963 DNN720963 DXJ720963 EHF720963 ERB720963 FAX720963 FKT720963 FUP720963 GEL720963 GOH720963 GYD720963 HHZ720963 HRV720963 IBR720963 ILN720963 IVJ720963 JFF720963 JPB720963 JYX720963 KIT720963 KSP720963 LCL720963 LMH720963 LWD720963 MFZ720963 MPV720963 MZR720963 NJN720963 NTJ720963 ODF720963 ONB720963 OWX720963 PGT720963 PQP720963 QAL720963 QKH720963 QUD720963 RDZ720963 RNV720963 RXR720963 SHN720963 SRJ720963 TBF720963 TLB720963 TUX720963 UET720963 UOP720963 UYL720963 VIH720963 VSD720963 WBZ720963 WLV720963 WVR720963 J786499 JF786499 TB786499 ACX786499 AMT786499 AWP786499 BGL786499 BQH786499 CAD786499 CJZ786499 CTV786499 DDR786499 DNN786499 DXJ786499 EHF786499 ERB786499 FAX786499 FKT786499 FUP786499 GEL786499 GOH786499 GYD786499 HHZ786499 HRV786499 IBR786499 ILN786499 IVJ786499 JFF786499 JPB786499 JYX786499 KIT786499 KSP786499 LCL786499 LMH786499 LWD786499 MFZ786499 MPV786499 MZR786499 NJN786499 NTJ786499 ODF786499 ONB786499 OWX786499 PGT786499 PQP786499 QAL786499 QKH786499 QUD786499 RDZ786499 RNV786499 RXR786499 SHN786499 SRJ786499 TBF786499 TLB786499 TUX786499 UET786499 UOP786499 UYL786499 VIH786499 VSD786499 WBZ786499 WLV786499 WVR786499 J852035 JF852035 TB852035 ACX852035 AMT852035 AWP852035 BGL852035 BQH852035 CAD852035 CJZ852035 CTV852035 DDR852035 DNN852035 DXJ852035 EHF852035 ERB852035 FAX852035 FKT852035 FUP852035 GEL852035 GOH852035 GYD852035 HHZ852035 HRV852035 IBR852035 ILN852035 IVJ852035 JFF852035 JPB852035 JYX852035 KIT852035 KSP852035 LCL852035 LMH852035 LWD852035 MFZ852035 MPV852035 MZR852035 NJN852035 NTJ852035 ODF852035 ONB852035 OWX852035 PGT852035 PQP852035 QAL852035 QKH852035 QUD852035 RDZ852035 RNV852035 RXR852035 SHN852035 SRJ852035 TBF852035 TLB852035 TUX852035 UET852035 UOP852035 UYL852035 VIH852035 VSD852035 WBZ852035 WLV852035 WVR852035 J917571 JF917571 TB917571 ACX917571 AMT917571 AWP917571 BGL917571 BQH917571 CAD917571 CJZ917571 CTV917571 DDR917571 DNN917571 DXJ917571 EHF917571 ERB917571 FAX917571 FKT917571 FUP917571 GEL917571 GOH917571 GYD917571 HHZ917571 HRV917571 IBR917571 ILN917571 IVJ917571 JFF917571 JPB917571 JYX917571 KIT917571 KSP917571 LCL917571 LMH917571 LWD917571 MFZ917571 MPV917571 MZR917571 NJN917571 NTJ917571 ODF917571 ONB917571 OWX917571 PGT917571 PQP917571 QAL917571 QKH917571 QUD917571 RDZ917571 RNV917571 RXR917571 SHN917571 SRJ917571 TBF917571 TLB917571 TUX917571 UET917571 UOP917571 UYL917571 VIH917571 VSD917571 WBZ917571 WLV917571 WVR917571 J983107 JF983107 TB983107 ACX983107 AMT983107 AWP983107 BGL983107 BQH983107 CAD983107 CJZ983107 CTV983107 DDR983107 DNN983107 DXJ983107 EHF983107 ERB983107 FAX983107 FKT983107 FUP983107 GEL983107 GOH983107 GYD983107 HHZ983107 HRV983107 IBR983107 ILN983107 IVJ983107 JFF983107 JPB983107 JYX983107 KIT983107 KSP983107 LCL983107 LMH983107 LWD983107 MFZ983107 MPV983107 MZR983107 NJN983107 NTJ983107 ODF983107 ONB983107 OWX983107 PGT983107 PQP983107 QAL983107 QKH983107 QUD983107 RDZ983107 RNV983107 RXR983107 SHN983107 SRJ983107 TBF983107 TLB983107 TUX983107 UET983107 UOP983107 UYL983107 VIH983107 VSD983107 WBZ983107 WLV983107 WVR983107 J125 JF125 TB125 ACX125 AMT125 AWP125 BGL125 BQH125 CAD125 CJZ125 CTV125 DDR125 DNN125 DXJ125 EHF125 ERB125 FAX125 FKT125 FUP125 GEL125 GOH125 GYD125 HHZ125 HRV125 IBR125 ILN125 IVJ125 JFF125 JPB125 JYX125 KIT125 KSP125 LCL125 LMH125 LWD125 MFZ125 MPV125 MZR125 NJN125 NTJ125 ODF125 ONB125 OWX125 PGT125 PQP125 QAL125 QKH125 QUD125 RDZ125 RNV125 RXR125 SHN125 SRJ125 TBF125 TLB125 TUX125 UET125 UOP125 UYL125 VIH125 VSD125 WBZ125 WLV125 WVR125 J65661 JF65661 TB65661 ACX65661 AMT65661 AWP65661 BGL65661 BQH65661 CAD65661 CJZ65661 CTV65661 DDR65661 DNN65661 DXJ65661 EHF65661 ERB65661 FAX65661 FKT65661 FUP65661 GEL65661 GOH65661 GYD65661 HHZ65661 HRV65661 IBR65661 ILN65661 IVJ65661 JFF65661 JPB65661 JYX65661 KIT65661 KSP65661 LCL65661 LMH65661 LWD65661 MFZ65661 MPV65661 MZR65661 NJN65661 NTJ65661 ODF65661 ONB65661 OWX65661 PGT65661 PQP65661 QAL65661 QKH65661 QUD65661 RDZ65661 RNV65661 RXR65661 SHN65661 SRJ65661 TBF65661 TLB65661 TUX65661 UET65661 UOP65661 UYL65661 VIH65661 VSD65661 WBZ65661 WLV65661 WVR65661 J131197 JF131197 TB131197 ACX131197 AMT131197 AWP131197 BGL131197 BQH131197 CAD131197 CJZ131197 CTV131197 DDR131197 DNN131197 DXJ131197 EHF131197 ERB131197 FAX131197 FKT131197 FUP131197 GEL131197 GOH131197 GYD131197 HHZ131197 HRV131197 IBR131197 ILN131197 IVJ131197 JFF131197 JPB131197 JYX131197 KIT131197 KSP131197 LCL131197 LMH131197 LWD131197 MFZ131197 MPV131197 MZR131197 NJN131197 NTJ131197 ODF131197 ONB131197 OWX131197 PGT131197 PQP131197 QAL131197 QKH131197 QUD131197 RDZ131197 RNV131197 RXR131197 SHN131197 SRJ131197 TBF131197 TLB131197 TUX131197 UET131197 UOP131197 UYL131197 VIH131197 VSD131197 WBZ131197 WLV131197 WVR131197 J196733 JF196733 TB196733 ACX196733 AMT196733 AWP196733 BGL196733 BQH196733 CAD196733 CJZ196733 CTV196733 DDR196733 DNN196733 DXJ196733 EHF196733 ERB196733 FAX196733 FKT196733 FUP196733 GEL196733 GOH196733 GYD196733 HHZ196733 HRV196733 IBR196733 ILN196733 IVJ196733 JFF196733 JPB196733 JYX196733 KIT196733 KSP196733 LCL196733 LMH196733 LWD196733 MFZ196733 MPV196733 MZR196733 NJN196733 NTJ196733 ODF196733 ONB196733 OWX196733 PGT196733 PQP196733 QAL196733 QKH196733 QUD196733 RDZ196733 RNV196733 RXR196733 SHN196733 SRJ196733 TBF196733 TLB196733 TUX196733 UET196733 UOP196733 UYL196733 VIH196733 VSD196733 WBZ196733 WLV196733 WVR196733 J262269 JF262269 TB262269 ACX262269 AMT262269 AWP262269 BGL262269 BQH262269 CAD262269 CJZ262269 CTV262269 DDR262269 DNN262269 DXJ262269 EHF262269 ERB262269 FAX262269 FKT262269 FUP262269 GEL262269 GOH262269 GYD262269 HHZ262269 HRV262269 IBR262269 ILN262269 IVJ262269 JFF262269 JPB262269 JYX262269 KIT262269 KSP262269 LCL262269 LMH262269 LWD262269 MFZ262269 MPV262269 MZR262269 NJN262269 NTJ262269 ODF262269 ONB262269 OWX262269 PGT262269 PQP262269 QAL262269 QKH262269 QUD262269 RDZ262269 RNV262269 RXR262269 SHN262269 SRJ262269 TBF262269 TLB262269 TUX262269 UET262269 UOP262269 UYL262269 VIH262269 VSD262269 WBZ262269 WLV262269 WVR262269 J327805 JF327805 TB327805 ACX327805 AMT327805 AWP327805 BGL327805 BQH327805 CAD327805 CJZ327805 CTV327805 DDR327805 DNN327805 DXJ327805 EHF327805 ERB327805 FAX327805 FKT327805 FUP327805 GEL327805 GOH327805 GYD327805 HHZ327805 HRV327805 IBR327805 ILN327805 IVJ327805 JFF327805 JPB327805 JYX327805 KIT327805 KSP327805 LCL327805 LMH327805 LWD327805 MFZ327805 MPV327805 MZR327805 NJN327805 NTJ327805 ODF327805 ONB327805 OWX327805 PGT327805 PQP327805 QAL327805 QKH327805 QUD327805 RDZ327805 RNV327805 RXR327805 SHN327805 SRJ327805 TBF327805 TLB327805 TUX327805 UET327805 UOP327805 UYL327805 VIH327805 VSD327805 WBZ327805 WLV327805 WVR327805 J393341 JF393341 TB393341 ACX393341 AMT393341 AWP393341 BGL393341 BQH393341 CAD393341 CJZ393341 CTV393341 DDR393341 DNN393341 DXJ393341 EHF393341 ERB393341 FAX393341 FKT393341 FUP393341 GEL393341 GOH393341 GYD393341 HHZ393341 HRV393341 IBR393341 ILN393341 IVJ393341 JFF393341 JPB393341 JYX393341 KIT393341 KSP393341 LCL393341 LMH393341 LWD393341 MFZ393341 MPV393341 MZR393341 NJN393341 NTJ393341 ODF393341 ONB393341 OWX393341 PGT393341 PQP393341 QAL393341 QKH393341 QUD393341 RDZ393341 RNV393341 RXR393341 SHN393341 SRJ393341 TBF393341 TLB393341 TUX393341 UET393341 UOP393341 UYL393341 VIH393341 VSD393341 WBZ393341 WLV393341 WVR393341 J458877 JF458877 TB458877 ACX458877 AMT458877 AWP458877 BGL458877 BQH458877 CAD458877 CJZ458877 CTV458877 DDR458877 DNN458877 DXJ458877 EHF458877 ERB458877 FAX458877 FKT458877 FUP458877 GEL458877 GOH458877 GYD458877 HHZ458877 HRV458877 IBR458877 ILN458877 IVJ458877 JFF458877 JPB458877 JYX458877 KIT458877 KSP458877 LCL458877 LMH458877 LWD458877 MFZ458877 MPV458877 MZR458877 NJN458877 NTJ458877 ODF458877 ONB458877 OWX458877 PGT458877 PQP458877 QAL458877 QKH458877 QUD458877 RDZ458877 RNV458877 RXR458877 SHN458877 SRJ458877 TBF458877 TLB458877 TUX458877 UET458877 UOP458877 UYL458877 VIH458877 VSD458877 WBZ458877 WLV458877 WVR458877 J524413 JF524413 TB524413 ACX524413 AMT524413 AWP524413 BGL524413 BQH524413 CAD524413 CJZ524413 CTV524413 DDR524413 DNN524413 DXJ524413 EHF524413 ERB524413 FAX524413 FKT524413 FUP524413 GEL524413 GOH524413 GYD524413 HHZ524413 HRV524413 IBR524413 ILN524413 IVJ524413 JFF524413 JPB524413 JYX524413 KIT524413 KSP524413 LCL524413 LMH524413 LWD524413 MFZ524413 MPV524413 MZR524413 NJN524413 NTJ524413 ODF524413 ONB524413 OWX524413 PGT524413 PQP524413 QAL524413 QKH524413 QUD524413 RDZ524413 RNV524413 RXR524413 SHN524413 SRJ524413 TBF524413 TLB524413 TUX524413 UET524413 UOP524413 UYL524413 VIH524413 VSD524413 WBZ524413 WLV524413 WVR524413 J589949 JF589949 TB589949 ACX589949 AMT589949 AWP589949 BGL589949 BQH589949 CAD589949 CJZ589949 CTV589949 DDR589949 DNN589949 DXJ589949 EHF589949 ERB589949 FAX589949 FKT589949 FUP589949 GEL589949 GOH589949 GYD589949 HHZ589949 HRV589949 IBR589949 ILN589949 IVJ589949 JFF589949 JPB589949 JYX589949 KIT589949 KSP589949 LCL589949 LMH589949 LWD589949 MFZ589949 MPV589949 MZR589949 NJN589949 NTJ589949 ODF589949 ONB589949 OWX589949 PGT589949 PQP589949 QAL589949 QKH589949 QUD589949 RDZ589949 RNV589949 RXR589949 SHN589949 SRJ589949 TBF589949 TLB589949 TUX589949 UET589949 UOP589949 UYL589949 VIH589949 VSD589949 WBZ589949 WLV589949 WVR589949 J655485 JF655485 TB655485 ACX655485 AMT655485 AWP655485 BGL655485 BQH655485 CAD655485 CJZ655485 CTV655485 DDR655485 DNN655485 DXJ655485 EHF655485 ERB655485 FAX655485 FKT655485 FUP655485 GEL655485 GOH655485 GYD655485 HHZ655485 HRV655485 IBR655485 ILN655485 IVJ655485 JFF655485 JPB655485 JYX655485 KIT655485 KSP655485 LCL655485 LMH655485 LWD655485 MFZ655485 MPV655485 MZR655485 NJN655485 NTJ655485 ODF655485 ONB655485 OWX655485 PGT655485 PQP655485 QAL655485 QKH655485 QUD655485 RDZ655485 RNV655485 RXR655485 SHN655485 SRJ655485 TBF655485 TLB655485 TUX655485 UET655485 UOP655485 UYL655485 VIH655485 VSD655485 WBZ655485 WLV655485 WVR655485 J721021 JF721021 TB721021 ACX721021 AMT721021 AWP721021 BGL721021 BQH721021 CAD721021 CJZ721021 CTV721021 DDR721021 DNN721021 DXJ721021 EHF721021 ERB721021 FAX721021 FKT721021 FUP721021 GEL721021 GOH721021 GYD721021 HHZ721021 HRV721021 IBR721021 ILN721021 IVJ721021 JFF721021 JPB721021 JYX721021 KIT721021 KSP721021 LCL721021 LMH721021 LWD721021 MFZ721021 MPV721021 MZR721021 NJN721021 NTJ721021 ODF721021 ONB721021 OWX721021 PGT721021 PQP721021 QAL721021 QKH721021 QUD721021 RDZ721021 RNV721021 RXR721021 SHN721021 SRJ721021 TBF721021 TLB721021 TUX721021 UET721021 UOP721021 UYL721021 VIH721021 VSD721021 WBZ721021 WLV721021 WVR721021 J786557 JF786557 TB786557 ACX786557 AMT786557 AWP786557 BGL786557 BQH786557 CAD786557 CJZ786557 CTV786557 DDR786557 DNN786557 DXJ786557 EHF786557 ERB786557 FAX786557 FKT786557 FUP786557 GEL786557 GOH786557 GYD786557 HHZ786557 HRV786557 IBR786557 ILN786557 IVJ786557 JFF786557 JPB786557 JYX786557 KIT786557 KSP786557 LCL786557 LMH786557 LWD786557 MFZ786557 MPV786557 MZR786557 NJN786557 NTJ786557 ODF786557 ONB786557 OWX786557 PGT786557 PQP786557 QAL786557 QKH786557 QUD786557 RDZ786557 RNV786557 RXR786557 SHN786557 SRJ786557 TBF786557 TLB786557 TUX786557 UET786557 UOP786557 UYL786557 VIH786557 VSD786557 WBZ786557 WLV786557 WVR786557 J852093 JF852093 TB852093 ACX852093 AMT852093 AWP852093 BGL852093 BQH852093 CAD852093 CJZ852093 CTV852093 DDR852093 DNN852093 DXJ852093 EHF852093 ERB852093 FAX852093 FKT852093 FUP852093 GEL852093 GOH852093 GYD852093 HHZ852093 HRV852093 IBR852093 ILN852093 IVJ852093 JFF852093 JPB852093 JYX852093 KIT852093 KSP852093 LCL852093 LMH852093 LWD852093 MFZ852093 MPV852093 MZR852093 NJN852093 NTJ852093 ODF852093 ONB852093 OWX852093 PGT852093 PQP852093 QAL852093 QKH852093 QUD852093 RDZ852093 RNV852093 RXR852093 SHN852093 SRJ852093 TBF852093 TLB852093 TUX852093 UET852093 UOP852093 UYL852093 VIH852093 VSD852093 WBZ852093 WLV852093 WVR852093 J917629 JF917629 TB917629 ACX917629 AMT917629 AWP917629 BGL917629 BQH917629 CAD917629 CJZ917629 CTV917629 DDR917629 DNN917629 DXJ917629 EHF917629 ERB917629 FAX917629 FKT917629 FUP917629 GEL917629 GOH917629 GYD917629 HHZ917629 HRV917629 IBR917629 ILN917629 IVJ917629 JFF917629 JPB917629 JYX917629 KIT917629 KSP917629 LCL917629 LMH917629 LWD917629 MFZ917629 MPV917629 MZR917629 NJN917629 NTJ917629 ODF917629 ONB917629 OWX917629 PGT917629 PQP917629 QAL917629 QKH917629 QUD917629 RDZ917629 RNV917629 RXR917629 SHN917629 SRJ917629 TBF917629 TLB917629 TUX917629 UET917629 UOP917629 UYL917629 VIH917629 VSD917629 WBZ917629 WLV917629 WVR917629 J983165 JF983165 TB983165 ACX983165 AMT983165 AWP983165 BGL983165 BQH983165 CAD983165 CJZ983165 CTV983165 DDR983165 DNN983165 DXJ983165 EHF983165 ERB983165 FAX983165 FKT983165 FUP983165 GEL983165 GOH983165 GYD983165 HHZ983165 HRV983165 IBR983165 ILN983165 IVJ983165 JFF983165 JPB983165 JYX983165 KIT983165 KSP983165 LCL983165 LMH983165 LWD983165 MFZ983165 MPV983165 MZR983165 NJN983165 NTJ983165 ODF983165 ONB983165 OWX983165 PGT983165 PQP983165 QAL983165 QKH983165 QUD983165 RDZ983165 RNV983165 RXR983165 SHN983165 SRJ983165 TBF983165 TLB983165 TUX983165 UET983165 UOP983165 UYL983165 VIH983165 VSD983165 WBZ983165 WLV983165 WVR983165 J128:J129 JF128:JF129 TB128:TB129 ACX128:ACX129 AMT128:AMT129 AWP128:AWP129 BGL128:BGL129 BQH128:BQH129 CAD128:CAD129 CJZ128:CJZ129 CTV128:CTV129 DDR128:DDR129 DNN128:DNN129 DXJ128:DXJ129 EHF128:EHF129 ERB128:ERB129 FAX128:FAX129 FKT128:FKT129 FUP128:FUP129 GEL128:GEL129 GOH128:GOH129 GYD128:GYD129 HHZ128:HHZ129 HRV128:HRV129 IBR128:IBR129 ILN128:ILN129 IVJ128:IVJ129 JFF128:JFF129 JPB128:JPB129 JYX128:JYX129 KIT128:KIT129 KSP128:KSP129 LCL128:LCL129 LMH128:LMH129 LWD128:LWD129 MFZ128:MFZ129 MPV128:MPV129 MZR128:MZR129 NJN128:NJN129 NTJ128:NTJ129 ODF128:ODF129 ONB128:ONB129 OWX128:OWX129 PGT128:PGT129 PQP128:PQP129 QAL128:QAL129 QKH128:QKH129 QUD128:QUD129 RDZ128:RDZ129 RNV128:RNV129 RXR128:RXR129 SHN128:SHN129 SRJ128:SRJ129 TBF128:TBF129 TLB128:TLB129 TUX128:TUX129 UET128:UET129 UOP128:UOP129 UYL128:UYL129 VIH128:VIH129 VSD128:VSD129 WBZ128:WBZ129 WLV128:WLV129 WVR128:WVR129 J65664:J65665 JF65664:JF65665 TB65664:TB65665 ACX65664:ACX65665 AMT65664:AMT65665 AWP65664:AWP65665 BGL65664:BGL65665 BQH65664:BQH65665 CAD65664:CAD65665 CJZ65664:CJZ65665 CTV65664:CTV65665 DDR65664:DDR65665 DNN65664:DNN65665 DXJ65664:DXJ65665 EHF65664:EHF65665 ERB65664:ERB65665 FAX65664:FAX65665 FKT65664:FKT65665 FUP65664:FUP65665 GEL65664:GEL65665 GOH65664:GOH65665 GYD65664:GYD65665 HHZ65664:HHZ65665 HRV65664:HRV65665 IBR65664:IBR65665 ILN65664:ILN65665 IVJ65664:IVJ65665 JFF65664:JFF65665 JPB65664:JPB65665 JYX65664:JYX65665 KIT65664:KIT65665 KSP65664:KSP65665 LCL65664:LCL65665 LMH65664:LMH65665 LWD65664:LWD65665 MFZ65664:MFZ65665 MPV65664:MPV65665 MZR65664:MZR65665 NJN65664:NJN65665 NTJ65664:NTJ65665 ODF65664:ODF65665 ONB65664:ONB65665 OWX65664:OWX65665 PGT65664:PGT65665 PQP65664:PQP65665 QAL65664:QAL65665 QKH65664:QKH65665 QUD65664:QUD65665 RDZ65664:RDZ65665 RNV65664:RNV65665 RXR65664:RXR65665 SHN65664:SHN65665 SRJ65664:SRJ65665 TBF65664:TBF65665 TLB65664:TLB65665 TUX65664:TUX65665 UET65664:UET65665 UOP65664:UOP65665 UYL65664:UYL65665 VIH65664:VIH65665 VSD65664:VSD65665 WBZ65664:WBZ65665 WLV65664:WLV65665 WVR65664:WVR65665 J131200:J131201 JF131200:JF131201 TB131200:TB131201 ACX131200:ACX131201 AMT131200:AMT131201 AWP131200:AWP131201 BGL131200:BGL131201 BQH131200:BQH131201 CAD131200:CAD131201 CJZ131200:CJZ131201 CTV131200:CTV131201 DDR131200:DDR131201 DNN131200:DNN131201 DXJ131200:DXJ131201 EHF131200:EHF131201 ERB131200:ERB131201 FAX131200:FAX131201 FKT131200:FKT131201 FUP131200:FUP131201 GEL131200:GEL131201 GOH131200:GOH131201 GYD131200:GYD131201 HHZ131200:HHZ131201 HRV131200:HRV131201 IBR131200:IBR131201 ILN131200:ILN131201 IVJ131200:IVJ131201 JFF131200:JFF131201 JPB131200:JPB131201 JYX131200:JYX131201 KIT131200:KIT131201 KSP131200:KSP131201 LCL131200:LCL131201 LMH131200:LMH131201 LWD131200:LWD131201 MFZ131200:MFZ131201 MPV131200:MPV131201 MZR131200:MZR131201 NJN131200:NJN131201 NTJ131200:NTJ131201 ODF131200:ODF131201 ONB131200:ONB131201 OWX131200:OWX131201 PGT131200:PGT131201 PQP131200:PQP131201 QAL131200:QAL131201 QKH131200:QKH131201 QUD131200:QUD131201 RDZ131200:RDZ131201 RNV131200:RNV131201 RXR131200:RXR131201 SHN131200:SHN131201 SRJ131200:SRJ131201 TBF131200:TBF131201 TLB131200:TLB131201 TUX131200:TUX131201 UET131200:UET131201 UOP131200:UOP131201 UYL131200:UYL131201 VIH131200:VIH131201 VSD131200:VSD131201 WBZ131200:WBZ131201 WLV131200:WLV131201 WVR131200:WVR131201 J196736:J196737 JF196736:JF196737 TB196736:TB196737 ACX196736:ACX196737 AMT196736:AMT196737 AWP196736:AWP196737 BGL196736:BGL196737 BQH196736:BQH196737 CAD196736:CAD196737 CJZ196736:CJZ196737 CTV196736:CTV196737 DDR196736:DDR196737 DNN196736:DNN196737 DXJ196736:DXJ196737 EHF196736:EHF196737 ERB196736:ERB196737 FAX196736:FAX196737 FKT196736:FKT196737 FUP196736:FUP196737 GEL196736:GEL196737 GOH196736:GOH196737 GYD196736:GYD196737 HHZ196736:HHZ196737 HRV196736:HRV196737 IBR196736:IBR196737 ILN196736:ILN196737 IVJ196736:IVJ196737 JFF196736:JFF196737 JPB196736:JPB196737 JYX196736:JYX196737 KIT196736:KIT196737 KSP196736:KSP196737 LCL196736:LCL196737 LMH196736:LMH196737 LWD196736:LWD196737 MFZ196736:MFZ196737 MPV196736:MPV196737 MZR196736:MZR196737 NJN196736:NJN196737 NTJ196736:NTJ196737 ODF196736:ODF196737 ONB196736:ONB196737 OWX196736:OWX196737 PGT196736:PGT196737 PQP196736:PQP196737 QAL196736:QAL196737 QKH196736:QKH196737 QUD196736:QUD196737 RDZ196736:RDZ196737 RNV196736:RNV196737 RXR196736:RXR196737 SHN196736:SHN196737 SRJ196736:SRJ196737 TBF196736:TBF196737 TLB196736:TLB196737 TUX196736:TUX196737 UET196736:UET196737 UOP196736:UOP196737 UYL196736:UYL196737 VIH196736:VIH196737 VSD196736:VSD196737 WBZ196736:WBZ196737 WLV196736:WLV196737 WVR196736:WVR196737 J262272:J262273 JF262272:JF262273 TB262272:TB262273 ACX262272:ACX262273 AMT262272:AMT262273 AWP262272:AWP262273 BGL262272:BGL262273 BQH262272:BQH262273 CAD262272:CAD262273 CJZ262272:CJZ262273 CTV262272:CTV262273 DDR262272:DDR262273 DNN262272:DNN262273 DXJ262272:DXJ262273 EHF262272:EHF262273 ERB262272:ERB262273 FAX262272:FAX262273 FKT262272:FKT262273 FUP262272:FUP262273 GEL262272:GEL262273 GOH262272:GOH262273 GYD262272:GYD262273 HHZ262272:HHZ262273 HRV262272:HRV262273 IBR262272:IBR262273 ILN262272:ILN262273 IVJ262272:IVJ262273 JFF262272:JFF262273 JPB262272:JPB262273 JYX262272:JYX262273 KIT262272:KIT262273 KSP262272:KSP262273 LCL262272:LCL262273 LMH262272:LMH262273 LWD262272:LWD262273 MFZ262272:MFZ262273 MPV262272:MPV262273 MZR262272:MZR262273 NJN262272:NJN262273 NTJ262272:NTJ262273 ODF262272:ODF262273 ONB262272:ONB262273 OWX262272:OWX262273 PGT262272:PGT262273 PQP262272:PQP262273 QAL262272:QAL262273 QKH262272:QKH262273 QUD262272:QUD262273 RDZ262272:RDZ262273 RNV262272:RNV262273 RXR262272:RXR262273 SHN262272:SHN262273 SRJ262272:SRJ262273 TBF262272:TBF262273 TLB262272:TLB262273 TUX262272:TUX262273 UET262272:UET262273 UOP262272:UOP262273 UYL262272:UYL262273 VIH262272:VIH262273 VSD262272:VSD262273 WBZ262272:WBZ262273 WLV262272:WLV262273 WVR262272:WVR262273 J327808:J327809 JF327808:JF327809 TB327808:TB327809 ACX327808:ACX327809 AMT327808:AMT327809 AWP327808:AWP327809 BGL327808:BGL327809 BQH327808:BQH327809 CAD327808:CAD327809 CJZ327808:CJZ327809 CTV327808:CTV327809 DDR327808:DDR327809 DNN327808:DNN327809 DXJ327808:DXJ327809 EHF327808:EHF327809 ERB327808:ERB327809 FAX327808:FAX327809 FKT327808:FKT327809 FUP327808:FUP327809 GEL327808:GEL327809 GOH327808:GOH327809 GYD327808:GYD327809 HHZ327808:HHZ327809 HRV327808:HRV327809 IBR327808:IBR327809 ILN327808:ILN327809 IVJ327808:IVJ327809 JFF327808:JFF327809 JPB327808:JPB327809 JYX327808:JYX327809 KIT327808:KIT327809 KSP327808:KSP327809 LCL327808:LCL327809 LMH327808:LMH327809 LWD327808:LWD327809 MFZ327808:MFZ327809 MPV327808:MPV327809 MZR327808:MZR327809 NJN327808:NJN327809 NTJ327808:NTJ327809 ODF327808:ODF327809 ONB327808:ONB327809 OWX327808:OWX327809 PGT327808:PGT327809 PQP327808:PQP327809 QAL327808:QAL327809 QKH327808:QKH327809 QUD327808:QUD327809 RDZ327808:RDZ327809 RNV327808:RNV327809 RXR327808:RXR327809 SHN327808:SHN327809 SRJ327808:SRJ327809 TBF327808:TBF327809 TLB327808:TLB327809 TUX327808:TUX327809 UET327808:UET327809 UOP327808:UOP327809 UYL327808:UYL327809 VIH327808:VIH327809 VSD327808:VSD327809 WBZ327808:WBZ327809 WLV327808:WLV327809 WVR327808:WVR327809 J393344:J393345 JF393344:JF393345 TB393344:TB393345 ACX393344:ACX393345 AMT393344:AMT393345 AWP393344:AWP393345 BGL393344:BGL393345 BQH393344:BQH393345 CAD393344:CAD393345 CJZ393344:CJZ393345 CTV393344:CTV393345 DDR393344:DDR393345 DNN393344:DNN393345 DXJ393344:DXJ393345 EHF393344:EHF393345 ERB393344:ERB393345 FAX393344:FAX393345 FKT393344:FKT393345 FUP393344:FUP393345 GEL393344:GEL393345 GOH393344:GOH393345 GYD393344:GYD393345 HHZ393344:HHZ393345 HRV393344:HRV393345 IBR393344:IBR393345 ILN393344:ILN393345 IVJ393344:IVJ393345 JFF393344:JFF393345 JPB393344:JPB393345 JYX393344:JYX393345 KIT393344:KIT393345 KSP393344:KSP393345 LCL393344:LCL393345 LMH393344:LMH393345 LWD393344:LWD393345 MFZ393344:MFZ393345 MPV393344:MPV393345 MZR393344:MZR393345 NJN393344:NJN393345 NTJ393344:NTJ393345 ODF393344:ODF393345 ONB393344:ONB393345 OWX393344:OWX393345 PGT393344:PGT393345 PQP393344:PQP393345 QAL393344:QAL393345 QKH393344:QKH393345 QUD393344:QUD393345 RDZ393344:RDZ393345 RNV393344:RNV393345 RXR393344:RXR393345 SHN393344:SHN393345 SRJ393344:SRJ393345 TBF393344:TBF393345 TLB393344:TLB393345 TUX393344:TUX393345 UET393344:UET393345 UOP393344:UOP393345 UYL393344:UYL393345 VIH393344:VIH393345 VSD393344:VSD393345 WBZ393344:WBZ393345 WLV393344:WLV393345 WVR393344:WVR393345 J458880:J458881 JF458880:JF458881 TB458880:TB458881 ACX458880:ACX458881 AMT458880:AMT458881 AWP458880:AWP458881 BGL458880:BGL458881 BQH458880:BQH458881 CAD458880:CAD458881 CJZ458880:CJZ458881 CTV458880:CTV458881 DDR458880:DDR458881 DNN458880:DNN458881 DXJ458880:DXJ458881 EHF458880:EHF458881 ERB458880:ERB458881 FAX458880:FAX458881 FKT458880:FKT458881 FUP458880:FUP458881 GEL458880:GEL458881 GOH458880:GOH458881 GYD458880:GYD458881 HHZ458880:HHZ458881 HRV458880:HRV458881 IBR458880:IBR458881 ILN458880:ILN458881 IVJ458880:IVJ458881 JFF458880:JFF458881 JPB458880:JPB458881 JYX458880:JYX458881 KIT458880:KIT458881 KSP458880:KSP458881 LCL458880:LCL458881 LMH458880:LMH458881 LWD458880:LWD458881 MFZ458880:MFZ458881 MPV458880:MPV458881 MZR458880:MZR458881 NJN458880:NJN458881 NTJ458880:NTJ458881 ODF458880:ODF458881 ONB458880:ONB458881 OWX458880:OWX458881 PGT458880:PGT458881 PQP458880:PQP458881 QAL458880:QAL458881 QKH458880:QKH458881 QUD458880:QUD458881 RDZ458880:RDZ458881 RNV458880:RNV458881 RXR458880:RXR458881 SHN458880:SHN458881 SRJ458880:SRJ458881 TBF458880:TBF458881 TLB458880:TLB458881 TUX458880:TUX458881 UET458880:UET458881 UOP458880:UOP458881 UYL458880:UYL458881 VIH458880:VIH458881 VSD458880:VSD458881 WBZ458880:WBZ458881 WLV458880:WLV458881 WVR458880:WVR458881 J524416:J524417 JF524416:JF524417 TB524416:TB524417 ACX524416:ACX524417 AMT524416:AMT524417 AWP524416:AWP524417 BGL524416:BGL524417 BQH524416:BQH524417 CAD524416:CAD524417 CJZ524416:CJZ524417 CTV524416:CTV524417 DDR524416:DDR524417 DNN524416:DNN524417 DXJ524416:DXJ524417 EHF524416:EHF524417 ERB524416:ERB524417 FAX524416:FAX524417 FKT524416:FKT524417 FUP524416:FUP524417 GEL524416:GEL524417 GOH524416:GOH524417 GYD524416:GYD524417 HHZ524416:HHZ524417 HRV524416:HRV524417 IBR524416:IBR524417 ILN524416:ILN524417 IVJ524416:IVJ524417 JFF524416:JFF524417 JPB524416:JPB524417 JYX524416:JYX524417 KIT524416:KIT524417 KSP524416:KSP524417 LCL524416:LCL524417 LMH524416:LMH524417 LWD524416:LWD524417 MFZ524416:MFZ524417 MPV524416:MPV524417 MZR524416:MZR524417 NJN524416:NJN524417 NTJ524416:NTJ524417 ODF524416:ODF524417 ONB524416:ONB524417 OWX524416:OWX524417 PGT524416:PGT524417 PQP524416:PQP524417 QAL524416:QAL524417 QKH524416:QKH524417 QUD524416:QUD524417 RDZ524416:RDZ524417 RNV524416:RNV524417 RXR524416:RXR524417 SHN524416:SHN524417 SRJ524416:SRJ524417 TBF524416:TBF524417 TLB524416:TLB524417 TUX524416:TUX524417 UET524416:UET524417 UOP524416:UOP524417 UYL524416:UYL524417 VIH524416:VIH524417 VSD524416:VSD524417 WBZ524416:WBZ524417 WLV524416:WLV524417 WVR524416:WVR524417 J589952:J589953 JF589952:JF589953 TB589952:TB589953 ACX589952:ACX589953 AMT589952:AMT589953 AWP589952:AWP589953 BGL589952:BGL589953 BQH589952:BQH589953 CAD589952:CAD589953 CJZ589952:CJZ589953 CTV589952:CTV589953 DDR589952:DDR589953 DNN589952:DNN589953 DXJ589952:DXJ589953 EHF589952:EHF589953 ERB589952:ERB589953 FAX589952:FAX589953 FKT589952:FKT589953 FUP589952:FUP589953 GEL589952:GEL589953 GOH589952:GOH589953 GYD589952:GYD589953 HHZ589952:HHZ589953 HRV589952:HRV589953 IBR589952:IBR589953 ILN589952:ILN589953 IVJ589952:IVJ589953 JFF589952:JFF589953 JPB589952:JPB589953 JYX589952:JYX589953 KIT589952:KIT589953 KSP589952:KSP589953 LCL589952:LCL589953 LMH589952:LMH589953 LWD589952:LWD589953 MFZ589952:MFZ589953 MPV589952:MPV589953 MZR589952:MZR589953 NJN589952:NJN589953 NTJ589952:NTJ589953 ODF589952:ODF589953 ONB589952:ONB589953 OWX589952:OWX589953 PGT589952:PGT589953 PQP589952:PQP589953 QAL589952:QAL589953 QKH589952:QKH589953 QUD589952:QUD589953 RDZ589952:RDZ589953 RNV589952:RNV589953 RXR589952:RXR589953 SHN589952:SHN589953 SRJ589952:SRJ589953 TBF589952:TBF589953 TLB589952:TLB589953 TUX589952:TUX589953 UET589952:UET589953 UOP589952:UOP589953 UYL589952:UYL589953 VIH589952:VIH589953 VSD589952:VSD589953 WBZ589952:WBZ589953 WLV589952:WLV589953 WVR589952:WVR589953 J655488:J655489 JF655488:JF655489 TB655488:TB655489 ACX655488:ACX655489 AMT655488:AMT655489 AWP655488:AWP655489 BGL655488:BGL655489 BQH655488:BQH655489 CAD655488:CAD655489 CJZ655488:CJZ655489 CTV655488:CTV655489 DDR655488:DDR655489 DNN655488:DNN655489 DXJ655488:DXJ655489 EHF655488:EHF655489 ERB655488:ERB655489 FAX655488:FAX655489 FKT655488:FKT655489 FUP655488:FUP655489 GEL655488:GEL655489 GOH655488:GOH655489 GYD655488:GYD655489 HHZ655488:HHZ655489 HRV655488:HRV655489 IBR655488:IBR655489 ILN655488:ILN655489 IVJ655488:IVJ655489 JFF655488:JFF655489 JPB655488:JPB655489 JYX655488:JYX655489 KIT655488:KIT655489 KSP655488:KSP655489 LCL655488:LCL655489 LMH655488:LMH655489 LWD655488:LWD655489 MFZ655488:MFZ655489 MPV655488:MPV655489 MZR655488:MZR655489 NJN655488:NJN655489 NTJ655488:NTJ655489 ODF655488:ODF655489 ONB655488:ONB655489 OWX655488:OWX655489 PGT655488:PGT655489 PQP655488:PQP655489 QAL655488:QAL655489 QKH655488:QKH655489 QUD655488:QUD655489 RDZ655488:RDZ655489 RNV655488:RNV655489 RXR655488:RXR655489 SHN655488:SHN655489 SRJ655488:SRJ655489 TBF655488:TBF655489 TLB655488:TLB655489 TUX655488:TUX655489 UET655488:UET655489 UOP655488:UOP655489 UYL655488:UYL655489 VIH655488:VIH655489 VSD655488:VSD655489 WBZ655488:WBZ655489 WLV655488:WLV655489 WVR655488:WVR655489 J721024:J721025 JF721024:JF721025 TB721024:TB721025 ACX721024:ACX721025 AMT721024:AMT721025 AWP721024:AWP721025 BGL721024:BGL721025 BQH721024:BQH721025 CAD721024:CAD721025 CJZ721024:CJZ721025 CTV721024:CTV721025 DDR721024:DDR721025 DNN721024:DNN721025 DXJ721024:DXJ721025 EHF721024:EHF721025 ERB721024:ERB721025 FAX721024:FAX721025 FKT721024:FKT721025 FUP721024:FUP721025 GEL721024:GEL721025 GOH721024:GOH721025 GYD721024:GYD721025 HHZ721024:HHZ721025 HRV721024:HRV721025 IBR721024:IBR721025 ILN721024:ILN721025 IVJ721024:IVJ721025 JFF721024:JFF721025 JPB721024:JPB721025 JYX721024:JYX721025 KIT721024:KIT721025 KSP721024:KSP721025 LCL721024:LCL721025 LMH721024:LMH721025 LWD721024:LWD721025 MFZ721024:MFZ721025 MPV721024:MPV721025 MZR721024:MZR721025 NJN721024:NJN721025 NTJ721024:NTJ721025 ODF721024:ODF721025 ONB721024:ONB721025 OWX721024:OWX721025 PGT721024:PGT721025 PQP721024:PQP721025 QAL721024:QAL721025 QKH721024:QKH721025 QUD721024:QUD721025 RDZ721024:RDZ721025 RNV721024:RNV721025 RXR721024:RXR721025 SHN721024:SHN721025 SRJ721024:SRJ721025 TBF721024:TBF721025 TLB721024:TLB721025 TUX721024:TUX721025 UET721024:UET721025 UOP721024:UOP721025 UYL721024:UYL721025 VIH721024:VIH721025 VSD721024:VSD721025 WBZ721024:WBZ721025 WLV721024:WLV721025 WVR721024:WVR721025 J786560:J786561 JF786560:JF786561 TB786560:TB786561 ACX786560:ACX786561 AMT786560:AMT786561 AWP786560:AWP786561 BGL786560:BGL786561 BQH786560:BQH786561 CAD786560:CAD786561 CJZ786560:CJZ786561 CTV786560:CTV786561 DDR786560:DDR786561 DNN786560:DNN786561 DXJ786560:DXJ786561 EHF786560:EHF786561 ERB786560:ERB786561 FAX786560:FAX786561 FKT786560:FKT786561 FUP786560:FUP786561 GEL786560:GEL786561 GOH786560:GOH786561 GYD786560:GYD786561 HHZ786560:HHZ786561 HRV786560:HRV786561 IBR786560:IBR786561 ILN786560:ILN786561 IVJ786560:IVJ786561 JFF786560:JFF786561 JPB786560:JPB786561 JYX786560:JYX786561 KIT786560:KIT786561 KSP786560:KSP786561 LCL786560:LCL786561 LMH786560:LMH786561 LWD786560:LWD786561 MFZ786560:MFZ786561 MPV786560:MPV786561 MZR786560:MZR786561 NJN786560:NJN786561 NTJ786560:NTJ786561 ODF786560:ODF786561 ONB786560:ONB786561 OWX786560:OWX786561 PGT786560:PGT786561 PQP786560:PQP786561 QAL786560:QAL786561 QKH786560:QKH786561 QUD786560:QUD786561 RDZ786560:RDZ786561 RNV786560:RNV786561 RXR786560:RXR786561 SHN786560:SHN786561 SRJ786560:SRJ786561 TBF786560:TBF786561 TLB786560:TLB786561 TUX786560:TUX786561 UET786560:UET786561 UOP786560:UOP786561 UYL786560:UYL786561 VIH786560:VIH786561 VSD786560:VSD786561 WBZ786560:WBZ786561 WLV786560:WLV786561 WVR786560:WVR786561 J852096:J852097 JF852096:JF852097 TB852096:TB852097 ACX852096:ACX852097 AMT852096:AMT852097 AWP852096:AWP852097 BGL852096:BGL852097 BQH852096:BQH852097 CAD852096:CAD852097 CJZ852096:CJZ852097 CTV852096:CTV852097 DDR852096:DDR852097 DNN852096:DNN852097 DXJ852096:DXJ852097 EHF852096:EHF852097 ERB852096:ERB852097 FAX852096:FAX852097 FKT852096:FKT852097 FUP852096:FUP852097 GEL852096:GEL852097 GOH852096:GOH852097 GYD852096:GYD852097 HHZ852096:HHZ852097 HRV852096:HRV852097 IBR852096:IBR852097 ILN852096:ILN852097 IVJ852096:IVJ852097 JFF852096:JFF852097 JPB852096:JPB852097 JYX852096:JYX852097 KIT852096:KIT852097 KSP852096:KSP852097 LCL852096:LCL852097 LMH852096:LMH852097 LWD852096:LWD852097 MFZ852096:MFZ852097 MPV852096:MPV852097 MZR852096:MZR852097 NJN852096:NJN852097 NTJ852096:NTJ852097 ODF852096:ODF852097 ONB852096:ONB852097 OWX852096:OWX852097 PGT852096:PGT852097 PQP852096:PQP852097 QAL852096:QAL852097 QKH852096:QKH852097 QUD852096:QUD852097 RDZ852096:RDZ852097 RNV852096:RNV852097 RXR852096:RXR852097 SHN852096:SHN852097 SRJ852096:SRJ852097 TBF852096:TBF852097 TLB852096:TLB852097 TUX852096:TUX852097 UET852096:UET852097 UOP852096:UOP852097 UYL852096:UYL852097 VIH852096:VIH852097 VSD852096:VSD852097 WBZ852096:WBZ852097 WLV852096:WLV852097 WVR852096:WVR852097 J917632:J917633 JF917632:JF917633 TB917632:TB917633 ACX917632:ACX917633 AMT917632:AMT917633 AWP917632:AWP917633 BGL917632:BGL917633 BQH917632:BQH917633 CAD917632:CAD917633 CJZ917632:CJZ917633 CTV917632:CTV917633 DDR917632:DDR917633 DNN917632:DNN917633 DXJ917632:DXJ917633 EHF917632:EHF917633 ERB917632:ERB917633 FAX917632:FAX917633 FKT917632:FKT917633 FUP917632:FUP917633 GEL917632:GEL917633 GOH917632:GOH917633 GYD917632:GYD917633 HHZ917632:HHZ917633 HRV917632:HRV917633 IBR917632:IBR917633 ILN917632:ILN917633 IVJ917632:IVJ917633 JFF917632:JFF917633 JPB917632:JPB917633 JYX917632:JYX917633 KIT917632:KIT917633 KSP917632:KSP917633 LCL917632:LCL917633 LMH917632:LMH917633 LWD917632:LWD917633 MFZ917632:MFZ917633 MPV917632:MPV917633 MZR917632:MZR917633 NJN917632:NJN917633 NTJ917632:NTJ917633 ODF917632:ODF917633 ONB917632:ONB917633 OWX917632:OWX917633 PGT917632:PGT917633 PQP917632:PQP917633 QAL917632:QAL917633 QKH917632:QKH917633 QUD917632:QUD917633 RDZ917632:RDZ917633 RNV917632:RNV917633 RXR917632:RXR917633 SHN917632:SHN917633 SRJ917632:SRJ917633 TBF917632:TBF917633 TLB917632:TLB917633 TUX917632:TUX917633 UET917632:UET917633 UOP917632:UOP917633 UYL917632:UYL917633 VIH917632:VIH917633 VSD917632:VSD917633 WBZ917632:WBZ917633 WLV917632:WLV917633 WVR917632:WVR917633 J983168:J983169 JF983168:JF983169 TB983168:TB983169 ACX983168:ACX983169 AMT983168:AMT983169 AWP983168:AWP983169 BGL983168:BGL983169 BQH983168:BQH983169 CAD983168:CAD983169 CJZ983168:CJZ983169 CTV983168:CTV983169 DDR983168:DDR983169 DNN983168:DNN983169 DXJ983168:DXJ983169 EHF983168:EHF983169 ERB983168:ERB983169 FAX983168:FAX983169 FKT983168:FKT983169 FUP983168:FUP983169 GEL983168:GEL983169 GOH983168:GOH983169 GYD983168:GYD983169 HHZ983168:HHZ983169 HRV983168:HRV983169 IBR983168:IBR983169 ILN983168:ILN983169 IVJ983168:IVJ983169 JFF983168:JFF983169 JPB983168:JPB983169 JYX983168:JYX983169 KIT983168:KIT983169 KSP983168:KSP983169 LCL983168:LCL983169 LMH983168:LMH983169 LWD983168:LWD983169 MFZ983168:MFZ983169 MPV983168:MPV983169 MZR983168:MZR983169 NJN983168:NJN983169 NTJ983168:NTJ983169 ODF983168:ODF983169 ONB983168:ONB983169 OWX983168:OWX983169 PGT983168:PGT983169 PQP983168:PQP983169 QAL983168:QAL983169 QKH983168:QKH983169 QUD983168:QUD983169 RDZ983168:RDZ983169 RNV983168:RNV983169 RXR983168:RXR983169 SHN983168:SHN983169 SRJ983168:SRJ983169 TBF983168:TBF983169 TLB983168:TLB983169 TUX983168:TUX983169 UET983168:UET983169 UOP983168:UOP983169 UYL983168:UYL983169 VIH983168:VIH983169 VSD983168:VSD983169 WBZ983168:WBZ983169 WLV983168:WLV983169 WVR983168:WVR983169 J40:J48 JF40:JF48 TB40:TB48 ACX40:ACX48 AMT40:AMT48 AWP40:AWP48 BGL40:BGL48 BQH40:BQH48 CAD40:CAD48 CJZ40:CJZ48 CTV40:CTV48 DDR40:DDR48 DNN40:DNN48 DXJ40:DXJ48 EHF40:EHF48 ERB40:ERB48 FAX40:FAX48 FKT40:FKT48 FUP40:FUP48 GEL40:GEL48 GOH40:GOH48 GYD40:GYD48 HHZ40:HHZ48 HRV40:HRV48 IBR40:IBR48 ILN40:ILN48 IVJ40:IVJ48 JFF40:JFF48 JPB40:JPB48 JYX40:JYX48 KIT40:KIT48 KSP40:KSP48 LCL40:LCL48 LMH40:LMH48 LWD40:LWD48 MFZ40:MFZ48 MPV40:MPV48 MZR40:MZR48 NJN40:NJN48 NTJ40:NTJ48 ODF40:ODF48 ONB40:ONB48 OWX40:OWX48 PGT40:PGT48 PQP40:PQP48 QAL40:QAL48 QKH40:QKH48 QUD40:QUD48 RDZ40:RDZ48 RNV40:RNV48 RXR40:RXR48 SHN40:SHN48 SRJ40:SRJ48 TBF40:TBF48 TLB40:TLB48 TUX40:TUX48 UET40:UET48 UOP40:UOP48 UYL40:UYL48 VIH40:VIH48 VSD40:VSD48 WBZ40:WBZ48 WLV40:WLV48 WVR40:WVR48 J65576:J65584 JF65576:JF65584 TB65576:TB65584 ACX65576:ACX65584 AMT65576:AMT65584 AWP65576:AWP65584 BGL65576:BGL65584 BQH65576:BQH65584 CAD65576:CAD65584 CJZ65576:CJZ65584 CTV65576:CTV65584 DDR65576:DDR65584 DNN65576:DNN65584 DXJ65576:DXJ65584 EHF65576:EHF65584 ERB65576:ERB65584 FAX65576:FAX65584 FKT65576:FKT65584 FUP65576:FUP65584 GEL65576:GEL65584 GOH65576:GOH65584 GYD65576:GYD65584 HHZ65576:HHZ65584 HRV65576:HRV65584 IBR65576:IBR65584 ILN65576:ILN65584 IVJ65576:IVJ65584 JFF65576:JFF65584 JPB65576:JPB65584 JYX65576:JYX65584 KIT65576:KIT65584 KSP65576:KSP65584 LCL65576:LCL65584 LMH65576:LMH65584 LWD65576:LWD65584 MFZ65576:MFZ65584 MPV65576:MPV65584 MZR65576:MZR65584 NJN65576:NJN65584 NTJ65576:NTJ65584 ODF65576:ODF65584 ONB65576:ONB65584 OWX65576:OWX65584 PGT65576:PGT65584 PQP65576:PQP65584 QAL65576:QAL65584 QKH65576:QKH65584 QUD65576:QUD65584 RDZ65576:RDZ65584 RNV65576:RNV65584 RXR65576:RXR65584 SHN65576:SHN65584 SRJ65576:SRJ65584 TBF65576:TBF65584 TLB65576:TLB65584 TUX65576:TUX65584 UET65576:UET65584 UOP65576:UOP65584 UYL65576:UYL65584 VIH65576:VIH65584 VSD65576:VSD65584 WBZ65576:WBZ65584 WLV65576:WLV65584 WVR65576:WVR65584 J131112:J131120 JF131112:JF131120 TB131112:TB131120 ACX131112:ACX131120 AMT131112:AMT131120 AWP131112:AWP131120 BGL131112:BGL131120 BQH131112:BQH131120 CAD131112:CAD131120 CJZ131112:CJZ131120 CTV131112:CTV131120 DDR131112:DDR131120 DNN131112:DNN131120 DXJ131112:DXJ131120 EHF131112:EHF131120 ERB131112:ERB131120 FAX131112:FAX131120 FKT131112:FKT131120 FUP131112:FUP131120 GEL131112:GEL131120 GOH131112:GOH131120 GYD131112:GYD131120 HHZ131112:HHZ131120 HRV131112:HRV131120 IBR131112:IBR131120 ILN131112:ILN131120 IVJ131112:IVJ131120 JFF131112:JFF131120 JPB131112:JPB131120 JYX131112:JYX131120 KIT131112:KIT131120 KSP131112:KSP131120 LCL131112:LCL131120 LMH131112:LMH131120 LWD131112:LWD131120 MFZ131112:MFZ131120 MPV131112:MPV131120 MZR131112:MZR131120 NJN131112:NJN131120 NTJ131112:NTJ131120 ODF131112:ODF131120 ONB131112:ONB131120 OWX131112:OWX131120 PGT131112:PGT131120 PQP131112:PQP131120 QAL131112:QAL131120 QKH131112:QKH131120 QUD131112:QUD131120 RDZ131112:RDZ131120 RNV131112:RNV131120 RXR131112:RXR131120 SHN131112:SHN131120 SRJ131112:SRJ131120 TBF131112:TBF131120 TLB131112:TLB131120 TUX131112:TUX131120 UET131112:UET131120 UOP131112:UOP131120 UYL131112:UYL131120 VIH131112:VIH131120 VSD131112:VSD131120 WBZ131112:WBZ131120 WLV131112:WLV131120 WVR131112:WVR131120 J196648:J196656 JF196648:JF196656 TB196648:TB196656 ACX196648:ACX196656 AMT196648:AMT196656 AWP196648:AWP196656 BGL196648:BGL196656 BQH196648:BQH196656 CAD196648:CAD196656 CJZ196648:CJZ196656 CTV196648:CTV196656 DDR196648:DDR196656 DNN196648:DNN196656 DXJ196648:DXJ196656 EHF196648:EHF196656 ERB196648:ERB196656 FAX196648:FAX196656 FKT196648:FKT196656 FUP196648:FUP196656 GEL196648:GEL196656 GOH196648:GOH196656 GYD196648:GYD196656 HHZ196648:HHZ196656 HRV196648:HRV196656 IBR196648:IBR196656 ILN196648:ILN196656 IVJ196648:IVJ196656 JFF196648:JFF196656 JPB196648:JPB196656 JYX196648:JYX196656 KIT196648:KIT196656 KSP196648:KSP196656 LCL196648:LCL196656 LMH196648:LMH196656 LWD196648:LWD196656 MFZ196648:MFZ196656 MPV196648:MPV196656 MZR196648:MZR196656 NJN196648:NJN196656 NTJ196648:NTJ196656 ODF196648:ODF196656 ONB196648:ONB196656 OWX196648:OWX196656 PGT196648:PGT196656 PQP196648:PQP196656 QAL196648:QAL196656 QKH196648:QKH196656 QUD196648:QUD196656 RDZ196648:RDZ196656 RNV196648:RNV196656 RXR196648:RXR196656 SHN196648:SHN196656 SRJ196648:SRJ196656 TBF196648:TBF196656 TLB196648:TLB196656 TUX196648:TUX196656 UET196648:UET196656 UOP196648:UOP196656 UYL196648:UYL196656 VIH196648:VIH196656 VSD196648:VSD196656 WBZ196648:WBZ196656 WLV196648:WLV196656 WVR196648:WVR196656 J262184:J262192 JF262184:JF262192 TB262184:TB262192 ACX262184:ACX262192 AMT262184:AMT262192 AWP262184:AWP262192 BGL262184:BGL262192 BQH262184:BQH262192 CAD262184:CAD262192 CJZ262184:CJZ262192 CTV262184:CTV262192 DDR262184:DDR262192 DNN262184:DNN262192 DXJ262184:DXJ262192 EHF262184:EHF262192 ERB262184:ERB262192 FAX262184:FAX262192 FKT262184:FKT262192 FUP262184:FUP262192 GEL262184:GEL262192 GOH262184:GOH262192 GYD262184:GYD262192 HHZ262184:HHZ262192 HRV262184:HRV262192 IBR262184:IBR262192 ILN262184:ILN262192 IVJ262184:IVJ262192 JFF262184:JFF262192 JPB262184:JPB262192 JYX262184:JYX262192 KIT262184:KIT262192 KSP262184:KSP262192 LCL262184:LCL262192 LMH262184:LMH262192 LWD262184:LWD262192 MFZ262184:MFZ262192 MPV262184:MPV262192 MZR262184:MZR262192 NJN262184:NJN262192 NTJ262184:NTJ262192 ODF262184:ODF262192 ONB262184:ONB262192 OWX262184:OWX262192 PGT262184:PGT262192 PQP262184:PQP262192 QAL262184:QAL262192 QKH262184:QKH262192 QUD262184:QUD262192 RDZ262184:RDZ262192 RNV262184:RNV262192 RXR262184:RXR262192 SHN262184:SHN262192 SRJ262184:SRJ262192 TBF262184:TBF262192 TLB262184:TLB262192 TUX262184:TUX262192 UET262184:UET262192 UOP262184:UOP262192 UYL262184:UYL262192 VIH262184:VIH262192 VSD262184:VSD262192 WBZ262184:WBZ262192 WLV262184:WLV262192 WVR262184:WVR262192 J327720:J327728 JF327720:JF327728 TB327720:TB327728 ACX327720:ACX327728 AMT327720:AMT327728 AWP327720:AWP327728 BGL327720:BGL327728 BQH327720:BQH327728 CAD327720:CAD327728 CJZ327720:CJZ327728 CTV327720:CTV327728 DDR327720:DDR327728 DNN327720:DNN327728 DXJ327720:DXJ327728 EHF327720:EHF327728 ERB327720:ERB327728 FAX327720:FAX327728 FKT327720:FKT327728 FUP327720:FUP327728 GEL327720:GEL327728 GOH327720:GOH327728 GYD327720:GYD327728 HHZ327720:HHZ327728 HRV327720:HRV327728 IBR327720:IBR327728 ILN327720:ILN327728 IVJ327720:IVJ327728 JFF327720:JFF327728 JPB327720:JPB327728 JYX327720:JYX327728 KIT327720:KIT327728 KSP327720:KSP327728 LCL327720:LCL327728 LMH327720:LMH327728 LWD327720:LWD327728 MFZ327720:MFZ327728 MPV327720:MPV327728 MZR327720:MZR327728 NJN327720:NJN327728 NTJ327720:NTJ327728 ODF327720:ODF327728 ONB327720:ONB327728 OWX327720:OWX327728 PGT327720:PGT327728 PQP327720:PQP327728 QAL327720:QAL327728 QKH327720:QKH327728 QUD327720:QUD327728 RDZ327720:RDZ327728 RNV327720:RNV327728 RXR327720:RXR327728 SHN327720:SHN327728 SRJ327720:SRJ327728 TBF327720:TBF327728 TLB327720:TLB327728 TUX327720:TUX327728 UET327720:UET327728 UOP327720:UOP327728 UYL327720:UYL327728 VIH327720:VIH327728 VSD327720:VSD327728 WBZ327720:WBZ327728 WLV327720:WLV327728 WVR327720:WVR327728 J393256:J393264 JF393256:JF393264 TB393256:TB393264 ACX393256:ACX393264 AMT393256:AMT393264 AWP393256:AWP393264 BGL393256:BGL393264 BQH393256:BQH393264 CAD393256:CAD393264 CJZ393256:CJZ393264 CTV393256:CTV393264 DDR393256:DDR393264 DNN393256:DNN393264 DXJ393256:DXJ393264 EHF393256:EHF393264 ERB393256:ERB393264 FAX393256:FAX393264 FKT393256:FKT393264 FUP393256:FUP393264 GEL393256:GEL393264 GOH393256:GOH393264 GYD393256:GYD393264 HHZ393256:HHZ393264 HRV393256:HRV393264 IBR393256:IBR393264 ILN393256:ILN393264 IVJ393256:IVJ393264 JFF393256:JFF393264 JPB393256:JPB393264 JYX393256:JYX393264 KIT393256:KIT393264 KSP393256:KSP393264 LCL393256:LCL393264 LMH393256:LMH393264 LWD393256:LWD393264 MFZ393256:MFZ393264 MPV393256:MPV393264 MZR393256:MZR393264 NJN393256:NJN393264 NTJ393256:NTJ393264 ODF393256:ODF393264 ONB393256:ONB393264 OWX393256:OWX393264 PGT393256:PGT393264 PQP393256:PQP393264 QAL393256:QAL393264 QKH393256:QKH393264 QUD393256:QUD393264 RDZ393256:RDZ393264 RNV393256:RNV393264 RXR393256:RXR393264 SHN393256:SHN393264 SRJ393256:SRJ393264 TBF393256:TBF393264 TLB393256:TLB393264 TUX393256:TUX393264 UET393256:UET393264 UOP393256:UOP393264 UYL393256:UYL393264 VIH393256:VIH393264 VSD393256:VSD393264 WBZ393256:WBZ393264 WLV393256:WLV393264 WVR393256:WVR393264 J458792:J458800 JF458792:JF458800 TB458792:TB458800 ACX458792:ACX458800 AMT458792:AMT458800 AWP458792:AWP458800 BGL458792:BGL458800 BQH458792:BQH458800 CAD458792:CAD458800 CJZ458792:CJZ458800 CTV458792:CTV458800 DDR458792:DDR458800 DNN458792:DNN458800 DXJ458792:DXJ458800 EHF458792:EHF458800 ERB458792:ERB458800 FAX458792:FAX458800 FKT458792:FKT458800 FUP458792:FUP458800 GEL458792:GEL458800 GOH458792:GOH458800 GYD458792:GYD458800 HHZ458792:HHZ458800 HRV458792:HRV458800 IBR458792:IBR458800 ILN458792:ILN458800 IVJ458792:IVJ458800 JFF458792:JFF458800 JPB458792:JPB458800 JYX458792:JYX458800 KIT458792:KIT458800 KSP458792:KSP458800 LCL458792:LCL458800 LMH458792:LMH458800 LWD458792:LWD458800 MFZ458792:MFZ458800 MPV458792:MPV458800 MZR458792:MZR458800 NJN458792:NJN458800 NTJ458792:NTJ458800 ODF458792:ODF458800 ONB458792:ONB458800 OWX458792:OWX458800 PGT458792:PGT458800 PQP458792:PQP458800 QAL458792:QAL458800 QKH458792:QKH458800 QUD458792:QUD458800 RDZ458792:RDZ458800 RNV458792:RNV458800 RXR458792:RXR458800 SHN458792:SHN458800 SRJ458792:SRJ458800 TBF458792:TBF458800 TLB458792:TLB458800 TUX458792:TUX458800 UET458792:UET458800 UOP458792:UOP458800 UYL458792:UYL458800 VIH458792:VIH458800 VSD458792:VSD458800 WBZ458792:WBZ458800 WLV458792:WLV458800 WVR458792:WVR458800 J524328:J524336 JF524328:JF524336 TB524328:TB524336 ACX524328:ACX524336 AMT524328:AMT524336 AWP524328:AWP524336 BGL524328:BGL524336 BQH524328:BQH524336 CAD524328:CAD524336 CJZ524328:CJZ524336 CTV524328:CTV524336 DDR524328:DDR524336 DNN524328:DNN524336 DXJ524328:DXJ524336 EHF524328:EHF524336 ERB524328:ERB524336 FAX524328:FAX524336 FKT524328:FKT524336 FUP524328:FUP524336 GEL524328:GEL524336 GOH524328:GOH524336 GYD524328:GYD524336 HHZ524328:HHZ524336 HRV524328:HRV524336 IBR524328:IBR524336 ILN524328:ILN524336 IVJ524328:IVJ524336 JFF524328:JFF524336 JPB524328:JPB524336 JYX524328:JYX524336 KIT524328:KIT524336 KSP524328:KSP524336 LCL524328:LCL524336 LMH524328:LMH524336 LWD524328:LWD524336 MFZ524328:MFZ524336 MPV524328:MPV524336 MZR524328:MZR524336 NJN524328:NJN524336 NTJ524328:NTJ524336 ODF524328:ODF524336 ONB524328:ONB524336 OWX524328:OWX524336 PGT524328:PGT524336 PQP524328:PQP524336 QAL524328:QAL524336 QKH524328:QKH524336 QUD524328:QUD524336 RDZ524328:RDZ524336 RNV524328:RNV524336 RXR524328:RXR524336 SHN524328:SHN524336 SRJ524328:SRJ524336 TBF524328:TBF524336 TLB524328:TLB524336 TUX524328:TUX524336 UET524328:UET524336 UOP524328:UOP524336 UYL524328:UYL524336 VIH524328:VIH524336 VSD524328:VSD524336 WBZ524328:WBZ524336 WLV524328:WLV524336 WVR524328:WVR524336 J589864:J589872 JF589864:JF589872 TB589864:TB589872 ACX589864:ACX589872 AMT589864:AMT589872 AWP589864:AWP589872 BGL589864:BGL589872 BQH589864:BQH589872 CAD589864:CAD589872 CJZ589864:CJZ589872 CTV589864:CTV589872 DDR589864:DDR589872 DNN589864:DNN589872 DXJ589864:DXJ589872 EHF589864:EHF589872 ERB589864:ERB589872 FAX589864:FAX589872 FKT589864:FKT589872 FUP589864:FUP589872 GEL589864:GEL589872 GOH589864:GOH589872 GYD589864:GYD589872 HHZ589864:HHZ589872 HRV589864:HRV589872 IBR589864:IBR589872 ILN589864:ILN589872 IVJ589864:IVJ589872 JFF589864:JFF589872 JPB589864:JPB589872 JYX589864:JYX589872 KIT589864:KIT589872 KSP589864:KSP589872 LCL589864:LCL589872 LMH589864:LMH589872 LWD589864:LWD589872 MFZ589864:MFZ589872 MPV589864:MPV589872 MZR589864:MZR589872 NJN589864:NJN589872 NTJ589864:NTJ589872 ODF589864:ODF589872 ONB589864:ONB589872 OWX589864:OWX589872 PGT589864:PGT589872 PQP589864:PQP589872 QAL589864:QAL589872 QKH589864:QKH589872 QUD589864:QUD589872 RDZ589864:RDZ589872 RNV589864:RNV589872 RXR589864:RXR589872 SHN589864:SHN589872 SRJ589864:SRJ589872 TBF589864:TBF589872 TLB589864:TLB589872 TUX589864:TUX589872 UET589864:UET589872 UOP589864:UOP589872 UYL589864:UYL589872 VIH589864:VIH589872 VSD589864:VSD589872 WBZ589864:WBZ589872 WLV589864:WLV589872 WVR589864:WVR589872 J655400:J655408 JF655400:JF655408 TB655400:TB655408 ACX655400:ACX655408 AMT655400:AMT655408 AWP655400:AWP655408 BGL655400:BGL655408 BQH655400:BQH655408 CAD655400:CAD655408 CJZ655400:CJZ655408 CTV655400:CTV655408 DDR655400:DDR655408 DNN655400:DNN655408 DXJ655400:DXJ655408 EHF655400:EHF655408 ERB655400:ERB655408 FAX655400:FAX655408 FKT655400:FKT655408 FUP655400:FUP655408 GEL655400:GEL655408 GOH655400:GOH655408 GYD655400:GYD655408 HHZ655400:HHZ655408 HRV655400:HRV655408 IBR655400:IBR655408 ILN655400:ILN655408 IVJ655400:IVJ655408 JFF655400:JFF655408 JPB655400:JPB655408 JYX655400:JYX655408 KIT655400:KIT655408 KSP655400:KSP655408 LCL655400:LCL655408 LMH655400:LMH655408 LWD655400:LWD655408 MFZ655400:MFZ655408 MPV655400:MPV655408 MZR655400:MZR655408 NJN655400:NJN655408 NTJ655400:NTJ655408 ODF655400:ODF655408 ONB655400:ONB655408 OWX655400:OWX655408 PGT655400:PGT655408 PQP655400:PQP655408 QAL655400:QAL655408 QKH655400:QKH655408 QUD655400:QUD655408 RDZ655400:RDZ655408 RNV655400:RNV655408 RXR655400:RXR655408 SHN655400:SHN655408 SRJ655400:SRJ655408 TBF655400:TBF655408 TLB655400:TLB655408 TUX655400:TUX655408 UET655400:UET655408 UOP655400:UOP655408 UYL655400:UYL655408 VIH655400:VIH655408 VSD655400:VSD655408 WBZ655400:WBZ655408 WLV655400:WLV655408 WVR655400:WVR655408 J720936:J720944 JF720936:JF720944 TB720936:TB720944 ACX720936:ACX720944 AMT720936:AMT720944 AWP720936:AWP720944 BGL720936:BGL720944 BQH720936:BQH720944 CAD720936:CAD720944 CJZ720936:CJZ720944 CTV720936:CTV720944 DDR720936:DDR720944 DNN720936:DNN720944 DXJ720936:DXJ720944 EHF720936:EHF720944 ERB720936:ERB720944 FAX720936:FAX720944 FKT720936:FKT720944 FUP720936:FUP720944 GEL720936:GEL720944 GOH720936:GOH720944 GYD720936:GYD720944 HHZ720936:HHZ720944 HRV720936:HRV720944 IBR720936:IBR720944 ILN720936:ILN720944 IVJ720936:IVJ720944 JFF720936:JFF720944 JPB720936:JPB720944 JYX720936:JYX720944 KIT720936:KIT720944 KSP720936:KSP720944 LCL720936:LCL720944 LMH720936:LMH720944 LWD720936:LWD720944 MFZ720936:MFZ720944 MPV720936:MPV720944 MZR720936:MZR720944 NJN720936:NJN720944 NTJ720936:NTJ720944 ODF720936:ODF720944 ONB720936:ONB720944 OWX720936:OWX720944 PGT720936:PGT720944 PQP720936:PQP720944 QAL720936:QAL720944 QKH720936:QKH720944 QUD720936:QUD720944 RDZ720936:RDZ720944 RNV720936:RNV720944 RXR720936:RXR720944 SHN720936:SHN720944 SRJ720936:SRJ720944 TBF720936:TBF720944 TLB720936:TLB720944 TUX720936:TUX720944 UET720936:UET720944 UOP720936:UOP720944 UYL720936:UYL720944 VIH720936:VIH720944 VSD720936:VSD720944 WBZ720936:WBZ720944 WLV720936:WLV720944 WVR720936:WVR720944 J786472:J786480 JF786472:JF786480 TB786472:TB786480 ACX786472:ACX786480 AMT786472:AMT786480 AWP786472:AWP786480 BGL786472:BGL786480 BQH786472:BQH786480 CAD786472:CAD786480 CJZ786472:CJZ786480 CTV786472:CTV786480 DDR786472:DDR786480 DNN786472:DNN786480 DXJ786472:DXJ786480 EHF786472:EHF786480 ERB786472:ERB786480 FAX786472:FAX786480 FKT786472:FKT786480 FUP786472:FUP786480 GEL786472:GEL786480 GOH786472:GOH786480 GYD786472:GYD786480 HHZ786472:HHZ786480 HRV786472:HRV786480 IBR786472:IBR786480 ILN786472:ILN786480 IVJ786472:IVJ786480 JFF786472:JFF786480 JPB786472:JPB786480 JYX786472:JYX786480 KIT786472:KIT786480 KSP786472:KSP786480 LCL786472:LCL786480 LMH786472:LMH786480 LWD786472:LWD786480 MFZ786472:MFZ786480 MPV786472:MPV786480 MZR786472:MZR786480 NJN786472:NJN786480 NTJ786472:NTJ786480 ODF786472:ODF786480 ONB786472:ONB786480 OWX786472:OWX786480 PGT786472:PGT786480 PQP786472:PQP786480 QAL786472:QAL786480 QKH786472:QKH786480 QUD786472:QUD786480 RDZ786472:RDZ786480 RNV786472:RNV786480 RXR786472:RXR786480 SHN786472:SHN786480 SRJ786472:SRJ786480 TBF786472:TBF786480 TLB786472:TLB786480 TUX786472:TUX786480 UET786472:UET786480 UOP786472:UOP786480 UYL786472:UYL786480 VIH786472:VIH786480 VSD786472:VSD786480 WBZ786472:WBZ786480 WLV786472:WLV786480 WVR786472:WVR786480 J852008:J852016 JF852008:JF852016 TB852008:TB852016 ACX852008:ACX852016 AMT852008:AMT852016 AWP852008:AWP852016 BGL852008:BGL852016 BQH852008:BQH852016 CAD852008:CAD852016 CJZ852008:CJZ852016 CTV852008:CTV852016 DDR852008:DDR852016 DNN852008:DNN852016 DXJ852008:DXJ852016 EHF852008:EHF852016 ERB852008:ERB852016 FAX852008:FAX852016 FKT852008:FKT852016 FUP852008:FUP852016 GEL852008:GEL852016 GOH852008:GOH852016 GYD852008:GYD852016 HHZ852008:HHZ852016 HRV852008:HRV852016 IBR852008:IBR852016 ILN852008:ILN852016 IVJ852008:IVJ852016 JFF852008:JFF852016 JPB852008:JPB852016 JYX852008:JYX852016 KIT852008:KIT852016 KSP852008:KSP852016 LCL852008:LCL852016 LMH852008:LMH852016 LWD852008:LWD852016 MFZ852008:MFZ852016 MPV852008:MPV852016 MZR852008:MZR852016 NJN852008:NJN852016 NTJ852008:NTJ852016 ODF852008:ODF852016 ONB852008:ONB852016 OWX852008:OWX852016 PGT852008:PGT852016 PQP852008:PQP852016 QAL852008:QAL852016 QKH852008:QKH852016 QUD852008:QUD852016 RDZ852008:RDZ852016 RNV852008:RNV852016 RXR852008:RXR852016 SHN852008:SHN852016 SRJ852008:SRJ852016 TBF852008:TBF852016 TLB852008:TLB852016 TUX852008:TUX852016 UET852008:UET852016 UOP852008:UOP852016 UYL852008:UYL852016 VIH852008:VIH852016 VSD852008:VSD852016 WBZ852008:WBZ852016 WLV852008:WLV852016 WVR852008:WVR852016 J917544:J917552 JF917544:JF917552 TB917544:TB917552 ACX917544:ACX917552 AMT917544:AMT917552 AWP917544:AWP917552 BGL917544:BGL917552 BQH917544:BQH917552 CAD917544:CAD917552 CJZ917544:CJZ917552 CTV917544:CTV917552 DDR917544:DDR917552 DNN917544:DNN917552 DXJ917544:DXJ917552 EHF917544:EHF917552 ERB917544:ERB917552 FAX917544:FAX917552 FKT917544:FKT917552 FUP917544:FUP917552 GEL917544:GEL917552 GOH917544:GOH917552 GYD917544:GYD917552 HHZ917544:HHZ917552 HRV917544:HRV917552 IBR917544:IBR917552 ILN917544:ILN917552 IVJ917544:IVJ917552 JFF917544:JFF917552 JPB917544:JPB917552 JYX917544:JYX917552 KIT917544:KIT917552 KSP917544:KSP917552 LCL917544:LCL917552 LMH917544:LMH917552 LWD917544:LWD917552 MFZ917544:MFZ917552 MPV917544:MPV917552 MZR917544:MZR917552 NJN917544:NJN917552 NTJ917544:NTJ917552 ODF917544:ODF917552 ONB917544:ONB917552 OWX917544:OWX917552 PGT917544:PGT917552 PQP917544:PQP917552 QAL917544:QAL917552 QKH917544:QKH917552 QUD917544:QUD917552 RDZ917544:RDZ917552 RNV917544:RNV917552 RXR917544:RXR917552 SHN917544:SHN917552 SRJ917544:SRJ917552 TBF917544:TBF917552 TLB917544:TLB917552 TUX917544:TUX917552 UET917544:UET917552 UOP917544:UOP917552 UYL917544:UYL917552 VIH917544:VIH917552 VSD917544:VSD917552 WBZ917544:WBZ917552 WLV917544:WLV917552 WVR917544:WVR917552 J983080:J983088 JF983080:JF983088 TB983080:TB983088 ACX983080:ACX983088 AMT983080:AMT983088 AWP983080:AWP983088 BGL983080:BGL983088 BQH983080:BQH983088 CAD983080:CAD983088 CJZ983080:CJZ983088 CTV983080:CTV983088 DDR983080:DDR983088 DNN983080:DNN983088 DXJ983080:DXJ983088 EHF983080:EHF983088 ERB983080:ERB983088 FAX983080:FAX983088 FKT983080:FKT983088 FUP983080:FUP983088 GEL983080:GEL983088 GOH983080:GOH983088 GYD983080:GYD983088 HHZ983080:HHZ983088 HRV983080:HRV983088 IBR983080:IBR983088 ILN983080:ILN983088 IVJ983080:IVJ983088 JFF983080:JFF983088 JPB983080:JPB983088 JYX983080:JYX983088 KIT983080:KIT983088 KSP983080:KSP983088 LCL983080:LCL983088 LMH983080:LMH983088 LWD983080:LWD983088 MFZ983080:MFZ983088 MPV983080:MPV983088 MZR983080:MZR983088 NJN983080:NJN983088 NTJ983080:NTJ983088 ODF983080:ODF983088 ONB983080:ONB983088 OWX983080:OWX983088 PGT983080:PGT983088 PQP983080:PQP983088 QAL983080:QAL983088 QKH983080:QKH983088 QUD983080:QUD983088 RDZ983080:RDZ983088 RNV983080:RNV983088 RXR983080:RXR983088 SHN983080:SHN983088 SRJ983080:SRJ983088 TBF983080:TBF983088 TLB983080:TLB983088 TUX983080:TUX983088 UET983080:UET983088 UOP983080:UOP983088 UYL983080:UYL983088 VIH983080:VIH983088 VSD983080:VSD983088 WBZ983080:WBZ983088 WLV983080:WLV983088 WVR983080:WVR983088 J132:J134 JF132:JF134 TB132:TB134 ACX132:ACX134 AMT132:AMT134 AWP132:AWP134 BGL132:BGL134 BQH132:BQH134 CAD132:CAD134 CJZ132:CJZ134 CTV132:CTV134 DDR132:DDR134 DNN132:DNN134 DXJ132:DXJ134 EHF132:EHF134 ERB132:ERB134 FAX132:FAX134 FKT132:FKT134 FUP132:FUP134 GEL132:GEL134 GOH132:GOH134 GYD132:GYD134 HHZ132:HHZ134 HRV132:HRV134 IBR132:IBR134 ILN132:ILN134 IVJ132:IVJ134 JFF132:JFF134 JPB132:JPB134 JYX132:JYX134 KIT132:KIT134 KSP132:KSP134 LCL132:LCL134 LMH132:LMH134 LWD132:LWD134 MFZ132:MFZ134 MPV132:MPV134 MZR132:MZR134 NJN132:NJN134 NTJ132:NTJ134 ODF132:ODF134 ONB132:ONB134 OWX132:OWX134 PGT132:PGT134 PQP132:PQP134 QAL132:QAL134 QKH132:QKH134 QUD132:QUD134 RDZ132:RDZ134 RNV132:RNV134 RXR132:RXR134 SHN132:SHN134 SRJ132:SRJ134 TBF132:TBF134 TLB132:TLB134 TUX132:TUX134 UET132:UET134 UOP132:UOP134 UYL132:UYL134 VIH132:VIH134 VSD132:VSD134 WBZ132:WBZ134 WLV132:WLV134 WVR132:WVR134 J65668:J65670 JF65668:JF65670 TB65668:TB65670 ACX65668:ACX65670 AMT65668:AMT65670 AWP65668:AWP65670 BGL65668:BGL65670 BQH65668:BQH65670 CAD65668:CAD65670 CJZ65668:CJZ65670 CTV65668:CTV65670 DDR65668:DDR65670 DNN65668:DNN65670 DXJ65668:DXJ65670 EHF65668:EHF65670 ERB65668:ERB65670 FAX65668:FAX65670 FKT65668:FKT65670 FUP65668:FUP65670 GEL65668:GEL65670 GOH65668:GOH65670 GYD65668:GYD65670 HHZ65668:HHZ65670 HRV65668:HRV65670 IBR65668:IBR65670 ILN65668:ILN65670 IVJ65668:IVJ65670 JFF65668:JFF65670 JPB65668:JPB65670 JYX65668:JYX65670 KIT65668:KIT65670 KSP65668:KSP65670 LCL65668:LCL65670 LMH65668:LMH65670 LWD65668:LWD65670 MFZ65668:MFZ65670 MPV65668:MPV65670 MZR65668:MZR65670 NJN65668:NJN65670 NTJ65668:NTJ65670 ODF65668:ODF65670 ONB65668:ONB65670 OWX65668:OWX65670 PGT65668:PGT65670 PQP65668:PQP65670 QAL65668:QAL65670 QKH65668:QKH65670 QUD65668:QUD65670 RDZ65668:RDZ65670 RNV65668:RNV65670 RXR65668:RXR65670 SHN65668:SHN65670 SRJ65668:SRJ65670 TBF65668:TBF65670 TLB65668:TLB65670 TUX65668:TUX65670 UET65668:UET65670 UOP65668:UOP65670 UYL65668:UYL65670 VIH65668:VIH65670 VSD65668:VSD65670 WBZ65668:WBZ65670 WLV65668:WLV65670 WVR65668:WVR65670 J131204:J131206 JF131204:JF131206 TB131204:TB131206 ACX131204:ACX131206 AMT131204:AMT131206 AWP131204:AWP131206 BGL131204:BGL131206 BQH131204:BQH131206 CAD131204:CAD131206 CJZ131204:CJZ131206 CTV131204:CTV131206 DDR131204:DDR131206 DNN131204:DNN131206 DXJ131204:DXJ131206 EHF131204:EHF131206 ERB131204:ERB131206 FAX131204:FAX131206 FKT131204:FKT131206 FUP131204:FUP131206 GEL131204:GEL131206 GOH131204:GOH131206 GYD131204:GYD131206 HHZ131204:HHZ131206 HRV131204:HRV131206 IBR131204:IBR131206 ILN131204:ILN131206 IVJ131204:IVJ131206 JFF131204:JFF131206 JPB131204:JPB131206 JYX131204:JYX131206 KIT131204:KIT131206 KSP131204:KSP131206 LCL131204:LCL131206 LMH131204:LMH131206 LWD131204:LWD131206 MFZ131204:MFZ131206 MPV131204:MPV131206 MZR131204:MZR131206 NJN131204:NJN131206 NTJ131204:NTJ131206 ODF131204:ODF131206 ONB131204:ONB131206 OWX131204:OWX131206 PGT131204:PGT131206 PQP131204:PQP131206 QAL131204:QAL131206 QKH131204:QKH131206 QUD131204:QUD131206 RDZ131204:RDZ131206 RNV131204:RNV131206 RXR131204:RXR131206 SHN131204:SHN131206 SRJ131204:SRJ131206 TBF131204:TBF131206 TLB131204:TLB131206 TUX131204:TUX131206 UET131204:UET131206 UOP131204:UOP131206 UYL131204:UYL131206 VIH131204:VIH131206 VSD131204:VSD131206 WBZ131204:WBZ131206 WLV131204:WLV131206 WVR131204:WVR131206 J196740:J196742 JF196740:JF196742 TB196740:TB196742 ACX196740:ACX196742 AMT196740:AMT196742 AWP196740:AWP196742 BGL196740:BGL196742 BQH196740:BQH196742 CAD196740:CAD196742 CJZ196740:CJZ196742 CTV196740:CTV196742 DDR196740:DDR196742 DNN196740:DNN196742 DXJ196740:DXJ196742 EHF196740:EHF196742 ERB196740:ERB196742 FAX196740:FAX196742 FKT196740:FKT196742 FUP196740:FUP196742 GEL196740:GEL196742 GOH196740:GOH196742 GYD196740:GYD196742 HHZ196740:HHZ196742 HRV196740:HRV196742 IBR196740:IBR196742 ILN196740:ILN196742 IVJ196740:IVJ196742 JFF196740:JFF196742 JPB196740:JPB196742 JYX196740:JYX196742 KIT196740:KIT196742 KSP196740:KSP196742 LCL196740:LCL196742 LMH196740:LMH196742 LWD196740:LWD196742 MFZ196740:MFZ196742 MPV196740:MPV196742 MZR196740:MZR196742 NJN196740:NJN196742 NTJ196740:NTJ196742 ODF196740:ODF196742 ONB196740:ONB196742 OWX196740:OWX196742 PGT196740:PGT196742 PQP196740:PQP196742 QAL196740:QAL196742 QKH196740:QKH196742 QUD196740:QUD196742 RDZ196740:RDZ196742 RNV196740:RNV196742 RXR196740:RXR196742 SHN196740:SHN196742 SRJ196740:SRJ196742 TBF196740:TBF196742 TLB196740:TLB196742 TUX196740:TUX196742 UET196740:UET196742 UOP196740:UOP196742 UYL196740:UYL196742 VIH196740:VIH196742 VSD196740:VSD196742 WBZ196740:WBZ196742 WLV196740:WLV196742 WVR196740:WVR196742 J262276:J262278 JF262276:JF262278 TB262276:TB262278 ACX262276:ACX262278 AMT262276:AMT262278 AWP262276:AWP262278 BGL262276:BGL262278 BQH262276:BQH262278 CAD262276:CAD262278 CJZ262276:CJZ262278 CTV262276:CTV262278 DDR262276:DDR262278 DNN262276:DNN262278 DXJ262276:DXJ262278 EHF262276:EHF262278 ERB262276:ERB262278 FAX262276:FAX262278 FKT262276:FKT262278 FUP262276:FUP262278 GEL262276:GEL262278 GOH262276:GOH262278 GYD262276:GYD262278 HHZ262276:HHZ262278 HRV262276:HRV262278 IBR262276:IBR262278 ILN262276:ILN262278 IVJ262276:IVJ262278 JFF262276:JFF262278 JPB262276:JPB262278 JYX262276:JYX262278 KIT262276:KIT262278 KSP262276:KSP262278 LCL262276:LCL262278 LMH262276:LMH262278 LWD262276:LWD262278 MFZ262276:MFZ262278 MPV262276:MPV262278 MZR262276:MZR262278 NJN262276:NJN262278 NTJ262276:NTJ262278 ODF262276:ODF262278 ONB262276:ONB262278 OWX262276:OWX262278 PGT262276:PGT262278 PQP262276:PQP262278 QAL262276:QAL262278 QKH262276:QKH262278 QUD262276:QUD262278 RDZ262276:RDZ262278 RNV262276:RNV262278 RXR262276:RXR262278 SHN262276:SHN262278 SRJ262276:SRJ262278 TBF262276:TBF262278 TLB262276:TLB262278 TUX262276:TUX262278 UET262276:UET262278 UOP262276:UOP262278 UYL262276:UYL262278 VIH262276:VIH262278 VSD262276:VSD262278 WBZ262276:WBZ262278 WLV262276:WLV262278 WVR262276:WVR262278 J327812:J327814 JF327812:JF327814 TB327812:TB327814 ACX327812:ACX327814 AMT327812:AMT327814 AWP327812:AWP327814 BGL327812:BGL327814 BQH327812:BQH327814 CAD327812:CAD327814 CJZ327812:CJZ327814 CTV327812:CTV327814 DDR327812:DDR327814 DNN327812:DNN327814 DXJ327812:DXJ327814 EHF327812:EHF327814 ERB327812:ERB327814 FAX327812:FAX327814 FKT327812:FKT327814 FUP327812:FUP327814 GEL327812:GEL327814 GOH327812:GOH327814 GYD327812:GYD327814 HHZ327812:HHZ327814 HRV327812:HRV327814 IBR327812:IBR327814 ILN327812:ILN327814 IVJ327812:IVJ327814 JFF327812:JFF327814 JPB327812:JPB327814 JYX327812:JYX327814 KIT327812:KIT327814 KSP327812:KSP327814 LCL327812:LCL327814 LMH327812:LMH327814 LWD327812:LWD327814 MFZ327812:MFZ327814 MPV327812:MPV327814 MZR327812:MZR327814 NJN327812:NJN327814 NTJ327812:NTJ327814 ODF327812:ODF327814 ONB327812:ONB327814 OWX327812:OWX327814 PGT327812:PGT327814 PQP327812:PQP327814 QAL327812:QAL327814 QKH327812:QKH327814 QUD327812:QUD327814 RDZ327812:RDZ327814 RNV327812:RNV327814 RXR327812:RXR327814 SHN327812:SHN327814 SRJ327812:SRJ327814 TBF327812:TBF327814 TLB327812:TLB327814 TUX327812:TUX327814 UET327812:UET327814 UOP327812:UOP327814 UYL327812:UYL327814 VIH327812:VIH327814 VSD327812:VSD327814 WBZ327812:WBZ327814 WLV327812:WLV327814 WVR327812:WVR327814 J393348:J393350 JF393348:JF393350 TB393348:TB393350 ACX393348:ACX393350 AMT393348:AMT393350 AWP393348:AWP393350 BGL393348:BGL393350 BQH393348:BQH393350 CAD393348:CAD393350 CJZ393348:CJZ393350 CTV393348:CTV393350 DDR393348:DDR393350 DNN393348:DNN393350 DXJ393348:DXJ393350 EHF393348:EHF393350 ERB393348:ERB393350 FAX393348:FAX393350 FKT393348:FKT393350 FUP393348:FUP393350 GEL393348:GEL393350 GOH393348:GOH393350 GYD393348:GYD393350 HHZ393348:HHZ393350 HRV393348:HRV393350 IBR393348:IBR393350 ILN393348:ILN393350 IVJ393348:IVJ393350 JFF393348:JFF393350 JPB393348:JPB393350 JYX393348:JYX393350 KIT393348:KIT393350 KSP393348:KSP393350 LCL393348:LCL393350 LMH393348:LMH393350 LWD393348:LWD393350 MFZ393348:MFZ393350 MPV393348:MPV393350 MZR393348:MZR393350 NJN393348:NJN393350 NTJ393348:NTJ393350 ODF393348:ODF393350 ONB393348:ONB393350 OWX393348:OWX393350 PGT393348:PGT393350 PQP393348:PQP393350 QAL393348:QAL393350 QKH393348:QKH393350 QUD393348:QUD393350 RDZ393348:RDZ393350 RNV393348:RNV393350 RXR393348:RXR393350 SHN393348:SHN393350 SRJ393348:SRJ393350 TBF393348:TBF393350 TLB393348:TLB393350 TUX393348:TUX393350 UET393348:UET393350 UOP393348:UOP393350 UYL393348:UYL393350 VIH393348:VIH393350 VSD393348:VSD393350 WBZ393348:WBZ393350 WLV393348:WLV393350 WVR393348:WVR393350 J458884:J458886 JF458884:JF458886 TB458884:TB458886 ACX458884:ACX458886 AMT458884:AMT458886 AWP458884:AWP458886 BGL458884:BGL458886 BQH458884:BQH458886 CAD458884:CAD458886 CJZ458884:CJZ458886 CTV458884:CTV458886 DDR458884:DDR458886 DNN458884:DNN458886 DXJ458884:DXJ458886 EHF458884:EHF458886 ERB458884:ERB458886 FAX458884:FAX458886 FKT458884:FKT458886 FUP458884:FUP458886 GEL458884:GEL458886 GOH458884:GOH458886 GYD458884:GYD458886 HHZ458884:HHZ458886 HRV458884:HRV458886 IBR458884:IBR458886 ILN458884:ILN458886 IVJ458884:IVJ458886 JFF458884:JFF458886 JPB458884:JPB458886 JYX458884:JYX458886 KIT458884:KIT458886 KSP458884:KSP458886 LCL458884:LCL458886 LMH458884:LMH458886 LWD458884:LWD458886 MFZ458884:MFZ458886 MPV458884:MPV458886 MZR458884:MZR458886 NJN458884:NJN458886 NTJ458884:NTJ458886 ODF458884:ODF458886 ONB458884:ONB458886 OWX458884:OWX458886 PGT458884:PGT458886 PQP458884:PQP458886 QAL458884:QAL458886 QKH458884:QKH458886 QUD458884:QUD458886 RDZ458884:RDZ458886 RNV458884:RNV458886 RXR458884:RXR458886 SHN458884:SHN458886 SRJ458884:SRJ458886 TBF458884:TBF458886 TLB458884:TLB458886 TUX458884:TUX458886 UET458884:UET458886 UOP458884:UOP458886 UYL458884:UYL458886 VIH458884:VIH458886 VSD458884:VSD458886 WBZ458884:WBZ458886 WLV458884:WLV458886 WVR458884:WVR458886 J524420:J524422 JF524420:JF524422 TB524420:TB524422 ACX524420:ACX524422 AMT524420:AMT524422 AWP524420:AWP524422 BGL524420:BGL524422 BQH524420:BQH524422 CAD524420:CAD524422 CJZ524420:CJZ524422 CTV524420:CTV524422 DDR524420:DDR524422 DNN524420:DNN524422 DXJ524420:DXJ524422 EHF524420:EHF524422 ERB524420:ERB524422 FAX524420:FAX524422 FKT524420:FKT524422 FUP524420:FUP524422 GEL524420:GEL524422 GOH524420:GOH524422 GYD524420:GYD524422 HHZ524420:HHZ524422 HRV524420:HRV524422 IBR524420:IBR524422 ILN524420:ILN524422 IVJ524420:IVJ524422 JFF524420:JFF524422 JPB524420:JPB524422 JYX524420:JYX524422 KIT524420:KIT524422 KSP524420:KSP524422 LCL524420:LCL524422 LMH524420:LMH524422 LWD524420:LWD524422 MFZ524420:MFZ524422 MPV524420:MPV524422 MZR524420:MZR524422 NJN524420:NJN524422 NTJ524420:NTJ524422 ODF524420:ODF524422 ONB524420:ONB524422 OWX524420:OWX524422 PGT524420:PGT524422 PQP524420:PQP524422 QAL524420:QAL524422 QKH524420:QKH524422 QUD524420:QUD524422 RDZ524420:RDZ524422 RNV524420:RNV524422 RXR524420:RXR524422 SHN524420:SHN524422 SRJ524420:SRJ524422 TBF524420:TBF524422 TLB524420:TLB524422 TUX524420:TUX524422 UET524420:UET524422 UOP524420:UOP524422 UYL524420:UYL524422 VIH524420:VIH524422 VSD524420:VSD524422 WBZ524420:WBZ524422 WLV524420:WLV524422 WVR524420:WVR524422 J589956:J589958 JF589956:JF589958 TB589956:TB589958 ACX589956:ACX589958 AMT589956:AMT589958 AWP589956:AWP589958 BGL589956:BGL589958 BQH589956:BQH589958 CAD589956:CAD589958 CJZ589956:CJZ589958 CTV589956:CTV589958 DDR589956:DDR589958 DNN589956:DNN589958 DXJ589956:DXJ589958 EHF589956:EHF589958 ERB589956:ERB589958 FAX589956:FAX589958 FKT589956:FKT589958 FUP589956:FUP589958 GEL589956:GEL589958 GOH589956:GOH589958 GYD589956:GYD589958 HHZ589956:HHZ589958 HRV589956:HRV589958 IBR589956:IBR589958 ILN589956:ILN589958 IVJ589956:IVJ589958 JFF589956:JFF589958 JPB589956:JPB589958 JYX589956:JYX589958 KIT589956:KIT589958 KSP589956:KSP589958 LCL589956:LCL589958 LMH589956:LMH589958 LWD589956:LWD589958 MFZ589956:MFZ589958 MPV589956:MPV589958 MZR589956:MZR589958 NJN589956:NJN589958 NTJ589956:NTJ589958 ODF589956:ODF589958 ONB589956:ONB589958 OWX589956:OWX589958 PGT589956:PGT589958 PQP589956:PQP589958 QAL589956:QAL589958 QKH589956:QKH589958 QUD589956:QUD589958 RDZ589956:RDZ589958 RNV589956:RNV589958 RXR589956:RXR589958 SHN589956:SHN589958 SRJ589956:SRJ589958 TBF589956:TBF589958 TLB589956:TLB589958 TUX589956:TUX589958 UET589956:UET589958 UOP589956:UOP589958 UYL589956:UYL589958 VIH589956:VIH589958 VSD589956:VSD589958 WBZ589956:WBZ589958 WLV589956:WLV589958 WVR589956:WVR589958 J655492:J655494 JF655492:JF655494 TB655492:TB655494 ACX655492:ACX655494 AMT655492:AMT655494 AWP655492:AWP655494 BGL655492:BGL655494 BQH655492:BQH655494 CAD655492:CAD655494 CJZ655492:CJZ655494 CTV655492:CTV655494 DDR655492:DDR655494 DNN655492:DNN655494 DXJ655492:DXJ655494 EHF655492:EHF655494 ERB655492:ERB655494 FAX655492:FAX655494 FKT655492:FKT655494 FUP655492:FUP655494 GEL655492:GEL655494 GOH655492:GOH655494 GYD655492:GYD655494 HHZ655492:HHZ655494 HRV655492:HRV655494 IBR655492:IBR655494 ILN655492:ILN655494 IVJ655492:IVJ655494 JFF655492:JFF655494 JPB655492:JPB655494 JYX655492:JYX655494 KIT655492:KIT655494 KSP655492:KSP655494 LCL655492:LCL655494 LMH655492:LMH655494 LWD655492:LWD655494 MFZ655492:MFZ655494 MPV655492:MPV655494 MZR655492:MZR655494 NJN655492:NJN655494 NTJ655492:NTJ655494 ODF655492:ODF655494 ONB655492:ONB655494 OWX655492:OWX655494 PGT655492:PGT655494 PQP655492:PQP655494 QAL655492:QAL655494 QKH655492:QKH655494 QUD655492:QUD655494 RDZ655492:RDZ655494 RNV655492:RNV655494 RXR655492:RXR655494 SHN655492:SHN655494 SRJ655492:SRJ655494 TBF655492:TBF655494 TLB655492:TLB655494 TUX655492:TUX655494 UET655492:UET655494 UOP655492:UOP655494 UYL655492:UYL655494 VIH655492:VIH655494 VSD655492:VSD655494 WBZ655492:WBZ655494 WLV655492:WLV655494 WVR655492:WVR655494 J721028:J721030 JF721028:JF721030 TB721028:TB721030 ACX721028:ACX721030 AMT721028:AMT721030 AWP721028:AWP721030 BGL721028:BGL721030 BQH721028:BQH721030 CAD721028:CAD721030 CJZ721028:CJZ721030 CTV721028:CTV721030 DDR721028:DDR721030 DNN721028:DNN721030 DXJ721028:DXJ721030 EHF721028:EHF721030 ERB721028:ERB721030 FAX721028:FAX721030 FKT721028:FKT721030 FUP721028:FUP721030 GEL721028:GEL721030 GOH721028:GOH721030 GYD721028:GYD721030 HHZ721028:HHZ721030 HRV721028:HRV721030 IBR721028:IBR721030 ILN721028:ILN721030 IVJ721028:IVJ721030 JFF721028:JFF721030 JPB721028:JPB721030 JYX721028:JYX721030 KIT721028:KIT721030 KSP721028:KSP721030 LCL721028:LCL721030 LMH721028:LMH721030 LWD721028:LWD721030 MFZ721028:MFZ721030 MPV721028:MPV721030 MZR721028:MZR721030 NJN721028:NJN721030 NTJ721028:NTJ721030 ODF721028:ODF721030 ONB721028:ONB721030 OWX721028:OWX721030 PGT721028:PGT721030 PQP721028:PQP721030 QAL721028:QAL721030 QKH721028:QKH721030 QUD721028:QUD721030 RDZ721028:RDZ721030 RNV721028:RNV721030 RXR721028:RXR721030 SHN721028:SHN721030 SRJ721028:SRJ721030 TBF721028:TBF721030 TLB721028:TLB721030 TUX721028:TUX721030 UET721028:UET721030 UOP721028:UOP721030 UYL721028:UYL721030 VIH721028:VIH721030 VSD721028:VSD721030 WBZ721028:WBZ721030 WLV721028:WLV721030 WVR721028:WVR721030 J786564:J786566 JF786564:JF786566 TB786564:TB786566 ACX786564:ACX786566 AMT786564:AMT786566 AWP786564:AWP786566 BGL786564:BGL786566 BQH786564:BQH786566 CAD786564:CAD786566 CJZ786564:CJZ786566 CTV786564:CTV786566 DDR786564:DDR786566 DNN786564:DNN786566 DXJ786564:DXJ786566 EHF786564:EHF786566 ERB786564:ERB786566 FAX786564:FAX786566 FKT786564:FKT786566 FUP786564:FUP786566 GEL786564:GEL786566 GOH786564:GOH786566 GYD786564:GYD786566 HHZ786564:HHZ786566 HRV786564:HRV786566 IBR786564:IBR786566 ILN786564:ILN786566 IVJ786564:IVJ786566 JFF786564:JFF786566 JPB786564:JPB786566 JYX786564:JYX786566 KIT786564:KIT786566 KSP786564:KSP786566 LCL786564:LCL786566 LMH786564:LMH786566 LWD786564:LWD786566 MFZ786564:MFZ786566 MPV786564:MPV786566 MZR786564:MZR786566 NJN786564:NJN786566 NTJ786564:NTJ786566 ODF786564:ODF786566 ONB786564:ONB786566 OWX786564:OWX786566 PGT786564:PGT786566 PQP786564:PQP786566 QAL786564:QAL786566 QKH786564:QKH786566 QUD786564:QUD786566 RDZ786564:RDZ786566 RNV786564:RNV786566 RXR786564:RXR786566 SHN786564:SHN786566 SRJ786564:SRJ786566 TBF786564:TBF786566 TLB786564:TLB786566 TUX786564:TUX786566 UET786564:UET786566 UOP786564:UOP786566 UYL786564:UYL786566 VIH786564:VIH786566 VSD786564:VSD786566 WBZ786564:WBZ786566 WLV786564:WLV786566 WVR786564:WVR786566 J852100:J852102 JF852100:JF852102 TB852100:TB852102 ACX852100:ACX852102 AMT852100:AMT852102 AWP852100:AWP852102 BGL852100:BGL852102 BQH852100:BQH852102 CAD852100:CAD852102 CJZ852100:CJZ852102 CTV852100:CTV852102 DDR852100:DDR852102 DNN852100:DNN852102 DXJ852100:DXJ852102 EHF852100:EHF852102 ERB852100:ERB852102 FAX852100:FAX852102 FKT852100:FKT852102 FUP852100:FUP852102 GEL852100:GEL852102 GOH852100:GOH852102 GYD852100:GYD852102 HHZ852100:HHZ852102 HRV852100:HRV852102 IBR852100:IBR852102 ILN852100:ILN852102 IVJ852100:IVJ852102 JFF852100:JFF852102 JPB852100:JPB852102 JYX852100:JYX852102 KIT852100:KIT852102 KSP852100:KSP852102 LCL852100:LCL852102 LMH852100:LMH852102 LWD852100:LWD852102 MFZ852100:MFZ852102 MPV852100:MPV852102 MZR852100:MZR852102 NJN852100:NJN852102 NTJ852100:NTJ852102 ODF852100:ODF852102 ONB852100:ONB852102 OWX852100:OWX852102 PGT852100:PGT852102 PQP852100:PQP852102 QAL852100:QAL852102 QKH852100:QKH852102 QUD852100:QUD852102 RDZ852100:RDZ852102 RNV852100:RNV852102 RXR852100:RXR852102 SHN852100:SHN852102 SRJ852100:SRJ852102 TBF852100:TBF852102 TLB852100:TLB852102 TUX852100:TUX852102 UET852100:UET852102 UOP852100:UOP852102 UYL852100:UYL852102 VIH852100:VIH852102 VSD852100:VSD852102 WBZ852100:WBZ852102 WLV852100:WLV852102 WVR852100:WVR852102 J917636:J917638 JF917636:JF917638 TB917636:TB917638 ACX917636:ACX917638 AMT917636:AMT917638 AWP917636:AWP917638 BGL917636:BGL917638 BQH917636:BQH917638 CAD917636:CAD917638 CJZ917636:CJZ917638 CTV917636:CTV917638 DDR917636:DDR917638 DNN917636:DNN917638 DXJ917636:DXJ917638 EHF917636:EHF917638 ERB917636:ERB917638 FAX917636:FAX917638 FKT917636:FKT917638 FUP917636:FUP917638 GEL917636:GEL917638 GOH917636:GOH917638 GYD917636:GYD917638 HHZ917636:HHZ917638 HRV917636:HRV917638 IBR917636:IBR917638 ILN917636:ILN917638 IVJ917636:IVJ917638 JFF917636:JFF917638 JPB917636:JPB917638 JYX917636:JYX917638 KIT917636:KIT917638 KSP917636:KSP917638 LCL917636:LCL917638 LMH917636:LMH917638 LWD917636:LWD917638 MFZ917636:MFZ917638 MPV917636:MPV917638 MZR917636:MZR917638 NJN917636:NJN917638 NTJ917636:NTJ917638 ODF917636:ODF917638 ONB917636:ONB917638 OWX917636:OWX917638 PGT917636:PGT917638 PQP917636:PQP917638 QAL917636:QAL917638 QKH917636:QKH917638 QUD917636:QUD917638 RDZ917636:RDZ917638 RNV917636:RNV917638 RXR917636:RXR917638 SHN917636:SHN917638 SRJ917636:SRJ917638 TBF917636:TBF917638 TLB917636:TLB917638 TUX917636:TUX917638 UET917636:UET917638 UOP917636:UOP917638 UYL917636:UYL917638 VIH917636:VIH917638 VSD917636:VSD917638 WBZ917636:WBZ917638 WLV917636:WLV917638 WVR917636:WVR917638 J983172:J983174 JF983172:JF983174 TB983172:TB983174 ACX983172:ACX983174 AMT983172:AMT983174 AWP983172:AWP983174 BGL983172:BGL983174 BQH983172:BQH983174 CAD983172:CAD983174 CJZ983172:CJZ983174 CTV983172:CTV983174 DDR983172:DDR983174 DNN983172:DNN983174 DXJ983172:DXJ983174 EHF983172:EHF983174 ERB983172:ERB983174 FAX983172:FAX983174 FKT983172:FKT983174 FUP983172:FUP983174 GEL983172:GEL983174 GOH983172:GOH983174 GYD983172:GYD983174 HHZ983172:HHZ983174 HRV983172:HRV983174 IBR983172:IBR983174 ILN983172:ILN983174 IVJ983172:IVJ983174 JFF983172:JFF983174 JPB983172:JPB983174 JYX983172:JYX983174 KIT983172:KIT983174 KSP983172:KSP983174 LCL983172:LCL983174 LMH983172:LMH983174 LWD983172:LWD983174 MFZ983172:MFZ983174 MPV983172:MPV983174 MZR983172:MZR983174 NJN983172:NJN983174 NTJ983172:NTJ983174 ODF983172:ODF983174 ONB983172:ONB983174 OWX983172:OWX983174 PGT983172:PGT983174 PQP983172:PQP983174 QAL983172:QAL983174 QKH983172:QKH983174 QUD983172:QUD983174 RDZ983172:RDZ983174 RNV983172:RNV983174 RXR983172:RXR983174 SHN983172:SHN983174 SRJ983172:SRJ983174 TBF983172:TBF983174 TLB983172:TLB983174 TUX983172:TUX983174 UET983172:UET983174 UOP983172:UOP983174 UYL983172:UYL983174 VIH983172:VIH983174 VSD983172:VSD983174 WBZ983172:WBZ983174 WLV983172:WLV983174 WVR983172:WVR983174" xr:uid="{A0C80805-3105-491F-8818-9471D267A06D}"/>
  </dataValidations>
  <pageMargins left="0.2" right="0.2" top="0.36" bottom="0.41" header="0.3" footer="0.3"/>
  <pageSetup paperSize="9" scale="70" orientation="landscape"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2E4F8-2E74-4F97-BD4E-5D34B8DDED3F}">
  <dimension ref="B2:Q77"/>
  <sheetViews>
    <sheetView zoomScale="85" zoomScaleNormal="85" workbookViewId="0">
      <selection activeCell="A10" sqref="A10"/>
    </sheetView>
  </sheetViews>
  <sheetFormatPr defaultRowHeight="18.75"/>
  <cols>
    <col min="1" max="1" width="2.625" style="8" customWidth="1"/>
    <col min="2" max="2" width="5.125" style="9" customWidth="1"/>
    <col min="3" max="3" width="20.625" style="8" customWidth="1"/>
    <col min="4" max="4" width="20.75" style="8" customWidth="1"/>
    <col min="5" max="5" width="75.75" style="8" customWidth="1"/>
    <col min="6" max="6" width="6.25" style="200" customWidth="1"/>
    <col min="7" max="8" width="11.625" style="8" customWidth="1"/>
    <col min="9" max="9" width="5.75" style="3" customWidth="1"/>
    <col min="10" max="10" width="45.75" style="8" customWidth="1"/>
    <col min="11" max="11" width="35.75" style="8" customWidth="1"/>
    <col min="12" max="12" width="55.75" style="9" customWidth="1"/>
    <col min="13" max="13" width="13.75" style="9" customWidth="1"/>
    <col min="14" max="14" width="6.375" style="8" customWidth="1"/>
    <col min="15" max="15" width="13.25" style="3" customWidth="1"/>
    <col min="16" max="16" width="14.5" style="97" customWidth="1"/>
    <col min="17" max="17" width="15.625" style="194" customWidth="1"/>
    <col min="18" max="256" width="9" style="8"/>
    <col min="257" max="257" width="2.625" style="8" customWidth="1"/>
    <col min="258" max="258" width="5.125" style="8" customWidth="1"/>
    <col min="259" max="259" width="20.625" style="8" customWidth="1"/>
    <col min="260" max="260" width="20.75" style="8" customWidth="1"/>
    <col min="261" max="261" width="75.75" style="8" customWidth="1"/>
    <col min="262" max="262" width="6.25" style="8" customWidth="1"/>
    <col min="263" max="264" width="11.625" style="8" customWidth="1"/>
    <col min="265" max="265" width="5.75" style="8" customWidth="1"/>
    <col min="266" max="266" width="45.75" style="8" customWidth="1"/>
    <col min="267" max="267" width="35.75" style="8" customWidth="1"/>
    <col min="268" max="268" width="55.7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125" style="8" customWidth="1"/>
    <col min="515" max="515" width="20.625" style="8" customWidth="1"/>
    <col min="516" max="516" width="20.75" style="8" customWidth="1"/>
    <col min="517" max="517" width="75.75" style="8" customWidth="1"/>
    <col min="518" max="518" width="6.25" style="8" customWidth="1"/>
    <col min="519" max="520" width="11.625" style="8" customWidth="1"/>
    <col min="521" max="521" width="5.75" style="8" customWidth="1"/>
    <col min="522" max="522" width="45.75" style="8" customWidth="1"/>
    <col min="523" max="523" width="35.75" style="8" customWidth="1"/>
    <col min="524" max="524" width="55.7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125" style="8" customWidth="1"/>
    <col min="771" max="771" width="20.625" style="8" customWidth="1"/>
    <col min="772" max="772" width="20.75" style="8" customWidth="1"/>
    <col min="773" max="773" width="75.75" style="8" customWidth="1"/>
    <col min="774" max="774" width="6.25" style="8" customWidth="1"/>
    <col min="775" max="776" width="11.625" style="8" customWidth="1"/>
    <col min="777" max="777" width="5.75" style="8" customWidth="1"/>
    <col min="778" max="778" width="45.75" style="8" customWidth="1"/>
    <col min="779" max="779" width="35.75" style="8" customWidth="1"/>
    <col min="780" max="780" width="55.7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125" style="8" customWidth="1"/>
    <col min="1027" max="1027" width="20.625" style="8" customWidth="1"/>
    <col min="1028" max="1028" width="20.75" style="8" customWidth="1"/>
    <col min="1029" max="1029" width="75.75" style="8" customWidth="1"/>
    <col min="1030" max="1030" width="6.25" style="8" customWidth="1"/>
    <col min="1031" max="1032" width="11.625" style="8" customWidth="1"/>
    <col min="1033" max="1033" width="5.75" style="8" customWidth="1"/>
    <col min="1034" max="1034" width="45.75" style="8" customWidth="1"/>
    <col min="1035" max="1035" width="35.75" style="8" customWidth="1"/>
    <col min="1036" max="1036" width="55.7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125" style="8" customWidth="1"/>
    <col min="1283" max="1283" width="20.625" style="8" customWidth="1"/>
    <col min="1284" max="1284" width="20.75" style="8" customWidth="1"/>
    <col min="1285" max="1285" width="75.75" style="8" customWidth="1"/>
    <col min="1286" max="1286" width="6.25" style="8" customWidth="1"/>
    <col min="1287" max="1288" width="11.625" style="8" customWidth="1"/>
    <col min="1289" max="1289" width="5.75" style="8" customWidth="1"/>
    <col min="1290" max="1290" width="45.75" style="8" customWidth="1"/>
    <col min="1291" max="1291" width="35.75" style="8" customWidth="1"/>
    <col min="1292" max="1292" width="55.7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125" style="8" customWidth="1"/>
    <col min="1539" max="1539" width="20.625" style="8" customWidth="1"/>
    <col min="1540" max="1540" width="20.75" style="8" customWidth="1"/>
    <col min="1541" max="1541" width="75.75" style="8" customWidth="1"/>
    <col min="1542" max="1542" width="6.25" style="8" customWidth="1"/>
    <col min="1543" max="1544" width="11.625" style="8" customWidth="1"/>
    <col min="1545" max="1545" width="5.75" style="8" customWidth="1"/>
    <col min="1546" max="1546" width="45.75" style="8" customWidth="1"/>
    <col min="1547" max="1547" width="35.75" style="8" customWidth="1"/>
    <col min="1548" max="1548" width="55.7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125" style="8" customWidth="1"/>
    <col min="1795" max="1795" width="20.625" style="8" customWidth="1"/>
    <col min="1796" max="1796" width="20.75" style="8" customWidth="1"/>
    <col min="1797" max="1797" width="75.75" style="8" customWidth="1"/>
    <col min="1798" max="1798" width="6.25" style="8" customWidth="1"/>
    <col min="1799" max="1800" width="11.625" style="8" customWidth="1"/>
    <col min="1801" max="1801" width="5.75" style="8" customWidth="1"/>
    <col min="1802" max="1802" width="45.75" style="8" customWidth="1"/>
    <col min="1803" max="1803" width="35.75" style="8" customWidth="1"/>
    <col min="1804" max="1804" width="55.7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125" style="8" customWidth="1"/>
    <col min="2051" max="2051" width="20.625" style="8" customWidth="1"/>
    <col min="2052" max="2052" width="20.75" style="8" customWidth="1"/>
    <col min="2053" max="2053" width="75.75" style="8" customWidth="1"/>
    <col min="2054" max="2054" width="6.25" style="8" customWidth="1"/>
    <col min="2055" max="2056" width="11.625" style="8" customWidth="1"/>
    <col min="2057" max="2057" width="5.75" style="8" customWidth="1"/>
    <col min="2058" max="2058" width="45.75" style="8" customWidth="1"/>
    <col min="2059" max="2059" width="35.75" style="8" customWidth="1"/>
    <col min="2060" max="2060" width="55.7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125" style="8" customWidth="1"/>
    <col min="2307" max="2307" width="20.625" style="8" customWidth="1"/>
    <col min="2308" max="2308" width="20.75" style="8" customWidth="1"/>
    <col min="2309" max="2309" width="75.75" style="8" customWidth="1"/>
    <col min="2310" max="2310" width="6.25" style="8" customWidth="1"/>
    <col min="2311" max="2312" width="11.625" style="8" customWidth="1"/>
    <col min="2313" max="2313" width="5.75" style="8" customWidth="1"/>
    <col min="2314" max="2314" width="45.75" style="8" customWidth="1"/>
    <col min="2315" max="2315" width="35.75" style="8" customWidth="1"/>
    <col min="2316" max="2316" width="55.7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125" style="8" customWidth="1"/>
    <col min="2563" max="2563" width="20.625" style="8" customWidth="1"/>
    <col min="2564" max="2564" width="20.75" style="8" customWidth="1"/>
    <col min="2565" max="2565" width="75.75" style="8" customWidth="1"/>
    <col min="2566" max="2566" width="6.25" style="8" customWidth="1"/>
    <col min="2567" max="2568" width="11.625" style="8" customWidth="1"/>
    <col min="2569" max="2569" width="5.75" style="8" customWidth="1"/>
    <col min="2570" max="2570" width="45.75" style="8" customWidth="1"/>
    <col min="2571" max="2571" width="35.75" style="8" customWidth="1"/>
    <col min="2572" max="2572" width="55.7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125" style="8" customWidth="1"/>
    <col min="2819" max="2819" width="20.625" style="8" customWidth="1"/>
    <col min="2820" max="2820" width="20.75" style="8" customWidth="1"/>
    <col min="2821" max="2821" width="75.75" style="8" customWidth="1"/>
    <col min="2822" max="2822" width="6.25" style="8" customWidth="1"/>
    <col min="2823" max="2824" width="11.625" style="8" customWidth="1"/>
    <col min="2825" max="2825" width="5.75" style="8" customWidth="1"/>
    <col min="2826" max="2826" width="45.75" style="8" customWidth="1"/>
    <col min="2827" max="2827" width="35.75" style="8" customWidth="1"/>
    <col min="2828" max="2828" width="55.7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125" style="8" customWidth="1"/>
    <col min="3075" max="3075" width="20.625" style="8" customWidth="1"/>
    <col min="3076" max="3076" width="20.75" style="8" customWidth="1"/>
    <col min="3077" max="3077" width="75.75" style="8" customWidth="1"/>
    <col min="3078" max="3078" width="6.25" style="8" customWidth="1"/>
    <col min="3079" max="3080" width="11.625" style="8" customWidth="1"/>
    <col min="3081" max="3081" width="5.75" style="8" customWidth="1"/>
    <col min="3082" max="3082" width="45.75" style="8" customWidth="1"/>
    <col min="3083" max="3083" width="35.75" style="8" customWidth="1"/>
    <col min="3084" max="3084" width="55.7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125" style="8" customWidth="1"/>
    <col min="3331" max="3331" width="20.625" style="8" customWidth="1"/>
    <col min="3332" max="3332" width="20.75" style="8" customWidth="1"/>
    <col min="3333" max="3333" width="75.75" style="8" customWidth="1"/>
    <col min="3334" max="3334" width="6.25" style="8" customWidth="1"/>
    <col min="3335" max="3336" width="11.625" style="8" customWidth="1"/>
    <col min="3337" max="3337" width="5.75" style="8" customWidth="1"/>
    <col min="3338" max="3338" width="45.75" style="8" customWidth="1"/>
    <col min="3339" max="3339" width="35.75" style="8" customWidth="1"/>
    <col min="3340" max="3340" width="55.7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125" style="8" customWidth="1"/>
    <col min="3587" max="3587" width="20.625" style="8" customWidth="1"/>
    <col min="3588" max="3588" width="20.75" style="8" customWidth="1"/>
    <col min="3589" max="3589" width="75.75" style="8" customWidth="1"/>
    <col min="3590" max="3590" width="6.25" style="8" customWidth="1"/>
    <col min="3591" max="3592" width="11.625" style="8" customWidth="1"/>
    <col min="3593" max="3593" width="5.75" style="8" customWidth="1"/>
    <col min="3594" max="3594" width="45.75" style="8" customWidth="1"/>
    <col min="3595" max="3595" width="35.75" style="8" customWidth="1"/>
    <col min="3596" max="3596" width="55.7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125" style="8" customWidth="1"/>
    <col min="3843" max="3843" width="20.625" style="8" customWidth="1"/>
    <col min="3844" max="3844" width="20.75" style="8" customWidth="1"/>
    <col min="3845" max="3845" width="75.75" style="8" customWidth="1"/>
    <col min="3846" max="3846" width="6.25" style="8" customWidth="1"/>
    <col min="3847" max="3848" width="11.625" style="8" customWidth="1"/>
    <col min="3849" max="3849" width="5.75" style="8" customWidth="1"/>
    <col min="3850" max="3850" width="45.75" style="8" customWidth="1"/>
    <col min="3851" max="3851" width="35.75" style="8" customWidth="1"/>
    <col min="3852" max="3852" width="55.7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125" style="8" customWidth="1"/>
    <col min="4099" max="4099" width="20.625" style="8" customWidth="1"/>
    <col min="4100" max="4100" width="20.75" style="8" customWidth="1"/>
    <col min="4101" max="4101" width="75.75" style="8" customWidth="1"/>
    <col min="4102" max="4102" width="6.25" style="8" customWidth="1"/>
    <col min="4103" max="4104" width="11.625" style="8" customWidth="1"/>
    <col min="4105" max="4105" width="5.75" style="8" customWidth="1"/>
    <col min="4106" max="4106" width="45.75" style="8" customWidth="1"/>
    <col min="4107" max="4107" width="35.75" style="8" customWidth="1"/>
    <col min="4108" max="4108" width="55.7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125" style="8" customWidth="1"/>
    <col min="4355" max="4355" width="20.625" style="8" customWidth="1"/>
    <col min="4356" max="4356" width="20.75" style="8" customWidth="1"/>
    <col min="4357" max="4357" width="75.75" style="8" customWidth="1"/>
    <col min="4358" max="4358" width="6.25" style="8" customWidth="1"/>
    <col min="4359" max="4360" width="11.625" style="8" customWidth="1"/>
    <col min="4361" max="4361" width="5.75" style="8" customWidth="1"/>
    <col min="4362" max="4362" width="45.75" style="8" customWidth="1"/>
    <col min="4363" max="4363" width="35.75" style="8" customWidth="1"/>
    <col min="4364" max="4364" width="55.7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125" style="8" customWidth="1"/>
    <col min="4611" max="4611" width="20.625" style="8" customWidth="1"/>
    <col min="4612" max="4612" width="20.75" style="8" customWidth="1"/>
    <col min="4613" max="4613" width="75.75" style="8" customWidth="1"/>
    <col min="4614" max="4614" width="6.25" style="8" customWidth="1"/>
    <col min="4615" max="4616" width="11.625" style="8" customWidth="1"/>
    <col min="4617" max="4617" width="5.75" style="8" customWidth="1"/>
    <col min="4618" max="4618" width="45.75" style="8" customWidth="1"/>
    <col min="4619" max="4619" width="35.75" style="8" customWidth="1"/>
    <col min="4620" max="4620" width="55.7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125" style="8" customWidth="1"/>
    <col min="4867" max="4867" width="20.625" style="8" customWidth="1"/>
    <col min="4868" max="4868" width="20.75" style="8" customWidth="1"/>
    <col min="4869" max="4869" width="75.75" style="8" customWidth="1"/>
    <col min="4870" max="4870" width="6.25" style="8" customWidth="1"/>
    <col min="4871" max="4872" width="11.625" style="8" customWidth="1"/>
    <col min="4873" max="4873" width="5.75" style="8" customWidth="1"/>
    <col min="4874" max="4874" width="45.75" style="8" customWidth="1"/>
    <col min="4875" max="4875" width="35.75" style="8" customWidth="1"/>
    <col min="4876" max="4876" width="55.7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125" style="8" customWidth="1"/>
    <col min="5123" max="5123" width="20.625" style="8" customWidth="1"/>
    <col min="5124" max="5124" width="20.75" style="8" customWidth="1"/>
    <col min="5125" max="5125" width="75.75" style="8" customWidth="1"/>
    <col min="5126" max="5126" width="6.25" style="8" customWidth="1"/>
    <col min="5127" max="5128" width="11.625" style="8" customWidth="1"/>
    <col min="5129" max="5129" width="5.75" style="8" customWidth="1"/>
    <col min="5130" max="5130" width="45.75" style="8" customWidth="1"/>
    <col min="5131" max="5131" width="35.75" style="8" customWidth="1"/>
    <col min="5132" max="5132" width="55.7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125" style="8" customWidth="1"/>
    <col min="5379" max="5379" width="20.625" style="8" customWidth="1"/>
    <col min="5380" max="5380" width="20.75" style="8" customWidth="1"/>
    <col min="5381" max="5381" width="75.75" style="8" customWidth="1"/>
    <col min="5382" max="5382" width="6.25" style="8" customWidth="1"/>
    <col min="5383" max="5384" width="11.625" style="8" customWidth="1"/>
    <col min="5385" max="5385" width="5.75" style="8" customWidth="1"/>
    <col min="5386" max="5386" width="45.75" style="8" customWidth="1"/>
    <col min="5387" max="5387" width="35.75" style="8" customWidth="1"/>
    <col min="5388" max="5388" width="55.7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125" style="8" customWidth="1"/>
    <col min="5635" max="5635" width="20.625" style="8" customWidth="1"/>
    <col min="5636" max="5636" width="20.75" style="8" customWidth="1"/>
    <col min="5637" max="5637" width="75.75" style="8" customWidth="1"/>
    <col min="5638" max="5638" width="6.25" style="8" customWidth="1"/>
    <col min="5639" max="5640" width="11.625" style="8" customWidth="1"/>
    <col min="5641" max="5641" width="5.75" style="8" customWidth="1"/>
    <col min="5642" max="5642" width="45.75" style="8" customWidth="1"/>
    <col min="5643" max="5643" width="35.75" style="8" customWidth="1"/>
    <col min="5644" max="5644" width="55.7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125" style="8" customWidth="1"/>
    <col min="5891" max="5891" width="20.625" style="8" customWidth="1"/>
    <col min="5892" max="5892" width="20.75" style="8" customWidth="1"/>
    <col min="5893" max="5893" width="75.75" style="8" customWidth="1"/>
    <col min="5894" max="5894" width="6.25" style="8" customWidth="1"/>
    <col min="5895" max="5896" width="11.625" style="8" customWidth="1"/>
    <col min="5897" max="5897" width="5.75" style="8" customWidth="1"/>
    <col min="5898" max="5898" width="45.75" style="8" customWidth="1"/>
    <col min="5899" max="5899" width="35.75" style="8" customWidth="1"/>
    <col min="5900" max="5900" width="55.7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125" style="8" customWidth="1"/>
    <col min="6147" max="6147" width="20.625" style="8" customWidth="1"/>
    <col min="6148" max="6148" width="20.75" style="8" customWidth="1"/>
    <col min="6149" max="6149" width="75.75" style="8" customWidth="1"/>
    <col min="6150" max="6150" width="6.25" style="8" customWidth="1"/>
    <col min="6151" max="6152" width="11.625" style="8" customWidth="1"/>
    <col min="6153" max="6153" width="5.75" style="8" customWidth="1"/>
    <col min="6154" max="6154" width="45.75" style="8" customWidth="1"/>
    <col min="6155" max="6155" width="35.75" style="8" customWidth="1"/>
    <col min="6156" max="6156" width="55.7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125" style="8" customWidth="1"/>
    <col min="6403" max="6403" width="20.625" style="8" customWidth="1"/>
    <col min="6404" max="6404" width="20.75" style="8" customWidth="1"/>
    <col min="6405" max="6405" width="75.75" style="8" customWidth="1"/>
    <col min="6406" max="6406" width="6.25" style="8" customWidth="1"/>
    <col min="6407" max="6408" width="11.625" style="8" customWidth="1"/>
    <col min="6409" max="6409" width="5.75" style="8" customWidth="1"/>
    <col min="6410" max="6410" width="45.75" style="8" customWidth="1"/>
    <col min="6411" max="6411" width="35.75" style="8" customWidth="1"/>
    <col min="6412" max="6412" width="55.7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125" style="8" customWidth="1"/>
    <col min="6659" max="6659" width="20.625" style="8" customWidth="1"/>
    <col min="6660" max="6660" width="20.75" style="8" customWidth="1"/>
    <col min="6661" max="6661" width="75.75" style="8" customWidth="1"/>
    <col min="6662" max="6662" width="6.25" style="8" customWidth="1"/>
    <col min="6663" max="6664" width="11.625" style="8" customWidth="1"/>
    <col min="6665" max="6665" width="5.75" style="8" customWidth="1"/>
    <col min="6666" max="6666" width="45.75" style="8" customWidth="1"/>
    <col min="6667" max="6667" width="35.75" style="8" customWidth="1"/>
    <col min="6668" max="6668" width="55.7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125" style="8" customWidth="1"/>
    <col min="6915" max="6915" width="20.625" style="8" customWidth="1"/>
    <col min="6916" max="6916" width="20.75" style="8" customWidth="1"/>
    <col min="6917" max="6917" width="75.75" style="8" customWidth="1"/>
    <col min="6918" max="6918" width="6.25" style="8" customWidth="1"/>
    <col min="6919" max="6920" width="11.625" style="8" customWidth="1"/>
    <col min="6921" max="6921" width="5.75" style="8" customWidth="1"/>
    <col min="6922" max="6922" width="45.75" style="8" customWidth="1"/>
    <col min="6923" max="6923" width="35.75" style="8" customWidth="1"/>
    <col min="6924" max="6924" width="55.7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125" style="8" customWidth="1"/>
    <col min="7171" max="7171" width="20.625" style="8" customWidth="1"/>
    <col min="7172" max="7172" width="20.75" style="8" customWidth="1"/>
    <col min="7173" max="7173" width="75.75" style="8" customWidth="1"/>
    <col min="7174" max="7174" width="6.25" style="8" customWidth="1"/>
    <col min="7175" max="7176" width="11.625" style="8" customWidth="1"/>
    <col min="7177" max="7177" width="5.75" style="8" customWidth="1"/>
    <col min="7178" max="7178" width="45.75" style="8" customWidth="1"/>
    <col min="7179" max="7179" width="35.75" style="8" customWidth="1"/>
    <col min="7180" max="7180" width="55.7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125" style="8" customWidth="1"/>
    <col min="7427" max="7427" width="20.625" style="8" customWidth="1"/>
    <col min="7428" max="7428" width="20.75" style="8" customWidth="1"/>
    <col min="7429" max="7429" width="75.75" style="8" customWidth="1"/>
    <col min="7430" max="7430" width="6.25" style="8" customWidth="1"/>
    <col min="7431" max="7432" width="11.625" style="8" customWidth="1"/>
    <col min="7433" max="7433" width="5.75" style="8" customWidth="1"/>
    <col min="7434" max="7434" width="45.75" style="8" customWidth="1"/>
    <col min="7435" max="7435" width="35.75" style="8" customWidth="1"/>
    <col min="7436" max="7436" width="55.7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125" style="8" customWidth="1"/>
    <col min="7683" max="7683" width="20.625" style="8" customWidth="1"/>
    <col min="7684" max="7684" width="20.75" style="8" customWidth="1"/>
    <col min="7685" max="7685" width="75.75" style="8" customWidth="1"/>
    <col min="7686" max="7686" width="6.25" style="8" customWidth="1"/>
    <col min="7687" max="7688" width="11.625" style="8" customWidth="1"/>
    <col min="7689" max="7689" width="5.75" style="8" customWidth="1"/>
    <col min="7690" max="7690" width="45.75" style="8" customWidth="1"/>
    <col min="7691" max="7691" width="35.75" style="8" customWidth="1"/>
    <col min="7692" max="7692" width="55.7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125" style="8" customWidth="1"/>
    <col min="7939" max="7939" width="20.625" style="8" customWidth="1"/>
    <col min="7940" max="7940" width="20.75" style="8" customWidth="1"/>
    <col min="7941" max="7941" width="75.75" style="8" customWidth="1"/>
    <col min="7942" max="7942" width="6.25" style="8" customWidth="1"/>
    <col min="7943" max="7944" width="11.625" style="8" customWidth="1"/>
    <col min="7945" max="7945" width="5.75" style="8" customWidth="1"/>
    <col min="7946" max="7946" width="45.75" style="8" customWidth="1"/>
    <col min="7947" max="7947" width="35.75" style="8" customWidth="1"/>
    <col min="7948" max="7948" width="55.7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125" style="8" customWidth="1"/>
    <col min="8195" max="8195" width="20.625" style="8" customWidth="1"/>
    <col min="8196" max="8196" width="20.75" style="8" customWidth="1"/>
    <col min="8197" max="8197" width="75.75" style="8" customWidth="1"/>
    <col min="8198" max="8198" width="6.25" style="8" customWidth="1"/>
    <col min="8199" max="8200" width="11.625" style="8" customWidth="1"/>
    <col min="8201" max="8201" width="5.75" style="8" customWidth="1"/>
    <col min="8202" max="8202" width="45.75" style="8" customWidth="1"/>
    <col min="8203" max="8203" width="35.75" style="8" customWidth="1"/>
    <col min="8204" max="8204" width="55.7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125" style="8" customWidth="1"/>
    <col min="8451" max="8451" width="20.625" style="8" customWidth="1"/>
    <col min="8452" max="8452" width="20.75" style="8" customWidth="1"/>
    <col min="8453" max="8453" width="75.75" style="8" customWidth="1"/>
    <col min="8454" max="8454" width="6.25" style="8" customWidth="1"/>
    <col min="8455" max="8456" width="11.625" style="8" customWidth="1"/>
    <col min="8457" max="8457" width="5.75" style="8" customWidth="1"/>
    <col min="8458" max="8458" width="45.75" style="8" customWidth="1"/>
    <col min="8459" max="8459" width="35.75" style="8" customWidth="1"/>
    <col min="8460" max="8460" width="55.7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125" style="8" customWidth="1"/>
    <col min="8707" max="8707" width="20.625" style="8" customWidth="1"/>
    <col min="8708" max="8708" width="20.75" style="8" customWidth="1"/>
    <col min="8709" max="8709" width="75.75" style="8" customWidth="1"/>
    <col min="8710" max="8710" width="6.25" style="8" customWidth="1"/>
    <col min="8711" max="8712" width="11.625" style="8" customWidth="1"/>
    <col min="8713" max="8713" width="5.75" style="8" customWidth="1"/>
    <col min="8714" max="8714" width="45.75" style="8" customWidth="1"/>
    <col min="8715" max="8715" width="35.75" style="8" customWidth="1"/>
    <col min="8716" max="8716" width="55.7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125" style="8" customWidth="1"/>
    <col min="8963" max="8963" width="20.625" style="8" customWidth="1"/>
    <col min="8964" max="8964" width="20.75" style="8" customWidth="1"/>
    <col min="8965" max="8965" width="75.75" style="8" customWidth="1"/>
    <col min="8966" max="8966" width="6.25" style="8" customWidth="1"/>
    <col min="8967" max="8968" width="11.625" style="8" customWidth="1"/>
    <col min="8969" max="8969" width="5.75" style="8" customWidth="1"/>
    <col min="8970" max="8970" width="45.75" style="8" customWidth="1"/>
    <col min="8971" max="8971" width="35.75" style="8" customWidth="1"/>
    <col min="8972" max="8972" width="55.7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125" style="8" customWidth="1"/>
    <col min="9219" max="9219" width="20.625" style="8" customWidth="1"/>
    <col min="9220" max="9220" width="20.75" style="8" customWidth="1"/>
    <col min="9221" max="9221" width="75.75" style="8" customWidth="1"/>
    <col min="9222" max="9222" width="6.25" style="8" customWidth="1"/>
    <col min="9223" max="9224" width="11.625" style="8" customWidth="1"/>
    <col min="9225" max="9225" width="5.75" style="8" customWidth="1"/>
    <col min="9226" max="9226" width="45.75" style="8" customWidth="1"/>
    <col min="9227" max="9227" width="35.75" style="8" customWidth="1"/>
    <col min="9228" max="9228" width="55.7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125" style="8" customWidth="1"/>
    <col min="9475" max="9475" width="20.625" style="8" customWidth="1"/>
    <col min="9476" max="9476" width="20.75" style="8" customWidth="1"/>
    <col min="9477" max="9477" width="75.75" style="8" customWidth="1"/>
    <col min="9478" max="9478" width="6.25" style="8" customWidth="1"/>
    <col min="9479" max="9480" width="11.625" style="8" customWidth="1"/>
    <col min="9481" max="9481" width="5.75" style="8" customWidth="1"/>
    <col min="9482" max="9482" width="45.75" style="8" customWidth="1"/>
    <col min="9483" max="9483" width="35.75" style="8" customWidth="1"/>
    <col min="9484" max="9484" width="55.7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125" style="8" customWidth="1"/>
    <col min="9731" max="9731" width="20.625" style="8" customWidth="1"/>
    <col min="9732" max="9732" width="20.75" style="8" customWidth="1"/>
    <col min="9733" max="9733" width="75.75" style="8" customWidth="1"/>
    <col min="9734" max="9734" width="6.25" style="8" customWidth="1"/>
    <col min="9735" max="9736" width="11.625" style="8" customWidth="1"/>
    <col min="9737" max="9737" width="5.75" style="8" customWidth="1"/>
    <col min="9738" max="9738" width="45.75" style="8" customWidth="1"/>
    <col min="9739" max="9739" width="35.75" style="8" customWidth="1"/>
    <col min="9740" max="9740" width="55.7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125" style="8" customWidth="1"/>
    <col min="9987" max="9987" width="20.625" style="8" customWidth="1"/>
    <col min="9988" max="9988" width="20.75" style="8" customWidth="1"/>
    <col min="9989" max="9989" width="75.75" style="8" customWidth="1"/>
    <col min="9990" max="9990" width="6.25" style="8" customWidth="1"/>
    <col min="9991" max="9992" width="11.625" style="8" customWidth="1"/>
    <col min="9993" max="9993" width="5.75" style="8" customWidth="1"/>
    <col min="9994" max="9994" width="45.75" style="8" customWidth="1"/>
    <col min="9995" max="9995" width="35.75" style="8" customWidth="1"/>
    <col min="9996" max="9996" width="55.7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125" style="8" customWidth="1"/>
    <col min="10243" max="10243" width="20.625" style="8" customWidth="1"/>
    <col min="10244" max="10244" width="20.75" style="8" customWidth="1"/>
    <col min="10245" max="10245" width="75.75" style="8" customWidth="1"/>
    <col min="10246" max="10246" width="6.25" style="8" customWidth="1"/>
    <col min="10247" max="10248" width="11.625" style="8" customWidth="1"/>
    <col min="10249" max="10249" width="5.75" style="8" customWidth="1"/>
    <col min="10250" max="10250" width="45.75" style="8" customWidth="1"/>
    <col min="10251" max="10251" width="35.75" style="8" customWidth="1"/>
    <col min="10252" max="10252" width="55.7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125" style="8" customWidth="1"/>
    <col min="10499" max="10499" width="20.625" style="8" customWidth="1"/>
    <col min="10500" max="10500" width="20.75" style="8" customWidth="1"/>
    <col min="10501" max="10501" width="75.75" style="8" customWidth="1"/>
    <col min="10502" max="10502" width="6.25" style="8" customWidth="1"/>
    <col min="10503" max="10504" width="11.625" style="8" customWidth="1"/>
    <col min="10505" max="10505" width="5.75" style="8" customWidth="1"/>
    <col min="10506" max="10506" width="45.75" style="8" customWidth="1"/>
    <col min="10507" max="10507" width="35.75" style="8" customWidth="1"/>
    <col min="10508" max="10508" width="55.7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125" style="8" customWidth="1"/>
    <col min="10755" max="10755" width="20.625" style="8" customWidth="1"/>
    <col min="10756" max="10756" width="20.75" style="8" customWidth="1"/>
    <col min="10757" max="10757" width="75.75" style="8" customWidth="1"/>
    <col min="10758" max="10758" width="6.25" style="8" customWidth="1"/>
    <col min="10759" max="10760" width="11.625" style="8" customWidth="1"/>
    <col min="10761" max="10761" width="5.75" style="8" customWidth="1"/>
    <col min="10762" max="10762" width="45.75" style="8" customWidth="1"/>
    <col min="10763" max="10763" width="35.75" style="8" customWidth="1"/>
    <col min="10764" max="10764" width="55.7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125" style="8" customWidth="1"/>
    <col min="11011" max="11011" width="20.625" style="8" customWidth="1"/>
    <col min="11012" max="11012" width="20.75" style="8" customWidth="1"/>
    <col min="11013" max="11013" width="75.75" style="8" customWidth="1"/>
    <col min="11014" max="11014" width="6.25" style="8" customWidth="1"/>
    <col min="11015" max="11016" width="11.625" style="8" customWidth="1"/>
    <col min="11017" max="11017" width="5.75" style="8" customWidth="1"/>
    <col min="11018" max="11018" width="45.75" style="8" customWidth="1"/>
    <col min="11019" max="11019" width="35.75" style="8" customWidth="1"/>
    <col min="11020" max="11020" width="55.7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125" style="8" customWidth="1"/>
    <col min="11267" max="11267" width="20.625" style="8" customWidth="1"/>
    <col min="11268" max="11268" width="20.75" style="8" customWidth="1"/>
    <col min="11269" max="11269" width="75.75" style="8" customWidth="1"/>
    <col min="11270" max="11270" width="6.25" style="8" customWidth="1"/>
    <col min="11271" max="11272" width="11.625" style="8" customWidth="1"/>
    <col min="11273" max="11273" width="5.75" style="8" customWidth="1"/>
    <col min="11274" max="11274" width="45.75" style="8" customWidth="1"/>
    <col min="11275" max="11275" width="35.75" style="8" customWidth="1"/>
    <col min="11276" max="11276" width="55.7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125" style="8" customWidth="1"/>
    <col min="11523" max="11523" width="20.625" style="8" customWidth="1"/>
    <col min="11524" max="11524" width="20.75" style="8" customWidth="1"/>
    <col min="11525" max="11525" width="75.75" style="8" customWidth="1"/>
    <col min="11526" max="11526" width="6.25" style="8" customWidth="1"/>
    <col min="11527" max="11528" width="11.625" style="8" customWidth="1"/>
    <col min="11529" max="11529" width="5.75" style="8" customWidth="1"/>
    <col min="11530" max="11530" width="45.75" style="8" customWidth="1"/>
    <col min="11531" max="11531" width="35.75" style="8" customWidth="1"/>
    <col min="11532" max="11532" width="55.7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125" style="8" customWidth="1"/>
    <col min="11779" max="11779" width="20.625" style="8" customWidth="1"/>
    <col min="11780" max="11780" width="20.75" style="8" customWidth="1"/>
    <col min="11781" max="11781" width="75.75" style="8" customWidth="1"/>
    <col min="11782" max="11782" width="6.25" style="8" customWidth="1"/>
    <col min="11783" max="11784" width="11.625" style="8" customWidth="1"/>
    <col min="11785" max="11785" width="5.75" style="8" customWidth="1"/>
    <col min="11786" max="11786" width="45.75" style="8" customWidth="1"/>
    <col min="11787" max="11787" width="35.75" style="8" customWidth="1"/>
    <col min="11788" max="11788" width="55.7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125" style="8" customWidth="1"/>
    <col min="12035" max="12035" width="20.625" style="8" customWidth="1"/>
    <col min="12036" max="12036" width="20.75" style="8" customWidth="1"/>
    <col min="12037" max="12037" width="75.75" style="8" customWidth="1"/>
    <col min="12038" max="12038" width="6.25" style="8" customWidth="1"/>
    <col min="12039" max="12040" width="11.625" style="8" customWidth="1"/>
    <col min="12041" max="12041" width="5.75" style="8" customWidth="1"/>
    <col min="12042" max="12042" width="45.75" style="8" customWidth="1"/>
    <col min="12043" max="12043" width="35.75" style="8" customWidth="1"/>
    <col min="12044" max="12044" width="55.7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125" style="8" customWidth="1"/>
    <col min="12291" max="12291" width="20.625" style="8" customWidth="1"/>
    <col min="12292" max="12292" width="20.75" style="8" customWidth="1"/>
    <col min="12293" max="12293" width="75.75" style="8" customWidth="1"/>
    <col min="12294" max="12294" width="6.25" style="8" customWidth="1"/>
    <col min="12295" max="12296" width="11.625" style="8" customWidth="1"/>
    <col min="12297" max="12297" width="5.75" style="8" customWidth="1"/>
    <col min="12298" max="12298" width="45.75" style="8" customWidth="1"/>
    <col min="12299" max="12299" width="35.75" style="8" customWidth="1"/>
    <col min="12300" max="12300" width="55.7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125" style="8" customWidth="1"/>
    <col min="12547" max="12547" width="20.625" style="8" customWidth="1"/>
    <col min="12548" max="12548" width="20.75" style="8" customWidth="1"/>
    <col min="12549" max="12549" width="75.75" style="8" customWidth="1"/>
    <col min="12550" max="12550" width="6.25" style="8" customWidth="1"/>
    <col min="12551" max="12552" width="11.625" style="8" customWidth="1"/>
    <col min="12553" max="12553" width="5.75" style="8" customWidth="1"/>
    <col min="12554" max="12554" width="45.75" style="8" customWidth="1"/>
    <col min="12555" max="12555" width="35.75" style="8" customWidth="1"/>
    <col min="12556" max="12556" width="55.7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125" style="8" customWidth="1"/>
    <col min="12803" max="12803" width="20.625" style="8" customWidth="1"/>
    <col min="12804" max="12804" width="20.75" style="8" customWidth="1"/>
    <col min="12805" max="12805" width="75.75" style="8" customWidth="1"/>
    <col min="12806" max="12806" width="6.25" style="8" customWidth="1"/>
    <col min="12807" max="12808" width="11.625" style="8" customWidth="1"/>
    <col min="12809" max="12809" width="5.75" style="8" customWidth="1"/>
    <col min="12810" max="12810" width="45.75" style="8" customWidth="1"/>
    <col min="12811" max="12811" width="35.75" style="8" customWidth="1"/>
    <col min="12812" max="12812" width="55.7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125" style="8" customWidth="1"/>
    <col min="13059" max="13059" width="20.625" style="8" customWidth="1"/>
    <col min="13060" max="13060" width="20.75" style="8" customWidth="1"/>
    <col min="13061" max="13061" width="75.75" style="8" customWidth="1"/>
    <col min="13062" max="13062" width="6.25" style="8" customWidth="1"/>
    <col min="13063" max="13064" width="11.625" style="8" customWidth="1"/>
    <col min="13065" max="13065" width="5.75" style="8" customWidth="1"/>
    <col min="13066" max="13066" width="45.75" style="8" customWidth="1"/>
    <col min="13067" max="13067" width="35.75" style="8" customWidth="1"/>
    <col min="13068" max="13068" width="55.7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125" style="8" customWidth="1"/>
    <col min="13315" max="13315" width="20.625" style="8" customWidth="1"/>
    <col min="13316" max="13316" width="20.75" style="8" customWidth="1"/>
    <col min="13317" max="13317" width="75.75" style="8" customWidth="1"/>
    <col min="13318" max="13318" width="6.25" style="8" customWidth="1"/>
    <col min="13319" max="13320" width="11.625" style="8" customWidth="1"/>
    <col min="13321" max="13321" width="5.75" style="8" customWidth="1"/>
    <col min="13322" max="13322" width="45.75" style="8" customWidth="1"/>
    <col min="13323" max="13323" width="35.75" style="8" customWidth="1"/>
    <col min="13324" max="13324" width="55.7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125" style="8" customWidth="1"/>
    <col min="13571" max="13571" width="20.625" style="8" customWidth="1"/>
    <col min="13572" max="13572" width="20.75" style="8" customWidth="1"/>
    <col min="13573" max="13573" width="75.75" style="8" customWidth="1"/>
    <col min="13574" max="13574" width="6.25" style="8" customWidth="1"/>
    <col min="13575" max="13576" width="11.625" style="8" customWidth="1"/>
    <col min="13577" max="13577" width="5.75" style="8" customWidth="1"/>
    <col min="13578" max="13578" width="45.75" style="8" customWidth="1"/>
    <col min="13579" max="13579" width="35.75" style="8" customWidth="1"/>
    <col min="13580" max="13580" width="55.7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125" style="8" customWidth="1"/>
    <col min="13827" max="13827" width="20.625" style="8" customWidth="1"/>
    <col min="13828" max="13828" width="20.75" style="8" customWidth="1"/>
    <col min="13829" max="13829" width="75.75" style="8" customWidth="1"/>
    <col min="13830" max="13830" width="6.25" style="8" customWidth="1"/>
    <col min="13831" max="13832" width="11.625" style="8" customWidth="1"/>
    <col min="13833" max="13833" width="5.75" style="8" customWidth="1"/>
    <col min="13834" max="13834" width="45.75" style="8" customWidth="1"/>
    <col min="13835" max="13835" width="35.75" style="8" customWidth="1"/>
    <col min="13836" max="13836" width="55.7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125" style="8" customWidth="1"/>
    <col min="14083" max="14083" width="20.625" style="8" customWidth="1"/>
    <col min="14084" max="14084" width="20.75" style="8" customWidth="1"/>
    <col min="14085" max="14085" width="75.75" style="8" customWidth="1"/>
    <col min="14086" max="14086" width="6.25" style="8" customWidth="1"/>
    <col min="14087" max="14088" width="11.625" style="8" customWidth="1"/>
    <col min="14089" max="14089" width="5.75" style="8" customWidth="1"/>
    <col min="14090" max="14090" width="45.75" style="8" customWidth="1"/>
    <col min="14091" max="14091" width="35.75" style="8" customWidth="1"/>
    <col min="14092" max="14092" width="55.7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125" style="8" customWidth="1"/>
    <col min="14339" max="14339" width="20.625" style="8" customWidth="1"/>
    <col min="14340" max="14340" width="20.75" style="8" customWidth="1"/>
    <col min="14341" max="14341" width="75.75" style="8" customWidth="1"/>
    <col min="14342" max="14342" width="6.25" style="8" customWidth="1"/>
    <col min="14343" max="14344" width="11.625" style="8" customWidth="1"/>
    <col min="14345" max="14345" width="5.75" style="8" customWidth="1"/>
    <col min="14346" max="14346" width="45.75" style="8" customWidth="1"/>
    <col min="14347" max="14347" width="35.75" style="8" customWidth="1"/>
    <col min="14348" max="14348" width="55.7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125" style="8" customWidth="1"/>
    <col min="14595" max="14595" width="20.625" style="8" customWidth="1"/>
    <col min="14596" max="14596" width="20.75" style="8" customWidth="1"/>
    <col min="14597" max="14597" width="75.75" style="8" customWidth="1"/>
    <col min="14598" max="14598" width="6.25" style="8" customWidth="1"/>
    <col min="14599" max="14600" width="11.625" style="8" customWidth="1"/>
    <col min="14601" max="14601" width="5.75" style="8" customWidth="1"/>
    <col min="14602" max="14602" width="45.75" style="8" customWidth="1"/>
    <col min="14603" max="14603" width="35.75" style="8" customWidth="1"/>
    <col min="14604" max="14604" width="55.7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125" style="8" customWidth="1"/>
    <col min="14851" max="14851" width="20.625" style="8" customWidth="1"/>
    <col min="14852" max="14852" width="20.75" style="8" customWidth="1"/>
    <col min="14853" max="14853" width="75.75" style="8" customWidth="1"/>
    <col min="14854" max="14854" width="6.25" style="8" customWidth="1"/>
    <col min="14855" max="14856" width="11.625" style="8" customWidth="1"/>
    <col min="14857" max="14857" width="5.75" style="8" customWidth="1"/>
    <col min="14858" max="14858" width="45.75" style="8" customWidth="1"/>
    <col min="14859" max="14859" width="35.75" style="8" customWidth="1"/>
    <col min="14860" max="14860" width="55.7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125" style="8" customWidth="1"/>
    <col min="15107" max="15107" width="20.625" style="8" customWidth="1"/>
    <col min="15108" max="15108" width="20.75" style="8" customWidth="1"/>
    <col min="15109" max="15109" width="75.75" style="8" customWidth="1"/>
    <col min="15110" max="15110" width="6.25" style="8" customWidth="1"/>
    <col min="15111" max="15112" width="11.625" style="8" customWidth="1"/>
    <col min="15113" max="15113" width="5.75" style="8" customWidth="1"/>
    <col min="15114" max="15114" width="45.75" style="8" customWidth="1"/>
    <col min="15115" max="15115" width="35.75" style="8" customWidth="1"/>
    <col min="15116" max="15116" width="55.7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125" style="8" customWidth="1"/>
    <col min="15363" max="15363" width="20.625" style="8" customWidth="1"/>
    <col min="15364" max="15364" width="20.75" style="8" customWidth="1"/>
    <col min="15365" max="15365" width="75.75" style="8" customWidth="1"/>
    <col min="15366" max="15366" width="6.25" style="8" customWidth="1"/>
    <col min="15367" max="15368" width="11.625" style="8" customWidth="1"/>
    <col min="15369" max="15369" width="5.75" style="8" customWidth="1"/>
    <col min="15370" max="15370" width="45.75" style="8" customWidth="1"/>
    <col min="15371" max="15371" width="35.75" style="8" customWidth="1"/>
    <col min="15372" max="15372" width="55.7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125" style="8" customWidth="1"/>
    <col min="15619" max="15619" width="20.625" style="8" customWidth="1"/>
    <col min="15620" max="15620" width="20.75" style="8" customWidth="1"/>
    <col min="15621" max="15621" width="75.75" style="8" customWidth="1"/>
    <col min="15622" max="15622" width="6.25" style="8" customWidth="1"/>
    <col min="15623" max="15624" width="11.625" style="8" customWidth="1"/>
    <col min="15625" max="15625" width="5.75" style="8" customWidth="1"/>
    <col min="15626" max="15626" width="45.75" style="8" customWidth="1"/>
    <col min="15627" max="15627" width="35.75" style="8" customWidth="1"/>
    <col min="15628" max="15628" width="55.7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125" style="8" customWidth="1"/>
    <col min="15875" max="15875" width="20.625" style="8" customWidth="1"/>
    <col min="15876" max="15876" width="20.75" style="8" customWidth="1"/>
    <col min="15877" max="15877" width="75.75" style="8" customWidth="1"/>
    <col min="15878" max="15878" width="6.25" style="8" customWidth="1"/>
    <col min="15879" max="15880" width="11.625" style="8" customWidth="1"/>
    <col min="15881" max="15881" width="5.75" style="8" customWidth="1"/>
    <col min="15882" max="15882" width="45.75" style="8" customWidth="1"/>
    <col min="15883" max="15883" width="35.75" style="8" customWidth="1"/>
    <col min="15884" max="15884" width="55.7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125" style="8" customWidth="1"/>
    <col min="16131" max="16131" width="20.625" style="8" customWidth="1"/>
    <col min="16132" max="16132" width="20.75" style="8" customWidth="1"/>
    <col min="16133" max="16133" width="75.75" style="8" customWidth="1"/>
    <col min="16134" max="16134" width="6.25" style="8" customWidth="1"/>
    <col min="16135" max="16136" width="11.625" style="8" customWidth="1"/>
    <col min="16137" max="16137" width="5.75" style="8" customWidth="1"/>
    <col min="16138" max="16138" width="45.75" style="8" customWidth="1"/>
    <col min="16139" max="16139" width="35.75" style="8" customWidth="1"/>
    <col min="16140" max="16140" width="55.7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9886</v>
      </c>
      <c r="G2" s="4" t="s">
        <v>2</v>
      </c>
      <c r="H2" s="5"/>
      <c r="I2" s="6"/>
      <c r="J2" s="7">
        <f>SUM(H:H)</f>
        <v>257246</v>
      </c>
    </row>
    <row r="3" spans="2:17" ht="20.100000000000001" customHeight="1">
      <c r="B3" s="1" t="s">
        <v>3</v>
      </c>
      <c r="C3" s="1"/>
      <c r="D3" s="1"/>
      <c r="E3" s="98" t="s">
        <v>9887</v>
      </c>
    </row>
    <row r="4" spans="2:17" ht="20.100000000000001" customHeight="1">
      <c r="B4" s="1" t="s">
        <v>5</v>
      </c>
      <c r="C4" s="1"/>
      <c r="D4" s="1"/>
      <c r="E4" s="98">
        <v>181202</v>
      </c>
    </row>
    <row r="5" spans="2:17" ht="20.100000000000001" customHeight="1">
      <c r="B5" s="1" t="s">
        <v>6</v>
      </c>
      <c r="C5" s="1"/>
      <c r="D5" s="1"/>
      <c r="E5" s="102">
        <v>44175</v>
      </c>
    </row>
    <row r="6" spans="2:17" ht="20.100000000000001" customHeight="1">
      <c r="B6" s="1" t="s">
        <v>7</v>
      </c>
      <c r="C6" s="1"/>
      <c r="D6" s="1"/>
      <c r="E6" s="102"/>
    </row>
    <row r="8" spans="2:17" s="9" customFormat="1" ht="19.7" customHeight="1">
      <c r="B8" s="21" t="s">
        <v>8</v>
      </c>
      <c r="C8" s="21" t="s">
        <v>9</v>
      </c>
      <c r="D8" s="21" t="s">
        <v>10</v>
      </c>
      <c r="E8" s="22" t="s">
        <v>11</v>
      </c>
      <c r="F8" s="201" t="s">
        <v>12</v>
      </c>
      <c r="G8" s="22" t="s">
        <v>13</v>
      </c>
      <c r="H8" s="167" t="s">
        <v>14</v>
      </c>
      <c r="I8" s="167" t="s">
        <v>15</v>
      </c>
      <c r="J8" s="22"/>
      <c r="K8" s="22" t="s">
        <v>17</v>
      </c>
      <c r="L8" s="22" t="s">
        <v>18</v>
      </c>
      <c r="M8" s="21" t="s">
        <v>19</v>
      </c>
      <c r="N8" s="21" t="s">
        <v>20</v>
      </c>
      <c r="O8" s="22" t="s">
        <v>21</v>
      </c>
      <c r="P8" s="106" t="s">
        <v>22</v>
      </c>
      <c r="Q8" s="26" t="s">
        <v>23</v>
      </c>
    </row>
    <row r="9" spans="2:17" s="9" customFormat="1" ht="19.7" customHeight="1">
      <c r="B9" s="21">
        <v>9</v>
      </c>
      <c r="C9" s="508" t="s">
        <v>963</v>
      </c>
      <c r="D9" s="508" t="s">
        <v>963</v>
      </c>
      <c r="E9" s="31" t="s">
        <v>964</v>
      </c>
      <c r="F9" s="22">
        <v>1</v>
      </c>
      <c r="G9" s="215">
        <v>94000</v>
      </c>
      <c r="H9" s="1114">
        <f t="shared" ref="H9:H16" si="0">F9*G9</f>
        <v>94000</v>
      </c>
      <c r="I9" s="205"/>
      <c r="J9" s="76" t="s">
        <v>6545</v>
      </c>
      <c r="K9" s="76" t="s">
        <v>9888</v>
      </c>
      <c r="L9" s="44"/>
      <c r="M9" s="207"/>
      <c r="N9" s="208"/>
      <c r="O9" s="209"/>
      <c r="P9" s="209"/>
      <c r="Q9" s="210"/>
    </row>
    <row r="10" spans="2:17" s="9" customFormat="1" ht="19.7" customHeight="1">
      <c r="B10" s="21">
        <v>9</v>
      </c>
      <c r="C10" s="508" t="s">
        <v>1068</v>
      </c>
      <c r="D10" s="508" t="s">
        <v>177</v>
      </c>
      <c r="E10" s="31" t="s">
        <v>6547</v>
      </c>
      <c r="F10" s="22">
        <v>1</v>
      </c>
      <c r="G10" s="215">
        <v>34410</v>
      </c>
      <c r="H10" s="1114">
        <f t="shared" si="0"/>
        <v>34410</v>
      </c>
      <c r="I10" s="205"/>
      <c r="J10" s="76" t="s">
        <v>6545</v>
      </c>
      <c r="K10" s="76" t="s">
        <v>9888</v>
      </c>
      <c r="L10" s="44"/>
      <c r="M10" s="207"/>
      <c r="N10" s="208"/>
      <c r="O10" s="209"/>
      <c r="P10" s="209"/>
      <c r="Q10" s="210">
        <v>44132</v>
      </c>
    </row>
    <row r="11" spans="2:17" s="9" customFormat="1" ht="19.7" customHeight="1">
      <c r="B11" s="21">
        <v>9</v>
      </c>
      <c r="C11" s="508" t="s">
        <v>1068</v>
      </c>
      <c r="D11" s="508" t="s">
        <v>177</v>
      </c>
      <c r="E11" s="75" t="s">
        <v>959</v>
      </c>
      <c r="F11" s="22">
        <v>1</v>
      </c>
      <c r="G11" s="215">
        <v>22000</v>
      </c>
      <c r="H11" s="1114">
        <f t="shared" si="0"/>
        <v>22000</v>
      </c>
      <c r="I11" s="205"/>
      <c r="J11" s="76" t="s">
        <v>6545</v>
      </c>
      <c r="K11" s="76" t="s">
        <v>9888</v>
      </c>
      <c r="L11" s="44"/>
      <c r="M11" s="207"/>
      <c r="N11" s="208"/>
      <c r="O11" s="209"/>
      <c r="P11" s="209"/>
      <c r="Q11" s="210">
        <v>44132</v>
      </c>
    </row>
    <row r="12" spans="2:17" s="9" customFormat="1" ht="19.7" customHeight="1">
      <c r="B12" s="21">
        <v>9</v>
      </c>
      <c r="C12" s="508" t="s">
        <v>1068</v>
      </c>
      <c r="D12" s="508" t="s">
        <v>177</v>
      </c>
      <c r="E12" s="238" t="s">
        <v>961</v>
      </c>
      <c r="F12" s="236">
        <v>1</v>
      </c>
      <c r="G12" s="215">
        <v>670</v>
      </c>
      <c r="H12" s="1114">
        <f t="shared" si="0"/>
        <v>670</v>
      </c>
      <c r="I12" s="205"/>
      <c r="J12" s="76" t="s">
        <v>6545</v>
      </c>
      <c r="K12" s="76" t="s">
        <v>9888</v>
      </c>
      <c r="L12" s="44"/>
      <c r="M12" s="207"/>
      <c r="N12" s="208"/>
      <c r="O12" s="209"/>
      <c r="P12" s="209"/>
      <c r="Q12" s="210">
        <v>44132</v>
      </c>
    </row>
    <row r="13" spans="2:17" s="9" customFormat="1" ht="19.7" customHeight="1">
      <c r="B13" s="21">
        <v>9</v>
      </c>
      <c r="C13" s="508" t="s">
        <v>1068</v>
      </c>
      <c r="D13" s="508" t="s">
        <v>177</v>
      </c>
      <c r="E13" s="245" t="s">
        <v>3253</v>
      </c>
      <c r="F13" s="236">
        <v>1</v>
      </c>
      <c r="G13" s="215">
        <v>-80</v>
      </c>
      <c r="H13" s="221">
        <f>F13*G13</f>
        <v>-80</v>
      </c>
      <c r="I13" s="205"/>
      <c r="J13" s="211"/>
      <c r="K13" s="44"/>
      <c r="L13" s="44"/>
      <c r="M13" s="207"/>
      <c r="N13" s="208"/>
      <c r="O13" s="44"/>
      <c r="P13" s="209"/>
      <c r="Q13" s="210"/>
    </row>
    <row r="14" spans="2:17" s="9" customFormat="1" ht="19.7" customHeight="1">
      <c r="B14" s="21">
        <v>9</v>
      </c>
      <c r="C14" s="508" t="s">
        <v>954</v>
      </c>
      <c r="D14" s="508" t="s">
        <v>954</v>
      </c>
      <c r="E14" s="238" t="s">
        <v>6549</v>
      </c>
      <c r="F14" s="236">
        <v>1</v>
      </c>
      <c r="G14" s="215">
        <v>100000</v>
      </c>
      <c r="H14" s="1114">
        <f t="shared" si="0"/>
        <v>100000</v>
      </c>
      <c r="I14" s="205"/>
      <c r="J14" s="76" t="s">
        <v>6545</v>
      </c>
      <c r="K14" s="76" t="s">
        <v>9888</v>
      </c>
      <c r="L14" s="44"/>
      <c r="M14" s="207"/>
      <c r="N14" s="208"/>
      <c r="O14" s="209"/>
      <c r="P14" s="209"/>
      <c r="Q14" s="210">
        <v>44162</v>
      </c>
    </row>
    <row r="15" spans="2:17" s="9" customFormat="1" ht="19.7" customHeight="1">
      <c r="B15" s="21"/>
      <c r="C15" s="508"/>
      <c r="D15" s="508"/>
      <c r="E15" s="238"/>
      <c r="F15" s="236"/>
      <c r="G15" s="215"/>
      <c r="H15" s="1114">
        <f t="shared" si="0"/>
        <v>0</v>
      </c>
      <c r="I15" s="205"/>
      <c r="J15" s="76"/>
      <c r="K15" s="44"/>
      <c r="L15" s="44"/>
      <c r="M15" s="207"/>
      <c r="N15" s="208"/>
      <c r="O15" s="44"/>
      <c r="P15" s="209"/>
      <c r="Q15" s="210"/>
    </row>
    <row r="16" spans="2:17" s="9" customFormat="1" ht="19.7" customHeight="1">
      <c r="B16" s="21"/>
      <c r="C16" s="44"/>
      <c r="D16" s="44"/>
      <c r="E16" s="245"/>
      <c r="F16" s="246"/>
      <c r="G16" s="215"/>
      <c r="H16" s="221">
        <f t="shared" si="0"/>
        <v>0</v>
      </c>
      <c r="I16" s="216"/>
      <c r="J16" s="76"/>
      <c r="K16" s="44"/>
      <c r="L16" s="44"/>
      <c r="M16" s="207"/>
      <c r="N16" s="208"/>
      <c r="O16" s="44"/>
      <c r="P16" s="209"/>
      <c r="Q16" s="210"/>
    </row>
    <row r="17" spans="2:17" s="9" customFormat="1" ht="19.7" customHeight="1">
      <c r="B17" s="21">
        <v>9</v>
      </c>
      <c r="C17" s="44" t="s">
        <v>531</v>
      </c>
      <c r="D17" s="44" t="s">
        <v>531</v>
      </c>
      <c r="E17" s="245" t="s">
        <v>951</v>
      </c>
      <c r="F17" s="1134">
        <v>1</v>
      </c>
      <c r="G17" s="215">
        <v>1736</v>
      </c>
      <c r="H17" s="221">
        <f>F17*G17</f>
        <v>1736</v>
      </c>
      <c r="I17" s="204"/>
      <c r="J17" s="76" t="s">
        <v>6550</v>
      </c>
      <c r="K17" s="2605"/>
      <c r="L17" s="44"/>
      <c r="M17" s="207"/>
      <c r="N17" s="208"/>
      <c r="O17" s="209"/>
      <c r="P17" s="209"/>
      <c r="Q17" s="210"/>
    </row>
    <row r="18" spans="2:17" s="9" customFormat="1" ht="19.7" customHeight="1">
      <c r="B18" s="21">
        <v>9</v>
      </c>
      <c r="C18" s="44" t="s">
        <v>531</v>
      </c>
      <c r="D18" s="44" t="s">
        <v>531</v>
      </c>
      <c r="E18" s="211" t="s">
        <v>948</v>
      </c>
      <c r="F18" s="1134">
        <v>1</v>
      </c>
      <c r="G18" s="215">
        <v>4510</v>
      </c>
      <c r="H18" s="221">
        <f t="shared" ref="H18:H47" si="1">F18*G18</f>
        <v>4510</v>
      </c>
      <c r="I18" s="216"/>
      <c r="J18" s="76" t="s">
        <v>6550</v>
      </c>
      <c r="K18" s="44"/>
      <c r="L18" s="44"/>
      <c r="M18" s="207"/>
      <c r="N18" s="208"/>
      <c r="O18" s="44"/>
      <c r="P18" s="209"/>
      <c r="Q18" s="210"/>
    </row>
    <row r="19" spans="2:17" s="9" customFormat="1" ht="19.7" customHeight="1">
      <c r="B19" s="21"/>
      <c r="C19" s="44"/>
      <c r="D19" s="44"/>
      <c r="E19" s="245"/>
      <c r="F19" s="246"/>
      <c r="G19" s="215"/>
      <c r="H19" s="221">
        <f t="shared" si="1"/>
        <v>0</v>
      </c>
      <c r="I19" s="205"/>
      <c r="J19" s="211"/>
      <c r="K19" s="44"/>
      <c r="L19" s="44"/>
      <c r="M19" s="207"/>
      <c r="N19" s="208"/>
      <c r="O19" s="44"/>
      <c r="P19" s="209"/>
      <c r="Q19" s="210"/>
    </row>
    <row r="20" spans="2:17" s="9" customFormat="1" ht="19.7" customHeight="1">
      <c r="B20" s="21"/>
      <c r="C20" s="44"/>
      <c r="D20" s="44"/>
      <c r="E20" s="245"/>
      <c r="F20" s="246"/>
      <c r="G20" s="215"/>
      <c r="H20" s="221">
        <f t="shared" si="1"/>
        <v>0</v>
      </c>
      <c r="I20" s="205"/>
      <c r="J20" s="211"/>
      <c r="K20" s="44"/>
      <c r="L20" s="44"/>
      <c r="M20" s="207"/>
      <c r="N20" s="208"/>
      <c r="O20" s="44"/>
      <c r="P20" s="209"/>
      <c r="Q20" s="210"/>
    </row>
    <row r="21" spans="2:17" s="9" customFormat="1" ht="19.7" customHeight="1">
      <c r="B21" s="21"/>
      <c r="C21" s="44"/>
      <c r="D21" s="44"/>
      <c r="E21" s="245"/>
      <c r="F21" s="246"/>
      <c r="G21" s="215"/>
      <c r="H21" s="221">
        <f t="shared" si="1"/>
        <v>0</v>
      </c>
      <c r="I21" s="205"/>
      <c r="J21" s="211"/>
      <c r="K21" s="44"/>
      <c r="L21" s="44"/>
      <c r="M21" s="207"/>
      <c r="N21" s="208"/>
      <c r="O21" s="44"/>
      <c r="P21" s="209"/>
      <c r="Q21" s="210"/>
    </row>
    <row r="22" spans="2:17" s="9" customFormat="1" ht="19.7" customHeight="1">
      <c r="B22" s="21"/>
      <c r="C22" s="208"/>
      <c r="D22" s="44"/>
      <c r="E22" s="245"/>
      <c r="F22" s="246"/>
      <c r="G22" s="215"/>
      <c r="H22" s="221">
        <f t="shared" si="1"/>
        <v>0</v>
      </c>
      <c r="I22" s="205"/>
      <c r="J22" s="211"/>
      <c r="K22" s="44"/>
      <c r="L22" s="44"/>
      <c r="M22" s="207"/>
      <c r="N22" s="208"/>
      <c r="O22" s="44"/>
      <c r="P22" s="209"/>
      <c r="Q22" s="210"/>
    </row>
    <row r="23" spans="2:17" s="9" customFormat="1" ht="19.7" customHeight="1">
      <c r="B23" s="21"/>
      <c r="C23" s="44"/>
      <c r="D23" s="44"/>
      <c r="E23" s="245"/>
      <c r="F23" s="246"/>
      <c r="G23" s="215"/>
      <c r="H23" s="221">
        <f t="shared" si="1"/>
        <v>0</v>
      </c>
      <c r="I23" s="205"/>
      <c r="J23" s="211"/>
      <c r="K23" s="44"/>
      <c r="L23" s="44"/>
      <c r="M23" s="207"/>
      <c r="N23" s="208"/>
      <c r="O23" s="44"/>
      <c r="P23" s="209"/>
      <c r="Q23" s="210"/>
    </row>
    <row r="24" spans="2:17" s="9" customFormat="1" ht="19.7" customHeight="1">
      <c r="B24" s="21"/>
      <c r="C24" s="44"/>
      <c r="D24" s="44"/>
      <c r="E24" s="245"/>
      <c r="F24" s="246"/>
      <c r="G24" s="215"/>
      <c r="H24" s="221">
        <f t="shared" si="1"/>
        <v>0</v>
      </c>
      <c r="I24" s="205"/>
      <c r="J24" s="211"/>
      <c r="K24" s="44"/>
      <c r="L24" s="44"/>
      <c r="M24" s="207"/>
      <c r="N24" s="208"/>
      <c r="O24" s="44"/>
      <c r="P24" s="209"/>
      <c r="Q24" s="210"/>
    </row>
    <row r="25" spans="2:17" s="9" customFormat="1" ht="19.7" customHeight="1">
      <c r="B25" s="21"/>
      <c r="C25" s="44"/>
      <c r="D25" s="44"/>
      <c r="E25" s="245"/>
      <c r="F25" s="246"/>
      <c r="G25" s="215"/>
      <c r="H25" s="221">
        <f t="shared" si="1"/>
        <v>0</v>
      </c>
      <c r="I25" s="205"/>
      <c r="J25" s="211"/>
      <c r="K25" s="44"/>
      <c r="L25" s="44"/>
      <c r="M25" s="207"/>
      <c r="N25" s="208"/>
      <c r="O25" s="44"/>
      <c r="P25" s="209"/>
      <c r="Q25" s="210"/>
    </row>
    <row r="26" spans="2:17" s="9" customFormat="1" ht="19.7" customHeight="1">
      <c r="B26" s="21"/>
      <c r="C26" s="44"/>
      <c r="D26" s="44"/>
      <c r="E26" s="245"/>
      <c r="F26" s="246"/>
      <c r="G26" s="215"/>
      <c r="H26" s="221">
        <f>F26*G26</f>
        <v>0</v>
      </c>
      <c r="I26" s="205"/>
      <c r="J26" s="76"/>
      <c r="K26" s="44"/>
      <c r="L26" s="44"/>
      <c r="M26" s="207"/>
      <c r="N26" s="208"/>
      <c r="O26" s="44"/>
      <c r="P26" s="209"/>
      <c r="Q26" s="210"/>
    </row>
    <row r="27" spans="2:17" s="9" customFormat="1" ht="19.7" customHeight="1">
      <c r="B27" s="21"/>
      <c r="C27" s="44"/>
      <c r="D27" s="44"/>
      <c r="E27" s="245"/>
      <c r="F27" s="246"/>
      <c r="G27" s="215"/>
      <c r="H27" s="221">
        <f t="shared" si="1"/>
        <v>0</v>
      </c>
      <c r="I27" s="205"/>
      <c r="J27" s="211"/>
      <c r="K27" s="44"/>
      <c r="L27" s="44"/>
      <c r="M27" s="207"/>
      <c r="N27" s="208"/>
      <c r="O27" s="44"/>
      <c r="P27" s="207"/>
      <c r="Q27" s="210"/>
    </row>
    <row r="28" spans="2:17" s="9" customFormat="1" ht="19.7" customHeight="1">
      <c r="B28" s="21"/>
      <c r="C28" s="44"/>
      <c r="D28" s="44"/>
      <c r="E28" s="245"/>
      <c r="F28" s="246"/>
      <c r="G28" s="215"/>
      <c r="H28" s="221">
        <f t="shared" si="1"/>
        <v>0</v>
      </c>
      <c r="I28" s="205"/>
      <c r="J28" s="211"/>
      <c r="K28" s="44"/>
      <c r="L28" s="44"/>
      <c r="M28" s="207"/>
      <c r="N28" s="208"/>
      <c r="O28" s="44"/>
      <c r="P28" s="207"/>
      <c r="Q28" s="210"/>
    </row>
    <row r="29" spans="2:17" s="9" customFormat="1" ht="19.7" customHeight="1">
      <c r="B29" s="21"/>
      <c r="C29" s="44"/>
      <c r="D29" s="44"/>
      <c r="E29" s="245"/>
      <c r="F29" s="246"/>
      <c r="G29" s="215"/>
      <c r="H29" s="221">
        <f t="shared" si="1"/>
        <v>0</v>
      </c>
      <c r="I29" s="205"/>
      <c r="J29" s="211"/>
      <c r="K29" s="44"/>
      <c r="L29" s="44"/>
      <c r="M29" s="207"/>
      <c r="N29" s="208"/>
      <c r="O29" s="209"/>
      <c r="P29" s="207"/>
      <c r="Q29" s="210"/>
    </row>
    <row r="30" spans="2:17" s="9" customFormat="1" ht="19.7" customHeight="1">
      <c r="B30" s="21"/>
      <c r="C30" s="44"/>
      <c r="D30" s="44"/>
      <c r="E30" s="76"/>
      <c r="F30" s="248"/>
      <c r="G30" s="215"/>
      <c r="H30" s="221">
        <f t="shared" si="1"/>
        <v>0</v>
      </c>
      <c r="I30" s="205"/>
      <c r="J30" s="76"/>
      <c r="K30" s="44"/>
      <c r="L30" s="44"/>
      <c r="M30" s="207"/>
      <c r="N30" s="208"/>
      <c r="O30" s="209"/>
      <c r="P30" s="252"/>
      <c r="Q30" s="210"/>
    </row>
    <row r="31" spans="2:17" s="9" customFormat="1" ht="19.7" customHeight="1">
      <c r="B31" s="21"/>
      <c r="C31" s="44"/>
      <c r="D31" s="44"/>
      <c r="E31" s="245"/>
      <c r="F31" s="246"/>
      <c r="G31" s="215"/>
      <c r="H31" s="221">
        <f t="shared" si="1"/>
        <v>0</v>
      </c>
      <c r="I31" s="205"/>
      <c r="J31" s="211"/>
      <c r="K31" s="44"/>
      <c r="L31" s="44"/>
      <c r="M31" s="207"/>
      <c r="N31" s="208"/>
      <c r="O31" s="209"/>
      <c r="P31" s="207"/>
      <c r="Q31" s="210"/>
    </row>
    <row r="32" spans="2:17" s="9" customFormat="1" ht="19.7" customHeight="1">
      <c r="B32" s="21"/>
      <c r="C32" s="44"/>
      <c r="D32" s="44"/>
      <c r="E32" s="76"/>
      <c r="F32" s="253"/>
      <c r="G32" s="215"/>
      <c r="H32" s="221">
        <f t="shared" si="1"/>
        <v>0</v>
      </c>
      <c r="I32" s="205"/>
      <c r="J32" s="76"/>
      <c r="K32" s="44"/>
      <c r="L32" s="44"/>
      <c r="M32" s="207"/>
      <c r="N32" s="208"/>
      <c r="O32" s="209"/>
      <c r="P32" s="207"/>
      <c r="Q32" s="210"/>
    </row>
    <row r="33" spans="2:17" s="9" customFormat="1" ht="19.7" customHeight="1">
      <c r="B33" s="21"/>
      <c r="C33" s="44"/>
      <c r="D33" s="44"/>
      <c r="E33" s="76"/>
      <c r="F33" s="253"/>
      <c r="G33" s="215"/>
      <c r="H33" s="221">
        <f t="shared" si="1"/>
        <v>0</v>
      </c>
      <c r="I33" s="205"/>
      <c r="J33" s="76"/>
      <c r="K33" s="44"/>
      <c r="L33" s="44"/>
      <c r="M33" s="207"/>
      <c r="N33" s="207"/>
      <c r="O33" s="209"/>
      <c r="P33" s="207"/>
      <c r="Q33" s="210"/>
    </row>
    <row r="34" spans="2:17" s="9" customFormat="1" ht="19.7" customHeight="1">
      <c r="B34" s="21"/>
      <c r="C34" s="44"/>
      <c r="D34" s="44"/>
      <c r="E34" s="76"/>
      <c r="F34" s="253"/>
      <c r="G34" s="215"/>
      <c r="H34" s="221">
        <f t="shared" si="1"/>
        <v>0</v>
      </c>
      <c r="I34" s="205"/>
      <c r="J34" s="211"/>
      <c r="K34" s="44"/>
      <c r="L34" s="44"/>
      <c r="M34" s="207"/>
      <c r="N34" s="207"/>
      <c r="O34" s="209"/>
      <c r="P34" s="207"/>
      <c r="Q34" s="210"/>
    </row>
    <row r="35" spans="2:17" s="9" customFormat="1" ht="19.7" customHeight="1">
      <c r="B35" s="21"/>
      <c r="C35" s="44"/>
      <c r="D35" s="44"/>
      <c r="E35" s="76"/>
      <c r="F35" s="202"/>
      <c r="G35" s="215"/>
      <c r="H35" s="221">
        <f t="shared" si="1"/>
        <v>0</v>
      </c>
      <c r="I35" s="1998"/>
      <c r="J35" s="1999"/>
      <c r="K35" s="44"/>
      <c r="L35" s="44"/>
      <c r="M35" s="207"/>
      <c r="N35" s="207"/>
      <c r="O35" s="209"/>
      <c r="P35" s="207"/>
      <c r="Q35" s="210"/>
    </row>
    <row r="36" spans="2:17" s="9" customFormat="1" ht="19.7" customHeight="1">
      <c r="B36" s="21"/>
      <c r="C36" s="44"/>
      <c r="D36" s="44"/>
      <c r="E36" s="76"/>
      <c r="F36" s="202"/>
      <c r="G36" s="215"/>
      <c r="H36" s="221">
        <f t="shared" si="1"/>
        <v>0</v>
      </c>
      <c r="I36" s="2000"/>
      <c r="J36" s="1999"/>
      <c r="K36" s="44"/>
      <c r="L36" s="44"/>
      <c r="M36" s="207"/>
      <c r="N36" s="207"/>
      <c r="O36" s="207"/>
      <c r="P36" s="207"/>
      <c r="Q36" s="210"/>
    </row>
    <row r="37" spans="2:17" s="9" customFormat="1" ht="19.7" customHeight="1">
      <c r="B37" s="21"/>
      <c r="C37" s="208"/>
      <c r="D37" s="44"/>
      <c r="E37" s="76"/>
      <c r="F37" s="253"/>
      <c r="G37" s="221"/>
      <c r="H37" s="221">
        <f t="shared" si="1"/>
        <v>0</v>
      </c>
      <c r="I37" s="205"/>
      <c r="J37" s="211"/>
      <c r="K37" s="44"/>
      <c r="L37" s="44"/>
      <c r="M37" s="207"/>
      <c r="N37" s="207"/>
      <c r="O37" s="207"/>
      <c r="P37" s="207"/>
      <c r="Q37" s="210"/>
    </row>
    <row r="38" spans="2:17" s="9" customFormat="1" ht="19.7" customHeight="1">
      <c r="B38" s="21"/>
      <c r="C38" s="44"/>
      <c r="D38" s="44"/>
      <c r="E38" s="76"/>
      <c r="F38" s="202"/>
      <c r="G38" s="215"/>
      <c r="H38" s="221">
        <f>F38*G38</f>
        <v>0</v>
      </c>
      <c r="I38" s="2000"/>
      <c r="J38" s="211"/>
      <c r="K38" s="1615"/>
      <c r="L38" s="44"/>
      <c r="M38" s="207"/>
      <c r="N38" s="207"/>
      <c r="O38" s="207"/>
      <c r="P38" s="207"/>
      <c r="Q38" s="210"/>
    </row>
    <row r="39" spans="2:17" s="9" customFormat="1" ht="19.7" customHeight="1">
      <c r="B39" s="21"/>
      <c r="C39" s="44"/>
      <c r="D39" s="44"/>
      <c r="E39" s="76"/>
      <c r="F39" s="202"/>
      <c r="G39" s="215"/>
      <c r="H39" s="221">
        <f>F39*G39</f>
        <v>0</v>
      </c>
      <c r="I39" s="2000"/>
      <c r="J39" s="76"/>
      <c r="K39" s="1615"/>
      <c r="L39" s="44"/>
      <c r="M39" s="207"/>
      <c r="N39" s="207"/>
      <c r="O39" s="207"/>
      <c r="P39" s="207"/>
      <c r="Q39" s="210"/>
    </row>
    <row r="40" spans="2:17" s="9" customFormat="1" ht="19.7" customHeight="1">
      <c r="B40" s="208"/>
      <c r="C40" s="44"/>
      <c r="D40" s="44"/>
      <c r="E40" s="76"/>
      <c r="F40" s="246"/>
      <c r="G40" s="221"/>
      <c r="H40" s="221">
        <f>F40*G40</f>
        <v>0</v>
      </c>
      <c r="I40" s="205"/>
      <c r="J40" s="76"/>
      <c r="K40" s="1615"/>
      <c r="L40" s="44"/>
      <c r="M40" s="207"/>
      <c r="N40" s="207"/>
      <c r="O40" s="207"/>
      <c r="P40" s="207"/>
      <c r="Q40" s="210"/>
    </row>
    <row r="41" spans="2:17" s="249" customFormat="1" ht="19.7" customHeight="1">
      <c r="B41" s="21"/>
      <c r="C41" s="44"/>
      <c r="D41" s="44"/>
      <c r="E41" s="76"/>
      <c r="F41" s="246"/>
      <c r="G41" s="221"/>
      <c r="H41" s="221">
        <f>F41*G41</f>
        <v>0</v>
      </c>
      <c r="I41" s="205"/>
      <c r="J41" s="76"/>
      <c r="K41" s="1615"/>
      <c r="L41" s="44"/>
      <c r="M41" s="207"/>
      <c r="N41" s="207"/>
      <c r="O41" s="207"/>
      <c r="P41" s="207"/>
      <c r="Q41" s="210"/>
    </row>
    <row r="42" spans="2:17" s="9" customFormat="1" ht="19.7" customHeight="1">
      <c r="B42" s="21"/>
      <c r="C42" s="44"/>
      <c r="D42" s="44"/>
      <c r="E42" s="76"/>
      <c r="F42" s="253"/>
      <c r="G42" s="221"/>
      <c r="H42" s="221">
        <f>F42*G42</f>
        <v>0</v>
      </c>
      <c r="I42" s="205"/>
      <c r="J42" s="211"/>
      <c r="K42" s="1615"/>
      <c r="L42" s="44"/>
      <c r="M42" s="207"/>
      <c r="N42" s="207"/>
      <c r="O42" s="207"/>
      <c r="P42" s="207"/>
      <c r="Q42" s="210"/>
    </row>
    <row r="43" spans="2:17" s="9" customFormat="1" ht="19.7" customHeight="1">
      <c r="B43" s="21"/>
      <c r="C43" s="44"/>
      <c r="D43" s="44"/>
      <c r="E43" s="76"/>
      <c r="F43" s="202"/>
      <c r="G43" s="203"/>
      <c r="H43" s="221">
        <f t="shared" si="1"/>
        <v>0</v>
      </c>
      <c r="I43" s="205"/>
      <c r="J43" s="76"/>
      <c r="K43" s="44"/>
      <c r="L43" s="44"/>
      <c r="M43" s="207"/>
      <c r="N43" s="207"/>
      <c r="O43" s="207"/>
      <c r="P43" s="207"/>
      <c r="Q43" s="210"/>
    </row>
    <row r="44" spans="2:17" s="9" customFormat="1" ht="19.7" customHeight="1">
      <c r="B44" s="21"/>
      <c r="C44" s="44"/>
      <c r="D44" s="44"/>
      <c r="E44" s="76"/>
      <c r="F44" s="202"/>
      <c r="G44" s="203"/>
      <c r="H44" s="221">
        <f t="shared" si="1"/>
        <v>0</v>
      </c>
      <c r="I44" s="205"/>
      <c r="J44" s="76"/>
      <c r="K44" s="44"/>
      <c r="L44" s="44"/>
      <c r="M44" s="207"/>
      <c r="N44" s="207"/>
      <c r="O44" s="207"/>
      <c r="P44" s="207"/>
      <c r="Q44" s="210"/>
    </row>
    <row r="45" spans="2:17" s="9" customFormat="1" ht="19.7" customHeight="1">
      <c r="B45" s="21"/>
      <c r="C45" s="44"/>
      <c r="D45" s="44"/>
      <c r="E45" s="211"/>
      <c r="F45" s="264"/>
      <c r="G45" s="203"/>
      <c r="H45" s="221">
        <f t="shared" si="1"/>
        <v>0</v>
      </c>
      <c r="I45" s="205"/>
      <c r="J45" s="76"/>
      <c r="K45" s="44"/>
      <c r="L45" s="44"/>
      <c r="M45" s="207"/>
      <c r="N45" s="207"/>
      <c r="O45" s="207"/>
      <c r="P45" s="207"/>
      <c r="Q45" s="210"/>
    </row>
    <row r="46" spans="2:17" s="9" customFormat="1" ht="19.7" customHeight="1">
      <c r="B46" s="21"/>
      <c r="C46" s="44"/>
      <c r="D46" s="44"/>
      <c r="E46" s="211"/>
      <c r="F46" s="264"/>
      <c r="G46" s="203"/>
      <c r="H46" s="221">
        <f t="shared" si="1"/>
        <v>0</v>
      </c>
      <c r="I46" s="205"/>
      <c r="J46" s="76"/>
      <c r="K46" s="44"/>
      <c r="L46" s="44"/>
      <c r="M46" s="207"/>
      <c r="N46" s="207"/>
      <c r="O46" s="207"/>
      <c r="P46" s="207"/>
      <c r="Q46" s="210"/>
    </row>
    <row r="47" spans="2:17" s="9" customFormat="1" ht="19.7" customHeight="1">
      <c r="B47" s="21"/>
      <c r="C47" s="44"/>
      <c r="D47" s="44"/>
      <c r="E47" s="211"/>
      <c r="F47" s="264"/>
      <c r="G47" s="203"/>
      <c r="H47" s="221">
        <f t="shared" si="1"/>
        <v>0</v>
      </c>
      <c r="I47" s="205"/>
      <c r="J47" s="76"/>
      <c r="K47" s="44"/>
      <c r="L47" s="44"/>
      <c r="M47" s="207"/>
      <c r="N47" s="207"/>
      <c r="O47" s="207"/>
      <c r="P47" s="207"/>
      <c r="Q47" s="210"/>
    </row>
    <row r="51" spans="8:13">
      <c r="M51" s="195"/>
    </row>
    <row r="53" spans="8:13">
      <c r="M53" s="195"/>
    </row>
    <row r="55" spans="8:13">
      <c r="H55" s="272"/>
    </row>
    <row r="56" spans="8:13">
      <c r="H56" s="272"/>
    </row>
    <row r="57" spans="8:13">
      <c r="H57" s="272"/>
    </row>
    <row r="58" spans="8:13">
      <c r="H58" s="272"/>
    </row>
    <row r="59" spans="8:13">
      <c r="H59" s="272"/>
    </row>
    <row r="60" spans="8:13">
      <c r="H60" s="272"/>
    </row>
    <row r="61" spans="8:13">
      <c r="H61" s="272"/>
    </row>
    <row r="62" spans="8:13">
      <c r="H62" s="272"/>
    </row>
    <row r="63" spans="8:13">
      <c r="H63" s="272"/>
    </row>
    <row r="64" spans="8:13">
      <c r="H64" s="272"/>
    </row>
    <row r="65" spans="8:8">
      <c r="H65" s="272"/>
    </row>
    <row r="66" spans="8:8">
      <c r="H66" s="273"/>
    </row>
    <row r="67" spans="8:8">
      <c r="H67" s="272"/>
    </row>
    <row r="68" spans="8:8">
      <c r="H68" s="272"/>
    </row>
    <row r="69" spans="8:8">
      <c r="H69" s="272"/>
    </row>
    <row r="70" spans="8:8">
      <c r="H70" s="272"/>
    </row>
    <row r="71" spans="8:8">
      <c r="H71" s="272"/>
    </row>
    <row r="72" spans="8:8">
      <c r="H72" s="272"/>
    </row>
    <row r="73" spans="8:8">
      <c r="H73" s="272"/>
    </row>
    <row r="74" spans="8:8">
      <c r="H74" s="272"/>
    </row>
    <row r="75" spans="8:8">
      <c r="H75" s="272"/>
    </row>
    <row r="77" spans="8:8">
      <c r="H77" s="272"/>
    </row>
  </sheetData>
  <autoFilter ref="B8:O47" xr:uid="{9B935A8D-A4D4-4182-995C-84290318BA80}"/>
  <mergeCells count="6">
    <mergeCell ref="B2:D2"/>
    <mergeCell ref="G2:I2"/>
    <mergeCell ref="B3:D3"/>
    <mergeCell ref="B4:D4"/>
    <mergeCell ref="B5:D5"/>
    <mergeCell ref="B6:D6"/>
  </mergeCells>
  <phoneticPr fontId="4"/>
  <dataValidations count="1">
    <dataValidation imeMode="hiragana" allowBlank="1" showInputMessage="1" showErrorMessage="1" sqref="J35:J36 JF35:JF36 TB35:TB36 ACX35:ACX36 AMT35:AMT36 AWP35:AWP36 BGL35:BGL36 BQH35:BQH36 CAD35:CAD36 CJZ35:CJZ36 CTV35:CTV36 DDR35:DDR36 DNN35:DNN36 DXJ35:DXJ36 EHF35:EHF36 ERB35:ERB36 FAX35:FAX36 FKT35:FKT36 FUP35:FUP36 GEL35:GEL36 GOH35:GOH36 GYD35:GYD36 HHZ35:HHZ36 HRV35:HRV36 IBR35:IBR36 ILN35:ILN36 IVJ35:IVJ36 JFF35:JFF36 JPB35:JPB36 JYX35:JYX36 KIT35:KIT36 KSP35:KSP36 LCL35:LCL36 LMH35:LMH36 LWD35:LWD36 MFZ35:MFZ36 MPV35:MPV36 MZR35:MZR36 NJN35:NJN36 NTJ35:NTJ36 ODF35:ODF36 ONB35:ONB36 OWX35:OWX36 PGT35:PGT36 PQP35:PQP36 QAL35:QAL36 QKH35:QKH36 QUD35:QUD36 RDZ35:RDZ36 RNV35:RNV36 RXR35:RXR36 SHN35:SHN36 SRJ35:SRJ36 TBF35:TBF36 TLB35:TLB36 TUX35:TUX36 UET35:UET36 UOP35:UOP36 UYL35:UYL36 VIH35:VIH36 VSD35:VSD36 WBZ35:WBZ36 WLV35:WLV36 WVR35:WVR36 J65571:J65572 JF65571:JF65572 TB65571:TB65572 ACX65571:ACX65572 AMT65571:AMT65572 AWP65571:AWP65572 BGL65571:BGL65572 BQH65571:BQH65572 CAD65571:CAD65572 CJZ65571:CJZ65572 CTV65571:CTV65572 DDR65571:DDR65572 DNN65571:DNN65572 DXJ65571:DXJ65572 EHF65571:EHF65572 ERB65571:ERB65572 FAX65571:FAX65572 FKT65571:FKT65572 FUP65571:FUP65572 GEL65571:GEL65572 GOH65571:GOH65572 GYD65571:GYD65572 HHZ65571:HHZ65572 HRV65571:HRV65572 IBR65571:IBR65572 ILN65571:ILN65572 IVJ65571:IVJ65572 JFF65571:JFF65572 JPB65571:JPB65572 JYX65571:JYX65572 KIT65571:KIT65572 KSP65571:KSP65572 LCL65571:LCL65572 LMH65571:LMH65572 LWD65571:LWD65572 MFZ65571:MFZ65572 MPV65571:MPV65572 MZR65571:MZR65572 NJN65571:NJN65572 NTJ65571:NTJ65572 ODF65571:ODF65572 ONB65571:ONB65572 OWX65571:OWX65572 PGT65571:PGT65572 PQP65571:PQP65572 QAL65571:QAL65572 QKH65571:QKH65572 QUD65571:QUD65572 RDZ65571:RDZ65572 RNV65571:RNV65572 RXR65571:RXR65572 SHN65571:SHN65572 SRJ65571:SRJ65572 TBF65571:TBF65572 TLB65571:TLB65572 TUX65571:TUX65572 UET65571:UET65572 UOP65571:UOP65572 UYL65571:UYL65572 VIH65571:VIH65572 VSD65571:VSD65572 WBZ65571:WBZ65572 WLV65571:WLV65572 WVR65571:WVR65572 J131107:J131108 JF131107:JF131108 TB131107:TB131108 ACX131107:ACX131108 AMT131107:AMT131108 AWP131107:AWP131108 BGL131107:BGL131108 BQH131107:BQH131108 CAD131107:CAD131108 CJZ131107:CJZ131108 CTV131107:CTV131108 DDR131107:DDR131108 DNN131107:DNN131108 DXJ131107:DXJ131108 EHF131107:EHF131108 ERB131107:ERB131108 FAX131107:FAX131108 FKT131107:FKT131108 FUP131107:FUP131108 GEL131107:GEL131108 GOH131107:GOH131108 GYD131107:GYD131108 HHZ131107:HHZ131108 HRV131107:HRV131108 IBR131107:IBR131108 ILN131107:ILN131108 IVJ131107:IVJ131108 JFF131107:JFF131108 JPB131107:JPB131108 JYX131107:JYX131108 KIT131107:KIT131108 KSP131107:KSP131108 LCL131107:LCL131108 LMH131107:LMH131108 LWD131107:LWD131108 MFZ131107:MFZ131108 MPV131107:MPV131108 MZR131107:MZR131108 NJN131107:NJN131108 NTJ131107:NTJ131108 ODF131107:ODF131108 ONB131107:ONB131108 OWX131107:OWX131108 PGT131107:PGT131108 PQP131107:PQP131108 QAL131107:QAL131108 QKH131107:QKH131108 QUD131107:QUD131108 RDZ131107:RDZ131108 RNV131107:RNV131108 RXR131107:RXR131108 SHN131107:SHN131108 SRJ131107:SRJ131108 TBF131107:TBF131108 TLB131107:TLB131108 TUX131107:TUX131108 UET131107:UET131108 UOP131107:UOP131108 UYL131107:UYL131108 VIH131107:VIH131108 VSD131107:VSD131108 WBZ131107:WBZ131108 WLV131107:WLV131108 WVR131107:WVR131108 J196643:J196644 JF196643:JF196644 TB196643:TB196644 ACX196643:ACX196644 AMT196643:AMT196644 AWP196643:AWP196644 BGL196643:BGL196644 BQH196643:BQH196644 CAD196643:CAD196644 CJZ196643:CJZ196644 CTV196643:CTV196644 DDR196643:DDR196644 DNN196643:DNN196644 DXJ196643:DXJ196644 EHF196643:EHF196644 ERB196643:ERB196644 FAX196643:FAX196644 FKT196643:FKT196644 FUP196643:FUP196644 GEL196643:GEL196644 GOH196643:GOH196644 GYD196643:GYD196644 HHZ196643:HHZ196644 HRV196643:HRV196644 IBR196643:IBR196644 ILN196643:ILN196644 IVJ196643:IVJ196644 JFF196643:JFF196644 JPB196643:JPB196644 JYX196643:JYX196644 KIT196643:KIT196644 KSP196643:KSP196644 LCL196643:LCL196644 LMH196643:LMH196644 LWD196643:LWD196644 MFZ196643:MFZ196644 MPV196643:MPV196644 MZR196643:MZR196644 NJN196643:NJN196644 NTJ196643:NTJ196644 ODF196643:ODF196644 ONB196643:ONB196644 OWX196643:OWX196644 PGT196643:PGT196644 PQP196643:PQP196644 QAL196643:QAL196644 QKH196643:QKH196644 QUD196643:QUD196644 RDZ196643:RDZ196644 RNV196643:RNV196644 RXR196643:RXR196644 SHN196643:SHN196644 SRJ196643:SRJ196644 TBF196643:TBF196644 TLB196643:TLB196644 TUX196643:TUX196644 UET196643:UET196644 UOP196643:UOP196644 UYL196643:UYL196644 VIH196643:VIH196644 VSD196643:VSD196644 WBZ196643:WBZ196644 WLV196643:WLV196644 WVR196643:WVR196644 J262179:J262180 JF262179:JF262180 TB262179:TB262180 ACX262179:ACX262180 AMT262179:AMT262180 AWP262179:AWP262180 BGL262179:BGL262180 BQH262179:BQH262180 CAD262179:CAD262180 CJZ262179:CJZ262180 CTV262179:CTV262180 DDR262179:DDR262180 DNN262179:DNN262180 DXJ262179:DXJ262180 EHF262179:EHF262180 ERB262179:ERB262180 FAX262179:FAX262180 FKT262179:FKT262180 FUP262179:FUP262180 GEL262179:GEL262180 GOH262179:GOH262180 GYD262179:GYD262180 HHZ262179:HHZ262180 HRV262179:HRV262180 IBR262179:IBR262180 ILN262179:ILN262180 IVJ262179:IVJ262180 JFF262179:JFF262180 JPB262179:JPB262180 JYX262179:JYX262180 KIT262179:KIT262180 KSP262179:KSP262180 LCL262179:LCL262180 LMH262179:LMH262180 LWD262179:LWD262180 MFZ262179:MFZ262180 MPV262179:MPV262180 MZR262179:MZR262180 NJN262179:NJN262180 NTJ262179:NTJ262180 ODF262179:ODF262180 ONB262179:ONB262180 OWX262179:OWX262180 PGT262179:PGT262180 PQP262179:PQP262180 QAL262179:QAL262180 QKH262179:QKH262180 QUD262179:QUD262180 RDZ262179:RDZ262180 RNV262179:RNV262180 RXR262179:RXR262180 SHN262179:SHN262180 SRJ262179:SRJ262180 TBF262179:TBF262180 TLB262179:TLB262180 TUX262179:TUX262180 UET262179:UET262180 UOP262179:UOP262180 UYL262179:UYL262180 VIH262179:VIH262180 VSD262179:VSD262180 WBZ262179:WBZ262180 WLV262179:WLV262180 WVR262179:WVR262180 J327715:J327716 JF327715:JF327716 TB327715:TB327716 ACX327715:ACX327716 AMT327715:AMT327716 AWP327715:AWP327716 BGL327715:BGL327716 BQH327715:BQH327716 CAD327715:CAD327716 CJZ327715:CJZ327716 CTV327715:CTV327716 DDR327715:DDR327716 DNN327715:DNN327716 DXJ327715:DXJ327716 EHF327715:EHF327716 ERB327715:ERB327716 FAX327715:FAX327716 FKT327715:FKT327716 FUP327715:FUP327716 GEL327715:GEL327716 GOH327715:GOH327716 GYD327715:GYD327716 HHZ327715:HHZ327716 HRV327715:HRV327716 IBR327715:IBR327716 ILN327715:ILN327716 IVJ327715:IVJ327716 JFF327715:JFF327716 JPB327715:JPB327716 JYX327715:JYX327716 KIT327715:KIT327716 KSP327715:KSP327716 LCL327715:LCL327716 LMH327715:LMH327716 LWD327715:LWD327716 MFZ327715:MFZ327716 MPV327715:MPV327716 MZR327715:MZR327716 NJN327715:NJN327716 NTJ327715:NTJ327716 ODF327715:ODF327716 ONB327715:ONB327716 OWX327715:OWX327716 PGT327715:PGT327716 PQP327715:PQP327716 QAL327715:QAL327716 QKH327715:QKH327716 QUD327715:QUD327716 RDZ327715:RDZ327716 RNV327715:RNV327716 RXR327715:RXR327716 SHN327715:SHN327716 SRJ327715:SRJ327716 TBF327715:TBF327716 TLB327715:TLB327716 TUX327715:TUX327716 UET327715:UET327716 UOP327715:UOP327716 UYL327715:UYL327716 VIH327715:VIH327716 VSD327715:VSD327716 WBZ327715:WBZ327716 WLV327715:WLV327716 WVR327715:WVR327716 J393251:J393252 JF393251:JF393252 TB393251:TB393252 ACX393251:ACX393252 AMT393251:AMT393252 AWP393251:AWP393252 BGL393251:BGL393252 BQH393251:BQH393252 CAD393251:CAD393252 CJZ393251:CJZ393252 CTV393251:CTV393252 DDR393251:DDR393252 DNN393251:DNN393252 DXJ393251:DXJ393252 EHF393251:EHF393252 ERB393251:ERB393252 FAX393251:FAX393252 FKT393251:FKT393252 FUP393251:FUP393252 GEL393251:GEL393252 GOH393251:GOH393252 GYD393251:GYD393252 HHZ393251:HHZ393252 HRV393251:HRV393252 IBR393251:IBR393252 ILN393251:ILN393252 IVJ393251:IVJ393252 JFF393251:JFF393252 JPB393251:JPB393252 JYX393251:JYX393252 KIT393251:KIT393252 KSP393251:KSP393252 LCL393251:LCL393252 LMH393251:LMH393252 LWD393251:LWD393252 MFZ393251:MFZ393252 MPV393251:MPV393252 MZR393251:MZR393252 NJN393251:NJN393252 NTJ393251:NTJ393252 ODF393251:ODF393252 ONB393251:ONB393252 OWX393251:OWX393252 PGT393251:PGT393252 PQP393251:PQP393252 QAL393251:QAL393252 QKH393251:QKH393252 QUD393251:QUD393252 RDZ393251:RDZ393252 RNV393251:RNV393252 RXR393251:RXR393252 SHN393251:SHN393252 SRJ393251:SRJ393252 TBF393251:TBF393252 TLB393251:TLB393252 TUX393251:TUX393252 UET393251:UET393252 UOP393251:UOP393252 UYL393251:UYL393252 VIH393251:VIH393252 VSD393251:VSD393252 WBZ393251:WBZ393252 WLV393251:WLV393252 WVR393251:WVR393252 J458787:J458788 JF458787:JF458788 TB458787:TB458788 ACX458787:ACX458788 AMT458787:AMT458788 AWP458787:AWP458788 BGL458787:BGL458788 BQH458787:BQH458788 CAD458787:CAD458788 CJZ458787:CJZ458788 CTV458787:CTV458788 DDR458787:DDR458788 DNN458787:DNN458788 DXJ458787:DXJ458788 EHF458787:EHF458788 ERB458787:ERB458788 FAX458787:FAX458788 FKT458787:FKT458788 FUP458787:FUP458788 GEL458787:GEL458788 GOH458787:GOH458788 GYD458787:GYD458788 HHZ458787:HHZ458788 HRV458787:HRV458788 IBR458787:IBR458788 ILN458787:ILN458788 IVJ458787:IVJ458788 JFF458787:JFF458788 JPB458787:JPB458788 JYX458787:JYX458788 KIT458787:KIT458788 KSP458787:KSP458788 LCL458787:LCL458788 LMH458787:LMH458788 LWD458787:LWD458788 MFZ458787:MFZ458788 MPV458787:MPV458788 MZR458787:MZR458788 NJN458787:NJN458788 NTJ458787:NTJ458788 ODF458787:ODF458788 ONB458787:ONB458788 OWX458787:OWX458788 PGT458787:PGT458788 PQP458787:PQP458788 QAL458787:QAL458788 QKH458787:QKH458788 QUD458787:QUD458788 RDZ458787:RDZ458788 RNV458787:RNV458788 RXR458787:RXR458788 SHN458787:SHN458788 SRJ458787:SRJ458788 TBF458787:TBF458788 TLB458787:TLB458788 TUX458787:TUX458788 UET458787:UET458788 UOP458787:UOP458788 UYL458787:UYL458788 VIH458787:VIH458788 VSD458787:VSD458788 WBZ458787:WBZ458788 WLV458787:WLV458788 WVR458787:WVR458788 J524323:J524324 JF524323:JF524324 TB524323:TB524324 ACX524323:ACX524324 AMT524323:AMT524324 AWP524323:AWP524324 BGL524323:BGL524324 BQH524323:BQH524324 CAD524323:CAD524324 CJZ524323:CJZ524324 CTV524323:CTV524324 DDR524323:DDR524324 DNN524323:DNN524324 DXJ524323:DXJ524324 EHF524323:EHF524324 ERB524323:ERB524324 FAX524323:FAX524324 FKT524323:FKT524324 FUP524323:FUP524324 GEL524323:GEL524324 GOH524323:GOH524324 GYD524323:GYD524324 HHZ524323:HHZ524324 HRV524323:HRV524324 IBR524323:IBR524324 ILN524323:ILN524324 IVJ524323:IVJ524324 JFF524323:JFF524324 JPB524323:JPB524324 JYX524323:JYX524324 KIT524323:KIT524324 KSP524323:KSP524324 LCL524323:LCL524324 LMH524323:LMH524324 LWD524323:LWD524324 MFZ524323:MFZ524324 MPV524323:MPV524324 MZR524323:MZR524324 NJN524323:NJN524324 NTJ524323:NTJ524324 ODF524323:ODF524324 ONB524323:ONB524324 OWX524323:OWX524324 PGT524323:PGT524324 PQP524323:PQP524324 QAL524323:QAL524324 QKH524323:QKH524324 QUD524323:QUD524324 RDZ524323:RDZ524324 RNV524323:RNV524324 RXR524323:RXR524324 SHN524323:SHN524324 SRJ524323:SRJ524324 TBF524323:TBF524324 TLB524323:TLB524324 TUX524323:TUX524324 UET524323:UET524324 UOP524323:UOP524324 UYL524323:UYL524324 VIH524323:VIH524324 VSD524323:VSD524324 WBZ524323:WBZ524324 WLV524323:WLV524324 WVR524323:WVR524324 J589859:J589860 JF589859:JF589860 TB589859:TB589860 ACX589859:ACX589860 AMT589859:AMT589860 AWP589859:AWP589860 BGL589859:BGL589860 BQH589859:BQH589860 CAD589859:CAD589860 CJZ589859:CJZ589860 CTV589859:CTV589860 DDR589859:DDR589860 DNN589859:DNN589860 DXJ589859:DXJ589860 EHF589859:EHF589860 ERB589859:ERB589860 FAX589859:FAX589860 FKT589859:FKT589860 FUP589859:FUP589860 GEL589859:GEL589860 GOH589859:GOH589860 GYD589859:GYD589860 HHZ589859:HHZ589860 HRV589859:HRV589860 IBR589859:IBR589860 ILN589859:ILN589860 IVJ589859:IVJ589860 JFF589859:JFF589860 JPB589859:JPB589860 JYX589859:JYX589860 KIT589859:KIT589860 KSP589859:KSP589860 LCL589859:LCL589860 LMH589859:LMH589860 LWD589859:LWD589860 MFZ589859:MFZ589860 MPV589859:MPV589860 MZR589859:MZR589860 NJN589859:NJN589860 NTJ589859:NTJ589860 ODF589859:ODF589860 ONB589859:ONB589860 OWX589859:OWX589860 PGT589859:PGT589860 PQP589859:PQP589860 QAL589859:QAL589860 QKH589859:QKH589860 QUD589859:QUD589860 RDZ589859:RDZ589860 RNV589859:RNV589860 RXR589859:RXR589860 SHN589859:SHN589860 SRJ589859:SRJ589860 TBF589859:TBF589860 TLB589859:TLB589860 TUX589859:TUX589860 UET589859:UET589860 UOP589859:UOP589860 UYL589859:UYL589860 VIH589859:VIH589860 VSD589859:VSD589860 WBZ589859:WBZ589860 WLV589859:WLV589860 WVR589859:WVR589860 J655395:J655396 JF655395:JF655396 TB655395:TB655396 ACX655395:ACX655396 AMT655395:AMT655396 AWP655395:AWP655396 BGL655395:BGL655396 BQH655395:BQH655396 CAD655395:CAD655396 CJZ655395:CJZ655396 CTV655395:CTV655396 DDR655395:DDR655396 DNN655395:DNN655396 DXJ655395:DXJ655396 EHF655395:EHF655396 ERB655395:ERB655396 FAX655395:FAX655396 FKT655395:FKT655396 FUP655395:FUP655396 GEL655395:GEL655396 GOH655395:GOH655396 GYD655395:GYD655396 HHZ655395:HHZ655396 HRV655395:HRV655396 IBR655395:IBR655396 ILN655395:ILN655396 IVJ655395:IVJ655396 JFF655395:JFF655396 JPB655395:JPB655396 JYX655395:JYX655396 KIT655395:KIT655396 KSP655395:KSP655396 LCL655395:LCL655396 LMH655395:LMH655396 LWD655395:LWD655396 MFZ655395:MFZ655396 MPV655395:MPV655396 MZR655395:MZR655396 NJN655395:NJN655396 NTJ655395:NTJ655396 ODF655395:ODF655396 ONB655395:ONB655396 OWX655395:OWX655396 PGT655395:PGT655396 PQP655395:PQP655396 QAL655395:QAL655396 QKH655395:QKH655396 QUD655395:QUD655396 RDZ655395:RDZ655396 RNV655395:RNV655396 RXR655395:RXR655396 SHN655395:SHN655396 SRJ655395:SRJ655396 TBF655395:TBF655396 TLB655395:TLB655396 TUX655395:TUX655396 UET655395:UET655396 UOP655395:UOP655396 UYL655395:UYL655396 VIH655395:VIH655396 VSD655395:VSD655396 WBZ655395:WBZ655396 WLV655395:WLV655396 WVR655395:WVR655396 J720931:J720932 JF720931:JF720932 TB720931:TB720932 ACX720931:ACX720932 AMT720931:AMT720932 AWP720931:AWP720932 BGL720931:BGL720932 BQH720931:BQH720932 CAD720931:CAD720932 CJZ720931:CJZ720932 CTV720931:CTV720932 DDR720931:DDR720932 DNN720931:DNN720932 DXJ720931:DXJ720932 EHF720931:EHF720932 ERB720931:ERB720932 FAX720931:FAX720932 FKT720931:FKT720932 FUP720931:FUP720932 GEL720931:GEL720932 GOH720931:GOH720932 GYD720931:GYD720932 HHZ720931:HHZ720932 HRV720931:HRV720932 IBR720931:IBR720932 ILN720931:ILN720932 IVJ720931:IVJ720932 JFF720931:JFF720932 JPB720931:JPB720932 JYX720931:JYX720932 KIT720931:KIT720932 KSP720931:KSP720932 LCL720931:LCL720932 LMH720931:LMH720932 LWD720931:LWD720932 MFZ720931:MFZ720932 MPV720931:MPV720932 MZR720931:MZR720932 NJN720931:NJN720932 NTJ720931:NTJ720932 ODF720931:ODF720932 ONB720931:ONB720932 OWX720931:OWX720932 PGT720931:PGT720932 PQP720931:PQP720932 QAL720931:QAL720932 QKH720931:QKH720932 QUD720931:QUD720932 RDZ720931:RDZ720932 RNV720931:RNV720932 RXR720931:RXR720932 SHN720931:SHN720932 SRJ720931:SRJ720932 TBF720931:TBF720932 TLB720931:TLB720932 TUX720931:TUX720932 UET720931:UET720932 UOP720931:UOP720932 UYL720931:UYL720932 VIH720931:VIH720932 VSD720931:VSD720932 WBZ720931:WBZ720932 WLV720931:WLV720932 WVR720931:WVR720932 J786467:J786468 JF786467:JF786468 TB786467:TB786468 ACX786467:ACX786468 AMT786467:AMT786468 AWP786467:AWP786468 BGL786467:BGL786468 BQH786467:BQH786468 CAD786467:CAD786468 CJZ786467:CJZ786468 CTV786467:CTV786468 DDR786467:DDR786468 DNN786467:DNN786468 DXJ786467:DXJ786468 EHF786467:EHF786468 ERB786467:ERB786468 FAX786467:FAX786468 FKT786467:FKT786468 FUP786467:FUP786468 GEL786467:GEL786468 GOH786467:GOH786468 GYD786467:GYD786468 HHZ786467:HHZ786468 HRV786467:HRV786468 IBR786467:IBR786468 ILN786467:ILN786468 IVJ786467:IVJ786468 JFF786467:JFF786468 JPB786467:JPB786468 JYX786467:JYX786468 KIT786467:KIT786468 KSP786467:KSP786468 LCL786467:LCL786468 LMH786467:LMH786468 LWD786467:LWD786468 MFZ786467:MFZ786468 MPV786467:MPV786468 MZR786467:MZR786468 NJN786467:NJN786468 NTJ786467:NTJ786468 ODF786467:ODF786468 ONB786467:ONB786468 OWX786467:OWX786468 PGT786467:PGT786468 PQP786467:PQP786468 QAL786467:QAL786468 QKH786467:QKH786468 QUD786467:QUD786468 RDZ786467:RDZ786468 RNV786467:RNV786468 RXR786467:RXR786468 SHN786467:SHN786468 SRJ786467:SRJ786468 TBF786467:TBF786468 TLB786467:TLB786468 TUX786467:TUX786468 UET786467:UET786468 UOP786467:UOP786468 UYL786467:UYL786468 VIH786467:VIH786468 VSD786467:VSD786468 WBZ786467:WBZ786468 WLV786467:WLV786468 WVR786467:WVR786468 J852003:J852004 JF852003:JF852004 TB852003:TB852004 ACX852003:ACX852004 AMT852003:AMT852004 AWP852003:AWP852004 BGL852003:BGL852004 BQH852003:BQH852004 CAD852003:CAD852004 CJZ852003:CJZ852004 CTV852003:CTV852004 DDR852003:DDR852004 DNN852003:DNN852004 DXJ852003:DXJ852004 EHF852003:EHF852004 ERB852003:ERB852004 FAX852003:FAX852004 FKT852003:FKT852004 FUP852003:FUP852004 GEL852003:GEL852004 GOH852003:GOH852004 GYD852003:GYD852004 HHZ852003:HHZ852004 HRV852003:HRV852004 IBR852003:IBR852004 ILN852003:ILN852004 IVJ852003:IVJ852004 JFF852003:JFF852004 JPB852003:JPB852004 JYX852003:JYX852004 KIT852003:KIT852004 KSP852003:KSP852004 LCL852003:LCL852004 LMH852003:LMH852004 LWD852003:LWD852004 MFZ852003:MFZ852004 MPV852003:MPV852004 MZR852003:MZR852004 NJN852003:NJN852004 NTJ852003:NTJ852004 ODF852003:ODF852004 ONB852003:ONB852004 OWX852003:OWX852004 PGT852003:PGT852004 PQP852003:PQP852004 QAL852003:QAL852004 QKH852003:QKH852004 QUD852003:QUD852004 RDZ852003:RDZ852004 RNV852003:RNV852004 RXR852003:RXR852004 SHN852003:SHN852004 SRJ852003:SRJ852004 TBF852003:TBF852004 TLB852003:TLB852004 TUX852003:TUX852004 UET852003:UET852004 UOP852003:UOP852004 UYL852003:UYL852004 VIH852003:VIH852004 VSD852003:VSD852004 WBZ852003:WBZ852004 WLV852003:WLV852004 WVR852003:WVR852004 J917539:J917540 JF917539:JF917540 TB917539:TB917540 ACX917539:ACX917540 AMT917539:AMT917540 AWP917539:AWP917540 BGL917539:BGL917540 BQH917539:BQH917540 CAD917539:CAD917540 CJZ917539:CJZ917540 CTV917539:CTV917540 DDR917539:DDR917540 DNN917539:DNN917540 DXJ917539:DXJ917540 EHF917539:EHF917540 ERB917539:ERB917540 FAX917539:FAX917540 FKT917539:FKT917540 FUP917539:FUP917540 GEL917539:GEL917540 GOH917539:GOH917540 GYD917539:GYD917540 HHZ917539:HHZ917540 HRV917539:HRV917540 IBR917539:IBR917540 ILN917539:ILN917540 IVJ917539:IVJ917540 JFF917539:JFF917540 JPB917539:JPB917540 JYX917539:JYX917540 KIT917539:KIT917540 KSP917539:KSP917540 LCL917539:LCL917540 LMH917539:LMH917540 LWD917539:LWD917540 MFZ917539:MFZ917540 MPV917539:MPV917540 MZR917539:MZR917540 NJN917539:NJN917540 NTJ917539:NTJ917540 ODF917539:ODF917540 ONB917539:ONB917540 OWX917539:OWX917540 PGT917539:PGT917540 PQP917539:PQP917540 QAL917539:QAL917540 QKH917539:QKH917540 QUD917539:QUD917540 RDZ917539:RDZ917540 RNV917539:RNV917540 RXR917539:RXR917540 SHN917539:SHN917540 SRJ917539:SRJ917540 TBF917539:TBF917540 TLB917539:TLB917540 TUX917539:TUX917540 UET917539:UET917540 UOP917539:UOP917540 UYL917539:UYL917540 VIH917539:VIH917540 VSD917539:VSD917540 WBZ917539:WBZ917540 WLV917539:WLV917540 WVR917539:WVR917540 J983075:J983076 JF983075:JF983076 TB983075:TB983076 ACX983075:ACX983076 AMT983075:AMT983076 AWP983075:AWP983076 BGL983075:BGL983076 BQH983075:BQH983076 CAD983075:CAD983076 CJZ983075:CJZ983076 CTV983075:CTV983076 DDR983075:DDR983076 DNN983075:DNN983076 DXJ983075:DXJ983076 EHF983075:EHF983076 ERB983075:ERB983076 FAX983075:FAX983076 FKT983075:FKT983076 FUP983075:FUP983076 GEL983075:GEL983076 GOH983075:GOH983076 GYD983075:GYD983076 HHZ983075:HHZ983076 HRV983075:HRV983076 IBR983075:IBR983076 ILN983075:ILN983076 IVJ983075:IVJ983076 JFF983075:JFF983076 JPB983075:JPB983076 JYX983075:JYX983076 KIT983075:KIT983076 KSP983075:KSP983076 LCL983075:LCL983076 LMH983075:LMH983076 LWD983075:LWD983076 MFZ983075:MFZ983076 MPV983075:MPV983076 MZR983075:MZR983076 NJN983075:NJN983076 NTJ983075:NTJ983076 ODF983075:ODF983076 ONB983075:ONB983076 OWX983075:OWX983076 PGT983075:PGT983076 PQP983075:PQP983076 QAL983075:QAL983076 QKH983075:QKH983076 QUD983075:QUD983076 RDZ983075:RDZ983076 RNV983075:RNV983076 RXR983075:RXR983076 SHN983075:SHN983076 SRJ983075:SRJ983076 TBF983075:TBF983076 TLB983075:TLB983076 TUX983075:TUX983076 UET983075:UET983076 UOP983075:UOP983076 UYL983075:UYL983076 VIH983075:VIH983076 VSD983075:VSD983076 WBZ983075:WBZ983076 WLV983075:WLV983076 WVR983075:WVR983076" xr:uid="{9EFA7FF7-8F20-409E-B670-C5CDAC10306E}"/>
  </dataValidations>
  <pageMargins left="0.2" right="0.2" top="0.75" bottom="0.75" header="0.3" footer="0.3"/>
  <pageSetup paperSize="9" orientation="landscape"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F52F4-05FF-42BE-A203-6076EB0FD088}">
  <dimension ref="B2:Q92"/>
  <sheetViews>
    <sheetView topLeftCell="D19" zoomScale="85" zoomScaleNormal="85" workbookViewId="0">
      <selection activeCell="Q40" sqref="Q40:Q44"/>
    </sheetView>
  </sheetViews>
  <sheetFormatPr defaultRowHeight="18.75"/>
  <cols>
    <col min="1" max="1" width="2.625" style="8" customWidth="1"/>
    <col min="2" max="2" width="5.75" style="9" customWidth="1"/>
    <col min="3" max="4" width="20.75" style="8" customWidth="1"/>
    <col min="5" max="5" width="52.625" style="8" customWidth="1"/>
    <col min="6" max="6" width="6.25" style="8" customWidth="1"/>
    <col min="7" max="8" width="9.875" style="8" bestFit="1" customWidth="1"/>
    <col min="9" max="9" width="5.75" style="3" customWidth="1"/>
    <col min="10" max="10" width="31" style="8" customWidth="1"/>
    <col min="11" max="11" width="17.625" style="8" bestFit="1" customWidth="1"/>
    <col min="12" max="12" width="40.7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75" style="8" customWidth="1"/>
    <col min="259" max="260" width="20.75" style="8" customWidth="1"/>
    <col min="261" max="261" width="52.625" style="8" customWidth="1"/>
    <col min="262" max="262" width="6.25" style="8" customWidth="1"/>
    <col min="263" max="264" width="9.875" style="8" bestFit="1" customWidth="1"/>
    <col min="265" max="265" width="5.75" style="8" customWidth="1"/>
    <col min="266" max="266" width="31" style="8" customWidth="1"/>
    <col min="267" max="267" width="17.625" style="8" bestFit="1" customWidth="1"/>
    <col min="268" max="268" width="40.7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75" style="8" customWidth="1"/>
    <col min="515" max="516" width="20.75" style="8" customWidth="1"/>
    <col min="517" max="517" width="52.625" style="8" customWidth="1"/>
    <col min="518" max="518" width="6.25" style="8" customWidth="1"/>
    <col min="519" max="520" width="9.875" style="8" bestFit="1" customWidth="1"/>
    <col min="521" max="521" width="5.75" style="8" customWidth="1"/>
    <col min="522" max="522" width="31" style="8" customWidth="1"/>
    <col min="523" max="523" width="17.625" style="8" bestFit="1" customWidth="1"/>
    <col min="524" max="524" width="40.7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75" style="8" customWidth="1"/>
    <col min="771" max="772" width="20.75" style="8" customWidth="1"/>
    <col min="773" max="773" width="52.625" style="8" customWidth="1"/>
    <col min="774" max="774" width="6.25" style="8" customWidth="1"/>
    <col min="775" max="776" width="9.875" style="8" bestFit="1" customWidth="1"/>
    <col min="777" max="777" width="5.75" style="8" customWidth="1"/>
    <col min="778" max="778" width="31" style="8" customWidth="1"/>
    <col min="779" max="779" width="17.625" style="8" bestFit="1" customWidth="1"/>
    <col min="780" max="780" width="40.7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75" style="8" customWidth="1"/>
    <col min="1027" max="1028" width="20.75" style="8" customWidth="1"/>
    <col min="1029" max="1029" width="52.625" style="8" customWidth="1"/>
    <col min="1030" max="1030" width="6.25" style="8" customWidth="1"/>
    <col min="1031" max="1032" width="9.875" style="8" bestFit="1" customWidth="1"/>
    <col min="1033" max="1033" width="5.75" style="8" customWidth="1"/>
    <col min="1034" max="1034" width="31" style="8" customWidth="1"/>
    <col min="1035" max="1035" width="17.625" style="8" bestFit="1" customWidth="1"/>
    <col min="1036" max="1036" width="40.7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75" style="8" customWidth="1"/>
    <col min="1283" max="1284" width="20.75" style="8" customWidth="1"/>
    <col min="1285" max="1285" width="52.625" style="8" customWidth="1"/>
    <col min="1286" max="1286" width="6.25" style="8" customWidth="1"/>
    <col min="1287" max="1288" width="9.875" style="8" bestFit="1" customWidth="1"/>
    <col min="1289" max="1289" width="5.75" style="8" customWidth="1"/>
    <col min="1290" max="1290" width="31" style="8" customWidth="1"/>
    <col min="1291" max="1291" width="17.625" style="8" bestFit="1" customWidth="1"/>
    <col min="1292" max="1292" width="40.7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75" style="8" customWidth="1"/>
    <col min="1539" max="1540" width="20.75" style="8" customWidth="1"/>
    <col min="1541" max="1541" width="52.625" style="8" customWidth="1"/>
    <col min="1542" max="1542" width="6.25" style="8" customWidth="1"/>
    <col min="1543" max="1544" width="9.875" style="8" bestFit="1" customWidth="1"/>
    <col min="1545" max="1545" width="5.75" style="8" customWidth="1"/>
    <col min="1546" max="1546" width="31" style="8" customWidth="1"/>
    <col min="1547" max="1547" width="17.625" style="8" bestFit="1" customWidth="1"/>
    <col min="1548" max="1548" width="40.7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75" style="8" customWidth="1"/>
    <col min="1795" max="1796" width="20.75" style="8" customWidth="1"/>
    <col min="1797" max="1797" width="52.625" style="8" customWidth="1"/>
    <col min="1798" max="1798" width="6.25" style="8" customWidth="1"/>
    <col min="1799" max="1800" width="9.875" style="8" bestFit="1" customWidth="1"/>
    <col min="1801" max="1801" width="5.75" style="8" customWidth="1"/>
    <col min="1802" max="1802" width="31" style="8" customWidth="1"/>
    <col min="1803" max="1803" width="17.625" style="8" bestFit="1" customWidth="1"/>
    <col min="1804" max="1804" width="40.7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75" style="8" customWidth="1"/>
    <col min="2051" max="2052" width="20.75" style="8" customWidth="1"/>
    <col min="2053" max="2053" width="52.625" style="8" customWidth="1"/>
    <col min="2054" max="2054" width="6.25" style="8" customWidth="1"/>
    <col min="2055" max="2056" width="9.875" style="8" bestFit="1" customWidth="1"/>
    <col min="2057" max="2057" width="5.75" style="8" customWidth="1"/>
    <col min="2058" max="2058" width="31" style="8" customWidth="1"/>
    <col min="2059" max="2059" width="17.625" style="8" bestFit="1" customWidth="1"/>
    <col min="2060" max="2060" width="40.7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75" style="8" customWidth="1"/>
    <col min="2307" max="2308" width="20.75" style="8" customWidth="1"/>
    <col min="2309" max="2309" width="52.625" style="8" customWidth="1"/>
    <col min="2310" max="2310" width="6.25" style="8" customWidth="1"/>
    <col min="2311" max="2312" width="9.875" style="8" bestFit="1" customWidth="1"/>
    <col min="2313" max="2313" width="5.75" style="8" customWidth="1"/>
    <col min="2314" max="2314" width="31" style="8" customWidth="1"/>
    <col min="2315" max="2315" width="17.625" style="8" bestFit="1" customWidth="1"/>
    <col min="2316" max="2316" width="40.7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75" style="8" customWidth="1"/>
    <col min="2563" max="2564" width="20.75" style="8" customWidth="1"/>
    <col min="2565" max="2565" width="52.625" style="8" customWidth="1"/>
    <col min="2566" max="2566" width="6.25" style="8" customWidth="1"/>
    <col min="2567" max="2568" width="9.875" style="8" bestFit="1" customWidth="1"/>
    <col min="2569" max="2569" width="5.75" style="8" customWidth="1"/>
    <col min="2570" max="2570" width="31" style="8" customWidth="1"/>
    <col min="2571" max="2571" width="17.625" style="8" bestFit="1" customWidth="1"/>
    <col min="2572" max="2572" width="40.7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75" style="8" customWidth="1"/>
    <col min="2819" max="2820" width="20.75" style="8" customWidth="1"/>
    <col min="2821" max="2821" width="52.625" style="8" customWidth="1"/>
    <col min="2822" max="2822" width="6.25" style="8" customWidth="1"/>
    <col min="2823" max="2824" width="9.875" style="8" bestFit="1" customWidth="1"/>
    <col min="2825" max="2825" width="5.75" style="8" customWidth="1"/>
    <col min="2826" max="2826" width="31" style="8" customWidth="1"/>
    <col min="2827" max="2827" width="17.625" style="8" bestFit="1" customWidth="1"/>
    <col min="2828" max="2828" width="40.7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75" style="8" customWidth="1"/>
    <col min="3075" max="3076" width="20.75" style="8" customWidth="1"/>
    <col min="3077" max="3077" width="52.625" style="8" customWidth="1"/>
    <col min="3078" max="3078" width="6.25" style="8" customWidth="1"/>
    <col min="3079" max="3080" width="9.875" style="8" bestFit="1" customWidth="1"/>
    <col min="3081" max="3081" width="5.75" style="8" customWidth="1"/>
    <col min="3082" max="3082" width="31" style="8" customWidth="1"/>
    <col min="3083" max="3083" width="17.625" style="8" bestFit="1" customWidth="1"/>
    <col min="3084" max="3084" width="40.7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75" style="8" customWidth="1"/>
    <col min="3331" max="3332" width="20.75" style="8" customWidth="1"/>
    <col min="3333" max="3333" width="52.625" style="8" customWidth="1"/>
    <col min="3334" max="3334" width="6.25" style="8" customWidth="1"/>
    <col min="3335" max="3336" width="9.875" style="8" bestFit="1" customWidth="1"/>
    <col min="3337" max="3337" width="5.75" style="8" customWidth="1"/>
    <col min="3338" max="3338" width="31" style="8" customWidth="1"/>
    <col min="3339" max="3339" width="17.625" style="8" bestFit="1" customWidth="1"/>
    <col min="3340" max="3340" width="40.7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75" style="8" customWidth="1"/>
    <col min="3587" max="3588" width="20.75" style="8" customWidth="1"/>
    <col min="3589" max="3589" width="52.625" style="8" customWidth="1"/>
    <col min="3590" max="3590" width="6.25" style="8" customWidth="1"/>
    <col min="3591" max="3592" width="9.875" style="8" bestFit="1" customWidth="1"/>
    <col min="3593" max="3593" width="5.75" style="8" customWidth="1"/>
    <col min="3594" max="3594" width="31" style="8" customWidth="1"/>
    <col min="3595" max="3595" width="17.625" style="8" bestFit="1" customWidth="1"/>
    <col min="3596" max="3596" width="40.7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75" style="8" customWidth="1"/>
    <col min="3843" max="3844" width="20.75" style="8" customWidth="1"/>
    <col min="3845" max="3845" width="52.625" style="8" customWidth="1"/>
    <col min="3846" max="3846" width="6.25" style="8" customWidth="1"/>
    <col min="3847" max="3848" width="9.875" style="8" bestFit="1" customWidth="1"/>
    <col min="3849" max="3849" width="5.75" style="8" customWidth="1"/>
    <col min="3850" max="3850" width="31" style="8" customWidth="1"/>
    <col min="3851" max="3851" width="17.625" style="8" bestFit="1" customWidth="1"/>
    <col min="3852" max="3852" width="40.7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75" style="8" customWidth="1"/>
    <col min="4099" max="4100" width="20.75" style="8" customWidth="1"/>
    <col min="4101" max="4101" width="52.625" style="8" customWidth="1"/>
    <col min="4102" max="4102" width="6.25" style="8" customWidth="1"/>
    <col min="4103" max="4104" width="9.875" style="8" bestFit="1" customWidth="1"/>
    <col min="4105" max="4105" width="5.75" style="8" customWidth="1"/>
    <col min="4106" max="4106" width="31" style="8" customWidth="1"/>
    <col min="4107" max="4107" width="17.625" style="8" bestFit="1" customWidth="1"/>
    <col min="4108" max="4108" width="40.7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75" style="8" customWidth="1"/>
    <col min="4355" max="4356" width="20.75" style="8" customWidth="1"/>
    <col min="4357" max="4357" width="52.625" style="8" customWidth="1"/>
    <col min="4358" max="4358" width="6.25" style="8" customWidth="1"/>
    <col min="4359" max="4360" width="9.875" style="8" bestFit="1" customWidth="1"/>
    <col min="4361" max="4361" width="5.75" style="8" customWidth="1"/>
    <col min="4362" max="4362" width="31" style="8" customWidth="1"/>
    <col min="4363" max="4363" width="17.625" style="8" bestFit="1" customWidth="1"/>
    <col min="4364" max="4364" width="40.7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75" style="8" customWidth="1"/>
    <col min="4611" max="4612" width="20.75" style="8" customWidth="1"/>
    <col min="4613" max="4613" width="52.625" style="8" customWidth="1"/>
    <col min="4614" max="4614" width="6.25" style="8" customWidth="1"/>
    <col min="4615" max="4616" width="9.875" style="8" bestFit="1" customWidth="1"/>
    <col min="4617" max="4617" width="5.75" style="8" customWidth="1"/>
    <col min="4618" max="4618" width="31" style="8" customWidth="1"/>
    <col min="4619" max="4619" width="17.625" style="8" bestFit="1" customWidth="1"/>
    <col min="4620" max="4620" width="40.7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75" style="8" customWidth="1"/>
    <col min="4867" max="4868" width="20.75" style="8" customWidth="1"/>
    <col min="4869" max="4869" width="52.625" style="8" customWidth="1"/>
    <col min="4870" max="4870" width="6.25" style="8" customWidth="1"/>
    <col min="4871" max="4872" width="9.875" style="8" bestFit="1" customWidth="1"/>
    <col min="4873" max="4873" width="5.75" style="8" customWidth="1"/>
    <col min="4874" max="4874" width="31" style="8" customWidth="1"/>
    <col min="4875" max="4875" width="17.625" style="8" bestFit="1" customWidth="1"/>
    <col min="4876" max="4876" width="40.7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75" style="8" customWidth="1"/>
    <col min="5123" max="5124" width="20.75" style="8" customWidth="1"/>
    <col min="5125" max="5125" width="52.625" style="8" customWidth="1"/>
    <col min="5126" max="5126" width="6.25" style="8" customWidth="1"/>
    <col min="5127" max="5128" width="9.875" style="8" bestFit="1" customWidth="1"/>
    <col min="5129" max="5129" width="5.75" style="8" customWidth="1"/>
    <col min="5130" max="5130" width="31" style="8" customWidth="1"/>
    <col min="5131" max="5131" width="17.625" style="8" bestFit="1" customWidth="1"/>
    <col min="5132" max="5132" width="40.7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75" style="8" customWidth="1"/>
    <col min="5379" max="5380" width="20.75" style="8" customWidth="1"/>
    <col min="5381" max="5381" width="52.625" style="8" customWidth="1"/>
    <col min="5382" max="5382" width="6.25" style="8" customWidth="1"/>
    <col min="5383" max="5384" width="9.875" style="8" bestFit="1" customWidth="1"/>
    <col min="5385" max="5385" width="5.75" style="8" customWidth="1"/>
    <col min="5386" max="5386" width="31" style="8" customWidth="1"/>
    <col min="5387" max="5387" width="17.625" style="8" bestFit="1" customWidth="1"/>
    <col min="5388" max="5388" width="40.7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75" style="8" customWidth="1"/>
    <col min="5635" max="5636" width="20.75" style="8" customWidth="1"/>
    <col min="5637" max="5637" width="52.625" style="8" customWidth="1"/>
    <col min="5638" max="5638" width="6.25" style="8" customWidth="1"/>
    <col min="5639" max="5640" width="9.875" style="8" bestFit="1" customWidth="1"/>
    <col min="5641" max="5641" width="5.75" style="8" customWidth="1"/>
    <col min="5642" max="5642" width="31" style="8" customWidth="1"/>
    <col min="5643" max="5643" width="17.625" style="8" bestFit="1" customWidth="1"/>
    <col min="5644" max="5644" width="40.7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75" style="8" customWidth="1"/>
    <col min="5891" max="5892" width="20.75" style="8" customWidth="1"/>
    <col min="5893" max="5893" width="52.625" style="8" customWidth="1"/>
    <col min="5894" max="5894" width="6.25" style="8" customWidth="1"/>
    <col min="5895" max="5896" width="9.875" style="8" bestFit="1" customWidth="1"/>
    <col min="5897" max="5897" width="5.75" style="8" customWidth="1"/>
    <col min="5898" max="5898" width="31" style="8" customWidth="1"/>
    <col min="5899" max="5899" width="17.625" style="8" bestFit="1" customWidth="1"/>
    <col min="5900" max="5900" width="40.7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75" style="8" customWidth="1"/>
    <col min="6147" max="6148" width="20.75" style="8" customWidth="1"/>
    <col min="6149" max="6149" width="52.625" style="8" customWidth="1"/>
    <col min="6150" max="6150" width="6.25" style="8" customWidth="1"/>
    <col min="6151" max="6152" width="9.875" style="8" bestFit="1" customWidth="1"/>
    <col min="6153" max="6153" width="5.75" style="8" customWidth="1"/>
    <col min="6154" max="6154" width="31" style="8" customWidth="1"/>
    <col min="6155" max="6155" width="17.625" style="8" bestFit="1" customWidth="1"/>
    <col min="6156" max="6156" width="40.7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75" style="8" customWidth="1"/>
    <col min="6403" max="6404" width="20.75" style="8" customWidth="1"/>
    <col min="6405" max="6405" width="52.625" style="8" customWidth="1"/>
    <col min="6406" max="6406" width="6.25" style="8" customWidth="1"/>
    <col min="6407" max="6408" width="9.875" style="8" bestFit="1" customWidth="1"/>
    <col min="6409" max="6409" width="5.75" style="8" customWidth="1"/>
    <col min="6410" max="6410" width="31" style="8" customWidth="1"/>
    <col min="6411" max="6411" width="17.625" style="8" bestFit="1" customWidth="1"/>
    <col min="6412" max="6412" width="40.7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75" style="8" customWidth="1"/>
    <col min="6659" max="6660" width="20.75" style="8" customWidth="1"/>
    <col min="6661" max="6661" width="52.625" style="8" customWidth="1"/>
    <col min="6662" max="6662" width="6.25" style="8" customWidth="1"/>
    <col min="6663" max="6664" width="9.875" style="8" bestFit="1" customWidth="1"/>
    <col min="6665" max="6665" width="5.75" style="8" customWidth="1"/>
    <col min="6666" max="6666" width="31" style="8" customWidth="1"/>
    <col min="6667" max="6667" width="17.625" style="8" bestFit="1" customWidth="1"/>
    <col min="6668" max="6668" width="40.7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75" style="8" customWidth="1"/>
    <col min="6915" max="6916" width="20.75" style="8" customWidth="1"/>
    <col min="6917" max="6917" width="52.625" style="8" customWidth="1"/>
    <col min="6918" max="6918" width="6.25" style="8" customWidth="1"/>
    <col min="6919" max="6920" width="9.875" style="8" bestFit="1" customWidth="1"/>
    <col min="6921" max="6921" width="5.75" style="8" customWidth="1"/>
    <col min="6922" max="6922" width="31" style="8" customWidth="1"/>
    <col min="6923" max="6923" width="17.625" style="8" bestFit="1" customWidth="1"/>
    <col min="6924" max="6924" width="40.7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75" style="8" customWidth="1"/>
    <col min="7171" max="7172" width="20.75" style="8" customWidth="1"/>
    <col min="7173" max="7173" width="52.625" style="8" customWidth="1"/>
    <col min="7174" max="7174" width="6.25" style="8" customWidth="1"/>
    <col min="7175" max="7176" width="9.875" style="8" bestFit="1" customWidth="1"/>
    <col min="7177" max="7177" width="5.75" style="8" customWidth="1"/>
    <col min="7178" max="7178" width="31" style="8" customWidth="1"/>
    <col min="7179" max="7179" width="17.625" style="8" bestFit="1" customWidth="1"/>
    <col min="7180" max="7180" width="40.7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75" style="8" customWidth="1"/>
    <col min="7427" max="7428" width="20.75" style="8" customWidth="1"/>
    <col min="7429" max="7429" width="52.625" style="8" customWidth="1"/>
    <col min="7430" max="7430" width="6.25" style="8" customWidth="1"/>
    <col min="7431" max="7432" width="9.875" style="8" bestFit="1" customWidth="1"/>
    <col min="7433" max="7433" width="5.75" style="8" customWidth="1"/>
    <col min="7434" max="7434" width="31" style="8" customWidth="1"/>
    <col min="7435" max="7435" width="17.625" style="8" bestFit="1" customWidth="1"/>
    <col min="7436" max="7436" width="40.7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75" style="8" customWidth="1"/>
    <col min="7683" max="7684" width="20.75" style="8" customWidth="1"/>
    <col min="7685" max="7685" width="52.625" style="8" customWidth="1"/>
    <col min="7686" max="7686" width="6.25" style="8" customWidth="1"/>
    <col min="7687" max="7688" width="9.875" style="8" bestFit="1" customWidth="1"/>
    <col min="7689" max="7689" width="5.75" style="8" customWidth="1"/>
    <col min="7690" max="7690" width="31" style="8" customWidth="1"/>
    <col min="7691" max="7691" width="17.625" style="8" bestFit="1" customWidth="1"/>
    <col min="7692" max="7692" width="40.7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75" style="8" customWidth="1"/>
    <col min="7939" max="7940" width="20.75" style="8" customWidth="1"/>
    <col min="7941" max="7941" width="52.625" style="8" customWidth="1"/>
    <col min="7942" max="7942" width="6.25" style="8" customWidth="1"/>
    <col min="7943" max="7944" width="9.875" style="8" bestFit="1" customWidth="1"/>
    <col min="7945" max="7945" width="5.75" style="8" customWidth="1"/>
    <col min="7946" max="7946" width="31" style="8" customWidth="1"/>
    <col min="7947" max="7947" width="17.625" style="8" bestFit="1" customWidth="1"/>
    <col min="7948" max="7948" width="40.7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75" style="8" customWidth="1"/>
    <col min="8195" max="8196" width="20.75" style="8" customWidth="1"/>
    <col min="8197" max="8197" width="52.625" style="8" customWidth="1"/>
    <col min="8198" max="8198" width="6.25" style="8" customWidth="1"/>
    <col min="8199" max="8200" width="9.875" style="8" bestFit="1" customWidth="1"/>
    <col min="8201" max="8201" width="5.75" style="8" customWidth="1"/>
    <col min="8202" max="8202" width="31" style="8" customWidth="1"/>
    <col min="8203" max="8203" width="17.625" style="8" bestFit="1" customWidth="1"/>
    <col min="8204" max="8204" width="40.7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75" style="8" customWidth="1"/>
    <col min="8451" max="8452" width="20.75" style="8" customWidth="1"/>
    <col min="8453" max="8453" width="52.625" style="8" customWidth="1"/>
    <col min="8454" max="8454" width="6.25" style="8" customWidth="1"/>
    <col min="8455" max="8456" width="9.875" style="8" bestFit="1" customWidth="1"/>
    <col min="8457" max="8457" width="5.75" style="8" customWidth="1"/>
    <col min="8458" max="8458" width="31" style="8" customWidth="1"/>
    <col min="8459" max="8459" width="17.625" style="8" bestFit="1" customWidth="1"/>
    <col min="8460" max="8460" width="40.7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75" style="8" customWidth="1"/>
    <col min="8707" max="8708" width="20.75" style="8" customWidth="1"/>
    <col min="8709" max="8709" width="52.625" style="8" customWidth="1"/>
    <col min="8710" max="8710" width="6.25" style="8" customWidth="1"/>
    <col min="8711" max="8712" width="9.875" style="8" bestFit="1" customWidth="1"/>
    <col min="8713" max="8713" width="5.75" style="8" customWidth="1"/>
    <col min="8714" max="8714" width="31" style="8" customWidth="1"/>
    <col min="8715" max="8715" width="17.625" style="8" bestFit="1" customWidth="1"/>
    <col min="8716" max="8716" width="40.7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75" style="8" customWidth="1"/>
    <col min="8963" max="8964" width="20.75" style="8" customWidth="1"/>
    <col min="8965" max="8965" width="52.625" style="8" customWidth="1"/>
    <col min="8966" max="8966" width="6.25" style="8" customWidth="1"/>
    <col min="8967" max="8968" width="9.875" style="8" bestFit="1" customWidth="1"/>
    <col min="8969" max="8969" width="5.75" style="8" customWidth="1"/>
    <col min="8970" max="8970" width="31" style="8" customWidth="1"/>
    <col min="8971" max="8971" width="17.625" style="8" bestFit="1" customWidth="1"/>
    <col min="8972" max="8972" width="40.7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75" style="8" customWidth="1"/>
    <col min="9219" max="9220" width="20.75" style="8" customWidth="1"/>
    <col min="9221" max="9221" width="52.625" style="8" customWidth="1"/>
    <col min="9222" max="9222" width="6.25" style="8" customWidth="1"/>
    <col min="9223" max="9224" width="9.875" style="8" bestFit="1" customWidth="1"/>
    <col min="9225" max="9225" width="5.75" style="8" customWidth="1"/>
    <col min="9226" max="9226" width="31" style="8" customWidth="1"/>
    <col min="9227" max="9227" width="17.625" style="8" bestFit="1" customWidth="1"/>
    <col min="9228" max="9228" width="40.7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75" style="8" customWidth="1"/>
    <col min="9475" max="9476" width="20.75" style="8" customWidth="1"/>
    <col min="9477" max="9477" width="52.625" style="8" customWidth="1"/>
    <col min="9478" max="9478" width="6.25" style="8" customWidth="1"/>
    <col min="9479" max="9480" width="9.875" style="8" bestFit="1" customWidth="1"/>
    <col min="9481" max="9481" width="5.75" style="8" customWidth="1"/>
    <col min="9482" max="9482" width="31" style="8" customWidth="1"/>
    <col min="9483" max="9483" width="17.625" style="8" bestFit="1" customWidth="1"/>
    <col min="9484" max="9484" width="40.7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75" style="8" customWidth="1"/>
    <col min="9731" max="9732" width="20.75" style="8" customWidth="1"/>
    <col min="9733" max="9733" width="52.625" style="8" customWidth="1"/>
    <col min="9734" max="9734" width="6.25" style="8" customWidth="1"/>
    <col min="9735" max="9736" width="9.875" style="8" bestFit="1" customWidth="1"/>
    <col min="9737" max="9737" width="5.75" style="8" customWidth="1"/>
    <col min="9738" max="9738" width="31" style="8" customWidth="1"/>
    <col min="9739" max="9739" width="17.625" style="8" bestFit="1" customWidth="1"/>
    <col min="9740" max="9740" width="40.7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75" style="8" customWidth="1"/>
    <col min="9987" max="9988" width="20.75" style="8" customWidth="1"/>
    <col min="9989" max="9989" width="52.625" style="8" customWidth="1"/>
    <col min="9990" max="9990" width="6.25" style="8" customWidth="1"/>
    <col min="9991" max="9992" width="9.875" style="8" bestFit="1" customWidth="1"/>
    <col min="9993" max="9993" width="5.75" style="8" customWidth="1"/>
    <col min="9994" max="9994" width="31" style="8" customWidth="1"/>
    <col min="9995" max="9995" width="17.625" style="8" bestFit="1" customWidth="1"/>
    <col min="9996" max="9996" width="40.7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75" style="8" customWidth="1"/>
    <col min="10243" max="10244" width="20.75" style="8" customWidth="1"/>
    <col min="10245" max="10245" width="52.625" style="8" customWidth="1"/>
    <col min="10246" max="10246" width="6.25" style="8" customWidth="1"/>
    <col min="10247" max="10248" width="9.875" style="8" bestFit="1" customWidth="1"/>
    <col min="10249" max="10249" width="5.75" style="8" customWidth="1"/>
    <col min="10250" max="10250" width="31" style="8" customWidth="1"/>
    <col min="10251" max="10251" width="17.625" style="8" bestFit="1" customWidth="1"/>
    <col min="10252" max="10252" width="40.7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75" style="8" customWidth="1"/>
    <col min="10499" max="10500" width="20.75" style="8" customWidth="1"/>
    <col min="10501" max="10501" width="52.625" style="8" customWidth="1"/>
    <col min="10502" max="10502" width="6.25" style="8" customWidth="1"/>
    <col min="10503" max="10504" width="9.875" style="8" bestFit="1" customWidth="1"/>
    <col min="10505" max="10505" width="5.75" style="8" customWidth="1"/>
    <col min="10506" max="10506" width="31" style="8" customWidth="1"/>
    <col min="10507" max="10507" width="17.625" style="8" bestFit="1" customWidth="1"/>
    <col min="10508" max="10508" width="40.7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75" style="8" customWidth="1"/>
    <col min="10755" max="10756" width="20.75" style="8" customWidth="1"/>
    <col min="10757" max="10757" width="52.625" style="8" customWidth="1"/>
    <col min="10758" max="10758" width="6.25" style="8" customWidth="1"/>
    <col min="10759" max="10760" width="9.875" style="8" bestFit="1" customWidth="1"/>
    <col min="10761" max="10761" width="5.75" style="8" customWidth="1"/>
    <col min="10762" max="10762" width="31" style="8" customWidth="1"/>
    <col min="10763" max="10763" width="17.625" style="8" bestFit="1" customWidth="1"/>
    <col min="10764" max="10764" width="40.7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75" style="8" customWidth="1"/>
    <col min="11011" max="11012" width="20.75" style="8" customWidth="1"/>
    <col min="11013" max="11013" width="52.625" style="8" customWidth="1"/>
    <col min="11014" max="11014" width="6.25" style="8" customWidth="1"/>
    <col min="11015" max="11016" width="9.875" style="8" bestFit="1" customWidth="1"/>
    <col min="11017" max="11017" width="5.75" style="8" customWidth="1"/>
    <col min="11018" max="11018" width="31" style="8" customWidth="1"/>
    <col min="11019" max="11019" width="17.625" style="8" bestFit="1" customWidth="1"/>
    <col min="11020" max="11020" width="40.7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75" style="8" customWidth="1"/>
    <col min="11267" max="11268" width="20.75" style="8" customWidth="1"/>
    <col min="11269" max="11269" width="52.625" style="8" customWidth="1"/>
    <col min="11270" max="11270" width="6.25" style="8" customWidth="1"/>
    <col min="11271" max="11272" width="9.875" style="8" bestFit="1" customWidth="1"/>
    <col min="11273" max="11273" width="5.75" style="8" customWidth="1"/>
    <col min="11274" max="11274" width="31" style="8" customWidth="1"/>
    <col min="11275" max="11275" width="17.625" style="8" bestFit="1" customWidth="1"/>
    <col min="11276" max="11276" width="40.7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75" style="8" customWidth="1"/>
    <col min="11523" max="11524" width="20.75" style="8" customWidth="1"/>
    <col min="11525" max="11525" width="52.625" style="8" customWidth="1"/>
    <col min="11526" max="11526" width="6.25" style="8" customWidth="1"/>
    <col min="11527" max="11528" width="9.875" style="8" bestFit="1" customWidth="1"/>
    <col min="11529" max="11529" width="5.75" style="8" customWidth="1"/>
    <col min="11530" max="11530" width="31" style="8" customWidth="1"/>
    <col min="11531" max="11531" width="17.625" style="8" bestFit="1" customWidth="1"/>
    <col min="11532" max="11532" width="40.7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75" style="8" customWidth="1"/>
    <col min="11779" max="11780" width="20.75" style="8" customWidth="1"/>
    <col min="11781" max="11781" width="52.625" style="8" customWidth="1"/>
    <col min="11782" max="11782" width="6.25" style="8" customWidth="1"/>
    <col min="11783" max="11784" width="9.875" style="8" bestFit="1" customWidth="1"/>
    <col min="11785" max="11785" width="5.75" style="8" customWidth="1"/>
    <col min="11786" max="11786" width="31" style="8" customWidth="1"/>
    <col min="11787" max="11787" width="17.625" style="8" bestFit="1" customWidth="1"/>
    <col min="11788" max="11788" width="40.7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75" style="8" customWidth="1"/>
    <col min="12035" max="12036" width="20.75" style="8" customWidth="1"/>
    <col min="12037" max="12037" width="52.625" style="8" customWidth="1"/>
    <col min="12038" max="12038" width="6.25" style="8" customWidth="1"/>
    <col min="12039" max="12040" width="9.875" style="8" bestFit="1" customWidth="1"/>
    <col min="12041" max="12041" width="5.75" style="8" customWidth="1"/>
    <col min="12042" max="12042" width="31" style="8" customWidth="1"/>
    <col min="12043" max="12043" width="17.625" style="8" bestFit="1" customWidth="1"/>
    <col min="12044" max="12044" width="40.7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75" style="8" customWidth="1"/>
    <col min="12291" max="12292" width="20.75" style="8" customWidth="1"/>
    <col min="12293" max="12293" width="52.625" style="8" customWidth="1"/>
    <col min="12294" max="12294" width="6.25" style="8" customWidth="1"/>
    <col min="12295" max="12296" width="9.875" style="8" bestFit="1" customWidth="1"/>
    <col min="12297" max="12297" width="5.75" style="8" customWidth="1"/>
    <col min="12298" max="12298" width="31" style="8" customWidth="1"/>
    <col min="12299" max="12299" width="17.625" style="8" bestFit="1" customWidth="1"/>
    <col min="12300" max="12300" width="40.7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75" style="8" customWidth="1"/>
    <col min="12547" max="12548" width="20.75" style="8" customWidth="1"/>
    <col min="12549" max="12549" width="52.625" style="8" customWidth="1"/>
    <col min="12550" max="12550" width="6.25" style="8" customWidth="1"/>
    <col min="12551" max="12552" width="9.875" style="8" bestFit="1" customWidth="1"/>
    <col min="12553" max="12553" width="5.75" style="8" customWidth="1"/>
    <col min="12554" max="12554" width="31" style="8" customWidth="1"/>
    <col min="12555" max="12555" width="17.625" style="8" bestFit="1" customWidth="1"/>
    <col min="12556" max="12556" width="40.7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75" style="8" customWidth="1"/>
    <col min="12803" max="12804" width="20.75" style="8" customWidth="1"/>
    <col min="12805" max="12805" width="52.625" style="8" customWidth="1"/>
    <col min="12806" max="12806" width="6.25" style="8" customWidth="1"/>
    <col min="12807" max="12808" width="9.875" style="8" bestFit="1" customWidth="1"/>
    <col min="12809" max="12809" width="5.75" style="8" customWidth="1"/>
    <col min="12810" max="12810" width="31" style="8" customWidth="1"/>
    <col min="12811" max="12811" width="17.625" style="8" bestFit="1" customWidth="1"/>
    <col min="12812" max="12812" width="40.7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75" style="8" customWidth="1"/>
    <col min="13059" max="13060" width="20.75" style="8" customWidth="1"/>
    <col min="13061" max="13061" width="52.625" style="8" customWidth="1"/>
    <col min="13062" max="13062" width="6.25" style="8" customWidth="1"/>
    <col min="13063" max="13064" width="9.875" style="8" bestFit="1" customWidth="1"/>
    <col min="13065" max="13065" width="5.75" style="8" customWidth="1"/>
    <col min="13066" max="13066" width="31" style="8" customWidth="1"/>
    <col min="13067" max="13067" width="17.625" style="8" bestFit="1" customWidth="1"/>
    <col min="13068" max="13068" width="40.7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75" style="8" customWidth="1"/>
    <col min="13315" max="13316" width="20.75" style="8" customWidth="1"/>
    <col min="13317" max="13317" width="52.625" style="8" customWidth="1"/>
    <col min="13318" max="13318" width="6.25" style="8" customWidth="1"/>
    <col min="13319" max="13320" width="9.875" style="8" bestFit="1" customWidth="1"/>
    <col min="13321" max="13321" width="5.75" style="8" customWidth="1"/>
    <col min="13322" max="13322" width="31" style="8" customWidth="1"/>
    <col min="13323" max="13323" width="17.625" style="8" bestFit="1" customWidth="1"/>
    <col min="13324" max="13324" width="40.7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75" style="8" customWidth="1"/>
    <col min="13571" max="13572" width="20.75" style="8" customWidth="1"/>
    <col min="13573" max="13573" width="52.625" style="8" customWidth="1"/>
    <col min="13574" max="13574" width="6.25" style="8" customWidth="1"/>
    <col min="13575" max="13576" width="9.875" style="8" bestFit="1" customWidth="1"/>
    <col min="13577" max="13577" width="5.75" style="8" customWidth="1"/>
    <col min="13578" max="13578" width="31" style="8" customWidth="1"/>
    <col min="13579" max="13579" width="17.625" style="8" bestFit="1" customWidth="1"/>
    <col min="13580" max="13580" width="40.7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75" style="8" customWidth="1"/>
    <col min="13827" max="13828" width="20.75" style="8" customWidth="1"/>
    <col min="13829" max="13829" width="52.625" style="8" customWidth="1"/>
    <col min="13830" max="13830" width="6.25" style="8" customWidth="1"/>
    <col min="13831" max="13832" width="9.875" style="8" bestFit="1" customWidth="1"/>
    <col min="13833" max="13833" width="5.75" style="8" customWidth="1"/>
    <col min="13834" max="13834" width="31" style="8" customWidth="1"/>
    <col min="13835" max="13835" width="17.625" style="8" bestFit="1" customWidth="1"/>
    <col min="13836" max="13836" width="40.7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75" style="8" customWidth="1"/>
    <col min="14083" max="14084" width="20.75" style="8" customWidth="1"/>
    <col min="14085" max="14085" width="52.625" style="8" customWidth="1"/>
    <col min="14086" max="14086" width="6.25" style="8" customWidth="1"/>
    <col min="14087" max="14088" width="9.875" style="8" bestFit="1" customWidth="1"/>
    <col min="14089" max="14089" width="5.75" style="8" customWidth="1"/>
    <col min="14090" max="14090" width="31" style="8" customWidth="1"/>
    <col min="14091" max="14091" width="17.625" style="8" bestFit="1" customWidth="1"/>
    <col min="14092" max="14092" width="40.7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75" style="8" customWidth="1"/>
    <col min="14339" max="14340" width="20.75" style="8" customWidth="1"/>
    <col min="14341" max="14341" width="52.625" style="8" customWidth="1"/>
    <col min="14342" max="14342" width="6.25" style="8" customWidth="1"/>
    <col min="14343" max="14344" width="9.875" style="8" bestFit="1" customWidth="1"/>
    <col min="14345" max="14345" width="5.75" style="8" customWidth="1"/>
    <col min="14346" max="14346" width="31" style="8" customWidth="1"/>
    <col min="14347" max="14347" width="17.625" style="8" bestFit="1" customWidth="1"/>
    <col min="14348" max="14348" width="40.7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75" style="8" customWidth="1"/>
    <col min="14595" max="14596" width="20.75" style="8" customWidth="1"/>
    <col min="14597" max="14597" width="52.625" style="8" customWidth="1"/>
    <col min="14598" max="14598" width="6.25" style="8" customWidth="1"/>
    <col min="14599" max="14600" width="9.875" style="8" bestFit="1" customWidth="1"/>
    <col min="14601" max="14601" width="5.75" style="8" customWidth="1"/>
    <col min="14602" max="14602" width="31" style="8" customWidth="1"/>
    <col min="14603" max="14603" width="17.625" style="8" bestFit="1" customWidth="1"/>
    <col min="14604" max="14604" width="40.7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75" style="8" customWidth="1"/>
    <col min="14851" max="14852" width="20.75" style="8" customWidth="1"/>
    <col min="14853" max="14853" width="52.625" style="8" customWidth="1"/>
    <col min="14854" max="14854" width="6.25" style="8" customWidth="1"/>
    <col min="14855" max="14856" width="9.875" style="8" bestFit="1" customWidth="1"/>
    <col min="14857" max="14857" width="5.75" style="8" customWidth="1"/>
    <col min="14858" max="14858" width="31" style="8" customWidth="1"/>
    <col min="14859" max="14859" width="17.625" style="8" bestFit="1" customWidth="1"/>
    <col min="14860" max="14860" width="40.7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75" style="8" customWidth="1"/>
    <col min="15107" max="15108" width="20.75" style="8" customWidth="1"/>
    <col min="15109" max="15109" width="52.625" style="8" customWidth="1"/>
    <col min="15110" max="15110" width="6.25" style="8" customWidth="1"/>
    <col min="15111" max="15112" width="9.875" style="8" bestFit="1" customWidth="1"/>
    <col min="15113" max="15113" width="5.75" style="8" customWidth="1"/>
    <col min="15114" max="15114" width="31" style="8" customWidth="1"/>
    <col min="15115" max="15115" width="17.625" style="8" bestFit="1" customWidth="1"/>
    <col min="15116" max="15116" width="40.7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75" style="8" customWidth="1"/>
    <col min="15363" max="15364" width="20.75" style="8" customWidth="1"/>
    <col min="15365" max="15365" width="52.625" style="8" customWidth="1"/>
    <col min="15366" max="15366" width="6.25" style="8" customWidth="1"/>
    <col min="15367" max="15368" width="9.875" style="8" bestFit="1" customWidth="1"/>
    <col min="15369" max="15369" width="5.75" style="8" customWidth="1"/>
    <col min="15370" max="15370" width="31" style="8" customWidth="1"/>
    <col min="15371" max="15371" width="17.625" style="8" bestFit="1" customWidth="1"/>
    <col min="15372" max="15372" width="40.7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75" style="8" customWidth="1"/>
    <col min="15619" max="15620" width="20.75" style="8" customWidth="1"/>
    <col min="15621" max="15621" width="52.625" style="8" customWidth="1"/>
    <col min="15622" max="15622" width="6.25" style="8" customWidth="1"/>
    <col min="15623" max="15624" width="9.875" style="8" bestFit="1" customWidth="1"/>
    <col min="15625" max="15625" width="5.75" style="8" customWidth="1"/>
    <col min="15626" max="15626" width="31" style="8" customWidth="1"/>
    <col min="15627" max="15627" width="17.625" style="8" bestFit="1" customWidth="1"/>
    <col min="15628" max="15628" width="40.7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75" style="8" customWidth="1"/>
    <col min="15875" max="15876" width="20.75" style="8" customWidth="1"/>
    <col min="15877" max="15877" width="52.625" style="8" customWidth="1"/>
    <col min="15878" max="15878" width="6.25" style="8" customWidth="1"/>
    <col min="15879" max="15880" width="9.875" style="8" bestFit="1" customWidth="1"/>
    <col min="15881" max="15881" width="5.75" style="8" customWidth="1"/>
    <col min="15882" max="15882" width="31" style="8" customWidth="1"/>
    <col min="15883" max="15883" width="17.625" style="8" bestFit="1" customWidth="1"/>
    <col min="15884" max="15884" width="40.7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75" style="8" customWidth="1"/>
    <col min="16131" max="16132" width="20.75" style="8" customWidth="1"/>
    <col min="16133" max="16133" width="52.625" style="8" customWidth="1"/>
    <col min="16134" max="16134" width="6.25" style="8" customWidth="1"/>
    <col min="16135" max="16136" width="9.875" style="8" bestFit="1" customWidth="1"/>
    <col min="16137" max="16137" width="5.75" style="8" customWidth="1"/>
    <col min="16138" max="16138" width="31" style="8" customWidth="1"/>
    <col min="16139" max="16139" width="17.625" style="8" bestFit="1" customWidth="1"/>
    <col min="16140" max="16140" width="40.7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3099</v>
      </c>
      <c r="G2" s="4" t="s">
        <v>2</v>
      </c>
      <c r="H2" s="5"/>
      <c r="I2" s="6"/>
      <c r="J2" s="7">
        <f>SUM(H:H)</f>
        <v>922601</v>
      </c>
    </row>
    <row r="3" spans="2:17" ht="20.100000000000001" customHeight="1">
      <c r="B3" s="1" t="s">
        <v>3</v>
      </c>
      <c r="C3" s="1"/>
      <c r="D3" s="1"/>
      <c r="E3" s="98" t="s">
        <v>9152</v>
      </c>
    </row>
    <row r="4" spans="2:17" ht="20.100000000000001" customHeight="1">
      <c r="B4" s="1" t="s">
        <v>5</v>
      </c>
      <c r="C4" s="1"/>
      <c r="D4" s="1"/>
      <c r="E4" s="98">
        <v>181336</v>
      </c>
    </row>
    <row r="5" spans="2:17" ht="20.100000000000001" customHeight="1">
      <c r="B5" s="1" t="s">
        <v>6</v>
      </c>
      <c r="C5" s="1"/>
      <c r="D5" s="1"/>
      <c r="E5" s="102">
        <v>44146</v>
      </c>
    </row>
    <row r="6" spans="2:17" ht="20.100000000000001" customHeight="1">
      <c r="B6" s="1" t="s">
        <v>7</v>
      </c>
      <c r="C6" s="1"/>
      <c r="D6" s="1"/>
      <c r="E6" s="102"/>
    </row>
    <row r="7" spans="2:17">
      <c r="F7" s="22"/>
    </row>
    <row r="8" spans="2:17" s="9" customFormat="1" ht="19.899999999999999" customHeight="1">
      <c r="B8" s="21" t="s">
        <v>8</v>
      </c>
      <c r="C8" s="21" t="s">
        <v>9</v>
      </c>
      <c r="D8" s="21" t="s">
        <v>10</v>
      </c>
      <c r="E8" s="22" t="s">
        <v>11</v>
      </c>
      <c r="F8" s="22"/>
      <c r="G8" s="22" t="s">
        <v>13</v>
      </c>
      <c r="H8" s="167" t="s">
        <v>14</v>
      </c>
      <c r="I8" s="167" t="s">
        <v>15</v>
      </c>
      <c r="J8" s="22" t="s">
        <v>16</v>
      </c>
      <c r="K8" s="22" t="s">
        <v>17</v>
      </c>
      <c r="L8" s="22" t="s">
        <v>18</v>
      </c>
      <c r="M8" s="25" t="s">
        <v>19</v>
      </c>
      <c r="N8" s="21" t="s">
        <v>20</v>
      </c>
      <c r="O8" s="22" t="s">
        <v>21</v>
      </c>
      <c r="P8" s="25" t="s">
        <v>22</v>
      </c>
      <c r="Q8" s="26" t="s">
        <v>23</v>
      </c>
    </row>
    <row r="9" spans="2:17" s="9" customFormat="1" ht="19.899999999999999" customHeight="1">
      <c r="B9" s="21">
        <v>1</v>
      </c>
      <c r="C9" s="21" t="s">
        <v>550</v>
      </c>
      <c r="D9" s="21" t="s">
        <v>550</v>
      </c>
      <c r="E9" s="30" t="s">
        <v>9889</v>
      </c>
      <c r="F9" s="269">
        <v>1</v>
      </c>
      <c r="G9" s="28">
        <v>700000</v>
      </c>
      <c r="H9" s="1292">
        <f t="shared" ref="H9:H48" si="0">F9*G9</f>
        <v>700000</v>
      </c>
      <c r="I9" s="167"/>
      <c r="J9" s="30" t="s">
        <v>9890</v>
      </c>
      <c r="K9" s="76" t="s">
        <v>9891</v>
      </c>
      <c r="L9" s="22"/>
      <c r="M9" s="207">
        <v>44120</v>
      </c>
      <c r="N9" s="208"/>
      <c r="O9" s="209">
        <v>44148</v>
      </c>
      <c r="P9" s="209">
        <v>44148</v>
      </c>
      <c r="Q9" s="210">
        <v>44148</v>
      </c>
    </row>
    <row r="10" spans="2:17" s="9" customFormat="1" ht="19.899999999999999" customHeight="1">
      <c r="B10" s="21">
        <v>5</v>
      </c>
      <c r="C10" s="21" t="s">
        <v>550</v>
      </c>
      <c r="D10" s="21" t="s">
        <v>550</v>
      </c>
      <c r="E10" s="30" t="s">
        <v>4084</v>
      </c>
      <c r="F10" s="269">
        <v>1</v>
      </c>
      <c r="G10" s="28">
        <v>31500</v>
      </c>
      <c r="H10" s="1292">
        <f t="shared" si="0"/>
        <v>31500</v>
      </c>
      <c r="I10" s="167"/>
      <c r="J10" s="22"/>
      <c r="K10" s="76" t="s">
        <v>9891</v>
      </c>
      <c r="L10" s="22"/>
      <c r="M10" s="207">
        <v>44120</v>
      </c>
      <c r="N10" s="208"/>
      <c r="O10" s="209">
        <v>44148</v>
      </c>
      <c r="P10" s="209">
        <v>44148</v>
      </c>
      <c r="Q10" s="210">
        <v>44148</v>
      </c>
    </row>
    <row r="11" spans="2:17" s="9" customFormat="1" ht="19.899999999999999" customHeight="1">
      <c r="B11" s="21">
        <v>1</v>
      </c>
      <c r="C11" s="21" t="s">
        <v>550</v>
      </c>
      <c r="D11" s="21" t="s">
        <v>550</v>
      </c>
      <c r="E11" s="30" t="s">
        <v>6645</v>
      </c>
      <c r="F11" s="269">
        <v>1</v>
      </c>
      <c r="G11" s="203">
        <v>14000</v>
      </c>
      <c r="H11" s="1292">
        <f t="shared" si="0"/>
        <v>14000</v>
      </c>
      <c r="I11" s="167"/>
      <c r="J11" s="76"/>
      <c r="K11" s="76" t="s">
        <v>9891</v>
      </c>
      <c r="L11" s="22"/>
      <c r="M11" s="207">
        <v>44120</v>
      </c>
      <c r="N11" s="208"/>
      <c r="O11" s="209">
        <v>44148</v>
      </c>
      <c r="P11" s="209">
        <v>44148</v>
      </c>
      <c r="Q11" s="210">
        <v>44148</v>
      </c>
    </row>
    <row r="12" spans="2:17" s="9" customFormat="1" ht="19.899999999999999" customHeight="1">
      <c r="B12" s="21">
        <v>3</v>
      </c>
      <c r="C12" s="21" t="s">
        <v>550</v>
      </c>
      <c r="D12" s="21" t="s">
        <v>550</v>
      </c>
      <c r="E12" s="30" t="s">
        <v>9892</v>
      </c>
      <c r="F12" s="269">
        <v>1</v>
      </c>
      <c r="G12" s="203">
        <v>14000</v>
      </c>
      <c r="H12" s="1292">
        <f>F12*G12</f>
        <v>14000</v>
      </c>
      <c r="I12" s="167"/>
      <c r="J12" s="76"/>
      <c r="K12" s="76" t="s">
        <v>9891</v>
      </c>
      <c r="L12" s="22"/>
      <c r="M12" s="207">
        <v>44120</v>
      </c>
      <c r="N12" s="208"/>
      <c r="O12" s="209">
        <v>44148</v>
      </c>
      <c r="P12" s="209">
        <v>44148</v>
      </c>
      <c r="Q12" s="210">
        <v>44148</v>
      </c>
    </row>
    <row r="13" spans="2:17" s="9" customFormat="1" ht="19.899999999999999" customHeight="1">
      <c r="B13" s="21">
        <v>4</v>
      </c>
      <c r="C13" s="21" t="s">
        <v>550</v>
      </c>
      <c r="D13" s="21" t="s">
        <v>550</v>
      </c>
      <c r="E13" s="30" t="s">
        <v>9893</v>
      </c>
      <c r="F13" s="269">
        <v>1</v>
      </c>
      <c r="G13" s="203">
        <v>14000</v>
      </c>
      <c r="H13" s="1732">
        <f>F13*G13</f>
        <v>14000</v>
      </c>
      <c r="I13" s="167"/>
      <c r="J13" s="76"/>
      <c r="K13" s="76" t="s">
        <v>9891</v>
      </c>
      <c r="L13" s="22"/>
      <c r="M13" s="207">
        <v>44120</v>
      </c>
      <c r="N13" s="208"/>
      <c r="O13" s="209">
        <v>44148</v>
      </c>
      <c r="P13" s="209">
        <v>44148</v>
      </c>
      <c r="Q13" s="210">
        <v>44148</v>
      </c>
    </row>
    <row r="14" spans="2:17" s="9" customFormat="1" ht="19.899999999999999" customHeight="1">
      <c r="B14" s="21">
        <v>4</v>
      </c>
      <c r="C14" s="21" t="s">
        <v>550</v>
      </c>
      <c r="D14" s="21" t="s">
        <v>550</v>
      </c>
      <c r="E14" s="30" t="s">
        <v>9894</v>
      </c>
      <c r="F14" s="269">
        <v>1</v>
      </c>
      <c r="G14" s="203">
        <v>14000</v>
      </c>
      <c r="H14" s="1732">
        <f>F14*G14</f>
        <v>14000</v>
      </c>
      <c r="I14" s="167"/>
      <c r="J14" s="76"/>
      <c r="K14" s="76" t="s">
        <v>9891</v>
      </c>
      <c r="L14" s="22"/>
      <c r="M14" s="207">
        <v>44120</v>
      </c>
      <c r="N14" s="208"/>
      <c r="O14" s="209">
        <v>44148</v>
      </c>
      <c r="P14" s="209">
        <v>44148</v>
      </c>
      <c r="Q14" s="210">
        <v>44148</v>
      </c>
    </row>
    <row r="15" spans="2:17" s="9" customFormat="1" ht="19.899999999999999" customHeight="1">
      <c r="B15" s="21">
        <v>1</v>
      </c>
      <c r="C15" s="21" t="s">
        <v>550</v>
      </c>
      <c r="D15" s="21" t="s">
        <v>550</v>
      </c>
      <c r="E15" s="30" t="s">
        <v>563</v>
      </c>
      <c r="F15" s="269">
        <v>1</v>
      </c>
      <c r="G15" s="203">
        <v>12000</v>
      </c>
      <c r="H15" s="1732">
        <f>F15*G15</f>
        <v>12000</v>
      </c>
      <c r="I15" s="167"/>
      <c r="J15" s="76"/>
      <c r="K15" s="76" t="s">
        <v>9891</v>
      </c>
      <c r="L15" s="22"/>
      <c r="M15" s="207">
        <v>44120</v>
      </c>
      <c r="N15" s="208"/>
      <c r="O15" s="209">
        <v>44148</v>
      </c>
      <c r="P15" s="209">
        <v>44148</v>
      </c>
      <c r="Q15" s="210"/>
    </row>
    <row r="16" spans="2:17" s="9" customFormat="1" ht="19.899999999999999" customHeight="1">
      <c r="B16" s="21"/>
      <c r="C16" s="21" t="s">
        <v>550</v>
      </c>
      <c r="D16" s="21" t="s">
        <v>550</v>
      </c>
      <c r="E16" s="30" t="s">
        <v>9895</v>
      </c>
      <c r="F16" s="269">
        <v>1</v>
      </c>
      <c r="G16" s="1279">
        <v>-31500</v>
      </c>
      <c r="H16" s="28">
        <f t="shared" si="0"/>
        <v>-31500</v>
      </c>
      <c r="I16" s="167"/>
      <c r="J16" s="76"/>
      <c r="K16" s="76" t="s">
        <v>9891</v>
      </c>
      <c r="L16" s="22"/>
      <c r="M16" s="207">
        <v>44120</v>
      </c>
      <c r="N16" s="208"/>
      <c r="O16" s="209">
        <v>44148</v>
      </c>
      <c r="P16" s="209">
        <v>44148</v>
      </c>
      <c r="Q16" s="210"/>
    </row>
    <row r="17" spans="2:17" s="9" customFormat="1" ht="19.899999999999999" customHeight="1">
      <c r="B17" s="21"/>
      <c r="C17" s="21"/>
      <c r="D17" s="21"/>
      <c r="E17" s="30"/>
      <c r="F17" s="269"/>
      <c r="G17" s="1279"/>
      <c r="H17" s="28">
        <f t="shared" si="0"/>
        <v>0</v>
      </c>
      <c r="I17" s="167"/>
      <c r="J17" s="76"/>
      <c r="K17" s="76"/>
      <c r="L17" s="22"/>
      <c r="M17" s="207"/>
      <c r="N17" s="208"/>
      <c r="O17" s="44"/>
      <c r="P17" s="207"/>
      <c r="Q17" s="210"/>
    </row>
    <row r="18" spans="2:17" s="9" customFormat="1" ht="19.899999999999999" customHeight="1">
      <c r="B18" s="21">
        <v>12</v>
      </c>
      <c r="C18" s="21" t="s">
        <v>531</v>
      </c>
      <c r="D18" s="21" t="s">
        <v>531</v>
      </c>
      <c r="E18" s="31" t="s">
        <v>9896</v>
      </c>
      <c r="F18" s="1112">
        <v>1</v>
      </c>
      <c r="G18" s="1109">
        <v>24840</v>
      </c>
      <c r="H18" s="36">
        <f t="shared" si="0"/>
        <v>24840</v>
      </c>
      <c r="I18" s="167"/>
      <c r="J18" s="30" t="s">
        <v>9897</v>
      </c>
      <c r="K18" s="22" t="s">
        <v>9898</v>
      </c>
      <c r="L18" s="22" t="s">
        <v>9899</v>
      </c>
      <c r="M18" s="25">
        <v>44127</v>
      </c>
      <c r="N18" s="21"/>
      <c r="O18" s="22"/>
      <c r="P18" s="25">
        <v>44133</v>
      </c>
      <c r="Q18" s="26">
        <v>44133</v>
      </c>
    </row>
    <row r="19" spans="2:17" s="9" customFormat="1" ht="19.899999999999999" customHeight="1">
      <c r="B19" s="65">
        <v>12</v>
      </c>
      <c r="C19" s="21" t="s">
        <v>531</v>
      </c>
      <c r="D19" s="21" t="s">
        <v>531</v>
      </c>
      <c r="E19" s="59" t="s">
        <v>9900</v>
      </c>
      <c r="F19" s="1120">
        <v>1</v>
      </c>
      <c r="G19" s="52">
        <v>3174</v>
      </c>
      <c r="H19" s="36">
        <f t="shared" si="0"/>
        <v>3174</v>
      </c>
      <c r="I19" s="283"/>
      <c r="J19" s="285" t="s">
        <v>9901</v>
      </c>
      <c r="K19" s="22" t="s">
        <v>9898</v>
      </c>
      <c r="L19" s="22" t="s">
        <v>9902</v>
      </c>
      <c r="M19" s="25">
        <v>44127</v>
      </c>
      <c r="N19" s="21"/>
      <c r="O19" s="22"/>
      <c r="P19" s="25">
        <v>44133</v>
      </c>
      <c r="Q19" s="26">
        <v>44133</v>
      </c>
    </row>
    <row r="20" spans="2:17" s="9" customFormat="1" ht="19.899999999999999" customHeight="1">
      <c r="B20" s="65">
        <v>12</v>
      </c>
      <c r="C20" s="21" t="s">
        <v>531</v>
      </c>
      <c r="D20" s="21" t="s">
        <v>531</v>
      </c>
      <c r="E20" s="2633" t="s">
        <v>1527</v>
      </c>
      <c r="F20" s="1120">
        <v>1</v>
      </c>
      <c r="G20" s="52">
        <v>861</v>
      </c>
      <c r="H20" s="36">
        <f t="shared" si="0"/>
        <v>861</v>
      </c>
      <c r="I20" s="283"/>
      <c r="J20" s="285" t="s">
        <v>898</v>
      </c>
      <c r="K20" s="22" t="s">
        <v>9898</v>
      </c>
      <c r="L20" s="22" t="s">
        <v>9899</v>
      </c>
      <c r="M20" s="25">
        <v>44127</v>
      </c>
      <c r="N20" s="21"/>
      <c r="O20" s="22"/>
      <c r="P20" s="25">
        <v>44133</v>
      </c>
      <c r="Q20" s="26">
        <v>44133</v>
      </c>
    </row>
    <row r="21" spans="2:17" s="9" customFormat="1" ht="19.899999999999999" customHeight="1">
      <c r="B21" s="65">
        <v>12</v>
      </c>
      <c r="C21" s="22" t="s">
        <v>9903</v>
      </c>
      <c r="D21" s="22" t="s">
        <v>531</v>
      </c>
      <c r="E21" s="30" t="s">
        <v>2418</v>
      </c>
      <c r="F21" s="1120">
        <v>1</v>
      </c>
      <c r="G21" s="28">
        <v>1097</v>
      </c>
      <c r="H21" s="328">
        <f t="shared" si="0"/>
        <v>1097</v>
      </c>
      <c r="I21" s="167"/>
      <c r="J21" s="30" t="s">
        <v>2419</v>
      </c>
      <c r="K21" s="22" t="s">
        <v>9898</v>
      </c>
      <c r="L21" s="22" t="s">
        <v>9899</v>
      </c>
      <c r="M21" s="25">
        <v>44127</v>
      </c>
      <c r="N21" s="21"/>
      <c r="O21" s="22"/>
      <c r="P21" s="25">
        <v>44133</v>
      </c>
      <c r="Q21" s="26">
        <v>44133</v>
      </c>
    </row>
    <row r="22" spans="2:17" s="9" customFormat="1" ht="19.899999999999999" customHeight="1">
      <c r="B22" s="65">
        <v>12</v>
      </c>
      <c r="C22" s="22" t="s">
        <v>2420</v>
      </c>
      <c r="D22" s="22" t="s">
        <v>531</v>
      </c>
      <c r="E22" s="30" t="s">
        <v>2421</v>
      </c>
      <c r="F22" s="2009">
        <v>5</v>
      </c>
      <c r="G22" s="28">
        <v>187</v>
      </c>
      <c r="H22" s="328">
        <f t="shared" si="0"/>
        <v>935</v>
      </c>
      <c r="I22" s="167"/>
      <c r="J22" s="30" t="s">
        <v>2422</v>
      </c>
      <c r="K22" s="22" t="s">
        <v>9898</v>
      </c>
      <c r="L22" s="22" t="s">
        <v>9899</v>
      </c>
      <c r="M22" s="25">
        <v>44127</v>
      </c>
      <c r="N22" s="21"/>
      <c r="O22" s="22"/>
      <c r="P22" s="25">
        <v>44133</v>
      </c>
      <c r="Q22" s="26">
        <v>44133</v>
      </c>
    </row>
    <row r="23" spans="2:17" s="9" customFormat="1" ht="19.899999999999999" customHeight="1">
      <c r="B23" s="65">
        <v>12</v>
      </c>
      <c r="C23" s="21" t="s">
        <v>531</v>
      </c>
      <c r="D23" s="21" t="s">
        <v>531</v>
      </c>
      <c r="E23" s="59" t="s">
        <v>864</v>
      </c>
      <c r="F23" s="1120">
        <v>1</v>
      </c>
      <c r="G23" s="52">
        <v>4570</v>
      </c>
      <c r="H23" s="36">
        <f t="shared" si="0"/>
        <v>4570</v>
      </c>
      <c r="I23" s="283"/>
      <c r="J23" s="285" t="s">
        <v>1605</v>
      </c>
      <c r="K23" s="22" t="s">
        <v>9898</v>
      </c>
      <c r="L23" s="57" t="s">
        <v>9904</v>
      </c>
      <c r="M23" s="25">
        <v>44127</v>
      </c>
      <c r="N23" s="21"/>
      <c r="O23" s="22"/>
      <c r="P23" s="25">
        <v>44133</v>
      </c>
      <c r="Q23" s="26">
        <v>44133</v>
      </c>
    </row>
    <row r="24" spans="2:17" s="9" customFormat="1" ht="19.899999999999999" customHeight="1">
      <c r="B24" s="65">
        <v>12</v>
      </c>
      <c r="C24" s="21" t="s">
        <v>531</v>
      </c>
      <c r="D24" s="21" t="s">
        <v>531</v>
      </c>
      <c r="E24" s="59" t="s">
        <v>9905</v>
      </c>
      <c r="F24" s="1120">
        <v>1</v>
      </c>
      <c r="G24" s="52">
        <v>3600</v>
      </c>
      <c r="H24" s="36">
        <f t="shared" si="0"/>
        <v>3600</v>
      </c>
      <c r="I24" s="283"/>
      <c r="J24" s="285" t="s">
        <v>1605</v>
      </c>
      <c r="K24" s="22" t="s">
        <v>9898</v>
      </c>
      <c r="L24" s="57" t="s">
        <v>9906</v>
      </c>
      <c r="M24" s="25">
        <v>44127</v>
      </c>
      <c r="N24" s="21"/>
      <c r="O24" s="22"/>
      <c r="P24" s="25">
        <v>44133</v>
      </c>
      <c r="Q24" s="26">
        <v>44133</v>
      </c>
    </row>
    <row r="25" spans="2:17" s="9" customFormat="1" ht="19.899999999999999" customHeight="1">
      <c r="B25" s="65">
        <v>12</v>
      </c>
      <c r="C25" s="21" t="s">
        <v>531</v>
      </c>
      <c r="D25" s="21" t="s">
        <v>531</v>
      </c>
      <c r="E25" s="59" t="s">
        <v>9907</v>
      </c>
      <c r="F25" s="1120">
        <v>1</v>
      </c>
      <c r="G25" s="52">
        <v>6478</v>
      </c>
      <c r="H25" s="36">
        <f t="shared" si="0"/>
        <v>6478</v>
      </c>
      <c r="I25" s="283"/>
      <c r="J25" s="285" t="s">
        <v>949</v>
      </c>
      <c r="K25" s="22" t="s">
        <v>9898</v>
      </c>
      <c r="L25" s="57" t="s">
        <v>9908</v>
      </c>
      <c r="M25" s="25">
        <v>44127</v>
      </c>
      <c r="N25" s="21"/>
      <c r="O25" s="22"/>
      <c r="P25" s="25">
        <v>44133</v>
      </c>
      <c r="Q25" s="26">
        <v>44133</v>
      </c>
    </row>
    <row r="26" spans="2:17" s="9" customFormat="1" ht="19.899999999999999" customHeight="1">
      <c r="B26" s="65">
        <v>12</v>
      </c>
      <c r="C26" s="21" t="s">
        <v>531</v>
      </c>
      <c r="D26" s="21" t="s">
        <v>531</v>
      </c>
      <c r="E26" s="59" t="s">
        <v>9909</v>
      </c>
      <c r="F26" s="1120">
        <v>1</v>
      </c>
      <c r="G26" s="28">
        <v>4831</v>
      </c>
      <c r="H26" s="36">
        <f t="shared" si="0"/>
        <v>4831</v>
      </c>
      <c r="I26" s="283"/>
      <c r="J26" s="285" t="s">
        <v>949</v>
      </c>
      <c r="K26" s="22" t="s">
        <v>9898</v>
      </c>
      <c r="L26" s="57" t="s">
        <v>9910</v>
      </c>
      <c r="M26" s="25">
        <v>44127</v>
      </c>
      <c r="N26" s="21"/>
      <c r="O26" s="22"/>
      <c r="P26" s="25">
        <v>44133</v>
      </c>
      <c r="Q26" s="26">
        <v>44133</v>
      </c>
    </row>
    <row r="27" spans="2:17" s="9" customFormat="1" ht="19.899999999999999" customHeight="1">
      <c r="B27" s="65">
        <v>12</v>
      </c>
      <c r="C27" s="21" t="s">
        <v>531</v>
      </c>
      <c r="D27" s="21" t="s">
        <v>531</v>
      </c>
      <c r="E27" s="59" t="s">
        <v>3970</v>
      </c>
      <c r="F27" s="1120">
        <v>1</v>
      </c>
      <c r="G27" s="28">
        <v>2319</v>
      </c>
      <c r="H27" s="36">
        <f t="shared" si="0"/>
        <v>2319</v>
      </c>
      <c r="I27" s="283"/>
      <c r="J27" s="285" t="s">
        <v>949</v>
      </c>
      <c r="K27" s="22" t="s">
        <v>9898</v>
      </c>
      <c r="L27" s="57" t="s">
        <v>9911</v>
      </c>
      <c r="M27" s="25">
        <v>44127</v>
      </c>
      <c r="N27" s="21"/>
      <c r="O27" s="22"/>
      <c r="P27" s="25">
        <v>44133</v>
      </c>
      <c r="Q27" s="26">
        <v>44133</v>
      </c>
    </row>
    <row r="28" spans="2:17" s="9" customFormat="1" ht="19.899999999999999" customHeight="1">
      <c r="B28" s="65">
        <v>12</v>
      </c>
      <c r="C28" s="21" t="s">
        <v>531</v>
      </c>
      <c r="D28" s="21" t="s">
        <v>531</v>
      </c>
      <c r="E28" s="59" t="s">
        <v>9912</v>
      </c>
      <c r="F28" s="1120">
        <v>1</v>
      </c>
      <c r="G28" s="52">
        <v>427</v>
      </c>
      <c r="H28" s="36">
        <f t="shared" si="0"/>
        <v>427</v>
      </c>
      <c r="I28" s="283"/>
      <c r="J28" s="285" t="s">
        <v>4042</v>
      </c>
      <c r="K28" s="22" t="s">
        <v>9898</v>
      </c>
      <c r="L28" s="22" t="s">
        <v>9899</v>
      </c>
      <c r="M28" s="25">
        <v>44127</v>
      </c>
      <c r="N28" s="21"/>
      <c r="O28" s="22"/>
      <c r="P28" s="25">
        <v>44133</v>
      </c>
      <c r="Q28" s="26">
        <v>44133</v>
      </c>
    </row>
    <row r="29" spans="2:17" s="9" customFormat="1" ht="19.899999999999999" customHeight="1">
      <c r="B29" s="65">
        <v>12</v>
      </c>
      <c r="C29" s="22" t="s">
        <v>531</v>
      </c>
      <c r="D29" s="22" t="s">
        <v>531</v>
      </c>
      <c r="E29" s="30" t="s">
        <v>2425</v>
      </c>
      <c r="F29" s="2009">
        <v>1</v>
      </c>
      <c r="G29" s="28">
        <v>739</v>
      </c>
      <c r="H29" s="328">
        <f t="shared" si="0"/>
        <v>739</v>
      </c>
      <c r="I29" s="167"/>
      <c r="J29" s="30" t="s">
        <v>7361</v>
      </c>
      <c r="K29" s="22" t="s">
        <v>9898</v>
      </c>
      <c r="L29" s="22" t="s">
        <v>9899</v>
      </c>
      <c r="M29" s="25">
        <v>44127</v>
      </c>
      <c r="N29" s="21"/>
      <c r="O29" s="22"/>
      <c r="P29" s="25">
        <v>44133</v>
      </c>
      <c r="Q29" s="26">
        <v>44133</v>
      </c>
    </row>
    <row r="30" spans="2:17" s="9" customFormat="1" ht="19.899999999999999" customHeight="1">
      <c r="B30" s="65">
        <v>12</v>
      </c>
      <c r="C30" s="21" t="s">
        <v>531</v>
      </c>
      <c r="D30" s="21" t="s">
        <v>531</v>
      </c>
      <c r="E30" s="2634" t="s">
        <v>9913</v>
      </c>
      <c r="F30" s="1120">
        <v>2</v>
      </c>
      <c r="G30" s="52">
        <v>3190</v>
      </c>
      <c r="H30" s="36">
        <f t="shared" si="0"/>
        <v>6380</v>
      </c>
      <c r="I30" s="283"/>
      <c r="J30" s="285" t="s">
        <v>9914</v>
      </c>
      <c r="K30" s="22" t="s">
        <v>9898</v>
      </c>
      <c r="L30" s="22" t="s">
        <v>9899</v>
      </c>
      <c r="M30" s="25">
        <v>44127</v>
      </c>
      <c r="N30" s="21"/>
      <c r="O30" s="22"/>
      <c r="P30" s="25">
        <v>44133</v>
      </c>
      <c r="Q30" s="26">
        <v>44133</v>
      </c>
    </row>
    <row r="31" spans="2:17" s="9" customFormat="1" ht="19.899999999999999" customHeight="1">
      <c r="B31" s="65">
        <v>9</v>
      </c>
      <c r="C31" s="21" t="s">
        <v>531</v>
      </c>
      <c r="D31" s="21" t="s">
        <v>531</v>
      </c>
      <c r="E31" s="2634" t="s">
        <v>3770</v>
      </c>
      <c r="F31" s="1120">
        <v>2</v>
      </c>
      <c r="G31" s="52">
        <v>1320</v>
      </c>
      <c r="H31" s="36">
        <f t="shared" si="0"/>
        <v>2640</v>
      </c>
      <c r="I31" s="283"/>
      <c r="J31" s="285" t="s">
        <v>3771</v>
      </c>
      <c r="K31" s="22" t="s">
        <v>9898</v>
      </c>
      <c r="L31" s="22" t="s">
        <v>6387</v>
      </c>
      <c r="M31" s="25">
        <v>44127</v>
      </c>
      <c r="N31" s="21"/>
      <c r="O31" s="22"/>
      <c r="P31" s="25">
        <v>44133</v>
      </c>
      <c r="Q31" s="26">
        <v>44133</v>
      </c>
    </row>
    <row r="32" spans="2:17" s="9" customFormat="1" ht="19.899999999999999" customHeight="1">
      <c r="B32" s="65">
        <v>9</v>
      </c>
      <c r="C32" s="21" t="s">
        <v>531</v>
      </c>
      <c r="D32" s="21" t="s">
        <v>531</v>
      </c>
      <c r="E32" s="2634" t="s">
        <v>9915</v>
      </c>
      <c r="F32" s="1120">
        <v>1</v>
      </c>
      <c r="G32" s="52">
        <v>31900</v>
      </c>
      <c r="H32" s="36">
        <f t="shared" si="0"/>
        <v>31900</v>
      </c>
      <c r="I32" s="283"/>
      <c r="J32" s="285" t="s">
        <v>9916</v>
      </c>
      <c r="K32" s="22" t="s">
        <v>9898</v>
      </c>
      <c r="L32" s="22" t="s">
        <v>6387</v>
      </c>
      <c r="M32" s="25">
        <v>44127</v>
      </c>
      <c r="N32" s="21"/>
      <c r="O32" s="22"/>
      <c r="P32" s="25">
        <v>44133</v>
      </c>
      <c r="Q32" s="26">
        <v>44133</v>
      </c>
    </row>
    <row r="33" spans="2:17" s="9" customFormat="1" ht="19.899999999999999" customHeight="1">
      <c r="B33" s="65">
        <v>9</v>
      </c>
      <c r="C33" s="21" t="s">
        <v>531</v>
      </c>
      <c r="D33" s="21" t="s">
        <v>531</v>
      </c>
      <c r="E33" s="2633" t="s">
        <v>9917</v>
      </c>
      <c r="F33" s="1120">
        <v>1</v>
      </c>
      <c r="G33" s="52">
        <v>15400</v>
      </c>
      <c r="H33" s="36">
        <f t="shared" si="0"/>
        <v>15400</v>
      </c>
      <c r="I33" s="283"/>
      <c r="J33" s="285" t="s">
        <v>9918</v>
      </c>
      <c r="K33" s="22" t="s">
        <v>9898</v>
      </c>
      <c r="L33" s="22" t="s">
        <v>6387</v>
      </c>
      <c r="M33" s="25">
        <v>44127</v>
      </c>
      <c r="N33" s="21"/>
      <c r="O33" s="22"/>
      <c r="P33" s="25">
        <v>44133</v>
      </c>
      <c r="Q33" s="26">
        <v>44133</v>
      </c>
    </row>
    <row r="34" spans="2:17" s="9" customFormat="1" ht="19.899999999999999" customHeight="1">
      <c r="B34" s="65">
        <v>9</v>
      </c>
      <c r="C34" s="21" t="s">
        <v>531</v>
      </c>
      <c r="D34" s="21" t="s">
        <v>531</v>
      </c>
      <c r="E34" s="285" t="s">
        <v>1046</v>
      </c>
      <c r="F34" s="1953">
        <v>5</v>
      </c>
      <c r="G34" s="28">
        <v>370</v>
      </c>
      <c r="H34" s="36">
        <f t="shared" si="0"/>
        <v>1850</v>
      </c>
      <c r="I34" s="167"/>
      <c r="J34" s="59" t="s">
        <v>9919</v>
      </c>
      <c r="K34" s="22" t="s">
        <v>9898</v>
      </c>
      <c r="L34" s="22" t="s">
        <v>6387</v>
      </c>
      <c r="M34" s="25">
        <v>44127</v>
      </c>
      <c r="N34" s="21"/>
      <c r="O34" s="22"/>
      <c r="P34" s="25">
        <v>44133</v>
      </c>
      <c r="Q34" s="26">
        <v>44133</v>
      </c>
    </row>
    <row r="35" spans="2:17" s="9" customFormat="1" ht="19.899999999999999" customHeight="1">
      <c r="B35" s="65">
        <v>9</v>
      </c>
      <c r="C35" s="21" t="s">
        <v>531</v>
      </c>
      <c r="D35" s="21" t="s">
        <v>531</v>
      </c>
      <c r="E35" s="78" t="s">
        <v>9920</v>
      </c>
      <c r="F35" s="1120">
        <v>1</v>
      </c>
      <c r="G35" s="2635">
        <v>1400</v>
      </c>
      <c r="H35" s="36">
        <f>F35*G35</f>
        <v>1400</v>
      </c>
      <c r="I35" s="283"/>
      <c r="J35" s="285" t="s">
        <v>9921</v>
      </c>
      <c r="K35" s="22" t="s">
        <v>9898</v>
      </c>
      <c r="L35" s="22" t="s">
        <v>6387</v>
      </c>
      <c r="M35" s="25">
        <v>44127</v>
      </c>
      <c r="N35" s="21"/>
      <c r="O35" s="22"/>
      <c r="P35" s="25">
        <v>44133</v>
      </c>
      <c r="Q35" s="26">
        <v>44133</v>
      </c>
    </row>
    <row r="36" spans="2:17" s="9" customFormat="1" ht="19.899999999999999" customHeight="1">
      <c r="B36" s="65">
        <v>9</v>
      </c>
      <c r="C36" s="21" t="s">
        <v>531</v>
      </c>
      <c r="D36" s="21" t="s">
        <v>531</v>
      </c>
      <c r="E36" s="78" t="s">
        <v>9922</v>
      </c>
      <c r="F36" s="1120">
        <v>1</v>
      </c>
      <c r="G36" s="2635">
        <v>1260</v>
      </c>
      <c r="H36" s="36">
        <f>F36*G36</f>
        <v>1260</v>
      </c>
      <c r="I36" s="283"/>
      <c r="J36" s="285" t="s">
        <v>9923</v>
      </c>
      <c r="K36" s="22" t="s">
        <v>9898</v>
      </c>
      <c r="L36" s="22" t="s">
        <v>6387</v>
      </c>
      <c r="M36" s="25">
        <v>44127</v>
      </c>
      <c r="N36" s="21"/>
      <c r="O36" s="22"/>
      <c r="P36" s="25">
        <v>44133</v>
      </c>
      <c r="Q36" s="26">
        <v>44133</v>
      </c>
    </row>
    <row r="37" spans="2:17" s="9" customFormat="1" ht="19.899999999999999" customHeight="1">
      <c r="B37" s="65"/>
      <c r="C37" s="21"/>
      <c r="D37" s="21"/>
      <c r="E37" s="285"/>
      <c r="F37" s="1953"/>
      <c r="G37" s="28"/>
      <c r="H37" s="36">
        <f t="shared" si="0"/>
        <v>0</v>
      </c>
      <c r="I37" s="167"/>
      <c r="J37" s="59"/>
      <c r="K37" s="285"/>
      <c r="L37" s="22"/>
      <c r="M37" s="25"/>
      <c r="N37" s="21"/>
      <c r="O37" s="22"/>
      <c r="P37" s="25"/>
      <c r="Q37" s="26"/>
    </row>
    <row r="38" spans="2:17" s="9" customFormat="1" ht="19.899999999999999" customHeight="1">
      <c r="B38" s="65"/>
      <c r="C38" s="21"/>
      <c r="D38" s="21"/>
      <c r="E38" s="285"/>
      <c r="F38" s="1953"/>
      <c r="G38" s="28"/>
      <c r="H38" s="36">
        <f t="shared" si="0"/>
        <v>0</v>
      </c>
      <c r="I38" s="167"/>
      <c r="J38" s="59"/>
      <c r="K38" s="285"/>
      <c r="L38" s="22"/>
      <c r="M38" s="25"/>
      <c r="N38" s="21"/>
      <c r="O38" s="22"/>
      <c r="P38" s="25"/>
      <c r="Q38" s="26"/>
    </row>
    <row r="39" spans="2:17" s="9" customFormat="1" ht="19.899999999999999" customHeight="1">
      <c r="B39" s="65">
        <v>9</v>
      </c>
      <c r="C39" s="65" t="s">
        <v>659</v>
      </c>
      <c r="D39" s="65" t="s">
        <v>659</v>
      </c>
      <c r="E39" s="285" t="s">
        <v>9924</v>
      </c>
      <c r="F39" s="1120">
        <v>1</v>
      </c>
      <c r="G39" s="2636">
        <v>6900</v>
      </c>
      <c r="H39" s="36">
        <f t="shared" si="0"/>
        <v>6900</v>
      </c>
      <c r="I39" s="283"/>
      <c r="J39" s="285" t="s">
        <v>9925</v>
      </c>
      <c r="K39" s="285"/>
      <c r="L39" s="22" t="s">
        <v>6387</v>
      </c>
      <c r="M39" s="25">
        <v>44130</v>
      </c>
      <c r="N39" s="21"/>
      <c r="O39" s="32">
        <v>44140</v>
      </c>
      <c r="P39" s="25">
        <v>44140</v>
      </c>
      <c r="Q39" s="26">
        <v>44140</v>
      </c>
    </row>
    <row r="40" spans="2:17" s="9" customFormat="1" ht="19.899999999999999" customHeight="1">
      <c r="B40" s="65">
        <v>9</v>
      </c>
      <c r="C40" s="65" t="s">
        <v>659</v>
      </c>
      <c r="D40" s="65" t="s">
        <v>659</v>
      </c>
      <c r="E40" s="285" t="s">
        <v>9926</v>
      </c>
      <c r="F40" s="1120">
        <v>1</v>
      </c>
      <c r="G40" s="2636">
        <v>4900</v>
      </c>
      <c r="H40" s="36">
        <f t="shared" si="0"/>
        <v>4900</v>
      </c>
      <c r="I40" s="283"/>
      <c r="J40" s="285" t="s">
        <v>9927</v>
      </c>
      <c r="K40" s="285"/>
      <c r="L40" s="22" t="s">
        <v>6387</v>
      </c>
      <c r="M40" s="25">
        <v>44130</v>
      </c>
      <c r="N40" s="21"/>
      <c r="O40" s="32">
        <v>44140</v>
      </c>
      <c r="P40" s="25">
        <v>44140</v>
      </c>
      <c r="Q40" s="26">
        <v>44140</v>
      </c>
    </row>
    <row r="41" spans="2:17" s="9" customFormat="1" ht="19.899999999999999" customHeight="1">
      <c r="B41" s="65">
        <v>9</v>
      </c>
      <c r="C41" s="65" t="s">
        <v>659</v>
      </c>
      <c r="D41" s="65" t="s">
        <v>659</v>
      </c>
      <c r="E41" s="285" t="s">
        <v>9928</v>
      </c>
      <c r="F41" s="1120">
        <v>1</v>
      </c>
      <c r="G41" s="2636">
        <v>5400</v>
      </c>
      <c r="H41" s="36">
        <f t="shared" si="0"/>
        <v>5400</v>
      </c>
      <c r="I41" s="283"/>
      <c r="J41" s="285" t="s">
        <v>9929</v>
      </c>
      <c r="K41" s="285"/>
      <c r="L41" s="22" t="s">
        <v>6387</v>
      </c>
      <c r="M41" s="25">
        <v>44130</v>
      </c>
      <c r="N41" s="21"/>
      <c r="O41" s="32">
        <v>44140</v>
      </c>
      <c r="P41" s="25">
        <v>44140</v>
      </c>
      <c r="Q41" s="26">
        <v>44140</v>
      </c>
    </row>
    <row r="42" spans="2:17" s="9" customFormat="1" ht="19.899999999999999" customHeight="1">
      <c r="B42" s="65">
        <v>9</v>
      </c>
      <c r="C42" s="65" t="s">
        <v>659</v>
      </c>
      <c r="D42" s="65" t="s">
        <v>659</v>
      </c>
      <c r="E42" s="285" t="s">
        <v>9930</v>
      </c>
      <c r="F42" s="1120">
        <v>1</v>
      </c>
      <c r="G42" s="2636">
        <v>4900</v>
      </c>
      <c r="H42" s="36">
        <f t="shared" si="0"/>
        <v>4900</v>
      </c>
      <c r="I42" s="283"/>
      <c r="J42" s="285" t="s">
        <v>9931</v>
      </c>
      <c r="K42" s="285"/>
      <c r="L42" s="22" t="s">
        <v>6387</v>
      </c>
      <c r="M42" s="25">
        <v>44130</v>
      </c>
      <c r="N42" s="21"/>
      <c r="O42" s="32">
        <v>44140</v>
      </c>
      <c r="P42" s="25">
        <v>44140</v>
      </c>
      <c r="Q42" s="26">
        <v>44140</v>
      </c>
    </row>
    <row r="43" spans="2:17" s="9" customFormat="1" ht="19.899999999999999" customHeight="1">
      <c r="B43" s="65">
        <v>9</v>
      </c>
      <c r="C43" s="65" t="s">
        <v>659</v>
      </c>
      <c r="D43" s="65" t="s">
        <v>659</v>
      </c>
      <c r="E43" s="285" t="s">
        <v>9932</v>
      </c>
      <c r="F43" s="1120">
        <v>1</v>
      </c>
      <c r="G43" s="66">
        <v>8200</v>
      </c>
      <c r="H43" s="36">
        <f t="shared" si="0"/>
        <v>8200</v>
      </c>
      <c r="I43" s="283"/>
      <c r="J43" s="285" t="s">
        <v>9933</v>
      </c>
      <c r="K43" s="285"/>
      <c r="L43" s="22" t="s">
        <v>6387</v>
      </c>
      <c r="M43" s="25">
        <v>44130</v>
      </c>
      <c r="N43" s="21"/>
      <c r="O43" s="32">
        <v>44140</v>
      </c>
      <c r="P43" s="25">
        <v>44140</v>
      </c>
      <c r="Q43" s="26">
        <v>44140</v>
      </c>
    </row>
    <row r="44" spans="2:17" s="9" customFormat="1" ht="19.899999999999999" customHeight="1">
      <c r="B44" s="65">
        <v>9</v>
      </c>
      <c r="C44" s="65" t="s">
        <v>659</v>
      </c>
      <c r="D44" s="65" t="s">
        <v>659</v>
      </c>
      <c r="E44" s="285" t="s">
        <v>9934</v>
      </c>
      <c r="F44" s="1120">
        <v>1</v>
      </c>
      <c r="G44" s="66">
        <v>9600</v>
      </c>
      <c r="H44" s="36">
        <f t="shared" si="0"/>
        <v>9600</v>
      </c>
      <c r="I44" s="283"/>
      <c r="J44" s="285" t="s">
        <v>2278</v>
      </c>
      <c r="K44" s="285"/>
      <c r="L44" s="22" t="s">
        <v>6387</v>
      </c>
      <c r="M44" s="25">
        <v>44130</v>
      </c>
      <c r="N44" s="21"/>
      <c r="O44" s="32">
        <v>44140</v>
      </c>
      <c r="P44" s="25">
        <v>44140</v>
      </c>
      <c r="Q44" s="26">
        <v>44140</v>
      </c>
    </row>
    <row r="45" spans="2:17" s="9" customFormat="1" ht="19.899999999999999" customHeight="1">
      <c r="B45" s="65"/>
      <c r="C45" s="65"/>
      <c r="D45" s="65"/>
      <c r="E45" s="285"/>
      <c r="F45" s="53"/>
      <c r="G45" s="2636"/>
      <c r="H45" s="36">
        <f t="shared" si="0"/>
        <v>0</v>
      </c>
      <c r="I45" s="283"/>
      <c r="J45" s="285"/>
      <c r="K45" s="285"/>
      <c r="L45" s="22"/>
      <c r="M45" s="25"/>
      <c r="N45" s="21"/>
      <c r="O45" s="32"/>
      <c r="P45" s="25"/>
      <c r="Q45" s="26"/>
    </row>
    <row r="46" spans="2:17" s="9" customFormat="1" ht="19.899999999999999" customHeight="1">
      <c r="B46" s="65"/>
      <c r="C46" s="65"/>
      <c r="D46" s="65"/>
      <c r="E46" s="285"/>
      <c r="F46" s="53"/>
      <c r="G46" s="66"/>
      <c r="H46" s="36">
        <f t="shared" si="0"/>
        <v>0</v>
      </c>
      <c r="I46" s="283"/>
      <c r="J46" s="285"/>
      <c r="K46" s="285"/>
      <c r="L46" s="22"/>
      <c r="M46" s="25"/>
      <c r="N46" s="21"/>
      <c r="O46" s="32"/>
      <c r="P46" s="25"/>
      <c r="Q46" s="26"/>
    </row>
    <row r="47" spans="2:17" s="9" customFormat="1" ht="19.899999999999999" customHeight="1">
      <c r="B47" s="65"/>
      <c r="C47" s="65"/>
      <c r="D47" s="65"/>
      <c r="E47" s="285"/>
      <c r="F47" s="53"/>
      <c r="G47" s="66"/>
      <c r="H47" s="36">
        <f t="shared" si="0"/>
        <v>0</v>
      </c>
      <c r="I47" s="283"/>
      <c r="J47" s="285"/>
      <c r="K47" s="285"/>
      <c r="L47" s="22"/>
      <c r="M47" s="25"/>
      <c r="N47" s="21"/>
      <c r="O47" s="32"/>
      <c r="P47" s="25"/>
      <c r="Q47" s="26"/>
    </row>
    <row r="48" spans="2:17" s="9" customFormat="1" ht="19.899999999999999" customHeight="1">
      <c r="B48" s="65"/>
      <c r="C48" s="65"/>
      <c r="D48" s="65"/>
      <c r="E48" s="285"/>
      <c r="F48" s="53"/>
      <c r="G48" s="52"/>
      <c r="H48" s="36">
        <f t="shared" si="0"/>
        <v>0</v>
      </c>
      <c r="I48" s="283"/>
      <c r="J48" s="2637"/>
      <c r="K48" s="922"/>
      <c r="L48" s="22"/>
      <c r="M48" s="25"/>
      <c r="N48" s="21"/>
      <c r="O48" s="32"/>
      <c r="P48" s="25"/>
      <c r="Q48" s="26"/>
    </row>
    <row r="49" spans="2:17" s="9" customFormat="1" ht="19.899999999999999" customHeight="1">
      <c r="B49" s="21"/>
      <c r="C49" s="21"/>
      <c r="D49" s="21"/>
      <c r="E49" s="75"/>
      <c r="F49" s="269"/>
      <c r="G49" s="2638"/>
      <c r="H49" s="36">
        <f>F49*G49</f>
        <v>0</v>
      </c>
      <c r="I49" s="167"/>
      <c r="J49" s="30"/>
      <c r="K49" s="30"/>
      <c r="L49" s="22"/>
      <c r="M49" s="25"/>
      <c r="N49" s="21"/>
      <c r="O49" s="22"/>
      <c r="P49" s="25"/>
      <c r="Q49" s="26"/>
    </row>
    <row r="50" spans="2:17" s="9" customFormat="1" ht="19.899999999999999" customHeight="1">
      <c r="B50" s="21"/>
      <c r="C50" s="21"/>
      <c r="D50" s="21"/>
      <c r="E50" s="31"/>
      <c r="F50" s="271"/>
      <c r="G50" s="2638"/>
      <c r="H50" s="36">
        <f>F50*G50</f>
        <v>0</v>
      </c>
      <c r="I50" s="167"/>
      <c r="J50" s="30"/>
      <c r="K50" s="30"/>
      <c r="L50" s="22"/>
      <c r="M50" s="25"/>
      <c r="N50" s="21"/>
      <c r="O50" s="22"/>
      <c r="P50" s="25"/>
      <c r="Q50" s="26"/>
    </row>
    <row r="51" spans="2:17" s="9" customFormat="1" ht="19.899999999999999" customHeight="1">
      <c r="B51" s="21"/>
      <c r="C51" s="21"/>
      <c r="D51" s="21"/>
      <c r="E51" s="31"/>
      <c r="F51" s="271"/>
      <c r="G51" s="2638"/>
      <c r="H51" s="36">
        <f>F51*G51</f>
        <v>0</v>
      </c>
      <c r="I51" s="167"/>
      <c r="J51" s="30"/>
      <c r="K51" s="30"/>
      <c r="L51" s="22"/>
      <c r="M51" s="25"/>
      <c r="N51" s="21"/>
      <c r="O51" s="22"/>
      <c r="P51" s="25"/>
      <c r="Q51" s="26"/>
    </row>
    <row r="52" spans="2:17" s="9" customFormat="1" ht="19.899999999999999" customHeight="1">
      <c r="B52" s="21"/>
      <c r="C52" s="21"/>
      <c r="D52" s="21"/>
      <c r="E52" s="31"/>
      <c r="F52" s="271"/>
      <c r="G52" s="1279"/>
      <c r="H52" s="36">
        <f>F52*G52</f>
        <v>0</v>
      </c>
      <c r="I52" s="167"/>
      <c r="J52" s="76"/>
      <c r="K52" s="76"/>
      <c r="L52" s="22"/>
      <c r="M52" s="207"/>
      <c r="N52" s="208"/>
      <c r="O52" s="44"/>
      <c r="P52" s="207"/>
      <c r="Q52" s="210"/>
    </row>
    <row r="53" spans="2:17" s="9" customFormat="1" ht="19.899999999999999" customHeight="1">
      <c r="B53" s="21"/>
      <c r="C53" s="21"/>
      <c r="D53" s="21"/>
      <c r="E53" s="31"/>
      <c r="F53" s="271"/>
      <c r="G53" s="1279"/>
      <c r="H53" s="36">
        <f>F53*G53</f>
        <v>0</v>
      </c>
      <c r="I53" s="167"/>
      <c r="J53" s="76"/>
      <c r="K53" s="76"/>
      <c r="L53" s="22"/>
      <c r="M53" s="207"/>
      <c r="N53" s="208"/>
      <c r="O53" s="209"/>
      <c r="P53" s="209"/>
      <c r="Q53" s="210"/>
    </row>
    <row r="60" spans="2:17">
      <c r="H60" s="272"/>
    </row>
    <row r="61" spans="2:17">
      <c r="H61" s="272"/>
    </row>
    <row r="62" spans="2:17">
      <c r="H62" s="272"/>
    </row>
    <row r="63" spans="2:17">
      <c r="H63" s="272"/>
    </row>
    <row r="64" spans="2:17">
      <c r="H64" s="272"/>
    </row>
    <row r="65" spans="8:8">
      <c r="H65" s="272"/>
    </row>
    <row r="66" spans="8:8">
      <c r="H66" s="272"/>
    </row>
    <row r="67" spans="8:8">
      <c r="H67" s="272"/>
    </row>
    <row r="68" spans="8:8">
      <c r="H68" s="272"/>
    </row>
    <row r="69" spans="8:8">
      <c r="H69" s="272"/>
    </row>
    <row r="70" spans="8:8">
      <c r="H70" s="272"/>
    </row>
    <row r="71" spans="8:8">
      <c r="H71" s="272"/>
    </row>
    <row r="72" spans="8:8">
      <c r="H72" s="272"/>
    </row>
    <row r="73" spans="8:8">
      <c r="H73" s="272"/>
    </row>
    <row r="74" spans="8:8">
      <c r="H74" s="272"/>
    </row>
    <row r="75" spans="8:8">
      <c r="H75" s="272"/>
    </row>
    <row r="76" spans="8:8">
      <c r="H76" s="272"/>
    </row>
    <row r="77" spans="8:8">
      <c r="H77" s="272"/>
    </row>
    <row r="78" spans="8:8">
      <c r="H78" s="272"/>
    </row>
    <row r="79" spans="8:8">
      <c r="H79" s="272"/>
    </row>
    <row r="80" spans="8:8">
      <c r="H80" s="272"/>
    </row>
    <row r="81" spans="8:8">
      <c r="H81" s="272"/>
    </row>
    <row r="82" spans="8:8">
      <c r="H82" s="272"/>
    </row>
    <row r="83" spans="8:8">
      <c r="H83" s="272"/>
    </row>
    <row r="84" spans="8:8">
      <c r="H84" s="272"/>
    </row>
    <row r="85" spans="8:8">
      <c r="H85" s="272"/>
    </row>
    <row r="86" spans="8:8">
      <c r="H86" s="272"/>
    </row>
    <row r="87" spans="8:8">
      <c r="H87" s="272"/>
    </row>
    <row r="88" spans="8:8">
      <c r="H88" s="272"/>
    </row>
    <row r="89" spans="8:8">
      <c r="H89" s="272"/>
    </row>
    <row r="90" spans="8:8">
      <c r="H90" s="272"/>
    </row>
    <row r="91" spans="8:8">
      <c r="H91" s="272"/>
    </row>
    <row r="92" spans="8:8">
      <c r="H92" s="272"/>
    </row>
  </sheetData>
  <autoFilter ref="B8:O53" xr:uid="{786D001C-97CE-440E-BEEC-7E44ACC07498}"/>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57785-FFAA-49B5-8A84-B1F95504CA43}">
  <dimension ref="B2:Q136"/>
  <sheetViews>
    <sheetView view="pageBreakPreview" zoomScale="60" zoomScaleNormal="80" workbookViewId="0">
      <pane xSplit="10" ySplit="8" topLeftCell="K87" activePane="bottomRight" state="frozen"/>
      <selection pane="topRight" activeCell="K1" sqref="K1"/>
      <selection pane="bottomLeft" activeCell="A9" sqref="A9"/>
      <selection pane="bottomRight" activeCell="Q105" sqref="Q105:Q107"/>
    </sheetView>
  </sheetViews>
  <sheetFormatPr defaultColWidth="8.875" defaultRowHeight="25.5"/>
  <cols>
    <col min="1" max="1" width="2.625" style="8" customWidth="1"/>
    <col min="2" max="2" width="5.875" style="9" customWidth="1"/>
    <col min="3" max="4" width="15.875" style="8" customWidth="1"/>
    <col min="5" max="5" width="49.125" style="1985" customWidth="1"/>
    <col min="6" max="6" width="6.125" style="9" customWidth="1"/>
    <col min="7" max="8" width="9.875" style="9" bestFit="1" customWidth="1"/>
    <col min="9" max="9" width="5.875" style="3" customWidth="1"/>
    <col min="10" max="10" width="40.875" style="8" customWidth="1"/>
    <col min="11" max="11" width="54" style="8" customWidth="1"/>
    <col min="12" max="12" width="30.875" style="9" customWidth="1"/>
    <col min="13" max="13" width="13.875" style="10" customWidth="1"/>
    <col min="14" max="14" width="6.375" style="8" customWidth="1"/>
    <col min="15" max="15" width="13.125" style="3" customWidth="1"/>
    <col min="16" max="16" width="18.125" style="11" customWidth="1"/>
    <col min="17" max="17" width="15.625" style="194" customWidth="1"/>
    <col min="18" max="256" width="8.875" style="8"/>
    <col min="257" max="257" width="2.625" style="8" customWidth="1"/>
    <col min="258" max="258" width="5.875" style="8" customWidth="1"/>
    <col min="259" max="260" width="15.875" style="8" customWidth="1"/>
    <col min="261" max="261" width="49.125" style="8" customWidth="1"/>
    <col min="262" max="262" width="6.125" style="8" customWidth="1"/>
    <col min="263" max="264" width="9.875" style="8" bestFit="1" customWidth="1"/>
    <col min="265" max="265" width="5.875" style="8" customWidth="1"/>
    <col min="266" max="266" width="40.875" style="8" customWidth="1"/>
    <col min="267" max="267" width="54" style="8" customWidth="1"/>
    <col min="268" max="268" width="30.875" style="8" customWidth="1"/>
    <col min="269" max="269" width="13.875" style="8" customWidth="1"/>
    <col min="270" max="270" width="6.375" style="8" customWidth="1"/>
    <col min="271" max="271" width="13.125" style="8" customWidth="1"/>
    <col min="272" max="272" width="18.125" style="8" customWidth="1"/>
    <col min="273" max="273" width="15.625" style="8" customWidth="1"/>
    <col min="274" max="512" width="8.875" style="8"/>
    <col min="513" max="513" width="2.625" style="8" customWidth="1"/>
    <col min="514" max="514" width="5.875" style="8" customWidth="1"/>
    <col min="515" max="516" width="15.875" style="8" customWidth="1"/>
    <col min="517" max="517" width="49.125" style="8" customWidth="1"/>
    <col min="518" max="518" width="6.125" style="8" customWidth="1"/>
    <col min="519" max="520" width="9.875" style="8" bestFit="1" customWidth="1"/>
    <col min="521" max="521" width="5.875" style="8" customWidth="1"/>
    <col min="522" max="522" width="40.875" style="8" customWidth="1"/>
    <col min="523" max="523" width="54" style="8" customWidth="1"/>
    <col min="524" max="524" width="30.875" style="8" customWidth="1"/>
    <col min="525" max="525" width="13.875" style="8" customWidth="1"/>
    <col min="526" max="526" width="6.375" style="8" customWidth="1"/>
    <col min="527" max="527" width="13.125" style="8" customWidth="1"/>
    <col min="528" max="528" width="18.125" style="8" customWidth="1"/>
    <col min="529" max="529" width="15.625" style="8" customWidth="1"/>
    <col min="530" max="768" width="8.875" style="8"/>
    <col min="769" max="769" width="2.625" style="8" customWidth="1"/>
    <col min="770" max="770" width="5.875" style="8" customWidth="1"/>
    <col min="771" max="772" width="15.875" style="8" customWidth="1"/>
    <col min="773" max="773" width="49.125" style="8" customWidth="1"/>
    <col min="774" max="774" width="6.125" style="8" customWidth="1"/>
    <col min="775" max="776" width="9.875" style="8" bestFit="1" customWidth="1"/>
    <col min="777" max="777" width="5.875" style="8" customWidth="1"/>
    <col min="778" max="778" width="40.875" style="8" customWidth="1"/>
    <col min="779" max="779" width="54" style="8" customWidth="1"/>
    <col min="780" max="780" width="30.875" style="8" customWidth="1"/>
    <col min="781" max="781" width="13.875" style="8" customWidth="1"/>
    <col min="782" max="782" width="6.375" style="8" customWidth="1"/>
    <col min="783" max="783" width="13.125" style="8" customWidth="1"/>
    <col min="784" max="784" width="18.125" style="8" customWidth="1"/>
    <col min="785" max="785" width="15.625" style="8" customWidth="1"/>
    <col min="786" max="1024" width="8.875" style="8"/>
    <col min="1025" max="1025" width="2.625" style="8" customWidth="1"/>
    <col min="1026" max="1026" width="5.875" style="8" customWidth="1"/>
    <col min="1027" max="1028" width="15.875" style="8" customWidth="1"/>
    <col min="1029" max="1029" width="49.125" style="8" customWidth="1"/>
    <col min="1030" max="1030" width="6.125" style="8" customWidth="1"/>
    <col min="1031" max="1032" width="9.875" style="8" bestFit="1" customWidth="1"/>
    <col min="1033" max="1033" width="5.875" style="8" customWidth="1"/>
    <col min="1034" max="1034" width="40.875" style="8" customWidth="1"/>
    <col min="1035" max="1035" width="54" style="8" customWidth="1"/>
    <col min="1036" max="1036" width="30.875" style="8" customWidth="1"/>
    <col min="1037" max="1037" width="13.875" style="8" customWidth="1"/>
    <col min="1038" max="1038" width="6.375" style="8" customWidth="1"/>
    <col min="1039" max="1039" width="13.125" style="8" customWidth="1"/>
    <col min="1040" max="1040" width="18.125" style="8" customWidth="1"/>
    <col min="1041" max="1041" width="15.625" style="8" customWidth="1"/>
    <col min="1042" max="1280" width="8.875" style="8"/>
    <col min="1281" max="1281" width="2.625" style="8" customWidth="1"/>
    <col min="1282" max="1282" width="5.875" style="8" customWidth="1"/>
    <col min="1283" max="1284" width="15.875" style="8" customWidth="1"/>
    <col min="1285" max="1285" width="49.125" style="8" customWidth="1"/>
    <col min="1286" max="1286" width="6.125" style="8" customWidth="1"/>
    <col min="1287" max="1288" width="9.875" style="8" bestFit="1" customWidth="1"/>
    <col min="1289" max="1289" width="5.875" style="8" customWidth="1"/>
    <col min="1290" max="1290" width="40.875" style="8" customWidth="1"/>
    <col min="1291" max="1291" width="54" style="8" customWidth="1"/>
    <col min="1292" max="1292" width="30.875" style="8" customWidth="1"/>
    <col min="1293" max="1293" width="13.875" style="8" customWidth="1"/>
    <col min="1294" max="1294" width="6.375" style="8" customWidth="1"/>
    <col min="1295" max="1295" width="13.125" style="8" customWidth="1"/>
    <col min="1296" max="1296" width="18.125" style="8" customWidth="1"/>
    <col min="1297" max="1297" width="15.625" style="8" customWidth="1"/>
    <col min="1298" max="1536" width="8.875" style="8"/>
    <col min="1537" max="1537" width="2.625" style="8" customWidth="1"/>
    <col min="1538" max="1538" width="5.875" style="8" customWidth="1"/>
    <col min="1539" max="1540" width="15.875" style="8" customWidth="1"/>
    <col min="1541" max="1541" width="49.125" style="8" customWidth="1"/>
    <col min="1542" max="1542" width="6.125" style="8" customWidth="1"/>
    <col min="1543" max="1544" width="9.875" style="8" bestFit="1" customWidth="1"/>
    <col min="1545" max="1545" width="5.875" style="8" customWidth="1"/>
    <col min="1546" max="1546" width="40.875" style="8" customWidth="1"/>
    <col min="1547" max="1547" width="54" style="8" customWidth="1"/>
    <col min="1548" max="1548" width="30.875" style="8" customWidth="1"/>
    <col min="1549" max="1549" width="13.875" style="8" customWidth="1"/>
    <col min="1550" max="1550" width="6.375" style="8" customWidth="1"/>
    <col min="1551" max="1551" width="13.125" style="8" customWidth="1"/>
    <col min="1552" max="1552" width="18.125" style="8" customWidth="1"/>
    <col min="1553" max="1553" width="15.625" style="8" customWidth="1"/>
    <col min="1554" max="1792" width="8.875" style="8"/>
    <col min="1793" max="1793" width="2.625" style="8" customWidth="1"/>
    <col min="1794" max="1794" width="5.875" style="8" customWidth="1"/>
    <col min="1795" max="1796" width="15.875" style="8" customWidth="1"/>
    <col min="1797" max="1797" width="49.125" style="8" customWidth="1"/>
    <col min="1798" max="1798" width="6.125" style="8" customWidth="1"/>
    <col min="1799" max="1800" width="9.875" style="8" bestFit="1" customWidth="1"/>
    <col min="1801" max="1801" width="5.875" style="8" customWidth="1"/>
    <col min="1802" max="1802" width="40.875" style="8" customWidth="1"/>
    <col min="1803" max="1803" width="54" style="8" customWidth="1"/>
    <col min="1804" max="1804" width="30.875" style="8" customWidth="1"/>
    <col min="1805" max="1805" width="13.875" style="8" customWidth="1"/>
    <col min="1806" max="1806" width="6.375" style="8" customWidth="1"/>
    <col min="1807" max="1807" width="13.125" style="8" customWidth="1"/>
    <col min="1808" max="1808" width="18.125" style="8" customWidth="1"/>
    <col min="1809" max="1809" width="15.625" style="8" customWidth="1"/>
    <col min="1810" max="2048" width="8.875" style="8"/>
    <col min="2049" max="2049" width="2.625" style="8" customWidth="1"/>
    <col min="2050" max="2050" width="5.875" style="8" customWidth="1"/>
    <col min="2051" max="2052" width="15.875" style="8" customWidth="1"/>
    <col min="2053" max="2053" width="49.125" style="8" customWidth="1"/>
    <col min="2054" max="2054" width="6.125" style="8" customWidth="1"/>
    <col min="2055" max="2056" width="9.875" style="8" bestFit="1" customWidth="1"/>
    <col min="2057" max="2057" width="5.875" style="8" customWidth="1"/>
    <col min="2058" max="2058" width="40.875" style="8" customWidth="1"/>
    <col min="2059" max="2059" width="54" style="8" customWidth="1"/>
    <col min="2060" max="2060" width="30.875" style="8" customWidth="1"/>
    <col min="2061" max="2061" width="13.875" style="8" customWidth="1"/>
    <col min="2062" max="2062" width="6.375" style="8" customWidth="1"/>
    <col min="2063" max="2063" width="13.125" style="8" customWidth="1"/>
    <col min="2064" max="2064" width="18.125" style="8" customWidth="1"/>
    <col min="2065" max="2065" width="15.625" style="8" customWidth="1"/>
    <col min="2066" max="2304" width="8.875" style="8"/>
    <col min="2305" max="2305" width="2.625" style="8" customWidth="1"/>
    <col min="2306" max="2306" width="5.875" style="8" customWidth="1"/>
    <col min="2307" max="2308" width="15.875" style="8" customWidth="1"/>
    <col min="2309" max="2309" width="49.125" style="8" customWidth="1"/>
    <col min="2310" max="2310" width="6.125" style="8" customWidth="1"/>
    <col min="2311" max="2312" width="9.875" style="8" bestFit="1" customWidth="1"/>
    <col min="2313" max="2313" width="5.875" style="8" customWidth="1"/>
    <col min="2314" max="2314" width="40.875" style="8" customWidth="1"/>
    <col min="2315" max="2315" width="54" style="8" customWidth="1"/>
    <col min="2316" max="2316" width="30.875" style="8" customWidth="1"/>
    <col min="2317" max="2317" width="13.875" style="8" customWidth="1"/>
    <col min="2318" max="2318" width="6.375" style="8" customWidth="1"/>
    <col min="2319" max="2319" width="13.125" style="8" customWidth="1"/>
    <col min="2320" max="2320" width="18.125" style="8" customWidth="1"/>
    <col min="2321" max="2321" width="15.625" style="8" customWidth="1"/>
    <col min="2322" max="2560" width="8.875" style="8"/>
    <col min="2561" max="2561" width="2.625" style="8" customWidth="1"/>
    <col min="2562" max="2562" width="5.875" style="8" customWidth="1"/>
    <col min="2563" max="2564" width="15.875" style="8" customWidth="1"/>
    <col min="2565" max="2565" width="49.125" style="8" customWidth="1"/>
    <col min="2566" max="2566" width="6.125" style="8" customWidth="1"/>
    <col min="2567" max="2568" width="9.875" style="8" bestFit="1" customWidth="1"/>
    <col min="2569" max="2569" width="5.875" style="8" customWidth="1"/>
    <col min="2570" max="2570" width="40.875" style="8" customWidth="1"/>
    <col min="2571" max="2571" width="54" style="8" customWidth="1"/>
    <col min="2572" max="2572" width="30.875" style="8" customWidth="1"/>
    <col min="2573" max="2573" width="13.875" style="8" customWidth="1"/>
    <col min="2574" max="2574" width="6.375" style="8" customWidth="1"/>
    <col min="2575" max="2575" width="13.125" style="8" customWidth="1"/>
    <col min="2576" max="2576" width="18.125" style="8" customWidth="1"/>
    <col min="2577" max="2577" width="15.625" style="8" customWidth="1"/>
    <col min="2578" max="2816" width="8.875" style="8"/>
    <col min="2817" max="2817" width="2.625" style="8" customWidth="1"/>
    <col min="2818" max="2818" width="5.875" style="8" customWidth="1"/>
    <col min="2819" max="2820" width="15.875" style="8" customWidth="1"/>
    <col min="2821" max="2821" width="49.125" style="8" customWidth="1"/>
    <col min="2822" max="2822" width="6.125" style="8" customWidth="1"/>
    <col min="2823" max="2824" width="9.875" style="8" bestFit="1" customWidth="1"/>
    <col min="2825" max="2825" width="5.875" style="8" customWidth="1"/>
    <col min="2826" max="2826" width="40.875" style="8" customWidth="1"/>
    <col min="2827" max="2827" width="54" style="8" customWidth="1"/>
    <col min="2828" max="2828" width="30.875" style="8" customWidth="1"/>
    <col min="2829" max="2829" width="13.875" style="8" customWidth="1"/>
    <col min="2830" max="2830" width="6.375" style="8" customWidth="1"/>
    <col min="2831" max="2831" width="13.125" style="8" customWidth="1"/>
    <col min="2832" max="2832" width="18.125" style="8" customWidth="1"/>
    <col min="2833" max="2833" width="15.625" style="8" customWidth="1"/>
    <col min="2834" max="3072" width="8.875" style="8"/>
    <col min="3073" max="3073" width="2.625" style="8" customWidth="1"/>
    <col min="3074" max="3074" width="5.875" style="8" customWidth="1"/>
    <col min="3075" max="3076" width="15.875" style="8" customWidth="1"/>
    <col min="3077" max="3077" width="49.125" style="8" customWidth="1"/>
    <col min="3078" max="3078" width="6.125" style="8" customWidth="1"/>
    <col min="3079" max="3080" width="9.875" style="8" bestFit="1" customWidth="1"/>
    <col min="3081" max="3081" width="5.875" style="8" customWidth="1"/>
    <col min="3082" max="3082" width="40.875" style="8" customWidth="1"/>
    <col min="3083" max="3083" width="54" style="8" customWidth="1"/>
    <col min="3084" max="3084" width="30.875" style="8" customWidth="1"/>
    <col min="3085" max="3085" width="13.875" style="8" customWidth="1"/>
    <col min="3086" max="3086" width="6.375" style="8" customWidth="1"/>
    <col min="3087" max="3087" width="13.125" style="8" customWidth="1"/>
    <col min="3088" max="3088" width="18.125" style="8" customWidth="1"/>
    <col min="3089" max="3089" width="15.625" style="8" customWidth="1"/>
    <col min="3090" max="3328" width="8.875" style="8"/>
    <col min="3329" max="3329" width="2.625" style="8" customWidth="1"/>
    <col min="3330" max="3330" width="5.875" style="8" customWidth="1"/>
    <col min="3331" max="3332" width="15.875" style="8" customWidth="1"/>
    <col min="3333" max="3333" width="49.125" style="8" customWidth="1"/>
    <col min="3334" max="3334" width="6.125" style="8" customWidth="1"/>
    <col min="3335" max="3336" width="9.875" style="8" bestFit="1" customWidth="1"/>
    <col min="3337" max="3337" width="5.875" style="8" customWidth="1"/>
    <col min="3338" max="3338" width="40.875" style="8" customWidth="1"/>
    <col min="3339" max="3339" width="54" style="8" customWidth="1"/>
    <col min="3340" max="3340" width="30.875" style="8" customWidth="1"/>
    <col min="3341" max="3341" width="13.875" style="8" customWidth="1"/>
    <col min="3342" max="3342" width="6.375" style="8" customWidth="1"/>
    <col min="3343" max="3343" width="13.125" style="8" customWidth="1"/>
    <col min="3344" max="3344" width="18.125" style="8" customWidth="1"/>
    <col min="3345" max="3345" width="15.625" style="8" customWidth="1"/>
    <col min="3346" max="3584" width="8.875" style="8"/>
    <col min="3585" max="3585" width="2.625" style="8" customWidth="1"/>
    <col min="3586" max="3586" width="5.875" style="8" customWidth="1"/>
    <col min="3587" max="3588" width="15.875" style="8" customWidth="1"/>
    <col min="3589" max="3589" width="49.125" style="8" customWidth="1"/>
    <col min="3590" max="3590" width="6.125" style="8" customWidth="1"/>
    <col min="3591" max="3592" width="9.875" style="8" bestFit="1" customWidth="1"/>
    <col min="3593" max="3593" width="5.875" style="8" customWidth="1"/>
    <col min="3594" max="3594" width="40.875" style="8" customWidth="1"/>
    <col min="3595" max="3595" width="54" style="8" customWidth="1"/>
    <col min="3596" max="3596" width="30.875" style="8" customWidth="1"/>
    <col min="3597" max="3597" width="13.875" style="8" customWidth="1"/>
    <col min="3598" max="3598" width="6.375" style="8" customWidth="1"/>
    <col min="3599" max="3599" width="13.125" style="8" customWidth="1"/>
    <col min="3600" max="3600" width="18.125" style="8" customWidth="1"/>
    <col min="3601" max="3601" width="15.625" style="8" customWidth="1"/>
    <col min="3602" max="3840" width="8.875" style="8"/>
    <col min="3841" max="3841" width="2.625" style="8" customWidth="1"/>
    <col min="3842" max="3842" width="5.875" style="8" customWidth="1"/>
    <col min="3843" max="3844" width="15.875" style="8" customWidth="1"/>
    <col min="3845" max="3845" width="49.125" style="8" customWidth="1"/>
    <col min="3846" max="3846" width="6.125" style="8" customWidth="1"/>
    <col min="3847" max="3848" width="9.875" style="8" bestFit="1" customWidth="1"/>
    <col min="3849" max="3849" width="5.875" style="8" customWidth="1"/>
    <col min="3850" max="3850" width="40.875" style="8" customWidth="1"/>
    <col min="3851" max="3851" width="54" style="8" customWidth="1"/>
    <col min="3852" max="3852" width="30.875" style="8" customWidth="1"/>
    <col min="3853" max="3853" width="13.875" style="8" customWidth="1"/>
    <col min="3854" max="3854" width="6.375" style="8" customWidth="1"/>
    <col min="3855" max="3855" width="13.125" style="8" customWidth="1"/>
    <col min="3856" max="3856" width="18.125" style="8" customWidth="1"/>
    <col min="3857" max="3857" width="15.625" style="8" customWidth="1"/>
    <col min="3858" max="4096" width="8.875" style="8"/>
    <col min="4097" max="4097" width="2.625" style="8" customWidth="1"/>
    <col min="4098" max="4098" width="5.875" style="8" customWidth="1"/>
    <col min="4099" max="4100" width="15.875" style="8" customWidth="1"/>
    <col min="4101" max="4101" width="49.125" style="8" customWidth="1"/>
    <col min="4102" max="4102" width="6.125" style="8" customWidth="1"/>
    <col min="4103" max="4104" width="9.875" style="8" bestFit="1" customWidth="1"/>
    <col min="4105" max="4105" width="5.875" style="8" customWidth="1"/>
    <col min="4106" max="4106" width="40.875" style="8" customWidth="1"/>
    <col min="4107" max="4107" width="54" style="8" customWidth="1"/>
    <col min="4108" max="4108" width="30.875" style="8" customWidth="1"/>
    <col min="4109" max="4109" width="13.875" style="8" customWidth="1"/>
    <col min="4110" max="4110" width="6.375" style="8" customWidth="1"/>
    <col min="4111" max="4111" width="13.125" style="8" customWidth="1"/>
    <col min="4112" max="4112" width="18.125" style="8" customWidth="1"/>
    <col min="4113" max="4113" width="15.625" style="8" customWidth="1"/>
    <col min="4114" max="4352" width="8.875" style="8"/>
    <col min="4353" max="4353" width="2.625" style="8" customWidth="1"/>
    <col min="4354" max="4354" width="5.875" style="8" customWidth="1"/>
    <col min="4355" max="4356" width="15.875" style="8" customWidth="1"/>
    <col min="4357" max="4357" width="49.125" style="8" customWidth="1"/>
    <col min="4358" max="4358" width="6.125" style="8" customWidth="1"/>
    <col min="4359" max="4360" width="9.875" style="8" bestFit="1" customWidth="1"/>
    <col min="4361" max="4361" width="5.875" style="8" customWidth="1"/>
    <col min="4362" max="4362" width="40.875" style="8" customWidth="1"/>
    <col min="4363" max="4363" width="54" style="8" customWidth="1"/>
    <col min="4364" max="4364" width="30.875" style="8" customWidth="1"/>
    <col min="4365" max="4365" width="13.875" style="8" customWidth="1"/>
    <col min="4366" max="4366" width="6.375" style="8" customWidth="1"/>
    <col min="4367" max="4367" width="13.125" style="8" customWidth="1"/>
    <col min="4368" max="4368" width="18.125" style="8" customWidth="1"/>
    <col min="4369" max="4369" width="15.625" style="8" customWidth="1"/>
    <col min="4370" max="4608" width="8.875" style="8"/>
    <col min="4609" max="4609" width="2.625" style="8" customWidth="1"/>
    <col min="4610" max="4610" width="5.875" style="8" customWidth="1"/>
    <col min="4611" max="4612" width="15.875" style="8" customWidth="1"/>
    <col min="4613" max="4613" width="49.125" style="8" customWidth="1"/>
    <col min="4614" max="4614" width="6.125" style="8" customWidth="1"/>
    <col min="4615" max="4616" width="9.875" style="8" bestFit="1" customWidth="1"/>
    <col min="4617" max="4617" width="5.875" style="8" customWidth="1"/>
    <col min="4618" max="4618" width="40.875" style="8" customWidth="1"/>
    <col min="4619" max="4619" width="54" style="8" customWidth="1"/>
    <col min="4620" max="4620" width="30.875" style="8" customWidth="1"/>
    <col min="4621" max="4621" width="13.875" style="8" customWidth="1"/>
    <col min="4622" max="4622" width="6.375" style="8" customWidth="1"/>
    <col min="4623" max="4623" width="13.125" style="8" customWidth="1"/>
    <col min="4624" max="4624" width="18.125" style="8" customWidth="1"/>
    <col min="4625" max="4625" width="15.625" style="8" customWidth="1"/>
    <col min="4626" max="4864" width="8.875" style="8"/>
    <col min="4865" max="4865" width="2.625" style="8" customWidth="1"/>
    <col min="4866" max="4866" width="5.875" style="8" customWidth="1"/>
    <col min="4867" max="4868" width="15.875" style="8" customWidth="1"/>
    <col min="4869" max="4869" width="49.125" style="8" customWidth="1"/>
    <col min="4870" max="4870" width="6.125" style="8" customWidth="1"/>
    <col min="4871" max="4872" width="9.875" style="8" bestFit="1" customWidth="1"/>
    <col min="4873" max="4873" width="5.875" style="8" customWidth="1"/>
    <col min="4874" max="4874" width="40.875" style="8" customWidth="1"/>
    <col min="4875" max="4875" width="54" style="8" customWidth="1"/>
    <col min="4876" max="4876" width="30.875" style="8" customWidth="1"/>
    <col min="4877" max="4877" width="13.875" style="8" customWidth="1"/>
    <col min="4878" max="4878" width="6.375" style="8" customWidth="1"/>
    <col min="4879" max="4879" width="13.125" style="8" customWidth="1"/>
    <col min="4880" max="4880" width="18.125" style="8" customWidth="1"/>
    <col min="4881" max="4881" width="15.625" style="8" customWidth="1"/>
    <col min="4882" max="5120" width="8.875" style="8"/>
    <col min="5121" max="5121" width="2.625" style="8" customWidth="1"/>
    <col min="5122" max="5122" width="5.875" style="8" customWidth="1"/>
    <col min="5123" max="5124" width="15.875" style="8" customWidth="1"/>
    <col min="5125" max="5125" width="49.125" style="8" customWidth="1"/>
    <col min="5126" max="5126" width="6.125" style="8" customWidth="1"/>
    <col min="5127" max="5128" width="9.875" style="8" bestFit="1" customWidth="1"/>
    <col min="5129" max="5129" width="5.875" style="8" customWidth="1"/>
    <col min="5130" max="5130" width="40.875" style="8" customWidth="1"/>
    <col min="5131" max="5131" width="54" style="8" customWidth="1"/>
    <col min="5132" max="5132" width="30.875" style="8" customWidth="1"/>
    <col min="5133" max="5133" width="13.875" style="8" customWidth="1"/>
    <col min="5134" max="5134" width="6.375" style="8" customWidth="1"/>
    <col min="5135" max="5135" width="13.125" style="8" customWidth="1"/>
    <col min="5136" max="5136" width="18.125" style="8" customWidth="1"/>
    <col min="5137" max="5137" width="15.625" style="8" customWidth="1"/>
    <col min="5138" max="5376" width="8.875" style="8"/>
    <col min="5377" max="5377" width="2.625" style="8" customWidth="1"/>
    <col min="5378" max="5378" width="5.875" style="8" customWidth="1"/>
    <col min="5379" max="5380" width="15.875" style="8" customWidth="1"/>
    <col min="5381" max="5381" width="49.125" style="8" customWidth="1"/>
    <col min="5382" max="5382" width="6.125" style="8" customWidth="1"/>
    <col min="5383" max="5384" width="9.875" style="8" bestFit="1" customWidth="1"/>
    <col min="5385" max="5385" width="5.875" style="8" customWidth="1"/>
    <col min="5386" max="5386" width="40.875" style="8" customWidth="1"/>
    <col min="5387" max="5387" width="54" style="8" customWidth="1"/>
    <col min="5388" max="5388" width="30.875" style="8" customWidth="1"/>
    <col min="5389" max="5389" width="13.875" style="8" customWidth="1"/>
    <col min="5390" max="5390" width="6.375" style="8" customWidth="1"/>
    <col min="5391" max="5391" width="13.125" style="8" customWidth="1"/>
    <col min="5392" max="5392" width="18.125" style="8" customWidth="1"/>
    <col min="5393" max="5393" width="15.625" style="8" customWidth="1"/>
    <col min="5394" max="5632" width="8.875" style="8"/>
    <col min="5633" max="5633" width="2.625" style="8" customWidth="1"/>
    <col min="5634" max="5634" width="5.875" style="8" customWidth="1"/>
    <col min="5635" max="5636" width="15.875" style="8" customWidth="1"/>
    <col min="5637" max="5637" width="49.125" style="8" customWidth="1"/>
    <col min="5638" max="5638" width="6.125" style="8" customWidth="1"/>
    <col min="5639" max="5640" width="9.875" style="8" bestFit="1" customWidth="1"/>
    <col min="5641" max="5641" width="5.875" style="8" customWidth="1"/>
    <col min="5642" max="5642" width="40.875" style="8" customWidth="1"/>
    <col min="5643" max="5643" width="54" style="8" customWidth="1"/>
    <col min="5644" max="5644" width="30.875" style="8" customWidth="1"/>
    <col min="5645" max="5645" width="13.875" style="8" customWidth="1"/>
    <col min="5646" max="5646" width="6.375" style="8" customWidth="1"/>
    <col min="5647" max="5647" width="13.125" style="8" customWidth="1"/>
    <col min="5648" max="5648" width="18.125" style="8" customWidth="1"/>
    <col min="5649" max="5649" width="15.625" style="8" customWidth="1"/>
    <col min="5650" max="5888" width="8.875" style="8"/>
    <col min="5889" max="5889" width="2.625" style="8" customWidth="1"/>
    <col min="5890" max="5890" width="5.875" style="8" customWidth="1"/>
    <col min="5891" max="5892" width="15.875" style="8" customWidth="1"/>
    <col min="5893" max="5893" width="49.125" style="8" customWidth="1"/>
    <col min="5894" max="5894" width="6.125" style="8" customWidth="1"/>
    <col min="5895" max="5896" width="9.875" style="8" bestFit="1" customWidth="1"/>
    <col min="5897" max="5897" width="5.875" style="8" customWidth="1"/>
    <col min="5898" max="5898" width="40.875" style="8" customWidth="1"/>
    <col min="5899" max="5899" width="54" style="8" customWidth="1"/>
    <col min="5900" max="5900" width="30.875" style="8" customWidth="1"/>
    <col min="5901" max="5901" width="13.875" style="8" customWidth="1"/>
    <col min="5902" max="5902" width="6.375" style="8" customWidth="1"/>
    <col min="5903" max="5903" width="13.125" style="8" customWidth="1"/>
    <col min="5904" max="5904" width="18.125" style="8" customWidth="1"/>
    <col min="5905" max="5905" width="15.625" style="8" customWidth="1"/>
    <col min="5906" max="6144" width="8.875" style="8"/>
    <col min="6145" max="6145" width="2.625" style="8" customWidth="1"/>
    <col min="6146" max="6146" width="5.875" style="8" customWidth="1"/>
    <col min="6147" max="6148" width="15.875" style="8" customWidth="1"/>
    <col min="6149" max="6149" width="49.125" style="8" customWidth="1"/>
    <col min="6150" max="6150" width="6.125" style="8" customWidth="1"/>
    <col min="6151" max="6152" width="9.875" style="8" bestFit="1" customWidth="1"/>
    <col min="6153" max="6153" width="5.875" style="8" customWidth="1"/>
    <col min="6154" max="6154" width="40.875" style="8" customWidth="1"/>
    <col min="6155" max="6155" width="54" style="8" customWidth="1"/>
    <col min="6156" max="6156" width="30.875" style="8" customWidth="1"/>
    <col min="6157" max="6157" width="13.875" style="8" customWidth="1"/>
    <col min="6158" max="6158" width="6.375" style="8" customWidth="1"/>
    <col min="6159" max="6159" width="13.125" style="8" customWidth="1"/>
    <col min="6160" max="6160" width="18.125" style="8" customWidth="1"/>
    <col min="6161" max="6161" width="15.625" style="8" customWidth="1"/>
    <col min="6162" max="6400" width="8.875" style="8"/>
    <col min="6401" max="6401" width="2.625" style="8" customWidth="1"/>
    <col min="6402" max="6402" width="5.875" style="8" customWidth="1"/>
    <col min="6403" max="6404" width="15.875" style="8" customWidth="1"/>
    <col min="6405" max="6405" width="49.125" style="8" customWidth="1"/>
    <col min="6406" max="6406" width="6.125" style="8" customWidth="1"/>
    <col min="6407" max="6408" width="9.875" style="8" bestFit="1" customWidth="1"/>
    <col min="6409" max="6409" width="5.875" style="8" customWidth="1"/>
    <col min="6410" max="6410" width="40.875" style="8" customWidth="1"/>
    <col min="6411" max="6411" width="54" style="8" customWidth="1"/>
    <col min="6412" max="6412" width="30.875" style="8" customWidth="1"/>
    <col min="6413" max="6413" width="13.875" style="8" customWidth="1"/>
    <col min="6414" max="6414" width="6.375" style="8" customWidth="1"/>
    <col min="6415" max="6415" width="13.125" style="8" customWidth="1"/>
    <col min="6416" max="6416" width="18.125" style="8" customWidth="1"/>
    <col min="6417" max="6417" width="15.625" style="8" customWidth="1"/>
    <col min="6418" max="6656" width="8.875" style="8"/>
    <col min="6657" max="6657" width="2.625" style="8" customWidth="1"/>
    <col min="6658" max="6658" width="5.875" style="8" customWidth="1"/>
    <col min="6659" max="6660" width="15.875" style="8" customWidth="1"/>
    <col min="6661" max="6661" width="49.125" style="8" customWidth="1"/>
    <col min="6662" max="6662" width="6.125" style="8" customWidth="1"/>
    <col min="6663" max="6664" width="9.875" style="8" bestFit="1" customWidth="1"/>
    <col min="6665" max="6665" width="5.875" style="8" customWidth="1"/>
    <col min="6666" max="6666" width="40.875" style="8" customWidth="1"/>
    <col min="6667" max="6667" width="54" style="8" customWidth="1"/>
    <col min="6668" max="6668" width="30.875" style="8" customWidth="1"/>
    <col min="6669" max="6669" width="13.875" style="8" customWidth="1"/>
    <col min="6670" max="6670" width="6.375" style="8" customWidth="1"/>
    <col min="6671" max="6671" width="13.125" style="8" customWidth="1"/>
    <col min="6672" max="6672" width="18.125" style="8" customWidth="1"/>
    <col min="6673" max="6673" width="15.625" style="8" customWidth="1"/>
    <col min="6674" max="6912" width="8.875" style="8"/>
    <col min="6913" max="6913" width="2.625" style="8" customWidth="1"/>
    <col min="6914" max="6914" width="5.875" style="8" customWidth="1"/>
    <col min="6915" max="6916" width="15.875" style="8" customWidth="1"/>
    <col min="6917" max="6917" width="49.125" style="8" customWidth="1"/>
    <col min="6918" max="6918" width="6.125" style="8" customWidth="1"/>
    <col min="6919" max="6920" width="9.875" style="8" bestFit="1" customWidth="1"/>
    <col min="6921" max="6921" width="5.875" style="8" customWidth="1"/>
    <col min="6922" max="6922" width="40.875" style="8" customWidth="1"/>
    <col min="6923" max="6923" width="54" style="8" customWidth="1"/>
    <col min="6924" max="6924" width="30.875" style="8" customWidth="1"/>
    <col min="6925" max="6925" width="13.875" style="8" customWidth="1"/>
    <col min="6926" max="6926" width="6.375" style="8" customWidth="1"/>
    <col min="6927" max="6927" width="13.125" style="8" customWidth="1"/>
    <col min="6928" max="6928" width="18.125" style="8" customWidth="1"/>
    <col min="6929" max="6929" width="15.625" style="8" customWidth="1"/>
    <col min="6930" max="7168" width="8.875" style="8"/>
    <col min="7169" max="7169" width="2.625" style="8" customWidth="1"/>
    <col min="7170" max="7170" width="5.875" style="8" customWidth="1"/>
    <col min="7171" max="7172" width="15.875" style="8" customWidth="1"/>
    <col min="7173" max="7173" width="49.125" style="8" customWidth="1"/>
    <col min="7174" max="7174" width="6.125" style="8" customWidth="1"/>
    <col min="7175" max="7176" width="9.875" style="8" bestFit="1" customWidth="1"/>
    <col min="7177" max="7177" width="5.875" style="8" customWidth="1"/>
    <col min="7178" max="7178" width="40.875" style="8" customWidth="1"/>
    <col min="7179" max="7179" width="54" style="8" customWidth="1"/>
    <col min="7180" max="7180" width="30.875" style="8" customWidth="1"/>
    <col min="7181" max="7181" width="13.875" style="8" customWidth="1"/>
    <col min="7182" max="7182" width="6.375" style="8" customWidth="1"/>
    <col min="7183" max="7183" width="13.125" style="8" customWidth="1"/>
    <col min="7184" max="7184" width="18.125" style="8" customWidth="1"/>
    <col min="7185" max="7185" width="15.625" style="8" customWidth="1"/>
    <col min="7186" max="7424" width="8.875" style="8"/>
    <col min="7425" max="7425" width="2.625" style="8" customWidth="1"/>
    <col min="7426" max="7426" width="5.875" style="8" customWidth="1"/>
    <col min="7427" max="7428" width="15.875" style="8" customWidth="1"/>
    <col min="7429" max="7429" width="49.125" style="8" customWidth="1"/>
    <col min="7430" max="7430" width="6.125" style="8" customWidth="1"/>
    <col min="7431" max="7432" width="9.875" style="8" bestFit="1" customWidth="1"/>
    <col min="7433" max="7433" width="5.875" style="8" customWidth="1"/>
    <col min="7434" max="7434" width="40.875" style="8" customWidth="1"/>
    <col min="7435" max="7435" width="54" style="8" customWidth="1"/>
    <col min="7436" max="7436" width="30.875" style="8" customWidth="1"/>
    <col min="7437" max="7437" width="13.875" style="8" customWidth="1"/>
    <col min="7438" max="7438" width="6.375" style="8" customWidth="1"/>
    <col min="7439" max="7439" width="13.125" style="8" customWidth="1"/>
    <col min="7440" max="7440" width="18.125" style="8" customWidth="1"/>
    <col min="7441" max="7441" width="15.625" style="8" customWidth="1"/>
    <col min="7442" max="7680" width="8.875" style="8"/>
    <col min="7681" max="7681" width="2.625" style="8" customWidth="1"/>
    <col min="7682" max="7682" width="5.875" style="8" customWidth="1"/>
    <col min="7683" max="7684" width="15.875" style="8" customWidth="1"/>
    <col min="7685" max="7685" width="49.125" style="8" customWidth="1"/>
    <col min="7686" max="7686" width="6.125" style="8" customWidth="1"/>
    <col min="7687" max="7688" width="9.875" style="8" bestFit="1" customWidth="1"/>
    <col min="7689" max="7689" width="5.875" style="8" customWidth="1"/>
    <col min="7690" max="7690" width="40.875" style="8" customWidth="1"/>
    <col min="7691" max="7691" width="54" style="8" customWidth="1"/>
    <col min="7692" max="7692" width="30.875" style="8" customWidth="1"/>
    <col min="7693" max="7693" width="13.875" style="8" customWidth="1"/>
    <col min="7694" max="7694" width="6.375" style="8" customWidth="1"/>
    <col min="7695" max="7695" width="13.125" style="8" customWidth="1"/>
    <col min="7696" max="7696" width="18.125" style="8" customWidth="1"/>
    <col min="7697" max="7697" width="15.625" style="8" customWidth="1"/>
    <col min="7698" max="7936" width="8.875" style="8"/>
    <col min="7937" max="7937" width="2.625" style="8" customWidth="1"/>
    <col min="7938" max="7938" width="5.875" style="8" customWidth="1"/>
    <col min="7939" max="7940" width="15.875" style="8" customWidth="1"/>
    <col min="7941" max="7941" width="49.125" style="8" customWidth="1"/>
    <col min="7942" max="7942" width="6.125" style="8" customWidth="1"/>
    <col min="7943" max="7944" width="9.875" style="8" bestFit="1" customWidth="1"/>
    <col min="7945" max="7945" width="5.875" style="8" customWidth="1"/>
    <col min="7946" max="7946" width="40.875" style="8" customWidth="1"/>
    <col min="7947" max="7947" width="54" style="8" customWidth="1"/>
    <col min="7948" max="7948" width="30.875" style="8" customWidth="1"/>
    <col min="7949" max="7949" width="13.875" style="8" customWidth="1"/>
    <col min="7950" max="7950" width="6.375" style="8" customWidth="1"/>
    <col min="7951" max="7951" width="13.125" style="8" customWidth="1"/>
    <col min="7952" max="7952" width="18.125" style="8" customWidth="1"/>
    <col min="7953" max="7953" width="15.625" style="8" customWidth="1"/>
    <col min="7954" max="8192" width="8.875" style="8"/>
    <col min="8193" max="8193" width="2.625" style="8" customWidth="1"/>
    <col min="8194" max="8194" width="5.875" style="8" customWidth="1"/>
    <col min="8195" max="8196" width="15.875" style="8" customWidth="1"/>
    <col min="8197" max="8197" width="49.125" style="8" customWidth="1"/>
    <col min="8198" max="8198" width="6.125" style="8" customWidth="1"/>
    <col min="8199" max="8200" width="9.875" style="8" bestFit="1" customWidth="1"/>
    <col min="8201" max="8201" width="5.875" style="8" customWidth="1"/>
    <col min="8202" max="8202" width="40.875" style="8" customWidth="1"/>
    <col min="8203" max="8203" width="54" style="8" customWidth="1"/>
    <col min="8204" max="8204" width="30.875" style="8" customWidth="1"/>
    <col min="8205" max="8205" width="13.875" style="8" customWidth="1"/>
    <col min="8206" max="8206" width="6.375" style="8" customWidth="1"/>
    <col min="8207" max="8207" width="13.125" style="8" customWidth="1"/>
    <col min="8208" max="8208" width="18.125" style="8" customWidth="1"/>
    <col min="8209" max="8209" width="15.625" style="8" customWidth="1"/>
    <col min="8210" max="8448" width="8.875" style="8"/>
    <col min="8449" max="8449" width="2.625" style="8" customWidth="1"/>
    <col min="8450" max="8450" width="5.875" style="8" customWidth="1"/>
    <col min="8451" max="8452" width="15.875" style="8" customWidth="1"/>
    <col min="8453" max="8453" width="49.125" style="8" customWidth="1"/>
    <col min="8454" max="8454" width="6.125" style="8" customWidth="1"/>
    <col min="8455" max="8456" width="9.875" style="8" bestFit="1" customWidth="1"/>
    <col min="8457" max="8457" width="5.875" style="8" customWidth="1"/>
    <col min="8458" max="8458" width="40.875" style="8" customWidth="1"/>
    <col min="8459" max="8459" width="54" style="8" customWidth="1"/>
    <col min="8460" max="8460" width="30.875" style="8" customWidth="1"/>
    <col min="8461" max="8461" width="13.875" style="8" customWidth="1"/>
    <col min="8462" max="8462" width="6.375" style="8" customWidth="1"/>
    <col min="8463" max="8463" width="13.125" style="8" customWidth="1"/>
    <col min="8464" max="8464" width="18.125" style="8" customWidth="1"/>
    <col min="8465" max="8465" width="15.625" style="8" customWidth="1"/>
    <col min="8466" max="8704" width="8.875" style="8"/>
    <col min="8705" max="8705" width="2.625" style="8" customWidth="1"/>
    <col min="8706" max="8706" width="5.875" style="8" customWidth="1"/>
    <col min="8707" max="8708" width="15.875" style="8" customWidth="1"/>
    <col min="8709" max="8709" width="49.125" style="8" customWidth="1"/>
    <col min="8710" max="8710" width="6.125" style="8" customWidth="1"/>
    <col min="8711" max="8712" width="9.875" style="8" bestFit="1" customWidth="1"/>
    <col min="8713" max="8713" width="5.875" style="8" customWidth="1"/>
    <col min="8714" max="8714" width="40.875" style="8" customWidth="1"/>
    <col min="8715" max="8715" width="54" style="8" customWidth="1"/>
    <col min="8716" max="8716" width="30.875" style="8" customWidth="1"/>
    <col min="8717" max="8717" width="13.875" style="8" customWidth="1"/>
    <col min="8718" max="8718" width="6.375" style="8" customWidth="1"/>
    <col min="8719" max="8719" width="13.125" style="8" customWidth="1"/>
    <col min="8720" max="8720" width="18.125" style="8" customWidth="1"/>
    <col min="8721" max="8721" width="15.625" style="8" customWidth="1"/>
    <col min="8722" max="8960" width="8.875" style="8"/>
    <col min="8961" max="8961" width="2.625" style="8" customWidth="1"/>
    <col min="8962" max="8962" width="5.875" style="8" customWidth="1"/>
    <col min="8963" max="8964" width="15.875" style="8" customWidth="1"/>
    <col min="8965" max="8965" width="49.125" style="8" customWidth="1"/>
    <col min="8966" max="8966" width="6.125" style="8" customWidth="1"/>
    <col min="8967" max="8968" width="9.875" style="8" bestFit="1" customWidth="1"/>
    <col min="8969" max="8969" width="5.875" style="8" customWidth="1"/>
    <col min="8970" max="8970" width="40.875" style="8" customWidth="1"/>
    <col min="8971" max="8971" width="54" style="8" customWidth="1"/>
    <col min="8972" max="8972" width="30.875" style="8" customWidth="1"/>
    <col min="8973" max="8973" width="13.875" style="8" customWidth="1"/>
    <col min="8974" max="8974" width="6.375" style="8" customWidth="1"/>
    <col min="8975" max="8975" width="13.125" style="8" customWidth="1"/>
    <col min="8976" max="8976" width="18.125" style="8" customWidth="1"/>
    <col min="8977" max="8977" width="15.625" style="8" customWidth="1"/>
    <col min="8978" max="9216" width="8.875" style="8"/>
    <col min="9217" max="9217" width="2.625" style="8" customWidth="1"/>
    <col min="9218" max="9218" width="5.875" style="8" customWidth="1"/>
    <col min="9219" max="9220" width="15.875" style="8" customWidth="1"/>
    <col min="9221" max="9221" width="49.125" style="8" customWidth="1"/>
    <col min="9222" max="9222" width="6.125" style="8" customWidth="1"/>
    <col min="9223" max="9224" width="9.875" style="8" bestFit="1" customWidth="1"/>
    <col min="9225" max="9225" width="5.875" style="8" customWidth="1"/>
    <col min="9226" max="9226" width="40.875" style="8" customWidth="1"/>
    <col min="9227" max="9227" width="54" style="8" customWidth="1"/>
    <col min="9228" max="9228" width="30.875" style="8" customWidth="1"/>
    <col min="9229" max="9229" width="13.875" style="8" customWidth="1"/>
    <col min="9230" max="9230" width="6.375" style="8" customWidth="1"/>
    <col min="9231" max="9231" width="13.125" style="8" customWidth="1"/>
    <col min="9232" max="9232" width="18.125" style="8" customWidth="1"/>
    <col min="9233" max="9233" width="15.625" style="8" customWidth="1"/>
    <col min="9234" max="9472" width="8.875" style="8"/>
    <col min="9473" max="9473" width="2.625" style="8" customWidth="1"/>
    <col min="9474" max="9474" width="5.875" style="8" customWidth="1"/>
    <col min="9475" max="9476" width="15.875" style="8" customWidth="1"/>
    <col min="9477" max="9477" width="49.125" style="8" customWidth="1"/>
    <col min="9478" max="9478" width="6.125" style="8" customWidth="1"/>
    <col min="9479" max="9480" width="9.875" style="8" bestFit="1" customWidth="1"/>
    <col min="9481" max="9481" width="5.875" style="8" customWidth="1"/>
    <col min="9482" max="9482" width="40.875" style="8" customWidth="1"/>
    <col min="9483" max="9483" width="54" style="8" customWidth="1"/>
    <col min="9484" max="9484" width="30.875" style="8" customWidth="1"/>
    <col min="9485" max="9485" width="13.875" style="8" customWidth="1"/>
    <col min="9486" max="9486" width="6.375" style="8" customWidth="1"/>
    <col min="9487" max="9487" width="13.125" style="8" customWidth="1"/>
    <col min="9488" max="9488" width="18.125" style="8" customWidth="1"/>
    <col min="9489" max="9489" width="15.625" style="8" customWidth="1"/>
    <col min="9490" max="9728" width="8.875" style="8"/>
    <col min="9729" max="9729" width="2.625" style="8" customWidth="1"/>
    <col min="9730" max="9730" width="5.875" style="8" customWidth="1"/>
    <col min="9731" max="9732" width="15.875" style="8" customWidth="1"/>
    <col min="9733" max="9733" width="49.125" style="8" customWidth="1"/>
    <col min="9734" max="9734" width="6.125" style="8" customWidth="1"/>
    <col min="9735" max="9736" width="9.875" style="8" bestFit="1" customWidth="1"/>
    <col min="9737" max="9737" width="5.875" style="8" customWidth="1"/>
    <col min="9738" max="9738" width="40.875" style="8" customWidth="1"/>
    <col min="9739" max="9739" width="54" style="8" customWidth="1"/>
    <col min="9740" max="9740" width="30.875" style="8" customWidth="1"/>
    <col min="9741" max="9741" width="13.875" style="8" customWidth="1"/>
    <col min="9742" max="9742" width="6.375" style="8" customWidth="1"/>
    <col min="9743" max="9743" width="13.125" style="8" customWidth="1"/>
    <col min="9744" max="9744" width="18.125" style="8" customWidth="1"/>
    <col min="9745" max="9745" width="15.625" style="8" customWidth="1"/>
    <col min="9746" max="9984" width="8.875" style="8"/>
    <col min="9985" max="9985" width="2.625" style="8" customWidth="1"/>
    <col min="9986" max="9986" width="5.875" style="8" customWidth="1"/>
    <col min="9987" max="9988" width="15.875" style="8" customWidth="1"/>
    <col min="9989" max="9989" width="49.125" style="8" customWidth="1"/>
    <col min="9990" max="9990" width="6.125" style="8" customWidth="1"/>
    <col min="9991" max="9992" width="9.875" style="8" bestFit="1" customWidth="1"/>
    <col min="9993" max="9993" width="5.875" style="8" customWidth="1"/>
    <col min="9994" max="9994" width="40.875" style="8" customWidth="1"/>
    <col min="9995" max="9995" width="54" style="8" customWidth="1"/>
    <col min="9996" max="9996" width="30.875" style="8" customWidth="1"/>
    <col min="9997" max="9997" width="13.875" style="8" customWidth="1"/>
    <col min="9998" max="9998" width="6.375" style="8" customWidth="1"/>
    <col min="9999" max="9999" width="13.125" style="8" customWidth="1"/>
    <col min="10000" max="10000" width="18.125" style="8" customWidth="1"/>
    <col min="10001" max="10001" width="15.625" style="8" customWidth="1"/>
    <col min="10002" max="10240" width="8.875" style="8"/>
    <col min="10241" max="10241" width="2.625" style="8" customWidth="1"/>
    <col min="10242" max="10242" width="5.875" style="8" customWidth="1"/>
    <col min="10243" max="10244" width="15.875" style="8" customWidth="1"/>
    <col min="10245" max="10245" width="49.125" style="8" customWidth="1"/>
    <col min="10246" max="10246" width="6.125" style="8" customWidth="1"/>
    <col min="10247" max="10248" width="9.875" style="8" bestFit="1" customWidth="1"/>
    <col min="10249" max="10249" width="5.875" style="8" customWidth="1"/>
    <col min="10250" max="10250" width="40.875" style="8" customWidth="1"/>
    <col min="10251" max="10251" width="54" style="8" customWidth="1"/>
    <col min="10252" max="10252" width="30.875" style="8" customWidth="1"/>
    <col min="10253" max="10253" width="13.875" style="8" customWidth="1"/>
    <col min="10254" max="10254" width="6.375" style="8" customWidth="1"/>
    <col min="10255" max="10255" width="13.125" style="8" customWidth="1"/>
    <col min="10256" max="10256" width="18.125" style="8" customWidth="1"/>
    <col min="10257" max="10257" width="15.625" style="8" customWidth="1"/>
    <col min="10258" max="10496" width="8.875" style="8"/>
    <col min="10497" max="10497" width="2.625" style="8" customWidth="1"/>
    <col min="10498" max="10498" width="5.875" style="8" customWidth="1"/>
    <col min="10499" max="10500" width="15.875" style="8" customWidth="1"/>
    <col min="10501" max="10501" width="49.125" style="8" customWidth="1"/>
    <col min="10502" max="10502" width="6.125" style="8" customWidth="1"/>
    <col min="10503" max="10504" width="9.875" style="8" bestFit="1" customWidth="1"/>
    <col min="10505" max="10505" width="5.875" style="8" customWidth="1"/>
    <col min="10506" max="10506" width="40.875" style="8" customWidth="1"/>
    <col min="10507" max="10507" width="54" style="8" customWidth="1"/>
    <col min="10508" max="10508" width="30.875" style="8" customWidth="1"/>
    <col min="10509" max="10509" width="13.875" style="8" customWidth="1"/>
    <col min="10510" max="10510" width="6.375" style="8" customWidth="1"/>
    <col min="10511" max="10511" width="13.125" style="8" customWidth="1"/>
    <col min="10512" max="10512" width="18.125" style="8" customWidth="1"/>
    <col min="10513" max="10513" width="15.625" style="8" customWidth="1"/>
    <col min="10514" max="10752" width="8.875" style="8"/>
    <col min="10753" max="10753" width="2.625" style="8" customWidth="1"/>
    <col min="10754" max="10754" width="5.875" style="8" customWidth="1"/>
    <col min="10755" max="10756" width="15.875" style="8" customWidth="1"/>
    <col min="10757" max="10757" width="49.125" style="8" customWidth="1"/>
    <col min="10758" max="10758" width="6.125" style="8" customWidth="1"/>
    <col min="10759" max="10760" width="9.875" style="8" bestFit="1" customWidth="1"/>
    <col min="10761" max="10761" width="5.875" style="8" customWidth="1"/>
    <col min="10762" max="10762" width="40.875" style="8" customWidth="1"/>
    <col min="10763" max="10763" width="54" style="8" customWidth="1"/>
    <col min="10764" max="10764" width="30.875" style="8" customWidth="1"/>
    <col min="10765" max="10765" width="13.875" style="8" customWidth="1"/>
    <col min="10766" max="10766" width="6.375" style="8" customWidth="1"/>
    <col min="10767" max="10767" width="13.125" style="8" customWidth="1"/>
    <col min="10768" max="10768" width="18.125" style="8" customWidth="1"/>
    <col min="10769" max="10769" width="15.625" style="8" customWidth="1"/>
    <col min="10770" max="11008" width="8.875" style="8"/>
    <col min="11009" max="11009" width="2.625" style="8" customWidth="1"/>
    <col min="11010" max="11010" width="5.875" style="8" customWidth="1"/>
    <col min="11011" max="11012" width="15.875" style="8" customWidth="1"/>
    <col min="11013" max="11013" width="49.125" style="8" customWidth="1"/>
    <col min="11014" max="11014" width="6.125" style="8" customWidth="1"/>
    <col min="11015" max="11016" width="9.875" style="8" bestFit="1" customWidth="1"/>
    <col min="11017" max="11017" width="5.875" style="8" customWidth="1"/>
    <col min="11018" max="11018" width="40.875" style="8" customWidth="1"/>
    <col min="11019" max="11019" width="54" style="8" customWidth="1"/>
    <col min="11020" max="11020" width="30.875" style="8" customWidth="1"/>
    <col min="11021" max="11021" width="13.875" style="8" customWidth="1"/>
    <col min="11022" max="11022" width="6.375" style="8" customWidth="1"/>
    <col min="11023" max="11023" width="13.125" style="8" customWidth="1"/>
    <col min="11024" max="11024" width="18.125" style="8" customWidth="1"/>
    <col min="11025" max="11025" width="15.625" style="8" customWidth="1"/>
    <col min="11026" max="11264" width="8.875" style="8"/>
    <col min="11265" max="11265" width="2.625" style="8" customWidth="1"/>
    <col min="11266" max="11266" width="5.875" style="8" customWidth="1"/>
    <col min="11267" max="11268" width="15.875" style="8" customWidth="1"/>
    <col min="11269" max="11269" width="49.125" style="8" customWidth="1"/>
    <col min="11270" max="11270" width="6.125" style="8" customWidth="1"/>
    <col min="11271" max="11272" width="9.875" style="8" bestFit="1" customWidth="1"/>
    <col min="11273" max="11273" width="5.875" style="8" customWidth="1"/>
    <col min="11274" max="11274" width="40.875" style="8" customWidth="1"/>
    <col min="11275" max="11275" width="54" style="8" customWidth="1"/>
    <col min="11276" max="11276" width="30.875" style="8" customWidth="1"/>
    <col min="11277" max="11277" width="13.875" style="8" customWidth="1"/>
    <col min="11278" max="11278" width="6.375" style="8" customWidth="1"/>
    <col min="11279" max="11279" width="13.125" style="8" customWidth="1"/>
    <col min="11280" max="11280" width="18.125" style="8" customWidth="1"/>
    <col min="11281" max="11281" width="15.625" style="8" customWidth="1"/>
    <col min="11282" max="11520" width="8.875" style="8"/>
    <col min="11521" max="11521" width="2.625" style="8" customWidth="1"/>
    <col min="11522" max="11522" width="5.875" style="8" customWidth="1"/>
    <col min="11523" max="11524" width="15.875" style="8" customWidth="1"/>
    <col min="11525" max="11525" width="49.125" style="8" customWidth="1"/>
    <col min="11526" max="11526" width="6.125" style="8" customWidth="1"/>
    <col min="11527" max="11528" width="9.875" style="8" bestFit="1" customWidth="1"/>
    <col min="11529" max="11529" width="5.875" style="8" customWidth="1"/>
    <col min="11530" max="11530" width="40.875" style="8" customWidth="1"/>
    <col min="11531" max="11531" width="54" style="8" customWidth="1"/>
    <col min="11532" max="11532" width="30.875" style="8" customWidth="1"/>
    <col min="11533" max="11533" width="13.875" style="8" customWidth="1"/>
    <col min="11534" max="11534" width="6.375" style="8" customWidth="1"/>
    <col min="11535" max="11535" width="13.125" style="8" customWidth="1"/>
    <col min="11536" max="11536" width="18.125" style="8" customWidth="1"/>
    <col min="11537" max="11537" width="15.625" style="8" customWidth="1"/>
    <col min="11538" max="11776" width="8.875" style="8"/>
    <col min="11777" max="11777" width="2.625" style="8" customWidth="1"/>
    <col min="11778" max="11778" width="5.875" style="8" customWidth="1"/>
    <col min="11779" max="11780" width="15.875" style="8" customWidth="1"/>
    <col min="11781" max="11781" width="49.125" style="8" customWidth="1"/>
    <col min="11782" max="11782" width="6.125" style="8" customWidth="1"/>
    <col min="11783" max="11784" width="9.875" style="8" bestFit="1" customWidth="1"/>
    <col min="11785" max="11785" width="5.875" style="8" customWidth="1"/>
    <col min="11786" max="11786" width="40.875" style="8" customWidth="1"/>
    <col min="11787" max="11787" width="54" style="8" customWidth="1"/>
    <col min="11788" max="11788" width="30.875" style="8" customWidth="1"/>
    <col min="11789" max="11789" width="13.875" style="8" customWidth="1"/>
    <col min="11790" max="11790" width="6.375" style="8" customWidth="1"/>
    <col min="11791" max="11791" width="13.125" style="8" customWidth="1"/>
    <col min="11792" max="11792" width="18.125" style="8" customWidth="1"/>
    <col min="11793" max="11793" width="15.625" style="8" customWidth="1"/>
    <col min="11794" max="12032" width="8.875" style="8"/>
    <col min="12033" max="12033" width="2.625" style="8" customWidth="1"/>
    <col min="12034" max="12034" width="5.875" style="8" customWidth="1"/>
    <col min="12035" max="12036" width="15.875" style="8" customWidth="1"/>
    <col min="12037" max="12037" width="49.125" style="8" customWidth="1"/>
    <col min="12038" max="12038" width="6.125" style="8" customWidth="1"/>
    <col min="12039" max="12040" width="9.875" style="8" bestFit="1" customWidth="1"/>
    <col min="12041" max="12041" width="5.875" style="8" customWidth="1"/>
    <col min="12042" max="12042" width="40.875" style="8" customWidth="1"/>
    <col min="12043" max="12043" width="54" style="8" customWidth="1"/>
    <col min="12044" max="12044" width="30.875" style="8" customWidth="1"/>
    <col min="12045" max="12045" width="13.875" style="8" customWidth="1"/>
    <col min="12046" max="12046" width="6.375" style="8" customWidth="1"/>
    <col min="12047" max="12047" width="13.125" style="8" customWidth="1"/>
    <col min="12048" max="12048" width="18.125" style="8" customWidth="1"/>
    <col min="12049" max="12049" width="15.625" style="8" customWidth="1"/>
    <col min="12050" max="12288" width="8.875" style="8"/>
    <col min="12289" max="12289" width="2.625" style="8" customWidth="1"/>
    <col min="12290" max="12290" width="5.875" style="8" customWidth="1"/>
    <col min="12291" max="12292" width="15.875" style="8" customWidth="1"/>
    <col min="12293" max="12293" width="49.125" style="8" customWidth="1"/>
    <col min="12294" max="12294" width="6.125" style="8" customWidth="1"/>
    <col min="12295" max="12296" width="9.875" style="8" bestFit="1" customWidth="1"/>
    <col min="12297" max="12297" width="5.875" style="8" customWidth="1"/>
    <col min="12298" max="12298" width="40.875" style="8" customWidth="1"/>
    <col min="12299" max="12299" width="54" style="8" customWidth="1"/>
    <col min="12300" max="12300" width="30.875" style="8" customWidth="1"/>
    <col min="12301" max="12301" width="13.875" style="8" customWidth="1"/>
    <col min="12302" max="12302" width="6.375" style="8" customWidth="1"/>
    <col min="12303" max="12303" width="13.125" style="8" customWidth="1"/>
    <col min="12304" max="12304" width="18.125" style="8" customWidth="1"/>
    <col min="12305" max="12305" width="15.625" style="8" customWidth="1"/>
    <col min="12306" max="12544" width="8.875" style="8"/>
    <col min="12545" max="12545" width="2.625" style="8" customWidth="1"/>
    <col min="12546" max="12546" width="5.875" style="8" customWidth="1"/>
    <col min="12547" max="12548" width="15.875" style="8" customWidth="1"/>
    <col min="12549" max="12549" width="49.125" style="8" customWidth="1"/>
    <col min="12550" max="12550" width="6.125" style="8" customWidth="1"/>
    <col min="12551" max="12552" width="9.875" style="8" bestFit="1" customWidth="1"/>
    <col min="12553" max="12553" width="5.875" style="8" customWidth="1"/>
    <col min="12554" max="12554" width="40.875" style="8" customWidth="1"/>
    <col min="12555" max="12555" width="54" style="8" customWidth="1"/>
    <col min="12556" max="12556" width="30.875" style="8" customWidth="1"/>
    <col min="12557" max="12557" width="13.875" style="8" customWidth="1"/>
    <col min="12558" max="12558" width="6.375" style="8" customWidth="1"/>
    <col min="12559" max="12559" width="13.125" style="8" customWidth="1"/>
    <col min="12560" max="12560" width="18.125" style="8" customWidth="1"/>
    <col min="12561" max="12561" width="15.625" style="8" customWidth="1"/>
    <col min="12562" max="12800" width="8.875" style="8"/>
    <col min="12801" max="12801" width="2.625" style="8" customWidth="1"/>
    <col min="12802" max="12802" width="5.875" style="8" customWidth="1"/>
    <col min="12803" max="12804" width="15.875" style="8" customWidth="1"/>
    <col min="12805" max="12805" width="49.125" style="8" customWidth="1"/>
    <col min="12806" max="12806" width="6.125" style="8" customWidth="1"/>
    <col min="12807" max="12808" width="9.875" style="8" bestFit="1" customWidth="1"/>
    <col min="12809" max="12809" width="5.875" style="8" customWidth="1"/>
    <col min="12810" max="12810" width="40.875" style="8" customWidth="1"/>
    <col min="12811" max="12811" width="54" style="8" customWidth="1"/>
    <col min="12812" max="12812" width="30.875" style="8" customWidth="1"/>
    <col min="12813" max="12813" width="13.875" style="8" customWidth="1"/>
    <col min="12814" max="12814" width="6.375" style="8" customWidth="1"/>
    <col min="12815" max="12815" width="13.125" style="8" customWidth="1"/>
    <col min="12816" max="12816" width="18.125" style="8" customWidth="1"/>
    <col min="12817" max="12817" width="15.625" style="8" customWidth="1"/>
    <col min="12818" max="13056" width="8.875" style="8"/>
    <col min="13057" max="13057" width="2.625" style="8" customWidth="1"/>
    <col min="13058" max="13058" width="5.875" style="8" customWidth="1"/>
    <col min="13059" max="13060" width="15.875" style="8" customWidth="1"/>
    <col min="13061" max="13061" width="49.125" style="8" customWidth="1"/>
    <col min="13062" max="13062" width="6.125" style="8" customWidth="1"/>
    <col min="13063" max="13064" width="9.875" style="8" bestFit="1" customWidth="1"/>
    <col min="13065" max="13065" width="5.875" style="8" customWidth="1"/>
    <col min="13066" max="13066" width="40.875" style="8" customWidth="1"/>
    <col min="13067" max="13067" width="54" style="8" customWidth="1"/>
    <col min="13068" max="13068" width="30.875" style="8" customWidth="1"/>
    <col min="13069" max="13069" width="13.875" style="8" customWidth="1"/>
    <col min="13070" max="13070" width="6.375" style="8" customWidth="1"/>
    <col min="13071" max="13071" width="13.125" style="8" customWidth="1"/>
    <col min="13072" max="13072" width="18.125" style="8" customWidth="1"/>
    <col min="13073" max="13073" width="15.625" style="8" customWidth="1"/>
    <col min="13074" max="13312" width="8.875" style="8"/>
    <col min="13313" max="13313" width="2.625" style="8" customWidth="1"/>
    <col min="13314" max="13314" width="5.875" style="8" customWidth="1"/>
    <col min="13315" max="13316" width="15.875" style="8" customWidth="1"/>
    <col min="13317" max="13317" width="49.125" style="8" customWidth="1"/>
    <col min="13318" max="13318" width="6.125" style="8" customWidth="1"/>
    <col min="13319" max="13320" width="9.875" style="8" bestFit="1" customWidth="1"/>
    <col min="13321" max="13321" width="5.875" style="8" customWidth="1"/>
    <col min="13322" max="13322" width="40.875" style="8" customWidth="1"/>
    <col min="13323" max="13323" width="54" style="8" customWidth="1"/>
    <col min="13324" max="13324" width="30.875" style="8" customWidth="1"/>
    <col min="13325" max="13325" width="13.875" style="8" customWidth="1"/>
    <col min="13326" max="13326" width="6.375" style="8" customWidth="1"/>
    <col min="13327" max="13327" width="13.125" style="8" customWidth="1"/>
    <col min="13328" max="13328" width="18.125" style="8" customWidth="1"/>
    <col min="13329" max="13329" width="15.625" style="8" customWidth="1"/>
    <col min="13330" max="13568" width="8.875" style="8"/>
    <col min="13569" max="13569" width="2.625" style="8" customWidth="1"/>
    <col min="13570" max="13570" width="5.875" style="8" customWidth="1"/>
    <col min="13571" max="13572" width="15.875" style="8" customWidth="1"/>
    <col min="13573" max="13573" width="49.125" style="8" customWidth="1"/>
    <col min="13574" max="13574" width="6.125" style="8" customWidth="1"/>
    <col min="13575" max="13576" width="9.875" style="8" bestFit="1" customWidth="1"/>
    <col min="13577" max="13577" width="5.875" style="8" customWidth="1"/>
    <col min="13578" max="13578" width="40.875" style="8" customWidth="1"/>
    <col min="13579" max="13579" width="54" style="8" customWidth="1"/>
    <col min="13580" max="13580" width="30.875" style="8" customWidth="1"/>
    <col min="13581" max="13581" width="13.875" style="8" customWidth="1"/>
    <col min="13582" max="13582" width="6.375" style="8" customWidth="1"/>
    <col min="13583" max="13583" width="13.125" style="8" customWidth="1"/>
    <col min="13584" max="13584" width="18.125" style="8" customWidth="1"/>
    <col min="13585" max="13585" width="15.625" style="8" customWidth="1"/>
    <col min="13586" max="13824" width="8.875" style="8"/>
    <col min="13825" max="13825" width="2.625" style="8" customWidth="1"/>
    <col min="13826" max="13826" width="5.875" style="8" customWidth="1"/>
    <col min="13827" max="13828" width="15.875" style="8" customWidth="1"/>
    <col min="13829" max="13829" width="49.125" style="8" customWidth="1"/>
    <col min="13830" max="13830" width="6.125" style="8" customWidth="1"/>
    <col min="13831" max="13832" width="9.875" style="8" bestFit="1" customWidth="1"/>
    <col min="13833" max="13833" width="5.875" style="8" customWidth="1"/>
    <col min="13834" max="13834" width="40.875" style="8" customWidth="1"/>
    <col min="13835" max="13835" width="54" style="8" customWidth="1"/>
    <col min="13836" max="13836" width="30.875" style="8" customWidth="1"/>
    <col min="13837" max="13837" width="13.875" style="8" customWidth="1"/>
    <col min="13838" max="13838" width="6.375" style="8" customWidth="1"/>
    <col min="13839" max="13839" width="13.125" style="8" customWidth="1"/>
    <col min="13840" max="13840" width="18.125" style="8" customWidth="1"/>
    <col min="13841" max="13841" width="15.625" style="8" customWidth="1"/>
    <col min="13842" max="14080" width="8.875" style="8"/>
    <col min="14081" max="14081" width="2.625" style="8" customWidth="1"/>
    <col min="14082" max="14082" width="5.875" style="8" customWidth="1"/>
    <col min="14083" max="14084" width="15.875" style="8" customWidth="1"/>
    <col min="14085" max="14085" width="49.125" style="8" customWidth="1"/>
    <col min="14086" max="14086" width="6.125" style="8" customWidth="1"/>
    <col min="14087" max="14088" width="9.875" style="8" bestFit="1" customWidth="1"/>
    <col min="14089" max="14089" width="5.875" style="8" customWidth="1"/>
    <col min="14090" max="14090" width="40.875" style="8" customWidth="1"/>
    <col min="14091" max="14091" width="54" style="8" customWidth="1"/>
    <col min="14092" max="14092" width="30.875" style="8" customWidth="1"/>
    <col min="14093" max="14093" width="13.875" style="8" customWidth="1"/>
    <col min="14094" max="14094" width="6.375" style="8" customWidth="1"/>
    <col min="14095" max="14095" width="13.125" style="8" customWidth="1"/>
    <col min="14096" max="14096" width="18.125" style="8" customWidth="1"/>
    <col min="14097" max="14097" width="15.625" style="8" customWidth="1"/>
    <col min="14098" max="14336" width="8.875" style="8"/>
    <col min="14337" max="14337" width="2.625" style="8" customWidth="1"/>
    <col min="14338" max="14338" width="5.875" style="8" customWidth="1"/>
    <col min="14339" max="14340" width="15.875" style="8" customWidth="1"/>
    <col min="14341" max="14341" width="49.125" style="8" customWidth="1"/>
    <col min="14342" max="14342" width="6.125" style="8" customWidth="1"/>
    <col min="14343" max="14344" width="9.875" style="8" bestFit="1" customWidth="1"/>
    <col min="14345" max="14345" width="5.875" style="8" customWidth="1"/>
    <col min="14346" max="14346" width="40.875" style="8" customWidth="1"/>
    <col min="14347" max="14347" width="54" style="8" customWidth="1"/>
    <col min="14348" max="14348" width="30.875" style="8" customWidth="1"/>
    <col min="14349" max="14349" width="13.875" style="8" customWidth="1"/>
    <col min="14350" max="14350" width="6.375" style="8" customWidth="1"/>
    <col min="14351" max="14351" width="13.125" style="8" customWidth="1"/>
    <col min="14352" max="14352" width="18.125" style="8" customWidth="1"/>
    <col min="14353" max="14353" width="15.625" style="8" customWidth="1"/>
    <col min="14354" max="14592" width="8.875" style="8"/>
    <col min="14593" max="14593" width="2.625" style="8" customWidth="1"/>
    <col min="14594" max="14594" width="5.875" style="8" customWidth="1"/>
    <col min="14595" max="14596" width="15.875" style="8" customWidth="1"/>
    <col min="14597" max="14597" width="49.125" style="8" customWidth="1"/>
    <col min="14598" max="14598" width="6.125" style="8" customWidth="1"/>
    <col min="14599" max="14600" width="9.875" style="8" bestFit="1" customWidth="1"/>
    <col min="14601" max="14601" width="5.875" style="8" customWidth="1"/>
    <col min="14602" max="14602" width="40.875" style="8" customWidth="1"/>
    <col min="14603" max="14603" width="54" style="8" customWidth="1"/>
    <col min="14604" max="14604" width="30.875" style="8" customWidth="1"/>
    <col min="14605" max="14605" width="13.875" style="8" customWidth="1"/>
    <col min="14606" max="14606" width="6.375" style="8" customWidth="1"/>
    <col min="14607" max="14607" width="13.125" style="8" customWidth="1"/>
    <col min="14608" max="14608" width="18.125" style="8" customWidth="1"/>
    <col min="14609" max="14609" width="15.625" style="8" customWidth="1"/>
    <col min="14610" max="14848" width="8.875" style="8"/>
    <col min="14849" max="14849" width="2.625" style="8" customWidth="1"/>
    <col min="14850" max="14850" width="5.875" style="8" customWidth="1"/>
    <col min="14851" max="14852" width="15.875" style="8" customWidth="1"/>
    <col min="14853" max="14853" width="49.125" style="8" customWidth="1"/>
    <col min="14854" max="14854" width="6.125" style="8" customWidth="1"/>
    <col min="14855" max="14856" width="9.875" style="8" bestFit="1" customWidth="1"/>
    <col min="14857" max="14857" width="5.875" style="8" customWidth="1"/>
    <col min="14858" max="14858" width="40.875" style="8" customWidth="1"/>
    <col min="14859" max="14859" width="54" style="8" customWidth="1"/>
    <col min="14860" max="14860" width="30.875" style="8" customWidth="1"/>
    <col min="14861" max="14861" width="13.875" style="8" customWidth="1"/>
    <col min="14862" max="14862" width="6.375" style="8" customWidth="1"/>
    <col min="14863" max="14863" width="13.125" style="8" customWidth="1"/>
    <col min="14864" max="14864" width="18.125" style="8" customWidth="1"/>
    <col min="14865" max="14865" width="15.625" style="8" customWidth="1"/>
    <col min="14866" max="15104" width="8.875" style="8"/>
    <col min="15105" max="15105" width="2.625" style="8" customWidth="1"/>
    <col min="15106" max="15106" width="5.875" style="8" customWidth="1"/>
    <col min="15107" max="15108" width="15.875" style="8" customWidth="1"/>
    <col min="15109" max="15109" width="49.125" style="8" customWidth="1"/>
    <col min="15110" max="15110" width="6.125" style="8" customWidth="1"/>
    <col min="15111" max="15112" width="9.875" style="8" bestFit="1" customWidth="1"/>
    <col min="15113" max="15113" width="5.875" style="8" customWidth="1"/>
    <col min="15114" max="15114" width="40.875" style="8" customWidth="1"/>
    <col min="15115" max="15115" width="54" style="8" customWidth="1"/>
    <col min="15116" max="15116" width="30.875" style="8" customWidth="1"/>
    <col min="15117" max="15117" width="13.875" style="8" customWidth="1"/>
    <col min="15118" max="15118" width="6.375" style="8" customWidth="1"/>
    <col min="15119" max="15119" width="13.125" style="8" customWidth="1"/>
    <col min="15120" max="15120" width="18.125" style="8" customWidth="1"/>
    <col min="15121" max="15121" width="15.625" style="8" customWidth="1"/>
    <col min="15122" max="15360" width="8.875" style="8"/>
    <col min="15361" max="15361" width="2.625" style="8" customWidth="1"/>
    <col min="15362" max="15362" width="5.875" style="8" customWidth="1"/>
    <col min="15363" max="15364" width="15.875" style="8" customWidth="1"/>
    <col min="15365" max="15365" width="49.125" style="8" customWidth="1"/>
    <col min="15366" max="15366" width="6.125" style="8" customWidth="1"/>
    <col min="15367" max="15368" width="9.875" style="8" bestFit="1" customWidth="1"/>
    <col min="15369" max="15369" width="5.875" style="8" customWidth="1"/>
    <col min="15370" max="15370" width="40.875" style="8" customWidth="1"/>
    <col min="15371" max="15371" width="54" style="8" customWidth="1"/>
    <col min="15372" max="15372" width="30.875" style="8" customWidth="1"/>
    <col min="15373" max="15373" width="13.875" style="8" customWidth="1"/>
    <col min="15374" max="15374" width="6.375" style="8" customWidth="1"/>
    <col min="15375" max="15375" width="13.125" style="8" customWidth="1"/>
    <col min="15376" max="15376" width="18.125" style="8" customWidth="1"/>
    <col min="15377" max="15377" width="15.625" style="8" customWidth="1"/>
    <col min="15378" max="15616" width="8.875" style="8"/>
    <col min="15617" max="15617" width="2.625" style="8" customWidth="1"/>
    <col min="15618" max="15618" width="5.875" style="8" customWidth="1"/>
    <col min="15619" max="15620" width="15.875" style="8" customWidth="1"/>
    <col min="15621" max="15621" width="49.125" style="8" customWidth="1"/>
    <col min="15622" max="15622" width="6.125" style="8" customWidth="1"/>
    <col min="15623" max="15624" width="9.875" style="8" bestFit="1" customWidth="1"/>
    <col min="15625" max="15625" width="5.875" style="8" customWidth="1"/>
    <col min="15626" max="15626" width="40.875" style="8" customWidth="1"/>
    <col min="15627" max="15627" width="54" style="8" customWidth="1"/>
    <col min="15628" max="15628" width="30.875" style="8" customWidth="1"/>
    <col min="15629" max="15629" width="13.875" style="8" customWidth="1"/>
    <col min="15630" max="15630" width="6.375" style="8" customWidth="1"/>
    <col min="15631" max="15631" width="13.125" style="8" customWidth="1"/>
    <col min="15632" max="15632" width="18.125" style="8" customWidth="1"/>
    <col min="15633" max="15633" width="15.625" style="8" customWidth="1"/>
    <col min="15634" max="15872" width="8.875" style="8"/>
    <col min="15873" max="15873" width="2.625" style="8" customWidth="1"/>
    <col min="15874" max="15874" width="5.875" style="8" customWidth="1"/>
    <col min="15875" max="15876" width="15.875" style="8" customWidth="1"/>
    <col min="15877" max="15877" width="49.125" style="8" customWidth="1"/>
    <col min="15878" max="15878" width="6.125" style="8" customWidth="1"/>
    <col min="15879" max="15880" width="9.875" style="8" bestFit="1" customWidth="1"/>
    <col min="15881" max="15881" width="5.875" style="8" customWidth="1"/>
    <col min="15882" max="15882" width="40.875" style="8" customWidth="1"/>
    <col min="15883" max="15883" width="54" style="8" customWidth="1"/>
    <col min="15884" max="15884" width="30.875" style="8" customWidth="1"/>
    <col min="15885" max="15885" width="13.875" style="8" customWidth="1"/>
    <col min="15886" max="15886" width="6.375" style="8" customWidth="1"/>
    <col min="15887" max="15887" width="13.125" style="8" customWidth="1"/>
    <col min="15888" max="15888" width="18.125" style="8" customWidth="1"/>
    <col min="15889" max="15889" width="15.625" style="8" customWidth="1"/>
    <col min="15890" max="16128" width="8.875" style="8"/>
    <col min="16129" max="16129" width="2.625" style="8" customWidth="1"/>
    <col min="16130" max="16130" width="5.875" style="8" customWidth="1"/>
    <col min="16131" max="16132" width="15.875" style="8" customWidth="1"/>
    <col min="16133" max="16133" width="49.125" style="8" customWidth="1"/>
    <col min="16134" max="16134" width="6.125" style="8" customWidth="1"/>
    <col min="16135" max="16136" width="9.875" style="8" bestFit="1" customWidth="1"/>
    <col min="16137" max="16137" width="5.875" style="8" customWidth="1"/>
    <col min="16138" max="16138" width="40.875" style="8" customWidth="1"/>
    <col min="16139" max="16139" width="54" style="8" customWidth="1"/>
    <col min="16140" max="16140" width="30.875" style="8" customWidth="1"/>
    <col min="16141" max="16141" width="13.875" style="8" customWidth="1"/>
    <col min="16142" max="16142" width="6.375" style="8" customWidth="1"/>
    <col min="16143" max="16143" width="13.125" style="8" customWidth="1"/>
    <col min="16144" max="16144" width="18.125" style="8" customWidth="1"/>
    <col min="16145" max="16145" width="15.625" style="8" customWidth="1"/>
    <col min="16146" max="16384" width="8.875" style="8"/>
  </cols>
  <sheetData>
    <row r="2" spans="2:17" ht="20.100000000000001" customHeight="1">
      <c r="B2" s="1" t="s">
        <v>0</v>
      </c>
      <c r="C2" s="1"/>
      <c r="D2" s="1"/>
      <c r="E2" s="1965" t="s">
        <v>1913</v>
      </c>
      <c r="G2" s="4" t="s">
        <v>2</v>
      </c>
      <c r="H2" s="5"/>
      <c r="I2" s="6"/>
      <c r="J2" s="7">
        <f>SUM(H:H)</f>
        <v>965006</v>
      </c>
    </row>
    <row r="3" spans="2:17" ht="20.100000000000001" customHeight="1">
      <c r="B3" s="1" t="s">
        <v>3</v>
      </c>
      <c r="C3" s="1"/>
      <c r="D3" s="1"/>
      <c r="E3" s="1966" t="s">
        <v>1914</v>
      </c>
    </row>
    <row r="4" spans="2:17" ht="20.100000000000001" customHeight="1">
      <c r="B4" s="1" t="s">
        <v>1915</v>
      </c>
      <c r="C4" s="1"/>
      <c r="D4" s="1"/>
      <c r="E4" s="1966" t="s">
        <v>9935</v>
      </c>
    </row>
    <row r="5" spans="2:17" ht="20.100000000000001" customHeight="1">
      <c r="B5" s="1" t="s">
        <v>6</v>
      </c>
      <c r="C5" s="1"/>
      <c r="D5" s="1"/>
      <c r="E5" s="1967">
        <v>44159</v>
      </c>
      <c r="H5" s="960" t="s">
        <v>1917</v>
      </c>
    </row>
    <row r="6" spans="2:17" ht="20.100000000000001" customHeight="1">
      <c r="B6" s="1" t="s">
        <v>7</v>
      </c>
      <c r="C6" s="1"/>
      <c r="D6" s="1"/>
      <c r="E6" s="1967">
        <v>44166</v>
      </c>
    </row>
    <row r="8" spans="2:17" s="9" customFormat="1" ht="19.7" customHeight="1">
      <c r="B8" s="21" t="s">
        <v>8</v>
      </c>
      <c r="C8" s="21" t="s">
        <v>9</v>
      </c>
      <c r="D8" s="21" t="s">
        <v>10</v>
      </c>
      <c r="E8" s="1968"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8" t="s">
        <v>550</v>
      </c>
      <c r="D9" s="219"/>
      <c r="E9" s="220"/>
      <c r="F9" s="22"/>
      <c r="G9" s="22"/>
      <c r="H9" s="167"/>
      <c r="I9" s="167"/>
      <c r="J9" s="22"/>
      <c r="K9" s="22"/>
      <c r="L9" s="22"/>
      <c r="M9" s="25"/>
      <c r="N9" s="21"/>
      <c r="O9" s="22"/>
      <c r="P9" s="25"/>
      <c r="Q9" s="26"/>
    </row>
    <row r="10" spans="2:17" s="9" customFormat="1" ht="19.7" customHeight="1">
      <c r="B10" s="21"/>
      <c r="C10" s="21" t="s">
        <v>550</v>
      </c>
      <c r="D10" s="21" t="s">
        <v>550</v>
      </c>
      <c r="E10" s="1973" t="s">
        <v>9936</v>
      </c>
      <c r="F10" s="22">
        <v>1</v>
      </c>
      <c r="G10" s="21">
        <v>755000</v>
      </c>
      <c r="H10" s="27">
        <f>F10*G10</f>
        <v>755000</v>
      </c>
      <c r="I10" s="167"/>
      <c r="J10" s="30" t="s">
        <v>1919</v>
      </c>
      <c r="K10" s="22"/>
      <c r="L10" s="22"/>
      <c r="M10" s="25">
        <v>44125</v>
      </c>
      <c r="N10" s="21"/>
      <c r="O10" s="32"/>
      <c r="P10" s="25">
        <v>44155</v>
      </c>
      <c r="Q10" s="26">
        <v>44155</v>
      </c>
    </row>
    <row r="11" spans="2:17" s="9" customFormat="1" ht="19.7" customHeight="1">
      <c r="B11" s="21"/>
      <c r="C11" s="21" t="s">
        <v>550</v>
      </c>
      <c r="D11" s="21" t="s">
        <v>550</v>
      </c>
      <c r="E11" s="1973" t="s">
        <v>9937</v>
      </c>
      <c r="F11" s="22">
        <v>1</v>
      </c>
      <c r="G11" s="21">
        <v>38000</v>
      </c>
      <c r="H11" s="27">
        <f>F11*G11</f>
        <v>38000</v>
      </c>
      <c r="I11" s="167"/>
      <c r="J11" s="30" t="s">
        <v>557</v>
      </c>
      <c r="K11" s="22"/>
      <c r="L11" s="22"/>
      <c r="M11" s="25">
        <v>44125</v>
      </c>
      <c r="N11" s="21"/>
      <c r="O11" s="32"/>
      <c r="P11" s="25">
        <v>44155</v>
      </c>
      <c r="Q11" s="26">
        <v>44155</v>
      </c>
    </row>
    <row r="12" spans="2:17" s="9" customFormat="1" ht="19.7" customHeight="1">
      <c r="B12" s="21"/>
      <c r="C12" s="21" t="s">
        <v>550</v>
      </c>
      <c r="D12" s="21" t="s">
        <v>550</v>
      </c>
      <c r="E12" s="1973" t="s">
        <v>1921</v>
      </c>
      <c r="F12" s="22">
        <v>1</v>
      </c>
      <c r="G12" s="21">
        <v>30000</v>
      </c>
      <c r="H12" s="27">
        <f>F12*G12</f>
        <v>30000</v>
      </c>
      <c r="I12" s="167"/>
      <c r="J12" s="30" t="s">
        <v>559</v>
      </c>
      <c r="K12" s="22"/>
      <c r="L12" s="22"/>
      <c r="M12" s="25">
        <v>44125</v>
      </c>
      <c r="N12" s="21"/>
      <c r="O12" s="32"/>
      <c r="P12" s="25">
        <v>44155</v>
      </c>
      <c r="Q12" s="26">
        <v>44155</v>
      </c>
    </row>
    <row r="13" spans="2:17" s="2642" customFormat="1" ht="19.7" customHeight="1">
      <c r="B13" s="2639"/>
      <c r="C13" s="208" t="s">
        <v>550</v>
      </c>
      <c r="D13" s="208" t="s">
        <v>550</v>
      </c>
      <c r="E13" s="2640" t="s">
        <v>1922</v>
      </c>
      <c r="F13" s="44">
        <v>1</v>
      </c>
      <c r="G13" s="208">
        <v>14000</v>
      </c>
      <c r="H13" s="1720">
        <f>F13*G13</f>
        <v>14000</v>
      </c>
      <c r="I13" s="205"/>
      <c r="J13" s="76"/>
      <c r="K13" s="2641"/>
      <c r="L13" s="2641"/>
      <c r="M13" s="25">
        <v>44125</v>
      </c>
      <c r="N13" s="2639"/>
      <c r="O13" s="32"/>
      <c r="P13" s="25">
        <v>44155</v>
      </c>
      <c r="Q13" s="26">
        <v>44155</v>
      </c>
    </row>
    <row r="14" spans="2:17" s="9" customFormat="1" ht="19.7" customHeight="1">
      <c r="B14" s="21"/>
      <c r="C14" s="970" t="s">
        <v>550</v>
      </c>
      <c r="D14" s="970" t="s">
        <v>550</v>
      </c>
      <c r="E14" s="2643" t="s">
        <v>563</v>
      </c>
      <c r="F14" s="972">
        <v>1</v>
      </c>
      <c r="G14" s="972">
        <v>12000</v>
      </c>
      <c r="H14" s="973">
        <f>F14*G14</f>
        <v>12000</v>
      </c>
      <c r="I14" s="167"/>
      <c r="J14" s="76"/>
      <c r="K14" s="44"/>
      <c r="L14" s="44"/>
      <c r="M14" s="25">
        <v>44125</v>
      </c>
      <c r="N14" s="21"/>
      <c r="O14" s="32"/>
      <c r="P14" s="25">
        <v>44155</v>
      </c>
      <c r="Q14" s="26"/>
    </row>
    <row r="15" spans="2:17" s="9" customFormat="1" ht="19.7" customHeight="1">
      <c r="B15" s="21"/>
      <c r="C15" s="21"/>
      <c r="D15" s="21"/>
      <c r="E15" s="2644"/>
      <c r="F15" s="166"/>
      <c r="G15" s="166"/>
      <c r="H15" s="975"/>
      <c r="I15" s="167"/>
      <c r="J15" s="30"/>
      <c r="K15" s="22"/>
      <c r="L15" s="22"/>
      <c r="M15" s="25"/>
      <c r="N15" s="21"/>
      <c r="O15" s="22"/>
      <c r="P15" s="25"/>
      <c r="Q15" s="26"/>
    </row>
    <row r="16" spans="2:17" s="9" customFormat="1" ht="19.7" customHeight="1">
      <c r="B16" s="21"/>
      <c r="C16" s="21"/>
      <c r="D16" s="21"/>
      <c r="E16" s="976">
        <f>SUM(H10:H14)</f>
        <v>849000</v>
      </c>
      <c r="F16" s="166"/>
      <c r="G16" s="166"/>
      <c r="H16" s="975"/>
      <c r="I16" s="167"/>
      <c r="J16" s="30"/>
      <c r="K16" s="22"/>
      <c r="L16" s="22"/>
      <c r="M16" s="25"/>
      <c r="N16" s="21"/>
      <c r="O16" s="22"/>
      <c r="P16" s="25"/>
      <c r="Q16" s="26"/>
    </row>
    <row r="17" spans="2:17" s="9" customFormat="1" ht="19.7" customHeight="1">
      <c r="B17" s="21"/>
      <c r="C17" s="169"/>
      <c r="D17" s="169"/>
      <c r="E17" s="2644"/>
      <c r="F17" s="166"/>
      <c r="G17" s="166"/>
      <c r="H17" s="975"/>
      <c r="I17" s="167"/>
      <c r="J17" s="30"/>
      <c r="K17" s="22"/>
      <c r="L17" s="22"/>
      <c r="M17" s="25"/>
      <c r="N17" s="21"/>
      <c r="O17" s="22"/>
      <c r="P17" s="25"/>
      <c r="Q17" s="26"/>
    </row>
    <row r="18" spans="2:17" s="9" customFormat="1" ht="19.7" customHeight="1">
      <c r="B18" s="21"/>
      <c r="C18" s="21"/>
      <c r="D18" s="21"/>
      <c r="E18" s="2645"/>
      <c r="F18" s="22"/>
      <c r="G18" s="22"/>
      <c r="H18" s="167"/>
      <c r="I18" s="167"/>
      <c r="J18" s="22"/>
      <c r="K18" s="22"/>
      <c r="L18" s="22"/>
      <c r="M18" s="25"/>
      <c r="N18" s="21"/>
      <c r="O18" s="22"/>
      <c r="P18" s="25"/>
      <c r="Q18" s="26"/>
    </row>
    <row r="19" spans="2:17" s="9" customFormat="1" ht="19.7" customHeight="1">
      <c r="B19" s="21"/>
      <c r="C19" s="218" t="s">
        <v>564</v>
      </c>
      <c r="D19" s="219"/>
      <c r="E19" s="220"/>
      <c r="F19" s="22"/>
      <c r="G19" s="22"/>
      <c r="H19" s="167"/>
      <c r="I19" s="167"/>
      <c r="J19" s="22"/>
      <c r="K19" s="22"/>
      <c r="L19" s="22"/>
      <c r="M19" s="25"/>
      <c r="N19" s="21"/>
      <c r="O19" s="22"/>
      <c r="P19" s="25"/>
      <c r="Q19" s="26"/>
    </row>
    <row r="20" spans="2:17" s="9" customFormat="1" ht="19.7" customHeight="1">
      <c r="B20" s="21"/>
      <c r="C20" s="977" t="s">
        <v>565</v>
      </c>
      <c r="D20" s="977" t="s">
        <v>565</v>
      </c>
      <c r="E20" s="2646" t="s">
        <v>1923</v>
      </c>
      <c r="F20" s="978">
        <v>1</v>
      </c>
      <c r="G20" s="979">
        <v>6000</v>
      </c>
      <c r="H20" s="980">
        <f t="shared" ref="H20:H35" si="0">F20*G20</f>
        <v>6000</v>
      </c>
      <c r="I20" s="566"/>
      <c r="J20" s="565" t="s">
        <v>1924</v>
      </c>
      <c r="K20" s="22"/>
      <c r="L20" s="22"/>
      <c r="M20" s="25">
        <v>44125</v>
      </c>
      <c r="N20" s="21"/>
      <c r="O20" s="32">
        <v>44145</v>
      </c>
      <c r="P20" s="25">
        <v>44145</v>
      </c>
      <c r="Q20" s="26">
        <v>44145</v>
      </c>
    </row>
    <row r="21" spans="2:17" s="9" customFormat="1" ht="19.7" customHeight="1">
      <c r="B21" s="21"/>
      <c r="C21" s="977" t="s">
        <v>565</v>
      </c>
      <c r="D21" s="977" t="s">
        <v>565</v>
      </c>
      <c r="E21" s="2646" t="s">
        <v>1925</v>
      </c>
      <c r="F21" s="978">
        <v>1</v>
      </c>
      <c r="G21" s="979">
        <v>6000</v>
      </c>
      <c r="H21" s="980">
        <f t="shared" si="0"/>
        <v>6000</v>
      </c>
      <c r="I21" s="566"/>
      <c r="J21" s="565" t="s">
        <v>1926</v>
      </c>
      <c r="K21" s="22"/>
      <c r="L21" s="22"/>
      <c r="M21" s="25">
        <v>44125</v>
      </c>
      <c r="N21" s="21"/>
      <c r="O21" s="32">
        <v>44145</v>
      </c>
      <c r="P21" s="25">
        <v>44145</v>
      </c>
      <c r="Q21" s="26">
        <v>44145</v>
      </c>
    </row>
    <row r="22" spans="2:17" s="9" customFormat="1" ht="19.7" customHeight="1">
      <c r="B22" s="21"/>
      <c r="C22" s="977" t="s">
        <v>565</v>
      </c>
      <c r="D22" s="977" t="s">
        <v>565</v>
      </c>
      <c r="E22" s="2646" t="s">
        <v>1927</v>
      </c>
      <c r="F22" s="978">
        <v>1</v>
      </c>
      <c r="G22" s="979">
        <v>6400</v>
      </c>
      <c r="H22" s="980">
        <f t="shared" si="0"/>
        <v>6400</v>
      </c>
      <c r="I22" s="566"/>
      <c r="J22" s="565" t="s">
        <v>1928</v>
      </c>
      <c r="K22" s="22"/>
      <c r="L22" s="22"/>
      <c r="M22" s="25">
        <v>44125</v>
      </c>
      <c r="N22" s="21"/>
      <c r="O22" s="32">
        <v>44145</v>
      </c>
      <c r="P22" s="25">
        <v>44145</v>
      </c>
      <c r="Q22" s="26">
        <v>44145</v>
      </c>
    </row>
    <row r="23" spans="2:17" s="9" customFormat="1" ht="19.7" customHeight="1">
      <c r="B23" s="21"/>
      <c r="C23" s="21" t="s">
        <v>531</v>
      </c>
      <c r="D23" s="21" t="s">
        <v>531</v>
      </c>
      <c r="E23" s="2647" t="s">
        <v>1929</v>
      </c>
      <c r="F23" s="236">
        <v>10</v>
      </c>
      <c r="G23" s="24">
        <v>79</v>
      </c>
      <c r="H23" s="782">
        <f t="shared" si="0"/>
        <v>790</v>
      </c>
      <c r="I23" s="363"/>
      <c r="J23" s="41" t="s">
        <v>1930</v>
      </c>
      <c r="K23" s="22"/>
      <c r="L23" s="22"/>
      <c r="M23" s="25"/>
      <c r="N23" s="21"/>
      <c r="O23" s="32"/>
      <c r="P23" s="32">
        <v>44155</v>
      </c>
      <c r="Q23" s="26">
        <v>44155</v>
      </c>
    </row>
    <row r="24" spans="2:17" s="9" customFormat="1" ht="19.7" customHeight="1">
      <c r="B24" s="21"/>
      <c r="C24" s="622" t="s">
        <v>577</v>
      </c>
      <c r="D24" s="622" t="s">
        <v>577</v>
      </c>
      <c r="E24" s="2648" t="s">
        <v>1931</v>
      </c>
      <c r="F24" s="640">
        <v>10</v>
      </c>
      <c r="G24" s="981">
        <v>79</v>
      </c>
      <c r="H24" s="647">
        <f t="shared" si="0"/>
        <v>790</v>
      </c>
      <c r="I24" s="623"/>
      <c r="J24" s="635" t="s">
        <v>1932</v>
      </c>
      <c r="K24" s="22"/>
      <c r="L24" s="22"/>
      <c r="M24" s="25"/>
      <c r="N24" s="21"/>
      <c r="O24" s="32"/>
      <c r="P24" s="32">
        <v>44155</v>
      </c>
      <c r="Q24" s="26">
        <v>44155</v>
      </c>
    </row>
    <row r="25" spans="2:17" s="9" customFormat="1" ht="19.7" customHeight="1">
      <c r="B25" s="21"/>
      <c r="C25" s="21" t="s">
        <v>531</v>
      </c>
      <c r="D25" s="21" t="s">
        <v>531</v>
      </c>
      <c r="E25" s="2649" t="s">
        <v>1933</v>
      </c>
      <c r="F25" s="22">
        <v>1</v>
      </c>
      <c r="G25" s="783">
        <v>223</v>
      </c>
      <c r="H25" s="42">
        <f t="shared" si="0"/>
        <v>223</v>
      </c>
      <c r="I25" s="167"/>
      <c r="J25" s="31" t="s">
        <v>1934</v>
      </c>
      <c r="K25" s="22"/>
      <c r="L25" s="22"/>
      <c r="M25" s="25"/>
      <c r="N25" s="21"/>
      <c r="O25" s="32"/>
      <c r="P25" s="32">
        <v>44155</v>
      </c>
      <c r="Q25" s="26">
        <v>44155</v>
      </c>
    </row>
    <row r="26" spans="2:17" s="9" customFormat="1" ht="19.7" customHeight="1">
      <c r="B26" s="21"/>
      <c r="C26" s="21" t="s">
        <v>531</v>
      </c>
      <c r="D26" s="21" t="s">
        <v>531</v>
      </c>
      <c r="E26" s="2650" t="s">
        <v>1935</v>
      </c>
      <c r="F26" s="236">
        <v>1</v>
      </c>
      <c r="G26" s="982">
        <v>240</v>
      </c>
      <c r="H26" s="42">
        <f t="shared" si="0"/>
        <v>240</v>
      </c>
      <c r="I26" s="167"/>
      <c r="J26" s="238" t="s">
        <v>1936</v>
      </c>
      <c r="K26" s="22"/>
      <c r="L26" s="22"/>
      <c r="M26" s="25"/>
      <c r="N26" s="21"/>
      <c r="O26" s="32"/>
      <c r="P26" s="32">
        <v>44155</v>
      </c>
      <c r="Q26" s="26">
        <v>44155</v>
      </c>
    </row>
    <row r="27" spans="2:17" s="9" customFormat="1" ht="19.7" customHeight="1">
      <c r="B27" s="21"/>
      <c r="C27" s="21" t="s">
        <v>531</v>
      </c>
      <c r="D27" s="21" t="s">
        <v>531</v>
      </c>
      <c r="E27" s="2651" t="s">
        <v>1937</v>
      </c>
      <c r="F27" s="170">
        <v>2</v>
      </c>
      <c r="G27" s="347">
        <v>109</v>
      </c>
      <c r="H27" s="42">
        <f>F27*G27</f>
        <v>218</v>
      </c>
      <c r="I27" s="167"/>
      <c r="J27" s="164" t="s">
        <v>827</v>
      </c>
      <c r="K27" s="22"/>
      <c r="L27" s="22"/>
      <c r="M27" s="25"/>
      <c r="N27" s="21"/>
      <c r="O27" s="32"/>
      <c r="P27" s="32">
        <v>44155</v>
      </c>
      <c r="Q27" s="26">
        <v>44155</v>
      </c>
    </row>
    <row r="28" spans="2:17" s="9" customFormat="1" ht="19.7" customHeight="1">
      <c r="B28" s="21"/>
      <c r="C28" s="21" t="s">
        <v>531</v>
      </c>
      <c r="D28" s="21" t="s">
        <v>531</v>
      </c>
      <c r="E28" s="2652" t="s">
        <v>778</v>
      </c>
      <c r="F28" s="158">
        <v>10</v>
      </c>
      <c r="G28" s="24">
        <v>27</v>
      </c>
      <c r="H28" s="24">
        <f>F28*G28</f>
        <v>270</v>
      </c>
      <c r="I28" s="36"/>
      <c r="J28" s="30" t="s">
        <v>1938</v>
      </c>
      <c r="K28" s="22"/>
      <c r="L28" s="22"/>
      <c r="M28" s="25"/>
      <c r="N28" s="21"/>
      <c r="O28" s="32"/>
      <c r="P28" s="32">
        <v>44155</v>
      </c>
      <c r="Q28" s="26">
        <v>44155</v>
      </c>
    </row>
    <row r="29" spans="2:17" s="9" customFormat="1" ht="19.7" customHeight="1">
      <c r="B29" s="21"/>
      <c r="C29" s="21" t="s">
        <v>531</v>
      </c>
      <c r="D29" s="21" t="s">
        <v>531</v>
      </c>
      <c r="E29" s="2653" t="s">
        <v>1939</v>
      </c>
      <c r="F29" s="44">
        <v>3</v>
      </c>
      <c r="G29" s="44">
        <v>960</v>
      </c>
      <c r="H29" s="205">
        <f>F29*G29</f>
        <v>2880</v>
      </c>
      <c r="I29" s="205"/>
      <c r="J29" s="76" t="s">
        <v>809</v>
      </c>
      <c r="K29" s="22"/>
      <c r="L29" s="22"/>
      <c r="M29" s="25"/>
      <c r="N29" s="21"/>
      <c r="O29" s="32"/>
      <c r="P29" s="32">
        <v>44155</v>
      </c>
      <c r="Q29" s="26">
        <v>44155</v>
      </c>
    </row>
    <row r="30" spans="2:17" s="9" customFormat="1" ht="19.7" customHeight="1">
      <c r="B30" s="21"/>
      <c r="C30" s="21" t="s">
        <v>531</v>
      </c>
      <c r="D30" s="21" t="s">
        <v>531</v>
      </c>
      <c r="E30" s="2653" t="s">
        <v>1940</v>
      </c>
      <c r="F30" s="44">
        <v>1</v>
      </c>
      <c r="G30" s="44">
        <v>1360</v>
      </c>
      <c r="H30" s="205">
        <f>F30*G30</f>
        <v>1360</v>
      </c>
      <c r="I30" s="205"/>
      <c r="J30" s="983" t="s">
        <v>816</v>
      </c>
      <c r="K30" s="22"/>
      <c r="L30" s="22"/>
      <c r="M30" s="25"/>
      <c r="N30" s="21"/>
      <c r="O30" s="32"/>
      <c r="P30" s="261">
        <v>44155</v>
      </c>
      <c r="Q30" s="26">
        <v>44155</v>
      </c>
    </row>
    <row r="31" spans="2:17" s="9" customFormat="1" ht="19.7" customHeight="1">
      <c r="B31" s="21"/>
      <c r="C31" s="832" t="s">
        <v>531</v>
      </c>
      <c r="D31" s="832" t="s">
        <v>531</v>
      </c>
      <c r="E31" s="2654" t="s">
        <v>885</v>
      </c>
      <c r="F31" s="748"/>
      <c r="G31" s="748">
        <v>75</v>
      </c>
      <c r="H31" s="984">
        <f t="shared" si="0"/>
        <v>0</v>
      </c>
      <c r="I31" s="985"/>
      <c r="J31" s="408" t="s">
        <v>886</v>
      </c>
      <c r="K31" s="835" t="s">
        <v>1941</v>
      </c>
      <c r="L31" s="22"/>
      <c r="M31" s="25"/>
      <c r="N31" s="21"/>
      <c r="O31" s="32"/>
      <c r="P31" s="32"/>
      <c r="Q31" s="26"/>
    </row>
    <row r="32" spans="2:17" s="9" customFormat="1" ht="19.7" customHeight="1">
      <c r="B32" s="21"/>
      <c r="C32" s="832" t="s">
        <v>531</v>
      </c>
      <c r="D32" s="832" t="s">
        <v>531</v>
      </c>
      <c r="E32" s="2655" t="s">
        <v>788</v>
      </c>
      <c r="F32" s="987"/>
      <c r="G32" s="833">
        <v>20</v>
      </c>
      <c r="H32" s="833">
        <f t="shared" si="0"/>
        <v>0</v>
      </c>
      <c r="I32" s="988"/>
      <c r="J32" s="835" t="s">
        <v>789</v>
      </c>
      <c r="K32" s="835" t="s">
        <v>1942</v>
      </c>
      <c r="L32" s="989"/>
      <c r="M32" s="25"/>
      <c r="N32" s="21"/>
      <c r="O32" s="32"/>
      <c r="P32" s="32"/>
      <c r="Q32" s="26"/>
    </row>
    <row r="33" spans="2:17" s="9" customFormat="1" ht="19.7" customHeight="1">
      <c r="B33" s="21"/>
      <c r="C33" s="832" t="s">
        <v>531</v>
      </c>
      <c r="D33" s="832" t="s">
        <v>531</v>
      </c>
      <c r="E33" s="2655" t="s">
        <v>538</v>
      </c>
      <c r="F33" s="987"/>
      <c r="G33" s="833">
        <v>75</v>
      </c>
      <c r="H33" s="833">
        <f t="shared" si="0"/>
        <v>0</v>
      </c>
      <c r="I33" s="988"/>
      <c r="J33" s="835" t="s">
        <v>791</v>
      </c>
      <c r="K33" s="835" t="s">
        <v>1943</v>
      </c>
      <c r="L33" s="989"/>
      <c r="M33" s="25"/>
      <c r="N33" s="21"/>
      <c r="O33" s="32"/>
      <c r="P33" s="32"/>
      <c r="Q33" s="26"/>
    </row>
    <row r="34" spans="2:17" s="9" customFormat="1" ht="19.7" customHeight="1">
      <c r="B34" s="21"/>
      <c r="C34" s="832" t="s">
        <v>531</v>
      </c>
      <c r="D34" s="832" t="s">
        <v>531</v>
      </c>
      <c r="E34" s="2655" t="s">
        <v>793</v>
      </c>
      <c r="F34" s="987"/>
      <c r="G34" s="833">
        <v>80</v>
      </c>
      <c r="H34" s="833">
        <f t="shared" si="0"/>
        <v>0</v>
      </c>
      <c r="I34" s="988"/>
      <c r="J34" s="835" t="s">
        <v>1944</v>
      </c>
      <c r="K34" s="835" t="s">
        <v>1945</v>
      </c>
      <c r="L34" s="989"/>
      <c r="M34" s="25"/>
      <c r="N34" s="21"/>
      <c r="O34" s="32"/>
      <c r="P34" s="32"/>
      <c r="Q34" s="26"/>
    </row>
    <row r="35" spans="2:17" s="9" customFormat="1" ht="19.7" customHeight="1">
      <c r="B35" s="21"/>
      <c r="C35" s="832" t="s">
        <v>531</v>
      </c>
      <c r="D35" s="832" t="s">
        <v>531</v>
      </c>
      <c r="E35" s="2655" t="s">
        <v>775</v>
      </c>
      <c r="F35" s="987"/>
      <c r="G35" s="833">
        <v>80</v>
      </c>
      <c r="H35" s="833">
        <f t="shared" si="0"/>
        <v>0</v>
      </c>
      <c r="I35" s="988"/>
      <c r="J35" s="835" t="s">
        <v>1946</v>
      </c>
      <c r="K35" s="835" t="s">
        <v>1943</v>
      </c>
      <c r="L35" s="989"/>
      <c r="M35" s="25"/>
      <c r="N35" s="21"/>
      <c r="O35" s="32"/>
      <c r="P35" s="32"/>
      <c r="Q35" s="26"/>
    </row>
    <row r="36" spans="2:17" s="9" customFormat="1" ht="19.7" customHeight="1">
      <c r="B36" s="21"/>
      <c r="C36" s="21"/>
      <c r="D36" s="21"/>
      <c r="E36" s="1968"/>
      <c r="F36" s="22"/>
      <c r="G36" s="22"/>
      <c r="H36" s="167"/>
      <c r="I36" s="167"/>
      <c r="J36" s="22"/>
      <c r="K36" s="22"/>
      <c r="L36" s="22"/>
      <c r="M36" s="25"/>
      <c r="N36" s="21"/>
      <c r="O36" s="22"/>
      <c r="P36" s="25"/>
      <c r="Q36" s="26"/>
    </row>
    <row r="37" spans="2:17" s="9" customFormat="1" ht="19.7" customHeight="1">
      <c r="B37" s="21"/>
      <c r="C37" s="21"/>
      <c r="D37" s="21"/>
      <c r="E37" s="976">
        <f>SUM(H20:H36)</f>
        <v>25171</v>
      </c>
      <c r="F37" s="22"/>
      <c r="G37" s="22"/>
      <c r="H37" s="167"/>
      <c r="I37" s="167"/>
      <c r="J37" s="22"/>
      <c r="K37" s="22"/>
      <c r="L37" s="22"/>
      <c r="M37" s="25"/>
      <c r="N37" s="21"/>
      <c r="O37" s="22"/>
      <c r="P37" s="25"/>
      <c r="Q37" s="26"/>
    </row>
    <row r="38" spans="2:17" s="9" customFormat="1" ht="19.350000000000001" customHeight="1">
      <c r="B38" s="21"/>
      <c r="C38" s="21"/>
      <c r="D38" s="21"/>
      <c r="E38" s="1968"/>
      <c r="F38" s="22"/>
      <c r="G38" s="22"/>
      <c r="H38" s="167"/>
      <c r="I38" s="167"/>
      <c r="J38" s="22"/>
      <c r="K38" s="22"/>
      <c r="L38" s="22"/>
      <c r="M38" s="25"/>
      <c r="N38" s="21"/>
      <c r="O38" s="22"/>
      <c r="P38" s="25"/>
      <c r="Q38" s="26"/>
    </row>
    <row r="39" spans="2:17" s="9" customFormat="1" ht="19.350000000000001" customHeight="1">
      <c r="B39" s="21"/>
      <c r="C39" s="27"/>
      <c r="D39" s="990"/>
      <c r="E39" s="2645"/>
      <c r="F39" s="22"/>
      <c r="G39" s="22"/>
      <c r="H39" s="167"/>
      <c r="I39" s="167"/>
      <c r="J39" s="22"/>
      <c r="K39" s="22"/>
      <c r="L39" s="22"/>
      <c r="M39" s="25"/>
      <c r="N39" s="21"/>
      <c r="O39" s="22"/>
      <c r="P39" s="25"/>
      <c r="Q39" s="26"/>
    </row>
    <row r="40" spans="2:17" s="9" customFormat="1" ht="19.350000000000001" customHeight="1">
      <c r="B40" s="21"/>
      <c r="C40" s="27"/>
      <c r="D40" s="990"/>
      <c r="E40" s="2645"/>
      <c r="F40" s="22"/>
      <c r="G40" s="22"/>
      <c r="H40" s="167"/>
      <c r="I40" s="167"/>
      <c r="J40" s="22"/>
      <c r="K40" s="22"/>
      <c r="L40" s="22"/>
      <c r="M40" s="25"/>
      <c r="N40" s="21"/>
      <c r="O40" s="22"/>
      <c r="P40" s="25"/>
      <c r="Q40" s="26"/>
    </row>
    <row r="41" spans="2:17" s="9" customFormat="1" ht="19.350000000000001" customHeight="1">
      <c r="B41" s="21"/>
      <c r="C41" s="218" t="s">
        <v>1947</v>
      </c>
      <c r="D41" s="219"/>
      <c r="E41" s="220"/>
      <c r="F41" s="22"/>
      <c r="G41" s="22"/>
      <c r="H41" s="167"/>
      <c r="I41" s="167"/>
      <c r="J41" s="22"/>
      <c r="K41" s="22"/>
      <c r="L41" s="22"/>
      <c r="M41" s="25"/>
      <c r="N41" s="21"/>
      <c r="O41" s="22"/>
      <c r="P41" s="25"/>
      <c r="Q41" s="26"/>
    </row>
    <row r="42" spans="2:17" s="9" customFormat="1" ht="19.350000000000001" customHeight="1">
      <c r="B42" s="21"/>
      <c r="C42" s="239" t="s">
        <v>522</v>
      </c>
      <c r="D42" s="239" t="s">
        <v>522</v>
      </c>
      <c r="E42" s="2656" t="s">
        <v>1368</v>
      </c>
      <c r="F42" s="239">
        <v>1</v>
      </c>
      <c r="G42" s="229">
        <v>5000</v>
      </c>
      <c r="H42" s="42">
        <f>F42*G42</f>
        <v>5000</v>
      </c>
      <c r="I42" s="167"/>
      <c r="J42" s="31" t="s">
        <v>1369</v>
      </c>
      <c r="K42" s="626"/>
      <c r="L42" s="22"/>
      <c r="M42" s="25">
        <v>44125</v>
      </c>
      <c r="N42" s="21"/>
      <c r="O42" s="32">
        <v>44145</v>
      </c>
      <c r="P42" s="25">
        <v>44145</v>
      </c>
      <c r="Q42" s="26">
        <v>44145</v>
      </c>
    </row>
    <row r="43" spans="2:17" s="9" customFormat="1" ht="19.350000000000001" customHeight="1">
      <c r="B43" s="21"/>
      <c r="C43" s="239" t="s">
        <v>522</v>
      </c>
      <c r="D43" s="239" t="s">
        <v>522</v>
      </c>
      <c r="E43" s="2656" t="s">
        <v>1370</v>
      </c>
      <c r="F43" s="239">
        <v>1</v>
      </c>
      <c r="G43" s="229">
        <v>4200</v>
      </c>
      <c r="H43" s="42">
        <f>F43*G43</f>
        <v>4200</v>
      </c>
      <c r="I43" s="167"/>
      <c r="J43" s="31" t="s">
        <v>1371</v>
      </c>
      <c r="K43" s="626"/>
      <c r="L43" s="22"/>
      <c r="M43" s="25">
        <v>44125</v>
      </c>
      <c r="N43" s="21"/>
      <c r="O43" s="32">
        <v>44145</v>
      </c>
      <c r="P43" s="25">
        <v>44145</v>
      </c>
      <c r="Q43" s="26">
        <v>44145</v>
      </c>
    </row>
    <row r="44" spans="2:17" s="9" customFormat="1" ht="19.350000000000001" customHeight="1">
      <c r="B44" s="21"/>
      <c r="C44" s="239" t="s">
        <v>522</v>
      </c>
      <c r="D44" s="239" t="s">
        <v>522</v>
      </c>
      <c r="E44" s="2656" t="s">
        <v>1372</v>
      </c>
      <c r="F44" s="239">
        <v>1</v>
      </c>
      <c r="G44" s="229">
        <v>1300</v>
      </c>
      <c r="H44" s="42">
        <f>F44*G44</f>
        <v>1300</v>
      </c>
      <c r="I44" s="167"/>
      <c r="J44" s="31" t="s">
        <v>1373</v>
      </c>
      <c r="K44" s="626"/>
      <c r="L44" s="22"/>
      <c r="M44" s="25">
        <v>44125</v>
      </c>
      <c r="N44" s="21"/>
      <c r="O44" s="32">
        <v>44145</v>
      </c>
      <c r="P44" s="25">
        <v>44145</v>
      </c>
      <c r="Q44" s="26">
        <v>44145</v>
      </c>
    </row>
    <row r="45" spans="2:17" s="9" customFormat="1" ht="19.350000000000001" customHeight="1">
      <c r="B45" s="21"/>
      <c r="C45" s="21" t="s">
        <v>531</v>
      </c>
      <c r="D45" s="21" t="s">
        <v>531</v>
      </c>
      <c r="E45" s="2649" t="s">
        <v>1374</v>
      </c>
      <c r="F45" s="22">
        <v>1</v>
      </c>
      <c r="G45" s="42">
        <v>750</v>
      </c>
      <c r="H45" s="42">
        <f>F45*G45</f>
        <v>750</v>
      </c>
      <c r="I45" s="167"/>
      <c r="J45" s="31" t="s">
        <v>1375</v>
      </c>
      <c r="K45" s="626"/>
      <c r="L45" s="22"/>
      <c r="M45" s="25"/>
      <c r="N45" s="21"/>
      <c r="O45" s="25"/>
      <c r="P45" s="32"/>
      <c r="Q45" s="26">
        <v>44155</v>
      </c>
    </row>
    <row r="46" spans="2:17" s="9" customFormat="1" ht="19.350000000000001" customHeight="1">
      <c r="B46" s="21"/>
      <c r="C46" s="832" t="s">
        <v>531</v>
      </c>
      <c r="D46" s="832" t="s">
        <v>531</v>
      </c>
      <c r="E46" s="2654" t="s">
        <v>1376</v>
      </c>
      <c r="F46" s="834"/>
      <c r="G46" s="984">
        <v>32</v>
      </c>
      <c r="H46" s="984">
        <f>F46*G46</f>
        <v>0</v>
      </c>
      <c r="I46" s="834"/>
      <c r="J46" s="408" t="s">
        <v>1377</v>
      </c>
      <c r="K46" s="797" t="s">
        <v>1948</v>
      </c>
      <c r="L46" s="22"/>
      <c r="M46" s="25"/>
      <c r="N46" s="21"/>
      <c r="O46" s="25"/>
      <c r="P46" s="32"/>
      <c r="Q46" s="26"/>
    </row>
    <row r="47" spans="2:17" s="9" customFormat="1" ht="19.350000000000001" customHeight="1">
      <c r="B47" s="21"/>
      <c r="C47" s="992"/>
      <c r="D47" s="993"/>
      <c r="E47" s="2645"/>
      <c r="F47" s="22"/>
      <c r="G47" s="22"/>
      <c r="H47" s="167"/>
      <c r="I47" s="167"/>
      <c r="J47" s="22"/>
      <c r="K47" s="22"/>
      <c r="L47" s="22"/>
      <c r="M47" s="25"/>
      <c r="N47" s="21"/>
      <c r="O47" s="22"/>
      <c r="P47" s="25"/>
      <c r="Q47" s="26"/>
    </row>
    <row r="48" spans="2:17" s="9" customFormat="1" ht="19.350000000000001" customHeight="1">
      <c r="B48" s="21"/>
      <c r="C48" s="27"/>
      <c r="D48" s="990"/>
      <c r="E48" s="976">
        <f>SUM(H42:H47)</f>
        <v>11250</v>
      </c>
      <c r="F48" s="22"/>
      <c r="G48" s="22"/>
      <c r="H48" s="167"/>
      <c r="I48" s="167"/>
      <c r="J48" s="22"/>
      <c r="K48" s="22"/>
      <c r="L48" s="22"/>
      <c r="M48" s="25"/>
      <c r="N48" s="21"/>
      <c r="O48" s="22"/>
      <c r="P48" s="25"/>
      <c r="Q48" s="26"/>
    </row>
    <row r="49" spans="2:17" s="9" customFormat="1" ht="19.350000000000001" customHeight="1">
      <c r="B49" s="21"/>
      <c r="C49" s="27"/>
      <c r="D49" s="990"/>
      <c r="E49" s="2645"/>
      <c r="F49" s="22"/>
      <c r="G49" s="22"/>
      <c r="H49" s="167"/>
      <c r="I49" s="167"/>
      <c r="J49" s="22"/>
      <c r="K49" s="22"/>
      <c r="L49" s="22"/>
      <c r="M49" s="25"/>
      <c r="N49" s="21"/>
      <c r="O49" s="22"/>
      <c r="P49" s="25"/>
      <c r="Q49" s="26"/>
    </row>
    <row r="50" spans="2:17" s="9" customFormat="1" ht="19.350000000000001" customHeight="1">
      <c r="B50" s="21"/>
      <c r="C50" s="27"/>
      <c r="D50" s="990"/>
      <c r="E50" s="2645"/>
      <c r="F50" s="22"/>
      <c r="G50" s="22"/>
      <c r="H50" s="167"/>
      <c r="I50" s="167"/>
      <c r="J50" s="22"/>
      <c r="K50" s="22"/>
      <c r="L50" s="22"/>
      <c r="M50" s="25"/>
      <c r="N50" s="21"/>
      <c r="O50" s="22"/>
      <c r="P50" s="25"/>
      <c r="Q50" s="26"/>
    </row>
    <row r="51" spans="2:17" s="9" customFormat="1" ht="19.350000000000001" customHeight="1">
      <c r="B51" s="21"/>
      <c r="C51" s="27"/>
      <c r="D51" s="990"/>
      <c r="E51" s="2645"/>
      <c r="F51" s="22"/>
      <c r="G51" s="22"/>
      <c r="H51" s="167"/>
      <c r="I51" s="167"/>
      <c r="J51" s="22"/>
      <c r="K51" s="22"/>
      <c r="L51" s="22"/>
      <c r="M51" s="25"/>
      <c r="N51" s="21"/>
      <c r="O51" s="22"/>
      <c r="P51" s="25"/>
      <c r="Q51" s="26"/>
    </row>
    <row r="52" spans="2:17" s="9" customFormat="1" ht="19.7" customHeight="1">
      <c r="B52" s="21"/>
      <c r="C52" s="218" t="s">
        <v>1384</v>
      </c>
      <c r="D52" s="219"/>
      <c r="E52" s="220"/>
      <c r="F52" s="22"/>
      <c r="G52" s="22"/>
      <c r="H52" s="167"/>
      <c r="I52" s="167"/>
      <c r="J52" s="22"/>
      <c r="K52" s="22"/>
      <c r="L52" s="22"/>
      <c r="M52" s="25"/>
      <c r="N52" s="21"/>
      <c r="O52" s="22"/>
      <c r="P52" s="25"/>
      <c r="Q52" s="26"/>
    </row>
    <row r="53" spans="2:17" s="9" customFormat="1" ht="19.7" customHeight="1">
      <c r="B53" s="21"/>
      <c r="C53" s="351" t="s">
        <v>531</v>
      </c>
      <c r="D53" s="351" t="s">
        <v>531</v>
      </c>
      <c r="E53" s="2657" t="s">
        <v>1385</v>
      </c>
      <c r="F53" s="353">
        <v>1</v>
      </c>
      <c r="G53" s="780">
        <v>2420</v>
      </c>
      <c r="H53" s="780">
        <f t="shared" ref="H53:H61" si="1">F53*G53</f>
        <v>2420</v>
      </c>
      <c r="I53" s="994"/>
      <c r="J53" s="995" t="s">
        <v>1386</v>
      </c>
      <c r="K53" s="22"/>
      <c r="L53" s="22"/>
      <c r="M53" s="25"/>
      <c r="N53" s="21"/>
      <c r="O53" s="25"/>
      <c r="P53" s="32"/>
      <c r="Q53" s="26">
        <v>44155</v>
      </c>
    </row>
    <row r="54" spans="2:17" s="9" customFormat="1" ht="19.7" customHeight="1">
      <c r="B54" s="21"/>
      <c r="C54" s="351" t="s">
        <v>531</v>
      </c>
      <c r="D54" s="351" t="s">
        <v>531</v>
      </c>
      <c r="E54" s="2657" t="s">
        <v>1949</v>
      </c>
      <c r="F54" s="353">
        <v>1</v>
      </c>
      <c r="G54" s="780">
        <v>2310</v>
      </c>
      <c r="H54" s="780">
        <f t="shared" si="1"/>
        <v>2310</v>
      </c>
      <c r="I54" s="994"/>
      <c r="J54" s="995" t="s">
        <v>1388</v>
      </c>
      <c r="K54" s="22"/>
      <c r="L54" s="30"/>
      <c r="M54" s="25"/>
      <c r="N54" s="21"/>
      <c r="O54" s="25"/>
      <c r="P54" s="32"/>
      <c r="Q54" s="26">
        <v>44155</v>
      </c>
    </row>
    <row r="55" spans="2:17" s="73" customFormat="1" ht="19.7" customHeight="1">
      <c r="B55" s="65"/>
      <c r="C55" s="351" t="s">
        <v>531</v>
      </c>
      <c r="D55" s="351" t="s">
        <v>531</v>
      </c>
      <c r="E55" s="2657" t="s">
        <v>1950</v>
      </c>
      <c r="F55" s="353">
        <v>1</v>
      </c>
      <c r="G55" s="780">
        <v>4500</v>
      </c>
      <c r="H55" s="780">
        <f t="shared" si="1"/>
        <v>4500</v>
      </c>
      <c r="I55" s="994"/>
      <c r="J55" s="995" t="s">
        <v>1390</v>
      </c>
      <c r="K55" s="22"/>
      <c r="L55" s="30"/>
      <c r="M55" s="25"/>
      <c r="N55" s="65"/>
      <c r="O55" s="60"/>
      <c r="P55" s="32"/>
      <c r="Q55" s="26">
        <v>44155</v>
      </c>
    </row>
    <row r="56" spans="2:17" s="73" customFormat="1" ht="19.7" customHeight="1">
      <c r="B56" s="65"/>
      <c r="C56" s="22" t="s">
        <v>531</v>
      </c>
      <c r="D56" s="22" t="s">
        <v>531</v>
      </c>
      <c r="E56" s="2651" t="s">
        <v>835</v>
      </c>
      <c r="F56" s="170">
        <v>2</v>
      </c>
      <c r="G56" s="347">
        <v>70</v>
      </c>
      <c r="H56" s="781">
        <f t="shared" si="1"/>
        <v>140</v>
      </c>
      <c r="I56" s="167"/>
      <c r="J56" s="182" t="s">
        <v>836</v>
      </c>
      <c r="K56" s="22"/>
      <c r="L56" s="30"/>
      <c r="M56" s="25"/>
      <c r="N56" s="65"/>
      <c r="O56" s="60"/>
      <c r="P56" s="32">
        <v>44155</v>
      </c>
      <c r="Q56" s="26">
        <v>44155</v>
      </c>
    </row>
    <row r="57" spans="2:17" s="73" customFormat="1" ht="19.7" customHeight="1">
      <c r="B57" s="65"/>
      <c r="C57" s="22" t="s">
        <v>531</v>
      </c>
      <c r="D57" s="22" t="s">
        <v>531</v>
      </c>
      <c r="E57" s="2651" t="s">
        <v>541</v>
      </c>
      <c r="F57" s="170">
        <v>2</v>
      </c>
      <c r="G57" s="347">
        <v>78</v>
      </c>
      <c r="H57" s="781">
        <f t="shared" si="1"/>
        <v>156</v>
      </c>
      <c r="I57" s="167"/>
      <c r="J57" s="182" t="s">
        <v>836</v>
      </c>
      <c r="K57" s="22"/>
      <c r="L57" s="285"/>
      <c r="M57" s="25"/>
      <c r="N57" s="65"/>
      <c r="O57" s="60"/>
      <c r="P57" s="32">
        <v>44155</v>
      </c>
      <c r="Q57" s="26">
        <v>44155</v>
      </c>
    </row>
    <row r="58" spans="2:17" s="73" customFormat="1" ht="19.7" customHeight="1">
      <c r="B58" s="65"/>
      <c r="C58" s="21" t="s">
        <v>531</v>
      </c>
      <c r="D58" s="21" t="s">
        <v>531</v>
      </c>
      <c r="E58" s="2647" t="s">
        <v>837</v>
      </c>
      <c r="F58" s="236">
        <v>10</v>
      </c>
      <c r="G58" s="24">
        <v>79</v>
      </c>
      <c r="H58" s="782">
        <f t="shared" si="1"/>
        <v>790</v>
      </c>
      <c r="I58" s="363"/>
      <c r="J58" s="41" t="s">
        <v>838</v>
      </c>
      <c r="K58" s="22"/>
      <c r="L58" s="285"/>
      <c r="M58" s="25"/>
      <c r="N58" s="65"/>
      <c r="O58" s="60"/>
      <c r="P58" s="32">
        <v>44155</v>
      </c>
      <c r="Q58" s="26">
        <v>44155</v>
      </c>
    </row>
    <row r="59" spans="2:17" s="73" customFormat="1" ht="19.7" customHeight="1">
      <c r="B59" s="65"/>
      <c r="C59" s="21" t="s">
        <v>531</v>
      </c>
      <c r="D59" s="21" t="s">
        <v>531</v>
      </c>
      <c r="E59" s="2649" t="s">
        <v>839</v>
      </c>
      <c r="F59" s="22">
        <v>2</v>
      </c>
      <c r="G59" s="783">
        <v>71</v>
      </c>
      <c r="H59" s="42">
        <f t="shared" si="1"/>
        <v>142</v>
      </c>
      <c r="I59" s="167"/>
      <c r="J59" s="31" t="s">
        <v>840</v>
      </c>
      <c r="K59" s="57"/>
      <c r="L59" s="285"/>
      <c r="M59" s="25"/>
      <c r="N59" s="65"/>
      <c r="O59" s="60"/>
      <c r="P59" s="32">
        <v>44155</v>
      </c>
      <c r="Q59" s="26">
        <v>44155</v>
      </c>
    </row>
    <row r="60" spans="2:17" s="73" customFormat="1" ht="19.7" customHeight="1">
      <c r="B60" s="65"/>
      <c r="C60" s="21" t="s">
        <v>531</v>
      </c>
      <c r="D60" s="21" t="s">
        <v>531</v>
      </c>
      <c r="E60" s="2649" t="s">
        <v>841</v>
      </c>
      <c r="F60" s="22">
        <v>2</v>
      </c>
      <c r="G60" s="783">
        <v>30</v>
      </c>
      <c r="H60" s="42">
        <f t="shared" si="1"/>
        <v>60</v>
      </c>
      <c r="I60" s="167"/>
      <c r="J60" s="31" t="s">
        <v>842</v>
      </c>
      <c r="K60" s="57"/>
      <c r="L60" s="285"/>
      <c r="M60" s="25"/>
      <c r="N60" s="65"/>
      <c r="O60" s="60"/>
      <c r="P60" s="32">
        <v>44155</v>
      </c>
      <c r="Q60" s="26">
        <v>44155</v>
      </c>
    </row>
    <row r="61" spans="2:17" s="73" customFormat="1" ht="19.7" customHeight="1">
      <c r="B61" s="65"/>
      <c r="C61" s="137" t="s">
        <v>686</v>
      </c>
      <c r="D61" s="137" t="s">
        <v>531</v>
      </c>
      <c r="E61" s="2658" t="s">
        <v>9938</v>
      </c>
      <c r="F61" s="528"/>
      <c r="G61" s="784">
        <v>1800</v>
      </c>
      <c r="H61" s="785">
        <f t="shared" si="1"/>
        <v>0</v>
      </c>
      <c r="I61" s="531"/>
      <c r="J61" s="527" t="s">
        <v>844</v>
      </c>
      <c r="K61" s="797" t="s">
        <v>1951</v>
      </c>
      <c r="L61" s="285"/>
      <c r="M61" s="60"/>
      <c r="N61" s="65"/>
      <c r="O61" s="60"/>
      <c r="P61" s="32"/>
      <c r="Q61" s="26"/>
    </row>
    <row r="62" spans="2:17" s="73" customFormat="1" ht="19.7" customHeight="1">
      <c r="B62" s="65"/>
      <c r="C62" s="791" t="s">
        <v>531</v>
      </c>
      <c r="D62" s="791" t="s">
        <v>531</v>
      </c>
      <c r="E62" s="2659" t="s">
        <v>1394</v>
      </c>
      <c r="F62" s="793"/>
      <c r="G62" s="794">
        <v>690</v>
      </c>
      <c r="H62" s="794">
        <f>F62*G62</f>
        <v>0</v>
      </c>
      <c r="I62" s="795"/>
      <c r="J62" s="796" t="s">
        <v>1395</v>
      </c>
      <c r="K62" s="797" t="s">
        <v>1952</v>
      </c>
      <c r="L62" s="285"/>
      <c r="M62" s="60"/>
      <c r="N62" s="65"/>
      <c r="O62" s="60"/>
      <c r="P62" s="32"/>
      <c r="Q62" s="26"/>
    </row>
    <row r="63" spans="2:17" s="73" customFormat="1" ht="19.7" customHeight="1">
      <c r="B63" s="65"/>
      <c r="C63" s="791" t="s">
        <v>531</v>
      </c>
      <c r="D63" s="791" t="s">
        <v>531</v>
      </c>
      <c r="E63" s="2659" t="s">
        <v>878</v>
      </c>
      <c r="F63" s="793"/>
      <c r="G63" s="794">
        <v>990</v>
      </c>
      <c r="H63" s="794">
        <f>F63*G63</f>
        <v>0</v>
      </c>
      <c r="I63" s="795"/>
      <c r="J63" s="796" t="s">
        <v>1395</v>
      </c>
      <c r="K63" s="797" t="s">
        <v>1952</v>
      </c>
      <c r="L63" s="285"/>
      <c r="M63" s="60"/>
      <c r="N63" s="65"/>
      <c r="O63" s="60"/>
      <c r="P63" s="32"/>
      <c r="Q63" s="26"/>
    </row>
    <row r="64" spans="2:17" s="73" customFormat="1" ht="19.7" customHeight="1">
      <c r="B64" s="65"/>
      <c r="C64" s="790"/>
      <c r="D64" s="790"/>
      <c r="E64" s="1973"/>
      <c r="F64" s="22"/>
      <c r="G64" s="24"/>
      <c r="H64" s="24"/>
      <c r="I64" s="167"/>
      <c r="J64" s="741"/>
      <c r="K64" s="57"/>
      <c r="L64" s="285"/>
      <c r="M64" s="60"/>
      <c r="N64" s="65"/>
      <c r="O64" s="57"/>
      <c r="P64" s="60"/>
      <c r="Q64" s="61"/>
    </row>
    <row r="65" spans="2:17" s="73" customFormat="1" ht="19.7" customHeight="1">
      <c r="B65" s="65"/>
      <c r="C65" s="65"/>
      <c r="D65" s="65"/>
      <c r="E65" s="976">
        <f>SUM(H53:H64)</f>
        <v>10518</v>
      </c>
      <c r="F65" s="996"/>
      <c r="G65" s="57"/>
      <c r="H65" s="24"/>
      <c r="I65" s="283"/>
      <c r="J65" s="443"/>
      <c r="K65" s="57"/>
      <c r="L65" s="285"/>
      <c r="M65" s="60"/>
      <c r="N65" s="65"/>
      <c r="O65" s="57"/>
      <c r="P65" s="60"/>
      <c r="Q65" s="61"/>
    </row>
    <row r="66" spans="2:17" s="9" customFormat="1" ht="19.7" customHeight="1">
      <c r="B66" s="21"/>
      <c r="C66" s="21"/>
      <c r="D66" s="21"/>
      <c r="E66" s="997"/>
      <c r="F66" s="858"/>
      <c r="G66" s="22"/>
      <c r="H66" s="24"/>
      <c r="I66" s="167"/>
      <c r="J66" s="211"/>
      <c r="K66" s="22"/>
      <c r="L66" s="30"/>
      <c r="M66" s="25"/>
      <c r="N66" s="21"/>
      <c r="O66" s="22"/>
      <c r="P66" s="25"/>
      <c r="Q66" s="26"/>
    </row>
    <row r="67" spans="2:17" s="73" customFormat="1" ht="19.7" customHeight="1">
      <c r="B67" s="65"/>
      <c r="C67" s="65"/>
      <c r="D67" s="65"/>
      <c r="E67" s="1973"/>
      <c r="F67" s="996"/>
      <c r="G67" s="57"/>
      <c r="H67" s="24"/>
      <c r="I67" s="283"/>
      <c r="J67" s="443"/>
      <c r="K67" s="57"/>
      <c r="L67" s="285"/>
      <c r="M67" s="60"/>
      <c r="N67" s="65"/>
      <c r="O67" s="57"/>
      <c r="P67" s="60"/>
      <c r="Q67" s="61"/>
    </row>
    <row r="68" spans="2:17" s="73" customFormat="1" ht="19.7" customHeight="1">
      <c r="B68" s="65"/>
      <c r="C68" s="254" t="s">
        <v>1953</v>
      </c>
      <c r="D68" s="255"/>
      <c r="E68" s="256"/>
      <c r="F68" s="166"/>
      <c r="G68" s="166"/>
      <c r="H68" s="24"/>
      <c r="I68" s="167"/>
      <c r="J68" s="183"/>
      <c r="K68" s="57"/>
      <c r="L68" s="285"/>
      <c r="M68" s="60"/>
      <c r="N68" s="65"/>
      <c r="O68" s="57"/>
      <c r="P68" s="60"/>
      <c r="Q68" s="61"/>
    </row>
    <row r="69" spans="2:17" s="73" customFormat="1" ht="19.350000000000001" customHeight="1">
      <c r="B69" s="65"/>
      <c r="C69" s="137" t="s">
        <v>531</v>
      </c>
      <c r="D69" s="137" t="s">
        <v>531</v>
      </c>
      <c r="E69" s="2660" t="s">
        <v>1954</v>
      </c>
      <c r="F69" s="128">
        <v>1</v>
      </c>
      <c r="G69" s="128">
        <v>2000</v>
      </c>
      <c r="H69" s="128">
        <f>F69*G69</f>
        <v>2000</v>
      </c>
      <c r="I69" s="2661"/>
      <c r="J69" s="427" t="s">
        <v>1955</v>
      </c>
      <c r="K69" s="822" t="s">
        <v>9939</v>
      </c>
      <c r="L69" s="285"/>
      <c r="M69" s="25"/>
      <c r="N69" s="65"/>
      <c r="O69" s="60"/>
      <c r="P69" s="32"/>
      <c r="Q69" s="26">
        <v>44155</v>
      </c>
    </row>
    <row r="70" spans="2:17" s="73" customFormat="1" ht="19.350000000000001" customHeight="1">
      <c r="B70" s="65"/>
      <c r="C70" s="999" t="s">
        <v>531</v>
      </c>
      <c r="D70" s="999" t="s">
        <v>531</v>
      </c>
      <c r="E70" s="2662" t="s">
        <v>1956</v>
      </c>
      <c r="F70" s="1001">
        <v>1</v>
      </c>
      <c r="G70" s="1001">
        <v>2000</v>
      </c>
      <c r="H70" s="1001">
        <v>2000</v>
      </c>
      <c r="I70" s="1002"/>
      <c r="J70" s="1003" t="s">
        <v>1957</v>
      </c>
      <c r="K70" s="57"/>
      <c r="L70" s="285"/>
      <c r="M70" s="25"/>
      <c r="N70" s="65"/>
      <c r="O70" s="60"/>
      <c r="P70" s="32"/>
      <c r="Q70" s="26">
        <v>44155</v>
      </c>
    </row>
    <row r="71" spans="2:17" s="73" customFormat="1" ht="19.350000000000001" customHeight="1">
      <c r="B71" s="65"/>
      <c r="C71" s="351" t="s">
        <v>531</v>
      </c>
      <c r="D71" s="351" t="s">
        <v>531</v>
      </c>
      <c r="E71" s="2663" t="s">
        <v>1958</v>
      </c>
      <c r="F71" s="357">
        <v>1</v>
      </c>
      <c r="G71" s="357">
        <v>7104</v>
      </c>
      <c r="H71" s="357">
        <f>F71*G71</f>
        <v>7104</v>
      </c>
      <c r="I71" s="998"/>
      <c r="J71" s="376" t="s">
        <v>1959</v>
      </c>
      <c r="K71" s="57"/>
      <c r="L71" s="285"/>
      <c r="M71" s="25"/>
      <c r="N71" s="65"/>
      <c r="O71" s="60"/>
      <c r="P71" s="32"/>
      <c r="Q71" s="26">
        <v>44155</v>
      </c>
    </row>
    <row r="72" spans="2:17" s="73" customFormat="1" ht="19.350000000000001" customHeight="1">
      <c r="B72" s="65"/>
      <c r="C72" s="351" t="s">
        <v>531</v>
      </c>
      <c r="D72" s="351" t="s">
        <v>531</v>
      </c>
      <c r="E72" s="2663" t="s">
        <v>1960</v>
      </c>
      <c r="F72" s="357">
        <v>1</v>
      </c>
      <c r="G72" s="357">
        <v>1904</v>
      </c>
      <c r="H72" s="357">
        <f>F72*G72</f>
        <v>1904</v>
      </c>
      <c r="I72" s="998"/>
      <c r="J72" s="376" t="s">
        <v>1961</v>
      </c>
      <c r="K72" s="57"/>
      <c r="L72" s="285"/>
      <c r="M72" s="25"/>
      <c r="N72" s="65"/>
      <c r="O72" s="60"/>
      <c r="P72" s="32"/>
      <c r="Q72" s="26">
        <v>44155</v>
      </c>
    </row>
    <row r="73" spans="2:17" s="73" customFormat="1" ht="19.7" customHeight="1">
      <c r="B73" s="65"/>
      <c r="C73" s="351" t="s">
        <v>531</v>
      </c>
      <c r="D73" s="351" t="s">
        <v>531</v>
      </c>
      <c r="E73" s="2664" t="s">
        <v>1962</v>
      </c>
      <c r="F73" s="1005">
        <v>1</v>
      </c>
      <c r="G73" s="357">
        <v>11950</v>
      </c>
      <c r="H73" s="1006">
        <f>F73*G73</f>
        <v>11950</v>
      </c>
      <c r="I73" s="1007"/>
      <c r="J73" s="1008" t="s">
        <v>1400</v>
      </c>
      <c r="K73" s="57"/>
      <c r="L73" s="285"/>
      <c r="M73" s="25"/>
      <c r="N73" s="65"/>
      <c r="O73" s="60"/>
      <c r="P73" s="32"/>
      <c r="Q73" s="26">
        <v>44155</v>
      </c>
    </row>
    <row r="74" spans="2:17" s="73" customFormat="1" ht="19.7" customHeight="1">
      <c r="B74" s="65"/>
      <c r="C74" s="999" t="s">
        <v>531</v>
      </c>
      <c r="D74" s="999" t="s">
        <v>531</v>
      </c>
      <c r="E74" s="2665" t="s">
        <v>1963</v>
      </c>
      <c r="F74" s="1010">
        <v>1</v>
      </c>
      <c r="G74" s="1001">
        <v>2150</v>
      </c>
      <c r="H74" s="1011">
        <f>F74*G74</f>
        <v>2150</v>
      </c>
      <c r="I74" s="1012"/>
      <c r="J74" s="1013" t="s">
        <v>1964</v>
      </c>
      <c r="K74" s="57"/>
      <c r="L74" s="285"/>
      <c r="M74" s="25"/>
      <c r="N74" s="65"/>
      <c r="O74" s="60"/>
      <c r="P74" s="32"/>
      <c r="Q74" s="26">
        <v>44155</v>
      </c>
    </row>
    <row r="75" spans="2:17" s="73" customFormat="1" ht="19.7" customHeight="1">
      <c r="B75" s="65"/>
      <c r="C75" s="21" t="s">
        <v>531</v>
      </c>
      <c r="D75" s="21" t="s">
        <v>531</v>
      </c>
      <c r="E75" s="1977" t="s">
        <v>1965</v>
      </c>
      <c r="F75" s="22">
        <v>1</v>
      </c>
      <c r="G75" s="166">
        <v>2148</v>
      </c>
      <c r="H75" s="24">
        <f t="shared" ref="H75:H110" si="2">F75*G75</f>
        <v>2148</v>
      </c>
      <c r="I75" s="36"/>
      <c r="J75" s="31" t="s">
        <v>949</v>
      </c>
      <c r="K75" s="57"/>
      <c r="L75" s="285"/>
      <c r="M75" s="25"/>
      <c r="N75" s="65"/>
      <c r="O75" s="60"/>
      <c r="P75" s="32">
        <v>44155</v>
      </c>
      <c r="Q75" s="26">
        <v>44155</v>
      </c>
    </row>
    <row r="76" spans="2:17" s="73" customFormat="1" ht="19.7" customHeight="1">
      <c r="B76" s="65"/>
      <c r="C76" s="21" t="s">
        <v>531</v>
      </c>
      <c r="D76" s="21" t="s">
        <v>531</v>
      </c>
      <c r="E76" s="1977" t="s">
        <v>1402</v>
      </c>
      <c r="F76" s="22">
        <v>1</v>
      </c>
      <c r="G76" s="166">
        <v>6005</v>
      </c>
      <c r="H76" s="24">
        <f t="shared" si="2"/>
        <v>6005</v>
      </c>
      <c r="I76" s="36"/>
      <c r="J76" s="31" t="s">
        <v>949</v>
      </c>
      <c r="K76" s="57"/>
      <c r="L76" s="285"/>
      <c r="M76" s="25"/>
      <c r="N76" s="65"/>
      <c r="O76" s="60"/>
      <c r="P76" s="32">
        <v>44155</v>
      </c>
      <c r="Q76" s="26">
        <v>44155</v>
      </c>
    </row>
    <row r="77" spans="2:17" s="73" customFormat="1" ht="19.7" customHeight="1">
      <c r="B77" s="65"/>
      <c r="C77" s="21" t="s">
        <v>531</v>
      </c>
      <c r="D77" s="21" t="s">
        <v>531</v>
      </c>
      <c r="E77" s="1977" t="s">
        <v>864</v>
      </c>
      <c r="F77" s="22">
        <v>1</v>
      </c>
      <c r="G77" s="166">
        <v>4570</v>
      </c>
      <c r="H77" s="24">
        <f t="shared" si="2"/>
        <v>4570</v>
      </c>
      <c r="I77" s="36"/>
      <c r="J77" s="31" t="s">
        <v>1403</v>
      </c>
      <c r="K77" s="57"/>
      <c r="L77" s="285"/>
      <c r="M77" s="25"/>
      <c r="N77" s="65"/>
      <c r="O77" s="60"/>
      <c r="P77" s="32">
        <v>44155</v>
      </c>
      <c r="Q77" s="26">
        <v>44155</v>
      </c>
    </row>
    <row r="78" spans="2:17" s="73" customFormat="1" ht="19.7" customHeight="1">
      <c r="B78" s="65"/>
      <c r="C78" s="21" t="s">
        <v>531</v>
      </c>
      <c r="D78" s="21" t="s">
        <v>531</v>
      </c>
      <c r="E78" s="1977" t="s">
        <v>868</v>
      </c>
      <c r="F78" s="22">
        <v>1</v>
      </c>
      <c r="G78" s="166">
        <v>3853</v>
      </c>
      <c r="H78" s="24">
        <f t="shared" si="2"/>
        <v>3853</v>
      </c>
      <c r="I78" s="814"/>
      <c r="J78" s="31" t="s">
        <v>233</v>
      </c>
      <c r="K78" s="57"/>
      <c r="L78" s="285"/>
      <c r="M78" s="25"/>
      <c r="N78" s="65"/>
      <c r="O78" s="60"/>
      <c r="P78" s="32">
        <v>44155</v>
      </c>
      <c r="Q78" s="26">
        <v>44155</v>
      </c>
    </row>
    <row r="79" spans="2:17" s="73" customFormat="1" ht="19.7" customHeight="1">
      <c r="B79" s="65"/>
      <c r="C79" s="21" t="s">
        <v>531</v>
      </c>
      <c r="D79" s="21" t="s">
        <v>531</v>
      </c>
      <c r="E79" s="2653" t="s">
        <v>1966</v>
      </c>
      <c r="F79" s="22">
        <v>1</v>
      </c>
      <c r="G79" s="166">
        <v>977</v>
      </c>
      <c r="H79" s="24">
        <f t="shared" si="2"/>
        <v>977</v>
      </c>
      <c r="I79" s="188"/>
      <c r="J79" s="31" t="s">
        <v>898</v>
      </c>
      <c r="K79" s="57"/>
      <c r="L79" s="285"/>
      <c r="M79" s="25"/>
      <c r="N79" s="65"/>
      <c r="O79" s="60"/>
      <c r="P79" s="32">
        <v>44155</v>
      </c>
      <c r="Q79" s="26">
        <v>44155</v>
      </c>
    </row>
    <row r="80" spans="2:17" s="73" customFormat="1" ht="19.7" customHeight="1">
      <c r="B80" s="65"/>
      <c r="C80" s="21" t="s">
        <v>531</v>
      </c>
      <c r="D80" s="21" t="s">
        <v>531</v>
      </c>
      <c r="E80" s="2653" t="s">
        <v>1404</v>
      </c>
      <c r="F80" s="22">
        <v>1</v>
      </c>
      <c r="G80" s="166">
        <v>977</v>
      </c>
      <c r="H80" s="24">
        <f>F80*G80</f>
        <v>977</v>
      </c>
      <c r="I80" s="188"/>
      <c r="J80" s="31" t="s">
        <v>898</v>
      </c>
      <c r="K80" s="57"/>
      <c r="L80" s="285"/>
      <c r="M80" s="25"/>
      <c r="N80" s="65"/>
      <c r="O80" s="60"/>
      <c r="P80" s="32">
        <v>44155</v>
      </c>
      <c r="Q80" s="26">
        <v>44155</v>
      </c>
    </row>
    <row r="81" spans="2:17" s="73" customFormat="1" ht="19.7" customHeight="1">
      <c r="B81" s="65"/>
      <c r="C81" s="257" t="s">
        <v>531</v>
      </c>
      <c r="D81" s="257" t="s">
        <v>531</v>
      </c>
      <c r="E81" s="2666" t="s">
        <v>1967</v>
      </c>
      <c r="F81" s="732">
        <v>1</v>
      </c>
      <c r="G81" s="166">
        <v>270</v>
      </c>
      <c r="H81" s="732">
        <f t="shared" ref="H81:H94" si="3">F81*G81</f>
        <v>270</v>
      </c>
      <c r="I81" s="396"/>
      <c r="J81" s="164" t="s">
        <v>1968</v>
      </c>
      <c r="K81" s="626" t="s">
        <v>1969</v>
      </c>
      <c r="L81" s="285"/>
      <c r="M81" s="25"/>
      <c r="N81" s="65"/>
      <c r="O81" s="60"/>
      <c r="P81" s="32">
        <v>44155</v>
      </c>
      <c r="Q81" s="26">
        <v>44155</v>
      </c>
    </row>
    <row r="82" spans="2:17" s="73" customFormat="1" ht="19.7" customHeight="1">
      <c r="B82" s="65"/>
      <c r="C82" s="57" t="s">
        <v>531</v>
      </c>
      <c r="D82" s="57" t="s">
        <v>531</v>
      </c>
      <c r="E82" s="2667" t="s">
        <v>881</v>
      </c>
      <c r="F82" s="22">
        <v>1</v>
      </c>
      <c r="G82" s="22">
        <v>4300</v>
      </c>
      <c r="H82" s="22">
        <f t="shared" si="3"/>
        <v>4300</v>
      </c>
      <c r="I82" s="53"/>
      <c r="J82" s="59" t="s">
        <v>882</v>
      </c>
      <c r="K82" s="57"/>
      <c r="L82" s="285"/>
      <c r="M82" s="25"/>
      <c r="N82" s="65"/>
      <c r="O82" s="60"/>
      <c r="P82" s="32">
        <v>44155</v>
      </c>
      <c r="Q82" s="26">
        <v>44155</v>
      </c>
    </row>
    <row r="83" spans="2:17" s="73" customFormat="1" ht="19.7" customHeight="1">
      <c r="B83" s="65"/>
      <c r="C83" s="57" t="s">
        <v>531</v>
      </c>
      <c r="D83" s="57" t="s">
        <v>531</v>
      </c>
      <c r="E83" s="2667" t="s">
        <v>883</v>
      </c>
      <c r="F83" s="283">
        <v>4</v>
      </c>
      <c r="G83" s="57">
        <v>106</v>
      </c>
      <c r="H83" s="57">
        <f t="shared" si="3"/>
        <v>424</v>
      </c>
      <c r="I83" s="841"/>
      <c r="J83" s="59" t="s">
        <v>884</v>
      </c>
      <c r="K83" s="57"/>
      <c r="L83" s="285"/>
      <c r="M83" s="25"/>
      <c r="N83" s="65"/>
      <c r="O83" s="60"/>
      <c r="P83" s="32">
        <v>44155</v>
      </c>
      <c r="Q83" s="26">
        <v>44155</v>
      </c>
    </row>
    <row r="84" spans="2:17" s="73" customFormat="1" ht="19.7" customHeight="1">
      <c r="B84" s="65"/>
      <c r="C84" s="1420" t="s">
        <v>531</v>
      </c>
      <c r="D84" s="1420" t="s">
        <v>531</v>
      </c>
      <c r="E84" s="2668" t="s">
        <v>885</v>
      </c>
      <c r="F84" s="1421"/>
      <c r="G84" s="1422">
        <v>212</v>
      </c>
      <c r="H84" s="2669">
        <f t="shared" si="3"/>
        <v>0</v>
      </c>
      <c r="I84" s="1421"/>
      <c r="J84" s="372" t="s">
        <v>886</v>
      </c>
      <c r="K84" s="797" t="s">
        <v>9940</v>
      </c>
      <c r="L84" s="519"/>
      <c r="M84" s="25"/>
      <c r="N84" s="65"/>
      <c r="O84" s="60"/>
      <c r="P84" s="32"/>
      <c r="Q84" s="26"/>
    </row>
    <row r="85" spans="2:17" s="73" customFormat="1" ht="19.7" customHeight="1">
      <c r="B85" s="65"/>
      <c r="C85" s="21" t="s">
        <v>531</v>
      </c>
      <c r="D85" s="21" t="s">
        <v>531</v>
      </c>
      <c r="E85" s="2670" t="s">
        <v>887</v>
      </c>
      <c r="F85" s="167">
        <v>2</v>
      </c>
      <c r="G85" s="42">
        <v>76</v>
      </c>
      <c r="H85" s="57">
        <f t="shared" si="3"/>
        <v>152</v>
      </c>
      <c r="I85" s="167"/>
      <c r="J85" s="31" t="s">
        <v>888</v>
      </c>
      <c r="K85" s="57"/>
      <c r="L85" s="285"/>
      <c r="M85" s="25"/>
      <c r="N85" s="65"/>
      <c r="O85" s="60"/>
      <c r="P85" s="32">
        <v>44155</v>
      </c>
      <c r="Q85" s="26">
        <v>44155</v>
      </c>
    </row>
    <row r="86" spans="2:17" s="73" customFormat="1" ht="19.7" customHeight="1">
      <c r="B86" s="65"/>
      <c r="C86" s="170" t="s">
        <v>531</v>
      </c>
      <c r="D86" s="170" t="s">
        <v>531</v>
      </c>
      <c r="E86" s="2671" t="s">
        <v>1424</v>
      </c>
      <c r="F86" s="166">
        <v>2</v>
      </c>
      <c r="G86" s="166">
        <v>250</v>
      </c>
      <c r="H86" s="24">
        <f t="shared" si="3"/>
        <v>500</v>
      </c>
      <c r="I86" s="179"/>
      <c r="J86" s="183" t="s">
        <v>637</v>
      </c>
      <c r="K86" s="57"/>
      <c r="L86" s="285"/>
      <c r="M86" s="25"/>
      <c r="N86" s="65"/>
      <c r="O86" s="60"/>
      <c r="P86" s="32">
        <v>44155</v>
      </c>
      <c r="Q86" s="26">
        <v>44155</v>
      </c>
    </row>
    <row r="87" spans="2:17" s="73" customFormat="1" ht="19.5" customHeight="1">
      <c r="B87" s="65"/>
      <c r="C87" s="170" t="s">
        <v>531</v>
      </c>
      <c r="D87" s="170" t="s">
        <v>531</v>
      </c>
      <c r="E87" s="2671" t="s">
        <v>1425</v>
      </c>
      <c r="F87" s="166">
        <v>2</v>
      </c>
      <c r="G87" s="166">
        <v>200</v>
      </c>
      <c r="H87" s="24">
        <f t="shared" si="3"/>
        <v>400</v>
      </c>
      <c r="I87" s="179"/>
      <c r="J87" s="183" t="s">
        <v>640</v>
      </c>
      <c r="K87" s="57"/>
      <c r="L87" s="285"/>
      <c r="M87" s="25"/>
      <c r="N87" s="65"/>
      <c r="O87" s="60"/>
      <c r="P87" s="32">
        <v>44155</v>
      </c>
      <c r="Q87" s="26">
        <v>44155</v>
      </c>
    </row>
    <row r="88" spans="2:17" s="73" customFormat="1" ht="19.5" customHeight="1">
      <c r="B88" s="65"/>
      <c r="C88" s="21" t="s">
        <v>531</v>
      </c>
      <c r="D88" s="21" t="s">
        <v>531</v>
      </c>
      <c r="E88" s="2672" t="s">
        <v>913</v>
      </c>
      <c r="F88" s="22">
        <v>1</v>
      </c>
      <c r="G88" s="24">
        <v>550</v>
      </c>
      <c r="H88" s="24">
        <f t="shared" si="3"/>
        <v>550</v>
      </c>
      <c r="I88" s="167"/>
      <c r="J88" s="31" t="s">
        <v>914</v>
      </c>
      <c r="K88" s="59"/>
      <c r="L88" s="285"/>
      <c r="M88" s="25"/>
      <c r="N88" s="65"/>
      <c r="O88" s="60"/>
      <c r="P88" s="32">
        <v>44155</v>
      </c>
      <c r="Q88" s="26">
        <v>44155</v>
      </c>
    </row>
    <row r="89" spans="2:17" s="73" customFormat="1" ht="19.7" customHeight="1">
      <c r="B89" s="65"/>
      <c r="C89" s="170" t="s">
        <v>531</v>
      </c>
      <c r="D89" s="170" t="s">
        <v>531</v>
      </c>
      <c r="E89" s="2673" t="s">
        <v>1409</v>
      </c>
      <c r="F89" s="24">
        <v>1</v>
      </c>
      <c r="G89" s="24">
        <v>1789</v>
      </c>
      <c r="H89" s="24">
        <f t="shared" si="3"/>
        <v>1789</v>
      </c>
      <c r="I89" s="309"/>
      <c r="J89" s="175" t="s">
        <v>1410</v>
      </c>
      <c r="K89" s="59"/>
      <c r="L89" s="285"/>
      <c r="M89" s="25"/>
      <c r="N89" s="65"/>
      <c r="O89" s="60"/>
      <c r="P89" s="32">
        <v>44155</v>
      </c>
      <c r="Q89" s="26">
        <v>44155</v>
      </c>
    </row>
    <row r="90" spans="2:17" s="73" customFormat="1" ht="19.7" customHeight="1">
      <c r="B90" s="65"/>
      <c r="C90" s="21" t="s">
        <v>531</v>
      </c>
      <c r="D90" s="21" t="s">
        <v>531</v>
      </c>
      <c r="E90" s="2674" t="s">
        <v>9941</v>
      </c>
      <c r="F90" s="22">
        <v>1</v>
      </c>
      <c r="G90" s="24">
        <v>4225</v>
      </c>
      <c r="H90" s="24">
        <f t="shared" si="3"/>
        <v>4225</v>
      </c>
      <c r="I90" s="167"/>
      <c r="J90" s="30" t="s">
        <v>909</v>
      </c>
      <c r="K90" s="59"/>
      <c r="L90" s="285"/>
      <c r="M90" s="25"/>
      <c r="N90" s="65"/>
      <c r="O90" s="60"/>
      <c r="P90" s="32">
        <v>44155</v>
      </c>
      <c r="Q90" s="26">
        <v>44155</v>
      </c>
    </row>
    <row r="91" spans="2:17" s="73" customFormat="1" ht="19.7" customHeight="1">
      <c r="B91" s="65"/>
      <c r="C91" s="21" t="s">
        <v>531</v>
      </c>
      <c r="D91" s="21" t="s">
        <v>531</v>
      </c>
      <c r="E91" s="2649" t="s">
        <v>839</v>
      </c>
      <c r="F91" s="22">
        <v>2</v>
      </c>
      <c r="G91" s="783">
        <v>71</v>
      </c>
      <c r="H91" s="42">
        <f t="shared" si="3"/>
        <v>142</v>
      </c>
      <c r="I91" s="167"/>
      <c r="J91" s="31" t="s">
        <v>840</v>
      </c>
      <c r="K91" s="30" t="s">
        <v>1970</v>
      </c>
      <c r="L91" s="285"/>
      <c r="M91" s="25"/>
      <c r="N91" s="65"/>
      <c r="O91" s="60"/>
      <c r="P91" s="32">
        <v>44155</v>
      </c>
      <c r="Q91" s="26">
        <v>44155</v>
      </c>
    </row>
    <row r="92" spans="2:17" s="73" customFormat="1" ht="19.7" customHeight="1">
      <c r="B92" s="65"/>
      <c r="C92" s="21" t="s">
        <v>531</v>
      </c>
      <c r="D92" s="21" t="s">
        <v>531</v>
      </c>
      <c r="E92" s="2649" t="s">
        <v>841</v>
      </c>
      <c r="F92" s="22">
        <v>2</v>
      </c>
      <c r="G92" s="783">
        <v>30</v>
      </c>
      <c r="H92" s="42">
        <f t="shared" si="3"/>
        <v>60</v>
      </c>
      <c r="I92" s="167"/>
      <c r="J92" s="31" t="s">
        <v>842</v>
      </c>
      <c r="K92" s="30" t="s">
        <v>1970</v>
      </c>
      <c r="L92" s="285"/>
      <c r="M92" s="25"/>
      <c r="N92" s="65"/>
      <c r="O92" s="60"/>
      <c r="P92" s="32">
        <v>44155</v>
      </c>
      <c r="Q92" s="26">
        <v>44155</v>
      </c>
    </row>
    <row r="93" spans="2:17" s="73" customFormat="1" ht="19.7" customHeight="1">
      <c r="B93" s="65"/>
      <c r="C93" s="137" t="s">
        <v>531</v>
      </c>
      <c r="D93" s="137" t="s">
        <v>531</v>
      </c>
      <c r="E93" s="2675" t="s">
        <v>788</v>
      </c>
      <c r="F93" s="1014"/>
      <c r="G93" s="1014">
        <v>23</v>
      </c>
      <c r="H93" s="833">
        <f t="shared" si="3"/>
        <v>0</v>
      </c>
      <c r="I93" s="834"/>
      <c r="J93" s="1015" t="s">
        <v>1392</v>
      </c>
      <c r="K93" s="786" t="s">
        <v>1971</v>
      </c>
      <c r="L93" s="285"/>
      <c r="M93" s="60"/>
      <c r="N93" s="65"/>
      <c r="O93" s="60"/>
      <c r="P93" s="32"/>
      <c r="Q93" s="26"/>
    </row>
    <row r="94" spans="2:17" s="73" customFormat="1" ht="19.7" customHeight="1">
      <c r="B94" s="65"/>
      <c r="C94" s="832" t="s">
        <v>531</v>
      </c>
      <c r="D94" s="832" t="s">
        <v>531</v>
      </c>
      <c r="E94" s="2676" t="s">
        <v>9942</v>
      </c>
      <c r="F94" s="748"/>
      <c r="G94" s="833">
        <v>479</v>
      </c>
      <c r="H94" s="833">
        <f t="shared" si="3"/>
        <v>0</v>
      </c>
      <c r="I94" s="834"/>
      <c r="J94" s="835" t="s">
        <v>916</v>
      </c>
      <c r="K94" s="797" t="s">
        <v>1973</v>
      </c>
      <c r="L94" s="285"/>
      <c r="M94" s="60"/>
      <c r="N94" s="65"/>
      <c r="O94" s="60"/>
      <c r="P94" s="32"/>
      <c r="Q94" s="26"/>
    </row>
    <row r="95" spans="2:17" s="73" customFormat="1" ht="19.7" customHeight="1">
      <c r="B95" s="65"/>
      <c r="C95" s="832" t="s">
        <v>531</v>
      </c>
      <c r="D95" s="832" t="s">
        <v>531</v>
      </c>
      <c r="E95" s="2677" t="s">
        <v>917</v>
      </c>
      <c r="F95" s="748"/>
      <c r="G95" s="1014">
        <v>403</v>
      </c>
      <c r="H95" s="833">
        <f t="shared" si="2"/>
        <v>0</v>
      </c>
      <c r="I95" s="1017"/>
      <c r="J95" s="408" t="s">
        <v>918</v>
      </c>
      <c r="K95" s="797" t="s">
        <v>1974</v>
      </c>
      <c r="L95" s="285"/>
      <c r="M95" s="60"/>
      <c r="N95" s="65"/>
      <c r="O95" s="60"/>
      <c r="P95" s="32"/>
      <c r="Q95" s="26"/>
    </row>
    <row r="96" spans="2:17" s="73" customFormat="1" ht="19.7" customHeight="1">
      <c r="B96" s="65"/>
      <c r="C96" s="832" t="s">
        <v>531</v>
      </c>
      <c r="D96" s="832" t="s">
        <v>531</v>
      </c>
      <c r="E96" s="2677" t="s">
        <v>899</v>
      </c>
      <c r="F96" s="748"/>
      <c r="G96" s="748">
        <v>926</v>
      </c>
      <c r="H96" s="833">
        <f t="shared" si="2"/>
        <v>0</v>
      </c>
      <c r="I96" s="1017"/>
      <c r="J96" s="408" t="s">
        <v>1406</v>
      </c>
      <c r="K96" s="797" t="s">
        <v>1974</v>
      </c>
      <c r="L96" s="285"/>
      <c r="M96" s="60"/>
      <c r="N96" s="65"/>
      <c r="O96" s="60"/>
      <c r="P96" s="32"/>
      <c r="Q96" s="26"/>
    </row>
    <row r="97" spans="2:17" s="73" customFormat="1" ht="19.7" customHeight="1">
      <c r="B97" s="65"/>
      <c r="C97" s="832" t="s">
        <v>531</v>
      </c>
      <c r="D97" s="832" t="s">
        <v>531</v>
      </c>
      <c r="E97" s="2678" t="s">
        <v>1407</v>
      </c>
      <c r="F97" s="748"/>
      <c r="G97" s="833">
        <v>19</v>
      </c>
      <c r="H97" s="833">
        <f>F97*G97</f>
        <v>0</v>
      </c>
      <c r="I97" s="833"/>
      <c r="J97" s="408" t="s">
        <v>1408</v>
      </c>
      <c r="K97" s="797" t="s">
        <v>1975</v>
      </c>
      <c r="L97" s="285"/>
      <c r="M97" s="60"/>
      <c r="N97" s="65"/>
      <c r="O97" s="60"/>
      <c r="P97" s="32"/>
      <c r="Q97" s="26"/>
    </row>
    <row r="98" spans="2:17" s="73" customFormat="1" ht="19.7" customHeight="1">
      <c r="B98" s="65"/>
      <c r="C98" s="1019" t="s">
        <v>531</v>
      </c>
      <c r="D98" s="1020" t="s">
        <v>531</v>
      </c>
      <c r="E98" s="2679" t="s">
        <v>889</v>
      </c>
      <c r="F98" s="987"/>
      <c r="G98" s="751">
        <v>72</v>
      </c>
      <c r="H98" s="1022">
        <f t="shared" si="2"/>
        <v>0</v>
      </c>
      <c r="I98" s="1023"/>
      <c r="J98" s="408" t="s">
        <v>890</v>
      </c>
      <c r="K98" s="797" t="s">
        <v>1976</v>
      </c>
      <c r="L98" s="285"/>
      <c r="M98" s="60"/>
      <c r="N98" s="65"/>
      <c r="O98" s="60"/>
      <c r="P98" s="32"/>
      <c r="Q98" s="26"/>
    </row>
    <row r="99" spans="2:17" s="73" customFormat="1" ht="19.7" customHeight="1">
      <c r="B99" s="65"/>
      <c r="C99" s="832" t="s">
        <v>531</v>
      </c>
      <c r="D99" s="832" t="s">
        <v>531</v>
      </c>
      <c r="E99" s="2680" t="s">
        <v>919</v>
      </c>
      <c r="F99" s="748"/>
      <c r="G99" s="833">
        <v>5104</v>
      </c>
      <c r="H99" s="833">
        <f t="shared" si="2"/>
        <v>0</v>
      </c>
      <c r="I99" s="834"/>
      <c r="J99" s="835" t="s">
        <v>920</v>
      </c>
      <c r="K99" s="797" t="s">
        <v>1952</v>
      </c>
      <c r="L99" s="285"/>
      <c r="M99" s="60"/>
      <c r="N99" s="65"/>
      <c r="O99" s="60"/>
      <c r="P99" s="32"/>
      <c r="Q99" s="26"/>
    </row>
    <row r="100" spans="2:17" s="73" customFormat="1" ht="19.7" customHeight="1">
      <c r="B100" s="65"/>
      <c r="C100" s="832" t="s">
        <v>531</v>
      </c>
      <c r="D100" s="832" t="s">
        <v>531</v>
      </c>
      <c r="E100" s="2680" t="s">
        <v>921</v>
      </c>
      <c r="F100" s="748"/>
      <c r="G100" s="833">
        <v>5400</v>
      </c>
      <c r="H100" s="833">
        <f t="shared" si="2"/>
        <v>0</v>
      </c>
      <c r="I100" s="834"/>
      <c r="J100" s="835" t="s">
        <v>922</v>
      </c>
      <c r="K100" s="797" t="s">
        <v>1952</v>
      </c>
      <c r="L100" s="285"/>
      <c r="M100" s="60"/>
      <c r="N100" s="65"/>
      <c r="O100" s="60"/>
      <c r="P100" s="32"/>
      <c r="Q100" s="26"/>
    </row>
    <row r="101" spans="2:17" s="73" customFormat="1" ht="19.7" customHeight="1">
      <c r="B101" s="65"/>
      <c r="C101" s="832" t="s">
        <v>531</v>
      </c>
      <c r="D101" s="832" t="s">
        <v>531</v>
      </c>
      <c r="E101" s="2680" t="s">
        <v>923</v>
      </c>
      <c r="F101" s="748"/>
      <c r="G101" s="833">
        <v>5560</v>
      </c>
      <c r="H101" s="833">
        <f t="shared" si="2"/>
        <v>0</v>
      </c>
      <c r="I101" s="834"/>
      <c r="J101" s="835" t="s">
        <v>924</v>
      </c>
      <c r="K101" s="797" t="s">
        <v>1952</v>
      </c>
      <c r="L101" s="285"/>
      <c r="M101" s="60"/>
      <c r="N101" s="65"/>
      <c r="O101" s="60"/>
      <c r="P101" s="32"/>
      <c r="Q101" s="26"/>
    </row>
    <row r="102" spans="2:17" s="73" customFormat="1" ht="19.7" customHeight="1">
      <c r="B102" s="65"/>
      <c r="C102" s="832" t="s">
        <v>531</v>
      </c>
      <c r="D102" s="832" t="s">
        <v>531</v>
      </c>
      <c r="E102" s="2680" t="s">
        <v>1416</v>
      </c>
      <c r="F102" s="748"/>
      <c r="G102" s="833">
        <v>1098</v>
      </c>
      <c r="H102" s="833">
        <f t="shared" si="2"/>
        <v>0</v>
      </c>
      <c r="I102" s="834"/>
      <c r="J102" s="835" t="s">
        <v>1417</v>
      </c>
      <c r="K102" s="797" t="s">
        <v>1952</v>
      </c>
      <c r="L102" s="285"/>
      <c r="M102" s="60"/>
      <c r="N102" s="65"/>
      <c r="O102" s="60"/>
      <c r="P102" s="32"/>
      <c r="Q102" s="26"/>
    </row>
    <row r="103" spans="2:17" s="73" customFormat="1" ht="19.7" customHeight="1">
      <c r="B103" s="65"/>
      <c r="C103" s="832" t="s">
        <v>531</v>
      </c>
      <c r="D103" s="832" t="s">
        <v>531</v>
      </c>
      <c r="E103" s="2681" t="s">
        <v>1418</v>
      </c>
      <c r="F103" s="748"/>
      <c r="G103" s="833">
        <v>1098</v>
      </c>
      <c r="H103" s="833">
        <f t="shared" si="2"/>
        <v>0</v>
      </c>
      <c r="I103" s="834"/>
      <c r="J103" s="835" t="s">
        <v>1419</v>
      </c>
      <c r="K103" s="797" t="s">
        <v>1952</v>
      </c>
      <c r="L103" s="285"/>
      <c r="M103" s="60"/>
      <c r="N103" s="65"/>
      <c r="O103" s="60"/>
      <c r="P103" s="32"/>
      <c r="Q103" s="26"/>
    </row>
    <row r="104" spans="2:17" s="73" customFormat="1" ht="19.7" customHeight="1">
      <c r="B104" s="65"/>
      <c r="C104" s="2682" t="s">
        <v>531</v>
      </c>
      <c r="D104" s="2682" t="s">
        <v>531</v>
      </c>
      <c r="E104" s="2683" t="s">
        <v>880</v>
      </c>
      <c r="F104" s="2684">
        <v>1</v>
      </c>
      <c r="G104" s="2685">
        <v>860</v>
      </c>
      <c r="H104" s="2686">
        <f t="shared" si="2"/>
        <v>860</v>
      </c>
      <c r="I104" s="2687"/>
      <c r="J104" s="2688" t="s">
        <v>1420</v>
      </c>
      <c r="K104" s="2689"/>
      <c r="L104" s="484"/>
      <c r="M104" s="2690">
        <v>44167</v>
      </c>
      <c r="N104" s="2691"/>
      <c r="O104" s="2690"/>
      <c r="P104" s="2692">
        <v>44169</v>
      </c>
      <c r="Q104" s="2693">
        <v>44169</v>
      </c>
    </row>
    <row r="105" spans="2:17" s="73" customFormat="1" ht="19.7" customHeight="1">
      <c r="B105" s="65"/>
      <c r="C105" s="2694" t="s">
        <v>861</v>
      </c>
      <c r="D105" s="2682" t="s">
        <v>531</v>
      </c>
      <c r="E105" s="2683" t="s">
        <v>1895</v>
      </c>
      <c r="F105" s="2684">
        <v>2</v>
      </c>
      <c r="G105" s="2685">
        <v>62</v>
      </c>
      <c r="H105" s="2695">
        <f t="shared" si="2"/>
        <v>124</v>
      </c>
      <c r="I105" s="2687"/>
      <c r="J105" s="2688" t="s">
        <v>877</v>
      </c>
      <c r="K105" s="2689"/>
      <c r="L105" s="484"/>
      <c r="M105" s="2690">
        <v>44167</v>
      </c>
      <c r="N105" s="2691"/>
      <c r="O105" s="2690"/>
      <c r="P105" s="2692">
        <v>44169</v>
      </c>
      <c r="Q105" s="2693">
        <v>44169</v>
      </c>
    </row>
    <row r="106" spans="2:17" s="73" customFormat="1" ht="19.7" customHeight="1">
      <c r="B106" s="65"/>
      <c r="C106" s="2694" t="s">
        <v>861</v>
      </c>
      <c r="D106" s="2682" t="s">
        <v>531</v>
      </c>
      <c r="E106" s="2696" t="s">
        <v>9943</v>
      </c>
      <c r="F106" s="2685">
        <v>2</v>
      </c>
      <c r="G106" s="315">
        <v>209</v>
      </c>
      <c r="H106" s="2685">
        <f t="shared" si="2"/>
        <v>418</v>
      </c>
      <c r="I106" s="2697"/>
      <c r="J106" s="2698" t="s">
        <v>9944</v>
      </c>
      <c r="K106" s="2689"/>
      <c r="L106" s="484"/>
      <c r="M106" s="2690">
        <v>44167</v>
      </c>
      <c r="N106" s="2691"/>
      <c r="O106" s="2690"/>
      <c r="P106" s="2692">
        <v>44169</v>
      </c>
      <c r="Q106" s="2693">
        <v>44169</v>
      </c>
    </row>
    <row r="107" spans="2:17" s="73" customFormat="1" ht="19.7" customHeight="1">
      <c r="B107" s="65"/>
      <c r="C107" s="2694" t="s">
        <v>292</v>
      </c>
      <c r="D107" s="2682" t="s">
        <v>531</v>
      </c>
      <c r="E107" s="2699" t="s">
        <v>1422</v>
      </c>
      <c r="F107" s="2694">
        <v>1</v>
      </c>
      <c r="G107" s="2694">
        <v>3040</v>
      </c>
      <c r="H107" s="2685">
        <f t="shared" si="2"/>
        <v>3040</v>
      </c>
      <c r="I107" s="2700"/>
      <c r="J107" s="2701" t="s">
        <v>1423</v>
      </c>
      <c r="K107" s="2689"/>
      <c r="L107" s="484"/>
      <c r="M107" s="2690">
        <v>44167</v>
      </c>
      <c r="N107" s="2691"/>
      <c r="O107" s="2690"/>
      <c r="P107" s="2692">
        <v>44169</v>
      </c>
      <c r="Q107" s="2693">
        <v>44169</v>
      </c>
    </row>
    <row r="108" spans="2:17" s="73" customFormat="1" ht="19.7" customHeight="1">
      <c r="B108" s="65"/>
      <c r="C108" s="987" t="s">
        <v>531</v>
      </c>
      <c r="D108" s="987" t="s">
        <v>531</v>
      </c>
      <c r="E108" s="2702" t="s">
        <v>1978</v>
      </c>
      <c r="F108" s="751"/>
      <c r="G108" s="1014">
        <v>181</v>
      </c>
      <c r="H108" s="751">
        <f>F108*G108</f>
        <v>0</v>
      </c>
      <c r="I108" s="1031"/>
      <c r="J108" s="1032" t="s">
        <v>1979</v>
      </c>
      <c r="K108" s="797" t="s">
        <v>1977</v>
      </c>
      <c r="L108" s="285"/>
      <c r="M108" s="60"/>
      <c r="N108" s="65"/>
      <c r="O108" s="60"/>
      <c r="P108" s="60"/>
      <c r="Q108" s="61"/>
    </row>
    <row r="109" spans="2:17" s="73" customFormat="1" ht="19.7" customHeight="1">
      <c r="B109" s="65"/>
      <c r="C109" s="832" t="s">
        <v>531</v>
      </c>
      <c r="D109" s="832" t="s">
        <v>531</v>
      </c>
      <c r="E109" s="2677" t="s">
        <v>878</v>
      </c>
      <c r="F109" s="748"/>
      <c r="G109" s="833">
        <v>940</v>
      </c>
      <c r="H109" s="1027">
        <f t="shared" si="2"/>
        <v>0</v>
      </c>
      <c r="I109" s="1035"/>
      <c r="J109" s="1024" t="s">
        <v>879</v>
      </c>
      <c r="K109" s="797" t="s">
        <v>1952</v>
      </c>
      <c r="L109" s="285"/>
      <c r="M109" s="60"/>
      <c r="N109" s="65"/>
      <c r="O109" s="60"/>
      <c r="P109" s="32"/>
      <c r="Q109" s="26"/>
    </row>
    <row r="110" spans="2:17" s="73" customFormat="1" ht="19.7" customHeight="1">
      <c r="B110" s="65"/>
      <c r="C110" s="1019" t="s">
        <v>531</v>
      </c>
      <c r="D110" s="1019" t="s">
        <v>531</v>
      </c>
      <c r="E110" s="2655" t="s">
        <v>1426</v>
      </c>
      <c r="F110" s="987"/>
      <c r="G110" s="751">
        <v>570</v>
      </c>
      <c r="H110" s="751">
        <f t="shared" si="2"/>
        <v>0</v>
      </c>
      <c r="I110" s="1023"/>
      <c r="J110" s="986" t="s">
        <v>1427</v>
      </c>
      <c r="K110" s="797" t="s">
        <v>1952</v>
      </c>
      <c r="L110" s="285"/>
      <c r="M110" s="60"/>
      <c r="N110" s="65"/>
      <c r="O110" s="60"/>
      <c r="P110" s="32"/>
      <c r="Q110" s="26"/>
    </row>
    <row r="111" spans="2:17" s="73" customFormat="1" ht="19.7" customHeight="1">
      <c r="B111" s="65"/>
      <c r="C111" s="2703" t="s">
        <v>531</v>
      </c>
      <c r="D111" s="2703" t="s">
        <v>531</v>
      </c>
      <c r="E111" s="2704" t="s">
        <v>910</v>
      </c>
      <c r="F111" s="2705">
        <v>3</v>
      </c>
      <c r="G111" s="2706">
        <v>229</v>
      </c>
      <c r="H111" s="2706">
        <f>F111*G111</f>
        <v>687</v>
      </c>
      <c r="I111" s="2707"/>
      <c r="J111" s="2708" t="s">
        <v>1432</v>
      </c>
      <c r="K111" s="2709" t="s">
        <v>9945</v>
      </c>
      <c r="L111" s="2080"/>
      <c r="M111" s="2710">
        <v>44159</v>
      </c>
      <c r="N111" s="2076"/>
      <c r="O111" s="2710"/>
      <c r="P111" s="2711">
        <v>44160</v>
      </c>
      <c r="Q111" s="2712">
        <v>44160</v>
      </c>
    </row>
    <row r="112" spans="2:17" s="73" customFormat="1" ht="19.7" customHeight="1">
      <c r="B112" s="65"/>
      <c r="C112" s="21"/>
      <c r="D112" s="21"/>
      <c r="E112" s="2713">
        <f>SUM(H69:H111)</f>
        <v>63579</v>
      </c>
      <c r="F112" s="1037"/>
      <c r="G112" s="1037"/>
      <c r="H112" s="1037"/>
      <c r="I112" s="24"/>
      <c r="J112" s="31"/>
      <c r="K112" s="57"/>
      <c r="L112" s="285"/>
      <c r="M112" s="60"/>
      <c r="N112" s="65"/>
      <c r="O112" s="57"/>
      <c r="P112" s="60"/>
      <c r="Q112" s="61"/>
    </row>
    <row r="113" spans="2:17" s="73" customFormat="1" ht="19.7" customHeight="1">
      <c r="B113" s="65"/>
      <c r="C113" s="65"/>
      <c r="D113" s="65"/>
      <c r="E113" s="1973"/>
      <c r="F113" s="996"/>
      <c r="G113" s="57"/>
      <c r="H113" s="24"/>
      <c r="I113" s="283"/>
      <c r="J113" s="443"/>
      <c r="K113" s="57"/>
      <c r="L113" s="285"/>
      <c r="M113" s="60"/>
      <c r="N113" s="65"/>
      <c r="O113" s="57"/>
      <c r="P113" s="60"/>
      <c r="Q113" s="61"/>
    </row>
    <row r="114" spans="2:17" s="73" customFormat="1" ht="19.7" customHeight="1">
      <c r="B114" s="65"/>
      <c r="C114" s="65"/>
      <c r="D114" s="65"/>
      <c r="E114" s="1973"/>
      <c r="F114" s="996"/>
      <c r="G114" s="57"/>
      <c r="H114" s="24"/>
      <c r="I114" s="283"/>
      <c r="J114" s="443"/>
      <c r="K114" s="57"/>
      <c r="L114" s="285"/>
      <c r="M114" s="60"/>
      <c r="N114" s="65"/>
      <c r="O114" s="57"/>
      <c r="P114" s="60"/>
      <c r="Q114" s="61"/>
    </row>
    <row r="115" spans="2:17" s="73" customFormat="1" ht="19.7" customHeight="1">
      <c r="B115" s="65"/>
      <c r="C115" s="218" t="s">
        <v>1981</v>
      </c>
      <c r="D115" s="219"/>
      <c r="E115" s="220"/>
      <c r="F115" s="996"/>
      <c r="G115" s="57"/>
      <c r="H115" s="24"/>
      <c r="I115" s="283"/>
      <c r="J115" s="443"/>
      <c r="K115" s="57"/>
      <c r="L115" s="285"/>
      <c r="M115" s="60"/>
      <c r="N115" s="65"/>
      <c r="O115" s="57"/>
      <c r="P115" s="60"/>
      <c r="Q115" s="61"/>
    </row>
    <row r="116" spans="2:17" s="73" customFormat="1" ht="19.7" customHeight="1">
      <c r="B116" s="65"/>
      <c r="C116" s="208" t="s">
        <v>531</v>
      </c>
      <c r="D116" s="208" t="s">
        <v>531</v>
      </c>
      <c r="E116" s="1982" t="s">
        <v>1428</v>
      </c>
      <c r="F116" s="44">
        <v>1</v>
      </c>
      <c r="G116" s="40">
        <v>2008</v>
      </c>
      <c r="H116" s="848">
        <f>F116*G116</f>
        <v>2008</v>
      </c>
      <c r="I116" s="167"/>
      <c r="J116" s="211" t="s">
        <v>1429</v>
      </c>
      <c r="K116" s="57"/>
      <c r="L116" s="285"/>
      <c r="M116" s="60">
        <v>44125</v>
      </c>
      <c r="N116" s="65"/>
      <c r="O116" s="60"/>
      <c r="P116" s="32">
        <v>44155</v>
      </c>
      <c r="Q116" s="26">
        <v>44155</v>
      </c>
    </row>
    <row r="117" spans="2:17" s="73" customFormat="1" ht="19.7" customHeight="1">
      <c r="B117" s="65"/>
      <c r="C117" s="21" t="s">
        <v>531</v>
      </c>
      <c r="D117" s="21" t="s">
        <v>531</v>
      </c>
      <c r="E117" s="2714" t="s">
        <v>1430</v>
      </c>
      <c r="F117" s="44">
        <v>1</v>
      </c>
      <c r="G117" s="40">
        <v>3480</v>
      </c>
      <c r="H117" s="42">
        <f>F117*G117</f>
        <v>3480</v>
      </c>
      <c r="I117" s="167"/>
      <c r="J117" s="31" t="s">
        <v>1431</v>
      </c>
      <c r="K117" s="57"/>
      <c r="L117" s="285"/>
      <c r="M117" s="60"/>
      <c r="N117" s="65"/>
      <c r="O117" s="60"/>
      <c r="P117" s="32"/>
      <c r="Q117" s="26">
        <v>44155</v>
      </c>
    </row>
    <row r="118" spans="2:17" s="73" customFormat="1" ht="19.7" customHeight="1">
      <c r="B118" s="65"/>
      <c r="C118" s="65"/>
      <c r="D118" s="65"/>
      <c r="E118" s="976">
        <f>SUM(H116:H117)</f>
        <v>5488</v>
      </c>
      <c r="F118" s="996"/>
      <c r="G118" s="57"/>
      <c r="H118" s="24"/>
      <c r="I118" s="283"/>
      <c r="J118" s="443"/>
      <c r="K118" s="57"/>
      <c r="L118" s="285"/>
      <c r="M118" s="60"/>
      <c r="N118" s="65"/>
      <c r="O118" s="57"/>
      <c r="P118" s="60"/>
      <c r="Q118" s="61"/>
    </row>
    <row r="119" spans="2:17" s="73" customFormat="1" ht="19.7" customHeight="1">
      <c r="B119" s="65"/>
      <c r="C119" s="65"/>
      <c r="D119" s="65"/>
      <c r="E119" s="1973"/>
      <c r="F119" s="996"/>
      <c r="G119" s="57"/>
      <c r="H119" s="24"/>
      <c r="I119" s="283"/>
      <c r="J119" s="443"/>
      <c r="K119" s="57"/>
      <c r="L119" s="285"/>
      <c r="M119" s="60"/>
      <c r="N119" s="65"/>
      <c r="O119" s="57"/>
      <c r="P119" s="60"/>
      <c r="Q119" s="61"/>
    </row>
    <row r="120" spans="2:17" s="73" customFormat="1" ht="19.7" customHeight="1">
      <c r="B120" s="65"/>
      <c r="C120" s="65"/>
      <c r="D120" s="65"/>
      <c r="E120" s="1973"/>
      <c r="F120" s="996"/>
      <c r="G120" s="57"/>
      <c r="H120" s="24"/>
      <c r="I120" s="283"/>
      <c r="J120" s="443"/>
      <c r="K120" s="57"/>
      <c r="L120" s="285"/>
      <c r="M120" s="60"/>
      <c r="N120" s="65"/>
      <c r="O120" s="57"/>
      <c r="P120" s="60"/>
      <c r="Q120" s="61"/>
    </row>
    <row r="121" spans="2:17" s="73" customFormat="1" ht="19.7" customHeight="1">
      <c r="B121" s="65"/>
      <c r="C121" s="65"/>
      <c r="D121" s="65"/>
      <c r="E121" s="1973"/>
      <c r="F121" s="996"/>
      <c r="G121" s="57"/>
      <c r="H121" s="24"/>
      <c r="I121" s="283"/>
      <c r="J121" s="443"/>
      <c r="K121" s="57"/>
      <c r="L121" s="285"/>
      <c r="M121" s="60"/>
      <c r="N121" s="65"/>
      <c r="O121" s="57"/>
      <c r="P121" s="60"/>
      <c r="Q121" s="61"/>
    </row>
    <row r="122" spans="2:17" s="73" customFormat="1" ht="19.7" customHeight="1">
      <c r="B122" s="65"/>
      <c r="C122" s="65"/>
      <c r="D122" s="65"/>
      <c r="E122" s="1973"/>
      <c r="F122" s="996"/>
      <c r="G122" s="57"/>
      <c r="H122" s="24"/>
      <c r="I122" s="283"/>
      <c r="J122" s="443"/>
      <c r="K122" s="57"/>
      <c r="L122" s="285"/>
      <c r="M122" s="60"/>
      <c r="N122" s="65"/>
      <c r="O122" s="57"/>
      <c r="P122" s="60"/>
      <c r="Q122" s="61"/>
    </row>
    <row r="123" spans="2:17" s="73" customFormat="1" ht="19.7" customHeight="1">
      <c r="B123" s="65"/>
      <c r="C123" s="65"/>
      <c r="D123" s="65"/>
      <c r="E123" s="1973"/>
      <c r="F123" s="996"/>
      <c r="G123" s="57"/>
      <c r="H123" s="24"/>
      <c r="I123" s="283"/>
      <c r="J123" s="443"/>
      <c r="K123" s="57"/>
      <c r="L123" s="285"/>
      <c r="M123" s="60"/>
      <c r="N123" s="65"/>
      <c r="O123" s="57"/>
      <c r="P123" s="60"/>
      <c r="Q123" s="61"/>
    </row>
    <row r="124" spans="2:17" s="73" customFormat="1" ht="19.7" customHeight="1">
      <c r="B124" s="65"/>
      <c r="C124" s="65"/>
      <c r="D124" s="65"/>
      <c r="E124" s="1973"/>
      <c r="F124" s="996"/>
      <c r="G124" s="57"/>
      <c r="H124" s="24"/>
      <c r="I124" s="283"/>
      <c r="J124" s="443"/>
      <c r="K124" s="57"/>
      <c r="L124" s="285"/>
      <c r="M124" s="60"/>
      <c r="N124" s="65"/>
      <c r="O124" s="57"/>
      <c r="P124" s="60"/>
      <c r="Q124" s="61"/>
    </row>
    <row r="125" spans="2:17" s="73" customFormat="1" ht="19.7" customHeight="1">
      <c r="B125" s="65"/>
      <c r="C125" s="65"/>
      <c r="D125" s="65"/>
      <c r="E125" s="1973"/>
      <c r="F125" s="996"/>
      <c r="G125" s="57"/>
      <c r="H125" s="24"/>
      <c r="I125" s="283"/>
      <c r="J125" s="443"/>
      <c r="K125" s="57"/>
      <c r="L125" s="285"/>
      <c r="M125" s="60"/>
      <c r="N125" s="65"/>
      <c r="O125" s="57"/>
      <c r="P125" s="60"/>
      <c r="Q125" s="61"/>
    </row>
    <row r="126" spans="2:17" s="73" customFormat="1" ht="19.7" customHeight="1">
      <c r="B126" s="65"/>
      <c r="C126" s="65"/>
      <c r="D126" s="65"/>
      <c r="E126" s="1973"/>
      <c r="F126" s="996"/>
      <c r="G126" s="57"/>
      <c r="H126" s="24"/>
      <c r="I126" s="283"/>
      <c r="J126" s="443"/>
      <c r="K126" s="57"/>
      <c r="L126" s="285"/>
      <c r="M126" s="60"/>
      <c r="N126" s="65"/>
      <c r="O126" s="57"/>
      <c r="P126" s="60"/>
      <c r="Q126" s="61"/>
    </row>
    <row r="127" spans="2:17" s="73" customFormat="1" ht="19.7" customHeight="1">
      <c r="B127" s="65"/>
      <c r="C127" s="65"/>
      <c r="D127" s="65"/>
      <c r="E127" s="1973"/>
      <c r="F127" s="996"/>
      <c r="G127" s="57"/>
      <c r="H127" s="24"/>
      <c r="I127" s="283"/>
      <c r="J127" s="443"/>
      <c r="K127" s="57"/>
      <c r="L127" s="285"/>
      <c r="M127" s="60"/>
      <c r="N127" s="65"/>
      <c r="O127" s="57"/>
      <c r="P127" s="60"/>
      <c r="Q127" s="61"/>
    </row>
    <row r="128" spans="2:17" s="73" customFormat="1" ht="19.7" customHeight="1">
      <c r="B128" s="65"/>
      <c r="C128" s="65"/>
      <c r="D128" s="65"/>
      <c r="E128" s="1973"/>
      <c r="F128" s="996"/>
      <c r="G128" s="57"/>
      <c r="H128" s="24"/>
      <c r="I128" s="283"/>
      <c r="J128" s="443"/>
      <c r="K128" s="57"/>
      <c r="L128" s="285"/>
      <c r="M128" s="60"/>
      <c r="N128" s="65"/>
      <c r="O128" s="57"/>
      <c r="P128" s="60"/>
      <c r="Q128" s="61"/>
    </row>
    <row r="129" spans="2:17" s="73" customFormat="1" ht="19.7" customHeight="1">
      <c r="B129" s="65"/>
      <c r="C129" s="65"/>
      <c r="D129" s="65"/>
      <c r="E129" s="1973"/>
      <c r="F129" s="996"/>
      <c r="G129" s="57"/>
      <c r="H129" s="24"/>
      <c r="I129" s="283"/>
      <c r="J129" s="443"/>
      <c r="K129" s="57"/>
      <c r="L129" s="285"/>
      <c r="M129" s="60"/>
      <c r="N129" s="65"/>
      <c r="O129" s="57"/>
      <c r="P129" s="60"/>
      <c r="Q129" s="61"/>
    </row>
    <row r="130" spans="2:17" s="73" customFormat="1" ht="19.7" customHeight="1">
      <c r="B130" s="65"/>
      <c r="C130" s="65"/>
      <c r="D130" s="65"/>
      <c r="E130" s="2653"/>
      <c r="F130" s="996"/>
      <c r="G130" s="57"/>
      <c r="H130" s="24"/>
      <c r="I130" s="283"/>
      <c r="J130" s="443"/>
      <c r="K130" s="57"/>
      <c r="L130" s="285"/>
      <c r="M130" s="60"/>
      <c r="N130" s="65"/>
      <c r="O130" s="57"/>
      <c r="P130" s="60"/>
      <c r="Q130" s="61"/>
    </row>
    <row r="131" spans="2:17" s="73" customFormat="1" ht="19.7" customHeight="1">
      <c r="B131" s="65"/>
      <c r="C131" s="65"/>
      <c r="D131" s="65"/>
      <c r="E131" s="2715"/>
      <c r="F131" s="996"/>
      <c r="G131" s="57"/>
      <c r="H131" s="24"/>
      <c r="I131" s="283"/>
      <c r="J131" s="443"/>
      <c r="K131" s="57"/>
      <c r="L131" s="285"/>
      <c r="M131" s="60"/>
      <c r="N131" s="65"/>
      <c r="O131" s="57"/>
      <c r="P131" s="60"/>
      <c r="Q131" s="61"/>
    </row>
    <row r="132" spans="2:17" s="9" customFormat="1" ht="19.7" customHeight="1">
      <c r="B132" s="21"/>
      <c r="C132" s="21"/>
      <c r="D132" s="21"/>
      <c r="E132" s="2716"/>
      <c r="F132" s="1039"/>
      <c r="G132" s="22"/>
      <c r="H132" s="24"/>
      <c r="I132" s="167"/>
      <c r="J132" s="330"/>
      <c r="K132" s="22"/>
      <c r="L132" s="22"/>
      <c r="M132" s="25"/>
      <c r="N132" s="21"/>
      <c r="O132" s="22"/>
      <c r="P132" s="25"/>
      <c r="Q132" s="26"/>
    </row>
    <row r="133" spans="2:17" s="9" customFormat="1" ht="19.7" customHeight="1">
      <c r="B133" s="21"/>
      <c r="C133" s="21"/>
      <c r="D133" s="21"/>
      <c r="E133" s="1973"/>
      <c r="F133" s="1039"/>
      <c r="G133" s="22"/>
      <c r="H133" s="24"/>
      <c r="I133" s="167"/>
      <c r="J133" s="30"/>
      <c r="K133" s="22"/>
      <c r="L133" s="22"/>
      <c r="M133" s="25"/>
      <c r="N133" s="21"/>
      <c r="O133" s="22"/>
      <c r="P133" s="25"/>
      <c r="Q133" s="26"/>
    </row>
    <row r="134" spans="2:17" s="9" customFormat="1" ht="19.7" customHeight="1">
      <c r="B134" s="21"/>
      <c r="C134" s="21"/>
      <c r="D134" s="21"/>
      <c r="E134" s="1973"/>
      <c r="F134" s="1039"/>
      <c r="G134" s="22"/>
      <c r="H134" s="24"/>
      <c r="I134" s="167"/>
      <c r="J134" s="30"/>
      <c r="K134" s="22"/>
      <c r="L134" s="22"/>
      <c r="M134" s="25"/>
      <c r="N134" s="21"/>
      <c r="O134" s="22"/>
      <c r="P134" s="25"/>
      <c r="Q134" s="26"/>
    </row>
    <row r="135" spans="2:17" s="9" customFormat="1" ht="19.7" customHeight="1">
      <c r="B135" s="21"/>
      <c r="C135" s="21"/>
      <c r="D135" s="21"/>
      <c r="E135" s="1973"/>
      <c r="F135" s="1039"/>
      <c r="G135" s="22"/>
      <c r="H135" s="24"/>
      <c r="I135" s="167"/>
      <c r="J135" s="30"/>
      <c r="K135" s="30"/>
      <c r="L135" s="22"/>
      <c r="M135" s="25"/>
      <c r="N135" s="21"/>
      <c r="O135" s="22"/>
      <c r="P135" s="25"/>
      <c r="Q135" s="26"/>
    </row>
    <row r="136" spans="2:17" s="9" customFormat="1" ht="19.7" customHeight="1">
      <c r="B136" s="21"/>
      <c r="C136" s="21"/>
      <c r="D136" s="21"/>
      <c r="E136" s="1973"/>
      <c r="F136" s="1039"/>
      <c r="G136" s="22"/>
      <c r="H136" s="24"/>
      <c r="I136" s="167"/>
      <c r="J136" s="30"/>
      <c r="K136" s="22"/>
      <c r="L136" s="22"/>
      <c r="M136" s="25"/>
      <c r="N136" s="21"/>
      <c r="O136" s="22"/>
      <c r="P136" s="25"/>
      <c r="Q136" s="26"/>
    </row>
  </sheetData>
  <autoFilter ref="B8:O136" xr:uid="{14BC0077-AB25-41A8-A4B4-8C270A91D752}"/>
  <mergeCells count="12">
    <mergeCell ref="C9:E9"/>
    <mergeCell ref="C19:E19"/>
    <mergeCell ref="C41:E41"/>
    <mergeCell ref="C52:E52"/>
    <mergeCell ref="C68:E68"/>
    <mergeCell ref="C115:E115"/>
    <mergeCell ref="B2:D2"/>
    <mergeCell ref="G2:I2"/>
    <mergeCell ref="B3:D3"/>
    <mergeCell ref="B4:D4"/>
    <mergeCell ref="B5:D5"/>
    <mergeCell ref="B6:D6"/>
  </mergeCells>
  <phoneticPr fontId="4"/>
  <dataValidations count="2">
    <dataValidation imeMode="hiragana" allowBlank="1" showInputMessage="1" showErrorMessage="1" sqref="J56:J57 JF56:JF57 TB56:TB57 ACX56:ACX57 AMT56:AMT57 AWP56:AWP57 BGL56:BGL57 BQH56:BQH57 CAD56:CAD57 CJZ56:CJZ57 CTV56:CTV57 DDR56:DDR57 DNN56:DNN57 DXJ56:DXJ57 EHF56:EHF57 ERB56:ERB57 FAX56:FAX57 FKT56:FKT57 FUP56:FUP57 GEL56:GEL57 GOH56:GOH57 GYD56:GYD57 HHZ56:HHZ57 HRV56:HRV57 IBR56:IBR57 ILN56:ILN57 IVJ56:IVJ57 JFF56:JFF57 JPB56:JPB57 JYX56:JYX57 KIT56:KIT57 KSP56:KSP57 LCL56:LCL57 LMH56:LMH57 LWD56:LWD57 MFZ56:MFZ57 MPV56:MPV57 MZR56:MZR57 NJN56:NJN57 NTJ56:NTJ57 ODF56:ODF57 ONB56:ONB57 OWX56:OWX57 PGT56:PGT57 PQP56:PQP57 QAL56:QAL57 QKH56:QKH57 QUD56:QUD57 RDZ56:RDZ57 RNV56:RNV57 RXR56:RXR57 SHN56:SHN57 SRJ56:SRJ57 TBF56:TBF57 TLB56:TLB57 TUX56:TUX57 UET56:UET57 UOP56:UOP57 UYL56:UYL57 VIH56:VIH57 VSD56:VSD57 WBZ56:WBZ57 WLV56:WLV57 WVR56:WVR57 J65592:J65593 JF65592:JF65593 TB65592:TB65593 ACX65592:ACX65593 AMT65592:AMT65593 AWP65592:AWP65593 BGL65592:BGL65593 BQH65592:BQH65593 CAD65592:CAD65593 CJZ65592:CJZ65593 CTV65592:CTV65593 DDR65592:DDR65593 DNN65592:DNN65593 DXJ65592:DXJ65593 EHF65592:EHF65593 ERB65592:ERB65593 FAX65592:FAX65593 FKT65592:FKT65593 FUP65592:FUP65593 GEL65592:GEL65593 GOH65592:GOH65593 GYD65592:GYD65593 HHZ65592:HHZ65593 HRV65592:HRV65593 IBR65592:IBR65593 ILN65592:ILN65593 IVJ65592:IVJ65593 JFF65592:JFF65593 JPB65592:JPB65593 JYX65592:JYX65593 KIT65592:KIT65593 KSP65592:KSP65593 LCL65592:LCL65593 LMH65592:LMH65593 LWD65592:LWD65593 MFZ65592:MFZ65593 MPV65592:MPV65593 MZR65592:MZR65593 NJN65592:NJN65593 NTJ65592:NTJ65593 ODF65592:ODF65593 ONB65592:ONB65593 OWX65592:OWX65593 PGT65592:PGT65593 PQP65592:PQP65593 QAL65592:QAL65593 QKH65592:QKH65593 QUD65592:QUD65593 RDZ65592:RDZ65593 RNV65592:RNV65593 RXR65592:RXR65593 SHN65592:SHN65593 SRJ65592:SRJ65593 TBF65592:TBF65593 TLB65592:TLB65593 TUX65592:TUX65593 UET65592:UET65593 UOP65592:UOP65593 UYL65592:UYL65593 VIH65592:VIH65593 VSD65592:VSD65593 WBZ65592:WBZ65593 WLV65592:WLV65593 WVR65592:WVR65593 J131128:J131129 JF131128:JF131129 TB131128:TB131129 ACX131128:ACX131129 AMT131128:AMT131129 AWP131128:AWP131129 BGL131128:BGL131129 BQH131128:BQH131129 CAD131128:CAD131129 CJZ131128:CJZ131129 CTV131128:CTV131129 DDR131128:DDR131129 DNN131128:DNN131129 DXJ131128:DXJ131129 EHF131128:EHF131129 ERB131128:ERB131129 FAX131128:FAX131129 FKT131128:FKT131129 FUP131128:FUP131129 GEL131128:GEL131129 GOH131128:GOH131129 GYD131128:GYD131129 HHZ131128:HHZ131129 HRV131128:HRV131129 IBR131128:IBR131129 ILN131128:ILN131129 IVJ131128:IVJ131129 JFF131128:JFF131129 JPB131128:JPB131129 JYX131128:JYX131129 KIT131128:KIT131129 KSP131128:KSP131129 LCL131128:LCL131129 LMH131128:LMH131129 LWD131128:LWD131129 MFZ131128:MFZ131129 MPV131128:MPV131129 MZR131128:MZR131129 NJN131128:NJN131129 NTJ131128:NTJ131129 ODF131128:ODF131129 ONB131128:ONB131129 OWX131128:OWX131129 PGT131128:PGT131129 PQP131128:PQP131129 QAL131128:QAL131129 QKH131128:QKH131129 QUD131128:QUD131129 RDZ131128:RDZ131129 RNV131128:RNV131129 RXR131128:RXR131129 SHN131128:SHN131129 SRJ131128:SRJ131129 TBF131128:TBF131129 TLB131128:TLB131129 TUX131128:TUX131129 UET131128:UET131129 UOP131128:UOP131129 UYL131128:UYL131129 VIH131128:VIH131129 VSD131128:VSD131129 WBZ131128:WBZ131129 WLV131128:WLV131129 WVR131128:WVR131129 J196664:J196665 JF196664:JF196665 TB196664:TB196665 ACX196664:ACX196665 AMT196664:AMT196665 AWP196664:AWP196665 BGL196664:BGL196665 BQH196664:BQH196665 CAD196664:CAD196665 CJZ196664:CJZ196665 CTV196664:CTV196665 DDR196664:DDR196665 DNN196664:DNN196665 DXJ196664:DXJ196665 EHF196664:EHF196665 ERB196664:ERB196665 FAX196664:FAX196665 FKT196664:FKT196665 FUP196664:FUP196665 GEL196664:GEL196665 GOH196664:GOH196665 GYD196664:GYD196665 HHZ196664:HHZ196665 HRV196664:HRV196665 IBR196664:IBR196665 ILN196664:ILN196665 IVJ196664:IVJ196665 JFF196664:JFF196665 JPB196664:JPB196665 JYX196664:JYX196665 KIT196664:KIT196665 KSP196664:KSP196665 LCL196664:LCL196665 LMH196664:LMH196665 LWD196664:LWD196665 MFZ196664:MFZ196665 MPV196664:MPV196665 MZR196664:MZR196665 NJN196664:NJN196665 NTJ196664:NTJ196665 ODF196664:ODF196665 ONB196664:ONB196665 OWX196664:OWX196665 PGT196664:PGT196665 PQP196664:PQP196665 QAL196664:QAL196665 QKH196664:QKH196665 QUD196664:QUD196665 RDZ196664:RDZ196665 RNV196664:RNV196665 RXR196664:RXR196665 SHN196664:SHN196665 SRJ196664:SRJ196665 TBF196664:TBF196665 TLB196664:TLB196665 TUX196664:TUX196665 UET196664:UET196665 UOP196664:UOP196665 UYL196664:UYL196665 VIH196664:VIH196665 VSD196664:VSD196665 WBZ196664:WBZ196665 WLV196664:WLV196665 WVR196664:WVR196665 J262200:J262201 JF262200:JF262201 TB262200:TB262201 ACX262200:ACX262201 AMT262200:AMT262201 AWP262200:AWP262201 BGL262200:BGL262201 BQH262200:BQH262201 CAD262200:CAD262201 CJZ262200:CJZ262201 CTV262200:CTV262201 DDR262200:DDR262201 DNN262200:DNN262201 DXJ262200:DXJ262201 EHF262200:EHF262201 ERB262200:ERB262201 FAX262200:FAX262201 FKT262200:FKT262201 FUP262200:FUP262201 GEL262200:GEL262201 GOH262200:GOH262201 GYD262200:GYD262201 HHZ262200:HHZ262201 HRV262200:HRV262201 IBR262200:IBR262201 ILN262200:ILN262201 IVJ262200:IVJ262201 JFF262200:JFF262201 JPB262200:JPB262201 JYX262200:JYX262201 KIT262200:KIT262201 KSP262200:KSP262201 LCL262200:LCL262201 LMH262200:LMH262201 LWD262200:LWD262201 MFZ262200:MFZ262201 MPV262200:MPV262201 MZR262200:MZR262201 NJN262200:NJN262201 NTJ262200:NTJ262201 ODF262200:ODF262201 ONB262200:ONB262201 OWX262200:OWX262201 PGT262200:PGT262201 PQP262200:PQP262201 QAL262200:QAL262201 QKH262200:QKH262201 QUD262200:QUD262201 RDZ262200:RDZ262201 RNV262200:RNV262201 RXR262200:RXR262201 SHN262200:SHN262201 SRJ262200:SRJ262201 TBF262200:TBF262201 TLB262200:TLB262201 TUX262200:TUX262201 UET262200:UET262201 UOP262200:UOP262201 UYL262200:UYL262201 VIH262200:VIH262201 VSD262200:VSD262201 WBZ262200:WBZ262201 WLV262200:WLV262201 WVR262200:WVR262201 J327736:J327737 JF327736:JF327737 TB327736:TB327737 ACX327736:ACX327737 AMT327736:AMT327737 AWP327736:AWP327737 BGL327736:BGL327737 BQH327736:BQH327737 CAD327736:CAD327737 CJZ327736:CJZ327737 CTV327736:CTV327737 DDR327736:DDR327737 DNN327736:DNN327737 DXJ327736:DXJ327737 EHF327736:EHF327737 ERB327736:ERB327737 FAX327736:FAX327737 FKT327736:FKT327737 FUP327736:FUP327737 GEL327736:GEL327737 GOH327736:GOH327737 GYD327736:GYD327737 HHZ327736:HHZ327737 HRV327736:HRV327737 IBR327736:IBR327737 ILN327736:ILN327737 IVJ327736:IVJ327737 JFF327736:JFF327737 JPB327736:JPB327737 JYX327736:JYX327737 KIT327736:KIT327737 KSP327736:KSP327737 LCL327736:LCL327737 LMH327736:LMH327737 LWD327736:LWD327737 MFZ327736:MFZ327737 MPV327736:MPV327737 MZR327736:MZR327737 NJN327736:NJN327737 NTJ327736:NTJ327737 ODF327736:ODF327737 ONB327736:ONB327737 OWX327736:OWX327737 PGT327736:PGT327737 PQP327736:PQP327737 QAL327736:QAL327737 QKH327736:QKH327737 QUD327736:QUD327737 RDZ327736:RDZ327737 RNV327736:RNV327737 RXR327736:RXR327737 SHN327736:SHN327737 SRJ327736:SRJ327737 TBF327736:TBF327737 TLB327736:TLB327737 TUX327736:TUX327737 UET327736:UET327737 UOP327736:UOP327737 UYL327736:UYL327737 VIH327736:VIH327737 VSD327736:VSD327737 WBZ327736:WBZ327737 WLV327736:WLV327737 WVR327736:WVR327737 J393272:J393273 JF393272:JF393273 TB393272:TB393273 ACX393272:ACX393273 AMT393272:AMT393273 AWP393272:AWP393273 BGL393272:BGL393273 BQH393272:BQH393273 CAD393272:CAD393273 CJZ393272:CJZ393273 CTV393272:CTV393273 DDR393272:DDR393273 DNN393272:DNN393273 DXJ393272:DXJ393273 EHF393272:EHF393273 ERB393272:ERB393273 FAX393272:FAX393273 FKT393272:FKT393273 FUP393272:FUP393273 GEL393272:GEL393273 GOH393272:GOH393273 GYD393272:GYD393273 HHZ393272:HHZ393273 HRV393272:HRV393273 IBR393272:IBR393273 ILN393272:ILN393273 IVJ393272:IVJ393273 JFF393272:JFF393273 JPB393272:JPB393273 JYX393272:JYX393273 KIT393272:KIT393273 KSP393272:KSP393273 LCL393272:LCL393273 LMH393272:LMH393273 LWD393272:LWD393273 MFZ393272:MFZ393273 MPV393272:MPV393273 MZR393272:MZR393273 NJN393272:NJN393273 NTJ393272:NTJ393273 ODF393272:ODF393273 ONB393272:ONB393273 OWX393272:OWX393273 PGT393272:PGT393273 PQP393272:PQP393273 QAL393272:QAL393273 QKH393272:QKH393273 QUD393272:QUD393273 RDZ393272:RDZ393273 RNV393272:RNV393273 RXR393272:RXR393273 SHN393272:SHN393273 SRJ393272:SRJ393273 TBF393272:TBF393273 TLB393272:TLB393273 TUX393272:TUX393273 UET393272:UET393273 UOP393272:UOP393273 UYL393272:UYL393273 VIH393272:VIH393273 VSD393272:VSD393273 WBZ393272:WBZ393273 WLV393272:WLV393273 WVR393272:WVR393273 J458808:J458809 JF458808:JF458809 TB458808:TB458809 ACX458808:ACX458809 AMT458808:AMT458809 AWP458808:AWP458809 BGL458808:BGL458809 BQH458808:BQH458809 CAD458808:CAD458809 CJZ458808:CJZ458809 CTV458808:CTV458809 DDR458808:DDR458809 DNN458808:DNN458809 DXJ458808:DXJ458809 EHF458808:EHF458809 ERB458808:ERB458809 FAX458808:FAX458809 FKT458808:FKT458809 FUP458808:FUP458809 GEL458808:GEL458809 GOH458808:GOH458809 GYD458808:GYD458809 HHZ458808:HHZ458809 HRV458808:HRV458809 IBR458808:IBR458809 ILN458808:ILN458809 IVJ458808:IVJ458809 JFF458808:JFF458809 JPB458808:JPB458809 JYX458808:JYX458809 KIT458808:KIT458809 KSP458808:KSP458809 LCL458808:LCL458809 LMH458808:LMH458809 LWD458808:LWD458809 MFZ458808:MFZ458809 MPV458808:MPV458809 MZR458808:MZR458809 NJN458808:NJN458809 NTJ458808:NTJ458809 ODF458808:ODF458809 ONB458808:ONB458809 OWX458808:OWX458809 PGT458808:PGT458809 PQP458808:PQP458809 QAL458808:QAL458809 QKH458808:QKH458809 QUD458808:QUD458809 RDZ458808:RDZ458809 RNV458808:RNV458809 RXR458808:RXR458809 SHN458808:SHN458809 SRJ458808:SRJ458809 TBF458808:TBF458809 TLB458808:TLB458809 TUX458808:TUX458809 UET458808:UET458809 UOP458808:UOP458809 UYL458808:UYL458809 VIH458808:VIH458809 VSD458808:VSD458809 WBZ458808:WBZ458809 WLV458808:WLV458809 WVR458808:WVR458809 J524344:J524345 JF524344:JF524345 TB524344:TB524345 ACX524344:ACX524345 AMT524344:AMT524345 AWP524344:AWP524345 BGL524344:BGL524345 BQH524344:BQH524345 CAD524344:CAD524345 CJZ524344:CJZ524345 CTV524344:CTV524345 DDR524344:DDR524345 DNN524344:DNN524345 DXJ524344:DXJ524345 EHF524344:EHF524345 ERB524344:ERB524345 FAX524344:FAX524345 FKT524344:FKT524345 FUP524344:FUP524345 GEL524344:GEL524345 GOH524344:GOH524345 GYD524344:GYD524345 HHZ524344:HHZ524345 HRV524344:HRV524345 IBR524344:IBR524345 ILN524344:ILN524345 IVJ524344:IVJ524345 JFF524344:JFF524345 JPB524344:JPB524345 JYX524344:JYX524345 KIT524344:KIT524345 KSP524344:KSP524345 LCL524344:LCL524345 LMH524344:LMH524345 LWD524344:LWD524345 MFZ524344:MFZ524345 MPV524344:MPV524345 MZR524344:MZR524345 NJN524344:NJN524345 NTJ524344:NTJ524345 ODF524344:ODF524345 ONB524344:ONB524345 OWX524344:OWX524345 PGT524344:PGT524345 PQP524344:PQP524345 QAL524344:QAL524345 QKH524344:QKH524345 QUD524344:QUD524345 RDZ524344:RDZ524345 RNV524344:RNV524345 RXR524344:RXR524345 SHN524344:SHN524345 SRJ524344:SRJ524345 TBF524344:TBF524345 TLB524344:TLB524345 TUX524344:TUX524345 UET524344:UET524345 UOP524344:UOP524345 UYL524344:UYL524345 VIH524344:VIH524345 VSD524344:VSD524345 WBZ524344:WBZ524345 WLV524344:WLV524345 WVR524344:WVR524345 J589880:J589881 JF589880:JF589881 TB589880:TB589881 ACX589880:ACX589881 AMT589880:AMT589881 AWP589880:AWP589881 BGL589880:BGL589881 BQH589880:BQH589881 CAD589880:CAD589881 CJZ589880:CJZ589881 CTV589880:CTV589881 DDR589880:DDR589881 DNN589880:DNN589881 DXJ589880:DXJ589881 EHF589880:EHF589881 ERB589880:ERB589881 FAX589880:FAX589881 FKT589880:FKT589881 FUP589880:FUP589881 GEL589880:GEL589881 GOH589880:GOH589881 GYD589880:GYD589881 HHZ589880:HHZ589881 HRV589880:HRV589881 IBR589880:IBR589881 ILN589880:ILN589881 IVJ589880:IVJ589881 JFF589880:JFF589881 JPB589880:JPB589881 JYX589880:JYX589881 KIT589880:KIT589881 KSP589880:KSP589881 LCL589880:LCL589881 LMH589880:LMH589881 LWD589880:LWD589881 MFZ589880:MFZ589881 MPV589880:MPV589881 MZR589880:MZR589881 NJN589880:NJN589881 NTJ589880:NTJ589881 ODF589880:ODF589881 ONB589880:ONB589881 OWX589880:OWX589881 PGT589880:PGT589881 PQP589880:PQP589881 QAL589880:QAL589881 QKH589880:QKH589881 QUD589880:QUD589881 RDZ589880:RDZ589881 RNV589880:RNV589881 RXR589880:RXR589881 SHN589880:SHN589881 SRJ589880:SRJ589881 TBF589880:TBF589881 TLB589880:TLB589881 TUX589880:TUX589881 UET589880:UET589881 UOP589880:UOP589881 UYL589880:UYL589881 VIH589880:VIH589881 VSD589880:VSD589881 WBZ589880:WBZ589881 WLV589880:WLV589881 WVR589880:WVR589881 J655416:J655417 JF655416:JF655417 TB655416:TB655417 ACX655416:ACX655417 AMT655416:AMT655417 AWP655416:AWP655417 BGL655416:BGL655417 BQH655416:BQH655417 CAD655416:CAD655417 CJZ655416:CJZ655417 CTV655416:CTV655417 DDR655416:DDR655417 DNN655416:DNN655417 DXJ655416:DXJ655417 EHF655416:EHF655417 ERB655416:ERB655417 FAX655416:FAX655417 FKT655416:FKT655417 FUP655416:FUP655417 GEL655416:GEL655417 GOH655416:GOH655417 GYD655416:GYD655417 HHZ655416:HHZ655417 HRV655416:HRV655417 IBR655416:IBR655417 ILN655416:ILN655417 IVJ655416:IVJ655417 JFF655416:JFF655417 JPB655416:JPB655417 JYX655416:JYX655417 KIT655416:KIT655417 KSP655416:KSP655417 LCL655416:LCL655417 LMH655416:LMH655417 LWD655416:LWD655417 MFZ655416:MFZ655417 MPV655416:MPV655417 MZR655416:MZR655417 NJN655416:NJN655417 NTJ655416:NTJ655417 ODF655416:ODF655417 ONB655416:ONB655417 OWX655416:OWX655417 PGT655416:PGT655417 PQP655416:PQP655417 QAL655416:QAL655417 QKH655416:QKH655417 QUD655416:QUD655417 RDZ655416:RDZ655417 RNV655416:RNV655417 RXR655416:RXR655417 SHN655416:SHN655417 SRJ655416:SRJ655417 TBF655416:TBF655417 TLB655416:TLB655417 TUX655416:TUX655417 UET655416:UET655417 UOP655416:UOP655417 UYL655416:UYL655417 VIH655416:VIH655417 VSD655416:VSD655417 WBZ655416:WBZ655417 WLV655416:WLV655417 WVR655416:WVR655417 J720952:J720953 JF720952:JF720953 TB720952:TB720953 ACX720952:ACX720953 AMT720952:AMT720953 AWP720952:AWP720953 BGL720952:BGL720953 BQH720952:BQH720953 CAD720952:CAD720953 CJZ720952:CJZ720953 CTV720952:CTV720953 DDR720952:DDR720953 DNN720952:DNN720953 DXJ720952:DXJ720953 EHF720952:EHF720953 ERB720952:ERB720953 FAX720952:FAX720953 FKT720952:FKT720953 FUP720952:FUP720953 GEL720952:GEL720953 GOH720952:GOH720953 GYD720952:GYD720953 HHZ720952:HHZ720953 HRV720952:HRV720953 IBR720952:IBR720953 ILN720952:ILN720953 IVJ720952:IVJ720953 JFF720952:JFF720953 JPB720952:JPB720953 JYX720952:JYX720953 KIT720952:KIT720953 KSP720952:KSP720953 LCL720952:LCL720953 LMH720952:LMH720953 LWD720952:LWD720953 MFZ720952:MFZ720953 MPV720952:MPV720953 MZR720952:MZR720953 NJN720952:NJN720953 NTJ720952:NTJ720953 ODF720952:ODF720953 ONB720952:ONB720953 OWX720952:OWX720953 PGT720952:PGT720953 PQP720952:PQP720953 QAL720952:QAL720953 QKH720952:QKH720953 QUD720952:QUD720953 RDZ720952:RDZ720953 RNV720952:RNV720953 RXR720952:RXR720953 SHN720952:SHN720953 SRJ720952:SRJ720953 TBF720952:TBF720953 TLB720952:TLB720953 TUX720952:TUX720953 UET720952:UET720953 UOP720952:UOP720953 UYL720952:UYL720953 VIH720952:VIH720953 VSD720952:VSD720953 WBZ720952:WBZ720953 WLV720952:WLV720953 WVR720952:WVR720953 J786488:J786489 JF786488:JF786489 TB786488:TB786489 ACX786488:ACX786489 AMT786488:AMT786489 AWP786488:AWP786489 BGL786488:BGL786489 BQH786488:BQH786489 CAD786488:CAD786489 CJZ786488:CJZ786489 CTV786488:CTV786489 DDR786488:DDR786489 DNN786488:DNN786489 DXJ786488:DXJ786489 EHF786488:EHF786489 ERB786488:ERB786489 FAX786488:FAX786489 FKT786488:FKT786489 FUP786488:FUP786489 GEL786488:GEL786489 GOH786488:GOH786489 GYD786488:GYD786489 HHZ786488:HHZ786489 HRV786488:HRV786489 IBR786488:IBR786489 ILN786488:ILN786489 IVJ786488:IVJ786489 JFF786488:JFF786489 JPB786488:JPB786489 JYX786488:JYX786489 KIT786488:KIT786489 KSP786488:KSP786489 LCL786488:LCL786489 LMH786488:LMH786489 LWD786488:LWD786489 MFZ786488:MFZ786489 MPV786488:MPV786489 MZR786488:MZR786489 NJN786488:NJN786489 NTJ786488:NTJ786489 ODF786488:ODF786489 ONB786488:ONB786489 OWX786488:OWX786489 PGT786488:PGT786489 PQP786488:PQP786489 QAL786488:QAL786489 QKH786488:QKH786489 QUD786488:QUD786489 RDZ786488:RDZ786489 RNV786488:RNV786489 RXR786488:RXR786489 SHN786488:SHN786489 SRJ786488:SRJ786489 TBF786488:TBF786489 TLB786488:TLB786489 TUX786488:TUX786489 UET786488:UET786489 UOP786488:UOP786489 UYL786488:UYL786489 VIH786488:VIH786489 VSD786488:VSD786489 WBZ786488:WBZ786489 WLV786488:WLV786489 WVR786488:WVR786489 J852024:J852025 JF852024:JF852025 TB852024:TB852025 ACX852024:ACX852025 AMT852024:AMT852025 AWP852024:AWP852025 BGL852024:BGL852025 BQH852024:BQH852025 CAD852024:CAD852025 CJZ852024:CJZ852025 CTV852024:CTV852025 DDR852024:DDR852025 DNN852024:DNN852025 DXJ852024:DXJ852025 EHF852024:EHF852025 ERB852024:ERB852025 FAX852024:FAX852025 FKT852024:FKT852025 FUP852024:FUP852025 GEL852024:GEL852025 GOH852024:GOH852025 GYD852024:GYD852025 HHZ852024:HHZ852025 HRV852024:HRV852025 IBR852024:IBR852025 ILN852024:ILN852025 IVJ852024:IVJ852025 JFF852024:JFF852025 JPB852024:JPB852025 JYX852024:JYX852025 KIT852024:KIT852025 KSP852024:KSP852025 LCL852024:LCL852025 LMH852024:LMH852025 LWD852024:LWD852025 MFZ852024:MFZ852025 MPV852024:MPV852025 MZR852024:MZR852025 NJN852024:NJN852025 NTJ852024:NTJ852025 ODF852024:ODF852025 ONB852024:ONB852025 OWX852024:OWX852025 PGT852024:PGT852025 PQP852024:PQP852025 QAL852024:QAL852025 QKH852024:QKH852025 QUD852024:QUD852025 RDZ852024:RDZ852025 RNV852024:RNV852025 RXR852024:RXR852025 SHN852024:SHN852025 SRJ852024:SRJ852025 TBF852024:TBF852025 TLB852024:TLB852025 TUX852024:TUX852025 UET852024:UET852025 UOP852024:UOP852025 UYL852024:UYL852025 VIH852024:VIH852025 VSD852024:VSD852025 WBZ852024:WBZ852025 WLV852024:WLV852025 WVR852024:WVR852025 J917560:J917561 JF917560:JF917561 TB917560:TB917561 ACX917560:ACX917561 AMT917560:AMT917561 AWP917560:AWP917561 BGL917560:BGL917561 BQH917560:BQH917561 CAD917560:CAD917561 CJZ917560:CJZ917561 CTV917560:CTV917561 DDR917560:DDR917561 DNN917560:DNN917561 DXJ917560:DXJ917561 EHF917560:EHF917561 ERB917560:ERB917561 FAX917560:FAX917561 FKT917560:FKT917561 FUP917560:FUP917561 GEL917560:GEL917561 GOH917560:GOH917561 GYD917560:GYD917561 HHZ917560:HHZ917561 HRV917560:HRV917561 IBR917560:IBR917561 ILN917560:ILN917561 IVJ917560:IVJ917561 JFF917560:JFF917561 JPB917560:JPB917561 JYX917560:JYX917561 KIT917560:KIT917561 KSP917560:KSP917561 LCL917560:LCL917561 LMH917560:LMH917561 LWD917560:LWD917561 MFZ917560:MFZ917561 MPV917560:MPV917561 MZR917560:MZR917561 NJN917560:NJN917561 NTJ917560:NTJ917561 ODF917560:ODF917561 ONB917560:ONB917561 OWX917560:OWX917561 PGT917560:PGT917561 PQP917560:PQP917561 QAL917560:QAL917561 QKH917560:QKH917561 QUD917560:QUD917561 RDZ917560:RDZ917561 RNV917560:RNV917561 RXR917560:RXR917561 SHN917560:SHN917561 SRJ917560:SRJ917561 TBF917560:TBF917561 TLB917560:TLB917561 TUX917560:TUX917561 UET917560:UET917561 UOP917560:UOP917561 UYL917560:UYL917561 VIH917560:VIH917561 VSD917560:VSD917561 WBZ917560:WBZ917561 WLV917560:WLV917561 WVR917560:WVR917561 J983096:J983097 JF983096:JF983097 TB983096:TB983097 ACX983096:ACX983097 AMT983096:AMT983097 AWP983096:AWP983097 BGL983096:BGL983097 BQH983096:BQH983097 CAD983096:CAD983097 CJZ983096:CJZ983097 CTV983096:CTV983097 DDR983096:DDR983097 DNN983096:DNN983097 DXJ983096:DXJ983097 EHF983096:EHF983097 ERB983096:ERB983097 FAX983096:FAX983097 FKT983096:FKT983097 FUP983096:FUP983097 GEL983096:GEL983097 GOH983096:GOH983097 GYD983096:GYD983097 HHZ983096:HHZ983097 HRV983096:HRV983097 IBR983096:IBR983097 ILN983096:ILN983097 IVJ983096:IVJ983097 JFF983096:JFF983097 JPB983096:JPB983097 JYX983096:JYX983097 KIT983096:KIT983097 KSP983096:KSP983097 LCL983096:LCL983097 LMH983096:LMH983097 LWD983096:LWD983097 MFZ983096:MFZ983097 MPV983096:MPV983097 MZR983096:MZR983097 NJN983096:NJN983097 NTJ983096:NTJ983097 ODF983096:ODF983097 ONB983096:ONB983097 OWX983096:OWX983097 PGT983096:PGT983097 PQP983096:PQP983097 QAL983096:QAL983097 QKH983096:QKH983097 QUD983096:QUD983097 RDZ983096:RDZ983097 RNV983096:RNV983097 RXR983096:RXR983097 SHN983096:SHN983097 SRJ983096:SRJ983097 TBF983096:TBF983097 TLB983096:TLB983097 TUX983096:TUX983097 UET983096:UET983097 UOP983096:UOP983097 UYL983096:UYL983097 VIH983096:VIH983097 VSD983096:VSD983097 WBZ983096:WBZ983097 WLV983096:WLV983097 WVR983096:WVR983097 J27:J28 JF27:JF28 TB27:TB28 ACX27:ACX28 AMT27:AMT28 AWP27:AWP28 BGL27:BGL28 BQH27:BQH28 CAD27:CAD28 CJZ27:CJZ28 CTV27:CTV28 DDR27:DDR28 DNN27:DNN28 DXJ27:DXJ28 EHF27:EHF28 ERB27:ERB28 FAX27:FAX28 FKT27:FKT28 FUP27:FUP28 GEL27:GEL28 GOH27:GOH28 GYD27:GYD28 HHZ27:HHZ28 HRV27:HRV28 IBR27:IBR28 ILN27:ILN28 IVJ27:IVJ28 JFF27:JFF28 JPB27:JPB28 JYX27:JYX28 KIT27:KIT28 KSP27:KSP28 LCL27:LCL28 LMH27:LMH28 LWD27:LWD28 MFZ27:MFZ28 MPV27:MPV28 MZR27:MZR28 NJN27:NJN28 NTJ27:NTJ28 ODF27:ODF28 ONB27:ONB28 OWX27:OWX28 PGT27:PGT28 PQP27:PQP28 QAL27:QAL28 QKH27:QKH28 QUD27:QUD28 RDZ27:RDZ28 RNV27:RNV28 RXR27:RXR28 SHN27:SHN28 SRJ27:SRJ28 TBF27:TBF28 TLB27:TLB28 TUX27:TUX28 UET27:UET28 UOP27:UOP28 UYL27:UYL28 VIH27:VIH28 VSD27:VSD28 WBZ27:WBZ28 WLV27:WLV28 WVR27:WVR28 J65563:J65564 JF65563:JF65564 TB65563:TB65564 ACX65563:ACX65564 AMT65563:AMT65564 AWP65563:AWP65564 BGL65563:BGL65564 BQH65563:BQH65564 CAD65563:CAD65564 CJZ65563:CJZ65564 CTV65563:CTV65564 DDR65563:DDR65564 DNN65563:DNN65564 DXJ65563:DXJ65564 EHF65563:EHF65564 ERB65563:ERB65564 FAX65563:FAX65564 FKT65563:FKT65564 FUP65563:FUP65564 GEL65563:GEL65564 GOH65563:GOH65564 GYD65563:GYD65564 HHZ65563:HHZ65564 HRV65563:HRV65564 IBR65563:IBR65564 ILN65563:ILN65564 IVJ65563:IVJ65564 JFF65563:JFF65564 JPB65563:JPB65564 JYX65563:JYX65564 KIT65563:KIT65564 KSP65563:KSP65564 LCL65563:LCL65564 LMH65563:LMH65564 LWD65563:LWD65564 MFZ65563:MFZ65564 MPV65563:MPV65564 MZR65563:MZR65564 NJN65563:NJN65564 NTJ65563:NTJ65564 ODF65563:ODF65564 ONB65563:ONB65564 OWX65563:OWX65564 PGT65563:PGT65564 PQP65563:PQP65564 QAL65563:QAL65564 QKH65563:QKH65564 QUD65563:QUD65564 RDZ65563:RDZ65564 RNV65563:RNV65564 RXR65563:RXR65564 SHN65563:SHN65564 SRJ65563:SRJ65564 TBF65563:TBF65564 TLB65563:TLB65564 TUX65563:TUX65564 UET65563:UET65564 UOP65563:UOP65564 UYL65563:UYL65564 VIH65563:VIH65564 VSD65563:VSD65564 WBZ65563:WBZ65564 WLV65563:WLV65564 WVR65563:WVR65564 J131099:J131100 JF131099:JF131100 TB131099:TB131100 ACX131099:ACX131100 AMT131099:AMT131100 AWP131099:AWP131100 BGL131099:BGL131100 BQH131099:BQH131100 CAD131099:CAD131100 CJZ131099:CJZ131100 CTV131099:CTV131100 DDR131099:DDR131100 DNN131099:DNN131100 DXJ131099:DXJ131100 EHF131099:EHF131100 ERB131099:ERB131100 FAX131099:FAX131100 FKT131099:FKT131100 FUP131099:FUP131100 GEL131099:GEL131100 GOH131099:GOH131100 GYD131099:GYD131100 HHZ131099:HHZ131100 HRV131099:HRV131100 IBR131099:IBR131100 ILN131099:ILN131100 IVJ131099:IVJ131100 JFF131099:JFF131100 JPB131099:JPB131100 JYX131099:JYX131100 KIT131099:KIT131100 KSP131099:KSP131100 LCL131099:LCL131100 LMH131099:LMH131100 LWD131099:LWD131100 MFZ131099:MFZ131100 MPV131099:MPV131100 MZR131099:MZR131100 NJN131099:NJN131100 NTJ131099:NTJ131100 ODF131099:ODF131100 ONB131099:ONB131100 OWX131099:OWX131100 PGT131099:PGT131100 PQP131099:PQP131100 QAL131099:QAL131100 QKH131099:QKH131100 QUD131099:QUD131100 RDZ131099:RDZ131100 RNV131099:RNV131100 RXR131099:RXR131100 SHN131099:SHN131100 SRJ131099:SRJ131100 TBF131099:TBF131100 TLB131099:TLB131100 TUX131099:TUX131100 UET131099:UET131100 UOP131099:UOP131100 UYL131099:UYL131100 VIH131099:VIH131100 VSD131099:VSD131100 WBZ131099:WBZ131100 WLV131099:WLV131100 WVR131099:WVR131100 J196635:J196636 JF196635:JF196636 TB196635:TB196636 ACX196635:ACX196636 AMT196635:AMT196636 AWP196635:AWP196636 BGL196635:BGL196636 BQH196635:BQH196636 CAD196635:CAD196636 CJZ196635:CJZ196636 CTV196635:CTV196636 DDR196635:DDR196636 DNN196635:DNN196636 DXJ196635:DXJ196636 EHF196635:EHF196636 ERB196635:ERB196636 FAX196635:FAX196636 FKT196635:FKT196636 FUP196635:FUP196636 GEL196635:GEL196636 GOH196635:GOH196636 GYD196635:GYD196636 HHZ196635:HHZ196636 HRV196635:HRV196636 IBR196635:IBR196636 ILN196635:ILN196636 IVJ196635:IVJ196636 JFF196635:JFF196636 JPB196635:JPB196636 JYX196635:JYX196636 KIT196635:KIT196636 KSP196635:KSP196636 LCL196635:LCL196636 LMH196635:LMH196636 LWD196635:LWD196636 MFZ196635:MFZ196636 MPV196635:MPV196636 MZR196635:MZR196636 NJN196635:NJN196636 NTJ196635:NTJ196636 ODF196635:ODF196636 ONB196635:ONB196636 OWX196635:OWX196636 PGT196635:PGT196636 PQP196635:PQP196636 QAL196635:QAL196636 QKH196635:QKH196636 QUD196635:QUD196636 RDZ196635:RDZ196636 RNV196635:RNV196636 RXR196635:RXR196636 SHN196635:SHN196636 SRJ196635:SRJ196636 TBF196635:TBF196636 TLB196635:TLB196636 TUX196635:TUX196636 UET196635:UET196636 UOP196635:UOP196636 UYL196635:UYL196636 VIH196635:VIH196636 VSD196635:VSD196636 WBZ196635:WBZ196636 WLV196635:WLV196636 WVR196635:WVR196636 J262171:J262172 JF262171:JF262172 TB262171:TB262172 ACX262171:ACX262172 AMT262171:AMT262172 AWP262171:AWP262172 BGL262171:BGL262172 BQH262171:BQH262172 CAD262171:CAD262172 CJZ262171:CJZ262172 CTV262171:CTV262172 DDR262171:DDR262172 DNN262171:DNN262172 DXJ262171:DXJ262172 EHF262171:EHF262172 ERB262171:ERB262172 FAX262171:FAX262172 FKT262171:FKT262172 FUP262171:FUP262172 GEL262171:GEL262172 GOH262171:GOH262172 GYD262171:GYD262172 HHZ262171:HHZ262172 HRV262171:HRV262172 IBR262171:IBR262172 ILN262171:ILN262172 IVJ262171:IVJ262172 JFF262171:JFF262172 JPB262171:JPB262172 JYX262171:JYX262172 KIT262171:KIT262172 KSP262171:KSP262172 LCL262171:LCL262172 LMH262171:LMH262172 LWD262171:LWD262172 MFZ262171:MFZ262172 MPV262171:MPV262172 MZR262171:MZR262172 NJN262171:NJN262172 NTJ262171:NTJ262172 ODF262171:ODF262172 ONB262171:ONB262172 OWX262171:OWX262172 PGT262171:PGT262172 PQP262171:PQP262172 QAL262171:QAL262172 QKH262171:QKH262172 QUD262171:QUD262172 RDZ262171:RDZ262172 RNV262171:RNV262172 RXR262171:RXR262172 SHN262171:SHN262172 SRJ262171:SRJ262172 TBF262171:TBF262172 TLB262171:TLB262172 TUX262171:TUX262172 UET262171:UET262172 UOP262171:UOP262172 UYL262171:UYL262172 VIH262171:VIH262172 VSD262171:VSD262172 WBZ262171:WBZ262172 WLV262171:WLV262172 WVR262171:WVR262172 J327707:J327708 JF327707:JF327708 TB327707:TB327708 ACX327707:ACX327708 AMT327707:AMT327708 AWP327707:AWP327708 BGL327707:BGL327708 BQH327707:BQH327708 CAD327707:CAD327708 CJZ327707:CJZ327708 CTV327707:CTV327708 DDR327707:DDR327708 DNN327707:DNN327708 DXJ327707:DXJ327708 EHF327707:EHF327708 ERB327707:ERB327708 FAX327707:FAX327708 FKT327707:FKT327708 FUP327707:FUP327708 GEL327707:GEL327708 GOH327707:GOH327708 GYD327707:GYD327708 HHZ327707:HHZ327708 HRV327707:HRV327708 IBR327707:IBR327708 ILN327707:ILN327708 IVJ327707:IVJ327708 JFF327707:JFF327708 JPB327707:JPB327708 JYX327707:JYX327708 KIT327707:KIT327708 KSP327707:KSP327708 LCL327707:LCL327708 LMH327707:LMH327708 LWD327707:LWD327708 MFZ327707:MFZ327708 MPV327707:MPV327708 MZR327707:MZR327708 NJN327707:NJN327708 NTJ327707:NTJ327708 ODF327707:ODF327708 ONB327707:ONB327708 OWX327707:OWX327708 PGT327707:PGT327708 PQP327707:PQP327708 QAL327707:QAL327708 QKH327707:QKH327708 QUD327707:QUD327708 RDZ327707:RDZ327708 RNV327707:RNV327708 RXR327707:RXR327708 SHN327707:SHN327708 SRJ327707:SRJ327708 TBF327707:TBF327708 TLB327707:TLB327708 TUX327707:TUX327708 UET327707:UET327708 UOP327707:UOP327708 UYL327707:UYL327708 VIH327707:VIH327708 VSD327707:VSD327708 WBZ327707:WBZ327708 WLV327707:WLV327708 WVR327707:WVR327708 J393243:J393244 JF393243:JF393244 TB393243:TB393244 ACX393243:ACX393244 AMT393243:AMT393244 AWP393243:AWP393244 BGL393243:BGL393244 BQH393243:BQH393244 CAD393243:CAD393244 CJZ393243:CJZ393244 CTV393243:CTV393244 DDR393243:DDR393244 DNN393243:DNN393244 DXJ393243:DXJ393244 EHF393243:EHF393244 ERB393243:ERB393244 FAX393243:FAX393244 FKT393243:FKT393244 FUP393243:FUP393244 GEL393243:GEL393244 GOH393243:GOH393244 GYD393243:GYD393244 HHZ393243:HHZ393244 HRV393243:HRV393244 IBR393243:IBR393244 ILN393243:ILN393244 IVJ393243:IVJ393244 JFF393243:JFF393244 JPB393243:JPB393244 JYX393243:JYX393244 KIT393243:KIT393244 KSP393243:KSP393244 LCL393243:LCL393244 LMH393243:LMH393244 LWD393243:LWD393244 MFZ393243:MFZ393244 MPV393243:MPV393244 MZR393243:MZR393244 NJN393243:NJN393244 NTJ393243:NTJ393244 ODF393243:ODF393244 ONB393243:ONB393244 OWX393243:OWX393244 PGT393243:PGT393244 PQP393243:PQP393244 QAL393243:QAL393244 QKH393243:QKH393244 QUD393243:QUD393244 RDZ393243:RDZ393244 RNV393243:RNV393244 RXR393243:RXR393244 SHN393243:SHN393244 SRJ393243:SRJ393244 TBF393243:TBF393244 TLB393243:TLB393244 TUX393243:TUX393244 UET393243:UET393244 UOP393243:UOP393244 UYL393243:UYL393244 VIH393243:VIH393244 VSD393243:VSD393244 WBZ393243:WBZ393244 WLV393243:WLV393244 WVR393243:WVR393244 J458779:J458780 JF458779:JF458780 TB458779:TB458780 ACX458779:ACX458780 AMT458779:AMT458780 AWP458779:AWP458780 BGL458779:BGL458780 BQH458779:BQH458780 CAD458779:CAD458780 CJZ458779:CJZ458780 CTV458779:CTV458780 DDR458779:DDR458780 DNN458779:DNN458780 DXJ458779:DXJ458780 EHF458779:EHF458780 ERB458779:ERB458780 FAX458779:FAX458780 FKT458779:FKT458780 FUP458779:FUP458780 GEL458779:GEL458780 GOH458779:GOH458780 GYD458779:GYD458780 HHZ458779:HHZ458780 HRV458779:HRV458780 IBR458779:IBR458780 ILN458779:ILN458780 IVJ458779:IVJ458780 JFF458779:JFF458780 JPB458779:JPB458780 JYX458779:JYX458780 KIT458779:KIT458780 KSP458779:KSP458780 LCL458779:LCL458780 LMH458779:LMH458780 LWD458779:LWD458780 MFZ458779:MFZ458780 MPV458779:MPV458780 MZR458779:MZR458780 NJN458779:NJN458780 NTJ458779:NTJ458780 ODF458779:ODF458780 ONB458779:ONB458780 OWX458779:OWX458780 PGT458779:PGT458780 PQP458779:PQP458780 QAL458779:QAL458780 QKH458779:QKH458780 QUD458779:QUD458780 RDZ458779:RDZ458780 RNV458779:RNV458780 RXR458779:RXR458780 SHN458779:SHN458780 SRJ458779:SRJ458780 TBF458779:TBF458780 TLB458779:TLB458780 TUX458779:TUX458780 UET458779:UET458780 UOP458779:UOP458780 UYL458779:UYL458780 VIH458779:VIH458780 VSD458779:VSD458780 WBZ458779:WBZ458780 WLV458779:WLV458780 WVR458779:WVR458780 J524315:J524316 JF524315:JF524316 TB524315:TB524316 ACX524315:ACX524316 AMT524315:AMT524316 AWP524315:AWP524316 BGL524315:BGL524316 BQH524315:BQH524316 CAD524315:CAD524316 CJZ524315:CJZ524316 CTV524315:CTV524316 DDR524315:DDR524316 DNN524315:DNN524316 DXJ524315:DXJ524316 EHF524315:EHF524316 ERB524315:ERB524316 FAX524315:FAX524316 FKT524315:FKT524316 FUP524315:FUP524316 GEL524315:GEL524316 GOH524315:GOH524316 GYD524315:GYD524316 HHZ524315:HHZ524316 HRV524315:HRV524316 IBR524315:IBR524316 ILN524315:ILN524316 IVJ524315:IVJ524316 JFF524315:JFF524316 JPB524315:JPB524316 JYX524315:JYX524316 KIT524315:KIT524316 KSP524315:KSP524316 LCL524315:LCL524316 LMH524315:LMH524316 LWD524315:LWD524316 MFZ524315:MFZ524316 MPV524315:MPV524316 MZR524315:MZR524316 NJN524315:NJN524316 NTJ524315:NTJ524316 ODF524315:ODF524316 ONB524315:ONB524316 OWX524315:OWX524316 PGT524315:PGT524316 PQP524315:PQP524316 QAL524315:QAL524316 QKH524315:QKH524316 QUD524315:QUD524316 RDZ524315:RDZ524316 RNV524315:RNV524316 RXR524315:RXR524316 SHN524315:SHN524316 SRJ524315:SRJ524316 TBF524315:TBF524316 TLB524315:TLB524316 TUX524315:TUX524316 UET524315:UET524316 UOP524315:UOP524316 UYL524315:UYL524316 VIH524315:VIH524316 VSD524315:VSD524316 WBZ524315:WBZ524316 WLV524315:WLV524316 WVR524315:WVR524316 J589851:J589852 JF589851:JF589852 TB589851:TB589852 ACX589851:ACX589852 AMT589851:AMT589852 AWP589851:AWP589852 BGL589851:BGL589852 BQH589851:BQH589852 CAD589851:CAD589852 CJZ589851:CJZ589852 CTV589851:CTV589852 DDR589851:DDR589852 DNN589851:DNN589852 DXJ589851:DXJ589852 EHF589851:EHF589852 ERB589851:ERB589852 FAX589851:FAX589852 FKT589851:FKT589852 FUP589851:FUP589852 GEL589851:GEL589852 GOH589851:GOH589852 GYD589851:GYD589852 HHZ589851:HHZ589852 HRV589851:HRV589852 IBR589851:IBR589852 ILN589851:ILN589852 IVJ589851:IVJ589852 JFF589851:JFF589852 JPB589851:JPB589852 JYX589851:JYX589852 KIT589851:KIT589852 KSP589851:KSP589852 LCL589851:LCL589852 LMH589851:LMH589852 LWD589851:LWD589852 MFZ589851:MFZ589852 MPV589851:MPV589852 MZR589851:MZR589852 NJN589851:NJN589852 NTJ589851:NTJ589852 ODF589851:ODF589852 ONB589851:ONB589852 OWX589851:OWX589852 PGT589851:PGT589852 PQP589851:PQP589852 QAL589851:QAL589852 QKH589851:QKH589852 QUD589851:QUD589852 RDZ589851:RDZ589852 RNV589851:RNV589852 RXR589851:RXR589852 SHN589851:SHN589852 SRJ589851:SRJ589852 TBF589851:TBF589852 TLB589851:TLB589852 TUX589851:TUX589852 UET589851:UET589852 UOP589851:UOP589852 UYL589851:UYL589852 VIH589851:VIH589852 VSD589851:VSD589852 WBZ589851:WBZ589852 WLV589851:WLV589852 WVR589851:WVR589852 J655387:J655388 JF655387:JF655388 TB655387:TB655388 ACX655387:ACX655388 AMT655387:AMT655388 AWP655387:AWP655388 BGL655387:BGL655388 BQH655387:BQH655388 CAD655387:CAD655388 CJZ655387:CJZ655388 CTV655387:CTV655388 DDR655387:DDR655388 DNN655387:DNN655388 DXJ655387:DXJ655388 EHF655387:EHF655388 ERB655387:ERB655388 FAX655387:FAX655388 FKT655387:FKT655388 FUP655387:FUP655388 GEL655387:GEL655388 GOH655387:GOH655388 GYD655387:GYD655388 HHZ655387:HHZ655388 HRV655387:HRV655388 IBR655387:IBR655388 ILN655387:ILN655388 IVJ655387:IVJ655388 JFF655387:JFF655388 JPB655387:JPB655388 JYX655387:JYX655388 KIT655387:KIT655388 KSP655387:KSP655388 LCL655387:LCL655388 LMH655387:LMH655388 LWD655387:LWD655388 MFZ655387:MFZ655388 MPV655387:MPV655388 MZR655387:MZR655388 NJN655387:NJN655388 NTJ655387:NTJ655388 ODF655387:ODF655388 ONB655387:ONB655388 OWX655387:OWX655388 PGT655387:PGT655388 PQP655387:PQP655388 QAL655387:QAL655388 QKH655387:QKH655388 QUD655387:QUD655388 RDZ655387:RDZ655388 RNV655387:RNV655388 RXR655387:RXR655388 SHN655387:SHN655388 SRJ655387:SRJ655388 TBF655387:TBF655388 TLB655387:TLB655388 TUX655387:TUX655388 UET655387:UET655388 UOP655387:UOP655388 UYL655387:UYL655388 VIH655387:VIH655388 VSD655387:VSD655388 WBZ655387:WBZ655388 WLV655387:WLV655388 WVR655387:WVR655388 J720923:J720924 JF720923:JF720924 TB720923:TB720924 ACX720923:ACX720924 AMT720923:AMT720924 AWP720923:AWP720924 BGL720923:BGL720924 BQH720923:BQH720924 CAD720923:CAD720924 CJZ720923:CJZ720924 CTV720923:CTV720924 DDR720923:DDR720924 DNN720923:DNN720924 DXJ720923:DXJ720924 EHF720923:EHF720924 ERB720923:ERB720924 FAX720923:FAX720924 FKT720923:FKT720924 FUP720923:FUP720924 GEL720923:GEL720924 GOH720923:GOH720924 GYD720923:GYD720924 HHZ720923:HHZ720924 HRV720923:HRV720924 IBR720923:IBR720924 ILN720923:ILN720924 IVJ720923:IVJ720924 JFF720923:JFF720924 JPB720923:JPB720924 JYX720923:JYX720924 KIT720923:KIT720924 KSP720923:KSP720924 LCL720923:LCL720924 LMH720923:LMH720924 LWD720923:LWD720924 MFZ720923:MFZ720924 MPV720923:MPV720924 MZR720923:MZR720924 NJN720923:NJN720924 NTJ720923:NTJ720924 ODF720923:ODF720924 ONB720923:ONB720924 OWX720923:OWX720924 PGT720923:PGT720924 PQP720923:PQP720924 QAL720923:QAL720924 QKH720923:QKH720924 QUD720923:QUD720924 RDZ720923:RDZ720924 RNV720923:RNV720924 RXR720923:RXR720924 SHN720923:SHN720924 SRJ720923:SRJ720924 TBF720923:TBF720924 TLB720923:TLB720924 TUX720923:TUX720924 UET720923:UET720924 UOP720923:UOP720924 UYL720923:UYL720924 VIH720923:VIH720924 VSD720923:VSD720924 WBZ720923:WBZ720924 WLV720923:WLV720924 WVR720923:WVR720924 J786459:J786460 JF786459:JF786460 TB786459:TB786460 ACX786459:ACX786460 AMT786459:AMT786460 AWP786459:AWP786460 BGL786459:BGL786460 BQH786459:BQH786460 CAD786459:CAD786460 CJZ786459:CJZ786460 CTV786459:CTV786460 DDR786459:DDR786460 DNN786459:DNN786460 DXJ786459:DXJ786460 EHF786459:EHF786460 ERB786459:ERB786460 FAX786459:FAX786460 FKT786459:FKT786460 FUP786459:FUP786460 GEL786459:GEL786460 GOH786459:GOH786460 GYD786459:GYD786460 HHZ786459:HHZ786460 HRV786459:HRV786460 IBR786459:IBR786460 ILN786459:ILN786460 IVJ786459:IVJ786460 JFF786459:JFF786460 JPB786459:JPB786460 JYX786459:JYX786460 KIT786459:KIT786460 KSP786459:KSP786460 LCL786459:LCL786460 LMH786459:LMH786460 LWD786459:LWD786460 MFZ786459:MFZ786460 MPV786459:MPV786460 MZR786459:MZR786460 NJN786459:NJN786460 NTJ786459:NTJ786460 ODF786459:ODF786460 ONB786459:ONB786460 OWX786459:OWX786460 PGT786459:PGT786460 PQP786459:PQP786460 QAL786459:QAL786460 QKH786459:QKH786460 QUD786459:QUD786460 RDZ786459:RDZ786460 RNV786459:RNV786460 RXR786459:RXR786460 SHN786459:SHN786460 SRJ786459:SRJ786460 TBF786459:TBF786460 TLB786459:TLB786460 TUX786459:TUX786460 UET786459:UET786460 UOP786459:UOP786460 UYL786459:UYL786460 VIH786459:VIH786460 VSD786459:VSD786460 WBZ786459:WBZ786460 WLV786459:WLV786460 WVR786459:WVR786460 J851995:J851996 JF851995:JF851996 TB851995:TB851996 ACX851995:ACX851996 AMT851995:AMT851996 AWP851995:AWP851996 BGL851995:BGL851996 BQH851995:BQH851996 CAD851995:CAD851996 CJZ851995:CJZ851996 CTV851995:CTV851996 DDR851995:DDR851996 DNN851995:DNN851996 DXJ851995:DXJ851996 EHF851995:EHF851996 ERB851995:ERB851996 FAX851995:FAX851996 FKT851995:FKT851996 FUP851995:FUP851996 GEL851995:GEL851996 GOH851995:GOH851996 GYD851995:GYD851996 HHZ851995:HHZ851996 HRV851995:HRV851996 IBR851995:IBR851996 ILN851995:ILN851996 IVJ851995:IVJ851996 JFF851995:JFF851996 JPB851995:JPB851996 JYX851995:JYX851996 KIT851995:KIT851996 KSP851995:KSP851996 LCL851995:LCL851996 LMH851995:LMH851996 LWD851995:LWD851996 MFZ851995:MFZ851996 MPV851995:MPV851996 MZR851995:MZR851996 NJN851995:NJN851996 NTJ851995:NTJ851996 ODF851995:ODF851996 ONB851995:ONB851996 OWX851995:OWX851996 PGT851995:PGT851996 PQP851995:PQP851996 QAL851995:QAL851996 QKH851995:QKH851996 QUD851995:QUD851996 RDZ851995:RDZ851996 RNV851995:RNV851996 RXR851995:RXR851996 SHN851995:SHN851996 SRJ851995:SRJ851996 TBF851995:TBF851996 TLB851995:TLB851996 TUX851995:TUX851996 UET851995:UET851996 UOP851995:UOP851996 UYL851995:UYL851996 VIH851995:VIH851996 VSD851995:VSD851996 WBZ851995:WBZ851996 WLV851995:WLV851996 WVR851995:WVR851996 J917531:J917532 JF917531:JF917532 TB917531:TB917532 ACX917531:ACX917532 AMT917531:AMT917532 AWP917531:AWP917532 BGL917531:BGL917532 BQH917531:BQH917532 CAD917531:CAD917532 CJZ917531:CJZ917532 CTV917531:CTV917532 DDR917531:DDR917532 DNN917531:DNN917532 DXJ917531:DXJ917532 EHF917531:EHF917532 ERB917531:ERB917532 FAX917531:FAX917532 FKT917531:FKT917532 FUP917531:FUP917532 GEL917531:GEL917532 GOH917531:GOH917532 GYD917531:GYD917532 HHZ917531:HHZ917532 HRV917531:HRV917532 IBR917531:IBR917532 ILN917531:ILN917532 IVJ917531:IVJ917532 JFF917531:JFF917532 JPB917531:JPB917532 JYX917531:JYX917532 KIT917531:KIT917532 KSP917531:KSP917532 LCL917531:LCL917532 LMH917531:LMH917532 LWD917531:LWD917532 MFZ917531:MFZ917532 MPV917531:MPV917532 MZR917531:MZR917532 NJN917531:NJN917532 NTJ917531:NTJ917532 ODF917531:ODF917532 ONB917531:ONB917532 OWX917531:OWX917532 PGT917531:PGT917532 PQP917531:PQP917532 QAL917531:QAL917532 QKH917531:QKH917532 QUD917531:QUD917532 RDZ917531:RDZ917532 RNV917531:RNV917532 RXR917531:RXR917532 SHN917531:SHN917532 SRJ917531:SRJ917532 TBF917531:TBF917532 TLB917531:TLB917532 TUX917531:TUX917532 UET917531:UET917532 UOP917531:UOP917532 UYL917531:UYL917532 VIH917531:VIH917532 VSD917531:VSD917532 WBZ917531:WBZ917532 WLV917531:WLV917532 WVR917531:WVR917532 J983067:J983068 JF983067:JF983068 TB983067:TB983068 ACX983067:ACX983068 AMT983067:AMT983068 AWP983067:AWP983068 BGL983067:BGL983068 BQH983067:BQH983068 CAD983067:CAD983068 CJZ983067:CJZ983068 CTV983067:CTV983068 DDR983067:DDR983068 DNN983067:DNN983068 DXJ983067:DXJ983068 EHF983067:EHF983068 ERB983067:ERB983068 FAX983067:FAX983068 FKT983067:FKT983068 FUP983067:FUP983068 GEL983067:GEL983068 GOH983067:GOH983068 GYD983067:GYD983068 HHZ983067:HHZ983068 HRV983067:HRV983068 IBR983067:IBR983068 ILN983067:ILN983068 IVJ983067:IVJ983068 JFF983067:JFF983068 JPB983067:JPB983068 JYX983067:JYX983068 KIT983067:KIT983068 KSP983067:KSP983068 LCL983067:LCL983068 LMH983067:LMH983068 LWD983067:LWD983068 MFZ983067:MFZ983068 MPV983067:MPV983068 MZR983067:MZR983068 NJN983067:NJN983068 NTJ983067:NTJ983068 ODF983067:ODF983068 ONB983067:ONB983068 OWX983067:OWX983068 PGT983067:PGT983068 PQP983067:PQP983068 QAL983067:QAL983068 QKH983067:QKH983068 QUD983067:QUD983068 RDZ983067:RDZ983068 RNV983067:RNV983068 RXR983067:RXR983068 SHN983067:SHN983068 SRJ983067:SRJ983068 TBF983067:TBF983068 TLB983067:TLB983068 TUX983067:TUX983068 UET983067:UET983068 UOP983067:UOP983068 UYL983067:UYL983068 VIH983067:VIH983068 VSD983067:VSD983068 WBZ983067:WBZ983068 WLV983067:WLV983068 WVR983067:WVR983068 J32:J35 JF32:JF35 TB32:TB35 ACX32:ACX35 AMT32:AMT35 AWP32:AWP35 BGL32:BGL35 BQH32:BQH35 CAD32:CAD35 CJZ32:CJZ35 CTV32:CTV35 DDR32:DDR35 DNN32:DNN35 DXJ32:DXJ35 EHF32:EHF35 ERB32:ERB35 FAX32:FAX35 FKT32:FKT35 FUP32:FUP35 GEL32:GEL35 GOH32:GOH35 GYD32:GYD35 HHZ32:HHZ35 HRV32:HRV35 IBR32:IBR35 ILN32:ILN35 IVJ32:IVJ35 JFF32:JFF35 JPB32:JPB35 JYX32:JYX35 KIT32:KIT35 KSP32:KSP35 LCL32:LCL35 LMH32:LMH35 LWD32:LWD35 MFZ32:MFZ35 MPV32:MPV35 MZR32:MZR35 NJN32:NJN35 NTJ32:NTJ35 ODF32:ODF35 ONB32:ONB35 OWX32:OWX35 PGT32:PGT35 PQP32:PQP35 QAL32:QAL35 QKH32:QKH35 QUD32:QUD35 RDZ32:RDZ35 RNV32:RNV35 RXR32:RXR35 SHN32:SHN35 SRJ32:SRJ35 TBF32:TBF35 TLB32:TLB35 TUX32:TUX35 UET32:UET35 UOP32:UOP35 UYL32:UYL35 VIH32:VIH35 VSD32:VSD35 WBZ32:WBZ35 WLV32:WLV35 WVR32:WVR35 J65568:J65571 JF65568:JF65571 TB65568:TB65571 ACX65568:ACX65571 AMT65568:AMT65571 AWP65568:AWP65571 BGL65568:BGL65571 BQH65568:BQH65571 CAD65568:CAD65571 CJZ65568:CJZ65571 CTV65568:CTV65571 DDR65568:DDR65571 DNN65568:DNN65571 DXJ65568:DXJ65571 EHF65568:EHF65571 ERB65568:ERB65571 FAX65568:FAX65571 FKT65568:FKT65571 FUP65568:FUP65571 GEL65568:GEL65571 GOH65568:GOH65571 GYD65568:GYD65571 HHZ65568:HHZ65571 HRV65568:HRV65571 IBR65568:IBR65571 ILN65568:ILN65571 IVJ65568:IVJ65571 JFF65568:JFF65571 JPB65568:JPB65571 JYX65568:JYX65571 KIT65568:KIT65571 KSP65568:KSP65571 LCL65568:LCL65571 LMH65568:LMH65571 LWD65568:LWD65571 MFZ65568:MFZ65571 MPV65568:MPV65571 MZR65568:MZR65571 NJN65568:NJN65571 NTJ65568:NTJ65571 ODF65568:ODF65571 ONB65568:ONB65571 OWX65568:OWX65571 PGT65568:PGT65571 PQP65568:PQP65571 QAL65568:QAL65571 QKH65568:QKH65571 QUD65568:QUD65571 RDZ65568:RDZ65571 RNV65568:RNV65571 RXR65568:RXR65571 SHN65568:SHN65571 SRJ65568:SRJ65571 TBF65568:TBF65571 TLB65568:TLB65571 TUX65568:TUX65571 UET65568:UET65571 UOP65568:UOP65571 UYL65568:UYL65571 VIH65568:VIH65571 VSD65568:VSD65571 WBZ65568:WBZ65571 WLV65568:WLV65571 WVR65568:WVR65571 J131104:J131107 JF131104:JF131107 TB131104:TB131107 ACX131104:ACX131107 AMT131104:AMT131107 AWP131104:AWP131107 BGL131104:BGL131107 BQH131104:BQH131107 CAD131104:CAD131107 CJZ131104:CJZ131107 CTV131104:CTV131107 DDR131104:DDR131107 DNN131104:DNN131107 DXJ131104:DXJ131107 EHF131104:EHF131107 ERB131104:ERB131107 FAX131104:FAX131107 FKT131104:FKT131107 FUP131104:FUP131107 GEL131104:GEL131107 GOH131104:GOH131107 GYD131104:GYD131107 HHZ131104:HHZ131107 HRV131104:HRV131107 IBR131104:IBR131107 ILN131104:ILN131107 IVJ131104:IVJ131107 JFF131104:JFF131107 JPB131104:JPB131107 JYX131104:JYX131107 KIT131104:KIT131107 KSP131104:KSP131107 LCL131104:LCL131107 LMH131104:LMH131107 LWD131104:LWD131107 MFZ131104:MFZ131107 MPV131104:MPV131107 MZR131104:MZR131107 NJN131104:NJN131107 NTJ131104:NTJ131107 ODF131104:ODF131107 ONB131104:ONB131107 OWX131104:OWX131107 PGT131104:PGT131107 PQP131104:PQP131107 QAL131104:QAL131107 QKH131104:QKH131107 QUD131104:QUD131107 RDZ131104:RDZ131107 RNV131104:RNV131107 RXR131104:RXR131107 SHN131104:SHN131107 SRJ131104:SRJ131107 TBF131104:TBF131107 TLB131104:TLB131107 TUX131104:TUX131107 UET131104:UET131107 UOP131104:UOP131107 UYL131104:UYL131107 VIH131104:VIH131107 VSD131104:VSD131107 WBZ131104:WBZ131107 WLV131104:WLV131107 WVR131104:WVR131107 J196640:J196643 JF196640:JF196643 TB196640:TB196643 ACX196640:ACX196643 AMT196640:AMT196643 AWP196640:AWP196643 BGL196640:BGL196643 BQH196640:BQH196643 CAD196640:CAD196643 CJZ196640:CJZ196643 CTV196640:CTV196643 DDR196640:DDR196643 DNN196640:DNN196643 DXJ196640:DXJ196643 EHF196640:EHF196643 ERB196640:ERB196643 FAX196640:FAX196643 FKT196640:FKT196643 FUP196640:FUP196643 GEL196640:GEL196643 GOH196640:GOH196643 GYD196640:GYD196643 HHZ196640:HHZ196643 HRV196640:HRV196643 IBR196640:IBR196643 ILN196640:ILN196643 IVJ196640:IVJ196643 JFF196640:JFF196643 JPB196640:JPB196643 JYX196640:JYX196643 KIT196640:KIT196643 KSP196640:KSP196643 LCL196640:LCL196643 LMH196640:LMH196643 LWD196640:LWD196643 MFZ196640:MFZ196643 MPV196640:MPV196643 MZR196640:MZR196643 NJN196640:NJN196643 NTJ196640:NTJ196643 ODF196640:ODF196643 ONB196640:ONB196643 OWX196640:OWX196643 PGT196640:PGT196643 PQP196640:PQP196643 QAL196640:QAL196643 QKH196640:QKH196643 QUD196640:QUD196643 RDZ196640:RDZ196643 RNV196640:RNV196643 RXR196640:RXR196643 SHN196640:SHN196643 SRJ196640:SRJ196643 TBF196640:TBF196643 TLB196640:TLB196643 TUX196640:TUX196643 UET196640:UET196643 UOP196640:UOP196643 UYL196640:UYL196643 VIH196640:VIH196643 VSD196640:VSD196643 WBZ196640:WBZ196643 WLV196640:WLV196643 WVR196640:WVR196643 J262176:J262179 JF262176:JF262179 TB262176:TB262179 ACX262176:ACX262179 AMT262176:AMT262179 AWP262176:AWP262179 BGL262176:BGL262179 BQH262176:BQH262179 CAD262176:CAD262179 CJZ262176:CJZ262179 CTV262176:CTV262179 DDR262176:DDR262179 DNN262176:DNN262179 DXJ262176:DXJ262179 EHF262176:EHF262179 ERB262176:ERB262179 FAX262176:FAX262179 FKT262176:FKT262179 FUP262176:FUP262179 GEL262176:GEL262179 GOH262176:GOH262179 GYD262176:GYD262179 HHZ262176:HHZ262179 HRV262176:HRV262179 IBR262176:IBR262179 ILN262176:ILN262179 IVJ262176:IVJ262179 JFF262176:JFF262179 JPB262176:JPB262179 JYX262176:JYX262179 KIT262176:KIT262179 KSP262176:KSP262179 LCL262176:LCL262179 LMH262176:LMH262179 LWD262176:LWD262179 MFZ262176:MFZ262179 MPV262176:MPV262179 MZR262176:MZR262179 NJN262176:NJN262179 NTJ262176:NTJ262179 ODF262176:ODF262179 ONB262176:ONB262179 OWX262176:OWX262179 PGT262176:PGT262179 PQP262176:PQP262179 QAL262176:QAL262179 QKH262176:QKH262179 QUD262176:QUD262179 RDZ262176:RDZ262179 RNV262176:RNV262179 RXR262176:RXR262179 SHN262176:SHN262179 SRJ262176:SRJ262179 TBF262176:TBF262179 TLB262176:TLB262179 TUX262176:TUX262179 UET262176:UET262179 UOP262176:UOP262179 UYL262176:UYL262179 VIH262176:VIH262179 VSD262176:VSD262179 WBZ262176:WBZ262179 WLV262176:WLV262179 WVR262176:WVR262179 J327712:J327715 JF327712:JF327715 TB327712:TB327715 ACX327712:ACX327715 AMT327712:AMT327715 AWP327712:AWP327715 BGL327712:BGL327715 BQH327712:BQH327715 CAD327712:CAD327715 CJZ327712:CJZ327715 CTV327712:CTV327715 DDR327712:DDR327715 DNN327712:DNN327715 DXJ327712:DXJ327715 EHF327712:EHF327715 ERB327712:ERB327715 FAX327712:FAX327715 FKT327712:FKT327715 FUP327712:FUP327715 GEL327712:GEL327715 GOH327712:GOH327715 GYD327712:GYD327715 HHZ327712:HHZ327715 HRV327712:HRV327715 IBR327712:IBR327715 ILN327712:ILN327715 IVJ327712:IVJ327715 JFF327712:JFF327715 JPB327712:JPB327715 JYX327712:JYX327715 KIT327712:KIT327715 KSP327712:KSP327715 LCL327712:LCL327715 LMH327712:LMH327715 LWD327712:LWD327715 MFZ327712:MFZ327715 MPV327712:MPV327715 MZR327712:MZR327715 NJN327712:NJN327715 NTJ327712:NTJ327715 ODF327712:ODF327715 ONB327712:ONB327715 OWX327712:OWX327715 PGT327712:PGT327715 PQP327712:PQP327715 QAL327712:QAL327715 QKH327712:QKH327715 QUD327712:QUD327715 RDZ327712:RDZ327715 RNV327712:RNV327715 RXR327712:RXR327715 SHN327712:SHN327715 SRJ327712:SRJ327715 TBF327712:TBF327715 TLB327712:TLB327715 TUX327712:TUX327715 UET327712:UET327715 UOP327712:UOP327715 UYL327712:UYL327715 VIH327712:VIH327715 VSD327712:VSD327715 WBZ327712:WBZ327715 WLV327712:WLV327715 WVR327712:WVR327715 J393248:J393251 JF393248:JF393251 TB393248:TB393251 ACX393248:ACX393251 AMT393248:AMT393251 AWP393248:AWP393251 BGL393248:BGL393251 BQH393248:BQH393251 CAD393248:CAD393251 CJZ393248:CJZ393251 CTV393248:CTV393251 DDR393248:DDR393251 DNN393248:DNN393251 DXJ393248:DXJ393251 EHF393248:EHF393251 ERB393248:ERB393251 FAX393248:FAX393251 FKT393248:FKT393251 FUP393248:FUP393251 GEL393248:GEL393251 GOH393248:GOH393251 GYD393248:GYD393251 HHZ393248:HHZ393251 HRV393248:HRV393251 IBR393248:IBR393251 ILN393248:ILN393251 IVJ393248:IVJ393251 JFF393248:JFF393251 JPB393248:JPB393251 JYX393248:JYX393251 KIT393248:KIT393251 KSP393248:KSP393251 LCL393248:LCL393251 LMH393248:LMH393251 LWD393248:LWD393251 MFZ393248:MFZ393251 MPV393248:MPV393251 MZR393248:MZR393251 NJN393248:NJN393251 NTJ393248:NTJ393251 ODF393248:ODF393251 ONB393248:ONB393251 OWX393248:OWX393251 PGT393248:PGT393251 PQP393248:PQP393251 QAL393248:QAL393251 QKH393248:QKH393251 QUD393248:QUD393251 RDZ393248:RDZ393251 RNV393248:RNV393251 RXR393248:RXR393251 SHN393248:SHN393251 SRJ393248:SRJ393251 TBF393248:TBF393251 TLB393248:TLB393251 TUX393248:TUX393251 UET393248:UET393251 UOP393248:UOP393251 UYL393248:UYL393251 VIH393248:VIH393251 VSD393248:VSD393251 WBZ393248:WBZ393251 WLV393248:WLV393251 WVR393248:WVR393251 J458784:J458787 JF458784:JF458787 TB458784:TB458787 ACX458784:ACX458787 AMT458784:AMT458787 AWP458784:AWP458787 BGL458784:BGL458787 BQH458784:BQH458787 CAD458784:CAD458787 CJZ458784:CJZ458787 CTV458784:CTV458787 DDR458784:DDR458787 DNN458784:DNN458787 DXJ458784:DXJ458787 EHF458784:EHF458787 ERB458784:ERB458787 FAX458784:FAX458787 FKT458784:FKT458787 FUP458784:FUP458787 GEL458784:GEL458787 GOH458784:GOH458787 GYD458784:GYD458787 HHZ458784:HHZ458787 HRV458784:HRV458787 IBR458784:IBR458787 ILN458784:ILN458787 IVJ458784:IVJ458787 JFF458784:JFF458787 JPB458784:JPB458787 JYX458784:JYX458787 KIT458784:KIT458787 KSP458784:KSP458787 LCL458784:LCL458787 LMH458784:LMH458787 LWD458784:LWD458787 MFZ458784:MFZ458787 MPV458784:MPV458787 MZR458784:MZR458787 NJN458784:NJN458787 NTJ458784:NTJ458787 ODF458784:ODF458787 ONB458784:ONB458787 OWX458784:OWX458787 PGT458784:PGT458787 PQP458784:PQP458787 QAL458784:QAL458787 QKH458784:QKH458787 QUD458784:QUD458787 RDZ458784:RDZ458787 RNV458784:RNV458787 RXR458784:RXR458787 SHN458784:SHN458787 SRJ458784:SRJ458787 TBF458784:TBF458787 TLB458784:TLB458787 TUX458784:TUX458787 UET458784:UET458787 UOP458784:UOP458787 UYL458784:UYL458787 VIH458784:VIH458787 VSD458784:VSD458787 WBZ458784:WBZ458787 WLV458784:WLV458787 WVR458784:WVR458787 J524320:J524323 JF524320:JF524323 TB524320:TB524323 ACX524320:ACX524323 AMT524320:AMT524323 AWP524320:AWP524323 BGL524320:BGL524323 BQH524320:BQH524323 CAD524320:CAD524323 CJZ524320:CJZ524323 CTV524320:CTV524323 DDR524320:DDR524323 DNN524320:DNN524323 DXJ524320:DXJ524323 EHF524320:EHF524323 ERB524320:ERB524323 FAX524320:FAX524323 FKT524320:FKT524323 FUP524320:FUP524323 GEL524320:GEL524323 GOH524320:GOH524323 GYD524320:GYD524323 HHZ524320:HHZ524323 HRV524320:HRV524323 IBR524320:IBR524323 ILN524320:ILN524323 IVJ524320:IVJ524323 JFF524320:JFF524323 JPB524320:JPB524323 JYX524320:JYX524323 KIT524320:KIT524323 KSP524320:KSP524323 LCL524320:LCL524323 LMH524320:LMH524323 LWD524320:LWD524323 MFZ524320:MFZ524323 MPV524320:MPV524323 MZR524320:MZR524323 NJN524320:NJN524323 NTJ524320:NTJ524323 ODF524320:ODF524323 ONB524320:ONB524323 OWX524320:OWX524323 PGT524320:PGT524323 PQP524320:PQP524323 QAL524320:QAL524323 QKH524320:QKH524323 QUD524320:QUD524323 RDZ524320:RDZ524323 RNV524320:RNV524323 RXR524320:RXR524323 SHN524320:SHN524323 SRJ524320:SRJ524323 TBF524320:TBF524323 TLB524320:TLB524323 TUX524320:TUX524323 UET524320:UET524323 UOP524320:UOP524323 UYL524320:UYL524323 VIH524320:VIH524323 VSD524320:VSD524323 WBZ524320:WBZ524323 WLV524320:WLV524323 WVR524320:WVR524323 J589856:J589859 JF589856:JF589859 TB589856:TB589859 ACX589856:ACX589859 AMT589856:AMT589859 AWP589856:AWP589859 BGL589856:BGL589859 BQH589856:BQH589859 CAD589856:CAD589859 CJZ589856:CJZ589859 CTV589856:CTV589859 DDR589856:DDR589859 DNN589856:DNN589859 DXJ589856:DXJ589859 EHF589856:EHF589859 ERB589856:ERB589859 FAX589856:FAX589859 FKT589856:FKT589859 FUP589856:FUP589859 GEL589856:GEL589859 GOH589856:GOH589859 GYD589856:GYD589859 HHZ589856:HHZ589859 HRV589856:HRV589859 IBR589856:IBR589859 ILN589856:ILN589859 IVJ589856:IVJ589859 JFF589856:JFF589859 JPB589856:JPB589859 JYX589856:JYX589859 KIT589856:KIT589859 KSP589856:KSP589859 LCL589856:LCL589859 LMH589856:LMH589859 LWD589856:LWD589859 MFZ589856:MFZ589859 MPV589856:MPV589859 MZR589856:MZR589859 NJN589856:NJN589859 NTJ589856:NTJ589859 ODF589856:ODF589859 ONB589856:ONB589859 OWX589856:OWX589859 PGT589856:PGT589859 PQP589856:PQP589859 QAL589856:QAL589859 QKH589856:QKH589859 QUD589856:QUD589859 RDZ589856:RDZ589859 RNV589856:RNV589859 RXR589856:RXR589859 SHN589856:SHN589859 SRJ589856:SRJ589859 TBF589856:TBF589859 TLB589856:TLB589859 TUX589856:TUX589859 UET589856:UET589859 UOP589856:UOP589859 UYL589856:UYL589859 VIH589856:VIH589859 VSD589856:VSD589859 WBZ589856:WBZ589859 WLV589856:WLV589859 WVR589856:WVR589859 J655392:J655395 JF655392:JF655395 TB655392:TB655395 ACX655392:ACX655395 AMT655392:AMT655395 AWP655392:AWP655395 BGL655392:BGL655395 BQH655392:BQH655395 CAD655392:CAD655395 CJZ655392:CJZ655395 CTV655392:CTV655395 DDR655392:DDR655395 DNN655392:DNN655395 DXJ655392:DXJ655395 EHF655392:EHF655395 ERB655392:ERB655395 FAX655392:FAX655395 FKT655392:FKT655395 FUP655392:FUP655395 GEL655392:GEL655395 GOH655392:GOH655395 GYD655392:GYD655395 HHZ655392:HHZ655395 HRV655392:HRV655395 IBR655392:IBR655395 ILN655392:ILN655395 IVJ655392:IVJ655395 JFF655392:JFF655395 JPB655392:JPB655395 JYX655392:JYX655395 KIT655392:KIT655395 KSP655392:KSP655395 LCL655392:LCL655395 LMH655392:LMH655395 LWD655392:LWD655395 MFZ655392:MFZ655395 MPV655392:MPV655395 MZR655392:MZR655395 NJN655392:NJN655395 NTJ655392:NTJ655395 ODF655392:ODF655395 ONB655392:ONB655395 OWX655392:OWX655395 PGT655392:PGT655395 PQP655392:PQP655395 QAL655392:QAL655395 QKH655392:QKH655395 QUD655392:QUD655395 RDZ655392:RDZ655395 RNV655392:RNV655395 RXR655392:RXR655395 SHN655392:SHN655395 SRJ655392:SRJ655395 TBF655392:TBF655395 TLB655392:TLB655395 TUX655392:TUX655395 UET655392:UET655395 UOP655392:UOP655395 UYL655392:UYL655395 VIH655392:VIH655395 VSD655392:VSD655395 WBZ655392:WBZ655395 WLV655392:WLV655395 WVR655392:WVR655395 J720928:J720931 JF720928:JF720931 TB720928:TB720931 ACX720928:ACX720931 AMT720928:AMT720931 AWP720928:AWP720931 BGL720928:BGL720931 BQH720928:BQH720931 CAD720928:CAD720931 CJZ720928:CJZ720931 CTV720928:CTV720931 DDR720928:DDR720931 DNN720928:DNN720931 DXJ720928:DXJ720931 EHF720928:EHF720931 ERB720928:ERB720931 FAX720928:FAX720931 FKT720928:FKT720931 FUP720928:FUP720931 GEL720928:GEL720931 GOH720928:GOH720931 GYD720928:GYD720931 HHZ720928:HHZ720931 HRV720928:HRV720931 IBR720928:IBR720931 ILN720928:ILN720931 IVJ720928:IVJ720931 JFF720928:JFF720931 JPB720928:JPB720931 JYX720928:JYX720931 KIT720928:KIT720931 KSP720928:KSP720931 LCL720928:LCL720931 LMH720928:LMH720931 LWD720928:LWD720931 MFZ720928:MFZ720931 MPV720928:MPV720931 MZR720928:MZR720931 NJN720928:NJN720931 NTJ720928:NTJ720931 ODF720928:ODF720931 ONB720928:ONB720931 OWX720928:OWX720931 PGT720928:PGT720931 PQP720928:PQP720931 QAL720928:QAL720931 QKH720928:QKH720931 QUD720928:QUD720931 RDZ720928:RDZ720931 RNV720928:RNV720931 RXR720928:RXR720931 SHN720928:SHN720931 SRJ720928:SRJ720931 TBF720928:TBF720931 TLB720928:TLB720931 TUX720928:TUX720931 UET720928:UET720931 UOP720928:UOP720931 UYL720928:UYL720931 VIH720928:VIH720931 VSD720928:VSD720931 WBZ720928:WBZ720931 WLV720928:WLV720931 WVR720928:WVR720931 J786464:J786467 JF786464:JF786467 TB786464:TB786467 ACX786464:ACX786467 AMT786464:AMT786467 AWP786464:AWP786467 BGL786464:BGL786467 BQH786464:BQH786467 CAD786464:CAD786467 CJZ786464:CJZ786467 CTV786464:CTV786467 DDR786464:DDR786467 DNN786464:DNN786467 DXJ786464:DXJ786467 EHF786464:EHF786467 ERB786464:ERB786467 FAX786464:FAX786467 FKT786464:FKT786467 FUP786464:FUP786467 GEL786464:GEL786467 GOH786464:GOH786467 GYD786464:GYD786467 HHZ786464:HHZ786467 HRV786464:HRV786467 IBR786464:IBR786467 ILN786464:ILN786467 IVJ786464:IVJ786467 JFF786464:JFF786467 JPB786464:JPB786467 JYX786464:JYX786467 KIT786464:KIT786467 KSP786464:KSP786467 LCL786464:LCL786467 LMH786464:LMH786467 LWD786464:LWD786467 MFZ786464:MFZ786467 MPV786464:MPV786467 MZR786464:MZR786467 NJN786464:NJN786467 NTJ786464:NTJ786467 ODF786464:ODF786467 ONB786464:ONB786467 OWX786464:OWX786467 PGT786464:PGT786467 PQP786464:PQP786467 QAL786464:QAL786467 QKH786464:QKH786467 QUD786464:QUD786467 RDZ786464:RDZ786467 RNV786464:RNV786467 RXR786464:RXR786467 SHN786464:SHN786467 SRJ786464:SRJ786467 TBF786464:TBF786467 TLB786464:TLB786467 TUX786464:TUX786467 UET786464:UET786467 UOP786464:UOP786467 UYL786464:UYL786467 VIH786464:VIH786467 VSD786464:VSD786467 WBZ786464:WBZ786467 WLV786464:WLV786467 WVR786464:WVR786467 J852000:J852003 JF852000:JF852003 TB852000:TB852003 ACX852000:ACX852003 AMT852000:AMT852003 AWP852000:AWP852003 BGL852000:BGL852003 BQH852000:BQH852003 CAD852000:CAD852003 CJZ852000:CJZ852003 CTV852000:CTV852003 DDR852000:DDR852003 DNN852000:DNN852003 DXJ852000:DXJ852003 EHF852000:EHF852003 ERB852000:ERB852003 FAX852000:FAX852003 FKT852000:FKT852003 FUP852000:FUP852003 GEL852000:GEL852003 GOH852000:GOH852003 GYD852000:GYD852003 HHZ852000:HHZ852003 HRV852000:HRV852003 IBR852000:IBR852003 ILN852000:ILN852003 IVJ852000:IVJ852003 JFF852000:JFF852003 JPB852000:JPB852003 JYX852000:JYX852003 KIT852000:KIT852003 KSP852000:KSP852003 LCL852000:LCL852003 LMH852000:LMH852003 LWD852000:LWD852003 MFZ852000:MFZ852003 MPV852000:MPV852003 MZR852000:MZR852003 NJN852000:NJN852003 NTJ852000:NTJ852003 ODF852000:ODF852003 ONB852000:ONB852003 OWX852000:OWX852003 PGT852000:PGT852003 PQP852000:PQP852003 QAL852000:QAL852003 QKH852000:QKH852003 QUD852000:QUD852003 RDZ852000:RDZ852003 RNV852000:RNV852003 RXR852000:RXR852003 SHN852000:SHN852003 SRJ852000:SRJ852003 TBF852000:TBF852003 TLB852000:TLB852003 TUX852000:TUX852003 UET852000:UET852003 UOP852000:UOP852003 UYL852000:UYL852003 VIH852000:VIH852003 VSD852000:VSD852003 WBZ852000:WBZ852003 WLV852000:WLV852003 WVR852000:WVR852003 J917536:J917539 JF917536:JF917539 TB917536:TB917539 ACX917536:ACX917539 AMT917536:AMT917539 AWP917536:AWP917539 BGL917536:BGL917539 BQH917536:BQH917539 CAD917536:CAD917539 CJZ917536:CJZ917539 CTV917536:CTV917539 DDR917536:DDR917539 DNN917536:DNN917539 DXJ917536:DXJ917539 EHF917536:EHF917539 ERB917536:ERB917539 FAX917536:FAX917539 FKT917536:FKT917539 FUP917536:FUP917539 GEL917536:GEL917539 GOH917536:GOH917539 GYD917536:GYD917539 HHZ917536:HHZ917539 HRV917536:HRV917539 IBR917536:IBR917539 ILN917536:ILN917539 IVJ917536:IVJ917539 JFF917536:JFF917539 JPB917536:JPB917539 JYX917536:JYX917539 KIT917536:KIT917539 KSP917536:KSP917539 LCL917536:LCL917539 LMH917536:LMH917539 LWD917536:LWD917539 MFZ917536:MFZ917539 MPV917536:MPV917539 MZR917536:MZR917539 NJN917536:NJN917539 NTJ917536:NTJ917539 ODF917536:ODF917539 ONB917536:ONB917539 OWX917536:OWX917539 PGT917536:PGT917539 PQP917536:PQP917539 QAL917536:QAL917539 QKH917536:QKH917539 QUD917536:QUD917539 RDZ917536:RDZ917539 RNV917536:RNV917539 RXR917536:RXR917539 SHN917536:SHN917539 SRJ917536:SRJ917539 TBF917536:TBF917539 TLB917536:TLB917539 TUX917536:TUX917539 UET917536:UET917539 UOP917536:UOP917539 UYL917536:UYL917539 VIH917536:VIH917539 VSD917536:VSD917539 WBZ917536:WBZ917539 WLV917536:WLV917539 WVR917536:WVR917539 J983072:J983075 JF983072:JF983075 TB983072:TB983075 ACX983072:ACX983075 AMT983072:AMT983075 AWP983072:AWP983075 BGL983072:BGL983075 BQH983072:BQH983075 CAD983072:CAD983075 CJZ983072:CJZ983075 CTV983072:CTV983075 DDR983072:DDR983075 DNN983072:DNN983075 DXJ983072:DXJ983075 EHF983072:EHF983075 ERB983072:ERB983075 FAX983072:FAX983075 FKT983072:FKT983075 FUP983072:FUP983075 GEL983072:GEL983075 GOH983072:GOH983075 GYD983072:GYD983075 HHZ983072:HHZ983075 HRV983072:HRV983075 IBR983072:IBR983075 ILN983072:ILN983075 IVJ983072:IVJ983075 JFF983072:JFF983075 JPB983072:JPB983075 JYX983072:JYX983075 KIT983072:KIT983075 KSP983072:KSP983075 LCL983072:LCL983075 LMH983072:LMH983075 LWD983072:LWD983075 MFZ983072:MFZ983075 MPV983072:MPV983075 MZR983072:MZR983075 NJN983072:NJN983075 NTJ983072:NTJ983075 ODF983072:ODF983075 ONB983072:ONB983075 OWX983072:OWX983075 PGT983072:PGT983075 PQP983072:PQP983075 QAL983072:QAL983075 QKH983072:QKH983075 QUD983072:QUD983075 RDZ983072:RDZ983075 RNV983072:RNV983075 RXR983072:RXR983075 SHN983072:SHN983075 SRJ983072:SRJ983075 TBF983072:TBF983075 TLB983072:TLB983075 TUX983072:TUX983075 UET983072:UET983075 UOP983072:UOP983075 UYL983072:UYL983075 VIH983072:VIH983075 VSD983072:VSD983075 WBZ983072:WBZ983075 WLV983072:WLV983075 WVR983072:WVR983075" xr:uid="{7454C4E5-4DB5-4FBD-9FCB-6FB9905C960B}"/>
    <dataValidation allowBlank="1" showInputMessage="1" showErrorMessage="1" sqref="J24 JF24 TB24 ACX24 AMT24 AWP24 BGL24 BQH24 CAD24 CJZ24 CTV24 DDR24 DNN24 DXJ24 EHF24 ERB24 FAX24 FKT24 FUP24 GEL24 GOH24 GYD24 HHZ24 HRV24 IBR24 ILN24 IVJ24 JFF24 JPB24 JYX24 KIT24 KSP24 LCL24 LMH24 LWD24 MFZ24 MPV24 MZR24 NJN24 NTJ24 ODF24 ONB24 OWX24 PGT24 PQP24 QAL24 QKH24 QUD24 RDZ24 RNV24 RXR24 SHN24 SRJ24 TBF24 TLB24 TUX24 UET24 UOP24 UYL24 VIH24 VSD24 WBZ24 WLV24 WVR24 J65560 JF65560 TB65560 ACX65560 AMT65560 AWP65560 BGL65560 BQH65560 CAD65560 CJZ65560 CTV65560 DDR65560 DNN65560 DXJ65560 EHF65560 ERB65560 FAX65560 FKT65560 FUP65560 GEL65560 GOH65560 GYD65560 HHZ65560 HRV65560 IBR65560 ILN65560 IVJ65560 JFF65560 JPB65560 JYX65560 KIT65560 KSP65560 LCL65560 LMH65560 LWD65560 MFZ65560 MPV65560 MZR65560 NJN65560 NTJ65560 ODF65560 ONB65560 OWX65560 PGT65560 PQP65560 QAL65560 QKH65560 QUD65560 RDZ65560 RNV65560 RXR65560 SHN65560 SRJ65560 TBF65560 TLB65560 TUX65560 UET65560 UOP65560 UYL65560 VIH65560 VSD65560 WBZ65560 WLV65560 WVR65560 J131096 JF131096 TB131096 ACX131096 AMT131096 AWP131096 BGL131096 BQH131096 CAD131096 CJZ131096 CTV131096 DDR131096 DNN131096 DXJ131096 EHF131096 ERB131096 FAX131096 FKT131096 FUP131096 GEL131096 GOH131096 GYD131096 HHZ131096 HRV131096 IBR131096 ILN131096 IVJ131096 JFF131096 JPB131096 JYX131096 KIT131096 KSP131096 LCL131096 LMH131096 LWD131096 MFZ131096 MPV131096 MZR131096 NJN131096 NTJ131096 ODF131096 ONB131096 OWX131096 PGT131096 PQP131096 QAL131096 QKH131096 QUD131096 RDZ131096 RNV131096 RXR131096 SHN131096 SRJ131096 TBF131096 TLB131096 TUX131096 UET131096 UOP131096 UYL131096 VIH131096 VSD131096 WBZ131096 WLV131096 WVR131096 J196632 JF196632 TB196632 ACX196632 AMT196632 AWP196632 BGL196632 BQH196632 CAD196632 CJZ196632 CTV196632 DDR196632 DNN196632 DXJ196632 EHF196632 ERB196632 FAX196632 FKT196632 FUP196632 GEL196632 GOH196632 GYD196632 HHZ196632 HRV196632 IBR196632 ILN196632 IVJ196632 JFF196632 JPB196632 JYX196632 KIT196632 KSP196632 LCL196632 LMH196632 LWD196632 MFZ196632 MPV196632 MZR196632 NJN196632 NTJ196632 ODF196632 ONB196632 OWX196632 PGT196632 PQP196632 QAL196632 QKH196632 QUD196632 RDZ196632 RNV196632 RXR196632 SHN196632 SRJ196632 TBF196632 TLB196632 TUX196632 UET196632 UOP196632 UYL196632 VIH196632 VSD196632 WBZ196632 WLV196632 WVR196632 J262168 JF262168 TB262168 ACX262168 AMT262168 AWP262168 BGL262168 BQH262168 CAD262168 CJZ262168 CTV262168 DDR262168 DNN262168 DXJ262168 EHF262168 ERB262168 FAX262168 FKT262168 FUP262168 GEL262168 GOH262168 GYD262168 HHZ262168 HRV262168 IBR262168 ILN262168 IVJ262168 JFF262168 JPB262168 JYX262168 KIT262168 KSP262168 LCL262168 LMH262168 LWD262168 MFZ262168 MPV262168 MZR262168 NJN262168 NTJ262168 ODF262168 ONB262168 OWX262168 PGT262168 PQP262168 QAL262168 QKH262168 QUD262168 RDZ262168 RNV262168 RXR262168 SHN262168 SRJ262168 TBF262168 TLB262168 TUX262168 UET262168 UOP262168 UYL262168 VIH262168 VSD262168 WBZ262168 WLV262168 WVR262168 J327704 JF327704 TB327704 ACX327704 AMT327704 AWP327704 BGL327704 BQH327704 CAD327704 CJZ327704 CTV327704 DDR327704 DNN327704 DXJ327704 EHF327704 ERB327704 FAX327704 FKT327704 FUP327704 GEL327704 GOH327704 GYD327704 HHZ327704 HRV327704 IBR327704 ILN327704 IVJ327704 JFF327704 JPB327704 JYX327704 KIT327704 KSP327704 LCL327704 LMH327704 LWD327704 MFZ327704 MPV327704 MZR327704 NJN327704 NTJ327704 ODF327704 ONB327704 OWX327704 PGT327704 PQP327704 QAL327704 QKH327704 QUD327704 RDZ327704 RNV327704 RXR327704 SHN327704 SRJ327704 TBF327704 TLB327704 TUX327704 UET327704 UOP327704 UYL327704 VIH327704 VSD327704 WBZ327704 WLV327704 WVR327704 J393240 JF393240 TB393240 ACX393240 AMT393240 AWP393240 BGL393240 BQH393240 CAD393240 CJZ393240 CTV393240 DDR393240 DNN393240 DXJ393240 EHF393240 ERB393240 FAX393240 FKT393240 FUP393240 GEL393240 GOH393240 GYD393240 HHZ393240 HRV393240 IBR393240 ILN393240 IVJ393240 JFF393240 JPB393240 JYX393240 KIT393240 KSP393240 LCL393240 LMH393240 LWD393240 MFZ393240 MPV393240 MZR393240 NJN393240 NTJ393240 ODF393240 ONB393240 OWX393240 PGT393240 PQP393240 QAL393240 QKH393240 QUD393240 RDZ393240 RNV393240 RXR393240 SHN393240 SRJ393240 TBF393240 TLB393240 TUX393240 UET393240 UOP393240 UYL393240 VIH393240 VSD393240 WBZ393240 WLV393240 WVR393240 J458776 JF458776 TB458776 ACX458776 AMT458776 AWP458776 BGL458776 BQH458776 CAD458776 CJZ458776 CTV458776 DDR458776 DNN458776 DXJ458776 EHF458776 ERB458776 FAX458776 FKT458776 FUP458776 GEL458776 GOH458776 GYD458776 HHZ458776 HRV458776 IBR458776 ILN458776 IVJ458776 JFF458776 JPB458776 JYX458776 KIT458776 KSP458776 LCL458776 LMH458776 LWD458776 MFZ458776 MPV458776 MZR458776 NJN458776 NTJ458776 ODF458776 ONB458776 OWX458776 PGT458776 PQP458776 QAL458776 QKH458776 QUD458776 RDZ458776 RNV458776 RXR458776 SHN458776 SRJ458776 TBF458776 TLB458776 TUX458776 UET458776 UOP458776 UYL458776 VIH458776 VSD458776 WBZ458776 WLV458776 WVR458776 J524312 JF524312 TB524312 ACX524312 AMT524312 AWP524312 BGL524312 BQH524312 CAD524312 CJZ524312 CTV524312 DDR524312 DNN524312 DXJ524312 EHF524312 ERB524312 FAX524312 FKT524312 FUP524312 GEL524312 GOH524312 GYD524312 HHZ524312 HRV524312 IBR524312 ILN524312 IVJ524312 JFF524312 JPB524312 JYX524312 KIT524312 KSP524312 LCL524312 LMH524312 LWD524312 MFZ524312 MPV524312 MZR524312 NJN524312 NTJ524312 ODF524312 ONB524312 OWX524312 PGT524312 PQP524312 QAL524312 QKH524312 QUD524312 RDZ524312 RNV524312 RXR524312 SHN524312 SRJ524312 TBF524312 TLB524312 TUX524312 UET524312 UOP524312 UYL524312 VIH524312 VSD524312 WBZ524312 WLV524312 WVR524312 J589848 JF589848 TB589848 ACX589848 AMT589848 AWP589848 BGL589848 BQH589848 CAD589848 CJZ589848 CTV589848 DDR589848 DNN589848 DXJ589848 EHF589848 ERB589848 FAX589848 FKT589848 FUP589848 GEL589848 GOH589848 GYD589848 HHZ589848 HRV589848 IBR589848 ILN589848 IVJ589848 JFF589848 JPB589848 JYX589848 KIT589848 KSP589848 LCL589848 LMH589848 LWD589848 MFZ589848 MPV589848 MZR589848 NJN589848 NTJ589848 ODF589848 ONB589848 OWX589848 PGT589848 PQP589848 QAL589848 QKH589848 QUD589848 RDZ589848 RNV589848 RXR589848 SHN589848 SRJ589848 TBF589848 TLB589848 TUX589848 UET589848 UOP589848 UYL589848 VIH589848 VSD589848 WBZ589848 WLV589848 WVR589848 J655384 JF655384 TB655384 ACX655384 AMT655384 AWP655384 BGL655384 BQH655384 CAD655384 CJZ655384 CTV655384 DDR655384 DNN655384 DXJ655384 EHF655384 ERB655384 FAX655384 FKT655384 FUP655384 GEL655384 GOH655384 GYD655384 HHZ655384 HRV655384 IBR655384 ILN655384 IVJ655384 JFF655384 JPB655384 JYX655384 KIT655384 KSP655384 LCL655384 LMH655384 LWD655384 MFZ655384 MPV655384 MZR655384 NJN655384 NTJ655384 ODF655384 ONB655384 OWX655384 PGT655384 PQP655384 QAL655384 QKH655384 QUD655384 RDZ655384 RNV655384 RXR655384 SHN655384 SRJ655384 TBF655384 TLB655384 TUX655384 UET655384 UOP655384 UYL655384 VIH655384 VSD655384 WBZ655384 WLV655384 WVR655384 J720920 JF720920 TB720920 ACX720920 AMT720920 AWP720920 BGL720920 BQH720920 CAD720920 CJZ720920 CTV720920 DDR720920 DNN720920 DXJ720920 EHF720920 ERB720920 FAX720920 FKT720920 FUP720920 GEL720920 GOH720920 GYD720920 HHZ720920 HRV720920 IBR720920 ILN720920 IVJ720920 JFF720920 JPB720920 JYX720920 KIT720920 KSP720920 LCL720920 LMH720920 LWD720920 MFZ720920 MPV720920 MZR720920 NJN720920 NTJ720920 ODF720920 ONB720920 OWX720920 PGT720920 PQP720920 QAL720920 QKH720920 QUD720920 RDZ720920 RNV720920 RXR720920 SHN720920 SRJ720920 TBF720920 TLB720920 TUX720920 UET720920 UOP720920 UYL720920 VIH720920 VSD720920 WBZ720920 WLV720920 WVR720920 J786456 JF786456 TB786456 ACX786456 AMT786456 AWP786456 BGL786456 BQH786456 CAD786456 CJZ786456 CTV786456 DDR786456 DNN786456 DXJ786456 EHF786456 ERB786456 FAX786456 FKT786456 FUP786456 GEL786456 GOH786456 GYD786456 HHZ786456 HRV786456 IBR786456 ILN786456 IVJ786456 JFF786456 JPB786456 JYX786456 KIT786456 KSP786456 LCL786456 LMH786456 LWD786456 MFZ786456 MPV786456 MZR786456 NJN786456 NTJ786456 ODF786456 ONB786456 OWX786456 PGT786456 PQP786456 QAL786456 QKH786456 QUD786456 RDZ786456 RNV786456 RXR786456 SHN786456 SRJ786456 TBF786456 TLB786456 TUX786456 UET786456 UOP786456 UYL786456 VIH786456 VSD786456 WBZ786456 WLV786456 WVR786456 J851992 JF851992 TB851992 ACX851992 AMT851992 AWP851992 BGL851992 BQH851992 CAD851992 CJZ851992 CTV851992 DDR851992 DNN851992 DXJ851992 EHF851992 ERB851992 FAX851992 FKT851992 FUP851992 GEL851992 GOH851992 GYD851992 HHZ851992 HRV851992 IBR851992 ILN851992 IVJ851992 JFF851992 JPB851992 JYX851992 KIT851992 KSP851992 LCL851992 LMH851992 LWD851992 MFZ851992 MPV851992 MZR851992 NJN851992 NTJ851992 ODF851992 ONB851992 OWX851992 PGT851992 PQP851992 QAL851992 QKH851992 QUD851992 RDZ851992 RNV851992 RXR851992 SHN851992 SRJ851992 TBF851992 TLB851992 TUX851992 UET851992 UOP851992 UYL851992 VIH851992 VSD851992 WBZ851992 WLV851992 WVR851992 J917528 JF917528 TB917528 ACX917528 AMT917528 AWP917528 BGL917528 BQH917528 CAD917528 CJZ917528 CTV917528 DDR917528 DNN917528 DXJ917528 EHF917528 ERB917528 FAX917528 FKT917528 FUP917528 GEL917528 GOH917528 GYD917528 HHZ917528 HRV917528 IBR917528 ILN917528 IVJ917528 JFF917528 JPB917528 JYX917528 KIT917528 KSP917528 LCL917528 LMH917528 LWD917528 MFZ917528 MPV917528 MZR917528 NJN917528 NTJ917528 ODF917528 ONB917528 OWX917528 PGT917528 PQP917528 QAL917528 QKH917528 QUD917528 RDZ917528 RNV917528 RXR917528 SHN917528 SRJ917528 TBF917528 TLB917528 TUX917528 UET917528 UOP917528 UYL917528 VIH917528 VSD917528 WBZ917528 WLV917528 WVR917528 J983064 JF983064 TB983064 ACX983064 AMT983064 AWP983064 BGL983064 BQH983064 CAD983064 CJZ983064 CTV983064 DDR983064 DNN983064 DXJ983064 EHF983064 ERB983064 FAX983064 FKT983064 FUP983064 GEL983064 GOH983064 GYD983064 HHZ983064 HRV983064 IBR983064 ILN983064 IVJ983064 JFF983064 JPB983064 JYX983064 KIT983064 KSP983064 LCL983064 LMH983064 LWD983064 MFZ983064 MPV983064 MZR983064 NJN983064 NTJ983064 ODF983064 ONB983064 OWX983064 PGT983064 PQP983064 QAL983064 QKH983064 QUD983064 RDZ983064 RNV983064 RXR983064 SHN983064 SRJ983064 TBF983064 TLB983064 TUX983064 UET983064 UOP983064 UYL983064 VIH983064 VSD983064 WBZ983064 WLV983064 WVR983064" xr:uid="{64BD035E-6892-4BAA-9CC3-5A86235F2125}"/>
  </dataValidations>
  <pageMargins left="0" right="0" top="0" bottom="0" header="0" footer="0"/>
  <pageSetup paperSize="8" scale="90" orientation="portrait" r:id="rId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66323-C38B-441D-9709-F61E7FBE6D84}">
  <dimension ref="B2:Q274"/>
  <sheetViews>
    <sheetView zoomScale="80" zoomScaleNormal="80" workbookViewId="0">
      <pane xSplit="10" ySplit="8" topLeftCell="K125" activePane="bottomRight" state="frozen"/>
      <selection pane="topRight" activeCell="K1" sqref="K1"/>
      <selection pane="bottomLeft" activeCell="A9" sqref="A9"/>
      <selection pane="bottomRight" activeCell="A133" sqref="A133:IV133"/>
    </sheetView>
  </sheetViews>
  <sheetFormatPr defaultRowHeight="18.75"/>
  <cols>
    <col min="1" max="1" width="2.625" style="8" customWidth="1"/>
    <col min="2" max="2" width="5.875" style="9" customWidth="1"/>
    <col min="3" max="4" width="15.875" style="8" customWidth="1"/>
    <col min="5" max="5" width="49.125" style="8" customWidth="1"/>
    <col min="6" max="6" width="6.125" style="8" customWidth="1"/>
    <col min="7" max="8" width="9.875" style="8" bestFit="1" customWidth="1"/>
    <col min="9" max="9" width="5.875" style="3" customWidth="1"/>
    <col min="10" max="10" width="40.875" style="8" customWidth="1"/>
    <col min="11" max="11" width="30.875" style="8" customWidth="1"/>
    <col min="12" max="12" width="30.875" style="9" customWidth="1"/>
    <col min="13" max="13" width="13.875" style="10" customWidth="1"/>
    <col min="14" max="14" width="6.375" style="8" customWidth="1"/>
    <col min="15" max="15" width="13.125" style="3" customWidth="1"/>
    <col min="16" max="16" width="18.125" style="11" customWidth="1"/>
    <col min="17" max="17" width="15.625" style="194" customWidth="1"/>
    <col min="18" max="256" width="9" style="8"/>
    <col min="257" max="257" width="2.625" style="8" customWidth="1"/>
    <col min="258" max="258" width="5.875" style="8" customWidth="1"/>
    <col min="259" max="260" width="15.875" style="8" customWidth="1"/>
    <col min="261" max="261" width="49.125" style="8" customWidth="1"/>
    <col min="262" max="262" width="6.125" style="8" customWidth="1"/>
    <col min="263" max="264" width="9.875" style="8" bestFit="1" customWidth="1"/>
    <col min="265" max="265" width="5.875" style="8" customWidth="1"/>
    <col min="266" max="266" width="40.875" style="8" customWidth="1"/>
    <col min="267" max="268" width="30.875" style="8" customWidth="1"/>
    <col min="269" max="269" width="13.875" style="8" customWidth="1"/>
    <col min="270" max="270" width="6.375" style="8" customWidth="1"/>
    <col min="271" max="271" width="13.125" style="8" customWidth="1"/>
    <col min="272" max="272" width="18.125" style="8" customWidth="1"/>
    <col min="273" max="273" width="15.625" style="8" customWidth="1"/>
    <col min="274" max="512" width="9" style="8"/>
    <col min="513" max="513" width="2.625" style="8" customWidth="1"/>
    <col min="514" max="514" width="5.875" style="8" customWidth="1"/>
    <col min="515" max="516" width="15.875" style="8" customWidth="1"/>
    <col min="517" max="517" width="49.125" style="8" customWidth="1"/>
    <col min="518" max="518" width="6.125" style="8" customWidth="1"/>
    <col min="519" max="520" width="9.875" style="8" bestFit="1" customWidth="1"/>
    <col min="521" max="521" width="5.875" style="8" customWidth="1"/>
    <col min="522" max="522" width="40.875" style="8" customWidth="1"/>
    <col min="523" max="524" width="30.875" style="8" customWidth="1"/>
    <col min="525" max="525" width="13.875" style="8" customWidth="1"/>
    <col min="526" max="526" width="6.375" style="8" customWidth="1"/>
    <col min="527" max="527" width="13.125" style="8" customWidth="1"/>
    <col min="528" max="528" width="18.125" style="8" customWidth="1"/>
    <col min="529" max="529" width="15.625" style="8" customWidth="1"/>
    <col min="530" max="768" width="9" style="8"/>
    <col min="769" max="769" width="2.625" style="8" customWidth="1"/>
    <col min="770" max="770" width="5.875" style="8" customWidth="1"/>
    <col min="771" max="772" width="15.875" style="8" customWidth="1"/>
    <col min="773" max="773" width="49.125" style="8" customWidth="1"/>
    <col min="774" max="774" width="6.125" style="8" customWidth="1"/>
    <col min="775" max="776" width="9.875" style="8" bestFit="1" customWidth="1"/>
    <col min="777" max="777" width="5.875" style="8" customWidth="1"/>
    <col min="778" max="778" width="40.875" style="8" customWidth="1"/>
    <col min="779" max="780" width="30.875" style="8" customWidth="1"/>
    <col min="781" max="781" width="13.875" style="8" customWidth="1"/>
    <col min="782" max="782" width="6.375" style="8" customWidth="1"/>
    <col min="783" max="783" width="13.125" style="8" customWidth="1"/>
    <col min="784" max="784" width="18.125" style="8" customWidth="1"/>
    <col min="785" max="785" width="15.625" style="8" customWidth="1"/>
    <col min="786" max="1024" width="9" style="8"/>
    <col min="1025" max="1025" width="2.625" style="8" customWidth="1"/>
    <col min="1026" max="1026" width="5.875" style="8" customWidth="1"/>
    <col min="1027" max="1028" width="15.875" style="8" customWidth="1"/>
    <col min="1029" max="1029" width="49.125" style="8" customWidth="1"/>
    <col min="1030" max="1030" width="6.125" style="8" customWidth="1"/>
    <col min="1031" max="1032" width="9.875" style="8" bestFit="1" customWidth="1"/>
    <col min="1033" max="1033" width="5.875" style="8" customWidth="1"/>
    <col min="1034" max="1034" width="40.875" style="8" customWidth="1"/>
    <col min="1035" max="1036" width="30.875" style="8" customWidth="1"/>
    <col min="1037" max="1037" width="13.875" style="8" customWidth="1"/>
    <col min="1038" max="1038" width="6.375" style="8" customWidth="1"/>
    <col min="1039" max="1039" width="13.125" style="8" customWidth="1"/>
    <col min="1040" max="1040" width="18.125" style="8" customWidth="1"/>
    <col min="1041" max="1041" width="15.625" style="8" customWidth="1"/>
    <col min="1042" max="1280" width="9" style="8"/>
    <col min="1281" max="1281" width="2.625" style="8" customWidth="1"/>
    <col min="1282" max="1282" width="5.875" style="8" customWidth="1"/>
    <col min="1283" max="1284" width="15.875" style="8" customWidth="1"/>
    <col min="1285" max="1285" width="49.125" style="8" customWidth="1"/>
    <col min="1286" max="1286" width="6.125" style="8" customWidth="1"/>
    <col min="1287" max="1288" width="9.875" style="8" bestFit="1" customWidth="1"/>
    <col min="1289" max="1289" width="5.875" style="8" customWidth="1"/>
    <col min="1290" max="1290" width="40.875" style="8" customWidth="1"/>
    <col min="1291" max="1292" width="30.875" style="8" customWidth="1"/>
    <col min="1293" max="1293" width="13.875" style="8" customWidth="1"/>
    <col min="1294" max="1294" width="6.375" style="8" customWidth="1"/>
    <col min="1295" max="1295" width="13.125" style="8" customWidth="1"/>
    <col min="1296" max="1296" width="18.125" style="8" customWidth="1"/>
    <col min="1297" max="1297" width="15.625" style="8" customWidth="1"/>
    <col min="1298" max="1536" width="9" style="8"/>
    <col min="1537" max="1537" width="2.625" style="8" customWidth="1"/>
    <col min="1538" max="1538" width="5.875" style="8" customWidth="1"/>
    <col min="1539" max="1540" width="15.875" style="8" customWidth="1"/>
    <col min="1541" max="1541" width="49.125" style="8" customWidth="1"/>
    <col min="1542" max="1542" width="6.125" style="8" customWidth="1"/>
    <col min="1543" max="1544" width="9.875" style="8" bestFit="1" customWidth="1"/>
    <col min="1545" max="1545" width="5.875" style="8" customWidth="1"/>
    <col min="1546" max="1546" width="40.875" style="8" customWidth="1"/>
    <col min="1547" max="1548" width="30.875" style="8" customWidth="1"/>
    <col min="1549" max="1549" width="13.875" style="8" customWidth="1"/>
    <col min="1550" max="1550" width="6.375" style="8" customWidth="1"/>
    <col min="1551" max="1551" width="13.125" style="8" customWidth="1"/>
    <col min="1552" max="1552" width="18.125" style="8" customWidth="1"/>
    <col min="1553" max="1553" width="15.625" style="8" customWidth="1"/>
    <col min="1554" max="1792" width="9" style="8"/>
    <col min="1793" max="1793" width="2.625" style="8" customWidth="1"/>
    <col min="1794" max="1794" width="5.875" style="8" customWidth="1"/>
    <col min="1795" max="1796" width="15.875" style="8" customWidth="1"/>
    <col min="1797" max="1797" width="49.125" style="8" customWidth="1"/>
    <col min="1798" max="1798" width="6.125" style="8" customWidth="1"/>
    <col min="1799" max="1800" width="9.875" style="8" bestFit="1" customWidth="1"/>
    <col min="1801" max="1801" width="5.875" style="8" customWidth="1"/>
    <col min="1802" max="1802" width="40.875" style="8" customWidth="1"/>
    <col min="1803" max="1804" width="30.875" style="8" customWidth="1"/>
    <col min="1805" max="1805" width="13.875" style="8" customWidth="1"/>
    <col min="1806" max="1806" width="6.375" style="8" customWidth="1"/>
    <col min="1807" max="1807" width="13.125" style="8" customWidth="1"/>
    <col min="1808" max="1808" width="18.125" style="8" customWidth="1"/>
    <col min="1809" max="1809" width="15.625" style="8" customWidth="1"/>
    <col min="1810" max="2048" width="9" style="8"/>
    <col min="2049" max="2049" width="2.625" style="8" customWidth="1"/>
    <col min="2050" max="2050" width="5.875" style="8" customWidth="1"/>
    <col min="2051" max="2052" width="15.875" style="8" customWidth="1"/>
    <col min="2053" max="2053" width="49.125" style="8" customWidth="1"/>
    <col min="2054" max="2054" width="6.125" style="8" customWidth="1"/>
    <col min="2055" max="2056" width="9.875" style="8" bestFit="1" customWidth="1"/>
    <col min="2057" max="2057" width="5.875" style="8" customWidth="1"/>
    <col min="2058" max="2058" width="40.875" style="8" customWidth="1"/>
    <col min="2059" max="2060" width="30.875" style="8" customWidth="1"/>
    <col min="2061" max="2061" width="13.875" style="8" customWidth="1"/>
    <col min="2062" max="2062" width="6.375" style="8" customWidth="1"/>
    <col min="2063" max="2063" width="13.125" style="8" customWidth="1"/>
    <col min="2064" max="2064" width="18.125" style="8" customWidth="1"/>
    <col min="2065" max="2065" width="15.625" style="8" customWidth="1"/>
    <col min="2066" max="2304" width="9" style="8"/>
    <col min="2305" max="2305" width="2.625" style="8" customWidth="1"/>
    <col min="2306" max="2306" width="5.875" style="8" customWidth="1"/>
    <col min="2307" max="2308" width="15.875" style="8" customWidth="1"/>
    <col min="2309" max="2309" width="49.125" style="8" customWidth="1"/>
    <col min="2310" max="2310" width="6.125" style="8" customWidth="1"/>
    <col min="2311" max="2312" width="9.875" style="8" bestFit="1" customWidth="1"/>
    <col min="2313" max="2313" width="5.875" style="8" customWidth="1"/>
    <col min="2314" max="2314" width="40.875" style="8" customWidth="1"/>
    <col min="2315" max="2316" width="30.875" style="8" customWidth="1"/>
    <col min="2317" max="2317" width="13.875" style="8" customWidth="1"/>
    <col min="2318" max="2318" width="6.375" style="8" customWidth="1"/>
    <col min="2319" max="2319" width="13.125" style="8" customWidth="1"/>
    <col min="2320" max="2320" width="18.125" style="8" customWidth="1"/>
    <col min="2321" max="2321" width="15.625" style="8" customWidth="1"/>
    <col min="2322" max="2560" width="9" style="8"/>
    <col min="2561" max="2561" width="2.625" style="8" customWidth="1"/>
    <col min="2562" max="2562" width="5.875" style="8" customWidth="1"/>
    <col min="2563" max="2564" width="15.875" style="8" customWidth="1"/>
    <col min="2565" max="2565" width="49.125" style="8" customWidth="1"/>
    <col min="2566" max="2566" width="6.125" style="8" customWidth="1"/>
    <col min="2567" max="2568" width="9.875" style="8" bestFit="1" customWidth="1"/>
    <col min="2569" max="2569" width="5.875" style="8" customWidth="1"/>
    <col min="2570" max="2570" width="40.875" style="8" customWidth="1"/>
    <col min="2571" max="2572" width="30.875" style="8" customWidth="1"/>
    <col min="2573" max="2573" width="13.875" style="8" customWidth="1"/>
    <col min="2574" max="2574" width="6.375" style="8" customWidth="1"/>
    <col min="2575" max="2575" width="13.125" style="8" customWidth="1"/>
    <col min="2576" max="2576" width="18.125" style="8" customWidth="1"/>
    <col min="2577" max="2577" width="15.625" style="8" customWidth="1"/>
    <col min="2578" max="2816" width="9" style="8"/>
    <col min="2817" max="2817" width="2.625" style="8" customWidth="1"/>
    <col min="2818" max="2818" width="5.875" style="8" customWidth="1"/>
    <col min="2819" max="2820" width="15.875" style="8" customWidth="1"/>
    <col min="2821" max="2821" width="49.125" style="8" customWidth="1"/>
    <col min="2822" max="2822" width="6.125" style="8" customWidth="1"/>
    <col min="2823" max="2824" width="9.875" style="8" bestFit="1" customWidth="1"/>
    <col min="2825" max="2825" width="5.875" style="8" customWidth="1"/>
    <col min="2826" max="2826" width="40.875" style="8" customWidth="1"/>
    <col min="2827" max="2828" width="30.875" style="8" customWidth="1"/>
    <col min="2829" max="2829" width="13.875" style="8" customWidth="1"/>
    <col min="2830" max="2830" width="6.375" style="8" customWidth="1"/>
    <col min="2831" max="2831" width="13.125" style="8" customWidth="1"/>
    <col min="2832" max="2832" width="18.125" style="8" customWidth="1"/>
    <col min="2833" max="2833" width="15.625" style="8" customWidth="1"/>
    <col min="2834" max="3072" width="9" style="8"/>
    <col min="3073" max="3073" width="2.625" style="8" customWidth="1"/>
    <col min="3074" max="3074" width="5.875" style="8" customWidth="1"/>
    <col min="3075" max="3076" width="15.875" style="8" customWidth="1"/>
    <col min="3077" max="3077" width="49.125" style="8" customWidth="1"/>
    <col min="3078" max="3078" width="6.125" style="8" customWidth="1"/>
    <col min="3079" max="3080" width="9.875" style="8" bestFit="1" customWidth="1"/>
    <col min="3081" max="3081" width="5.875" style="8" customWidth="1"/>
    <col min="3082" max="3082" width="40.875" style="8" customWidth="1"/>
    <col min="3083" max="3084" width="30.875" style="8" customWidth="1"/>
    <col min="3085" max="3085" width="13.875" style="8" customWidth="1"/>
    <col min="3086" max="3086" width="6.375" style="8" customWidth="1"/>
    <col min="3087" max="3087" width="13.125" style="8" customWidth="1"/>
    <col min="3088" max="3088" width="18.125" style="8" customWidth="1"/>
    <col min="3089" max="3089" width="15.625" style="8" customWidth="1"/>
    <col min="3090" max="3328" width="9" style="8"/>
    <col min="3329" max="3329" width="2.625" style="8" customWidth="1"/>
    <col min="3330" max="3330" width="5.875" style="8" customWidth="1"/>
    <col min="3331" max="3332" width="15.875" style="8" customWidth="1"/>
    <col min="3333" max="3333" width="49.125" style="8" customWidth="1"/>
    <col min="3334" max="3334" width="6.125" style="8" customWidth="1"/>
    <col min="3335" max="3336" width="9.875" style="8" bestFit="1" customWidth="1"/>
    <col min="3337" max="3337" width="5.875" style="8" customWidth="1"/>
    <col min="3338" max="3338" width="40.875" style="8" customWidth="1"/>
    <col min="3339" max="3340" width="30.875" style="8" customWidth="1"/>
    <col min="3341" max="3341" width="13.875" style="8" customWidth="1"/>
    <col min="3342" max="3342" width="6.375" style="8" customWidth="1"/>
    <col min="3343" max="3343" width="13.125" style="8" customWidth="1"/>
    <col min="3344" max="3344" width="18.125" style="8" customWidth="1"/>
    <col min="3345" max="3345" width="15.625" style="8" customWidth="1"/>
    <col min="3346" max="3584" width="9" style="8"/>
    <col min="3585" max="3585" width="2.625" style="8" customWidth="1"/>
    <col min="3586" max="3586" width="5.875" style="8" customWidth="1"/>
    <col min="3587" max="3588" width="15.875" style="8" customWidth="1"/>
    <col min="3589" max="3589" width="49.125" style="8" customWidth="1"/>
    <col min="3590" max="3590" width="6.125" style="8" customWidth="1"/>
    <col min="3591" max="3592" width="9.875" style="8" bestFit="1" customWidth="1"/>
    <col min="3593" max="3593" width="5.875" style="8" customWidth="1"/>
    <col min="3594" max="3594" width="40.875" style="8" customWidth="1"/>
    <col min="3595" max="3596" width="30.875" style="8" customWidth="1"/>
    <col min="3597" max="3597" width="13.875" style="8" customWidth="1"/>
    <col min="3598" max="3598" width="6.375" style="8" customWidth="1"/>
    <col min="3599" max="3599" width="13.125" style="8" customWidth="1"/>
    <col min="3600" max="3600" width="18.125" style="8" customWidth="1"/>
    <col min="3601" max="3601" width="15.625" style="8" customWidth="1"/>
    <col min="3602" max="3840" width="9" style="8"/>
    <col min="3841" max="3841" width="2.625" style="8" customWidth="1"/>
    <col min="3842" max="3842" width="5.875" style="8" customWidth="1"/>
    <col min="3843" max="3844" width="15.875" style="8" customWidth="1"/>
    <col min="3845" max="3845" width="49.125" style="8" customWidth="1"/>
    <col min="3846" max="3846" width="6.125" style="8" customWidth="1"/>
    <col min="3847" max="3848" width="9.875" style="8" bestFit="1" customWidth="1"/>
    <col min="3849" max="3849" width="5.875" style="8" customWidth="1"/>
    <col min="3850" max="3850" width="40.875" style="8" customWidth="1"/>
    <col min="3851" max="3852" width="30.875" style="8" customWidth="1"/>
    <col min="3853" max="3853" width="13.875" style="8" customWidth="1"/>
    <col min="3854" max="3854" width="6.375" style="8" customWidth="1"/>
    <col min="3855" max="3855" width="13.125" style="8" customWidth="1"/>
    <col min="3856" max="3856" width="18.125" style="8" customWidth="1"/>
    <col min="3857" max="3857" width="15.625" style="8" customWidth="1"/>
    <col min="3858" max="4096" width="9" style="8"/>
    <col min="4097" max="4097" width="2.625" style="8" customWidth="1"/>
    <col min="4098" max="4098" width="5.875" style="8" customWidth="1"/>
    <col min="4099" max="4100" width="15.875" style="8" customWidth="1"/>
    <col min="4101" max="4101" width="49.125" style="8" customWidth="1"/>
    <col min="4102" max="4102" width="6.125" style="8" customWidth="1"/>
    <col min="4103" max="4104" width="9.875" style="8" bestFit="1" customWidth="1"/>
    <col min="4105" max="4105" width="5.875" style="8" customWidth="1"/>
    <col min="4106" max="4106" width="40.875" style="8" customWidth="1"/>
    <col min="4107" max="4108" width="30.875" style="8" customWidth="1"/>
    <col min="4109" max="4109" width="13.875" style="8" customWidth="1"/>
    <col min="4110" max="4110" width="6.375" style="8" customWidth="1"/>
    <col min="4111" max="4111" width="13.125" style="8" customWidth="1"/>
    <col min="4112" max="4112" width="18.125" style="8" customWidth="1"/>
    <col min="4113" max="4113" width="15.625" style="8" customWidth="1"/>
    <col min="4114" max="4352" width="9" style="8"/>
    <col min="4353" max="4353" width="2.625" style="8" customWidth="1"/>
    <col min="4354" max="4354" width="5.875" style="8" customWidth="1"/>
    <col min="4355" max="4356" width="15.875" style="8" customWidth="1"/>
    <col min="4357" max="4357" width="49.125" style="8" customWidth="1"/>
    <col min="4358" max="4358" width="6.125" style="8" customWidth="1"/>
    <col min="4359" max="4360" width="9.875" style="8" bestFit="1" customWidth="1"/>
    <col min="4361" max="4361" width="5.875" style="8" customWidth="1"/>
    <col min="4362" max="4362" width="40.875" style="8" customWidth="1"/>
    <col min="4363" max="4364" width="30.875" style="8" customWidth="1"/>
    <col min="4365" max="4365" width="13.875" style="8" customWidth="1"/>
    <col min="4366" max="4366" width="6.375" style="8" customWidth="1"/>
    <col min="4367" max="4367" width="13.125" style="8" customWidth="1"/>
    <col min="4368" max="4368" width="18.125" style="8" customWidth="1"/>
    <col min="4369" max="4369" width="15.625" style="8" customWidth="1"/>
    <col min="4370" max="4608" width="9" style="8"/>
    <col min="4609" max="4609" width="2.625" style="8" customWidth="1"/>
    <col min="4610" max="4610" width="5.875" style="8" customWidth="1"/>
    <col min="4611" max="4612" width="15.875" style="8" customWidth="1"/>
    <col min="4613" max="4613" width="49.125" style="8" customWidth="1"/>
    <col min="4614" max="4614" width="6.125" style="8" customWidth="1"/>
    <col min="4615" max="4616" width="9.875" style="8" bestFit="1" customWidth="1"/>
    <col min="4617" max="4617" width="5.875" style="8" customWidth="1"/>
    <col min="4618" max="4618" width="40.875" style="8" customWidth="1"/>
    <col min="4619" max="4620" width="30.875" style="8" customWidth="1"/>
    <col min="4621" max="4621" width="13.875" style="8" customWidth="1"/>
    <col min="4622" max="4622" width="6.375" style="8" customWidth="1"/>
    <col min="4623" max="4623" width="13.125" style="8" customWidth="1"/>
    <col min="4624" max="4624" width="18.125" style="8" customWidth="1"/>
    <col min="4625" max="4625" width="15.625" style="8" customWidth="1"/>
    <col min="4626" max="4864" width="9" style="8"/>
    <col min="4865" max="4865" width="2.625" style="8" customWidth="1"/>
    <col min="4866" max="4866" width="5.875" style="8" customWidth="1"/>
    <col min="4867" max="4868" width="15.875" style="8" customWidth="1"/>
    <col min="4869" max="4869" width="49.125" style="8" customWidth="1"/>
    <col min="4870" max="4870" width="6.125" style="8" customWidth="1"/>
    <col min="4871" max="4872" width="9.875" style="8" bestFit="1" customWidth="1"/>
    <col min="4873" max="4873" width="5.875" style="8" customWidth="1"/>
    <col min="4874" max="4874" width="40.875" style="8" customWidth="1"/>
    <col min="4875" max="4876" width="30.875" style="8" customWidth="1"/>
    <col min="4877" max="4877" width="13.875" style="8" customWidth="1"/>
    <col min="4878" max="4878" width="6.375" style="8" customWidth="1"/>
    <col min="4879" max="4879" width="13.125" style="8" customWidth="1"/>
    <col min="4880" max="4880" width="18.125" style="8" customWidth="1"/>
    <col min="4881" max="4881" width="15.625" style="8" customWidth="1"/>
    <col min="4882" max="5120" width="9" style="8"/>
    <col min="5121" max="5121" width="2.625" style="8" customWidth="1"/>
    <col min="5122" max="5122" width="5.875" style="8" customWidth="1"/>
    <col min="5123" max="5124" width="15.875" style="8" customWidth="1"/>
    <col min="5125" max="5125" width="49.125" style="8" customWidth="1"/>
    <col min="5126" max="5126" width="6.125" style="8" customWidth="1"/>
    <col min="5127" max="5128" width="9.875" style="8" bestFit="1" customWidth="1"/>
    <col min="5129" max="5129" width="5.875" style="8" customWidth="1"/>
    <col min="5130" max="5130" width="40.875" style="8" customWidth="1"/>
    <col min="5131" max="5132" width="30.875" style="8" customWidth="1"/>
    <col min="5133" max="5133" width="13.875" style="8" customWidth="1"/>
    <col min="5134" max="5134" width="6.375" style="8" customWidth="1"/>
    <col min="5135" max="5135" width="13.125" style="8" customWidth="1"/>
    <col min="5136" max="5136" width="18.125" style="8" customWidth="1"/>
    <col min="5137" max="5137" width="15.625" style="8" customWidth="1"/>
    <col min="5138" max="5376" width="9" style="8"/>
    <col min="5377" max="5377" width="2.625" style="8" customWidth="1"/>
    <col min="5378" max="5378" width="5.875" style="8" customWidth="1"/>
    <col min="5379" max="5380" width="15.875" style="8" customWidth="1"/>
    <col min="5381" max="5381" width="49.125" style="8" customWidth="1"/>
    <col min="5382" max="5382" width="6.125" style="8" customWidth="1"/>
    <col min="5383" max="5384" width="9.875" style="8" bestFit="1" customWidth="1"/>
    <col min="5385" max="5385" width="5.875" style="8" customWidth="1"/>
    <col min="5386" max="5386" width="40.875" style="8" customWidth="1"/>
    <col min="5387" max="5388" width="30.875" style="8" customWidth="1"/>
    <col min="5389" max="5389" width="13.875" style="8" customWidth="1"/>
    <col min="5390" max="5390" width="6.375" style="8" customWidth="1"/>
    <col min="5391" max="5391" width="13.125" style="8" customWidth="1"/>
    <col min="5392" max="5392" width="18.125" style="8" customWidth="1"/>
    <col min="5393" max="5393" width="15.625" style="8" customWidth="1"/>
    <col min="5394" max="5632" width="9" style="8"/>
    <col min="5633" max="5633" width="2.625" style="8" customWidth="1"/>
    <col min="5634" max="5634" width="5.875" style="8" customWidth="1"/>
    <col min="5635" max="5636" width="15.875" style="8" customWidth="1"/>
    <col min="5637" max="5637" width="49.125" style="8" customWidth="1"/>
    <col min="5638" max="5638" width="6.125" style="8" customWidth="1"/>
    <col min="5639" max="5640" width="9.875" style="8" bestFit="1" customWidth="1"/>
    <col min="5641" max="5641" width="5.875" style="8" customWidth="1"/>
    <col min="5642" max="5642" width="40.875" style="8" customWidth="1"/>
    <col min="5643" max="5644" width="30.875" style="8" customWidth="1"/>
    <col min="5645" max="5645" width="13.875" style="8" customWidth="1"/>
    <col min="5646" max="5646" width="6.375" style="8" customWidth="1"/>
    <col min="5647" max="5647" width="13.125" style="8" customWidth="1"/>
    <col min="5648" max="5648" width="18.125" style="8" customWidth="1"/>
    <col min="5649" max="5649" width="15.625" style="8" customWidth="1"/>
    <col min="5650" max="5888" width="9" style="8"/>
    <col min="5889" max="5889" width="2.625" style="8" customWidth="1"/>
    <col min="5890" max="5890" width="5.875" style="8" customWidth="1"/>
    <col min="5891" max="5892" width="15.875" style="8" customWidth="1"/>
    <col min="5893" max="5893" width="49.125" style="8" customWidth="1"/>
    <col min="5894" max="5894" width="6.125" style="8" customWidth="1"/>
    <col min="5895" max="5896" width="9.875" style="8" bestFit="1" customWidth="1"/>
    <col min="5897" max="5897" width="5.875" style="8" customWidth="1"/>
    <col min="5898" max="5898" width="40.875" style="8" customWidth="1"/>
    <col min="5899" max="5900" width="30.875" style="8" customWidth="1"/>
    <col min="5901" max="5901" width="13.875" style="8" customWidth="1"/>
    <col min="5902" max="5902" width="6.375" style="8" customWidth="1"/>
    <col min="5903" max="5903" width="13.125" style="8" customWidth="1"/>
    <col min="5904" max="5904" width="18.125" style="8" customWidth="1"/>
    <col min="5905" max="5905" width="15.625" style="8" customWidth="1"/>
    <col min="5906" max="6144" width="9" style="8"/>
    <col min="6145" max="6145" width="2.625" style="8" customWidth="1"/>
    <col min="6146" max="6146" width="5.875" style="8" customWidth="1"/>
    <col min="6147" max="6148" width="15.875" style="8" customWidth="1"/>
    <col min="6149" max="6149" width="49.125" style="8" customWidth="1"/>
    <col min="6150" max="6150" width="6.125" style="8" customWidth="1"/>
    <col min="6151" max="6152" width="9.875" style="8" bestFit="1" customWidth="1"/>
    <col min="6153" max="6153" width="5.875" style="8" customWidth="1"/>
    <col min="6154" max="6154" width="40.875" style="8" customWidth="1"/>
    <col min="6155" max="6156" width="30.875" style="8" customWidth="1"/>
    <col min="6157" max="6157" width="13.875" style="8" customWidth="1"/>
    <col min="6158" max="6158" width="6.375" style="8" customWidth="1"/>
    <col min="6159" max="6159" width="13.125" style="8" customWidth="1"/>
    <col min="6160" max="6160" width="18.125" style="8" customWidth="1"/>
    <col min="6161" max="6161" width="15.625" style="8" customWidth="1"/>
    <col min="6162" max="6400" width="9" style="8"/>
    <col min="6401" max="6401" width="2.625" style="8" customWidth="1"/>
    <col min="6402" max="6402" width="5.875" style="8" customWidth="1"/>
    <col min="6403" max="6404" width="15.875" style="8" customWidth="1"/>
    <col min="6405" max="6405" width="49.125" style="8" customWidth="1"/>
    <col min="6406" max="6406" width="6.125" style="8" customWidth="1"/>
    <col min="6407" max="6408" width="9.875" style="8" bestFit="1" customWidth="1"/>
    <col min="6409" max="6409" width="5.875" style="8" customWidth="1"/>
    <col min="6410" max="6410" width="40.875" style="8" customWidth="1"/>
    <col min="6411" max="6412" width="30.875" style="8" customWidth="1"/>
    <col min="6413" max="6413" width="13.875" style="8" customWidth="1"/>
    <col min="6414" max="6414" width="6.375" style="8" customWidth="1"/>
    <col min="6415" max="6415" width="13.125" style="8" customWidth="1"/>
    <col min="6416" max="6416" width="18.125" style="8" customWidth="1"/>
    <col min="6417" max="6417" width="15.625" style="8" customWidth="1"/>
    <col min="6418" max="6656" width="9" style="8"/>
    <col min="6657" max="6657" width="2.625" style="8" customWidth="1"/>
    <col min="6658" max="6658" width="5.875" style="8" customWidth="1"/>
    <col min="6659" max="6660" width="15.875" style="8" customWidth="1"/>
    <col min="6661" max="6661" width="49.125" style="8" customWidth="1"/>
    <col min="6662" max="6662" width="6.125" style="8" customWidth="1"/>
    <col min="6663" max="6664" width="9.875" style="8" bestFit="1" customWidth="1"/>
    <col min="6665" max="6665" width="5.875" style="8" customWidth="1"/>
    <col min="6666" max="6666" width="40.875" style="8" customWidth="1"/>
    <col min="6667" max="6668" width="30.875" style="8" customWidth="1"/>
    <col min="6669" max="6669" width="13.875" style="8" customWidth="1"/>
    <col min="6670" max="6670" width="6.375" style="8" customWidth="1"/>
    <col min="6671" max="6671" width="13.125" style="8" customWidth="1"/>
    <col min="6672" max="6672" width="18.125" style="8" customWidth="1"/>
    <col min="6673" max="6673" width="15.625" style="8" customWidth="1"/>
    <col min="6674" max="6912" width="9" style="8"/>
    <col min="6913" max="6913" width="2.625" style="8" customWidth="1"/>
    <col min="6914" max="6914" width="5.875" style="8" customWidth="1"/>
    <col min="6915" max="6916" width="15.875" style="8" customWidth="1"/>
    <col min="6917" max="6917" width="49.125" style="8" customWidth="1"/>
    <col min="6918" max="6918" width="6.125" style="8" customWidth="1"/>
    <col min="6919" max="6920" width="9.875" style="8" bestFit="1" customWidth="1"/>
    <col min="6921" max="6921" width="5.875" style="8" customWidth="1"/>
    <col min="6922" max="6922" width="40.875" style="8" customWidth="1"/>
    <col min="6923" max="6924" width="30.875" style="8" customWidth="1"/>
    <col min="6925" max="6925" width="13.875" style="8" customWidth="1"/>
    <col min="6926" max="6926" width="6.375" style="8" customWidth="1"/>
    <col min="6927" max="6927" width="13.125" style="8" customWidth="1"/>
    <col min="6928" max="6928" width="18.125" style="8" customWidth="1"/>
    <col min="6929" max="6929" width="15.625" style="8" customWidth="1"/>
    <col min="6930" max="7168" width="9" style="8"/>
    <col min="7169" max="7169" width="2.625" style="8" customWidth="1"/>
    <col min="7170" max="7170" width="5.875" style="8" customWidth="1"/>
    <col min="7171" max="7172" width="15.875" style="8" customWidth="1"/>
    <col min="7173" max="7173" width="49.125" style="8" customWidth="1"/>
    <col min="7174" max="7174" width="6.125" style="8" customWidth="1"/>
    <col min="7175" max="7176" width="9.875" style="8" bestFit="1" customWidth="1"/>
    <col min="7177" max="7177" width="5.875" style="8" customWidth="1"/>
    <col min="7178" max="7178" width="40.875" style="8" customWidth="1"/>
    <col min="7179" max="7180" width="30.875" style="8" customWidth="1"/>
    <col min="7181" max="7181" width="13.875" style="8" customWidth="1"/>
    <col min="7182" max="7182" width="6.375" style="8" customWidth="1"/>
    <col min="7183" max="7183" width="13.125" style="8" customWidth="1"/>
    <col min="7184" max="7184" width="18.125" style="8" customWidth="1"/>
    <col min="7185" max="7185" width="15.625" style="8" customWidth="1"/>
    <col min="7186" max="7424" width="9" style="8"/>
    <col min="7425" max="7425" width="2.625" style="8" customWidth="1"/>
    <col min="7426" max="7426" width="5.875" style="8" customWidth="1"/>
    <col min="7427" max="7428" width="15.875" style="8" customWidth="1"/>
    <col min="7429" max="7429" width="49.125" style="8" customWidth="1"/>
    <col min="7430" max="7430" width="6.125" style="8" customWidth="1"/>
    <col min="7431" max="7432" width="9.875" style="8" bestFit="1" customWidth="1"/>
    <col min="7433" max="7433" width="5.875" style="8" customWidth="1"/>
    <col min="7434" max="7434" width="40.875" style="8" customWidth="1"/>
    <col min="7435" max="7436" width="30.875" style="8" customWidth="1"/>
    <col min="7437" max="7437" width="13.875" style="8" customWidth="1"/>
    <col min="7438" max="7438" width="6.375" style="8" customWidth="1"/>
    <col min="7439" max="7439" width="13.125" style="8" customWidth="1"/>
    <col min="7440" max="7440" width="18.125" style="8" customWidth="1"/>
    <col min="7441" max="7441" width="15.625" style="8" customWidth="1"/>
    <col min="7442" max="7680" width="9" style="8"/>
    <col min="7681" max="7681" width="2.625" style="8" customWidth="1"/>
    <col min="7682" max="7682" width="5.875" style="8" customWidth="1"/>
    <col min="7683" max="7684" width="15.875" style="8" customWidth="1"/>
    <col min="7685" max="7685" width="49.125" style="8" customWidth="1"/>
    <col min="7686" max="7686" width="6.125" style="8" customWidth="1"/>
    <col min="7687" max="7688" width="9.875" style="8" bestFit="1" customWidth="1"/>
    <col min="7689" max="7689" width="5.875" style="8" customWidth="1"/>
    <col min="7690" max="7690" width="40.875" style="8" customWidth="1"/>
    <col min="7691" max="7692" width="30.875" style="8" customWidth="1"/>
    <col min="7693" max="7693" width="13.875" style="8" customWidth="1"/>
    <col min="7694" max="7694" width="6.375" style="8" customWidth="1"/>
    <col min="7695" max="7695" width="13.125" style="8" customWidth="1"/>
    <col min="7696" max="7696" width="18.125" style="8" customWidth="1"/>
    <col min="7697" max="7697" width="15.625" style="8" customWidth="1"/>
    <col min="7698" max="7936" width="9" style="8"/>
    <col min="7937" max="7937" width="2.625" style="8" customWidth="1"/>
    <col min="7938" max="7938" width="5.875" style="8" customWidth="1"/>
    <col min="7939" max="7940" width="15.875" style="8" customWidth="1"/>
    <col min="7941" max="7941" width="49.125" style="8" customWidth="1"/>
    <col min="7942" max="7942" width="6.125" style="8" customWidth="1"/>
    <col min="7943" max="7944" width="9.875" style="8" bestFit="1" customWidth="1"/>
    <col min="7945" max="7945" width="5.875" style="8" customWidth="1"/>
    <col min="7946" max="7946" width="40.875" style="8" customWidth="1"/>
    <col min="7947" max="7948" width="30.875" style="8" customWidth="1"/>
    <col min="7949" max="7949" width="13.875" style="8" customWidth="1"/>
    <col min="7950" max="7950" width="6.375" style="8" customWidth="1"/>
    <col min="7951" max="7951" width="13.125" style="8" customWidth="1"/>
    <col min="7952" max="7952" width="18.125" style="8" customWidth="1"/>
    <col min="7953" max="7953" width="15.625" style="8" customWidth="1"/>
    <col min="7954" max="8192" width="9" style="8"/>
    <col min="8193" max="8193" width="2.625" style="8" customWidth="1"/>
    <col min="8194" max="8194" width="5.875" style="8" customWidth="1"/>
    <col min="8195" max="8196" width="15.875" style="8" customWidth="1"/>
    <col min="8197" max="8197" width="49.125" style="8" customWidth="1"/>
    <col min="8198" max="8198" width="6.125" style="8" customWidth="1"/>
    <col min="8199" max="8200" width="9.875" style="8" bestFit="1" customWidth="1"/>
    <col min="8201" max="8201" width="5.875" style="8" customWidth="1"/>
    <col min="8202" max="8202" width="40.875" style="8" customWidth="1"/>
    <col min="8203" max="8204" width="30.875" style="8" customWidth="1"/>
    <col min="8205" max="8205" width="13.875" style="8" customWidth="1"/>
    <col min="8206" max="8206" width="6.375" style="8" customWidth="1"/>
    <col min="8207" max="8207" width="13.125" style="8" customWidth="1"/>
    <col min="8208" max="8208" width="18.125" style="8" customWidth="1"/>
    <col min="8209" max="8209" width="15.625" style="8" customWidth="1"/>
    <col min="8210" max="8448" width="9" style="8"/>
    <col min="8449" max="8449" width="2.625" style="8" customWidth="1"/>
    <col min="8450" max="8450" width="5.875" style="8" customWidth="1"/>
    <col min="8451" max="8452" width="15.875" style="8" customWidth="1"/>
    <col min="8453" max="8453" width="49.125" style="8" customWidth="1"/>
    <col min="8454" max="8454" width="6.125" style="8" customWidth="1"/>
    <col min="8455" max="8456" width="9.875" style="8" bestFit="1" customWidth="1"/>
    <col min="8457" max="8457" width="5.875" style="8" customWidth="1"/>
    <col min="8458" max="8458" width="40.875" style="8" customWidth="1"/>
    <col min="8459" max="8460" width="30.875" style="8" customWidth="1"/>
    <col min="8461" max="8461" width="13.875" style="8" customWidth="1"/>
    <col min="8462" max="8462" width="6.375" style="8" customWidth="1"/>
    <col min="8463" max="8463" width="13.125" style="8" customWidth="1"/>
    <col min="8464" max="8464" width="18.125" style="8" customWidth="1"/>
    <col min="8465" max="8465" width="15.625" style="8" customWidth="1"/>
    <col min="8466" max="8704" width="9" style="8"/>
    <col min="8705" max="8705" width="2.625" style="8" customWidth="1"/>
    <col min="8706" max="8706" width="5.875" style="8" customWidth="1"/>
    <col min="8707" max="8708" width="15.875" style="8" customWidth="1"/>
    <col min="8709" max="8709" width="49.125" style="8" customWidth="1"/>
    <col min="8710" max="8710" width="6.125" style="8" customWidth="1"/>
    <col min="8711" max="8712" width="9.875" style="8" bestFit="1" customWidth="1"/>
    <col min="8713" max="8713" width="5.875" style="8" customWidth="1"/>
    <col min="8714" max="8714" width="40.875" style="8" customWidth="1"/>
    <col min="8715" max="8716" width="30.875" style="8" customWidth="1"/>
    <col min="8717" max="8717" width="13.875" style="8" customWidth="1"/>
    <col min="8718" max="8718" width="6.375" style="8" customWidth="1"/>
    <col min="8719" max="8719" width="13.125" style="8" customWidth="1"/>
    <col min="8720" max="8720" width="18.125" style="8" customWidth="1"/>
    <col min="8721" max="8721" width="15.625" style="8" customWidth="1"/>
    <col min="8722" max="8960" width="9" style="8"/>
    <col min="8961" max="8961" width="2.625" style="8" customWidth="1"/>
    <col min="8962" max="8962" width="5.875" style="8" customWidth="1"/>
    <col min="8963" max="8964" width="15.875" style="8" customWidth="1"/>
    <col min="8965" max="8965" width="49.125" style="8" customWidth="1"/>
    <col min="8966" max="8966" width="6.125" style="8" customWidth="1"/>
    <col min="8967" max="8968" width="9.875" style="8" bestFit="1" customWidth="1"/>
    <col min="8969" max="8969" width="5.875" style="8" customWidth="1"/>
    <col min="8970" max="8970" width="40.875" style="8" customWidth="1"/>
    <col min="8971" max="8972" width="30.875" style="8" customWidth="1"/>
    <col min="8973" max="8973" width="13.875" style="8" customWidth="1"/>
    <col min="8974" max="8974" width="6.375" style="8" customWidth="1"/>
    <col min="8975" max="8975" width="13.125" style="8" customWidth="1"/>
    <col min="8976" max="8976" width="18.125" style="8" customWidth="1"/>
    <col min="8977" max="8977" width="15.625" style="8" customWidth="1"/>
    <col min="8978" max="9216" width="9" style="8"/>
    <col min="9217" max="9217" width="2.625" style="8" customWidth="1"/>
    <col min="9218" max="9218" width="5.875" style="8" customWidth="1"/>
    <col min="9219" max="9220" width="15.875" style="8" customWidth="1"/>
    <col min="9221" max="9221" width="49.125" style="8" customWidth="1"/>
    <col min="9222" max="9222" width="6.125" style="8" customWidth="1"/>
    <col min="9223" max="9224" width="9.875" style="8" bestFit="1" customWidth="1"/>
    <col min="9225" max="9225" width="5.875" style="8" customWidth="1"/>
    <col min="9226" max="9226" width="40.875" style="8" customWidth="1"/>
    <col min="9227" max="9228" width="30.875" style="8" customWidth="1"/>
    <col min="9229" max="9229" width="13.875" style="8" customWidth="1"/>
    <col min="9230" max="9230" width="6.375" style="8" customWidth="1"/>
    <col min="9231" max="9231" width="13.125" style="8" customWidth="1"/>
    <col min="9232" max="9232" width="18.125" style="8" customWidth="1"/>
    <col min="9233" max="9233" width="15.625" style="8" customWidth="1"/>
    <col min="9234" max="9472" width="9" style="8"/>
    <col min="9473" max="9473" width="2.625" style="8" customWidth="1"/>
    <col min="9474" max="9474" width="5.875" style="8" customWidth="1"/>
    <col min="9475" max="9476" width="15.875" style="8" customWidth="1"/>
    <col min="9477" max="9477" width="49.125" style="8" customWidth="1"/>
    <col min="9478" max="9478" width="6.125" style="8" customWidth="1"/>
    <col min="9479" max="9480" width="9.875" style="8" bestFit="1" customWidth="1"/>
    <col min="9481" max="9481" width="5.875" style="8" customWidth="1"/>
    <col min="9482" max="9482" width="40.875" style="8" customWidth="1"/>
    <col min="9483" max="9484" width="30.875" style="8" customWidth="1"/>
    <col min="9485" max="9485" width="13.875" style="8" customWidth="1"/>
    <col min="9486" max="9486" width="6.375" style="8" customWidth="1"/>
    <col min="9487" max="9487" width="13.125" style="8" customWidth="1"/>
    <col min="9488" max="9488" width="18.125" style="8" customWidth="1"/>
    <col min="9489" max="9489" width="15.625" style="8" customWidth="1"/>
    <col min="9490" max="9728" width="9" style="8"/>
    <col min="9729" max="9729" width="2.625" style="8" customWidth="1"/>
    <col min="9730" max="9730" width="5.875" style="8" customWidth="1"/>
    <col min="9731" max="9732" width="15.875" style="8" customWidth="1"/>
    <col min="9733" max="9733" width="49.125" style="8" customWidth="1"/>
    <col min="9734" max="9734" width="6.125" style="8" customWidth="1"/>
    <col min="9735" max="9736" width="9.875" style="8" bestFit="1" customWidth="1"/>
    <col min="9737" max="9737" width="5.875" style="8" customWidth="1"/>
    <col min="9738" max="9738" width="40.875" style="8" customWidth="1"/>
    <col min="9739" max="9740" width="30.875" style="8" customWidth="1"/>
    <col min="9741" max="9741" width="13.875" style="8" customWidth="1"/>
    <col min="9742" max="9742" width="6.375" style="8" customWidth="1"/>
    <col min="9743" max="9743" width="13.125" style="8" customWidth="1"/>
    <col min="9744" max="9744" width="18.125" style="8" customWidth="1"/>
    <col min="9745" max="9745" width="15.625" style="8" customWidth="1"/>
    <col min="9746" max="9984" width="9" style="8"/>
    <col min="9985" max="9985" width="2.625" style="8" customWidth="1"/>
    <col min="9986" max="9986" width="5.875" style="8" customWidth="1"/>
    <col min="9987" max="9988" width="15.875" style="8" customWidth="1"/>
    <col min="9989" max="9989" width="49.125" style="8" customWidth="1"/>
    <col min="9990" max="9990" width="6.125" style="8" customWidth="1"/>
    <col min="9991" max="9992" width="9.875" style="8" bestFit="1" customWidth="1"/>
    <col min="9993" max="9993" width="5.875" style="8" customWidth="1"/>
    <col min="9994" max="9994" width="40.875" style="8" customWidth="1"/>
    <col min="9995" max="9996" width="30.875" style="8" customWidth="1"/>
    <col min="9997" max="9997" width="13.875" style="8" customWidth="1"/>
    <col min="9998" max="9998" width="6.375" style="8" customWidth="1"/>
    <col min="9999" max="9999" width="13.125" style="8" customWidth="1"/>
    <col min="10000" max="10000" width="18.125" style="8" customWidth="1"/>
    <col min="10001" max="10001" width="15.625" style="8" customWidth="1"/>
    <col min="10002" max="10240" width="9" style="8"/>
    <col min="10241" max="10241" width="2.625" style="8" customWidth="1"/>
    <col min="10242" max="10242" width="5.875" style="8" customWidth="1"/>
    <col min="10243" max="10244" width="15.875" style="8" customWidth="1"/>
    <col min="10245" max="10245" width="49.125" style="8" customWidth="1"/>
    <col min="10246" max="10246" width="6.125" style="8" customWidth="1"/>
    <col min="10247" max="10248" width="9.875" style="8" bestFit="1" customWidth="1"/>
    <col min="10249" max="10249" width="5.875" style="8" customWidth="1"/>
    <col min="10250" max="10250" width="40.875" style="8" customWidth="1"/>
    <col min="10251" max="10252" width="30.875" style="8" customWidth="1"/>
    <col min="10253" max="10253" width="13.875" style="8" customWidth="1"/>
    <col min="10254" max="10254" width="6.375" style="8" customWidth="1"/>
    <col min="10255" max="10255" width="13.125" style="8" customWidth="1"/>
    <col min="10256" max="10256" width="18.125" style="8" customWidth="1"/>
    <col min="10257" max="10257" width="15.625" style="8" customWidth="1"/>
    <col min="10258" max="10496" width="9" style="8"/>
    <col min="10497" max="10497" width="2.625" style="8" customWidth="1"/>
    <col min="10498" max="10498" width="5.875" style="8" customWidth="1"/>
    <col min="10499" max="10500" width="15.875" style="8" customWidth="1"/>
    <col min="10501" max="10501" width="49.125" style="8" customWidth="1"/>
    <col min="10502" max="10502" width="6.125" style="8" customWidth="1"/>
    <col min="10503" max="10504" width="9.875" style="8" bestFit="1" customWidth="1"/>
    <col min="10505" max="10505" width="5.875" style="8" customWidth="1"/>
    <col min="10506" max="10506" width="40.875" style="8" customWidth="1"/>
    <col min="10507" max="10508" width="30.875" style="8" customWidth="1"/>
    <col min="10509" max="10509" width="13.875" style="8" customWidth="1"/>
    <col min="10510" max="10510" width="6.375" style="8" customWidth="1"/>
    <col min="10511" max="10511" width="13.125" style="8" customWidth="1"/>
    <col min="10512" max="10512" width="18.125" style="8" customWidth="1"/>
    <col min="10513" max="10513" width="15.625" style="8" customWidth="1"/>
    <col min="10514" max="10752" width="9" style="8"/>
    <col min="10753" max="10753" width="2.625" style="8" customWidth="1"/>
    <col min="10754" max="10754" width="5.875" style="8" customWidth="1"/>
    <col min="10755" max="10756" width="15.875" style="8" customWidth="1"/>
    <col min="10757" max="10757" width="49.125" style="8" customWidth="1"/>
    <col min="10758" max="10758" width="6.125" style="8" customWidth="1"/>
    <col min="10759" max="10760" width="9.875" style="8" bestFit="1" customWidth="1"/>
    <col min="10761" max="10761" width="5.875" style="8" customWidth="1"/>
    <col min="10762" max="10762" width="40.875" style="8" customWidth="1"/>
    <col min="10763" max="10764" width="30.875" style="8" customWidth="1"/>
    <col min="10765" max="10765" width="13.875" style="8" customWidth="1"/>
    <col min="10766" max="10766" width="6.375" style="8" customWidth="1"/>
    <col min="10767" max="10767" width="13.125" style="8" customWidth="1"/>
    <col min="10768" max="10768" width="18.125" style="8" customWidth="1"/>
    <col min="10769" max="10769" width="15.625" style="8" customWidth="1"/>
    <col min="10770" max="11008" width="9" style="8"/>
    <col min="11009" max="11009" width="2.625" style="8" customWidth="1"/>
    <col min="11010" max="11010" width="5.875" style="8" customWidth="1"/>
    <col min="11011" max="11012" width="15.875" style="8" customWidth="1"/>
    <col min="11013" max="11013" width="49.125" style="8" customWidth="1"/>
    <col min="11014" max="11014" width="6.125" style="8" customWidth="1"/>
    <col min="11015" max="11016" width="9.875" style="8" bestFit="1" customWidth="1"/>
    <col min="11017" max="11017" width="5.875" style="8" customWidth="1"/>
    <col min="11018" max="11018" width="40.875" style="8" customWidth="1"/>
    <col min="11019" max="11020" width="30.875" style="8" customWidth="1"/>
    <col min="11021" max="11021" width="13.875" style="8" customWidth="1"/>
    <col min="11022" max="11022" width="6.375" style="8" customWidth="1"/>
    <col min="11023" max="11023" width="13.125" style="8" customWidth="1"/>
    <col min="11024" max="11024" width="18.125" style="8" customWidth="1"/>
    <col min="11025" max="11025" width="15.625" style="8" customWidth="1"/>
    <col min="11026" max="11264" width="9" style="8"/>
    <col min="11265" max="11265" width="2.625" style="8" customWidth="1"/>
    <col min="11266" max="11266" width="5.875" style="8" customWidth="1"/>
    <col min="11267" max="11268" width="15.875" style="8" customWidth="1"/>
    <col min="11269" max="11269" width="49.125" style="8" customWidth="1"/>
    <col min="11270" max="11270" width="6.125" style="8" customWidth="1"/>
    <col min="11271" max="11272" width="9.875" style="8" bestFit="1" customWidth="1"/>
    <col min="11273" max="11273" width="5.875" style="8" customWidth="1"/>
    <col min="11274" max="11274" width="40.875" style="8" customWidth="1"/>
    <col min="11275" max="11276" width="30.875" style="8" customWidth="1"/>
    <col min="11277" max="11277" width="13.875" style="8" customWidth="1"/>
    <col min="11278" max="11278" width="6.375" style="8" customWidth="1"/>
    <col min="11279" max="11279" width="13.125" style="8" customWidth="1"/>
    <col min="11280" max="11280" width="18.125" style="8" customWidth="1"/>
    <col min="11281" max="11281" width="15.625" style="8" customWidth="1"/>
    <col min="11282" max="11520" width="9" style="8"/>
    <col min="11521" max="11521" width="2.625" style="8" customWidth="1"/>
    <col min="11522" max="11522" width="5.875" style="8" customWidth="1"/>
    <col min="11523" max="11524" width="15.875" style="8" customWidth="1"/>
    <col min="11525" max="11525" width="49.125" style="8" customWidth="1"/>
    <col min="11526" max="11526" width="6.125" style="8" customWidth="1"/>
    <col min="11527" max="11528" width="9.875" style="8" bestFit="1" customWidth="1"/>
    <col min="11529" max="11529" width="5.875" style="8" customWidth="1"/>
    <col min="11530" max="11530" width="40.875" style="8" customWidth="1"/>
    <col min="11531" max="11532" width="30.875" style="8" customWidth="1"/>
    <col min="11533" max="11533" width="13.875" style="8" customWidth="1"/>
    <col min="11534" max="11534" width="6.375" style="8" customWidth="1"/>
    <col min="11535" max="11535" width="13.125" style="8" customWidth="1"/>
    <col min="11536" max="11536" width="18.125" style="8" customWidth="1"/>
    <col min="11537" max="11537" width="15.625" style="8" customWidth="1"/>
    <col min="11538" max="11776" width="9" style="8"/>
    <col min="11777" max="11777" width="2.625" style="8" customWidth="1"/>
    <col min="11778" max="11778" width="5.875" style="8" customWidth="1"/>
    <col min="11779" max="11780" width="15.875" style="8" customWidth="1"/>
    <col min="11781" max="11781" width="49.125" style="8" customWidth="1"/>
    <col min="11782" max="11782" width="6.125" style="8" customWidth="1"/>
    <col min="11783" max="11784" width="9.875" style="8" bestFit="1" customWidth="1"/>
    <col min="11785" max="11785" width="5.875" style="8" customWidth="1"/>
    <col min="11786" max="11786" width="40.875" style="8" customWidth="1"/>
    <col min="11787" max="11788" width="30.875" style="8" customWidth="1"/>
    <col min="11789" max="11789" width="13.875" style="8" customWidth="1"/>
    <col min="11790" max="11790" width="6.375" style="8" customWidth="1"/>
    <col min="11791" max="11791" width="13.125" style="8" customWidth="1"/>
    <col min="11792" max="11792" width="18.125" style="8" customWidth="1"/>
    <col min="11793" max="11793" width="15.625" style="8" customWidth="1"/>
    <col min="11794" max="12032" width="9" style="8"/>
    <col min="12033" max="12033" width="2.625" style="8" customWidth="1"/>
    <col min="12034" max="12034" width="5.875" style="8" customWidth="1"/>
    <col min="12035" max="12036" width="15.875" style="8" customWidth="1"/>
    <col min="12037" max="12037" width="49.125" style="8" customWidth="1"/>
    <col min="12038" max="12038" width="6.125" style="8" customWidth="1"/>
    <col min="12039" max="12040" width="9.875" style="8" bestFit="1" customWidth="1"/>
    <col min="12041" max="12041" width="5.875" style="8" customWidth="1"/>
    <col min="12042" max="12042" width="40.875" style="8" customWidth="1"/>
    <col min="12043" max="12044" width="30.875" style="8" customWidth="1"/>
    <col min="12045" max="12045" width="13.875" style="8" customWidth="1"/>
    <col min="12046" max="12046" width="6.375" style="8" customWidth="1"/>
    <col min="12047" max="12047" width="13.125" style="8" customWidth="1"/>
    <col min="12048" max="12048" width="18.125" style="8" customWidth="1"/>
    <col min="12049" max="12049" width="15.625" style="8" customWidth="1"/>
    <col min="12050" max="12288" width="9" style="8"/>
    <col min="12289" max="12289" width="2.625" style="8" customWidth="1"/>
    <col min="12290" max="12290" width="5.875" style="8" customWidth="1"/>
    <col min="12291" max="12292" width="15.875" style="8" customWidth="1"/>
    <col min="12293" max="12293" width="49.125" style="8" customWidth="1"/>
    <col min="12294" max="12294" width="6.125" style="8" customWidth="1"/>
    <col min="12295" max="12296" width="9.875" style="8" bestFit="1" customWidth="1"/>
    <col min="12297" max="12297" width="5.875" style="8" customWidth="1"/>
    <col min="12298" max="12298" width="40.875" style="8" customWidth="1"/>
    <col min="12299" max="12300" width="30.875" style="8" customWidth="1"/>
    <col min="12301" max="12301" width="13.875" style="8" customWidth="1"/>
    <col min="12302" max="12302" width="6.375" style="8" customWidth="1"/>
    <col min="12303" max="12303" width="13.125" style="8" customWidth="1"/>
    <col min="12304" max="12304" width="18.125" style="8" customWidth="1"/>
    <col min="12305" max="12305" width="15.625" style="8" customWidth="1"/>
    <col min="12306" max="12544" width="9" style="8"/>
    <col min="12545" max="12545" width="2.625" style="8" customWidth="1"/>
    <col min="12546" max="12546" width="5.875" style="8" customWidth="1"/>
    <col min="12547" max="12548" width="15.875" style="8" customWidth="1"/>
    <col min="12549" max="12549" width="49.125" style="8" customWidth="1"/>
    <col min="12550" max="12550" width="6.125" style="8" customWidth="1"/>
    <col min="12551" max="12552" width="9.875" style="8" bestFit="1" customWidth="1"/>
    <col min="12553" max="12553" width="5.875" style="8" customWidth="1"/>
    <col min="12554" max="12554" width="40.875" style="8" customWidth="1"/>
    <col min="12555" max="12556" width="30.875" style="8" customWidth="1"/>
    <col min="12557" max="12557" width="13.875" style="8" customWidth="1"/>
    <col min="12558" max="12558" width="6.375" style="8" customWidth="1"/>
    <col min="12559" max="12559" width="13.125" style="8" customWidth="1"/>
    <col min="12560" max="12560" width="18.125" style="8" customWidth="1"/>
    <col min="12561" max="12561" width="15.625" style="8" customWidth="1"/>
    <col min="12562" max="12800" width="9" style="8"/>
    <col min="12801" max="12801" width="2.625" style="8" customWidth="1"/>
    <col min="12802" max="12802" width="5.875" style="8" customWidth="1"/>
    <col min="12803" max="12804" width="15.875" style="8" customWidth="1"/>
    <col min="12805" max="12805" width="49.125" style="8" customWidth="1"/>
    <col min="12806" max="12806" width="6.125" style="8" customWidth="1"/>
    <col min="12807" max="12808" width="9.875" style="8" bestFit="1" customWidth="1"/>
    <col min="12809" max="12809" width="5.875" style="8" customWidth="1"/>
    <col min="12810" max="12810" width="40.875" style="8" customWidth="1"/>
    <col min="12811" max="12812" width="30.875" style="8" customWidth="1"/>
    <col min="12813" max="12813" width="13.875" style="8" customWidth="1"/>
    <col min="12814" max="12814" width="6.375" style="8" customWidth="1"/>
    <col min="12815" max="12815" width="13.125" style="8" customWidth="1"/>
    <col min="12816" max="12816" width="18.125" style="8" customWidth="1"/>
    <col min="12817" max="12817" width="15.625" style="8" customWidth="1"/>
    <col min="12818" max="13056" width="9" style="8"/>
    <col min="13057" max="13057" width="2.625" style="8" customWidth="1"/>
    <col min="13058" max="13058" width="5.875" style="8" customWidth="1"/>
    <col min="13059" max="13060" width="15.875" style="8" customWidth="1"/>
    <col min="13061" max="13061" width="49.125" style="8" customWidth="1"/>
    <col min="13062" max="13062" width="6.125" style="8" customWidth="1"/>
    <col min="13063" max="13064" width="9.875" style="8" bestFit="1" customWidth="1"/>
    <col min="13065" max="13065" width="5.875" style="8" customWidth="1"/>
    <col min="13066" max="13066" width="40.875" style="8" customWidth="1"/>
    <col min="13067" max="13068" width="30.875" style="8" customWidth="1"/>
    <col min="13069" max="13069" width="13.875" style="8" customWidth="1"/>
    <col min="13070" max="13070" width="6.375" style="8" customWidth="1"/>
    <col min="13071" max="13071" width="13.125" style="8" customWidth="1"/>
    <col min="13072" max="13072" width="18.125" style="8" customWidth="1"/>
    <col min="13073" max="13073" width="15.625" style="8" customWidth="1"/>
    <col min="13074" max="13312" width="9" style="8"/>
    <col min="13313" max="13313" width="2.625" style="8" customWidth="1"/>
    <col min="13314" max="13314" width="5.875" style="8" customWidth="1"/>
    <col min="13315" max="13316" width="15.875" style="8" customWidth="1"/>
    <col min="13317" max="13317" width="49.125" style="8" customWidth="1"/>
    <col min="13318" max="13318" width="6.125" style="8" customWidth="1"/>
    <col min="13319" max="13320" width="9.875" style="8" bestFit="1" customWidth="1"/>
    <col min="13321" max="13321" width="5.875" style="8" customWidth="1"/>
    <col min="13322" max="13322" width="40.875" style="8" customWidth="1"/>
    <col min="13323" max="13324" width="30.875" style="8" customWidth="1"/>
    <col min="13325" max="13325" width="13.875" style="8" customWidth="1"/>
    <col min="13326" max="13326" width="6.375" style="8" customWidth="1"/>
    <col min="13327" max="13327" width="13.125" style="8" customWidth="1"/>
    <col min="13328" max="13328" width="18.125" style="8" customWidth="1"/>
    <col min="13329" max="13329" width="15.625" style="8" customWidth="1"/>
    <col min="13330" max="13568" width="9" style="8"/>
    <col min="13569" max="13569" width="2.625" style="8" customWidth="1"/>
    <col min="13570" max="13570" width="5.875" style="8" customWidth="1"/>
    <col min="13571" max="13572" width="15.875" style="8" customWidth="1"/>
    <col min="13573" max="13573" width="49.125" style="8" customWidth="1"/>
    <col min="13574" max="13574" width="6.125" style="8" customWidth="1"/>
    <col min="13575" max="13576" width="9.875" style="8" bestFit="1" customWidth="1"/>
    <col min="13577" max="13577" width="5.875" style="8" customWidth="1"/>
    <col min="13578" max="13578" width="40.875" style="8" customWidth="1"/>
    <col min="13579" max="13580" width="30.875" style="8" customWidth="1"/>
    <col min="13581" max="13581" width="13.875" style="8" customWidth="1"/>
    <col min="13582" max="13582" width="6.375" style="8" customWidth="1"/>
    <col min="13583" max="13583" width="13.125" style="8" customWidth="1"/>
    <col min="13584" max="13584" width="18.125" style="8" customWidth="1"/>
    <col min="13585" max="13585" width="15.625" style="8" customWidth="1"/>
    <col min="13586" max="13824" width="9" style="8"/>
    <col min="13825" max="13825" width="2.625" style="8" customWidth="1"/>
    <col min="13826" max="13826" width="5.875" style="8" customWidth="1"/>
    <col min="13827" max="13828" width="15.875" style="8" customWidth="1"/>
    <col min="13829" max="13829" width="49.125" style="8" customWidth="1"/>
    <col min="13830" max="13830" width="6.125" style="8" customWidth="1"/>
    <col min="13831" max="13832" width="9.875" style="8" bestFit="1" customWidth="1"/>
    <col min="13833" max="13833" width="5.875" style="8" customWidth="1"/>
    <col min="13834" max="13834" width="40.875" style="8" customWidth="1"/>
    <col min="13835" max="13836" width="30.875" style="8" customWidth="1"/>
    <col min="13837" max="13837" width="13.875" style="8" customWidth="1"/>
    <col min="13838" max="13838" width="6.375" style="8" customWidth="1"/>
    <col min="13839" max="13839" width="13.125" style="8" customWidth="1"/>
    <col min="13840" max="13840" width="18.125" style="8" customWidth="1"/>
    <col min="13841" max="13841" width="15.625" style="8" customWidth="1"/>
    <col min="13842" max="14080" width="9" style="8"/>
    <col min="14081" max="14081" width="2.625" style="8" customWidth="1"/>
    <col min="14082" max="14082" width="5.875" style="8" customWidth="1"/>
    <col min="14083" max="14084" width="15.875" style="8" customWidth="1"/>
    <col min="14085" max="14085" width="49.125" style="8" customWidth="1"/>
    <col min="14086" max="14086" width="6.125" style="8" customWidth="1"/>
    <col min="14087" max="14088" width="9.875" style="8" bestFit="1" customWidth="1"/>
    <col min="14089" max="14089" width="5.875" style="8" customWidth="1"/>
    <col min="14090" max="14090" width="40.875" style="8" customWidth="1"/>
    <col min="14091" max="14092" width="30.875" style="8" customWidth="1"/>
    <col min="14093" max="14093" width="13.875" style="8" customWidth="1"/>
    <col min="14094" max="14094" width="6.375" style="8" customWidth="1"/>
    <col min="14095" max="14095" width="13.125" style="8" customWidth="1"/>
    <col min="14096" max="14096" width="18.125" style="8" customWidth="1"/>
    <col min="14097" max="14097" width="15.625" style="8" customWidth="1"/>
    <col min="14098" max="14336" width="9" style="8"/>
    <col min="14337" max="14337" width="2.625" style="8" customWidth="1"/>
    <col min="14338" max="14338" width="5.875" style="8" customWidth="1"/>
    <col min="14339" max="14340" width="15.875" style="8" customWidth="1"/>
    <col min="14341" max="14341" width="49.125" style="8" customWidth="1"/>
    <col min="14342" max="14342" width="6.125" style="8" customWidth="1"/>
    <col min="14343" max="14344" width="9.875" style="8" bestFit="1" customWidth="1"/>
    <col min="14345" max="14345" width="5.875" style="8" customWidth="1"/>
    <col min="14346" max="14346" width="40.875" style="8" customWidth="1"/>
    <col min="14347" max="14348" width="30.875" style="8" customWidth="1"/>
    <col min="14349" max="14349" width="13.875" style="8" customWidth="1"/>
    <col min="14350" max="14350" width="6.375" style="8" customWidth="1"/>
    <col min="14351" max="14351" width="13.125" style="8" customWidth="1"/>
    <col min="14352" max="14352" width="18.125" style="8" customWidth="1"/>
    <col min="14353" max="14353" width="15.625" style="8" customWidth="1"/>
    <col min="14354" max="14592" width="9" style="8"/>
    <col min="14593" max="14593" width="2.625" style="8" customWidth="1"/>
    <col min="14594" max="14594" width="5.875" style="8" customWidth="1"/>
    <col min="14595" max="14596" width="15.875" style="8" customWidth="1"/>
    <col min="14597" max="14597" width="49.125" style="8" customWidth="1"/>
    <col min="14598" max="14598" width="6.125" style="8" customWidth="1"/>
    <col min="14599" max="14600" width="9.875" style="8" bestFit="1" customWidth="1"/>
    <col min="14601" max="14601" width="5.875" style="8" customWidth="1"/>
    <col min="14602" max="14602" width="40.875" style="8" customWidth="1"/>
    <col min="14603" max="14604" width="30.875" style="8" customWidth="1"/>
    <col min="14605" max="14605" width="13.875" style="8" customWidth="1"/>
    <col min="14606" max="14606" width="6.375" style="8" customWidth="1"/>
    <col min="14607" max="14607" width="13.125" style="8" customWidth="1"/>
    <col min="14608" max="14608" width="18.125" style="8" customWidth="1"/>
    <col min="14609" max="14609" width="15.625" style="8" customWidth="1"/>
    <col min="14610" max="14848" width="9" style="8"/>
    <col min="14849" max="14849" width="2.625" style="8" customWidth="1"/>
    <col min="14850" max="14850" width="5.875" style="8" customWidth="1"/>
    <col min="14851" max="14852" width="15.875" style="8" customWidth="1"/>
    <col min="14853" max="14853" width="49.125" style="8" customWidth="1"/>
    <col min="14854" max="14854" width="6.125" style="8" customWidth="1"/>
    <col min="14855" max="14856" width="9.875" style="8" bestFit="1" customWidth="1"/>
    <col min="14857" max="14857" width="5.875" style="8" customWidth="1"/>
    <col min="14858" max="14858" width="40.875" style="8" customWidth="1"/>
    <col min="14859" max="14860" width="30.875" style="8" customWidth="1"/>
    <col min="14861" max="14861" width="13.875" style="8" customWidth="1"/>
    <col min="14862" max="14862" width="6.375" style="8" customWidth="1"/>
    <col min="14863" max="14863" width="13.125" style="8" customWidth="1"/>
    <col min="14864" max="14864" width="18.125" style="8" customWidth="1"/>
    <col min="14865" max="14865" width="15.625" style="8" customWidth="1"/>
    <col min="14866" max="15104" width="9" style="8"/>
    <col min="15105" max="15105" width="2.625" style="8" customWidth="1"/>
    <col min="15106" max="15106" width="5.875" style="8" customWidth="1"/>
    <col min="15107" max="15108" width="15.875" style="8" customWidth="1"/>
    <col min="15109" max="15109" width="49.125" style="8" customWidth="1"/>
    <col min="15110" max="15110" width="6.125" style="8" customWidth="1"/>
    <col min="15111" max="15112" width="9.875" style="8" bestFit="1" customWidth="1"/>
    <col min="15113" max="15113" width="5.875" style="8" customWidth="1"/>
    <col min="15114" max="15114" width="40.875" style="8" customWidth="1"/>
    <col min="15115" max="15116" width="30.875" style="8" customWidth="1"/>
    <col min="15117" max="15117" width="13.875" style="8" customWidth="1"/>
    <col min="15118" max="15118" width="6.375" style="8" customWidth="1"/>
    <col min="15119" max="15119" width="13.125" style="8" customWidth="1"/>
    <col min="15120" max="15120" width="18.125" style="8" customWidth="1"/>
    <col min="15121" max="15121" width="15.625" style="8" customWidth="1"/>
    <col min="15122" max="15360" width="9" style="8"/>
    <col min="15361" max="15361" width="2.625" style="8" customWidth="1"/>
    <col min="15362" max="15362" width="5.875" style="8" customWidth="1"/>
    <col min="15363" max="15364" width="15.875" style="8" customWidth="1"/>
    <col min="15365" max="15365" width="49.125" style="8" customWidth="1"/>
    <col min="15366" max="15366" width="6.125" style="8" customWidth="1"/>
    <col min="15367" max="15368" width="9.875" style="8" bestFit="1" customWidth="1"/>
    <col min="15369" max="15369" width="5.875" style="8" customWidth="1"/>
    <col min="15370" max="15370" width="40.875" style="8" customWidth="1"/>
    <col min="15371" max="15372" width="30.875" style="8" customWidth="1"/>
    <col min="15373" max="15373" width="13.875" style="8" customWidth="1"/>
    <col min="15374" max="15374" width="6.375" style="8" customWidth="1"/>
    <col min="15375" max="15375" width="13.125" style="8" customWidth="1"/>
    <col min="15376" max="15376" width="18.125" style="8" customWidth="1"/>
    <col min="15377" max="15377" width="15.625" style="8" customWidth="1"/>
    <col min="15378" max="15616" width="9" style="8"/>
    <col min="15617" max="15617" width="2.625" style="8" customWidth="1"/>
    <col min="15618" max="15618" width="5.875" style="8" customWidth="1"/>
    <col min="15619" max="15620" width="15.875" style="8" customWidth="1"/>
    <col min="15621" max="15621" width="49.125" style="8" customWidth="1"/>
    <col min="15622" max="15622" width="6.125" style="8" customWidth="1"/>
    <col min="15623" max="15624" width="9.875" style="8" bestFit="1" customWidth="1"/>
    <col min="15625" max="15625" width="5.875" style="8" customWidth="1"/>
    <col min="15626" max="15626" width="40.875" style="8" customWidth="1"/>
    <col min="15627" max="15628" width="30.875" style="8" customWidth="1"/>
    <col min="15629" max="15629" width="13.875" style="8" customWidth="1"/>
    <col min="15630" max="15630" width="6.375" style="8" customWidth="1"/>
    <col min="15631" max="15631" width="13.125" style="8" customWidth="1"/>
    <col min="15632" max="15632" width="18.125" style="8" customWidth="1"/>
    <col min="15633" max="15633" width="15.625" style="8" customWidth="1"/>
    <col min="15634" max="15872" width="9" style="8"/>
    <col min="15873" max="15873" width="2.625" style="8" customWidth="1"/>
    <col min="15874" max="15874" width="5.875" style="8" customWidth="1"/>
    <col min="15875" max="15876" width="15.875" style="8" customWidth="1"/>
    <col min="15877" max="15877" width="49.125" style="8" customWidth="1"/>
    <col min="15878" max="15878" width="6.125" style="8" customWidth="1"/>
    <col min="15879" max="15880" width="9.875" style="8" bestFit="1" customWidth="1"/>
    <col min="15881" max="15881" width="5.875" style="8" customWidth="1"/>
    <col min="15882" max="15882" width="40.875" style="8" customWidth="1"/>
    <col min="15883" max="15884" width="30.875" style="8" customWidth="1"/>
    <col min="15885" max="15885" width="13.875" style="8" customWidth="1"/>
    <col min="15886" max="15886" width="6.375" style="8" customWidth="1"/>
    <col min="15887" max="15887" width="13.125" style="8" customWidth="1"/>
    <col min="15888" max="15888" width="18.125" style="8" customWidth="1"/>
    <col min="15889" max="15889" width="15.625" style="8" customWidth="1"/>
    <col min="15890" max="16128" width="9" style="8"/>
    <col min="16129" max="16129" width="2.625" style="8" customWidth="1"/>
    <col min="16130" max="16130" width="5.875" style="8" customWidth="1"/>
    <col min="16131" max="16132" width="15.875" style="8" customWidth="1"/>
    <col min="16133" max="16133" width="49.125" style="8" customWidth="1"/>
    <col min="16134" max="16134" width="6.125" style="8" customWidth="1"/>
    <col min="16135" max="16136" width="9.875" style="8" bestFit="1" customWidth="1"/>
    <col min="16137" max="16137" width="5.875" style="8" customWidth="1"/>
    <col min="16138" max="16138" width="40.875" style="8" customWidth="1"/>
    <col min="16139" max="16140" width="30.875" style="8" customWidth="1"/>
    <col min="16141" max="16141" width="13.875" style="8" customWidth="1"/>
    <col min="16142" max="16142" width="6.375" style="8" customWidth="1"/>
    <col min="16143" max="16143" width="13.125" style="8" customWidth="1"/>
    <col min="16144" max="16144" width="18.125" style="8" customWidth="1"/>
    <col min="16145" max="16145" width="15.625" style="8" customWidth="1"/>
    <col min="16146" max="16384" width="9" style="8"/>
  </cols>
  <sheetData>
    <row r="2" spans="2:17" ht="20.100000000000001" customHeight="1">
      <c r="B2" s="1" t="s">
        <v>0</v>
      </c>
      <c r="C2" s="1"/>
      <c r="D2" s="1"/>
      <c r="E2" s="92" t="s">
        <v>1982</v>
      </c>
      <c r="G2" s="4" t="s">
        <v>2</v>
      </c>
      <c r="H2" s="5"/>
      <c r="I2" s="6"/>
      <c r="J2" s="7">
        <f>SUM(H:H)</f>
        <v>1447074</v>
      </c>
    </row>
    <row r="3" spans="2:17" ht="20.100000000000001" customHeight="1">
      <c r="B3" s="1" t="s">
        <v>3</v>
      </c>
      <c r="C3" s="1"/>
      <c r="D3" s="1"/>
      <c r="E3" s="98" t="s">
        <v>1914</v>
      </c>
    </row>
    <row r="4" spans="2:17" ht="20.100000000000001" customHeight="1">
      <c r="B4" s="1" t="s">
        <v>1915</v>
      </c>
      <c r="C4" s="1"/>
      <c r="D4" s="1"/>
      <c r="E4" s="98" t="s">
        <v>1983</v>
      </c>
    </row>
    <row r="5" spans="2:17" ht="20.100000000000001" customHeight="1">
      <c r="B5" s="1" t="s">
        <v>6</v>
      </c>
      <c r="C5" s="1"/>
      <c r="D5" s="1"/>
      <c r="E5" s="102">
        <v>43809</v>
      </c>
      <c r="H5" s="1040" t="s">
        <v>1917</v>
      </c>
    </row>
    <row r="6" spans="2:17" ht="20.100000000000001" customHeight="1">
      <c r="B6" s="1" t="s">
        <v>7</v>
      </c>
      <c r="C6" s="1"/>
      <c r="D6" s="1"/>
      <c r="E6" s="102">
        <v>43814</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8" t="s">
        <v>550</v>
      </c>
      <c r="D9" s="219"/>
      <c r="E9" s="220"/>
      <c r="F9" s="22"/>
      <c r="G9" s="22"/>
      <c r="H9" s="167"/>
      <c r="I9" s="167"/>
      <c r="J9" s="22"/>
      <c r="K9" s="22"/>
      <c r="L9" s="22"/>
      <c r="M9" s="25"/>
      <c r="N9" s="21"/>
      <c r="O9" s="22"/>
      <c r="P9" s="25"/>
      <c r="Q9" s="26"/>
    </row>
    <row r="10" spans="2:17" s="9" customFormat="1" ht="19.7" customHeight="1">
      <c r="B10" s="21"/>
      <c r="C10" s="21" t="s">
        <v>550</v>
      </c>
      <c r="D10" s="21" t="s">
        <v>550</v>
      </c>
      <c r="E10" s="30" t="s">
        <v>1984</v>
      </c>
      <c r="F10" s="22">
        <v>1</v>
      </c>
      <c r="G10" s="21">
        <v>755000</v>
      </c>
      <c r="H10" s="27">
        <f t="shared" ref="H10:H16" si="0">F10*G10</f>
        <v>755000</v>
      </c>
      <c r="I10" s="167"/>
      <c r="J10" s="30" t="s">
        <v>1985</v>
      </c>
      <c r="K10" s="22"/>
      <c r="L10" s="22"/>
      <c r="M10" s="25"/>
      <c r="N10" s="21"/>
      <c r="O10" s="32"/>
      <c r="P10" s="25"/>
      <c r="Q10" s="26"/>
    </row>
    <row r="11" spans="2:17" s="9" customFormat="1" ht="19.7" customHeight="1">
      <c r="B11" s="21"/>
      <c r="C11" s="21" t="s">
        <v>550</v>
      </c>
      <c r="D11" s="21" t="s">
        <v>550</v>
      </c>
      <c r="E11" s="30" t="s">
        <v>1986</v>
      </c>
      <c r="F11" s="22">
        <v>1</v>
      </c>
      <c r="G11" s="21">
        <v>31500</v>
      </c>
      <c r="H11" s="27">
        <f t="shared" si="0"/>
        <v>31500</v>
      </c>
      <c r="I11" s="167"/>
      <c r="J11" s="30" t="s">
        <v>1987</v>
      </c>
      <c r="K11" s="22"/>
      <c r="L11" s="22"/>
      <c r="M11" s="25"/>
      <c r="N11" s="21"/>
      <c r="O11" s="32"/>
      <c r="P11" s="25"/>
      <c r="Q11" s="26"/>
    </row>
    <row r="12" spans="2:17" s="9" customFormat="1" ht="19.7" customHeight="1">
      <c r="B12" s="21"/>
      <c r="C12" s="21" t="s">
        <v>550</v>
      </c>
      <c r="D12" s="21" t="s">
        <v>550</v>
      </c>
      <c r="E12" s="30" t="s">
        <v>1988</v>
      </c>
      <c r="F12" s="22">
        <v>1</v>
      </c>
      <c r="G12" s="21">
        <v>14000</v>
      </c>
      <c r="H12" s="27">
        <f t="shared" si="0"/>
        <v>14000</v>
      </c>
      <c r="I12" s="167"/>
      <c r="J12" s="30" t="s">
        <v>1989</v>
      </c>
      <c r="K12" s="22"/>
      <c r="L12" s="22"/>
      <c r="M12" s="25"/>
      <c r="N12" s="21"/>
      <c r="O12" s="32"/>
      <c r="P12" s="25"/>
      <c r="Q12" s="26"/>
    </row>
    <row r="13" spans="2:17" s="9" customFormat="1" ht="19.7" customHeight="1">
      <c r="B13" s="21"/>
      <c r="C13" s="21" t="s">
        <v>550</v>
      </c>
      <c r="D13" s="21" t="s">
        <v>550</v>
      </c>
      <c r="E13" s="30" t="s">
        <v>735</v>
      </c>
      <c r="F13" s="22">
        <v>1</v>
      </c>
      <c r="G13" s="21">
        <v>14000</v>
      </c>
      <c r="H13" s="27">
        <f t="shared" si="0"/>
        <v>14000</v>
      </c>
      <c r="I13" s="167"/>
      <c r="J13" s="30" t="s">
        <v>1990</v>
      </c>
      <c r="K13" s="22"/>
      <c r="L13" s="22"/>
      <c r="M13" s="25"/>
      <c r="N13" s="21"/>
      <c r="O13" s="32"/>
      <c r="P13" s="25"/>
      <c r="Q13" s="26"/>
    </row>
    <row r="14" spans="2:17" s="9" customFormat="1" ht="19.7" customHeight="1">
      <c r="B14" s="21"/>
      <c r="C14" s="21" t="s">
        <v>550</v>
      </c>
      <c r="D14" s="21" t="s">
        <v>550</v>
      </c>
      <c r="E14" s="30" t="s">
        <v>1920</v>
      </c>
      <c r="F14" s="22">
        <v>1</v>
      </c>
      <c r="G14" s="21">
        <v>38000</v>
      </c>
      <c r="H14" s="27">
        <f t="shared" si="0"/>
        <v>38000</v>
      </c>
      <c r="I14" s="167"/>
      <c r="J14" s="30" t="s">
        <v>1991</v>
      </c>
      <c r="K14" s="22"/>
      <c r="L14" s="22"/>
      <c r="M14" s="25"/>
      <c r="N14" s="21"/>
      <c r="O14" s="32"/>
      <c r="P14" s="25"/>
      <c r="Q14" s="26"/>
    </row>
    <row r="15" spans="2:17" s="9" customFormat="1" ht="19.7" customHeight="1">
      <c r="B15" s="21"/>
      <c r="C15" s="21" t="s">
        <v>550</v>
      </c>
      <c r="D15" s="21" t="s">
        <v>550</v>
      </c>
      <c r="E15" s="30" t="s">
        <v>1921</v>
      </c>
      <c r="F15" s="22">
        <v>1</v>
      </c>
      <c r="G15" s="21">
        <v>30000</v>
      </c>
      <c r="H15" s="27">
        <f t="shared" si="0"/>
        <v>30000</v>
      </c>
      <c r="I15" s="167"/>
      <c r="J15" s="30" t="s">
        <v>1992</v>
      </c>
      <c r="K15" s="22"/>
      <c r="L15" s="22"/>
      <c r="M15" s="25"/>
      <c r="N15" s="21"/>
      <c r="O15" s="32"/>
      <c r="P15" s="25"/>
      <c r="Q15" s="26"/>
    </row>
    <row r="16" spans="2:17" s="9" customFormat="1" ht="19.7" customHeight="1">
      <c r="B16" s="21"/>
      <c r="C16" s="970" t="s">
        <v>550</v>
      </c>
      <c r="D16" s="970" t="s">
        <v>550</v>
      </c>
      <c r="E16" s="971" t="s">
        <v>1993</v>
      </c>
      <c r="F16" s="1041">
        <v>1</v>
      </c>
      <c r="G16" s="1042">
        <v>12000</v>
      </c>
      <c r="H16" s="1043">
        <f t="shared" si="0"/>
        <v>12000</v>
      </c>
      <c r="I16" s="167"/>
      <c r="J16" s="30"/>
      <c r="K16" s="22"/>
      <c r="L16" s="22"/>
      <c r="M16" s="25"/>
      <c r="N16" s="21"/>
      <c r="O16" s="32"/>
      <c r="P16" s="25"/>
      <c r="Q16" s="26"/>
    </row>
    <row r="17" spans="2:17" s="9" customFormat="1" ht="19.7" customHeight="1">
      <c r="B17" s="21"/>
      <c r="C17" s="21"/>
      <c r="D17" s="21"/>
      <c r="E17" s="974"/>
      <c r="F17" s="171"/>
      <c r="G17" s="182"/>
      <c r="H17" s="1044"/>
      <c r="I17" s="167"/>
      <c r="J17" s="30"/>
      <c r="K17" s="22"/>
      <c r="L17" s="22"/>
      <c r="M17" s="25"/>
      <c r="N17" s="21"/>
      <c r="O17" s="22"/>
      <c r="P17" s="25"/>
      <c r="Q17" s="26"/>
    </row>
    <row r="18" spans="2:17" s="9" customFormat="1" ht="19.7" customHeight="1">
      <c r="B18" s="21"/>
      <c r="C18" s="21"/>
      <c r="D18" s="21"/>
      <c r="E18" s="976">
        <f>SUM(H10:H16)</f>
        <v>894500</v>
      </c>
      <c r="F18" s="171"/>
      <c r="G18" s="182"/>
      <c r="H18" s="1044"/>
      <c r="I18" s="167"/>
      <c r="J18" s="30"/>
      <c r="K18" s="22"/>
      <c r="L18" s="22"/>
      <c r="M18" s="25"/>
      <c r="N18" s="21"/>
      <c r="O18" s="22"/>
      <c r="P18" s="25"/>
      <c r="Q18" s="26"/>
    </row>
    <row r="19" spans="2:17" s="9" customFormat="1" ht="19.7" customHeight="1">
      <c r="B19" s="21"/>
      <c r="C19" s="169"/>
      <c r="D19" s="169"/>
      <c r="E19" s="974"/>
      <c r="F19" s="171"/>
      <c r="G19" s="182"/>
      <c r="H19" s="1044"/>
      <c r="I19" s="167"/>
      <c r="J19" s="30"/>
      <c r="K19" s="22"/>
      <c r="L19" s="22"/>
      <c r="M19" s="25"/>
      <c r="N19" s="21"/>
      <c r="O19" s="22"/>
      <c r="P19" s="25"/>
      <c r="Q19" s="26"/>
    </row>
    <row r="20" spans="2:17" s="9" customFormat="1" ht="19.7" customHeight="1">
      <c r="B20" s="21"/>
      <c r="C20" s="21"/>
      <c r="D20" s="21"/>
      <c r="E20" s="168"/>
      <c r="F20" s="22"/>
      <c r="G20" s="22"/>
      <c r="H20" s="167"/>
      <c r="I20" s="167"/>
      <c r="J20" s="22"/>
      <c r="K20" s="22"/>
      <c r="L20" s="22"/>
      <c r="M20" s="25"/>
      <c r="N20" s="21"/>
      <c r="O20" s="22"/>
      <c r="P20" s="25"/>
      <c r="Q20" s="26"/>
    </row>
    <row r="21" spans="2:17" s="9" customFormat="1" ht="19.7" customHeight="1">
      <c r="B21" s="21"/>
      <c r="C21" s="218" t="s">
        <v>564</v>
      </c>
      <c r="D21" s="219"/>
      <c r="E21" s="220"/>
      <c r="F21" s="22"/>
      <c r="G21" s="22"/>
      <c r="H21" s="167"/>
      <c r="I21" s="167"/>
      <c r="J21" s="22"/>
      <c r="K21" s="22"/>
      <c r="L21" s="22"/>
      <c r="M21" s="25"/>
      <c r="N21" s="21"/>
      <c r="O21" s="22"/>
      <c r="P21" s="25"/>
      <c r="Q21" s="26"/>
    </row>
    <row r="22" spans="2:17" s="9" customFormat="1" ht="19.7" customHeight="1">
      <c r="B22" s="21"/>
      <c r="C22" s="977" t="s">
        <v>565</v>
      </c>
      <c r="D22" s="977" t="s">
        <v>565</v>
      </c>
      <c r="E22" s="564" t="s">
        <v>1923</v>
      </c>
      <c r="F22" s="22">
        <v>1</v>
      </c>
      <c r="G22" s="44">
        <v>6000</v>
      </c>
      <c r="H22" s="1045">
        <f t="shared" ref="H22:H45" si="1">F22*G22</f>
        <v>6000</v>
      </c>
      <c r="I22" s="167"/>
      <c r="J22" s="31" t="s">
        <v>1924</v>
      </c>
      <c r="K22" s="22"/>
      <c r="L22" s="22"/>
      <c r="M22" s="25"/>
      <c r="N22" s="21"/>
      <c r="O22" s="32"/>
      <c r="P22" s="25"/>
      <c r="Q22" s="26"/>
    </row>
    <row r="23" spans="2:17" s="9" customFormat="1" ht="19.7" customHeight="1">
      <c r="B23" s="21"/>
      <c r="C23" s="977" t="s">
        <v>565</v>
      </c>
      <c r="D23" s="977" t="s">
        <v>565</v>
      </c>
      <c r="E23" s="564" t="s">
        <v>1925</v>
      </c>
      <c r="F23" s="22">
        <v>1</v>
      </c>
      <c r="G23" s="44">
        <v>6000</v>
      </c>
      <c r="H23" s="1045">
        <f t="shared" si="1"/>
        <v>6000</v>
      </c>
      <c r="I23" s="167"/>
      <c r="J23" s="31" t="s">
        <v>1926</v>
      </c>
      <c r="K23" s="22"/>
      <c r="L23" s="22"/>
      <c r="M23" s="25"/>
      <c r="N23" s="21"/>
      <c r="O23" s="32"/>
      <c r="P23" s="25"/>
      <c r="Q23" s="26"/>
    </row>
    <row r="24" spans="2:17" s="9" customFormat="1" ht="19.7" customHeight="1">
      <c r="B24" s="21"/>
      <c r="C24" s="977" t="s">
        <v>565</v>
      </c>
      <c r="D24" s="977" t="s">
        <v>565</v>
      </c>
      <c r="E24" s="564" t="s">
        <v>1927</v>
      </c>
      <c r="F24" s="22">
        <v>1</v>
      </c>
      <c r="G24" s="44">
        <v>6400</v>
      </c>
      <c r="H24" s="1045">
        <f t="shared" si="1"/>
        <v>6400</v>
      </c>
      <c r="I24" s="167"/>
      <c r="J24" s="31" t="s">
        <v>1928</v>
      </c>
      <c r="K24" s="22"/>
      <c r="L24" s="22"/>
      <c r="M24" s="25"/>
      <c r="N24" s="21"/>
      <c r="O24" s="32"/>
      <c r="P24" s="25"/>
      <c r="Q24" s="26"/>
    </row>
    <row r="25" spans="2:17" s="9" customFormat="1" ht="19.7" customHeight="1">
      <c r="B25" s="21"/>
      <c r="C25" s="21" t="s">
        <v>531</v>
      </c>
      <c r="D25" s="21" t="s">
        <v>531</v>
      </c>
      <c r="E25" s="41" t="s">
        <v>1929</v>
      </c>
      <c r="F25" s="236">
        <v>10</v>
      </c>
      <c r="G25" s="36">
        <v>69</v>
      </c>
      <c r="H25" s="362">
        <f t="shared" si="1"/>
        <v>690</v>
      </c>
      <c r="I25" s="363"/>
      <c r="J25" s="41" t="s">
        <v>1930</v>
      </c>
      <c r="K25" s="22"/>
      <c r="L25" s="22"/>
      <c r="M25" s="25"/>
      <c r="N25" s="21"/>
      <c r="O25" s="32"/>
      <c r="P25" s="32"/>
      <c r="Q25" s="26"/>
    </row>
    <row r="26" spans="2:17" s="9" customFormat="1" ht="19.7" customHeight="1">
      <c r="B26" s="21"/>
      <c r="C26" s="622" t="s">
        <v>577</v>
      </c>
      <c r="D26" s="622" t="s">
        <v>577</v>
      </c>
      <c r="E26" s="635" t="s">
        <v>1931</v>
      </c>
      <c r="F26" s="640">
        <v>10</v>
      </c>
      <c r="G26" s="1046">
        <v>69</v>
      </c>
      <c r="H26" s="1047">
        <f t="shared" si="1"/>
        <v>690</v>
      </c>
      <c r="I26" s="623"/>
      <c r="J26" s="635" t="s">
        <v>1932</v>
      </c>
      <c r="K26" s="22"/>
      <c r="L26" s="22"/>
      <c r="M26" s="25"/>
      <c r="N26" s="21"/>
      <c r="O26" s="32"/>
      <c r="P26" s="32"/>
      <c r="Q26" s="26"/>
    </row>
    <row r="27" spans="2:17" s="9" customFormat="1" ht="19.7" customHeight="1">
      <c r="B27" s="21"/>
      <c r="C27" s="21" t="s">
        <v>531</v>
      </c>
      <c r="D27" s="21" t="s">
        <v>531</v>
      </c>
      <c r="E27" s="75" t="s">
        <v>1994</v>
      </c>
      <c r="F27" s="22">
        <v>2</v>
      </c>
      <c r="G27" s="942">
        <v>123</v>
      </c>
      <c r="H27" s="38">
        <f t="shared" si="1"/>
        <v>246</v>
      </c>
      <c r="I27" s="167"/>
      <c r="J27" s="31" t="s">
        <v>1934</v>
      </c>
      <c r="K27" s="22"/>
      <c r="L27" s="22"/>
      <c r="M27" s="25"/>
      <c r="N27" s="21"/>
      <c r="O27" s="32"/>
      <c r="P27" s="32"/>
      <c r="Q27" s="26"/>
    </row>
    <row r="28" spans="2:17" s="9" customFormat="1" ht="19.7" customHeight="1">
      <c r="B28" s="21"/>
      <c r="C28" s="21" t="s">
        <v>531</v>
      </c>
      <c r="D28" s="21" t="s">
        <v>531</v>
      </c>
      <c r="E28" s="235" t="s">
        <v>1935</v>
      </c>
      <c r="F28" s="236">
        <v>1</v>
      </c>
      <c r="G28" s="444">
        <v>230</v>
      </c>
      <c r="H28" s="38">
        <f t="shared" si="1"/>
        <v>230</v>
      </c>
      <c r="I28" s="167"/>
      <c r="J28" s="238" t="s">
        <v>1936</v>
      </c>
      <c r="K28" s="22"/>
      <c r="L28" s="22"/>
      <c r="M28" s="25"/>
      <c r="N28" s="21"/>
      <c r="O28" s="32"/>
      <c r="P28" s="32"/>
      <c r="Q28" s="26"/>
    </row>
    <row r="29" spans="2:17" s="9" customFormat="1" ht="19.7" customHeight="1">
      <c r="B29" s="21"/>
      <c r="C29" s="21" t="s">
        <v>531</v>
      </c>
      <c r="D29" s="21" t="s">
        <v>531</v>
      </c>
      <c r="E29" s="31" t="s">
        <v>885</v>
      </c>
      <c r="F29" s="22">
        <v>1</v>
      </c>
      <c r="G29" s="31">
        <v>75</v>
      </c>
      <c r="H29" s="38">
        <f t="shared" si="1"/>
        <v>75</v>
      </c>
      <c r="I29" s="23"/>
      <c r="J29" s="31" t="s">
        <v>886</v>
      </c>
      <c r="K29" s="22"/>
      <c r="L29" s="22"/>
      <c r="M29" s="25"/>
      <c r="N29" s="21"/>
      <c r="O29" s="32"/>
      <c r="P29" s="32"/>
      <c r="Q29" s="26"/>
    </row>
    <row r="30" spans="2:17" s="9" customFormat="1" ht="19.7" customHeight="1">
      <c r="B30" s="21"/>
      <c r="C30" s="21" t="s">
        <v>531</v>
      </c>
      <c r="D30" s="21" t="s">
        <v>531</v>
      </c>
      <c r="E30" s="1048" t="s">
        <v>1937</v>
      </c>
      <c r="F30" s="170">
        <v>2</v>
      </c>
      <c r="G30" s="347">
        <v>109</v>
      </c>
      <c r="H30" s="38">
        <f t="shared" si="1"/>
        <v>218</v>
      </c>
      <c r="I30" s="167"/>
      <c r="J30" s="164" t="s">
        <v>827</v>
      </c>
      <c r="K30" s="22"/>
      <c r="L30" s="22"/>
      <c r="M30" s="25"/>
      <c r="N30" s="21"/>
      <c r="O30" s="32"/>
      <c r="P30" s="32"/>
      <c r="Q30" s="26"/>
    </row>
    <row r="31" spans="2:17" s="9" customFormat="1" ht="19.7" customHeight="1">
      <c r="B31" s="21"/>
      <c r="C31" s="21" t="s">
        <v>531</v>
      </c>
      <c r="D31" s="21" t="s">
        <v>531</v>
      </c>
      <c r="E31" s="157" t="s">
        <v>796</v>
      </c>
      <c r="F31" s="158">
        <v>10</v>
      </c>
      <c r="G31" s="24">
        <v>20</v>
      </c>
      <c r="H31" s="24">
        <f t="shared" si="1"/>
        <v>200</v>
      </c>
      <c r="I31" s="36"/>
      <c r="J31" s="30" t="s">
        <v>789</v>
      </c>
      <c r="K31" s="22"/>
      <c r="L31" s="22"/>
      <c r="M31" s="25"/>
      <c r="N31" s="21"/>
      <c r="O31" s="32"/>
      <c r="P31" s="32"/>
      <c r="Q31" s="26"/>
    </row>
    <row r="32" spans="2:17" s="9" customFormat="1" ht="19.7" customHeight="1">
      <c r="B32" s="21"/>
      <c r="C32" s="21" t="s">
        <v>531</v>
      </c>
      <c r="D32" s="21" t="s">
        <v>531</v>
      </c>
      <c r="E32" s="157" t="s">
        <v>538</v>
      </c>
      <c r="F32" s="158">
        <v>2</v>
      </c>
      <c r="G32" s="24">
        <v>75</v>
      </c>
      <c r="H32" s="24">
        <f t="shared" si="1"/>
        <v>150</v>
      </c>
      <c r="I32" s="36"/>
      <c r="J32" s="30" t="s">
        <v>791</v>
      </c>
      <c r="K32" s="22"/>
      <c r="L32" s="22"/>
      <c r="M32" s="25"/>
      <c r="N32" s="21"/>
      <c r="O32" s="32"/>
      <c r="P32" s="32"/>
      <c r="Q32" s="26"/>
    </row>
    <row r="33" spans="2:17" s="9" customFormat="1" ht="19.7" customHeight="1">
      <c r="B33" s="21"/>
      <c r="C33" s="21" t="s">
        <v>531</v>
      </c>
      <c r="D33" s="21" t="s">
        <v>531</v>
      </c>
      <c r="E33" s="1049" t="s">
        <v>793</v>
      </c>
      <c r="F33" s="158">
        <v>4</v>
      </c>
      <c r="G33" s="24">
        <v>80</v>
      </c>
      <c r="H33" s="24">
        <f t="shared" si="1"/>
        <v>320</v>
      </c>
      <c r="I33" s="36"/>
      <c r="J33" s="30" t="s">
        <v>1944</v>
      </c>
      <c r="K33" s="22"/>
      <c r="L33" s="22"/>
      <c r="M33" s="25"/>
      <c r="N33" s="21"/>
      <c r="O33" s="32"/>
      <c r="P33" s="32"/>
      <c r="Q33" s="26"/>
    </row>
    <row r="34" spans="2:17" s="9" customFormat="1" ht="19.7" customHeight="1">
      <c r="B34" s="21"/>
      <c r="C34" s="21" t="s">
        <v>531</v>
      </c>
      <c r="D34" s="21" t="s">
        <v>531</v>
      </c>
      <c r="E34" s="1049" t="s">
        <v>775</v>
      </c>
      <c r="F34" s="158">
        <v>2</v>
      </c>
      <c r="G34" s="24">
        <v>80</v>
      </c>
      <c r="H34" s="24">
        <f t="shared" si="1"/>
        <v>160</v>
      </c>
      <c r="I34" s="36"/>
      <c r="J34" s="30" t="s">
        <v>1995</v>
      </c>
      <c r="K34" s="22"/>
      <c r="L34" s="22"/>
      <c r="M34" s="25"/>
      <c r="N34" s="21"/>
      <c r="O34" s="32"/>
      <c r="P34" s="32"/>
      <c r="Q34" s="26"/>
    </row>
    <row r="35" spans="2:17" s="9" customFormat="1" ht="19.7" customHeight="1">
      <c r="B35" s="21"/>
      <c r="C35" s="21" t="s">
        <v>531</v>
      </c>
      <c r="D35" s="21" t="s">
        <v>531</v>
      </c>
      <c r="E35" s="1050" t="s">
        <v>778</v>
      </c>
      <c r="F35" s="158">
        <v>2</v>
      </c>
      <c r="G35" s="24">
        <v>80</v>
      </c>
      <c r="H35" s="24">
        <f t="shared" si="1"/>
        <v>160</v>
      </c>
      <c r="I35" s="36"/>
      <c r="J35" s="30" t="s">
        <v>1996</v>
      </c>
      <c r="K35" s="22"/>
      <c r="L35" s="22"/>
      <c r="M35" s="25"/>
      <c r="N35" s="21"/>
      <c r="O35" s="32"/>
      <c r="P35" s="32"/>
      <c r="Q35" s="26"/>
    </row>
    <row r="36" spans="2:17" s="9" customFormat="1" ht="19.7" customHeight="1">
      <c r="B36" s="21"/>
      <c r="C36" s="137" t="s">
        <v>531</v>
      </c>
      <c r="D36" s="137" t="s">
        <v>531</v>
      </c>
      <c r="E36" s="827" t="s">
        <v>1939</v>
      </c>
      <c r="F36" s="748">
        <v>3</v>
      </c>
      <c r="G36" s="748">
        <v>960</v>
      </c>
      <c r="H36" s="834">
        <f t="shared" si="1"/>
        <v>2880</v>
      </c>
      <c r="I36" s="834"/>
      <c r="J36" s="835" t="s">
        <v>809</v>
      </c>
      <c r="K36" s="22" t="s">
        <v>1997</v>
      </c>
      <c r="L36" s="22"/>
      <c r="M36" s="25"/>
      <c r="N36" s="21"/>
      <c r="O36" s="32"/>
      <c r="P36" s="32"/>
      <c r="Q36" s="26"/>
    </row>
    <row r="37" spans="2:17" s="9" customFormat="1" ht="19.7" customHeight="1">
      <c r="B37" s="21"/>
      <c r="C37" s="137" t="s">
        <v>531</v>
      </c>
      <c r="D37" s="137" t="s">
        <v>531</v>
      </c>
      <c r="E37" s="827" t="s">
        <v>1940</v>
      </c>
      <c r="F37" s="748">
        <v>1</v>
      </c>
      <c r="G37" s="748">
        <v>1360</v>
      </c>
      <c r="H37" s="834">
        <f t="shared" si="1"/>
        <v>1360</v>
      </c>
      <c r="I37" s="834"/>
      <c r="J37" s="1051" t="s">
        <v>816</v>
      </c>
      <c r="K37" s="1052" t="s">
        <v>1998</v>
      </c>
      <c r="L37" s="22"/>
      <c r="M37" s="25"/>
      <c r="N37" s="21"/>
      <c r="O37" s="32"/>
      <c r="P37" s="32"/>
      <c r="Q37" s="26"/>
    </row>
    <row r="38" spans="2:17" s="9" customFormat="1" ht="19.7" customHeight="1">
      <c r="B38" s="21"/>
      <c r="C38" s="137" t="s">
        <v>531</v>
      </c>
      <c r="D38" s="137" t="s">
        <v>531</v>
      </c>
      <c r="E38" s="827" t="s">
        <v>1999</v>
      </c>
      <c r="F38" s="748">
        <v>1</v>
      </c>
      <c r="G38" s="748">
        <v>780</v>
      </c>
      <c r="H38" s="834">
        <f t="shared" si="1"/>
        <v>780</v>
      </c>
      <c r="I38" s="834"/>
      <c r="J38" s="1051" t="s">
        <v>814</v>
      </c>
      <c r="K38" s="1052" t="s">
        <v>1998</v>
      </c>
      <c r="L38" s="22"/>
      <c r="M38" s="25"/>
      <c r="N38" s="21"/>
      <c r="O38" s="32"/>
      <c r="P38" s="32"/>
      <c r="Q38" s="26"/>
    </row>
    <row r="39" spans="2:17" s="9" customFormat="1" ht="19.7" customHeight="1">
      <c r="B39" s="21"/>
      <c r="C39" s="137" t="s">
        <v>531</v>
      </c>
      <c r="D39" s="137" t="s">
        <v>531</v>
      </c>
      <c r="E39" s="827" t="s">
        <v>2000</v>
      </c>
      <c r="F39" s="748">
        <v>1</v>
      </c>
      <c r="G39" s="748">
        <v>1590</v>
      </c>
      <c r="H39" s="834">
        <f t="shared" si="1"/>
        <v>1590</v>
      </c>
      <c r="I39" s="834"/>
      <c r="J39" s="1051" t="s">
        <v>816</v>
      </c>
      <c r="K39" s="1052" t="s">
        <v>1998</v>
      </c>
      <c r="L39" s="22"/>
      <c r="M39" s="25"/>
      <c r="N39" s="21"/>
      <c r="O39" s="32"/>
      <c r="P39" s="32"/>
      <c r="Q39" s="26"/>
    </row>
    <row r="40" spans="2:17" s="9" customFormat="1" ht="19.7" customHeight="1">
      <c r="B40" s="21"/>
      <c r="C40" s="137" t="s">
        <v>531</v>
      </c>
      <c r="D40" s="137" t="s">
        <v>531</v>
      </c>
      <c r="E40" s="827" t="s">
        <v>2001</v>
      </c>
      <c r="F40" s="748">
        <v>1</v>
      </c>
      <c r="G40" s="748">
        <v>960</v>
      </c>
      <c r="H40" s="834">
        <f t="shared" si="1"/>
        <v>960</v>
      </c>
      <c r="I40" s="834"/>
      <c r="J40" s="1051" t="s">
        <v>814</v>
      </c>
      <c r="K40" s="1052" t="s">
        <v>1998</v>
      </c>
      <c r="L40" s="22"/>
      <c r="M40" s="25"/>
      <c r="N40" s="21"/>
      <c r="O40" s="32"/>
      <c r="P40" s="32"/>
      <c r="Q40" s="26"/>
    </row>
    <row r="41" spans="2:17" s="9" customFormat="1" ht="19.7" customHeight="1">
      <c r="B41" s="21"/>
      <c r="C41" s="137" t="s">
        <v>531</v>
      </c>
      <c r="D41" s="137" t="s">
        <v>531</v>
      </c>
      <c r="E41" s="827" t="s">
        <v>2002</v>
      </c>
      <c r="F41" s="748">
        <v>2</v>
      </c>
      <c r="G41" s="748">
        <v>1200</v>
      </c>
      <c r="H41" s="834">
        <f t="shared" si="1"/>
        <v>2400</v>
      </c>
      <c r="I41" s="834"/>
      <c r="J41" s="835" t="s">
        <v>809</v>
      </c>
      <c r="K41" s="1052" t="s">
        <v>1998</v>
      </c>
      <c r="L41" s="22"/>
      <c r="M41" s="25"/>
      <c r="N41" s="21"/>
      <c r="O41" s="32"/>
      <c r="P41" s="32"/>
      <c r="Q41" s="26"/>
    </row>
    <row r="42" spans="2:17" s="9" customFormat="1" ht="19.7" customHeight="1">
      <c r="B42" s="21"/>
      <c r="C42" s="137" t="s">
        <v>531</v>
      </c>
      <c r="D42" s="137" t="s">
        <v>531</v>
      </c>
      <c r="E42" s="827" t="s">
        <v>2003</v>
      </c>
      <c r="F42" s="748">
        <v>1</v>
      </c>
      <c r="G42" s="748">
        <v>1410</v>
      </c>
      <c r="H42" s="834">
        <f t="shared" si="1"/>
        <v>1410</v>
      </c>
      <c r="I42" s="834"/>
      <c r="J42" s="1051" t="s">
        <v>816</v>
      </c>
      <c r="K42" s="1052" t="s">
        <v>1998</v>
      </c>
      <c r="L42" s="22"/>
      <c r="M42" s="25"/>
      <c r="N42" s="21"/>
      <c r="O42" s="32"/>
      <c r="P42" s="32"/>
      <c r="Q42" s="26"/>
    </row>
    <row r="43" spans="2:17" s="9" customFormat="1" ht="19.7" customHeight="1">
      <c r="B43" s="21"/>
      <c r="C43" s="137" t="s">
        <v>531</v>
      </c>
      <c r="D43" s="137" t="s">
        <v>531</v>
      </c>
      <c r="E43" s="827" t="s">
        <v>2004</v>
      </c>
      <c r="F43" s="748">
        <v>1</v>
      </c>
      <c r="G43" s="748">
        <v>790</v>
      </c>
      <c r="H43" s="834">
        <f t="shared" si="1"/>
        <v>790</v>
      </c>
      <c r="I43" s="834"/>
      <c r="J43" s="1051" t="s">
        <v>814</v>
      </c>
      <c r="K43" s="1052" t="s">
        <v>1998</v>
      </c>
      <c r="L43" s="22"/>
      <c r="M43" s="25"/>
      <c r="N43" s="21"/>
      <c r="O43" s="32"/>
      <c r="P43" s="32"/>
      <c r="Q43" s="26"/>
    </row>
    <row r="44" spans="2:17" s="9" customFormat="1" ht="19.7" customHeight="1">
      <c r="B44" s="21"/>
      <c r="C44" s="137" t="s">
        <v>531</v>
      </c>
      <c r="D44" s="137" t="s">
        <v>531</v>
      </c>
      <c r="E44" s="827" t="s">
        <v>2005</v>
      </c>
      <c r="F44" s="748">
        <v>1</v>
      </c>
      <c r="G44" s="748">
        <v>1550</v>
      </c>
      <c r="H44" s="834">
        <f t="shared" si="1"/>
        <v>1550</v>
      </c>
      <c r="I44" s="834"/>
      <c r="J44" s="1051" t="s">
        <v>816</v>
      </c>
      <c r="K44" s="1052" t="s">
        <v>1998</v>
      </c>
      <c r="L44" s="22"/>
      <c r="M44" s="25"/>
      <c r="N44" s="21"/>
      <c r="O44" s="32"/>
      <c r="P44" s="32"/>
      <c r="Q44" s="26"/>
    </row>
    <row r="45" spans="2:17" s="9" customFormat="1" ht="19.7" customHeight="1">
      <c r="B45" s="21"/>
      <c r="C45" s="137" t="s">
        <v>531</v>
      </c>
      <c r="D45" s="137" t="s">
        <v>531</v>
      </c>
      <c r="E45" s="827" t="s">
        <v>2006</v>
      </c>
      <c r="F45" s="748">
        <v>1</v>
      </c>
      <c r="G45" s="748">
        <v>960</v>
      </c>
      <c r="H45" s="834">
        <f t="shared" si="1"/>
        <v>960</v>
      </c>
      <c r="I45" s="834"/>
      <c r="J45" s="1051" t="s">
        <v>814</v>
      </c>
      <c r="K45" s="1052" t="s">
        <v>1998</v>
      </c>
      <c r="L45" s="22"/>
      <c r="M45" s="25"/>
      <c r="N45" s="21"/>
      <c r="O45" s="32"/>
      <c r="P45" s="32"/>
      <c r="Q45" s="26"/>
    </row>
    <row r="46" spans="2:17" s="9" customFormat="1" ht="19.7" customHeight="1">
      <c r="B46" s="21"/>
      <c r="C46" s="21"/>
      <c r="D46" s="21"/>
      <c r="E46" s="22"/>
      <c r="F46" s="22"/>
      <c r="G46" s="22"/>
      <c r="H46" s="167"/>
      <c r="I46" s="167"/>
      <c r="J46" s="22"/>
      <c r="K46" s="22"/>
      <c r="L46" s="22"/>
      <c r="M46" s="25"/>
      <c r="N46" s="21"/>
      <c r="O46" s="22"/>
      <c r="P46" s="25"/>
      <c r="Q46" s="26"/>
    </row>
    <row r="47" spans="2:17" s="9" customFormat="1" ht="19.7" customHeight="1">
      <c r="B47" s="21"/>
      <c r="C47" s="21"/>
      <c r="D47" s="21"/>
      <c r="E47" s="976">
        <f>SUM(H22:H46)</f>
        <v>36219</v>
      </c>
      <c r="F47" s="22"/>
      <c r="G47" s="22"/>
      <c r="H47" s="167"/>
      <c r="I47" s="167"/>
      <c r="J47" s="22"/>
      <c r="K47" s="22"/>
      <c r="L47" s="22"/>
      <c r="M47" s="25"/>
      <c r="N47" s="21"/>
      <c r="O47" s="22"/>
      <c r="P47" s="25"/>
      <c r="Q47" s="26"/>
    </row>
    <row r="48" spans="2:17" s="9" customFormat="1" ht="19.350000000000001" customHeight="1">
      <c r="B48" s="21"/>
      <c r="C48" s="21"/>
      <c r="D48" s="21"/>
      <c r="E48" s="22"/>
      <c r="F48" s="22"/>
      <c r="G48" s="22"/>
      <c r="H48" s="167"/>
      <c r="I48" s="167"/>
      <c r="J48" s="22"/>
      <c r="K48" s="22"/>
      <c r="L48" s="22"/>
      <c r="M48" s="25"/>
      <c r="N48" s="21"/>
      <c r="O48" s="22"/>
      <c r="P48" s="25"/>
      <c r="Q48" s="26"/>
    </row>
    <row r="49" spans="2:17" s="9" customFormat="1" ht="19.350000000000001" customHeight="1">
      <c r="B49" s="21"/>
      <c r="C49" s="27"/>
      <c r="D49" s="990"/>
      <c r="E49" s="168"/>
      <c r="F49" s="22"/>
      <c r="G49" s="22"/>
      <c r="H49" s="167"/>
      <c r="I49" s="167"/>
      <c r="J49" s="22"/>
      <c r="K49" s="22"/>
      <c r="L49" s="22"/>
      <c r="M49" s="25"/>
      <c r="N49" s="21"/>
      <c r="O49" s="22"/>
      <c r="P49" s="25"/>
      <c r="Q49" s="26"/>
    </row>
    <row r="50" spans="2:17" s="9" customFormat="1" ht="19.350000000000001" customHeight="1">
      <c r="B50" s="21"/>
      <c r="C50" s="218" t="s">
        <v>1947</v>
      </c>
      <c r="D50" s="219"/>
      <c r="E50" s="220"/>
      <c r="F50" s="22"/>
      <c r="G50" s="22"/>
      <c r="H50" s="167"/>
      <c r="I50" s="167"/>
      <c r="J50" s="22"/>
      <c r="K50" s="22"/>
      <c r="L50" s="22"/>
      <c r="M50" s="25"/>
      <c r="N50" s="21"/>
      <c r="O50" s="22"/>
      <c r="P50" s="25"/>
      <c r="Q50" s="26"/>
    </row>
    <row r="51" spans="2:17" s="9" customFormat="1" ht="19.350000000000001" customHeight="1">
      <c r="B51" s="21"/>
      <c r="C51" s="22" t="s">
        <v>522</v>
      </c>
      <c r="D51" s="22" t="s">
        <v>522</v>
      </c>
      <c r="E51" s="75" t="s">
        <v>1368</v>
      </c>
      <c r="F51" s="22">
        <v>1</v>
      </c>
      <c r="G51" s="266">
        <v>5000</v>
      </c>
      <c r="H51" s="38">
        <f t="shared" ref="H51:H59" si="2">F51*G51</f>
        <v>5000</v>
      </c>
      <c r="I51" s="167"/>
      <c r="J51" s="31" t="s">
        <v>1369</v>
      </c>
      <c r="K51" s="22"/>
      <c r="L51" s="22"/>
      <c r="M51" s="25"/>
      <c r="N51" s="21"/>
      <c r="O51" s="25"/>
      <c r="P51" s="25"/>
      <c r="Q51" s="26"/>
    </row>
    <row r="52" spans="2:17" s="9" customFormat="1" ht="19.350000000000001" customHeight="1">
      <c r="B52" s="21"/>
      <c r="C52" s="22" t="s">
        <v>522</v>
      </c>
      <c r="D52" s="22" t="s">
        <v>522</v>
      </c>
      <c r="E52" s="75" t="s">
        <v>1370</v>
      </c>
      <c r="F52" s="22">
        <v>1</v>
      </c>
      <c r="G52" s="266">
        <v>4200</v>
      </c>
      <c r="H52" s="38">
        <f t="shared" si="2"/>
        <v>4200</v>
      </c>
      <c r="I52" s="167"/>
      <c r="J52" s="31" t="s">
        <v>1371</v>
      </c>
      <c r="K52" s="22"/>
      <c r="L52" s="22"/>
      <c r="M52" s="25"/>
      <c r="N52" s="21"/>
      <c r="O52" s="25"/>
      <c r="P52" s="25"/>
      <c r="Q52" s="26"/>
    </row>
    <row r="53" spans="2:17" s="9" customFormat="1" ht="19.350000000000001" customHeight="1">
      <c r="B53" s="21"/>
      <c r="C53" s="22" t="s">
        <v>522</v>
      </c>
      <c r="D53" s="22" t="s">
        <v>522</v>
      </c>
      <c r="E53" s="75" t="s">
        <v>1372</v>
      </c>
      <c r="F53" s="22">
        <v>1</v>
      </c>
      <c r="G53" s="266">
        <v>1300</v>
      </c>
      <c r="H53" s="38">
        <f t="shared" si="2"/>
        <v>1300</v>
      </c>
      <c r="I53" s="167"/>
      <c r="J53" s="31" t="s">
        <v>1373</v>
      </c>
      <c r="K53" s="22"/>
      <c r="L53" s="22"/>
      <c r="M53" s="25"/>
      <c r="N53" s="21"/>
      <c r="O53" s="25"/>
      <c r="P53" s="25"/>
      <c r="Q53" s="26"/>
    </row>
    <row r="54" spans="2:17" s="9" customFormat="1" ht="19.350000000000001" customHeight="1">
      <c r="B54" s="21"/>
      <c r="C54" s="21" t="s">
        <v>531</v>
      </c>
      <c r="D54" s="21" t="s">
        <v>531</v>
      </c>
      <c r="E54" s="75" t="s">
        <v>1374</v>
      </c>
      <c r="F54" s="22">
        <v>1</v>
      </c>
      <c r="G54" s="266">
        <v>750</v>
      </c>
      <c r="H54" s="38">
        <f t="shared" si="2"/>
        <v>750</v>
      </c>
      <c r="I54" s="167"/>
      <c r="J54" s="31" t="s">
        <v>1375</v>
      </c>
      <c r="K54" s="22"/>
      <c r="L54" s="22"/>
      <c r="M54" s="25"/>
      <c r="N54" s="21"/>
      <c r="O54" s="25"/>
      <c r="P54" s="32"/>
      <c r="Q54" s="26"/>
    </row>
    <row r="55" spans="2:17" s="9" customFormat="1" ht="19.350000000000001" customHeight="1">
      <c r="B55" s="21"/>
      <c r="C55" s="21" t="s">
        <v>531</v>
      </c>
      <c r="D55" s="21" t="s">
        <v>531</v>
      </c>
      <c r="E55" s="31" t="s">
        <v>1376</v>
      </c>
      <c r="F55" s="167">
        <v>4</v>
      </c>
      <c r="G55" s="266">
        <v>85</v>
      </c>
      <c r="H55" s="38">
        <f t="shared" si="2"/>
        <v>340</v>
      </c>
      <c r="I55" s="167"/>
      <c r="J55" s="31" t="s">
        <v>1377</v>
      </c>
      <c r="K55" s="22"/>
      <c r="L55" s="22"/>
      <c r="M55" s="25"/>
      <c r="N55" s="21"/>
      <c r="O55" s="25"/>
      <c r="P55" s="32"/>
      <c r="Q55" s="26"/>
    </row>
    <row r="56" spans="2:17" s="9" customFormat="1" ht="19.350000000000001" customHeight="1">
      <c r="B56" s="21"/>
      <c r="C56" s="21" t="s">
        <v>531</v>
      </c>
      <c r="D56" s="21" t="s">
        <v>531</v>
      </c>
      <c r="E56" s="31" t="s">
        <v>793</v>
      </c>
      <c r="F56" s="167">
        <v>4</v>
      </c>
      <c r="G56" s="266">
        <v>80</v>
      </c>
      <c r="H56" s="1053">
        <f t="shared" si="2"/>
        <v>320</v>
      </c>
      <c r="I56" s="167"/>
      <c r="J56" s="31" t="s">
        <v>1378</v>
      </c>
      <c r="K56" s="22"/>
      <c r="L56" s="22"/>
      <c r="M56" s="25"/>
      <c r="N56" s="21"/>
      <c r="O56" s="25"/>
      <c r="P56" s="32"/>
      <c r="Q56" s="26"/>
    </row>
    <row r="57" spans="2:17" s="9" customFormat="1" ht="19.350000000000001" customHeight="1">
      <c r="B57" s="21"/>
      <c r="C57" s="21" t="s">
        <v>531</v>
      </c>
      <c r="D57" s="21" t="s">
        <v>531</v>
      </c>
      <c r="E57" s="31" t="s">
        <v>775</v>
      </c>
      <c r="F57" s="167">
        <v>2</v>
      </c>
      <c r="G57" s="266">
        <v>80</v>
      </c>
      <c r="H57" s="1053">
        <f t="shared" si="2"/>
        <v>160</v>
      </c>
      <c r="I57" s="167"/>
      <c r="J57" s="31" t="s">
        <v>1379</v>
      </c>
      <c r="K57" s="22"/>
      <c r="L57" s="22"/>
      <c r="M57" s="25"/>
      <c r="N57" s="21"/>
      <c r="O57" s="25"/>
      <c r="P57" s="32"/>
      <c r="Q57" s="26"/>
    </row>
    <row r="58" spans="2:17" s="9" customFormat="1" ht="19.350000000000001" customHeight="1">
      <c r="B58" s="21"/>
      <c r="C58" s="21" t="s">
        <v>531</v>
      </c>
      <c r="D58" s="21" t="s">
        <v>531</v>
      </c>
      <c r="E58" s="31" t="s">
        <v>1380</v>
      </c>
      <c r="F58" s="167">
        <v>2</v>
      </c>
      <c r="G58" s="266">
        <v>80</v>
      </c>
      <c r="H58" s="1053">
        <f t="shared" si="2"/>
        <v>160</v>
      </c>
      <c r="I58" s="167"/>
      <c r="J58" s="31" t="s">
        <v>1381</v>
      </c>
      <c r="K58" s="22"/>
      <c r="L58" s="22"/>
      <c r="M58" s="25"/>
      <c r="N58" s="21"/>
      <c r="O58" s="25"/>
      <c r="P58" s="32"/>
      <c r="Q58" s="26"/>
    </row>
    <row r="59" spans="2:17" s="9" customFormat="1" ht="19.350000000000001" customHeight="1">
      <c r="B59" s="21"/>
      <c r="C59" s="21" t="s">
        <v>531</v>
      </c>
      <c r="D59" s="21" t="s">
        <v>531</v>
      </c>
      <c r="E59" s="75" t="s">
        <v>1382</v>
      </c>
      <c r="F59" s="167">
        <v>2</v>
      </c>
      <c r="G59" s="266">
        <v>109</v>
      </c>
      <c r="H59" s="38">
        <f t="shared" si="2"/>
        <v>218</v>
      </c>
      <c r="I59" s="167"/>
      <c r="J59" s="31" t="s">
        <v>1383</v>
      </c>
      <c r="K59" s="22"/>
      <c r="L59" s="22"/>
      <c r="M59" s="25"/>
      <c r="N59" s="21"/>
      <c r="O59" s="25"/>
      <c r="P59" s="32"/>
      <c r="Q59" s="26"/>
    </row>
    <row r="60" spans="2:17" s="9" customFormat="1" ht="19.350000000000001" customHeight="1">
      <c r="B60" s="21"/>
      <c r="C60" s="27"/>
      <c r="D60" s="990"/>
      <c r="E60" s="168"/>
      <c r="F60" s="22"/>
      <c r="G60" s="22"/>
      <c r="H60" s="167"/>
      <c r="I60" s="167"/>
      <c r="J60" s="22"/>
      <c r="K60" s="22"/>
      <c r="L60" s="22"/>
      <c r="M60" s="25"/>
      <c r="N60" s="21"/>
      <c r="O60" s="22"/>
      <c r="P60" s="25"/>
      <c r="Q60" s="26"/>
    </row>
    <row r="61" spans="2:17" s="9" customFormat="1" ht="19.350000000000001" customHeight="1">
      <c r="B61" s="21"/>
      <c r="C61" s="27"/>
      <c r="D61" s="990"/>
      <c r="E61" s="976">
        <f>SUM(H51:H60)</f>
        <v>12448</v>
      </c>
      <c r="F61" s="22"/>
      <c r="G61" s="22"/>
      <c r="H61" s="167"/>
      <c r="I61" s="167"/>
      <c r="J61" s="22"/>
      <c r="K61" s="22"/>
      <c r="L61" s="22"/>
      <c r="M61" s="25"/>
      <c r="N61" s="21"/>
      <c r="O61" s="22"/>
      <c r="P61" s="25"/>
      <c r="Q61" s="26"/>
    </row>
    <row r="62" spans="2:17" s="9" customFormat="1" ht="19.350000000000001" customHeight="1">
      <c r="B62" s="21"/>
      <c r="C62" s="27"/>
      <c r="D62" s="990"/>
      <c r="E62" s="168"/>
      <c r="F62" s="22"/>
      <c r="G62" s="22"/>
      <c r="H62" s="167"/>
      <c r="I62" s="167"/>
      <c r="J62" s="22"/>
      <c r="K62" s="22"/>
      <c r="L62" s="22"/>
      <c r="M62" s="25"/>
      <c r="N62" s="21"/>
      <c r="O62" s="22"/>
      <c r="P62" s="25"/>
      <c r="Q62" s="26"/>
    </row>
    <row r="63" spans="2:17" s="9" customFormat="1" ht="19.350000000000001" customHeight="1">
      <c r="B63" s="21"/>
      <c r="C63" s="27"/>
      <c r="D63" s="990"/>
      <c r="E63" s="168"/>
      <c r="F63" s="22"/>
      <c r="G63" s="22"/>
      <c r="H63" s="167"/>
      <c r="I63" s="167"/>
      <c r="J63" s="22"/>
      <c r="K63" s="22"/>
      <c r="L63" s="22"/>
      <c r="M63" s="25"/>
      <c r="N63" s="21"/>
      <c r="O63" s="22"/>
      <c r="P63" s="25"/>
      <c r="Q63" s="26"/>
    </row>
    <row r="64" spans="2:17" s="9" customFormat="1" ht="19.350000000000001" customHeight="1">
      <c r="B64" s="21"/>
      <c r="C64" s="27"/>
      <c r="D64" s="990"/>
      <c r="E64" s="168"/>
      <c r="F64" s="22"/>
      <c r="G64" s="22"/>
      <c r="H64" s="167"/>
      <c r="I64" s="167"/>
      <c r="J64" s="22"/>
      <c r="K64" s="22"/>
      <c r="L64" s="22"/>
      <c r="M64" s="25"/>
      <c r="N64" s="21"/>
      <c r="O64" s="22"/>
      <c r="P64" s="25"/>
      <c r="Q64" s="26"/>
    </row>
    <row r="65" spans="2:17" s="9" customFormat="1" ht="19.7" customHeight="1">
      <c r="B65" s="21"/>
      <c r="C65" s="218" t="s">
        <v>1384</v>
      </c>
      <c r="D65" s="219"/>
      <c r="E65" s="220"/>
      <c r="F65" s="22"/>
      <c r="G65" s="22"/>
      <c r="H65" s="167"/>
      <c r="I65" s="167"/>
      <c r="J65" s="22"/>
      <c r="K65" s="22"/>
      <c r="L65" s="22"/>
      <c r="M65" s="25"/>
      <c r="N65" s="21"/>
      <c r="O65" s="22"/>
      <c r="P65" s="25"/>
      <c r="Q65" s="26"/>
    </row>
    <row r="66" spans="2:17" s="9" customFormat="1" ht="19.7" customHeight="1">
      <c r="B66" s="21"/>
      <c r="C66" s="977" t="s">
        <v>565</v>
      </c>
      <c r="D66" s="977" t="s">
        <v>565</v>
      </c>
      <c r="E66" s="1054" t="s">
        <v>2007</v>
      </c>
      <c r="F66" s="166">
        <v>1</v>
      </c>
      <c r="G66" s="36">
        <v>10500</v>
      </c>
      <c r="H66" s="36">
        <f t="shared" ref="H66:H76" si="3">F66*G66</f>
        <v>10500</v>
      </c>
      <c r="I66" s="188"/>
      <c r="J66" s="175" t="s">
        <v>2008</v>
      </c>
      <c r="K66" s="22"/>
      <c r="L66" s="22"/>
      <c r="M66" s="25"/>
      <c r="N66" s="21"/>
      <c r="O66" s="25"/>
      <c r="P66" s="25"/>
      <c r="Q66" s="26"/>
    </row>
    <row r="67" spans="2:17" s="9" customFormat="1" ht="19.7" customHeight="1">
      <c r="B67" s="21"/>
      <c r="C67" s="977" t="s">
        <v>565</v>
      </c>
      <c r="D67" s="977" t="s">
        <v>565</v>
      </c>
      <c r="E67" s="1054" t="s">
        <v>2009</v>
      </c>
      <c r="F67" s="166">
        <v>1</v>
      </c>
      <c r="G67" s="36">
        <v>7500</v>
      </c>
      <c r="H67" s="36">
        <f t="shared" si="3"/>
        <v>7500</v>
      </c>
      <c r="I67" s="188"/>
      <c r="J67" s="175" t="s">
        <v>2010</v>
      </c>
      <c r="K67" s="22"/>
      <c r="L67" s="30"/>
      <c r="M67" s="25"/>
      <c r="N67" s="21"/>
      <c r="O67" s="25"/>
      <c r="P67" s="25"/>
      <c r="Q67" s="26"/>
    </row>
    <row r="68" spans="2:17" s="73" customFormat="1" ht="19.7" customHeight="1">
      <c r="B68" s="65"/>
      <c r="C68" s="977" t="s">
        <v>565</v>
      </c>
      <c r="D68" s="977" t="s">
        <v>565</v>
      </c>
      <c r="E68" s="1054" t="s">
        <v>2011</v>
      </c>
      <c r="F68" s="166">
        <v>1</v>
      </c>
      <c r="G68" s="36">
        <v>9100</v>
      </c>
      <c r="H68" s="36">
        <f t="shared" si="3"/>
        <v>9100</v>
      </c>
      <c r="I68" s="188"/>
      <c r="J68" s="175" t="s">
        <v>2012</v>
      </c>
      <c r="K68" s="22"/>
      <c r="L68" s="30"/>
      <c r="M68" s="25"/>
      <c r="N68" s="65"/>
      <c r="O68" s="60"/>
      <c r="P68" s="32"/>
      <c r="Q68" s="61"/>
    </row>
    <row r="69" spans="2:17" s="73" customFormat="1" ht="19.7" customHeight="1">
      <c r="B69" s="65"/>
      <c r="C69" s="22" t="s">
        <v>531</v>
      </c>
      <c r="D69" s="22" t="s">
        <v>531</v>
      </c>
      <c r="E69" s="182" t="s">
        <v>835</v>
      </c>
      <c r="F69" s="170">
        <v>4</v>
      </c>
      <c r="G69" s="348">
        <v>70</v>
      </c>
      <c r="H69" s="342">
        <f t="shared" si="3"/>
        <v>280</v>
      </c>
      <c r="I69" s="167"/>
      <c r="J69" s="182" t="s">
        <v>836</v>
      </c>
      <c r="K69" s="22"/>
      <c r="L69" s="30"/>
      <c r="M69" s="25"/>
      <c r="N69" s="65"/>
      <c r="O69" s="60"/>
      <c r="P69" s="32"/>
      <c r="Q69" s="26"/>
    </row>
    <row r="70" spans="2:17" s="73" customFormat="1" ht="19.7" customHeight="1">
      <c r="B70" s="65"/>
      <c r="C70" s="22" t="s">
        <v>531</v>
      </c>
      <c r="D70" s="22" t="s">
        <v>531</v>
      </c>
      <c r="E70" s="182" t="s">
        <v>541</v>
      </c>
      <c r="F70" s="170">
        <v>4</v>
      </c>
      <c r="G70" s="348">
        <v>78</v>
      </c>
      <c r="H70" s="342">
        <f t="shared" si="3"/>
        <v>312</v>
      </c>
      <c r="I70" s="167"/>
      <c r="J70" s="182" t="s">
        <v>836</v>
      </c>
      <c r="K70" s="22"/>
      <c r="L70" s="285"/>
      <c r="M70" s="25"/>
      <c r="N70" s="65"/>
      <c r="O70" s="60"/>
      <c r="P70" s="32"/>
      <c r="Q70" s="26"/>
    </row>
    <row r="71" spans="2:17" s="73" customFormat="1" ht="19.7" customHeight="1">
      <c r="B71" s="65"/>
      <c r="C71" s="21" t="s">
        <v>531</v>
      </c>
      <c r="D71" s="21" t="s">
        <v>531</v>
      </c>
      <c r="E71" s="41" t="s">
        <v>837</v>
      </c>
      <c r="F71" s="236">
        <v>10</v>
      </c>
      <c r="G71" s="36">
        <v>69</v>
      </c>
      <c r="H71" s="362">
        <f t="shared" si="3"/>
        <v>690</v>
      </c>
      <c r="I71" s="363"/>
      <c r="J71" s="41" t="s">
        <v>838</v>
      </c>
      <c r="K71" s="22"/>
      <c r="L71" s="285"/>
      <c r="M71" s="25"/>
      <c r="N71" s="65"/>
      <c r="O71" s="60"/>
      <c r="P71" s="32"/>
      <c r="Q71" s="26"/>
    </row>
    <row r="72" spans="2:17" s="73" customFormat="1" ht="19.7" customHeight="1">
      <c r="B72" s="65"/>
      <c r="C72" s="21" t="s">
        <v>531</v>
      </c>
      <c r="D72" s="21" t="s">
        <v>531</v>
      </c>
      <c r="E72" s="75" t="s">
        <v>839</v>
      </c>
      <c r="F72" s="22">
        <v>4</v>
      </c>
      <c r="G72" s="942">
        <v>71</v>
      </c>
      <c r="H72" s="38">
        <f t="shared" si="3"/>
        <v>284</v>
      </c>
      <c r="I72" s="167"/>
      <c r="J72" s="31" t="s">
        <v>840</v>
      </c>
      <c r="K72" s="57"/>
      <c r="L72" s="285"/>
      <c r="M72" s="60"/>
      <c r="N72" s="65"/>
      <c r="O72" s="60"/>
      <c r="P72" s="32"/>
      <c r="Q72" s="26"/>
    </row>
    <row r="73" spans="2:17" s="73" customFormat="1" ht="19.7" customHeight="1">
      <c r="B73" s="65"/>
      <c r="C73" s="21" t="s">
        <v>531</v>
      </c>
      <c r="D73" s="21" t="s">
        <v>531</v>
      </c>
      <c r="E73" s="75" t="s">
        <v>841</v>
      </c>
      <c r="F73" s="22">
        <v>2</v>
      </c>
      <c r="G73" s="942">
        <v>30</v>
      </c>
      <c r="H73" s="38">
        <f t="shared" si="3"/>
        <v>60</v>
      </c>
      <c r="I73" s="167"/>
      <c r="J73" s="31" t="s">
        <v>842</v>
      </c>
      <c r="K73" s="57"/>
      <c r="L73" s="285"/>
      <c r="M73" s="60"/>
      <c r="N73" s="65"/>
      <c r="O73" s="60"/>
      <c r="P73" s="32"/>
      <c r="Q73" s="26"/>
    </row>
    <row r="74" spans="2:17" s="73" customFormat="1" ht="19.7" customHeight="1">
      <c r="B74" s="65"/>
      <c r="C74" s="21" t="s">
        <v>686</v>
      </c>
      <c r="D74" s="21" t="s">
        <v>531</v>
      </c>
      <c r="E74" s="75" t="s">
        <v>1391</v>
      </c>
      <c r="F74" s="44"/>
      <c r="G74" s="1055">
        <v>1800</v>
      </c>
      <c r="H74" s="221">
        <f t="shared" si="3"/>
        <v>0</v>
      </c>
      <c r="I74" s="205"/>
      <c r="J74" s="75" t="s">
        <v>844</v>
      </c>
      <c r="K74" s="57"/>
      <c r="L74" s="285"/>
      <c r="M74" s="60"/>
      <c r="N74" s="65"/>
      <c r="O74" s="60"/>
      <c r="P74" s="32"/>
      <c r="Q74" s="26"/>
    </row>
    <row r="75" spans="2:17" s="73" customFormat="1" ht="19.7" customHeight="1">
      <c r="B75" s="65"/>
      <c r="C75" s="21" t="s">
        <v>531</v>
      </c>
      <c r="D75" s="21" t="s">
        <v>531</v>
      </c>
      <c r="E75" s="183" t="s">
        <v>788</v>
      </c>
      <c r="F75" s="166">
        <v>4</v>
      </c>
      <c r="G75" s="182">
        <v>75</v>
      </c>
      <c r="H75" s="36">
        <f t="shared" si="3"/>
        <v>300</v>
      </c>
      <c r="I75" s="167"/>
      <c r="J75" s="183" t="s">
        <v>1392</v>
      </c>
      <c r="K75" s="57"/>
      <c r="L75" s="285"/>
      <c r="M75" s="60"/>
      <c r="N75" s="65"/>
      <c r="O75" s="60"/>
      <c r="P75" s="32"/>
      <c r="Q75" s="26"/>
    </row>
    <row r="76" spans="2:17" s="73" customFormat="1" ht="19.7" customHeight="1">
      <c r="B76" s="65"/>
      <c r="C76" s="21" t="s">
        <v>531</v>
      </c>
      <c r="D76" s="21" t="s">
        <v>531</v>
      </c>
      <c r="E76" s="183" t="s">
        <v>538</v>
      </c>
      <c r="F76" s="166">
        <v>4</v>
      </c>
      <c r="G76" s="182">
        <v>75</v>
      </c>
      <c r="H76" s="36">
        <f t="shared" si="3"/>
        <v>300</v>
      </c>
      <c r="I76" s="167"/>
      <c r="J76" s="183" t="s">
        <v>1393</v>
      </c>
      <c r="K76" s="57"/>
      <c r="L76" s="285"/>
      <c r="M76" s="60"/>
      <c r="N76" s="65"/>
      <c r="O76" s="60"/>
      <c r="P76" s="32"/>
      <c r="Q76" s="26"/>
    </row>
    <row r="77" spans="2:17" s="73" customFormat="1" ht="19.7" customHeight="1">
      <c r="B77" s="65"/>
      <c r="C77" s="790" t="s">
        <v>531</v>
      </c>
      <c r="D77" s="790" t="s">
        <v>531</v>
      </c>
      <c r="E77" s="157" t="s">
        <v>880</v>
      </c>
      <c r="F77" s="501">
        <v>4</v>
      </c>
      <c r="G77" s="204">
        <v>780</v>
      </c>
      <c r="H77" s="204">
        <f>F77*G77</f>
        <v>3120</v>
      </c>
      <c r="I77" s="412"/>
      <c r="J77" s="413" t="s">
        <v>860</v>
      </c>
      <c r="K77" s="57"/>
      <c r="L77" s="285"/>
      <c r="M77" s="60"/>
      <c r="N77" s="65"/>
      <c r="O77" s="60"/>
      <c r="P77" s="32"/>
      <c r="Q77" s="26"/>
    </row>
    <row r="78" spans="2:17" s="73" customFormat="1" ht="19.7" customHeight="1">
      <c r="B78" s="65"/>
      <c r="C78" s="790" t="s">
        <v>531</v>
      </c>
      <c r="D78" s="790" t="s">
        <v>531</v>
      </c>
      <c r="E78" s="157" t="s">
        <v>1394</v>
      </c>
      <c r="F78" s="501">
        <v>2</v>
      </c>
      <c r="G78" s="204">
        <v>570</v>
      </c>
      <c r="H78" s="204">
        <f>F78*G78</f>
        <v>1140</v>
      </c>
      <c r="I78" s="412"/>
      <c r="J78" s="413" t="s">
        <v>1395</v>
      </c>
      <c r="K78" s="57"/>
      <c r="L78" s="285"/>
      <c r="M78" s="60"/>
      <c r="N78" s="65"/>
      <c r="O78" s="60"/>
      <c r="P78" s="32"/>
      <c r="Q78" s="26"/>
    </row>
    <row r="79" spans="2:17" s="73" customFormat="1" ht="19.7" customHeight="1">
      <c r="B79" s="65"/>
      <c r="C79" s="790" t="s">
        <v>531</v>
      </c>
      <c r="D79" s="790" t="s">
        <v>531</v>
      </c>
      <c r="E79" s="157" t="s">
        <v>878</v>
      </c>
      <c r="F79" s="501">
        <v>2</v>
      </c>
      <c r="G79" s="204">
        <v>940</v>
      </c>
      <c r="H79" s="204">
        <f>F79*G79</f>
        <v>1880</v>
      </c>
      <c r="I79" s="412"/>
      <c r="J79" s="413" t="s">
        <v>1395</v>
      </c>
      <c r="K79" s="57"/>
      <c r="L79" s="285"/>
      <c r="M79" s="60"/>
      <c r="N79" s="65"/>
      <c r="O79" s="60"/>
      <c r="P79" s="32"/>
      <c r="Q79" s="26"/>
    </row>
    <row r="80" spans="2:17" s="73" customFormat="1" ht="19.7" customHeight="1">
      <c r="B80" s="65"/>
      <c r="C80" s="790"/>
      <c r="D80" s="790"/>
      <c r="E80" s="30"/>
      <c r="F80" s="22"/>
      <c r="G80" s="24"/>
      <c r="H80" s="36"/>
      <c r="I80" s="167"/>
      <c r="J80" s="741"/>
      <c r="K80" s="57"/>
      <c r="L80" s="285"/>
      <c r="M80" s="60"/>
      <c r="N80" s="65"/>
      <c r="O80" s="57"/>
      <c r="P80" s="60"/>
      <c r="Q80" s="61"/>
    </row>
    <row r="81" spans="2:17" s="73" customFormat="1" ht="19.7" customHeight="1">
      <c r="B81" s="65"/>
      <c r="C81" s="65"/>
      <c r="D81" s="65"/>
      <c r="E81" s="976">
        <f>SUM(H66:H80)</f>
        <v>35466</v>
      </c>
      <c r="F81" s="442"/>
      <c r="G81" s="53"/>
      <c r="H81" s="36">
        <f>F81*G81</f>
        <v>0</v>
      </c>
      <c r="I81" s="283"/>
      <c r="J81" s="443"/>
      <c r="K81" s="57"/>
      <c r="L81" s="285"/>
      <c r="M81" s="60"/>
      <c r="N81" s="65"/>
      <c r="O81" s="57"/>
      <c r="P81" s="60"/>
      <c r="Q81" s="61"/>
    </row>
    <row r="82" spans="2:17" s="73" customFormat="1" ht="19.7" customHeight="1">
      <c r="B82" s="65"/>
      <c r="C82" s="65"/>
      <c r="D82" s="65"/>
      <c r="E82" s="30"/>
      <c r="F82" s="442"/>
      <c r="G82" s="53"/>
      <c r="H82" s="36">
        <f>F82*G82</f>
        <v>0</v>
      </c>
      <c r="I82" s="283"/>
      <c r="J82" s="443"/>
      <c r="K82" s="57"/>
      <c r="L82" s="285"/>
      <c r="M82" s="60"/>
      <c r="N82" s="65"/>
      <c r="O82" s="57"/>
      <c r="P82" s="60"/>
      <c r="Q82" s="61"/>
    </row>
    <row r="83" spans="2:17" s="73" customFormat="1" ht="19.7" customHeight="1">
      <c r="B83" s="65"/>
      <c r="C83" s="254" t="s">
        <v>1953</v>
      </c>
      <c r="D83" s="255"/>
      <c r="E83" s="256"/>
      <c r="F83" s="166"/>
      <c r="G83" s="166"/>
      <c r="H83" s="24"/>
      <c r="I83" s="167"/>
      <c r="J83" s="183"/>
      <c r="K83" s="57"/>
      <c r="L83" s="285"/>
      <c r="M83" s="60"/>
      <c r="N83" s="65"/>
      <c r="O83" s="57"/>
      <c r="P83" s="60"/>
      <c r="Q83" s="61"/>
    </row>
    <row r="84" spans="2:17" s="73" customFormat="1" ht="19.350000000000001" customHeight="1">
      <c r="B84" s="65"/>
      <c r="C84" s="1056" t="s">
        <v>2013</v>
      </c>
      <c r="D84" s="1056" t="s">
        <v>2013</v>
      </c>
      <c r="E84" s="1057" t="s">
        <v>2014</v>
      </c>
      <c r="F84" s="22">
        <v>1</v>
      </c>
      <c r="G84" s="31">
        <v>4300</v>
      </c>
      <c r="H84" s="31">
        <f>F84*G84</f>
        <v>4300</v>
      </c>
      <c r="I84" s="377"/>
      <c r="J84" s="31" t="s">
        <v>848</v>
      </c>
      <c r="K84" s="57"/>
      <c r="L84" s="285"/>
      <c r="M84" s="60"/>
      <c r="N84" s="65"/>
      <c r="O84" s="60"/>
      <c r="P84" s="25"/>
      <c r="Q84" s="61"/>
    </row>
    <row r="85" spans="2:17" s="73" customFormat="1" ht="19.350000000000001" customHeight="1">
      <c r="B85" s="65"/>
      <c r="C85" s="1056" t="s">
        <v>2013</v>
      </c>
      <c r="D85" s="1056" t="s">
        <v>2013</v>
      </c>
      <c r="E85" s="1057" t="s">
        <v>2015</v>
      </c>
      <c r="F85" s="22">
        <v>1</v>
      </c>
      <c r="G85" s="31">
        <v>5000</v>
      </c>
      <c r="H85" s="31">
        <f>F85*G85</f>
        <v>5000</v>
      </c>
      <c r="I85" s="377"/>
      <c r="J85" s="31" t="s">
        <v>850</v>
      </c>
      <c r="K85" s="57"/>
      <c r="L85" s="285"/>
      <c r="M85" s="60"/>
      <c r="N85" s="65"/>
      <c r="O85" s="60"/>
      <c r="P85" s="32"/>
      <c r="Q85" s="61"/>
    </row>
    <row r="86" spans="2:17" s="73" customFormat="1" ht="19.7" customHeight="1">
      <c r="B86" s="65"/>
      <c r="C86" s="21" t="s">
        <v>531</v>
      </c>
      <c r="D86" s="21" t="s">
        <v>531</v>
      </c>
      <c r="E86" s="1058" t="s">
        <v>2016</v>
      </c>
      <c r="F86" s="858">
        <v>1</v>
      </c>
      <c r="G86" s="22">
        <v>13620</v>
      </c>
      <c r="H86" s="38">
        <f t="shared" ref="H86:H122" si="4">F86*G86</f>
        <v>13620</v>
      </c>
      <c r="I86" s="167"/>
      <c r="J86" s="211" t="s">
        <v>1400</v>
      </c>
      <c r="K86" s="57"/>
      <c r="L86" s="285"/>
      <c r="M86" s="60"/>
      <c r="N86" s="65"/>
      <c r="O86" s="60"/>
      <c r="P86" s="32"/>
      <c r="Q86" s="26"/>
    </row>
    <row r="87" spans="2:17" s="73" customFormat="1" ht="19.7" customHeight="1">
      <c r="B87" s="65"/>
      <c r="C87" s="21" t="s">
        <v>531</v>
      </c>
      <c r="D87" s="21" t="s">
        <v>531</v>
      </c>
      <c r="E87" s="30" t="s">
        <v>1401</v>
      </c>
      <c r="F87" s="22">
        <v>1</v>
      </c>
      <c r="G87" s="166">
        <v>2148</v>
      </c>
      <c r="H87" s="24">
        <f t="shared" si="4"/>
        <v>2148</v>
      </c>
      <c r="I87" s="36"/>
      <c r="J87" s="31" t="s">
        <v>949</v>
      </c>
      <c r="K87" s="57"/>
      <c r="L87" s="285"/>
      <c r="M87" s="60"/>
      <c r="N87" s="65"/>
      <c r="O87" s="60"/>
      <c r="P87" s="32"/>
      <c r="Q87" s="26"/>
    </row>
    <row r="88" spans="2:17" s="73" customFormat="1" ht="19.7" customHeight="1">
      <c r="B88" s="65"/>
      <c r="C88" s="21" t="s">
        <v>531</v>
      </c>
      <c r="D88" s="21" t="s">
        <v>531</v>
      </c>
      <c r="E88" s="30" t="s">
        <v>1402</v>
      </c>
      <c r="F88" s="22">
        <v>1</v>
      </c>
      <c r="G88" s="166">
        <v>6005</v>
      </c>
      <c r="H88" s="24">
        <f t="shared" si="4"/>
        <v>6005</v>
      </c>
      <c r="I88" s="36"/>
      <c r="J88" s="31" t="s">
        <v>949</v>
      </c>
      <c r="K88" s="57"/>
      <c r="L88" s="285"/>
      <c r="M88" s="60"/>
      <c r="N88" s="65"/>
      <c r="O88" s="60"/>
      <c r="P88" s="32"/>
      <c r="Q88" s="26"/>
    </row>
    <row r="89" spans="2:17" s="73" customFormat="1" ht="19.7" customHeight="1">
      <c r="B89" s="65"/>
      <c r="C89" s="21" t="s">
        <v>531</v>
      </c>
      <c r="D89" s="21" t="s">
        <v>531</v>
      </c>
      <c r="E89" s="30" t="s">
        <v>864</v>
      </c>
      <c r="F89" s="22">
        <v>1</v>
      </c>
      <c r="G89" s="166">
        <v>3518</v>
      </c>
      <c r="H89" s="24">
        <f t="shared" si="4"/>
        <v>3518</v>
      </c>
      <c r="I89" s="36"/>
      <c r="J89" s="31" t="s">
        <v>1403</v>
      </c>
      <c r="K89" s="57"/>
      <c r="L89" s="285"/>
      <c r="M89" s="60"/>
      <c r="N89" s="65"/>
      <c r="O89" s="60"/>
      <c r="P89" s="32"/>
      <c r="Q89" s="26"/>
    </row>
    <row r="90" spans="2:17" s="73" customFormat="1" ht="19.7" customHeight="1">
      <c r="B90" s="65"/>
      <c r="C90" s="21" t="s">
        <v>531</v>
      </c>
      <c r="D90" s="21" t="s">
        <v>531</v>
      </c>
      <c r="E90" s="30" t="s">
        <v>868</v>
      </c>
      <c r="F90" s="22">
        <v>1</v>
      </c>
      <c r="G90" s="166">
        <v>2329</v>
      </c>
      <c r="H90" s="24">
        <f t="shared" si="4"/>
        <v>2329</v>
      </c>
      <c r="I90" s="814"/>
      <c r="J90" s="31" t="s">
        <v>233</v>
      </c>
      <c r="K90" s="57"/>
      <c r="L90" s="285"/>
      <c r="M90" s="60"/>
      <c r="N90" s="65"/>
      <c r="O90" s="60"/>
      <c r="P90" s="32"/>
      <c r="Q90" s="26"/>
    </row>
    <row r="91" spans="2:17" s="73" customFormat="1" ht="19.7" customHeight="1">
      <c r="B91" s="65"/>
      <c r="C91" s="21" t="s">
        <v>531</v>
      </c>
      <c r="D91" s="21" t="s">
        <v>531</v>
      </c>
      <c r="E91" s="1058" t="s">
        <v>897</v>
      </c>
      <c r="F91" s="22">
        <v>2</v>
      </c>
      <c r="G91" s="166">
        <v>977</v>
      </c>
      <c r="H91" s="24">
        <f t="shared" si="4"/>
        <v>1954</v>
      </c>
      <c r="I91" s="188"/>
      <c r="J91" s="31" t="s">
        <v>898</v>
      </c>
      <c r="K91" s="57"/>
      <c r="L91" s="285"/>
      <c r="M91" s="60"/>
      <c r="N91" s="65"/>
      <c r="O91" s="60"/>
      <c r="P91" s="32"/>
      <c r="Q91" s="26"/>
    </row>
    <row r="92" spans="2:17" s="73" customFormat="1" ht="19.7" customHeight="1">
      <c r="B92" s="65"/>
      <c r="C92" s="208" t="s">
        <v>531</v>
      </c>
      <c r="D92" s="208" t="s">
        <v>531</v>
      </c>
      <c r="E92" s="441" t="s">
        <v>929</v>
      </c>
      <c r="F92" s="442">
        <v>1</v>
      </c>
      <c r="G92" s="53">
        <v>872</v>
      </c>
      <c r="H92" s="36">
        <f t="shared" si="4"/>
        <v>872</v>
      </c>
      <c r="I92" s="283"/>
      <c r="J92" s="443" t="s">
        <v>930</v>
      </c>
      <c r="K92" s="57"/>
      <c r="L92" s="285"/>
      <c r="M92" s="60"/>
      <c r="N92" s="65"/>
      <c r="O92" s="60"/>
      <c r="P92" s="32"/>
      <c r="Q92" s="26"/>
    </row>
    <row r="93" spans="2:17" s="73" customFormat="1" ht="19.7" customHeight="1">
      <c r="B93" s="65"/>
      <c r="C93" s="21" t="s">
        <v>531</v>
      </c>
      <c r="D93" s="21" t="s">
        <v>531</v>
      </c>
      <c r="E93" s="30" t="s">
        <v>917</v>
      </c>
      <c r="F93" s="22">
        <v>1</v>
      </c>
      <c r="G93" s="166">
        <v>403</v>
      </c>
      <c r="H93" s="24">
        <f t="shared" si="4"/>
        <v>403</v>
      </c>
      <c r="I93" s="188"/>
      <c r="J93" s="31" t="s">
        <v>918</v>
      </c>
      <c r="K93" s="57"/>
      <c r="L93" s="285"/>
      <c r="M93" s="60"/>
      <c r="N93" s="65"/>
      <c r="O93" s="60"/>
      <c r="P93" s="32"/>
      <c r="Q93" s="26"/>
    </row>
    <row r="94" spans="2:17" s="73" customFormat="1" ht="19.7" customHeight="1">
      <c r="B94" s="65"/>
      <c r="C94" s="21" t="s">
        <v>531</v>
      </c>
      <c r="D94" s="21" t="s">
        <v>531</v>
      </c>
      <c r="E94" s="30" t="s">
        <v>899</v>
      </c>
      <c r="F94" s="22">
        <v>1</v>
      </c>
      <c r="G94" s="22">
        <v>926</v>
      </c>
      <c r="H94" s="24">
        <f t="shared" si="4"/>
        <v>926</v>
      </c>
      <c r="I94" s="188"/>
      <c r="J94" s="31" t="s">
        <v>1406</v>
      </c>
      <c r="K94" s="57"/>
      <c r="L94" s="285"/>
      <c r="M94" s="60"/>
      <c r="N94" s="65"/>
      <c r="O94" s="60"/>
      <c r="P94" s="32"/>
      <c r="Q94" s="26"/>
    </row>
    <row r="95" spans="2:17" s="73" customFormat="1" ht="19.7" customHeight="1">
      <c r="B95" s="65"/>
      <c r="C95" s="21" t="s">
        <v>531</v>
      </c>
      <c r="D95" s="21" t="s">
        <v>531</v>
      </c>
      <c r="E95" s="184" t="s">
        <v>1407</v>
      </c>
      <c r="F95" s="22">
        <v>50</v>
      </c>
      <c r="G95" s="24">
        <v>19</v>
      </c>
      <c r="H95" s="24">
        <f>F95*G95</f>
        <v>950</v>
      </c>
      <c r="I95" s="24"/>
      <c r="J95" s="31" t="s">
        <v>1408</v>
      </c>
      <c r="K95" s="57"/>
      <c r="L95" s="285"/>
      <c r="M95" s="60"/>
      <c r="N95" s="65"/>
      <c r="O95" s="60"/>
      <c r="P95" s="32"/>
      <c r="Q95" s="26"/>
    </row>
    <row r="96" spans="2:17" s="73" customFormat="1" ht="19.7" customHeight="1">
      <c r="B96" s="65"/>
      <c r="C96" s="170" t="s">
        <v>531</v>
      </c>
      <c r="D96" s="170" t="s">
        <v>531</v>
      </c>
      <c r="E96" s="330" t="s">
        <v>2017</v>
      </c>
      <c r="F96" s="24">
        <v>1</v>
      </c>
      <c r="G96" s="24">
        <v>1700</v>
      </c>
      <c r="H96" s="24">
        <f t="shared" si="4"/>
        <v>1700</v>
      </c>
      <c r="I96" s="309"/>
      <c r="J96" s="175" t="s">
        <v>2018</v>
      </c>
      <c r="K96" s="57"/>
      <c r="L96" s="285"/>
      <c r="M96" s="60"/>
      <c r="N96" s="65"/>
      <c r="O96" s="60"/>
      <c r="P96" s="32"/>
      <c r="Q96" s="26"/>
    </row>
    <row r="97" spans="2:17" s="73" customFormat="1" ht="19.7" customHeight="1">
      <c r="B97" s="65"/>
      <c r="C97" s="170" t="s">
        <v>531</v>
      </c>
      <c r="D97" s="170" t="s">
        <v>531</v>
      </c>
      <c r="E97" s="330" t="s">
        <v>1409</v>
      </c>
      <c r="F97" s="24">
        <v>1</v>
      </c>
      <c r="G97" s="24">
        <v>1420</v>
      </c>
      <c r="H97" s="24">
        <f t="shared" si="4"/>
        <v>1420</v>
      </c>
      <c r="I97" s="309"/>
      <c r="J97" s="175" t="s">
        <v>1410</v>
      </c>
      <c r="K97" s="57"/>
      <c r="L97" s="285"/>
      <c r="M97" s="60"/>
      <c r="N97" s="65"/>
      <c r="O97" s="60"/>
      <c r="P97" s="32"/>
      <c r="Q97" s="26"/>
    </row>
    <row r="98" spans="2:17" s="73" customFormat="1" ht="19.7" customHeight="1">
      <c r="B98" s="65"/>
      <c r="C98" s="21" t="s">
        <v>531</v>
      </c>
      <c r="D98" s="21" t="s">
        <v>531</v>
      </c>
      <c r="E98" s="831" t="s">
        <v>908</v>
      </c>
      <c r="F98" s="22">
        <v>1</v>
      </c>
      <c r="G98" s="24">
        <v>1980</v>
      </c>
      <c r="H98" s="24">
        <f t="shared" si="4"/>
        <v>1980</v>
      </c>
      <c r="I98" s="167"/>
      <c r="J98" s="30" t="s">
        <v>909</v>
      </c>
      <c r="K98" s="57"/>
      <c r="L98" s="285"/>
      <c r="M98" s="60"/>
      <c r="N98" s="65"/>
      <c r="O98" s="60"/>
      <c r="P98" s="32"/>
      <c r="Q98" s="26"/>
    </row>
    <row r="99" spans="2:17" s="73" customFormat="1" ht="19.7" customHeight="1">
      <c r="B99" s="65"/>
      <c r="C99" s="21" t="s">
        <v>531</v>
      </c>
      <c r="D99" s="21" t="s">
        <v>531</v>
      </c>
      <c r="E99" s="1059" t="s">
        <v>2019</v>
      </c>
      <c r="F99" s="22">
        <v>2</v>
      </c>
      <c r="G99" s="24">
        <v>98</v>
      </c>
      <c r="H99" s="24">
        <f t="shared" si="4"/>
        <v>196</v>
      </c>
      <c r="I99" s="167"/>
      <c r="J99" s="30" t="s">
        <v>911</v>
      </c>
      <c r="K99" s="57"/>
      <c r="L99" s="285"/>
      <c r="M99" s="60"/>
      <c r="N99" s="65"/>
      <c r="O99" s="60"/>
      <c r="P99" s="32"/>
      <c r="Q99" s="26"/>
    </row>
    <row r="100" spans="2:17" s="73" customFormat="1" ht="19.7" customHeight="1">
      <c r="B100" s="65"/>
      <c r="C100" s="1060" t="s">
        <v>2020</v>
      </c>
      <c r="D100" s="21" t="s">
        <v>531</v>
      </c>
      <c r="E100" s="1059" t="s">
        <v>2021</v>
      </c>
      <c r="F100" s="22">
        <v>1</v>
      </c>
      <c r="G100" s="24">
        <v>874</v>
      </c>
      <c r="H100" s="24">
        <f t="shared" si="4"/>
        <v>874</v>
      </c>
      <c r="I100" s="167"/>
      <c r="J100" s="30" t="s">
        <v>2022</v>
      </c>
      <c r="K100" s="57"/>
      <c r="L100" s="285"/>
      <c r="M100" s="60"/>
      <c r="N100" s="65"/>
      <c r="O100" s="60"/>
      <c r="P100" s="32"/>
      <c r="Q100" s="26"/>
    </row>
    <row r="101" spans="2:17" s="73" customFormat="1" ht="19.7" customHeight="1">
      <c r="B101" s="65"/>
      <c r="C101" s="1061" t="s">
        <v>2020</v>
      </c>
      <c r="D101" s="137" t="s">
        <v>531</v>
      </c>
      <c r="E101" s="1062" t="s">
        <v>2023</v>
      </c>
      <c r="F101" s="748">
        <v>1</v>
      </c>
      <c r="G101" s="833">
        <v>1245</v>
      </c>
      <c r="H101" s="833">
        <f t="shared" si="4"/>
        <v>1245</v>
      </c>
      <c r="I101" s="834"/>
      <c r="J101" s="835" t="s">
        <v>2022</v>
      </c>
      <c r="K101" s="128"/>
      <c r="L101" s="142"/>
      <c r="M101" s="60"/>
      <c r="N101" s="65"/>
      <c r="O101" s="60"/>
      <c r="P101" s="60"/>
      <c r="Q101" s="26"/>
    </row>
    <row r="102" spans="2:17" s="73" customFormat="1" ht="19.7" customHeight="1">
      <c r="B102" s="65"/>
      <c r="C102" s="21" t="s">
        <v>531</v>
      </c>
      <c r="D102" s="21" t="s">
        <v>531</v>
      </c>
      <c r="E102" s="1059" t="s">
        <v>2024</v>
      </c>
      <c r="F102" s="22">
        <v>1</v>
      </c>
      <c r="G102" s="24">
        <v>510</v>
      </c>
      <c r="H102" s="24">
        <f t="shared" si="4"/>
        <v>510</v>
      </c>
      <c r="I102" s="167"/>
      <c r="J102" s="30" t="s">
        <v>2025</v>
      </c>
      <c r="K102" s="57"/>
      <c r="L102" s="285"/>
      <c r="M102" s="60"/>
      <c r="N102" s="65"/>
      <c r="O102" s="60"/>
      <c r="P102" s="32"/>
      <c r="Q102" s="26"/>
    </row>
    <row r="103" spans="2:17" s="73" customFormat="1" ht="19.7" customHeight="1">
      <c r="B103" s="65"/>
      <c r="C103" s="21" t="s">
        <v>531</v>
      </c>
      <c r="D103" s="21" t="s">
        <v>531</v>
      </c>
      <c r="E103" s="1059" t="s">
        <v>2026</v>
      </c>
      <c r="F103" s="22">
        <v>1</v>
      </c>
      <c r="G103" s="24">
        <v>4710</v>
      </c>
      <c r="H103" s="24">
        <f t="shared" si="4"/>
        <v>4710</v>
      </c>
      <c r="I103" s="167"/>
      <c r="J103" s="30" t="s">
        <v>2027</v>
      </c>
      <c r="K103" s="57"/>
      <c r="L103" s="285"/>
      <c r="M103" s="60"/>
      <c r="N103" s="65"/>
      <c r="O103" s="60"/>
      <c r="P103" s="32"/>
      <c r="Q103" s="26"/>
    </row>
    <row r="104" spans="2:17" s="73" customFormat="1" ht="19.7" customHeight="1">
      <c r="B104" s="65"/>
      <c r="C104" s="1063" t="s">
        <v>1412</v>
      </c>
      <c r="D104" s="1063" t="s">
        <v>531</v>
      </c>
      <c r="E104" s="1064" t="s">
        <v>1413</v>
      </c>
      <c r="F104" s="1065">
        <v>1</v>
      </c>
      <c r="G104" s="1066">
        <v>483</v>
      </c>
      <c r="H104" s="1066">
        <f t="shared" si="4"/>
        <v>483</v>
      </c>
      <c r="I104" s="1067"/>
      <c r="J104" s="1068" t="s">
        <v>1414</v>
      </c>
      <c r="K104" s="57"/>
      <c r="L104" s="285"/>
      <c r="M104" s="60"/>
      <c r="N104" s="65"/>
      <c r="O104" s="60"/>
      <c r="P104" s="32"/>
      <c r="Q104" s="26"/>
    </row>
    <row r="105" spans="2:17" s="73" customFormat="1" ht="19.7" customHeight="1">
      <c r="B105" s="65"/>
      <c r="C105" s="21" t="s">
        <v>531</v>
      </c>
      <c r="D105" s="21" t="s">
        <v>531</v>
      </c>
      <c r="E105" s="173" t="s">
        <v>913</v>
      </c>
      <c r="F105" s="22">
        <v>1</v>
      </c>
      <c r="G105" s="24">
        <v>550</v>
      </c>
      <c r="H105" s="24">
        <f t="shared" si="4"/>
        <v>550</v>
      </c>
      <c r="I105" s="167"/>
      <c r="J105" s="31" t="s">
        <v>914</v>
      </c>
      <c r="K105" s="57"/>
      <c r="L105" s="285"/>
      <c r="M105" s="60"/>
      <c r="N105" s="65"/>
      <c r="O105" s="60"/>
      <c r="P105" s="32"/>
      <c r="Q105" s="26"/>
    </row>
    <row r="106" spans="2:17" s="73" customFormat="1" ht="19.7" customHeight="1">
      <c r="B106" s="65"/>
      <c r="C106" s="21" t="s">
        <v>531</v>
      </c>
      <c r="D106" s="21" t="s">
        <v>531</v>
      </c>
      <c r="E106" s="836" t="s">
        <v>915</v>
      </c>
      <c r="F106" s="22">
        <v>1</v>
      </c>
      <c r="G106" s="24">
        <v>479</v>
      </c>
      <c r="H106" s="24">
        <f t="shared" si="4"/>
        <v>479</v>
      </c>
      <c r="I106" s="167"/>
      <c r="J106" s="30" t="s">
        <v>916</v>
      </c>
      <c r="K106" s="57"/>
      <c r="L106" s="285"/>
      <c r="M106" s="60"/>
      <c r="N106" s="65"/>
      <c r="O106" s="60"/>
      <c r="P106" s="32"/>
      <c r="Q106" s="26"/>
    </row>
    <row r="107" spans="2:17" s="73" customFormat="1" ht="19.7" customHeight="1">
      <c r="B107" s="65"/>
      <c r="C107" s="21" t="s">
        <v>531</v>
      </c>
      <c r="D107" s="21" t="s">
        <v>531</v>
      </c>
      <c r="E107" s="814" t="s">
        <v>919</v>
      </c>
      <c r="F107" s="22">
        <v>1</v>
      </c>
      <c r="G107" s="24">
        <v>5104</v>
      </c>
      <c r="H107" s="24">
        <f t="shared" si="4"/>
        <v>5104</v>
      </c>
      <c r="I107" s="167"/>
      <c r="J107" s="30" t="s">
        <v>920</v>
      </c>
      <c r="K107" s="57"/>
      <c r="L107" s="285"/>
      <c r="M107" s="60"/>
      <c r="N107" s="65"/>
      <c r="O107" s="60"/>
      <c r="P107" s="32"/>
      <c r="Q107" s="26"/>
    </row>
    <row r="108" spans="2:17" s="73" customFormat="1" ht="19.7" customHeight="1">
      <c r="B108" s="65"/>
      <c r="C108" s="21" t="s">
        <v>531</v>
      </c>
      <c r="D108" s="21" t="s">
        <v>531</v>
      </c>
      <c r="E108" s="814" t="s">
        <v>921</v>
      </c>
      <c r="F108" s="22">
        <v>1</v>
      </c>
      <c r="G108" s="24">
        <v>5400</v>
      </c>
      <c r="H108" s="24">
        <f t="shared" si="4"/>
        <v>5400</v>
      </c>
      <c r="I108" s="167"/>
      <c r="J108" s="30" t="s">
        <v>922</v>
      </c>
      <c r="K108" s="57"/>
      <c r="L108" s="285"/>
      <c r="M108" s="60"/>
      <c r="N108" s="65"/>
      <c r="O108" s="60"/>
      <c r="P108" s="32"/>
      <c r="Q108" s="26"/>
    </row>
    <row r="109" spans="2:17" s="73" customFormat="1" ht="19.7" customHeight="1">
      <c r="B109" s="65"/>
      <c r="C109" s="21" t="s">
        <v>531</v>
      </c>
      <c r="D109" s="21" t="s">
        <v>531</v>
      </c>
      <c r="E109" s="814" t="s">
        <v>923</v>
      </c>
      <c r="F109" s="22">
        <v>1</v>
      </c>
      <c r="G109" s="24">
        <v>5560</v>
      </c>
      <c r="H109" s="24">
        <f t="shared" si="4"/>
        <v>5560</v>
      </c>
      <c r="I109" s="167"/>
      <c r="J109" s="30" t="s">
        <v>924</v>
      </c>
      <c r="K109" s="57"/>
      <c r="L109" s="285"/>
      <c r="M109" s="60"/>
      <c r="N109" s="65"/>
      <c r="O109" s="60"/>
      <c r="P109" s="32"/>
      <c r="Q109" s="26"/>
    </row>
    <row r="110" spans="2:17" s="73" customFormat="1" ht="19.7" customHeight="1">
      <c r="B110" s="65"/>
      <c r="C110" s="21" t="s">
        <v>531</v>
      </c>
      <c r="D110" s="21" t="s">
        <v>531</v>
      </c>
      <c r="E110" s="814" t="s">
        <v>1416</v>
      </c>
      <c r="F110" s="22">
        <v>1</v>
      </c>
      <c r="G110" s="24">
        <v>1098</v>
      </c>
      <c r="H110" s="24">
        <f t="shared" si="4"/>
        <v>1098</v>
      </c>
      <c r="I110" s="167"/>
      <c r="J110" s="30" t="s">
        <v>1417</v>
      </c>
      <c r="K110" s="57"/>
      <c r="L110" s="285"/>
      <c r="M110" s="60"/>
      <c r="N110" s="65"/>
      <c r="O110" s="60"/>
      <c r="P110" s="32"/>
      <c r="Q110" s="26"/>
    </row>
    <row r="111" spans="2:17" s="73" customFormat="1" ht="19.7" customHeight="1">
      <c r="B111" s="65"/>
      <c r="C111" s="21" t="s">
        <v>531</v>
      </c>
      <c r="D111" s="21" t="s">
        <v>531</v>
      </c>
      <c r="E111" s="258" t="s">
        <v>1418</v>
      </c>
      <c r="F111" s="22">
        <v>1</v>
      </c>
      <c r="G111" s="24">
        <v>1098</v>
      </c>
      <c r="H111" s="24">
        <f t="shared" si="4"/>
        <v>1098</v>
      </c>
      <c r="I111" s="167"/>
      <c r="J111" s="30" t="s">
        <v>1419</v>
      </c>
      <c r="K111" s="57"/>
      <c r="L111" s="285"/>
      <c r="M111" s="60"/>
      <c r="N111" s="65"/>
      <c r="O111" s="60"/>
      <c r="P111" s="32"/>
      <c r="Q111" s="26"/>
    </row>
    <row r="112" spans="2:17" s="73" customFormat="1" ht="19.7" customHeight="1">
      <c r="B112" s="65"/>
      <c r="C112" s="790" t="s">
        <v>531</v>
      </c>
      <c r="D112" s="790" t="s">
        <v>531</v>
      </c>
      <c r="E112" s="157" t="s">
        <v>880</v>
      </c>
      <c r="F112" s="501">
        <v>1</v>
      </c>
      <c r="G112" s="204">
        <v>780</v>
      </c>
      <c r="H112" s="628">
        <f t="shared" si="4"/>
        <v>780</v>
      </c>
      <c r="I112" s="412"/>
      <c r="J112" s="839" t="s">
        <v>1420</v>
      </c>
      <c r="K112" s="57"/>
      <c r="L112" s="285"/>
      <c r="M112" s="60"/>
      <c r="N112" s="65"/>
      <c r="O112" s="60"/>
      <c r="P112" s="32"/>
      <c r="Q112" s="26"/>
    </row>
    <row r="113" spans="2:17" s="73" customFormat="1" ht="19.7" customHeight="1">
      <c r="B113" s="65"/>
      <c r="C113" s="257" t="s">
        <v>531</v>
      </c>
      <c r="D113" s="257" t="s">
        <v>531</v>
      </c>
      <c r="E113" s="182" t="s">
        <v>1978</v>
      </c>
      <c r="F113" s="732">
        <v>2</v>
      </c>
      <c r="G113" s="182">
        <v>181</v>
      </c>
      <c r="H113" s="328">
        <f t="shared" si="4"/>
        <v>362</v>
      </c>
      <c r="I113" s="396"/>
      <c r="J113" s="164" t="s">
        <v>1979</v>
      </c>
      <c r="K113" s="57"/>
      <c r="L113" s="285"/>
      <c r="M113" s="60"/>
      <c r="N113" s="65"/>
      <c r="O113" s="60"/>
      <c r="P113" s="32"/>
      <c r="Q113" s="26"/>
    </row>
    <row r="114" spans="2:17" s="73" customFormat="1" ht="19.7" customHeight="1">
      <c r="B114" s="65"/>
      <c r="C114" s="257" t="s">
        <v>292</v>
      </c>
      <c r="D114" s="236" t="s">
        <v>619</v>
      </c>
      <c r="E114" s="840" t="s">
        <v>1422</v>
      </c>
      <c r="F114" s="257">
        <v>1</v>
      </c>
      <c r="G114" s="330">
        <v>3040</v>
      </c>
      <c r="H114" s="328">
        <f t="shared" si="4"/>
        <v>3040</v>
      </c>
      <c r="I114" s="167"/>
      <c r="J114" s="175" t="s">
        <v>1423</v>
      </c>
      <c r="K114" s="57"/>
      <c r="L114" s="285"/>
      <c r="M114" s="60"/>
      <c r="N114" s="65"/>
      <c r="O114" s="60"/>
      <c r="P114" s="60"/>
      <c r="Q114" s="61"/>
    </row>
    <row r="115" spans="2:17" s="73" customFormat="1" ht="19.7" customHeight="1">
      <c r="B115" s="65"/>
      <c r="C115" s="57" t="s">
        <v>531</v>
      </c>
      <c r="D115" s="57" t="s">
        <v>531</v>
      </c>
      <c r="E115" s="59" t="s">
        <v>881</v>
      </c>
      <c r="F115" s="57">
        <v>1</v>
      </c>
      <c r="G115" s="59">
        <v>4300</v>
      </c>
      <c r="H115" s="59">
        <f t="shared" si="4"/>
        <v>4300</v>
      </c>
      <c r="I115" s="53"/>
      <c r="J115" s="59" t="s">
        <v>882</v>
      </c>
      <c r="K115" s="57"/>
      <c r="L115" s="285"/>
      <c r="M115" s="60"/>
      <c r="N115" s="65"/>
      <c r="O115" s="60"/>
      <c r="P115" s="32"/>
      <c r="Q115" s="26"/>
    </row>
    <row r="116" spans="2:17" s="73" customFormat="1" ht="19.7" customHeight="1">
      <c r="B116" s="65"/>
      <c r="C116" s="57" t="s">
        <v>531</v>
      </c>
      <c r="D116" s="57" t="s">
        <v>531</v>
      </c>
      <c r="E116" s="59" t="s">
        <v>883</v>
      </c>
      <c r="F116" s="283">
        <v>4</v>
      </c>
      <c r="G116" s="59">
        <v>106</v>
      </c>
      <c r="H116" s="59">
        <f t="shared" si="4"/>
        <v>424</v>
      </c>
      <c r="I116" s="841"/>
      <c r="J116" s="59" t="s">
        <v>884</v>
      </c>
      <c r="K116" s="57"/>
      <c r="L116" s="285"/>
      <c r="M116" s="60"/>
      <c r="N116" s="65"/>
      <c r="O116" s="60"/>
      <c r="P116" s="32"/>
      <c r="Q116" s="26"/>
    </row>
    <row r="117" spans="2:17" s="73" customFormat="1" ht="19.7" customHeight="1">
      <c r="B117" s="65"/>
      <c r="C117" s="21" t="s">
        <v>531</v>
      </c>
      <c r="D117" s="21" t="s">
        <v>531</v>
      </c>
      <c r="E117" s="31" t="s">
        <v>885</v>
      </c>
      <c r="F117" s="167">
        <v>4</v>
      </c>
      <c r="G117" s="38">
        <v>75</v>
      </c>
      <c r="H117" s="59">
        <f t="shared" si="4"/>
        <v>300</v>
      </c>
      <c r="I117" s="167"/>
      <c r="J117" s="31" t="s">
        <v>886</v>
      </c>
      <c r="K117" s="57"/>
      <c r="L117" s="285"/>
      <c r="M117" s="60"/>
      <c r="N117" s="65"/>
      <c r="O117" s="60"/>
      <c r="P117" s="32"/>
      <c r="Q117" s="26"/>
    </row>
    <row r="118" spans="2:17" s="73" customFormat="1" ht="19.7" customHeight="1">
      <c r="B118" s="65"/>
      <c r="C118" s="21" t="s">
        <v>531</v>
      </c>
      <c r="D118" s="21" t="s">
        <v>531</v>
      </c>
      <c r="E118" s="245" t="s">
        <v>887</v>
      </c>
      <c r="F118" s="167">
        <v>2</v>
      </c>
      <c r="G118" s="38">
        <v>43</v>
      </c>
      <c r="H118" s="59">
        <f t="shared" si="4"/>
        <v>86</v>
      </c>
      <c r="I118" s="167"/>
      <c r="J118" s="31" t="s">
        <v>888</v>
      </c>
      <c r="K118" s="57"/>
      <c r="L118" s="285"/>
      <c r="M118" s="60"/>
      <c r="N118" s="65"/>
      <c r="O118" s="60"/>
      <c r="P118" s="32"/>
      <c r="Q118" s="26"/>
    </row>
    <row r="119" spans="2:17" s="73" customFormat="1" ht="19.7" customHeight="1">
      <c r="B119" s="65"/>
      <c r="C119" s="170" t="s">
        <v>531</v>
      </c>
      <c r="D119" s="170" t="s">
        <v>531</v>
      </c>
      <c r="E119" s="183" t="s">
        <v>1424</v>
      </c>
      <c r="F119" s="166">
        <v>2</v>
      </c>
      <c r="G119" s="182">
        <v>220</v>
      </c>
      <c r="H119" s="36">
        <f t="shared" si="4"/>
        <v>440</v>
      </c>
      <c r="I119" s="179"/>
      <c r="J119" s="183" t="s">
        <v>637</v>
      </c>
      <c r="K119" s="57"/>
      <c r="L119" s="285"/>
      <c r="M119" s="60"/>
      <c r="N119" s="65"/>
      <c r="O119" s="60"/>
      <c r="P119" s="32"/>
      <c r="Q119" s="26"/>
    </row>
    <row r="120" spans="2:17" s="73" customFormat="1" ht="19.7" customHeight="1">
      <c r="B120" s="65"/>
      <c r="C120" s="170" t="s">
        <v>531</v>
      </c>
      <c r="D120" s="170" t="s">
        <v>531</v>
      </c>
      <c r="E120" s="183" t="s">
        <v>1425</v>
      </c>
      <c r="F120" s="166">
        <v>2</v>
      </c>
      <c r="G120" s="182">
        <v>200</v>
      </c>
      <c r="H120" s="36">
        <f t="shared" si="4"/>
        <v>400</v>
      </c>
      <c r="I120" s="179"/>
      <c r="J120" s="183" t="s">
        <v>640</v>
      </c>
      <c r="K120" s="57"/>
      <c r="L120" s="285"/>
      <c r="M120" s="60"/>
      <c r="N120" s="65"/>
      <c r="O120" s="60"/>
      <c r="P120" s="32"/>
      <c r="Q120" s="26"/>
    </row>
    <row r="121" spans="2:17" s="73" customFormat="1" ht="19.7" customHeight="1">
      <c r="B121" s="65"/>
      <c r="C121" s="21" t="s">
        <v>531</v>
      </c>
      <c r="D121" s="21" t="s">
        <v>531</v>
      </c>
      <c r="E121" s="30" t="s">
        <v>878</v>
      </c>
      <c r="F121" s="22">
        <v>1</v>
      </c>
      <c r="G121" s="36">
        <v>940</v>
      </c>
      <c r="H121" s="628">
        <f t="shared" si="4"/>
        <v>940</v>
      </c>
      <c r="I121" s="28"/>
      <c r="J121" s="814" t="s">
        <v>879</v>
      </c>
      <c r="K121" s="57"/>
      <c r="L121" s="285"/>
      <c r="M121" s="60"/>
      <c r="N121" s="65"/>
      <c r="O121" s="60"/>
      <c r="P121" s="32"/>
      <c r="Q121" s="26"/>
    </row>
    <row r="122" spans="2:17" s="73" customFormat="1" ht="19.7" customHeight="1">
      <c r="B122" s="65"/>
      <c r="C122" s="582" t="s">
        <v>531</v>
      </c>
      <c r="D122" s="582" t="s">
        <v>531</v>
      </c>
      <c r="E122" s="330" t="s">
        <v>1426</v>
      </c>
      <c r="F122" s="257">
        <v>1</v>
      </c>
      <c r="G122" s="328">
        <v>570</v>
      </c>
      <c r="H122" s="362">
        <f t="shared" si="4"/>
        <v>570</v>
      </c>
      <c r="I122" s="329"/>
      <c r="J122" s="330" t="s">
        <v>1427</v>
      </c>
      <c r="K122" s="57"/>
      <c r="L122" s="285"/>
      <c r="M122" s="60"/>
      <c r="N122" s="65"/>
      <c r="O122" s="60"/>
      <c r="P122" s="32"/>
      <c r="Q122" s="26"/>
    </row>
    <row r="123" spans="2:17" s="73" customFormat="1" ht="19.7" customHeight="1">
      <c r="B123" s="65"/>
      <c r="C123" s="208" t="s">
        <v>531</v>
      </c>
      <c r="D123" s="208" t="s">
        <v>531</v>
      </c>
      <c r="E123" s="245" t="s">
        <v>1428</v>
      </c>
      <c r="F123" s="44">
        <v>1</v>
      </c>
      <c r="G123" s="215">
        <v>2008</v>
      </c>
      <c r="H123" s="311">
        <f>F123*G123</f>
        <v>2008</v>
      </c>
      <c r="I123" s="167"/>
      <c r="J123" s="211" t="s">
        <v>1429</v>
      </c>
      <c r="K123" s="57"/>
      <c r="L123" s="285"/>
      <c r="M123" s="60"/>
      <c r="N123" s="65"/>
      <c r="O123" s="60"/>
      <c r="P123" s="261"/>
      <c r="Q123" s="61"/>
    </row>
    <row r="124" spans="2:17" s="73" customFormat="1" ht="19.7" customHeight="1">
      <c r="B124" s="65"/>
      <c r="C124" s="21" t="s">
        <v>531</v>
      </c>
      <c r="D124" s="21" t="s">
        <v>531</v>
      </c>
      <c r="E124" s="211" t="s">
        <v>1430</v>
      </c>
      <c r="F124" s="1069">
        <v>1</v>
      </c>
      <c r="G124" s="221">
        <v>3480</v>
      </c>
      <c r="H124" s="38">
        <f>F124*G124</f>
        <v>3480</v>
      </c>
      <c r="I124" s="167"/>
      <c r="J124" s="31" t="s">
        <v>1431</v>
      </c>
      <c r="K124" s="57"/>
      <c r="L124" s="285"/>
      <c r="M124" s="60"/>
      <c r="N124" s="65"/>
      <c r="O124" s="60"/>
      <c r="P124" s="32"/>
      <c r="Q124" s="61"/>
    </row>
    <row r="125" spans="2:17" s="73" customFormat="1" ht="19.7" customHeight="1">
      <c r="B125" s="65"/>
      <c r="C125" s="1070" t="s">
        <v>531</v>
      </c>
      <c r="D125" s="1070" t="s">
        <v>531</v>
      </c>
      <c r="E125" s="1071" t="s">
        <v>910</v>
      </c>
      <c r="F125" s="1072">
        <v>1</v>
      </c>
      <c r="G125" s="1073">
        <v>66</v>
      </c>
      <c r="H125" s="1074">
        <f>F125*G125</f>
        <v>66</v>
      </c>
      <c r="I125" s="156"/>
      <c r="J125" s="551" t="s">
        <v>1432</v>
      </c>
      <c r="K125" s="57"/>
      <c r="L125" s="285"/>
      <c r="M125" s="60"/>
      <c r="N125" s="65"/>
      <c r="O125" s="60"/>
      <c r="P125" s="32"/>
      <c r="Q125" s="61"/>
    </row>
    <row r="126" spans="2:17" s="73" customFormat="1" ht="19.7" customHeight="1">
      <c r="B126" s="65"/>
      <c r="C126" s="21"/>
      <c r="D126" s="21"/>
      <c r="E126" s="1036">
        <f>SUM(H84:H124)</f>
        <v>91562</v>
      </c>
      <c r="F126" s="1075"/>
      <c r="G126" s="1075"/>
      <c r="H126" s="1075"/>
      <c r="I126" s="24"/>
      <c r="J126" s="31"/>
      <c r="K126" s="57"/>
      <c r="L126" s="285"/>
      <c r="M126" s="60"/>
      <c r="N126" s="65"/>
      <c r="O126" s="57"/>
      <c r="P126" s="60"/>
      <c r="Q126" s="61"/>
    </row>
    <row r="127" spans="2:17" s="73" customFormat="1" ht="19.7" customHeight="1">
      <c r="B127" s="65"/>
      <c r="C127" s="65"/>
      <c r="D127" s="65"/>
      <c r="E127" s="30"/>
      <c r="F127" s="442"/>
      <c r="G127" s="53"/>
      <c r="H127" s="36"/>
      <c r="I127" s="283"/>
      <c r="J127" s="443"/>
      <c r="K127" s="57"/>
      <c r="L127" s="285"/>
      <c r="M127" s="60"/>
      <c r="N127" s="65"/>
      <c r="O127" s="57"/>
      <c r="P127" s="60"/>
      <c r="Q127" s="61"/>
    </row>
    <row r="128" spans="2:17" s="73" customFormat="1" ht="19.7" customHeight="1">
      <c r="B128" s="65"/>
      <c r="C128" s="65"/>
      <c r="D128" s="65"/>
      <c r="E128" s="30"/>
      <c r="F128" s="442"/>
      <c r="G128" s="53"/>
      <c r="H128" s="36"/>
      <c r="I128" s="283"/>
      <c r="J128" s="443"/>
      <c r="K128" s="57"/>
      <c r="L128" s="285"/>
      <c r="M128" s="60"/>
      <c r="N128" s="65"/>
      <c r="O128" s="57"/>
      <c r="P128" s="60"/>
      <c r="Q128" s="61"/>
    </row>
    <row r="129" spans="2:17" s="73" customFormat="1" ht="19.7" customHeight="1">
      <c r="B129" s="65"/>
      <c r="C129" s="218" t="s">
        <v>1981</v>
      </c>
      <c r="D129" s="219"/>
      <c r="E129" s="220"/>
      <c r="F129" s="442"/>
      <c r="G129" s="53"/>
      <c r="H129" s="36"/>
      <c r="I129" s="283"/>
      <c r="J129" s="443"/>
      <c r="K129" s="57"/>
      <c r="L129" s="285"/>
      <c r="M129" s="60"/>
      <c r="N129" s="65"/>
      <c r="O129" s="57"/>
      <c r="P129" s="60"/>
      <c r="Q129" s="61"/>
    </row>
    <row r="130" spans="2:17" s="73" customFormat="1" ht="19.7" customHeight="1">
      <c r="B130" s="65"/>
      <c r="C130" s="347" t="s">
        <v>577</v>
      </c>
      <c r="D130" s="347" t="s">
        <v>577</v>
      </c>
      <c r="E130" s="180" t="s">
        <v>2028</v>
      </c>
      <c r="F130" s="24">
        <v>1</v>
      </c>
      <c r="G130" s="36">
        <v>2343</v>
      </c>
      <c r="H130" s="36">
        <f>F130*G130</f>
        <v>2343</v>
      </c>
      <c r="I130" s="309"/>
      <c r="J130" s="175" t="s">
        <v>2029</v>
      </c>
      <c r="K130" s="57"/>
      <c r="L130" s="285"/>
      <c r="M130" s="60"/>
      <c r="N130" s="65"/>
      <c r="O130" s="60"/>
      <c r="P130" s="32"/>
      <c r="Q130" s="26"/>
    </row>
    <row r="131" spans="2:17" s="73" customFormat="1" ht="19.7" customHeight="1">
      <c r="B131" s="65"/>
      <c r="C131" s="65"/>
      <c r="D131" s="65"/>
      <c r="E131" s="1076">
        <f>SUM(H130)</f>
        <v>2343</v>
      </c>
      <c r="F131" s="442"/>
      <c r="G131" s="53"/>
      <c r="H131" s="36"/>
      <c r="I131" s="283"/>
      <c r="J131" s="443"/>
      <c r="K131" s="57"/>
      <c r="L131" s="285"/>
      <c r="M131" s="60"/>
      <c r="N131" s="65"/>
      <c r="O131" s="57"/>
      <c r="P131" s="60"/>
      <c r="Q131" s="61"/>
    </row>
    <row r="132" spans="2:17" s="73" customFormat="1" ht="19.7" customHeight="1">
      <c r="B132" s="65"/>
      <c r="C132" s="65"/>
      <c r="D132" s="65"/>
      <c r="E132" s="30"/>
      <c r="F132" s="442"/>
      <c r="G132" s="53"/>
      <c r="H132" s="36"/>
      <c r="I132" s="283"/>
      <c r="J132" s="443"/>
      <c r="K132" s="57"/>
      <c r="L132" s="285"/>
      <c r="M132" s="60"/>
      <c r="N132" s="65"/>
      <c r="O132" s="57"/>
      <c r="P132" s="60"/>
      <c r="Q132" s="61"/>
    </row>
    <row r="133" spans="2:17" s="73" customFormat="1" ht="19.7" customHeight="1">
      <c r="B133" s="65"/>
      <c r="C133" s="218" t="s">
        <v>2030</v>
      </c>
      <c r="D133" s="219"/>
      <c r="E133" s="220"/>
      <c r="F133" s="442"/>
      <c r="G133" s="53"/>
      <c r="H133" s="36"/>
      <c r="I133" s="283"/>
      <c r="J133" s="443"/>
      <c r="K133" s="57"/>
      <c r="L133" s="285"/>
      <c r="M133" s="60"/>
      <c r="N133" s="65"/>
      <c r="O133" s="57"/>
      <c r="P133" s="60"/>
      <c r="Q133" s="61"/>
    </row>
    <row r="134" spans="2:17" s="73" customFormat="1" ht="22.35" customHeight="1">
      <c r="B134" s="65"/>
      <c r="C134" s="208" t="s">
        <v>531</v>
      </c>
      <c r="D134" s="208" t="s">
        <v>531</v>
      </c>
      <c r="E134" s="900" t="s">
        <v>2031</v>
      </c>
      <c r="F134" s="442">
        <v>3</v>
      </c>
      <c r="G134" s="53">
        <v>4780</v>
      </c>
      <c r="H134" s="36">
        <f t="shared" ref="H134:H197" si="5">F134*G134</f>
        <v>14340</v>
      </c>
      <c r="I134" s="283"/>
      <c r="J134" s="443" t="s">
        <v>2032</v>
      </c>
      <c r="K134" s="57" t="s">
        <v>2033</v>
      </c>
      <c r="L134" s="285"/>
      <c r="M134" s="60"/>
      <c r="N134" s="65"/>
      <c r="O134" s="60"/>
      <c r="P134" s="32"/>
      <c r="Q134" s="26"/>
    </row>
    <row r="135" spans="2:17" s="73" customFormat="1" ht="19.7" customHeight="1">
      <c r="B135" s="65"/>
      <c r="C135" s="208" t="s">
        <v>531</v>
      </c>
      <c r="D135" s="208" t="s">
        <v>531</v>
      </c>
      <c r="E135" s="900" t="s">
        <v>2034</v>
      </c>
      <c r="F135" s="442">
        <v>2</v>
      </c>
      <c r="G135" s="53">
        <v>4780</v>
      </c>
      <c r="H135" s="36">
        <f t="shared" si="5"/>
        <v>9560</v>
      </c>
      <c r="I135" s="283"/>
      <c r="J135" s="443" t="s">
        <v>2035</v>
      </c>
      <c r="K135" s="57" t="s">
        <v>2033</v>
      </c>
      <c r="L135" s="285"/>
      <c r="M135" s="60"/>
      <c r="N135" s="65"/>
      <c r="O135" s="60"/>
      <c r="P135" s="32"/>
      <c r="Q135" s="26"/>
    </row>
    <row r="136" spans="2:17" s="73" customFormat="1" ht="19.7" customHeight="1">
      <c r="B136" s="65"/>
      <c r="C136" s="208" t="s">
        <v>531</v>
      </c>
      <c r="D136" s="208" t="s">
        <v>531</v>
      </c>
      <c r="E136" s="900" t="s">
        <v>2036</v>
      </c>
      <c r="F136" s="442">
        <v>2</v>
      </c>
      <c r="G136" s="53">
        <v>4780</v>
      </c>
      <c r="H136" s="36">
        <f t="shared" si="5"/>
        <v>9560</v>
      </c>
      <c r="I136" s="283"/>
      <c r="J136" s="443" t="s">
        <v>2037</v>
      </c>
      <c r="K136" s="57" t="s">
        <v>2033</v>
      </c>
      <c r="L136" s="285"/>
      <c r="M136" s="60"/>
      <c r="N136" s="65"/>
      <c r="O136" s="60"/>
      <c r="P136" s="32"/>
      <c r="Q136" s="26"/>
    </row>
    <row r="137" spans="2:17" s="73" customFormat="1" ht="19.7" customHeight="1">
      <c r="B137" s="65"/>
      <c r="C137" s="208" t="s">
        <v>531</v>
      </c>
      <c r="D137" s="208" t="s">
        <v>531</v>
      </c>
      <c r="E137" s="900" t="s">
        <v>2038</v>
      </c>
      <c r="F137" s="442">
        <v>2</v>
      </c>
      <c r="G137" s="53">
        <v>4780</v>
      </c>
      <c r="H137" s="36">
        <f t="shared" si="5"/>
        <v>9560</v>
      </c>
      <c r="I137" s="283"/>
      <c r="J137" s="443" t="s">
        <v>2039</v>
      </c>
      <c r="K137" s="57" t="s">
        <v>2033</v>
      </c>
      <c r="L137" s="285"/>
      <c r="M137" s="60"/>
      <c r="N137" s="65"/>
      <c r="O137" s="60"/>
      <c r="P137" s="32"/>
      <c r="Q137" s="26"/>
    </row>
    <row r="138" spans="2:17" s="73" customFormat="1" ht="19.7" customHeight="1">
      <c r="B138" s="65"/>
      <c r="C138" s="208" t="s">
        <v>531</v>
      </c>
      <c r="D138" s="208" t="s">
        <v>531</v>
      </c>
      <c r="E138" s="900" t="s">
        <v>2040</v>
      </c>
      <c r="F138" s="442">
        <v>2</v>
      </c>
      <c r="G138" s="53">
        <v>4780</v>
      </c>
      <c r="H138" s="36">
        <f t="shared" si="5"/>
        <v>9560</v>
      </c>
      <c r="I138" s="283"/>
      <c r="J138" s="443" t="s">
        <v>2041</v>
      </c>
      <c r="K138" s="57" t="s">
        <v>2033</v>
      </c>
      <c r="L138" s="285"/>
      <c r="M138" s="60"/>
      <c r="N138" s="65"/>
      <c r="O138" s="60"/>
      <c r="P138" s="32"/>
      <c r="Q138" s="26"/>
    </row>
    <row r="139" spans="2:17" s="73" customFormat="1" ht="19.7" customHeight="1">
      <c r="B139" s="65"/>
      <c r="C139" s="208" t="s">
        <v>531</v>
      </c>
      <c r="D139" s="208" t="s">
        <v>531</v>
      </c>
      <c r="E139" s="900" t="s">
        <v>2042</v>
      </c>
      <c r="F139" s="442">
        <v>20</v>
      </c>
      <c r="G139" s="53">
        <v>33</v>
      </c>
      <c r="H139" s="36">
        <f t="shared" si="5"/>
        <v>660</v>
      </c>
      <c r="I139" s="283"/>
      <c r="J139" s="443" t="s">
        <v>2043</v>
      </c>
      <c r="K139" s="57" t="s">
        <v>2033</v>
      </c>
      <c r="L139" s="285"/>
      <c r="M139" s="60"/>
      <c r="N139" s="65"/>
      <c r="O139" s="60"/>
      <c r="P139" s="32"/>
      <c r="Q139" s="26"/>
    </row>
    <row r="140" spans="2:17" s="73" customFormat="1" ht="19.7" customHeight="1">
      <c r="B140" s="65"/>
      <c r="C140" s="208" t="s">
        <v>531</v>
      </c>
      <c r="D140" s="208" t="s">
        <v>531</v>
      </c>
      <c r="E140" s="900" t="s">
        <v>2044</v>
      </c>
      <c r="F140" s="248">
        <v>2</v>
      </c>
      <c r="G140" s="53">
        <v>550</v>
      </c>
      <c r="H140" s="36">
        <f t="shared" si="5"/>
        <v>1100</v>
      </c>
      <c r="I140" s="283"/>
      <c r="J140" s="1077" t="s">
        <v>2045</v>
      </c>
      <c r="K140" s="57" t="s">
        <v>2033</v>
      </c>
      <c r="L140" s="285"/>
      <c r="M140" s="60"/>
      <c r="N140" s="65"/>
      <c r="O140" s="60"/>
      <c r="P140" s="32"/>
      <c r="Q140" s="26"/>
    </row>
    <row r="141" spans="2:17" s="73" customFormat="1" ht="19.7" customHeight="1">
      <c r="B141" s="65"/>
      <c r="C141" s="208" t="s">
        <v>531</v>
      </c>
      <c r="D141" s="208" t="s">
        <v>531</v>
      </c>
      <c r="E141" s="1078" t="s">
        <v>2046</v>
      </c>
      <c r="F141" s="248">
        <v>4</v>
      </c>
      <c r="G141" s="23">
        <v>850</v>
      </c>
      <c r="H141" s="36">
        <f t="shared" si="5"/>
        <v>3400</v>
      </c>
      <c r="I141" s="283"/>
      <c r="J141" s="1077" t="s">
        <v>2045</v>
      </c>
      <c r="K141" s="57" t="s">
        <v>2033</v>
      </c>
      <c r="L141" s="285"/>
      <c r="M141" s="60"/>
      <c r="N141" s="65"/>
      <c r="O141" s="60"/>
      <c r="P141" s="32"/>
      <c r="Q141" s="26"/>
    </row>
    <row r="142" spans="2:17" s="73" customFormat="1" ht="19.7" customHeight="1">
      <c r="B142" s="65"/>
      <c r="C142" s="208" t="s">
        <v>531</v>
      </c>
      <c r="D142" s="208" t="s">
        <v>531</v>
      </c>
      <c r="E142" s="900" t="s">
        <v>2047</v>
      </c>
      <c r="F142" s="248">
        <v>7</v>
      </c>
      <c r="G142" s="53">
        <v>1010</v>
      </c>
      <c r="H142" s="36">
        <f t="shared" si="5"/>
        <v>7070</v>
      </c>
      <c r="I142" s="283"/>
      <c r="J142" s="1077" t="s">
        <v>2045</v>
      </c>
      <c r="K142" s="57" t="s">
        <v>2033</v>
      </c>
      <c r="L142" s="285"/>
      <c r="M142" s="60"/>
      <c r="N142" s="65"/>
      <c r="O142" s="60"/>
      <c r="P142" s="32"/>
      <c r="Q142" s="26"/>
    </row>
    <row r="143" spans="2:17" s="73" customFormat="1" ht="19.7" customHeight="1">
      <c r="B143" s="65"/>
      <c r="C143" s="208" t="s">
        <v>531</v>
      </c>
      <c r="D143" s="208" t="s">
        <v>531</v>
      </c>
      <c r="E143" s="900" t="s">
        <v>2048</v>
      </c>
      <c r="F143" s="248">
        <v>3</v>
      </c>
      <c r="G143" s="53">
        <v>1160</v>
      </c>
      <c r="H143" s="36">
        <f t="shared" si="5"/>
        <v>3480</v>
      </c>
      <c r="I143" s="283"/>
      <c r="J143" s="1077" t="s">
        <v>2045</v>
      </c>
      <c r="K143" s="57" t="s">
        <v>2033</v>
      </c>
      <c r="L143" s="285"/>
      <c r="M143" s="60"/>
      <c r="N143" s="65"/>
      <c r="O143" s="60"/>
      <c r="P143" s="32"/>
      <c r="Q143" s="26"/>
    </row>
    <row r="144" spans="2:17" s="73" customFormat="1" ht="19.7" customHeight="1">
      <c r="B144" s="65"/>
      <c r="C144" s="208" t="s">
        <v>531</v>
      </c>
      <c r="D144" s="208" t="s">
        <v>531</v>
      </c>
      <c r="E144" s="900" t="s">
        <v>2049</v>
      </c>
      <c r="F144" s="248">
        <v>4</v>
      </c>
      <c r="G144" s="53">
        <v>1270</v>
      </c>
      <c r="H144" s="36">
        <f t="shared" si="5"/>
        <v>5080</v>
      </c>
      <c r="I144" s="283"/>
      <c r="J144" s="1077" t="s">
        <v>2045</v>
      </c>
      <c r="K144" s="57" t="s">
        <v>2033</v>
      </c>
      <c r="L144" s="285"/>
      <c r="M144" s="60"/>
      <c r="N144" s="65"/>
      <c r="O144" s="60"/>
      <c r="P144" s="32"/>
      <c r="Q144" s="26"/>
    </row>
    <row r="145" spans="2:17" s="73" customFormat="1" ht="19.7" customHeight="1">
      <c r="B145" s="65"/>
      <c r="C145" s="208" t="s">
        <v>531</v>
      </c>
      <c r="D145" s="208" t="s">
        <v>531</v>
      </c>
      <c r="E145" s="900" t="s">
        <v>2050</v>
      </c>
      <c r="F145" s="248">
        <v>1</v>
      </c>
      <c r="G145" s="53">
        <v>600</v>
      </c>
      <c r="H145" s="36">
        <f t="shared" si="5"/>
        <v>600</v>
      </c>
      <c r="I145" s="283"/>
      <c r="J145" s="1077" t="s">
        <v>2051</v>
      </c>
      <c r="K145" s="57" t="s">
        <v>2033</v>
      </c>
      <c r="L145" s="285"/>
      <c r="M145" s="60"/>
      <c r="N145" s="65"/>
      <c r="O145" s="60"/>
      <c r="P145" s="32"/>
      <c r="Q145" s="26"/>
    </row>
    <row r="146" spans="2:17" s="73" customFormat="1" ht="19.7" customHeight="1">
      <c r="B146" s="65"/>
      <c r="C146" s="208" t="s">
        <v>531</v>
      </c>
      <c r="D146" s="208" t="s">
        <v>531</v>
      </c>
      <c r="E146" s="900" t="s">
        <v>2052</v>
      </c>
      <c r="F146" s="248">
        <v>2</v>
      </c>
      <c r="G146" s="53">
        <v>470</v>
      </c>
      <c r="H146" s="36">
        <f t="shared" si="5"/>
        <v>940</v>
      </c>
      <c r="I146" s="283"/>
      <c r="J146" s="443" t="s">
        <v>2053</v>
      </c>
      <c r="K146" s="57" t="s">
        <v>2033</v>
      </c>
      <c r="L146" s="285"/>
      <c r="M146" s="60"/>
      <c r="N146" s="65"/>
      <c r="O146" s="60"/>
      <c r="P146" s="32"/>
      <c r="Q146" s="26"/>
    </row>
    <row r="147" spans="2:17" s="73" customFormat="1" ht="19.7" customHeight="1">
      <c r="B147" s="65"/>
      <c r="C147" s="208" t="s">
        <v>531</v>
      </c>
      <c r="D147" s="208" t="s">
        <v>531</v>
      </c>
      <c r="E147" s="900" t="s">
        <v>2054</v>
      </c>
      <c r="F147" s="442">
        <v>64</v>
      </c>
      <c r="G147" s="53">
        <v>233</v>
      </c>
      <c r="H147" s="36">
        <f t="shared" si="5"/>
        <v>14912</v>
      </c>
      <c r="I147" s="283"/>
      <c r="J147" s="443" t="s">
        <v>2055</v>
      </c>
      <c r="K147" s="57" t="s">
        <v>2033</v>
      </c>
      <c r="L147" s="285"/>
      <c r="M147" s="60"/>
      <c r="N147" s="65"/>
      <c r="O147" s="60"/>
      <c r="P147" s="32"/>
      <c r="Q147" s="26"/>
    </row>
    <row r="148" spans="2:17" s="73" customFormat="1" ht="19.7" customHeight="1">
      <c r="B148" s="65"/>
      <c r="C148" s="208" t="s">
        <v>531</v>
      </c>
      <c r="D148" s="208" t="s">
        <v>531</v>
      </c>
      <c r="E148" s="900" t="s">
        <v>2056</v>
      </c>
      <c r="F148" s="442">
        <v>8</v>
      </c>
      <c r="G148" s="53">
        <v>217</v>
      </c>
      <c r="H148" s="36">
        <f t="shared" si="5"/>
        <v>1736</v>
      </c>
      <c r="I148" s="283"/>
      <c r="J148" s="443" t="s">
        <v>2057</v>
      </c>
      <c r="K148" s="57" t="s">
        <v>2033</v>
      </c>
      <c r="L148" s="285"/>
      <c r="M148" s="60"/>
      <c r="N148" s="65"/>
      <c r="O148" s="60"/>
      <c r="P148" s="32"/>
      <c r="Q148" s="26"/>
    </row>
    <row r="149" spans="2:17" s="73" customFormat="1" ht="19.7" customHeight="1">
      <c r="B149" s="65"/>
      <c r="C149" s="208" t="s">
        <v>531</v>
      </c>
      <c r="D149" s="208" t="s">
        <v>531</v>
      </c>
      <c r="E149" s="900" t="s">
        <v>2058</v>
      </c>
      <c r="F149" s="442">
        <v>4</v>
      </c>
      <c r="G149" s="53">
        <v>4340</v>
      </c>
      <c r="H149" s="36">
        <f t="shared" si="5"/>
        <v>17360</v>
      </c>
      <c r="I149" s="283"/>
      <c r="J149" s="443" t="s">
        <v>2059</v>
      </c>
      <c r="K149" s="57" t="s">
        <v>2033</v>
      </c>
      <c r="L149" s="285"/>
      <c r="M149" s="60"/>
      <c r="N149" s="65"/>
      <c r="O149" s="60"/>
      <c r="P149" s="32"/>
      <c r="Q149" s="26"/>
    </row>
    <row r="150" spans="2:17" s="73" customFormat="1" ht="19.7" customHeight="1">
      <c r="B150" s="65"/>
      <c r="C150" s="208" t="s">
        <v>531</v>
      </c>
      <c r="D150" s="208" t="s">
        <v>531</v>
      </c>
      <c r="E150" s="900" t="s">
        <v>2060</v>
      </c>
      <c r="F150" s="442">
        <v>10</v>
      </c>
      <c r="G150" s="53">
        <v>180</v>
      </c>
      <c r="H150" s="36">
        <f t="shared" si="5"/>
        <v>1800</v>
      </c>
      <c r="I150" s="283"/>
      <c r="J150" s="443" t="s">
        <v>2061</v>
      </c>
      <c r="K150" s="57" t="s">
        <v>2033</v>
      </c>
      <c r="L150" s="285"/>
      <c r="M150" s="60"/>
      <c r="N150" s="65"/>
      <c r="O150" s="60"/>
      <c r="P150" s="32"/>
      <c r="Q150" s="26"/>
    </row>
    <row r="151" spans="2:17" s="73" customFormat="1" ht="19.7" customHeight="1">
      <c r="B151" s="65"/>
      <c r="C151" s="208" t="s">
        <v>531</v>
      </c>
      <c r="D151" s="208" t="s">
        <v>531</v>
      </c>
      <c r="E151" s="1079" t="s">
        <v>2062</v>
      </c>
      <c r="F151" s="442">
        <v>10</v>
      </c>
      <c r="G151" s="53">
        <v>54</v>
      </c>
      <c r="H151" s="36">
        <f>F151*G151</f>
        <v>540</v>
      </c>
      <c r="I151" s="283"/>
      <c r="J151" s="443" t="s">
        <v>1817</v>
      </c>
      <c r="K151" s="57" t="s">
        <v>2063</v>
      </c>
      <c r="L151" s="285"/>
      <c r="M151" s="60"/>
      <c r="N151" s="65"/>
      <c r="O151" s="60"/>
      <c r="P151" s="32"/>
      <c r="Q151" s="26"/>
    </row>
    <row r="152" spans="2:17" s="73" customFormat="1" ht="19.7" customHeight="1">
      <c r="B152" s="65"/>
      <c r="C152" s="208" t="s">
        <v>531</v>
      </c>
      <c r="D152" s="208" t="s">
        <v>531</v>
      </c>
      <c r="E152" s="1080" t="s">
        <v>2064</v>
      </c>
      <c r="F152" s="1081">
        <v>30</v>
      </c>
      <c r="G152" s="23">
        <v>54</v>
      </c>
      <c r="H152" s="36">
        <f>F152*G152</f>
        <v>1620</v>
      </c>
      <c r="I152" s="283"/>
      <c r="J152" s="443" t="s">
        <v>1817</v>
      </c>
      <c r="K152" s="57"/>
      <c r="L152" s="285"/>
      <c r="M152" s="60"/>
      <c r="N152" s="65"/>
      <c r="O152" s="60"/>
      <c r="P152" s="32"/>
      <c r="Q152" s="26"/>
    </row>
    <row r="153" spans="2:17" s="73" customFormat="1" ht="19.7" customHeight="1">
      <c r="B153" s="65"/>
      <c r="C153" s="208" t="s">
        <v>531</v>
      </c>
      <c r="D153" s="208" t="s">
        <v>531</v>
      </c>
      <c r="E153" s="1079" t="s">
        <v>2065</v>
      </c>
      <c r="F153" s="442">
        <v>20</v>
      </c>
      <c r="G153" s="53">
        <v>54</v>
      </c>
      <c r="H153" s="36">
        <f t="shared" si="5"/>
        <v>1080</v>
      </c>
      <c r="I153" s="283"/>
      <c r="J153" s="443" t="s">
        <v>1817</v>
      </c>
      <c r="K153" s="57" t="s">
        <v>2066</v>
      </c>
      <c r="L153" s="285"/>
      <c r="M153" s="60"/>
      <c r="N153" s="65"/>
      <c r="O153" s="60"/>
      <c r="P153" s="32"/>
      <c r="Q153" s="26"/>
    </row>
    <row r="154" spans="2:17" s="73" customFormat="1" ht="19.7" customHeight="1">
      <c r="B154" s="65"/>
      <c r="C154" s="208" t="s">
        <v>531</v>
      </c>
      <c r="D154" s="208" t="s">
        <v>531</v>
      </c>
      <c r="E154" s="1080" t="s">
        <v>2065</v>
      </c>
      <c r="F154" s="442">
        <v>10</v>
      </c>
      <c r="G154" s="53">
        <v>54</v>
      </c>
      <c r="H154" s="36">
        <f>F154*G154</f>
        <v>540</v>
      </c>
      <c r="I154" s="283"/>
      <c r="J154" s="443" t="s">
        <v>1817</v>
      </c>
      <c r="K154" s="57" t="s">
        <v>2067</v>
      </c>
      <c r="L154" s="285"/>
      <c r="M154" s="60"/>
      <c r="N154" s="65"/>
      <c r="O154" s="60"/>
      <c r="P154" s="32"/>
      <c r="Q154" s="26"/>
    </row>
    <row r="155" spans="2:17" s="73" customFormat="1" ht="19.7" customHeight="1">
      <c r="B155" s="65"/>
      <c r="C155" s="1082" t="s">
        <v>531</v>
      </c>
      <c r="D155" s="1082" t="s">
        <v>531</v>
      </c>
      <c r="E155" s="1083" t="s">
        <v>2068</v>
      </c>
      <c r="F155" s="442">
        <v>30</v>
      </c>
      <c r="G155" s="53">
        <v>93</v>
      </c>
      <c r="H155" s="36">
        <f t="shared" si="5"/>
        <v>2790</v>
      </c>
      <c r="I155" s="283"/>
      <c r="J155" s="443" t="s">
        <v>2069</v>
      </c>
      <c r="K155" s="57" t="s">
        <v>2033</v>
      </c>
      <c r="L155" s="285"/>
      <c r="M155" s="60"/>
      <c r="N155" s="65"/>
      <c r="O155" s="60"/>
      <c r="P155" s="32"/>
      <c r="Q155" s="26"/>
    </row>
    <row r="156" spans="2:17" s="73" customFormat="1" ht="19.7" customHeight="1">
      <c r="B156" s="65"/>
      <c r="C156" s="208" t="s">
        <v>531</v>
      </c>
      <c r="D156" s="208" t="s">
        <v>531</v>
      </c>
      <c r="E156" s="1084" t="s">
        <v>2070</v>
      </c>
      <c r="F156" s="442">
        <v>1</v>
      </c>
      <c r="G156" s="53">
        <v>2300</v>
      </c>
      <c r="H156" s="36">
        <f t="shared" si="5"/>
        <v>2300</v>
      </c>
      <c r="I156" s="283"/>
      <c r="J156" s="443" t="s">
        <v>2071</v>
      </c>
      <c r="K156" s="57" t="s">
        <v>2072</v>
      </c>
      <c r="L156" s="285"/>
      <c r="M156" s="60"/>
      <c r="N156" s="65"/>
      <c r="O156" s="60"/>
      <c r="P156" s="32"/>
      <c r="Q156" s="26"/>
    </row>
    <row r="157" spans="2:17" s="73" customFormat="1" ht="19.7" customHeight="1">
      <c r="B157" s="65"/>
      <c r="C157" s="208" t="s">
        <v>531</v>
      </c>
      <c r="D157" s="208" t="s">
        <v>531</v>
      </c>
      <c r="E157" s="1084" t="s">
        <v>2073</v>
      </c>
      <c r="F157" s="442"/>
      <c r="G157" s="53">
        <v>3600</v>
      </c>
      <c r="H157" s="36">
        <f t="shared" si="5"/>
        <v>0</v>
      </c>
      <c r="I157" s="283"/>
      <c r="J157" s="443" t="s">
        <v>2074</v>
      </c>
      <c r="K157" s="57" t="s">
        <v>2033</v>
      </c>
      <c r="L157" s="285"/>
      <c r="M157" s="60"/>
      <c r="N157" s="65"/>
      <c r="O157" s="60"/>
      <c r="P157" s="32"/>
      <c r="Q157" s="26"/>
    </row>
    <row r="158" spans="2:17" s="73" customFormat="1" ht="19.7" customHeight="1">
      <c r="B158" s="65"/>
      <c r="C158" s="208" t="s">
        <v>531</v>
      </c>
      <c r="D158" s="208" t="s">
        <v>531</v>
      </c>
      <c r="E158" s="31" t="s">
        <v>2075</v>
      </c>
      <c r="F158" s="1085">
        <v>4</v>
      </c>
      <c r="G158" s="59">
        <v>113</v>
      </c>
      <c r="H158" s="36">
        <f t="shared" si="5"/>
        <v>452</v>
      </c>
      <c r="I158" s="1086"/>
      <c r="J158" s="443" t="s">
        <v>2076</v>
      </c>
      <c r="K158" s="57"/>
      <c r="L158" s="285"/>
      <c r="M158" s="60"/>
      <c r="N158" s="65"/>
      <c r="O158" s="60"/>
      <c r="P158" s="32"/>
      <c r="Q158" s="26"/>
    </row>
    <row r="159" spans="2:17" s="73" customFormat="1" ht="19.7" customHeight="1">
      <c r="B159" s="65"/>
      <c r="C159" s="208" t="s">
        <v>531</v>
      </c>
      <c r="D159" s="208" t="s">
        <v>531</v>
      </c>
      <c r="E159" s="31" t="s">
        <v>2077</v>
      </c>
      <c r="F159" s="1085">
        <v>4</v>
      </c>
      <c r="G159" s="59">
        <v>670</v>
      </c>
      <c r="H159" s="36">
        <f t="shared" si="5"/>
        <v>2680</v>
      </c>
      <c r="I159" s="1086"/>
      <c r="J159" s="443" t="s">
        <v>2078</v>
      </c>
      <c r="K159" s="57"/>
      <c r="L159" s="285"/>
      <c r="M159" s="60"/>
      <c r="N159" s="65"/>
      <c r="O159" s="60"/>
      <c r="P159" s="32"/>
      <c r="Q159" s="26"/>
    </row>
    <row r="160" spans="2:17" s="73" customFormat="1" ht="19.7" customHeight="1">
      <c r="B160" s="65"/>
      <c r="C160" s="208" t="s">
        <v>531</v>
      </c>
      <c r="D160" s="208" t="s">
        <v>531</v>
      </c>
      <c r="E160" s="1087" t="s">
        <v>2079</v>
      </c>
      <c r="F160" s="1085">
        <v>1</v>
      </c>
      <c r="G160" s="59">
        <v>3120</v>
      </c>
      <c r="H160" s="36">
        <f t="shared" si="5"/>
        <v>3120</v>
      </c>
      <c r="I160" s="1086"/>
      <c r="J160" s="443" t="s">
        <v>2080</v>
      </c>
      <c r="K160" s="57"/>
      <c r="L160" s="285"/>
      <c r="M160" s="60"/>
      <c r="N160" s="65"/>
      <c r="O160" s="60"/>
      <c r="P160" s="32"/>
      <c r="Q160" s="26"/>
    </row>
    <row r="161" spans="2:17" s="73" customFormat="1" ht="19.7" customHeight="1">
      <c r="B161" s="65"/>
      <c r="C161" s="208" t="s">
        <v>531</v>
      </c>
      <c r="D161" s="208" t="s">
        <v>531</v>
      </c>
      <c r="E161" s="31" t="s">
        <v>2081</v>
      </c>
      <c r="F161" s="1088">
        <v>15</v>
      </c>
      <c r="G161" s="59">
        <v>49</v>
      </c>
      <c r="H161" s="36">
        <f t="shared" si="5"/>
        <v>735</v>
      </c>
      <c r="I161" s="1086"/>
      <c r="J161" s="1089" t="s">
        <v>2082</v>
      </c>
      <c r="K161" s="285" t="s">
        <v>2083</v>
      </c>
      <c r="L161" s="285"/>
      <c r="M161" s="60"/>
      <c r="N161" s="65"/>
      <c r="O161" s="60"/>
      <c r="P161" s="32"/>
      <c r="Q161" s="26"/>
    </row>
    <row r="162" spans="2:17" s="73" customFormat="1" ht="19.7" customHeight="1">
      <c r="B162" s="65"/>
      <c r="C162" s="208" t="s">
        <v>531</v>
      </c>
      <c r="D162" s="208" t="s">
        <v>531</v>
      </c>
      <c r="E162" s="157" t="s">
        <v>2084</v>
      </c>
      <c r="F162" s="157">
        <v>10</v>
      </c>
      <c r="G162" s="36">
        <v>29</v>
      </c>
      <c r="H162" s="36">
        <f t="shared" si="5"/>
        <v>290</v>
      </c>
      <c r="I162" s="36"/>
      <c r="J162" s="31" t="s">
        <v>2085</v>
      </c>
      <c r="K162" s="57"/>
      <c r="L162" s="285"/>
      <c r="M162" s="60"/>
      <c r="N162" s="65"/>
      <c r="O162" s="60"/>
      <c r="P162" s="32"/>
      <c r="Q162" s="26"/>
    </row>
    <row r="163" spans="2:17" s="73" customFormat="1" ht="19.7" customHeight="1">
      <c r="B163" s="65"/>
      <c r="C163" s="208" t="s">
        <v>531</v>
      </c>
      <c r="D163" s="208" t="s">
        <v>531</v>
      </c>
      <c r="E163" s="31" t="s">
        <v>2086</v>
      </c>
      <c r="F163" s="1085">
        <v>4</v>
      </c>
      <c r="G163" s="59">
        <v>2080</v>
      </c>
      <c r="H163" s="36">
        <f t="shared" si="5"/>
        <v>8320</v>
      </c>
      <c r="I163" s="1086"/>
      <c r="J163" s="443" t="s">
        <v>2087</v>
      </c>
      <c r="K163" s="57"/>
      <c r="L163" s="285"/>
      <c r="M163" s="60"/>
      <c r="N163" s="65"/>
      <c r="O163" s="60"/>
      <c r="P163" s="32"/>
      <c r="Q163" s="26"/>
    </row>
    <row r="164" spans="2:17" s="73" customFormat="1" ht="19.7" customHeight="1">
      <c r="B164" s="65"/>
      <c r="C164" s="208" t="s">
        <v>531</v>
      </c>
      <c r="D164" s="208" t="s">
        <v>531</v>
      </c>
      <c r="E164" s="441" t="s">
        <v>2088</v>
      </c>
      <c r="F164" s="442">
        <v>1</v>
      </c>
      <c r="G164" s="53">
        <v>2690</v>
      </c>
      <c r="H164" s="36">
        <f t="shared" si="5"/>
        <v>2690</v>
      </c>
      <c r="I164" s="283"/>
      <c r="J164" s="443" t="s">
        <v>932</v>
      </c>
      <c r="K164" s="57"/>
      <c r="L164" s="285"/>
      <c r="M164" s="60"/>
      <c r="N164" s="65"/>
      <c r="O164" s="60"/>
      <c r="P164" s="32"/>
      <c r="Q164" s="61"/>
    </row>
    <row r="165" spans="2:17" s="73" customFormat="1" ht="19.7" customHeight="1">
      <c r="B165" s="65"/>
      <c r="C165" s="208" t="s">
        <v>531</v>
      </c>
      <c r="D165" s="208" t="s">
        <v>531</v>
      </c>
      <c r="E165" s="1090" t="s">
        <v>2089</v>
      </c>
      <c r="F165" s="442">
        <v>3</v>
      </c>
      <c r="G165" s="53">
        <v>945</v>
      </c>
      <c r="H165" s="36">
        <f t="shared" si="5"/>
        <v>2835</v>
      </c>
      <c r="I165" s="283"/>
      <c r="J165" s="443" t="s">
        <v>930</v>
      </c>
      <c r="K165" s="57"/>
      <c r="L165" s="285"/>
      <c r="M165" s="60"/>
      <c r="N165" s="65"/>
      <c r="O165" s="60"/>
      <c r="P165" s="32"/>
      <c r="Q165" s="61"/>
    </row>
    <row r="166" spans="2:17" s="73" customFormat="1" ht="19.7" customHeight="1">
      <c r="B166" s="65"/>
      <c r="C166" s="535" t="s">
        <v>531</v>
      </c>
      <c r="D166" s="208" t="s">
        <v>531</v>
      </c>
      <c r="E166" s="820" t="s">
        <v>2090</v>
      </c>
      <c r="F166" s="1091">
        <v>2</v>
      </c>
      <c r="G166" s="985">
        <v>810</v>
      </c>
      <c r="H166" s="988">
        <f t="shared" si="5"/>
        <v>1620</v>
      </c>
      <c r="I166" s="283"/>
      <c r="J166" s="443"/>
      <c r="K166" s="57" t="s">
        <v>2091</v>
      </c>
      <c r="L166" s="285"/>
      <c r="M166" s="60"/>
      <c r="N166" s="65"/>
      <c r="O166" s="60"/>
      <c r="P166" s="60"/>
      <c r="Q166" s="61"/>
    </row>
    <row r="167" spans="2:17" s="73" customFormat="1" ht="19.7" customHeight="1">
      <c r="B167" s="65"/>
      <c r="C167" s="535" t="s">
        <v>531</v>
      </c>
      <c r="D167" s="208" t="s">
        <v>531</v>
      </c>
      <c r="E167" s="820" t="s">
        <v>2092</v>
      </c>
      <c r="F167" s="1091">
        <v>1</v>
      </c>
      <c r="G167" s="985">
        <v>1290</v>
      </c>
      <c r="H167" s="988">
        <f t="shared" si="5"/>
        <v>1290</v>
      </c>
      <c r="I167" s="283"/>
      <c r="J167" s="443"/>
      <c r="K167" s="57" t="s">
        <v>2091</v>
      </c>
      <c r="L167" s="285"/>
      <c r="M167" s="60"/>
      <c r="N167" s="65"/>
      <c r="O167" s="60"/>
      <c r="P167" s="60"/>
      <c r="Q167" s="61"/>
    </row>
    <row r="168" spans="2:17" s="73" customFormat="1" ht="19.7" customHeight="1">
      <c r="B168" s="65"/>
      <c r="C168" s="535" t="s">
        <v>531</v>
      </c>
      <c r="D168" s="208" t="s">
        <v>531</v>
      </c>
      <c r="E168" s="1092" t="s">
        <v>2093</v>
      </c>
      <c r="F168" s="1091">
        <v>4</v>
      </c>
      <c r="G168" s="985">
        <v>273</v>
      </c>
      <c r="H168" s="988">
        <f t="shared" si="5"/>
        <v>1092</v>
      </c>
      <c r="I168" s="283"/>
      <c r="J168" s="443"/>
      <c r="K168" s="57" t="s">
        <v>2091</v>
      </c>
      <c r="L168" s="285"/>
      <c r="M168" s="60"/>
      <c r="N168" s="65"/>
      <c r="O168" s="60"/>
      <c r="P168" s="60"/>
      <c r="Q168" s="61"/>
    </row>
    <row r="169" spans="2:17" s="73" customFormat="1" ht="19.7" customHeight="1">
      <c r="B169" s="65"/>
      <c r="C169" s="535" t="s">
        <v>531</v>
      </c>
      <c r="D169" s="208" t="s">
        <v>531</v>
      </c>
      <c r="E169" s="820" t="s">
        <v>2094</v>
      </c>
      <c r="F169" s="1091">
        <v>2</v>
      </c>
      <c r="G169" s="985">
        <v>220</v>
      </c>
      <c r="H169" s="988">
        <f t="shared" si="5"/>
        <v>440</v>
      </c>
      <c r="I169" s="283"/>
      <c r="J169" s="443"/>
      <c r="K169" s="57" t="s">
        <v>2091</v>
      </c>
      <c r="L169" s="285"/>
      <c r="M169" s="60"/>
      <c r="N169" s="65"/>
      <c r="O169" s="60"/>
      <c r="P169" s="60"/>
      <c r="Q169" s="61"/>
    </row>
    <row r="170" spans="2:17" s="73" customFormat="1" ht="19.7" customHeight="1">
      <c r="B170" s="65"/>
      <c r="C170" s="535" t="s">
        <v>531</v>
      </c>
      <c r="D170" s="208" t="s">
        <v>531</v>
      </c>
      <c r="E170" s="820" t="s">
        <v>2060</v>
      </c>
      <c r="F170" s="1091">
        <v>2</v>
      </c>
      <c r="G170" s="985">
        <v>180</v>
      </c>
      <c r="H170" s="988">
        <f>F170*G170</f>
        <v>360</v>
      </c>
      <c r="I170" s="283"/>
      <c r="J170" s="443"/>
      <c r="K170" s="57" t="s">
        <v>2091</v>
      </c>
      <c r="L170" s="285"/>
      <c r="M170" s="60"/>
      <c r="N170" s="65"/>
      <c r="O170" s="60"/>
      <c r="P170" s="60"/>
      <c r="Q170" s="61"/>
    </row>
    <row r="171" spans="2:17" s="73" customFormat="1" ht="19.7" customHeight="1">
      <c r="B171" s="65"/>
      <c r="C171" s="535" t="s">
        <v>531</v>
      </c>
      <c r="D171" s="208" t="s">
        <v>531</v>
      </c>
      <c r="E171" s="820" t="s">
        <v>2095</v>
      </c>
      <c r="F171" s="1091">
        <v>4</v>
      </c>
      <c r="G171" s="985">
        <v>700</v>
      </c>
      <c r="H171" s="988">
        <f t="shared" si="5"/>
        <v>2800</v>
      </c>
      <c r="I171" s="283"/>
      <c r="J171" s="443"/>
      <c r="K171" s="57" t="s">
        <v>2091</v>
      </c>
      <c r="L171" s="285"/>
      <c r="M171" s="60"/>
      <c r="N171" s="65"/>
      <c r="O171" s="60"/>
      <c r="P171" s="60"/>
      <c r="Q171" s="61"/>
    </row>
    <row r="172" spans="2:17" s="73" customFormat="1" ht="19.7" customHeight="1">
      <c r="B172" s="65"/>
      <c r="C172" s="1082"/>
      <c r="D172" s="1082"/>
      <c r="E172" s="1093"/>
      <c r="F172" s="442"/>
      <c r="G172" s="53"/>
      <c r="H172" s="36"/>
      <c r="I172" s="283"/>
      <c r="J172" s="443"/>
      <c r="K172" s="57"/>
      <c r="L172" s="285"/>
      <c r="M172" s="60"/>
      <c r="N172" s="65"/>
      <c r="O172" s="60"/>
      <c r="P172" s="32"/>
      <c r="Q172" s="61"/>
    </row>
    <row r="173" spans="2:17" s="73" customFormat="1" ht="19.7" customHeight="1">
      <c r="B173" s="65"/>
      <c r="C173" s="1082"/>
      <c r="D173" s="1082"/>
      <c r="E173" s="1084"/>
      <c r="F173" s="442"/>
      <c r="G173" s="53"/>
      <c r="H173" s="36"/>
      <c r="I173" s="283"/>
      <c r="J173" s="443"/>
      <c r="K173" s="57"/>
      <c r="L173" s="285"/>
      <c r="M173" s="60"/>
      <c r="N173" s="65"/>
      <c r="O173" s="60"/>
      <c r="P173" s="60"/>
      <c r="Q173" s="61"/>
    </row>
    <row r="174" spans="2:17" s="73" customFormat="1" ht="19.7" customHeight="1">
      <c r="B174" s="65"/>
      <c r="C174" s="1082"/>
      <c r="D174" s="1082"/>
      <c r="E174" s="1076">
        <f>SUM(H134:H173)</f>
        <v>148312</v>
      </c>
      <c r="F174" s="442"/>
      <c r="G174" s="53"/>
      <c r="H174" s="36"/>
      <c r="I174" s="283"/>
      <c r="J174" s="443"/>
      <c r="K174" s="57"/>
      <c r="L174" s="285"/>
      <c r="M174" s="60"/>
      <c r="N174" s="65"/>
      <c r="O174" s="60"/>
      <c r="P174" s="60"/>
      <c r="Q174" s="61"/>
    </row>
    <row r="175" spans="2:17" s="73" customFormat="1" ht="19.7" customHeight="1">
      <c r="B175" s="65"/>
      <c r="C175" s="1082"/>
      <c r="D175" s="1082"/>
      <c r="E175" s="1094"/>
      <c r="F175" s="442"/>
      <c r="G175" s="53"/>
      <c r="H175" s="36"/>
      <c r="I175" s="283"/>
      <c r="J175" s="443"/>
      <c r="K175" s="57"/>
      <c r="L175" s="285"/>
      <c r="M175" s="60"/>
      <c r="N175" s="65"/>
      <c r="O175" s="60"/>
      <c r="P175" s="60"/>
      <c r="Q175" s="61"/>
    </row>
    <row r="176" spans="2:17" s="73" customFormat="1" ht="19.7" customHeight="1">
      <c r="B176" s="65"/>
      <c r="C176" s="65"/>
      <c r="D176" s="65"/>
      <c r="E176" s="30"/>
      <c r="F176" s="442"/>
      <c r="G176" s="53"/>
      <c r="H176" s="36"/>
      <c r="I176" s="283"/>
      <c r="J176" s="443"/>
      <c r="K176" s="57"/>
      <c r="L176" s="285"/>
      <c r="M176" s="60"/>
      <c r="N176" s="65"/>
      <c r="O176" s="60"/>
      <c r="P176" s="60"/>
      <c r="Q176" s="61"/>
    </row>
    <row r="177" spans="2:17" s="73" customFormat="1" ht="19.7" customHeight="1">
      <c r="B177" s="65"/>
      <c r="C177" s="218" t="s">
        <v>2096</v>
      </c>
      <c r="D177" s="219"/>
      <c r="E177" s="220"/>
      <c r="F177" s="442"/>
      <c r="G177" s="53"/>
      <c r="H177" s="36"/>
      <c r="I177" s="283"/>
      <c r="J177" s="443"/>
      <c r="K177" s="57"/>
      <c r="L177" s="285"/>
      <c r="M177" s="60"/>
      <c r="N177" s="65"/>
      <c r="O177" s="60"/>
      <c r="P177" s="60"/>
      <c r="Q177" s="61"/>
    </row>
    <row r="178" spans="2:17" s="73" customFormat="1" ht="19.7" customHeight="1">
      <c r="B178" s="65"/>
      <c r="C178" s="208" t="s">
        <v>531</v>
      </c>
      <c r="D178" s="208" t="s">
        <v>531</v>
      </c>
      <c r="E178" s="900" t="s">
        <v>2097</v>
      </c>
      <c r="F178" s="442">
        <v>2</v>
      </c>
      <c r="G178" s="53">
        <v>640</v>
      </c>
      <c r="H178" s="36">
        <f t="shared" si="5"/>
        <v>1280</v>
      </c>
      <c r="I178" s="283"/>
      <c r="J178" s="1077" t="s">
        <v>2098</v>
      </c>
      <c r="K178" s="57" t="s">
        <v>2099</v>
      </c>
      <c r="L178" s="285"/>
      <c r="M178" s="60"/>
      <c r="N178" s="65"/>
      <c r="O178" s="60"/>
      <c r="P178" s="32"/>
      <c r="Q178" s="26"/>
    </row>
    <row r="179" spans="2:17" s="73" customFormat="1" ht="19.7" customHeight="1">
      <c r="B179" s="65"/>
      <c r="C179" s="208" t="s">
        <v>531</v>
      </c>
      <c r="D179" s="208" t="s">
        <v>531</v>
      </c>
      <c r="E179" s="30" t="s">
        <v>2100</v>
      </c>
      <c r="F179" s="442">
        <v>2</v>
      </c>
      <c r="G179" s="53">
        <v>700</v>
      </c>
      <c r="H179" s="36">
        <f t="shared" si="5"/>
        <v>1400</v>
      </c>
      <c r="I179" s="283"/>
      <c r="J179" s="1077" t="s">
        <v>2098</v>
      </c>
      <c r="K179" s="57" t="s">
        <v>2099</v>
      </c>
      <c r="L179" s="285"/>
      <c r="M179" s="60"/>
      <c r="N179" s="65"/>
      <c r="O179" s="60"/>
      <c r="P179" s="32"/>
      <c r="Q179" s="26"/>
    </row>
    <row r="180" spans="2:17" s="73" customFormat="1" ht="19.7" customHeight="1">
      <c r="B180" s="65"/>
      <c r="C180" s="208" t="s">
        <v>531</v>
      </c>
      <c r="D180" s="208" t="s">
        <v>531</v>
      </c>
      <c r="E180" s="30" t="s">
        <v>2101</v>
      </c>
      <c r="F180" s="442">
        <v>2</v>
      </c>
      <c r="G180" s="53">
        <v>370</v>
      </c>
      <c r="H180" s="36">
        <f t="shared" si="5"/>
        <v>740</v>
      </c>
      <c r="I180" s="283"/>
      <c r="J180" s="1077" t="s">
        <v>2102</v>
      </c>
      <c r="K180" s="57" t="s">
        <v>2099</v>
      </c>
      <c r="L180" s="285"/>
      <c r="M180" s="60"/>
      <c r="N180" s="65"/>
      <c r="O180" s="60"/>
      <c r="P180" s="32"/>
      <c r="Q180" s="26"/>
    </row>
    <row r="181" spans="2:17" s="73" customFormat="1" ht="19.7" customHeight="1">
      <c r="B181" s="65"/>
      <c r="C181" s="208" t="s">
        <v>531</v>
      </c>
      <c r="D181" s="208" t="s">
        <v>531</v>
      </c>
      <c r="E181" s="30" t="s">
        <v>2103</v>
      </c>
      <c r="F181" s="442">
        <v>6</v>
      </c>
      <c r="G181" s="53">
        <v>570</v>
      </c>
      <c r="H181" s="36">
        <f t="shared" si="5"/>
        <v>3420</v>
      </c>
      <c r="I181" s="283"/>
      <c r="J181" s="1077" t="s">
        <v>2102</v>
      </c>
      <c r="K181" s="57" t="s">
        <v>2099</v>
      </c>
      <c r="L181" s="285"/>
      <c r="M181" s="60"/>
      <c r="N181" s="65"/>
      <c r="O181" s="60"/>
      <c r="P181" s="32"/>
      <c r="Q181" s="26"/>
    </row>
    <row r="182" spans="2:17" s="73" customFormat="1" ht="19.7" customHeight="1">
      <c r="B182" s="65"/>
      <c r="C182" s="208" t="s">
        <v>531</v>
      </c>
      <c r="D182" s="208" t="s">
        <v>531</v>
      </c>
      <c r="E182" s="30" t="s">
        <v>2104</v>
      </c>
      <c r="F182" s="442">
        <v>6</v>
      </c>
      <c r="G182" s="53">
        <v>650</v>
      </c>
      <c r="H182" s="36">
        <f t="shared" si="5"/>
        <v>3900</v>
      </c>
      <c r="I182" s="283"/>
      <c r="J182" s="1077" t="s">
        <v>2102</v>
      </c>
      <c r="K182" s="57" t="s">
        <v>2099</v>
      </c>
      <c r="L182" s="285"/>
      <c r="M182" s="60"/>
      <c r="N182" s="65"/>
      <c r="O182" s="60"/>
      <c r="P182" s="32"/>
      <c r="Q182" s="26"/>
    </row>
    <row r="183" spans="2:17" s="73" customFormat="1" ht="19.7" customHeight="1">
      <c r="B183" s="65"/>
      <c r="C183" s="208" t="s">
        <v>531</v>
      </c>
      <c r="D183" s="208" t="s">
        <v>531</v>
      </c>
      <c r="E183" s="30" t="s">
        <v>2105</v>
      </c>
      <c r="F183" s="248">
        <v>1</v>
      </c>
      <c r="G183" s="53">
        <v>890</v>
      </c>
      <c r="H183" s="36">
        <f t="shared" si="5"/>
        <v>890</v>
      </c>
      <c r="I183" s="283"/>
      <c r="J183" s="1077" t="s">
        <v>2102</v>
      </c>
      <c r="K183" s="57" t="s">
        <v>2099</v>
      </c>
      <c r="L183" s="285"/>
      <c r="M183" s="60"/>
      <c r="N183" s="65"/>
      <c r="O183" s="60"/>
      <c r="P183" s="32"/>
      <c r="Q183" s="26"/>
    </row>
    <row r="184" spans="2:17" s="73" customFormat="1" ht="19.7" customHeight="1">
      <c r="B184" s="65"/>
      <c r="C184" s="208" t="s">
        <v>531</v>
      </c>
      <c r="D184" s="208" t="s">
        <v>531</v>
      </c>
      <c r="E184" s="900" t="s">
        <v>2106</v>
      </c>
      <c r="F184" s="442">
        <v>2</v>
      </c>
      <c r="G184" s="53">
        <v>830</v>
      </c>
      <c r="H184" s="36">
        <f t="shared" si="5"/>
        <v>1660</v>
      </c>
      <c r="I184" s="283"/>
      <c r="J184" s="1077" t="s">
        <v>2102</v>
      </c>
      <c r="K184" s="57" t="s">
        <v>2099</v>
      </c>
      <c r="L184" s="285"/>
      <c r="M184" s="60"/>
      <c r="N184" s="65"/>
      <c r="O184" s="60"/>
      <c r="P184" s="32"/>
      <c r="Q184" s="26"/>
    </row>
    <row r="185" spans="2:17" s="73" customFormat="1" ht="19.7" customHeight="1">
      <c r="B185" s="65"/>
      <c r="C185" s="208" t="s">
        <v>531</v>
      </c>
      <c r="D185" s="208" t="s">
        <v>531</v>
      </c>
      <c r="E185" s="900" t="s">
        <v>2107</v>
      </c>
      <c r="F185" s="248">
        <v>2</v>
      </c>
      <c r="G185" s="23">
        <v>950</v>
      </c>
      <c r="H185" s="36">
        <f t="shared" si="5"/>
        <v>1900</v>
      </c>
      <c r="I185" s="283"/>
      <c r="J185" s="1077" t="s">
        <v>2102</v>
      </c>
      <c r="K185" s="57" t="s">
        <v>2099</v>
      </c>
      <c r="L185" s="285"/>
      <c r="M185" s="60"/>
      <c r="N185" s="65"/>
      <c r="O185" s="60"/>
      <c r="P185" s="32"/>
      <c r="Q185" s="26"/>
    </row>
    <row r="186" spans="2:17" s="73" customFormat="1" ht="19.7" customHeight="1">
      <c r="B186" s="65"/>
      <c r="C186" s="208" t="s">
        <v>531</v>
      </c>
      <c r="D186" s="208" t="s">
        <v>531</v>
      </c>
      <c r="E186" s="30" t="s">
        <v>2108</v>
      </c>
      <c r="F186" s="442">
        <v>44</v>
      </c>
      <c r="G186" s="53">
        <v>176</v>
      </c>
      <c r="H186" s="36">
        <f t="shared" si="5"/>
        <v>7744</v>
      </c>
      <c r="I186" s="283"/>
      <c r="J186" s="443" t="s">
        <v>2055</v>
      </c>
      <c r="K186" s="57" t="s">
        <v>2099</v>
      </c>
      <c r="L186" s="285"/>
      <c r="M186" s="60"/>
      <c r="N186" s="65"/>
      <c r="O186" s="60"/>
      <c r="P186" s="32"/>
      <c r="Q186" s="26"/>
    </row>
    <row r="187" spans="2:17" s="73" customFormat="1" ht="19.7" customHeight="1">
      <c r="B187" s="65"/>
      <c r="C187" s="208" t="s">
        <v>531</v>
      </c>
      <c r="D187" s="208" t="s">
        <v>531</v>
      </c>
      <c r="E187" s="30" t="s">
        <v>2109</v>
      </c>
      <c r="F187" s="442">
        <v>4</v>
      </c>
      <c r="G187" s="53">
        <v>156</v>
      </c>
      <c r="H187" s="36">
        <f t="shared" si="5"/>
        <v>624</v>
      </c>
      <c r="I187" s="283"/>
      <c r="J187" s="443" t="s">
        <v>2057</v>
      </c>
      <c r="K187" s="57" t="s">
        <v>2099</v>
      </c>
      <c r="L187" s="285"/>
      <c r="M187" s="60"/>
      <c r="N187" s="65"/>
      <c r="O187" s="60"/>
      <c r="P187" s="32"/>
      <c r="Q187" s="26"/>
    </row>
    <row r="188" spans="2:17" s="73" customFormat="1" ht="19.7" customHeight="1">
      <c r="B188" s="65"/>
      <c r="C188" s="208" t="s">
        <v>531</v>
      </c>
      <c r="D188" s="208" t="s">
        <v>531</v>
      </c>
      <c r="E188" s="30" t="s">
        <v>2110</v>
      </c>
      <c r="F188" s="442">
        <v>4</v>
      </c>
      <c r="G188" s="53">
        <v>150</v>
      </c>
      <c r="H188" s="36">
        <f t="shared" si="5"/>
        <v>600</v>
      </c>
      <c r="I188" s="283"/>
      <c r="J188" s="443" t="s">
        <v>2111</v>
      </c>
      <c r="K188" s="57" t="s">
        <v>2099</v>
      </c>
      <c r="L188" s="285"/>
      <c r="M188" s="60"/>
      <c r="N188" s="65"/>
      <c r="O188" s="60"/>
      <c r="P188" s="32"/>
      <c r="Q188" s="26"/>
    </row>
    <row r="189" spans="2:17" s="73" customFormat="1" ht="19.7" customHeight="1">
      <c r="B189" s="65"/>
      <c r="C189" s="208" t="s">
        <v>531</v>
      </c>
      <c r="D189" s="208" t="s">
        <v>531</v>
      </c>
      <c r="E189" s="30" t="s">
        <v>2112</v>
      </c>
      <c r="F189" s="442">
        <v>4</v>
      </c>
      <c r="G189" s="53">
        <v>145</v>
      </c>
      <c r="H189" s="36">
        <f t="shared" si="5"/>
        <v>580</v>
      </c>
      <c r="I189" s="283"/>
      <c r="J189" s="443" t="s">
        <v>2113</v>
      </c>
      <c r="K189" s="57" t="s">
        <v>2099</v>
      </c>
      <c r="L189" s="285"/>
      <c r="M189" s="60"/>
      <c r="N189" s="65"/>
      <c r="O189" s="60"/>
      <c r="P189" s="32"/>
      <c r="Q189" s="26"/>
    </row>
    <row r="190" spans="2:17" s="73" customFormat="1" ht="19.7" customHeight="1">
      <c r="B190" s="65"/>
      <c r="C190" s="208" t="s">
        <v>531</v>
      </c>
      <c r="D190" s="208" t="s">
        <v>531</v>
      </c>
      <c r="E190" s="30" t="s">
        <v>2114</v>
      </c>
      <c r="F190" s="442">
        <v>1</v>
      </c>
      <c r="G190" s="53">
        <v>740</v>
      </c>
      <c r="H190" s="36">
        <f t="shared" si="5"/>
        <v>740</v>
      </c>
      <c r="I190" s="283"/>
      <c r="J190" s="443" t="s">
        <v>2115</v>
      </c>
      <c r="K190" s="57" t="s">
        <v>2099</v>
      </c>
      <c r="L190" s="1093"/>
      <c r="M190" s="60"/>
      <c r="N190" s="65"/>
      <c r="O190" s="60"/>
      <c r="P190" s="32"/>
      <c r="Q190" s="26"/>
    </row>
    <row r="191" spans="2:17" s="73" customFormat="1" ht="19.7" customHeight="1">
      <c r="B191" s="65"/>
      <c r="C191" s="208" t="s">
        <v>531</v>
      </c>
      <c r="D191" s="208" t="s">
        <v>531</v>
      </c>
      <c r="E191" s="30" t="s">
        <v>2116</v>
      </c>
      <c r="F191" s="442">
        <v>1</v>
      </c>
      <c r="G191" s="53">
        <v>800</v>
      </c>
      <c r="H191" s="36">
        <f t="shared" si="5"/>
        <v>800</v>
      </c>
      <c r="I191" s="283"/>
      <c r="J191" s="443" t="s">
        <v>2117</v>
      </c>
      <c r="K191" s="57" t="s">
        <v>2099</v>
      </c>
      <c r="L191" s="1095"/>
      <c r="M191" s="60"/>
      <c r="N191" s="65"/>
      <c r="O191" s="60"/>
      <c r="P191" s="32"/>
      <c r="Q191" s="26"/>
    </row>
    <row r="192" spans="2:17" s="73" customFormat="1" ht="19.7" customHeight="1">
      <c r="B192" s="65"/>
      <c r="C192" s="208" t="s">
        <v>531</v>
      </c>
      <c r="D192" s="208" t="s">
        <v>531</v>
      </c>
      <c r="E192" s="30" t="s">
        <v>2118</v>
      </c>
      <c r="F192" s="442">
        <v>1</v>
      </c>
      <c r="G192" s="53">
        <v>850</v>
      </c>
      <c r="H192" s="36">
        <f t="shared" si="5"/>
        <v>850</v>
      </c>
      <c r="I192" s="283"/>
      <c r="J192" s="443" t="s">
        <v>2119</v>
      </c>
      <c r="K192" s="57" t="s">
        <v>2099</v>
      </c>
      <c r="L192" s="1093"/>
      <c r="M192" s="60"/>
      <c r="N192" s="65"/>
      <c r="O192" s="60"/>
      <c r="P192" s="32"/>
      <c r="Q192" s="26"/>
    </row>
    <row r="193" spans="2:17" s="73" customFormat="1" ht="19.7" customHeight="1">
      <c r="B193" s="65"/>
      <c r="C193" s="208" t="s">
        <v>531</v>
      </c>
      <c r="D193" s="208" t="s">
        <v>531</v>
      </c>
      <c r="E193" s="1058" t="s">
        <v>2120</v>
      </c>
      <c r="F193" s="442">
        <v>4</v>
      </c>
      <c r="G193" s="53">
        <v>3040</v>
      </c>
      <c r="H193" s="36">
        <f t="shared" si="5"/>
        <v>12160</v>
      </c>
      <c r="I193" s="283"/>
      <c r="J193" s="443" t="s">
        <v>2121</v>
      </c>
      <c r="K193" s="57" t="s">
        <v>2099</v>
      </c>
      <c r="L193" s="1093"/>
      <c r="M193" s="60"/>
      <c r="N193" s="65"/>
      <c r="O193" s="60"/>
      <c r="P193" s="32"/>
      <c r="Q193" s="26"/>
    </row>
    <row r="194" spans="2:17" s="73" customFormat="1" ht="19.7" customHeight="1">
      <c r="B194" s="65"/>
      <c r="C194" s="208" t="s">
        <v>531</v>
      </c>
      <c r="D194" s="208" t="s">
        <v>531</v>
      </c>
      <c r="E194" s="30" t="s">
        <v>2122</v>
      </c>
      <c r="F194" s="442">
        <v>2</v>
      </c>
      <c r="G194" s="53">
        <v>2820</v>
      </c>
      <c r="H194" s="36">
        <f t="shared" si="5"/>
        <v>5640</v>
      </c>
      <c r="I194" s="283"/>
      <c r="J194" s="443" t="s">
        <v>2123</v>
      </c>
      <c r="K194" s="57" t="s">
        <v>2099</v>
      </c>
      <c r="L194" s="1093"/>
      <c r="M194" s="60"/>
      <c r="N194" s="65"/>
      <c r="O194" s="60"/>
      <c r="P194" s="32"/>
      <c r="Q194" s="26"/>
    </row>
    <row r="195" spans="2:17" s="73" customFormat="1" ht="19.7" customHeight="1">
      <c r="B195" s="65"/>
      <c r="C195" s="208" t="s">
        <v>531</v>
      </c>
      <c r="D195" s="208" t="s">
        <v>531</v>
      </c>
      <c r="E195" s="1058" t="s">
        <v>2124</v>
      </c>
      <c r="F195" s="442">
        <v>2</v>
      </c>
      <c r="G195" s="53">
        <v>3230</v>
      </c>
      <c r="H195" s="36">
        <f t="shared" si="5"/>
        <v>6460</v>
      </c>
      <c r="I195" s="283"/>
      <c r="J195" s="443" t="s">
        <v>2125</v>
      </c>
      <c r="K195" s="57" t="s">
        <v>2099</v>
      </c>
      <c r="L195" s="1093"/>
      <c r="M195" s="60"/>
      <c r="N195" s="65"/>
      <c r="O195" s="60"/>
      <c r="P195" s="32"/>
      <c r="Q195" s="26"/>
    </row>
    <row r="196" spans="2:17" s="73" customFormat="1" ht="19.7" customHeight="1">
      <c r="B196" s="65"/>
      <c r="C196" s="208" t="s">
        <v>531</v>
      </c>
      <c r="D196" s="208" t="s">
        <v>531</v>
      </c>
      <c r="E196" s="1078" t="s">
        <v>2126</v>
      </c>
      <c r="F196" s="442">
        <v>1</v>
      </c>
      <c r="G196" s="53">
        <v>1540</v>
      </c>
      <c r="H196" s="36">
        <f t="shared" si="5"/>
        <v>1540</v>
      </c>
      <c r="I196" s="283"/>
      <c r="J196" s="443" t="s">
        <v>2127</v>
      </c>
      <c r="K196" s="57" t="s">
        <v>2099</v>
      </c>
      <c r="L196" s="1090"/>
      <c r="M196" s="60"/>
      <c r="N196" s="65"/>
      <c r="O196" s="60"/>
      <c r="P196" s="32"/>
      <c r="Q196" s="26"/>
    </row>
    <row r="197" spans="2:17" s="73" customFormat="1" ht="19.7" customHeight="1">
      <c r="B197" s="65"/>
      <c r="C197" s="208" t="s">
        <v>531</v>
      </c>
      <c r="D197" s="208" t="s">
        <v>531</v>
      </c>
      <c r="E197" s="30" t="s">
        <v>2128</v>
      </c>
      <c r="F197" s="442">
        <v>16</v>
      </c>
      <c r="G197" s="53">
        <v>93</v>
      </c>
      <c r="H197" s="36">
        <f t="shared" si="5"/>
        <v>1488</v>
      </c>
      <c r="I197" s="283"/>
      <c r="J197" s="443" t="s">
        <v>2069</v>
      </c>
      <c r="K197" s="57" t="s">
        <v>2099</v>
      </c>
      <c r="L197" s="285"/>
      <c r="M197" s="60"/>
      <c r="N197" s="65"/>
      <c r="O197" s="60"/>
      <c r="P197" s="32"/>
      <c r="Q197" s="26"/>
    </row>
    <row r="198" spans="2:17" s="73" customFormat="1" ht="19.7" customHeight="1">
      <c r="B198" s="65"/>
      <c r="C198" s="208" t="s">
        <v>531</v>
      </c>
      <c r="D198" s="208" t="s">
        <v>531</v>
      </c>
      <c r="E198" s="30" t="s">
        <v>2129</v>
      </c>
      <c r="F198" s="442">
        <v>2</v>
      </c>
      <c r="G198" s="53">
        <v>181</v>
      </c>
      <c r="H198" s="36">
        <f t="shared" ref="H198:H273" si="6">F198*G198</f>
        <v>362</v>
      </c>
      <c r="I198" s="283"/>
      <c r="J198" s="443" t="s">
        <v>2130</v>
      </c>
      <c r="K198" s="57" t="s">
        <v>2099</v>
      </c>
      <c r="L198" s="285"/>
      <c r="M198" s="60"/>
      <c r="N198" s="65"/>
      <c r="O198" s="60"/>
      <c r="P198" s="32"/>
      <c r="Q198" s="26"/>
    </row>
    <row r="199" spans="2:17" s="73" customFormat="1" ht="19.7" customHeight="1">
      <c r="B199" s="65"/>
      <c r="C199" s="208" t="s">
        <v>531</v>
      </c>
      <c r="D199" s="208" t="s">
        <v>531</v>
      </c>
      <c r="E199" s="30" t="s">
        <v>2131</v>
      </c>
      <c r="F199" s="442">
        <v>2</v>
      </c>
      <c r="G199" s="53">
        <v>566</v>
      </c>
      <c r="H199" s="36">
        <f t="shared" si="6"/>
        <v>1132</v>
      </c>
      <c r="I199" s="283"/>
      <c r="J199" s="443" t="s">
        <v>2132</v>
      </c>
      <c r="K199" s="57" t="s">
        <v>2099</v>
      </c>
      <c r="L199" s="285"/>
      <c r="M199" s="60"/>
      <c r="N199" s="65"/>
      <c r="O199" s="60"/>
      <c r="P199" s="32"/>
      <c r="Q199" s="26"/>
    </row>
    <row r="200" spans="2:17" s="73" customFormat="1" ht="19.7" customHeight="1">
      <c r="B200" s="65"/>
      <c r="C200" s="208" t="s">
        <v>531</v>
      </c>
      <c r="D200" s="208" t="s">
        <v>531</v>
      </c>
      <c r="E200" s="30" t="s">
        <v>2133</v>
      </c>
      <c r="F200" s="442">
        <v>1</v>
      </c>
      <c r="G200" s="53">
        <v>1360</v>
      </c>
      <c r="H200" s="36">
        <f t="shared" si="6"/>
        <v>1360</v>
      </c>
      <c r="I200" s="283"/>
      <c r="J200" s="443" t="s">
        <v>2134</v>
      </c>
      <c r="K200" s="57" t="s">
        <v>2099</v>
      </c>
      <c r="L200" s="285"/>
      <c r="M200" s="60"/>
      <c r="N200" s="65"/>
      <c r="O200" s="60"/>
      <c r="P200" s="32"/>
      <c r="Q200" s="26"/>
    </row>
    <row r="201" spans="2:17" s="73" customFormat="1" ht="19.7" customHeight="1">
      <c r="B201" s="65"/>
      <c r="C201" s="208" t="s">
        <v>531</v>
      </c>
      <c r="D201" s="208" t="s">
        <v>531</v>
      </c>
      <c r="E201" s="30" t="s">
        <v>2135</v>
      </c>
      <c r="F201" s="248">
        <v>2</v>
      </c>
      <c r="G201" s="53">
        <v>695</v>
      </c>
      <c r="H201" s="36">
        <f t="shared" si="6"/>
        <v>1390</v>
      </c>
      <c r="I201" s="283"/>
      <c r="J201" s="443" t="s">
        <v>2136</v>
      </c>
      <c r="K201" s="57" t="s">
        <v>2099</v>
      </c>
      <c r="L201" s="285"/>
      <c r="M201" s="60"/>
      <c r="N201" s="65"/>
      <c r="O201" s="60"/>
      <c r="P201" s="32"/>
      <c r="Q201" s="26"/>
    </row>
    <row r="202" spans="2:17" s="73" customFormat="1" ht="19.7" customHeight="1">
      <c r="B202" s="65"/>
      <c r="C202" s="208" t="s">
        <v>531</v>
      </c>
      <c r="D202" s="208" t="s">
        <v>531</v>
      </c>
      <c r="E202" s="30" t="s">
        <v>2137</v>
      </c>
      <c r="F202" s="442">
        <v>1</v>
      </c>
      <c r="G202" s="53">
        <v>1625</v>
      </c>
      <c r="H202" s="36">
        <f t="shared" si="6"/>
        <v>1625</v>
      </c>
      <c r="I202" s="283"/>
      <c r="J202" s="443" t="s">
        <v>2138</v>
      </c>
      <c r="K202" s="57" t="s">
        <v>2099</v>
      </c>
      <c r="L202" s="285"/>
      <c r="M202" s="60"/>
      <c r="N202" s="65"/>
      <c r="O202" s="60"/>
      <c r="P202" s="32"/>
      <c r="Q202" s="26"/>
    </row>
    <row r="203" spans="2:17" s="73" customFormat="1" ht="19.7" customHeight="1">
      <c r="B203" s="65"/>
      <c r="C203" s="208" t="s">
        <v>531</v>
      </c>
      <c r="D203" s="208" t="s">
        <v>531</v>
      </c>
      <c r="E203" s="30" t="s">
        <v>2139</v>
      </c>
      <c r="F203" s="442">
        <v>4</v>
      </c>
      <c r="G203" s="53">
        <v>140</v>
      </c>
      <c r="H203" s="36">
        <f t="shared" si="6"/>
        <v>560</v>
      </c>
      <c r="I203" s="283"/>
      <c r="J203" s="443" t="s">
        <v>2140</v>
      </c>
      <c r="K203" s="57" t="s">
        <v>2099</v>
      </c>
      <c r="L203" s="285"/>
      <c r="M203" s="60"/>
      <c r="N203" s="65"/>
      <c r="O203" s="60"/>
      <c r="P203" s="32"/>
      <c r="Q203" s="26"/>
    </row>
    <row r="204" spans="2:17" s="73" customFormat="1" ht="19.7" customHeight="1">
      <c r="B204" s="65"/>
      <c r="C204" s="208" t="s">
        <v>531</v>
      </c>
      <c r="D204" s="208" t="s">
        <v>531</v>
      </c>
      <c r="E204" s="30" t="s">
        <v>2141</v>
      </c>
      <c r="F204" s="442">
        <v>4</v>
      </c>
      <c r="G204" s="53">
        <v>160</v>
      </c>
      <c r="H204" s="36">
        <f t="shared" si="6"/>
        <v>640</v>
      </c>
      <c r="I204" s="283"/>
      <c r="J204" s="443" t="s">
        <v>2142</v>
      </c>
      <c r="K204" s="57" t="s">
        <v>2099</v>
      </c>
      <c r="L204" s="285"/>
      <c r="M204" s="60"/>
      <c r="N204" s="65"/>
      <c r="O204" s="60"/>
      <c r="P204" s="32"/>
      <c r="Q204" s="26"/>
    </row>
    <row r="205" spans="2:17" s="73" customFormat="1" ht="19.7" customHeight="1">
      <c r="B205" s="65"/>
      <c r="C205" s="208" t="s">
        <v>531</v>
      </c>
      <c r="D205" s="208" t="s">
        <v>531</v>
      </c>
      <c r="E205" s="30" t="s">
        <v>2143</v>
      </c>
      <c r="F205" s="442">
        <v>2</v>
      </c>
      <c r="G205" s="53">
        <v>119</v>
      </c>
      <c r="H205" s="36">
        <f t="shared" si="6"/>
        <v>238</v>
      </c>
      <c r="I205" s="283"/>
      <c r="J205" s="443" t="s">
        <v>2144</v>
      </c>
      <c r="K205" s="57" t="s">
        <v>2099</v>
      </c>
      <c r="L205" s="285"/>
      <c r="M205" s="60"/>
      <c r="N205" s="65"/>
      <c r="O205" s="60"/>
      <c r="P205" s="32"/>
      <c r="Q205" s="26"/>
    </row>
    <row r="206" spans="2:17" s="73" customFormat="1" ht="19.7" customHeight="1">
      <c r="B206" s="65"/>
      <c r="C206" s="208" t="s">
        <v>531</v>
      </c>
      <c r="D206" s="208" t="s">
        <v>531</v>
      </c>
      <c r="E206" s="30" t="s">
        <v>2145</v>
      </c>
      <c r="F206" s="442">
        <v>4</v>
      </c>
      <c r="G206" s="53">
        <v>75</v>
      </c>
      <c r="H206" s="36">
        <f t="shared" si="6"/>
        <v>300</v>
      </c>
      <c r="I206" s="283"/>
      <c r="J206" s="443" t="s">
        <v>2146</v>
      </c>
      <c r="K206" s="57" t="s">
        <v>2099</v>
      </c>
      <c r="L206" s="285"/>
      <c r="M206" s="60"/>
      <c r="N206" s="65"/>
      <c r="O206" s="60"/>
      <c r="P206" s="32"/>
      <c r="Q206" s="26"/>
    </row>
    <row r="207" spans="2:17" s="73" customFormat="1" ht="19.7" customHeight="1">
      <c r="B207" s="65"/>
      <c r="C207" s="208" t="s">
        <v>531</v>
      </c>
      <c r="D207" s="208" t="s">
        <v>531</v>
      </c>
      <c r="E207" s="30" t="s">
        <v>2147</v>
      </c>
      <c r="F207" s="442">
        <v>44</v>
      </c>
      <c r="G207" s="53">
        <v>25</v>
      </c>
      <c r="H207" s="36">
        <f t="shared" si="6"/>
        <v>1100</v>
      </c>
      <c r="I207" s="283"/>
      <c r="J207" s="443" t="s">
        <v>2148</v>
      </c>
      <c r="K207" s="57" t="s">
        <v>2099</v>
      </c>
      <c r="L207" s="285"/>
      <c r="M207" s="60"/>
      <c r="N207" s="65"/>
      <c r="O207" s="60"/>
      <c r="P207" s="32"/>
      <c r="Q207" s="26"/>
    </row>
    <row r="208" spans="2:17" s="73" customFormat="1" ht="19.7" customHeight="1">
      <c r="B208" s="65"/>
      <c r="C208" s="208" t="s">
        <v>531</v>
      </c>
      <c r="D208" s="208" t="s">
        <v>531</v>
      </c>
      <c r="E208" s="30" t="s">
        <v>2149</v>
      </c>
      <c r="F208" s="442">
        <v>16</v>
      </c>
      <c r="G208" s="53">
        <v>25</v>
      </c>
      <c r="H208" s="36">
        <f t="shared" si="6"/>
        <v>400</v>
      </c>
      <c r="I208" s="283"/>
      <c r="J208" s="443" t="s">
        <v>2150</v>
      </c>
      <c r="K208" s="57" t="s">
        <v>2099</v>
      </c>
      <c r="L208" s="285"/>
      <c r="M208" s="60"/>
      <c r="N208" s="65"/>
      <c r="O208" s="60"/>
      <c r="P208" s="32"/>
      <c r="Q208" s="26"/>
    </row>
    <row r="209" spans="2:17" s="73" customFormat="1" ht="19.7" customHeight="1">
      <c r="B209" s="65"/>
      <c r="C209" s="208" t="s">
        <v>531</v>
      </c>
      <c r="D209" s="208" t="s">
        <v>531</v>
      </c>
      <c r="E209" s="30" t="s">
        <v>2151</v>
      </c>
      <c r="F209" s="442">
        <v>5</v>
      </c>
      <c r="G209" s="53">
        <v>32</v>
      </c>
      <c r="H209" s="36">
        <f t="shared" si="6"/>
        <v>160</v>
      </c>
      <c r="I209" s="283"/>
      <c r="J209" s="443" t="s">
        <v>2152</v>
      </c>
      <c r="K209" s="57" t="s">
        <v>2099</v>
      </c>
      <c r="L209" s="285"/>
      <c r="M209" s="60"/>
      <c r="N209" s="65"/>
      <c r="O209" s="60"/>
      <c r="P209" s="32"/>
      <c r="Q209" s="26"/>
    </row>
    <row r="210" spans="2:17" s="73" customFormat="1" ht="19.7" customHeight="1">
      <c r="B210" s="65"/>
      <c r="C210" s="208" t="s">
        <v>531</v>
      </c>
      <c r="D210" s="208" t="s">
        <v>531</v>
      </c>
      <c r="E210" s="30" t="s">
        <v>2153</v>
      </c>
      <c r="F210" s="248">
        <v>12</v>
      </c>
      <c r="G210" s="23">
        <v>880</v>
      </c>
      <c r="H210" s="36">
        <f t="shared" si="6"/>
        <v>10560</v>
      </c>
      <c r="I210" s="167"/>
      <c r="J210" s="211" t="s">
        <v>2154</v>
      </c>
      <c r="K210" s="57" t="s">
        <v>2155</v>
      </c>
      <c r="L210" s="285"/>
      <c r="M210" s="60"/>
      <c r="N210" s="65"/>
      <c r="O210" s="60"/>
      <c r="P210" s="32"/>
      <c r="Q210" s="26"/>
    </row>
    <row r="211" spans="2:17" s="73" customFormat="1" ht="19.7" customHeight="1">
      <c r="B211" s="65"/>
      <c r="C211" s="208" t="s">
        <v>531</v>
      </c>
      <c r="D211" s="208" t="s">
        <v>531</v>
      </c>
      <c r="E211" s="30" t="s">
        <v>2156</v>
      </c>
      <c r="F211" s="248">
        <v>12</v>
      </c>
      <c r="G211" s="23">
        <v>410</v>
      </c>
      <c r="H211" s="36">
        <f t="shared" si="6"/>
        <v>4920</v>
      </c>
      <c r="I211" s="167"/>
      <c r="J211" s="211" t="s">
        <v>2157</v>
      </c>
      <c r="K211" s="57" t="s">
        <v>2155</v>
      </c>
      <c r="L211" s="285"/>
      <c r="M211" s="60"/>
      <c r="N211" s="65"/>
      <c r="O211" s="60"/>
      <c r="P211" s="32"/>
      <c r="Q211" s="26"/>
    </row>
    <row r="212" spans="2:17" s="73" customFormat="1" ht="19.7" customHeight="1">
      <c r="B212" s="65"/>
      <c r="C212" s="208" t="s">
        <v>531</v>
      </c>
      <c r="D212" s="208" t="s">
        <v>531</v>
      </c>
      <c r="E212" s="30" t="s">
        <v>2158</v>
      </c>
      <c r="F212" s="248">
        <v>25</v>
      </c>
      <c r="G212" s="23">
        <v>49</v>
      </c>
      <c r="H212" s="36">
        <f t="shared" si="6"/>
        <v>1225</v>
      </c>
      <c r="I212" s="167"/>
      <c r="J212" s="211" t="s">
        <v>2159</v>
      </c>
      <c r="K212" s="57" t="s">
        <v>2155</v>
      </c>
      <c r="L212" s="285"/>
      <c r="M212" s="60"/>
      <c r="N212" s="65"/>
      <c r="O212" s="60"/>
      <c r="P212" s="32"/>
      <c r="Q212" s="26"/>
    </row>
    <row r="213" spans="2:17" s="73" customFormat="1" ht="19.7" customHeight="1">
      <c r="B213" s="65"/>
      <c r="C213" s="208" t="s">
        <v>531</v>
      </c>
      <c r="D213" s="208" t="s">
        <v>531</v>
      </c>
      <c r="E213" s="30" t="s">
        <v>2160</v>
      </c>
      <c r="F213" s="248">
        <v>15</v>
      </c>
      <c r="G213" s="23">
        <v>49</v>
      </c>
      <c r="H213" s="36">
        <f>F213*G213</f>
        <v>735</v>
      </c>
      <c r="I213" s="167"/>
      <c r="J213" s="211" t="s">
        <v>2159</v>
      </c>
      <c r="K213" s="57" t="s">
        <v>2161</v>
      </c>
      <c r="L213" s="285"/>
      <c r="M213" s="60"/>
      <c r="N213" s="65"/>
      <c r="O213" s="60"/>
      <c r="P213" s="32"/>
      <c r="Q213" s="26"/>
    </row>
    <row r="214" spans="2:17" s="73" customFormat="1" ht="19.7" customHeight="1">
      <c r="B214" s="65"/>
      <c r="C214" s="208" t="s">
        <v>531</v>
      </c>
      <c r="D214" s="208" t="s">
        <v>531</v>
      </c>
      <c r="E214" s="30" t="s">
        <v>2162</v>
      </c>
      <c r="F214" s="442">
        <v>5</v>
      </c>
      <c r="G214" s="53">
        <v>57</v>
      </c>
      <c r="H214" s="36">
        <f>F214*G214</f>
        <v>285</v>
      </c>
      <c r="I214" s="283"/>
      <c r="J214" s="443" t="s">
        <v>2163</v>
      </c>
      <c r="K214" s="57" t="s">
        <v>2161</v>
      </c>
      <c r="L214" s="285"/>
      <c r="M214" s="60"/>
      <c r="N214" s="65"/>
      <c r="O214" s="60"/>
      <c r="P214" s="32"/>
      <c r="Q214" s="26"/>
    </row>
    <row r="215" spans="2:17" s="73" customFormat="1" ht="19.7" customHeight="1">
      <c r="B215" s="65"/>
      <c r="C215" s="208" t="s">
        <v>531</v>
      </c>
      <c r="D215" s="208" t="s">
        <v>531</v>
      </c>
      <c r="E215" s="1083" t="s">
        <v>2164</v>
      </c>
      <c r="F215" s="442">
        <v>1</v>
      </c>
      <c r="G215" s="53">
        <v>2300</v>
      </c>
      <c r="H215" s="36">
        <f t="shared" si="6"/>
        <v>2300</v>
      </c>
      <c r="I215" s="283"/>
      <c r="J215" s="443" t="s">
        <v>2071</v>
      </c>
      <c r="K215" s="57" t="s">
        <v>2072</v>
      </c>
      <c r="L215" s="285"/>
      <c r="M215" s="60"/>
      <c r="N215" s="65"/>
      <c r="O215" s="60"/>
      <c r="P215" s="32"/>
      <c r="Q215" s="26"/>
    </row>
    <row r="216" spans="2:17" s="73" customFormat="1" ht="19.7" customHeight="1">
      <c r="B216" s="65"/>
      <c r="C216" s="952" t="s">
        <v>531</v>
      </c>
      <c r="D216" s="952" t="s">
        <v>531</v>
      </c>
      <c r="E216" s="1096" t="s">
        <v>2165</v>
      </c>
      <c r="F216" s="442">
        <v>1</v>
      </c>
      <c r="G216" s="53">
        <v>7150</v>
      </c>
      <c r="H216" s="66">
        <f t="shared" si="6"/>
        <v>7150</v>
      </c>
      <c r="I216" s="283"/>
      <c r="J216" s="443" t="s">
        <v>2166</v>
      </c>
      <c r="K216" s="57"/>
      <c r="L216" s="285"/>
      <c r="M216" s="60"/>
      <c r="N216" s="65"/>
      <c r="O216" s="60"/>
      <c r="P216" s="32"/>
      <c r="Q216" s="26"/>
    </row>
    <row r="217" spans="2:17" s="73" customFormat="1" ht="19.7" customHeight="1">
      <c r="B217" s="65"/>
      <c r="C217" s="952" t="s">
        <v>531</v>
      </c>
      <c r="D217" s="952" t="s">
        <v>531</v>
      </c>
      <c r="E217" s="1096" t="s">
        <v>2167</v>
      </c>
      <c r="F217" s="442">
        <v>4</v>
      </c>
      <c r="G217" s="53">
        <v>51</v>
      </c>
      <c r="H217" s="66">
        <f t="shared" si="6"/>
        <v>204</v>
      </c>
      <c r="I217" s="283"/>
      <c r="J217" s="443" t="s">
        <v>2168</v>
      </c>
      <c r="K217" s="57" t="s">
        <v>2169</v>
      </c>
      <c r="L217" s="285"/>
      <c r="M217" s="60"/>
      <c r="N217" s="65"/>
      <c r="O217" s="60"/>
      <c r="P217" s="32"/>
      <c r="Q217" s="26"/>
    </row>
    <row r="218" spans="2:17" s="73" customFormat="1" ht="19.7" customHeight="1">
      <c r="B218" s="65"/>
      <c r="C218" s="952" t="s">
        <v>531</v>
      </c>
      <c r="D218" s="952" t="s">
        <v>531</v>
      </c>
      <c r="E218" s="1096" t="s">
        <v>2170</v>
      </c>
      <c r="F218" s="442">
        <v>10</v>
      </c>
      <c r="G218" s="53">
        <v>154</v>
      </c>
      <c r="H218" s="66">
        <f t="shared" si="6"/>
        <v>1540</v>
      </c>
      <c r="I218" s="283"/>
      <c r="J218" s="443" t="s">
        <v>2171</v>
      </c>
      <c r="K218" s="57" t="s">
        <v>2169</v>
      </c>
      <c r="L218" s="285"/>
      <c r="M218" s="60"/>
      <c r="N218" s="65"/>
      <c r="O218" s="60"/>
      <c r="P218" s="32"/>
      <c r="Q218" s="26"/>
    </row>
    <row r="219" spans="2:17" s="73" customFormat="1" ht="19.7" customHeight="1">
      <c r="B219" s="65"/>
      <c r="C219" s="1097" t="s">
        <v>2172</v>
      </c>
      <c r="D219" s="952" t="s">
        <v>531</v>
      </c>
      <c r="E219" s="1096" t="s">
        <v>2173</v>
      </c>
      <c r="F219" s="442">
        <v>10</v>
      </c>
      <c r="G219" s="53">
        <v>6</v>
      </c>
      <c r="H219" s="66">
        <f t="shared" si="6"/>
        <v>60</v>
      </c>
      <c r="I219" s="283"/>
      <c r="J219" s="443" t="s">
        <v>2174</v>
      </c>
      <c r="K219" s="57" t="s">
        <v>2169</v>
      </c>
      <c r="L219" s="285"/>
      <c r="M219" s="60"/>
      <c r="N219" s="65"/>
      <c r="O219" s="60"/>
      <c r="P219" s="32"/>
      <c r="Q219" s="26"/>
    </row>
    <row r="220" spans="2:17" s="73" customFormat="1" ht="19.7" customHeight="1">
      <c r="B220" s="65"/>
      <c r="C220" s="952" t="s">
        <v>531</v>
      </c>
      <c r="D220" s="952" t="s">
        <v>531</v>
      </c>
      <c r="E220" s="1096" t="s">
        <v>2175</v>
      </c>
      <c r="F220" s="442">
        <v>4</v>
      </c>
      <c r="G220" s="53">
        <v>75</v>
      </c>
      <c r="H220" s="66">
        <f t="shared" si="6"/>
        <v>300</v>
      </c>
      <c r="I220" s="283"/>
      <c r="J220" s="443" t="s">
        <v>2176</v>
      </c>
      <c r="K220" s="57" t="s">
        <v>2169</v>
      </c>
      <c r="L220" s="285"/>
      <c r="M220" s="60"/>
      <c r="N220" s="65"/>
      <c r="O220" s="60"/>
      <c r="P220" s="32"/>
      <c r="Q220" s="26"/>
    </row>
    <row r="221" spans="2:17" s="9" customFormat="1" ht="19.7" customHeight="1">
      <c r="B221" s="21"/>
      <c r="C221" s="208" t="s">
        <v>565</v>
      </c>
      <c r="D221" s="208" t="s">
        <v>565</v>
      </c>
      <c r="E221" s="1084" t="s">
        <v>2177</v>
      </c>
      <c r="F221" s="248">
        <v>1</v>
      </c>
      <c r="G221" s="1098">
        <v>8000</v>
      </c>
      <c r="H221" s="36">
        <f t="shared" si="6"/>
        <v>8000</v>
      </c>
      <c r="I221" s="167"/>
      <c r="J221" s="211" t="s">
        <v>2178</v>
      </c>
      <c r="K221" s="864"/>
      <c r="L221" s="30"/>
      <c r="M221" s="25"/>
      <c r="N221" s="21"/>
      <c r="O221" s="25"/>
      <c r="P221" s="25"/>
      <c r="Q221" s="26"/>
    </row>
    <row r="222" spans="2:17" s="73" customFormat="1" ht="19.7" customHeight="1">
      <c r="B222" s="65"/>
      <c r="C222" s="65"/>
      <c r="D222" s="65"/>
      <c r="E222" s="1076">
        <f>SUM(H178:H221)</f>
        <v>100962</v>
      </c>
      <c r="F222" s="442"/>
      <c r="G222" s="53"/>
      <c r="H222" s="36"/>
      <c r="I222" s="283"/>
      <c r="J222" s="443"/>
      <c r="K222" s="57"/>
      <c r="L222" s="285"/>
      <c r="M222" s="60"/>
      <c r="N222" s="65"/>
      <c r="O222" s="60"/>
      <c r="P222" s="60"/>
      <c r="Q222" s="61"/>
    </row>
    <row r="223" spans="2:17" s="73" customFormat="1" ht="19.7" customHeight="1">
      <c r="B223" s="65"/>
      <c r="C223" s="65"/>
      <c r="D223" s="65"/>
      <c r="E223" s="30"/>
      <c r="F223" s="442"/>
      <c r="G223" s="53"/>
      <c r="H223" s="36"/>
      <c r="I223" s="283"/>
      <c r="J223" s="443"/>
      <c r="K223" s="57"/>
      <c r="L223" s="285"/>
      <c r="M223" s="60"/>
      <c r="N223" s="65"/>
      <c r="O223" s="60"/>
      <c r="P223" s="60"/>
      <c r="Q223" s="61"/>
    </row>
    <row r="224" spans="2:17" s="73" customFormat="1" ht="19.7" customHeight="1">
      <c r="B224" s="65"/>
      <c r="C224" s="65"/>
      <c r="D224" s="65"/>
      <c r="E224" s="30"/>
      <c r="F224" s="442"/>
      <c r="G224" s="53"/>
      <c r="H224" s="36"/>
      <c r="I224" s="283"/>
      <c r="J224" s="443"/>
      <c r="K224" s="57"/>
      <c r="L224" s="285"/>
      <c r="M224" s="60"/>
      <c r="N224" s="65"/>
      <c r="O224" s="60"/>
      <c r="P224" s="60"/>
      <c r="Q224" s="61"/>
    </row>
    <row r="225" spans="2:17" s="73" customFormat="1" ht="19.7" customHeight="1">
      <c r="B225" s="65"/>
      <c r="C225" s="218" t="s">
        <v>2179</v>
      </c>
      <c r="D225" s="219"/>
      <c r="E225" s="220"/>
      <c r="F225" s="442"/>
      <c r="G225" s="53"/>
      <c r="H225" s="36"/>
      <c r="I225" s="283"/>
      <c r="J225" s="443"/>
      <c r="K225" s="57"/>
      <c r="L225" s="285"/>
      <c r="M225" s="60"/>
      <c r="N225" s="65"/>
      <c r="O225" s="60"/>
      <c r="P225" s="60"/>
      <c r="Q225" s="61"/>
    </row>
    <row r="226" spans="2:17" s="73" customFormat="1" ht="19.7" customHeight="1">
      <c r="B226" s="65"/>
      <c r="C226" s="21" t="s">
        <v>311</v>
      </c>
      <c r="D226" s="21" t="s">
        <v>311</v>
      </c>
      <c r="E226" s="245" t="s">
        <v>2180</v>
      </c>
      <c r="F226" s="167">
        <v>1</v>
      </c>
      <c r="G226" s="215">
        <v>133000</v>
      </c>
      <c r="H226" s="38">
        <f>F226*G226</f>
        <v>133000</v>
      </c>
      <c r="I226" s="167"/>
      <c r="J226" s="31" t="s">
        <v>2181</v>
      </c>
      <c r="K226" s="1099"/>
      <c r="L226" s="285"/>
      <c r="M226" s="60"/>
      <c r="N226" s="65"/>
      <c r="O226" s="60"/>
      <c r="P226" s="60"/>
      <c r="Q226" s="61"/>
    </row>
    <row r="227" spans="2:17" s="73" customFormat="1" ht="19.7" customHeight="1">
      <c r="B227" s="65"/>
      <c r="C227" s="21" t="s">
        <v>311</v>
      </c>
      <c r="D227" s="21" t="s">
        <v>311</v>
      </c>
      <c r="E227" s="245" t="s">
        <v>2182</v>
      </c>
      <c r="F227" s="167">
        <v>2</v>
      </c>
      <c r="G227" s="1069">
        <v>1400</v>
      </c>
      <c r="H227" s="38">
        <f>F227*G227</f>
        <v>2800</v>
      </c>
      <c r="I227" s="167"/>
      <c r="J227" s="31" t="s">
        <v>2183</v>
      </c>
      <c r="K227" s="1099"/>
      <c r="L227" s="285"/>
      <c r="M227" s="60"/>
      <c r="N227" s="65"/>
      <c r="O227" s="60"/>
      <c r="P227" s="60"/>
      <c r="Q227" s="61"/>
    </row>
    <row r="228" spans="2:17" s="73" customFormat="1" ht="19.7" customHeight="1">
      <c r="B228" s="65"/>
      <c r="C228" s="21" t="s">
        <v>311</v>
      </c>
      <c r="D228" s="21" t="s">
        <v>311</v>
      </c>
      <c r="E228" s="245" t="s">
        <v>2184</v>
      </c>
      <c r="F228" s="167">
        <v>1</v>
      </c>
      <c r="G228" s="1069">
        <v>9000</v>
      </c>
      <c r="H228" s="38">
        <f>F228*G228</f>
        <v>9000</v>
      </c>
      <c r="I228" s="167"/>
      <c r="J228" s="31" t="s">
        <v>2185</v>
      </c>
      <c r="K228" s="1099"/>
      <c r="L228" s="285"/>
      <c r="M228" s="60"/>
      <c r="N228" s="65"/>
      <c r="O228" s="60"/>
      <c r="P228" s="60"/>
      <c r="Q228" s="61"/>
    </row>
    <row r="229" spans="2:17" s="73" customFormat="1" ht="19.7" customHeight="1">
      <c r="B229" s="65"/>
      <c r="C229" s="21" t="s">
        <v>311</v>
      </c>
      <c r="D229" s="21" t="s">
        <v>311</v>
      </c>
      <c r="E229" s="245" t="s">
        <v>1735</v>
      </c>
      <c r="F229" s="167">
        <v>1</v>
      </c>
      <c r="G229" s="42"/>
      <c r="H229" s="34">
        <v>-43500</v>
      </c>
      <c r="I229" s="167"/>
      <c r="J229" s="31" t="s">
        <v>2186</v>
      </c>
      <c r="K229" s="1099"/>
      <c r="L229" s="285"/>
      <c r="M229" s="60"/>
      <c r="N229" s="65"/>
      <c r="O229" s="60"/>
      <c r="P229" s="60"/>
      <c r="Q229" s="61"/>
    </row>
    <row r="230" spans="2:17" s="73" customFormat="1" ht="19.7" customHeight="1">
      <c r="B230" s="65"/>
      <c r="C230" s="208" t="s">
        <v>531</v>
      </c>
      <c r="D230" s="208" t="s">
        <v>531</v>
      </c>
      <c r="E230" s="1058" t="s">
        <v>2187</v>
      </c>
      <c r="F230" s="442">
        <v>4</v>
      </c>
      <c r="G230" s="1100">
        <v>42</v>
      </c>
      <c r="H230" s="213">
        <f>F230*G230</f>
        <v>168</v>
      </c>
      <c r="I230" s="283"/>
      <c r="J230" s="443" t="s">
        <v>940</v>
      </c>
      <c r="K230" s="1099"/>
      <c r="L230" s="285"/>
      <c r="M230" s="60"/>
      <c r="N230" s="65"/>
      <c r="O230" s="60"/>
      <c r="P230" s="60"/>
      <c r="Q230" s="61"/>
    </row>
    <row r="231" spans="2:17" s="73" customFormat="1" ht="19.7" customHeight="1">
      <c r="B231" s="65"/>
      <c r="C231" s="208" t="s">
        <v>531</v>
      </c>
      <c r="D231" s="208" t="s">
        <v>531</v>
      </c>
      <c r="E231" s="1058" t="s">
        <v>677</v>
      </c>
      <c r="F231" s="442">
        <v>4</v>
      </c>
      <c r="G231" s="1100">
        <v>42</v>
      </c>
      <c r="H231" s="213">
        <f>F231*G231</f>
        <v>168</v>
      </c>
      <c r="I231" s="283"/>
      <c r="J231" s="443" t="s">
        <v>940</v>
      </c>
      <c r="K231" s="1099"/>
      <c r="L231" s="285"/>
      <c r="M231" s="60"/>
      <c r="N231" s="65"/>
      <c r="O231" s="60"/>
      <c r="P231" s="60"/>
      <c r="Q231" s="61"/>
    </row>
    <row r="232" spans="2:17" s="73" customFormat="1" ht="19.7" customHeight="1">
      <c r="B232" s="65"/>
      <c r="C232" s="535" t="s">
        <v>531</v>
      </c>
      <c r="D232" s="535" t="s">
        <v>531</v>
      </c>
      <c r="E232" s="142" t="s">
        <v>2188</v>
      </c>
      <c r="F232" s="537">
        <v>1</v>
      </c>
      <c r="G232" s="421">
        <v>600</v>
      </c>
      <c r="H232" s="141">
        <f>F232*G232</f>
        <v>600</v>
      </c>
      <c r="I232" s="133"/>
      <c r="J232" s="538" t="s">
        <v>2189</v>
      </c>
      <c r="K232" s="1099"/>
      <c r="L232" s="285"/>
      <c r="M232" s="60"/>
      <c r="N232" s="65"/>
      <c r="O232" s="60"/>
      <c r="P232" s="60"/>
      <c r="Q232" s="61"/>
    </row>
    <row r="233" spans="2:17" s="73" customFormat="1" ht="19.7" customHeight="1">
      <c r="B233" s="65"/>
      <c r="C233" s="535" t="s">
        <v>531</v>
      </c>
      <c r="D233" s="535" t="s">
        <v>531</v>
      </c>
      <c r="E233" s="142" t="s">
        <v>895</v>
      </c>
      <c r="F233" s="537">
        <v>1</v>
      </c>
      <c r="G233" s="421">
        <v>210</v>
      </c>
      <c r="H233" s="141">
        <f>F233*G233</f>
        <v>210</v>
      </c>
      <c r="I233" s="133"/>
      <c r="J233" s="538" t="s">
        <v>2190</v>
      </c>
      <c r="K233" s="1099"/>
      <c r="L233" s="285"/>
      <c r="M233" s="60"/>
      <c r="N233" s="65"/>
      <c r="O233" s="60"/>
      <c r="P233" s="60"/>
      <c r="Q233" s="61"/>
    </row>
    <row r="234" spans="2:17" s="73" customFormat="1" ht="19.7" customHeight="1">
      <c r="B234" s="65"/>
      <c r="C234" s="65"/>
      <c r="D234" s="65"/>
      <c r="E234" s="30"/>
      <c r="F234" s="442"/>
      <c r="G234" s="53"/>
      <c r="H234" s="36">
        <f>F234*G234</f>
        <v>0</v>
      </c>
      <c r="I234" s="283"/>
      <c r="J234" s="443"/>
      <c r="K234" s="57"/>
      <c r="L234" s="285"/>
      <c r="M234" s="60"/>
      <c r="N234" s="65"/>
      <c r="O234" s="60"/>
      <c r="P234" s="60"/>
      <c r="Q234" s="61"/>
    </row>
    <row r="235" spans="2:17" s="73" customFormat="1" ht="19.7" customHeight="1">
      <c r="B235" s="65"/>
      <c r="C235" s="65"/>
      <c r="D235" s="65"/>
      <c r="E235" s="1076">
        <f>SUM(H226:H234)</f>
        <v>102446</v>
      </c>
      <c r="F235" s="442"/>
      <c r="G235" s="53"/>
      <c r="H235" s="36"/>
      <c r="I235" s="283"/>
      <c r="J235" s="443"/>
      <c r="K235" s="57"/>
      <c r="L235" s="285"/>
      <c r="M235" s="60"/>
      <c r="N235" s="65"/>
      <c r="O235" s="60"/>
      <c r="P235" s="60"/>
      <c r="Q235" s="61"/>
    </row>
    <row r="236" spans="2:17" s="73" customFormat="1" ht="19.7" customHeight="1">
      <c r="B236" s="65"/>
      <c r="C236" s="65"/>
      <c r="D236" s="65"/>
      <c r="E236" s="30"/>
      <c r="F236" s="442"/>
      <c r="G236" s="53"/>
      <c r="H236" s="36"/>
      <c r="I236" s="283"/>
      <c r="J236" s="443"/>
      <c r="K236" s="57"/>
      <c r="L236" s="285"/>
      <c r="M236" s="60"/>
      <c r="N236" s="65"/>
      <c r="O236" s="60"/>
      <c r="P236" s="60"/>
      <c r="Q236" s="61"/>
    </row>
    <row r="237" spans="2:17" s="73" customFormat="1" ht="19.7" customHeight="1">
      <c r="B237" s="65"/>
      <c r="C237" s="65"/>
      <c r="D237" s="65"/>
      <c r="E237" s="30"/>
      <c r="F237" s="442"/>
      <c r="G237" s="53"/>
      <c r="H237" s="36"/>
      <c r="I237" s="283"/>
      <c r="J237" s="443"/>
      <c r="K237" s="57"/>
      <c r="L237" s="285"/>
      <c r="M237" s="60"/>
      <c r="N237" s="65"/>
      <c r="O237" s="60"/>
      <c r="P237" s="60"/>
      <c r="Q237" s="61"/>
    </row>
    <row r="238" spans="2:17" s="73" customFormat="1" ht="19.7" customHeight="1">
      <c r="B238" s="65"/>
      <c r="C238" s="65"/>
      <c r="D238" s="65"/>
      <c r="E238" s="30"/>
      <c r="F238" s="442"/>
      <c r="G238" s="53"/>
      <c r="H238" s="36"/>
      <c r="I238" s="283"/>
      <c r="J238" s="443"/>
      <c r="K238" s="57"/>
      <c r="L238" s="285"/>
      <c r="M238" s="60"/>
      <c r="N238" s="65"/>
      <c r="O238" s="60"/>
      <c r="P238" s="60"/>
      <c r="Q238" s="61"/>
    </row>
    <row r="239" spans="2:17" s="73" customFormat="1" ht="19.7" customHeight="1">
      <c r="B239" s="65"/>
      <c r="C239" s="218" t="s">
        <v>2191</v>
      </c>
      <c r="D239" s="219"/>
      <c r="E239" s="220"/>
      <c r="F239" s="442"/>
      <c r="G239" s="53"/>
      <c r="H239" s="36"/>
      <c r="I239" s="283"/>
      <c r="J239" s="443"/>
      <c r="K239" s="57"/>
      <c r="L239" s="285"/>
      <c r="M239" s="60"/>
      <c r="N239" s="65"/>
      <c r="O239" s="60"/>
      <c r="P239" s="60"/>
      <c r="Q239" s="61"/>
    </row>
    <row r="240" spans="2:17" s="73" customFormat="1" ht="19.7" customHeight="1">
      <c r="B240" s="65"/>
      <c r="C240" s="208" t="s">
        <v>531</v>
      </c>
      <c r="D240" s="208" t="s">
        <v>531</v>
      </c>
      <c r="E240" s="30" t="s">
        <v>2188</v>
      </c>
      <c r="F240" s="537">
        <v>1</v>
      </c>
      <c r="G240" s="53">
        <v>600</v>
      </c>
      <c r="H240" s="36">
        <f t="shared" ref="H240:H246" si="7">F240*G240</f>
        <v>600</v>
      </c>
      <c r="I240" s="283"/>
      <c r="J240" s="443" t="s">
        <v>2189</v>
      </c>
      <c r="K240" s="57"/>
      <c r="L240" s="285"/>
      <c r="M240" s="60"/>
      <c r="N240" s="65"/>
      <c r="O240" s="60"/>
      <c r="P240" s="60"/>
      <c r="Q240" s="26"/>
    </row>
    <row r="241" spans="2:17" s="73" customFormat="1" ht="19.7" customHeight="1">
      <c r="B241" s="65"/>
      <c r="C241" s="208" t="s">
        <v>531</v>
      </c>
      <c r="D241" s="208" t="s">
        <v>531</v>
      </c>
      <c r="E241" s="30" t="s">
        <v>895</v>
      </c>
      <c r="F241" s="537">
        <v>1</v>
      </c>
      <c r="G241" s="53">
        <v>210</v>
      </c>
      <c r="H241" s="36">
        <f t="shared" si="7"/>
        <v>210</v>
      </c>
      <c r="I241" s="283"/>
      <c r="J241" s="443" t="s">
        <v>2190</v>
      </c>
      <c r="K241" s="57"/>
      <c r="L241" s="285"/>
      <c r="M241" s="60"/>
      <c r="N241" s="65"/>
      <c r="O241" s="60"/>
      <c r="P241" s="60"/>
      <c r="Q241" s="26"/>
    </row>
    <row r="242" spans="2:17" s="73" customFormat="1" ht="19.7" customHeight="1">
      <c r="B242" s="65"/>
      <c r="C242" s="65" t="s">
        <v>618</v>
      </c>
      <c r="D242" s="65" t="s">
        <v>144</v>
      </c>
      <c r="E242" s="30" t="s">
        <v>2192</v>
      </c>
      <c r="F242" s="442">
        <v>1</v>
      </c>
      <c r="G242" s="53">
        <v>3840</v>
      </c>
      <c r="H242" s="36">
        <f t="shared" si="7"/>
        <v>3840</v>
      </c>
      <c r="I242" s="283"/>
      <c r="J242" s="443" t="s">
        <v>2193</v>
      </c>
      <c r="K242" s="57"/>
      <c r="L242" s="285"/>
      <c r="M242" s="60"/>
      <c r="N242" s="65"/>
      <c r="O242" s="60"/>
      <c r="P242" s="60"/>
      <c r="Q242" s="61"/>
    </row>
    <row r="243" spans="2:17" s="73" customFormat="1" ht="19.7" customHeight="1">
      <c r="B243" s="65"/>
      <c r="C243" s="65" t="s">
        <v>2194</v>
      </c>
      <c r="D243" s="65" t="s">
        <v>144</v>
      </c>
      <c r="E243" s="30" t="s">
        <v>1765</v>
      </c>
      <c r="F243" s="442">
        <v>1</v>
      </c>
      <c r="G243" s="1100">
        <v>8710</v>
      </c>
      <c r="H243" s="213">
        <f t="shared" si="7"/>
        <v>8710</v>
      </c>
      <c r="I243" s="283"/>
      <c r="J243" s="443" t="s">
        <v>2195</v>
      </c>
      <c r="K243" s="57"/>
      <c r="L243" s="285"/>
      <c r="M243" s="60"/>
      <c r="N243" s="65"/>
      <c r="O243" s="60"/>
      <c r="P243" s="60"/>
      <c r="Q243" s="61"/>
    </row>
    <row r="244" spans="2:17" s="73" customFormat="1" ht="19.7" customHeight="1">
      <c r="B244" s="65"/>
      <c r="C244" s="208" t="s">
        <v>531</v>
      </c>
      <c r="D244" s="208" t="s">
        <v>531</v>
      </c>
      <c r="E244" s="1058" t="s">
        <v>2187</v>
      </c>
      <c r="F244" s="442">
        <v>2</v>
      </c>
      <c r="G244" s="1100">
        <v>42</v>
      </c>
      <c r="H244" s="213">
        <f t="shared" si="7"/>
        <v>84</v>
      </c>
      <c r="I244" s="283"/>
      <c r="J244" s="443" t="s">
        <v>940</v>
      </c>
      <c r="K244" s="57"/>
      <c r="L244" s="285"/>
      <c r="M244" s="60"/>
      <c r="N244" s="65"/>
      <c r="O244" s="60"/>
      <c r="P244" s="60"/>
      <c r="Q244" s="61"/>
    </row>
    <row r="245" spans="2:17" s="73" customFormat="1" ht="19.7" customHeight="1">
      <c r="B245" s="65"/>
      <c r="C245" s="208" t="s">
        <v>531</v>
      </c>
      <c r="D245" s="208" t="s">
        <v>531</v>
      </c>
      <c r="E245" s="1058" t="s">
        <v>677</v>
      </c>
      <c r="F245" s="442">
        <v>2</v>
      </c>
      <c r="G245" s="1100">
        <v>42</v>
      </c>
      <c r="H245" s="213">
        <f t="shared" si="7"/>
        <v>84</v>
      </c>
      <c r="I245" s="283"/>
      <c r="J245" s="443" t="s">
        <v>940</v>
      </c>
      <c r="K245" s="57"/>
      <c r="L245" s="285"/>
      <c r="M245" s="60"/>
      <c r="N245" s="65"/>
      <c r="O245" s="60"/>
      <c r="P245" s="60"/>
      <c r="Q245" s="61"/>
    </row>
    <row r="246" spans="2:17" s="73" customFormat="1" ht="19.7" customHeight="1">
      <c r="B246" s="65"/>
      <c r="C246" s="1101" t="s">
        <v>531</v>
      </c>
      <c r="D246" s="1101" t="s">
        <v>531</v>
      </c>
      <c r="E246" s="1068" t="s">
        <v>2196</v>
      </c>
      <c r="F246" s="1102">
        <v>1</v>
      </c>
      <c r="G246" s="1103">
        <v>4442</v>
      </c>
      <c r="H246" s="1104">
        <f t="shared" si="7"/>
        <v>4442</v>
      </c>
      <c r="I246" s="1067"/>
      <c r="J246" s="1105" t="s">
        <v>2197</v>
      </c>
      <c r="K246" s="57"/>
      <c r="L246" s="285"/>
      <c r="M246" s="60"/>
      <c r="N246" s="65"/>
      <c r="O246" s="60"/>
      <c r="P246" s="60"/>
      <c r="Q246" s="61"/>
    </row>
    <row r="247" spans="2:17" s="73" customFormat="1" ht="19.7" customHeight="1">
      <c r="B247" s="65"/>
      <c r="C247" s="65"/>
      <c r="D247" s="65"/>
      <c r="E247" s="1076">
        <f>SUM(H240:H246)</f>
        <v>17970</v>
      </c>
      <c r="F247" s="442"/>
      <c r="G247" s="53"/>
      <c r="H247" s="36"/>
      <c r="I247" s="283"/>
      <c r="J247" s="443"/>
      <c r="K247" s="57"/>
      <c r="L247" s="285"/>
      <c r="M247" s="60"/>
      <c r="N247" s="65"/>
      <c r="O247" s="57"/>
      <c r="P247" s="60"/>
      <c r="Q247" s="61"/>
    </row>
    <row r="248" spans="2:17" s="73" customFormat="1" ht="19.7" customHeight="1">
      <c r="B248" s="65"/>
      <c r="C248" s="65"/>
      <c r="D248" s="65"/>
      <c r="E248" s="30"/>
      <c r="F248" s="442"/>
      <c r="G248" s="53"/>
      <c r="H248" s="36"/>
      <c r="I248" s="283"/>
      <c r="J248" s="443"/>
      <c r="K248" s="57"/>
      <c r="L248" s="285"/>
      <c r="M248" s="60"/>
      <c r="N248" s="65"/>
      <c r="O248" s="57"/>
      <c r="P248" s="60"/>
      <c r="Q248" s="61"/>
    </row>
    <row r="249" spans="2:17" s="73" customFormat="1" ht="19.7" customHeight="1">
      <c r="B249" s="65"/>
      <c r="C249" s="137" t="s">
        <v>686</v>
      </c>
      <c r="D249" s="535" t="s">
        <v>531</v>
      </c>
      <c r="E249" s="827" t="s">
        <v>2198</v>
      </c>
      <c r="F249" s="1091">
        <v>1</v>
      </c>
      <c r="G249" s="985">
        <v>956</v>
      </c>
      <c r="H249" s="988">
        <f>F249*G249</f>
        <v>956</v>
      </c>
      <c r="I249" s="133"/>
      <c r="J249" s="538" t="s">
        <v>2199</v>
      </c>
      <c r="K249" s="57"/>
      <c r="L249" s="285"/>
      <c r="M249" s="60"/>
      <c r="N249" s="65"/>
      <c r="O249" s="58"/>
      <c r="P249" s="58"/>
      <c r="Q249" s="61"/>
    </row>
    <row r="250" spans="2:17" s="73" customFormat="1" ht="19.7" customHeight="1">
      <c r="B250" s="65"/>
      <c r="C250" s="137" t="s">
        <v>686</v>
      </c>
      <c r="D250" s="535" t="s">
        <v>531</v>
      </c>
      <c r="E250" s="827" t="s">
        <v>2200</v>
      </c>
      <c r="F250" s="1091">
        <v>1</v>
      </c>
      <c r="G250" s="985">
        <v>956</v>
      </c>
      <c r="H250" s="988">
        <f>F250*G250</f>
        <v>956</v>
      </c>
      <c r="I250" s="133"/>
      <c r="J250" s="538" t="s">
        <v>2201</v>
      </c>
      <c r="K250" s="57"/>
      <c r="L250" s="285"/>
      <c r="M250" s="60"/>
      <c r="N250" s="65"/>
      <c r="O250" s="58"/>
      <c r="P250" s="58"/>
      <c r="Q250" s="61"/>
    </row>
    <row r="251" spans="2:17" s="73" customFormat="1" ht="19.7" customHeight="1">
      <c r="B251" s="65"/>
      <c r="C251" s="137" t="s">
        <v>686</v>
      </c>
      <c r="D251" s="535" t="s">
        <v>531</v>
      </c>
      <c r="E251" s="827" t="s">
        <v>2202</v>
      </c>
      <c r="F251" s="1091">
        <v>1</v>
      </c>
      <c r="G251" s="985">
        <v>956</v>
      </c>
      <c r="H251" s="988">
        <f>F251*G251</f>
        <v>956</v>
      </c>
      <c r="I251" s="133"/>
      <c r="J251" s="538" t="s">
        <v>2203</v>
      </c>
      <c r="K251" s="57"/>
      <c r="L251" s="285"/>
      <c r="M251" s="60"/>
      <c r="N251" s="65"/>
      <c r="O251" s="58"/>
      <c r="P251" s="58"/>
      <c r="Q251" s="61"/>
    </row>
    <row r="252" spans="2:17" s="73" customFormat="1" ht="19.7" customHeight="1">
      <c r="B252" s="65"/>
      <c r="C252" s="137" t="s">
        <v>686</v>
      </c>
      <c r="D252" s="535" t="s">
        <v>531</v>
      </c>
      <c r="E252" s="827" t="s">
        <v>2204</v>
      </c>
      <c r="F252" s="1091">
        <v>1</v>
      </c>
      <c r="G252" s="985">
        <v>956</v>
      </c>
      <c r="H252" s="988">
        <f>F252*G252</f>
        <v>956</v>
      </c>
      <c r="I252" s="133"/>
      <c r="J252" s="538" t="s">
        <v>2205</v>
      </c>
      <c r="K252" s="57"/>
      <c r="L252" s="285"/>
      <c r="M252" s="60"/>
      <c r="N252" s="65"/>
      <c r="O252" s="58"/>
      <c r="P252" s="58"/>
      <c r="Q252" s="61"/>
    </row>
    <row r="253" spans="2:17" s="73" customFormat="1" ht="19.7" customHeight="1">
      <c r="B253" s="65"/>
      <c r="C253" s="137" t="s">
        <v>686</v>
      </c>
      <c r="D253" s="535" t="s">
        <v>531</v>
      </c>
      <c r="E253" s="827" t="s">
        <v>2206</v>
      </c>
      <c r="F253" s="1091">
        <v>1</v>
      </c>
      <c r="G253" s="985">
        <v>956</v>
      </c>
      <c r="H253" s="988">
        <f>F253*G253</f>
        <v>956</v>
      </c>
      <c r="I253" s="133"/>
      <c r="J253" s="538" t="s">
        <v>2207</v>
      </c>
      <c r="K253" s="57"/>
      <c r="L253" s="285"/>
      <c r="M253" s="60"/>
      <c r="N253" s="65"/>
      <c r="O253" s="58"/>
      <c r="P253" s="58"/>
      <c r="Q253" s="61"/>
    </row>
    <row r="254" spans="2:17" s="73" customFormat="1" ht="19.7" customHeight="1">
      <c r="B254" s="65"/>
      <c r="C254" s="65"/>
      <c r="D254" s="65"/>
      <c r="E254" s="30"/>
      <c r="F254" s="442"/>
      <c r="G254" s="53"/>
      <c r="H254" s="36"/>
      <c r="I254" s="283"/>
      <c r="J254" s="443"/>
      <c r="K254" s="57"/>
      <c r="L254" s="285"/>
      <c r="M254" s="60"/>
      <c r="N254" s="65"/>
      <c r="O254" s="57"/>
      <c r="P254" s="60"/>
      <c r="Q254" s="61"/>
    </row>
    <row r="255" spans="2:17" s="73" customFormat="1" ht="19.7" customHeight="1">
      <c r="B255" s="65"/>
      <c r="C255" s="65"/>
      <c r="D255" s="65"/>
      <c r="E255" s="1076">
        <f>SUM(H248:H254)</f>
        <v>4780</v>
      </c>
      <c r="F255" s="442"/>
      <c r="G255" s="53"/>
      <c r="H255" s="36"/>
      <c r="I255" s="283"/>
      <c r="J255" s="443"/>
      <c r="K255" s="57"/>
      <c r="L255" s="285"/>
      <c r="M255" s="60"/>
      <c r="N255" s="65"/>
      <c r="O255" s="57"/>
      <c r="P255" s="60"/>
      <c r="Q255" s="61"/>
    </row>
    <row r="256" spans="2:17" s="73" customFormat="1" ht="19.7" customHeight="1">
      <c r="B256" s="65"/>
      <c r="C256" s="65"/>
      <c r="D256" s="65"/>
      <c r="E256" s="30"/>
      <c r="F256" s="442"/>
      <c r="G256" s="53"/>
      <c r="H256" s="36"/>
      <c r="I256" s="283"/>
      <c r="J256" s="443"/>
      <c r="K256" s="57"/>
      <c r="L256" s="285"/>
      <c r="M256" s="60"/>
      <c r="N256" s="65"/>
      <c r="O256" s="57"/>
      <c r="P256" s="60"/>
      <c r="Q256" s="61"/>
    </row>
    <row r="257" spans="2:17" s="73" customFormat="1" ht="19.7" customHeight="1">
      <c r="B257" s="65"/>
      <c r="C257" s="65"/>
      <c r="D257" s="65"/>
      <c r="E257" s="30"/>
      <c r="F257" s="442"/>
      <c r="G257" s="53"/>
      <c r="H257" s="36"/>
      <c r="I257" s="283"/>
      <c r="J257" s="443"/>
      <c r="K257" s="57"/>
      <c r="L257" s="285"/>
      <c r="M257" s="60"/>
      <c r="N257" s="65"/>
      <c r="O257" s="57"/>
      <c r="P257" s="60"/>
      <c r="Q257" s="61"/>
    </row>
    <row r="258" spans="2:17" s="73" customFormat="1" ht="19.7" customHeight="1">
      <c r="B258" s="65"/>
      <c r="C258" s="65"/>
      <c r="D258" s="65"/>
      <c r="E258" s="30"/>
      <c r="F258" s="442"/>
      <c r="G258" s="53"/>
      <c r="H258" s="36"/>
      <c r="I258" s="283"/>
      <c r="J258" s="443"/>
      <c r="K258" s="57"/>
      <c r="L258" s="285"/>
      <c r="M258" s="60"/>
      <c r="N258" s="65"/>
      <c r="O258" s="57"/>
      <c r="P258" s="60"/>
      <c r="Q258" s="61"/>
    </row>
    <row r="259" spans="2:17" s="73" customFormat="1" ht="19.7" customHeight="1">
      <c r="B259" s="65"/>
      <c r="C259" s="65"/>
      <c r="D259" s="65"/>
      <c r="E259" s="30"/>
      <c r="F259" s="442"/>
      <c r="G259" s="53"/>
      <c r="H259" s="36"/>
      <c r="I259" s="283"/>
      <c r="J259" s="443"/>
      <c r="K259" s="57"/>
      <c r="L259" s="285"/>
      <c r="M259" s="60"/>
      <c r="N259" s="65"/>
      <c r="O259" s="57"/>
      <c r="P259" s="60"/>
      <c r="Q259" s="61"/>
    </row>
    <row r="260" spans="2:17" s="73" customFormat="1" ht="19.7" customHeight="1">
      <c r="B260" s="65"/>
      <c r="C260" s="65"/>
      <c r="D260" s="65"/>
      <c r="E260" s="30"/>
      <c r="F260" s="442"/>
      <c r="G260" s="53"/>
      <c r="H260" s="36"/>
      <c r="I260" s="283"/>
      <c r="J260" s="443"/>
      <c r="K260" s="57"/>
      <c r="L260" s="285"/>
      <c r="M260" s="60"/>
      <c r="N260" s="65"/>
      <c r="O260" s="57"/>
      <c r="P260" s="60"/>
      <c r="Q260" s="61"/>
    </row>
    <row r="261" spans="2:17" s="73" customFormat="1" ht="19.7" customHeight="1">
      <c r="B261" s="65"/>
      <c r="C261" s="65"/>
      <c r="D261" s="65"/>
      <c r="E261" s="30"/>
      <c r="F261" s="442"/>
      <c r="G261" s="53"/>
      <c r="H261" s="36"/>
      <c r="I261" s="283"/>
      <c r="J261" s="443"/>
      <c r="K261" s="57"/>
      <c r="L261" s="285"/>
      <c r="M261" s="60"/>
      <c r="N261" s="65"/>
      <c r="O261" s="57"/>
      <c r="P261" s="60"/>
      <c r="Q261" s="61"/>
    </row>
    <row r="262" spans="2:17" s="73" customFormat="1" ht="19.7" customHeight="1">
      <c r="B262" s="65"/>
      <c r="C262" s="65"/>
      <c r="D262" s="65"/>
      <c r="E262" s="30"/>
      <c r="F262" s="442"/>
      <c r="G262" s="53"/>
      <c r="H262" s="36"/>
      <c r="I262" s="283"/>
      <c r="J262" s="443"/>
      <c r="K262" s="57"/>
      <c r="L262" s="285"/>
      <c r="M262" s="60"/>
      <c r="N262" s="65"/>
      <c r="O262" s="57"/>
      <c r="P262" s="60"/>
      <c r="Q262" s="61"/>
    </row>
    <row r="263" spans="2:17" s="73" customFormat="1" ht="19.7" customHeight="1">
      <c r="B263" s="65"/>
      <c r="C263" s="65"/>
      <c r="D263" s="65"/>
      <c r="E263" s="30"/>
      <c r="F263" s="442"/>
      <c r="G263" s="53"/>
      <c r="H263" s="36"/>
      <c r="I263" s="283"/>
      <c r="J263" s="443"/>
      <c r="K263" s="57"/>
      <c r="L263" s="285"/>
      <c r="M263" s="60"/>
      <c r="N263" s="65"/>
      <c r="O263" s="57"/>
      <c r="P263" s="60"/>
      <c r="Q263" s="61"/>
    </row>
    <row r="264" spans="2:17" s="73" customFormat="1" ht="19.7" customHeight="1">
      <c r="B264" s="65"/>
      <c r="C264" s="65"/>
      <c r="D264" s="65"/>
      <c r="E264" s="30"/>
      <c r="F264" s="442"/>
      <c r="G264" s="53"/>
      <c r="H264" s="36"/>
      <c r="I264" s="283"/>
      <c r="J264" s="443"/>
      <c r="K264" s="57"/>
      <c r="L264" s="285"/>
      <c r="M264" s="60"/>
      <c r="N264" s="65"/>
      <c r="O264" s="57"/>
      <c r="P264" s="60"/>
      <c r="Q264" s="61"/>
    </row>
    <row r="265" spans="2:17" s="73" customFormat="1" ht="19.7" customHeight="1">
      <c r="B265" s="65"/>
      <c r="C265" s="65"/>
      <c r="D265" s="65"/>
      <c r="E265" s="30"/>
      <c r="F265" s="442"/>
      <c r="G265" s="53"/>
      <c r="H265" s="36"/>
      <c r="I265" s="283"/>
      <c r="J265" s="443"/>
      <c r="K265" s="57"/>
      <c r="L265" s="285"/>
      <c r="M265" s="60"/>
      <c r="N265" s="65"/>
      <c r="O265" s="57"/>
      <c r="P265" s="60"/>
      <c r="Q265" s="61"/>
    </row>
    <row r="266" spans="2:17" s="73" customFormat="1" ht="19.7" customHeight="1">
      <c r="B266" s="65"/>
      <c r="C266" s="65"/>
      <c r="D266" s="65"/>
      <c r="E266" s="30"/>
      <c r="F266" s="442"/>
      <c r="G266" s="53"/>
      <c r="H266" s="36"/>
      <c r="I266" s="283"/>
      <c r="J266" s="443"/>
      <c r="K266" s="57"/>
      <c r="L266" s="285"/>
      <c r="M266" s="60"/>
      <c r="N266" s="65"/>
      <c r="O266" s="57"/>
      <c r="P266" s="60"/>
      <c r="Q266" s="61"/>
    </row>
    <row r="267" spans="2:17" s="73" customFormat="1" ht="19.7" customHeight="1">
      <c r="B267" s="65"/>
      <c r="C267" s="65"/>
      <c r="D267" s="65"/>
      <c r="E267" s="30"/>
      <c r="F267" s="442"/>
      <c r="G267" s="53"/>
      <c r="H267" s="36"/>
      <c r="I267" s="283"/>
      <c r="J267" s="443"/>
      <c r="K267" s="57"/>
      <c r="L267" s="285"/>
      <c r="M267" s="60"/>
      <c r="N267" s="65"/>
      <c r="O267" s="57"/>
      <c r="P267" s="60"/>
      <c r="Q267" s="61"/>
    </row>
    <row r="268" spans="2:17" s="73" customFormat="1" ht="19.7" customHeight="1">
      <c r="B268" s="65"/>
      <c r="C268" s="65"/>
      <c r="D268" s="65"/>
      <c r="E268" s="932"/>
      <c r="F268" s="442"/>
      <c r="G268" s="53"/>
      <c r="H268" s="36"/>
      <c r="I268" s="283"/>
      <c r="J268" s="443"/>
      <c r="K268" s="57"/>
      <c r="L268" s="285"/>
      <c r="M268" s="60"/>
      <c r="N268" s="65"/>
      <c r="O268" s="57"/>
      <c r="P268" s="60"/>
      <c r="Q268" s="61"/>
    </row>
    <row r="269" spans="2:17" s="73" customFormat="1" ht="19.7" customHeight="1">
      <c r="B269" s="65"/>
      <c r="C269" s="65"/>
      <c r="D269" s="65"/>
      <c r="E269" s="1038"/>
      <c r="F269" s="442"/>
      <c r="G269" s="53"/>
      <c r="H269" s="36"/>
      <c r="I269" s="283"/>
      <c r="J269" s="443"/>
      <c r="K269" s="57"/>
      <c r="L269" s="285"/>
      <c r="M269" s="60"/>
      <c r="N269" s="65"/>
      <c r="O269" s="57"/>
      <c r="P269" s="60"/>
      <c r="Q269" s="61"/>
    </row>
    <row r="270" spans="2:17" s="9" customFormat="1" ht="19.7" customHeight="1">
      <c r="B270" s="21"/>
      <c r="C270" s="21"/>
      <c r="D270" s="21"/>
      <c r="E270" s="157"/>
      <c r="F270" s="269"/>
      <c r="G270" s="23"/>
      <c r="H270" s="36"/>
      <c r="I270" s="167"/>
      <c r="J270" s="330"/>
      <c r="K270" s="22"/>
      <c r="L270" s="22"/>
      <c r="M270" s="25"/>
      <c r="N270" s="21"/>
      <c r="O270" s="22"/>
      <c r="P270" s="25"/>
      <c r="Q270" s="26"/>
    </row>
    <row r="271" spans="2:17" s="9" customFormat="1" ht="19.7" customHeight="1">
      <c r="B271" s="21"/>
      <c r="C271" s="21"/>
      <c r="D271" s="21"/>
      <c r="E271" s="30"/>
      <c r="F271" s="269"/>
      <c r="G271" s="23"/>
      <c r="H271" s="36"/>
      <c r="I271" s="167"/>
      <c r="J271" s="30"/>
      <c r="K271" s="22"/>
      <c r="L271" s="22"/>
      <c r="M271" s="25"/>
      <c r="N271" s="21"/>
      <c r="O271" s="22"/>
      <c r="P271" s="25"/>
      <c r="Q271" s="26"/>
    </row>
    <row r="272" spans="2:17" s="9" customFormat="1" ht="19.7" customHeight="1">
      <c r="B272" s="21"/>
      <c r="C272" s="21"/>
      <c r="D272" s="21"/>
      <c r="E272" s="30"/>
      <c r="F272" s="269"/>
      <c r="G272" s="23"/>
      <c r="H272" s="36"/>
      <c r="I272" s="167"/>
      <c r="J272" s="30"/>
      <c r="K272" s="22"/>
      <c r="L272" s="22"/>
      <c r="M272" s="25"/>
      <c r="N272" s="21"/>
      <c r="O272" s="22"/>
      <c r="P272" s="25"/>
      <c r="Q272" s="26"/>
    </row>
    <row r="273" spans="2:17" s="9" customFormat="1" ht="19.7" customHeight="1">
      <c r="B273" s="21"/>
      <c r="C273" s="21"/>
      <c r="D273" s="21"/>
      <c r="E273" s="30"/>
      <c r="F273" s="269"/>
      <c r="G273" s="23"/>
      <c r="H273" s="36"/>
      <c r="I273" s="167"/>
      <c r="J273" s="30"/>
      <c r="K273" s="30"/>
      <c r="L273" s="22"/>
      <c r="M273" s="25"/>
      <c r="N273" s="21"/>
      <c r="O273" s="22"/>
      <c r="P273" s="25"/>
      <c r="Q273" s="26"/>
    </row>
    <row r="274" spans="2:17" s="9" customFormat="1" ht="19.7" customHeight="1">
      <c r="B274" s="21"/>
      <c r="C274" s="21"/>
      <c r="D274" s="21"/>
      <c r="E274" s="30"/>
      <c r="F274" s="269"/>
      <c r="G274" s="23"/>
      <c r="H274" s="36"/>
      <c r="I274" s="167"/>
      <c r="J274" s="30"/>
      <c r="K274" s="22"/>
      <c r="L274" s="22"/>
      <c r="M274" s="25"/>
      <c r="N274" s="21"/>
      <c r="O274" s="22"/>
      <c r="P274" s="25"/>
      <c r="Q274" s="26"/>
    </row>
  </sheetData>
  <autoFilter ref="B8:O274" xr:uid="{DEB2E407-F44C-4D34-9126-64A151950935}"/>
  <mergeCells count="16">
    <mergeCell ref="C133:E133"/>
    <mergeCell ref="C177:E177"/>
    <mergeCell ref="C225:E225"/>
    <mergeCell ref="C239:E239"/>
    <mergeCell ref="C9:E9"/>
    <mergeCell ref="C21:E21"/>
    <mergeCell ref="C50:E50"/>
    <mergeCell ref="C65:E65"/>
    <mergeCell ref="C83:E83"/>
    <mergeCell ref="C129:E129"/>
    <mergeCell ref="B2:D2"/>
    <mergeCell ref="G2:I2"/>
    <mergeCell ref="B3:D3"/>
    <mergeCell ref="B4:D4"/>
    <mergeCell ref="B5:D5"/>
    <mergeCell ref="B6:D6"/>
  </mergeCells>
  <phoneticPr fontId="4"/>
  <dataValidations count="2">
    <dataValidation allowBlank="1" showInputMessage="1" showErrorMessage="1" sqref="J26 JF26 TB26 ACX26 AMT26 AWP26 BGL26 BQH26 CAD26 CJZ26 CTV26 DDR26 DNN26 DXJ26 EHF26 ERB26 FAX26 FKT26 FUP26 GEL26 GOH26 GYD26 HHZ26 HRV26 IBR26 ILN26 IVJ26 JFF26 JPB26 JYX26 KIT26 KSP26 LCL26 LMH26 LWD26 MFZ26 MPV26 MZR26 NJN26 NTJ26 ODF26 ONB26 OWX26 PGT26 PQP26 QAL26 QKH26 QUD26 RDZ26 RNV26 RXR26 SHN26 SRJ26 TBF26 TLB26 TUX26 UET26 UOP26 UYL26 VIH26 VSD26 WBZ26 WLV26 WVR26 J65562 JF65562 TB65562 ACX65562 AMT65562 AWP65562 BGL65562 BQH65562 CAD65562 CJZ65562 CTV65562 DDR65562 DNN65562 DXJ65562 EHF65562 ERB65562 FAX65562 FKT65562 FUP65562 GEL65562 GOH65562 GYD65562 HHZ65562 HRV65562 IBR65562 ILN65562 IVJ65562 JFF65562 JPB65562 JYX65562 KIT65562 KSP65562 LCL65562 LMH65562 LWD65562 MFZ65562 MPV65562 MZR65562 NJN65562 NTJ65562 ODF65562 ONB65562 OWX65562 PGT65562 PQP65562 QAL65562 QKH65562 QUD65562 RDZ65562 RNV65562 RXR65562 SHN65562 SRJ65562 TBF65562 TLB65562 TUX65562 UET65562 UOP65562 UYL65562 VIH65562 VSD65562 WBZ65562 WLV65562 WVR65562 J131098 JF131098 TB131098 ACX131098 AMT131098 AWP131098 BGL131098 BQH131098 CAD131098 CJZ131098 CTV131098 DDR131098 DNN131098 DXJ131098 EHF131098 ERB131098 FAX131098 FKT131098 FUP131098 GEL131098 GOH131098 GYD131098 HHZ131098 HRV131098 IBR131098 ILN131098 IVJ131098 JFF131098 JPB131098 JYX131098 KIT131098 KSP131098 LCL131098 LMH131098 LWD131098 MFZ131098 MPV131098 MZR131098 NJN131098 NTJ131098 ODF131098 ONB131098 OWX131098 PGT131098 PQP131098 QAL131098 QKH131098 QUD131098 RDZ131098 RNV131098 RXR131098 SHN131098 SRJ131098 TBF131098 TLB131098 TUX131098 UET131098 UOP131098 UYL131098 VIH131098 VSD131098 WBZ131098 WLV131098 WVR131098 J196634 JF196634 TB196634 ACX196634 AMT196634 AWP196634 BGL196634 BQH196634 CAD196634 CJZ196634 CTV196634 DDR196634 DNN196634 DXJ196634 EHF196634 ERB196634 FAX196634 FKT196634 FUP196634 GEL196634 GOH196634 GYD196634 HHZ196634 HRV196634 IBR196634 ILN196634 IVJ196634 JFF196634 JPB196634 JYX196634 KIT196634 KSP196634 LCL196634 LMH196634 LWD196634 MFZ196634 MPV196634 MZR196634 NJN196634 NTJ196634 ODF196634 ONB196634 OWX196634 PGT196634 PQP196634 QAL196634 QKH196634 QUD196634 RDZ196634 RNV196634 RXR196634 SHN196634 SRJ196634 TBF196634 TLB196634 TUX196634 UET196634 UOP196634 UYL196634 VIH196634 VSD196634 WBZ196634 WLV196634 WVR196634 J262170 JF262170 TB262170 ACX262170 AMT262170 AWP262170 BGL262170 BQH262170 CAD262170 CJZ262170 CTV262170 DDR262170 DNN262170 DXJ262170 EHF262170 ERB262170 FAX262170 FKT262170 FUP262170 GEL262170 GOH262170 GYD262170 HHZ262170 HRV262170 IBR262170 ILN262170 IVJ262170 JFF262170 JPB262170 JYX262170 KIT262170 KSP262170 LCL262170 LMH262170 LWD262170 MFZ262170 MPV262170 MZR262170 NJN262170 NTJ262170 ODF262170 ONB262170 OWX262170 PGT262170 PQP262170 QAL262170 QKH262170 QUD262170 RDZ262170 RNV262170 RXR262170 SHN262170 SRJ262170 TBF262170 TLB262170 TUX262170 UET262170 UOP262170 UYL262170 VIH262170 VSD262170 WBZ262170 WLV262170 WVR262170 J327706 JF327706 TB327706 ACX327706 AMT327706 AWP327706 BGL327706 BQH327706 CAD327706 CJZ327706 CTV327706 DDR327706 DNN327706 DXJ327706 EHF327706 ERB327706 FAX327706 FKT327706 FUP327706 GEL327706 GOH327706 GYD327706 HHZ327706 HRV327706 IBR327706 ILN327706 IVJ327706 JFF327706 JPB327706 JYX327706 KIT327706 KSP327706 LCL327706 LMH327706 LWD327706 MFZ327706 MPV327706 MZR327706 NJN327706 NTJ327706 ODF327706 ONB327706 OWX327706 PGT327706 PQP327706 QAL327706 QKH327706 QUD327706 RDZ327706 RNV327706 RXR327706 SHN327706 SRJ327706 TBF327706 TLB327706 TUX327706 UET327706 UOP327706 UYL327706 VIH327706 VSD327706 WBZ327706 WLV327706 WVR327706 J393242 JF393242 TB393242 ACX393242 AMT393242 AWP393242 BGL393242 BQH393242 CAD393242 CJZ393242 CTV393242 DDR393242 DNN393242 DXJ393242 EHF393242 ERB393242 FAX393242 FKT393242 FUP393242 GEL393242 GOH393242 GYD393242 HHZ393242 HRV393242 IBR393242 ILN393242 IVJ393242 JFF393242 JPB393242 JYX393242 KIT393242 KSP393242 LCL393242 LMH393242 LWD393242 MFZ393242 MPV393242 MZR393242 NJN393242 NTJ393242 ODF393242 ONB393242 OWX393242 PGT393242 PQP393242 QAL393242 QKH393242 QUD393242 RDZ393242 RNV393242 RXR393242 SHN393242 SRJ393242 TBF393242 TLB393242 TUX393242 UET393242 UOP393242 UYL393242 VIH393242 VSD393242 WBZ393242 WLV393242 WVR393242 J458778 JF458778 TB458778 ACX458778 AMT458778 AWP458778 BGL458778 BQH458778 CAD458778 CJZ458778 CTV458778 DDR458778 DNN458778 DXJ458778 EHF458778 ERB458778 FAX458778 FKT458778 FUP458778 GEL458778 GOH458778 GYD458778 HHZ458778 HRV458778 IBR458778 ILN458778 IVJ458778 JFF458778 JPB458778 JYX458778 KIT458778 KSP458778 LCL458778 LMH458778 LWD458778 MFZ458778 MPV458778 MZR458778 NJN458778 NTJ458778 ODF458778 ONB458778 OWX458778 PGT458778 PQP458778 QAL458778 QKH458778 QUD458778 RDZ458778 RNV458778 RXR458778 SHN458778 SRJ458778 TBF458778 TLB458778 TUX458778 UET458778 UOP458778 UYL458778 VIH458778 VSD458778 WBZ458778 WLV458778 WVR458778 J524314 JF524314 TB524314 ACX524314 AMT524314 AWP524314 BGL524314 BQH524314 CAD524314 CJZ524314 CTV524314 DDR524314 DNN524314 DXJ524314 EHF524314 ERB524314 FAX524314 FKT524314 FUP524314 GEL524314 GOH524314 GYD524314 HHZ524314 HRV524314 IBR524314 ILN524314 IVJ524314 JFF524314 JPB524314 JYX524314 KIT524314 KSP524314 LCL524314 LMH524314 LWD524314 MFZ524314 MPV524314 MZR524314 NJN524314 NTJ524314 ODF524314 ONB524314 OWX524314 PGT524314 PQP524314 QAL524314 QKH524314 QUD524314 RDZ524314 RNV524314 RXR524314 SHN524314 SRJ524314 TBF524314 TLB524314 TUX524314 UET524314 UOP524314 UYL524314 VIH524314 VSD524314 WBZ524314 WLV524314 WVR524314 J589850 JF589850 TB589850 ACX589850 AMT589850 AWP589850 BGL589850 BQH589850 CAD589850 CJZ589850 CTV589850 DDR589850 DNN589850 DXJ589850 EHF589850 ERB589850 FAX589850 FKT589850 FUP589850 GEL589850 GOH589850 GYD589850 HHZ589850 HRV589850 IBR589850 ILN589850 IVJ589850 JFF589850 JPB589850 JYX589850 KIT589850 KSP589850 LCL589850 LMH589850 LWD589850 MFZ589850 MPV589850 MZR589850 NJN589850 NTJ589850 ODF589850 ONB589850 OWX589850 PGT589850 PQP589850 QAL589850 QKH589850 QUD589850 RDZ589850 RNV589850 RXR589850 SHN589850 SRJ589850 TBF589850 TLB589850 TUX589850 UET589850 UOP589850 UYL589850 VIH589850 VSD589850 WBZ589850 WLV589850 WVR589850 J655386 JF655386 TB655386 ACX655386 AMT655386 AWP655386 BGL655386 BQH655386 CAD655386 CJZ655386 CTV655386 DDR655386 DNN655386 DXJ655386 EHF655386 ERB655386 FAX655386 FKT655386 FUP655386 GEL655386 GOH655386 GYD655386 HHZ655386 HRV655386 IBR655386 ILN655386 IVJ655386 JFF655386 JPB655386 JYX655386 KIT655386 KSP655386 LCL655386 LMH655386 LWD655386 MFZ655386 MPV655386 MZR655386 NJN655386 NTJ655386 ODF655386 ONB655386 OWX655386 PGT655386 PQP655386 QAL655386 QKH655386 QUD655386 RDZ655386 RNV655386 RXR655386 SHN655386 SRJ655386 TBF655386 TLB655386 TUX655386 UET655386 UOP655386 UYL655386 VIH655386 VSD655386 WBZ655386 WLV655386 WVR655386 J720922 JF720922 TB720922 ACX720922 AMT720922 AWP720922 BGL720922 BQH720922 CAD720922 CJZ720922 CTV720922 DDR720922 DNN720922 DXJ720922 EHF720922 ERB720922 FAX720922 FKT720922 FUP720922 GEL720922 GOH720922 GYD720922 HHZ720922 HRV720922 IBR720922 ILN720922 IVJ720922 JFF720922 JPB720922 JYX720922 KIT720922 KSP720922 LCL720922 LMH720922 LWD720922 MFZ720922 MPV720922 MZR720922 NJN720922 NTJ720922 ODF720922 ONB720922 OWX720922 PGT720922 PQP720922 QAL720922 QKH720922 QUD720922 RDZ720922 RNV720922 RXR720922 SHN720922 SRJ720922 TBF720922 TLB720922 TUX720922 UET720922 UOP720922 UYL720922 VIH720922 VSD720922 WBZ720922 WLV720922 WVR720922 J786458 JF786458 TB786458 ACX786458 AMT786458 AWP786458 BGL786458 BQH786458 CAD786458 CJZ786458 CTV786458 DDR786458 DNN786458 DXJ786458 EHF786458 ERB786458 FAX786458 FKT786458 FUP786458 GEL786458 GOH786458 GYD786458 HHZ786458 HRV786458 IBR786458 ILN786458 IVJ786458 JFF786458 JPB786458 JYX786458 KIT786458 KSP786458 LCL786458 LMH786458 LWD786458 MFZ786458 MPV786458 MZR786458 NJN786458 NTJ786458 ODF786458 ONB786458 OWX786458 PGT786458 PQP786458 QAL786458 QKH786458 QUD786458 RDZ786458 RNV786458 RXR786458 SHN786458 SRJ786458 TBF786458 TLB786458 TUX786458 UET786458 UOP786458 UYL786458 VIH786458 VSD786458 WBZ786458 WLV786458 WVR786458 J851994 JF851994 TB851994 ACX851994 AMT851994 AWP851994 BGL851994 BQH851994 CAD851994 CJZ851994 CTV851994 DDR851994 DNN851994 DXJ851994 EHF851994 ERB851994 FAX851994 FKT851994 FUP851994 GEL851994 GOH851994 GYD851994 HHZ851994 HRV851994 IBR851994 ILN851994 IVJ851994 JFF851994 JPB851994 JYX851994 KIT851994 KSP851994 LCL851994 LMH851994 LWD851994 MFZ851994 MPV851994 MZR851994 NJN851994 NTJ851994 ODF851994 ONB851994 OWX851994 PGT851994 PQP851994 QAL851994 QKH851994 QUD851994 RDZ851994 RNV851994 RXR851994 SHN851994 SRJ851994 TBF851994 TLB851994 TUX851994 UET851994 UOP851994 UYL851994 VIH851994 VSD851994 WBZ851994 WLV851994 WVR851994 J917530 JF917530 TB917530 ACX917530 AMT917530 AWP917530 BGL917530 BQH917530 CAD917530 CJZ917530 CTV917530 DDR917530 DNN917530 DXJ917530 EHF917530 ERB917530 FAX917530 FKT917530 FUP917530 GEL917530 GOH917530 GYD917530 HHZ917530 HRV917530 IBR917530 ILN917530 IVJ917530 JFF917530 JPB917530 JYX917530 KIT917530 KSP917530 LCL917530 LMH917530 LWD917530 MFZ917530 MPV917530 MZR917530 NJN917530 NTJ917530 ODF917530 ONB917530 OWX917530 PGT917530 PQP917530 QAL917530 QKH917530 QUD917530 RDZ917530 RNV917530 RXR917530 SHN917530 SRJ917530 TBF917530 TLB917530 TUX917530 UET917530 UOP917530 UYL917530 VIH917530 VSD917530 WBZ917530 WLV917530 WVR917530 J983066 JF983066 TB983066 ACX983066 AMT983066 AWP983066 BGL983066 BQH983066 CAD983066 CJZ983066 CTV983066 DDR983066 DNN983066 DXJ983066 EHF983066 ERB983066 FAX983066 FKT983066 FUP983066 GEL983066 GOH983066 GYD983066 HHZ983066 HRV983066 IBR983066 ILN983066 IVJ983066 JFF983066 JPB983066 JYX983066 KIT983066 KSP983066 LCL983066 LMH983066 LWD983066 MFZ983066 MPV983066 MZR983066 NJN983066 NTJ983066 ODF983066 ONB983066 OWX983066 PGT983066 PQP983066 QAL983066 QKH983066 QUD983066 RDZ983066 RNV983066 RXR983066 SHN983066 SRJ983066 TBF983066 TLB983066 TUX983066 UET983066 UOP983066 UYL983066 VIH983066 VSD983066 WBZ983066 WLV983066 WVR983066" xr:uid="{AFEA1460-1C98-4BD9-BC67-5CD18912C0EC}"/>
    <dataValidation imeMode="hiragana" allowBlank="1" showInputMessage="1" showErrorMessage="1" sqref="J69:J70 JF69:JF70 TB69:TB70 ACX69:ACX70 AMT69:AMT70 AWP69:AWP70 BGL69:BGL70 BQH69:BQH70 CAD69:CAD70 CJZ69:CJZ70 CTV69:CTV70 DDR69:DDR70 DNN69:DNN70 DXJ69:DXJ70 EHF69:EHF70 ERB69:ERB70 FAX69:FAX70 FKT69:FKT70 FUP69:FUP70 GEL69:GEL70 GOH69:GOH70 GYD69:GYD70 HHZ69:HHZ70 HRV69:HRV70 IBR69:IBR70 ILN69:ILN70 IVJ69:IVJ70 JFF69:JFF70 JPB69:JPB70 JYX69:JYX70 KIT69:KIT70 KSP69:KSP70 LCL69:LCL70 LMH69:LMH70 LWD69:LWD70 MFZ69:MFZ70 MPV69:MPV70 MZR69:MZR70 NJN69:NJN70 NTJ69:NTJ70 ODF69:ODF70 ONB69:ONB70 OWX69:OWX70 PGT69:PGT70 PQP69:PQP70 QAL69:QAL70 QKH69:QKH70 QUD69:QUD70 RDZ69:RDZ70 RNV69:RNV70 RXR69:RXR70 SHN69:SHN70 SRJ69:SRJ70 TBF69:TBF70 TLB69:TLB70 TUX69:TUX70 UET69:UET70 UOP69:UOP70 UYL69:UYL70 VIH69:VIH70 VSD69:VSD70 WBZ69:WBZ70 WLV69:WLV70 WVR69:WVR70 J65605:J65606 JF65605:JF65606 TB65605:TB65606 ACX65605:ACX65606 AMT65605:AMT65606 AWP65605:AWP65606 BGL65605:BGL65606 BQH65605:BQH65606 CAD65605:CAD65606 CJZ65605:CJZ65606 CTV65605:CTV65606 DDR65605:DDR65606 DNN65605:DNN65606 DXJ65605:DXJ65606 EHF65605:EHF65606 ERB65605:ERB65606 FAX65605:FAX65606 FKT65605:FKT65606 FUP65605:FUP65606 GEL65605:GEL65606 GOH65605:GOH65606 GYD65605:GYD65606 HHZ65605:HHZ65606 HRV65605:HRV65606 IBR65605:IBR65606 ILN65605:ILN65606 IVJ65605:IVJ65606 JFF65605:JFF65606 JPB65605:JPB65606 JYX65605:JYX65606 KIT65605:KIT65606 KSP65605:KSP65606 LCL65605:LCL65606 LMH65605:LMH65606 LWD65605:LWD65606 MFZ65605:MFZ65606 MPV65605:MPV65606 MZR65605:MZR65606 NJN65605:NJN65606 NTJ65605:NTJ65606 ODF65605:ODF65606 ONB65605:ONB65606 OWX65605:OWX65606 PGT65605:PGT65606 PQP65605:PQP65606 QAL65605:QAL65606 QKH65605:QKH65606 QUD65605:QUD65606 RDZ65605:RDZ65606 RNV65605:RNV65606 RXR65605:RXR65606 SHN65605:SHN65606 SRJ65605:SRJ65606 TBF65605:TBF65606 TLB65605:TLB65606 TUX65605:TUX65606 UET65605:UET65606 UOP65605:UOP65606 UYL65605:UYL65606 VIH65605:VIH65606 VSD65605:VSD65606 WBZ65605:WBZ65606 WLV65605:WLV65606 WVR65605:WVR65606 J131141:J131142 JF131141:JF131142 TB131141:TB131142 ACX131141:ACX131142 AMT131141:AMT131142 AWP131141:AWP131142 BGL131141:BGL131142 BQH131141:BQH131142 CAD131141:CAD131142 CJZ131141:CJZ131142 CTV131141:CTV131142 DDR131141:DDR131142 DNN131141:DNN131142 DXJ131141:DXJ131142 EHF131141:EHF131142 ERB131141:ERB131142 FAX131141:FAX131142 FKT131141:FKT131142 FUP131141:FUP131142 GEL131141:GEL131142 GOH131141:GOH131142 GYD131141:GYD131142 HHZ131141:HHZ131142 HRV131141:HRV131142 IBR131141:IBR131142 ILN131141:ILN131142 IVJ131141:IVJ131142 JFF131141:JFF131142 JPB131141:JPB131142 JYX131141:JYX131142 KIT131141:KIT131142 KSP131141:KSP131142 LCL131141:LCL131142 LMH131141:LMH131142 LWD131141:LWD131142 MFZ131141:MFZ131142 MPV131141:MPV131142 MZR131141:MZR131142 NJN131141:NJN131142 NTJ131141:NTJ131142 ODF131141:ODF131142 ONB131141:ONB131142 OWX131141:OWX131142 PGT131141:PGT131142 PQP131141:PQP131142 QAL131141:QAL131142 QKH131141:QKH131142 QUD131141:QUD131142 RDZ131141:RDZ131142 RNV131141:RNV131142 RXR131141:RXR131142 SHN131141:SHN131142 SRJ131141:SRJ131142 TBF131141:TBF131142 TLB131141:TLB131142 TUX131141:TUX131142 UET131141:UET131142 UOP131141:UOP131142 UYL131141:UYL131142 VIH131141:VIH131142 VSD131141:VSD131142 WBZ131141:WBZ131142 WLV131141:WLV131142 WVR131141:WVR131142 J196677:J196678 JF196677:JF196678 TB196677:TB196678 ACX196677:ACX196678 AMT196677:AMT196678 AWP196677:AWP196678 BGL196677:BGL196678 BQH196677:BQH196678 CAD196677:CAD196678 CJZ196677:CJZ196678 CTV196677:CTV196678 DDR196677:DDR196678 DNN196677:DNN196678 DXJ196677:DXJ196678 EHF196677:EHF196678 ERB196677:ERB196678 FAX196677:FAX196678 FKT196677:FKT196678 FUP196677:FUP196678 GEL196677:GEL196678 GOH196677:GOH196678 GYD196677:GYD196678 HHZ196677:HHZ196678 HRV196677:HRV196678 IBR196677:IBR196678 ILN196677:ILN196678 IVJ196677:IVJ196678 JFF196677:JFF196678 JPB196677:JPB196678 JYX196677:JYX196678 KIT196677:KIT196678 KSP196677:KSP196678 LCL196677:LCL196678 LMH196677:LMH196678 LWD196677:LWD196678 MFZ196677:MFZ196678 MPV196677:MPV196678 MZR196677:MZR196678 NJN196677:NJN196678 NTJ196677:NTJ196678 ODF196677:ODF196678 ONB196677:ONB196678 OWX196677:OWX196678 PGT196677:PGT196678 PQP196677:PQP196678 QAL196677:QAL196678 QKH196677:QKH196678 QUD196677:QUD196678 RDZ196677:RDZ196678 RNV196677:RNV196678 RXR196677:RXR196678 SHN196677:SHN196678 SRJ196677:SRJ196678 TBF196677:TBF196678 TLB196677:TLB196678 TUX196677:TUX196678 UET196677:UET196678 UOP196677:UOP196678 UYL196677:UYL196678 VIH196677:VIH196678 VSD196677:VSD196678 WBZ196677:WBZ196678 WLV196677:WLV196678 WVR196677:WVR196678 J262213:J262214 JF262213:JF262214 TB262213:TB262214 ACX262213:ACX262214 AMT262213:AMT262214 AWP262213:AWP262214 BGL262213:BGL262214 BQH262213:BQH262214 CAD262213:CAD262214 CJZ262213:CJZ262214 CTV262213:CTV262214 DDR262213:DDR262214 DNN262213:DNN262214 DXJ262213:DXJ262214 EHF262213:EHF262214 ERB262213:ERB262214 FAX262213:FAX262214 FKT262213:FKT262214 FUP262213:FUP262214 GEL262213:GEL262214 GOH262213:GOH262214 GYD262213:GYD262214 HHZ262213:HHZ262214 HRV262213:HRV262214 IBR262213:IBR262214 ILN262213:ILN262214 IVJ262213:IVJ262214 JFF262213:JFF262214 JPB262213:JPB262214 JYX262213:JYX262214 KIT262213:KIT262214 KSP262213:KSP262214 LCL262213:LCL262214 LMH262213:LMH262214 LWD262213:LWD262214 MFZ262213:MFZ262214 MPV262213:MPV262214 MZR262213:MZR262214 NJN262213:NJN262214 NTJ262213:NTJ262214 ODF262213:ODF262214 ONB262213:ONB262214 OWX262213:OWX262214 PGT262213:PGT262214 PQP262213:PQP262214 QAL262213:QAL262214 QKH262213:QKH262214 QUD262213:QUD262214 RDZ262213:RDZ262214 RNV262213:RNV262214 RXR262213:RXR262214 SHN262213:SHN262214 SRJ262213:SRJ262214 TBF262213:TBF262214 TLB262213:TLB262214 TUX262213:TUX262214 UET262213:UET262214 UOP262213:UOP262214 UYL262213:UYL262214 VIH262213:VIH262214 VSD262213:VSD262214 WBZ262213:WBZ262214 WLV262213:WLV262214 WVR262213:WVR262214 J327749:J327750 JF327749:JF327750 TB327749:TB327750 ACX327749:ACX327750 AMT327749:AMT327750 AWP327749:AWP327750 BGL327749:BGL327750 BQH327749:BQH327750 CAD327749:CAD327750 CJZ327749:CJZ327750 CTV327749:CTV327750 DDR327749:DDR327750 DNN327749:DNN327750 DXJ327749:DXJ327750 EHF327749:EHF327750 ERB327749:ERB327750 FAX327749:FAX327750 FKT327749:FKT327750 FUP327749:FUP327750 GEL327749:GEL327750 GOH327749:GOH327750 GYD327749:GYD327750 HHZ327749:HHZ327750 HRV327749:HRV327750 IBR327749:IBR327750 ILN327749:ILN327750 IVJ327749:IVJ327750 JFF327749:JFF327750 JPB327749:JPB327750 JYX327749:JYX327750 KIT327749:KIT327750 KSP327749:KSP327750 LCL327749:LCL327750 LMH327749:LMH327750 LWD327749:LWD327750 MFZ327749:MFZ327750 MPV327749:MPV327750 MZR327749:MZR327750 NJN327749:NJN327750 NTJ327749:NTJ327750 ODF327749:ODF327750 ONB327749:ONB327750 OWX327749:OWX327750 PGT327749:PGT327750 PQP327749:PQP327750 QAL327749:QAL327750 QKH327749:QKH327750 QUD327749:QUD327750 RDZ327749:RDZ327750 RNV327749:RNV327750 RXR327749:RXR327750 SHN327749:SHN327750 SRJ327749:SRJ327750 TBF327749:TBF327750 TLB327749:TLB327750 TUX327749:TUX327750 UET327749:UET327750 UOP327749:UOP327750 UYL327749:UYL327750 VIH327749:VIH327750 VSD327749:VSD327750 WBZ327749:WBZ327750 WLV327749:WLV327750 WVR327749:WVR327750 J393285:J393286 JF393285:JF393286 TB393285:TB393286 ACX393285:ACX393286 AMT393285:AMT393286 AWP393285:AWP393286 BGL393285:BGL393286 BQH393285:BQH393286 CAD393285:CAD393286 CJZ393285:CJZ393286 CTV393285:CTV393286 DDR393285:DDR393286 DNN393285:DNN393286 DXJ393285:DXJ393286 EHF393285:EHF393286 ERB393285:ERB393286 FAX393285:FAX393286 FKT393285:FKT393286 FUP393285:FUP393286 GEL393285:GEL393286 GOH393285:GOH393286 GYD393285:GYD393286 HHZ393285:HHZ393286 HRV393285:HRV393286 IBR393285:IBR393286 ILN393285:ILN393286 IVJ393285:IVJ393286 JFF393285:JFF393286 JPB393285:JPB393286 JYX393285:JYX393286 KIT393285:KIT393286 KSP393285:KSP393286 LCL393285:LCL393286 LMH393285:LMH393286 LWD393285:LWD393286 MFZ393285:MFZ393286 MPV393285:MPV393286 MZR393285:MZR393286 NJN393285:NJN393286 NTJ393285:NTJ393286 ODF393285:ODF393286 ONB393285:ONB393286 OWX393285:OWX393286 PGT393285:PGT393286 PQP393285:PQP393286 QAL393285:QAL393286 QKH393285:QKH393286 QUD393285:QUD393286 RDZ393285:RDZ393286 RNV393285:RNV393286 RXR393285:RXR393286 SHN393285:SHN393286 SRJ393285:SRJ393286 TBF393285:TBF393286 TLB393285:TLB393286 TUX393285:TUX393286 UET393285:UET393286 UOP393285:UOP393286 UYL393285:UYL393286 VIH393285:VIH393286 VSD393285:VSD393286 WBZ393285:WBZ393286 WLV393285:WLV393286 WVR393285:WVR393286 J458821:J458822 JF458821:JF458822 TB458821:TB458822 ACX458821:ACX458822 AMT458821:AMT458822 AWP458821:AWP458822 BGL458821:BGL458822 BQH458821:BQH458822 CAD458821:CAD458822 CJZ458821:CJZ458822 CTV458821:CTV458822 DDR458821:DDR458822 DNN458821:DNN458822 DXJ458821:DXJ458822 EHF458821:EHF458822 ERB458821:ERB458822 FAX458821:FAX458822 FKT458821:FKT458822 FUP458821:FUP458822 GEL458821:GEL458822 GOH458821:GOH458822 GYD458821:GYD458822 HHZ458821:HHZ458822 HRV458821:HRV458822 IBR458821:IBR458822 ILN458821:ILN458822 IVJ458821:IVJ458822 JFF458821:JFF458822 JPB458821:JPB458822 JYX458821:JYX458822 KIT458821:KIT458822 KSP458821:KSP458822 LCL458821:LCL458822 LMH458821:LMH458822 LWD458821:LWD458822 MFZ458821:MFZ458822 MPV458821:MPV458822 MZR458821:MZR458822 NJN458821:NJN458822 NTJ458821:NTJ458822 ODF458821:ODF458822 ONB458821:ONB458822 OWX458821:OWX458822 PGT458821:PGT458822 PQP458821:PQP458822 QAL458821:QAL458822 QKH458821:QKH458822 QUD458821:QUD458822 RDZ458821:RDZ458822 RNV458821:RNV458822 RXR458821:RXR458822 SHN458821:SHN458822 SRJ458821:SRJ458822 TBF458821:TBF458822 TLB458821:TLB458822 TUX458821:TUX458822 UET458821:UET458822 UOP458821:UOP458822 UYL458821:UYL458822 VIH458821:VIH458822 VSD458821:VSD458822 WBZ458821:WBZ458822 WLV458821:WLV458822 WVR458821:WVR458822 J524357:J524358 JF524357:JF524358 TB524357:TB524358 ACX524357:ACX524358 AMT524357:AMT524358 AWP524357:AWP524358 BGL524357:BGL524358 BQH524357:BQH524358 CAD524357:CAD524358 CJZ524357:CJZ524358 CTV524357:CTV524358 DDR524357:DDR524358 DNN524357:DNN524358 DXJ524357:DXJ524358 EHF524357:EHF524358 ERB524357:ERB524358 FAX524357:FAX524358 FKT524357:FKT524358 FUP524357:FUP524358 GEL524357:GEL524358 GOH524357:GOH524358 GYD524357:GYD524358 HHZ524357:HHZ524358 HRV524357:HRV524358 IBR524357:IBR524358 ILN524357:ILN524358 IVJ524357:IVJ524358 JFF524357:JFF524358 JPB524357:JPB524358 JYX524357:JYX524358 KIT524357:KIT524358 KSP524357:KSP524358 LCL524357:LCL524358 LMH524357:LMH524358 LWD524357:LWD524358 MFZ524357:MFZ524358 MPV524357:MPV524358 MZR524357:MZR524358 NJN524357:NJN524358 NTJ524357:NTJ524358 ODF524357:ODF524358 ONB524357:ONB524358 OWX524357:OWX524358 PGT524357:PGT524358 PQP524357:PQP524358 QAL524357:QAL524358 QKH524357:QKH524358 QUD524357:QUD524358 RDZ524357:RDZ524358 RNV524357:RNV524358 RXR524357:RXR524358 SHN524357:SHN524358 SRJ524357:SRJ524358 TBF524357:TBF524358 TLB524357:TLB524358 TUX524357:TUX524358 UET524357:UET524358 UOP524357:UOP524358 UYL524357:UYL524358 VIH524357:VIH524358 VSD524357:VSD524358 WBZ524357:WBZ524358 WLV524357:WLV524358 WVR524357:WVR524358 J589893:J589894 JF589893:JF589894 TB589893:TB589894 ACX589893:ACX589894 AMT589893:AMT589894 AWP589893:AWP589894 BGL589893:BGL589894 BQH589893:BQH589894 CAD589893:CAD589894 CJZ589893:CJZ589894 CTV589893:CTV589894 DDR589893:DDR589894 DNN589893:DNN589894 DXJ589893:DXJ589894 EHF589893:EHF589894 ERB589893:ERB589894 FAX589893:FAX589894 FKT589893:FKT589894 FUP589893:FUP589894 GEL589893:GEL589894 GOH589893:GOH589894 GYD589893:GYD589894 HHZ589893:HHZ589894 HRV589893:HRV589894 IBR589893:IBR589894 ILN589893:ILN589894 IVJ589893:IVJ589894 JFF589893:JFF589894 JPB589893:JPB589894 JYX589893:JYX589894 KIT589893:KIT589894 KSP589893:KSP589894 LCL589893:LCL589894 LMH589893:LMH589894 LWD589893:LWD589894 MFZ589893:MFZ589894 MPV589893:MPV589894 MZR589893:MZR589894 NJN589893:NJN589894 NTJ589893:NTJ589894 ODF589893:ODF589894 ONB589893:ONB589894 OWX589893:OWX589894 PGT589893:PGT589894 PQP589893:PQP589894 QAL589893:QAL589894 QKH589893:QKH589894 QUD589893:QUD589894 RDZ589893:RDZ589894 RNV589893:RNV589894 RXR589893:RXR589894 SHN589893:SHN589894 SRJ589893:SRJ589894 TBF589893:TBF589894 TLB589893:TLB589894 TUX589893:TUX589894 UET589893:UET589894 UOP589893:UOP589894 UYL589893:UYL589894 VIH589893:VIH589894 VSD589893:VSD589894 WBZ589893:WBZ589894 WLV589893:WLV589894 WVR589893:WVR589894 J655429:J655430 JF655429:JF655430 TB655429:TB655430 ACX655429:ACX655430 AMT655429:AMT655430 AWP655429:AWP655430 BGL655429:BGL655430 BQH655429:BQH655430 CAD655429:CAD655430 CJZ655429:CJZ655430 CTV655429:CTV655430 DDR655429:DDR655430 DNN655429:DNN655430 DXJ655429:DXJ655430 EHF655429:EHF655430 ERB655429:ERB655430 FAX655429:FAX655430 FKT655429:FKT655430 FUP655429:FUP655430 GEL655429:GEL655430 GOH655429:GOH655430 GYD655429:GYD655430 HHZ655429:HHZ655430 HRV655429:HRV655430 IBR655429:IBR655430 ILN655429:ILN655430 IVJ655429:IVJ655430 JFF655429:JFF655430 JPB655429:JPB655430 JYX655429:JYX655430 KIT655429:KIT655430 KSP655429:KSP655430 LCL655429:LCL655430 LMH655429:LMH655430 LWD655429:LWD655430 MFZ655429:MFZ655430 MPV655429:MPV655430 MZR655429:MZR655430 NJN655429:NJN655430 NTJ655429:NTJ655430 ODF655429:ODF655430 ONB655429:ONB655430 OWX655429:OWX655430 PGT655429:PGT655430 PQP655429:PQP655430 QAL655429:QAL655430 QKH655429:QKH655430 QUD655429:QUD655430 RDZ655429:RDZ655430 RNV655429:RNV655430 RXR655429:RXR655430 SHN655429:SHN655430 SRJ655429:SRJ655430 TBF655429:TBF655430 TLB655429:TLB655430 TUX655429:TUX655430 UET655429:UET655430 UOP655429:UOP655430 UYL655429:UYL655430 VIH655429:VIH655430 VSD655429:VSD655430 WBZ655429:WBZ655430 WLV655429:WLV655430 WVR655429:WVR655430 J720965:J720966 JF720965:JF720966 TB720965:TB720966 ACX720965:ACX720966 AMT720965:AMT720966 AWP720965:AWP720966 BGL720965:BGL720966 BQH720965:BQH720966 CAD720965:CAD720966 CJZ720965:CJZ720966 CTV720965:CTV720966 DDR720965:DDR720966 DNN720965:DNN720966 DXJ720965:DXJ720966 EHF720965:EHF720966 ERB720965:ERB720966 FAX720965:FAX720966 FKT720965:FKT720966 FUP720965:FUP720966 GEL720965:GEL720966 GOH720965:GOH720966 GYD720965:GYD720966 HHZ720965:HHZ720966 HRV720965:HRV720966 IBR720965:IBR720966 ILN720965:ILN720966 IVJ720965:IVJ720966 JFF720965:JFF720966 JPB720965:JPB720966 JYX720965:JYX720966 KIT720965:KIT720966 KSP720965:KSP720966 LCL720965:LCL720966 LMH720965:LMH720966 LWD720965:LWD720966 MFZ720965:MFZ720966 MPV720965:MPV720966 MZR720965:MZR720966 NJN720965:NJN720966 NTJ720965:NTJ720966 ODF720965:ODF720966 ONB720965:ONB720966 OWX720965:OWX720966 PGT720965:PGT720966 PQP720965:PQP720966 QAL720965:QAL720966 QKH720965:QKH720966 QUD720965:QUD720966 RDZ720965:RDZ720966 RNV720965:RNV720966 RXR720965:RXR720966 SHN720965:SHN720966 SRJ720965:SRJ720966 TBF720965:TBF720966 TLB720965:TLB720966 TUX720965:TUX720966 UET720965:UET720966 UOP720965:UOP720966 UYL720965:UYL720966 VIH720965:VIH720966 VSD720965:VSD720966 WBZ720965:WBZ720966 WLV720965:WLV720966 WVR720965:WVR720966 J786501:J786502 JF786501:JF786502 TB786501:TB786502 ACX786501:ACX786502 AMT786501:AMT786502 AWP786501:AWP786502 BGL786501:BGL786502 BQH786501:BQH786502 CAD786501:CAD786502 CJZ786501:CJZ786502 CTV786501:CTV786502 DDR786501:DDR786502 DNN786501:DNN786502 DXJ786501:DXJ786502 EHF786501:EHF786502 ERB786501:ERB786502 FAX786501:FAX786502 FKT786501:FKT786502 FUP786501:FUP786502 GEL786501:GEL786502 GOH786501:GOH786502 GYD786501:GYD786502 HHZ786501:HHZ786502 HRV786501:HRV786502 IBR786501:IBR786502 ILN786501:ILN786502 IVJ786501:IVJ786502 JFF786501:JFF786502 JPB786501:JPB786502 JYX786501:JYX786502 KIT786501:KIT786502 KSP786501:KSP786502 LCL786501:LCL786502 LMH786501:LMH786502 LWD786501:LWD786502 MFZ786501:MFZ786502 MPV786501:MPV786502 MZR786501:MZR786502 NJN786501:NJN786502 NTJ786501:NTJ786502 ODF786501:ODF786502 ONB786501:ONB786502 OWX786501:OWX786502 PGT786501:PGT786502 PQP786501:PQP786502 QAL786501:QAL786502 QKH786501:QKH786502 QUD786501:QUD786502 RDZ786501:RDZ786502 RNV786501:RNV786502 RXR786501:RXR786502 SHN786501:SHN786502 SRJ786501:SRJ786502 TBF786501:TBF786502 TLB786501:TLB786502 TUX786501:TUX786502 UET786501:UET786502 UOP786501:UOP786502 UYL786501:UYL786502 VIH786501:VIH786502 VSD786501:VSD786502 WBZ786501:WBZ786502 WLV786501:WLV786502 WVR786501:WVR786502 J852037:J852038 JF852037:JF852038 TB852037:TB852038 ACX852037:ACX852038 AMT852037:AMT852038 AWP852037:AWP852038 BGL852037:BGL852038 BQH852037:BQH852038 CAD852037:CAD852038 CJZ852037:CJZ852038 CTV852037:CTV852038 DDR852037:DDR852038 DNN852037:DNN852038 DXJ852037:DXJ852038 EHF852037:EHF852038 ERB852037:ERB852038 FAX852037:FAX852038 FKT852037:FKT852038 FUP852037:FUP852038 GEL852037:GEL852038 GOH852037:GOH852038 GYD852037:GYD852038 HHZ852037:HHZ852038 HRV852037:HRV852038 IBR852037:IBR852038 ILN852037:ILN852038 IVJ852037:IVJ852038 JFF852037:JFF852038 JPB852037:JPB852038 JYX852037:JYX852038 KIT852037:KIT852038 KSP852037:KSP852038 LCL852037:LCL852038 LMH852037:LMH852038 LWD852037:LWD852038 MFZ852037:MFZ852038 MPV852037:MPV852038 MZR852037:MZR852038 NJN852037:NJN852038 NTJ852037:NTJ852038 ODF852037:ODF852038 ONB852037:ONB852038 OWX852037:OWX852038 PGT852037:PGT852038 PQP852037:PQP852038 QAL852037:QAL852038 QKH852037:QKH852038 QUD852037:QUD852038 RDZ852037:RDZ852038 RNV852037:RNV852038 RXR852037:RXR852038 SHN852037:SHN852038 SRJ852037:SRJ852038 TBF852037:TBF852038 TLB852037:TLB852038 TUX852037:TUX852038 UET852037:UET852038 UOP852037:UOP852038 UYL852037:UYL852038 VIH852037:VIH852038 VSD852037:VSD852038 WBZ852037:WBZ852038 WLV852037:WLV852038 WVR852037:WVR852038 J917573:J917574 JF917573:JF917574 TB917573:TB917574 ACX917573:ACX917574 AMT917573:AMT917574 AWP917573:AWP917574 BGL917573:BGL917574 BQH917573:BQH917574 CAD917573:CAD917574 CJZ917573:CJZ917574 CTV917573:CTV917574 DDR917573:DDR917574 DNN917573:DNN917574 DXJ917573:DXJ917574 EHF917573:EHF917574 ERB917573:ERB917574 FAX917573:FAX917574 FKT917573:FKT917574 FUP917573:FUP917574 GEL917573:GEL917574 GOH917573:GOH917574 GYD917573:GYD917574 HHZ917573:HHZ917574 HRV917573:HRV917574 IBR917573:IBR917574 ILN917573:ILN917574 IVJ917573:IVJ917574 JFF917573:JFF917574 JPB917573:JPB917574 JYX917573:JYX917574 KIT917573:KIT917574 KSP917573:KSP917574 LCL917573:LCL917574 LMH917573:LMH917574 LWD917573:LWD917574 MFZ917573:MFZ917574 MPV917573:MPV917574 MZR917573:MZR917574 NJN917573:NJN917574 NTJ917573:NTJ917574 ODF917573:ODF917574 ONB917573:ONB917574 OWX917573:OWX917574 PGT917573:PGT917574 PQP917573:PQP917574 QAL917573:QAL917574 QKH917573:QKH917574 QUD917573:QUD917574 RDZ917573:RDZ917574 RNV917573:RNV917574 RXR917573:RXR917574 SHN917573:SHN917574 SRJ917573:SRJ917574 TBF917573:TBF917574 TLB917573:TLB917574 TUX917573:TUX917574 UET917573:UET917574 UOP917573:UOP917574 UYL917573:UYL917574 VIH917573:VIH917574 VSD917573:VSD917574 WBZ917573:WBZ917574 WLV917573:WLV917574 WVR917573:WVR917574 J983109:J983110 JF983109:JF983110 TB983109:TB983110 ACX983109:ACX983110 AMT983109:AMT983110 AWP983109:AWP983110 BGL983109:BGL983110 BQH983109:BQH983110 CAD983109:CAD983110 CJZ983109:CJZ983110 CTV983109:CTV983110 DDR983109:DDR983110 DNN983109:DNN983110 DXJ983109:DXJ983110 EHF983109:EHF983110 ERB983109:ERB983110 FAX983109:FAX983110 FKT983109:FKT983110 FUP983109:FUP983110 GEL983109:GEL983110 GOH983109:GOH983110 GYD983109:GYD983110 HHZ983109:HHZ983110 HRV983109:HRV983110 IBR983109:IBR983110 ILN983109:ILN983110 IVJ983109:IVJ983110 JFF983109:JFF983110 JPB983109:JPB983110 JYX983109:JYX983110 KIT983109:KIT983110 KSP983109:KSP983110 LCL983109:LCL983110 LMH983109:LMH983110 LWD983109:LWD983110 MFZ983109:MFZ983110 MPV983109:MPV983110 MZR983109:MZR983110 NJN983109:NJN983110 NTJ983109:NTJ983110 ODF983109:ODF983110 ONB983109:ONB983110 OWX983109:OWX983110 PGT983109:PGT983110 PQP983109:PQP983110 QAL983109:QAL983110 QKH983109:QKH983110 QUD983109:QUD983110 RDZ983109:RDZ983110 RNV983109:RNV983110 RXR983109:RXR983110 SHN983109:SHN983110 SRJ983109:SRJ983110 TBF983109:TBF983110 TLB983109:TLB983110 TUX983109:TUX983110 UET983109:UET983110 UOP983109:UOP983110 UYL983109:UYL983110 VIH983109:VIH983110 VSD983109:VSD983110 WBZ983109:WBZ983110 WLV983109:WLV983110 WVR983109:WVR983110 J30:J35 JF30:JF35 TB30:TB35 ACX30:ACX35 AMT30:AMT35 AWP30:AWP35 BGL30:BGL35 BQH30:BQH35 CAD30:CAD35 CJZ30:CJZ35 CTV30:CTV35 DDR30:DDR35 DNN30:DNN35 DXJ30:DXJ35 EHF30:EHF35 ERB30:ERB35 FAX30:FAX35 FKT30:FKT35 FUP30:FUP35 GEL30:GEL35 GOH30:GOH35 GYD30:GYD35 HHZ30:HHZ35 HRV30:HRV35 IBR30:IBR35 ILN30:ILN35 IVJ30:IVJ35 JFF30:JFF35 JPB30:JPB35 JYX30:JYX35 KIT30:KIT35 KSP30:KSP35 LCL30:LCL35 LMH30:LMH35 LWD30:LWD35 MFZ30:MFZ35 MPV30:MPV35 MZR30:MZR35 NJN30:NJN35 NTJ30:NTJ35 ODF30:ODF35 ONB30:ONB35 OWX30:OWX35 PGT30:PGT35 PQP30:PQP35 QAL30:QAL35 QKH30:QKH35 QUD30:QUD35 RDZ30:RDZ35 RNV30:RNV35 RXR30:RXR35 SHN30:SHN35 SRJ30:SRJ35 TBF30:TBF35 TLB30:TLB35 TUX30:TUX35 UET30:UET35 UOP30:UOP35 UYL30:UYL35 VIH30:VIH35 VSD30:VSD35 WBZ30:WBZ35 WLV30:WLV35 WVR30:WVR35 J65566:J65571 JF65566:JF65571 TB65566:TB65571 ACX65566:ACX65571 AMT65566:AMT65571 AWP65566:AWP65571 BGL65566:BGL65571 BQH65566:BQH65571 CAD65566:CAD65571 CJZ65566:CJZ65571 CTV65566:CTV65571 DDR65566:DDR65571 DNN65566:DNN65571 DXJ65566:DXJ65571 EHF65566:EHF65571 ERB65566:ERB65571 FAX65566:FAX65571 FKT65566:FKT65571 FUP65566:FUP65571 GEL65566:GEL65571 GOH65566:GOH65571 GYD65566:GYD65571 HHZ65566:HHZ65571 HRV65566:HRV65571 IBR65566:IBR65571 ILN65566:ILN65571 IVJ65566:IVJ65571 JFF65566:JFF65571 JPB65566:JPB65571 JYX65566:JYX65571 KIT65566:KIT65571 KSP65566:KSP65571 LCL65566:LCL65571 LMH65566:LMH65571 LWD65566:LWD65571 MFZ65566:MFZ65571 MPV65566:MPV65571 MZR65566:MZR65571 NJN65566:NJN65571 NTJ65566:NTJ65571 ODF65566:ODF65571 ONB65566:ONB65571 OWX65566:OWX65571 PGT65566:PGT65571 PQP65566:PQP65571 QAL65566:QAL65571 QKH65566:QKH65571 QUD65566:QUD65571 RDZ65566:RDZ65571 RNV65566:RNV65571 RXR65566:RXR65571 SHN65566:SHN65571 SRJ65566:SRJ65571 TBF65566:TBF65571 TLB65566:TLB65571 TUX65566:TUX65571 UET65566:UET65571 UOP65566:UOP65571 UYL65566:UYL65571 VIH65566:VIH65571 VSD65566:VSD65571 WBZ65566:WBZ65571 WLV65566:WLV65571 WVR65566:WVR65571 J131102:J131107 JF131102:JF131107 TB131102:TB131107 ACX131102:ACX131107 AMT131102:AMT131107 AWP131102:AWP131107 BGL131102:BGL131107 BQH131102:BQH131107 CAD131102:CAD131107 CJZ131102:CJZ131107 CTV131102:CTV131107 DDR131102:DDR131107 DNN131102:DNN131107 DXJ131102:DXJ131107 EHF131102:EHF131107 ERB131102:ERB131107 FAX131102:FAX131107 FKT131102:FKT131107 FUP131102:FUP131107 GEL131102:GEL131107 GOH131102:GOH131107 GYD131102:GYD131107 HHZ131102:HHZ131107 HRV131102:HRV131107 IBR131102:IBR131107 ILN131102:ILN131107 IVJ131102:IVJ131107 JFF131102:JFF131107 JPB131102:JPB131107 JYX131102:JYX131107 KIT131102:KIT131107 KSP131102:KSP131107 LCL131102:LCL131107 LMH131102:LMH131107 LWD131102:LWD131107 MFZ131102:MFZ131107 MPV131102:MPV131107 MZR131102:MZR131107 NJN131102:NJN131107 NTJ131102:NTJ131107 ODF131102:ODF131107 ONB131102:ONB131107 OWX131102:OWX131107 PGT131102:PGT131107 PQP131102:PQP131107 QAL131102:QAL131107 QKH131102:QKH131107 QUD131102:QUD131107 RDZ131102:RDZ131107 RNV131102:RNV131107 RXR131102:RXR131107 SHN131102:SHN131107 SRJ131102:SRJ131107 TBF131102:TBF131107 TLB131102:TLB131107 TUX131102:TUX131107 UET131102:UET131107 UOP131102:UOP131107 UYL131102:UYL131107 VIH131102:VIH131107 VSD131102:VSD131107 WBZ131102:WBZ131107 WLV131102:WLV131107 WVR131102:WVR131107 J196638:J196643 JF196638:JF196643 TB196638:TB196643 ACX196638:ACX196643 AMT196638:AMT196643 AWP196638:AWP196643 BGL196638:BGL196643 BQH196638:BQH196643 CAD196638:CAD196643 CJZ196638:CJZ196643 CTV196638:CTV196643 DDR196638:DDR196643 DNN196638:DNN196643 DXJ196638:DXJ196643 EHF196638:EHF196643 ERB196638:ERB196643 FAX196638:FAX196643 FKT196638:FKT196643 FUP196638:FUP196643 GEL196638:GEL196643 GOH196638:GOH196643 GYD196638:GYD196643 HHZ196638:HHZ196643 HRV196638:HRV196643 IBR196638:IBR196643 ILN196638:ILN196643 IVJ196638:IVJ196643 JFF196638:JFF196643 JPB196638:JPB196643 JYX196638:JYX196643 KIT196638:KIT196643 KSP196638:KSP196643 LCL196638:LCL196643 LMH196638:LMH196643 LWD196638:LWD196643 MFZ196638:MFZ196643 MPV196638:MPV196643 MZR196638:MZR196643 NJN196638:NJN196643 NTJ196638:NTJ196643 ODF196638:ODF196643 ONB196638:ONB196643 OWX196638:OWX196643 PGT196638:PGT196643 PQP196638:PQP196643 QAL196638:QAL196643 QKH196638:QKH196643 QUD196638:QUD196643 RDZ196638:RDZ196643 RNV196638:RNV196643 RXR196638:RXR196643 SHN196638:SHN196643 SRJ196638:SRJ196643 TBF196638:TBF196643 TLB196638:TLB196643 TUX196638:TUX196643 UET196638:UET196643 UOP196638:UOP196643 UYL196638:UYL196643 VIH196638:VIH196643 VSD196638:VSD196643 WBZ196638:WBZ196643 WLV196638:WLV196643 WVR196638:WVR196643 J262174:J262179 JF262174:JF262179 TB262174:TB262179 ACX262174:ACX262179 AMT262174:AMT262179 AWP262174:AWP262179 BGL262174:BGL262179 BQH262174:BQH262179 CAD262174:CAD262179 CJZ262174:CJZ262179 CTV262174:CTV262179 DDR262174:DDR262179 DNN262174:DNN262179 DXJ262174:DXJ262179 EHF262174:EHF262179 ERB262174:ERB262179 FAX262174:FAX262179 FKT262174:FKT262179 FUP262174:FUP262179 GEL262174:GEL262179 GOH262174:GOH262179 GYD262174:GYD262179 HHZ262174:HHZ262179 HRV262174:HRV262179 IBR262174:IBR262179 ILN262174:ILN262179 IVJ262174:IVJ262179 JFF262174:JFF262179 JPB262174:JPB262179 JYX262174:JYX262179 KIT262174:KIT262179 KSP262174:KSP262179 LCL262174:LCL262179 LMH262174:LMH262179 LWD262174:LWD262179 MFZ262174:MFZ262179 MPV262174:MPV262179 MZR262174:MZR262179 NJN262174:NJN262179 NTJ262174:NTJ262179 ODF262174:ODF262179 ONB262174:ONB262179 OWX262174:OWX262179 PGT262174:PGT262179 PQP262174:PQP262179 QAL262174:QAL262179 QKH262174:QKH262179 QUD262174:QUD262179 RDZ262174:RDZ262179 RNV262174:RNV262179 RXR262174:RXR262179 SHN262174:SHN262179 SRJ262174:SRJ262179 TBF262174:TBF262179 TLB262174:TLB262179 TUX262174:TUX262179 UET262174:UET262179 UOP262174:UOP262179 UYL262174:UYL262179 VIH262174:VIH262179 VSD262174:VSD262179 WBZ262174:WBZ262179 WLV262174:WLV262179 WVR262174:WVR262179 J327710:J327715 JF327710:JF327715 TB327710:TB327715 ACX327710:ACX327715 AMT327710:AMT327715 AWP327710:AWP327715 BGL327710:BGL327715 BQH327710:BQH327715 CAD327710:CAD327715 CJZ327710:CJZ327715 CTV327710:CTV327715 DDR327710:DDR327715 DNN327710:DNN327715 DXJ327710:DXJ327715 EHF327710:EHF327715 ERB327710:ERB327715 FAX327710:FAX327715 FKT327710:FKT327715 FUP327710:FUP327715 GEL327710:GEL327715 GOH327710:GOH327715 GYD327710:GYD327715 HHZ327710:HHZ327715 HRV327710:HRV327715 IBR327710:IBR327715 ILN327710:ILN327715 IVJ327710:IVJ327715 JFF327710:JFF327715 JPB327710:JPB327715 JYX327710:JYX327715 KIT327710:KIT327715 KSP327710:KSP327715 LCL327710:LCL327715 LMH327710:LMH327715 LWD327710:LWD327715 MFZ327710:MFZ327715 MPV327710:MPV327715 MZR327710:MZR327715 NJN327710:NJN327715 NTJ327710:NTJ327715 ODF327710:ODF327715 ONB327710:ONB327715 OWX327710:OWX327715 PGT327710:PGT327715 PQP327710:PQP327715 QAL327710:QAL327715 QKH327710:QKH327715 QUD327710:QUD327715 RDZ327710:RDZ327715 RNV327710:RNV327715 RXR327710:RXR327715 SHN327710:SHN327715 SRJ327710:SRJ327715 TBF327710:TBF327715 TLB327710:TLB327715 TUX327710:TUX327715 UET327710:UET327715 UOP327710:UOP327715 UYL327710:UYL327715 VIH327710:VIH327715 VSD327710:VSD327715 WBZ327710:WBZ327715 WLV327710:WLV327715 WVR327710:WVR327715 J393246:J393251 JF393246:JF393251 TB393246:TB393251 ACX393246:ACX393251 AMT393246:AMT393251 AWP393246:AWP393251 BGL393246:BGL393251 BQH393246:BQH393251 CAD393246:CAD393251 CJZ393246:CJZ393251 CTV393246:CTV393251 DDR393246:DDR393251 DNN393246:DNN393251 DXJ393246:DXJ393251 EHF393246:EHF393251 ERB393246:ERB393251 FAX393246:FAX393251 FKT393246:FKT393251 FUP393246:FUP393251 GEL393246:GEL393251 GOH393246:GOH393251 GYD393246:GYD393251 HHZ393246:HHZ393251 HRV393246:HRV393251 IBR393246:IBR393251 ILN393246:ILN393251 IVJ393246:IVJ393251 JFF393246:JFF393251 JPB393246:JPB393251 JYX393246:JYX393251 KIT393246:KIT393251 KSP393246:KSP393251 LCL393246:LCL393251 LMH393246:LMH393251 LWD393246:LWD393251 MFZ393246:MFZ393251 MPV393246:MPV393251 MZR393246:MZR393251 NJN393246:NJN393251 NTJ393246:NTJ393251 ODF393246:ODF393251 ONB393246:ONB393251 OWX393246:OWX393251 PGT393246:PGT393251 PQP393246:PQP393251 QAL393246:QAL393251 QKH393246:QKH393251 QUD393246:QUD393251 RDZ393246:RDZ393251 RNV393246:RNV393251 RXR393246:RXR393251 SHN393246:SHN393251 SRJ393246:SRJ393251 TBF393246:TBF393251 TLB393246:TLB393251 TUX393246:TUX393251 UET393246:UET393251 UOP393246:UOP393251 UYL393246:UYL393251 VIH393246:VIH393251 VSD393246:VSD393251 WBZ393246:WBZ393251 WLV393246:WLV393251 WVR393246:WVR393251 J458782:J458787 JF458782:JF458787 TB458782:TB458787 ACX458782:ACX458787 AMT458782:AMT458787 AWP458782:AWP458787 BGL458782:BGL458787 BQH458782:BQH458787 CAD458782:CAD458787 CJZ458782:CJZ458787 CTV458782:CTV458787 DDR458782:DDR458787 DNN458782:DNN458787 DXJ458782:DXJ458787 EHF458782:EHF458787 ERB458782:ERB458787 FAX458782:FAX458787 FKT458782:FKT458787 FUP458782:FUP458787 GEL458782:GEL458787 GOH458782:GOH458787 GYD458782:GYD458787 HHZ458782:HHZ458787 HRV458782:HRV458787 IBR458782:IBR458787 ILN458782:ILN458787 IVJ458782:IVJ458787 JFF458782:JFF458787 JPB458782:JPB458787 JYX458782:JYX458787 KIT458782:KIT458787 KSP458782:KSP458787 LCL458782:LCL458787 LMH458782:LMH458787 LWD458782:LWD458787 MFZ458782:MFZ458787 MPV458782:MPV458787 MZR458782:MZR458787 NJN458782:NJN458787 NTJ458782:NTJ458787 ODF458782:ODF458787 ONB458782:ONB458787 OWX458782:OWX458787 PGT458782:PGT458787 PQP458782:PQP458787 QAL458782:QAL458787 QKH458782:QKH458787 QUD458782:QUD458787 RDZ458782:RDZ458787 RNV458782:RNV458787 RXR458782:RXR458787 SHN458782:SHN458787 SRJ458782:SRJ458787 TBF458782:TBF458787 TLB458782:TLB458787 TUX458782:TUX458787 UET458782:UET458787 UOP458782:UOP458787 UYL458782:UYL458787 VIH458782:VIH458787 VSD458782:VSD458787 WBZ458782:WBZ458787 WLV458782:WLV458787 WVR458782:WVR458787 J524318:J524323 JF524318:JF524323 TB524318:TB524323 ACX524318:ACX524323 AMT524318:AMT524323 AWP524318:AWP524323 BGL524318:BGL524323 BQH524318:BQH524323 CAD524318:CAD524323 CJZ524318:CJZ524323 CTV524318:CTV524323 DDR524318:DDR524323 DNN524318:DNN524323 DXJ524318:DXJ524323 EHF524318:EHF524323 ERB524318:ERB524323 FAX524318:FAX524323 FKT524318:FKT524323 FUP524318:FUP524323 GEL524318:GEL524323 GOH524318:GOH524323 GYD524318:GYD524323 HHZ524318:HHZ524323 HRV524318:HRV524323 IBR524318:IBR524323 ILN524318:ILN524323 IVJ524318:IVJ524323 JFF524318:JFF524323 JPB524318:JPB524323 JYX524318:JYX524323 KIT524318:KIT524323 KSP524318:KSP524323 LCL524318:LCL524323 LMH524318:LMH524323 LWD524318:LWD524323 MFZ524318:MFZ524323 MPV524318:MPV524323 MZR524318:MZR524323 NJN524318:NJN524323 NTJ524318:NTJ524323 ODF524318:ODF524323 ONB524318:ONB524323 OWX524318:OWX524323 PGT524318:PGT524323 PQP524318:PQP524323 QAL524318:QAL524323 QKH524318:QKH524323 QUD524318:QUD524323 RDZ524318:RDZ524323 RNV524318:RNV524323 RXR524318:RXR524323 SHN524318:SHN524323 SRJ524318:SRJ524323 TBF524318:TBF524323 TLB524318:TLB524323 TUX524318:TUX524323 UET524318:UET524323 UOP524318:UOP524323 UYL524318:UYL524323 VIH524318:VIH524323 VSD524318:VSD524323 WBZ524318:WBZ524323 WLV524318:WLV524323 WVR524318:WVR524323 J589854:J589859 JF589854:JF589859 TB589854:TB589859 ACX589854:ACX589859 AMT589854:AMT589859 AWP589854:AWP589859 BGL589854:BGL589859 BQH589854:BQH589859 CAD589854:CAD589859 CJZ589854:CJZ589859 CTV589854:CTV589859 DDR589854:DDR589859 DNN589854:DNN589859 DXJ589854:DXJ589859 EHF589854:EHF589859 ERB589854:ERB589859 FAX589854:FAX589859 FKT589854:FKT589859 FUP589854:FUP589859 GEL589854:GEL589859 GOH589854:GOH589859 GYD589854:GYD589859 HHZ589854:HHZ589859 HRV589854:HRV589859 IBR589854:IBR589859 ILN589854:ILN589859 IVJ589854:IVJ589859 JFF589854:JFF589859 JPB589854:JPB589859 JYX589854:JYX589859 KIT589854:KIT589859 KSP589854:KSP589859 LCL589854:LCL589859 LMH589854:LMH589859 LWD589854:LWD589859 MFZ589854:MFZ589859 MPV589854:MPV589859 MZR589854:MZR589859 NJN589854:NJN589859 NTJ589854:NTJ589859 ODF589854:ODF589859 ONB589854:ONB589859 OWX589854:OWX589859 PGT589854:PGT589859 PQP589854:PQP589859 QAL589854:QAL589859 QKH589854:QKH589859 QUD589854:QUD589859 RDZ589854:RDZ589859 RNV589854:RNV589859 RXR589854:RXR589859 SHN589854:SHN589859 SRJ589854:SRJ589859 TBF589854:TBF589859 TLB589854:TLB589859 TUX589854:TUX589859 UET589854:UET589859 UOP589854:UOP589859 UYL589854:UYL589859 VIH589854:VIH589859 VSD589854:VSD589859 WBZ589854:WBZ589859 WLV589854:WLV589859 WVR589854:WVR589859 J655390:J655395 JF655390:JF655395 TB655390:TB655395 ACX655390:ACX655395 AMT655390:AMT655395 AWP655390:AWP655395 BGL655390:BGL655395 BQH655390:BQH655395 CAD655390:CAD655395 CJZ655390:CJZ655395 CTV655390:CTV655395 DDR655390:DDR655395 DNN655390:DNN655395 DXJ655390:DXJ655395 EHF655390:EHF655395 ERB655390:ERB655395 FAX655390:FAX655395 FKT655390:FKT655395 FUP655390:FUP655395 GEL655390:GEL655395 GOH655390:GOH655395 GYD655390:GYD655395 HHZ655390:HHZ655395 HRV655390:HRV655395 IBR655390:IBR655395 ILN655390:ILN655395 IVJ655390:IVJ655395 JFF655390:JFF655395 JPB655390:JPB655395 JYX655390:JYX655395 KIT655390:KIT655395 KSP655390:KSP655395 LCL655390:LCL655395 LMH655390:LMH655395 LWD655390:LWD655395 MFZ655390:MFZ655395 MPV655390:MPV655395 MZR655390:MZR655395 NJN655390:NJN655395 NTJ655390:NTJ655395 ODF655390:ODF655395 ONB655390:ONB655395 OWX655390:OWX655395 PGT655390:PGT655395 PQP655390:PQP655395 QAL655390:QAL655395 QKH655390:QKH655395 QUD655390:QUD655395 RDZ655390:RDZ655395 RNV655390:RNV655395 RXR655390:RXR655395 SHN655390:SHN655395 SRJ655390:SRJ655395 TBF655390:TBF655395 TLB655390:TLB655395 TUX655390:TUX655395 UET655390:UET655395 UOP655390:UOP655395 UYL655390:UYL655395 VIH655390:VIH655395 VSD655390:VSD655395 WBZ655390:WBZ655395 WLV655390:WLV655395 WVR655390:WVR655395 J720926:J720931 JF720926:JF720931 TB720926:TB720931 ACX720926:ACX720931 AMT720926:AMT720931 AWP720926:AWP720931 BGL720926:BGL720931 BQH720926:BQH720931 CAD720926:CAD720931 CJZ720926:CJZ720931 CTV720926:CTV720931 DDR720926:DDR720931 DNN720926:DNN720931 DXJ720926:DXJ720931 EHF720926:EHF720931 ERB720926:ERB720931 FAX720926:FAX720931 FKT720926:FKT720931 FUP720926:FUP720931 GEL720926:GEL720931 GOH720926:GOH720931 GYD720926:GYD720931 HHZ720926:HHZ720931 HRV720926:HRV720931 IBR720926:IBR720931 ILN720926:ILN720931 IVJ720926:IVJ720931 JFF720926:JFF720931 JPB720926:JPB720931 JYX720926:JYX720931 KIT720926:KIT720931 KSP720926:KSP720931 LCL720926:LCL720931 LMH720926:LMH720931 LWD720926:LWD720931 MFZ720926:MFZ720931 MPV720926:MPV720931 MZR720926:MZR720931 NJN720926:NJN720931 NTJ720926:NTJ720931 ODF720926:ODF720931 ONB720926:ONB720931 OWX720926:OWX720931 PGT720926:PGT720931 PQP720926:PQP720931 QAL720926:QAL720931 QKH720926:QKH720931 QUD720926:QUD720931 RDZ720926:RDZ720931 RNV720926:RNV720931 RXR720926:RXR720931 SHN720926:SHN720931 SRJ720926:SRJ720931 TBF720926:TBF720931 TLB720926:TLB720931 TUX720926:TUX720931 UET720926:UET720931 UOP720926:UOP720931 UYL720926:UYL720931 VIH720926:VIH720931 VSD720926:VSD720931 WBZ720926:WBZ720931 WLV720926:WLV720931 WVR720926:WVR720931 J786462:J786467 JF786462:JF786467 TB786462:TB786467 ACX786462:ACX786467 AMT786462:AMT786467 AWP786462:AWP786467 BGL786462:BGL786467 BQH786462:BQH786467 CAD786462:CAD786467 CJZ786462:CJZ786467 CTV786462:CTV786467 DDR786462:DDR786467 DNN786462:DNN786467 DXJ786462:DXJ786467 EHF786462:EHF786467 ERB786462:ERB786467 FAX786462:FAX786467 FKT786462:FKT786467 FUP786462:FUP786467 GEL786462:GEL786467 GOH786462:GOH786467 GYD786462:GYD786467 HHZ786462:HHZ786467 HRV786462:HRV786467 IBR786462:IBR786467 ILN786462:ILN786467 IVJ786462:IVJ786467 JFF786462:JFF786467 JPB786462:JPB786467 JYX786462:JYX786467 KIT786462:KIT786467 KSP786462:KSP786467 LCL786462:LCL786467 LMH786462:LMH786467 LWD786462:LWD786467 MFZ786462:MFZ786467 MPV786462:MPV786467 MZR786462:MZR786467 NJN786462:NJN786467 NTJ786462:NTJ786467 ODF786462:ODF786467 ONB786462:ONB786467 OWX786462:OWX786467 PGT786462:PGT786467 PQP786462:PQP786467 QAL786462:QAL786467 QKH786462:QKH786467 QUD786462:QUD786467 RDZ786462:RDZ786467 RNV786462:RNV786467 RXR786462:RXR786467 SHN786462:SHN786467 SRJ786462:SRJ786467 TBF786462:TBF786467 TLB786462:TLB786467 TUX786462:TUX786467 UET786462:UET786467 UOP786462:UOP786467 UYL786462:UYL786467 VIH786462:VIH786467 VSD786462:VSD786467 WBZ786462:WBZ786467 WLV786462:WLV786467 WVR786462:WVR786467 J851998:J852003 JF851998:JF852003 TB851998:TB852003 ACX851998:ACX852003 AMT851998:AMT852003 AWP851998:AWP852003 BGL851998:BGL852003 BQH851998:BQH852003 CAD851998:CAD852003 CJZ851998:CJZ852003 CTV851998:CTV852003 DDR851998:DDR852003 DNN851998:DNN852003 DXJ851998:DXJ852003 EHF851998:EHF852003 ERB851998:ERB852003 FAX851998:FAX852003 FKT851998:FKT852003 FUP851998:FUP852003 GEL851998:GEL852003 GOH851998:GOH852003 GYD851998:GYD852003 HHZ851998:HHZ852003 HRV851998:HRV852003 IBR851998:IBR852003 ILN851998:ILN852003 IVJ851998:IVJ852003 JFF851998:JFF852003 JPB851998:JPB852003 JYX851998:JYX852003 KIT851998:KIT852003 KSP851998:KSP852003 LCL851998:LCL852003 LMH851998:LMH852003 LWD851998:LWD852003 MFZ851998:MFZ852003 MPV851998:MPV852003 MZR851998:MZR852003 NJN851998:NJN852003 NTJ851998:NTJ852003 ODF851998:ODF852003 ONB851998:ONB852003 OWX851998:OWX852003 PGT851998:PGT852003 PQP851998:PQP852003 QAL851998:QAL852003 QKH851998:QKH852003 QUD851998:QUD852003 RDZ851998:RDZ852003 RNV851998:RNV852003 RXR851998:RXR852003 SHN851998:SHN852003 SRJ851998:SRJ852003 TBF851998:TBF852003 TLB851998:TLB852003 TUX851998:TUX852003 UET851998:UET852003 UOP851998:UOP852003 UYL851998:UYL852003 VIH851998:VIH852003 VSD851998:VSD852003 WBZ851998:WBZ852003 WLV851998:WLV852003 WVR851998:WVR852003 J917534:J917539 JF917534:JF917539 TB917534:TB917539 ACX917534:ACX917539 AMT917534:AMT917539 AWP917534:AWP917539 BGL917534:BGL917539 BQH917534:BQH917539 CAD917534:CAD917539 CJZ917534:CJZ917539 CTV917534:CTV917539 DDR917534:DDR917539 DNN917534:DNN917539 DXJ917534:DXJ917539 EHF917534:EHF917539 ERB917534:ERB917539 FAX917534:FAX917539 FKT917534:FKT917539 FUP917534:FUP917539 GEL917534:GEL917539 GOH917534:GOH917539 GYD917534:GYD917539 HHZ917534:HHZ917539 HRV917534:HRV917539 IBR917534:IBR917539 ILN917534:ILN917539 IVJ917534:IVJ917539 JFF917534:JFF917539 JPB917534:JPB917539 JYX917534:JYX917539 KIT917534:KIT917539 KSP917534:KSP917539 LCL917534:LCL917539 LMH917534:LMH917539 LWD917534:LWD917539 MFZ917534:MFZ917539 MPV917534:MPV917539 MZR917534:MZR917539 NJN917534:NJN917539 NTJ917534:NTJ917539 ODF917534:ODF917539 ONB917534:ONB917539 OWX917534:OWX917539 PGT917534:PGT917539 PQP917534:PQP917539 QAL917534:QAL917539 QKH917534:QKH917539 QUD917534:QUD917539 RDZ917534:RDZ917539 RNV917534:RNV917539 RXR917534:RXR917539 SHN917534:SHN917539 SRJ917534:SRJ917539 TBF917534:TBF917539 TLB917534:TLB917539 TUX917534:TUX917539 UET917534:UET917539 UOP917534:UOP917539 UYL917534:UYL917539 VIH917534:VIH917539 VSD917534:VSD917539 WBZ917534:WBZ917539 WLV917534:WLV917539 WVR917534:WVR917539 J983070:J983075 JF983070:JF983075 TB983070:TB983075 ACX983070:ACX983075 AMT983070:AMT983075 AWP983070:AWP983075 BGL983070:BGL983075 BQH983070:BQH983075 CAD983070:CAD983075 CJZ983070:CJZ983075 CTV983070:CTV983075 DDR983070:DDR983075 DNN983070:DNN983075 DXJ983070:DXJ983075 EHF983070:EHF983075 ERB983070:ERB983075 FAX983070:FAX983075 FKT983070:FKT983075 FUP983070:FUP983075 GEL983070:GEL983075 GOH983070:GOH983075 GYD983070:GYD983075 HHZ983070:HHZ983075 HRV983070:HRV983075 IBR983070:IBR983075 ILN983070:ILN983075 IVJ983070:IVJ983075 JFF983070:JFF983075 JPB983070:JPB983075 JYX983070:JYX983075 KIT983070:KIT983075 KSP983070:KSP983075 LCL983070:LCL983075 LMH983070:LMH983075 LWD983070:LWD983075 MFZ983070:MFZ983075 MPV983070:MPV983075 MZR983070:MZR983075 NJN983070:NJN983075 NTJ983070:NTJ983075 ODF983070:ODF983075 ONB983070:ONB983075 OWX983070:OWX983075 PGT983070:PGT983075 PQP983070:PQP983075 QAL983070:QAL983075 QKH983070:QKH983075 QUD983070:QUD983075 RDZ983070:RDZ983075 RNV983070:RNV983075 RXR983070:RXR983075 SHN983070:SHN983075 SRJ983070:SRJ983075 TBF983070:TBF983075 TLB983070:TLB983075 TUX983070:TUX983075 UET983070:UET983075 UOP983070:UOP983075 UYL983070:UYL983075 VIH983070:VIH983075 VSD983070:VSD983075 WBZ983070:WBZ983075 WLV983070:WLV983075 WVR983070:WVR983075" xr:uid="{7CD496EB-E638-441F-BC27-A2B2100327AD}"/>
  </dataValidations>
  <pageMargins left="0" right="0" top="0" bottom="0" header="0" footer="0"/>
  <pageSetup paperSize="8" scale="65" orientation="portrait" r:id="rId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F31EC-9A94-479A-BC38-5BF8717A0F92}">
  <dimension ref="B2:Q35"/>
  <sheetViews>
    <sheetView zoomScale="90" zoomScaleNormal="90" workbookViewId="0">
      <pane xSplit="10" ySplit="8" topLeftCell="L15"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33.75" style="103" bestFit="1"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33.75" style="8" bestFit="1"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33.75" style="8" bestFit="1"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33.75" style="8" bestFit="1"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33.75" style="8" bestFit="1"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33.75" style="8" bestFit="1"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33.75" style="8" bestFit="1"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33.75" style="8" bestFit="1"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33.75" style="8" bestFit="1"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33.75" style="8" bestFit="1"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33.75" style="8" bestFit="1"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33.75" style="8" bestFit="1"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33.75" style="8" bestFit="1"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33.75" style="8" bestFit="1"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33.75" style="8" bestFit="1"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33.75" style="8" bestFit="1"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33.75" style="8" bestFit="1"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33.75" style="8" bestFit="1"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33.75" style="8" bestFit="1"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33.75" style="8" bestFit="1"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33.75" style="8" bestFit="1"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33.75" style="8" bestFit="1"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33.75" style="8" bestFit="1"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33.75" style="8" bestFit="1"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33.75" style="8" bestFit="1"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33.75" style="8" bestFit="1"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33.75" style="8" bestFit="1"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33.75" style="8" bestFit="1"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33.75" style="8" bestFit="1"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33.75" style="8" bestFit="1"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33.75" style="8" bestFit="1"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33.75" style="8" bestFit="1"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33.75" style="8" bestFit="1"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33.75" style="8" bestFit="1"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33.75" style="8" bestFit="1"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33.75" style="8" bestFit="1"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33.75" style="8" bestFit="1"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33.75" style="8" bestFit="1"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33.75" style="8" bestFit="1"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33.75" style="8" bestFit="1"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33.75" style="8" bestFit="1"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33.75" style="8" bestFit="1"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33.75" style="8" bestFit="1"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33.75" style="8" bestFit="1"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33.75" style="8" bestFit="1"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33.75" style="8" bestFit="1"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33.75" style="8" bestFit="1"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33.75" style="8" bestFit="1"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33.75" style="8" bestFit="1"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33.75" style="8" bestFit="1"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33.75" style="8" bestFit="1"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33.75" style="8" bestFit="1"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33.75" style="8" bestFit="1"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33.75" style="8" bestFit="1"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33.75" style="8" bestFit="1"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33.75" style="8" bestFit="1"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33.75" style="8" bestFit="1"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33.75" style="8" bestFit="1"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33.75" style="8" bestFit="1"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33.75" style="8" bestFit="1"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33.75" style="8" bestFit="1"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33.75" style="8" bestFit="1"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33.75" style="8" bestFit="1"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33.75" style="8" bestFit="1"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4050</v>
      </c>
      <c r="G2" s="4" t="s">
        <v>2</v>
      </c>
      <c r="H2" s="5"/>
      <c r="I2" s="6"/>
      <c r="J2" s="7">
        <f>SUM(H:H)</f>
        <v>126787</v>
      </c>
    </row>
    <row r="3" spans="2:17" ht="20.100000000000001" customHeight="1">
      <c r="B3" s="1" t="s">
        <v>3</v>
      </c>
      <c r="C3" s="1"/>
      <c r="D3" s="1"/>
      <c r="E3" s="98" t="s">
        <v>9946</v>
      </c>
    </row>
    <row r="4" spans="2:17" ht="20.100000000000001" customHeight="1">
      <c r="B4" s="1" t="s">
        <v>5</v>
      </c>
      <c r="C4" s="1"/>
      <c r="D4" s="1"/>
      <c r="E4" s="98">
        <v>181660</v>
      </c>
    </row>
    <row r="5" spans="2:17" ht="20.100000000000001" customHeight="1">
      <c r="B5" s="1" t="s">
        <v>6</v>
      </c>
      <c r="C5" s="1"/>
      <c r="D5" s="1"/>
      <c r="E5" s="102">
        <v>44180</v>
      </c>
    </row>
    <row r="6" spans="2:17" ht="20.100000000000001" customHeight="1">
      <c r="B6" s="1" t="s">
        <v>7</v>
      </c>
      <c r="C6" s="1"/>
      <c r="D6" s="1"/>
      <c r="E6" s="102">
        <v>44186</v>
      </c>
    </row>
    <row r="8" spans="2:17" s="9" customFormat="1" ht="19.899999999999999"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899999999999999" customHeight="1">
      <c r="B9" s="21"/>
      <c r="C9" s="21"/>
      <c r="D9" s="21"/>
      <c r="E9" s="75"/>
      <c r="F9" s="22"/>
      <c r="G9" s="266">
        <v>0</v>
      </c>
      <c r="H9" s="266">
        <f t="shared" ref="H9:H23" si="0">F9*G9</f>
        <v>0</v>
      </c>
      <c r="I9" s="167"/>
      <c r="J9" s="30"/>
      <c r="K9" s="30"/>
      <c r="L9" s="22"/>
      <c r="M9" s="25"/>
      <c r="N9" s="21"/>
      <c r="O9" s="22"/>
      <c r="P9" s="25"/>
      <c r="Q9" s="26"/>
    </row>
    <row r="10" spans="2:17" s="9" customFormat="1" ht="19.899999999999999" customHeight="1">
      <c r="B10" s="21">
        <v>3</v>
      </c>
      <c r="C10" s="21" t="s">
        <v>550</v>
      </c>
      <c r="D10" s="21" t="s">
        <v>550</v>
      </c>
      <c r="E10" s="75" t="s">
        <v>4065</v>
      </c>
      <c r="F10" s="22">
        <v>1</v>
      </c>
      <c r="G10" s="266">
        <v>5000</v>
      </c>
      <c r="H10" s="266">
        <f t="shared" si="0"/>
        <v>5000</v>
      </c>
      <c r="I10" s="167"/>
      <c r="J10" s="31"/>
      <c r="K10" s="30" t="s">
        <v>9947</v>
      </c>
      <c r="L10" s="22"/>
      <c r="M10" s="25"/>
      <c r="N10" s="21"/>
      <c r="O10" s="32"/>
      <c r="P10" s="25"/>
      <c r="Q10" s="26">
        <v>44176</v>
      </c>
    </row>
    <row r="11" spans="2:17" s="9" customFormat="1" ht="19.899999999999999" customHeight="1">
      <c r="B11" s="21">
        <v>3</v>
      </c>
      <c r="C11" s="21" t="s">
        <v>550</v>
      </c>
      <c r="D11" s="21" t="s">
        <v>550</v>
      </c>
      <c r="E11" s="75" t="s">
        <v>4067</v>
      </c>
      <c r="F11" s="22">
        <v>3</v>
      </c>
      <c r="G11" s="266">
        <v>10000</v>
      </c>
      <c r="H11" s="266">
        <f t="shared" si="0"/>
        <v>30000</v>
      </c>
      <c r="I11" s="167"/>
      <c r="J11" s="31"/>
      <c r="K11" s="30" t="s">
        <v>9947</v>
      </c>
      <c r="L11" s="22"/>
      <c r="M11" s="25"/>
      <c r="N11" s="21"/>
      <c r="O11" s="32"/>
      <c r="P11" s="25"/>
      <c r="Q11" s="26">
        <v>44176</v>
      </c>
    </row>
    <row r="12" spans="2:17" s="9" customFormat="1" ht="19.899999999999999" customHeight="1">
      <c r="B12" s="21">
        <v>3</v>
      </c>
      <c r="C12" s="21" t="s">
        <v>550</v>
      </c>
      <c r="D12" s="21" t="s">
        <v>550</v>
      </c>
      <c r="E12" s="75" t="s">
        <v>4068</v>
      </c>
      <c r="F12" s="22">
        <v>1</v>
      </c>
      <c r="G12" s="266">
        <v>10000</v>
      </c>
      <c r="H12" s="266">
        <f t="shared" si="0"/>
        <v>10000</v>
      </c>
      <c r="I12" s="167"/>
      <c r="J12" s="31"/>
      <c r="K12" s="30" t="s">
        <v>9947</v>
      </c>
      <c r="L12" s="22"/>
      <c r="M12" s="25"/>
      <c r="N12" s="21"/>
      <c r="O12" s="32"/>
      <c r="P12" s="25"/>
      <c r="Q12" s="26">
        <v>44176</v>
      </c>
    </row>
    <row r="13" spans="2:17" s="9" customFormat="1" ht="19.899999999999999" customHeight="1">
      <c r="B13" s="21"/>
      <c r="C13" s="21"/>
      <c r="D13" s="21"/>
      <c r="E13" s="75" t="s">
        <v>6471</v>
      </c>
      <c r="F13" s="22"/>
      <c r="G13" s="266">
        <v>0</v>
      </c>
      <c r="H13" s="266">
        <f>F13*G13</f>
        <v>0</v>
      </c>
      <c r="I13" s="167"/>
      <c r="J13" s="31"/>
      <c r="K13" s="30"/>
      <c r="L13" s="22"/>
      <c r="M13" s="25"/>
      <c r="N13" s="21"/>
      <c r="O13" s="22"/>
      <c r="P13" s="25"/>
      <c r="Q13" s="26">
        <v>44176</v>
      </c>
    </row>
    <row r="14" spans="2:17" s="9" customFormat="1" ht="19.899999999999999" customHeight="1">
      <c r="B14" s="21">
        <v>3</v>
      </c>
      <c r="C14" s="21" t="s">
        <v>550</v>
      </c>
      <c r="D14" s="21" t="s">
        <v>550</v>
      </c>
      <c r="E14" s="75" t="s">
        <v>4070</v>
      </c>
      <c r="F14" s="22">
        <v>1</v>
      </c>
      <c r="G14" s="266">
        <v>7600</v>
      </c>
      <c r="H14" s="266">
        <f>F14*G14</f>
        <v>7600</v>
      </c>
      <c r="I14" s="167"/>
      <c r="J14" s="31"/>
      <c r="K14" s="30" t="s">
        <v>9947</v>
      </c>
      <c r="L14" s="22"/>
      <c r="M14" s="25"/>
      <c r="N14" s="21"/>
      <c r="O14" s="32"/>
      <c r="P14" s="25"/>
      <c r="Q14" s="26">
        <v>44176</v>
      </c>
    </row>
    <row r="15" spans="2:17" s="9" customFormat="1" ht="19.899999999999999" customHeight="1">
      <c r="B15" s="21">
        <v>3</v>
      </c>
      <c r="C15" s="21" t="s">
        <v>550</v>
      </c>
      <c r="D15" s="21" t="s">
        <v>550</v>
      </c>
      <c r="E15" s="75" t="s">
        <v>9948</v>
      </c>
      <c r="F15" s="22">
        <v>1</v>
      </c>
      <c r="G15" s="266">
        <v>1400</v>
      </c>
      <c r="H15" s="266">
        <f>F15*G15</f>
        <v>1400</v>
      </c>
      <c r="I15" s="167"/>
      <c r="J15" s="31"/>
      <c r="K15" s="30" t="s">
        <v>9947</v>
      </c>
      <c r="L15" s="22"/>
      <c r="M15" s="25"/>
      <c r="N15" s="21"/>
      <c r="O15" s="32"/>
      <c r="P15" s="25"/>
      <c r="Q15" s="26">
        <v>44176</v>
      </c>
    </row>
    <row r="16" spans="2:17" s="9" customFormat="1" ht="19.899999999999999" customHeight="1">
      <c r="B16" s="21">
        <v>3</v>
      </c>
      <c r="C16" s="21" t="s">
        <v>550</v>
      </c>
      <c r="D16" s="21" t="s">
        <v>550</v>
      </c>
      <c r="E16" s="75" t="s">
        <v>9949</v>
      </c>
      <c r="F16" s="22">
        <v>1</v>
      </c>
      <c r="G16" s="266">
        <v>1100</v>
      </c>
      <c r="H16" s="266">
        <f>F16*G16</f>
        <v>1100</v>
      </c>
      <c r="I16" s="167"/>
      <c r="J16" s="31"/>
      <c r="K16" s="30" t="s">
        <v>9947</v>
      </c>
      <c r="L16" s="22"/>
      <c r="M16" s="25"/>
      <c r="N16" s="21"/>
      <c r="O16" s="32"/>
      <c r="P16" s="25"/>
      <c r="Q16" s="26">
        <v>44176</v>
      </c>
    </row>
    <row r="17" spans="2:17" s="9" customFormat="1" ht="19.899999999999999" customHeight="1">
      <c r="B17" s="21">
        <v>3</v>
      </c>
      <c r="C17" s="21" t="s">
        <v>550</v>
      </c>
      <c r="D17" s="21" t="s">
        <v>550</v>
      </c>
      <c r="E17" s="75" t="s">
        <v>4073</v>
      </c>
      <c r="F17" s="22">
        <v>1</v>
      </c>
      <c r="G17" s="266">
        <v>280</v>
      </c>
      <c r="H17" s="266">
        <f>F17*G17</f>
        <v>280</v>
      </c>
      <c r="I17" s="167"/>
      <c r="J17" s="31"/>
      <c r="K17" s="30" t="s">
        <v>9947</v>
      </c>
      <c r="L17" s="22"/>
      <c r="M17" s="25"/>
      <c r="N17" s="21"/>
      <c r="O17" s="32"/>
      <c r="P17" s="25"/>
      <c r="Q17" s="26">
        <v>44176</v>
      </c>
    </row>
    <row r="18" spans="2:17" s="9" customFormat="1" ht="19.899999999999999" customHeight="1">
      <c r="B18" s="21">
        <v>3</v>
      </c>
      <c r="C18" s="21" t="s">
        <v>550</v>
      </c>
      <c r="D18" s="21" t="s">
        <v>550</v>
      </c>
      <c r="E18" s="75" t="s">
        <v>9950</v>
      </c>
      <c r="F18" s="22">
        <v>1</v>
      </c>
      <c r="G18" s="266">
        <v>170</v>
      </c>
      <c r="H18" s="266">
        <f t="shared" si="0"/>
        <v>170</v>
      </c>
      <c r="I18" s="167"/>
      <c r="J18" s="31"/>
      <c r="K18" s="30" t="s">
        <v>9947</v>
      </c>
      <c r="L18" s="22"/>
      <c r="M18" s="25"/>
      <c r="N18" s="21"/>
      <c r="O18" s="32"/>
      <c r="P18" s="25"/>
      <c r="Q18" s="26">
        <v>44176</v>
      </c>
    </row>
    <row r="19" spans="2:17" s="9" customFormat="1" ht="19.899999999999999" customHeight="1">
      <c r="B19" s="21">
        <v>3</v>
      </c>
      <c r="C19" s="21" t="s">
        <v>550</v>
      </c>
      <c r="D19" s="21" t="s">
        <v>550</v>
      </c>
      <c r="E19" s="75" t="s">
        <v>9951</v>
      </c>
      <c r="F19" s="22">
        <v>1</v>
      </c>
      <c r="G19" s="266">
        <v>40</v>
      </c>
      <c r="H19" s="266">
        <f t="shared" si="0"/>
        <v>40</v>
      </c>
      <c r="I19" s="167"/>
      <c r="J19" s="31"/>
      <c r="K19" s="30" t="s">
        <v>9947</v>
      </c>
      <c r="L19" s="22"/>
      <c r="M19" s="25"/>
      <c r="N19" s="21"/>
      <c r="O19" s="32"/>
      <c r="P19" s="25"/>
      <c r="Q19" s="26">
        <v>44176</v>
      </c>
    </row>
    <row r="20" spans="2:17" s="9" customFormat="1" ht="19.899999999999999" customHeight="1">
      <c r="B20" s="21">
        <v>3</v>
      </c>
      <c r="C20" s="21" t="s">
        <v>550</v>
      </c>
      <c r="D20" s="21" t="s">
        <v>550</v>
      </c>
      <c r="E20" s="75" t="s">
        <v>4069</v>
      </c>
      <c r="F20" s="22">
        <v>1</v>
      </c>
      <c r="G20" s="266">
        <v>31500</v>
      </c>
      <c r="H20" s="266">
        <f>F20*G20</f>
        <v>31500</v>
      </c>
      <c r="I20" s="167"/>
      <c r="J20" s="31"/>
      <c r="K20" s="30" t="s">
        <v>9947</v>
      </c>
      <c r="L20" s="22"/>
      <c r="M20" s="25"/>
      <c r="N20" s="21"/>
      <c r="O20" s="32"/>
      <c r="P20" s="25"/>
      <c r="Q20" s="26">
        <v>44176</v>
      </c>
    </row>
    <row r="21" spans="2:17" s="9" customFormat="1" ht="19.899999999999999" customHeight="1">
      <c r="B21" s="21">
        <v>3</v>
      </c>
      <c r="C21" s="21" t="s">
        <v>550</v>
      </c>
      <c r="D21" s="21" t="s">
        <v>550</v>
      </c>
      <c r="E21" s="75" t="s">
        <v>4077</v>
      </c>
      <c r="F21" s="22">
        <v>1</v>
      </c>
      <c r="G21" s="266">
        <v>40</v>
      </c>
      <c r="H21" s="266">
        <f t="shared" si="0"/>
        <v>40</v>
      </c>
      <c r="I21" s="167"/>
      <c r="J21" s="31"/>
      <c r="K21" s="30" t="s">
        <v>9947</v>
      </c>
      <c r="L21" s="22"/>
      <c r="M21" s="25"/>
      <c r="N21" s="21"/>
      <c r="O21" s="32"/>
      <c r="P21" s="25"/>
      <c r="Q21" s="26">
        <v>44176</v>
      </c>
    </row>
    <row r="22" spans="2:17" s="9" customFormat="1" ht="19.899999999999999" customHeight="1">
      <c r="B22" s="21"/>
      <c r="C22" s="21"/>
      <c r="D22" s="21"/>
      <c r="E22" s="75" t="s">
        <v>9952</v>
      </c>
      <c r="F22" s="22"/>
      <c r="G22" s="266">
        <v>0</v>
      </c>
      <c r="H22" s="266">
        <f t="shared" si="0"/>
        <v>0</v>
      </c>
      <c r="I22" s="167"/>
      <c r="J22" s="31"/>
      <c r="K22" s="30"/>
      <c r="L22" s="22"/>
      <c r="M22" s="25"/>
      <c r="N22" s="21"/>
      <c r="O22" s="22"/>
      <c r="P22" s="25"/>
      <c r="Q22" s="26"/>
    </row>
    <row r="23" spans="2:17" s="9" customFormat="1" ht="19.899999999999999" customHeight="1">
      <c r="B23" s="21">
        <v>3</v>
      </c>
      <c r="C23" s="21" t="s">
        <v>550</v>
      </c>
      <c r="D23" s="21" t="s">
        <v>550</v>
      </c>
      <c r="E23" s="75" t="s">
        <v>4078</v>
      </c>
      <c r="F23" s="22">
        <v>1</v>
      </c>
      <c r="G23" s="266">
        <v>13420</v>
      </c>
      <c r="H23" s="266">
        <f t="shared" si="0"/>
        <v>13420</v>
      </c>
      <c r="I23" s="167"/>
      <c r="J23" s="31"/>
      <c r="K23" s="30" t="s">
        <v>9953</v>
      </c>
      <c r="L23" s="22"/>
      <c r="M23" s="25"/>
      <c r="N23" s="21"/>
      <c r="O23" s="22"/>
      <c r="P23" s="25"/>
      <c r="Q23" s="26"/>
    </row>
    <row r="24" spans="2:17" s="9" customFormat="1" ht="19.899999999999999" customHeight="1">
      <c r="B24" s="21"/>
      <c r="C24" s="21"/>
      <c r="D24" s="21"/>
      <c r="E24" s="75"/>
      <c r="F24" s="22"/>
      <c r="G24" s="266"/>
      <c r="H24" s="266"/>
      <c r="I24" s="167"/>
      <c r="J24" s="31"/>
      <c r="K24" s="30"/>
      <c r="L24" s="22"/>
      <c r="M24" s="25"/>
      <c r="N24" s="21"/>
      <c r="O24" s="22"/>
      <c r="P24" s="25"/>
      <c r="Q24" s="26"/>
    </row>
    <row r="25" spans="2:17" s="9" customFormat="1" ht="19.7" customHeight="1">
      <c r="B25" s="21">
        <v>5</v>
      </c>
      <c r="C25" s="21" t="s">
        <v>531</v>
      </c>
      <c r="D25" s="21" t="s">
        <v>531</v>
      </c>
      <c r="E25" s="75" t="s">
        <v>3769</v>
      </c>
      <c r="F25" s="22">
        <v>1</v>
      </c>
      <c r="G25" s="266">
        <v>2814</v>
      </c>
      <c r="H25" s="266">
        <f>F25*G25</f>
        <v>2814</v>
      </c>
      <c r="I25" s="167"/>
      <c r="J25" s="31" t="s">
        <v>4051</v>
      </c>
      <c r="K25" s="30" t="s">
        <v>9954</v>
      </c>
      <c r="L25" s="22"/>
      <c r="M25" s="25">
        <v>44166</v>
      </c>
      <c r="N25" s="21"/>
      <c r="O25" s="22"/>
      <c r="P25" s="25">
        <v>44181</v>
      </c>
      <c r="Q25" s="26">
        <v>44181</v>
      </c>
    </row>
    <row r="26" spans="2:17" s="9" customFormat="1" ht="19.7" customHeight="1">
      <c r="B26" s="21"/>
      <c r="C26" s="21"/>
      <c r="D26" s="21"/>
      <c r="E26" s="75"/>
      <c r="F26" s="22"/>
      <c r="G26" s="266">
        <v>0</v>
      </c>
      <c r="H26" s="266">
        <f>F26*G26</f>
        <v>0</v>
      </c>
      <c r="I26" s="167"/>
      <c r="J26" s="31"/>
      <c r="K26" s="30"/>
      <c r="L26" s="22"/>
      <c r="M26" s="25"/>
      <c r="N26" s="21"/>
      <c r="O26" s="22"/>
      <c r="P26" s="25"/>
      <c r="Q26" s="26"/>
    </row>
    <row r="27" spans="2:17" s="9" customFormat="1" ht="19.7" customHeight="1">
      <c r="B27" s="21">
        <v>4</v>
      </c>
      <c r="C27" s="21" t="s">
        <v>531</v>
      </c>
      <c r="D27" s="21" t="s">
        <v>531</v>
      </c>
      <c r="E27" s="75" t="s">
        <v>3962</v>
      </c>
      <c r="F27" s="22">
        <v>1</v>
      </c>
      <c r="G27" s="266">
        <v>4120</v>
      </c>
      <c r="H27" s="266">
        <f t="shared" ref="H27:H34" si="1">F27*G27</f>
        <v>4120</v>
      </c>
      <c r="I27" s="167"/>
      <c r="J27" s="31" t="s">
        <v>882</v>
      </c>
      <c r="K27" s="30" t="s">
        <v>9954</v>
      </c>
      <c r="L27" s="22"/>
      <c r="M27" s="25">
        <v>44166</v>
      </c>
      <c r="N27" s="21"/>
      <c r="O27" s="22"/>
      <c r="P27" s="25">
        <v>44179</v>
      </c>
      <c r="Q27" s="26">
        <v>44179</v>
      </c>
    </row>
    <row r="28" spans="2:17" s="9" customFormat="1" ht="19.7" customHeight="1">
      <c r="B28" s="21">
        <v>4</v>
      </c>
      <c r="C28" s="21" t="s">
        <v>531</v>
      </c>
      <c r="D28" s="21" t="s">
        <v>531</v>
      </c>
      <c r="E28" s="75" t="s">
        <v>4053</v>
      </c>
      <c r="F28" s="22">
        <v>1</v>
      </c>
      <c r="G28" s="266">
        <v>1790</v>
      </c>
      <c r="H28" s="266">
        <f t="shared" si="1"/>
        <v>1790</v>
      </c>
      <c r="I28" s="167"/>
      <c r="J28" s="31" t="s">
        <v>4054</v>
      </c>
      <c r="K28" s="30" t="s">
        <v>9954</v>
      </c>
      <c r="L28" s="22"/>
      <c r="M28" s="25">
        <v>44166</v>
      </c>
      <c r="N28" s="21"/>
      <c r="O28" s="22"/>
      <c r="P28" s="25">
        <v>44179</v>
      </c>
      <c r="Q28" s="26">
        <v>44179</v>
      </c>
    </row>
    <row r="29" spans="2:17" s="9" customFormat="1" ht="19.7" customHeight="1">
      <c r="B29" s="21">
        <v>4</v>
      </c>
      <c r="C29" s="21" t="s">
        <v>531</v>
      </c>
      <c r="D29" s="21" t="s">
        <v>531</v>
      </c>
      <c r="E29" s="75" t="s">
        <v>4055</v>
      </c>
      <c r="F29" s="22">
        <v>1</v>
      </c>
      <c r="G29" s="266">
        <v>2230</v>
      </c>
      <c r="H29" s="266">
        <f t="shared" si="1"/>
        <v>2230</v>
      </c>
      <c r="I29" s="167"/>
      <c r="J29" s="31" t="s">
        <v>4056</v>
      </c>
      <c r="K29" s="30" t="s">
        <v>9954</v>
      </c>
      <c r="L29" s="22"/>
      <c r="M29" s="25">
        <v>44166</v>
      </c>
      <c r="N29" s="21"/>
      <c r="O29" s="22"/>
      <c r="P29" s="25">
        <v>44179</v>
      </c>
      <c r="Q29" s="26">
        <v>44179</v>
      </c>
    </row>
    <row r="30" spans="2:17" s="9" customFormat="1" ht="19.7" customHeight="1">
      <c r="B30" s="21">
        <v>4</v>
      </c>
      <c r="C30" s="21" t="s">
        <v>531</v>
      </c>
      <c r="D30" s="21" t="s">
        <v>531</v>
      </c>
      <c r="E30" s="75" t="s">
        <v>4057</v>
      </c>
      <c r="F30" s="22">
        <v>1</v>
      </c>
      <c r="G30" s="266">
        <v>1790</v>
      </c>
      <c r="H30" s="266">
        <f t="shared" si="1"/>
        <v>1790</v>
      </c>
      <c r="I30" s="167"/>
      <c r="J30" s="31" t="s">
        <v>4058</v>
      </c>
      <c r="K30" s="30" t="s">
        <v>9954</v>
      </c>
      <c r="L30" s="22"/>
      <c r="M30" s="25">
        <v>44166</v>
      </c>
      <c r="N30" s="21"/>
      <c r="O30" s="22"/>
      <c r="P30" s="25">
        <v>44179</v>
      </c>
      <c r="Q30" s="26">
        <v>44179</v>
      </c>
    </row>
    <row r="31" spans="2:17" s="9" customFormat="1" ht="19.7" customHeight="1">
      <c r="B31" s="21">
        <v>4</v>
      </c>
      <c r="C31" s="21" t="s">
        <v>531</v>
      </c>
      <c r="D31" s="21" t="s">
        <v>531</v>
      </c>
      <c r="E31" s="75" t="s">
        <v>4059</v>
      </c>
      <c r="F31" s="22">
        <v>1</v>
      </c>
      <c r="G31" s="266">
        <v>7563</v>
      </c>
      <c r="H31" s="266">
        <f t="shared" si="1"/>
        <v>7563</v>
      </c>
      <c r="I31" s="167"/>
      <c r="J31" s="31" t="s">
        <v>4060</v>
      </c>
      <c r="K31" s="30" t="s">
        <v>9954</v>
      </c>
      <c r="L31" s="22"/>
      <c r="M31" s="25">
        <v>44166</v>
      </c>
      <c r="N31" s="21"/>
      <c r="O31" s="22"/>
      <c r="P31" s="25">
        <v>44179</v>
      </c>
      <c r="Q31" s="26">
        <v>44179</v>
      </c>
    </row>
    <row r="32" spans="2:17" s="9" customFormat="1" ht="19.7" customHeight="1">
      <c r="B32" s="21">
        <v>4</v>
      </c>
      <c r="C32" s="21" t="s">
        <v>531</v>
      </c>
      <c r="D32" s="21" t="s">
        <v>531</v>
      </c>
      <c r="E32" s="75" t="s">
        <v>4061</v>
      </c>
      <c r="F32" s="22">
        <v>1</v>
      </c>
      <c r="G32" s="266">
        <v>3876</v>
      </c>
      <c r="H32" s="266">
        <f t="shared" si="1"/>
        <v>3876</v>
      </c>
      <c r="I32" s="167"/>
      <c r="J32" s="31" t="s">
        <v>4062</v>
      </c>
      <c r="K32" s="30" t="s">
        <v>9954</v>
      </c>
      <c r="L32" s="22"/>
      <c r="M32" s="25">
        <v>44166</v>
      </c>
      <c r="N32" s="21"/>
      <c r="O32" s="22"/>
      <c r="P32" s="25">
        <v>44179</v>
      </c>
      <c r="Q32" s="26">
        <v>44179</v>
      </c>
    </row>
    <row r="33" spans="2:17" s="9" customFormat="1" ht="19.7" customHeight="1">
      <c r="B33" s="21">
        <v>4</v>
      </c>
      <c r="C33" s="21" t="s">
        <v>1458</v>
      </c>
      <c r="D33" s="21" t="s">
        <v>531</v>
      </c>
      <c r="E33" s="75" t="s">
        <v>671</v>
      </c>
      <c r="F33" s="22">
        <v>2</v>
      </c>
      <c r="G33" s="266">
        <v>147</v>
      </c>
      <c r="H33" s="266">
        <f t="shared" si="1"/>
        <v>294</v>
      </c>
      <c r="I33" s="167"/>
      <c r="J33" s="31" t="s">
        <v>4063</v>
      </c>
      <c r="K33" s="30" t="s">
        <v>9954</v>
      </c>
      <c r="L33" s="22"/>
      <c r="M33" s="25">
        <v>44166</v>
      </c>
      <c r="N33" s="21"/>
      <c r="O33" s="22"/>
      <c r="P33" s="25">
        <v>44179</v>
      </c>
      <c r="Q33" s="26">
        <v>44179</v>
      </c>
    </row>
    <row r="34" spans="2:17" s="9" customFormat="1" ht="19.7" customHeight="1">
      <c r="B34" s="21">
        <v>4</v>
      </c>
      <c r="C34" s="21" t="s">
        <v>531</v>
      </c>
      <c r="D34" s="21" t="s">
        <v>531</v>
      </c>
      <c r="E34" s="75" t="s">
        <v>4064</v>
      </c>
      <c r="F34" s="22">
        <v>2</v>
      </c>
      <c r="G34" s="266">
        <v>680</v>
      </c>
      <c r="H34" s="266">
        <f t="shared" si="1"/>
        <v>1360</v>
      </c>
      <c r="I34" s="167"/>
      <c r="J34" s="31" t="s">
        <v>3805</v>
      </c>
      <c r="K34" s="30" t="s">
        <v>9954</v>
      </c>
      <c r="L34" s="22"/>
      <c r="M34" s="25">
        <v>44166</v>
      </c>
      <c r="N34" s="21"/>
      <c r="O34" s="22"/>
      <c r="P34" s="25">
        <v>44179</v>
      </c>
      <c r="Q34" s="26">
        <v>44179</v>
      </c>
    </row>
    <row r="35" spans="2:17" ht="21" customHeight="1">
      <c r="B35" s="21">
        <v>4</v>
      </c>
      <c r="C35" s="21" t="s">
        <v>531</v>
      </c>
      <c r="D35" s="21" t="s">
        <v>531</v>
      </c>
      <c r="E35" s="75" t="s">
        <v>1425</v>
      </c>
      <c r="F35" s="22">
        <v>2</v>
      </c>
      <c r="G35" s="266">
        <v>200</v>
      </c>
      <c r="H35" s="266">
        <f>F35*G35</f>
        <v>400</v>
      </c>
      <c r="I35" s="167"/>
      <c r="J35" s="31" t="s">
        <v>9955</v>
      </c>
      <c r="K35" s="30" t="s">
        <v>9956</v>
      </c>
      <c r="L35" s="22"/>
      <c r="M35" s="25">
        <v>44174</v>
      </c>
      <c r="N35" s="21"/>
      <c r="O35" s="22"/>
      <c r="P35" s="25">
        <v>44176</v>
      </c>
      <c r="Q35" s="26"/>
    </row>
  </sheetData>
  <autoFilter ref="B8:O26" xr:uid="{DAF504D6-C995-4A19-8AAF-60270810BAF4}"/>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C1662-E539-4E29-932A-13233615C587}">
  <dimension ref="B2:Q40"/>
  <sheetViews>
    <sheetView zoomScale="85" zoomScaleNormal="85" workbookViewId="0">
      <pane xSplit="10" ySplit="8" topLeftCell="K21" activePane="bottomRight" state="frozen"/>
      <selection pane="topRight" activeCell="K1" sqref="K1"/>
      <selection pane="bottomLeft" activeCell="A9" sqref="A9"/>
      <selection pane="bottomRight" activeCell="Q35" sqref="Q35"/>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2455</v>
      </c>
      <c r="G2" s="4" t="s">
        <v>2</v>
      </c>
      <c r="H2" s="5"/>
      <c r="I2" s="6"/>
      <c r="J2" s="7">
        <f>SUM(H:H)</f>
        <v>107707</v>
      </c>
    </row>
    <row r="3" spans="2:17" ht="20.100000000000001" customHeight="1">
      <c r="B3" s="1" t="s">
        <v>3</v>
      </c>
      <c r="C3" s="1"/>
      <c r="D3" s="1"/>
      <c r="E3" s="98" t="s">
        <v>2209</v>
      </c>
    </row>
    <row r="4" spans="2:17" ht="20.100000000000001" customHeight="1">
      <c r="B4" s="1" t="s">
        <v>5</v>
      </c>
      <c r="C4" s="1"/>
      <c r="D4" s="1"/>
      <c r="E4" s="98">
        <v>181863</v>
      </c>
    </row>
    <row r="5" spans="2:17" ht="20.100000000000001" customHeight="1">
      <c r="B5" s="1" t="s">
        <v>6</v>
      </c>
      <c r="C5" s="1"/>
      <c r="D5" s="1"/>
      <c r="E5" s="102">
        <v>44153</v>
      </c>
    </row>
    <row r="6" spans="2:17" ht="20.100000000000001" customHeight="1">
      <c r="B6" s="1" t="s">
        <v>7</v>
      </c>
      <c r="C6" s="1"/>
      <c r="D6" s="1"/>
      <c r="E6" s="102">
        <v>44180</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F9*G9</f>
        <v>0</v>
      </c>
      <c r="I9" s="167"/>
      <c r="J9" s="30"/>
      <c r="K9" s="30"/>
      <c r="L9" s="22"/>
      <c r="M9" s="25"/>
      <c r="N9" s="21"/>
      <c r="O9" s="22"/>
      <c r="P9" s="25"/>
      <c r="Q9" s="26"/>
    </row>
    <row r="10" spans="2:17" s="9" customFormat="1" ht="19.7" customHeight="1">
      <c r="B10" s="21">
        <v>1</v>
      </c>
      <c r="C10" s="21" t="s">
        <v>5425</v>
      </c>
      <c r="D10" s="21" t="s">
        <v>5425</v>
      </c>
      <c r="E10" s="75" t="s">
        <v>9957</v>
      </c>
      <c r="F10" s="22">
        <v>1</v>
      </c>
      <c r="G10" s="266">
        <v>3430</v>
      </c>
      <c r="H10" s="266">
        <f>F10*G10</f>
        <v>3430</v>
      </c>
      <c r="I10" s="167"/>
      <c r="J10" s="31" t="s">
        <v>9958</v>
      </c>
      <c r="K10" s="22" t="s">
        <v>9959</v>
      </c>
      <c r="L10" s="22"/>
      <c r="M10" s="25">
        <v>44139</v>
      </c>
      <c r="N10" s="21"/>
      <c r="O10" s="32">
        <v>44153</v>
      </c>
      <c r="P10" s="25">
        <v>44160</v>
      </c>
      <c r="Q10" s="26">
        <v>44160</v>
      </c>
    </row>
    <row r="11" spans="2:17" s="9" customFormat="1" ht="19.7" customHeight="1">
      <c r="B11" s="21">
        <v>1</v>
      </c>
      <c r="C11" s="21" t="s">
        <v>5425</v>
      </c>
      <c r="D11" s="21" t="s">
        <v>5425</v>
      </c>
      <c r="E11" s="75" t="s">
        <v>9960</v>
      </c>
      <c r="F11" s="22">
        <v>1</v>
      </c>
      <c r="G11" s="266">
        <v>6450</v>
      </c>
      <c r="H11" s="266">
        <f>F11*G11</f>
        <v>6450</v>
      </c>
      <c r="I11" s="167"/>
      <c r="J11" s="31" t="s">
        <v>9961</v>
      </c>
      <c r="K11" s="22" t="s">
        <v>9959</v>
      </c>
      <c r="L11" s="22"/>
      <c r="M11" s="25">
        <v>16380</v>
      </c>
      <c r="N11" s="21"/>
      <c r="O11" s="32">
        <v>44153</v>
      </c>
      <c r="P11" s="25">
        <v>44160</v>
      </c>
      <c r="Q11" s="26">
        <v>44160</v>
      </c>
    </row>
    <row r="12" spans="2:17" s="9" customFormat="1" ht="19.7" customHeight="1">
      <c r="B12" s="21">
        <v>1</v>
      </c>
      <c r="C12" s="21" t="s">
        <v>5425</v>
      </c>
      <c r="D12" s="21" t="s">
        <v>5425</v>
      </c>
      <c r="E12" s="75" t="s">
        <v>447</v>
      </c>
      <c r="F12" s="22">
        <v>1</v>
      </c>
      <c r="G12" s="266">
        <v>800</v>
      </c>
      <c r="H12" s="266">
        <f>F12*G12</f>
        <v>800</v>
      </c>
      <c r="I12" s="167"/>
      <c r="J12" s="31"/>
      <c r="K12" s="22" t="s">
        <v>9959</v>
      </c>
      <c r="L12" s="22"/>
      <c r="M12" s="25">
        <v>44139</v>
      </c>
      <c r="N12" s="21"/>
      <c r="O12" s="32">
        <v>44153</v>
      </c>
      <c r="P12" s="25"/>
      <c r="Q12" s="26"/>
    </row>
    <row r="13" spans="2:17" s="9" customFormat="1" ht="19.5" customHeight="1">
      <c r="B13" s="21"/>
      <c r="C13" s="21"/>
      <c r="D13" s="21"/>
      <c r="E13" s="75"/>
      <c r="F13" s="22"/>
      <c r="G13" s="266">
        <v>0</v>
      </c>
      <c r="H13" s="266">
        <f>F13*G13</f>
        <v>0</v>
      </c>
      <c r="I13" s="167"/>
      <c r="J13" s="31"/>
      <c r="K13" s="22"/>
      <c r="L13" s="22"/>
      <c r="M13" s="25"/>
      <c r="N13" s="21"/>
      <c r="O13" s="22"/>
      <c r="P13" s="25"/>
      <c r="Q13" s="26"/>
    </row>
    <row r="14" spans="2:17" s="9" customFormat="1" ht="19.7" customHeight="1">
      <c r="B14" s="21">
        <v>1</v>
      </c>
      <c r="C14" s="21" t="s">
        <v>531</v>
      </c>
      <c r="D14" s="21" t="s">
        <v>531</v>
      </c>
      <c r="E14" s="75" t="s">
        <v>9962</v>
      </c>
      <c r="F14" s="22">
        <v>1</v>
      </c>
      <c r="G14" s="266">
        <v>1500</v>
      </c>
      <c r="H14" s="266">
        <f t="shared" ref="H14:H39" si="0">F14*G14</f>
        <v>1500</v>
      </c>
      <c r="I14" s="167"/>
      <c r="J14" s="31" t="s">
        <v>9963</v>
      </c>
      <c r="K14" s="30" t="s">
        <v>9964</v>
      </c>
      <c r="L14" s="22"/>
      <c r="M14" s="25">
        <v>44137</v>
      </c>
      <c r="N14" s="21"/>
      <c r="O14" s="32">
        <v>44151</v>
      </c>
      <c r="P14" s="25"/>
      <c r="Q14" s="26">
        <v>44151</v>
      </c>
    </row>
    <row r="15" spans="2:17" s="9" customFormat="1" ht="19.7" customHeight="1">
      <c r="B15" s="21">
        <v>1</v>
      </c>
      <c r="C15" s="21" t="s">
        <v>9965</v>
      </c>
      <c r="D15" s="21" t="s">
        <v>531</v>
      </c>
      <c r="E15" s="75" t="s">
        <v>6708</v>
      </c>
      <c r="F15" s="22">
        <v>2</v>
      </c>
      <c r="G15" s="266">
        <v>150</v>
      </c>
      <c r="H15" s="266">
        <f t="shared" si="0"/>
        <v>300</v>
      </c>
      <c r="I15" s="167"/>
      <c r="J15" s="31" t="s">
        <v>6709</v>
      </c>
      <c r="K15" s="30" t="s">
        <v>9964</v>
      </c>
      <c r="L15" s="22"/>
      <c r="M15" s="25">
        <v>44137</v>
      </c>
      <c r="N15" s="21"/>
      <c r="O15" s="32">
        <v>44151</v>
      </c>
      <c r="P15" s="25"/>
      <c r="Q15" s="26">
        <v>44151</v>
      </c>
    </row>
    <row r="16" spans="2:17" s="9" customFormat="1" ht="19.7" customHeight="1">
      <c r="B16" s="21">
        <v>1</v>
      </c>
      <c r="C16" s="21" t="s">
        <v>531</v>
      </c>
      <c r="D16" s="21" t="s">
        <v>531</v>
      </c>
      <c r="E16" s="75" t="s">
        <v>9966</v>
      </c>
      <c r="F16" s="22">
        <v>1</v>
      </c>
      <c r="G16" s="266">
        <v>5630</v>
      </c>
      <c r="H16" s="266">
        <f t="shared" si="0"/>
        <v>5630</v>
      </c>
      <c r="I16" s="167"/>
      <c r="J16" s="31" t="s">
        <v>9967</v>
      </c>
      <c r="K16" s="30" t="s">
        <v>9964</v>
      </c>
      <c r="L16" s="22"/>
      <c r="M16" s="25">
        <v>44137</v>
      </c>
      <c r="N16" s="21"/>
      <c r="O16" s="32">
        <v>44151</v>
      </c>
      <c r="P16" s="25"/>
      <c r="Q16" s="26">
        <v>44151</v>
      </c>
    </row>
    <row r="17" spans="2:17" s="9" customFormat="1" ht="19.7" customHeight="1">
      <c r="B17" s="21">
        <v>1</v>
      </c>
      <c r="C17" s="21" t="s">
        <v>531</v>
      </c>
      <c r="D17" s="21" t="s">
        <v>531</v>
      </c>
      <c r="E17" s="75" t="s">
        <v>6705</v>
      </c>
      <c r="F17" s="22">
        <v>2</v>
      </c>
      <c r="G17" s="266">
        <v>890</v>
      </c>
      <c r="H17" s="266">
        <f t="shared" si="0"/>
        <v>1780</v>
      </c>
      <c r="I17" s="167"/>
      <c r="J17" s="31" t="s">
        <v>3800</v>
      </c>
      <c r="K17" s="30" t="s">
        <v>9964</v>
      </c>
      <c r="L17" s="22"/>
      <c r="M17" s="25">
        <v>44137</v>
      </c>
      <c r="N17" s="21"/>
      <c r="O17" s="32">
        <v>44151</v>
      </c>
      <c r="P17" s="25"/>
      <c r="Q17" s="26">
        <v>44151</v>
      </c>
    </row>
    <row r="18" spans="2:17" s="9" customFormat="1" ht="19.7" customHeight="1">
      <c r="B18" s="21">
        <v>1</v>
      </c>
      <c r="C18" s="21" t="s">
        <v>531</v>
      </c>
      <c r="D18" s="21" t="s">
        <v>531</v>
      </c>
      <c r="E18" s="75" t="s">
        <v>9968</v>
      </c>
      <c r="F18" s="22">
        <v>2</v>
      </c>
      <c r="G18" s="266">
        <v>550</v>
      </c>
      <c r="H18" s="266">
        <f t="shared" si="0"/>
        <v>1100</v>
      </c>
      <c r="I18" s="167"/>
      <c r="J18" s="31" t="s">
        <v>9969</v>
      </c>
      <c r="K18" s="30" t="s">
        <v>9964</v>
      </c>
      <c r="L18" s="22"/>
      <c r="M18" s="25">
        <v>44137</v>
      </c>
      <c r="N18" s="21"/>
      <c r="O18" s="32">
        <v>44151</v>
      </c>
      <c r="P18" s="25"/>
      <c r="Q18" s="26">
        <v>44151</v>
      </c>
    </row>
    <row r="19" spans="2:17" s="9" customFormat="1" ht="19.7" customHeight="1">
      <c r="B19" s="21">
        <v>1</v>
      </c>
      <c r="C19" s="21" t="s">
        <v>531</v>
      </c>
      <c r="D19" s="21" t="s">
        <v>531</v>
      </c>
      <c r="E19" s="75" t="s">
        <v>9970</v>
      </c>
      <c r="F19" s="22">
        <v>1</v>
      </c>
      <c r="G19" s="266">
        <v>890</v>
      </c>
      <c r="H19" s="266">
        <f t="shared" si="0"/>
        <v>890</v>
      </c>
      <c r="I19" s="167"/>
      <c r="J19" s="31" t="s">
        <v>3800</v>
      </c>
      <c r="K19" s="30" t="s">
        <v>9964</v>
      </c>
      <c r="L19" s="22"/>
      <c r="M19" s="25">
        <v>44137</v>
      </c>
      <c r="N19" s="21"/>
      <c r="O19" s="32">
        <v>44151</v>
      </c>
      <c r="P19" s="25"/>
      <c r="Q19" s="26">
        <v>44151</v>
      </c>
    </row>
    <row r="20" spans="2:17" s="9" customFormat="1" ht="19.7" customHeight="1">
      <c r="B20" s="21">
        <v>1</v>
      </c>
      <c r="C20" s="21" t="s">
        <v>531</v>
      </c>
      <c r="D20" s="21" t="s">
        <v>531</v>
      </c>
      <c r="E20" s="75" t="s">
        <v>9971</v>
      </c>
      <c r="F20" s="22">
        <v>1</v>
      </c>
      <c r="G20" s="266">
        <v>550</v>
      </c>
      <c r="H20" s="266">
        <f t="shared" si="0"/>
        <v>550</v>
      </c>
      <c r="I20" s="167"/>
      <c r="J20" s="31" t="s">
        <v>9969</v>
      </c>
      <c r="K20" s="30" t="s">
        <v>9964</v>
      </c>
      <c r="L20" s="22"/>
      <c r="M20" s="25">
        <v>44137</v>
      </c>
      <c r="N20" s="21"/>
      <c r="O20" s="32">
        <v>44151</v>
      </c>
      <c r="P20" s="25"/>
      <c r="Q20" s="26">
        <v>44151</v>
      </c>
    </row>
    <row r="21" spans="2:17" s="9" customFormat="1" ht="19.7" customHeight="1">
      <c r="B21" s="21">
        <v>1</v>
      </c>
      <c r="C21" s="21" t="s">
        <v>531</v>
      </c>
      <c r="D21" s="21" t="s">
        <v>531</v>
      </c>
      <c r="E21" s="75" t="s">
        <v>2489</v>
      </c>
      <c r="F21" s="22">
        <v>2</v>
      </c>
      <c r="G21" s="266">
        <v>330</v>
      </c>
      <c r="H21" s="266">
        <f t="shared" si="0"/>
        <v>660</v>
      </c>
      <c r="I21" s="167"/>
      <c r="J21" s="31" t="s">
        <v>9972</v>
      </c>
      <c r="K21" s="30" t="s">
        <v>9964</v>
      </c>
      <c r="L21" s="22"/>
      <c r="M21" s="25">
        <v>44137</v>
      </c>
      <c r="N21" s="21"/>
      <c r="O21" s="32">
        <v>44151</v>
      </c>
      <c r="P21" s="25"/>
      <c r="Q21" s="26">
        <v>44151</v>
      </c>
    </row>
    <row r="22" spans="2:17" s="9" customFormat="1" ht="19.7" customHeight="1">
      <c r="B22" s="21">
        <v>1</v>
      </c>
      <c r="C22" s="21" t="s">
        <v>531</v>
      </c>
      <c r="D22" s="21" t="s">
        <v>531</v>
      </c>
      <c r="E22" s="75" t="s">
        <v>9973</v>
      </c>
      <c r="F22" s="22">
        <v>4</v>
      </c>
      <c r="G22" s="266">
        <v>150</v>
      </c>
      <c r="H22" s="266">
        <f t="shared" si="0"/>
        <v>600</v>
      </c>
      <c r="I22" s="167"/>
      <c r="J22" s="31" t="s">
        <v>2490</v>
      </c>
      <c r="K22" s="30" t="s">
        <v>9964</v>
      </c>
      <c r="L22" s="22"/>
      <c r="M22" s="25">
        <v>44137</v>
      </c>
      <c r="N22" s="21"/>
      <c r="O22" s="32">
        <v>44151</v>
      </c>
      <c r="P22" s="25"/>
      <c r="Q22" s="26">
        <v>44151</v>
      </c>
    </row>
    <row r="23" spans="2:17" s="9" customFormat="1" ht="19.7" customHeight="1">
      <c r="B23" s="21"/>
      <c r="C23" s="21"/>
      <c r="D23" s="21"/>
      <c r="E23" s="75"/>
      <c r="F23" s="22"/>
      <c r="G23" s="266">
        <v>0</v>
      </c>
      <c r="H23" s="266">
        <f t="shared" si="0"/>
        <v>0</v>
      </c>
      <c r="I23" s="167"/>
      <c r="J23" s="31"/>
      <c r="K23" s="22"/>
      <c r="L23" s="22"/>
      <c r="M23" s="25"/>
      <c r="N23" s="21"/>
      <c r="O23" s="22"/>
      <c r="P23" s="25"/>
      <c r="Q23" s="26"/>
    </row>
    <row r="24" spans="2:17" s="9" customFormat="1" ht="19.7" customHeight="1">
      <c r="B24" s="21">
        <v>1</v>
      </c>
      <c r="C24" s="21" t="s">
        <v>531</v>
      </c>
      <c r="D24" s="21" t="s">
        <v>531</v>
      </c>
      <c r="E24" s="75" t="s">
        <v>9974</v>
      </c>
      <c r="F24" s="22">
        <v>1</v>
      </c>
      <c r="G24" s="266">
        <v>14652</v>
      </c>
      <c r="H24" s="266">
        <f t="shared" si="0"/>
        <v>14652</v>
      </c>
      <c r="I24" s="167"/>
      <c r="J24" s="31" t="s">
        <v>9975</v>
      </c>
      <c r="K24" s="30" t="s">
        <v>9964</v>
      </c>
      <c r="L24" s="22"/>
      <c r="M24" s="25">
        <v>44137</v>
      </c>
      <c r="N24" s="21"/>
      <c r="O24" s="32">
        <v>44151</v>
      </c>
      <c r="P24" s="25"/>
      <c r="Q24" s="26">
        <v>44151</v>
      </c>
    </row>
    <row r="25" spans="2:17" s="9" customFormat="1" ht="19.7" customHeight="1">
      <c r="B25" s="21">
        <v>1</v>
      </c>
      <c r="C25" s="21" t="s">
        <v>531</v>
      </c>
      <c r="D25" s="21" t="s">
        <v>531</v>
      </c>
      <c r="E25" s="75" t="s">
        <v>9976</v>
      </c>
      <c r="F25" s="22">
        <v>1</v>
      </c>
      <c r="G25" s="266">
        <v>8105</v>
      </c>
      <c r="H25" s="266">
        <f t="shared" si="0"/>
        <v>8105</v>
      </c>
      <c r="I25" s="167"/>
      <c r="J25" s="31" t="s">
        <v>9977</v>
      </c>
      <c r="K25" s="30" t="s">
        <v>9964</v>
      </c>
      <c r="L25" s="22"/>
      <c r="M25" s="25">
        <v>44137</v>
      </c>
      <c r="N25" s="21"/>
      <c r="O25" s="32">
        <v>44151</v>
      </c>
      <c r="P25" s="25"/>
      <c r="Q25" s="26">
        <v>44151</v>
      </c>
    </row>
    <row r="26" spans="2:17" s="9" customFormat="1" ht="19.7" customHeight="1">
      <c r="B26" s="21">
        <v>1</v>
      </c>
      <c r="C26" s="21" t="s">
        <v>531</v>
      </c>
      <c r="D26" s="21" t="s">
        <v>531</v>
      </c>
      <c r="E26" s="75" t="s">
        <v>9978</v>
      </c>
      <c r="F26" s="22">
        <v>1</v>
      </c>
      <c r="G26" s="266">
        <v>4901</v>
      </c>
      <c r="H26" s="266">
        <f t="shared" si="0"/>
        <v>4901</v>
      </c>
      <c r="I26" s="167"/>
      <c r="J26" s="31" t="s">
        <v>9979</v>
      </c>
      <c r="K26" s="30" t="s">
        <v>9964</v>
      </c>
      <c r="L26" s="22"/>
      <c r="M26" s="25">
        <v>44137</v>
      </c>
      <c r="N26" s="21"/>
      <c r="O26" s="32">
        <v>44151</v>
      </c>
      <c r="P26" s="25"/>
      <c r="Q26" s="26">
        <v>44151</v>
      </c>
    </row>
    <row r="27" spans="2:17" s="9" customFormat="1" ht="19.7" customHeight="1">
      <c r="B27" s="21">
        <v>1</v>
      </c>
      <c r="C27" s="21" t="s">
        <v>531</v>
      </c>
      <c r="D27" s="21" t="s">
        <v>531</v>
      </c>
      <c r="E27" s="75" t="s">
        <v>9980</v>
      </c>
      <c r="F27" s="22">
        <v>3</v>
      </c>
      <c r="G27" s="266">
        <v>1440</v>
      </c>
      <c r="H27" s="266">
        <f t="shared" si="0"/>
        <v>4320</v>
      </c>
      <c r="I27" s="167"/>
      <c r="J27" s="31" t="s">
        <v>9981</v>
      </c>
      <c r="K27" s="30" t="s">
        <v>9964</v>
      </c>
      <c r="L27" s="22"/>
      <c r="M27" s="25">
        <v>44137</v>
      </c>
      <c r="N27" s="21"/>
      <c r="O27" s="32">
        <v>44151</v>
      </c>
      <c r="P27" s="25"/>
      <c r="Q27" s="26">
        <v>44151</v>
      </c>
    </row>
    <row r="28" spans="2:17" s="9" customFormat="1" ht="19.7" customHeight="1">
      <c r="B28" s="21">
        <v>1</v>
      </c>
      <c r="C28" s="21" t="s">
        <v>531</v>
      </c>
      <c r="D28" s="21" t="s">
        <v>531</v>
      </c>
      <c r="E28" s="75" t="s">
        <v>9982</v>
      </c>
      <c r="F28" s="22">
        <v>1</v>
      </c>
      <c r="G28" s="266">
        <v>7483</v>
      </c>
      <c r="H28" s="266">
        <f t="shared" si="0"/>
        <v>7483</v>
      </c>
      <c r="I28" s="167"/>
      <c r="J28" s="31" t="s">
        <v>9983</v>
      </c>
      <c r="K28" s="30" t="s">
        <v>9964</v>
      </c>
      <c r="L28" s="22"/>
      <c r="M28" s="25">
        <v>44137</v>
      </c>
      <c r="N28" s="21"/>
      <c r="O28" s="32">
        <v>44151</v>
      </c>
      <c r="P28" s="25"/>
      <c r="Q28" s="26">
        <v>44151</v>
      </c>
    </row>
    <row r="29" spans="2:17" s="9" customFormat="1" ht="19.7" customHeight="1">
      <c r="B29" s="21">
        <v>1</v>
      </c>
      <c r="C29" s="21" t="s">
        <v>531</v>
      </c>
      <c r="D29" s="21" t="s">
        <v>531</v>
      </c>
      <c r="E29" s="75" t="s">
        <v>9984</v>
      </c>
      <c r="F29" s="22">
        <v>1</v>
      </c>
      <c r="G29" s="266">
        <v>4697</v>
      </c>
      <c r="H29" s="266">
        <f t="shared" si="0"/>
        <v>4697</v>
      </c>
      <c r="I29" s="167"/>
      <c r="J29" s="31" t="s">
        <v>9985</v>
      </c>
      <c r="K29" s="30" t="s">
        <v>9964</v>
      </c>
      <c r="L29" s="22"/>
      <c r="M29" s="25">
        <v>44137</v>
      </c>
      <c r="N29" s="21"/>
      <c r="O29" s="32">
        <v>44151</v>
      </c>
      <c r="P29" s="25"/>
      <c r="Q29" s="26">
        <v>44151</v>
      </c>
    </row>
    <row r="30" spans="2:17" s="9" customFormat="1" ht="19.7" customHeight="1">
      <c r="B30" s="21">
        <v>1</v>
      </c>
      <c r="C30" s="21" t="s">
        <v>531</v>
      </c>
      <c r="D30" s="21" t="s">
        <v>531</v>
      </c>
      <c r="E30" s="75" t="s">
        <v>9986</v>
      </c>
      <c r="F30" s="22">
        <v>1</v>
      </c>
      <c r="G30" s="266">
        <v>9379</v>
      </c>
      <c r="H30" s="266">
        <f t="shared" si="0"/>
        <v>9379</v>
      </c>
      <c r="I30" s="167"/>
      <c r="J30" s="31" t="s">
        <v>9987</v>
      </c>
      <c r="K30" s="30" t="s">
        <v>9964</v>
      </c>
      <c r="L30" s="22"/>
      <c r="M30" s="25">
        <v>44137</v>
      </c>
      <c r="N30" s="21"/>
      <c r="O30" s="32">
        <v>44151</v>
      </c>
      <c r="P30" s="25"/>
      <c r="Q30" s="26">
        <v>44151</v>
      </c>
    </row>
    <row r="31" spans="2:17" s="9" customFormat="1" ht="19.7" customHeight="1">
      <c r="B31" s="21">
        <v>1</v>
      </c>
      <c r="C31" s="21" t="s">
        <v>531</v>
      </c>
      <c r="D31" s="21" t="s">
        <v>531</v>
      </c>
      <c r="E31" s="75" t="s">
        <v>9988</v>
      </c>
      <c r="F31" s="22">
        <v>1</v>
      </c>
      <c r="G31" s="266">
        <v>5310</v>
      </c>
      <c r="H31" s="266">
        <f t="shared" si="0"/>
        <v>5310</v>
      </c>
      <c r="I31" s="167"/>
      <c r="J31" s="31" t="s">
        <v>9989</v>
      </c>
      <c r="K31" s="30" t="s">
        <v>9964</v>
      </c>
      <c r="L31" s="22"/>
      <c r="M31" s="25">
        <v>44137</v>
      </c>
      <c r="N31" s="21"/>
      <c r="O31" s="32">
        <v>44151</v>
      </c>
      <c r="P31" s="25"/>
      <c r="Q31" s="26">
        <v>44151</v>
      </c>
    </row>
    <row r="32" spans="2:17" s="9" customFormat="1" ht="19.7" customHeight="1">
      <c r="B32" s="21"/>
      <c r="C32" s="21"/>
      <c r="D32" s="21"/>
      <c r="E32" s="75"/>
      <c r="F32" s="22"/>
      <c r="G32" s="266">
        <v>0</v>
      </c>
      <c r="H32" s="266">
        <f t="shared" si="0"/>
        <v>0</v>
      </c>
      <c r="I32" s="167"/>
      <c r="J32" s="31"/>
      <c r="K32" s="22"/>
      <c r="L32" s="22"/>
      <c r="M32" s="25"/>
      <c r="N32" s="21"/>
      <c r="O32" s="22"/>
      <c r="P32" s="25"/>
      <c r="Q32" s="26"/>
    </row>
    <row r="33" spans="2:17" s="9" customFormat="1" ht="19.7" customHeight="1">
      <c r="B33" s="21">
        <v>1</v>
      </c>
      <c r="C33" s="21" t="s">
        <v>531</v>
      </c>
      <c r="D33" s="21" t="s">
        <v>531</v>
      </c>
      <c r="E33" s="75" t="s">
        <v>9990</v>
      </c>
      <c r="F33" s="22">
        <v>1</v>
      </c>
      <c r="G33" s="266">
        <v>4320</v>
      </c>
      <c r="H33" s="266">
        <f t="shared" si="0"/>
        <v>4320</v>
      </c>
      <c r="I33" s="167"/>
      <c r="J33" s="31" t="s">
        <v>9991</v>
      </c>
      <c r="K33" s="30" t="s">
        <v>9964</v>
      </c>
      <c r="L33" s="22"/>
      <c r="M33" s="25">
        <v>44160</v>
      </c>
      <c r="N33" s="21"/>
      <c r="O33" s="22"/>
      <c r="P33" s="25">
        <v>44162</v>
      </c>
      <c r="Q33" s="26">
        <v>44162</v>
      </c>
    </row>
    <row r="34" spans="2:17" s="9" customFormat="1" ht="19.5" customHeight="1">
      <c r="B34" s="21">
        <v>1</v>
      </c>
      <c r="C34" s="21" t="s">
        <v>531</v>
      </c>
      <c r="D34" s="21" t="s">
        <v>531</v>
      </c>
      <c r="E34" s="75" t="s">
        <v>9992</v>
      </c>
      <c r="F34" s="22">
        <v>1</v>
      </c>
      <c r="G34" s="266">
        <v>15678</v>
      </c>
      <c r="H34" s="266">
        <f t="shared" si="0"/>
        <v>15678</v>
      </c>
      <c r="I34" s="167"/>
      <c r="J34" s="31" t="s">
        <v>9993</v>
      </c>
      <c r="K34" s="30" t="s">
        <v>9964</v>
      </c>
      <c r="L34" s="22"/>
      <c r="M34" s="25">
        <v>44160</v>
      </c>
      <c r="N34" s="21"/>
      <c r="O34" s="22"/>
      <c r="P34" s="25">
        <v>44172</v>
      </c>
      <c r="Q34" s="26">
        <v>44537</v>
      </c>
    </row>
    <row r="35" spans="2:17" s="9" customFormat="1" ht="19.7" customHeight="1">
      <c r="B35" s="21"/>
      <c r="C35" s="21"/>
      <c r="D35" s="21"/>
      <c r="E35" s="75"/>
      <c r="F35" s="22"/>
      <c r="G35" s="266">
        <v>0</v>
      </c>
      <c r="H35" s="266">
        <f t="shared" si="0"/>
        <v>0</v>
      </c>
      <c r="I35" s="167"/>
      <c r="J35" s="31"/>
      <c r="K35" s="22"/>
      <c r="L35" s="22"/>
      <c r="M35" s="25"/>
      <c r="N35" s="21"/>
      <c r="O35" s="22"/>
      <c r="P35" s="25"/>
      <c r="Q35" s="26"/>
    </row>
    <row r="36" spans="2:17" s="9" customFormat="1" ht="19.7" customHeight="1">
      <c r="B36" s="21"/>
      <c r="C36" s="21"/>
      <c r="D36" s="21"/>
      <c r="E36" s="75"/>
      <c r="F36" s="22"/>
      <c r="G36" s="266">
        <v>0</v>
      </c>
      <c r="H36" s="266">
        <f>F36*G36</f>
        <v>0</v>
      </c>
      <c r="I36" s="167"/>
      <c r="J36" s="31"/>
      <c r="K36" s="22"/>
      <c r="L36" s="22"/>
      <c r="M36" s="25"/>
      <c r="N36" s="21"/>
      <c r="O36" s="22"/>
      <c r="P36" s="25"/>
      <c r="Q36" s="26"/>
    </row>
    <row r="37" spans="2:17" s="9" customFormat="1" ht="19.7" customHeight="1">
      <c r="B37" s="21">
        <v>1</v>
      </c>
      <c r="C37" s="21" t="s">
        <v>531</v>
      </c>
      <c r="D37" s="21" t="s">
        <v>531</v>
      </c>
      <c r="E37" s="75" t="s">
        <v>9994</v>
      </c>
      <c r="F37" s="22">
        <v>1</v>
      </c>
      <c r="G37" s="266">
        <v>5172</v>
      </c>
      <c r="H37" s="266">
        <f t="shared" si="0"/>
        <v>5172</v>
      </c>
      <c r="I37" s="167"/>
      <c r="J37" s="31" t="s">
        <v>9985</v>
      </c>
      <c r="K37" s="30" t="s">
        <v>9964</v>
      </c>
      <c r="L37" s="22"/>
      <c r="M37" s="25">
        <v>44186</v>
      </c>
      <c r="N37" s="21"/>
      <c r="O37" s="22"/>
      <c r="P37" s="25">
        <v>43842</v>
      </c>
      <c r="Q37" s="26">
        <v>44208</v>
      </c>
    </row>
    <row r="38" spans="2:17" s="9" customFormat="1" ht="19.7" customHeight="1">
      <c r="B38" s="21"/>
      <c r="C38" s="21"/>
      <c r="D38" s="21"/>
      <c r="E38" s="75"/>
      <c r="F38" s="22"/>
      <c r="G38" s="266">
        <v>0</v>
      </c>
      <c r="H38" s="266">
        <f t="shared" si="0"/>
        <v>0</v>
      </c>
      <c r="I38" s="167"/>
      <c r="J38" s="31"/>
      <c r="K38" s="22"/>
      <c r="L38" s="22"/>
      <c r="M38" s="25"/>
      <c r="N38" s="21"/>
      <c r="O38" s="22"/>
      <c r="P38" s="25"/>
      <c r="Q38" s="26"/>
    </row>
    <row r="39" spans="2:17" s="9" customFormat="1" ht="19.7" customHeight="1">
      <c r="B39" s="21"/>
      <c r="C39" s="21"/>
      <c r="D39" s="21"/>
      <c r="E39" s="75"/>
      <c r="F39" s="22"/>
      <c r="G39" s="266">
        <v>0</v>
      </c>
      <c r="H39" s="266">
        <f t="shared" si="0"/>
        <v>0</v>
      </c>
      <c r="I39" s="167"/>
      <c r="J39" s="31"/>
      <c r="K39" s="22"/>
      <c r="L39" s="22"/>
      <c r="M39" s="25"/>
      <c r="N39" s="21"/>
      <c r="O39" s="22"/>
      <c r="P39" s="25"/>
      <c r="Q39" s="26"/>
    </row>
    <row r="40" spans="2:17">
      <c r="G40" s="3"/>
      <c r="H40" s="3"/>
    </row>
  </sheetData>
  <autoFilter ref="B8:O39" xr:uid="{9E017AE4-26FA-4905-A324-B1345A8C2C8B}"/>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A985D-7647-4FC4-8F53-9ADA69DBC47D}">
  <dimension ref="B2:Q90"/>
  <sheetViews>
    <sheetView zoomScale="85" zoomScaleNormal="85" workbookViewId="0">
      <pane xSplit="10" ySplit="8" topLeftCell="K9" activePane="bottomRight" state="frozen"/>
      <selection pane="topRight" activeCell="K1" sqref="K1"/>
      <selection pane="bottomLeft" activeCell="A9" sqref="A9"/>
      <selection pane="bottomRight" activeCell="E13" sqref="E13"/>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5.8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5.8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5.8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5.8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5.8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5.8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5.8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5.8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5.8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5.8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5.8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5.8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5.8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5.8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5.8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5.8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5.8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5.8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5.8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5.8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5.8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5.8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5.8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5.8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5.8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5.8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5.8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5.8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5.8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5.8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5.8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5.8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5.8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5.8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5.8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5.8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5.8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5.8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5.8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5.8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5.8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5.8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5.8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5.8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5.8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5.8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5.8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5.8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5.8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5.8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5.8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5.8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5.8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5.8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5.8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5.8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5.8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5.8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5.8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5.8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5.8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5.8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5.8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5.8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9995</v>
      </c>
      <c r="G2" s="4" t="s">
        <v>2</v>
      </c>
      <c r="H2" s="5"/>
      <c r="I2" s="6"/>
      <c r="J2" s="7">
        <f>SUM(H:H)</f>
        <v>1152492</v>
      </c>
    </row>
    <row r="3" spans="2:17" ht="20.100000000000001" customHeight="1">
      <c r="B3" s="1" t="s">
        <v>3</v>
      </c>
      <c r="C3" s="1"/>
      <c r="D3" s="1"/>
      <c r="E3" s="98" t="s">
        <v>1445</v>
      </c>
    </row>
    <row r="4" spans="2:17" ht="20.100000000000001" customHeight="1">
      <c r="B4" s="1" t="s">
        <v>5</v>
      </c>
      <c r="C4" s="1"/>
      <c r="D4" s="1"/>
      <c r="E4" s="98">
        <v>182088</v>
      </c>
    </row>
    <row r="5" spans="2:17" ht="20.100000000000001" customHeight="1">
      <c r="B5" s="1" t="s">
        <v>6</v>
      </c>
      <c r="C5" s="1"/>
      <c r="D5" s="1"/>
      <c r="E5" s="102">
        <v>44167</v>
      </c>
    </row>
    <row r="6" spans="2:17" ht="20.100000000000001" customHeight="1">
      <c r="B6" s="1" t="s">
        <v>7</v>
      </c>
      <c r="C6" s="1"/>
      <c r="D6" s="1"/>
      <c r="E6" s="102">
        <v>44181</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26" si="0">F9*G9</f>
        <v>0</v>
      </c>
      <c r="I9" s="167"/>
      <c r="J9" s="30"/>
      <c r="K9" s="30"/>
      <c r="L9" s="22"/>
      <c r="M9" s="25"/>
      <c r="N9" s="21"/>
      <c r="O9" s="22"/>
      <c r="P9" s="25"/>
      <c r="Q9" s="26"/>
    </row>
    <row r="10" spans="2:17" s="9" customFormat="1" ht="19.7" customHeight="1">
      <c r="B10" s="21">
        <v>1</v>
      </c>
      <c r="C10" s="21" t="s">
        <v>1729</v>
      </c>
      <c r="D10" s="21" t="s">
        <v>1729</v>
      </c>
      <c r="E10" s="211" t="s">
        <v>9996</v>
      </c>
      <c r="F10" s="22">
        <v>1</v>
      </c>
      <c r="G10" s="266">
        <v>850000</v>
      </c>
      <c r="H10" s="266">
        <f t="shared" si="0"/>
        <v>850000</v>
      </c>
      <c r="I10" s="167"/>
      <c r="J10" s="31" t="s">
        <v>3672</v>
      </c>
      <c r="K10" s="22"/>
      <c r="L10" s="22"/>
      <c r="M10" s="25">
        <v>44147</v>
      </c>
      <c r="N10" s="21"/>
      <c r="O10" s="32">
        <v>44167</v>
      </c>
      <c r="P10" s="25"/>
      <c r="Q10" s="26">
        <v>44172</v>
      </c>
    </row>
    <row r="11" spans="2:17" s="9" customFormat="1" ht="19.7" customHeight="1">
      <c r="B11" s="21">
        <v>1</v>
      </c>
      <c r="C11" s="21" t="s">
        <v>1729</v>
      </c>
      <c r="D11" s="21" t="s">
        <v>1729</v>
      </c>
      <c r="E11" s="31" t="s">
        <v>9997</v>
      </c>
      <c r="F11" s="22">
        <v>1</v>
      </c>
      <c r="G11" s="266">
        <v>14000</v>
      </c>
      <c r="H11" s="266">
        <f>F11*G11</f>
        <v>14000</v>
      </c>
      <c r="I11" s="167"/>
      <c r="J11" s="31"/>
      <c r="K11" s="22"/>
      <c r="L11" s="22"/>
      <c r="M11" s="25">
        <v>44147</v>
      </c>
      <c r="N11" s="21"/>
      <c r="O11" s="32">
        <v>44167</v>
      </c>
      <c r="P11" s="25"/>
      <c r="Q11" s="26">
        <v>44172</v>
      </c>
    </row>
    <row r="12" spans="2:17" s="9" customFormat="1" ht="19.7" customHeight="1">
      <c r="B12" s="21">
        <v>4</v>
      </c>
      <c r="C12" s="21" t="s">
        <v>1729</v>
      </c>
      <c r="D12" s="21" t="s">
        <v>1729</v>
      </c>
      <c r="E12" s="31" t="s">
        <v>3673</v>
      </c>
      <c r="F12" s="22">
        <v>1</v>
      </c>
      <c r="G12" s="266">
        <v>20000</v>
      </c>
      <c r="H12" s="266">
        <f t="shared" si="0"/>
        <v>20000</v>
      </c>
      <c r="I12" s="167"/>
      <c r="J12" s="31"/>
      <c r="K12" s="22"/>
      <c r="L12" s="22"/>
      <c r="M12" s="25">
        <v>44147</v>
      </c>
      <c r="N12" s="21"/>
      <c r="O12" s="32">
        <v>44167</v>
      </c>
      <c r="P12" s="25"/>
      <c r="Q12" s="26">
        <v>44172</v>
      </c>
    </row>
    <row r="13" spans="2:17" s="9" customFormat="1" ht="19.7" customHeight="1">
      <c r="B13" s="21">
        <v>3</v>
      </c>
      <c r="C13" s="21" t="s">
        <v>1729</v>
      </c>
      <c r="D13" s="21" t="s">
        <v>1729</v>
      </c>
      <c r="E13" s="211" t="s">
        <v>3674</v>
      </c>
      <c r="F13" s="44">
        <v>1</v>
      </c>
      <c r="G13" s="215">
        <v>31500</v>
      </c>
      <c r="H13" s="266">
        <f>F13*G13</f>
        <v>31500</v>
      </c>
      <c r="I13" s="167"/>
      <c r="J13" s="31" t="s">
        <v>3675</v>
      </c>
      <c r="K13" s="22"/>
      <c r="L13" s="22"/>
      <c r="M13" s="25">
        <v>44147</v>
      </c>
      <c r="N13" s="21"/>
      <c r="O13" s="32">
        <v>44167</v>
      </c>
      <c r="P13" s="25"/>
      <c r="Q13" s="26">
        <v>44172</v>
      </c>
    </row>
    <row r="14" spans="2:17" s="9" customFormat="1" ht="19.7" customHeight="1">
      <c r="B14" s="21">
        <v>1</v>
      </c>
      <c r="C14" s="21" t="s">
        <v>1729</v>
      </c>
      <c r="D14" s="21" t="s">
        <v>1729</v>
      </c>
      <c r="E14" s="235" t="s">
        <v>2379</v>
      </c>
      <c r="F14" s="22">
        <v>1</v>
      </c>
      <c r="G14" s="266">
        <v>12000</v>
      </c>
      <c r="H14" s="266">
        <f t="shared" si="0"/>
        <v>12000</v>
      </c>
      <c r="I14" s="167"/>
      <c r="J14" s="31"/>
      <c r="K14" s="22"/>
      <c r="L14" s="22"/>
      <c r="M14" s="25">
        <v>44147</v>
      </c>
      <c r="N14" s="21"/>
      <c r="O14" s="32">
        <v>44167</v>
      </c>
      <c r="P14" s="25"/>
      <c r="Q14" s="26"/>
    </row>
    <row r="15" spans="2:17" s="9" customFormat="1" ht="19.7" customHeight="1">
      <c r="B15" s="21"/>
      <c r="C15" s="21"/>
      <c r="D15" s="21"/>
      <c r="E15" s="75"/>
      <c r="F15" s="22"/>
      <c r="G15" s="266">
        <v>0</v>
      </c>
      <c r="H15" s="266">
        <f t="shared" si="0"/>
        <v>0</v>
      </c>
      <c r="I15" s="167"/>
      <c r="J15" s="31"/>
      <c r="K15" s="22"/>
      <c r="L15" s="22"/>
      <c r="M15" s="25"/>
      <c r="N15" s="21"/>
      <c r="O15" s="22"/>
      <c r="P15" s="25"/>
      <c r="Q15" s="26"/>
    </row>
    <row r="16" spans="2:17" s="9" customFormat="1" ht="19.7" customHeight="1">
      <c r="B16" s="21">
        <v>4</v>
      </c>
      <c r="C16" s="21" t="s">
        <v>2233</v>
      </c>
      <c r="D16" s="208" t="s">
        <v>177</v>
      </c>
      <c r="E16" s="75" t="s">
        <v>9998</v>
      </c>
      <c r="F16" s="22">
        <v>1</v>
      </c>
      <c r="G16" s="266">
        <v>7210</v>
      </c>
      <c r="H16" s="266">
        <f>F16*G16</f>
        <v>7210</v>
      </c>
      <c r="I16" s="167"/>
      <c r="J16" s="31" t="s">
        <v>3681</v>
      </c>
      <c r="K16" s="864" t="s">
        <v>9999</v>
      </c>
      <c r="L16" s="22"/>
      <c r="M16" s="25">
        <v>44152</v>
      </c>
      <c r="N16" s="21"/>
      <c r="O16" s="32">
        <v>44160</v>
      </c>
      <c r="P16" s="25">
        <v>44154</v>
      </c>
      <c r="Q16" s="26">
        <v>44153</v>
      </c>
    </row>
    <row r="17" spans="2:17" s="9" customFormat="1" ht="19.7" customHeight="1">
      <c r="B17" s="21">
        <v>4</v>
      </c>
      <c r="C17" s="208" t="s">
        <v>256</v>
      </c>
      <c r="D17" s="208" t="s">
        <v>177</v>
      </c>
      <c r="E17" s="245" t="s">
        <v>1487</v>
      </c>
      <c r="F17" s="44">
        <v>1</v>
      </c>
      <c r="G17" s="215">
        <v>1720</v>
      </c>
      <c r="H17" s="221">
        <f t="shared" si="0"/>
        <v>1720</v>
      </c>
      <c r="I17" s="205"/>
      <c r="J17" s="211" t="s">
        <v>1488</v>
      </c>
      <c r="K17" s="22"/>
      <c r="L17" s="22"/>
      <c r="M17" s="25"/>
      <c r="N17" s="21"/>
      <c r="O17" s="32">
        <v>44160</v>
      </c>
      <c r="P17" s="25">
        <v>44160</v>
      </c>
      <c r="Q17" s="26">
        <v>44160</v>
      </c>
    </row>
    <row r="18" spans="2:17" s="9" customFormat="1" ht="19.7" customHeight="1">
      <c r="B18" s="21">
        <v>4</v>
      </c>
      <c r="C18" s="208" t="s">
        <v>1489</v>
      </c>
      <c r="D18" s="208" t="s">
        <v>144</v>
      </c>
      <c r="E18" s="245" t="s">
        <v>1490</v>
      </c>
      <c r="F18" s="44">
        <v>1</v>
      </c>
      <c r="G18" s="215">
        <v>8930</v>
      </c>
      <c r="H18" s="221">
        <f t="shared" si="0"/>
        <v>8930</v>
      </c>
      <c r="I18" s="205"/>
      <c r="J18" s="211" t="s">
        <v>1491</v>
      </c>
      <c r="K18" s="22"/>
      <c r="L18" s="22"/>
      <c r="M18" s="25">
        <v>44148</v>
      </c>
      <c r="N18" s="21"/>
      <c r="O18" s="32">
        <v>44162</v>
      </c>
      <c r="P18" s="25">
        <v>44162</v>
      </c>
      <c r="Q18" s="26">
        <v>44161</v>
      </c>
    </row>
    <row r="19" spans="2:17" s="9" customFormat="1" ht="19.7" customHeight="1">
      <c r="B19" s="21">
        <v>4</v>
      </c>
      <c r="C19" s="208" t="s">
        <v>181</v>
      </c>
      <c r="D19" s="208" t="s">
        <v>144</v>
      </c>
      <c r="E19" s="245" t="s">
        <v>1492</v>
      </c>
      <c r="F19" s="44">
        <v>1</v>
      </c>
      <c r="G19" s="215">
        <v>3090</v>
      </c>
      <c r="H19" s="221">
        <f t="shared" si="0"/>
        <v>3090</v>
      </c>
      <c r="I19" s="205"/>
      <c r="J19" s="211" t="s">
        <v>1493</v>
      </c>
      <c r="K19" s="22"/>
      <c r="L19" s="22"/>
      <c r="M19" s="25">
        <v>44148</v>
      </c>
      <c r="N19" s="21"/>
      <c r="O19" s="32">
        <v>44162</v>
      </c>
      <c r="P19" s="25">
        <v>44162</v>
      </c>
      <c r="Q19" s="26">
        <v>44162</v>
      </c>
    </row>
    <row r="20" spans="2:17" s="9" customFormat="1" ht="19.7" customHeight="1">
      <c r="B20" s="21">
        <v>4</v>
      </c>
      <c r="C20" s="208" t="s">
        <v>181</v>
      </c>
      <c r="D20" s="208" t="s">
        <v>144</v>
      </c>
      <c r="E20" s="245" t="s">
        <v>1494</v>
      </c>
      <c r="F20" s="44">
        <v>1</v>
      </c>
      <c r="G20" s="215">
        <v>3970</v>
      </c>
      <c r="H20" s="221">
        <f t="shared" si="0"/>
        <v>3970</v>
      </c>
      <c r="I20" s="205"/>
      <c r="J20" s="211" t="s">
        <v>1493</v>
      </c>
      <c r="K20" s="22"/>
      <c r="L20" s="22"/>
      <c r="M20" s="25">
        <v>44148</v>
      </c>
      <c r="N20" s="21"/>
      <c r="O20" s="32">
        <v>44162</v>
      </c>
      <c r="P20" s="25">
        <v>44162</v>
      </c>
      <c r="Q20" s="26">
        <v>44162</v>
      </c>
    </row>
    <row r="21" spans="2:17" s="9" customFormat="1" ht="19.7" customHeight="1">
      <c r="B21" s="21">
        <v>4</v>
      </c>
      <c r="C21" s="208" t="s">
        <v>1489</v>
      </c>
      <c r="D21" s="208" t="s">
        <v>144</v>
      </c>
      <c r="E21" s="245" t="s">
        <v>1495</v>
      </c>
      <c r="F21" s="44">
        <v>20</v>
      </c>
      <c r="G21" s="215">
        <v>60</v>
      </c>
      <c r="H21" s="221">
        <f t="shared" si="0"/>
        <v>1200</v>
      </c>
      <c r="I21" s="205"/>
      <c r="J21" s="959" t="s">
        <v>10000</v>
      </c>
      <c r="K21" s="22"/>
      <c r="L21" s="22"/>
      <c r="M21" s="25">
        <v>44148</v>
      </c>
      <c r="N21" s="21"/>
      <c r="O21" s="32">
        <v>44162</v>
      </c>
      <c r="P21" s="25">
        <v>44162</v>
      </c>
      <c r="Q21" s="26">
        <v>44161</v>
      </c>
    </row>
    <row r="22" spans="2:17" s="9" customFormat="1" ht="19.7" customHeight="1">
      <c r="B22" s="21">
        <v>4</v>
      </c>
      <c r="C22" s="208" t="s">
        <v>1489</v>
      </c>
      <c r="D22" s="208" t="s">
        <v>144</v>
      </c>
      <c r="E22" s="245" t="s">
        <v>1497</v>
      </c>
      <c r="F22" s="44">
        <v>4</v>
      </c>
      <c r="G22" s="215">
        <v>90</v>
      </c>
      <c r="H22" s="221">
        <f t="shared" si="0"/>
        <v>360</v>
      </c>
      <c r="I22" s="205"/>
      <c r="J22" s="211" t="s">
        <v>1498</v>
      </c>
      <c r="K22" s="22"/>
      <c r="L22" s="22"/>
      <c r="M22" s="25">
        <v>44148</v>
      </c>
      <c r="N22" s="21"/>
      <c r="O22" s="32">
        <v>44162</v>
      </c>
      <c r="P22" s="25">
        <v>44162</v>
      </c>
      <c r="Q22" s="26">
        <v>44161</v>
      </c>
    </row>
    <row r="23" spans="2:17" s="9" customFormat="1" ht="19.7" customHeight="1">
      <c r="B23" s="21">
        <v>4</v>
      </c>
      <c r="C23" s="208" t="s">
        <v>1489</v>
      </c>
      <c r="D23" s="208" t="s">
        <v>144</v>
      </c>
      <c r="E23" s="245" t="s">
        <v>1499</v>
      </c>
      <c r="F23" s="44">
        <v>2</v>
      </c>
      <c r="G23" s="215">
        <v>30</v>
      </c>
      <c r="H23" s="221">
        <f t="shared" si="0"/>
        <v>60</v>
      </c>
      <c r="I23" s="205"/>
      <c r="J23" s="211" t="s">
        <v>1500</v>
      </c>
      <c r="K23" s="22"/>
      <c r="L23" s="22"/>
      <c r="M23" s="25">
        <v>44148</v>
      </c>
      <c r="N23" s="21"/>
      <c r="O23" s="32">
        <v>44162</v>
      </c>
      <c r="P23" s="25">
        <v>44162</v>
      </c>
      <c r="Q23" s="26">
        <v>44161</v>
      </c>
    </row>
    <row r="24" spans="2:17" s="9" customFormat="1" ht="19.7" customHeight="1">
      <c r="B24" s="21">
        <v>4</v>
      </c>
      <c r="C24" s="208" t="s">
        <v>1489</v>
      </c>
      <c r="D24" s="208" t="s">
        <v>144</v>
      </c>
      <c r="E24" s="245" t="s">
        <v>1501</v>
      </c>
      <c r="F24" s="44">
        <v>4</v>
      </c>
      <c r="G24" s="215">
        <v>35</v>
      </c>
      <c r="H24" s="221">
        <f t="shared" si="0"/>
        <v>140</v>
      </c>
      <c r="I24" s="205"/>
      <c r="J24" s="211" t="s">
        <v>10001</v>
      </c>
      <c r="K24" s="22"/>
      <c r="L24" s="22"/>
      <c r="M24" s="25">
        <v>44148</v>
      </c>
      <c r="N24" s="21"/>
      <c r="O24" s="32">
        <v>44162</v>
      </c>
      <c r="P24" s="25">
        <v>44162</v>
      </c>
      <c r="Q24" s="26">
        <v>44161</v>
      </c>
    </row>
    <row r="25" spans="2:17" s="9" customFormat="1" ht="19.7" customHeight="1">
      <c r="B25" s="21">
        <v>4</v>
      </c>
      <c r="C25" s="863" t="s">
        <v>1503</v>
      </c>
      <c r="D25" s="863" t="s">
        <v>1504</v>
      </c>
      <c r="E25" s="245" t="s">
        <v>1505</v>
      </c>
      <c r="F25" s="44">
        <v>1</v>
      </c>
      <c r="G25" s="215">
        <v>27200</v>
      </c>
      <c r="H25" s="221">
        <f t="shared" si="0"/>
        <v>27200</v>
      </c>
      <c r="I25" s="205"/>
      <c r="J25" s="211" t="s">
        <v>1506</v>
      </c>
      <c r="K25" s="22"/>
      <c r="L25" s="22"/>
      <c r="M25" s="25">
        <v>44148</v>
      </c>
      <c r="N25" s="21"/>
      <c r="O25" s="32">
        <v>44162</v>
      </c>
      <c r="P25" s="25">
        <v>44162</v>
      </c>
      <c r="Q25" s="26">
        <v>44162</v>
      </c>
    </row>
    <row r="26" spans="2:17" s="9" customFormat="1" ht="19.7" customHeight="1">
      <c r="B26" s="21">
        <v>4</v>
      </c>
      <c r="C26" s="863" t="s">
        <v>1503</v>
      </c>
      <c r="D26" s="863" t="s">
        <v>1504</v>
      </c>
      <c r="E26" s="245" t="s">
        <v>3677</v>
      </c>
      <c r="F26" s="44">
        <v>1</v>
      </c>
      <c r="G26" s="215">
        <v>41360</v>
      </c>
      <c r="H26" s="221">
        <f t="shared" si="0"/>
        <v>41360</v>
      </c>
      <c r="I26" s="205"/>
      <c r="J26" s="211" t="s">
        <v>1510</v>
      </c>
      <c r="K26" s="22"/>
      <c r="L26" s="22"/>
      <c r="M26" s="25">
        <v>44148</v>
      </c>
      <c r="N26" s="21"/>
      <c r="O26" s="32">
        <v>44162</v>
      </c>
      <c r="P26" s="25">
        <v>44162</v>
      </c>
      <c r="Q26" s="26">
        <v>44162</v>
      </c>
    </row>
    <row r="27" spans="2:17" s="9" customFormat="1" ht="19.7" customHeight="1">
      <c r="B27" s="21"/>
      <c r="C27" s="21"/>
      <c r="D27" s="21"/>
      <c r="E27" s="75"/>
      <c r="F27" s="22"/>
      <c r="G27" s="266">
        <v>0</v>
      </c>
      <c r="H27" s="266">
        <f>F27*G27</f>
        <v>0</v>
      </c>
      <c r="I27" s="167"/>
      <c r="J27" s="31"/>
      <c r="K27" s="22"/>
      <c r="L27" s="22"/>
      <c r="M27" s="25"/>
      <c r="N27" s="21"/>
      <c r="O27" s="22"/>
      <c r="P27" s="25"/>
      <c r="Q27" s="26"/>
    </row>
    <row r="28" spans="2:17" s="9" customFormat="1" ht="19.7" customHeight="1">
      <c r="B28" s="21">
        <v>4</v>
      </c>
      <c r="C28" s="863" t="s">
        <v>1503</v>
      </c>
      <c r="D28" s="863" t="s">
        <v>1504</v>
      </c>
      <c r="E28" s="245" t="s">
        <v>1552</v>
      </c>
      <c r="F28" s="44">
        <v>1</v>
      </c>
      <c r="G28" s="215">
        <v>9040</v>
      </c>
      <c r="H28" s="215">
        <f t="shared" ref="H28:H83" si="1">F28*G28</f>
        <v>9040</v>
      </c>
      <c r="I28" s="205"/>
      <c r="J28" s="211" t="s">
        <v>1553</v>
      </c>
      <c r="K28" s="22"/>
      <c r="L28" s="22"/>
      <c r="M28" s="25">
        <v>44151</v>
      </c>
      <c r="N28" s="21"/>
      <c r="O28" s="32">
        <v>44162</v>
      </c>
      <c r="P28" s="25">
        <v>44162</v>
      </c>
      <c r="Q28" s="26">
        <v>44162</v>
      </c>
    </row>
    <row r="29" spans="2:17" s="9" customFormat="1" ht="19.7" customHeight="1">
      <c r="B29" s="21"/>
      <c r="C29" s="21"/>
      <c r="D29" s="21"/>
      <c r="E29" s="75"/>
      <c r="F29" s="22"/>
      <c r="G29" s="266">
        <v>0</v>
      </c>
      <c r="H29" s="266">
        <f>F29*G29</f>
        <v>0</v>
      </c>
      <c r="I29" s="167"/>
      <c r="J29" s="31"/>
      <c r="K29" s="22"/>
      <c r="L29" s="22"/>
      <c r="M29" s="25"/>
      <c r="N29" s="21"/>
      <c r="O29" s="22"/>
      <c r="P29" s="25"/>
      <c r="Q29" s="26"/>
    </row>
    <row r="30" spans="2:17" s="9" customFormat="1" ht="19.7" customHeight="1">
      <c r="B30" s="21">
        <v>4</v>
      </c>
      <c r="C30" s="208" t="s">
        <v>531</v>
      </c>
      <c r="D30" s="208" t="s">
        <v>531</v>
      </c>
      <c r="E30" s="245" t="s">
        <v>3121</v>
      </c>
      <c r="F30" s="44">
        <v>1</v>
      </c>
      <c r="G30" s="215">
        <v>9279</v>
      </c>
      <c r="H30" s="215">
        <f t="shared" si="1"/>
        <v>9279</v>
      </c>
      <c r="I30" s="205"/>
      <c r="J30" s="211" t="s">
        <v>10002</v>
      </c>
      <c r="K30" s="30" t="s">
        <v>10003</v>
      </c>
      <c r="L30" s="22"/>
      <c r="M30" s="25">
        <v>44148</v>
      </c>
      <c r="N30" s="21"/>
      <c r="O30" s="22"/>
      <c r="P30" s="252">
        <v>44165</v>
      </c>
      <c r="Q30" s="26">
        <v>44165</v>
      </c>
    </row>
    <row r="31" spans="2:17" s="9" customFormat="1" ht="19.7" customHeight="1">
      <c r="B31" s="21">
        <v>4</v>
      </c>
      <c r="C31" s="208" t="s">
        <v>531</v>
      </c>
      <c r="D31" s="208" t="s">
        <v>531</v>
      </c>
      <c r="E31" s="1380" t="s">
        <v>3113</v>
      </c>
      <c r="F31" s="44">
        <v>1</v>
      </c>
      <c r="G31" s="215">
        <v>6478</v>
      </c>
      <c r="H31" s="215">
        <f t="shared" si="1"/>
        <v>6478</v>
      </c>
      <c r="I31" s="205"/>
      <c r="J31" s="211" t="s">
        <v>1525</v>
      </c>
      <c r="K31" s="30" t="s">
        <v>10003</v>
      </c>
      <c r="L31" s="22"/>
      <c r="M31" s="25">
        <v>44148</v>
      </c>
      <c r="N31" s="21"/>
      <c r="O31" s="22"/>
      <c r="P31" s="25">
        <v>44162</v>
      </c>
      <c r="Q31" s="26">
        <v>44162</v>
      </c>
    </row>
    <row r="32" spans="2:17" s="9" customFormat="1" ht="19.7" customHeight="1">
      <c r="B32" s="21">
        <v>4</v>
      </c>
      <c r="C32" s="208" t="s">
        <v>531</v>
      </c>
      <c r="D32" s="208" t="s">
        <v>531</v>
      </c>
      <c r="E32" s="245" t="s">
        <v>6397</v>
      </c>
      <c r="F32" s="44">
        <v>1</v>
      </c>
      <c r="G32" s="215">
        <v>2319</v>
      </c>
      <c r="H32" s="215">
        <f t="shared" si="1"/>
        <v>2319</v>
      </c>
      <c r="I32" s="205"/>
      <c r="J32" s="211" t="s">
        <v>949</v>
      </c>
      <c r="K32" s="30" t="s">
        <v>10003</v>
      </c>
      <c r="L32" s="22"/>
      <c r="M32" s="25">
        <v>44148</v>
      </c>
      <c r="N32" s="21"/>
      <c r="O32" s="22"/>
      <c r="P32" s="25">
        <v>44162</v>
      </c>
      <c r="Q32" s="26">
        <v>44162</v>
      </c>
    </row>
    <row r="33" spans="2:17" s="9" customFormat="1" ht="19.7" customHeight="1">
      <c r="B33" s="21">
        <v>4</v>
      </c>
      <c r="C33" s="208" t="s">
        <v>531</v>
      </c>
      <c r="D33" s="208" t="s">
        <v>531</v>
      </c>
      <c r="E33" s="245" t="s">
        <v>1515</v>
      </c>
      <c r="F33" s="44">
        <v>1</v>
      </c>
      <c r="G33" s="215">
        <v>15260</v>
      </c>
      <c r="H33" s="215">
        <f>F33*G33</f>
        <v>15260</v>
      </c>
      <c r="I33" s="205"/>
      <c r="J33" s="211" t="s">
        <v>1516</v>
      </c>
      <c r="K33" s="30" t="s">
        <v>10003</v>
      </c>
      <c r="L33" s="22"/>
      <c r="M33" s="25">
        <v>44148</v>
      </c>
      <c r="N33" s="21"/>
      <c r="O33" s="22"/>
      <c r="P33" s="25">
        <v>44162</v>
      </c>
      <c r="Q33" s="26">
        <v>44162</v>
      </c>
    </row>
    <row r="34" spans="2:17" s="9" customFormat="1" ht="19.7" customHeight="1">
      <c r="B34" s="21">
        <v>4</v>
      </c>
      <c r="C34" s="208" t="s">
        <v>10004</v>
      </c>
      <c r="D34" s="208" t="s">
        <v>531</v>
      </c>
      <c r="E34" s="75" t="s">
        <v>10005</v>
      </c>
      <c r="F34" s="22">
        <v>1</v>
      </c>
      <c r="G34" s="266">
        <v>1840</v>
      </c>
      <c r="H34" s="266">
        <f>F34*G34</f>
        <v>1840</v>
      </c>
      <c r="I34" s="167"/>
      <c r="J34" s="31" t="s">
        <v>10006</v>
      </c>
      <c r="K34" s="30" t="s">
        <v>10003</v>
      </c>
      <c r="L34" s="22"/>
      <c r="M34" s="25">
        <v>44148</v>
      </c>
      <c r="N34" s="21"/>
      <c r="O34" s="22"/>
      <c r="P34" s="25">
        <v>44162</v>
      </c>
      <c r="Q34" s="26">
        <v>44162</v>
      </c>
    </row>
    <row r="35" spans="2:17" s="9" customFormat="1" ht="19.7" customHeight="1">
      <c r="B35" s="21">
        <v>4</v>
      </c>
      <c r="C35" s="208" t="s">
        <v>531</v>
      </c>
      <c r="D35" s="208" t="s">
        <v>531</v>
      </c>
      <c r="E35" s="245" t="s">
        <v>10007</v>
      </c>
      <c r="F35" s="44">
        <v>3</v>
      </c>
      <c r="G35" s="215">
        <v>443</v>
      </c>
      <c r="H35" s="215">
        <f t="shared" si="1"/>
        <v>1329</v>
      </c>
      <c r="I35" s="205"/>
      <c r="J35" s="211" t="s">
        <v>10008</v>
      </c>
      <c r="K35" s="30" t="s">
        <v>10003</v>
      </c>
      <c r="L35" s="22"/>
      <c r="M35" s="25">
        <v>44148</v>
      </c>
      <c r="N35" s="21"/>
      <c r="O35" s="22"/>
      <c r="P35" s="25">
        <v>44162</v>
      </c>
      <c r="Q35" s="26">
        <v>44162</v>
      </c>
    </row>
    <row r="36" spans="2:17" s="9" customFormat="1" ht="19.7" customHeight="1">
      <c r="B36" s="21">
        <v>4</v>
      </c>
      <c r="C36" s="208" t="s">
        <v>531</v>
      </c>
      <c r="D36" s="208" t="s">
        <v>531</v>
      </c>
      <c r="E36" s="75" t="s">
        <v>10009</v>
      </c>
      <c r="F36" s="22">
        <v>1</v>
      </c>
      <c r="G36" s="266">
        <v>515</v>
      </c>
      <c r="H36" s="266">
        <f t="shared" si="1"/>
        <v>515</v>
      </c>
      <c r="I36" s="167"/>
      <c r="J36" s="31" t="s">
        <v>10010</v>
      </c>
      <c r="K36" s="30" t="s">
        <v>10003</v>
      </c>
      <c r="L36" s="22"/>
      <c r="M36" s="25">
        <v>44148</v>
      </c>
      <c r="N36" s="21"/>
      <c r="O36" s="22"/>
      <c r="P36" s="25">
        <v>44162</v>
      </c>
      <c r="Q36" s="26">
        <v>44162</v>
      </c>
    </row>
    <row r="37" spans="2:17" s="9" customFormat="1" ht="19.7" customHeight="1">
      <c r="B37" s="21">
        <v>4</v>
      </c>
      <c r="C37" s="208" t="s">
        <v>531</v>
      </c>
      <c r="D37" s="208" t="s">
        <v>531</v>
      </c>
      <c r="E37" s="75" t="s">
        <v>10011</v>
      </c>
      <c r="F37" s="22">
        <v>1</v>
      </c>
      <c r="G37" s="266">
        <v>2989</v>
      </c>
      <c r="H37" s="266">
        <f>F37*G37</f>
        <v>2989</v>
      </c>
      <c r="I37" s="167"/>
      <c r="J37" s="31" t="s">
        <v>10012</v>
      </c>
      <c r="K37" s="30" t="s">
        <v>10003</v>
      </c>
      <c r="L37" s="22"/>
      <c r="M37" s="25">
        <v>44148</v>
      </c>
      <c r="N37" s="21"/>
      <c r="O37" s="22"/>
      <c r="P37" s="25">
        <v>44162</v>
      </c>
      <c r="Q37" s="26">
        <v>44162</v>
      </c>
    </row>
    <row r="38" spans="2:17" s="9" customFormat="1" ht="19.7" customHeight="1">
      <c r="B38" s="21">
        <v>4</v>
      </c>
      <c r="C38" s="208" t="s">
        <v>531</v>
      </c>
      <c r="D38" s="208" t="s">
        <v>531</v>
      </c>
      <c r="E38" s="75" t="s">
        <v>10013</v>
      </c>
      <c r="F38" s="22">
        <v>1</v>
      </c>
      <c r="G38" s="266">
        <v>8295</v>
      </c>
      <c r="H38" s="266">
        <f>F38*G38</f>
        <v>8295</v>
      </c>
      <c r="I38" s="167"/>
      <c r="J38" s="31" t="s">
        <v>10014</v>
      </c>
      <c r="K38" s="30" t="s">
        <v>10003</v>
      </c>
      <c r="L38" s="22"/>
      <c r="M38" s="25">
        <v>44148</v>
      </c>
      <c r="N38" s="21"/>
      <c r="O38" s="22"/>
      <c r="P38" s="25">
        <v>44162</v>
      </c>
      <c r="Q38" s="26">
        <v>44162</v>
      </c>
    </row>
    <row r="39" spans="2:17" s="9" customFormat="1" ht="19.7" customHeight="1">
      <c r="B39" s="21">
        <v>4</v>
      </c>
      <c r="C39" s="208" t="s">
        <v>531</v>
      </c>
      <c r="D39" s="208" t="s">
        <v>531</v>
      </c>
      <c r="E39" s="245" t="s">
        <v>1518</v>
      </c>
      <c r="F39" s="44">
        <v>4</v>
      </c>
      <c r="G39" s="215">
        <v>154</v>
      </c>
      <c r="H39" s="215">
        <f t="shared" si="1"/>
        <v>616</v>
      </c>
      <c r="I39" s="205"/>
      <c r="J39" s="211" t="s">
        <v>1519</v>
      </c>
      <c r="K39" s="30" t="s">
        <v>10003</v>
      </c>
      <c r="L39" s="22"/>
      <c r="M39" s="25">
        <v>44148</v>
      </c>
      <c r="N39" s="21"/>
      <c r="O39" s="22"/>
      <c r="P39" s="25">
        <v>44162</v>
      </c>
      <c r="Q39" s="26">
        <v>44162</v>
      </c>
    </row>
    <row r="40" spans="2:17" s="9" customFormat="1" ht="19.7" customHeight="1">
      <c r="B40" s="21">
        <v>4</v>
      </c>
      <c r="C40" s="208" t="s">
        <v>531</v>
      </c>
      <c r="D40" s="208" t="s">
        <v>531</v>
      </c>
      <c r="E40" s="245" t="s">
        <v>1520</v>
      </c>
      <c r="F40" s="44">
        <v>4</v>
      </c>
      <c r="G40" s="215">
        <v>260</v>
      </c>
      <c r="H40" s="215">
        <f t="shared" si="1"/>
        <v>1040</v>
      </c>
      <c r="I40" s="205"/>
      <c r="J40" s="211" t="s">
        <v>1521</v>
      </c>
      <c r="K40" s="30" t="s">
        <v>10003</v>
      </c>
      <c r="L40" s="22"/>
      <c r="M40" s="25">
        <v>44148</v>
      </c>
      <c r="N40" s="21"/>
      <c r="O40" s="22"/>
      <c r="P40" s="25">
        <v>44162</v>
      </c>
      <c r="Q40" s="26">
        <v>44162</v>
      </c>
    </row>
    <row r="41" spans="2:17" s="9" customFormat="1" ht="19.7" customHeight="1">
      <c r="B41" s="21">
        <v>4</v>
      </c>
      <c r="C41" s="208" t="s">
        <v>531</v>
      </c>
      <c r="D41" s="208" t="s">
        <v>531</v>
      </c>
      <c r="E41" s="245" t="s">
        <v>1527</v>
      </c>
      <c r="F41" s="44">
        <v>1</v>
      </c>
      <c r="G41" s="215">
        <v>861</v>
      </c>
      <c r="H41" s="215">
        <f t="shared" si="1"/>
        <v>861</v>
      </c>
      <c r="I41" s="205"/>
      <c r="J41" s="211" t="s">
        <v>898</v>
      </c>
      <c r="K41" s="30" t="s">
        <v>10003</v>
      </c>
      <c r="L41" s="22"/>
      <c r="M41" s="25">
        <v>44148</v>
      </c>
      <c r="N41" s="21"/>
      <c r="O41" s="22"/>
      <c r="P41" s="25">
        <v>44162</v>
      </c>
      <c r="Q41" s="26">
        <v>44162</v>
      </c>
    </row>
    <row r="42" spans="2:17" s="9" customFormat="1" ht="19.7" customHeight="1">
      <c r="B42" s="21">
        <v>4</v>
      </c>
      <c r="C42" s="208" t="s">
        <v>531</v>
      </c>
      <c r="D42" s="208" t="s">
        <v>531</v>
      </c>
      <c r="E42" s="245" t="s">
        <v>1652</v>
      </c>
      <c r="F42" s="44">
        <v>2</v>
      </c>
      <c r="G42" s="215">
        <v>1232</v>
      </c>
      <c r="H42" s="215">
        <f t="shared" si="1"/>
        <v>2464</v>
      </c>
      <c r="I42" s="205"/>
      <c r="J42" s="211" t="s">
        <v>1437</v>
      </c>
      <c r="K42" s="30" t="s">
        <v>10003</v>
      </c>
      <c r="L42" s="22"/>
      <c r="M42" s="25">
        <v>44148</v>
      </c>
      <c r="N42" s="21"/>
      <c r="O42" s="22"/>
      <c r="P42" s="25">
        <v>44162</v>
      </c>
      <c r="Q42" s="26">
        <v>44162</v>
      </c>
    </row>
    <row r="43" spans="2:17" s="9" customFormat="1" ht="19.7" customHeight="1">
      <c r="B43" s="21">
        <v>4</v>
      </c>
      <c r="C43" s="208" t="s">
        <v>531</v>
      </c>
      <c r="D43" s="208" t="s">
        <v>531</v>
      </c>
      <c r="E43" s="245" t="s">
        <v>1513</v>
      </c>
      <c r="F43" s="1247">
        <v>0</v>
      </c>
      <c r="G43" s="215">
        <v>51</v>
      </c>
      <c r="H43" s="215">
        <f t="shared" si="1"/>
        <v>0</v>
      </c>
      <c r="I43" s="205"/>
      <c r="J43" s="211" t="s">
        <v>3679</v>
      </c>
      <c r="K43" s="1247" t="s">
        <v>2247</v>
      </c>
      <c r="L43" s="22"/>
      <c r="M43" s="25"/>
      <c r="N43" s="21"/>
      <c r="O43" s="22"/>
      <c r="P43" s="25"/>
      <c r="Q43" s="26"/>
    </row>
    <row r="44" spans="2:17" s="9" customFormat="1" ht="19.7" customHeight="1">
      <c r="B44" s="21">
        <v>4</v>
      </c>
      <c r="C44" s="21" t="s">
        <v>531</v>
      </c>
      <c r="D44" s="21" t="s">
        <v>531</v>
      </c>
      <c r="E44" s="75" t="s">
        <v>1534</v>
      </c>
      <c r="F44" s="22">
        <v>1</v>
      </c>
      <c r="G44" s="266">
        <v>310</v>
      </c>
      <c r="H44" s="266">
        <f>F44*G44</f>
        <v>310</v>
      </c>
      <c r="I44" s="167"/>
      <c r="J44" s="31" t="s">
        <v>1535</v>
      </c>
      <c r="K44" s="30" t="s">
        <v>10003</v>
      </c>
      <c r="L44" s="22"/>
      <c r="M44" s="25">
        <v>44148</v>
      </c>
      <c r="N44" s="21"/>
      <c r="O44" s="22"/>
      <c r="P44" s="25">
        <v>44162</v>
      </c>
      <c r="Q44" s="26">
        <v>44162</v>
      </c>
    </row>
    <row r="45" spans="2:17" s="9" customFormat="1" ht="19.7" customHeight="1">
      <c r="B45" s="21"/>
      <c r="C45" s="21"/>
      <c r="D45" s="21"/>
      <c r="E45" s="75"/>
      <c r="F45" s="22"/>
      <c r="G45" s="266">
        <v>0</v>
      </c>
      <c r="H45" s="266">
        <f t="shared" si="1"/>
        <v>0</v>
      </c>
      <c r="I45" s="167"/>
      <c r="J45" s="31"/>
      <c r="K45" s="22"/>
      <c r="L45" s="22"/>
      <c r="M45" s="25"/>
      <c r="N45" s="21"/>
      <c r="O45" s="22"/>
      <c r="P45" s="25"/>
      <c r="Q45" s="26"/>
    </row>
    <row r="46" spans="2:17" s="9" customFormat="1" ht="19.7" customHeight="1">
      <c r="B46" s="21">
        <v>4</v>
      </c>
      <c r="C46" s="21" t="s">
        <v>531</v>
      </c>
      <c r="D46" s="21" t="s">
        <v>531</v>
      </c>
      <c r="E46" s="75" t="s">
        <v>3683</v>
      </c>
      <c r="F46" s="22">
        <v>1</v>
      </c>
      <c r="G46" s="266">
        <v>2290</v>
      </c>
      <c r="H46" s="266">
        <f t="shared" si="1"/>
        <v>2290</v>
      </c>
      <c r="I46" s="167"/>
      <c r="J46" s="31" t="s">
        <v>10015</v>
      </c>
      <c r="K46" s="30" t="s">
        <v>10003</v>
      </c>
      <c r="L46" s="22"/>
      <c r="M46" s="25">
        <v>44148</v>
      </c>
      <c r="N46" s="21"/>
      <c r="O46" s="22"/>
      <c r="P46" s="25">
        <v>44162</v>
      </c>
      <c r="Q46" s="26">
        <v>44162</v>
      </c>
    </row>
    <row r="47" spans="2:17" s="9" customFormat="1" ht="19.7" customHeight="1">
      <c r="B47" s="21">
        <v>4</v>
      </c>
      <c r="C47" s="21" t="s">
        <v>531</v>
      </c>
      <c r="D47" s="21" t="s">
        <v>531</v>
      </c>
      <c r="E47" s="75" t="s">
        <v>3684</v>
      </c>
      <c r="F47" s="22">
        <v>1</v>
      </c>
      <c r="G47" s="266">
        <v>2130</v>
      </c>
      <c r="H47" s="266">
        <f t="shared" si="1"/>
        <v>2130</v>
      </c>
      <c r="I47" s="167"/>
      <c r="J47" s="31" t="s">
        <v>10016</v>
      </c>
      <c r="K47" s="30" t="s">
        <v>10003</v>
      </c>
      <c r="L47" s="22"/>
      <c r="M47" s="25">
        <v>44148</v>
      </c>
      <c r="N47" s="21"/>
      <c r="O47" s="22"/>
      <c r="P47" s="25">
        <v>44162</v>
      </c>
      <c r="Q47" s="26">
        <v>44162</v>
      </c>
    </row>
    <row r="48" spans="2:17" s="9" customFormat="1" ht="19.7" customHeight="1">
      <c r="B48" s="21">
        <v>4</v>
      </c>
      <c r="C48" s="21" t="s">
        <v>531</v>
      </c>
      <c r="D48" s="21" t="s">
        <v>531</v>
      </c>
      <c r="E48" s="75" t="s">
        <v>3686</v>
      </c>
      <c r="F48" s="22">
        <v>1</v>
      </c>
      <c r="G48" s="266">
        <v>2890</v>
      </c>
      <c r="H48" s="266">
        <f t="shared" si="1"/>
        <v>2890</v>
      </c>
      <c r="I48" s="167"/>
      <c r="J48" s="31" t="s">
        <v>10017</v>
      </c>
      <c r="K48" s="30" t="s">
        <v>10003</v>
      </c>
      <c r="L48" s="22"/>
      <c r="M48" s="25">
        <v>44148</v>
      </c>
      <c r="N48" s="21"/>
      <c r="O48" s="22"/>
      <c r="P48" s="25">
        <v>44162</v>
      </c>
      <c r="Q48" s="26">
        <v>44162</v>
      </c>
    </row>
    <row r="49" spans="2:17" s="9" customFormat="1" ht="19.7" customHeight="1">
      <c r="B49" s="21"/>
      <c r="C49" s="21"/>
      <c r="D49" s="21"/>
      <c r="E49" s="75"/>
      <c r="F49" s="22"/>
      <c r="G49" s="266">
        <v>0</v>
      </c>
      <c r="H49" s="266">
        <f>F49*G49</f>
        <v>0</v>
      </c>
      <c r="I49" s="167"/>
      <c r="J49" s="31"/>
      <c r="K49" s="22"/>
      <c r="L49" s="22"/>
      <c r="M49" s="25"/>
      <c r="N49" s="21"/>
      <c r="O49" s="22"/>
      <c r="P49" s="25"/>
      <c r="Q49" s="26"/>
    </row>
    <row r="50" spans="2:17" s="9" customFormat="1" ht="19.7" customHeight="1">
      <c r="B50" s="21">
        <v>7</v>
      </c>
      <c r="C50" s="21" t="s">
        <v>531</v>
      </c>
      <c r="D50" s="21" t="s">
        <v>531</v>
      </c>
      <c r="E50" s="75" t="s">
        <v>3688</v>
      </c>
      <c r="F50" s="22">
        <v>1</v>
      </c>
      <c r="G50" s="266">
        <v>200</v>
      </c>
      <c r="H50" s="266">
        <f t="shared" si="1"/>
        <v>200</v>
      </c>
      <c r="I50" s="167"/>
      <c r="J50" s="31" t="s">
        <v>695</v>
      </c>
      <c r="K50" s="30" t="s">
        <v>10003</v>
      </c>
      <c r="L50" s="22"/>
      <c r="M50" s="25">
        <v>44148</v>
      </c>
      <c r="N50" s="21"/>
      <c r="O50" s="22"/>
      <c r="P50" s="25">
        <v>44162</v>
      </c>
      <c r="Q50" s="26">
        <v>44162</v>
      </c>
    </row>
    <row r="51" spans="2:17" s="9" customFormat="1" ht="19.7" customHeight="1">
      <c r="B51" s="21">
        <v>7</v>
      </c>
      <c r="C51" s="21" t="s">
        <v>531</v>
      </c>
      <c r="D51" s="21" t="s">
        <v>531</v>
      </c>
      <c r="E51" s="75" t="s">
        <v>3689</v>
      </c>
      <c r="F51" s="22">
        <v>1</v>
      </c>
      <c r="G51" s="266">
        <v>590</v>
      </c>
      <c r="H51" s="266">
        <f t="shared" si="1"/>
        <v>590</v>
      </c>
      <c r="I51" s="167"/>
      <c r="J51" s="31" t="s">
        <v>3690</v>
      </c>
      <c r="K51" s="30" t="s">
        <v>10003</v>
      </c>
      <c r="L51" s="22"/>
      <c r="M51" s="25">
        <v>44148</v>
      </c>
      <c r="N51" s="21"/>
      <c r="O51" s="22"/>
      <c r="P51" s="25">
        <v>44162</v>
      </c>
      <c r="Q51" s="26">
        <v>44162</v>
      </c>
    </row>
    <row r="52" spans="2:17" s="9" customFormat="1" ht="19.7" customHeight="1">
      <c r="B52" s="21">
        <v>7</v>
      </c>
      <c r="C52" s="21" t="s">
        <v>531</v>
      </c>
      <c r="D52" s="21" t="s">
        <v>531</v>
      </c>
      <c r="E52" s="75" t="s">
        <v>3691</v>
      </c>
      <c r="F52" s="22">
        <v>1</v>
      </c>
      <c r="G52" s="266">
        <v>277</v>
      </c>
      <c r="H52" s="266">
        <f t="shared" si="1"/>
        <v>277</v>
      </c>
      <c r="I52" s="167"/>
      <c r="J52" s="31" t="s">
        <v>3692</v>
      </c>
      <c r="K52" s="30" t="s">
        <v>10003</v>
      </c>
      <c r="L52" s="22"/>
      <c r="M52" s="25">
        <v>44148</v>
      </c>
      <c r="N52" s="21"/>
      <c r="O52" s="22"/>
      <c r="P52" s="25">
        <v>44162</v>
      </c>
      <c r="Q52" s="26">
        <v>44162</v>
      </c>
    </row>
    <row r="53" spans="2:17" s="9" customFormat="1" ht="19.7" customHeight="1">
      <c r="B53" s="21">
        <v>7</v>
      </c>
      <c r="C53" s="21" t="s">
        <v>531</v>
      </c>
      <c r="D53" s="21" t="s">
        <v>531</v>
      </c>
      <c r="E53" s="75" t="s">
        <v>3693</v>
      </c>
      <c r="F53" s="1065">
        <v>0</v>
      </c>
      <c r="G53" s="266">
        <v>5</v>
      </c>
      <c r="H53" s="266">
        <f t="shared" si="1"/>
        <v>0</v>
      </c>
      <c r="I53" s="167"/>
      <c r="J53" s="31" t="s">
        <v>10018</v>
      </c>
      <c r="K53" s="1247" t="s">
        <v>2247</v>
      </c>
      <c r="L53" s="22"/>
      <c r="M53" s="25"/>
      <c r="N53" s="21"/>
      <c r="O53" s="22"/>
      <c r="P53" s="25"/>
      <c r="Q53" s="26"/>
    </row>
    <row r="54" spans="2:17" s="9" customFormat="1" ht="19.7" customHeight="1">
      <c r="B54" s="21">
        <v>7</v>
      </c>
      <c r="C54" s="21" t="s">
        <v>531</v>
      </c>
      <c r="D54" s="21" t="s">
        <v>531</v>
      </c>
      <c r="E54" s="75" t="s">
        <v>3729</v>
      </c>
      <c r="F54" s="22">
        <v>1</v>
      </c>
      <c r="G54" s="266">
        <v>2700</v>
      </c>
      <c r="H54" s="266">
        <f>F54*G54</f>
        <v>2700</v>
      </c>
      <c r="I54" s="167"/>
      <c r="J54" s="31" t="s">
        <v>10019</v>
      </c>
      <c r="K54" s="30" t="s">
        <v>10003</v>
      </c>
      <c r="L54" s="22"/>
      <c r="M54" s="25">
        <v>44148</v>
      </c>
      <c r="N54" s="21"/>
      <c r="O54" s="22"/>
      <c r="P54" s="25">
        <v>44162</v>
      </c>
      <c r="Q54" s="26">
        <v>44162</v>
      </c>
    </row>
    <row r="55" spans="2:17" s="9" customFormat="1" ht="19.7" customHeight="1">
      <c r="B55" s="21">
        <v>7</v>
      </c>
      <c r="C55" s="21" t="s">
        <v>577</v>
      </c>
      <c r="D55" s="21" t="s">
        <v>577</v>
      </c>
      <c r="E55" s="75" t="s">
        <v>10020</v>
      </c>
      <c r="F55" s="22">
        <v>1</v>
      </c>
      <c r="G55" s="266">
        <v>7355</v>
      </c>
      <c r="H55" s="266">
        <f t="shared" si="1"/>
        <v>7355</v>
      </c>
      <c r="I55" s="167"/>
      <c r="J55" s="31" t="s">
        <v>10021</v>
      </c>
      <c r="K55" s="30" t="s">
        <v>10003</v>
      </c>
      <c r="L55" s="22"/>
      <c r="M55" s="25">
        <v>44148</v>
      </c>
      <c r="N55" s="21"/>
      <c r="O55" s="22"/>
      <c r="P55" s="25">
        <v>44162</v>
      </c>
      <c r="Q55" s="26">
        <v>44162</v>
      </c>
    </row>
    <row r="56" spans="2:17" s="9" customFormat="1" ht="19.7" customHeight="1">
      <c r="B56" s="21">
        <v>7</v>
      </c>
      <c r="C56" s="21" t="s">
        <v>577</v>
      </c>
      <c r="D56" s="21" t="s">
        <v>577</v>
      </c>
      <c r="E56" s="75" t="s">
        <v>10022</v>
      </c>
      <c r="F56" s="22">
        <v>1</v>
      </c>
      <c r="G56" s="266">
        <v>6713</v>
      </c>
      <c r="H56" s="266">
        <f t="shared" si="1"/>
        <v>6713</v>
      </c>
      <c r="I56" s="167"/>
      <c r="J56" s="31" t="s">
        <v>10023</v>
      </c>
      <c r="K56" s="30" t="s">
        <v>10003</v>
      </c>
      <c r="L56" s="22"/>
      <c r="M56" s="25">
        <v>44148</v>
      </c>
      <c r="N56" s="21"/>
      <c r="O56" s="22"/>
      <c r="P56" s="25">
        <v>44162</v>
      </c>
      <c r="Q56" s="26">
        <v>44162</v>
      </c>
    </row>
    <row r="57" spans="2:17" s="9" customFormat="1" ht="19.7" customHeight="1">
      <c r="B57" s="21">
        <v>7</v>
      </c>
      <c r="C57" s="21" t="s">
        <v>577</v>
      </c>
      <c r="D57" s="21" t="s">
        <v>577</v>
      </c>
      <c r="E57" s="75" t="s">
        <v>10024</v>
      </c>
      <c r="F57" s="22">
        <v>1</v>
      </c>
      <c r="G57" s="266">
        <v>1720</v>
      </c>
      <c r="H57" s="266">
        <f t="shared" si="1"/>
        <v>1720</v>
      </c>
      <c r="I57" s="167"/>
      <c r="J57" s="31" t="s">
        <v>10025</v>
      </c>
      <c r="K57" s="30" t="s">
        <v>10003</v>
      </c>
      <c r="L57" s="22"/>
      <c r="M57" s="25">
        <v>44148</v>
      </c>
      <c r="N57" s="21"/>
      <c r="O57" s="22"/>
      <c r="P57" s="25">
        <v>44162</v>
      </c>
      <c r="Q57" s="26">
        <v>44162</v>
      </c>
    </row>
    <row r="58" spans="2:17" s="9" customFormat="1" ht="19.7" customHeight="1">
      <c r="B58" s="21"/>
      <c r="C58" s="21"/>
      <c r="D58" s="21"/>
      <c r="E58" s="75"/>
      <c r="F58" s="22"/>
      <c r="G58" s="266">
        <v>0</v>
      </c>
      <c r="H58" s="266">
        <f t="shared" si="1"/>
        <v>0</v>
      </c>
      <c r="I58" s="167"/>
      <c r="J58" s="31"/>
      <c r="K58" s="22"/>
      <c r="L58" s="22"/>
      <c r="M58" s="25"/>
      <c r="N58" s="21"/>
      <c r="O58" s="22"/>
      <c r="P58" s="25"/>
      <c r="Q58" s="26"/>
    </row>
    <row r="59" spans="2:17" s="9" customFormat="1" ht="19.7" customHeight="1">
      <c r="B59" s="21">
        <v>13</v>
      </c>
      <c r="C59" s="21" t="s">
        <v>531</v>
      </c>
      <c r="D59" s="21" t="s">
        <v>531</v>
      </c>
      <c r="E59" s="75" t="s">
        <v>843</v>
      </c>
      <c r="F59" s="1065">
        <v>0</v>
      </c>
      <c r="G59" s="266">
        <v>1800</v>
      </c>
      <c r="H59" s="38">
        <f t="shared" si="1"/>
        <v>0</v>
      </c>
      <c r="I59" s="167"/>
      <c r="J59" s="31" t="s">
        <v>3703</v>
      </c>
      <c r="K59" s="1247" t="s">
        <v>2247</v>
      </c>
      <c r="L59" s="22"/>
      <c r="M59" s="25"/>
      <c r="N59" s="21"/>
      <c r="O59" s="22"/>
      <c r="P59" s="25"/>
      <c r="Q59" s="26"/>
    </row>
    <row r="60" spans="2:17" s="9" customFormat="1" ht="19.7" customHeight="1">
      <c r="B60" s="21">
        <v>13</v>
      </c>
      <c r="C60" s="21" t="s">
        <v>531</v>
      </c>
      <c r="D60" s="21" t="s">
        <v>531</v>
      </c>
      <c r="E60" s="75" t="s">
        <v>3704</v>
      </c>
      <c r="F60" s="22">
        <v>2</v>
      </c>
      <c r="G60" s="266">
        <v>98</v>
      </c>
      <c r="H60" s="38">
        <f t="shared" si="1"/>
        <v>196</v>
      </c>
      <c r="I60" s="167"/>
      <c r="J60" s="31" t="s">
        <v>1452</v>
      </c>
      <c r="K60" s="30" t="s">
        <v>10003</v>
      </c>
      <c r="L60" s="22"/>
      <c r="M60" s="25">
        <v>44148</v>
      </c>
      <c r="N60" s="21"/>
      <c r="O60" s="22"/>
      <c r="P60" s="25">
        <v>44162</v>
      </c>
      <c r="Q60" s="26">
        <v>44162</v>
      </c>
    </row>
    <row r="61" spans="2:17" s="9" customFormat="1" ht="19.7" customHeight="1">
      <c r="B61" s="21">
        <v>13</v>
      </c>
      <c r="C61" s="21" t="s">
        <v>531</v>
      </c>
      <c r="D61" s="21" t="s">
        <v>531</v>
      </c>
      <c r="E61" s="75" t="s">
        <v>3705</v>
      </c>
      <c r="F61" s="22">
        <v>2</v>
      </c>
      <c r="G61" s="266">
        <v>40</v>
      </c>
      <c r="H61" s="38">
        <f t="shared" si="1"/>
        <v>80</v>
      </c>
      <c r="I61" s="167"/>
      <c r="J61" s="31" t="s">
        <v>3706</v>
      </c>
      <c r="K61" s="30" t="s">
        <v>10003</v>
      </c>
      <c r="L61" s="22"/>
      <c r="M61" s="25">
        <v>44148</v>
      </c>
      <c r="N61" s="21"/>
      <c r="O61" s="22"/>
      <c r="P61" s="25">
        <v>44162</v>
      </c>
      <c r="Q61" s="26">
        <v>44162</v>
      </c>
    </row>
    <row r="62" spans="2:17" s="9" customFormat="1" ht="19.7" customHeight="1">
      <c r="B62" s="21">
        <v>13</v>
      </c>
      <c r="C62" s="21" t="s">
        <v>531</v>
      </c>
      <c r="D62" s="21" t="s">
        <v>531</v>
      </c>
      <c r="E62" s="75" t="s">
        <v>839</v>
      </c>
      <c r="F62" s="22">
        <v>1</v>
      </c>
      <c r="G62" s="266">
        <v>71</v>
      </c>
      <c r="H62" s="38">
        <f t="shared" si="1"/>
        <v>71</v>
      </c>
      <c r="I62" s="167"/>
      <c r="J62" s="31" t="s">
        <v>1682</v>
      </c>
      <c r="K62" s="30" t="s">
        <v>10003</v>
      </c>
      <c r="L62" s="22"/>
      <c r="M62" s="25">
        <v>44148</v>
      </c>
      <c r="N62" s="21"/>
      <c r="O62" s="22"/>
      <c r="P62" s="25">
        <v>44162</v>
      </c>
      <c r="Q62" s="26">
        <v>44162</v>
      </c>
    </row>
    <row r="63" spans="2:17" s="9" customFormat="1" ht="19.7" customHeight="1">
      <c r="B63" s="21">
        <v>13</v>
      </c>
      <c r="C63" s="21" t="s">
        <v>531</v>
      </c>
      <c r="D63" s="21" t="s">
        <v>531</v>
      </c>
      <c r="E63" s="75" t="s">
        <v>841</v>
      </c>
      <c r="F63" s="22">
        <v>1</v>
      </c>
      <c r="G63" s="266">
        <v>30</v>
      </c>
      <c r="H63" s="38">
        <f t="shared" si="1"/>
        <v>30</v>
      </c>
      <c r="I63" s="167"/>
      <c r="J63" s="31" t="s">
        <v>1683</v>
      </c>
      <c r="K63" s="30" t="s">
        <v>10003</v>
      </c>
      <c r="L63" s="22"/>
      <c r="M63" s="25">
        <v>44148</v>
      </c>
      <c r="N63" s="21"/>
      <c r="O63" s="22"/>
      <c r="P63" s="25">
        <v>44162</v>
      </c>
      <c r="Q63" s="26">
        <v>44162</v>
      </c>
    </row>
    <row r="64" spans="2:17" s="9" customFormat="1" ht="19.7" customHeight="1">
      <c r="B64" s="21">
        <v>13</v>
      </c>
      <c r="C64" s="21" t="s">
        <v>531</v>
      </c>
      <c r="D64" s="21" t="s">
        <v>531</v>
      </c>
      <c r="E64" s="75" t="s">
        <v>3707</v>
      </c>
      <c r="F64" s="22">
        <v>1</v>
      </c>
      <c r="G64" s="266">
        <v>134</v>
      </c>
      <c r="H64" s="38">
        <f t="shared" si="1"/>
        <v>134</v>
      </c>
      <c r="I64" s="167"/>
      <c r="J64" s="31" t="s">
        <v>3708</v>
      </c>
      <c r="K64" s="30" t="s">
        <v>10003</v>
      </c>
      <c r="L64" s="22"/>
      <c r="M64" s="25">
        <v>44148</v>
      </c>
      <c r="N64" s="21"/>
      <c r="O64" s="22"/>
      <c r="P64" s="25">
        <v>44162</v>
      </c>
      <c r="Q64" s="26">
        <v>44162</v>
      </c>
    </row>
    <row r="65" spans="2:17" s="9" customFormat="1" ht="19.7" customHeight="1">
      <c r="B65" s="21">
        <v>13</v>
      </c>
      <c r="C65" s="21" t="s">
        <v>531</v>
      </c>
      <c r="D65" s="21" t="s">
        <v>531</v>
      </c>
      <c r="E65" s="75" t="s">
        <v>10026</v>
      </c>
      <c r="F65" s="22">
        <v>1</v>
      </c>
      <c r="G65" s="266">
        <v>2920</v>
      </c>
      <c r="H65" s="266">
        <f t="shared" si="1"/>
        <v>2920</v>
      </c>
      <c r="I65" s="167"/>
      <c r="J65" s="31" t="s">
        <v>10027</v>
      </c>
      <c r="K65" s="30" t="s">
        <v>10003</v>
      </c>
      <c r="L65" s="22"/>
      <c r="M65" s="25">
        <v>44148</v>
      </c>
      <c r="N65" s="21"/>
      <c r="O65" s="22"/>
      <c r="P65" s="25">
        <v>44162</v>
      </c>
      <c r="Q65" s="26">
        <v>44162</v>
      </c>
    </row>
    <row r="66" spans="2:17" s="9" customFormat="1" ht="19.7" customHeight="1">
      <c r="B66" s="21">
        <v>13</v>
      </c>
      <c r="C66" s="21" t="s">
        <v>531</v>
      </c>
      <c r="D66" s="21" t="s">
        <v>531</v>
      </c>
      <c r="E66" s="75" t="s">
        <v>3711</v>
      </c>
      <c r="F66" s="22">
        <v>1</v>
      </c>
      <c r="G66" s="266">
        <v>2160</v>
      </c>
      <c r="H66" s="266">
        <f t="shared" si="1"/>
        <v>2160</v>
      </c>
      <c r="I66" s="167"/>
      <c r="J66" s="31" t="s">
        <v>10028</v>
      </c>
      <c r="K66" s="30" t="s">
        <v>10003</v>
      </c>
      <c r="L66" s="22"/>
      <c r="M66" s="25">
        <v>44148</v>
      </c>
      <c r="N66" s="21"/>
      <c r="O66" s="22"/>
      <c r="P66" s="25">
        <v>44162</v>
      </c>
      <c r="Q66" s="26">
        <v>44162</v>
      </c>
    </row>
    <row r="67" spans="2:17" s="9" customFormat="1" ht="19.7" customHeight="1">
      <c r="B67" s="21">
        <v>13</v>
      </c>
      <c r="C67" s="21" t="s">
        <v>531</v>
      </c>
      <c r="D67" s="21" t="s">
        <v>531</v>
      </c>
      <c r="E67" s="75" t="s">
        <v>3713</v>
      </c>
      <c r="F67" s="22">
        <v>1</v>
      </c>
      <c r="G67" s="266">
        <v>1720</v>
      </c>
      <c r="H67" s="266">
        <f t="shared" si="1"/>
        <v>1720</v>
      </c>
      <c r="I67" s="167"/>
      <c r="J67" s="31" t="s">
        <v>10029</v>
      </c>
      <c r="K67" s="30" t="s">
        <v>10003</v>
      </c>
      <c r="L67" s="22"/>
      <c r="M67" s="25">
        <v>44148</v>
      </c>
      <c r="N67" s="21"/>
      <c r="O67" s="22"/>
      <c r="P67" s="25">
        <v>44162</v>
      </c>
      <c r="Q67" s="26">
        <v>44162</v>
      </c>
    </row>
    <row r="68" spans="2:17" s="9" customFormat="1" ht="19.7" customHeight="1">
      <c r="B68" s="21"/>
      <c r="C68" s="21"/>
      <c r="D68" s="21"/>
      <c r="E68" s="75"/>
      <c r="F68" s="22"/>
      <c r="G68" s="266">
        <v>0</v>
      </c>
      <c r="H68" s="266">
        <f t="shared" si="1"/>
        <v>0</v>
      </c>
      <c r="I68" s="167"/>
      <c r="J68" s="31"/>
      <c r="K68" s="22"/>
      <c r="L68" s="22"/>
      <c r="M68" s="25"/>
      <c r="N68" s="21"/>
      <c r="O68" s="22"/>
      <c r="P68" s="25"/>
      <c r="Q68" s="26"/>
    </row>
    <row r="69" spans="2:17" s="9" customFormat="1" ht="19.7" customHeight="1">
      <c r="B69" s="21">
        <v>13</v>
      </c>
      <c r="C69" s="21" t="s">
        <v>531</v>
      </c>
      <c r="D69" s="21" t="s">
        <v>531</v>
      </c>
      <c r="E69" s="75" t="s">
        <v>1859</v>
      </c>
      <c r="F69" s="22">
        <v>1</v>
      </c>
      <c r="G69" s="266">
        <v>240</v>
      </c>
      <c r="H69" s="266">
        <f t="shared" si="1"/>
        <v>240</v>
      </c>
      <c r="I69" s="167"/>
      <c r="J69" s="31" t="s">
        <v>695</v>
      </c>
      <c r="K69" s="30" t="s">
        <v>10003</v>
      </c>
      <c r="L69" s="22"/>
      <c r="M69" s="25">
        <v>44148</v>
      </c>
      <c r="N69" s="21"/>
      <c r="O69" s="22"/>
      <c r="P69" s="25">
        <v>44162</v>
      </c>
      <c r="Q69" s="26">
        <v>44162</v>
      </c>
    </row>
    <row r="70" spans="2:17" s="9" customFormat="1" ht="19.7" customHeight="1">
      <c r="B70" s="21">
        <v>13</v>
      </c>
      <c r="C70" s="21" t="s">
        <v>531</v>
      </c>
      <c r="D70" s="21" t="s">
        <v>531</v>
      </c>
      <c r="E70" s="75" t="s">
        <v>772</v>
      </c>
      <c r="F70" s="22">
        <v>10</v>
      </c>
      <c r="G70" s="266">
        <v>31</v>
      </c>
      <c r="H70" s="266">
        <f t="shared" si="1"/>
        <v>310</v>
      </c>
      <c r="I70" s="167"/>
      <c r="J70" s="31" t="s">
        <v>10030</v>
      </c>
      <c r="K70" s="30" t="s">
        <v>10003</v>
      </c>
      <c r="L70" s="22"/>
      <c r="M70" s="25">
        <v>44148</v>
      </c>
      <c r="N70" s="21"/>
      <c r="O70" s="22"/>
      <c r="P70" s="25">
        <v>44162</v>
      </c>
      <c r="Q70" s="26">
        <v>44162</v>
      </c>
    </row>
    <row r="71" spans="2:17" s="9" customFormat="1" ht="19.7" customHeight="1">
      <c r="B71" s="21">
        <v>13</v>
      </c>
      <c r="C71" s="21" t="s">
        <v>531</v>
      </c>
      <c r="D71" s="21" t="s">
        <v>531</v>
      </c>
      <c r="E71" s="75" t="s">
        <v>10031</v>
      </c>
      <c r="F71" s="22">
        <v>1</v>
      </c>
      <c r="G71" s="266">
        <v>900</v>
      </c>
      <c r="H71" s="266">
        <f t="shared" si="1"/>
        <v>900</v>
      </c>
      <c r="I71" s="167"/>
      <c r="J71" s="31" t="s">
        <v>10032</v>
      </c>
      <c r="K71" s="30" t="s">
        <v>10003</v>
      </c>
      <c r="L71" s="22"/>
      <c r="M71" s="25">
        <v>44148</v>
      </c>
      <c r="N71" s="21"/>
      <c r="O71" s="22"/>
      <c r="P71" s="25">
        <v>44162</v>
      </c>
      <c r="Q71" s="26">
        <v>44162</v>
      </c>
    </row>
    <row r="72" spans="2:17" s="9" customFormat="1" ht="19.7" customHeight="1">
      <c r="B72" s="21">
        <v>13</v>
      </c>
      <c r="C72" s="21" t="s">
        <v>10033</v>
      </c>
      <c r="D72" s="21" t="s">
        <v>531</v>
      </c>
      <c r="E72" s="75" t="s">
        <v>10034</v>
      </c>
      <c r="F72" s="22">
        <v>1</v>
      </c>
      <c r="G72" s="266">
        <v>387</v>
      </c>
      <c r="H72" s="266">
        <f t="shared" si="1"/>
        <v>387</v>
      </c>
      <c r="I72" s="167"/>
      <c r="J72" s="31" t="s">
        <v>1539</v>
      </c>
      <c r="K72" s="30" t="s">
        <v>10003</v>
      </c>
      <c r="L72" s="22"/>
      <c r="M72" s="25">
        <v>44148</v>
      </c>
      <c r="N72" s="21"/>
      <c r="O72" s="22"/>
      <c r="P72" s="25">
        <v>44162</v>
      </c>
      <c r="Q72" s="26">
        <v>44162</v>
      </c>
    </row>
    <row r="73" spans="2:17" s="9" customFormat="1" ht="19.7" customHeight="1">
      <c r="B73" s="21">
        <v>13</v>
      </c>
      <c r="C73" s="21" t="s">
        <v>531</v>
      </c>
      <c r="D73" s="21" t="s">
        <v>531</v>
      </c>
      <c r="E73" s="75" t="s">
        <v>10035</v>
      </c>
      <c r="F73" s="22">
        <v>1</v>
      </c>
      <c r="G73" s="266">
        <v>140</v>
      </c>
      <c r="H73" s="266">
        <f t="shared" si="1"/>
        <v>140</v>
      </c>
      <c r="I73" s="167"/>
      <c r="J73" s="31" t="s">
        <v>3932</v>
      </c>
      <c r="K73" s="30" t="s">
        <v>10003</v>
      </c>
      <c r="L73" s="22"/>
      <c r="M73" s="25">
        <v>44148</v>
      </c>
      <c r="N73" s="21"/>
      <c r="O73" s="22"/>
      <c r="P73" s="25">
        <v>44162</v>
      </c>
      <c r="Q73" s="26">
        <v>44162</v>
      </c>
    </row>
    <row r="74" spans="2:17" s="9" customFormat="1" ht="19.7" customHeight="1">
      <c r="B74" s="21">
        <v>13</v>
      </c>
      <c r="C74" s="21" t="s">
        <v>531</v>
      </c>
      <c r="D74" s="21" t="s">
        <v>531</v>
      </c>
      <c r="E74" s="75" t="s">
        <v>3717</v>
      </c>
      <c r="F74" s="22">
        <v>1</v>
      </c>
      <c r="G74" s="266">
        <v>2210</v>
      </c>
      <c r="H74" s="266">
        <f t="shared" si="1"/>
        <v>2210</v>
      </c>
      <c r="I74" s="167"/>
      <c r="J74" s="31" t="s">
        <v>2411</v>
      </c>
      <c r="K74" s="30" t="s">
        <v>10003</v>
      </c>
      <c r="L74" s="22"/>
      <c r="M74" s="25">
        <v>44148</v>
      </c>
      <c r="N74" s="21"/>
      <c r="O74" s="22"/>
      <c r="P74" s="25">
        <v>44162</v>
      </c>
      <c r="Q74" s="26">
        <v>44162</v>
      </c>
    </row>
    <row r="75" spans="2:17" s="9" customFormat="1" ht="19.7" customHeight="1">
      <c r="B75" s="21">
        <v>13</v>
      </c>
      <c r="C75" s="21" t="s">
        <v>531</v>
      </c>
      <c r="D75" s="21" t="s">
        <v>531</v>
      </c>
      <c r="E75" s="75" t="s">
        <v>3718</v>
      </c>
      <c r="F75" s="22">
        <v>1</v>
      </c>
      <c r="G75" s="266">
        <v>320</v>
      </c>
      <c r="H75" s="266">
        <f t="shared" si="1"/>
        <v>320</v>
      </c>
      <c r="I75" s="167"/>
      <c r="J75" s="31" t="s">
        <v>3719</v>
      </c>
      <c r="K75" s="30" t="s">
        <v>10003</v>
      </c>
      <c r="L75" s="22"/>
      <c r="M75" s="25">
        <v>44148</v>
      </c>
      <c r="N75" s="21"/>
      <c r="O75" s="22"/>
      <c r="P75" s="25">
        <v>44162</v>
      </c>
      <c r="Q75" s="26">
        <v>44162</v>
      </c>
    </row>
    <row r="76" spans="2:17" s="9" customFormat="1" ht="19.7" customHeight="1">
      <c r="B76" s="21">
        <v>13</v>
      </c>
      <c r="C76" s="21" t="s">
        <v>531</v>
      </c>
      <c r="D76" s="21" t="s">
        <v>531</v>
      </c>
      <c r="E76" s="75" t="s">
        <v>3715</v>
      </c>
      <c r="F76" s="22">
        <v>10</v>
      </c>
      <c r="G76" s="266">
        <v>36</v>
      </c>
      <c r="H76" s="266">
        <f t="shared" si="1"/>
        <v>360</v>
      </c>
      <c r="I76" s="167"/>
      <c r="J76" s="31" t="s">
        <v>10036</v>
      </c>
      <c r="K76" s="30" t="s">
        <v>10003</v>
      </c>
      <c r="L76" s="22"/>
      <c r="M76" s="25">
        <v>44148</v>
      </c>
      <c r="N76" s="21"/>
      <c r="O76" s="22"/>
      <c r="P76" s="25">
        <v>44162</v>
      </c>
      <c r="Q76" s="26">
        <v>44162</v>
      </c>
    </row>
    <row r="77" spans="2:17" s="9" customFormat="1" ht="19.7" customHeight="1">
      <c r="B77" s="21">
        <v>13</v>
      </c>
      <c r="C77" s="21" t="s">
        <v>531</v>
      </c>
      <c r="D77" s="21" t="s">
        <v>531</v>
      </c>
      <c r="E77" s="75" t="s">
        <v>3721</v>
      </c>
      <c r="F77" s="22">
        <v>1</v>
      </c>
      <c r="G77" s="266">
        <v>4697</v>
      </c>
      <c r="H77" s="266">
        <f t="shared" si="1"/>
        <v>4697</v>
      </c>
      <c r="I77" s="167"/>
      <c r="J77" s="31" t="s">
        <v>10037</v>
      </c>
      <c r="K77" s="30" t="s">
        <v>10003</v>
      </c>
      <c r="L77" s="22"/>
      <c r="M77" s="25">
        <v>44148</v>
      </c>
      <c r="N77" s="21"/>
      <c r="O77" s="22"/>
      <c r="P77" s="25">
        <v>44162</v>
      </c>
      <c r="Q77" s="26">
        <v>44162</v>
      </c>
    </row>
    <row r="78" spans="2:17" s="9" customFormat="1" ht="19.7" customHeight="1">
      <c r="B78" s="21">
        <v>13</v>
      </c>
      <c r="C78" s="21" t="s">
        <v>531</v>
      </c>
      <c r="D78" s="21" t="s">
        <v>531</v>
      </c>
      <c r="E78" s="75" t="s">
        <v>3723</v>
      </c>
      <c r="F78" s="22">
        <v>1</v>
      </c>
      <c r="G78" s="266">
        <v>4622</v>
      </c>
      <c r="H78" s="266">
        <f t="shared" si="1"/>
        <v>4622</v>
      </c>
      <c r="I78" s="167"/>
      <c r="J78" s="31" t="s">
        <v>10038</v>
      </c>
      <c r="K78" s="30" t="s">
        <v>10003</v>
      </c>
      <c r="L78" s="22"/>
      <c r="M78" s="25">
        <v>44148</v>
      </c>
      <c r="N78" s="21"/>
      <c r="O78" s="22"/>
      <c r="P78" s="25">
        <v>44162</v>
      </c>
      <c r="Q78" s="26">
        <v>44162</v>
      </c>
    </row>
    <row r="79" spans="2:17" s="9" customFormat="1" ht="19.7" customHeight="1">
      <c r="B79" s="21">
        <v>13</v>
      </c>
      <c r="C79" s="21" t="s">
        <v>531</v>
      </c>
      <c r="D79" s="21" t="s">
        <v>531</v>
      </c>
      <c r="E79" s="75" t="s">
        <v>3725</v>
      </c>
      <c r="F79" s="22">
        <v>1</v>
      </c>
      <c r="G79" s="266">
        <v>9122</v>
      </c>
      <c r="H79" s="266">
        <f t="shared" si="1"/>
        <v>9122</v>
      </c>
      <c r="I79" s="167"/>
      <c r="J79" s="31" t="s">
        <v>10039</v>
      </c>
      <c r="K79" s="30" t="s">
        <v>10003</v>
      </c>
      <c r="L79" s="22"/>
      <c r="M79" s="25">
        <v>44148</v>
      </c>
      <c r="N79" s="21"/>
      <c r="O79" s="22"/>
      <c r="P79" s="25">
        <v>44162</v>
      </c>
      <c r="Q79" s="26">
        <v>44162</v>
      </c>
    </row>
    <row r="80" spans="2:17" s="9" customFormat="1" ht="19.7" customHeight="1">
      <c r="B80" s="21">
        <v>13</v>
      </c>
      <c r="C80" s="21" t="s">
        <v>531</v>
      </c>
      <c r="D80" s="21" t="s">
        <v>531</v>
      </c>
      <c r="E80" s="75" t="s">
        <v>3726</v>
      </c>
      <c r="F80" s="22">
        <v>1</v>
      </c>
      <c r="G80" s="266">
        <v>7783</v>
      </c>
      <c r="H80" s="266">
        <f t="shared" si="1"/>
        <v>7783</v>
      </c>
      <c r="I80" s="167"/>
      <c r="J80" s="31" t="s">
        <v>10040</v>
      </c>
      <c r="K80" s="30" t="s">
        <v>10003</v>
      </c>
      <c r="L80" s="22"/>
      <c r="M80" s="25">
        <v>44148</v>
      </c>
      <c r="N80" s="21"/>
      <c r="O80" s="22"/>
      <c r="P80" s="25">
        <v>44162</v>
      </c>
      <c r="Q80" s="26">
        <v>44162</v>
      </c>
    </row>
    <row r="81" spans="2:17" s="9" customFormat="1" ht="19.7" customHeight="1">
      <c r="B81" s="21">
        <v>13</v>
      </c>
      <c r="C81" s="21" t="s">
        <v>531</v>
      </c>
      <c r="D81" s="21" t="s">
        <v>531</v>
      </c>
      <c r="E81" s="75" t="s">
        <v>3727</v>
      </c>
      <c r="F81" s="22">
        <v>1</v>
      </c>
      <c r="G81" s="266">
        <v>1850</v>
      </c>
      <c r="H81" s="266">
        <f t="shared" si="1"/>
        <v>1850</v>
      </c>
      <c r="I81" s="167"/>
      <c r="J81" s="31" t="s">
        <v>10041</v>
      </c>
      <c r="K81" s="30" t="s">
        <v>10003</v>
      </c>
      <c r="L81" s="22"/>
      <c r="M81" s="25">
        <v>44148</v>
      </c>
      <c r="N81" s="21"/>
      <c r="O81" s="22"/>
      <c r="P81" s="25">
        <v>44162</v>
      </c>
      <c r="Q81" s="26">
        <v>44162</v>
      </c>
    </row>
    <row r="82" spans="2:17" s="9" customFormat="1" ht="19.7" customHeight="1">
      <c r="B82" s="21"/>
      <c r="C82" s="21"/>
      <c r="D82" s="21"/>
      <c r="E82" s="75"/>
      <c r="F82" s="22"/>
      <c r="G82" s="266">
        <v>0</v>
      </c>
      <c r="H82" s="266">
        <f t="shared" si="1"/>
        <v>0</v>
      </c>
      <c r="I82" s="167"/>
      <c r="J82" s="31"/>
      <c r="K82" s="22"/>
      <c r="L82" s="22"/>
      <c r="M82" s="25"/>
      <c r="N82" s="21"/>
      <c r="O82" s="22"/>
      <c r="P82" s="25"/>
      <c r="Q82" s="26"/>
    </row>
    <row r="83" spans="2:17" s="9" customFormat="1" ht="19.7" customHeight="1">
      <c r="B83" s="21"/>
      <c r="C83" s="21"/>
      <c r="D83" s="21"/>
      <c r="E83" s="75"/>
      <c r="F83" s="22"/>
      <c r="G83" s="266">
        <v>0</v>
      </c>
      <c r="H83" s="266">
        <f t="shared" si="1"/>
        <v>0</v>
      </c>
      <c r="I83" s="167"/>
      <c r="J83" s="31"/>
      <c r="K83" s="22"/>
      <c r="L83" s="22"/>
      <c r="M83" s="25"/>
      <c r="N83" s="21"/>
      <c r="O83" s="22"/>
      <c r="P83" s="25"/>
      <c r="Q83" s="26"/>
    </row>
    <row r="84" spans="2:17" s="9" customFormat="1" ht="19.7" customHeight="1">
      <c r="B84" s="21"/>
      <c r="C84" s="21"/>
      <c r="D84" s="21"/>
      <c r="E84" s="75"/>
      <c r="F84" s="22"/>
      <c r="G84" s="266">
        <v>0</v>
      </c>
      <c r="H84" s="266">
        <f>F84*G84</f>
        <v>0</v>
      </c>
      <c r="I84" s="167"/>
      <c r="J84" s="31"/>
      <c r="K84" s="22"/>
      <c r="L84" s="22"/>
      <c r="M84" s="25"/>
      <c r="N84" s="21"/>
      <c r="O84" s="22"/>
      <c r="P84" s="25"/>
      <c r="Q84" s="26"/>
    </row>
    <row r="85" spans="2:17" s="9" customFormat="1" ht="19.7" customHeight="1">
      <c r="B85" s="21"/>
      <c r="C85" s="21"/>
      <c r="D85" s="21"/>
      <c r="E85" s="75"/>
      <c r="F85" s="22"/>
      <c r="G85" s="266">
        <v>0</v>
      </c>
      <c r="H85" s="266">
        <f t="shared" ref="H85:H90" si="2">F85*G85</f>
        <v>0</v>
      </c>
      <c r="I85" s="167"/>
      <c r="J85" s="31"/>
      <c r="K85" s="22"/>
      <c r="L85" s="22"/>
      <c r="M85" s="25"/>
      <c r="N85" s="21"/>
      <c r="O85" s="22"/>
      <c r="P85" s="25"/>
      <c r="Q85" s="26"/>
    </row>
    <row r="86" spans="2:17" s="9" customFormat="1" ht="19.7" customHeight="1">
      <c r="B86" s="21"/>
      <c r="C86" s="21"/>
      <c r="D86" s="21"/>
      <c r="E86" s="75"/>
      <c r="F86" s="22"/>
      <c r="G86" s="266">
        <v>0</v>
      </c>
      <c r="H86" s="266">
        <f t="shared" si="2"/>
        <v>0</v>
      </c>
      <c r="I86" s="167"/>
      <c r="J86" s="31"/>
      <c r="K86" s="22"/>
      <c r="L86" s="22"/>
      <c r="M86" s="25"/>
      <c r="N86" s="21"/>
      <c r="O86" s="22"/>
      <c r="P86" s="25"/>
      <c r="Q86" s="26"/>
    </row>
    <row r="87" spans="2:17" s="9" customFormat="1" ht="19.7" customHeight="1">
      <c r="B87" s="21"/>
      <c r="C87" s="21"/>
      <c r="D87" s="21"/>
      <c r="E87" s="75"/>
      <c r="F87" s="22"/>
      <c r="G87" s="266">
        <v>0</v>
      </c>
      <c r="H87" s="266">
        <f t="shared" si="2"/>
        <v>0</v>
      </c>
      <c r="I87" s="167"/>
      <c r="J87" s="31"/>
      <c r="K87" s="22"/>
      <c r="L87" s="22"/>
      <c r="M87" s="25"/>
      <c r="N87" s="21"/>
      <c r="O87" s="22"/>
      <c r="P87" s="25"/>
      <c r="Q87" s="26"/>
    </row>
    <row r="88" spans="2:17" s="9" customFormat="1" ht="19.7" customHeight="1">
      <c r="B88" s="21"/>
      <c r="C88" s="21"/>
      <c r="D88" s="21"/>
      <c r="E88" s="75"/>
      <c r="F88" s="22"/>
      <c r="G88" s="266">
        <v>0</v>
      </c>
      <c r="H88" s="266">
        <f t="shared" si="2"/>
        <v>0</v>
      </c>
      <c r="I88" s="167"/>
      <c r="J88" s="31"/>
      <c r="K88" s="22"/>
      <c r="L88" s="22"/>
      <c r="M88" s="25"/>
      <c r="N88" s="21"/>
      <c r="O88" s="22"/>
      <c r="P88" s="25"/>
      <c r="Q88" s="26"/>
    </row>
    <row r="89" spans="2:17" s="9" customFormat="1" ht="19.7" customHeight="1">
      <c r="B89" s="21"/>
      <c r="C89" s="21"/>
      <c r="D89" s="21"/>
      <c r="E89" s="75"/>
      <c r="F89" s="22"/>
      <c r="G89" s="266">
        <v>0</v>
      </c>
      <c r="H89" s="266">
        <f t="shared" si="2"/>
        <v>0</v>
      </c>
      <c r="I89" s="167"/>
      <c r="J89" s="31"/>
      <c r="K89" s="22"/>
      <c r="L89" s="22"/>
      <c r="M89" s="25"/>
      <c r="N89" s="21"/>
      <c r="O89" s="22"/>
      <c r="P89" s="25"/>
      <c r="Q89" s="26"/>
    </row>
    <row r="90" spans="2:17" s="9" customFormat="1" ht="19.7" customHeight="1">
      <c r="B90" s="21"/>
      <c r="C90" s="21"/>
      <c r="D90" s="21"/>
      <c r="E90" s="75"/>
      <c r="F90" s="22"/>
      <c r="G90" s="266">
        <v>0</v>
      </c>
      <c r="H90" s="266">
        <f t="shared" si="2"/>
        <v>0</v>
      </c>
      <c r="I90" s="167"/>
      <c r="J90" s="31"/>
      <c r="K90" s="22"/>
      <c r="L90" s="22"/>
      <c r="M90" s="25"/>
      <c r="N90" s="21"/>
      <c r="O90" s="22"/>
      <c r="P90" s="25"/>
      <c r="Q90" s="26"/>
    </row>
  </sheetData>
  <autoFilter ref="B8:O18" xr:uid="{87EE9C6E-DF96-44B5-B1A6-7C3550B5B7D1}"/>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5DE03-2505-4C12-920D-214554BC0E7A}">
  <dimension ref="B2:Q20"/>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3767</v>
      </c>
      <c r="G2" s="4" t="s">
        <v>2</v>
      </c>
      <c r="H2" s="5"/>
      <c r="I2" s="6"/>
      <c r="J2" s="7">
        <f>SUM(H:H)</f>
        <v>24827</v>
      </c>
    </row>
    <row r="3" spans="2:17" ht="20.100000000000001" customHeight="1">
      <c r="B3" s="1" t="s">
        <v>3</v>
      </c>
      <c r="C3" s="1"/>
      <c r="D3" s="1"/>
      <c r="E3" s="98" t="s">
        <v>3768</v>
      </c>
    </row>
    <row r="4" spans="2:17" ht="20.100000000000001" customHeight="1">
      <c r="B4" s="1" t="s">
        <v>5</v>
      </c>
      <c r="C4" s="1"/>
      <c r="D4" s="1"/>
      <c r="E4" s="98">
        <v>182091</v>
      </c>
    </row>
    <row r="5" spans="2:17" ht="20.100000000000001" customHeight="1">
      <c r="B5" s="1" t="s">
        <v>6</v>
      </c>
      <c r="C5" s="1"/>
      <c r="D5" s="1"/>
      <c r="E5" s="102">
        <v>44162</v>
      </c>
    </row>
    <row r="6" spans="2:17" ht="20.100000000000001" customHeight="1">
      <c r="B6" s="1" t="s">
        <v>7</v>
      </c>
      <c r="C6" s="1"/>
      <c r="D6" s="1"/>
      <c r="E6" s="102">
        <v>44182</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 t="shared" ref="H9:H19" si="0">F9*G9</f>
        <v>0</v>
      </c>
      <c r="I9" s="167"/>
      <c r="J9" s="30"/>
      <c r="K9" s="30"/>
      <c r="L9" s="22"/>
      <c r="M9" s="25"/>
      <c r="N9" s="21"/>
      <c r="O9" s="22"/>
      <c r="P9" s="25"/>
      <c r="Q9" s="26"/>
    </row>
    <row r="10" spans="2:17" s="9" customFormat="1" ht="19.7" customHeight="1">
      <c r="B10" s="21">
        <v>3</v>
      </c>
      <c r="C10" s="21" t="s">
        <v>577</v>
      </c>
      <c r="D10" s="21" t="s">
        <v>577</v>
      </c>
      <c r="E10" s="75" t="s">
        <v>3769</v>
      </c>
      <c r="F10" s="22">
        <v>1</v>
      </c>
      <c r="G10" s="266">
        <v>2814</v>
      </c>
      <c r="H10" s="266">
        <f t="shared" si="0"/>
        <v>2814</v>
      </c>
      <c r="I10" s="167"/>
      <c r="J10" s="31" t="s">
        <v>668</v>
      </c>
      <c r="K10" s="30" t="s">
        <v>10042</v>
      </c>
      <c r="L10" s="22"/>
      <c r="M10" s="25">
        <v>44147</v>
      </c>
      <c r="N10" s="21"/>
      <c r="O10" s="22"/>
      <c r="P10" s="207">
        <v>44161</v>
      </c>
      <c r="Q10" s="26">
        <v>44161</v>
      </c>
    </row>
    <row r="11" spans="2:17" s="9" customFormat="1" ht="19.7" customHeight="1">
      <c r="B11" s="21">
        <v>4</v>
      </c>
      <c r="C11" s="21" t="s">
        <v>577</v>
      </c>
      <c r="D11" s="21" t="s">
        <v>577</v>
      </c>
      <c r="E11" s="75" t="s">
        <v>3770</v>
      </c>
      <c r="F11" s="22">
        <v>2</v>
      </c>
      <c r="G11" s="266">
        <v>1320</v>
      </c>
      <c r="H11" s="266">
        <f t="shared" si="0"/>
        <v>2640</v>
      </c>
      <c r="I11" s="167"/>
      <c r="J11" s="31" t="s">
        <v>3771</v>
      </c>
      <c r="K11" s="30" t="s">
        <v>10042</v>
      </c>
      <c r="L11" s="22"/>
      <c r="M11" s="25">
        <v>44147</v>
      </c>
      <c r="N11" s="21"/>
      <c r="O11" s="22"/>
      <c r="P11" s="207">
        <v>44161</v>
      </c>
      <c r="Q11" s="26">
        <v>44161</v>
      </c>
    </row>
    <row r="12" spans="2:17" s="9" customFormat="1" ht="19.7" customHeight="1">
      <c r="B12" s="21">
        <v>4</v>
      </c>
      <c r="C12" s="21" t="s">
        <v>577</v>
      </c>
      <c r="D12" s="21" t="s">
        <v>577</v>
      </c>
      <c r="E12" s="75" t="s">
        <v>3772</v>
      </c>
      <c r="F12" s="22">
        <v>1</v>
      </c>
      <c r="G12" s="266">
        <v>5123</v>
      </c>
      <c r="H12" s="266">
        <f t="shared" si="0"/>
        <v>5123</v>
      </c>
      <c r="I12" s="167"/>
      <c r="J12" s="31" t="s">
        <v>2278</v>
      </c>
      <c r="K12" s="30" t="s">
        <v>10042</v>
      </c>
      <c r="L12" s="22"/>
      <c r="M12" s="25">
        <v>44147</v>
      </c>
      <c r="N12" s="21"/>
      <c r="O12" s="22"/>
      <c r="P12" s="207">
        <v>44161</v>
      </c>
      <c r="Q12" s="26">
        <v>44161</v>
      </c>
    </row>
    <row r="13" spans="2:17" s="9" customFormat="1" ht="19.7" customHeight="1">
      <c r="B13" s="21">
        <v>4</v>
      </c>
      <c r="C13" s="21" t="s">
        <v>577</v>
      </c>
      <c r="D13" s="21" t="s">
        <v>577</v>
      </c>
      <c r="E13" s="75" t="s">
        <v>3773</v>
      </c>
      <c r="F13" s="22">
        <v>1</v>
      </c>
      <c r="G13" s="266">
        <v>3841</v>
      </c>
      <c r="H13" s="266">
        <f t="shared" si="0"/>
        <v>3841</v>
      </c>
      <c r="I13" s="167"/>
      <c r="J13" s="31" t="s">
        <v>3774</v>
      </c>
      <c r="K13" s="30" t="s">
        <v>10042</v>
      </c>
      <c r="L13" s="22"/>
      <c r="M13" s="25">
        <v>44147</v>
      </c>
      <c r="N13" s="21"/>
      <c r="O13" s="22"/>
      <c r="P13" s="207">
        <v>44161</v>
      </c>
      <c r="Q13" s="26">
        <v>44161</v>
      </c>
    </row>
    <row r="14" spans="2:17" s="9" customFormat="1" ht="19.7" customHeight="1">
      <c r="B14" s="21">
        <v>4</v>
      </c>
      <c r="C14" s="21" t="s">
        <v>531</v>
      </c>
      <c r="D14" s="21" t="s">
        <v>531</v>
      </c>
      <c r="E14" s="75" t="s">
        <v>3775</v>
      </c>
      <c r="F14" s="22">
        <v>1</v>
      </c>
      <c r="G14" s="266">
        <v>2542</v>
      </c>
      <c r="H14" s="266">
        <f t="shared" si="0"/>
        <v>2542</v>
      </c>
      <c r="I14" s="167"/>
      <c r="J14" s="31" t="s">
        <v>3776</v>
      </c>
      <c r="K14" s="30" t="s">
        <v>10042</v>
      </c>
      <c r="L14" s="22"/>
      <c r="M14" s="25">
        <v>44147</v>
      </c>
      <c r="N14" s="21"/>
      <c r="O14" s="22"/>
      <c r="P14" s="207">
        <v>44161</v>
      </c>
      <c r="Q14" s="26">
        <v>44161</v>
      </c>
    </row>
    <row r="15" spans="2:17" s="9" customFormat="1" ht="19.7" customHeight="1">
      <c r="B15" s="21">
        <v>4</v>
      </c>
      <c r="C15" s="21" t="s">
        <v>577</v>
      </c>
      <c r="D15" s="21" t="s">
        <v>577</v>
      </c>
      <c r="E15" s="75" t="s">
        <v>3777</v>
      </c>
      <c r="F15" s="22">
        <v>1</v>
      </c>
      <c r="G15" s="266">
        <v>7867</v>
      </c>
      <c r="H15" s="266">
        <f t="shared" si="0"/>
        <v>7867</v>
      </c>
      <c r="I15" s="167"/>
      <c r="J15" s="31" t="s">
        <v>3778</v>
      </c>
      <c r="K15" s="30" t="s">
        <v>10042</v>
      </c>
      <c r="L15" s="22"/>
      <c r="M15" s="25">
        <v>44147</v>
      </c>
      <c r="N15" s="21"/>
      <c r="O15" s="22"/>
      <c r="P15" s="207">
        <v>44161</v>
      </c>
      <c r="Q15" s="26">
        <v>44161</v>
      </c>
    </row>
    <row r="16" spans="2:17" s="9" customFormat="1" ht="19.7" customHeight="1">
      <c r="B16" s="21"/>
      <c r="C16" s="21"/>
      <c r="D16" s="21"/>
      <c r="E16" s="75"/>
      <c r="F16" s="22"/>
      <c r="G16" s="266">
        <v>0</v>
      </c>
      <c r="H16" s="266">
        <f t="shared" si="0"/>
        <v>0</v>
      </c>
      <c r="I16" s="167"/>
      <c r="J16" s="31"/>
      <c r="K16" s="22"/>
      <c r="L16" s="22"/>
      <c r="M16" s="25"/>
      <c r="N16" s="21"/>
      <c r="O16" s="22"/>
      <c r="P16" s="25"/>
      <c r="Q16" s="26"/>
    </row>
    <row r="17" spans="2:17" s="9" customFormat="1" ht="19.7" customHeight="1">
      <c r="B17" s="21"/>
      <c r="C17" s="21"/>
      <c r="D17" s="21"/>
      <c r="E17" s="75"/>
      <c r="F17" s="22"/>
      <c r="G17" s="266">
        <v>0</v>
      </c>
      <c r="H17" s="266">
        <f t="shared" si="0"/>
        <v>0</v>
      </c>
      <c r="I17" s="167"/>
      <c r="J17" s="31"/>
      <c r="K17" s="22"/>
      <c r="L17" s="22"/>
      <c r="M17" s="25"/>
      <c r="N17" s="21"/>
      <c r="O17" s="22"/>
      <c r="P17" s="25"/>
      <c r="Q17" s="26"/>
    </row>
    <row r="18" spans="2:17" s="9" customFormat="1" ht="19.7" customHeight="1">
      <c r="B18" s="21"/>
      <c r="C18" s="21"/>
      <c r="D18" s="21"/>
      <c r="E18" s="75"/>
      <c r="F18" s="22"/>
      <c r="G18" s="266">
        <v>0</v>
      </c>
      <c r="H18" s="266">
        <f t="shared" si="0"/>
        <v>0</v>
      </c>
      <c r="I18" s="167"/>
      <c r="J18" s="31"/>
      <c r="K18" s="22"/>
      <c r="L18" s="22"/>
      <c r="M18" s="25"/>
      <c r="N18" s="21"/>
      <c r="O18" s="22"/>
      <c r="P18" s="25"/>
      <c r="Q18" s="26"/>
    </row>
    <row r="19" spans="2:17" s="9" customFormat="1" ht="19.7" customHeight="1">
      <c r="B19" s="21"/>
      <c r="C19" s="21"/>
      <c r="D19" s="21"/>
      <c r="E19" s="75"/>
      <c r="F19" s="22"/>
      <c r="G19" s="266">
        <v>0</v>
      </c>
      <c r="H19" s="266">
        <f t="shared" si="0"/>
        <v>0</v>
      </c>
      <c r="I19" s="167"/>
      <c r="J19" s="31"/>
      <c r="K19" s="22"/>
      <c r="L19" s="22"/>
      <c r="M19" s="25"/>
      <c r="N19" s="21"/>
      <c r="O19" s="22"/>
      <c r="P19" s="25"/>
      <c r="Q19" s="26"/>
    </row>
    <row r="20" spans="2:17">
      <c r="G20" s="3"/>
      <c r="H20" s="3"/>
    </row>
  </sheetData>
  <autoFilter ref="B8:O19" xr:uid="{50D342B1-7959-4D86-9667-619064E86B15}"/>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54BA5-2DEF-43F7-A55A-7E32A3A6CBB1}">
  <dimension ref="B2:R21"/>
  <sheetViews>
    <sheetView topLeftCell="D1" zoomScale="70" zoomScaleNormal="70" workbookViewId="0">
      <selection activeCell="D16" sqref="D16"/>
    </sheetView>
  </sheetViews>
  <sheetFormatPr defaultRowHeight="12"/>
  <cols>
    <col min="1" max="1" width="2.625" style="2331" customWidth="1"/>
    <col min="2" max="2" width="10.5" style="2329" bestFit="1" customWidth="1"/>
    <col min="3" max="3" width="18.875" style="2331" bestFit="1" customWidth="1"/>
    <col min="4" max="4" width="14.625" style="2331" bestFit="1" customWidth="1"/>
    <col min="5" max="5" width="66" style="2329" customWidth="1"/>
    <col min="6" max="6" width="7.125" style="2324" customWidth="1"/>
    <col min="7" max="8" width="10.375" style="2334" bestFit="1" customWidth="1"/>
    <col min="9" max="9" width="13.625" style="2330" bestFit="1" customWidth="1"/>
    <col min="10" max="10" width="54" style="2329" customWidth="1"/>
    <col min="11" max="11" width="42.125" style="2329" customWidth="1"/>
    <col min="12" max="12" width="13.5" style="2329" bestFit="1" customWidth="1"/>
    <col min="13" max="13" width="13.625" style="2330" customWidth="1"/>
    <col min="14" max="14" width="10" style="2331" bestFit="1" customWidth="1"/>
    <col min="15" max="15" width="13.125" style="2330" customWidth="1"/>
    <col min="16" max="16" width="19.5" style="2332" customWidth="1"/>
    <col min="17" max="17" width="17.375" style="2333" customWidth="1"/>
    <col min="18" max="18" width="16.625" style="2331" customWidth="1"/>
    <col min="19" max="256" width="9" style="2331"/>
    <col min="257" max="257" width="2.625" style="2331" customWidth="1"/>
    <col min="258" max="258" width="7.375" style="2331" customWidth="1"/>
    <col min="259" max="259" width="18.875" style="2331" bestFit="1" customWidth="1"/>
    <col min="260" max="260" width="14.625" style="2331" bestFit="1" customWidth="1"/>
    <col min="261" max="261" width="66" style="2331" customWidth="1"/>
    <col min="262" max="262" width="7.125" style="2331" customWidth="1"/>
    <col min="263" max="264" width="10.375" style="2331" bestFit="1" customWidth="1"/>
    <col min="265" max="265" width="13.625" style="2331" bestFit="1" customWidth="1"/>
    <col min="266" max="266" width="54" style="2331" customWidth="1"/>
    <col min="267" max="267" width="42.125" style="2331" customWidth="1"/>
    <col min="268" max="268" width="13.5" style="2331" bestFit="1" customWidth="1"/>
    <col min="269" max="269" width="13.625" style="2331" customWidth="1"/>
    <col min="270" max="270" width="10" style="2331" bestFit="1" customWidth="1"/>
    <col min="271" max="271" width="13.125" style="2331" customWidth="1"/>
    <col min="272" max="272" width="19.5" style="2331" customWidth="1"/>
    <col min="273" max="273" width="17.375" style="2331" customWidth="1"/>
    <col min="274" max="274" width="16.625" style="2331" customWidth="1"/>
    <col min="275" max="512" width="9" style="2331"/>
    <col min="513" max="513" width="2.625" style="2331" customWidth="1"/>
    <col min="514" max="514" width="7.375" style="2331" customWidth="1"/>
    <col min="515" max="515" width="18.875" style="2331" bestFit="1" customWidth="1"/>
    <col min="516" max="516" width="14.625" style="2331" bestFit="1" customWidth="1"/>
    <col min="517" max="517" width="66" style="2331" customWidth="1"/>
    <col min="518" max="518" width="7.125" style="2331" customWidth="1"/>
    <col min="519" max="520" width="10.375" style="2331" bestFit="1" customWidth="1"/>
    <col min="521" max="521" width="13.625" style="2331" bestFit="1" customWidth="1"/>
    <col min="522" max="522" width="54" style="2331" customWidth="1"/>
    <col min="523" max="523" width="42.125" style="2331" customWidth="1"/>
    <col min="524" max="524" width="13.5" style="2331" bestFit="1" customWidth="1"/>
    <col min="525" max="525" width="13.625" style="2331" customWidth="1"/>
    <col min="526" max="526" width="10" style="2331" bestFit="1" customWidth="1"/>
    <col min="527" max="527" width="13.125" style="2331" customWidth="1"/>
    <col min="528" max="528" width="19.5" style="2331" customWidth="1"/>
    <col min="529" max="529" width="17.375" style="2331" customWidth="1"/>
    <col min="530" max="530" width="16.625" style="2331" customWidth="1"/>
    <col min="531" max="768" width="9" style="2331"/>
    <col min="769" max="769" width="2.625" style="2331" customWidth="1"/>
    <col min="770" max="770" width="7.375" style="2331" customWidth="1"/>
    <col min="771" max="771" width="18.875" style="2331" bestFit="1" customWidth="1"/>
    <col min="772" max="772" width="14.625" style="2331" bestFit="1" customWidth="1"/>
    <col min="773" max="773" width="66" style="2331" customWidth="1"/>
    <col min="774" max="774" width="7.125" style="2331" customWidth="1"/>
    <col min="775" max="776" width="10.375" style="2331" bestFit="1" customWidth="1"/>
    <col min="777" max="777" width="13.625" style="2331" bestFit="1" customWidth="1"/>
    <col min="778" max="778" width="54" style="2331" customWidth="1"/>
    <col min="779" max="779" width="42.125" style="2331" customWidth="1"/>
    <col min="780" max="780" width="13.5" style="2331" bestFit="1" customWidth="1"/>
    <col min="781" max="781" width="13.625" style="2331" customWidth="1"/>
    <col min="782" max="782" width="10" style="2331" bestFit="1" customWidth="1"/>
    <col min="783" max="783" width="13.125" style="2331" customWidth="1"/>
    <col min="784" max="784" width="19.5" style="2331" customWidth="1"/>
    <col min="785" max="785" width="17.375" style="2331" customWidth="1"/>
    <col min="786" max="786" width="16.625" style="2331" customWidth="1"/>
    <col min="787" max="1024" width="9" style="2331"/>
    <col min="1025" max="1025" width="2.625" style="2331" customWidth="1"/>
    <col min="1026" max="1026" width="7.375" style="2331" customWidth="1"/>
    <col min="1027" max="1027" width="18.875" style="2331" bestFit="1" customWidth="1"/>
    <col min="1028" max="1028" width="14.625" style="2331" bestFit="1" customWidth="1"/>
    <col min="1029" max="1029" width="66" style="2331" customWidth="1"/>
    <col min="1030" max="1030" width="7.125" style="2331" customWidth="1"/>
    <col min="1031" max="1032" width="10.375" style="2331" bestFit="1" customWidth="1"/>
    <col min="1033" max="1033" width="13.625" style="2331" bestFit="1" customWidth="1"/>
    <col min="1034" max="1034" width="54" style="2331" customWidth="1"/>
    <col min="1035" max="1035" width="42.125" style="2331" customWidth="1"/>
    <col min="1036" max="1036" width="13.5" style="2331" bestFit="1" customWidth="1"/>
    <col min="1037" max="1037" width="13.625" style="2331" customWidth="1"/>
    <col min="1038" max="1038" width="10" style="2331" bestFit="1" customWidth="1"/>
    <col min="1039" max="1039" width="13.125" style="2331" customWidth="1"/>
    <col min="1040" max="1040" width="19.5" style="2331" customWidth="1"/>
    <col min="1041" max="1041" width="17.375" style="2331" customWidth="1"/>
    <col min="1042" max="1042" width="16.625" style="2331" customWidth="1"/>
    <col min="1043" max="1280" width="9" style="2331"/>
    <col min="1281" max="1281" width="2.625" style="2331" customWidth="1"/>
    <col min="1282" max="1282" width="7.375" style="2331" customWidth="1"/>
    <col min="1283" max="1283" width="18.875" style="2331" bestFit="1" customWidth="1"/>
    <col min="1284" max="1284" width="14.625" style="2331" bestFit="1" customWidth="1"/>
    <col min="1285" max="1285" width="66" style="2331" customWidth="1"/>
    <col min="1286" max="1286" width="7.125" style="2331" customWidth="1"/>
    <col min="1287" max="1288" width="10.375" style="2331" bestFit="1" customWidth="1"/>
    <col min="1289" max="1289" width="13.625" style="2331" bestFit="1" customWidth="1"/>
    <col min="1290" max="1290" width="54" style="2331" customWidth="1"/>
    <col min="1291" max="1291" width="42.125" style="2331" customWidth="1"/>
    <col min="1292" max="1292" width="13.5" style="2331" bestFit="1" customWidth="1"/>
    <col min="1293" max="1293" width="13.625" style="2331" customWidth="1"/>
    <col min="1294" max="1294" width="10" style="2331" bestFit="1" customWidth="1"/>
    <col min="1295" max="1295" width="13.125" style="2331" customWidth="1"/>
    <col min="1296" max="1296" width="19.5" style="2331" customWidth="1"/>
    <col min="1297" max="1297" width="17.375" style="2331" customWidth="1"/>
    <col min="1298" max="1298" width="16.625" style="2331" customWidth="1"/>
    <col min="1299" max="1536" width="9" style="2331"/>
    <col min="1537" max="1537" width="2.625" style="2331" customWidth="1"/>
    <col min="1538" max="1538" width="7.375" style="2331" customWidth="1"/>
    <col min="1539" max="1539" width="18.875" style="2331" bestFit="1" customWidth="1"/>
    <col min="1540" max="1540" width="14.625" style="2331" bestFit="1" customWidth="1"/>
    <col min="1541" max="1541" width="66" style="2331" customWidth="1"/>
    <col min="1542" max="1542" width="7.125" style="2331" customWidth="1"/>
    <col min="1543" max="1544" width="10.375" style="2331" bestFit="1" customWidth="1"/>
    <col min="1545" max="1545" width="13.625" style="2331" bestFit="1" customWidth="1"/>
    <col min="1546" max="1546" width="54" style="2331" customWidth="1"/>
    <col min="1547" max="1547" width="42.125" style="2331" customWidth="1"/>
    <col min="1548" max="1548" width="13.5" style="2331" bestFit="1" customWidth="1"/>
    <col min="1549" max="1549" width="13.625" style="2331" customWidth="1"/>
    <col min="1550" max="1550" width="10" style="2331" bestFit="1" customWidth="1"/>
    <col min="1551" max="1551" width="13.125" style="2331" customWidth="1"/>
    <col min="1552" max="1552" width="19.5" style="2331" customWidth="1"/>
    <col min="1553" max="1553" width="17.375" style="2331" customWidth="1"/>
    <col min="1554" max="1554" width="16.625" style="2331" customWidth="1"/>
    <col min="1555" max="1792" width="9" style="2331"/>
    <col min="1793" max="1793" width="2.625" style="2331" customWidth="1"/>
    <col min="1794" max="1794" width="7.375" style="2331" customWidth="1"/>
    <col min="1795" max="1795" width="18.875" style="2331" bestFit="1" customWidth="1"/>
    <col min="1796" max="1796" width="14.625" style="2331" bestFit="1" customWidth="1"/>
    <col min="1797" max="1797" width="66" style="2331" customWidth="1"/>
    <col min="1798" max="1798" width="7.125" style="2331" customWidth="1"/>
    <col min="1799" max="1800" width="10.375" style="2331" bestFit="1" customWidth="1"/>
    <col min="1801" max="1801" width="13.625" style="2331" bestFit="1" customWidth="1"/>
    <col min="1802" max="1802" width="54" style="2331" customWidth="1"/>
    <col min="1803" max="1803" width="42.125" style="2331" customWidth="1"/>
    <col min="1804" max="1804" width="13.5" style="2331" bestFit="1" customWidth="1"/>
    <col min="1805" max="1805" width="13.625" style="2331" customWidth="1"/>
    <col min="1806" max="1806" width="10" style="2331" bestFit="1" customWidth="1"/>
    <col min="1807" max="1807" width="13.125" style="2331" customWidth="1"/>
    <col min="1808" max="1808" width="19.5" style="2331" customWidth="1"/>
    <col min="1809" max="1809" width="17.375" style="2331" customWidth="1"/>
    <col min="1810" max="1810" width="16.625" style="2331" customWidth="1"/>
    <col min="1811" max="2048" width="9" style="2331"/>
    <col min="2049" max="2049" width="2.625" style="2331" customWidth="1"/>
    <col min="2050" max="2050" width="7.375" style="2331" customWidth="1"/>
    <col min="2051" max="2051" width="18.875" style="2331" bestFit="1" customWidth="1"/>
    <col min="2052" max="2052" width="14.625" style="2331" bestFit="1" customWidth="1"/>
    <col min="2053" max="2053" width="66" style="2331" customWidth="1"/>
    <col min="2054" max="2054" width="7.125" style="2331" customWidth="1"/>
    <col min="2055" max="2056" width="10.375" style="2331" bestFit="1" customWidth="1"/>
    <col min="2057" max="2057" width="13.625" style="2331" bestFit="1" customWidth="1"/>
    <col min="2058" max="2058" width="54" style="2331" customWidth="1"/>
    <col min="2059" max="2059" width="42.125" style="2331" customWidth="1"/>
    <col min="2060" max="2060" width="13.5" style="2331" bestFit="1" customWidth="1"/>
    <col min="2061" max="2061" width="13.625" style="2331" customWidth="1"/>
    <col min="2062" max="2062" width="10" style="2331" bestFit="1" customWidth="1"/>
    <col min="2063" max="2063" width="13.125" style="2331" customWidth="1"/>
    <col min="2064" max="2064" width="19.5" style="2331" customWidth="1"/>
    <col min="2065" max="2065" width="17.375" style="2331" customWidth="1"/>
    <col min="2066" max="2066" width="16.625" style="2331" customWidth="1"/>
    <col min="2067" max="2304" width="9" style="2331"/>
    <col min="2305" max="2305" width="2.625" style="2331" customWidth="1"/>
    <col min="2306" max="2306" width="7.375" style="2331" customWidth="1"/>
    <col min="2307" max="2307" width="18.875" style="2331" bestFit="1" customWidth="1"/>
    <col min="2308" max="2308" width="14.625" style="2331" bestFit="1" customWidth="1"/>
    <col min="2309" max="2309" width="66" style="2331" customWidth="1"/>
    <col min="2310" max="2310" width="7.125" style="2331" customWidth="1"/>
    <col min="2311" max="2312" width="10.375" style="2331" bestFit="1" customWidth="1"/>
    <col min="2313" max="2313" width="13.625" style="2331" bestFit="1" customWidth="1"/>
    <col min="2314" max="2314" width="54" style="2331" customWidth="1"/>
    <col min="2315" max="2315" width="42.125" style="2331" customWidth="1"/>
    <col min="2316" max="2316" width="13.5" style="2331" bestFit="1" customWidth="1"/>
    <col min="2317" max="2317" width="13.625" style="2331" customWidth="1"/>
    <col min="2318" max="2318" width="10" style="2331" bestFit="1" customWidth="1"/>
    <col min="2319" max="2319" width="13.125" style="2331" customWidth="1"/>
    <col min="2320" max="2320" width="19.5" style="2331" customWidth="1"/>
    <col min="2321" max="2321" width="17.375" style="2331" customWidth="1"/>
    <col min="2322" max="2322" width="16.625" style="2331" customWidth="1"/>
    <col min="2323" max="2560" width="9" style="2331"/>
    <col min="2561" max="2561" width="2.625" style="2331" customWidth="1"/>
    <col min="2562" max="2562" width="7.375" style="2331" customWidth="1"/>
    <col min="2563" max="2563" width="18.875" style="2331" bestFit="1" customWidth="1"/>
    <col min="2564" max="2564" width="14.625" style="2331" bestFit="1" customWidth="1"/>
    <col min="2565" max="2565" width="66" style="2331" customWidth="1"/>
    <col min="2566" max="2566" width="7.125" style="2331" customWidth="1"/>
    <col min="2567" max="2568" width="10.375" style="2331" bestFit="1" customWidth="1"/>
    <col min="2569" max="2569" width="13.625" style="2331" bestFit="1" customWidth="1"/>
    <col min="2570" max="2570" width="54" style="2331" customWidth="1"/>
    <col min="2571" max="2571" width="42.125" style="2331" customWidth="1"/>
    <col min="2572" max="2572" width="13.5" style="2331" bestFit="1" customWidth="1"/>
    <col min="2573" max="2573" width="13.625" style="2331" customWidth="1"/>
    <col min="2574" max="2574" width="10" style="2331" bestFit="1" customWidth="1"/>
    <col min="2575" max="2575" width="13.125" style="2331" customWidth="1"/>
    <col min="2576" max="2576" width="19.5" style="2331" customWidth="1"/>
    <col min="2577" max="2577" width="17.375" style="2331" customWidth="1"/>
    <col min="2578" max="2578" width="16.625" style="2331" customWidth="1"/>
    <col min="2579" max="2816" width="9" style="2331"/>
    <col min="2817" max="2817" width="2.625" style="2331" customWidth="1"/>
    <col min="2818" max="2818" width="7.375" style="2331" customWidth="1"/>
    <col min="2819" max="2819" width="18.875" style="2331" bestFit="1" customWidth="1"/>
    <col min="2820" max="2820" width="14.625" style="2331" bestFit="1" customWidth="1"/>
    <col min="2821" max="2821" width="66" style="2331" customWidth="1"/>
    <col min="2822" max="2822" width="7.125" style="2331" customWidth="1"/>
    <col min="2823" max="2824" width="10.375" style="2331" bestFit="1" customWidth="1"/>
    <col min="2825" max="2825" width="13.625" style="2331" bestFit="1" customWidth="1"/>
    <col min="2826" max="2826" width="54" style="2331" customWidth="1"/>
    <col min="2827" max="2827" width="42.125" style="2331" customWidth="1"/>
    <col min="2828" max="2828" width="13.5" style="2331" bestFit="1" customWidth="1"/>
    <col min="2829" max="2829" width="13.625" style="2331" customWidth="1"/>
    <col min="2830" max="2830" width="10" style="2331" bestFit="1" customWidth="1"/>
    <col min="2831" max="2831" width="13.125" style="2331" customWidth="1"/>
    <col min="2832" max="2832" width="19.5" style="2331" customWidth="1"/>
    <col min="2833" max="2833" width="17.375" style="2331" customWidth="1"/>
    <col min="2834" max="2834" width="16.625" style="2331" customWidth="1"/>
    <col min="2835" max="3072" width="9" style="2331"/>
    <col min="3073" max="3073" width="2.625" style="2331" customWidth="1"/>
    <col min="3074" max="3074" width="7.375" style="2331" customWidth="1"/>
    <col min="3075" max="3075" width="18.875" style="2331" bestFit="1" customWidth="1"/>
    <col min="3076" max="3076" width="14.625" style="2331" bestFit="1" customWidth="1"/>
    <col min="3077" max="3077" width="66" style="2331" customWidth="1"/>
    <col min="3078" max="3078" width="7.125" style="2331" customWidth="1"/>
    <col min="3079" max="3080" width="10.375" style="2331" bestFit="1" customWidth="1"/>
    <col min="3081" max="3081" width="13.625" style="2331" bestFit="1" customWidth="1"/>
    <col min="3082" max="3082" width="54" style="2331" customWidth="1"/>
    <col min="3083" max="3083" width="42.125" style="2331" customWidth="1"/>
    <col min="3084" max="3084" width="13.5" style="2331" bestFit="1" customWidth="1"/>
    <col min="3085" max="3085" width="13.625" style="2331" customWidth="1"/>
    <col min="3086" max="3086" width="10" style="2331" bestFit="1" customWidth="1"/>
    <col min="3087" max="3087" width="13.125" style="2331" customWidth="1"/>
    <col min="3088" max="3088" width="19.5" style="2331" customWidth="1"/>
    <col min="3089" max="3089" width="17.375" style="2331" customWidth="1"/>
    <col min="3090" max="3090" width="16.625" style="2331" customWidth="1"/>
    <col min="3091" max="3328" width="9" style="2331"/>
    <col min="3329" max="3329" width="2.625" style="2331" customWidth="1"/>
    <col min="3330" max="3330" width="7.375" style="2331" customWidth="1"/>
    <col min="3331" max="3331" width="18.875" style="2331" bestFit="1" customWidth="1"/>
    <col min="3332" max="3332" width="14.625" style="2331" bestFit="1" customWidth="1"/>
    <col min="3333" max="3333" width="66" style="2331" customWidth="1"/>
    <col min="3334" max="3334" width="7.125" style="2331" customWidth="1"/>
    <col min="3335" max="3336" width="10.375" style="2331" bestFit="1" customWidth="1"/>
    <col min="3337" max="3337" width="13.625" style="2331" bestFit="1" customWidth="1"/>
    <col min="3338" max="3338" width="54" style="2331" customWidth="1"/>
    <col min="3339" max="3339" width="42.125" style="2331" customWidth="1"/>
    <col min="3340" max="3340" width="13.5" style="2331" bestFit="1" customWidth="1"/>
    <col min="3341" max="3341" width="13.625" style="2331" customWidth="1"/>
    <col min="3342" max="3342" width="10" style="2331" bestFit="1" customWidth="1"/>
    <col min="3343" max="3343" width="13.125" style="2331" customWidth="1"/>
    <col min="3344" max="3344" width="19.5" style="2331" customWidth="1"/>
    <col min="3345" max="3345" width="17.375" style="2331" customWidth="1"/>
    <col min="3346" max="3346" width="16.625" style="2331" customWidth="1"/>
    <col min="3347" max="3584" width="9" style="2331"/>
    <col min="3585" max="3585" width="2.625" style="2331" customWidth="1"/>
    <col min="3586" max="3586" width="7.375" style="2331" customWidth="1"/>
    <col min="3587" max="3587" width="18.875" style="2331" bestFit="1" customWidth="1"/>
    <col min="3588" max="3588" width="14.625" style="2331" bestFit="1" customWidth="1"/>
    <col min="3589" max="3589" width="66" style="2331" customWidth="1"/>
    <col min="3590" max="3590" width="7.125" style="2331" customWidth="1"/>
    <col min="3591" max="3592" width="10.375" style="2331" bestFit="1" customWidth="1"/>
    <col min="3593" max="3593" width="13.625" style="2331" bestFit="1" customWidth="1"/>
    <col min="3594" max="3594" width="54" style="2331" customWidth="1"/>
    <col min="3595" max="3595" width="42.125" style="2331" customWidth="1"/>
    <col min="3596" max="3596" width="13.5" style="2331" bestFit="1" customWidth="1"/>
    <col min="3597" max="3597" width="13.625" style="2331" customWidth="1"/>
    <col min="3598" max="3598" width="10" style="2331" bestFit="1" customWidth="1"/>
    <col min="3599" max="3599" width="13.125" style="2331" customWidth="1"/>
    <col min="3600" max="3600" width="19.5" style="2331" customWidth="1"/>
    <col min="3601" max="3601" width="17.375" style="2331" customWidth="1"/>
    <col min="3602" max="3602" width="16.625" style="2331" customWidth="1"/>
    <col min="3603" max="3840" width="9" style="2331"/>
    <col min="3841" max="3841" width="2.625" style="2331" customWidth="1"/>
    <col min="3842" max="3842" width="7.375" style="2331" customWidth="1"/>
    <col min="3843" max="3843" width="18.875" style="2331" bestFit="1" customWidth="1"/>
    <col min="3844" max="3844" width="14.625" style="2331" bestFit="1" customWidth="1"/>
    <col min="3845" max="3845" width="66" style="2331" customWidth="1"/>
    <col min="3846" max="3846" width="7.125" style="2331" customWidth="1"/>
    <col min="3847" max="3848" width="10.375" style="2331" bestFit="1" customWidth="1"/>
    <col min="3849" max="3849" width="13.625" style="2331" bestFit="1" customWidth="1"/>
    <col min="3850" max="3850" width="54" style="2331" customWidth="1"/>
    <col min="3851" max="3851" width="42.125" style="2331" customWidth="1"/>
    <col min="3852" max="3852" width="13.5" style="2331" bestFit="1" customWidth="1"/>
    <col min="3853" max="3853" width="13.625" style="2331" customWidth="1"/>
    <col min="3854" max="3854" width="10" style="2331" bestFit="1" customWidth="1"/>
    <col min="3855" max="3855" width="13.125" style="2331" customWidth="1"/>
    <col min="3856" max="3856" width="19.5" style="2331" customWidth="1"/>
    <col min="3857" max="3857" width="17.375" style="2331" customWidth="1"/>
    <col min="3858" max="3858" width="16.625" style="2331" customWidth="1"/>
    <col min="3859" max="4096" width="9" style="2331"/>
    <col min="4097" max="4097" width="2.625" style="2331" customWidth="1"/>
    <col min="4098" max="4098" width="7.375" style="2331" customWidth="1"/>
    <col min="4099" max="4099" width="18.875" style="2331" bestFit="1" customWidth="1"/>
    <col min="4100" max="4100" width="14.625" style="2331" bestFit="1" customWidth="1"/>
    <col min="4101" max="4101" width="66" style="2331" customWidth="1"/>
    <col min="4102" max="4102" width="7.125" style="2331" customWidth="1"/>
    <col min="4103" max="4104" width="10.375" style="2331" bestFit="1" customWidth="1"/>
    <col min="4105" max="4105" width="13.625" style="2331" bestFit="1" customWidth="1"/>
    <col min="4106" max="4106" width="54" style="2331" customWidth="1"/>
    <col min="4107" max="4107" width="42.125" style="2331" customWidth="1"/>
    <col min="4108" max="4108" width="13.5" style="2331" bestFit="1" customWidth="1"/>
    <col min="4109" max="4109" width="13.625" style="2331" customWidth="1"/>
    <col min="4110" max="4110" width="10" style="2331" bestFit="1" customWidth="1"/>
    <col min="4111" max="4111" width="13.125" style="2331" customWidth="1"/>
    <col min="4112" max="4112" width="19.5" style="2331" customWidth="1"/>
    <col min="4113" max="4113" width="17.375" style="2331" customWidth="1"/>
    <col min="4114" max="4114" width="16.625" style="2331" customWidth="1"/>
    <col min="4115" max="4352" width="9" style="2331"/>
    <col min="4353" max="4353" width="2.625" style="2331" customWidth="1"/>
    <col min="4354" max="4354" width="7.375" style="2331" customWidth="1"/>
    <col min="4355" max="4355" width="18.875" style="2331" bestFit="1" customWidth="1"/>
    <col min="4356" max="4356" width="14.625" style="2331" bestFit="1" customWidth="1"/>
    <col min="4357" max="4357" width="66" style="2331" customWidth="1"/>
    <col min="4358" max="4358" width="7.125" style="2331" customWidth="1"/>
    <col min="4359" max="4360" width="10.375" style="2331" bestFit="1" customWidth="1"/>
    <col min="4361" max="4361" width="13.625" style="2331" bestFit="1" customWidth="1"/>
    <col min="4362" max="4362" width="54" style="2331" customWidth="1"/>
    <col min="4363" max="4363" width="42.125" style="2331" customWidth="1"/>
    <col min="4364" max="4364" width="13.5" style="2331" bestFit="1" customWidth="1"/>
    <col min="4365" max="4365" width="13.625" style="2331" customWidth="1"/>
    <col min="4366" max="4366" width="10" style="2331" bestFit="1" customWidth="1"/>
    <col min="4367" max="4367" width="13.125" style="2331" customWidth="1"/>
    <col min="4368" max="4368" width="19.5" style="2331" customWidth="1"/>
    <col min="4369" max="4369" width="17.375" style="2331" customWidth="1"/>
    <col min="4370" max="4370" width="16.625" style="2331" customWidth="1"/>
    <col min="4371" max="4608" width="9" style="2331"/>
    <col min="4609" max="4609" width="2.625" style="2331" customWidth="1"/>
    <col min="4610" max="4610" width="7.375" style="2331" customWidth="1"/>
    <col min="4611" max="4611" width="18.875" style="2331" bestFit="1" customWidth="1"/>
    <col min="4612" max="4612" width="14.625" style="2331" bestFit="1" customWidth="1"/>
    <col min="4613" max="4613" width="66" style="2331" customWidth="1"/>
    <col min="4614" max="4614" width="7.125" style="2331" customWidth="1"/>
    <col min="4615" max="4616" width="10.375" style="2331" bestFit="1" customWidth="1"/>
    <col min="4617" max="4617" width="13.625" style="2331" bestFit="1" customWidth="1"/>
    <col min="4618" max="4618" width="54" style="2331" customWidth="1"/>
    <col min="4619" max="4619" width="42.125" style="2331" customWidth="1"/>
    <col min="4620" max="4620" width="13.5" style="2331" bestFit="1" customWidth="1"/>
    <col min="4621" max="4621" width="13.625" style="2331" customWidth="1"/>
    <col min="4622" max="4622" width="10" style="2331" bestFit="1" customWidth="1"/>
    <col min="4623" max="4623" width="13.125" style="2331" customWidth="1"/>
    <col min="4624" max="4624" width="19.5" style="2331" customWidth="1"/>
    <col min="4625" max="4625" width="17.375" style="2331" customWidth="1"/>
    <col min="4626" max="4626" width="16.625" style="2331" customWidth="1"/>
    <col min="4627" max="4864" width="9" style="2331"/>
    <col min="4865" max="4865" width="2.625" style="2331" customWidth="1"/>
    <col min="4866" max="4866" width="7.375" style="2331" customWidth="1"/>
    <col min="4867" max="4867" width="18.875" style="2331" bestFit="1" customWidth="1"/>
    <col min="4868" max="4868" width="14.625" style="2331" bestFit="1" customWidth="1"/>
    <col min="4869" max="4869" width="66" style="2331" customWidth="1"/>
    <col min="4870" max="4870" width="7.125" style="2331" customWidth="1"/>
    <col min="4871" max="4872" width="10.375" style="2331" bestFit="1" customWidth="1"/>
    <col min="4873" max="4873" width="13.625" style="2331" bestFit="1" customWidth="1"/>
    <col min="4874" max="4874" width="54" style="2331" customWidth="1"/>
    <col min="4875" max="4875" width="42.125" style="2331" customWidth="1"/>
    <col min="4876" max="4876" width="13.5" style="2331" bestFit="1" customWidth="1"/>
    <col min="4877" max="4877" width="13.625" style="2331" customWidth="1"/>
    <col min="4878" max="4878" width="10" style="2331" bestFit="1" customWidth="1"/>
    <col min="4879" max="4879" width="13.125" style="2331" customWidth="1"/>
    <col min="4880" max="4880" width="19.5" style="2331" customWidth="1"/>
    <col min="4881" max="4881" width="17.375" style="2331" customWidth="1"/>
    <col min="4882" max="4882" width="16.625" style="2331" customWidth="1"/>
    <col min="4883" max="5120" width="9" style="2331"/>
    <col min="5121" max="5121" width="2.625" style="2331" customWidth="1"/>
    <col min="5122" max="5122" width="7.375" style="2331" customWidth="1"/>
    <col min="5123" max="5123" width="18.875" style="2331" bestFit="1" customWidth="1"/>
    <col min="5124" max="5124" width="14.625" style="2331" bestFit="1" customWidth="1"/>
    <col min="5125" max="5125" width="66" style="2331" customWidth="1"/>
    <col min="5126" max="5126" width="7.125" style="2331" customWidth="1"/>
    <col min="5127" max="5128" width="10.375" style="2331" bestFit="1" customWidth="1"/>
    <col min="5129" max="5129" width="13.625" style="2331" bestFit="1" customWidth="1"/>
    <col min="5130" max="5130" width="54" style="2331" customWidth="1"/>
    <col min="5131" max="5131" width="42.125" style="2331" customWidth="1"/>
    <col min="5132" max="5132" width="13.5" style="2331" bestFit="1" customWidth="1"/>
    <col min="5133" max="5133" width="13.625" style="2331" customWidth="1"/>
    <col min="5134" max="5134" width="10" style="2331" bestFit="1" customWidth="1"/>
    <col min="5135" max="5135" width="13.125" style="2331" customWidth="1"/>
    <col min="5136" max="5136" width="19.5" style="2331" customWidth="1"/>
    <col min="5137" max="5137" width="17.375" style="2331" customWidth="1"/>
    <col min="5138" max="5138" width="16.625" style="2331" customWidth="1"/>
    <col min="5139" max="5376" width="9" style="2331"/>
    <col min="5377" max="5377" width="2.625" style="2331" customWidth="1"/>
    <col min="5378" max="5378" width="7.375" style="2331" customWidth="1"/>
    <col min="5379" max="5379" width="18.875" style="2331" bestFit="1" customWidth="1"/>
    <col min="5380" max="5380" width="14.625" style="2331" bestFit="1" customWidth="1"/>
    <col min="5381" max="5381" width="66" style="2331" customWidth="1"/>
    <col min="5382" max="5382" width="7.125" style="2331" customWidth="1"/>
    <col min="5383" max="5384" width="10.375" style="2331" bestFit="1" customWidth="1"/>
    <col min="5385" max="5385" width="13.625" style="2331" bestFit="1" customWidth="1"/>
    <col min="5386" max="5386" width="54" style="2331" customWidth="1"/>
    <col min="5387" max="5387" width="42.125" style="2331" customWidth="1"/>
    <col min="5388" max="5388" width="13.5" style="2331" bestFit="1" customWidth="1"/>
    <col min="5389" max="5389" width="13.625" style="2331" customWidth="1"/>
    <col min="5390" max="5390" width="10" style="2331" bestFit="1" customWidth="1"/>
    <col min="5391" max="5391" width="13.125" style="2331" customWidth="1"/>
    <col min="5392" max="5392" width="19.5" style="2331" customWidth="1"/>
    <col min="5393" max="5393" width="17.375" style="2331" customWidth="1"/>
    <col min="5394" max="5394" width="16.625" style="2331" customWidth="1"/>
    <col min="5395" max="5632" width="9" style="2331"/>
    <col min="5633" max="5633" width="2.625" style="2331" customWidth="1"/>
    <col min="5634" max="5634" width="7.375" style="2331" customWidth="1"/>
    <col min="5635" max="5635" width="18.875" style="2331" bestFit="1" customWidth="1"/>
    <col min="5636" max="5636" width="14.625" style="2331" bestFit="1" customWidth="1"/>
    <col min="5637" max="5637" width="66" style="2331" customWidth="1"/>
    <col min="5638" max="5638" width="7.125" style="2331" customWidth="1"/>
    <col min="5639" max="5640" width="10.375" style="2331" bestFit="1" customWidth="1"/>
    <col min="5641" max="5641" width="13.625" style="2331" bestFit="1" customWidth="1"/>
    <col min="5642" max="5642" width="54" style="2331" customWidth="1"/>
    <col min="5643" max="5643" width="42.125" style="2331" customWidth="1"/>
    <col min="5644" max="5644" width="13.5" style="2331" bestFit="1" customWidth="1"/>
    <col min="5645" max="5645" width="13.625" style="2331" customWidth="1"/>
    <col min="5646" max="5646" width="10" style="2331" bestFit="1" customWidth="1"/>
    <col min="5647" max="5647" width="13.125" style="2331" customWidth="1"/>
    <col min="5648" max="5648" width="19.5" style="2331" customWidth="1"/>
    <col min="5649" max="5649" width="17.375" style="2331" customWidth="1"/>
    <col min="5650" max="5650" width="16.625" style="2331" customWidth="1"/>
    <col min="5651" max="5888" width="9" style="2331"/>
    <col min="5889" max="5889" width="2.625" style="2331" customWidth="1"/>
    <col min="5890" max="5890" width="7.375" style="2331" customWidth="1"/>
    <col min="5891" max="5891" width="18.875" style="2331" bestFit="1" customWidth="1"/>
    <col min="5892" max="5892" width="14.625" style="2331" bestFit="1" customWidth="1"/>
    <col min="5893" max="5893" width="66" style="2331" customWidth="1"/>
    <col min="5894" max="5894" width="7.125" style="2331" customWidth="1"/>
    <col min="5895" max="5896" width="10.375" style="2331" bestFit="1" customWidth="1"/>
    <col min="5897" max="5897" width="13.625" style="2331" bestFit="1" customWidth="1"/>
    <col min="5898" max="5898" width="54" style="2331" customWidth="1"/>
    <col min="5899" max="5899" width="42.125" style="2331" customWidth="1"/>
    <col min="5900" max="5900" width="13.5" style="2331" bestFit="1" customWidth="1"/>
    <col min="5901" max="5901" width="13.625" style="2331" customWidth="1"/>
    <col min="5902" max="5902" width="10" style="2331" bestFit="1" customWidth="1"/>
    <col min="5903" max="5903" width="13.125" style="2331" customWidth="1"/>
    <col min="5904" max="5904" width="19.5" style="2331" customWidth="1"/>
    <col min="5905" max="5905" width="17.375" style="2331" customWidth="1"/>
    <col min="5906" max="5906" width="16.625" style="2331" customWidth="1"/>
    <col min="5907" max="6144" width="9" style="2331"/>
    <col min="6145" max="6145" width="2.625" style="2331" customWidth="1"/>
    <col min="6146" max="6146" width="7.375" style="2331" customWidth="1"/>
    <col min="6147" max="6147" width="18.875" style="2331" bestFit="1" customWidth="1"/>
    <col min="6148" max="6148" width="14.625" style="2331" bestFit="1" customWidth="1"/>
    <col min="6149" max="6149" width="66" style="2331" customWidth="1"/>
    <col min="6150" max="6150" width="7.125" style="2331" customWidth="1"/>
    <col min="6151" max="6152" width="10.375" style="2331" bestFit="1" customWidth="1"/>
    <col min="6153" max="6153" width="13.625" style="2331" bestFit="1" customWidth="1"/>
    <col min="6154" max="6154" width="54" style="2331" customWidth="1"/>
    <col min="6155" max="6155" width="42.125" style="2331" customWidth="1"/>
    <col min="6156" max="6156" width="13.5" style="2331" bestFit="1" customWidth="1"/>
    <col min="6157" max="6157" width="13.625" style="2331" customWidth="1"/>
    <col min="6158" max="6158" width="10" style="2331" bestFit="1" customWidth="1"/>
    <col min="6159" max="6159" width="13.125" style="2331" customWidth="1"/>
    <col min="6160" max="6160" width="19.5" style="2331" customWidth="1"/>
    <col min="6161" max="6161" width="17.375" style="2331" customWidth="1"/>
    <col min="6162" max="6162" width="16.625" style="2331" customWidth="1"/>
    <col min="6163" max="6400" width="9" style="2331"/>
    <col min="6401" max="6401" width="2.625" style="2331" customWidth="1"/>
    <col min="6402" max="6402" width="7.375" style="2331" customWidth="1"/>
    <col min="6403" max="6403" width="18.875" style="2331" bestFit="1" customWidth="1"/>
    <col min="6404" max="6404" width="14.625" style="2331" bestFit="1" customWidth="1"/>
    <col min="6405" max="6405" width="66" style="2331" customWidth="1"/>
    <col min="6406" max="6406" width="7.125" style="2331" customWidth="1"/>
    <col min="6407" max="6408" width="10.375" style="2331" bestFit="1" customWidth="1"/>
    <col min="6409" max="6409" width="13.625" style="2331" bestFit="1" customWidth="1"/>
    <col min="6410" max="6410" width="54" style="2331" customWidth="1"/>
    <col min="6411" max="6411" width="42.125" style="2331" customWidth="1"/>
    <col min="6412" max="6412" width="13.5" style="2331" bestFit="1" customWidth="1"/>
    <col min="6413" max="6413" width="13.625" style="2331" customWidth="1"/>
    <col min="6414" max="6414" width="10" style="2331" bestFit="1" customWidth="1"/>
    <col min="6415" max="6415" width="13.125" style="2331" customWidth="1"/>
    <col min="6416" max="6416" width="19.5" style="2331" customWidth="1"/>
    <col min="6417" max="6417" width="17.375" style="2331" customWidth="1"/>
    <col min="6418" max="6418" width="16.625" style="2331" customWidth="1"/>
    <col min="6419" max="6656" width="9" style="2331"/>
    <col min="6657" max="6657" width="2.625" style="2331" customWidth="1"/>
    <col min="6658" max="6658" width="7.375" style="2331" customWidth="1"/>
    <col min="6659" max="6659" width="18.875" style="2331" bestFit="1" customWidth="1"/>
    <col min="6660" max="6660" width="14.625" style="2331" bestFit="1" customWidth="1"/>
    <col min="6661" max="6661" width="66" style="2331" customWidth="1"/>
    <col min="6662" max="6662" width="7.125" style="2331" customWidth="1"/>
    <col min="6663" max="6664" width="10.375" style="2331" bestFit="1" customWidth="1"/>
    <col min="6665" max="6665" width="13.625" style="2331" bestFit="1" customWidth="1"/>
    <col min="6666" max="6666" width="54" style="2331" customWidth="1"/>
    <col min="6667" max="6667" width="42.125" style="2331" customWidth="1"/>
    <col min="6668" max="6668" width="13.5" style="2331" bestFit="1" customWidth="1"/>
    <col min="6669" max="6669" width="13.625" style="2331" customWidth="1"/>
    <col min="6670" max="6670" width="10" style="2331" bestFit="1" customWidth="1"/>
    <col min="6671" max="6671" width="13.125" style="2331" customWidth="1"/>
    <col min="6672" max="6672" width="19.5" style="2331" customWidth="1"/>
    <col min="6673" max="6673" width="17.375" style="2331" customWidth="1"/>
    <col min="6674" max="6674" width="16.625" style="2331" customWidth="1"/>
    <col min="6675" max="6912" width="9" style="2331"/>
    <col min="6913" max="6913" width="2.625" style="2331" customWidth="1"/>
    <col min="6914" max="6914" width="7.375" style="2331" customWidth="1"/>
    <col min="6915" max="6915" width="18.875" style="2331" bestFit="1" customWidth="1"/>
    <col min="6916" max="6916" width="14.625" style="2331" bestFit="1" customWidth="1"/>
    <col min="6917" max="6917" width="66" style="2331" customWidth="1"/>
    <col min="6918" max="6918" width="7.125" style="2331" customWidth="1"/>
    <col min="6919" max="6920" width="10.375" style="2331" bestFit="1" customWidth="1"/>
    <col min="6921" max="6921" width="13.625" style="2331" bestFit="1" customWidth="1"/>
    <col min="6922" max="6922" width="54" style="2331" customWidth="1"/>
    <col min="6923" max="6923" width="42.125" style="2331" customWidth="1"/>
    <col min="6924" max="6924" width="13.5" style="2331" bestFit="1" customWidth="1"/>
    <col min="6925" max="6925" width="13.625" style="2331" customWidth="1"/>
    <col min="6926" max="6926" width="10" style="2331" bestFit="1" customWidth="1"/>
    <col min="6927" max="6927" width="13.125" style="2331" customWidth="1"/>
    <col min="6928" max="6928" width="19.5" style="2331" customWidth="1"/>
    <col min="6929" max="6929" width="17.375" style="2331" customWidth="1"/>
    <col min="6930" max="6930" width="16.625" style="2331" customWidth="1"/>
    <col min="6931" max="7168" width="9" style="2331"/>
    <col min="7169" max="7169" width="2.625" style="2331" customWidth="1"/>
    <col min="7170" max="7170" width="7.375" style="2331" customWidth="1"/>
    <col min="7171" max="7171" width="18.875" style="2331" bestFit="1" customWidth="1"/>
    <col min="7172" max="7172" width="14.625" style="2331" bestFit="1" customWidth="1"/>
    <col min="7173" max="7173" width="66" style="2331" customWidth="1"/>
    <col min="7174" max="7174" width="7.125" style="2331" customWidth="1"/>
    <col min="7175" max="7176" width="10.375" style="2331" bestFit="1" customWidth="1"/>
    <col min="7177" max="7177" width="13.625" style="2331" bestFit="1" customWidth="1"/>
    <col min="7178" max="7178" width="54" style="2331" customWidth="1"/>
    <col min="7179" max="7179" width="42.125" style="2331" customWidth="1"/>
    <col min="7180" max="7180" width="13.5" style="2331" bestFit="1" customWidth="1"/>
    <col min="7181" max="7181" width="13.625" style="2331" customWidth="1"/>
    <col min="7182" max="7182" width="10" style="2331" bestFit="1" customWidth="1"/>
    <col min="7183" max="7183" width="13.125" style="2331" customWidth="1"/>
    <col min="7184" max="7184" width="19.5" style="2331" customWidth="1"/>
    <col min="7185" max="7185" width="17.375" style="2331" customWidth="1"/>
    <col min="7186" max="7186" width="16.625" style="2331" customWidth="1"/>
    <col min="7187" max="7424" width="9" style="2331"/>
    <col min="7425" max="7425" width="2.625" style="2331" customWidth="1"/>
    <col min="7426" max="7426" width="7.375" style="2331" customWidth="1"/>
    <col min="7427" max="7427" width="18.875" style="2331" bestFit="1" customWidth="1"/>
    <col min="7428" max="7428" width="14.625" style="2331" bestFit="1" customWidth="1"/>
    <col min="7429" max="7429" width="66" style="2331" customWidth="1"/>
    <col min="7430" max="7430" width="7.125" style="2331" customWidth="1"/>
    <col min="7431" max="7432" width="10.375" style="2331" bestFit="1" customWidth="1"/>
    <col min="7433" max="7433" width="13.625" style="2331" bestFit="1" customWidth="1"/>
    <col min="7434" max="7434" width="54" style="2331" customWidth="1"/>
    <col min="7435" max="7435" width="42.125" style="2331" customWidth="1"/>
    <col min="7436" max="7436" width="13.5" style="2331" bestFit="1" customWidth="1"/>
    <col min="7437" max="7437" width="13.625" style="2331" customWidth="1"/>
    <col min="7438" max="7438" width="10" style="2331" bestFit="1" customWidth="1"/>
    <col min="7439" max="7439" width="13.125" style="2331" customWidth="1"/>
    <col min="7440" max="7440" width="19.5" style="2331" customWidth="1"/>
    <col min="7441" max="7441" width="17.375" style="2331" customWidth="1"/>
    <col min="7442" max="7442" width="16.625" style="2331" customWidth="1"/>
    <col min="7443" max="7680" width="9" style="2331"/>
    <col min="7681" max="7681" width="2.625" style="2331" customWidth="1"/>
    <col min="7682" max="7682" width="7.375" style="2331" customWidth="1"/>
    <col min="7683" max="7683" width="18.875" style="2331" bestFit="1" customWidth="1"/>
    <col min="7684" max="7684" width="14.625" style="2331" bestFit="1" customWidth="1"/>
    <col min="7685" max="7685" width="66" style="2331" customWidth="1"/>
    <col min="7686" max="7686" width="7.125" style="2331" customWidth="1"/>
    <col min="7687" max="7688" width="10.375" style="2331" bestFit="1" customWidth="1"/>
    <col min="7689" max="7689" width="13.625" style="2331" bestFit="1" customWidth="1"/>
    <col min="7690" max="7690" width="54" style="2331" customWidth="1"/>
    <col min="7691" max="7691" width="42.125" style="2331" customWidth="1"/>
    <col min="7692" max="7692" width="13.5" style="2331" bestFit="1" customWidth="1"/>
    <col min="7693" max="7693" width="13.625" style="2331" customWidth="1"/>
    <col min="7694" max="7694" width="10" style="2331" bestFit="1" customWidth="1"/>
    <col min="7695" max="7695" width="13.125" style="2331" customWidth="1"/>
    <col min="7696" max="7696" width="19.5" style="2331" customWidth="1"/>
    <col min="7697" max="7697" width="17.375" style="2331" customWidth="1"/>
    <col min="7698" max="7698" width="16.625" style="2331" customWidth="1"/>
    <col min="7699" max="7936" width="9" style="2331"/>
    <col min="7937" max="7937" width="2.625" style="2331" customWidth="1"/>
    <col min="7938" max="7938" width="7.375" style="2331" customWidth="1"/>
    <col min="7939" max="7939" width="18.875" style="2331" bestFit="1" customWidth="1"/>
    <col min="7940" max="7940" width="14.625" style="2331" bestFit="1" customWidth="1"/>
    <col min="7941" max="7941" width="66" style="2331" customWidth="1"/>
    <col min="7942" max="7942" width="7.125" style="2331" customWidth="1"/>
    <col min="7943" max="7944" width="10.375" style="2331" bestFit="1" customWidth="1"/>
    <col min="7945" max="7945" width="13.625" style="2331" bestFit="1" customWidth="1"/>
    <col min="7946" max="7946" width="54" style="2331" customWidth="1"/>
    <col min="7947" max="7947" width="42.125" style="2331" customWidth="1"/>
    <col min="7948" max="7948" width="13.5" style="2331" bestFit="1" customWidth="1"/>
    <col min="7949" max="7949" width="13.625" style="2331" customWidth="1"/>
    <col min="7950" max="7950" width="10" style="2331" bestFit="1" customWidth="1"/>
    <col min="7951" max="7951" width="13.125" style="2331" customWidth="1"/>
    <col min="7952" max="7952" width="19.5" style="2331" customWidth="1"/>
    <col min="7953" max="7953" width="17.375" style="2331" customWidth="1"/>
    <col min="7954" max="7954" width="16.625" style="2331" customWidth="1"/>
    <col min="7955" max="8192" width="9" style="2331"/>
    <col min="8193" max="8193" width="2.625" style="2331" customWidth="1"/>
    <col min="8194" max="8194" width="7.375" style="2331" customWidth="1"/>
    <col min="8195" max="8195" width="18.875" style="2331" bestFit="1" customWidth="1"/>
    <col min="8196" max="8196" width="14.625" style="2331" bestFit="1" customWidth="1"/>
    <col min="8197" max="8197" width="66" style="2331" customWidth="1"/>
    <col min="8198" max="8198" width="7.125" style="2331" customWidth="1"/>
    <col min="8199" max="8200" width="10.375" style="2331" bestFit="1" customWidth="1"/>
    <col min="8201" max="8201" width="13.625" style="2331" bestFit="1" customWidth="1"/>
    <col min="8202" max="8202" width="54" style="2331" customWidth="1"/>
    <col min="8203" max="8203" width="42.125" style="2331" customWidth="1"/>
    <col min="8204" max="8204" width="13.5" style="2331" bestFit="1" customWidth="1"/>
    <col min="8205" max="8205" width="13.625" style="2331" customWidth="1"/>
    <col min="8206" max="8206" width="10" style="2331" bestFit="1" customWidth="1"/>
    <col min="8207" max="8207" width="13.125" style="2331" customWidth="1"/>
    <col min="8208" max="8208" width="19.5" style="2331" customWidth="1"/>
    <col min="8209" max="8209" width="17.375" style="2331" customWidth="1"/>
    <col min="8210" max="8210" width="16.625" style="2331" customWidth="1"/>
    <col min="8211" max="8448" width="9" style="2331"/>
    <col min="8449" max="8449" width="2.625" style="2331" customWidth="1"/>
    <col min="8450" max="8450" width="7.375" style="2331" customWidth="1"/>
    <col min="8451" max="8451" width="18.875" style="2331" bestFit="1" customWidth="1"/>
    <col min="8452" max="8452" width="14.625" style="2331" bestFit="1" customWidth="1"/>
    <col min="8453" max="8453" width="66" style="2331" customWidth="1"/>
    <col min="8454" max="8454" width="7.125" style="2331" customWidth="1"/>
    <col min="8455" max="8456" width="10.375" style="2331" bestFit="1" customWidth="1"/>
    <col min="8457" max="8457" width="13.625" style="2331" bestFit="1" customWidth="1"/>
    <col min="8458" max="8458" width="54" style="2331" customWidth="1"/>
    <col min="8459" max="8459" width="42.125" style="2331" customWidth="1"/>
    <col min="8460" max="8460" width="13.5" style="2331" bestFit="1" customWidth="1"/>
    <col min="8461" max="8461" width="13.625" style="2331" customWidth="1"/>
    <col min="8462" max="8462" width="10" style="2331" bestFit="1" customWidth="1"/>
    <col min="8463" max="8463" width="13.125" style="2331" customWidth="1"/>
    <col min="8464" max="8464" width="19.5" style="2331" customWidth="1"/>
    <col min="8465" max="8465" width="17.375" style="2331" customWidth="1"/>
    <col min="8466" max="8466" width="16.625" style="2331" customWidth="1"/>
    <col min="8467" max="8704" width="9" style="2331"/>
    <col min="8705" max="8705" width="2.625" style="2331" customWidth="1"/>
    <col min="8706" max="8706" width="7.375" style="2331" customWidth="1"/>
    <col min="8707" max="8707" width="18.875" style="2331" bestFit="1" customWidth="1"/>
    <col min="8708" max="8708" width="14.625" style="2331" bestFit="1" customWidth="1"/>
    <col min="8709" max="8709" width="66" style="2331" customWidth="1"/>
    <col min="8710" max="8710" width="7.125" style="2331" customWidth="1"/>
    <col min="8711" max="8712" width="10.375" style="2331" bestFit="1" customWidth="1"/>
    <col min="8713" max="8713" width="13.625" style="2331" bestFit="1" customWidth="1"/>
    <col min="8714" max="8714" width="54" style="2331" customWidth="1"/>
    <col min="8715" max="8715" width="42.125" style="2331" customWidth="1"/>
    <col min="8716" max="8716" width="13.5" style="2331" bestFit="1" customWidth="1"/>
    <col min="8717" max="8717" width="13.625" style="2331" customWidth="1"/>
    <col min="8718" max="8718" width="10" style="2331" bestFit="1" customWidth="1"/>
    <col min="8719" max="8719" width="13.125" style="2331" customWidth="1"/>
    <col min="8720" max="8720" width="19.5" style="2331" customWidth="1"/>
    <col min="8721" max="8721" width="17.375" style="2331" customWidth="1"/>
    <col min="8722" max="8722" width="16.625" style="2331" customWidth="1"/>
    <col min="8723" max="8960" width="9" style="2331"/>
    <col min="8961" max="8961" width="2.625" style="2331" customWidth="1"/>
    <col min="8962" max="8962" width="7.375" style="2331" customWidth="1"/>
    <col min="8963" max="8963" width="18.875" style="2331" bestFit="1" customWidth="1"/>
    <col min="8964" max="8964" width="14.625" style="2331" bestFit="1" customWidth="1"/>
    <col min="8965" max="8965" width="66" style="2331" customWidth="1"/>
    <col min="8966" max="8966" width="7.125" style="2331" customWidth="1"/>
    <col min="8967" max="8968" width="10.375" style="2331" bestFit="1" customWidth="1"/>
    <col min="8969" max="8969" width="13.625" style="2331" bestFit="1" customWidth="1"/>
    <col min="8970" max="8970" width="54" style="2331" customWidth="1"/>
    <col min="8971" max="8971" width="42.125" style="2331" customWidth="1"/>
    <col min="8972" max="8972" width="13.5" style="2331" bestFit="1" customWidth="1"/>
    <col min="8973" max="8973" width="13.625" style="2331" customWidth="1"/>
    <col min="8974" max="8974" width="10" style="2331" bestFit="1" customWidth="1"/>
    <col min="8975" max="8975" width="13.125" style="2331" customWidth="1"/>
    <col min="8976" max="8976" width="19.5" style="2331" customWidth="1"/>
    <col min="8977" max="8977" width="17.375" style="2331" customWidth="1"/>
    <col min="8978" max="8978" width="16.625" style="2331" customWidth="1"/>
    <col min="8979" max="9216" width="9" style="2331"/>
    <col min="9217" max="9217" width="2.625" style="2331" customWidth="1"/>
    <col min="9218" max="9218" width="7.375" style="2331" customWidth="1"/>
    <col min="9219" max="9219" width="18.875" style="2331" bestFit="1" customWidth="1"/>
    <col min="9220" max="9220" width="14.625" style="2331" bestFit="1" customWidth="1"/>
    <col min="9221" max="9221" width="66" style="2331" customWidth="1"/>
    <col min="9222" max="9222" width="7.125" style="2331" customWidth="1"/>
    <col min="9223" max="9224" width="10.375" style="2331" bestFit="1" customWidth="1"/>
    <col min="9225" max="9225" width="13.625" style="2331" bestFit="1" customWidth="1"/>
    <col min="9226" max="9226" width="54" style="2331" customWidth="1"/>
    <col min="9227" max="9227" width="42.125" style="2331" customWidth="1"/>
    <col min="9228" max="9228" width="13.5" style="2331" bestFit="1" customWidth="1"/>
    <col min="9229" max="9229" width="13.625" style="2331" customWidth="1"/>
    <col min="9230" max="9230" width="10" style="2331" bestFit="1" customWidth="1"/>
    <col min="9231" max="9231" width="13.125" style="2331" customWidth="1"/>
    <col min="9232" max="9232" width="19.5" style="2331" customWidth="1"/>
    <col min="9233" max="9233" width="17.375" style="2331" customWidth="1"/>
    <col min="9234" max="9234" width="16.625" style="2331" customWidth="1"/>
    <col min="9235" max="9472" width="9" style="2331"/>
    <col min="9473" max="9473" width="2.625" style="2331" customWidth="1"/>
    <col min="9474" max="9474" width="7.375" style="2331" customWidth="1"/>
    <col min="9475" max="9475" width="18.875" style="2331" bestFit="1" customWidth="1"/>
    <col min="9476" max="9476" width="14.625" style="2331" bestFit="1" customWidth="1"/>
    <col min="9477" max="9477" width="66" style="2331" customWidth="1"/>
    <col min="9478" max="9478" width="7.125" style="2331" customWidth="1"/>
    <col min="9479" max="9480" width="10.375" style="2331" bestFit="1" customWidth="1"/>
    <col min="9481" max="9481" width="13.625" style="2331" bestFit="1" customWidth="1"/>
    <col min="9482" max="9482" width="54" style="2331" customWidth="1"/>
    <col min="9483" max="9483" width="42.125" style="2331" customWidth="1"/>
    <col min="9484" max="9484" width="13.5" style="2331" bestFit="1" customWidth="1"/>
    <col min="9485" max="9485" width="13.625" style="2331" customWidth="1"/>
    <col min="9486" max="9486" width="10" style="2331" bestFit="1" customWidth="1"/>
    <col min="9487" max="9487" width="13.125" style="2331" customWidth="1"/>
    <col min="9488" max="9488" width="19.5" style="2331" customWidth="1"/>
    <col min="9489" max="9489" width="17.375" style="2331" customWidth="1"/>
    <col min="9490" max="9490" width="16.625" style="2331" customWidth="1"/>
    <col min="9491" max="9728" width="9" style="2331"/>
    <col min="9729" max="9729" width="2.625" style="2331" customWidth="1"/>
    <col min="9730" max="9730" width="7.375" style="2331" customWidth="1"/>
    <col min="9731" max="9731" width="18.875" style="2331" bestFit="1" customWidth="1"/>
    <col min="9732" max="9732" width="14.625" style="2331" bestFit="1" customWidth="1"/>
    <col min="9733" max="9733" width="66" style="2331" customWidth="1"/>
    <col min="9734" max="9734" width="7.125" style="2331" customWidth="1"/>
    <col min="9735" max="9736" width="10.375" style="2331" bestFit="1" customWidth="1"/>
    <col min="9737" max="9737" width="13.625" style="2331" bestFit="1" customWidth="1"/>
    <col min="9738" max="9738" width="54" style="2331" customWidth="1"/>
    <col min="9739" max="9739" width="42.125" style="2331" customWidth="1"/>
    <col min="9740" max="9740" width="13.5" style="2331" bestFit="1" customWidth="1"/>
    <col min="9741" max="9741" width="13.625" style="2331" customWidth="1"/>
    <col min="9742" max="9742" width="10" style="2331" bestFit="1" customWidth="1"/>
    <col min="9743" max="9743" width="13.125" style="2331" customWidth="1"/>
    <col min="9744" max="9744" width="19.5" style="2331" customWidth="1"/>
    <col min="9745" max="9745" width="17.375" style="2331" customWidth="1"/>
    <col min="9746" max="9746" width="16.625" style="2331" customWidth="1"/>
    <col min="9747" max="9984" width="9" style="2331"/>
    <col min="9985" max="9985" width="2.625" style="2331" customWidth="1"/>
    <col min="9986" max="9986" width="7.375" style="2331" customWidth="1"/>
    <col min="9987" max="9987" width="18.875" style="2331" bestFit="1" customWidth="1"/>
    <col min="9988" max="9988" width="14.625" style="2331" bestFit="1" customWidth="1"/>
    <col min="9989" max="9989" width="66" style="2331" customWidth="1"/>
    <col min="9990" max="9990" width="7.125" style="2331" customWidth="1"/>
    <col min="9991" max="9992" width="10.375" style="2331" bestFit="1" customWidth="1"/>
    <col min="9993" max="9993" width="13.625" style="2331" bestFit="1" customWidth="1"/>
    <col min="9994" max="9994" width="54" style="2331" customWidth="1"/>
    <col min="9995" max="9995" width="42.125" style="2331" customWidth="1"/>
    <col min="9996" max="9996" width="13.5" style="2331" bestFit="1" customWidth="1"/>
    <col min="9997" max="9997" width="13.625" style="2331" customWidth="1"/>
    <col min="9998" max="9998" width="10" style="2331" bestFit="1" customWidth="1"/>
    <col min="9999" max="9999" width="13.125" style="2331" customWidth="1"/>
    <col min="10000" max="10000" width="19.5" style="2331" customWidth="1"/>
    <col min="10001" max="10001" width="17.375" style="2331" customWidth="1"/>
    <col min="10002" max="10002" width="16.625" style="2331" customWidth="1"/>
    <col min="10003" max="10240" width="9" style="2331"/>
    <col min="10241" max="10241" width="2.625" style="2331" customWidth="1"/>
    <col min="10242" max="10242" width="7.375" style="2331" customWidth="1"/>
    <col min="10243" max="10243" width="18.875" style="2331" bestFit="1" customWidth="1"/>
    <col min="10244" max="10244" width="14.625" style="2331" bestFit="1" customWidth="1"/>
    <col min="10245" max="10245" width="66" style="2331" customWidth="1"/>
    <col min="10246" max="10246" width="7.125" style="2331" customWidth="1"/>
    <col min="10247" max="10248" width="10.375" style="2331" bestFit="1" customWidth="1"/>
    <col min="10249" max="10249" width="13.625" style="2331" bestFit="1" customWidth="1"/>
    <col min="10250" max="10250" width="54" style="2331" customWidth="1"/>
    <col min="10251" max="10251" width="42.125" style="2331" customWidth="1"/>
    <col min="10252" max="10252" width="13.5" style="2331" bestFit="1" customWidth="1"/>
    <col min="10253" max="10253" width="13.625" style="2331" customWidth="1"/>
    <col min="10254" max="10254" width="10" style="2331" bestFit="1" customWidth="1"/>
    <col min="10255" max="10255" width="13.125" style="2331" customWidth="1"/>
    <col min="10256" max="10256" width="19.5" style="2331" customWidth="1"/>
    <col min="10257" max="10257" width="17.375" style="2331" customWidth="1"/>
    <col min="10258" max="10258" width="16.625" style="2331" customWidth="1"/>
    <col min="10259" max="10496" width="9" style="2331"/>
    <col min="10497" max="10497" width="2.625" style="2331" customWidth="1"/>
    <col min="10498" max="10498" width="7.375" style="2331" customWidth="1"/>
    <col min="10499" max="10499" width="18.875" style="2331" bestFit="1" customWidth="1"/>
    <col min="10500" max="10500" width="14.625" style="2331" bestFit="1" customWidth="1"/>
    <col min="10501" max="10501" width="66" style="2331" customWidth="1"/>
    <col min="10502" max="10502" width="7.125" style="2331" customWidth="1"/>
    <col min="10503" max="10504" width="10.375" style="2331" bestFit="1" customWidth="1"/>
    <col min="10505" max="10505" width="13.625" style="2331" bestFit="1" customWidth="1"/>
    <col min="10506" max="10506" width="54" style="2331" customWidth="1"/>
    <col min="10507" max="10507" width="42.125" style="2331" customWidth="1"/>
    <col min="10508" max="10508" width="13.5" style="2331" bestFit="1" customWidth="1"/>
    <col min="10509" max="10509" width="13.625" style="2331" customWidth="1"/>
    <col min="10510" max="10510" width="10" style="2331" bestFit="1" customWidth="1"/>
    <col min="10511" max="10511" width="13.125" style="2331" customWidth="1"/>
    <col min="10512" max="10512" width="19.5" style="2331" customWidth="1"/>
    <col min="10513" max="10513" width="17.375" style="2331" customWidth="1"/>
    <col min="10514" max="10514" width="16.625" style="2331" customWidth="1"/>
    <col min="10515" max="10752" width="9" style="2331"/>
    <col min="10753" max="10753" width="2.625" style="2331" customWidth="1"/>
    <col min="10754" max="10754" width="7.375" style="2331" customWidth="1"/>
    <col min="10755" max="10755" width="18.875" style="2331" bestFit="1" customWidth="1"/>
    <col min="10756" max="10756" width="14.625" style="2331" bestFit="1" customWidth="1"/>
    <col min="10757" max="10757" width="66" style="2331" customWidth="1"/>
    <col min="10758" max="10758" width="7.125" style="2331" customWidth="1"/>
    <col min="10759" max="10760" width="10.375" style="2331" bestFit="1" customWidth="1"/>
    <col min="10761" max="10761" width="13.625" style="2331" bestFit="1" customWidth="1"/>
    <col min="10762" max="10762" width="54" style="2331" customWidth="1"/>
    <col min="10763" max="10763" width="42.125" style="2331" customWidth="1"/>
    <col min="10764" max="10764" width="13.5" style="2331" bestFit="1" customWidth="1"/>
    <col min="10765" max="10765" width="13.625" style="2331" customWidth="1"/>
    <col min="10766" max="10766" width="10" style="2331" bestFit="1" customWidth="1"/>
    <col min="10767" max="10767" width="13.125" style="2331" customWidth="1"/>
    <col min="10768" max="10768" width="19.5" style="2331" customWidth="1"/>
    <col min="10769" max="10769" width="17.375" style="2331" customWidth="1"/>
    <col min="10770" max="10770" width="16.625" style="2331" customWidth="1"/>
    <col min="10771" max="11008" width="9" style="2331"/>
    <col min="11009" max="11009" width="2.625" style="2331" customWidth="1"/>
    <col min="11010" max="11010" width="7.375" style="2331" customWidth="1"/>
    <col min="11011" max="11011" width="18.875" style="2331" bestFit="1" customWidth="1"/>
    <col min="11012" max="11012" width="14.625" style="2331" bestFit="1" customWidth="1"/>
    <col min="11013" max="11013" width="66" style="2331" customWidth="1"/>
    <col min="11014" max="11014" width="7.125" style="2331" customWidth="1"/>
    <col min="11015" max="11016" width="10.375" style="2331" bestFit="1" customWidth="1"/>
    <col min="11017" max="11017" width="13.625" style="2331" bestFit="1" customWidth="1"/>
    <col min="11018" max="11018" width="54" style="2331" customWidth="1"/>
    <col min="11019" max="11019" width="42.125" style="2331" customWidth="1"/>
    <col min="11020" max="11020" width="13.5" style="2331" bestFit="1" customWidth="1"/>
    <col min="11021" max="11021" width="13.625" style="2331" customWidth="1"/>
    <col min="11022" max="11022" width="10" style="2331" bestFit="1" customWidth="1"/>
    <col min="11023" max="11023" width="13.125" style="2331" customWidth="1"/>
    <col min="11024" max="11024" width="19.5" style="2331" customWidth="1"/>
    <col min="11025" max="11025" width="17.375" style="2331" customWidth="1"/>
    <col min="11026" max="11026" width="16.625" style="2331" customWidth="1"/>
    <col min="11027" max="11264" width="9" style="2331"/>
    <col min="11265" max="11265" width="2.625" style="2331" customWidth="1"/>
    <col min="11266" max="11266" width="7.375" style="2331" customWidth="1"/>
    <col min="11267" max="11267" width="18.875" style="2331" bestFit="1" customWidth="1"/>
    <col min="11268" max="11268" width="14.625" style="2331" bestFit="1" customWidth="1"/>
    <col min="11269" max="11269" width="66" style="2331" customWidth="1"/>
    <col min="11270" max="11270" width="7.125" style="2331" customWidth="1"/>
    <col min="11271" max="11272" width="10.375" style="2331" bestFit="1" customWidth="1"/>
    <col min="11273" max="11273" width="13.625" style="2331" bestFit="1" customWidth="1"/>
    <col min="11274" max="11274" width="54" style="2331" customWidth="1"/>
    <col min="11275" max="11275" width="42.125" style="2331" customWidth="1"/>
    <col min="11276" max="11276" width="13.5" style="2331" bestFit="1" customWidth="1"/>
    <col min="11277" max="11277" width="13.625" style="2331" customWidth="1"/>
    <col min="11278" max="11278" width="10" style="2331" bestFit="1" customWidth="1"/>
    <col min="11279" max="11279" width="13.125" style="2331" customWidth="1"/>
    <col min="11280" max="11280" width="19.5" style="2331" customWidth="1"/>
    <col min="11281" max="11281" width="17.375" style="2331" customWidth="1"/>
    <col min="11282" max="11282" width="16.625" style="2331" customWidth="1"/>
    <col min="11283" max="11520" width="9" style="2331"/>
    <col min="11521" max="11521" width="2.625" style="2331" customWidth="1"/>
    <col min="11522" max="11522" width="7.375" style="2331" customWidth="1"/>
    <col min="11523" max="11523" width="18.875" style="2331" bestFit="1" customWidth="1"/>
    <col min="11524" max="11524" width="14.625" style="2331" bestFit="1" customWidth="1"/>
    <col min="11525" max="11525" width="66" style="2331" customWidth="1"/>
    <col min="11526" max="11526" width="7.125" style="2331" customWidth="1"/>
    <col min="11527" max="11528" width="10.375" style="2331" bestFit="1" customWidth="1"/>
    <col min="11529" max="11529" width="13.625" style="2331" bestFit="1" customWidth="1"/>
    <col min="11530" max="11530" width="54" style="2331" customWidth="1"/>
    <col min="11531" max="11531" width="42.125" style="2331" customWidth="1"/>
    <col min="11532" max="11532" width="13.5" style="2331" bestFit="1" customWidth="1"/>
    <col min="11533" max="11533" width="13.625" style="2331" customWidth="1"/>
    <col min="11534" max="11534" width="10" style="2331" bestFit="1" customWidth="1"/>
    <col min="11535" max="11535" width="13.125" style="2331" customWidth="1"/>
    <col min="11536" max="11536" width="19.5" style="2331" customWidth="1"/>
    <col min="11537" max="11537" width="17.375" style="2331" customWidth="1"/>
    <col min="11538" max="11538" width="16.625" style="2331" customWidth="1"/>
    <col min="11539" max="11776" width="9" style="2331"/>
    <col min="11777" max="11777" width="2.625" style="2331" customWidth="1"/>
    <col min="11778" max="11778" width="7.375" style="2331" customWidth="1"/>
    <col min="11779" max="11779" width="18.875" style="2331" bestFit="1" customWidth="1"/>
    <col min="11780" max="11780" width="14.625" style="2331" bestFit="1" customWidth="1"/>
    <col min="11781" max="11781" width="66" style="2331" customWidth="1"/>
    <col min="11782" max="11782" width="7.125" style="2331" customWidth="1"/>
    <col min="11783" max="11784" width="10.375" style="2331" bestFit="1" customWidth="1"/>
    <col min="11785" max="11785" width="13.625" style="2331" bestFit="1" customWidth="1"/>
    <col min="11786" max="11786" width="54" style="2331" customWidth="1"/>
    <col min="11787" max="11787" width="42.125" style="2331" customWidth="1"/>
    <col min="11788" max="11788" width="13.5" style="2331" bestFit="1" customWidth="1"/>
    <col min="11789" max="11789" width="13.625" style="2331" customWidth="1"/>
    <col min="11790" max="11790" width="10" style="2331" bestFit="1" customWidth="1"/>
    <col min="11791" max="11791" width="13.125" style="2331" customWidth="1"/>
    <col min="11792" max="11792" width="19.5" style="2331" customWidth="1"/>
    <col min="11793" max="11793" width="17.375" style="2331" customWidth="1"/>
    <col min="11794" max="11794" width="16.625" style="2331" customWidth="1"/>
    <col min="11795" max="12032" width="9" style="2331"/>
    <col min="12033" max="12033" width="2.625" style="2331" customWidth="1"/>
    <col min="12034" max="12034" width="7.375" style="2331" customWidth="1"/>
    <col min="12035" max="12035" width="18.875" style="2331" bestFit="1" customWidth="1"/>
    <col min="12036" max="12036" width="14.625" style="2331" bestFit="1" customWidth="1"/>
    <col min="12037" max="12037" width="66" style="2331" customWidth="1"/>
    <col min="12038" max="12038" width="7.125" style="2331" customWidth="1"/>
    <col min="12039" max="12040" width="10.375" style="2331" bestFit="1" customWidth="1"/>
    <col min="12041" max="12041" width="13.625" style="2331" bestFit="1" customWidth="1"/>
    <col min="12042" max="12042" width="54" style="2331" customWidth="1"/>
    <col min="12043" max="12043" width="42.125" style="2331" customWidth="1"/>
    <col min="12044" max="12044" width="13.5" style="2331" bestFit="1" customWidth="1"/>
    <col min="12045" max="12045" width="13.625" style="2331" customWidth="1"/>
    <col min="12046" max="12046" width="10" style="2331" bestFit="1" customWidth="1"/>
    <col min="12047" max="12047" width="13.125" style="2331" customWidth="1"/>
    <col min="12048" max="12048" width="19.5" style="2331" customWidth="1"/>
    <col min="12049" max="12049" width="17.375" style="2331" customWidth="1"/>
    <col min="12050" max="12050" width="16.625" style="2331" customWidth="1"/>
    <col min="12051" max="12288" width="9" style="2331"/>
    <col min="12289" max="12289" width="2.625" style="2331" customWidth="1"/>
    <col min="12290" max="12290" width="7.375" style="2331" customWidth="1"/>
    <col min="12291" max="12291" width="18.875" style="2331" bestFit="1" customWidth="1"/>
    <col min="12292" max="12292" width="14.625" style="2331" bestFit="1" customWidth="1"/>
    <col min="12293" max="12293" width="66" style="2331" customWidth="1"/>
    <col min="12294" max="12294" width="7.125" style="2331" customWidth="1"/>
    <col min="12295" max="12296" width="10.375" style="2331" bestFit="1" customWidth="1"/>
    <col min="12297" max="12297" width="13.625" style="2331" bestFit="1" customWidth="1"/>
    <col min="12298" max="12298" width="54" style="2331" customWidth="1"/>
    <col min="12299" max="12299" width="42.125" style="2331" customWidth="1"/>
    <col min="12300" max="12300" width="13.5" style="2331" bestFit="1" customWidth="1"/>
    <col min="12301" max="12301" width="13.625" style="2331" customWidth="1"/>
    <col min="12302" max="12302" width="10" style="2331" bestFit="1" customWidth="1"/>
    <col min="12303" max="12303" width="13.125" style="2331" customWidth="1"/>
    <col min="12304" max="12304" width="19.5" style="2331" customWidth="1"/>
    <col min="12305" max="12305" width="17.375" style="2331" customWidth="1"/>
    <col min="12306" max="12306" width="16.625" style="2331" customWidth="1"/>
    <col min="12307" max="12544" width="9" style="2331"/>
    <col min="12545" max="12545" width="2.625" style="2331" customWidth="1"/>
    <col min="12546" max="12546" width="7.375" style="2331" customWidth="1"/>
    <col min="12547" max="12547" width="18.875" style="2331" bestFit="1" customWidth="1"/>
    <col min="12548" max="12548" width="14.625" style="2331" bestFit="1" customWidth="1"/>
    <col min="12549" max="12549" width="66" style="2331" customWidth="1"/>
    <col min="12550" max="12550" width="7.125" style="2331" customWidth="1"/>
    <col min="12551" max="12552" width="10.375" style="2331" bestFit="1" customWidth="1"/>
    <col min="12553" max="12553" width="13.625" style="2331" bestFit="1" customWidth="1"/>
    <col min="12554" max="12554" width="54" style="2331" customWidth="1"/>
    <col min="12555" max="12555" width="42.125" style="2331" customWidth="1"/>
    <col min="12556" max="12556" width="13.5" style="2331" bestFit="1" customWidth="1"/>
    <col min="12557" max="12557" width="13.625" style="2331" customWidth="1"/>
    <col min="12558" max="12558" width="10" style="2331" bestFit="1" customWidth="1"/>
    <col min="12559" max="12559" width="13.125" style="2331" customWidth="1"/>
    <col min="12560" max="12560" width="19.5" style="2331" customWidth="1"/>
    <col min="12561" max="12561" width="17.375" style="2331" customWidth="1"/>
    <col min="12562" max="12562" width="16.625" style="2331" customWidth="1"/>
    <col min="12563" max="12800" width="9" style="2331"/>
    <col min="12801" max="12801" width="2.625" style="2331" customWidth="1"/>
    <col min="12802" max="12802" width="7.375" style="2331" customWidth="1"/>
    <col min="12803" max="12803" width="18.875" style="2331" bestFit="1" customWidth="1"/>
    <col min="12804" max="12804" width="14.625" style="2331" bestFit="1" customWidth="1"/>
    <col min="12805" max="12805" width="66" style="2331" customWidth="1"/>
    <col min="12806" max="12806" width="7.125" style="2331" customWidth="1"/>
    <col min="12807" max="12808" width="10.375" style="2331" bestFit="1" customWidth="1"/>
    <col min="12809" max="12809" width="13.625" style="2331" bestFit="1" customWidth="1"/>
    <col min="12810" max="12810" width="54" style="2331" customWidth="1"/>
    <col min="12811" max="12811" width="42.125" style="2331" customWidth="1"/>
    <col min="12812" max="12812" width="13.5" style="2331" bestFit="1" customWidth="1"/>
    <col min="12813" max="12813" width="13.625" style="2331" customWidth="1"/>
    <col min="12814" max="12814" width="10" style="2331" bestFit="1" customWidth="1"/>
    <col min="12815" max="12815" width="13.125" style="2331" customWidth="1"/>
    <col min="12816" max="12816" width="19.5" style="2331" customWidth="1"/>
    <col min="12817" max="12817" width="17.375" style="2331" customWidth="1"/>
    <col min="12818" max="12818" width="16.625" style="2331" customWidth="1"/>
    <col min="12819" max="13056" width="9" style="2331"/>
    <col min="13057" max="13057" width="2.625" style="2331" customWidth="1"/>
    <col min="13058" max="13058" width="7.375" style="2331" customWidth="1"/>
    <col min="13059" max="13059" width="18.875" style="2331" bestFit="1" customWidth="1"/>
    <col min="13060" max="13060" width="14.625" style="2331" bestFit="1" customWidth="1"/>
    <col min="13061" max="13061" width="66" style="2331" customWidth="1"/>
    <col min="13062" max="13062" width="7.125" style="2331" customWidth="1"/>
    <col min="13063" max="13064" width="10.375" style="2331" bestFit="1" customWidth="1"/>
    <col min="13065" max="13065" width="13.625" style="2331" bestFit="1" customWidth="1"/>
    <col min="13066" max="13066" width="54" style="2331" customWidth="1"/>
    <col min="13067" max="13067" width="42.125" style="2331" customWidth="1"/>
    <col min="13068" max="13068" width="13.5" style="2331" bestFit="1" customWidth="1"/>
    <col min="13069" max="13069" width="13.625" style="2331" customWidth="1"/>
    <col min="13070" max="13070" width="10" style="2331" bestFit="1" customWidth="1"/>
    <col min="13071" max="13071" width="13.125" style="2331" customWidth="1"/>
    <col min="13072" max="13072" width="19.5" style="2331" customWidth="1"/>
    <col min="13073" max="13073" width="17.375" style="2331" customWidth="1"/>
    <col min="13074" max="13074" width="16.625" style="2331" customWidth="1"/>
    <col min="13075" max="13312" width="9" style="2331"/>
    <col min="13313" max="13313" width="2.625" style="2331" customWidth="1"/>
    <col min="13314" max="13314" width="7.375" style="2331" customWidth="1"/>
    <col min="13315" max="13315" width="18.875" style="2331" bestFit="1" customWidth="1"/>
    <col min="13316" max="13316" width="14.625" style="2331" bestFit="1" customWidth="1"/>
    <col min="13317" max="13317" width="66" style="2331" customWidth="1"/>
    <col min="13318" max="13318" width="7.125" style="2331" customWidth="1"/>
    <col min="13319" max="13320" width="10.375" style="2331" bestFit="1" customWidth="1"/>
    <col min="13321" max="13321" width="13.625" style="2331" bestFit="1" customWidth="1"/>
    <col min="13322" max="13322" width="54" style="2331" customWidth="1"/>
    <col min="13323" max="13323" width="42.125" style="2331" customWidth="1"/>
    <col min="13324" max="13324" width="13.5" style="2331" bestFit="1" customWidth="1"/>
    <col min="13325" max="13325" width="13.625" style="2331" customWidth="1"/>
    <col min="13326" max="13326" width="10" style="2331" bestFit="1" customWidth="1"/>
    <col min="13327" max="13327" width="13.125" style="2331" customWidth="1"/>
    <col min="13328" max="13328" width="19.5" style="2331" customWidth="1"/>
    <col min="13329" max="13329" width="17.375" style="2331" customWidth="1"/>
    <col min="13330" max="13330" width="16.625" style="2331" customWidth="1"/>
    <col min="13331" max="13568" width="9" style="2331"/>
    <col min="13569" max="13569" width="2.625" style="2331" customWidth="1"/>
    <col min="13570" max="13570" width="7.375" style="2331" customWidth="1"/>
    <col min="13571" max="13571" width="18.875" style="2331" bestFit="1" customWidth="1"/>
    <col min="13572" max="13572" width="14.625" style="2331" bestFit="1" customWidth="1"/>
    <col min="13573" max="13573" width="66" style="2331" customWidth="1"/>
    <col min="13574" max="13574" width="7.125" style="2331" customWidth="1"/>
    <col min="13575" max="13576" width="10.375" style="2331" bestFit="1" customWidth="1"/>
    <col min="13577" max="13577" width="13.625" style="2331" bestFit="1" customWidth="1"/>
    <col min="13578" max="13578" width="54" style="2331" customWidth="1"/>
    <col min="13579" max="13579" width="42.125" style="2331" customWidth="1"/>
    <col min="13580" max="13580" width="13.5" style="2331" bestFit="1" customWidth="1"/>
    <col min="13581" max="13581" width="13.625" style="2331" customWidth="1"/>
    <col min="13582" max="13582" width="10" style="2331" bestFit="1" customWidth="1"/>
    <col min="13583" max="13583" width="13.125" style="2331" customWidth="1"/>
    <col min="13584" max="13584" width="19.5" style="2331" customWidth="1"/>
    <col min="13585" max="13585" width="17.375" style="2331" customWidth="1"/>
    <col min="13586" max="13586" width="16.625" style="2331" customWidth="1"/>
    <col min="13587" max="13824" width="9" style="2331"/>
    <col min="13825" max="13825" width="2.625" style="2331" customWidth="1"/>
    <col min="13826" max="13826" width="7.375" style="2331" customWidth="1"/>
    <col min="13827" max="13827" width="18.875" style="2331" bestFit="1" customWidth="1"/>
    <col min="13828" max="13828" width="14.625" style="2331" bestFit="1" customWidth="1"/>
    <col min="13829" max="13829" width="66" style="2331" customWidth="1"/>
    <col min="13830" max="13830" width="7.125" style="2331" customWidth="1"/>
    <col min="13831" max="13832" width="10.375" style="2331" bestFit="1" customWidth="1"/>
    <col min="13833" max="13833" width="13.625" style="2331" bestFit="1" customWidth="1"/>
    <col min="13834" max="13834" width="54" style="2331" customWidth="1"/>
    <col min="13835" max="13835" width="42.125" style="2331" customWidth="1"/>
    <col min="13836" max="13836" width="13.5" style="2331" bestFit="1" customWidth="1"/>
    <col min="13837" max="13837" width="13.625" style="2331" customWidth="1"/>
    <col min="13838" max="13838" width="10" style="2331" bestFit="1" customWidth="1"/>
    <col min="13839" max="13839" width="13.125" style="2331" customWidth="1"/>
    <col min="13840" max="13840" width="19.5" style="2331" customWidth="1"/>
    <col min="13841" max="13841" width="17.375" style="2331" customWidth="1"/>
    <col min="13842" max="13842" width="16.625" style="2331" customWidth="1"/>
    <col min="13843" max="14080" width="9" style="2331"/>
    <col min="14081" max="14081" width="2.625" style="2331" customWidth="1"/>
    <col min="14082" max="14082" width="7.375" style="2331" customWidth="1"/>
    <col min="14083" max="14083" width="18.875" style="2331" bestFit="1" customWidth="1"/>
    <col min="14084" max="14084" width="14.625" style="2331" bestFit="1" customWidth="1"/>
    <col min="14085" max="14085" width="66" style="2331" customWidth="1"/>
    <col min="14086" max="14086" width="7.125" style="2331" customWidth="1"/>
    <col min="14087" max="14088" width="10.375" style="2331" bestFit="1" customWidth="1"/>
    <col min="14089" max="14089" width="13.625" style="2331" bestFit="1" customWidth="1"/>
    <col min="14090" max="14090" width="54" style="2331" customWidth="1"/>
    <col min="14091" max="14091" width="42.125" style="2331" customWidth="1"/>
    <col min="14092" max="14092" width="13.5" style="2331" bestFit="1" customWidth="1"/>
    <col min="14093" max="14093" width="13.625" style="2331" customWidth="1"/>
    <col min="14094" max="14094" width="10" style="2331" bestFit="1" customWidth="1"/>
    <col min="14095" max="14095" width="13.125" style="2331" customWidth="1"/>
    <col min="14096" max="14096" width="19.5" style="2331" customWidth="1"/>
    <col min="14097" max="14097" width="17.375" style="2331" customWidth="1"/>
    <col min="14098" max="14098" width="16.625" style="2331" customWidth="1"/>
    <col min="14099" max="14336" width="9" style="2331"/>
    <col min="14337" max="14337" width="2.625" style="2331" customWidth="1"/>
    <col min="14338" max="14338" width="7.375" style="2331" customWidth="1"/>
    <col min="14339" max="14339" width="18.875" style="2331" bestFit="1" customWidth="1"/>
    <col min="14340" max="14340" width="14.625" style="2331" bestFit="1" customWidth="1"/>
    <col min="14341" max="14341" width="66" style="2331" customWidth="1"/>
    <col min="14342" max="14342" width="7.125" style="2331" customWidth="1"/>
    <col min="14343" max="14344" width="10.375" style="2331" bestFit="1" customWidth="1"/>
    <col min="14345" max="14345" width="13.625" style="2331" bestFit="1" customWidth="1"/>
    <col min="14346" max="14346" width="54" style="2331" customWidth="1"/>
    <col min="14347" max="14347" width="42.125" style="2331" customWidth="1"/>
    <col min="14348" max="14348" width="13.5" style="2331" bestFit="1" customWidth="1"/>
    <col min="14349" max="14349" width="13.625" style="2331" customWidth="1"/>
    <col min="14350" max="14350" width="10" style="2331" bestFit="1" customWidth="1"/>
    <col min="14351" max="14351" width="13.125" style="2331" customWidth="1"/>
    <col min="14352" max="14352" width="19.5" style="2331" customWidth="1"/>
    <col min="14353" max="14353" width="17.375" style="2331" customWidth="1"/>
    <col min="14354" max="14354" width="16.625" style="2331" customWidth="1"/>
    <col min="14355" max="14592" width="9" style="2331"/>
    <col min="14593" max="14593" width="2.625" style="2331" customWidth="1"/>
    <col min="14594" max="14594" width="7.375" style="2331" customWidth="1"/>
    <col min="14595" max="14595" width="18.875" style="2331" bestFit="1" customWidth="1"/>
    <col min="14596" max="14596" width="14.625" style="2331" bestFit="1" customWidth="1"/>
    <col min="14597" max="14597" width="66" style="2331" customWidth="1"/>
    <col min="14598" max="14598" width="7.125" style="2331" customWidth="1"/>
    <col min="14599" max="14600" width="10.375" style="2331" bestFit="1" customWidth="1"/>
    <col min="14601" max="14601" width="13.625" style="2331" bestFit="1" customWidth="1"/>
    <col min="14602" max="14602" width="54" style="2331" customWidth="1"/>
    <col min="14603" max="14603" width="42.125" style="2331" customWidth="1"/>
    <col min="14604" max="14604" width="13.5" style="2331" bestFit="1" customWidth="1"/>
    <col min="14605" max="14605" width="13.625" style="2331" customWidth="1"/>
    <col min="14606" max="14606" width="10" style="2331" bestFit="1" customWidth="1"/>
    <col min="14607" max="14607" width="13.125" style="2331" customWidth="1"/>
    <col min="14608" max="14608" width="19.5" style="2331" customWidth="1"/>
    <col min="14609" max="14609" width="17.375" style="2331" customWidth="1"/>
    <col min="14610" max="14610" width="16.625" style="2331" customWidth="1"/>
    <col min="14611" max="14848" width="9" style="2331"/>
    <col min="14849" max="14849" width="2.625" style="2331" customWidth="1"/>
    <col min="14850" max="14850" width="7.375" style="2331" customWidth="1"/>
    <col min="14851" max="14851" width="18.875" style="2331" bestFit="1" customWidth="1"/>
    <col min="14852" max="14852" width="14.625" style="2331" bestFit="1" customWidth="1"/>
    <col min="14853" max="14853" width="66" style="2331" customWidth="1"/>
    <col min="14854" max="14854" width="7.125" style="2331" customWidth="1"/>
    <col min="14855" max="14856" width="10.375" style="2331" bestFit="1" customWidth="1"/>
    <col min="14857" max="14857" width="13.625" style="2331" bestFit="1" customWidth="1"/>
    <col min="14858" max="14858" width="54" style="2331" customWidth="1"/>
    <col min="14859" max="14859" width="42.125" style="2331" customWidth="1"/>
    <col min="14860" max="14860" width="13.5" style="2331" bestFit="1" customWidth="1"/>
    <col min="14861" max="14861" width="13.625" style="2331" customWidth="1"/>
    <col min="14862" max="14862" width="10" style="2331" bestFit="1" customWidth="1"/>
    <col min="14863" max="14863" width="13.125" style="2331" customWidth="1"/>
    <col min="14864" max="14864" width="19.5" style="2331" customWidth="1"/>
    <col min="14865" max="14865" width="17.375" style="2331" customWidth="1"/>
    <col min="14866" max="14866" width="16.625" style="2331" customWidth="1"/>
    <col min="14867" max="15104" width="9" style="2331"/>
    <col min="15105" max="15105" width="2.625" style="2331" customWidth="1"/>
    <col min="15106" max="15106" width="7.375" style="2331" customWidth="1"/>
    <col min="15107" max="15107" width="18.875" style="2331" bestFit="1" customWidth="1"/>
    <col min="15108" max="15108" width="14.625" style="2331" bestFit="1" customWidth="1"/>
    <col min="15109" max="15109" width="66" style="2331" customWidth="1"/>
    <col min="15110" max="15110" width="7.125" style="2331" customWidth="1"/>
    <col min="15111" max="15112" width="10.375" style="2331" bestFit="1" customWidth="1"/>
    <col min="15113" max="15113" width="13.625" style="2331" bestFit="1" customWidth="1"/>
    <col min="15114" max="15114" width="54" style="2331" customWidth="1"/>
    <col min="15115" max="15115" width="42.125" style="2331" customWidth="1"/>
    <col min="15116" max="15116" width="13.5" style="2331" bestFit="1" customWidth="1"/>
    <col min="15117" max="15117" width="13.625" style="2331" customWidth="1"/>
    <col min="15118" max="15118" width="10" style="2331" bestFit="1" customWidth="1"/>
    <col min="15119" max="15119" width="13.125" style="2331" customWidth="1"/>
    <col min="15120" max="15120" width="19.5" style="2331" customWidth="1"/>
    <col min="15121" max="15121" width="17.375" style="2331" customWidth="1"/>
    <col min="15122" max="15122" width="16.625" style="2331" customWidth="1"/>
    <col min="15123" max="15360" width="9" style="2331"/>
    <col min="15361" max="15361" width="2.625" style="2331" customWidth="1"/>
    <col min="15362" max="15362" width="7.375" style="2331" customWidth="1"/>
    <col min="15363" max="15363" width="18.875" style="2331" bestFit="1" customWidth="1"/>
    <col min="15364" max="15364" width="14.625" style="2331" bestFit="1" customWidth="1"/>
    <col min="15365" max="15365" width="66" style="2331" customWidth="1"/>
    <col min="15366" max="15366" width="7.125" style="2331" customWidth="1"/>
    <col min="15367" max="15368" width="10.375" style="2331" bestFit="1" customWidth="1"/>
    <col min="15369" max="15369" width="13.625" style="2331" bestFit="1" customWidth="1"/>
    <col min="15370" max="15370" width="54" style="2331" customWidth="1"/>
    <col min="15371" max="15371" width="42.125" style="2331" customWidth="1"/>
    <col min="15372" max="15372" width="13.5" style="2331" bestFit="1" customWidth="1"/>
    <col min="15373" max="15373" width="13.625" style="2331" customWidth="1"/>
    <col min="15374" max="15374" width="10" style="2331" bestFit="1" customWidth="1"/>
    <col min="15375" max="15375" width="13.125" style="2331" customWidth="1"/>
    <col min="15376" max="15376" width="19.5" style="2331" customWidth="1"/>
    <col min="15377" max="15377" width="17.375" style="2331" customWidth="1"/>
    <col min="15378" max="15378" width="16.625" style="2331" customWidth="1"/>
    <col min="15379" max="15616" width="9" style="2331"/>
    <col min="15617" max="15617" width="2.625" style="2331" customWidth="1"/>
    <col min="15618" max="15618" width="7.375" style="2331" customWidth="1"/>
    <col min="15619" max="15619" width="18.875" style="2331" bestFit="1" customWidth="1"/>
    <col min="15620" max="15620" width="14.625" style="2331" bestFit="1" customWidth="1"/>
    <col min="15621" max="15621" width="66" style="2331" customWidth="1"/>
    <col min="15622" max="15622" width="7.125" style="2331" customWidth="1"/>
    <col min="15623" max="15624" width="10.375" style="2331" bestFit="1" customWidth="1"/>
    <col min="15625" max="15625" width="13.625" style="2331" bestFit="1" customWidth="1"/>
    <col min="15626" max="15626" width="54" style="2331" customWidth="1"/>
    <col min="15627" max="15627" width="42.125" style="2331" customWidth="1"/>
    <col min="15628" max="15628" width="13.5" style="2331" bestFit="1" customWidth="1"/>
    <col min="15629" max="15629" width="13.625" style="2331" customWidth="1"/>
    <col min="15630" max="15630" width="10" style="2331" bestFit="1" customWidth="1"/>
    <col min="15631" max="15631" width="13.125" style="2331" customWidth="1"/>
    <col min="15632" max="15632" width="19.5" style="2331" customWidth="1"/>
    <col min="15633" max="15633" width="17.375" style="2331" customWidth="1"/>
    <col min="15634" max="15634" width="16.625" style="2331" customWidth="1"/>
    <col min="15635" max="15872" width="9" style="2331"/>
    <col min="15873" max="15873" width="2.625" style="2331" customWidth="1"/>
    <col min="15874" max="15874" width="7.375" style="2331" customWidth="1"/>
    <col min="15875" max="15875" width="18.875" style="2331" bestFit="1" customWidth="1"/>
    <col min="15876" max="15876" width="14.625" style="2331" bestFit="1" customWidth="1"/>
    <col min="15877" max="15877" width="66" style="2331" customWidth="1"/>
    <col min="15878" max="15878" width="7.125" style="2331" customWidth="1"/>
    <col min="15879" max="15880" width="10.375" style="2331" bestFit="1" customWidth="1"/>
    <col min="15881" max="15881" width="13.625" style="2331" bestFit="1" customWidth="1"/>
    <col min="15882" max="15882" width="54" style="2331" customWidth="1"/>
    <col min="15883" max="15883" width="42.125" style="2331" customWidth="1"/>
    <col min="15884" max="15884" width="13.5" style="2331" bestFit="1" customWidth="1"/>
    <col min="15885" max="15885" width="13.625" style="2331" customWidth="1"/>
    <col min="15886" max="15886" width="10" style="2331" bestFit="1" customWidth="1"/>
    <col min="15887" max="15887" width="13.125" style="2331" customWidth="1"/>
    <col min="15888" max="15888" width="19.5" style="2331" customWidth="1"/>
    <col min="15889" max="15889" width="17.375" style="2331" customWidth="1"/>
    <col min="15890" max="15890" width="16.625" style="2331" customWidth="1"/>
    <col min="15891" max="16128" width="9" style="2331"/>
    <col min="16129" max="16129" width="2.625" style="2331" customWidth="1"/>
    <col min="16130" max="16130" width="7.375" style="2331" customWidth="1"/>
    <col min="16131" max="16131" width="18.875" style="2331" bestFit="1" customWidth="1"/>
    <col min="16132" max="16132" width="14.625" style="2331" bestFit="1" customWidth="1"/>
    <col min="16133" max="16133" width="66" style="2331" customWidth="1"/>
    <col min="16134" max="16134" width="7.125" style="2331" customWidth="1"/>
    <col min="16135" max="16136" width="10.375" style="2331" bestFit="1" customWidth="1"/>
    <col min="16137" max="16137" width="13.625" style="2331" bestFit="1" customWidth="1"/>
    <col min="16138" max="16138" width="54" style="2331" customWidth="1"/>
    <col min="16139" max="16139" width="42.125" style="2331" customWidth="1"/>
    <col min="16140" max="16140" width="13.5" style="2331" bestFit="1" customWidth="1"/>
    <col min="16141" max="16141" width="13.625" style="2331" customWidth="1"/>
    <col min="16142" max="16142" width="10" style="2331" bestFit="1" customWidth="1"/>
    <col min="16143" max="16143" width="13.125" style="2331" customWidth="1"/>
    <col min="16144" max="16144" width="19.5" style="2331" customWidth="1"/>
    <col min="16145" max="16145" width="17.375" style="2331" customWidth="1"/>
    <col min="16146" max="16146" width="16.625" style="2331" customWidth="1"/>
    <col min="16147" max="16384" width="9" style="2331"/>
  </cols>
  <sheetData>
    <row r="2" spans="2:18" ht="20.100000000000001" customHeight="1">
      <c r="B2" s="2322" t="s">
        <v>0</v>
      </c>
      <c r="C2" s="2322"/>
      <c r="D2" s="2322"/>
      <c r="E2" s="2323" t="s">
        <v>10043</v>
      </c>
      <c r="G2" s="2325" t="s">
        <v>2</v>
      </c>
      <c r="H2" s="2326"/>
      <c r="I2" s="2327"/>
      <c r="J2" s="2328">
        <f>SUM(H:H)</f>
        <v>928100</v>
      </c>
    </row>
    <row r="3" spans="2:18" ht="20.100000000000001" customHeight="1">
      <c r="B3" s="2322" t="s">
        <v>3</v>
      </c>
      <c r="C3" s="2322"/>
      <c r="D3" s="2322"/>
      <c r="E3" s="2323" t="s">
        <v>6386</v>
      </c>
    </row>
    <row r="4" spans="2:18" ht="20.100000000000001" customHeight="1">
      <c r="B4" s="2322" t="s">
        <v>5</v>
      </c>
      <c r="C4" s="2322"/>
      <c r="D4" s="2322"/>
      <c r="E4" s="2323">
        <v>182212</v>
      </c>
      <c r="G4" s="2335"/>
      <c r="H4" s="2335"/>
      <c r="I4" s="2329"/>
      <c r="J4" s="2331"/>
      <c r="L4" s="2336"/>
      <c r="M4" s="2332"/>
      <c r="O4" s="2331"/>
      <c r="P4" s="2330"/>
    </row>
    <row r="5" spans="2:18" ht="20.100000000000001" customHeight="1">
      <c r="B5" s="2322" t="s">
        <v>6</v>
      </c>
      <c r="C5" s="2322"/>
      <c r="D5" s="2322"/>
      <c r="E5" s="2337">
        <v>44176</v>
      </c>
      <c r="G5" s="2335"/>
      <c r="H5" s="2335"/>
      <c r="I5" s="2329"/>
      <c r="J5" s="2331"/>
      <c r="L5" s="2336"/>
      <c r="M5" s="2332"/>
      <c r="O5" s="2331"/>
      <c r="P5" s="2330"/>
    </row>
    <row r="6" spans="2:18" ht="20.100000000000001" customHeight="1">
      <c r="B6" s="2322" t="s">
        <v>7</v>
      </c>
      <c r="C6" s="2322"/>
      <c r="D6" s="2322"/>
      <c r="E6" s="2337"/>
    </row>
    <row r="8" spans="2:18" s="2329" customFormat="1" ht="19.5" customHeight="1">
      <c r="B8" s="2338" t="s">
        <v>8</v>
      </c>
      <c r="C8" s="2339" t="s">
        <v>9</v>
      </c>
      <c r="D8" s="2339" t="s">
        <v>10</v>
      </c>
      <c r="E8" s="2340" t="s">
        <v>11</v>
      </c>
      <c r="F8" s="2341" t="s">
        <v>12</v>
      </c>
      <c r="G8" s="2342" t="s">
        <v>13</v>
      </c>
      <c r="H8" s="2343" t="s">
        <v>14</v>
      </c>
      <c r="I8" s="2344" t="s">
        <v>15</v>
      </c>
      <c r="J8" s="2345" t="s">
        <v>16</v>
      </c>
      <c r="K8" s="2345" t="s">
        <v>17</v>
      </c>
      <c r="L8" s="2345" t="s">
        <v>18</v>
      </c>
      <c r="M8" s="2338" t="s">
        <v>19</v>
      </c>
      <c r="N8" s="2338" t="s">
        <v>20</v>
      </c>
      <c r="O8" s="2345" t="s">
        <v>21</v>
      </c>
      <c r="P8" s="2346" t="s">
        <v>22</v>
      </c>
      <c r="Q8" s="2347" t="s">
        <v>23</v>
      </c>
    </row>
    <row r="9" spans="2:18" s="2329" customFormat="1" ht="18" customHeight="1">
      <c r="B9" s="2338">
        <v>2</v>
      </c>
      <c r="C9" s="2349" t="s">
        <v>2849</v>
      </c>
      <c r="D9" s="2349" t="s">
        <v>2849</v>
      </c>
      <c r="E9" s="2350" t="s">
        <v>10044</v>
      </c>
      <c r="F9" s="2351">
        <v>1</v>
      </c>
      <c r="G9" s="2352">
        <v>770000</v>
      </c>
      <c r="H9" s="2352">
        <f>F9*G9</f>
        <v>770000</v>
      </c>
      <c r="I9" s="2353"/>
      <c r="J9" s="2350"/>
      <c r="K9" s="2354" t="s">
        <v>10045</v>
      </c>
      <c r="L9" s="2355"/>
      <c r="M9" s="2356">
        <v>44153</v>
      </c>
      <c r="N9" s="2355"/>
      <c r="O9" s="2357">
        <v>44176</v>
      </c>
      <c r="P9" s="2356">
        <v>44186</v>
      </c>
      <c r="Q9" s="2358"/>
      <c r="R9" s="2359"/>
    </row>
    <row r="10" spans="2:18" ht="18" customHeight="1">
      <c r="B10" s="2348">
        <v>4</v>
      </c>
      <c r="C10" s="2349" t="s">
        <v>2849</v>
      </c>
      <c r="D10" s="2349" t="s">
        <v>2849</v>
      </c>
      <c r="E10" s="2353" t="s">
        <v>10046</v>
      </c>
      <c r="F10" s="2353">
        <v>1</v>
      </c>
      <c r="G10" s="2368">
        <v>30000</v>
      </c>
      <c r="H10" s="2352">
        <f t="shared" ref="H10:H20" si="0">F10*G10</f>
        <v>30000</v>
      </c>
      <c r="I10" s="2353"/>
      <c r="J10" s="2353"/>
      <c r="K10" s="2354" t="s">
        <v>10045</v>
      </c>
      <c r="L10" s="2359"/>
      <c r="M10" s="2356">
        <v>44153</v>
      </c>
      <c r="N10" s="2367"/>
      <c r="O10" s="2392">
        <v>44176</v>
      </c>
      <c r="P10" s="2356">
        <v>44186</v>
      </c>
      <c r="Q10" s="2372"/>
      <c r="R10" s="2367"/>
    </row>
    <row r="11" spans="2:18" ht="18" customHeight="1">
      <c r="B11" s="2348">
        <v>5</v>
      </c>
      <c r="C11" s="2360" t="s">
        <v>2849</v>
      </c>
      <c r="D11" s="2360" t="s">
        <v>2849</v>
      </c>
      <c r="E11" s="2717" t="s">
        <v>10047</v>
      </c>
      <c r="F11" s="2351">
        <v>1</v>
      </c>
      <c r="G11" s="2352">
        <v>31500</v>
      </c>
      <c r="H11" s="2352">
        <f t="shared" si="0"/>
        <v>31500</v>
      </c>
      <c r="I11" s="2353"/>
      <c r="J11" s="2350"/>
      <c r="K11" s="2354" t="s">
        <v>10045</v>
      </c>
      <c r="L11" s="2355"/>
      <c r="M11" s="2356">
        <v>44153</v>
      </c>
      <c r="N11" s="2355"/>
      <c r="O11" s="2357">
        <v>44176</v>
      </c>
      <c r="P11" s="2356">
        <v>44186</v>
      </c>
      <c r="Q11" s="2358"/>
      <c r="R11" s="2367"/>
    </row>
    <row r="12" spans="2:18" s="2329" customFormat="1" ht="18" customHeight="1">
      <c r="B12" s="2348">
        <v>6</v>
      </c>
      <c r="C12" s="2349" t="s">
        <v>2849</v>
      </c>
      <c r="D12" s="2349" t="s">
        <v>2849</v>
      </c>
      <c r="E12" s="2350" t="s">
        <v>10048</v>
      </c>
      <c r="F12" s="2351">
        <v>1</v>
      </c>
      <c r="G12" s="2352">
        <v>20000</v>
      </c>
      <c r="H12" s="2352">
        <f t="shared" si="0"/>
        <v>20000</v>
      </c>
      <c r="I12" s="2353"/>
      <c r="J12" s="2350"/>
      <c r="K12" s="2354" t="s">
        <v>10045</v>
      </c>
      <c r="L12" s="2355"/>
      <c r="M12" s="2356">
        <v>44153</v>
      </c>
      <c r="N12" s="2355"/>
      <c r="O12" s="2392">
        <v>44176</v>
      </c>
      <c r="P12" s="2356">
        <v>44186</v>
      </c>
      <c r="Q12" s="2358"/>
      <c r="R12" s="2359"/>
    </row>
    <row r="13" spans="2:18" s="2329" customFormat="1" ht="18" customHeight="1">
      <c r="B13" s="2348">
        <v>7</v>
      </c>
      <c r="C13" s="2349" t="s">
        <v>2849</v>
      </c>
      <c r="D13" s="2349" t="s">
        <v>2849</v>
      </c>
      <c r="E13" s="2353" t="s">
        <v>10049</v>
      </c>
      <c r="F13" s="2351">
        <v>1</v>
      </c>
      <c r="G13" s="2369">
        <v>14000</v>
      </c>
      <c r="H13" s="2352">
        <f t="shared" si="0"/>
        <v>14000</v>
      </c>
      <c r="I13" s="2353"/>
      <c r="J13" s="2353"/>
      <c r="K13" s="2354" t="s">
        <v>10045</v>
      </c>
      <c r="L13" s="2355"/>
      <c r="M13" s="2356">
        <v>44153</v>
      </c>
      <c r="N13" s="2355"/>
      <c r="O13" s="2357">
        <v>44176</v>
      </c>
      <c r="P13" s="2356">
        <v>44186</v>
      </c>
      <c r="Q13" s="2358"/>
      <c r="R13" s="2359"/>
    </row>
    <row r="14" spans="2:18" s="2329" customFormat="1" ht="18" customHeight="1">
      <c r="B14" s="2348"/>
      <c r="C14" s="2349" t="s">
        <v>2849</v>
      </c>
      <c r="D14" s="2349" t="s">
        <v>2849</v>
      </c>
      <c r="E14" s="2353" t="s">
        <v>10050</v>
      </c>
      <c r="F14" s="2351">
        <v>1</v>
      </c>
      <c r="G14" s="2369">
        <v>12000</v>
      </c>
      <c r="H14" s="2352">
        <f t="shared" si="0"/>
        <v>12000</v>
      </c>
      <c r="I14" s="2353"/>
      <c r="J14" s="2353"/>
      <c r="K14" s="2354" t="s">
        <v>10045</v>
      </c>
      <c r="L14" s="2355"/>
      <c r="M14" s="2356">
        <v>44153</v>
      </c>
      <c r="N14" s="2355"/>
      <c r="O14" s="2392">
        <v>44176</v>
      </c>
      <c r="P14" s="2356">
        <v>44186</v>
      </c>
      <c r="Q14" s="2358"/>
      <c r="R14" s="2359"/>
    </row>
    <row r="15" spans="2:18" s="2329" customFormat="1" ht="18" customHeight="1">
      <c r="B15" s="2348"/>
      <c r="C15" s="2349" t="s">
        <v>2849</v>
      </c>
      <c r="D15" s="2349" t="s">
        <v>2849</v>
      </c>
      <c r="E15" s="2353" t="s">
        <v>10051</v>
      </c>
      <c r="F15" s="2351">
        <v>1</v>
      </c>
      <c r="G15" s="2369">
        <v>12600</v>
      </c>
      <c r="H15" s="2352">
        <v>12600</v>
      </c>
      <c r="I15" s="2353"/>
      <c r="J15" s="2353"/>
      <c r="K15" s="2354" t="s">
        <v>10045</v>
      </c>
      <c r="L15" s="2355"/>
      <c r="M15" s="2356">
        <v>44153</v>
      </c>
      <c r="N15" s="2355"/>
      <c r="O15" s="2392">
        <v>44176</v>
      </c>
      <c r="P15" s="2356">
        <v>44186</v>
      </c>
      <c r="Q15" s="2358"/>
      <c r="R15" s="2359"/>
    </row>
    <row r="16" spans="2:18" s="2329" customFormat="1" ht="18" customHeight="1">
      <c r="B16" s="2348"/>
      <c r="C16" s="2349"/>
      <c r="D16" s="2349"/>
      <c r="E16" s="2353"/>
      <c r="F16" s="2351"/>
      <c r="G16" s="2369"/>
      <c r="H16" s="2352">
        <f t="shared" si="0"/>
        <v>0</v>
      </c>
      <c r="I16" s="2353"/>
      <c r="J16" s="2353"/>
      <c r="K16" s="2354"/>
      <c r="L16" s="2355"/>
      <c r="M16" s="2356"/>
      <c r="N16" s="2355"/>
      <c r="O16" s="2357"/>
      <c r="P16" s="2356"/>
      <c r="Q16" s="2358"/>
      <c r="R16" s="2359"/>
    </row>
    <row r="17" spans="2:18" s="2329" customFormat="1" ht="18" customHeight="1">
      <c r="B17" s="2348">
        <v>3</v>
      </c>
      <c r="C17" s="2348" t="s">
        <v>9620</v>
      </c>
      <c r="D17" s="2348" t="s">
        <v>9620</v>
      </c>
      <c r="E17" s="2353" t="s">
        <v>10052</v>
      </c>
      <c r="F17" s="2353">
        <v>1</v>
      </c>
      <c r="G17" s="2368">
        <v>38000</v>
      </c>
      <c r="H17" s="2352">
        <f t="shared" si="0"/>
        <v>38000</v>
      </c>
      <c r="I17" s="2353"/>
      <c r="J17" s="2353"/>
      <c r="K17" s="2718" t="s">
        <v>10053</v>
      </c>
      <c r="L17" s="2355"/>
      <c r="M17" s="2356"/>
      <c r="N17" s="2355"/>
      <c r="O17" s="2719"/>
      <c r="P17" s="2356"/>
      <c r="Q17" s="2358"/>
      <c r="R17" s="2359"/>
    </row>
    <row r="18" spans="2:18" s="2329" customFormat="1" ht="18" customHeight="1">
      <c r="B18" s="2348"/>
      <c r="C18" s="2348"/>
      <c r="D18" s="2348"/>
      <c r="E18" s="2353"/>
      <c r="F18" s="2353"/>
      <c r="G18" s="2368"/>
      <c r="H18" s="2352">
        <f t="shared" si="0"/>
        <v>0</v>
      </c>
      <c r="I18" s="2353"/>
      <c r="J18" s="2353"/>
      <c r="K18" s="2354"/>
      <c r="L18" s="2355"/>
      <c r="M18" s="2356"/>
      <c r="N18" s="2355"/>
      <c r="O18" s="2719"/>
      <c r="P18" s="2386"/>
      <c r="Q18" s="2358"/>
      <c r="R18" s="2359"/>
    </row>
    <row r="19" spans="2:18" s="2329" customFormat="1" ht="18" customHeight="1">
      <c r="B19" s="2348"/>
      <c r="C19" s="2348"/>
      <c r="D19" s="2348"/>
      <c r="E19" s="2353"/>
      <c r="F19" s="2353"/>
      <c r="G19" s="2368"/>
      <c r="H19" s="2352">
        <f t="shared" si="0"/>
        <v>0</v>
      </c>
      <c r="I19" s="2353"/>
      <c r="J19" s="2353"/>
      <c r="K19" s="2354"/>
      <c r="L19" s="2355"/>
      <c r="M19" s="2356"/>
      <c r="N19" s="2355"/>
      <c r="O19" s="2719"/>
      <c r="P19" s="2386"/>
      <c r="Q19" s="2358"/>
      <c r="R19" s="2359"/>
    </row>
    <row r="20" spans="2:18" s="2393" customFormat="1" ht="18" customHeight="1">
      <c r="B20" s="2387"/>
      <c r="C20" s="2349"/>
      <c r="D20" s="2349"/>
      <c r="E20" s="2350"/>
      <c r="F20" s="2354"/>
      <c r="G20" s="2388"/>
      <c r="H20" s="2352">
        <f t="shared" si="0"/>
        <v>0</v>
      </c>
      <c r="I20" s="2389"/>
      <c r="J20" s="2350"/>
      <c r="K20" s="2387"/>
      <c r="L20" s="2387"/>
      <c r="M20" s="2390"/>
      <c r="N20" s="2391"/>
      <c r="O20" s="2392"/>
      <c r="P20" s="2390"/>
      <c r="Q20" s="2358"/>
      <c r="R20" s="2391"/>
    </row>
    <row r="21" spans="2:18" ht="18" customHeight="1"/>
  </sheetData>
  <mergeCells count="6">
    <mergeCell ref="B2:D2"/>
    <mergeCell ref="G2:I2"/>
    <mergeCell ref="B3:D3"/>
    <mergeCell ref="B4:D4"/>
    <mergeCell ref="B5:D5"/>
    <mergeCell ref="B6:D6"/>
  </mergeCells>
  <phoneticPr fontId="4"/>
  <dataValidations count="1">
    <dataValidation imeMode="hiragana" allowBlank="1" showInputMessage="1" showErrorMessage="1" sqref="J65537:J65538 JF65537:JF65538 TB65537:TB65538 ACX65537:ACX65538 AMT65537:AMT65538 AWP65537:AWP65538 BGL65537:BGL65538 BQH65537:BQH65538 CAD65537:CAD65538 CJZ65537:CJZ65538 CTV65537:CTV65538 DDR65537:DDR65538 DNN65537:DNN65538 DXJ65537:DXJ65538 EHF65537:EHF65538 ERB65537:ERB65538 FAX65537:FAX65538 FKT65537:FKT65538 FUP65537:FUP65538 GEL65537:GEL65538 GOH65537:GOH65538 GYD65537:GYD65538 HHZ65537:HHZ65538 HRV65537:HRV65538 IBR65537:IBR65538 ILN65537:ILN65538 IVJ65537:IVJ65538 JFF65537:JFF65538 JPB65537:JPB65538 JYX65537:JYX65538 KIT65537:KIT65538 KSP65537:KSP65538 LCL65537:LCL65538 LMH65537:LMH65538 LWD65537:LWD65538 MFZ65537:MFZ65538 MPV65537:MPV65538 MZR65537:MZR65538 NJN65537:NJN65538 NTJ65537:NTJ65538 ODF65537:ODF65538 ONB65537:ONB65538 OWX65537:OWX65538 PGT65537:PGT65538 PQP65537:PQP65538 QAL65537:QAL65538 QKH65537:QKH65538 QUD65537:QUD65538 RDZ65537:RDZ65538 RNV65537:RNV65538 RXR65537:RXR65538 SHN65537:SHN65538 SRJ65537:SRJ65538 TBF65537:TBF65538 TLB65537:TLB65538 TUX65537:TUX65538 UET65537:UET65538 UOP65537:UOP65538 UYL65537:UYL65538 VIH65537:VIH65538 VSD65537:VSD65538 WBZ65537:WBZ65538 WLV65537:WLV65538 WVR65537:WVR65538 J131073:J131074 JF131073:JF131074 TB131073:TB131074 ACX131073:ACX131074 AMT131073:AMT131074 AWP131073:AWP131074 BGL131073:BGL131074 BQH131073:BQH131074 CAD131073:CAD131074 CJZ131073:CJZ131074 CTV131073:CTV131074 DDR131073:DDR131074 DNN131073:DNN131074 DXJ131073:DXJ131074 EHF131073:EHF131074 ERB131073:ERB131074 FAX131073:FAX131074 FKT131073:FKT131074 FUP131073:FUP131074 GEL131073:GEL131074 GOH131073:GOH131074 GYD131073:GYD131074 HHZ131073:HHZ131074 HRV131073:HRV131074 IBR131073:IBR131074 ILN131073:ILN131074 IVJ131073:IVJ131074 JFF131073:JFF131074 JPB131073:JPB131074 JYX131073:JYX131074 KIT131073:KIT131074 KSP131073:KSP131074 LCL131073:LCL131074 LMH131073:LMH131074 LWD131073:LWD131074 MFZ131073:MFZ131074 MPV131073:MPV131074 MZR131073:MZR131074 NJN131073:NJN131074 NTJ131073:NTJ131074 ODF131073:ODF131074 ONB131073:ONB131074 OWX131073:OWX131074 PGT131073:PGT131074 PQP131073:PQP131074 QAL131073:QAL131074 QKH131073:QKH131074 QUD131073:QUD131074 RDZ131073:RDZ131074 RNV131073:RNV131074 RXR131073:RXR131074 SHN131073:SHN131074 SRJ131073:SRJ131074 TBF131073:TBF131074 TLB131073:TLB131074 TUX131073:TUX131074 UET131073:UET131074 UOP131073:UOP131074 UYL131073:UYL131074 VIH131073:VIH131074 VSD131073:VSD131074 WBZ131073:WBZ131074 WLV131073:WLV131074 WVR131073:WVR131074 J196609:J196610 JF196609:JF196610 TB196609:TB196610 ACX196609:ACX196610 AMT196609:AMT196610 AWP196609:AWP196610 BGL196609:BGL196610 BQH196609:BQH196610 CAD196609:CAD196610 CJZ196609:CJZ196610 CTV196609:CTV196610 DDR196609:DDR196610 DNN196609:DNN196610 DXJ196609:DXJ196610 EHF196609:EHF196610 ERB196609:ERB196610 FAX196609:FAX196610 FKT196609:FKT196610 FUP196609:FUP196610 GEL196609:GEL196610 GOH196609:GOH196610 GYD196609:GYD196610 HHZ196609:HHZ196610 HRV196609:HRV196610 IBR196609:IBR196610 ILN196609:ILN196610 IVJ196609:IVJ196610 JFF196609:JFF196610 JPB196609:JPB196610 JYX196609:JYX196610 KIT196609:KIT196610 KSP196609:KSP196610 LCL196609:LCL196610 LMH196609:LMH196610 LWD196609:LWD196610 MFZ196609:MFZ196610 MPV196609:MPV196610 MZR196609:MZR196610 NJN196609:NJN196610 NTJ196609:NTJ196610 ODF196609:ODF196610 ONB196609:ONB196610 OWX196609:OWX196610 PGT196609:PGT196610 PQP196609:PQP196610 QAL196609:QAL196610 QKH196609:QKH196610 QUD196609:QUD196610 RDZ196609:RDZ196610 RNV196609:RNV196610 RXR196609:RXR196610 SHN196609:SHN196610 SRJ196609:SRJ196610 TBF196609:TBF196610 TLB196609:TLB196610 TUX196609:TUX196610 UET196609:UET196610 UOP196609:UOP196610 UYL196609:UYL196610 VIH196609:VIH196610 VSD196609:VSD196610 WBZ196609:WBZ196610 WLV196609:WLV196610 WVR196609:WVR196610 J262145:J262146 JF262145:JF262146 TB262145:TB262146 ACX262145:ACX262146 AMT262145:AMT262146 AWP262145:AWP262146 BGL262145:BGL262146 BQH262145:BQH262146 CAD262145:CAD262146 CJZ262145:CJZ262146 CTV262145:CTV262146 DDR262145:DDR262146 DNN262145:DNN262146 DXJ262145:DXJ262146 EHF262145:EHF262146 ERB262145:ERB262146 FAX262145:FAX262146 FKT262145:FKT262146 FUP262145:FUP262146 GEL262145:GEL262146 GOH262145:GOH262146 GYD262145:GYD262146 HHZ262145:HHZ262146 HRV262145:HRV262146 IBR262145:IBR262146 ILN262145:ILN262146 IVJ262145:IVJ262146 JFF262145:JFF262146 JPB262145:JPB262146 JYX262145:JYX262146 KIT262145:KIT262146 KSP262145:KSP262146 LCL262145:LCL262146 LMH262145:LMH262146 LWD262145:LWD262146 MFZ262145:MFZ262146 MPV262145:MPV262146 MZR262145:MZR262146 NJN262145:NJN262146 NTJ262145:NTJ262146 ODF262145:ODF262146 ONB262145:ONB262146 OWX262145:OWX262146 PGT262145:PGT262146 PQP262145:PQP262146 QAL262145:QAL262146 QKH262145:QKH262146 QUD262145:QUD262146 RDZ262145:RDZ262146 RNV262145:RNV262146 RXR262145:RXR262146 SHN262145:SHN262146 SRJ262145:SRJ262146 TBF262145:TBF262146 TLB262145:TLB262146 TUX262145:TUX262146 UET262145:UET262146 UOP262145:UOP262146 UYL262145:UYL262146 VIH262145:VIH262146 VSD262145:VSD262146 WBZ262145:WBZ262146 WLV262145:WLV262146 WVR262145:WVR262146 J327681:J327682 JF327681:JF327682 TB327681:TB327682 ACX327681:ACX327682 AMT327681:AMT327682 AWP327681:AWP327682 BGL327681:BGL327682 BQH327681:BQH327682 CAD327681:CAD327682 CJZ327681:CJZ327682 CTV327681:CTV327682 DDR327681:DDR327682 DNN327681:DNN327682 DXJ327681:DXJ327682 EHF327681:EHF327682 ERB327681:ERB327682 FAX327681:FAX327682 FKT327681:FKT327682 FUP327681:FUP327682 GEL327681:GEL327682 GOH327681:GOH327682 GYD327681:GYD327682 HHZ327681:HHZ327682 HRV327681:HRV327682 IBR327681:IBR327682 ILN327681:ILN327682 IVJ327681:IVJ327682 JFF327681:JFF327682 JPB327681:JPB327682 JYX327681:JYX327682 KIT327681:KIT327682 KSP327681:KSP327682 LCL327681:LCL327682 LMH327681:LMH327682 LWD327681:LWD327682 MFZ327681:MFZ327682 MPV327681:MPV327682 MZR327681:MZR327682 NJN327681:NJN327682 NTJ327681:NTJ327682 ODF327681:ODF327682 ONB327681:ONB327682 OWX327681:OWX327682 PGT327681:PGT327682 PQP327681:PQP327682 QAL327681:QAL327682 QKH327681:QKH327682 QUD327681:QUD327682 RDZ327681:RDZ327682 RNV327681:RNV327682 RXR327681:RXR327682 SHN327681:SHN327682 SRJ327681:SRJ327682 TBF327681:TBF327682 TLB327681:TLB327682 TUX327681:TUX327682 UET327681:UET327682 UOP327681:UOP327682 UYL327681:UYL327682 VIH327681:VIH327682 VSD327681:VSD327682 WBZ327681:WBZ327682 WLV327681:WLV327682 WVR327681:WVR327682 J393217:J393218 JF393217:JF393218 TB393217:TB393218 ACX393217:ACX393218 AMT393217:AMT393218 AWP393217:AWP393218 BGL393217:BGL393218 BQH393217:BQH393218 CAD393217:CAD393218 CJZ393217:CJZ393218 CTV393217:CTV393218 DDR393217:DDR393218 DNN393217:DNN393218 DXJ393217:DXJ393218 EHF393217:EHF393218 ERB393217:ERB393218 FAX393217:FAX393218 FKT393217:FKT393218 FUP393217:FUP393218 GEL393217:GEL393218 GOH393217:GOH393218 GYD393217:GYD393218 HHZ393217:HHZ393218 HRV393217:HRV393218 IBR393217:IBR393218 ILN393217:ILN393218 IVJ393217:IVJ393218 JFF393217:JFF393218 JPB393217:JPB393218 JYX393217:JYX393218 KIT393217:KIT393218 KSP393217:KSP393218 LCL393217:LCL393218 LMH393217:LMH393218 LWD393217:LWD393218 MFZ393217:MFZ393218 MPV393217:MPV393218 MZR393217:MZR393218 NJN393217:NJN393218 NTJ393217:NTJ393218 ODF393217:ODF393218 ONB393217:ONB393218 OWX393217:OWX393218 PGT393217:PGT393218 PQP393217:PQP393218 QAL393217:QAL393218 QKH393217:QKH393218 QUD393217:QUD393218 RDZ393217:RDZ393218 RNV393217:RNV393218 RXR393217:RXR393218 SHN393217:SHN393218 SRJ393217:SRJ393218 TBF393217:TBF393218 TLB393217:TLB393218 TUX393217:TUX393218 UET393217:UET393218 UOP393217:UOP393218 UYL393217:UYL393218 VIH393217:VIH393218 VSD393217:VSD393218 WBZ393217:WBZ393218 WLV393217:WLV393218 WVR393217:WVR393218 J458753:J458754 JF458753:JF458754 TB458753:TB458754 ACX458753:ACX458754 AMT458753:AMT458754 AWP458753:AWP458754 BGL458753:BGL458754 BQH458753:BQH458754 CAD458753:CAD458754 CJZ458753:CJZ458754 CTV458753:CTV458754 DDR458753:DDR458754 DNN458753:DNN458754 DXJ458753:DXJ458754 EHF458753:EHF458754 ERB458753:ERB458754 FAX458753:FAX458754 FKT458753:FKT458754 FUP458753:FUP458754 GEL458753:GEL458754 GOH458753:GOH458754 GYD458753:GYD458754 HHZ458753:HHZ458754 HRV458753:HRV458754 IBR458753:IBR458754 ILN458753:ILN458754 IVJ458753:IVJ458754 JFF458753:JFF458754 JPB458753:JPB458754 JYX458753:JYX458754 KIT458753:KIT458754 KSP458753:KSP458754 LCL458753:LCL458754 LMH458753:LMH458754 LWD458753:LWD458754 MFZ458753:MFZ458754 MPV458753:MPV458754 MZR458753:MZR458754 NJN458753:NJN458754 NTJ458753:NTJ458754 ODF458753:ODF458754 ONB458753:ONB458754 OWX458753:OWX458754 PGT458753:PGT458754 PQP458753:PQP458754 QAL458753:QAL458754 QKH458753:QKH458754 QUD458753:QUD458754 RDZ458753:RDZ458754 RNV458753:RNV458754 RXR458753:RXR458754 SHN458753:SHN458754 SRJ458753:SRJ458754 TBF458753:TBF458754 TLB458753:TLB458754 TUX458753:TUX458754 UET458753:UET458754 UOP458753:UOP458754 UYL458753:UYL458754 VIH458753:VIH458754 VSD458753:VSD458754 WBZ458753:WBZ458754 WLV458753:WLV458754 WVR458753:WVR458754 J524289:J524290 JF524289:JF524290 TB524289:TB524290 ACX524289:ACX524290 AMT524289:AMT524290 AWP524289:AWP524290 BGL524289:BGL524290 BQH524289:BQH524290 CAD524289:CAD524290 CJZ524289:CJZ524290 CTV524289:CTV524290 DDR524289:DDR524290 DNN524289:DNN524290 DXJ524289:DXJ524290 EHF524289:EHF524290 ERB524289:ERB524290 FAX524289:FAX524290 FKT524289:FKT524290 FUP524289:FUP524290 GEL524289:GEL524290 GOH524289:GOH524290 GYD524289:GYD524290 HHZ524289:HHZ524290 HRV524289:HRV524290 IBR524289:IBR524290 ILN524289:ILN524290 IVJ524289:IVJ524290 JFF524289:JFF524290 JPB524289:JPB524290 JYX524289:JYX524290 KIT524289:KIT524290 KSP524289:KSP524290 LCL524289:LCL524290 LMH524289:LMH524290 LWD524289:LWD524290 MFZ524289:MFZ524290 MPV524289:MPV524290 MZR524289:MZR524290 NJN524289:NJN524290 NTJ524289:NTJ524290 ODF524289:ODF524290 ONB524289:ONB524290 OWX524289:OWX524290 PGT524289:PGT524290 PQP524289:PQP524290 QAL524289:QAL524290 QKH524289:QKH524290 QUD524289:QUD524290 RDZ524289:RDZ524290 RNV524289:RNV524290 RXR524289:RXR524290 SHN524289:SHN524290 SRJ524289:SRJ524290 TBF524289:TBF524290 TLB524289:TLB524290 TUX524289:TUX524290 UET524289:UET524290 UOP524289:UOP524290 UYL524289:UYL524290 VIH524289:VIH524290 VSD524289:VSD524290 WBZ524289:WBZ524290 WLV524289:WLV524290 WVR524289:WVR524290 J589825:J589826 JF589825:JF589826 TB589825:TB589826 ACX589825:ACX589826 AMT589825:AMT589826 AWP589825:AWP589826 BGL589825:BGL589826 BQH589825:BQH589826 CAD589825:CAD589826 CJZ589825:CJZ589826 CTV589825:CTV589826 DDR589825:DDR589826 DNN589825:DNN589826 DXJ589825:DXJ589826 EHF589825:EHF589826 ERB589825:ERB589826 FAX589825:FAX589826 FKT589825:FKT589826 FUP589825:FUP589826 GEL589825:GEL589826 GOH589825:GOH589826 GYD589825:GYD589826 HHZ589825:HHZ589826 HRV589825:HRV589826 IBR589825:IBR589826 ILN589825:ILN589826 IVJ589825:IVJ589826 JFF589825:JFF589826 JPB589825:JPB589826 JYX589825:JYX589826 KIT589825:KIT589826 KSP589825:KSP589826 LCL589825:LCL589826 LMH589825:LMH589826 LWD589825:LWD589826 MFZ589825:MFZ589826 MPV589825:MPV589826 MZR589825:MZR589826 NJN589825:NJN589826 NTJ589825:NTJ589826 ODF589825:ODF589826 ONB589825:ONB589826 OWX589825:OWX589826 PGT589825:PGT589826 PQP589825:PQP589826 QAL589825:QAL589826 QKH589825:QKH589826 QUD589825:QUD589826 RDZ589825:RDZ589826 RNV589825:RNV589826 RXR589825:RXR589826 SHN589825:SHN589826 SRJ589825:SRJ589826 TBF589825:TBF589826 TLB589825:TLB589826 TUX589825:TUX589826 UET589825:UET589826 UOP589825:UOP589826 UYL589825:UYL589826 VIH589825:VIH589826 VSD589825:VSD589826 WBZ589825:WBZ589826 WLV589825:WLV589826 WVR589825:WVR589826 J655361:J655362 JF655361:JF655362 TB655361:TB655362 ACX655361:ACX655362 AMT655361:AMT655362 AWP655361:AWP655362 BGL655361:BGL655362 BQH655361:BQH655362 CAD655361:CAD655362 CJZ655361:CJZ655362 CTV655361:CTV655362 DDR655361:DDR655362 DNN655361:DNN655362 DXJ655361:DXJ655362 EHF655361:EHF655362 ERB655361:ERB655362 FAX655361:FAX655362 FKT655361:FKT655362 FUP655361:FUP655362 GEL655361:GEL655362 GOH655361:GOH655362 GYD655361:GYD655362 HHZ655361:HHZ655362 HRV655361:HRV655362 IBR655361:IBR655362 ILN655361:ILN655362 IVJ655361:IVJ655362 JFF655361:JFF655362 JPB655361:JPB655362 JYX655361:JYX655362 KIT655361:KIT655362 KSP655361:KSP655362 LCL655361:LCL655362 LMH655361:LMH655362 LWD655361:LWD655362 MFZ655361:MFZ655362 MPV655361:MPV655362 MZR655361:MZR655362 NJN655361:NJN655362 NTJ655361:NTJ655362 ODF655361:ODF655362 ONB655361:ONB655362 OWX655361:OWX655362 PGT655361:PGT655362 PQP655361:PQP655362 QAL655361:QAL655362 QKH655361:QKH655362 QUD655361:QUD655362 RDZ655361:RDZ655362 RNV655361:RNV655362 RXR655361:RXR655362 SHN655361:SHN655362 SRJ655361:SRJ655362 TBF655361:TBF655362 TLB655361:TLB655362 TUX655361:TUX655362 UET655361:UET655362 UOP655361:UOP655362 UYL655361:UYL655362 VIH655361:VIH655362 VSD655361:VSD655362 WBZ655361:WBZ655362 WLV655361:WLV655362 WVR655361:WVR655362 J720897:J720898 JF720897:JF720898 TB720897:TB720898 ACX720897:ACX720898 AMT720897:AMT720898 AWP720897:AWP720898 BGL720897:BGL720898 BQH720897:BQH720898 CAD720897:CAD720898 CJZ720897:CJZ720898 CTV720897:CTV720898 DDR720897:DDR720898 DNN720897:DNN720898 DXJ720897:DXJ720898 EHF720897:EHF720898 ERB720897:ERB720898 FAX720897:FAX720898 FKT720897:FKT720898 FUP720897:FUP720898 GEL720897:GEL720898 GOH720897:GOH720898 GYD720897:GYD720898 HHZ720897:HHZ720898 HRV720897:HRV720898 IBR720897:IBR720898 ILN720897:ILN720898 IVJ720897:IVJ720898 JFF720897:JFF720898 JPB720897:JPB720898 JYX720897:JYX720898 KIT720897:KIT720898 KSP720897:KSP720898 LCL720897:LCL720898 LMH720897:LMH720898 LWD720897:LWD720898 MFZ720897:MFZ720898 MPV720897:MPV720898 MZR720897:MZR720898 NJN720897:NJN720898 NTJ720897:NTJ720898 ODF720897:ODF720898 ONB720897:ONB720898 OWX720897:OWX720898 PGT720897:PGT720898 PQP720897:PQP720898 QAL720897:QAL720898 QKH720897:QKH720898 QUD720897:QUD720898 RDZ720897:RDZ720898 RNV720897:RNV720898 RXR720897:RXR720898 SHN720897:SHN720898 SRJ720897:SRJ720898 TBF720897:TBF720898 TLB720897:TLB720898 TUX720897:TUX720898 UET720897:UET720898 UOP720897:UOP720898 UYL720897:UYL720898 VIH720897:VIH720898 VSD720897:VSD720898 WBZ720897:WBZ720898 WLV720897:WLV720898 WVR720897:WVR720898 J786433:J786434 JF786433:JF786434 TB786433:TB786434 ACX786433:ACX786434 AMT786433:AMT786434 AWP786433:AWP786434 BGL786433:BGL786434 BQH786433:BQH786434 CAD786433:CAD786434 CJZ786433:CJZ786434 CTV786433:CTV786434 DDR786433:DDR786434 DNN786433:DNN786434 DXJ786433:DXJ786434 EHF786433:EHF786434 ERB786433:ERB786434 FAX786433:FAX786434 FKT786433:FKT786434 FUP786433:FUP786434 GEL786433:GEL786434 GOH786433:GOH786434 GYD786433:GYD786434 HHZ786433:HHZ786434 HRV786433:HRV786434 IBR786433:IBR786434 ILN786433:ILN786434 IVJ786433:IVJ786434 JFF786433:JFF786434 JPB786433:JPB786434 JYX786433:JYX786434 KIT786433:KIT786434 KSP786433:KSP786434 LCL786433:LCL786434 LMH786433:LMH786434 LWD786433:LWD786434 MFZ786433:MFZ786434 MPV786433:MPV786434 MZR786433:MZR786434 NJN786433:NJN786434 NTJ786433:NTJ786434 ODF786433:ODF786434 ONB786433:ONB786434 OWX786433:OWX786434 PGT786433:PGT786434 PQP786433:PQP786434 QAL786433:QAL786434 QKH786433:QKH786434 QUD786433:QUD786434 RDZ786433:RDZ786434 RNV786433:RNV786434 RXR786433:RXR786434 SHN786433:SHN786434 SRJ786433:SRJ786434 TBF786433:TBF786434 TLB786433:TLB786434 TUX786433:TUX786434 UET786433:UET786434 UOP786433:UOP786434 UYL786433:UYL786434 VIH786433:VIH786434 VSD786433:VSD786434 WBZ786433:WBZ786434 WLV786433:WLV786434 WVR786433:WVR786434 J851969:J851970 JF851969:JF851970 TB851969:TB851970 ACX851969:ACX851970 AMT851969:AMT851970 AWP851969:AWP851970 BGL851969:BGL851970 BQH851969:BQH851970 CAD851969:CAD851970 CJZ851969:CJZ851970 CTV851969:CTV851970 DDR851969:DDR851970 DNN851969:DNN851970 DXJ851969:DXJ851970 EHF851969:EHF851970 ERB851969:ERB851970 FAX851969:FAX851970 FKT851969:FKT851970 FUP851969:FUP851970 GEL851969:GEL851970 GOH851969:GOH851970 GYD851969:GYD851970 HHZ851969:HHZ851970 HRV851969:HRV851970 IBR851969:IBR851970 ILN851969:ILN851970 IVJ851969:IVJ851970 JFF851969:JFF851970 JPB851969:JPB851970 JYX851969:JYX851970 KIT851969:KIT851970 KSP851969:KSP851970 LCL851969:LCL851970 LMH851969:LMH851970 LWD851969:LWD851970 MFZ851969:MFZ851970 MPV851969:MPV851970 MZR851969:MZR851970 NJN851969:NJN851970 NTJ851969:NTJ851970 ODF851969:ODF851970 ONB851969:ONB851970 OWX851969:OWX851970 PGT851969:PGT851970 PQP851969:PQP851970 QAL851969:QAL851970 QKH851969:QKH851970 QUD851969:QUD851970 RDZ851969:RDZ851970 RNV851969:RNV851970 RXR851969:RXR851970 SHN851969:SHN851970 SRJ851969:SRJ851970 TBF851969:TBF851970 TLB851969:TLB851970 TUX851969:TUX851970 UET851969:UET851970 UOP851969:UOP851970 UYL851969:UYL851970 VIH851969:VIH851970 VSD851969:VSD851970 WBZ851969:WBZ851970 WLV851969:WLV851970 WVR851969:WVR851970 J917505:J917506 JF917505:JF917506 TB917505:TB917506 ACX917505:ACX917506 AMT917505:AMT917506 AWP917505:AWP917506 BGL917505:BGL917506 BQH917505:BQH917506 CAD917505:CAD917506 CJZ917505:CJZ917506 CTV917505:CTV917506 DDR917505:DDR917506 DNN917505:DNN917506 DXJ917505:DXJ917506 EHF917505:EHF917506 ERB917505:ERB917506 FAX917505:FAX917506 FKT917505:FKT917506 FUP917505:FUP917506 GEL917505:GEL917506 GOH917505:GOH917506 GYD917505:GYD917506 HHZ917505:HHZ917506 HRV917505:HRV917506 IBR917505:IBR917506 ILN917505:ILN917506 IVJ917505:IVJ917506 JFF917505:JFF917506 JPB917505:JPB917506 JYX917505:JYX917506 KIT917505:KIT917506 KSP917505:KSP917506 LCL917505:LCL917506 LMH917505:LMH917506 LWD917505:LWD917506 MFZ917505:MFZ917506 MPV917505:MPV917506 MZR917505:MZR917506 NJN917505:NJN917506 NTJ917505:NTJ917506 ODF917505:ODF917506 ONB917505:ONB917506 OWX917505:OWX917506 PGT917505:PGT917506 PQP917505:PQP917506 QAL917505:QAL917506 QKH917505:QKH917506 QUD917505:QUD917506 RDZ917505:RDZ917506 RNV917505:RNV917506 RXR917505:RXR917506 SHN917505:SHN917506 SRJ917505:SRJ917506 TBF917505:TBF917506 TLB917505:TLB917506 TUX917505:TUX917506 UET917505:UET917506 UOP917505:UOP917506 UYL917505:UYL917506 VIH917505:VIH917506 VSD917505:VSD917506 WBZ917505:WBZ917506 WLV917505:WLV917506 WVR917505:WVR917506 J983041:J983042 JF983041:JF983042 TB983041:TB983042 ACX983041:ACX983042 AMT983041:AMT983042 AWP983041:AWP983042 BGL983041:BGL983042 BQH983041:BQH983042 CAD983041:CAD983042 CJZ983041:CJZ983042 CTV983041:CTV983042 DDR983041:DDR983042 DNN983041:DNN983042 DXJ983041:DXJ983042 EHF983041:EHF983042 ERB983041:ERB983042 FAX983041:FAX983042 FKT983041:FKT983042 FUP983041:FUP983042 GEL983041:GEL983042 GOH983041:GOH983042 GYD983041:GYD983042 HHZ983041:HHZ983042 HRV983041:HRV983042 IBR983041:IBR983042 ILN983041:ILN983042 IVJ983041:IVJ983042 JFF983041:JFF983042 JPB983041:JPB983042 JYX983041:JYX983042 KIT983041:KIT983042 KSP983041:KSP983042 LCL983041:LCL983042 LMH983041:LMH983042 LWD983041:LWD983042 MFZ983041:MFZ983042 MPV983041:MPV983042 MZR983041:MZR983042 NJN983041:NJN983042 NTJ983041:NTJ983042 ODF983041:ODF983042 ONB983041:ONB983042 OWX983041:OWX983042 PGT983041:PGT983042 PQP983041:PQP983042 QAL983041:QAL983042 QKH983041:QKH983042 QUD983041:QUD983042 RDZ983041:RDZ983042 RNV983041:RNV983042 RXR983041:RXR983042 SHN983041:SHN983042 SRJ983041:SRJ983042 TBF983041:TBF983042 TLB983041:TLB983042 TUX983041:TUX983042 UET983041:UET983042 UOP983041:UOP983042 UYL983041:UYL983042 VIH983041:VIH983042 VSD983041:VSD983042 WBZ983041:WBZ983042 WLV983041:WLV983042 WVR983041:WVR983042 J65550 JF65550 TB65550 ACX65550 AMT65550 AWP65550 BGL65550 BQH65550 CAD65550 CJZ65550 CTV65550 DDR65550 DNN65550 DXJ65550 EHF65550 ERB65550 FAX65550 FKT65550 FUP65550 GEL65550 GOH65550 GYD65550 HHZ65550 HRV65550 IBR65550 ILN65550 IVJ65550 JFF65550 JPB65550 JYX65550 KIT65550 KSP65550 LCL65550 LMH65550 LWD65550 MFZ65550 MPV65550 MZR65550 NJN65550 NTJ65550 ODF65550 ONB65550 OWX65550 PGT65550 PQP65550 QAL65550 QKH65550 QUD65550 RDZ65550 RNV65550 RXR65550 SHN65550 SRJ65550 TBF65550 TLB65550 TUX65550 UET65550 UOP65550 UYL65550 VIH65550 VSD65550 WBZ65550 WLV65550 WVR65550 J131086 JF131086 TB131086 ACX131086 AMT131086 AWP131086 BGL131086 BQH131086 CAD131086 CJZ131086 CTV131086 DDR131086 DNN131086 DXJ131086 EHF131086 ERB131086 FAX131086 FKT131086 FUP131086 GEL131086 GOH131086 GYD131086 HHZ131086 HRV131086 IBR131086 ILN131086 IVJ131086 JFF131086 JPB131086 JYX131086 KIT131086 KSP131086 LCL131086 LMH131086 LWD131086 MFZ131086 MPV131086 MZR131086 NJN131086 NTJ131086 ODF131086 ONB131086 OWX131086 PGT131086 PQP131086 QAL131086 QKH131086 QUD131086 RDZ131086 RNV131086 RXR131086 SHN131086 SRJ131086 TBF131086 TLB131086 TUX131086 UET131086 UOP131086 UYL131086 VIH131086 VSD131086 WBZ131086 WLV131086 WVR131086 J196622 JF196622 TB196622 ACX196622 AMT196622 AWP196622 BGL196622 BQH196622 CAD196622 CJZ196622 CTV196622 DDR196622 DNN196622 DXJ196622 EHF196622 ERB196622 FAX196622 FKT196622 FUP196622 GEL196622 GOH196622 GYD196622 HHZ196622 HRV196622 IBR196622 ILN196622 IVJ196622 JFF196622 JPB196622 JYX196622 KIT196622 KSP196622 LCL196622 LMH196622 LWD196622 MFZ196622 MPV196622 MZR196622 NJN196622 NTJ196622 ODF196622 ONB196622 OWX196622 PGT196622 PQP196622 QAL196622 QKH196622 QUD196622 RDZ196622 RNV196622 RXR196622 SHN196622 SRJ196622 TBF196622 TLB196622 TUX196622 UET196622 UOP196622 UYL196622 VIH196622 VSD196622 WBZ196622 WLV196622 WVR196622 J262158 JF262158 TB262158 ACX262158 AMT262158 AWP262158 BGL262158 BQH262158 CAD262158 CJZ262158 CTV262158 DDR262158 DNN262158 DXJ262158 EHF262158 ERB262158 FAX262158 FKT262158 FUP262158 GEL262158 GOH262158 GYD262158 HHZ262158 HRV262158 IBR262158 ILN262158 IVJ262158 JFF262158 JPB262158 JYX262158 KIT262158 KSP262158 LCL262158 LMH262158 LWD262158 MFZ262158 MPV262158 MZR262158 NJN262158 NTJ262158 ODF262158 ONB262158 OWX262158 PGT262158 PQP262158 QAL262158 QKH262158 QUD262158 RDZ262158 RNV262158 RXR262158 SHN262158 SRJ262158 TBF262158 TLB262158 TUX262158 UET262158 UOP262158 UYL262158 VIH262158 VSD262158 WBZ262158 WLV262158 WVR262158 J327694 JF327694 TB327694 ACX327694 AMT327694 AWP327694 BGL327694 BQH327694 CAD327694 CJZ327694 CTV327694 DDR327694 DNN327694 DXJ327694 EHF327694 ERB327694 FAX327694 FKT327694 FUP327694 GEL327694 GOH327694 GYD327694 HHZ327694 HRV327694 IBR327694 ILN327694 IVJ327694 JFF327694 JPB327694 JYX327694 KIT327694 KSP327694 LCL327694 LMH327694 LWD327694 MFZ327694 MPV327694 MZR327694 NJN327694 NTJ327694 ODF327694 ONB327694 OWX327694 PGT327694 PQP327694 QAL327694 QKH327694 QUD327694 RDZ327694 RNV327694 RXR327694 SHN327694 SRJ327694 TBF327694 TLB327694 TUX327694 UET327694 UOP327694 UYL327694 VIH327694 VSD327694 WBZ327694 WLV327694 WVR327694 J393230 JF393230 TB393230 ACX393230 AMT393230 AWP393230 BGL393230 BQH393230 CAD393230 CJZ393230 CTV393230 DDR393230 DNN393230 DXJ393230 EHF393230 ERB393230 FAX393230 FKT393230 FUP393230 GEL393230 GOH393230 GYD393230 HHZ393230 HRV393230 IBR393230 ILN393230 IVJ393230 JFF393230 JPB393230 JYX393230 KIT393230 KSP393230 LCL393230 LMH393230 LWD393230 MFZ393230 MPV393230 MZR393230 NJN393230 NTJ393230 ODF393230 ONB393230 OWX393230 PGT393230 PQP393230 QAL393230 QKH393230 QUD393230 RDZ393230 RNV393230 RXR393230 SHN393230 SRJ393230 TBF393230 TLB393230 TUX393230 UET393230 UOP393230 UYL393230 VIH393230 VSD393230 WBZ393230 WLV393230 WVR393230 J458766 JF458766 TB458766 ACX458766 AMT458766 AWP458766 BGL458766 BQH458766 CAD458766 CJZ458766 CTV458766 DDR458766 DNN458766 DXJ458766 EHF458766 ERB458766 FAX458766 FKT458766 FUP458766 GEL458766 GOH458766 GYD458766 HHZ458766 HRV458766 IBR458766 ILN458766 IVJ458766 JFF458766 JPB458766 JYX458766 KIT458766 KSP458766 LCL458766 LMH458766 LWD458766 MFZ458766 MPV458766 MZR458766 NJN458766 NTJ458766 ODF458766 ONB458766 OWX458766 PGT458766 PQP458766 QAL458766 QKH458766 QUD458766 RDZ458766 RNV458766 RXR458766 SHN458766 SRJ458766 TBF458766 TLB458766 TUX458766 UET458766 UOP458766 UYL458766 VIH458766 VSD458766 WBZ458766 WLV458766 WVR458766 J524302 JF524302 TB524302 ACX524302 AMT524302 AWP524302 BGL524302 BQH524302 CAD524302 CJZ524302 CTV524302 DDR524302 DNN524302 DXJ524302 EHF524302 ERB524302 FAX524302 FKT524302 FUP524302 GEL524302 GOH524302 GYD524302 HHZ524302 HRV524302 IBR524302 ILN524302 IVJ524302 JFF524302 JPB524302 JYX524302 KIT524302 KSP524302 LCL524302 LMH524302 LWD524302 MFZ524302 MPV524302 MZR524302 NJN524302 NTJ524302 ODF524302 ONB524302 OWX524302 PGT524302 PQP524302 QAL524302 QKH524302 QUD524302 RDZ524302 RNV524302 RXR524302 SHN524302 SRJ524302 TBF524302 TLB524302 TUX524302 UET524302 UOP524302 UYL524302 VIH524302 VSD524302 WBZ524302 WLV524302 WVR524302 J589838 JF589838 TB589838 ACX589838 AMT589838 AWP589838 BGL589838 BQH589838 CAD589838 CJZ589838 CTV589838 DDR589838 DNN589838 DXJ589838 EHF589838 ERB589838 FAX589838 FKT589838 FUP589838 GEL589838 GOH589838 GYD589838 HHZ589838 HRV589838 IBR589838 ILN589838 IVJ589838 JFF589838 JPB589838 JYX589838 KIT589838 KSP589838 LCL589838 LMH589838 LWD589838 MFZ589838 MPV589838 MZR589838 NJN589838 NTJ589838 ODF589838 ONB589838 OWX589838 PGT589838 PQP589838 QAL589838 QKH589838 QUD589838 RDZ589838 RNV589838 RXR589838 SHN589838 SRJ589838 TBF589838 TLB589838 TUX589838 UET589838 UOP589838 UYL589838 VIH589838 VSD589838 WBZ589838 WLV589838 WVR589838 J655374 JF655374 TB655374 ACX655374 AMT655374 AWP655374 BGL655374 BQH655374 CAD655374 CJZ655374 CTV655374 DDR655374 DNN655374 DXJ655374 EHF655374 ERB655374 FAX655374 FKT655374 FUP655374 GEL655374 GOH655374 GYD655374 HHZ655374 HRV655374 IBR655374 ILN655374 IVJ655374 JFF655374 JPB655374 JYX655374 KIT655374 KSP655374 LCL655374 LMH655374 LWD655374 MFZ655374 MPV655374 MZR655374 NJN655374 NTJ655374 ODF655374 ONB655374 OWX655374 PGT655374 PQP655374 QAL655374 QKH655374 QUD655374 RDZ655374 RNV655374 RXR655374 SHN655374 SRJ655374 TBF655374 TLB655374 TUX655374 UET655374 UOP655374 UYL655374 VIH655374 VSD655374 WBZ655374 WLV655374 WVR655374 J720910 JF720910 TB720910 ACX720910 AMT720910 AWP720910 BGL720910 BQH720910 CAD720910 CJZ720910 CTV720910 DDR720910 DNN720910 DXJ720910 EHF720910 ERB720910 FAX720910 FKT720910 FUP720910 GEL720910 GOH720910 GYD720910 HHZ720910 HRV720910 IBR720910 ILN720910 IVJ720910 JFF720910 JPB720910 JYX720910 KIT720910 KSP720910 LCL720910 LMH720910 LWD720910 MFZ720910 MPV720910 MZR720910 NJN720910 NTJ720910 ODF720910 ONB720910 OWX720910 PGT720910 PQP720910 QAL720910 QKH720910 QUD720910 RDZ720910 RNV720910 RXR720910 SHN720910 SRJ720910 TBF720910 TLB720910 TUX720910 UET720910 UOP720910 UYL720910 VIH720910 VSD720910 WBZ720910 WLV720910 WVR720910 J786446 JF786446 TB786446 ACX786446 AMT786446 AWP786446 BGL786446 BQH786446 CAD786446 CJZ786446 CTV786446 DDR786446 DNN786446 DXJ786446 EHF786446 ERB786446 FAX786446 FKT786446 FUP786446 GEL786446 GOH786446 GYD786446 HHZ786446 HRV786446 IBR786446 ILN786446 IVJ786446 JFF786446 JPB786446 JYX786446 KIT786446 KSP786446 LCL786446 LMH786446 LWD786446 MFZ786446 MPV786446 MZR786446 NJN786446 NTJ786446 ODF786446 ONB786446 OWX786446 PGT786446 PQP786446 QAL786446 QKH786446 QUD786446 RDZ786446 RNV786446 RXR786446 SHN786446 SRJ786446 TBF786446 TLB786446 TUX786446 UET786446 UOP786446 UYL786446 VIH786446 VSD786446 WBZ786446 WLV786446 WVR786446 J851982 JF851982 TB851982 ACX851982 AMT851982 AWP851982 BGL851982 BQH851982 CAD851982 CJZ851982 CTV851982 DDR851982 DNN851982 DXJ851982 EHF851982 ERB851982 FAX851982 FKT851982 FUP851982 GEL851982 GOH851982 GYD851982 HHZ851982 HRV851982 IBR851982 ILN851982 IVJ851982 JFF851982 JPB851982 JYX851982 KIT851982 KSP851982 LCL851982 LMH851982 LWD851982 MFZ851982 MPV851982 MZR851982 NJN851982 NTJ851982 ODF851982 ONB851982 OWX851982 PGT851982 PQP851982 QAL851982 QKH851982 QUD851982 RDZ851982 RNV851982 RXR851982 SHN851982 SRJ851982 TBF851982 TLB851982 TUX851982 UET851982 UOP851982 UYL851982 VIH851982 VSD851982 WBZ851982 WLV851982 WVR851982 J917518 JF917518 TB917518 ACX917518 AMT917518 AWP917518 BGL917518 BQH917518 CAD917518 CJZ917518 CTV917518 DDR917518 DNN917518 DXJ917518 EHF917518 ERB917518 FAX917518 FKT917518 FUP917518 GEL917518 GOH917518 GYD917518 HHZ917518 HRV917518 IBR917518 ILN917518 IVJ917518 JFF917518 JPB917518 JYX917518 KIT917518 KSP917518 LCL917518 LMH917518 LWD917518 MFZ917518 MPV917518 MZR917518 NJN917518 NTJ917518 ODF917518 ONB917518 OWX917518 PGT917518 PQP917518 QAL917518 QKH917518 QUD917518 RDZ917518 RNV917518 RXR917518 SHN917518 SRJ917518 TBF917518 TLB917518 TUX917518 UET917518 UOP917518 UYL917518 VIH917518 VSD917518 WBZ917518 WLV917518 WVR917518 J983054 JF983054 TB983054 ACX983054 AMT983054 AWP983054 BGL983054 BQH983054 CAD983054 CJZ983054 CTV983054 DDR983054 DNN983054 DXJ983054 EHF983054 ERB983054 FAX983054 FKT983054 FUP983054 GEL983054 GOH983054 GYD983054 HHZ983054 HRV983054 IBR983054 ILN983054 IVJ983054 JFF983054 JPB983054 JYX983054 KIT983054 KSP983054 LCL983054 LMH983054 LWD983054 MFZ983054 MPV983054 MZR983054 NJN983054 NTJ983054 ODF983054 ONB983054 OWX983054 PGT983054 PQP983054 QAL983054 QKH983054 QUD983054 RDZ983054 RNV983054 RXR983054 SHN983054 SRJ983054 TBF983054 TLB983054 TUX983054 UET983054 UOP983054 UYL983054 VIH983054 VSD983054 WBZ983054 WLV983054 WVR983054 J65540:J65542 JF65540:JF65542 TB65540:TB65542 ACX65540:ACX65542 AMT65540:AMT65542 AWP65540:AWP65542 BGL65540:BGL65542 BQH65540:BQH65542 CAD65540:CAD65542 CJZ65540:CJZ65542 CTV65540:CTV65542 DDR65540:DDR65542 DNN65540:DNN65542 DXJ65540:DXJ65542 EHF65540:EHF65542 ERB65540:ERB65542 FAX65540:FAX65542 FKT65540:FKT65542 FUP65540:FUP65542 GEL65540:GEL65542 GOH65540:GOH65542 GYD65540:GYD65542 HHZ65540:HHZ65542 HRV65540:HRV65542 IBR65540:IBR65542 ILN65540:ILN65542 IVJ65540:IVJ65542 JFF65540:JFF65542 JPB65540:JPB65542 JYX65540:JYX65542 KIT65540:KIT65542 KSP65540:KSP65542 LCL65540:LCL65542 LMH65540:LMH65542 LWD65540:LWD65542 MFZ65540:MFZ65542 MPV65540:MPV65542 MZR65540:MZR65542 NJN65540:NJN65542 NTJ65540:NTJ65542 ODF65540:ODF65542 ONB65540:ONB65542 OWX65540:OWX65542 PGT65540:PGT65542 PQP65540:PQP65542 QAL65540:QAL65542 QKH65540:QKH65542 QUD65540:QUD65542 RDZ65540:RDZ65542 RNV65540:RNV65542 RXR65540:RXR65542 SHN65540:SHN65542 SRJ65540:SRJ65542 TBF65540:TBF65542 TLB65540:TLB65542 TUX65540:TUX65542 UET65540:UET65542 UOP65540:UOP65542 UYL65540:UYL65542 VIH65540:VIH65542 VSD65540:VSD65542 WBZ65540:WBZ65542 WLV65540:WLV65542 WVR65540:WVR65542 J131076:J131078 JF131076:JF131078 TB131076:TB131078 ACX131076:ACX131078 AMT131076:AMT131078 AWP131076:AWP131078 BGL131076:BGL131078 BQH131076:BQH131078 CAD131076:CAD131078 CJZ131076:CJZ131078 CTV131076:CTV131078 DDR131076:DDR131078 DNN131076:DNN131078 DXJ131076:DXJ131078 EHF131076:EHF131078 ERB131076:ERB131078 FAX131076:FAX131078 FKT131076:FKT131078 FUP131076:FUP131078 GEL131076:GEL131078 GOH131076:GOH131078 GYD131076:GYD131078 HHZ131076:HHZ131078 HRV131076:HRV131078 IBR131076:IBR131078 ILN131076:ILN131078 IVJ131076:IVJ131078 JFF131076:JFF131078 JPB131076:JPB131078 JYX131076:JYX131078 KIT131076:KIT131078 KSP131076:KSP131078 LCL131076:LCL131078 LMH131076:LMH131078 LWD131076:LWD131078 MFZ131076:MFZ131078 MPV131076:MPV131078 MZR131076:MZR131078 NJN131076:NJN131078 NTJ131076:NTJ131078 ODF131076:ODF131078 ONB131076:ONB131078 OWX131076:OWX131078 PGT131076:PGT131078 PQP131076:PQP131078 QAL131076:QAL131078 QKH131076:QKH131078 QUD131076:QUD131078 RDZ131076:RDZ131078 RNV131076:RNV131078 RXR131076:RXR131078 SHN131076:SHN131078 SRJ131076:SRJ131078 TBF131076:TBF131078 TLB131076:TLB131078 TUX131076:TUX131078 UET131076:UET131078 UOP131076:UOP131078 UYL131076:UYL131078 VIH131076:VIH131078 VSD131076:VSD131078 WBZ131076:WBZ131078 WLV131076:WLV131078 WVR131076:WVR131078 J196612:J196614 JF196612:JF196614 TB196612:TB196614 ACX196612:ACX196614 AMT196612:AMT196614 AWP196612:AWP196614 BGL196612:BGL196614 BQH196612:BQH196614 CAD196612:CAD196614 CJZ196612:CJZ196614 CTV196612:CTV196614 DDR196612:DDR196614 DNN196612:DNN196614 DXJ196612:DXJ196614 EHF196612:EHF196614 ERB196612:ERB196614 FAX196612:FAX196614 FKT196612:FKT196614 FUP196612:FUP196614 GEL196612:GEL196614 GOH196612:GOH196614 GYD196612:GYD196614 HHZ196612:HHZ196614 HRV196612:HRV196614 IBR196612:IBR196614 ILN196612:ILN196614 IVJ196612:IVJ196614 JFF196612:JFF196614 JPB196612:JPB196614 JYX196612:JYX196614 KIT196612:KIT196614 KSP196612:KSP196614 LCL196612:LCL196614 LMH196612:LMH196614 LWD196612:LWD196614 MFZ196612:MFZ196614 MPV196612:MPV196614 MZR196612:MZR196614 NJN196612:NJN196614 NTJ196612:NTJ196614 ODF196612:ODF196614 ONB196612:ONB196614 OWX196612:OWX196614 PGT196612:PGT196614 PQP196612:PQP196614 QAL196612:QAL196614 QKH196612:QKH196614 QUD196612:QUD196614 RDZ196612:RDZ196614 RNV196612:RNV196614 RXR196612:RXR196614 SHN196612:SHN196614 SRJ196612:SRJ196614 TBF196612:TBF196614 TLB196612:TLB196614 TUX196612:TUX196614 UET196612:UET196614 UOP196612:UOP196614 UYL196612:UYL196614 VIH196612:VIH196614 VSD196612:VSD196614 WBZ196612:WBZ196614 WLV196612:WLV196614 WVR196612:WVR196614 J262148:J262150 JF262148:JF262150 TB262148:TB262150 ACX262148:ACX262150 AMT262148:AMT262150 AWP262148:AWP262150 BGL262148:BGL262150 BQH262148:BQH262150 CAD262148:CAD262150 CJZ262148:CJZ262150 CTV262148:CTV262150 DDR262148:DDR262150 DNN262148:DNN262150 DXJ262148:DXJ262150 EHF262148:EHF262150 ERB262148:ERB262150 FAX262148:FAX262150 FKT262148:FKT262150 FUP262148:FUP262150 GEL262148:GEL262150 GOH262148:GOH262150 GYD262148:GYD262150 HHZ262148:HHZ262150 HRV262148:HRV262150 IBR262148:IBR262150 ILN262148:ILN262150 IVJ262148:IVJ262150 JFF262148:JFF262150 JPB262148:JPB262150 JYX262148:JYX262150 KIT262148:KIT262150 KSP262148:KSP262150 LCL262148:LCL262150 LMH262148:LMH262150 LWD262148:LWD262150 MFZ262148:MFZ262150 MPV262148:MPV262150 MZR262148:MZR262150 NJN262148:NJN262150 NTJ262148:NTJ262150 ODF262148:ODF262150 ONB262148:ONB262150 OWX262148:OWX262150 PGT262148:PGT262150 PQP262148:PQP262150 QAL262148:QAL262150 QKH262148:QKH262150 QUD262148:QUD262150 RDZ262148:RDZ262150 RNV262148:RNV262150 RXR262148:RXR262150 SHN262148:SHN262150 SRJ262148:SRJ262150 TBF262148:TBF262150 TLB262148:TLB262150 TUX262148:TUX262150 UET262148:UET262150 UOP262148:UOP262150 UYL262148:UYL262150 VIH262148:VIH262150 VSD262148:VSD262150 WBZ262148:WBZ262150 WLV262148:WLV262150 WVR262148:WVR262150 J327684:J327686 JF327684:JF327686 TB327684:TB327686 ACX327684:ACX327686 AMT327684:AMT327686 AWP327684:AWP327686 BGL327684:BGL327686 BQH327684:BQH327686 CAD327684:CAD327686 CJZ327684:CJZ327686 CTV327684:CTV327686 DDR327684:DDR327686 DNN327684:DNN327686 DXJ327684:DXJ327686 EHF327684:EHF327686 ERB327684:ERB327686 FAX327684:FAX327686 FKT327684:FKT327686 FUP327684:FUP327686 GEL327684:GEL327686 GOH327684:GOH327686 GYD327684:GYD327686 HHZ327684:HHZ327686 HRV327684:HRV327686 IBR327684:IBR327686 ILN327684:ILN327686 IVJ327684:IVJ327686 JFF327684:JFF327686 JPB327684:JPB327686 JYX327684:JYX327686 KIT327684:KIT327686 KSP327684:KSP327686 LCL327684:LCL327686 LMH327684:LMH327686 LWD327684:LWD327686 MFZ327684:MFZ327686 MPV327684:MPV327686 MZR327684:MZR327686 NJN327684:NJN327686 NTJ327684:NTJ327686 ODF327684:ODF327686 ONB327684:ONB327686 OWX327684:OWX327686 PGT327684:PGT327686 PQP327684:PQP327686 QAL327684:QAL327686 QKH327684:QKH327686 QUD327684:QUD327686 RDZ327684:RDZ327686 RNV327684:RNV327686 RXR327684:RXR327686 SHN327684:SHN327686 SRJ327684:SRJ327686 TBF327684:TBF327686 TLB327684:TLB327686 TUX327684:TUX327686 UET327684:UET327686 UOP327684:UOP327686 UYL327684:UYL327686 VIH327684:VIH327686 VSD327684:VSD327686 WBZ327684:WBZ327686 WLV327684:WLV327686 WVR327684:WVR327686 J393220:J393222 JF393220:JF393222 TB393220:TB393222 ACX393220:ACX393222 AMT393220:AMT393222 AWP393220:AWP393222 BGL393220:BGL393222 BQH393220:BQH393222 CAD393220:CAD393222 CJZ393220:CJZ393222 CTV393220:CTV393222 DDR393220:DDR393222 DNN393220:DNN393222 DXJ393220:DXJ393222 EHF393220:EHF393222 ERB393220:ERB393222 FAX393220:FAX393222 FKT393220:FKT393222 FUP393220:FUP393222 GEL393220:GEL393222 GOH393220:GOH393222 GYD393220:GYD393222 HHZ393220:HHZ393222 HRV393220:HRV393222 IBR393220:IBR393222 ILN393220:ILN393222 IVJ393220:IVJ393222 JFF393220:JFF393222 JPB393220:JPB393222 JYX393220:JYX393222 KIT393220:KIT393222 KSP393220:KSP393222 LCL393220:LCL393222 LMH393220:LMH393222 LWD393220:LWD393222 MFZ393220:MFZ393222 MPV393220:MPV393222 MZR393220:MZR393222 NJN393220:NJN393222 NTJ393220:NTJ393222 ODF393220:ODF393222 ONB393220:ONB393222 OWX393220:OWX393222 PGT393220:PGT393222 PQP393220:PQP393222 QAL393220:QAL393222 QKH393220:QKH393222 QUD393220:QUD393222 RDZ393220:RDZ393222 RNV393220:RNV393222 RXR393220:RXR393222 SHN393220:SHN393222 SRJ393220:SRJ393222 TBF393220:TBF393222 TLB393220:TLB393222 TUX393220:TUX393222 UET393220:UET393222 UOP393220:UOP393222 UYL393220:UYL393222 VIH393220:VIH393222 VSD393220:VSD393222 WBZ393220:WBZ393222 WLV393220:WLV393222 WVR393220:WVR393222 J458756:J458758 JF458756:JF458758 TB458756:TB458758 ACX458756:ACX458758 AMT458756:AMT458758 AWP458756:AWP458758 BGL458756:BGL458758 BQH458756:BQH458758 CAD458756:CAD458758 CJZ458756:CJZ458758 CTV458756:CTV458758 DDR458756:DDR458758 DNN458756:DNN458758 DXJ458756:DXJ458758 EHF458756:EHF458758 ERB458756:ERB458758 FAX458756:FAX458758 FKT458756:FKT458758 FUP458756:FUP458758 GEL458756:GEL458758 GOH458756:GOH458758 GYD458756:GYD458758 HHZ458756:HHZ458758 HRV458756:HRV458758 IBR458756:IBR458758 ILN458756:ILN458758 IVJ458756:IVJ458758 JFF458756:JFF458758 JPB458756:JPB458758 JYX458756:JYX458758 KIT458756:KIT458758 KSP458756:KSP458758 LCL458756:LCL458758 LMH458756:LMH458758 LWD458756:LWD458758 MFZ458756:MFZ458758 MPV458756:MPV458758 MZR458756:MZR458758 NJN458756:NJN458758 NTJ458756:NTJ458758 ODF458756:ODF458758 ONB458756:ONB458758 OWX458756:OWX458758 PGT458756:PGT458758 PQP458756:PQP458758 QAL458756:QAL458758 QKH458756:QKH458758 QUD458756:QUD458758 RDZ458756:RDZ458758 RNV458756:RNV458758 RXR458756:RXR458758 SHN458756:SHN458758 SRJ458756:SRJ458758 TBF458756:TBF458758 TLB458756:TLB458758 TUX458756:TUX458758 UET458756:UET458758 UOP458756:UOP458758 UYL458756:UYL458758 VIH458756:VIH458758 VSD458756:VSD458758 WBZ458756:WBZ458758 WLV458756:WLV458758 WVR458756:WVR458758 J524292:J524294 JF524292:JF524294 TB524292:TB524294 ACX524292:ACX524294 AMT524292:AMT524294 AWP524292:AWP524294 BGL524292:BGL524294 BQH524292:BQH524294 CAD524292:CAD524294 CJZ524292:CJZ524294 CTV524292:CTV524294 DDR524292:DDR524294 DNN524292:DNN524294 DXJ524292:DXJ524294 EHF524292:EHF524294 ERB524292:ERB524294 FAX524292:FAX524294 FKT524292:FKT524294 FUP524292:FUP524294 GEL524292:GEL524294 GOH524292:GOH524294 GYD524292:GYD524294 HHZ524292:HHZ524294 HRV524292:HRV524294 IBR524292:IBR524294 ILN524292:ILN524294 IVJ524292:IVJ524294 JFF524292:JFF524294 JPB524292:JPB524294 JYX524292:JYX524294 KIT524292:KIT524294 KSP524292:KSP524294 LCL524292:LCL524294 LMH524292:LMH524294 LWD524292:LWD524294 MFZ524292:MFZ524294 MPV524292:MPV524294 MZR524292:MZR524294 NJN524292:NJN524294 NTJ524292:NTJ524294 ODF524292:ODF524294 ONB524292:ONB524294 OWX524292:OWX524294 PGT524292:PGT524294 PQP524292:PQP524294 QAL524292:QAL524294 QKH524292:QKH524294 QUD524292:QUD524294 RDZ524292:RDZ524294 RNV524292:RNV524294 RXR524292:RXR524294 SHN524292:SHN524294 SRJ524292:SRJ524294 TBF524292:TBF524294 TLB524292:TLB524294 TUX524292:TUX524294 UET524292:UET524294 UOP524292:UOP524294 UYL524292:UYL524294 VIH524292:VIH524294 VSD524292:VSD524294 WBZ524292:WBZ524294 WLV524292:WLV524294 WVR524292:WVR524294 J589828:J589830 JF589828:JF589830 TB589828:TB589830 ACX589828:ACX589830 AMT589828:AMT589830 AWP589828:AWP589830 BGL589828:BGL589830 BQH589828:BQH589830 CAD589828:CAD589830 CJZ589828:CJZ589830 CTV589828:CTV589830 DDR589828:DDR589830 DNN589828:DNN589830 DXJ589828:DXJ589830 EHF589828:EHF589830 ERB589828:ERB589830 FAX589828:FAX589830 FKT589828:FKT589830 FUP589828:FUP589830 GEL589828:GEL589830 GOH589828:GOH589830 GYD589828:GYD589830 HHZ589828:HHZ589830 HRV589828:HRV589830 IBR589828:IBR589830 ILN589828:ILN589830 IVJ589828:IVJ589830 JFF589828:JFF589830 JPB589828:JPB589830 JYX589828:JYX589830 KIT589828:KIT589830 KSP589828:KSP589830 LCL589828:LCL589830 LMH589828:LMH589830 LWD589828:LWD589830 MFZ589828:MFZ589830 MPV589828:MPV589830 MZR589828:MZR589830 NJN589828:NJN589830 NTJ589828:NTJ589830 ODF589828:ODF589830 ONB589828:ONB589830 OWX589828:OWX589830 PGT589828:PGT589830 PQP589828:PQP589830 QAL589828:QAL589830 QKH589828:QKH589830 QUD589828:QUD589830 RDZ589828:RDZ589830 RNV589828:RNV589830 RXR589828:RXR589830 SHN589828:SHN589830 SRJ589828:SRJ589830 TBF589828:TBF589830 TLB589828:TLB589830 TUX589828:TUX589830 UET589828:UET589830 UOP589828:UOP589830 UYL589828:UYL589830 VIH589828:VIH589830 VSD589828:VSD589830 WBZ589828:WBZ589830 WLV589828:WLV589830 WVR589828:WVR589830 J655364:J655366 JF655364:JF655366 TB655364:TB655366 ACX655364:ACX655366 AMT655364:AMT655366 AWP655364:AWP655366 BGL655364:BGL655366 BQH655364:BQH655366 CAD655364:CAD655366 CJZ655364:CJZ655366 CTV655364:CTV655366 DDR655364:DDR655366 DNN655364:DNN655366 DXJ655364:DXJ655366 EHF655364:EHF655366 ERB655364:ERB655366 FAX655364:FAX655366 FKT655364:FKT655366 FUP655364:FUP655366 GEL655364:GEL655366 GOH655364:GOH655366 GYD655364:GYD655366 HHZ655364:HHZ655366 HRV655364:HRV655366 IBR655364:IBR655366 ILN655364:ILN655366 IVJ655364:IVJ655366 JFF655364:JFF655366 JPB655364:JPB655366 JYX655364:JYX655366 KIT655364:KIT655366 KSP655364:KSP655366 LCL655364:LCL655366 LMH655364:LMH655366 LWD655364:LWD655366 MFZ655364:MFZ655366 MPV655364:MPV655366 MZR655364:MZR655366 NJN655364:NJN655366 NTJ655364:NTJ655366 ODF655364:ODF655366 ONB655364:ONB655366 OWX655364:OWX655366 PGT655364:PGT655366 PQP655364:PQP655366 QAL655364:QAL655366 QKH655364:QKH655366 QUD655364:QUD655366 RDZ655364:RDZ655366 RNV655364:RNV655366 RXR655364:RXR655366 SHN655364:SHN655366 SRJ655364:SRJ655366 TBF655364:TBF655366 TLB655364:TLB655366 TUX655364:TUX655366 UET655364:UET655366 UOP655364:UOP655366 UYL655364:UYL655366 VIH655364:VIH655366 VSD655364:VSD655366 WBZ655364:WBZ655366 WLV655364:WLV655366 WVR655364:WVR655366 J720900:J720902 JF720900:JF720902 TB720900:TB720902 ACX720900:ACX720902 AMT720900:AMT720902 AWP720900:AWP720902 BGL720900:BGL720902 BQH720900:BQH720902 CAD720900:CAD720902 CJZ720900:CJZ720902 CTV720900:CTV720902 DDR720900:DDR720902 DNN720900:DNN720902 DXJ720900:DXJ720902 EHF720900:EHF720902 ERB720900:ERB720902 FAX720900:FAX720902 FKT720900:FKT720902 FUP720900:FUP720902 GEL720900:GEL720902 GOH720900:GOH720902 GYD720900:GYD720902 HHZ720900:HHZ720902 HRV720900:HRV720902 IBR720900:IBR720902 ILN720900:ILN720902 IVJ720900:IVJ720902 JFF720900:JFF720902 JPB720900:JPB720902 JYX720900:JYX720902 KIT720900:KIT720902 KSP720900:KSP720902 LCL720900:LCL720902 LMH720900:LMH720902 LWD720900:LWD720902 MFZ720900:MFZ720902 MPV720900:MPV720902 MZR720900:MZR720902 NJN720900:NJN720902 NTJ720900:NTJ720902 ODF720900:ODF720902 ONB720900:ONB720902 OWX720900:OWX720902 PGT720900:PGT720902 PQP720900:PQP720902 QAL720900:QAL720902 QKH720900:QKH720902 QUD720900:QUD720902 RDZ720900:RDZ720902 RNV720900:RNV720902 RXR720900:RXR720902 SHN720900:SHN720902 SRJ720900:SRJ720902 TBF720900:TBF720902 TLB720900:TLB720902 TUX720900:TUX720902 UET720900:UET720902 UOP720900:UOP720902 UYL720900:UYL720902 VIH720900:VIH720902 VSD720900:VSD720902 WBZ720900:WBZ720902 WLV720900:WLV720902 WVR720900:WVR720902 J786436:J786438 JF786436:JF786438 TB786436:TB786438 ACX786436:ACX786438 AMT786436:AMT786438 AWP786436:AWP786438 BGL786436:BGL786438 BQH786436:BQH786438 CAD786436:CAD786438 CJZ786436:CJZ786438 CTV786436:CTV786438 DDR786436:DDR786438 DNN786436:DNN786438 DXJ786436:DXJ786438 EHF786436:EHF786438 ERB786436:ERB786438 FAX786436:FAX786438 FKT786436:FKT786438 FUP786436:FUP786438 GEL786436:GEL786438 GOH786436:GOH786438 GYD786436:GYD786438 HHZ786436:HHZ786438 HRV786436:HRV786438 IBR786436:IBR786438 ILN786436:ILN786438 IVJ786436:IVJ786438 JFF786436:JFF786438 JPB786436:JPB786438 JYX786436:JYX786438 KIT786436:KIT786438 KSP786436:KSP786438 LCL786436:LCL786438 LMH786436:LMH786438 LWD786436:LWD786438 MFZ786436:MFZ786438 MPV786436:MPV786438 MZR786436:MZR786438 NJN786436:NJN786438 NTJ786436:NTJ786438 ODF786436:ODF786438 ONB786436:ONB786438 OWX786436:OWX786438 PGT786436:PGT786438 PQP786436:PQP786438 QAL786436:QAL786438 QKH786436:QKH786438 QUD786436:QUD786438 RDZ786436:RDZ786438 RNV786436:RNV786438 RXR786436:RXR786438 SHN786436:SHN786438 SRJ786436:SRJ786438 TBF786436:TBF786438 TLB786436:TLB786438 TUX786436:TUX786438 UET786436:UET786438 UOP786436:UOP786438 UYL786436:UYL786438 VIH786436:VIH786438 VSD786436:VSD786438 WBZ786436:WBZ786438 WLV786436:WLV786438 WVR786436:WVR786438 J851972:J851974 JF851972:JF851974 TB851972:TB851974 ACX851972:ACX851974 AMT851972:AMT851974 AWP851972:AWP851974 BGL851972:BGL851974 BQH851972:BQH851974 CAD851972:CAD851974 CJZ851972:CJZ851974 CTV851972:CTV851974 DDR851972:DDR851974 DNN851972:DNN851974 DXJ851972:DXJ851974 EHF851972:EHF851974 ERB851972:ERB851974 FAX851972:FAX851974 FKT851972:FKT851974 FUP851972:FUP851974 GEL851972:GEL851974 GOH851972:GOH851974 GYD851972:GYD851974 HHZ851972:HHZ851974 HRV851972:HRV851974 IBR851972:IBR851974 ILN851972:ILN851974 IVJ851972:IVJ851974 JFF851972:JFF851974 JPB851972:JPB851974 JYX851972:JYX851974 KIT851972:KIT851974 KSP851972:KSP851974 LCL851972:LCL851974 LMH851972:LMH851974 LWD851972:LWD851974 MFZ851972:MFZ851974 MPV851972:MPV851974 MZR851972:MZR851974 NJN851972:NJN851974 NTJ851972:NTJ851974 ODF851972:ODF851974 ONB851972:ONB851974 OWX851972:OWX851974 PGT851972:PGT851974 PQP851972:PQP851974 QAL851972:QAL851974 QKH851972:QKH851974 QUD851972:QUD851974 RDZ851972:RDZ851974 RNV851972:RNV851974 RXR851972:RXR851974 SHN851972:SHN851974 SRJ851972:SRJ851974 TBF851972:TBF851974 TLB851972:TLB851974 TUX851972:TUX851974 UET851972:UET851974 UOP851972:UOP851974 UYL851972:UYL851974 VIH851972:VIH851974 VSD851972:VSD851974 WBZ851972:WBZ851974 WLV851972:WLV851974 WVR851972:WVR851974 J917508:J917510 JF917508:JF917510 TB917508:TB917510 ACX917508:ACX917510 AMT917508:AMT917510 AWP917508:AWP917510 BGL917508:BGL917510 BQH917508:BQH917510 CAD917508:CAD917510 CJZ917508:CJZ917510 CTV917508:CTV917510 DDR917508:DDR917510 DNN917508:DNN917510 DXJ917508:DXJ917510 EHF917508:EHF917510 ERB917508:ERB917510 FAX917508:FAX917510 FKT917508:FKT917510 FUP917508:FUP917510 GEL917508:GEL917510 GOH917508:GOH917510 GYD917508:GYD917510 HHZ917508:HHZ917510 HRV917508:HRV917510 IBR917508:IBR917510 ILN917508:ILN917510 IVJ917508:IVJ917510 JFF917508:JFF917510 JPB917508:JPB917510 JYX917508:JYX917510 KIT917508:KIT917510 KSP917508:KSP917510 LCL917508:LCL917510 LMH917508:LMH917510 LWD917508:LWD917510 MFZ917508:MFZ917510 MPV917508:MPV917510 MZR917508:MZR917510 NJN917508:NJN917510 NTJ917508:NTJ917510 ODF917508:ODF917510 ONB917508:ONB917510 OWX917508:OWX917510 PGT917508:PGT917510 PQP917508:PQP917510 QAL917508:QAL917510 QKH917508:QKH917510 QUD917508:QUD917510 RDZ917508:RDZ917510 RNV917508:RNV917510 RXR917508:RXR917510 SHN917508:SHN917510 SRJ917508:SRJ917510 TBF917508:TBF917510 TLB917508:TLB917510 TUX917508:TUX917510 UET917508:UET917510 UOP917508:UOP917510 UYL917508:UYL917510 VIH917508:VIH917510 VSD917508:VSD917510 WBZ917508:WBZ917510 WLV917508:WLV917510 WVR917508:WVR917510 J983044:J983046 JF983044:JF983046 TB983044:TB983046 ACX983044:ACX983046 AMT983044:AMT983046 AWP983044:AWP983046 BGL983044:BGL983046 BQH983044:BQH983046 CAD983044:CAD983046 CJZ983044:CJZ983046 CTV983044:CTV983046 DDR983044:DDR983046 DNN983044:DNN983046 DXJ983044:DXJ983046 EHF983044:EHF983046 ERB983044:ERB983046 FAX983044:FAX983046 FKT983044:FKT983046 FUP983044:FUP983046 GEL983044:GEL983046 GOH983044:GOH983046 GYD983044:GYD983046 HHZ983044:HHZ983046 HRV983044:HRV983046 IBR983044:IBR983046 ILN983044:ILN983046 IVJ983044:IVJ983046 JFF983044:JFF983046 JPB983044:JPB983046 JYX983044:JYX983046 KIT983044:KIT983046 KSP983044:KSP983046 LCL983044:LCL983046 LMH983044:LMH983046 LWD983044:LWD983046 MFZ983044:MFZ983046 MPV983044:MPV983046 MZR983044:MZR983046 NJN983044:NJN983046 NTJ983044:NTJ983046 ODF983044:ODF983046 ONB983044:ONB983046 OWX983044:OWX983046 PGT983044:PGT983046 PQP983044:PQP983046 QAL983044:QAL983046 QKH983044:QKH983046 QUD983044:QUD983046 RDZ983044:RDZ983046 RNV983044:RNV983046 RXR983044:RXR983046 SHN983044:SHN983046 SRJ983044:SRJ983046 TBF983044:TBF983046 TLB983044:TLB983046 TUX983044:TUX983046 UET983044:UET983046 UOP983044:UOP983046 UYL983044:UYL983046 VIH983044:VIH983046 VSD983044:VSD983046 WBZ983044:WBZ983046 WLV983044:WLV983046 WVR983044:WVR983046" xr:uid="{4587C3FA-CD90-4FEC-A8F1-39E11D170255}"/>
  </dataValidations>
  <pageMargins left="0.7" right="0.7" top="0.75" bottom="0.75" header="0.3" footer="0.3"/>
  <pageSetup paperSize="9" orientation="portrait" horizontalDpi="1200" verticalDpi="1200" r:id="rId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F49DF-0ECC-41C3-8431-C225392F7FF0}">
  <dimension ref="B2:Q20"/>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8" customWidth="1"/>
    <col min="2" max="2" width="5.625" style="9" customWidth="1"/>
    <col min="3" max="4" width="20.625" style="8" customWidth="1"/>
    <col min="5" max="5" width="40.625" style="8" customWidth="1"/>
    <col min="6" max="6" width="6.25" style="8" customWidth="1"/>
    <col min="7" max="8" width="9.875" style="8" bestFit="1" customWidth="1"/>
    <col min="9" max="9" width="5.75" style="3" customWidth="1"/>
    <col min="10" max="10" width="29.5" style="8" customWidth="1"/>
    <col min="11" max="11" width="11.375" style="8" customWidth="1"/>
    <col min="12" max="12" width="20.625"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5.625" style="8" customWidth="1"/>
    <col min="259" max="260" width="20.625" style="8" customWidth="1"/>
    <col min="261" max="261" width="40.625" style="8" customWidth="1"/>
    <col min="262" max="262" width="6.25" style="8" customWidth="1"/>
    <col min="263" max="264" width="9.875" style="8" bestFit="1" customWidth="1"/>
    <col min="265" max="265" width="5.75" style="8" customWidth="1"/>
    <col min="266" max="266" width="29.5" style="8" customWidth="1"/>
    <col min="267" max="267" width="11.375" style="8" customWidth="1"/>
    <col min="268" max="268" width="20.625"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5.625" style="8" customWidth="1"/>
    <col min="515" max="516" width="20.625" style="8" customWidth="1"/>
    <col min="517" max="517" width="40.625" style="8" customWidth="1"/>
    <col min="518" max="518" width="6.25" style="8" customWidth="1"/>
    <col min="519" max="520" width="9.875" style="8" bestFit="1" customWidth="1"/>
    <col min="521" max="521" width="5.75" style="8" customWidth="1"/>
    <col min="522" max="522" width="29.5" style="8" customWidth="1"/>
    <col min="523" max="523" width="11.375" style="8" customWidth="1"/>
    <col min="524" max="524" width="20.625"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5.625" style="8" customWidth="1"/>
    <col min="771" max="772" width="20.625" style="8" customWidth="1"/>
    <col min="773" max="773" width="40.625" style="8" customWidth="1"/>
    <col min="774" max="774" width="6.25" style="8" customWidth="1"/>
    <col min="775" max="776" width="9.875" style="8" bestFit="1" customWidth="1"/>
    <col min="777" max="777" width="5.75" style="8" customWidth="1"/>
    <col min="778" max="778" width="29.5" style="8" customWidth="1"/>
    <col min="779" max="779" width="11.375" style="8" customWidth="1"/>
    <col min="780" max="780" width="20.625"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5.625" style="8" customWidth="1"/>
    <col min="1027" max="1028" width="20.625" style="8" customWidth="1"/>
    <col min="1029" max="1029" width="40.625" style="8" customWidth="1"/>
    <col min="1030" max="1030" width="6.25" style="8" customWidth="1"/>
    <col min="1031" max="1032" width="9.875" style="8" bestFit="1" customWidth="1"/>
    <col min="1033" max="1033" width="5.75" style="8" customWidth="1"/>
    <col min="1034" max="1034" width="29.5" style="8" customWidth="1"/>
    <col min="1035" max="1035" width="11.375" style="8" customWidth="1"/>
    <col min="1036" max="1036" width="20.625"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5.625" style="8" customWidth="1"/>
    <col min="1283" max="1284" width="20.625" style="8" customWidth="1"/>
    <col min="1285" max="1285" width="40.625" style="8" customWidth="1"/>
    <col min="1286" max="1286" width="6.25" style="8" customWidth="1"/>
    <col min="1287" max="1288" width="9.875" style="8" bestFit="1" customWidth="1"/>
    <col min="1289" max="1289" width="5.75" style="8" customWidth="1"/>
    <col min="1290" max="1290" width="29.5" style="8" customWidth="1"/>
    <col min="1291" max="1291" width="11.375" style="8" customWidth="1"/>
    <col min="1292" max="1292" width="20.625"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5.625" style="8" customWidth="1"/>
    <col min="1539" max="1540" width="20.625" style="8" customWidth="1"/>
    <col min="1541" max="1541" width="40.625" style="8" customWidth="1"/>
    <col min="1542" max="1542" width="6.25" style="8" customWidth="1"/>
    <col min="1543" max="1544" width="9.875" style="8" bestFit="1" customWidth="1"/>
    <col min="1545" max="1545" width="5.75" style="8" customWidth="1"/>
    <col min="1546" max="1546" width="29.5" style="8" customWidth="1"/>
    <col min="1547" max="1547" width="11.375" style="8" customWidth="1"/>
    <col min="1548" max="1548" width="20.625"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5.625" style="8" customWidth="1"/>
    <col min="1795" max="1796" width="20.625" style="8" customWidth="1"/>
    <col min="1797" max="1797" width="40.625" style="8" customWidth="1"/>
    <col min="1798" max="1798" width="6.25" style="8" customWidth="1"/>
    <col min="1799" max="1800" width="9.875" style="8" bestFit="1" customWidth="1"/>
    <col min="1801" max="1801" width="5.75" style="8" customWidth="1"/>
    <col min="1802" max="1802" width="29.5" style="8" customWidth="1"/>
    <col min="1803" max="1803" width="11.375" style="8" customWidth="1"/>
    <col min="1804" max="1804" width="20.625"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5.625" style="8" customWidth="1"/>
    <col min="2051" max="2052" width="20.625" style="8" customWidth="1"/>
    <col min="2053" max="2053" width="40.625" style="8" customWidth="1"/>
    <col min="2054" max="2054" width="6.25" style="8" customWidth="1"/>
    <col min="2055" max="2056" width="9.875" style="8" bestFit="1" customWidth="1"/>
    <col min="2057" max="2057" width="5.75" style="8" customWidth="1"/>
    <col min="2058" max="2058" width="29.5" style="8" customWidth="1"/>
    <col min="2059" max="2059" width="11.375" style="8" customWidth="1"/>
    <col min="2060" max="2060" width="20.625"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5.625" style="8" customWidth="1"/>
    <col min="2307" max="2308" width="20.625" style="8" customWidth="1"/>
    <col min="2309" max="2309" width="40.625" style="8" customWidth="1"/>
    <col min="2310" max="2310" width="6.25" style="8" customWidth="1"/>
    <col min="2311" max="2312" width="9.875" style="8" bestFit="1" customWidth="1"/>
    <col min="2313" max="2313" width="5.75" style="8" customWidth="1"/>
    <col min="2314" max="2314" width="29.5" style="8" customWidth="1"/>
    <col min="2315" max="2315" width="11.375" style="8" customWidth="1"/>
    <col min="2316" max="2316" width="20.625"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5.625" style="8" customWidth="1"/>
    <col min="2563" max="2564" width="20.625" style="8" customWidth="1"/>
    <col min="2565" max="2565" width="40.625" style="8" customWidth="1"/>
    <col min="2566" max="2566" width="6.25" style="8" customWidth="1"/>
    <col min="2567" max="2568" width="9.875" style="8" bestFit="1" customWidth="1"/>
    <col min="2569" max="2569" width="5.75" style="8" customWidth="1"/>
    <col min="2570" max="2570" width="29.5" style="8" customWidth="1"/>
    <col min="2571" max="2571" width="11.375" style="8" customWidth="1"/>
    <col min="2572" max="2572" width="20.625"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5.625" style="8" customWidth="1"/>
    <col min="2819" max="2820" width="20.625" style="8" customWidth="1"/>
    <col min="2821" max="2821" width="40.625" style="8" customWidth="1"/>
    <col min="2822" max="2822" width="6.25" style="8" customWidth="1"/>
    <col min="2823" max="2824" width="9.875" style="8" bestFit="1" customWidth="1"/>
    <col min="2825" max="2825" width="5.75" style="8" customWidth="1"/>
    <col min="2826" max="2826" width="29.5" style="8" customWidth="1"/>
    <col min="2827" max="2827" width="11.375" style="8" customWidth="1"/>
    <col min="2828" max="2828" width="20.625"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5.625" style="8" customWidth="1"/>
    <col min="3075" max="3076" width="20.625" style="8" customWidth="1"/>
    <col min="3077" max="3077" width="40.625" style="8" customWidth="1"/>
    <col min="3078" max="3078" width="6.25" style="8" customWidth="1"/>
    <col min="3079" max="3080" width="9.875" style="8" bestFit="1" customWidth="1"/>
    <col min="3081" max="3081" width="5.75" style="8" customWidth="1"/>
    <col min="3082" max="3082" width="29.5" style="8" customWidth="1"/>
    <col min="3083" max="3083" width="11.375" style="8" customWidth="1"/>
    <col min="3084" max="3084" width="20.625"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5.625" style="8" customWidth="1"/>
    <col min="3331" max="3332" width="20.625" style="8" customWidth="1"/>
    <col min="3333" max="3333" width="40.625" style="8" customWidth="1"/>
    <col min="3334" max="3334" width="6.25" style="8" customWidth="1"/>
    <col min="3335" max="3336" width="9.875" style="8" bestFit="1" customWidth="1"/>
    <col min="3337" max="3337" width="5.75" style="8" customWidth="1"/>
    <col min="3338" max="3338" width="29.5" style="8" customWidth="1"/>
    <col min="3339" max="3339" width="11.375" style="8" customWidth="1"/>
    <col min="3340" max="3340" width="20.625"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5.625" style="8" customWidth="1"/>
    <col min="3587" max="3588" width="20.625" style="8" customWidth="1"/>
    <col min="3589" max="3589" width="40.625" style="8" customWidth="1"/>
    <col min="3590" max="3590" width="6.25" style="8" customWidth="1"/>
    <col min="3591" max="3592" width="9.875" style="8" bestFit="1" customWidth="1"/>
    <col min="3593" max="3593" width="5.75" style="8" customWidth="1"/>
    <col min="3594" max="3594" width="29.5" style="8" customWidth="1"/>
    <col min="3595" max="3595" width="11.375" style="8" customWidth="1"/>
    <col min="3596" max="3596" width="20.625"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5.625" style="8" customWidth="1"/>
    <col min="3843" max="3844" width="20.625" style="8" customWidth="1"/>
    <col min="3845" max="3845" width="40.625" style="8" customWidth="1"/>
    <col min="3846" max="3846" width="6.25" style="8" customWidth="1"/>
    <col min="3847" max="3848" width="9.875" style="8" bestFit="1" customWidth="1"/>
    <col min="3849" max="3849" width="5.75" style="8" customWidth="1"/>
    <col min="3850" max="3850" width="29.5" style="8" customWidth="1"/>
    <col min="3851" max="3851" width="11.375" style="8" customWidth="1"/>
    <col min="3852" max="3852" width="20.625"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5.625" style="8" customWidth="1"/>
    <col min="4099" max="4100" width="20.625" style="8" customWidth="1"/>
    <col min="4101" max="4101" width="40.625" style="8" customWidth="1"/>
    <col min="4102" max="4102" width="6.25" style="8" customWidth="1"/>
    <col min="4103" max="4104" width="9.875" style="8" bestFit="1" customWidth="1"/>
    <col min="4105" max="4105" width="5.75" style="8" customWidth="1"/>
    <col min="4106" max="4106" width="29.5" style="8" customWidth="1"/>
    <col min="4107" max="4107" width="11.375" style="8" customWidth="1"/>
    <col min="4108" max="4108" width="20.625"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5.625" style="8" customWidth="1"/>
    <col min="4355" max="4356" width="20.625" style="8" customWidth="1"/>
    <col min="4357" max="4357" width="40.625" style="8" customWidth="1"/>
    <col min="4358" max="4358" width="6.25" style="8" customWidth="1"/>
    <col min="4359" max="4360" width="9.875" style="8" bestFit="1" customWidth="1"/>
    <col min="4361" max="4361" width="5.75" style="8" customWidth="1"/>
    <col min="4362" max="4362" width="29.5" style="8" customWidth="1"/>
    <col min="4363" max="4363" width="11.375" style="8" customWidth="1"/>
    <col min="4364" max="4364" width="20.625"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5.625" style="8" customWidth="1"/>
    <col min="4611" max="4612" width="20.625" style="8" customWidth="1"/>
    <col min="4613" max="4613" width="40.625" style="8" customWidth="1"/>
    <col min="4614" max="4614" width="6.25" style="8" customWidth="1"/>
    <col min="4615" max="4616" width="9.875" style="8" bestFit="1" customWidth="1"/>
    <col min="4617" max="4617" width="5.75" style="8" customWidth="1"/>
    <col min="4618" max="4618" width="29.5" style="8" customWidth="1"/>
    <col min="4619" max="4619" width="11.375" style="8" customWidth="1"/>
    <col min="4620" max="4620" width="20.625"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5.625" style="8" customWidth="1"/>
    <col min="4867" max="4868" width="20.625" style="8" customWidth="1"/>
    <col min="4869" max="4869" width="40.625" style="8" customWidth="1"/>
    <col min="4870" max="4870" width="6.25" style="8" customWidth="1"/>
    <col min="4871" max="4872" width="9.875" style="8" bestFit="1" customWidth="1"/>
    <col min="4873" max="4873" width="5.75" style="8" customWidth="1"/>
    <col min="4874" max="4874" width="29.5" style="8" customWidth="1"/>
    <col min="4875" max="4875" width="11.375" style="8" customWidth="1"/>
    <col min="4876" max="4876" width="20.625"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5.625" style="8" customWidth="1"/>
    <col min="5123" max="5124" width="20.625" style="8" customWidth="1"/>
    <col min="5125" max="5125" width="40.625" style="8" customWidth="1"/>
    <col min="5126" max="5126" width="6.25" style="8" customWidth="1"/>
    <col min="5127" max="5128" width="9.875" style="8" bestFit="1" customWidth="1"/>
    <col min="5129" max="5129" width="5.75" style="8" customWidth="1"/>
    <col min="5130" max="5130" width="29.5" style="8" customWidth="1"/>
    <col min="5131" max="5131" width="11.375" style="8" customWidth="1"/>
    <col min="5132" max="5132" width="20.625"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5.625" style="8" customWidth="1"/>
    <col min="5379" max="5380" width="20.625" style="8" customWidth="1"/>
    <col min="5381" max="5381" width="40.625" style="8" customWidth="1"/>
    <col min="5382" max="5382" width="6.25" style="8" customWidth="1"/>
    <col min="5383" max="5384" width="9.875" style="8" bestFit="1" customWidth="1"/>
    <col min="5385" max="5385" width="5.75" style="8" customWidth="1"/>
    <col min="5386" max="5386" width="29.5" style="8" customWidth="1"/>
    <col min="5387" max="5387" width="11.375" style="8" customWidth="1"/>
    <col min="5388" max="5388" width="20.625"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5.625" style="8" customWidth="1"/>
    <col min="5635" max="5636" width="20.625" style="8" customWidth="1"/>
    <col min="5637" max="5637" width="40.625" style="8" customWidth="1"/>
    <col min="5638" max="5638" width="6.25" style="8" customWidth="1"/>
    <col min="5639" max="5640" width="9.875" style="8" bestFit="1" customWidth="1"/>
    <col min="5641" max="5641" width="5.75" style="8" customWidth="1"/>
    <col min="5642" max="5642" width="29.5" style="8" customWidth="1"/>
    <col min="5643" max="5643" width="11.375" style="8" customWidth="1"/>
    <col min="5644" max="5644" width="20.625"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5.625" style="8" customWidth="1"/>
    <col min="5891" max="5892" width="20.625" style="8" customWidth="1"/>
    <col min="5893" max="5893" width="40.625" style="8" customWidth="1"/>
    <col min="5894" max="5894" width="6.25" style="8" customWidth="1"/>
    <col min="5895" max="5896" width="9.875" style="8" bestFit="1" customWidth="1"/>
    <col min="5897" max="5897" width="5.75" style="8" customWidth="1"/>
    <col min="5898" max="5898" width="29.5" style="8" customWidth="1"/>
    <col min="5899" max="5899" width="11.375" style="8" customWidth="1"/>
    <col min="5900" max="5900" width="20.625"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5.625" style="8" customWidth="1"/>
    <col min="6147" max="6148" width="20.625" style="8" customWidth="1"/>
    <col min="6149" max="6149" width="40.625" style="8" customWidth="1"/>
    <col min="6150" max="6150" width="6.25" style="8" customWidth="1"/>
    <col min="6151" max="6152" width="9.875" style="8" bestFit="1" customWidth="1"/>
    <col min="6153" max="6153" width="5.75" style="8" customWidth="1"/>
    <col min="6154" max="6154" width="29.5" style="8" customWidth="1"/>
    <col min="6155" max="6155" width="11.375" style="8" customWidth="1"/>
    <col min="6156" max="6156" width="20.625"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5.625" style="8" customWidth="1"/>
    <col min="6403" max="6404" width="20.625" style="8" customWidth="1"/>
    <col min="6405" max="6405" width="40.625" style="8" customWidth="1"/>
    <col min="6406" max="6406" width="6.25" style="8" customWidth="1"/>
    <col min="6407" max="6408" width="9.875" style="8" bestFit="1" customWidth="1"/>
    <col min="6409" max="6409" width="5.75" style="8" customWidth="1"/>
    <col min="6410" max="6410" width="29.5" style="8" customWidth="1"/>
    <col min="6411" max="6411" width="11.375" style="8" customWidth="1"/>
    <col min="6412" max="6412" width="20.625"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5.625" style="8" customWidth="1"/>
    <col min="6659" max="6660" width="20.625" style="8" customWidth="1"/>
    <col min="6661" max="6661" width="40.625" style="8" customWidth="1"/>
    <col min="6662" max="6662" width="6.25" style="8" customWidth="1"/>
    <col min="6663" max="6664" width="9.875" style="8" bestFit="1" customWidth="1"/>
    <col min="6665" max="6665" width="5.75" style="8" customWidth="1"/>
    <col min="6666" max="6666" width="29.5" style="8" customWidth="1"/>
    <col min="6667" max="6667" width="11.375" style="8" customWidth="1"/>
    <col min="6668" max="6668" width="20.625"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5.625" style="8" customWidth="1"/>
    <col min="6915" max="6916" width="20.625" style="8" customWidth="1"/>
    <col min="6917" max="6917" width="40.625" style="8" customWidth="1"/>
    <col min="6918" max="6918" width="6.25" style="8" customWidth="1"/>
    <col min="6919" max="6920" width="9.875" style="8" bestFit="1" customWidth="1"/>
    <col min="6921" max="6921" width="5.75" style="8" customWidth="1"/>
    <col min="6922" max="6922" width="29.5" style="8" customWidth="1"/>
    <col min="6923" max="6923" width="11.375" style="8" customWidth="1"/>
    <col min="6924" max="6924" width="20.625"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5.625" style="8" customWidth="1"/>
    <col min="7171" max="7172" width="20.625" style="8" customWidth="1"/>
    <col min="7173" max="7173" width="40.625" style="8" customWidth="1"/>
    <col min="7174" max="7174" width="6.25" style="8" customWidth="1"/>
    <col min="7175" max="7176" width="9.875" style="8" bestFit="1" customWidth="1"/>
    <col min="7177" max="7177" width="5.75" style="8" customWidth="1"/>
    <col min="7178" max="7178" width="29.5" style="8" customWidth="1"/>
    <col min="7179" max="7179" width="11.375" style="8" customWidth="1"/>
    <col min="7180" max="7180" width="20.625"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5.625" style="8" customWidth="1"/>
    <col min="7427" max="7428" width="20.625" style="8" customWidth="1"/>
    <col min="7429" max="7429" width="40.625" style="8" customWidth="1"/>
    <col min="7430" max="7430" width="6.25" style="8" customWidth="1"/>
    <col min="7431" max="7432" width="9.875" style="8" bestFit="1" customWidth="1"/>
    <col min="7433" max="7433" width="5.75" style="8" customWidth="1"/>
    <col min="7434" max="7434" width="29.5" style="8" customWidth="1"/>
    <col min="7435" max="7435" width="11.375" style="8" customWidth="1"/>
    <col min="7436" max="7436" width="20.625"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5.625" style="8" customWidth="1"/>
    <col min="7683" max="7684" width="20.625" style="8" customWidth="1"/>
    <col min="7685" max="7685" width="40.625" style="8" customWidth="1"/>
    <col min="7686" max="7686" width="6.25" style="8" customWidth="1"/>
    <col min="7687" max="7688" width="9.875" style="8" bestFit="1" customWidth="1"/>
    <col min="7689" max="7689" width="5.75" style="8" customWidth="1"/>
    <col min="7690" max="7690" width="29.5" style="8" customWidth="1"/>
    <col min="7691" max="7691" width="11.375" style="8" customWidth="1"/>
    <col min="7692" max="7692" width="20.625"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5.625" style="8" customWidth="1"/>
    <col min="7939" max="7940" width="20.625" style="8" customWidth="1"/>
    <col min="7941" max="7941" width="40.625" style="8" customWidth="1"/>
    <col min="7942" max="7942" width="6.25" style="8" customWidth="1"/>
    <col min="7943" max="7944" width="9.875" style="8" bestFit="1" customWidth="1"/>
    <col min="7945" max="7945" width="5.75" style="8" customWidth="1"/>
    <col min="7946" max="7946" width="29.5" style="8" customWidth="1"/>
    <col min="7947" max="7947" width="11.375" style="8" customWidth="1"/>
    <col min="7948" max="7948" width="20.625"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5.625" style="8" customWidth="1"/>
    <col min="8195" max="8196" width="20.625" style="8" customWidth="1"/>
    <col min="8197" max="8197" width="40.625" style="8" customWidth="1"/>
    <col min="8198" max="8198" width="6.25" style="8" customWidth="1"/>
    <col min="8199" max="8200" width="9.875" style="8" bestFit="1" customWidth="1"/>
    <col min="8201" max="8201" width="5.75" style="8" customWidth="1"/>
    <col min="8202" max="8202" width="29.5" style="8" customWidth="1"/>
    <col min="8203" max="8203" width="11.375" style="8" customWidth="1"/>
    <col min="8204" max="8204" width="20.625"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5.625" style="8" customWidth="1"/>
    <col min="8451" max="8452" width="20.625" style="8" customWidth="1"/>
    <col min="8453" max="8453" width="40.625" style="8" customWidth="1"/>
    <col min="8454" max="8454" width="6.25" style="8" customWidth="1"/>
    <col min="8455" max="8456" width="9.875" style="8" bestFit="1" customWidth="1"/>
    <col min="8457" max="8457" width="5.75" style="8" customWidth="1"/>
    <col min="8458" max="8458" width="29.5" style="8" customWidth="1"/>
    <col min="8459" max="8459" width="11.375" style="8" customWidth="1"/>
    <col min="8460" max="8460" width="20.625"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5.625" style="8" customWidth="1"/>
    <col min="8707" max="8708" width="20.625" style="8" customWidth="1"/>
    <col min="8709" max="8709" width="40.625" style="8" customWidth="1"/>
    <col min="8710" max="8710" width="6.25" style="8" customWidth="1"/>
    <col min="8711" max="8712" width="9.875" style="8" bestFit="1" customWidth="1"/>
    <col min="8713" max="8713" width="5.75" style="8" customWidth="1"/>
    <col min="8714" max="8714" width="29.5" style="8" customWidth="1"/>
    <col min="8715" max="8715" width="11.375" style="8" customWidth="1"/>
    <col min="8716" max="8716" width="20.625"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5.625" style="8" customWidth="1"/>
    <col min="8963" max="8964" width="20.625" style="8" customWidth="1"/>
    <col min="8965" max="8965" width="40.625" style="8" customWidth="1"/>
    <col min="8966" max="8966" width="6.25" style="8" customWidth="1"/>
    <col min="8967" max="8968" width="9.875" style="8" bestFit="1" customWidth="1"/>
    <col min="8969" max="8969" width="5.75" style="8" customWidth="1"/>
    <col min="8970" max="8970" width="29.5" style="8" customWidth="1"/>
    <col min="8971" max="8971" width="11.375" style="8" customWidth="1"/>
    <col min="8972" max="8972" width="20.625"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5.625" style="8" customWidth="1"/>
    <col min="9219" max="9220" width="20.625" style="8" customWidth="1"/>
    <col min="9221" max="9221" width="40.625" style="8" customWidth="1"/>
    <col min="9222" max="9222" width="6.25" style="8" customWidth="1"/>
    <col min="9223" max="9224" width="9.875" style="8" bestFit="1" customWidth="1"/>
    <col min="9225" max="9225" width="5.75" style="8" customWidth="1"/>
    <col min="9226" max="9226" width="29.5" style="8" customWidth="1"/>
    <col min="9227" max="9227" width="11.375" style="8" customWidth="1"/>
    <col min="9228" max="9228" width="20.625"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5.625" style="8" customWidth="1"/>
    <col min="9475" max="9476" width="20.625" style="8" customWidth="1"/>
    <col min="9477" max="9477" width="40.625" style="8" customWidth="1"/>
    <col min="9478" max="9478" width="6.25" style="8" customWidth="1"/>
    <col min="9479" max="9480" width="9.875" style="8" bestFit="1" customWidth="1"/>
    <col min="9481" max="9481" width="5.75" style="8" customWidth="1"/>
    <col min="9482" max="9482" width="29.5" style="8" customWidth="1"/>
    <col min="9483" max="9483" width="11.375" style="8" customWidth="1"/>
    <col min="9484" max="9484" width="20.625"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5.625" style="8" customWidth="1"/>
    <col min="9731" max="9732" width="20.625" style="8" customWidth="1"/>
    <col min="9733" max="9733" width="40.625" style="8" customWidth="1"/>
    <col min="9734" max="9734" width="6.25" style="8" customWidth="1"/>
    <col min="9735" max="9736" width="9.875" style="8" bestFit="1" customWidth="1"/>
    <col min="9737" max="9737" width="5.75" style="8" customWidth="1"/>
    <col min="9738" max="9738" width="29.5" style="8" customWidth="1"/>
    <col min="9739" max="9739" width="11.375" style="8" customWidth="1"/>
    <col min="9740" max="9740" width="20.625"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5.625" style="8" customWidth="1"/>
    <col min="9987" max="9988" width="20.625" style="8" customWidth="1"/>
    <col min="9989" max="9989" width="40.625" style="8" customWidth="1"/>
    <col min="9990" max="9990" width="6.25" style="8" customWidth="1"/>
    <col min="9991" max="9992" width="9.875" style="8" bestFit="1" customWidth="1"/>
    <col min="9993" max="9993" width="5.75" style="8" customWidth="1"/>
    <col min="9994" max="9994" width="29.5" style="8" customWidth="1"/>
    <col min="9995" max="9995" width="11.375" style="8" customWidth="1"/>
    <col min="9996" max="9996" width="20.625"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5.625" style="8" customWidth="1"/>
    <col min="10243" max="10244" width="20.625" style="8" customWidth="1"/>
    <col min="10245" max="10245" width="40.625" style="8" customWidth="1"/>
    <col min="10246" max="10246" width="6.25" style="8" customWidth="1"/>
    <col min="10247" max="10248" width="9.875" style="8" bestFit="1" customWidth="1"/>
    <col min="10249" max="10249" width="5.75" style="8" customWidth="1"/>
    <col min="10250" max="10250" width="29.5" style="8" customWidth="1"/>
    <col min="10251" max="10251" width="11.375" style="8" customWidth="1"/>
    <col min="10252" max="10252" width="20.625"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5.625" style="8" customWidth="1"/>
    <col min="10499" max="10500" width="20.625" style="8" customWidth="1"/>
    <col min="10501" max="10501" width="40.625" style="8" customWidth="1"/>
    <col min="10502" max="10502" width="6.25" style="8" customWidth="1"/>
    <col min="10503" max="10504" width="9.875" style="8" bestFit="1" customWidth="1"/>
    <col min="10505" max="10505" width="5.75" style="8" customWidth="1"/>
    <col min="10506" max="10506" width="29.5" style="8" customWidth="1"/>
    <col min="10507" max="10507" width="11.375" style="8" customWidth="1"/>
    <col min="10508" max="10508" width="20.625"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5.625" style="8" customWidth="1"/>
    <col min="10755" max="10756" width="20.625" style="8" customWidth="1"/>
    <col min="10757" max="10757" width="40.625" style="8" customWidth="1"/>
    <col min="10758" max="10758" width="6.25" style="8" customWidth="1"/>
    <col min="10759" max="10760" width="9.875" style="8" bestFit="1" customWidth="1"/>
    <col min="10761" max="10761" width="5.75" style="8" customWidth="1"/>
    <col min="10762" max="10762" width="29.5" style="8" customWidth="1"/>
    <col min="10763" max="10763" width="11.375" style="8" customWidth="1"/>
    <col min="10764" max="10764" width="20.625"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5.625" style="8" customWidth="1"/>
    <col min="11011" max="11012" width="20.625" style="8" customWidth="1"/>
    <col min="11013" max="11013" width="40.625" style="8" customWidth="1"/>
    <col min="11014" max="11014" width="6.25" style="8" customWidth="1"/>
    <col min="11015" max="11016" width="9.875" style="8" bestFit="1" customWidth="1"/>
    <col min="11017" max="11017" width="5.75" style="8" customWidth="1"/>
    <col min="11018" max="11018" width="29.5" style="8" customWidth="1"/>
    <col min="11019" max="11019" width="11.375" style="8" customWidth="1"/>
    <col min="11020" max="11020" width="20.625"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5.625" style="8" customWidth="1"/>
    <col min="11267" max="11268" width="20.625" style="8" customWidth="1"/>
    <col min="11269" max="11269" width="40.625" style="8" customWidth="1"/>
    <col min="11270" max="11270" width="6.25" style="8" customWidth="1"/>
    <col min="11271" max="11272" width="9.875" style="8" bestFit="1" customWidth="1"/>
    <col min="11273" max="11273" width="5.75" style="8" customWidth="1"/>
    <col min="11274" max="11274" width="29.5" style="8" customWidth="1"/>
    <col min="11275" max="11275" width="11.375" style="8" customWidth="1"/>
    <col min="11276" max="11276" width="20.625"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5.625" style="8" customWidth="1"/>
    <col min="11523" max="11524" width="20.625" style="8" customWidth="1"/>
    <col min="11525" max="11525" width="40.625" style="8" customWidth="1"/>
    <col min="11526" max="11526" width="6.25" style="8" customWidth="1"/>
    <col min="11527" max="11528" width="9.875" style="8" bestFit="1" customWidth="1"/>
    <col min="11529" max="11529" width="5.75" style="8" customWidth="1"/>
    <col min="11530" max="11530" width="29.5" style="8" customWidth="1"/>
    <col min="11531" max="11531" width="11.375" style="8" customWidth="1"/>
    <col min="11532" max="11532" width="20.625"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5.625" style="8" customWidth="1"/>
    <col min="11779" max="11780" width="20.625" style="8" customWidth="1"/>
    <col min="11781" max="11781" width="40.625" style="8" customWidth="1"/>
    <col min="11782" max="11782" width="6.25" style="8" customWidth="1"/>
    <col min="11783" max="11784" width="9.875" style="8" bestFit="1" customWidth="1"/>
    <col min="11785" max="11785" width="5.75" style="8" customWidth="1"/>
    <col min="11786" max="11786" width="29.5" style="8" customWidth="1"/>
    <col min="11787" max="11787" width="11.375" style="8" customWidth="1"/>
    <col min="11788" max="11788" width="20.625"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5.625" style="8" customWidth="1"/>
    <col min="12035" max="12036" width="20.625" style="8" customWidth="1"/>
    <col min="12037" max="12037" width="40.625" style="8" customWidth="1"/>
    <col min="12038" max="12038" width="6.25" style="8" customWidth="1"/>
    <col min="12039" max="12040" width="9.875" style="8" bestFit="1" customWidth="1"/>
    <col min="12041" max="12041" width="5.75" style="8" customWidth="1"/>
    <col min="12042" max="12042" width="29.5" style="8" customWidth="1"/>
    <col min="12043" max="12043" width="11.375" style="8" customWidth="1"/>
    <col min="12044" max="12044" width="20.625"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5.625" style="8" customWidth="1"/>
    <col min="12291" max="12292" width="20.625" style="8" customWidth="1"/>
    <col min="12293" max="12293" width="40.625" style="8" customWidth="1"/>
    <col min="12294" max="12294" width="6.25" style="8" customWidth="1"/>
    <col min="12295" max="12296" width="9.875" style="8" bestFit="1" customWidth="1"/>
    <col min="12297" max="12297" width="5.75" style="8" customWidth="1"/>
    <col min="12298" max="12298" width="29.5" style="8" customWidth="1"/>
    <col min="12299" max="12299" width="11.375" style="8" customWidth="1"/>
    <col min="12300" max="12300" width="20.625"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5.625" style="8" customWidth="1"/>
    <col min="12547" max="12548" width="20.625" style="8" customWidth="1"/>
    <col min="12549" max="12549" width="40.625" style="8" customWidth="1"/>
    <col min="12550" max="12550" width="6.25" style="8" customWidth="1"/>
    <col min="12551" max="12552" width="9.875" style="8" bestFit="1" customWidth="1"/>
    <col min="12553" max="12553" width="5.75" style="8" customWidth="1"/>
    <col min="12554" max="12554" width="29.5" style="8" customWidth="1"/>
    <col min="12555" max="12555" width="11.375" style="8" customWidth="1"/>
    <col min="12556" max="12556" width="20.625"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5.625" style="8" customWidth="1"/>
    <col min="12803" max="12804" width="20.625" style="8" customWidth="1"/>
    <col min="12805" max="12805" width="40.625" style="8" customWidth="1"/>
    <col min="12806" max="12806" width="6.25" style="8" customWidth="1"/>
    <col min="12807" max="12808" width="9.875" style="8" bestFit="1" customWidth="1"/>
    <col min="12809" max="12809" width="5.75" style="8" customWidth="1"/>
    <col min="12810" max="12810" width="29.5" style="8" customWidth="1"/>
    <col min="12811" max="12811" width="11.375" style="8" customWidth="1"/>
    <col min="12812" max="12812" width="20.625"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5.625" style="8" customWidth="1"/>
    <col min="13059" max="13060" width="20.625" style="8" customWidth="1"/>
    <col min="13061" max="13061" width="40.625" style="8" customWidth="1"/>
    <col min="13062" max="13062" width="6.25" style="8" customWidth="1"/>
    <col min="13063" max="13064" width="9.875" style="8" bestFit="1" customWidth="1"/>
    <col min="13065" max="13065" width="5.75" style="8" customWidth="1"/>
    <col min="13066" max="13066" width="29.5" style="8" customWidth="1"/>
    <col min="13067" max="13067" width="11.375" style="8" customWidth="1"/>
    <col min="13068" max="13068" width="20.625"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5.625" style="8" customWidth="1"/>
    <col min="13315" max="13316" width="20.625" style="8" customWidth="1"/>
    <col min="13317" max="13317" width="40.625" style="8" customWidth="1"/>
    <col min="13318" max="13318" width="6.25" style="8" customWidth="1"/>
    <col min="13319" max="13320" width="9.875" style="8" bestFit="1" customWidth="1"/>
    <col min="13321" max="13321" width="5.75" style="8" customWidth="1"/>
    <col min="13322" max="13322" width="29.5" style="8" customWidth="1"/>
    <col min="13323" max="13323" width="11.375" style="8" customWidth="1"/>
    <col min="13324" max="13324" width="20.625"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5.625" style="8" customWidth="1"/>
    <col min="13571" max="13572" width="20.625" style="8" customWidth="1"/>
    <col min="13573" max="13573" width="40.625" style="8" customWidth="1"/>
    <col min="13574" max="13574" width="6.25" style="8" customWidth="1"/>
    <col min="13575" max="13576" width="9.875" style="8" bestFit="1" customWidth="1"/>
    <col min="13577" max="13577" width="5.75" style="8" customWidth="1"/>
    <col min="13578" max="13578" width="29.5" style="8" customWidth="1"/>
    <col min="13579" max="13579" width="11.375" style="8" customWidth="1"/>
    <col min="13580" max="13580" width="20.625"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5.625" style="8" customWidth="1"/>
    <col min="13827" max="13828" width="20.625" style="8" customWidth="1"/>
    <col min="13829" max="13829" width="40.625" style="8" customWidth="1"/>
    <col min="13830" max="13830" width="6.25" style="8" customWidth="1"/>
    <col min="13831" max="13832" width="9.875" style="8" bestFit="1" customWidth="1"/>
    <col min="13833" max="13833" width="5.75" style="8" customWidth="1"/>
    <col min="13834" max="13834" width="29.5" style="8" customWidth="1"/>
    <col min="13835" max="13835" width="11.375" style="8" customWidth="1"/>
    <col min="13836" max="13836" width="20.625"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5.625" style="8" customWidth="1"/>
    <col min="14083" max="14084" width="20.625" style="8" customWidth="1"/>
    <col min="14085" max="14085" width="40.625" style="8" customWidth="1"/>
    <col min="14086" max="14086" width="6.25" style="8" customWidth="1"/>
    <col min="14087" max="14088" width="9.875" style="8" bestFit="1" customWidth="1"/>
    <col min="14089" max="14089" width="5.75" style="8" customWidth="1"/>
    <col min="14090" max="14090" width="29.5" style="8" customWidth="1"/>
    <col min="14091" max="14091" width="11.375" style="8" customWidth="1"/>
    <col min="14092" max="14092" width="20.625"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5.625" style="8" customWidth="1"/>
    <col min="14339" max="14340" width="20.625" style="8" customWidth="1"/>
    <col min="14341" max="14341" width="40.625" style="8" customWidth="1"/>
    <col min="14342" max="14342" width="6.25" style="8" customWidth="1"/>
    <col min="14343" max="14344" width="9.875" style="8" bestFit="1" customWidth="1"/>
    <col min="14345" max="14345" width="5.75" style="8" customWidth="1"/>
    <col min="14346" max="14346" width="29.5" style="8" customWidth="1"/>
    <col min="14347" max="14347" width="11.375" style="8" customWidth="1"/>
    <col min="14348" max="14348" width="20.625"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5.625" style="8" customWidth="1"/>
    <col min="14595" max="14596" width="20.625" style="8" customWidth="1"/>
    <col min="14597" max="14597" width="40.625" style="8" customWidth="1"/>
    <col min="14598" max="14598" width="6.25" style="8" customWidth="1"/>
    <col min="14599" max="14600" width="9.875" style="8" bestFit="1" customWidth="1"/>
    <col min="14601" max="14601" width="5.75" style="8" customWidth="1"/>
    <col min="14602" max="14602" width="29.5" style="8" customWidth="1"/>
    <col min="14603" max="14603" width="11.375" style="8" customWidth="1"/>
    <col min="14604" max="14604" width="20.625"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5.625" style="8" customWidth="1"/>
    <col min="14851" max="14852" width="20.625" style="8" customWidth="1"/>
    <col min="14853" max="14853" width="40.625" style="8" customWidth="1"/>
    <col min="14854" max="14854" width="6.25" style="8" customWidth="1"/>
    <col min="14855" max="14856" width="9.875" style="8" bestFit="1" customWidth="1"/>
    <col min="14857" max="14857" width="5.75" style="8" customWidth="1"/>
    <col min="14858" max="14858" width="29.5" style="8" customWidth="1"/>
    <col min="14859" max="14859" width="11.375" style="8" customWidth="1"/>
    <col min="14860" max="14860" width="20.625"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5.625" style="8" customWidth="1"/>
    <col min="15107" max="15108" width="20.625" style="8" customWidth="1"/>
    <col min="15109" max="15109" width="40.625" style="8" customWidth="1"/>
    <col min="15110" max="15110" width="6.25" style="8" customWidth="1"/>
    <col min="15111" max="15112" width="9.875" style="8" bestFit="1" customWidth="1"/>
    <col min="15113" max="15113" width="5.75" style="8" customWidth="1"/>
    <col min="15114" max="15114" width="29.5" style="8" customWidth="1"/>
    <col min="15115" max="15115" width="11.375" style="8" customWidth="1"/>
    <col min="15116" max="15116" width="20.625"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5.625" style="8" customWidth="1"/>
    <col min="15363" max="15364" width="20.625" style="8" customWidth="1"/>
    <col min="15365" max="15365" width="40.625" style="8" customWidth="1"/>
    <col min="15366" max="15366" width="6.25" style="8" customWidth="1"/>
    <col min="15367" max="15368" width="9.875" style="8" bestFit="1" customWidth="1"/>
    <col min="15369" max="15369" width="5.75" style="8" customWidth="1"/>
    <col min="15370" max="15370" width="29.5" style="8" customWidth="1"/>
    <col min="15371" max="15371" width="11.375" style="8" customWidth="1"/>
    <col min="15372" max="15372" width="20.625"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5.625" style="8" customWidth="1"/>
    <col min="15619" max="15620" width="20.625" style="8" customWidth="1"/>
    <col min="15621" max="15621" width="40.625" style="8" customWidth="1"/>
    <col min="15622" max="15622" width="6.25" style="8" customWidth="1"/>
    <col min="15623" max="15624" width="9.875" style="8" bestFit="1" customWidth="1"/>
    <col min="15625" max="15625" width="5.75" style="8" customWidth="1"/>
    <col min="15626" max="15626" width="29.5" style="8" customWidth="1"/>
    <col min="15627" max="15627" width="11.375" style="8" customWidth="1"/>
    <col min="15628" max="15628" width="20.625"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5.625" style="8" customWidth="1"/>
    <col min="15875" max="15876" width="20.625" style="8" customWidth="1"/>
    <col min="15877" max="15877" width="40.625" style="8" customWidth="1"/>
    <col min="15878" max="15878" width="6.25" style="8" customWidth="1"/>
    <col min="15879" max="15880" width="9.875" style="8" bestFit="1" customWidth="1"/>
    <col min="15881" max="15881" width="5.75" style="8" customWidth="1"/>
    <col min="15882" max="15882" width="29.5" style="8" customWidth="1"/>
    <col min="15883" max="15883" width="11.375" style="8" customWidth="1"/>
    <col min="15884" max="15884" width="20.625"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5.625" style="8" customWidth="1"/>
    <col min="16131" max="16132" width="20.625" style="8" customWidth="1"/>
    <col min="16133" max="16133" width="40.625" style="8" customWidth="1"/>
    <col min="16134" max="16134" width="6.25" style="8" customWidth="1"/>
    <col min="16135" max="16136" width="9.875" style="8" bestFit="1" customWidth="1"/>
    <col min="16137" max="16137" width="5.75" style="8" customWidth="1"/>
    <col min="16138" max="16138" width="29.5" style="8" customWidth="1"/>
    <col min="16139" max="16139" width="11.375" style="8" customWidth="1"/>
    <col min="16140" max="16140" width="20.625"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3896</v>
      </c>
      <c r="G2" s="4" t="s">
        <v>2</v>
      </c>
      <c r="H2" s="5"/>
      <c r="I2" s="6"/>
      <c r="J2" s="7">
        <f>SUM(H:H)</f>
        <v>6016</v>
      </c>
    </row>
    <row r="3" spans="2:17" ht="20.100000000000001" customHeight="1">
      <c r="B3" s="1" t="s">
        <v>3</v>
      </c>
      <c r="C3" s="1"/>
      <c r="D3" s="1"/>
      <c r="E3" s="98" t="s">
        <v>5339</v>
      </c>
    </row>
    <row r="4" spans="2:17" ht="20.100000000000001" customHeight="1">
      <c r="B4" s="1" t="s">
        <v>5</v>
      </c>
      <c r="C4" s="1"/>
      <c r="D4" s="1"/>
      <c r="E4" s="98">
        <v>182409</v>
      </c>
    </row>
    <row r="5" spans="2:17" ht="20.100000000000001" customHeight="1">
      <c r="B5" s="1" t="s">
        <v>6</v>
      </c>
      <c r="C5" s="1"/>
      <c r="D5" s="1"/>
      <c r="E5" s="102">
        <v>44165</v>
      </c>
    </row>
    <row r="6" spans="2:17" ht="20.100000000000001" customHeight="1">
      <c r="B6" s="1" t="s">
        <v>7</v>
      </c>
      <c r="C6" s="1"/>
      <c r="D6" s="1"/>
      <c r="E6" s="102">
        <v>44175</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
      <c r="D9" s="21"/>
      <c r="E9" s="75"/>
      <c r="F9" s="22"/>
      <c r="G9" s="266">
        <v>0</v>
      </c>
      <c r="H9" s="266">
        <f>F9*G9</f>
        <v>0</v>
      </c>
      <c r="I9" s="167"/>
      <c r="J9" s="30"/>
      <c r="K9" s="30"/>
      <c r="L9" s="22"/>
      <c r="M9" s="25"/>
      <c r="N9" s="21"/>
      <c r="O9" s="22"/>
      <c r="P9" s="25"/>
      <c r="Q9" s="26"/>
    </row>
    <row r="10" spans="2:17" s="9" customFormat="1" ht="19.7" customHeight="1">
      <c r="B10" s="21">
        <v>1</v>
      </c>
      <c r="C10" s="21" t="s">
        <v>577</v>
      </c>
      <c r="D10" s="21" t="s">
        <v>577</v>
      </c>
      <c r="E10" s="245" t="s">
        <v>3897</v>
      </c>
      <c r="F10" s="44">
        <v>1</v>
      </c>
      <c r="G10" s="215">
        <v>1536</v>
      </c>
      <c r="H10" s="215">
        <v>1536</v>
      </c>
      <c r="I10" s="205"/>
      <c r="J10" s="211" t="s">
        <v>3898</v>
      </c>
      <c r="K10" s="30" t="s">
        <v>10054</v>
      </c>
      <c r="L10" s="22"/>
      <c r="M10" s="25">
        <v>44159</v>
      </c>
      <c r="N10" s="21"/>
      <c r="O10" s="22"/>
      <c r="P10" s="25">
        <v>44165</v>
      </c>
      <c r="Q10" s="26">
        <v>44165</v>
      </c>
    </row>
    <row r="11" spans="2:17" s="9" customFormat="1" ht="19.7" customHeight="1">
      <c r="B11" s="21">
        <v>1</v>
      </c>
      <c r="C11" s="21" t="s">
        <v>577</v>
      </c>
      <c r="D11" s="21" t="s">
        <v>577</v>
      </c>
      <c r="E11" s="245" t="s">
        <v>3900</v>
      </c>
      <c r="F11" s="44">
        <v>1</v>
      </c>
      <c r="G11" s="215">
        <v>1488</v>
      </c>
      <c r="H11" s="215">
        <v>1488</v>
      </c>
      <c r="I11" s="205"/>
      <c r="J11" s="211" t="s">
        <v>3901</v>
      </c>
      <c r="K11" s="30" t="s">
        <v>10054</v>
      </c>
      <c r="L11" s="22"/>
      <c r="M11" s="25">
        <v>44159</v>
      </c>
      <c r="N11" s="21"/>
      <c r="O11" s="22"/>
      <c r="P11" s="25">
        <v>44165</v>
      </c>
      <c r="Q11" s="26">
        <v>44165</v>
      </c>
    </row>
    <row r="12" spans="2:17" s="9" customFormat="1" ht="19.7" customHeight="1">
      <c r="B12" s="21">
        <v>1</v>
      </c>
      <c r="C12" s="21" t="s">
        <v>577</v>
      </c>
      <c r="D12" s="21" t="s">
        <v>577</v>
      </c>
      <c r="E12" s="245" t="s">
        <v>3902</v>
      </c>
      <c r="F12" s="44">
        <v>1</v>
      </c>
      <c r="G12" s="215">
        <v>1312</v>
      </c>
      <c r="H12" s="215">
        <v>1312</v>
      </c>
      <c r="I12" s="205"/>
      <c r="J12" s="211" t="s">
        <v>3903</v>
      </c>
      <c r="K12" s="30" t="s">
        <v>10054</v>
      </c>
      <c r="L12" s="22"/>
      <c r="M12" s="25">
        <v>44159</v>
      </c>
      <c r="N12" s="21"/>
      <c r="O12" s="22"/>
      <c r="P12" s="25">
        <v>44165</v>
      </c>
      <c r="Q12" s="26">
        <v>44165</v>
      </c>
    </row>
    <row r="13" spans="2:17" s="9" customFormat="1" ht="19.7" customHeight="1">
      <c r="B13" s="21">
        <v>1</v>
      </c>
      <c r="C13" s="21" t="s">
        <v>577</v>
      </c>
      <c r="D13" s="21" t="s">
        <v>577</v>
      </c>
      <c r="E13" s="75" t="s">
        <v>3904</v>
      </c>
      <c r="F13" s="22">
        <v>1</v>
      </c>
      <c r="G13" s="266">
        <v>930</v>
      </c>
      <c r="H13" s="266">
        <v>930</v>
      </c>
      <c r="I13" s="167"/>
      <c r="J13" s="31" t="s">
        <v>3905</v>
      </c>
      <c r="K13" s="30" t="s">
        <v>10054</v>
      </c>
      <c r="L13" s="22"/>
      <c r="M13" s="25">
        <v>44159</v>
      </c>
      <c r="N13" s="21"/>
      <c r="O13" s="22"/>
      <c r="P13" s="25">
        <v>44165</v>
      </c>
      <c r="Q13" s="26">
        <v>44165</v>
      </c>
    </row>
    <row r="14" spans="2:17" s="9" customFormat="1" ht="19.7" customHeight="1">
      <c r="B14" s="21">
        <v>1</v>
      </c>
      <c r="C14" s="21" t="s">
        <v>577</v>
      </c>
      <c r="D14" s="21" t="s">
        <v>577</v>
      </c>
      <c r="E14" s="75" t="s">
        <v>3906</v>
      </c>
      <c r="F14" s="22">
        <v>1</v>
      </c>
      <c r="G14" s="266">
        <v>750</v>
      </c>
      <c r="H14" s="266">
        <v>750</v>
      </c>
      <c r="I14" s="167"/>
      <c r="J14" s="31" t="s">
        <v>3907</v>
      </c>
      <c r="K14" s="30" t="s">
        <v>10054</v>
      </c>
      <c r="L14" s="22"/>
      <c r="M14" s="25">
        <v>44159</v>
      </c>
      <c r="N14" s="21"/>
      <c r="O14" s="22"/>
      <c r="P14" s="25">
        <v>44165</v>
      </c>
      <c r="Q14" s="26">
        <v>44165</v>
      </c>
    </row>
    <row r="15" spans="2:17" s="9" customFormat="1" ht="19.7" customHeight="1">
      <c r="B15" s="21"/>
      <c r="C15" s="21"/>
      <c r="D15" s="21"/>
      <c r="E15" s="75"/>
      <c r="F15" s="22"/>
      <c r="G15" s="266">
        <v>0</v>
      </c>
      <c r="H15" s="266">
        <f>F15*G15</f>
        <v>0</v>
      </c>
      <c r="I15" s="167"/>
      <c r="J15" s="31"/>
      <c r="K15" s="22"/>
      <c r="L15" s="22"/>
      <c r="M15" s="25"/>
      <c r="N15" s="21"/>
      <c r="O15" s="22"/>
      <c r="P15" s="25"/>
      <c r="Q15" s="26"/>
    </row>
    <row r="16" spans="2:17" s="9" customFormat="1" ht="19.7" customHeight="1">
      <c r="B16" s="21"/>
      <c r="C16" s="21"/>
      <c r="D16" s="21"/>
      <c r="E16" s="75"/>
      <c r="F16" s="22"/>
      <c r="G16" s="266">
        <v>0</v>
      </c>
      <c r="H16" s="266">
        <f>F16*G16</f>
        <v>0</v>
      </c>
      <c r="I16" s="167"/>
      <c r="J16" s="31"/>
      <c r="K16" s="22"/>
      <c r="L16" s="22"/>
      <c r="M16" s="25"/>
      <c r="N16" s="21"/>
      <c r="O16" s="22"/>
      <c r="P16" s="25"/>
      <c r="Q16" s="26"/>
    </row>
    <row r="17" spans="2:17" s="9" customFormat="1" ht="19.7" customHeight="1">
      <c r="B17" s="21"/>
      <c r="C17" s="21"/>
      <c r="D17" s="21"/>
      <c r="E17" s="75"/>
      <c r="F17" s="22"/>
      <c r="G17" s="266">
        <v>0</v>
      </c>
      <c r="H17" s="266">
        <f>F17*G17</f>
        <v>0</v>
      </c>
      <c r="I17" s="167"/>
      <c r="J17" s="31"/>
      <c r="K17" s="22"/>
      <c r="L17" s="22"/>
      <c r="M17" s="25"/>
      <c r="N17" s="21"/>
      <c r="O17" s="22"/>
      <c r="P17" s="25"/>
      <c r="Q17" s="26"/>
    </row>
    <row r="18" spans="2:17" s="9" customFormat="1" ht="19.7" customHeight="1">
      <c r="B18" s="21"/>
      <c r="C18" s="21"/>
      <c r="D18" s="21"/>
      <c r="E18" s="75"/>
      <c r="F18" s="22"/>
      <c r="G18" s="266">
        <v>0</v>
      </c>
      <c r="H18" s="266">
        <f>F18*G18</f>
        <v>0</v>
      </c>
      <c r="I18" s="167"/>
      <c r="J18" s="31"/>
      <c r="K18" s="22"/>
      <c r="L18" s="22"/>
      <c r="M18" s="25"/>
      <c r="N18" s="21"/>
      <c r="O18" s="22"/>
      <c r="P18" s="25"/>
      <c r="Q18" s="26"/>
    </row>
    <row r="19" spans="2:17" s="9" customFormat="1" ht="19.7" customHeight="1">
      <c r="B19" s="21"/>
      <c r="C19" s="21"/>
      <c r="D19" s="21"/>
      <c r="E19" s="75"/>
      <c r="F19" s="22"/>
      <c r="G19" s="266">
        <v>0</v>
      </c>
      <c r="H19" s="266">
        <f>F19*G19</f>
        <v>0</v>
      </c>
      <c r="I19" s="167"/>
      <c r="J19" s="31"/>
      <c r="K19" s="22"/>
      <c r="L19" s="22"/>
      <c r="M19" s="25"/>
      <c r="N19" s="21"/>
      <c r="O19" s="22"/>
      <c r="P19" s="25"/>
      <c r="Q19" s="26"/>
    </row>
    <row r="20" spans="2:17">
      <c r="G20" s="3"/>
      <c r="H20" s="3"/>
    </row>
  </sheetData>
  <autoFilter ref="B8:O19" xr:uid="{B944B700-5FFE-4ED3-8157-C328E264721F}"/>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2C59A-F224-4803-8EAE-C8A7105421F1}">
  <dimension ref="C2:R52"/>
  <sheetViews>
    <sheetView zoomScale="80" zoomScaleNormal="80" workbookViewId="0">
      <pane xSplit="11" ySplit="8" topLeftCell="M9" activePane="bottomRight" state="frozen"/>
      <selection pane="topRight" activeCell="K1" sqref="K1"/>
      <selection pane="bottomLeft" activeCell="A9" sqref="A9"/>
      <selection pane="bottomRight" activeCell="R27" sqref="R27"/>
    </sheetView>
  </sheetViews>
  <sheetFormatPr defaultColWidth="8.875" defaultRowHeight="18.75"/>
  <cols>
    <col min="1" max="1" width="4.125" style="8" customWidth="1"/>
    <col min="2" max="2" width="2.625" style="8" customWidth="1"/>
    <col min="3" max="3" width="5.75" style="9" customWidth="1"/>
    <col min="4" max="5" width="15.75" style="8" customWidth="1"/>
    <col min="6" max="6" width="49.125" style="8" customWidth="1"/>
    <col min="7" max="7" width="6.25" style="9" customWidth="1"/>
    <col min="8" max="9" width="9.875" style="9" bestFit="1" customWidth="1"/>
    <col min="10" max="10" width="5.75" style="3" customWidth="1"/>
    <col min="11" max="11" width="40.75" style="8" customWidth="1"/>
    <col min="12" max="12" width="54" style="8" customWidth="1"/>
    <col min="13" max="13" width="30.75" style="9" customWidth="1"/>
    <col min="14" max="14" width="13.75" style="10" customWidth="1"/>
    <col min="15" max="15" width="6.375" style="8" customWidth="1"/>
    <col min="16" max="16" width="13.25" style="3" customWidth="1"/>
    <col min="17" max="17" width="18.25" style="11" customWidth="1"/>
    <col min="18" max="18" width="15.625" style="194" customWidth="1"/>
    <col min="19" max="256" width="8.875" style="8"/>
    <col min="257" max="257" width="4.125" style="8" customWidth="1"/>
    <col min="258" max="258" width="2.625" style="8" customWidth="1"/>
    <col min="259" max="259" width="5.75" style="8" customWidth="1"/>
    <col min="260" max="261" width="15.75" style="8" customWidth="1"/>
    <col min="262" max="262" width="49.125" style="8" customWidth="1"/>
    <col min="263" max="263" width="6.25" style="8" customWidth="1"/>
    <col min="264" max="265" width="9.875" style="8" bestFit="1" customWidth="1"/>
    <col min="266" max="266" width="5.75" style="8" customWidth="1"/>
    <col min="267" max="267" width="40.75" style="8" customWidth="1"/>
    <col min="268" max="268" width="54" style="8" customWidth="1"/>
    <col min="269" max="269" width="30.75" style="8" customWidth="1"/>
    <col min="270" max="270" width="13.75" style="8" customWidth="1"/>
    <col min="271" max="271" width="6.375" style="8" customWidth="1"/>
    <col min="272" max="272" width="13.25" style="8" customWidth="1"/>
    <col min="273" max="273" width="18.25" style="8" customWidth="1"/>
    <col min="274" max="274" width="15.625" style="8" customWidth="1"/>
    <col min="275" max="512" width="8.875" style="8"/>
    <col min="513" max="513" width="4.125" style="8" customWidth="1"/>
    <col min="514" max="514" width="2.625" style="8" customWidth="1"/>
    <col min="515" max="515" width="5.75" style="8" customWidth="1"/>
    <col min="516" max="517" width="15.75" style="8" customWidth="1"/>
    <col min="518" max="518" width="49.125" style="8" customWidth="1"/>
    <col min="519" max="519" width="6.25" style="8" customWidth="1"/>
    <col min="520" max="521" width="9.875" style="8" bestFit="1" customWidth="1"/>
    <col min="522" max="522" width="5.75" style="8" customWidth="1"/>
    <col min="523" max="523" width="40.75" style="8" customWidth="1"/>
    <col min="524" max="524" width="54" style="8" customWidth="1"/>
    <col min="525" max="525" width="30.75" style="8" customWidth="1"/>
    <col min="526" max="526" width="13.75" style="8" customWidth="1"/>
    <col min="527" max="527" width="6.375" style="8" customWidth="1"/>
    <col min="528" max="528" width="13.25" style="8" customWidth="1"/>
    <col min="529" max="529" width="18.25" style="8" customWidth="1"/>
    <col min="530" max="530" width="15.625" style="8" customWidth="1"/>
    <col min="531" max="768" width="8.875" style="8"/>
    <col min="769" max="769" width="4.125" style="8" customWidth="1"/>
    <col min="770" max="770" width="2.625" style="8" customWidth="1"/>
    <col min="771" max="771" width="5.75" style="8" customWidth="1"/>
    <col min="772" max="773" width="15.75" style="8" customWidth="1"/>
    <col min="774" max="774" width="49.125" style="8" customWidth="1"/>
    <col min="775" max="775" width="6.25" style="8" customWidth="1"/>
    <col min="776" max="777" width="9.875" style="8" bestFit="1" customWidth="1"/>
    <col min="778" max="778" width="5.75" style="8" customWidth="1"/>
    <col min="779" max="779" width="40.75" style="8" customWidth="1"/>
    <col min="780" max="780" width="54" style="8" customWidth="1"/>
    <col min="781" max="781" width="30.75" style="8" customWidth="1"/>
    <col min="782" max="782" width="13.75" style="8" customWidth="1"/>
    <col min="783" max="783" width="6.375" style="8" customWidth="1"/>
    <col min="784" max="784" width="13.25" style="8" customWidth="1"/>
    <col min="785" max="785" width="18.25" style="8" customWidth="1"/>
    <col min="786" max="786" width="15.625" style="8" customWidth="1"/>
    <col min="787" max="1024" width="8.875" style="8"/>
    <col min="1025" max="1025" width="4.125" style="8" customWidth="1"/>
    <col min="1026" max="1026" width="2.625" style="8" customWidth="1"/>
    <col min="1027" max="1027" width="5.75" style="8" customWidth="1"/>
    <col min="1028" max="1029" width="15.75" style="8" customWidth="1"/>
    <col min="1030" max="1030" width="49.125" style="8" customWidth="1"/>
    <col min="1031" max="1031" width="6.25" style="8" customWidth="1"/>
    <col min="1032" max="1033" width="9.875" style="8" bestFit="1" customWidth="1"/>
    <col min="1034" max="1034" width="5.75" style="8" customWidth="1"/>
    <col min="1035" max="1035" width="40.75" style="8" customWidth="1"/>
    <col min="1036" max="1036" width="54" style="8" customWidth="1"/>
    <col min="1037" max="1037" width="30.75" style="8" customWidth="1"/>
    <col min="1038" max="1038" width="13.75" style="8" customWidth="1"/>
    <col min="1039" max="1039" width="6.375" style="8" customWidth="1"/>
    <col min="1040" max="1040" width="13.25" style="8" customWidth="1"/>
    <col min="1041" max="1041" width="18.25" style="8" customWidth="1"/>
    <col min="1042" max="1042" width="15.625" style="8" customWidth="1"/>
    <col min="1043" max="1280" width="8.875" style="8"/>
    <col min="1281" max="1281" width="4.125" style="8" customWidth="1"/>
    <col min="1282" max="1282" width="2.625" style="8" customWidth="1"/>
    <col min="1283" max="1283" width="5.75" style="8" customWidth="1"/>
    <col min="1284" max="1285" width="15.75" style="8" customWidth="1"/>
    <col min="1286" max="1286" width="49.125" style="8" customWidth="1"/>
    <col min="1287" max="1287" width="6.25" style="8" customWidth="1"/>
    <col min="1288" max="1289" width="9.875" style="8" bestFit="1" customWidth="1"/>
    <col min="1290" max="1290" width="5.75" style="8" customWidth="1"/>
    <col min="1291" max="1291" width="40.75" style="8" customWidth="1"/>
    <col min="1292" max="1292" width="54" style="8" customWidth="1"/>
    <col min="1293" max="1293" width="30.75" style="8" customWidth="1"/>
    <col min="1294" max="1294" width="13.75" style="8" customWidth="1"/>
    <col min="1295" max="1295" width="6.375" style="8" customWidth="1"/>
    <col min="1296" max="1296" width="13.25" style="8" customWidth="1"/>
    <col min="1297" max="1297" width="18.25" style="8" customWidth="1"/>
    <col min="1298" max="1298" width="15.625" style="8" customWidth="1"/>
    <col min="1299" max="1536" width="8.875" style="8"/>
    <col min="1537" max="1537" width="4.125" style="8" customWidth="1"/>
    <col min="1538" max="1538" width="2.625" style="8" customWidth="1"/>
    <col min="1539" max="1539" width="5.75" style="8" customWidth="1"/>
    <col min="1540" max="1541" width="15.75" style="8" customWidth="1"/>
    <col min="1542" max="1542" width="49.125" style="8" customWidth="1"/>
    <col min="1543" max="1543" width="6.25" style="8" customWidth="1"/>
    <col min="1544" max="1545" width="9.875" style="8" bestFit="1" customWidth="1"/>
    <col min="1546" max="1546" width="5.75" style="8" customWidth="1"/>
    <col min="1547" max="1547" width="40.75" style="8" customWidth="1"/>
    <col min="1548" max="1548" width="54" style="8" customWidth="1"/>
    <col min="1549" max="1549" width="30.75" style="8" customWidth="1"/>
    <col min="1550" max="1550" width="13.75" style="8" customWidth="1"/>
    <col min="1551" max="1551" width="6.375" style="8" customWidth="1"/>
    <col min="1552" max="1552" width="13.25" style="8" customWidth="1"/>
    <col min="1553" max="1553" width="18.25" style="8" customWidth="1"/>
    <col min="1554" max="1554" width="15.625" style="8" customWidth="1"/>
    <col min="1555" max="1792" width="8.875" style="8"/>
    <col min="1793" max="1793" width="4.125" style="8" customWidth="1"/>
    <col min="1794" max="1794" width="2.625" style="8" customWidth="1"/>
    <col min="1795" max="1795" width="5.75" style="8" customWidth="1"/>
    <col min="1796" max="1797" width="15.75" style="8" customWidth="1"/>
    <col min="1798" max="1798" width="49.125" style="8" customWidth="1"/>
    <col min="1799" max="1799" width="6.25" style="8" customWidth="1"/>
    <col min="1800" max="1801" width="9.875" style="8" bestFit="1" customWidth="1"/>
    <col min="1802" max="1802" width="5.75" style="8" customWidth="1"/>
    <col min="1803" max="1803" width="40.75" style="8" customWidth="1"/>
    <col min="1804" max="1804" width="54" style="8" customWidth="1"/>
    <col min="1805" max="1805" width="30.75" style="8" customWidth="1"/>
    <col min="1806" max="1806" width="13.75" style="8" customWidth="1"/>
    <col min="1807" max="1807" width="6.375" style="8" customWidth="1"/>
    <col min="1808" max="1808" width="13.25" style="8" customWidth="1"/>
    <col min="1809" max="1809" width="18.25" style="8" customWidth="1"/>
    <col min="1810" max="1810" width="15.625" style="8" customWidth="1"/>
    <col min="1811" max="2048" width="8.875" style="8"/>
    <col min="2049" max="2049" width="4.125" style="8" customWidth="1"/>
    <col min="2050" max="2050" width="2.625" style="8" customWidth="1"/>
    <col min="2051" max="2051" width="5.75" style="8" customWidth="1"/>
    <col min="2052" max="2053" width="15.75" style="8" customWidth="1"/>
    <col min="2054" max="2054" width="49.125" style="8" customWidth="1"/>
    <col min="2055" max="2055" width="6.25" style="8" customWidth="1"/>
    <col min="2056" max="2057" width="9.875" style="8" bestFit="1" customWidth="1"/>
    <col min="2058" max="2058" width="5.75" style="8" customWidth="1"/>
    <col min="2059" max="2059" width="40.75" style="8" customWidth="1"/>
    <col min="2060" max="2060" width="54" style="8" customWidth="1"/>
    <col min="2061" max="2061" width="30.75" style="8" customWidth="1"/>
    <col min="2062" max="2062" width="13.75" style="8" customWidth="1"/>
    <col min="2063" max="2063" width="6.375" style="8" customWidth="1"/>
    <col min="2064" max="2064" width="13.25" style="8" customWidth="1"/>
    <col min="2065" max="2065" width="18.25" style="8" customWidth="1"/>
    <col min="2066" max="2066" width="15.625" style="8" customWidth="1"/>
    <col min="2067" max="2304" width="8.875" style="8"/>
    <col min="2305" max="2305" width="4.125" style="8" customWidth="1"/>
    <col min="2306" max="2306" width="2.625" style="8" customWidth="1"/>
    <col min="2307" max="2307" width="5.75" style="8" customWidth="1"/>
    <col min="2308" max="2309" width="15.75" style="8" customWidth="1"/>
    <col min="2310" max="2310" width="49.125" style="8" customWidth="1"/>
    <col min="2311" max="2311" width="6.25" style="8" customWidth="1"/>
    <col min="2312" max="2313" width="9.875" style="8" bestFit="1" customWidth="1"/>
    <col min="2314" max="2314" width="5.75" style="8" customWidth="1"/>
    <col min="2315" max="2315" width="40.75" style="8" customWidth="1"/>
    <col min="2316" max="2316" width="54" style="8" customWidth="1"/>
    <col min="2317" max="2317" width="30.75" style="8" customWidth="1"/>
    <col min="2318" max="2318" width="13.75" style="8" customWidth="1"/>
    <col min="2319" max="2319" width="6.375" style="8" customWidth="1"/>
    <col min="2320" max="2320" width="13.25" style="8" customWidth="1"/>
    <col min="2321" max="2321" width="18.25" style="8" customWidth="1"/>
    <col min="2322" max="2322" width="15.625" style="8" customWidth="1"/>
    <col min="2323" max="2560" width="8.875" style="8"/>
    <col min="2561" max="2561" width="4.125" style="8" customWidth="1"/>
    <col min="2562" max="2562" width="2.625" style="8" customWidth="1"/>
    <col min="2563" max="2563" width="5.75" style="8" customWidth="1"/>
    <col min="2564" max="2565" width="15.75" style="8" customWidth="1"/>
    <col min="2566" max="2566" width="49.125" style="8" customWidth="1"/>
    <col min="2567" max="2567" width="6.25" style="8" customWidth="1"/>
    <col min="2568" max="2569" width="9.875" style="8" bestFit="1" customWidth="1"/>
    <col min="2570" max="2570" width="5.75" style="8" customWidth="1"/>
    <col min="2571" max="2571" width="40.75" style="8" customWidth="1"/>
    <col min="2572" max="2572" width="54" style="8" customWidth="1"/>
    <col min="2573" max="2573" width="30.75" style="8" customWidth="1"/>
    <col min="2574" max="2574" width="13.75" style="8" customWidth="1"/>
    <col min="2575" max="2575" width="6.375" style="8" customWidth="1"/>
    <col min="2576" max="2576" width="13.25" style="8" customWidth="1"/>
    <col min="2577" max="2577" width="18.25" style="8" customWidth="1"/>
    <col min="2578" max="2578" width="15.625" style="8" customWidth="1"/>
    <col min="2579" max="2816" width="8.875" style="8"/>
    <col min="2817" max="2817" width="4.125" style="8" customWidth="1"/>
    <col min="2818" max="2818" width="2.625" style="8" customWidth="1"/>
    <col min="2819" max="2819" width="5.75" style="8" customWidth="1"/>
    <col min="2820" max="2821" width="15.75" style="8" customWidth="1"/>
    <col min="2822" max="2822" width="49.125" style="8" customWidth="1"/>
    <col min="2823" max="2823" width="6.25" style="8" customWidth="1"/>
    <col min="2824" max="2825" width="9.875" style="8" bestFit="1" customWidth="1"/>
    <col min="2826" max="2826" width="5.75" style="8" customWidth="1"/>
    <col min="2827" max="2827" width="40.75" style="8" customWidth="1"/>
    <col min="2828" max="2828" width="54" style="8" customWidth="1"/>
    <col min="2829" max="2829" width="30.75" style="8" customWidth="1"/>
    <col min="2830" max="2830" width="13.75" style="8" customWidth="1"/>
    <col min="2831" max="2831" width="6.375" style="8" customWidth="1"/>
    <col min="2832" max="2832" width="13.25" style="8" customWidth="1"/>
    <col min="2833" max="2833" width="18.25" style="8" customWidth="1"/>
    <col min="2834" max="2834" width="15.625" style="8" customWidth="1"/>
    <col min="2835" max="3072" width="8.875" style="8"/>
    <col min="3073" max="3073" width="4.125" style="8" customWidth="1"/>
    <col min="3074" max="3074" width="2.625" style="8" customWidth="1"/>
    <col min="3075" max="3075" width="5.75" style="8" customWidth="1"/>
    <col min="3076" max="3077" width="15.75" style="8" customWidth="1"/>
    <col min="3078" max="3078" width="49.125" style="8" customWidth="1"/>
    <col min="3079" max="3079" width="6.25" style="8" customWidth="1"/>
    <col min="3080" max="3081" width="9.875" style="8" bestFit="1" customWidth="1"/>
    <col min="3082" max="3082" width="5.75" style="8" customWidth="1"/>
    <col min="3083" max="3083" width="40.75" style="8" customWidth="1"/>
    <col min="3084" max="3084" width="54" style="8" customWidth="1"/>
    <col min="3085" max="3085" width="30.75" style="8" customWidth="1"/>
    <col min="3086" max="3086" width="13.75" style="8" customWidth="1"/>
    <col min="3087" max="3087" width="6.375" style="8" customWidth="1"/>
    <col min="3088" max="3088" width="13.25" style="8" customWidth="1"/>
    <col min="3089" max="3089" width="18.25" style="8" customWidth="1"/>
    <col min="3090" max="3090" width="15.625" style="8" customWidth="1"/>
    <col min="3091" max="3328" width="8.875" style="8"/>
    <col min="3329" max="3329" width="4.125" style="8" customWidth="1"/>
    <col min="3330" max="3330" width="2.625" style="8" customWidth="1"/>
    <col min="3331" max="3331" width="5.75" style="8" customWidth="1"/>
    <col min="3332" max="3333" width="15.75" style="8" customWidth="1"/>
    <col min="3334" max="3334" width="49.125" style="8" customWidth="1"/>
    <col min="3335" max="3335" width="6.25" style="8" customWidth="1"/>
    <col min="3336" max="3337" width="9.875" style="8" bestFit="1" customWidth="1"/>
    <col min="3338" max="3338" width="5.75" style="8" customWidth="1"/>
    <col min="3339" max="3339" width="40.75" style="8" customWidth="1"/>
    <col min="3340" max="3340" width="54" style="8" customWidth="1"/>
    <col min="3341" max="3341" width="30.75" style="8" customWidth="1"/>
    <col min="3342" max="3342" width="13.75" style="8" customWidth="1"/>
    <col min="3343" max="3343" width="6.375" style="8" customWidth="1"/>
    <col min="3344" max="3344" width="13.25" style="8" customWidth="1"/>
    <col min="3345" max="3345" width="18.25" style="8" customWidth="1"/>
    <col min="3346" max="3346" width="15.625" style="8" customWidth="1"/>
    <col min="3347" max="3584" width="8.875" style="8"/>
    <col min="3585" max="3585" width="4.125" style="8" customWidth="1"/>
    <col min="3586" max="3586" width="2.625" style="8" customWidth="1"/>
    <col min="3587" max="3587" width="5.75" style="8" customWidth="1"/>
    <col min="3588" max="3589" width="15.75" style="8" customWidth="1"/>
    <col min="3590" max="3590" width="49.125" style="8" customWidth="1"/>
    <col min="3591" max="3591" width="6.25" style="8" customWidth="1"/>
    <col min="3592" max="3593" width="9.875" style="8" bestFit="1" customWidth="1"/>
    <col min="3594" max="3594" width="5.75" style="8" customWidth="1"/>
    <col min="3595" max="3595" width="40.75" style="8" customWidth="1"/>
    <col min="3596" max="3596" width="54" style="8" customWidth="1"/>
    <col min="3597" max="3597" width="30.75" style="8" customWidth="1"/>
    <col min="3598" max="3598" width="13.75" style="8" customWidth="1"/>
    <col min="3599" max="3599" width="6.375" style="8" customWidth="1"/>
    <col min="3600" max="3600" width="13.25" style="8" customWidth="1"/>
    <col min="3601" max="3601" width="18.25" style="8" customWidth="1"/>
    <col min="3602" max="3602" width="15.625" style="8" customWidth="1"/>
    <col min="3603" max="3840" width="8.875" style="8"/>
    <col min="3841" max="3841" width="4.125" style="8" customWidth="1"/>
    <col min="3842" max="3842" width="2.625" style="8" customWidth="1"/>
    <col min="3843" max="3843" width="5.75" style="8" customWidth="1"/>
    <col min="3844" max="3845" width="15.75" style="8" customWidth="1"/>
    <col min="3846" max="3846" width="49.125" style="8" customWidth="1"/>
    <col min="3847" max="3847" width="6.25" style="8" customWidth="1"/>
    <col min="3848" max="3849" width="9.875" style="8" bestFit="1" customWidth="1"/>
    <col min="3850" max="3850" width="5.75" style="8" customWidth="1"/>
    <col min="3851" max="3851" width="40.75" style="8" customWidth="1"/>
    <col min="3852" max="3852" width="54" style="8" customWidth="1"/>
    <col min="3853" max="3853" width="30.75" style="8" customWidth="1"/>
    <col min="3854" max="3854" width="13.75" style="8" customWidth="1"/>
    <col min="3855" max="3855" width="6.375" style="8" customWidth="1"/>
    <col min="3856" max="3856" width="13.25" style="8" customWidth="1"/>
    <col min="3857" max="3857" width="18.25" style="8" customWidth="1"/>
    <col min="3858" max="3858" width="15.625" style="8" customWidth="1"/>
    <col min="3859" max="4096" width="8.875" style="8"/>
    <col min="4097" max="4097" width="4.125" style="8" customWidth="1"/>
    <col min="4098" max="4098" width="2.625" style="8" customWidth="1"/>
    <col min="4099" max="4099" width="5.75" style="8" customWidth="1"/>
    <col min="4100" max="4101" width="15.75" style="8" customWidth="1"/>
    <col min="4102" max="4102" width="49.125" style="8" customWidth="1"/>
    <col min="4103" max="4103" width="6.25" style="8" customWidth="1"/>
    <col min="4104" max="4105" width="9.875" style="8" bestFit="1" customWidth="1"/>
    <col min="4106" max="4106" width="5.75" style="8" customWidth="1"/>
    <col min="4107" max="4107" width="40.75" style="8" customWidth="1"/>
    <col min="4108" max="4108" width="54" style="8" customWidth="1"/>
    <col min="4109" max="4109" width="30.75" style="8" customWidth="1"/>
    <col min="4110" max="4110" width="13.75" style="8" customWidth="1"/>
    <col min="4111" max="4111" width="6.375" style="8" customWidth="1"/>
    <col min="4112" max="4112" width="13.25" style="8" customWidth="1"/>
    <col min="4113" max="4113" width="18.25" style="8" customWidth="1"/>
    <col min="4114" max="4114" width="15.625" style="8" customWidth="1"/>
    <col min="4115" max="4352" width="8.875" style="8"/>
    <col min="4353" max="4353" width="4.125" style="8" customWidth="1"/>
    <col min="4354" max="4354" width="2.625" style="8" customWidth="1"/>
    <col min="4355" max="4355" width="5.75" style="8" customWidth="1"/>
    <col min="4356" max="4357" width="15.75" style="8" customWidth="1"/>
    <col min="4358" max="4358" width="49.125" style="8" customWidth="1"/>
    <col min="4359" max="4359" width="6.25" style="8" customWidth="1"/>
    <col min="4360" max="4361" width="9.875" style="8" bestFit="1" customWidth="1"/>
    <col min="4362" max="4362" width="5.75" style="8" customWidth="1"/>
    <col min="4363" max="4363" width="40.75" style="8" customWidth="1"/>
    <col min="4364" max="4364" width="54" style="8" customWidth="1"/>
    <col min="4365" max="4365" width="30.75" style="8" customWidth="1"/>
    <col min="4366" max="4366" width="13.75" style="8" customWidth="1"/>
    <col min="4367" max="4367" width="6.375" style="8" customWidth="1"/>
    <col min="4368" max="4368" width="13.25" style="8" customWidth="1"/>
    <col min="4369" max="4369" width="18.25" style="8" customWidth="1"/>
    <col min="4370" max="4370" width="15.625" style="8" customWidth="1"/>
    <col min="4371" max="4608" width="8.875" style="8"/>
    <col min="4609" max="4609" width="4.125" style="8" customWidth="1"/>
    <col min="4610" max="4610" width="2.625" style="8" customWidth="1"/>
    <col min="4611" max="4611" width="5.75" style="8" customWidth="1"/>
    <col min="4612" max="4613" width="15.75" style="8" customWidth="1"/>
    <col min="4614" max="4614" width="49.125" style="8" customWidth="1"/>
    <col min="4615" max="4615" width="6.25" style="8" customWidth="1"/>
    <col min="4616" max="4617" width="9.875" style="8" bestFit="1" customWidth="1"/>
    <col min="4618" max="4618" width="5.75" style="8" customWidth="1"/>
    <col min="4619" max="4619" width="40.75" style="8" customWidth="1"/>
    <col min="4620" max="4620" width="54" style="8" customWidth="1"/>
    <col min="4621" max="4621" width="30.75" style="8" customWidth="1"/>
    <col min="4622" max="4622" width="13.75" style="8" customWidth="1"/>
    <col min="4623" max="4623" width="6.375" style="8" customWidth="1"/>
    <col min="4624" max="4624" width="13.25" style="8" customWidth="1"/>
    <col min="4625" max="4625" width="18.25" style="8" customWidth="1"/>
    <col min="4626" max="4626" width="15.625" style="8" customWidth="1"/>
    <col min="4627" max="4864" width="8.875" style="8"/>
    <col min="4865" max="4865" width="4.125" style="8" customWidth="1"/>
    <col min="4866" max="4866" width="2.625" style="8" customWidth="1"/>
    <col min="4867" max="4867" width="5.75" style="8" customWidth="1"/>
    <col min="4868" max="4869" width="15.75" style="8" customWidth="1"/>
    <col min="4870" max="4870" width="49.125" style="8" customWidth="1"/>
    <col min="4871" max="4871" width="6.25" style="8" customWidth="1"/>
    <col min="4872" max="4873" width="9.875" style="8" bestFit="1" customWidth="1"/>
    <col min="4874" max="4874" width="5.75" style="8" customWidth="1"/>
    <col min="4875" max="4875" width="40.75" style="8" customWidth="1"/>
    <col min="4876" max="4876" width="54" style="8" customWidth="1"/>
    <col min="4877" max="4877" width="30.75" style="8" customWidth="1"/>
    <col min="4878" max="4878" width="13.75" style="8" customWidth="1"/>
    <col min="4879" max="4879" width="6.375" style="8" customWidth="1"/>
    <col min="4880" max="4880" width="13.25" style="8" customWidth="1"/>
    <col min="4881" max="4881" width="18.25" style="8" customWidth="1"/>
    <col min="4882" max="4882" width="15.625" style="8" customWidth="1"/>
    <col min="4883" max="5120" width="8.875" style="8"/>
    <col min="5121" max="5121" width="4.125" style="8" customWidth="1"/>
    <col min="5122" max="5122" width="2.625" style="8" customWidth="1"/>
    <col min="5123" max="5123" width="5.75" style="8" customWidth="1"/>
    <col min="5124" max="5125" width="15.75" style="8" customWidth="1"/>
    <col min="5126" max="5126" width="49.125" style="8" customWidth="1"/>
    <col min="5127" max="5127" width="6.25" style="8" customWidth="1"/>
    <col min="5128" max="5129" width="9.875" style="8" bestFit="1" customWidth="1"/>
    <col min="5130" max="5130" width="5.75" style="8" customWidth="1"/>
    <col min="5131" max="5131" width="40.75" style="8" customWidth="1"/>
    <col min="5132" max="5132" width="54" style="8" customWidth="1"/>
    <col min="5133" max="5133" width="30.75" style="8" customWidth="1"/>
    <col min="5134" max="5134" width="13.75" style="8" customWidth="1"/>
    <col min="5135" max="5135" width="6.375" style="8" customWidth="1"/>
    <col min="5136" max="5136" width="13.25" style="8" customWidth="1"/>
    <col min="5137" max="5137" width="18.25" style="8" customWidth="1"/>
    <col min="5138" max="5138" width="15.625" style="8" customWidth="1"/>
    <col min="5139" max="5376" width="8.875" style="8"/>
    <col min="5377" max="5377" width="4.125" style="8" customWidth="1"/>
    <col min="5378" max="5378" width="2.625" style="8" customWidth="1"/>
    <col min="5379" max="5379" width="5.75" style="8" customWidth="1"/>
    <col min="5380" max="5381" width="15.75" style="8" customWidth="1"/>
    <col min="5382" max="5382" width="49.125" style="8" customWidth="1"/>
    <col min="5383" max="5383" width="6.25" style="8" customWidth="1"/>
    <col min="5384" max="5385" width="9.875" style="8" bestFit="1" customWidth="1"/>
    <col min="5386" max="5386" width="5.75" style="8" customWidth="1"/>
    <col min="5387" max="5387" width="40.75" style="8" customWidth="1"/>
    <col min="5388" max="5388" width="54" style="8" customWidth="1"/>
    <col min="5389" max="5389" width="30.75" style="8" customWidth="1"/>
    <col min="5390" max="5390" width="13.75" style="8" customWidth="1"/>
    <col min="5391" max="5391" width="6.375" style="8" customWidth="1"/>
    <col min="5392" max="5392" width="13.25" style="8" customWidth="1"/>
    <col min="5393" max="5393" width="18.25" style="8" customWidth="1"/>
    <col min="5394" max="5394" width="15.625" style="8" customWidth="1"/>
    <col min="5395" max="5632" width="8.875" style="8"/>
    <col min="5633" max="5633" width="4.125" style="8" customWidth="1"/>
    <col min="5634" max="5634" width="2.625" style="8" customWidth="1"/>
    <col min="5635" max="5635" width="5.75" style="8" customWidth="1"/>
    <col min="5636" max="5637" width="15.75" style="8" customWidth="1"/>
    <col min="5638" max="5638" width="49.125" style="8" customWidth="1"/>
    <col min="5639" max="5639" width="6.25" style="8" customWidth="1"/>
    <col min="5640" max="5641" width="9.875" style="8" bestFit="1" customWidth="1"/>
    <col min="5642" max="5642" width="5.75" style="8" customWidth="1"/>
    <col min="5643" max="5643" width="40.75" style="8" customWidth="1"/>
    <col min="5644" max="5644" width="54" style="8" customWidth="1"/>
    <col min="5645" max="5645" width="30.75" style="8" customWidth="1"/>
    <col min="5646" max="5646" width="13.75" style="8" customWidth="1"/>
    <col min="5647" max="5647" width="6.375" style="8" customWidth="1"/>
    <col min="5648" max="5648" width="13.25" style="8" customWidth="1"/>
    <col min="5649" max="5649" width="18.25" style="8" customWidth="1"/>
    <col min="5650" max="5650" width="15.625" style="8" customWidth="1"/>
    <col min="5651" max="5888" width="8.875" style="8"/>
    <col min="5889" max="5889" width="4.125" style="8" customWidth="1"/>
    <col min="5890" max="5890" width="2.625" style="8" customWidth="1"/>
    <col min="5891" max="5891" width="5.75" style="8" customWidth="1"/>
    <col min="5892" max="5893" width="15.75" style="8" customWidth="1"/>
    <col min="5894" max="5894" width="49.125" style="8" customWidth="1"/>
    <col min="5895" max="5895" width="6.25" style="8" customWidth="1"/>
    <col min="5896" max="5897" width="9.875" style="8" bestFit="1" customWidth="1"/>
    <col min="5898" max="5898" width="5.75" style="8" customWidth="1"/>
    <col min="5899" max="5899" width="40.75" style="8" customWidth="1"/>
    <col min="5900" max="5900" width="54" style="8" customWidth="1"/>
    <col min="5901" max="5901" width="30.75" style="8" customWidth="1"/>
    <col min="5902" max="5902" width="13.75" style="8" customWidth="1"/>
    <col min="5903" max="5903" width="6.375" style="8" customWidth="1"/>
    <col min="5904" max="5904" width="13.25" style="8" customWidth="1"/>
    <col min="5905" max="5905" width="18.25" style="8" customWidth="1"/>
    <col min="5906" max="5906" width="15.625" style="8" customWidth="1"/>
    <col min="5907" max="6144" width="8.875" style="8"/>
    <col min="6145" max="6145" width="4.125" style="8" customWidth="1"/>
    <col min="6146" max="6146" width="2.625" style="8" customWidth="1"/>
    <col min="6147" max="6147" width="5.75" style="8" customWidth="1"/>
    <col min="6148" max="6149" width="15.75" style="8" customWidth="1"/>
    <col min="6150" max="6150" width="49.125" style="8" customWidth="1"/>
    <col min="6151" max="6151" width="6.25" style="8" customWidth="1"/>
    <col min="6152" max="6153" width="9.875" style="8" bestFit="1" customWidth="1"/>
    <col min="6154" max="6154" width="5.75" style="8" customWidth="1"/>
    <col min="6155" max="6155" width="40.75" style="8" customWidth="1"/>
    <col min="6156" max="6156" width="54" style="8" customWidth="1"/>
    <col min="6157" max="6157" width="30.75" style="8" customWidth="1"/>
    <col min="6158" max="6158" width="13.75" style="8" customWidth="1"/>
    <col min="6159" max="6159" width="6.375" style="8" customWidth="1"/>
    <col min="6160" max="6160" width="13.25" style="8" customWidth="1"/>
    <col min="6161" max="6161" width="18.25" style="8" customWidth="1"/>
    <col min="6162" max="6162" width="15.625" style="8" customWidth="1"/>
    <col min="6163" max="6400" width="8.875" style="8"/>
    <col min="6401" max="6401" width="4.125" style="8" customWidth="1"/>
    <col min="6402" max="6402" width="2.625" style="8" customWidth="1"/>
    <col min="6403" max="6403" width="5.75" style="8" customWidth="1"/>
    <col min="6404" max="6405" width="15.75" style="8" customWidth="1"/>
    <col min="6406" max="6406" width="49.125" style="8" customWidth="1"/>
    <col min="6407" max="6407" width="6.25" style="8" customWidth="1"/>
    <col min="6408" max="6409" width="9.875" style="8" bestFit="1" customWidth="1"/>
    <col min="6410" max="6410" width="5.75" style="8" customWidth="1"/>
    <col min="6411" max="6411" width="40.75" style="8" customWidth="1"/>
    <col min="6412" max="6412" width="54" style="8" customWidth="1"/>
    <col min="6413" max="6413" width="30.75" style="8" customWidth="1"/>
    <col min="6414" max="6414" width="13.75" style="8" customWidth="1"/>
    <col min="6415" max="6415" width="6.375" style="8" customWidth="1"/>
    <col min="6416" max="6416" width="13.25" style="8" customWidth="1"/>
    <col min="6417" max="6417" width="18.25" style="8" customWidth="1"/>
    <col min="6418" max="6418" width="15.625" style="8" customWidth="1"/>
    <col min="6419" max="6656" width="8.875" style="8"/>
    <col min="6657" max="6657" width="4.125" style="8" customWidth="1"/>
    <col min="6658" max="6658" width="2.625" style="8" customWidth="1"/>
    <col min="6659" max="6659" width="5.75" style="8" customWidth="1"/>
    <col min="6660" max="6661" width="15.75" style="8" customWidth="1"/>
    <col min="6662" max="6662" width="49.125" style="8" customWidth="1"/>
    <col min="6663" max="6663" width="6.25" style="8" customWidth="1"/>
    <col min="6664" max="6665" width="9.875" style="8" bestFit="1" customWidth="1"/>
    <col min="6666" max="6666" width="5.75" style="8" customWidth="1"/>
    <col min="6667" max="6667" width="40.75" style="8" customWidth="1"/>
    <col min="6668" max="6668" width="54" style="8" customWidth="1"/>
    <col min="6669" max="6669" width="30.75" style="8" customWidth="1"/>
    <col min="6670" max="6670" width="13.75" style="8" customWidth="1"/>
    <col min="6671" max="6671" width="6.375" style="8" customWidth="1"/>
    <col min="6672" max="6672" width="13.25" style="8" customWidth="1"/>
    <col min="6673" max="6673" width="18.25" style="8" customWidth="1"/>
    <col min="6674" max="6674" width="15.625" style="8" customWidth="1"/>
    <col min="6675" max="6912" width="8.875" style="8"/>
    <col min="6913" max="6913" width="4.125" style="8" customWidth="1"/>
    <col min="6914" max="6914" width="2.625" style="8" customWidth="1"/>
    <col min="6915" max="6915" width="5.75" style="8" customWidth="1"/>
    <col min="6916" max="6917" width="15.75" style="8" customWidth="1"/>
    <col min="6918" max="6918" width="49.125" style="8" customWidth="1"/>
    <col min="6919" max="6919" width="6.25" style="8" customWidth="1"/>
    <col min="6920" max="6921" width="9.875" style="8" bestFit="1" customWidth="1"/>
    <col min="6922" max="6922" width="5.75" style="8" customWidth="1"/>
    <col min="6923" max="6923" width="40.75" style="8" customWidth="1"/>
    <col min="6924" max="6924" width="54" style="8" customWidth="1"/>
    <col min="6925" max="6925" width="30.75" style="8" customWidth="1"/>
    <col min="6926" max="6926" width="13.75" style="8" customWidth="1"/>
    <col min="6927" max="6927" width="6.375" style="8" customWidth="1"/>
    <col min="6928" max="6928" width="13.25" style="8" customWidth="1"/>
    <col min="6929" max="6929" width="18.25" style="8" customWidth="1"/>
    <col min="6930" max="6930" width="15.625" style="8" customWidth="1"/>
    <col min="6931" max="7168" width="8.875" style="8"/>
    <col min="7169" max="7169" width="4.125" style="8" customWidth="1"/>
    <col min="7170" max="7170" width="2.625" style="8" customWidth="1"/>
    <col min="7171" max="7171" width="5.75" style="8" customWidth="1"/>
    <col min="7172" max="7173" width="15.75" style="8" customWidth="1"/>
    <col min="7174" max="7174" width="49.125" style="8" customWidth="1"/>
    <col min="7175" max="7175" width="6.25" style="8" customWidth="1"/>
    <col min="7176" max="7177" width="9.875" style="8" bestFit="1" customWidth="1"/>
    <col min="7178" max="7178" width="5.75" style="8" customWidth="1"/>
    <col min="7179" max="7179" width="40.75" style="8" customWidth="1"/>
    <col min="7180" max="7180" width="54" style="8" customWidth="1"/>
    <col min="7181" max="7181" width="30.75" style="8" customWidth="1"/>
    <col min="7182" max="7182" width="13.75" style="8" customWidth="1"/>
    <col min="7183" max="7183" width="6.375" style="8" customWidth="1"/>
    <col min="7184" max="7184" width="13.25" style="8" customWidth="1"/>
    <col min="7185" max="7185" width="18.25" style="8" customWidth="1"/>
    <col min="7186" max="7186" width="15.625" style="8" customWidth="1"/>
    <col min="7187" max="7424" width="8.875" style="8"/>
    <col min="7425" max="7425" width="4.125" style="8" customWidth="1"/>
    <col min="7426" max="7426" width="2.625" style="8" customWidth="1"/>
    <col min="7427" max="7427" width="5.75" style="8" customWidth="1"/>
    <col min="7428" max="7429" width="15.75" style="8" customWidth="1"/>
    <col min="7430" max="7430" width="49.125" style="8" customWidth="1"/>
    <col min="7431" max="7431" width="6.25" style="8" customWidth="1"/>
    <col min="7432" max="7433" width="9.875" style="8" bestFit="1" customWidth="1"/>
    <col min="7434" max="7434" width="5.75" style="8" customWidth="1"/>
    <col min="7435" max="7435" width="40.75" style="8" customWidth="1"/>
    <col min="7436" max="7436" width="54" style="8" customWidth="1"/>
    <col min="7437" max="7437" width="30.75" style="8" customWidth="1"/>
    <col min="7438" max="7438" width="13.75" style="8" customWidth="1"/>
    <col min="7439" max="7439" width="6.375" style="8" customWidth="1"/>
    <col min="7440" max="7440" width="13.25" style="8" customWidth="1"/>
    <col min="7441" max="7441" width="18.25" style="8" customWidth="1"/>
    <col min="7442" max="7442" width="15.625" style="8" customWidth="1"/>
    <col min="7443" max="7680" width="8.875" style="8"/>
    <col min="7681" max="7681" width="4.125" style="8" customWidth="1"/>
    <col min="7682" max="7682" width="2.625" style="8" customWidth="1"/>
    <col min="7683" max="7683" width="5.75" style="8" customWidth="1"/>
    <col min="7684" max="7685" width="15.75" style="8" customWidth="1"/>
    <col min="7686" max="7686" width="49.125" style="8" customWidth="1"/>
    <col min="7687" max="7687" width="6.25" style="8" customWidth="1"/>
    <col min="7688" max="7689" width="9.875" style="8" bestFit="1" customWidth="1"/>
    <col min="7690" max="7690" width="5.75" style="8" customWidth="1"/>
    <col min="7691" max="7691" width="40.75" style="8" customWidth="1"/>
    <col min="7692" max="7692" width="54" style="8" customWidth="1"/>
    <col min="7693" max="7693" width="30.75" style="8" customWidth="1"/>
    <col min="7694" max="7694" width="13.75" style="8" customWidth="1"/>
    <col min="7695" max="7695" width="6.375" style="8" customWidth="1"/>
    <col min="7696" max="7696" width="13.25" style="8" customWidth="1"/>
    <col min="7697" max="7697" width="18.25" style="8" customWidth="1"/>
    <col min="7698" max="7698" width="15.625" style="8" customWidth="1"/>
    <col min="7699" max="7936" width="8.875" style="8"/>
    <col min="7937" max="7937" width="4.125" style="8" customWidth="1"/>
    <col min="7938" max="7938" width="2.625" style="8" customWidth="1"/>
    <col min="7939" max="7939" width="5.75" style="8" customWidth="1"/>
    <col min="7940" max="7941" width="15.75" style="8" customWidth="1"/>
    <col min="7942" max="7942" width="49.125" style="8" customWidth="1"/>
    <col min="7943" max="7943" width="6.25" style="8" customWidth="1"/>
    <col min="7944" max="7945" width="9.875" style="8" bestFit="1" customWidth="1"/>
    <col min="7946" max="7946" width="5.75" style="8" customWidth="1"/>
    <col min="7947" max="7947" width="40.75" style="8" customWidth="1"/>
    <col min="7948" max="7948" width="54" style="8" customWidth="1"/>
    <col min="7949" max="7949" width="30.75" style="8" customWidth="1"/>
    <col min="7950" max="7950" width="13.75" style="8" customWidth="1"/>
    <col min="7951" max="7951" width="6.375" style="8" customWidth="1"/>
    <col min="7952" max="7952" width="13.25" style="8" customWidth="1"/>
    <col min="7953" max="7953" width="18.25" style="8" customWidth="1"/>
    <col min="7954" max="7954" width="15.625" style="8" customWidth="1"/>
    <col min="7955" max="8192" width="8.875" style="8"/>
    <col min="8193" max="8193" width="4.125" style="8" customWidth="1"/>
    <col min="8194" max="8194" width="2.625" style="8" customWidth="1"/>
    <col min="8195" max="8195" width="5.75" style="8" customWidth="1"/>
    <col min="8196" max="8197" width="15.75" style="8" customWidth="1"/>
    <col min="8198" max="8198" width="49.125" style="8" customWidth="1"/>
    <col min="8199" max="8199" width="6.25" style="8" customWidth="1"/>
    <col min="8200" max="8201" width="9.875" style="8" bestFit="1" customWidth="1"/>
    <col min="8202" max="8202" width="5.75" style="8" customWidth="1"/>
    <col min="8203" max="8203" width="40.75" style="8" customWidth="1"/>
    <col min="8204" max="8204" width="54" style="8" customWidth="1"/>
    <col min="8205" max="8205" width="30.75" style="8" customWidth="1"/>
    <col min="8206" max="8206" width="13.75" style="8" customWidth="1"/>
    <col min="8207" max="8207" width="6.375" style="8" customWidth="1"/>
    <col min="8208" max="8208" width="13.25" style="8" customWidth="1"/>
    <col min="8209" max="8209" width="18.25" style="8" customWidth="1"/>
    <col min="8210" max="8210" width="15.625" style="8" customWidth="1"/>
    <col min="8211" max="8448" width="8.875" style="8"/>
    <col min="8449" max="8449" width="4.125" style="8" customWidth="1"/>
    <col min="8450" max="8450" width="2.625" style="8" customWidth="1"/>
    <col min="8451" max="8451" width="5.75" style="8" customWidth="1"/>
    <col min="8452" max="8453" width="15.75" style="8" customWidth="1"/>
    <col min="8454" max="8454" width="49.125" style="8" customWidth="1"/>
    <col min="8455" max="8455" width="6.25" style="8" customWidth="1"/>
    <col min="8456" max="8457" width="9.875" style="8" bestFit="1" customWidth="1"/>
    <col min="8458" max="8458" width="5.75" style="8" customWidth="1"/>
    <col min="8459" max="8459" width="40.75" style="8" customWidth="1"/>
    <col min="8460" max="8460" width="54" style="8" customWidth="1"/>
    <col min="8461" max="8461" width="30.75" style="8" customWidth="1"/>
    <col min="8462" max="8462" width="13.75" style="8" customWidth="1"/>
    <col min="8463" max="8463" width="6.375" style="8" customWidth="1"/>
    <col min="8464" max="8464" width="13.25" style="8" customWidth="1"/>
    <col min="8465" max="8465" width="18.25" style="8" customWidth="1"/>
    <col min="8466" max="8466" width="15.625" style="8" customWidth="1"/>
    <col min="8467" max="8704" width="8.875" style="8"/>
    <col min="8705" max="8705" width="4.125" style="8" customWidth="1"/>
    <col min="8706" max="8706" width="2.625" style="8" customWidth="1"/>
    <col min="8707" max="8707" width="5.75" style="8" customWidth="1"/>
    <col min="8708" max="8709" width="15.75" style="8" customWidth="1"/>
    <col min="8710" max="8710" width="49.125" style="8" customWidth="1"/>
    <col min="8711" max="8711" width="6.25" style="8" customWidth="1"/>
    <col min="8712" max="8713" width="9.875" style="8" bestFit="1" customWidth="1"/>
    <col min="8714" max="8714" width="5.75" style="8" customWidth="1"/>
    <col min="8715" max="8715" width="40.75" style="8" customWidth="1"/>
    <col min="8716" max="8716" width="54" style="8" customWidth="1"/>
    <col min="8717" max="8717" width="30.75" style="8" customWidth="1"/>
    <col min="8718" max="8718" width="13.75" style="8" customWidth="1"/>
    <col min="8719" max="8719" width="6.375" style="8" customWidth="1"/>
    <col min="8720" max="8720" width="13.25" style="8" customWidth="1"/>
    <col min="8721" max="8721" width="18.25" style="8" customWidth="1"/>
    <col min="8722" max="8722" width="15.625" style="8" customWidth="1"/>
    <col min="8723" max="8960" width="8.875" style="8"/>
    <col min="8961" max="8961" width="4.125" style="8" customWidth="1"/>
    <col min="8962" max="8962" width="2.625" style="8" customWidth="1"/>
    <col min="8963" max="8963" width="5.75" style="8" customWidth="1"/>
    <col min="8964" max="8965" width="15.75" style="8" customWidth="1"/>
    <col min="8966" max="8966" width="49.125" style="8" customWidth="1"/>
    <col min="8967" max="8967" width="6.25" style="8" customWidth="1"/>
    <col min="8968" max="8969" width="9.875" style="8" bestFit="1" customWidth="1"/>
    <col min="8970" max="8970" width="5.75" style="8" customWidth="1"/>
    <col min="8971" max="8971" width="40.75" style="8" customWidth="1"/>
    <col min="8972" max="8972" width="54" style="8" customWidth="1"/>
    <col min="8973" max="8973" width="30.75" style="8" customWidth="1"/>
    <col min="8974" max="8974" width="13.75" style="8" customWidth="1"/>
    <col min="8975" max="8975" width="6.375" style="8" customWidth="1"/>
    <col min="8976" max="8976" width="13.25" style="8" customWidth="1"/>
    <col min="8977" max="8977" width="18.25" style="8" customWidth="1"/>
    <col min="8978" max="8978" width="15.625" style="8" customWidth="1"/>
    <col min="8979" max="9216" width="8.875" style="8"/>
    <col min="9217" max="9217" width="4.125" style="8" customWidth="1"/>
    <col min="9218" max="9218" width="2.625" style="8" customWidth="1"/>
    <col min="9219" max="9219" width="5.75" style="8" customWidth="1"/>
    <col min="9220" max="9221" width="15.75" style="8" customWidth="1"/>
    <col min="9222" max="9222" width="49.125" style="8" customWidth="1"/>
    <col min="9223" max="9223" width="6.25" style="8" customWidth="1"/>
    <col min="9224" max="9225" width="9.875" style="8" bestFit="1" customWidth="1"/>
    <col min="9226" max="9226" width="5.75" style="8" customWidth="1"/>
    <col min="9227" max="9227" width="40.75" style="8" customWidth="1"/>
    <col min="9228" max="9228" width="54" style="8" customWidth="1"/>
    <col min="9229" max="9229" width="30.75" style="8" customWidth="1"/>
    <col min="9230" max="9230" width="13.75" style="8" customWidth="1"/>
    <col min="9231" max="9231" width="6.375" style="8" customWidth="1"/>
    <col min="9232" max="9232" width="13.25" style="8" customWidth="1"/>
    <col min="9233" max="9233" width="18.25" style="8" customWidth="1"/>
    <col min="9234" max="9234" width="15.625" style="8" customWidth="1"/>
    <col min="9235" max="9472" width="8.875" style="8"/>
    <col min="9473" max="9473" width="4.125" style="8" customWidth="1"/>
    <col min="9474" max="9474" width="2.625" style="8" customWidth="1"/>
    <col min="9475" max="9475" width="5.75" style="8" customWidth="1"/>
    <col min="9476" max="9477" width="15.75" style="8" customWidth="1"/>
    <col min="9478" max="9478" width="49.125" style="8" customWidth="1"/>
    <col min="9479" max="9479" width="6.25" style="8" customWidth="1"/>
    <col min="9480" max="9481" width="9.875" style="8" bestFit="1" customWidth="1"/>
    <col min="9482" max="9482" width="5.75" style="8" customWidth="1"/>
    <col min="9483" max="9483" width="40.75" style="8" customWidth="1"/>
    <col min="9484" max="9484" width="54" style="8" customWidth="1"/>
    <col min="9485" max="9485" width="30.75" style="8" customWidth="1"/>
    <col min="9486" max="9486" width="13.75" style="8" customWidth="1"/>
    <col min="9487" max="9487" width="6.375" style="8" customWidth="1"/>
    <col min="9488" max="9488" width="13.25" style="8" customWidth="1"/>
    <col min="9489" max="9489" width="18.25" style="8" customWidth="1"/>
    <col min="9490" max="9490" width="15.625" style="8" customWidth="1"/>
    <col min="9491" max="9728" width="8.875" style="8"/>
    <col min="9729" max="9729" width="4.125" style="8" customWidth="1"/>
    <col min="9730" max="9730" width="2.625" style="8" customWidth="1"/>
    <col min="9731" max="9731" width="5.75" style="8" customWidth="1"/>
    <col min="9732" max="9733" width="15.75" style="8" customWidth="1"/>
    <col min="9734" max="9734" width="49.125" style="8" customWidth="1"/>
    <col min="9735" max="9735" width="6.25" style="8" customWidth="1"/>
    <col min="9736" max="9737" width="9.875" style="8" bestFit="1" customWidth="1"/>
    <col min="9738" max="9738" width="5.75" style="8" customWidth="1"/>
    <col min="9739" max="9739" width="40.75" style="8" customWidth="1"/>
    <col min="9740" max="9740" width="54" style="8" customWidth="1"/>
    <col min="9741" max="9741" width="30.75" style="8" customWidth="1"/>
    <col min="9742" max="9742" width="13.75" style="8" customWidth="1"/>
    <col min="9743" max="9743" width="6.375" style="8" customWidth="1"/>
    <col min="9744" max="9744" width="13.25" style="8" customWidth="1"/>
    <col min="9745" max="9745" width="18.25" style="8" customWidth="1"/>
    <col min="9746" max="9746" width="15.625" style="8" customWidth="1"/>
    <col min="9747" max="9984" width="8.875" style="8"/>
    <col min="9985" max="9985" width="4.125" style="8" customWidth="1"/>
    <col min="9986" max="9986" width="2.625" style="8" customWidth="1"/>
    <col min="9987" max="9987" width="5.75" style="8" customWidth="1"/>
    <col min="9988" max="9989" width="15.75" style="8" customWidth="1"/>
    <col min="9990" max="9990" width="49.125" style="8" customWidth="1"/>
    <col min="9991" max="9991" width="6.25" style="8" customWidth="1"/>
    <col min="9992" max="9993" width="9.875" style="8" bestFit="1" customWidth="1"/>
    <col min="9994" max="9994" width="5.75" style="8" customWidth="1"/>
    <col min="9995" max="9995" width="40.75" style="8" customWidth="1"/>
    <col min="9996" max="9996" width="54" style="8" customWidth="1"/>
    <col min="9997" max="9997" width="30.75" style="8" customWidth="1"/>
    <col min="9998" max="9998" width="13.75" style="8" customWidth="1"/>
    <col min="9999" max="9999" width="6.375" style="8" customWidth="1"/>
    <col min="10000" max="10000" width="13.25" style="8" customWidth="1"/>
    <col min="10001" max="10001" width="18.25" style="8" customWidth="1"/>
    <col min="10002" max="10002" width="15.625" style="8" customWidth="1"/>
    <col min="10003" max="10240" width="8.875" style="8"/>
    <col min="10241" max="10241" width="4.125" style="8" customWidth="1"/>
    <col min="10242" max="10242" width="2.625" style="8" customWidth="1"/>
    <col min="10243" max="10243" width="5.75" style="8" customWidth="1"/>
    <col min="10244" max="10245" width="15.75" style="8" customWidth="1"/>
    <col min="10246" max="10246" width="49.125" style="8" customWidth="1"/>
    <col min="10247" max="10247" width="6.25" style="8" customWidth="1"/>
    <col min="10248" max="10249" width="9.875" style="8" bestFit="1" customWidth="1"/>
    <col min="10250" max="10250" width="5.75" style="8" customWidth="1"/>
    <col min="10251" max="10251" width="40.75" style="8" customWidth="1"/>
    <col min="10252" max="10252" width="54" style="8" customWidth="1"/>
    <col min="10253" max="10253" width="30.75" style="8" customWidth="1"/>
    <col min="10254" max="10254" width="13.75" style="8" customWidth="1"/>
    <col min="10255" max="10255" width="6.375" style="8" customWidth="1"/>
    <col min="10256" max="10256" width="13.25" style="8" customWidth="1"/>
    <col min="10257" max="10257" width="18.25" style="8" customWidth="1"/>
    <col min="10258" max="10258" width="15.625" style="8" customWidth="1"/>
    <col min="10259" max="10496" width="8.875" style="8"/>
    <col min="10497" max="10497" width="4.125" style="8" customWidth="1"/>
    <col min="10498" max="10498" width="2.625" style="8" customWidth="1"/>
    <col min="10499" max="10499" width="5.75" style="8" customWidth="1"/>
    <col min="10500" max="10501" width="15.75" style="8" customWidth="1"/>
    <col min="10502" max="10502" width="49.125" style="8" customWidth="1"/>
    <col min="10503" max="10503" width="6.25" style="8" customWidth="1"/>
    <col min="10504" max="10505" width="9.875" style="8" bestFit="1" customWidth="1"/>
    <col min="10506" max="10506" width="5.75" style="8" customWidth="1"/>
    <col min="10507" max="10507" width="40.75" style="8" customWidth="1"/>
    <col min="10508" max="10508" width="54" style="8" customWidth="1"/>
    <col min="10509" max="10509" width="30.75" style="8" customWidth="1"/>
    <col min="10510" max="10510" width="13.75" style="8" customWidth="1"/>
    <col min="10511" max="10511" width="6.375" style="8" customWidth="1"/>
    <col min="10512" max="10512" width="13.25" style="8" customWidth="1"/>
    <col min="10513" max="10513" width="18.25" style="8" customWidth="1"/>
    <col min="10514" max="10514" width="15.625" style="8" customWidth="1"/>
    <col min="10515" max="10752" width="8.875" style="8"/>
    <col min="10753" max="10753" width="4.125" style="8" customWidth="1"/>
    <col min="10754" max="10754" width="2.625" style="8" customWidth="1"/>
    <col min="10755" max="10755" width="5.75" style="8" customWidth="1"/>
    <col min="10756" max="10757" width="15.75" style="8" customWidth="1"/>
    <col min="10758" max="10758" width="49.125" style="8" customWidth="1"/>
    <col min="10759" max="10759" width="6.25" style="8" customWidth="1"/>
    <col min="10760" max="10761" width="9.875" style="8" bestFit="1" customWidth="1"/>
    <col min="10762" max="10762" width="5.75" style="8" customWidth="1"/>
    <col min="10763" max="10763" width="40.75" style="8" customWidth="1"/>
    <col min="10764" max="10764" width="54" style="8" customWidth="1"/>
    <col min="10765" max="10765" width="30.75" style="8" customWidth="1"/>
    <col min="10766" max="10766" width="13.75" style="8" customWidth="1"/>
    <col min="10767" max="10767" width="6.375" style="8" customWidth="1"/>
    <col min="10768" max="10768" width="13.25" style="8" customWidth="1"/>
    <col min="10769" max="10769" width="18.25" style="8" customWidth="1"/>
    <col min="10770" max="10770" width="15.625" style="8" customWidth="1"/>
    <col min="10771" max="11008" width="8.875" style="8"/>
    <col min="11009" max="11009" width="4.125" style="8" customWidth="1"/>
    <col min="11010" max="11010" width="2.625" style="8" customWidth="1"/>
    <col min="11011" max="11011" width="5.75" style="8" customWidth="1"/>
    <col min="11012" max="11013" width="15.75" style="8" customWidth="1"/>
    <col min="11014" max="11014" width="49.125" style="8" customWidth="1"/>
    <col min="11015" max="11015" width="6.25" style="8" customWidth="1"/>
    <col min="11016" max="11017" width="9.875" style="8" bestFit="1" customWidth="1"/>
    <col min="11018" max="11018" width="5.75" style="8" customWidth="1"/>
    <col min="11019" max="11019" width="40.75" style="8" customWidth="1"/>
    <col min="11020" max="11020" width="54" style="8" customWidth="1"/>
    <col min="11021" max="11021" width="30.75" style="8" customWidth="1"/>
    <col min="11022" max="11022" width="13.75" style="8" customWidth="1"/>
    <col min="11023" max="11023" width="6.375" style="8" customWidth="1"/>
    <col min="11024" max="11024" width="13.25" style="8" customWidth="1"/>
    <col min="11025" max="11025" width="18.25" style="8" customWidth="1"/>
    <col min="11026" max="11026" width="15.625" style="8" customWidth="1"/>
    <col min="11027" max="11264" width="8.875" style="8"/>
    <col min="11265" max="11265" width="4.125" style="8" customWidth="1"/>
    <col min="11266" max="11266" width="2.625" style="8" customWidth="1"/>
    <col min="11267" max="11267" width="5.75" style="8" customWidth="1"/>
    <col min="11268" max="11269" width="15.75" style="8" customWidth="1"/>
    <col min="11270" max="11270" width="49.125" style="8" customWidth="1"/>
    <col min="11271" max="11271" width="6.25" style="8" customWidth="1"/>
    <col min="11272" max="11273" width="9.875" style="8" bestFit="1" customWidth="1"/>
    <col min="11274" max="11274" width="5.75" style="8" customWidth="1"/>
    <col min="11275" max="11275" width="40.75" style="8" customWidth="1"/>
    <col min="11276" max="11276" width="54" style="8" customWidth="1"/>
    <col min="11277" max="11277" width="30.75" style="8" customWidth="1"/>
    <col min="11278" max="11278" width="13.75" style="8" customWidth="1"/>
    <col min="11279" max="11279" width="6.375" style="8" customWidth="1"/>
    <col min="11280" max="11280" width="13.25" style="8" customWidth="1"/>
    <col min="11281" max="11281" width="18.25" style="8" customWidth="1"/>
    <col min="11282" max="11282" width="15.625" style="8" customWidth="1"/>
    <col min="11283" max="11520" width="8.875" style="8"/>
    <col min="11521" max="11521" width="4.125" style="8" customWidth="1"/>
    <col min="11522" max="11522" width="2.625" style="8" customWidth="1"/>
    <col min="11523" max="11523" width="5.75" style="8" customWidth="1"/>
    <col min="11524" max="11525" width="15.75" style="8" customWidth="1"/>
    <col min="11526" max="11526" width="49.125" style="8" customWidth="1"/>
    <col min="11527" max="11527" width="6.25" style="8" customWidth="1"/>
    <col min="11528" max="11529" width="9.875" style="8" bestFit="1" customWidth="1"/>
    <col min="11530" max="11530" width="5.75" style="8" customWidth="1"/>
    <col min="11531" max="11531" width="40.75" style="8" customWidth="1"/>
    <col min="11532" max="11532" width="54" style="8" customWidth="1"/>
    <col min="11533" max="11533" width="30.75" style="8" customWidth="1"/>
    <col min="11534" max="11534" width="13.75" style="8" customWidth="1"/>
    <col min="11535" max="11535" width="6.375" style="8" customWidth="1"/>
    <col min="11536" max="11536" width="13.25" style="8" customWidth="1"/>
    <col min="11537" max="11537" width="18.25" style="8" customWidth="1"/>
    <col min="11538" max="11538" width="15.625" style="8" customWidth="1"/>
    <col min="11539" max="11776" width="8.875" style="8"/>
    <col min="11777" max="11777" width="4.125" style="8" customWidth="1"/>
    <col min="11778" max="11778" width="2.625" style="8" customWidth="1"/>
    <col min="11779" max="11779" width="5.75" style="8" customWidth="1"/>
    <col min="11780" max="11781" width="15.75" style="8" customWidth="1"/>
    <col min="11782" max="11782" width="49.125" style="8" customWidth="1"/>
    <col min="11783" max="11783" width="6.25" style="8" customWidth="1"/>
    <col min="11784" max="11785" width="9.875" style="8" bestFit="1" customWidth="1"/>
    <col min="11786" max="11786" width="5.75" style="8" customWidth="1"/>
    <col min="11787" max="11787" width="40.75" style="8" customWidth="1"/>
    <col min="11788" max="11788" width="54" style="8" customWidth="1"/>
    <col min="11789" max="11789" width="30.75" style="8" customWidth="1"/>
    <col min="11790" max="11790" width="13.75" style="8" customWidth="1"/>
    <col min="11791" max="11791" width="6.375" style="8" customWidth="1"/>
    <col min="11792" max="11792" width="13.25" style="8" customWidth="1"/>
    <col min="11793" max="11793" width="18.25" style="8" customWidth="1"/>
    <col min="11794" max="11794" width="15.625" style="8" customWidth="1"/>
    <col min="11795" max="12032" width="8.875" style="8"/>
    <col min="12033" max="12033" width="4.125" style="8" customWidth="1"/>
    <col min="12034" max="12034" width="2.625" style="8" customWidth="1"/>
    <col min="12035" max="12035" width="5.75" style="8" customWidth="1"/>
    <col min="12036" max="12037" width="15.75" style="8" customWidth="1"/>
    <col min="12038" max="12038" width="49.125" style="8" customWidth="1"/>
    <col min="12039" max="12039" width="6.25" style="8" customWidth="1"/>
    <col min="12040" max="12041" width="9.875" style="8" bestFit="1" customWidth="1"/>
    <col min="12042" max="12042" width="5.75" style="8" customWidth="1"/>
    <col min="12043" max="12043" width="40.75" style="8" customWidth="1"/>
    <col min="12044" max="12044" width="54" style="8" customWidth="1"/>
    <col min="12045" max="12045" width="30.75" style="8" customWidth="1"/>
    <col min="12046" max="12046" width="13.75" style="8" customWidth="1"/>
    <col min="12047" max="12047" width="6.375" style="8" customWidth="1"/>
    <col min="12048" max="12048" width="13.25" style="8" customWidth="1"/>
    <col min="12049" max="12049" width="18.25" style="8" customWidth="1"/>
    <col min="12050" max="12050" width="15.625" style="8" customWidth="1"/>
    <col min="12051" max="12288" width="8.875" style="8"/>
    <col min="12289" max="12289" width="4.125" style="8" customWidth="1"/>
    <col min="12290" max="12290" width="2.625" style="8" customWidth="1"/>
    <col min="12291" max="12291" width="5.75" style="8" customWidth="1"/>
    <col min="12292" max="12293" width="15.75" style="8" customWidth="1"/>
    <col min="12294" max="12294" width="49.125" style="8" customWidth="1"/>
    <col min="12295" max="12295" width="6.25" style="8" customWidth="1"/>
    <col min="12296" max="12297" width="9.875" style="8" bestFit="1" customWidth="1"/>
    <col min="12298" max="12298" width="5.75" style="8" customWidth="1"/>
    <col min="12299" max="12299" width="40.75" style="8" customWidth="1"/>
    <col min="12300" max="12300" width="54" style="8" customWidth="1"/>
    <col min="12301" max="12301" width="30.75" style="8" customWidth="1"/>
    <col min="12302" max="12302" width="13.75" style="8" customWidth="1"/>
    <col min="12303" max="12303" width="6.375" style="8" customWidth="1"/>
    <col min="12304" max="12304" width="13.25" style="8" customWidth="1"/>
    <col min="12305" max="12305" width="18.25" style="8" customWidth="1"/>
    <col min="12306" max="12306" width="15.625" style="8" customWidth="1"/>
    <col min="12307" max="12544" width="8.875" style="8"/>
    <col min="12545" max="12545" width="4.125" style="8" customWidth="1"/>
    <col min="12546" max="12546" width="2.625" style="8" customWidth="1"/>
    <col min="12547" max="12547" width="5.75" style="8" customWidth="1"/>
    <col min="12548" max="12549" width="15.75" style="8" customWidth="1"/>
    <col min="12550" max="12550" width="49.125" style="8" customWidth="1"/>
    <col min="12551" max="12551" width="6.25" style="8" customWidth="1"/>
    <col min="12552" max="12553" width="9.875" style="8" bestFit="1" customWidth="1"/>
    <col min="12554" max="12554" width="5.75" style="8" customWidth="1"/>
    <col min="12555" max="12555" width="40.75" style="8" customWidth="1"/>
    <col min="12556" max="12556" width="54" style="8" customWidth="1"/>
    <col min="12557" max="12557" width="30.75" style="8" customWidth="1"/>
    <col min="12558" max="12558" width="13.75" style="8" customWidth="1"/>
    <col min="12559" max="12559" width="6.375" style="8" customWidth="1"/>
    <col min="12560" max="12560" width="13.25" style="8" customWidth="1"/>
    <col min="12561" max="12561" width="18.25" style="8" customWidth="1"/>
    <col min="12562" max="12562" width="15.625" style="8" customWidth="1"/>
    <col min="12563" max="12800" width="8.875" style="8"/>
    <col min="12801" max="12801" width="4.125" style="8" customWidth="1"/>
    <col min="12802" max="12802" width="2.625" style="8" customWidth="1"/>
    <col min="12803" max="12803" width="5.75" style="8" customWidth="1"/>
    <col min="12804" max="12805" width="15.75" style="8" customWidth="1"/>
    <col min="12806" max="12806" width="49.125" style="8" customWidth="1"/>
    <col min="12807" max="12807" width="6.25" style="8" customWidth="1"/>
    <col min="12808" max="12809" width="9.875" style="8" bestFit="1" customWidth="1"/>
    <col min="12810" max="12810" width="5.75" style="8" customWidth="1"/>
    <col min="12811" max="12811" width="40.75" style="8" customWidth="1"/>
    <col min="12812" max="12812" width="54" style="8" customWidth="1"/>
    <col min="12813" max="12813" width="30.75" style="8" customWidth="1"/>
    <col min="12814" max="12814" width="13.75" style="8" customWidth="1"/>
    <col min="12815" max="12815" width="6.375" style="8" customWidth="1"/>
    <col min="12816" max="12816" width="13.25" style="8" customWidth="1"/>
    <col min="12817" max="12817" width="18.25" style="8" customWidth="1"/>
    <col min="12818" max="12818" width="15.625" style="8" customWidth="1"/>
    <col min="12819" max="13056" width="8.875" style="8"/>
    <col min="13057" max="13057" width="4.125" style="8" customWidth="1"/>
    <col min="13058" max="13058" width="2.625" style="8" customWidth="1"/>
    <col min="13059" max="13059" width="5.75" style="8" customWidth="1"/>
    <col min="13060" max="13061" width="15.75" style="8" customWidth="1"/>
    <col min="13062" max="13062" width="49.125" style="8" customWidth="1"/>
    <col min="13063" max="13063" width="6.25" style="8" customWidth="1"/>
    <col min="13064" max="13065" width="9.875" style="8" bestFit="1" customWidth="1"/>
    <col min="13066" max="13066" width="5.75" style="8" customWidth="1"/>
    <col min="13067" max="13067" width="40.75" style="8" customWidth="1"/>
    <col min="13068" max="13068" width="54" style="8" customWidth="1"/>
    <col min="13069" max="13069" width="30.75" style="8" customWidth="1"/>
    <col min="13070" max="13070" width="13.75" style="8" customWidth="1"/>
    <col min="13071" max="13071" width="6.375" style="8" customWidth="1"/>
    <col min="13072" max="13072" width="13.25" style="8" customWidth="1"/>
    <col min="13073" max="13073" width="18.25" style="8" customWidth="1"/>
    <col min="13074" max="13074" width="15.625" style="8" customWidth="1"/>
    <col min="13075" max="13312" width="8.875" style="8"/>
    <col min="13313" max="13313" width="4.125" style="8" customWidth="1"/>
    <col min="13314" max="13314" width="2.625" style="8" customWidth="1"/>
    <col min="13315" max="13315" width="5.75" style="8" customWidth="1"/>
    <col min="13316" max="13317" width="15.75" style="8" customWidth="1"/>
    <col min="13318" max="13318" width="49.125" style="8" customWidth="1"/>
    <col min="13319" max="13319" width="6.25" style="8" customWidth="1"/>
    <col min="13320" max="13321" width="9.875" style="8" bestFit="1" customWidth="1"/>
    <col min="13322" max="13322" width="5.75" style="8" customWidth="1"/>
    <col min="13323" max="13323" width="40.75" style="8" customWidth="1"/>
    <col min="13324" max="13324" width="54" style="8" customWidth="1"/>
    <col min="13325" max="13325" width="30.75" style="8" customWidth="1"/>
    <col min="13326" max="13326" width="13.75" style="8" customWidth="1"/>
    <col min="13327" max="13327" width="6.375" style="8" customWidth="1"/>
    <col min="13328" max="13328" width="13.25" style="8" customWidth="1"/>
    <col min="13329" max="13329" width="18.25" style="8" customWidth="1"/>
    <col min="13330" max="13330" width="15.625" style="8" customWidth="1"/>
    <col min="13331" max="13568" width="8.875" style="8"/>
    <col min="13569" max="13569" width="4.125" style="8" customWidth="1"/>
    <col min="13570" max="13570" width="2.625" style="8" customWidth="1"/>
    <col min="13571" max="13571" width="5.75" style="8" customWidth="1"/>
    <col min="13572" max="13573" width="15.75" style="8" customWidth="1"/>
    <col min="13574" max="13574" width="49.125" style="8" customWidth="1"/>
    <col min="13575" max="13575" width="6.25" style="8" customWidth="1"/>
    <col min="13576" max="13577" width="9.875" style="8" bestFit="1" customWidth="1"/>
    <col min="13578" max="13578" width="5.75" style="8" customWidth="1"/>
    <col min="13579" max="13579" width="40.75" style="8" customWidth="1"/>
    <col min="13580" max="13580" width="54" style="8" customWidth="1"/>
    <col min="13581" max="13581" width="30.75" style="8" customWidth="1"/>
    <col min="13582" max="13582" width="13.75" style="8" customWidth="1"/>
    <col min="13583" max="13583" width="6.375" style="8" customWidth="1"/>
    <col min="13584" max="13584" width="13.25" style="8" customWidth="1"/>
    <col min="13585" max="13585" width="18.25" style="8" customWidth="1"/>
    <col min="13586" max="13586" width="15.625" style="8" customWidth="1"/>
    <col min="13587" max="13824" width="8.875" style="8"/>
    <col min="13825" max="13825" width="4.125" style="8" customWidth="1"/>
    <col min="13826" max="13826" width="2.625" style="8" customWidth="1"/>
    <col min="13827" max="13827" width="5.75" style="8" customWidth="1"/>
    <col min="13828" max="13829" width="15.75" style="8" customWidth="1"/>
    <col min="13830" max="13830" width="49.125" style="8" customWidth="1"/>
    <col min="13831" max="13831" width="6.25" style="8" customWidth="1"/>
    <col min="13832" max="13833" width="9.875" style="8" bestFit="1" customWidth="1"/>
    <col min="13834" max="13834" width="5.75" style="8" customWidth="1"/>
    <col min="13835" max="13835" width="40.75" style="8" customWidth="1"/>
    <col min="13836" max="13836" width="54" style="8" customWidth="1"/>
    <col min="13837" max="13837" width="30.75" style="8" customWidth="1"/>
    <col min="13838" max="13838" width="13.75" style="8" customWidth="1"/>
    <col min="13839" max="13839" width="6.375" style="8" customWidth="1"/>
    <col min="13840" max="13840" width="13.25" style="8" customWidth="1"/>
    <col min="13841" max="13841" width="18.25" style="8" customWidth="1"/>
    <col min="13842" max="13842" width="15.625" style="8" customWidth="1"/>
    <col min="13843" max="14080" width="8.875" style="8"/>
    <col min="14081" max="14081" width="4.125" style="8" customWidth="1"/>
    <col min="14082" max="14082" width="2.625" style="8" customWidth="1"/>
    <col min="14083" max="14083" width="5.75" style="8" customWidth="1"/>
    <col min="14084" max="14085" width="15.75" style="8" customWidth="1"/>
    <col min="14086" max="14086" width="49.125" style="8" customWidth="1"/>
    <col min="14087" max="14087" width="6.25" style="8" customWidth="1"/>
    <col min="14088" max="14089" width="9.875" style="8" bestFit="1" customWidth="1"/>
    <col min="14090" max="14090" width="5.75" style="8" customWidth="1"/>
    <col min="14091" max="14091" width="40.75" style="8" customWidth="1"/>
    <col min="14092" max="14092" width="54" style="8" customWidth="1"/>
    <col min="14093" max="14093" width="30.75" style="8" customWidth="1"/>
    <col min="14094" max="14094" width="13.75" style="8" customWidth="1"/>
    <col min="14095" max="14095" width="6.375" style="8" customWidth="1"/>
    <col min="14096" max="14096" width="13.25" style="8" customWidth="1"/>
    <col min="14097" max="14097" width="18.25" style="8" customWidth="1"/>
    <col min="14098" max="14098" width="15.625" style="8" customWidth="1"/>
    <col min="14099" max="14336" width="8.875" style="8"/>
    <col min="14337" max="14337" width="4.125" style="8" customWidth="1"/>
    <col min="14338" max="14338" width="2.625" style="8" customWidth="1"/>
    <col min="14339" max="14339" width="5.75" style="8" customWidth="1"/>
    <col min="14340" max="14341" width="15.75" style="8" customWidth="1"/>
    <col min="14342" max="14342" width="49.125" style="8" customWidth="1"/>
    <col min="14343" max="14343" width="6.25" style="8" customWidth="1"/>
    <col min="14344" max="14345" width="9.875" style="8" bestFit="1" customWidth="1"/>
    <col min="14346" max="14346" width="5.75" style="8" customWidth="1"/>
    <col min="14347" max="14347" width="40.75" style="8" customWidth="1"/>
    <col min="14348" max="14348" width="54" style="8" customWidth="1"/>
    <col min="14349" max="14349" width="30.75" style="8" customWidth="1"/>
    <col min="14350" max="14350" width="13.75" style="8" customWidth="1"/>
    <col min="14351" max="14351" width="6.375" style="8" customWidth="1"/>
    <col min="14352" max="14352" width="13.25" style="8" customWidth="1"/>
    <col min="14353" max="14353" width="18.25" style="8" customWidth="1"/>
    <col min="14354" max="14354" width="15.625" style="8" customWidth="1"/>
    <col min="14355" max="14592" width="8.875" style="8"/>
    <col min="14593" max="14593" width="4.125" style="8" customWidth="1"/>
    <col min="14594" max="14594" width="2.625" style="8" customWidth="1"/>
    <col min="14595" max="14595" width="5.75" style="8" customWidth="1"/>
    <col min="14596" max="14597" width="15.75" style="8" customWidth="1"/>
    <col min="14598" max="14598" width="49.125" style="8" customWidth="1"/>
    <col min="14599" max="14599" width="6.25" style="8" customWidth="1"/>
    <col min="14600" max="14601" width="9.875" style="8" bestFit="1" customWidth="1"/>
    <col min="14602" max="14602" width="5.75" style="8" customWidth="1"/>
    <col min="14603" max="14603" width="40.75" style="8" customWidth="1"/>
    <col min="14604" max="14604" width="54" style="8" customWidth="1"/>
    <col min="14605" max="14605" width="30.75" style="8" customWidth="1"/>
    <col min="14606" max="14606" width="13.75" style="8" customWidth="1"/>
    <col min="14607" max="14607" width="6.375" style="8" customWidth="1"/>
    <col min="14608" max="14608" width="13.25" style="8" customWidth="1"/>
    <col min="14609" max="14609" width="18.25" style="8" customWidth="1"/>
    <col min="14610" max="14610" width="15.625" style="8" customWidth="1"/>
    <col min="14611" max="14848" width="8.875" style="8"/>
    <col min="14849" max="14849" width="4.125" style="8" customWidth="1"/>
    <col min="14850" max="14850" width="2.625" style="8" customWidth="1"/>
    <col min="14851" max="14851" width="5.75" style="8" customWidth="1"/>
    <col min="14852" max="14853" width="15.75" style="8" customWidth="1"/>
    <col min="14854" max="14854" width="49.125" style="8" customWidth="1"/>
    <col min="14855" max="14855" width="6.25" style="8" customWidth="1"/>
    <col min="14856" max="14857" width="9.875" style="8" bestFit="1" customWidth="1"/>
    <col min="14858" max="14858" width="5.75" style="8" customWidth="1"/>
    <col min="14859" max="14859" width="40.75" style="8" customWidth="1"/>
    <col min="14860" max="14860" width="54" style="8" customWidth="1"/>
    <col min="14861" max="14861" width="30.75" style="8" customWidth="1"/>
    <col min="14862" max="14862" width="13.75" style="8" customWidth="1"/>
    <col min="14863" max="14863" width="6.375" style="8" customWidth="1"/>
    <col min="14864" max="14864" width="13.25" style="8" customWidth="1"/>
    <col min="14865" max="14865" width="18.25" style="8" customWidth="1"/>
    <col min="14866" max="14866" width="15.625" style="8" customWidth="1"/>
    <col min="14867" max="15104" width="8.875" style="8"/>
    <col min="15105" max="15105" width="4.125" style="8" customWidth="1"/>
    <col min="15106" max="15106" width="2.625" style="8" customWidth="1"/>
    <col min="15107" max="15107" width="5.75" style="8" customWidth="1"/>
    <col min="15108" max="15109" width="15.75" style="8" customWidth="1"/>
    <col min="15110" max="15110" width="49.125" style="8" customWidth="1"/>
    <col min="15111" max="15111" width="6.25" style="8" customWidth="1"/>
    <col min="15112" max="15113" width="9.875" style="8" bestFit="1" customWidth="1"/>
    <col min="15114" max="15114" width="5.75" style="8" customWidth="1"/>
    <col min="15115" max="15115" width="40.75" style="8" customWidth="1"/>
    <col min="15116" max="15116" width="54" style="8" customWidth="1"/>
    <col min="15117" max="15117" width="30.75" style="8" customWidth="1"/>
    <col min="15118" max="15118" width="13.75" style="8" customWidth="1"/>
    <col min="15119" max="15119" width="6.375" style="8" customWidth="1"/>
    <col min="15120" max="15120" width="13.25" style="8" customWidth="1"/>
    <col min="15121" max="15121" width="18.25" style="8" customWidth="1"/>
    <col min="15122" max="15122" width="15.625" style="8" customWidth="1"/>
    <col min="15123" max="15360" width="8.875" style="8"/>
    <col min="15361" max="15361" width="4.125" style="8" customWidth="1"/>
    <col min="15362" max="15362" width="2.625" style="8" customWidth="1"/>
    <col min="15363" max="15363" width="5.75" style="8" customWidth="1"/>
    <col min="15364" max="15365" width="15.75" style="8" customWidth="1"/>
    <col min="15366" max="15366" width="49.125" style="8" customWidth="1"/>
    <col min="15367" max="15367" width="6.25" style="8" customWidth="1"/>
    <col min="15368" max="15369" width="9.875" style="8" bestFit="1" customWidth="1"/>
    <col min="15370" max="15370" width="5.75" style="8" customWidth="1"/>
    <col min="15371" max="15371" width="40.75" style="8" customWidth="1"/>
    <col min="15372" max="15372" width="54" style="8" customWidth="1"/>
    <col min="15373" max="15373" width="30.75" style="8" customWidth="1"/>
    <col min="15374" max="15374" width="13.75" style="8" customWidth="1"/>
    <col min="15375" max="15375" width="6.375" style="8" customWidth="1"/>
    <col min="15376" max="15376" width="13.25" style="8" customWidth="1"/>
    <col min="15377" max="15377" width="18.25" style="8" customWidth="1"/>
    <col min="15378" max="15378" width="15.625" style="8" customWidth="1"/>
    <col min="15379" max="15616" width="8.875" style="8"/>
    <col min="15617" max="15617" width="4.125" style="8" customWidth="1"/>
    <col min="15618" max="15618" width="2.625" style="8" customWidth="1"/>
    <col min="15619" max="15619" width="5.75" style="8" customWidth="1"/>
    <col min="15620" max="15621" width="15.75" style="8" customWidth="1"/>
    <col min="15622" max="15622" width="49.125" style="8" customWidth="1"/>
    <col min="15623" max="15623" width="6.25" style="8" customWidth="1"/>
    <col min="15624" max="15625" width="9.875" style="8" bestFit="1" customWidth="1"/>
    <col min="15626" max="15626" width="5.75" style="8" customWidth="1"/>
    <col min="15627" max="15627" width="40.75" style="8" customWidth="1"/>
    <col min="15628" max="15628" width="54" style="8" customWidth="1"/>
    <col min="15629" max="15629" width="30.75" style="8" customWidth="1"/>
    <col min="15630" max="15630" width="13.75" style="8" customWidth="1"/>
    <col min="15631" max="15631" width="6.375" style="8" customWidth="1"/>
    <col min="15632" max="15632" width="13.25" style="8" customWidth="1"/>
    <col min="15633" max="15633" width="18.25" style="8" customWidth="1"/>
    <col min="15634" max="15634" width="15.625" style="8" customWidth="1"/>
    <col min="15635" max="15872" width="8.875" style="8"/>
    <col min="15873" max="15873" width="4.125" style="8" customWidth="1"/>
    <col min="15874" max="15874" width="2.625" style="8" customWidth="1"/>
    <col min="15875" max="15875" width="5.75" style="8" customWidth="1"/>
    <col min="15876" max="15877" width="15.75" style="8" customWidth="1"/>
    <col min="15878" max="15878" width="49.125" style="8" customWidth="1"/>
    <col min="15879" max="15879" width="6.25" style="8" customWidth="1"/>
    <col min="15880" max="15881" width="9.875" style="8" bestFit="1" customWidth="1"/>
    <col min="15882" max="15882" width="5.75" style="8" customWidth="1"/>
    <col min="15883" max="15883" width="40.75" style="8" customWidth="1"/>
    <col min="15884" max="15884" width="54" style="8" customWidth="1"/>
    <col min="15885" max="15885" width="30.75" style="8" customWidth="1"/>
    <col min="15886" max="15886" width="13.75" style="8" customWidth="1"/>
    <col min="15887" max="15887" width="6.375" style="8" customWidth="1"/>
    <col min="15888" max="15888" width="13.25" style="8" customWidth="1"/>
    <col min="15889" max="15889" width="18.25" style="8" customWidth="1"/>
    <col min="15890" max="15890" width="15.625" style="8" customWidth="1"/>
    <col min="15891" max="16128" width="8.875" style="8"/>
    <col min="16129" max="16129" width="4.125" style="8" customWidth="1"/>
    <col min="16130" max="16130" width="2.625" style="8" customWidth="1"/>
    <col min="16131" max="16131" width="5.75" style="8" customWidth="1"/>
    <col min="16132" max="16133" width="15.75" style="8" customWidth="1"/>
    <col min="16134" max="16134" width="49.125" style="8" customWidth="1"/>
    <col min="16135" max="16135" width="6.25" style="8" customWidth="1"/>
    <col min="16136" max="16137" width="9.875" style="8" bestFit="1" customWidth="1"/>
    <col min="16138" max="16138" width="5.75" style="8" customWidth="1"/>
    <col min="16139" max="16139" width="40.75" style="8" customWidth="1"/>
    <col min="16140" max="16140" width="54" style="8" customWidth="1"/>
    <col min="16141" max="16141" width="30.75" style="8" customWidth="1"/>
    <col min="16142" max="16142" width="13.75" style="8" customWidth="1"/>
    <col min="16143" max="16143" width="6.375" style="8" customWidth="1"/>
    <col min="16144" max="16144" width="13.25" style="8" customWidth="1"/>
    <col min="16145" max="16145" width="18.25" style="8" customWidth="1"/>
    <col min="16146" max="16146" width="15.625" style="8" customWidth="1"/>
    <col min="16147" max="16384" width="8.875" style="8"/>
  </cols>
  <sheetData>
    <row r="2" spans="3:18" ht="20.100000000000001" customHeight="1">
      <c r="C2" s="1" t="s">
        <v>0</v>
      </c>
      <c r="D2" s="1"/>
      <c r="E2" s="1"/>
      <c r="F2" s="92" t="s">
        <v>10055</v>
      </c>
      <c r="H2" s="4" t="s">
        <v>2</v>
      </c>
      <c r="I2" s="5"/>
      <c r="J2" s="6"/>
      <c r="K2" s="7">
        <f>SUM(I:I)</f>
        <v>16534</v>
      </c>
    </row>
    <row r="3" spans="3:18" ht="20.100000000000001" customHeight="1">
      <c r="C3" s="1" t="s">
        <v>3</v>
      </c>
      <c r="D3" s="1"/>
      <c r="E3" s="1"/>
      <c r="F3" s="98" t="s">
        <v>1914</v>
      </c>
    </row>
    <row r="4" spans="3:18" ht="20.100000000000001" customHeight="1">
      <c r="C4" s="1" t="s">
        <v>1915</v>
      </c>
      <c r="D4" s="1"/>
      <c r="E4" s="1"/>
      <c r="F4" s="98" t="s">
        <v>10056</v>
      </c>
    </row>
    <row r="5" spans="3:18" ht="20.100000000000001" customHeight="1">
      <c r="C5" s="1" t="s">
        <v>6</v>
      </c>
      <c r="D5" s="1"/>
      <c r="E5" s="1"/>
      <c r="F5" s="102">
        <v>44168</v>
      </c>
      <c r="I5" s="960"/>
    </row>
    <row r="6" spans="3:18" ht="20.100000000000001" customHeight="1">
      <c r="C6" s="1" t="s">
        <v>7</v>
      </c>
      <c r="D6" s="1"/>
      <c r="E6" s="1"/>
      <c r="F6" s="102">
        <v>44172</v>
      </c>
    </row>
    <row r="8" spans="3:18" s="9" customFormat="1" ht="19.7" customHeight="1">
      <c r="C8" s="21" t="s">
        <v>8</v>
      </c>
      <c r="D8" s="21" t="s">
        <v>9</v>
      </c>
      <c r="E8" s="21" t="s">
        <v>10</v>
      </c>
      <c r="F8" s="22" t="s">
        <v>11</v>
      </c>
      <c r="G8" s="22" t="s">
        <v>12</v>
      </c>
      <c r="H8" s="22" t="s">
        <v>13</v>
      </c>
      <c r="I8" s="167" t="s">
        <v>14</v>
      </c>
      <c r="J8" s="167" t="s">
        <v>15</v>
      </c>
      <c r="K8" s="22" t="s">
        <v>16</v>
      </c>
      <c r="L8" s="22" t="s">
        <v>17</v>
      </c>
      <c r="M8" s="22" t="s">
        <v>18</v>
      </c>
      <c r="N8" s="25" t="s">
        <v>19</v>
      </c>
      <c r="O8" s="21" t="s">
        <v>20</v>
      </c>
      <c r="P8" s="22" t="s">
        <v>21</v>
      </c>
      <c r="Q8" s="25" t="s">
        <v>22</v>
      </c>
      <c r="R8" s="26" t="s">
        <v>23</v>
      </c>
    </row>
    <row r="9" spans="3:18" s="9" customFormat="1" ht="19.149999999999999" customHeight="1">
      <c r="C9" s="21"/>
      <c r="D9" s="27"/>
      <c r="E9" s="990"/>
      <c r="F9" s="168"/>
      <c r="G9" s="22"/>
      <c r="H9" s="22"/>
      <c r="I9" s="167"/>
      <c r="J9" s="167"/>
      <c r="K9" s="22"/>
      <c r="L9" s="22"/>
      <c r="M9" s="22"/>
      <c r="N9" s="25"/>
      <c r="O9" s="21"/>
      <c r="P9" s="22"/>
      <c r="Q9" s="25"/>
      <c r="R9" s="26"/>
    </row>
    <row r="10" spans="3:18" s="9" customFormat="1" ht="19.149999999999999" customHeight="1">
      <c r="C10" s="21"/>
      <c r="D10" s="218" t="s">
        <v>1947</v>
      </c>
      <c r="E10" s="219"/>
      <c r="F10" s="220"/>
      <c r="G10" s="22"/>
      <c r="H10" s="22"/>
      <c r="I10" s="167"/>
      <c r="J10" s="167"/>
      <c r="K10" s="22"/>
      <c r="L10" s="22"/>
      <c r="M10" s="22"/>
      <c r="N10" s="25"/>
      <c r="O10" s="21"/>
      <c r="P10" s="22"/>
      <c r="Q10" s="25"/>
      <c r="R10" s="26"/>
    </row>
    <row r="11" spans="3:18" s="9" customFormat="1" ht="19.149999999999999" customHeight="1">
      <c r="C11" s="21">
        <v>1</v>
      </c>
      <c r="D11" s="21" t="s">
        <v>531</v>
      </c>
      <c r="E11" s="21" t="s">
        <v>531</v>
      </c>
      <c r="F11" s="245" t="s">
        <v>2432</v>
      </c>
      <c r="G11" s="44">
        <v>1</v>
      </c>
      <c r="H11" s="215">
        <v>1536</v>
      </c>
      <c r="I11" s="215">
        <f t="shared" ref="I11:I17" si="0">G11*H11</f>
        <v>1536</v>
      </c>
      <c r="J11" s="205"/>
      <c r="K11" s="211" t="s">
        <v>2433</v>
      </c>
      <c r="L11" s="310"/>
      <c r="M11" s="22"/>
      <c r="N11" s="25">
        <v>44162</v>
      </c>
      <c r="O11" s="21"/>
      <c r="P11" s="25">
        <v>44168</v>
      </c>
      <c r="Q11" s="32"/>
      <c r="R11" s="26">
        <v>44168</v>
      </c>
    </row>
    <row r="12" spans="3:18" s="9" customFormat="1" ht="19.149999999999999" customHeight="1">
      <c r="C12" s="21">
        <f t="shared" ref="C12:C17" si="1">1+C11</f>
        <v>2</v>
      </c>
      <c r="D12" s="21" t="s">
        <v>531</v>
      </c>
      <c r="E12" s="21" t="s">
        <v>531</v>
      </c>
      <c r="F12" s="245" t="s">
        <v>2435</v>
      </c>
      <c r="G12" s="44">
        <v>1</v>
      </c>
      <c r="H12" s="215">
        <v>1488</v>
      </c>
      <c r="I12" s="215">
        <f t="shared" si="0"/>
        <v>1488</v>
      </c>
      <c r="J12" s="205"/>
      <c r="K12" s="211" t="s">
        <v>2436</v>
      </c>
      <c r="L12" s="310"/>
      <c r="M12" s="22"/>
      <c r="N12" s="25">
        <v>44162</v>
      </c>
      <c r="O12" s="21"/>
      <c r="P12" s="25">
        <v>44168</v>
      </c>
      <c r="Q12" s="32"/>
      <c r="R12" s="26">
        <v>44168</v>
      </c>
    </row>
    <row r="13" spans="3:18" s="9" customFormat="1" ht="19.149999999999999" customHeight="1">
      <c r="C13" s="21">
        <f t="shared" si="1"/>
        <v>3</v>
      </c>
      <c r="D13" s="21" t="s">
        <v>531</v>
      </c>
      <c r="E13" s="21" t="s">
        <v>531</v>
      </c>
      <c r="F13" s="245" t="s">
        <v>2437</v>
      </c>
      <c r="G13" s="44">
        <v>1</v>
      </c>
      <c r="H13" s="215">
        <v>1312</v>
      </c>
      <c r="I13" s="215">
        <f t="shared" si="0"/>
        <v>1312</v>
      </c>
      <c r="J13" s="205"/>
      <c r="K13" s="211" t="s">
        <v>2438</v>
      </c>
      <c r="L13" s="310"/>
      <c r="M13" s="22"/>
      <c r="N13" s="25">
        <v>44162</v>
      </c>
      <c r="O13" s="21"/>
      <c r="P13" s="25">
        <v>44168</v>
      </c>
      <c r="Q13" s="32"/>
      <c r="R13" s="26">
        <v>44168</v>
      </c>
    </row>
    <row r="14" spans="3:18" s="9" customFormat="1" ht="19.149999999999999" customHeight="1">
      <c r="C14" s="21">
        <f t="shared" si="1"/>
        <v>4</v>
      </c>
      <c r="D14" s="21" t="s">
        <v>531</v>
      </c>
      <c r="E14" s="21" t="s">
        <v>531</v>
      </c>
      <c r="F14" s="75" t="s">
        <v>2440</v>
      </c>
      <c r="G14" s="22">
        <v>1</v>
      </c>
      <c r="H14" s="266">
        <v>930</v>
      </c>
      <c r="I14" s="266">
        <f t="shared" si="0"/>
        <v>930</v>
      </c>
      <c r="J14" s="167"/>
      <c r="K14" s="31" t="s">
        <v>1373</v>
      </c>
      <c r="L14" s="310"/>
      <c r="M14" s="22"/>
      <c r="N14" s="25">
        <v>44162</v>
      </c>
      <c r="O14" s="21"/>
      <c r="P14" s="25">
        <v>44168</v>
      </c>
      <c r="Q14" s="32"/>
      <c r="R14" s="26">
        <v>44168</v>
      </c>
    </row>
    <row r="15" spans="3:18" s="9" customFormat="1" ht="19.149999999999999" customHeight="1">
      <c r="C15" s="21">
        <f t="shared" si="1"/>
        <v>5</v>
      </c>
      <c r="D15" s="21" t="s">
        <v>531</v>
      </c>
      <c r="E15" s="21" t="s">
        <v>531</v>
      </c>
      <c r="F15" s="75" t="s">
        <v>1374</v>
      </c>
      <c r="G15" s="22">
        <v>1</v>
      </c>
      <c r="H15" s="266">
        <v>750</v>
      </c>
      <c r="I15" s="266">
        <f t="shared" si="0"/>
        <v>750</v>
      </c>
      <c r="J15" s="167"/>
      <c r="K15" s="31" t="s">
        <v>3932</v>
      </c>
      <c r="L15" s="310"/>
      <c r="M15" s="22"/>
      <c r="N15" s="25">
        <v>44162</v>
      </c>
      <c r="O15" s="21"/>
      <c r="P15" s="25">
        <v>44168</v>
      </c>
      <c r="Q15" s="32"/>
      <c r="R15" s="26">
        <v>44168</v>
      </c>
    </row>
    <row r="16" spans="3:18" s="9" customFormat="1" ht="19.149999999999999" customHeight="1">
      <c r="C16" s="21">
        <f t="shared" si="1"/>
        <v>6</v>
      </c>
      <c r="D16" s="2720" t="s">
        <v>531</v>
      </c>
      <c r="E16" s="2720" t="s">
        <v>531</v>
      </c>
      <c r="F16" s="2721" t="s">
        <v>1376</v>
      </c>
      <c r="G16" s="2722"/>
      <c r="H16" s="2723">
        <v>32</v>
      </c>
      <c r="I16" s="2723">
        <f t="shared" si="0"/>
        <v>0</v>
      </c>
      <c r="J16" s="2722"/>
      <c r="K16" s="2721" t="s">
        <v>1377</v>
      </c>
      <c r="L16" s="2724" t="s">
        <v>10057</v>
      </c>
      <c r="M16" s="22"/>
      <c r="N16" s="25"/>
      <c r="O16" s="21"/>
      <c r="P16" s="25"/>
      <c r="Q16" s="32"/>
      <c r="R16" s="26"/>
    </row>
    <row r="17" spans="3:18" s="9" customFormat="1" ht="19.149999999999999" customHeight="1">
      <c r="C17" s="21">
        <f t="shared" si="1"/>
        <v>7</v>
      </c>
      <c r="D17" s="2720" t="s">
        <v>531</v>
      </c>
      <c r="E17" s="2720" t="s">
        <v>531</v>
      </c>
      <c r="F17" s="408" t="s">
        <v>5313</v>
      </c>
      <c r="G17" s="748"/>
      <c r="H17" s="984">
        <v>24</v>
      </c>
      <c r="I17" s="2723">
        <f t="shared" si="0"/>
        <v>0</v>
      </c>
      <c r="J17" s="748"/>
      <c r="K17" s="408" t="s">
        <v>10058</v>
      </c>
      <c r="L17" s="2724" t="s">
        <v>1948</v>
      </c>
      <c r="M17" s="22"/>
      <c r="N17" s="25"/>
      <c r="O17" s="21"/>
      <c r="P17" s="25"/>
      <c r="Q17" s="32"/>
      <c r="R17" s="26"/>
    </row>
    <row r="18" spans="3:18" s="9" customFormat="1" ht="19.149999999999999" customHeight="1">
      <c r="C18" s="21"/>
      <c r="D18" s="890"/>
      <c r="E18" s="890"/>
      <c r="F18" s="79"/>
      <c r="G18" s="864"/>
      <c r="H18" s="1424"/>
      <c r="I18" s="1424"/>
      <c r="J18" s="864"/>
      <c r="K18" s="79"/>
      <c r="L18" s="310"/>
      <c r="M18" s="22"/>
      <c r="N18" s="25"/>
      <c r="O18" s="21"/>
      <c r="P18" s="25"/>
      <c r="Q18" s="32"/>
      <c r="R18" s="26"/>
    </row>
    <row r="19" spans="3:18" s="9" customFormat="1" ht="19.149999999999999" customHeight="1">
      <c r="C19" s="21"/>
      <c r="D19" s="27"/>
      <c r="E19" s="990"/>
      <c r="F19" s="976">
        <f>SUM(I11:I18)</f>
        <v>6016</v>
      </c>
      <c r="G19" s="22"/>
      <c r="H19" s="22"/>
      <c r="I19" s="167"/>
      <c r="J19" s="167"/>
      <c r="K19" s="22"/>
      <c r="L19" s="22"/>
      <c r="M19" s="22"/>
      <c r="N19" s="25"/>
      <c r="O19" s="21"/>
      <c r="P19" s="22"/>
      <c r="Q19" s="25"/>
      <c r="R19" s="26"/>
    </row>
    <row r="20" spans="3:18" s="9" customFormat="1" ht="19.149999999999999" customHeight="1">
      <c r="C20" s="21"/>
      <c r="D20" s="27"/>
      <c r="E20" s="990"/>
      <c r="F20" s="168"/>
      <c r="G20" s="22"/>
      <c r="H20" s="22"/>
      <c r="I20" s="167"/>
      <c r="J20" s="167"/>
      <c r="K20" s="22"/>
      <c r="L20" s="22"/>
      <c r="M20" s="22"/>
      <c r="N20" s="25"/>
      <c r="O20" s="21"/>
      <c r="P20" s="22"/>
      <c r="Q20" s="25"/>
      <c r="R20" s="26"/>
    </row>
    <row r="21" spans="3:18" s="9" customFormat="1" ht="19.149999999999999" customHeight="1">
      <c r="C21" s="21"/>
      <c r="D21" s="27"/>
      <c r="E21" s="990"/>
      <c r="F21" s="168"/>
      <c r="G21" s="22"/>
      <c r="H21" s="22"/>
      <c r="I21" s="167"/>
      <c r="J21" s="167"/>
      <c r="K21" s="22"/>
      <c r="L21" s="22"/>
      <c r="M21" s="22"/>
      <c r="N21" s="25"/>
      <c r="O21" s="21"/>
      <c r="P21" s="22"/>
      <c r="Q21" s="25"/>
      <c r="R21" s="26"/>
    </row>
    <row r="22" spans="3:18" s="9" customFormat="1" ht="19.149999999999999" customHeight="1">
      <c r="C22" s="21"/>
      <c r="D22" s="27"/>
      <c r="E22" s="990"/>
      <c r="F22" s="168"/>
      <c r="G22" s="22"/>
      <c r="H22" s="22"/>
      <c r="I22" s="167"/>
      <c r="J22" s="167"/>
      <c r="K22" s="22"/>
      <c r="L22" s="22"/>
      <c r="M22" s="22"/>
      <c r="N22" s="25"/>
      <c r="O22" s="21"/>
      <c r="P22" s="22"/>
      <c r="Q22" s="25"/>
      <c r="R22" s="26"/>
    </row>
    <row r="23" spans="3:18" s="9" customFormat="1" ht="19.7" customHeight="1">
      <c r="C23" s="21"/>
      <c r="D23" s="218" t="s">
        <v>1384</v>
      </c>
      <c r="E23" s="219"/>
      <c r="F23" s="220"/>
      <c r="G23" s="22"/>
      <c r="H23" s="22"/>
      <c r="I23" s="167"/>
      <c r="J23" s="167"/>
      <c r="K23" s="22"/>
      <c r="L23" s="22"/>
      <c r="M23" s="22"/>
      <c r="N23" s="25"/>
      <c r="O23" s="21"/>
      <c r="P23" s="22"/>
      <c r="Q23" s="25"/>
      <c r="R23" s="26"/>
    </row>
    <row r="24" spans="3:18" s="9" customFormat="1" ht="19.7" customHeight="1">
      <c r="C24" s="21">
        <f>1+C17</f>
        <v>8</v>
      </c>
      <c r="D24" s="21" t="s">
        <v>531</v>
      </c>
      <c r="E24" s="21" t="s">
        <v>531</v>
      </c>
      <c r="F24" s="1426" t="s">
        <v>1385</v>
      </c>
      <c r="G24" s="166">
        <v>1</v>
      </c>
      <c r="H24" s="24">
        <v>2420</v>
      </c>
      <c r="I24" s="24">
        <f t="shared" ref="I24:I32" si="2">G24*H24</f>
        <v>2420</v>
      </c>
      <c r="J24" s="188"/>
      <c r="K24" s="175" t="s">
        <v>1386</v>
      </c>
      <c r="L24" s="22"/>
      <c r="M24" s="22"/>
      <c r="N24" s="25">
        <v>44162</v>
      </c>
      <c r="O24" s="21"/>
      <c r="P24" s="25">
        <v>44168</v>
      </c>
      <c r="Q24" s="32"/>
      <c r="R24" s="26">
        <v>44168</v>
      </c>
    </row>
    <row r="25" spans="3:18" s="9" customFormat="1" ht="19.7" customHeight="1">
      <c r="C25" s="21">
        <f t="shared" ref="C25:C32" si="3">1+C24</f>
        <v>9</v>
      </c>
      <c r="D25" s="21" t="s">
        <v>531</v>
      </c>
      <c r="E25" s="21" t="s">
        <v>531</v>
      </c>
      <c r="F25" s="1426" t="s">
        <v>1949</v>
      </c>
      <c r="G25" s="166">
        <v>1</v>
      </c>
      <c r="H25" s="24">
        <v>2310</v>
      </c>
      <c r="I25" s="24">
        <f t="shared" si="2"/>
        <v>2310</v>
      </c>
      <c r="J25" s="188"/>
      <c r="K25" s="175" t="s">
        <v>1388</v>
      </c>
      <c r="L25" s="22"/>
      <c r="M25" s="30"/>
      <c r="N25" s="25">
        <v>44162</v>
      </c>
      <c r="O25" s="21"/>
      <c r="P25" s="25">
        <v>44168</v>
      </c>
      <c r="Q25" s="32"/>
      <c r="R25" s="26">
        <v>44168</v>
      </c>
    </row>
    <row r="26" spans="3:18" s="73" customFormat="1" ht="19.7" customHeight="1">
      <c r="C26" s="21">
        <f t="shared" si="3"/>
        <v>10</v>
      </c>
      <c r="D26" s="21" t="s">
        <v>531</v>
      </c>
      <c r="E26" s="21" t="s">
        <v>531</v>
      </c>
      <c r="F26" s="1426" t="s">
        <v>1950</v>
      </c>
      <c r="G26" s="166">
        <v>1</v>
      </c>
      <c r="H26" s="24">
        <v>4500</v>
      </c>
      <c r="I26" s="24">
        <f t="shared" si="2"/>
        <v>4500</v>
      </c>
      <c r="J26" s="188"/>
      <c r="K26" s="175" t="s">
        <v>1390</v>
      </c>
      <c r="L26" s="22"/>
      <c r="M26" s="30"/>
      <c r="N26" s="25">
        <v>44162</v>
      </c>
      <c r="O26" s="65"/>
      <c r="P26" s="252">
        <v>44169</v>
      </c>
      <c r="Q26" s="32"/>
      <c r="R26" s="26">
        <v>44169</v>
      </c>
    </row>
    <row r="27" spans="3:18" s="73" customFormat="1" ht="19.7" customHeight="1">
      <c r="C27" s="21">
        <f t="shared" si="3"/>
        <v>11</v>
      </c>
      <c r="D27" s="22" t="s">
        <v>531</v>
      </c>
      <c r="E27" s="22" t="s">
        <v>531</v>
      </c>
      <c r="F27" s="182" t="s">
        <v>835</v>
      </c>
      <c r="G27" s="170">
        <v>2</v>
      </c>
      <c r="H27" s="347">
        <v>70</v>
      </c>
      <c r="I27" s="781">
        <f t="shared" si="2"/>
        <v>140</v>
      </c>
      <c r="J27" s="167"/>
      <c r="K27" s="182" t="s">
        <v>836</v>
      </c>
      <c r="L27" s="22"/>
      <c r="M27" s="30"/>
      <c r="N27" s="25">
        <v>44162</v>
      </c>
      <c r="O27" s="65"/>
      <c r="P27" s="25">
        <v>44168</v>
      </c>
      <c r="Q27" s="32"/>
      <c r="R27" s="26">
        <v>44168</v>
      </c>
    </row>
    <row r="28" spans="3:18" s="73" customFormat="1" ht="19.7" customHeight="1">
      <c r="C28" s="21">
        <f t="shared" si="3"/>
        <v>12</v>
      </c>
      <c r="D28" s="22" t="s">
        <v>531</v>
      </c>
      <c r="E28" s="22" t="s">
        <v>531</v>
      </c>
      <c r="F28" s="182" t="s">
        <v>541</v>
      </c>
      <c r="G28" s="170">
        <v>2</v>
      </c>
      <c r="H28" s="347">
        <v>78</v>
      </c>
      <c r="I28" s="781">
        <f t="shared" si="2"/>
        <v>156</v>
      </c>
      <c r="J28" s="167"/>
      <c r="K28" s="182" t="s">
        <v>836</v>
      </c>
      <c r="L28" s="22"/>
      <c r="M28" s="285"/>
      <c r="N28" s="25">
        <v>44162</v>
      </c>
      <c r="O28" s="65"/>
      <c r="P28" s="25">
        <v>44168</v>
      </c>
      <c r="Q28" s="32"/>
      <c r="R28" s="26">
        <v>44168</v>
      </c>
    </row>
    <row r="29" spans="3:18" s="73" customFormat="1" ht="19.7" customHeight="1">
      <c r="C29" s="21">
        <f t="shared" si="3"/>
        <v>13</v>
      </c>
      <c r="D29" s="21" t="s">
        <v>531</v>
      </c>
      <c r="E29" s="21" t="s">
        <v>531</v>
      </c>
      <c r="F29" s="41" t="s">
        <v>837</v>
      </c>
      <c r="G29" s="236">
        <v>10</v>
      </c>
      <c r="H29" s="24">
        <v>79</v>
      </c>
      <c r="I29" s="782">
        <f t="shared" si="2"/>
        <v>790</v>
      </c>
      <c r="J29" s="363"/>
      <c r="K29" s="41" t="s">
        <v>838</v>
      </c>
      <c r="L29" s="22"/>
      <c r="M29" s="285"/>
      <c r="N29" s="25">
        <v>44162</v>
      </c>
      <c r="O29" s="65"/>
      <c r="P29" s="25">
        <v>44168</v>
      </c>
      <c r="Q29" s="32"/>
      <c r="R29" s="26">
        <v>44168</v>
      </c>
    </row>
    <row r="30" spans="3:18" s="73" customFormat="1" ht="19.7" customHeight="1">
      <c r="C30" s="21">
        <f t="shared" si="3"/>
        <v>14</v>
      </c>
      <c r="D30" s="21" t="s">
        <v>531</v>
      </c>
      <c r="E30" s="21" t="s">
        <v>531</v>
      </c>
      <c r="F30" s="75" t="s">
        <v>839</v>
      </c>
      <c r="G30" s="22">
        <v>2</v>
      </c>
      <c r="H30" s="783">
        <v>71</v>
      </c>
      <c r="I30" s="42">
        <f t="shared" si="2"/>
        <v>142</v>
      </c>
      <c r="J30" s="167"/>
      <c r="K30" s="31" t="s">
        <v>840</v>
      </c>
      <c r="L30" s="57"/>
      <c r="M30" s="285"/>
      <c r="N30" s="25">
        <v>44162</v>
      </c>
      <c r="O30" s="65"/>
      <c r="P30" s="25">
        <v>44168</v>
      </c>
      <c r="Q30" s="32"/>
      <c r="R30" s="26">
        <v>44168</v>
      </c>
    </row>
    <row r="31" spans="3:18" s="73" customFormat="1" ht="19.7" customHeight="1">
      <c r="C31" s="21">
        <f t="shared" si="3"/>
        <v>15</v>
      </c>
      <c r="D31" s="21" t="s">
        <v>531</v>
      </c>
      <c r="E31" s="21" t="s">
        <v>531</v>
      </c>
      <c r="F31" s="75" t="s">
        <v>841</v>
      </c>
      <c r="G31" s="22">
        <v>2</v>
      </c>
      <c r="H31" s="783">
        <v>30</v>
      </c>
      <c r="I31" s="42">
        <f t="shared" si="2"/>
        <v>60</v>
      </c>
      <c r="J31" s="167"/>
      <c r="K31" s="31" t="s">
        <v>842</v>
      </c>
      <c r="L31" s="57"/>
      <c r="M31" s="285"/>
      <c r="N31" s="25">
        <v>44162</v>
      </c>
      <c r="O31" s="65"/>
      <c r="P31" s="25">
        <v>44168</v>
      </c>
      <c r="Q31" s="32"/>
      <c r="R31" s="26">
        <v>44168</v>
      </c>
    </row>
    <row r="32" spans="3:18" s="73" customFormat="1" ht="19.7" customHeight="1">
      <c r="C32" s="21">
        <f t="shared" si="3"/>
        <v>16</v>
      </c>
      <c r="D32" s="137" t="s">
        <v>686</v>
      </c>
      <c r="E32" s="137" t="s">
        <v>531</v>
      </c>
      <c r="F32" s="527" t="s">
        <v>1391</v>
      </c>
      <c r="G32" s="748"/>
      <c r="H32" s="2725">
        <v>1800</v>
      </c>
      <c r="I32" s="984">
        <f t="shared" si="2"/>
        <v>0</v>
      </c>
      <c r="J32" s="834"/>
      <c r="K32" s="1021" t="s">
        <v>844</v>
      </c>
      <c r="L32" s="797" t="s">
        <v>1951</v>
      </c>
      <c r="M32" s="285"/>
      <c r="N32" s="60"/>
      <c r="O32" s="65"/>
      <c r="P32" s="60"/>
      <c r="Q32" s="32"/>
      <c r="R32" s="26"/>
    </row>
    <row r="33" spans="3:18" s="73" customFormat="1" ht="19.7" customHeight="1">
      <c r="C33" s="65"/>
      <c r="D33" s="790"/>
      <c r="E33" s="790"/>
      <c r="F33" s="30"/>
      <c r="G33" s="22"/>
      <c r="H33" s="24"/>
      <c r="I33" s="24"/>
      <c r="J33" s="167"/>
      <c r="K33" s="741"/>
      <c r="L33" s="57"/>
      <c r="M33" s="285"/>
      <c r="N33" s="60"/>
      <c r="O33" s="65"/>
      <c r="P33" s="57"/>
      <c r="Q33" s="60"/>
      <c r="R33" s="61"/>
    </row>
    <row r="34" spans="3:18" s="73" customFormat="1" ht="19.7" customHeight="1">
      <c r="C34" s="65"/>
      <c r="D34" s="65"/>
      <c r="E34" s="65"/>
      <c r="F34" s="976">
        <f>SUM(I24:I33)</f>
        <v>10518</v>
      </c>
      <c r="G34" s="996"/>
      <c r="H34" s="57"/>
      <c r="I34" s="24"/>
      <c r="J34" s="283"/>
      <c r="K34" s="443"/>
      <c r="L34" s="57"/>
      <c r="M34" s="285"/>
      <c r="N34" s="60"/>
      <c r="O34" s="65"/>
      <c r="P34" s="57"/>
      <c r="Q34" s="60"/>
      <c r="R34" s="61"/>
    </row>
    <row r="35" spans="3:18" s="9" customFormat="1" ht="19.7" customHeight="1">
      <c r="C35" s="21"/>
      <c r="D35" s="21"/>
      <c r="E35" s="21"/>
      <c r="F35" s="997"/>
      <c r="G35" s="858"/>
      <c r="H35" s="22"/>
      <c r="I35" s="24"/>
      <c r="J35" s="167"/>
      <c r="K35" s="211"/>
      <c r="L35" s="22"/>
      <c r="M35" s="30"/>
      <c r="N35" s="25"/>
      <c r="O35" s="21"/>
      <c r="P35" s="22"/>
      <c r="Q35" s="25"/>
      <c r="R35" s="26"/>
    </row>
    <row r="36" spans="3:18" s="73" customFormat="1" ht="19.7" customHeight="1">
      <c r="C36" s="65"/>
      <c r="D36" s="65"/>
      <c r="E36" s="65"/>
      <c r="F36" s="30"/>
      <c r="G36" s="996"/>
      <c r="H36" s="57"/>
      <c r="I36" s="24"/>
      <c r="J36" s="283"/>
      <c r="K36" s="443"/>
      <c r="L36" s="57"/>
      <c r="M36" s="285"/>
      <c r="N36" s="60"/>
      <c r="O36" s="65"/>
      <c r="P36" s="57"/>
      <c r="Q36" s="60"/>
      <c r="R36" s="61"/>
    </row>
    <row r="37" spans="3:18" s="73" customFormat="1" ht="19.7" customHeight="1">
      <c r="C37" s="65"/>
      <c r="D37" s="65"/>
      <c r="E37" s="65"/>
      <c r="F37" s="30"/>
      <c r="G37" s="996"/>
      <c r="H37" s="57"/>
      <c r="I37" s="24"/>
      <c r="J37" s="283"/>
      <c r="K37" s="443"/>
      <c r="L37" s="57"/>
      <c r="M37" s="285"/>
      <c r="N37" s="60"/>
      <c r="O37" s="65"/>
      <c r="P37" s="57"/>
      <c r="Q37" s="60"/>
      <c r="R37" s="61"/>
    </row>
    <row r="38" spans="3:18" s="73" customFormat="1" ht="19.7" customHeight="1">
      <c r="C38" s="65"/>
      <c r="D38" s="65"/>
      <c r="E38" s="65"/>
      <c r="F38" s="30"/>
      <c r="G38" s="996"/>
      <c r="H38" s="57"/>
      <c r="I38" s="24"/>
      <c r="J38" s="283"/>
      <c r="K38" s="443"/>
      <c r="L38" s="57"/>
      <c r="M38" s="285"/>
      <c r="N38" s="60"/>
      <c r="O38" s="65"/>
      <c r="P38" s="57"/>
      <c r="Q38" s="60"/>
      <c r="R38" s="61"/>
    </row>
    <row r="39" spans="3:18" s="73" customFormat="1" ht="19.7" customHeight="1">
      <c r="C39" s="65"/>
      <c r="D39" s="65"/>
      <c r="E39" s="65"/>
      <c r="F39" s="30"/>
      <c r="G39" s="996"/>
      <c r="H39" s="57"/>
      <c r="I39" s="24"/>
      <c r="J39" s="283"/>
      <c r="K39" s="443"/>
      <c r="L39" s="57"/>
      <c r="M39" s="285"/>
      <c r="N39" s="60"/>
      <c r="O39" s="65"/>
      <c r="P39" s="57"/>
      <c r="Q39" s="60"/>
      <c r="R39" s="61"/>
    </row>
    <row r="40" spans="3:18" s="73" customFormat="1" ht="19.7" customHeight="1">
      <c r="C40" s="65"/>
      <c r="D40" s="65"/>
      <c r="E40" s="65"/>
      <c r="F40" s="30"/>
      <c r="G40" s="996"/>
      <c r="H40" s="57"/>
      <c r="I40" s="24"/>
      <c r="J40" s="283"/>
      <c r="K40" s="443"/>
      <c r="L40" s="57"/>
      <c r="M40" s="285"/>
      <c r="N40" s="60"/>
      <c r="O40" s="65"/>
      <c r="P40" s="57"/>
      <c r="Q40" s="60"/>
      <c r="R40" s="61"/>
    </row>
    <row r="41" spans="3:18" s="73" customFormat="1" ht="19.7" customHeight="1">
      <c r="C41" s="65"/>
      <c r="D41" s="65"/>
      <c r="E41" s="65"/>
      <c r="F41" s="30"/>
      <c r="G41" s="996"/>
      <c r="H41" s="57"/>
      <c r="I41" s="24"/>
      <c r="J41" s="283"/>
      <c r="K41" s="443"/>
      <c r="L41" s="57"/>
      <c r="M41" s="285"/>
      <c r="N41" s="60"/>
      <c r="O41" s="65"/>
      <c r="P41" s="57"/>
      <c r="Q41" s="60"/>
      <c r="R41" s="61"/>
    </row>
    <row r="42" spans="3:18" s="73" customFormat="1" ht="19.7" customHeight="1">
      <c r="C42" s="65"/>
      <c r="D42" s="65"/>
      <c r="E42" s="65"/>
      <c r="F42" s="30"/>
      <c r="G42" s="996"/>
      <c r="H42" s="57"/>
      <c r="I42" s="24"/>
      <c r="J42" s="283"/>
      <c r="K42" s="443"/>
      <c r="L42" s="57"/>
      <c r="M42" s="285"/>
      <c r="N42" s="60"/>
      <c r="O42" s="65"/>
      <c r="P42" s="57"/>
      <c r="Q42" s="60"/>
      <c r="R42" s="61"/>
    </row>
    <row r="43" spans="3:18" s="73" customFormat="1" ht="19.7" customHeight="1">
      <c r="C43" s="65"/>
      <c r="D43" s="65"/>
      <c r="E43" s="65"/>
      <c r="F43" s="30"/>
      <c r="G43" s="996"/>
      <c r="H43" s="57"/>
      <c r="I43" s="24"/>
      <c r="J43" s="283"/>
      <c r="K43" s="443"/>
      <c r="L43" s="57"/>
      <c r="M43" s="285"/>
      <c r="N43" s="60"/>
      <c r="O43" s="65"/>
      <c r="P43" s="57"/>
      <c r="Q43" s="60"/>
      <c r="R43" s="61"/>
    </row>
    <row r="44" spans="3:18" s="73" customFormat="1" ht="19.7" customHeight="1">
      <c r="C44" s="65"/>
      <c r="D44" s="65"/>
      <c r="E44" s="65"/>
      <c r="F44" s="30"/>
      <c r="G44" s="996"/>
      <c r="H44" s="57"/>
      <c r="I44" s="24"/>
      <c r="J44" s="283"/>
      <c r="K44" s="443"/>
      <c r="L44" s="57"/>
      <c r="M44" s="285"/>
      <c r="N44" s="60"/>
      <c r="O44" s="65"/>
      <c r="P44" s="57"/>
      <c r="Q44" s="60"/>
      <c r="R44" s="61"/>
    </row>
    <row r="45" spans="3:18" s="73" customFormat="1" ht="19.7" customHeight="1">
      <c r="C45" s="65"/>
      <c r="D45" s="65"/>
      <c r="E45" s="65"/>
      <c r="F45" s="30"/>
      <c r="G45" s="996"/>
      <c r="H45" s="57"/>
      <c r="I45" s="24"/>
      <c r="J45" s="283"/>
      <c r="K45" s="443"/>
      <c r="L45" s="57"/>
      <c r="M45" s="285"/>
      <c r="N45" s="60"/>
      <c r="O45" s="65"/>
      <c r="P45" s="57"/>
      <c r="Q45" s="60"/>
      <c r="R45" s="61"/>
    </row>
    <row r="46" spans="3:18" s="73" customFormat="1" ht="19.7" customHeight="1">
      <c r="C46" s="65"/>
      <c r="D46" s="65"/>
      <c r="E46" s="65"/>
      <c r="F46" s="932"/>
      <c r="G46" s="996"/>
      <c r="H46" s="57"/>
      <c r="I46" s="24"/>
      <c r="J46" s="283"/>
      <c r="K46" s="443"/>
      <c r="L46" s="57"/>
      <c r="M46" s="285"/>
      <c r="N46" s="60"/>
      <c r="O46" s="65"/>
      <c r="P46" s="57"/>
      <c r="Q46" s="60"/>
      <c r="R46" s="61"/>
    </row>
    <row r="47" spans="3:18" s="73" customFormat="1" ht="19.7" customHeight="1">
      <c r="C47" s="65"/>
      <c r="D47" s="65"/>
      <c r="E47" s="65"/>
      <c r="F47" s="1038"/>
      <c r="G47" s="996"/>
      <c r="H47" s="57"/>
      <c r="I47" s="24"/>
      <c r="J47" s="283"/>
      <c r="K47" s="443"/>
      <c r="L47" s="57"/>
      <c r="M47" s="285"/>
      <c r="N47" s="60"/>
      <c r="O47" s="65"/>
      <c r="P47" s="57"/>
      <c r="Q47" s="60"/>
      <c r="R47" s="61"/>
    </row>
    <row r="48" spans="3:18" s="9" customFormat="1" ht="19.7" customHeight="1">
      <c r="C48" s="21"/>
      <c r="D48" s="21"/>
      <c r="E48" s="21"/>
      <c r="F48" s="157"/>
      <c r="G48" s="1039"/>
      <c r="H48" s="22"/>
      <c r="I48" s="24"/>
      <c r="J48" s="167"/>
      <c r="K48" s="330"/>
      <c r="L48" s="22"/>
      <c r="M48" s="22"/>
      <c r="N48" s="25"/>
      <c r="O48" s="21"/>
      <c r="P48" s="22"/>
      <c r="Q48" s="25"/>
      <c r="R48" s="26"/>
    </row>
    <row r="49" spans="3:18" s="9" customFormat="1" ht="19.7" customHeight="1">
      <c r="C49" s="21"/>
      <c r="D49" s="21"/>
      <c r="E49" s="21"/>
      <c r="F49" s="30"/>
      <c r="G49" s="1039"/>
      <c r="H49" s="22"/>
      <c r="I49" s="24"/>
      <c r="J49" s="167"/>
      <c r="K49" s="30"/>
      <c r="L49" s="22"/>
      <c r="M49" s="22"/>
      <c r="N49" s="25"/>
      <c r="O49" s="21"/>
      <c r="P49" s="22"/>
      <c r="Q49" s="25"/>
      <c r="R49" s="26"/>
    </row>
    <row r="50" spans="3:18" s="9" customFormat="1" ht="19.7" customHeight="1">
      <c r="C50" s="21"/>
      <c r="D50" s="21"/>
      <c r="E50" s="21"/>
      <c r="F50" s="30"/>
      <c r="G50" s="1039"/>
      <c r="H50" s="22"/>
      <c r="I50" s="24"/>
      <c r="J50" s="167"/>
      <c r="K50" s="30"/>
      <c r="L50" s="22"/>
      <c r="M50" s="22"/>
      <c r="N50" s="25"/>
      <c r="O50" s="21"/>
      <c r="P50" s="22"/>
      <c r="Q50" s="25"/>
      <c r="R50" s="26"/>
    </row>
    <row r="51" spans="3:18" s="9" customFormat="1" ht="19.7" customHeight="1">
      <c r="C51" s="21"/>
      <c r="D51" s="21"/>
      <c r="E51" s="21"/>
      <c r="F51" s="30"/>
      <c r="G51" s="1039"/>
      <c r="H51" s="22"/>
      <c r="I51" s="24"/>
      <c r="J51" s="167"/>
      <c r="K51" s="30"/>
      <c r="L51" s="30"/>
      <c r="M51" s="22"/>
      <c r="N51" s="25"/>
      <c r="O51" s="21"/>
      <c r="P51" s="22"/>
      <c r="Q51" s="25"/>
      <c r="R51" s="26"/>
    </row>
    <row r="52" spans="3:18" s="9" customFormat="1" ht="19.7" customHeight="1">
      <c r="C52" s="21"/>
      <c r="D52" s="21"/>
      <c r="E52" s="21"/>
      <c r="F52" s="30"/>
      <c r="G52" s="1039"/>
      <c r="H52" s="22"/>
      <c r="I52" s="24"/>
      <c r="J52" s="167"/>
      <c r="K52" s="30"/>
      <c r="L52" s="22"/>
      <c r="M52" s="22"/>
      <c r="N52" s="25"/>
      <c r="O52" s="21"/>
      <c r="P52" s="22"/>
      <c r="Q52" s="25"/>
      <c r="R52" s="26"/>
    </row>
  </sheetData>
  <autoFilter ref="C8:P52" xr:uid="{5C1B885B-D75B-4927-AF55-772FC0ABA169}"/>
  <mergeCells count="8">
    <mergeCell ref="D10:F10"/>
    <mergeCell ref="D23:F23"/>
    <mergeCell ref="C2:E2"/>
    <mergeCell ref="H2:J2"/>
    <mergeCell ref="C3:E3"/>
    <mergeCell ref="C4:E4"/>
    <mergeCell ref="C5:E5"/>
    <mergeCell ref="C6:E6"/>
  </mergeCells>
  <phoneticPr fontId="4"/>
  <dataValidations count="1">
    <dataValidation imeMode="hiragana" allowBlank="1" showInputMessage="1" showErrorMessage="1" sqref="K27:K28 JG27:JG28 TC27:TC28 ACY27:ACY28 AMU27:AMU28 AWQ27:AWQ28 BGM27:BGM28 BQI27:BQI28 CAE27:CAE28 CKA27:CKA28 CTW27:CTW28 DDS27:DDS28 DNO27:DNO28 DXK27:DXK28 EHG27:EHG28 ERC27:ERC28 FAY27:FAY28 FKU27:FKU28 FUQ27:FUQ28 GEM27:GEM28 GOI27:GOI28 GYE27:GYE28 HIA27:HIA28 HRW27:HRW28 IBS27:IBS28 ILO27:ILO28 IVK27:IVK28 JFG27:JFG28 JPC27:JPC28 JYY27:JYY28 KIU27:KIU28 KSQ27:KSQ28 LCM27:LCM28 LMI27:LMI28 LWE27:LWE28 MGA27:MGA28 MPW27:MPW28 MZS27:MZS28 NJO27:NJO28 NTK27:NTK28 ODG27:ODG28 ONC27:ONC28 OWY27:OWY28 PGU27:PGU28 PQQ27:PQQ28 QAM27:QAM28 QKI27:QKI28 QUE27:QUE28 REA27:REA28 RNW27:RNW28 RXS27:RXS28 SHO27:SHO28 SRK27:SRK28 TBG27:TBG28 TLC27:TLC28 TUY27:TUY28 UEU27:UEU28 UOQ27:UOQ28 UYM27:UYM28 VII27:VII28 VSE27:VSE28 WCA27:WCA28 WLW27:WLW28 WVS27:WVS28 K65563:K65564 JG65563:JG65564 TC65563:TC65564 ACY65563:ACY65564 AMU65563:AMU65564 AWQ65563:AWQ65564 BGM65563:BGM65564 BQI65563:BQI65564 CAE65563:CAE65564 CKA65563:CKA65564 CTW65563:CTW65564 DDS65563:DDS65564 DNO65563:DNO65564 DXK65563:DXK65564 EHG65563:EHG65564 ERC65563:ERC65564 FAY65563:FAY65564 FKU65563:FKU65564 FUQ65563:FUQ65564 GEM65563:GEM65564 GOI65563:GOI65564 GYE65563:GYE65564 HIA65563:HIA65564 HRW65563:HRW65564 IBS65563:IBS65564 ILO65563:ILO65564 IVK65563:IVK65564 JFG65563:JFG65564 JPC65563:JPC65564 JYY65563:JYY65564 KIU65563:KIU65564 KSQ65563:KSQ65564 LCM65563:LCM65564 LMI65563:LMI65564 LWE65563:LWE65564 MGA65563:MGA65564 MPW65563:MPW65564 MZS65563:MZS65564 NJO65563:NJO65564 NTK65563:NTK65564 ODG65563:ODG65564 ONC65563:ONC65564 OWY65563:OWY65564 PGU65563:PGU65564 PQQ65563:PQQ65564 QAM65563:QAM65564 QKI65563:QKI65564 QUE65563:QUE65564 REA65563:REA65564 RNW65563:RNW65564 RXS65563:RXS65564 SHO65563:SHO65564 SRK65563:SRK65564 TBG65563:TBG65564 TLC65563:TLC65564 TUY65563:TUY65564 UEU65563:UEU65564 UOQ65563:UOQ65564 UYM65563:UYM65564 VII65563:VII65564 VSE65563:VSE65564 WCA65563:WCA65564 WLW65563:WLW65564 WVS65563:WVS65564 K131099:K131100 JG131099:JG131100 TC131099:TC131100 ACY131099:ACY131100 AMU131099:AMU131100 AWQ131099:AWQ131100 BGM131099:BGM131100 BQI131099:BQI131100 CAE131099:CAE131100 CKA131099:CKA131100 CTW131099:CTW131100 DDS131099:DDS131100 DNO131099:DNO131100 DXK131099:DXK131100 EHG131099:EHG131100 ERC131099:ERC131100 FAY131099:FAY131100 FKU131099:FKU131100 FUQ131099:FUQ131100 GEM131099:GEM131100 GOI131099:GOI131100 GYE131099:GYE131100 HIA131099:HIA131100 HRW131099:HRW131100 IBS131099:IBS131100 ILO131099:ILO131100 IVK131099:IVK131100 JFG131099:JFG131100 JPC131099:JPC131100 JYY131099:JYY131100 KIU131099:KIU131100 KSQ131099:KSQ131100 LCM131099:LCM131100 LMI131099:LMI131100 LWE131099:LWE131100 MGA131099:MGA131100 MPW131099:MPW131100 MZS131099:MZS131100 NJO131099:NJO131100 NTK131099:NTK131100 ODG131099:ODG131100 ONC131099:ONC131100 OWY131099:OWY131100 PGU131099:PGU131100 PQQ131099:PQQ131100 QAM131099:QAM131100 QKI131099:QKI131100 QUE131099:QUE131100 REA131099:REA131100 RNW131099:RNW131100 RXS131099:RXS131100 SHO131099:SHO131100 SRK131099:SRK131100 TBG131099:TBG131100 TLC131099:TLC131100 TUY131099:TUY131100 UEU131099:UEU131100 UOQ131099:UOQ131100 UYM131099:UYM131100 VII131099:VII131100 VSE131099:VSE131100 WCA131099:WCA131100 WLW131099:WLW131100 WVS131099:WVS131100 K196635:K196636 JG196635:JG196636 TC196635:TC196636 ACY196635:ACY196636 AMU196635:AMU196636 AWQ196635:AWQ196636 BGM196635:BGM196636 BQI196635:BQI196636 CAE196635:CAE196636 CKA196635:CKA196636 CTW196635:CTW196636 DDS196635:DDS196636 DNO196635:DNO196636 DXK196635:DXK196636 EHG196635:EHG196636 ERC196635:ERC196636 FAY196635:FAY196636 FKU196635:FKU196636 FUQ196635:FUQ196636 GEM196635:GEM196636 GOI196635:GOI196636 GYE196635:GYE196636 HIA196635:HIA196636 HRW196635:HRW196636 IBS196635:IBS196636 ILO196635:ILO196636 IVK196635:IVK196636 JFG196635:JFG196636 JPC196635:JPC196636 JYY196635:JYY196636 KIU196635:KIU196636 KSQ196635:KSQ196636 LCM196635:LCM196636 LMI196635:LMI196636 LWE196635:LWE196636 MGA196635:MGA196636 MPW196635:MPW196636 MZS196635:MZS196636 NJO196635:NJO196636 NTK196635:NTK196636 ODG196635:ODG196636 ONC196635:ONC196636 OWY196635:OWY196636 PGU196635:PGU196636 PQQ196635:PQQ196636 QAM196635:QAM196636 QKI196635:QKI196636 QUE196635:QUE196636 REA196635:REA196636 RNW196635:RNW196636 RXS196635:RXS196636 SHO196635:SHO196636 SRK196635:SRK196636 TBG196635:TBG196636 TLC196635:TLC196636 TUY196635:TUY196636 UEU196635:UEU196636 UOQ196635:UOQ196636 UYM196635:UYM196636 VII196635:VII196636 VSE196635:VSE196636 WCA196635:WCA196636 WLW196635:WLW196636 WVS196635:WVS196636 K262171:K262172 JG262171:JG262172 TC262171:TC262172 ACY262171:ACY262172 AMU262171:AMU262172 AWQ262171:AWQ262172 BGM262171:BGM262172 BQI262171:BQI262172 CAE262171:CAE262172 CKA262171:CKA262172 CTW262171:CTW262172 DDS262171:DDS262172 DNO262171:DNO262172 DXK262171:DXK262172 EHG262171:EHG262172 ERC262171:ERC262172 FAY262171:FAY262172 FKU262171:FKU262172 FUQ262171:FUQ262172 GEM262171:GEM262172 GOI262171:GOI262172 GYE262171:GYE262172 HIA262171:HIA262172 HRW262171:HRW262172 IBS262171:IBS262172 ILO262171:ILO262172 IVK262171:IVK262172 JFG262171:JFG262172 JPC262171:JPC262172 JYY262171:JYY262172 KIU262171:KIU262172 KSQ262171:KSQ262172 LCM262171:LCM262172 LMI262171:LMI262172 LWE262171:LWE262172 MGA262171:MGA262172 MPW262171:MPW262172 MZS262171:MZS262172 NJO262171:NJO262172 NTK262171:NTK262172 ODG262171:ODG262172 ONC262171:ONC262172 OWY262171:OWY262172 PGU262171:PGU262172 PQQ262171:PQQ262172 QAM262171:QAM262172 QKI262171:QKI262172 QUE262171:QUE262172 REA262171:REA262172 RNW262171:RNW262172 RXS262171:RXS262172 SHO262171:SHO262172 SRK262171:SRK262172 TBG262171:TBG262172 TLC262171:TLC262172 TUY262171:TUY262172 UEU262171:UEU262172 UOQ262171:UOQ262172 UYM262171:UYM262172 VII262171:VII262172 VSE262171:VSE262172 WCA262171:WCA262172 WLW262171:WLW262172 WVS262171:WVS262172 K327707:K327708 JG327707:JG327708 TC327707:TC327708 ACY327707:ACY327708 AMU327707:AMU327708 AWQ327707:AWQ327708 BGM327707:BGM327708 BQI327707:BQI327708 CAE327707:CAE327708 CKA327707:CKA327708 CTW327707:CTW327708 DDS327707:DDS327708 DNO327707:DNO327708 DXK327707:DXK327708 EHG327707:EHG327708 ERC327707:ERC327708 FAY327707:FAY327708 FKU327707:FKU327708 FUQ327707:FUQ327708 GEM327707:GEM327708 GOI327707:GOI327708 GYE327707:GYE327708 HIA327707:HIA327708 HRW327707:HRW327708 IBS327707:IBS327708 ILO327707:ILO327708 IVK327707:IVK327708 JFG327707:JFG327708 JPC327707:JPC327708 JYY327707:JYY327708 KIU327707:KIU327708 KSQ327707:KSQ327708 LCM327707:LCM327708 LMI327707:LMI327708 LWE327707:LWE327708 MGA327707:MGA327708 MPW327707:MPW327708 MZS327707:MZS327708 NJO327707:NJO327708 NTK327707:NTK327708 ODG327707:ODG327708 ONC327707:ONC327708 OWY327707:OWY327708 PGU327707:PGU327708 PQQ327707:PQQ327708 QAM327707:QAM327708 QKI327707:QKI327708 QUE327707:QUE327708 REA327707:REA327708 RNW327707:RNW327708 RXS327707:RXS327708 SHO327707:SHO327708 SRK327707:SRK327708 TBG327707:TBG327708 TLC327707:TLC327708 TUY327707:TUY327708 UEU327707:UEU327708 UOQ327707:UOQ327708 UYM327707:UYM327708 VII327707:VII327708 VSE327707:VSE327708 WCA327707:WCA327708 WLW327707:WLW327708 WVS327707:WVS327708 K393243:K393244 JG393243:JG393244 TC393243:TC393244 ACY393243:ACY393244 AMU393243:AMU393244 AWQ393243:AWQ393244 BGM393243:BGM393244 BQI393243:BQI393244 CAE393243:CAE393244 CKA393243:CKA393244 CTW393243:CTW393244 DDS393243:DDS393244 DNO393243:DNO393244 DXK393243:DXK393244 EHG393243:EHG393244 ERC393243:ERC393244 FAY393243:FAY393244 FKU393243:FKU393244 FUQ393243:FUQ393244 GEM393243:GEM393244 GOI393243:GOI393244 GYE393243:GYE393244 HIA393243:HIA393244 HRW393243:HRW393244 IBS393243:IBS393244 ILO393243:ILO393244 IVK393243:IVK393244 JFG393243:JFG393244 JPC393243:JPC393244 JYY393243:JYY393244 KIU393243:KIU393244 KSQ393243:KSQ393244 LCM393243:LCM393244 LMI393243:LMI393244 LWE393243:LWE393244 MGA393243:MGA393244 MPW393243:MPW393244 MZS393243:MZS393244 NJO393243:NJO393244 NTK393243:NTK393244 ODG393243:ODG393244 ONC393243:ONC393244 OWY393243:OWY393244 PGU393243:PGU393244 PQQ393243:PQQ393244 QAM393243:QAM393244 QKI393243:QKI393244 QUE393243:QUE393244 REA393243:REA393244 RNW393243:RNW393244 RXS393243:RXS393244 SHO393243:SHO393244 SRK393243:SRK393244 TBG393243:TBG393244 TLC393243:TLC393244 TUY393243:TUY393244 UEU393243:UEU393244 UOQ393243:UOQ393244 UYM393243:UYM393244 VII393243:VII393244 VSE393243:VSE393244 WCA393243:WCA393244 WLW393243:WLW393244 WVS393243:WVS393244 K458779:K458780 JG458779:JG458780 TC458779:TC458780 ACY458779:ACY458780 AMU458779:AMU458780 AWQ458779:AWQ458780 BGM458779:BGM458780 BQI458779:BQI458780 CAE458779:CAE458780 CKA458779:CKA458780 CTW458779:CTW458780 DDS458779:DDS458780 DNO458779:DNO458780 DXK458779:DXK458780 EHG458779:EHG458780 ERC458779:ERC458780 FAY458779:FAY458780 FKU458779:FKU458780 FUQ458779:FUQ458780 GEM458779:GEM458780 GOI458779:GOI458780 GYE458779:GYE458780 HIA458779:HIA458780 HRW458779:HRW458780 IBS458779:IBS458780 ILO458779:ILO458780 IVK458779:IVK458780 JFG458779:JFG458780 JPC458779:JPC458780 JYY458779:JYY458780 KIU458779:KIU458780 KSQ458779:KSQ458780 LCM458779:LCM458780 LMI458779:LMI458780 LWE458779:LWE458780 MGA458779:MGA458780 MPW458779:MPW458780 MZS458779:MZS458780 NJO458779:NJO458780 NTK458779:NTK458780 ODG458779:ODG458780 ONC458779:ONC458780 OWY458779:OWY458780 PGU458779:PGU458780 PQQ458779:PQQ458780 QAM458779:QAM458780 QKI458779:QKI458780 QUE458779:QUE458780 REA458779:REA458780 RNW458779:RNW458780 RXS458779:RXS458780 SHO458779:SHO458780 SRK458779:SRK458780 TBG458779:TBG458780 TLC458779:TLC458780 TUY458779:TUY458780 UEU458779:UEU458780 UOQ458779:UOQ458780 UYM458779:UYM458780 VII458779:VII458780 VSE458779:VSE458780 WCA458779:WCA458780 WLW458779:WLW458780 WVS458779:WVS458780 K524315:K524316 JG524315:JG524316 TC524315:TC524316 ACY524315:ACY524316 AMU524315:AMU524316 AWQ524315:AWQ524316 BGM524315:BGM524316 BQI524315:BQI524316 CAE524315:CAE524316 CKA524315:CKA524316 CTW524315:CTW524316 DDS524315:DDS524316 DNO524315:DNO524316 DXK524315:DXK524316 EHG524315:EHG524316 ERC524315:ERC524316 FAY524315:FAY524316 FKU524315:FKU524316 FUQ524315:FUQ524316 GEM524315:GEM524316 GOI524315:GOI524316 GYE524315:GYE524316 HIA524315:HIA524316 HRW524315:HRW524316 IBS524315:IBS524316 ILO524315:ILO524316 IVK524315:IVK524316 JFG524315:JFG524316 JPC524315:JPC524316 JYY524315:JYY524316 KIU524315:KIU524316 KSQ524315:KSQ524316 LCM524315:LCM524316 LMI524315:LMI524316 LWE524315:LWE524316 MGA524315:MGA524316 MPW524315:MPW524316 MZS524315:MZS524316 NJO524315:NJO524316 NTK524315:NTK524316 ODG524315:ODG524316 ONC524315:ONC524316 OWY524315:OWY524316 PGU524315:PGU524316 PQQ524315:PQQ524316 QAM524315:QAM524316 QKI524315:QKI524316 QUE524315:QUE524316 REA524315:REA524316 RNW524315:RNW524316 RXS524315:RXS524316 SHO524315:SHO524316 SRK524315:SRK524316 TBG524315:TBG524316 TLC524315:TLC524316 TUY524315:TUY524316 UEU524315:UEU524316 UOQ524315:UOQ524316 UYM524315:UYM524316 VII524315:VII524316 VSE524315:VSE524316 WCA524315:WCA524316 WLW524315:WLW524316 WVS524315:WVS524316 K589851:K589852 JG589851:JG589852 TC589851:TC589852 ACY589851:ACY589852 AMU589851:AMU589852 AWQ589851:AWQ589852 BGM589851:BGM589852 BQI589851:BQI589852 CAE589851:CAE589852 CKA589851:CKA589852 CTW589851:CTW589852 DDS589851:DDS589852 DNO589851:DNO589852 DXK589851:DXK589852 EHG589851:EHG589852 ERC589851:ERC589852 FAY589851:FAY589852 FKU589851:FKU589852 FUQ589851:FUQ589852 GEM589851:GEM589852 GOI589851:GOI589852 GYE589851:GYE589852 HIA589851:HIA589852 HRW589851:HRW589852 IBS589851:IBS589852 ILO589851:ILO589852 IVK589851:IVK589852 JFG589851:JFG589852 JPC589851:JPC589852 JYY589851:JYY589852 KIU589851:KIU589852 KSQ589851:KSQ589852 LCM589851:LCM589852 LMI589851:LMI589852 LWE589851:LWE589852 MGA589851:MGA589852 MPW589851:MPW589852 MZS589851:MZS589852 NJO589851:NJO589852 NTK589851:NTK589852 ODG589851:ODG589852 ONC589851:ONC589852 OWY589851:OWY589852 PGU589851:PGU589852 PQQ589851:PQQ589852 QAM589851:QAM589852 QKI589851:QKI589852 QUE589851:QUE589852 REA589851:REA589852 RNW589851:RNW589852 RXS589851:RXS589852 SHO589851:SHO589852 SRK589851:SRK589852 TBG589851:TBG589852 TLC589851:TLC589852 TUY589851:TUY589852 UEU589851:UEU589852 UOQ589851:UOQ589852 UYM589851:UYM589852 VII589851:VII589852 VSE589851:VSE589852 WCA589851:WCA589852 WLW589851:WLW589852 WVS589851:WVS589852 K655387:K655388 JG655387:JG655388 TC655387:TC655388 ACY655387:ACY655388 AMU655387:AMU655388 AWQ655387:AWQ655388 BGM655387:BGM655388 BQI655387:BQI655388 CAE655387:CAE655388 CKA655387:CKA655388 CTW655387:CTW655388 DDS655387:DDS655388 DNO655387:DNO655388 DXK655387:DXK655388 EHG655387:EHG655388 ERC655387:ERC655388 FAY655387:FAY655388 FKU655387:FKU655388 FUQ655387:FUQ655388 GEM655387:GEM655388 GOI655387:GOI655388 GYE655387:GYE655388 HIA655387:HIA655388 HRW655387:HRW655388 IBS655387:IBS655388 ILO655387:ILO655388 IVK655387:IVK655388 JFG655387:JFG655388 JPC655387:JPC655388 JYY655387:JYY655388 KIU655387:KIU655388 KSQ655387:KSQ655388 LCM655387:LCM655388 LMI655387:LMI655388 LWE655387:LWE655388 MGA655387:MGA655388 MPW655387:MPW655388 MZS655387:MZS655388 NJO655387:NJO655388 NTK655387:NTK655388 ODG655387:ODG655388 ONC655387:ONC655388 OWY655387:OWY655388 PGU655387:PGU655388 PQQ655387:PQQ655388 QAM655387:QAM655388 QKI655387:QKI655388 QUE655387:QUE655388 REA655387:REA655388 RNW655387:RNW655388 RXS655387:RXS655388 SHO655387:SHO655388 SRK655387:SRK655388 TBG655387:TBG655388 TLC655387:TLC655388 TUY655387:TUY655388 UEU655387:UEU655388 UOQ655387:UOQ655388 UYM655387:UYM655388 VII655387:VII655388 VSE655387:VSE655388 WCA655387:WCA655388 WLW655387:WLW655388 WVS655387:WVS655388 K720923:K720924 JG720923:JG720924 TC720923:TC720924 ACY720923:ACY720924 AMU720923:AMU720924 AWQ720923:AWQ720924 BGM720923:BGM720924 BQI720923:BQI720924 CAE720923:CAE720924 CKA720923:CKA720924 CTW720923:CTW720924 DDS720923:DDS720924 DNO720923:DNO720924 DXK720923:DXK720924 EHG720923:EHG720924 ERC720923:ERC720924 FAY720923:FAY720924 FKU720923:FKU720924 FUQ720923:FUQ720924 GEM720923:GEM720924 GOI720923:GOI720924 GYE720923:GYE720924 HIA720923:HIA720924 HRW720923:HRW720924 IBS720923:IBS720924 ILO720923:ILO720924 IVK720923:IVK720924 JFG720923:JFG720924 JPC720923:JPC720924 JYY720923:JYY720924 KIU720923:KIU720924 KSQ720923:KSQ720924 LCM720923:LCM720924 LMI720923:LMI720924 LWE720923:LWE720924 MGA720923:MGA720924 MPW720923:MPW720924 MZS720923:MZS720924 NJO720923:NJO720924 NTK720923:NTK720924 ODG720923:ODG720924 ONC720923:ONC720924 OWY720923:OWY720924 PGU720923:PGU720924 PQQ720923:PQQ720924 QAM720923:QAM720924 QKI720923:QKI720924 QUE720923:QUE720924 REA720923:REA720924 RNW720923:RNW720924 RXS720923:RXS720924 SHO720923:SHO720924 SRK720923:SRK720924 TBG720923:TBG720924 TLC720923:TLC720924 TUY720923:TUY720924 UEU720923:UEU720924 UOQ720923:UOQ720924 UYM720923:UYM720924 VII720923:VII720924 VSE720923:VSE720924 WCA720923:WCA720924 WLW720923:WLW720924 WVS720923:WVS720924 K786459:K786460 JG786459:JG786460 TC786459:TC786460 ACY786459:ACY786460 AMU786459:AMU786460 AWQ786459:AWQ786460 BGM786459:BGM786460 BQI786459:BQI786460 CAE786459:CAE786460 CKA786459:CKA786460 CTW786459:CTW786460 DDS786459:DDS786460 DNO786459:DNO786460 DXK786459:DXK786460 EHG786459:EHG786460 ERC786459:ERC786460 FAY786459:FAY786460 FKU786459:FKU786460 FUQ786459:FUQ786460 GEM786459:GEM786460 GOI786459:GOI786460 GYE786459:GYE786460 HIA786459:HIA786460 HRW786459:HRW786460 IBS786459:IBS786460 ILO786459:ILO786460 IVK786459:IVK786460 JFG786459:JFG786460 JPC786459:JPC786460 JYY786459:JYY786460 KIU786459:KIU786460 KSQ786459:KSQ786460 LCM786459:LCM786460 LMI786459:LMI786460 LWE786459:LWE786460 MGA786459:MGA786460 MPW786459:MPW786460 MZS786459:MZS786460 NJO786459:NJO786460 NTK786459:NTK786460 ODG786459:ODG786460 ONC786459:ONC786460 OWY786459:OWY786460 PGU786459:PGU786460 PQQ786459:PQQ786460 QAM786459:QAM786460 QKI786459:QKI786460 QUE786459:QUE786460 REA786459:REA786460 RNW786459:RNW786460 RXS786459:RXS786460 SHO786459:SHO786460 SRK786459:SRK786460 TBG786459:TBG786460 TLC786459:TLC786460 TUY786459:TUY786460 UEU786459:UEU786460 UOQ786459:UOQ786460 UYM786459:UYM786460 VII786459:VII786460 VSE786459:VSE786460 WCA786459:WCA786460 WLW786459:WLW786460 WVS786459:WVS786460 K851995:K851996 JG851995:JG851996 TC851995:TC851996 ACY851995:ACY851996 AMU851995:AMU851996 AWQ851995:AWQ851996 BGM851995:BGM851996 BQI851995:BQI851996 CAE851995:CAE851996 CKA851995:CKA851996 CTW851995:CTW851996 DDS851995:DDS851996 DNO851995:DNO851996 DXK851995:DXK851996 EHG851995:EHG851996 ERC851995:ERC851996 FAY851995:FAY851996 FKU851995:FKU851996 FUQ851995:FUQ851996 GEM851995:GEM851996 GOI851995:GOI851996 GYE851995:GYE851996 HIA851995:HIA851996 HRW851995:HRW851996 IBS851995:IBS851996 ILO851995:ILO851996 IVK851995:IVK851996 JFG851995:JFG851996 JPC851995:JPC851996 JYY851995:JYY851996 KIU851995:KIU851996 KSQ851995:KSQ851996 LCM851995:LCM851996 LMI851995:LMI851996 LWE851995:LWE851996 MGA851995:MGA851996 MPW851995:MPW851996 MZS851995:MZS851996 NJO851995:NJO851996 NTK851995:NTK851996 ODG851995:ODG851996 ONC851995:ONC851996 OWY851995:OWY851996 PGU851995:PGU851996 PQQ851995:PQQ851996 QAM851995:QAM851996 QKI851995:QKI851996 QUE851995:QUE851996 REA851995:REA851996 RNW851995:RNW851996 RXS851995:RXS851996 SHO851995:SHO851996 SRK851995:SRK851996 TBG851995:TBG851996 TLC851995:TLC851996 TUY851995:TUY851996 UEU851995:UEU851996 UOQ851995:UOQ851996 UYM851995:UYM851996 VII851995:VII851996 VSE851995:VSE851996 WCA851995:WCA851996 WLW851995:WLW851996 WVS851995:WVS851996 K917531:K917532 JG917531:JG917532 TC917531:TC917532 ACY917531:ACY917532 AMU917531:AMU917532 AWQ917531:AWQ917532 BGM917531:BGM917532 BQI917531:BQI917532 CAE917531:CAE917532 CKA917531:CKA917532 CTW917531:CTW917532 DDS917531:DDS917532 DNO917531:DNO917532 DXK917531:DXK917532 EHG917531:EHG917532 ERC917531:ERC917532 FAY917531:FAY917532 FKU917531:FKU917532 FUQ917531:FUQ917532 GEM917531:GEM917532 GOI917531:GOI917532 GYE917531:GYE917532 HIA917531:HIA917532 HRW917531:HRW917532 IBS917531:IBS917532 ILO917531:ILO917532 IVK917531:IVK917532 JFG917531:JFG917532 JPC917531:JPC917532 JYY917531:JYY917532 KIU917531:KIU917532 KSQ917531:KSQ917532 LCM917531:LCM917532 LMI917531:LMI917532 LWE917531:LWE917532 MGA917531:MGA917532 MPW917531:MPW917532 MZS917531:MZS917532 NJO917531:NJO917532 NTK917531:NTK917532 ODG917531:ODG917532 ONC917531:ONC917532 OWY917531:OWY917532 PGU917531:PGU917532 PQQ917531:PQQ917532 QAM917531:QAM917532 QKI917531:QKI917532 QUE917531:QUE917532 REA917531:REA917532 RNW917531:RNW917532 RXS917531:RXS917532 SHO917531:SHO917532 SRK917531:SRK917532 TBG917531:TBG917532 TLC917531:TLC917532 TUY917531:TUY917532 UEU917531:UEU917532 UOQ917531:UOQ917532 UYM917531:UYM917532 VII917531:VII917532 VSE917531:VSE917532 WCA917531:WCA917532 WLW917531:WLW917532 WVS917531:WVS917532 K983067:K983068 JG983067:JG983068 TC983067:TC983068 ACY983067:ACY983068 AMU983067:AMU983068 AWQ983067:AWQ983068 BGM983067:BGM983068 BQI983067:BQI983068 CAE983067:CAE983068 CKA983067:CKA983068 CTW983067:CTW983068 DDS983067:DDS983068 DNO983067:DNO983068 DXK983067:DXK983068 EHG983067:EHG983068 ERC983067:ERC983068 FAY983067:FAY983068 FKU983067:FKU983068 FUQ983067:FUQ983068 GEM983067:GEM983068 GOI983067:GOI983068 GYE983067:GYE983068 HIA983067:HIA983068 HRW983067:HRW983068 IBS983067:IBS983068 ILO983067:ILO983068 IVK983067:IVK983068 JFG983067:JFG983068 JPC983067:JPC983068 JYY983067:JYY983068 KIU983067:KIU983068 KSQ983067:KSQ983068 LCM983067:LCM983068 LMI983067:LMI983068 LWE983067:LWE983068 MGA983067:MGA983068 MPW983067:MPW983068 MZS983067:MZS983068 NJO983067:NJO983068 NTK983067:NTK983068 ODG983067:ODG983068 ONC983067:ONC983068 OWY983067:OWY983068 PGU983067:PGU983068 PQQ983067:PQQ983068 QAM983067:QAM983068 QKI983067:QKI983068 QUE983067:QUE983068 REA983067:REA983068 RNW983067:RNW983068 RXS983067:RXS983068 SHO983067:SHO983068 SRK983067:SRK983068 TBG983067:TBG983068 TLC983067:TLC983068 TUY983067:TUY983068 UEU983067:UEU983068 UOQ983067:UOQ983068 UYM983067:UYM983068 VII983067:VII983068 VSE983067:VSE983068 WCA983067:WCA983068 WLW983067:WLW983068 WVS983067:WVS983068" xr:uid="{97B83BBA-8049-4E09-A796-3C15839AF188}"/>
  </dataValidations>
  <pageMargins left="0" right="0" top="0" bottom="0" header="0" footer="0"/>
  <pageSetup paperSize="8" scale="65" orientation="portrait" r:id="rId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D65E0-D5D9-4297-896C-2C761820E03D}">
  <dimension ref="B2:Q274"/>
  <sheetViews>
    <sheetView zoomScale="80" zoomScaleNormal="80" workbookViewId="0">
      <pane xSplit="10" ySplit="8" topLeftCell="K125" activePane="bottomRight" state="frozen"/>
      <selection pane="topRight" activeCell="K1" sqref="K1"/>
      <selection pane="bottomLeft" activeCell="A9" sqref="A9"/>
      <selection pane="bottomRight" activeCell="A133" sqref="A133:IV133"/>
    </sheetView>
  </sheetViews>
  <sheetFormatPr defaultRowHeight="18.75"/>
  <cols>
    <col min="1" max="1" width="2.625" style="8" customWidth="1"/>
    <col min="2" max="2" width="5.75" style="9" customWidth="1"/>
    <col min="3" max="4" width="15.75" style="8" customWidth="1"/>
    <col min="5" max="5" width="49.125" style="8" customWidth="1"/>
    <col min="6" max="6" width="6.25" style="8" customWidth="1"/>
    <col min="7" max="8" width="9.875" style="8" bestFit="1" customWidth="1"/>
    <col min="9" max="9" width="5.75" style="3" customWidth="1"/>
    <col min="10" max="10" width="40.75" style="8" customWidth="1"/>
    <col min="11" max="11" width="30.75" style="8" customWidth="1"/>
    <col min="12" max="12" width="30.75" style="9" customWidth="1"/>
    <col min="13" max="13" width="13.75" style="10" customWidth="1"/>
    <col min="14" max="14" width="6.375" style="8" customWidth="1"/>
    <col min="15" max="15" width="13.25" style="3" customWidth="1"/>
    <col min="16" max="16" width="18.25" style="11" customWidth="1"/>
    <col min="17" max="17" width="15.625" style="194" customWidth="1"/>
    <col min="18" max="256" width="9" style="8"/>
    <col min="257" max="257" width="2.625" style="8" customWidth="1"/>
    <col min="258" max="258" width="5.75" style="8" customWidth="1"/>
    <col min="259" max="260" width="15.75" style="8" customWidth="1"/>
    <col min="261" max="261" width="49.125" style="8" customWidth="1"/>
    <col min="262" max="262" width="6.25" style="8" customWidth="1"/>
    <col min="263" max="264" width="9.875" style="8" bestFit="1" customWidth="1"/>
    <col min="265" max="265" width="5.75" style="8" customWidth="1"/>
    <col min="266" max="266" width="40.75" style="8" customWidth="1"/>
    <col min="267" max="268" width="30.75" style="8" customWidth="1"/>
    <col min="269" max="269" width="13.75" style="8" customWidth="1"/>
    <col min="270" max="270" width="6.375" style="8" customWidth="1"/>
    <col min="271" max="271" width="13.25" style="8" customWidth="1"/>
    <col min="272" max="272" width="18.25" style="8" customWidth="1"/>
    <col min="273" max="273" width="15.625" style="8" customWidth="1"/>
    <col min="274" max="512" width="9" style="8"/>
    <col min="513" max="513" width="2.625" style="8" customWidth="1"/>
    <col min="514" max="514" width="5.75" style="8" customWidth="1"/>
    <col min="515" max="516" width="15.75" style="8" customWidth="1"/>
    <col min="517" max="517" width="49.125" style="8" customWidth="1"/>
    <col min="518" max="518" width="6.25" style="8" customWidth="1"/>
    <col min="519" max="520" width="9.875" style="8" bestFit="1" customWidth="1"/>
    <col min="521" max="521" width="5.75" style="8" customWidth="1"/>
    <col min="522" max="522" width="40.75" style="8" customWidth="1"/>
    <col min="523" max="524" width="30.75" style="8" customWidth="1"/>
    <col min="525" max="525" width="13.75" style="8" customWidth="1"/>
    <col min="526" max="526" width="6.375" style="8" customWidth="1"/>
    <col min="527" max="527" width="13.25" style="8" customWidth="1"/>
    <col min="528" max="528" width="18.25" style="8" customWidth="1"/>
    <col min="529" max="529" width="15.625" style="8" customWidth="1"/>
    <col min="530" max="768" width="9" style="8"/>
    <col min="769" max="769" width="2.625" style="8" customWidth="1"/>
    <col min="770" max="770" width="5.75" style="8" customWidth="1"/>
    <col min="771" max="772" width="15.75" style="8" customWidth="1"/>
    <col min="773" max="773" width="49.125" style="8" customWidth="1"/>
    <col min="774" max="774" width="6.25" style="8" customWidth="1"/>
    <col min="775" max="776" width="9.875" style="8" bestFit="1" customWidth="1"/>
    <col min="777" max="777" width="5.75" style="8" customWidth="1"/>
    <col min="778" max="778" width="40.75" style="8" customWidth="1"/>
    <col min="779" max="780" width="30.75" style="8" customWidth="1"/>
    <col min="781" max="781" width="13.75" style="8" customWidth="1"/>
    <col min="782" max="782" width="6.375" style="8" customWidth="1"/>
    <col min="783" max="783" width="13.25" style="8" customWidth="1"/>
    <col min="784" max="784" width="18.25" style="8" customWidth="1"/>
    <col min="785" max="785" width="15.625" style="8" customWidth="1"/>
    <col min="786" max="1024" width="9" style="8"/>
    <col min="1025" max="1025" width="2.625" style="8" customWidth="1"/>
    <col min="1026" max="1026" width="5.75" style="8" customWidth="1"/>
    <col min="1027" max="1028" width="15.75" style="8" customWidth="1"/>
    <col min="1029" max="1029" width="49.125" style="8" customWidth="1"/>
    <col min="1030" max="1030" width="6.25" style="8" customWidth="1"/>
    <col min="1031" max="1032" width="9.875" style="8" bestFit="1" customWidth="1"/>
    <col min="1033" max="1033" width="5.75" style="8" customWidth="1"/>
    <col min="1034" max="1034" width="40.75" style="8" customWidth="1"/>
    <col min="1035" max="1036" width="30.75" style="8" customWidth="1"/>
    <col min="1037" max="1037" width="13.75" style="8" customWidth="1"/>
    <col min="1038" max="1038" width="6.375" style="8" customWidth="1"/>
    <col min="1039" max="1039" width="13.25" style="8" customWidth="1"/>
    <col min="1040" max="1040" width="18.25" style="8" customWidth="1"/>
    <col min="1041" max="1041" width="15.625" style="8" customWidth="1"/>
    <col min="1042" max="1280" width="9" style="8"/>
    <col min="1281" max="1281" width="2.625" style="8" customWidth="1"/>
    <col min="1282" max="1282" width="5.75" style="8" customWidth="1"/>
    <col min="1283" max="1284" width="15.75" style="8" customWidth="1"/>
    <col min="1285" max="1285" width="49.125" style="8" customWidth="1"/>
    <col min="1286" max="1286" width="6.25" style="8" customWidth="1"/>
    <col min="1287" max="1288" width="9.875" style="8" bestFit="1" customWidth="1"/>
    <col min="1289" max="1289" width="5.75" style="8" customWidth="1"/>
    <col min="1290" max="1290" width="40.75" style="8" customWidth="1"/>
    <col min="1291" max="1292" width="30.75" style="8" customWidth="1"/>
    <col min="1293" max="1293" width="13.75" style="8" customWidth="1"/>
    <col min="1294" max="1294" width="6.375" style="8" customWidth="1"/>
    <col min="1295" max="1295" width="13.25" style="8" customWidth="1"/>
    <col min="1296" max="1296" width="18.25" style="8" customWidth="1"/>
    <col min="1297" max="1297" width="15.625" style="8" customWidth="1"/>
    <col min="1298" max="1536" width="9" style="8"/>
    <col min="1537" max="1537" width="2.625" style="8" customWidth="1"/>
    <col min="1538" max="1538" width="5.75" style="8" customWidth="1"/>
    <col min="1539" max="1540" width="15.75" style="8" customWidth="1"/>
    <col min="1541" max="1541" width="49.125" style="8" customWidth="1"/>
    <col min="1542" max="1542" width="6.25" style="8" customWidth="1"/>
    <col min="1543" max="1544" width="9.875" style="8" bestFit="1" customWidth="1"/>
    <col min="1545" max="1545" width="5.75" style="8" customWidth="1"/>
    <col min="1546" max="1546" width="40.75" style="8" customWidth="1"/>
    <col min="1547" max="1548" width="30.75" style="8" customWidth="1"/>
    <col min="1549" max="1549" width="13.75" style="8" customWidth="1"/>
    <col min="1550" max="1550" width="6.375" style="8" customWidth="1"/>
    <col min="1551" max="1551" width="13.25" style="8" customWidth="1"/>
    <col min="1552" max="1552" width="18.25" style="8" customWidth="1"/>
    <col min="1553" max="1553" width="15.625" style="8" customWidth="1"/>
    <col min="1554" max="1792" width="9" style="8"/>
    <col min="1793" max="1793" width="2.625" style="8" customWidth="1"/>
    <col min="1794" max="1794" width="5.75" style="8" customWidth="1"/>
    <col min="1795" max="1796" width="15.75" style="8" customWidth="1"/>
    <col min="1797" max="1797" width="49.125" style="8" customWidth="1"/>
    <col min="1798" max="1798" width="6.25" style="8" customWidth="1"/>
    <col min="1799" max="1800" width="9.875" style="8" bestFit="1" customWidth="1"/>
    <col min="1801" max="1801" width="5.75" style="8" customWidth="1"/>
    <col min="1802" max="1802" width="40.75" style="8" customWidth="1"/>
    <col min="1803" max="1804" width="30.75" style="8" customWidth="1"/>
    <col min="1805" max="1805" width="13.75" style="8" customWidth="1"/>
    <col min="1806" max="1806" width="6.375" style="8" customWidth="1"/>
    <col min="1807" max="1807" width="13.25" style="8" customWidth="1"/>
    <col min="1808" max="1808" width="18.25" style="8" customWidth="1"/>
    <col min="1809" max="1809" width="15.625" style="8" customWidth="1"/>
    <col min="1810" max="2048" width="9" style="8"/>
    <col min="2049" max="2049" width="2.625" style="8" customWidth="1"/>
    <col min="2050" max="2050" width="5.75" style="8" customWidth="1"/>
    <col min="2051" max="2052" width="15.75" style="8" customWidth="1"/>
    <col min="2053" max="2053" width="49.125" style="8" customWidth="1"/>
    <col min="2054" max="2054" width="6.25" style="8" customWidth="1"/>
    <col min="2055" max="2056" width="9.875" style="8" bestFit="1" customWidth="1"/>
    <col min="2057" max="2057" width="5.75" style="8" customWidth="1"/>
    <col min="2058" max="2058" width="40.75" style="8" customWidth="1"/>
    <col min="2059" max="2060" width="30.75" style="8" customWidth="1"/>
    <col min="2061" max="2061" width="13.75" style="8" customWidth="1"/>
    <col min="2062" max="2062" width="6.375" style="8" customWidth="1"/>
    <col min="2063" max="2063" width="13.25" style="8" customWidth="1"/>
    <col min="2064" max="2064" width="18.25" style="8" customWidth="1"/>
    <col min="2065" max="2065" width="15.625" style="8" customWidth="1"/>
    <col min="2066" max="2304" width="9" style="8"/>
    <col min="2305" max="2305" width="2.625" style="8" customWidth="1"/>
    <col min="2306" max="2306" width="5.75" style="8" customWidth="1"/>
    <col min="2307" max="2308" width="15.75" style="8" customWidth="1"/>
    <col min="2309" max="2309" width="49.125" style="8" customWidth="1"/>
    <col min="2310" max="2310" width="6.25" style="8" customWidth="1"/>
    <col min="2311" max="2312" width="9.875" style="8" bestFit="1" customWidth="1"/>
    <col min="2313" max="2313" width="5.75" style="8" customWidth="1"/>
    <col min="2314" max="2314" width="40.75" style="8" customWidth="1"/>
    <col min="2315" max="2316" width="30.75" style="8" customWidth="1"/>
    <col min="2317" max="2317" width="13.75" style="8" customWidth="1"/>
    <col min="2318" max="2318" width="6.375" style="8" customWidth="1"/>
    <col min="2319" max="2319" width="13.25" style="8" customWidth="1"/>
    <col min="2320" max="2320" width="18.25" style="8" customWidth="1"/>
    <col min="2321" max="2321" width="15.625" style="8" customWidth="1"/>
    <col min="2322" max="2560" width="9" style="8"/>
    <col min="2561" max="2561" width="2.625" style="8" customWidth="1"/>
    <col min="2562" max="2562" width="5.75" style="8" customWidth="1"/>
    <col min="2563" max="2564" width="15.75" style="8" customWidth="1"/>
    <col min="2565" max="2565" width="49.125" style="8" customWidth="1"/>
    <col min="2566" max="2566" width="6.25" style="8" customWidth="1"/>
    <col min="2567" max="2568" width="9.875" style="8" bestFit="1" customWidth="1"/>
    <col min="2569" max="2569" width="5.75" style="8" customWidth="1"/>
    <col min="2570" max="2570" width="40.75" style="8" customWidth="1"/>
    <col min="2571" max="2572" width="30.75" style="8" customWidth="1"/>
    <col min="2573" max="2573" width="13.75" style="8" customWidth="1"/>
    <col min="2574" max="2574" width="6.375" style="8" customWidth="1"/>
    <col min="2575" max="2575" width="13.25" style="8" customWidth="1"/>
    <col min="2576" max="2576" width="18.25" style="8" customWidth="1"/>
    <col min="2577" max="2577" width="15.625" style="8" customWidth="1"/>
    <col min="2578" max="2816" width="9" style="8"/>
    <col min="2817" max="2817" width="2.625" style="8" customWidth="1"/>
    <col min="2818" max="2818" width="5.75" style="8" customWidth="1"/>
    <col min="2819" max="2820" width="15.75" style="8" customWidth="1"/>
    <col min="2821" max="2821" width="49.125" style="8" customWidth="1"/>
    <col min="2822" max="2822" width="6.25" style="8" customWidth="1"/>
    <col min="2823" max="2824" width="9.875" style="8" bestFit="1" customWidth="1"/>
    <col min="2825" max="2825" width="5.75" style="8" customWidth="1"/>
    <col min="2826" max="2826" width="40.75" style="8" customWidth="1"/>
    <col min="2827" max="2828" width="30.75" style="8" customWidth="1"/>
    <col min="2829" max="2829" width="13.75" style="8" customWidth="1"/>
    <col min="2830" max="2830" width="6.375" style="8" customWidth="1"/>
    <col min="2831" max="2831" width="13.25" style="8" customWidth="1"/>
    <col min="2832" max="2832" width="18.25" style="8" customWidth="1"/>
    <col min="2833" max="2833" width="15.625" style="8" customWidth="1"/>
    <col min="2834" max="3072" width="9" style="8"/>
    <col min="3073" max="3073" width="2.625" style="8" customWidth="1"/>
    <col min="3074" max="3074" width="5.75" style="8" customWidth="1"/>
    <col min="3075" max="3076" width="15.75" style="8" customWidth="1"/>
    <col min="3077" max="3077" width="49.125" style="8" customWidth="1"/>
    <col min="3078" max="3078" width="6.25" style="8" customWidth="1"/>
    <col min="3079" max="3080" width="9.875" style="8" bestFit="1" customWidth="1"/>
    <col min="3081" max="3081" width="5.75" style="8" customWidth="1"/>
    <col min="3082" max="3082" width="40.75" style="8" customWidth="1"/>
    <col min="3083" max="3084" width="30.75" style="8" customWidth="1"/>
    <col min="3085" max="3085" width="13.75" style="8" customWidth="1"/>
    <col min="3086" max="3086" width="6.375" style="8" customWidth="1"/>
    <col min="3087" max="3087" width="13.25" style="8" customWidth="1"/>
    <col min="3088" max="3088" width="18.25" style="8" customWidth="1"/>
    <col min="3089" max="3089" width="15.625" style="8" customWidth="1"/>
    <col min="3090" max="3328" width="9" style="8"/>
    <col min="3329" max="3329" width="2.625" style="8" customWidth="1"/>
    <col min="3330" max="3330" width="5.75" style="8" customWidth="1"/>
    <col min="3331" max="3332" width="15.75" style="8" customWidth="1"/>
    <col min="3333" max="3333" width="49.125" style="8" customWidth="1"/>
    <col min="3334" max="3334" width="6.25" style="8" customWidth="1"/>
    <col min="3335" max="3336" width="9.875" style="8" bestFit="1" customWidth="1"/>
    <col min="3337" max="3337" width="5.75" style="8" customWidth="1"/>
    <col min="3338" max="3338" width="40.75" style="8" customWidth="1"/>
    <col min="3339" max="3340" width="30.75" style="8" customWidth="1"/>
    <col min="3341" max="3341" width="13.75" style="8" customWidth="1"/>
    <col min="3342" max="3342" width="6.375" style="8" customWidth="1"/>
    <col min="3343" max="3343" width="13.25" style="8" customWidth="1"/>
    <col min="3344" max="3344" width="18.25" style="8" customWidth="1"/>
    <col min="3345" max="3345" width="15.625" style="8" customWidth="1"/>
    <col min="3346" max="3584" width="9" style="8"/>
    <col min="3585" max="3585" width="2.625" style="8" customWidth="1"/>
    <col min="3586" max="3586" width="5.75" style="8" customWidth="1"/>
    <col min="3587" max="3588" width="15.75" style="8" customWidth="1"/>
    <col min="3589" max="3589" width="49.125" style="8" customWidth="1"/>
    <col min="3590" max="3590" width="6.25" style="8" customWidth="1"/>
    <col min="3591" max="3592" width="9.875" style="8" bestFit="1" customWidth="1"/>
    <col min="3593" max="3593" width="5.75" style="8" customWidth="1"/>
    <col min="3594" max="3594" width="40.75" style="8" customWidth="1"/>
    <col min="3595" max="3596" width="30.75" style="8" customWidth="1"/>
    <col min="3597" max="3597" width="13.75" style="8" customWidth="1"/>
    <col min="3598" max="3598" width="6.375" style="8" customWidth="1"/>
    <col min="3599" max="3599" width="13.25" style="8" customWidth="1"/>
    <col min="3600" max="3600" width="18.25" style="8" customWidth="1"/>
    <col min="3601" max="3601" width="15.625" style="8" customWidth="1"/>
    <col min="3602" max="3840" width="9" style="8"/>
    <col min="3841" max="3841" width="2.625" style="8" customWidth="1"/>
    <col min="3842" max="3842" width="5.75" style="8" customWidth="1"/>
    <col min="3843" max="3844" width="15.75" style="8" customWidth="1"/>
    <col min="3845" max="3845" width="49.125" style="8" customWidth="1"/>
    <col min="3846" max="3846" width="6.25" style="8" customWidth="1"/>
    <col min="3847" max="3848" width="9.875" style="8" bestFit="1" customWidth="1"/>
    <col min="3849" max="3849" width="5.75" style="8" customWidth="1"/>
    <col min="3850" max="3850" width="40.75" style="8" customWidth="1"/>
    <col min="3851" max="3852" width="30.75" style="8" customWidth="1"/>
    <col min="3853" max="3853" width="13.75" style="8" customWidth="1"/>
    <col min="3854" max="3854" width="6.375" style="8" customWidth="1"/>
    <col min="3855" max="3855" width="13.25" style="8" customWidth="1"/>
    <col min="3856" max="3856" width="18.25" style="8" customWidth="1"/>
    <col min="3857" max="3857" width="15.625" style="8" customWidth="1"/>
    <col min="3858" max="4096" width="9" style="8"/>
    <col min="4097" max="4097" width="2.625" style="8" customWidth="1"/>
    <col min="4098" max="4098" width="5.75" style="8" customWidth="1"/>
    <col min="4099" max="4100" width="15.75" style="8" customWidth="1"/>
    <col min="4101" max="4101" width="49.125" style="8" customWidth="1"/>
    <col min="4102" max="4102" width="6.25" style="8" customWidth="1"/>
    <col min="4103" max="4104" width="9.875" style="8" bestFit="1" customWidth="1"/>
    <col min="4105" max="4105" width="5.75" style="8" customWidth="1"/>
    <col min="4106" max="4106" width="40.75" style="8" customWidth="1"/>
    <col min="4107" max="4108" width="30.75" style="8" customWidth="1"/>
    <col min="4109" max="4109" width="13.75" style="8" customWidth="1"/>
    <col min="4110" max="4110" width="6.375" style="8" customWidth="1"/>
    <col min="4111" max="4111" width="13.25" style="8" customWidth="1"/>
    <col min="4112" max="4112" width="18.25" style="8" customWidth="1"/>
    <col min="4113" max="4113" width="15.625" style="8" customWidth="1"/>
    <col min="4114" max="4352" width="9" style="8"/>
    <col min="4353" max="4353" width="2.625" style="8" customWidth="1"/>
    <col min="4354" max="4354" width="5.75" style="8" customWidth="1"/>
    <col min="4355" max="4356" width="15.75" style="8" customWidth="1"/>
    <col min="4357" max="4357" width="49.125" style="8" customWidth="1"/>
    <col min="4358" max="4358" width="6.25" style="8" customWidth="1"/>
    <col min="4359" max="4360" width="9.875" style="8" bestFit="1" customWidth="1"/>
    <col min="4361" max="4361" width="5.75" style="8" customWidth="1"/>
    <col min="4362" max="4362" width="40.75" style="8" customWidth="1"/>
    <col min="4363" max="4364" width="30.75" style="8" customWidth="1"/>
    <col min="4365" max="4365" width="13.75" style="8" customWidth="1"/>
    <col min="4366" max="4366" width="6.375" style="8" customWidth="1"/>
    <col min="4367" max="4367" width="13.25" style="8" customWidth="1"/>
    <col min="4368" max="4368" width="18.25" style="8" customWidth="1"/>
    <col min="4369" max="4369" width="15.625" style="8" customWidth="1"/>
    <col min="4370" max="4608" width="9" style="8"/>
    <col min="4609" max="4609" width="2.625" style="8" customWidth="1"/>
    <col min="4610" max="4610" width="5.75" style="8" customWidth="1"/>
    <col min="4611" max="4612" width="15.75" style="8" customWidth="1"/>
    <col min="4613" max="4613" width="49.125" style="8" customWidth="1"/>
    <col min="4614" max="4614" width="6.25" style="8" customWidth="1"/>
    <col min="4615" max="4616" width="9.875" style="8" bestFit="1" customWidth="1"/>
    <col min="4617" max="4617" width="5.75" style="8" customWidth="1"/>
    <col min="4618" max="4618" width="40.75" style="8" customWidth="1"/>
    <col min="4619" max="4620" width="30.75" style="8" customWidth="1"/>
    <col min="4621" max="4621" width="13.75" style="8" customWidth="1"/>
    <col min="4622" max="4622" width="6.375" style="8" customWidth="1"/>
    <col min="4623" max="4623" width="13.25" style="8" customWidth="1"/>
    <col min="4624" max="4624" width="18.25" style="8" customWidth="1"/>
    <col min="4625" max="4625" width="15.625" style="8" customWidth="1"/>
    <col min="4626" max="4864" width="9" style="8"/>
    <col min="4865" max="4865" width="2.625" style="8" customWidth="1"/>
    <col min="4866" max="4866" width="5.75" style="8" customWidth="1"/>
    <col min="4867" max="4868" width="15.75" style="8" customWidth="1"/>
    <col min="4869" max="4869" width="49.125" style="8" customWidth="1"/>
    <col min="4870" max="4870" width="6.25" style="8" customWidth="1"/>
    <col min="4871" max="4872" width="9.875" style="8" bestFit="1" customWidth="1"/>
    <col min="4873" max="4873" width="5.75" style="8" customWidth="1"/>
    <col min="4874" max="4874" width="40.75" style="8" customWidth="1"/>
    <col min="4875" max="4876" width="30.75" style="8" customWidth="1"/>
    <col min="4877" max="4877" width="13.75" style="8" customWidth="1"/>
    <col min="4878" max="4878" width="6.375" style="8" customWidth="1"/>
    <col min="4879" max="4879" width="13.25" style="8" customWidth="1"/>
    <col min="4880" max="4880" width="18.25" style="8" customWidth="1"/>
    <col min="4881" max="4881" width="15.625" style="8" customWidth="1"/>
    <col min="4882" max="5120" width="9" style="8"/>
    <col min="5121" max="5121" width="2.625" style="8" customWidth="1"/>
    <col min="5122" max="5122" width="5.75" style="8" customWidth="1"/>
    <col min="5123" max="5124" width="15.75" style="8" customWidth="1"/>
    <col min="5125" max="5125" width="49.125" style="8" customWidth="1"/>
    <col min="5126" max="5126" width="6.25" style="8" customWidth="1"/>
    <col min="5127" max="5128" width="9.875" style="8" bestFit="1" customWidth="1"/>
    <col min="5129" max="5129" width="5.75" style="8" customWidth="1"/>
    <col min="5130" max="5130" width="40.75" style="8" customWidth="1"/>
    <col min="5131" max="5132" width="30.75" style="8" customWidth="1"/>
    <col min="5133" max="5133" width="13.75" style="8" customWidth="1"/>
    <col min="5134" max="5134" width="6.375" style="8" customWidth="1"/>
    <col min="5135" max="5135" width="13.25" style="8" customWidth="1"/>
    <col min="5136" max="5136" width="18.25" style="8" customWidth="1"/>
    <col min="5137" max="5137" width="15.625" style="8" customWidth="1"/>
    <col min="5138" max="5376" width="9" style="8"/>
    <col min="5377" max="5377" width="2.625" style="8" customWidth="1"/>
    <col min="5378" max="5378" width="5.75" style="8" customWidth="1"/>
    <col min="5379" max="5380" width="15.75" style="8" customWidth="1"/>
    <col min="5381" max="5381" width="49.125" style="8" customWidth="1"/>
    <col min="5382" max="5382" width="6.25" style="8" customWidth="1"/>
    <col min="5383" max="5384" width="9.875" style="8" bestFit="1" customWidth="1"/>
    <col min="5385" max="5385" width="5.75" style="8" customWidth="1"/>
    <col min="5386" max="5386" width="40.75" style="8" customWidth="1"/>
    <col min="5387" max="5388" width="30.75" style="8" customWidth="1"/>
    <col min="5389" max="5389" width="13.75" style="8" customWidth="1"/>
    <col min="5390" max="5390" width="6.375" style="8" customWidth="1"/>
    <col min="5391" max="5391" width="13.25" style="8" customWidth="1"/>
    <col min="5392" max="5392" width="18.25" style="8" customWidth="1"/>
    <col min="5393" max="5393" width="15.625" style="8" customWidth="1"/>
    <col min="5394" max="5632" width="9" style="8"/>
    <col min="5633" max="5633" width="2.625" style="8" customWidth="1"/>
    <col min="5634" max="5634" width="5.75" style="8" customWidth="1"/>
    <col min="5635" max="5636" width="15.75" style="8" customWidth="1"/>
    <col min="5637" max="5637" width="49.125" style="8" customWidth="1"/>
    <col min="5638" max="5638" width="6.25" style="8" customWidth="1"/>
    <col min="5639" max="5640" width="9.875" style="8" bestFit="1" customWidth="1"/>
    <col min="5641" max="5641" width="5.75" style="8" customWidth="1"/>
    <col min="5642" max="5642" width="40.75" style="8" customWidth="1"/>
    <col min="5643" max="5644" width="30.75" style="8" customWidth="1"/>
    <col min="5645" max="5645" width="13.75" style="8" customWidth="1"/>
    <col min="5646" max="5646" width="6.375" style="8" customWidth="1"/>
    <col min="5647" max="5647" width="13.25" style="8" customWidth="1"/>
    <col min="5648" max="5648" width="18.25" style="8" customWidth="1"/>
    <col min="5649" max="5649" width="15.625" style="8" customWidth="1"/>
    <col min="5650" max="5888" width="9" style="8"/>
    <col min="5889" max="5889" width="2.625" style="8" customWidth="1"/>
    <col min="5890" max="5890" width="5.75" style="8" customWidth="1"/>
    <col min="5891" max="5892" width="15.75" style="8" customWidth="1"/>
    <col min="5893" max="5893" width="49.125" style="8" customWidth="1"/>
    <col min="5894" max="5894" width="6.25" style="8" customWidth="1"/>
    <col min="5895" max="5896" width="9.875" style="8" bestFit="1" customWidth="1"/>
    <col min="5897" max="5897" width="5.75" style="8" customWidth="1"/>
    <col min="5898" max="5898" width="40.75" style="8" customWidth="1"/>
    <col min="5899" max="5900" width="30.75" style="8" customWidth="1"/>
    <col min="5901" max="5901" width="13.75" style="8" customWidth="1"/>
    <col min="5902" max="5902" width="6.375" style="8" customWidth="1"/>
    <col min="5903" max="5903" width="13.25" style="8" customWidth="1"/>
    <col min="5904" max="5904" width="18.25" style="8" customWidth="1"/>
    <col min="5905" max="5905" width="15.625" style="8" customWidth="1"/>
    <col min="5906" max="6144" width="9" style="8"/>
    <col min="6145" max="6145" width="2.625" style="8" customWidth="1"/>
    <col min="6146" max="6146" width="5.75" style="8" customWidth="1"/>
    <col min="6147" max="6148" width="15.75" style="8" customWidth="1"/>
    <col min="6149" max="6149" width="49.125" style="8" customWidth="1"/>
    <col min="6150" max="6150" width="6.25" style="8" customWidth="1"/>
    <col min="6151" max="6152" width="9.875" style="8" bestFit="1" customWidth="1"/>
    <col min="6153" max="6153" width="5.75" style="8" customWidth="1"/>
    <col min="6154" max="6154" width="40.75" style="8" customWidth="1"/>
    <col min="6155" max="6156" width="30.75" style="8" customWidth="1"/>
    <col min="6157" max="6157" width="13.75" style="8" customWidth="1"/>
    <col min="6158" max="6158" width="6.375" style="8" customWidth="1"/>
    <col min="6159" max="6159" width="13.25" style="8" customWidth="1"/>
    <col min="6160" max="6160" width="18.25" style="8" customWidth="1"/>
    <col min="6161" max="6161" width="15.625" style="8" customWidth="1"/>
    <col min="6162" max="6400" width="9" style="8"/>
    <col min="6401" max="6401" width="2.625" style="8" customWidth="1"/>
    <col min="6402" max="6402" width="5.75" style="8" customWidth="1"/>
    <col min="6403" max="6404" width="15.75" style="8" customWidth="1"/>
    <col min="6405" max="6405" width="49.125" style="8" customWidth="1"/>
    <col min="6406" max="6406" width="6.25" style="8" customWidth="1"/>
    <col min="6407" max="6408" width="9.875" style="8" bestFit="1" customWidth="1"/>
    <col min="6409" max="6409" width="5.75" style="8" customWidth="1"/>
    <col min="6410" max="6410" width="40.75" style="8" customWidth="1"/>
    <col min="6411" max="6412" width="30.75" style="8" customWidth="1"/>
    <col min="6413" max="6413" width="13.75" style="8" customWidth="1"/>
    <col min="6414" max="6414" width="6.375" style="8" customWidth="1"/>
    <col min="6415" max="6415" width="13.25" style="8" customWidth="1"/>
    <col min="6416" max="6416" width="18.25" style="8" customWidth="1"/>
    <col min="6417" max="6417" width="15.625" style="8" customWidth="1"/>
    <col min="6418" max="6656" width="9" style="8"/>
    <col min="6657" max="6657" width="2.625" style="8" customWidth="1"/>
    <col min="6658" max="6658" width="5.75" style="8" customWidth="1"/>
    <col min="6659" max="6660" width="15.75" style="8" customWidth="1"/>
    <col min="6661" max="6661" width="49.125" style="8" customWidth="1"/>
    <col min="6662" max="6662" width="6.25" style="8" customWidth="1"/>
    <col min="6663" max="6664" width="9.875" style="8" bestFit="1" customWidth="1"/>
    <col min="6665" max="6665" width="5.75" style="8" customWidth="1"/>
    <col min="6666" max="6666" width="40.75" style="8" customWidth="1"/>
    <col min="6667" max="6668" width="30.75" style="8" customWidth="1"/>
    <col min="6669" max="6669" width="13.75" style="8" customWidth="1"/>
    <col min="6670" max="6670" width="6.375" style="8" customWidth="1"/>
    <col min="6671" max="6671" width="13.25" style="8" customWidth="1"/>
    <col min="6672" max="6672" width="18.25" style="8" customWidth="1"/>
    <col min="6673" max="6673" width="15.625" style="8" customWidth="1"/>
    <col min="6674" max="6912" width="9" style="8"/>
    <col min="6913" max="6913" width="2.625" style="8" customWidth="1"/>
    <col min="6914" max="6914" width="5.75" style="8" customWidth="1"/>
    <col min="6915" max="6916" width="15.75" style="8" customWidth="1"/>
    <col min="6917" max="6917" width="49.125" style="8" customWidth="1"/>
    <col min="6918" max="6918" width="6.25" style="8" customWidth="1"/>
    <col min="6919" max="6920" width="9.875" style="8" bestFit="1" customWidth="1"/>
    <col min="6921" max="6921" width="5.75" style="8" customWidth="1"/>
    <col min="6922" max="6922" width="40.75" style="8" customWidth="1"/>
    <col min="6923" max="6924" width="30.75" style="8" customWidth="1"/>
    <col min="6925" max="6925" width="13.75" style="8" customWidth="1"/>
    <col min="6926" max="6926" width="6.375" style="8" customWidth="1"/>
    <col min="6927" max="6927" width="13.25" style="8" customWidth="1"/>
    <col min="6928" max="6928" width="18.25" style="8" customWidth="1"/>
    <col min="6929" max="6929" width="15.625" style="8" customWidth="1"/>
    <col min="6930" max="7168" width="9" style="8"/>
    <col min="7169" max="7169" width="2.625" style="8" customWidth="1"/>
    <col min="7170" max="7170" width="5.75" style="8" customWidth="1"/>
    <col min="7171" max="7172" width="15.75" style="8" customWidth="1"/>
    <col min="7173" max="7173" width="49.125" style="8" customWidth="1"/>
    <col min="7174" max="7174" width="6.25" style="8" customWidth="1"/>
    <col min="7175" max="7176" width="9.875" style="8" bestFit="1" customWidth="1"/>
    <col min="7177" max="7177" width="5.75" style="8" customWidth="1"/>
    <col min="7178" max="7178" width="40.75" style="8" customWidth="1"/>
    <col min="7179" max="7180" width="30.75" style="8" customWidth="1"/>
    <col min="7181" max="7181" width="13.75" style="8" customWidth="1"/>
    <col min="7182" max="7182" width="6.375" style="8" customWidth="1"/>
    <col min="7183" max="7183" width="13.25" style="8" customWidth="1"/>
    <col min="7184" max="7184" width="18.25" style="8" customWidth="1"/>
    <col min="7185" max="7185" width="15.625" style="8" customWidth="1"/>
    <col min="7186" max="7424" width="9" style="8"/>
    <col min="7425" max="7425" width="2.625" style="8" customWidth="1"/>
    <col min="7426" max="7426" width="5.75" style="8" customWidth="1"/>
    <col min="7427" max="7428" width="15.75" style="8" customWidth="1"/>
    <col min="7429" max="7429" width="49.125" style="8" customWidth="1"/>
    <col min="7430" max="7430" width="6.25" style="8" customWidth="1"/>
    <col min="7431" max="7432" width="9.875" style="8" bestFit="1" customWidth="1"/>
    <col min="7433" max="7433" width="5.75" style="8" customWidth="1"/>
    <col min="7434" max="7434" width="40.75" style="8" customWidth="1"/>
    <col min="7435" max="7436" width="30.75" style="8" customWidth="1"/>
    <col min="7437" max="7437" width="13.75" style="8" customWidth="1"/>
    <col min="7438" max="7438" width="6.375" style="8" customWidth="1"/>
    <col min="7439" max="7439" width="13.25" style="8" customWidth="1"/>
    <col min="7440" max="7440" width="18.25" style="8" customWidth="1"/>
    <col min="7441" max="7441" width="15.625" style="8" customWidth="1"/>
    <col min="7442" max="7680" width="9" style="8"/>
    <col min="7681" max="7681" width="2.625" style="8" customWidth="1"/>
    <col min="7682" max="7682" width="5.75" style="8" customWidth="1"/>
    <col min="7683" max="7684" width="15.75" style="8" customWidth="1"/>
    <col min="7685" max="7685" width="49.125" style="8" customWidth="1"/>
    <col min="7686" max="7686" width="6.25" style="8" customWidth="1"/>
    <col min="7687" max="7688" width="9.875" style="8" bestFit="1" customWidth="1"/>
    <col min="7689" max="7689" width="5.75" style="8" customWidth="1"/>
    <col min="7690" max="7690" width="40.75" style="8" customWidth="1"/>
    <col min="7691" max="7692" width="30.75" style="8" customWidth="1"/>
    <col min="7693" max="7693" width="13.75" style="8" customWidth="1"/>
    <col min="7694" max="7694" width="6.375" style="8" customWidth="1"/>
    <col min="7695" max="7695" width="13.25" style="8" customWidth="1"/>
    <col min="7696" max="7696" width="18.25" style="8" customWidth="1"/>
    <col min="7697" max="7697" width="15.625" style="8" customWidth="1"/>
    <col min="7698" max="7936" width="9" style="8"/>
    <col min="7937" max="7937" width="2.625" style="8" customWidth="1"/>
    <col min="7938" max="7938" width="5.75" style="8" customWidth="1"/>
    <col min="7939" max="7940" width="15.75" style="8" customWidth="1"/>
    <col min="7941" max="7941" width="49.125" style="8" customWidth="1"/>
    <col min="7942" max="7942" width="6.25" style="8" customWidth="1"/>
    <col min="7943" max="7944" width="9.875" style="8" bestFit="1" customWidth="1"/>
    <col min="7945" max="7945" width="5.75" style="8" customWidth="1"/>
    <col min="7946" max="7946" width="40.75" style="8" customWidth="1"/>
    <col min="7947" max="7948" width="30.75" style="8" customWidth="1"/>
    <col min="7949" max="7949" width="13.75" style="8" customWidth="1"/>
    <col min="7950" max="7950" width="6.375" style="8" customWidth="1"/>
    <col min="7951" max="7951" width="13.25" style="8" customWidth="1"/>
    <col min="7952" max="7952" width="18.25" style="8" customWidth="1"/>
    <col min="7953" max="7953" width="15.625" style="8" customWidth="1"/>
    <col min="7954" max="8192" width="9" style="8"/>
    <col min="8193" max="8193" width="2.625" style="8" customWidth="1"/>
    <col min="8194" max="8194" width="5.75" style="8" customWidth="1"/>
    <col min="8195" max="8196" width="15.75" style="8" customWidth="1"/>
    <col min="8197" max="8197" width="49.125" style="8" customWidth="1"/>
    <col min="8198" max="8198" width="6.25" style="8" customWidth="1"/>
    <col min="8199" max="8200" width="9.875" style="8" bestFit="1" customWidth="1"/>
    <col min="8201" max="8201" width="5.75" style="8" customWidth="1"/>
    <col min="8202" max="8202" width="40.75" style="8" customWidth="1"/>
    <col min="8203" max="8204" width="30.75" style="8" customWidth="1"/>
    <col min="8205" max="8205" width="13.75" style="8" customWidth="1"/>
    <col min="8206" max="8206" width="6.375" style="8" customWidth="1"/>
    <col min="8207" max="8207" width="13.25" style="8" customWidth="1"/>
    <col min="8208" max="8208" width="18.25" style="8" customWidth="1"/>
    <col min="8209" max="8209" width="15.625" style="8" customWidth="1"/>
    <col min="8210" max="8448" width="9" style="8"/>
    <col min="8449" max="8449" width="2.625" style="8" customWidth="1"/>
    <col min="8450" max="8450" width="5.75" style="8" customWidth="1"/>
    <col min="8451" max="8452" width="15.75" style="8" customWidth="1"/>
    <col min="8453" max="8453" width="49.125" style="8" customWidth="1"/>
    <col min="8454" max="8454" width="6.25" style="8" customWidth="1"/>
    <col min="8455" max="8456" width="9.875" style="8" bestFit="1" customWidth="1"/>
    <col min="8457" max="8457" width="5.75" style="8" customWidth="1"/>
    <col min="8458" max="8458" width="40.75" style="8" customWidth="1"/>
    <col min="8459" max="8460" width="30.75" style="8" customWidth="1"/>
    <col min="8461" max="8461" width="13.75" style="8" customWidth="1"/>
    <col min="8462" max="8462" width="6.375" style="8" customWidth="1"/>
    <col min="8463" max="8463" width="13.25" style="8" customWidth="1"/>
    <col min="8464" max="8464" width="18.25" style="8" customWidth="1"/>
    <col min="8465" max="8465" width="15.625" style="8" customWidth="1"/>
    <col min="8466" max="8704" width="9" style="8"/>
    <col min="8705" max="8705" width="2.625" style="8" customWidth="1"/>
    <col min="8706" max="8706" width="5.75" style="8" customWidth="1"/>
    <col min="8707" max="8708" width="15.75" style="8" customWidth="1"/>
    <col min="8709" max="8709" width="49.125" style="8" customWidth="1"/>
    <col min="8710" max="8710" width="6.25" style="8" customWidth="1"/>
    <col min="8711" max="8712" width="9.875" style="8" bestFit="1" customWidth="1"/>
    <col min="8713" max="8713" width="5.75" style="8" customWidth="1"/>
    <col min="8714" max="8714" width="40.75" style="8" customWidth="1"/>
    <col min="8715" max="8716" width="30.75" style="8" customWidth="1"/>
    <col min="8717" max="8717" width="13.75" style="8" customWidth="1"/>
    <col min="8718" max="8718" width="6.375" style="8" customWidth="1"/>
    <col min="8719" max="8719" width="13.25" style="8" customWidth="1"/>
    <col min="8720" max="8720" width="18.25" style="8" customWidth="1"/>
    <col min="8721" max="8721" width="15.625" style="8" customWidth="1"/>
    <col min="8722" max="8960" width="9" style="8"/>
    <col min="8961" max="8961" width="2.625" style="8" customWidth="1"/>
    <col min="8962" max="8962" width="5.75" style="8" customWidth="1"/>
    <col min="8963" max="8964" width="15.75" style="8" customWidth="1"/>
    <col min="8965" max="8965" width="49.125" style="8" customWidth="1"/>
    <col min="8966" max="8966" width="6.25" style="8" customWidth="1"/>
    <col min="8967" max="8968" width="9.875" style="8" bestFit="1" customWidth="1"/>
    <col min="8969" max="8969" width="5.75" style="8" customWidth="1"/>
    <col min="8970" max="8970" width="40.75" style="8" customWidth="1"/>
    <col min="8971" max="8972" width="30.75" style="8" customWidth="1"/>
    <col min="8973" max="8973" width="13.75" style="8" customWidth="1"/>
    <col min="8974" max="8974" width="6.375" style="8" customWidth="1"/>
    <col min="8975" max="8975" width="13.25" style="8" customWidth="1"/>
    <col min="8976" max="8976" width="18.25" style="8" customWidth="1"/>
    <col min="8977" max="8977" width="15.625" style="8" customWidth="1"/>
    <col min="8978" max="9216" width="9" style="8"/>
    <col min="9217" max="9217" width="2.625" style="8" customWidth="1"/>
    <col min="9218" max="9218" width="5.75" style="8" customWidth="1"/>
    <col min="9219" max="9220" width="15.75" style="8" customWidth="1"/>
    <col min="9221" max="9221" width="49.125" style="8" customWidth="1"/>
    <col min="9222" max="9222" width="6.25" style="8" customWidth="1"/>
    <col min="9223" max="9224" width="9.875" style="8" bestFit="1" customWidth="1"/>
    <col min="9225" max="9225" width="5.75" style="8" customWidth="1"/>
    <col min="9226" max="9226" width="40.75" style="8" customWidth="1"/>
    <col min="9227" max="9228" width="30.75" style="8" customWidth="1"/>
    <col min="9229" max="9229" width="13.75" style="8" customWidth="1"/>
    <col min="9230" max="9230" width="6.375" style="8" customWidth="1"/>
    <col min="9231" max="9231" width="13.25" style="8" customWidth="1"/>
    <col min="9232" max="9232" width="18.25" style="8" customWidth="1"/>
    <col min="9233" max="9233" width="15.625" style="8" customWidth="1"/>
    <col min="9234" max="9472" width="9" style="8"/>
    <col min="9473" max="9473" width="2.625" style="8" customWidth="1"/>
    <col min="9474" max="9474" width="5.75" style="8" customWidth="1"/>
    <col min="9475" max="9476" width="15.75" style="8" customWidth="1"/>
    <col min="9477" max="9477" width="49.125" style="8" customWidth="1"/>
    <col min="9478" max="9478" width="6.25" style="8" customWidth="1"/>
    <col min="9479" max="9480" width="9.875" style="8" bestFit="1" customWidth="1"/>
    <col min="9481" max="9481" width="5.75" style="8" customWidth="1"/>
    <col min="9482" max="9482" width="40.75" style="8" customWidth="1"/>
    <col min="9483" max="9484" width="30.75" style="8" customWidth="1"/>
    <col min="9485" max="9485" width="13.75" style="8" customWidth="1"/>
    <col min="9486" max="9486" width="6.375" style="8" customWidth="1"/>
    <col min="9487" max="9487" width="13.25" style="8" customWidth="1"/>
    <col min="9488" max="9488" width="18.25" style="8" customWidth="1"/>
    <col min="9489" max="9489" width="15.625" style="8" customWidth="1"/>
    <col min="9490" max="9728" width="9" style="8"/>
    <col min="9729" max="9729" width="2.625" style="8" customWidth="1"/>
    <col min="9730" max="9730" width="5.75" style="8" customWidth="1"/>
    <col min="9731" max="9732" width="15.75" style="8" customWidth="1"/>
    <col min="9733" max="9733" width="49.125" style="8" customWidth="1"/>
    <col min="9734" max="9734" width="6.25" style="8" customWidth="1"/>
    <col min="9735" max="9736" width="9.875" style="8" bestFit="1" customWidth="1"/>
    <col min="9737" max="9737" width="5.75" style="8" customWidth="1"/>
    <col min="9738" max="9738" width="40.75" style="8" customWidth="1"/>
    <col min="9739" max="9740" width="30.75" style="8" customWidth="1"/>
    <col min="9741" max="9741" width="13.75" style="8" customWidth="1"/>
    <col min="9742" max="9742" width="6.375" style="8" customWidth="1"/>
    <col min="9743" max="9743" width="13.25" style="8" customWidth="1"/>
    <col min="9744" max="9744" width="18.25" style="8" customWidth="1"/>
    <col min="9745" max="9745" width="15.625" style="8" customWidth="1"/>
    <col min="9746" max="9984" width="9" style="8"/>
    <col min="9985" max="9985" width="2.625" style="8" customWidth="1"/>
    <col min="9986" max="9986" width="5.75" style="8" customWidth="1"/>
    <col min="9987" max="9988" width="15.75" style="8" customWidth="1"/>
    <col min="9989" max="9989" width="49.125" style="8" customWidth="1"/>
    <col min="9990" max="9990" width="6.25" style="8" customWidth="1"/>
    <col min="9991" max="9992" width="9.875" style="8" bestFit="1" customWidth="1"/>
    <col min="9993" max="9993" width="5.75" style="8" customWidth="1"/>
    <col min="9994" max="9994" width="40.75" style="8" customWidth="1"/>
    <col min="9995" max="9996" width="30.75" style="8" customWidth="1"/>
    <col min="9997" max="9997" width="13.75" style="8" customWidth="1"/>
    <col min="9998" max="9998" width="6.375" style="8" customWidth="1"/>
    <col min="9999" max="9999" width="13.25" style="8" customWidth="1"/>
    <col min="10000" max="10000" width="18.25" style="8" customWidth="1"/>
    <col min="10001" max="10001" width="15.625" style="8" customWidth="1"/>
    <col min="10002" max="10240" width="9" style="8"/>
    <col min="10241" max="10241" width="2.625" style="8" customWidth="1"/>
    <col min="10242" max="10242" width="5.75" style="8" customWidth="1"/>
    <col min="10243" max="10244" width="15.75" style="8" customWidth="1"/>
    <col min="10245" max="10245" width="49.125" style="8" customWidth="1"/>
    <col min="10246" max="10246" width="6.25" style="8" customWidth="1"/>
    <col min="10247" max="10248" width="9.875" style="8" bestFit="1" customWidth="1"/>
    <col min="10249" max="10249" width="5.75" style="8" customWidth="1"/>
    <col min="10250" max="10250" width="40.75" style="8" customWidth="1"/>
    <col min="10251" max="10252" width="30.75" style="8" customWidth="1"/>
    <col min="10253" max="10253" width="13.75" style="8" customWidth="1"/>
    <col min="10254" max="10254" width="6.375" style="8" customWidth="1"/>
    <col min="10255" max="10255" width="13.25" style="8" customWidth="1"/>
    <col min="10256" max="10256" width="18.25" style="8" customWidth="1"/>
    <col min="10257" max="10257" width="15.625" style="8" customWidth="1"/>
    <col min="10258" max="10496" width="9" style="8"/>
    <col min="10497" max="10497" width="2.625" style="8" customWidth="1"/>
    <col min="10498" max="10498" width="5.75" style="8" customWidth="1"/>
    <col min="10499" max="10500" width="15.75" style="8" customWidth="1"/>
    <col min="10501" max="10501" width="49.125" style="8" customWidth="1"/>
    <col min="10502" max="10502" width="6.25" style="8" customWidth="1"/>
    <col min="10503" max="10504" width="9.875" style="8" bestFit="1" customWidth="1"/>
    <col min="10505" max="10505" width="5.75" style="8" customWidth="1"/>
    <col min="10506" max="10506" width="40.75" style="8" customWidth="1"/>
    <col min="10507" max="10508" width="30.75" style="8" customWidth="1"/>
    <col min="10509" max="10509" width="13.75" style="8" customWidth="1"/>
    <col min="10510" max="10510" width="6.375" style="8" customWidth="1"/>
    <col min="10511" max="10511" width="13.25" style="8" customWidth="1"/>
    <col min="10512" max="10512" width="18.25" style="8" customWidth="1"/>
    <col min="10513" max="10513" width="15.625" style="8" customWidth="1"/>
    <col min="10514" max="10752" width="9" style="8"/>
    <col min="10753" max="10753" width="2.625" style="8" customWidth="1"/>
    <col min="10754" max="10754" width="5.75" style="8" customWidth="1"/>
    <col min="10755" max="10756" width="15.75" style="8" customWidth="1"/>
    <col min="10757" max="10757" width="49.125" style="8" customWidth="1"/>
    <col min="10758" max="10758" width="6.25" style="8" customWidth="1"/>
    <col min="10759" max="10760" width="9.875" style="8" bestFit="1" customWidth="1"/>
    <col min="10761" max="10761" width="5.75" style="8" customWidth="1"/>
    <col min="10762" max="10762" width="40.75" style="8" customWidth="1"/>
    <col min="10763" max="10764" width="30.75" style="8" customWidth="1"/>
    <col min="10765" max="10765" width="13.75" style="8" customWidth="1"/>
    <col min="10766" max="10766" width="6.375" style="8" customWidth="1"/>
    <col min="10767" max="10767" width="13.25" style="8" customWidth="1"/>
    <col min="10768" max="10768" width="18.25" style="8" customWidth="1"/>
    <col min="10769" max="10769" width="15.625" style="8" customWidth="1"/>
    <col min="10770" max="11008" width="9" style="8"/>
    <col min="11009" max="11009" width="2.625" style="8" customWidth="1"/>
    <col min="11010" max="11010" width="5.75" style="8" customWidth="1"/>
    <col min="11011" max="11012" width="15.75" style="8" customWidth="1"/>
    <col min="11013" max="11013" width="49.125" style="8" customWidth="1"/>
    <col min="11014" max="11014" width="6.25" style="8" customWidth="1"/>
    <col min="11015" max="11016" width="9.875" style="8" bestFit="1" customWidth="1"/>
    <col min="11017" max="11017" width="5.75" style="8" customWidth="1"/>
    <col min="11018" max="11018" width="40.75" style="8" customWidth="1"/>
    <col min="11019" max="11020" width="30.75" style="8" customWidth="1"/>
    <col min="11021" max="11021" width="13.75" style="8" customWidth="1"/>
    <col min="11022" max="11022" width="6.375" style="8" customWidth="1"/>
    <col min="11023" max="11023" width="13.25" style="8" customWidth="1"/>
    <col min="11024" max="11024" width="18.25" style="8" customWidth="1"/>
    <col min="11025" max="11025" width="15.625" style="8" customWidth="1"/>
    <col min="11026" max="11264" width="9" style="8"/>
    <col min="11265" max="11265" width="2.625" style="8" customWidth="1"/>
    <col min="11266" max="11266" width="5.75" style="8" customWidth="1"/>
    <col min="11267" max="11268" width="15.75" style="8" customWidth="1"/>
    <col min="11269" max="11269" width="49.125" style="8" customWidth="1"/>
    <col min="11270" max="11270" width="6.25" style="8" customWidth="1"/>
    <col min="11271" max="11272" width="9.875" style="8" bestFit="1" customWidth="1"/>
    <col min="11273" max="11273" width="5.75" style="8" customWidth="1"/>
    <col min="11274" max="11274" width="40.75" style="8" customWidth="1"/>
    <col min="11275" max="11276" width="30.75" style="8" customWidth="1"/>
    <col min="11277" max="11277" width="13.75" style="8" customWidth="1"/>
    <col min="11278" max="11278" width="6.375" style="8" customWidth="1"/>
    <col min="11279" max="11279" width="13.25" style="8" customWidth="1"/>
    <col min="11280" max="11280" width="18.25" style="8" customWidth="1"/>
    <col min="11281" max="11281" width="15.625" style="8" customWidth="1"/>
    <col min="11282" max="11520" width="9" style="8"/>
    <col min="11521" max="11521" width="2.625" style="8" customWidth="1"/>
    <col min="11522" max="11522" width="5.75" style="8" customWidth="1"/>
    <col min="11523" max="11524" width="15.75" style="8" customWidth="1"/>
    <col min="11525" max="11525" width="49.125" style="8" customWidth="1"/>
    <col min="11526" max="11526" width="6.25" style="8" customWidth="1"/>
    <col min="11527" max="11528" width="9.875" style="8" bestFit="1" customWidth="1"/>
    <col min="11529" max="11529" width="5.75" style="8" customWidth="1"/>
    <col min="11530" max="11530" width="40.75" style="8" customWidth="1"/>
    <col min="11531" max="11532" width="30.75" style="8" customWidth="1"/>
    <col min="11533" max="11533" width="13.75" style="8" customWidth="1"/>
    <col min="11534" max="11534" width="6.375" style="8" customWidth="1"/>
    <col min="11535" max="11535" width="13.25" style="8" customWidth="1"/>
    <col min="11536" max="11536" width="18.25" style="8" customWidth="1"/>
    <col min="11537" max="11537" width="15.625" style="8" customWidth="1"/>
    <col min="11538" max="11776" width="9" style="8"/>
    <col min="11777" max="11777" width="2.625" style="8" customWidth="1"/>
    <col min="11778" max="11778" width="5.75" style="8" customWidth="1"/>
    <col min="11779" max="11780" width="15.75" style="8" customWidth="1"/>
    <col min="11781" max="11781" width="49.125" style="8" customWidth="1"/>
    <col min="11782" max="11782" width="6.25" style="8" customWidth="1"/>
    <col min="11783" max="11784" width="9.875" style="8" bestFit="1" customWidth="1"/>
    <col min="11785" max="11785" width="5.75" style="8" customWidth="1"/>
    <col min="11786" max="11786" width="40.75" style="8" customWidth="1"/>
    <col min="11787" max="11788" width="30.75" style="8" customWidth="1"/>
    <col min="11789" max="11789" width="13.75" style="8" customWidth="1"/>
    <col min="11790" max="11790" width="6.375" style="8" customWidth="1"/>
    <col min="11791" max="11791" width="13.25" style="8" customWidth="1"/>
    <col min="11792" max="11792" width="18.25" style="8" customWidth="1"/>
    <col min="11793" max="11793" width="15.625" style="8" customWidth="1"/>
    <col min="11794" max="12032" width="9" style="8"/>
    <col min="12033" max="12033" width="2.625" style="8" customWidth="1"/>
    <col min="12034" max="12034" width="5.75" style="8" customWidth="1"/>
    <col min="12035" max="12036" width="15.75" style="8" customWidth="1"/>
    <col min="12037" max="12037" width="49.125" style="8" customWidth="1"/>
    <col min="12038" max="12038" width="6.25" style="8" customWidth="1"/>
    <col min="12039" max="12040" width="9.875" style="8" bestFit="1" customWidth="1"/>
    <col min="12041" max="12041" width="5.75" style="8" customWidth="1"/>
    <col min="12042" max="12042" width="40.75" style="8" customWidth="1"/>
    <col min="12043" max="12044" width="30.75" style="8" customWidth="1"/>
    <col min="12045" max="12045" width="13.75" style="8" customWidth="1"/>
    <col min="12046" max="12046" width="6.375" style="8" customWidth="1"/>
    <col min="12047" max="12047" width="13.25" style="8" customWidth="1"/>
    <col min="12048" max="12048" width="18.25" style="8" customWidth="1"/>
    <col min="12049" max="12049" width="15.625" style="8" customWidth="1"/>
    <col min="12050" max="12288" width="9" style="8"/>
    <col min="12289" max="12289" width="2.625" style="8" customWidth="1"/>
    <col min="12290" max="12290" width="5.75" style="8" customWidth="1"/>
    <col min="12291" max="12292" width="15.75" style="8" customWidth="1"/>
    <col min="12293" max="12293" width="49.125" style="8" customWidth="1"/>
    <col min="12294" max="12294" width="6.25" style="8" customWidth="1"/>
    <col min="12295" max="12296" width="9.875" style="8" bestFit="1" customWidth="1"/>
    <col min="12297" max="12297" width="5.75" style="8" customWidth="1"/>
    <col min="12298" max="12298" width="40.75" style="8" customWidth="1"/>
    <col min="12299" max="12300" width="30.75" style="8" customWidth="1"/>
    <col min="12301" max="12301" width="13.75" style="8" customWidth="1"/>
    <col min="12302" max="12302" width="6.375" style="8" customWidth="1"/>
    <col min="12303" max="12303" width="13.25" style="8" customWidth="1"/>
    <col min="12304" max="12304" width="18.25" style="8" customWidth="1"/>
    <col min="12305" max="12305" width="15.625" style="8" customWidth="1"/>
    <col min="12306" max="12544" width="9" style="8"/>
    <col min="12545" max="12545" width="2.625" style="8" customWidth="1"/>
    <col min="12546" max="12546" width="5.75" style="8" customWidth="1"/>
    <col min="12547" max="12548" width="15.75" style="8" customWidth="1"/>
    <col min="12549" max="12549" width="49.125" style="8" customWidth="1"/>
    <col min="12550" max="12550" width="6.25" style="8" customWidth="1"/>
    <col min="12551" max="12552" width="9.875" style="8" bestFit="1" customWidth="1"/>
    <col min="12553" max="12553" width="5.75" style="8" customWidth="1"/>
    <col min="12554" max="12554" width="40.75" style="8" customWidth="1"/>
    <col min="12555" max="12556" width="30.75" style="8" customWidth="1"/>
    <col min="12557" max="12557" width="13.75" style="8" customWidth="1"/>
    <col min="12558" max="12558" width="6.375" style="8" customWidth="1"/>
    <col min="12559" max="12559" width="13.25" style="8" customWidth="1"/>
    <col min="12560" max="12560" width="18.25" style="8" customWidth="1"/>
    <col min="12561" max="12561" width="15.625" style="8" customWidth="1"/>
    <col min="12562" max="12800" width="9" style="8"/>
    <col min="12801" max="12801" width="2.625" style="8" customWidth="1"/>
    <col min="12802" max="12802" width="5.75" style="8" customWidth="1"/>
    <col min="12803" max="12804" width="15.75" style="8" customWidth="1"/>
    <col min="12805" max="12805" width="49.125" style="8" customWidth="1"/>
    <col min="12806" max="12806" width="6.25" style="8" customWidth="1"/>
    <col min="12807" max="12808" width="9.875" style="8" bestFit="1" customWidth="1"/>
    <col min="12809" max="12809" width="5.75" style="8" customWidth="1"/>
    <col min="12810" max="12810" width="40.75" style="8" customWidth="1"/>
    <col min="12811" max="12812" width="30.75" style="8" customWidth="1"/>
    <col min="12813" max="12813" width="13.75" style="8" customWidth="1"/>
    <col min="12814" max="12814" width="6.375" style="8" customWidth="1"/>
    <col min="12815" max="12815" width="13.25" style="8" customWidth="1"/>
    <col min="12816" max="12816" width="18.25" style="8" customWidth="1"/>
    <col min="12817" max="12817" width="15.625" style="8" customWidth="1"/>
    <col min="12818" max="13056" width="9" style="8"/>
    <col min="13057" max="13057" width="2.625" style="8" customWidth="1"/>
    <col min="13058" max="13058" width="5.75" style="8" customWidth="1"/>
    <col min="13059" max="13060" width="15.75" style="8" customWidth="1"/>
    <col min="13061" max="13061" width="49.125" style="8" customWidth="1"/>
    <col min="13062" max="13062" width="6.25" style="8" customWidth="1"/>
    <col min="13063" max="13064" width="9.875" style="8" bestFit="1" customWidth="1"/>
    <col min="13065" max="13065" width="5.75" style="8" customWidth="1"/>
    <col min="13066" max="13066" width="40.75" style="8" customWidth="1"/>
    <col min="13067" max="13068" width="30.75" style="8" customWidth="1"/>
    <col min="13069" max="13069" width="13.75" style="8" customWidth="1"/>
    <col min="13070" max="13070" width="6.375" style="8" customWidth="1"/>
    <col min="13071" max="13071" width="13.25" style="8" customWidth="1"/>
    <col min="13072" max="13072" width="18.25" style="8" customWidth="1"/>
    <col min="13073" max="13073" width="15.625" style="8" customWidth="1"/>
    <col min="13074" max="13312" width="9" style="8"/>
    <col min="13313" max="13313" width="2.625" style="8" customWidth="1"/>
    <col min="13314" max="13314" width="5.75" style="8" customWidth="1"/>
    <col min="13315" max="13316" width="15.75" style="8" customWidth="1"/>
    <col min="13317" max="13317" width="49.125" style="8" customWidth="1"/>
    <col min="13318" max="13318" width="6.25" style="8" customWidth="1"/>
    <col min="13319" max="13320" width="9.875" style="8" bestFit="1" customWidth="1"/>
    <col min="13321" max="13321" width="5.75" style="8" customWidth="1"/>
    <col min="13322" max="13322" width="40.75" style="8" customWidth="1"/>
    <col min="13323" max="13324" width="30.75" style="8" customWidth="1"/>
    <col min="13325" max="13325" width="13.75" style="8" customWidth="1"/>
    <col min="13326" max="13326" width="6.375" style="8" customWidth="1"/>
    <col min="13327" max="13327" width="13.25" style="8" customWidth="1"/>
    <col min="13328" max="13328" width="18.25" style="8" customWidth="1"/>
    <col min="13329" max="13329" width="15.625" style="8" customWidth="1"/>
    <col min="13330" max="13568" width="9" style="8"/>
    <col min="13569" max="13569" width="2.625" style="8" customWidth="1"/>
    <col min="13570" max="13570" width="5.75" style="8" customWidth="1"/>
    <col min="13571" max="13572" width="15.75" style="8" customWidth="1"/>
    <col min="13573" max="13573" width="49.125" style="8" customWidth="1"/>
    <col min="13574" max="13574" width="6.25" style="8" customWidth="1"/>
    <col min="13575" max="13576" width="9.875" style="8" bestFit="1" customWidth="1"/>
    <col min="13577" max="13577" width="5.75" style="8" customWidth="1"/>
    <col min="13578" max="13578" width="40.75" style="8" customWidth="1"/>
    <col min="13579" max="13580" width="30.75" style="8" customWidth="1"/>
    <col min="13581" max="13581" width="13.75" style="8" customWidth="1"/>
    <col min="13582" max="13582" width="6.375" style="8" customWidth="1"/>
    <col min="13583" max="13583" width="13.25" style="8" customWidth="1"/>
    <col min="13584" max="13584" width="18.25" style="8" customWidth="1"/>
    <col min="13585" max="13585" width="15.625" style="8" customWidth="1"/>
    <col min="13586" max="13824" width="9" style="8"/>
    <col min="13825" max="13825" width="2.625" style="8" customWidth="1"/>
    <col min="13826" max="13826" width="5.75" style="8" customWidth="1"/>
    <col min="13827" max="13828" width="15.75" style="8" customWidth="1"/>
    <col min="13829" max="13829" width="49.125" style="8" customWidth="1"/>
    <col min="13830" max="13830" width="6.25" style="8" customWidth="1"/>
    <col min="13831" max="13832" width="9.875" style="8" bestFit="1" customWidth="1"/>
    <col min="13833" max="13833" width="5.75" style="8" customWidth="1"/>
    <col min="13834" max="13834" width="40.75" style="8" customWidth="1"/>
    <col min="13835" max="13836" width="30.75" style="8" customWidth="1"/>
    <col min="13837" max="13837" width="13.75" style="8" customWidth="1"/>
    <col min="13838" max="13838" width="6.375" style="8" customWidth="1"/>
    <col min="13839" max="13839" width="13.25" style="8" customWidth="1"/>
    <col min="13840" max="13840" width="18.25" style="8" customWidth="1"/>
    <col min="13841" max="13841" width="15.625" style="8" customWidth="1"/>
    <col min="13842" max="14080" width="9" style="8"/>
    <col min="14081" max="14081" width="2.625" style="8" customWidth="1"/>
    <col min="14082" max="14082" width="5.75" style="8" customWidth="1"/>
    <col min="14083" max="14084" width="15.75" style="8" customWidth="1"/>
    <col min="14085" max="14085" width="49.125" style="8" customWidth="1"/>
    <col min="14086" max="14086" width="6.25" style="8" customWidth="1"/>
    <col min="14087" max="14088" width="9.875" style="8" bestFit="1" customWidth="1"/>
    <col min="14089" max="14089" width="5.75" style="8" customWidth="1"/>
    <col min="14090" max="14090" width="40.75" style="8" customWidth="1"/>
    <col min="14091" max="14092" width="30.75" style="8" customWidth="1"/>
    <col min="14093" max="14093" width="13.75" style="8" customWidth="1"/>
    <col min="14094" max="14094" width="6.375" style="8" customWidth="1"/>
    <col min="14095" max="14095" width="13.25" style="8" customWidth="1"/>
    <col min="14096" max="14096" width="18.25" style="8" customWidth="1"/>
    <col min="14097" max="14097" width="15.625" style="8" customWidth="1"/>
    <col min="14098" max="14336" width="9" style="8"/>
    <col min="14337" max="14337" width="2.625" style="8" customWidth="1"/>
    <col min="14338" max="14338" width="5.75" style="8" customWidth="1"/>
    <col min="14339" max="14340" width="15.75" style="8" customWidth="1"/>
    <col min="14341" max="14341" width="49.125" style="8" customWidth="1"/>
    <col min="14342" max="14342" width="6.25" style="8" customWidth="1"/>
    <col min="14343" max="14344" width="9.875" style="8" bestFit="1" customWidth="1"/>
    <col min="14345" max="14345" width="5.75" style="8" customWidth="1"/>
    <col min="14346" max="14346" width="40.75" style="8" customWidth="1"/>
    <col min="14347" max="14348" width="30.75" style="8" customWidth="1"/>
    <col min="14349" max="14349" width="13.75" style="8" customWidth="1"/>
    <col min="14350" max="14350" width="6.375" style="8" customWidth="1"/>
    <col min="14351" max="14351" width="13.25" style="8" customWidth="1"/>
    <col min="14352" max="14352" width="18.25" style="8" customWidth="1"/>
    <col min="14353" max="14353" width="15.625" style="8" customWidth="1"/>
    <col min="14354" max="14592" width="9" style="8"/>
    <col min="14593" max="14593" width="2.625" style="8" customWidth="1"/>
    <col min="14594" max="14594" width="5.75" style="8" customWidth="1"/>
    <col min="14595" max="14596" width="15.75" style="8" customWidth="1"/>
    <col min="14597" max="14597" width="49.125" style="8" customWidth="1"/>
    <col min="14598" max="14598" width="6.25" style="8" customWidth="1"/>
    <col min="14599" max="14600" width="9.875" style="8" bestFit="1" customWidth="1"/>
    <col min="14601" max="14601" width="5.75" style="8" customWidth="1"/>
    <col min="14602" max="14602" width="40.75" style="8" customWidth="1"/>
    <col min="14603" max="14604" width="30.75" style="8" customWidth="1"/>
    <col min="14605" max="14605" width="13.75" style="8" customWidth="1"/>
    <col min="14606" max="14606" width="6.375" style="8" customWidth="1"/>
    <col min="14607" max="14607" width="13.25" style="8" customWidth="1"/>
    <col min="14608" max="14608" width="18.25" style="8" customWidth="1"/>
    <col min="14609" max="14609" width="15.625" style="8" customWidth="1"/>
    <col min="14610" max="14848" width="9" style="8"/>
    <col min="14849" max="14849" width="2.625" style="8" customWidth="1"/>
    <col min="14850" max="14850" width="5.75" style="8" customWidth="1"/>
    <col min="14851" max="14852" width="15.75" style="8" customWidth="1"/>
    <col min="14853" max="14853" width="49.125" style="8" customWidth="1"/>
    <col min="14854" max="14854" width="6.25" style="8" customWidth="1"/>
    <col min="14855" max="14856" width="9.875" style="8" bestFit="1" customWidth="1"/>
    <col min="14857" max="14857" width="5.75" style="8" customWidth="1"/>
    <col min="14858" max="14858" width="40.75" style="8" customWidth="1"/>
    <col min="14859" max="14860" width="30.75" style="8" customWidth="1"/>
    <col min="14861" max="14861" width="13.75" style="8" customWidth="1"/>
    <col min="14862" max="14862" width="6.375" style="8" customWidth="1"/>
    <col min="14863" max="14863" width="13.25" style="8" customWidth="1"/>
    <col min="14864" max="14864" width="18.25" style="8" customWidth="1"/>
    <col min="14865" max="14865" width="15.625" style="8" customWidth="1"/>
    <col min="14866" max="15104" width="9" style="8"/>
    <col min="15105" max="15105" width="2.625" style="8" customWidth="1"/>
    <col min="15106" max="15106" width="5.75" style="8" customWidth="1"/>
    <col min="15107" max="15108" width="15.75" style="8" customWidth="1"/>
    <col min="15109" max="15109" width="49.125" style="8" customWidth="1"/>
    <col min="15110" max="15110" width="6.25" style="8" customWidth="1"/>
    <col min="15111" max="15112" width="9.875" style="8" bestFit="1" customWidth="1"/>
    <col min="15113" max="15113" width="5.75" style="8" customWidth="1"/>
    <col min="15114" max="15114" width="40.75" style="8" customWidth="1"/>
    <col min="15115" max="15116" width="30.75" style="8" customWidth="1"/>
    <col min="15117" max="15117" width="13.75" style="8" customWidth="1"/>
    <col min="15118" max="15118" width="6.375" style="8" customWidth="1"/>
    <col min="15119" max="15119" width="13.25" style="8" customWidth="1"/>
    <col min="15120" max="15120" width="18.25" style="8" customWidth="1"/>
    <col min="15121" max="15121" width="15.625" style="8" customWidth="1"/>
    <col min="15122" max="15360" width="9" style="8"/>
    <col min="15361" max="15361" width="2.625" style="8" customWidth="1"/>
    <col min="15362" max="15362" width="5.75" style="8" customWidth="1"/>
    <col min="15363" max="15364" width="15.75" style="8" customWidth="1"/>
    <col min="15365" max="15365" width="49.125" style="8" customWidth="1"/>
    <col min="15366" max="15366" width="6.25" style="8" customWidth="1"/>
    <col min="15367" max="15368" width="9.875" style="8" bestFit="1" customWidth="1"/>
    <col min="15369" max="15369" width="5.75" style="8" customWidth="1"/>
    <col min="15370" max="15370" width="40.75" style="8" customWidth="1"/>
    <col min="15371" max="15372" width="30.75" style="8" customWidth="1"/>
    <col min="15373" max="15373" width="13.75" style="8" customWidth="1"/>
    <col min="15374" max="15374" width="6.375" style="8" customWidth="1"/>
    <col min="15375" max="15375" width="13.25" style="8" customWidth="1"/>
    <col min="15376" max="15376" width="18.25" style="8" customWidth="1"/>
    <col min="15377" max="15377" width="15.625" style="8" customWidth="1"/>
    <col min="15378" max="15616" width="9" style="8"/>
    <col min="15617" max="15617" width="2.625" style="8" customWidth="1"/>
    <col min="15618" max="15618" width="5.75" style="8" customWidth="1"/>
    <col min="15619" max="15620" width="15.75" style="8" customWidth="1"/>
    <col min="15621" max="15621" width="49.125" style="8" customWidth="1"/>
    <col min="15622" max="15622" width="6.25" style="8" customWidth="1"/>
    <col min="15623" max="15624" width="9.875" style="8" bestFit="1" customWidth="1"/>
    <col min="15625" max="15625" width="5.75" style="8" customWidth="1"/>
    <col min="15626" max="15626" width="40.75" style="8" customWidth="1"/>
    <col min="15627" max="15628" width="30.75" style="8" customWidth="1"/>
    <col min="15629" max="15629" width="13.75" style="8" customWidth="1"/>
    <col min="15630" max="15630" width="6.375" style="8" customWidth="1"/>
    <col min="15631" max="15631" width="13.25" style="8" customWidth="1"/>
    <col min="15632" max="15632" width="18.25" style="8" customWidth="1"/>
    <col min="15633" max="15633" width="15.625" style="8" customWidth="1"/>
    <col min="15634" max="15872" width="9" style="8"/>
    <col min="15873" max="15873" width="2.625" style="8" customWidth="1"/>
    <col min="15874" max="15874" width="5.75" style="8" customWidth="1"/>
    <col min="15875" max="15876" width="15.75" style="8" customWidth="1"/>
    <col min="15877" max="15877" width="49.125" style="8" customWidth="1"/>
    <col min="15878" max="15878" width="6.25" style="8" customWidth="1"/>
    <col min="15879" max="15880" width="9.875" style="8" bestFit="1" customWidth="1"/>
    <col min="15881" max="15881" width="5.75" style="8" customWidth="1"/>
    <col min="15882" max="15882" width="40.75" style="8" customWidth="1"/>
    <col min="15883" max="15884" width="30.75" style="8" customWidth="1"/>
    <col min="15885" max="15885" width="13.75" style="8" customWidth="1"/>
    <col min="15886" max="15886" width="6.375" style="8" customWidth="1"/>
    <col min="15887" max="15887" width="13.25" style="8" customWidth="1"/>
    <col min="15888" max="15888" width="18.25" style="8" customWidth="1"/>
    <col min="15889" max="15889" width="15.625" style="8" customWidth="1"/>
    <col min="15890" max="16128" width="9" style="8"/>
    <col min="16129" max="16129" width="2.625" style="8" customWidth="1"/>
    <col min="16130" max="16130" width="5.75" style="8" customWidth="1"/>
    <col min="16131" max="16132" width="15.75" style="8" customWidth="1"/>
    <col min="16133" max="16133" width="49.125" style="8" customWidth="1"/>
    <col min="16134" max="16134" width="6.25" style="8" customWidth="1"/>
    <col min="16135" max="16136" width="9.875" style="8" bestFit="1" customWidth="1"/>
    <col min="16137" max="16137" width="5.75" style="8" customWidth="1"/>
    <col min="16138" max="16138" width="40.75" style="8" customWidth="1"/>
    <col min="16139" max="16140" width="30.75" style="8" customWidth="1"/>
    <col min="16141" max="16141" width="13.75" style="8" customWidth="1"/>
    <col min="16142" max="16142" width="6.375" style="8" customWidth="1"/>
    <col min="16143" max="16143" width="13.25" style="8" customWidth="1"/>
    <col min="16144" max="16144" width="18.25" style="8" customWidth="1"/>
    <col min="16145" max="16145" width="15.625" style="8" customWidth="1"/>
    <col min="16146" max="16384" width="9" style="8"/>
  </cols>
  <sheetData>
    <row r="2" spans="2:17" ht="20.100000000000001" customHeight="1">
      <c r="B2" s="1" t="s">
        <v>0</v>
      </c>
      <c r="C2" s="1"/>
      <c r="D2" s="1"/>
      <c r="E2" s="92" t="s">
        <v>1982</v>
      </c>
      <c r="G2" s="4" t="s">
        <v>2</v>
      </c>
      <c r="H2" s="5"/>
      <c r="I2" s="6"/>
      <c r="J2" s="7">
        <f>SUM(H:H)</f>
        <v>1447074</v>
      </c>
    </row>
    <row r="3" spans="2:17" ht="20.100000000000001" customHeight="1">
      <c r="B3" s="1" t="s">
        <v>3</v>
      </c>
      <c r="C3" s="1"/>
      <c r="D3" s="1"/>
      <c r="E3" s="98" t="s">
        <v>1914</v>
      </c>
    </row>
    <row r="4" spans="2:17" ht="20.100000000000001" customHeight="1">
      <c r="B4" s="1" t="s">
        <v>1915</v>
      </c>
      <c r="C4" s="1"/>
      <c r="D4" s="1"/>
      <c r="E4" s="98" t="s">
        <v>1983</v>
      </c>
    </row>
    <row r="5" spans="2:17" ht="20.100000000000001" customHeight="1">
      <c r="B5" s="1" t="s">
        <v>6</v>
      </c>
      <c r="C5" s="1"/>
      <c r="D5" s="1"/>
      <c r="E5" s="102">
        <v>43809</v>
      </c>
      <c r="H5" s="1040" t="s">
        <v>1917</v>
      </c>
    </row>
    <row r="6" spans="2:17" ht="20.100000000000001" customHeight="1">
      <c r="B6" s="1" t="s">
        <v>7</v>
      </c>
      <c r="C6" s="1"/>
      <c r="D6" s="1"/>
      <c r="E6" s="102">
        <v>43814</v>
      </c>
    </row>
    <row r="8" spans="2:17" s="9" customFormat="1" ht="19.7" customHeight="1">
      <c r="B8" s="21" t="s">
        <v>8</v>
      </c>
      <c r="C8" s="21" t="s">
        <v>9</v>
      </c>
      <c r="D8" s="21" t="s">
        <v>10</v>
      </c>
      <c r="E8" s="22" t="s">
        <v>11</v>
      </c>
      <c r="F8" s="22" t="s">
        <v>12</v>
      </c>
      <c r="G8" s="22" t="s">
        <v>13</v>
      </c>
      <c r="H8" s="167" t="s">
        <v>14</v>
      </c>
      <c r="I8" s="167" t="s">
        <v>15</v>
      </c>
      <c r="J8" s="22" t="s">
        <v>16</v>
      </c>
      <c r="K8" s="22" t="s">
        <v>17</v>
      </c>
      <c r="L8" s="22" t="s">
        <v>18</v>
      </c>
      <c r="M8" s="25" t="s">
        <v>19</v>
      </c>
      <c r="N8" s="21" t="s">
        <v>20</v>
      </c>
      <c r="O8" s="22" t="s">
        <v>21</v>
      </c>
      <c r="P8" s="25" t="s">
        <v>22</v>
      </c>
      <c r="Q8" s="26" t="s">
        <v>23</v>
      </c>
    </row>
    <row r="9" spans="2:17" s="9" customFormat="1" ht="19.7" customHeight="1">
      <c r="B9" s="21"/>
      <c r="C9" s="218" t="s">
        <v>550</v>
      </c>
      <c r="D9" s="219"/>
      <c r="E9" s="220"/>
      <c r="F9" s="22"/>
      <c r="G9" s="22"/>
      <c r="H9" s="167"/>
      <c r="I9" s="167"/>
      <c r="J9" s="22"/>
      <c r="K9" s="22"/>
      <c r="L9" s="22"/>
      <c r="M9" s="25"/>
      <c r="N9" s="21"/>
      <c r="O9" s="22"/>
      <c r="P9" s="25"/>
      <c r="Q9" s="26"/>
    </row>
    <row r="10" spans="2:17" s="9" customFormat="1" ht="19.7" customHeight="1">
      <c r="B10" s="21"/>
      <c r="C10" s="21" t="s">
        <v>550</v>
      </c>
      <c r="D10" s="21" t="s">
        <v>550</v>
      </c>
      <c r="E10" s="30" t="s">
        <v>1984</v>
      </c>
      <c r="F10" s="22">
        <v>1</v>
      </c>
      <c r="G10" s="21">
        <v>755000</v>
      </c>
      <c r="H10" s="27">
        <f t="shared" ref="H10:H16" si="0">F10*G10</f>
        <v>755000</v>
      </c>
      <c r="I10" s="167"/>
      <c r="J10" s="30" t="s">
        <v>1985</v>
      </c>
      <c r="K10" s="22"/>
      <c r="L10" s="22"/>
      <c r="M10" s="25"/>
      <c r="N10" s="21"/>
      <c r="O10" s="32"/>
      <c r="P10" s="25"/>
      <c r="Q10" s="26"/>
    </row>
    <row r="11" spans="2:17" s="9" customFormat="1" ht="19.7" customHeight="1">
      <c r="B11" s="21"/>
      <c r="C11" s="21" t="s">
        <v>550</v>
      </c>
      <c r="D11" s="21" t="s">
        <v>550</v>
      </c>
      <c r="E11" s="30" t="s">
        <v>1986</v>
      </c>
      <c r="F11" s="22">
        <v>1</v>
      </c>
      <c r="G11" s="21">
        <v>31500</v>
      </c>
      <c r="H11" s="27">
        <f t="shared" si="0"/>
        <v>31500</v>
      </c>
      <c r="I11" s="167"/>
      <c r="J11" s="30" t="s">
        <v>1987</v>
      </c>
      <c r="K11" s="22"/>
      <c r="L11" s="22"/>
      <c r="M11" s="25"/>
      <c r="N11" s="21"/>
      <c r="O11" s="32"/>
      <c r="P11" s="25"/>
      <c r="Q11" s="26"/>
    </row>
    <row r="12" spans="2:17" s="9" customFormat="1" ht="19.7" customHeight="1">
      <c r="B12" s="21"/>
      <c r="C12" s="21" t="s">
        <v>550</v>
      </c>
      <c r="D12" s="21" t="s">
        <v>550</v>
      </c>
      <c r="E12" s="30" t="s">
        <v>1988</v>
      </c>
      <c r="F12" s="22">
        <v>1</v>
      </c>
      <c r="G12" s="21">
        <v>14000</v>
      </c>
      <c r="H12" s="27">
        <f t="shared" si="0"/>
        <v>14000</v>
      </c>
      <c r="I12" s="167"/>
      <c r="J12" s="30" t="s">
        <v>1989</v>
      </c>
      <c r="K12" s="22"/>
      <c r="L12" s="22"/>
      <c r="M12" s="25"/>
      <c r="N12" s="21"/>
      <c r="O12" s="32"/>
      <c r="P12" s="25"/>
      <c r="Q12" s="26"/>
    </row>
    <row r="13" spans="2:17" s="9" customFormat="1" ht="19.7" customHeight="1">
      <c r="B13" s="21"/>
      <c r="C13" s="21" t="s">
        <v>550</v>
      </c>
      <c r="D13" s="21" t="s">
        <v>550</v>
      </c>
      <c r="E13" s="30" t="s">
        <v>735</v>
      </c>
      <c r="F13" s="22">
        <v>1</v>
      </c>
      <c r="G13" s="21">
        <v>14000</v>
      </c>
      <c r="H13" s="27">
        <f t="shared" si="0"/>
        <v>14000</v>
      </c>
      <c r="I13" s="167"/>
      <c r="J13" s="30" t="s">
        <v>1990</v>
      </c>
      <c r="K13" s="22"/>
      <c r="L13" s="22"/>
      <c r="M13" s="25"/>
      <c r="N13" s="21"/>
      <c r="O13" s="32"/>
      <c r="P13" s="25"/>
      <c r="Q13" s="26"/>
    </row>
    <row r="14" spans="2:17" s="9" customFormat="1" ht="19.7" customHeight="1">
      <c r="B14" s="21"/>
      <c r="C14" s="21" t="s">
        <v>550</v>
      </c>
      <c r="D14" s="21" t="s">
        <v>550</v>
      </c>
      <c r="E14" s="30" t="s">
        <v>1920</v>
      </c>
      <c r="F14" s="22">
        <v>1</v>
      </c>
      <c r="G14" s="21">
        <v>38000</v>
      </c>
      <c r="H14" s="27">
        <f t="shared" si="0"/>
        <v>38000</v>
      </c>
      <c r="I14" s="167"/>
      <c r="J14" s="30" t="s">
        <v>1991</v>
      </c>
      <c r="K14" s="22"/>
      <c r="L14" s="22"/>
      <c r="M14" s="25"/>
      <c r="N14" s="21"/>
      <c r="O14" s="32"/>
      <c r="P14" s="25"/>
      <c r="Q14" s="26"/>
    </row>
    <row r="15" spans="2:17" s="9" customFormat="1" ht="19.7" customHeight="1">
      <c r="B15" s="21"/>
      <c r="C15" s="21" t="s">
        <v>550</v>
      </c>
      <c r="D15" s="21" t="s">
        <v>550</v>
      </c>
      <c r="E15" s="30" t="s">
        <v>1921</v>
      </c>
      <c r="F15" s="22">
        <v>1</v>
      </c>
      <c r="G15" s="21">
        <v>30000</v>
      </c>
      <c r="H15" s="27">
        <f t="shared" si="0"/>
        <v>30000</v>
      </c>
      <c r="I15" s="167"/>
      <c r="J15" s="30" t="s">
        <v>1992</v>
      </c>
      <c r="K15" s="22"/>
      <c r="L15" s="22"/>
      <c r="M15" s="25"/>
      <c r="N15" s="21"/>
      <c r="O15" s="32"/>
      <c r="P15" s="25"/>
      <c r="Q15" s="26"/>
    </row>
    <row r="16" spans="2:17" s="9" customFormat="1" ht="19.7" customHeight="1">
      <c r="B16" s="21"/>
      <c r="C16" s="970" t="s">
        <v>550</v>
      </c>
      <c r="D16" s="970" t="s">
        <v>550</v>
      </c>
      <c r="E16" s="971" t="s">
        <v>1993</v>
      </c>
      <c r="F16" s="1041">
        <v>1</v>
      </c>
      <c r="G16" s="1042">
        <v>12000</v>
      </c>
      <c r="H16" s="1043">
        <f t="shared" si="0"/>
        <v>12000</v>
      </c>
      <c r="I16" s="167"/>
      <c r="J16" s="30"/>
      <c r="K16" s="22"/>
      <c r="L16" s="22"/>
      <c r="M16" s="25"/>
      <c r="N16" s="21"/>
      <c r="O16" s="32"/>
      <c r="P16" s="25"/>
      <c r="Q16" s="26"/>
    </row>
    <row r="17" spans="2:17" s="9" customFormat="1" ht="19.7" customHeight="1">
      <c r="B17" s="21"/>
      <c r="C17" s="21"/>
      <c r="D17" s="21"/>
      <c r="E17" s="974"/>
      <c r="F17" s="171"/>
      <c r="G17" s="182"/>
      <c r="H17" s="1044"/>
      <c r="I17" s="167"/>
      <c r="J17" s="30"/>
      <c r="K17" s="22"/>
      <c r="L17" s="22"/>
      <c r="M17" s="25"/>
      <c r="N17" s="21"/>
      <c r="O17" s="22"/>
      <c r="P17" s="25"/>
      <c r="Q17" s="26"/>
    </row>
    <row r="18" spans="2:17" s="9" customFormat="1" ht="19.7" customHeight="1">
      <c r="B18" s="21"/>
      <c r="C18" s="21"/>
      <c r="D18" s="21"/>
      <c r="E18" s="976">
        <f>SUM(H10:H16)</f>
        <v>894500</v>
      </c>
      <c r="F18" s="171"/>
      <c r="G18" s="182"/>
      <c r="H18" s="1044"/>
      <c r="I18" s="167"/>
      <c r="J18" s="30"/>
      <c r="K18" s="22"/>
      <c r="L18" s="22"/>
      <c r="M18" s="25"/>
      <c r="N18" s="21"/>
      <c r="O18" s="22"/>
      <c r="P18" s="25"/>
      <c r="Q18" s="26"/>
    </row>
    <row r="19" spans="2:17" s="9" customFormat="1" ht="19.7" customHeight="1">
      <c r="B19" s="21"/>
      <c r="C19" s="169"/>
      <c r="D19" s="169"/>
      <c r="E19" s="974"/>
      <c r="F19" s="171"/>
      <c r="G19" s="182"/>
      <c r="H19" s="1044"/>
      <c r="I19" s="167"/>
      <c r="J19" s="30"/>
      <c r="K19" s="22"/>
      <c r="L19" s="22"/>
      <c r="M19" s="25"/>
      <c r="N19" s="21"/>
      <c r="O19" s="22"/>
      <c r="P19" s="25"/>
      <c r="Q19" s="26"/>
    </row>
    <row r="20" spans="2:17" s="9" customFormat="1" ht="19.7" customHeight="1">
      <c r="B20" s="21"/>
      <c r="C20" s="21"/>
      <c r="D20" s="21"/>
      <c r="E20" s="168"/>
      <c r="F20" s="22"/>
      <c r="G20" s="22"/>
      <c r="H20" s="167"/>
      <c r="I20" s="167"/>
      <c r="J20" s="22"/>
      <c r="K20" s="22"/>
      <c r="L20" s="22"/>
      <c r="M20" s="25"/>
      <c r="N20" s="21"/>
      <c r="O20" s="22"/>
      <c r="P20" s="25"/>
      <c r="Q20" s="26"/>
    </row>
    <row r="21" spans="2:17" s="9" customFormat="1" ht="19.7" customHeight="1">
      <c r="B21" s="21"/>
      <c r="C21" s="218" t="s">
        <v>564</v>
      </c>
      <c r="D21" s="219"/>
      <c r="E21" s="220"/>
      <c r="F21" s="22"/>
      <c r="G21" s="22"/>
      <c r="H21" s="167"/>
      <c r="I21" s="167"/>
      <c r="J21" s="22"/>
      <c r="K21" s="22"/>
      <c r="L21" s="22"/>
      <c r="M21" s="25"/>
      <c r="N21" s="21"/>
      <c r="O21" s="22"/>
      <c r="P21" s="25"/>
      <c r="Q21" s="26"/>
    </row>
    <row r="22" spans="2:17" s="9" customFormat="1" ht="19.7" customHeight="1">
      <c r="B22" s="21"/>
      <c r="C22" s="977" t="s">
        <v>565</v>
      </c>
      <c r="D22" s="977" t="s">
        <v>565</v>
      </c>
      <c r="E22" s="564" t="s">
        <v>1923</v>
      </c>
      <c r="F22" s="22">
        <v>1</v>
      </c>
      <c r="G22" s="44">
        <v>6000</v>
      </c>
      <c r="H22" s="1045">
        <f t="shared" ref="H22:H45" si="1">F22*G22</f>
        <v>6000</v>
      </c>
      <c r="I22" s="167"/>
      <c r="J22" s="31" t="s">
        <v>1924</v>
      </c>
      <c r="K22" s="22"/>
      <c r="L22" s="22"/>
      <c r="M22" s="25"/>
      <c r="N22" s="21"/>
      <c r="O22" s="32"/>
      <c r="P22" s="25"/>
      <c r="Q22" s="26"/>
    </row>
    <row r="23" spans="2:17" s="9" customFormat="1" ht="19.7" customHeight="1">
      <c r="B23" s="21"/>
      <c r="C23" s="977" t="s">
        <v>565</v>
      </c>
      <c r="D23" s="977" t="s">
        <v>565</v>
      </c>
      <c r="E23" s="564" t="s">
        <v>1925</v>
      </c>
      <c r="F23" s="22">
        <v>1</v>
      </c>
      <c r="G23" s="44">
        <v>6000</v>
      </c>
      <c r="H23" s="1045">
        <f t="shared" si="1"/>
        <v>6000</v>
      </c>
      <c r="I23" s="167"/>
      <c r="J23" s="31" t="s">
        <v>1926</v>
      </c>
      <c r="K23" s="22"/>
      <c r="L23" s="22"/>
      <c r="M23" s="25"/>
      <c r="N23" s="21"/>
      <c r="O23" s="32"/>
      <c r="P23" s="25"/>
      <c r="Q23" s="26"/>
    </row>
    <row r="24" spans="2:17" s="9" customFormat="1" ht="19.7" customHeight="1">
      <c r="B24" s="21"/>
      <c r="C24" s="977" t="s">
        <v>565</v>
      </c>
      <c r="D24" s="977" t="s">
        <v>565</v>
      </c>
      <c r="E24" s="564" t="s">
        <v>1927</v>
      </c>
      <c r="F24" s="22">
        <v>1</v>
      </c>
      <c r="G24" s="44">
        <v>6400</v>
      </c>
      <c r="H24" s="1045">
        <f t="shared" si="1"/>
        <v>6400</v>
      </c>
      <c r="I24" s="167"/>
      <c r="J24" s="31" t="s">
        <v>1928</v>
      </c>
      <c r="K24" s="22"/>
      <c r="L24" s="22"/>
      <c r="M24" s="25"/>
      <c r="N24" s="21"/>
      <c r="O24" s="32"/>
      <c r="P24" s="25"/>
      <c r="Q24" s="26"/>
    </row>
    <row r="25" spans="2:17" s="9" customFormat="1" ht="19.7" customHeight="1">
      <c r="B25" s="21"/>
      <c r="C25" s="21" t="s">
        <v>531</v>
      </c>
      <c r="D25" s="21" t="s">
        <v>531</v>
      </c>
      <c r="E25" s="41" t="s">
        <v>1929</v>
      </c>
      <c r="F25" s="236">
        <v>10</v>
      </c>
      <c r="G25" s="36">
        <v>69</v>
      </c>
      <c r="H25" s="362">
        <f t="shared" si="1"/>
        <v>690</v>
      </c>
      <c r="I25" s="363"/>
      <c r="J25" s="41" t="s">
        <v>1930</v>
      </c>
      <c r="K25" s="22"/>
      <c r="L25" s="22"/>
      <c r="M25" s="25"/>
      <c r="N25" s="21"/>
      <c r="O25" s="32"/>
      <c r="P25" s="32"/>
      <c r="Q25" s="26"/>
    </row>
    <row r="26" spans="2:17" s="9" customFormat="1" ht="19.7" customHeight="1">
      <c r="B26" s="21"/>
      <c r="C26" s="622" t="s">
        <v>577</v>
      </c>
      <c r="D26" s="622" t="s">
        <v>577</v>
      </c>
      <c r="E26" s="635" t="s">
        <v>1931</v>
      </c>
      <c r="F26" s="640">
        <v>10</v>
      </c>
      <c r="G26" s="1046">
        <v>69</v>
      </c>
      <c r="H26" s="1047">
        <f t="shared" si="1"/>
        <v>690</v>
      </c>
      <c r="I26" s="623"/>
      <c r="J26" s="635" t="s">
        <v>1932</v>
      </c>
      <c r="K26" s="22"/>
      <c r="L26" s="22"/>
      <c r="M26" s="25"/>
      <c r="N26" s="21"/>
      <c r="O26" s="32"/>
      <c r="P26" s="32"/>
      <c r="Q26" s="26"/>
    </row>
    <row r="27" spans="2:17" s="9" customFormat="1" ht="19.7" customHeight="1">
      <c r="B27" s="21"/>
      <c r="C27" s="21" t="s">
        <v>531</v>
      </c>
      <c r="D27" s="21" t="s">
        <v>531</v>
      </c>
      <c r="E27" s="75" t="s">
        <v>1994</v>
      </c>
      <c r="F27" s="22">
        <v>2</v>
      </c>
      <c r="G27" s="942">
        <v>123</v>
      </c>
      <c r="H27" s="38">
        <f t="shared" si="1"/>
        <v>246</v>
      </c>
      <c r="I27" s="167"/>
      <c r="J27" s="31" t="s">
        <v>1934</v>
      </c>
      <c r="K27" s="22"/>
      <c r="L27" s="22"/>
      <c r="M27" s="25"/>
      <c r="N27" s="21"/>
      <c r="O27" s="32"/>
      <c r="P27" s="32"/>
      <c r="Q27" s="26"/>
    </row>
    <row r="28" spans="2:17" s="9" customFormat="1" ht="19.7" customHeight="1">
      <c r="B28" s="21"/>
      <c r="C28" s="21" t="s">
        <v>531</v>
      </c>
      <c r="D28" s="21" t="s">
        <v>531</v>
      </c>
      <c r="E28" s="235" t="s">
        <v>1935</v>
      </c>
      <c r="F28" s="236">
        <v>1</v>
      </c>
      <c r="G28" s="444">
        <v>230</v>
      </c>
      <c r="H28" s="38">
        <f t="shared" si="1"/>
        <v>230</v>
      </c>
      <c r="I28" s="167"/>
      <c r="J28" s="238" t="s">
        <v>1936</v>
      </c>
      <c r="K28" s="22"/>
      <c r="L28" s="22"/>
      <c r="M28" s="25"/>
      <c r="N28" s="21"/>
      <c r="O28" s="32"/>
      <c r="P28" s="32"/>
      <c r="Q28" s="26"/>
    </row>
    <row r="29" spans="2:17" s="9" customFormat="1" ht="19.7" customHeight="1">
      <c r="B29" s="21"/>
      <c r="C29" s="21" t="s">
        <v>531</v>
      </c>
      <c r="D29" s="21" t="s">
        <v>531</v>
      </c>
      <c r="E29" s="31" t="s">
        <v>885</v>
      </c>
      <c r="F29" s="22">
        <v>1</v>
      </c>
      <c r="G29" s="31">
        <v>75</v>
      </c>
      <c r="H29" s="38">
        <f t="shared" si="1"/>
        <v>75</v>
      </c>
      <c r="I29" s="23"/>
      <c r="J29" s="31" t="s">
        <v>886</v>
      </c>
      <c r="K29" s="22"/>
      <c r="L29" s="22"/>
      <c r="M29" s="25"/>
      <c r="N29" s="21"/>
      <c r="O29" s="32"/>
      <c r="P29" s="32"/>
      <c r="Q29" s="26"/>
    </row>
    <row r="30" spans="2:17" s="9" customFormat="1" ht="19.7" customHeight="1">
      <c r="B30" s="21"/>
      <c r="C30" s="21" t="s">
        <v>531</v>
      </c>
      <c r="D30" s="21" t="s">
        <v>531</v>
      </c>
      <c r="E30" s="1048" t="s">
        <v>1937</v>
      </c>
      <c r="F30" s="170">
        <v>2</v>
      </c>
      <c r="G30" s="347">
        <v>109</v>
      </c>
      <c r="H30" s="38">
        <f t="shared" si="1"/>
        <v>218</v>
      </c>
      <c r="I30" s="167"/>
      <c r="J30" s="164" t="s">
        <v>827</v>
      </c>
      <c r="K30" s="22"/>
      <c r="L30" s="22"/>
      <c r="M30" s="25"/>
      <c r="N30" s="21"/>
      <c r="O30" s="32"/>
      <c r="P30" s="32"/>
      <c r="Q30" s="26"/>
    </row>
    <row r="31" spans="2:17" s="9" customFormat="1" ht="19.7" customHeight="1">
      <c r="B31" s="21"/>
      <c r="C31" s="21" t="s">
        <v>531</v>
      </c>
      <c r="D31" s="21" t="s">
        <v>531</v>
      </c>
      <c r="E31" s="157" t="s">
        <v>796</v>
      </c>
      <c r="F31" s="158">
        <v>10</v>
      </c>
      <c r="G31" s="24">
        <v>20</v>
      </c>
      <c r="H31" s="24">
        <f t="shared" si="1"/>
        <v>200</v>
      </c>
      <c r="I31" s="36"/>
      <c r="J31" s="30" t="s">
        <v>789</v>
      </c>
      <c r="K31" s="22"/>
      <c r="L31" s="22"/>
      <c r="M31" s="25"/>
      <c r="N31" s="21"/>
      <c r="O31" s="32"/>
      <c r="P31" s="32"/>
      <c r="Q31" s="26"/>
    </row>
    <row r="32" spans="2:17" s="9" customFormat="1" ht="19.7" customHeight="1">
      <c r="B32" s="21"/>
      <c r="C32" s="21" t="s">
        <v>531</v>
      </c>
      <c r="D32" s="21" t="s">
        <v>531</v>
      </c>
      <c r="E32" s="157" t="s">
        <v>538</v>
      </c>
      <c r="F32" s="158">
        <v>2</v>
      </c>
      <c r="G32" s="24">
        <v>75</v>
      </c>
      <c r="H32" s="24">
        <f t="shared" si="1"/>
        <v>150</v>
      </c>
      <c r="I32" s="36"/>
      <c r="J32" s="30" t="s">
        <v>791</v>
      </c>
      <c r="K32" s="22"/>
      <c r="L32" s="22"/>
      <c r="M32" s="25"/>
      <c r="N32" s="21"/>
      <c r="O32" s="32"/>
      <c r="P32" s="32"/>
      <c r="Q32" s="26"/>
    </row>
    <row r="33" spans="2:17" s="9" customFormat="1" ht="19.7" customHeight="1">
      <c r="B33" s="21"/>
      <c r="C33" s="21" t="s">
        <v>531</v>
      </c>
      <c r="D33" s="21" t="s">
        <v>531</v>
      </c>
      <c r="E33" s="1049" t="s">
        <v>793</v>
      </c>
      <c r="F33" s="158">
        <v>4</v>
      </c>
      <c r="G33" s="24">
        <v>80</v>
      </c>
      <c r="H33" s="24">
        <f t="shared" si="1"/>
        <v>320</v>
      </c>
      <c r="I33" s="36"/>
      <c r="J33" s="30" t="s">
        <v>1944</v>
      </c>
      <c r="K33" s="22"/>
      <c r="L33" s="22"/>
      <c r="M33" s="25"/>
      <c r="N33" s="21"/>
      <c r="O33" s="32"/>
      <c r="P33" s="32"/>
      <c r="Q33" s="26"/>
    </row>
    <row r="34" spans="2:17" s="9" customFormat="1" ht="19.7" customHeight="1">
      <c r="B34" s="21"/>
      <c r="C34" s="21" t="s">
        <v>531</v>
      </c>
      <c r="D34" s="21" t="s">
        <v>531</v>
      </c>
      <c r="E34" s="1049" t="s">
        <v>775</v>
      </c>
      <c r="F34" s="158">
        <v>2</v>
      </c>
      <c r="G34" s="24">
        <v>80</v>
      </c>
      <c r="H34" s="24">
        <f t="shared" si="1"/>
        <v>160</v>
      </c>
      <c r="I34" s="36"/>
      <c r="J34" s="30" t="s">
        <v>1995</v>
      </c>
      <c r="K34" s="22"/>
      <c r="L34" s="22"/>
      <c r="M34" s="25"/>
      <c r="N34" s="21"/>
      <c r="O34" s="32"/>
      <c r="P34" s="32"/>
      <c r="Q34" s="26"/>
    </row>
    <row r="35" spans="2:17" s="9" customFormat="1" ht="19.7" customHeight="1">
      <c r="B35" s="21"/>
      <c r="C35" s="21" t="s">
        <v>531</v>
      </c>
      <c r="D35" s="21" t="s">
        <v>531</v>
      </c>
      <c r="E35" s="1050" t="s">
        <v>778</v>
      </c>
      <c r="F35" s="158">
        <v>2</v>
      </c>
      <c r="G35" s="24">
        <v>80</v>
      </c>
      <c r="H35" s="24">
        <f t="shared" si="1"/>
        <v>160</v>
      </c>
      <c r="I35" s="36"/>
      <c r="J35" s="30" t="s">
        <v>1996</v>
      </c>
      <c r="K35" s="22"/>
      <c r="L35" s="22"/>
      <c r="M35" s="25"/>
      <c r="N35" s="21"/>
      <c r="O35" s="32"/>
      <c r="P35" s="32"/>
      <c r="Q35" s="26"/>
    </row>
    <row r="36" spans="2:17" s="9" customFormat="1" ht="19.7" customHeight="1">
      <c r="B36" s="21"/>
      <c r="C36" s="137" t="s">
        <v>531</v>
      </c>
      <c r="D36" s="137" t="s">
        <v>531</v>
      </c>
      <c r="E36" s="827" t="s">
        <v>1939</v>
      </c>
      <c r="F36" s="748">
        <v>3</v>
      </c>
      <c r="G36" s="748">
        <v>960</v>
      </c>
      <c r="H36" s="834">
        <f t="shared" si="1"/>
        <v>2880</v>
      </c>
      <c r="I36" s="834"/>
      <c r="J36" s="835" t="s">
        <v>809</v>
      </c>
      <c r="K36" s="22" t="s">
        <v>1997</v>
      </c>
      <c r="L36" s="22"/>
      <c r="M36" s="25"/>
      <c r="N36" s="21"/>
      <c r="O36" s="32"/>
      <c r="P36" s="32"/>
      <c r="Q36" s="26"/>
    </row>
    <row r="37" spans="2:17" s="9" customFormat="1" ht="19.7" customHeight="1">
      <c r="B37" s="21"/>
      <c r="C37" s="137" t="s">
        <v>531</v>
      </c>
      <c r="D37" s="137" t="s">
        <v>531</v>
      </c>
      <c r="E37" s="827" t="s">
        <v>1940</v>
      </c>
      <c r="F37" s="748">
        <v>1</v>
      </c>
      <c r="G37" s="748">
        <v>1360</v>
      </c>
      <c r="H37" s="834">
        <f t="shared" si="1"/>
        <v>1360</v>
      </c>
      <c r="I37" s="834"/>
      <c r="J37" s="1051" t="s">
        <v>816</v>
      </c>
      <c r="K37" s="1052" t="s">
        <v>1998</v>
      </c>
      <c r="L37" s="22"/>
      <c r="M37" s="25"/>
      <c r="N37" s="21"/>
      <c r="O37" s="32"/>
      <c r="P37" s="32"/>
      <c r="Q37" s="26"/>
    </row>
    <row r="38" spans="2:17" s="9" customFormat="1" ht="19.7" customHeight="1">
      <c r="B38" s="21"/>
      <c r="C38" s="137" t="s">
        <v>531</v>
      </c>
      <c r="D38" s="137" t="s">
        <v>531</v>
      </c>
      <c r="E38" s="827" t="s">
        <v>1999</v>
      </c>
      <c r="F38" s="748">
        <v>1</v>
      </c>
      <c r="G38" s="748">
        <v>780</v>
      </c>
      <c r="H38" s="834">
        <f t="shared" si="1"/>
        <v>780</v>
      </c>
      <c r="I38" s="834"/>
      <c r="J38" s="1051" t="s">
        <v>814</v>
      </c>
      <c r="K38" s="1052" t="s">
        <v>1998</v>
      </c>
      <c r="L38" s="22"/>
      <c r="M38" s="25"/>
      <c r="N38" s="21"/>
      <c r="O38" s="32"/>
      <c r="P38" s="32"/>
      <c r="Q38" s="26"/>
    </row>
    <row r="39" spans="2:17" s="9" customFormat="1" ht="19.7" customHeight="1">
      <c r="B39" s="21"/>
      <c r="C39" s="137" t="s">
        <v>531</v>
      </c>
      <c r="D39" s="137" t="s">
        <v>531</v>
      </c>
      <c r="E39" s="827" t="s">
        <v>2000</v>
      </c>
      <c r="F39" s="748">
        <v>1</v>
      </c>
      <c r="G39" s="748">
        <v>1590</v>
      </c>
      <c r="H39" s="834">
        <f t="shared" si="1"/>
        <v>1590</v>
      </c>
      <c r="I39" s="834"/>
      <c r="J39" s="1051" t="s">
        <v>816</v>
      </c>
      <c r="K39" s="1052" t="s">
        <v>1998</v>
      </c>
      <c r="L39" s="22"/>
      <c r="M39" s="25"/>
      <c r="N39" s="21"/>
      <c r="O39" s="32"/>
      <c r="P39" s="32"/>
      <c r="Q39" s="26"/>
    </row>
    <row r="40" spans="2:17" s="9" customFormat="1" ht="19.7" customHeight="1">
      <c r="B40" s="21"/>
      <c r="C40" s="137" t="s">
        <v>531</v>
      </c>
      <c r="D40" s="137" t="s">
        <v>531</v>
      </c>
      <c r="E40" s="827" t="s">
        <v>2001</v>
      </c>
      <c r="F40" s="748">
        <v>1</v>
      </c>
      <c r="G40" s="748">
        <v>960</v>
      </c>
      <c r="H40" s="834">
        <f t="shared" si="1"/>
        <v>960</v>
      </c>
      <c r="I40" s="834"/>
      <c r="J40" s="1051" t="s">
        <v>814</v>
      </c>
      <c r="K40" s="1052" t="s">
        <v>1998</v>
      </c>
      <c r="L40" s="22"/>
      <c r="M40" s="25"/>
      <c r="N40" s="21"/>
      <c r="O40" s="32"/>
      <c r="P40" s="32"/>
      <c r="Q40" s="26"/>
    </row>
    <row r="41" spans="2:17" s="9" customFormat="1" ht="19.7" customHeight="1">
      <c r="B41" s="21"/>
      <c r="C41" s="137" t="s">
        <v>531</v>
      </c>
      <c r="D41" s="137" t="s">
        <v>531</v>
      </c>
      <c r="E41" s="827" t="s">
        <v>2002</v>
      </c>
      <c r="F41" s="748">
        <v>2</v>
      </c>
      <c r="G41" s="748">
        <v>1200</v>
      </c>
      <c r="H41" s="834">
        <f t="shared" si="1"/>
        <v>2400</v>
      </c>
      <c r="I41" s="834"/>
      <c r="J41" s="835" t="s">
        <v>809</v>
      </c>
      <c r="K41" s="1052" t="s">
        <v>1998</v>
      </c>
      <c r="L41" s="22"/>
      <c r="M41" s="25"/>
      <c r="N41" s="21"/>
      <c r="O41" s="32"/>
      <c r="P41" s="32"/>
      <c r="Q41" s="26"/>
    </row>
    <row r="42" spans="2:17" s="9" customFormat="1" ht="19.7" customHeight="1">
      <c r="B42" s="21"/>
      <c r="C42" s="137" t="s">
        <v>531</v>
      </c>
      <c r="D42" s="137" t="s">
        <v>531</v>
      </c>
      <c r="E42" s="827" t="s">
        <v>2003</v>
      </c>
      <c r="F42" s="748">
        <v>1</v>
      </c>
      <c r="G42" s="748">
        <v>1410</v>
      </c>
      <c r="H42" s="834">
        <f t="shared" si="1"/>
        <v>1410</v>
      </c>
      <c r="I42" s="834"/>
      <c r="J42" s="1051" t="s">
        <v>816</v>
      </c>
      <c r="K42" s="1052" t="s">
        <v>1998</v>
      </c>
      <c r="L42" s="22"/>
      <c r="M42" s="25"/>
      <c r="N42" s="21"/>
      <c r="O42" s="32"/>
      <c r="P42" s="32"/>
      <c r="Q42" s="26"/>
    </row>
    <row r="43" spans="2:17" s="9" customFormat="1" ht="19.7" customHeight="1">
      <c r="B43" s="21"/>
      <c r="C43" s="137" t="s">
        <v>531</v>
      </c>
      <c r="D43" s="137" t="s">
        <v>531</v>
      </c>
      <c r="E43" s="827" t="s">
        <v>2004</v>
      </c>
      <c r="F43" s="748">
        <v>1</v>
      </c>
      <c r="G43" s="748">
        <v>790</v>
      </c>
      <c r="H43" s="834">
        <f t="shared" si="1"/>
        <v>790</v>
      </c>
      <c r="I43" s="834"/>
      <c r="J43" s="1051" t="s">
        <v>814</v>
      </c>
      <c r="K43" s="1052" t="s">
        <v>1998</v>
      </c>
      <c r="L43" s="22"/>
      <c r="M43" s="25"/>
      <c r="N43" s="21"/>
      <c r="O43" s="32"/>
      <c r="P43" s="32"/>
      <c r="Q43" s="26"/>
    </row>
    <row r="44" spans="2:17" s="9" customFormat="1" ht="19.7" customHeight="1">
      <c r="B44" s="21"/>
      <c r="C44" s="137" t="s">
        <v>531</v>
      </c>
      <c r="D44" s="137" t="s">
        <v>531</v>
      </c>
      <c r="E44" s="827" t="s">
        <v>2005</v>
      </c>
      <c r="F44" s="748">
        <v>1</v>
      </c>
      <c r="G44" s="748">
        <v>1550</v>
      </c>
      <c r="H44" s="834">
        <f t="shared" si="1"/>
        <v>1550</v>
      </c>
      <c r="I44" s="834"/>
      <c r="J44" s="1051" t="s">
        <v>816</v>
      </c>
      <c r="K44" s="1052" t="s">
        <v>1998</v>
      </c>
      <c r="L44" s="22"/>
      <c r="M44" s="25"/>
      <c r="N44" s="21"/>
      <c r="O44" s="32"/>
      <c r="P44" s="32"/>
      <c r="Q44" s="26"/>
    </row>
    <row r="45" spans="2:17" s="9" customFormat="1" ht="19.7" customHeight="1">
      <c r="B45" s="21"/>
      <c r="C45" s="137" t="s">
        <v>531</v>
      </c>
      <c r="D45" s="137" t="s">
        <v>531</v>
      </c>
      <c r="E45" s="827" t="s">
        <v>2006</v>
      </c>
      <c r="F45" s="748">
        <v>1</v>
      </c>
      <c r="G45" s="748">
        <v>960</v>
      </c>
      <c r="H45" s="834">
        <f t="shared" si="1"/>
        <v>960</v>
      </c>
      <c r="I45" s="834"/>
      <c r="J45" s="1051" t="s">
        <v>814</v>
      </c>
      <c r="K45" s="1052" t="s">
        <v>1998</v>
      </c>
      <c r="L45" s="22"/>
      <c r="M45" s="25"/>
      <c r="N45" s="21"/>
      <c r="O45" s="32"/>
      <c r="P45" s="32"/>
      <c r="Q45" s="26"/>
    </row>
    <row r="46" spans="2:17" s="9" customFormat="1" ht="19.7" customHeight="1">
      <c r="B46" s="21"/>
      <c r="C46" s="21"/>
      <c r="D46" s="21"/>
      <c r="E46" s="22"/>
      <c r="F46" s="22"/>
      <c r="G46" s="22"/>
      <c r="H46" s="167"/>
      <c r="I46" s="167"/>
      <c r="J46" s="22"/>
      <c r="K46" s="22"/>
      <c r="L46" s="22"/>
      <c r="M46" s="25"/>
      <c r="N46" s="21"/>
      <c r="O46" s="22"/>
      <c r="P46" s="25"/>
      <c r="Q46" s="26"/>
    </row>
    <row r="47" spans="2:17" s="9" customFormat="1" ht="19.7" customHeight="1">
      <c r="B47" s="21"/>
      <c r="C47" s="21"/>
      <c r="D47" s="21"/>
      <c r="E47" s="976">
        <f>SUM(H22:H46)</f>
        <v>36219</v>
      </c>
      <c r="F47" s="22"/>
      <c r="G47" s="22"/>
      <c r="H47" s="167"/>
      <c r="I47" s="167"/>
      <c r="J47" s="22"/>
      <c r="K47" s="22"/>
      <c r="L47" s="22"/>
      <c r="M47" s="25"/>
      <c r="N47" s="21"/>
      <c r="O47" s="22"/>
      <c r="P47" s="25"/>
      <c r="Q47" s="26"/>
    </row>
    <row r="48" spans="2:17" s="9" customFormat="1" ht="19.149999999999999" customHeight="1">
      <c r="B48" s="21"/>
      <c r="C48" s="21"/>
      <c r="D48" s="21"/>
      <c r="E48" s="22"/>
      <c r="F48" s="22"/>
      <c r="G48" s="22"/>
      <c r="H48" s="167"/>
      <c r="I48" s="167"/>
      <c r="J48" s="22"/>
      <c r="K48" s="22"/>
      <c r="L48" s="22"/>
      <c r="M48" s="25"/>
      <c r="N48" s="21"/>
      <c r="O48" s="22"/>
      <c r="P48" s="25"/>
      <c r="Q48" s="26"/>
    </row>
    <row r="49" spans="2:17" s="9" customFormat="1" ht="19.149999999999999" customHeight="1">
      <c r="B49" s="21"/>
      <c r="C49" s="27"/>
      <c r="D49" s="990"/>
      <c r="E49" s="168"/>
      <c r="F49" s="22"/>
      <c r="G49" s="22"/>
      <c r="H49" s="167"/>
      <c r="I49" s="167"/>
      <c r="J49" s="22"/>
      <c r="K49" s="22"/>
      <c r="L49" s="22"/>
      <c r="M49" s="25"/>
      <c r="N49" s="21"/>
      <c r="O49" s="22"/>
      <c r="P49" s="25"/>
      <c r="Q49" s="26"/>
    </row>
    <row r="50" spans="2:17" s="9" customFormat="1" ht="19.149999999999999" customHeight="1">
      <c r="B50" s="21"/>
      <c r="C50" s="218" t="s">
        <v>1947</v>
      </c>
      <c r="D50" s="219"/>
      <c r="E50" s="220"/>
      <c r="F50" s="22"/>
      <c r="G50" s="22"/>
      <c r="H50" s="167"/>
      <c r="I50" s="167"/>
      <c r="J50" s="22"/>
      <c r="K50" s="22"/>
      <c r="L50" s="22"/>
      <c r="M50" s="25"/>
      <c r="N50" s="21"/>
      <c r="O50" s="22"/>
      <c r="P50" s="25"/>
      <c r="Q50" s="26"/>
    </row>
    <row r="51" spans="2:17" s="9" customFormat="1" ht="19.149999999999999" customHeight="1">
      <c r="B51" s="21"/>
      <c r="C51" s="22" t="s">
        <v>522</v>
      </c>
      <c r="D51" s="22" t="s">
        <v>522</v>
      </c>
      <c r="E51" s="75" t="s">
        <v>1368</v>
      </c>
      <c r="F51" s="22">
        <v>1</v>
      </c>
      <c r="G51" s="266">
        <v>5000</v>
      </c>
      <c r="H51" s="38">
        <f t="shared" ref="H51:H59" si="2">F51*G51</f>
        <v>5000</v>
      </c>
      <c r="I51" s="167"/>
      <c r="J51" s="31" t="s">
        <v>1369</v>
      </c>
      <c r="K51" s="22"/>
      <c r="L51" s="22"/>
      <c r="M51" s="25"/>
      <c r="N51" s="21"/>
      <c r="O51" s="25"/>
      <c r="P51" s="25"/>
      <c r="Q51" s="26"/>
    </row>
    <row r="52" spans="2:17" s="9" customFormat="1" ht="19.149999999999999" customHeight="1">
      <c r="B52" s="21"/>
      <c r="C52" s="22" t="s">
        <v>522</v>
      </c>
      <c r="D52" s="22" t="s">
        <v>522</v>
      </c>
      <c r="E52" s="75" t="s">
        <v>1370</v>
      </c>
      <c r="F52" s="22">
        <v>1</v>
      </c>
      <c r="G52" s="266">
        <v>4200</v>
      </c>
      <c r="H52" s="38">
        <f t="shared" si="2"/>
        <v>4200</v>
      </c>
      <c r="I52" s="167"/>
      <c r="J52" s="31" t="s">
        <v>1371</v>
      </c>
      <c r="K52" s="22"/>
      <c r="L52" s="22"/>
      <c r="M52" s="25"/>
      <c r="N52" s="21"/>
      <c r="O52" s="25"/>
      <c r="P52" s="25"/>
      <c r="Q52" s="26"/>
    </row>
    <row r="53" spans="2:17" s="9" customFormat="1" ht="19.149999999999999" customHeight="1">
      <c r="B53" s="21"/>
      <c r="C53" s="22" t="s">
        <v>522</v>
      </c>
      <c r="D53" s="22" t="s">
        <v>522</v>
      </c>
      <c r="E53" s="75" t="s">
        <v>1372</v>
      </c>
      <c r="F53" s="22">
        <v>1</v>
      </c>
      <c r="G53" s="266">
        <v>1300</v>
      </c>
      <c r="H53" s="38">
        <f t="shared" si="2"/>
        <v>1300</v>
      </c>
      <c r="I53" s="167"/>
      <c r="J53" s="31" t="s">
        <v>1373</v>
      </c>
      <c r="K53" s="22"/>
      <c r="L53" s="22"/>
      <c r="M53" s="25"/>
      <c r="N53" s="21"/>
      <c r="O53" s="25"/>
      <c r="P53" s="25"/>
      <c r="Q53" s="26"/>
    </row>
    <row r="54" spans="2:17" s="9" customFormat="1" ht="19.149999999999999" customHeight="1">
      <c r="B54" s="21"/>
      <c r="C54" s="21" t="s">
        <v>531</v>
      </c>
      <c r="D54" s="21" t="s">
        <v>531</v>
      </c>
      <c r="E54" s="75" t="s">
        <v>1374</v>
      </c>
      <c r="F54" s="22">
        <v>1</v>
      </c>
      <c r="G54" s="266">
        <v>750</v>
      </c>
      <c r="H54" s="38">
        <f t="shared" si="2"/>
        <v>750</v>
      </c>
      <c r="I54" s="167"/>
      <c r="J54" s="31" t="s">
        <v>1375</v>
      </c>
      <c r="K54" s="22"/>
      <c r="L54" s="22"/>
      <c r="M54" s="25"/>
      <c r="N54" s="21"/>
      <c r="O54" s="25"/>
      <c r="P54" s="32"/>
      <c r="Q54" s="26"/>
    </row>
    <row r="55" spans="2:17" s="9" customFormat="1" ht="19.149999999999999" customHeight="1">
      <c r="B55" s="21"/>
      <c r="C55" s="21" t="s">
        <v>531</v>
      </c>
      <c r="D55" s="21" t="s">
        <v>531</v>
      </c>
      <c r="E55" s="31" t="s">
        <v>1376</v>
      </c>
      <c r="F55" s="167">
        <v>4</v>
      </c>
      <c r="G55" s="266">
        <v>85</v>
      </c>
      <c r="H55" s="38">
        <f t="shared" si="2"/>
        <v>340</v>
      </c>
      <c r="I55" s="167"/>
      <c r="J55" s="31" t="s">
        <v>1377</v>
      </c>
      <c r="K55" s="22"/>
      <c r="L55" s="22"/>
      <c r="M55" s="25"/>
      <c r="N55" s="21"/>
      <c r="O55" s="25"/>
      <c r="P55" s="32"/>
      <c r="Q55" s="26"/>
    </row>
    <row r="56" spans="2:17" s="9" customFormat="1" ht="19.149999999999999" customHeight="1">
      <c r="B56" s="21"/>
      <c r="C56" s="21" t="s">
        <v>531</v>
      </c>
      <c r="D56" s="21" t="s">
        <v>531</v>
      </c>
      <c r="E56" s="31" t="s">
        <v>793</v>
      </c>
      <c r="F56" s="167">
        <v>4</v>
      </c>
      <c r="G56" s="266">
        <v>80</v>
      </c>
      <c r="H56" s="1053">
        <f t="shared" si="2"/>
        <v>320</v>
      </c>
      <c r="I56" s="167"/>
      <c r="J56" s="31" t="s">
        <v>1378</v>
      </c>
      <c r="K56" s="22"/>
      <c r="L56" s="22"/>
      <c r="M56" s="25"/>
      <c r="N56" s="21"/>
      <c r="O56" s="25"/>
      <c r="P56" s="32"/>
      <c r="Q56" s="26"/>
    </row>
    <row r="57" spans="2:17" s="9" customFormat="1" ht="19.149999999999999" customHeight="1">
      <c r="B57" s="21"/>
      <c r="C57" s="21" t="s">
        <v>531</v>
      </c>
      <c r="D57" s="21" t="s">
        <v>531</v>
      </c>
      <c r="E57" s="31" t="s">
        <v>775</v>
      </c>
      <c r="F57" s="167">
        <v>2</v>
      </c>
      <c r="G57" s="266">
        <v>80</v>
      </c>
      <c r="H57" s="1053">
        <f t="shared" si="2"/>
        <v>160</v>
      </c>
      <c r="I57" s="167"/>
      <c r="J57" s="31" t="s">
        <v>1379</v>
      </c>
      <c r="K57" s="22"/>
      <c r="L57" s="22"/>
      <c r="M57" s="25"/>
      <c r="N57" s="21"/>
      <c r="O57" s="25"/>
      <c r="P57" s="32"/>
      <c r="Q57" s="26"/>
    </row>
    <row r="58" spans="2:17" s="9" customFormat="1" ht="19.149999999999999" customHeight="1">
      <c r="B58" s="21"/>
      <c r="C58" s="21" t="s">
        <v>531</v>
      </c>
      <c r="D58" s="21" t="s">
        <v>531</v>
      </c>
      <c r="E58" s="31" t="s">
        <v>1380</v>
      </c>
      <c r="F58" s="167">
        <v>2</v>
      </c>
      <c r="G58" s="266">
        <v>80</v>
      </c>
      <c r="H58" s="1053">
        <f t="shared" si="2"/>
        <v>160</v>
      </c>
      <c r="I58" s="167"/>
      <c r="J58" s="31" t="s">
        <v>1381</v>
      </c>
      <c r="K58" s="22"/>
      <c r="L58" s="22"/>
      <c r="M58" s="25"/>
      <c r="N58" s="21"/>
      <c r="O58" s="25"/>
      <c r="P58" s="32"/>
      <c r="Q58" s="26"/>
    </row>
    <row r="59" spans="2:17" s="9" customFormat="1" ht="19.149999999999999" customHeight="1">
      <c r="B59" s="21"/>
      <c r="C59" s="21" t="s">
        <v>531</v>
      </c>
      <c r="D59" s="21" t="s">
        <v>531</v>
      </c>
      <c r="E59" s="75" t="s">
        <v>1382</v>
      </c>
      <c r="F59" s="167">
        <v>2</v>
      </c>
      <c r="G59" s="266">
        <v>109</v>
      </c>
      <c r="H59" s="38">
        <f t="shared" si="2"/>
        <v>218</v>
      </c>
      <c r="I59" s="167"/>
      <c r="J59" s="31" t="s">
        <v>1383</v>
      </c>
      <c r="K59" s="22"/>
      <c r="L59" s="22"/>
      <c r="M59" s="25"/>
      <c r="N59" s="21"/>
      <c r="O59" s="25"/>
      <c r="P59" s="32"/>
      <c r="Q59" s="26"/>
    </row>
    <row r="60" spans="2:17" s="9" customFormat="1" ht="19.149999999999999" customHeight="1">
      <c r="B60" s="21"/>
      <c r="C60" s="27"/>
      <c r="D60" s="990"/>
      <c r="E60" s="168"/>
      <c r="F60" s="22"/>
      <c r="G60" s="22"/>
      <c r="H60" s="167"/>
      <c r="I60" s="167"/>
      <c r="J60" s="22"/>
      <c r="K60" s="22"/>
      <c r="L60" s="22"/>
      <c r="M60" s="25"/>
      <c r="N60" s="21"/>
      <c r="O60" s="22"/>
      <c r="P60" s="25"/>
      <c r="Q60" s="26"/>
    </row>
    <row r="61" spans="2:17" s="9" customFormat="1" ht="19.149999999999999" customHeight="1">
      <c r="B61" s="21"/>
      <c r="C61" s="27"/>
      <c r="D61" s="990"/>
      <c r="E61" s="976">
        <f>SUM(H51:H60)</f>
        <v>12448</v>
      </c>
      <c r="F61" s="22"/>
      <c r="G61" s="22"/>
      <c r="H61" s="167"/>
      <c r="I61" s="167"/>
      <c r="J61" s="22"/>
      <c r="K61" s="22"/>
      <c r="L61" s="22"/>
      <c r="M61" s="25"/>
      <c r="N61" s="21"/>
      <c r="O61" s="22"/>
      <c r="P61" s="25"/>
      <c r="Q61" s="26"/>
    </row>
    <row r="62" spans="2:17" s="9" customFormat="1" ht="19.149999999999999" customHeight="1">
      <c r="B62" s="21"/>
      <c r="C62" s="27"/>
      <c r="D62" s="990"/>
      <c r="E62" s="168"/>
      <c r="F62" s="22"/>
      <c r="G62" s="22"/>
      <c r="H62" s="167"/>
      <c r="I62" s="167"/>
      <c r="J62" s="22"/>
      <c r="K62" s="22"/>
      <c r="L62" s="22"/>
      <c r="M62" s="25"/>
      <c r="N62" s="21"/>
      <c r="O62" s="22"/>
      <c r="P62" s="25"/>
      <c r="Q62" s="26"/>
    </row>
    <row r="63" spans="2:17" s="9" customFormat="1" ht="19.149999999999999" customHeight="1">
      <c r="B63" s="21"/>
      <c r="C63" s="27"/>
      <c r="D63" s="990"/>
      <c r="E63" s="168"/>
      <c r="F63" s="22"/>
      <c r="G63" s="22"/>
      <c r="H63" s="167"/>
      <c r="I63" s="167"/>
      <c r="J63" s="22"/>
      <c r="K63" s="22"/>
      <c r="L63" s="22"/>
      <c r="M63" s="25"/>
      <c r="N63" s="21"/>
      <c r="O63" s="22"/>
      <c r="P63" s="25"/>
      <c r="Q63" s="26"/>
    </row>
    <row r="64" spans="2:17" s="9" customFormat="1" ht="19.149999999999999" customHeight="1">
      <c r="B64" s="21"/>
      <c r="C64" s="27"/>
      <c r="D64" s="990"/>
      <c r="E64" s="168"/>
      <c r="F64" s="22"/>
      <c r="G64" s="22"/>
      <c r="H64" s="167"/>
      <c r="I64" s="167"/>
      <c r="J64" s="22"/>
      <c r="K64" s="22"/>
      <c r="L64" s="22"/>
      <c r="M64" s="25"/>
      <c r="N64" s="21"/>
      <c r="O64" s="22"/>
      <c r="P64" s="25"/>
      <c r="Q64" s="26"/>
    </row>
    <row r="65" spans="2:17" s="9" customFormat="1" ht="19.7" customHeight="1">
      <c r="B65" s="21"/>
      <c r="C65" s="218" t="s">
        <v>1384</v>
      </c>
      <c r="D65" s="219"/>
      <c r="E65" s="220"/>
      <c r="F65" s="22"/>
      <c r="G65" s="22"/>
      <c r="H65" s="167"/>
      <c r="I65" s="167"/>
      <c r="J65" s="22"/>
      <c r="K65" s="22"/>
      <c r="L65" s="22"/>
      <c r="M65" s="25"/>
      <c r="N65" s="21"/>
      <c r="O65" s="22"/>
      <c r="P65" s="25"/>
      <c r="Q65" s="26"/>
    </row>
    <row r="66" spans="2:17" s="9" customFormat="1" ht="19.7" customHeight="1">
      <c r="B66" s="21"/>
      <c r="C66" s="977" t="s">
        <v>565</v>
      </c>
      <c r="D66" s="977" t="s">
        <v>565</v>
      </c>
      <c r="E66" s="1054" t="s">
        <v>2007</v>
      </c>
      <c r="F66" s="166">
        <v>1</v>
      </c>
      <c r="G66" s="36">
        <v>10500</v>
      </c>
      <c r="H66" s="36">
        <f t="shared" ref="H66:H76" si="3">F66*G66</f>
        <v>10500</v>
      </c>
      <c r="I66" s="188"/>
      <c r="J66" s="175" t="s">
        <v>2008</v>
      </c>
      <c r="K66" s="22"/>
      <c r="L66" s="22"/>
      <c r="M66" s="25"/>
      <c r="N66" s="21"/>
      <c r="O66" s="25"/>
      <c r="P66" s="25"/>
      <c r="Q66" s="26"/>
    </row>
    <row r="67" spans="2:17" s="9" customFormat="1" ht="19.7" customHeight="1">
      <c r="B67" s="21"/>
      <c r="C67" s="977" t="s">
        <v>565</v>
      </c>
      <c r="D67" s="977" t="s">
        <v>565</v>
      </c>
      <c r="E67" s="1054" t="s">
        <v>2009</v>
      </c>
      <c r="F67" s="166">
        <v>1</v>
      </c>
      <c r="G67" s="36">
        <v>7500</v>
      </c>
      <c r="H67" s="36">
        <f t="shared" si="3"/>
        <v>7500</v>
      </c>
      <c r="I67" s="188"/>
      <c r="J67" s="175" t="s">
        <v>2010</v>
      </c>
      <c r="K67" s="22"/>
      <c r="L67" s="30"/>
      <c r="M67" s="25"/>
      <c r="N67" s="21"/>
      <c r="O67" s="25"/>
      <c r="P67" s="25"/>
      <c r="Q67" s="26"/>
    </row>
    <row r="68" spans="2:17" s="73" customFormat="1" ht="19.7" customHeight="1">
      <c r="B68" s="65"/>
      <c r="C68" s="977" t="s">
        <v>565</v>
      </c>
      <c r="D68" s="977" t="s">
        <v>565</v>
      </c>
      <c r="E68" s="1054" t="s">
        <v>2011</v>
      </c>
      <c r="F68" s="166">
        <v>1</v>
      </c>
      <c r="G68" s="36">
        <v>9100</v>
      </c>
      <c r="H68" s="36">
        <f t="shared" si="3"/>
        <v>9100</v>
      </c>
      <c r="I68" s="188"/>
      <c r="J68" s="175" t="s">
        <v>2012</v>
      </c>
      <c r="K68" s="22"/>
      <c r="L68" s="30"/>
      <c r="M68" s="25"/>
      <c r="N68" s="65"/>
      <c r="O68" s="60"/>
      <c r="P68" s="32"/>
      <c r="Q68" s="61"/>
    </row>
    <row r="69" spans="2:17" s="73" customFormat="1" ht="19.7" customHeight="1">
      <c r="B69" s="65"/>
      <c r="C69" s="22" t="s">
        <v>531</v>
      </c>
      <c r="D69" s="22" t="s">
        <v>531</v>
      </c>
      <c r="E69" s="182" t="s">
        <v>835</v>
      </c>
      <c r="F69" s="170">
        <v>4</v>
      </c>
      <c r="G69" s="348">
        <v>70</v>
      </c>
      <c r="H69" s="342">
        <f t="shared" si="3"/>
        <v>280</v>
      </c>
      <c r="I69" s="167"/>
      <c r="J69" s="182" t="s">
        <v>836</v>
      </c>
      <c r="K69" s="22"/>
      <c r="L69" s="30"/>
      <c r="M69" s="25"/>
      <c r="N69" s="65"/>
      <c r="O69" s="60"/>
      <c r="P69" s="32"/>
      <c r="Q69" s="26"/>
    </row>
    <row r="70" spans="2:17" s="73" customFormat="1" ht="19.7" customHeight="1">
      <c r="B70" s="65"/>
      <c r="C70" s="22" t="s">
        <v>531</v>
      </c>
      <c r="D70" s="22" t="s">
        <v>531</v>
      </c>
      <c r="E70" s="182" t="s">
        <v>541</v>
      </c>
      <c r="F70" s="170">
        <v>4</v>
      </c>
      <c r="G70" s="348">
        <v>78</v>
      </c>
      <c r="H70" s="342">
        <f t="shared" si="3"/>
        <v>312</v>
      </c>
      <c r="I70" s="167"/>
      <c r="J70" s="182" t="s">
        <v>836</v>
      </c>
      <c r="K70" s="22"/>
      <c r="L70" s="285"/>
      <c r="M70" s="25"/>
      <c r="N70" s="65"/>
      <c r="O70" s="60"/>
      <c r="P70" s="32"/>
      <c r="Q70" s="26"/>
    </row>
    <row r="71" spans="2:17" s="73" customFormat="1" ht="19.7" customHeight="1">
      <c r="B71" s="65"/>
      <c r="C71" s="21" t="s">
        <v>531</v>
      </c>
      <c r="D71" s="21" t="s">
        <v>531</v>
      </c>
      <c r="E71" s="41" t="s">
        <v>837</v>
      </c>
      <c r="F71" s="236">
        <v>10</v>
      </c>
      <c r="G71" s="36">
        <v>69</v>
      </c>
      <c r="H71" s="362">
        <f t="shared" si="3"/>
        <v>690</v>
      </c>
      <c r="I71" s="363"/>
      <c r="J71" s="41" t="s">
        <v>838</v>
      </c>
      <c r="K71" s="22"/>
      <c r="L71" s="285"/>
      <c r="M71" s="25"/>
      <c r="N71" s="65"/>
      <c r="O71" s="60"/>
      <c r="P71" s="32"/>
      <c r="Q71" s="26"/>
    </row>
    <row r="72" spans="2:17" s="73" customFormat="1" ht="19.7" customHeight="1">
      <c r="B72" s="65"/>
      <c r="C72" s="21" t="s">
        <v>531</v>
      </c>
      <c r="D72" s="21" t="s">
        <v>531</v>
      </c>
      <c r="E72" s="75" t="s">
        <v>839</v>
      </c>
      <c r="F72" s="22">
        <v>4</v>
      </c>
      <c r="G72" s="942">
        <v>71</v>
      </c>
      <c r="H72" s="38">
        <f t="shared" si="3"/>
        <v>284</v>
      </c>
      <c r="I72" s="167"/>
      <c r="J72" s="31" t="s">
        <v>840</v>
      </c>
      <c r="K72" s="57"/>
      <c r="L72" s="285"/>
      <c r="M72" s="60"/>
      <c r="N72" s="65"/>
      <c r="O72" s="60"/>
      <c r="P72" s="32"/>
      <c r="Q72" s="26"/>
    </row>
    <row r="73" spans="2:17" s="73" customFormat="1" ht="19.7" customHeight="1">
      <c r="B73" s="65"/>
      <c r="C73" s="21" t="s">
        <v>531</v>
      </c>
      <c r="D73" s="21" t="s">
        <v>531</v>
      </c>
      <c r="E73" s="75" t="s">
        <v>841</v>
      </c>
      <c r="F73" s="22">
        <v>2</v>
      </c>
      <c r="G73" s="942">
        <v>30</v>
      </c>
      <c r="H73" s="38">
        <f t="shared" si="3"/>
        <v>60</v>
      </c>
      <c r="I73" s="167"/>
      <c r="J73" s="31" t="s">
        <v>842</v>
      </c>
      <c r="K73" s="57"/>
      <c r="L73" s="285"/>
      <c r="M73" s="60"/>
      <c r="N73" s="65"/>
      <c r="O73" s="60"/>
      <c r="P73" s="32"/>
      <c r="Q73" s="26"/>
    </row>
    <row r="74" spans="2:17" s="73" customFormat="1" ht="19.7" customHeight="1">
      <c r="B74" s="65"/>
      <c r="C74" s="21" t="s">
        <v>686</v>
      </c>
      <c r="D74" s="21" t="s">
        <v>531</v>
      </c>
      <c r="E74" s="75" t="s">
        <v>1391</v>
      </c>
      <c r="F74" s="44"/>
      <c r="G74" s="1055">
        <v>1800</v>
      </c>
      <c r="H74" s="221">
        <f t="shared" si="3"/>
        <v>0</v>
      </c>
      <c r="I74" s="205"/>
      <c r="J74" s="75" t="s">
        <v>844</v>
      </c>
      <c r="K74" s="57"/>
      <c r="L74" s="285"/>
      <c r="M74" s="60"/>
      <c r="N74" s="65"/>
      <c r="O74" s="60"/>
      <c r="P74" s="32"/>
      <c r="Q74" s="26"/>
    </row>
    <row r="75" spans="2:17" s="73" customFormat="1" ht="19.7" customHeight="1">
      <c r="B75" s="65"/>
      <c r="C75" s="21" t="s">
        <v>531</v>
      </c>
      <c r="D75" s="21" t="s">
        <v>531</v>
      </c>
      <c r="E75" s="183" t="s">
        <v>788</v>
      </c>
      <c r="F75" s="166">
        <v>4</v>
      </c>
      <c r="G75" s="182">
        <v>75</v>
      </c>
      <c r="H75" s="36">
        <f t="shared" si="3"/>
        <v>300</v>
      </c>
      <c r="I75" s="167"/>
      <c r="J75" s="183" t="s">
        <v>1392</v>
      </c>
      <c r="K75" s="57"/>
      <c r="L75" s="285"/>
      <c r="M75" s="60"/>
      <c r="N75" s="65"/>
      <c r="O75" s="60"/>
      <c r="P75" s="32"/>
      <c r="Q75" s="26"/>
    </row>
    <row r="76" spans="2:17" s="73" customFormat="1" ht="19.7" customHeight="1">
      <c r="B76" s="65"/>
      <c r="C76" s="21" t="s">
        <v>531</v>
      </c>
      <c r="D76" s="21" t="s">
        <v>531</v>
      </c>
      <c r="E76" s="183" t="s">
        <v>538</v>
      </c>
      <c r="F76" s="166">
        <v>4</v>
      </c>
      <c r="G76" s="182">
        <v>75</v>
      </c>
      <c r="H76" s="36">
        <f t="shared" si="3"/>
        <v>300</v>
      </c>
      <c r="I76" s="167"/>
      <c r="J76" s="183" t="s">
        <v>1393</v>
      </c>
      <c r="K76" s="57"/>
      <c r="L76" s="285"/>
      <c r="M76" s="60"/>
      <c r="N76" s="65"/>
      <c r="O76" s="60"/>
      <c r="P76" s="32"/>
      <c r="Q76" s="26"/>
    </row>
    <row r="77" spans="2:17" s="73" customFormat="1" ht="19.7" customHeight="1">
      <c r="B77" s="65"/>
      <c r="C77" s="790" t="s">
        <v>531</v>
      </c>
      <c r="D77" s="790" t="s">
        <v>531</v>
      </c>
      <c r="E77" s="157" t="s">
        <v>880</v>
      </c>
      <c r="F77" s="501">
        <v>4</v>
      </c>
      <c r="G77" s="204">
        <v>780</v>
      </c>
      <c r="H77" s="204">
        <f>F77*G77</f>
        <v>3120</v>
      </c>
      <c r="I77" s="412"/>
      <c r="J77" s="413" t="s">
        <v>860</v>
      </c>
      <c r="K77" s="57"/>
      <c r="L77" s="285"/>
      <c r="M77" s="60"/>
      <c r="N77" s="65"/>
      <c r="O77" s="60"/>
      <c r="P77" s="32"/>
      <c r="Q77" s="26"/>
    </row>
    <row r="78" spans="2:17" s="73" customFormat="1" ht="19.7" customHeight="1">
      <c r="B78" s="65"/>
      <c r="C78" s="790" t="s">
        <v>531</v>
      </c>
      <c r="D78" s="790" t="s">
        <v>531</v>
      </c>
      <c r="E78" s="157" t="s">
        <v>1394</v>
      </c>
      <c r="F78" s="501">
        <v>2</v>
      </c>
      <c r="G78" s="204">
        <v>570</v>
      </c>
      <c r="H78" s="204">
        <f>F78*G78</f>
        <v>1140</v>
      </c>
      <c r="I78" s="412"/>
      <c r="J78" s="413" t="s">
        <v>1395</v>
      </c>
      <c r="K78" s="57"/>
      <c r="L78" s="285"/>
      <c r="M78" s="60"/>
      <c r="N78" s="65"/>
      <c r="O78" s="60"/>
      <c r="P78" s="32"/>
      <c r="Q78" s="26"/>
    </row>
    <row r="79" spans="2:17" s="73" customFormat="1" ht="19.7" customHeight="1">
      <c r="B79" s="65"/>
      <c r="C79" s="790" t="s">
        <v>531</v>
      </c>
      <c r="D79" s="790" t="s">
        <v>531</v>
      </c>
      <c r="E79" s="157" t="s">
        <v>878</v>
      </c>
      <c r="F79" s="501">
        <v>2</v>
      </c>
      <c r="G79" s="204">
        <v>940</v>
      </c>
      <c r="H79" s="204">
        <f>F79*G79</f>
        <v>1880</v>
      </c>
      <c r="I79" s="412"/>
      <c r="J79" s="413" t="s">
        <v>1395</v>
      </c>
      <c r="K79" s="57"/>
      <c r="L79" s="285"/>
      <c r="M79" s="60"/>
      <c r="N79" s="65"/>
      <c r="O79" s="60"/>
      <c r="P79" s="32"/>
      <c r="Q79" s="26"/>
    </row>
    <row r="80" spans="2:17" s="73" customFormat="1" ht="19.7" customHeight="1">
      <c r="B80" s="65"/>
      <c r="C80" s="790"/>
      <c r="D80" s="790"/>
      <c r="E80" s="30"/>
      <c r="F80" s="22"/>
      <c r="G80" s="24"/>
      <c r="H80" s="36"/>
      <c r="I80" s="167"/>
      <c r="J80" s="741"/>
      <c r="K80" s="57"/>
      <c r="L80" s="285"/>
      <c r="M80" s="60"/>
      <c r="N80" s="65"/>
      <c r="O80" s="57"/>
      <c r="P80" s="60"/>
      <c r="Q80" s="61"/>
    </row>
    <row r="81" spans="2:17" s="73" customFormat="1" ht="19.7" customHeight="1">
      <c r="B81" s="65"/>
      <c r="C81" s="65"/>
      <c r="D81" s="65"/>
      <c r="E81" s="976">
        <f>SUM(H66:H80)</f>
        <v>35466</v>
      </c>
      <c r="F81" s="442"/>
      <c r="G81" s="53"/>
      <c r="H81" s="36">
        <f>F81*G81</f>
        <v>0</v>
      </c>
      <c r="I81" s="283"/>
      <c r="J81" s="443"/>
      <c r="K81" s="57"/>
      <c r="L81" s="285"/>
      <c r="M81" s="60"/>
      <c r="N81" s="65"/>
      <c r="O81" s="57"/>
      <c r="P81" s="60"/>
      <c r="Q81" s="61"/>
    </row>
    <row r="82" spans="2:17" s="73" customFormat="1" ht="19.7" customHeight="1">
      <c r="B82" s="65"/>
      <c r="C82" s="65"/>
      <c r="D82" s="65"/>
      <c r="E82" s="30"/>
      <c r="F82" s="442"/>
      <c r="G82" s="53"/>
      <c r="H82" s="36">
        <f>F82*G82</f>
        <v>0</v>
      </c>
      <c r="I82" s="283"/>
      <c r="J82" s="443"/>
      <c r="K82" s="57"/>
      <c r="L82" s="285"/>
      <c r="M82" s="60"/>
      <c r="N82" s="65"/>
      <c r="O82" s="57"/>
      <c r="P82" s="60"/>
      <c r="Q82" s="61"/>
    </row>
    <row r="83" spans="2:17" s="73" customFormat="1" ht="19.7" customHeight="1">
      <c r="B83" s="65"/>
      <c r="C83" s="254" t="s">
        <v>1953</v>
      </c>
      <c r="D83" s="255"/>
      <c r="E83" s="256"/>
      <c r="F83" s="166"/>
      <c r="G83" s="166"/>
      <c r="H83" s="24"/>
      <c r="I83" s="167"/>
      <c r="J83" s="183"/>
      <c r="K83" s="57"/>
      <c r="L83" s="285"/>
      <c r="M83" s="60"/>
      <c r="N83" s="65"/>
      <c r="O83" s="57"/>
      <c r="P83" s="60"/>
      <c r="Q83" s="61"/>
    </row>
    <row r="84" spans="2:17" s="73" customFormat="1" ht="19.149999999999999" customHeight="1">
      <c r="B84" s="65"/>
      <c r="C84" s="1056" t="s">
        <v>2013</v>
      </c>
      <c r="D84" s="1056" t="s">
        <v>2013</v>
      </c>
      <c r="E84" s="1057" t="s">
        <v>2014</v>
      </c>
      <c r="F84" s="22">
        <v>1</v>
      </c>
      <c r="G84" s="31">
        <v>4300</v>
      </c>
      <c r="H84" s="31">
        <f>F84*G84</f>
        <v>4300</v>
      </c>
      <c r="I84" s="377"/>
      <c r="J84" s="31" t="s">
        <v>848</v>
      </c>
      <c r="K84" s="57"/>
      <c r="L84" s="285"/>
      <c r="M84" s="60"/>
      <c r="N84" s="65"/>
      <c r="O84" s="60"/>
      <c r="P84" s="25"/>
      <c r="Q84" s="61"/>
    </row>
    <row r="85" spans="2:17" s="73" customFormat="1" ht="19.149999999999999" customHeight="1">
      <c r="B85" s="65"/>
      <c r="C85" s="1056" t="s">
        <v>2013</v>
      </c>
      <c r="D85" s="1056" t="s">
        <v>2013</v>
      </c>
      <c r="E85" s="1057" t="s">
        <v>2015</v>
      </c>
      <c r="F85" s="22">
        <v>1</v>
      </c>
      <c r="G85" s="31">
        <v>5000</v>
      </c>
      <c r="H85" s="31">
        <f>F85*G85</f>
        <v>5000</v>
      </c>
      <c r="I85" s="377"/>
      <c r="J85" s="31" t="s">
        <v>850</v>
      </c>
      <c r="K85" s="57"/>
      <c r="L85" s="285"/>
      <c r="M85" s="60"/>
      <c r="N85" s="65"/>
      <c r="O85" s="60"/>
      <c r="P85" s="32"/>
      <c r="Q85" s="61"/>
    </row>
    <row r="86" spans="2:17" s="73" customFormat="1" ht="19.7" customHeight="1">
      <c r="B86" s="65"/>
      <c r="C86" s="21" t="s">
        <v>531</v>
      </c>
      <c r="D86" s="21" t="s">
        <v>531</v>
      </c>
      <c r="E86" s="1058" t="s">
        <v>2016</v>
      </c>
      <c r="F86" s="858">
        <v>1</v>
      </c>
      <c r="G86" s="22">
        <v>13620</v>
      </c>
      <c r="H86" s="38">
        <f t="shared" ref="H86:H122" si="4">F86*G86</f>
        <v>13620</v>
      </c>
      <c r="I86" s="167"/>
      <c r="J86" s="211" t="s">
        <v>1400</v>
      </c>
      <c r="K86" s="57"/>
      <c r="L86" s="285"/>
      <c r="M86" s="60"/>
      <c r="N86" s="65"/>
      <c r="O86" s="60"/>
      <c r="P86" s="32"/>
      <c r="Q86" s="26"/>
    </row>
    <row r="87" spans="2:17" s="73" customFormat="1" ht="19.7" customHeight="1">
      <c r="B87" s="65"/>
      <c r="C87" s="21" t="s">
        <v>531</v>
      </c>
      <c r="D87" s="21" t="s">
        <v>531</v>
      </c>
      <c r="E87" s="30" t="s">
        <v>1401</v>
      </c>
      <c r="F87" s="22">
        <v>1</v>
      </c>
      <c r="G87" s="166">
        <v>2148</v>
      </c>
      <c r="H87" s="24">
        <f t="shared" si="4"/>
        <v>2148</v>
      </c>
      <c r="I87" s="36"/>
      <c r="J87" s="31" t="s">
        <v>949</v>
      </c>
      <c r="K87" s="57"/>
      <c r="L87" s="285"/>
      <c r="M87" s="60"/>
      <c r="N87" s="65"/>
      <c r="O87" s="60"/>
      <c r="P87" s="32"/>
      <c r="Q87" s="26"/>
    </row>
    <row r="88" spans="2:17" s="73" customFormat="1" ht="19.7" customHeight="1">
      <c r="B88" s="65"/>
      <c r="C88" s="21" t="s">
        <v>531</v>
      </c>
      <c r="D88" s="21" t="s">
        <v>531</v>
      </c>
      <c r="E88" s="30" t="s">
        <v>1402</v>
      </c>
      <c r="F88" s="22">
        <v>1</v>
      </c>
      <c r="G88" s="166">
        <v>6005</v>
      </c>
      <c r="H88" s="24">
        <f t="shared" si="4"/>
        <v>6005</v>
      </c>
      <c r="I88" s="36"/>
      <c r="J88" s="31" t="s">
        <v>949</v>
      </c>
      <c r="K88" s="57"/>
      <c r="L88" s="285"/>
      <c r="M88" s="60"/>
      <c r="N88" s="65"/>
      <c r="O88" s="60"/>
      <c r="P88" s="32"/>
      <c r="Q88" s="26"/>
    </row>
    <row r="89" spans="2:17" s="73" customFormat="1" ht="19.7" customHeight="1">
      <c r="B89" s="65"/>
      <c r="C89" s="21" t="s">
        <v>531</v>
      </c>
      <c r="D89" s="21" t="s">
        <v>531</v>
      </c>
      <c r="E89" s="30" t="s">
        <v>864</v>
      </c>
      <c r="F89" s="22">
        <v>1</v>
      </c>
      <c r="G89" s="166">
        <v>3518</v>
      </c>
      <c r="H89" s="24">
        <f t="shared" si="4"/>
        <v>3518</v>
      </c>
      <c r="I89" s="36"/>
      <c r="J89" s="31" t="s">
        <v>1403</v>
      </c>
      <c r="K89" s="57"/>
      <c r="L89" s="285"/>
      <c r="M89" s="60"/>
      <c r="N89" s="65"/>
      <c r="O89" s="60"/>
      <c r="P89" s="32"/>
      <c r="Q89" s="26"/>
    </row>
    <row r="90" spans="2:17" s="73" customFormat="1" ht="19.7" customHeight="1">
      <c r="B90" s="65"/>
      <c r="C90" s="21" t="s">
        <v>531</v>
      </c>
      <c r="D90" s="21" t="s">
        <v>531</v>
      </c>
      <c r="E90" s="30" t="s">
        <v>868</v>
      </c>
      <c r="F90" s="22">
        <v>1</v>
      </c>
      <c r="G90" s="166">
        <v>2329</v>
      </c>
      <c r="H90" s="24">
        <f t="shared" si="4"/>
        <v>2329</v>
      </c>
      <c r="I90" s="814"/>
      <c r="J90" s="31" t="s">
        <v>233</v>
      </c>
      <c r="K90" s="57"/>
      <c r="L90" s="285"/>
      <c r="M90" s="60"/>
      <c r="N90" s="65"/>
      <c r="O90" s="60"/>
      <c r="P90" s="32"/>
      <c r="Q90" s="26"/>
    </row>
    <row r="91" spans="2:17" s="73" customFormat="1" ht="19.7" customHeight="1">
      <c r="B91" s="65"/>
      <c r="C91" s="21" t="s">
        <v>531</v>
      </c>
      <c r="D91" s="21" t="s">
        <v>531</v>
      </c>
      <c r="E91" s="1058" t="s">
        <v>897</v>
      </c>
      <c r="F91" s="22">
        <v>2</v>
      </c>
      <c r="G91" s="166">
        <v>977</v>
      </c>
      <c r="H91" s="24">
        <f t="shared" si="4"/>
        <v>1954</v>
      </c>
      <c r="I91" s="188"/>
      <c r="J91" s="31" t="s">
        <v>898</v>
      </c>
      <c r="K91" s="57"/>
      <c r="L91" s="285"/>
      <c r="M91" s="60"/>
      <c r="N91" s="65"/>
      <c r="O91" s="60"/>
      <c r="P91" s="32"/>
      <c r="Q91" s="26"/>
    </row>
    <row r="92" spans="2:17" s="73" customFormat="1" ht="19.7" customHeight="1">
      <c r="B92" s="65"/>
      <c r="C92" s="208" t="s">
        <v>531</v>
      </c>
      <c r="D92" s="208" t="s">
        <v>531</v>
      </c>
      <c r="E92" s="441" t="s">
        <v>929</v>
      </c>
      <c r="F92" s="442">
        <v>1</v>
      </c>
      <c r="G92" s="53">
        <v>872</v>
      </c>
      <c r="H92" s="36">
        <f t="shared" si="4"/>
        <v>872</v>
      </c>
      <c r="I92" s="283"/>
      <c r="J92" s="443" t="s">
        <v>930</v>
      </c>
      <c r="K92" s="57"/>
      <c r="L92" s="285"/>
      <c r="M92" s="60"/>
      <c r="N92" s="65"/>
      <c r="O92" s="60"/>
      <c r="P92" s="32"/>
      <c r="Q92" s="26"/>
    </row>
    <row r="93" spans="2:17" s="73" customFormat="1" ht="19.7" customHeight="1">
      <c r="B93" s="65"/>
      <c r="C93" s="21" t="s">
        <v>531</v>
      </c>
      <c r="D93" s="21" t="s">
        <v>531</v>
      </c>
      <c r="E93" s="30" t="s">
        <v>917</v>
      </c>
      <c r="F93" s="22">
        <v>1</v>
      </c>
      <c r="G93" s="166">
        <v>403</v>
      </c>
      <c r="H93" s="24">
        <f t="shared" si="4"/>
        <v>403</v>
      </c>
      <c r="I93" s="188"/>
      <c r="J93" s="31" t="s">
        <v>918</v>
      </c>
      <c r="K93" s="57"/>
      <c r="L93" s="285"/>
      <c r="M93" s="60"/>
      <c r="N93" s="65"/>
      <c r="O93" s="60"/>
      <c r="P93" s="32"/>
      <c r="Q93" s="26"/>
    </row>
    <row r="94" spans="2:17" s="73" customFormat="1" ht="19.7" customHeight="1">
      <c r="B94" s="65"/>
      <c r="C94" s="21" t="s">
        <v>531</v>
      </c>
      <c r="D94" s="21" t="s">
        <v>531</v>
      </c>
      <c r="E94" s="30" t="s">
        <v>899</v>
      </c>
      <c r="F94" s="22">
        <v>1</v>
      </c>
      <c r="G94" s="22">
        <v>926</v>
      </c>
      <c r="H94" s="24">
        <f t="shared" si="4"/>
        <v>926</v>
      </c>
      <c r="I94" s="188"/>
      <c r="J94" s="31" t="s">
        <v>1406</v>
      </c>
      <c r="K94" s="57"/>
      <c r="L94" s="285"/>
      <c r="M94" s="60"/>
      <c r="N94" s="65"/>
      <c r="O94" s="60"/>
      <c r="P94" s="32"/>
      <c r="Q94" s="26"/>
    </row>
    <row r="95" spans="2:17" s="73" customFormat="1" ht="19.7" customHeight="1">
      <c r="B95" s="65"/>
      <c r="C95" s="21" t="s">
        <v>531</v>
      </c>
      <c r="D95" s="21" t="s">
        <v>531</v>
      </c>
      <c r="E95" s="184" t="s">
        <v>1407</v>
      </c>
      <c r="F95" s="22">
        <v>50</v>
      </c>
      <c r="G95" s="24">
        <v>19</v>
      </c>
      <c r="H95" s="24">
        <f>F95*G95</f>
        <v>950</v>
      </c>
      <c r="I95" s="24"/>
      <c r="J95" s="31" t="s">
        <v>1408</v>
      </c>
      <c r="K95" s="57"/>
      <c r="L95" s="285"/>
      <c r="M95" s="60"/>
      <c r="N95" s="65"/>
      <c r="O95" s="60"/>
      <c r="P95" s="32"/>
      <c r="Q95" s="26"/>
    </row>
    <row r="96" spans="2:17" s="73" customFormat="1" ht="19.7" customHeight="1">
      <c r="B96" s="65"/>
      <c r="C96" s="170" t="s">
        <v>531</v>
      </c>
      <c r="D96" s="170" t="s">
        <v>531</v>
      </c>
      <c r="E96" s="330" t="s">
        <v>2017</v>
      </c>
      <c r="F96" s="24">
        <v>1</v>
      </c>
      <c r="G96" s="24">
        <v>1700</v>
      </c>
      <c r="H96" s="24">
        <f t="shared" si="4"/>
        <v>1700</v>
      </c>
      <c r="I96" s="309"/>
      <c r="J96" s="175" t="s">
        <v>2018</v>
      </c>
      <c r="K96" s="57"/>
      <c r="L96" s="285"/>
      <c r="M96" s="60"/>
      <c r="N96" s="65"/>
      <c r="O96" s="60"/>
      <c r="P96" s="32"/>
      <c r="Q96" s="26"/>
    </row>
    <row r="97" spans="2:17" s="73" customFormat="1" ht="19.7" customHeight="1">
      <c r="B97" s="65"/>
      <c r="C97" s="170" t="s">
        <v>531</v>
      </c>
      <c r="D97" s="170" t="s">
        <v>531</v>
      </c>
      <c r="E97" s="330" t="s">
        <v>1409</v>
      </c>
      <c r="F97" s="24">
        <v>1</v>
      </c>
      <c r="G97" s="24">
        <v>1420</v>
      </c>
      <c r="H97" s="24">
        <f t="shared" si="4"/>
        <v>1420</v>
      </c>
      <c r="I97" s="309"/>
      <c r="J97" s="175" t="s">
        <v>1410</v>
      </c>
      <c r="K97" s="57"/>
      <c r="L97" s="285"/>
      <c r="M97" s="60"/>
      <c r="N97" s="65"/>
      <c r="O97" s="60"/>
      <c r="P97" s="32"/>
      <c r="Q97" s="26"/>
    </row>
    <row r="98" spans="2:17" s="73" customFormat="1" ht="19.7" customHeight="1">
      <c r="B98" s="65"/>
      <c r="C98" s="21" t="s">
        <v>531</v>
      </c>
      <c r="D98" s="21" t="s">
        <v>531</v>
      </c>
      <c r="E98" s="831" t="s">
        <v>908</v>
      </c>
      <c r="F98" s="22">
        <v>1</v>
      </c>
      <c r="G98" s="24">
        <v>1980</v>
      </c>
      <c r="H98" s="24">
        <f t="shared" si="4"/>
        <v>1980</v>
      </c>
      <c r="I98" s="167"/>
      <c r="J98" s="30" t="s">
        <v>909</v>
      </c>
      <c r="K98" s="57"/>
      <c r="L98" s="285"/>
      <c r="M98" s="60"/>
      <c r="N98" s="65"/>
      <c r="O98" s="60"/>
      <c r="P98" s="32"/>
      <c r="Q98" s="26"/>
    </row>
    <row r="99" spans="2:17" s="73" customFormat="1" ht="19.7" customHeight="1">
      <c r="B99" s="65"/>
      <c r="C99" s="21" t="s">
        <v>531</v>
      </c>
      <c r="D99" s="21" t="s">
        <v>531</v>
      </c>
      <c r="E99" s="1059" t="s">
        <v>2019</v>
      </c>
      <c r="F99" s="22">
        <v>2</v>
      </c>
      <c r="G99" s="24">
        <v>98</v>
      </c>
      <c r="H99" s="24">
        <f t="shared" si="4"/>
        <v>196</v>
      </c>
      <c r="I99" s="167"/>
      <c r="J99" s="30" t="s">
        <v>911</v>
      </c>
      <c r="K99" s="57"/>
      <c r="L99" s="285"/>
      <c r="M99" s="60"/>
      <c r="N99" s="65"/>
      <c r="O99" s="60"/>
      <c r="P99" s="32"/>
      <c r="Q99" s="26"/>
    </row>
    <row r="100" spans="2:17" s="73" customFormat="1" ht="19.7" customHeight="1">
      <c r="B100" s="65"/>
      <c r="C100" s="1060" t="s">
        <v>2020</v>
      </c>
      <c r="D100" s="21" t="s">
        <v>531</v>
      </c>
      <c r="E100" s="1059" t="s">
        <v>2021</v>
      </c>
      <c r="F100" s="22">
        <v>1</v>
      </c>
      <c r="G100" s="24">
        <v>874</v>
      </c>
      <c r="H100" s="24">
        <f t="shared" si="4"/>
        <v>874</v>
      </c>
      <c r="I100" s="167"/>
      <c r="J100" s="30" t="s">
        <v>2022</v>
      </c>
      <c r="K100" s="57"/>
      <c r="L100" s="285"/>
      <c r="M100" s="60"/>
      <c r="N100" s="65"/>
      <c r="O100" s="60"/>
      <c r="P100" s="32"/>
      <c r="Q100" s="26"/>
    </row>
    <row r="101" spans="2:17" s="73" customFormat="1" ht="19.7" customHeight="1">
      <c r="B101" s="65"/>
      <c r="C101" s="1061" t="s">
        <v>2020</v>
      </c>
      <c r="D101" s="137" t="s">
        <v>531</v>
      </c>
      <c r="E101" s="1062" t="s">
        <v>2023</v>
      </c>
      <c r="F101" s="748">
        <v>1</v>
      </c>
      <c r="G101" s="833">
        <v>1245</v>
      </c>
      <c r="H101" s="833">
        <f t="shared" si="4"/>
        <v>1245</v>
      </c>
      <c r="I101" s="834"/>
      <c r="J101" s="835" t="s">
        <v>2022</v>
      </c>
      <c r="K101" s="128"/>
      <c r="L101" s="142"/>
      <c r="M101" s="60"/>
      <c r="N101" s="65"/>
      <c r="O101" s="60"/>
      <c r="P101" s="60"/>
      <c r="Q101" s="26"/>
    </row>
    <row r="102" spans="2:17" s="73" customFormat="1" ht="19.7" customHeight="1">
      <c r="B102" s="65"/>
      <c r="C102" s="21" t="s">
        <v>531</v>
      </c>
      <c r="D102" s="21" t="s">
        <v>531</v>
      </c>
      <c r="E102" s="1059" t="s">
        <v>2024</v>
      </c>
      <c r="F102" s="22">
        <v>1</v>
      </c>
      <c r="G102" s="24">
        <v>510</v>
      </c>
      <c r="H102" s="24">
        <f t="shared" si="4"/>
        <v>510</v>
      </c>
      <c r="I102" s="167"/>
      <c r="J102" s="30" t="s">
        <v>2025</v>
      </c>
      <c r="K102" s="57"/>
      <c r="L102" s="285"/>
      <c r="M102" s="60"/>
      <c r="N102" s="65"/>
      <c r="O102" s="60"/>
      <c r="P102" s="32"/>
      <c r="Q102" s="26"/>
    </row>
    <row r="103" spans="2:17" s="73" customFormat="1" ht="19.7" customHeight="1">
      <c r="B103" s="65"/>
      <c r="C103" s="21" t="s">
        <v>531</v>
      </c>
      <c r="D103" s="21" t="s">
        <v>531</v>
      </c>
      <c r="E103" s="1059" t="s">
        <v>2026</v>
      </c>
      <c r="F103" s="22">
        <v>1</v>
      </c>
      <c r="G103" s="24">
        <v>4710</v>
      </c>
      <c r="H103" s="24">
        <f t="shared" si="4"/>
        <v>4710</v>
      </c>
      <c r="I103" s="167"/>
      <c r="J103" s="30" t="s">
        <v>2027</v>
      </c>
      <c r="K103" s="57"/>
      <c r="L103" s="285"/>
      <c r="M103" s="60"/>
      <c r="N103" s="65"/>
      <c r="O103" s="60"/>
      <c r="P103" s="32"/>
      <c r="Q103" s="26"/>
    </row>
    <row r="104" spans="2:17" s="73" customFormat="1" ht="19.7" customHeight="1">
      <c r="B104" s="65"/>
      <c r="C104" s="1063" t="s">
        <v>1412</v>
      </c>
      <c r="D104" s="1063" t="s">
        <v>531</v>
      </c>
      <c r="E104" s="1064" t="s">
        <v>1413</v>
      </c>
      <c r="F104" s="1065">
        <v>1</v>
      </c>
      <c r="G104" s="1066">
        <v>483</v>
      </c>
      <c r="H104" s="1066">
        <f t="shared" si="4"/>
        <v>483</v>
      </c>
      <c r="I104" s="1067"/>
      <c r="J104" s="1068" t="s">
        <v>1414</v>
      </c>
      <c r="K104" s="57"/>
      <c r="L104" s="285"/>
      <c r="M104" s="60"/>
      <c r="N104" s="65"/>
      <c r="O104" s="60"/>
      <c r="P104" s="32"/>
      <c r="Q104" s="26"/>
    </row>
    <row r="105" spans="2:17" s="73" customFormat="1" ht="19.7" customHeight="1">
      <c r="B105" s="65"/>
      <c r="C105" s="21" t="s">
        <v>531</v>
      </c>
      <c r="D105" s="21" t="s">
        <v>531</v>
      </c>
      <c r="E105" s="173" t="s">
        <v>913</v>
      </c>
      <c r="F105" s="22">
        <v>1</v>
      </c>
      <c r="G105" s="24">
        <v>550</v>
      </c>
      <c r="H105" s="24">
        <f t="shared" si="4"/>
        <v>550</v>
      </c>
      <c r="I105" s="167"/>
      <c r="J105" s="31" t="s">
        <v>914</v>
      </c>
      <c r="K105" s="57"/>
      <c r="L105" s="285"/>
      <c r="M105" s="60"/>
      <c r="N105" s="65"/>
      <c r="O105" s="60"/>
      <c r="P105" s="32"/>
      <c r="Q105" s="26"/>
    </row>
    <row r="106" spans="2:17" s="73" customFormat="1" ht="19.7" customHeight="1">
      <c r="B106" s="65"/>
      <c r="C106" s="21" t="s">
        <v>531</v>
      </c>
      <c r="D106" s="21" t="s">
        <v>531</v>
      </c>
      <c r="E106" s="836" t="s">
        <v>915</v>
      </c>
      <c r="F106" s="22">
        <v>1</v>
      </c>
      <c r="G106" s="24">
        <v>479</v>
      </c>
      <c r="H106" s="24">
        <f t="shared" si="4"/>
        <v>479</v>
      </c>
      <c r="I106" s="167"/>
      <c r="J106" s="30" t="s">
        <v>916</v>
      </c>
      <c r="K106" s="57"/>
      <c r="L106" s="285"/>
      <c r="M106" s="60"/>
      <c r="N106" s="65"/>
      <c r="O106" s="60"/>
      <c r="P106" s="32"/>
      <c r="Q106" s="26"/>
    </row>
    <row r="107" spans="2:17" s="73" customFormat="1" ht="19.7" customHeight="1">
      <c r="B107" s="65"/>
      <c r="C107" s="21" t="s">
        <v>531</v>
      </c>
      <c r="D107" s="21" t="s">
        <v>531</v>
      </c>
      <c r="E107" s="814" t="s">
        <v>919</v>
      </c>
      <c r="F107" s="22">
        <v>1</v>
      </c>
      <c r="G107" s="24">
        <v>5104</v>
      </c>
      <c r="H107" s="24">
        <f t="shared" si="4"/>
        <v>5104</v>
      </c>
      <c r="I107" s="167"/>
      <c r="J107" s="30" t="s">
        <v>920</v>
      </c>
      <c r="K107" s="57"/>
      <c r="L107" s="285"/>
      <c r="M107" s="60"/>
      <c r="N107" s="65"/>
      <c r="O107" s="60"/>
      <c r="P107" s="32"/>
      <c r="Q107" s="26"/>
    </row>
    <row r="108" spans="2:17" s="73" customFormat="1" ht="19.7" customHeight="1">
      <c r="B108" s="65"/>
      <c r="C108" s="21" t="s">
        <v>531</v>
      </c>
      <c r="D108" s="21" t="s">
        <v>531</v>
      </c>
      <c r="E108" s="814" t="s">
        <v>921</v>
      </c>
      <c r="F108" s="22">
        <v>1</v>
      </c>
      <c r="G108" s="24">
        <v>5400</v>
      </c>
      <c r="H108" s="24">
        <f t="shared" si="4"/>
        <v>5400</v>
      </c>
      <c r="I108" s="167"/>
      <c r="J108" s="30" t="s">
        <v>922</v>
      </c>
      <c r="K108" s="57"/>
      <c r="L108" s="285"/>
      <c r="M108" s="60"/>
      <c r="N108" s="65"/>
      <c r="O108" s="60"/>
      <c r="P108" s="32"/>
      <c r="Q108" s="26"/>
    </row>
    <row r="109" spans="2:17" s="73" customFormat="1" ht="19.7" customHeight="1">
      <c r="B109" s="65"/>
      <c r="C109" s="21" t="s">
        <v>531</v>
      </c>
      <c r="D109" s="21" t="s">
        <v>531</v>
      </c>
      <c r="E109" s="814" t="s">
        <v>923</v>
      </c>
      <c r="F109" s="22">
        <v>1</v>
      </c>
      <c r="G109" s="24">
        <v>5560</v>
      </c>
      <c r="H109" s="24">
        <f t="shared" si="4"/>
        <v>5560</v>
      </c>
      <c r="I109" s="167"/>
      <c r="J109" s="30" t="s">
        <v>924</v>
      </c>
      <c r="K109" s="57"/>
      <c r="L109" s="285"/>
      <c r="M109" s="60"/>
      <c r="N109" s="65"/>
      <c r="O109" s="60"/>
      <c r="P109" s="32"/>
      <c r="Q109" s="26"/>
    </row>
    <row r="110" spans="2:17" s="73" customFormat="1" ht="19.7" customHeight="1">
      <c r="B110" s="65"/>
      <c r="C110" s="21" t="s">
        <v>531</v>
      </c>
      <c r="D110" s="21" t="s">
        <v>531</v>
      </c>
      <c r="E110" s="814" t="s">
        <v>1416</v>
      </c>
      <c r="F110" s="22">
        <v>1</v>
      </c>
      <c r="G110" s="24">
        <v>1098</v>
      </c>
      <c r="H110" s="24">
        <f t="shared" si="4"/>
        <v>1098</v>
      </c>
      <c r="I110" s="167"/>
      <c r="J110" s="30" t="s">
        <v>1417</v>
      </c>
      <c r="K110" s="57"/>
      <c r="L110" s="285"/>
      <c r="M110" s="60"/>
      <c r="N110" s="65"/>
      <c r="O110" s="60"/>
      <c r="P110" s="32"/>
      <c r="Q110" s="26"/>
    </row>
    <row r="111" spans="2:17" s="73" customFormat="1" ht="19.7" customHeight="1">
      <c r="B111" s="65"/>
      <c r="C111" s="21" t="s">
        <v>531</v>
      </c>
      <c r="D111" s="21" t="s">
        <v>531</v>
      </c>
      <c r="E111" s="258" t="s">
        <v>1418</v>
      </c>
      <c r="F111" s="22">
        <v>1</v>
      </c>
      <c r="G111" s="24">
        <v>1098</v>
      </c>
      <c r="H111" s="24">
        <f t="shared" si="4"/>
        <v>1098</v>
      </c>
      <c r="I111" s="167"/>
      <c r="J111" s="30" t="s">
        <v>1419</v>
      </c>
      <c r="K111" s="57"/>
      <c r="L111" s="285"/>
      <c r="M111" s="60"/>
      <c r="N111" s="65"/>
      <c r="O111" s="60"/>
      <c r="P111" s="32"/>
      <c r="Q111" s="26"/>
    </row>
    <row r="112" spans="2:17" s="73" customFormat="1" ht="19.7" customHeight="1">
      <c r="B112" s="65"/>
      <c r="C112" s="790" t="s">
        <v>531</v>
      </c>
      <c r="D112" s="790" t="s">
        <v>531</v>
      </c>
      <c r="E112" s="157" t="s">
        <v>880</v>
      </c>
      <c r="F112" s="501">
        <v>1</v>
      </c>
      <c r="G112" s="204">
        <v>780</v>
      </c>
      <c r="H112" s="628">
        <f t="shared" si="4"/>
        <v>780</v>
      </c>
      <c r="I112" s="412"/>
      <c r="J112" s="839" t="s">
        <v>1420</v>
      </c>
      <c r="K112" s="57"/>
      <c r="L112" s="285"/>
      <c r="M112" s="60"/>
      <c r="N112" s="65"/>
      <c r="O112" s="60"/>
      <c r="P112" s="32"/>
      <c r="Q112" s="26"/>
    </row>
    <row r="113" spans="2:17" s="73" customFormat="1" ht="19.7" customHeight="1">
      <c r="B113" s="65"/>
      <c r="C113" s="257" t="s">
        <v>531</v>
      </c>
      <c r="D113" s="257" t="s">
        <v>531</v>
      </c>
      <c r="E113" s="182" t="s">
        <v>1978</v>
      </c>
      <c r="F113" s="732">
        <v>2</v>
      </c>
      <c r="G113" s="182">
        <v>181</v>
      </c>
      <c r="H113" s="328">
        <f t="shared" si="4"/>
        <v>362</v>
      </c>
      <c r="I113" s="396"/>
      <c r="J113" s="164" t="s">
        <v>1979</v>
      </c>
      <c r="K113" s="57"/>
      <c r="L113" s="285"/>
      <c r="M113" s="60"/>
      <c r="N113" s="65"/>
      <c r="O113" s="60"/>
      <c r="P113" s="32"/>
      <c r="Q113" s="26"/>
    </row>
    <row r="114" spans="2:17" s="73" customFormat="1" ht="19.7" customHeight="1">
      <c r="B114" s="65"/>
      <c r="C114" s="257" t="s">
        <v>292</v>
      </c>
      <c r="D114" s="236" t="s">
        <v>619</v>
      </c>
      <c r="E114" s="840" t="s">
        <v>1422</v>
      </c>
      <c r="F114" s="257">
        <v>1</v>
      </c>
      <c r="G114" s="330">
        <v>3040</v>
      </c>
      <c r="H114" s="328">
        <f t="shared" si="4"/>
        <v>3040</v>
      </c>
      <c r="I114" s="167"/>
      <c r="J114" s="175" t="s">
        <v>1423</v>
      </c>
      <c r="K114" s="57"/>
      <c r="L114" s="285"/>
      <c r="M114" s="60"/>
      <c r="N114" s="65"/>
      <c r="O114" s="60"/>
      <c r="P114" s="60"/>
      <c r="Q114" s="61"/>
    </row>
    <row r="115" spans="2:17" s="73" customFormat="1" ht="19.7" customHeight="1">
      <c r="B115" s="65"/>
      <c r="C115" s="57" t="s">
        <v>531</v>
      </c>
      <c r="D115" s="57" t="s">
        <v>531</v>
      </c>
      <c r="E115" s="59" t="s">
        <v>881</v>
      </c>
      <c r="F115" s="57">
        <v>1</v>
      </c>
      <c r="G115" s="59">
        <v>4300</v>
      </c>
      <c r="H115" s="59">
        <f t="shared" si="4"/>
        <v>4300</v>
      </c>
      <c r="I115" s="53"/>
      <c r="J115" s="59" t="s">
        <v>882</v>
      </c>
      <c r="K115" s="57"/>
      <c r="L115" s="285"/>
      <c r="M115" s="60"/>
      <c r="N115" s="65"/>
      <c r="O115" s="60"/>
      <c r="P115" s="32"/>
      <c r="Q115" s="26"/>
    </row>
    <row r="116" spans="2:17" s="73" customFormat="1" ht="19.7" customHeight="1">
      <c r="B116" s="65"/>
      <c r="C116" s="57" t="s">
        <v>531</v>
      </c>
      <c r="D116" s="57" t="s">
        <v>531</v>
      </c>
      <c r="E116" s="59" t="s">
        <v>883</v>
      </c>
      <c r="F116" s="283">
        <v>4</v>
      </c>
      <c r="G116" s="59">
        <v>106</v>
      </c>
      <c r="H116" s="59">
        <f t="shared" si="4"/>
        <v>424</v>
      </c>
      <c r="I116" s="841"/>
      <c r="J116" s="59" t="s">
        <v>884</v>
      </c>
      <c r="K116" s="57"/>
      <c r="L116" s="285"/>
      <c r="M116" s="60"/>
      <c r="N116" s="65"/>
      <c r="O116" s="60"/>
      <c r="P116" s="32"/>
      <c r="Q116" s="26"/>
    </row>
    <row r="117" spans="2:17" s="73" customFormat="1" ht="19.7" customHeight="1">
      <c r="B117" s="65"/>
      <c r="C117" s="21" t="s">
        <v>531</v>
      </c>
      <c r="D117" s="21" t="s">
        <v>531</v>
      </c>
      <c r="E117" s="31" t="s">
        <v>885</v>
      </c>
      <c r="F117" s="167">
        <v>4</v>
      </c>
      <c r="G117" s="38">
        <v>75</v>
      </c>
      <c r="H117" s="59">
        <f t="shared" si="4"/>
        <v>300</v>
      </c>
      <c r="I117" s="167"/>
      <c r="J117" s="31" t="s">
        <v>886</v>
      </c>
      <c r="K117" s="57"/>
      <c r="L117" s="285"/>
      <c r="M117" s="60"/>
      <c r="N117" s="65"/>
      <c r="O117" s="60"/>
      <c r="P117" s="32"/>
      <c r="Q117" s="26"/>
    </row>
    <row r="118" spans="2:17" s="73" customFormat="1" ht="19.7" customHeight="1">
      <c r="B118" s="65"/>
      <c r="C118" s="21" t="s">
        <v>531</v>
      </c>
      <c r="D118" s="21" t="s">
        <v>531</v>
      </c>
      <c r="E118" s="245" t="s">
        <v>887</v>
      </c>
      <c r="F118" s="167">
        <v>2</v>
      </c>
      <c r="G118" s="38">
        <v>43</v>
      </c>
      <c r="H118" s="59">
        <f t="shared" si="4"/>
        <v>86</v>
      </c>
      <c r="I118" s="167"/>
      <c r="J118" s="31" t="s">
        <v>888</v>
      </c>
      <c r="K118" s="57"/>
      <c r="L118" s="285"/>
      <c r="M118" s="60"/>
      <c r="N118" s="65"/>
      <c r="O118" s="60"/>
      <c r="P118" s="32"/>
      <c r="Q118" s="26"/>
    </row>
    <row r="119" spans="2:17" s="73" customFormat="1" ht="19.7" customHeight="1">
      <c r="B119" s="65"/>
      <c r="C119" s="170" t="s">
        <v>531</v>
      </c>
      <c r="D119" s="170" t="s">
        <v>531</v>
      </c>
      <c r="E119" s="183" t="s">
        <v>1424</v>
      </c>
      <c r="F119" s="166">
        <v>2</v>
      </c>
      <c r="G119" s="182">
        <v>220</v>
      </c>
      <c r="H119" s="36">
        <f t="shared" si="4"/>
        <v>440</v>
      </c>
      <c r="I119" s="179"/>
      <c r="J119" s="183" t="s">
        <v>637</v>
      </c>
      <c r="K119" s="57"/>
      <c r="L119" s="285"/>
      <c r="M119" s="60"/>
      <c r="N119" s="65"/>
      <c r="O119" s="60"/>
      <c r="P119" s="32"/>
      <c r="Q119" s="26"/>
    </row>
    <row r="120" spans="2:17" s="73" customFormat="1" ht="19.7" customHeight="1">
      <c r="B120" s="65"/>
      <c r="C120" s="170" t="s">
        <v>531</v>
      </c>
      <c r="D120" s="170" t="s">
        <v>531</v>
      </c>
      <c r="E120" s="183" t="s">
        <v>1425</v>
      </c>
      <c r="F120" s="166">
        <v>2</v>
      </c>
      <c r="G120" s="182">
        <v>200</v>
      </c>
      <c r="H120" s="36">
        <f t="shared" si="4"/>
        <v>400</v>
      </c>
      <c r="I120" s="179"/>
      <c r="J120" s="183" t="s">
        <v>640</v>
      </c>
      <c r="K120" s="57"/>
      <c r="L120" s="285"/>
      <c r="M120" s="60"/>
      <c r="N120" s="65"/>
      <c r="O120" s="60"/>
      <c r="P120" s="32"/>
      <c r="Q120" s="26"/>
    </row>
    <row r="121" spans="2:17" s="73" customFormat="1" ht="19.7" customHeight="1">
      <c r="B121" s="65"/>
      <c r="C121" s="21" t="s">
        <v>531</v>
      </c>
      <c r="D121" s="21" t="s">
        <v>531</v>
      </c>
      <c r="E121" s="30" t="s">
        <v>878</v>
      </c>
      <c r="F121" s="22">
        <v>1</v>
      </c>
      <c r="G121" s="36">
        <v>940</v>
      </c>
      <c r="H121" s="628">
        <f t="shared" si="4"/>
        <v>940</v>
      </c>
      <c r="I121" s="28"/>
      <c r="J121" s="814" t="s">
        <v>879</v>
      </c>
      <c r="K121" s="57"/>
      <c r="L121" s="285"/>
      <c r="M121" s="60"/>
      <c r="N121" s="65"/>
      <c r="O121" s="60"/>
      <c r="P121" s="32"/>
      <c r="Q121" s="26"/>
    </row>
    <row r="122" spans="2:17" s="73" customFormat="1" ht="19.7" customHeight="1">
      <c r="B122" s="65"/>
      <c r="C122" s="582" t="s">
        <v>531</v>
      </c>
      <c r="D122" s="582" t="s">
        <v>531</v>
      </c>
      <c r="E122" s="330" t="s">
        <v>1426</v>
      </c>
      <c r="F122" s="257">
        <v>1</v>
      </c>
      <c r="G122" s="328">
        <v>570</v>
      </c>
      <c r="H122" s="362">
        <f t="shared" si="4"/>
        <v>570</v>
      </c>
      <c r="I122" s="329"/>
      <c r="J122" s="330" t="s">
        <v>1427</v>
      </c>
      <c r="K122" s="57"/>
      <c r="L122" s="285"/>
      <c r="M122" s="60"/>
      <c r="N122" s="65"/>
      <c r="O122" s="60"/>
      <c r="P122" s="32"/>
      <c r="Q122" s="26"/>
    </row>
    <row r="123" spans="2:17" s="73" customFormat="1" ht="19.7" customHeight="1">
      <c r="B123" s="65"/>
      <c r="C123" s="208" t="s">
        <v>531</v>
      </c>
      <c r="D123" s="208" t="s">
        <v>531</v>
      </c>
      <c r="E123" s="245" t="s">
        <v>1428</v>
      </c>
      <c r="F123" s="44">
        <v>1</v>
      </c>
      <c r="G123" s="215">
        <v>2008</v>
      </c>
      <c r="H123" s="311">
        <f>F123*G123</f>
        <v>2008</v>
      </c>
      <c r="I123" s="167"/>
      <c r="J123" s="211" t="s">
        <v>1429</v>
      </c>
      <c r="K123" s="57"/>
      <c r="L123" s="285"/>
      <c r="M123" s="60"/>
      <c r="N123" s="65"/>
      <c r="O123" s="60"/>
      <c r="P123" s="261"/>
      <c r="Q123" s="61"/>
    </row>
    <row r="124" spans="2:17" s="73" customFormat="1" ht="19.7" customHeight="1">
      <c r="B124" s="65"/>
      <c r="C124" s="21" t="s">
        <v>531</v>
      </c>
      <c r="D124" s="21" t="s">
        <v>531</v>
      </c>
      <c r="E124" s="211" t="s">
        <v>1430</v>
      </c>
      <c r="F124" s="1069">
        <v>1</v>
      </c>
      <c r="G124" s="221">
        <v>3480</v>
      </c>
      <c r="H124" s="38">
        <f>F124*G124</f>
        <v>3480</v>
      </c>
      <c r="I124" s="167"/>
      <c r="J124" s="31" t="s">
        <v>1431</v>
      </c>
      <c r="K124" s="57"/>
      <c r="L124" s="285"/>
      <c r="M124" s="60"/>
      <c r="N124" s="65"/>
      <c r="O124" s="60"/>
      <c r="P124" s="32"/>
      <c r="Q124" s="61"/>
    </row>
    <row r="125" spans="2:17" s="73" customFormat="1" ht="19.7" customHeight="1">
      <c r="B125" s="65"/>
      <c r="C125" s="1070" t="s">
        <v>531</v>
      </c>
      <c r="D125" s="1070" t="s">
        <v>531</v>
      </c>
      <c r="E125" s="1071" t="s">
        <v>910</v>
      </c>
      <c r="F125" s="1072">
        <v>1</v>
      </c>
      <c r="G125" s="1073">
        <v>66</v>
      </c>
      <c r="H125" s="1074">
        <f>F125*G125</f>
        <v>66</v>
      </c>
      <c r="I125" s="156"/>
      <c r="J125" s="551" t="s">
        <v>1432</v>
      </c>
      <c r="K125" s="57"/>
      <c r="L125" s="285"/>
      <c r="M125" s="60"/>
      <c r="N125" s="65"/>
      <c r="O125" s="60"/>
      <c r="P125" s="32"/>
      <c r="Q125" s="61"/>
    </row>
    <row r="126" spans="2:17" s="73" customFormat="1" ht="19.7" customHeight="1">
      <c r="B126" s="65"/>
      <c r="C126" s="21"/>
      <c r="D126" s="21"/>
      <c r="E126" s="1036">
        <f>SUM(H84:H124)</f>
        <v>91562</v>
      </c>
      <c r="F126" s="1075"/>
      <c r="G126" s="1075"/>
      <c r="H126" s="1075"/>
      <c r="I126" s="24"/>
      <c r="J126" s="31"/>
      <c r="K126" s="57"/>
      <c r="L126" s="285"/>
      <c r="M126" s="60"/>
      <c r="N126" s="65"/>
      <c r="O126" s="57"/>
      <c r="P126" s="60"/>
      <c r="Q126" s="61"/>
    </row>
    <row r="127" spans="2:17" s="73" customFormat="1" ht="19.7" customHeight="1">
      <c r="B127" s="65"/>
      <c r="C127" s="65"/>
      <c r="D127" s="65"/>
      <c r="E127" s="30"/>
      <c r="F127" s="442"/>
      <c r="G127" s="53"/>
      <c r="H127" s="36"/>
      <c r="I127" s="283"/>
      <c r="J127" s="443"/>
      <c r="K127" s="57"/>
      <c r="L127" s="285"/>
      <c r="M127" s="60"/>
      <c r="N127" s="65"/>
      <c r="O127" s="57"/>
      <c r="P127" s="60"/>
      <c r="Q127" s="61"/>
    </row>
    <row r="128" spans="2:17" s="73" customFormat="1" ht="19.7" customHeight="1">
      <c r="B128" s="65"/>
      <c r="C128" s="65"/>
      <c r="D128" s="65"/>
      <c r="E128" s="30"/>
      <c r="F128" s="442"/>
      <c r="G128" s="53"/>
      <c r="H128" s="36"/>
      <c r="I128" s="283"/>
      <c r="J128" s="443"/>
      <c r="K128" s="57"/>
      <c r="L128" s="285"/>
      <c r="M128" s="60"/>
      <c r="N128" s="65"/>
      <c r="O128" s="57"/>
      <c r="P128" s="60"/>
      <c r="Q128" s="61"/>
    </row>
    <row r="129" spans="2:17" s="73" customFormat="1" ht="19.7" customHeight="1">
      <c r="B129" s="65"/>
      <c r="C129" s="218" t="s">
        <v>1981</v>
      </c>
      <c r="D129" s="219"/>
      <c r="E129" s="220"/>
      <c r="F129" s="442"/>
      <c r="G129" s="53"/>
      <c r="H129" s="36"/>
      <c r="I129" s="283"/>
      <c r="J129" s="443"/>
      <c r="K129" s="57"/>
      <c r="L129" s="285"/>
      <c r="M129" s="60"/>
      <c r="N129" s="65"/>
      <c r="O129" s="57"/>
      <c r="P129" s="60"/>
      <c r="Q129" s="61"/>
    </row>
    <row r="130" spans="2:17" s="73" customFormat="1" ht="19.7" customHeight="1">
      <c r="B130" s="65"/>
      <c r="C130" s="347" t="s">
        <v>577</v>
      </c>
      <c r="D130" s="347" t="s">
        <v>577</v>
      </c>
      <c r="E130" s="180" t="s">
        <v>2028</v>
      </c>
      <c r="F130" s="24">
        <v>1</v>
      </c>
      <c r="G130" s="36">
        <v>2343</v>
      </c>
      <c r="H130" s="36">
        <f>F130*G130</f>
        <v>2343</v>
      </c>
      <c r="I130" s="309"/>
      <c r="J130" s="175" t="s">
        <v>2029</v>
      </c>
      <c r="K130" s="57"/>
      <c r="L130" s="285"/>
      <c r="M130" s="60"/>
      <c r="N130" s="65"/>
      <c r="O130" s="60"/>
      <c r="P130" s="32"/>
      <c r="Q130" s="26"/>
    </row>
    <row r="131" spans="2:17" s="73" customFormat="1" ht="19.7" customHeight="1">
      <c r="B131" s="65"/>
      <c r="C131" s="65"/>
      <c r="D131" s="65"/>
      <c r="E131" s="1076">
        <f>SUM(H130)</f>
        <v>2343</v>
      </c>
      <c r="F131" s="442"/>
      <c r="G131" s="53"/>
      <c r="H131" s="36"/>
      <c r="I131" s="283"/>
      <c r="J131" s="443"/>
      <c r="K131" s="57"/>
      <c r="L131" s="285"/>
      <c r="M131" s="60"/>
      <c r="N131" s="65"/>
      <c r="O131" s="57"/>
      <c r="P131" s="60"/>
      <c r="Q131" s="61"/>
    </row>
    <row r="132" spans="2:17" s="73" customFormat="1" ht="19.7" customHeight="1">
      <c r="B132" s="65"/>
      <c r="C132" s="65"/>
      <c r="D132" s="65"/>
      <c r="E132" s="30"/>
      <c r="F132" s="442"/>
      <c r="G132" s="53"/>
      <c r="H132" s="36"/>
      <c r="I132" s="283"/>
      <c r="J132" s="443"/>
      <c r="K132" s="57"/>
      <c r="L132" s="285"/>
      <c r="M132" s="60"/>
      <c r="N132" s="65"/>
      <c r="O132" s="57"/>
      <c r="P132" s="60"/>
      <c r="Q132" s="61"/>
    </row>
    <row r="133" spans="2:17" s="73" customFormat="1" ht="19.7" customHeight="1">
      <c r="B133" s="65"/>
      <c r="C133" s="218" t="s">
        <v>2030</v>
      </c>
      <c r="D133" s="219"/>
      <c r="E133" s="220"/>
      <c r="F133" s="442"/>
      <c r="G133" s="53"/>
      <c r="H133" s="36"/>
      <c r="I133" s="283"/>
      <c r="J133" s="443"/>
      <c r="K133" s="57"/>
      <c r="L133" s="285"/>
      <c r="M133" s="60"/>
      <c r="N133" s="65"/>
      <c r="O133" s="57"/>
      <c r="P133" s="60"/>
      <c r="Q133" s="61"/>
    </row>
    <row r="134" spans="2:17" s="73" customFormat="1" ht="22.15" customHeight="1">
      <c r="B134" s="65"/>
      <c r="C134" s="208" t="s">
        <v>531</v>
      </c>
      <c r="D134" s="208" t="s">
        <v>531</v>
      </c>
      <c r="E134" s="900" t="s">
        <v>2031</v>
      </c>
      <c r="F134" s="442">
        <v>3</v>
      </c>
      <c r="G134" s="53">
        <v>4780</v>
      </c>
      <c r="H134" s="36">
        <f t="shared" ref="H134:H197" si="5">F134*G134</f>
        <v>14340</v>
      </c>
      <c r="I134" s="283"/>
      <c r="J134" s="443" t="s">
        <v>2032</v>
      </c>
      <c r="K134" s="57" t="s">
        <v>2033</v>
      </c>
      <c r="L134" s="285"/>
      <c r="M134" s="60"/>
      <c r="N134" s="65"/>
      <c r="O134" s="60"/>
      <c r="P134" s="32"/>
      <c r="Q134" s="26"/>
    </row>
    <row r="135" spans="2:17" s="73" customFormat="1" ht="19.7" customHeight="1">
      <c r="B135" s="65"/>
      <c r="C135" s="208" t="s">
        <v>531</v>
      </c>
      <c r="D135" s="208" t="s">
        <v>531</v>
      </c>
      <c r="E135" s="900" t="s">
        <v>2034</v>
      </c>
      <c r="F135" s="442">
        <v>2</v>
      </c>
      <c r="G135" s="53">
        <v>4780</v>
      </c>
      <c r="H135" s="36">
        <f t="shared" si="5"/>
        <v>9560</v>
      </c>
      <c r="I135" s="283"/>
      <c r="J135" s="443" t="s">
        <v>2035</v>
      </c>
      <c r="K135" s="57" t="s">
        <v>2033</v>
      </c>
      <c r="L135" s="285"/>
      <c r="M135" s="60"/>
      <c r="N135" s="65"/>
      <c r="O135" s="60"/>
      <c r="P135" s="32"/>
      <c r="Q135" s="26"/>
    </row>
    <row r="136" spans="2:17" s="73" customFormat="1" ht="19.7" customHeight="1">
      <c r="B136" s="65"/>
      <c r="C136" s="208" t="s">
        <v>531</v>
      </c>
      <c r="D136" s="208" t="s">
        <v>531</v>
      </c>
      <c r="E136" s="900" t="s">
        <v>2036</v>
      </c>
      <c r="F136" s="442">
        <v>2</v>
      </c>
      <c r="G136" s="53">
        <v>4780</v>
      </c>
      <c r="H136" s="36">
        <f t="shared" si="5"/>
        <v>9560</v>
      </c>
      <c r="I136" s="283"/>
      <c r="J136" s="443" t="s">
        <v>2037</v>
      </c>
      <c r="K136" s="57" t="s">
        <v>2033</v>
      </c>
      <c r="L136" s="285"/>
      <c r="M136" s="60"/>
      <c r="N136" s="65"/>
      <c r="O136" s="60"/>
      <c r="P136" s="32"/>
      <c r="Q136" s="26"/>
    </row>
    <row r="137" spans="2:17" s="73" customFormat="1" ht="19.7" customHeight="1">
      <c r="B137" s="65"/>
      <c r="C137" s="208" t="s">
        <v>531</v>
      </c>
      <c r="D137" s="208" t="s">
        <v>531</v>
      </c>
      <c r="E137" s="900" t="s">
        <v>2038</v>
      </c>
      <c r="F137" s="442">
        <v>2</v>
      </c>
      <c r="G137" s="53">
        <v>4780</v>
      </c>
      <c r="H137" s="36">
        <f t="shared" si="5"/>
        <v>9560</v>
      </c>
      <c r="I137" s="283"/>
      <c r="J137" s="443" t="s">
        <v>2039</v>
      </c>
      <c r="K137" s="57" t="s">
        <v>2033</v>
      </c>
      <c r="L137" s="285"/>
      <c r="M137" s="60"/>
      <c r="N137" s="65"/>
      <c r="O137" s="60"/>
      <c r="P137" s="32"/>
      <c r="Q137" s="26"/>
    </row>
    <row r="138" spans="2:17" s="73" customFormat="1" ht="19.7" customHeight="1">
      <c r="B138" s="65"/>
      <c r="C138" s="208" t="s">
        <v>531</v>
      </c>
      <c r="D138" s="208" t="s">
        <v>531</v>
      </c>
      <c r="E138" s="900" t="s">
        <v>2040</v>
      </c>
      <c r="F138" s="442">
        <v>2</v>
      </c>
      <c r="G138" s="53">
        <v>4780</v>
      </c>
      <c r="H138" s="36">
        <f t="shared" si="5"/>
        <v>9560</v>
      </c>
      <c r="I138" s="283"/>
      <c r="J138" s="443" t="s">
        <v>2041</v>
      </c>
      <c r="K138" s="57" t="s">
        <v>2033</v>
      </c>
      <c r="L138" s="285"/>
      <c r="M138" s="60"/>
      <c r="N138" s="65"/>
      <c r="O138" s="60"/>
      <c r="P138" s="32"/>
      <c r="Q138" s="26"/>
    </row>
    <row r="139" spans="2:17" s="73" customFormat="1" ht="19.7" customHeight="1">
      <c r="B139" s="65"/>
      <c r="C139" s="208" t="s">
        <v>531</v>
      </c>
      <c r="D139" s="208" t="s">
        <v>531</v>
      </c>
      <c r="E139" s="900" t="s">
        <v>2042</v>
      </c>
      <c r="F139" s="442">
        <v>20</v>
      </c>
      <c r="G139" s="53">
        <v>33</v>
      </c>
      <c r="H139" s="36">
        <f t="shared" si="5"/>
        <v>660</v>
      </c>
      <c r="I139" s="283"/>
      <c r="J139" s="443" t="s">
        <v>2043</v>
      </c>
      <c r="K139" s="57" t="s">
        <v>2033</v>
      </c>
      <c r="L139" s="285"/>
      <c r="M139" s="60"/>
      <c r="N139" s="65"/>
      <c r="O139" s="60"/>
      <c r="P139" s="32"/>
      <c r="Q139" s="26"/>
    </row>
    <row r="140" spans="2:17" s="73" customFormat="1" ht="19.7" customHeight="1">
      <c r="B140" s="65"/>
      <c r="C140" s="208" t="s">
        <v>531</v>
      </c>
      <c r="D140" s="208" t="s">
        <v>531</v>
      </c>
      <c r="E140" s="900" t="s">
        <v>2044</v>
      </c>
      <c r="F140" s="248">
        <v>2</v>
      </c>
      <c r="G140" s="53">
        <v>550</v>
      </c>
      <c r="H140" s="36">
        <f t="shared" si="5"/>
        <v>1100</v>
      </c>
      <c r="I140" s="283"/>
      <c r="J140" s="1077" t="s">
        <v>2045</v>
      </c>
      <c r="K140" s="57" t="s">
        <v>2033</v>
      </c>
      <c r="L140" s="285"/>
      <c r="M140" s="60"/>
      <c r="N140" s="65"/>
      <c r="O140" s="60"/>
      <c r="P140" s="32"/>
      <c r="Q140" s="26"/>
    </row>
    <row r="141" spans="2:17" s="73" customFormat="1" ht="19.7" customHeight="1">
      <c r="B141" s="65"/>
      <c r="C141" s="208" t="s">
        <v>531</v>
      </c>
      <c r="D141" s="208" t="s">
        <v>531</v>
      </c>
      <c r="E141" s="1078" t="s">
        <v>2046</v>
      </c>
      <c r="F141" s="248">
        <v>4</v>
      </c>
      <c r="G141" s="23">
        <v>850</v>
      </c>
      <c r="H141" s="36">
        <f t="shared" si="5"/>
        <v>3400</v>
      </c>
      <c r="I141" s="283"/>
      <c r="J141" s="1077" t="s">
        <v>2045</v>
      </c>
      <c r="K141" s="57" t="s">
        <v>2033</v>
      </c>
      <c r="L141" s="285"/>
      <c r="M141" s="60"/>
      <c r="N141" s="65"/>
      <c r="O141" s="60"/>
      <c r="P141" s="32"/>
      <c r="Q141" s="26"/>
    </row>
    <row r="142" spans="2:17" s="73" customFormat="1" ht="19.7" customHeight="1">
      <c r="B142" s="65"/>
      <c r="C142" s="208" t="s">
        <v>531</v>
      </c>
      <c r="D142" s="208" t="s">
        <v>531</v>
      </c>
      <c r="E142" s="900" t="s">
        <v>2047</v>
      </c>
      <c r="F142" s="248">
        <v>7</v>
      </c>
      <c r="G142" s="53">
        <v>1010</v>
      </c>
      <c r="H142" s="36">
        <f t="shared" si="5"/>
        <v>7070</v>
      </c>
      <c r="I142" s="283"/>
      <c r="J142" s="1077" t="s">
        <v>2045</v>
      </c>
      <c r="K142" s="57" t="s">
        <v>2033</v>
      </c>
      <c r="L142" s="285"/>
      <c r="M142" s="60"/>
      <c r="N142" s="65"/>
      <c r="O142" s="60"/>
      <c r="P142" s="32"/>
      <c r="Q142" s="26"/>
    </row>
    <row r="143" spans="2:17" s="73" customFormat="1" ht="19.7" customHeight="1">
      <c r="B143" s="65"/>
      <c r="C143" s="208" t="s">
        <v>531</v>
      </c>
      <c r="D143" s="208" t="s">
        <v>531</v>
      </c>
      <c r="E143" s="900" t="s">
        <v>2048</v>
      </c>
      <c r="F143" s="248">
        <v>3</v>
      </c>
      <c r="G143" s="53">
        <v>1160</v>
      </c>
      <c r="H143" s="36">
        <f t="shared" si="5"/>
        <v>3480</v>
      </c>
      <c r="I143" s="283"/>
      <c r="J143" s="1077" t="s">
        <v>2045</v>
      </c>
      <c r="K143" s="57" t="s">
        <v>2033</v>
      </c>
      <c r="L143" s="285"/>
      <c r="M143" s="60"/>
      <c r="N143" s="65"/>
      <c r="O143" s="60"/>
      <c r="P143" s="32"/>
      <c r="Q143" s="26"/>
    </row>
    <row r="144" spans="2:17" s="73" customFormat="1" ht="19.7" customHeight="1">
      <c r="B144" s="65"/>
      <c r="C144" s="208" t="s">
        <v>531</v>
      </c>
      <c r="D144" s="208" t="s">
        <v>531</v>
      </c>
      <c r="E144" s="900" t="s">
        <v>2049</v>
      </c>
      <c r="F144" s="248">
        <v>4</v>
      </c>
      <c r="G144" s="53">
        <v>1270</v>
      </c>
      <c r="H144" s="36">
        <f t="shared" si="5"/>
        <v>5080</v>
      </c>
      <c r="I144" s="283"/>
      <c r="J144" s="1077" t="s">
        <v>2045</v>
      </c>
      <c r="K144" s="57" t="s">
        <v>2033</v>
      </c>
      <c r="L144" s="285"/>
      <c r="M144" s="60"/>
      <c r="N144" s="65"/>
      <c r="O144" s="60"/>
      <c r="P144" s="32"/>
      <c r="Q144" s="26"/>
    </row>
    <row r="145" spans="2:17" s="73" customFormat="1" ht="19.7" customHeight="1">
      <c r="B145" s="65"/>
      <c r="C145" s="208" t="s">
        <v>531</v>
      </c>
      <c r="D145" s="208" t="s">
        <v>531</v>
      </c>
      <c r="E145" s="900" t="s">
        <v>2050</v>
      </c>
      <c r="F145" s="248">
        <v>1</v>
      </c>
      <c r="G145" s="53">
        <v>600</v>
      </c>
      <c r="H145" s="36">
        <f t="shared" si="5"/>
        <v>600</v>
      </c>
      <c r="I145" s="283"/>
      <c r="J145" s="1077" t="s">
        <v>2051</v>
      </c>
      <c r="K145" s="57" t="s">
        <v>2033</v>
      </c>
      <c r="L145" s="285"/>
      <c r="M145" s="60"/>
      <c r="N145" s="65"/>
      <c r="O145" s="60"/>
      <c r="P145" s="32"/>
      <c r="Q145" s="26"/>
    </row>
    <row r="146" spans="2:17" s="73" customFormat="1" ht="19.7" customHeight="1">
      <c r="B146" s="65"/>
      <c r="C146" s="208" t="s">
        <v>531</v>
      </c>
      <c r="D146" s="208" t="s">
        <v>531</v>
      </c>
      <c r="E146" s="900" t="s">
        <v>2052</v>
      </c>
      <c r="F146" s="248">
        <v>2</v>
      </c>
      <c r="G146" s="53">
        <v>470</v>
      </c>
      <c r="H146" s="36">
        <f t="shared" si="5"/>
        <v>940</v>
      </c>
      <c r="I146" s="283"/>
      <c r="J146" s="443" t="s">
        <v>2053</v>
      </c>
      <c r="K146" s="57" t="s">
        <v>2033</v>
      </c>
      <c r="L146" s="285"/>
      <c r="M146" s="60"/>
      <c r="N146" s="65"/>
      <c r="O146" s="60"/>
      <c r="P146" s="32"/>
      <c r="Q146" s="26"/>
    </row>
    <row r="147" spans="2:17" s="73" customFormat="1" ht="19.7" customHeight="1">
      <c r="B147" s="65"/>
      <c r="C147" s="208" t="s">
        <v>531</v>
      </c>
      <c r="D147" s="208" t="s">
        <v>531</v>
      </c>
      <c r="E147" s="900" t="s">
        <v>2054</v>
      </c>
      <c r="F147" s="442">
        <v>64</v>
      </c>
      <c r="G147" s="53">
        <v>233</v>
      </c>
      <c r="H147" s="36">
        <f t="shared" si="5"/>
        <v>14912</v>
      </c>
      <c r="I147" s="283"/>
      <c r="J147" s="443" t="s">
        <v>2055</v>
      </c>
      <c r="K147" s="57" t="s">
        <v>2033</v>
      </c>
      <c r="L147" s="285"/>
      <c r="M147" s="60"/>
      <c r="N147" s="65"/>
      <c r="O147" s="60"/>
      <c r="P147" s="32"/>
      <c r="Q147" s="26"/>
    </row>
    <row r="148" spans="2:17" s="73" customFormat="1" ht="19.7" customHeight="1">
      <c r="B148" s="65"/>
      <c r="C148" s="208" t="s">
        <v>531</v>
      </c>
      <c r="D148" s="208" t="s">
        <v>531</v>
      </c>
      <c r="E148" s="900" t="s">
        <v>2056</v>
      </c>
      <c r="F148" s="442">
        <v>8</v>
      </c>
      <c r="G148" s="53">
        <v>217</v>
      </c>
      <c r="H148" s="36">
        <f t="shared" si="5"/>
        <v>1736</v>
      </c>
      <c r="I148" s="283"/>
      <c r="J148" s="443" t="s">
        <v>2057</v>
      </c>
      <c r="K148" s="57" t="s">
        <v>2033</v>
      </c>
      <c r="L148" s="285"/>
      <c r="M148" s="60"/>
      <c r="N148" s="65"/>
      <c r="O148" s="60"/>
      <c r="P148" s="32"/>
      <c r="Q148" s="26"/>
    </row>
    <row r="149" spans="2:17" s="73" customFormat="1" ht="19.7" customHeight="1">
      <c r="B149" s="65"/>
      <c r="C149" s="208" t="s">
        <v>531</v>
      </c>
      <c r="D149" s="208" t="s">
        <v>531</v>
      </c>
      <c r="E149" s="900" t="s">
        <v>2058</v>
      </c>
      <c r="F149" s="442">
        <v>4</v>
      </c>
      <c r="G149" s="53">
        <v>4340</v>
      </c>
      <c r="H149" s="36">
        <f t="shared" si="5"/>
        <v>17360</v>
      </c>
      <c r="I149" s="283"/>
      <c r="J149" s="443" t="s">
        <v>2059</v>
      </c>
      <c r="K149" s="57" t="s">
        <v>2033</v>
      </c>
      <c r="L149" s="285"/>
      <c r="M149" s="60"/>
      <c r="N149" s="65"/>
      <c r="O149" s="60"/>
      <c r="P149" s="32"/>
      <c r="Q149" s="26"/>
    </row>
    <row r="150" spans="2:17" s="73" customFormat="1" ht="19.7" customHeight="1">
      <c r="B150" s="65"/>
      <c r="C150" s="208" t="s">
        <v>531</v>
      </c>
      <c r="D150" s="208" t="s">
        <v>531</v>
      </c>
      <c r="E150" s="900" t="s">
        <v>2060</v>
      </c>
      <c r="F150" s="442">
        <v>10</v>
      </c>
      <c r="G150" s="53">
        <v>180</v>
      </c>
      <c r="H150" s="36">
        <f t="shared" si="5"/>
        <v>1800</v>
      </c>
      <c r="I150" s="283"/>
      <c r="J150" s="443" t="s">
        <v>2061</v>
      </c>
      <c r="K150" s="57" t="s">
        <v>2033</v>
      </c>
      <c r="L150" s="285"/>
      <c r="M150" s="60"/>
      <c r="N150" s="65"/>
      <c r="O150" s="60"/>
      <c r="P150" s="32"/>
      <c r="Q150" s="26"/>
    </row>
    <row r="151" spans="2:17" s="73" customFormat="1" ht="19.7" customHeight="1">
      <c r="B151" s="65"/>
      <c r="C151" s="208" t="s">
        <v>531</v>
      </c>
      <c r="D151" s="208" t="s">
        <v>531</v>
      </c>
      <c r="E151" s="1079" t="s">
        <v>2062</v>
      </c>
      <c r="F151" s="442">
        <v>10</v>
      </c>
      <c r="G151" s="53">
        <v>54</v>
      </c>
      <c r="H151" s="36">
        <f>F151*G151</f>
        <v>540</v>
      </c>
      <c r="I151" s="283"/>
      <c r="J151" s="443" t="s">
        <v>1817</v>
      </c>
      <c r="K151" s="57" t="s">
        <v>2063</v>
      </c>
      <c r="L151" s="285"/>
      <c r="M151" s="60"/>
      <c r="N151" s="65"/>
      <c r="O151" s="60"/>
      <c r="P151" s="32"/>
      <c r="Q151" s="26"/>
    </row>
    <row r="152" spans="2:17" s="73" customFormat="1" ht="19.7" customHeight="1">
      <c r="B152" s="65"/>
      <c r="C152" s="208" t="s">
        <v>531</v>
      </c>
      <c r="D152" s="208" t="s">
        <v>531</v>
      </c>
      <c r="E152" s="1080" t="s">
        <v>2064</v>
      </c>
      <c r="F152" s="1081">
        <v>30</v>
      </c>
      <c r="G152" s="23">
        <v>54</v>
      </c>
      <c r="H152" s="36">
        <f>F152*G152</f>
        <v>1620</v>
      </c>
      <c r="I152" s="283"/>
      <c r="J152" s="443" t="s">
        <v>1817</v>
      </c>
      <c r="K152" s="57"/>
      <c r="L152" s="285"/>
      <c r="M152" s="60"/>
      <c r="N152" s="65"/>
      <c r="O152" s="60"/>
      <c r="P152" s="32"/>
      <c r="Q152" s="26"/>
    </row>
    <row r="153" spans="2:17" s="73" customFormat="1" ht="19.7" customHeight="1">
      <c r="B153" s="65"/>
      <c r="C153" s="208" t="s">
        <v>531</v>
      </c>
      <c r="D153" s="208" t="s">
        <v>531</v>
      </c>
      <c r="E153" s="1079" t="s">
        <v>2065</v>
      </c>
      <c r="F153" s="442">
        <v>20</v>
      </c>
      <c r="G153" s="53">
        <v>54</v>
      </c>
      <c r="H153" s="36">
        <f t="shared" si="5"/>
        <v>1080</v>
      </c>
      <c r="I153" s="283"/>
      <c r="J153" s="443" t="s">
        <v>1817</v>
      </c>
      <c r="K153" s="57" t="s">
        <v>2066</v>
      </c>
      <c r="L153" s="285"/>
      <c r="M153" s="60"/>
      <c r="N153" s="65"/>
      <c r="O153" s="60"/>
      <c r="P153" s="32"/>
      <c r="Q153" s="26"/>
    </row>
    <row r="154" spans="2:17" s="73" customFormat="1" ht="19.7" customHeight="1">
      <c r="B154" s="65"/>
      <c r="C154" s="208" t="s">
        <v>531</v>
      </c>
      <c r="D154" s="208" t="s">
        <v>531</v>
      </c>
      <c r="E154" s="1080" t="s">
        <v>2065</v>
      </c>
      <c r="F154" s="442">
        <v>10</v>
      </c>
      <c r="G154" s="53">
        <v>54</v>
      </c>
      <c r="H154" s="36">
        <f>F154*G154</f>
        <v>540</v>
      </c>
      <c r="I154" s="283"/>
      <c r="J154" s="443" t="s">
        <v>1817</v>
      </c>
      <c r="K154" s="57" t="s">
        <v>2067</v>
      </c>
      <c r="L154" s="285"/>
      <c r="M154" s="60"/>
      <c r="N154" s="65"/>
      <c r="O154" s="60"/>
      <c r="P154" s="32"/>
      <c r="Q154" s="26"/>
    </row>
    <row r="155" spans="2:17" s="73" customFormat="1" ht="19.7" customHeight="1">
      <c r="B155" s="65"/>
      <c r="C155" s="1082" t="s">
        <v>531</v>
      </c>
      <c r="D155" s="1082" t="s">
        <v>531</v>
      </c>
      <c r="E155" s="1083" t="s">
        <v>2068</v>
      </c>
      <c r="F155" s="442">
        <v>30</v>
      </c>
      <c r="G155" s="53">
        <v>93</v>
      </c>
      <c r="H155" s="36">
        <f t="shared" si="5"/>
        <v>2790</v>
      </c>
      <c r="I155" s="283"/>
      <c r="J155" s="443" t="s">
        <v>2069</v>
      </c>
      <c r="K155" s="57" t="s">
        <v>2033</v>
      </c>
      <c r="L155" s="285"/>
      <c r="M155" s="60"/>
      <c r="N155" s="65"/>
      <c r="O155" s="60"/>
      <c r="P155" s="32"/>
      <c r="Q155" s="26"/>
    </row>
    <row r="156" spans="2:17" s="73" customFormat="1" ht="19.7" customHeight="1">
      <c r="B156" s="65"/>
      <c r="C156" s="208" t="s">
        <v>531</v>
      </c>
      <c r="D156" s="208" t="s">
        <v>531</v>
      </c>
      <c r="E156" s="1084" t="s">
        <v>2070</v>
      </c>
      <c r="F156" s="442">
        <v>1</v>
      </c>
      <c r="G156" s="53">
        <v>2300</v>
      </c>
      <c r="H156" s="36">
        <f t="shared" si="5"/>
        <v>2300</v>
      </c>
      <c r="I156" s="283"/>
      <c r="J156" s="443" t="s">
        <v>2071</v>
      </c>
      <c r="K156" s="57" t="s">
        <v>2072</v>
      </c>
      <c r="L156" s="285"/>
      <c r="M156" s="60"/>
      <c r="N156" s="65"/>
      <c r="O156" s="60"/>
      <c r="P156" s="32"/>
      <c r="Q156" s="26"/>
    </row>
    <row r="157" spans="2:17" s="73" customFormat="1" ht="19.7" customHeight="1">
      <c r="B157" s="65"/>
      <c r="C157" s="208" t="s">
        <v>531</v>
      </c>
      <c r="D157" s="208" t="s">
        <v>531</v>
      </c>
      <c r="E157" s="1084" t="s">
        <v>2073</v>
      </c>
      <c r="F157" s="442"/>
      <c r="G157" s="53">
        <v>3600</v>
      </c>
      <c r="H157" s="36">
        <f t="shared" si="5"/>
        <v>0</v>
      </c>
      <c r="I157" s="283"/>
      <c r="J157" s="443" t="s">
        <v>2074</v>
      </c>
      <c r="K157" s="57" t="s">
        <v>2033</v>
      </c>
      <c r="L157" s="285"/>
      <c r="M157" s="60"/>
      <c r="N157" s="65"/>
      <c r="O157" s="60"/>
      <c r="P157" s="32"/>
      <c r="Q157" s="26"/>
    </row>
    <row r="158" spans="2:17" s="73" customFormat="1" ht="19.7" customHeight="1">
      <c r="B158" s="65"/>
      <c r="C158" s="208" t="s">
        <v>531</v>
      </c>
      <c r="D158" s="208" t="s">
        <v>531</v>
      </c>
      <c r="E158" s="31" t="s">
        <v>2075</v>
      </c>
      <c r="F158" s="1085">
        <v>4</v>
      </c>
      <c r="G158" s="59">
        <v>113</v>
      </c>
      <c r="H158" s="36">
        <f t="shared" si="5"/>
        <v>452</v>
      </c>
      <c r="I158" s="1086"/>
      <c r="J158" s="443" t="s">
        <v>2076</v>
      </c>
      <c r="K158" s="57"/>
      <c r="L158" s="285"/>
      <c r="M158" s="60"/>
      <c r="N158" s="65"/>
      <c r="O158" s="60"/>
      <c r="P158" s="32"/>
      <c r="Q158" s="26"/>
    </row>
    <row r="159" spans="2:17" s="73" customFormat="1" ht="19.7" customHeight="1">
      <c r="B159" s="65"/>
      <c r="C159" s="208" t="s">
        <v>531</v>
      </c>
      <c r="D159" s="208" t="s">
        <v>531</v>
      </c>
      <c r="E159" s="31" t="s">
        <v>2077</v>
      </c>
      <c r="F159" s="1085">
        <v>4</v>
      </c>
      <c r="G159" s="59">
        <v>670</v>
      </c>
      <c r="H159" s="36">
        <f t="shared" si="5"/>
        <v>2680</v>
      </c>
      <c r="I159" s="1086"/>
      <c r="J159" s="443" t="s">
        <v>2078</v>
      </c>
      <c r="K159" s="57"/>
      <c r="L159" s="285"/>
      <c r="M159" s="60"/>
      <c r="N159" s="65"/>
      <c r="O159" s="60"/>
      <c r="P159" s="32"/>
      <c r="Q159" s="26"/>
    </row>
    <row r="160" spans="2:17" s="73" customFormat="1" ht="19.7" customHeight="1">
      <c r="B160" s="65"/>
      <c r="C160" s="208" t="s">
        <v>531</v>
      </c>
      <c r="D160" s="208" t="s">
        <v>531</v>
      </c>
      <c r="E160" s="1087" t="s">
        <v>2079</v>
      </c>
      <c r="F160" s="1085">
        <v>1</v>
      </c>
      <c r="G160" s="59">
        <v>3120</v>
      </c>
      <c r="H160" s="36">
        <f t="shared" si="5"/>
        <v>3120</v>
      </c>
      <c r="I160" s="1086"/>
      <c r="J160" s="443" t="s">
        <v>2080</v>
      </c>
      <c r="K160" s="57"/>
      <c r="L160" s="285"/>
      <c r="M160" s="60"/>
      <c r="N160" s="65"/>
      <c r="O160" s="60"/>
      <c r="P160" s="32"/>
      <c r="Q160" s="26"/>
    </row>
    <row r="161" spans="2:17" s="73" customFormat="1" ht="19.7" customHeight="1">
      <c r="B161" s="65"/>
      <c r="C161" s="208" t="s">
        <v>531</v>
      </c>
      <c r="D161" s="208" t="s">
        <v>531</v>
      </c>
      <c r="E161" s="31" t="s">
        <v>2081</v>
      </c>
      <c r="F161" s="1088">
        <v>15</v>
      </c>
      <c r="G161" s="59">
        <v>49</v>
      </c>
      <c r="H161" s="36">
        <f t="shared" si="5"/>
        <v>735</v>
      </c>
      <c r="I161" s="1086"/>
      <c r="J161" s="1089" t="s">
        <v>2082</v>
      </c>
      <c r="K161" s="285" t="s">
        <v>2083</v>
      </c>
      <c r="L161" s="285"/>
      <c r="M161" s="60"/>
      <c r="N161" s="65"/>
      <c r="O161" s="60"/>
      <c r="P161" s="32"/>
      <c r="Q161" s="26"/>
    </row>
    <row r="162" spans="2:17" s="73" customFormat="1" ht="19.7" customHeight="1">
      <c r="B162" s="65"/>
      <c r="C162" s="208" t="s">
        <v>531</v>
      </c>
      <c r="D162" s="208" t="s">
        <v>531</v>
      </c>
      <c r="E162" s="157" t="s">
        <v>2084</v>
      </c>
      <c r="F162" s="157">
        <v>10</v>
      </c>
      <c r="G162" s="36">
        <v>29</v>
      </c>
      <c r="H162" s="36">
        <f t="shared" si="5"/>
        <v>290</v>
      </c>
      <c r="I162" s="36"/>
      <c r="J162" s="31" t="s">
        <v>2085</v>
      </c>
      <c r="K162" s="57"/>
      <c r="L162" s="285"/>
      <c r="M162" s="60"/>
      <c r="N162" s="65"/>
      <c r="O162" s="60"/>
      <c r="P162" s="32"/>
      <c r="Q162" s="26"/>
    </row>
    <row r="163" spans="2:17" s="73" customFormat="1" ht="19.7" customHeight="1">
      <c r="B163" s="65"/>
      <c r="C163" s="208" t="s">
        <v>531</v>
      </c>
      <c r="D163" s="208" t="s">
        <v>531</v>
      </c>
      <c r="E163" s="31" t="s">
        <v>2086</v>
      </c>
      <c r="F163" s="1085">
        <v>4</v>
      </c>
      <c r="G163" s="59">
        <v>2080</v>
      </c>
      <c r="H163" s="36">
        <f t="shared" si="5"/>
        <v>8320</v>
      </c>
      <c r="I163" s="1086"/>
      <c r="J163" s="443" t="s">
        <v>2087</v>
      </c>
      <c r="K163" s="57"/>
      <c r="L163" s="285"/>
      <c r="M163" s="60"/>
      <c r="N163" s="65"/>
      <c r="O163" s="60"/>
      <c r="P163" s="32"/>
      <c r="Q163" s="26"/>
    </row>
    <row r="164" spans="2:17" s="73" customFormat="1" ht="19.7" customHeight="1">
      <c r="B164" s="65"/>
      <c r="C164" s="208" t="s">
        <v>531</v>
      </c>
      <c r="D164" s="208" t="s">
        <v>531</v>
      </c>
      <c r="E164" s="441" t="s">
        <v>2088</v>
      </c>
      <c r="F164" s="442">
        <v>1</v>
      </c>
      <c r="G164" s="53">
        <v>2690</v>
      </c>
      <c r="H164" s="36">
        <f t="shared" si="5"/>
        <v>2690</v>
      </c>
      <c r="I164" s="283"/>
      <c r="J164" s="443" t="s">
        <v>932</v>
      </c>
      <c r="K164" s="57"/>
      <c r="L164" s="285"/>
      <c r="M164" s="60"/>
      <c r="N164" s="65"/>
      <c r="O164" s="60"/>
      <c r="P164" s="32"/>
      <c r="Q164" s="61"/>
    </row>
    <row r="165" spans="2:17" s="73" customFormat="1" ht="19.7" customHeight="1">
      <c r="B165" s="65"/>
      <c r="C165" s="208" t="s">
        <v>531</v>
      </c>
      <c r="D165" s="208" t="s">
        <v>531</v>
      </c>
      <c r="E165" s="1090" t="s">
        <v>2089</v>
      </c>
      <c r="F165" s="442">
        <v>3</v>
      </c>
      <c r="G165" s="53">
        <v>945</v>
      </c>
      <c r="H165" s="36">
        <f t="shared" si="5"/>
        <v>2835</v>
      </c>
      <c r="I165" s="283"/>
      <c r="J165" s="443" t="s">
        <v>930</v>
      </c>
      <c r="K165" s="57"/>
      <c r="L165" s="285"/>
      <c r="M165" s="60"/>
      <c r="N165" s="65"/>
      <c r="O165" s="60"/>
      <c r="P165" s="32"/>
      <c r="Q165" s="61"/>
    </row>
    <row r="166" spans="2:17" s="73" customFormat="1" ht="19.7" customHeight="1">
      <c r="B166" s="65"/>
      <c r="C166" s="535" t="s">
        <v>531</v>
      </c>
      <c r="D166" s="208" t="s">
        <v>531</v>
      </c>
      <c r="E166" s="820" t="s">
        <v>2090</v>
      </c>
      <c r="F166" s="1091">
        <v>2</v>
      </c>
      <c r="G166" s="985">
        <v>810</v>
      </c>
      <c r="H166" s="988">
        <f t="shared" si="5"/>
        <v>1620</v>
      </c>
      <c r="I166" s="283"/>
      <c r="J166" s="443"/>
      <c r="K166" s="57" t="s">
        <v>2091</v>
      </c>
      <c r="L166" s="285"/>
      <c r="M166" s="60"/>
      <c r="N166" s="65"/>
      <c r="O166" s="60"/>
      <c r="P166" s="60"/>
      <c r="Q166" s="61"/>
    </row>
    <row r="167" spans="2:17" s="73" customFormat="1" ht="19.7" customHeight="1">
      <c r="B167" s="65"/>
      <c r="C167" s="535" t="s">
        <v>531</v>
      </c>
      <c r="D167" s="208" t="s">
        <v>531</v>
      </c>
      <c r="E167" s="820" t="s">
        <v>2092</v>
      </c>
      <c r="F167" s="1091">
        <v>1</v>
      </c>
      <c r="G167" s="985">
        <v>1290</v>
      </c>
      <c r="H167" s="988">
        <f t="shared" si="5"/>
        <v>1290</v>
      </c>
      <c r="I167" s="283"/>
      <c r="J167" s="443"/>
      <c r="K167" s="57" t="s">
        <v>2091</v>
      </c>
      <c r="L167" s="285"/>
      <c r="M167" s="60"/>
      <c r="N167" s="65"/>
      <c r="O167" s="60"/>
      <c r="P167" s="60"/>
      <c r="Q167" s="61"/>
    </row>
    <row r="168" spans="2:17" s="73" customFormat="1" ht="19.7" customHeight="1">
      <c r="B168" s="65"/>
      <c r="C168" s="535" t="s">
        <v>531</v>
      </c>
      <c r="D168" s="208" t="s">
        <v>531</v>
      </c>
      <c r="E168" s="1092" t="s">
        <v>2093</v>
      </c>
      <c r="F168" s="1091">
        <v>4</v>
      </c>
      <c r="G168" s="985">
        <v>273</v>
      </c>
      <c r="H168" s="988">
        <f t="shared" si="5"/>
        <v>1092</v>
      </c>
      <c r="I168" s="283"/>
      <c r="J168" s="443"/>
      <c r="K168" s="57" t="s">
        <v>2091</v>
      </c>
      <c r="L168" s="285"/>
      <c r="M168" s="60"/>
      <c r="N168" s="65"/>
      <c r="O168" s="60"/>
      <c r="P168" s="60"/>
      <c r="Q168" s="61"/>
    </row>
    <row r="169" spans="2:17" s="73" customFormat="1" ht="19.7" customHeight="1">
      <c r="B169" s="65"/>
      <c r="C169" s="535" t="s">
        <v>531</v>
      </c>
      <c r="D169" s="208" t="s">
        <v>531</v>
      </c>
      <c r="E169" s="820" t="s">
        <v>2094</v>
      </c>
      <c r="F169" s="1091">
        <v>2</v>
      </c>
      <c r="G169" s="985">
        <v>220</v>
      </c>
      <c r="H169" s="988">
        <f t="shared" si="5"/>
        <v>440</v>
      </c>
      <c r="I169" s="283"/>
      <c r="J169" s="443"/>
      <c r="K169" s="57" t="s">
        <v>2091</v>
      </c>
      <c r="L169" s="285"/>
      <c r="M169" s="60"/>
      <c r="N169" s="65"/>
      <c r="O169" s="60"/>
      <c r="P169" s="60"/>
      <c r="Q169" s="61"/>
    </row>
    <row r="170" spans="2:17" s="73" customFormat="1" ht="19.7" customHeight="1">
      <c r="B170" s="65"/>
      <c r="C170" s="535" t="s">
        <v>531</v>
      </c>
      <c r="D170" s="208" t="s">
        <v>531</v>
      </c>
      <c r="E170" s="820" t="s">
        <v>2060</v>
      </c>
      <c r="F170" s="1091">
        <v>2</v>
      </c>
      <c r="G170" s="985">
        <v>180</v>
      </c>
      <c r="H170" s="988">
        <f>F170*G170</f>
        <v>360</v>
      </c>
      <c r="I170" s="283"/>
      <c r="J170" s="443"/>
      <c r="K170" s="57" t="s">
        <v>2091</v>
      </c>
      <c r="L170" s="285"/>
      <c r="M170" s="60"/>
      <c r="N170" s="65"/>
      <c r="O170" s="60"/>
      <c r="P170" s="60"/>
      <c r="Q170" s="61"/>
    </row>
    <row r="171" spans="2:17" s="73" customFormat="1" ht="19.7" customHeight="1">
      <c r="B171" s="65"/>
      <c r="C171" s="535" t="s">
        <v>531</v>
      </c>
      <c r="D171" s="208" t="s">
        <v>531</v>
      </c>
      <c r="E171" s="820" t="s">
        <v>2095</v>
      </c>
      <c r="F171" s="1091">
        <v>4</v>
      </c>
      <c r="G171" s="985">
        <v>700</v>
      </c>
      <c r="H171" s="988">
        <f t="shared" si="5"/>
        <v>2800</v>
      </c>
      <c r="I171" s="283"/>
      <c r="J171" s="443"/>
      <c r="K171" s="57" t="s">
        <v>2091</v>
      </c>
      <c r="L171" s="285"/>
      <c r="M171" s="60"/>
      <c r="N171" s="65"/>
      <c r="O171" s="60"/>
      <c r="P171" s="60"/>
      <c r="Q171" s="61"/>
    </row>
    <row r="172" spans="2:17" s="73" customFormat="1" ht="19.7" customHeight="1">
      <c r="B172" s="65"/>
      <c r="C172" s="1082"/>
      <c r="D172" s="1082"/>
      <c r="E172" s="1093"/>
      <c r="F172" s="442"/>
      <c r="G172" s="53"/>
      <c r="H172" s="36"/>
      <c r="I172" s="283"/>
      <c r="J172" s="443"/>
      <c r="K172" s="57"/>
      <c r="L172" s="285"/>
      <c r="M172" s="60"/>
      <c r="N172" s="65"/>
      <c r="O172" s="60"/>
      <c r="P172" s="32"/>
      <c r="Q172" s="61"/>
    </row>
    <row r="173" spans="2:17" s="73" customFormat="1" ht="19.7" customHeight="1">
      <c r="B173" s="65"/>
      <c r="C173" s="1082"/>
      <c r="D173" s="1082"/>
      <c r="E173" s="1084"/>
      <c r="F173" s="442"/>
      <c r="G173" s="53"/>
      <c r="H173" s="36"/>
      <c r="I173" s="283"/>
      <c r="J173" s="443"/>
      <c r="K173" s="57"/>
      <c r="L173" s="285"/>
      <c r="M173" s="60"/>
      <c r="N173" s="65"/>
      <c r="O173" s="60"/>
      <c r="P173" s="60"/>
      <c r="Q173" s="61"/>
    </row>
    <row r="174" spans="2:17" s="73" customFormat="1" ht="19.7" customHeight="1">
      <c r="B174" s="65"/>
      <c r="C174" s="1082"/>
      <c r="D174" s="1082"/>
      <c r="E174" s="1076">
        <f>SUM(H134:H173)</f>
        <v>148312</v>
      </c>
      <c r="F174" s="442"/>
      <c r="G174" s="53"/>
      <c r="H174" s="36"/>
      <c r="I174" s="283"/>
      <c r="J174" s="443"/>
      <c r="K174" s="57"/>
      <c r="L174" s="285"/>
      <c r="M174" s="60"/>
      <c r="N174" s="65"/>
      <c r="O174" s="60"/>
      <c r="P174" s="60"/>
      <c r="Q174" s="61"/>
    </row>
    <row r="175" spans="2:17" s="73" customFormat="1" ht="19.7" customHeight="1">
      <c r="B175" s="65"/>
      <c r="C175" s="1082"/>
      <c r="D175" s="1082"/>
      <c r="E175" s="1094"/>
      <c r="F175" s="442"/>
      <c r="G175" s="53"/>
      <c r="H175" s="36"/>
      <c r="I175" s="283"/>
      <c r="J175" s="443"/>
      <c r="K175" s="57"/>
      <c r="L175" s="285"/>
      <c r="M175" s="60"/>
      <c r="N175" s="65"/>
      <c r="O175" s="60"/>
      <c r="P175" s="60"/>
      <c r="Q175" s="61"/>
    </row>
    <row r="176" spans="2:17" s="73" customFormat="1" ht="19.7" customHeight="1">
      <c r="B176" s="65"/>
      <c r="C176" s="65"/>
      <c r="D176" s="65"/>
      <c r="E176" s="30"/>
      <c r="F176" s="442"/>
      <c r="G176" s="53"/>
      <c r="H176" s="36"/>
      <c r="I176" s="283"/>
      <c r="J176" s="443"/>
      <c r="K176" s="57"/>
      <c r="L176" s="285"/>
      <c r="M176" s="60"/>
      <c r="N176" s="65"/>
      <c r="O176" s="60"/>
      <c r="P176" s="60"/>
      <c r="Q176" s="61"/>
    </row>
    <row r="177" spans="2:17" s="73" customFormat="1" ht="19.7" customHeight="1">
      <c r="B177" s="65"/>
      <c r="C177" s="218" t="s">
        <v>2096</v>
      </c>
      <c r="D177" s="219"/>
      <c r="E177" s="220"/>
      <c r="F177" s="442"/>
      <c r="G177" s="53"/>
      <c r="H177" s="36"/>
      <c r="I177" s="283"/>
      <c r="J177" s="443"/>
      <c r="K177" s="57"/>
      <c r="L177" s="285"/>
      <c r="M177" s="60"/>
      <c r="N177" s="65"/>
      <c r="O177" s="60"/>
      <c r="P177" s="60"/>
      <c r="Q177" s="61"/>
    </row>
    <row r="178" spans="2:17" s="73" customFormat="1" ht="19.7" customHeight="1">
      <c r="B178" s="65"/>
      <c r="C178" s="208" t="s">
        <v>531</v>
      </c>
      <c r="D178" s="208" t="s">
        <v>531</v>
      </c>
      <c r="E178" s="900" t="s">
        <v>2097</v>
      </c>
      <c r="F178" s="442">
        <v>2</v>
      </c>
      <c r="G178" s="53">
        <v>640</v>
      </c>
      <c r="H178" s="36">
        <f t="shared" si="5"/>
        <v>1280</v>
      </c>
      <c r="I178" s="283"/>
      <c r="J178" s="1077" t="s">
        <v>2098</v>
      </c>
      <c r="K178" s="57" t="s">
        <v>2099</v>
      </c>
      <c r="L178" s="285"/>
      <c r="M178" s="60"/>
      <c r="N178" s="65"/>
      <c r="O178" s="60"/>
      <c r="P178" s="32"/>
      <c r="Q178" s="26"/>
    </row>
    <row r="179" spans="2:17" s="73" customFormat="1" ht="19.7" customHeight="1">
      <c r="B179" s="65"/>
      <c r="C179" s="208" t="s">
        <v>531</v>
      </c>
      <c r="D179" s="208" t="s">
        <v>531</v>
      </c>
      <c r="E179" s="30" t="s">
        <v>2100</v>
      </c>
      <c r="F179" s="442">
        <v>2</v>
      </c>
      <c r="G179" s="53">
        <v>700</v>
      </c>
      <c r="H179" s="36">
        <f t="shared" si="5"/>
        <v>1400</v>
      </c>
      <c r="I179" s="283"/>
      <c r="J179" s="1077" t="s">
        <v>2098</v>
      </c>
      <c r="K179" s="57" t="s">
        <v>2099</v>
      </c>
      <c r="L179" s="285"/>
      <c r="M179" s="60"/>
      <c r="N179" s="65"/>
      <c r="O179" s="60"/>
      <c r="P179" s="32"/>
      <c r="Q179" s="26"/>
    </row>
    <row r="180" spans="2:17" s="73" customFormat="1" ht="19.7" customHeight="1">
      <c r="B180" s="65"/>
      <c r="C180" s="208" t="s">
        <v>531</v>
      </c>
      <c r="D180" s="208" t="s">
        <v>531</v>
      </c>
      <c r="E180" s="30" t="s">
        <v>2101</v>
      </c>
      <c r="F180" s="442">
        <v>2</v>
      </c>
      <c r="G180" s="53">
        <v>370</v>
      </c>
      <c r="H180" s="36">
        <f t="shared" si="5"/>
        <v>740</v>
      </c>
      <c r="I180" s="283"/>
      <c r="J180" s="1077" t="s">
        <v>2102</v>
      </c>
      <c r="K180" s="57" t="s">
        <v>2099</v>
      </c>
      <c r="L180" s="285"/>
      <c r="M180" s="60"/>
      <c r="N180" s="65"/>
      <c r="O180" s="60"/>
      <c r="P180" s="32"/>
      <c r="Q180" s="26"/>
    </row>
    <row r="181" spans="2:17" s="73" customFormat="1" ht="19.7" customHeight="1">
      <c r="B181" s="65"/>
      <c r="C181" s="208" t="s">
        <v>531</v>
      </c>
      <c r="D181" s="208" t="s">
        <v>531</v>
      </c>
      <c r="E181" s="30" t="s">
        <v>2103</v>
      </c>
      <c r="F181" s="442">
        <v>6</v>
      </c>
      <c r="G181" s="53">
        <v>570</v>
      </c>
      <c r="H181" s="36">
        <f t="shared" si="5"/>
        <v>3420</v>
      </c>
      <c r="I181" s="283"/>
      <c r="J181" s="1077" t="s">
        <v>2102</v>
      </c>
      <c r="K181" s="57" t="s">
        <v>2099</v>
      </c>
      <c r="L181" s="285"/>
      <c r="M181" s="60"/>
      <c r="N181" s="65"/>
      <c r="O181" s="60"/>
      <c r="P181" s="32"/>
      <c r="Q181" s="26"/>
    </row>
    <row r="182" spans="2:17" s="73" customFormat="1" ht="19.7" customHeight="1">
      <c r="B182" s="65"/>
      <c r="C182" s="208" t="s">
        <v>531</v>
      </c>
      <c r="D182" s="208" t="s">
        <v>531</v>
      </c>
      <c r="E182" s="30" t="s">
        <v>2104</v>
      </c>
      <c r="F182" s="442">
        <v>6</v>
      </c>
      <c r="G182" s="53">
        <v>650</v>
      </c>
      <c r="H182" s="36">
        <f t="shared" si="5"/>
        <v>3900</v>
      </c>
      <c r="I182" s="283"/>
      <c r="J182" s="1077" t="s">
        <v>2102</v>
      </c>
      <c r="K182" s="57" t="s">
        <v>2099</v>
      </c>
      <c r="L182" s="285"/>
      <c r="M182" s="60"/>
      <c r="N182" s="65"/>
      <c r="O182" s="60"/>
      <c r="P182" s="32"/>
      <c r="Q182" s="26"/>
    </row>
    <row r="183" spans="2:17" s="73" customFormat="1" ht="19.7" customHeight="1">
      <c r="B183" s="65"/>
      <c r="C183" s="208" t="s">
        <v>531</v>
      </c>
      <c r="D183" s="208" t="s">
        <v>531</v>
      </c>
      <c r="E183" s="30" t="s">
        <v>2105</v>
      </c>
      <c r="F183" s="248">
        <v>1</v>
      </c>
      <c r="G183" s="53">
        <v>890</v>
      </c>
      <c r="H183" s="36">
        <f t="shared" si="5"/>
        <v>890</v>
      </c>
      <c r="I183" s="283"/>
      <c r="J183" s="1077" t="s">
        <v>2102</v>
      </c>
      <c r="K183" s="57" t="s">
        <v>2099</v>
      </c>
      <c r="L183" s="285"/>
      <c r="M183" s="60"/>
      <c r="N183" s="65"/>
      <c r="O183" s="60"/>
      <c r="P183" s="32"/>
      <c r="Q183" s="26"/>
    </row>
    <row r="184" spans="2:17" s="73" customFormat="1" ht="19.7" customHeight="1">
      <c r="B184" s="65"/>
      <c r="C184" s="208" t="s">
        <v>531</v>
      </c>
      <c r="D184" s="208" t="s">
        <v>531</v>
      </c>
      <c r="E184" s="900" t="s">
        <v>2106</v>
      </c>
      <c r="F184" s="442">
        <v>2</v>
      </c>
      <c r="G184" s="53">
        <v>830</v>
      </c>
      <c r="H184" s="36">
        <f t="shared" si="5"/>
        <v>1660</v>
      </c>
      <c r="I184" s="283"/>
      <c r="J184" s="1077" t="s">
        <v>2102</v>
      </c>
      <c r="K184" s="57" t="s">
        <v>2099</v>
      </c>
      <c r="L184" s="285"/>
      <c r="M184" s="60"/>
      <c r="N184" s="65"/>
      <c r="O184" s="60"/>
      <c r="P184" s="32"/>
      <c r="Q184" s="26"/>
    </row>
    <row r="185" spans="2:17" s="73" customFormat="1" ht="19.7" customHeight="1">
      <c r="B185" s="65"/>
      <c r="C185" s="208" t="s">
        <v>531</v>
      </c>
      <c r="D185" s="208" t="s">
        <v>531</v>
      </c>
      <c r="E185" s="900" t="s">
        <v>2107</v>
      </c>
      <c r="F185" s="248">
        <v>2</v>
      </c>
      <c r="G185" s="23">
        <v>950</v>
      </c>
      <c r="H185" s="36">
        <f t="shared" si="5"/>
        <v>1900</v>
      </c>
      <c r="I185" s="283"/>
      <c r="J185" s="1077" t="s">
        <v>2102</v>
      </c>
      <c r="K185" s="57" t="s">
        <v>2099</v>
      </c>
      <c r="L185" s="285"/>
      <c r="M185" s="60"/>
      <c r="N185" s="65"/>
      <c r="O185" s="60"/>
      <c r="P185" s="32"/>
      <c r="Q185" s="26"/>
    </row>
    <row r="186" spans="2:17" s="73" customFormat="1" ht="19.7" customHeight="1">
      <c r="B186" s="65"/>
      <c r="C186" s="208" t="s">
        <v>531</v>
      </c>
      <c r="D186" s="208" t="s">
        <v>531</v>
      </c>
      <c r="E186" s="30" t="s">
        <v>2108</v>
      </c>
      <c r="F186" s="442">
        <v>44</v>
      </c>
      <c r="G186" s="53">
        <v>176</v>
      </c>
      <c r="H186" s="36">
        <f t="shared" si="5"/>
        <v>7744</v>
      </c>
      <c r="I186" s="283"/>
      <c r="J186" s="443" t="s">
        <v>2055</v>
      </c>
      <c r="K186" s="57" t="s">
        <v>2099</v>
      </c>
      <c r="L186" s="285"/>
      <c r="M186" s="60"/>
      <c r="N186" s="65"/>
      <c r="O186" s="60"/>
      <c r="P186" s="32"/>
      <c r="Q186" s="26"/>
    </row>
    <row r="187" spans="2:17" s="73" customFormat="1" ht="19.7" customHeight="1">
      <c r="B187" s="65"/>
      <c r="C187" s="208" t="s">
        <v>531</v>
      </c>
      <c r="D187" s="208" t="s">
        <v>531</v>
      </c>
      <c r="E187" s="30" t="s">
        <v>2109</v>
      </c>
      <c r="F187" s="442">
        <v>4</v>
      </c>
      <c r="G187" s="53">
        <v>156</v>
      </c>
      <c r="H187" s="36">
        <f t="shared" si="5"/>
        <v>624</v>
      </c>
      <c r="I187" s="283"/>
      <c r="J187" s="443" t="s">
        <v>2057</v>
      </c>
      <c r="K187" s="57" t="s">
        <v>2099</v>
      </c>
      <c r="L187" s="285"/>
      <c r="M187" s="60"/>
      <c r="N187" s="65"/>
      <c r="O187" s="60"/>
      <c r="P187" s="32"/>
      <c r="Q187" s="26"/>
    </row>
    <row r="188" spans="2:17" s="73" customFormat="1" ht="19.7" customHeight="1">
      <c r="B188" s="65"/>
      <c r="C188" s="208" t="s">
        <v>531</v>
      </c>
      <c r="D188" s="208" t="s">
        <v>531</v>
      </c>
      <c r="E188" s="30" t="s">
        <v>2110</v>
      </c>
      <c r="F188" s="442">
        <v>4</v>
      </c>
      <c r="G188" s="53">
        <v>150</v>
      </c>
      <c r="H188" s="36">
        <f t="shared" si="5"/>
        <v>600</v>
      </c>
      <c r="I188" s="283"/>
      <c r="J188" s="443" t="s">
        <v>2111</v>
      </c>
      <c r="K188" s="57" t="s">
        <v>2099</v>
      </c>
      <c r="L188" s="285"/>
      <c r="M188" s="60"/>
      <c r="N188" s="65"/>
      <c r="O188" s="60"/>
      <c r="P188" s="32"/>
      <c r="Q188" s="26"/>
    </row>
    <row r="189" spans="2:17" s="73" customFormat="1" ht="19.7" customHeight="1">
      <c r="B189" s="65"/>
      <c r="C189" s="208" t="s">
        <v>531</v>
      </c>
      <c r="D189" s="208" t="s">
        <v>531</v>
      </c>
      <c r="E189" s="30" t="s">
        <v>2112</v>
      </c>
      <c r="F189" s="442">
        <v>4</v>
      </c>
      <c r="G189" s="53">
        <v>145</v>
      </c>
      <c r="H189" s="36">
        <f t="shared" si="5"/>
        <v>580</v>
      </c>
      <c r="I189" s="283"/>
      <c r="J189" s="443" t="s">
        <v>2113</v>
      </c>
      <c r="K189" s="57" t="s">
        <v>2099</v>
      </c>
      <c r="L189" s="285"/>
      <c r="M189" s="60"/>
      <c r="N189" s="65"/>
      <c r="O189" s="60"/>
      <c r="P189" s="32"/>
      <c r="Q189" s="26"/>
    </row>
    <row r="190" spans="2:17" s="73" customFormat="1" ht="19.7" customHeight="1">
      <c r="B190" s="65"/>
      <c r="C190" s="208" t="s">
        <v>531</v>
      </c>
      <c r="D190" s="208" t="s">
        <v>531</v>
      </c>
      <c r="E190" s="30" t="s">
        <v>2114</v>
      </c>
      <c r="F190" s="442">
        <v>1</v>
      </c>
      <c r="G190" s="53">
        <v>740</v>
      </c>
      <c r="H190" s="36">
        <f t="shared" si="5"/>
        <v>740</v>
      </c>
      <c r="I190" s="283"/>
      <c r="J190" s="443" t="s">
        <v>2115</v>
      </c>
      <c r="K190" s="57" t="s">
        <v>2099</v>
      </c>
      <c r="L190" s="1093"/>
      <c r="M190" s="60"/>
      <c r="N190" s="65"/>
      <c r="O190" s="60"/>
      <c r="P190" s="32"/>
      <c r="Q190" s="26"/>
    </row>
    <row r="191" spans="2:17" s="73" customFormat="1" ht="19.7" customHeight="1">
      <c r="B191" s="65"/>
      <c r="C191" s="208" t="s">
        <v>531</v>
      </c>
      <c r="D191" s="208" t="s">
        <v>531</v>
      </c>
      <c r="E191" s="30" t="s">
        <v>2116</v>
      </c>
      <c r="F191" s="442">
        <v>1</v>
      </c>
      <c r="G191" s="53">
        <v>800</v>
      </c>
      <c r="H191" s="36">
        <f t="shared" si="5"/>
        <v>800</v>
      </c>
      <c r="I191" s="283"/>
      <c r="J191" s="443" t="s">
        <v>2117</v>
      </c>
      <c r="K191" s="57" t="s">
        <v>2099</v>
      </c>
      <c r="L191" s="1095"/>
      <c r="M191" s="60"/>
      <c r="N191" s="65"/>
      <c r="O191" s="60"/>
      <c r="P191" s="32"/>
      <c r="Q191" s="26"/>
    </row>
    <row r="192" spans="2:17" s="73" customFormat="1" ht="19.7" customHeight="1">
      <c r="B192" s="65"/>
      <c r="C192" s="208" t="s">
        <v>531</v>
      </c>
      <c r="D192" s="208" t="s">
        <v>531</v>
      </c>
      <c r="E192" s="30" t="s">
        <v>2118</v>
      </c>
      <c r="F192" s="442">
        <v>1</v>
      </c>
      <c r="G192" s="53">
        <v>850</v>
      </c>
      <c r="H192" s="36">
        <f t="shared" si="5"/>
        <v>850</v>
      </c>
      <c r="I192" s="283"/>
      <c r="J192" s="443" t="s">
        <v>2119</v>
      </c>
      <c r="K192" s="57" t="s">
        <v>2099</v>
      </c>
      <c r="L192" s="1093"/>
      <c r="M192" s="60"/>
      <c r="N192" s="65"/>
      <c r="O192" s="60"/>
      <c r="P192" s="32"/>
      <c r="Q192" s="26"/>
    </row>
    <row r="193" spans="2:17" s="73" customFormat="1" ht="19.7" customHeight="1">
      <c r="B193" s="65"/>
      <c r="C193" s="208" t="s">
        <v>531</v>
      </c>
      <c r="D193" s="208" t="s">
        <v>531</v>
      </c>
      <c r="E193" s="1058" t="s">
        <v>2120</v>
      </c>
      <c r="F193" s="442">
        <v>4</v>
      </c>
      <c r="G193" s="53">
        <v>3040</v>
      </c>
      <c r="H193" s="36">
        <f t="shared" si="5"/>
        <v>12160</v>
      </c>
      <c r="I193" s="283"/>
      <c r="J193" s="443" t="s">
        <v>2121</v>
      </c>
      <c r="K193" s="57" t="s">
        <v>2099</v>
      </c>
      <c r="L193" s="1093"/>
      <c r="M193" s="60"/>
      <c r="N193" s="65"/>
      <c r="O193" s="60"/>
      <c r="P193" s="32"/>
      <c r="Q193" s="26"/>
    </row>
    <row r="194" spans="2:17" s="73" customFormat="1" ht="19.7" customHeight="1">
      <c r="B194" s="65"/>
      <c r="C194" s="208" t="s">
        <v>531</v>
      </c>
      <c r="D194" s="208" t="s">
        <v>531</v>
      </c>
      <c r="E194" s="30" t="s">
        <v>2122</v>
      </c>
      <c r="F194" s="442">
        <v>2</v>
      </c>
      <c r="G194" s="53">
        <v>2820</v>
      </c>
      <c r="H194" s="36">
        <f t="shared" si="5"/>
        <v>5640</v>
      </c>
      <c r="I194" s="283"/>
      <c r="J194" s="443" t="s">
        <v>2123</v>
      </c>
      <c r="K194" s="57" t="s">
        <v>2099</v>
      </c>
      <c r="L194" s="1093"/>
      <c r="M194" s="60"/>
      <c r="N194" s="65"/>
      <c r="O194" s="60"/>
      <c r="P194" s="32"/>
      <c r="Q194" s="26"/>
    </row>
    <row r="195" spans="2:17" s="73" customFormat="1" ht="19.7" customHeight="1">
      <c r="B195" s="65"/>
      <c r="C195" s="208" t="s">
        <v>531</v>
      </c>
      <c r="D195" s="208" t="s">
        <v>531</v>
      </c>
      <c r="E195" s="1058" t="s">
        <v>2124</v>
      </c>
      <c r="F195" s="442">
        <v>2</v>
      </c>
      <c r="G195" s="53">
        <v>3230</v>
      </c>
      <c r="H195" s="36">
        <f t="shared" si="5"/>
        <v>6460</v>
      </c>
      <c r="I195" s="283"/>
      <c r="J195" s="443" t="s">
        <v>2125</v>
      </c>
      <c r="K195" s="57" t="s">
        <v>2099</v>
      </c>
      <c r="L195" s="1093"/>
      <c r="M195" s="60"/>
      <c r="N195" s="65"/>
      <c r="O195" s="60"/>
      <c r="P195" s="32"/>
      <c r="Q195" s="26"/>
    </row>
    <row r="196" spans="2:17" s="73" customFormat="1" ht="19.7" customHeight="1">
      <c r="B196" s="65"/>
      <c r="C196" s="208" t="s">
        <v>531</v>
      </c>
      <c r="D196" s="208" t="s">
        <v>531</v>
      </c>
      <c r="E196" s="1078" t="s">
        <v>2126</v>
      </c>
      <c r="F196" s="442">
        <v>1</v>
      </c>
      <c r="G196" s="53">
        <v>1540</v>
      </c>
      <c r="H196" s="36">
        <f t="shared" si="5"/>
        <v>1540</v>
      </c>
      <c r="I196" s="283"/>
      <c r="J196" s="443" t="s">
        <v>2127</v>
      </c>
      <c r="K196" s="57" t="s">
        <v>2099</v>
      </c>
      <c r="L196" s="1090"/>
      <c r="M196" s="60"/>
      <c r="N196" s="65"/>
      <c r="O196" s="60"/>
      <c r="P196" s="32"/>
      <c r="Q196" s="26"/>
    </row>
    <row r="197" spans="2:17" s="73" customFormat="1" ht="19.7" customHeight="1">
      <c r="B197" s="65"/>
      <c r="C197" s="208" t="s">
        <v>531</v>
      </c>
      <c r="D197" s="208" t="s">
        <v>531</v>
      </c>
      <c r="E197" s="30" t="s">
        <v>2128</v>
      </c>
      <c r="F197" s="442">
        <v>16</v>
      </c>
      <c r="G197" s="53">
        <v>93</v>
      </c>
      <c r="H197" s="36">
        <f t="shared" si="5"/>
        <v>1488</v>
      </c>
      <c r="I197" s="283"/>
      <c r="J197" s="443" t="s">
        <v>2069</v>
      </c>
      <c r="K197" s="57" t="s">
        <v>2099</v>
      </c>
      <c r="L197" s="285"/>
      <c r="M197" s="60"/>
      <c r="N197" s="65"/>
      <c r="O197" s="60"/>
      <c r="P197" s="32"/>
      <c r="Q197" s="26"/>
    </row>
    <row r="198" spans="2:17" s="73" customFormat="1" ht="19.7" customHeight="1">
      <c r="B198" s="65"/>
      <c r="C198" s="208" t="s">
        <v>531</v>
      </c>
      <c r="D198" s="208" t="s">
        <v>531</v>
      </c>
      <c r="E198" s="30" t="s">
        <v>2129</v>
      </c>
      <c r="F198" s="442">
        <v>2</v>
      </c>
      <c r="G198" s="53">
        <v>181</v>
      </c>
      <c r="H198" s="36">
        <f t="shared" ref="H198:H273" si="6">F198*G198</f>
        <v>362</v>
      </c>
      <c r="I198" s="283"/>
      <c r="J198" s="443" t="s">
        <v>2130</v>
      </c>
      <c r="K198" s="57" t="s">
        <v>2099</v>
      </c>
      <c r="L198" s="285"/>
      <c r="M198" s="60"/>
      <c r="N198" s="65"/>
      <c r="O198" s="60"/>
      <c r="P198" s="32"/>
      <c r="Q198" s="26"/>
    </row>
    <row r="199" spans="2:17" s="73" customFormat="1" ht="19.7" customHeight="1">
      <c r="B199" s="65"/>
      <c r="C199" s="208" t="s">
        <v>531</v>
      </c>
      <c r="D199" s="208" t="s">
        <v>531</v>
      </c>
      <c r="E199" s="30" t="s">
        <v>2131</v>
      </c>
      <c r="F199" s="442">
        <v>2</v>
      </c>
      <c r="G199" s="53">
        <v>566</v>
      </c>
      <c r="H199" s="36">
        <f t="shared" si="6"/>
        <v>1132</v>
      </c>
      <c r="I199" s="283"/>
      <c r="J199" s="443" t="s">
        <v>2132</v>
      </c>
      <c r="K199" s="57" t="s">
        <v>2099</v>
      </c>
      <c r="L199" s="285"/>
      <c r="M199" s="60"/>
      <c r="N199" s="65"/>
      <c r="O199" s="60"/>
      <c r="P199" s="32"/>
      <c r="Q199" s="26"/>
    </row>
    <row r="200" spans="2:17" s="73" customFormat="1" ht="19.7" customHeight="1">
      <c r="B200" s="65"/>
      <c r="C200" s="208" t="s">
        <v>531</v>
      </c>
      <c r="D200" s="208" t="s">
        <v>531</v>
      </c>
      <c r="E200" s="30" t="s">
        <v>2133</v>
      </c>
      <c r="F200" s="442">
        <v>1</v>
      </c>
      <c r="G200" s="53">
        <v>1360</v>
      </c>
      <c r="H200" s="36">
        <f t="shared" si="6"/>
        <v>1360</v>
      </c>
      <c r="I200" s="283"/>
      <c r="J200" s="443" t="s">
        <v>2134</v>
      </c>
      <c r="K200" s="57" t="s">
        <v>2099</v>
      </c>
      <c r="L200" s="285"/>
      <c r="M200" s="60"/>
      <c r="N200" s="65"/>
      <c r="O200" s="60"/>
      <c r="P200" s="32"/>
      <c r="Q200" s="26"/>
    </row>
    <row r="201" spans="2:17" s="73" customFormat="1" ht="19.7" customHeight="1">
      <c r="B201" s="65"/>
      <c r="C201" s="208" t="s">
        <v>531</v>
      </c>
      <c r="D201" s="208" t="s">
        <v>531</v>
      </c>
      <c r="E201" s="30" t="s">
        <v>2135</v>
      </c>
      <c r="F201" s="248">
        <v>2</v>
      </c>
      <c r="G201" s="53">
        <v>695</v>
      </c>
      <c r="H201" s="36">
        <f t="shared" si="6"/>
        <v>1390</v>
      </c>
      <c r="I201" s="283"/>
      <c r="J201" s="443" t="s">
        <v>2136</v>
      </c>
      <c r="K201" s="57" t="s">
        <v>2099</v>
      </c>
      <c r="L201" s="285"/>
      <c r="M201" s="60"/>
      <c r="N201" s="65"/>
      <c r="O201" s="60"/>
      <c r="P201" s="32"/>
      <c r="Q201" s="26"/>
    </row>
    <row r="202" spans="2:17" s="73" customFormat="1" ht="19.7" customHeight="1">
      <c r="B202" s="65"/>
      <c r="C202" s="208" t="s">
        <v>531</v>
      </c>
      <c r="D202" s="208" t="s">
        <v>531</v>
      </c>
      <c r="E202" s="30" t="s">
        <v>2137</v>
      </c>
      <c r="F202" s="442">
        <v>1</v>
      </c>
      <c r="G202" s="53">
        <v>1625</v>
      </c>
      <c r="H202" s="36">
        <f t="shared" si="6"/>
        <v>1625</v>
      </c>
      <c r="I202" s="283"/>
      <c r="J202" s="443" t="s">
        <v>2138</v>
      </c>
      <c r="K202" s="57" t="s">
        <v>2099</v>
      </c>
      <c r="L202" s="285"/>
      <c r="M202" s="60"/>
      <c r="N202" s="65"/>
      <c r="O202" s="60"/>
      <c r="P202" s="32"/>
      <c r="Q202" s="26"/>
    </row>
    <row r="203" spans="2:17" s="73" customFormat="1" ht="19.7" customHeight="1">
      <c r="B203" s="65"/>
      <c r="C203" s="208" t="s">
        <v>531</v>
      </c>
      <c r="D203" s="208" t="s">
        <v>531</v>
      </c>
      <c r="E203" s="30" t="s">
        <v>2139</v>
      </c>
      <c r="F203" s="442">
        <v>4</v>
      </c>
      <c r="G203" s="53">
        <v>140</v>
      </c>
      <c r="H203" s="36">
        <f t="shared" si="6"/>
        <v>560</v>
      </c>
      <c r="I203" s="283"/>
      <c r="J203" s="443" t="s">
        <v>2140</v>
      </c>
      <c r="K203" s="57" t="s">
        <v>2099</v>
      </c>
      <c r="L203" s="285"/>
      <c r="M203" s="60"/>
      <c r="N203" s="65"/>
      <c r="O203" s="60"/>
      <c r="P203" s="32"/>
      <c r="Q203" s="26"/>
    </row>
    <row r="204" spans="2:17" s="73" customFormat="1" ht="19.7" customHeight="1">
      <c r="B204" s="65"/>
      <c r="C204" s="208" t="s">
        <v>531</v>
      </c>
      <c r="D204" s="208" t="s">
        <v>531</v>
      </c>
      <c r="E204" s="30" t="s">
        <v>2141</v>
      </c>
      <c r="F204" s="442">
        <v>4</v>
      </c>
      <c r="G204" s="53">
        <v>160</v>
      </c>
      <c r="H204" s="36">
        <f t="shared" si="6"/>
        <v>640</v>
      </c>
      <c r="I204" s="283"/>
      <c r="J204" s="443" t="s">
        <v>2142</v>
      </c>
      <c r="K204" s="57" t="s">
        <v>2099</v>
      </c>
      <c r="L204" s="285"/>
      <c r="M204" s="60"/>
      <c r="N204" s="65"/>
      <c r="O204" s="60"/>
      <c r="P204" s="32"/>
      <c r="Q204" s="26"/>
    </row>
    <row r="205" spans="2:17" s="73" customFormat="1" ht="19.7" customHeight="1">
      <c r="B205" s="65"/>
      <c r="C205" s="208" t="s">
        <v>531</v>
      </c>
      <c r="D205" s="208" t="s">
        <v>531</v>
      </c>
      <c r="E205" s="30" t="s">
        <v>2143</v>
      </c>
      <c r="F205" s="442">
        <v>2</v>
      </c>
      <c r="G205" s="53">
        <v>119</v>
      </c>
      <c r="H205" s="36">
        <f t="shared" si="6"/>
        <v>238</v>
      </c>
      <c r="I205" s="283"/>
      <c r="J205" s="443" t="s">
        <v>2144</v>
      </c>
      <c r="K205" s="57" t="s">
        <v>2099</v>
      </c>
      <c r="L205" s="285"/>
      <c r="M205" s="60"/>
      <c r="N205" s="65"/>
      <c r="O205" s="60"/>
      <c r="P205" s="32"/>
      <c r="Q205" s="26"/>
    </row>
    <row r="206" spans="2:17" s="73" customFormat="1" ht="19.7" customHeight="1">
      <c r="B206" s="65"/>
      <c r="C206" s="208" t="s">
        <v>531</v>
      </c>
      <c r="D206" s="208" t="s">
        <v>531</v>
      </c>
      <c r="E206" s="30" t="s">
        <v>2145</v>
      </c>
      <c r="F206" s="442">
        <v>4</v>
      </c>
      <c r="G206" s="53">
        <v>75</v>
      </c>
      <c r="H206" s="36">
        <f t="shared" si="6"/>
        <v>300</v>
      </c>
      <c r="I206" s="283"/>
      <c r="J206" s="443" t="s">
        <v>2146</v>
      </c>
      <c r="K206" s="57" t="s">
        <v>2099</v>
      </c>
      <c r="L206" s="285"/>
      <c r="M206" s="60"/>
      <c r="N206" s="65"/>
      <c r="O206" s="60"/>
      <c r="P206" s="32"/>
      <c r="Q206" s="26"/>
    </row>
    <row r="207" spans="2:17" s="73" customFormat="1" ht="19.7" customHeight="1">
      <c r="B207" s="65"/>
      <c r="C207" s="208" t="s">
        <v>531</v>
      </c>
      <c r="D207" s="208" t="s">
        <v>531</v>
      </c>
      <c r="E207" s="30" t="s">
        <v>2147</v>
      </c>
      <c r="F207" s="442">
        <v>44</v>
      </c>
      <c r="G207" s="53">
        <v>25</v>
      </c>
      <c r="H207" s="36">
        <f t="shared" si="6"/>
        <v>1100</v>
      </c>
      <c r="I207" s="283"/>
      <c r="J207" s="443" t="s">
        <v>2148</v>
      </c>
      <c r="K207" s="57" t="s">
        <v>2099</v>
      </c>
      <c r="L207" s="285"/>
      <c r="M207" s="60"/>
      <c r="N207" s="65"/>
      <c r="O207" s="60"/>
      <c r="P207" s="32"/>
      <c r="Q207" s="26"/>
    </row>
    <row r="208" spans="2:17" s="73" customFormat="1" ht="19.7" customHeight="1">
      <c r="B208" s="65"/>
      <c r="C208" s="208" t="s">
        <v>531</v>
      </c>
      <c r="D208" s="208" t="s">
        <v>531</v>
      </c>
      <c r="E208" s="30" t="s">
        <v>2149</v>
      </c>
      <c r="F208" s="442">
        <v>16</v>
      </c>
      <c r="G208" s="53">
        <v>25</v>
      </c>
      <c r="H208" s="36">
        <f t="shared" si="6"/>
        <v>400</v>
      </c>
      <c r="I208" s="283"/>
      <c r="J208" s="443" t="s">
        <v>2150</v>
      </c>
      <c r="K208" s="57" t="s">
        <v>2099</v>
      </c>
      <c r="L208" s="285"/>
      <c r="M208" s="60"/>
      <c r="N208" s="65"/>
      <c r="O208" s="60"/>
      <c r="P208" s="32"/>
      <c r="Q208" s="26"/>
    </row>
    <row r="209" spans="2:17" s="73" customFormat="1" ht="19.7" customHeight="1">
      <c r="B209" s="65"/>
      <c r="C209" s="208" t="s">
        <v>531</v>
      </c>
      <c r="D209" s="208" t="s">
        <v>531</v>
      </c>
      <c r="E209" s="30" t="s">
        <v>2151</v>
      </c>
      <c r="F209" s="442">
        <v>5</v>
      </c>
      <c r="G209" s="53">
        <v>32</v>
      </c>
      <c r="H209" s="36">
        <f t="shared" si="6"/>
        <v>160</v>
      </c>
      <c r="I209" s="283"/>
      <c r="J209" s="443" t="s">
        <v>2152</v>
      </c>
      <c r="K209" s="57" t="s">
        <v>2099</v>
      </c>
      <c r="L209" s="285"/>
      <c r="M209" s="60"/>
      <c r="N209" s="65"/>
      <c r="O209" s="60"/>
      <c r="P209" s="32"/>
      <c r="Q209" s="26"/>
    </row>
    <row r="210" spans="2:17" s="73" customFormat="1" ht="19.7" customHeight="1">
      <c r="B210" s="65"/>
      <c r="C210" s="208" t="s">
        <v>531</v>
      </c>
      <c r="D210" s="208" t="s">
        <v>531</v>
      </c>
      <c r="E210" s="30" t="s">
        <v>2153</v>
      </c>
      <c r="F210" s="248">
        <v>12</v>
      </c>
      <c r="G210" s="23">
        <v>880</v>
      </c>
      <c r="H210" s="36">
        <f t="shared" si="6"/>
        <v>10560</v>
      </c>
      <c r="I210" s="167"/>
      <c r="J210" s="211" t="s">
        <v>2154</v>
      </c>
      <c r="K210" s="57" t="s">
        <v>2155</v>
      </c>
      <c r="L210" s="285"/>
      <c r="M210" s="60"/>
      <c r="N210" s="65"/>
      <c r="O210" s="60"/>
      <c r="P210" s="32"/>
      <c r="Q210" s="26"/>
    </row>
    <row r="211" spans="2:17" s="73" customFormat="1" ht="19.7" customHeight="1">
      <c r="B211" s="65"/>
      <c r="C211" s="208" t="s">
        <v>531</v>
      </c>
      <c r="D211" s="208" t="s">
        <v>531</v>
      </c>
      <c r="E211" s="30" t="s">
        <v>2156</v>
      </c>
      <c r="F211" s="248">
        <v>12</v>
      </c>
      <c r="G211" s="23">
        <v>410</v>
      </c>
      <c r="H211" s="36">
        <f t="shared" si="6"/>
        <v>4920</v>
      </c>
      <c r="I211" s="167"/>
      <c r="J211" s="211" t="s">
        <v>2157</v>
      </c>
      <c r="K211" s="57" t="s">
        <v>2155</v>
      </c>
      <c r="L211" s="285"/>
      <c r="M211" s="60"/>
      <c r="N211" s="65"/>
      <c r="O211" s="60"/>
      <c r="P211" s="32"/>
      <c r="Q211" s="26"/>
    </row>
    <row r="212" spans="2:17" s="73" customFormat="1" ht="19.7" customHeight="1">
      <c r="B212" s="65"/>
      <c r="C212" s="208" t="s">
        <v>531</v>
      </c>
      <c r="D212" s="208" t="s">
        <v>531</v>
      </c>
      <c r="E212" s="30" t="s">
        <v>2158</v>
      </c>
      <c r="F212" s="248">
        <v>25</v>
      </c>
      <c r="G212" s="23">
        <v>49</v>
      </c>
      <c r="H212" s="36">
        <f t="shared" si="6"/>
        <v>1225</v>
      </c>
      <c r="I212" s="167"/>
      <c r="J212" s="211" t="s">
        <v>2159</v>
      </c>
      <c r="K212" s="57" t="s">
        <v>2155</v>
      </c>
      <c r="L212" s="285"/>
      <c r="M212" s="60"/>
      <c r="N212" s="65"/>
      <c r="O212" s="60"/>
      <c r="P212" s="32"/>
      <c r="Q212" s="26"/>
    </row>
    <row r="213" spans="2:17" s="73" customFormat="1" ht="19.7" customHeight="1">
      <c r="B213" s="65"/>
      <c r="C213" s="208" t="s">
        <v>531</v>
      </c>
      <c r="D213" s="208" t="s">
        <v>531</v>
      </c>
      <c r="E213" s="30" t="s">
        <v>2160</v>
      </c>
      <c r="F213" s="248">
        <v>15</v>
      </c>
      <c r="G213" s="23">
        <v>49</v>
      </c>
      <c r="H213" s="36">
        <f>F213*G213</f>
        <v>735</v>
      </c>
      <c r="I213" s="167"/>
      <c r="J213" s="211" t="s">
        <v>2159</v>
      </c>
      <c r="K213" s="57" t="s">
        <v>2161</v>
      </c>
      <c r="L213" s="285"/>
      <c r="M213" s="60"/>
      <c r="N213" s="65"/>
      <c r="O213" s="60"/>
      <c r="P213" s="32"/>
      <c r="Q213" s="26"/>
    </row>
    <row r="214" spans="2:17" s="73" customFormat="1" ht="19.7" customHeight="1">
      <c r="B214" s="65"/>
      <c r="C214" s="208" t="s">
        <v>531</v>
      </c>
      <c r="D214" s="208" t="s">
        <v>531</v>
      </c>
      <c r="E214" s="30" t="s">
        <v>2162</v>
      </c>
      <c r="F214" s="442">
        <v>5</v>
      </c>
      <c r="G214" s="53">
        <v>57</v>
      </c>
      <c r="H214" s="36">
        <f>F214*G214</f>
        <v>285</v>
      </c>
      <c r="I214" s="283"/>
      <c r="J214" s="443" t="s">
        <v>2163</v>
      </c>
      <c r="K214" s="57" t="s">
        <v>2161</v>
      </c>
      <c r="L214" s="285"/>
      <c r="M214" s="60"/>
      <c r="N214" s="65"/>
      <c r="O214" s="60"/>
      <c r="P214" s="32"/>
      <c r="Q214" s="26"/>
    </row>
    <row r="215" spans="2:17" s="73" customFormat="1" ht="19.7" customHeight="1">
      <c r="B215" s="65"/>
      <c r="C215" s="208" t="s">
        <v>531</v>
      </c>
      <c r="D215" s="208" t="s">
        <v>531</v>
      </c>
      <c r="E215" s="1083" t="s">
        <v>2164</v>
      </c>
      <c r="F215" s="442">
        <v>1</v>
      </c>
      <c r="G215" s="53">
        <v>2300</v>
      </c>
      <c r="H215" s="36">
        <f t="shared" si="6"/>
        <v>2300</v>
      </c>
      <c r="I215" s="283"/>
      <c r="J215" s="443" t="s">
        <v>2071</v>
      </c>
      <c r="K215" s="57" t="s">
        <v>2072</v>
      </c>
      <c r="L215" s="285"/>
      <c r="M215" s="60"/>
      <c r="N215" s="65"/>
      <c r="O215" s="60"/>
      <c r="P215" s="32"/>
      <c r="Q215" s="26"/>
    </row>
    <row r="216" spans="2:17" s="73" customFormat="1" ht="19.7" customHeight="1">
      <c r="B216" s="65"/>
      <c r="C216" s="952" t="s">
        <v>531</v>
      </c>
      <c r="D216" s="952" t="s">
        <v>531</v>
      </c>
      <c r="E216" s="1096" t="s">
        <v>2165</v>
      </c>
      <c r="F216" s="442">
        <v>1</v>
      </c>
      <c r="G216" s="53">
        <v>7150</v>
      </c>
      <c r="H216" s="66">
        <f t="shared" si="6"/>
        <v>7150</v>
      </c>
      <c r="I216" s="283"/>
      <c r="J216" s="443" t="s">
        <v>2166</v>
      </c>
      <c r="K216" s="57"/>
      <c r="L216" s="285"/>
      <c r="M216" s="60"/>
      <c r="N216" s="65"/>
      <c r="O216" s="60"/>
      <c r="P216" s="32"/>
      <c r="Q216" s="26"/>
    </row>
    <row r="217" spans="2:17" s="73" customFormat="1" ht="19.7" customHeight="1">
      <c r="B217" s="65"/>
      <c r="C217" s="952" t="s">
        <v>531</v>
      </c>
      <c r="D217" s="952" t="s">
        <v>531</v>
      </c>
      <c r="E217" s="1096" t="s">
        <v>2167</v>
      </c>
      <c r="F217" s="442">
        <v>4</v>
      </c>
      <c r="G217" s="53">
        <v>51</v>
      </c>
      <c r="H217" s="66">
        <f t="shared" si="6"/>
        <v>204</v>
      </c>
      <c r="I217" s="283"/>
      <c r="J217" s="443" t="s">
        <v>2168</v>
      </c>
      <c r="K217" s="57" t="s">
        <v>2169</v>
      </c>
      <c r="L217" s="285"/>
      <c r="M217" s="60"/>
      <c r="N217" s="65"/>
      <c r="O217" s="60"/>
      <c r="P217" s="32"/>
      <c r="Q217" s="26"/>
    </row>
    <row r="218" spans="2:17" s="73" customFormat="1" ht="19.7" customHeight="1">
      <c r="B218" s="65"/>
      <c r="C218" s="952" t="s">
        <v>531</v>
      </c>
      <c r="D218" s="952" t="s">
        <v>531</v>
      </c>
      <c r="E218" s="1096" t="s">
        <v>2170</v>
      </c>
      <c r="F218" s="442">
        <v>10</v>
      </c>
      <c r="G218" s="53">
        <v>154</v>
      </c>
      <c r="H218" s="66">
        <f t="shared" si="6"/>
        <v>1540</v>
      </c>
      <c r="I218" s="283"/>
      <c r="J218" s="443" t="s">
        <v>2171</v>
      </c>
      <c r="K218" s="57" t="s">
        <v>2169</v>
      </c>
      <c r="L218" s="285"/>
      <c r="M218" s="60"/>
      <c r="N218" s="65"/>
      <c r="O218" s="60"/>
      <c r="P218" s="32"/>
      <c r="Q218" s="26"/>
    </row>
    <row r="219" spans="2:17" s="73" customFormat="1" ht="19.7" customHeight="1">
      <c r="B219" s="65"/>
      <c r="C219" s="1097" t="s">
        <v>2172</v>
      </c>
      <c r="D219" s="952" t="s">
        <v>531</v>
      </c>
      <c r="E219" s="1096" t="s">
        <v>2173</v>
      </c>
      <c r="F219" s="442">
        <v>10</v>
      </c>
      <c r="G219" s="53">
        <v>6</v>
      </c>
      <c r="H219" s="66">
        <f t="shared" si="6"/>
        <v>60</v>
      </c>
      <c r="I219" s="283"/>
      <c r="J219" s="443" t="s">
        <v>2174</v>
      </c>
      <c r="K219" s="57" t="s">
        <v>2169</v>
      </c>
      <c r="L219" s="285"/>
      <c r="M219" s="60"/>
      <c r="N219" s="65"/>
      <c r="O219" s="60"/>
      <c r="P219" s="32"/>
      <c r="Q219" s="26"/>
    </row>
    <row r="220" spans="2:17" s="73" customFormat="1" ht="19.7" customHeight="1">
      <c r="B220" s="65"/>
      <c r="C220" s="952" t="s">
        <v>531</v>
      </c>
      <c r="D220" s="952" t="s">
        <v>531</v>
      </c>
      <c r="E220" s="1096" t="s">
        <v>2175</v>
      </c>
      <c r="F220" s="442">
        <v>4</v>
      </c>
      <c r="G220" s="53">
        <v>75</v>
      </c>
      <c r="H220" s="66">
        <f t="shared" si="6"/>
        <v>300</v>
      </c>
      <c r="I220" s="283"/>
      <c r="J220" s="443" t="s">
        <v>2176</v>
      </c>
      <c r="K220" s="57" t="s">
        <v>2169</v>
      </c>
      <c r="L220" s="285"/>
      <c r="M220" s="60"/>
      <c r="N220" s="65"/>
      <c r="O220" s="60"/>
      <c r="P220" s="32"/>
      <c r="Q220" s="26"/>
    </row>
    <row r="221" spans="2:17" s="9" customFormat="1" ht="19.7" customHeight="1">
      <c r="B221" s="21"/>
      <c r="C221" s="208" t="s">
        <v>565</v>
      </c>
      <c r="D221" s="208" t="s">
        <v>565</v>
      </c>
      <c r="E221" s="1084" t="s">
        <v>2177</v>
      </c>
      <c r="F221" s="248">
        <v>1</v>
      </c>
      <c r="G221" s="1098">
        <v>8000</v>
      </c>
      <c r="H221" s="36">
        <f t="shared" si="6"/>
        <v>8000</v>
      </c>
      <c r="I221" s="167"/>
      <c r="J221" s="211" t="s">
        <v>2178</v>
      </c>
      <c r="K221" s="864"/>
      <c r="L221" s="30"/>
      <c r="M221" s="25"/>
      <c r="N221" s="21"/>
      <c r="O221" s="25"/>
      <c r="P221" s="25"/>
      <c r="Q221" s="26"/>
    </row>
    <row r="222" spans="2:17" s="73" customFormat="1" ht="19.7" customHeight="1">
      <c r="B222" s="65"/>
      <c r="C222" s="65"/>
      <c r="D222" s="65"/>
      <c r="E222" s="1076">
        <f>SUM(H178:H221)</f>
        <v>100962</v>
      </c>
      <c r="F222" s="442"/>
      <c r="G222" s="53"/>
      <c r="H222" s="36"/>
      <c r="I222" s="283"/>
      <c r="J222" s="443"/>
      <c r="K222" s="57"/>
      <c r="L222" s="285"/>
      <c r="M222" s="60"/>
      <c r="N222" s="65"/>
      <c r="O222" s="60"/>
      <c r="P222" s="60"/>
      <c r="Q222" s="61"/>
    </row>
    <row r="223" spans="2:17" s="73" customFormat="1" ht="19.7" customHeight="1">
      <c r="B223" s="65"/>
      <c r="C223" s="65"/>
      <c r="D223" s="65"/>
      <c r="E223" s="30"/>
      <c r="F223" s="442"/>
      <c r="G223" s="53"/>
      <c r="H223" s="36"/>
      <c r="I223" s="283"/>
      <c r="J223" s="443"/>
      <c r="K223" s="57"/>
      <c r="L223" s="285"/>
      <c r="M223" s="60"/>
      <c r="N223" s="65"/>
      <c r="O223" s="60"/>
      <c r="P223" s="60"/>
      <c r="Q223" s="61"/>
    </row>
    <row r="224" spans="2:17" s="73" customFormat="1" ht="19.7" customHeight="1">
      <c r="B224" s="65"/>
      <c r="C224" s="65"/>
      <c r="D224" s="65"/>
      <c r="E224" s="30"/>
      <c r="F224" s="442"/>
      <c r="G224" s="53"/>
      <c r="H224" s="36"/>
      <c r="I224" s="283"/>
      <c r="J224" s="443"/>
      <c r="K224" s="57"/>
      <c r="L224" s="285"/>
      <c r="M224" s="60"/>
      <c r="N224" s="65"/>
      <c r="O224" s="60"/>
      <c r="P224" s="60"/>
      <c r="Q224" s="61"/>
    </row>
    <row r="225" spans="2:17" s="73" customFormat="1" ht="19.7" customHeight="1">
      <c r="B225" s="65"/>
      <c r="C225" s="218" t="s">
        <v>2179</v>
      </c>
      <c r="D225" s="219"/>
      <c r="E225" s="220"/>
      <c r="F225" s="442"/>
      <c r="G225" s="53"/>
      <c r="H225" s="36"/>
      <c r="I225" s="283"/>
      <c r="J225" s="443"/>
      <c r="K225" s="57"/>
      <c r="L225" s="285"/>
      <c r="M225" s="60"/>
      <c r="N225" s="65"/>
      <c r="O225" s="60"/>
      <c r="P225" s="60"/>
      <c r="Q225" s="61"/>
    </row>
    <row r="226" spans="2:17" s="73" customFormat="1" ht="19.7" customHeight="1">
      <c r="B226" s="65"/>
      <c r="C226" s="21" t="s">
        <v>311</v>
      </c>
      <c r="D226" s="21" t="s">
        <v>311</v>
      </c>
      <c r="E226" s="245" t="s">
        <v>2180</v>
      </c>
      <c r="F226" s="167">
        <v>1</v>
      </c>
      <c r="G226" s="215">
        <v>133000</v>
      </c>
      <c r="H226" s="38">
        <f>F226*G226</f>
        <v>133000</v>
      </c>
      <c r="I226" s="167"/>
      <c r="J226" s="31" t="s">
        <v>2181</v>
      </c>
      <c r="K226" s="1099"/>
      <c r="L226" s="285"/>
      <c r="M226" s="60"/>
      <c r="N226" s="65"/>
      <c r="O226" s="60"/>
      <c r="P226" s="60"/>
      <c r="Q226" s="61"/>
    </row>
    <row r="227" spans="2:17" s="73" customFormat="1" ht="19.7" customHeight="1">
      <c r="B227" s="65"/>
      <c r="C227" s="21" t="s">
        <v>311</v>
      </c>
      <c r="D227" s="21" t="s">
        <v>311</v>
      </c>
      <c r="E227" s="245" t="s">
        <v>2182</v>
      </c>
      <c r="F227" s="167">
        <v>2</v>
      </c>
      <c r="G227" s="1069">
        <v>1400</v>
      </c>
      <c r="H227" s="38">
        <f>F227*G227</f>
        <v>2800</v>
      </c>
      <c r="I227" s="167"/>
      <c r="J227" s="31" t="s">
        <v>2183</v>
      </c>
      <c r="K227" s="1099"/>
      <c r="L227" s="285"/>
      <c r="M227" s="60"/>
      <c r="N227" s="65"/>
      <c r="O227" s="60"/>
      <c r="P227" s="60"/>
      <c r="Q227" s="61"/>
    </row>
    <row r="228" spans="2:17" s="73" customFormat="1" ht="19.7" customHeight="1">
      <c r="B228" s="65"/>
      <c r="C228" s="21" t="s">
        <v>311</v>
      </c>
      <c r="D228" s="21" t="s">
        <v>311</v>
      </c>
      <c r="E228" s="245" t="s">
        <v>2184</v>
      </c>
      <c r="F228" s="167">
        <v>1</v>
      </c>
      <c r="G228" s="1069">
        <v>9000</v>
      </c>
      <c r="H228" s="38">
        <f>F228*G228</f>
        <v>9000</v>
      </c>
      <c r="I228" s="167"/>
      <c r="J228" s="31" t="s">
        <v>2185</v>
      </c>
      <c r="K228" s="1099"/>
      <c r="L228" s="285"/>
      <c r="M228" s="60"/>
      <c r="N228" s="65"/>
      <c r="O228" s="60"/>
      <c r="P228" s="60"/>
      <c r="Q228" s="61"/>
    </row>
    <row r="229" spans="2:17" s="73" customFormat="1" ht="19.7" customHeight="1">
      <c r="B229" s="65"/>
      <c r="C229" s="21" t="s">
        <v>311</v>
      </c>
      <c r="D229" s="21" t="s">
        <v>311</v>
      </c>
      <c r="E229" s="245" t="s">
        <v>1735</v>
      </c>
      <c r="F229" s="167">
        <v>1</v>
      </c>
      <c r="G229" s="42"/>
      <c r="H229" s="34">
        <v>-43500</v>
      </c>
      <c r="I229" s="167"/>
      <c r="J229" s="31" t="s">
        <v>2186</v>
      </c>
      <c r="K229" s="1099"/>
      <c r="L229" s="285"/>
      <c r="M229" s="60"/>
      <c r="N229" s="65"/>
      <c r="O229" s="60"/>
      <c r="P229" s="60"/>
      <c r="Q229" s="61"/>
    </row>
    <row r="230" spans="2:17" s="73" customFormat="1" ht="19.7" customHeight="1">
      <c r="B230" s="65"/>
      <c r="C230" s="208" t="s">
        <v>531</v>
      </c>
      <c r="D230" s="208" t="s">
        <v>531</v>
      </c>
      <c r="E230" s="1058" t="s">
        <v>2187</v>
      </c>
      <c r="F230" s="442">
        <v>4</v>
      </c>
      <c r="G230" s="1100">
        <v>42</v>
      </c>
      <c r="H230" s="213">
        <f>F230*G230</f>
        <v>168</v>
      </c>
      <c r="I230" s="283"/>
      <c r="J230" s="443" t="s">
        <v>940</v>
      </c>
      <c r="K230" s="1099"/>
      <c r="L230" s="285"/>
      <c r="M230" s="60"/>
      <c r="N230" s="65"/>
      <c r="O230" s="60"/>
      <c r="P230" s="60"/>
      <c r="Q230" s="61"/>
    </row>
    <row r="231" spans="2:17" s="73" customFormat="1" ht="19.7" customHeight="1">
      <c r="B231" s="65"/>
      <c r="C231" s="208" t="s">
        <v>531</v>
      </c>
      <c r="D231" s="208" t="s">
        <v>531</v>
      </c>
      <c r="E231" s="1058" t="s">
        <v>677</v>
      </c>
      <c r="F231" s="442">
        <v>4</v>
      </c>
      <c r="G231" s="1100">
        <v>42</v>
      </c>
      <c r="H231" s="213">
        <f>F231*G231</f>
        <v>168</v>
      </c>
      <c r="I231" s="283"/>
      <c r="J231" s="443" t="s">
        <v>940</v>
      </c>
      <c r="K231" s="1099"/>
      <c r="L231" s="285"/>
      <c r="M231" s="60"/>
      <c r="N231" s="65"/>
      <c r="O231" s="60"/>
      <c r="P231" s="60"/>
      <c r="Q231" s="61"/>
    </row>
    <row r="232" spans="2:17" s="73" customFormat="1" ht="19.7" customHeight="1">
      <c r="B232" s="65"/>
      <c r="C232" s="535" t="s">
        <v>531</v>
      </c>
      <c r="D232" s="535" t="s">
        <v>531</v>
      </c>
      <c r="E232" s="142" t="s">
        <v>2188</v>
      </c>
      <c r="F232" s="537">
        <v>1</v>
      </c>
      <c r="G232" s="421">
        <v>600</v>
      </c>
      <c r="H232" s="141">
        <f>F232*G232</f>
        <v>600</v>
      </c>
      <c r="I232" s="133"/>
      <c r="J232" s="538" t="s">
        <v>2189</v>
      </c>
      <c r="K232" s="1099"/>
      <c r="L232" s="285"/>
      <c r="M232" s="60"/>
      <c r="N232" s="65"/>
      <c r="O232" s="60"/>
      <c r="P232" s="60"/>
      <c r="Q232" s="61"/>
    </row>
    <row r="233" spans="2:17" s="73" customFormat="1" ht="19.7" customHeight="1">
      <c r="B233" s="65"/>
      <c r="C233" s="535" t="s">
        <v>531</v>
      </c>
      <c r="D233" s="535" t="s">
        <v>531</v>
      </c>
      <c r="E233" s="142" t="s">
        <v>895</v>
      </c>
      <c r="F233" s="537">
        <v>1</v>
      </c>
      <c r="G233" s="421">
        <v>210</v>
      </c>
      <c r="H233" s="141">
        <f>F233*G233</f>
        <v>210</v>
      </c>
      <c r="I233" s="133"/>
      <c r="J233" s="538" t="s">
        <v>2190</v>
      </c>
      <c r="K233" s="1099"/>
      <c r="L233" s="285"/>
      <c r="M233" s="60"/>
      <c r="N233" s="65"/>
      <c r="O233" s="60"/>
      <c r="P233" s="60"/>
      <c r="Q233" s="61"/>
    </row>
    <row r="234" spans="2:17" s="73" customFormat="1" ht="19.7" customHeight="1">
      <c r="B234" s="65"/>
      <c r="C234" s="65"/>
      <c r="D234" s="65"/>
      <c r="E234" s="30"/>
      <c r="F234" s="442"/>
      <c r="G234" s="53"/>
      <c r="H234" s="36">
        <f>F234*G234</f>
        <v>0</v>
      </c>
      <c r="I234" s="283"/>
      <c r="J234" s="443"/>
      <c r="K234" s="57"/>
      <c r="L234" s="285"/>
      <c r="M234" s="60"/>
      <c r="N234" s="65"/>
      <c r="O234" s="60"/>
      <c r="P234" s="60"/>
      <c r="Q234" s="61"/>
    </row>
    <row r="235" spans="2:17" s="73" customFormat="1" ht="19.7" customHeight="1">
      <c r="B235" s="65"/>
      <c r="C235" s="65"/>
      <c r="D235" s="65"/>
      <c r="E235" s="1076">
        <f>SUM(H226:H234)</f>
        <v>102446</v>
      </c>
      <c r="F235" s="442"/>
      <c r="G235" s="53"/>
      <c r="H235" s="36"/>
      <c r="I235" s="283"/>
      <c r="J235" s="443"/>
      <c r="K235" s="57"/>
      <c r="L235" s="285"/>
      <c r="M235" s="60"/>
      <c r="N235" s="65"/>
      <c r="O235" s="60"/>
      <c r="P235" s="60"/>
      <c r="Q235" s="61"/>
    </row>
    <row r="236" spans="2:17" s="73" customFormat="1" ht="19.7" customHeight="1">
      <c r="B236" s="65"/>
      <c r="C236" s="65"/>
      <c r="D236" s="65"/>
      <c r="E236" s="30"/>
      <c r="F236" s="442"/>
      <c r="G236" s="53"/>
      <c r="H236" s="36"/>
      <c r="I236" s="283"/>
      <c r="J236" s="443"/>
      <c r="K236" s="57"/>
      <c r="L236" s="285"/>
      <c r="M236" s="60"/>
      <c r="N236" s="65"/>
      <c r="O236" s="60"/>
      <c r="P236" s="60"/>
      <c r="Q236" s="61"/>
    </row>
    <row r="237" spans="2:17" s="73" customFormat="1" ht="19.7" customHeight="1">
      <c r="B237" s="65"/>
      <c r="C237" s="65"/>
      <c r="D237" s="65"/>
      <c r="E237" s="30"/>
      <c r="F237" s="442"/>
      <c r="G237" s="53"/>
      <c r="H237" s="36"/>
      <c r="I237" s="283"/>
      <c r="J237" s="443"/>
      <c r="K237" s="57"/>
      <c r="L237" s="285"/>
      <c r="M237" s="60"/>
      <c r="N237" s="65"/>
      <c r="O237" s="60"/>
      <c r="P237" s="60"/>
      <c r="Q237" s="61"/>
    </row>
    <row r="238" spans="2:17" s="73" customFormat="1" ht="19.7" customHeight="1">
      <c r="B238" s="65"/>
      <c r="C238" s="65"/>
      <c r="D238" s="65"/>
      <c r="E238" s="30"/>
      <c r="F238" s="442"/>
      <c r="G238" s="53"/>
      <c r="H238" s="36"/>
      <c r="I238" s="283"/>
      <c r="J238" s="443"/>
      <c r="K238" s="57"/>
      <c r="L238" s="285"/>
      <c r="M238" s="60"/>
      <c r="N238" s="65"/>
      <c r="O238" s="60"/>
      <c r="P238" s="60"/>
      <c r="Q238" s="61"/>
    </row>
    <row r="239" spans="2:17" s="73" customFormat="1" ht="19.7" customHeight="1">
      <c r="B239" s="65"/>
      <c r="C239" s="218" t="s">
        <v>2191</v>
      </c>
      <c r="D239" s="219"/>
      <c r="E239" s="220"/>
      <c r="F239" s="442"/>
      <c r="G239" s="53"/>
      <c r="H239" s="36"/>
      <c r="I239" s="283"/>
      <c r="J239" s="443"/>
      <c r="K239" s="57"/>
      <c r="L239" s="285"/>
      <c r="M239" s="60"/>
      <c r="N239" s="65"/>
      <c r="O239" s="60"/>
      <c r="P239" s="60"/>
      <c r="Q239" s="61"/>
    </row>
    <row r="240" spans="2:17" s="73" customFormat="1" ht="19.7" customHeight="1">
      <c r="B240" s="65"/>
      <c r="C240" s="208" t="s">
        <v>531</v>
      </c>
      <c r="D240" s="208" t="s">
        <v>531</v>
      </c>
      <c r="E240" s="30" t="s">
        <v>2188</v>
      </c>
      <c r="F240" s="537">
        <v>1</v>
      </c>
      <c r="G240" s="53">
        <v>600</v>
      </c>
      <c r="H240" s="36">
        <f t="shared" ref="H240:H246" si="7">F240*G240</f>
        <v>600</v>
      </c>
      <c r="I240" s="283"/>
      <c r="J240" s="443" t="s">
        <v>2189</v>
      </c>
      <c r="K240" s="57"/>
      <c r="L240" s="285"/>
      <c r="M240" s="60"/>
      <c r="N240" s="65"/>
      <c r="O240" s="60"/>
      <c r="P240" s="60"/>
      <c r="Q240" s="26"/>
    </row>
    <row r="241" spans="2:17" s="73" customFormat="1" ht="19.7" customHeight="1">
      <c r="B241" s="65"/>
      <c r="C241" s="208" t="s">
        <v>531</v>
      </c>
      <c r="D241" s="208" t="s">
        <v>531</v>
      </c>
      <c r="E241" s="30" t="s">
        <v>895</v>
      </c>
      <c r="F241" s="537">
        <v>1</v>
      </c>
      <c r="G241" s="53">
        <v>210</v>
      </c>
      <c r="H241" s="36">
        <f t="shared" si="7"/>
        <v>210</v>
      </c>
      <c r="I241" s="283"/>
      <c r="J241" s="443" t="s">
        <v>2190</v>
      </c>
      <c r="K241" s="57"/>
      <c r="L241" s="285"/>
      <c r="M241" s="60"/>
      <c r="N241" s="65"/>
      <c r="O241" s="60"/>
      <c r="P241" s="60"/>
      <c r="Q241" s="26"/>
    </row>
    <row r="242" spans="2:17" s="73" customFormat="1" ht="19.7" customHeight="1">
      <c r="B242" s="65"/>
      <c r="C242" s="65" t="s">
        <v>618</v>
      </c>
      <c r="D242" s="65" t="s">
        <v>144</v>
      </c>
      <c r="E242" s="30" t="s">
        <v>2192</v>
      </c>
      <c r="F242" s="442">
        <v>1</v>
      </c>
      <c r="G242" s="53">
        <v>3840</v>
      </c>
      <c r="H242" s="36">
        <f t="shared" si="7"/>
        <v>3840</v>
      </c>
      <c r="I242" s="283"/>
      <c r="J242" s="443" t="s">
        <v>2193</v>
      </c>
      <c r="K242" s="57"/>
      <c r="L242" s="285"/>
      <c r="M242" s="60"/>
      <c r="N242" s="65"/>
      <c r="O242" s="60"/>
      <c r="P242" s="60"/>
      <c r="Q242" s="61"/>
    </row>
    <row r="243" spans="2:17" s="73" customFormat="1" ht="19.7" customHeight="1">
      <c r="B243" s="65"/>
      <c r="C243" s="65" t="s">
        <v>2194</v>
      </c>
      <c r="D243" s="65" t="s">
        <v>144</v>
      </c>
      <c r="E243" s="30" t="s">
        <v>1765</v>
      </c>
      <c r="F243" s="442">
        <v>1</v>
      </c>
      <c r="G243" s="1100">
        <v>8710</v>
      </c>
      <c r="H243" s="213">
        <f t="shared" si="7"/>
        <v>8710</v>
      </c>
      <c r="I243" s="283"/>
      <c r="J243" s="443" t="s">
        <v>2195</v>
      </c>
      <c r="K243" s="57"/>
      <c r="L243" s="285"/>
      <c r="M243" s="60"/>
      <c r="N243" s="65"/>
      <c r="O243" s="60"/>
      <c r="P243" s="60"/>
      <c r="Q243" s="61"/>
    </row>
    <row r="244" spans="2:17" s="73" customFormat="1" ht="19.7" customHeight="1">
      <c r="B244" s="65"/>
      <c r="C244" s="208" t="s">
        <v>531</v>
      </c>
      <c r="D244" s="208" t="s">
        <v>531</v>
      </c>
      <c r="E244" s="1058" t="s">
        <v>2187</v>
      </c>
      <c r="F244" s="442">
        <v>2</v>
      </c>
      <c r="G244" s="1100">
        <v>42</v>
      </c>
      <c r="H244" s="213">
        <f t="shared" si="7"/>
        <v>84</v>
      </c>
      <c r="I244" s="283"/>
      <c r="J244" s="443" t="s">
        <v>940</v>
      </c>
      <c r="K244" s="57"/>
      <c r="L244" s="285"/>
      <c r="M244" s="60"/>
      <c r="N244" s="65"/>
      <c r="O244" s="60"/>
      <c r="P244" s="60"/>
      <c r="Q244" s="61"/>
    </row>
    <row r="245" spans="2:17" s="73" customFormat="1" ht="19.7" customHeight="1">
      <c r="B245" s="65"/>
      <c r="C245" s="208" t="s">
        <v>531</v>
      </c>
      <c r="D245" s="208" t="s">
        <v>531</v>
      </c>
      <c r="E245" s="1058" t="s">
        <v>677</v>
      </c>
      <c r="F245" s="442">
        <v>2</v>
      </c>
      <c r="G245" s="1100">
        <v>42</v>
      </c>
      <c r="H245" s="213">
        <f t="shared" si="7"/>
        <v>84</v>
      </c>
      <c r="I245" s="283"/>
      <c r="J245" s="443" t="s">
        <v>940</v>
      </c>
      <c r="K245" s="57"/>
      <c r="L245" s="285"/>
      <c r="M245" s="60"/>
      <c r="N245" s="65"/>
      <c r="O245" s="60"/>
      <c r="P245" s="60"/>
      <c r="Q245" s="61"/>
    </row>
    <row r="246" spans="2:17" s="73" customFormat="1" ht="19.7" customHeight="1">
      <c r="B246" s="65"/>
      <c r="C246" s="1101" t="s">
        <v>531</v>
      </c>
      <c r="D246" s="1101" t="s">
        <v>531</v>
      </c>
      <c r="E246" s="1068" t="s">
        <v>2196</v>
      </c>
      <c r="F246" s="1102">
        <v>1</v>
      </c>
      <c r="G246" s="1103">
        <v>4442</v>
      </c>
      <c r="H246" s="1104">
        <f t="shared" si="7"/>
        <v>4442</v>
      </c>
      <c r="I246" s="1067"/>
      <c r="J246" s="1105" t="s">
        <v>2197</v>
      </c>
      <c r="K246" s="57"/>
      <c r="L246" s="285"/>
      <c r="M246" s="60"/>
      <c r="N246" s="65"/>
      <c r="O246" s="60"/>
      <c r="P246" s="60"/>
      <c r="Q246" s="61"/>
    </row>
    <row r="247" spans="2:17" s="73" customFormat="1" ht="19.7" customHeight="1">
      <c r="B247" s="65"/>
      <c r="C247" s="65"/>
      <c r="D247" s="65"/>
      <c r="E247" s="1076">
        <f>SUM(H240:H246)</f>
        <v>17970</v>
      </c>
      <c r="F247" s="442"/>
      <c r="G247" s="53"/>
      <c r="H247" s="36"/>
      <c r="I247" s="283"/>
      <c r="J247" s="443"/>
      <c r="K247" s="57"/>
      <c r="L247" s="285"/>
      <c r="M247" s="60"/>
      <c r="N247" s="65"/>
      <c r="O247" s="57"/>
      <c r="P247" s="60"/>
      <c r="Q247" s="61"/>
    </row>
    <row r="248" spans="2:17" s="73" customFormat="1" ht="19.7" customHeight="1">
      <c r="B248" s="65"/>
      <c r="C248" s="65"/>
      <c r="D248" s="65"/>
      <c r="E248" s="30"/>
      <c r="F248" s="442"/>
      <c r="G248" s="53"/>
      <c r="H248" s="36"/>
      <c r="I248" s="283"/>
      <c r="J248" s="443"/>
      <c r="K248" s="57"/>
      <c r="L248" s="285"/>
      <c r="M248" s="60"/>
      <c r="N248" s="65"/>
      <c r="O248" s="57"/>
      <c r="P248" s="60"/>
      <c r="Q248" s="61"/>
    </row>
    <row r="249" spans="2:17" s="73" customFormat="1" ht="19.7" customHeight="1">
      <c r="B249" s="65"/>
      <c r="C249" s="137" t="s">
        <v>686</v>
      </c>
      <c r="D249" s="535" t="s">
        <v>531</v>
      </c>
      <c r="E249" s="827" t="s">
        <v>2198</v>
      </c>
      <c r="F249" s="1091">
        <v>1</v>
      </c>
      <c r="G249" s="985">
        <v>956</v>
      </c>
      <c r="H249" s="988">
        <f>F249*G249</f>
        <v>956</v>
      </c>
      <c r="I249" s="133"/>
      <c r="J249" s="538" t="s">
        <v>2199</v>
      </c>
      <c r="K249" s="57"/>
      <c r="L249" s="285"/>
      <c r="M249" s="60"/>
      <c r="N249" s="65"/>
      <c r="O249" s="58"/>
      <c r="P249" s="58"/>
      <c r="Q249" s="61"/>
    </row>
    <row r="250" spans="2:17" s="73" customFormat="1" ht="19.7" customHeight="1">
      <c r="B250" s="65"/>
      <c r="C250" s="137" t="s">
        <v>686</v>
      </c>
      <c r="D250" s="535" t="s">
        <v>531</v>
      </c>
      <c r="E250" s="827" t="s">
        <v>2200</v>
      </c>
      <c r="F250" s="1091">
        <v>1</v>
      </c>
      <c r="G250" s="985">
        <v>956</v>
      </c>
      <c r="H250" s="988">
        <f>F250*G250</f>
        <v>956</v>
      </c>
      <c r="I250" s="133"/>
      <c r="J250" s="538" t="s">
        <v>2201</v>
      </c>
      <c r="K250" s="57"/>
      <c r="L250" s="285"/>
      <c r="M250" s="60"/>
      <c r="N250" s="65"/>
      <c r="O250" s="58"/>
      <c r="P250" s="58"/>
      <c r="Q250" s="61"/>
    </row>
    <row r="251" spans="2:17" s="73" customFormat="1" ht="19.7" customHeight="1">
      <c r="B251" s="65"/>
      <c r="C251" s="137" t="s">
        <v>686</v>
      </c>
      <c r="D251" s="535" t="s">
        <v>531</v>
      </c>
      <c r="E251" s="827" t="s">
        <v>2202</v>
      </c>
      <c r="F251" s="1091">
        <v>1</v>
      </c>
      <c r="G251" s="985">
        <v>956</v>
      </c>
      <c r="H251" s="988">
        <f>F251*G251</f>
        <v>956</v>
      </c>
      <c r="I251" s="133"/>
      <c r="J251" s="538" t="s">
        <v>2203</v>
      </c>
      <c r="K251" s="57"/>
      <c r="L251" s="285"/>
      <c r="M251" s="60"/>
      <c r="N251" s="65"/>
      <c r="O251" s="58"/>
      <c r="P251" s="58"/>
      <c r="Q251" s="61"/>
    </row>
    <row r="252" spans="2:17" s="73" customFormat="1" ht="19.7" customHeight="1">
      <c r="B252" s="65"/>
      <c r="C252" s="137" t="s">
        <v>686</v>
      </c>
      <c r="D252" s="535" t="s">
        <v>531</v>
      </c>
      <c r="E252" s="827" t="s">
        <v>2204</v>
      </c>
      <c r="F252" s="1091">
        <v>1</v>
      </c>
      <c r="G252" s="985">
        <v>956</v>
      </c>
      <c r="H252" s="988">
        <f>F252*G252</f>
        <v>956</v>
      </c>
      <c r="I252" s="133"/>
      <c r="J252" s="538" t="s">
        <v>2205</v>
      </c>
      <c r="K252" s="57"/>
      <c r="L252" s="285"/>
      <c r="M252" s="60"/>
      <c r="N252" s="65"/>
      <c r="O252" s="58"/>
      <c r="P252" s="58"/>
      <c r="Q252" s="61"/>
    </row>
    <row r="253" spans="2:17" s="73" customFormat="1" ht="19.7" customHeight="1">
      <c r="B253" s="65"/>
      <c r="C253" s="137" t="s">
        <v>686</v>
      </c>
      <c r="D253" s="535" t="s">
        <v>531</v>
      </c>
      <c r="E253" s="827" t="s">
        <v>2206</v>
      </c>
      <c r="F253" s="1091">
        <v>1</v>
      </c>
      <c r="G253" s="985">
        <v>956</v>
      </c>
      <c r="H253" s="988">
        <f>F253*G253</f>
        <v>956</v>
      </c>
      <c r="I253" s="133"/>
      <c r="J253" s="538" t="s">
        <v>2207</v>
      </c>
      <c r="K253" s="57"/>
      <c r="L253" s="285"/>
      <c r="M253" s="60"/>
      <c r="N253" s="65"/>
      <c r="O253" s="58"/>
      <c r="P253" s="58"/>
      <c r="Q253" s="61"/>
    </row>
    <row r="254" spans="2:17" s="73" customFormat="1" ht="19.7" customHeight="1">
      <c r="B254" s="65"/>
      <c r="C254" s="65"/>
      <c r="D254" s="65"/>
      <c r="E254" s="30"/>
      <c r="F254" s="442"/>
      <c r="G254" s="53"/>
      <c r="H254" s="36"/>
      <c r="I254" s="283"/>
      <c r="J254" s="443"/>
      <c r="K254" s="57"/>
      <c r="L254" s="285"/>
      <c r="M254" s="60"/>
      <c r="N254" s="65"/>
      <c r="O254" s="57"/>
      <c r="P254" s="60"/>
      <c r="Q254" s="61"/>
    </row>
    <row r="255" spans="2:17" s="73" customFormat="1" ht="19.7" customHeight="1">
      <c r="B255" s="65"/>
      <c r="C255" s="65"/>
      <c r="D255" s="65"/>
      <c r="E255" s="1076">
        <f>SUM(H248:H254)</f>
        <v>4780</v>
      </c>
      <c r="F255" s="442"/>
      <c r="G255" s="53"/>
      <c r="H255" s="36"/>
      <c r="I255" s="283"/>
      <c r="J255" s="443"/>
      <c r="K255" s="57"/>
      <c r="L255" s="285"/>
      <c r="M255" s="60"/>
      <c r="N255" s="65"/>
      <c r="O255" s="57"/>
      <c r="P255" s="60"/>
      <c r="Q255" s="61"/>
    </row>
    <row r="256" spans="2:17" s="73" customFormat="1" ht="19.7" customHeight="1">
      <c r="B256" s="65"/>
      <c r="C256" s="65"/>
      <c r="D256" s="65"/>
      <c r="E256" s="30"/>
      <c r="F256" s="442"/>
      <c r="G256" s="53"/>
      <c r="H256" s="36"/>
      <c r="I256" s="283"/>
      <c r="J256" s="443"/>
      <c r="K256" s="57"/>
      <c r="L256" s="285"/>
      <c r="M256" s="60"/>
      <c r="N256" s="65"/>
      <c r="O256" s="57"/>
      <c r="P256" s="60"/>
      <c r="Q256" s="61"/>
    </row>
    <row r="257" spans="2:17" s="73" customFormat="1" ht="19.7" customHeight="1">
      <c r="B257" s="65"/>
      <c r="C257" s="65"/>
      <c r="D257" s="65"/>
      <c r="E257" s="30"/>
      <c r="F257" s="442"/>
      <c r="G257" s="53"/>
      <c r="H257" s="36"/>
      <c r="I257" s="283"/>
      <c r="J257" s="443"/>
      <c r="K257" s="57"/>
      <c r="L257" s="285"/>
      <c r="M257" s="60"/>
      <c r="N257" s="65"/>
      <c r="O257" s="57"/>
      <c r="P257" s="60"/>
      <c r="Q257" s="61"/>
    </row>
    <row r="258" spans="2:17" s="73" customFormat="1" ht="19.7" customHeight="1">
      <c r="B258" s="65"/>
      <c r="C258" s="65"/>
      <c r="D258" s="65"/>
      <c r="E258" s="30"/>
      <c r="F258" s="442"/>
      <c r="G258" s="53"/>
      <c r="H258" s="36"/>
      <c r="I258" s="283"/>
      <c r="J258" s="443"/>
      <c r="K258" s="57"/>
      <c r="L258" s="285"/>
      <c r="M258" s="60"/>
      <c r="N258" s="65"/>
      <c r="O258" s="57"/>
      <c r="P258" s="60"/>
      <c r="Q258" s="61"/>
    </row>
    <row r="259" spans="2:17" s="73" customFormat="1" ht="19.7" customHeight="1">
      <c r="B259" s="65"/>
      <c r="C259" s="65"/>
      <c r="D259" s="65"/>
      <c r="E259" s="30"/>
      <c r="F259" s="442"/>
      <c r="G259" s="53"/>
      <c r="H259" s="36"/>
      <c r="I259" s="283"/>
      <c r="J259" s="443"/>
      <c r="K259" s="57"/>
      <c r="L259" s="285"/>
      <c r="M259" s="60"/>
      <c r="N259" s="65"/>
      <c r="O259" s="57"/>
      <c r="P259" s="60"/>
      <c r="Q259" s="61"/>
    </row>
    <row r="260" spans="2:17" s="73" customFormat="1" ht="19.7" customHeight="1">
      <c r="B260" s="65"/>
      <c r="C260" s="65"/>
      <c r="D260" s="65"/>
      <c r="E260" s="30"/>
      <c r="F260" s="442"/>
      <c r="G260" s="53"/>
      <c r="H260" s="36"/>
      <c r="I260" s="283"/>
      <c r="J260" s="443"/>
      <c r="K260" s="57"/>
      <c r="L260" s="285"/>
      <c r="M260" s="60"/>
      <c r="N260" s="65"/>
      <c r="O260" s="57"/>
      <c r="P260" s="60"/>
      <c r="Q260" s="61"/>
    </row>
    <row r="261" spans="2:17" s="73" customFormat="1" ht="19.7" customHeight="1">
      <c r="B261" s="65"/>
      <c r="C261" s="65"/>
      <c r="D261" s="65"/>
      <c r="E261" s="30"/>
      <c r="F261" s="442"/>
      <c r="G261" s="53"/>
      <c r="H261" s="36"/>
      <c r="I261" s="283"/>
      <c r="J261" s="443"/>
      <c r="K261" s="57"/>
      <c r="L261" s="285"/>
      <c r="M261" s="60"/>
      <c r="N261" s="65"/>
      <c r="O261" s="57"/>
      <c r="P261" s="60"/>
      <c r="Q261" s="61"/>
    </row>
    <row r="262" spans="2:17" s="73" customFormat="1" ht="19.7" customHeight="1">
      <c r="B262" s="65"/>
      <c r="C262" s="65"/>
      <c r="D262" s="65"/>
      <c r="E262" s="30"/>
      <c r="F262" s="442"/>
      <c r="G262" s="53"/>
      <c r="H262" s="36"/>
      <c r="I262" s="283"/>
      <c r="J262" s="443"/>
      <c r="K262" s="57"/>
      <c r="L262" s="285"/>
      <c r="M262" s="60"/>
      <c r="N262" s="65"/>
      <c r="O262" s="57"/>
      <c r="P262" s="60"/>
      <c r="Q262" s="61"/>
    </row>
    <row r="263" spans="2:17" s="73" customFormat="1" ht="19.7" customHeight="1">
      <c r="B263" s="65"/>
      <c r="C263" s="65"/>
      <c r="D263" s="65"/>
      <c r="E263" s="30"/>
      <c r="F263" s="442"/>
      <c r="G263" s="53"/>
      <c r="H263" s="36"/>
      <c r="I263" s="283"/>
      <c r="J263" s="443"/>
      <c r="K263" s="57"/>
      <c r="L263" s="285"/>
      <c r="M263" s="60"/>
      <c r="N263" s="65"/>
      <c r="O263" s="57"/>
      <c r="P263" s="60"/>
      <c r="Q263" s="61"/>
    </row>
    <row r="264" spans="2:17" s="73" customFormat="1" ht="19.7" customHeight="1">
      <c r="B264" s="65"/>
      <c r="C264" s="65"/>
      <c r="D264" s="65"/>
      <c r="E264" s="30"/>
      <c r="F264" s="442"/>
      <c r="G264" s="53"/>
      <c r="H264" s="36"/>
      <c r="I264" s="283"/>
      <c r="J264" s="443"/>
      <c r="K264" s="57"/>
      <c r="L264" s="285"/>
      <c r="M264" s="60"/>
      <c r="N264" s="65"/>
      <c r="O264" s="57"/>
      <c r="P264" s="60"/>
      <c r="Q264" s="61"/>
    </row>
    <row r="265" spans="2:17" s="73" customFormat="1" ht="19.7" customHeight="1">
      <c r="B265" s="65"/>
      <c r="C265" s="65"/>
      <c r="D265" s="65"/>
      <c r="E265" s="30"/>
      <c r="F265" s="442"/>
      <c r="G265" s="53"/>
      <c r="H265" s="36"/>
      <c r="I265" s="283"/>
      <c r="J265" s="443"/>
      <c r="K265" s="57"/>
      <c r="L265" s="285"/>
      <c r="M265" s="60"/>
      <c r="N265" s="65"/>
      <c r="O265" s="57"/>
      <c r="P265" s="60"/>
      <c r="Q265" s="61"/>
    </row>
    <row r="266" spans="2:17" s="73" customFormat="1" ht="19.7" customHeight="1">
      <c r="B266" s="65"/>
      <c r="C266" s="65"/>
      <c r="D266" s="65"/>
      <c r="E266" s="30"/>
      <c r="F266" s="442"/>
      <c r="G266" s="53"/>
      <c r="H266" s="36"/>
      <c r="I266" s="283"/>
      <c r="J266" s="443"/>
      <c r="K266" s="57"/>
      <c r="L266" s="285"/>
      <c r="M266" s="60"/>
      <c r="N266" s="65"/>
      <c r="O266" s="57"/>
      <c r="P266" s="60"/>
      <c r="Q266" s="61"/>
    </row>
    <row r="267" spans="2:17" s="73" customFormat="1" ht="19.7" customHeight="1">
      <c r="B267" s="65"/>
      <c r="C267" s="65"/>
      <c r="D267" s="65"/>
      <c r="E267" s="30"/>
      <c r="F267" s="442"/>
      <c r="G267" s="53"/>
      <c r="H267" s="36"/>
      <c r="I267" s="283"/>
      <c r="J267" s="443"/>
      <c r="K267" s="57"/>
      <c r="L267" s="285"/>
      <c r="M267" s="60"/>
      <c r="N267" s="65"/>
      <c r="O267" s="57"/>
      <c r="P267" s="60"/>
      <c r="Q267" s="61"/>
    </row>
    <row r="268" spans="2:17" s="73" customFormat="1" ht="19.7" customHeight="1">
      <c r="B268" s="65"/>
      <c r="C268" s="65"/>
      <c r="D268" s="65"/>
      <c r="E268" s="932"/>
      <c r="F268" s="442"/>
      <c r="G268" s="53"/>
      <c r="H268" s="36"/>
      <c r="I268" s="283"/>
      <c r="J268" s="443"/>
      <c r="K268" s="57"/>
      <c r="L268" s="285"/>
      <c r="M268" s="60"/>
      <c r="N268" s="65"/>
      <c r="O268" s="57"/>
      <c r="P268" s="60"/>
      <c r="Q268" s="61"/>
    </row>
    <row r="269" spans="2:17" s="73" customFormat="1" ht="19.7" customHeight="1">
      <c r="B269" s="65"/>
      <c r="C269" s="65"/>
      <c r="D269" s="65"/>
      <c r="E269" s="1038"/>
      <c r="F269" s="442"/>
      <c r="G269" s="53"/>
      <c r="H269" s="36"/>
      <c r="I269" s="283"/>
      <c r="J269" s="443"/>
      <c r="K269" s="57"/>
      <c r="L269" s="285"/>
      <c r="M269" s="60"/>
      <c r="N269" s="65"/>
      <c r="O269" s="57"/>
      <c r="P269" s="60"/>
      <c r="Q269" s="61"/>
    </row>
    <row r="270" spans="2:17" s="9" customFormat="1" ht="19.7" customHeight="1">
      <c r="B270" s="21"/>
      <c r="C270" s="21"/>
      <c r="D270" s="21"/>
      <c r="E270" s="157"/>
      <c r="F270" s="269"/>
      <c r="G270" s="23"/>
      <c r="H270" s="36"/>
      <c r="I270" s="167"/>
      <c r="J270" s="330"/>
      <c r="K270" s="22"/>
      <c r="L270" s="22"/>
      <c r="M270" s="25"/>
      <c r="N270" s="21"/>
      <c r="O270" s="22"/>
      <c r="P270" s="25"/>
      <c r="Q270" s="26"/>
    </row>
    <row r="271" spans="2:17" s="9" customFormat="1" ht="19.7" customHeight="1">
      <c r="B271" s="21"/>
      <c r="C271" s="21"/>
      <c r="D271" s="21"/>
      <c r="E271" s="30"/>
      <c r="F271" s="269"/>
      <c r="G271" s="23"/>
      <c r="H271" s="36"/>
      <c r="I271" s="167"/>
      <c r="J271" s="30"/>
      <c r="K271" s="22"/>
      <c r="L271" s="22"/>
      <c r="M271" s="25"/>
      <c r="N271" s="21"/>
      <c r="O271" s="22"/>
      <c r="P271" s="25"/>
      <c r="Q271" s="26"/>
    </row>
    <row r="272" spans="2:17" s="9" customFormat="1" ht="19.7" customHeight="1">
      <c r="B272" s="21"/>
      <c r="C272" s="21"/>
      <c r="D272" s="21"/>
      <c r="E272" s="30"/>
      <c r="F272" s="269"/>
      <c r="G272" s="23"/>
      <c r="H272" s="36"/>
      <c r="I272" s="167"/>
      <c r="J272" s="30"/>
      <c r="K272" s="22"/>
      <c r="L272" s="22"/>
      <c r="M272" s="25"/>
      <c r="N272" s="21"/>
      <c r="O272" s="22"/>
      <c r="P272" s="25"/>
      <c r="Q272" s="26"/>
    </row>
    <row r="273" spans="2:17" s="9" customFormat="1" ht="19.7" customHeight="1">
      <c r="B273" s="21"/>
      <c r="C273" s="21"/>
      <c r="D273" s="21"/>
      <c r="E273" s="30"/>
      <c r="F273" s="269"/>
      <c r="G273" s="23"/>
      <c r="H273" s="36"/>
      <c r="I273" s="167"/>
      <c r="J273" s="30"/>
      <c r="K273" s="30"/>
      <c r="L273" s="22"/>
      <c r="M273" s="25"/>
      <c r="N273" s="21"/>
      <c r="O273" s="22"/>
      <c r="P273" s="25"/>
      <c r="Q273" s="26"/>
    </row>
    <row r="274" spans="2:17" s="9" customFormat="1" ht="19.7" customHeight="1">
      <c r="B274" s="21"/>
      <c r="C274" s="21"/>
      <c r="D274" s="21"/>
      <c r="E274" s="30"/>
      <c r="F274" s="269"/>
      <c r="G274" s="23"/>
      <c r="H274" s="36"/>
      <c r="I274" s="167"/>
      <c r="J274" s="30"/>
      <c r="K274" s="22"/>
      <c r="L274" s="22"/>
      <c r="M274" s="25"/>
      <c r="N274" s="21"/>
      <c r="O274" s="22"/>
      <c r="P274" s="25"/>
      <c r="Q274" s="26"/>
    </row>
  </sheetData>
  <autoFilter ref="B8:O274" xr:uid="{ADF333B9-9D1F-43B1-B83E-80F50475C6F8}"/>
  <mergeCells count="16">
    <mergeCell ref="C133:E133"/>
    <mergeCell ref="C177:E177"/>
    <mergeCell ref="C225:E225"/>
    <mergeCell ref="C239:E239"/>
    <mergeCell ref="C9:E9"/>
    <mergeCell ref="C21:E21"/>
    <mergeCell ref="C50:E50"/>
    <mergeCell ref="C65:E65"/>
    <mergeCell ref="C83:E83"/>
    <mergeCell ref="C129:E129"/>
    <mergeCell ref="B2:D2"/>
    <mergeCell ref="G2:I2"/>
    <mergeCell ref="B3:D3"/>
    <mergeCell ref="B4:D4"/>
    <mergeCell ref="B5:D5"/>
    <mergeCell ref="B6:D6"/>
  </mergeCells>
  <phoneticPr fontId="4"/>
  <dataValidations count="2">
    <dataValidation allowBlank="1" showInputMessage="1" showErrorMessage="1" sqref="J26 JF26 TB26 ACX26 AMT26 AWP26 BGL26 BQH26 CAD26 CJZ26 CTV26 DDR26 DNN26 DXJ26 EHF26 ERB26 FAX26 FKT26 FUP26 GEL26 GOH26 GYD26 HHZ26 HRV26 IBR26 ILN26 IVJ26 JFF26 JPB26 JYX26 KIT26 KSP26 LCL26 LMH26 LWD26 MFZ26 MPV26 MZR26 NJN26 NTJ26 ODF26 ONB26 OWX26 PGT26 PQP26 QAL26 QKH26 QUD26 RDZ26 RNV26 RXR26 SHN26 SRJ26 TBF26 TLB26 TUX26 UET26 UOP26 UYL26 VIH26 VSD26 WBZ26 WLV26 WVR26 J65562 JF65562 TB65562 ACX65562 AMT65562 AWP65562 BGL65562 BQH65562 CAD65562 CJZ65562 CTV65562 DDR65562 DNN65562 DXJ65562 EHF65562 ERB65562 FAX65562 FKT65562 FUP65562 GEL65562 GOH65562 GYD65562 HHZ65562 HRV65562 IBR65562 ILN65562 IVJ65562 JFF65562 JPB65562 JYX65562 KIT65562 KSP65562 LCL65562 LMH65562 LWD65562 MFZ65562 MPV65562 MZR65562 NJN65562 NTJ65562 ODF65562 ONB65562 OWX65562 PGT65562 PQP65562 QAL65562 QKH65562 QUD65562 RDZ65562 RNV65562 RXR65562 SHN65562 SRJ65562 TBF65562 TLB65562 TUX65562 UET65562 UOP65562 UYL65562 VIH65562 VSD65562 WBZ65562 WLV65562 WVR65562 J131098 JF131098 TB131098 ACX131098 AMT131098 AWP131098 BGL131098 BQH131098 CAD131098 CJZ131098 CTV131098 DDR131098 DNN131098 DXJ131098 EHF131098 ERB131098 FAX131098 FKT131098 FUP131098 GEL131098 GOH131098 GYD131098 HHZ131098 HRV131098 IBR131098 ILN131098 IVJ131098 JFF131098 JPB131098 JYX131098 KIT131098 KSP131098 LCL131098 LMH131098 LWD131098 MFZ131098 MPV131098 MZR131098 NJN131098 NTJ131098 ODF131098 ONB131098 OWX131098 PGT131098 PQP131098 QAL131098 QKH131098 QUD131098 RDZ131098 RNV131098 RXR131098 SHN131098 SRJ131098 TBF131098 TLB131098 TUX131098 UET131098 UOP131098 UYL131098 VIH131098 VSD131098 WBZ131098 WLV131098 WVR131098 J196634 JF196634 TB196634 ACX196634 AMT196634 AWP196634 BGL196634 BQH196634 CAD196634 CJZ196634 CTV196634 DDR196634 DNN196634 DXJ196634 EHF196634 ERB196634 FAX196634 FKT196634 FUP196634 GEL196634 GOH196634 GYD196634 HHZ196634 HRV196634 IBR196634 ILN196634 IVJ196634 JFF196634 JPB196634 JYX196634 KIT196634 KSP196634 LCL196634 LMH196634 LWD196634 MFZ196634 MPV196634 MZR196634 NJN196634 NTJ196634 ODF196634 ONB196634 OWX196634 PGT196634 PQP196634 QAL196634 QKH196634 QUD196634 RDZ196634 RNV196634 RXR196634 SHN196634 SRJ196634 TBF196634 TLB196634 TUX196634 UET196634 UOP196634 UYL196634 VIH196634 VSD196634 WBZ196634 WLV196634 WVR196634 J262170 JF262170 TB262170 ACX262170 AMT262170 AWP262170 BGL262170 BQH262170 CAD262170 CJZ262170 CTV262170 DDR262170 DNN262170 DXJ262170 EHF262170 ERB262170 FAX262170 FKT262170 FUP262170 GEL262170 GOH262170 GYD262170 HHZ262170 HRV262170 IBR262170 ILN262170 IVJ262170 JFF262170 JPB262170 JYX262170 KIT262170 KSP262170 LCL262170 LMH262170 LWD262170 MFZ262170 MPV262170 MZR262170 NJN262170 NTJ262170 ODF262170 ONB262170 OWX262170 PGT262170 PQP262170 QAL262170 QKH262170 QUD262170 RDZ262170 RNV262170 RXR262170 SHN262170 SRJ262170 TBF262170 TLB262170 TUX262170 UET262170 UOP262170 UYL262170 VIH262170 VSD262170 WBZ262170 WLV262170 WVR262170 J327706 JF327706 TB327706 ACX327706 AMT327706 AWP327706 BGL327706 BQH327706 CAD327706 CJZ327706 CTV327706 DDR327706 DNN327706 DXJ327706 EHF327706 ERB327706 FAX327706 FKT327706 FUP327706 GEL327706 GOH327706 GYD327706 HHZ327706 HRV327706 IBR327706 ILN327706 IVJ327706 JFF327706 JPB327706 JYX327706 KIT327706 KSP327706 LCL327706 LMH327706 LWD327706 MFZ327706 MPV327706 MZR327706 NJN327706 NTJ327706 ODF327706 ONB327706 OWX327706 PGT327706 PQP327706 QAL327706 QKH327706 QUD327706 RDZ327706 RNV327706 RXR327706 SHN327706 SRJ327706 TBF327706 TLB327706 TUX327706 UET327706 UOP327706 UYL327706 VIH327706 VSD327706 WBZ327706 WLV327706 WVR327706 J393242 JF393242 TB393242 ACX393242 AMT393242 AWP393242 BGL393242 BQH393242 CAD393242 CJZ393242 CTV393242 DDR393242 DNN393242 DXJ393242 EHF393242 ERB393242 FAX393242 FKT393242 FUP393242 GEL393242 GOH393242 GYD393242 HHZ393242 HRV393242 IBR393242 ILN393242 IVJ393242 JFF393242 JPB393242 JYX393242 KIT393242 KSP393242 LCL393242 LMH393242 LWD393242 MFZ393242 MPV393242 MZR393242 NJN393242 NTJ393242 ODF393242 ONB393242 OWX393242 PGT393242 PQP393242 QAL393242 QKH393242 QUD393242 RDZ393242 RNV393242 RXR393242 SHN393242 SRJ393242 TBF393242 TLB393242 TUX393242 UET393242 UOP393242 UYL393242 VIH393242 VSD393242 WBZ393242 WLV393242 WVR393242 J458778 JF458778 TB458778 ACX458778 AMT458778 AWP458778 BGL458778 BQH458778 CAD458778 CJZ458778 CTV458778 DDR458778 DNN458778 DXJ458778 EHF458778 ERB458778 FAX458778 FKT458778 FUP458778 GEL458778 GOH458778 GYD458778 HHZ458778 HRV458778 IBR458778 ILN458778 IVJ458778 JFF458778 JPB458778 JYX458778 KIT458778 KSP458778 LCL458778 LMH458778 LWD458778 MFZ458778 MPV458778 MZR458778 NJN458778 NTJ458778 ODF458778 ONB458778 OWX458778 PGT458778 PQP458778 QAL458778 QKH458778 QUD458778 RDZ458778 RNV458778 RXR458778 SHN458778 SRJ458778 TBF458778 TLB458778 TUX458778 UET458778 UOP458778 UYL458778 VIH458778 VSD458778 WBZ458778 WLV458778 WVR458778 J524314 JF524314 TB524314 ACX524314 AMT524314 AWP524314 BGL524314 BQH524314 CAD524314 CJZ524314 CTV524314 DDR524314 DNN524314 DXJ524314 EHF524314 ERB524314 FAX524314 FKT524314 FUP524314 GEL524314 GOH524314 GYD524314 HHZ524314 HRV524314 IBR524314 ILN524314 IVJ524314 JFF524314 JPB524314 JYX524314 KIT524314 KSP524314 LCL524314 LMH524314 LWD524314 MFZ524314 MPV524314 MZR524314 NJN524314 NTJ524314 ODF524314 ONB524314 OWX524314 PGT524314 PQP524314 QAL524314 QKH524314 QUD524314 RDZ524314 RNV524314 RXR524314 SHN524314 SRJ524314 TBF524314 TLB524314 TUX524314 UET524314 UOP524314 UYL524314 VIH524314 VSD524314 WBZ524314 WLV524314 WVR524314 J589850 JF589850 TB589850 ACX589850 AMT589850 AWP589850 BGL589850 BQH589850 CAD589850 CJZ589850 CTV589850 DDR589850 DNN589850 DXJ589850 EHF589850 ERB589850 FAX589850 FKT589850 FUP589850 GEL589850 GOH589850 GYD589850 HHZ589850 HRV589850 IBR589850 ILN589850 IVJ589850 JFF589850 JPB589850 JYX589850 KIT589850 KSP589850 LCL589850 LMH589850 LWD589850 MFZ589850 MPV589850 MZR589850 NJN589850 NTJ589850 ODF589850 ONB589850 OWX589850 PGT589850 PQP589850 QAL589850 QKH589850 QUD589850 RDZ589850 RNV589850 RXR589850 SHN589850 SRJ589850 TBF589850 TLB589850 TUX589850 UET589850 UOP589850 UYL589850 VIH589850 VSD589850 WBZ589850 WLV589850 WVR589850 J655386 JF655386 TB655386 ACX655386 AMT655386 AWP655386 BGL655386 BQH655386 CAD655386 CJZ655386 CTV655386 DDR655386 DNN655386 DXJ655386 EHF655386 ERB655386 FAX655386 FKT655386 FUP655386 GEL655386 GOH655386 GYD655386 HHZ655386 HRV655386 IBR655386 ILN655386 IVJ655386 JFF655386 JPB655386 JYX655386 KIT655386 KSP655386 LCL655386 LMH655386 LWD655386 MFZ655386 MPV655386 MZR655386 NJN655386 NTJ655386 ODF655386 ONB655386 OWX655386 PGT655386 PQP655386 QAL655386 QKH655386 QUD655386 RDZ655386 RNV655386 RXR655386 SHN655386 SRJ655386 TBF655386 TLB655386 TUX655386 UET655386 UOP655386 UYL655386 VIH655386 VSD655386 WBZ655386 WLV655386 WVR655386 J720922 JF720922 TB720922 ACX720922 AMT720922 AWP720922 BGL720922 BQH720922 CAD720922 CJZ720922 CTV720922 DDR720922 DNN720922 DXJ720922 EHF720922 ERB720922 FAX720922 FKT720922 FUP720922 GEL720922 GOH720922 GYD720922 HHZ720922 HRV720922 IBR720922 ILN720922 IVJ720922 JFF720922 JPB720922 JYX720922 KIT720922 KSP720922 LCL720922 LMH720922 LWD720922 MFZ720922 MPV720922 MZR720922 NJN720922 NTJ720922 ODF720922 ONB720922 OWX720922 PGT720922 PQP720922 QAL720922 QKH720922 QUD720922 RDZ720922 RNV720922 RXR720922 SHN720922 SRJ720922 TBF720922 TLB720922 TUX720922 UET720922 UOP720922 UYL720922 VIH720922 VSD720922 WBZ720922 WLV720922 WVR720922 J786458 JF786458 TB786458 ACX786458 AMT786458 AWP786458 BGL786458 BQH786458 CAD786458 CJZ786458 CTV786458 DDR786458 DNN786458 DXJ786458 EHF786458 ERB786458 FAX786458 FKT786458 FUP786458 GEL786458 GOH786458 GYD786458 HHZ786458 HRV786458 IBR786458 ILN786458 IVJ786458 JFF786458 JPB786458 JYX786458 KIT786458 KSP786458 LCL786458 LMH786458 LWD786458 MFZ786458 MPV786458 MZR786458 NJN786458 NTJ786458 ODF786458 ONB786458 OWX786458 PGT786458 PQP786458 QAL786458 QKH786458 QUD786458 RDZ786458 RNV786458 RXR786458 SHN786458 SRJ786458 TBF786458 TLB786458 TUX786458 UET786458 UOP786458 UYL786458 VIH786458 VSD786458 WBZ786458 WLV786458 WVR786458 J851994 JF851994 TB851994 ACX851994 AMT851994 AWP851994 BGL851994 BQH851994 CAD851994 CJZ851994 CTV851994 DDR851994 DNN851994 DXJ851994 EHF851994 ERB851994 FAX851994 FKT851994 FUP851994 GEL851994 GOH851994 GYD851994 HHZ851994 HRV851994 IBR851994 ILN851994 IVJ851994 JFF851994 JPB851994 JYX851994 KIT851994 KSP851994 LCL851994 LMH851994 LWD851994 MFZ851994 MPV851994 MZR851994 NJN851994 NTJ851994 ODF851994 ONB851994 OWX851994 PGT851994 PQP851994 QAL851994 QKH851994 QUD851994 RDZ851994 RNV851994 RXR851994 SHN851994 SRJ851994 TBF851994 TLB851994 TUX851994 UET851994 UOP851994 UYL851994 VIH851994 VSD851994 WBZ851994 WLV851994 WVR851994 J917530 JF917530 TB917530 ACX917530 AMT917530 AWP917530 BGL917530 BQH917530 CAD917530 CJZ917530 CTV917530 DDR917530 DNN917530 DXJ917530 EHF917530 ERB917530 FAX917530 FKT917530 FUP917530 GEL917530 GOH917530 GYD917530 HHZ917530 HRV917530 IBR917530 ILN917530 IVJ917530 JFF917530 JPB917530 JYX917530 KIT917530 KSP917530 LCL917530 LMH917530 LWD917530 MFZ917530 MPV917530 MZR917530 NJN917530 NTJ917530 ODF917530 ONB917530 OWX917530 PGT917530 PQP917530 QAL917530 QKH917530 QUD917530 RDZ917530 RNV917530 RXR917530 SHN917530 SRJ917530 TBF917530 TLB917530 TUX917530 UET917530 UOP917530 UYL917530 VIH917530 VSD917530 WBZ917530 WLV917530 WVR917530 J983066 JF983066 TB983066 ACX983066 AMT983066 AWP983066 BGL983066 BQH983066 CAD983066 CJZ983066 CTV983066 DDR983066 DNN983066 DXJ983066 EHF983066 ERB983066 FAX983066 FKT983066 FUP983066 GEL983066 GOH983066 GYD983066 HHZ983066 HRV983066 IBR983066 ILN983066 IVJ983066 JFF983066 JPB983066 JYX983066 KIT983066 KSP983066 LCL983066 LMH983066 LWD983066 MFZ983066 MPV983066 MZR983066 NJN983066 NTJ983066 ODF983066 ONB983066 OWX983066 PGT983066 PQP983066 QAL983066 QKH983066 QUD983066 RDZ983066 RNV983066 RXR983066 SHN983066 SRJ983066 TBF983066 TLB983066 TUX983066 UET983066 UOP983066 UYL983066 VIH983066 VSD983066 WBZ983066 WLV983066 WVR983066" xr:uid="{9387EE79-03AE-4C3B-8245-01EE529D38DD}"/>
    <dataValidation imeMode="hiragana" allowBlank="1" showInputMessage="1" showErrorMessage="1" sqref="J69:J70 JF69:JF70 TB69:TB70 ACX69:ACX70 AMT69:AMT70 AWP69:AWP70 BGL69:BGL70 BQH69:BQH70 CAD69:CAD70 CJZ69:CJZ70 CTV69:CTV70 DDR69:DDR70 DNN69:DNN70 DXJ69:DXJ70 EHF69:EHF70 ERB69:ERB70 FAX69:FAX70 FKT69:FKT70 FUP69:FUP70 GEL69:GEL70 GOH69:GOH70 GYD69:GYD70 HHZ69:HHZ70 HRV69:HRV70 IBR69:IBR70 ILN69:ILN70 IVJ69:IVJ70 JFF69:JFF70 JPB69:JPB70 JYX69:JYX70 KIT69:KIT70 KSP69:KSP70 LCL69:LCL70 LMH69:LMH70 LWD69:LWD70 MFZ69:MFZ70 MPV69:MPV70 MZR69:MZR70 NJN69:NJN70 NTJ69:NTJ70 ODF69:ODF70 ONB69:ONB70 OWX69:OWX70 PGT69:PGT70 PQP69:PQP70 QAL69:QAL70 QKH69:QKH70 QUD69:QUD70 RDZ69:RDZ70 RNV69:RNV70 RXR69:RXR70 SHN69:SHN70 SRJ69:SRJ70 TBF69:TBF70 TLB69:TLB70 TUX69:TUX70 UET69:UET70 UOP69:UOP70 UYL69:UYL70 VIH69:VIH70 VSD69:VSD70 WBZ69:WBZ70 WLV69:WLV70 WVR69:WVR70 J65605:J65606 JF65605:JF65606 TB65605:TB65606 ACX65605:ACX65606 AMT65605:AMT65606 AWP65605:AWP65606 BGL65605:BGL65606 BQH65605:BQH65606 CAD65605:CAD65606 CJZ65605:CJZ65606 CTV65605:CTV65606 DDR65605:DDR65606 DNN65605:DNN65606 DXJ65605:DXJ65606 EHF65605:EHF65606 ERB65605:ERB65606 FAX65605:FAX65606 FKT65605:FKT65606 FUP65605:FUP65606 GEL65605:GEL65606 GOH65605:GOH65606 GYD65605:GYD65606 HHZ65605:HHZ65606 HRV65605:HRV65606 IBR65605:IBR65606 ILN65605:ILN65606 IVJ65605:IVJ65606 JFF65605:JFF65606 JPB65605:JPB65606 JYX65605:JYX65606 KIT65605:KIT65606 KSP65605:KSP65606 LCL65605:LCL65606 LMH65605:LMH65606 LWD65605:LWD65606 MFZ65605:MFZ65606 MPV65605:MPV65606 MZR65605:MZR65606 NJN65605:NJN65606 NTJ65605:NTJ65606 ODF65605:ODF65606 ONB65605:ONB65606 OWX65605:OWX65606 PGT65605:PGT65606 PQP65605:PQP65606 QAL65605:QAL65606 QKH65605:QKH65606 QUD65605:QUD65606 RDZ65605:RDZ65606 RNV65605:RNV65606 RXR65605:RXR65606 SHN65605:SHN65606 SRJ65605:SRJ65606 TBF65605:TBF65606 TLB65605:TLB65606 TUX65605:TUX65606 UET65605:UET65606 UOP65605:UOP65606 UYL65605:UYL65606 VIH65605:VIH65606 VSD65605:VSD65606 WBZ65605:WBZ65606 WLV65605:WLV65606 WVR65605:WVR65606 J131141:J131142 JF131141:JF131142 TB131141:TB131142 ACX131141:ACX131142 AMT131141:AMT131142 AWP131141:AWP131142 BGL131141:BGL131142 BQH131141:BQH131142 CAD131141:CAD131142 CJZ131141:CJZ131142 CTV131141:CTV131142 DDR131141:DDR131142 DNN131141:DNN131142 DXJ131141:DXJ131142 EHF131141:EHF131142 ERB131141:ERB131142 FAX131141:FAX131142 FKT131141:FKT131142 FUP131141:FUP131142 GEL131141:GEL131142 GOH131141:GOH131142 GYD131141:GYD131142 HHZ131141:HHZ131142 HRV131141:HRV131142 IBR131141:IBR131142 ILN131141:ILN131142 IVJ131141:IVJ131142 JFF131141:JFF131142 JPB131141:JPB131142 JYX131141:JYX131142 KIT131141:KIT131142 KSP131141:KSP131142 LCL131141:LCL131142 LMH131141:LMH131142 LWD131141:LWD131142 MFZ131141:MFZ131142 MPV131141:MPV131142 MZR131141:MZR131142 NJN131141:NJN131142 NTJ131141:NTJ131142 ODF131141:ODF131142 ONB131141:ONB131142 OWX131141:OWX131142 PGT131141:PGT131142 PQP131141:PQP131142 QAL131141:QAL131142 QKH131141:QKH131142 QUD131141:QUD131142 RDZ131141:RDZ131142 RNV131141:RNV131142 RXR131141:RXR131142 SHN131141:SHN131142 SRJ131141:SRJ131142 TBF131141:TBF131142 TLB131141:TLB131142 TUX131141:TUX131142 UET131141:UET131142 UOP131141:UOP131142 UYL131141:UYL131142 VIH131141:VIH131142 VSD131141:VSD131142 WBZ131141:WBZ131142 WLV131141:WLV131142 WVR131141:WVR131142 J196677:J196678 JF196677:JF196678 TB196677:TB196678 ACX196677:ACX196678 AMT196677:AMT196678 AWP196677:AWP196678 BGL196677:BGL196678 BQH196677:BQH196678 CAD196677:CAD196678 CJZ196677:CJZ196678 CTV196677:CTV196678 DDR196677:DDR196678 DNN196677:DNN196678 DXJ196677:DXJ196678 EHF196677:EHF196678 ERB196677:ERB196678 FAX196677:FAX196678 FKT196677:FKT196678 FUP196677:FUP196678 GEL196677:GEL196678 GOH196677:GOH196678 GYD196677:GYD196678 HHZ196677:HHZ196678 HRV196677:HRV196678 IBR196677:IBR196678 ILN196677:ILN196678 IVJ196677:IVJ196678 JFF196677:JFF196678 JPB196677:JPB196678 JYX196677:JYX196678 KIT196677:KIT196678 KSP196677:KSP196678 LCL196677:LCL196678 LMH196677:LMH196678 LWD196677:LWD196678 MFZ196677:MFZ196678 MPV196677:MPV196678 MZR196677:MZR196678 NJN196677:NJN196678 NTJ196677:NTJ196678 ODF196677:ODF196678 ONB196677:ONB196678 OWX196677:OWX196678 PGT196677:PGT196678 PQP196677:PQP196678 QAL196677:QAL196678 QKH196677:QKH196678 QUD196677:QUD196678 RDZ196677:RDZ196678 RNV196677:RNV196678 RXR196677:RXR196678 SHN196677:SHN196678 SRJ196677:SRJ196678 TBF196677:TBF196678 TLB196677:TLB196678 TUX196677:TUX196678 UET196677:UET196678 UOP196677:UOP196678 UYL196677:UYL196678 VIH196677:VIH196678 VSD196677:VSD196678 WBZ196677:WBZ196678 WLV196677:WLV196678 WVR196677:WVR196678 J262213:J262214 JF262213:JF262214 TB262213:TB262214 ACX262213:ACX262214 AMT262213:AMT262214 AWP262213:AWP262214 BGL262213:BGL262214 BQH262213:BQH262214 CAD262213:CAD262214 CJZ262213:CJZ262214 CTV262213:CTV262214 DDR262213:DDR262214 DNN262213:DNN262214 DXJ262213:DXJ262214 EHF262213:EHF262214 ERB262213:ERB262214 FAX262213:FAX262214 FKT262213:FKT262214 FUP262213:FUP262214 GEL262213:GEL262214 GOH262213:GOH262214 GYD262213:GYD262214 HHZ262213:HHZ262214 HRV262213:HRV262214 IBR262213:IBR262214 ILN262213:ILN262214 IVJ262213:IVJ262214 JFF262213:JFF262214 JPB262213:JPB262214 JYX262213:JYX262214 KIT262213:KIT262214 KSP262213:KSP262214 LCL262213:LCL262214 LMH262213:LMH262214 LWD262213:LWD262214 MFZ262213:MFZ262214 MPV262213:MPV262214 MZR262213:MZR262214 NJN262213:NJN262214 NTJ262213:NTJ262214 ODF262213:ODF262214 ONB262213:ONB262214 OWX262213:OWX262214 PGT262213:PGT262214 PQP262213:PQP262214 QAL262213:QAL262214 QKH262213:QKH262214 QUD262213:QUD262214 RDZ262213:RDZ262214 RNV262213:RNV262214 RXR262213:RXR262214 SHN262213:SHN262214 SRJ262213:SRJ262214 TBF262213:TBF262214 TLB262213:TLB262214 TUX262213:TUX262214 UET262213:UET262214 UOP262213:UOP262214 UYL262213:UYL262214 VIH262213:VIH262214 VSD262213:VSD262214 WBZ262213:WBZ262214 WLV262213:WLV262214 WVR262213:WVR262214 J327749:J327750 JF327749:JF327750 TB327749:TB327750 ACX327749:ACX327750 AMT327749:AMT327750 AWP327749:AWP327750 BGL327749:BGL327750 BQH327749:BQH327750 CAD327749:CAD327750 CJZ327749:CJZ327750 CTV327749:CTV327750 DDR327749:DDR327750 DNN327749:DNN327750 DXJ327749:DXJ327750 EHF327749:EHF327750 ERB327749:ERB327750 FAX327749:FAX327750 FKT327749:FKT327750 FUP327749:FUP327750 GEL327749:GEL327750 GOH327749:GOH327750 GYD327749:GYD327750 HHZ327749:HHZ327750 HRV327749:HRV327750 IBR327749:IBR327750 ILN327749:ILN327750 IVJ327749:IVJ327750 JFF327749:JFF327750 JPB327749:JPB327750 JYX327749:JYX327750 KIT327749:KIT327750 KSP327749:KSP327750 LCL327749:LCL327750 LMH327749:LMH327750 LWD327749:LWD327750 MFZ327749:MFZ327750 MPV327749:MPV327750 MZR327749:MZR327750 NJN327749:NJN327750 NTJ327749:NTJ327750 ODF327749:ODF327750 ONB327749:ONB327750 OWX327749:OWX327750 PGT327749:PGT327750 PQP327749:PQP327750 QAL327749:QAL327750 QKH327749:QKH327750 QUD327749:QUD327750 RDZ327749:RDZ327750 RNV327749:RNV327750 RXR327749:RXR327750 SHN327749:SHN327750 SRJ327749:SRJ327750 TBF327749:TBF327750 TLB327749:TLB327750 TUX327749:TUX327750 UET327749:UET327750 UOP327749:UOP327750 UYL327749:UYL327750 VIH327749:VIH327750 VSD327749:VSD327750 WBZ327749:WBZ327750 WLV327749:WLV327750 WVR327749:WVR327750 J393285:J393286 JF393285:JF393286 TB393285:TB393286 ACX393285:ACX393286 AMT393285:AMT393286 AWP393285:AWP393286 BGL393285:BGL393286 BQH393285:BQH393286 CAD393285:CAD393286 CJZ393285:CJZ393286 CTV393285:CTV393286 DDR393285:DDR393286 DNN393285:DNN393286 DXJ393285:DXJ393286 EHF393285:EHF393286 ERB393285:ERB393286 FAX393285:FAX393286 FKT393285:FKT393286 FUP393285:FUP393286 GEL393285:GEL393286 GOH393285:GOH393286 GYD393285:GYD393286 HHZ393285:HHZ393286 HRV393285:HRV393286 IBR393285:IBR393286 ILN393285:ILN393286 IVJ393285:IVJ393286 JFF393285:JFF393286 JPB393285:JPB393286 JYX393285:JYX393286 KIT393285:KIT393286 KSP393285:KSP393286 LCL393285:LCL393286 LMH393285:LMH393286 LWD393285:LWD393286 MFZ393285:MFZ393286 MPV393285:MPV393286 MZR393285:MZR393286 NJN393285:NJN393286 NTJ393285:NTJ393286 ODF393285:ODF393286 ONB393285:ONB393286 OWX393285:OWX393286 PGT393285:PGT393286 PQP393285:PQP393286 QAL393285:QAL393286 QKH393285:QKH393286 QUD393285:QUD393286 RDZ393285:RDZ393286 RNV393285:RNV393286 RXR393285:RXR393286 SHN393285:SHN393286 SRJ393285:SRJ393286 TBF393285:TBF393286 TLB393285:TLB393286 TUX393285:TUX393286 UET393285:UET393286 UOP393285:UOP393286 UYL393285:UYL393286 VIH393285:VIH393286 VSD393285:VSD393286 WBZ393285:WBZ393286 WLV393285:WLV393286 WVR393285:WVR393286 J458821:J458822 JF458821:JF458822 TB458821:TB458822 ACX458821:ACX458822 AMT458821:AMT458822 AWP458821:AWP458822 BGL458821:BGL458822 BQH458821:BQH458822 CAD458821:CAD458822 CJZ458821:CJZ458822 CTV458821:CTV458822 DDR458821:DDR458822 DNN458821:DNN458822 DXJ458821:DXJ458822 EHF458821:EHF458822 ERB458821:ERB458822 FAX458821:FAX458822 FKT458821:FKT458822 FUP458821:FUP458822 GEL458821:GEL458822 GOH458821:GOH458822 GYD458821:GYD458822 HHZ458821:HHZ458822 HRV458821:HRV458822 IBR458821:IBR458822 ILN458821:ILN458822 IVJ458821:IVJ458822 JFF458821:JFF458822 JPB458821:JPB458822 JYX458821:JYX458822 KIT458821:KIT458822 KSP458821:KSP458822 LCL458821:LCL458822 LMH458821:LMH458822 LWD458821:LWD458822 MFZ458821:MFZ458822 MPV458821:MPV458822 MZR458821:MZR458822 NJN458821:NJN458822 NTJ458821:NTJ458822 ODF458821:ODF458822 ONB458821:ONB458822 OWX458821:OWX458822 PGT458821:PGT458822 PQP458821:PQP458822 QAL458821:QAL458822 QKH458821:QKH458822 QUD458821:QUD458822 RDZ458821:RDZ458822 RNV458821:RNV458822 RXR458821:RXR458822 SHN458821:SHN458822 SRJ458821:SRJ458822 TBF458821:TBF458822 TLB458821:TLB458822 TUX458821:TUX458822 UET458821:UET458822 UOP458821:UOP458822 UYL458821:UYL458822 VIH458821:VIH458822 VSD458821:VSD458822 WBZ458821:WBZ458822 WLV458821:WLV458822 WVR458821:WVR458822 J524357:J524358 JF524357:JF524358 TB524357:TB524358 ACX524357:ACX524358 AMT524357:AMT524358 AWP524357:AWP524358 BGL524357:BGL524358 BQH524357:BQH524358 CAD524357:CAD524358 CJZ524357:CJZ524358 CTV524357:CTV524358 DDR524357:DDR524358 DNN524357:DNN524358 DXJ524357:DXJ524358 EHF524357:EHF524358 ERB524357:ERB524358 FAX524357:FAX524358 FKT524357:FKT524358 FUP524357:FUP524358 GEL524357:GEL524358 GOH524357:GOH524358 GYD524357:GYD524358 HHZ524357:HHZ524358 HRV524357:HRV524358 IBR524357:IBR524358 ILN524357:ILN524358 IVJ524357:IVJ524358 JFF524357:JFF524358 JPB524357:JPB524358 JYX524357:JYX524358 KIT524357:KIT524358 KSP524357:KSP524358 LCL524357:LCL524358 LMH524357:LMH524358 LWD524357:LWD524358 MFZ524357:MFZ524358 MPV524357:MPV524358 MZR524357:MZR524358 NJN524357:NJN524358 NTJ524357:NTJ524358 ODF524357:ODF524358 ONB524357:ONB524358 OWX524357:OWX524358 PGT524357:PGT524358 PQP524357:PQP524358 QAL524357:QAL524358 QKH524357:QKH524358 QUD524357:QUD524358 RDZ524357:RDZ524358 RNV524357:RNV524358 RXR524357:RXR524358 SHN524357:SHN524358 SRJ524357:SRJ524358 TBF524357:TBF524358 TLB524357:TLB524358 TUX524357:TUX524358 UET524357:UET524358 UOP524357:UOP524358 UYL524357:UYL524358 VIH524357:VIH524358 VSD524357:VSD524358 WBZ524357:WBZ524358 WLV524357:WLV524358 WVR524357:WVR524358 J589893:J589894 JF589893:JF589894 TB589893:TB589894 ACX589893:ACX589894 AMT589893:AMT589894 AWP589893:AWP589894 BGL589893:BGL589894 BQH589893:BQH589894 CAD589893:CAD589894 CJZ589893:CJZ589894 CTV589893:CTV589894 DDR589893:DDR589894 DNN589893:DNN589894 DXJ589893:DXJ589894 EHF589893:EHF589894 ERB589893:ERB589894 FAX589893:FAX589894 FKT589893:FKT589894 FUP589893:FUP589894 GEL589893:GEL589894 GOH589893:GOH589894 GYD589893:GYD589894 HHZ589893:HHZ589894 HRV589893:HRV589894 IBR589893:IBR589894 ILN589893:ILN589894 IVJ589893:IVJ589894 JFF589893:JFF589894 JPB589893:JPB589894 JYX589893:JYX589894 KIT589893:KIT589894 KSP589893:KSP589894 LCL589893:LCL589894 LMH589893:LMH589894 LWD589893:LWD589894 MFZ589893:MFZ589894 MPV589893:MPV589894 MZR589893:MZR589894 NJN589893:NJN589894 NTJ589893:NTJ589894 ODF589893:ODF589894 ONB589893:ONB589894 OWX589893:OWX589894 PGT589893:PGT589894 PQP589893:PQP589894 QAL589893:QAL589894 QKH589893:QKH589894 QUD589893:QUD589894 RDZ589893:RDZ589894 RNV589893:RNV589894 RXR589893:RXR589894 SHN589893:SHN589894 SRJ589893:SRJ589894 TBF589893:TBF589894 TLB589893:TLB589894 TUX589893:TUX589894 UET589893:UET589894 UOP589893:UOP589894 UYL589893:UYL589894 VIH589893:VIH589894 VSD589893:VSD589894 WBZ589893:WBZ589894 WLV589893:WLV589894 WVR589893:WVR589894 J655429:J655430 JF655429:JF655430 TB655429:TB655430 ACX655429:ACX655430 AMT655429:AMT655430 AWP655429:AWP655430 BGL655429:BGL655430 BQH655429:BQH655430 CAD655429:CAD655430 CJZ655429:CJZ655430 CTV655429:CTV655430 DDR655429:DDR655430 DNN655429:DNN655430 DXJ655429:DXJ655430 EHF655429:EHF655430 ERB655429:ERB655430 FAX655429:FAX655430 FKT655429:FKT655430 FUP655429:FUP655430 GEL655429:GEL655430 GOH655429:GOH655430 GYD655429:GYD655430 HHZ655429:HHZ655430 HRV655429:HRV655430 IBR655429:IBR655430 ILN655429:ILN655430 IVJ655429:IVJ655430 JFF655429:JFF655430 JPB655429:JPB655430 JYX655429:JYX655430 KIT655429:KIT655430 KSP655429:KSP655430 LCL655429:LCL655430 LMH655429:LMH655430 LWD655429:LWD655430 MFZ655429:MFZ655430 MPV655429:MPV655430 MZR655429:MZR655430 NJN655429:NJN655430 NTJ655429:NTJ655430 ODF655429:ODF655430 ONB655429:ONB655430 OWX655429:OWX655430 PGT655429:PGT655430 PQP655429:PQP655430 QAL655429:QAL655430 QKH655429:QKH655430 QUD655429:QUD655430 RDZ655429:RDZ655430 RNV655429:RNV655430 RXR655429:RXR655430 SHN655429:SHN655430 SRJ655429:SRJ655430 TBF655429:TBF655430 TLB655429:TLB655430 TUX655429:TUX655430 UET655429:UET655430 UOP655429:UOP655430 UYL655429:UYL655430 VIH655429:VIH655430 VSD655429:VSD655430 WBZ655429:WBZ655430 WLV655429:WLV655430 WVR655429:WVR655430 J720965:J720966 JF720965:JF720966 TB720965:TB720966 ACX720965:ACX720966 AMT720965:AMT720966 AWP720965:AWP720966 BGL720965:BGL720966 BQH720965:BQH720966 CAD720965:CAD720966 CJZ720965:CJZ720966 CTV720965:CTV720966 DDR720965:DDR720966 DNN720965:DNN720966 DXJ720965:DXJ720966 EHF720965:EHF720966 ERB720965:ERB720966 FAX720965:FAX720966 FKT720965:FKT720966 FUP720965:FUP720966 GEL720965:GEL720966 GOH720965:GOH720966 GYD720965:GYD720966 HHZ720965:HHZ720966 HRV720965:HRV720966 IBR720965:IBR720966 ILN720965:ILN720966 IVJ720965:IVJ720966 JFF720965:JFF720966 JPB720965:JPB720966 JYX720965:JYX720966 KIT720965:KIT720966 KSP720965:KSP720966 LCL720965:LCL720966 LMH720965:LMH720966 LWD720965:LWD720966 MFZ720965:MFZ720966 MPV720965:MPV720966 MZR720965:MZR720966 NJN720965:NJN720966 NTJ720965:NTJ720966 ODF720965:ODF720966 ONB720965:ONB720966 OWX720965:OWX720966 PGT720965:PGT720966 PQP720965:PQP720966 QAL720965:QAL720966 QKH720965:QKH720966 QUD720965:QUD720966 RDZ720965:RDZ720966 RNV720965:RNV720966 RXR720965:RXR720966 SHN720965:SHN720966 SRJ720965:SRJ720966 TBF720965:TBF720966 TLB720965:TLB720966 TUX720965:TUX720966 UET720965:UET720966 UOP720965:UOP720966 UYL720965:UYL720966 VIH720965:VIH720966 VSD720965:VSD720966 WBZ720965:WBZ720966 WLV720965:WLV720966 WVR720965:WVR720966 J786501:J786502 JF786501:JF786502 TB786501:TB786502 ACX786501:ACX786502 AMT786501:AMT786502 AWP786501:AWP786502 BGL786501:BGL786502 BQH786501:BQH786502 CAD786501:CAD786502 CJZ786501:CJZ786502 CTV786501:CTV786502 DDR786501:DDR786502 DNN786501:DNN786502 DXJ786501:DXJ786502 EHF786501:EHF786502 ERB786501:ERB786502 FAX786501:FAX786502 FKT786501:FKT786502 FUP786501:FUP786502 GEL786501:GEL786502 GOH786501:GOH786502 GYD786501:GYD786502 HHZ786501:HHZ786502 HRV786501:HRV786502 IBR786501:IBR786502 ILN786501:ILN786502 IVJ786501:IVJ786502 JFF786501:JFF786502 JPB786501:JPB786502 JYX786501:JYX786502 KIT786501:KIT786502 KSP786501:KSP786502 LCL786501:LCL786502 LMH786501:LMH786502 LWD786501:LWD786502 MFZ786501:MFZ786502 MPV786501:MPV786502 MZR786501:MZR786502 NJN786501:NJN786502 NTJ786501:NTJ786502 ODF786501:ODF786502 ONB786501:ONB786502 OWX786501:OWX786502 PGT786501:PGT786502 PQP786501:PQP786502 QAL786501:QAL786502 QKH786501:QKH786502 QUD786501:QUD786502 RDZ786501:RDZ786502 RNV786501:RNV786502 RXR786501:RXR786502 SHN786501:SHN786502 SRJ786501:SRJ786502 TBF786501:TBF786502 TLB786501:TLB786502 TUX786501:TUX786502 UET786501:UET786502 UOP786501:UOP786502 UYL786501:UYL786502 VIH786501:VIH786502 VSD786501:VSD786502 WBZ786501:WBZ786502 WLV786501:WLV786502 WVR786501:WVR786502 J852037:J852038 JF852037:JF852038 TB852037:TB852038 ACX852037:ACX852038 AMT852037:AMT852038 AWP852037:AWP852038 BGL852037:BGL852038 BQH852037:BQH852038 CAD852037:CAD852038 CJZ852037:CJZ852038 CTV852037:CTV852038 DDR852037:DDR852038 DNN852037:DNN852038 DXJ852037:DXJ852038 EHF852037:EHF852038 ERB852037:ERB852038 FAX852037:FAX852038 FKT852037:FKT852038 FUP852037:FUP852038 GEL852037:GEL852038 GOH852037:GOH852038 GYD852037:GYD852038 HHZ852037:HHZ852038 HRV852037:HRV852038 IBR852037:IBR852038 ILN852037:ILN852038 IVJ852037:IVJ852038 JFF852037:JFF852038 JPB852037:JPB852038 JYX852037:JYX852038 KIT852037:KIT852038 KSP852037:KSP852038 LCL852037:LCL852038 LMH852037:LMH852038 LWD852037:LWD852038 MFZ852037:MFZ852038 MPV852037:MPV852038 MZR852037:MZR852038 NJN852037:NJN852038 NTJ852037:NTJ852038 ODF852037:ODF852038 ONB852037:ONB852038 OWX852037:OWX852038 PGT852037:PGT852038 PQP852037:PQP852038 QAL852037:QAL852038 QKH852037:QKH852038 QUD852037:QUD852038 RDZ852037:RDZ852038 RNV852037:RNV852038 RXR852037:RXR852038 SHN852037:SHN852038 SRJ852037:SRJ852038 TBF852037:TBF852038 TLB852037:TLB852038 TUX852037:TUX852038 UET852037:UET852038 UOP852037:UOP852038 UYL852037:UYL852038 VIH852037:VIH852038 VSD852037:VSD852038 WBZ852037:WBZ852038 WLV852037:WLV852038 WVR852037:WVR852038 J917573:J917574 JF917573:JF917574 TB917573:TB917574 ACX917573:ACX917574 AMT917573:AMT917574 AWP917573:AWP917574 BGL917573:BGL917574 BQH917573:BQH917574 CAD917573:CAD917574 CJZ917573:CJZ917574 CTV917573:CTV917574 DDR917573:DDR917574 DNN917573:DNN917574 DXJ917573:DXJ917574 EHF917573:EHF917574 ERB917573:ERB917574 FAX917573:FAX917574 FKT917573:FKT917574 FUP917573:FUP917574 GEL917573:GEL917574 GOH917573:GOH917574 GYD917573:GYD917574 HHZ917573:HHZ917574 HRV917573:HRV917574 IBR917573:IBR917574 ILN917573:ILN917574 IVJ917573:IVJ917574 JFF917573:JFF917574 JPB917573:JPB917574 JYX917573:JYX917574 KIT917573:KIT917574 KSP917573:KSP917574 LCL917573:LCL917574 LMH917573:LMH917574 LWD917573:LWD917574 MFZ917573:MFZ917574 MPV917573:MPV917574 MZR917573:MZR917574 NJN917573:NJN917574 NTJ917573:NTJ917574 ODF917573:ODF917574 ONB917573:ONB917574 OWX917573:OWX917574 PGT917573:PGT917574 PQP917573:PQP917574 QAL917573:QAL917574 QKH917573:QKH917574 QUD917573:QUD917574 RDZ917573:RDZ917574 RNV917573:RNV917574 RXR917573:RXR917574 SHN917573:SHN917574 SRJ917573:SRJ917574 TBF917573:TBF917574 TLB917573:TLB917574 TUX917573:TUX917574 UET917573:UET917574 UOP917573:UOP917574 UYL917573:UYL917574 VIH917573:VIH917574 VSD917573:VSD917574 WBZ917573:WBZ917574 WLV917573:WLV917574 WVR917573:WVR917574 J983109:J983110 JF983109:JF983110 TB983109:TB983110 ACX983109:ACX983110 AMT983109:AMT983110 AWP983109:AWP983110 BGL983109:BGL983110 BQH983109:BQH983110 CAD983109:CAD983110 CJZ983109:CJZ983110 CTV983109:CTV983110 DDR983109:DDR983110 DNN983109:DNN983110 DXJ983109:DXJ983110 EHF983109:EHF983110 ERB983109:ERB983110 FAX983109:FAX983110 FKT983109:FKT983110 FUP983109:FUP983110 GEL983109:GEL983110 GOH983109:GOH983110 GYD983109:GYD983110 HHZ983109:HHZ983110 HRV983109:HRV983110 IBR983109:IBR983110 ILN983109:ILN983110 IVJ983109:IVJ983110 JFF983109:JFF983110 JPB983109:JPB983110 JYX983109:JYX983110 KIT983109:KIT983110 KSP983109:KSP983110 LCL983109:LCL983110 LMH983109:LMH983110 LWD983109:LWD983110 MFZ983109:MFZ983110 MPV983109:MPV983110 MZR983109:MZR983110 NJN983109:NJN983110 NTJ983109:NTJ983110 ODF983109:ODF983110 ONB983109:ONB983110 OWX983109:OWX983110 PGT983109:PGT983110 PQP983109:PQP983110 QAL983109:QAL983110 QKH983109:QKH983110 QUD983109:QUD983110 RDZ983109:RDZ983110 RNV983109:RNV983110 RXR983109:RXR983110 SHN983109:SHN983110 SRJ983109:SRJ983110 TBF983109:TBF983110 TLB983109:TLB983110 TUX983109:TUX983110 UET983109:UET983110 UOP983109:UOP983110 UYL983109:UYL983110 VIH983109:VIH983110 VSD983109:VSD983110 WBZ983109:WBZ983110 WLV983109:WLV983110 WVR983109:WVR983110 J30:J35 JF30:JF35 TB30:TB35 ACX30:ACX35 AMT30:AMT35 AWP30:AWP35 BGL30:BGL35 BQH30:BQH35 CAD30:CAD35 CJZ30:CJZ35 CTV30:CTV35 DDR30:DDR35 DNN30:DNN35 DXJ30:DXJ35 EHF30:EHF35 ERB30:ERB35 FAX30:FAX35 FKT30:FKT35 FUP30:FUP35 GEL30:GEL35 GOH30:GOH35 GYD30:GYD35 HHZ30:HHZ35 HRV30:HRV35 IBR30:IBR35 ILN30:ILN35 IVJ30:IVJ35 JFF30:JFF35 JPB30:JPB35 JYX30:JYX35 KIT30:KIT35 KSP30:KSP35 LCL30:LCL35 LMH30:LMH35 LWD30:LWD35 MFZ30:MFZ35 MPV30:MPV35 MZR30:MZR35 NJN30:NJN35 NTJ30:NTJ35 ODF30:ODF35 ONB30:ONB35 OWX30:OWX35 PGT30:PGT35 PQP30:PQP35 QAL30:QAL35 QKH30:QKH35 QUD30:QUD35 RDZ30:RDZ35 RNV30:RNV35 RXR30:RXR35 SHN30:SHN35 SRJ30:SRJ35 TBF30:TBF35 TLB30:TLB35 TUX30:TUX35 UET30:UET35 UOP30:UOP35 UYL30:UYL35 VIH30:VIH35 VSD30:VSD35 WBZ30:WBZ35 WLV30:WLV35 WVR30:WVR35 J65566:J65571 JF65566:JF65571 TB65566:TB65571 ACX65566:ACX65571 AMT65566:AMT65571 AWP65566:AWP65571 BGL65566:BGL65571 BQH65566:BQH65571 CAD65566:CAD65571 CJZ65566:CJZ65571 CTV65566:CTV65571 DDR65566:DDR65571 DNN65566:DNN65571 DXJ65566:DXJ65571 EHF65566:EHF65571 ERB65566:ERB65571 FAX65566:FAX65571 FKT65566:FKT65571 FUP65566:FUP65571 GEL65566:GEL65571 GOH65566:GOH65571 GYD65566:GYD65571 HHZ65566:HHZ65571 HRV65566:HRV65571 IBR65566:IBR65571 ILN65566:ILN65571 IVJ65566:IVJ65571 JFF65566:JFF65571 JPB65566:JPB65571 JYX65566:JYX65571 KIT65566:KIT65571 KSP65566:KSP65571 LCL65566:LCL65571 LMH65566:LMH65571 LWD65566:LWD65571 MFZ65566:MFZ65571 MPV65566:MPV65571 MZR65566:MZR65571 NJN65566:NJN65571 NTJ65566:NTJ65571 ODF65566:ODF65571 ONB65566:ONB65571 OWX65566:OWX65571 PGT65566:PGT65571 PQP65566:PQP65571 QAL65566:QAL65571 QKH65566:QKH65571 QUD65566:QUD65571 RDZ65566:RDZ65571 RNV65566:RNV65571 RXR65566:RXR65571 SHN65566:SHN65571 SRJ65566:SRJ65571 TBF65566:TBF65571 TLB65566:TLB65571 TUX65566:TUX65571 UET65566:UET65571 UOP65566:UOP65571 UYL65566:UYL65571 VIH65566:VIH65571 VSD65566:VSD65571 WBZ65566:WBZ65571 WLV65566:WLV65571 WVR65566:WVR65571 J131102:J131107 JF131102:JF131107 TB131102:TB131107 ACX131102:ACX131107 AMT131102:AMT131107 AWP131102:AWP131107 BGL131102:BGL131107 BQH131102:BQH131107 CAD131102:CAD131107 CJZ131102:CJZ131107 CTV131102:CTV131107 DDR131102:DDR131107 DNN131102:DNN131107 DXJ131102:DXJ131107 EHF131102:EHF131107 ERB131102:ERB131107 FAX131102:FAX131107 FKT131102:FKT131107 FUP131102:FUP131107 GEL131102:GEL131107 GOH131102:GOH131107 GYD131102:GYD131107 HHZ131102:HHZ131107 HRV131102:HRV131107 IBR131102:IBR131107 ILN131102:ILN131107 IVJ131102:IVJ131107 JFF131102:JFF131107 JPB131102:JPB131107 JYX131102:JYX131107 KIT131102:KIT131107 KSP131102:KSP131107 LCL131102:LCL131107 LMH131102:LMH131107 LWD131102:LWD131107 MFZ131102:MFZ131107 MPV131102:MPV131107 MZR131102:MZR131107 NJN131102:NJN131107 NTJ131102:NTJ131107 ODF131102:ODF131107 ONB131102:ONB131107 OWX131102:OWX131107 PGT131102:PGT131107 PQP131102:PQP131107 QAL131102:QAL131107 QKH131102:QKH131107 QUD131102:QUD131107 RDZ131102:RDZ131107 RNV131102:RNV131107 RXR131102:RXR131107 SHN131102:SHN131107 SRJ131102:SRJ131107 TBF131102:TBF131107 TLB131102:TLB131107 TUX131102:TUX131107 UET131102:UET131107 UOP131102:UOP131107 UYL131102:UYL131107 VIH131102:VIH131107 VSD131102:VSD131107 WBZ131102:WBZ131107 WLV131102:WLV131107 WVR131102:WVR131107 J196638:J196643 JF196638:JF196643 TB196638:TB196643 ACX196638:ACX196643 AMT196638:AMT196643 AWP196638:AWP196643 BGL196638:BGL196643 BQH196638:BQH196643 CAD196638:CAD196643 CJZ196638:CJZ196643 CTV196638:CTV196643 DDR196638:DDR196643 DNN196638:DNN196643 DXJ196638:DXJ196643 EHF196638:EHF196643 ERB196638:ERB196643 FAX196638:FAX196643 FKT196638:FKT196643 FUP196638:FUP196643 GEL196638:GEL196643 GOH196638:GOH196643 GYD196638:GYD196643 HHZ196638:HHZ196643 HRV196638:HRV196643 IBR196638:IBR196643 ILN196638:ILN196643 IVJ196638:IVJ196643 JFF196638:JFF196643 JPB196638:JPB196643 JYX196638:JYX196643 KIT196638:KIT196643 KSP196638:KSP196643 LCL196638:LCL196643 LMH196638:LMH196643 LWD196638:LWD196643 MFZ196638:MFZ196643 MPV196638:MPV196643 MZR196638:MZR196643 NJN196638:NJN196643 NTJ196638:NTJ196643 ODF196638:ODF196643 ONB196638:ONB196643 OWX196638:OWX196643 PGT196638:PGT196643 PQP196638:PQP196643 QAL196638:QAL196643 QKH196638:QKH196643 QUD196638:QUD196643 RDZ196638:RDZ196643 RNV196638:RNV196643 RXR196638:RXR196643 SHN196638:SHN196643 SRJ196638:SRJ196643 TBF196638:TBF196643 TLB196638:TLB196643 TUX196638:TUX196643 UET196638:UET196643 UOP196638:UOP196643 UYL196638:UYL196643 VIH196638:VIH196643 VSD196638:VSD196643 WBZ196638:WBZ196643 WLV196638:WLV196643 WVR196638:WVR196643 J262174:J262179 JF262174:JF262179 TB262174:TB262179 ACX262174:ACX262179 AMT262174:AMT262179 AWP262174:AWP262179 BGL262174:BGL262179 BQH262174:BQH262179 CAD262174:CAD262179 CJZ262174:CJZ262179 CTV262174:CTV262179 DDR262174:DDR262179 DNN262174:DNN262179 DXJ262174:DXJ262179 EHF262174:EHF262179 ERB262174:ERB262179 FAX262174:FAX262179 FKT262174:FKT262179 FUP262174:FUP262179 GEL262174:GEL262179 GOH262174:GOH262179 GYD262174:GYD262179 HHZ262174:HHZ262179 HRV262174:HRV262179 IBR262174:IBR262179 ILN262174:ILN262179 IVJ262174:IVJ262179 JFF262174:JFF262179 JPB262174:JPB262179 JYX262174:JYX262179 KIT262174:KIT262179 KSP262174:KSP262179 LCL262174:LCL262179 LMH262174:LMH262179 LWD262174:LWD262179 MFZ262174:MFZ262179 MPV262174:MPV262179 MZR262174:MZR262179 NJN262174:NJN262179 NTJ262174:NTJ262179 ODF262174:ODF262179 ONB262174:ONB262179 OWX262174:OWX262179 PGT262174:PGT262179 PQP262174:PQP262179 QAL262174:QAL262179 QKH262174:QKH262179 QUD262174:QUD262179 RDZ262174:RDZ262179 RNV262174:RNV262179 RXR262174:RXR262179 SHN262174:SHN262179 SRJ262174:SRJ262179 TBF262174:TBF262179 TLB262174:TLB262179 TUX262174:TUX262179 UET262174:UET262179 UOP262174:UOP262179 UYL262174:UYL262179 VIH262174:VIH262179 VSD262174:VSD262179 WBZ262174:WBZ262179 WLV262174:WLV262179 WVR262174:WVR262179 J327710:J327715 JF327710:JF327715 TB327710:TB327715 ACX327710:ACX327715 AMT327710:AMT327715 AWP327710:AWP327715 BGL327710:BGL327715 BQH327710:BQH327715 CAD327710:CAD327715 CJZ327710:CJZ327715 CTV327710:CTV327715 DDR327710:DDR327715 DNN327710:DNN327715 DXJ327710:DXJ327715 EHF327710:EHF327715 ERB327710:ERB327715 FAX327710:FAX327715 FKT327710:FKT327715 FUP327710:FUP327715 GEL327710:GEL327715 GOH327710:GOH327715 GYD327710:GYD327715 HHZ327710:HHZ327715 HRV327710:HRV327715 IBR327710:IBR327715 ILN327710:ILN327715 IVJ327710:IVJ327715 JFF327710:JFF327715 JPB327710:JPB327715 JYX327710:JYX327715 KIT327710:KIT327715 KSP327710:KSP327715 LCL327710:LCL327715 LMH327710:LMH327715 LWD327710:LWD327715 MFZ327710:MFZ327715 MPV327710:MPV327715 MZR327710:MZR327715 NJN327710:NJN327715 NTJ327710:NTJ327715 ODF327710:ODF327715 ONB327710:ONB327715 OWX327710:OWX327715 PGT327710:PGT327715 PQP327710:PQP327715 QAL327710:QAL327715 QKH327710:QKH327715 QUD327710:QUD327715 RDZ327710:RDZ327715 RNV327710:RNV327715 RXR327710:RXR327715 SHN327710:SHN327715 SRJ327710:SRJ327715 TBF327710:TBF327715 TLB327710:TLB327715 TUX327710:TUX327715 UET327710:UET327715 UOP327710:UOP327715 UYL327710:UYL327715 VIH327710:VIH327715 VSD327710:VSD327715 WBZ327710:WBZ327715 WLV327710:WLV327715 WVR327710:WVR327715 J393246:J393251 JF393246:JF393251 TB393246:TB393251 ACX393246:ACX393251 AMT393246:AMT393251 AWP393246:AWP393251 BGL393246:BGL393251 BQH393246:BQH393251 CAD393246:CAD393251 CJZ393246:CJZ393251 CTV393246:CTV393251 DDR393246:DDR393251 DNN393246:DNN393251 DXJ393246:DXJ393251 EHF393246:EHF393251 ERB393246:ERB393251 FAX393246:FAX393251 FKT393246:FKT393251 FUP393246:FUP393251 GEL393246:GEL393251 GOH393246:GOH393251 GYD393246:GYD393251 HHZ393246:HHZ393251 HRV393246:HRV393251 IBR393246:IBR393251 ILN393246:ILN393251 IVJ393246:IVJ393251 JFF393246:JFF393251 JPB393246:JPB393251 JYX393246:JYX393251 KIT393246:KIT393251 KSP393246:KSP393251 LCL393246:LCL393251 LMH393246:LMH393251 LWD393246:LWD393251 MFZ393246:MFZ393251 MPV393246:MPV393251 MZR393246:MZR393251 NJN393246:NJN393251 NTJ393246:NTJ393251 ODF393246:ODF393251 ONB393246:ONB393251 OWX393246:OWX393251 PGT393246:PGT393251 PQP393246:PQP393251 QAL393246:QAL393251 QKH393246:QKH393251 QUD393246:QUD393251 RDZ393246:RDZ393251 RNV393246:RNV393251 RXR393246:RXR393251 SHN393246:SHN393251 SRJ393246:SRJ393251 TBF393246:TBF393251 TLB393246:TLB393251 TUX393246:TUX393251 UET393246:UET393251 UOP393246:UOP393251 UYL393246:UYL393251 VIH393246:VIH393251 VSD393246:VSD393251 WBZ393246:WBZ393251 WLV393246:WLV393251 WVR393246:WVR393251 J458782:J458787 JF458782:JF458787 TB458782:TB458787 ACX458782:ACX458787 AMT458782:AMT458787 AWP458782:AWP458787 BGL458782:BGL458787 BQH458782:BQH458787 CAD458782:CAD458787 CJZ458782:CJZ458787 CTV458782:CTV458787 DDR458782:DDR458787 DNN458782:DNN458787 DXJ458782:DXJ458787 EHF458782:EHF458787 ERB458782:ERB458787 FAX458782:FAX458787 FKT458782:FKT458787 FUP458782:FUP458787 GEL458782:GEL458787 GOH458782:GOH458787 GYD458782:GYD458787 HHZ458782:HHZ458787 HRV458782:HRV458787 IBR458782:IBR458787 ILN458782:ILN458787 IVJ458782:IVJ458787 JFF458782:JFF458787 JPB458782:JPB458787 JYX458782:JYX458787 KIT458782:KIT458787 KSP458782:KSP458787 LCL458782:LCL458787 LMH458782:LMH458787 LWD458782:LWD458787 MFZ458782:MFZ458787 MPV458782:MPV458787 MZR458782:MZR458787 NJN458782:NJN458787 NTJ458782:NTJ458787 ODF458782:ODF458787 ONB458782:ONB458787 OWX458782:OWX458787 PGT458782:PGT458787 PQP458782:PQP458787 QAL458782:QAL458787 QKH458782:QKH458787 QUD458782:QUD458787 RDZ458782:RDZ458787 RNV458782:RNV458787 RXR458782:RXR458787 SHN458782:SHN458787 SRJ458782:SRJ458787 TBF458782:TBF458787 TLB458782:TLB458787 TUX458782:TUX458787 UET458782:UET458787 UOP458782:UOP458787 UYL458782:UYL458787 VIH458782:VIH458787 VSD458782:VSD458787 WBZ458782:WBZ458787 WLV458782:WLV458787 WVR458782:WVR458787 J524318:J524323 JF524318:JF524323 TB524318:TB524323 ACX524318:ACX524323 AMT524318:AMT524323 AWP524318:AWP524323 BGL524318:BGL524323 BQH524318:BQH524323 CAD524318:CAD524323 CJZ524318:CJZ524323 CTV524318:CTV524323 DDR524318:DDR524323 DNN524318:DNN524323 DXJ524318:DXJ524323 EHF524318:EHF524323 ERB524318:ERB524323 FAX524318:FAX524323 FKT524318:FKT524323 FUP524318:FUP524323 GEL524318:GEL524323 GOH524318:GOH524323 GYD524318:GYD524323 HHZ524318:HHZ524323 HRV524318:HRV524323 IBR524318:IBR524323 ILN524318:ILN524323 IVJ524318:IVJ524323 JFF524318:JFF524323 JPB524318:JPB524323 JYX524318:JYX524323 KIT524318:KIT524323 KSP524318:KSP524323 LCL524318:LCL524323 LMH524318:LMH524323 LWD524318:LWD524323 MFZ524318:MFZ524323 MPV524318:MPV524323 MZR524318:MZR524323 NJN524318:NJN524323 NTJ524318:NTJ524323 ODF524318:ODF524323 ONB524318:ONB524323 OWX524318:OWX524323 PGT524318:PGT524323 PQP524318:PQP524323 QAL524318:QAL524323 QKH524318:QKH524323 QUD524318:QUD524323 RDZ524318:RDZ524323 RNV524318:RNV524323 RXR524318:RXR524323 SHN524318:SHN524323 SRJ524318:SRJ524323 TBF524318:TBF524323 TLB524318:TLB524323 TUX524318:TUX524323 UET524318:UET524323 UOP524318:UOP524323 UYL524318:UYL524323 VIH524318:VIH524323 VSD524318:VSD524323 WBZ524318:WBZ524323 WLV524318:WLV524323 WVR524318:WVR524323 J589854:J589859 JF589854:JF589859 TB589854:TB589859 ACX589854:ACX589859 AMT589854:AMT589859 AWP589854:AWP589859 BGL589854:BGL589859 BQH589854:BQH589859 CAD589854:CAD589859 CJZ589854:CJZ589859 CTV589854:CTV589859 DDR589854:DDR589859 DNN589854:DNN589859 DXJ589854:DXJ589859 EHF589854:EHF589859 ERB589854:ERB589859 FAX589854:FAX589859 FKT589854:FKT589859 FUP589854:FUP589859 GEL589854:GEL589859 GOH589854:GOH589859 GYD589854:GYD589859 HHZ589854:HHZ589859 HRV589854:HRV589859 IBR589854:IBR589859 ILN589854:ILN589859 IVJ589854:IVJ589859 JFF589854:JFF589859 JPB589854:JPB589859 JYX589854:JYX589859 KIT589854:KIT589859 KSP589854:KSP589859 LCL589854:LCL589859 LMH589854:LMH589859 LWD589854:LWD589859 MFZ589854:MFZ589859 MPV589854:MPV589859 MZR589854:MZR589859 NJN589854:NJN589859 NTJ589854:NTJ589859 ODF589854:ODF589859 ONB589854:ONB589859 OWX589854:OWX589859 PGT589854:PGT589859 PQP589854:PQP589859 QAL589854:QAL589859 QKH589854:QKH589859 QUD589854:QUD589859 RDZ589854:RDZ589859 RNV589854:RNV589859 RXR589854:RXR589859 SHN589854:SHN589859 SRJ589854:SRJ589859 TBF589854:TBF589859 TLB589854:TLB589859 TUX589854:TUX589859 UET589854:UET589859 UOP589854:UOP589859 UYL589854:UYL589859 VIH589854:VIH589859 VSD589854:VSD589859 WBZ589854:WBZ589859 WLV589854:WLV589859 WVR589854:WVR589859 J655390:J655395 JF655390:JF655395 TB655390:TB655395 ACX655390:ACX655395 AMT655390:AMT655395 AWP655390:AWP655395 BGL655390:BGL655395 BQH655390:BQH655395 CAD655390:CAD655395 CJZ655390:CJZ655395 CTV655390:CTV655395 DDR655390:DDR655395 DNN655390:DNN655395 DXJ655390:DXJ655395 EHF655390:EHF655395 ERB655390:ERB655395 FAX655390:FAX655395 FKT655390:FKT655395 FUP655390:FUP655395 GEL655390:GEL655395 GOH655390:GOH655395 GYD655390:GYD655395 HHZ655390:HHZ655395 HRV655390:HRV655395 IBR655390:IBR655395 ILN655390:ILN655395 IVJ655390:IVJ655395 JFF655390:JFF655395 JPB655390:JPB655395 JYX655390:JYX655395 KIT655390:KIT655395 KSP655390:KSP655395 LCL655390:LCL655395 LMH655390:LMH655395 LWD655390:LWD655395 MFZ655390:MFZ655395 MPV655390:MPV655395 MZR655390:MZR655395 NJN655390:NJN655395 NTJ655390:NTJ655395 ODF655390:ODF655395 ONB655390:ONB655395 OWX655390:OWX655395 PGT655390:PGT655395 PQP655390:PQP655395 QAL655390:QAL655395 QKH655390:QKH655395 QUD655390:QUD655395 RDZ655390:RDZ655395 RNV655390:RNV655395 RXR655390:RXR655395 SHN655390:SHN655395 SRJ655390:SRJ655395 TBF655390:TBF655395 TLB655390:TLB655395 TUX655390:TUX655395 UET655390:UET655395 UOP655390:UOP655395 UYL655390:UYL655395 VIH655390:VIH655395 VSD655390:VSD655395 WBZ655390:WBZ655395 WLV655390:WLV655395 WVR655390:WVR655395 J720926:J720931 JF720926:JF720931 TB720926:TB720931 ACX720926:ACX720931 AMT720926:AMT720931 AWP720926:AWP720931 BGL720926:BGL720931 BQH720926:BQH720931 CAD720926:CAD720931 CJZ720926:CJZ720931 CTV720926:CTV720931 DDR720926:DDR720931 DNN720926:DNN720931 DXJ720926:DXJ720931 EHF720926:EHF720931 ERB720926:ERB720931 FAX720926:FAX720931 FKT720926:FKT720931 FUP720926:FUP720931 GEL720926:GEL720931 GOH720926:GOH720931 GYD720926:GYD720931 HHZ720926:HHZ720931 HRV720926:HRV720931 IBR720926:IBR720931 ILN720926:ILN720931 IVJ720926:IVJ720931 JFF720926:JFF720931 JPB720926:JPB720931 JYX720926:JYX720931 KIT720926:KIT720931 KSP720926:KSP720931 LCL720926:LCL720931 LMH720926:LMH720931 LWD720926:LWD720931 MFZ720926:MFZ720931 MPV720926:MPV720931 MZR720926:MZR720931 NJN720926:NJN720931 NTJ720926:NTJ720931 ODF720926:ODF720931 ONB720926:ONB720931 OWX720926:OWX720931 PGT720926:PGT720931 PQP720926:PQP720931 QAL720926:QAL720931 QKH720926:QKH720931 QUD720926:QUD720931 RDZ720926:RDZ720931 RNV720926:RNV720931 RXR720926:RXR720931 SHN720926:SHN720931 SRJ720926:SRJ720931 TBF720926:TBF720931 TLB720926:TLB720931 TUX720926:TUX720931 UET720926:UET720931 UOP720926:UOP720931 UYL720926:UYL720931 VIH720926:VIH720931 VSD720926:VSD720931 WBZ720926:WBZ720931 WLV720926:WLV720931 WVR720926:WVR720931 J786462:J786467 JF786462:JF786467 TB786462:TB786467 ACX786462:ACX786467 AMT786462:AMT786467 AWP786462:AWP786467 BGL786462:BGL786467 BQH786462:BQH786467 CAD786462:CAD786467 CJZ786462:CJZ786467 CTV786462:CTV786467 DDR786462:DDR786467 DNN786462:DNN786467 DXJ786462:DXJ786467 EHF786462:EHF786467 ERB786462:ERB786467 FAX786462:FAX786467 FKT786462:FKT786467 FUP786462:FUP786467 GEL786462:GEL786467 GOH786462:GOH786467 GYD786462:GYD786467 HHZ786462:HHZ786467 HRV786462:HRV786467 IBR786462:IBR786467 ILN786462:ILN786467 IVJ786462:IVJ786467 JFF786462:JFF786467 JPB786462:JPB786467 JYX786462:JYX786467 KIT786462:KIT786467 KSP786462:KSP786467 LCL786462:LCL786467 LMH786462:LMH786467 LWD786462:LWD786467 MFZ786462:MFZ786467 MPV786462:MPV786467 MZR786462:MZR786467 NJN786462:NJN786467 NTJ786462:NTJ786467 ODF786462:ODF786467 ONB786462:ONB786467 OWX786462:OWX786467 PGT786462:PGT786467 PQP786462:PQP786467 QAL786462:QAL786467 QKH786462:QKH786467 QUD786462:QUD786467 RDZ786462:RDZ786467 RNV786462:RNV786467 RXR786462:RXR786467 SHN786462:SHN786467 SRJ786462:SRJ786467 TBF786462:TBF786467 TLB786462:TLB786467 TUX786462:TUX786467 UET786462:UET786467 UOP786462:UOP786467 UYL786462:UYL786467 VIH786462:VIH786467 VSD786462:VSD786467 WBZ786462:WBZ786467 WLV786462:WLV786467 WVR786462:WVR786467 J851998:J852003 JF851998:JF852003 TB851998:TB852003 ACX851998:ACX852003 AMT851998:AMT852003 AWP851998:AWP852003 BGL851998:BGL852003 BQH851998:BQH852003 CAD851998:CAD852003 CJZ851998:CJZ852003 CTV851998:CTV852003 DDR851998:DDR852003 DNN851998:DNN852003 DXJ851998:DXJ852003 EHF851998:EHF852003 ERB851998:ERB852003 FAX851998:FAX852003 FKT851998:FKT852003 FUP851998:FUP852003 GEL851998:GEL852003 GOH851998:GOH852003 GYD851998:GYD852003 HHZ851998:HHZ852003 HRV851998:HRV852003 IBR851998:IBR852003 ILN851998:ILN852003 IVJ851998:IVJ852003 JFF851998:JFF852003 JPB851998:JPB852003 JYX851998:JYX852003 KIT851998:KIT852003 KSP851998:KSP852003 LCL851998:LCL852003 LMH851998:LMH852003 LWD851998:LWD852003 MFZ851998:MFZ852003 MPV851998:MPV852003 MZR851998:MZR852003 NJN851998:NJN852003 NTJ851998:NTJ852003 ODF851998:ODF852003 ONB851998:ONB852003 OWX851998:OWX852003 PGT851998:PGT852003 PQP851998:PQP852003 QAL851998:QAL852003 QKH851998:QKH852003 QUD851998:QUD852003 RDZ851998:RDZ852003 RNV851998:RNV852003 RXR851998:RXR852003 SHN851998:SHN852003 SRJ851998:SRJ852003 TBF851998:TBF852003 TLB851998:TLB852003 TUX851998:TUX852003 UET851998:UET852003 UOP851998:UOP852003 UYL851998:UYL852003 VIH851998:VIH852003 VSD851998:VSD852003 WBZ851998:WBZ852003 WLV851998:WLV852003 WVR851998:WVR852003 J917534:J917539 JF917534:JF917539 TB917534:TB917539 ACX917534:ACX917539 AMT917534:AMT917539 AWP917534:AWP917539 BGL917534:BGL917539 BQH917534:BQH917539 CAD917534:CAD917539 CJZ917534:CJZ917539 CTV917534:CTV917539 DDR917534:DDR917539 DNN917534:DNN917539 DXJ917534:DXJ917539 EHF917534:EHF917539 ERB917534:ERB917539 FAX917534:FAX917539 FKT917534:FKT917539 FUP917534:FUP917539 GEL917534:GEL917539 GOH917534:GOH917539 GYD917534:GYD917539 HHZ917534:HHZ917539 HRV917534:HRV917539 IBR917534:IBR917539 ILN917534:ILN917539 IVJ917534:IVJ917539 JFF917534:JFF917539 JPB917534:JPB917539 JYX917534:JYX917539 KIT917534:KIT917539 KSP917534:KSP917539 LCL917534:LCL917539 LMH917534:LMH917539 LWD917534:LWD917539 MFZ917534:MFZ917539 MPV917534:MPV917539 MZR917534:MZR917539 NJN917534:NJN917539 NTJ917534:NTJ917539 ODF917534:ODF917539 ONB917534:ONB917539 OWX917534:OWX917539 PGT917534:PGT917539 PQP917534:PQP917539 QAL917534:QAL917539 QKH917534:QKH917539 QUD917534:QUD917539 RDZ917534:RDZ917539 RNV917534:RNV917539 RXR917534:RXR917539 SHN917534:SHN917539 SRJ917534:SRJ917539 TBF917534:TBF917539 TLB917534:TLB917539 TUX917534:TUX917539 UET917534:UET917539 UOP917534:UOP917539 UYL917534:UYL917539 VIH917534:VIH917539 VSD917534:VSD917539 WBZ917534:WBZ917539 WLV917534:WLV917539 WVR917534:WVR917539 J983070:J983075 JF983070:JF983075 TB983070:TB983075 ACX983070:ACX983075 AMT983070:AMT983075 AWP983070:AWP983075 BGL983070:BGL983075 BQH983070:BQH983075 CAD983070:CAD983075 CJZ983070:CJZ983075 CTV983070:CTV983075 DDR983070:DDR983075 DNN983070:DNN983075 DXJ983070:DXJ983075 EHF983070:EHF983075 ERB983070:ERB983075 FAX983070:FAX983075 FKT983070:FKT983075 FUP983070:FUP983075 GEL983070:GEL983075 GOH983070:GOH983075 GYD983070:GYD983075 HHZ983070:HHZ983075 HRV983070:HRV983075 IBR983070:IBR983075 ILN983070:ILN983075 IVJ983070:IVJ983075 JFF983070:JFF983075 JPB983070:JPB983075 JYX983070:JYX983075 KIT983070:KIT983075 KSP983070:KSP983075 LCL983070:LCL983075 LMH983070:LMH983075 LWD983070:LWD983075 MFZ983070:MFZ983075 MPV983070:MPV983075 MZR983070:MZR983075 NJN983070:NJN983075 NTJ983070:NTJ983075 ODF983070:ODF983075 ONB983070:ONB983075 OWX983070:OWX983075 PGT983070:PGT983075 PQP983070:PQP983075 QAL983070:QAL983075 QKH983070:QKH983075 QUD983070:QUD983075 RDZ983070:RDZ983075 RNV983070:RNV983075 RXR983070:RXR983075 SHN983070:SHN983075 SRJ983070:SRJ983075 TBF983070:TBF983075 TLB983070:TLB983075 TUX983070:TUX983075 UET983070:UET983075 UOP983070:UOP983075 UYL983070:UYL983075 VIH983070:VIH983075 VSD983070:VSD983075 WBZ983070:WBZ983075 WLV983070:WLV983075 WVR983070:WVR983075" xr:uid="{63925ED1-5369-4160-972A-C77BD3099229}"/>
  </dataValidations>
  <pageMargins left="0" right="0" top="0" bottom="0" header="0" footer="0"/>
  <pageSetup paperSize="8" scale="65" orientation="portrait" r:id="rId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B3DE-4525-491B-8BDE-0820A85D6180}">
  <dimension ref="B2:R13"/>
  <sheetViews>
    <sheetView topLeftCell="C1" zoomScale="70" zoomScaleNormal="70" workbookViewId="0">
      <selection activeCell="Q10" sqref="Q10"/>
    </sheetView>
  </sheetViews>
  <sheetFormatPr defaultRowHeight="12"/>
  <cols>
    <col min="1" max="1" width="2.625" style="2331" customWidth="1"/>
    <col min="2" max="2" width="10.5" style="2329" bestFit="1" customWidth="1"/>
    <col min="3" max="3" width="18.875" style="2331" bestFit="1" customWidth="1"/>
    <col min="4" max="4" width="14.625" style="2331" bestFit="1" customWidth="1"/>
    <col min="5" max="5" width="66" style="2329" customWidth="1"/>
    <col min="6" max="6" width="7.125" style="2324" customWidth="1"/>
    <col min="7" max="8" width="10.375" style="2334" bestFit="1" customWidth="1"/>
    <col min="9" max="9" width="13.625" style="2330" bestFit="1" customWidth="1"/>
    <col min="10" max="10" width="54" style="2329" customWidth="1"/>
    <col min="11" max="11" width="42.125" style="2329" customWidth="1"/>
    <col min="12" max="12" width="13.5" style="2329" bestFit="1" customWidth="1"/>
    <col min="13" max="13" width="13.75" style="2330" customWidth="1"/>
    <col min="14" max="14" width="10" style="2331" bestFit="1" customWidth="1"/>
    <col min="15" max="15" width="13.25" style="2330" customWidth="1"/>
    <col min="16" max="16" width="19.5" style="2332" customWidth="1"/>
    <col min="17" max="17" width="17.375" style="2333" customWidth="1"/>
    <col min="18" max="18" width="16.625" style="2331" customWidth="1"/>
    <col min="19" max="256" width="9" style="2331"/>
    <col min="257" max="257" width="2.625" style="2331" customWidth="1"/>
    <col min="258" max="258" width="7.375" style="2331" customWidth="1"/>
    <col min="259" max="259" width="18.875" style="2331" bestFit="1" customWidth="1"/>
    <col min="260" max="260" width="14.625" style="2331" bestFit="1" customWidth="1"/>
    <col min="261" max="261" width="66" style="2331" customWidth="1"/>
    <col min="262" max="262" width="7.125" style="2331" customWidth="1"/>
    <col min="263" max="264" width="10.375" style="2331" bestFit="1" customWidth="1"/>
    <col min="265" max="265" width="13.625" style="2331" bestFit="1" customWidth="1"/>
    <col min="266" max="266" width="54" style="2331" customWidth="1"/>
    <col min="267" max="267" width="42.125" style="2331" customWidth="1"/>
    <col min="268" max="268" width="13.5" style="2331" bestFit="1" customWidth="1"/>
    <col min="269" max="269" width="13.75" style="2331" customWidth="1"/>
    <col min="270" max="270" width="10" style="2331" bestFit="1" customWidth="1"/>
    <col min="271" max="271" width="13.25" style="2331" customWidth="1"/>
    <col min="272" max="272" width="19.5" style="2331" customWidth="1"/>
    <col min="273" max="273" width="17.375" style="2331" customWidth="1"/>
    <col min="274" max="274" width="16.625" style="2331" customWidth="1"/>
    <col min="275" max="512" width="9" style="2331"/>
    <col min="513" max="513" width="2.625" style="2331" customWidth="1"/>
    <col min="514" max="514" width="7.375" style="2331" customWidth="1"/>
    <col min="515" max="515" width="18.875" style="2331" bestFit="1" customWidth="1"/>
    <col min="516" max="516" width="14.625" style="2331" bestFit="1" customWidth="1"/>
    <col min="517" max="517" width="66" style="2331" customWidth="1"/>
    <col min="518" max="518" width="7.125" style="2331" customWidth="1"/>
    <col min="519" max="520" width="10.375" style="2331" bestFit="1" customWidth="1"/>
    <col min="521" max="521" width="13.625" style="2331" bestFit="1" customWidth="1"/>
    <col min="522" max="522" width="54" style="2331" customWidth="1"/>
    <col min="523" max="523" width="42.125" style="2331" customWidth="1"/>
    <col min="524" max="524" width="13.5" style="2331" bestFit="1" customWidth="1"/>
    <col min="525" max="525" width="13.75" style="2331" customWidth="1"/>
    <col min="526" max="526" width="10" style="2331" bestFit="1" customWidth="1"/>
    <col min="527" max="527" width="13.25" style="2331" customWidth="1"/>
    <col min="528" max="528" width="19.5" style="2331" customWidth="1"/>
    <col min="529" max="529" width="17.375" style="2331" customWidth="1"/>
    <col min="530" max="530" width="16.625" style="2331" customWidth="1"/>
    <col min="531" max="768" width="9" style="2331"/>
    <col min="769" max="769" width="2.625" style="2331" customWidth="1"/>
    <col min="770" max="770" width="7.375" style="2331" customWidth="1"/>
    <col min="771" max="771" width="18.875" style="2331" bestFit="1" customWidth="1"/>
    <col min="772" max="772" width="14.625" style="2331" bestFit="1" customWidth="1"/>
    <col min="773" max="773" width="66" style="2331" customWidth="1"/>
    <col min="774" max="774" width="7.125" style="2331" customWidth="1"/>
    <col min="775" max="776" width="10.375" style="2331" bestFit="1" customWidth="1"/>
    <col min="777" max="777" width="13.625" style="2331" bestFit="1" customWidth="1"/>
    <col min="778" max="778" width="54" style="2331" customWidth="1"/>
    <col min="779" max="779" width="42.125" style="2331" customWidth="1"/>
    <col min="780" max="780" width="13.5" style="2331" bestFit="1" customWidth="1"/>
    <col min="781" max="781" width="13.75" style="2331" customWidth="1"/>
    <col min="782" max="782" width="10" style="2331" bestFit="1" customWidth="1"/>
    <col min="783" max="783" width="13.25" style="2331" customWidth="1"/>
    <col min="784" max="784" width="19.5" style="2331" customWidth="1"/>
    <col min="785" max="785" width="17.375" style="2331" customWidth="1"/>
    <col min="786" max="786" width="16.625" style="2331" customWidth="1"/>
    <col min="787" max="1024" width="9" style="2331"/>
    <col min="1025" max="1025" width="2.625" style="2331" customWidth="1"/>
    <col min="1026" max="1026" width="7.375" style="2331" customWidth="1"/>
    <col min="1027" max="1027" width="18.875" style="2331" bestFit="1" customWidth="1"/>
    <col min="1028" max="1028" width="14.625" style="2331" bestFit="1" customWidth="1"/>
    <col min="1029" max="1029" width="66" style="2331" customWidth="1"/>
    <col min="1030" max="1030" width="7.125" style="2331" customWidth="1"/>
    <col min="1031" max="1032" width="10.375" style="2331" bestFit="1" customWidth="1"/>
    <col min="1033" max="1033" width="13.625" style="2331" bestFit="1" customWidth="1"/>
    <col min="1034" max="1034" width="54" style="2331" customWidth="1"/>
    <col min="1035" max="1035" width="42.125" style="2331" customWidth="1"/>
    <col min="1036" max="1036" width="13.5" style="2331" bestFit="1" customWidth="1"/>
    <col min="1037" max="1037" width="13.75" style="2331" customWidth="1"/>
    <col min="1038" max="1038" width="10" style="2331" bestFit="1" customWidth="1"/>
    <col min="1039" max="1039" width="13.25" style="2331" customWidth="1"/>
    <col min="1040" max="1040" width="19.5" style="2331" customWidth="1"/>
    <col min="1041" max="1041" width="17.375" style="2331" customWidth="1"/>
    <col min="1042" max="1042" width="16.625" style="2331" customWidth="1"/>
    <col min="1043" max="1280" width="9" style="2331"/>
    <col min="1281" max="1281" width="2.625" style="2331" customWidth="1"/>
    <col min="1282" max="1282" width="7.375" style="2331" customWidth="1"/>
    <col min="1283" max="1283" width="18.875" style="2331" bestFit="1" customWidth="1"/>
    <col min="1284" max="1284" width="14.625" style="2331" bestFit="1" customWidth="1"/>
    <col min="1285" max="1285" width="66" style="2331" customWidth="1"/>
    <col min="1286" max="1286" width="7.125" style="2331" customWidth="1"/>
    <col min="1287" max="1288" width="10.375" style="2331" bestFit="1" customWidth="1"/>
    <col min="1289" max="1289" width="13.625" style="2331" bestFit="1" customWidth="1"/>
    <col min="1290" max="1290" width="54" style="2331" customWidth="1"/>
    <col min="1291" max="1291" width="42.125" style="2331" customWidth="1"/>
    <col min="1292" max="1292" width="13.5" style="2331" bestFit="1" customWidth="1"/>
    <col min="1293" max="1293" width="13.75" style="2331" customWidth="1"/>
    <col min="1294" max="1294" width="10" style="2331" bestFit="1" customWidth="1"/>
    <col min="1295" max="1295" width="13.25" style="2331" customWidth="1"/>
    <col min="1296" max="1296" width="19.5" style="2331" customWidth="1"/>
    <col min="1297" max="1297" width="17.375" style="2331" customWidth="1"/>
    <col min="1298" max="1298" width="16.625" style="2331" customWidth="1"/>
    <col min="1299" max="1536" width="9" style="2331"/>
    <col min="1537" max="1537" width="2.625" style="2331" customWidth="1"/>
    <col min="1538" max="1538" width="7.375" style="2331" customWidth="1"/>
    <col min="1539" max="1539" width="18.875" style="2331" bestFit="1" customWidth="1"/>
    <col min="1540" max="1540" width="14.625" style="2331" bestFit="1" customWidth="1"/>
    <col min="1541" max="1541" width="66" style="2331" customWidth="1"/>
    <col min="1542" max="1542" width="7.125" style="2331" customWidth="1"/>
    <col min="1543" max="1544" width="10.375" style="2331" bestFit="1" customWidth="1"/>
    <col min="1545" max="1545" width="13.625" style="2331" bestFit="1" customWidth="1"/>
    <col min="1546" max="1546" width="54" style="2331" customWidth="1"/>
    <col min="1547" max="1547" width="42.125" style="2331" customWidth="1"/>
    <col min="1548" max="1548" width="13.5" style="2331" bestFit="1" customWidth="1"/>
    <col min="1549" max="1549" width="13.75" style="2331" customWidth="1"/>
    <col min="1550" max="1550" width="10" style="2331" bestFit="1" customWidth="1"/>
    <col min="1551" max="1551" width="13.25" style="2331" customWidth="1"/>
    <col min="1552" max="1552" width="19.5" style="2331" customWidth="1"/>
    <col min="1553" max="1553" width="17.375" style="2331" customWidth="1"/>
    <col min="1554" max="1554" width="16.625" style="2331" customWidth="1"/>
    <col min="1555" max="1792" width="9" style="2331"/>
    <col min="1793" max="1793" width="2.625" style="2331" customWidth="1"/>
    <col min="1794" max="1794" width="7.375" style="2331" customWidth="1"/>
    <col min="1795" max="1795" width="18.875" style="2331" bestFit="1" customWidth="1"/>
    <col min="1796" max="1796" width="14.625" style="2331" bestFit="1" customWidth="1"/>
    <col min="1797" max="1797" width="66" style="2331" customWidth="1"/>
    <col min="1798" max="1798" width="7.125" style="2331" customWidth="1"/>
    <col min="1799" max="1800" width="10.375" style="2331" bestFit="1" customWidth="1"/>
    <col min="1801" max="1801" width="13.625" style="2331" bestFit="1" customWidth="1"/>
    <col min="1802" max="1802" width="54" style="2331" customWidth="1"/>
    <col min="1803" max="1803" width="42.125" style="2331" customWidth="1"/>
    <col min="1804" max="1804" width="13.5" style="2331" bestFit="1" customWidth="1"/>
    <col min="1805" max="1805" width="13.75" style="2331" customWidth="1"/>
    <col min="1806" max="1806" width="10" style="2331" bestFit="1" customWidth="1"/>
    <col min="1807" max="1807" width="13.25" style="2331" customWidth="1"/>
    <col min="1808" max="1808" width="19.5" style="2331" customWidth="1"/>
    <col min="1809" max="1809" width="17.375" style="2331" customWidth="1"/>
    <col min="1810" max="1810" width="16.625" style="2331" customWidth="1"/>
    <col min="1811" max="2048" width="9" style="2331"/>
    <col min="2049" max="2049" width="2.625" style="2331" customWidth="1"/>
    <col min="2050" max="2050" width="7.375" style="2331" customWidth="1"/>
    <col min="2051" max="2051" width="18.875" style="2331" bestFit="1" customWidth="1"/>
    <col min="2052" max="2052" width="14.625" style="2331" bestFit="1" customWidth="1"/>
    <col min="2053" max="2053" width="66" style="2331" customWidth="1"/>
    <col min="2054" max="2054" width="7.125" style="2331" customWidth="1"/>
    <col min="2055" max="2056" width="10.375" style="2331" bestFit="1" customWidth="1"/>
    <col min="2057" max="2057" width="13.625" style="2331" bestFit="1" customWidth="1"/>
    <col min="2058" max="2058" width="54" style="2331" customWidth="1"/>
    <col min="2059" max="2059" width="42.125" style="2331" customWidth="1"/>
    <col min="2060" max="2060" width="13.5" style="2331" bestFit="1" customWidth="1"/>
    <col min="2061" max="2061" width="13.75" style="2331" customWidth="1"/>
    <col min="2062" max="2062" width="10" style="2331" bestFit="1" customWidth="1"/>
    <col min="2063" max="2063" width="13.25" style="2331" customWidth="1"/>
    <col min="2064" max="2064" width="19.5" style="2331" customWidth="1"/>
    <col min="2065" max="2065" width="17.375" style="2331" customWidth="1"/>
    <col min="2066" max="2066" width="16.625" style="2331" customWidth="1"/>
    <col min="2067" max="2304" width="9" style="2331"/>
    <col min="2305" max="2305" width="2.625" style="2331" customWidth="1"/>
    <col min="2306" max="2306" width="7.375" style="2331" customWidth="1"/>
    <col min="2307" max="2307" width="18.875" style="2331" bestFit="1" customWidth="1"/>
    <col min="2308" max="2308" width="14.625" style="2331" bestFit="1" customWidth="1"/>
    <col min="2309" max="2309" width="66" style="2331" customWidth="1"/>
    <col min="2310" max="2310" width="7.125" style="2331" customWidth="1"/>
    <col min="2311" max="2312" width="10.375" style="2331" bestFit="1" customWidth="1"/>
    <col min="2313" max="2313" width="13.625" style="2331" bestFit="1" customWidth="1"/>
    <col min="2314" max="2314" width="54" style="2331" customWidth="1"/>
    <col min="2315" max="2315" width="42.125" style="2331" customWidth="1"/>
    <col min="2316" max="2316" width="13.5" style="2331" bestFit="1" customWidth="1"/>
    <col min="2317" max="2317" width="13.75" style="2331" customWidth="1"/>
    <col min="2318" max="2318" width="10" style="2331" bestFit="1" customWidth="1"/>
    <col min="2319" max="2319" width="13.25" style="2331" customWidth="1"/>
    <col min="2320" max="2320" width="19.5" style="2331" customWidth="1"/>
    <col min="2321" max="2321" width="17.375" style="2331" customWidth="1"/>
    <col min="2322" max="2322" width="16.625" style="2331" customWidth="1"/>
    <col min="2323" max="2560" width="9" style="2331"/>
    <col min="2561" max="2561" width="2.625" style="2331" customWidth="1"/>
    <col min="2562" max="2562" width="7.375" style="2331" customWidth="1"/>
    <col min="2563" max="2563" width="18.875" style="2331" bestFit="1" customWidth="1"/>
    <col min="2564" max="2564" width="14.625" style="2331" bestFit="1" customWidth="1"/>
    <col min="2565" max="2565" width="66" style="2331" customWidth="1"/>
    <col min="2566" max="2566" width="7.125" style="2331" customWidth="1"/>
    <col min="2567" max="2568" width="10.375" style="2331" bestFit="1" customWidth="1"/>
    <col min="2569" max="2569" width="13.625" style="2331" bestFit="1" customWidth="1"/>
    <col min="2570" max="2570" width="54" style="2331" customWidth="1"/>
    <col min="2571" max="2571" width="42.125" style="2331" customWidth="1"/>
    <col min="2572" max="2572" width="13.5" style="2331" bestFit="1" customWidth="1"/>
    <col min="2573" max="2573" width="13.75" style="2331" customWidth="1"/>
    <col min="2574" max="2574" width="10" style="2331" bestFit="1" customWidth="1"/>
    <col min="2575" max="2575" width="13.25" style="2331" customWidth="1"/>
    <col min="2576" max="2576" width="19.5" style="2331" customWidth="1"/>
    <col min="2577" max="2577" width="17.375" style="2331" customWidth="1"/>
    <col min="2578" max="2578" width="16.625" style="2331" customWidth="1"/>
    <col min="2579" max="2816" width="9" style="2331"/>
    <col min="2817" max="2817" width="2.625" style="2331" customWidth="1"/>
    <col min="2818" max="2818" width="7.375" style="2331" customWidth="1"/>
    <col min="2819" max="2819" width="18.875" style="2331" bestFit="1" customWidth="1"/>
    <col min="2820" max="2820" width="14.625" style="2331" bestFit="1" customWidth="1"/>
    <col min="2821" max="2821" width="66" style="2331" customWidth="1"/>
    <col min="2822" max="2822" width="7.125" style="2331" customWidth="1"/>
    <col min="2823" max="2824" width="10.375" style="2331" bestFit="1" customWidth="1"/>
    <col min="2825" max="2825" width="13.625" style="2331" bestFit="1" customWidth="1"/>
    <col min="2826" max="2826" width="54" style="2331" customWidth="1"/>
    <col min="2827" max="2827" width="42.125" style="2331" customWidth="1"/>
    <col min="2828" max="2828" width="13.5" style="2331" bestFit="1" customWidth="1"/>
    <col min="2829" max="2829" width="13.75" style="2331" customWidth="1"/>
    <col min="2830" max="2830" width="10" style="2331" bestFit="1" customWidth="1"/>
    <col min="2831" max="2831" width="13.25" style="2331" customWidth="1"/>
    <col min="2832" max="2832" width="19.5" style="2331" customWidth="1"/>
    <col min="2833" max="2833" width="17.375" style="2331" customWidth="1"/>
    <col min="2834" max="2834" width="16.625" style="2331" customWidth="1"/>
    <col min="2835" max="3072" width="9" style="2331"/>
    <col min="3073" max="3073" width="2.625" style="2331" customWidth="1"/>
    <col min="3074" max="3074" width="7.375" style="2331" customWidth="1"/>
    <col min="3075" max="3075" width="18.875" style="2331" bestFit="1" customWidth="1"/>
    <col min="3076" max="3076" width="14.625" style="2331" bestFit="1" customWidth="1"/>
    <col min="3077" max="3077" width="66" style="2331" customWidth="1"/>
    <col min="3078" max="3078" width="7.125" style="2331" customWidth="1"/>
    <col min="3079" max="3080" width="10.375" style="2331" bestFit="1" customWidth="1"/>
    <col min="3081" max="3081" width="13.625" style="2331" bestFit="1" customWidth="1"/>
    <col min="3082" max="3082" width="54" style="2331" customWidth="1"/>
    <col min="3083" max="3083" width="42.125" style="2331" customWidth="1"/>
    <col min="3084" max="3084" width="13.5" style="2331" bestFit="1" customWidth="1"/>
    <col min="3085" max="3085" width="13.75" style="2331" customWidth="1"/>
    <col min="3086" max="3086" width="10" style="2331" bestFit="1" customWidth="1"/>
    <col min="3087" max="3087" width="13.25" style="2331" customWidth="1"/>
    <col min="3088" max="3088" width="19.5" style="2331" customWidth="1"/>
    <col min="3089" max="3089" width="17.375" style="2331" customWidth="1"/>
    <col min="3090" max="3090" width="16.625" style="2331" customWidth="1"/>
    <col min="3091" max="3328" width="9" style="2331"/>
    <col min="3329" max="3329" width="2.625" style="2331" customWidth="1"/>
    <col min="3330" max="3330" width="7.375" style="2331" customWidth="1"/>
    <col min="3331" max="3331" width="18.875" style="2331" bestFit="1" customWidth="1"/>
    <col min="3332" max="3332" width="14.625" style="2331" bestFit="1" customWidth="1"/>
    <col min="3333" max="3333" width="66" style="2331" customWidth="1"/>
    <col min="3334" max="3334" width="7.125" style="2331" customWidth="1"/>
    <col min="3335" max="3336" width="10.375" style="2331" bestFit="1" customWidth="1"/>
    <col min="3337" max="3337" width="13.625" style="2331" bestFit="1" customWidth="1"/>
    <col min="3338" max="3338" width="54" style="2331" customWidth="1"/>
    <col min="3339" max="3339" width="42.125" style="2331" customWidth="1"/>
    <col min="3340" max="3340" width="13.5" style="2331" bestFit="1" customWidth="1"/>
    <col min="3341" max="3341" width="13.75" style="2331" customWidth="1"/>
    <col min="3342" max="3342" width="10" style="2331" bestFit="1" customWidth="1"/>
    <col min="3343" max="3343" width="13.25" style="2331" customWidth="1"/>
    <col min="3344" max="3344" width="19.5" style="2331" customWidth="1"/>
    <col min="3345" max="3345" width="17.375" style="2331" customWidth="1"/>
    <col min="3346" max="3346" width="16.625" style="2331" customWidth="1"/>
    <col min="3347" max="3584" width="9" style="2331"/>
    <col min="3585" max="3585" width="2.625" style="2331" customWidth="1"/>
    <col min="3586" max="3586" width="7.375" style="2331" customWidth="1"/>
    <col min="3587" max="3587" width="18.875" style="2331" bestFit="1" customWidth="1"/>
    <col min="3588" max="3588" width="14.625" style="2331" bestFit="1" customWidth="1"/>
    <col min="3589" max="3589" width="66" style="2331" customWidth="1"/>
    <col min="3590" max="3590" width="7.125" style="2331" customWidth="1"/>
    <col min="3591" max="3592" width="10.375" style="2331" bestFit="1" customWidth="1"/>
    <col min="3593" max="3593" width="13.625" style="2331" bestFit="1" customWidth="1"/>
    <col min="3594" max="3594" width="54" style="2331" customWidth="1"/>
    <col min="3595" max="3595" width="42.125" style="2331" customWidth="1"/>
    <col min="3596" max="3596" width="13.5" style="2331" bestFit="1" customWidth="1"/>
    <col min="3597" max="3597" width="13.75" style="2331" customWidth="1"/>
    <col min="3598" max="3598" width="10" style="2331" bestFit="1" customWidth="1"/>
    <col min="3599" max="3599" width="13.25" style="2331" customWidth="1"/>
    <col min="3600" max="3600" width="19.5" style="2331" customWidth="1"/>
    <col min="3601" max="3601" width="17.375" style="2331" customWidth="1"/>
    <col min="3602" max="3602" width="16.625" style="2331" customWidth="1"/>
    <col min="3603" max="3840" width="9" style="2331"/>
    <col min="3841" max="3841" width="2.625" style="2331" customWidth="1"/>
    <col min="3842" max="3842" width="7.375" style="2331" customWidth="1"/>
    <col min="3843" max="3843" width="18.875" style="2331" bestFit="1" customWidth="1"/>
    <col min="3844" max="3844" width="14.625" style="2331" bestFit="1" customWidth="1"/>
    <col min="3845" max="3845" width="66" style="2331" customWidth="1"/>
    <col min="3846" max="3846" width="7.125" style="2331" customWidth="1"/>
    <col min="3847" max="3848" width="10.375" style="2331" bestFit="1" customWidth="1"/>
    <col min="3849" max="3849" width="13.625" style="2331" bestFit="1" customWidth="1"/>
    <col min="3850" max="3850" width="54" style="2331" customWidth="1"/>
    <col min="3851" max="3851" width="42.125" style="2331" customWidth="1"/>
    <col min="3852" max="3852" width="13.5" style="2331" bestFit="1" customWidth="1"/>
    <col min="3853" max="3853" width="13.75" style="2331" customWidth="1"/>
    <col min="3854" max="3854" width="10" style="2331" bestFit="1" customWidth="1"/>
    <col min="3855" max="3855" width="13.25" style="2331" customWidth="1"/>
    <col min="3856" max="3856" width="19.5" style="2331" customWidth="1"/>
    <col min="3857" max="3857" width="17.375" style="2331" customWidth="1"/>
    <col min="3858" max="3858" width="16.625" style="2331" customWidth="1"/>
    <col min="3859" max="4096" width="9" style="2331"/>
    <col min="4097" max="4097" width="2.625" style="2331" customWidth="1"/>
    <col min="4098" max="4098" width="7.375" style="2331" customWidth="1"/>
    <col min="4099" max="4099" width="18.875" style="2331" bestFit="1" customWidth="1"/>
    <col min="4100" max="4100" width="14.625" style="2331" bestFit="1" customWidth="1"/>
    <col min="4101" max="4101" width="66" style="2331" customWidth="1"/>
    <col min="4102" max="4102" width="7.125" style="2331" customWidth="1"/>
    <col min="4103" max="4104" width="10.375" style="2331" bestFit="1" customWidth="1"/>
    <col min="4105" max="4105" width="13.625" style="2331" bestFit="1" customWidth="1"/>
    <col min="4106" max="4106" width="54" style="2331" customWidth="1"/>
    <col min="4107" max="4107" width="42.125" style="2331" customWidth="1"/>
    <col min="4108" max="4108" width="13.5" style="2331" bestFit="1" customWidth="1"/>
    <col min="4109" max="4109" width="13.75" style="2331" customWidth="1"/>
    <col min="4110" max="4110" width="10" style="2331" bestFit="1" customWidth="1"/>
    <col min="4111" max="4111" width="13.25" style="2331" customWidth="1"/>
    <col min="4112" max="4112" width="19.5" style="2331" customWidth="1"/>
    <col min="4113" max="4113" width="17.375" style="2331" customWidth="1"/>
    <col min="4114" max="4114" width="16.625" style="2331" customWidth="1"/>
    <col min="4115" max="4352" width="9" style="2331"/>
    <col min="4353" max="4353" width="2.625" style="2331" customWidth="1"/>
    <col min="4354" max="4354" width="7.375" style="2331" customWidth="1"/>
    <col min="4355" max="4355" width="18.875" style="2331" bestFit="1" customWidth="1"/>
    <col min="4356" max="4356" width="14.625" style="2331" bestFit="1" customWidth="1"/>
    <col min="4357" max="4357" width="66" style="2331" customWidth="1"/>
    <col min="4358" max="4358" width="7.125" style="2331" customWidth="1"/>
    <col min="4359" max="4360" width="10.375" style="2331" bestFit="1" customWidth="1"/>
    <col min="4361" max="4361" width="13.625" style="2331" bestFit="1" customWidth="1"/>
    <col min="4362" max="4362" width="54" style="2331" customWidth="1"/>
    <col min="4363" max="4363" width="42.125" style="2331" customWidth="1"/>
    <col min="4364" max="4364" width="13.5" style="2331" bestFit="1" customWidth="1"/>
    <col min="4365" max="4365" width="13.75" style="2331" customWidth="1"/>
    <col min="4366" max="4366" width="10" style="2331" bestFit="1" customWidth="1"/>
    <col min="4367" max="4367" width="13.25" style="2331" customWidth="1"/>
    <col min="4368" max="4368" width="19.5" style="2331" customWidth="1"/>
    <col min="4369" max="4369" width="17.375" style="2331" customWidth="1"/>
    <col min="4370" max="4370" width="16.625" style="2331" customWidth="1"/>
    <col min="4371" max="4608" width="9" style="2331"/>
    <col min="4609" max="4609" width="2.625" style="2331" customWidth="1"/>
    <col min="4610" max="4610" width="7.375" style="2331" customWidth="1"/>
    <col min="4611" max="4611" width="18.875" style="2331" bestFit="1" customWidth="1"/>
    <col min="4612" max="4612" width="14.625" style="2331" bestFit="1" customWidth="1"/>
    <col min="4613" max="4613" width="66" style="2331" customWidth="1"/>
    <col min="4614" max="4614" width="7.125" style="2331" customWidth="1"/>
    <col min="4615" max="4616" width="10.375" style="2331" bestFit="1" customWidth="1"/>
    <col min="4617" max="4617" width="13.625" style="2331" bestFit="1" customWidth="1"/>
    <col min="4618" max="4618" width="54" style="2331" customWidth="1"/>
    <col min="4619" max="4619" width="42.125" style="2331" customWidth="1"/>
    <col min="4620" max="4620" width="13.5" style="2331" bestFit="1" customWidth="1"/>
    <col min="4621" max="4621" width="13.75" style="2331" customWidth="1"/>
    <col min="4622" max="4622" width="10" style="2331" bestFit="1" customWidth="1"/>
    <col min="4623" max="4623" width="13.25" style="2331" customWidth="1"/>
    <col min="4624" max="4624" width="19.5" style="2331" customWidth="1"/>
    <col min="4625" max="4625" width="17.375" style="2331" customWidth="1"/>
    <col min="4626" max="4626" width="16.625" style="2331" customWidth="1"/>
    <col min="4627" max="4864" width="9" style="2331"/>
    <col min="4865" max="4865" width="2.625" style="2331" customWidth="1"/>
    <col min="4866" max="4866" width="7.375" style="2331" customWidth="1"/>
    <col min="4867" max="4867" width="18.875" style="2331" bestFit="1" customWidth="1"/>
    <col min="4868" max="4868" width="14.625" style="2331" bestFit="1" customWidth="1"/>
    <col min="4869" max="4869" width="66" style="2331" customWidth="1"/>
    <col min="4870" max="4870" width="7.125" style="2331" customWidth="1"/>
    <col min="4871" max="4872" width="10.375" style="2331" bestFit="1" customWidth="1"/>
    <col min="4873" max="4873" width="13.625" style="2331" bestFit="1" customWidth="1"/>
    <col min="4874" max="4874" width="54" style="2331" customWidth="1"/>
    <col min="4875" max="4875" width="42.125" style="2331" customWidth="1"/>
    <col min="4876" max="4876" width="13.5" style="2331" bestFit="1" customWidth="1"/>
    <col min="4877" max="4877" width="13.75" style="2331" customWidth="1"/>
    <col min="4878" max="4878" width="10" style="2331" bestFit="1" customWidth="1"/>
    <col min="4879" max="4879" width="13.25" style="2331" customWidth="1"/>
    <col min="4880" max="4880" width="19.5" style="2331" customWidth="1"/>
    <col min="4881" max="4881" width="17.375" style="2331" customWidth="1"/>
    <col min="4882" max="4882" width="16.625" style="2331" customWidth="1"/>
    <col min="4883" max="5120" width="9" style="2331"/>
    <col min="5121" max="5121" width="2.625" style="2331" customWidth="1"/>
    <col min="5122" max="5122" width="7.375" style="2331" customWidth="1"/>
    <col min="5123" max="5123" width="18.875" style="2331" bestFit="1" customWidth="1"/>
    <col min="5124" max="5124" width="14.625" style="2331" bestFit="1" customWidth="1"/>
    <col min="5125" max="5125" width="66" style="2331" customWidth="1"/>
    <col min="5126" max="5126" width="7.125" style="2331" customWidth="1"/>
    <col min="5127" max="5128" width="10.375" style="2331" bestFit="1" customWidth="1"/>
    <col min="5129" max="5129" width="13.625" style="2331" bestFit="1" customWidth="1"/>
    <col min="5130" max="5130" width="54" style="2331" customWidth="1"/>
    <col min="5131" max="5131" width="42.125" style="2331" customWidth="1"/>
    <col min="5132" max="5132" width="13.5" style="2331" bestFit="1" customWidth="1"/>
    <col min="5133" max="5133" width="13.75" style="2331" customWidth="1"/>
    <col min="5134" max="5134" width="10" style="2331" bestFit="1" customWidth="1"/>
    <col min="5135" max="5135" width="13.25" style="2331" customWidth="1"/>
    <col min="5136" max="5136" width="19.5" style="2331" customWidth="1"/>
    <col min="5137" max="5137" width="17.375" style="2331" customWidth="1"/>
    <col min="5138" max="5138" width="16.625" style="2331" customWidth="1"/>
    <col min="5139" max="5376" width="9" style="2331"/>
    <col min="5377" max="5377" width="2.625" style="2331" customWidth="1"/>
    <col min="5378" max="5378" width="7.375" style="2331" customWidth="1"/>
    <col min="5379" max="5379" width="18.875" style="2331" bestFit="1" customWidth="1"/>
    <col min="5380" max="5380" width="14.625" style="2331" bestFit="1" customWidth="1"/>
    <col min="5381" max="5381" width="66" style="2331" customWidth="1"/>
    <col min="5382" max="5382" width="7.125" style="2331" customWidth="1"/>
    <col min="5383" max="5384" width="10.375" style="2331" bestFit="1" customWidth="1"/>
    <col min="5385" max="5385" width="13.625" style="2331" bestFit="1" customWidth="1"/>
    <col min="5386" max="5386" width="54" style="2331" customWidth="1"/>
    <col min="5387" max="5387" width="42.125" style="2331" customWidth="1"/>
    <col min="5388" max="5388" width="13.5" style="2331" bestFit="1" customWidth="1"/>
    <col min="5389" max="5389" width="13.75" style="2331" customWidth="1"/>
    <col min="5390" max="5390" width="10" style="2331" bestFit="1" customWidth="1"/>
    <col min="5391" max="5391" width="13.25" style="2331" customWidth="1"/>
    <col min="5392" max="5392" width="19.5" style="2331" customWidth="1"/>
    <col min="5393" max="5393" width="17.375" style="2331" customWidth="1"/>
    <col min="5394" max="5394" width="16.625" style="2331" customWidth="1"/>
    <col min="5395" max="5632" width="9" style="2331"/>
    <col min="5633" max="5633" width="2.625" style="2331" customWidth="1"/>
    <col min="5634" max="5634" width="7.375" style="2331" customWidth="1"/>
    <col min="5635" max="5635" width="18.875" style="2331" bestFit="1" customWidth="1"/>
    <col min="5636" max="5636" width="14.625" style="2331" bestFit="1" customWidth="1"/>
    <col min="5637" max="5637" width="66" style="2331" customWidth="1"/>
    <col min="5638" max="5638" width="7.125" style="2331" customWidth="1"/>
    <col min="5639" max="5640" width="10.375" style="2331" bestFit="1" customWidth="1"/>
    <col min="5641" max="5641" width="13.625" style="2331" bestFit="1" customWidth="1"/>
    <col min="5642" max="5642" width="54" style="2331" customWidth="1"/>
    <col min="5643" max="5643" width="42.125" style="2331" customWidth="1"/>
    <col min="5644" max="5644" width="13.5" style="2331" bestFit="1" customWidth="1"/>
    <col min="5645" max="5645" width="13.75" style="2331" customWidth="1"/>
    <col min="5646" max="5646" width="10" style="2331" bestFit="1" customWidth="1"/>
    <col min="5647" max="5647" width="13.25" style="2331" customWidth="1"/>
    <col min="5648" max="5648" width="19.5" style="2331" customWidth="1"/>
    <col min="5649" max="5649" width="17.375" style="2331" customWidth="1"/>
    <col min="5650" max="5650" width="16.625" style="2331" customWidth="1"/>
    <col min="5651" max="5888" width="9" style="2331"/>
    <col min="5889" max="5889" width="2.625" style="2331" customWidth="1"/>
    <col min="5890" max="5890" width="7.375" style="2331" customWidth="1"/>
    <col min="5891" max="5891" width="18.875" style="2331" bestFit="1" customWidth="1"/>
    <col min="5892" max="5892" width="14.625" style="2331" bestFit="1" customWidth="1"/>
    <col min="5893" max="5893" width="66" style="2331" customWidth="1"/>
    <col min="5894" max="5894" width="7.125" style="2331" customWidth="1"/>
    <col min="5895" max="5896" width="10.375" style="2331" bestFit="1" customWidth="1"/>
    <col min="5897" max="5897" width="13.625" style="2331" bestFit="1" customWidth="1"/>
    <col min="5898" max="5898" width="54" style="2331" customWidth="1"/>
    <col min="5899" max="5899" width="42.125" style="2331" customWidth="1"/>
    <col min="5900" max="5900" width="13.5" style="2331" bestFit="1" customWidth="1"/>
    <col min="5901" max="5901" width="13.75" style="2331" customWidth="1"/>
    <col min="5902" max="5902" width="10" style="2331" bestFit="1" customWidth="1"/>
    <col min="5903" max="5903" width="13.25" style="2331" customWidth="1"/>
    <col min="5904" max="5904" width="19.5" style="2331" customWidth="1"/>
    <col min="5905" max="5905" width="17.375" style="2331" customWidth="1"/>
    <col min="5906" max="5906" width="16.625" style="2331" customWidth="1"/>
    <col min="5907" max="6144" width="9" style="2331"/>
    <col min="6145" max="6145" width="2.625" style="2331" customWidth="1"/>
    <col min="6146" max="6146" width="7.375" style="2331" customWidth="1"/>
    <col min="6147" max="6147" width="18.875" style="2331" bestFit="1" customWidth="1"/>
    <col min="6148" max="6148" width="14.625" style="2331" bestFit="1" customWidth="1"/>
    <col min="6149" max="6149" width="66" style="2331" customWidth="1"/>
    <col min="6150" max="6150" width="7.125" style="2331" customWidth="1"/>
    <col min="6151" max="6152" width="10.375" style="2331" bestFit="1" customWidth="1"/>
    <col min="6153" max="6153" width="13.625" style="2331" bestFit="1" customWidth="1"/>
    <col min="6154" max="6154" width="54" style="2331" customWidth="1"/>
    <col min="6155" max="6155" width="42.125" style="2331" customWidth="1"/>
    <col min="6156" max="6156" width="13.5" style="2331" bestFit="1" customWidth="1"/>
    <col min="6157" max="6157" width="13.75" style="2331" customWidth="1"/>
    <col min="6158" max="6158" width="10" style="2331" bestFit="1" customWidth="1"/>
    <col min="6159" max="6159" width="13.25" style="2331" customWidth="1"/>
    <col min="6160" max="6160" width="19.5" style="2331" customWidth="1"/>
    <col min="6161" max="6161" width="17.375" style="2331" customWidth="1"/>
    <col min="6162" max="6162" width="16.625" style="2331" customWidth="1"/>
    <col min="6163" max="6400" width="9" style="2331"/>
    <col min="6401" max="6401" width="2.625" style="2331" customWidth="1"/>
    <col min="6402" max="6402" width="7.375" style="2331" customWidth="1"/>
    <col min="6403" max="6403" width="18.875" style="2331" bestFit="1" customWidth="1"/>
    <col min="6404" max="6404" width="14.625" style="2331" bestFit="1" customWidth="1"/>
    <col min="6405" max="6405" width="66" style="2331" customWidth="1"/>
    <col min="6406" max="6406" width="7.125" style="2331" customWidth="1"/>
    <col min="6407" max="6408" width="10.375" style="2331" bestFit="1" customWidth="1"/>
    <col min="6409" max="6409" width="13.625" style="2331" bestFit="1" customWidth="1"/>
    <col min="6410" max="6410" width="54" style="2331" customWidth="1"/>
    <col min="6411" max="6411" width="42.125" style="2331" customWidth="1"/>
    <col min="6412" max="6412" width="13.5" style="2331" bestFit="1" customWidth="1"/>
    <col min="6413" max="6413" width="13.75" style="2331" customWidth="1"/>
    <col min="6414" max="6414" width="10" style="2331" bestFit="1" customWidth="1"/>
    <col min="6415" max="6415" width="13.25" style="2331" customWidth="1"/>
    <col min="6416" max="6416" width="19.5" style="2331" customWidth="1"/>
    <col min="6417" max="6417" width="17.375" style="2331" customWidth="1"/>
    <col min="6418" max="6418" width="16.625" style="2331" customWidth="1"/>
    <col min="6419" max="6656" width="9" style="2331"/>
    <col min="6657" max="6657" width="2.625" style="2331" customWidth="1"/>
    <col min="6658" max="6658" width="7.375" style="2331" customWidth="1"/>
    <col min="6659" max="6659" width="18.875" style="2331" bestFit="1" customWidth="1"/>
    <col min="6660" max="6660" width="14.625" style="2331" bestFit="1" customWidth="1"/>
    <col min="6661" max="6661" width="66" style="2331" customWidth="1"/>
    <col min="6662" max="6662" width="7.125" style="2331" customWidth="1"/>
    <col min="6663" max="6664" width="10.375" style="2331" bestFit="1" customWidth="1"/>
    <col min="6665" max="6665" width="13.625" style="2331" bestFit="1" customWidth="1"/>
    <col min="6666" max="6666" width="54" style="2331" customWidth="1"/>
    <col min="6667" max="6667" width="42.125" style="2331" customWidth="1"/>
    <col min="6668" max="6668" width="13.5" style="2331" bestFit="1" customWidth="1"/>
    <col min="6669" max="6669" width="13.75" style="2331" customWidth="1"/>
    <col min="6670" max="6670" width="10" style="2331" bestFit="1" customWidth="1"/>
    <col min="6671" max="6671" width="13.25" style="2331" customWidth="1"/>
    <col min="6672" max="6672" width="19.5" style="2331" customWidth="1"/>
    <col min="6673" max="6673" width="17.375" style="2331" customWidth="1"/>
    <col min="6674" max="6674" width="16.625" style="2331" customWidth="1"/>
    <col min="6675" max="6912" width="9" style="2331"/>
    <col min="6913" max="6913" width="2.625" style="2331" customWidth="1"/>
    <col min="6914" max="6914" width="7.375" style="2331" customWidth="1"/>
    <col min="6915" max="6915" width="18.875" style="2331" bestFit="1" customWidth="1"/>
    <col min="6916" max="6916" width="14.625" style="2331" bestFit="1" customWidth="1"/>
    <col min="6917" max="6917" width="66" style="2331" customWidth="1"/>
    <col min="6918" max="6918" width="7.125" style="2331" customWidth="1"/>
    <col min="6919" max="6920" width="10.375" style="2331" bestFit="1" customWidth="1"/>
    <col min="6921" max="6921" width="13.625" style="2331" bestFit="1" customWidth="1"/>
    <col min="6922" max="6922" width="54" style="2331" customWidth="1"/>
    <col min="6923" max="6923" width="42.125" style="2331" customWidth="1"/>
    <col min="6924" max="6924" width="13.5" style="2331" bestFit="1" customWidth="1"/>
    <col min="6925" max="6925" width="13.75" style="2331" customWidth="1"/>
    <col min="6926" max="6926" width="10" style="2331" bestFit="1" customWidth="1"/>
    <col min="6927" max="6927" width="13.25" style="2331" customWidth="1"/>
    <col min="6928" max="6928" width="19.5" style="2331" customWidth="1"/>
    <col min="6929" max="6929" width="17.375" style="2331" customWidth="1"/>
    <col min="6930" max="6930" width="16.625" style="2331" customWidth="1"/>
    <col min="6931" max="7168" width="9" style="2331"/>
    <col min="7169" max="7169" width="2.625" style="2331" customWidth="1"/>
    <col min="7170" max="7170" width="7.375" style="2331" customWidth="1"/>
    <col min="7171" max="7171" width="18.875" style="2331" bestFit="1" customWidth="1"/>
    <col min="7172" max="7172" width="14.625" style="2331" bestFit="1" customWidth="1"/>
    <col min="7173" max="7173" width="66" style="2331" customWidth="1"/>
    <col min="7174" max="7174" width="7.125" style="2331" customWidth="1"/>
    <col min="7175" max="7176" width="10.375" style="2331" bestFit="1" customWidth="1"/>
    <col min="7177" max="7177" width="13.625" style="2331" bestFit="1" customWidth="1"/>
    <col min="7178" max="7178" width="54" style="2331" customWidth="1"/>
    <col min="7179" max="7179" width="42.125" style="2331" customWidth="1"/>
    <col min="7180" max="7180" width="13.5" style="2331" bestFit="1" customWidth="1"/>
    <col min="7181" max="7181" width="13.75" style="2331" customWidth="1"/>
    <col min="7182" max="7182" width="10" style="2331" bestFit="1" customWidth="1"/>
    <col min="7183" max="7183" width="13.25" style="2331" customWidth="1"/>
    <col min="7184" max="7184" width="19.5" style="2331" customWidth="1"/>
    <col min="7185" max="7185" width="17.375" style="2331" customWidth="1"/>
    <col min="7186" max="7186" width="16.625" style="2331" customWidth="1"/>
    <col min="7187" max="7424" width="9" style="2331"/>
    <col min="7425" max="7425" width="2.625" style="2331" customWidth="1"/>
    <col min="7426" max="7426" width="7.375" style="2331" customWidth="1"/>
    <col min="7427" max="7427" width="18.875" style="2331" bestFit="1" customWidth="1"/>
    <col min="7428" max="7428" width="14.625" style="2331" bestFit="1" customWidth="1"/>
    <col min="7429" max="7429" width="66" style="2331" customWidth="1"/>
    <col min="7430" max="7430" width="7.125" style="2331" customWidth="1"/>
    <col min="7431" max="7432" width="10.375" style="2331" bestFit="1" customWidth="1"/>
    <col min="7433" max="7433" width="13.625" style="2331" bestFit="1" customWidth="1"/>
    <col min="7434" max="7434" width="54" style="2331" customWidth="1"/>
    <col min="7435" max="7435" width="42.125" style="2331" customWidth="1"/>
    <col min="7436" max="7436" width="13.5" style="2331" bestFit="1" customWidth="1"/>
    <col min="7437" max="7437" width="13.75" style="2331" customWidth="1"/>
    <col min="7438" max="7438" width="10" style="2331" bestFit="1" customWidth="1"/>
    <col min="7439" max="7439" width="13.25" style="2331" customWidth="1"/>
    <col min="7440" max="7440" width="19.5" style="2331" customWidth="1"/>
    <col min="7441" max="7441" width="17.375" style="2331" customWidth="1"/>
    <col min="7442" max="7442" width="16.625" style="2331" customWidth="1"/>
    <col min="7443" max="7680" width="9" style="2331"/>
    <col min="7681" max="7681" width="2.625" style="2331" customWidth="1"/>
    <col min="7682" max="7682" width="7.375" style="2331" customWidth="1"/>
    <col min="7683" max="7683" width="18.875" style="2331" bestFit="1" customWidth="1"/>
    <col min="7684" max="7684" width="14.625" style="2331" bestFit="1" customWidth="1"/>
    <col min="7685" max="7685" width="66" style="2331" customWidth="1"/>
    <col min="7686" max="7686" width="7.125" style="2331" customWidth="1"/>
    <col min="7687" max="7688" width="10.375" style="2331" bestFit="1" customWidth="1"/>
    <col min="7689" max="7689" width="13.625" style="2331" bestFit="1" customWidth="1"/>
    <col min="7690" max="7690" width="54" style="2331" customWidth="1"/>
    <col min="7691" max="7691" width="42.125" style="2331" customWidth="1"/>
    <col min="7692" max="7692" width="13.5" style="2331" bestFit="1" customWidth="1"/>
    <col min="7693" max="7693" width="13.75" style="2331" customWidth="1"/>
    <col min="7694" max="7694" width="10" style="2331" bestFit="1" customWidth="1"/>
    <col min="7695" max="7695" width="13.25" style="2331" customWidth="1"/>
    <col min="7696" max="7696" width="19.5" style="2331" customWidth="1"/>
    <col min="7697" max="7697" width="17.375" style="2331" customWidth="1"/>
    <col min="7698" max="7698" width="16.625" style="2331" customWidth="1"/>
    <col min="7699" max="7936" width="9" style="2331"/>
    <col min="7937" max="7937" width="2.625" style="2331" customWidth="1"/>
    <col min="7938" max="7938" width="7.375" style="2331" customWidth="1"/>
    <col min="7939" max="7939" width="18.875" style="2331" bestFit="1" customWidth="1"/>
    <col min="7940" max="7940" width="14.625" style="2331" bestFit="1" customWidth="1"/>
    <col min="7941" max="7941" width="66" style="2331" customWidth="1"/>
    <col min="7942" max="7942" width="7.125" style="2331" customWidth="1"/>
    <col min="7943" max="7944" width="10.375" style="2331" bestFit="1" customWidth="1"/>
    <col min="7945" max="7945" width="13.625" style="2331" bestFit="1" customWidth="1"/>
    <col min="7946" max="7946" width="54" style="2331" customWidth="1"/>
    <col min="7947" max="7947" width="42.125" style="2331" customWidth="1"/>
    <col min="7948" max="7948" width="13.5" style="2331" bestFit="1" customWidth="1"/>
    <col min="7949" max="7949" width="13.75" style="2331" customWidth="1"/>
    <col min="7950" max="7950" width="10" style="2331" bestFit="1" customWidth="1"/>
    <col min="7951" max="7951" width="13.25" style="2331" customWidth="1"/>
    <col min="7952" max="7952" width="19.5" style="2331" customWidth="1"/>
    <col min="7953" max="7953" width="17.375" style="2331" customWidth="1"/>
    <col min="7954" max="7954" width="16.625" style="2331" customWidth="1"/>
    <col min="7955" max="8192" width="9" style="2331"/>
    <col min="8193" max="8193" width="2.625" style="2331" customWidth="1"/>
    <col min="8194" max="8194" width="7.375" style="2331" customWidth="1"/>
    <col min="8195" max="8195" width="18.875" style="2331" bestFit="1" customWidth="1"/>
    <col min="8196" max="8196" width="14.625" style="2331" bestFit="1" customWidth="1"/>
    <col min="8197" max="8197" width="66" style="2331" customWidth="1"/>
    <col min="8198" max="8198" width="7.125" style="2331" customWidth="1"/>
    <col min="8199" max="8200" width="10.375" style="2331" bestFit="1" customWidth="1"/>
    <col min="8201" max="8201" width="13.625" style="2331" bestFit="1" customWidth="1"/>
    <col min="8202" max="8202" width="54" style="2331" customWidth="1"/>
    <col min="8203" max="8203" width="42.125" style="2331" customWidth="1"/>
    <col min="8204" max="8204" width="13.5" style="2331" bestFit="1" customWidth="1"/>
    <col min="8205" max="8205" width="13.75" style="2331" customWidth="1"/>
    <col min="8206" max="8206" width="10" style="2331" bestFit="1" customWidth="1"/>
    <col min="8207" max="8207" width="13.25" style="2331" customWidth="1"/>
    <col min="8208" max="8208" width="19.5" style="2331" customWidth="1"/>
    <col min="8209" max="8209" width="17.375" style="2331" customWidth="1"/>
    <col min="8210" max="8210" width="16.625" style="2331" customWidth="1"/>
    <col min="8211" max="8448" width="9" style="2331"/>
    <col min="8449" max="8449" width="2.625" style="2331" customWidth="1"/>
    <col min="8450" max="8450" width="7.375" style="2331" customWidth="1"/>
    <col min="8451" max="8451" width="18.875" style="2331" bestFit="1" customWidth="1"/>
    <col min="8452" max="8452" width="14.625" style="2331" bestFit="1" customWidth="1"/>
    <col min="8453" max="8453" width="66" style="2331" customWidth="1"/>
    <col min="8454" max="8454" width="7.125" style="2331" customWidth="1"/>
    <col min="8455" max="8456" width="10.375" style="2331" bestFit="1" customWidth="1"/>
    <col min="8457" max="8457" width="13.625" style="2331" bestFit="1" customWidth="1"/>
    <col min="8458" max="8458" width="54" style="2331" customWidth="1"/>
    <col min="8459" max="8459" width="42.125" style="2331" customWidth="1"/>
    <col min="8460" max="8460" width="13.5" style="2331" bestFit="1" customWidth="1"/>
    <col min="8461" max="8461" width="13.75" style="2331" customWidth="1"/>
    <col min="8462" max="8462" width="10" style="2331" bestFit="1" customWidth="1"/>
    <col min="8463" max="8463" width="13.25" style="2331" customWidth="1"/>
    <col min="8464" max="8464" width="19.5" style="2331" customWidth="1"/>
    <col min="8465" max="8465" width="17.375" style="2331" customWidth="1"/>
    <col min="8466" max="8466" width="16.625" style="2331" customWidth="1"/>
    <col min="8467" max="8704" width="9" style="2331"/>
    <col min="8705" max="8705" width="2.625" style="2331" customWidth="1"/>
    <col min="8706" max="8706" width="7.375" style="2331" customWidth="1"/>
    <col min="8707" max="8707" width="18.875" style="2331" bestFit="1" customWidth="1"/>
    <col min="8708" max="8708" width="14.625" style="2331" bestFit="1" customWidth="1"/>
    <col min="8709" max="8709" width="66" style="2331" customWidth="1"/>
    <col min="8710" max="8710" width="7.125" style="2331" customWidth="1"/>
    <col min="8711" max="8712" width="10.375" style="2331" bestFit="1" customWidth="1"/>
    <col min="8713" max="8713" width="13.625" style="2331" bestFit="1" customWidth="1"/>
    <col min="8714" max="8714" width="54" style="2331" customWidth="1"/>
    <col min="8715" max="8715" width="42.125" style="2331" customWidth="1"/>
    <col min="8716" max="8716" width="13.5" style="2331" bestFit="1" customWidth="1"/>
    <col min="8717" max="8717" width="13.75" style="2331" customWidth="1"/>
    <col min="8718" max="8718" width="10" style="2331" bestFit="1" customWidth="1"/>
    <col min="8719" max="8719" width="13.25" style="2331" customWidth="1"/>
    <col min="8720" max="8720" width="19.5" style="2331" customWidth="1"/>
    <col min="8721" max="8721" width="17.375" style="2331" customWidth="1"/>
    <col min="8722" max="8722" width="16.625" style="2331" customWidth="1"/>
    <col min="8723" max="8960" width="9" style="2331"/>
    <col min="8961" max="8961" width="2.625" style="2331" customWidth="1"/>
    <col min="8962" max="8962" width="7.375" style="2331" customWidth="1"/>
    <col min="8963" max="8963" width="18.875" style="2331" bestFit="1" customWidth="1"/>
    <col min="8964" max="8964" width="14.625" style="2331" bestFit="1" customWidth="1"/>
    <col min="8965" max="8965" width="66" style="2331" customWidth="1"/>
    <col min="8966" max="8966" width="7.125" style="2331" customWidth="1"/>
    <col min="8967" max="8968" width="10.375" style="2331" bestFit="1" customWidth="1"/>
    <col min="8969" max="8969" width="13.625" style="2331" bestFit="1" customWidth="1"/>
    <col min="8970" max="8970" width="54" style="2331" customWidth="1"/>
    <col min="8971" max="8971" width="42.125" style="2331" customWidth="1"/>
    <col min="8972" max="8972" width="13.5" style="2331" bestFit="1" customWidth="1"/>
    <col min="8973" max="8973" width="13.75" style="2331" customWidth="1"/>
    <col min="8974" max="8974" width="10" style="2331" bestFit="1" customWidth="1"/>
    <col min="8975" max="8975" width="13.25" style="2331" customWidth="1"/>
    <col min="8976" max="8976" width="19.5" style="2331" customWidth="1"/>
    <col min="8977" max="8977" width="17.375" style="2331" customWidth="1"/>
    <col min="8978" max="8978" width="16.625" style="2331" customWidth="1"/>
    <col min="8979" max="9216" width="9" style="2331"/>
    <col min="9217" max="9217" width="2.625" style="2331" customWidth="1"/>
    <col min="9218" max="9218" width="7.375" style="2331" customWidth="1"/>
    <col min="9219" max="9219" width="18.875" style="2331" bestFit="1" customWidth="1"/>
    <col min="9220" max="9220" width="14.625" style="2331" bestFit="1" customWidth="1"/>
    <col min="9221" max="9221" width="66" style="2331" customWidth="1"/>
    <col min="9222" max="9222" width="7.125" style="2331" customWidth="1"/>
    <col min="9223" max="9224" width="10.375" style="2331" bestFit="1" customWidth="1"/>
    <col min="9225" max="9225" width="13.625" style="2331" bestFit="1" customWidth="1"/>
    <col min="9226" max="9226" width="54" style="2331" customWidth="1"/>
    <col min="9227" max="9227" width="42.125" style="2331" customWidth="1"/>
    <col min="9228" max="9228" width="13.5" style="2331" bestFit="1" customWidth="1"/>
    <col min="9229" max="9229" width="13.75" style="2331" customWidth="1"/>
    <col min="9230" max="9230" width="10" style="2331" bestFit="1" customWidth="1"/>
    <col min="9231" max="9231" width="13.25" style="2331" customWidth="1"/>
    <col min="9232" max="9232" width="19.5" style="2331" customWidth="1"/>
    <col min="9233" max="9233" width="17.375" style="2331" customWidth="1"/>
    <col min="9234" max="9234" width="16.625" style="2331" customWidth="1"/>
    <col min="9235" max="9472" width="9" style="2331"/>
    <col min="9473" max="9473" width="2.625" style="2331" customWidth="1"/>
    <col min="9474" max="9474" width="7.375" style="2331" customWidth="1"/>
    <col min="9475" max="9475" width="18.875" style="2331" bestFit="1" customWidth="1"/>
    <col min="9476" max="9476" width="14.625" style="2331" bestFit="1" customWidth="1"/>
    <col min="9477" max="9477" width="66" style="2331" customWidth="1"/>
    <col min="9478" max="9478" width="7.125" style="2331" customWidth="1"/>
    <col min="9479" max="9480" width="10.375" style="2331" bestFit="1" customWidth="1"/>
    <col min="9481" max="9481" width="13.625" style="2331" bestFit="1" customWidth="1"/>
    <col min="9482" max="9482" width="54" style="2331" customWidth="1"/>
    <col min="9483" max="9483" width="42.125" style="2331" customWidth="1"/>
    <col min="9484" max="9484" width="13.5" style="2331" bestFit="1" customWidth="1"/>
    <col min="9485" max="9485" width="13.75" style="2331" customWidth="1"/>
    <col min="9486" max="9486" width="10" style="2331" bestFit="1" customWidth="1"/>
    <col min="9487" max="9487" width="13.25" style="2331" customWidth="1"/>
    <col min="9488" max="9488" width="19.5" style="2331" customWidth="1"/>
    <col min="9489" max="9489" width="17.375" style="2331" customWidth="1"/>
    <col min="9490" max="9490" width="16.625" style="2331" customWidth="1"/>
    <col min="9491" max="9728" width="9" style="2331"/>
    <col min="9729" max="9729" width="2.625" style="2331" customWidth="1"/>
    <col min="9730" max="9730" width="7.375" style="2331" customWidth="1"/>
    <col min="9731" max="9731" width="18.875" style="2331" bestFit="1" customWidth="1"/>
    <col min="9732" max="9732" width="14.625" style="2331" bestFit="1" customWidth="1"/>
    <col min="9733" max="9733" width="66" style="2331" customWidth="1"/>
    <col min="9734" max="9734" width="7.125" style="2331" customWidth="1"/>
    <col min="9735" max="9736" width="10.375" style="2331" bestFit="1" customWidth="1"/>
    <col min="9737" max="9737" width="13.625" style="2331" bestFit="1" customWidth="1"/>
    <col min="9738" max="9738" width="54" style="2331" customWidth="1"/>
    <col min="9739" max="9739" width="42.125" style="2331" customWidth="1"/>
    <col min="9740" max="9740" width="13.5" style="2331" bestFit="1" customWidth="1"/>
    <col min="9741" max="9741" width="13.75" style="2331" customWidth="1"/>
    <col min="9742" max="9742" width="10" style="2331" bestFit="1" customWidth="1"/>
    <col min="9743" max="9743" width="13.25" style="2331" customWidth="1"/>
    <col min="9744" max="9744" width="19.5" style="2331" customWidth="1"/>
    <col min="9745" max="9745" width="17.375" style="2331" customWidth="1"/>
    <col min="9746" max="9746" width="16.625" style="2331" customWidth="1"/>
    <col min="9747" max="9984" width="9" style="2331"/>
    <col min="9985" max="9985" width="2.625" style="2331" customWidth="1"/>
    <col min="9986" max="9986" width="7.375" style="2331" customWidth="1"/>
    <col min="9987" max="9987" width="18.875" style="2331" bestFit="1" customWidth="1"/>
    <col min="9988" max="9988" width="14.625" style="2331" bestFit="1" customWidth="1"/>
    <col min="9989" max="9989" width="66" style="2331" customWidth="1"/>
    <col min="9990" max="9990" width="7.125" style="2331" customWidth="1"/>
    <col min="9991" max="9992" width="10.375" style="2331" bestFit="1" customWidth="1"/>
    <col min="9993" max="9993" width="13.625" style="2331" bestFit="1" customWidth="1"/>
    <col min="9994" max="9994" width="54" style="2331" customWidth="1"/>
    <col min="9995" max="9995" width="42.125" style="2331" customWidth="1"/>
    <col min="9996" max="9996" width="13.5" style="2331" bestFit="1" customWidth="1"/>
    <col min="9997" max="9997" width="13.75" style="2331" customWidth="1"/>
    <col min="9998" max="9998" width="10" style="2331" bestFit="1" customWidth="1"/>
    <col min="9999" max="9999" width="13.25" style="2331" customWidth="1"/>
    <col min="10000" max="10000" width="19.5" style="2331" customWidth="1"/>
    <col min="10001" max="10001" width="17.375" style="2331" customWidth="1"/>
    <col min="10002" max="10002" width="16.625" style="2331" customWidth="1"/>
    <col min="10003" max="10240" width="9" style="2331"/>
    <col min="10241" max="10241" width="2.625" style="2331" customWidth="1"/>
    <col min="10242" max="10242" width="7.375" style="2331" customWidth="1"/>
    <col min="10243" max="10243" width="18.875" style="2331" bestFit="1" customWidth="1"/>
    <col min="10244" max="10244" width="14.625" style="2331" bestFit="1" customWidth="1"/>
    <col min="10245" max="10245" width="66" style="2331" customWidth="1"/>
    <col min="10246" max="10246" width="7.125" style="2331" customWidth="1"/>
    <col min="10247" max="10248" width="10.375" style="2331" bestFit="1" customWidth="1"/>
    <col min="10249" max="10249" width="13.625" style="2331" bestFit="1" customWidth="1"/>
    <col min="10250" max="10250" width="54" style="2331" customWidth="1"/>
    <col min="10251" max="10251" width="42.125" style="2331" customWidth="1"/>
    <col min="10252" max="10252" width="13.5" style="2331" bestFit="1" customWidth="1"/>
    <col min="10253" max="10253" width="13.75" style="2331" customWidth="1"/>
    <col min="10254" max="10254" width="10" style="2331" bestFit="1" customWidth="1"/>
    <col min="10255" max="10255" width="13.25" style="2331" customWidth="1"/>
    <col min="10256" max="10256" width="19.5" style="2331" customWidth="1"/>
    <col min="10257" max="10257" width="17.375" style="2331" customWidth="1"/>
    <col min="10258" max="10258" width="16.625" style="2331" customWidth="1"/>
    <col min="10259" max="10496" width="9" style="2331"/>
    <col min="10497" max="10497" width="2.625" style="2331" customWidth="1"/>
    <col min="10498" max="10498" width="7.375" style="2331" customWidth="1"/>
    <col min="10499" max="10499" width="18.875" style="2331" bestFit="1" customWidth="1"/>
    <col min="10500" max="10500" width="14.625" style="2331" bestFit="1" customWidth="1"/>
    <col min="10501" max="10501" width="66" style="2331" customWidth="1"/>
    <col min="10502" max="10502" width="7.125" style="2331" customWidth="1"/>
    <col min="10503" max="10504" width="10.375" style="2331" bestFit="1" customWidth="1"/>
    <col min="10505" max="10505" width="13.625" style="2331" bestFit="1" customWidth="1"/>
    <col min="10506" max="10506" width="54" style="2331" customWidth="1"/>
    <col min="10507" max="10507" width="42.125" style="2331" customWidth="1"/>
    <col min="10508" max="10508" width="13.5" style="2331" bestFit="1" customWidth="1"/>
    <col min="10509" max="10509" width="13.75" style="2331" customWidth="1"/>
    <col min="10510" max="10510" width="10" style="2331" bestFit="1" customWidth="1"/>
    <col min="10511" max="10511" width="13.25" style="2331" customWidth="1"/>
    <col min="10512" max="10512" width="19.5" style="2331" customWidth="1"/>
    <col min="10513" max="10513" width="17.375" style="2331" customWidth="1"/>
    <col min="10514" max="10514" width="16.625" style="2331" customWidth="1"/>
    <col min="10515" max="10752" width="9" style="2331"/>
    <col min="10753" max="10753" width="2.625" style="2331" customWidth="1"/>
    <col min="10754" max="10754" width="7.375" style="2331" customWidth="1"/>
    <col min="10755" max="10755" width="18.875" style="2331" bestFit="1" customWidth="1"/>
    <col min="10756" max="10756" width="14.625" style="2331" bestFit="1" customWidth="1"/>
    <col min="10757" max="10757" width="66" style="2331" customWidth="1"/>
    <col min="10758" max="10758" width="7.125" style="2331" customWidth="1"/>
    <col min="10759" max="10760" width="10.375" style="2331" bestFit="1" customWidth="1"/>
    <col min="10761" max="10761" width="13.625" style="2331" bestFit="1" customWidth="1"/>
    <col min="10762" max="10762" width="54" style="2331" customWidth="1"/>
    <col min="10763" max="10763" width="42.125" style="2331" customWidth="1"/>
    <col min="10764" max="10764" width="13.5" style="2331" bestFit="1" customWidth="1"/>
    <col min="10765" max="10765" width="13.75" style="2331" customWidth="1"/>
    <col min="10766" max="10766" width="10" style="2331" bestFit="1" customWidth="1"/>
    <col min="10767" max="10767" width="13.25" style="2331" customWidth="1"/>
    <col min="10768" max="10768" width="19.5" style="2331" customWidth="1"/>
    <col min="10769" max="10769" width="17.375" style="2331" customWidth="1"/>
    <col min="10770" max="10770" width="16.625" style="2331" customWidth="1"/>
    <col min="10771" max="11008" width="9" style="2331"/>
    <col min="11009" max="11009" width="2.625" style="2331" customWidth="1"/>
    <col min="11010" max="11010" width="7.375" style="2331" customWidth="1"/>
    <col min="11011" max="11011" width="18.875" style="2331" bestFit="1" customWidth="1"/>
    <col min="11012" max="11012" width="14.625" style="2331" bestFit="1" customWidth="1"/>
    <col min="11013" max="11013" width="66" style="2331" customWidth="1"/>
    <col min="11014" max="11014" width="7.125" style="2331" customWidth="1"/>
    <col min="11015" max="11016" width="10.375" style="2331" bestFit="1" customWidth="1"/>
    <col min="11017" max="11017" width="13.625" style="2331" bestFit="1" customWidth="1"/>
    <col min="11018" max="11018" width="54" style="2331" customWidth="1"/>
    <col min="11019" max="11019" width="42.125" style="2331" customWidth="1"/>
    <col min="11020" max="11020" width="13.5" style="2331" bestFit="1" customWidth="1"/>
    <col min="11021" max="11021" width="13.75" style="2331" customWidth="1"/>
    <col min="11022" max="11022" width="10" style="2331" bestFit="1" customWidth="1"/>
    <col min="11023" max="11023" width="13.25" style="2331" customWidth="1"/>
    <col min="11024" max="11024" width="19.5" style="2331" customWidth="1"/>
    <col min="11025" max="11025" width="17.375" style="2331" customWidth="1"/>
    <col min="11026" max="11026" width="16.625" style="2331" customWidth="1"/>
    <col min="11027" max="11264" width="9" style="2331"/>
    <col min="11265" max="11265" width="2.625" style="2331" customWidth="1"/>
    <col min="11266" max="11266" width="7.375" style="2331" customWidth="1"/>
    <col min="11267" max="11267" width="18.875" style="2331" bestFit="1" customWidth="1"/>
    <col min="11268" max="11268" width="14.625" style="2331" bestFit="1" customWidth="1"/>
    <col min="11269" max="11269" width="66" style="2331" customWidth="1"/>
    <col min="11270" max="11270" width="7.125" style="2331" customWidth="1"/>
    <col min="11271" max="11272" width="10.375" style="2331" bestFit="1" customWidth="1"/>
    <col min="11273" max="11273" width="13.625" style="2331" bestFit="1" customWidth="1"/>
    <col min="11274" max="11274" width="54" style="2331" customWidth="1"/>
    <col min="11275" max="11275" width="42.125" style="2331" customWidth="1"/>
    <col min="11276" max="11276" width="13.5" style="2331" bestFit="1" customWidth="1"/>
    <col min="11277" max="11277" width="13.75" style="2331" customWidth="1"/>
    <col min="11278" max="11278" width="10" style="2331" bestFit="1" customWidth="1"/>
    <col min="11279" max="11279" width="13.25" style="2331" customWidth="1"/>
    <col min="11280" max="11280" width="19.5" style="2331" customWidth="1"/>
    <col min="11281" max="11281" width="17.375" style="2331" customWidth="1"/>
    <col min="11282" max="11282" width="16.625" style="2331" customWidth="1"/>
    <col min="11283" max="11520" width="9" style="2331"/>
    <col min="11521" max="11521" width="2.625" style="2331" customWidth="1"/>
    <col min="11522" max="11522" width="7.375" style="2331" customWidth="1"/>
    <col min="11523" max="11523" width="18.875" style="2331" bestFit="1" customWidth="1"/>
    <col min="11524" max="11524" width="14.625" style="2331" bestFit="1" customWidth="1"/>
    <col min="11525" max="11525" width="66" style="2331" customWidth="1"/>
    <col min="11526" max="11526" width="7.125" style="2331" customWidth="1"/>
    <col min="11527" max="11528" width="10.375" style="2331" bestFit="1" customWidth="1"/>
    <col min="11529" max="11529" width="13.625" style="2331" bestFit="1" customWidth="1"/>
    <col min="11530" max="11530" width="54" style="2331" customWidth="1"/>
    <col min="11531" max="11531" width="42.125" style="2331" customWidth="1"/>
    <col min="11532" max="11532" width="13.5" style="2331" bestFit="1" customWidth="1"/>
    <col min="11533" max="11533" width="13.75" style="2331" customWidth="1"/>
    <col min="11534" max="11534" width="10" style="2331" bestFit="1" customWidth="1"/>
    <col min="11535" max="11535" width="13.25" style="2331" customWidth="1"/>
    <col min="11536" max="11536" width="19.5" style="2331" customWidth="1"/>
    <col min="11537" max="11537" width="17.375" style="2331" customWidth="1"/>
    <col min="11538" max="11538" width="16.625" style="2331" customWidth="1"/>
    <col min="11539" max="11776" width="9" style="2331"/>
    <col min="11777" max="11777" width="2.625" style="2331" customWidth="1"/>
    <col min="11778" max="11778" width="7.375" style="2331" customWidth="1"/>
    <col min="11779" max="11779" width="18.875" style="2331" bestFit="1" customWidth="1"/>
    <col min="11780" max="11780" width="14.625" style="2331" bestFit="1" customWidth="1"/>
    <col min="11781" max="11781" width="66" style="2331" customWidth="1"/>
    <col min="11782" max="11782" width="7.125" style="2331" customWidth="1"/>
    <col min="11783" max="11784" width="10.375" style="2331" bestFit="1" customWidth="1"/>
    <col min="11785" max="11785" width="13.625" style="2331" bestFit="1" customWidth="1"/>
    <col min="11786" max="11786" width="54" style="2331" customWidth="1"/>
    <col min="11787" max="11787" width="42.125" style="2331" customWidth="1"/>
    <col min="11788" max="11788" width="13.5" style="2331" bestFit="1" customWidth="1"/>
    <col min="11789" max="11789" width="13.75" style="2331" customWidth="1"/>
    <col min="11790" max="11790" width="10" style="2331" bestFit="1" customWidth="1"/>
    <col min="11791" max="11791" width="13.25" style="2331" customWidth="1"/>
    <col min="11792" max="11792" width="19.5" style="2331" customWidth="1"/>
    <col min="11793" max="11793" width="17.375" style="2331" customWidth="1"/>
    <col min="11794" max="11794" width="16.625" style="2331" customWidth="1"/>
    <col min="11795" max="12032" width="9" style="2331"/>
    <col min="12033" max="12033" width="2.625" style="2331" customWidth="1"/>
    <col min="12034" max="12034" width="7.375" style="2331" customWidth="1"/>
    <col min="12035" max="12035" width="18.875" style="2331" bestFit="1" customWidth="1"/>
    <col min="12036" max="12036" width="14.625" style="2331" bestFit="1" customWidth="1"/>
    <col min="12037" max="12037" width="66" style="2331" customWidth="1"/>
    <col min="12038" max="12038" width="7.125" style="2331" customWidth="1"/>
    <col min="12039" max="12040" width="10.375" style="2331" bestFit="1" customWidth="1"/>
    <col min="12041" max="12041" width="13.625" style="2331" bestFit="1" customWidth="1"/>
    <col min="12042" max="12042" width="54" style="2331" customWidth="1"/>
    <col min="12043" max="12043" width="42.125" style="2331" customWidth="1"/>
    <col min="12044" max="12044" width="13.5" style="2331" bestFit="1" customWidth="1"/>
    <col min="12045" max="12045" width="13.75" style="2331" customWidth="1"/>
    <col min="12046" max="12046" width="10" style="2331" bestFit="1" customWidth="1"/>
    <col min="12047" max="12047" width="13.25" style="2331" customWidth="1"/>
    <col min="12048" max="12048" width="19.5" style="2331" customWidth="1"/>
    <col min="12049" max="12049" width="17.375" style="2331" customWidth="1"/>
    <col min="12050" max="12050" width="16.625" style="2331" customWidth="1"/>
    <col min="12051" max="12288" width="9" style="2331"/>
    <col min="12289" max="12289" width="2.625" style="2331" customWidth="1"/>
    <col min="12290" max="12290" width="7.375" style="2331" customWidth="1"/>
    <col min="12291" max="12291" width="18.875" style="2331" bestFit="1" customWidth="1"/>
    <col min="12292" max="12292" width="14.625" style="2331" bestFit="1" customWidth="1"/>
    <col min="12293" max="12293" width="66" style="2331" customWidth="1"/>
    <col min="12294" max="12294" width="7.125" style="2331" customWidth="1"/>
    <col min="12295" max="12296" width="10.375" style="2331" bestFit="1" customWidth="1"/>
    <col min="12297" max="12297" width="13.625" style="2331" bestFit="1" customWidth="1"/>
    <col min="12298" max="12298" width="54" style="2331" customWidth="1"/>
    <col min="12299" max="12299" width="42.125" style="2331" customWidth="1"/>
    <col min="12300" max="12300" width="13.5" style="2331" bestFit="1" customWidth="1"/>
    <col min="12301" max="12301" width="13.75" style="2331" customWidth="1"/>
    <col min="12302" max="12302" width="10" style="2331" bestFit="1" customWidth="1"/>
    <col min="12303" max="12303" width="13.25" style="2331" customWidth="1"/>
    <col min="12304" max="12304" width="19.5" style="2331" customWidth="1"/>
    <col min="12305" max="12305" width="17.375" style="2331" customWidth="1"/>
    <col min="12306" max="12306" width="16.625" style="2331" customWidth="1"/>
    <col min="12307" max="12544" width="9" style="2331"/>
    <col min="12545" max="12545" width="2.625" style="2331" customWidth="1"/>
    <col min="12546" max="12546" width="7.375" style="2331" customWidth="1"/>
    <col min="12547" max="12547" width="18.875" style="2331" bestFit="1" customWidth="1"/>
    <col min="12548" max="12548" width="14.625" style="2331" bestFit="1" customWidth="1"/>
    <col min="12549" max="12549" width="66" style="2331" customWidth="1"/>
    <col min="12550" max="12550" width="7.125" style="2331" customWidth="1"/>
    <col min="12551" max="12552" width="10.375" style="2331" bestFit="1" customWidth="1"/>
    <col min="12553" max="12553" width="13.625" style="2331" bestFit="1" customWidth="1"/>
    <col min="12554" max="12554" width="54" style="2331" customWidth="1"/>
    <col min="12555" max="12555" width="42.125" style="2331" customWidth="1"/>
    <col min="12556" max="12556" width="13.5" style="2331" bestFit="1" customWidth="1"/>
    <col min="12557" max="12557" width="13.75" style="2331" customWidth="1"/>
    <col min="12558" max="12558" width="10" style="2331" bestFit="1" customWidth="1"/>
    <col min="12559" max="12559" width="13.25" style="2331" customWidth="1"/>
    <col min="12560" max="12560" width="19.5" style="2331" customWidth="1"/>
    <col min="12561" max="12561" width="17.375" style="2331" customWidth="1"/>
    <col min="12562" max="12562" width="16.625" style="2331" customWidth="1"/>
    <col min="12563" max="12800" width="9" style="2331"/>
    <col min="12801" max="12801" width="2.625" style="2331" customWidth="1"/>
    <col min="12802" max="12802" width="7.375" style="2331" customWidth="1"/>
    <col min="12803" max="12803" width="18.875" style="2331" bestFit="1" customWidth="1"/>
    <col min="12804" max="12804" width="14.625" style="2331" bestFit="1" customWidth="1"/>
    <col min="12805" max="12805" width="66" style="2331" customWidth="1"/>
    <col min="12806" max="12806" width="7.125" style="2331" customWidth="1"/>
    <col min="12807" max="12808" width="10.375" style="2331" bestFit="1" customWidth="1"/>
    <col min="12809" max="12809" width="13.625" style="2331" bestFit="1" customWidth="1"/>
    <col min="12810" max="12810" width="54" style="2331" customWidth="1"/>
    <col min="12811" max="12811" width="42.125" style="2331" customWidth="1"/>
    <col min="12812" max="12812" width="13.5" style="2331" bestFit="1" customWidth="1"/>
    <col min="12813" max="12813" width="13.75" style="2331" customWidth="1"/>
    <col min="12814" max="12814" width="10" style="2331" bestFit="1" customWidth="1"/>
    <col min="12815" max="12815" width="13.25" style="2331" customWidth="1"/>
    <col min="12816" max="12816" width="19.5" style="2331" customWidth="1"/>
    <col min="12817" max="12817" width="17.375" style="2331" customWidth="1"/>
    <col min="12818" max="12818" width="16.625" style="2331" customWidth="1"/>
    <col min="12819" max="13056" width="9" style="2331"/>
    <col min="13057" max="13057" width="2.625" style="2331" customWidth="1"/>
    <col min="13058" max="13058" width="7.375" style="2331" customWidth="1"/>
    <col min="13059" max="13059" width="18.875" style="2331" bestFit="1" customWidth="1"/>
    <col min="13060" max="13060" width="14.625" style="2331" bestFit="1" customWidth="1"/>
    <col min="13061" max="13061" width="66" style="2331" customWidth="1"/>
    <col min="13062" max="13062" width="7.125" style="2331" customWidth="1"/>
    <col min="13063" max="13064" width="10.375" style="2331" bestFit="1" customWidth="1"/>
    <col min="13065" max="13065" width="13.625" style="2331" bestFit="1" customWidth="1"/>
    <col min="13066" max="13066" width="54" style="2331" customWidth="1"/>
    <col min="13067" max="13067" width="42.125" style="2331" customWidth="1"/>
    <col min="13068" max="13068" width="13.5" style="2331" bestFit="1" customWidth="1"/>
    <col min="13069" max="13069" width="13.75" style="2331" customWidth="1"/>
    <col min="13070" max="13070" width="10" style="2331" bestFit="1" customWidth="1"/>
    <col min="13071" max="13071" width="13.25" style="2331" customWidth="1"/>
    <col min="13072" max="13072" width="19.5" style="2331" customWidth="1"/>
    <col min="13073" max="13073" width="17.375" style="2331" customWidth="1"/>
    <col min="13074" max="13074" width="16.625" style="2331" customWidth="1"/>
    <col min="13075" max="13312" width="9" style="2331"/>
    <col min="13313" max="13313" width="2.625" style="2331" customWidth="1"/>
    <col min="13314" max="13314" width="7.375" style="2331" customWidth="1"/>
    <col min="13315" max="13315" width="18.875" style="2331" bestFit="1" customWidth="1"/>
    <col min="13316" max="13316" width="14.625" style="2331" bestFit="1" customWidth="1"/>
    <col min="13317" max="13317" width="66" style="2331" customWidth="1"/>
    <col min="13318" max="13318" width="7.125" style="2331" customWidth="1"/>
    <col min="13319" max="13320" width="10.375" style="2331" bestFit="1" customWidth="1"/>
    <col min="13321" max="13321" width="13.625" style="2331" bestFit="1" customWidth="1"/>
    <col min="13322" max="13322" width="54" style="2331" customWidth="1"/>
    <col min="13323" max="13323" width="42.125" style="2331" customWidth="1"/>
    <col min="13324" max="13324" width="13.5" style="2331" bestFit="1" customWidth="1"/>
    <col min="13325" max="13325" width="13.75" style="2331" customWidth="1"/>
    <col min="13326" max="13326" width="10" style="2331" bestFit="1" customWidth="1"/>
    <col min="13327" max="13327" width="13.25" style="2331" customWidth="1"/>
    <col min="13328" max="13328" width="19.5" style="2331" customWidth="1"/>
    <col min="13329" max="13329" width="17.375" style="2331" customWidth="1"/>
    <col min="13330" max="13330" width="16.625" style="2331" customWidth="1"/>
    <col min="13331" max="13568" width="9" style="2331"/>
    <col min="13569" max="13569" width="2.625" style="2331" customWidth="1"/>
    <col min="13570" max="13570" width="7.375" style="2331" customWidth="1"/>
    <col min="13571" max="13571" width="18.875" style="2331" bestFit="1" customWidth="1"/>
    <col min="13572" max="13572" width="14.625" style="2331" bestFit="1" customWidth="1"/>
    <col min="13573" max="13573" width="66" style="2331" customWidth="1"/>
    <col min="13574" max="13574" width="7.125" style="2331" customWidth="1"/>
    <col min="13575" max="13576" width="10.375" style="2331" bestFit="1" customWidth="1"/>
    <col min="13577" max="13577" width="13.625" style="2331" bestFit="1" customWidth="1"/>
    <col min="13578" max="13578" width="54" style="2331" customWidth="1"/>
    <col min="13579" max="13579" width="42.125" style="2331" customWidth="1"/>
    <col min="13580" max="13580" width="13.5" style="2331" bestFit="1" customWidth="1"/>
    <col min="13581" max="13581" width="13.75" style="2331" customWidth="1"/>
    <col min="13582" max="13582" width="10" style="2331" bestFit="1" customWidth="1"/>
    <col min="13583" max="13583" width="13.25" style="2331" customWidth="1"/>
    <col min="13584" max="13584" width="19.5" style="2331" customWidth="1"/>
    <col min="13585" max="13585" width="17.375" style="2331" customWidth="1"/>
    <col min="13586" max="13586" width="16.625" style="2331" customWidth="1"/>
    <col min="13587" max="13824" width="9" style="2331"/>
    <col min="13825" max="13825" width="2.625" style="2331" customWidth="1"/>
    <col min="13826" max="13826" width="7.375" style="2331" customWidth="1"/>
    <col min="13827" max="13827" width="18.875" style="2331" bestFit="1" customWidth="1"/>
    <col min="13828" max="13828" width="14.625" style="2331" bestFit="1" customWidth="1"/>
    <col min="13829" max="13829" width="66" style="2331" customWidth="1"/>
    <col min="13830" max="13830" width="7.125" style="2331" customWidth="1"/>
    <col min="13831" max="13832" width="10.375" style="2331" bestFit="1" customWidth="1"/>
    <col min="13833" max="13833" width="13.625" style="2331" bestFit="1" customWidth="1"/>
    <col min="13834" max="13834" width="54" style="2331" customWidth="1"/>
    <col min="13835" max="13835" width="42.125" style="2331" customWidth="1"/>
    <col min="13836" max="13836" width="13.5" style="2331" bestFit="1" customWidth="1"/>
    <col min="13837" max="13837" width="13.75" style="2331" customWidth="1"/>
    <col min="13838" max="13838" width="10" style="2331" bestFit="1" customWidth="1"/>
    <col min="13839" max="13839" width="13.25" style="2331" customWidth="1"/>
    <col min="13840" max="13840" width="19.5" style="2331" customWidth="1"/>
    <col min="13841" max="13841" width="17.375" style="2331" customWidth="1"/>
    <col min="13842" max="13842" width="16.625" style="2331" customWidth="1"/>
    <col min="13843" max="14080" width="9" style="2331"/>
    <col min="14081" max="14081" width="2.625" style="2331" customWidth="1"/>
    <col min="14082" max="14082" width="7.375" style="2331" customWidth="1"/>
    <col min="14083" max="14083" width="18.875" style="2331" bestFit="1" customWidth="1"/>
    <col min="14084" max="14084" width="14.625" style="2331" bestFit="1" customWidth="1"/>
    <col min="14085" max="14085" width="66" style="2331" customWidth="1"/>
    <col min="14086" max="14086" width="7.125" style="2331" customWidth="1"/>
    <col min="14087" max="14088" width="10.375" style="2331" bestFit="1" customWidth="1"/>
    <col min="14089" max="14089" width="13.625" style="2331" bestFit="1" customWidth="1"/>
    <col min="14090" max="14090" width="54" style="2331" customWidth="1"/>
    <col min="14091" max="14091" width="42.125" style="2331" customWidth="1"/>
    <col min="14092" max="14092" width="13.5" style="2331" bestFit="1" customWidth="1"/>
    <col min="14093" max="14093" width="13.75" style="2331" customWidth="1"/>
    <col min="14094" max="14094" width="10" style="2331" bestFit="1" customWidth="1"/>
    <col min="14095" max="14095" width="13.25" style="2331" customWidth="1"/>
    <col min="14096" max="14096" width="19.5" style="2331" customWidth="1"/>
    <col min="14097" max="14097" width="17.375" style="2331" customWidth="1"/>
    <col min="14098" max="14098" width="16.625" style="2331" customWidth="1"/>
    <col min="14099" max="14336" width="9" style="2331"/>
    <col min="14337" max="14337" width="2.625" style="2331" customWidth="1"/>
    <col min="14338" max="14338" width="7.375" style="2331" customWidth="1"/>
    <col min="14339" max="14339" width="18.875" style="2331" bestFit="1" customWidth="1"/>
    <col min="14340" max="14340" width="14.625" style="2331" bestFit="1" customWidth="1"/>
    <col min="14341" max="14341" width="66" style="2331" customWidth="1"/>
    <col min="14342" max="14342" width="7.125" style="2331" customWidth="1"/>
    <col min="14343" max="14344" width="10.375" style="2331" bestFit="1" customWidth="1"/>
    <col min="14345" max="14345" width="13.625" style="2331" bestFit="1" customWidth="1"/>
    <col min="14346" max="14346" width="54" style="2331" customWidth="1"/>
    <col min="14347" max="14347" width="42.125" style="2331" customWidth="1"/>
    <col min="14348" max="14348" width="13.5" style="2331" bestFit="1" customWidth="1"/>
    <col min="14349" max="14349" width="13.75" style="2331" customWidth="1"/>
    <col min="14350" max="14350" width="10" style="2331" bestFit="1" customWidth="1"/>
    <col min="14351" max="14351" width="13.25" style="2331" customWidth="1"/>
    <col min="14352" max="14352" width="19.5" style="2331" customWidth="1"/>
    <col min="14353" max="14353" width="17.375" style="2331" customWidth="1"/>
    <col min="14354" max="14354" width="16.625" style="2331" customWidth="1"/>
    <col min="14355" max="14592" width="9" style="2331"/>
    <col min="14593" max="14593" width="2.625" style="2331" customWidth="1"/>
    <col min="14594" max="14594" width="7.375" style="2331" customWidth="1"/>
    <col min="14595" max="14595" width="18.875" style="2331" bestFit="1" customWidth="1"/>
    <col min="14596" max="14596" width="14.625" style="2331" bestFit="1" customWidth="1"/>
    <col min="14597" max="14597" width="66" style="2331" customWidth="1"/>
    <col min="14598" max="14598" width="7.125" style="2331" customWidth="1"/>
    <col min="14599" max="14600" width="10.375" style="2331" bestFit="1" customWidth="1"/>
    <col min="14601" max="14601" width="13.625" style="2331" bestFit="1" customWidth="1"/>
    <col min="14602" max="14602" width="54" style="2331" customWidth="1"/>
    <col min="14603" max="14603" width="42.125" style="2331" customWidth="1"/>
    <col min="14604" max="14604" width="13.5" style="2331" bestFit="1" customWidth="1"/>
    <col min="14605" max="14605" width="13.75" style="2331" customWidth="1"/>
    <col min="14606" max="14606" width="10" style="2331" bestFit="1" customWidth="1"/>
    <col min="14607" max="14607" width="13.25" style="2331" customWidth="1"/>
    <col min="14608" max="14608" width="19.5" style="2331" customWidth="1"/>
    <col min="14609" max="14609" width="17.375" style="2331" customWidth="1"/>
    <col min="14610" max="14610" width="16.625" style="2331" customWidth="1"/>
    <col min="14611" max="14848" width="9" style="2331"/>
    <col min="14849" max="14849" width="2.625" style="2331" customWidth="1"/>
    <col min="14850" max="14850" width="7.375" style="2331" customWidth="1"/>
    <col min="14851" max="14851" width="18.875" style="2331" bestFit="1" customWidth="1"/>
    <col min="14852" max="14852" width="14.625" style="2331" bestFit="1" customWidth="1"/>
    <col min="14853" max="14853" width="66" style="2331" customWidth="1"/>
    <col min="14854" max="14854" width="7.125" style="2331" customWidth="1"/>
    <col min="14855" max="14856" width="10.375" style="2331" bestFit="1" customWidth="1"/>
    <col min="14857" max="14857" width="13.625" style="2331" bestFit="1" customWidth="1"/>
    <col min="14858" max="14858" width="54" style="2331" customWidth="1"/>
    <col min="14859" max="14859" width="42.125" style="2331" customWidth="1"/>
    <col min="14860" max="14860" width="13.5" style="2331" bestFit="1" customWidth="1"/>
    <col min="14861" max="14861" width="13.75" style="2331" customWidth="1"/>
    <col min="14862" max="14862" width="10" style="2331" bestFit="1" customWidth="1"/>
    <col min="14863" max="14863" width="13.25" style="2331" customWidth="1"/>
    <col min="14864" max="14864" width="19.5" style="2331" customWidth="1"/>
    <col min="14865" max="14865" width="17.375" style="2331" customWidth="1"/>
    <col min="14866" max="14866" width="16.625" style="2331" customWidth="1"/>
    <col min="14867" max="15104" width="9" style="2331"/>
    <col min="15105" max="15105" width="2.625" style="2331" customWidth="1"/>
    <col min="15106" max="15106" width="7.375" style="2331" customWidth="1"/>
    <col min="15107" max="15107" width="18.875" style="2331" bestFit="1" customWidth="1"/>
    <col min="15108" max="15108" width="14.625" style="2331" bestFit="1" customWidth="1"/>
    <col min="15109" max="15109" width="66" style="2331" customWidth="1"/>
    <col min="15110" max="15110" width="7.125" style="2331" customWidth="1"/>
    <col min="15111" max="15112" width="10.375" style="2331" bestFit="1" customWidth="1"/>
    <col min="15113" max="15113" width="13.625" style="2331" bestFit="1" customWidth="1"/>
    <col min="15114" max="15114" width="54" style="2331" customWidth="1"/>
    <col min="15115" max="15115" width="42.125" style="2331" customWidth="1"/>
    <col min="15116" max="15116" width="13.5" style="2331" bestFit="1" customWidth="1"/>
    <col min="15117" max="15117" width="13.75" style="2331" customWidth="1"/>
    <col min="15118" max="15118" width="10" style="2331" bestFit="1" customWidth="1"/>
    <col min="15119" max="15119" width="13.25" style="2331" customWidth="1"/>
    <col min="15120" max="15120" width="19.5" style="2331" customWidth="1"/>
    <col min="15121" max="15121" width="17.375" style="2331" customWidth="1"/>
    <col min="15122" max="15122" width="16.625" style="2331" customWidth="1"/>
    <col min="15123" max="15360" width="9" style="2331"/>
    <col min="15361" max="15361" width="2.625" style="2331" customWidth="1"/>
    <col min="15362" max="15362" width="7.375" style="2331" customWidth="1"/>
    <col min="15363" max="15363" width="18.875" style="2331" bestFit="1" customWidth="1"/>
    <col min="15364" max="15364" width="14.625" style="2331" bestFit="1" customWidth="1"/>
    <col min="15365" max="15365" width="66" style="2331" customWidth="1"/>
    <col min="15366" max="15366" width="7.125" style="2331" customWidth="1"/>
    <col min="15367" max="15368" width="10.375" style="2331" bestFit="1" customWidth="1"/>
    <col min="15369" max="15369" width="13.625" style="2331" bestFit="1" customWidth="1"/>
    <col min="15370" max="15370" width="54" style="2331" customWidth="1"/>
    <col min="15371" max="15371" width="42.125" style="2331" customWidth="1"/>
    <col min="15372" max="15372" width="13.5" style="2331" bestFit="1" customWidth="1"/>
    <col min="15373" max="15373" width="13.75" style="2331" customWidth="1"/>
    <col min="15374" max="15374" width="10" style="2331" bestFit="1" customWidth="1"/>
    <col min="15375" max="15375" width="13.25" style="2331" customWidth="1"/>
    <col min="15376" max="15376" width="19.5" style="2331" customWidth="1"/>
    <col min="15377" max="15377" width="17.375" style="2331" customWidth="1"/>
    <col min="15378" max="15378" width="16.625" style="2331" customWidth="1"/>
    <col min="15379" max="15616" width="9" style="2331"/>
    <col min="15617" max="15617" width="2.625" style="2331" customWidth="1"/>
    <col min="15618" max="15618" width="7.375" style="2331" customWidth="1"/>
    <col min="15619" max="15619" width="18.875" style="2331" bestFit="1" customWidth="1"/>
    <col min="15620" max="15620" width="14.625" style="2331" bestFit="1" customWidth="1"/>
    <col min="15621" max="15621" width="66" style="2331" customWidth="1"/>
    <col min="15622" max="15622" width="7.125" style="2331" customWidth="1"/>
    <col min="15623" max="15624" width="10.375" style="2331" bestFit="1" customWidth="1"/>
    <col min="15625" max="15625" width="13.625" style="2331" bestFit="1" customWidth="1"/>
    <col min="15626" max="15626" width="54" style="2331" customWidth="1"/>
    <col min="15627" max="15627" width="42.125" style="2331" customWidth="1"/>
    <col min="15628" max="15628" width="13.5" style="2331" bestFit="1" customWidth="1"/>
    <col min="15629" max="15629" width="13.75" style="2331" customWidth="1"/>
    <col min="15630" max="15630" width="10" style="2331" bestFit="1" customWidth="1"/>
    <col min="15631" max="15631" width="13.25" style="2331" customWidth="1"/>
    <col min="15632" max="15632" width="19.5" style="2331" customWidth="1"/>
    <col min="15633" max="15633" width="17.375" style="2331" customWidth="1"/>
    <col min="15634" max="15634" width="16.625" style="2331" customWidth="1"/>
    <col min="15635" max="15872" width="9" style="2331"/>
    <col min="15873" max="15873" width="2.625" style="2331" customWidth="1"/>
    <col min="15874" max="15874" width="7.375" style="2331" customWidth="1"/>
    <col min="15875" max="15875" width="18.875" style="2331" bestFit="1" customWidth="1"/>
    <col min="15876" max="15876" width="14.625" style="2331" bestFit="1" customWidth="1"/>
    <col min="15877" max="15877" width="66" style="2331" customWidth="1"/>
    <col min="15878" max="15878" width="7.125" style="2331" customWidth="1"/>
    <col min="15879" max="15880" width="10.375" style="2331" bestFit="1" customWidth="1"/>
    <col min="15881" max="15881" width="13.625" style="2331" bestFit="1" customWidth="1"/>
    <col min="15882" max="15882" width="54" style="2331" customWidth="1"/>
    <col min="15883" max="15883" width="42.125" style="2331" customWidth="1"/>
    <col min="15884" max="15884" width="13.5" style="2331" bestFit="1" customWidth="1"/>
    <col min="15885" max="15885" width="13.75" style="2331" customWidth="1"/>
    <col min="15886" max="15886" width="10" style="2331" bestFit="1" customWidth="1"/>
    <col min="15887" max="15887" width="13.25" style="2331" customWidth="1"/>
    <col min="15888" max="15888" width="19.5" style="2331" customWidth="1"/>
    <col min="15889" max="15889" width="17.375" style="2331" customWidth="1"/>
    <col min="15890" max="15890" width="16.625" style="2331" customWidth="1"/>
    <col min="15891" max="16128" width="9" style="2331"/>
    <col min="16129" max="16129" width="2.625" style="2331" customWidth="1"/>
    <col min="16130" max="16130" width="7.375" style="2331" customWidth="1"/>
    <col min="16131" max="16131" width="18.875" style="2331" bestFit="1" customWidth="1"/>
    <col min="16132" max="16132" width="14.625" style="2331" bestFit="1" customWidth="1"/>
    <col min="16133" max="16133" width="66" style="2331" customWidth="1"/>
    <col min="16134" max="16134" width="7.125" style="2331" customWidth="1"/>
    <col min="16135" max="16136" width="10.375" style="2331" bestFit="1" customWidth="1"/>
    <col min="16137" max="16137" width="13.625" style="2331" bestFit="1" customWidth="1"/>
    <col min="16138" max="16138" width="54" style="2331" customWidth="1"/>
    <col min="16139" max="16139" width="42.125" style="2331" customWidth="1"/>
    <col min="16140" max="16140" width="13.5" style="2331" bestFit="1" customWidth="1"/>
    <col min="16141" max="16141" width="13.75" style="2331" customWidth="1"/>
    <col min="16142" max="16142" width="10" style="2331" bestFit="1" customWidth="1"/>
    <col min="16143" max="16143" width="13.25" style="2331" customWidth="1"/>
    <col min="16144" max="16144" width="19.5" style="2331" customWidth="1"/>
    <col min="16145" max="16145" width="17.375" style="2331" customWidth="1"/>
    <col min="16146" max="16146" width="16.625" style="2331" customWidth="1"/>
    <col min="16147" max="16384" width="9" style="2331"/>
  </cols>
  <sheetData>
    <row r="2" spans="2:18" ht="20.100000000000001" customHeight="1">
      <c r="B2" s="2322" t="s">
        <v>0</v>
      </c>
      <c r="C2" s="2322"/>
      <c r="D2" s="2322"/>
      <c r="E2" s="2323" t="s">
        <v>10059</v>
      </c>
      <c r="G2" s="2325" t="s">
        <v>2</v>
      </c>
      <c r="H2" s="2326"/>
      <c r="I2" s="2327"/>
      <c r="J2" s="2328">
        <f>SUM(H:H)</f>
        <v>5950</v>
      </c>
    </row>
    <row r="3" spans="2:18" ht="20.100000000000001" customHeight="1">
      <c r="B3" s="2322" t="s">
        <v>3</v>
      </c>
      <c r="C3" s="2322"/>
      <c r="D3" s="2322"/>
      <c r="E3" s="2323" t="s">
        <v>9152</v>
      </c>
    </row>
    <row r="4" spans="2:18" ht="20.100000000000001" customHeight="1">
      <c r="B4" s="2322" t="s">
        <v>5</v>
      </c>
      <c r="C4" s="2322"/>
      <c r="D4" s="2322"/>
      <c r="E4" s="2323">
        <v>182513</v>
      </c>
      <c r="G4" s="2335"/>
      <c r="H4" s="2335"/>
      <c r="I4" s="2329"/>
      <c r="J4" s="2331"/>
      <c r="L4" s="2336"/>
      <c r="M4" s="2332"/>
      <c r="O4" s="2331"/>
      <c r="P4" s="2330"/>
    </row>
    <row r="5" spans="2:18" ht="20.100000000000001" customHeight="1">
      <c r="B5" s="2322" t="s">
        <v>6</v>
      </c>
      <c r="C5" s="2322"/>
      <c r="D5" s="2322"/>
      <c r="E5" s="2337"/>
      <c r="G5" s="2335"/>
      <c r="H5" s="2335"/>
      <c r="I5" s="2329"/>
      <c r="J5" s="2331"/>
      <c r="L5" s="2336"/>
      <c r="M5" s="2332"/>
      <c r="O5" s="2331"/>
      <c r="P5" s="2330"/>
    </row>
    <row r="6" spans="2:18" ht="20.100000000000001" customHeight="1">
      <c r="B6" s="2322" t="s">
        <v>7</v>
      </c>
      <c r="C6" s="2322"/>
      <c r="D6" s="2322"/>
      <c r="E6" s="2337"/>
    </row>
    <row r="8" spans="2:18" s="2329" customFormat="1" ht="19.5" customHeight="1">
      <c r="B8" s="2338" t="s">
        <v>8</v>
      </c>
      <c r="C8" s="2339" t="s">
        <v>9</v>
      </c>
      <c r="D8" s="2339" t="s">
        <v>10</v>
      </c>
      <c r="E8" s="2340" t="s">
        <v>11</v>
      </c>
      <c r="F8" s="2341" t="s">
        <v>12</v>
      </c>
      <c r="G8" s="2342" t="s">
        <v>13</v>
      </c>
      <c r="H8" s="2343" t="s">
        <v>14</v>
      </c>
      <c r="I8" s="2344" t="s">
        <v>15</v>
      </c>
      <c r="J8" s="2345" t="s">
        <v>16</v>
      </c>
      <c r="K8" s="2345" t="s">
        <v>17</v>
      </c>
      <c r="L8" s="2345" t="s">
        <v>18</v>
      </c>
      <c r="M8" s="2338" t="s">
        <v>19</v>
      </c>
      <c r="N8" s="2338" t="s">
        <v>20</v>
      </c>
      <c r="O8" s="2345" t="s">
        <v>21</v>
      </c>
      <c r="P8" s="2346" t="s">
        <v>22</v>
      </c>
      <c r="Q8" s="2347" t="s">
        <v>23</v>
      </c>
    </row>
    <row r="9" spans="2:18" s="2329" customFormat="1" ht="18" customHeight="1">
      <c r="B9" s="2348"/>
      <c r="C9" s="2349" t="s">
        <v>35</v>
      </c>
      <c r="D9" s="2349" t="s">
        <v>35</v>
      </c>
      <c r="E9" s="2726" t="s">
        <v>10060</v>
      </c>
      <c r="F9" s="2351">
        <v>2</v>
      </c>
      <c r="G9" s="2352">
        <v>2975</v>
      </c>
      <c r="H9" s="2352">
        <v>5950</v>
      </c>
      <c r="I9" s="2353"/>
      <c r="J9" s="2350"/>
      <c r="K9" s="2354" t="s">
        <v>10061</v>
      </c>
      <c r="L9" s="2355"/>
      <c r="M9" s="2356">
        <v>44165</v>
      </c>
      <c r="N9" s="2355"/>
      <c r="O9" s="2355"/>
      <c r="P9" s="2356">
        <v>44174</v>
      </c>
      <c r="Q9" s="2358">
        <v>44174</v>
      </c>
      <c r="R9" s="2359"/>
    </row>
    <row r="10" spans="2:18" s="2329" customFormat="1" ht="18" customHeight="1">
      <c r="B10" s="2348"/>
      <c r="C10" s="2348"/>
      <c r="D10" s="2348"/>
      <c r="E10" s="2353"/>
      <c r="F10" s="2353"/>
      <c r="G10" s="2368"/>
      <c r="H10" s="2368"/>
      <c r="I10" s="2353"/>
      <c r="J10" s="2353"/>
      <c r="K10" s="2354"/>
      <c r="L10" s="2355"/>
      <c r="M10" s="2356"/>
      <c r="N10" s="2355"/>
      <c r="O10" s="2374"/>
      <c r="P10" s="2386"/>
      <c r="Q10" s="2358"/>
      <c r="R10" s="2359"/>
    </row>
    <row r="11" spans="2:18" s="2329" customFormat="1" ht="18" customHeight="1">
      <c r="B11" s="2348"/>
      <c r="C11" s="2348"/>
      <c r="D11" s="2348"/>
      <c r="E11" s="2353"/>
      <c r="F11" s="2353"/>
      <c r="G11" s="2368"/>
      <c r="H11" s="2368"/>
      <c r="I11" s="2353"/>
      <c r="J11" s="2353"/>
      <c r="K11" s="2354"/>
      <c r="L11" s="2355"/>
      <c r="M11" s="2356"/>
      <c r="N11" s="2355"/>
      <c r="O11" s="2374"/>
      <c r="P11" s="2386"/>
      <c r="Q11" s="2358"/>
      <c r="R11" s="2359"/>
    </row>
    <row r="12" spans="2:18" s="2393" customFormat="1" ht="18" customHeight="1">
      <c r="B12" s="2387"/>
      <c r="C12" s="2349"/>
      <c r="D12" s="2349"/>
      <c r="E12" s="2350"/>
      <c r="F12" s="2354"/>
      <c r="G12" s="2388"/>
      <c r="H12" s="2368"/>
      <c r="I12" s="2389"/>
      <c r="J12" s="2350"/>
      <c r="K12" s="2387"/>
      <c r="L12" s="2387"/>
      <c r="M12" s="2390"/>
      <c r="N12" s="2391"/>
      <c r="O12" s="2504"/>
      <c r="P12" s="2390"/>
      <c r="Q12" s="2358"/>
      <c r="R12" s="2391"/>
    </row>
    <row r="13" spans="2:18" ht="18" customHeight="1"/>
  </sheetData>
  <mergeCells count="6">
    <mergeCell ref="B2:D2"/>
    <mergeCell ref="G2:I2"/>
    <mergeCell ref="B3:D3"/>
    <mergeCell ref="B4:D4"/>
    <mergeCell ref="B5:D5"/>
    <mergeCell ref="B6:D6"/>
  </mergeCells>
  <phoneticPr fontId="4"/>
  <dataValidations count="1">
    <dataValidation imeMode="hiragana" allowBlank="1" showInputMessage="1" showErrorMessage="1" sqref="J65529:J65530 JF65529:JF65530 TB65529:TB65530 ACX65529:ACX65530 AMT65529:AMT65530 AWP65529:AWP65530 BGL65529:BGL65530 BQH65529:BQH65530 CAD65529:CAD65530 CJZ65529:CJZ65530 CTV65529:CTV65530 DDR65529:DDR65530 DNN65529:DNN65530 DXJ65529:DXJ65530 EHF65529:EHF65530 ERB65529:ERB65530 FAX65529:FAX65530 FKT65529:FKT65530 FUP65529:FUP65530 GEL65529:GEL65530 GOH65529:GOH65530 GYD65529:GYD65530 HHZ65529:HHZ65530 HRV65529:HRV65530 IBR65529:IBR65530 ILN65529:ILN65530 IVJ65529:IVJ65530 JFF65529:JFF65530 JPB65529:JPB65530 JYX65529:JYX65530 KIT65529:KIT65530 KSP65529:KSP65530 LCL65529:LCL65530 LMH65529:LMH65530 LWD65529:LWD65530 MFZ65529:MFZ65530 MPV65529:MPV65530 MZR65529:MZR65530 NJN65529:NJN65530 NTJ65529:NTJ65530 ODF65529:ODF65530 ONB65529:ONB65530 OWX65529:OWX65530 PGT65529:PGT65530 PQP65529:PQP65530 QAL65529:QAL65530 QKH65529:QKH65530 QUD65529:QUD65530 RDZ65529:RDZ65530 RNV65529:RNV65530 RXR65529:RXR65530 SHN65529:SHN65530 SRJ65529:SRJ65530 TBF65529:TBF65530 TLB65529:TLB65530 TUX65529:TUX65530 UET65529:UET65530 UOP65529:UOP65530 UYL65529:UYL65530 VIH65529:VIH65530 VSD65529:VSD65530 WBZ65529:WBZ65530 WLV65529:WLV65530 WVR65529:WVR65530 J131065:J131066 JF131065:JF131066 TB131065:TB131066 ACX131065:ACX131066 AMT131065:AMT131066 AWP131065:AWP131066 BGL131065:BGL131066 BQH131065:BQH131066 CAD131065:CAD131066 CJZ131065:CJZ131066 CTV131065:CTV131066 DDR131065:DDR131066 DNN131065:DNN131066 DXJ131065:DXJ131066 EHF131065:EHF131066 ERB131065:ERB131066 FAX131065:FAX131066 FKT131065:FKT131066 FUP131065:FUP131066 GEL131065:GEL131066 GOH131065:GOH131066 GYD131065:GYD131066 HHZ131065:HHZ131066 HRV131065:HRV131066 IBR131065:IBR131066 ILN131065:ILN131066 IVJ131065:IVJ131066 JFF131065:JFF131066 JPB131065:JPB131066 JYX131065:JYX131066 KIT131065:KIT131066 KSP131065:KSP131066 LCL131065:LCL131066 LMH131065:LMH131066 LWD131065:LWD131066 MFZ131065:MFZ131066 MPV131065:MPV131066 MZR131065:MZR131066 NJN131065:NJN131066 NTJ131065:NTJ131066 ODF131065:ODF131066 ONB131065:ONB131066 OWX131065:OWX131066 PGT131065:PGT131066 PQP131065:PQP131066 QAL131065:QAL131066 QKH131065:QKH131066 QUD131065:QUD131066 RDZ131065:RDZ131066 RNV131065:RNV131066 RXR131065:RXR131066 SHN131065:SHN131066 SRJ131065:SRJ131066 TBF131065:TBF131066 TLB131065:TLB131066 TUX131065:TUX131066 UET131065:UET131066 UOP131065:UOP131066 UYL131065:UYL131066 VIH131065:VIH131066 VSD131065:VSD131066 WBZ131065:WBZ131066 WLV131065:WLV131066 WVR131065:WVR131066 J196601:J196602 JF196601:JF196602 TB196601:TB196602 ACX196601:ACX196602 AMT196601:AMT196602 AWP196601:AWP196602 BGL196601:BGL196602 BQH196601:BQH196602 CAD196601:CAD196602 CJZ196601:CJZ196602 CTV196601:CTV196602 DDR196601:DDR196602 DNN196601:DNN196602 DXJ196601:DXJ196602 EHF196601:EHF196602 ERB196601:ERB196602 FAX196601:FAX196602 FKT196601:FKT196602 FUP196601:FUP196602 GEL196601:GEL196602 GOH196601:GOH196602 GYD196601:GYD196602 HHZ196601:HHZ196602 HRV196601:HRV196602 IBR196601:IBR196602 ILN196601:ILN196602 IVJ196601:IVJ196602 JFF196601:JFF196602 JPB196601:JPB196602 JYX196601:JYX196602 KIT196601:KIT196602 KSP196601:KSP196602 LCL196601:LCL196602 LMH196601:LMH196602 LWD196601:LWD196602 MFZ196601:MFZ196602 MPV196601:MPV196602 MZR196601:MZR196602 NJN196601:NJN196602 NTJ196601:NTJ196602 ODF196601:ODF196602 ONB196601:ONB196602 OWX196601:OWX196602 PGT196601:PGT196602 PQP196601:PQP196602 QAL196601:QAL196602 QKH196601:QKH196602 QUD196601:QUD196602 RDZ196601:RDZ196602 RNV196601:RNV196602 RXR196601:RXR196602 SHN196601:SHN196602 SRJ196601:SRJ196602 TBF196601:TBF196602 TLB196601:TLB196602 TUX196601:TUX196602 UET196601:UET196602 UOP196601:UOP196602 UYL196601:UYL196602 VIH196601:VIH196602 VSD196601:VSD196602 WBZ196601:WBZ196602 WLV196601:WLV196602 WVR196601:WVR196602 J262137:J262138 JF262137:JF262138 TB262137:TB262138 ACX262137:ACX262138 AMT262137:AMT262138 AWP262137:AWP262138 BGL262137:BGL262138 BQH262137:BQH262138 CAD262137:CAD262138 CJZ262137:CJZ262138 CTV262137:CTV262138 DDR262137:DDR262138 DNN262137:DNN262138 DXJ262137:DXJ262138 EHF262137:EHF262138 ERB262137:ERB262138 FAX262137:FAX262138 FKT262137:FKT262138 FUP262137:FUP262138 GEL262137:GEL262138 GOH262137:GOH262138 GYD262137:GYD262138 HHZ262137:HHZ262138 HRV262137:HRV262138 IBR262137:IBR262138 ILN262137:ILN262138 IVJ262137:IVJ262138 JFF262137:JFF262138 JPB262137:JPB262138 JYX262137:JYX262138 KIT262137:KIT262138 KSP262137:KSP262138 LCL262137:LCL262138 LMH262137:LMH262138 LWD262137:LWD262138 MFZ262137:MFZ262138 MPV262137:MPV262138 MZR262137:MZR262138 NJN262137:NJN262138 NTJ262137:NTJ262138 ODF262137:ODF262138 ONB262137:ONB262138 OWX262137:OWX262138 PGT262137:PGT262138 PQP262137:PQP262138 QAL262137:QAL262138 QKH262137:QKH262138 QUD262137:QUD262138 RDZ262137:RDZ262138 RNV262137:RNV262138 RXR262137:RXR262138 SHN262137:SHN262138 SRJ262137:SRJ262138 TBF262137:TBF262138 TLB262137:TLB262138 TUX262137:TUX262138 UET262137:UET262138 UOP262137:UOP262138 UYL262137:UYL262138 VIH262137:VIH262138 VSD262137:VSD262138 WBZ262137:WBZ262138 WLV262137:WLV262138 WVR262137:WVR262138 J327673:J327674 JF327673:JF327674 TB327673:TB327674 ACX327673:ACX327674 AMT327673:AMT327674 AWP327673:AWP327674 BGL327673:BGL327674 BQH327673:BQH327674 CAD327673:CAD327674 CJZ327673:CJZ327674 CTV327673:CTV327674 DDR327673:DDR327674 DNN327673:DNN327674 DXJ327673:DXJ327674 EHF327673:EHF327674 ERB327673:ERB327674 FAX327673:FAX327674 FKT327673:FKT327674 FUP327673:FUP327674 GEL327673:GEL327674 GOH327673:GOH327674 GYD327673:GYD327674 HHZ327673:HHZ327674 HRV327673:HRV327674 IBR327673:IBR327674 ILN327673:ILN327674 IVJ327673:IVJ327674 JFF327673:JFF327674 JPB327673:JPB327674 JYX327673:JYX327674 KIT327673:KIT327674 KSP327673:KSP327674 LCL327673:LCL327674 LMH327673:LMH327674 LWD327673:LWD327674 MFZ327673:MFZ327674 MPV327673:MPV327674 MZR327673:MZR327674 NJN327673:NJN327674 NTJ327673:NTJ327674 ODF327673:ODF327674 ONB327673:ONB327674 OWX327673:OWX327674 PGT327673:PGT327674 PQP327673:PQP327674 QAL327673:QAL327674 QKH327673:QKH327674 QUD327673:QUD327674 RDZ327673:RDZ327674 RNV327673:RNV327674 RXR327673:RXR327674 SHN327673:SHN327674 SRJ327673:SRJ327674 TBF327673:TBF327674 TLB327673:TLB327674 TUX327673:TUX327674 UET327673:UET327674 UOP327673:UOP327674 UYL327673:UYL327674 VIH327673:VIH327674 VSD327673:VSD327674 WBZ327673:WBZ327674 WLV327673:WLV327674 WVR327673:WVR327674 J393209:J393210 JF393209:JF393210 TB393209:TB393210 ACX393209:ACX393210 AMT393209:AMT393210 AWP393209:AWP393210 BGL393209:BGL393210 BQH393209:BQH393210 CAD393209:CAD393210 CJZ393209:CJZ393210 CTV393209:CTV393210 DDR393209:DDR393210 DNN393209:DNN393210 DXJ393209:DXJ393210 EHF393209:EHF393210 ERB393209:ERB393210 FAX393209:FAX393210 FKT393209:FKT393210 FUP393209:FUP393210 GEL393209:GEL393210 GOH393209:GOH393210 GYD393209:GYD393210 HHZ393209:HHZ393210 HRV393209:HRV393210 IBR393209:IBR393210 ILN393209:ILN393210 IVJ393209:IVJ393210 JFF393209:JFF393210 JPB393209:JPB393210 JYX393209:JYX393210 KIT393209:KIT393210 KSP393209:KSP393210 LCL393209:LCL393210 LMH393209:LMH393210 LWD393209:LWD393210 MFZ393209:MFZ393210 MPV393209:MPV393210 MZR393209:MZR393210 NJN393209:NJN393210 NTJ393209:NTJ393210 ODF393209:ODF393210 ONB393209:ONB393210 OWX393209:OWX393210 PGT393209:PGT393210 PQP393209:PQP393210 QAL393209:QAL393210 QKH393209:QKH393210 QUD393209:QUD393210 RDZ393209:RDZ393210 RNV393209:RNV393210 RXR393209:RXR393210 SHN393209:SHN393210 SRJ393209:SRJ393210 TBF393209:TBF393210 TLB393209:TLB393210 TUX393209:TUX393210 UET393209:UET393210 UOP393209:UOP393210 UYL393209:UYL393210 VIH393209:VIH393210 VSD393209:VSD393210 WBZ393209:WBZ393210 WLV393209:WLV393210 WVR393209:WVR393210 J458745:J458746 JF458745:JF458746 TB458745:TB458746 ACX458745:ACX458746 AMT458745:AMT458746 AWP458745:AWP458746 BGL458745:BGL458746 BQH458745:BQH458746 CAD458745:CAD458746 CJZ458745:CJZ458746 CTV458745:CTV458746 DDR458745:DDR458746 DNN458745:DNN458746 DXJ458745:DXJ458746 EHF458745:EHF458746 ERB458745:ERB458746 FAX458745:FAX458746 FKT458745:FKT458746 FUP458745:FUP458746 GEL458745:GEL458746 GOH458745:GOH458746 GYD458745:GYD458746 HHZ458745:HHZ458746 HRV458745:HRV458746 IBR458745:IBR458746 ILN458745:ILN458746 IVJ458745:IVJ458746 JFF458745:JFF458746 JPB458745:JPB458746 JYX458745:JYX458746 KIT458745:KIT458746 KSP458745:KSP458746 LCL458745:LCL458746 LMH458745:LMH458746 LWD458745:LWD458746 MFZ458745:MFZ458746 MPV458745:MPV458746 MZR458745:MZR458746 NJN458745:NJN458746 NTJ458745:NTJ458746 ODF458745:ODF458746 ONB458745:ONB458746 OWX458745:OWX458746 PGT458745:PGT458746 PQP458745:PQP458746 QAL458745:QAL458746 QKH458745:QKH458746 QUD458745:QUD458746 RDZ458745:RDZ458746 RNV458745:RNV458746 RXR458745:RXR458746 SHN458745:SHN458746 SRJ458745:SRJ458746 TBF458745:TBF458746 TLB458745:TLB458746 TUX458745:TUX458746 UET458745:UET458746 UOP458745:UOP458746 UYL458745:UYL458746 VIH458745:VIH458746 VSD458745:VSD458746 WBZ458745:WBZ458746 WLV458745:WLV458746 WVR458745:WVR458746 J524281:J524282 JF524281:JF524282 TB524281:TB524282 ACX524281:ACX524282 AMT524281:AMT524282 AWP524281:AWP524282 BGL524281:BGL524282 BQH524281:BQH524282 CAD524281:CAD524282 CJZ524281:CJZ524282 CTV524281:CTV524282 DDR524281:DDR524282 DNN524281:DNN524282 DXJ524281:DXJ524282 EHF524281:EHF524282 ERB524281:ERB524282 FAX524281:FAX524282 FKT524281:FKT524282 FUP524281:FUP524282 GEL524281:GEL524282 GOH524281:GOH524282 GYD524281:GYD524282 HHZ524281:HHZ524282 HRV524281:HRV524282 IBR524281:IBR524282 ILN524281:ILN524282 IVJ524281:IVJ524282 JFF524281:JFF524282 JPB524281:JPB524282 JYX524281:JYX524282 KIT524281:KIT524282 KSP524281:KSP524282 LCL524281:LCL524282 LMH524281:LMH524282 LWD524281:LWD524282 MFZ524281:MFZ524282 MPV524281:MPV524282 MZR524281:MZR524282 NJN524281:NJN524282 NTJ524281:NTJ524282 ODF524281:ODF524282 ONB524281:ONB524282 OWX524281:OWX524282 PGT524281:PGT524282 PQP524281:PQP524282 QAL524281:QAL524282 QKH524281:QKH524282 QUD524281:QUD524282 RDZ524281:RDZ524282 RNV524281:RNV524282 RXR524281:RXR524282 SHN524281:SHN524282 SRJ524281:SRJ524282 TBF524281:TBF524282 TLB524281:TLB524282 TUX524281:TUX524282 UET524281:UET524282 UOP524281:UOP524282 UYL524281:UYL524282 VIH524281:VIH524282 VSD524281:VSD524282 WBZ524281:WBZ524282 WLV524281:WLV524282 WVR524281:WVR524282 J589817:J589818 JF589817:JF589818 TB589817:TB589818 ACX589817:ACX589818 AMT589817:AMT589818 AWP589817:AWP589818 BGL589817:BGL589818 BQH589817:BQH589818 CAD589817:CAD589818 CJZ589817:CJZ589818 CTV589817:CTV589818 DDR589817:DDR589818 DNN589817:DNN589818 DXJ589817:DXJ589818 EHF589817:EHF589818 ERB589817:ERB589818 FAX589817:FAX589818 FKT589817:FKT589818 FUP589817:FUP589818 GEL589817:GEL589818 GOH589817:GOH589818 GYD589817:GYD589818 HHZ589817:HHZ589818 HRV589817:HRV589818 IBR589817:IBR589818 ILN589817:ILN589818 IVJ589817:IVJ589818 JFF589817:JFF589818 JPB589817:JPB589818 JYX589817:JYX589818 KIT589817:KIT589818 KSP589817:KSP589818 LCL589817:LCL589818 LMH589817:LMH589818 LWD589817:LWD589818 MFZ589817:MFZ589818 MPV589817:MPV589818 MZR589817:MZR589818 NJN589817:NJN589818 NTJ589817:NTJ589818 ODF589817:ODF589818 ONB589817:ONB589818 OWX589817:OWX589818 PGT589817:PGT589818 PQP589817:PQP589818 QAL589817:QAL589818 QKH589817:QKH589818 QUD589817:QUD589818 RDZ589817:RDZ589818 RNV589817:RNV589818 RXR589817:RXR589818 SHN589817:SHN589818 SRJ589817:SRJ589818 TBF589817:TBF589818 TLB589817:TLB589818 TUX589817:TUX589818 UET589817:UET589818 UOP589817:UOP589818 UYL589817:UYL589818 VIH589817:VIH589818 VSD589817:VSD589818 WBZ589817:WBZ589818 WLV589817:WLV589818 WVR589817:WVR589818 J655353:J655354 JF655353:JF655354 TB655353:TB655354 ACX655353:ACX655354 AMT655353:AMT655354 AWP655353:AWP655354 BGL655353:BGL655354 BQH655353:BQH655354 CAD655353:CAD655354 CJZ655353:CJZ655354 CTV655353:CTV655354 DDR655353:DDR655354 DNN655353:DNN655354 DXJ655353:DXJ655354 EHF655353:EHF655354 ERB655353:ERB655354 FAX655353:FAX655354 FKT655353:FKT655354 FUP655353:FUP655354 GEL655353:GEL655354 GOH655353:GOH655354 GYD655353:GYD655354 HHZ655353:HHZ655354 HRV655353:HRV655354 IBR655353:IBR655354 ILN655353:ILN655354 IVJ655353:IVJ655354 JFF655353:JFF655354 JPB655353:JPB655354 JYX655353:JYX655354 KIT655353:KIT655354 KSP655353:KSP655354 LCL655353:LCL655354 LMH655353:LMH655354 LWD655353:LWD655354 MFZ655353:MFZ655354 MPV655353:MPV655354 MZR655353:MZR655354 NJN655353:NJN655354 NTJ655353:NTJ655354 ODF655353:ODF655354 ONB655353:ONB655354 OWX655353:OWX655354 PGT655353:PGT655354 PQP655353:PQP655354 QAL655353:QAL655354 QKH655353:QKH655354 QUD655353:QUD655354 RDZ655353:RDZ655354 RNV655353:RNV655354 RXR655353:RXR655354 SHN655353:SHN655354 SRJ655353:SRJ655354 TBF655353:TBF655354 TLB655353:TLB655354 TUX655353:TUX655354 UET655353:UET655354 UOP655353:UOP655354 UYL655353:UYL655354 VIH655353:VIH655354 VSD655353:VSD655354 WBZ655353:WBZ655354 WLV655353:WLV655354 WVR655353:WVR655354 J720889:J720890 JF720889:JF720890 TB720889:TB720890 ACX720889:ACX720890 AMT720889:AMT720890 AWP720889:AWP720890 BGL720889:BGL720890 BQH720889:BQH720890 CAD720889:CAD720890 CJZ720889:CJZ720890 CTV720889:CTV720890 DDR720889:DDR720890 DNN720889:DNN720890 DXJ720889:DXJ720890 EHF720889:EHF720890 ERB720889:ERB720890 FAX720889:FAX720890 FKT720889:FKT720890 FUP720889:FUP720890 GEL720889:GEL720890 GOH720889:GOH720890 GYD720889:GYD720890 HHZ720889:HHZ720890 HRV720889:HRV720890 IBR720889:IBR720890 ILN720889:ILN720890 IVJ720889:IVJ720890 JFF720889:JFF720890 JPB720889:JPB720890 JYX720889:JYX720890 KIT720889:KIT720890 KSP720889:KSP720890 LCL720889:LCL720890 LMH720889:LMH720890 LWD720889:LWD720890 MFZ720889:MFZ720890 MPV720889:MPV720890 MZR720889:MZR720890 NJN720889:NJN720890 NTJ720889:NTJ720890 ODF720889:ODF720890 ONB720889:ONB720890 OWX720889:OWX720890 PGT720889:PGT720890 PQP720889:PQP720890 QAL720889:QAL720890 QKH720889:QKH720890 QUD720889:QUD720890 RDZ720889:RDZ720890 RNV720889:RNV720890 RXR720889:RXR720890 SHN720889:SHN720890 SRJ720889:SRJ720890 TBF720889:TBF720890 TLB720889:TLB720890 TUX720889:TUX720890 UET720889:UET720890 UOP720889:UOP720890 UYL720889:UYL720890 VIH720889:VIH720890 VSD720889:VSD720890 WBZ720889:WBZ720890 WLV720889:WLV720890 WVR720889:WVR720890 J786425:J786426 JF786425:JF786426 TB786425:TB786426 ACX786425:ACX786426 AMT786425:AMT786426 AWP786425:AWP786426 BGL786425:BGL786426 BQH786425:BQH786426 CAD786425:CAD786426 CJZ786425:CJZ786426 CTV786425:CTV786426 DDR786425:DDR786426 DNN786425:DNN786426 DXJ786425:DXJ786426 EHF786425:EHF786426 ERB786425:ERB786426 FAX786425:FAX786426 FKT786425:FKT786426 FUP786425:FUP786426 GEL786425:GEL786426 GOH786425:GOH786426 GYD786425:GYD786426 HHZ786425:HHZ786426 HRV786425:HRV786426 IBR786425:IBR786426 ILN786425:ILN786426 IVJ786425:IVJ786426 JFF786425:JFF786426 JPB786425:JPB786426 JYX786425:JYX786426 KIT786425:KIT786426 KSP786425:KSP786426 LCL786425:LCL786426 LMH786425:LMH786426 LWD786425:LWD786426 MFZ786425:MFZ786426 MPV786425:MPV786426 MZR786425:MZR786426 NJN786425:NJN786426 NTJ786425:NTJ786426 ODF786425:ODF786426 ONB786425:ONB786426 OWX786425:OWX786426 PGT786425:PGT786426 PQP786425:PQP786426 QAL786425:QAL786426 QKH786425:QKH786426 QUD786425:QUD786426 RDZ786425:RDZ786426 RNV786425:RNV786426 RXR786425:RXR786426 SHN786425:SHN786426 SRJ786425:SRJ786426 TBF786425:TBF786426 TLB786425:TLB786426 TUX786425:TUX786426 UET786425:UET786426 UOP786425:UOP786426 UYL786425:UYL786426 VIH786425:VIH786426 VSD786425:VSD786426 WBZ786425:WBZ786426 WLV786425:WLV786426 WVR786425:WVR786426 J851961:J851962 JF851961:JF851962 TB851961:TB851962 ACX851961:ACX851962 AMT851961:AMT851962 AWP851961:AWP851962 BGL851961:BGL851962 BQH851961:BQH851962 CAD851961:CAD851962 CJZ851961:CJZ851962 CTV851961:CTV851962 DDR851961:DDR851962 DNN851961:DNN851962 DXJ851961:DXJ851962 EHF851961:EHF851962 ERB851961:ERB851962 FAX851961:FAX851962 FKT851961:FKT851962 FUP851961:FUP851962 GEL851961:GEL851962 GOH851961:GOH851962 GYD851961:GYD851962 HHZ851961:HHZ851962 HRV851961:HRV851962 IBR851961:IBR851962 ILN851961:ILN851962 IVJ851961:IVJ851962 JFF851961:JFF851962 JPB851961:JPB851962 JYX851961:JYX851962 KIT851961:KIT851962 KSP851961:KSP851962 LCL851961:LCL851962 LMH851961:LMH851962 LWD851961:LWD851962 MFZ851961:MFZ851962 MPV851961:MPV851962 MZR851961:MZR851962 NJN851961:NJN851962 NTJ851961:NTJ851962 ODF851961:ODF851962 ONB851961:ONB851962 OWX851961:OWX851962 PGT851961:PGT851962 PQP851961:PQP851962 QAL851961:QAL851962 QKH851961:QKH851962 QUD851961:QUD851962 RDZ851961:RDZ851962 RNV851961:RNV851962 RXR851961:RXR851962 SHN851961:SHN851962 SRJ851961:SRJ851962 TBF851961:TBF851962 TLB851961:TLB851962 TUX851961:TUX851962 UET851961:UET851962 UOP851961:UOP851962 UYL851961:UYL851962 VIH851961:VIH851962 VSD851961:VSD851962 WBZ851961:WBZ851962 WLV851961:WLV851962 WVR851961:WVR851962 J917497:J917498 JF917497:JF917498 TB917497:TB917498 ACX917497:ACX917498 AMT917497:AMT917498 AWP917497:AWP917498 BGL917497:BGL917498 BQH917497:BQH917498 CAD917497:CAD917498 CJZ917497:CJZ917498 CTV917497:CTV917498 DDR917497:DDR917498 DNN917497:DNN917498 DXJ917497:DXJ917498 EHF917497:EHF917498 ERB917497:ERB917498 FAX917497:FAX917498 FKT917497:FKT917498 FUP917497:FUP917498 GEL917497:GEL917498 GOH917497:GOH917498 GYD917497:GYD917498 HHZ917497:HHZ917498 HRV917497:HRV917498 IBR917497:IBR917498 ILN917497:ILN917498 IVJ917497:IVJ917498 JFF917497:JFF917498 JPB917497:JPB917498 JYX917497:JYX917498 KIT917497:KIT917498 KSP917497:KSP917498 LCL917497:LCL917498 LMH917497:LMH917498 LWD917497:LWD917498 MFZ917497:MFZ917498 MPV917497:MPV917498 MZR917497:MZR917498 NJN917497:NJN917498 NTJ917497:NTJ917498 ODF917497:ODF917498 ONB917497:ONB917498 OWX917497:OWX917498 PGT917497:PGT917498 PQP917497:PQP917498 QAL917497:QAL917498 QKH917497:QKH917498 QUD917497:QUD917498 RDZ917497:RDZ917498 RNV917497:RNV917498 RXR917497:RXR917498 SHN917497:SHN917498 SRJ917497:SRJ917498 TBF917497:TBF917498 TLB917497:TLB917498 TUX917497:TUX917498 UET917497:UET917498 UOP917497:UOP917498 UYL917497:UYL917498 VIH917497:VIH917498 VSD917497:VSD917498 WBZ917497:WBZ917498 WLV917497:WLV917498 WVR917497:WVR917498 J983033:J983034 JF983033:JF983034 TB983033:TB983034 ACX983033:ACX983034 AMT983033:AMT983034 AWP983033:AWP983034 BGL983033:BGL983034 BQH983033:BQH983034 CAD983033:CAD983034 CJZ983033:CJZ983034 CTV983033:CTV983034 DDR983033:DDR983034 DNN983033:DNN983034 DXJ983033:DXJ983034 EHF983033:EHF983034 ERB983033:ERB983034 FAX983033:FAX983034 FKT983033:FKT983034 FUP983033:FUP983034 GEL983033:GEL983034 GOH983033:GOH983034 GYD983033:GYD983034 HHZ983033:HHZ983034 HRV983033:HRV983034 IBR983033:IBR983034 ILN983033:ILN983034 IVJ983033:IVJ983034 JFF983033:JFF983034 JPB983033:JPB983034 JYX983033:JYX983034 KIT983033:KIT983034 KSP983033:KSP983034 LCL983033:LCL983034 LMH983033:LMH983034 LWD983033:LWD983034 MFZ983033:MFZ983034 MPV983033:MPV983034 MZR983033:MZR983034 NJN983033:NJN983034 NTJ983033:NTJ983034 ODF983033:ODF983034 ONB983033:ONB983034 OWX983033:OWX983034 PGT983033:PGT983034 PQP983033:PQP983034 QAL983033:QAL983034 QKH983033:QKH983034 QUD983033:QUD983034 RDZ983033:RDZ983034 RNV983033:RNV983034 RXR983033:RXR983034 SHN983033:SHN983034 SRJ983033:SRJ983034 TBF983033:TBF983034 TLB983033:TLB983034 TUX983033:TUX983034 UET983033:UET983034 UOP983033:UOP983034 UYL983033:UYL983034 VIH983033:VIH983034 VSD983033:VSD983034 WBZ983033:WBZ983034 WLV983033:WLV983034 WVR983033:WVR983034 J65542 JF65542 TB65542 ACX65542 AMT65542 AWP65542 BGL65542 BQH65542 CAD65542 CJZ65542 CTV65542 DDR65542 DNN65542 DXJ65542 EHF65542 ERB65542 FAX65542 FKT65542 FUP65542 GEL65542 GOH65542 GYD65542 HHZ65542 HRV65542 IBR65542 ILN65542 IVJ65542 JFF65542 JPB65542 JYX65542 KIT65542 KSP65542 LCL65542 LMH65542 LWD65542 MFZ65542 MPV65542 MZR65542 NJN65542 NTJ65542 ODF65542 ONB65542 OWX65542 PGT65542 PQP65542 QAL65542 QKH65542 QUD65542 RDZ65542 RNV65542 RXR65542 SHN65542 SRJ65542 TBF65542 TLB65542 TUX65542 UET65542 UOP65542 UYL65542 VIH65542 VSD65542 WBZ65542 WLV65542 WVR65542 J131078 JF131078 TB131078 ACX131078 AMT131078 AWP131078 BGL131078 BQH131078 CAD131078 CJZ131078 CTV131078 DDR131078 DNN131078 DXJ131078 EHF131078 ERB131078 FAX131078 FKT131078 FUP131078 GEL131078 GOH131078 GYD131078 HHZ131078 HRV131078 IBR131078 ILN131078 IVJ131078 JFF131078 JPB131078 JYX131078 KIT131078 KSP131078 LCL131078 LMH131078 LWD131078 MFZ131078 MPV131078 MZR131078 NJN131078 NTJ131078 ODF131078 ONB131078 OWX131078 PGT131078 PQP131078 QAL131078 QKH131078 QUD131078 RDZ131078 RNV131078 RXR131078 SHN131078 SRJ131078 TBF131078 TLB131078 TUX131078 UET131078 UOP131078 UYL131078 VIH131078 VSD131078 WBZ131078 WLV131078 WVR131078 J196614 JF196614 TB196614 ACX196614 AMT196614 AWP196614 BGL196614 BQH196614 CAD196614 CJZ196614 CTV196614 DDR196614 DNN196614 DXJ196614 EHF196614 ERB196614 FAX196614 FKT196614 FUP196614 GEL196614 GOH196614 GYD196614 HHZ196614 HRV196614 IBR196614 ILN196614 IVJ196614 JFF196614 JPB196614 JYX196614 KIT196614 KSP196614 LCL196614 LMH196614 LWD196614 MFZ196614 MPV196614 MZR196614 NJN196614 NTJ196614 ODF196614 ONB196614 OWX196614 PGT196614 PQP196614 QAL196614 QKH196614 QUD196614 RDZ196614 RNV196614 RXR196614 SHN196614 SRJ196614 TBF196614 TLB196614 TUX196614 UET196614 UOP196614 UYL196614 VIH196614 VSD196614 WBZ196614 WLV196614 WVR196614 J262150 JF262150 TB262150 ACX262150 AMT262150 AWP262150 BGL262150 BQH262150 CAD262150 CJZ262150 CTV262150 DDR262150 DNN262150 DXJ262150 EHF262150 ERB262150 FAX262150 FKT262150 FUP262150 GEL262150 GOH262150 GYD262150 HHZ262150 HRV262150 IBR262150 ILN262150 IVJ262150 JFF262150 JPB262150 JYX262150 KIT262150 KSP262150 LCL262150 LMH262150 LWD262150 MFZ262150 MPV262150 MZR262150 NJN262150 NTJ262150 ODF262150 ONB262150 OWX262150 PGT262150 PQP262150 QAL262150 QKH262150 QUD262150 RDZ262150 RNV262150 RXR262150 SHN262150 SRJ262150 TBF262150 TLB262150 TUX262150 UET262150 UOP262150 UYL262150 VIH262150 VSD262150 WBZ262150 WLV262150 WVR262150 J327686 JF327686 TB327686 ACX327686 AMT327686 AWP327686 BGL327686 BQH327686 CAD327686 CJZ327686 CTV327686 DDR327686 DNN327686 DXJ327686 EHF327686 ERB327686 FAX327686 FKT327686 FUP327686 GEL327686 GOH327686 GYD327686 HHZ327686 HRV327686 IBR327686 ILN327686 IVJ327686 JFF327686 JPB327686 JYX327686 KIT327686 KSP327686 LCL327686 LMH327686 LWD327686 MFZ327686 MPV327686 MZR327686 NJN327686 NTJ327686 ODF327686 ONB327686 OWX327686 PGT327686 PQP327686 QAL327686 QKH327686 QUD327686 RDZ327686 RNV327686 RXR327686 SHN327686 SRJ327686 TBF327686 TLB327686 TUX327686 UET327686 UOP327686 UYL327686 VIH327686 VSD327686 WBZ327686 WLV327686 WVR327686 J393222 JF393222 TB393222 ACX393222 AMT393222 AWP393222 BGL393222 BQH393222 CAD393222 CJZ393222 CTV393222 DDR393222 DNN393222 DXJ393222 EHF393222 ERB393222 FAX393222 FKT393222 FUP393222 GEL393222 GOH393222 GYD393222 HHZ393222 HRV393222 IBR393222 ILN393222 IVJ393222 JFF393222 JPB393222 JYX393222 KIT393222 KSP393222 LCL393222 LMH393222 LWD393222 MFZ393222 MPV393222 MZR393222 NJN393222 NTJ393222 ODF393222 ONB393222 OWX393222 PGT393222 PQP393222 QAL393222 QKH393222 QUD393222 RDZ393222 RNV393222 RXR393222 SHN393222 SRJ393222 TBF393222 TLB393222 TUX393222 UET393222 UOP393222 UYL393222 VIH393222 VSD393222 WBZ393222 WLV393222 WVR393222 J458758 JF458758 TB458758 ACX458758 AMT458758 AWP458758 BGL458758 BQH458758 CAD458758 CJZ458758 CTV458758 DDR458758 DNN458758 DXJ458758 EHF458758 ERB458758 FAX458758 FKT458758 FUP458758 GEL458758 GOH458758 GYD458758 HHZ458758 HRV458758 IBR458758 ILN458758 IVJ458758 JFF458758 JPB458758 JYX458758 KIT458758 KSP458758 LCL458758 LMH458758 LWD458758 MFZ458758 MPV458758 MZR458758 NJN458758 NTJ458758 ODF458758 ONB458758 OWX458758 PGT458758 PQP458758 QAL458758 QKH458758 QUD458758 RDZ458758 RNV458758 RXR458758 SHN458758 SRJ458758 TBF458758 TLB458758 TUX458758 UET458758 UOP458758 UYL458758 VIH458758 VSD458758 WBZ458758 WLV458758 WVR458758 J524294 JF524294 TB524294 ACX524294 AMT524294 AWP524294 BGL524294 BQH524294 CAD524294 CJZ524294 CTV524294 DDR524294 DNN524294 DXJ524294 EHF524294 ERB524294 FAX524294 FKT524294 FUP524294 GEL524294 GOH524294 GYD524294 HHZ524294 HRV524294 IBR524294 ILN524294 IVJ524294 JFF524294 JPB524294 JYX524294 KIT524294 KSP524294 LCL524294 LMH524294 LWD524294 MFZ524294 MPV524294 MZR524294 NJN524294 NTJ524294 ODF524294 ONB524294 OWX524294 PGT524294 PQP524294 QAL524294 QKH524294 QUD524294 RDZ524294 RNV524294 RXR524294 SHN524294 SRJ524294 TBF524294 TLB524294 TUX524294 UET524294 UOP524294 UYL524294 VIH524294 VSD524294 WBZ524294 WLV524294 WVR524294 J589830 JF589830 TB589830 ACX589830 AMT589830 AWP589830 BGL589830 BQH589830 CAD589830 CJZ589830 CTV589830 DDR589830 DNN589830 DXJ589830 EHF589830 ERB589830 FAX589830 FKT589830 FUP589830 GEL589830 GOH589830 GYD589830 HHZ589830 HRV589830 IBR589830 ILN589830 IVJ589830 JFF589830 JPB589830 JYX589830 KIT589830 KSP589830 LCL589830 LMH589830 LWD589830 MFZ589830 MPV589830 MZR589830 NJN589830 NTJ589830 ODF589830 ONB589830 OWX589830 PGT589830 PQP589830 QAL589830 QKH589830 QUD589830 RDZ589830 RNV589830 RXR589830 SHN589830 SRJ589830 TBF589830 TLB589830 TUX589830 UET589830 UOP589830 UYL589830 VIH589830 VSD589830 WBZ589830 WLV589830 WVR589830 J655366 JF655366 TB655366 ACX655366 AMT655366 AWP655366 BGL655366 BQH655366 CAD655366 CJZ655366 CTV655366 DDR655366 DNN655366 DXJ655366 EHF655366 ERB655366 FAX655366 FKT655366 FUP655366 GEL655366 GOH655366 GYD655366 HHZ655366 HRV655366 IBR655366 ILN655366 IVJ655366 JFF655366 JPB655366 JYX655366 KIT655366 KSP655366 LCL655366 LMH655366 LWD655366 MFZ655366 MPV655366 MZR655366 NJN655366 NTJ655366 ODF655366 ONB655366 OWX655366 PGT655366 PQP655366 QAL655366 QKH655366 QUD655366 RDZ655366 RNV655366 RXR655366 SHN655366 SRJ655366 TBF655366 TLB655366 TUX655366 UET655366 UOP655366 UYL655366 VIH655366 VSD655366 WBZ655366 WLV655366 WVR655366 J720902 JF720902 TB720902 ACX720902 AMT720902 AWP720902 BGL720902 BQH720902 CAD720902 CJZ720902 CTV720902 DDR720902 DNN720902 DXJ720902 EHF720902 ERB720902 FAX720902 FKT720902 FUP720902 GEL720902 GOH720902 GYD720902 HHZ720902 HRV720902 IBR720902 ILN720902 IVJ720902 JFF720902 JPB720902 JYX720902 KIT720902 KSP720902 LCL720902 LMH720902 LWD720902 MFZ720902 MPV720902 MZR720902 NJN720902 NTJ720902 ODF720902 ONB720902 OWX720902 PGT720902 PQP720902 QAL720902 QKH720902 QUD720902 RDZ720902 RNV720902 RXR720902 SHN720902 SRJ720902 TBF720902 TLB720902 TUX720902 UET720902 UOP720902 UYL720902 VIH720902 VSD720902 WBZ720902 WLV720902 WVR720902 J786438 JF786438 TB786438 ACX786438 AMT786438 AWP786438 BGL786438 BQH786438 CAD786438 CJZ786438 CTV786438 DDR786438 DNN786438 DXJ786438 EHF786438 ERB786438 FAX786438 FKT786438 FUP786438 GEL786438 GOH786438 GYD786438 HHZ786438 HRV786438 IBR786438 ILN786438 IVJ786438 JFF786438 JPB786438 JYX786438 KIT786438 KSP786438 LCL786438 LMH786438 LWD786438 MFZ786438 MPV786438 MZR786438 NJN786438 NTJ786438 ODF786438 ONB786438 OWX786438 PGT786438 PQP786438 QAL786438 QKH786438 QUD786438 RDZ786438 RNV786438 RXR786438 SHN786438 SRJ786438 TBF786438 TLB786438 TUX786438 UET786438 UOP786438 UYL786438 VIH786438 VSD786438 WBZ786438 WLV786438 WVR786438 J851974 JF851974 TB851974 ACX851974 AMT851974 AWP851974 BGL851974 BQH851974 CAD851974 CJZ851974 CTV851974 DDR851974 DNN851974 DXJ851974 EHF851974 ERB851974 FAX851974 FKT851974 FUP851974 GEL851974 GOH851974 GYD851974 HHZ851974 HRV851974 IBR851974 ILN851974 IVJ851974 JFF851974 JPB851974 JYX851974 KIT851974 KSP851974 LCL851974 LMH851974 LWD851974 MFZ851974 MPV851974 MZR851974 NJN851974 NTJ851974 ODF851974 ONB851974 OWX851974 PGT851974 PQP851974 QAL851974 QKH851974 QUD851974 RDZ851974 RNV851974 RXR851974 SHN851974 SRJ851974 TBF851974 TLB851974 TUX851974 UET851974 UOP851974 UYL851974 VIH851974 VSD851974 WBZ851974 WLV851974 WVR851974 J917510 JF917510 TB917510 ACX917510 AMT917510 AWP917510 BGL917510 BQH917510 CAD917510 CJZ917510 CTV917510 DDR917510 DNN917510 DXJ917510 EHF917510 ERB917510 FAX917510 FKT917510 FUP917510 GEL917510 GOH917510 GYD917510 HHZ917510 HRV917510 IBR917510 ILN917510 IVJ917510 JFF917510 JPB917510 JYX917510 KIT917510 KSP917510 LCL917510 LMH917510 LWD917510 MFZ917510 MPV917510 MZR917510 NJN917510 NTJ917510 ODF917510 ONB917510 OWX917510 PGT917510 PQP917510 QAL917510 QKH917510 QUD917510 RDZ917510 RNV917510 RXR917510 SHN917510 SRJ917510 TBF917510 TLB917510 TUX917510 UET917510 UOP917510 UYL917510 VIH917510 VSD917510 WBZ917510 WLV917510 WVR917510 J983046 JF983046 TB983046 ACX983046 AMT983046 AWP983046 BGL983046 BQH983046 CAD983046 CJZ983046 CTV983046 DDR983046 DNN983046 DXJ983046 EHF983046 ERB983046 FAX983046 FKT983046 FUP983046 GEL983046 GOH983046 GYD983046 HHZ983046 HRV983046 IBR983046 ILN983046 IVJ983046 JFF983046 JPB983046 JYX983046 KIT983046 KSP983046 LCL983046 LMH983046 LWD983046 MFZ983046 MPV983046 MZR983046 NJN983046 NTJ983046 ODF983046 ONB983046 OWX983046 PGT983046 PQP983046 QAL983046 QKH983046 QUD983046 RDZ983046 RNV983046 RXR983046 SHN983046 SRJ983046 TBF983046 TLB983046 TUX983046 UET983046 UOP983046 UYL983046 VIH983046 VSD983046 WBZ983046 WLV983046 WVR983046 J65532:J65534 JF65532:JF65534 TB65532:TB65534 ACX65532:ACX65534 AMT65532:AMT65534 AWP65532:AWP65534 BGL65532:BGL65534 BQH65532:BQH65534 CAD65532:CAD65534 CJZ65532:CJZ65534 CTV65532:CTV65534 DDR65532:DDR65534 DNN65532:DNN65534 DXJ65532:DXJ65534 EHF65532:EHF65534 ERB65532:ERB65534 FAX65532:FAX65534 FKT65532:FKT65534 FUP65532:FUP65534 GEL65532:GEL65534 GOH65532:GOH65534 GYD65532:GYD65534 HHZ65532:HHZ65534 HRV65532:HRV65534 IBR65532:IBR65534 ILN65532:ILN65534 IVJ65532:IVJ65534 JFF65532:JFF65534 JPB65532:JPB65534 JYX65532:JYX65534 KIT65532:KIT65534 KSP65532:KSP65534 LCL65532:LCL65534 LMH65532:LMH65534 LWD65532:LWD65534 MFZ65532:MFZ65534 MPV65532:MPV65534 MZR65532:MZR65534 NJN65532:NJN65534 NTJ65532:NTJ65534 ODF65532:ODF65534 ONB65532:ONB65534 OWX65532:OWX65534 PGT65532:PGT65534 PQP65532:PQP65534 QAL65532:QAL65534 QKH65532:QKH65534 QUD65532:QUD65534 RDZ65532:RDZ65534 RNV65532:RNV65534 RXR65532:RXR65534 SHN65532:SHN65534 SRJ65532:SRJ65534 TBF65532:TBF65534 TLB65532:TLB65534 TUX65532:TUX65534 UET65532:UET65534 UOP65532:UOP65534 UYL65532:UYL65534 VIH65532:VIH65534 VSD65532:VSD65534 WBZ65532:WBZ65534 WLV65532:WLV65534 WVR65532:WVR65534 J131068:J131070 JF131068:JF131070 TB131068:TB131070 ACX131068:ACX131070 AMT131068:AMT131070 AWP131068:AWP131070 BGL131068:BGL131070 BQH131068:BQH131070 CAD131068:CAD131070 CJZ131068:CJZ131070 CTV131068:CTV131070 DDR131068:DDR131070 DNN131068:DNN131070 DXJ131068:DXJ131070 EHF131068:EHF131070 ERB131068:ERB131070 FAX131068:FAX131070 FKT131068:FKT131070 FUP131068:FUP131070 GEL131068:GEL131070 GOH131068:GOH131070 GYD131068:GYD131070 HHZ131068:HHZ131070 HRV131068:HRV131070 IBR131068:IBR131070 ILN131068:ILN131070 IVJ131068:IVJ131070 JFF131068:JFF131070 JPB131068:JPB131070 JYX131068:JYX131070 KIT131068:KIT131070 KSP131068:KSP131070 LCL131068:LCL131070 LMH131068:LMH131070 LWD131068:LWD131070 MFZ131068:MFZ131070 MPV131068:MPV131070 MZR131068:MZR131070 NJN131068:NJN131070 NTJ131068:NTJ131070 ODF131068:ODF131070 ONB131068:ONB131070 OWX131068:OWX131070 PGT131068:PGT131070 PQP131068:PQP131070 QAL131068:QAL131070 QKH131068:QKH131070 QUD131068:QUD131070 RDZ131068:RDZ131070 RNV131068:RNV131070 RXR131068:RXR131070 SHN131068:SHN131070 SRJ131068:SRJ131070 TBF131068:TBF131070 TLB131068:TLB131070 TUX131068:TUX131070 UET131068:UET131070 UOP131068:UOP131070 UYL131068:UYL131070 VIH131068:VIH131070 VSD131068:VSD131070 WBZ131068:WBZ131070 WLV131068:WLV131070 WVR131068:WVR131070 J196604:J196606 JF196604:JF196606 TB196604:TB196606 ACX196604:ACX196606 AMT196604:AMT196606 AWP196604:AWP196606 BGL196604:BGL196606 BQH196604:BQH196606 CAD196604:CAD196606 CJZ196604:CJZ196606 CTV196604:CTV196606 DDR196604:DDR196606 DNN196604:DNN196606 DXJ196604:DXJ196606 EHF196604:EHF196606 ERB196604:ERB196606 FAX196604:FAX196606 FKT196604:FKT196606 FUP196604:FUP196606 GEL196604:GEL196606 GOH196604:GOH196606 GYD196604:GYD196606 HHZ196604:HHZ196606 HRV196604:HRV196606 IBR196604:IBR196606 ILN196604:ILN196606 IVJ196604:IVJ196606 JFF196604:JFF196606 JPB196604:JPB196606 JYX196604:JYX196606 KIT196604:KIT196606 KSP196604:KSP196606 LCL196604:LCL196606 LMH196604:LMH196606 LWD196604:LWD196606 MFZ196604:MFZ196606 MPV196604:MPV196606 MZR196604:MZR196606 NJN196604:NJN196606 NTJ196604:NTJ196606 ODF196604:ODF196606 ONB196604:ONB196606 OWX196604:OWX196606 PGT196604:PGT196606 PQP196604:PQP196606 QAL196604:QAL196606 QKH196604:QKH196606 QUD196604:QUD196606 RDZ196604:RDZ196606 RNV196604:RNV196606 RXR196604:RXR196606 SHN196604:SHN196606 SRJ196604:SRJ196606 TBF196604:TBF196606 TLB196604:TLB196606 TUX196604:TUX196606 UET196604:UET196606 UOP196604:UOP196606 UYL196604:UYL196606 VIH196604:VIH196606 VSD196604:VSD196606 WBZ196604:WBZ196606 WLV196604:WLV196606 WVR196604:WVR196606 J262140:J262142 JF262140:JF262142 TB262140:TB262142 ACX262140:ACX262142 AMT262140:AMT262142 AWP262140:AWP262142 BGL262140:BGL262142 BQH262140:BQH262142 CAD262140:CAD262142 CJZ262140:CJZ262142 CTV262140:CTV262142 DDR262140:DDR262142 DNN262140:DNN262142 DXJ262140:DXJ262142 EHF262140:EHF262142 ERB262140:ERB262142 FAX262140:FAX262142 FKT262140:FKT262142 FUP262140:FUP262142 GEL262140:GEL262142 GOH262140:GOH262142 GYD262140:GYD262142 HHZ262140:HHZ262142 HRV262140:HRV262142 IBR262140:IBR262142 ILN262140:ILN262142 IVJ262140:IVJ262142 JFF262140:JFF262142 JPB262140:JPB262142 JYX262140:JYX262142 KIT262140:KIT262142 KSP262140:KSP262142 LCL262140:LCL262142 LMH262140:LMH262142 LWD262140:LWD262142 MFZ262140:MFZ262142 MPV262140:MPV262142 MZR262140:MZR262142 NJN262140:NJN262142 NTJ262140:NTJ262142 ODF262140:ODF262142 ONB262140:ONB262142 OWX262140:OWX262142 PGT262140:PGT262142 PQP262140:PQP262142 QAL262140:QAL262142 QKH262140:QKH262142 QUD262140:QUD262142 RDZ262140:RDZ262142 RNV262140:RNV262142 RXR262140:RXR262142 SHN262140:SHN262142 SRJ262140:SRJ262142 TBF262140:TBF262142 TLB262140:TLB262142 TUX262140:TUX262142 UET262140:UET262142 UOP262140:UOP262142 UYL262140:UYL262142 VIH262140:VIH262142 VSD262140:VSD262142 WBZ262140:WBZ262142 WLV262140:WLV262142 WVR262140:WVR262142 J327676:J327678 JF327676:JF327678 TB327676:TB327678 ACX327676:ACX327678 AMT327676:AMT327678 AWP327676:AWP327678 BGL327676:BGL327678 BQH327676:BQH327678 CAD327676:CAD327678 CJZ327676:CJZ327678 CTV327676:CTV327678 DDR327676:DDR327678 DNN327676:DNN327678 DXJ327676:DXJ327678 EHF327676:EHF327678 ERB327676:ERB327678 FAX327676:FAX327678 FKT327676:FKT327678 FUP327676:FUP327678 GEL327676:GEL327678 GOH327676:GOH327678 GYD327676:GYD327678 HHZ327676:HHZ327678 HRV327676:HRV327678 IBR327676:IBR327678 ILN327676:ILN327678 IVJ327676:IVJ327678 JFF327676:JFF327678 JPB327676:JPB327678 JYX327676:JYX327678 KIT327676:KIT327678 KSP327676:KSP327678 LCL327676:LCL327678 LMH327676:LMH327678 LWD327676:LWD327678 MFZ327676:MFZ327678 MPV327676:MPV327678 MZR327676:MZR327678 NJN327676:NJN327678 NTJ327676:NTJ327678 ODF327676:ODF327678 ONB327676:ONB327678 OWX327676:OWX327678 PGT327676:PGT327678 PQP327676:PQP327678 QAL327676:QAL327678 QKH327676:QKH327678 QUD327676:QUD327678 RDZ327676:RDZ327678 RNV327676:RNV327678 RXR327676:RXR327678 SHN327676:SHN327678 SRJ327676:SRJ327678 TBF327676:TBF327678 TLB327676:TLB327678 TUX327676:TUX327678 UET327676:UET327678 UOP327676:UOP327678 UYL327676:UYL327678 VIH327676:VIH327678 VSD327676:VSD327678 WBZ327676:WBZ327678 WLV327676:WLV327678 WVR327676:WVR327678 J393212:J393214 JF393212:JF393214 TB393212:TB393214 ACX393212:ACX393214 AMT393212:AMT393214 AWP393212:AWP393214 BGL393212:BGL393214 BQH393212:BQH393214 CAD393212:CAD393214 CJZ393212:CJZ393214 CTV393212:CTV393214 DDR393212:DDR393214 DNN393212:DNN393214 DXJ393212:DXJ393214 EHF393212:EHF393214 ERB393212:ERB393214 FAX393212:FAX393214 FKT393212:FKT393214 FUP393212:FUP393214 GEL393212:GEL393214 GOH393212:GOH393214 GYD393212:GYD393214 HHZ393212:HHZ393214 HRV393212:HRV393214 IBR393212:IBR393214 ILN393212:ILN393214 IVJ393212:IVJ393214 JFF393212:JFF393214 JPB393212:JPB393214 JYX393212:JYX393214 KIT393212:KIT393214 KSP393212:KSP393214 LCL393212:LCL393214 LMH393212:LMH393214 LWD393212:LWD393214 MFZ393212:MFZ393214 MPV393212:MPV393214 MZR393212:MZR393214 NJN393212:NJN393214 NTJ393212:NTJ393214 ODF393212:ODF393214 ONB393212:ONB393214 OWX393212:OWX393214 PGT393212:PGT393214 PQP393212:PQP393214 QAL393212:QAL393214 QKH393212:QKH393214 QUD393212:QUD393214 RDZ393212:RDZ393214 RNV393212:RNV393214 RXR393212:RXR393214 SHN393212:SHN393214 SRJ393212:SRJ393214 TBF393212:TBF393214 TLB393212:TLB393214 TUX393212:TUX393214 UET393212:UET393214 UOP393212:UOP393214 UYL393212:UYL393214 VIH393212:VIH393214 VSD393212:VSD393214 WBZ393212:WBZ393214 WLV393212:WLV393214 WVR393212:WVR393214 J458748:J458750 JF458748:JF458750 TB458748:TB458750 ACX458748:ACX458750 AMT458748:AMT458750 AWP458748:AWP458750 BGL458748:BGL458750 BQH458748:BQH458750 CAD458748:CAD458750 CJZ458748:CJZ458750 CTV458748:CTV458750 DDR458748:DDR458750 DNN458748:DNN458750 DXJ458748:DXJ458750 EHF458748:EHF458750 ERB458748:ERB458750 FAX458748:FAX458750 FKT458748:FKT458750 FUP458748:FUP458750 GEL458748:GEL458750 GOH458748:GOH458750 GYD458748:GYD458750 HHZ458748:HHZ458750 HRV458748:HRV458750 IBR458748:IBR458750 ILN458748:ILN458750 IVJ458748:IVJ458750 JFF458748:JFF458750 JPB458748:JPB458750 JYX458748:JYX458750 KIT458748:KIT458750 KSP458748:KSP458750 LCL458748:LCL458750 LMH458748:LMH458750 LWD458748:LWD458750 MFZ458748:MFZ458750 MPV458748:MPV458750 MZR458748:MZR458750 NJN458748:NJN458750 NTJ458748:NTJ458750 ODF458748:ODF458750 ONB458748:ONB458750 OWX458748:OWX458750 PGT458748:PGT458750 PQP458748:PQP458750 QAL458748:QAL458750 QKH458748:QKH458750 QUD458748:QUD458750 RDZ458748:RDZ458750 RNV458748:RNV458750 RXR458748:RXR458750 SHN458748:SHN458750 SRJ458748:SRJ458750 TBF458748:TBF458750 TLB458748:TLB458750 TUX458748:TUX458750 UET458748:UET458750 UOP458748:UOP458750 UYL458748:UYL458750 VIH458748:VIH458750 VSD458748:VSD458750 WBZ458748:WBZ458750 WLV458748:WLV458750 WVR458748:WVR458750 J524284:J524286 JF524284:JF524286 TB524284:TB524286 ACX524284:ACX524286 AMT524284:AMT524286 AWP524284:AWP524286 BGL524284:BGL524286 BQH524284:BQH524286 CAD524284:CAD524286 CJZ524284:CJZ524286 CTV524284:CTV524286 DDR524284:DDR524286 DNN524284:DNN524286 DXJ524284:DXJ524286 EHF524284:EHF524286 ERB524284:ERB524286 FAX524284:FAX524286 FKT524284:FKT524286 FUP524284:FUP524286 GEL524284:GEL524286 GOH524284:GOH524286 GYD524284:GYD524286 HHZ524284:HHZ524286 HRV524284:HRV524286 IBR524284:IBR524286 ILN524284:ILN524286 IVJ524284:IVJ524286 JFF524284:JFF524286 JPB524284:JPB524286 JYX524284:JYX524286 KIT524284:KIT524286 KSP524284:KSP524286 LCL524284:LCL524286 LMH524284:LMH524286 LWD524284:LWD524286 MFZ524284:MFZ524286 MPV524284:MPV524286 MZR524284:MZR524286 NJN524284:NJN524286 NTJ524284:NTJ524286 ODF524284:ODF524286 ONB524284:ONB524286 OWX524284:OWX524286 PGT524284:PGT524286 PQP524284:PQP524286 QAL524284:QAL524286 QKH524284:QKH524286 QUD524284:QUD524286 RDZ524284:RDZ524286 RNV524284:RNV524286 RXR524284:RXR524286 SHN524284:SHN524286 SRJ524284:SRJ524286 TBF524284:TBF524286 TLB524284:TLB524286 TUX524284:TUX524286 UET524284:UET524286 UOP524284:UOP524286 UYL524284:UYL524286 VIH524284:VIH524286 VSD524284:VSD524286 WBZ524284:WBZ524286 WLV524284:WLV524286 WVR524284:WVR524286 J589820:J589822 JF589820:JF589822 TB589820:TB589822 ACX589820:ACX589822 AMT589820:AMT589822 AWP589820:AWP589822 BGL589820:BGL589822 BQH589820:BQH589822 CAD589820:CAD589822 CJZ589820:CJZ589822 CTV589820:CTV589822 DDR589820:DDR589822 DNN589820:DNN589822 DXJ589820:DXJ589822 EHF589820:EHF589822 ERB589820:ERB589822 FAX589820:FAX589822 FKT589820:FKT589822 FUP589820:FUP589822 GEL589820:GEL589822 GOH589820:GOH589822 GYD589820:GYD589822 HHZ589820:HHZ589822 HRV589820:HRV589822 IBR589820:IBR589822 ILN589820:ILN589822 IVJ589820:IVJ589822 JFF589820:JFF589822 JPB589820:JPB589822 JYX589820:JYX589822 KIT589820:KIT589822 KSP589820:KSP589822 LCL589820:LCL589822 LMH589820:LMH589822 LWD589820:LWD589822 MFZ589820:MFZ589822 MPV589820:MPV589822 MZR589820:MZR589822 NJN589820:NJN589822 NTJ589820:NTJ589822 ODF589820:ODF589822 ONB589820:ONB589822 OWX589820:OWX589822 PGT589820:PGT589822 PQP589820:PQP589822 QAL589820:QAL589822 QKH589820:QKH589822 QUD589820:QUD589822 RDZ589820:RDZ589822 RNV589820:RNV589822 RXR589820:RXR589822 SHN589820:SHN589822 SRJ589820:SRJ589822 TBF589820:TBF589822 TLB589820:TLB589822 TUX589820:TUX589822 UET589820:UET589822 UOP589820:UOP589822 UYL589820:UYL589822 VIH589820:VIH589822 VSD589820:VSD589822 WBZ589820:WBZ589822 WLV589820:WLV589822 WVR589820:WVR589822 J655356:J655358 JF655356:JF655358 TB655356:TB655358 ACX655356:ACX655358 AMT655356:AMT655358 AWP655356:AWP655358 BGL655356:BGL655358 BQH655356:BQH655358 CAD655356:CAD655358 CJZ655356:CJZ655358 CTV655356:CTV655358 DDR655356:DDR655358 DNN655356:DNN655358 DXJ655356:DXJ655358 EHF655356:EHF655358 ERB655356:ERB655358 FAX655356:FAX655358 FKT655356:FKT655358 FUP655356:FUP655358 GEL655356:GEL655358 GOH655356:GOH655358 GYD655356:GYD655358 HHZ655356:HHZ655358 HRV655356:HRV655358 IBR655356:IBR655358 ILN655356:ILN655358 IVJ655356:IVJ655358 JFF655356:JFF655358 JPB655356:JPB655358 JYX655356:JYX655358 KIT655356:KIT655358 KSP655356:KSP655358 LCL655356:LCL655358 LMH655356:LMH655358 LWD655356:LWD655358 MFZ655356:MFZ655358 MPV655356:MPV655358 MZR655356:MZR655358 NJN655356:NJN655358 NTJ655356:NTJ655358 ODF655356:ODF655358 ONB655356:ONB655358 OWX655356:OWX655358 PGT655356:PGT655358 PQP655356:PQP655358 QAL655356:QAL655358 QKH655356:QKH655358 QUD655356:QUD655358 RDZ655356:RDZ655358 RNV655356:RNV655358 RXR655356:RXR655358 SHN655356:SHN655358 SRJ655356:SRJ655358 TBF655356:TBF655358 TLB655356:TLB655358 TUX655356:TUX655358 UET655356:UET655358 UOP655356:UOP655358 UYL655356:UYL655358 VIH655356:VIH655358 VSD655356:VSD655358 WBZ655356:WBZ655358 WLV655356:WLV655358 WVR655356:WVR655358 J720892:J720894 JF720892:JF720894 TB720892:TB720894 ACX720892:ACX720894 AMT720892:AMT720894 AWP720892:AWP720894 BGL720892:BGL720894 BQH720892:BQH720894 CAD720892:CAD720894 CJZ720892:CJZ720894 CTV720892:CTV720894 DDR720892:DDR720894 DNN720892:DNN720894 DXJ720892:DXJ720894 EHF720892:EHF720894 ERB720892:ERB720894 FAX720892:FAX720894 FKT720892:FKT720894 FUP720892:FUP720894 GEL720892:GEL720894 GOH720892:GOH720894 GYD720892:GYD720894 HHZ720892:HHZ720894 HRV720892:HRV720894 IBR720892:IBR720894 ILN720892:ILN720894 IVJ720892:IVJ720894 JFF720892:JFF720894 JPB720892:JPB720894 JYX720892:JYX720894 KIT720892:KIT720894 KSP720892:KSP720894 LCL720892:LCL720894 LMH720892:LMH720894 LWD720892:LWD720894 MFZ720892:MFZ720894 MPV720892:MPV720894 MZR720892:MZR720894 NJN720892:NJN720894 NTJ720892:NTJ720894 ODF720892:ODF720894 ONB720892:ONB720894 OWX720892:OWX720894 PGT720892:PGT720894 PQP720892:PQP720894 QAL720892:QAL720894 QKH720892:QKH720894 QUD720892:QUD720894 RDZ720892:RDZ720894 RNV720892:RNV720894 RXR720892:RXR720894 SHN720892:SHN720894 SRJ720892:SRJ720894 TBF720892:TBF720894 TLB720892:TLB720894 TUX720892:TUX720894 UET720892:UET720894 UOP720892:UOP720894 UYL720892:UYL720894 VIH720892:VIH720894 VSD720892:VSD720894 WBZ720892:WBZ720894 WLV720892:WLV720894 WVR720892:WVR720894 J786428:J786430 JF786428:JF786430 TB786428:TB786430 ACX786428:ACX786430 AMT786428:AMT786430 AWP786428:AWP786430 BGL786428:BGL786430 BQH786428:BQH786430 CAD786428:CAD786430 CJZ786428:CJZ786430 CTV786428:CTV786430 DDR786428:DDR786430 DNN786428:DNN786430 DXJ786428:DXJ786430 EHF786428:EHF786430 ERB786428:ERB786430 FAX786428:FAX786430 FKT786428:FKT786430 FUP786428:FUP786430 GEL786428:GEL786430 GOH786428:GOH786430 GYD786428:GYD786430 HHZ786428:HHZ786430 HRV786428:HRV786430 IBR786428:IBR786430 ILN786428:ILN786430 IVJ786428:IVJ786430 JFF786428:JFF786430 JPB786428:JPB786430 JYX786428:JYX786430 KIT786428:KIT786430 KSP786428:KSP786430 LCL786428:LCL786430 LMH786428:LMH786430 LWD786428:LWD786430 MFZ786428:MFZ786430 MPV786428:MPV786430 MZR786428:MZR786430 NJN786428:NJN786430 NTJ786428:NTJ786430 ODF786428:ODF786430 ONB786428:ONB786430 OWX786428:OWX786430 PGT786428:PGT786430 PQP786428:PQP786430 QAL786428:QAL786430 QKH786428:QKH786430 QUD786428:QUD786430 RDZ786428:RDZ786430 RNV786428:RNV786430 RXR786428:RXR786430 SHN786428:SHN786430 SRJ786428:SRJ786430 TBF786428:TBF786430 TLB786428:TLB786430 TUX786428:TUX786430 UET786428:UET786430 UOP786428:UOP786430 UYL786428:UYL786430 VIH786428:VIH786430 VSD786428:VSD786430 WBZ786428:WBZ786430 WLV786428:WLV786430 WVR786428:WVR786430 J851964:J851966 JF851964:JF851966 TB851964:TB851966 ACX851964:ACX851966 AMT851964:AMT851966 AWP851964:AWP851966 BGL851964:BGL851966 BQH851964:BQH851966 CAD851964:CAD851966 CJZ851964:CJZ851966 CTV851964:CTV851966 DDR851964:DDR851966 DNN851964:DNN851966 DXJ851964:DXJ851966 EHF851964:EHF851966 ERB851964:ERB851966 FAX851964:FAX851966 FKT851964:FKT851966 FUP851964:FUP851966 GEL851964:GEL851966 GOH851964:GOH851966 GYD851964:GYD851966 HHZ851964:HHZ851966 HRV851964:HRV851966 IBR851964:IBR851966 ILN851964:ILN851966 IVJ851964:IVJ851966 JFF851964:JFF851966 JPB851964:JPB851966 JYX851964:JYX851966 KIT851964:KIT851966 KSP851964:KSP851966 LCL851964:LCL851966 LMH851964:LMH851966 LWD851964:LWD851966 MFZ851964:MFZ851966 MPV851964:MPV851966 MZR851964:MZR851966 NJN851964:NJN851966 NTJ851964:NTJ851966 ODF851964:ODF851966 ONB851964:ONB851966 OWX851964:OWX851966 PGT851964:PGT851966 PQP851964:PQP851966 QAL851964:QAL851966 QKH851964:QKH851966 QUD851964:QUD851966 RDZ851964:RDZ851966 RNV851964:RNV851966 RXR851964:RXR851966 SHN851964:SHN851966 SRJ851964:SRJ851966 TBF851964:TBF851966 TLB851964:TLB851966 TUX851964:TUX851966 UET851964:UET851966 UOP851964:UOP851966 UYL851964:UYL851966 VIH851964:VIH851966 VSD851964:VSD851966 WBZ851964:WBZ851966 WLV851964:WLV851966 WVR851964:WVR851966 J917500:J917502 JF917500:JF917502 TB917500:TB917502 ACX917500:ACX917502 AMT917500:AMT917502 AWP917500:AWP917502 BGL917500:BGL917502 BQH917500:BQH917502 CAD917500:CAD917502 CJZ917500:CJZ917502 CTV917500:CTV917502 DDR917500:DDR917502 DNN917500:DNN917502 DXJ917500:DXJ917502 EHF917500:EHF917502 ERB917500:ERB917502 FAX917500:FAX917502 FKT917500:FKT917502 FUP917500:FUP917502 GEL917500:GEL917502 GOH917500:GOH917502 GYD917500:GYD917502 HHZ917500:HHZ917502 HRV917500:HRV917502 IBR917500:IBR917502 ILN917500:ILN917502 IVJ917500:IVJ917502 JFF917500:JFF917502 JPB917500:JPB917502 JYX917500:JYX917502 KIT917500:KIT917502 KSP917500:KSP917502 LCL917500:LCL917502 LMH917500:LMH917502 LWD917500:LWD917502 MFZ917500:MFZ917502 MPV917500:MPV917502 MZR917500:MZR917502 NJN917500:NJN917502 NTJ917500:NTJ917502 ODF917500:ODF917502 ONB917500:ONB917502 OWX917500:OWX917502 PGT917500:PGT917502 PQP917500:PQP917502 QAL917500:QAL917502 QKH917500:QKH917502 QUD917500:QUD917502 RDZ917500:RDZ917502 RNV917500:RNV917502 RXR917500:RXR917502 SHN917500:SHN917502 SRJ917500:SRJ917502 TBF917500:TBF917502 TLB917500:TLB917502 TUX917500:TUX917502 UET917500:UET917502 UOP917500:UOP917502 UYL917500:UYL917502 VIH917500:VIH917502 VSD917500:VSD917502 WBZ917500:WBZ917502 WLV917500:WLV917502 WVR917500:WVR917502 J983036:J983038 JF983036:JF983038 TB983036:TB983038 ACX983036:ACX983038 AMT983036:AMT983038 AWP983036:AWP983038 BGL983036:BGL983038 BQH983036:BQH983038 CAD983036:CAD983038 CJZ983036:CJZ983038 CTV983036:CTV983038 DDR983036:DDR983038 DNN983036:DNN983038 DXJ983036:DXJ983038 EHF983036:EHF983038 ERB983036:ERB983038 FAX983036:FAX983038 FKT983036:FKT983038 FUP983036:FUP983038 GEL983036:GEL983038 GOH983036:GOH983038 GYD983036:GYD983038 HHZ983036:HHZ983038 HRV983036:HRV983038 IBR983036:IBR983038 ILN983036:ILN983038 IVJ983036:IVJ983038 JFF983036:JFF983038 JPB983036:JPB983038 JYX983036:JYX983038 KIT983036:KIT983038 KSP983036:KSP983038 LCL983036:LCL983038 LMH983036:LMH983038 LWD983036:LWD983038 MFZ983036:MFZ983038 MPV983036:MPV983038 MZR983036:MZR983038 NJN983036:NJN983038 NTJ983036:NTJ983038 ODF983036:ODF983038 ONB983036:ONB983038 OWX983036:OWX983038 PGT983036:PGT983038 PQP983036:PQP983038 QAL983036:QAL983038 QKH983036:QKH983038 QUD983036:QUD983038 RDZ983036:RDZ983038 RNV983036:RNV983038 RXR983036:RXR983038 SHN983036:SHN983038 SRJ983036:SRJ983038 TBF983036:TBF983038 TLB983036:TLB983038 TUX983036:TUX983038 UET983036:UET983038 UOP983036:UOP983038 UYL983036:UYL983038 VIH983036:VIH983038 VSD983036:VSD983038 WBZ983036:WBZ983038 WLV983036:WLV983038 WVR983036:WVR983038" xr:uid="{13A0B672-1648-4FC9-8C55-889053C5FB68}"/>
  </dataValidations>
  <pageMargins left="0.7" right="0.7" top="0.75" bottom="0.75" header="0.3" footer="0.3"/>
  <pageSetup paperSize="9" orientation="portrait" horizontalDpi="1200" verticalDpi="1200" r:id="rId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A2622-7152-4797-9E43-86ADB7A2696B}">
  <dimension ref="B2:R20"/>
  <sheetViews>
    <sheetView topLeftCell="C1" zoomScale="70" zoomScaleNormal="70" workbookViewId="0">
      <selection activeCell="Q10" sqref="Q10:Q17"/>
    </sheetView>
  </sheetViews>
  <sheetFormatPr defaultRowHeight="12"/>
  <cols>
    <col min="1" max="1" width="2.625" style="2331" customWidth="1"/>
    <col min="2" max="2" width="10.5" style="2329" bestFit="1" customWidth="1"/>
    <col min="3" max="3" width="18.875" style="2331" bestFit="1" customWidth="1"/>
    <col min="4" max="4" width="14.625" style="2331" bestFit="1" customWidth="1"/>
    <col min="5" max="5" width="66" style="2329" customWidth="1"/>
    <col min="6" max="6" width="7.125" style="2324" customWidth="1"/>
    <col min="7" max="8" width="10.375" style="2334" bestFit="1" customWidth="1"/>
    <col min="9" max="9" width="13.625" style="2330" bestFit="1" customWidth="1"/>
    <col min="10" max="10" width="54" style="2329" customWidth="1"/>
    <col min="11" max="11" width="42.125" style="2329" customWidth="1"/>
    <col min="12" max="12" width="13.5" style="2329" bestFit="1" customWidth="1"/>
    <col min="13" max="13" width="13.75" style="2330" customWidth="1"/>
    <col min="14" max="14" width="10" style="2331" bestFit="1" customWidth="1"/>
    <col min="15" max="15" width="13.25" style="2330" customWidth="1"/>
    <col min="16" max="16" width="19.5" style="2332" customWidth="1"/>
    <col min="17" max="17" width="17.375" style="2333" customWidth="1"/>
    <col min="18" max="18" width="16.625" style="2331" customWidth="1"/>
    <col min="19" max="256" width="9" style="2331"/>
    <col min="257" max="257" width="2.625" style="2331" customWidth="1"/>
    <col min="258" max="258" width="7.375" style="2331" customWidth="1"/>
    <col min="259" max="259" width="18.875" style="2331" bestFit="1" customWidth="1"/>
    <col min="260" max="260" width="14.625" style="2331" bestFit="1" customWidth="1"/>
    <col min="261" max="261" width="66" style="2331" customWidth="1"/>
    <col min="262" max="262" width="7.125" style="2331" customWidth="1"/>
    <col min="263" max="264" width="10.375" style="2331" bestFit="1" customWidth="1"/>
    <col min="265" max="265" width="13.625" style="2331" bestFit="1" customWidth="1"/>
    <col min="266" max="266" width="54" style="2331" customWidth="1"/>
    <col min="267" max="267" width="42.125" style="2331" customWidth="1"/>
    <col min="268" max="268" width="13.5" style="2331" bestFit="1" customWidth="1"/>
    <col min="269" max="269" width="13.75" style="2331" customWidth="1"/>
    <col min="270" max="270" width="10" style="2331" bestFit="1" customWidth="1"/>
    <col min="271" max="271" width="13.25" style="2331" customWidth="1"/>
    <col min="272" max="272" width="19.5" style="2331" customWidth="1"/>
    <col min="273" max="273" width="17.375" style="2331" customWidth="1"/>
    <col min="274" max="274" width="16.625" style="2331" customWidth="1"/>
    <col min="275" max="512" width="9" style="2331"/>
    <col min="513" max="513" width="2.625" style="2331" customWidth="1"/>
    <col min="514" max="514" width="7.375" style="2331" customWidth="1"/>
    <col min="515" max="515" width="18.875" style="2331" bestFit="1" customWidth="1"/>
    <col min="516" max="516" width="14.625" style="2331" bestFit="1" customWidth="1"/>
    <col min="517" max="517" width="66" style="2331" customWidth="1"/>
    <col min="518" max="518" width="7.125" style="2331" customWidth="1"/>
    <col min="519" max="520" width="10.375" style="2331" bestFit="1" customWidth="1"/>
    <col min="521" max="521" width="13.625" style="2331" bestFit="1" customWidth="1"/>
    <col min="522" max="522" width="54" style="2331" customWidth="1"/>
    <col min="523" max="523" width="42.125" style="2331" customWidth="1"/>
    <col min="524" max="524" width="13.5" style="2331" bestFit="1" customWidth="1"/>
    <col min="525" max="525" width="13.75" style="2331" customWidth="1"/>
    <col min="526" max="526" width="10" style="2331" bestFit="1" customWidth="1"/>
    <col min="527" max="527" width="13.25" style="2331" customWidth="1"/>
    <col min="528" max="528" width="19.5" style="2331" customWidth="1"/>
    <col min="529" max="529" width="17.375" style="2331" customWidth="1"/>
    <col min="530" max="530" width="16.625" style="2331" customWidth="1"/>
    <col min="531" max="768" width="9" style="2331"/>
    <col min="769" max="769" width="2.625" style="2331" customWidth="1"/>
    <col min="770" max="770" width="7.375" style="2331" customWidth="1"/>
    <col min="771" max="771" width="18.875" style="2331" bestFit="1" customWidth="1"/>
    <col min="772" max="772" width="14.625" style="2331" bestFit="1" customWidth="1"/>
    <col min="773" max="773" width="66" style="2331" customWidth="1"/>
    <col min="774" max="774" width="7.125" style="2331" customWidth="1"/>
    <col min="775" max="776" width="10.375" style="2331" bestFit="1" customWidth="1"/>
    <col min="777" max="777" width="13.625" style="2331" bestFit="1" customWidth="1"/>
    <col min="778" max="778" width="54" style="2331" customWidth="1"/>
    <col min="779" max="779" width="42.125" style="2331" customWidth="1"/>
    <col min="780" max="780" width="13.5" style="2331" bestFit="1" customWidth="1"/>
    <col min="781" max="781" width="13.75" style="2331" customWidth="1"/>
    <col min="782" max="782" width="10" style="2331" bestFit="1" customWidth="1"/>
    <col min="783" max="783" width="13.25" style="2331" customWidth="1"/>
    <col min="784" max="784" width="19.5" style="2331" customWidth="1"/>
    <col min="785" max="785" width="17.375" style="2331" customWidth="1"/>
    <col min="786" max="786" width="16.625" style="2331" customWidth="1"/>
    <col min="787" max="1024" width="9" style="2331"/>
    <col min="1025" max="1025" width="2.625" style="2331" customWidth="1"/>
    <col min="1026" max="1026" width="7.375" style="2331" customWidth="1"/>
    <col min="1027" max="1027" width="18.875" style="2331" bestFit="1" customWidth="1"/>
    <col min="1028" max="1028" width="14.625" style="2331" bestFit="1" customWidth="1"/>
    <col min="1029" max="1029" width="66" style="2331" customWidth="1"/>
    <col min="1030" max="1030" width="7.125" style="2331" customWidth="1"/>
    <col min="1031" max="1032" width="10.375" style="2331" bestFit="1" customWidth="1"/>
    <col min="1033" max="1033" width="13.625" style="2331" bestFit="1" customWidth="1"/>
    <col min="1034" max="1034" width="54" style="2331" customWidth="1"/>
    <col min="1035" max="1035" width="42.125" style="2331" customWidth="1"/>
    <col min="1036" max="1036" width="13.5" style="2331" bestFit="1" customWidth="1"/>
    <col min="1037" max="1037" width="13.75" style="2331" customWidth="1"/>
    <col min="1038" max="1038" width="10" style="2331" bestFit="1" customWidth="1"/>
    <col min="1039" max="1039" width="13.25" style="2331" customWidth="1"/>
    <col min="1040" max="1040" width="19.5" style="2331" customWidth="1"/>
    <col min="1041" max="1041" width="17.375" style="2331" customWidth="1"/>
    <col min="1042" max="1042" width="16.625" style="2331" customWidth="1"/>
    <col min="1043" max="1280" width="9" style="2331"/>
    <col min="1281" max="1281" width="2.625" style="2331" customWidth="1"/>
    <col min="1282" max="1282" width="7.375" style="2331" customWidth="1"/>
    <col min="1283" max="1283" width="18.875" style="2331" bestFit="1" customWidth="1"/>
    <col min="1284" max="1284" width="14.625" style="2331" bestFit="1" customWidth="1"/>
    <col min="1285" max="1285" width="66" style="2331" customWidth="1"/>
    <col min="1286" max="1286" width="7.125" style="2331" customWidth="1"/>
    <col min="1287" max="1288" width="10.375" style="2331" bestFit="1" customWidth="1"/>
    <col min="1289" max="1289" width="13.625" style="2331" bestFit="1" customWidth="1"/>
    <col min="1290" max="1290" width="54" style="2331" customWidth="1"/>
    <col min="1291" max="1291" width="42.125" style="2331" customWidth="1"/>
    <col min="1292" max="1292" width="13.5" style="2331" bestFit="1" customWidth="1"/>
    <col min="1293" max="1293" width="13.75" style="2331" customWidth="1"/>
    <col min="1294" max="1294" width="10" style="2331" bestFit="1" customWidth="1"/>
    <col min="1295" max="1295" width="13.25" style="2331" customWidth="1"/>
    <col min="1296" max="1296" width="19.5" style="2331" customWidth="1"/>
    <col min="1297" max="1297" width="17.375" style="2331" customWidth="1"/>
    <col min="1298" max="1298" width="16.625" style="2331" customWidth="1"/>
    <col min="1299" max="1536" width="9" style="2331"/>
    <col min="1537" max="1537" width="2.625" style="2331" customWidth="1"/>
    <col min="1538" max="1538" width="7.375" style="2331" customWidth="1"/>
    <col min="1539" max="1539" width="18.875" style="2331" bestFit="1" customWidth="1"/>
    <col min="1540" max="1540" width="14.625" style="2331" bestFit="1" customWidth="1"/>
    <col min="1541" max="1541" width="66" style="2331" customWidth="1"/>
    <col min="1542" max="1542" width="7.125" style="2331" customWidth="1"/>
    <col min="1543" max="1544" width="10.375" style="2331" bestFit="1" customWidth="1"/>
    <col min="1545" max="1545" width="13.625" style="2331" bestFit="1" customWidth="1"/>
    <col min="1546" max="1546" width="54" style="2331" customWidth="1"/>
    <col min="1547" max="1547" width="42.125" style="2331" customWidth="1"/>
    <col min="1548" max="1548" width="13.5" style="2331" bestFit="1" customWidth="1"/>
    <col min="1549" max="1549" width="13.75" style="2331" customWidth="1"/>
    <col min="1550" max="1550" width="10" style="2331" bestFit="1" customWidth="1"/>
    <col min="1551" max="1551" width="13.25" style="2331" customWidth="1"/>
    <col min="1552" max="1552" width="19.5" style="2331" customWidth="1"/>
    <col min="1553" max="1553" width="17.375" style="2331" customWidth="1"/>
    <col min="1554" max="1554" width="16.625" style="2331" customWidth="1"/>
    <col min="1555" max="1792" width="9" style="2331"/>
    <col min="1793" max="1793" width="2.625" style="2331" customWidth="1"/>
    <col min="1794" max="1794" width="7.375" style="2331" customWidth="1"/>
    <col min="1795" max="1795" width="18.875" style="2331" bestFit="1" customWidth="1"/>
    <col min="1796" max="1796" width="14.625" style="2331" bestFit="1" customWidth="1"/>
    <col min="1797" max="1797" width="66" style="2331" customWidth="1"/>
    <col min="1798" max="1798" width="7.125" style="2331" customWidth="1"/>
    <col min="1799" max="1800" width="10.375" style="2331" bestFit="1" customWidth="1"/>
    <col min="1801" max="1801" width="13.625" style="2331" bestFit="1" customWidth="1"/>
    <col min="1802" max="1802" width="54" style="2331" customWidth="1"/>
    <col min="1803" max="1803" width="42.125" style="2331" customWidth="1"/>
    <col min="1804" max="1804" width="13.5" style="2331" bestFit="1" customWidth="1"/>
    <col min="1805" max="1805" width="13.75" style="2331" customWidth="1"/>
    <col min="1806" max="1806" width="10" style="2331" bestFit="1" customWidth="1"/>
    <col min="1807" max="1807" width="13.25" style="2331" customWidth="1"/>
    <col min="1808" max="1808" width="19.5" style="2331" customWidth="1"/>
    <col min="1809" max="1809" width="17.375" style="2331" customWidth="1"/>
    <col min="1810" max="1810" width="16.625" style="2331" customWidth="1"/>
    <col min="1811" max="2048" width="9" style="2331"/>
    <col min="2049" max="2049" width="2.625" style="2331" customWidth="1"/>
    <col min="2050" max="2050" width="7.375" style="2331" customWidth="1"/>
    <col min="2051" max="2051" width="18.875" style="2331" bestFit="1" customWidth="1"/>
    <col min="2052" max="2052" width="14.625" style="2331" bestFit="1" customWidth="1"/>
    <col min="2053" max="2053" width="66" style="2331" customWidth="1"/>
    <col min="2054" max="2054" width="7.125" style="2331" customWidth="1"/>
    <col min="2055" max="2056" width="10.375" style="2331" bestFit="1" customWidth="1"/>
    <col min="2057" max="2057" width="13.625" style="2331" bestFit="1" customWidth="1"/>
    <col min="2058" max="2058" width="54" style="2331" customWidth="1"/>
    <col min="2059" max="2059" width="42.125" style="2331" customWidth="1"/>
    <col min="2060" max="2060" width="13.5" style="2331" bestFit="1" customWidth="1"/>
    <col min="2061" max="2061" width="13.75" style="2331" customWidth="1"/>
    <col min="2062" max="2062" width="10" style="2331" bestFit="1" customWidth="1"/>
    <col min="2063" max="2063" width="13.25" style="2331" customWidth="1"/>
    <col min="2064" max="2064" width="19.5" style="2331" customWidth="1"/>
    <col min="2065" max="2065" width="17.375" style="2331" customWidth="1"/>
    <col min="2066" max="2066" width="16.625" style="2331" customWidth="1"/>
    <col min="2067" max="2304" width="9" style="2331"/>
    <col min="2305" max="2305" width="2.625" style="2331" customWidth="1"/>
    <col min="2306" max="2306" width="7.375" style="2331" customWidth="1"/>
    <col min="2307" max="2307" width="18.875" style="2331" bestFit="1" customWidth="1"/>
    <col min="2308" max="2308" width="14.625" style="2331" bestFit="1" customWidth="1"/>
    <col min="2309" max="2309" width="66" style="2331" customWidth="1"/>
    <col min="2310" max="2310" width="7.125" style="2331" customWidth="1"/>
    <col min="2311" max="2312" width="10.375" style="2331" bestFit="1" customWidth="1"/>
    <col min="2313" max="2313" width="13.625" style="2331" bestFit="1" customWidth="1"/>
    <col min="2314" max="2314" width="54" style="2331" customWidth="1"/>
    <col min="2315" max="2315" width="42.125" style="2331" customWidth="1"/>
    <col min="2316" max="2316" width="13.5" style="2331" bestFit="1" customWidth="1"/>
    <col min="2317" max="2317" width="13.75" style="2331" customWidth="1"/>
    <col min="2318" max="2318" width="10" style="2331" bestFit="1" customWidth="1"/>
    <col min="2319" max="2319" width="13.25" style="2331" customWidth="1"/>
    <col min="2320" max="2320" width="19.5" style="2331" customWidth="1"/>
    <col min="2321" max="2321" width="17.375" style="2331" customWidth="1"/>
    <col min="2322" max="2322" width="16.625" style="2331" customWidth="1"/>
    <col min="2323" max="2560" width="9" style="2331"/>
    <col min="2561" max="2561" width="2.625" style="2331" customWidth="1"/>
    <col min="2562" max="2562" width="7.375" style="2331" customWidth="1"/>
    <col min="2563" max="2563" width="18.875" style="2331" bestFit="1" customWidth="1"/>
    <col min="2564" max="2564" width="14.625" style="2331" bestFit="1" customWidth="1"/>
    <col min="2565" max="2565" width="66" style="2331" customWidth="1"/>
    <col min="2566" max="2566" width="7.125" style="2331" customWidth="1"/>
    <col min="2567" max="2568" width="10.375" style="2331" bestFit="1" customWidth="1"/>
    <col min="2569" max="2569" width="13.625" style="2331" bestFit="1" customWidth="1"/>
    <col min="2570" max="2570" width="54" style="2331" customWidth="1"/>
    <col min="2571" max="2571" width="42.125" style="2331" customWidth="1"/>
    <col min="2572" max="2572" width="13.5" style="2331" bestFit="1" customWidth="1"/>
    <col min="2573" max="2573" width="13.75" style="2331" customWidth="1"/>
    <col min="2574" max="2574" width="10" style="2331" bestFit="1" customWidth="1"/>
    <col min="2575" max="2575" width="13.25" style="2331" customWidth="1"/>
    <col min="2576" max="2576" width="19.5" style="2331" customWidth="1"/>
    <col min="2577" max="2577" width="17.375" style="2331" customWidth="1"/>
    <col min="2578" max="2578" width="16.625" style="2331" customWidth="1"/>
    <col min="2579" max="2816" width="9" style="2331"/>
    <col min="2817" max="2817" width="2.625" style="2331" customWidth="1"/>
    <col min="2818" max="2818" width="7.375" style="2331" customWidth="1"/>
    <col min="2819" max="2819" width="18.875" style="2331" bestFit="1" customWidth="1"/>
    <col min="2820" max="2820" width="14.625" style="2331" bestFit="1" customWidth="1"/>
    <col min="2821" max="2821" width="66" style="2331" customWidth="1"/>
    <col min="2822" max="2822" width="7.125" style="2331" customWidth="1"/>
    <col min="2823" max="2824" width="10.375" style="2331" bestFit="1" customWidth="1"/>
    <col min="2825" max="2825" width="13.625" style="2331" bestFit="1" customWidth="1"/>
    <col min="2826" max="2826" width="54" style="2331" customWidth="1"/>
    <col min="2827" max="2827" width="42.125" style="2331" customWidth="1"/>
    <col min="2828" max="2828" width="13.5" style="2331" bestFit="1" customWidth="1"/>
    <col min="2829" max="2829" width="13.75" style="2331" customWidth="1"/>
    <col min="2830" max="2830" width="10" style="2331" bestFit="1" customWidth="1"/>
    <col min="2831" max="2831" width="13.25" style="2331" customWidth="1"/>
    <col min="2832" max="2832" width="19.5" style="2331" customWidth="1"/>
    <col min="2833" max="2833" width="17.375" style="2331" customWidth="1"/>
    <col min="2834" max="2834" width="16.625" style="2331" customWidth="1"/>
    <col min="2835" max="3072" width="9" style="2331"/>
    <col min="3073" max="3073" width="2.625" style="2331" customWidth="1"/>
    <col min="3074" max="3074" width="7.375" style="2331" customWidth="1"/>
    <col min="3075" max="3075" width="18.875" style="2331" bestFit="1" customWidth="1"/>
    <col min="3076" max="3076" width="14.625" style="2331" bestFit="1" customWidth="1"/>
    <col min="3077" max="3077" width="66" style="2331" customWidth="1"/>
    <col min="3078" max="3078" width="7.125" style="2331" customWidth="1"/>
    <col min="3079" max="3080" width="10.375" style="2331" bestFit="1" customWidth="1"/>
    <col min="3081" max="3081" width="13.625" style="2331" bestFit="1" customWidth="1"/>
    <col min="3082" max="3082" width="54" style="2331" customWidth="1"/>
    <col min="3083" max="3083" width="42.125" style="2331" customWidth="1"/>
    <col min="3084" max="3084" width="13.5" style="2331" bestFit="1" customWidth="1"/>
    <col min="3085" max="3085" width="13.75" style="2331" customWidth="1"/>
    <col min="3086" max="3086" width="10" style="2331" bestFit="1" customWidth="1"/>
    <col min="3087" max="3087" width="13.25" style="2331" customWidth="1"/>
    <col min="3088" max="3088" width="19.5" style="2331" customWidth="1"/>
    <col min="3089" max="3089" width="17.375" style="2331" customWidth="1"/>
    <col min="3090" max="3090" width="16.625" style="2331" customWidth="1"/>
    <col min="3091" max="3328" width="9" style="2331"/>
    <col min="3329" max="3329" width="2.625" style="2331" customWidth="1"/>
    <col min="3330" max="3330" width="7.375" style="2331" customWidth="1"/>
    <col min="3331" max="3331" width="18.875" style="2331" bestFit="1" customWidth="1"/>
    <col min="3332" max="3332" width="14.625" style="2331" bestFit="1" customWidth="1"/>
    <col min="3333" max="3333" width="66" style="2331" customWidth="1"/>
    <col min="3334" max="3334" width="7.125" style="2331" customWidth="1"/>
    <col min="3335" max="3336" width="10.375" style="2331" bestFit="1" customWidth="1"/>
    <col min="3337" max="3337" width="13.625" style="2331" bestFit="1" customWidth="1"/>
    <col min="3338" max="3338" width="54" style="2331" customWidth="1"/>
    <col min="3339" max="3339" width="42.125" style="2331" customWidth="1"/>
    <col min="3340" max="3340" width="13.5" style="2331" bestFit="1" customWidth="1"/>
    <col min="3341" max="3341" width="13.75" style="2331" customWidth="1"/>
    <col min="3342" max="3342" width="10" style="2331" bestFit="1" customWidth="1"/>
    <col min="3343" max="3343" width="13.25" style="2331" customWidth="1"/>
    <col min="3344" max="3344" width="19.5" style="2331" customWidth="1"/>
    <col min="3345" max="3345" width="17.375" style="2331" customWidth="1"/>
    <col min="3346" max="3346" width="16.625" style="2331" customWidth="1"/>
    <col min="3347" max="3584" width="9" style="2331"/>
    <col min="3585" max="3585" width="2.625" style="2331" customWidth="1"/>
    <col min="3586" max="3586" width="7.375" style="2331" customWidth="1"/>
    <col min="3587" max="3587" width="18.875" style="2331" bestFit="1" customWidth="1"/>
    <col min="3588" max="3588" width="14.625" style="2331" bestFit="1" customWidth="1"/>
    <col min="3589" max="3589" width="66" style="2331" customWidth="1"/>
    <col min="3590" max="3590" width="7.125" style="2331" customWidth="1"/>
    <col min="3591" max="3592" width="10.375" style="2331" bestFit="1" customWidth="1"/>
    <col min="3593" max="3593" width="13.625" style="2331" bestFit="1" customWidth="1"/>
    <col min="3594" max="3594" width="54" style="2331" customWidth="1"/>
    <col min="3595" max="3595" width="42.125" style="2331" customWidth="1"/>
    <col min="3596" max="3596" width="13.5" style="2331" bestFit="1" customWidth="1"/>
    <col min="3597" max="3597" width="13.75" style="2331" customWidth="1"/>
    <col min="3598" max="3598" width="10" style="2331" bestFit="1" customWidth="1"/>
    <col min="3599" max="3599" width="13.25" style="2331" customWidth="1"/>
    <col min="3600" max="3600" width="19.5" style="2331" customWidth="1"/>
    <col min="3601" max="3601" width="17.375" style="2331" customWidth="1"/>
    <col min="3602" max="3602" width="16.625" style="2331" customWidth="1"/>
    <col min="3603" max="3840" width="9" style="2331"/>
    <col min="3841" max="3841" width="2.625" style="2331" customWidth="1"/>
    <col min="3842" max="3842" width="7.375" style="2331" customWidth="1"/>
    <col min="3843" max="3843" width="18.875" style="2331" bestFit="1" customWidth="1"/>
    <col min="3844" max="3844" width="14.625" style="2331" bestFit="1" customWidth="1"/>
    <col min="3845" max="3845" width="66" style="2331" customWidth="1"/>
    <col min="3846" max="3846" width="7.125" style="2331" customWidth="1"/>
    <col min="3847" max="3848" width="10.375" style="2331" bestFit="1" customWidth="1"/>
    <col min="3849" max="3849" width="13.625" style="2331" bestFit="1" customWidth="1"/>
    <col min="3850" max="3850" width="54" style="2331" customWidth="1"/>
    <col min="3851" max="3851" width="42.125" style="2331" customWidth="1"/>
    <col min="3852" max="3852" width="13.5" style="2331" bestFit="1" customWidth="1"/>
    <col min="3853" max="3853" width="13.75" style="2331" customWidth="1"/>
    <col min="3854" max="3854" width="10" style="2331" bestFit="1" customWidth="1"/>
    <col min="3855" max="3855" width="13.25" style="2331" customWidth="1"/>
    <col min="3856" max="3856" width="19.5" style="2331" customWidth="1"/>
    <col min="3857" max="3857" width="17.375" style="2331" customWidth="1"/>
    <col min="3858" max="3858" width="16.625" style="2331" customWidth="1"/>
    <col min="3859" max="4096" width="9" style="2331"/>
    <col min="4097" max="4097" width="2.625" style="2331" customWidth="1"/>
    <col min="4098" max="4098" width="7.375" style="2331" customWidth="1"/>
    <col min="4099" max="4099" width="18.875" style="2331" bestFit="1" customWidth="1"/>
    <col min="4100" max="4100" width="14.625" style="2331" bestFit="1" customWidth="1"/>
    <col min="4101" max="4101" width="66" style="2331" customWidth="1"/>
    <col min="4102" max="4102" width="7.125" style="2331" customWidth="1"/>
    <col min="4103" max="4104" width="10.375" style="2331" bestFit="1" customWidth="1"/>
    <col min="4105" max="4105" width="13.625" style="2331" bestFit="1" customWidth="1"/>
    <col min="4106" max="4106" width="54" style="2331" customWidth="1"/>
    <col min="4107" max="4107" width="42.125" style="2331" customWidth="1"/>
    <col min="4108" max="4108" width="13.5" style="2331" bestFit="1" customWidth="1"/>
    <col min="4109" max="4109" width="13.75" style="2331" customWidth="1"/>
    <col min="4110" max="4110" width="10" style="2331" bestFit="1" customWidth="1"/>
    <col min="4111" max="4111" width="13.25" style="2331" customWidth="1"/>
    <col min="4112" max="4112" width="19.5" style="2331" customWidth="1"/>
    <col min="4113" max="4113" width="17.375" style="2331" customWidth="1"/>
    <col min="4114" max="4114" width="16.625" style="2331" customWidth="1"/>
    <col min="4115" max="4352" width="9" style="2331"/>
    <col min="4353" max="4353" width="2.625" style="2331" customWidth="1"/>
    <col min="4354" max="4354" width="7.375" style="2331" customWidth="1"/>
    <col min="4355" max="4355" width="18.875" style="2331" bestFit="1" customWidth="1"/>
    <col min="4356" max="4356" width="14.625" style="2331" bestFit="1" customWidth="1"/>
    <col min="4357" max="4357" width="66" style="2331" customWidth="1"/>
    <col min="4358" max="4358" width="7.125" style="2331" customWidth="1"/>
    <col min="4359" max="4360" width="10.375" style="2331" bestFit="1" customWidth="1"/>
    <col min="4361" max="4361" width="13.625" style="2331" bestFit="1" customWidth="1"/>
    <col min="4362" max="4362" width="54" style="2331" customWidth="1"/>
    <col min="4363" max="4363" width="42.125" style="2331" customWidth="1"/>
    <col min="4364" max="4364" width="13.5" style="2331" bestFit="1" customWidth="1"/>
    <col min="4365" max="4365" width="13.75" style="2331" customWidth="1"/>
    <col min="4366" max="4366" width="10" style="2331" bestFit="1" customWidth="1"/>
    <col min="4367" max="4367" width="13.25" style="2331" customWidth="1"/>
    <col min="4368" max="4368" width="19.5" style="2331" customWidth="1"/>
    <col min="4369" max="4369" width="17.375" style="2331" customWidth="1"/>
    <col min="4370" max="4370" width="16.625" style="2331" customWidth="1"/>
    <col min="4371" max="4608" width="9" style="2331"/>
    <col min="4609" max="4609" width="2.625" style="2331" customWidth="1"/>
    <col min="4610" max="4610" width="7.375" style="2331" customWidth="1"/>
    <col min="4611" max="4611" width="18.875" style="2331" bestFit="1" customWidth="1"/>
    <col min="4612" max="4612" width="14.625" style="2331" bestFit="1" customWidth="1"/>
    <col min="4613" max="4613" width="66" style="2331" customWidth="1"/>
    <col min="4614" max="4614" width="7.125" style="2331" customWidth="1"/>
    <col min="4615" max="4616" width="10.375" style="2331" bestFit="1" customWidth="1"/>
    <col min="4617" max="4617" width="13.625" style="2331" bestFit="1" customWidth="1"/>
    <col min="4618" max="4618" width="54" style="2331" customWidth="1"/>
    <col min="4619" max="4619" width="42.125" style="2331" customWidth="1"/>
    <col min="4620" max="4620" width="13.5" style="2331" bestFit="1" customWidth="1"/>
    <col min="4621" max="4621" width="13.75" style="2331" customWidth="1"/>
    <col min="4622" max="4622" width="10" style="2331" bestFit="1" customWidth="1"/>
    <col min="4623" max="4623" width="13.25" style="2331" customWidth="1"/>
    <col min="4624" max="4624" width="19.5" style="2331" customWidth="1"/>
    <col min="4625" max="4625" width="17.375" style="2331" customWidth="1"/>
    <col min="4626" max="4626" width="16.625" style="2331" customWidth="1"/>
    <col min="4627" max="4864" width="9" style="2331"/>
    <col min="4865" max="4865" width="2.625" style="2331" customWidth="1"/>
    <col min="4866" max="4866" width="7.375" style="2331" customWidth="1"/>
    <col min="4867" max="4867" width="18.875" style="2331" bestFit="1" customWidth="1"/>
    <col min="4868" max="4868" width="14.625" style="2331" bestFit="1" customWidth="1"/>
    <col min="4869" max="4869" width="66" style="2331" customWidth="1"/>
    <col min="4870" max="4870" width="7.125" style="2331" customWidth="1"/>
    <col min="4871" max="4872" width="10.375" style="2331" bestFit="1" customWidth="1"/>
    <col min="4873" max="4873" width="13.625" style="2331" bestFit="1" customWidth="1"/>
    <col min="4874" max="4874" width="54" style="2331" customWidth="1"/>
    <col min="4875" max="4875" width="42.125" style="2331" customWidth="1"/>
    <col min="4876" max="4876" width="13.5" style="2331" bestFit="1" customWidth="1"/>
    <col min="4877" max="4877" width="13.75" style="2331" customWidth="1"/>
    <col min="4878" max="4878" width="10" style="2331" bestFit="1" customWidth="1"/>
    <col min="4879" max="4879" width="13.25" style="2331" customWidth="1"/>
    <col min="4880" max="4880" width="19.5" style="2331" customWidth="1"/>
    <col min="4881" max="4881" width="17.375" style="2331" customWidth="1"/>
    <col min="4882" max="4882" width="16.625" style="2331" customWidth="1"/>
    <col min="4883" max="5120" width="9" style="2331"/>
    <col min="5121" max="5121" width="2.625" style="2331" customWidth="1"/>
    <col min="5122" max="5122" width="7.375" style="2331" customWidth="1"/>
    <col min="5123" max="5123" width="18.875" style="2331" bestFit="1" customWidth="1"/>
    <col min="5124" max="5124" width="14.625" style="2331" bestFit="1" customWidth="1"/>
    <col min="5125" max="5125" width="66" style="2331" customWidth="1"/>
    <col min="5126" max="5126" width="7.125" style="2331" customWidth="1"/>
    <col min="5127" max="5128" width="10.375" style="2331" bestFit="1" customWidth="1"/>
    <col min="5129" max="5129" width="13.625" style="2331" bestFit="1" customWidth="1"/>
    <col min="5130" max="5130" width="54" style="2331" customWidth="1"/>
    <col min="5131" max="5131" width="42.125" style="2331" customWidth="1"/>
    <col min="5132" max="5132" width="13.5" style="2331" bestFit="1" customWidth="1"/>
    <col min="5133" max="5133" width="13.75" style="2331" customWidth="1"/>
    <col min="5134" max="5134" width="10" style="2331" bestFit="1" customWidth="1"/>
    <col min="5135" max="5135" width="13.25" style="2331" customWidth="1"/>
    <col min="5136" max="5136" width="19.5" style="2331" customWidth="1"/>
    <col min="5137" max="5137" width="17.375" style="2331" customWidth="1"/>
    <col min="5138" max="5138" width="16.625" style="2331" customWidth="1"/>
    <col min="5139" max="5376" width="9" style="2331"/>
    <col min="5377" max="5377" width="2.625" style="2331" customWidth="1"/>
    <col min="5378" max="5378" width="7.375" style="2331" customWidth="1"/>
    <col min="5379" max="5379" width="18.875" style="2331" bestFit="1" customWidth="1"/>
    <col min="5380" max="5380" width="14.625" style="2331" bestFit="1" customWidth="1"/>
    <col min="5381" max="5381" width="66" style="2331" customWidth="1"/>
    <col min="5382" max="5382" width="7.125" style="2331" customWidth="1"/>
    <col min="5383" max="5384" width="10.375" style="2331" bestFit="1" customWidth="1"/>
    <col min="5385" max="5385" width="13.625" style="2331" bestFit="1" customWidth="1"/>
    <col min="5386" max="5386" width="54" style="2331" customWidth="1"/>
    <col min="5387" max="5387" width="42.125" style="2331" customWidth="1"/>
    <col min="5388" max="5388" width="13.5" style="2331" bestFit="1" customWidth="1"/>
    <col min="5389" max="5389" width="13.75" style="2331" customWidth="1"/>
    <col min="5390" max="5390" width="10" style="2331" bestFit="1" customWidth="1"/>
    <col min="5391" max="5391" width="13.25" style="2331" customWidth="1"/>
    <col min="5392" max="5392" width="19.5" style="2331" customWidth="1"/>
    <col min="5393" max="5393" width="17.375" style="2331" customWidth="1"/>
    <col min="5394" max="5394" width="16.625" style="2331" customWidth="1"/>
    <col min="5395" max="5632" width="9" style="2331"/>
    <col min="5633" max="5633" width="2.625" style="2331" customWidth="1"/>
    <col min="5634" max="5634" width="7.375" style="2331" customWidth="1"/>
    <col min="5635" max="5635" width="18.875" style="2331" bestFit="1" customWidth="1"/>
    <col min="5636" max="5636" width="14.625" style="2331" bestFit="1" customWidth="1"/>
    <col min="5637" max="5637" width="66" style="2331" customWidth="1"/>
    <col min="5638" max="5638" width="7.125" style="2331" customWidth="1"/>
    <col min="5639" max="5640" width="10.375" style="2331" bestFit="1" customWidth="1"/>
    <col min="5641" max="5641" width="13.625" style="2331" bestFit="1" customWidth="1"/>
    <col min="5642" max="5642" width="54" style="2331" customWidth="1"/>
    <col min="5643" max="5643" width="42.125" style="2331" customWidth="1"/>
    <col min="5644" max="5644" width="13.5" style="2331" bestFit="1" customWidth="1"/>
    <col min="5645" max="5645" width="13.75" style="2331" customWidth="1"/>
    <col min="5646" max="5646" width="10" style="2331" bestFit="1" customWidth="1"/>
    <col min="5647" max="5647" width="13.25" style="2331" customWidth="1"/>
    <col min="5648" max="5648" width="19.5" style="2331" customWidth="1"/>
    <col min="5649" max="5649" width="17.375" style="2331" customWidth="1"/>
    <col min="5650" max="5650" width="16.625" style="2331" customWidth="1"/>
    <col min="5651" max="5888" width="9" style="2331"/>
    <col min="5889" max="5889" width="2.625" style="2331" customWidth="1"/>
    <col min="5890" max="5890" width="7.375" style="2331" customWidth="1"/>
    <col min="5891" max="5891" width="18.875" style="2331" bestFit="1" customWidth="1"/>
    <col min="5892" max="5892" width="14.625" style="2331" bestFit="1" customWidth="1"/>
    <col min="5893" max="5893" width="66" style="2331" customWidth="1"/>
    <col min="5894" max="5894" width="7.125" style="2331" customWidth="1"/>
    <col min="5895" max="5896" width="10.375" style="2331" bestFit="1" customWidth="1"/>
    <col min="5897" max="5897" width="13.625" style="2331" bestFit="1" customWidth="1"/>
    <col min="5898" max="5898" width="54" style="2331" customWidth="1"/>
    <col min="5899" max="5899" width="42.125" style="2331" customWidth="1"/>
    <col min="5900" max="5900" width="13.5" style="2331" bestFit="1" customWidth="1"/>
    <col min="5901" max="5901" width="13.75" style="2331" customWidth="1"/>
    <col min="5902" max="5902" width="10" style="2331" bestFit="1" customWidth="1"/>
    <col min="5903" max="5903" width="13.25" style="2331" customWidth="1"/>
    <col min="5904" max="5904" width="19.5" style="2331" customWidth="1"/>
    <col min="5905" max="5905" width="17.375" style="2331" customWidth="1"/>
    <col min="5906" max="5906" width="16.625" style="2331" customWidth="1"/>
    <col min="5907" max="6144" width="9" style="2331"/>
    <col min="6145" max="6145" width="2.625" style="2331" customWidth="1"/>
    <col min="6146" max="6146" width="7.375" style="2331" customWidth="1"/>
    <col min="6147" max="6147" width="18.875" style="2331" bestFit="1" customWidth="1"/>
    <col min="6148" max="6148" width="14.625" style="2331" bestFit="1" customWidth="1"/>
    <col min="6149" max="6149" width="66" style="2331" customWidth="1"/>
    <col min="6150" max="6150" width="7.125" style="2331" customWidth="1"/>
    <col min="6151" max="6152" width="10.375" style="2331" bestFit="1" customWidth="1"/>
    <col min="6153" max="6153" width="13.625" style="2331" bestFit="1" customWidth="1"/>
    <col min="6154" max="6154" width="54" style="2331" customWidth="1"/>
    <col min="6155" max="6155" width="42.125" style="2331" customWidth="1"/>
    <col min="6156" max="6156" width="13.5" style="2331" bestFit="1" customWidth="1"/>
    <col min="6157" max="6157" width="13.75" style="2331" customWidth="1"/>
    <col min="6158" max="6158" width="10" style="2331" bestFit="1" customWidth="1"/>
    <col min="6159" max="6159" width="13.25" style="2331" customWidth="1"/>
    <col min="6160" max="6160" width="19.5" style="2331" customWidth="1"/>
    <col min="6161" max="6161" width="17.375" style="2331" customWidth="1"/>
    <col min="6162" max="6162" width="16.625" style="2331" customWidth="1"/>
    <col min="6163" max="6400" width="9" style="2331"/>
    <col min="6401" max="6401" width="2.625" style="2331" customWidth="1"/>
    <col min="6402" max="6402" width="7.375" style="2331" customWidth="1"/>
    <col min="6403" max="6403" width="18.875" style="2331" bestFit="1" customWidth="1"/>
    <col min="6404" max="6404" width="14.625" style="2331" bestFit="1" customWidth="1"/>
    <col min="6405" max="6405" width="66" style="2331" customWidth="1"/>
    <col min="6406" max="6406" width="7.125" style="2331" customWidth="1"/>
    <col min="6407" max="6408" width="10.375" style="2331" bestFit="1" customWidth="1"/>
    <col min="6409" max="6409" width="13.625" style="2331" bestFit="1" customWidth="1"/>
    <col min="6410" max="6410" width="54" style="2331" customWidth="1"/>
    <col min="6411" max="6411" width="42.125" style="2331" customWidth="1"/>
    <col min="6412" max="6412" width="13.5" style="2331" bestFit="1" customWidth="1"/>
    <col min="6413" max="6413" width="13.75" style="2331" customWidth="1"/>
    <col min="6414" max="6414" width="10" style="2331" bestFit="1" customWidth="1"/>
    <col min="6415" max="6415" width="13.25" style="2331" customWidth="1"/>
    <col min="6416" max="6416" width="19.5" style="2331" customWidth="1"/>
    <col min="6417" max="6417" width="17.375" style="2331" customWidth="1"/>
    <col min="6418" max="6418" width="16.625" style="2331" customWidth="1"/>
    <col min="6419" max="6656" width="9" style="2331"/>
    <col min="6657" max="6657" width="2.625" style="2331" customWidth="1"/>
    <col min="6658" max="6658" width="7.375" style="2331" customWidth="1"/>
    <col min="6659" max="6659" width="18.875" style="2331" bestFit="1" customWidth="1"/>
    <col min="6660" max="6660" width="14.625" style="2331" bestFit="1" customWidth="1"/>
    <col min="6661" max="6661" width="66" style="2331" customWidth="1"/>
    <col min="6662" max="6662" width="7.125" style="2331" customWidth="1"/>
    <col min="6663" max="6664" width="10.375" style="2331" bestFit="1" customWidth="1"/>
    <col min="6665" max="6665" width="13.625" style="2331" bestFit="1" customWidth="1"/>
    <col min="6666" max="6666" width="54" style="2331" customWidth="1"/>
    <col min="6667" max="6667" width="42.125" style="2331" customWidth="1"/>
    <col min="6668" max="6668" width="13.5" style="2331" bestFit="1" customWidth="1"/>
    <col min="6669" max="6669" width="13.75" style="2331" customWidth="1"/>
    <col min="6670" max="6670" width="10" style="2331" bestFit="1" customWidth="1"/>
    <col min="6671" max="6671" width="13.25" style="2331" customWidth="1"/>
    <col min="6672" max="6672" width="19.5" style="2331" customWidth="1"/>
    <col min="6673" max="6673" width="17.375" style="2331" customWidth="1"/>
    <col min="6674" max="6674" width="16.625" style="2331" customWidth="1"/>
    <col min="6675" max="6912" width="9" style="2331"/>
    <col min="6913" max="6913" width="2.625" style="2331" customWidth="1"/>
    <col min="6914" max="6914" width="7.375" style="2331" customWidth="1"/>
    <col min="6915" max="6915" width="18.875" style="2331" bestFit="1" customWidth="1"/>
    <col min="6916" max="6916" width="14.625" style="2331" bestFit="1" customWidth="1"/>
    <col min="6917" max="6917" width="66" style="2331" customWidth="1"/>
    <col min="6918" max="6918" width="7.125" style="2331" customWidth="1"/>
    <col min="6919" max="6920" width="10.375" style="2331" bestFit="1" customWidth="1"/>
    <col min="6921" max="6921" width="13.625" style="2331" bestFit="1" customWidth="1"/>
    <col min="6922" max="6922" width="54" style="2331" customWidth="1"/>
    <col min="6923" max="6923" width="42.125" style="2331" customWidth="1"/>
    <col min="6924" max="6924" width="13.5" style="2331" bestFit="1" customWidth="1"/>
    <col min="6925" max="6925" width="13.75" style="2331" customWidth="1"/>
    <col min="6926" max="6926" width="10" style="2331" bestFit="1" customWidth="1"/>
    <col min="6927" max="6927" width="13.25" style="2331" customWidth="1"/>
    <col min="6928" max="6928" width="19.5" style="2331" customWidth="1"/>
    <col min="6929" max="6929" width="17.375" style="2331" customWidth="1"/>
    <col min="6930" max="6930" width="16.625" style="2331" customWidth="1"/>
    <col min="6931" max="7168" width="9" style="2331"/>
    <col min="7169" max="7169" width="2.625" style="2331" customWidth="1"/>
    <col min="7170" max="7170" width="7.375" style="2331" customWidth="1"/>
    <col min="7171" max="7171" width="18.875" style="2331" bestFit="1" customWidth="1"/>
    <col min="7172" max="7172" width="14.625" style="2331" bestFit="1" customWidth="1"/>
    <col min="7173" max="7173" width="66" style="2331" customWidth="1"/>
    <col min="7174" max="7174" width="7.125" style="2331" customWidth="1"/>
    <col min="7175" max="7176" width="10.375" style="2331" bestFit="1" customWidth="1"/>
    <col min="7177" max="7177" width="13.625" style="2331" bestFit="1" customWidth="1"/>
    <col min="7178" max="7178" width="54" style="2331" customWidth="1"/>
    <col min="7179" max="7179" width="42.125" style="2331" customWidth="1"/>
    <col min="7180" max="7180" width="13.5" style="2331" bestFit="1" customWidth="1"/>
    <col min="7181" max="7181" width="13.75" style="2331" customWidth="1"/>
    <col min="7182" max="7182" width="10" style="2331" bestFit="1" customWidth="1"/>
    <col min="7183" max="7183" width="13.25" style="2331" customWidth="1"/>
    <col min="7184" max="7184" width="19.5" style="2331" customWidth="1"/>
    <col min="7185" max="7185" width="17.375" style="2331" customWidth="1"/>
    <col min="7186" max="7186" width="16.625" style="2331" customWidth="1"/>
    <col min="7187" max="7424" width="9" style="2331"/>
    <col min="7425" max="7425" width="2.625" style="2331" customWidth="1"/>
    <col min="7426" max="7426" width="7.375" style="2331" customWidth="1"/>
    <col min="7427" max="7427" width="18.875" style="2331" bestFit="1" customWidth="1"/>
    <col min="7428" max="7428" width="14.625" style="2331" bestFit="1" customWidth="1"/>
    <col min="7429" max="7429" width="66" style="2331" customWidth="1"/>
    <col min="7430" max="7430" width="7.125" style="2331" customWidth="1"/>
    <col min="7431" max="7432" width="10.375" style="2331" bestFit="1" customWidth="1"/>
    <col min="7433" max="7433" width="13.625" style="2331" bestFit="1" customWidth="1"/>
    <col min="7434" max="7434" width="54" style="2331" customWidth="1"/>
    <col min="7435" max="7435" width="42.125" style="2331" customWidth="1"/>
    <col min="7436" max="7436" width="13.5" style="2331" bestFit="1" customWidth="1"/>
    <col min="7437" max="7437" width="13.75" style="2331" customWidth="1"/>
    <col min="7438" max="7438" width="10" style="2331" bestFit="1" customWidth="1"/>
    <col min="7439" max="7439" width="13.25" style="2331" customWidth="1"/>
    <col min="7440" max="7440" width="19.5" style="2331" customWidth="1"/>
    <col min="7441" max="7441" width="17.375" style="2331" customWidth="1"/>
    <col min="7442" max="7442" width="16.625" style="2331" customWidth="1"/>
    <col min="7443" max="7680" width="9" style="2331"/>
    <col min="7681" max="7681" width="2.625" style="2331" customWidth="1"/>
    <col min="7682" max="7682" width="7.375" style="2331" customWidth="1"/>
    <col min="7683" max="7683" width="18.875" style="2331" bestFit="1" customWidth="1"/>
    <col min="7684" max="7684" width="14.625" style="2331" bestFit="1" customWidth="1"/>
    <col min="7685" max="7685" width="66" style="2331" customWidth="1"/>
    <col min="7686" max="7686" width="7.125" style="2331" customWidth="1"/>
    <col min="7687" max="7688" width="10.375" style="2331" bestFit="1" customWidth="1"/>
    <col min="7689" max="7689" width="13.625" style="2331" bestFit="1" customWidth="1"/>
    <col min="7690" max="7690" width="54" style="2331" customWidth="1"/>
    <col min="7691" max="7691" width="42.125" style="2331" customWidth="1"/>
    <col min="7692" max="7692" width="13.5" style="2331" bestFit="1" customWidth="1"/>
    <col min="7693" max="7693" width="13.75" style="2331" customWidth="1"/>
    <col min="7694" max="7694" width="10" style="2331" bestFit="1" customWidth="1"/>
    <col min="7695" max="7695" width="13.25" style="2331" customWidth="1"/>
    <col min="7696" max="7696" width="19.5" style="2331" customWidth="1"/>
    <col min="7697" max="7697" width="17.375" style="2331" customWidth="1"/>
    <col min="7698" max="7698" width="16.625" style="2331" customWidth="1"/>
    <col min="7699" max="7936" width="9" style="2331"/>
    <col min="7937" max="7937" width="2.625" style="2331" customWidth="1"/>
    <col min="7938" max="7938" width="7.375" style="2331" customWidth="1"/>
    <col min="7939" max="7939" width="18.875" style="2331" bestFit="1" customWidth="1"/>
    <col min="7940" max="7940" width="14.625" style="2331" bestFit="1" customWidth="1"/>
    <col min="7941" max="7941" width="66" style="2331" customWidth="1"/>
    <col min="7942" max="7942" width="7.125" style="2331" customWidth="1"/>
    <col min="7943" max="7944" width="10.375" style="2331" bestFit="1" customWidth="1"/>
    <col min="7945" max="7945" width="13.625" style="2331" bestFit="1" customWidth="1"/>
    <col min="7946" max="7946" width="54" style="2331" customWidth="1"/>
    <col min="7947" max="7947" width="42.125" style="2331" customWidth="1"/>
    <col min="7948" max="7948" width="13.5" style="2331" bestFit="1" customWidth="1"/>
    <col min="7949" max="7949" width="13.75" style="2331" customWidth="1"/>
    <col min="7950" max="7950" width="10" style="2331" bestFit="1" customWidth="1"/>
    <col min="7951" max="7951" width="13.25" style="2331" customWidth="1"/>
    <col min="7952" max="7952" width="19.5" style="2331" customWidth="1"/>
    <col min="7953" max="7953" width="17.375" style="2331" customWidth="1"/>
    <col min="7954" max="7954" width="16.625" style="2331" customWidth="1"/>
    <col min="7955" max="8192" width="9" style="2331"/>
    <col min="8193" max="8193" width="2.625" style="2331" customWidth="1"/>
    <col min="8194" max="8194" width="7.375" style="2331" customWidth="1"/>
    <col min="8195" max="8195" width="18.875" style="2331" bestFit="1" customWidth="1"/>
    <col min="8196" max="8196" width="14.625" style="2331" bestFit="1" customWidth="1"/>
    <col min="8197" max="8197" width="66" style="2331" customWidth="1"/>
    <col min="8198" max="8198" width="7.125" style="2331" customWidth="1"/>
    <col min="8199" max="8200" width="10.375" style="2331" bestFit="1" customWidth="1"/>
    <col min="8201" max="8201" width="13.625" style="2331" bestFit="1" customWidth="1"/>
    <col min="8202" max="8202" width="54" style="2331" customWidth="1"/>
    <col min="8203" max="8203" width="42.125" style="2331" customWidth="1"/>
    <col min="8204" max="8204" width="13.5" style="2331" bestFit="1" customWidth="1"/>
    <col min="8205" max="8205" width="13.75" style="2331" customWidth="1"/>
    <col min="8206" max="8206" width="10" style="2331" bestFit="1" customWidth="1"/>
    <col min="8207" max="8207" width="13.25" style="2331" customWidth="1"/>
    <col min="8208" max="8208" width="19.5" style="2331" customWidth="1"/>
    <col min="8209" max="8209" width="17.375" style="2331" customWidth="1"/>
    <col min="8210" max="8210" width="16.625" style="2331" customWidth="1"/>
    <col min="8211" max="8448" width="9" style="2331"/>
    <col min="8449" max="8449" width="2.625" style="2331" customWidth="1"/>
    <col min="8450" max="8450" width="7.375" style="2331" customWidth="1"/>
    <col min="8451" max="8451" width="18.875" style="2331" bestFit="1" customWidth="1"/>
    <col min="8452" max="8452" width="14.625" style="2331" bestFit="1" customWidth="1"/>
    <col min="8453" max="8453" width="66" style="2331" customWidth="1"/>
    <col min="8454" max="8454" width="7.125" style="2331" customWidth="1"/>
    <col min="8455" max="8456" width="10.375" style="2331" bestFit="1" customWidth="1"/>
    <col min="8457" max="8457" width="13.625" style="2331" bestFit="1" customWidth="1"/>
    <col min="8458" max="8458" width="54" style="2331" customWidth="1"/>
    <col min="8459" max="8459" width="42.125" style="2331" customWidth="1"/>
    <col min="8460" max="8460" width="13.5" style="2331" bestFit="1" customWidth="1"/>
    <col min="8461" max="8461" width="13.75" style="2331" customWidth="1"/>
    <col min="8462" max="8462" width="10" style="2331" bestFit="1" customWidth="1"/>
    <col min="8463" max="8463" width="13.25" style="2331" customWidth="1"/>
    <col min="8464" max="8464" width="19.5" style="2331" customWidth="1"/>
    <col min="8465" max="8465" width="17.375" style="2331" customWidth="1"/>
    <col min="8466" max="8466" width="16.625" style="2331" customWidth="1"/>
    <col min="8467" max="8704" width="9" style="2331"/>
    <col min="8705" max="8705" width="2.625" style="2331" customWidth="1"/>
    <col min="8706" max="8706" width="7.375" style="2331" customWidth="1"/>
    <col min="8707" max="8707" width="18.875" style="2331" bestFit="1" customWidth="1"/>
    <col min="8708" max="8708" width="14.625" style="2331" bestFit="1" customWidth="1"/>
    <col min="8709" max="8709" width="66" style="2331" customWidth="1"/>
    <col min="8710" max="8710" width="7.125" style="2331" customWidth="1"/>
    <col min="8711" max="8712" width="10.375" style="2331" bestFit="1" customWidth="1"/>
    <col min="8713" max="8713" width="13.625" style="2331" bestFit="1" customWidth="1"/>
    <col min="8714" max="8714" width="54" style="2331" customWidth="1"/>
    <col min="8715" max="8715" width="42.125" style="2331" customWidth="1"/>
    <col min="8716" max="8716" width="13.5" style="2331" bestFit="1" customWidth="1"/>
    <col min="8717" max="8717" width="13.75" style="2331" customWidth="1"/>
    <col min="8718" max="8718" width="10" style="2331" bestFit="1" customWidth="1"/>
    <col min="8719" max="8719" width="13.25" style="2331" customWidth="1"/>
    <col min="8720" max="8720" width="19.5" style="2331" customWidth="1"/>
    <col min="8721" max="8721" width="17.375" style="2331" customWidth="1"/>
    <col min="8722" max="8722" width="16.625" style="2331" customWidth="1"/>
    <col min="8723" max="8960" width="9" style="2331"/>
    <col min="8961" max="8961" width="2.625" style="2331" customWidth="1"/>
    <col min="8962" max="8962" width="7.375" style="2331" customWidth="1"/>
    <col min="8963" max="8963" width="18.875" style="2331" bestFit="1" customWidth="1"/>
    <col min="8964" max="8964" width="14.625" style="2331" bestFit="1" customWidth="1"/>
    <col min="8965" max="8965" width="66" style="2331" customWidth="1"/>
    <col min="8966" max="8966" width="7.125" style="2331" customWidth="1"/>
    <col min="8967" max="8968" width="10.375" style="2331" bestFit="1" customWidth="1"/>
    <col min="8969" max="8969" width="13.625" style="2331" bestFit="1" customWidth="1"/>
    <col min="8970" max="8970" width="54" style="2331" customWidth="1"/>
    <col min="8971" max="8971" width="42.125" style="2331" customWidth="1"/>
    <col min="8972" max="8972" width="13.5" style="2331" bestFit="1" customWidth="1"/>
    <col min="8973" max="8973" width="13.75" style="2331" customWidth="1"/>
    <col min="8974" max="8974" width="10" style="2331" bestFit="1" customWidth="1"/>
    <col min="8975" max="8975" width="13.25" style="2331" customWidth="1"/>
    <col min="8976" max="8976" width="19.5" style="2331" customWidth="1"/>
    <col min="8977" max="8977" width="17.375" style="2331" customWidth="1"/>
    <col min="8978" max="8978" width="16.625" style="2331" customWidth="1"/>
    <col min="8979" max="9216" width="9" style="2331"/>
    <col min="9217" max="9217" width="2.625" style="2331" customWidth="1"/>
    <col min="9218" max="9218" width="7.375" style="2331" customWidth="1"/>
    <col min="9219" max="9219" width="18.875" style="2331" bestFit="1" customWidth="1"/>
    <col min="9220" max="9220" width="14.625" style="2331" bestFit="1" customWidth="1"/>
    <col min="9221" max="9221" width="66" style="2331" customWidth="1"/>
    <col min="9222" max="9222" width="7.125" style="2331" customWidth="1"/>
    <col min="9223" max="9224" width="10.375" style="2331" bestFit="1" customWidth="1"/>
    <col min="9225" max="9225" width="13.625" style="2331" bestFit="1" customWidth="1"/>
    <col min="9226" max="9226" width="54" style="2331" customWidth="1"/>
    <col min="9227" max="9227" width="42.125" style="2331" customWidth="1"/>
    <col min="9228" max="9228" width="13.5" style="2331" bestFit="1" customWidth="1"/>
    <col min="9229" max="9229" width="13.75" style="2331" customWidth="1"/>
    <col min="9230" max="9230" width="10" style="2331" bestFit="1" customWidth="1"/>
    <col min="9231" max="9231" width="13.25" style="2331" customWidth="1"/>
    <col min="9232" max="9232" width="19.5" style="2331" customWidth="1"/>
    <col min="9233" max="9233" width="17.375" style="2331" customWidth="1"/>
    <col min="9234" max="9234" width="16.625" style="2331" customWidth="1"/>
    <col min="9235" max="9472" width="9" style="2331"/>
    <col min="9473" max="9473" width="2.625" style="2331" customWidth="1"/>
    <col min="9474" max="9474" width="7.375" style="2331" customWidth="1"/>
    <col min="9475" max="9475" width="18.875" style="2331" bestFit="1" customWidth="1"/>
    <col min="9476" max="9476" width="14.625" style="2331" bestFit="1" customWidth="1"/>
    <col min="9477" max="9477" width="66" style="2331" customWidth="1"/>
    <col min="9478" max="9478" width="7.125" style="2331" customWidth="1"/>
    <col min="9479" max="9480" width="10.375" style="2331" bestFit="1" customWidth="1"/>
    <col min="9481" max="9481" width="13.625" style="2331" bestFit="1" customWidth="1"/>
    <col min="9482" max="9482" width="54" style="2331" customWidth="1"/>
    <col min="9483" max="9483" width="42.125" style="2331" customWidth="1"/>
    <col min="9484" max="9484" width="13.5" style="2331" bestFit="1" customWidth="1"/>
    <col min="9485" max="9485" width="13.75" style="2331" customWidth="1"/>
    <col min="9486" max="9486" width="10" style="2331" bestFit="1" customWidth="1"/>
    <col min="9487" max="9487" width="13.25" style="2331" customWidth="1"/>
    <col min="9488" max="9488" width="19.5" style="2331" customWidth="1"/>
    <col min="9489" max="9489" width="17.375" style="2331" customWidth="1"/>
    <col min="9490" max="9490" width="16.625" style="2331" customWidth="1"/>
    <col min="9491" max="9728" width="9" style="2331"/>
    <col min="9729" max="9729" width="2.625" style="2331" customWidth="1"/>
    <col min="9730" max="9730" width="7.375" style="2331" customWidth="1"/>
    <col min="9731" max="9731" width="18.875" style="2331" bestFit="1" customWidth="1"/>
    <col min="9732" max="9732" width="14.625" style="2331" bestFit="1" customWidth="1"/>
    <col min="9733" max="9733" width="66" style="2331" customWidth="1"/>
    <col min="9734" max="9734" width="7.125" style="2331" customWidth="1"/>
    <col min="9735" max="9736" width="10.375" style="2331" bestFit="1" customWidth="1"/>
    <col min="9737" max="9737" width="13.625" style="2331" bestFit="1" customWidth="1"/>
    <col min="9738" max="9738" width="54" style="2331" customWidth="1"/>
    <col min="9739" max="9739" width="42.125" style="2331" customWidth="1"/>
    <col min="9740" max="9740" width="13.5" style="2331" bestFit="1" customWidth="1"/>
    <col min="9741" max="9741" width="13.75" style="2331" customWidth="1"/>
    <col min="9742" max="9742" width="10" style="2331" bestFit="1" customWidth="1"/>
    <col min="9743" max="9743" width="13.25" style="2331" customWidth="1"/>
    <col min="9744" max="9744" width="19.5" style="2331" customWidth="1"/>
    <col min="9745" max="9745" width="17.375" style="2331" customWidth="1"/>
    <col min="9746" max="9746" width="16.625" style="2331" customWidth="1"/>
    <col min="9747" max="9984" width="9" style="2331"/>
    <col min="9985" max="9985" width="2.625" style="2331" customWidth="1"/>
    <col min="9986" max="9986" width="7.375" style="2331" customWidth="1"/>
    <col min="9987" max="9987" width="18.875" style="2331" bestFit="1" customWidth="1"/>
    <col min="9988" max="9988" width="14.625" style="2331" bestFit="1" customWidth="1"/>
    <col min="9989" max="9989" width="66" style="2331" customWidth="1"/>
    <col min="9990" max="9990" width="7.125" style="2331" customWidth="1"/>
    <col min="9991" max="9992" width="10.375" style="2331" bestFit="1" customWidth="1"/>
    <col min="9993" max="9993" width="13.625" style="2331" bestFit="1" customWidth="1"/>
    <col min="9994" max="9994" width="54" style="2331" customWidth="1"/>
    <col min="9995" max="9995" width="42.125" style="2331" customWidth="1"/>
    <col min="9996" max="9996" width="13.5" style="2331" bestFit="1" customWidth="1"/>
    <col min="9997" max="9997" width="13.75" style="2331" customWidth="1"/>
    <col min="9998" max="9998" width="10" style="2331" bestFit="1" customWidth="1"/>
    <col min="9999" max="9999" width="13.25" style="2331" customWidth="1"/>
    <col min="10000" max="10000" width="19.5" style="2331" customWidth="1"/>
    <col min="10001" max="10001" width="17.375" style="2331" customWidth="1"/>
    <col min="10002" max="10002" width="16.625" style="2331" customWidth="1"/>
    <col min="10003" max="10240" width="9" style="2331"/>
    <col min="10241" max="10241" width="2.625" style="2331" customWidth="1"/>
    <col min="10242" max="10242" width="7.375" style="2331" customWidth="1"/>
    <col min="10243" max="10243" width="18.875" style="2331" bestFit="1" customWidth="1"/>
    <col min="10244" max="10244" width="14.625" style="2331" bestFit="1" customWidth="1"/>
    <col min="10245" max="10245" width="66" style="2331" customWidth="1"/>
    <col min="10246" max="10246" width="7.125" style="2331" customWidth="1"/>
    <col min="10247" max="10248" width="10.375" style="2331" bestFit="1" customWidth="1"/>
    <col min="10249" max="10249" width="13.625" style="2331" bestFit="1" customWidth="1"/>
    <col min="10250" max="10250" width="54" style="2331" customWidth="1"/>
    <col min="10251" max="10251" width="42.125" style="2331" customWidth="1"/>
    <col min="10252" max="10252" width="13.5" style="2331" bestFit="1" customWidth="1"/>
    <col min="10253" max="10253" width="13.75" style="2331" customWidth="1"/>
    <col min="10254" max="10254" width="10" style="2331" bestFit="1" customWidth="1"/>
    <col min="10255" max="10255" width="13.25" style="2331" customWidth="1"/>
    <col min="10256" max="10256" width="19.5" style="2331" customWidth="1"/>
    <col min="10257" max="10257" width="17.375" style="2331" customWidth="1"/>
    <col min="10258" max="10258" width="16.625" style="2331" customWidth="1"/>
    <col min="10259" max="10496" width="9" style="2331"/>
    <col min="10497" max="10497" width="2.625" style="2331" customWidth="1"/>
    <col min="10498" max="10498" width="7.375" style="2331" customWidth="1"/>
    <col min="10499" max="10499" width="18.875" style="2331" bestFit="1" customWidth="1"/>
    <col min="10500" max="10500" width="14.625" style="2331" bestFit="1" customWidth="1"/>
    <col min="10501" max="10501" width="66" style="2331" customWidth="1"/>
    <col min="10502" max="10502" width="7.125" style="2331" customWidth="1"/>
    <col min="10503" max="10504" width="10.375" style="2331" bestFit="1" customWidth="1"/>
    <col min="10505" max="10505" width="13.625" style="2331" bestFit="1" customWidth="1"/>
    <col min="10506" max="10506" width="54" style="2331" customWidth="1"/>
    <col min="10507" max="10507" width="42.125" style="2331" customWidth="1"/>
    <col min="10508" max="10508" width="13.5" style="2331" bestFit="1" customWidth="1"/>
    <col min="10509" max="10509" width="13.75" style="2331" customWidth="1"/>
    <col min="10510" max="10510" width="10" style="2331" bestFit="1" customWidth="1"/>
    <col min="10511" max="10511" width="13.25" style="2331" customWidth="1"/>
    <col min="10512" max="10512" width="19.5" style="2331" customWidth="1"/>
    <col min="10513" max="10513" width="17.375" style="2331" customWidth="1"/>
    <col min="10514" max="10514" width="16.625" style="2331" customWidth="1"/>
    <col min="10515" max="10752" width="9" style="2331"/>
    <col min="10753" max="10753" width="2.625" style="2331" customWidth="1"/>
    <col min="10754" max="10754" width="7.375" style="2331" customWidth="1"/>
    <col min="10755" max="10755" width="18.875" style="2331" bestFit="1" customWidth="1"/>
    <col min="10756" max="10756" width="14.625" style="2331" bestFit="1" customWidth="1"/>
    <col min="10757" max="10757" width="66" style="2331" customWidth="1"/>
    <col min="10758" max="10758" width="7.125" style="2331" customWidth="1"/>
    <col min="10759" max="10760" width="10.375" style="2331" bestFit="1" customWidth="1"/>
    <col min="10761" max="10761" width="13.625" style="2331" bestFit="1" customWidth="1"/>
    <col min="10762" max="10762" width="54" style="2331" customWidth="1"/>
    <col min="10763" max="10763" width="42.125" style="2331" customWidth="1"/>
    <col min="10764" max="10764" width="13.5" style="2331" bestFit="1" customWidth="1"/>
    <col min="10765" max="10765" width="13.75" style="2331" customWidth="1"/>
    <col min="10766" max="10766" width="10" style="2331" bestFit="1" customWidth="1"/>
    <col min="10767" max="10767" width="13.25" style="2331" customWidth="1"/>
    <col min="10768" max="10768" width="19.5" style="2331" customWidth="1"/>
    <col min="10769" max="10769" width="17.375" style="2331" customWidth="1"/>
    <col min="10770" max="10770" width="16.625" style="2331" customWidth="1"/>
    <col min="10771" max="11008" width="9" style="2331"/>
    <col min="11009" max="11009" width="2.625" style="2331" customWidth="1"/>
    <col min="11010" max="11010" width="7.375" style="2331" customWidth="1"/>
    <col min="11011" max="11011" width="18.875" style="2331" bestFit="1" customWidth="1"/>
    <col min="11012" max="11012" width="14.625" style="2331" bestFit="1" customWidth="1"/>
    <col min="11013" max="11013" width="66" style="2331" customWidth="1"/>
    <col min="11014" max="11014" width="7.125" style="2331" customWidth="1"/>
    <col min="11015" max="11016" width="10.375" style="2331" bestFit="1" customWidth="1"/>
    <col min="11017" max="11017" width="13.625" style="2331" bestFit="1" customWidth="1"/>
    <col min="11018" max="11018" width="54" style="2331" customWidth="1"/>
    <col min="11019" max="11019" width="42.125" style="2331" customWidth="1"/>
    <col min="11020" max="11020" width="13.5" style="2331" bestFit="1" customWidth="1"/>
    <col min="11021" max="11021" width="13.75" style="2331" customWidth="1"/>
    <col min="11022" max="11022" width="10" style="2331" bestFit="1" customWidth="1"/>
    <col min="11023" max="11023" width="13.25" style="2331" customWidth="1"/>
    <col min="11024" max="11024" width="19.5" style="2331" customWidth="1"/>
    <col min="11025" max="11025" width="17.375" style="2331" customWidth="1"/>
    <col min="11026" max="11026" width="16.625" style="2331" customWidth="1"/>
    <col min="11027" max="11264" width="9" style="2331"/>
    <col min="11265" max="11265" width="2.625" style="2331" customWidth="1"/>
    <col min="11266" max="11266" width="7.375" style="2331" customWidth="1"/>
    <col min="11267" max="11267" width="18.875" style="2331" bestFit="1" customWidth="1"/>
    <col min="11268" max="11268" width="14.625" style="2331" bestFit="1" customWidth="1"/>
    <col min="11269" max="11269" width="66" style="2331" customWidth="1"/>
    <col min="11270" max="11270" width="7.125" style="2331" customWidth="1"/>
    <col min="11271" max="11272" width="10.375" style="2331" bestFit="1" customWidth="1"/>
    <col min="11273" max="11273" width="13.625" style="2331" bestFit="1" customWidth="1"/>
    <col min="11274" max="11274" width="54" style="2331" customWidth="1"/>
    <col min="11275" max="11275" width="42.125" style="2331" customWidth="1"/>
    <col min="11276" max="11276" width="13.5" style="2331" bestFit="1" customWidth="1"/>
    <col min="11277" max="11277" width="13.75" style="2331" customWidth="1"/>
    <col min="11278" max="11278" width="10" style="2331" bestFit="1" customWidth="1"/>
    <col min="11279" max="11279" width="13.25" style="2331" customWidth="1"/>
    <col min="11280" max="11280" width="19.5" style="2331" customWidth="1"/>
    <col min="11281" max="11281" width="17.375" style="2331" customWidth="1"/>
    <col min="11282" max="11282" width="16.625" style="2331" customWidth="1"/>
    <col min="11283" max="11520" width="9" style="2331"/>
    <col min="11521" max="11521" width="2.625" style="2331" customWidth="1"/>
    <col min="11522" max="11522" width="7.375" style="2331" customWidth="1"/>
    <col min="11523" max="11523" width="18.875" style="2331" bestFit="1" customWidth="1"/>
    <col min="11524" max="11524" width="14.625" style="2331" bestFit="1" customWidth="1"/>
    <col min="11525" max="11525" width="66" style="2331" customWidth="1"/>
    <col min="11526" max="11526" width="7.125" style="2331" customWidth="1"/>
    <col min="11527" max="11528" width="10.375" style="2331" bestFit="1" customWidth="1"/>
    <col min="11529" max="11529" width="13.625" style="2331" bestFit="1" customWidth="1"/>
    <col min="11530" max="11530" width="54" style="2331" customWidth="1"/>
    <col min="11531" max="11531" width="42.125" style="2331" customWidth="1"/>
    <col min="11532" max="11532" width="13.5" style="2331" bestFit="1" customWidth="1"/>
    <col min="11533" max="11533" width="13.75" style="2331" customWidth="1"/>
    <col min="11534" max="11534" width="10" style="2331" bestFit="1" customWidth="1"/>
    <col min="11535" max="11535" width="13.25" style="2331" customWidth="1"/>
    <col min="11536" max="11536" width="19.5" style="2331" customWidth="1"/>
    <col min="11537" max="11537" width="17.375" style="2331" customWidth="1"/>
    <col min="11538" max="11538" width="16.625" style="2331" customWidth="1"/>
    <col min="11539" max="11776" width="9" style="2331"/>
    <col min="11777" max="11777" width="2.625" style="2331" customWidth="1"/>
    <col min="11778" max="11778" width="7.375" style="2331" customWidth="1"/>
    <col min="11779" max="11779" width="18.875" style="2331" bestFit="1" customWidth="1"/>
    <col min="11780" max="11780" width="14.625" style="2331" bestFit="1" customWidth="1"/>
    <col min="11781" max="11781" width="66" style="2331" customWidth="1"/>
    <col min="11782" max="11782" width="7.125" style="2331" customWidth="1"/>
    <col min="11783" max="11784" width="10.375" style="2331" bestFit="1" customWidth="1"/>
    <col min="11785" max="11785" width="13.625" style="2331" bestFit="1" customWidth="1"/>
    <col min="11786" max="11786" width="54" style="2331" customWidth="1"/>
    <col min="11787" max="11787" width="42.125" style="2331" customWidth="1"/>
    <col min="11788" max="11788" width="13.5" style="2331" bestFit="1" customWidth="1"/>
    <col min="11789" max="11789" width="13.75" style="2331" customWidth="1"/>
    <col min="11790" max="11790" width="10" style="2331" bestFit="1" customWidth="1"/>
    <col min="11791" max="11791" width="13.25" style="2331" customWidth="1"/>
    <col min="11792" max="11792" width="19.5" style="2331" customWidth="1"/>
    <col min="11793" max="11793" width="17.375" style="2331" customWidth="1"/>
    <col min="11794" max="11794" width="16.625" style="2331" customWidth="1"/>
    <col min="11795" max="12032" width="9" style="2331"/>
    <col min="12033" max="12033" width="2.625" style="2331" customWidth="1"/>
    <col min="12034" max="12034" width="7.375" style="2331" customWidth="1"/>
    <col min="12035" max="12035" width="18.875" style="2331" bestFit="1" customWidth="1"/>
    <col min="12036" max="12036" width="14.625" style="2331" bestFit="1" customWidth="1"/>
    <col min="12037" max="12037" width="66" style="2331" customWidth="1"/>
    <col min="12038" max="12038" width="7.125" style="2331" customWidth="1"/>
    <col min="12039" max="12040" width="10.375" style="2331" bestFit="1" customWidth="1"/>
    <col min="12041" max="12041" width="13.625" style="2331" bestFit="1" customWidth="1"/>
    <col min="12042" max="12042" width="54" style="2331" customWidth="1"/>
    <col min="12043" max="12043" width="42.125" style="2331" customWidth="1"/>
    <col min="12044" max="12044" width="13.5" style="2331" bestFit="1" customWidth="1"/>
    <col min="12045" max="12045" width="13.75" style="2331" customWidth="1"/>
    <col min="12046" max="12046" width="10" style="2331" bestFit="1" customWidth="1"/>
    <col min="12047" max="12047" width="13.25" style="2331" customWidth="1"/>
    <col min="12048" max="12048" width="19.5" style="2331" customWidth="1"/>
    <col min="12049" max="12049" width="17.375" style="2331" customWidth="1"/>
    <col min="12050" max="12050" width="16.625" style="2331" customWidth="1"/>
    <col min="12051" max="12288" width="9" style="2331"/>
    <col min="12289" max="12289" width="2.625" style="2331" customWidth="1"/>
    <col min="12290" max="12290" width="7.375" style="2331" customWidth="1"/>
    <col min="12291" max="12291" width="18.875" style="2331" bestFit="1" customWidth="1"/>
    <col min="12292" max="12292" width="14.625" style="2331" bestFit="1" customWidth="1"/>
    <col min="12293" max="12293" width="66" style="2331" customWidth="1"/>
    <col min="12294" max="12294" width="7.125" style="2331" customWidth="1"/>
    <col min="12295" max="12296" width="10.375" style="2331" bestFit="1" customWidth="1"/>
    <col min="12297" max="12297" width="13.625" style="2331" bestFit="1" customWidth="1"/>
    <col min="12298" max="12298" width="54" style="2331" customWidth="1"/>
    <col min="12299" max="12299" width="42.125" style="2331" customWidth="1"/>
    <col min="12300" max="12300" width="13.5" style="2331" bestFit="1" customWidth="1"/>
    <col min="12301" max="12301" width="13.75" style="2331" customWidth="1"/>
    <col min="12302" max="12302" width="10" style="2331" bestFit="1" customWidth="1"/>
    <col min="12303" max="12303" width="13.25" style="2331" customWidth="1"/>
    <col min="12304" max="12304" width="19.5" style="2331" customWidth="1"/>
    <col min="12305" max="12305" width="17.375" style="2331" customWidth="1"/>
    <col min="12306" max="12306" width="16.625" style="2331" customWidth="1"/>
    <col min="12307" max="12544" width="9" style="2331"/>
    <col min="12545" max="12545" width="2.625" style="2331" customWidth="1"/>
    <col min="12546" max="12546" width="7.375" style="2331" customWidth="1"/>
    <col min="12547" max="12547" width="18.875" style="2331" bestFit="1" customWidth="1"/>
    <col min="12548" max="12548" width="14.625" style="2331" bestFit="1" customWidth="1"/>
    <col min="12549" max="12549" width="66" style="2331" customWidth="1"/>
    <col min="12550" max="12550" width="7.125" style="2331" customWidth="1"/>
    <col min="12551" max="12552" width="10.375" style="2331" bestFit="1" customWidth="1"/>
    <col min="12553" max="12553" width="13.625" style="2331" bestFit="1" customWidth="1"/>
    <col min="12554" max="12554" width="54" style="2331" customWidth="1"/>
    <col min="12555" max="12555" width="42.125" style="2331" customWidth="1"/>
    <col min="12556" max="12556" width="13.5" style="2331" bestFit="1" customWidth="1"/>
    <col min="12557" max="12557" width="13.75" style="2331" customWidth="1"/>
    <col min="12558" max="12558" width="10" style="2331" bestFit="1" customWidth="1"/>
    <col min="12559" max="12559" width="13.25" style="2331" customWidth="1"/>
    <col min="12560" max="12560" width="19.5" style="2331" customWidth="1"/>
    <col min="12561" max="12561" width="17.375" style="2331" customWidth="1"/>
    <col min="12562" max="12562" width="16.625" style="2331" customWidth="1"/>
    <col min="12563" max="12800" width="9" style="2331"/>
    <col min="12801" max="12801" width="2.625" style="2331" customWidth="1"/>
    <col min="12802" max="12802" width="7.375" style="2331" customWidth="1"/>
    <col min="12803" max="12803" width="18.875" style="2331" bestFit="1" customWidth="1"/>
    <col min="12804" max="12804" width="14.625" style="2331" bestFit="1" customWidth="1"/>
    <col min="12805" max="12805" width="66" style="2331" customWidth="1"/>
    <col min="12806" max="12806" width="7.125" style="2331" customWidth="1"/>
    <col min="12807" max="12808" width="10.375" style="2331" bestFit="1" customWidth="1"/>
    <col min="12809" max="12809" width="13.625" style="2331" bestFit="1" customWidth="1"/>
    <col min="12810" max="12810" width="54" style="2331" customWidth="1"/>
    <col min="12811" max="12811" width="42.125" style="2331" customWidth="1"/>
    <col min="12812" max="12812" width="13.5" style="2331" bestFit="1" customWidth="1"/>
    <col min="12813" max="12813" width="13.75" style="2331" customWidth="1"/>
    <col min="12814" max="12814" width="10" style="2331" bestFit="1" customWidth="1"/>
    <col min="12815" max="12815" width="13.25" style="2331" customWidth="1"/>
    <col min="12816" max="12816" width="19.5" style="2331" customWidth="1"/>
    <col min="12817" max="12817" width="17.375" style="2331" customWidth="1"/>
    <col min="12818" max="12818" width="16.625" style="2331" customWidth="1"/>
    <col min="12819" max="13056" width="9" style="2331"/>
    <col min="13057" max="13057" width="2.625" style="2331" customWidth="1"/>
    <col min="13058" max="13058" width="7.375" style="2331" customWidth="1"/>
    <col min="13059" max="13059" width="18.875" style="2331" bestFit="1" customWidth="1"/>
    <col min="13060" max="13060" width="14.625" style="2331" bestFit="1" customWidth="1"/>
    <col min="13061" max="13061" width="66" style="2331" customWidth="1"/>
    <col min="13062" max="13062" width="7.125" style="2331" customWidth="1"/>
    <col min="13063" max="13064" width="10.375" style="2331" bestFit="1" customWidth="1"/>
    <col min="13065" max="13065" width="13.625" style="2331" bestFit="1" customWidth="1"/>
    <col min="13066" max="13066" width="54" style="2331" customWidth="1"/>
    <col min="13067" max="13067" width="42.125" style="2331" customWidth="1"/>
    <col min="13068" max="13068" width="13.5" style="2331" bestFit="1" customWidth="1"/>
    <col min="13069" max="13069" width="13.75" style="2331" customWidth="1"/>
    <col min="13070" max="13070" width="10" style="2331" bestFit="1" customWidth="1"/>
    <col min="13071" max="13071" width="13.25" style="2331" customWidth="1"/>
    <col min="13072" max="13072" width="19.5" style="2331" customWidth="1"/>
    <col min="13073" max="13073" width="17.375" style="2331" customWidth="1"/>
    <col min="13074" max="13074" width="16.625" style="2331" customWidth="1"/>
    <col min="13075" max="13312" width="9" style="2331"/>
    <col min="13313" max="13313" width="2.625" style="2331" customWidth="1"/>
    <col min="13314" max="13314" width="7.375" style="2331" customWidth="1"/>
    <col min="13315" max="13315" width="18.875" style="2331" bestFit="1" customWidth="1"/>
    <col min="13316" max="13316" width="14.625" style="2331" bestFit="1" customWidth="1"/>
    <col min="13317" max="13317" width="66" style="2331" customWidth="1"/>
    <col min="13318" max="13318" width="7.125" style="2331" customWidth="1"/>
    <col min="13319" max="13320" width="10.375" style="2331" bestFit="1" customWidth="1"/>
    <col min="13321" max="13321" width="13.625" style="2331" bestFit="1" customWidth="1"/>
    <col min="13322" max="13322" width="54" style="2331" customWidth="1"/>
    <col min="13323" max="13323" width="42.125" style="2331" customWidth="1"/>
    <col min="13324" max="13324" width="13.5" style="2331" bestFit="1" customWidth="1"/>
    <col min="13325" max="13325" width="13.75" style="2331" customWidth="1"/>
    <col min="13326" max="13326" width="10" style="2331" bestFit="1" customWidth="1"/>
    <col min="13327" max="13327" width="13.25" style="2331" customWidth="1"/>
    <col min="13328" max="13328" width="19.5" style="2331" customWidth="1"/>
    <col min="13329" max="13329" width="17.375" style="2331" customWidth="1"/>
    <col min="13330" max="13330" width="16.625" style="2331" customWidth="1"/>
    <col min="13331" max="13568" width="9" style="2331"/>
    <col min="13569" max="13569" width="2.625" style="2331" customWidth="1"/>
    <col min="13570" max="13570" width="7.375" style="2331" customWidth="1"/>
    <col min="13571" max="13571" width="18.875" style="2331" bestFit="1" customWidth="1"/>
    <col min="13572" max="13572" width="14.625" style="2331" bestFit="1" customWidth="1"/>
    <col min="13573" max="13573" width="66" style="2331" customWidth="1"/>
    <col min="13574" max="13574" width="7.125" style="2331" customWidth="1"/>
    <col min="13575" max="13576" width="10.375" style="2331" bestFit="1" customWidth="1"/>
    <col min="13577" max="13577" width="13.625" style="2331" bestFit="1" customWidth="1"/>
    <col min="13578" max="13578" width="54" style="2331" customWidth="1"/>
    <col min="13579" max="13579" width="42.125" style="2331" customWidth="1"/>
    <col min="13580" max="13580" width="13.5" style="2331" bestFit="1" customWidth="1"/>
    <col min="13581" max="13581" width="13.75" style="2331" customWidth="1"/>
    <col min="13582" max="13582" width="10" style="2331" bestFit="1" customWidth="1"/>
    <col min="13583" max="13583" width="13.25" style="2331" customWidth="1"/>
    <col min="13584" max="13584" width="19.5" style="2331" customWidth="1"/>
    <col min="13585" max="13585" width="17.375" style="2331" customWidth="1"/>
    <col min="13586" max="13586" width="16.625" style="2331" customWidth="1"/>
    <col min="13587" max="13824" width="9" style="2331"/>
    <col min="13825" max="13825" width="2.625" style="2331" customWidth="1"/>
    <col min="13826" max="13826" width="7.375" style="2331" customWidth="1"/>
    <col min="13827" max="13827" width="18.875" style="2331" bestFit="1" customWidth="1"/>
    <col min="13828" max="13828" width="14.625" style="2331" bestFit="1" customWidth="1"/>
    <col min="13829" max="13829" width="66" style="2331" customWidth="1"/>
    <col min="13830" max="13830" width="7.125" style="2331" customWidth="1"/>
    <col min="13831" max="13832" width="10.375" style="2331" bestFit="1" customWidth="1"/>
    <col min="13833" max="13833" width="13.625" style="2331" bestFit="1" customWidth="1"/>
    <col min="13834" max="13834" width="54" style="2331" customWidth="1"/>
    <col min="13835" max="13835" width="42.125" style="2331" customWidth="1"/>
    <col min="13836" max="13836" width="13.5" style="2331" bestFit="1" customWidth="1"/>
    <col min="13837" max="13837" width="13.75" style="2331" customWidth="1"/>
    <col min="13838" max="13838" width="10" style="2331" bestFit="1" customWidth="1"/>
    <col min="13839" max="13839" width="13.25" style="2331" customWidth="1"/>
    <col min="13840" max="13840" width="19.5" style="2331" customWidth="1"/>
    <col min="13841" max="13841" width="17.375" style="2331" customWidth="1"/>
    <col min="13842" max="13842" width="16.625" style="2331" customWidth="1"/>
    <col min="13843" max="14080" width="9" style="2331"/>
    <col min="14081" max="14081" width="2.625" style="2331" customWidth="1"/>
    <col min="14082" max="14082" width="7.375" style="2331" customWidth="1"/>
    <col min="14083" max="14083" width="18.875" style="2331" bestFit="1" customWidth="1"/>
    <col min="14084" max="14084" width="14.625" style="2331" bestFit="1" customWidth="1"/>
    <col min="14085" max="14085" width="66" style="2331" customWidth="1"/>
    <col min="14086" max="14086" width="7.125" style="2331" customWidth="1"/>
    <col min="14087" max="14088" width="10.375" style="2331" bestFit="1" customWidth="1"/>
    <col min="14089" max="14089" width="13.625" style="2331" bestFit="1" customWidth="1"/>
    <col min="14090" max="14090" width="54" style="2331" customWidth="1"/>
    <col min="14091" max="14091" width="42.125" style="2331" customWidth="1"/>
    <col min="14092" max="14092" width="13.5" style="2331" bestFit="1" customWidth="1"/>
    <col min="14093" max="14093" width="13.75" style="2331" customWidth="1"/>
    <col min="14094" max="14094" width="10" style="2331" bestFit="1" customWidth="1"/>
    <col min="14095" max="14095" width="13.25" style="2331" customWidth="1"/>
    <col min="14096" max="14096" width="19.5" style="2331" customWidth="1"/>
    <col min="14097" max="14097" width="17.375" style="2331" customWidth="1"/>
    <col min="14098" max="14098" width="16.625" style="2331" customWidth="1"/>
    <col min="14099" max="14336" width="9" style="2331"/>
    <col min="14337" max="14337" width="2.625" style="2331" customWidth="1"/>
    <col min="14338" max="14338" width="7.375" style="2331" customWidth="1"/>
    <col min="14339" max="14339" width="18.875" style="2331" bestFit="1" customWidth="1"/>
    <col min="14340" max="14340" width="14.625" style="2331" bestFit="1" customWidth="1"/>
    <col min="14341" max="14341" width="66" style="2331" customWidth="1"/>
    <col min="14342" max="14342" width="7.125" style="2331" customWidth="1"/>
    <col min="14343" max="14344" width="10.375" style="2331" bestFit="1" customWidth="1"/>
    <col min="14345" max="14345" width="13.625" style="2331" bestFit="1" customWidth="1"/>
    <col min="14346" max="14346" width="54" style="2331" customWidth="1"/>
    <col min="14347" max="14347" width="42.125" style="2331" customWidth="1"/>
    <col min="14348" max="14348" width="13.5" style="2331" bestFit="1" customWidth="1"/>
    <col min="14349" max="14349" width="13.75" style="2331" customWidth="1"/>
    <col min="14350" max="14350" width="10" style="2331" bestFit="1" customWidth="1"/>
    <col min="14351" max="14351" width="13.25" style="2331" customWidth="1"/>
    <col min="14352" max="14352" width="19.5" style="2331" customWidth="1"/>
    <col min="14353" max="14353" width="17.375" style="2331" customWidth="1"/>
    <col min="14354" max="14354" width="16.625" style="2331" customWidth="1"/>
    <col min="14355" max="14592" width="9" style="2331"/>
    <col min="14593" max="14593" width="2.625" style="2331" customWidth="1"/>
    <col min="14594" max="14594" width="7.375" style="2331" customWidth="1"/>
    <col min="14595" max="14595" width="18.875" style="2331" bestFit="1" customWidth="1"/>
    <col min="14596" max="14596" width="14.625" style="2331" bestFit="1" customWidth="1"/>
    <col min="14597" max="14597" width="66" style="2331" customWidth="1"/>
    <col min="14598" max="14598" width="7.125" style="2331" customWidth="1"/>
    <col min="14599" max="14600" width="10.375" style="2331" bestFit="1" customWidth="1"/>
    <col min="14601" max="14601" width="13.625" style="2331" bestFit="1" customWidth="1"/>
    <col min="14602" max="14602" width="54" style="2331" customWidth="1"/>
    <col min="14603" max="14603" width="42.125" style="2331" customWidth="1"/>
    <col min="14604" max="14604" width="13.5" style="2331" bestFit="1" customWidth="1"/>
    <col min="14605" max="14605" width="13.75" style="2331" customWidth="1"/>
    <col min="14606" max="14606" width="10" style="2331" bestFit="1" customWidth="1"/>
    <col min="14607" max="14607" width="13.25" style="2331" customWidth="1"/>
    <col min="14608" max="14608" width="19.5" style="2331" customWidth="1"/>
    <col min="14609" max="14609" width="17.375" style="2331" customWidth="1"/>
    <col min="14610" max="14610" width="16.625" style="2331" customWidth="1"/>
    <col min="14611" max="14848" width="9" style="2331"/>
    <col min="14849" max="14849" width="2.625" style="2331" customWidth="1"/>
    <col min="14850" max="14850" width="7.375" style="2331" customWidth="1"/>
    <col min="14851" max="14851" width="18.875" style="2331" bestFit="1" customWidth="1"/>
    <col min="14852" max="14852" width="14.625" style="2331" bestFit="1" customWidth="1"/>
    <col min="14853" max="14853" width="66" style="2331" customWidth="1"/>
    <col min="14854" max="14854" width="7.125" style="2331" customWidth="1"/>
    <col min="14855" max="14856" width="10.375" style="2331" bestFit="1" customWidth="1"/>
    <col min="14857" max="14857" width="13.625" style="2331" bestFit="1" customWidth="1"/>
    <col min="14858" max="14858" width="54" style="2331" customWidth="1"/>
    <col min="14859" max="14859" width="42.125" style="2331" customWidth="1"/>
    <col min="14860" max="14860" width="13.5" style="2331" bestFit="1" customWidth="1"/>
    <col min="14861" max="14861" width="13.75" style="2331" customWidth="1"/>
    <col min="14862" max="14862" width="10" style="2331" bestFit="1" customWidth="1"/>
    <col min="14863" max="14863" width="13.25" style="2331" customWidth="1"/>
    <col min="14864" max="14864" width="19.5" style="2331" customWidth="1"/>
    <col min="14865" max="14865" width="17.375" style="2331" customWidth="1"/>
    <col min="14866" max="14866" width="16.625" style="2331" customWidth="1"/>
    <col min="14867" max="15104" width="9" style="2331"/>
    <col min="15105" max="15105" width="2.625" style="2331" customWidth="1"/>
    <col min="15106" max="15106" width="7.375" style="2331" customWidth="1"/>
    <col min="15107" max="15107" width="18.875" style="2331" bestFit="1" customWidth="1"/>
    <col min="15108" max="15108" width="14.625" style="2331" bestFit="1" customWidth="1"/>
    <col min="15109" max="15109" width="66" style="2331" customWidth="1"/>
    <col min="15110" max="15110" width="7.125" style="2331" customWidth="1"/>
    <col min="15111" max="15112" width="10.375" style="2331" bestFit="1" customWidth="1"/>
    <col min="15113" max="15113" width="13.625" style="2331" bestFit="1" customWidth="1"/>
    <col min="15114" max="15114" width="54" style="2331" customWidth="1"/>
    <col min="15115" max="15115" width="42.125" style="2331" customWidth="1"/>
    <col min="15116" max="15116" width="13.5" style="2331" bestFit="1" customWidth="1"/>
    <col min="15117" max="15117" width="13.75" style="2331" customWidth="1"/>
    <col min="15118" max="15118" width="10" style="2331" bestFit="1" customWidth="1"/>
    <col min="15119" max="15119" width="13.25" style="2331" customWidth="1"/>
    <col min="15120" max="15120" width="19.5" style="2331" customWidth="1"/>
    <col min="15121" max="15121" width="17.375" style="2331" customWidth="1"/>
    <col min="15122" max="15122" width="16.625" style="2331" customWidth="1"/>
    <col min="15123" max="15360" width="9" style="2331"/>
    <col min="15361" max="15361" width="2.625" style="2331" customWidth="1"/>
    <col min="15362" max="15362" width="7.375" style="2331" customWidth="1"/>
    <col min="15363" max="15363" width="18.875" style="2331" bestFit="1" customWidth="1"/>
    <col min="15364" max="15364" width="14.625" style="2331" bestFit="1" customWidth="1"/>
    <col min="15365" max="15365" width="66" style="2331" customWidth="1"/>
    <col min="15366" max="15366" width="7.125" style="2331" customWidth="1"/>
    <col min="15367" max="15368" width="10.375" style="2331" bestFit="1" customWidth="1"/>
    <col min="15369" max="15369" width="13.625" style="2331" bestFit="1" customWidth="1"/>
    <col min="15370" max="15370" width="54" style="2331" customWidth="1"/>
    <col min="15371" max="15371" width="42.125" style="2331" customWidth="1"/>
    <col min="15372" max="15372" width="13.5" style="2331" bestFit="1" customWidth="1"/>
    <col min="15373" max="15373" width="13.75" style="2331" customWidth="1"/>
    <col min="15374" max="15374" width="10" style="2331" bestFit="1" customWidth="1"/>
    <col min="15375" max="15375" width="13.25" style="2331" customWidth="1"/>
    <col min="15376" max="15376" width="19.5" style="2331" customWidth="1"/>
    <col min="15377" max="15377" width="17.375" style="2331" customWidth="1"/>
    <col min="15378" max="15378" width="16.625" style="2331" customWidth="1"/>
    <col min="15379" max="15616" width="9" style="2331"/>
    <col min="15617" max="15617" width="2.625" style="2331" customWidth="1"/>
    <col min="15618" max="15618" width="7.375" style="2331" customWidth="1"/>
    <col min="15619" max="15619" width="18.875" style="2331" bestFit="1" customWidth="1"/>
    <col min="15620" max="15620" width="14.625" style="2331" bestFit="1" customWidth="1"/>
    <col min="15621" max="15621" width="66" style="2331" customWidth="1"/>
    <col min="15622" max="15622" width="7.125" style="2331" customWidth="1"/>
    <col min="15623" max="15624" width="10.375" style="2331" bestFit="1" customWidth="1"/>
    <col min="15625" max="15625" width="13.625" style="2331" bestFit="1" customWidth="1"/>
    <col min="15626" max="15626" width="54" style="2331" customWidth="1"/>
    <col min="15627" max="15627" width="42.125" style="2331" customWidth="1"/>
    <col min="15628" max="15628" width="13.5" style="2331" bestFit="1" customWidth="1"/>
    <col min="15629" max="15629" width="13.75" style="2331" customWidth="1"/>
    <col min="15630" max="15630" width="10" style="2331" bestFit="1" customWidth="1"/>
    <col min="15631" max="15631" width="13.25" style="2331" customWidth="1"/>
    <col min="15632" max="15632" width="19.5" style="2331" customWidth="1"/>
    <col min="15633" max="15633" width="17.375" style="2331" customWidth="1"/>
    <col min="15634" max="15634" width="16.625" style="2331" customWidth="1"/>
    <col min="15635" max="15872" width="9" style="2331"/>
    <col min="15873" max="15873" width="2.625" style="2331" customWidth="1"/>
    <col min="15874" max="15874" width="7.375" style="2331" customWidth="1"/>
    <col min="15875" max="15875" width="18.875" style="2331" bestFit="1" customWidth="1"/>
    <col min="15876" max="15876" width="14.625" style="2331" bestFit="1" customWidth="1"/>
    <col min="15877" max="15877" width="66" style="2331" customWidth="1"/>
    <col min="15878" max="15878" width="7.125" style="2331" customWidth="1"/>
    <col min="15879" max="15880" width="10.375" style="2331" bestFit="1" customWidth="1"/>
    <col min="15881" max="15881" width="13.625" style="2331" bestFit="1" customWidth="1"/>
    <col min="15882" max="15882" width="54" style="2331" customWidth="1"/>
    <col min="15883" max="15883" width="42.125" style="2331" customWidth="1"/>
    <col min="15884" max="15884" width="13.5" style="2331" bestFit="1" customWidth="1"/>
    <col min="15885" max="15885" width="13.75" style="2331" customWidth="1"/>
    <col min="15886" max="15886" width="10" style="2331" bestFit="1" customWidth="1"/>
    <col min="15887" max="15887" width="13.25" style="2331" customWidth="1"/>
    <col min="15888" max="15888" width="19.5" style="2331" customWidth="1"/>
    <col min="15889" max="15889" width="17.375" style="2331" customWidth="1"/>
    <col min="15890" max="15890" width="16.625" style="2331" customWidth="1"/>
    <col min="15891" max="16128" width="9" style="2331"/>
    <col min="16129" max="16129" width="2.625" style="2331" customWidth="1"/>
    <col min="16130" max="16130" width="7.375" style="2331" customWidth="1"/>
    <col min="16131" max="16131" width="18.875" style="2331" bestFit="1" customWidth="1"/>
    <col min="16132" max="16132" width="14.625" style="2331" bestFit="1" customWidth="1"/>
    <col min="16133" max="16133" width="66" style="2331" customWidth="1"/>
    <col min="16134" max="16134" width="7.125" style="2331" customWidth="1"/>
    <col min="16135" max="16136" width="10.375" style="2331" bestFit="1" customWidth="1"/>
    <col min="16137" max="16137" width="13.625" style="2331" bestFit="1" customWidth="1"/>
    <col min="16138" max="16138" width="54" style="2331" customWidth="1"/>
    <col min="16139" max="16139" width="42.125" style="2331" customWidth="1"/>
    <col min="16140" max="16140" width="13.5" style="2331" bestFit="1" customWidth="1"/>
    <col min="16141" max="16141" width="13.75" style="2331" customWidth="1"/>
    <col min="16142" max="16142" width="10" style="2331" bestFit="1" customWidth="1"/>
    <col min="16143" max="16143" width="13.25" style="2331" customWidth="1"/>
    <col min="16144" max="16144" width="19.5" style="2331" customWidth="1"/>
    <col min="16145" max="16145" width="17.375" style="2331" customWidth="1"/>
    <col min="16146" max="16146" width="16.625" style="2331" customWidth="1"/>
    <col min="16147" max="16384" width="9" style="2331"/>
  </cols>
  <sheetData>
    <row r="2" spans="2:18" ht="20.100000000000001" customHeight="1">
      <c r="B2" s="2322" t="s">
        <v>0</v>
      </c>
      <c r="C2" s="2322"/>
      <c r="D2" s="2322"/>
      <c r="E2" s="2323" t="s">
        <v>10062</v>
      </c>
      <c r="G2" s="2325" t="s">
        <v>2</v>
      </c>
      <c r="H2" s="2326"/>
      <c r="I2" s="2327"/>
      <c r="J2" s="2328">
        <f>SUM(H:H)</f>
        <v>25165</v>
      </c>
    </row>
    <row r="3" spans="2:18" ht="20.100000000000001" customHeight="1">
      <c r="B3" s="2322" t="s">
        <v>3</v>
      </c>
      <c r="C3" s="2322"/>
      <c r="D3" s="2322"/>
      <c r="E3" s="2323" t="s">
        <v>9152</v>
      </c>
    </row>
    <row r="4" spans="2:18" ht="20.100000000000001" customHeight="1">
      <c r="B4" s="2322" t="s">
        <v>5</v>
      </c>
      <c r="C4" s="2322"/>
      <c r="D4" s="2322"/>
      <c r="E4" s="2323">
        <v>182568</v>
      </c>
      <c r="G4" s="2335"/>
      <c r="H4" s="2335"/>
      <c r="I4" s="2329"/>
      <c r="J4" s="2331"/>
      <c r="L4" s="2336"/>
      <c r="M4" s="2332"/>
      <c r="O4" s="2331"/>
      <c r="P4" s="2330"/>
    </row>
    <row r="5" spans="2:18" ht="20.100000000000001" customHeight="1">
      <c r="B5" s="2322" t="s">
        <v>6</v>
      </c>
      <c r="C5" s="2322"/>
      <c r="D5" s="2322"/>
      <c r="E5" s="2337">
        <v>44183</v>
      </c>
      <c r="G5" s="2335"/>
      <c r="H5" s="2335"/>
      <c r="I5" s="2329"/>
      <c r="J5" s="2331"/>
      <c r="L5" s="2336"/>
      <c r="M5" s="2332"/>
      <c r="O5" s="2331"/>
      <c r="P5" s="2330"/>
    </row>
    <row r="6" spans="2:18" ht="20.100000000000001" customHeight="1">
      <c r="B6" s="2322" t="s">
        <v>7</v>
      </c>
      <c r="C6" s="2322"/>
      <c r="D6" s="2322"/>
      <c r="E6" s="2337"/>
    </row>
    <row r="8" spans="2:18" s="2329" customFormat="1" ht="19.5" customHeight="1">
      <c r="B8" s="2338" t="s">
        <v>8</v>
      </c>
      <c r="C8" s="2339" t="s">
        <v>9</v>
      </c>
      <c r="D8" s="2339" t="s">
        <v>10</v>
      </c>
      <c r="E8" s="2340" t="s">
        <v>11</v>
      </c>
      <c r="F8" s="2341" t="s">
        <v>12</v>
      </c>
      <c r="G8" s="2342" t="s">
        <v>13</v>
      </c>
      <c r="H8" s="2343" t="s">
        <v>14</v>
      </c>
      <c r="I8" s="2344" t="s">
        <v>15</v>
      </c>
      <c r="J8" s="2345" t="s">
        <v>16</v>
      </c>
      <c r="K8" s="2345" t="s">
        <v>17</v>
      </c>
      <c r="L8" s="2345" t="s">
        <v>18</v>
      </c>
      <c r="M8" s="2338" t="s">
        <v>19</v>
      </c>
      <c r="N8" s="2338" t="s">
        <v>20</v>
      </c>
      <c r="O8" s="2345" t="s">
        <v>21</v>
      </c>
      <c r="P8" s="2346" t="s">
        <v>22</v>
      </c>
      <c r="Q8" s="2347" t="s">
        <v>23</v>
      </c>
    </row>
    <row r="9" spans="2:18" s="2329" customFormat="1" ht="18" customHeight="1">
      <c r="B9" s="2348"/>
      <c r="C9" s="2349" t="s">
        <v>35</v>
      </c>
      <c r="D9" s="2349" t="s">
        <v>35</v>
      </c>
      <c r="E9" s="2353" t="s">
        <v>10063</v>
      </c>
      <c r="F9" s="2353">
        <v>1</v>
      </c>
      <c r="G9" s="2353">
        <v>4019</v>
      </c>
      <c r="H9" s="2353">
        <v>4019</v>
      </c>
      <c r="I9" s="2353"/>
      <c r="J9" s="2353" t="s">
        <v>2795</v>
      </c>
      <c r="K9" s="2354" t="s">
        <v>10064</v>
      </c>
      <c r="L9" s="2355"/>
      <c r="M9" s="2356">
        <v>44167</v>
      </c>
      <c r="N9" s="2355"/>
      <c r="O9" s="2374"/>
      <c r="P9" s="2386"/>
      <c r="Q9" s="2358">
        <v>44179</v>
      </c>
      <c r="R9" s="2359"/>
    </row>
    <row r="10" spans="2:18" s="2329" customFormat="1" ht="18" customHeight="1">
      <c r="B10" s="2348"/>
      <c r="C10" s="2349" t="s">
        <v>35</v>
      </c>
      <c r="D10" s="2349" t="s">
        <v>35</v>
      </c>
      <c r="E10" s="2353" t="s">
        <v>10065</v>
      </c>
      <c r="F10" s="2353">
        <v>1</v>
      </c>
      <c r="G10" s="2353">
        <v>1970</v>
      </c>
      <c r="H10" s="2353">
        <v>1970</v>
      </c>
      <c r="I10" s="2353"/>
      <c r="J10" s="2353" t="s">
        <v>457</v>
      </c>
      <c r="K10" s="2354" t="s">
        <v>10064</v>
      </c>
      <c r="L10" s="2355"/>
      <c r="M10" s="2356">
        <v>44167</v>
      </c>
      <c r="N10" s="2355"/>
      <c r="O10" s="2374"/>
      <c r="P10" s="2386"/>
      <c r="Q10" s="2358">
        <v>44179</v>
      </c>
      <c r="R10" s="2359"/>
    </row>
    <row r="11" spans="2:18" s="2329" customFormat="1" ht="18" customHeight="1">
      <c r="B11" s="2348"/>
      <c r="C11" s="2349" t="s">
        <v>35</v>
      </c>
      <c r="D11" s="2349" t="s">
        <v>35</v>
      </c>
      <c r="E11" s="2353" t="s">
        <v>6105</v>
      </c>
      <c r="F11" s="2353">
        <v>1</v>
      </c>
      <c r="G11" s="2353">
        <v>3030</v>
      </c>
      <c r="H11" s="2353">
        <v>3030</v>
      </c>
      <c r="I11" s="2353"/>
      <c r="J11" s="2353" t="s">
        <v>6106</v>
      </c>
      <c r="K11" s="2354" t="s">
        <v>10064</v>
      </c>
      <c r="L11" s="2355"/>
      <c r="M11" s="2356">
        <v>44167</v>
      </c>
      <c r="N11" s="2355"/>
      <c r="O11" s="2374"/>
      <c r="P11" s="2386"/>
      <c r="Q11" s="2358">
        <v>44179</v>
      </c>
      <c r="R11" s="2359"/>
    </row>
    <row r="12" spans="2:18" s="2329" customFormat="1" ht="18" customHeight="1">
      <c r="B12" s="2348"/>
      <c r="C12" s="2349" t="s">
        <v>35</v>
      </c>
      <c r="D12" s="2349" t="s">
        <v>35</v>
      </c>
      <c r="E12" s="2353" t="s">
        <v>582</v>
      </c>
      <c r="F12" s="2353">
        <v>1</v>
      </c>
      <c r="G12" s="2353">
        <v>240</v>
      </c>
      <c r="H12" s="2353">
        <v>240</v>
      </c>
      <c r="I12" s="2353"/>
      <c r="J12" s="2353" t="s">
        <v>385</v>
      </c>
      <c r="K12" s="2354" t="s">
        <v>10064</v>
      </c>
      <c r="L12" s="2355"/>
      <c r="M12" s="2356">
        <v>44167</v>
      </c>
      <c r="N12" s="2355"/>
      <c r="O12" s="2374"/>
      <c r="P12" s="2386"/>
      <c r="Q12" s="2358">
        <v>44179</v>
      </c>
      <c r="R12" s="2359"/>
    </row>
    <row r="13" spans="2:18" s="2329" customFormat="1" ht="18" customHeight="1">
      <c r="B13" s="2348"/>
      <c r="C13" s="2349" t="s">
        <v>35</v>
      </c>
      <c r="D13" s="2349" t="s">
        <v>35</v>
      </c>
      <c r="E13" s="2353" t="s">
        <v>10066</v>
      </c>
      <c r="F13" s="2353">
        <v>1</v>
      </c>
      <c r="G13" s="2353">
        <v>2100</v>
      </c>
      <c r="H13" s="2353">
        <v>2100</v>
      </c>
      <c r="I13" s="2353"/>
      <c r="J13" s="2353" t="s">
        <v>457</v>
      </c>
      <c r="K13" s="2354" t="s">
        <v>10064</v>
      </c>
      <c r="L13" s="2355"/>
      <c r="M13" s="2356">
        <v>44167</v>
      </c>
      <c r="N13" s="2355"/>
      <c r="O13" s="2374"/>
      <c r="P13" s="2386"/>
      <c r="Q13" s="2358">
        <v>44179</v>
      </c>
      <c r="R13" s="2359"/>
    </row>
    <row r="14" spans="2:18" s="2329" customFormat="1" ht="18" customHeight="1">
      <c r="B14" s="2348"/>
      <c r="C14" s="2349" t="s">
        <v>35</v>
      </c>
      <c r="D14" s="2349" t="s">
        <v>35</v>
      </c>
      <c r="E14" s="2353" t="s">
        <v>10067</v>
      </c>
      <c r="F14" s="2353">
        <v>1</v>
      </c>
      <c r="G14" s="2353">
        <v>1930</v>
      </c>
      <c r="H14" s="2353">
        <v>1930</v>
      </c>
      <c r="I14" s="2353"/>
      <c r="J14" s="2353" t="s">
        <v>457</v>
      </c>
      <c r="K14" s="2354" t="s">
        <v>10064</v>
      </c>
      <c r="L14" s="2355"/>
      <c r="M14" s="2356">
        <v>44167</v>
      </c>
      <c r="N14" s="2355"/>
      <c r="O14" s="2374"/>
      <c r="P14" s="2386"/>
      <c r="Q14" s="2358">
        <v>44179</v>
      </c>
      <c r="R14" s="2359"/>
    </row>
    <row r="15" spans="2:18" s="2329" customFormat="1" ht="18" customHeight="1">
      <c r="B15" s="2348"/>
      <c r="C15" s="2349" t="s">
        <v>35</v>
      </c>
      <c r="D15" s="2349" t="s">
        <v>35</v>
      </c>
      <c r="E15" s="2353" t="s">
        <v>10068</v>
      </c>
      <c r="F15" s="2353">
        <v>1</v>
      </c>
      <c r="G15" s="2353">
        <v>1800</v>
      </c>
      <c r="H15" s="2353">
        <v>1800</v>
      </c>
      <c r="I15" s="2353"/>
      <c r="J15" s="2353" t="s">
        <v>457</v>
      </c>
      <c r="K15" s="2354" t="s">
        <v>10064</v>
      </c>
      <c r="L15" s="2355"/>
      <c r="M15" s="2356">
        <v>44167</v>
      </c>
      <c r="N15" s="2355"/>
      <c r="O15" s="2374"/>
      <c r="P15" s="2386"/>
      <c r="Q15" s="2358">
        <v>44179</v>
      </c>
      <c r="R15" s="2359"/>
    </row>
    <row r="16" spans="2:18" s="2329" customFormat="1" ht="18" customHeight="1">
      <c r="B16" s="2348"/>
      <c r="C16" s="2349" t="s">
        <v>35</v>
      </c>
      <c r="D16" s="2349" t="s">
        <v>35</v>
      </c>
      <c r="E16" s="2353" t="s">
        <v>3904</v>
      </c>
      <c r="F16" s="2353">
        <v>1</v>
      </c>
      <c r="G16" s="2353">
        <v>930</v>
      </c>
      <c r="H16" s="2353">
        <v>930</v>
      </c>
      <c r="I16" s="2353"/>
      <c r="J16" s="2353" t="s">
        <v>10069</v>
      </c>
      <c r="K16" s="2354" t="s">
        <v>10064</v>
      </c>
      <c r="L16" s="2355"/>
      <c r="M16" s="2356">
        <v>44167</v>
      </c>
      <c r="N16" s="2355"/>
      <c r="O16" s="2374"/>
      <c r="P16" s="2386"/>
      <c r="Q16" s="2358">
        <v>44179</v>
      </c>
      <c r="R16" s="2359"/>
    </row>
    <row r="17" spans="2:18" s="2329" customFormat="1" ht="18" customHeight="1">
      <c r="B17" s="2348"/>
      <c r="C17" s="2349" t="s">
        <v>35</v>
      </c>
      <c r="D17" s="2349" t="s">
        <v>35</v>
      </c>
      <c r="E17" s="2353" t="s">
        <v>3906</v>
      </c>
      <c r="F17" s="2353">
        <v>1</v>
      </c>
      <c r="G17" s="2353">
        <v>750</v>
      </c>
      <c r="H17" s="2353">
        <v>750</v>
      </c>
      <c r="I17" s="2353"/>
      <c r="J17" s="2353" t="s">
        <v>6146</v>
      </c>
      <c r="K17" s="2354" t="s">
        <v>10064</v>
      </c>
      <c r="L17" s="2355"/>
      <c r="M17" s="2356">
        <v>44167</v>
      </c>
      <c r="N17" s="2355"/>
      <c r="O17" s="2374"/>
      <c r="P17" s="2386"/>
      <c r="Q17" s="2358">
        <v>44179</v>
      </c>
      <c r="R17" s="2359"/>
    </row>
    <row r="18" spans="2:18" s="2329" customFormat="1" ht="18" customHeight="1">
      <c r="B18" s="2348"/>
      <c r="C18" s="2349" t="s">
        <v>35</v>
      </c>
      <c r="D18" s="2349" t="s">
        <v>35</v>
      </c>
      <c r="E18" s="2726" t="s">
        <v>1442</v>
      </c>
      <c r="F18" s="2351">
        <v>1</v>
      </c>
      <c r="G18" s="2727">
        <v>2196</v>
      </c>
      <c r="H18" s="2727">
        <v>2196</v>
      </c>
      <c r="I18" s="2353"/>
      <c r="J18" t="s">
        <v>6203</v>
      </c>
      <c r="K18" s="2354" t="s">
        <v>10061</v>
      </c>
      <c r="L18" s="2355"/>
      <c r="M18" s="2356">
        <v>44167</v>
      </c>
      <c r="N18" s="2355"/>
      <c r="O18" s="2355"/>
      <c r="P18" s="2356">
        <v>44176</v>
      </c>
      <c r="Q18" s="2358">
        <v>44176</v>
      </c>
      <c r="R18" s="2359"/>
    </row>
    <row r="19" spans="2:18" s="2393" customFormat="1" ht="18" customHeight="1">
      <c r="B19" s="2387"/>
      <c r="C19" s="2348" t="s">
        <v>9168</v>
      </c>
      <c r="D19" s="2348" t="s">
        <v>9168</v>
      </c>
      <c r="E19" s="2353" t="s">
        <v>9170</v>
      </c>
      <c r="F19" s="2353">
        <v>1</v>
      </c>
      <c r="G19" s="2368">
        <v>6200</v>
      </c>
      <c r="H19" s="2368">
        <f>F19*G19</f>
        <v>6200</v>
      </c>
      <c r="I19" s="2353"/>
      <c r="J19" s="2353" t="s">
        <v>9171</v>
      </c>
      <c r="K19" s="2387" t="s">
        <v>10070</v>
      </c>
      <c r="L19" s="2387"/>
      <c r="M19" s="2356">
        <v>44168</v>
      </c>
      <c r="N19" s="2391"/>
      <c r="O19" s="2390">
        <v>44179</v>
      </c>
      <c r="P19" s="2390"/>
      <c r="Q19" s="2358">
        <v>44172</v>
      </c>
      <c r="R19" s="2391"/>
    </row>
    <row r="20" spans="2:18" ht="18" customHeight="1"/>
  </sheetData>
  <mergeCells count="6">
    <mergeCell ref="B2:D2"/>
    <mergeCell ref="G2:I2"/>
    <mergeCell ref="B3:D3"/>
    <mergeCell ref="B4:D4"/>
    <mergeCell ref="B5:D5"/>
    <mergeCell ref="B6:D6"/>
  </mergeCells>
  <phoneticPr fontId="4"/>
  <dataValidations count="1">
    <dataValidation imeMode="hiragana" allowBlank="1" showInputMessage="1" showErrorMessage="1" sqref="J65536:J65537 JF65536:JF65537 TB65536:TB65537 ACX65536:ACX65537 AMT65536:AMT65537 AWP65536:AWP65537 BGL65536:BGL65537 BQH65536:BQH65537 CAD65536:CAD65537 CJZ65536:CJZ65537 CTV65536:CTV65537 DDR65536:DDR65537 DNN65536:DNN65537 DXJ65536:DXJ65537 EHF65536:EHF65537 ERB65536:ERB65537 FAX65536:FAX65537 FKT65536:FKT65537 FUP65536:FUP65537 GEL65536:GEL65537 GOH65536:GOH65537 GYD65536:GYD65537 HHZ65536:HHZ65537 HRV65536:HRV65537 IBR65536:IBR65537 ILN65536:ILN65537 IVJ65536:IVJ65537 JFF65536:JFF65537 JPB65536:JPB65537 JYX65536:JYX65537 KIT65536:KIT65537 KSP65536:KSP65537 LCL65536:LCL65537 LMH65536:LMH65537 LWD65536:LWD65537 MFZ65536:MFZ65537 MPV65536:MPV65537 MZR65536:MZR65537 NJN65536:NJN65537 NTJ65536:NTJ65537 ODF65536:ODF65537 ONB65536:ONB65537 OWX65536:OWX65537 PGT65536:PGT65537 PQP65536:PQP65537 QAL65536:QAL65537 QKH65536:QKH65537 QUD65536:QUD65537 RDZ65536:RDZ65537 RNV65536:RNV65537 RXR65536:RXR65537 SHN65536:SHN65537 SRJ65536:SRJ65537 TBF65536:TBF65537 TLB65536:TLB65537 TUX65536:TUX65537 UET65536:UET65537 UOP65536:UOP65537 UYL65536:UYL65537 VIH65536:VIH65537 VSD65536:VSD65537 WBZ65536:WBZ65537 WLV65536:WLV65537 WVR65536:WVR65537 J131072:J131073 JF131072:JF131073 TB131072:TB131073 ACX131072:ACX131073 AMT131072:AMT131073 AWP131072:AWP131073 BGL131072:BGL131073 BQH131072:BQH131073 CAD131072:CAD131073 CJZ131072:CJZ131073 CTV131072:CTV131073 DDR131072:DDR131073 DNN131072:DNN131073 DXJ131072:DXJ131073 EHF131072:EHF131073 ERB131072:ERB131073 FAX131072:FAX131073 FKT131072:FKT131073 FUP131072:FUP131073 GEL131072:GEL131073 GOH131072:GOH131073 GYD131072:GYD131073 HHZ131072:HHZ131073 HRV131072:HRV131073 IBR131072:IBR131073 ILN131072:ILN131073 IVJ131072:IVJ131073 JFF131072:JFF131073 JPB131072:JPB131073 JYX131072:JYX131073 KIT131072:KIT131073 KSP131072:KSP131073 LCL131072:LCL131073 LMH131072:LMH131073 LWD131072:LWD131073 MFZ131072:MFZ131073 MPV131072:MPV131073 MZR131072:MZR131073 NJN131072:NJN131073 NTJ131072:NTJ131073 ODF131072:ODF131073 ONB131072:ONB131073 OWX131072:OWX131073 PGT131072:PGT131073 PQP131072:PQP131073 QAL131072:QAL131073 QKH131072:QKH131073 QUD131072:QUD131073 RDZ131072:RDZ131073 RNV131072:RNV131073 RXR131072:RXR131073 SHN131072:SHN131073 SRJ131072:SRJ131073 TBF131072:TBF131073 TLB131072:TLB131073 TUX131072:TUX131073 UET131072:UET131073 UOP131072:UOP131073 UYL131072:UYL131073 VIH131072:VIH131073 VSD131072:VSD131073 WBZ131072:WBZ131073 WLV131072:WLV131073 WVR131072:WVR131073 J196608:J196609 JF196608:JF196609 TB196608:TB196609 ACX196608:ACX196609 AMT196608:AMT196609 AWP196608:AWP196609 BGL196608:BGL196609 BQH196608:BQH196609 CAD196608:CAD196609 CJZ196608:CJZ196609 CTV196608:CTV196609 DDR196608:DDR196609 DNN196608:DNN196609 DXJ196608:DXJ196609 EHF196608:EHF196609 ERB196608:ERB196609 FAX196608:FAX196609 FKT196608:FKT196609 FUP196608:FUP196609 GEL196608:GEL196609 GOH196608:GOH196609 GYD196608:GYD196609 HHZ196608:HHZ196609 HRV196608:HRV196609 IBR196608:IBR196609 ILN196608:ILN196609 IVJ196608:IVJ196609 JFF196608:JFF196609 JPB196608:JPB196609 JYX196608:JYX196609 KIT196608:KIT196609 KSP196608:KSP196609 LCL196608:LCL196609 LMH196608:LMH196609 LWD196608:LWD196609 MFZ196608:MFZ196609 MPV196608:MPV196609 MZR196608:MZR196609 NJN196608:NJN196609 NTJ196608:NTJ196609 ODF196608:ODF196609 ONB196608:ONB196609 OWX196608:OWX196609 PGT196608:PGT196609 PQP196608:PQP196609 QAL196608:QAL196609 QKH196608:QKH196609 QUD196608:QUD196609 RDZ196608:RDZ196609 RNV196608:RNV196609 RXR196608:RXR196609 SHN196608:SHN196609 SRJ196608:SRJ196609 TBF196608:TBF196609 TLB196608:TLB196609 TUX196608:TUX196609 UET196608:UET196609 UOP196608:UOP196609 UYL196608:UYL196609 VIH196608:VIH196609 VSD196608:VSD196609 WBZ196608:WBZ196609 WLV196608:WLV196609 WVR196608:WVR196609 J262144:J262145 JF262144:JF262145 TB262144:TB262145 ACX262144:ACX262145 AMT262144:AMT262145 AWP262144:AWP262145 BGL262144:BGL262145 BQH262144:BQH262145 CAD262144:CAD262145 CJZ262144:CJZ262145 CTV262144:CTV262145 DDR262144:DDR262145 DNN262144:DNN262145 DXJ262144:DXJ262145 EHF262144:EHF262145 ERB262144:ERB262145 FAX262144:FAX262145 FKT262144:FKT262145 FUP262144:FUP262145 GEL262144:GEL262145 GOH262144:GOH262145 GYD262144:GYD262145 HHZ262144:HHZ262145 HRV262144:HRV262145 IBR262144:IBR262145 ILN262144:ILN262145 IVJ262144:IVJ262145 JFF262144:JFF262145 JPB262144:JPB262145 JYX262144:JYX262145 KIT262144:KIT262145 KSP262144:KSP262145 LCL262144:LCL262145 LMH262144:LMH262145 LWD262144:LWD262145 MFZ262144:MFZ262145 MPV262144:MPV262145 MZR262144:MZR262145 NJN262144:NJN262145 NTJ262144:NTJ262145 ODF262144:ODF262145 ONB262144:ONB262145 OWX262144:OWX262145 PGT262144:PGT262145 PQP262144:PQP262145 QAL262144:QAL262145 QKH262144:QKH262145 QUD262144:QUD262145 RDZ262144:RDZ262145 RNV262144:RNV262145 RXR262144:RXR262145 SHN262144:SHN262145 SRJ262144:SRJ262145 TBF262144:TBF262145 TLB262144:TLB262145 TUX262144:TUX262145 UET262144:UET262145 UOP262144:UOP262145 UYL262144:UYL262145 VIH262144:VIH262145 VSD262144:VSD262145 WBZ262144:WBZ262145 WLV262144:WLV262145 WVR262144:WVR262145 J327680:J327681 JF327680:JF327681 TB327680:TB327681 ACX327680:ACX327681 AMT327680:AMT327681 AWP327680:AWP327681 BGL327680:BGL327681 BQH327680:BQH327681 CAD327680:CAD327681 CJZ327680:CJZ327681 CTV327680:CTV327681 DDR327680:DDR327681 DNN327680:DNN327681 DXJ327680:DXJ327681 EHF327680:EHF327681 ERB327680:ERB327681 FAX327680:FAX327681 FKT327680:FKT327681 FUP327680:FUP327681 GEL327680:GEL327681 GOH327680:GOH327681 GYD327680:GYD327681 HHZ327680:HHZ327681 HRV327680:HRV327681 IBR327680:IBR327681 ILN327680:ILN327681 IVJ327680:IVJ327681 JFF327680:JFF327681 JPB327680:JPB327681 JYX327680:JYX327681 KIT327680:KIT327681 KSP327680:KSP327681 LCL327680:LCL327681 LMH327680:LMH327681 LWD327680:LWD327681 MFZ327680:MFZ327681 MPV327680:MPV327681 MZR327680:MZR327681 NJN327680:NJN327681 NTJ327680:NTJ327681 ODF327680:ODF327681 ONB327680:ONB327681 OWX327680:OWX327681 PGT327680:PGT327681 PQP327680:PQP327681 QAL327680:QAL327681 QKH327680:QKH327681 QUD327680:QUD327681 RDZ327680:RDZ327681 RNV327680:RNV327681 RXR327680:RXR327681 SHN327680:SHN327681 SRJ327680:SRJ327681 TBF327680:TBF327681 TLB327680:TLB327681 TUX327680:TUX327681 UET327680:UET327681 UOP327680:UOP327681 UYL327680:UYL327681 VIH327680:VIH327681 VSD327680:VSD327681 WBZ327680:WBZ327681 WLV327680:WLV327681 WVR327680:WVR327681 J393216:J393217 JF393216:JF393217 TB393216:TB393217 ACX393216:ACX393217 AMT393216:AMT393217 AWP393216:AWP393217 BGL393216:BGL393217 BQH393216:BQH393217 CAD393216:CAD393217 CJZ393216:CJZ393217 CTV393216:CTV393217 DDR393216:DDR393217 DNN393216:DNN393217 DXJ393216:DXJ393217 EHF393216:EHF393217 ERB393216:ERB393217 FAX393216:FAX393217 FKT393216:FKT393217 FUP393216:FUP393217 GEL393216:GEL393217 GOH393216:GOH393217 GYD393216:GYD393217 HHZ393216:HHZ393217 HRV393216:HRV393217 IBR393216:IBR393217 ILN393216:ILN393217 IVJ393216:IVJ393217 JFF393216:JFF393217 JPB393216:JPB393217 JYX393216:JYX393217 KIT393216:KIT393217 KSP393216:KSP393217 LCL393216:LCL393217 LMH393216:LMH393217 LWD393216:LWD393217 MFZ393216:MFZ393217 MPV393216:MPV393217 MZR393216:MZR393217 NJN393216:NJN393217 NTJ393216:NTJ393217 ODF393216:ODF393217 ONB393216:ONB393217 OWX393216:OWX393217 PGT393216:PGT393217 PQP393216:PQP393217 QAL393216:QAL393217 QKH393216:QKH393217 QUD393216:QUD393217 RDZ393216:RDZ393217 RNV393216:RNV393217 RXR393216:RXR393217 SHN393216:SHN393217 SRJ393216:SRJ393217 TBF393216:TBF393217 TLB393216:TLB393217 TUX393216:TUX393217 UET393216:UET393217 UOP393216:UOP393217 UYL393216:UYL393217 VIH393216:VIH393217 VSD393216:VSD393217 WBZ393216:WBZ393217 WLV393216:WLV393217 WVR393216:WVR393217 J458752:J458753 JF458752:JF458753 TB458752:TB458753 ACX458752:ACX458753 AMT458752:AMT458753 AWP458752:AWP458753 BGL458752:BGL458753 BQH458752:BQH458753 CAD458752:CAD458753 CJZ458752:CJZ458753 CTV458752:CTV458753 DDR458752:DDR458753 DNN458752:DNN458753 DXJ458752:DXJ458753 EHF458752:EHF458753 ERB458752:ERB458753 FAX458752:FAX458753 FKT458752:FKT458753 FUP458752:FUP458753 GEL458752:GEL458753 GOH458752:GOH458753 GYD458752:GYD458753 HHZ458752:HHZ458753 HRV458752:HRV458753 IBR458752:IBR458753 ILN458752:ILN458753 IVJ458752:IVJ458753 JFF458752:JFF458753 JPB458752:JPB458753 JYX458752:JYX458753 KIT458752:KIT458753 KSP458752:KSP458753 LCL458752:LCL458753 LMH458752:LMH458753 LWD458752:LWD458753 MFZ458752:MFZ458753 MPV458752:MPV458753 MZR458752:MZR458753 NJN458752:NJN458753 NTJ458752:NTJ458753 ODF458752:ODF458753 ONB458752:ONB458753 OWX458752:OWX458753 PGT458752:PGT458753 PQP458752:PQP458753 QAL458752:QAL458753 QKH458752:QKH458753 QUD458752:QUD458753 RDZ458752:RDZ458753 RNV458752:RNV458753 RXR458752:RXR458753 SHN458752:SHN458753 SRJ458752:SRJ458753 TBF458752:TBF458753 TLB458752:TLB458753 TUX458752:TUX458753 UET458752:UET458753 UOP458752:UOP458753 UYL458752:UYL458753 VIH458752:VIH458753 VSD458752:VSD458753 WBZ458752:WBZ458753 WLV458752:WLV458753 WVR458752:WVR458753 J524288:J524289 JF524288:JF524289 TB524288:TB524289 ACX524288:ACX524289 AMT524288:AMT524289 AWP524288:AWP524289 BGL524288:BGL524289 BQH524288:BQH524289 CAD524288:CAD524289 CJZ524288:CJZ524289 CTV524288:CTV524289 DDR524288:DDR524289 DNN524288:DNN524289 DXJ524288:DXJ524289 EHF524288:EHF524289 ERB524288:ERB524289 FAX524288:FAX524289 FKT524288:FKT524289 FUP524288:FUP524289 GEL524288:GEL524289 GOH524288:GOH524289 GYD524288:GYD524289 HHZ524288:HHZ524289 HRV524288:HRV524289 IBR524288:IBR524289 ILN524288:ILN524289 IVJ524288:IVJ524289 JFF524288:JFF524289 JPB524288:JPB524289 JYX524288:JYX524289 KIT524288:KIT524289 KSP524288:KSP524289 LCL524288:LCL524289 LMH524288:LMH524289 LWD524288:LWD524289 MFZ524288:MFZ524289 MPV524288:MPV524289 MZR524288:MZR524289 NJN524288:NJN524289 NTJ524288:NTJ524289 ODF524288:ODF524289 ONB524288:ONB524289 OWX524288:OWX524289 PGT524288:PGT524289 PQP524288:PQP524289 QAL524288:QAL524289 QKH524288:QKH524289 QUD524288:QUD524289 RDZ524288:RDZ524289 RNV524288:RNV524289 RXR524288:RXR524289 SHN524288:SHN524289 SRJ524288:SRJ524289 TBF524288:TBF524289 TLB524288:TLB524289 TUX524288:TUX524289 UET524288:UET524289 UOP524288:UOP524289 UYL524288:UYL524289 VIH524288:VIH524289 VSD524288:VSD524289 WBZ524288:WBZ524289 WLV524288:WLV524289 WVR524288:WVR524289 J589824:J589825 JF589824:JF589825 TB589824:TB589825 ACX589824:ACX589825 AMT589824:AMT589825 AWP589824:AWP589825 BGL589824:BGL589825 BQH589824:BQH589825 CAD589824:CAD589825 CJZ589824:CJZ589825 CTV589824:CTV589825 DDR589824:DDR589825 DNN589824:DNN589825 DXJ589824:DXJ589825 EHF589824:EHF589825 ERB589824:ERB589825 FAX589824:FAX589825 FKT589824:FKT589825 FUP589824:FUP589825 GEL589824:GEL589825 GOH589824:GOH589825 GYD589824:GYD589825 HHZ589824:HHZ589825 HRV589824:HRV589825 IBR589824:IBR589825 ILN589824:ILN589825 IVJ589824:IVJ589825 JFF589824:JFF589825 JPB589824:JPB589825 JYX589824:JYX589825 KIT589824:KIT589825 KSP589824:KSP589825 LCL589824:LCL589825 LMH589824:LMH589825 LWD589824:LWD589825 MFZ589824:MFZ589825 MPV589824:MPV589825 MZR589824:MZR589825 NJN589824:NJN589825 NTJ589824:NTJ589825 ODF589824:ODF589825 ONB589824:ONB589825 OWX589824:OWX589825 PGT589824:PGT589825 PQP589824:PQP589825 QAL589824:QAL589825 QKH589824:QKH589825 QUD589824:QUD589825 RDZ589824:RDZ589825 RNV589824:RNV589825 RXR589824:RXR589825 SHN589824:SHN589825 SRJ589824:SRJ589825 TBF589824:TBF589825 TLB589824:TLB589825 TUX589824:TUX589825 UET589824:UET589825 UOP589824:UOP589825 UYL589824:UYL589825 VIH589824:VIH589825 VSD589824:VSD589825 WBZ589824:WBZ589825 WLV589824:WLV589825 WVR589824:WVR589825 J655360:J655361 JF655360:JF655361 TB655360:TB655361 ACX655360:ACX655361 AMT655360:AMT655361 AWP655360:AWP655361 BGL655360:BGL655361 BQH655360:BQH655361 CAD655360:CAD655361 CJZ655360:CJZ655361 CTV655360:CTV655361 DDR655360:DDR655361 DNN655360:DNN655361 DXJ655360:DXJ655361 EHF655360:EHF655361 ERB655360:ERB655361 FAX655360:FAX655361 FKT655360:FKT655361 FUP655360:FUP655361 GEL655360:GEL655361 GOH655360:GOH655361 GYD655360:GYD655361 HHZ655360:HHZ655361 HRV655360:HRV655361 IBR655360:IBR655361 ILN655360:ILN655361 IVJ655360:IVJ655361 JFF655360:JFF655361 JPB655360:JPB655361 JYX655360:JYX655361 KIT655360:KIT655361 KSP655360:KSP655361 LCL655360:LCL655361 LMH655360:LMH655361 LWD655360:LWD655361 MFZ655360:MFZ655361 MPV655360:MPV655361 MZR655360:MZR655361 NJN655360:NJN655361 NTJ655360:NTJ655361 ODF655360:ODF655361 ONB655360:ONB655361 OWX655360:OWX655361 PGT655360:PGT655361 PQP655360:PQP655361 QAL655360:QAL655361 QKH655360:QKH655361 QUD655360:QUD655361 RDZ655360:RDZ655361 RNV655360:RNV655361 RXR655360:RXR655361 SHN655360:SHN655361 SRJ655360:SRJ655361 TBF655360:TBF655361 TLB655360:TLB655361 TUX655360:TUX655361 UET655360:UET655361 UOP655360:UOP655361 UYL655360:UYL655361 VIH655360:VIH655361 VSD655360:VSD655361 WBZ655360:WBZ655361 WLV655360:WLV655361 WVR655360:WVR655361 J720896:J720897 JF720896:JF720897 TB720896:TB720897 ACX720896:ACX720897 AMT720896:AMT720897 AWP720896:AWP720897 BGL720896:BGL720897 BQH720896:BQH720897 CAD720896:CAD720897 CJZ720896:CJZ720897 CTV720896:CTV720897 DDR720896:DDR720897 DNN720896:DNN720897 DXJ720896:DXJ720897 EHF720896:EHF720897 ERB720896:ERB720897 FAX720896:FAX720897 FKT720896:FKT720897 FUP720896:FUP720897 GEL720896:GEL720897 GOH720896:GOH720897 GYD720896:GYD720897 HHZ720896:HHZ720897 HRV720896:HRV720897 IBR720896:IBR720897 ILN720896:ILN720897 IVJ720896:IVJ720897 JFF720896:JFF720897 JPB720896:JPB720897 JYX720896:JYX720897 KIT720896:KIT720897 KSP720896:KSP720897 LCL720896:LCL720897 LMH720896:LMH720897 LWD720896:LWD720897 MFZ720896:MFZ720897 MPV720896:MPV720897 MZR720896:MZR720897 NJN720896:NJN720897 NTJ720896:NTJ720897 ODF720896:ODF720897 ONB720896:ONB720897 OWX720896:OWX720897 PGT720896:PGT720897 PQP720896:PQP720897 QAL720896:QAL720897 QKH720896:QKH720897 QUD720896:QUD720897 RDZ720896:RDZ720897 RNV720896:RNV720897 RXR720896:RXR720897 SHN720896:SHN720897 SRJ720896:SRJ720897 TBF720896:TBF720897 TLB720896:TLB720897 TUX720896:TUX720897 UET720896:UET720897 UOP720896:UOP720897 UYL720896:UYL720897 VIH720896:VIH720897 VSD720896:VSD720897 WBZ720896:WBZ720897 WLV720896:WLV720897 WVR720896:WVR720897 J786432:J786433 JF786432:JF786433 TB786432:TB786433 ACX786432:ACX786433 AMT786432:AMT786433 AWP786432:AWP786433 BGL786432:BGL786433 BQH786432:BQH786433 CAD786432:CAD786433 CJZ786432:CJZ786433 CTV786432:CTV786433 DDR786432:DDR786433 DNN786432:DNN786433 DXJ786432:DXJ786433 EHF786432:EHF786433 ERB786432:ERB786433 FAX786432:FAX786433 FKT786432:FKT786433 FUP786432:FUP786433 GEL786432:GEL786433 GOH786432:GOH786433 GYD786432:GYD786433 HHZ786432:HHZ786433 HRV786432:HRV786433 IBR786432:IBR786433 ILN786432:ILN786433 IVJ786432:IVJ786433 JFF786432:JFF786433 JPB786432:JPB786433 JYX786432:JYX786433 KIT786432:KIT786433 KSP786432:KSP786433 LCL786432:LCL786433 LMH786432:LMH786433 LWD786432:LWD786433 MFZ786432:MFZ786433 MPV786432:MPV786433 MZR786432:MZR786433 NJN786432:NJN786433 NTJ786432:NTJ786433 ODF786432:ODF786433 ONB786432:ONB786433 OWX786432:OWX786433 PGT786432:PGT786433 PQP786432:PQP786433 QAL786432:QAL786433 QKH786432:QKH786433 QUD786432:QUD786433 RDZ786432:RDZ786433 RNV786432:RNV786433 RXR786432:RXR786433 SHN786432:SHN786433 SRJ786432:SRJ786433 TBF786432:TBF786433 TLB786432:TLB786433 TUX786432:TUX786433 UET786432:UET786433 UOP786432:UOP786433 UYL786432:UYL786433 VIH786432:VIH786433 VSD786432:VSD786433 WBZ786432:WBZ786433 WLV786432:WLV786433 WVR786432:WVR786433 J851968:J851969 JF851968:JF851969 TB851968:TB851969 ACX851968:ACX851969 AMT851968:AMT851969 AWP851968:AWP851969 BGL851968:BGL851969 BQH851968:BQH851969 CAD851968:CAD851969 CJZ851968:CJZ851969 CTV851968:CTV851969 DDR851968:DDR851969 DNN851968:DNN851969 DXJ851968:DXJ851969 EHF851968:EHF851969 ERB851968:ERB851969 FAX851968:FAX851969 FKT851968:FKT851969 FUP851968:FUP851969 GEL851968:GEL851969 GOH851968:GOH851969 GYD851968:GYD851969 HHZ851968:HHZ851969 HRV851968:HRV851969 IBR851968:IBR851969 ILN851968:ILN851969 IVJ851968:IVJ851969 JFF851968:JFF851969 JPB851968:JPB851969 JYX851968:JYX851969 KIT851968:KIT851969 KSP851968:KSP851969 LCL851968:LCL851969 LMH851968:LMH851969 LWD851968:LWD851969 MFZ851968:MFZ851969 MPV851968:MPV851969 MZR851968:MZR851969 NJN851968:NJN851969 NTJ851968:NTJ851969 ODF851968:ODF851969 ONB851968:ONB851969 OWX851968:OWX851969 PGT851968:PGT851969 PQP851968:PQP851969 QAL851968:QAL851969 QKH851968:QKH851969 QUD851968:QUD851969 RDZ851968:RDZ851969 RNV851968:RNV851969 RXR851968:RXR851969 SHN851968:SHN851969 SRJ851968:SRJ851969 TBF851968:TBF851969 TLB851968:TLB851969 TUX851968:TUX851969 UET851968:UET851969 UOP851968:UOP851969 UYL851968:UYL851969 VIH851968:VIH851969 VSD851968:VSD851969 WBZ851968:WBZ851969 WLV851968:WLV851969 WVR851968:WVR851969 J917504:J917505 JF917504:JF917505 TB917504:TB917505 ACX917504:ACX917505 AMT917504:AMT917505 AWP917504:AWP917505 BGL917504:BGL917505 BQH917504:BQH917505 CAD917504:CAD917505 CJZ917504:CJZ917505 CTV917504:CTV917505 DDR917504:DDR917505 DNN917504:DNN917505 DXJ917504:DXJ917505 EHF917504:EHF917505 ERB917504:ERB917505 FAX917504:FAX917505 FKT917504:FKT917505 FUP917504:FUP917505 GEL917504:GEL917505 GOH917504:GOH917505 GYD917504:GYD917505 HHZ917504:HHZ917505 HRV917504:HRV917505 IBR917504:IBR917505 ILN917504:ILN917505 IVJ917504:IVJ917505 JFF917504:JFF917505 JPB917504:JPB917505 JYX917504:JYX917505 KIT917504:KIT917505 KSP917504:KSP917505 LCL917504:LCL917505 LMH917504:LMH917505 LWD917504:LWD917505 MFZ917504:MFZ917505 MPV917504:MPV917505 MZR917504:MZR917505 NJN917504:NJN917505 NTJ917504:NTJ917505 ODF917504:ODF917505 ONB917504:ONB917505 OWX917504:OWX917505 PGT917504:PGT917505 PQP917504:PQP917505 QAL917504:QAL917505 QKH917504:QKH917505 QUD917504:QUD917505 RDZ917504:RDZ917505 RNV917504:RNV917505 RXR917504:RXR917505 SHN917504:SHN917505 SRJ917504:SRJ917505 TBF917504:TBF917505 TLB917504:TLB917505 TUX917504:TUX917505 UET917504:UET917505 UOP917504:UOP917505 UYL917504:UYL917505 VIH917504:VIH917505 VSD917504:VSD917505 WBZ917504:WBZ917505 WLV917504:WLV917505 WVR917504:WVR917505 J983040:J983041 JF983040:JF983041 TB983040:TB983041 ACX983040:ACX983041 AMT983040:AMT983041 AWP983040:AWP983041 BGL983040:BGL983041 BQH983040:BQH983041 CAD983040:CAD983041 CJZ983040:CJZ983041 CTV983040:CTV983041 DDR983040:DDR983041 DNN983040:DNN983041 DXJ983040:DXJ983041 EHF983040:EHF983041 ERB983040:ERB983041 FAX983040:FAX983041 FKT983040:FKT983041 FUP983040:FUP983041 GEL983040:GEL983041 GOH983040:GOH983041 GYD983040:GYD983041 HHZ983040:HHZ983041 HRV983040:HRV983041 IBR983040:IBR983041 ILN983040:ILN983041 IVJ983040:IVJ983041 JFF983040:JFF983041 JPB983040:JPB983041 JYX983040:JYX983041 KIT983040:KIT983041 KSP983040:KSP983041 LCL983040:LCL983041 LMH983040:LMH983041 LWD983040:LWD983041 MFZ983040:MFZ983041 MPV983040:MPV983041 MZR983040:MZR983041 NJN983040:NJN983041 NTJ983040:NTJ983041 ODF983040:ODF983041 ONB983040:ONB983041 OWX983040:OWX983041 PGT983040:PGT983041 PQP983040:PQP983041 QAL983040:QAL983041 QKH983040:QKH983041 QUD983040:QUD983041 RDZ983040:RDZ983041 RNV983040:RNV983041 RXR983040:RXR983041 SHN983040:SHN983041 SRJ983040:SRJ983041 TBF983040:TBF983041 TLB983040:TLB983041 TUX983040:TUX983041 UET983040:UET983041 UOP983040:UOP983041 UYL983040:UYL983041 VIH983040:VIH983041 VSD983040:VSD983041 WBZ983040:WBZ983041 WLV983040:WLV983041 WVR983040:WVR983041 J65549 JF65549 TB65549 ACX65549 AMT65549 AWP65549 BGL65549 BQH65549 CAD65549 CJZ65549 CTV65549 DDR65549 DNN65549 DXJ65549 EHF65549 ERB65549 FAX65549 FKT65549 FUP65549 GEL65549 GOH65549 GYD65549 HHZ65549 HRV65549 IBR65549 ILN65549 IVJ65549 JFF65549 JPB65549 JYX65549 KIT65549 KSP65549 LCL65549 LMH65549 LWD65549 MFZ65549 MPV65549 MZR65549 NJN65549 NTJ65549 ODF65549 ONB65549 OWX65549 PGT65549 PQP65549 QAL65549 QKH65549 QUD65549 RDZ65549 RNV65549 RXR65549 SHN65549 SRJ65549 TBF65549 TLB65549 TUX65549 UET65549 UOP65549 UYL65549 VIH65549 VSD65549 WBZ65549 WLV65549 WVR65549 J131085 JF131085 TB131085 ACX131085 AMT131085 AWP131085 BGL131085 BQH131085 CAD131085 CJZ131085 CTV131085 DDR131085 DNN131085 DXJ131085 EHF131085 ERB131085 FAX131085 FKT131085 FUP131085 GEL131085 GOH131085 GYD131085 HHZ131085 HRV131085 IBR131085 ILN131085 IVJ131085 JFF131085 JPB131085 JYX131085 KIT131085 KSP131085 LCL131085 LMH131085 LWD131085 MFZ131085 MPV131085 MZR131085 NJN131085 NTJ131085 ODF131085 ONB131085 OWX131085 PGT131085 PQP131085 QAL131085 QKH131085 QUD131085 RDZ131085 RNV131085 RXR131085 SHN131085 SRJ131085 TBF131085 TLB131085 TUX131085 UET131085 UOP131085 UYL131085 VIH131085 VSD131085 WBZ131085 WLV131085 WVR131085 J196621 JF196621 TB196621 ACX196621 AMT196621 AWP196621 BGL196621 BQH196621 CAD196621 CJZ196621 CTV196621 DDR196621 DNN196621 DXJ196621 EHF196621 ERB196621 FAX196621 FKT196621 FUP196621 GEL196621 GOH196621 GYD196621 HHZ196621 HRV196621 IBR196621 ILN196621 IVJ196621 JFF196621 JPB196621 JYX196621 KIT196621 KSP196621 LCL196621 LMH196621 LWD196621 MFZ196621 MPV196621 MZR196621 NJN196621 NTJ196621 ODF196621 ONB196621 OWX196621 PGT196621 PQP196621 QAL196621 QKH196621 QUD196621 RDZ196621 RNV196621 RXR196621 SHN196621 SRJ196621 TBF196621 TLB196621 TUX196621 UET196621 UOP196621 UYL196621 VIH196621 VSD196621 WBZ196621 WLV196621 WVR196621 J262157 JF262157 TB262157 ACX262157 AMT262157 AWP262157 BGL262157 BQH262157 CAD262157 CJZ262157 CTV262157 DDR262157 DNN262157 DXJ262157 EHF262157 ERB262157 FAX262157 FKT262157 FUP262157 GEL262157 GOH262157 GYD262157 HHZ262157 HRV262157 IBR262157 ILN262157 IVJ262157 JFF262157 JPB262157 JYX262157 KIT262157 KSP262157 LCL262157 LMH262157 LWD262157 MFZ262157 MPV262157 MZR262157 NJN262157 NTJ262157 ODF262157 ONB262157 OWX262157 PGT262157 PQP262157 QAL262157 QKH262157 QUD262157 RDZ262157 RNV262157 RXR262157 SHN262157 SRJ262157 TBF262157 TLB262157 TUX262157 UET262157 UOP262157 UYL262157 VIH262157 VSD262157 WBZ262157 WLV262157 WVR262157 J327693 JF327693 TB327693 ACX327693 AMT327693 AWP327693 BGL327693 BQH327693 CAD327693 CJZ327693 CTV327693 DDR327693 DNN327693 DXJ327693 EHF327693 ERB327693 FAX327693 FKT327693 FUP327693 GEL327693 GOH327693 GYD327693 HHZ327693 HRV327693 IBR327693 ILN327693 IVJ327693 JFF327693 JPB327693 JYX327693 KIT327693 KSP327693 LCL327693 LMH327693 LWD327693 MFZ327693 MPV327693 MZR327693 NJN327693 NTJ327693 ODF327693 ONB327693 OWX327693 PGT327693 PQP327693 QAL327693 QKH327693 QUD327693 RDZ327693 RNV327693 RXR327693 SHN327693 SRJ327693 TBF327693 TLB327693 TUX327693 UET327693 UOP327693 UYL327693 VIH327693 VSD327693 WBZ327693 WLV327693 WVR327693 J393229 JF393229 TB393229 ACX393229 AMT393229 AWP393229 BGL393229 BQH393229 CAD393229 CJZ393229 CTV393229 DDR393229 DNN393229 DXJ393229 EHF393229 ERB393229 FAX393229 FKT393229 FUP393229 GEL393229 GOH393229 GYD393229 HHZ393229 HRV393229 IBR393229 ILN393229 IVJ393229 JFF393229 JPB393229 JYX393229 KIT393229 KSP393229 LCL393229 LMH393229 LWD393229 MFZ393229 MPV393229 MZR393229 NJN393229 NTJ393229 ODF393229 ONB393229 OWX393229 PGT393229 PQP393229 QAL393229 QKH393229 QUD393229 RDZ393229 RNV393229 RXR393229 SHN393229 SRJ393229 TBF393229 TLB393229 TUX393229 UET393229 UOP393229 UYL393229 VIH393229 VSD393229 WBZ393229 WLV393229 WVR393229 J458765 JF458765 TB458765 ACX458765 AMT458765 AWP458765 BGL458765 BQH458765 CAD458765 CJZ458765 CTV458765 DDR458765 DNN458765 DXJ458765 EHF458765 ERB458765 FAX458765 FKT458765 FUP458765 GEL458765 GOH458765 GYD458765 HHZ458765 HRV458765 IBR458765 ILN458765 IVJ458765 JFF458765 JPB458765 JYX458765 KIT458765 KSP458765 LCL458765 LMH458765 LWD458765 MFZ458765 MPV458765 MZR458765 NJN458765 NTJ458765 ODF458765 ONB458765 OWX458765 PGT458765 PQP458765 QAL458765 QKH458765 QUD458765 RDZ458765 RNV458765 RXR458765 SHN458765 SRJ458765 TBF458765 TLB458765 TUX458765 UET458765 UOP458765 UYL458765 VIH458765 VSD458765 WBZ458765 WLV458765 WVR458765 J524301 JF524301 TB524301 ACX524301 AMT524301 AWP524301 BGL524301 BQH524301 CAD524301 CJZ524301 CTV524301 DDR524301 DNN524301 DXJ524301 EHF524301 ERB524301 FAX524301 FKT524301 FUP524301 GEL524301 GOH524301 GYD524301 HHZ524301 HRV524301 IBR524301 ILN524301 IVJ524301 JFF524301 JPB524301 JYX524301 KIT524301 KSP524301 LCL524301 LMH524301 LWD524301 MFZ524301 MPV524301 MZR524301 NJN524301 NTJ524301 ODF524301 ONB524301 OWX524301 PGT524301 PQP524301 QAL524301 QKH524301 QUD524301 RDZ524301 RNV524301 RXR524301 SHN524301 SRJ524301 TBF524301 TLB524301 TUX524301 UET524301 UOP524301 UYL524301 VIH524301 VSD524301 WBZ524301 WLV524301 WVR524301 J589837 JF589837 TB589837 ACX589837 AMT589837 AWP589837 BGL589837 BQH589837 CAD589837 CJZ589837 CTV589837 DDR589837 DNN589837 DXJ589837 EHF589837 ERB589837 FAX589837 FKT589837 FUP589837 GEL589837 GOH589837 GYD589837 HHZ589837 HRV589837 IBR589837 ILN589837 IVJ589837 JFF589837 JPB589837 JYX589837 KIT589837 KSP589837 LCL589837 LMH589837 LWD589837 MFZ589837 MPV589837 MZR589837 NJN589837 NTJ589837 ODF589837 ONB589837 OWX589837 PGT589837 PQP589837 QAL589837 QKH589837 QUD589837 RDZ589837 RNV589837 RXR589837 SHN589837 SRJ589837 TBF589837 TLB589837 TUX589837 UET589837 UOP589837 UYL589837 VIH589837 VSD589837 WBZ589837 WLV589837 WVR589837 J655373 JF655373 TB655373 ACX655373 AMT655373 AWP655373 BGL655373 BQH655373 CAD655373 CJZ655373 CTV655373 DDR655373 DNN655373 DXJ655373 EHF655373 ERB655373 FAX655373 FKT655373 FUP655373 GEL655373 GOH655373 GYD655373 HHZ655373 HRV655373 IBR655373 ILN655373 IVJ655373 JFF655373 JPB655373 JYX655373 KIT655373 KSP655373 LCL655373 LMH655373 LWD655373 MFZ655373 MPV655373 MZR655373 NJN655373 NTJ655373 ODF655373 ONB655373 OWX655373 PGT655373 PQP655373 QAL655373 QKH655373 QUD655373 RDZ655373 RNV655373 RXR655373 SHN655373 SRJ655373 TBF655373 TLB655373 TUX655373 UET655373 UOP655373 UYL655373 VIH655373 VSD655373 WBZ655373 WLV655373 WVR655373 J720909 JF720909 TB720909 ACX720909 AMT720909 AWP720909 BGL720909 BQH720909 CAD720909 CJZ720909 CTV720909 DDR720909 DNN720909 DXJ720909 EHF720909 ERB720909 FAX720909 FKT720909 FUP720909 GEL720909 GOH720909 GYD720909 HHZ720909 HRV720909 IBR720909 ILN720909 IVJ720909 JFF720909 JPB720909 JYX720909 KIT720909 KSP720909 LCL720909 LMH720909 LWD720909 MFZ720909 MPV720909 MZR720909 NJN720909 NTJ720909 ODF720909 ONB720909 OWX720909 PGT720909 PQP720909 QAL720909 QKH720909 QUD720909 RDZ720909 RNV720909 RXR720909 SHN720909 SRJ720909 TBF720909 TLB720909 TUX720909 UET720909 UOP720909 UYL720909 VIH720909 VSD720909 WBZ720909 WLV720909 WVR720909 J786445 JF786445 TB786445 ACX786445 AMT786445 AWP786445 BGL786445 BQH786445 CAD786445 CJZ786445 CTV786445 DDR786445 DNN786445 DXJ786445 EHF786445 ERB786445 FAX786445 FKT786445 FUP786445 GEL786445 GOH786445 GYD786445 HHZ786445 HRV786445 IBR786445 ILN786445 IVJ786445 JFF786445 JPB786445 JYX786445 KIT786445 KSP786445 LCL786445 LMH786445 LWD786445 MFZ786445 MPV786445 MZR786445 NJN786445 NTJ786445 ODF786445 ONB786445 OWX786445 PGT786445 PQP786445 QAL786445 QKH786445 QUD786445 RDZ786445 RNV786445 RXR786445 SHN786445 SRJ786445 TBF786445 TLB786445 TUX786445 UET786445 UOP786445 UYL786445 VIH786445 VSD786445 WBZ786445 WLV786445 WVR786445 J851981 JF851981 TB851981 ACX851981 AMT851981 AWP851981 BGL851981 BQH851981 CAD851981 CJZ851981 CTV851981 DDR851981 DNN851981 DXJ851981 EHF851981 ERB851981 FAX851981 FKT851981 FUP851981 GEL851981 GOH851981 GYD851981 HHZ851981 HRV851981 IBR851981 ILN851981 IVJ851981 JFF851981 JPB851981 JYX851981 KIT851981 KSP851981 LCL851981 LMH851981 LWD851981 MFZ851981 MPV851981 MZR851981 NJN851981 NTJ851981 ODF851981 ONB851981 OWX851981 PGT851981 PQP851981 QAL851981 QKH851981 QUD851981 RDZ851981 RNV851981 RXR851981 SHN851981 SRJ851981 TBF851981 TLB851981 TUX851981 UET851981 UOP851981 UYL851981 VIH851981 VSD851981 WBZ851981 WLV851981 WVR851981 J917517 JF917517 TB917517 ACX917517 AMT917517 AWP917517 BGL917517 BQH917517 CAD917517 CJZ917517 CTV917517 DDR917517 DNN917517 DXJ917517 EHF917517 ERB917517 FAX917517 FKT917517 FUP917517 GEL917517 GOH917517 GYD917517 HHZ917517 HRV917517 IBR917517 ILN917517 IVJ917517 JFF917517 JPB917517 JYX917517 KIT917517 KSP917517 LCL917517 LMH917517 LWD917517 MFZ917517 MPV917517 MZR917517 NJN917517 NTJ917517 ODF917517 ONB917517 OWX917517 PGT917517 PQP917517 QAL917517 QKH917517 QUD917517 RDZ917517 RNV917517 RXR917517 SHN917517 SRJ917517 TBF917517 TLB917517 TUX917517 UET917517 UOP917517 UYL917517 VIH917517 VSD917517 WBZ917517 WLV917517 WVR917517 J983053 JF983053 TB983053 ACX983053 AMT983053 AWP983053 BGL983053 BQH983053 CAD983053 CJZ983053 CTV983053 DDR983053 DNN983053 DXJ983053 EHF983053 ERB983053 FAX983053 FKT983053 FUP983053 GEL983053 GOH983053 GYD983053 HHZ983053 HRV983053 IBR983053 ILN983053 IVJ983053 JFF983053 JPB983053 JYX983053 KIT983053 KSP983053 LCL983053 LMH983053 LWD983053 MFZ983053 MPV983053 MZR983053 NJN983053 NTJ983053 ODF983053 ONB983053 OWX983053 PGT983053 PQP983053 QAL983053 QKH983053 QUD983053 RDZ983053 RNV983053 RXR983053 SHN983053 SRJ983053 TBF983053 TLB983053 TUX983053 UET983053 UOP983053 UYL983053 VIH983053 VSD983053 WBZ983053 WLV983053 WVR983053 J65539:J65541 JF65539:JF65541 TB65539:TB65541 ACX65539:ACX65541 AMT65539:AMT65541 AWP65539:AWP65541 BGL65539:BGL65541 BQH65539:BQH65541 CAD65539:CAD65541 CJZ65539:CJZ65541 CTV65539:CTV65541 DDR65539:DDR65541 DNN65539:DNN65541 DXJ65539:DXJ65541 EHF65539:EHF65541 ERB65539:ERB65541 FAX65539:FAX65541 FKT65539:FKT65541 FUP65539:FUP65541 GEL65539:GEL65541 GOH65539:GOH65541 GYD65539:GYD65541 HHZ65539:HHZ65541 HRV65539:HRV65541 IBR65539:IBR65541 ILN65539:ILN65541 IVJ65539:IVJ65541 JFF65539:JFF65541 JPB65539:JPB65541 JYX65539:JYX65541 KIT65539:KIT65541 KSP65539:KSP65541 LCL65539:LCL65541 LMH65539:LMH65541 LWD65539:LWD65541 MFZ65539:MFZ65541 MPV65539:MPV65541 MZR65539:MZR65541 NJN65539:NJN65541 NTJ65539:NTJ65541 ODF65539:ODF65541 ONB65539:ONB65541 OWX65539:OWX65541 PGT65539:PGT65541 PQP65539:PQP65541 QAL65539:QAL65541 QKH65539:QKH65541 QUD65539:QUD65541 RDZ65539:RDZ65541 RNV65539:RNV65541 RXR65539:RXR65541 SHN65539:SHN65541 SRJ65539:SRJ65541 TBF65539:TBF65541 TLB65539:TLB65541 TUX65539:TUX65541 UET65539:UET65541 UOP65539:UOP65541 UYL65539:UYL65541 VIH65539:VIH65541 VSD65539:VSD65541 WBZ65539:WBZ65541 WLV65539:WLV65541 WVR65539:WVR65541 J131075:J131077 JF131075:JF131077 TB131075:TB131077 ACX131075:ACX131077 AMT131075:AMT131077 AWP131075:AWP131077 BGL131075:BGL131077 BQH131075:BQH131077 CAD131075:CAD131077 CJZ131075:CJZ131077 CTV131075:CTV131077 DDR131075:DDR131077 DNN131075:DNN131077 DXJ131075:DXJ131077 EHF131075:EHF131077 ERB131075:ERB131077 FAX131075:FAX131077 FKT131075:FKT131077 FUP131075:FUP131077 GEL131075:GEL131077 GOH131075:GOH131077 GYD131075:GYD131077 HHZ131075:HHZ131077 HRV131075:HRV131077 IBR131075:IBR131077 ILN131075:ILN131077 IVJ131075:IVJ131077 JFF131075:JFF131077 JPB131075:JPB131077 JYX131075:JYX131077 KIT131075:KIT131077 KSP131075:KSP131077 LCL131075:LCL131077 LMH131075:LMH131077 LWD131075:LWD131077 MFZ131075:MFZ131077 MPV131075:MPV131077 MZR131075:MZR131077 NJN131075:NJN131077 NTJ131075:NTJ131077 ODF131075:ODF131077 ONB131075:ONB131077 OWX131075:OWX131077 PGT131075:PGT131077 PQP131075:PQP131077 QAL131075:QAL131077 QKH131075:QKH131077 QUD131075:QUD131077 RDZ131075:RDZ131077 RNV131075:RNV131077 RXR131075:RXR131077 SHN131075:SHN131077 SRJ131075:SRJ131077 TBF131075:TBF131077 TLB131075:TLB131077 TUX131075:TUX131077 UET131075:UET131077 UOP131075:UOP131077 UYL131075:UYL131077 VIH131075:VIH131077 VSD131075:VSD131077 WBZ131075:WBZ131077 WLV131075:WLV131077 WVR131075:WVR131077 J196611:J196613 JF196611:JF196613 TB196611:TB196613 ACX196611:ACX196613 AMT196611:AMT196613 AWP196611:AWP196613 BGL196611:BGL196613 BQH196611:BQH196613 CAD196611:CAD196613 CJZ196611:CJZ196613 CTV196611:CTV196613 DDR196611:DDR196613 DNN196611:DNN196613 DXJ196611:DXJ196613 EHF196611:EHF196613 ERB196611:ERB196613 FAX196611:FAX196613 FKT196611:FKT196613 FUP196611:FUP196613 GEL196611:GEL196613 GOH196611:GOH196613 GYD196611:GYD196613 HHZ196611:HHZ196613 HRV196611:HRV196613 IBR196611:IBR196613 ILN196611:ILN196613 IVJ196611:IVJ196613 JFF196611:JFF196613 JPB196611:JPB196613 JYX196611:JYX196613 KIT196611:KIT196613 KSP196611:KSP196613 LCL196611:LCL196613 LMH196611:LMH196613 LWD196611:LWD196613 MFZ196611:MFZ196613 MPV196611:MPV196613 MZR196611:MZR196613 NJN196611:NJN196613 NTJ196611:NTJ196613 ODF196611:ODF196613 ONB196611:ONB196613 OWX196611:OWX196613 PGT196611:PGT196613 PQP196611:PQP196613 QAL196611:QAL196613 QKH196611:QKH196613 QUD196611:QUD196613 RDZ196611:RDZ196613 RNV196611:RNV196613 RXR196611:RXR196613 SHN196611:SHN196613 SRJ196611:SRJ196613 TBF196611:TBF196613 TLB196611:TLB196613 TUX196611:TUX196613 UET196611:UET196613 UOP196611:UOP196613 UYL196611:UYL196613 VIH196611:VIH196613 VSD196611:VSD196613 WBZ196611:WBZ196613 WLV196611:WLV196613 WVR196611:WVR196613 J262147:J262149 JF262147:JF262149 TB262147:TB262149 ACX262147:ACX262149 AMT262147:AMT262149 AWP262147:AWP262149 BGL262147:BGL262149 BQH262147:BQH262149 CAD262147:CAD262149 CJZ262147:CJZ262149 CTV262147:CTV262149 DDR262147:DDR262149 DNN262147:DNN262149 DXJ262147:DXJ262149 EHF262147:EHF262149 ERB262147:ERB262149 FAX262147:FAX262149 FKT262147:FKT262149 FUP262147:FUP262149 GEL262147:GEL262149 GOH262147:GOH262149 GYD262147:GYD262149 HHZ262147:HHZ262149 HRV262147:HRV262149 IBR262147:IBR262149 ILN262147:ILN262149 IVJ262147:IVJ262149 JFF262147:JFF262149 JPB262147:JPB262149 JYX262147:JYX262149 KIT262147:KIT262149 KSP262147:KSP262149 LCL262147:LCL262149 LMH262147:LMH262149 LWD262147:LWD262149 MFZ262147:MFZ262149 MPV262147:MPV262149 MZR262147:MZR262149 NJN262147:NJN262149 NTJ262147:NTJ262149 ODF262147:ODF262149 ONB262147:ONB262149 OWX262147:OWX262149 PGT262147:PGT262149 PQP262147:PQP262149 QAL262147:QAL262149 QKH262147:QKH262149 QUD262147:QUD262149 RDZ262147:RDZ262149 RNV262147:RNV262149 RXR262147:RXR262149 SHN262147:SHN262149 SRJ262147:SRJ262149 TBF262147:TBF262149 TLB262147:TLB262149 TUX262147:TUX262149 UET262147:UET262149 UOP262147:UOP262149 UYL262147:UYL262149 VIH262147:VIH262149 VSD262147:VSD262149 WBZ262147:WBZ262149 WLV262147:WLV262149 WVR262147:WVR262149 J327683:J327685 JF327683:JF327685 TB327683:TB327685 ACX327683:ACX327685 AMT327683:AMT327685 AWP327683:AWP327685 BGL327683:BGL327685 BQH327683:BQH327685 CAD327683:CAD327685 CJZ327683:CJZ327685 CTV327683:CTV327685 DDR327683:DDR327685 DNN327683:DNN327685 DXJ327683:DXJ327685 EHF327683:EHF327685 ERB327683:ERB327685 FAX327683:FAX327685 FKT327683:FKT327685 FUP327683:FUP327685 GEL327683:GEL327685 GOH327683:GOH327685 GYD327683:GYD327685 HHZ327683:HHZ327685 HRV327683:HRV327685 IBR327683:IBR327685 ILN327683:ILN327685 IVJ327683:IVJ327685 JFF327683:JFF327685 JPB327683:JPB327685 JYX327683:JYX327685 KIT327683:KIT327685 KSP327683:KSP327685 LCL327683:LCL327685 LMH327683:LMH327685 LWD327683:LWD327685 MFZ327683:MFZ327685 MPV327683:MPV327685 MZR327683:MZR327685 NJN327683:NJN327685 NTJ327683:NTJ327685 ODF327683:ODF327685 ONB327683:ONB327685 OWX327683:OWX327685 PGT327683:PGT327685 PQP327683:PQP327685 QAL327683:QAL327685 QKH327683:QKH327685 QUD327683:QUD327685 RDZ327683:RDZ327685 RNV327683:RNV327685 RXR327683:RXR327685 SHN327683:SHN327685 SRJ327683:SRJ327685 TBF327683:TBF327685 TLB327683:TLB327685 TUX327683:TUX327685 UET327683:UET327685 UOP327683:UOP327685 UYL327683:UYL327685 VIH327683:VIH327685 VSD327683:VSD327685 WBZ327683:WBZ327685 WLV327683:WLV327685 WVR327683:WVR327685 J393219:J393221 JF393219:JF393221 TB393219:TB393221 ACX393219:ACX393221 AMT393219:AMT393221 AWP393219:AWP393221 BGL393219:BGL393221 BQH393219:BQH393221 CAD393219:CAD393221 CJZ393219:CJZ393221 CTV393219:CTV393221 DDR393219:DDR393221 DNN393219:DNN393221 DXJ393219:DXJ393221 EHF393219:EHF393221 ERB393219:ERB393221 FAX393219:FAX393221 FKT393219:FKT393221 FUP393219:FUP393221 GEL393219:GEL393221 GOH393219:GOH393221 GYD393219:GYD393221 HHZ393219:HHZ393221 HRV393219:HRV393221 IBR393219:IBR393221 ILN393219:ILN393221 IVJ393219:IVJ393221 JFF393219:JFF393221 JPB393219:JPB393221 JYX393219:JYX393221 KIT393219:KIT393221 KSP393219:KSP393221 LCL393219:LCL393221 LMH393219:LMH393221 LWD393219:LWD393221 MFZ393219:MFZ393221 MPV393219:MPV393221 MZR393219:MZR393221 NJN393219:NJN393221 NTJ393219:NTJ393221 ODF393219:ODF393221 ONB393219:ONB393221 OWX393219:OWX393221 PGT393219:PGT393221 PQP393219:PQP393221 QAL393219:QAL393221 QKH393219:QKH393221 QUD393219:QUD393221 RDZ393219:RDZ393221 RNV393219:RNV393221 RXR393219:RXR393221 SHN393219:SHN393221 SRJ393219:SRJ393221 TBF393219:TBF393221 TLB393219:TLB393221 TUX393219:TUX393221 UET393219:UET393221 UOP393219:UOP393221 UYL393219:UYL393221 VIH393219:VIH393221 VSD393219:VSD393221 WBZ393219:WBZ393221 WLV393219:WLV393221 WVR393219:WVR393221 J458755:J458757 JF458755:JF458757 TB458755:TB458757 ACX458755:ACX458757 AMT458755:AMT458757 AWP458755:AWP458757 BGL458755:BGL458757 BQH458755:BQH458757 CAD458755:CAD458757 CJZ458755:CJZ458757 CTV458755:CTV458757 DDR458755:DDR458757 DNN458755:DNN458757 DXJ458755:DXJ458757 EHF458755:EHF458757 ERB458755:ERB458757 FAX458755:FAX458757 FKT458755:FKT458757 FUP458755:FUP458757 GEL458755:GEL458757 GOH458755:GOH458757 GYD458755:GYD458757 HHZ458755:HHZ458757 HRV458755:HRV458757 IBR458755:IBR458757 ILN458755:ILN458757 IVJ458755:IVJ458757 JFF458755:JFF458757 JPB458755:JPB458757 JYX458755:JYX458757 KIT458755:KIT458757 KSP458755:KSP458757 LCL458755:LCL458757 LMH458755:LMH458757 LWD458755:LWD458757 MFZ458755:MFZ458757 MPV458755:MPV458757 MZR458755:MZR458757 NJN458755:NJN458757 NTJ458755:NTJ458757 ODF458755:ODF458757 ONB458755:ONB458757 OWX458755:OWX458757 PGT458755:PGT458757 PQP458755:PQP458757 QAL458755:QAL458757 QKH458755:QKH458757 QUD458755:QUD458757 RDZ458755:RDZ458757 RNV458755:RNV458757 RXR458755:RXR458757 SHN458755:SHN458757 SRJ458755:SRJ458757 TBF458755:TBF458757 TLB458755:TLB458757 TUX458755:TUX458757 UET458755:UET458757 UOP458755:UOP458757 UYL458755:UYL458757 VIH458755:VIH458757 VSD458755:VSD458757 WBZ458755:WBZ458757 WLV458755:WLV458757 WVR458755:WVR458757 J524291:J524293 JF524291:JF524293 TB524291:TB524293 ACX524291:ACX524293 AMT524291:AMT524293 AWP524291:AWP524293 BGL524291:BGL524293 BQH524291:BQH524293 CAD524291:CAD524293 CJZ524291:CJZ524293 CTV524291:CTV524293 DDR524291:DDR524293 DNN524291:DNN524293 DXJ524291:DXJ524293 EHF524291:EHF524293 ERB524291:ERB524293 FAX524291:FAX524293 FKT524291:FKT524293 FUP524291:FUP524293 GEL524291:GEL524293 GOH524291:GOH524293 GYD524291:GYD524293 HHZ524291:HHZ524293 HRV524291:HRV524293 IBR524291:IBR524293 ILN524291:ILN524293 IVJ524291:IVJ524293 JFF524291:JFF524293 JPB524291:JPB524293 JYX524291:JYX524293 KIT524291:KIT524293 KSP524291:KSP524293 LCL524291:LCL524293 LMH524291:LMH524293 LWD524291:LWD524293 MFZ524291:MFZ524293 MPV524291:MPV524293 MZR524291:MZR524293 NJN524291:NJN524293 NTJ524291:NTJ524293 ODF524291:ODF524293 ONB524291:ONB524293 OWX524291:OWX524293 PGT524291:PGT524293 PQP524291:PQP524293 QAL524291:QAL524293 QKH524291:QKH524293 QUD524291:QUD524293 RDZ524291:RDZ524293 RNV524291:RNV524293 RXR524291:RXR524293 SHN524291:SHN524293 SRJ524291:SRJ524293 TBF524291:TBF524293 TLB524291:TLB524293 TUX524291:TUX524293 UET524291:UET524293 UOP524291:UOP524293 UYL524291:UYL524293 VIH524291:VIH524293 VSD524291:VSD524293 WBZ524291:WBZ524293 WLV524291:WLV524293 WVR524291:WVR524293 J589827:J589829 JF589827:JF589829 TB589827:TB589829 ACX589827:ACX589829 AMT589827:AMT589829 AWP589827:AWP589829 BGL589827:BGL589829 BQH589827:BQH589829 CAD589827:CAD589829 CJZ589827:CJZ589829 CTV589827:CTV589829 DDR589827:DDR589829 DNN589827:DNN589829 DXJ589827:DXJ589829 EHF589827:EHF589829 ERB589827:ERB589829 FAX589827:FAX589829 FKT589827:FKT589829 FUP589827:FUP589829 GEL589827:GEL589829 GOH589827:GOH589829 GYD589827:GYD589829 HHZ589827:HHZ589829 HRV589827:HRV589829 IBR589827:IBR589829 ILN589827:ILN589829 IVJ589827:IVJ589829 JFF589827:JFF589829 JPB589827:JPB589829 JYX589827:JYX589829 KIT589827:KIT589829 KSP589827:KSP589829 LCL589827:LCL589829 LMH589827:LMH589829 LWD589827:LWD589829 MFZ589827:MFZ589829 MPV589827:MPV589829 MZR589827:MZR589829 NJN589827:NJN589829 NTJ589827:NTJ589829 ODF589827:ODF589829 ONB589827:ONB589829 OWX589827:OWX589829 PGT589827:PGT589829 PQP589827:PQP589829 QAL589827:QAL589829 QKH589827:QKH589829 QUD589827:QUD589829 RDZ589827:RDZ589829 RNV589827:RNV589829 RXR589827:RXR589829 SHN589827:SHN589829 SRJ589827:SRJ589829 TBF589827:TBF589829 TLB589827:TLB589829 TUX589827:TUX589829 UET589827:UET589829 UOP589827:UOP589829 UYL589827:UYL589829 VIH589827:VIH589829 VSD589827:VSD589829 WBZ589827:WBZ589829 WLV589827:WLV589829 WVR589827:WVR589829 J655363:J655365 JF655363:JF655365 TB655363:TB655365 ACX655363:ACX655365 AMT655363:AMT655365 AWP655363:AWP655365 BGL655363:BGL655365 BQH655363:BQH655365 CAD655363:CAD655365 CJZ655363:CJZ655365 CTV655363:CTV655365 DDR655363:DDR655365 DNN655363:DNN655365 DXJ655363:DXJ655365 EHF655363:EHF655365 ERB655363:ERB655365 FAX655363:FAX655365 FKT655363:FKT655365 FUP655363:FUP655365 GEL655363:GEL655365 GOH655363:GOH655365 GYD655363:GYD655365 HHZ655363:HHZ655365 HRV655363:HRV655365 IBR655363:IBR655365 ILN655363:ILN655365 IVJ655363:IVJ655365 JFF655363:JFF655365 JPB655363:JPB655365 JYX655363:JYX655365 KIT655363:KIT655365 KSP655363:KSP655365 LCL655363:LCL655365 LMH655363:LMH655365 LWD655363:LWD655365 MFZ655363:MFZ655365 MPV655363:MPV655365 MZR655363:MZR655365 NJN655363:NJN655365 NTJ655363:NTJ655365 ODF655363:ODF655365 ONB655363:ONB655365 OWX655363:OWX655365 PGT655363:PGT655365 PQP655363:PQP655365 QAL655363:QAL655365 QKH655363:QKH655365 QUD655363:QUD655365 RDZ655363:RDZ655365 RNV655363:RNV655365 RXR655363:RXR655365 SHN655363:SHN655365 SRJ655363:SRJ655365 TBF655363:TBF655365 TLB655363:TLB655365 TUX655363:TUX655365 UET655363:UET655365 UOP655363:UOP655365 UYL655363:UYL655365 VIH655363:VIH655365 VSD655363:VSD655365 WBZ655363:WBZ655365 WLV655363:WLV655365 WVR655363:WVR655365 J720899:J720901 JF720899:JF720901 TB720899:TB720901 ACX720899:ACX720901 AMT720899:AMT720901 AWP720899:AWP720901 BGL720899:BGL720901 BQH720899:BQH720901 CAD720899:CAD720901 CJZ720899:CJZ720901 CTV720899:CTV720901 DDR720899:DDR720901 DNN720899:DNN720901 DXJ720899:DXJ720901 EHF720899:EHF720901 ERB720899:ERB720901 FAX720899:FAX720901 FKT720899:FKT720901 FUP720899:FUP720901 GEL720899:GEL720901 GOH720899:GOH720901 GYD720899:GYD720901 HHZ720899:HHZ720901 HRV720899:HRV720901 IBR720899:IBR720901 ILN720899:ILN720901 IVJ720899:IVJ720901 JFF720899:JFF720901 JPB720899:JPB720901 JYX720899:JYX720901 KIT720899:KIT720901 KSP720899:KSP720901 LCL720899:LCL720901 LMH720899:LMH720901 LWD720899:LWD720901 MFZ720899:MFZ720901 MPV720899:MPV720901 MZR720899:MZR720901 NJN720899:NJN720901 NTJ720899:NTJ720901 ODF720899:ODF720901 ONB720899:ONB720901 OWX720899:OWX720901 PGT720899:PGT720901 PQP720899:PQP720901 QAL720899:QAL720901 QKH720899:QKH720901 QUD720899:QUD720901 RDZ720899:RDZ720901 RNV720899:RNV720901 RXR720899:RXR720901 SHN720899:SHN720901 SRJ720899:SRJ720901 TBF720899:TBF720901 TLB720899:TLB720901 TUX720899:TUX720901 UET720899:UET720901 UOP720899:UOP720901 UYL720899:UYL720901 VIH720899:VIH720901 VSD720899:VSD720901 WBZ720899:WBZ720901 WLV720899:WLV720901 WVR720899:WVR720901 J786435:J786437 JF786435:JF786437 TB786435:TB786437 ACX786435:ACX786437 AMT786435:AMT786437 AWP786435:AWP786437 BGL786435:BGL786437 BQH786435:BQH786437 CAD786435:CAD786437 CJZ786435:CJZ786437 CTV786435:CTV786437 DDR786435:DDR786437 DNN786435:DNN786437 DXJ786435:DXJ786437 EHF786435:EHF786437 ERB786435:ERB786437 FAX786435:FAX786437 FKT786435:FKT786437 FUP786435:FUP786437 GEL786435:GEL786437 GOH786435:GOH786437 GYD786435:GYD786437 HHZ786435:HHZ786437 HRV786435:HRV786437 IBR786435:IBR786437 ILN786435:ILN786437 IVJ786435:IVJ786437 JFF786435:JFF786437 JPB786435:JPB786437 JYX786435:JYX786437 KIT786435:KIT786437 KSP786435:KSP786437 LCL786435:LCL786437 LMH786435:LMH786437 LWD786435:LWD786437 MFZ786435:MFZ786437 MPV786435:MPV786437 MZR786435:MZR786437 NJN786435:NJN786437 NTJ786435:NTJ786437 ODF786435:ODF786437 ONB786435:ONB786437 OWX786435:OWX786437 PGT786435:PGT786437 PQP786435:PQP786437 QAL786435:QAL786437 QKH786435:QKH786437 QUD786435:QUD786437 RDZ786435:RDZ786437 RNV786435:RNV786437 RXR786435:RXR786437 SHN786435:SHN786437 SRJ786435:SRJ786437 TBF786435:TBF786437 TLB786435:TLB786437 TUX786435:TUX786437 UET786435:UET786437 UOP786435:UOP786437 UYL786435:UYL786437 VIH786435:VIH786437 VSD786435:VSD786437 WBZ786435:WBZ786437 WLV786435:WLV786437 WVR786435:WVR786437 J851971:J851973 JF851971:JF851973 TB851971:TB851973 ACX851971:ACX851973 AMT851971:AMT851973 AWP851971:AWP851973 BGL851971:BGL851973 BQH851971:BQH851973 CAD851971:CAD851973 CJZ851971:CJZ851973 CTV851971:CTV851973 DDR851971:DDR851973 DNN851971:DNN851973 DXJ851971:DXJ851973 EHF851971:EHF851973 ERB851971:ERB851973 FAX851971:FAX851973 FKT851971:FKT851973 FUP851971:FUP851973 GEL851971:GEL851973 GOH851971:GOH851973 GYD851971:GYD851973 HHZ851971:HHZ851973 HRV851971:HRV851973 IBR851971:IBR851973 ILN851971:ILN851973 IVJ851971:IVJ851973 JFF851971:JFF851973 JPB851971:JPB851973 JYX851971:JYX851973 KIT851971:KIT851973 KSP851971:KSP851973 LCL851971:LCL851973 LMH851971:LMH851973 LWD851971:LWD851973 MFZ851971:MFZ851973 MPV851971:MPV851973 MZR851971:MZR851973 NJN851971:NJN851973 NTJ851971:NTJ851973 ODF851971:ODF851973 ONB851971:ONB851973 OWX851971:OWX851973 PGT851971:PGT851973 PQP851971:PQP851973 QAL851971:QAL851973 QKH851971:QKH851973 QUD851971:QUD851973 RDZ851971:RDZ851973 RNV851971:RNV851973 RXR851971:RXR851973 SHN851971:SHN851973 SRJ851971:SRJ851973 TBF851971:TBF851973 TLB851971:TLB851973 TUX851971:TUX851973 UET851971:UET851973 UOP851971:UOP851973 UYL851971:UYL851973 VIH851971:VIH851973 VSD851971:VSD851973 WBZ851971:WBZ851973 WLV851971:WLV851973 WVR851971:WVR851973 J917507:J917509 JF917507:JF917509 TB917507:TB917509 ACX917507:ACX917509 AMT917507:AMT917509 AWP917507:AWP917509 BGL917507:BGL917509 BQH917507:BQH917509 CAD917507:CAD917509 CJZ917507:CJZ917509 CTV917507:CTV917509 DDR917507:DDR917509 DNN917507:DNN917509 DXJ917507:DXJ917509 EHF917507:EHF917509 ERB917507:ERB917509 FAX917507:FAX917509 FKT917507:FKT917509 FUP917507:FUP917509 GEL917507:GEL917509 GOH917507:GOH917509 GYD917507:GYD917509 HHZ917507:HHZ917509 HRV917507:HRV917509 IBR917507:IBR917509 ILN917507:ILN917509 IVJ917507:IVJ917509 JFF917507:JFF917509 JPB917507:JPB917509 JYX917507:JYX917509 KIT917507:KIT917509 KSP917507:KSP917509 LCL917507:LCL917509 LMH917507:LMH917509 LWD917507:LWD917509 MFZ917507:MFZ917509 MPV917507:MPV917509 MZR917507:MZR917509 NJN917507:NJN917509 NTJ917507:NTJ917509 ODF917507:ODF917509 ONB917507:ONB917509 OWX917507:OWX917509 PGT917507:PGT917509 PQP917507:PQP917509 QAL917507:QAL917509 QKH917507:QKH917509 QUD917507:QUD917509 RDZ917507:RDZ917509 RNV917507:RNV917509 RXR917507:RXR917509 SHN917507:SHN917509 SRJ917507:SRJ917509 TBF917507:TBF917509 TLB917507:TLB917509 TUX917507:TUX917509 UET917507:UET917509 UOP917507:UOP917509 UYL917507:UYL917509 VIH917507:VIH917509 VSD917507:VSD917509 WBZ917507:WBZ917509 WLV917507:WLV917509 WVR917507:WVR917509 J983043:J983045 JF983043:JF983045 TB983043:TB983045 ACX983043:ACX983045 AMT983043:AMT983045 AWP983043:AWP983045 BGL983043:BGL983045 BQH983043:BQH983045 CAD983043:CAD983045 CJZ983043:CJZ983045 CTV983043:CTV983045 DDR983043:DDR983045 DNN983043:DNN983045 DXJ983043:DXJ983045 EHF983043:EHF983045 ERB983043:ERB983045 FAX983043:FAX983045 FKT983043:FKT983045 FUP983043:FUP983045 GEL983043:GEL983045 GOH983043:GOH983045 GYD983043:GYD983045 HHZ983043:HHZ983045 HRV983043:HRV983045 IBR983043:IBR983045 ILN983043:ILN983045 IVJ983043:IVJ983045 JFF983043:JFF983045 JPB983043:JPB983045 JYX983043:JYX983045 KIT983043:KIT983045 KSP983043:KSP983045 LCL983043:LCL983045 LMH983043:LMH983045 LWD983043:LWD983045 MFZ983043:MFZ983045 MPV983043:MPV983045 MZR983043:MZR983045 NJN983043:NJN983045 NTJ983043:NTJ983045 ODF983043:ODF983045 ONB983043:ONB983045 OWX983043:OWX983045 PGT983043:PGT983045 PQP983043:PQP983045 QAL983043:QAL983045 QKH983043:QKH983045 QUD983043:QUD983045 RDZ983043:RDZ983045 RNV983043:RNV983045 RXR983043:RXR983045 SHN983043:SHN983045 SRJ983043:SRJ983045 TBF983043:TBF983045 TLB983043:TLB983045 TUX983043:TUX983045 UET983043:UET983045 UOP983043:UOP983045 UYL983043:UYL983045 VIH983043:VIH983045 VSD983043:VSD983045 WBZ983043:WBZ983045 WLV983043:WLV983045 WVR983043:WVR983045" xr:uid="{BCE61C27-4A5E-42EF-8BA1-8C85809C548E}"/>
  </dataValidations>
  <pageMargins left="0.7" right="0.7" top="0.75" bottom="0.75" header="0.3" footer="0.3"/>
  <pageSetup paperSize="9" orientation="portrait" horizontalDpi="1200" verticalDpi="1200" r:id="rId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F496A-5884-425A-A1D1-9CB73C88B4D9}">
  <dimension ref="B2:Q120"/>
  <sheetViews>
    <sheetView topLeftCell="A7" zoomScale="70" zoomScaleNormal="70" workbookViewId="0">
      <selection activeCell="E20" sqref="E20"/>
    </sheetView>
  </sheetViews>
  <sheetFormatPr defaultRowHeight="18.75"/>
  <cols>
    <col min="1" max="1" width="2.625" style="8" customWidth="1"/>
    <col min="2" max="2" width="15.5" style="9" bestFit="1" customWidth="1"/>
    <col min="3" max="3" width="14.375" style="9" bestFit="1" customWidth="1"/>
    <col min="4" max="4" width="13.125" style="9" bestFit="1" customWidth="1"/>
    <col min="5" max="5" width="76.875" style="8" bestFit="1" customWidth="1"/>
    <col min="6" max="6" width="6.25" style="8" customWidth="1"/>
    <col min="7" max="8" width="12.75" style="14" customWidth="1"/>
    <col min="9" max="9" width="5.75" style="3" customWidth="1"/>
    <col min="10" max="10" width="26.75" style="8" customWidth="1"/>
    <col min="11" max="11" width="37.25" style="8" bestFit="1" customWidth="1"/>
    <col min="12" max="12" width="11" style="9" customWidth="1"/>
    <col min="13" max="13" width="13.75" style="10" customWidth="1"/>
    <col min="14" max="14" width="6.375" style="8" customWidth="1"/>
    <col min="15" max="15" width="15.875" style="9" customWidth="1"/>
    <col min="16" max="16" width="15.875" style="11" customWidth="1"/>
    <col min="17" max="17" width="15.625" style="12" customWidth="1"/>
    <col min="18" max="16384" width="9" style="8"/>
  </cols>
  <sheetData>
    <row r="2" spans="2:17" ht="20.100000000000001" customHeight="1">
      <c r="B2" s="1" t="s">
        <v>0</v>
      </c>
      <c r="C2" s="1"/>
      <c r="D2" s="1"/>
      <c r="E2" s="2" t="s">
        <v>5945</v>
      </c>
      <c r="G2" s="4" t="s">
        <v>2</v>
      </c>
      <c r="H2" s="5"/>
      <c r="I2" s="6"/>
      <c r="J2" s="7">
        <f>SUM(H10:H187)</f>
        <v>82572457.00999999</v>
      </c>
    </row>
    <row r="3" spans="2:17" ht="20.100000000000001" customHeight="1">
      <c r="B3" s="1" t="s">
        <v>3</v>
      </c>
      <c r="C3" s="1"/>
      <c r="D3" s="1"/>
      <c r="E3" s="13" t="s">
        <v>4</v>
      </c>
      <c r="G3" s="8"/>
      <c r="H3" s="9"/>
      <c r="I3" s="10"/>
      <c r="K3" s="9"/>
      <c r="L3" s="11"/>
      <c r="M3" s="12"/>
      <c r="O3" s="8"/>
      <c r="P3" s="8"/>
      <c r="Q3" s="8"/>
    </row>
    <row r="4" spans="2:17" ht="20.100000000000001" customHeight="1">
      <c r="B4" s="1" t="s">
        <v>5</v>
      </c>
      <c r="C4" s="1"/>
      <c r="D4" s="1"/>
      <c r="E4" s="13">
        <v>179145</v>
      </c>
      <c r="G4" s="16"/>
      <c r="H4" s="9"/>
      <c r="I4" s="10"/>
      <c r="K4" s="9"/>
      <c r="L4" s="11"/>
      <c r="M4" s="12"/>
      <c r="O4" s="8"/>
      <c r="P4" s="8"/>
      <c r="Q4" s="8"/>
    </row>
    <row r="5" spans="2:17" ht="20.100000000000001" customHeight="1">
      <c r="B5" s="1" t="s">
        <v>6</v>
      </c>
      <c r="C5" s="1"/>
      <c r="D5" s="1"/>
      <c r="E5" s="17"/>
      <c r="G5" s="16"/>
      <c r="H5" s="9"/>
      <c r="I5" s="10"/>
      <c r="K5" s="9"/>
      <c r="L5" s="11"/>
      <c r="M5" s="12"/>
      <c r="O5" s="8"/>
      <c r="P5" s="8"/>
      <c r="Q5" s="8"/>
    </row>
    <row r="6" spans="2:17" ht="20.100000000000001" customHeight="1">
      <c r="B6" s="1" t="s">
        <v>7</v>
      </c>
      <c r="C6" s="1"/>
      <c r="D6" s="1"/>
      <c r="E6" s="17"/>
      <c r="G6" s="16"/>
      <c r="H6" s="9"/>
      <c r="I6" s="10"/>
      <c r="K6" s="9"/>
      <c r="L6" s="11"/>
      <c r="M6" s="12"/>
      <c r="O6" s="8"/>
      <c r="P6" s="8"/>
      <c r="Q6" s="8"/>
    </row>
    <row r="7" spans="2:17" ht="20.100000000000001" customHeight="1">
      <c r="B7" s="18"/>
      <c r="C7" s="18"/>
      <c r="D7" s="18"/>
      <c r="E7" s="19"/>
      <c r="J7" s="15"/>
      <c r="K7" s="16"/>
      <c r="L7" s="20"/>
    </row>
    <row r="9" spans="2:17" s="9" customFormat="1" ht="19.5" customHeight="1">
      <c r="B9" s="21" t="s">
        <v>8</v>
      </c>
      <c r="C9" s="21" t="s">
        <v>9</v>
      </c>
      <c r="D9" s="21" t="s">
        <v>10</v>
      </c>
      <c r="E9" s="22" t="s">
        <v>11</v>
      </c>
      <c r="F9" s="22" t="s">
        <v>12</v>
      </c>
      <c r="G9" s="24" t="s">
        <v>13</v>
      </c>
      <c r="H9" s="24" t="s">
        <v>14</v>
      </c>
      <c r="I9" s="22" t="s">
        <v>15</v>
      </c>
      <c r="J9" s="22" t="s">
        <v>16</v>
      </c>
      <c r="K9" s="22" t="s">
        <v>17</v>
      </c>
      <c r="L9" s="22" t="s">
        <v>18</v>
      </c>
      <c r="M9" s="25" t="s">
        <v>19</v>
      </c>
      <c r="N9" s="21" t="s">
        <v>20</v>
      </c>
      <c r="O9" s="22" t="s">
        <v>21</v>
      </c>
      <c r="P9" s="25" t="s">
        <v>22</v>
      </c>
      <c r="Q9" s="26" t="s">
        <v>23</v>
      </c>
    </row>
    <row r="10" spans="2:17" s="9" customFormat="1" ht="19.5" customHeight="1">
      <c r="B10" s="27"/>
      <c r="C10" s="21" t="s">
        <v>2849</v>
      </c>
      <c r="D10" s="21" t="s">
        <v>2849</v>
      </c>
      <c r="E10" s="30" t="s">
        <v>7999</v>
      </c>
      <c r="F10" s="31">
        <v>2</v>
      </c>
      <c r="G10" s="28">
        <f>H10/F10</f>
        <v>875000</v>
      </c>
      <c r="H10" s="28">
        <v>1750000</v>
      </c>
      <c r="I10" s="22"/>
      <c r="J10" s="864"/>
      <c r="K10" s="22" t="s">
        <v>8000</v>
      </c>
      <c r="L10" s="22"/>
      <c r="M10" s="25"/>
      <c r="N10" s="21"/>
      <c r="O10" s="32"/>
      <c r="P10" s="25"/>
      <c r="Q10" s="29"/>
    </row>
    <row r="11" spans="2:17" s="9" customFormat="1" ht="19.5" customHeight="1">
      <c r="B11" s="27"/>
      <c r="C11" s="21" t="s">
        <v>2849</v>
      </c>
      <c r="D11" s="21" t="s">
        <v>2849</v>
      </c>
      <c r="E11" s="30" t="s">
        <v>8001</v>
      </c>
      <c r="F11" s="31">
        <v>3</v>
      </c>
      <c r="G11" s="28">
        <f>H11/F11</f>
        <v>763333.33333333337</v>
      </c>
      <c r="H11" s="28">
        <v>2290000</v>
      </c>
      <c r="I11" s="22"/>
      <c r="J11" s="864"/>
      <c r="K11" s="22" t="s">
        <v>8002</v>
      </c>
      <c r="L11" s="22"/>
      <c r="M11" s="25"/>
      <c r="N11" s="25"/>
      <c r="O11" s="25"/>
      <c r="P11" s="25"/>
      <c r="Q11" s="29"/>
    </row>
    <row r="12" spans="2:17" s="9" customFormat="1" ht="19.5" customHeight="1">
      <c r="B12" s="27"/>
      <c r="C12" s="21" t="s">
        <v>2849</v>
      </c>
      <c r="D12" s="21" t="s">
        <v>2849</v>
      </c>
      <c r="E12" s="30" t="s">
        <v>8001</v>
      </c>
      <c r="F12" s="31">
        <v>3</v>
      </c>
      <c r="G12" s="28">
        <f>H12/F12</f>
        <v>1433333.3333333333</v>
      </c>
      <c r="H12" s="28">
        <v>4300000</v>
      </c>
      <c r="I12" s="22"/>
      <c r="J12" s="864"/>
      <c r="K12" s="22" t="s">
        <v>8003</v>
      </c>
      <c r="L12" s="22"/>
      <c r="M12" s="25"/>
      <c r="N12" s="25"/>
      <c r="O12" s="25"/>
      <c r="P12" s="25"/>
      <c r="Q12" s="29"/>
    </row>
    <row r="13" spans="2:17" s="9" customFormat="1" ht="19.5" customHeight="1">
      <c r="B13" s="27"/>
      <c r="C13" s="21" t="s">
        <v>2849</v>
      </c>
      <c r="D13" s="21" t="s">
        <v>2849</v>
      </c>
      <c r="E13" s="30" t="s">
        <v>8004</v>
      </c>
      <c r="F13" s="31">
        <v>1</v>
      </c>
      <c r="G13" s="28">
        <f>H13/F13</f>
        <v>1275000</v>
      </c>
      <c r="H13" s="28">
        <v>1275000</v>
      </c>
      <c r="I13" s="23"/>
      <c r="J13" s="864"/>
      <c r="K13" s="22" t="s">
        <v>8005</v>
      </c>
      <c r="L13" s="21"/>
      <c r="M13" s="25"/>
      <c r="N13" s="25"/>
      <c r="O13" s="25"/>
      <c r="P13" s="25"/>
      <c r="Q13" s="29"/>
    </row>
    <row r="14" spans="2:17" s="9" customFormat="1" ht="19.5" customHeight="1">
      <c r="B14" s="27"/>
      <c r="C14" s="21" t="s">
        <v>2849</v>
      </c>
      <c r="D14" s="21" t="s">
        <v>2849</v>
      </c>
      <c r="E14" s="30" t="s">
        <v>10071</v>
      </c>
      <c r="F14" s="31">
        <v>1</v>
      </c>
      <c r="G14" s="28">
        <v>2000</v>
      </c>
      <c r="H14" s="28">
        <v>2000</v>
      </c>
      <c r="I14" s="23"/>
      <c r="J14" s="864"/>
      <c r="K14" s="22"/>
      <c r="L14" s="21"/>
      <c r="M14" s="25">
        <v>44103</v>
      </c>
      <c r="N14" s="25"/>
      <c r="O14" s="25"/>
      <c r="P14" s="25"/>
      <c r="Q14" s="29"/>
    </row>
    <row r="15" spans="2:17" s="9" customFormat="1" ht="19.5" customHeight="1">
      <c r="B15" s="27"/>
      <c r="C15" s="21"/>
      <c r="D15" s="21"/>
      <c r="E15" s="30"/>
      <c r="F15" s="31"/>
      <c r="G15" s="28"/>
      <c r="H15" s="28"/>
      <c r="I15" s="23"/>
      <c r="J15" s="864"/>
      <c r="K15" s="22"/>
      <c r="L15" s="21"/>
      <c r="M15" s="25"/>
      <c r="N15" s="25"/>
      <c r="O15" s="25"/>
      <c r="P15" s="25"/>
      <c r="Q15" s="29"/>
    </row>
    <row r="16" spans="2:17" s="9" customFormat="1" ht="19.5" customHeight="1">
      <c r="B16" s="27"/>
      <c r="C16" s="21" t="s">
        <v>8006</v>
      </c>
      <c r="D16" s="21"/>
      <c r="E16" s="30"/>
      <c r="F16" s="31"/>
      <c r="G16" s="28"/>
      <c r="H16" s="28">
        <v>7200000</v>
      </c>
      <c r="I16" s="23"/>
      <c r="J16" s="864"/>
      <c r="K16" s="22" t="s">
        <v>8007</v>
      </c>
      <c r="L16" s="21"/>
      <c r="M16" s="25"/>
      <c r="N16" s="25"/>
      <c r="O16" s="25"/>
      <c r="P16" s="25"/>
      <c r="Q16" s="29"/>
    </row>
    <row r="17" spans="2:17" s="9" customFormat="1" ht="19.5" customHeight="1">
      <c r="B17" s="27"/>
      <c r="C17" s="21" t="s">
        <v>8006</v>
      </c>
      <c r="D17" s="21"/>
      <c r="E17" s="30"/>
      <c r="F17" s="31"/>
      <c r="G17" s="28"/>
      <c r="H17" s="28">
        <v>7200000</v>
      </c>
      <c r="I17" s="23"/>
      <c r="J17" s="864"/>
      <c r="K17" s="22" t="s">
        <v>8007</v>
      </c>
      <c r="L17" s="21"/>
      <c r="M17" s="25"/>
      <c r="N17" s="25"/>
      <c r="O17" s="25"/>
      <c r="P17" s="25"/>
      <c r="Q17" s="29"/>
    </row>
    <row r="18" spans="2:17" s="9" customFormat="1" ht="19.5" customHeight="1">
      <c r="B18" s="27"/>
      <c r="C18" s="21" t="s">
        <v>8006</v>
      </c>
      <c r="D18" s="21"/>
      <c r="E18" s="30"/>
      <c r="F18" s="31"/>
      <c r="G18" s="28"/>
      <c r="H18" s="28">
        <v>1950000</v>
      </c>
      <c r="I18" s="23"/>
      <c r="J18" s="864"/>
      <c r="K18" s="22" t="s">
        <v>8007</v>
      </c>
      <c r="L18" s="21"/>
      <c r="M18" s="25"/>
      <c r="N18" s="25"/>
      <c r="O18" s="25"/>
      <c r="P18" s="25"/>
      <c r="Q18" s="29"/>
    </row>
    <row r="19" spans="2:17" s="9" customFormat="1" ht="19.5" customHeight="1">
      <c r="B19" s="27"/>
      <c r="C19" s="21" t="s">
        <v>8006</v>
      </c>
      <c r="D19" s="21"/>
      <c r="E19" s="30"/>
      <c r="F19" s="31"/>
      <c r="G19" s="28"/>
      <c r="H19" s="28">
        <v>204000</v>
      </c>
      <c r="I19" s="23"/>
      <c r="J19" s="28">
        <f>SUM(H16:H19)</f>
        <v>16554000</v>
      </c>
      <c r="K19" s="22" t="s">
        <v>8007</v>
      </c>
      <c r="L19" s="21"/>
      <c r="M19" s="25"/>
      <c r="N19" s="25"/>
      <c r="O19" s="25"/>
      <c r="P19" s="25"/>
      <c r="Q19" s="29"/>
    </row>
    <row r="20" spans="2:17" s="9" customFormat="1" ht="19.5" customHeight="1">
      <c r="B20" s="27"/>
      <c r="C20" s="21"/>
      <c r="D20" s="21"/>
      <c r="E20" s="30"/>
      <c r="F20" s="31"/>
      <c r="G20" s="28"/>
      <c r="H20" s="28"/>
      <c r="I20" s="23"/>
      <c r="J20" s="28"/>
      <c r="K20" s="22"/>
      <c r="L20" s="21"/>
      <c r="M20" s="25"/>
      <c r="N20" s="25"/>
      <c r="O20" s="25"/>
      <c r="P20" s="25"/>
      <c r="Q20" s="29"/>
    </row>
    <row r="21" spans="2:17" s="9" customFormat="1" ht="19.5" customHeight="1">
      <c r="B21" s="27"/>
      <c r="C21" s="21" t="s">
        <v>10072</v>
      </c>
      <c r="D21" s="21" t="s">
        <v>10072</v>
      </c>
      <c r="E21" s="30" t="s">
        <v>10073</v>
      </c>
      <c r="F21" s="31">
        <v>4</v>
      </c>
      <c r="G21" s="28">
        <v>154000</v>
      </c>
      <c r="H21" s="28">
        <f>F21*G21</f>
        <v>616000</v>
      </c>
      <c r="I21" s="23"/>
      <c r="J21" s="28"/>
      <c r="K21" s="22"/>
      <c r="L21" s="21"/>
      <c r="M21" s="25"/>
      <c r="N21" s="25"/>
      <c r="O21" s="25"/>
      <c r="P21" s="25"/>
      <c r="Q21" s="29"/>
    </row>
    <row r="22" spans="2:17" s="9" customFormat="1" ht="19.5" customHeight="1">
      <c r="B22" s="27"/>
      <c r="C22" s="21" t="s">
        <v>3921</v>
      </c>
      <c r="D22" s="21" t="s">
        <v>3921</v>
      </c>
      <c r="E22" s="30" t="s">
        <v>10074</v>
      </c>
      <c r="F22" s="31">
        <v>4</v>
      </c>
      <c r="G22" s="28">
        <v>12500</v>
      </c>
      <c r="H22" s="28">
        <f>F22*G22</f>
        <v>50000</v>
      </c>
      <c r="I22" s="23"/>
      <c r="J22" s="28"/>
      <c r="K22" s="22"/>
      <c r="L22" s="21"/>
      <c r="M22" s="25"/>
      <c r="N22" s="25"/>
      <c r="O22" s="25"/>
      <c r="P22" s="25"/>
      <c r="Q22" s="29"/>
    </row>
    <row r="23" spans="2:17" s="9" customFormat="1" ht="19.5" customHeight="1" thickBot="1">
      <c r="B23" s="27"/>
      <c r="C23" s="104"/>
      <c r="D23" s="104"/>
      <c r="E23" s="163"/>
      <c r="F23" s="81"/>
      <c r="G23" s="87"/>
      <c r="H23" s="87"/>
      <c r="I23" s="23"/>
      <c r="J23" s="864"/>
      <c r="K23" s="864"/>
      <c r="L23" s="21"/>
      <c r="M23" s="25"/>
      <c r="N23" s="25"/>
      <c r="O23" s="25"/>
      <c r="P23" s="25"/>
      <c r="Q23" s="29"/>
    </row>
    <row r="24" spans="2:17" ht="19.5" customHeight="1">
      <c r="B24" s="27"/>
      <c r="C24" s="2728" t="s">
        <v>8008</v>
      </c>
      <c r="D24" s="2729"/>
      <c r="E24" s="2730"/>
      <c r="F24" s="2731"/>
      <c r="G24" s="2732"/>
      <c r="H24" s="2733">
        <f>'[2]LINE-A'!J2</f>
        <v>5693356</v>
      </c>
      <c r="I24" s="1954"/>
      <c r="J24" s="864"/>
      <c r="K24" s="22" t="s">
        <v>8009</v>
      </c>
      <c r="L24" s="22"/>
      <c r="M24" s="25"/>
      <c r="N24" s="37"/>
      <c r="O24" s="25"/>
      <c r="P24" s="25"/>
      <c r="Q24" s="29"/>
    </row>
    <row r="25" spans="2:17" ht="19.5" customHeight="1">
      <c r="B25" s="27"/>
      <c r="C25" s="2734" t="s">
        <v>8010</v>
      </c>
      <c r="D25" s="351"/>
      <c r="E25" s="1004"/>
      <c r="F25" s="376"/>
      <c r="G25" s="1744"/>
      <c r="H25" s="2735">
        <f>'[2]LINE-B'!J2</f>
        <v>7955862.0100000007</v>
      </c>
      <c r="I25" s="1954"/>
      <c r="J25" s="864"/>
      <c r="K25" s="22" t="s">
        <v>8009</v>
      </c>
      <c r="L25" s="22"/>
      <c r="M25" s="25"/>
      <c r="N25" s="37"/>
      <c r="O25" s="25"/>
      <c r="P25" s="32"/>
      <c r="Q25" s="29"/>
    </row>
    <row r="26" spans="2:17" ht="19.5" customHeight="1">
      <c r="B26" s="167"/>
      <c r="C26" s="2736" t="s">
        <v>8011</v>
      </c>
      <c r="D26" s="357"/>
      <c r="E26" s="376"/>
      <c r="F26" s="376"/>
      <c r="G26" s="1744"/>
      <c r="H26" s="2735">
        <f>[2]ﾈｼﾞ締め!J2</f>
        <v>21128</v>
      </c>
      <c r="I26" s="1954"/>
      <c r="J26" s="31"/>
      <c r="K26" s="22" t="s">
        <v>8009</v>
      </c>
      <c r="L26" s="22"/>
      <c r="M26" s="25"/>
      <c r="N26" s="31"/>
      <c r="O26" s="22"/>
      <c r="P26" s="37"/>
      <c r="Q26" s="26"/>
    </row>
    <row r="27" spans="2:17" ht="20.100000000000001" customHeight="1" thickBot="1">
      <c r="B27" s="167"/>
      <c r="C27" s="2737" t="s">
        <v>8012</v>
      </c>
      <c r="D27" s="2738"/>
      <c r="E27" s="2739"/>
      <c r="F27" s="2739"/>
      <c r="G27" s="2739"/>
      <c r="H27" s="2740">
        <f>[2]ﾌｧﾝﾈｼﾞ締め!J2</f>
        <v>422541</v>
      </c>
      <c r="I27" s="1954"/>
      <c r="J27" s="31"/>
      <c r="K27" s="22" t="s">
        <v>8009</v>
      </c>
      <c r="L27" s="22"/>
      <c r="M27" s="25"/>
      <c r="N27" s="31"/>
      <c r="O27" s="22"/>
      <c r="P27" s="37"/>
      <c r="Q27" s="26"/>
    </row>
    <row r="28" spans="2:17" ht="20.100000000000001" customHeight="1">
      <c r="B28" s="22"/>
      <c r="C28" s="725"/>
      <c r="D28" s="725"/>
      <c r="E28" s="544"/>
      <c r="F28" s="544"/>
      <c r="G28" s="544"/>
      <c r="H28" s="544"/>
      <c r="I28" s="23"/>
      <c r="J28" s="31"/>
      <c r="K28" s="22"/>
      <c r="L28" s="22"/>
      <c r="M28" s="25"/>
      <c r="N28" s="31"/>
      <c r="O28" s="22"/>
      <c r="P28" s="37"/>
      <c r="Q28" s="26"/>
    </row>
    <row r="29" spans="2:17" ht="19.5" customHeight="1">
      <c r="B29" s="22"/>
      <c r="C29" s="22" t="s">
        <v>292</v>
      </c>
      <c r="D29" s="22" t="s">
        <v>293</v>
      </c>
      <c r="E29" s="31" t="s">
        <v>8013</v>
      </c>
      <c r="F29" s="31">
        <v>4</v>
      </c>
      <c r="G29" s="311">
        <v>6880</v>
      </c>
      <c r="H29" s="311">
        <f t="shared" ref="H29:H92" si="0">G29*F29</f>
        <v>27520</v>
      </c>
      <c r="I29" s="23"/>
      <c r="J29" s="31"/>
      <c r="K29" s="31"/>
      <c r="L29" s="22"/>
      <c r="M29" s="25">
        <v>44046</v>
      </c>
      <c r="N29" s="31"/>
      <c r="O29" s="22"/>
      <c r="P29" s="37"/>
      <c r="Q29" s="26"/>
    </row>
    <row r="30" spans="2:17" ht="19.5" customHeight="1">
      <c r="B30" s="22"/>
      <c r="C30" s="22" t="s">
        <v>292</v>
      </c>
      <c r="D30" s="22" t="s">
        <v>293</v>
      </c>
      <c r="E30" s="31" t="s">
        <v>8015</v>
      </c>
      <c r="F30" s="31">
        <v>2</v>
      </c>
      <c r="G30" s="311">
        <v>14770</v>
      </c>
      <c r="H30" s="311">
        <f t="shared" si="0"/>
        <v>29540</v>
      </c>
      <c r="I30" s="23"/>
      <c r="J30" s="31"/>
      <c r="K30" s="31"/>
      <c r="L30" s="22"/>
      <c r="M30" s="25">
        <v>44046</v>
      </c>
      <c r="N30" s="31"/>
      <c r="O30" s="22"/>
      <c r="P30" s="37"/>
      <c r="Q30" s="26"/>
    </row>
    <row r="31" spans="2:17" ht="19.5" customHeight="1">
      <c r="B31" s="22"/>
      <c r="C31" s="22" t="s">
        <v>292</v>
      </c>
      <c r="D31" s="22" t="s">
        <v>293</v>
      </c>
      <c r="E31" s="31" t="s">
        <v>8016</v>
      </c>
      <c r="F31" s="31">
        <v>2</v>
      </c>
      <c r="G31" s="311">
        <v>32300</v>
      </c>
      <c r="H31" s="311">
        <f t="shared" si="0"/>
        <v>64600</v>
      </c>
      <c r="I31" s="23"/>
      <c r="J31" s="31"/>
      <c r="K31" s="31"/>
      <c r="L31" s="22"/>
      <c r="M31" s="25">
        <v>44046</v>
      </c>
      <c r="N31" s="31"/>
      <c r="O31" s="22"/>
      <c r="P31" s="37"/>
      <c r="Q31" s="26"/>
    </row>
    <row r="32" spans="2:17" ht="19.5" customHeight="1">
      <c r="B32" s="22"/>
      <c r="C32" s="22" t="s">
        <v>292</v>
      </c>
      <c r="D32" s="22" t="s">
        <v>293</v>
      </c>
      <c r="E32" s="31" t="s">
        <v>8017</v>
      </c>
      <c r="F32" s="31">
        <v>1</v>
      </c>
      <c r="G32" s="311">
        <v>43630</v>
      </c>
      <c r="H32" s="311">
        <f t="shared" si="0"/>
        <v>43630</v>
      </c>
      <c r="I32" s="23"/>
      <c r="J32" s="31"/>
      <c r="K32" s="31"/>
      <c r="L32" s="22"/>
      <c r="M32" s="25">
        <v>44046</v>
      </c>
      <c r="N32" s="31"/>
      <c r="O32" s="22"/>
      <c r="P32" s="37"/>
      <c r="Q32" s="26"/>
    </row>
    <row r="33" spans="2:17" ht="19.5" customHeight="1">
      <c r="B33" s="22"/>
      <c r="C33" s="22" t="s">
        <v>292</v>
      </c>
      <c r="D33" s="22" t="s">
        <v>293</v>
      </c>
      <c r="E33" s="31" t="s">
        <v>8752</v>
      </c>
      <c r="F33" s="31">
        <v>5</v>
      </c>
      <c r="G33" s="311">
        <v>6970</v>
      </c>
      <c r="H33" s="311">
        <f t="shared" si="0"/>
        <v>34850</v>
      </c>
      <c r="I33" s="23"/>
      <c r="J33" s="31"/>
      <c r="K33" s="31"/>
      <c r="L33" s="22"/>
      <c r="M33" s="25">
        <v>44046</v>
      </c>
      <c r="N33" s="31"/>
      <c r="O33" s="22"/>
      <c r="P33" s="37"/>
      <c r="Q33" s="26"/>
    </row>
    <row r="34" spans="2:17" ht="19.5" customHeight="1">
      <c r="B34" s="22"/>
      <c r="C34" s="22" t="s">
        <v>292</v>
      </c>
      <c r="D34" s="22" t="s">
        <v>293</v>
      </c>
      <c r="E34" s="31" t="s">
        <v>8754</v>
      </c>
      <c r="F34" s="31">
        <v>1</v>
      </c>
      <c r="G34" s="311">
        <v>4530</v>
      </c>
      <c r="H34" s="311">
        <f t="shared" si="0"/>
        <v>4530</v>
      </c>
      <c r="I34" s="23"/>
      <c r="J34" s="31"/>
      <c r="K34" s="31"/>
      <c r="L34" s="22"/>
      <c r="M34" s="25">
        <v>44046</v>
      </c>
      <c r="N34" s="31"/>
      <c r="O34" s="22"/>
      <c r="P34" s="37"/>
      <c r="Q34" s="26"/>
    </row>
    <row r="35" spans="2:17" ht="19.5" customHeight="1">
      <c r="B35" s="22"/>
      <c r="C35" s="22" t="s">
        <v>292</v>
      </c>
      <c r="D35" s="22" t="s">
        <v>293</v>
      </c>
      <c r="E35" s="31" t="s">
        <v>8753</v>
      </c>
      <c r="F35" s="31">
        <v>4</v>
      </c>
      <c r="G35" s="311">
        <v>420</v>
      </c>
      <c r="H35" s="311">
        <f t="shared" si="0"/>
        <v>1680</v>
      </c>
      <c r="I35" s="23"/>
      <c r="J35" s="31"/>
      <c r="K35" s="31"/>
      <c r="L35" s="22"/>
      <c r="M35" s="25">
        <v>44046</v>
      </c>
      <c r="N35" s="31"/>
      <c r="O35" s="22"/>
      <c r="P35" s="37"/>
      <c r="Q35" s="26"/>
    </row>
    <row r="36" spans="2:17" ht="19.5" customHeight="1">
      <c r="B36" s="22"/>
      <c r="C36" s="22" t="s">
        <v>292</v>
      </c>
      <c r="D36" s="22" t="s">
        <v>293</v>
      </c>
      <c r="E36" s="31" t="s">
        <v>8021</v>
      </c>
      <c r="F36" s="31">
        <v>1</v>
      </c>
      <c r="G36" s="311">
        <v>1560</v>
      </c>
      <c r="H36" s="311">
        <f t="shared" si="0"/>
        <v>1560</v>
      </c>
      <c r="I36" s="23"/>
      <c r="J36" s="31"/>
      <c r="K36" s="31"/>
      <c r="L36" s="22"/>
      <c r="M36" s="25">
        <v>44046</v>
      </c>
      <c r="N36" s="31"/>
      <c r="O36" s="22"/>
      <c r="P36" s="37"/>
      <c r="Q36" s="26"/>
    </row>
    <row r="37" spans="2:17" ht="19.5" customHeight="1">
      <c r="B37" s="22"/>
      <c r="C37" s="22" t="s">
        <v>292</v>
      </c>
      <c r="D37" s="22" t="s">
        <v>293</v>
      </c>
      <c r="E37" s="31" t="s">
        <v>8022</v>
      </c>
      <c r="F37" s="31">
        <v>1</v>
      </c>
      <c r="G37" s="311">
        <v>5460</v>
      </c>
      <c r="H37" s="311">
        <f t="shared" si="0"/>
        <v>5460</v>
      </c>
      <c r="I37" s="23"/>
      <c r="J37" s="31"/>
      <c r="K37" s="31"/>
      <c r="L37" s="22"/>
      <c r="M37" s="25">
        <v>44046</v>
      </c>
      <c r="N37" s="31"/>
      <c r="O37" s="22"/>
      <c r="P37" s="37"/>
      <c r="Q37" s="26"/>
    </row>
    <row r="38" spans="2:17" ht="19.5" customHeight="1">
      <c r="B38" s="22"/>
      <c r="C38" s="22" t="s">
        <v>292</v>
      </c>
      <c r="D38" s="22" t="s">
        <v>293</v>
      </c>
      <c r="E38" s="31" t="s">
        <v>8017</v>
      </c>
      <c r="F38" s="31">
        <v>1</v>
      </c>
      <c r="G38" s="311">
        <v>43630</v>
      </c>
      <c r="H38" s="311">
        <f t="shared" si="0"/>
        <v>43630</v>
      </c>
      <c r="I38" s="23"/>
      <c r="J38" s="31"/>
      <c r="K38" s="31"/>
      <c r="L38" s="22"/>
      <c r="M38" s="25">
        <v>44046</v>
      </c>
      <c r="N38" s="31"/>
      <c r="O38" s="22"/>
      <c r="P38" s="37"/>
      <c r="Q38" s="26"/>
    </row>
    <row r="39" spans="2:17" ht="19.5" customHeight="1">
      <c r="B39" s="22"/>
      <c r="C39" s="22" t="s">
        <v>292</v>
      </c>
      <c r="D39" s="22" t="s">
        <v>293</v>
      </c>
      <c r="E39" s="31" t="s">
        <v>8752</v>
      </c>
      <c r="F39" s="31">
        <v>4</v>
      </c>
      <c r="G39" s="311">
        <v>6970</v>
      </c>
      <c r="H39" s="311">
        <f t="shared" si="0"/>
        <v>27880</v>
      </c>
      <c r="I39" s="23"/>
      <c r="J39" s="31"/>
      <c r="K39" s="31"/>
      <c r="L39" s="22"/>
      <c r="M39" s="25">
        <v>44046</v>
      </c>
      <c r="N39" s="31"/>
      <c r="O39" s="22"/>
      <c r="P39" s="37"/>
      <c r="Q39" s="26"/>
    </row>
    <row r="40" spans="2:17" ht="19.5" customHeight="1">
      <c r="B40" s="22"/>
      <c r="C40" s="22" t="s">
        <v>292</v>
      </c>
      <c r="D40" s="22" t="s">
        <v>293</v>
      </c>
      <c r="E40" s="31" t="s">
        <v>8754</v>
      </c>
      <c r="F40" s="31">
        <v>1</v>
      </c>
      <c r="G40" s="311">
        <v>4530</v>
      </c>
      <c r="H40" s="311">
        <f t="shared" si="0"/>
        <v>4530</v>
      </c>
      <c r="I40" s="23"/>
      <c r="J40" s="31"/>
      <c r="K40" s="31"/>
      <c r="L40" s="22"/>
      <c r="M40" s="25">
        <v>44046</v>
      </c>
      <c r="N40" s="31"/>
      <c r="O40" s="22"/>
      <c r="P40" s="37"/>
      <c r="Q40" s="26"/>
    </row>
    <row r="41" spans="2:17" ht="19.5" customHeight="1">
      <c r="B41" s="22"/>
      <c r="C41" s="22" t="s">
        <v>292</v>
      </c>
      <c r="D41" s="22" t="s">
        <v>293</v>
      </c>
      <c r="E41" s="31" t="s">
        <v>8753</v>
      </c>
      <c r="F41" s="31">
        <v>5</v>
      </c>
      <c r="G41" s="311">
        <v>420</v>
      </c>
      <c r="H41" s="311">
        <f t="shared" si="0"/>
        <v>2100</v>
      </c>
      <c r="I41" s="23"/>
      <c r="J41" s="31"/>
      <c r="K41" s="31"/>
      <c r="L41" s="22"/>
      <c r="M41" s="25">
        <v>44046</v>
      </c>
      <c r="N41" s="31"/>
      <c r="O41" s="22"/>
      <c r="P41" s="37"/>
      <c r="Q41" s="26"/>
    </row>
    <row r="42" spans="2:17" ht="19.5" customHeight="1">
      <c r="B42" s="22"/>
      <c r="C42" s="22" t="s">
        <v>292</v>
      </c>
      <c r="D42" s="22" t="s">
        <v>293</v>
      </c>
      <c r="E42" s="31" t="s">
        <v>8024</v>
      </c>
      <c r="F42" s="31">
        <v>1</v>
      </c>
      <c r="G42" s="311">
        <v>1560</v>
      </c>
      <c r="H42" s="311">
        <f t="shared" si="0"/>
        <v>1560</v>
      </c>
      <c r="I42" s="23"/>
      <c r="J42" s="31"/>
      <c r="K42" s="31"/>
      <c r="L42" s="22"/>
      <c r="M42" s="25">
        <v>44046</v>
      </c>
      <c r="N42" s="31"/>
      <c r="O42" s="22"/>
      <c r="P42" s="37"/>
      <c r="Q42" s="26"/>
    </row>
    <row r="43" spans="2:17" ht="19.5" customHeight="1">
      <c r="B43" s="22"/>
      <c r="C43" s="22" t="s">
        <v>292</v>
      </c>
      <c r="D43" s="22" t="s">
        <v>293</v>
      </c>
      <c r="E43" s="31" t="s">
        <v>8025</v>
      </c>
      <c r="F43" s="31">
        <v>1</v>
      </c>
      <c r="G43" s="311">
        <v>5460</v>
      </c>
      <c r="H43" s="311">
        <f t="shared" si="0"/>
        <v>5460</v>
      </c>
      <c r="I43" s="23"/>
      <c r="J43" s="31"/>
      <c r="K43" s="31"/>
      <c r="L43" s="22"/>
      <c r="M43" s="25">
        <v>44046</v>
      </c>
      <c r="N43" s="31"/>
      <c r="O43" s="22"/>
      <c r="P43" s="37"/>
      <c r="Q43" s="26"/>
    </row>
    <row r="44" spans="2:17" ht="19.5" customHeight="1">
      <c r="B44" s="22"/>
      <c r="C44" s="22" t="s">
        <v>292</v>
      </c>
      <c r="D44" s="22" t="s">
        <v>293</v>
      </c>
      <c r="E44" s="31" t="s">
        <v>8017</v>
      </c>
      <c r="F44" s="31">
        <v>1</v>
      </c>
      <c r="G44" s="311">
        <v>43630</v>
      </c>
      <c r="H44" s="1226">
        <f t="shared" si="0"/>
        <v>43630</v>
      </c>
      <c r="I44" s="23"/>
      <c r="J44" s="31"/>
      <c r="K44" s="31"/>
      <c r="L44" s="22"/>
      <c r="M44" s="25">
        <v>44046</v>
      </c>
      <c r="N44" s="31"/>
      <c r="O44" s="22"/>
      <c r="P44" s="37"/>
      <c r="Q44" s="26"/>
    </row>
    <row r="45" spans="2:17" ht="19.5" customHeight="1">
      <c r="B45" s="22"/>
      <c r="C45" s="22" t="s">
        <v>292</v>
      </c>
      <c r="D45" s="22" t="s">
        <v>293</v>
      </c>
      <c r="E45" s="31" t="s">
        <v>8752</v>
      </c>
      <c r="F45" s="31">
        <v>9</v>
      </c>
      <c r="G45" s="311">
        <v>6970</v>
      </c>
      <c r="H45" s="1226">
        <f t="shared" si="0"/>
        <v>62730</v>
      </c>
      <c r="I45" s="23"/>
      <c r="J45" s="31"/>
      <c r="K45" s="31"/>
      <c r="L45" s="22"/>
      <c r="M45" s="25">
        <v>44046</v>
      </c>
      <c r="N45" s="31"/>
      <c r="O45" s="22"/>
      <c r="P45" s="37"/>
      <c r="Q45" s="26"/>
    </row>
    <row r="46" spans="2:17" ht="19.5" customHeight="1">
      <c r="B46" s="22"/>
      <c r="C46" s="22" t="s">
        <v>292</v>
      </c>
      <c r="D46" s="22" t="s">
        <v>293</v>
      </c>
      <c r="E46" s="31" t="s">
        <v>8753</v>
      </c>
      <c r="F46" s="31">
        <v>1</v>
      </c>
      <c r="G46" s="311">
        <v>420</v>
      </c>
      <c r="H46" s="1226">
        <f t="shared" si="0"/>
        <v>420</v>
      </c>
      <c r="I46" s="23"/>
      <c r="J46" s="31"/>
      <c r="K46" s="31"/>
      <c r="L46" s="22"/>
      <c r="M46" s="25">
        <v>44046</v>
      </c>
      <c r="N46" s="31"/>
      <c r="O46" s="22"/>
      <c r="P46" s="37"/>
      <c r="Q46" s="26"/>
    </row>
    <row r="47" spans="2:17" ht="19.5" customHeight="1">
      <c r="B47" s="22"/>
      <c r="C47" s="22" t="s">
        <v>292</v>
      </c>
      <c r="D47" s="22" t="s">
        <v>293</v>
      </c>
      <c r="E47" s="31" t="s">
        <v>8021</v>
      </c>
      <c r="F47" s="31">
        <v>1</v>
      </c>
      <c r="G47" s="311">
        <v>1560</v>
      </c>
      <c r="H47" s="1226">
        <f t="shared" si="0"/>
        <v>1560</v>
      </c>
      <c r="I47" s="23"/>
      <c r="J47" s="31"/>
      <c r="K47" s="31"/>
      <c r="L47" s="22"/>
      <c r="M47" s="25">
        <v>44046</v>
      </c>
      <c r="N47" s="31"/>
      <c r="O47" s="22"/>
      <c r="P47" s="37"/>
      <c r="Q47" s="26"/>
    </row>
    <row r="48" spans="2:17" ht="19.5" customHeight="1">
      <c r="B48" s="22"/>
      <c r="C48" s="22" t="s">
        <v>292</v>
      </c>
      <c r="D48" s="22" t="s">
        <v>293</v>
      </c>
      <c r="E48" s="31" t="s">
        <v>8022</v>
      </c>
      <c r="F48" s="31">
        <v>1</v>
      </c>
      <c r="G48" s="311">
        <v>5460</v>
      </c>
      <c r="H48" s="1226">
        <f t="shared" si="0"/>
        <v>5460</v>
      </c>
      <c r="I48" s="23"/>
      <c r="J48" s="31"/>
      <c r="K48" s="31"/>
      <c r="L48" s="22"/>
      <c r="M48" s="25">
        <v>44046</v>
      </c>
      <c r="N48" s="31"/>
      <c r="O48" s="22"/>
      <c r="P48" s="37"/>
      <c r="Q48" s="26"/>
    </row>
    <row r="49" spans="2:17" ht="19.5" customHeight="1">
      <c r="B49" s="22"/>
      <c r="C49" s="22" t="s">
        <v>292</v>
      </c>
      <c r="D49" s="22" t="s">
        <v>293</v>
      </c>
      <c r="E49" s="31" t="s">
        <v>8017</v>
      </c>
      <c r="F49" s="31">
        <v>1</v>
      </c>
      <c r="G49" s="311">
        <v>43630</v>
      </c>
      <c r="H49" s="1226">
        <f t="shared" si="0"/>
        <v>43630</v>
      </c>
      <c r="I49" s="23"/>
      <c r="J49" s="31"/>
      <c r="K49" s="31"/>
      <c r="L49" s="22"/>
      <c r="M49" s="25">
        <v>44046</v>
      </c>
      <c r="N49" s="31"/>
      <c r="O49" s="22"/>
      <c r="P49" s="37"/>
      <c r="Q49" s="26"/>
    </row>
    <row r="50" spans="2:17" ht="19.5" customHeight="1">
      <c r="B50" s="22"/>
      <c r="C50" s="22" t="s">
        <v>292</v>
      </c>
      <c r="D50" s="22" t="s">
        <v>293</v>
      </c>
      <c r="E50" s="31" t="s">
        <v>8752</v>
      </c>
      <c r="F50" s="31">
        <v>8</v>
      </c>
      <c r="G50" s="311">
        <v>6970</v>
      </c>
      <c r="H50" s="1226">
        <f t="shared" si="0"/>
        <v>55760</v>
      </c>
      <c r="I50" s="23"/>
      <c r="J50" s="31"/>
      <c r="K50" s="31"/>
      <c r="L50" s="22"/>
      <c r="M50" s="25">
        <v>44046</v>
      </c>
      <c r="N50" s="31"/>
      <c r="O50" s="22"/>
      <c r="P50" s="37"/>
      <c r="Q50" s="26"/>
    </row>
    <row r="51" spans="2:17" ht="19.5" customHeight="1">
      <c r="B51" s="22"/>
      <c r="C51" s="22" t="s">
        <v>292</v>
      </c>
      <c r="D51" s="22" t="s">
        <v>293</v>
      </c>
      <c r="E51" s="31" t="s">
        <v>8753</v>
      </c>
      <c r="F51" s="31">
        <v>2</v>
      </c>
      <c r="G51" s="311">
        <v>420</v>
      </c>
      <c r="H51" s="1226">
        <f t="shared" si="0"/>
        <v>840</v>
      </c>
      <c r="I51" s="23"/>
      <c r="J51" s="31"/>
      <c r="K51" s="31"/>
      <c r="L51" s="22"/>
      <c r="M51" s="25">
        <v>44046</v>
      </c>
      <c r="N51" s="31"/>
      <c r="O51" s="22"/>
      <c r="P51" s="37"/>
      <c r="Q51" s="26"/>
    </row>
    <row r="52" spans="2:17" ht="19.5" customHeight="1">
      <c r="B52" s="22"/>
      <c r="C52" s="22" t="s">
        <v>292</v>
      </c>
      <c r="D52" s="22" t="s">
        <v>293</v>
      </c>
      <c r="E52" s="31" t="s">
        <v>8024</v>
      </c>
      <c r="F52" s="31">
        <v>1</v>
      </c>
      <c r="G52" s="311">
        <v>1560</v>
      </c>
      <c r="H52" s="1226">
        <f t="shared" si="0"/>
        <v>1560</v>
      </c>
      <c r="I52" s="23"/>
      <c r="J52" s="31"/>
      <c r="K52" s="31"/>
      <c r="L52" s="22"/>
      <c r="M52" s="25">
        <v>44046</v>
      </c>
      <c r="N52" s="31"/>
      <c r="O52" s="22"/>
      <c r="P52" s="37"/>
      <c r="Q52" s="26"/>
    </row>
    <row r="53" spans="2:17" ht="19.5" customHeight="1">
      <c r="B53" s="22"/>
      <c r="C53" s="22" t="s">
        <v>292</v>
      </c>
      <c r="D53" s="22" t="s">
        <v>293</v>
      </c>
      <c r="E53" s="31" t="s">
        <v>8025</v>
      </c>
      <c r="F53" s="31">
        <v>1</v>
      </c>
      <c r="G53" s="311">
        <v>5460</v>
      </c>
      <c r="H53" s="1226">
        <f t="shared" si="0"/>
        <v>5460</v>
      </c>
      <c r="I53" s="23"/>
      <c r="J53" s="31"/>
      <c r="K53" s="31"/>
      <c r="L53" s="22"/>
      <c r="M53" s="25">
        <v>44046</v>
      </c>
      <c r="N53" s="31"/>
      <c r="O53" s="22"/>
      <c r="P53" s="37"/>
      <c r="Q53" s="26"/>
    </row>
    <row r="54" spans="2:17" ht="19.5" customHeight="1">
      <c r="B54" s="22"/>
      <c r="C54" s="22" t="s">
        <v>292</v>
      </c>
      <c r="D54" s="22" t="s">
        <v>293</v>
      </c>
      <c r="E54" s="31" t="s">
        <v>8027</v>
      </c>
      <c r="F54" s="31">
        <v>2</v>
      </c>
      <c r="G54" s="311">
        <v>13990</v>
      </c>
      <c r="H54" s="1226">
        <f t="shared" si="0"/>
        <v>27980</v>
      </c>
      <c r="I54" s="23"/>
      <c r="J54" s="31"/>
      <c r="K54" s="31"/>
      <c r="L54" s="22"/>
      <c r="M54" s="25">
        <v>44046</v>
      </c>
      <c r="N54" s="31"/>
      <c r="O54" s="22"/>
      <c r="P54" s="37"/>
      <c r="Q54" s="26"/>
    </row>
    <row r="55" spans="2:17" ht="19.5" customHeight="1">
      <c r="B55" s="22"/>
      <c r="C55" s="22" t="s">
        <v>292</v>
      </c>
      <c r="D55" s="22" t="s">
        <v>293</v>
      </c>
      <c r="E55" s="31" t="s">
        <v>8028</v>
      </c>
      <c r="F55" s="31">
        <v>34</v>
      </c>
      <c r="G55" s="311">
        <v>1980</v>
      </c>
      <c r="H55" s="1226">
        <f t="shared" si="0"/>
        <v>67320</v>
      </c>
      <c r="I55" s="23"/>
      <c r="J55" s="31"/>
      <c r="K55" s="31"/>
      <c r="L55" s="22"/>
      <c r="M55" s="25">
        <v>44046</v>
      </c>
      <c r="N55" s="31"/>
      <c r="O55" s="22"/>
      <c r="P55" s="37"/>
      <c r="Q55" s="26"/>
    </row>
    <row r="56" spans="2:17" ht="19.5" customHeight="1">
      <c r="B56" s="22"/>
      <c r="C56" s="22" t="s">
        <v>292</v>
      </c>
      <c r="D56" s="22" t="s">
        <v>293</v>
      </c>
      <c r="E56" s="31" t="s">
        <v>8029</v>
      </c>
      <c r="F56" s="31">
        <v>6</v>
      </c>
      <c r="G56" s="1447">
        <v>11210</v>
      </c>
      <c r="H56" s="1447">
        <f t="shared" si="0"/>
        <v>67260</v>
      </c>
      <c r="I56" s="23"/>
      <c r="J56" s="31"/>
      <c r="K56" s="31"/>
      <c r="L56" s="22"/>
      <c r="M56" s="25">
        <v>44046</v>
      </c>
      <c r="N56" s="31"/>
      <c r="O56" s="22"/>
      <c r="P56" s="37"/>
      <c r="Q56" s="26"/>
    </row>
    <row r="57" spans="2:17" ht="19.5" customHeight="1">
      <c r="B57" s="22"/>
      <c r="C57" s="22" t="s">
        <v>292</v>
      </c>
      <c r="D57" s="22" t="s">
        <v>293</v>
      </c>
      <c r="E57" s="31" t="s">
        <v>8030</v>
      </c>
      <c r="F57" s="31">
        <v>6</v>
      </c>
      <c r="G57" s="1447">
        <v>11210</v>
      </c>
      <c r="H57" s="1447">
        <f t="shared" si="0"/>
        <v>67260</v>
      </c>
      <c r="I57" s="23"/>
      <c r="J57" s="31"/>
      <c r="K57" s="31"/>
      <c r="L57" s="22"/>
      <c r="M57" s="25">
        <v>44046</v>
      </c>
      <c r="N57" s="31"/>
      <c r="O57" s="22"/>
      <c r="P57" s="37"/>
      <c r="Q57" s="26"/>
    </row>
    <row r="58" spans="2:17" ht="19.5" customHeight="1">
      <c r="B58" s="22"/>
      <c r="C58" s="22" t="s">
        <v>292</v>
      </c>
      <c r="D58" s="22" t="s">
        <v>293</v>
      </c>
      <c r="E58" s="31" t="s">
        <v>6292</v>
      </c>
      <c r="F58" s="31">
        <v>2</v>
      </c>
      <c r="G58" s="311">
        <v>39990</v>
      </c>
      <c r="H58" s="1447">
        <f t="shared" si="0"/>
        <v>79980</v>
      </c>
      <c r="I58" s="23"/>
      <c r="J58" s="31"/>
      <c r="K58" s="31"/>
      <c r="L58" s="22"/>
      <c r="M58" s="25">
        <v>44046</v>
      </c>
      <c r="N58" s="31"/>
      <c r="O58" s="22"/>
      <c r="P58" s="37"/>
      <c r="Q58" s="26"/>
    </row>
    <row r="59" spans="2:17" ht="19.5" customHeight="1">
      <c r="B59" s="22"/>
      <c r="C59" s="22" t="s">
        <v>292</v>
      </c>
      <c r="D59" s="22" t="s">
        <v>293</v>
      </c>
      <c r="E59" s="31" t="s">
        <v>6361</v>
      </c>
      <c r="F59" s="31">
        <v>2</v>
      </c>
      <c r="G59" s="311">
        <v>16960</v>
      </c>
      <c r="H59" s="1447">
        <f t="shared" si="0"/>
        <v>33920</v>
      </c>
      <c r="I59" s="23"/>
      <c r="J59" s="31"/>
      <c r="K59" s="31"/>
      <c r="L59" s="22"/>
      <c r="M59" s="25">
        <v>44046</v>
      </c>
      <c r="N59" s="31"/>
      <c r="O59" s="22"/>
      <c r="P59" s="37"/>
      <c r="Q59" s="26"/>
    </row>
    <row r="60" spans="2:17" ht="19.5" customHeight="1">
      <c r="B60" s="22"/>
      <c r="C60" s="22" t="s">
        <v>292</v>
      </c>
      <c r="D60" s="22" t="s">
        <v>293</v>
      </c>
      <c r="E60" s="31" t="s">
        <v>8031</v>
      </c>
      <c r="F60" s="31">
        <v>2</v>
      </c>
      <c r="G60" s="311">
        <v>3070</v>
      </c>
      <c r="H60" s="1447">
        <f t="shared" si="0"/>
        <v>6140</v>
      </c>
      <c r="I60" s="23"/>
      <c r="J60" s="31"/>
      <c r="K60" s="31"/>
      <c r="L60" s="22"/>
      <c r="M60" s="25">
        <v>44046</v>
      </c>
      <c r="N60" s="31"/>
      <c r="O60" s="22"/>
      <c r="P60" s="37"/>
      <c r="Q60" s="26"/>
    </row>
    <row r="61" spans="2:17" ht="19.5" customHeight="1">
      <c r="B61" s="22"/>
      <c r="C61" s="22" t="s">
        <v>292</v>
      </c>
      <c r="D61" s="22" t="s">
        <v>293</v>
      </c>
      <c r="E61" s="31" t="s">
        <v>8771</v>
      </c>
      <c r="F61" s="31">
        <v>8</v>
      </c>
      <c r="G61" s="311">
        <v>4680</v>
      </c>
      <c r="H61" s="1447">
        <f t="shared" si="0"/>
        <v>37440</v>
      </c>
      <c r="I61" s="23"/>
      <c r="J61" s="31"/>
      <c r="K61" s="31"/>
      <c r="L61" s="22"/>
      <c r="M61" s="25">
        <v>44046</v>
      </c>
      <c r="N61" s="31"/>
      <c r="O61" s="22"/>
      <c r="P61" s="37"/>
      <c r="Q61" s="26"/>
    </row>
    <row r="62" spans="2:17" ht="19.5" customHeight="1">
      <c r="B62" s="22"/>
      <c r="C62" s="22" t="s">
        <v>292</v>
      </c>
      <c r="D62" s="22" t="s">
        <v>293</v>
      </c>
      <c r="E62" s="31" t="s">
        <v>8772</v>
      </c>
      <c r="F62" s="31">
        <v>2</v>
      </c>
      <c r="G62" s="311">
        <v>210</v>
      </c>
      <c r="H62" s="1447">
        <f t="shared" si="0"/>
        <v>420</v>
      </c>
      <c r="I62" s="23"/>
      <c r="J62" s="31"/>
      <c r="K62" s="31"/>
      <c r="L62" s="22"/>
      <c r="M62" s="25">
        <v>44046</v>
      </c>
      <c r="N62" s="31"/>
      <c r="O62" s="22"/>
      <c r="P62" s="37"/>
      <c r="Q62" s="26"/>
    </row>
    <row r="63" spans="2:17" ht="19.5" customHeight="1">
      <c r="B63" s="22"/>
      <c r="C63" s="22" t="s">
        <v>292</v>
      </c>
      <c r="D63" s="22" t="s">
        <v>293</v>
      </c>
      <c r="E63" s="31" t="s">
        <v>8034</v>
      </c>
      <c r="F63" s="31">
        <v>2</v>
      </c>
      <c r="G63" s="311">
        <v>9570</v>
      </c>
      <c r="H63" s="311">
        <f t="shared" si="0"/>
        <v>19140</v>
      </c>
      <c r="I63" s="23"/>
      <c r="J63" s="31"/>
      <c r="K63" s="31"/>
      <c r="L63" s="22"/>
      <c r="M63" s="25">
        <v>44046</v>
      </c>
      <c r="N63" s="31"/>
      <c r="O63" s="22"/>
      <c r="P63" s="37"/>
      <c r="Q63" s="26"/>
    </row>
    <row r="64" spans="2:17" ht="19.5" customHeight="1">
      <c r="B64" s="22"/>
      <c r="C64" s="22" t="s">
        <v>292</v>
      </c>
      <c r="D64" s="22" t="s">
        <v>293</v>
      </c>
      <c r="E64" s="31" t="s">
        <v>8035</v>
      </c>
      <c r="F64" s="31">
        <v>2</v>
      </c>
      <c r="G64" s="311">
        <v>2660</v>
      </c>
      <c r="H64" s="311">
        <f t="shared" si="0"/>
        <v>5320</v>
      </c>
      <c r="I64" s="23"/>
      <c r="J64" s="31"/>
      <c r="K64" s="31"/>
      <c r="L64" s="22"/>
      <c r="M64" s="25">
        <v>44046</v>
      </c>
      <c r="N64" s="31"/>
      <c r="O64" s="22"/>
      <c r="P64" s="37"/>
      <c r="Q64" s="26"/>
    </row>
    <row r="65" spans="2:17" ht="19.5" customHeight="1">
      <c r="B65" s="22"/>
      <c r="C65" s="22" t="s">
        <v>292</v>
      </c>
      <c r="D65" s="22" t="s">
        <v>293</v>
      </c>
      <c r="E65" s="31" t="s">
        <v>8036</v>
      </c>
      <c r="F65" s="31">
        <v>2</v>
      </c>
      <c r="G65" s="311">
        <v>470</v>
      </c>
      <c r="H65" s="311">
        <f t="shared" si="0"/>
        <v>940</v>
      </c>
      <c r="I65" s="23"/>
      <c r="J65" s="31"/>
      <c r="K65" s="31"/>
      <c r="L65" s="22"/>
      <c r="M65" s="25">
        <v>44046</v>
      </c>
      <c r="N65" s="31"/>
      <c r="O65" s="22"/>
      <c r="P65" s="37"/>
      <c r="Q65" s="26"/>
    </row>
    <row r="66" spans="2:17" ht="19.5" customHeight="1">
      <c r="B66" s="22"/>
      <c r="C66" s="22" t="s">
        <v>292</v>
      </c>
      <c r="D66" s="22" t="s">
        <v>293</v>
      </c>
      <c r="E66" s="31" t="s">
        <v>6042</v>
      </c>
      <c r="F66" s="31">
        <v>3</v>
      </c>
      <c r="G66" s="311">
        <v>8430</v>
      </c>
      <c r="H66" s="1447">
        <f t="shared" si="0"/>
        <v>25290</v>
      </c>
      <c r="I66" s="23"/>
      <c r="J66" s="31"/>
      <c r="K66" s="31"/>
      <c r="L66" s="22"/>
      <c r="M66" s="25">
        <v>44046</v>
      </c>
      <c r="N66" s="31"/>
      <c r="O66" s="22"/>
      <c r="P66" s="37"/>
      <c r="Q66" s="26"/>
    </row>
    <row r="67" spans="2:17" ht="19.5" customHeight="1">
      <c r="B67" s="22"/>
      <c r="C67" s="22" t="s">
        <v>292</v>
      </c>
      <c r="D67" s="22" t="s">
        <v>293</v>
      </c>
      <c r="E67" s="31" t="s">
        <v>297</v>
      </c>
      <c r="F67" s="31">
        <v>3</v>
      </c>
      <c r="G67" s="311">
        <v>2660</v>
      </c>
      <c r="H67" s="1447">
        <f t="shared" si="0"/>
        <v>7980</v>
      </c>
      <c r="I67" s="23"/>
      <c r="J67" s="31"/>
      <c r="K67" s="31"/>
      <c r="L67" s="22"/>
      <c r="M67" s="25">
        <v>44046</v>
      </c>
      <c r="N67" s="31"/>
      <c r="O67" s="22"/>
      <c r="P67" s="37"/>
      <c r="Q67" s="26"/>
    </row>
    <row r="68" spans="2:17" ht="19.5" customHeight="1">
      <c r="B68" s="22"/>
      <c r="C68" s="22" t="s">
        <v>292</v>
      </c>
      <c r="D68" s="22" t="s">
        <v>293</v>
      </c>
      <c r="E68" s="31" t="s">
        <v>298</v>
      </c>
      <c r="F68" s="31">
        <v>3</v>
      </c>
      <c r="G68" s="311">
        <v>420</v>
      </c>
      <c r="H68" s="1447">
        <f t="shared" si="0"/>
        <v>1260</v>
      </c>
      <c r="I68" s="23"/>
      <c r="J68" s="31"/>
      <c r="K68" s="31"/>
      <c r="L68" s="22"/>
      <c r="M68" s="25">
        <v>44046</v>
      </c>
      <c r="N68" s="31"/>
      <c r="O68" s="22"/>
      <c r="P68" s="37"/>
      <c r="Q68" s="26"/>
    </row>
    <row r="69" spans="2:17" ht="19.5" customHeight="1">
      <c r="B69" s="22"/>
      <c r="C69" s="22" t="s">
        <v>311</v>
      </c>
      <c r="D69" s="22" t="s">
        <v>311</v>
      </c>
      <c r="E69" s="31" t="s">
        <v>6002</v>
      </c>
      <c r="F69" s="31">
        <v>10</v>
      </c>
      <c r="G69" s="311">
        <v>178000</v>
      </c>
      <c r="H69" s="2220">
        <f t="shared" si="0"/>
        <v>1780000</v>
      </c>
      <c r="I69" s="23"/>
      <c r="J69" s="31"/>
      <c r="K69" s="31"/>
      <c r="L69" s="22"/>
      <c r="M69" s="25">
        <v>44075</v>
      </c>
      <c r="N69" s="31"/>
      <c r="O69" s="22"/>
      <c r="P69" s="37"/>
      <c r="Q69" s="26"/>
    </row>
    <row r="70" spans="2:17" ht="19.5" customHeight="1">
      <c r="B70" s="22"/>
      <c r="C70" s="22" t="s">
        <v>311</v>
      </c>
      <c r="D70" s="22" t="s">
        <v>311</v>
      </c>
      <c r="E70" s="31" t="s">
        <v>3276</v>
      </c>
      <c r="F70" s="31">
        <v>10</v>
      </c>
      <c r="G70" s="311">
        <v>59000</v>
      </c>
      <c r="H70" s="2220">
        <f t="shared" si="0"/>
        <v>590000</v>
      </c>
      <c r="I70" s="23"/>
      <c r="J70" s="31"/>
      <c r="K70" s="31"/>
      <c r="L70" s="22"/>
      <c r="M70" s="25">
        <v>44075</v>
      </c>
      <c r="N70" s="31"/>
      <c r="O70" s="22"/>
      <c r="P70" s="37"/>
      <c r="Q70" s="26"/>
    </row>
    <row r="71" spans="2:17" ht="19.5" customHeight="1">
      <c r="B71" s="22"/>
      <c r="C71" s="22" t="s">
        <v>311</v>
      </c>
      <c r="D71" s="22" t="s">
        <v>311</v>
      </c>
      <c r="E71" s="31" t="s">
        <v>964</v>
      </c>
      <c r="F71" s="31">
        <v>12</v>
      </c>
      <c r="G71" s="311">
        <v>198000</v>
      </c>
      <c r="H71" s="2220">
        <f t="shared" si="0"/>
        <v>2376000</v>
      </c>
      <c r="I71" s="23"/>
      <c r="J71" s="31"/>
      <c r="K71" s="31"/>
      <c r="L71" s="22"/>
      <c r="M71" s="25">
        <v>44075</v>
      </c>
      <c r="N71" s="31"/>
      <c r="O71" s="22"/>
      <c r="P71" s="37"/>
      <c r="Q71" s="26"/>
    </row>
    <row r="72" spans="2:17" ht="19.5" customHeight="1">
      <c r="B72" s="22"/>
      <c r="C72" s="22" t="s">
        <v>311</v>
      </c>
      <c r="D72" s="22" t="s">
        <v>311</v>
      </c>
      <c r="E72" s="31" t="s">
        <v>8038</v>
      </c>
      <c r="F72" s="31"/>
      <c r="G72" s="311"/>
      <c r="H72" s="2220">
        <v>-2246000</v>
      </c>
      <c r="I72" s="23"/>
      <c r="J72" s="38"/>
      <c r="K72" s="31"/>
      <c r="L72" s="22"/>
      <c r="M72" s="25">
        <v>44075</v>
      </c>
      <c r="N72" s="31"/>
      <c r="O72" s="22"/>
      <c r="P72" s="37"/>
      <c r="Q72" s="26"/>
    </row>
    <row r="73" spans="2:17" ht="19.5" customHeight="1">
      <c r="B73" s="22"/>
      <c r="C73" s="22" t="s">
        <v>311</v>
      </c>
      <c r="D73" s="22" t="s">
        <v>311</v>
      </c>
      <c r="E73" s="31" t="s">
        <v>8039</v>
      </c>
      <c r="F73" s="31">
        <v>10</v>
      </c>
      <c r="G73" s="311">
        <v>12300</v>
      </c>
      <c r="H73" s="2220">
        <f t="shared" si="0"/>
        <v>123000</v>
      </c>
      <c r="I73" s="23"/>
      <c r="J73" s="31"/>
      <c r="K73" s="31"/>
      <c r="L73" s="22"/>
      <c r="M73" s="25">
        <v>44075</v>
      </c>
      <c r="N73" s="31"/>
      <c r="O73" s="22"/>
      <c r="P73" s="37"/>
      <c r="Q73" s="26"/>
    </row>
    <row r="74" spans="2:17" ht="19.5" customHeight="1">
      <c r="B74" s="22"/>
      <c r="C74" s="22" t="s">
        <v>311</v>
      </c>
      <c r="D74" s="22" t="s">
        <v>311</v>
      </c>
      <c r="E74" s="31" t="s">
        <v>8040</v>
      </c>
      <c r="F74" s="31">
        <v>10</v>
      </c>
      <c r="G74" s="311">
        <v>4800</v>
      </c>
      <c r="H74" s="2220">
        <f t="shared" si="0"/>
        <v>48000</v>
      </c>
      <c r="I74" s="23"/>
      <c r="J74" s="31"/>
      <c r="K74" s="31"/>
      <c r="L74" s="22"/>
      <c r="M74" s="25">
        <v>44075</v>
      </c>
      <c r="N74" s="31"/>
      <c r="O74" s="22"/>
      <c r="P74" s="37"/>
      <c r="Q74" s="26"/>
    </row>
    <row r="75" spans="2:17" ht="19.5" customHeight="1">
      <c r="B75" s="22"/>
      <c r="C75" s="22" t="s">
        <v>311</v>
      </c>
      <c r="D75" s="22" t="s">
        <v>311</v>
      </c>
      <c r="E75" s="31" t="s">
        <v>8041</v>
      </c>
      <c r="F75" s="31">
        <v>1</v>
      </c>
      <c r="G75" s="311">
        <v>7100</v>
      </c>
      <c r="H75" s="2220">
        <f t="shared" si="0"/>
        <v>7100</v>
      </c>
      <c r="I75" s="23"/>
      <c r="J75" s="31"/>
      <c r="K75" s="31"/>
      <c r="L75" s="22"/>
      <c r="M75" s="25">
        <v>44075</v>
      </c>
      <c r="N75" s="31"/>
      <c r="O75" s="22"/>
      <c r="P75" s="37"/>
      <c r="Q75" s="26"/>
    </row>
    <row r="76" spans="2:17" ht="19.5" customHeight="1">
      <c r="B76" s="22"/>
      <c r="C76" s="22" t="s">
        <v>311</v>
      </c>
      <c r="D76" s="22" t="s">
        <v>311</v>
      </c>
      <c r="E76" s="31" t="s">
        <v>8042</v>
      </c>
      <c r="F76" s="31">
        <v>1</v>
      </c>
      <c r="G76" s="311">
        <v>3800</v>
      </c>
      <c r="H76" s="2220">
        <f t="shared" si="0"/>
        <v>3800</v>
      </c>
      <c r="I76" s="23"/>
      <c r="J76" s="31"/>
      <c r="K76" s="31"/>
      <c r="L76" s="22"/>
      <c r="M76" s="25">
        <v>44075</v>
      </c>
      <c r="N76" s="31"/>
      <c r="O76" s="22"/>
      <c r="P76" s="37"/>
      <c r="Q76" s="26"/>
    </row>
    <row r="77" spans="2:17" ht="19.5" customHeight="1">
      <c r="B77" s="22"/>
      <c r="C77" s="22" t="s">
        <v>311</v>
      </c>
      <c r="D77" s="22" t="s">
        <v>311</v>
      </c>
      <c r="E77" s="31" t="s">
        <v>8043</v>
      </c>
      <c r="F77" s="31">
        <v>21</v>
      </c>
      <c r="G77" s="1447">
        <v>12300</v>
      </c>
      <c r="H77" s="2220">
        <f t="shared" si="0"/>
        <v>258300</v>
      </c>
      <c r="I77" s="23"/>
      <c r="J77" s="31"/>
      <c r="K77" s="31"/>
      <c r="L77" s="22"/>
      <c r="M77" s="25">
        <v>44075</v>
      </c>
      <c r="N77" s="31"/>
      <c r="O77" s="22"/>
      <c r="P77" s="37"/>
      <c r="Q77" s="26"/>
    </row>
    <row r="78" spans="2:17" ht="19.5" customHeight="1">
      <c r="B78" s="22"/>
      <c r="C78" s="22" t="s">
        <v>311</v>
      </c>
      <c r="D78" s="22" t="s">
        <v>311</v>
      </c>
      <c r="E78" s="31" t="s">
        <v>5983</v>
      </c>
      <c r="F78" s="31">
        <v>15</v>
      </c>
      <c r="G78" s="1447">
        <v>17200</v>
      </c>
      <c r="H78" s="2220">
        <f t="shared" si="0"/>
        <v>258000</v>
      </c>
      <c r="I78" s="23"/>
      <c r="J78" s="31"/>
      <c r="K78" s="31"/>
      <c r="L78" s="22"/>
      <c r="M78" s="25">
        <v>44075</v>
      </c>
      <c r="N78" s="31"/>
      <c r="O78" s="22"/>
      <c r="P78" s="37"/>
      <c r="Q78" s="26"/>
    </row>
    <row r="79" spans="2:17" ht="19.5" customHeight="1">
      <c r="B79" s="22"/>
      <c r="C79" s="22" t="s">
        <v>311</v>
      </c>
      <c r="D79" s="22" t="s">
        <v>311</v>
      </c>
      <c r="E79" s="31" t="s">
        <v>8044</v>
      </c>
      <c r="F79" s="31">
        <v>3</v>
      </c>
      <c r="G79" s="311">
        <v>13500</v>
      </c>
      <c r="H79" s="2220">
        <f t="shared" si="0"/>
        <v>40500</v>
      </c>
      <c r="I79" s="23"/>
      <c r="J79" s="31"/>
      <c r="K79" s="31"/>
      <c r="L79" s="22"/>
      <c r="M79" s="25">
        <v>44075</v>
      </c>
      <c r="N79" s="31"/>
      <c r="O79" s="22"/>
      <c r="P79" s="37"/>
      <c r="Q79" s="26"/>
    </row>
    <row r="80" spans="2:17" ht="19.5" customHeight="1">
      <c r="B80" s="22"/>
      <c r="C80" s="22" t="s">
        <v>311</v>
      </c>
      <c r="D80" s="22" t="s">
        <v>311</v>
      </c>
      <c r="E80" s="31" t="s">
        <v>8045</v>
      </c>
      <c r="F80" s="31">
        <v>18</v>
      </c>
      <c r="G80" s="311">
        <v>19000</v>
      </c>
      <c r="H80" s="2220">
        <f t="shared" si="0"/>
        <v>342000</v>
      </c>
      <c r="I80" s="23"/>
      <c r="J80" s="31"/>
      <c r="K80" s="31"/>
      <c r="L80" s="22"/>
      <c r="M80" s="25">
        <v>44075</v>
      </c>
      <c r="N80" s="31"/>
      <c r="O80" s="22"/>
      <c r="P80" s="37"/>
      <c r="Q80" s="26"/>
    </row>
    <row r="81" spans="2:17" ht="19.5" customHeight="1">
      <c r="B81" s="22"/>
      <c r="C81" s="22" t="s">
        <v>311</v>
      </c>
      <c r="D81" s="22" t="s">
        <v>311</v>
      </c>
      <c r="E81" s="31" t="s">
        <v>5990</v>
      </c>
      <c r="F81" s="31">
        <v>15</v>
      </c>
      <c r="G81" s="311">
        <v>450</v>
      </c>
      <c r="H81" s="2220">
        <f t="shared" si="0"/>
        <v>6750</v>
      </c>
      <c r="I81" s="23"/>
      <c r="J81" s="31"/>
      <c r="K81" s="31"/>
      <c r="L81" s="22"/>
      <c r="M81" s="25">
        <v>44075</v>
      </c>
      <c r="N81" s="31"/>
      <c r="O81" s="22"/>
      <c r="P81" s="37"/>
      <c r="Q81" s="26"/>
    </row>
    <row r="82" spans="2:17" ht="19.5" customHeight="1">
      <c r="B82" s="22"/>
      <c r="C82" s="22" t="s">
        <v>311</v>
      </c>
      <c r="D82" s="22" t="s">
        <v>311</v>
      </c>
      <c r="E82" s="31" t="s">
        <v>8046</v>
      </c>
      <c r="F82" s="31">
        <v>2</v>
      </c>
      <c r="G82" s="311">
        <v>8800</v>
      </c>
      <c r="H82" s="2220">
        <f t="shared" si="0"/>
        <v>17600</v>
      </c>
      <c r="I82" s="23"/>
      <c r="J82" s="31"/>
      <c r="K82" s="31"/>
      <c r="L82" s="22"/>
      <c r="M82" s="25">
        <v>44075</v>
      </c>
      <c r="N82" s="31"/>
      <c r="O82" s="22"/>
      <c r="P82" s="37"/>
      <c r="Q82" s="26"/>
    </row>
    <row r="83" spans="2:17" ht="19.5" customHeight="1">
      <c r="B83" s="22"/>
      <c r="C83" s="22" t="s">
        <v>311</v>
      </c>
      <c r="D83" s="22" t="s">
        <v>311</v>
      </c>
      <c r="E83" s="31" t="s">
        <v>8047</v>
      </c>
      <c r="F83" s="31">
        <v>6</v>
      </c>
      <c r="G83" s="311">
        <v>7800</v>
      </c>
      <c r="H83" s="2220">
        <f t="shared" si="0"/>
        <v>46800</v>
      </c>
      <c r="I83" s="23"/>
      <c r="J83" s="31"/>
      <c r="K83" s="31"/>
      <c r="L83" s="22"/>
      <c r="M83" s="25">
        <v>44075</v>
      </c>
      <c r="N83" s="31"/>
      <c r="O83" s="22"/>
      <c r="P83" s="37"/>
      <c r="Q83" s="26"/>
    </row>
    <row r="84" spans="2:17" ht="19.5" customHeight="1">
      <c r="B84" s="22"/>
      <c r="C84" s="22" t="s">
        <v>311</v>
      </c>
      <c r="D84" s="22" t="s">
        <v>311</v>
      </c>
      <c r="E84" s="31" t="s">
        <v>8048</v>
      </c>
      <c r="F84" s="31">
        <v>1</v>
      </c>
      <c r="G84" s="311">
        <v>7800</v>
      </c>
      <c r="H84" s="2220">
        <f t="shared" si="0"/>
        <v>7800</v>
      </c>
      <c r="I84" s="23"/>
      <c r="J84" s="31"/>
      <c r="K84" s="31"/>
      <c r="L84" s="22"/>
      <c r="M84" s="25">
        <v>44075</v>
      </c>
      <c r="N84" s="31"/>
      <c r="O84" s="22"/>
      <c r="P84" s="37"/>
      <c r="Q84" s="26"/>
    </row>
    <row r="85" spans="2:17" ht="19.5" customHeight="1">
      <c r="B85" s="22"/>
      <c r="C85" s="22" t="s">
        <v>311</v>
      </c>
      <c r="D85" s="22" t="s">
        <v>311</v>
      </c>
      <c r="E85" s="31" t="s">
        <v>5978</v>
      </c>
      <c r="F85" s="31">
        <v>17</v>
      </c>
      <c r="G85" s="311">
        <v>16500</v>
      </c>
      <c r="H85" s="2220">
        <f t="shared" si="0"/>
        <v>280500</v>
      </c>
      <c r="I85" s="23"/>
      <c r="J85" s="31"/>
      <c r="K85" s="31"/>
      <c r="L85" s="22"/>
      <c r="M85" s="25">
        <v>44075</v>
      </c>
      <c r="N85" s="31"/>
      <c r="O85" s="22"/>
      <c r="P85" s="37"/>
      <c r="Q85" s="26"/>
    </row>
    <row r="86" spans="2:17" ht="19.5" customHeight="1">
      <c r="B86" s="22"/>
      <c r="C86" s="22" t="s">
        <v>311</v>
      </c>
      <c r="D86" s="22" t="s">
        <v>311</v>
      </c>
      <c r="E86" s="31" t="s">
        <v>5988</v>
      </c>
      <c r="F86" s="31">
        <v>23</v>
      </c>
      <c r="G86" s="311">
        <v>6800</v>
      </c>
      <c r="H86" s="2220">
        <f t="shared" si="0"/>
        <v>156400</v>
      </c>
      <c r="I86" s="23"/>
      <c r="J86" s="31"/>
      <c r="K86" s="31"/>
      <c r="L86" s="22"/>
      <c r="M86" s="25">
        <v>44075</v>
      </c>
      <c r="N86" s="31"/>
      <c r="O86" s="22"/>
      <c r="P86" s="37"/>
      <c r="Q86" s="26"/>
    </row>
    <row r="87" spans="2:17" ht="19.5" customHeight="1">
      <c r="B87" s="22"/>
      <c r="C87" s="22" t="s">
        <v>311</v>
      </c>
      <c r="D87" s="22" t="s">
        <v>311</v>
      </c>
      <c r="E87" s="31" t="s">
        <v>8049</v>
      </c>
      <c r="F87" s="31">
        <v>17</v>
      </c>
      <c r="G87" s="311">
        <v>300</v>
      </c>
      <c r="H87" s="2220">
        <f t="shared" si="0"/>
        <v>5100</v>
      </c>
      <c r="I87" s="23"/>
      <c r="J87" s="31"/>
      <c r="K87" s="31"/>
      <c r="L87" s="22"/>
      <c r="M87" s="25">
        <v>44075</v>
      </c>
      <c r="N87" s="31"/>
      <c r="O87" s="22"/>
      <c r="P87" s="37"/>
      <c r="Q87" s="26"/>
    </row>
    <row r="88" spans="2:17" ht="19.5" customHeight="1">
      <c r="B88" s="22"/>
      <c r="C88" s="22" t="s">
        <v>311</v>
      </c>
      <c r="D88" s="22" t="s">
        <v>311</v>
      </c>
      <c r="E88" s="31" t="s">
        <v>5992</v>
      </c>
      <c r="F88" s="31">
        <v>9</v>
      </c>
      <c r="G88" s="311">
        <v>239000</v>
      </c>
      <c r="H88" s="2220">
        <f t="shared" si="0"/>
        <v>2151000</v>
      </c>
      <c r="I88" s="23"/>
      <c r="J88" s="31"/>
      <c r="K88" s="31"/>
      <c r="L88" s="22"/>
      <c r="M88" s="25">
        <v>44075</v>
      </c>
      <c r="N88" s="31"/>
      <c r="O88" s="22"/>
      <c r="P88" s="37"/>
      <c r="Q88" s="26"/>
    </row>
    <row r="89" spans="2:17" ht="19.5" customHeight="1">
      <c r="B89" s="22"/>
      <c r="C89" s="22" t="s">
        <v>311</v>
      </c>
      <c r="D89" s="22" t="s">
        <v>311</v>
      </c>
      <c r="E89" s="31" t="s">
        <v>8050</v>
      </c>
      <c r="F89" s="31">
        <v>1</v>
      </c>
      <c r="G89" s="311">
        <v>0</v>
      </c>
      <c r="H89" s="2220">
        <f t="shared" si="0"/>
        <v>0</v>
      </c>
      <c r="I89" s="23"/>
      <c r="J89" s="31"/>
      <c r="K89" s="31"/>
      <c r="L89" s="22"/>
      <c r="M89" s="25">
        <v>44075</v>
      </c>
      <c r="N89" s="31"/>
      <c r="O89" s="22"/>
      <c r="P89" s="37"/>
      <c r="Q89" s="26"/>
    </row>
    <row r="90" spans="2:17" ht="19.5" customHeight="1">
      <c r="B90" s="22"/>
      <c r="C90" s="22" t="s">
        <v>311</v>
      </c>
      <c r="D90" s="22" t="s">
        <v>311</v>
      </c>
      <c r="E90" s="31" t="s">
        <v>8051</v>
      </c>
      <c r="F90" s="31">
        <v>9</v>
      </c>
      <c r="G90" s="311">
        <v>14000</v>
      </c>
      <c r="H90" s="2220">
        <f t="shared" si="0"/>
        <v>126000</v>
      </c>
      <c r="I90" s="23"/>
      <c r="J90" s="31"/>
      <c r="K90" s="31"/>
      <c r="L90" s="22"/>
      <c r="M90" s="25">
        <v>44075</v>
      </c>
      <c r="N90" s="31"/>
      <c r="O90" s="22"/>
      <c r="P90" s="37"/>
      <c r="Q90" s="26"/>
    </row>
    <row r="91" spans="2:17" ht="19.5" customHeight="1">
      <c r="B91" s="22"/>
      <c r="C91" s="22" t="s">
        <v>311</v>
      </c>
      <c r="D91" s="22" t="s">
        <v>311</v>
      </c>
      <c r="E91" s="31" t="s">
        <v>8038</v>
      </c>
      <c r="F91" s="31"/>
      <c r="G91" s="1447"/>
      <c r="H91" s="2220">
        <v>-753750</v>
      </c>
      <c r="I91" s="23"/>
      <c r="J91" s="31"/>
      <c r="K91" s="31"/>
      <c r="L91" s="22"/>
      <c r="M91" s="25">
        <v>44075</v>
      </c>
      <c r="N91" s="31"/>
      <c r="O91" s="22"/>
      <c r="P91" s="37"/>
      <c r="Q91" s="26"/>
    </row>
    <row r="92" spans="2:17" ht="19.5" customHeight="1">
      <c r="B92" s="22"/>
      <c r="C92" s="22" t="s">
        <v>311</v>
      </c>
      <c r="D92" s="22" t="s">
        <v>311</v>
      </c>
      <c r="E92" s="31" t="s">
        <v>6334</v>
      </c>
      <c r="F92" s="31">
        <v>4</v>
      </c>
      <c r="G92" s="1447">
        <v>27900</v>
      </c>
      <c r="H92" s="2220">
        <f t="shared" si="0"/>
        <v>111600</v>
      </c>
      <c r="I92" s="23"/>
      <c r="J92" s="31"/>
      <c r="K92" s="31"/>
      <c r="L92" s="22"/>
      <c r="M92" s="25">
        <v>44075</v>
      </c>
      <c r="N92" s="31"/>
      <c r="O92" s="22"/>
      <c r="P92" s="37"/>
      <c r="Q92" s="26"/>
    </row>
    <row r="93" spans="2:17" ht="19.5" customHeight="1">
      <c r="B93" s="22"/>
      <c r="C93" s="22" t="s">
        <v>311</v>
      </c>
      <c r="D93" s="22" t="s">
        <v>311</v>
      </c>
      <c r="E93" s="31" t="s">
        <v>6337</v>
      </c>
      <c r="F93" s="31">
        <v>4</v>
      </c>
      <c r="G93" s="311">
        <v>42300</v>
      </c>
      <c r="H93" s="2220">
        <f>G93*F93</f>
        <v>169200</v>
      </c>
      <c r="I93" s="23"/>
      <c r="J93" s="31"/>
      <c r="K93" s="31"/>
      <c r="L93" s="22"/>
      <c r="M93" s="25">
        <v>44075</v>
      </c>
      <c r="N93" s="31"/>
      <c r="O93" s="22"/>
      <c r="P93" s="37"/>
      <c r="Q93" s="26"/>
    </row>
    <row r="94" spans="2:17" ht="19.5" customHeight="1">
      <c r="B94" s="22"/>
      <c r="C94" s="22" t="s">
        <v>311</v>
      </c>
      <c r="D94" s="22" t="s">
        <v>311</v>
      </c>
      <c r="E94" s="31" t="s">
        <v>6339</v>
      </c>
      <c r="F94" s="31">
        <v>4</v>
      </c>
      <c r="G94" s="311">
        <v>2800</v>
      </c>
      <c r="H94" s="2220">
        <f>G94*F94</f>
        <v>11200</v>
      </c>
      <c r="I94" s="23"/>
      <c r="J94" s="31"/>
      <c r="K94" s="31"/>
      <c r="L94" s="22"/>
      <c r="M94" s="25">
        <v>44075</v>
      </c>
      <c r="N94" s="31"/>
      <c r="O94" s="22"/>
      <c r="P94" s="37"/>
      <c r="Q94" s="26"/>
    </row>
    <row r="95" spans="2:17" ht="19.5" customHeight="1">
      <c r="B95" s="22"/>
      <c r="C95" s="22" t="s">
        <v>311</v>
      </c>
      <c r="D95" s="22" t="s">
        <v>311</v>
      </c>
      <c r="E95" s="31" t="s">
        <v>8038</v>
      </c>
      <c r="F95" s="31"/>
      <c r="G95" s="1447"/>
      <c r="H95" s="2220">
        <v>-20000</v>
      </c>
      <c r="I95" s="23"/>
      <c r="J95" s="31"/>
      <c r="K95" s="31"/>
      <c r="L95" s="22"/>
      <c r="M95" s="25">
        <v>44075</v>
      </c>
      <c r="N95" s="31"/>
      <c r="O95" s="22"/>
      <c r="P95" s="37"/>
      <c r="Q95" s="26"/>
    </row>
    <row r="96" spans="2:17" ht="19.5" customHeight="1">
      <c r="B96" s="22"/>
      <c r="C96" s="22" t="s">
        <v>311</v>
      </c>
      <c r="D96" s="22" t="s">
        <v>311</v>
      </c>
      <c r="E96" s="31" t="s">
        <v>6355</v>
      </c>
      <c r="F96" s="31">
        <v>4</v>
      </c>
      <c r="G96" s="36">
        <v>14000</v>
      </c>
      <c r="H96" s="31">
        <f>F96*G96</f>
        <v>56000</v>
      </c>
      <c r="I96" s="23"/>
      <c r="J96" s="31" t="s">
        <v>6356</v>
      </c>
      <c r="K96" s="22"/>
      <c r="L96" s="864"/>
      <c r="M96" s="25">
        <v>44077</v>
      </c>
      <c r="N96" s="31"/>
      <c r="O96" s="22"/>
      <c r="P96" s="37"/>
      <c r="Q96" s="26"/>
    </row>
    <row r="97" spans="2:17" ht="19.5" customHeight="1">
      <c r="B97" s="22"/>
      <c r="C97" s="22" t="s">
        <v>311</v>
      </c>
      <c r="D97" s="22" t="s">
        <v>311</v>
      </c>
      <c r="E97" s="31" t="s">
        <v>6357</v>
      </c>
      <c r="F97" s="31">
        <v>4</v>
      </c>
      <c r="G97" s="36">
        <v>360</v>
      </c>
      <c r="H97" s="31">
        <f>F97*G97</f>
        <v>1440</v>
      </c>
      <c r="I97" s="23"/>
      <c r="J97" s="31" t="s">
        <v>5991</v>
      </c>
      <c r="K97" s="22"/>
      <c r="L97" s="864"/>
      <c r="M97" s="25">
        <v>44077</v>
      </c>
      <c r="N97" s="31"/>
      <c r="O97" s="22"/>
      <c r="P97" s="37"/>
      <c r="Q97" s="26"/>
    </row>
    <row r="98" spans="2:17" ht="19.5" customHeight="1">
      <c r="B98" s="22"/>
      <c r="C98" s="22" t="s">
        <v>311</v>
      </c>
      <c r="D98" s="22" t="s">
        <v>311</v>
      </c>
      <c r="E98" s="31" t="s">
        <v>10075</v>
      </c>
      <c r="F98" s="31">
        <v>1</v>
      </c>
      <c r="G98" s="311">
        <v>0</v>
      </c>
      <c r="H98" s="31">
        <f>F98*G98</f>
        <v>0</v>
      </c>
      <c r="I98" s="23"/>
      <c r="J98" s="31" t="s">
        <v>8054</v>
      </c>
      <c r="K98" s="31"/>
      <c r="L98" s="22"/>
      <c r="M98" s="25">
        <v>44078</v>
      </c>
      <c r="N98" s="31"/>
      <c r="O98" s="22"/>
      <c r="P98" s="37"/>
      <c r="Q98" s="26"/>
    </row>
    <row r="99" spans="2:17" ht="19.5" customHeight="1">
      <c r="B99" s="22"/>
      <c r="C99" s="22" t="s">
        <v>311</v>
      </c>
      <c r="D99" s="22" t="s">
        <v>311</v>
      </c>
      <c r="E99" s="31" t="s">
        <v>8061</v>
      </c>
      <c r="F99" s="31">
        <v>15</v>
      </c>
      <c r="G99" s="311">
        <v>1350</v>
      </c>
      <c r="H99" s="2220">
        <v>20250</v>
      </c>
      <c r="I99" s="23"/>
      <c r="J99" s="31"/>
      <c r="K99" s="79"/>
      <c r="L99" s="22"/>
      <c r="M99" s="25">
        <v>44082</v>
      </c>
      <c r="N99" s="31"/>
      <c r="O99" s="22"/>
      <c r="P99" s="37"/>
      <c r="Q99" s="26"/>
    </row>
    <row r="100" spans="2:17" ht="19.5" customHeight="1">
      <c r="B100" s="22"/>
      <c r="C100" s="22" t="s">
        <v>311</v>
      </c>
      <c r="D100" s="22" t="s">
        <v>311</v>
      </c>
      <c r="E100" s="31" t="s">
        <v>5981</v>
      </c>
      <c r="F100" s="31">
        <v>6</v>
      </c>
      <c r="G100" s="311">
        <v>12800</v>
      </c>
      <c r="H100" s="2220">
        <f>F100*G100</f>
        <v>76800</v>
      </c>
      <c r="I100" s="23"/>
      <c r="J100" s="31"/>
      <c r="K100" s="79"/>
      <c r="L100" s="22"/>
      <c r="M100" s="25">
        <v>44089</v>
      </c>
      <c r="N100" s="31"/>
      <c r="O100" s="22"/>
      <c r="P100" s="37"/>
      <c r="Q100" s="26"/>
    </row>
    <row r="101" spans="2:17" ht="19.5" customHeight="1">
      <c r="B101" s="22"/>
      <c r="C101" s="22" t="s">
        <v>311</v>
      </c>
      <c r="D101" s="22" t="s">
        <v>311</v>
      </c>
      <c r="E101" s="31" t="s">
        <v>5983</v>
      </c>
      <c r="F101" s="31">
        <v>1</v>
      </c>
      <c r="G101" s="311">
        <v>24900</v>
      </c>
      <c r="H101" s="2220">
        <f>F101*G101</f>
        <v>24900</v>
      </c>
      <c r="I101" s="23"/>
      <c r="J101" s="31"/>
      <c r="K101" s="79"/>
      <c r="L101" s="22"/>
      <c r="M101" s="25">
        <v>44089</v>
      </c>
      <c r="N101" s="31"/>
      <c r="O101" s="22"/>
      <c r="P101" s="37"/>
      <c r="Q101" s="26"/>
    </row>
    <row r="102" spans="2:17" ht="19.5" customHeight="1">
      <c r="B102" s="22"/>
      <c r="C102" s="22" t="s">
        <v>311</v>
      </c>
      <c r="D102" s="22" t="s">
        <v>311</v>
      </c>
      <c r="E102" s="31" t="s">
        <v>8045</v>
      </c>
      <c r="F102" s="31">
        <v>1</v>
      </c>
      <c r="G102" s="311">
        <v>27900</v>
      </c>
      <c r="H102" s="2220">
        <f>F102*G102</f>
        <v>27900</v>
      </c>
      <c r="I102" s="23"/>
      <c r="J102" s="31"/>
      <c r="K102" s="79"/>
      <c r="L102" s="22"/>
      <c r="M102" s="25">
        <v>44089</v>
      </c>
      <c r="N102" s="31"/>
      <c r="O102" s="22"/>
      <c r="P102" s="37"/>
      <c r="Q102" s="26"/>
    </row>
    <row r="103" spans="2:17" ht="19.5" customHeight="1">
      <c r="B103" s="22"/>
      <c r="C103" s="22" t="s">
        <v>311</v>
      </c>
      <c r="D103" s="22" t="s">
        <v>311</v>
      </c>
      <c r="E103" s="31" t="s">
        <v>8061</v>
      </c>
      <c r="F103" s="31">
        <v>1</v>
      </c>
      <c r="G103" s="311">
        <v>1500</v>
      </c>
      <c r="H103" s="2220">
        <f>F103*G103</f>
        <v>1500</v>
      </c>
      <c r="I103" s="23"/>
      <c r="J103" s="31"/>
      <c r="K103" s="79"/>
      <c r="L103" s="22"/>
      <c r="M103" s="25">
        <v>44089</v>
      </c>
      <c r="N103" s="31"/>
      <c r="O103" s="22"/>
      <c r="P103" s="37"/>
      <c r="Q103" s="26"/>
    </row>
    <row r="104" spans="2:17" ht="19.5" customHeight="1">
      <c r="B104" s="22"/>
      <c r="C104" s="22" t="s">
        <v>311</v>
      </c>
      <c r="D104" s="22" t="s">
        <v>311</v>
      </c>
      <c r="E104" s="31" t="s">
        <v>8038</v>
      </c>
      <c r="F104" s="31"/>
      <c r="G104" s="1447"/>
      <c r="H104" s="2220">
        <v>-59100</v>
      </c>
      <c r="I104" s="23"/>
      <c r="J104" s="31"/>
      <c r="K104" s="31"/>
      <c r="L104" s="22"/>
      <c r="M104" s="25">
        <v>44089</v>
      </c>
      <c r="N104" s="31"/>
      <c r="O104" s="22"/>
      <c r="P104" s="37"/>
      <c r="Q104" s="26"/>
    </row>
    <row r="105" spans="2:17" ht="19.5" customHeight="1">
      <c r="B105" s="22"/>
      <c r="C105" s="22" t="s">
        <v>311</v>
      </c>
      <c r="D105" s="22" t="s">
        <v>311</v>
      </c>
      <c r="E105" s="31" t="s">
        <v>321</v>
      </c>
      <c r="F105" s="31">
        <v>1</v>
      </c>
      <c r="G105" s="311">
        <v>260000</v>
      </c>
      <c r="H105" s="1447">
        <f>F105*G105</f>
        <v>260000</v>
      </c>
      <c r="I105" s="23"/>
      <c r="J105" s="31"/>
      <c r="K105" s="31"/>
      <c r="L105" s="22"/>
      <c r="M105" s="25">
        <v>44102</v>
      </c>
      <c r="N105" s="31"/>
      <c r="O105" s="22"/>
      <c r="P105" s="37"/>
      <c r="Q105" s="26"/>
    </row>
    <row r="106" spans="2:17" ht="19.5" customHeight="1">
      <c r="B106" s="22"/>
      <c r="C106" s="22" t="s">
        <v>311</v>
      </c>
      <c r="D106" s="22" t="s">
        <v>311</v>
      </c>
      <c r="E106" s="31" t="s">
        <v>322</v>
      </c>
      <c r="F106" s="31">
        <v>1</v>
      </c>
      <c r="G106" s="311">
        <v>40000</v>
      </c>
      <c r="H106" s="1447">
        <f>F106*G106</f>
        <v>40000</v>
      </c>
      <c r="I106" s="23"/>
      <c r="J106" s="31"/>
      <c r="K106" s="31"/>
      <c r="L106" s="22"/>
      <c r="M106" s="25">
        <v>44102</v>
      </c>
      <c r="N106" s="31"/>
      <c r="O106" s="22"/>
      <c r="P106" s="37"/>
      <c r="Q106" s="26"/>
    </row>
    <row r="107" spans="2:17" ht="19.5" customHeight="1">
      <c r="B107" s="22"/>
      <c r="C107" s="22" t="s">
        <v>311</v>
      </c>
      <c r="D107" s="22" t="s">
        <v>311</v>
      </c>
      <c r="E107" s="31" t="s">
        <v>8050</v>
      </c>
      <c r="F107" s="31">
        <v>1</v>
      </c>
      <c r="G107" s="311">
        <v>0</v>
      </c>
      <c r="H107" s="1447">
        <f>F107*G107</f>
        <v>0</v>
      </c>
      <c r="I107" s="23"/>
      <c r="J107" s="31"/>
      <c r="K107" s="31"/>
      <c r="L107" s="22"/>
      <c r="M107" s="25">
        <v>44102</v>
      </c>
      <c r="N107" s="31"/>
      <c r="O107" s="22"/>
      <c r="P107" s="37"/>
      <c r="Q107" s="26"/>
    </row>
    <row r="108" spans="2:17" ht="19.5" customHeight="1">
      <c r="B108" s="22"/>
      <c r="C108" s="22" t="s">
        <v>311</v>
      </c>
      <c r="D108" s="22" t="s">
        <v>311</v>
      </c>
      <c r="E108" s="31" t="s">
        <v>8038</v>
      </c>
      <c r="F108" s="31"/>
      <c r="G108" s="1447"/>
      <c r="H108" s="2220">
        <v>-50000</v>
      </c>
      <c r="I108" s="23"/>
      <c r="J108" s="31"/>
      <c r="K108" s="31"/>
      <c r="L108" s="22"/>
      <c r="M108" s="25"/>
      <c r="N108" s="31"/>
      <c r="O108" s="22"/>
      <c r="P108" s="37"/>
      <c r="Q108" s="26"/>
    </row>
    <row r="109" spans="2:17" ht="19.5" customHeight="1">
      <c r="B109" s="22"/>
      <c r="C109" s="22" t="s">
        <v>311</v>
      </c>
      <c r="D109" s="22" t="s">
        <v>311</v>
      </c>
      <c r="E109" s="31" t="s">
        <v>5990</v>
      </c>
      <c r="F109" s="31">
        <v>1</v>
      </c>
      <c r="G109" s="311">
        <v>450</v>
      </c>
      <c r="H109" s="1447">
        <f>F109*G109</f>
        <v>450</v>
      </c>
      <c r="I109" s="23"/>
      <c r="J109" s="31"/>
      <c r="K109" s="31"/>
      <c r="L109" s="22"/>
      <c r="M109" s="25">
        <v>44102</v>
      </c>
      <c r="N109" s="31"/>
      <c r="O109" s="22"/>
      <c r="P109" s="37"/>
      <c r="Q109" s="26"/>
    </row>
    <row r="110" spans="2:17" ht="19.5" customHeight="1">
      <c r="B110" s="22"/>
      <c r="C110" s="22" t="s">
        <v>311</v>
      </c>
      <c r="D110" s="22" t="s">
        <v>311</v>
      </c>
      <c r="E110" s="31" t="s">
        <v>4249</v>
      </c>
      <c r="F110" s="31">
        <v>2</v>
      </c>
      <c r="G110" s="311">
        <v>13000</v>
      </c>
      <c r="H110" s="1447">
        <f>F110*G110</f>
        <v>26000</v>
      </c>
      <c r="I110" s="23"/>
      <c r="J110" s="31"/>
      <c r="K110" s="31"/>
      <c r="L110" s="22"/>
      <c r="M110" s="25">
        <v>44103</v>
      </c>
      <c r="N110" s="31"/>
      <c r="O110" s="22"/>
      <c r="P110" s="37"/>
      <c r="Q110" s="26"/>
    </row>
    <row r="111" spans="2:17" ht="19.5" customHeight="1">
      <c r="B111" s="22"/>
      <c r="C111" s="22" t="s">
        <v>311</v>
      </c>
      <c r="D111" s="22" t="s">
        <v>311</v>
      </c>
      <c r="E111" s="31" t="s">
        <v>8063</v>
      </c>
      <c r="F111" s="31">
        <v>2</v>
      </c>
      <c r="G111" s="311">
        <v>13000</v>
      </c>
      <c r="H111" s="1447">
        <f>F111*G111</f>
        <v>26000</v>
      </c>
      <c r="I111" s="23"/>
      <c r="J111" s="31"/>
      <c r="K111" s="31"/>
      <c r="L111" s="22"/>
      <c r="M111" s="25">
        <v>44103</v>
      </c>
      <c r="N111" s="31"/>
      <c r="O111" s="22"/>
      <c r="P111" s="37"/>
      <c r="Q111" s="26"/>
    </row>
    <row r="112" spans="2:17" ht="19.5" customHeight="1">
      <c r="B112" s="22"/>
      <c r="C112" s="22" t="s">
        <v>311</v>
      </c>
      <c r="D112" s="22" t="s">
        <v>311</v>
      </c>
      <c r="E112" s="31" t="s">
        <v>8043</v>
      </c>
      <c r="F112" s="31">
        <v>1</v>
      </c>
      <c r="G112" s="311">
        <v>12300</v>
      </c>
      <c r="H112" s="1447">
        <f>F112*G112</f>
        <v>12300</v>
      </c>
      <c r="I112" s="23"/>
      <c r="J112" s="31"/>
      <c r="K112" s="31"/>
      <c r="L112" s="22"/>
      <c r="M112" s="25">
        <v>44119</v>
      </c>
      <c r="N112" s="31"/>
      <c r="O112" s="22"/>
      <c r="P112" s="37"/>
      <c r="Q112" s="26"/>
    </row>
    <row r="113" spans="2:17" ht="19.5" customHeight="1">
      <c r="B113" s="22"/>
      <c r="C113" s="22" t="s">
        <v>311</v>
      </c>
      <c r="D113" s="22" t="s">
        <v>311</v>
      </c>
      <c r="E113" s="31" t="s">
        <v>8066</v>
      </c>
      <c r="F113" s="31">
        <v>1</v>
      </c>
      <c r="G113" s="311">
        <v>14000</v>
      </c>
      <c r="H113" s="1447">
        <f>F113*G113</f>
        <v>14000</v>
      </c>
      <c r="I113" s="23"/>
      <c r="J113" s="31"/>
      <c r="K113" s="31"/>
      <c r="L113" s="22"/>
      <c r="M113" s="25">
        <v>44119</v>
      </c>
      <c r="N113" s="31"/>
      <c r="O113" s="22"/>
      <c r="P113" s="37"/>
      <c r="Q113" s="26"/>
    </row>
    <row r="114" spans="2:17" ht="19.5" customHeight="1">
      <c r="B114" s="22"/>
      <c r="C114" s="22" t="s">
        <v>311</v>
      </c>
      <c r="D114" s="22" t="s">
        <v>311</v>
      </c>
      <c r="E114" s="31" t="s">
        <v>8039</v>
      </c>
      <c r="F114" s="31">
        <v>1</v>
      </c>
      <c r="G114" s="311"/>
      <c r="H114" s="1447"/>
      <c r="I114" s="23"/>
      <c r="J114" s="31"/>
      <c r="K114" s="31"/>
      <c r="L114" s="22"/>
      <c r="M114" s="25">
        <v>44123</v>
      </c>
      <c r="N114" s="31"/>
      <c r="O114" s="22"/>
      <c r="P114" s="37"/>
      <c r="Q114" s="26"/>
    </row>
    <row r="115" spans="2:17" ht="19.5" customHeight="1">
      <c r="B115" s="22"/>
      <c r="C115" s="22" t="s">
        <v>311</v>
      </c>
      <c r="D115" s="22" t="s">
        <v>311</v>
      </c>
      <c r="E115" s="31" t="s">
        <v>8043</v>
      </c>
      <c r="F115" s="31">
        <v>1</v>
      </c>
      <c r="G115" s="311"/>
      <c r="H115" s="1447"/>
      <c r="I115" s="23"/>
      <c r="J115" s="31"/>
      <c r="K115" s="31"/>
      <c r="L115" s="22"/>
      <c r="M115" s="25">
        <v>44123</v>
      </c>
      <c r="N115" s="31"/>
      <c r="O115" s="22"/>
      <c r="P115" s="37"/>
      <c r="Q115" s="26"/>
    </row>
    <row r="116" spans="2:17" ht="19.5" customHeight="1">
      <c r="B116" s="22"/>
      <c r="C116" s="22" t="s">
        <v>311</v>
      </c>
      <c r="D116" s="22" t="s">
        <v>311</v>
      </c>
      <c r="E116" s="31" t="s">
        <v>8039</v>
      </c>
      <c r="F116" s="31">
        <v>1</v>
      </c>
      <c r="G116" s="311"/>
      <c r="H116" s="1447"/>
      <c r="I116" s="23"/>
      <c r="J116" s="31"/>
      <c r="K116" s="31"/>
      <c r="L116" s="22"/>
      <c r="M116" s="25">
        <v>44124</v>
      </c>
      <c r="N116" s="31"/>
      <c r="O116" s="22"/>
      <c r="P116" s="37"/>
      <c r="Q116" s="26"/>
    </row>
    <row r="117" spans="2:17" ht="19.5" customHeight="1">
      <c r="B117" s="22"/>
      <c r="C117" s="22" t="s">
        <v>311</v>
      </c>
      <c r="D117" s="22" t="s">
        <v>311</v>
      </c>
      <c r="E117" s="31" t="s">
        <v>8043</v>
      </c>
      <c r="F117" s="31">
        <v>1</v>
      </c>
      <c r="G117" s="311"/>
      <c r="H117" s="1447"/>
      <c r="I117" s="23"/>
      <c r="J117" s="31"/>
      <c r="K117" s="31"/>
      <c r="L117" s="22"/>
      <c r="M117" s="25">
        <v>44124</v>
      </c>
      <c r="N117" s="31"/>
      <c r="O117" s="22"/>
      <c r="P117" s="37"/>
      <c r="Q117" s="26"/>
    </row>
    <row r="118" spans="2:17" ht="19.5" customHeight="1">
      <c r="B118" s="22"/>
      <c r="C118" s="22"/>
      <c r="D118" s="22"/>
      <c r="E118" s="31"/>
      <c r="F118" s="31"/>
      <c r="G118" s="311"/>
      <c r="H118" s="1447"/>
      <c r="I118" s="23"/>
      <c r="J118" s="31"/>
      <c r="K118" s="31"/>
      <c r="L118" s="22"/>
      <c r="M118" s="25"/>
      <c r="N118" s="31"/>
      <c r="O118" s="22"/>
      <c r="P118" s="37"/>
      <c r="Q118" s="26"/>
    </row>
    <row r="119" spans="2:17" ht="19.5" customHeight="1">
      <c r="B119" s="22"/>
      <c r="C119" s="22" t="s">
        <v>3307</v>
      </c>
      <c r="D119" s="22" t="s">
        <v>3307</v>
      </c>
      <c r="E119" s="31" t="s">
        <v>8069</v>
      </c>
      <c r="F119" s="31">
        <v>1</v>
      </c>
      <c r="G119" s="311">
        <v>34300000</v>
      </c>
      <c r="H119" s="1447">
        <f>F119*G119</f>
        <v>34300000</v>
      </c>
      <c r="I119" s="23"/>
      <c r="J119" s="31"/>
      <c r="K119" s="31" t="s">
        <v>10076</v>
      </c>
      <c r="L119" s="22"/>
      <c r="M119" s="25">
        <v>44131</v>
      </c>
      <c r="N119" s="31"/>
      <c r="O119" s="22"/>
      <c r="P119" s="37"/>
      <c r="Q119" s="26"/>
    </row>
    <row r="120" spans="2:17" ht="19.5" customHeight="1">
      <c r="B120" s="22"/>
      <c r="C120" s="22"/>
      <c r="D120" s="22"/>
      <c r="E120" s="31"/>
      <c r="F120" s="31"/>
      <c r="G120" s="28"/>
      <c r="H120" s="28"/>
      <c r="I120" s="23"/>
      <c r="J120" s="31"/>
      <c r="K120" s="31"/>
      <c r="L120" s="22"/>
      <c r="M120" s="25"/>
      <c r="N120" s="31"/>
      <c r="O120" s="22"/>
      <c r="P120" s="37"/>
      <c r="Q120" s="26"/>
    </row>
  </sheetData>
  <autoFilter ref="B9:O25" xr:uid="{00000000-0009-0000-0000-000000000000}"/>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7336-B6A4-45C9-A600-FCB8AF464DBC}">
  <dimension ref="B2:Q1048559"/>
  <sheetViews>
    <sheetView topLeftCell="A223" zoomScale="62" zoomScaleNormal="62" workbookViewId="0">
      <selection activeCell="A245" sqref="A245:XFD245"/>
    </sheetView>
  </sheetViews>
  <sheetFormatPr defaultRowHeight="18.75"/>
  <cols>
    <col min="1" max="1" width="2.625" style="8" customWidth="1"/>
    <col min="2" max="2" width="15.5" style="9" bestFit="1" customWidth="1"/>
    <col min="3" max="3" width="14.375" style="9" bestFit="1" customWidth="1"/>
    <col min="4" max="4" width="13.125" style="9" bestFit="1" customWidth="1"/>
    <col min="5" max="5" width="76.875" style="8" bestFit="1" customWidth="1"/>
    <col min="6" max="6" width="6.25" style="3" customWidth="1"/>
    <col min="7" max="8" width="12.75" style="14" customWidth="1"/>
    <col min="9" max="9" width="5.75" style="3" customWidth="1"/>
    <col min="10" max="10" width="31.875" style="8" bestFit="1" customWidth="1"/>
    <col min="11" max="11" width="37.25" style="8" bestFit="1" customWidth="1"/>
    <col min="12" max="12" width="11" style="9" customWidth="1"/>
    <col min="13" max="13" width="13.75" style="10" customWidth="1"/>
    <col min="14" max="14" width="6.375" style="8" customWidth="1"/>
    <col min="15" max="15" width="15.875" style="9" customWidth="1"/>
    <col min="16" max="16" width="15.875" style="11" customWidth="1"/>
    <col min="17" max="17" width="15.625" style="12" customWidth="1"/>
    <col min="18" max="16384" width="9" style="8"/>
  </cols>
  <sheetData>
    <row r="2" spans="2:17" ht="20.100000000000001" customHeight="1">
      <c r="B2" s="1" t="s">
        <v>0</v>
      </c>
      <c r="C2" s="1"/>
      <c r="D2" s="1"/>
      <c r="E2" s="2" t="s">
        <v>5945</v>
      </c>
      <c r="G2" s="4" t="s">
        <v>2</v>
      </c>
      <c r="H2" s="5"/>
      <c r="I2" s="6"/>
      <c r="J2" s="7">
        <f>SUM(H:H)</f>
        <v>5693356</v>
      </c>
    </row>
    <row r="3" spans="2:17" ht="20.100000000000001" customHeight="1">
      <c r="B3" s="1" t="s">
        <v>3</v>
      </c>
      <c r="C3" s="1"/>
      <c r="D3" s="1"/>
      <c r="E3" s="13" t="s">
        <v>4</v>
      </c>
    </row>
    <row r="4" spans="2:17" ht="20.100000000000001" customHeight="1">
      <c r="B4" s="1" t="s">
        <v>5</v>
      </c>
      <c r="C4" s="1"/>
      <c r="D4" s="1"/>
      <c r="E4" s="13">
        <v>179145</v>
      </c>
      <c r="J4" s="15"/>
      <c r="K4" s="16"/>
    </row>
    <row r="5" spans="2:17" ht="20.100000000000001" customHeight="1">
      <c r="B5" s="1" t="s">
        <v>6</v>
      </c>
      <c r="C5" s="1"/>
      <c r="D5" s="1"/>
      <c r="E5" s="17"/>
      <c r="J5" s="15"/>
      <c r="K5" s="16"/>
    </row>
    <row r="6" spans="2:17" ht="20.100000000000001" customHeight="1">
      <c r="B6" s="1" t="s">
        <v>7</v>
      </c>
      <c r="C6" s="1"/>
      <c r="D6" s="1"/>
      <c r="E6" s="17"/>
      <c r="J6" s="15"/>
      <c r="K6" s="16"/>
    </row>
    <row r="7" spans="2:17" ht="20.100000000000001" customHeight="1">
      <c r="B7" s="18"/>
      <c r="C7" s="18"/>
      <c r="D7" s="18"/>
      <c r="E7" s="19"/>
      <c r="J7" s="15"/>
      <c r="K7" s="16"/>
      <c r="L7" s="20"/>
    </row>
    <row r="9" spans="2:17" s="9" customFormat="1" ht="19.5" customHeight="1">
      <c r="B9" s="21" t="s">
        <v>8</v>
      </c>
      <c r="C9" s="21" t="s">
        <v>9</v>
      </c>
      <c r="D9" s="21" t="s">
        <v>10</v>
      </c>
      <c r="E9" s="22" t="s">
        <v>11</v>
      </c>
      <c r="F9" s="23" t="s">
        <v>12</v>
      </c>
      <c r="G9" s="24" t="s">
        <v>13</v>
      </c>
      <c r="H9" s="24" t="s">
        <v>14</v>
      </c>
      <c r="I9" s="22" t="s">
        <v>15</v>
      </c>
      <c r="J9" s="22" t="s">
        <v>16</v>
      </c>
      <c r="K9" s="22" t="s">
        <v>17</v>
      </c>
      <c r="L9" s="22" t="s">
        <v>18</v>
      </c>
      <c r="M9" s="25" t="s">
        <v>19</v>
      </c>
      <c r="N9" s="21" t="s">
        <v>20</v>
      </c>
      <c r="O9" s="22" t="s">
        <v>21</v>
      </c>
      <c r="P9" s="25" t="s">
        <v>22</v>
      </c>
      <c r="Q9" s="26" t="s">
        <v>23</v>
      </c>
    </row>
    <row r="10" spans="2:17" s="9" customFormat="1" ht="19.5" customHeight="1">
      <c r="B10" s="27"/>
      <c r="C10" s="21" t="s">
        <v>35</v>
      </c>
      <c r="D10" s="21" t="s">
        <v>35</v>
      </c>
      <c r="E10" s="31" t="s">
        <v>8071</v>
      </c>
      <c r="F10" s="31">
        <v>1</v>
      </c>
      <c r="G10" s="28">
        <v>132550</v>
      </c>
      <c r="H10" s="28">
        <f>F10*G10</f>
        <v>132550</v>
      </c>
      <c r="I10" s="22"/>
      <c r="J10" s="22" t="s">
        <v>8072</v>
      </c>
      <c r="K10" s="864"/>
      <c r="L10" s="22"/>
      <c r="M10" s="25">
        <v>44041</v>
      </c>
      <c r="N10" s="21"/>
      <c r="O10" s="32"/>
      <c r="P10" s="25">
        <v>44060</v>
      </c>
      <c r="Q10" s="29"/>
    </row>
    <row r="11" spans="2:17" s="9" customFormat="1" ht="19.5" customHeight="1">
      <c r="B11" s="27"/>
      <c r="C11" s="21" t="s">
        <v>35</v>
      </c>
      <c r="D11" s="21" t="s">
        <v>35</v>
      </c>
      <c r="E11" s="31" t="s">
        <v>8073</v>
      </c>
      <c r="F11" s="31">
        <v>15</v>
      </c>
      <c r="G11" s="28">
        <v>3400</v>
      </c>
      <c r="H11" s="28">
        <f t="shared" ref="H11:H21" si="0">F11*G11</f>
        <v>51000</v>
      </c>
      <c r="I11" s="22"/>
      <c r="J11" s="22" t="s">
        <v>8074</v>
      </c>
      <c r="K11" s="864"/>
      <c r="L11" s="22"/>
      <c r="M11" s="25">
        <v>44041</v>
      </c>
      <c r="N11" s="25"/>
      <c r="O11" s="25"/>
      <c r="P11" s="25">
        <v>44060</v>
      </c>
      <c r="Q11" s="29"/>
    </row>
    <row r="12" spans="2:17" s="9" customFormat="1" ht="19.5" customHeight="1">
      <c r="B12" s="27"/>
      <c r="C12" s="21" t="s">
        <v>35</v>
      </c>
      <c r="D12" s="21" t="s">
        <v>35</v>
      </c>
      <c r="E12" s="31" t="s">
        <v>8075</v>
      </c>
      <c r="F12" s="31">
        <v>1</v>
      </c>
      <c r="G12" s="28">
        <v>38000</v>
      </c>
      <c r="H12" s="28">
        <f t="shared" si="0"/>
        <v>38000</v>
      </c>
      <c r="I12" s="22"/>
      <c r="J12" s="22" t="s">
        <v>447</v>
      </c>
      <c r="K12" s="864"/>
      <c r="L12" s="22"/>
      <c r="M12" s="25">
        <v>44041</v>
      </c>
      <c r="N12" s="25"/>
      <c r="O12" s="25"/>
      <c r="P12" s="25">
        <v>44060</v>
      </c>
      <c r="Q12" s="29"/>
    </row>
    <row r="13" spans="2:17" s="9" customFormat="1" ht="19.5" customHeight="1">
      <c r="B13" s="27"/>
      <c r="C13" s="21" t="s">
        <v>35</v>
      </c>
      <c r="D13" s="21" t="s">
        <v>35</v>
      </c>
      <c r="E13" s="31" t="s">
        <v>8076</v>
      </c>
      <c r="F13" s="31">
        <v>1</v>
      </c>
      <c r="G13" s="28">
        <v>103256</v>
      </c>
      <c r="H13" s="28">
        <f t="shared" si="0"/>
        <v>103256</v>
      </c>
      <c r="I13" s="23"/>
      <c r="J13" s="22" t="s">
        <v>8072</v>
      </c>
      <c r="K13" s="864"/>
      <c r="L13" s="21"/>
      <c r="M13" s="25">
        <v>44041</v>
      </c>
      <c r="N13" s="25"/>
      <c r="O13" s="25"/>
      <c r="P13" s="25">
        <v>44060</v>
      </c>
      <c r="Q13" s="29"/>
    </row>
    <row r="14" spans="2:17" s="9" customFormat="1" ht="19.5" customHeight="1">
      <c r="B14" s="27"/>
      <c r="C14" s="21" t="s">
        <v>35</v>
      </c>
      <c r="D14" s="21" t="s">
        <v>35</v>
      </c>
      <c r="E14" s="31" t="s">
        <v>8077</v>
      </c>
      <c r="F14" s="31">
        <v>13</v>
      </c>
      <c r="G14" s="28">
        <v>3400</v>
      </c>
      <c r="H14" s="28">
        <f t="shared" si="0"/>
        <v>44200</v>
      </c>
      <c r="I14" s="23"/>
      <c r="J14" s="22" t="s">
        <v>8074</v>
      </c>
      <c r="K14" s="864"/>
      <c r="L14" s="21"/>
      <c r="M14" s="25">
        <v>44041</v>
      </c>
      <c r="N14" s="25"/>
      <c r="O14" s="25"/>
      <c r="P14" s="25">
        <v>44060</v>
      </c>
      <c r="Q14" s="29"/>
    </row>
    <row r="15" spans="2:17" ht="19.5" customHeight="1">
      <c r="B15" s="27"/>
      <c r="C15" s="21" t="s">
        <v>35</v>
      </c>
      <c r="D15" s="21" t="s">
        <v>35</v>
      </c>
      <c r="E15" s="31" t="s">
        <v>8078</v>
      </c>
      <c r="F15" s="31">
        <v>1</v>
      </c>
      <c r="G15" s="28">
        <v>0</v>
      </c>
      <c r="H15" s="28">
        <f t="shared" si="0"/>
        <v>0</v>
      </c>
      <c r="I15" s="23"/>
      <c r="J15" s="22" t="s">
        <v>447</v>
      </c>
      <c r="K15" s="864"/>
      <c r="L15" s="22"/>
      <c r="M15" s="25">
        <v>44041</v>
      </c>
      <c r="N15" s="37"/>
      <c r="O15" s="25"/>
      <c r="P15" s="25">
        <v>44060</v>
      </c>
      <c r="Q15" s="29"/>
    </row>
    <row r="16" spans="2:17" ht="19.5" customHeight="1">
      <c r="B16" s="27"/>
      <c r="C16" s="21" t="s">
        <v>35</v>
      </c>
      <c r="D16" s="21" t="s">
        <v>35</v>
      </c>
      <c r="E16" s="31" t="s">
        <v>8079</v>
      </c>
      <c r="F16" s="31">
        <v>1</v>
      </c>
      <c r="G16" s="28">
        <v>462145</v>
      </c>
      <c r="H16" s="28">
        <f t="shared" si="0"/>
        <v>462145</v>
      </c>
      <c r="I16" s="23"/>
      <c r="J16" s="22" t="s">
        <v>8072</v>
      </c>
      <c r="K16" s="864"/>
      <c r="L16" s="22"/>
      <c r="M16" s="25">
        <v>44041</v>
      </c>
      <c r="N16" s="37"/>
      <c r="O16" s="25"/>
      <c r="P16" s="25">
        <v>44060</v>
      </c>
      <c r="Q16" s="29"/>
    </row>
    <row r="17" spans="2:17" ht="19.5" customHeight="1">
      <c r="B17" s="22"/>
      <c r="C17" s="21" t="s">
        <v>35</v>
      </c>
      <c r="D17" s="21" t="s">
        <v>35</v>
      </c>
      <c r="E17" s="31" t="s">
        <v>8080</v>
      </c>
      <c r="F17" s="31">
        <v>28</v>
      </c>
      <c r="G17" s="28">
        <v>3400</v>
      </c>
      <c r="H17" s="28">
        <f t="shared" si="0"/>
        <v>95200</v>
      </c>
      <c r="I17" s="23"/>
      <c r="J17" s="22" t="s">
        <v>8074</v>
      </c>
      <c r="K17" s="31"/>
      <c r="L17" s="22"/>
      <c r="M17" s="25">
        <v>44041</v>
      </c>
      <c r="N17" s="31"/>
      <c r="O17" s="22"/>
      <c r="P17" s="25">
        <v>44060</v>
      </c>
      <c r="Q17" s="26"/>
    </row>
    <row r="18" spans="2:17" ht="20.100000000000001" customHeight="1">
      <c r="B18" s="22"/>
      <c r="C18" s="21" t="s">
        <v>35</v>
      </c>
      <c r="D18" s="21" t="s">
        <v>35</v>
      </c>
      <c r="E18" s="31" t="s">
        <v>8081</v>
      </c>
      <c r="F18" s="31">
        <v>1</v>
      </c>
      <c r="G18" s="31">
        <v>0</v>
      </c>
      <c r="H18" s="28">
        <f t="shared" si="0"/>
        <v>0</v>
      </c>
      <c r="I18" s="23"/>
      <c r="J18" s="22" t="s">
        <v>447</v>
      </c>
      <c r="K18" s="22"/>
      <c r="L18" s="22"/>
      <c r="M18" s="25">
        <v>44041</v>
      </c>
      <c r="N18" s="31"/>
      <c r="O18" s="22"/>
      <c r="P18" s="25">
        <v>44060</v>
      </c>
      <c r="Q18" s="26"/>
    </row>
    <row r="19" spans="2:17" ht="20.100000000000001" customHeight="1">
      <c r="B19" s="22"/>
      <c r="C19" s="21" t="s">
        <v>35</v>
      </c>
      <c r="D19" s="21" t="s">
        <v>35</v>
      </c>
      <c r="E19" s="31" t="s">
        <v>8082</v>
      </c>
      <c r="F19" s="31">
        <v>1</v>
      </c>
      <c r="G19" s="31">
        <v>464275</v>
      </c>
      <c r="H19" s="28">
        <f t="shared" si="0"/>
        <v>464275</v>
      </c>
      <c r="I19" s="23"/>
      <c r="J19" s="22" t="s">
        <v>8072</v>
      </c>
      <c r="K19" s="22"/>
      <c r="L19" s="22"/>
      <c r="M19" s="25">
        <v>44041</v>
      </c>
      <c r="N19" s="31"/>
      <c r="O19" s="22"/>
      <c r="P19" s="25">
        <v>44060</v>
      </c>
      <c r="Q19" s="26"/>
    </row>
    <row r="20" spans="2:17" ht="20.100000000000001" customHeight="1">
      <c r="B20" s="22"/>
      <c r="C20" s="21" t="s">
        <v>35</v>
      </c>
      <c r="D20" s="21" t="s">
        <v>35</v>
      </c>
      <c r="E20" s="31" t="s">
        <v>8083</v>
      </c>
      <c r="F20" s="31">
        <v>29</v>
      </c>
      <c r="G20" s="31">
        <v>3400</v>
      </c>
      <c r="H20" s="28">
        <f t="shared" si="0"/>
        <v>98600</v>
      </c>
      <c r="I20" s="23"/>
      <c r="J20" s="22" t="s">
        <v>8074</v>
      </c>
      <c r="K20" s="22"/>
      <c r="L20" s="22"/>
      <c r="M20" s="25">
        <v>44041</v>
      </c>
      <c r="N20" s="31"/>
      <c r="O20" s="22"/>
      <c r="P20" s="25">
        <v>44060</v>
      </c>
      <c r="Q20" s="26"/>
    </row>
    <row r="21" spans="2:17" ht="20.100000000000001" customHeight="1">
      <c r="B21" s="22"/>
      <c r="C21" s="21" t="s">
        <v>35</v>
      </c>
      <c r="D21" s="21" t="s">
        <v>35</v>
      </c>
      <c r="E21" s="31" t="s">
        <v>8084</v>
      </c>
      <c r="F21" s="31">
        <v>1</v>
      </c>
      <c r="G21" s="31">
        <v>0</v>
      </c>
      <c r="H21" s="28">
        <f t="shared" si="0"/>
        <v>0</v>
      </c>
      <c r="I21" s="23"/>
      <c r="J21" s="22" t="s">
        <v>447</v>
      </c>
      <c r="K21" s="22"/>
      <c r="L21" s="22"/>
      <c r="M21" s="25">
        <v>44041</v>
      </c>
      <c r="N21" s="31"/>
      <c r="O21" s="22"/>
      <c r="P21" s="25">
        <v>44060</v>
      </c>
      <c r="Q21" s="26"/>
    </row>
    <row r="22" spans="2:17" ht="20.100000000000001" customHeight="1">
      <c r="B22" s="22"/>
      <c r="C22" s="22" t="s">
        <v>2756</v>
      </c>
      <c r="D22" s="22" t="s">
        <v>8085</v>
      </c>
      <c r="E22" s="31" t="s">
        <v>8086</v>
      </c>
      <c r="F22" s="31">
        <v>2</v>
      </c>
      <c r="G22" s="31">
        <v>287500</v>
      </c>
      <c r="H22" s="31">
        <f>F22*G22</f>
        <v>575000</v>
      </c>
      <c r="I22" s="23"/>
      <c r="J22" s="31" t="s">
        <v>8087</v>
      </c>
      <c r="K22" s="864"/>
      <c r="L22" s="22"/>
      <c r="M22" s="25">
        <v>44048</v>
      </c>
      <c r="N22" s="31"/>
      <c r="O22" s="22"/>
      <c r="P22" s="37"/>
      <c r="Q22" s="26"/>
    </row>
    <row r="23" spans="2:17" ht="20.100000000000001" customHeight="1">
      <c r="B23" s="22"/>
      <c r="C23" s="22" t="s">
        <v>2756</v>
      </c>
      <c r="D23" s="22" t="s">
        <v>8085</v>
      </c>
      <c r="E23" s="31" t="s">
        <v>8090</v>
      </c>
      <c r="F23" s="31">
        <v>4</v>
      </c>
      <c r="G23" s="31">
        <v>304000</v>
      </c>
      <c r="H23" s="31">
        <f>F23*G23</f>
        <v>1216000</v>
      </c>
      <c r="I23" s="23"/>
      <c r="J23" s="31" t="s">
        <v>8087</v>
      </c>
      <c r="K23" s="864"/>
      <c r="L23" s="22"/>
      <c r="M23" s="25">
        <v>44048</v>
      </c>
      <c r="N23" s="31"/>
      <c r="O23" s="22"/>
      <c r="P23" s="37"/>
      <c r="Q23" s="26"/>
    </row>
    <row r="24" spans="2:17" ht="19.5" customHeight="1">
      <c r="B24" s="22"/>
      <c r="C24" s="22" t="s">
        <v>2756</v>
      </c>
      <c r="D24" s="22" t="s">
        <v>8085</v>
      </c>
      <c r="E24" s="31" t="s">
        <v>8091</v>
      </c>
      <c r="F24" s="31">
        <v>1</v>
      </c>
      <c r="G24" s="31">
        <v>297800</v>
      </c>
      <c r="H24" s="31">
        <f>F24*G24</f>
        <v>297800</v>
      </c>
      <c r="I24" s="23"/>
      <c r="J24" s="31" t="s">
        <v>8087</v>
      </c>
      <c r="K24" s="864"/>
      <c r="L24" s="22"/>
      <c r="M24" s="25">
        <v>44048</v>
      </c>
      <c r="N24" s="31"/>
      <c r="O24" s="22"/>
      <c r="P24" s="37"/>
      <c r="Q24" s="26"/>
    </row>
    <row r="25" spans="2:17" ht="20.100000000000001" customHeight="1">
      <c r="B25" s="22"/>
      <c r="C25" s="22" t="s">
        <v>3307</v>
      </c>
      <c r="D25" s="22" t="s">
        <v>3307</v>
      </c>
      <c r="E25" s="31" t="s">
        <v>10077</v>
      </c>
      <c r="F25" s="31">
        <v>2</v>
      </c>
      <c r="G25" s="31"/>
      <c r="H25" s="31"/>
      <c r="I25" s="23"/>
      <c r="J25" s="31" t="s">
        <v>10077</v>
      </c>
      <c r="K25" s="22"/>
      <c r="L25" s="22"/>
      <c r="M25" s="25"/>
      <c r="N25" s="31"/>
      <c r="O25" s="22"/>
      <c r="P25" s="37"/>
      <c r="Q25" s="26"/>
    </row>
    <row r="26" spans="2:17" ht="20.100000000000001" customHeight="1">
      <c r="B26" s="22"/>
      <c r="C26" s="21" t="s">
        <v>35</v>
      </c>
      <c r="D26" s="21" t="s">
        <v>35</v>
      </c>
      <c r="E26" s="31" t="s">
        <v>8092</v>
      </c>
      <c r="F26" s="31">
        <v>2</v>
      </c>
      <c r="G26" s="31">
        <v>1670</v>
      </c>
      <c r="H26" s="31">
        <v>3340</v>
      </c>
      <c r="I26" s="23"/>
      <c r="J26" s="31" t="s">
        <v>8093</v>
      </c>
      <c r="K26" s="22"/>
      <c r="L26" s="22"/>
      <c r="M26" s="25">
        <v>44054</v>
      </c>
      <c r="N26" s="31"/>
      <c r="O26" s="22"/>
      <c r="P26" s="37"/>
      <c r="Q26" s="26"/>
    </row>
    <row r="27" spans="2:17" ht="20.100000000000001" customHeight="1">
      <c r="B27" s="22"/>
      <c r="C27" s="21" t="s">
        <v>35</v>
      </c>
      <c r="D27" s="21" t="s">
        <v>35</v>
      </c>
      <c r="E27" s="31" t="s">
        <v>8094</v>
      </c>
      <c r="F27" s="31">
        <v>1</v>
      </c>
      <c r="G27" s="31">
        <v>2610</v>
      </c>
      <c r="H27" s="31">
        <v>2610</v>
      </c>
      <c r="I27" s="23"/>
      <c r="J27" s="31" t="s">
        <v>8095</v>
      </c>
      <c r="K27" s="22"/>
      <c r="L27" s="22"/>
      <c r="M27" s="25">
        <v>44054</v>
      </c>
      <c r="N27" s="31"/>
      <c r="O27" s="22"/>
      <c r="P27" s="37"/>
      <c r="Q27" s="26"/>
    </row>
    <row r="28" spans="2:17" ht="20.100000000000001" customHeight="1">
      <c r="B28" s="22"/>
      <c r="C28" s="21" t="s">
        <v>35</v>
      </c>
      <c r="D28" s="21" t="s">
        <v>35</v>
      </c>
      <c r="E28" s="31" t="s">
        <v>8096</v>
      </c>
      <c r="F28" s="31">
        <v>1</v>
      </c>
      <c r="G28" s="31">
        <v>3060</v>
      </c>
      <c r="H28" s="31">
        <v>3060</v>
      </c>
      <c r="I28" s="23"/>
      <c r="J28" s="31" t="s">
        <v>8097</v>
      </c>
      <c r="K28" s="22"/>
      <c r="L28" s="22"/>
      <c r="M28" s="25">
        <v>44054</v>
      </c>
      <c r="N28" s="31"/>
      <c r="O28" s="22"/>
      <c r="P28" s="37"/>
      <c r="Q28" s="26"/>
    </row>
    <row r="29" spans="2:17" ht="20.100000000000001" customHeight="1">
      <c r="B29" s="22"/>
      <c r="C29" s="21" t="s">
        <v>35</v>
      </c>
      <c r="D29" s="21" t="s">
        <v>35</v>
      </c>
      <c r="E29" s="31" t="s">
        <v>8098</v>
      </c>
      <c r="F29" s="31">
        <v>2</v>
      </c>
      <c r="G29" s="31">
        <v>2650</v>
      </c>
      <c r="H29" s="31">
        <v>5300</v>
      </c>
      <c r="I29" s="23"/>
      <c r="J29" s="31" t="s">
        <v>8099</v>
      </c>
      <c r="K29" s="22"/>
      <c r="L29" s="22"/>
      <c r="M29" s="25">
        <v>44054</v>
      </c>
      <c r="N29" s="31"/>
      <c r="O29" s="22"/>
      <c r="P29" s="37"/>
      <c r="Q29" s="26"/>
    </row>
    <row r="30" spans="2:17" ht="20.100000000000001" customHeight="1">
      <c r="B30" s="22"/>
      <c r="C30" s="21" t="s">
        <v>35</v>
      </c>
      <c r="D30" s="21" t="s">
        <v>35</v>
      </c>
      <c r="E30" s="31" t="s">
        <v>8100</v>
      </c>
      <c r="F30" s="31">
        <v>1</v>
      </c>
      <c r="G30" s="31">
        <v>2320</v>
      </c>
      <c r="H30" s="31">
        <v>2320</v>
      </c>
      <c r="I30" s="23"/>
      <c r="J30" s="31" t="s">
        <v>8101</v>
      </c>
      <c r="K30" s="22"/>
      <c r="L30" s="22"/>
      <c r="M30" s="25">
        <v>44054</v>
      </c>
      <c r="N30" s="31"/>
      <c r="O30" s="22"/>
      <c r="P30" s="37"/>
      <c r="Q30" s="26"/>
    </row>
    <row r="31" spans="2:17" ht="20.100000000000001" customHeight="1">
      <c r="B31" s="22"/>
      <c r="C31" s="21" t="s">
        <v>35</v>
      </c>
      <c r="D31" s="21" t="s">
        <v>35</v>
      </c>
      <c r="E31" s="31" t="s">
        <v>8102</v>
      </c>
      <c r="F31" s="31">
        <v>2</v>
      </c>
      <c r="G31" s="31">
        <v>1660</v>
      </c>
      <c r="H31" s="31">
        <v>3320</v>
      </c>
      <c r="I31" s="23"/>
      <c r="J31" s="31" t="s">
        <v>8103</v>
      </c>
      <c r="K31" s="22"/>
      <c r="L31" s="22"/>
      <c r="M31" s="25">
        <v>44054</v>
      </c>
      <c r="N31" s="31"/>
      <c r="O31" s="22"/>
      <c r="P31" s="37"/>
      <c r="Q31" s="26"/>
    </row>
    <row r="32" spans="2:17" ht="20.100000000000001" customHeight="1">
      <c r="B32" s="22"/>
      <c r="C32" s="21" t="s">
        <v>35</v>
      </c>
      <c r="D32" s="21" t="s">
        <v>35</v>
      </c>
      <c r="E32" s="31" t="s">
        <v>8104</v>
      </c>
      <c r="F32" s="31">
        <v>2</v>
      </c>
      <c r="G32" s="31">
        <v>1290</v>
      </c>
      <c r="H32" s="31">
        <v>2580</v>
      </c>
      <c r="I32" s="23"/>
      <c r="J32" s="31" t="s">
        <v>8105</v>
      </c>
      <c r="K32" s="22"/>
      <c r="L32" s="22"/>
      <c r="M32" s="25">
        <v>44054</v>
      </c>
      <c r="N32" s="31"/>
      <c r="O32" s="22"/>
      <c r="P32" s="37"/>
      <c r="Q32" s="26"/>
    </row>
    <row r="33" spans="2:17" ht="20.100000000000001" customHeight="1">
      <c r="B33" s="22"/>
      <c r="C33" s="21" t="s">
        <v>35</v>
      </c>
      <c r="D33" s="21" t="s">
        <v>35</v>
      </c>
      <c r="E33" s="31" t="s">
        <v>8106</v>
      </c>
      <c r="F33" s="31">
        <v>1</v>
      </c>
      <c r="G33" s="31">
        <v>2390</v>
      </c>
      <c r="H33" s="31">
        <v>2390</v>
      </c>
      <c r="I33" s="23"/>
      <c r="J33" s="31" t="s">
        <v>8107</v>
      </c>
      <c r="K33" s="22"/>
      <c r="L33" s="22"/>
      <c r="M33" s="25">
        <v>44054</v>
      </c>
      <c r="N33" s="31"/>
      <c r="O33" s="22"/>
      <c r="P33" s="37"/>
      <c r="Q33" s="26"/>
    </row>
    <row r="34" spans="2:17" ht="20.100000000000001" customHeight="1">
      <c r="B34" s="22"/>
      <c r="C34" s="21" t="s">
        <v>35</v>
      </c>
      <c r="D34" s="21" t="s">
        <v>35</v>
      </c>
      <c r="E34" s="31" t="s">
        <v>8108</v>
      </c>
      <c r="F34" s="31">
        <v>2</v>
      </c>
      <c r="G34" s="31">
        <v>2700</v>
      </c>
      <c r="H34" s="31">
        <v>5400</v>
      </c>
      <c r="I34" s="23"/>
      <c r="J34" s="31" t="s">
        <v>8109</v>
      </c>
      <c r="K34" s="22"/>
      <c r="L34" s="22"/>
      <c r="M34" s="25">
        <v>44054</v>
      </c>
      <c r="N34" s="31"/>
      <c r="O34" s="22"/>
      <c r="P34" s="37"/>
      <c r="Q34" s="26"/>
    </row>
    <row r="35" spans="2:17" ht="20.100000000000001" customHeight="1">
      <c r="B35" s="22"/>
      <c r="C35" s="21" t="s">
        <v>35</v>
      </c>
      <c r="D35" s="21" t="s">
        <v>35</v>
      </c>
      <c r="E35" s="31" t="s">
        <v>8110</v>
      </c>
      <c r="F35" s="31">
        <v>2</v>
      </c>
      <c r="G35" s="31">
        <v>2900</v>
      </c>
      <c r="H35" s="31">
        <v>5800</v>
      </c>
      <c r="I35" s="23"/>
      <c r="J35" s="31" t="s">
        <v>8111</v>
      </c>
      <c r="K35" s="22"/>
      <c r="L35" s="22"/>
      <c r="M35" s="25">
        <v>44054</v>
      </c>
      <c r="N35" s="31"/>
      <c r="O35" s="22"/>
      <c r="P35" s="37"/>
      <c r="Q35" s="26"/>
    </row>
    <row r="36" spans="2:17" ht="20.100000000000001" customHeight="1">
      <c r="B36" s="22"/>
      <c r="C36" s="22" t="s">
        <v>3307</v>
      </c>
      <c r="D36" s="22" t="s">
        <v>3307</v>
      </c>
      <c r="E36" s="31" t="s">
        <v>10078</v>
      </c>
      <c r="F36" s="31">
        <v>1</v>
      </c>
      <c r="G36" s="31"/>
      <c r="H36" s="31"/>
      <c r="I36" s="23"/>
      <c r="J36" s="31" t="s">
        <v>10078</v>
      </c>
      <c r="K36" s="22"/>
      <c r="L36" s="22"/>
      <c r="M36" s="25"/>
      <c r="N36" s="31"/>
      <c r="O36" s="22"/>
      <c r="P36" s="37"/>
      <c r="Q36" s="26"/>
    </row>
    <row r="37" spans="2:17" ht="20.100000000000001" customHeight="1">
      <c r="B37" s="22"/>
      <c r="C37" s="22" t="s">
        <v>3307</v>
      </c>
      <c r="D37" s="22" t="s">
        <v>3307</v>
      </c>
      <c r="E37" s="31" t="s">
        <v>10079</v>
      </c>
      <c r="F37" s="23">
        <v>1</v>
      </c>
      <c r="G37" s="28"/>
      <c r="H37" s="28"/>
      <c r="I37" s="23"/>
      <c r="J37" s="31" t="s">
        <v>10079</v>
      </c>
      <c r="K37" s="22"/>
      <c r="L37" s="22"/>
      <c r="M37" s="25"/>
      <c r="N37" s="31"/>
      <c r="O37" s="22"/>
      <c r="P37" s="37"/>
      <c r="Q37" s="26"/>
    </row>
    <row r="38" spans="2:17" ht="20.100000000000001" customHeight="1">
      <c r="B38" s="22"/>
      <c r="C38" s="22" t="s">
        <v>3307</v>
      </c>
      <c r="D38" s="22" t="s">
        <v>3307</v>
      </c>
      <c r="E38" s="31" t="s">
        <v>10080</v>
      </c>
      <c r="F38" s="31">
        <v>4</v>
      </c>
      <c r="G38" s="31"/>
      <c r="H38" s="31"/>
      <c r="I38" s="23"/>
      <c r="J38" s="31" t="s">
        <v>10080</v>
      </c>
      <c r="K38" s="22"/>
      <c r="L38" s="22"/>
      <c r="M38" s="25"/>
      <c r="N38" s="31"/>
      <c r="O38" s="22"/>
      <c r="P38" s="37"/>
      <c r="Q38" s="26"/>
    </row>
    <row r="39" spans="2:17" ht="20.100000000000001" customHeight="1">
      <c r="B39" s="22"/>
      <c r="C39" s="21" t="s">
        <v>35</v>
      </c>
      <c r="D39" s="21" t="s">
        <v>35</v>
      </c>
      <c r="E39" s="31" t="s">
        <v>8112</v>
      </c>
      <c r="F39" s="31">
        <v>4</v>
      </c>
      <c r="G39" s="31">
        <v>5205</v>
      </c>
      <c r="H39" s="31">
        <v>20820</v>
      </c>
      <c r="I39" s="23"/>
      <c r="J39" s="31" t="s">
        <v>8113</v>
      </c>
      <c r="K39" s="22"/>
      <c r="L39" s="22"/>
      <c r="M39" s="25">
        <v>44054</v>
      </c>
      <c r="N39" s="31"/>
      <c r="O39" s="22"/>
      <c r="P39" s="37"/>
      <c r="Q39" s="26"/>
    </row>
    <row r="40" spans="2:17" ht="20.100000000000001" customHeight="1">
      <c r="B40" s="22"/>
      <c r="C40" s="21" t="s">
        <v>35</v>
      </c>
      <c r="D40" s="21" t="s">
        <v>35</v>
      </c>
      <c r="E40" s="31" t="s">
        <v>8114</v>
      </c>
      <c r="F40" s="31">
        <v>4</v>
      </c>
      <c r="G40" s="31">
        <v>1570</v>
      </c>
      <c r="H40" s="31">
        <v>6280</v>
      </c>
      <c r="I40" s="23"/>
      <c r="J40" s="31" t="s">
        <v>8115</v>
      </c>
      <c r="K40" s="22"/>
      <c r="L40" s="22"/>
      <c r="M40" s="25">
        <v>44054</v>
      </c>
      <c r="N40" s="31"/>
      <c r="O40" s="22"/>
      <c r="P40" s="37"/>
      <c r="Q40" s="26"/>
    </row>
    <row r="41" spans="2:17" ht="20.100000000000001" customHeight="1">
      <c r="B41" s="22"/>
      <c r="C41" s="21" t="s">
        <v>35</v>
      </c>
      <c r="D41" s="21" t="s">
        <v>35</v>
      </c>
      <c r="E41" s="31" t="s">
        <v>8116</v>
      </c>
      <c r="F41" s="31">
        <v>4</v>
      </c>
      <c r="G41" s="31">
        <v>2250</v>
      </c>
      <c r="H41" s="31">
        <v>9000</v>
      </c>
      <c r="I41" s="23"/>
      <c r="J41" s="31" t="s">
        <v>8117</v>
      </c>
      <c r="K41" s="22"/>
      <c r="L41" s="22"/>
      <c r="M41" s="25">
        <v>44054</v>
      </c>
      <c r="N41" s="31"/>
      <c r="O41" s="22"/>
      <c r="P41" s="37"/>
      <c r="Q41" s="26"/>
    </row>
    <row r="42" spans="2:17" ht="20.100000000000001" customHeight="1">
      <c r="B42" s="22"/>
      <c r="C42" s="21" t="s">
        <v>35</v>
      </c>
      <c r="D42" s="21" t="s">
        <v>35</v>
      </c>
      <c r="E42" s="31" t="s">
        <v>8118</v>
      </c>
      <c r="F42" s="31">
        <v>2</v>
      </c>
      <c r="G42" s="31">
        <v>1760</v>
      </c>
      <c r="H42" s="31">
        <v>3520</v>
      </c>
      <c r="I42" s="23"/>
      <c r="J42" s="31" t="s">
        <v>8119</v>
      </c>
      <c r="K42" s="22"/>
      <c r="L42" s="22"/>
      <c r="M42" s="25">
        <v>44054</v>
      </c>
      <c r="N42" s="31"/>
      <c r="O42" s="22"/>
      <c r="P42" s="37"/>
      <c r="Q42" s="26"/>
    </row>
    <row r="43" spans="2:17" ht="20.100000000000001" customHeight="1">
      <c r="B43" s="22"/>
      <c r="C43" s="21" t="s">
        <v>35</v>
      </c>
      <c r="D43" s="21" t="s">
        <v>35</v>
      </c>
      <c r="E43" s="31" t="s">
        <v>8120</v>
      </c>
      <c r="F43" s="31">
        <v>1</v>
      </c>
      <c r="G43" s="31">
        <v>5980</v>
      </c>
      <c r="H43" s="31">
        <v>5980</v>
      </c>
      <c r="I43" s="23"/>
      <c r="J43" s="31" t="s">
        <v>8121</v>
      </c>
      <c r="K43" s="22"/>
      <c r="L43" s="22"/>
      <c r="M43" s="25">
        <v>44054</v>
      </c>
      <c r="N43" s="31"/>
      <c r="O43" s="22"/>
      <c r="P43" s="37"/>
      <c r="Q43" s="26"/>
    </row>
    <row r="44" spans="2:17" ht="20.100000000000001" customHeight="1">
      <c r="B44" s="22"/>
      <c r="C44" s="21" t="s">
        <v>35</v>
      </c>
      <c r="D44" s="21" t="s">
        <v>35</v>
      </c>
      <c r="E44" s="31" t="s">
        <v>8122</v>
      </c>
      <c r="F44" s="31">
        <v>1</v>
      </c>
      <c r="G44" s="31">
        <v>6960</v>
      </c>
      <c r="H44" s="31">
        <v>6960</v>
      </c>
      <c r="I44" s="23"/>
      <c r="J44" s="31" t="s">
        <v>8123</v>
      </c>
      <c r="K44" s="22"/>
      <c r="L44" s="22"/>
      <c r="M44" s="25">
        <v>44054</v>
      </c>
      <c r="N44" s="31"/>
      <c r="O44" s="22"/>
      <c r="P44" s="37"/>
      <c r="Q44" s="26"/>
    </row>
    <row r="45" spans="2:17" ht="20.100000000000001" customHeight="1">
      <c r="B45" s="22"/>
      <c r="C45" s="21" t="s">
        <v>35</v>
      </c>
      <c r="D45" s="21" t="s">
        <v>35</v>
      </c>
      <c r="E45" s="31" t="s">
        <v>8124</v>
      </c>
      <c r="F45" s="31">
        <v>1</v>
      </c>
      <c r="G45" s="31">
        <v>6020</v>
      </c>
      <c r="H45" s="31">
        <v>6020</v>
      </c>
      <c r="I45" s="23"/>
      <c r="J45" s="31" t="s">
        <v>8125</v>
      </c>
      <c r="K45" s="22"/>
      <c r="L45" s="22"/>
      <c r="M45" s="25">
        <v>44054</v>
      </c>
      <c r="N45" s="31"/>
      <c r="O45" s="22"/>
      <c r="P45" s="37"/>
      <c r="Q45" s="26"/>
    </row>
    <row r="46" spans="2:17" ht="20.100000000000001" customHeight="1">
      <c r="B46" s="22"/>
      <c r="C46" s="21" t="s">
        <v>35</v>
      </c>
      <c r="D46" s="21" t="s">
        <v>35</v>
      </c>
      <c r="E46" s="31" t="s">
        <v>8126</v>
      </c>
      <c r="F46" s="31">
        <v>2</v>
      </c>
      <c r="G46" s="31">
        <v>4440</v>
      </c>
      <c r="H46" s="31">
        <v>8880</v>
      </c>
      <c r="I46" s="23"/>
      <c r="J46" s="31" t="s">
        <v>8127</v>
      </c>
      <c r="K46" s="22"/>
      <c r="L46" s="22"/>
      <c r="M46" s="25">
        <v>44054</v>
      </c>
      <c r="N46" s="31"/>
      <c r="O46" s="22"/>
      <c r="P46" s="37"/>
      <c r="Q46" s="26"/>
    </row>
    <row r="47" spans="2:17" ht="20.100000000000001" customHeight="1">
      <c r="B47" s="22"/>
      <c r="C47" s="21" t="s">
        <v>35</v>
      </c>
      <c r="D47" s="21" t="s">
        <v>35</v>
      </c>
      <c r="E47" s="31" t="s">
        <v>8128</v>
      </c>
      <c r="F47" s="31">
        <v>1</v>
      </c>
      <c r="G47" s="31">
        <v>5230</v>
      </c>
      <c r="H47" s="31">
        <v>5230</v>
      </c>
      <c r="I47" s="23"/>
      <c r="J47" s="31" t="s">
        <v>8129</v>
      </c>
      <c r="K47" s="22"/>
      <c r="L47" s="22"/>
      <c r="M47" s="25">
        <v>44054</v>
      </c>
      <c r="N47" s="31"/>
      <c r="O47" s="22"/>
      <c r="P47" s="37"/>
      <c r="Q47" s="26"/>
    </row>
    <row r="48" spans="2:17" ht="20.100000000000001" customHeight="1">
      <c r="B48" s="22"/>
      <c r="C48" s="21" t="s">
        <v>35</v>
      </c>
      <c r="D48" s="21" t="s">
        <v>35</v>
      </c>
      <c r="E48" s="31" t="s">
        <v>8130</v>
      </c>
      <c r="F48" s="31">
        <v>1</v>
      </c>
      <c r="G48" s="31">
        <v>2930</v>
      </c>
      <c r="H48" s="31">
        <v>2930</v>
      </c>
      <c r="I48" s="23"/>
      <c r="J48" s="31" t="s">
        <v>8131</v>
      </c>
      <c r="K48" s="22"/>
      <c r="L48" s="22"/>
      <c r="M48" s="25">
        <v>44054</v>
      </c>
      <c r="N48" s="31"/>
      <c r="O48" s="22"/>
      <c r="P48" s="37"/>
      <c r="Q48" s="26"/>
    </row>
    <row r="49" spans="2:17" ht="20.100000000000001" customHeight="1">
      <c r="B49" s="22"/>
      <c r="C49" s="21" t="s">
        <v>35</v>
      </c>
      <c r="D49" s="21" t="s">
        <v>35</v>
      </c>
      <c r="E49" s="31" t="s">
        <v>8132</v>
      </c>
      <c r="F49" s="31">
        <v>1</v>
      </c>
      <c r="G49" s="31">
        <v>5550</v>
      </c>
      <c r="H49" s="31">
        <v>5550</v>
      </c>
      <c r="I49" s="23"/>
      <c r="J49" s="31" t="s">
        <v>8133</v>
      </c>
      <c r="K49" s="22"/>
      <c r="L49" s="22"/>
      <c r="M49" s="25">
        <v>44054</v>
      </c>
      <c r="N49" s="31"/>
      <c r="O49" s="22"/>
      <c r="P49" s="37"/>
      <c r="Q49" s="26"/>
    </row>
    <row r="50" spans="2:17" ht="20.100000000000001" customHeight="1">
      <c r="B50" s="22"/>
      <c r="C50" s="21" t="s">
        <v>35</v>
      </c>
      <c r="D50" s="21" t="s">
        <v>35</v>
      </c>
      <c r="E50" s="31" t="s">
        <v>8134</v>
      </c>
      <c r="F50" s="31">
        <v>1</v>
      </c>
      <c r="G50" s="31">
        <v>7140</v>
      </c>
      <c r="H50" s="31">
        <v>7140</v>
      </c>
      <c r="I50" s="23"/>
      <c r="J50" s="31" t="s">
        <v>8135</v>
      </c>
      <c r="K50" s="22"/>
      <c r="L50" s="22"/>
      <c r="M50" s="25">
        <v>44054</v>
      </c>
      <c r="N50" s="31"/>
      <c r="O50" s="22"/>
      <c r="P50" s="37"/>
      <c r="Q50" s="26"/>
    </row>
    <row r="51" spans="2:17" ht="20.100000000000001" customHeight="1">
      <c r="B51" s="22"/>
      <c r="C51" s="21" t="s">
        <v>35</v>
      </c>
      <c r="D51" s="21" t="s">
        <v>35</v>
      </c>
      <c r="E51" s="31" t="s">
        <v>8136</v>
      </c>
      <c r="F51" s="31">
        <v>1</v>
      </c>
      <c r="G51" s="31">
        <v>3340</v>
      </c>
      <c r="H51" s="31">
        <v>3340</v>
      </c>
      <c r="I51" s="23"/>
      <c r="J51" s="31" t="s">
        <v>8137</v>
      </c>
      <c r="K51" s="22"/>
      <c r="L51" s="22"/>
      <c r="M51" s="25">
        <v>44054</v>
      </c>
      <c r="N51" s="31"/>
      <c r="O51" s="22"/>
      <c r="P51" s="37"/>
      <c r="Q51" s="26"/>
    </row>
    <row r="52" spans="2:17" ht="20.100000000000001" customHeight="1">
      <c r="B52" s="22"/>
      <c r="C52" s="21" t="s">
        <v>35</v>
      </c>
      <c r="D52" s="21" t="s">
        <v>35</v>
      </c>
      <c r="E52" s="31" t="s">
        <v>8138</v>
      </c>
      <c r="F52" s="31">
        <v>1</v>
      </c>
      <c r="G52" s="31">
        <v>5610</v>
      </c>
      <c r="H52" s="31">
        <v>5610</v>
      </c>
      <c r="I52" s="23"/>
      <c r="J52" s="31" t="s">
        <v>8139</v>
      </c>
      <c r="K52" s="22"/>
      <c r="L52" s="22"/>
      <c r="M52" s="25">
        <v>44054</v>
      </c>
      <c r="N52" s="31"/>
      <c r="O52" s="22"/>
      <c r="P52" s="37"/>
      <c r="Q52" s="26"/>
    </row>
    <row r="53" spans="2:17" ht="20.100000000000001" customHeight="1">
      <c r="B53" s="22"/>
      <c r="C53" s="21" t="s">
        <v>35</v>
      </c>
      <c r="D53" s="21" t="s">
        <v>35</v>
      </c>
      <c r="E53" s="31" t="s">
        <v>8140</v>
      </c>
      <c r="F53" s="31">
        <v>1</v>
      </c>
      <c r="G53" s="31">
        <v>7690</v>
      </c>
      <c r="H53" s="31">
        <v>7690</v>
      </c>
      <c r="I53" s="23"/>
      <c r="J53" s="31" t="s">
        <v>8141</v>
      </c>
      <c r="K53" s="22"/>
      <c r="L53" s="22"/>
      <c r="M53" s="25">
        <v>44054</v>
      </c>
      <c r="N53" s="31"/>
      <c r="O53" s="22"/>
      <c r="P53" s="37"/>
      <c r="Q53" s="26"/>
    </row>
    <row r="54" spans="2:17" ht="20.100000000000001" customHeight="1">
      <c r="B54" s="22"/>
      <c r="C54" s="21" t="s">
        <v>35</v>
      </c>
      <c r="D54" s="21" t="s">
        <v>35</v>
      </c>
      <c r="E54" s="31" t="s">
        <v>8142</v>
      </c>
      <c r="F54" s="31">
        <v>1</v>
      </c>
      <c r="G54" s="31">
        <v>5640</v>
      </c>
      <c r="H54" s="31">
        <v>5640</v>
      </c>
      <c r="I54" s="23"/>
      <c r="J54" s="31" t="s">
        <v>8143</v>
      </c>
      <c r="K54" s="22"/>
      <c r="L54" s="22"/>
      <c r="M54" s="25">
        <v>44054</v>
      </c>
      <c r="N54" s="31"/>
      <c r="O54" s="22"/>
      <c r="P54" s="37"/>
      <c r="Q54" s="26"/>
    </row>
    <row r="55" spans="2:17" ht="20.100000000000001" customHeight="1">
      <c r="B55" s="22"/>
      <c r="C55" s="21" t="s">
        <v>35</v>
      </c>
      <c r="D55" s="21" t="s">
        <v>35</v>
      </c>
      <c r="E55" s="31" t="s">
        <v>8144</v>
      </c>
      <c r="F55" s="31">
        <v>1</v>
      </c>
      <c r="G55" s="31">
        <v>8640</v>
      </c>
      <c r="H55" s="31">
        <v>8640</v>
      </c>
      <c r="I55" s="23"/>
      <c r="J55" s="31" t="s">
        <v>8145</v>
      </c>
      <c r="K55" s="22"/>
      <c r="L55" s="22"/>
      <c r="M55" s="25">
        <v>44054</v>
      </c>
      <c r="N55" s="31"/>
      <c r="O55" s="22"/>
      <c r="P55" s="37"/>
      <c r="Q55" s="26"/>
    </row>
    <row r="56" spans="2:17" ht="20.100000000000001" customHeight="1">
      <c r="B56" s="22"/>
      <c r="C56" s="21" t="s">
        <v>35</v>
      </c>
      <c r="D56" s="21" t="s">
        <v>35</v>
      </c>
      <c r="E56" s="31" t="s">
        <v>8146</v>
      </c>
      <c r="F56" s="31">
        <v>1</v>
      </c>
      <c r="G56" s="31">
        <v>5550</v>
      </c>
      <c r="H56" s="31">
        <v>5550</v>
      </c>
      <c r="I56" s="23"/>
      <c r="J56" s="31" t="s">
        <v>8147</v>
      </c>
      <c r="K56" s="22"/>
      <c r="L56" s="22"/>
      <c r="M56" s="25">
        <v>44054</v>
      </c>
      <c r="N56" s="31"/>
      <c r="O56" s="22"/>
      <c r="P56" s="37"/>
      <c r="Q56" s="26"/>
    </row>
    <row r="57" spans="2:17" ht="20.100000000000001" customHeight="1">
      <c r="B57" s="22"/>
      <c r="C57" s="21" t="s">
        <v>35</v>
      </c>
      <c r="D57" s="21" t="s">
        <v>35</v>
      </c>
      <c r="E57" s="31" t="s">
        <v>10081</v>
      </c>
      <c r="F57" s="31">
        <v>1</v>
      </c>
      <c r="G57" s="31">
        <v>8940</v>
      </c>
      <c r="H57" s="31">
        <v>8940</v>
      </c>
      <c r="I57" s="23"/>
      <c r="J57" s="31" t="s">
        <v>8149</v>
      </c>
      <c r="K57" s="22"/>
      <c r="L57" s="22"/>
      <c r="M57" s="25">
        <v>44054</v>
      </c>
      <c r="N57" s="31"/>
      <c r="O57" s="22"/>
      <c r="P57" s="37"/>
      <c r="Q57" s="26"/>
    </row>
    <row r="58" spans="2:17" ht="20.100000000000001" customHeight="1">
      <c r="B58" s="22"/>
      <c r="C58" s="21" t="s">
        <v>35</v>
      </c>
      <c r="D58" s="21" t="s">
        <v>35</v>
      </c>
      <c r="E58" s="31" t="s">
        <v>8150</v>
      </c>
      <c r="F58" s="31">
        <v>2</v>
      </c>
      <c r="G58" s="31">
        <v>4120</v>
      </c>
      <c r="H58" s="31">
        <v>8240</v>
      </c>
      <c r="I58" s="23"/>
      <c r="J58" s="31" t="s">
        <v>8151</v>
      </c>
      <c r="K58" s="22"/>
      <c r="L58" s="22"/>
      <c r="M58" s="25">
        <v>44054</v>
      </c>
      <c r="N58" s="31"/>
      <c r="O58" s="22"/>
      <c r="P58" s="37"/>
      <c r="Q58" s="26"/>
    </row>
    <row r="59" spans="2:17" ht="20.100000000000001" customHeight="1">
      <c r="B59" s="22"/>
      <c r="C59" s="21" t="s">
        <v>35</v>
      </c>
      <c r="D59" s="21" t="s">
        <v>35</v>
      </c>
      <c r="E59" s="31" t="s">
        <v>8152</v>
      </c>
      <c r="F59" s="31">
        <v>2</v>
      </c>
      <c r="G59" s="31">
        <v>5850</v>
      </c>
      <c r="H59" s="31">
        <v>11700</v>
      </c>
      <c r="I59" s="23"/>
      <c r="J59" s="31" t="s">
        <v>8153</v>
      </c>
      <c r="K59" s="22"/>
      <c r="L59" s="22"/>
      <c r="M59" s="25">
        <v>44054</v>
      </c>
      <c r="N59" s="31"/>
      <c r="O59" s="22"/>
      <c r="P59" s="37"/>
      <c r="Q59" s="26"/>
    </row>
    <row r="60" spans="2:17" ht="20.100000000000001" customHeight="1">
      <c r="B60" s="22"/>
      <c r="C60" s="21" t="s">
        <v>35</v>
      </c>
      <c r="D60" s="21" t="s">
        <v>35</v>
      </c>
      <c r="E60" s="31" t="s">
        <v>8154</v>
      </c>
      <c r="F60" s="31">
        <v>2</v>
      </c>
      <c r="G60" s="31">
        <v>8770</v>
      </c>
      <c r="H60" s="31">
        <v>17540</v>
      </c>
      <c r="I60" s="23"/>
      <c r="J60" s="31" t="s">
        <v>8155</v>
      </c>
      <c r="K60" s="22"/>
      <c r="L60" s="22"/>
      <c r="M60" s="25">
        <v>44054</v>
      </c>
      <c r="N60" s="31"/>
      <c r="O60" s="22"/>
      <c r="P60" s="37"/>
      <c r="Q60" s="26"/>
    </row>
    <row r="61" spans="2:17" ht="20.100000000000001" customHeight="1">
      <c r="B61" s="22"/>
      <c r="C61" s="21" t="s">
        <v>35</v>
      </c>
      <c r="D61" s="21" t="s">
        <v>35</v>
      </c>
      <c r="E61" s="31" t="s">
        <v>8156</v>
      </c>
      <c r="F61" s="31">
        <v>2</v>
      </c>
      <c r="G61" s="31">
        <v>2700</v>
      </c>
      <c r="H61" s="31">
        <v>5400</v>
      </c>
      <c r="I61" s="23"/>
      <c r="J61" s="1943" t="s">
        <v>8109</v>
      </c>
      <c r="K61" s="22"/>
      <c r="L61" s="22"/>
      <c r="M61" s="25">
        <v>44054</v>
      </c>
      <c r="N61" s="31"/>
      <c r="O61" s="22"/>
      <c r="P61" s="37"/>
      <c r="Q61" s="26"/>
    </row>
    <row r="62" spans="2:17" ht="20.100000000000001" customHeight="1">
      <c r="B62" s="22"/>
      <c r="C62" s="21" t="s">
        <v>35</v>
      </c>
      <c r="D62" s="21" t="s">
        <v>35</v>
      </c>
      <c r="E62" s="31" t="s">
        <v>8157</v>
      </c>
      <c r="F62" s="31">
        <v>2</v>
      </c>
      <c r="G62" s="31">
        <v>2900</v>
      </c>
      <c r="H62" s="31">
        <v>5800</v>
      </c>
      <c r="I62" s="23"/>
      <c r="J62" s="1943" t="s">
        <v>8158</v>
      </c>
      <c r="K62" s="22"/>
      <c r="L62" s="22"/>
      <c r="M62" s="25">
        <v>44054</v>
      </c>
      <c r="N62" s="31"/>
      <c r="O62" s="22"/>
      <c r="P62" s="37"/>
      <c r="Q62" s="26"/>
    </row>
    <row r="63" spans="2:17" ht="20.100000000000001" customHeight="1">
      <c r="B63" s="22"/>
      <c r="C63" s="21" t="s">
        <v>35</v>
      </c>
      <c r="D63" s="21" t="s">
        <v>35</v>
      </c>
      <c r="E63" s="31" t="s">
        <v>5954</v>
      </c>
      <c r="F63" s="31">
        <v>4</v>
      </c>
      <c r="G63" s="31">
        <v>7435</v>
      </c>
      <c r="H63" s="31">
        <v>29740</v>
      </c>
      <c r="I63" s="23"/>
      <c r="J63" s="31" t="s">
        <v>5955</v>
      </c>
      <c r="K63" s="22"/>
      <c r="L63" s="22"/>
      <c r="M63" s="25">
        <v>44054</v>
      </c>
      <c r="N63" s="31"/>
      <c r="O63" s="22"/>
      <c r="P63" s="37"/>
      <c r="Q63" s="26"/>
    </row>
    <row r="64" spans="2:17" ht="20.100000000000001" customHeight="1">
      <c r="B64" s="22"/>
      <c r="C64" s="21" t="s">
        <v>35</v>
      </c>
      <c r="D64" s="21" t="s">
        <v>35</v>
      </c>
      <c r="E64" s="31" t="s">
        <v>8159</v>
      </c>
      <c r="F64" s="31">
        <v>4</v>
      </c>
      <c r="G64" s="31">
        <v>3800</v>
      </c>
      <c r="H64" s="31">
        <v>15200</v>
      </c>
      <c r="I64" s="23"/>
      <c r="J64" s="31" t="s">
        <v>8160</v>
      </c>
      <c r="K64" s="22"/>
      <c r="L64" s="22"/>
      <c r="M64" s="25">
        <v>44054</v>
      </c>
      <c r="N64" s="31"/>
      <c r="O64" s="22"/>
      <c r="P64" s="37"/>
      <c r="Q64" s="26"/>
    </row>
    <row r="65" spans="2:17" ht="20.100000000000001" customHeight="1">
      <c r="B65" s="22"/>
      <c r="C65" s="21" t="s">
        <v>35</v>
      </c>
      <c r="D65" s="21" t="s">
        <v>35</v>
      </c>
      <c r="E65" s="31" t="s">
        <v>79</v>
      </c>
      <c r="F65" s="31">
        <v>30</v>
      </c>
      <c r="G65" s="31">
        <v>225</v>
      </c>
      <c r="H65" s="31">
        <v>6750</v>
      </c>
      <c r="I65" s="23"/>
      <c r="J65" s="31" t="s">
        <v>80</v>
      </c>
      <c r="K65" s="22"/>
      <c r="L65" s="22"/>
      <c r="M65" s="25">
        <v>44054</v>
      </c>
      <c r="N65" s="31"/>
      <c r="O65" s="22"/>
      <c r="P65" s="37"/>
      <c r="Q65" s="26"/>
    </row>
    <row r="66" spans="2:17" ht="20.100000000000001" customHeight="1">
      <c r="B66" s="22"/>
      <c r="C66" s="21" t="s">
        <v>35</v>
      </c>
      <c r="D66" s="21" t="s">
        <v>35</v>
      </c>
      <c r="E66" s="31" t="s">
        <v>82</v>
      </c>
      <c r="F66" s="31">
        <v>4</v>
      </c>
      <c r="G66" s="31">
        <v>240</v>
      </c>
      <c r="H66" s="31">
        <v>960</v>
      </c>
      <c r="I66" s="23"/>
      <c r="J66" s="31" t="s">
        <v>83</v>
      </c>
      <c r="K66" s="22"/>
      <c r="L66" s="22"/>
      <c r="M66" s="25">
        <v>44054</v>
      </c>
      <c r="N66" s="31"/>
      <c r="O66" s="22"/>
      <c r="P66" s="37"/>
      <c r="Q66" s="26"/>
    </row>
    <row r="67" spans="2:17" ht="20.100000000000001" customHeight="1">
      <c r="B67" s="22"/>
      <c r="C67" s="21" t="s">
        <v>35</v>
      </c>
      <c r="D67" s="21" t="s">
        <v>35</v>
      </c>
      <c r="E67" s="31" t="s">
        <v>8161</v>
      </c>
      <c r="F67" s="31">
        <v>2</v>
      </c>
      <c r="G67" s="31">
        <v>450</v>
      </c>
      <c r="H67" s="31">
        <v>900</v>
      </c>
      <c r="I67" s="23"/>
      <c r="J67" s="31" t="s">
        <v>85</v>
      </c>
      <c r="K67" s="22"/>
      <c r="L67" s="22"/>
      <c r="M67" s="25">
        <v>44054</v>
      </c>
      <c r="N67" s="31"/>
      <c r="O67" s="22"/>
      <c r="P67" s="37"/>
      <c r="Q67" s="26"/>
    </row>
    <row r="68" spans="2:17" ht="20.100000000000001" customHeight="1">
      <c r="B68" s="22"/>
      <c r="C68" s="21" t="s">
        <v>35</v>
      </c>
      <c r="D68" s="21" t="s">
        <v>35</v>
      </c>
      <c r="E68" s="31" t="s">
        <v>8162</v>
      </c>
      <c r="F68" s="31">
        <v>4</v>
      </c>
      <c r="G68" s="31">
        <v>450</v>
      </c>
      <c r="H68" s="31">
        <v>1800</v>
      </c>
      <c r="I68" s="23"/>
      <c r="J68" s="31" t="s">
        <v>85</v>
      </c>
      <c r="K68" s="22"/>
      <c r="L68" s="22"/>
      <c r="M68" s="25">
        <v>44054</v>
      </c>
      <c r="N68" s="31"/>
      <c r="O68" s="22"/>
      <c r="P68" s="37"/>
      <c r="Q68" s="26"/>
    </row>
    <row r="69" spans="2:17" ht="20.100000000000001" customHeight="1">
      <c r="B69" s="22"/>
      <c r="C69" s="21" t="s">
        <v>35</v>
      </c>
      <c r="D69" s="21" t="s">
        <v>35</v>
      </c>
      <c r="E69" s="31" t="s">
        <v>104</v>
      </c>
      <c r="F69" s="31">
        <v>1</v>
      </c>
      <c r="G69" s="31">
        <v>1170</v>
      </c>
      <c r="H69" s="31">
        <v>1170</v>
      </c>
      <c r="I69" s="23"/>
      <c r="J69" s="31" t="s">
        <v>85</v>
      </c>
      <c r="K69" s="22"/>
      <c r="L69" s="22"/>
      <c r="M69" s="25">
        <v>44054</v>
      </c>
      <c r="N69" s="31"/>
      <c r="O69" s="22"/>
      <c r="P69" s="37"/>
      <c r="Q69" s="26"/>
    </row>
    <row r="70" spans="2:17" ht="20.100000000000001" customHeight="1">
      <c r="B70" s="22"/>
      <c r="C70" s="21" t="s">
        <v>35</v>
      </c>
      <c r="D70" s="21" t="s">
        <v>35</v>
      </c>
      <c r="E70" s="31" t="s">
        <v>8163</v>
      </c>
      <c r="F70" s="31">
        <v>1</v>
      </c>
      <c r="G70" s="31">
        <v>1400</v>
      </c>
      <c r="H70" s="31">
        <v>1400</v>
      </c>
      <c r="I70" s="23"/>
      <c r="J70" s="31" t="s">
        <v>85</v>
      </c>
      <c r="K70" s="22"/>
      <c r="L70" s="22"/>
      <c r="M70" s="25">
        <v>44054</v>
      </c>
      <c r="N70" s="31"/>
      <c r="O70" s="22"/>
      <c r="P70" s="37"/>
      <c r="Q70" s="26"/>
    </row>
    <row r="71" spans="2:17" ht="20.100000000000001" customHeight="1">
      <c r="B71" s="22"/>
      <c r="C71" s="21" t="s">
        <v>35</v>
      </c>
      <c r="D71" s="21" t="s">
        <v>35</v>
      </c>
      <c r="E71" s="31" t="s">
        <v>10082</v>
      </c>
      <c r="F71" s="31">
        <v>1</v>
      </c>
      <c r="G71" s="31">
        <v>7494</v>
      </c>
      <c r="H71" s="31">
        <v>7494</v>
      </c>
      <c r="I71" s="23"/>
      <c r="J71" s="31" t="s">
        <v>8682</v>
      </c>
      <c r="K71" s="22"/>
      <c r="L71" s="22"/>
      <c r="M71" s="25">
        <v>44060</v>
      </c>
      <c r="N71" s="31"/>
      <c r="O71" s="22"/>
      <c r="P71" s="37"/>
      <c r="Q71" s="26"/>
    </row>
    <row r="72" spans="2:17" ht="20.100000000000001" customHeight="1">
      <c r="B72" s="22"/>
      <c r="C72" s="21" t="s">
        <v>35</v>
      </c>
      <c r="D72" s="21" t="s">
        <v>35</v>
      </c>
      <c r="E72" s="31" t="s">
        <v>8175</v>
      </c>
      <c r="F72" s="31">
        <v>4</v>
      </c>
      <c r="G72" s="31">
        <v>4018</v>
      </c>
      <c r="H72" s="31">
        <v>16072</v>
      </c>
      <c r="I72" s="23"/>
      <c r="J72" s="31" t="s">
        <v>8176</v>
      </c>
      <c r="K72" s="22"/>
      <c r="L72" s="22"/>
      <c r="M72" s="25">
        <v>44060</v>
      </c>
      <c r="N72" s="31"/>
      <c r="O72" s="22"/>
      <c r="P72" s="37"/>
      <c r="Q72" s="26"/>
    </row>
    <row r="73" spans="2:17" ht="20.100000000000001" customHeight="1">
      <c r="B73" s="22"/>
      <c r="C73" s="21" t="s">
        <v>35</v>
      </c>
      <c r="D73" s="21" t="s">
        <v>35</v>
      </c>
      <c r="E73" s="31" t="s">
        <v>8177</v>
      </c>
      <c r="F73" s="31">
        <v>2</v>
      </c>
      <c r="G73" s="31">
        <v>2989</v>
      </c>
      <c r="H73" s="31">
        <v>5978</v>
      </c>
      <c r="I73" s="23"/>
      <c r="J73" s="31" t="s">
        <v>8176</v>
      </c>
      <c r="K73" s="22"/>
      <c r="L73" s="22"/>
      <c r="M73" s="25">
        <v>44060</v>
      </c>
      <c r="N73" s="31"/>
      <c r="O73" s="22"/>
      <c r="P73" s="37"/>
      <c r="Q73" s="26"/>
    </row>
    <row r="74" spans="2:17" ht="20.100000000000001" customHeight="1">
      <c r="B74" s="22"/>
      <c r="C74" s="21" t="s">
        <v>35</v>
      </c>
      <c r="D74" s="21" t="s">
        <v>35</v>
      </c>
      <c r="E74" s="31" t="s">
        <v>8178</v>
      </c>
      <c r="F74" s="31">
        <v>4</v>
      </c>
      <c r="G74" s="31">
        <v>2340</v>
      </c>
      <c r="H74" s="31">
        <v>9360</v>
      </c>
      <c r="I74" s="23"/>
      <c r="J74" s="31" t="s">
        <v>8176</v>
      </c>
      <c r="K74" s="22"/>
      <c r="L74" s="22"/>
      <c r="M74" s="25">
        <v>44060</v>
      </c>
      <c r="N74" s="31"/>
      <c r="O74" s="22"/>
      <c r="P74" s="37"/>
      <c r="Q74" s="26"/>
    </row>
    <row r="75" spans="2:17" ht="20.100000000000001" customHeight="1">
      <c r="B75" s="22"/>
      <c r="C75" s="21" t="s">
        <v>35</v>
      </c>
      <c r="D75" s="21" t="s">
        <v>35</v>
      </c>
      <c r="E75" s="31" t="s">
        <v>8179</v>
      </c>
      <c r="F75" s="31">
        <v>2</v>
      </c>
      <c r="G75" s="31">
        <v>2454</v>
      </c>
      <c r="H75" s="31">
        <v>4908</v>
      </c>
      <c r="I75" s="23"/>
      <c r="J75" s="31" t="s">
        <v>8180</v>
      </c>
      <c r="K75" s="22"/>
      <c r="L75" s="22"/>
      <c r="M75" s="25">
        <v>44060</v>
      </c>
      <c r="N75" s="31"/>
      <c r="O75" s="22"/>
      <c r="P75" s="37"/>
      <c r="Q75" s="26"/>
    </row>
    <row r="76" spans="2:17" ht="20.100000000000001" customHeight="1">
      <c r="B76" s="22"/>
      <c r="C76" s="21" t="s">
        <v>35</v>
      </c>
      <c r="D76" s="21" t="s">
        <v>35</v>
      </c>
      <c r="E76" s="31" t="s">
        <v>8181</v>
      </c>
      <c r="F76" s="31">
        <v>4</v>
      </c>
      <c r="G76" s="31">
        <v>6503</v>
      </c>
      <c r="H76" s="31">
        <v>26012</v>
      </c>
      <c r="I76" s="23"/>
      <c r="J76" s="31" t="s">
        <v>6243</v>
      </c>
      <c r="K76" s="22"/>
      <c r="L76" s="22"/>
      <c r="M76" s="25">
        <v>44060</v>
      </c>
      <c r="N76" s="31"/>
      <c r="O76" s="22"/>
      <c r="P76" s="37"/>
      <c r="Q76" s="26"/>
    </row>
    <row r="77" spans="2:17" ht="20.100000000000001" customHeight="1">
      <c r="B77" s="22"/>
      <c r="C77" s="21" t="s">
        <v>35</v>
      </c>
      <c r="D77" s="21" t="s">
        <v>35</v>
      </c>
      <c r="E77" s="31" t="s">
        <v>8182</v>
      </c>
      <c r="F77" s="31">
        <v>2</v>
      </c>
      <c r="G77" s="31">
        <v>16405</v>
      </c>
      <c r="H77" s="31">
        <v>32810</v>
      </c>
      <c r="I77" s="23"/>
      <c r="J77" s="31" t="s">
        <v>8183</v>
      </c>
      <c r="K77" s="22"/>
      <c r="L77" s="22"/>
      <c r="M77" s="25">
        <v>44060</v>
      </c>
      <c r="N77" s="31"/>
      <c r="O77" s="22"/>
      <c r="P77" s="37"/>
      <c r="Q77" s="26"/>
    </row>
    <row r="78" spans="2:17" ht="20.100000000000001" customHeight="1">
      <c r="B78" s="22"/>
      <c r="C78" s="21" t="s">
        <v>35</v>
      </c>
      <c r="D78" s="21" t="s">
        <v>35</v>
      </c>
      <c r="E78" s="31" t="s">
        <v>8184</v>
      </c>
      <c r="F78" s="31">
        <v>2</v>
      </c>
      <c r="G78" s="31">
        <v>2319</v>
      </c>
      <c r="H78" s="31">
        <v>4638</v>
      </c>
      <c r="I78" s="23"/>
      <c r="J78" s="31" t="s">
        <v>8185</v>
      </c>
      <c r="K78" s="22"/>
      <c r="L78" s="22"/>
      <c r="M78" s="25">
        <v>44060</v>
      </c>
      <c r="N78" s="31"/>
      <c r="O78" s="22"/>
      <c r="P78" s="37"/>
      <c r="Q78" s="26"/>
    </row>
    <row r="79" spans="2:17" ht="20.100000000000001" customHeight="1">
      <c r="B79" s="22"/>
      <c r="C79" s="21" t="s">
        <v>35</v>
      </c>
      <c r="D79" s="21" t="s">
        <v>35</v>
      </c>
      <c r="E79" s="31" t="s">
        <v>8684</v>
      </c>
      <c r="F79" s="31">
        <v>4</v>
      </c>
      <c r="G79" s="31">
        <v>4718</v>
      </c>
      <c r="H79" s="31">
        <v>18872</v>
      </c>
      <c r="I79" s="23"/>
      <c r="J79" s="31" t="s">
        <v>8685</v>
      </c>
      <c r="K79" s="22"/>
      <c r="L79" s="22"/>
      <c r="M79" s="25">
        <v>44060</v>
      </c>
      <c r="N79" s="31"/>
      <c r="O79" s="22"/>
      <c r="P79" s="37"/>
      <c r="Q79" s="26"/>
    </row>
    <row r="80" spans="2:17" ht="20.100000000000001" customHeight="1">
      <c r="B80" s="22"/>
      <c r="C80" s="21" t="s">
        <v>35</v>
      </c>
      <c r="D80" s="21" t="s">
        <v>35</v>
      </c>
      <c r="E80" s="31" t="s">
        <v>8686</v>
      </c>
      <c r="F80" s="31">
        <v>4</v>
      </c>
      <c r="G80" s="31">
        <v>2989</v>
      </c>
      <c r="H80" s="31">
        <v>11956</v>
      </c>
      <c r="I80" s="23"/>
      <c r="J80" s="31" t="s">
        <v>8687</v>
      </c>
      <c r="K80" s="22"/>
      <c r="L80" s="22"/>
      <c r="M80" s="25">
        <v>44060</v>
      </c>
      <c r="N80" s="31"/>
      <c r="O80" s="22"/>
      <c r="P80" s="37"/>
      <c r="Q80" s="26"/>
    </row>
    <row r="81" spans="2:17" ht="20.100000000000001" customHeight="1">
      <c r="B81" s="22"/>
      <c r="C81" s="21" t="s">
        <v>35</v>
      </c>
      <c r="D81" s="21" t="s">
        <v>35</v>
      </c>
      <c r="E81" s="31" t="s">
        <v>8186</v>
      </c>
      <c r="F81" s="31">
        <v>2</v>
      </c>
      <c r="G81" s="31">
        <v>458</v>
      </c>
      <c r="H81" s="31">
        <v>916</v>
      </c>
      <c r="I81" s="23"/>
      <c r="J81" s="31" t="s">
        <v>8187</v>
      </c>
      <c r="K81" s="22"/>
      <c r="L81" s="22"/>
      <c r="M81" s="25">
        <v>44060</v>
      </c>
      <c r="N81" s="31"/>
      <c r="O81" s="22"/>
      <c r="P81" s="37"/>
      <c r="Q81" s="26"/>
    </row>
    <row r="82" spans="2:17" ht="20.100000000000001" customHeight="1">
      <c r="B82" s="22"/>
      <c r="C82" s="21" t="s">
        <v>35</v>
      </c>
      <c r="D82" s="21" t="s">
        <v>35</v>
      </c>
      <c r="E82" s="31" t="s">
        <v>6035</v>
      </c>
      <c r="F82" s="31">
        <v>4</v>
      </c>
      <c r="G82" s="31">
        <v>428</v>
      </c>
      <c r="H82" s="31">
        <v>1712</v>
      </c>
      <c r="I82" s="23"/>
      <c r="J82" s="31" t="s">
        <v>8188</v>
      </c>
      <c r="K82" s="22"/>
      <c r="L82" s="22"/>
      <c r="M82" s="25">
        <v>44060</v>
      </c>
      <c r="N82" s="31"/>
      <c r="O82" s="22"/>
      <c r="P82" s="37"/>
      <c r="Q82" s="26"/>
    </row>
    <row r="83" spans="2:17" ht="20.100000000000001" customHeight="1">
      <c r="B83" s="22"/>
      <c r="C83" s="21" t="s">
        <v>35</v>
      </c>
      <c r="D83" s="21" t="s">
        <v>35</v>
      </c>
      <c r="E83" s="31" t="s">
        <v>8189</v>
      </c>
      <c r="F83" s="31">
        <v>2</v>
      </c>
      <c r="G83" s="31">
        <v>1689</v>
      </c>
      <c r="H83" s="31">
        <v>3378</v>
      </c>
      <c r="I83" s="23"/>
      <c r="J83" s="31" t="s">
        <v>8187</v>
      </c>
      <c r="K83" s="22"/>
      <c r="L83" s="22"/>
      <c r="M83" s="25">
        <v>44060</v>
      </c>
      <c r="N83" s="31"/>
      <c r="O83" s="22"/>
      <c r="P83" s="37"/>
      <c r="Q83" s="26"/>
    </row>
    <row r="84" spans="2:17" ht="20.100000000000001" customHeight="1">
      <c r="B84" s="22"/>
      <c r="C84" s="21" t="s">
        <v>35</v>
      </c>
      <c r="D84" s="21" t="s">
        <v>35</v>
      </c>
      <c r="E84" s="31" t="s">
        <v>8190</v>
      </c>
      <c r="F84" s="31">
        <v>2</v>
      </c>
      <c r="G84" s="31">
        <v>508</v>
      </c>
      <c r="H84" s="31">
        <v>1016</v>
      </c>
      <c r="I84" s="23"/>
      <c r="J84" s="31" t="s">
        <v>8188</v>
      </c>
      <c r="K84" s="22"/>
      <c r="L84" s="22"/>
      <c r="M84" s="25">
        <v>44060</v>
      </c>
      <c r="N84" s="31"/>
      <c r="O84" s="22"/>
      <c r="P84" s="37"/>
      <c r="Q84" s="26"/>
    </row>
    <row r="85" spans="2:17" ht="20.100000000000001" customHeight="1">
      <c r="B85" s="22"/>
      <c r="C85" s="21" t="s">
        <v>35</v>
      </c>
      <c r="D85" s="21" t="s">
        <v>35</v>
      </c>
      <c r="E85" s="31" t="s">
        <v>8191</v>
      </c>
      <c r="F85" s="31">
        <v>2</v>
      </c>
      <c r="G85" s="31">
        <v>1389</v>
      </c>
      <c r="H85" s="31">
        <v>2778</v>
      </c>
      <c r="I85" s="23"/>
      <c r="J85" s="31" t="s">
        <v>8187</v>
      </c>
      <c r="K85" s="22"/>
      <c r="L85" s="22"/>
      <c r="M85" s="25">
        <v>44060</v>
      </c>
      <c r="N85" s="31"/>
      <c r="O85" s="22"/>
      <c r="P85" s="37"/>
      <c r="Q85" s="26"/>
    </row>
    <row r="86" spans="2:17" ht="20.100000000000001" customHeight="1">
      <c r="B86" s="22"/>
      <c r="C86" s="21" t="s">
        <v>35</v>
      </c>
      <c r="D86" s="21" t="s">
        <v>35</v>
      </c>
      <c r="E86" s="31" t="s">
        <v>8192</v>
      </c>
      <c r="F86" s="31">
        <v>2</v>
      </c>
      <c r="G86" s="31">
        <v>2989</v>
      </c>
      <c r="H86" s="31">
        <v>5978</v>
      </c>
      <c r="I86" s="23"/>
      <c r="J86" s="31" t="s">
        <v>8187</v>
      </c>
      <c r="K86" s="22"/>
      <c r="L86" s="22"/>
      <c r="M86" s="25">
        <v>44060</v>
      </c>
      <c r="N86" s="31"/>
      <c r="O86" s="22"/>
      <c r="P86" s="37"/>
      <c r="Q86" s="26"/>
    </row>
    <row r="87" spans="2:17" ht="20.100000000000001" customHeight="1">
      <c r="B87" s="22"/>
      <c r="C87" s="21" t="s">
        <v>35</v>
      </c>
      <c r="D87" s="21" t="s">
        <v>35</v>
      </c>
      <c r="E87" s="31" t="s">
        <v>10083</v>
      </c>
      <c r="F87" s="31">
        <v>4</v>
      </c>
      <c r="G87" s="31">
        <v>19280</v>
      </c>
      <c r="H87" s="31">
        <v>77120</v>
      </c>
      <c r="I87" s="23"/>
      <c r="J87" s="31" t="s">
        <v>10084</v>
      </c>
      <c r="K87" s="22"/>
      <c r="L87" s="22"/>
      <c r="M87" s="25">
        <v>44060</v>
      </c>
      <c r="N87" s="31"/>
      <c r="O87" s="22"/>
      <c r="P87" s="37"/>
      <c r="Q87" s="26"/>
    </row>
    <row r="88" spans="2:17" ht="20.100000000000001" customHeight="1">
      <c r="B88" s="22"/>
      <c r="C88" s="21" t="s">
        <v>35</v>
      </c>
      <c r="D88" s="21" t="s">
        <v>35</v>
      </c>
      <c r="E88" s="31" t="s">
        <v>6006</v>
      </c>
      <c r="F88" s="31">
        <v>8</v>
      </c>
      <c r="G88" s="31">
        <v>2224</v>
      </c>
      <c r="H88" s="31">
        <v>17792</v>
      </c>
      <c r="I88" s="23"/>
      <c r="J88" s="31" t="s">
        <v>8636</v>
      </c>
      <c r="K88" s="22"/>
      <c r="L88" s="22"/>
      <c r="M88" s="25">
        <v>44060</v>
      </c>
      <c r="N88" s="31"/>
      <c r="O88" s="22"/>
      <c r="P88" s="37"/>
      <c r="Q88" s="26"/>
    </row>
    <row r="89" spans="2:17" ht="20.100000000000001" customHeight="1">
      <c r="B89" s="22"/>
      <c r="C89" s="22" t="s">
        <v>35</v>
      </c>
      <c r="D89" s="22" t="s">
        <v>35</v>
      </c>
      <c r="E89" s="31" t="s">
        <v>10085</v>
      </c>
      <c r="F89" s="31">
        <v>4</v>
      </c>
      <c r="G89" s="31">
        <v>15781</v>
      </c>
      <c r="H89" s="31">
        <v>63124</v>
      </c>
      <c r="I89" s="23"/>
      <c r="J89" s="31" t="s">
        <v>6090</v>
      </c>
      <c r="K89" s="22"/>
      <c r="L89" s="22"/>
      <c r="M89" s="25">
        <v>44060</v>
      </c>
      <c r="N89" s="31"/>
      <c r="O89" s="31"/>
      <c r="P89" s="37"/>
      <c r="Q89" s="26"/>
    </row>
    <row r="90" spans="2:17" ht="20.100000000000001" customHeight="1">
      <c r="B90" s="22"/>
      <c r="C90" s="22" t="s">
        <v>35</v>
      </c>
      <c r="D90" s="22" t="s">
        <v>35</v>
      </c>
      <c r="E90" s="31" t="s">
        <v>10086</v>
      </c>
      <c r="F90" s="31">
        <v>10</v>
      </c>
      <c r="G90" s="31">
        <v>920</v>
      </c>
      <c r="H90" s="31">
        <v>9200</v>
      </c>
      <c r="I90" s="23"/>
      <c r="J90" s="31" t="s">
        <v>476</v>
      </c>
      <c r="K90" s="22"/>
      <c r="L90" s="22"/>
      <c r="M90" s="25">
        <v>44060</v>
      </c>
      <c r="N90" s="31"/>
      <c r="O90" s="31"/>
      <c r="P90" s="37"/>
      <c r="Q90" s="26"/>
    </row>
    <row r="91" spans="2:17" ht="20.100000000000001" customHeight="1">
      <c r="B91" s="22"/>
      <c r="C91" s="22" t="s">
        <v>35</v>
      </c>
      <c r="D91" s="22" t="s">
        <v>35</v>
      </c>
      <c r="E91" s="31" t="s">
        <v>6129</v>
      </c>
      <c r="F91" s="31">
        <v>5</v>
      </c>
      <c r="G91" s="31">
        <v>1139</v>
      </c>
      <c r="H91" s="31">
        <v>5695</v>
      </c>
      <c r="I91" s="23"/>
      <c r="J91" s="31" t="s">
        <v>476</v>
      </c>
      <c r="K91" s="22"/>
      <c r="L91" s="22"/>
      <c r="M91" s="25">
        <v>44060</v>
      </c>
      <c r="N91" s="31"/>
      <c r="O91" s="31"/>
      <c r="P91" s="37"/>
      <c r="Q91" s="26"/>
    </row>
    <row r="92" spans="2:17" ht="20.100000000000001" customHeight="1">
      <c r="B92" s="22"/>
      <c r="C92" s="22" t="s">
        <v>35</v>
      </c>
      <c r="D92" s="22" t="s">
        <v>35</v>
      </c>
      <c r="E92" s="31" t="s">
        <v>10087</v>
      </c>
      <c r="F92" s="31">
        <v>2</v>
      </c>
      <c r="G92" s="31">
        <v>3830</v>
      </c>
      <c r="H92" s="31">
        <v>7660</v>
      </c>
      <c r="I92" s="23"/>
      <c r="J92" s="31" t="s">
        <v>10088</v>
      </c>
      <c r="K92" s="22"/>
      <c r="L92" s="22"/>
      <c r="M92" s="25">
        <v>44060</v>
      </c>
      <c r="N92" s="31"/>
      <c r="O92" s="31"/>
      <c r="P92" s="37"/>
      <c r="Q92" s="26"/>
    </row>
    <row r="93" spans="2:17" ht="20.100000000000001" customHeight="1">
      <c r="B93" s="22"/>
      <c r="C93" s="22" t="s">
        <v>35</v>
      </c>
      <c r="D93" s="22" t="s">
        <v>35</v>
      </c>
      <c r="E93" s="31" t="s">
        <v>3299</v>
      </c>
      <c r="F93" s="31">
        <v>2</v>
      </c>
      <c r="G93" s="31">
        <v>1870</v>
      </c>
      <c r="H93" s="31">
        <v>3740</v>
      </c>
      <c r="I93" s="23"/>
      <c r="J93" s="31" t="s">
        <v>277</v>
      </c>
      <c r="K93" s="22"/>
      <c r="L93" s="22"/>
      <c r="M93" s="25">
        <v>44060</v>
      </c>
      <c r="N93" s="31"/>
      <c r="O93" s="22"/>
      <c r="P93" s="37"/>
      <c r="Q93" s="26"/>
    </row>
    <row r="94" spans="2:17" ht="20.100000000000001" customHeight="1">
      <c r="B94" s="22"/>
      <c r="C94" s="22" t="s">
        <v>35</v>
      </c>
      <c r="D94" s="22" t="s">
        <v>35</v>
      </c>
      <c r="E94" s="31" t="s">
        <v>2763</v>
      </c>
      <c r="F94" s="31">
        <v>2</v>
      </c>
      <c r="G94" s="31">
        <v>53025</v>
      </c>
      <c r="H94" s="31">
        <v>106050</v>
      </c>
      <c r="I94" s="23"/>
      <c r="J94" s="31" t="s">
        <v>275</v>
      </c>
      <c r="K94" s="22"/>
      <c r="L94" s="22"/>
      <c r="M94" s="25">
        <v>44060</v>
      </c>
      <c r="N94" s="31"/>
      <c r="O94" s="22"/>
      <c r="P94" s="37"/>
      <c r="Q94" s="26"/>
    </row>
    <row r="95" spans="2:17" ht="20.100000000000001" customHeight="1">
      <c r="B95" s="22"/>
      <c r="C95" s="22" t="s">
        <v>35</v>
      </c>
      <c r="D95" s="22" t="s">
        <v>35</v>
      </c>
      <c r="E95" s="31" t="s">
        <v>2825</v>
      </c>
      <c r="F95" s="31">
        <v>8</v>
      </c>
      <c r="G95" s="31">
        <v>600</v>
      </c>
      <c r="H95" s="31">
        <f t="shared" ref="H95:H100" si="1">F95*G95</f>
        <v>4800</v>
      </c>
      <c r="I95" s="23"/>
      <c r="J95" s="8" t="s">
        <v>8164</v>
      </c>
      <c r="K95" s="22"/>
      <c r="L95" s="22"/>
      <c r="M95" s="25">
        <v>44062</v>
      </c>
      <c r="N95" s="31"/>
      <c r="O95" s="22"/>
      <c r="P95" s="37"/>
      <c r="Q95" s="26"/>
    </row>
    <row r="96" spans="2:17" ht="20.100000000000001" customHeight="1">
      <c r="B96" s="22"/>
      <c r="C96" s="22" t="s">
        <v>35</v>
      </c>
      <c r="D96" s="22" t="s">
        <v>35</v>
      </c>
      <c r="E96" s="8" t="s">
        <v>8166</v>
      </c>
      <c r="F96" s="31">
        <v>2</v>
      </c>
      <c r="G96" s="31">
        <v>7657</v>
      </c>
      <c r="H96" s="31">
        <f t="shared" si="1"/>
        <v>15314</v>
      </c>
      <c r="I96" s="23"/>
      <c r="J96" s="31" t="s">
        <v>8167</v>
      </c>
      <c r="K96" s="22"/>
      <c r="L96" s="31"/>
      <c r="M96" s="32">
        <v>44063</v>
      </c>
      <c r="N96" s="31"/>
      <c r="O96" s="31"/>
      <c r="P96" s="37"/>
      <c r="Q96" s="26"/>
    </row>
    <row r="97" spans="2:17" ht="19.5" customHeight="1">
      <c r="B97" s="22"/>
      <c r="C97" s="22" t="s">
        <v>306</v>
      </c>
      <c r="D97" s="22" t="s">
        <v>177</v>
      </c>
      <c r="E97" s="30" t="s">
        <v>4096</v>
      </c>
      <c r="F97" s="31">
        <v>1</v>
      </c>
      <c r="G97" s="36">
        <v>140000</v>
      </c>
      <c r="H97" s="36">
        <f t="shared" si="1"/>
        <v>140000</v>
      </c>
      <c r="I97" s="36"/>
      <c r="J97" s="31" t="s">
        <v>4097</v>
      </c>
      <c r="K97" s="864"/>
      <c r="L97" s="31"/>
      <c r="M97" s="32">
        <v>44063</v>
      </c>
      <c r="N97" s="31"/>
      <c r="O97" s="32"/>
      <c r="P97" s="25"/>
      <c r="Q97" s="26"/>
    </row>
    <row r="98" spans="2:17" ht="19.5" customHeight="1">
      <c r="B98" s="22"/>
      <c r="C98" s="22" t="s">
        <v>306</v>
      </c>
      <c r="D98" s="22" t="s">
        <v>177</v>
      </c>
      <c r="E98" s="41" t="s">
        <v>133</v>
      </c>
      <c r="F98" s="31">
        <v>1</v>
      </c>
      <c r="G98" s="36">
        <v>135000</v>
      </c>
      <c r="H98" s="36">
        <f t="shared" si="1"/>
        <v>135000</v>
      </c>
      <c r="I98" s="36"/>
      <c r="J98" s="31" t="s">
        <v>4093</v>
      </c>
      <c r="K98" s="864"/>
      <c r="L98" s="31"/>
      <c r="M98" s="32">
        <v>44063</v>
      </c>
      <c r="N98" s="31"/>
      <c r="O98" s="32"/>
      <c r="P98" s="25"/>
      <c r="Q98" s="26"/>
    </row>
    <row r="99" spans="2:17" ht="19.5" customHeight="1">
      <c r="B99" s="22"/>
      <c r="C99" s="22" t="s">
        <v>306</v>
      </c>
      <c r="D99" s="22" t="s">
        <v>177</v>
      </c>
      <c r="E99" s="41" t="s">
        <v>3229</v>
      </c>
      <c r="F99" s="31">
        <v>1</v>
      </c>
      <c r="G99" s="36">
        <v>16100</v>
      </c>
      <c r="H99" s="36">
        <f t="shared" si="1"/>
        <v>16100</v>
      </c>
      <c r="I99" s="36"/>
      <c r="J99" s="31" t="s">
        <v>6279</v>
      </c>
      <c r="K99" s="864"/>
      <c r="L99" s="31"/>
      <c r="M99" s="32">
        <v>44063</v>
      </c>
      <c r="N99" s="31"/>
      <c r="O99" s="32"/>
      <c r="P99" s="25"/>
      <c r="Q99" s="26"/>
    </row>
    <row r="100" spans="2:17" ht="19.5" customHeight="1">
      <c r="B100" s="22"/>
      <c r="C100" s="22" t="s">
        <v>306</v>
      </c>
      <c r="D100" s="22" t="s">
        <v>177</v>
      </c>
      <c r="E100" s="41" t="s">
        <v>3230</v>
      </c>
      <c r="F100" s="31">
        <v>1</v>
      </c>
      <c r="G100" s="36">
        <v>12500</v>
      </c>
      <c r="H100" s="36">
        <f t="shared" si="1"/>
        <v>12500</v>
      </c>
      <c r="I100" s="36"/>
      <c r="J100" s="31" t="s">
        <v>4095</v>
      </c>
      <c r="K100" s="864"/>
      <c r="L100" s="31"/>
      <c r="M100" s="32">
        <v>44063</v>
      </c>
      <c r="N100" s="31"/>
      <c r="O100" s="32"/>
      <c r="P100" s="25"/>
      <c r="Q100" s="26"/>
    </row>
    <row r="101" spans="2:17" ht="20.100000000000001" customHeight="1">
      <c r="B101" s="22"/>
      <c r="C101" s="22" t="s">
        <v>35</v>
      </c>
      <c r="D101" s="22" t="s">
        <v>35</v>
      </c>
      <c r="E101" s="31" t="s">
        <v>8169</v>
      </c>
      <c r="F101" s="31">
        <v>1</v>
      </c>
      <c r="G101" s="31">
        <v>5550</v>
      </c>
      <c r="H101" s="36">
        <f>F101*G101</f>
        <v>5550</v>
      </c>
      <c r="I101" s="23"/>
      <c r="J101" s="31" t="s">
        <v>8170</v>
      </c>
      <c r="K101" s="22"/>
      <c r="L101" s="31"/>
      <c r="M101" s="32">
        <v>44068</v>
      </c>
      <c r="N101" s="31"/>
      <c r="O101" s="31"/>
      <c r="P101" s="37"/>
      <c r="Q101" s="26"/>
    </row>
    <row r="102" spans="2:17" ht="20.100000000000001" customHeight="1">
      <c r="B102" s="22"/>
      <c r="C102" s="22" t="s">
        <v>35</v>
      </c>
      <c r="D102" s="22" t="s">
        <v>35</v>
      </c>
      <c r="E102" s="31" t="s">
        <v>8171</v>
      </c>
      <c r="F102" s="31">
        <v>1</v>
      </c>
      <c r="G102" s="31">
        <v>8210</v>
      </c>
      <c r="H102" s="36">
        <f>F102*G102</f>
        <v>8210</v>
      </c>
      <c r="I102" s="23"/>
      <c r="J102" s="31" t="s">
        <v>8141</v>
      </c>
      <c r="K102" s="22"/>
      <c r="L102" s="31"/>
      <c r="M102" s="32">
        <v>44068</v>
      </c>
      <c r="N102" s="31"/>
      <c r="O102" s="31"/>
      <c r="P102" s="37"/>
      <c r="Q102" s="26"/>
    </row>
    <row r="103" spans="2:17" ht="20.100000000000001" customHeight="1">
      <c r="B103" s="22"/>
      <c r="C103" s="22" t="s">
        <v>35</v>
      </c>
      <c r="D103" s="22" t="s">
        <v>35</v>
      </c>
      <c r="E103" s="31" t="s">
        <v>8173</v>
      </c>
      <c r="F103" s="31">
        <v>1</v>
      </c>
      <c r="G103" s="31">
        <v>5989</v>
      </c>
      <c r="H103" s="31">
        <v>5989</v>
      </c>
      <c r="I103" s="23"/>
      <c r="J103" s="31" t="s">
        <v>8174</v>
      </c>
      <c r="K103" s="22"/>
      <c r="L103" s="31"/>
      <c r="M103" s="32">
        <v>44070</v>
      </c>
      <c r="N103" s="31"/>
      <c r="O103" s="31"/>
      <c r="P103" s="37"/>
      <c r="Q103" s="26"/>
    </row>
    <row r="104" spans="2:17" ht="20.100000000000001" customHeight="1">
      <c r="B104" s="22"/>
      <c r="C104" s="22" t="s">
        <v>35</v>
      </c>
      <c r="D104" s="22" t="s">
        <v>35</v>
      </c>
      <c r="E104" s="31" t="s">
        <v>8175</v>
      </c>
      <c r="F104" s="31">
        <v>4</v>
      </c>
      <c r="G104" s="31">
        <v>4018</v>
      </c>
      <c r="H104" s="31">
        <v>16072</v>
      </c>
      <c r="I104" s="23"/>
      <c r="J104" s="31" t="s">
        <v>8176</v>
      </c>
      <c r="K104" s="22"/>
      <c r="L104" s="31"/>
      <c r="M104" s="32">
        <v>44070</v>
      </c>
      <c r="N104" s="31"/>
      <c r="O104" s="31"/>
      <c r="P104" s="37"/>
      <c r="Q104" s="26"/>
    </row>
    <row r="105" spans="2:17" ht="20.100000000000001" customHeight="1">
      <c r="B105" s="22"/>
      <c r="C105" s="22" t="s">
        <v>35</v>
      </c>
      <c r="D105" s="22" t="s">
        <v>35</v>
      </c>
      <c r="E105" s="31" t="s">
        <v>8177</v>
      </c>
      <c r="F105" s="31">
        <v>2</v>
      </c>
      <c r="G105" s="31">
        <v>2989</v>
      </c>
      <c r="H105" s="31">
        <v>5978</v>
      </c>
      <c r="I105" s="23"/>
      <c r="J105" s="31" t="s">
        <v>8176</v>
      </c>
      <c r="K105" s="22"/>
      <c r="L105" s="31"/>
      <c r="M105" s="32">
        <v>44070</v>
      </c>
      <c r="N105" s="31"/>
      <c r="O105" s="31"/>
      <c r="P105" s="37"/>
      <c r="Q105" s="26"/>
    </row>
    <row r="106" spans="2:17" ht="20.100000000000001" customHeight="1">
      <c r="B106" s="22"/>
      <c r="C106" s="22" t="s">
        <v>35</v>
      </c>
      <c r="D106" s="22" t="s">
        <v>35</v>
      </c>
      <c r="E106" s="31" t="s">
        <v>8178</v>
      </c>
      <c r="F106" s="31">
        <v>4</v>
      </c>
      <c r="G106" s="31">
        <v>2340</v>
      </c>
      <c r="H106" s="31">
        <v>9360</v>
      </c>
      <c r="I106" s="23"/>
      <c r="J106" s="31" t="s">
        <v>8176</v>
      </c>
      <c r="K106" s="22"/>
      <c r="L106" s="31"/>
      <c r="M106" s="32">
        <v>44070</v>
      </c>
      <c r="N106" s="31"/>
      <c r="O106" s="31"/>
      <c r="P106" s="37"/>
      <c r="Q106" s="26"/>
    </row>
    <row r="107" spans="2:17" ht="20.100000000000001" customHeight="1">
      <c r="B107" s="22"/>
      <c r="C107" s="22" t="s">
        <v>35</v>
      </c>
      <c r="D107" s="22" t="s">
        <v>35</v>
      </c>
      <c r="E107" s="31" t="s">
        <v>8179</v>
      </c>
      <c r="F107" s="31">
        <v>2</v>
      </c>
      <c r="G107" s="31">
        <v>2454</v>
      </c>
      <c r="H107" s="31">
        <v>4908</v>
      </c>
      <c r="I107" s="23"/>
      <c r="J107" s="31" t="s">
        <v>8180</v>
      </c>
      <c r="K107" s="22"/>
      <c r="L107" s="31"/>
      <c r="M107" s="32">
        <v>44070</v>
      </c>
      <c r="N107" s="31"/>
      <c r="O107" s="31"/>
      <c r="P107" s="37"/>
      <c r="Q107" s="26"/>
    </row>
    <row r="108" spans="2:17" ht="20.100000000000001" customHeight="1">
      <c r="B108" s="22"/>
      <c r="C108" s="22" t="s">
        <v>35</v>
      </c>
      <c r="D108" s="22" t="s">
        <v>35</v>
      </c>
      <c r="E108" s="31" t="s">
        <v>8181</v>
      </c>
      <c r="F108" s="31">
        <v>4</v>
      </c>
      <c r="G108" s="31">
        <v>6503</v>
      </c>
      <c r="H108" s="31">
        <v>26012</v>
      </c>
      <c r="I108" s="23"/>
      <c r="J108" s="31" t="s">
        <v>6243</v>
      </c>
      <c r="K108" s="22"/>
      <c r="L108" s="31"/>
      <c r="M108" s="32">
        <v>44070</v>
      </c>
      <c r="N108" s="31"/>
      <c r="O108" s="31"/>
      <c r="P108" s="37"/>
      <c r="Q108" s="26"/>
    </row>
    <row r="109" spans="2:17" ht="20.100000000000001" customHeight="1">
      <c r="B109" s="22"/>
      <c r="C109" s="22" t="s">
        <v>35</v>
      </c>
      <c r="D109" s="22" t="s">
        <v>35</v>
      </c>
      <c r="E109" s="31" t="s">
        <v>8182</v>
      </c>
      <c r="F109" s="31">
        <v>2</v>
      </c>
      <c r="G109" s="31">
        <v>16405</v>
      </c>
      <c r="H109" s="31">
        <v>32810</v>
      </c>
      <c r="I109" s="23"/>
      <c r="J109" s="31" t="s">
        <v>8183</v>
      </c>
      <c r="K109" s="22"/>
      <c r="L109" s="31"/>
      <c r="M109" s="32">
        <v>44070</v>
      </c>
      <c r="N109" s="31"/>
      <c r="O109" s="31"/>
      <c r="P109" s="37"/>
      <c r="Q109" s="26"/>
    </row>
    <row r="110" spans="2:17" ht="20.100000000000001" customHeight="1">
      <c r="B110" s="22"/>
      <c r="C110" s="22" t="s">
        <v>35</v>
      </c>
      <c r="D110" s="22" t="s">
        <v>35</v>
      </c>
      <c r="E110" s="31" t="s">
        <v>8184</v>
      </c>
      <c r="F110" s="31">
        <v>2</v>
      </c>
      <c r="G110" s="31">
        <v>2319</v>
      </c>
      <c r="H110" s="31">
        <v>4638</v>
      </c>
      <c r="I110" s="23"/>
      <c r="J110" s="31" t="s">
        <v>8185</v>
      </c>
      <c r="K110" s="22"/>
      <c r="L110" s="31"/>
      <c r="M110" s="32">
        <v>44070</v>
      </c>
      <c r="N110" s="31"/>
      <c r="O110" s="31"/>
      <c r="P110" s="37"/>
      <c r="Q110" s="26"/>
    </row>
    <row r="111" spans="2:17" ht="20.100000000000001" customHeight="1">
      <c r="B111" s="22"/>
      <c r="C111" s="22" t="s">
        <v>35</v>
      </c>
      <c r="D111" s="22" t="s">
        <v>35</v>
      </c>
      <c r="E111" s="31" t="s">
        <v>8186</v>
      </c>
      <c r="F111" s="31">
        <v>2</v>
      </c>
      <c r="G111" s="31">
        <v>458</v>
      </c>
      <c r="H111" s="31">
        <v>916</v>
      </c>
      <c r="I111" s="23"/>
      <c r="J111" s="31" t="s">
        <v>8187</v>
      </c>
      <c r="K111" s="22"/>
      <c r="L111" s="31"/>
      <c r="M111" s="32">
        <v>44070</v>
      </c>
      <c r="N111" s="31"/>
      <c r="O111" s="31"/>
      <c r="P111" s="37"/>
      <c r="Q111" s="26"/>
    </row>
    <row r="112" spans="2:17" ht="20.100000000000001" customHeight="1">
      <c r="B112" s="22"/>
      <c r="C112" s="22" t="s">
        <v>35</v>
      </c>
      <c r="D112" s="22" t="s">
        <v>35</v>
      </c>
      <c r="E112" s="31" t="s">
        <v>6035</v>
      </c>
      <c r="F112" s="31">
        <v>4</v>
      </c>
      <c r="G112" s="31">
        <v>428</v>
      </c>
      <c r="H112" s="31">
        <v>1712</v>
      </c>
      <c r="I112" s="23"/>
      <c r="J112" s="31" t="s">
        <v>8188</v>
      </c>
      <c r="K112" s="22"/>
      <c r="L112" s="31"/>
      <c r="M112" s="32">
        <v>44070</v>
      </c>
      <c r="N112" s="31"/>
      <c r="O112" s="31"/>
      <c r="P112" s="37"/>
      <c r="Q112" s="26"/>
    </row>
    <row r="113" spans="2:17" ht="20.100000000000001" customHeight="1">
      <c r="B113" s="22"/>
      <c r="C113" s="22" t="s">
        <v>35</v>
      </c>
      <c r="D113" s="22" t="s">
        <v>35</v>
      </c>
      <c r="E113" s="31" t="s">
        <v>8189</v>
      </c>
      <c r="F113" s="31">
        <v>2</v>
      </c>
      <c r="G113" s="31">
        <v>1689</v>
      </c>
      <c r="H113" s="31">
        <v>3378</v>
      </c>
      <c r="I113" s="23"/>
      <c r="J113" s="31" t="s">
        <v>8187</v>
      </c>
      <c r="K113" s="22"/>
      <c r="L113" s="31"/>
      <c r="M113" s="32">
        <v>44070</v>
      </c>
      <c r="N113" s="31"/>
      <c r="O113" s="31"/>
      <c r="P113" s="37"/>
      <c r="Q113" s="26"/>
    </row>
    <row r="114" spans="2:17" ht="20.100000000000001" customHeight="1">
      <c r="B114" s="22"/>
      <c r="C114" s="22" t="s">
        <v>35</v>
      </c>
      <c r="D114" s="22" t="s">
        <v>35</v>
      </c>
      <c r="E114" s="31" t="s">
        <v>8190</v>
      </c>
      <c r="F114" s="31">
        <v>2</v>
      </c>
      <c r="G114" s="31">
        <v>508</v>
      </c>
      <c r="H114" s="31">
        <v>1016</v>
      </c>
      <c r="I114" s="23"/>
      <c r="J114" s="31" t="s">
        <v>8188</v>
      </c>
      <c r="K114" s="22"/>
      <c r="L114" s="31"/>
      <c r="M114" s="32">
        <v>44070</v>
      </c>
      <c r="N114" s="31"/>
      <c r="O114" s="31"/>
      <c r="P114" s="37"/>
      <c r="Q114" s="26"/>
    </row>
    <row r="115" spans="2:17" ht="20.100000000000001" customHeight="1">
      <c r="B115" s="22"/>
      <c r="C115" s="22" t="s">
        <v>35</v>
      </c>
      <c r="D115" s="22" t="s">
        <v>35</v>
      </c>
      <c r="E115" s="31" t="s">
        <v>8191</v>
      </c>
      <c r="F115" s="31">
        <v>2</v>
      </c>
      <c r="G115" s="31">
        <v>1389</v>
      </c>
      <c r="H115" s="31">
        <v>2778</v>
      </c>
      <c r="I115" s="23"/>
      <c r="J115" s="31" t="s">
        <v>8187</v>
      </c>
      <c r="K115" s="22"/>
      <c r="L115" s="31"/>
      <c r="M115" s="32">
        <v>44070</v>
      </c>
      <c r="N115" s="31"/>
      <c r="O115" s="31"/>
      <c r="P115" s="37"/>
      <c r="Q115" s="26"/>
    </row>
    <row r="116" spans="2:17" ht="20.100000000000001" customHeight="1">
      <c r="B116" s="22"/>
      <c r="C116" s="22" t="s">
        <v>35</v>
      </c>
      <c r="D116" s="22" t="s">
        <v>35</v>
      </c>
      <c r="E116" s="31" t="s">
        <v>8192</v>
      </c>
      <c r="F116" s="31">
        <v>2</v>
      </c>
      <c r="G116" s="31">
        <v>2989</v>
      </c>
      <c r="H116" s="31">
        <v>5978</v>
      </c>
      <c r="I116" s="23"/>
      <c r="J116" s="31" t="s">
        <v>8187</v>
      </c>
      <c r="K116" s="22"/>
      <c r="L116" s="31"/>
      <c r="M116" s="32">
        <v>44070</v>
      </c>
      <c r="N116" s="31"/>
      <c r="O116" s="31"/>
      <c r="P116" s="37"/>
      <c r="Q116" s="26"/>
    </row>
    <row r="117" spans="2:17" ht="20.100000000000001" customHeight="1">
      <c r="B117" s="22"/>
      <c r="C117" s="22" t="s">
        <v>35</v>
      </c>
      <c r="D117" s="22" t="s">
        <v>35</v>
      </c>
      <c r="E117" s="31" t="s">
        <v>8193</v>
      </c>
      <c r="F117" s="31">
        <v>2</v>
      </c>
      <c r="G117" s="31">
        <v>4650</v>
      </c>
      <c r="H117" s="31">
        <v>9300</v>
      </c>
      <c r="I117" s="23"/>
      <c r="J117" s="31" t="s">
        <v>8127</v>
      </c>
      <c r="K117" s="22"/>
      <c r="L117" s="31"/>
      <c r="M117" s="32">
        <v>44070</v>
      </c>
      <c r="N117" s="31"/>
      <c r="O117" s="31"/>
      <c r="P117" s="37"/>
      <c r="Q117" s="26"/>
    </row>
    <row r="118" spans="2:17" ht="20.100000000000001" customHeight="1">
      <c r="B118" s="22"/>
      <c r="C118" s="22" t="s">
        <v>35</v>
      </c>
      <c r="D118" s="22" t="s">
        <v>35</v>
      </c>
      <c r="E118" s="31" t="s">
        <v>8194</v>
      </c>
      <c r="F118" s="31">
        <v>1</v>
      </c>
      <c r="G118" s="31">
        <v>5460</v>
      </c>
      <c r="H118" s="31">
        <v>5460</v>
      </c>
      <c r="I118" s="23"/>
      <c r="J118" s="31" t="s">
        <v>8129</v>
      </c>
      <c r="K118" s="22"/>
      <c r="L118" s="31"/>
      <c r="M118" s="32">
        <v>44070</v>
      </c>
      <c r="N118" s="31"/>
      <c r="O118" s="31"/>
      <c r="P118" s="37"/>
      <c r="Q118" s="26"/>
    </row>
    <row r="119" spans="2:17" ht="20.100000000000001" customHeight="1">
      <c r="B119" s="22"/>
      <c r="C119" s="22" t="s">
        <v>8195</v>
      </c>
      <c r="D119" s="22"/>
      <c r="E119" s="1943" t="s">
        <v>6029</v>
      </c>
      <c r="F119" s="31">
        <v>4</v>
      </c>
      <c r="G119" s="31"/>
      <c r="H119" s="31"/>
      <c r="I119" s="23"/>
      <c r="J119" s="1943" t="s">
        <v>6030</v>
      </c>
      <c r="K119" s="864"/>
      <c r="L119" s="31"/>
      <c r="M119" s="32">
        <v>44070</v>
      </c>
      <c r="N119" s="31"/>
      <c r="O119" s="31"/>
      <c r="P119" s="37"/>
      <c r="Q119" s="26"/>
    </row>
    <row r="120" spans="2:17" ht="20.100000000000001" customHeight="1">
      <c r="B120" s="22"/>
      <c r="C120" s="22" t="s">
        <v>8195</v>
      </c>
      <c r="D120" s="22"/>
      <c r="E120" s="1943" t="s">
        <v>6031</v>
      </c>
      <c r="F120" s="31">
        <v>4</v>
      </c>
      <c r="G120" s="31"/>
      <c r="H120" s="31"/>
      <c r="I120" s="23"/>
      <c r="J120" s="1943" t="s">
        <v>6032</v>
      </c>
      <c r="K120" s="864"/>
      <c r="L120" s="31"/>
      <c r="M120" s="32">
        <v>44070</v>
      </c>
      <c r="N120" s="31"/>
      <c r="O120" s="31"/>
      <c r="P120" s="37"/>
      <c r="Q120" s="26"/>
    </row>
    <row r="121" spans="2:17" ht="20.100000000000001" customHeight="1">
      <c r="B121" s="22"/>
      <c r="C121" s="22" t="s">
        <v>139</v>
      </c>
      <c r="D121" s="22"/>
      <c r="E121" s="31" t="s">
        <v>8200</v>
      </c>
      <c r="F121" s="31">
        <v>1</v>
      </c>
      <c r="G121" s="31"/>
      <c r="H121" s="31"/>
      <c r="I121" s="23"/>
      <c r="J121" s="31" t="s">
        <v>3231</v>
      </c>
      <c r="K121" s="22"/>
      <c r="L121" s="31"/>
      <c r="M121" s="32">
        <v>44075</v>
      </c>
      <c r="N121" s="31"/>
      <c r="O121" s="31"/>
      <c r="P121" s="37"/>
      <c r="Q121" s="26"/>
    </row>
    <row r="122" spans="2:17" ht="20.100000000000001" customHeight="1">
      <c r="B122" s="22"/>
      <c r="C122" s="22" t="s">
        <v>139</v>
      </c>
      <c r="D122" s="22"/>
      <c r="E122" s="31" t="s">
        <v>8202</v>
      </c>
      <c r="F122" s="31">
        <v>1</v>
      </c>
      <c r="G122" s="31"/>
      <c r="H122" s="31"/>
      <c r="I122" s="23"/>
      <c r="J122" s="31" t="s">
        <v>3231</v>
      </c>
      <c r="K122" s="22"/>
      <c r="L122" s="22"/>
      <c r="M122" s="32">
        <v>44075</v>
      </c>
      <c r="N122" s="31"/>
      <c r="O122" s="22"/>
      <c r="P122" s="37"/>
      <c r="Q122" s="26"/>
    </row>
    <row r="123" spans="2:17" ht="20.100000000000001" customHeight="1">
      <c r="B123" s="22"/>
      <c r="C123" s="22" t="s">
        <v>35</v>
      </c>
      <c r="D123" s="22" t="s">
        <v>35</v>
      </c>
      <c r="E123" s="31" t="s">
        <v>8203</v>
      </c>
      <c r="F123" s="31">
        <v>2</v>
      </c>
      <c r="G123" s="31">
        <v>1889</v>
      </c>
      <c r="H123" s="31">
        <v>3778</v>
      </c>
      <c r="I123" s="23"/>
      <c r="J123" s="31" t="s">
        <v>8187</v>
      </c>
      <c r="K123" s="22"/>
      <c r="L123" s="22"/>
      <c r="M123" s="25">
        <v>44077</v>
      </c>
      <c r="N123" s="31"/>
      <c r="O123" s="22"/>
      <c r="P123" s="37"/>
      <c r="Q123" s="26"/>
    </row>
    <row r="124" spans="2:17" ht="20.100000000000001" customHeight="1">
      <c r="B124" s="22"/>
      <c r="C124" s="22" t="s">
        <v>35</v>
      </c>
      <c r="D124" s="22" t="s">
        <v>35</v>
      </c>
      <c r="E124" s="31" t="s">
        <v>8204</v>
      </c>
      <c r="F124" s="31">
        <v>2</v>
      </c>
      <c r="G124" s="31">
        <v>1689</v>
      </c>
      <c r="H124" s="31">
        <v>3378</v>
      </c>
      <c r="I124" s="23"/>
      <c r="J124" s="31" t="s">
        <v>8188</v>
      </c>
      <c r="K124" s="22"/>
      <c r="L124" s="22"/>
      <c r="M124" s="25">
        <v>44077</v>
      </c>
      <c r="N124" s="31"/>
      <c r="O124" s="22"/>
      <c r="P124" s="37"/>
      <c r="Q124" s="26"/>
    </row>
    <row r="125" spans="2:17" ht="20.100000000000001" customHeight="1">
      <c r="B125" s="22"/>
      <c r="C125" s="22" t="s">
        <v>35</v>
      </c>
      <c r="D125" s="22" t="s">
        <v>35</v>
      </c>
      <c r="E125" s="31" t="s">
        <v>8205</v>
      </c>
      <c r="F125" s="31">
        <v>2</v>
      </c>
      <c r="G125" s="31">
        <v>5989</v>
      </c>
      <c r="H125" s="31">
        <v>11978</v>
      </c>
      <c r="I125" s="23"/>
      <c r="J125" s="31" t="s">
        <v>8187</v>
      </c>
      <c r="K125" s="22"/>
      <c r="L125" s="22"/>
      <c r="M125" s="25">
        <v>44077</v>
      </c>
      <c r="N125" s="31"/>
      <c r="O125" s="22"/>
      <c r="P125" s="37"/>
      <c r="Q125" s="26"/>
    </row>
    <row r="126" spans="2:17" ht="19.5" customHeight="1">
      <c r="B126" s="22"/>
      <c r="C126" s="22" t="s">
        <v>35</v>
      </c>
      <c r="D126" s="22" t="s">
        <v>35</v>
      </c>
      <c r="E126" s="31" t="s">
        <v>6105</v>
      </c>
      <c r="F126" s="31">
        <v>2</v>
      </c>
      <c r="G126" s="31">
        <v>3030</v>
      </c>
      <c r="H126" s="31">
        <v>6060</v>
      </c>
      <c r="I126" s="23"/>
      <c r="J126" s="31" t="s">
        <v>6106</v>
      </c>
      <c r="K126" s="22"/>
      <c r="L126" s="22"/>
      <c r="M126" s="25">
        <v>44077</v>
      </c>
      <c r="N126" s="31"/>
      <c r="O126" s="22"/>
      <c r="P126" s="37"/>
      <c r="Q126" s="26"/>
    </row>
    <row r="127" spans="2:17" ht="19.5" customHeight="1">
      <c r="B127" s="22"/>
      <c r="C127" s="22" t="s">
        <v>35</v>
      </c>
      <c r="D127" s="22" t="s">
        <v>35</v>
      </c>
      <c r="E127" s="31" t="s">
        <v>582</v>
      </c>
      <c r="F127" s="31">
        <v>2</v>
      </c>
      <c r="G127" s="31">
        <v>240</v>
      </c>
      <c r="H127" s="31">
        <v>480</v>
      </c>
      <c r="I127" s="36"/>
      <c r="J127" s="31" t="s">
        <v>385</v>
      </c>
      <c r="K127" s="22"/>
      <c r="L127" s="31"/>
      <c r="M127" s="25">
        <v>44077</v>
      </c>
      <c r="N127" s="31"/>
      <c r="O127" s="32"/>
      <c r="P127" s="25"/>
      <c r="Q127" s="26"/>
    </row>
    <row r="128" spans="2:17" ht="19.5" customHeight="1">
      <c r="B128" s="22"/>
      <c r="C128" s="22" t="s">
        <v>35</v>
      </c>
      <c r="D128" s="22" t="s">
        <v>35</v>
      </c>
      <c r="E128" s="31" t="s">
        <v>8206</v>
      </c>
      <c r="F128" s="31">
        <v>2</v>
      </c>
      <c r="G128" s="31">
        <v>1040</v>
      </c>
      <c r="H128" s="31">
        <v>2080</v>
      </c>
      <c r="I128" s="36"/>
      <c r="J128" s="31" t="s">
        <v>85</v>
      </c>
      <c r="K128" s="22"/>
      <c r="L128" s="31"/>
      <c r="M128" s="25">
        <v>44077</v>
      </c>
      <c r="N128" s="31"/>
      <c r="O128" s="32"/>
      <c r="P128" s="25"/>
      <c r="Q128" s="26"/>
    </row>
    <row r="129" spans="2:17" ht="19.5" customHeight="1">
      <c r="B129" s="22"/>
      <c r="C129" s="22" t="s">
        <v>35</v>
      </c>
      <c r="D129" s="22" t="s">
        <v>35</v>
      </c>
      <c r="E129" s="31" t="s">
        <v>8207</v>
      </c>
      <c r="F129" s="31">
        <v>2</v>
      </c>
      <c r="G129" s="31">
        <v>13650</v>
      </c>
      <c r="H129" s="31">
        <v>27300</v>
      </c>
      <c r="I129" s="36"/>
      <c r="J129" s="31" t="s">
        <v>8208</v>
      </c>
      <c r="K129" s="22"/>
      <c r="L129" s="31"/>
      <c r="M129" s="25">
        <v>44077</v>
      </c>
      <c r="N129" s="31"/>
      <c r="O129" s="32"/>
      <c r="P129" s="25"/>
      <c r="Q129" s="26"/>
    </row>
    <row r="130" spans="2:17" ht="19.5" customHeight="1">
      <c r="B130" s="22"/>
      <c r="C130" s="22" t="s">
        <v>35</v>
      </c>
      <c r="D130" s="22" t="s">
        <v>35</v>
      </c>
      <c r="E130" s="31" t="s">
        <v>6112</v>
      </c>
      <c r="F130" s="31">
        <v>4</v>
      </c>
      <c r="G130" s="31"/>
      <c r="H130" s="31"/>
      <c r="I130" s="36"/>
      <c r="J130" s="31" t="s">
        <v>6113</v>
      </c>
      <c r="K130" s="22"/>
      <c r="L130" s="31"/>
      <c r="M130" s="25">
        <v>44077</v>
      </c>
      <c r="N130" s="31"/>
      <c r="O130" s="32"/>
      <c r="P130" s="25"/>
      <c r="Q130" s="26"/>
    </row>
    <row r="131" spans="2:17" ht="19.5" customHeight="1">
      <c r="B131" s="22"/>
      <c r="C131" s="22" t="s">
        <v>35</v>
      </c>
      <c r="D131" s="22" t="s">
        <v>35</v>
      </c>
      <c r="E131" s="31" t="s">
        <v>6114</v>
      </c>
      <c r="F131" s="31">
        <v>4</v>
      </c>
      <c r="G131" s="31">
        <v>1650</v>
      </c>
      <c r="H131" s="31">
        <v>6600</v>
      </c>
      <c r="I131" s="36"/>
      <c r="J131" s="31" t="s">
        <v>6115</v>
      </c>
      <c r="K131" s="22"/>
      <c r="L131" s="31"/>
      <c r="M131" s="25">
        <v>44077</v>
      </c>
      <c r="N131" s="31"/>
      <c r="O131" s="32"/>
      <c r="P131" s="25"/>
      <c r="Q131" s="26"/>
    </row>
    <row r="132" spans="2:17" ht="19.5" customHeight="1">
      <c r="B132" s="22"/>
      <c r="C132" s="22" t="s">
        <v>35</v>
      </c>
      <c r="D132" s="22" t="s">
        <v>35</v>
      </c>
      <c r="E132" s="31" t="s">
        <v>6127</v>
      </c>
      <c r="F132" s="31">
        <v>6</v>
      </c>
      <c r="G132" s="31">
        <v>970</v>
      </c>
      <c r="H132" s="31">
        <v>5820</v>
      </c>
      <c r="I132" s="23"/>
      <c r="J132" s="31" t="s">
        <v>6128</v>
      </c>
      <c r="K132" s="22"/>
      <c r="L132" s="31"/>
      <c r="M132" s="25">
        <v>44077</v>
      </c>
      <c r="N132" s="31"/>
      <c r="O132" s="31"/>
      <c r="P132" s="37"/>
      <c r="Q132" s="26"/>
    </row>
    <row r="133" spans="2:17" ht="19.5" customHeight="1">
      <c r="B133" s="22"/>
      <c r="C133" s="22" t="s">
        <v>35</v>
      </c>
      <c r="D133" s="22" t="s">
        <v>35</v>
      </c>
      <c r="E133" s="31" t="s">
        <v>6125</v>
      </c>
      <c r="F133" s="31">
        <v>4</v>
      </c>
      <c r="G133" s="31">
        <v>1770</v>
      </c>
      <c r="H133" s="31">
        <v>7080</v>
      </c>
      <c r="I133" s="23"/>
      <c r="J133" s="31" t="s">
        <v>6126</v>
      </c>
      <c r="K133" s="22"/>
      <c r="L133" s="31"/>
      <c r="M133" s="25">
        <v>44077</v>
      </c>
      <c r="N133" s="31"/>
      <c r="O133" s="31"/>
      <c r="P133" s="37"/>
      <c r="Q133" s="26"/>
    </row>
    <row r="134" spans="2:17" ht="19.5" customHeight="1">
      <c r="B134" s="22"/>
      <c r="C134" s="22" t="s">
        <v>35</v>
      </c>
      <c r="D134" s="22" t="s">
        <v>35</v>
      </c>
      <c r="E134" s="31" t="s">
        <v>6121</v>
      </c>
      <c r="F134" s="31">
        <v>2</v>
      </c>
      <c r="G134" s="31">
        <v>2135</v>
      </c>
      <c r="H134" s="31">
        <v>4270</v>
      </c>
      <c r="I134" s="23"/>
      <c r="J134" s="31" t="s">
        <v>6122</v>
      </c>
      <c r="K134" s="22"/>
      <c r="L134" s="31"/>
      <c r="M134" s="25">
        <v>44077</v>
      </c>
      <c r="N134" s="31"/>
      <c r="O134" s="31"/>
      <c r="P134" s="37"/>
      <c r="Q134" s="26"/>
    </row>
    <row r="135" spans="2:17" ht="19.5" customHeight="1">
      <c r="B135" s="22"/>
      <c r="C135" s="22" t="s">
        <v>35</v>
      </c>
      <c r="D135" s="22" t="s">
        <v>35</v>
      </c>
      <c r="E135" s="31" t="s">
        <v>1707</v>
      </c>
      <c r="F135" s="31">
        <v>2</v>
      </c>
      <c r="G135" s="31">
        <v>1650</v>
      </c>
      <c r="H135" s="31">
        <v>3300</v>
      </c>
      <c r="I135" s="23"/>
      <c r="J135" s="31" t="s">
        <v>6126</v>
      </c>
      <c r="K135" s="22"/>
      <c r="L135" s="31"/>
      <c r="M135" s="25">
        <v>44077</v>
      </c>
      <c r="N135" s="31"/>
      <c r="O135" s="31"/>
      <c r="P135" s="37"/>
      <c r="Q135" s="26"/>
    </row>
    <row r="136" spans="2:17" ht="19.5" customHeight="1">
      <c r="B136" s="22"/>
      <c r="C136" s="22" t="s">
        <v>35</v>
      </c>
      <c r="D136" s="22" t="s">
        <v>35</v>
      </c>
      <c r="E136" s="31" t="s">
        <v>8209</v>
      </c>
      <c r="F136" s="31">
        <v>2</v>
      </c>
      <c r="G136" s="31">
        <v>11000</v>
      </c>
      <c r="H136" s="31">
        <v>22000</v>
      </c>
      <c r="I136" s="23"/>
      <c r="J136" s="31" t="s">
        <v>8210</v>
      </c>
      <c r="K136" s="22"/>
      <c r="L136" s="31"/>
      <c r="M136" s="25">
        <v>44077</v>
      </c>
      <c r="N136" s="31"/>
      <c r="O136" s="31"/>
      <c r="P136" s="37"/>
      <c r="Q136" s="26"/>
    </row>
    <row r="137" spans="2:17" ht="19.5" customHeight="1">
      <c r="B137" s="22"/>
      <c r="C137" s="22" t="s">
        <v>35</v>
      </c>
      <c r="D137" s="22" t="s">
        <v>35</v>
      </c>
      <c r="E137" s="31" t="s">
        <v>3289</v>
      </c>
      <c r="F137" s="31">
        <v>5</v>
      </c>
      <c r="G137" s="31">
        <v>1654</v>
      </c>
      <c r="H137" s="31">
        <v>8270</v>
      </c>
      <c r="I137" s="23"/>
      <c r="J137" s="31" t="s">
        <v>490</v>
      </c>
      <c r="K137" s="22"/>
      <c r="L137" s="31"/>
      <c r="M137" s="25">
        <v>44077</v>
      </c>
      <c r="N137" s="31"/>
      <c r="O137" s="31"/>
      <c r="P137" s="37"/>
      <c r="Q137" s="26"/>
    </row>
    <row r="138" spans="2:17" ht="19.5" customHeight="1">
      <c r="B138" s="22"/>
      <c r="C138" s="22" t="s">
        <v>35</v>
      </c>
      <c r="D138" s="22" t="s">
        <v>35</v>
      </c>
      <c r="E138" s="31" t="s">
        <v>8211</v>
      </c>
      <c r="F138" s="31">
        <v>1</v>
      </c>
      <c r="G138" s="31">
        <v>4040</v>
      </c>
      <c r="H138" s="36">
        <f>F138*G138</f>
        <v>4040</v>
      </c>
      <c r="I138" s="23"/>
      <c r="J138" s="31" t="s">
        <v>8212</v>
      </c>
      <c r="K138" s="22"/>
      <c r="L138" s="31"/>
      <c r="M138" s="32">
        <v>44078</v>
      </c>
      <c r="N138" s="31"/>
      <c r="O138" s="31"/>
      <c r="P138" s="37"/>
      <c r="Q138" s="26"/>
    </row>
    <row r="139" spans="2:17" ht="19.5" customHeight="1">
      <c r="B139" s="22"/>
      <c r="C139" s="22" t="s">
        <v>35</v>
      </c>
      <c r="D139" s="22" t="s">
        <v>35</v>
      </c>
      <c r="E139" s="31" t="s">
        <v>8213</v>
      </c>
      <c r="F139" s="31">
        <v>1</v>
      </c>
      <c r="G139" s="31">
        <v>3680</v>
      </c>
      <c r="H139" s="36">
        <f>F139*G139</f>
        <v>3680</v>
      </c>
      <c r="I139" s="23"/>
      <c r="J139" s="31" t="s">
        <v>8214</v>
      </c>
      <c r="K139" s="22"/>
      <c r="L139" s="31"/>
      <c r="M139" s="32">
        <v>44078</v>
      </c>
      <c r="N139" s="31"/>
      <c r="O139" s="31"/>
      <c r="P139" s="37"/>
      <c r="Q139" s="26"/>
    </row>
    <row r="140" spans="2:17" ht="19.5" customHeight="1">
      <c r="B140" s="22"/>
      <c r="C140" s="22" t="s">
        <v>35</v>
      </c>
      <c r="D140" s="22" t="s">
        <v>35</v>
      </c>
      <c r="E140" s="31" t="s">
        <v>8215</v>
      </c>
      <c r="F140" s="31">
        <v>2</v>
      </c>
      <c r="G140" s="31">
        <v>738</v>
      </c>
      <c r="H140" s="31">
        <v>1476</v>
      </c>
      <c r="I140" s="23"/>
      <c r="J140" s="31" t="s">
        <v>8216</v>
      </c>
      <c r="K140" s="22"/>
      <c r="L140" s="31"/>
      <c r="M140" s="32">
        <v>44082</v>
      </c>
      <c r="N140" s="31"/>
      <c r="O140" s="31"/>
      <c r="P140" s="37"/>
      <c r="Q140" s="26"/>
    </row>
    <row r="141" spans="2:17" ht="19.5" customHeight="1">
      <c r="B141" s="22"/>
      <c r="C141" s="22" t="s">
        <v>35</v>
      </c>
      <c r="D141" s="22" t="s">
        <v>35</v>
      </c>
      <c r="E141" s="31" t="s">
        <v>8217</v>
      </c>
      <c r="F141" s="31">
        <v>1</v>
      </c>
      <c r="G141" s="31">
        <v>8570</v>
      </c>
      <c r="H141" s="31">
        <v>8570</v>
      </c>
      <c r="I141" s="23"/>
      <c r="J141" s="31" t="s">
        <v>457</v>
      </c>
      <c r="K141" s="22"/>
      <c r="L141" s="31"/>
      <c r="M141" s="32">
        <v>44082</v>
      </c>
      <c r="N141" s="31"/>
      <c r="O141" s="31"/>
      <c r="P141" s="37"/>
      <c r="Q141" s="26"/>
    </row>
    <row r="142" spans="2:17" ht="19.5" customHeight="1">
      <c r="B142" s="22"/>
      <c r="C142" s="22" t="s">
        <v>35</v>
      </c>
      <c r="D142" s="22" t="s">
        <v>35</v>
      </c>
      <c r="E142" s="31" t="s">
        <v>6089</v>
      </c>
      <c r="F142" s="31">
        <v>2</v>
      </c>
      <c r="G142" s="31">
        <v>15781</v>
      </c>
      <c r="H142" s="31">
        <v>31562</v>
      </c>
      <c r="I142" s="23"/>
      <c r="J142" s="31" t="s">
        <v>6090</v>
      </c>
      <c r="K142" s="22"/>
      <c r="L142" s="31"/>
      <c r="M142" s="32">
        <v>44082</v>
      </c>
      <c r="N142" s="31"/>
      <c r="O142" s="31"/>
      <c r="P142" s="37"/>
      <c r="Q142" s="26"/>
    </row>
    <row r="143" spans="2:17" ht="19.5" customHeight="1">
      <c r="B143" s="22"/>
      <c r="C143" s="22" t="s">
        <v>35</v>
      </c>
      <c r="D143" s="22" t="s">
        <v>35</v>
      </c>
      <c r="E143" s="31" t="s">
        <v>270</v>
      </c>
      <c r="F143" s="31">
        <v>1</v>
      </c>
      <c r="G143" s="31">
        <v>450</v>
      </c>
      <c r="H143" s="31">
        <v>450</v>
      </c>
      <c r="I143" s="23"/>
      <c r="J143" s="31" t="s">
        <v>85</v>
      </c>
      <c r="K143" s="22"/>
      <c r="L143" s="31"/>
      <c r="M143" s="32">
        <v>44082</v>
      </c>
      <c r="N143" s="31"/>
      <c r="O143" s="31"/>
      <c r="P143" s="37"/>
      <c r="Q143" s="26"/>
    </row>
    <row r="144" spans="2:17" ht="19.5" customHeight="1">
      <c r="B144" s="22"/>
      <c r="C144" s="22" t="s">
        <v>35</v>
      </c>
      <c r="D144" s="22" t="s">
        <v>35</v>
      </c>
      <c r="E144" s="31" t="s">
        <v>8218</v>
      </c>
      <c r="F144" s="31">
        <v>1</v>
      </c>
      <c r="G144" s="31">
        <v>570</v>
      </c>
      <c r="H144" s="31">
        <v>570</v>
      </c>
      <c r="I144" s="23"/>
      <c r="J144" s="31" t="s">
        <v>85</v>
      </c>
      <c r="K144" s="22"/>
      <c r="L144" s="31"/>
      <c r="M144" s="32">
        <v>44082</v>
      </c>
      <c r="N144" s="31"/>
      <c r="O144" s="31"/>
      <c r="P144" s="37"/>
      <c r="Q144" s="26"/>
    </row>
    <row r="145" spans="2:17" ht="19.5" customHeight="1">
      <c r="B145" s="22"/>
      <c r="C145" s="22" t="s">
        <v>35</v>
      </c>
      <c r="D145" s="22" t="s">
        <v>35</v>
      </c>
      <c r="E145" s="31" t="s">
        <v>8219</v>
      </c>
      <c r="F145" s="31">
        <v>8</v>
      </c>
      <c r="G145" s="31">
        <v>1997</v>
      </c>
      <c r="H145" s="31">
        <v>15976</v>
      </c>
      <c r="I145" s="23"/>
      <c r="J145" s="31" t="s">
        <v>8220</v>
      </c>
      <c r="K145" s="22"/>
      <c r="L145" s="31"/>
      <c r="M145" s="32">
        <v>44082</v>
      </c>
      <c r="N145" s="31"/>
      <c r="O145" s="31"/>
      <c r="P145" s="37"/>
      <c r="Q145" s="26"/>
    </row>
    <row r="146" spans="2:17" ht="19.5" customHeight="1">
      <c r="B146" s="22"/>
      <c r="C146" s="22" t="s">
        <v>35</v>
      </c>
      <c r="D146" s="22" t="s">
        <v>35</v>
      </c>
      <c r="E146" s="31" t="s">
        <v>2835</v>
      </c>
      <c r="F146" s="31">
        <v>4</v>
      </c>
      <c r="G146" s="31">
        <v>670</v>
      </c>
      <c r="H146" s="31">
        <v>2680</v>
      </c>
      <c r="I146" s="23"/>
      <c r="J146" s="31" t="s">
        <v>8221</v>
      </c>
      <c r="K146" s="22"/>
      <c r="L146" s="31"/>
      <c r="M146" s="32">
        <v>44082</v>
      </c>
      <c r="N146" s="31"/>
      <c r="O146" s="31"/>
      <c r="P146" s="37"/>
      <c r="Q146" s="26"/>
    </row>
    <row r="147" spans="2:17" ht="19.5" customHeight="1">
      <c r="B147" s="22"/>
      <c r="C147" s="22" t="s">
        <v>35</v>
      </c>
      <c r="D147" s="22" t="s">
        <v>35</v>
      </c>
      <c r="E147" s="31" t="s">
        <v>8222</v>
      </c>
      <c r="F147" s="31">
        <v>8</v>
      </c>
      <c r="G147" s="31">
        <v>2280</v>
      </c>
      <c r="H147" s="31">
        <v>18240</v>
      </c>
      <c r="I147" s="23"/>
      <c r="J147" s="31" t="s">
        <v>8223</v>
      </c>
      <c r="K147" s="22"/>
      <c r="L147" s="31"/>
      <c r="M147" s="32">
        <v>44082</v>
      </c>
      <c r="N147" s="31"/>
      <c r="O147" s="31"/>
      <c r="P147" s="37"/>
      <c r="Q147" s="26"/>
    </row>
    <row r="148" spans="2:17" ht="19.5" customHeight="1">
      <c r="B148" s="22"/>
      <c r="C148" s="22" t="s">
        <v>35</v>
      </c>
      <c r="D148" s="22" t="s">
        <v>35</v>
      </c>
      <c r="E148" s="31" t="s">
        <v>8224</v>
      </c>
      <c r="F148" s="31">
        <v>8</v>
      </c>
      <c r="G148" s="31">
        <v>4530</v>
      </c>
      <c r="H148" s="31">
        <v>36240</v>
      </c>
      <c r="I148" s="23"/>
      <c r="J148" s="31" t="s">
        <v>8225</v>
      </c>
      <c r="K148" s="22"/>
      <c r="L148" s="31"/>
      <c r="M148" s="32">
        <v>44082</v>
      </c>
      <c r="N148" s="31"/>
      <c r="O148" s="31"/>
      <c r="P148" s="37"/>
      <c r="Q148" s="26"/>
    </row>
    <row r="149" spans="2:17" ht="19.5" customHeight="1">
      <c r="B149" s="22"/>
      <c r="C149" s="22" t="s">
        <v>35</v>
      </c>
      <c r="D149" s="22" t="s">
        <v>35</v>
      </c>
      <c r="E149" s="31" t="s">
        <v>8226</v>
      </c>
      <c r="F149" s="31">
        <v>2</v>
      </c>
      <c r="G149" s="31">
        <v>8920</v>
      </c>
      <c r="H149" s="31">
        <v>17840</v>
      </c>
      <c r="I149" s="23"/>
      <c r="J149" s="31" t="s">
        <v>8227</v>
      </c>
      <c r="K149" s="22"/>
      <c r="L149" s="31"/>
      <c r="M149" s="32">
        <v>44082</v>
      </c>
      <c r="N149" s="31"/>
      <c r="O149" s="31"/>
      <c r="P149" s="37"/>
      <c r="Q149" s="26"/>
    </row>
    <row r="150" spans="2:17" ht="19.5" customHeight="1">
      <c r="B150" s="22"/>
      <c r="C150" s="22" t="s">
        <v>35</v>
      </c>
      <c r="D150" s="22" t="s">
        <v>35</v>
      </c>
      <c r="E150" s="31" t="s">
        <v>8228</v>
      </c>
      <c r="F150" s="31">
        <v>8</v>
      </c>
      <c r="G150" s="31">
        <v>1630</v>
      </c>
      <c r="H150" s="31">
        <v>13040</v>
      </c>
      <c r="I150" s="23"/>
      <c r="J150" s="31" t="s">
        <v>8229</v>
      </c>
      <c r="K150" s="22"/>
      <c r="L150" s="31"/>
      <c r="M150" s="32">
        <v>44082</v>
      </c>
      <c r="N150" s="31"/>
      <c r="O150" s="31"/>
      <c r="P150" s="37"/>
      <c r="Q150" s="26"/>
    </row>
    <row r="151" spans="2:17" ht="19.5" customHeight="1">
      <c r="B151" s="22"/>
      <c r="C151" s="22" t="s">
        <v>35</v>
      </c>
      <c r="D151" s="22" t="s">
        <v>35</v>
      </c>
      <c r="E151" s="31" t="s">
        <v>8230</v>
      </c>
      <c r="F151" s="31">
        <v>2</v>
      </c>
      <c r="G151" s="31">
        <v>1940</v>
      </c>
      <c r="H151" s="31">
        <v>3880</v>
      </c>
      <c r="I151" s="23"/>
      <c r="J151" s="31" t="s">
        <v>8231</v>
      </c>
      <c r="K151" s="22"/>
      <c r="L151" s="31"/>
      <c r="M151" s="32">
        <v>44082</v>
      </c>
      <c r="N151" s="31"/>
      <c r="O151" s="31"/>
      <c r="P151" s="37"/>
      <c r="Q151" s="26"/>
    </row>
    <row r="152" spans="2:17" ht="19.5" customHeight="1">
      <c r="B152" s="22"/>
      <c r="C152" s="22" t="s">
        <v>35</v>
      </c>
      <c r="D152" s="22" t="s">
        <v>35</v>
      </c>
      <c r="E152" s="31" t="s">
        <v>8232</v>
      </c>
      <c r="F152" s="31">
        <v>4</v>
      </c>
      <c r="G152" s="31">
        <v>1530</v>
      </c>
      <c r="H152" s="31">
        <v>6120</v>
      </c>
      <c r="I152" s="23"/>
      <c r="J152" s="31" t="s">
        <v>8233</v>
      </c>
      <c r="K152" s="22"/>
      <c r="L152" s="31"/>
      <c r="M152" s="32">
        <v>44082</v>
      </c>
      <c r="N152" s="31"/>
      <c r="O152" s="31"/>
      <c r="P152" s="37"/>
      <c r="Q152" s="26"/>
    </row>
    <row r="153" spans="2:17" ht="19.5" customHeight="1">
      <c r="B153" s="22"/>
      <c r="C153" s="22" t="s">
        <v>35</v>
      </c>
      <c r="D153" s="22" t="s">
        <v>35</v>
      </c>
      <c r="E153" s="31" t="s">
        <v>8234</v>
      </c>
      <c r="F153" s="31">
        <v>24</v>
      </c>
      <c r="G153" s="31">
        <v>489</v>
      </c>
      <c r="H153" s="31">
        <v>11736</v>
      </c>
      <c r="I153" s="23"/>
      <c r="J153" s="31" t="s">
        <v>80</v>
      </c>
      <c r="K153" s="22"/>
      <c r="L153" s="31"/>
      <c r="M153" s="32">
        <v>44084</v>
      </c>
      <c r="N153" s="31"/>
      <c r="O153" s="31"/>
      <c r="P153" s="37"/>
      <c r="Q153" s="26"/>
    </row>
    <row r="154" spans="2:17" ht="19.5" customHeight="1">
      <c r="B154" s="22"/>
      <c r="C154" s="22" t="s">
        <v>35</v>
      </c>
      <c r="D154" s="22" t="s">
        <v>35</v>
      </c>
      <c r="E154" s="31" t="s">
        <v>8235</v>
      </c>
      <c r="F154" s="31">
        <v>2</v>
      </c>
      <c r="G154" s="31">
        <v>320</v>
      </c>
      <c r="H154" s="31">
        <v>640</v>
      </c>
      <c r="I154" s="23"/>
      <c r="J154" s="31" t="s">
        <v>83</v>
      </c>
      <c r="K154" s="22"/>
      <c r="L154" s="31"/>
      <c r="M154" s="32">
        <v>44084</v>
      </c>
      <c r="N154" s="31"/>
      <c r="O154" s="31"/>
      <c r="P154" s="37"/>
      <c r="Q154" s="26"/>
    </row>
    <row r="155" spans="2:17" ht="19.5" customHeight="1">
      <c r="B155" s="22"/>
      <c r="C155" s="22" t="s">
        <v>35</v>
      </c>
      <c r="D155" s="22" t="s">
        <v>35</v>
      </c>
      <c r="E155" s="31" t="s">
        <v>8236</v>
      </c>
      <c r="F155" s="31">
        <v>2</v>
      </c>
      <c r="G155" s="31">
        <v>7050</v>
      </c>
      <c r="H155" s="31">
        <v>14100</v>
      </c>
      <c r="I155" s="23"/>
      <c r="J155" s="31" t="s">
        <v>85</v>
      </c>
      <c r="K155" s="22"/>
      <c r="L155" s="31"/>
      <c r="M155" s="32">
        <v>44084</v>
      </c>
      <c r="N155" s="31"/>
      <c r="O155" s="31"/>
      <c r="P155" s="37"/>
      <c r="Q155" s="26"/>
    </row>
    <row r="156" spans="2:17" ht="19.5" customHeight="1">
      <c r="B156" s="22"/>
      <c r="C156" s="22" t="s">
        <v>35</v>
      </c>
      <c r="D156" s="22" t="s">
        <v>35</v>
      </c>
      <c r="E156" s="31" t="s">
        <v>8237</v>
      </c>
      <c r="F156" s="31">
        <v>4</v>
      </c>
      <c r="G156" s="31">
        <v>1760</v>
      </c>
      <c r="H156" s="31">
        <v>7040</v>
      </c>
      <c r="I156" s="23"/>
      <c r="J156" s="31" t="s">
        <v>85</v>
      </c>
      <c r="K156" s="22"/>
      <c r="L156" s="31"/>
      <c r="M156" s="32">
        <v>44084</v>
      </c>
      <c r="N156" s="31"/>
      <c r="O156" s="31"/>
      <c r="P156" s="37"/>
      <c r="Q156" s="26"/>
    </row>
    <row r="157" spans="2:17" ht="19.5" customHeight="1">
      <c r="B157" s="22"/>
      <c r="C157" s="22" t="s">
        <v>35</v>
      </c>
      <c r="D157" s="22" t="s">
        <v>35</v>
      </c>
      <c r="E157" s="31" t="s">
        <v>8238</v>
      </c>
      <c r="F157" s="31">
        <v>3</v>
      </c>
      <c r="G157" s="31">
        <v>4930</v>
      </c>
      <c r="H157" s="31">
        <v>14790</v>
      </c>
      <c r="I157" s="23"/>
      <c r="J157" s="31" t="s">
        <v>85</v>
      </c>
      <c r="K157" s="22"/>
      <c r="L157" s="22"/>
      <c r="M157" s="32">
        <v>44084</v>
      </c>
      <c r="N157" s="31"/>
      <c r="O157" s="22"/>
      <c r="P157" s="37"/>
      <c r="Q157" s="26"/>
    </row>
    <row r="158" spans="2:17" ht="19.5" customHeight="1">
      <c r="B158" s="22"/>
      <c r="C158" s="22" t="s">
        <v>35</v>
      </c>
      <c r="D158" s="22" t="s">
        <v>35</v>
      </c>
      <c r="E158" s="31" t="s">
        <v>6087</v>
      </c>
      <c r="F158" s="31">
        <v>4</v>
      </c>
      <c r="G158" s="31">
        <v>1889</v>
      </c>
      <c r="H158" s="31">
        <v>7556</v>
      </c>
      <c r="I158" s="23"/>
      <c r="J158" s="31" t="s">
        <v>6088</v>
      </c>
      <c r="K158" s="22"/>
      <c r="L158" s="31"/>
      <c r="M158" s="25">
        <v>44089</v>
      </c>
      <c r="N158" s="31"/>
      <c r="O158" s="31"/>
      <c r="P158" s="37"/>
      <c r="Q158" s="26"/>
    </row>
    <row r="159" spans="2:17" ht="19.5" customHeight="1">
      <c r="B159" s="22"/>
      <c r="C159" s="22" t="s">
        <v>35</v>
      </c>
      <c r="D159" s="22" t="s">
        <v>35</v>
      </c>
      <c r="E159" s="31" t="s">
        <v>8239</v>
      </c>
      <c r="F159" s="31">
        <v>1</v>
      </c>
      <c r="G159" s="31">
        <v>3789</v>
      </c>
      <c r="H159" s="31">
        <v>3789</v>
      </c>
      <c r="I159" s="23"/>
      <c r="J159" s="31" t="s">
        <v>8240</v>
      </c>
      <c r="K159" s="22"/>
      <c r="L159" s="22"/>
      <c r="M159" s="25">
        <v>44089</v>
      </c>
      <c r="N159" s="31"/>
      <c r="O159" s="31"/>
      <c r="P159" s="37"/>
      <c r="Q159" s="26"/>
    </row>
    <row r="160" spans="2:17" ht="19.5" customHeight="1">
      <c r="B160" s="22"/>
      <c r="C160" s="22" t="s">
        <v>35</v>
      </c>
      <c r="D160" s="22" t="s">
        <v>35</v>
      </c>
      <c r="E160" s="31" t="s">
        <v>8241</v>
      </c>
      <c r="F160" s="31">
        <v>1</v>
      </c>
      <c r="G160" s="31">
        <v>969</v>
      </c>
      <c r="H160" s="31">
        <v>969</v>
      </c>
      <c r="I160" s="23"/>
      <c r="J160" s="31" t="s">
        <v>8242</v>
      </c>
      <c r="K160" s="22"/>
      <c r="L160" s="31"/>
      <c r="M160" s="25">
        <v>44089</v>
      </c>
      <c r="N160" s="31"/>
      <c r="O160" s="31"/>
      <c r="P160" s="37"/>
      <c r="Q160" s="26"/>
    </row>
    <row r="161" spans="2:17" ht="19.5" customHeight="1">
      <c r="B161" s="22"/>
      <c r="C161" s="22" t="s">
        <v>35</v>
      </c>
      <c r="D161" s="22" t="s">
        <v>35</v>
      </c>
      <c r="E161" s="31" t="s">
        <v>8243</v>
      </c>
      <c r="F161" s="31">
        <v>2</v>
      </c>
      <c r="G161" s="31">
        <v>298</v>
      </c>
      <c r="H161" s="31">
        <v>596</v>
      </c>
      <c r="I161" s="23"/>
      <c r="J161" s="31" t="s">
        <v>8242</v>
      </c>
      <c r="K161" s="22"/>
      <c r="L161" s="31"/>
      <c r="M161" s="25">
        <v>44089</v>
      </c>
      <c r="N161" s="31"/>
      <c r="O161" s="31"/>
      <c r="P161" s="37"/>
      <c r="Q161" s="26"/>
    </row>
    <row r="162" spans="2:17" ht="19.5" customHeight="1">
      <c r="B162" s="22"/>
      <c r="C162" s="22" t="s">
        <v>35</v>
      </c>
      <c r="D162" s="22" t="s">
        <v>35</v>
      </c>
      <c r="E162" s="31" t="s">
        <v>290</v>
      </c>
      <c r="F162" s="31">
        <v>1</v>
      </c>
      <c r="G162" s="31"/>
      <c r="H162" s="31">
        <v>8179</v>
      </c>
      <c r="I162" s="23"/>
      <c r="J162" s="31" t="s">
        <v>291</v>
      </c>
      <c r="K162" s="22"/>
      <c r="L162" s="31"/>
      <c r="M162" s="32">
        <v>44092</v>
      </c>
      <c r="N162" s="31"/>
      <c r="O162" s="31"/>
      <c r="P162" s="37"/>
      <c r="Q162" s="26"/>
    </row>
    <row r="163" spans="2:17" ht="19.5" customHeight="1">
      <c r="B163" s="22"/>
      <c r="C163" s="22" t="s">
        <v>35</v>
      </c>
      <c r="D163" s="22" t="s">
        <v>35</v>
      </c>
      <c r="E163" s="31" t="s">
        <v>8244</v>
      </c>
      <c r="F163" s="31">
        <v>2</v>
      </c>
      <c r="G163" s="31"/>
      <c r="H163" s="31">
        <v>5380</v>
      </c>
      <c r="I163" s="23"/>
      <c r="J163" s="31" t="s">
        <v>8099</v>
      </c>
      <c r="K163" s="22"/>
      <c r="L163" s="31"/>
      <c r="M163" s="32">
        <v>44092</v>
      </c>
      <c r="N163" s="31"/>
      <c r="O163" s="31"/>
      <c r="P163" s="37"/>
      <c r="Q163" s="26"/>
    </row>
    <row r="164" spans="2:17" ht="19.5" customHeight="1">
      <c r="B164" s="22"/>
      <c r="C164" s="22" t="s">
        <v>35</v>
      </c>
      <c r="D164" s="22" t="s">
        <v>35</v>
      </c>
      <c r="E164" s="31" t="s">
        <v>8245</v>
      </c>
      <c r="F164" s="31">
        <v>8</v>
      </c>
      <c r="G164" s="31"/>
      <c r="H164" s="31">
        <v>5168</v>
      </c>
      <c r="I164" s="23"/>
      <c r="J164" s="31" t="s">
        <v>8246</v>
      </c>
      <c r="K164" s="22"/>
      <c r="L164" s="31"/>
      <c r="M164" s="32">
        <v>44092</v>
      </c>
      <c r="N164" s="31"/>
      <c r="O164" s="31"/>
      <c r="P164" s="37"/>
      <c r="Q164" s="26"/>
    </row>
    <row r="165" spans="2:17" ht="19.5" customHeight="1">
      <c r="B165" s="22"/>
      <c r="C165" s="22" t="s">
        <v>35</v>
      </c>
      <c r="D165" s="22" t="s">
        <v>35</v>
      </c>
      <c r="E165" s="81" t="s">
        <v>8247</v>
      </c>
      <c r="F165" s="81">
        <v>16</v>
      </c>
      <c r="G165" s="81">
        <v>2700</v>
      </c>
      <c r="H165" s="81">
        <v>43200</v>
      </c>
      <c r="I165" s="86"/>
      <c r="J165" s="8" t="s">
        <v>8248</v>
      </c>
      <c r="K165" s="22"/>
      <c r="L165" s="31"/>
      <c r="M165" s="32">
        <v>44098</v>
      </c>
      <c r="N165" s="31"/>
      <c r="O165" s="31"/>
      <c r="P165" s="37"/>
      <c r="Q165" s="26"/>
    </row>
    <row r="166" spans="2:17" ht="19.5" customHeight="1">
      <c r="B166" s="22"/>
      <c r="C166" s="22" t="s">
        <v>35</v>
      </c>
      <c r="D166" s="22" t="s">
        <v>35</v>
      </c>
      <c r="E166" s="31" t="s">
        <v>8249</v>
      </c>
      <c r="F166" s="31">
        <v>3</v>
      </c>
      <c r="G166" s="31">
        <v>550</v>
      </c>
      <c r="H166" s="31">
        <v>1650</v>
      </c>
      <c r="I166" s="23"/>
      <c r="J166" s="31" t="s">
        <v>85</v>
      </c>
      <c r="K166" s="22"/>
      <c r="L166" s="31"/>
      <c r="M166" s="32">
        <v>44098</v>
      </c>
      <c r="N166" s="31"/>
      <c r="O166" s="31"/>
      <c r="P166" s="37"/>
      <c r="Q166" s="26"/>
    </row>
    <row r="167" spans="2:17" ht="19.5" customHeight="1">
      <c r="B167" s="22"/>
      <c r="C167" s="22" t="s">
        <v>35</v>
      </c>
      <c r="D167" s="22" t="s">
        <v>35</v>
      </c>
      <c r="E167" s="31" t="s">
        <v>82</v>
      </c>
      <c r="F167" s="31">
        <v>3</v>
      </c>
      <c r="G167" s="31">
        <v>240</v>
      </c>
      <c r="H167" s="31">
        <v>720</v>
      </c>
      <c r="I167" s="23"/>
      <c r="J167" s="31" t="s">
        <v>83</v>
      </c>
      <c r="K167" s="22"/>
      <c r="L167" s="31"/>
      <c r="M167" s="32">
        <v>44098</v>
      </c>
      <c r="N167" s="31"/>
      <c r="O167" s="31"/>
      <c r="P167" s="37"/>
      <c r="Q167" s="26"/>
    </row>
    <row r="168" spans="2:17" ht="19.5" customHeight="1">
      <c r="B168" s="22"/>
      <c r="C168" s="22" t="s">
        <v>35</v>
      </c>
      <c r="D168" s="22" t="s">
        <v>35</v>
      </c>
      <c r="E168" s="31" t="s">
        <v>8250</v>
      </c>
      <c r="F168" s="31">
        <v>1</v>
      </c>
      <c r="G168" s="31">
        <v>8800</v>
      </c>
      <c r="H168" s="31">
        <v>8800</v>
      </c>
      <c r="I168" s="23"/>
      <c r="J168" s="31" t="s">
        <v>457</v>
      </c>
      <c r="K168" s="22"/>
      <c r="L168" s="31"/>
      <c r="M168" s="32">
        <v>44098</v>
      </c>
      <c r="N168" s="31"/>
      <c r="O168" s="31"/>
      <c r="P168" s="37"/>
      <c r="Q168" s="26"/>
    </row>
    <row r="169" spans="2:17" ht="19.5" customHeight="1">
      <c r="B169" s="22"/>
      <c r="C169" s="22" t="s">
        <v>35</v>
      </c>
      <c r="D169" s="22" t="s">
        <v>35</v>
      </c>
      <c r="E169" s="31" t="s">
        <v>4582</v>
      </c>
      <c r="F169" s="31">
        <v>3</v>
      </c>
      <c r="G169" s="31">
        <v>713</v>
      </c>
      <c r="H169" s="31">
        <v>2139</v>
      </c>
      <c r="I169" s="36"/>
      <c r="J169" s="31" t="s">
        <v>4583</v>
      </c>
      <c r="K169" s="22"/>
      <c r="L169" s="31"/>
      <c r="M169" s="25">
        <v>44099</v>
      </c>
      <c r="N169" s="31"/>
      <c r="O169" s="32"/>
      <c r="P169" s="25"/>
      <c r="Q169" s="26"/>
    </row>
    <row r="170" spans="2:17" ht="19.5" customHeight="1">
      <c r="B170" s="22"/>
      <c r="C170" s="22" t="s">
        <v>35</v>
      </c>
      <c r="D170" s="22" t="s">
        <v>35</v>
      </c>
      <c r="E170" s="31" t="s">
        <v>8251</v>
      </c>
      <c r="F170" s="31">
        <v>1</v>
      </c>
      <c r="G170" s="31">
        <v>980</v>
      </c>
      <c r="H170" s="31">
        <v>980</v>
      </c>
      <c r="I170" s="36"/>
      <c r="J170" s="31" t="s">
        <v>8252</v>
      </c>
      <c r="K170" s="22"/>
      <c r="L170" s="31"/>
      <c r="M170" s="25">
        <v>44099</v>
      </c>
      <c r="N170" s="31"/>
      <c r="O170" s="32"/>
      <c r="P170" s="25"/>
      <c r="Q170" s="26"/>
    </row>
    <row r="171" spans="2:17" ht="19.5" customHeight="1">
      <c r="B171" s="22"/>
      <c r="C171" s="22" t="s">
        <v>35</v>
      </c>
      <c r="D171" s="22" t="s">
        <v>35</v>
      </c>
      <c r="E171" s="31" t="s">
        <v>8253</v>
      </c>
      <c r="F171" s="31">
        <v>1</v>
      </c>
      <c r="G171" s="31">
        <v>1660</v>
      </c>
      <c r="H171" s="31">
        <v>1600</v>
      </c>
      <c r="I171" s="23"/>
      <c r="J171" s="31" t="s">
        <v>457</v>
      </c>
      <c r="K171" s="22"/>
      <c r="L171" s="31"/>
      <c r="M171" s="25">
        <v>44099</v>
      </c>
      <c r="N171" s="31"/>
      <c r="O171" s="31"/>
      <c r="P171" s="37"/>
      <c r="Q171" s="26"/>
    </row>
    <row r="172" spans="2:17" ht="19.5" customHeight="1">
      <c r="B172" s="22"/>
      <c r="C172" s="22" t="s">
        <v>35</v>
      </c>
      <c r="D172" s="22" t="s">
        <v>35</v>
      </c>
      <c r="E172" s="31" t="s">
        <v>8234</v>
      </c>
      <c r="F172" s="31">
        <v>24</v>
      </c>
      <c r="G172" s="31">
        <v>489</v>
      </c>
      <c r="H172" s="31">
        <v>11736</v>
      </c>
      <c r="I172" s="23"/>
      <c r="J172" s="31" t="s">
        <v>80</v>
      </c>
      <c r="K172" s="22"/>
      <c r="L172" s="31"/>
      <c r="M172" s="25">
        <v>44103</v>
      </c>
      <c r="N172" s="31"/>
      <c r="O172" s="31"/>
      <c r="P172" s="37"/>
      <c r="Q172" s="26"/>
    </row>
    <row r="173" spans="2:17" ht="19.5" customHeight="1">
      <c r="B173" s="22"/>
      <c r="C173" s="22" t="s">
        <v>35</v>
      </c>
      <c r="D173" s="22" t="s">
        <v>35</v>
      </c>
      <c r="E173" s="31" t="s">
        <v>8235</v>
      </c>
      <c r="F173" s="31">
        <v>2</v>
      </c>
      <c r="G173" s="31">
        <v>320</v>
      </c>
      <c r="H173" s="31">
        <v>640</v>
      </c>
      <c r="I173" s="23"/>
      <c r="J173" s="31" t="s">
        <v>83</v>
      </c>
      <c r="K173" s="22"/>
      <c r="L173" s="31"/>
      <c r="M173" s="25">
        <v>44103</v>
      </c>
      <c r="N173" s="31"/>
      <c r="O173" s="31"/>
      <c r="P173" s="37"/>
      <c r="Q173" s="26"/>
    </row>
    <row r="174" spans="2:17" ht="19.5" customHeight="1">
      <c r="B174" s="22"/>
      <c r="C174" s="22" t="s">
        <v>35</v>
      </c>
      <c r="D174" s="22" t="s">
        <v>35</v>
      </c>
      <c r="E174" s="31" t="s">
        <v>8236</v>
      </c>
      <c r="F174" s="31">
        <v>2</v>
      </c>
      <c r="G174" s="31">
        <v>7050</v>
      </c>
      <c r="H174" s="31">
        <v>14100</v>
      </c>
      <c r="I174" s="23"/>
      <c r="J174" s="31" t="s">
        <v>85</v>
      </c>
      <c r="K174" s="22"/>
      <c r="L174" s="31"/>
      <c r="M174" s="25">
        <v>44103</v>
      </c>
      <c r="N174" s="31"/>
      <c r="O174" s="31"/>
      <c r="P174" s="37"/>
      <c r="Q174" s="26"/>
    </row>
    <row r="175" spans="2:17" ht="19.5" customHeight="1">
      <c r="B175" s="22"/>
      <c r="C175" s="22" t="s">
        <v>35</v>
      </c>
      <c r="D175" s="22" t="s">
        <v>35</v>
      </c>
      <c r="E175" s="31" t="s">
        <v>8237</v>
      </c>
      <c r="F175" s="31">
        <v>4</v>
      </c>
      <c r="G175" s="31">
        <v>1760</v>
      </c>
      <c r="H175" s="31">
        <v>7040</v>
      </c>
      <c r="I175" s="23"/>
      <c r="J175" s="31" t="s">
        <v>85</v>
      </c>
      <c r="K175" s="22"/>
      <c r="L175" s="31"/>
      <c r="M175" s="25">
        <v>44103</v>
      </c>
      <c r="N175" s="31"/>
      <c r="O175" s="31"/>
      <c r="P175" s="37"/>
      <c r="Q175" s="26"/>
    </row>
    <row r="176" spans="2:17" ht="19.5" customHeight="1">
      <c r="B176" s="22"/>
      <c r="C176" s="22" t="s">
        <v>35</v>
      </c>
      <c r="D176" s="22" t="s">
        <v>35</v>
      </c>
      <c r="E176" s="31" t="s">
        <v>8238</v>
      </c>
      <c r="F176" s="31">
        <v>3</v>
      </c>
      <c r="G176" s="31">
        <v>4930</v>
      </c>
      <c r="H176" s="31">
        <v>14790</v>
      </c>
      <c r="I176" s="23"/>
      <c r="J176" s="31" t="s">
        <v>85</v>
      </c>
      <c r="K176" s="22"/>
      <c r="L176" s="31"/>
      <c r="M176" s="25">
        <v>44103</v>
      </c>
      <c r="N176" s="31"/>
      <c r="O176" s="31"/>
      <c r="P176" s="37"/>
      <c r="Q176" s="26"/>
    </row>
    <row r="177" spans="2:17" ht="19.5" customHeight="1">
      <c r="B177" s="22"/>
      <c r="C177" s="22" t="s">
        <v>35</v>
      </c>
      <c r="D177" s="22" t="s">
        <v>35</v>
      </c>
      <c r="E177" s="31" t="s">
        <v>8255</v>
      </c>
      <c r="F177" s="31">
        <v>1</v>
      </c>
      <c r="G177" s="31">
        <v>12510</v>
      </c>
      <c r="H177" s="31">
        <v>12510</v>
      </c>
      <c r="I177" s="23"/>
      <c r="J177" s="31" t="s">
        <v>457</v>
      </c>
      <c r="K177" s="22"/>
      <c r="L177" s="31"/>
      <c r="M177" s="25">
        <v>44103</v>
      </c>
      <c r="N177" s="31"/>
      <c r="O177" s="31"/>
      <c r="P177" s="37"/>
      <c r="Q177" s="26"/>
    </row>
    <row r="178" spans="2:17" ht="19.5" customHeight="1">
      <c r="B178" s="22"/>
      <c r="C178" s="85" t="s">
        <v>35</v>
      </c>
      <c r="D178" s="85" t="s">
        <v>35</v>
      </c>
      <c r="E178" s="81" t="s">
        <v>8254</v>
      </c>
      <c r="F178" s="81">
        <v>1</v>
      </c>
      <c r="G178" s="81">
        <v>2050</v>
      </c>
      <c r="H178" s="81">
        <v>2050</v>
      </c>
      <c r="I178" s="86"/>
      <c r="J178" s="8" t="s">
        <v>457</v>
      </c>
      <c r="K178" s="85"/>
      <c r="L178" s="81"/>
      <c r="M178" s="2741">
        <v>44104</v>
      </c>
      <c r="N178" s="31"/>
      <c r="O178" s="31"/>
      <c r="P178" s="37"/>
      <c r="Q178" s="26"/>
    </row>
    <row r="179" spans="2:17" ht="19.5" customHeight="1">
      <c r="B179" s="22"/>
      <c r="C179" s="22" t="s">
        <v>35</v>
      </c>
      <c r="D179" s="22" t="s">
        <v>35</v>
      </c>
      <c r="E179" s="31" t="s">
        <v>8256</v>
      </c>
      <c r="F179" s="31">
        <v>20</v>
      </c>
      <c r="G179" s="31">
        <v>81</v>
      </c>
      <c r="H179" s="31">
        <v>1620</v>
      </c>
      <c r="I179" s="23"/>
      <c r="J179" s="31" t="s">
        <v>8257</v>
      </c>
      <c r="K179" s="22"/>
      <c r="L179" s="31"/>
      <c r="M179" s="32">
        <v>44105</v>
      </c>
      <c r="N179" s="31"/>
      <c r="O179" s="31"/>
      <c r="P179" s="37"/>
      <c r="Q179" s="26"/>
    </row>
    <row r="180" spans="2:17" ht="19.5" customHeight="1">
      <c r="B180" s="22"/>
      <c r="C180" s="22" t="s">
        <v>35</v>
      </c>
      <c r="D180" s="22" t="s">
        <v>35</v>
      </c>
      <c r="E180" s="31" t="s">
        <v>482</v>
      </c>
      <c r="F180" s="31">
        <v>10</v>
      </c>
      <c r="G180" s="31">
        <v>488</v>
      </c>
      <c r="H180" s="31">
        <v>4880</v>
      </c>
      <c r="I180" s="23"/>
      <c r="J180" s="31" t="s">
        <v>480</v>
      </c>
      <c r="K180" s="22"/>
      <c r="L180" s="31"/>
      <c r="M180" s="32">
        <v>44105</v>
      </c>
      <c r="N180" s="31"/>
      <c r="O180" s="31"/>
      <c r="P180" s="37"/>
      <c r="Q180" s="26"/>
    </row>
    <row r="181" spans="2:17" ht="19.5" customHeight="1">
      <c r="B181" s="22"/>
      <c r="C181" s="22" t="s">
        <v>35</v>
      </c>
      <c r="D181" s="22" t="s">
        <v>35</v>
      </c>
      <c r="E181" s="31" t="s">
        <v>483</v>
      </c>
      <c r="F181" s="31">
        <v>2</v>
      </c>
      <c r="G181" s="31">
        <v>258</v>
      </c>
      <c r="H181" s="31">
        <v>516</v>
      </c>
      <c r="I181" s="23"/>
      <c r="J181" s="31" t="s">
        <v>480</v>
      </c>
      <c r="K181" s="22"/>
      <c r="L181" s="31"/>
      <c r="M181" s="32">
        <v>44105</v>
      </c>
      <c r="N181" s="31"/>
      <c r="O181" s="31"/>
      <c r="P181" s="37"/>
      <c r="Q181" s="26"/>
    </row>
    <row r="182" spans="2:17" ht="19.5" customHeight="1">
      <c r="B182" s="22"/>
      <c r="C182" s="22" t="s">
        <v>35</v>
      </c>
      <c r="D182" s="22" t="s">
        <v>35</v>
      </c>
      <c r="E182" s="31" t="s">
        <v>8256</v>
      </c>
      <c r="F182" s="31">
        <v>10</v>
      </c>
      <c r="G182" s="31">
        <v>81</v>
      </c>
      <c r="H182" s="31">
        <v>810</v>
      </c>
      <c r="I182" s="23"/>
      <c r="J182" s="31" t="s">
        <v>8257</v>
      </c>
      <c r="K182" s="22"/>
      <c r="L182" s="31"/>
      <c r="M182" s="32">
        <v>44110</v>
      </c>
      <c r="N182" s="31"/>
      <c r="O182" s="31"/>
      <c r="P182" s="37"/>
      <c r="Q182" s="26"/>
    </row>
    <row r="183" spans="2:17" ht="19.5" customHeight="1">
      <c r="B183" s="22"/>
      <c r="C183" s="22" t="s">
        <v>35</v>
      </c>
      <c r="D183" s="22" t="s">
        <v>35</v>
      </c>
      <c r="E183" s="31" t="s">
        <v>10089</v>
      </c>
      <c r="F183" s="31">
        <v>5</v>
      </c>
      <c r="G183" s="31">
        <v>2400</v>
      </c>
      <c r="H183" s="31">
        <v>12000</v>
      </c>
      <c r="I183" s="23"/>
      <c r="J183" s="31" t="s">
        <v>8259</v>
      </c>
      <c r="K183" s="22"/>
      <c r="L183" s="31"/>
      <c r="M183" s="32">
        <v>44110</v>
      </c>
      <c r="N183" s="31"/>
      <c r="O183" s="31"/>
      <c r="P183" s="37"/>
      <c r="Q183" s="26"/>
    </row>
    <row r="184" spans="2:17" ht="19.5" customHeight="1">
      <c r="B184" s="22"/>
      <c r="C184" s="22" t="s">
        <v>35</v>
      </c>
      <c r="D184" s="22" t="s">
        <v>35</v>
      </c>
      <c r="E184" s="31" t="s">
        <v>8260</v>
      </c>
      <c r="F184" s="31">
        <v>1</v>
      </c>
      <c r="G184" s="31">
        <v>2160</v>
      </c>
      <c r="H184" s="31">
        <v>2160</v>
      </c>
      <c r="I184" s="23"/>
      <c r="J184" s="31" t="s">
        <v>8259</v>
      </c>
      <c r="K184" s="22"/>
      <c r="L184" s="31"/>
      <c r="M184" s="32">
        <v>44110</v>
      </c>
      <c r="N184" s="31"/>
      <c r="O184" s="31"/>
      <c r="P184" s="37"/>
      <c r="Q184" s="26"/>
    </row>
    <row r="185" spans="2:17" ht="19.5" customHeight="1">
      <c r="B185" s="22"/>
      <c r="C185" s="22" t="s">
        <v>35</v>
      </c>
      <c r="D185" s="22" t="s">
        <v>35</v>
      </c>
      <c r="E185" s="31" t="s">
        <v>8261</v>
      </c>
      <c r="F185" s="31">
        <v>1</v>
      </c>
      <c r="G185" s="31">
        <v>2640</v>
      </c>
      <c r="H185" s="31">
        <v>2640</v>
      </c>
      <c r="I185" s="23"/>
      <c r="J185" s="31" t="s">
        <v>8259</v>
      </c>
      <c r="K185" s="22"/>
      <c r="L185" s="31"/>
      <c r="M185" s="32">
        <v>44110</v>
      </c>
      <c r="N185" s="31"/>
      <c r="O185" s="31"/>
      <c r="P185" s="37"/>
      <c r="Q185" s="26"/>
    </row>
    <row r="186" spans="2:17" ht="19.5" customHeight="1">
      <c r="B186" s="22"/>
      <c r="C186" s="22" t="s">
        <v>35</v>
      </c>
      <c r="D186" s="22" t="s">
        <v>35</v>
      </c>
      <c r="E186" s="31" t="s">
        <v>4196</v>
      </c>
      <c r="F186" s="31">
        <v>2</v>
      </c>
      <c r="G186" s="31">
        <v>230</v>
      </c>
      <c r="H186" s="31">
        <v>460</v>
      </c>
      <c r="I186" s="23"/>
      <c r="J186" s="31" t="s">
        <v>83</v>
      </c>
      <c r="K186" s="22"/>
      <c r="L186" s="31"/>
      <c r="M186" s="32">
        <v>44110</v>
      </c>
      <c r="N186" s="31"/>
      <c r="O186" s="31"/>
      <c r="P186" s="37"/>
      <c r="Q186" s="26"/>
    </row>
    <row r="187" spans="2:17" ht="19.5" customHeight="1">
      <c r="B187" s="22"/>
      <c r="C187" s="22" t="s">
        <v>35</v>
      </c>
      <c r="D187" s="22" t="s">
        <v>35</v>
      </c>
      <c r="E187" s="31" t="s">
        <v>8262</v>
      </c>
      <c r="F187" s="31">
        <v>6</v>
      </c>
      <c r="G187" s="31">
        <v>646</v>
      </c>
      <c r="H187" s="31">
        <v>3876</v>
      </c>
      <c r="I187" s="23"/>
      <c r="J187" s="31" t="s">
        <v>8263</v>
      </c>
      <c r="K187" s="22"/>
      <c r="L187" s="31"/>
      <c r="M187" s="32">
        <v>44110</v>
      </c>
      <c r="N187" s="31"/>
      <c r="O187" s="31"/>
      <c r="P187" s="37"/>
      <c r="Q187" s="26"/>
    </row>
    <row r="188" spans="2:17" ht="19.5" customHeight="1">
      <c r="B188" s="22"/>
      <c r="C188" s="22" t="s">
        <v>35</v>
      </c>
      <c r="D188" s="22" t="s">
        <v>35</v>
      </c>
      <c r="E188" s="31" t="s">
        <v>8264</v>
      </c>
      <c r="F188" s="31">
        <v>10</v>
      </c>
      <c r="G188" s="31">
        <v>259</v>
      </c>
      <c r="H188" s="31">
        <v>2590</v>
      </c>
      <c r="I188" s="23"/>
      <c r="J188" s="31" t="s">
        <v>8265</v>
      </c>
      <c r="K188" s="22"/>
      <c r="L188" s="31"/>
      <c r="M188" s="32">
        <v>44110</v>
      </c>
      <c r="N188" s="31"/>
      <c r="O188" s="31"/>
      <c r="P188" s="37"/>
      <c r="Q188" s="26"/>
    </row>
    <row r="189" spans="2:17" ht="19.5" customHeight="1">
      <c r="B189" s="22"/>
      <c r="C189" s="22" t="s">
        <v>35</v>
      </c>
      <c r="D189" s="22" t="s">
        <v>35</v>
      </c>
      <c r="E189" s="31" t="s">
        <v>8266</v>
      </c>
      <c r="F189" s="31">
        <v>1</v>
      </c>
      <c r="G189" s="31">
        <v>2300</v>
      </c>
      <c r="H189" s="31">
        <v>2300</v>
      </c>
      <c r="I189" s="23"/>
      <c r="J189" s="31" t="s">
        <v>6117</v>
      </c>
      <c r="K189" s="22"/>
      <c r="L189" s="31"/>
      <c r="M189" s="32">
        <v>44110</v>
      </c>
      <c r="N189" s="31"/>
      <c r="O189" s="31"/>
      <c r="P189" s="37"/>
      <c r="Q189" s="26"/>
    </row>
    <row r="190" spans="2:17" ht="19.5" customHeight="1">
      <c r="B190" s="22"/>
      <c r="C190" s="22" t="s">
        <v>35</v>
      </c>
      <c r="D190" s="22" t="s">
        <v>35</v>
      </c>
      <c r="E190" s="31" t="s">
        <v>8267</v>
      </c>
      <c r="F190" s="31">
        <v>4</v>
      </c>
      <c r="G190" s="31">
        <v>53</v>
      </c>
      <c r="H190" s="31">
        <v>212</v>
      </c>
      <c r="I190" s="23"/>
      <c r="J190" s="31" t="s">
        <v>115</v>
      </c>
      <c r="K190" s="22"/>
      <c r="L190" s="31"/>
      <c r="M190" s="32">
        <v>44110</v>
      </c>
      <c r="N190" s="31"/>
      <c r="O190" s="31"/>
      <c r="P190" s="37"/>
      <c r="Q190" s="26"/>
    </row>
    <row r="191" spans="2:17" ht="19.5" customHeight="1">
      <c r="B191" s="22"/>
      <c r="C191" s="22" t="s">
        <v>35</v>
      </c>
      <c r="D191" s="22" t="s">
        <v>35</v>
      </c>
      <c r="E191" s="2742" t="s">
        <v>8268</v>
      </c>
      <c r="F191" s="81">
        <v>2</v>
      </c>
      <c r="G191" s="81">
        <v>1827</v>
      </c>
      <c r="H191" s="81">
        <f>F191*G191</f>
        <v>3654</v>
      </c>
      <c r="I191" s="23"/>
      <c r="J191" s="31" t="s">
        <v>8269</v>
      </c>
      <c r="K191" s="22"/>
      <c r="L191" s="31"/>
      <c r="M191" s="32">
        <v>44111</v>
      </c>
      <c r="N191" s="31"/>
      <c r="O191" s="31"/>
      <c r="P191" s="37"/>
      <c r="Q191" s="26"/>
    </row>
    <row r="192" spans="2:17" ht="19.5" customHeight="1">
      <c r="B192" s="22"/>
      <c r="C192" s="22" t="s">
        <v>35</v>
      </c>
      <c r="D192" s="22" t="s">
        <v>35</v>
      </c>
      <c r="E192" s="31" t="s">
        <v>6129</v>
      </c>
      <c r="F192" s="31">
        <v>5</v>
      </c>
      <c r="G192" s="31">
        <v>1139</v>
      </c>
      <c r="H192" s="31">
        <v>5695</v>
      </c>
      <c r="I192" s="23"/>
      <c r="J192" s="31" t="s">
        <v>476</v>
      </c>
      <c r="K192" s="22"/>
      <c r="L192" s="31"/>
      <c r="M192" s="32">
        <v>44113</v>
      </c>
      <c r="N192" s="31"/>
      <c r="O192" s="31"/>
      <c r="P192" s="37"/>
      <c r="Q192" s="26"/>
    </row>
    <row r="193" spans="2:17" ht="19.5" customHeight="1">
      <c r="B193" s="22"/>
      <c r="C193" s="22" t="s">
        <v>35</v>
      </c>
      <c r="D193" s="22" t="s">
        <v>35</v>
      </c>
      <c r="E193" s="31" t="s">
        <v>10086</v>
      </c>
      <c r="F193" s="31">
        <v>8</v>
      </c>
      <c r="G193" s="31">
        <v>920</v>
      </c>
      <c r="H193" s="31">
        <v>7360</v>
      </c>
      <c r="I193" s="23"/>
      <c r="J193" s="31" t="s">
        <v>476</v>
      </c>
      <c r="K193" s="22"/>
      <c r="L193" s="31"/>
      <c r="M193" s="32">
        <v>44113</v>
      </c>
      <c r="N193" s="31"/>
      <c r="O193" s="31"/>
      <c r="P193" s="37"/>
      <c r="Q193" s="26"/>
    </row>
    <row r="194" spans="2:17" ht="19.5" customHeight="1">
      <c r="B194" s="22"/>
      <c r="C194" s="22" t="s">
        <v>35</v>
      </c>
      <c r="D194" s="22" t="s">
        <v>35</v>
      </c>
      <c r="E194" s="31" t="s">
        <v>3220</v>
      </c>
      <c r="F194" s="31">
        <v>3</v>
      </c>
      <c r="G194" s="31">
        <v>6980</v>
      </c>
      <c r="H194" s="31">
        <v>20940</v>
      </c>
      <c r="I194" s="23"/>
      <c r="J194" s="31" t="s">
        <v>472</v>
      </c>
      <c r="K194" s="22"/>
      <c r="L194" s="31"/>
      <c r="M194" s="32">
        <v>44113</v>
      </c>
      <c r="N194" s="31"/>
      <c r="O194" s="31"/>
      <c r="P194" s="37"/>
      <c r="Q194" s="26"/>
    </row>
    <row r="195" spans="2:17" ht="19.5" customHeight="1">
      <c r="B195" s="22"/>
      <c r="C195" s="22" t="s">
        <v>35</v>
      </c>
      <c r="D195" s="22" t="s">
        <v>35</v>
      </c>
      <c r="E195" s="31" t="s">
        <v>8270</v>
      </c>
      <c r="F195" s="31">
        <v>2</v>
      </c>
      <c r="G195" s="31">
        <v>3880</v>
      </c>
      <c r="H195" s="31">
        <v>7760</v>
      </c>
      <c r="I195" s="23"/>
      <c r="J195" s="31" t="s">
        <v>6131</v>
      </c>
      <c r="K195" s="22"/>
      <c r="L195" s="31"/>
      <c r="M195" s="32">
        <v>44113</v>
      </c>
      <c r="N195" s="31"/>
      <c r="O195" s="31"/>
      <c r="P195" s="37"/>
      <c r="Q195" s="26"/>
    </row>
    <row r="196" spans="2:17" ht="19.5" customHeight="1">
      <c r="B196" s="22"/>
      <c r="C196" s="22" t="s">
        <v>35</v>
      </c>
      <c r="D196" s="22" t="s">
        <v>35</v>
      </c>
      <c r="E196" s="31" t="s">
        <v>3897</v>
      </c>
      <c r="F196" s="31">
        <v>2</v>
      </c>
      <c r="G196" s="31">
        <v>1384</v>
      </c>
      <c r="H196" s="31">
        <v>2768</v>
      </c>
      <c r="I196" s="23"/>
      <c r="J196" s="31" t="s">
        <v>457</v>
      </c>
      <c r="K196" s="22"/>
      <c r="L196" s="31"/>
      <c r="M196" s="32">
        <v>44113</v>
      </c>
      <c r="N196" s="31"/>
      <c r="O196" s="31"/>
      <c r="P196" s="37"/>
      <c r="Q196" s="26"/>
    </row>
    <row r="197" spans="2:17" ht="19.5" customHeight="1">
      <c r="B197" s="22"/>
      <c r="C197" s="22" t="s">
        <v>35</v>
      </c>
      <c r="D197" s="22" t="s">
        <v>35</v>
      </c>
      <c r="E197" s="31" t="s">
        <v>3900</v>
      </c>
      <c r="F197" s="31">
        <v>2</v>
      </c>
      <c r="G197" s="31">
        <v>1344</v>
      </c>
      <c r="H197" s="31">
        <v>2688</v>
      </c>
      <c r="I197" s="23"/>
      <c r="J197" s="31" t="s">
        <v>457</v>
      </c>
      <c r="K197" s="22"/>
      <c r="L197" s="22"/>
      <c r="M197" s="32">
        <v>44113</v>
      </c>
      <c r="N197" s="31"/>
      <c r="O197" s="22"/>
      <c r="P197" s="37"/>
      <c r="Q197" s="26"/>
    </row>
    <row r="198" spans="2:17" ht="19.5" customHeight="1">
      <c r="B198" s="22"/>
      <c r="C198" s="22" t="s">
        <v>35</v>
      </c>
      <c r="D198" s="22" t="s">
        <v>35</v>
      </c>
      <c r="E198" s="31" t="s">
        <v>3902</v>
      </c>
      <c r="F198" s="31">
        <v>2</v>
      </c>
      <c r="G198" s="31">
        <v>1184</v>
      </c>
      <c r="H198" s="31">
        <v>2368</v>
      </c>
      <c r="I198" s="23"/>
      <c r="J198" s="31" t="s">
        <v>457</v>
      </c>
      <c r="K198" s="22"/>
      <c r="L198" s="31"/>
      <c r="M198" s="32">
        <v>44113</v>
      </c>
      <c r="N198" s="31"/>
      <c r="O198" s="31"/>
      <c r="P198" s="37"/>
      <c r="Q198" s="26"/>
    </row>
    <row r="199" spans="2:17" ht="19.5" customHeight="1">
      <c r="B199" s="22"/>
      <c r="C199" s="22" t="s">
        <v>35</v>
      </c>
      <c r="D199" s="22" t="s">
        <v>35</v>
      </c>
      <c r="E199" s="31" t="s">
        <v>3904</v>
      </c>
      <c r="F199" s="31">
        <v>2</v>
      </c>
      <c r="G199" s="31">
        <v>893</v>
      </c>
      <c r="H199" s="31">
        <v>1786</v>
      </c>
      <c r="I199" s="23"/>
      <c r="J199" s="31" t="s">
        <v>8271</v>
      </c>
      <c r="K199" s="22"/>
      <c r="L199" s="22"/>
      <c r="M199" s="32">
        <v>44113</v>
      </c>
      <c r="N199" s="31"/>
      <c r="O199" s="31"/>
      <c r="P199" s="37"/>
      <c r="Q199" s="26"/>
    </row>
    <row r="200" spans="2:17" ht="19.5" customHeight="1">
      <c r="B200" s="22"/>
      <c r="C200" s="22" t="s">
        <v>35</v>
      </c>
      <c r="D200" s="22" t="s">
        <v>35</v>
      </c>
      <c r="E200" s="31" t="s">
        <v>3906</v>
      </c>
      <c r="F200" s="31">
        <v>2</v>
      </c>
      <c r="G200" s="31">
        <v>750</v>
      </c>
      <c r="H200" s="31">
        <v>1500</v>
      </c>
      <c r="I200" s="23"/>
      <c r="J200" s="31" t="s">
        <v>6146</v>
      </c>
      <c r="K200" s="22"/>
      <c r="L200" s="31"/>
      <c r="M200" s="32">
        <v>44113</v>
      </c>
      <c r="N200" s="31"/>
      <c r="O200" s="31"/>
      <c r="P200" s="37"/>
      <c r="Q200" s="26"/>
    </row>
    <row r="201" spans="2:17" ht="19.5" customHeight="1">
      <c r="B201" s="22"/>
      <c r="C201" s="90" t="s">
        <v>8272</v>
      </c>
      <c r="D201" s="90"/>
      <c r="E201" s="1642" t="s">
        <v>8273</v>
      </c>
      <c r="F201" s="1642">
        <v>2</v>
      </c>
      <c r="G201" s="1642"/>
      <c r="H201" s="1642"/>
      <c r="I201" s="1709"/>
      <c r="J201" s="1642"/>
      <c r="K201" s="90" t="s">
        <v>10076</v>
      </c>
      <c r="L201" s="1642"/>
      <c r="M201" s="2743">
        <v>44117</v>
      </c>
      <c r="N201" s="31"/>
      <c r="O201" s="31"/>
      <c r="P201" s="37"/>
      <c r="Q201" s="26"/>
    </row>
    <row r="202" spans="2:17" ht="19.5" customHeight="1">
      <c r="B202" s="22"/>
      <c r="C202" s="22" t="s">
        <v>35</v>
      </c>
      <c r="D202" s="22" t="s">
        <v>35</v>
      </c>
      <c r="E202" s="31" t="s">
        <v>8276</v>
      </c>
      <c r="F202" s="31">
        <v>1</v>
      </c>
      <c r="G202" s="31">
        <v>434</v>
      </c>
      <c r="H202" s="31">
        <v>434</v>
      </c>
      <c r="I202" s="23"/>
      <c r="J202" s="31" t="s">
        <v>8277</v>
      </c>
      <c r="K202" s="22"/>
      <c r="L202" s="31"/>
      <c r="M202" s="32">
        <v>44117</v>
      </c>
      <c r="N202" s="1136"/>
      <c r="O202" s="31"/>
      <c r="P202" s="37"/>
      <c r="Q202" s="26"/>
    </row>
    <row r="203" spans="2:17" ht="19.5" customHeight="1">
      <c r="B203" s="22"/>
      <c r="C203" s="22" t="s">
        <v>35</v>
      </c>
      <c r="D203" s="22" t="s">
        <v>35</v>
      </c>
      <c r="E203" s="31" t="s">
        <v>8258</v>
      </c>
      <c r="F203" s="31">
        <v>1</v>
      </c>
      <c r="G203" s="31">
        <v>2400</v>
      </c>
      <c r="H203" s="31">
        <v>2400</v>
      </c>
      <c r="I203" s="23"/>
      <c r="J203" s="31" t="s">
        <v>8259</v>
      </c>
      <c r="K203" s="22"/>
      <c r="L203" s="31"/>
      <c r="M203" s="32">
        <v>44117</v>
      </c>
      <c r="N203" s="1136"/>
      <c r="O203" s="31"/>
      <c r="P203" s="37"/>
      <c r="Q203" s="26"/>
    </row>
    <row r="204" spans="2:17" ht="19.5" customHeight="1">
      <c r="B204" s="22"/>
      <c r="C204" s="22" t="s">
        <v>35</v>
      </c>
      <c r="D204" s="22" t="s">
        <v>35</v>
      </c>
      <c r="E204" s="31" t="s">
        <v>8278</v>
      </c>
      <c r="F204" s="31">
        <v>2</v>
      </c>
      <c r="G204" s="31">
        <v>1560</v>
      </c>
      <c r="H204" s="31">
        <v>3120</v>
      </c>
      <c r="I204" s="23"/>
      <c r="J204" s="31" t="s">
        <v>8259</v>
      </c>
      <c r="K204" s="22"/>
      <c r="L204" s="31"/>
      <c r="M204" s="32">
        <v>44117</v>
      </c>
      <c r="N204" s="1136"/>
      <c r="O204" s="31"/>
      <c r="P204" s="37"/>
      <c r="Q204" s="26"/>
    </row>
    <row r="205" spans="2:17" ht="19.5" customHeight="1">
      <c r="B205" s="22"/>
      <c r="C205" s="22" t="s">
        <v>35</v>
      </c>
      <c r="D205" s="22" t="s">
        <v>35</v>
      </c>
      <c r="E205" s="31" t="s">
        <v>2928</v>
      </c>
      <c r="F205" s="31">
        <v>2</v>
      </c>
      <c r="G205" s="31">
        <v>230</v>
      </c>
      <c r="H205" s="31">
        <v>460</v>
      </c>
      <c r="I205" s="23"/>
      <c r="J205" s="31" t="s">
        <v>83</v>
      </c>
      <c r="K205" s="22"/>
      <c r="L205" s="31"/>
      <c r="M205" s="32">
        <v>44117</v>
      </c>
      <c r="N205" s="1136"/>
      <c r="O205" s="31"/>
      <c r="P205" s="37"/>
      <c r="Q205" s="26"/>
    </row>
    <row r="206" spans="2:17" ht="19.5" customHeight="1">
      <c r="B206" s="22"/>
      <c r="C206" s="22" t="s">
        <v>35</v>
      </c>
      <c r="D206" s="22" t="s">
        <v>35</v>
      </c>
      <c r="E206" s="31" t="s">
        <v>8279</v>
      </c>
      <c r="F206" s="31">
        <v>1</v>
      </c>
      <c r="G206" s="31">
        <v>1096</v>
      </c>
      <c r="H206" s="31">
        <v>1096</v>
      </c>
      <c r="I206" s="23"/>
      <c r="J206" s="31" t="s">
        <v>8280</v>
      </c>
      <c r="K206" s="22"/>
      <c r="L206" s="31"/>
      <c r="M206" s="32">
        <v>44117</v>
      </c>
      <c r="N206" s="1136"/>
      <c r="O206" s="31"/>
      <c r="P206" s="37"/>
      <c r="Q206" s="26"/>
    </row>
    <row r="207" spans="2:17" ht="19.5" customHeight="1">
      <c r="B207" s="22"/>
      <c r="C207" s="22" t="s">
        <v>35</v>
      </c>
      <c r="D207" s="22" t="s">
        <v>35</v>
      </c>
      <c r="E207" s="31" t="s">
        <v>8281</v>
      </c>
      <c r="F207" s="31">
        <v>10</v>
      </c>
      <c r="G207" s="31">
        <v>210</v>
      </c>
      <c r="H207" s="31">
        <v>2100</v>
      </c>
      <c r="I207" s="23"/>
      <c r="J207" s="31" t="s">
        <v>8282</v>
      </c>
      <c r="K207" s="22"/>
      <c r="L207" s="31"/>
      <c r="M207" s="32">
        <v>44117</v>
      </c>
      <c r="N207" s="1136"/>
      <c r="O207" s="31"/>
      <c r="P207" s="37"/>
      <c r="Q207" s="26"/>
    </row>
    <row r="208" spans="2:17" ht="19.5" customHeight="1">
      <c r="B208" s="22"/>
      <c r="C208" s="22" t="s">
        <v>35</v>
      </c>
      <c r="D208" s="22" t="s">
        <v>35</v>
      </c>
      <c r="E208" s="31" t="s">
        <v>8283</v>
      </c>
      <c r="F208" s="31">
        <v>20</v>
      </c>
      <c r="G208" s="31">
        <v>175</v>
      </c>
      <c r="H208" s="31">
        <v>3500</v>
      </c>
      <c r="I208" s="23"/>
      <c r="J208" s="31" t="s">
        <v>8284</v>
      </c>
      <c r="K208" s="22"/>
      <c r="L208" s="22"/>
      <c r="M208" s="32">
        <v>44117</v>
      </c>
      <c r="N208" s="31"/>
      <c r="O208" s="22"/>
      <c r="P208" s="37"/>
      <c r="Q208" s="26"/>
    </row>
    <row r="209" spans="2:17" ht="19.5" customHeight="1">
      <c r="B209" s="22"/>
      <c r="C209" s="22" t="s">
        <v>35</v>
      </c>
      <c r="D209" s="22" t="s">
        <v>35</v>
      </c>
      <c r="E209" s="31" t="s">
        <v>8285</v>
      </c>
      <c r="F209" s="31">
        <v>3</v>
      </c>
      <c r="G209" s="31">
        <v>1263</v>
      </c>
      <c r="H209" s="31">
        <v>3789</v>
      </c>
      <c r="I209" s="23"/>
      <c r="J209" s="31" t="s">
        <v>8286</v>
      </c>
      <c r="K209" s="22"/>
      <c r="L209" s="22"/>
      <c r="M209" s="32">
        <v>44117</v>
      </c>
      <c r="N209" s="31"/>
      <c r="O209" s="22"/>
      <c r="P209" s="37"/>
      <c r="Q209" s="26"/>
    </row>
    <row r="210" spans="2:17" ht="19.5" customHeight="1">
      <c r="B210" s="22"/>
      <c r="C210" s="22" t="s">
        <v>35</v>
      </c>
      <c r="D210" s="22" t="s">
        <v>35</v>
      </c>
      <c r="E210" s="31" t="s">
        <v>8287</v>
      </c>
      <c r="F210" s="31">
        <v>1</v>
      </c>
      <c r="G210" s="31">
        <v>2330</v>
      </c>
      <c r="H210" s="31">
        <v>2330</v>
      </c>
      <c r="I210" s="23"/>
      <c r="J210" s="31" t="s">
        <v>457</v>
      </c>
      <c r="K210" s="22"/>
      <c r="L210" s="22"/>
      <c r="M210" s="32">
        <v>44117</v>
      </c>
      <c r="N210" s="31"/>
      <c r="O210" s="22"/>
      <c r="P210" s="37"/>
      <c r="Q210" s="26"/>
    </row>
    <row r="211" spans="2:17" ht="19.5" customHeight="1">
      <c r="B211" s="22"/>
      <c r="C211" s="22" t="s">
        <v>35</v>
      </c>
      <c r="D211" s="22" t="s">
        <v>35</v>
      </c>
      <c r="E211" s="31" t="s">
        <v>8288</v>
      </c>
      <c r="F211" s="31">
        <v>8</v>
      </c>
      <c r="G211" s="31">
        <v>280</v>
      </c>
      <c r="H211" s="31">
        <v>2240</v>
      </c>
      <c r="I211" s="23"/>
      <c r="J211" s="31" t="s">
        <v>6108</v>
      </c>
      <c r="K211" s="22"/>
      <c r="L211" s="22"/>
      <c r="M211" s="32">
        <v>44117</v>
      </c>
      <c r="N211" s="31"/>
      <c r="O211" s="22"/>
      <c r="P211" s="37"/>
      <c r="Q211" s="26"/>
    </row>
    <row r="212" spans="2:17" ht="19.5" customHeight="1">
      <c r="B212" s="22"/>
      <c r="C212" s="22" t="s">
        <v>35</v>
      </c>
      <c r="D212" s="22" t="s">
        <v>35</v>
      </c>
      <c r="E212" s="31" t="s">
        <v>8289</v>
      </c>
      <c r="F212" s="31">
        <v>8</v>
      </c>
      <c r="G212" s="31">
        <v>280</v>
      </c>
      <c r="H212" s="31">
        <v>2240</v>
      </c>
      <c r="I212" s="23"/>
      <c r="J212" s="31" t="s">
        <v>6108</v>
      </c>
      <c r="K212" s="22"/>
      <c r="L212" s="22"/>
      <c r="M212" s="32">
        <v>44117</v>
      </c>
      <c r="N212" s="31"/>
      <c r="O212" s="22"/>
      <c r="P212" s="37"/>
      <c r="Q212" s="26"/>
    </row>
    <row r="213" spans="2:17" ht="19.5" customHeight="1">
      <c r="B213" s="22"/>
      <c r="C213" s="22" t="s">
        <v>35</v>
      </c>
      <c r="D213" s="22" t="s">
        <v>35</v>
      </c>
      <c r="E213" s="31" t="s">
        <v>6110</v>
      </c>
      <c r="F213" s="31">
        <v>4</v>
      </c>
      <c r="G213" s="31">
        <v>410</v>
      </c>
      <c r="H213" s="31">
        <v>1640</v>
      </c>
      <c r="I213" s="23"/>
      <c r="J213" s="31" t="s">
        <v>6108</v>
      </c>
      <c r="K213" s="22"/>
      <c r="L213" s="22"/>
      <c r="M213" s="32">
        <v>44117</v>
      </c>
      <c r="N213" s="31"/>
      <c r="O213" s="22"/>
      <c r="P213" s="37"/>
      <c r="Q213" s="26"/>
    </row>
    <row r="214" spans="2:17" ht="19.5" customHeight="1">
      <c r="B214" s="22"/>
      <c r="C214" s="22" t="s">
        <v>35</v>
      </c>
      <c r="D214" s="22" t="s">
        <v>35</v>
      </c>
      <c r="E214" s="31" t="s">
        <v>8290</v>
      </c>
      <c r="F214" s="31">
        <v>1</v>
      </c>
      <c r="G214" s="31">
        <v>7360</v>
      </c>
      <c r="H214" s="31">
        <v>7360</v>
      </c>
      <c r="I214" s="23"/>
      <c r="J214" s="31" t="s">
        <v>8291</v>
      </c>
      <c r="K214" s="22"/>
      <c r="L214" s="22"/>
      <c r="M214" s="25">
        <v>44117</v>
      </c>
      <c r="N214" s="31"/>
      <c r="O214" s="22"/>
      <c r="P214" s="37"/>
      <c r="Q214" s="26"/>
    </row>
    <row r="215" spans="2:17" ht="19.5" customHeight="1">
      <c r="B215" s="22"/>
      <c r="C215" s="22" t="s">
        <v>35</v>
      </c>
      <c r="D215" s="22" t="s">
        <v>35</v>
      </c>
      <c r="E215" s="31" t="s">
        <v>8292</v>
      </c>
      <c r="F215" s="31">
        <v>1</v>
      </c>
      <c r="G215" s="31">
        <v>6390</v>
      </c>
      <c r="H215" s="31">
        <v>6390</v>
      </c>
      <c r="I215" s="23"/>
      <c r="J215" s="31" t="s">
        <v>499</v>
      </c>
      <c r="K215" s="22"/>
      <c r="L215" s="22"/>
      <c r="M215" s="25">
        <v>44117</v>
      </c>
      <c r="N215" s="31"/>
      <c r="O215" s="22"/>
      <c r="P215" s="37"/>
      <c r="Q215" s="26"/>
    </row>
    <row r="216" spans="2:17" ht="19.5" customHeight="1">
      <c r="B216" s="22"/>
      <c r="C216" s="22" t="s">
        <v>35</v>
      </c>
      <c r="D216" s="22" t="s">
        <v>35</v>
      </c>
      <c r="E216" s="31" t="s">
        <v>8293</v>
      </c>
      <c r="F216" s="31">
        <v>1</v>
      </c>
      <c r="G216" s="31">
        <v>12950</v>
      </c>
      <c r="H216" s="31">
        <v>12950</v>
      </c>
      <c r="I216" s="23"/>
      <c r="J216" s="31" t="s">
        <v>499</v>
      </c>
      <c r="K216" s="22"/>
      <c r="L216" s="22"/>
      <c r="M216" s="25">
        <v>44117</v>
      </c>
      <c r="N216" s="31"/>
      <c r="O216" s="22"/>
      <c r="P216" s="37"/>
      <c r="Q216" s="26"/>
    </row>
    <row r="217" spans="2:17" ht="19.5" customHeight="1">
      <c r="B217" s="22"/>
      <c r="C217" s="22" t="s">
        <v>35</v>
      </c>
      <c r="D217" s="22" t="s">
        <v>35</v>
      </c>
      <c r="E217" s="31" t="s">
        <v>8294</v>
      </c>
      <c r="F217" s="31">
        <v>2</v>
      </c>
      <c r="G217" s="31">
        <v>7023</v>
      </c>
      <c r="H217" s="31">
        <v>14046</v>
      </c>
      <c r="I217" s="23"/>
      <c r="J217" s="31" t="s">
        <v>8291</v>
      </c>
      <c r="K217" s="22"/>
      <c r="L217" s="22"/>
      <c r="M217" s="25">
        <v>44117</v>
      </c>
      <c r="N217" s="31"/>
      <c r="O217" s="22"/>
      <c r="P217" s="37"/>
      <c r="Q217" s="26"/>
    </row>
    <row r="218" spans="2:17" ht="19.5" customHeight="1">
      <c r="B218" s="22"/>
      <c r="C218" s="22" t="s">
        <v>35</v>
      </c>
      <c r="D218" s="22" t="s">
        <v>35</v>
      </c>
      <c r="E218" s="31" t="s">
        <v>8295</v>
      </c>
      <c r="F218" s="31">
        <v>2</v>
      </c>
      <c r="G218" s="31">
        <v>8238</v>
      </c>
      <c r="H218" s="31">
        <v>16476</v>
      </c>
      <c r="I218" s="23"/>
      <c r="J218" s="31" t="s">
        <v>499</v>
      </c>
      <c r="K218" s="22"/>
      <c r="L218" s="22"/>
      <c r="M218" s="25">
        <v>44117</v>
      </c>
      <c r="N218" s="31"/>
      <c r="O218" s="22"/>
      <c r="P218" s="37"/>
      <c r="Q218" s="26"/>
    </row>
    <row r="219" spans="2:17" ht="19.5" customHeight="1">
      <c r="B219" s="22"/>
      <c r="C219" s="22" t="s">
        <v>35</v>
      </c>
      <c r="D219" s="22" t="s">
        <v>35</v>
      </c>
      <c r="E219" s="31" t="s">
        <v>8296</v>
      </c>
      <c r="F219" s="31">
        <v>2</v>
      </c>
      <c r="G219" s="31">
        <v>6091</v>
      </c>
      <c r="H219" s="31">
        <v>12182</v>
      </c>
      <c r="I219" s="23"/>
      <c r="J219" s="31" t="s">
        <v>499</v>
      </c>
      <c r="K219" s="22"/>
      <c r="L219" s="22"/>
      <c r="M219" s="25">
        <v>44117</v>
      </c>
      <c r="N219" s="31"/>
      <c r="O219" s="22"/>
      <c r="P219" s="37"/>
      <c r="Q219" s="26"/>
    </row>
    <row r="220" spans="2:17" ht="19.5" customHeight="1">
      <c r="B220" s="22"/>
      <c r="C220" s="22" t="s">
        <v>35</v>
      </c>
      <c r="D220" s="22" t="s">
        <v>35</v>
      </c>
      <c r="E220" s="31" t="s">
        <v>8297</v>
      </c>
      <c r="F220" s="31">
        <v>2</v>
      </c>
      <c r="G220" s="31">
        <v>12334</v>
      </c>
      <c r="H220" s="31">
        <v>24668</v>
      </c>
      <c r="I220" s="23"/>
      <c r="J220" s="31" t="s">
        <v>499</v>
      </c>
      <c r="K220" s="22"/>
      <c r="L220" s="22"/>
      <c r="M220" s="25">
        <v>44117</v>
      </c>
      <c r="N220" s="31"/>
      <c r="O220" s="22"/>
      <c r="P220" s="37"/>
      <c r="Q220" s="26"/>
    </row>
    <row r="221" spans="2:17" ht="19.5" customHeight="1">
      <c r="B221" s="22"/>
      <c r="C221" s="22" t="s">
        <v>35</v>
      </c>
      <c r="D221" s="22" t="s">
        <v>35</v>
      </c>
      <c r="E221" s="31" t="s">
        <v>8298</v>
      </c>
      <c r="F221" s="31">
        <v>4</v>
      </c>
      <c r="G221" s="31">
        <v>4981</v>
      </c>
      <c r="H221" s="31">
        <v>19924</v>
      </c>
      <c r="I221" s="23"/>
      <c r="J221" s="31" t="s">
        <v>8291</v>
      </c>
      <c r="K221" s="22"/>
      <c r="L221" s="22"/>
      <c r="M221" s="25">
        <v>44117</v>
      </c>
      <c r="N221" s="31"/>
      <c r="O221" s="22"/>
      <c r="P221" s="37"/>
      <c r="Q221" s="26"/>
    </row>
    <row r="222" spans="2:17" ht="19.5" customHeight="1">
      <c r="B222" s="22"/>
      <c r="C222" s="22" t="s">
        <v>35</v>
      </c>
      <c r="D222" s="22" t="s">
        <v>35</v>
      </c>
      <c r="E222" s="31" t="s">
        <v>8299</v>
      </c>
      <c r="F222" s="31">
        <v>4</v>
      </c>
      <c r="G222" s="31">
        <v>8238</v>
      </c>
      <c r="H222" s="31">
        <v>32952</v>
      </c>
      <c r="I222" s="23"/>
      <c r="J222" s="31" t="s">
        <v>499</v>
      </c>
      <c r="K222" s="22"/>
      <c r="L222" s="22"/>
      <c r="M222" s="25">
        <v>44117</v>
      </c>
      <c r="N222" s="31"/>
      <c r="O222" s="22"/>
      <c r="P222" s="37"/>
      <c r="Q222" s="26"/>
    </row>
    <row r="223" spans="2:17" ht="19.5" customHeight="1">
      <c r="B223" s="22"/>
      <c r="C223" s="22" t="s">
        <v>35</v>
      </c>
      <c r="D223" s="22" t="s">
        <v>35</v>
      </c>
      <c r="E223" s="31" t="s">
        <v>8300</v>
      </c>
      <c r="F223" s="31">
        <v>2</v>
      </c>
      <c r="G223" s="31">
        <v>7023</v>
      </c>
      <c r="H223" s="31">
        <v>14046</v>
      </c>
      <c r="I223" s="23"/>
      <c r="J223" s="31" t="s">
        <v>499</v>
      </c>
      <c r="K223" s="22"/>
      <c r="L223" s="22"/>
      <c r="M223" s="25">
        <v>44118</v>
      </c>
      <c r="N223" s="31"/>
      <c r="O223" s="22"/>
      <c r="P223" s="37"/>
      <c r="Q223" s="26"/>
    </row>
    <row r="224" spans="2:17" ht="19.5" customHeight="1">
      <c r="B224" s="22"/>
      <c r="C224" s="22" t="s">
        <v>35</v>
      </c>
      <c r="D224" s="22" t="s">
        <v>35</v>
      </c>
      <c r="E224" s="31" t="s">
        <v>8301</v>
      </c>
      <c r="F224" s="31">
        <v>1</v>
      </c>
      <c r="G224" s="31">
        <v>7360</v>
      </c>
      <c r="H224" s="31">
        <v>7360</v>
      </c>
      <c r="I224" s="23"/>
      <c r="J224" s="31" t="s">
        <v>499</v>
      </c>
      <c r="K224" s="22"/>
      <c r="L224" s="22"/>
      <c r="M224" s="25">
        <v>44118</v>
      </c>
      <c r="N224" s="31"/>
      <c r="O224" s="22"/>
      <c r="P224" s="37"/>
      <c r="Q224" s="26"/>
    </row>
    <row r="225" spans="2:17" ht="19.5" customHeight="1">
      <c r="B225" s="22"/>
      <c r="C225" s="22" t="s">
        <v>35</v>
      </c>
      <c r="D225" s="22" t="s">
        <v>35</v>
      </c>
      <c r="E225" s="31" t="s">
        <v>8302</v>
      </c>
      <c r="F225" s="31">
        <v>1</v>
      </c>
      <c r="G225" s="31">
        <v>2080</v>
      </c>
      <c r="H225" s="31">
        <v>2080</v>
      </c>
      <c r="I225" s="23"/>
      <c r="J225" s="31" t="s">
        <v>457</v>
      </c>
      <c r="K225" s="22"/>
      <c r="L225" s="22"/>
      <c r="M225" s="25">
        <v>44119</v>
      </c>
      <c r="N225" s="31"/>
      <c r="O225" s="22"/>
      <c r="P225" s="37"/>
      <c r="Q225" s="26"/>
    </row>
    <row r="226" spans="2:17" ht="19.5" customHeight="1">
      <c r="B226" s="22"/>
      <c r="C226" s="22" t="s">
        <v>35</v>
      </c>
      <c r="D226" s="22" t="s">
        <v>35</v>
      </c>
      <c r="E226" s="31" t="s">
        <v>8303</v>
      </c>
      <c r="F226" s="31">
        <v>4</v>
      </c>
      <c r="G226" s="31">
        <v>167</v>
      </c>
      <c r="H226" s="31">
        <v>668</v>
      </c>
      <c r="I226" s="23"/>
      <c r="J226" s="31" t="s">
        <v>8304</v>
      </c>
      <c r="K226" s="22"/>
      <c r="L226" s="22"/>
      <c r="M226" s="25">
        <v>44119</v>
      </c>
      <c r="N226" s="31"/>
      <c r="O226" s="22"/>
      <c r="P226" s="37"/>
      <c r="Q226" s="26"/>
    </row>
    <row r="227" spans="2:17" ht="19.5" customHeight="1">
      <c r="B227" s="22"/>
      <c r="C227" s="22" t="s">
        <v>35</v>
      </c>
      <c r="D227" s="22" t="s">
        <v>35</v>
      </c>
      <c r="E227" s="31" t="s">
        <v>8305</v>
      </c>
      <c r="F227" s="31">
        <v>2</v>
      </c>
      <c r="G227" s="31">
        <v>7830</v>
      </c>
      <c r="H227" s="31">
        <v>15660</v>
      </c>
      <c r="I227" s="23"/>
      <c r="J227" s="31" t="s">
        <v>457</v>
      </c>
      <c r="K227" s="22"/>
      <c r="L227" s="22"/>
      <c r="M227" s="25">
        <v>44119</v>
      </c>
      <c r="N227" s="31"/>
      <c r="O227" s="22"/>
      <c r="P227" s="37"/>
      <c r="Q227" s="26"/>
    </row>
    <row r="228" spans="2:17" ht="19.5" customHeight="1">
      <c r="B228" s="22"/>
      <c r="C228" s="22" t="s">
        <v>35</v>
      </c>
      <c r="D228" s="22" t="s">
        <v>35</v>
      </c>
      <c r="E228" s="31" t="s">
        <v>1707</v>
      </c>
      <c r="F228" s="31">
        <v>10</v>
      </c>
      <c r="G228" s="31">
        <v>1221</v>
      </c>
      <c r="H228" s="31">
        <v>12210</v>
      </c>
      <c r="I228" s="23"/>
      <c r="J228" s="31" t="s">
        <v>6126</v>
      </c>
      <c r="K228" s="22"/>
      <c r="L228" s="22"/>
      <c r="M228" s="25">
        <v>44119</v>
      </c>
      <c r="N228" s="31"/>
      <c r="O228" s="22"/>
      <c r="P228" s="37"/>
      <c r="Q228" s="26"/>
    </row>
    <row r="229" spans="2:17" ht="19.5" customHeight="1">
      <c r="B229" s="22"/>
      <c r="C229" s="22" t="s">
        <v>35</v>
      </c>
      <c r="D229" s="22" t="s">
        <v>35</v>
      </c>
      <c r="E229" s="31" t="s">
        <v>8306</v>
      </c>
      <c r="F229" s="31">
        <v>10</v>
      </c>
      <c r="G229" s="31">
        <v>709</v>
      </c>
      <c r="H229" s="31">
        <v>7090</v>
      </c>
      <c r="I229" s="23"/>
      <c r="J229" s="31" t="s">
        <v>6128</v>
      </c>
      <c r="K229" s="22"/>
      <c r="L229" s="22"/>
      <c r="M229" s="25">
        <v>44119</v>
      </c>
      <c r="N229" s="31"/>
      <c r="O229" s="22"/>
      <c r="P229" s="37"/>
      <c r="Q229" s="26"/>
    </row>
    <row r="230" spans="2:17" ht="19.5" customHeight="1">
      <c r="B230" s="22"/>
      <c r="C230" s="22" t="s">
        <v>35</v>
      </c>
      <c r="D230" s="22" t="s">
        <v>35</v>
      </c>
      <c r="E230" s="31" t="s">
        <v>8307</v>
      </c>
      <c r="F230" s="31">
        <v>1</v>
      </c>
      <c r="G230" s="31">
        <v>4630</v>
      </c>
      <c r="H230" s="31">
        <v>4630</v>
      </c>
      <c r="I230" s="23"/>
      <c r="J230" s="31" t="s">
        <v>457</v>
      </c>
      <c r="K230" s="22"/>
      <c r="L230" s="22"/>
      <c r="M230" s="25">
        <v>44119</v>
      </c>
      <c r="N230" s="31"/>
      <c r="O230" s="22"/>
      <c r="P230" s="37"/>
      <c r="Q230" s="26"/>
    </row>
    <row r="231" spans="2:17" ht="19.5" customHeight="1">
      <c r="B231" s="22"/>
      <c r="C231" s="22" t="s">
        <v>35</v>
      </c>
      <c r="D231" s="22" t="s">
        <v>35</v>
      </c>
      <c r="E231" s="31" t="s">
        <v>8308</v>
      </c>
      <c r="F231" s="31">
        <v>20</v>
      </c>
      <c r="G231" s="31">
        <v>105</v>
      </c>
      <c r="H231" s="31">
        <v>2100</v>
      </c>
      <c r="I231" s="23"/>
      <c r="J231" s="31" t="s">
        <v>8309</v>
      </c>
      <c r="K231" s="22"/>
      <c r="L231" s="22"/>
      <c r="M231" s="25">
        <v>44119</v>
      </c>
      <c r="N231" s="31"/>
      <c r="O231" s="22"/>
      <c r="P231" s="37"/>
      <c r="Q231" s="26"/>
    </row>
    <row r="232" spans="2:17" ht="19.5" customHeight="1">
      <c r="B232" s="22"/>
      <c r="C232" s="22" t="s">
        <v>35</v>
      </c>
      <c r="D232" s="22" t="s">
        <v>35</v>
      </c>
      <c r="E232" s="31" t="s">
        <v>8310</v>
      </c>
      <c r="F232" s="23">
        <v>1</v>
      </c>
      <c r="G232" s="28">
        <v>5540</v>
      </c>
      <c r="H232" s="28">
        <f>F232*G232</f>
        <v>5540</v>
      </c>
      <c r="I232" s="23"/>
      <c r="J232" s="31" t="s">
        <v>457</v>
      </c>
      <c r="K232" s="22"/>
      <c r="L232" s="22"/>
      <c r="M232" s="25">
        <v>44120</v>
      </c>
      <c r="N232" s="31"/>
      <c r="O232" s="22"/>
      <c r="P232" s="37"/>
      <c r="Q232" s="26"/>
    </row>
    <row r="233" spans="2:17" ht="19.5" customHeight="1">
      <c r="B233" s="22"/>
      <c r="C233" s="22" t="s">
        <v>35</v>
      </c>
      <c r="D233" s="22" t="s">
        <v>35</v>
      </c>
      <c r="E233" s="31" t="s">
        <v>8311</v>
      </c>
      <c r="F233" s="23">
        <v>1</v>
      </c>
      <c r="G233" s="28">
        <v>5540</v>
      </c>
      <c r="H233" s="28">
        <v>5540</v>
      </c>
      <c r="I233" s="23"/>
      <c r="J233" s="31" t="s">
        <v>457</v>
      </c>
      <c r="K233" s="22"/>
      <c r="L233" s="22"/>
      <c r="M233" s="25">
        <v>44120</v>
      </c>
      <c r="N233" s="31"/>
      <c r="O233" s="22"/>
      <c r="P233" s="37"/>
      <c r="Q233" s="26"/>
    </row>
    <row r="234" spans="2:17" ht="19.5" customHeight="1">
      <c r="B234" s="22"/>
      <c r="C234" s="22" t="s">
        <v>35</v>
      </c>
      <c r="D234" s="22" t="s">
        <v>35</v>
      </c>
      <c r="E234" s="31" t="s">
        <v>8312</v>
      </c>
      <c r="F234" s="31">
        <v>4</v>
      </c>
      <c r="G234" s="31">
        <v>4981</v>
      </c>
      <c r="H234" s="31">
        <v>19924</v>
      </c>
      <c r="I234" s="23"/>
      <c r="J234" s="31" t="s">
        <v>8291</v>
      </c>
      <c r="K234" s="31"/>
      <c r="L234" s="22"/>
      <c r="M234" s="25">
        <v>44123</v>
      </c>
      <c r="N234" s="31"/>
      <c r="O234" s="22"/>
      <c r="P234" s="37"/>
      <c r="Q234" s="26"/>
    </row>
    <row r="235" spans="2:17" ht="19.5" customHeight="1">
      <c r="B235" s="22"/>
      <c r="C235" s="22" t="s">
        <v>35</v>
      </c>
      <c r="D235" s="22" t="s">
        <v>35</v>
      </c>
      <c r="E235" s="31" t="s">
        <v>8313</v>
      </c>
      <c r="F235" s="31">
        <v>2</v>
      </c>
      <c r="G235" s="31">
        <v>7023</v>
      </c>
      <c r="H235" s="31">
        <v>14046</v>
      </c>
      <c r="I235" s="23"/>
      <c r="J235" s="31" t="s">
        <v>499</v>
      </c>
      <c r="K235" s="31"/>
      <c r="L235" s="22"/>
      <c r="M235" s="25">
        <v>44123</v>
      </c>
      <c r="N235" s="31"/>
      <c r="O235" s="22"/>
      <c r="P235" s="37"/>
      <c r="Q235" s="26"/>
    </row>
    <row r="236" spans="2:17" ht="19.5" customHeight="1">
      <c r="B236" s="22"/>
      <c r="C236" s="22" t="s">
        <v>35</v>
      </c>
      <c r="D236" s="22" t="s">
        <v>35</v>
      </c>
      <c r="E236" s="31" t="s">
        <v>8314</v>
      </c>
      <c r="F236" s="31">
        <v>1</v>
      </c>
      <c r="G236" s="31">
        <v>7360</v>
      </c>
      <c r="H236" s="31">
        <v>7360</v>
      </c>
      <c r="I236" s="23"/>
      <c r="J236" s="31" t="s">
        <v>499</v>
      </c>
      <c r="K236" s="31"/>
      <c r="L236" s="22"/>
      <c r="M236" s="25">
        <v>44123</v>
      </c>
      <c r="N236" s="31"/>
      <c r="O236" s="22"/>
      <c r="P236" s="37"/>
      <c r="Q236" s="26"/>
    </row>
    <row r="237" spans="2:17" ht="19.5" customHeight="1">
      <c r="B237" s="22"/>
      <c r="C237" s="22" t="s">
        <v>35</v>
      </c>
      <c r="D237" s="22" t="s">
        <v>35</v>
      </c>
      <c r="E237" s="31" t="s">
        <v>8315</v>
      </c>
      <c r="F237" s="31">
        <v>3</v>
      </c>
      <c r="G237" s="31">
        <v>2789</v>
      </c>
      <c r="H237" s="31">
        <v>8367</v>
      </c>
      <c r="I237" s="23"/>
      <c r="J237" s="31" t="s">
        <v>8316</v>
      </c>
      <c r="K237" s="31"/>
      <c r="L237" s="22"/>
      <c r="M237" s="25">
        <v>44123</v>
      </c>
      <c r="N237" s="31"/>
      <c r="O237" s="22"/>
      <c r="P237" s="37"/>
      <c r="Q237" s="26"/>
    </row>
    <row r="238" spans="2:17" ht="19.5" customHeight="1">
      <c r="B238" s="22"/>
      <c r="C238" s="22" t="s">
        <v>35</v>
      </c>
      <c r="D238" s="22" t="s">
        <v>35</v>
      </c>
      <c r="E238" s="31" t="s">
        <v>8317</v>
      </c>
      <c r="F238" s="23">
        <v>7</v>
      </c>
      <c r="G238" s="28">
        <v>1730</v>
      </c>
      <c r="H238" s="28">
        <f>F238*G238</f>
        <v>12110</v>
      </c>
      <c r="I238" s="23"/>
      <c r="J238" s="31" t="s">
        <v>457</v>
      </c>
      <c r="K238" s="31"/>
      <c r="L238" s="22"/>
      <c r="M238" s="25">
        <v>44123</v>
      </c>
      <c r="N238" s="31"/>
      <c r="O238" s="22"/>
      <c r="P238" s="37"/>
      <c r="Q238" s="26"/>
    </row>
    <row r="239" spans="2:17" ht="19.5" customHeight="1">
      <c r="B239" s="22"/>
      <c r="C239" s="22" t="s">
        <v>35</v>
      </c>
      <c r="D239" s="22" t="s">
        <v>35</v>
      </c>
      <c r="E239" s="31" t="s">
        <v>8318</v>
      </c>
      <c r="F239" s="23">
        <v>2</v>
      </c>
      <c r="G239" s="28">
        <v>1760</v>
      </c>
      <c r="H239" s="28">
        <f>F239*G239</f>
        <v>3520</v>
      </c>
      <c r="I239" s="23"/>
      <c r="J239" s="31" t="s">
        <v>457</v>
      </c>
      <c r="K239" s="31"/>
      <c r="L239" s="22"/>
      <c r="M239" s="25">
        <v>44123</v>
      </c>
      <c r="N239" s="31"/>
      <c r="O239" s="22"/>
      <c r="P239" s="37"/>
      <c r="Q239" s="26"/>
    </row>
    <row r="240" spans="2:17" ht="19.5" customHeight="1">
      <c r="B240" s="22"/>
      <c r="C240" s="22" t="s">
        <v>35</v>
      </c>
      <c r="D240" s="22" t="s">
        <v>35</v>
      </c>
      <c r="E240" s="31" t="s">
        <v>8319</v>
      </c>
      <c r="F240" s="23">
        <v>2</v>
      </c>
      <c r="G240" s="28">
        <v>1780</v>
      </c>
      <c r="H240" s="28">
        <f>F240*G240</f>
        <v>3560</v>
      </c>
      <c r="I240" s="23"/>
      <c r="J240" s="31" t="s">
        <v>457</v>
      </c>
      <c r="K240" s="31"/>
      <c r="L240" s="22"/>
      <c r="M240" s="25">
        <v>44124</v>
      </c>
      <c r="N240" s="31"/>
      <c r="O240" s="22"/>
      <c r="P240" s="37"/>
      <c r="Q240" s="26"/>
    </row>
    <row r="241" spans="2:17" ht="19.5" customHeight="1">
      <c r="B241" s="22"/>
      <c r="C241" s="22" t="s">
        <v>35</v>
      </c>
      <c r="D241" s="22" t="s">
        <v>35</v>
      </c>
      <c r="E241" s="31" t="s">
        <v>8320</v>
      </c>
      <c r="F241" s="23">
        <v>30</v>
      </c>
      <c r="G241" s="28">
        <v>93</v>
      </c>
      <c r="H241" s="28">
        <v>2790</v>
      </c>
      <c r="I241" s="23"/>
      <c r="J241" s="31" t="s">
        <v>8321</v>
      </c>
      <c r="K241" s="31"/>
      <c r="L241" s="22"/>
      <c r="M241" s="25">
        <v>44124</v>
      </c>
      <c r="N241" s="31"/>
      <c r="O241" s="22"/>
      <c r="P241" s="37"/>
      <c r="Q241" s="26"/>
    </row>
    <row r="242" spans="2:17" ht="19.5" customHeight="1">
      <c r="B242" s="22"/>
      <c r="C242" s="22" t="s">
        <v>35</v>
      </c>
      <c r="D242" s="22" t="s">
        <v>35</v>
      </c>
      <c r="E242" s="31" t="s">
        <v>8323</v>
      </c>
      <c r="F242" s="31">
        <v>1</v>
      </c>
      <c r="G242" s="31">
        <v>2760</v>
      </c>
      <c r="H242" s="31">
        <v>2760</v>
      </c>
      <c r="I242" s="23"/>
      <c r="J242" s="31" t="s">
        <v>457</v>
      </c>
      <c r="K242" s="31"/>
      <c r="L242" s="22"/>
      <c r="M242" s="25">
        <v>44131</v>
      </c>
      <c r="N242" s="31"/>
      <c r="O242" s="22"/>
      <c r="P242" s="37"/>
      <c r="Q242" s="26"/>
    </row>
    <row r="243" spans="2:17" ht="19.5" customHeight="1">
      <c r="B243" s="22"/>
      <c r="C243" s="22" t="s">
        <v>35</v>
      </c>
      <c r="D243" s="22" t="s">
        <v>35</v>
      </c>
      <c r="E243" s="31" t="s">
        <v>8324</v>
      </c>
      <c r="F243" s="31">
        <v>1</v>
      </c>
      <c r="G243" s="31">
        <v>2650</v>
      </c>
      <c r="H243" s="31">
        <v>2650</v>
      </c>
      <c r="I243" s="23"/>
      <c r="J243" s="31" t="s">
        <v>457</v>
      </c>
      <c r="K243" s="31"/>
      <c r="L243" s="22"/>
      <c r="M243" s="25">
        <v>44131</v>
      </c>
      <c r="N243" s="31"/>
      <c r="O243" s="22"/>
      <c r="P243" s="37"/>
      <c r="Q243" s="26"/>
    </row>
    <row r="244" spans="2:17" ht="19.5" customHeight="1">
      <c r="B244" s="22"/>
      <c r="C244" s="22" t="s">
        <v>35</v>
      </c>
      <c r="D244" s="22" t="s">
        <v>35</v>
      </c>
      <c r="E244" s="31" t="s">
        <v>3906</v>
      </c>
      <c r="F244" s="31">
        <v>4</v>
      </c>
      <c r="G244" s="31">
        <v>750</v>
      </c>
      <c r="H244" s="31">
        <v>3000</v>
      </c>
      <c r="I244" s="23"/>
      <c r="J244" s="31" t="s">
        <v>6146</v>
      </c>
      <c r="K244" s="31"/>
      <c r="L244" s="22"/>
      <c r="M244" s="25">
        <v>44131</v>
      </c>
      <c r="N244" s="31"/>
      <c r="O244" s="22"/>
      <c r="P244" s="37"/>
      <c r="Q244" s="26"/>
    </row>
    <row r="245" spans="2:17" ht="19.5" customHeight="1">
      <c r="B245" s="22"/>
      <c r="C245" s="22" t="s">
        <v>35</v>
      </c>
      <c r="D245" s="22" t="s">
        <v>35</v>
      </c>
      <c r="E245" s="31" t="s">
        <v>2398</v>
      </c>
      <c r="F245" s="23">
        <v>3</v>
      </c>
      <c r="G245" s="28">
        <v>7435</v>
      </c>
      <c r="H245" s="28">
        <f>F245*G245</f>
        <v>22305</v>
      </c>
      <c r="I245" s="23"/>
      <c r="J245" s="31" t="s">
        <v>8322</v>
      </c>
      <c r="K245" s="31" t="s">
        <v>6051</v>
      </c>
      <c r="L245" s="22"/>
      <c r="M245" s="25">
        <v>44132</v>
      </c>
      <c r="N245" s="31"/>
      <c r="O245" s="22"/>
      <c r="P245" s="37"/>
      <c r="Q245" s="26"/>
    </row>
    <row r="65506" spans="10:10">
      <c r="J65506" s="31"/>
    </row>
    <row r="1048559" spans="10:10">
      <c r="J1048559" s="31"/>
    </row>
  </sheetData>
  <mergeCells count="6">
    <mergeCell ref="B2:D2"/>
    <mergeCell ref="G2:I2"/>
    <mergeCell ref="B3:D3"/>
    <mergeCell ref="B4:D4"/>
    <mergeCell ref="B5:D5"/>
    <mergeCell ref="B6:D6"/>
  </mergeCells>
  <phoneticPr fontId="4"/>
  <pageMargins left="0.7" right="0.7" top="0.75" bottom="0.75" header="0.3" footer="0.3"/>
  <pageSetup paperSize="9" orientation="portrait" horizontalDpi="1200" verticalDpi="1200" r:id="rId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6EB7E-DF4E-4CB8-B2FE-63996C6D8BE5}">
  <dimension ref="B2:Q313"/>
  <sheetViews>
    <sheetView topLeftCell="A297" zoomScale="70" zoomScaleNormal="70" workbookViewId="0">
      <selection activeCell="D326" sqref="D326"/>
    </sheetView>
  </sheetViews>
  <sheetFormatPr defaultRowHeight="18.75"/>
  <cols>
    <col min="1" max="1" width="2.625" style="8" customWidth="1"/>
    <col min="2" max="2" width="15.5" style="9" bestFit="1" customWidth="1"/>
    <col min="3" max="3" width="14.375" style="9" bestFit="1" customWidth="1"/>
    <col min="4" max="4" width="13.125" style="9" bestFit="1" customWidth="1"/>
    <col min="5" max="5" width="76.875" style="8" bestFit="1" customWidth="1"/>
    <col min="6" max="6" width="6.25" style="3" customWidth="1"/>
    <col min="7" max="8" width="12.75" style="14" customWidth="1"/>
    <col min="9" max="9" width="5.75" style="3" customWidth="1"/>
    <col min="10" max="10" width="32.625" style="8" bestFit="1" customWidth="1"/>
    <col min="11" max="11" width="37.25" style="8" bestFit="1" customWidth="1"/>
    <col min="12" max="12" width="11" style="9" customWidth="1"/>
    <col min="13" max="13" width="13.75" style="10" customWidth="1"/>
    <col min="14" max="14" width="6.375" style="8" customWidth="1"/>
    <col min="15" max="15" width="15.875" style="9" customWidth="1"/>
    <col min="16" max="16" width="15.875" style="11" customWidth="1"/>
    <col min="17" max="17" width="15.625" style="12" customWidth="1"/>
    <col min="18" max="16384" width="9" style="8"/>
  </cols>
  <sheetData>
    <row r="2" spans="2:17" ht="20.100000000000001" customHeight="1">
      <c r="B2" s="1" t="s">
        <v>0</v>
      </c>
      <c r="C2" s="1"/>
      <c r="D2" s="1"/>
      <c r="E2" s="2" t="s">
        <v>5945</v>
      </c>
      <c r="G2" s="4" t="s">
        <v>2</v>
      </c>
      <c r="H2" s="5"/>
      <c r="I2" s="6"/>
      <c r="J2" s="7">
        <f>SUM(H:H)</f>
        <v>7955862.0100000007</v>
      </c>
    </row>
    <row r="3" spans="2:17" ht="20.100000000000001" customHeight="1">
      <c r="B3" s="1" t="s">
        <v>3</v>
      </c>
      <c r="C3" s="1"/>
      <c r="D3" s="1"/>
      <c r="E3" s="13" t="s">
        <v>4</v>
      </c>
    </row>
    <row r="4" spans="2:17" ht="20.100000000000001" customHeight="1">
      <c r="B4" s="1" t="s">
        <v>5</v>
      </c>
      <c r="C4" s="1"/>
      <c r="D4" s="1"/>
      <c r="E4" s="13">
        <v>179145</v>
      </c>
      <c r="J4" s="15"/>
      <c r="K4" s="16"/>
    </row>
    <row r="5" spans="2:17" ht="20.100000000000001" customHeight="1">
      <c r="B5" s="1" t="s">
        <v>6</v>
      </c>
      <c r="C5" s="1"/>
      <c r="D5" s="1"/>
      <c r="E5" s="17"/>
      <c r="J5" s="15"/>
      <c r="K5" s="16"/>
    </row>
    <row r="6" spans="2:17" ht="20.100000000000001" customHeight="1">
      <c r="B6" s="1" t="s">
        <v>7</v>
      </c>
      <c r="C6" s="1"/>
      <c r="D6" s="1"/>
      <c r="E6" s="17"/>
      <c r="J6" s="15"/>
      <c r="K6" s="16"/>
    </row>
    <row r="7" spans="2:17" ht="20.100000000000001" customHeight="1">
      <c r="B7" s="18"/>
      <c r="C7" s="18"/>
      <c r="D7" s="18"/>
      <c r="E7" s="19"/>
      <c r="J7" s="15"/>
      <c r="K7" s="16"/>
      <c r="L7" s="20"/>
    </row>
    <row r="9" spans="2:17" s="9" customFormat="1" ht="19.5" customHeight="1">
      <c r="B9" s="21" t="s">
        <v>8</v>
      </c>
      <c r="C9" s="21" t="s">
        <v>9</v>
      </c>
      <c r="D9" s="21" t="s">
        <v>10</v>
      </c>
      <c r="E9" s="22" t="s">
        <v>11</v>
      </c>
      <c r="F9" s="23" t="s">
        <v>12</v>
      </c>
      <c r="G9" s="24" t="s">
        <v>13</v>
      </c>
      <c r="H9" s="24" t="s">
        <v>14</v>
      </c>
      <c r="I9" s="22" t="s">
        <v>15</v>
      </c>
      <c r="J9" s="22" t="s">
        <v>16</v>
      </c>
      <c r="K9" s="22" t="s">
        <v>17</v>
      </c>
      <c r="L9" s="22" t="s">
        <v>18</v>
      </c>
      <c r="M9" s="25" t="s">
        <v>19</v>
      </c>
      <c r="N9" s="21" t="s">
        <v>20</v>
      </c>
      <c r="O9" s="22" t="s">
        <v>21</v>
      </c>
      <c r="P9" s="25" t="s">
        <v>22</v>
      </c>
      <c r="Q9" s="26" t="s">
        <v>23</v>
      </c>
    </row>
    <row r="10" spans="2:17" s="9" customFormat="1" ht="19.5" customHeight="1">
      <c r="B10" s="27"/>
      <c r="C10" s="21" t="s">
        <v>35</v>
      </c>
      <c r="D10" s="21" t="s">
        <v>35</v>
      </c>
      <c r="E10" s="31" t="s">
        <v>8325</v>
      </c>
      <c r="F10" s="31">
        <v>6</v>
      </c>
      <c r="G10" s="31"/>
      <c r="H10" s="31"/>
      <c r="I10" s="22"/>
      <c r="J10" s="31" t="s">
        <v>8326</v>
      </c>
      <c r="K10" s="22"/>
      <c r="L10" s="22"/>
      <c r="M10" s="25">
        <v>44039</v>
      </c>
      <c r="N10" s="21"/>
      <c r="O10" s="32"/>
      <c r="P10" s="25"/>
      <c r="Q10" s="29"/>
    </row>
    <row r="11" spans="2:17" s="9" customFormat="1" ht="19.5" customHeight="1">
      <c r="B11" s="27"/>
      <c r="C11" s="21" t="s">
        <v>35</v>
      </c>
      <c r="D11" s="21" t="s">
        <v>35</v>
      </c>
      <c r="E11" s="31" t="s">
        <v>8327</v>
      </c>
      <c r="F11" s="31">
        <v>1</v>
      </c>
      <c r="G11" s="31">
        <v>298000</v>
      </c>
      <c r="H11" s="31">
        <v>298000</v>
      </c>
      <c r="I11" s="22"/>
      <c r="J11" s="31" t="s">
        <v>8328</v>
      </c>
      <c r="K11" s="22"/>
      <c r="L11" s="22"/>
      <c r="M11" s="25">
        <v>44039</v>
      </c>
      <c r="N11" s="25"/>
      <c r="O11" s="25"/>
      <c r="P11" s="25"/>
      <c r="Q11" s="29"/>
    </row>
    <row r="12" spans="2:17" s="9" customFormat="1" ht="19.5" customHeight="1">
      <c r="B12" s="27"/>
      <c r="C12" s="21" t="s">
        <v>35</v>
      </c>
      <c r="D12" s="21" t="s">
        <v>35</v>
      </c>
      <c r="E12" s="31" t="s">
        <v>8329</v>
      </c>
      <c r="F12" s="31">
        <v>1</v>
      </c>
      <c r="G12" s="31">
        <v>298000</v>
      </c>
      <c r="H12" s="31">
        <v>298000</v>
      </c>
      <c r="I12" s="22"/>
      <c r="J12" s="31" t="s">
        <v>8328</v>
      </c>
      <c r="K12" s="22"/>
      <c r="L12" s="22"/>
      <c r="M12" s="25">
        <v>44039</v>
      </c>
      <c r="N12" s="25"/>
      <c r="O12" s="25"/>
      <c r="P12" s="25"/>
      <c r="Q12" s="29"/>
    </row>
    <row r="13" spans="2:17" s="9" customFormat="1" ht="19.5" customHeight="1">
      <c r="B13" s="27"/>
      <c r="C13" s="21" t="s">
        <v>35</v>
      </c>
      <c r="D13" s="21" t="s">
        <v>35</v>
      </c>
      <c r="E13" s="31" t="s">
        <v>8330</v>
      </c>
      <c r="F13" s="31">
        <v>8</v>
      </c>
      <c r="G13" s="31">
        <v>231000</v>
      </c>
      <c r="H13" s="31">
        <v>1848000</v>
      </c>
      <c r="I13" s="23"/>
      <c r="J13" s="31" t="s">
        <v>8328</v>
      </c>
      <c r="K13" s="22"/>
      <c r="L13" s="21"/>
      <c r="M13" s="25">
        <v>44039</v>
      </c>
      <c r="N13" s="25"/>
      <c r="O13" s="25"/>
      <c r="P13" s="25"/>
      <c r="Q13" s="29"/>
    </row>
    <row r="14" spans="2:17" s="9" customFormat="1" ht="19.5" customHeight="1">
      <c r="B14" s="27"/>
      <c r="C14" s="21" t="s">
        <v>35</v>
      </c>
      <c r="D14" s="21" t="s">
        <v>35</v>
      </c>
      <c r="E14" s="31" t="s">
        <v>8331</v>
      </c>
      <c r="F14" s="31">
        <v>1</v>
      </c>
      <c r="G14" s="31">
        <v>231000</v>
      </c>
      <c r="H14" s="31">
        <v>231000</v>
      </c>
      <c r="I14" s="23"/>
      <c r="J14" s="31" t="s">
        <v>8328</v>
      </c>
      <c r="K14" s="22"/>
      <c r="L14" s="21"/>
      <c r="M14" s="25">
        <v>44039</v>
      </c>
      <c r="N14" s="25"/>
      <c r="O14" s="25"/>
      <c r="P14" s="25"/>
      <c r="Q14" s="29"/>
    </row>
    <row r="15" spans="2:17" ht="19.5" customHeight="1">
      <c r="B15" s="27"/>
      <c r="C15" s="21" t="s">
        <v>35</v>
      </c>
      <c r="D15" s="21" t="s">
        <v>35</v>
      </c>
      <c r="E15" s="31" t="s">
        <v>8332</v>
      </c>
      <c r="F15" s="31">
        <v>1</v>
      </c>
      <c r="G15" s="31">
        <v>465500</v>
      </c>
      <c r="H15" s="31">
        <v>465500</v>
      </c>
      <c r="I15" s="23"/>
      <c r="J15" s="31" t="s">
        <v>8333</v>
      </c>
      <c r="K15" s="22"/>
      <c r="L15" s="22"/>
      <c r="M15" s="25">
        <v>44039</v>
      </c>
      <c r="N15" s="37"/>
      <c r="O15" s="25"/>
      <c r="P15" s="25"/>
      <c r="Q15" s="29"/>
    </row>
    <row r="16" spans="2:17" ht="19.5" customHeight="1">
      <c r="B16" s="27"/>
      <c r="C16" s="21" t="s">
        <v>35</v>
      </c>
      <c r="D16" s="21" t="s">
        <v>35</v>
      </c>
      <c r="E16" s="31" t="s">
        <v>8334</v>
      </c>
      <c r="F16" s="31">
        <v>1</v>
      </c>
      <c r="G16" s="31">
        <v>465500</v>
      </c>
      <c r="H16" s="31">
        <v>465500</v>
      </c>
      <c r="I16" s="23"/>
      <c r="J16" s="31" t="s">
        <v>8333</v>
      </c>
      <c r="K16" s="22"/>
      <c r="L16" s="22"/>
      <c r="M16" s="25">
        <v>44039</v>
      </c>
      <c r="N16" s="37"/>
      <c r="O16" s="25"/>
      <c r="P16" s="32"/>
      <c r="Q16" s="29"/>
    </row>
    <row r="17" spans="2:17" ht="19.5" customHeight="1">
      <c r="B17" s="22"/>
      <c r="C17" s="21" t="s">
        <v>35</v>
      </c>
      <c r="D17" s="21" t="s">
        <v>35</v>
      </c>
      <c r="E17" s="31" t="s">
        <v>8335</v>
      </c>
      <c r="F17" s="31">
        <v>7</v>
      </c>
      <c r="G17" s="31">
        <v>10680</v>
      </c>
      <c r="H17" s="31">
        <v>74760</v>
      </c>
      <c r="I17" s="23"/>
      <c r="J17" s="31" t="s">
        <v>8336</v>
      </c>
      <c r="K17" s="22"/>
      <c r="L17" s="22"/>
      <c r="M17" s="25">
        <v>44039</v>
      </c>
      <c r="N17" s="31"/>
      <c r="O17" s="22"/>
      <c r="P17" s="37"/>
      <c r="Q17" s="26"/>
    </row>
    <row r="18" spans="2:17" ht="20.100000000000001" customHeight="1">
      <c r="B18" s="22"/>
      <c r="C18" s="21" t="s">
        <v>35</v>
      </c>
      <c r="D18" s="21" t="s">
        <v>35</v>
      </c>
      <c r="E18" s="31" t="s">
        <v>8337</v>
      </c>
      <c r="F18" s="31">
        <v>4</v>
      </c>
      <c r="G18" s="31">
        <v>79800</v>
      </c>
      <c r="H18" s="31">
        <v>319200</v>
      </c>
      <c r="I18" s="23"/>
      <c r="J18" s="31" t="s">
        <v>8338</v>
      </c>
      <c r="K18" s="22"/>
      <c r="L18" s="22"/>
      <c r="M18" s="25">
        <v>44039</v>
      </c>
      <c r="N18" s="31"/>
      <c r="O18" s="22"/>
      <c r="P18" s="37"/>
      <c r="Q18" s="26"/>
    </row>
    <row r="19" spans="2:17" ht="20.100000000000001" customHeight="1">
      <c r="B19" s="22"/>
      <c r="C19" s="21" t="s">
        <v>35</v>
      </c>
      <c r="D19" s="21" t="s">
        <v>35</v>
      </c>
      <c r="E19" s="31" t="s">
        <v>8339</v>
      </c>
      <c r="F19" s="31">
        <v>3</v>
      </c>
      <c r="G19" s="31">
        <v>25000</v>
      </c>
      <c r="H19" s="31">
        <v>75000</v>
      </c>
      <c r="I19" s="23"/>
      <c r="J19" s="31" t="s">
        <v>8340</v>
      </c>
      <c r="K19" s="22"/>
      <c r="L19" s="22"/>
      <c r="M19" s="25">
        <v>44039</v>
      </c>
      <c r="N19" s="31"/>
      <c r="O19" s="22"/>
      <c r="P19" s="37"/>
      <c r="Q19" s="26"/>
    </row>
    <row r="20" spans="2:17" ht="20.100000000000001" customHeight="1">
      <c r="B20" s="22"/>
      <c r="C20" s="21" t="s">
        <v>35</v>
      </c>
      <c r="D20" s="21" t="s">
        <v>35</v>
      </c>
      <c r="E20" s="31" t="s">
        <v>8341</v>
      </c>
      <c r="F20" s="31">
        <v>2</v>
      </c>
      <c r="G20" s="31">
        <v>25000</v>
      </c>
      <c r="H20" s="31">
        <v>50000</v>
      </c>
      <c r="I20" s="23"/>
      <c r="J20" s="31" t="s">
        <v>8340</v>
      </c>
      <c r="K20" s="22"/>
      <c r="L20" s="22"/>
      <c r="M20" s="25">
        <v>44039</v>
      </c>
      <c r="N20" s="31"/>
      <c r="O20" s="22"/>
      <c r="P20" s="37"/>
      <c r="Q20" s="26"/>
    </row>
    <row r="21" spans="2:17" ht="20.100000000000001" customHeight="1">
      <c r="B21" s="22"/>
      <c r="C21" s="21" t="s">
        <v>35</v>
      </c>
      <c r="D21" s="21" t="s">
        <v>35</v>
      </c>
      <c r="E21" s="31" t="s">
        <v>8342</v>
      </c>
      <c r="F21" s="31">
        <v>25</v>
      </c>
      <c r="G21" s="31">
        <v>10780</v>
      </c>
      <c r="H21" s="31">
        <f>F21*G21</f>
        <v>269500</v>
      </c>
      <c r="I21" s="23"/>
      <c r="J21" s="31" t="s">
        <v>8343</v>
      </c>
      <c r="K21" s="22"/>
      <c r="L21" s="22"/>
      <c r="M21" s="25">
        <v>44039</v>
      </c>
      <c r="N21" s="31"/>
      <c r="O21" s="22"/>
      <c r="P21" s="37"/>
      <c r="Q21" s="26"/>
    </row>
    <row r="22" spans="2:17" ht="20.100000000000001" customHeight="1">
      <c r="B22" s="22"/>
      <c r="C22" s="21" t="s">
        <v>35</v>
      </c>
      <c r="D22" s="21" t="s">
        <v>35</v>
      </c>
      <c r="E22" s="31" t="s">
        <v>8339</v>
      </c>
      <c r="F22" s="31">
        <v>2</v>
      </c>
      <c r="G22" s="31">
        <v>25000</v>
      </c>
      <c r="H22" s="31">
        <v>50000</v>
      </c>
      <c r="I22" s="23"/>
      <c r="J22" s="31" t="s">
        <v>8340</v>
      </c>
      <c r="K22" s="22"/>
      <c r="L22" s="22"/>
      <c r="M22" s="25">
        <v>44046</v>
      </c>
      <c r="N22" s="31"/>
      <c r="O22" s="22"/>
      <c r="P22" s="37"/>
      <c r="Q22" s="26"/>
    </row>
    <row r="23" spans="2:17" ht="20.100000000000001" customHeight="1">
      <c r="B23" s="22"/>
      <c r="C23" s="21" t="s">
        <v>35</v>
      </c>
      <c r="D23" s="21" t="s">
        <v>35</v>
      </c>
      <c r="E23" s="31" t="s">
        <v>79</v>
      </c>
      <c r="F23" s="31">
        <v>152</v>
      </c>
      <c r="G23" s="31">
        <v>221</v>
      </c>
      <c r="H23" s="31">
        <v>33592</v>
      </c>
      <c r="I23" s="23"/>
      <c r="J23" s="31" t="s">
        <v>80</v>
      </c>
      <c r="K23" s="22"/>
      <c r="L23" s="22"/>
      <c r="M23" s="25">
        <v>44047</v>
      </c>
      <c r="N23" s="31"/>
      <c r="O23" s="22"/>
      <c r="P23" s="37"/>
      <c r="Q23" s="26"/>
    </row>
    <row r="24" spans="2:17" ht="20.100000000000001" customHeight="1">
      <c r="B24" s="22"/>
      <c r="C24" s="21" t="s">
        <v>35</v>
      </c>
      <c r="D24" s="21" t="s">
        <v>35</v>
      </c>
      <c r="E24" s="31" t="s">
        <v>82</v>
      </c>
      <c r="F24" s="31">
        <v>12</v>
      </c>
      <c r="G24" s="31">
        <v>240</v>
      </c>
      <c r="H24" s="31">
        <v>2880</v>
      </c>
      <c r="I24" s="23"/>
      <c r="J24" s="31" t="s">
        <v>83</v>
      </c>
      <c r="K24" s="22"/>
      <c r="L24" s="22"/>
      <c r="M24" s="25">
        <v>44047</v>
      </c>
      <c r="N24" s="31"/>
      <c r="O24" s="22"/>
      <c r="P24" s="37"/>
      <c r="Q24" s="26"/>
    </row>
    <row r="25" spans="2:17" ht="20.100000000000001" customHeight="1">
      <c r="B25" s="22"/>
      <c r="C25" s="21" t="s">
        <v>35</v>
      </c>
      <c r="D25" s="21" t="s">
        <v>35</v>
      </c>
      <c r="E25" s="31" t="s">
        <v>8344</v>
      </c>
      <c r="F25" s="31">
        <v>4</v>
      </c>
      <c r="G25" s="31">
        <v>1510</v>
      </c>
      <c r="H25" s="31">
        <v>6040</v>
      </c>
      <c r="I25" s="23"/>
      <c r="J25" s="31" t="s">
        <v>85</v>
      </c>
      <c r="K25" s="22"/>
      <c r="L25" s="22"/>
      <c r="M25" s="25">
        <v>44047</v>
      </c>
      <c r="N25" s="31"/>
      <c r="O25" s="22"/>
      <c r="P25" s="37"/>
      <c r="Q25" s="26"/>
    </row>
    <row r="26" spans="2:17" ht="20.100000000000001" customHeight="1">
      <c r="B26" s="22"/>
      <c r="C26" s="21" t="s">
        <v>35</v>
      </c>
      <c r="D26" s="21" t="s">
        <v>35</v>
      </c>
      <c r="E26" s="31" t="s">
        <v>8345</v>
      </c>
      <c r="F26" s="31">
        <v>4</v>
      </c>
      <c r="G26" s="31">
        <v>3110</v>
      </c>
      <c r="H26" s="31">
        <v>12440</v>
      </c>
      <c r="I26" s="23"/>
      <c r="J26" s="31" t="s">
        <v>85</v>
      </c>
      <c r="K26" s="22"/>
      <c r="L26" s="22"/>
      <c r="M26" s="25">
        <v>44047</v>
      </c>
      <c r="N26" s="31"/>
      <c r="O26" s="22"/>
      <c r="P26" s="37"/>
      <c r="Q26" s="26"/>
    </row>
    <row r="27" spans="2:17" ht="20.100000000000001" customHeight="1">
      <c r="B27" s="22"/>
      <c r="C27" s="21" t="s">
        <v>35</v>
      </c>
      <c r="D27" s="21" t="s">
        <v>35</v>
      </c>
      <c r="E27" s="31" t="s">
        <v>8346</v>
      </c>
      <c r="F27" s="31">
        <v>4</v>
      </c>
      <c r="G27" s="31">
        <v>3410</v>
      </c>
      <c r="H27" s="31">
        <v>13640</v>
      </c>
      <c r="I27" s="23"/>
      <c r="J27" s="31" t="s">
        <v>85</v>
      </c>
      <c r="K27" s="22"/>
      <c r="L27" s="22"/>
      <c r="M27" s="25">
        <v>44047</v>
      </c>
      <c r="N27" s="31"/>
      <c r="O27" s="22"/>
      <c r="P27" s="37"/>
      <c r="Q27" s="26"/>
    </row>
    <row r="28" spans="2:17" ht="20.100000000000001" customHeight="1">
      <c r="B28" s="22"/>
      <c r="C28" s="21" t="s">
        <v>35</v>
      </c>
      <c r="D28" s="21" t="s">
        <v>35</v>
      </c>
      <c r="E28" s="31" t="s">
        <v>8347</v>
      </c>
      <c r="F28" s="31">
        <v>8</v>
      </c>
      <c r="G28" s="31">
        <v>450</v>
      </c>
      <c r="H28" s="31">
        <v>3600</v>
      </c>
      <c r="I28" s="23"/>
      <c r="J28" s="31" t="s">
        <v>85</v>
      </c>
      <c r="K28" s="22"/>
      <c r="L28" s="22"/>
      <c r="M28" s="25">
        <v>44047</v>
      </c>
      <c r="N28" s="31"/>
      <c r="O28" s="22"/>
      <c r="P28" s="37"/>
      <c r="Q28" s="26"/>
    </row>
    <row r="29" spans="2:17" ht="20.100000000000001" customHeight="1">
      <c r="B29" s="22"/>
      <c r="C29" s="21" t="s">
        <v>35</v>
      </c>
      <c r="D29" s="21" t="s">
        <v>35</v>
      </c>
      <c r="E29" s="31" t="s">
        <v>8348</v>
      </c>
      <c r="F29" s="31">
        <v>4</v>
      </c>
      <c r="G29" s="31">
        <v>520</v>
      </c>
      <c r="H29" s="31">
        <v>2080</v>
      </c>
      <c r="I29" s="23"/>
      <c r="J29" s="31" t="s">
        <v>85</v>
      </c>
      <c r="K29" s="22"/>
      <c r="L29" s="22"/>
      <c r="M29" s="25">
        <v>44047</v>
      </c>
      <c r="N29" s="31"/>
      <c r="O29" s="22"/>
      <c r="P29" s="37"/>
      <c r="Q29" s="26"/>
    </row>
    <row r="30" spans="2:17" ht="20.100000000000001" customHeight="1">
      <c r="B30" s="22"/>
      <c r="C30" s="21" t="s">
        <v>35</v>
      </c>
      <c r="D30" s="21" t="s">
        <v>35</v>
      </c>
      <c r="E30" s="31" t="s">
        <v>8349</v>
      </c>
      <c r="F30" s="31">
        <v>16</v>
      </c>
      <c r="G30" s="31">
        <v>910</v>
      </c>
      <c r="H30" s="31">
        <v>14560</v>
      </c>
      <c r="I30" s="23"/>
      <c r="J30" s="31" t="s">
        <v>85</v>
      </c>
      <c r="K30" s="22"/>
      <c r="L30" s="22"/>
      <c r="M30" s="25">
        <v>44047</v>
      </c>
      <c r="N30" s="31"/>
      <c r="O30" s="22"/>
      <c r="P30" s="37"/>
      <c r="Q30" s="26"/>
    </row>
    <row r="31" spans="2:17" ht="20.100000000000001" customHeight="1">
      <c r="B31" s="22"/>
      <c r="C31" s="21" t="s">
        <v>35</v>
      </c>
      <c r="D31" s="21" t="s">
        <v>35</v>
      </c>
      <c r="E31" s="31" t="s">
        <v>8350</v>
      </c>
      <c r="F31" s="31">
        <v>12</v>
      </c>
      <c r="G31" s="31">
        <v>920</v>
      </c>
      <c r="H31" s="31">
        <v>11040</v>
      </c>
      <c r="I31" s="23"/>
      <c r="J31" s="31" t="s">
        <v>85</v>
      </c>
      <c r="K31" s="22"/>
      <c r="L31" s="22"/>
      <c r="M31" s="25">
        <v>44047</v>
      </c>
      <c r="N31" s="31"/>
      <c r="O31" s="22"/>
      <c r="P31" s="37"/>
      <c r="Q31" s="26"/>
    </row>
    <row r="32" spans="2:17" ht="20.100000000000001" customHeight="1">
      <c r="B32" s="22"/>
      <c r="C32" s="21" t="s">
        <v>35</v>
      </c>
      <c r="D32" s="21" t="s">
        <v>35</v>
      </c>
      <c r="E32" s="31" t="s">
        <v>8351</v>
      </c>
      <c r="F32" s="31">
        <v>33</v>
      </c>
      <c r="G32" s="31">
        <v>232</v>
      </c>
      <c r="H32" s="31">
        <v>7656</v>
      </c>
      <c r="I32" s="23"/>
      <c r="J32" s="31" t="s">
        <v>8352</v>
      </c>
      <c r="K32" s="22"/>
      <c r="L32" s="22"/>
      <c r="M32" s="25">
        <v>44047</v>
      </c>
      <c r="N32" s="31"/>
      <c r="O32" s="22"/>
      <c r="P32" s="37"/>
      <c r="Q32" s="26"/>
    </row>
    <row r="33" spans="2:17" ht="20.100000000000001" customHeight="1">
      <c r="B33" s="22"/>
      <c r="C33" s="21" t="s">
        <v>35</v>
      </c>
      <c r="D33" s="21" t="s">
        <v>35</v>
      </c>
      <c r="E33" s="31" t="s">
        <v>79</v>
      </c>
      <c r="F33" s="31">
        <v>10</v>
      </c>
      <c r="G33" s="31">
        <v>225</v>
      </c>
      <c r="H33" s="31">
        <v>2250</v>
      </c>
      <c r="I33" s="23"/>
      <c r="J33" s="31" t="s">
        <v>80</v>
      </c>
      <c r="K33" s="22"/>
      <c r="L33" s="22"/>
      <c r="M33" s="25">
        <v>44047</v>
      </c>
      <c r="N33" s="31"/>
      <c r="O33" s="22"/>
      <c r="P33" s="37"/>
      <c r="Q33" s="26"/>
    </row>
    <row r="34" spans="2:17" ht="20.100000000000001" customHeight="1">
      <c r="B34" s="22"/>
      <c r="C34" s="21" t="s">
        <v>35</v>
      </c>
      <c r="D34" s="21" t="s">
        <v>35</v>
      </c>
      <c r="E34" s="31" t="s">
        <v>8353</v>
      </c>
      <c r="F34" s="31">
        <v>2</v>
      </c>
      <c r="G34" s="31">
        <v>870</v>
      </c>
      <c r="H34" s="31">
        <v>1740</v>
      </c>
      <c r="I34" s="23"/>
      <c r="J34" s="31" t="s">
        <v>85</v>
      </c>
      <c r="K34" s="22"/>
      <c r="L34" s="22"/>
      <c r="M34" s="25">
        <v>44047</v>
      </c>
      <c r="N34" s="31"/>
      <c r="O34" s="22"/>
      <c r="P34" s="37"/>
      <c r="Q34" s="26"/>
    </row>
    <row r="35" spans="2:17" ht="20.100000000000001" customHeight="1">
      <c r="B35" s="22"/>
      <c r="C35" s="21" t="s">
        <v>35</v>
      </c>
      <c r="D35" s="21" t="s">
        <v>35</v>
      </c>
      <c r="E35" s="31" t="s">
        <v>8354</v>
      </c>
      <c r="F35" s="31">
        <v>2</v>
      </c>
      <c r="G35" s="31">
        <v>1080</v>
      </c>
      <c r="H35" s="31">
        <v>2160</v>
      </c>
      <c r="I35" s="23"/>
      <c r="J35" s="31" t="s">
        <v>85</v>
      </c>
      <c r="K35" s="22"/>
      <c r="L35" s="22"/>
      <c r="M35" s="25">
        <v>44047</v>
      </c>
      <c r="N35" s="31"/>
      <c r="O35" s="22"/>
      <c r="P35" s="37"/>
      <c r="Q35" s="26"/>
    </row>
    <row r="36" spans="2:17" ht="20.100000000000001" customHeight="1">
      <c r="B36" s="22"/>
      <c r="C36" s="21" t="s">
        <v>35</v>
      </c>
      <c r="D36" s="21" t="s">
        <v>35</v>
      </c>
      <c r="E36" s="31" t="s">
        <v>2744</v>
      </c>
      <c r="F36" s="31">
        <v>100</v>
      </c>
      <c r="G36" s="31">
        <v>71</v>
      </c>
      <c r="H36" s="31">
        <v>7100</v>
      </c>
      <c r="I36" s="23"/>
      <c r="J36" s="31" t="s">
        <v>438</v>
      </c>
      <c r="K36" s="22"/>
      <c r="L36" s="22"/>
      <c r="M36" s="25">
        <v>44047</v>
      </c>
      <c r="N36" s="31"/>
      <c r="O36" s="22"/>
      <c r="P36" s="37"/>
      <c r="Q36" s="26"/>
    </row>
    <row r="37" spans="2:17" ht="20.100000000000001" customHeight="1">
      <c r="B37" s="22"/>
      <c r="C37" s="21" t="s">
        <v>35</v>
      </c>
      <c r="D37" s="21" t="s">
        <v>35</v>
      </c>
      <c r="E37" s="31" t="s">
        <v>8222</v>
      </c>
      <c r="F37" s="31">
        <v>20</v>
      </c>
      <c r="G37" s="31">
        <v>1869</v>
      </c>
      <c r="H37" s="31">
        <v>37380</v>
      </c>
      <c r="I37" s="23"/>
      <c r="J37" s="31" t="s">
        <v>8223</v>
      </c>
      <c r="K37" s="22"/>
      <c r="L37" s="22"/>
      <c r="M37" s="25">
        <v>44047</v>
      </c>
      <c r="N37" s="31"/>
      <c r="O37" s="22"/>
      <c r="P37" s="37"/>
      <c r="Q37" s="26"/>
    </row>
    <row r="38" spans="2:17" ht="20.100000000000001" customHeight="1">
      <c r="B38" s="22"/>
      <c r="C38" s="21" t="s">
        <v>35</v>
      </c>
      <c r="D38" s="21" t="s">
        <v>35</v>
      </c>
      <c r="E38" s="31" t="s">
        <v>8224</v>
      </c>
      <c r="F38" s="31">
        <v>20</v>
      </c>
      <c r="G38" s="31">
        <v>4303</v>
      </c>
      <c r="H38" s="31">
        <v>86060</v>
      </c>
      <c r="I38" s="23"/>
      <c r="J38" s="31" t="s">
        <v>8225</v>
      </c>
      <c r="K38" s="22"/>
      <c r="L38" s="22"/>
      <c r="M38" s="25">
        <v>44047</v>
      </c>
      <c r="N38" s="31"/>
      <c r="O38" s="22"/>
      <c r="P38" s="37"/>
      <c r="Q38" s="26"/>
    </row>
    <row r="39" spans="2:17" ht="20.100000000000001" customHeight="1">
      <c r="B39" s="22"/>
      <c r="C39" s="21" t="s">
        <v>35</v>
      </c>
      <c r="D39" s="21" t="s">
        <v>35</v>
      </c>
      <c r="E39" s="31" t="s">
        <v>8355</v>
      </c>
      <c r="F39" s="31">
        <v>6</v>
      </c>
      <c r="G39" s="31">
        <v>600</v>
      </c>
      <c r="H39" s="31">
        <v>3600</v>
      </c>
      <c r="I39" s="23"/>
      <c r="J39" s="31" t="s">
        <v>8356</v>
      </c>
      <c r="K39" s="22"/>
      <c r="L39" s="22"/>
      <c r="M39" s="25">
        <v>44047</v>
      </c>
      <c r="N39" s="31"/>
      <c r="O39" s="22"/>
      <c r="P39" s="37"/>
      <c r="Q39" s="26"/>
    </row>
    <row r="40" spans="2:17" ht="20.100000000000001" customHeight="1">
      <c r="B40" s="22"/>
      <c r="C40" s="21" t="s">
        <v>35</v>
      </c>
      <c r="D40" s="21" t="s">
        <v>35</v>
      </c>
      <c r="E40" s="31" t="s">
        <v>8357</v>
      </c>
      <c r="F40" s="31">
        <v>6</v>
      </c>
      <c r="G40" s="31">
        <v>960</v>
      </c>
      <c r="H40" s="31">
        <v>5760</v>
      </c>
      <c r="I40" s="23"/>
      <c r="J40" s="31" t="s">
        <v>8356</v>
      </c>
      <c r="K40" s="22"/>
      <c r="L40" s="22"/>
      <c r="M40" s="25">
        <v>44047</v>
      </c>
      <c r="N40" s="31"/>
      <c r="O40" s="22"/>
      <c r="P40" s="37"/>
      <c r="Q40" s="26"/>
    </row>
    <row r="41" spans="2:17" ht="20.100000000000001" customHeight="1">
      <c r="B41" s="22"/>
      <c r="C41" s="21" t="s">
        <v>35</v>
      </c>
      <c r="D41" s="21" t="s">
        <v>35</v>
      </c>
      <c r="E41" s="31" t="s">
        <v>8358</v>
      </c>
      <c r="F41" s="31">
        <v>1</v>
      </c>
      <c r="G41" s="31">
        <v>31455</v>
      </c>
      <c r="H41" s="31">
        <v>31455</v>
      </c>
      <c r="I41" s="23"/>
      <c r="J41" s="31" t="s">
        <v>8359</v>
      </c>
      <c r="K41" s="22"/>
      <c r="L41" s="22"/>
      <c r="M41" s="25">
        <v>44047</v>
      </c>
      <c r="N41" s="31"/>
      <c r="O41" s="22"/>
      <c r="P41" s="37"/>
      <c r="Q41" s="26"/>
    </row>
    <row r="42" spans="2:17" ht="20.100000000000001" customHeight="1">
      <c r="B42" s="22"/>
      <c r="C42" s="21" t="s">
        <v>35</v>
      </c>
      <c r="D42" s="21" t="s">
        <v>35</v>
      </c>
      <c r="E42" s="31" t="s">
        <v>8360</v>
      </c>
      <c r="F42" s="31">
        <v>1</v>
      </c>
      <c r="G42" s="31">
        <v>16186</v>
      </c>
      <c r="H42" s="31">
        <v>16186</v>
      </c>
      <c r="I42" s="23"/>
      <c r="J42" s="31" t="s">
        <v>8361</v>
      </c>
      <c r="K42" s="22"/>
      <c r="L42" s="22"/>
      <c r="M42" s="25">
        <v>44047</v>
      </c>
      <c r="N42" s="31"/>
      <c r="O42" s="22"/>
      <c r="P42" s="37"/>
      <c r="Q42" s="26"/>
    </row>
    <row r="43" spans="2:17" ht="20.100000000000001" customHeight="1">
      <c r="B43" s="22"/>
      <c r="C43" s="21" t="s">
        <v>35</v>
      </c>
      <c r="D43" s="21" t="s">
        <v>35</v>
      </c>
      <c r="E43" s="31" t="s">
        <v>8362</v>
      </c>
      <c r="F43" s="31">
        <v>3</v>
      </c>
      <c r="G43" s="31">
        <v>12579</v>
      </c>
      <c r="H43" s="31">
        <v>37737</v>
      </c>
      <c r="I43" s="23"/>
      <c r="J43" s="31" t="s">
        <v>8363</v>
      </c>
      <c r="K43" s="22"/>
      <c r="L43" s="22"/>
      <c r="M43" s="25">
        <v>44047</v>
      </c>
      <c r="N43" s="31"/>
      <c r="O43" s="22"/>
      <c r="P43" s="37"/>
      <c r="Q43" s="26"/>
    </row>
    <row r="44" spans="2:17" ht="20.100000000000001" customHeight="1">
      <c r="B44" s="22"/>
      <c r="C44" s="21" t="s">
        <v>35</v>
      </c>
      <c r="D44" s="21" t="s">
        <v>35</v>
      </c>
      <c r="E44" s="31" t="s">
        <v>8364</v>
      </c>
      <c r="F44" s="31">
        <v>9</v>
      </c>
      <c r="G44" s="31">
        <v>1720</v>
      </c>
      <c r="H44" s="31">
        <v>15480</v>
      </c>
      <c r="I44" s="23"/>
      <c r="J44" s="31" t="s">
        <v>8365</v>
      </c>
      <c r="K44" s="22"/>
      <c r="L44" s="22"/>
      <c r="M44" s="25">
        <v>44047</v>
      </c>
      <c r="N44" s="31"/>
      <c r="O44" s="22"/>
      <c r="P44" s="37"/>
      <c r="Q44" s="26"/>
    </row>
    <row r="45" spans="2:17" ht="20.100000000000001" customHeight="1">
      <c r="B45" s="22"/>
      <c r="C45" s="21" t="s">
        <v>35</v>
      </c>
      <c r="D45" s="21" t="s">
        <v>35</v>
      </c>
      <c r="E45" s="31" t="s">
        <v>8366</v>
      </c>
      <c r="F45" s="31">
        <v>9</v>
      </c>
      <c r="G45" s="31">
        <v>1730</v>
      </c>
      <c r="H45" s="31">
        <v>15570</v>
      </c>
      <c r="I45" s="23"/>
      <c r="J45" s="31" t="s">
        <v>8367</v>
      </c>
      <c r="K45" s="22"/>
      <c r="L45" s="22"/>
      <c r="M45" s="25">
        <v>44047</v>
      </c>
      <c r="N45" s="31"/>
      <c r="O45" s="22"/>
      <c r="P45" s="37"/>
      <c r="Q45" s="26"/>
    </row>
    <row r="46" spans="2:17" ht="20.100000000000001" customHeight="1">
      <c r="B46" s="22"/>
      <c r="C46" s="21" t="s">
        <v>35</v>
      </c>
      <c r="D46" s="21" t="s">
        <v>35</v>
      </c>
      <c r="E46" s="31" t="s">
        <v>8368</v>
      </c>
      <c r="F46" s="31">
        <v>1</v>
      </c>
      <c r="G46" s="31">
        <v>8272</v>
      </c>
      <c r="H46" s="31">
        <v>8272</v>
      </c>
      <c r="I46" s="23"/>
      <c r="J46" s="31" t="s">
        <v>8369</v>
      </c>
      <c r="K46" s="22"/>
      <c r="L46" s="22"/>
      <c r="M46" s="25">
        <v>44047</v>
      </c>
      <c r="N46" s="31"/>
      <c r="O46" s="22"/>
      <c r="P46" s="37"/>
      <c r="Q46" s="26"/>
    </row>
    <row r="47" spans="2:17" ht="20.100000000000001" customHeight="1">
      <c r="B47" s="22"/>
      <c r="C47" s="21" t="s">
        <v>35</v>
      </c>
      <c r="D47" s="21" t="s">
        <v>35</v>
      </c>
      <c r="E47" s="31" t="s">
        <v>8370</v>
      </c>
      <c r="F47" s="31">
        <v>1</v>
      </c>
      <c r="G47" s="31">
        <v>6796</v>
      </c>
      <c r="H47" s="31">
        <v>6796</v>
      </c>
      <c r="I47" s="23"/>
      <c r="J47" s="31" t="s">
        <v>8371</v>
      </c>
      <c r="K47" s="22"/>
      <c r="L47" s="22"/>
      <c r="M47" s="25">
        <v>44047</v>
      </c>
      <c r="N47" s="31"/>
      <c r="O47" s="22"/>
      <c r="P47" s="37"/>
      <c r="Q47" s="26"/>
    </row>
    <row r="48" spans="2:17" ht="20.100000000000001" customHeight="1">
      <c r="B48" s="22"/>
      <c r="C48" s="21" t="s">
        <v>35</v>
      </c>
      <c r="D48" s="21" t="s">
        <v>35</v>
      </c>
      <c r="E48" s="31" t="s">
        <v>8372</v>
      </c>
      <c r="F48" s="31">
        <v>1</v>
      </c>
      <c r="G48" s="31">
        <v>3980</v>
      </c>
      <c r="H48" s="31">
        <v>3980</v>
      </c>
      <c r="I48" s="23"/>
      <c r="J48" s="31" t="s">
        <v>8373</v>
      </c>
      <c r="K48" s="22"/>
      <c r="L48" s="22"/>
      <c r="M48" s="25">
        <v>44047</v>
      </c>
      <c r="N48" s="31"/>
      <c r="O48" s="22"/>
      <c r="P48" s="37"/>
      <c r="Q48" s="26"/>
    </row>
    <row r="49" spans="2:17" ht="20.100000000000001" customHeight="1">
      <c r="B49" s="22"/>
      <c r="C49" s="21" t="s">
        <v>35</v>
      </c>
      <c r="D49" s="21" t="s">
        <v>35</v>
      </c>
      <c r="E49" s="31" t="s">
        <v>8374</v>
      </c>
      <c r="F49" s="31">
        <v>1</v>
      </c>
      <c r="G49" s="31">
        <v>3170</v>
      </c>
      <c r="H49" s="31">
        <v>3170</v>
      </c>
      <c r="I49" s="23"/>
      <c r="J49" s="31" t="s">
        <v>8375</v>
      </c>
      <c r="K49" s="22"/>
      <c r="L49" s="22"/>
      <c r="M49" s="25">
        <v>44047</v>
      </c>
      <c r="N49" s="31"/>
      <c r="O49" s="22"/>
      <c r="P49" s="37"/>
      <c r="Q49" s="26"/>
    </row>
    <row r="50" spans="2:17" ht="20.100000000000001" customHeight="1">
      <c r="B50" s="22"/>
      <c r="C50" s="21" t="s">
        <v>35</v>
      </c>
      <c r="D50" s="21" t="s">
        <v>35</v>
      </c>
      <c r="E50" s="31" t="s">
        <v>8376</v>
      </c>
      <c r="F50" s="31">
        <v>2</v>
      </c>
      <c r="G50" s="31">
        <v>1420</v>
      </c>
      <c r="H50" s="31">
        <v>2840</v>
      </c>
      <c r="I50" s="23"/>
      <c r="J50" s="31" t="s">
        <v>8377</v>
      </c>
      <c r="K50" s="22"/>
      <c r="L50" s="22"/>
      <c r="M50" s="25">
        <v>44047</v>
      </c>
      <c r="N50" s="31"/>
      <c r="O50" s="22"/>
      <c r="P50" s="37"/>
      <c r="Q50" s="26"/>
    </row>
    <row r="51" spans="2:17" ht="20.100000000000001" customHeight="1">
      <c r="B51" s="22"/>
      <c r="C51" s="21" t="s">
        <v>35</v>
      </c>
      <c r="D51" s="21" t="s">
        <v>35</v>
      </c>
      <c r="E51" s="31" t="s">
        <v>8378</v>
      </c>
      <c r="F51" s="31">
        <v>8</v>
      </c>
      <c r="G51" s="31">
        <v>361</v>
      </c>
      <c r="H51" s="31">
        <v>2888</v>
      </c>
      <c r="I51" s="23"/>
      <c r="J51" s="31" t="s">
        <v>383</v>
      </c>
      <c r="K51" s="22"/>
      <c r="L51" s="22"/>
      <c r="M51" s="25">
        <v>44047</v>
      </c>
      <c r="N51" s="31"/>
      <c r="O51" s="22"/>
      <c r="P51" s="37"/>
      <c r="Q51" s="26"/>
    </row>
    <row r="52" spans="2:17" ht="20.100000000000001" customHeight="1">
      <c r="B52" s="22"/>
      <c r="C52" s="21" t="s">
        <v>35</v>
      </c>
      <c r="D52" s="21" t="s">
        <v>35</v>
      </c>
      <c r="E52" s="31" t="s">
        <v>8379</v>
      </c>
      <c r="F52" s="31">
        <v>8</v>
      </c>
      <c r="G52" s="31">
        <v>361</v>
      </c>
      <c r="H52" s="31">
        <v>2888</v>
      </c>
      <c r="I52" s="23"/>
      <c r="J52" s="31" t="s">
        <v>383</v>
      </c>
      <c r="K52" s="22"/>
      <c r="L52" s="22"/>
      <c r="M52" s="25">
        <v>44047</v>
      </c>
      <c r="N52" s="31"/>
      <c r="O52" s="22"/>
      <c r="P52" s="37"/>
      <c r="Q52" s="26"/>
    </row>
    <row r="53" spans="2:17" ht="20.100000000000001" customHeight="1">
      <c r="B53" s="22"/>
      <c r="C53" s="21" t="s">
        <v>35</v>
      </c>
      <c r="D53" s="21" t="s">
        <v>35</v>
      </c>
      <c r="E53" s="31" t="s">
        <v>382</v>
      </c>
      <c r="F53" s="31">
        <v>8</v>
      </c>
      <c r="G53" s="31">
        <v>423</v>
      </c>
      <c r="H53" s="31">
        <v>3384</v>
      </c>
      <c r="I53" s="23"/>
      <c r="J53" s="31" t="s">
        <v>383</v>
      </c>
      <c r="K53" s="22"/>
      <c r="L53" s="22"/>
      <c r="M53" s="25">
        <v>44047</v>
      </c>
      <c r="N53" s="31"/>
      <c r="O53" s="22"/>
      <c r="P53" s="37"/>
      <c r="Q53" s="26"/>
    </row>
    <row r="54" spans="2:17" ht="20.100000000000001" customHeight="1">
      <c r="B54" s="22"/>
      <c r="C54" s="21" t="s">
        <v>35</v>
      </c>
      <c r="D54" s="21" t="s">
        <v>35</v>
      </c>
      <c r="E54" s="31" t="s">
        <v>79</v>
      </c>
      <c r="F54" s="31">
        <v>16</v>
      </c>
      <c r="G54" s="31">
        <v>225</v>
      </c>
      <c r="H54" s="31">
        <v>3600</v>
      </c>
      <c r="I54" s="23"/>
      <c r="J54" s="31" t="s">
        <v>80</v>
      </c>
      <c r="K54" s="22"/>
      <c r="L54" s="22"/>
      <c r="M54" s="25">
        <v>44047</v>
      </c>
      <c r="N54" s="31"/>
      <c r="O54" s="22"/>
      <c r="P54" s="37"/>
      <c r="Q54" s="26"/>
    </row>
    <row r="55" spans="2:17" ht="20.100000000000001" customHeight="1">
      <c r="B55" s="22"/>
      <c r="C55" s="21" t="s">
        <v>35</v>
      </c>
      <c r="D55" s="21" t="s">
        <v>35</v>
      </c>
      <c r="E55" s="31" t="s">
        <v>82</v>
      </c>
      <c r="F55" s="31">
        <v>4</v>
      </c>
      <c r="G55" s="31">
        <v>240</v>
      </c>
      <c r="H55" s="31">
        <v>960</v>
      </c>
      <c r="I55" s="23"/>
      <c r="J55" s="31" t="s">
        <v>83</v>
      </c>
      <c r="K55" s="22"/>
      <c r="L55" s="22"/>
      <c r="M55" s="25">
        <v>44047</v>
      </c>
      <c r="N55" s="31"/>
      <c r="O55" s="22"/>
      <c r="P55" s="37"/>
      <c r="Q55" s="26"/>
    </row>
    <row r="56" spans="2:17" ht="20.100000000000001" customHeight="1">
      <c r="B56" s="22"/>
      <c r="C56" s="21" t="s">
        <v>35</v>
      </c>
      <c r="D56" s="21" t="s">
        <v>35</v>
      </c>
      <c r="E56" s="31" t="s">
        <v>8161</v>
      </c>
      <c r="F56" s="31">
        <v>4</v>
      </c>
      <c r="G56" s="31">
        <v>450</v>
      </c>
      <c r="H56" s="31">
        <v>1800</v>
      </c>
      <c r="I56" s="23"/>
      <c r="J56" s="31" t="s">
        <v>85</v>
      </c>
      <c r="K56" s="22"/>
      <c r="L56" s="22"/>
      <c r="M56" s="25">
        <v>44047</v>
      </c>
      <c r="N56" s="31"/>
      <c r="O56" s="22"/>
      <c r="P56" s="37"/>
      <c r="Q56" s="26"/>
    </row>
    <row r="57" spans="2:17" ht="20.100000000000001" customHeight="1">
      <c r="B57" s="22"/>
      <c r="C57" s="21" t="s">
        <v>35</v>
      </c>
      <c r="D57" s="21" t="s">
        <v>35</v>
      </c>
      <c r="E57" s="31" t="s">
        <v>8380</v>
      </c>
      <c r="F57" s="31">
        <v>2</v>
      </c>
      <c r="G57" s="31">
        <v>640</v>
      </c>
      <c r="H57" s="31">
        <v>1280</v>
      </c>
      <c r="I57" s="23"/>
      <c r="J57" s="31" t="s">
        <v>85</v>
      </c>
      <c r="K57" s="22"/>
      <c r="L57" s="22"/>
      <c r="M57" s="25">
        <v>44047</v>
      </c>
      <c r="N57" s="31"/>
      <c r="O57" s="22"/>
      <c r="P57" s="37"/>
      <c r="Q57" s="26"/>
    </row>
    <row r="58" spans="2:17" ht="20.100000000000001" customHeight="1">
      <c r="B58" s="22"/>
      <c r="C58" s="21" t="s">
        <v>35</v>
      </c>
      <c r="D58" s="21" t="s">
        <v>35</v>
      </c>
      <c r="E58" s="31" t="s">
        <v>8381</v>
      </c>
      <c r="F58" s="31">
        <v>4</v>
      </c>
      <c r="G58" s="31">
        <v>670</v>
      </c>
      <c r="H58" s="31">
        <v>2680</v>
      </c>
      <c r="I58" s="23"/>
      <c r="J58" s="31" t="s">
        <v>85</v>
      </c>
      <c r="K58" s="22"/>
      <c r="L58" s="22"/>
      <c r="M58" s="25">
        <v>44047</v>
      </c>
      <c r="N58" s="31"/>
      <c r="O58" s="22"/>
      <c r="P58" s="37"/>
      <c r="Q58" s="26"/>
    </row>
    <row r="59" spans="2:17" ht="20.100000000000001" customHeight="1">
      <c r="B59" s="22"/>
      <c r="C59" s="21" t="s">
        <v>35</v>
      </c>
      <c r="D59" s="21" t="s">
        <v>35</v>
      </c>
      <c r="E59" s="31" t="s">
        <v>8351</v>
      </c>
      <c r="F59" s="31">
        <v>8</v>
      </c>
      <c r="G59" s="31">
        <v>232</v>
      </c>
      <c r="H59" s="31">
        <v>1856</v>
      </c>
      <c r="I59" s="23"/>
      <c r="J59" s="31" t="s">
        <v>8352</v>
      </c>
      <c r="K59" s="22"/>
      <c r="L59" s="22"/>
      <c r="M59" s="25">
        <v>44047</v>
      </c>
      <c r="N59" s="31"/>
      <c r="O59" s="22"/>
      <c r="P59" s="37"/>
      <c r="Q59" s="26"/>
    </row>
    <row r="60" spans="2:17" ht="20.100000000000001" customHeight="1">
      <c r="B60" s="22"/>
      <c r="C60" s="21" t="s">
        <v>35</v>
      </c>
      <c r="D60" s="21" t="s">
        <v>35</v>
      </c>
      <c r="E60" s="31" t="s">
        <v>8382</v>
      </c>
      <c r="F60" s="31">
        <v>2</v>
      </c>
      <c r="G60" s="31">
        <v>2480</v>
      </c>
      <c r="H60" s="31">
        <v>4960</v>
      </c>
      <c r="I60" s="23"/>
      <c r="J60" s="31" t="s">
        <v>8383</v>
      </c>
      <c r="K60" s="22"/>
      <c r="L60" s="22"/>
      <c r="M60" s="25">
        <v>44047</v>
      </c>
      <c r="N60" s="31"/>
      <c r="O60" s="22"/>
      <c r="P60" s="37"/>
      <c r="Q60" s="26"/>
    </row>
    <row r="61" spans="2:17" ht="20.100000000000001" customHeight="1">
      <c r="B61" s="22"/>
      <c r="C61" s="21" t="s">
        <v>35</v>
      </c>
      <c r="D61" s="21" t="s">
        <v>35</v>
      </c>
      <c r="E61" s="31" t="s">
        <v>8384</v>
      </c>
      <c r="F61" s="31">
        <v>2</v>
      </c>
      <c r="G61" s="31">
        <v>2710</v>
      </c>
      <c r="H61" s="31">
        <v>5420</v>
      </c>
      <c r="I61" s="23"/>
      <c r="J61" s="31" t="s">
        <v>8385</v>
      </c>
      <c r="K61" s="22"/>
      <c r="L61" s="22"/>
      <c r="M61" s="25">
        <v>44047</v>
      </c>
      <c r="N61" s="31"/>
      <c r="O61" s="22"/>
      <c r="P61" s="37"/>
      <c r="Q61" s="26"/>
    </row>
    <row r="62" spans="2:17" ht="20.100000000000001" customHeight="1">
      <c r="B62" s="22"/>
      <c r="C62" s="21" t="s">
        <v>35</v>
      </c>
      <c r="D62" s="21" t="s">
        <v>35</v>
      </c>
      <c r="E62" s="31" t="s">
        <v>8386</v>
      </c>
      <c r="F62" s="31">
        <v>4</v>
      </c>
      <c r="G62" s="31">
        <v>1430</v>
      </c>
      <c r="H62" s="31">
        <v>5720</v>
      </c>
      <c r="I62" s="23"/>
      <c r="J62" s="1943" t="s">
        <v>8387</v>
      </c>
      <c r="K62" s="22"/>
      <c r="L62" s="22"/>
      <c r="M62" s="25">
        <v>44047</v>
      </c>
      <c r="N62" s="31"/>
      <c r="O62" s="22"/>
      <c r="P62" s="37"/>
      <c r="Q62" s="26"/>
    </row>
    <row r="63" spans="2:17" ht="20.100000000000001" customHeight="1">
      <c r="B63" s="22"/>
      <c r="C63" s="21" t="s">
        <v>35</v>
      </c>
      <c r="D63" s="21" t="s">
        <v>35</v>
      </c>
      <c r="E63" s="31" t="s">
        <v>8388</v>
      </c>
      <c r="F63" s="31">
        <v>1</v>
      </c>
      <c r="G63" s="31">
        <v>6370</v>
      </c>
      <c r="H63" s="31">
        <v>6370</v>
      </c>
      <c r="I63" s="23"/>
      <c r="J63" s="1943" t="s">
        <v>8389</v>
      </c>
      <c r="K63" s="22"/>
      <c r="L63" s="22"/>
      <c r="M63" s="25">
        <v>44047</v>
      </c>
      <c r="N63" s="31"/>
      <c r="O63" s="22"/>
      <c r="P63" s="37"/>
      <c r="Q63" s="26"/>
    </row>
    <row r="64" spans="2:17" ht="20.100000000000001" customHeight="1">
      <c r="B64" s="22"/>
      <c r="C64" s="21" t="s">
        <v>35</v>
      </c>
      <c r="D64" s="21" t="s">
        <v>35</v>
      </c>
      <c r="E64" s="31" t="s">
        <v>8390</v>
      </c>
      <c r="F64" s="31">
        <v>1</v>
      </c>
      <c r="G64" s="31">
        <v>7320</v>
      </c>
      <c r="H64" s="31">
        <v>7320</v>
      </c>
      <c r="I64" s="23"/>
      <c r="J64" s="1943" t="s">
        <v>8391</v>
      </c>
      <c r="K64" s="22"/>
      <c r="L64" s="22"/>
      <c r="M64" s="25">
        <v>44047</v>
      </c>
      <c r="N64" s="31"/>
      <c r="O64" s="22"/>
      <c r="P64" s="37"/>
      <c r="Q64" s="26"/>
    </row>
    <row r="65" spans="2:17" ht="20.100000000000001" customHeight="1">
      <c r="B65" s="22"/>
      <c r="C65" s="21" t="s">
        <v>35</v>
      </c>
      <c r="D65" s="21" t="s">
        <v>35</v>
      </c>
      <c r="E65" s="31" t="s">
        <v>6086</v>
      </c>
      <c r="F65" s="31">
        <v>1</v>
      </c>
      <c r="G65" s="31">
        <v>12534</v>
      </c>
      <c r="H65" s="31">
        <v>12534</v>
      </c>
      <c r="I65" s="23"/>
      <c r="J65" s="31" t="s">
        <v>3214</v>
      </c>
      <c r="K65" s="22"/>
      <c r="L65" s="22"/>
      <c r="M65" s="25">
        <v>44047</v>
      </c>
      <c r="N65" s="31"/>
      <c r="O65" s="22"/>
      <c r="P65" s="37"/>
      <c r="Q65" s="26"/>
    </row>
    <row r="66" spans="2:17" ht="20.100000000000001" customHeight="1">
      <c r="B66" s="22"/>
      <c r="C66" s="21" t="s">
        <v>35</v>
      </c>
      <c r="D66" s="21" t="s">
        <v>35</v>
      </c>
      <c r="E66" s="31" t="s">
        <v>2763</v>
      </c>
      <c r="F66" s="31">
        <v>1</v>
      </c>
      <c r="G66" s="31">
        <v>53025</v>
      </c>
      <c r="H66" s="31">
        <v>53025</v>
      </c>
      <c r="I66" s="23"/>
      <c r="J66" s="31" t="s">
        <v>275</v>
      </c>
      <c r="K66" s="22"/>
      <c r="L66" s="22"/>
      <c r="M66" s="25">
        <v>44047</v>
      </c>
      <c r="N66" s="31"/>
      <c r="O66" s="22"/>
      <c r="P66" s="37"/>
      <c r="Q66" s="26"/>
    </row>
    <row r="67" spans="2:17" ht="20.100000000000001" customHeight="1">
      <c r="B67" s="22"/>
      <c r="C67" s="21" t="s">
        <v>35</v>
      </c>
      <c r="D67" s="21" t="s">
        <v>35</v>
      </c>
      <c r="E67" s="31" t="s">
        <v>10090</v>
      </c>
      <c r="F67" s="31">
        <v>3</v>
      </c>
      <c r="G67" s="31">
        <v>3789</v>
      </c>
      <c r="H67" s="31">
        <v>11367</v>
      </c>
      <c r="I67" s="23"/>
      <c r="J67" s="31" t="s">
        <v>8240</v>
      </c>
      <c r="K67" s="22"/>
      <c r="L67" s="22"/>
      <c r="M67" s="25">
        <v>44047</v>
      </c>
      <c r="N67" s="31"/>
      <c r="O67" s="22"/>
      <c r="P67" s="37"/>
      <c r="Q67" s="26"/>
    </row>
    <row r="68" spans="2:17" ht="20.100000000000001" customHeight="1">
      <c r="B68" s="22"/>
      <c r="C68" s="21" t="s">
        <v>35</v>
      </c>
      <c r="D68" s="21" t="s">
        <v>35</v>
      </c>
      <c r="E68" s="31" t="s">
        <v>8392</v>
      </c>
      <c r="F68" s="31">
        <v>7</v>
      </c>
      <c r="G68" s="31">
        <v>74</v>
      </c>
      <c r="H68" s="31">
        <v>518</v>
      </c>
      <c r="I68" s="23"/>
      <c r="J68" s="31" t="s">
        <v>8242</v>
      </c>
      <c r="K68" s="22"/>
      <c r="L68" s="22"/>
      <c r="M68" s="25">
        <v>44047</v>
      </c>
      <c r="N68" s="31"/>
      <c r="O68" s="22"/>
      <c r="P68" s="37"/>
      <c r="Q68" s="26"/>
    </row>
    <row r="69" spans="2:17" ht="20.100000000000001" customHeight="1">
      <c r="B69" s="22"/>
      <c r="C69" s="21" t="s">
        <v>35</v>
      </c>
      <c r="D69" s="21" t="s">
        <v>35</v>
      </c>
      <c r="E69" s="31" t="s">
        <v>8241</v>
      </c>
      <c r="F69" s="31">
        <v>3</v>
      </c>
      <c r="G69" s="31">
        <v>969</v>
      </c>
      <c r="H69" s="31">
        <v>2907</v>
      </c>
      <c r="I69" s="23"/>
      <c r="J69" s="31" t="s">
        <v>8242</v>
      </c>
      <c r="K69" s="22"/>
      <c r="L69" s="22"/>
      <c r="M69" s="25">
        <v>44047</v>
      </c>
      <c r="N69" s="31"/>
      <c r="O69" s="22"/>
      <c r="P69" s="37"/>
      <c r="Q69" s="26"/>
    </row>
    <row r="70" spans="2:17" ht="20.100000000000001" customHeight="1">
      <c r="B70" s="22"/>
      <c r="C70" s="21" t="s">
        <v>35</v>
      </c>
      <c r="D70" s="21" t="s">
        <v>35</v>
      </c>
      <c r="E70" s="31" t="s">
        <v>8243</v>
      </c>
      <c r="F70" s="31">
        <v>3</v>
      </c>
      <c r="G70" s="31">
        <v>298</v>
      </c>
      <c r="H70" s="31">
        <v>894</v>
      </c>
      <c r="I70" s="23"/>
      <c r="J70" s="31" t="s">
        <v>8242</v>
      </c>
      <c r="K70" s="22"/>
      <c r="L70" s="22"/>
      <c r="M70" s="25">
        <v>44047</v>
      </c>
      <c r="N70" s="31"/>
      <c r="O70" s="22"/>
      <c r="P70" s="37"/>
      <c r="Q70" s="26"/>
    </row>
    <row r="71" spans="2:17" ht="20.100000000000001" customHeight="1">
      <c r="B71" s="22"/>
      <c r="C71" s="21" t="s">
        <v>35</v>
      </c>
      <c r="D71" s="21" t="s">
        <v>35</v>
      </c>
      <c r="E71" s="31" t="s">
        <v>8393</v>
      </c>
      <c r="F71" s="31">
        <v>1</v>
      </c>
      <c r="G71" s="31">
        <v>3820</v>
      </c>
      <c r="H71" s="31">
        <v>3820</v>
      </c>
      <c r="I71" s="23"/>
      <c r="J71" s="1943" t="s">
        <v>8394</v>
      </c>
      <c r="K71" s="22"/>
      <c r="L71" s="22"/>
      <c r="M71" s="25">
        <v>44047</v>
      </c>
      <c r="N71" s="31"/>
      <c r="O71" s="22"/>
      <c r="P71" s="37"/>
      <c r="Q71" s="26"/>
    </row>
    <row r="72" spans="2:17" ht="20.100000000000001" customHeight="1">
      <c r="B72" s="22"/>
      <c r="C72" s="21" t="s">
        <v>35</v>
      </c>
      <c r="D72" s="21" t="s">
        <v>35</v>
      </c>
      <c r="E72" s="31" t="s">
        <v>8395</v>
      </c>
      <c r="F72" s="31">
        <v>1</v>
      </c>
      <c r="G72" s="31">
        <v>4590</v>
      </c>
      <c r="H72" s="31">
        <v>4590</v>
      </c>
      <c r="I72" s="23"/>
      <c r="J72" s="1943" t="s">
        <v>8396</v>
      </c>
      <c r="K72" s="22"/>
      <c r="L72" s="22"/>
      <c r="M72" s="25">
        <v>44047</v>
      </c>
      <c r="N72" s="31"/>
      <c r="O72" s="22"/>
      <c r="P72" s="37"/>
      <c r="Q72" s="26"/>
    </row>
    <row r="73" spans="2:17" ht="20.100000000000001" customHeight="1">
      <c r="B73" s="22"/>
      <c r="C73" s="21" t="s">
        <v>35</v>
      </c>
      <c r="D73" s="21" t="s">
        <v>35</v>
      </c>
      <c r="E73" s="31" t="s">
        <v>8397</v>
      </c>
      <c r="F73" s="31">
        <v>1</v>
      </c>
      <c r="G73" s="31">
        <v>4340</v>
      </c>
      <c r="H73" s="31">
        <v>4340</v>
      </c>
      <c r="I73" s="23"/>
      <c r="J73" s="1943" t="s">
        <v>8398</v>
      </c>
      <c r="K73" s="22"/>
      <c r="L73" s="22"/>
      <c r="M73" s="25">
        <v>44047</v>
      </c>
      <c r="N73" s="31"/>
      <c r="O73" s="22"/>
      <c r="P73" s="37"/>
      <c r="Q73" s="26"/>
    </row>
    <row r="74" spans="2:17" ht="20.100000000000001" customHeight="1">
      <c r="B74" s="22"/>
      <c r="C74" s="21" t="s">
        <v>35</v>
      </c>
      <c r="D74" s="21" t="s">
        <v>35</v>
      </c>
      <c r="E74" s="31" t="s">
        <v>8399</v>
      </c>
      <c r="F74" s="31">
        <v>1</v>
      </c>
      <c r="G74" s="31">
        <v>4390</v>
      </c>
      <c r="H74" s="31">
        <v>4390</v>
      </c>
      <c r="I74" s="23"/>
      <c r="J74" s="1943" t="s">
        <v>8400</v>
      </c>
      <c r="K74" s="22"/>
      <c r="L74" s="22"/>
      <c r="M74" s="25">
        <v>44047</v>
      </c>
      <c r="N74" s="31"/>
      <c r="O74" s="22"/>
      <c r="P74" s="37"/>
      <c r="Q74" s="26"/>
    </row>
    <row r="75" spans="2:17" ht="19.5" customHeight="1">
      <c r="B75" s="22"/>
      <c r="C75" s="21" t="s">
        <v>35</v>
      </c>
      <c r="D75" s="21" t="s">
        <v>35</v>
      </c>
      <c r="E75" s="31" t="s">
        <v>8401</v>
      </c>
      <c r="F75" s="31">
        <v>1</v>
      </c>
      <c r="G75" s="31">
        <v>4060</v>
      </c>
      <c r="H75" s="31">
        <v>4060</v>
      </c>
      <c r="I75" s="23"/>
      <c r="J75" s="1943" t="s">
        <v>8402</v>
      </c>
      <c r="K75" s="22"/>
      <c r="L75" s="22"/>
      <c r="M75" s="25">
        <v>44047</v>
      </c>
      <c r="N75" s="31"/>
      <c r="O75" s="22"/>
      <c r="P75" s="37"/>
      <c r="Q75" s="26"/>
    </row>
    <row r="76" spans="2:17" ht="20.100000000000001" customHeight="1">
      <c r="B76" s="22"/>
      <c r="C76" s="21" t="s">
        <v>35</v>
      </c>
      <c r="D76" s="21" t="s">
        <v>35</v>
      </c>
      <c r="E76" s="31" t="s">
        <v>8403</v>
      </c>
      <c r="F76" s="31">
        <v>1</v>
      </c>
      <c r="G76" s="31">
        <v>3660</v>
      </c>
      <c r="H76" s="31">
        <v>3660</v>
      </c>
      <c r="I76" s="23"/>
      <c r="J76" s="1943" t="s">
        <v>8404</v>
      </c>
      <c r="K76" s="22"/>
      <c r="L76" s="22"/>
      <c r="M76" s="25">
        <v>44047</v>
      </c>
      <c r="N76" s="31"/>
      <c r="O76" s="22"/>
      <c r="P76" s="37"/>
      <c r="Q76" s="26"/>
    </row>
    <row r="77" spans="2:17" ht="20.100000000000001" customHeight="1">
      <c r="B77" s="22"/>
      <c r="C77" s="21" t="s">
        <v>35</v>
      </c>
      <c r="D77" s="21" t="s">
        <v>35</v>
      </c>
      <c r="E77" s="31" t="s">
        <v>8405</v>
      </c>
      <c r="F77" s="31">
        <v>1</v>
      </c>
      <c r="G77" s="31">
        <v>1900</v>
      </c>
      <c r="H77" s="31">
        <v>1900</v>
      </c>
      <c r="I77" s="23"/>
      <c r="J77" s="1943" t="s">
        <v>8406</v>
      </c>
      <c r="K77" s="22"/>
      <c r="L77" s="22"/>
      <c r="M77" s="25">
        <v>44047</v>
      </c>
      <c r="N77" s="31"/>
      <c r="O77" s="22"/>
      <c r="P77" s="37"/>
      <c r="Q77" s="26"/>
    </row>
    <row r="78" spans="2:17" ht="20.100000000000001" customHeight="1">
      <c r="B78" s="22"/>
      <c r="C78" s="21" t="s">
        <v>35</v>
      </c>
      <c r="D78" s="21" t="s">
        <v>35</v>
      </c>
      <c r="E78" s="1943" t="s">
        <v>8407</v>
      </c>
      <c r="F78" s="23">
        <v>1</v>
      </c>
      <c r="G78" s="31">
        <v>6190</v>
      </c>
      <c r="H78" s="31">
        <v>6190</v>
      </c>
      <c r="I78" s="23"/>
      <c r="J78" s="1943" t="s">
        <v>8408</v>
      </c>
      <c r="K78" s="22"/>
      <c r="L78" s="22"/>
      <c r="M78" s="25">
        <v>44048</v>
      </c>
      <c r="N78" s="31"/>
      <c r="O78" s="22"/>
      <c r="P78" s="37"/>
      <c r="Q78" s="26"/>
    </row>
    <row r="79" spans="2:17" ht="20.100000000000001" customHeight="1">
      <c r="B79" s="22"/>
      <c r="C79" s="21" t="s">
        <v>35</v>
      </c>
      <c r="D79" s="21" t="s">
        <v>35</v>
      </c>
      <c r="E79" s="1943" t="s">
        <v>8409</v>
      </c>
      <c r="F79" s="23">
        <v>4</v>
      </c>
      <c r="G79" s="31">
        <v>12743</v>
      </c>
      <c r="H79" s="31">
        <f>F79*G79</f>
        <v>50972</v>
      </c>
      <c r="I79" s="23"/>
      <c r="J79" s="1943" t="s">
        <v>8410</v>
      </c>
      <c r="K79" s="22"/>
      <c r="L79" s="22"/>
      <c r="M79" s="25">
        <v>44054</v>
      </c>
      <c r="N79" s="31"/>
      <c r="O79" s="22"/>
      <c r="P79" s="37"/>
      <c r="Q79" s="26"/>
    </row>
    <row r="80" spans="2:17" ht="20.100000000000001" customHeight="1">
      <c r="B80" s="22"/>
      <c r="C80" s="21" t="s">
        <v>35</v>
      </c>
      <c r="D80" s="21" t="s">
        <v>35</v>
      </c>
      <c r="E80" s="1943" t="s">
        <v>8411</v>
      </c>
      <c r="F80" s="23">
        <v>4</v>
      </c>
      <c r="G80" s="31">
        <v>3550</v>
      </c>
      <c r="H80" s="31">
        <f>F80*G80</f>
        <v>14200</v>
      </c>
      <c r="I80" s="23"/>
      <c r="J80" s="1943" t="s">
        <v>8412</v>
      </c>
      <c r="K80" s="22"/>
      <c r="L80" s="22"/>
      <c r="M80" s="25">
        <v>44054</v>
      </c>
      <c r="N80" s="31"/>
      <c r="O80" s="22"/>
      <c r="P80" s="37"/>
      <c r="Q80" s="26"/>
    </row>
    <row r="81" spans="2:17" ht="20.100000000000001" customHeight="1">
      <c r="B81" s="22"/>
      <c r="C81" s="21" t="s">
        <v>35</v>
      </c>
      <c r="D81" s="21" t="s">
        <v>35</v>
      </c>
      <c r="E81" s="1943" t="s">
        <v>6102</v>
      </c>
      <c r="F81" s="23">
        <v>4</v>
      </c>
      <c r="G81" s="31">
        <v>470</v>
      </c>
      <c r="H81" s="31">
        <f>F81*G81</f>
        <v>1880</v>
      </c>
      <c r="I81" s="23"/>
      <c r="J81" s="8" t="s">
        <v>383</v>
      </c>
      <c r="K81" s="22"/>
      <c r="L81" s="22"/>
      <c r="M81" s="25">
        <v>44054</v>
      </c>
      <c r="N81" s="31"/>
      <c r="O81" s="22"/>
      <c r="P81" s="37"/>
      <c r="Q81" s="26"/>
    </row>
    <row r="82" spans="2:17" ht="20.100000000000001" customHeight="1">
      <c r="B82" s="22"/>
      <c r="C82" s="22" t="s">
        <v>35</v>
      </c>
      <c r="D82" s="22" t="s">
        <v>35</v>
      </c>
      <c r="E82" s="31" t="s">
        <v>10091</v>
      </c>
      <c r="F82" s="31">
        <v>1</v>
      </c>
      <c r="G82" s="31">
        <v>60734</v>
      </c>
      <c r="H82" s="31">
        <v>60734</v>
      </c>
      <c r="I82" s="23"/>
      <c r="J82" s="31" t="s">
        <v>10092</v>
      </c>
      <c r="K82" s="22"/>
      <c r="L82" s="22"/>
      <c r="M82" s="25">
        <v>44060</v>
      </c>
      <c r="N82" s="31"/>
      <c r="O82" s="22"/>
      <c r="P82" s="37"/>
      <c r="Q82" s="26"/>
    </row>
    <row r="83" spans="2:17" ht="20.100000000000001" customHeight="1">
      <c r="B83" s="22"/>
      <c r="C83" s="22" t="s">
        <v>35</v>
      </c>
      <c r="D83" s="22" t="s">
        <v>35</v>
      </c>
      <c r="E83" s="31" t="s">
        <v>10082</v>
      </c>
      <c r="F83" s="31">
        <v>1</v>
      </c>
      <c r="G83" s="31">
        <v>7494</v>
      </c>
      <c r="H83" s="31">
        <v>7494</v>
      </c>
      <c r="I83" s="23"/>
      <c r="J83" s="31" t="s">
        <v>8682</v>
      </c>
      <c r="K83" s="22"/>
      <c r="L83" s="22"/>
      <c r="M83" s="25">
        <v>44060</v>
      </c>
      <c r="N83" s="31"/>
      <c r="O83" s="22"/>
      <c r="P83" s="37"/>
      <c r="Q83" s="26"/>
    </row>
    <row r="84" spans="2:17" ht="20.100000000000001" customHeight="1">
      <c r="B84" s="22"/>
      <c r="C84" s="22" t="s">
        <v>35</v>
      </c>
      <c r="D84" s="22" t="s">
        <v>35</v>
      </c>
      <c r="E84" s="31" t="s">
        <v>8175</v>
      </c>
      <c r="F84" s="31">
        <v>5</v>
      </c>
      <c r="G84" s="31">
        <v>3747</v>
      </c>
      <c r="H84" s="31">
        <v>18735</v>
      </c>
      <c r="I84" s="23"/>
      <c r="J84" s="31" t="s">
        <v>8176</v>
      </c>
      <c r="K84" s="22"/>
      <c r="L84" s="22"/>
      <c r="M84" s="25">
        <v>44060</v>
      </c>
      <c r="N84" s="31"/>
      <c r="O84" s="22"/>
      <c r="P84" s="37"/>
      <c r="Q84" s="26"/>
    </row>
    <row r="85" spans="2:17" ht="20.100000000000001" customHeight="1">
      <c r="B85" s="22"/>
      <c r="C85" s="22" t="s">
        <v>35</v>
      </c>
      <c r="D85" s="22" t="s">
        <v>35</v>
      </c>
      <c r="E85" s="31" t="s">
        <v>8177</v>
      </c>
      <c r="F85" s="31">
        <v>9</v>
      </c>
      <c r="G85" s="31">
        <v>2989</v>
      </c>
      <c r="H85" s="31">
        <v>26901</v>
      </c>
      <c r="I85" s="23"/>
      <c r="J85" s="31" t="s">
        <v>8176</v>
      </c>
      <c r="K85" s="22"/>
      <c r="L85" s="22"/>
      <c r="M85" s="25">
        <v>44060</v>
      </c>
      <c r="N85" s="31"/>
      <c r="O85" s="22"/>
      <c r="P85" s="37"/>
      <c r="Q85" s="26"/>
    </row>
    <row r="86" spans="2:17" ht="20.100000000000001" customHeight="1">
      <c r="B86" s="22"/>
      <c r="C86" s="22" t="s">
        <v>35</v>
      </c>
      <c r="D86" s="22" t="s">
        <v>35</v>
      </c>
      <c r="E86" s="31" t="s">
        <v>8179</v>
      </c>
      <c r="F86" s="31">
        <v>5</v>
      </c>
      <c r="G86" s="31">
        <v>2454</v>
      </c>
      <c r="H86" s="31">
        <v>12270</v>
      </c>
      <c r="I86" s="23"/>
      <c r="J86" s="31" t="s">
        <v>8180</v>
      </c>
      <c r="K86" s="22"/>
      <c r="L86" s="22"/>
      <c r="M86" s="25">
        <v>44060</v>
      </c>
      <c r="N86" s="31"/>
      <c r="O86" s="22"/>
      <c r="P86" s="37"/>
      <c r="Q86" s="26"/>
    </row>
    <row r="87" spans="2:17" ht="20.100000000000001" customHeight="1">
      <c r="B87" s="22"/>
      <c r="C87" s="22" t="s">
        <v>35</v>
      </c>
      <c r="D87" s="22" t="s">
        <v>35</v>
      </c>
      <c r="E87" s="31" t="s">
        <v>8181</v>
      </c>
      <c r="F87" s="31">
        <v>5</v>
      </c>
      <c r="G87" s="31">
        <v>6503</v>
      </c>
      <c r="H87" s="31">
        <v>32515</v>
      </c>
      <c r="I87" s="23"/>
      <c r="J87" s="31" t="s">
        <v>6243</v>
      </c>
      <c r="K87" s="22"/>
      <c r="L87" s="22"/>
      <c r="M87" s="25">
        <v>44060</v>
      </c>
      <c r="N87" s="31"/>
      <c r="O87" s="22"/>
      <c r="P87" s="37"/>
      <c r="Q87" s="26"/>
    </row>
    <row r="88" spans="2:17" ht="20.100000000000001" customHeight="1">
      <c r="B88" s="22"/>
      <c r="C88" s="22" t="s">
        <v>35</v>
      </c>
      <c r="D88" s="22" t="s">
        <v>35</v>
      </c>
      <c r="E88" s="31" t="s">
        <v>8184</v>
      </c>
      <c r="F88" s="31">
        <v>5</v>
      </c>
      <c r="G88" s="31">
        <v>1739</v>
      </c>
      <c r="H88" s="31">
        <v>8695</v>
      </c>
      <c r="I88" s="23"/>
      <c r="J88" s="31" t="s">
        <v>8185</v>
      </c>
      <c r="K88" s="22"/>
      <c r="L88" s="22"/>
      <c r="M88" s="25">
        <v>44060</v>
      </c>
      <c r="N88" s="31"/>
      <c r="O88" s="22"/>
      <c r="P88" s="37"/>
      <c r="Q88" s="26"/>
    </row>
    <row r="89" spans="2:17" ht="20.100000000000001" customHeight="1">
      <c r="B89" s="22"/>
      <c r="C89" s="22" t="s">
        <v>35</v>
      </c>
      <c r="D89" s="22" t="s">
        <v>35</v>
      </c>
      <c r="E89" s="2744" t="s">
        <v>8684</v>
      </c>
      <c r="F89" s="2744">
        <v>0</v>
      </c>
      <c r="G89" s="2744">
        <v>4103</v>
      </c>
      <c r="H89" s="2744">
        <f>F89*G89</f>
        <v>0</v>
      </c>
      <c r="I89" s="2745"/>
      <c r="J89" s="2744" t="s">
        <v>8685</v>
      </c>
      <c r="K89" s="2746" t="s">
        <v>8843</v>
      </c>
      <c r="L89" s="22"/>
      <c r="M89" s="252">
        <v>44077</v>
      </c>
      <c r="N89" s="31"/>
      <c r="O89" s="22"/>
      <c r="P89" s="37"/>
      <c r="Q89" s="26"/>
    </row>
    <row r="90" spans="2:17" ht="20.100000000000001" customHeight="1">
      <c r="B90" s="22"/>
      <c r="C90" s="22" t="s">
        <v>35</v>
      </c>
      <c r="D90" s="22" t="s">
        <v>35</v>
      </c>
      <c r="E90" s="31" t="s">
        <v>8686</v>
      </c>
      <c r="F90" s="31">
        <v>10</v>
      </c>
      <c r="G90" s="31">
        <v>2989</v>
      </c>
      <c r="H90" s="31">
        <v>29890</v>
      </c>
      <c r="I90" s="23"/>
      <c r="J90" s="31" t="s">
        <v>8687</v>
      </c>
      <c r="K90" s="22"/>
      <c r="L90" s="22"/>
      <c r="M90" s="25">
        <v>44060</v>
      </c>
      <c r="N90" s="31"/>
      <c r="O90" s="22"/>
      <c r="P90" s="37"/>
      <c r="Q90" s="26"/>
    </row>
    <row r="91" spans="2:17" ht="20.100000000000001" customHeight="1">
      <c r="B91" s="22"/>
      <c r="C91" s="22" t="s">
        <v>35</v>
      </c>
      <c r="D91" s="22" t="s">
        <v>35</v>
      </c>
      <c r="E91" s="31" t="s">
        <v>8186</v>
      </c>
      <c r="F91" s="31">
        <v>4</v>
      </c>
      <c r="G91" s="31">
        <v>458</v>
      </c>
      <c r="H91" s="31">
        <v>1832</v>
      </c>
      <c r="I91" s="23"/>
      <c r="J91" s="31" t="s">
        <v>8187</v>
      </c>
      <c r="K91" s="22"/>
      <c r="L91" s="22"/>
      <c r="M91" s="25">
        <v>44060</v>
      </c>
      <c r="N91" s="31"/>
      <c r="O91" s="22"/>
      <c r="P91" s="37"/>
      <c r="Q91" s="26"/>
    </row>
    <row r="92" spans="2:17" ht="20.100000000000001" customHeight="1">
      <c r="B92" s="22"/>
      <c r="C92" s="22" t="s">
        <v>35</v>
      </c>
      <c r="D92" s="22" t="s">
        <v>35</v>
      </c>
      <c r="E92" s="31" t="s">
        <v>6035</v>
      </c>
      <c r="F92" s="31">
        <v>5</v>
      </c>
      <c r="G92" s="31">
        <v>428</v>
      </c>
      <c r="H92" s="31">
        <v>2140</v>
      </c>
      <c r="I92" s="23"/>
      <c r="J92" s="31" t="s">
        <v>8188</v>
      </c>
      <c r="K92" s="22"/>
      <c r="L92" s="22"/>
      <c r="M92" s="25">
        <v>44060</v>
      </c>
      <c r="N92" s="31"/>
      <c r="O92" s="22"/>
      <c r="P92" s="37"/>
      <c r="Q92" s="26"/>
    </row>
    <row r="93" spans="2:17" ht="20.100000000000001" customHeight="1">
      <c r="B93" s="22"/>
      <c r="C93" s="22" t="s">
        <v>35</v>
      </c>
      <c r="D93" s="22" t="s">
        <v>35</v>
      </c>
      <c r="E93" s="31" t="s">
        <v>8189</v>
      </c>
      <c r="F93" s="31">
        <v>1</v>
      </c>
      <c r="G93" s="31">
        <v>1689</v>
      </c>
      <c r="H93" s="31">
        <v>1689</v>
      </c>
      <c r="I93" s="23"/>
      <c r="J93" s="31" t="s">
        <v>8187</v>
      </c>
      <c r="K93" s="22"/>
      <c r="L93" s="22"/>
      <c r="M93" s="25">
        <v>44060</v>
      </c>
      <c r="N93" s="31"/>
      <c r="O93" s="22"/>
      <c r="P93" s="37"/>
      <c r="Q93" s="26"/>
    </row>
    <row r="94" spans="2:17" ht="20.100000000000001" customHeight="1">
      <c r="B94" s="22"/>
      <c r="C94" s="22" t="s">
        <v>35</v>
      </c>
      <c r="D94" s="22" t="s">
        <v>35</v>
      </c>
      <c r="E94" s="31" t="s">
        <v>8190</v>
      </c>
      <c r="F94" s="31">
        <v>1</v>
      </c>
      <c r="G94" s="31">
        <v>508</v>
      </c>
      <c r="H94" s="31">
        <v>508</v>
      </c>
      <c r="I94" s="23"/>
      <c r="J94" s="31" t="s">
        <v>8188</v>
      </c>
      <c r="K94" s="22"/>
      <c r="L94" s="22"/>
      <c r="M94" s="25">
        <v>44060</v>
      </c>
      <c r="N94" s="31"/>
      <c r="O94" s="22"/>
      <c r="P94" s="37"/>
      <c r="Q94" s="26"/>
    </row>
    <row r="95" spans="2:17" ht="20.100000000000001" customHeight="1">
      <c r="B95" s="22"/>
      <c r="C95" s="22" t="s">
        <v>35</v>
      </c>
      <c r="D95" s="22" t="s">
        <v>35</v>
      </c>
      <c r="E95" s="31" t="s">
        <v>8191</v>
      </c>
      <c r="F95" s="31">
        <v>1</v>
      </c>
      <c r="G95" s="31">
        <v>1389</v>
      </c>
      <c r="H95" s="31">
        <v>1389</v>
      </c>
      <c r="I95" s="23"/>
      <c r="J95" s="31" t="s">
        <v>8187</v>
      </c>
      <c r="K95" s="22"/>
      <c r="L95" s="22"/>
      <c r="M95" s="25">
        <v>44060</v>
      </c>
      <c r="N95" s="31"/>
      <c r="O95" s="22"/>
      <c r="P95" s="37"/>
      <c r="Q95" s="26"/>
    </row>
    <row r="96" spans="2:17" ht="20.100000000000001" customHeight="1">
      <c r="B96" s="22"/>
      <c r="C96" s="22" t="s">
        <v>35</v>
      </c>
      <c r="D96" s="22" t="s">
        <v>35</v>
      </c>
      <c r="E96" s="31" t="s">
        <v>8192</v>
      </c>
      <c r="F96" s="31">
        <v>4</v>
      </c>
      <c r="G96" s="31">
        <v>2989</v>
      </c>
      <c r="H96" s="31">
        <v>11956</v>
      </c>
      <c r="I96" s="23"/>
      <c r="J96" s="31" t="s">
        <v>8187</v>
      </c>
      <c r="K96" s="22"/>
      <c r="L96" s="22"/>
      <c r="M96" s="25">
        <v>44060</v>
      </c>
      <c r="N96" s="31"/>
      <c r="O96" s="22"/>
      <c r="P96" s="37"/>
      <c r="Q96" s="26"/>
    </row>
    <row r="97" spans="2:17" ht="20.100000000000001" customHeight="1">
      <c r="B97" s="22"/>
      <c r="C97" s="22" t="s">
        <v>35</v>
      </c>
      <c r="D97" s="22" t="s">
        <v>35</v>
      </c>
      <c r="E97" s="31" t="s">
        <v>10083</v>
      </c>
      <c r="F97" s="31">
        <v>5</v>
      </c>
      <c r="G97" s="31">
        <v>19280</v>
      </c>
      <c r="H97" s="31">
        <v>96400</v>
      </c>
      <c r="I97" s="23"/>
      <c r="J97" s="31" t="s">
        <v>10084</v>
      </c>
      <c r="K97" s="22"/>
      <c r="L97" s="22"/>
      <c r="M97" s="25">
        <v>44060</v>
      </c>
      <c r="N97" s="31"/>
      <c r="O97" s="22"/>
      <c r="P97" s="37"/>
      <c r="Q97" s="26"/>
    </row>
    <row r="98" spans="2:17" ht="20.100000000000001" customHeight="1">
      <c r="B98" s="22"/>
      <c r="C98" s="22" t="s">
        <v>35</v>
      </c>
      <c r="D98" s="22" t="s">
        <v>35</v>
      </c>
      <c r="E98" s="31" t="s">
        <v>10093</v>
      </c>
      <c r="F98" s="31">
        <v>1</v>
      </c>
      <c r="G98" s="31">
        <v>18270</v>
      </c>
      <c r="H98" s="31">
        <v>18270</v>
      </c>
      <c r="I98" s="23"/>
      <c r="J98" s="31" t="s">
        <v>10084</v>
      </c>
      <c r="K98" s="22"/>
      <c r="L98" s="22"/>
      <c r="M98" s="25">
        <v>44060</v>
      </c>
      <c r="N98" s="31"/>
      <c r="O98" s="22"/>
      <c r="P98" s="37"/>
      <c r="Q98" s="26"/>
    </row>
    <row r="99" spans="2:17" ht="20.100000000000001" customHeight="1">
      <c r="B99" s="22"/>
      <c r="C99" s="22" t="s">
        <v>35</v>
      </c>
      <c r="D99" s="22" t="s">
        <v>35</v>
      </c>
      <c r="E99" s="31" t="s">
        <v>6006</v>
      </c>
      <c r="F99" s="31">
        <v>10</v>
      </c>
      <c r="G99" s="31">
        <v>2224</v>
      </c>
      <c r="H99" s="31">
        <v>22240</v>
      </c>
      <c r="I99" s="23"/>
      <c r="J99" s="31" t="s">
        <v>8636</v>
      </c>
      <c r="K99" s="22"/>
      <c r="L99" s="31"/>
      <c r="M99" s="25">
        <v>44060</v>
      </c>
      <c r="N99" s="31"/>
      <c r="O99" s="31"/>
      <c r="P99" s="37"/>
      <c r="Q99" s="26"/>
    </row>
    <row r="100" spans="2:17" ht="20.100000000000001" customHeight="1">
      <c r="B100" s="22"/>
      <c r="C100" s="22" t="s">
        <v>35</v>
      </c>
      <c r="D100" s="22" t="s">
        <v>35</v>
      </c>
      <c r="E100" s="31" t="s">
        <v>6089</v>
      </c>
      <c r="F100" s="31">
        <v>4</v>
      </c>
      <c r="G100" s="31">
        <v>15781</v>
      </c>
      <c r="H100" s="31">
        <v>63124</v>
      </c>
      <c r="I100" s="23"/>
      <c r="J100" s="31" t="s">
        <v>6090</v>
      </c>
      <c r="K100" s="22"/>
      <c r="L100" s="31"/>
      <c r="M100" s="25">
        <v>44060</v>
      </c>
      <c r="N100" s="31"/>
      <c r="O100" s="31"/>
      <c r="P100" s="37"/>
      <c r="Q100" s="26"/>
    </row>
    <row r="101" spans="2:17" ht="20.100000000000001" customHeight="1">
      <c r="B101" s="22"/>
      <c r="C101" s="22" t="s">
        <v>35</v>
      </c>
      <c r="D101" s="22" t="s">
        <v>35</v>
      </c>
      <c r="E101" s="31" t="s">
        <v>6091</v>
      </c>
      <c r="F101" s="31">
        <v>20</v>
      </c>
      <c r="G101" s="31">
        <v>920</v>
      </c>
      <c r="H101" s="31">
        <v>18400</v>
      </c>
      <c r="I101" s="23"/>
      <c r="J101" s="31" t="s">
        <v>476</v>
      </c>
      <c r="K101" s="22"/>
      <c r="L101" s="31"/>
      <c r="M101" s="25">
        <v>44060</v>
      </c>
      <c r="N101" s="31"/>
      <c r="O101" s="31"/>
      <c r="P101" s="37"/>
      <c r="Q101" s="26"/>
    </row>
    <row r="102" spans="2:17" ht="20.100000000000001" customHeight="1">
      <c r="B102" s="22"/>
      <c r="C102" s="22" t="s">
        <v>35</v>
      </c>
      <c r="D102" s="22" t="s">
        <v>35</v>
      </c>
      <c r="E102" s="31" t="s">
        <v>6129</v>
      </c>
      <c r="F102" s="31">
        <v>5</v>
      </c>
      <c r="G102" s="31">
        <v>1139</v>
      </c>
      <c r="H102" s="31">
        <v>5695</v>
      </c>
      <c r="I102" s="23"/>
      <c r="J102" s="31" t="s">
        <v>476</v>
      </c>
      <c r="K102" s="22"/>
      <c r="L102" s="31"/>
      <c r="M102" s="25">
        <v>44060</v>
      </c>
      <c r="N102" s="31"/>
      <c r="O102" s="31"/>
      <c r="P102" s="37"/>
      <c r="Q102" s="26"/>
    </row>
    <row r="103" spans="2:17" ht="20.100000000000001" customHeight="1">
      <c r="B103" s="22"/>
      <c r="C103" s="22" t="s">
        <v>35</v>
      </c>
      <c r="D103" s="22" t="s">
        <v>35</v>
      </c>
      <c r="E103" s="31" t="s">
        <v>3299</v>
      </c>
      <c r="F103" s="31">
        <v>1</v>
      </c>
      <c r="G103" s="31">
        <v>1870</v>
      </c>
      <c r="H103" s="31">
        <v>1870</v>
      </c>
      <c r="I103" s="23"/>
      <c r="J103" s="31" t="s">
        <v>277</v>
      </c>
      <c r="K103" s="22"/>
      <c r="L103" s="31"/>
      <c r="M103" s="25">
        <v>44060</v>
      </c>
      <c r="N103" s="31"/>
      <c r="O103" s="31"/>
      <c r="P103" s="37"/>
      <c r="Q103" s="26"/>
    </row>
    <row r="104" spans="2:17" ht="20.100000000000001" customHeight="1">
      <c r="B104" s="22"/>
      <c r="C104" s="22" t="s">
        <v>35</v>
      </c>
      <c r="D104" s="22" t="s">
        <v>35</v>
      </c>
      <c r="E104" s="31" t="s">
        <v>2763</v>
      </c>
      <c r="F104" s="31">
        <v>1</v>
      </c>
      <c r="G104" s="31">
        <v>53025</v>
      </c>
      <c r="H104" s="31">
        <v>53025</v>
      </c>
      <c r="I104" s="23"/>
      <c r="J104" s="31" t="s">
        <v>275</v>
      </c>
      <c r="K104" s="22"/>
      <c r="L104" s="31"/>
      <c r="M104" s="25">
        <v>44060</v>
      </c>
      <c r="N104" s="31"/>
      <c r="O104" s="31"/>
      <c r="P104" s="37"/>
      <c r="Q104" s="26"/>
    </row>
    <row r="105" spans="2:17" ht="20.100000000000001" customHeight="1">
      <c r="B105" s="22"/>
      <c r="C105" s="22" t="s">
        <v>35</v>
      </c>
      <c r="D105" s="22" t="s">
        <v>35</v>
      </c>
      <c r="E105" s="31" t="s">
        <v>8688</v>
      </c>
      <c r="F105" s="31">
        <v>12</v>
      </c>
      <c r="G105" s="31">
        <v>540</v>
      </c>
      <c r="H105" s="31">
        <f t="shared" ref="H105:H117" si="0">F105*G105</f>
        <v>6480</v>
      </c>
      <c r="I105" s="23"/>
      <c r="J105" s="31"/>
      <c r="K105" s="22"/>
      <c r="L105" s="22"/>
      <c r="M105" s="25">
        <v>44062</v>
      </c>
      <c r="N105" s="31"/>
      <c r="O105" s="22"/>
      <c r="P105" s="37"/>
      <c r="Q105" s="26"/>
    </row>
    <row r="106" spans="2:17" ht="20.100000000000001" customHeight="1">
      <c r="B106" s="22"/>
      <c r="C106" s="22" t="s">
        <v>35</v>
      </c>
      <c r="D106" s="22" t="s">
        <v>35</v>
      </c>
      <c r="E106" s="31" t="s">
        <v>10094</v>
      </c>
      <c r="F106" s="31">
        <v>4</v>
      </c>
      <c r="G106" s="31">
        <v>600</v>
      </c>
      <c r="H106" s="31">
        <f t="shared" si="0"/>
        <v>2400</v>
      </c>
      <c r="I106" s="23"/>
      <c r="J106" s="31"/>
      <c r="K106" s="22"/>
      <c r="L106" s="22"/>
      <c r="M106" s="25">
        <v>44062</v>
      </c>
      <c r="N106" s="31"/>
      <c r="O106" s="22"/>
      <c r="P106" s="37"/>
      <c r="Q106" s="26"/>
    </row>
    <row r="107" spans="2:17" ht="20.100000000000001" customHeight="1">
      <c r="B107" s="22"/>
      <c r="C107" s="22" t="s">
        <v>35</v>
      </c>
      <c r="D107" s="22" t="s">
        <v>35</v>
      </c>
      <c r="E107" s="31" t="s">
        <v>10095</v>
      </c>
      <c r="F107" s="31">
        <v>4</v>
      </c>
      <c r="G107" s="31">
        <v>980</v>
      </c>
      <c r="H107" s="31">
        <f t="shared" si="0"/>
        <v>3920</v>
      </c>
      <c r="I107" s="23"/>
      <c r="J107" s="31"/>
      <c r="K107" s="22"/>
      <c r="L107" s="22"/>
      <c r="M107" s="25">
        <v>44062</v>
      </c>
      <c r="N107" s="31"/>
      <c r="O107" s="31"/>
      <c r="P107" s="37"/>
      <c r="Q107" s="26"/>
    </row>
    <row r="108" spans="2:17" ht="20.100000000000001" customHeight="1">
      <c r="B108" s="22"/>
      <c r="C108" s="22" t="s">
        <v>35</v>
      </c>
      <c r="D108" s="22" t="s">
        <v>35</v>
      </c>
      <c r="E108" s="31" t="s">
        <v>10096</v>
      </c>
      <c r="F108" s="31">
        <v>4</v>
      </c>
      <c r="G108" s="31">
        <v>90</v>
      </c>
      <c r="H108" s="31">
        <f t="shared" si="0"/>
        <v>360</v>
      </c>
      <c r="I108" s="23"/>
      <c r="J108" s="31"/>
      <c r="K108" s="22"/>
      <c r="L108" s="22"/>
      <c r="M108" s="25">
        <v>44062</v>
      </c>
      <c r="N108" s="31"/>
      <c r="O108" s="31"/>
      <c r="P108" s="37"/>
      <c r="Q108" s="26"/>
    </row>
    <row r="109" spans="2:17" ht="19.5" customHeight="1">
      <c r="B109" s="22"/>
      <c r="C109" s="22" t="s">
        <v>306</v>
      </c>
      <c r="D109" s="22" t="s">
        <v>177</v>
      </c>
      <c r="E109" s="30" t="s">
        <v>4096</v>
      </c>
      <c r="F109" s="31">
        <v>2</v>
      </c>
      <c r="G109" s="36">
        <v>140000</v>
      </c>
      <c r="H109" s="36">
        <f t="shared" si="0"/>
        <v>280000</v>
      </c>
      <c r="I109" s="36"/>
      <c r="J109" s="31" t="s">
        <v>4097</v>
      </c>
      <c r="K109" s="864"/>
      <c r="L109" s="31"/>
      <c r="M109" s="32">
        <v>44063</v>
      </c>
      <c r="N109" s="31"/>
      <c r="O109" s="32"/>
      <c r="P109" s="25"/>
      <c r="Q109" s="26"/>
    </row>
    <row r="110" spans="2:17" ht="19.5" customHeight="1">
      <c r="B110" s="22"/>
      <c r="C110" s="22" t="s">
        <v>306</v>
      </c>
      <c r="D110" s="22" t="s">
        <v>177</v>
      </c>
      <c r="E110" s="41" t="s">
        <v>133</v>
      </c>
      <c r="F110" s="31">
        <v>2</v>
      </c>
      <c r="G110" s="36">
        <v>135000</v>
      </c>
      <c r="H110" s="36">
        <f t="shared" si="0"/>
        <v>270000</v>
      </c>
      <c r="I110" s="36"/>
      <c r="J110" s="31" t="s">
        <v>4093</v>
      </c>
      <c r="K110" s="864"/>
      <c r="L110" s="31"/>
      <c r="M110" s="32">
        <v>44063</v>
      </c>
      <c r="N110" s="31"/>
      <c r="O110" s="32"/>
      <c r="P110" s="25"/>
      <c r="Q110" s="26"/>
    </row>
    <row r="111" spans="2:17" ht="19.5" customHeight="1">
      <c r="B111" s="22"/>
      <c r="C111" s="22" t="s">
        <v>306</v>
      </c>
      <c r="D111" s="22" t="s">
        <v>177</v>
      </c>
      <c r="E111" s="41" t="s">
        <v>3229</v>
      </c>
      <c r="F111" s="31">
        <v>2</v>
      </c>
      <c r="G111" s="36">
        <v>16100</v>
      </c>
      <c r="H111" s="36">
        <f t="shared" si="0"/>
        <v>32200</v>
      </c>
      <c r="I111" s="36"/>
      <c r="J111" s="31" t="s">
        <v>6279</v>
      </c>
      <c r="K111" s="864"/>
      <c r="L111" s="31"/>
      <c r="M111" s="32">
        <v>44063</v>
      </c>
      <c r="N111" s="31"/>
      <c r="O111" s="32"/>
      <c r="P111" s="25"/>
      <c r="Q111" s="26"/>
    </row>
    <row r="112" spans="2:17" ht="19.5" customHeight="1">
      <c r="B112" s="22"/>
      <c r="C112" s="22" t="s">
        <v>306</v>
      </c>
      <c r="D112" s="22" t="s">
        <v>177</v>
      </c>
      <c r="E112" s="41" t="s">
        <v>3230</v>
      </c>
      <c r="F112" s="31">
        <v>2</v>
      </c>
      <c r="G112" s="36">
        <v>12500</v>
      </c>
      <c r="H112" s="36">
        <f t="shared" si="0"/>
        <v>25000</v>
      </c>
      <c r="I112" s="36"/>
      <c r="J112" s="31" t="s">
        <v>4095</v>
      </c>
      <c r="K112" s="864"/>
      <c r="L112" s="31"/>
      <c r="M112" s="32">
        <v>44063</v>
      </c>
      <c r="N112" s="31"/>
      <c r="O112" s="32"/>
      <c r="P112" s="25"/>
      <c r="Q112" s="26"/>
    </row>
    <row r="113" spans="2:17" ht="18.75" customHeight="1">
      <c r="B113" s="22"/>
      <c r="C113" s="22" t="s">
        <v>306</v>
      </c>
      <c r="D113" s="22" t="s">
        <v>177</v>
      </c>
      <c r="E113" s="31" t="s">
        <v>8418</v>
      </c>
      <c r="F113" s="31">
        <v>1</v>
      </c>
      <c r="G113" s="31">
        <v>23750</v>
      </c>
      <c r="H113" s="28">
        <f t="shared" si="0"/>
        <v>23750</v>
      </c>
      <c r="I113" s="23"/>
      <c r="J113" s="31" t="s">
        <v>6295</v>
      </c>
      <c r="K113" s="864"/>
      <c r="L113" s="31"/>
      <c r="M113" s="32">
        <v>44063</v>
      </c>
      <c r="N113" s="31"/>
      <c r="O113" s="25"/>
      <c r="P113" s="25"/>
      <c r="Q113" s="26"/>
    </row>
    <row r="114" spans="2:17" ht="20.100000000000001" customHeight="1">
      <c r="B114" s="22"/>
      <c r="C114" s="22" t="s">
        <v>4614</v>
      </c>
      <c r="D114" s="22"/>
      <c r="E114" s="30" t="s">
        <v>8419</v>
      </c>
      <c r="F114" s="31">
        <v>2</v>
      </c>
      <c r="G114" s="31"/>
      <c r="H114" s="31">
        <f t="shared" si="0"/>
        <v>0</v>
      </c>
      <c r="I114" s="23"/>
      <c r="J114" s="31"/>
      <c r="K114" s="864"/>
      <c r="L114" s="31"/>
      <c r="M114" s="32">
        <v>44063</v>
      </c>
      <c r="N114" s="31"/>
      <c r="O114" s="31"/>
      <c r="P114" s="37"/>
      <c r="Q114" s="26"/>
    </row>
    <row r="115" spans="2:17" ht="20.100000000000001" customHeight="1">
      <c r="B115" s="22"/>
      <c r="C115" s="22" t="s">
        <v>4614</v>
      </c>
      <c r="D115" s="22"/>
      <c r="E115" s="31" t="s">
        <v>8421</v>
      </c>
      <c r="F115" s="31">
        <v>2</v>
      </c>
      <c r="G115" s="31"/>
      <c r="H115" s="31">
        <f t="shared" si="0"/>
        <v>0</v>
      </c>
      <c r="I115" s="23"/>
      <c r="J115" s="31"/>
      <c r="K115" s="864"/>
      <c r="L115" s="31"/>
      <c r="M115" s="32">
        <v>44063</v>
      </c>
      <c r="N115" s="31"/>
      <c r="O115" s="31"/>
      <c r="P115" s="37"/>
      <c r="Q115" s="26"/>
    </row>
    <row r="116" spans="2:17" ht="20.100000000000001" customHeight="1">
      <c r="B116" s="22"/>
      <c r="C116" s="22" t="s">
        <v>8422</v>
      </c>
      <c r="D116" s="22"/>
      <c r="E116" s="31" t="s">
        <v>8423</v>
      </c>
      <c r="F116" s="31">
        <v>11</v>
      </c>
      <c r="G116" s="31"/>
      <c r="H116" s="31">
        <f t="shared" si="0"/>
        <v>0</v>
      </c>
      <c r="I116" s="23"/>
      <c r="J116" s="31"/>
      <c r="K116" s="864"/>
      <c r="L116" s="31"/>
      <c r="M116" s="32">
        <v>44063</v>
      </c>
      <c r="N116" s="31"/>
      <c r="O116" s="31"/>
      <c r="P116" s="37"/>
      <c r="Q116" s="26"/>
    </row>
    <row r="117" spans="2:17" ht="20.100000000000001" customHeight="1">
      <c r="B117" s="22"/>
      <c r="C117" s="22" t="s">
        <v>7404</v>
      </c>
      <c r="D117" s="22" t="s">
        <v>7404</v>
      </c>
      <c r="E117" s="31" t="s">
        <v>8426</v>
      </c>
      <c r="F117" s="31">
        <v>8</v>
      </c>
      <c r="G117" s="31">
        <v>4344</v>
      </c>
      <c r="H117" s="31">
        <f t="shared" si="0"/>
        <v>34752</v>
      </c>
      <c r="I117" s="23"/>
      <c r="J117" s="31" t="s">
        <v>8427</v>
      </c>
      <c r="K117" s="864"/>
      <c r="L117" s="31"/>
      <c r="M117" s="32">
        <v>44063</v>
      </c>
      <c r="N117" s="31"/>
      <c r="O117" s="31"/>
      <c r="P117" s="37"/>
      <c r="Q117" s="26"/>
    </row>
    <row r="118" spans="2:17" ht="20.100000000000001" customHeight="1">
      <c r="B118" s="22"/>
      <c r="C118" s="22" t="s">
        <v>35</v>
      </c>
      <c r="D118" s="22" t="s">
        <v>35</v>
      </c>
      <c r="E118" s="31" t="s">
        <v>8428</v>
      </c>
      <c r="F118" s="31">
        <v>16</v>
      </c>
      <c r="G118" s="31">
        <v>1299</v>
      </c>
      <c r="H118" s="31">
        <v>20784</v>
      </c>
      <c r="I118" s="23"/>
      <c r="J118" s="31" t="s">
        <v>8429</v>
      </c>
      <c r="K118" s="22"/>
      <c r="L118" s="31"/>
      <c r="M118" s="32">
        <v>44063</v>
      </c>
      <c r="N118" s="31"/>
      <c r="O118" s="31"/>
      <c r="P118" s="37"/>
      <c r="Q118" s="26"/>
    </row>
    <row r="119" spans="2:17" ht="20.100000000000001" customHeight="1">
      <c r="B119" s="22"/>
      <c r="C119" s="22" t="s">
        <v>35</v>
      </c>
      <c r="D119" s="22" t="s">
        <v>35</v>
      </c>
      <c r="E119" s="31" t="s">
        <v>8430</v>
      </c>
      <c r="F119" s="31">
        <v>50</v>
      </c>
      <c r="G119" s="31">
        <v>64</v>
      </c>
      <c r="H119" s="31">
        <v>3200</v>
      </c>
      <c r="I119" s="23"/>
      <c r="J119" s="31" t="s">
        <v>438</v>
      </c>
      <c r="K119" s="22"/>
      <c r="L119" s="31"/>
      <c r="M119" s="32">
        <v>44063</v>
      </c>
      <c r="N119" s="31"/>
      <c r="O119" s="31"/>
      <c r="P119" s="37"/>
      <c r="Q119" s="26"/>
    </row>
    <row r="120" spans="2:17" ht="20.100000000000001" customHeight="1">
      <c r="B120" s="22"/>
      <c r="C120" s="22" t="s">
        <v>35</v>
      </c>
      <c r="D120" s="22" t="s">
        <v>35</v>
      </c>
      <c r="E120" s="31" t="s">
        <v>2744</v>
      </c>
      <c r="F120" s="31">
        <v>50</v>
      </c>
      <c r="G120" s="31">
        <v>71</v>
      </c>
      <c r="H120" s="31">
        <v>3550</v>
      </c>
      <c r="I120" s="23"/>
      <c r="J120" s="31" t="s">
        <v>438</v>
      </c>
      <c r="K120" s="22"/>
      <c r="L120" s="31"/>
      <c r="M120" s="32">
        <v>44063</v>
      </c>
      <c r="N120" s="31"/>
      <c r="O120" s="31"/>
      <c r="P120" s="37"/>
      <c r="Q120" s="26"/>
    </row>
    <row r="121" spans="2:17" ht="20.100000000000001" customHeight="1">
      <c r="B121" s="22"/>
      <c r="C121" s="22" t="s">
        <v>35</v>
      </c>
      <c r="D121" s="22" t="s">
        <v>35</v>
      </c>
      <c r="E121" s="31" t="s">
        <v>8431</v>
      </c>
      <c r="F121" s="31">
        <v>1</v>
      </c>
      <c r="G121" s="31">
        <v>6450</v>
      </c>
      <c r="H121" s="31">
        <v>6450</v>
      </c>
      <c r="I121" s="23"/>
      <c r="J121" s="31" t="s">
        <v>8432</v>
      </c>
      <c r="K121" s="22"/>
      <c r="L121" s="31"/>
      <c r="M121" s="32">
        <v>44068</v>
      </c>
      <c r="N121" s="31"/>
      <c r="O121" s="31"/>
      <c r="P121" s="37"/>
      <c r="Q121" s="26"/>
    </row>
    <row r="122" spans="2:17" ht="20.100000000000001" customHeight="1">
      <c r="B122" s="22"/>
      <c r="C122" s="22" t="s">
        <v>35</v>
      </c>
      <c r="D122" s="22" t="s">
        <v>35</v>
      </c>
      <c r="E122" s="31" t="s">
        <v>8433</v>
      </c>
      <c r="F122" s="31">
        <v>1</v>
      </c>
      <c r="G122" s="31">
        <v>2340</v>
      </c>
      <c r="H122" s="31">
        <v>2340</v>
      </c>
      <c r="I122" s="23"/>
      <c r="J122" s="31" t="s">
        <v>8434</v>
      </c>
      <c r="K122" s="22"/>
      <c r="L122" s="31"/>
      <c r="M122" s="32">
        <v>44068</v>
      </c>
      <c r="N122" s="31"/>
      <c r="O122" s="31"/>
      <c r="P122" s="37"/>
      <c r="Q122" s="26"/>
    </row>
    <row r="123" spans="2:17" ht="20.100000000000001" customHeight="1">
      <c r="B123" s="22"/>
      <c r="C123" s="22" t="s">
        <v>35</v>
      </c>
      <c r="D123" s="22" t="s">
        <v>35</v>
      </c>
      <c r="E123" s="31" t="s">
        <v>8435</v>
      </c>
      <c r="F123" s="31">
        <v>1</v>
      </c>
      <c r="G123" s="31">
        <v>1950</v>
      </c>
      <c r="H123" s="31">
        <v>1950</v>
      </c>
      <c r="I123" s="23"/>
      <c r="J123" s="31" t="s">
        <v>8436</v>
      </c>
      <c r="K123" s="22"/>
      <c r="L123" s="31"/>
      <c r="M123" s="32">
        <v>44068</v>
      </c>
      <c r="N123" s="31"/>
      <c r="O123" s="31"/>
      <c r="P123" s="37"/>
      <c r="Q123" s="26"/>
    </row>
    <row r="124" spans="2:17" ht="20.100000000000001" customHeight="1">
      <c r="B124" s="22"/>
      <c r="C124" s="22" t="s">
        <v>35</v>
      </c>
      <c r="D124" s="22" t="s">
        <v>35</v>
      </c>
      <c r="E124" s="31" t="s">
        <v>8437</v>
      </c>
      <c r="F124" s="31">
        <v>1</v>
      </c>
      <c r="G124" s="31">
        <v>990</v>
      </c>
      <c r="H124" s="31">
        <v>990</v>
      </c>
      <c r="I124" s="23"/>
      <c r="J124" s="31" t="s">
        <v>85</v>
      </c>
      <c r="K124" s="22"/>
      <c r="L124" s="31"/>
      <c r="M124" s="32">
        <v>44068</v>
      </c>
      <c r="N124" s="31"/>
      <c r="O124" s="31"/>
      <c r="P124" s="37"/>
      <c r="Q124" s="26"/>
    </row>
    <row r="125" spans="2:17" ht="20.100000000000001" customHeight="1">
      <c r="B125" s="22"/>
      <c r="C125" s="22" t="s">
        <v>35</v>
      </c>
      <c r="D125" s="22" t="s">
        <v>35</v>
      </c>
      <c r="E125" s="31" t="s">
        <v>8438</v>
      </c>
      <c r="F125" s="31">
        <v>12</v>
      </c>
      <c r="G125" s="31">
        <v>1235</v>
      </c>
      <c r="H125" s="31">
        <v>14820</v>
      </c>
      <c r="I125" s="23"/>
      <c r="J125" s="31" t="s">
        <v>8439</v>
      </c>
      <c r="K125" s="22"/>
      <c r="L125" s="31"/>
      <c r="M125" s="32">
        <v>44068</v>
      </c>
      <c r="N125" s="31"/>
      <c r="O125" s="31"/>
      <c r="P125" s="37"/>
      <c r="Q125" s="26"/>
    </row>
    <row r="126" spans="2:17" ht="20.100000000000001" customHeight="1">
      <c r="B126" s="22"/>
      <c r="C126" s="22" t="s">
        <v>35</v>
      </c>
      <c r="D126" s="22" t="s">
        <v>35</v>
      </c>
      <c r="E126" s="31" t="s">
        <v>82</v>
      </c>
      <c r="F126" s="31">
        <v>1</v>
      </c>
      <c r="G126" s="31">
        <v>240</v>
      </c>
      <c r="H126" s="31">
        <v>240</v>
      </c>
      <c r="I126" s="23"/>
      <c r="J126" s="31" t="s">
        <v>83</v>
      </c>
      <c r="K126" s="22"/>
      <c r="L126" s="31"/>
      <c r="M126" s="32">
        <v>44068</v>
      </c>
      <c r="N126" s="31"/>
      <c r="O126" s="31"/>
      <c r="P126" s="37"/>
      <c r="Q126" s="26"/>
    </row>
    <row r="127" spans="2:17" ht="20.100000000000001" customHeight="1">
      <c r="B127" s="22"/>
      <c r="C127" s="22" t="s">
        <v>35</v>
      </c>
      <c r="D127" s="22" t="s">
        <v>35</v>
      </c>
      <c r="E127" s="31" t="s">
        <v>8440</v>
      </c>
      <c r="F127" s="31">
        <v>4</v>
      </c>
      <c r="G127" s="31">
        <v>6320</v>
      </c>
      <c r="H127" s="31">
        <v>25280</v>
      </c>
      <c r="I127" s="23"/>
      <c r="J127" s="31" t="s">
        <v>8227</v>
      </c>
      <c r="K127" s="22"/>
      <c r="L127" s="31"/>
      <c r="M127" s="32">
        <v>44068</v>
      </c>
      <c r="N127" s="31"/>
      <c r="O127" s="31"/>
      <c r="P127" s="37"/>
      <c r="Q127" s="26"/>
    </row>
    <row r="128" spans="2:17" ht="20.100000000000001" customHeight="1">
      <c r="B128" s="22"/>
      <c r="C128" s="22" t="s">
        <v>35</v>
      </c>
      <c r="D128" s="22" t="s">
        <v>35</v>
      </c>
      <c r="E128" s="31" t="s">
        <v>6102</v>
      </c>
      <c r="F128" s="31">
        <v>4</v>
      </c>
      <c r="G128" s="31">
        <v>470</v>
      </c>
      <c r="H128" s="31">
        <v>1880</v>
      </c>
      <c r="I128" s="23"/>
      <c r="J128" s="31" t="s">
        <v>383</v>
      </c>
      <c r="K128" s="22"/>
      <c r="L128" s="31"/>
      <c r="M128" s="32">
        <v>44068</v>
      </c>
      <c r="N128" s="31"/>
      <c r="O128" s="31"/>
      <c r="P128" s="37"/>
      <c r="Q128" s="26"/>
    </row>
    <row r="129" spans="2:17" ht="20.100000000000001" customHeight="1">
      <c r="B129" s="22"/>
      <c r="C129" s="22" t="s">
        <v>35</v>
      </c>
      <c r="D129" s="22" t="s">
        <v>35</v>
      </c>
      <c r="E129" s="31" t="s">
        <v>8441</v>
      </c>
      <c r="F129" s="31">
        <v>16</v>
      </c>
      <c r="G129" s="31">
        <v>385</v>
      </c>
      <c r="H129" s="31">
        <v>6160</v>
      </c>
      <c r="I129" s="23"/>
      <c r="J129" s="31" t="s">
        <v>383</v>
      </c>
      <c r="K129" s="22"/>
      <c r="L129" s="31"/>
      <c r="M129" s="32">
        <v>44068</v>
      </c>
      <c r="N129" s="31"/>
      <c r="O129" s="31"/>
      <c r="P129" s="37"/>
      <c r="Q129" s="26"/>
    </row>
    <row r="130" spans="2:17" ht="20.100000000000001" customHeight="1">
      <c r="B130" s="22"/>
      <c r="C130" s="22" t="s">
        <v>35</v>
      </c>
      <c r="D130" s="22" t="s">
        <v>35</v>
      </c>
      <c r="E130" s="31" t="s">
        <v>8173</v>
      </c>
      <c r="F130" s="31">
        <v>1</v>
      </c>
      <c r="G130" s="31">
        <v>5989</v>
      </c>
      <c r="H130" s="31">
        <v>5989</v>
      </c>
      <c r="I130" s="23"/>
      <c r="J130" s="31" t="s">
        <v>8174</v>
      </c>
      <c r="K130" s="22"/>
      <c r="L130" s="31"/>
      <c r="M130" s="32">
        <v>44070</v>
      </c>
      <c r="N130" s="31"/>
      <c r="O130" s="31"/>
      <c r="P130" s="37"/>
      <c r="Q130" s="26"/>
    </row>
    <row r="131" spans="2:17" ht="20.100000000000001" customHeight="1">
      <c r="B131" s="22"/>
      <c r="C131" s="22" t="s">
        <v>35</v>
      </c>
      <c r="D131" s="22" t="s">
        <v>35</v>
      </c>
      <c r="E131" s="31" t="s">
        <v>8175</v>
      </c>
      <c r="F131" s="31">
        <v>5</v>
      </c>
      <c r="G131" s="31">
        <v>3747</v>
      </c>
      <c r="H131" s="31">
        <v>18735</v>
      </c>
      <c r="I131" s="23"/>
      <c r="J131" s="31" t="s">
        <v>8176</v>
      </c>
      <c r="K131" s="22"/>
      <c r="L131" s="31"/>
      <c r="M131" s="32">
        <v>44070</v>
      </c>
      <c r="N131" s="31"/>
      <c r="O131" s="31"/>
      <c r="P131" s="37"/>
      <c r="Q131" s="26"/>
    </row>
    <row r="132" spans="2:17" ht="20.100000000000001" customHeight="1">
      <c r="B132" s="22"/>
      <c r="C132" s="22" t="s">
        <v>35</v>
      </c>
      <c r="D132" s="22" t="s">
        <v>35</v>
      </c>
      <c r="E132" s="31" t="s">
        <v>8177</v>
      </c>
      <c r="F132" s="31">
        <v>9</v>
      </c>
      <c r="G132" s="31">
        <v>2989</v>
      </c>
      <c r="H132" s="31">
        <v>26901</v>
      </c>
      <c r="I132" s="23"/>
      <c r="J132" s="31" t="s">
        <v>8176</v>
      </c>
      <c r="K132" s="22"/>
      <c r="L132" s="31"/>
      <c r="M132" s="32">
        <v>44070</v>
      </c>
      <c r="N132" s="31"/>
      <c r="O132" s="31"/>
      <c r="P132" s="37"/>
      <c r="Q132" s="26"/>
    </row>
    <row r="133" spans="2:17" ht="20.100000000000001" customHeight="1">
      <c r="B133" s="22"/>
      <c r="C133" s="22" t="s">
        <v>35</v>
      </c>
      <c r="D133" s="22" t="s">
        <v>35</v>
      </c>
      <c r="E133" s="31" t="s">
        <v>8181</v>
      </c>
      <c r="F133" s="31">
        <v>5</v>
      </c>
      <c r="G133" s="31">
        <v>6503</v>
      </c>
      <c r="H133" s="31">
        <v>32515</v>
      </c>
      <c r="I133" s="23"/>
      <c r="J133" s="31" t="s">
        <v>6243</v>
      </c>
      <c r="K133" s="22"/>
      <c r="L133" s="31"/>
      <c r="M133" s="32">
        <v>44070</v>
      </c>
      <c r="N133" s="31"/>
      <c r="O133" s="31"/>
      <c r="P133" s="37"/>
      <c r="Q133" s="26"/>
    </row>
    <row r="134" spans="2:17" ht="20.100000000000001" customHeight="1">
      <c r="B134" s="22"/>
      <c r="C134" s="22" t="s">
        <v>35</v>
      </c>
      <c r="D134" s="22" t="s">
        <v>35</v>
      </c>
      <c r="E134" s="31" t="s">
        <v>8184</v>
      </c>
      <c r="F134" s="31">
        <v>5</v>
      </c>
      <c r="G134" s="31">
        <v>1739</v>
      </c>
      <c r="H134" s="31">
        <v>8695</v>
      </c>
      <c r="I134" s="23"/>
      <c r="J134" s="31" t="s">
        <v>8185</v>
      </c>
      <c r="K134" s="22"/>
      <c r="L134" s="31"/>
      <c r="M134" s="32">
        <v>44070</v>
      </c>
      <c r="N134" s="31"/>
      <c r="O134" s="31"/>
      <c r="P134" s="37"/>
      <c r="Q134" s="26"/>
    </row>
    <row r="135" spans="2:17" ht="20.100000000000001" customHeight="1">
      <c r="B135" s="22"/>
      <c r="C135" s="22" t="s">
        <v>35</v>
      </c>
      <c r="D135" s="22" t="s">
        <v>35</v>
      </c>
      <c r="E135" s="31" t="s">
        <v>8186</v>
      </c>
      <c r="F135" s="31">
        <v>4</v>
      </c>
      <c r="G135" s="31">
        <v>458</v>
      </c>
      <c r="H135" s="31">
        <v>1832</v>
      </c>
      <c r="I135" s="23"/>
      <c r="J135" s="31" t="s">
        <v>8187</v>
      </c>
      <c r="K135" s="22"/>
      <c r="L135" s="22"/>
      <c r="M135" s="32">
        <v>44070</v>
      </c>
      <c r="N135" s="31"/>
      <c r="O135" s="22"/>
      <c r="P135" s="37"/>
      <c r="Q135" s="26"/>
    </row>
    <row r="136" spans="2:17" ht="20.100000000000001" customHeight="1">
      <c r="B136" s="22"/>
      <c r="C136" s="22" t="s">
        <v>35</v>
      </c>
      <c r="D136" s="22" t="s">
        <v>35</v>
      </c>
      <c r="E136" s="31" t="s">
        <v>6035</v>
      </c>
      <c r="F136" s="31">
        <v>5</v>
      </c>
      <c r="G136" s="31">
        <v>428</v>
      </c>
      <c r="H136" s="31">
        <v>2140</v>
      </c>
      <c r="I136" s="23"/>
      <c r="J136" s="31" t="s">
        <v>8188</v>
      </c>
      <c r="K136" s="22"/>
      <c r="L136" s="22"/>
      <c r="M136" s="32">
        <v>44070</v>
      </c>
      <c r="N136" s="31"/>
      <c r="O136" s="22"/>
      <c r="P136" s="37"/>
      <c r="Q136" s="26"/>
    </row>
    <row r="137" spans="2:17" ht="20.100000000000001" customHeight="1">
      <c r="B137" s="22"/>
      <c r="C137" s="22" t="s">
        <v>35</v>
      </c>
      <c r="D137" s="22" t="s">
        <v>35</v>
      </c>
      <c r="E137" s="31" t="s">
        <v>8189</v>
      </c>
      <c r="F137" s="31">
        <v>1</v>
      </c>
      <c r="G137" s="31">
        <v>1689</v>
      </c>
      <c r="H137" s="31">
        <v>1689</v>
      </c>
      <c r="I137" s="23"/>
      <c r="J137" s="31" t="s">
        <v>8187</v>
      </c>
      <c r="K137" s="22"/>
      <c r="L137" s="22"/>
      <c r="M137" s="32">
        <v>44070</v>
      </c>
      <c r="N137" s="31"/>
      <c r="O137" s="22"/>
      <c r="P137" s="37"/>
      <c r="Q137" s="26"/>
    </row>
    <row r="138" spans="2:17" ht="20.100000000000001" customHeight="1">
      <c r="B138" s="22"/>
      <c r="C138" s="22" t="s">
        <v>35</v>
      </c>
      <c r="D138" s="22" t="s">
        <v>35</v>
      </c>
      <c r="E138" s="31" t="s">
        <v>8190</v>
      </c>
      <c r="F138" s="31">
        <v>1</v>
      </c>
      <c r="G138" s="31">
        <v>508</v>
      </c>
      <c r="H138" s="31">
        <v>508</v>
      </c>
      <c r="I138" s="23"/>
      <c r="J138" s="31" t="s">
        <v>8188</v>
      </c>
      <c r="K138" s="22"/>
      <c r="L138" s="22"/>
      <c r="M138" s="32">
        <v>44070</v>
      </c>
      <c r="N138" s="31"/>
      <c r="O138" s="22"/>
      <c r="P138" s="37"/>
      <c r="Q138" s="26"/>
    </row>
    <row r="139" spans="2:17" ht="20.100000000000001" customHeight="1">
      <c r="B139" s="22"/>
      <c r="C139" s="22" t="s">
        <v>35</v>
      </c>
      <c r="D139" s="22" t="s">
        <v>35</v>
      </c>
      <c r="E139" s="31" t="s">
        <v>8191</v>
      </c>
      <c r="F139" s="31">
        <v>1</v>
      </c>
      <c r="G139" s="31">
        <v>1389</v>
      </c>
      <c r="H139" s="31">
        <v>1389</v>
      </c>
      <c r="I139" s="23"/>
      <c r="J139" s="31" t="s">
        <v>8187</v>
      </c>
      <c r="K139" s="22"/>
      <c r="L139" s="22"/>
      <c r="M139" s="32">
        <v>44070</v>
      </c>
      <c r="N139" s="31"/>
      <c r="O139" s="22"/>
      <c r="P139" s="37"/>
      <c r="Q139" s="26"/>
    </row>
    <row r="140" spans="2:17" ht="19.5" customHeight="1">
      <c r="B140" s="22"/>
      <c r="C140" s="22" t="s">
        <v>35</v>
      </c>
      <c r="D140" s="22" t="s">
        <v>35</v>
      </c>
      <c r="E140" s="31" t="s">
        <v>8192</v>
      </c>
      <c r="F140" s="31">
        <v>4</v>
      </c>
      <c r="G140" s="31">
        <v>2989</v>
      </c>
      <c r="H140" s="31">
        <v>11956</v>
      </c>
      <c r="I140" s="23"/>
      <c r="J140" s="31" t="s">
        <v>8187</v>
      </c>
      <c r="K140" s="22"/>
      <c r="L140" s="22"/>
      <c r="M140" s="32">
        <v>44070</v>
      </c>
      <c r="N140" s="31"/>
      <c r="O140" s="22"/>
      <c r="P140" s="37"/>
      <c r="Q140" s="26"/>
    </row>
    <row r="141" spans="2:17" ht="19.5" customHeight="1">
      <c r="B141" s="22"/>
      <c r="C141" s="22" t="s">
        <v>35</v>
      </c>
      <c r="D141" s="22" t="s">
        <v>35</v>
      </c>
      <c r="E141" s="31" t="s">
        <v>8442</v>
      </c>
      <c r="F141" s="31">
        <v>1</v>
      </c>
      <c r="G141" s="31">
        <v>4820</v>
      </c>
      <c r="H141" s="31">
        <v>4820</v>
      </c>
      <c r="I141" s="23"/>
      <c r="J141" s="1943" t="s">
        <v>8396</v>
      </c>
      <c r="K141" s="22"/>
      <c r="L141" s="22"/>
      <c r="M141" s="32">
        <v>44070</v>
      </c>
      <c r="N141" s="31"/>
      <c r="O141" s="22"/>
      <c r="P141" s="37"/>
      <c r="Q141" s="26"/>
    </row>
    <row r="142" spans="2:17" ht="19.5" customHeight="1">
      <c r="B142" s="22"/>
      <c r="C142" s="22" t="s">
        <v>35</v>
      </c>
      <c r="D142" s="22" t="s">
        <v>35</v>
      </c>
      <c r="E142" s="31" t="s">
        <v>8443</v>
      </c>
      <c r="F142" s="31">
        <v>1</v>
      </c>
      <c r="G142" s="31">
        <v>4570</v>
      </c>
      <c r="H142" s="31">
        <v>4570</v>
      </c>
      <c r="I142" s="23"/>
      <c r="J142" s="1943" t="s">
        <v>8398</v>
      </c>
      <c r="K142" s="22"/>
      <c r="L142" s="22"/>
      <c r="M142" s="32">
        <v>44070</v>
      </c>
      <c r="N142" s="31"/>
      <c r="O142" s="22"/>
      <c r="P142" s="37"/>
      <c r="Q142" s="26"/>
    </row>
    <row r="143" spans="2:17" ht="19.5" customHeight="1">
      <c r="B143" s="22"/>
      <c r="C143" s="22" t="s">
        <v>35</v>
      </c>
      <c r="D143" s="22" t="s">
        <v>35</v>
      </c>
      <c r="E143" s="31" t="s">
        <v>8444</v>
      </c>
      <c r="F143" s="31">
        <v>1</v>
      </c>
      <c r="G143" s="31">
        <v>4620</v>
      </c>
      <c r="H143" s="31">
        <v>4620</v>
      </c>
      <c r="I143" s="23"/>
      <c r="J143" s="1943" t="s">
        <v>8400</v>
      </c>
      <c r="K143" s="22"/>
      <c r="L143" s="22"/>
      <c r="M143" s="32">
        <v>44070</v>
      </c>
      <c r="N143" s="31"/>
      <c r="O143" s="22"/>
      <c r="P143" s="37"/>
      <c r="Q143" s="26"/>
    </row>
    <row r="144" spans="2:17" ht="19.5" customHeight="1">
      <c r="B144" s="22"/>
      <c r="C144" s="22" t="s">
        <v>35</v>
      </c>
      <c r="D144" s="22" t="s">
        <v>35</v>
      </c>
      <c r="E144" s="31" t="s">
        <v>8445</v>
      </c>
      <c r="F144" s="31">
        <v>1</v>
      </c>
      <c r="G144" s="31">
        <v>4290</v>
      </c>
      <c r="H144" s="31">
        <v>4290</v>
      </c>
      <c r="I144" s="23"/>
      <c r="J144" s="1943" t="s">
        <v>8402</v>
      </c>
      <c r="K144" s="22"/>
      <c r="L144" s="22"/>
      <c r="M144" s="32">
        <v>44070</v>
      </c>
      <c r="N144" s="31"/>
      <c r="O144" s="22"/>
      <c r="P144" s="37"/>
      <c r="Q144" s="26"/>
    </row>
    <row r="145" spans="2:17" ht="20.100000000000001" customHeight="1">
      <c r="B145" s="22"/>
      <c r="C145" s="22" t="s">
        <v>8195</v>
      </c>
      <c r="D145" s="22"/>
      <c r="E145" s="1943" t="s">
        <v>6029</v>
      </c>
      <c r="F145" s="31">
        <v>10</v>
      </c>
      <c r="G145" s="31"/>
      <c r="H145" s="31"/>
      <c r="I145" s="23"/>
      <c r="J145" s="1943" t="s">
        <v>6030</v>
      </c>
      <c r="K145" s="864"/>
      <c r="L145" s="31"/>
      <c r="M145" s="32">
        <v>44070</v>
      </c>
      <c r="N145" s="31"/>
      <c r="O145" s="31"/>
      <c r="P145" s="37"/>
      <c r="Q145" s="26"/>
    </row>
    <row r="146" spans="2:17" ht="20.100000000000001" customHeight="1">
      <c r="B146" s="22"/>
      <c r="C146" s="22" t="s">
        <v>8195</v>
      </c>
      <c r="D146" s="22"/>
      <c r="E146" s="1943" t="s">
        <v>6031</v>
      </c>
      <c r="F146" s="31">
        <v>10</v>
      </c>
      <c r="G146" s="31"/>
      <c r="H146" s="31"/>
      <c r="I146" s="23"/>
      <c r="J146" s="1943" t="s">
        <v>6032</v>
      </c>
      <c r="K146" s="864"/>
      <c r="L146" s="31"/>
      <c r="M146" s="32">
        <v>44070</v>
      </c>
      <c r="N146" s="31"/>
      <c r="O146" s="31"/>
      <c r="P146" s="37"/>
      <c r="Q146" s="26"/>
    </row>
    <row r="147" spans="2:17" ht="20.100000000000001" customHeight="1">
      <c r="B147" s="22"/>
      <c r="C147" s="22" t="s">
        <v>176</v>
      </c>
      <c r="D147" s="22"/>
      <c r="E147" s="31" t="s">
        <v>8179</v>
      </c>
      <c r="F147" s="31">
        <v>5</v>
      </c>
      <c r="G147" s="31"/>
      <c r="H147" s="31"/>
      <c r="I147" s="23"/>
      <c r="J147" s="31" t="s">
        <v>8180</v>
      </c>
      <c r="K147" s="864"/>
      <c r="L147" s="31"/>
      <c r="M147" s="32">
        <v>44070</v>
      </c>
      <c r="N147" s="31"/>
      <c r="O147" s="31"/>
      <c r="P147" s="37"/>
      <c r="Q147" s="26"/>
    </row>
    <row r="148" spans="2:17" ht="20.100000000000001" customHeight="1">
      <c r="B148" s="22"/>
      <c r="C148" s="22" t="s">
        <v>35</v>
      </c>
      <c r="D148" s="22" t="s">
        <v>35</v>
      </c>
      <c r="E148" s="31" t="s">
        <v>8446</v>
      </c>
      <c r="F148" s="31">
        <v>1</v>
      </c>
      <c r="G148" s="31">
        <v>3510</v>
      </c>
      <c r="H148" s="31">
        <v>3510</v>
      </c>
      <c r="I148" s="23"/>
      <c r="J148" s="31" t="s">
        <v>8412</v>
      </c>
      <c r="K148" s="864"/>
      <c r="L148" s="31"/>
      <c r="M148" s="32">
        <v>44074</v>
      </c>
      <c r="N148" s="31"/>
      <c r="O148" s="31"/>
      <c r="P148" s="37"/>
      <c r="Q148" s="26"/>
    </row>
    <row r="149" spans="2:17" ht="20.100000000000001" customHeight="1">
      <c r="B149" s="22"/>
      <c r="C149" s="22" t="s">
        <v>35</v>
      </c>
      <c r="D149" s="22" t="s">
        <v>35</v>
      </c>
      <c r="E149" s="31" t="s">
        <v>8448</v>
      </c>
      <c r="F149" s="31">
        <v>5</v>
      </c>
      <c r="G149" s="31">
        <v>3020</v>
      </c>
      <c r="H149" s="31">
        <v>15100</v>
      </c>
      <c r="I149" s="23"/>
      <c r="J149" s="31" t="s">
        <v>8449</v>
      </c>
      <c r="K149" s="864"/>
      <c r="L149" s="31"/>
      <c r="M149" s="32">
        <v>44074</v>
      </c>
      <c r="N149" s="31"/>
      <c r="O149" s="31"/>
      <c r="P149" s="37"/>
      <c r="Q149" s="26"/>
    </row>
    <row r="150" spans="2:17" ht="20.100000000000001" customHeight="1">
      <c r="B150" s="22"/>
      <c r="C150" s="22" t="s">
        <v>35</v>
      </c>
      <c r="D150" s="22" t="s">
        <v>35</v>
      </c>
      <c r="E150" s="31" t="s">
        <v>8450</v>
      </c>
      <c r="F150" s="31">
        <v>4</v>
      </c>
      <c r="G150" s="31">
        <v>4416</v>
      </c>
      <c r="H150" s="31">
        <v>17664</v>
      </c>
      <c r="I150" s="23"/>
      <c r="J150" s="31" t="s">
        <v>8451</v>
      </c>
      <c r="K150" s="864"/>
      <c r="L150" s="31"/>
      <c r="M150" s="32">
        <v>44074</v>
      </c>
      <c r="N150" s="31"/>
      <c r="O150" s="31"/>
      <c r="P150" s="37"/>
      <c r="Q150" s="26"/>
    </row>
    <row r="151" spans="2:17" ht="20.100000000000001" customHeight="1">
      <c r="B151" s="22"/>
      <c r="C151" s="22" t="s">
        <v>35</v>
      </c>
      <c r="D151" s="22" t="s">
        <v>35</v>
      </c>
      <c r="E151" s="31" t="s">
        <v>8452</v>
      </c>
      <c r="F151" s="31">
        <v>16</v>
      </c>
      <c r="G151" s="31">
        <v>644</v>
      </c>
      <c r="H151" s="31">
        <v>10304</v>
      </c>
      <c r="I151" s="23"/>
      <c r="J151" s="8" t="s">
        <v>8246</v>
      </c>
      <c r="K151" s="864"/>
      <c r="L151" s="31"/>
      <c r="M151" s="32">
        <v>44074</v>
      </c>
      <c r="N151" s="31"/>
      <c r="O151" s="31"/>
      <c r="P151" s="37"/>
      <c r="Q151" s="26"/>
    </row>
    <row r="152" spans="2:17" ht="20.100000000000001" customHeight="1">
      <c r="B152" s="22"/>
      <c r="C152" s="22" t="s">
        <v>139</v>
      </c>
      <c r="D152" s="22"/>
      <c r="E152" s="31" t="s">
        <v>8200</v>
      </c>
      <c r="F152" s="31">
        <v>2</v>
      </c>
      <c r="G152" s="31"/>
      <c r="H152" s="31"/>
      <c r="I152" s="23"/>
      <c r="J152" s="31" t="s">
        <v>3231</v>
      </c>
      <c r="K152" s="22"/>
      <c r="L152" s="31"/>
      <c r="M152" s="32">
        <v>44075</v>
      </c>
      <c r="N152" s="31"/>
      <c r="O152" s="31"/>
      <c r="P152" s="37"/>
      <c r="Q152" s="26"/>
    </row>
    <row r="153" spans="2:17" ht="20.100000000000001" customHeight="1">
      <c r="B153" s="22"/>
      <c r="C153" s="22" t="s">
        <v>139</v>
      </c>
      <c r="D153" s="22"/>
      <c r="E153" s="31" t="s">
        <v>8202</v>
      </c>
      <c r="F153" s="31">
        <v>2</v>
      </c>
      <c r="G153" s="31"/>
      <c r="H153" s="31"/>
      <c r="I153" s="23"/>
      <c r="J153" s="31" t="s">
        <v>3231</v>
      </c>
      <c r="K153" s="22"/>
      <c r="L153" s="22"/>
      <c r="M153" s="32">
        <v>44075</v>
      </c>
      <c r="N153" s="31"/>
      <c r="O153" s="22"/>
      <c r="P153" s="37"/>
      <c r="Q153" s="26"/>
    </row>
    <row r="154" spans="2:17" ht="20.100000000000001" customHeight="1">
      <c r="B154" s="22"/>
      <c r="C154" s="22" t="s">
        <v>35</v>
      </c>
      <c r="D154" s="22" t="s">
        <v>35</v>
      </c>
      <c r="E154" s="31" t="s">
        <v>10097</v>
      </c>
      <c r="F154" s="31">
        <v>10</v>
      </c>
      <c r="G154" s="31">
        <v>1008</v>
      </c>
      <c r="H154" s="31">
        <v>10080</v>
      </c>
      <c r="I154" s="23"/>
      <c r="J154" s="31" t="s">
        <v>460</v>
      </c>
      <c r="K154" s="22"/>
      <c r="L154" s="22"/>
      <c r="M154" s="32">
        <v>44075</v>
      </c>
      <c r="N154" s="31"/>
      <c r="O154" s="22"/>
      <c r="P154" s="37"/>
      <c r="Q154" s="26"/>
    </row>
    <row r="155" spans="2:17" ht="20.100000000000001" customHeight="1">
      <c r="B155" s="22"/>
      <c r="C155" s="22" t="s">
        <v>35</v>
      </c>
      <c r="D155" s="22" t="s">
        <v>35</v>
      </c>
      <c r="E155" s="31" t="s">
        <v>8456</v>
      </c>
      <c r="F155" s="31">
        <v>10</v>
      </c>
      <c r="G155" s="31">
        <v>985</v>
      </c>
      <c r="H155" s="31">
        <v>9850</v>
      </c>
      <c r="I155" s="23"/>
      <c r="J155" s="31" t="s">
        <v>460</v>
      </c>
      <c r="K155" s="22"/>
      <c r="L155" s="22"/>
      <c r="M155" s="32">
        <v>44075</v>
      </c>
      <c r="N155" s="31"/>
      <c r="O155" s="22"/>
      <c r="P155" s="37"/>
      <c r="Q155" s="26"/>
    </row>
    <row r="156" spans="2:17" ht="20.100000000000001" customHeight="1">
      <c r="B156" s="22"/>
      <c r="C156" s="22" t="s">
        <v>35</v>
      </c>
      <c r="D156" s="22" t="s">
        <v>35</v>
      </c>
      <c r="E156" s="31" t="s">
        <v>8549</v>
      </c>
      <c r="F156" s="31">
        <v>40</v>
      </c>
      <c r="G156" s="31">
        <v>1470</v>
      </c>
      <c r="H156" s="31">
        <v>58800</v>
      </c>
      <c r="I156" s="23"/>
      <c r="J156" s="31" t="s">
        <v>8458</v>
      </c>
      <c r="K156" s="22"/>
      <c r="L156" s="22"/>
      <c r="M156" s="32">
        <v>44075</v>
      </c>
      <c r="N156" s="31"/>
      <c r="O156" s="22"/>
      <c r="P156" s="37"/>
      <c r="Q156" s="26"/>
    </row>
    <row r="157" spans="2:17" ht="20.100000000000001" customHeight="1">
      <c r="B157" s="22"/>
      <c r="C157" s="22" t="s">
        <v>35</v>
      </c>
      <c r="D157" s="22" t="s">
        <v>35</v>
      </c>
      <c r="E157" s="31" t="s">
        <v>8459</v>
      </c>
      <c r="F157" s="31">
        <v>4</v>
      </c>
      <c r="G157" s="31">
        <v>391</v>
      </c>
      <c r="H157" s="31">
        <v>1564</v>
      </c>
      <c r="I157" s="23"/>
      <c r="J157" s="31" t="s">
        <v>2357</v>
      </c>
      <c r="K157" s="22"/>
      <c r="L157" s="22"/>
      <c r="M157" s="32">
        <v>44075</v>
      </c>
      <c r="N157" s="31"/>
      <c r="O157" s="22"/>
      <c r="P157" s="37"/>
      <c r="Q157" s="26"/>
    </row>
    <row r="158" spans="2:17" ht="19.5" customHeight="1">
      <c r="B158" s="22"/>
      <c r="C158" s="22" t="s">
        <v>35</v>
      </c>
      <c r="D158" s="22" t="s">
        <v>35</v>
      </c>
      <c r="E158" s="31" t="s">
        <v>8460</v>
      </c>
      <c r="F158" s="31">
        <v>2</v>
      </c>
      <c r="G158" s="31">
        <v>200</v>
      </c>
      <c r="H158" s="31">
        <v>400</v>
      </c>
      <c r="I158" s="23"/>
      <c r="J158" s="31" t="s">
        <v>2357</v>
      </c>
      <c r="K158" s="22"/>
      <c r="L158" s="22"/>
      <c r="M158" s="32">
        <v>44075</v>
      </c>
      <c r="N158" s="31"/>
      <c r="O158" s="22"/>
      <c r="P158" s="37"/>
      <c r="Q158" s="26"/>
    </row>
    <row r="159" spans="2:17" ht="19.5" customHeight="1">
      <c r="B159" s="22"/>
      <c r="C159" s="22" t="s">
        <v>35</v>
      </c>
      <c r="D159" s="22" t="s">
        <v>35</v>
      </c>
      <c r="E159" s="31" t="s">
        <v>8461</v>
      </c>
      <c r="F159" s="31">
        <v>40</v>
      </c>
      <c r="G159" s="31">
        <v>250</v>
      </c>
      <c r="H159" s="31">
        <v>10000</v>
      </c>
      <c r="I159" s="23"/>
      <c r="J159" s="31" t="s">
        <v>8462</v>
      </c>
      <c r="K159" s="22"/>
      <c r="L159" s="22"/>
      <c r="M159" s="32">
        <v>44075</v>
      </c>
      <c r="N159" s="31"/>
      <c r="O159" s="22"/>
      <c r="P159" s="37"/>
      <c r="Q159" s="26"/>
    </row>
    <row r="160" spans="2:17" ht="20.100000000000001" customHeight="1">
      <c r="B160" s="22"/>
      <c r="C160" s="22" t="s">
        <v>292</v>
      </c>
      <c r="D160" s="22" t="s">
        <v>144</v>
      </c>
      <c r="E160" s="31" t="s">
        <v>8463</v>
      </c>
      <c r="F160" s="31">
        <v>1</v>
      </c>
      <c r="G160" s="36"/>
      <c r="H160" s="36"/>
      <c r="I160" s="23"/>
      <c r="J160" s="31"/>
      <c r="K160" s="864"/>
      <c r="L160" s="22"/>
      <c r="M160" s="32">
        <v>44077</v>
      </c>
      <c r="N160" s="31"/>
      <c r="O160" s="22"/>
      <c r="P160" s="37"/>
      <c r="Q160" s="26"/>
    </row>
    <row r="161" spans="2:17" ht="20.100000000000001" customHeight="1">
      <c r="B161" s="22"/>
      <c r="C161" s="22" t="s">
        <v>292</v>
      </c>
      <c r="D161" s="22" t="s">
        <v>144</v>
      </c>
      <c r="E161" s="31" t="s">
        <v>8466</v>
      </c>
      <c r="F161" s="31">
        <v>1</v>
      </c>
      <c r="G161" s="36"/>
      <c r="H161" s="36"/>
      <c r="I161" s="23"/>
      <c r="J161" s="31"/>
      <c r="K161" s="864"/>
      <c r="L161" s="22"/>
      <c r="M161" s="32">
        <v>44077</v>
      </c>
      <c r="N161" s="31"/>
      <c r="O161" s="22"/>
      <c r="P161" s="37"/>
      <c r="Q161" s="26"/>
    </row>
    <row r="162" spans="2:17" ht="19.5" customHeight="1">
      <c r="B162" s="22"/>
      <c r="C162" s="22" t="s">
        <v>35</v>
      </c>
      <c r="D162" s="22" t="s">
        <v>35</v>
      </c>
      <c r="E162" s="31" t="s">
        <v>3569</v>
      </c>
      <c r="F162" s="31">
        <v>4</v>
      </c>
      <c r="G162" s="31">
        <v>1570</v>
      </c>
      <c r="H162" s="31">
        <v>6280</v>
      </c>
      <c r="I162" s="23"/>
      <c r="J162" s="31" t="s">
        <v>3570</v>
      </c>
      <c r="K162" s="22"/>
      <c r="L162" s="22"/>
      <c r="M162" s="32">
        <v>44077</v>
      </c>
      <c r="N162" s="31"/>
      <c r="O162" s="22"/>
      <c r="P162" s="37"/>
      <c r="Q162" s="26"/>
    </row>
    <row r="163" spans="2:17" ht="19.5" customHeight="1">
      <c r="B163" s="22"/>
      <c r="C163" s="22" t="s">
        <v>35</v>
      </c>
      <c r="D163" s="22" t="s">
        <v>35</v>
      </c>
      <c r="E163" s="31" t="s">
        <v>6271</v>
      </c>
      <c r="F163" s="31">
        <v>10</v>
      </c>
      <c r="G163" s="31">
        <v>230</v>
      </c>
      <c r="H163" s="31">
        <v>2300</v>
      </c>
      <c r="I163" s="23"/>
      <c r="J163" s="31" t="s">
        <v>6372</v>
      </c>
      <c r="K163" s="22"/>
      <c r="L163" s="22"/>
      <c r="M163" s="32">
        <v>44077</v>
      </c>
      <c r="N163" s="31"/>
      <c r="O163" s="22"/>
      <c r="P163" s="37"/>
      <c r="Q163" s="26"/>
    </row>
    <row r="164" spans="2:17" ht="19.5" customHeight="1">
      <c r="B164" s="22"/>
      <c r="C164" s="22" t="s">
        <v>35</v>
      </c>
      <c r="D164" s="22" t="s">
        <v>35</v>
      </c>
      <c r="E164" s="31" t="s">
        <v>6273</v>
      </c>
      <c r="F164" s="31">
        <v>8</v>
      </c>
      <c r="G164" s="31">
        <v>440</v>
      </c>
      <c r="H164" s="31">
        <v>3520</v>
      </c>
      <c r="I164" s="23"/>
      <c r="J164" s="31" t="s">
        <v>6373</v>
      </c>
      <c r="K164" s="22"/>
      <c r="L164" s="22"/>
      <c r="M164" s="32">
        <v>44077</v>
      </c>
      <c r="N164" s="31"/>
      <c r="O164" s="22"/>
      <c r="P164" s="37"/>
      <c r="Q164" s="26"/>
    </row>
    <row r="165" spans="2:17" ht="20.100000000000001" customHeight="1">
      <c r="B165" s="22"/>
      <c r="C165" s="22" t="s">
        <v>35</v>
      </c>
      <c r="D165" s="22" t="s">
        <v>35</v>
      </c>
      <c r="E165" s="31" t="s">
        <v>3567</v>
      </c>
      <c r="F165" s="31">
        <v>4</v>
      </c>
      <c r="G165" s="31">
        <v>980</v>
      </c>
      <c r="H165" s="31">
        <v>3920</v>
      </c>
      <c r="I165" s="23"/>
      <c r="J165" s="31" t="s">
        <v>3568</v>
      </c>
      <c r="K165" s="22"/>
      <c r="L165" s="31"/>
      <c r="M165" s="32">
        <v>44077</v>
      </c>
      <c r="N165" s="31"/>
      <c r="O165" s="31"/>
      <c r="P165" s="37"/>
      <c r="Q165" s="26"/>
    </row>
    <row r="166" spans="2:17" ht="20.100000000000001" customHeight="1">
      <c r="B166" s="22"/>
      <c r="C166" s="22" t="s">
        <v>35</v>
      </c>
      <c r="D166" s="22" t="s">
        <v>35</v>
      </c>
      <c r="E166" s="31" t="s">
        <v>8467</v>
      </c>
      <c r="F166" s="31">
        <v>1</v>
      </c>
      <c r="G166" s="31">
        <v>21420</v>
      </c>
      <c r="H166" s="31">
        <v>21420</v>
      </c>
      <c r="I166" s="23"/>
      <c r="J166" s="31" t="s">
        <v>8468</v>
      </c>
      <c r="K166" s="22"/>
      <c r="L166" s="31"/>
      <c r="M166" s="32">
        <v>44077</v>
      </c>
      <c r="N166" s="31"/>
      <c r="O166" s="31"/>
      <c r="P166" s="37"/>
      <c r="Q166" s="26"/>
    </row>
    <row r="167" spans="2:17" ht="19.5" customHeight="1">
      <c r="B167" s="22"/>
      <c r="C167" s="22" t="s">
        <v>35</v>
      </c>
      <c r="D167" s="22" t="s">
        <v>35</v>
      </c>
      <c r="E167" s="31" t="s">
        <v>8469</v>
      </c>
      <c r="F167" s="31">
        <v>1</v>
      </c>
      <c r="G167" s="31">
        <v>5722</v>
      </c>
      <c r="H167" s="31">
        <v>5722</v>
      </c>
      <c r="I167" s="23"/>
      <c r="J167" s="30" t="s">
        <v>8470</v>
      </c>
      <c r="K167" s="22"/>
      <c r="L167" s="31"/>
      <c r="M167" s="32">
        <v>44077</v>
      </c>
      <c r="N167" s="31"/>
      <c r="O167" s="31"/>
      <c r="P167" s="37"/>
      <c r="Q167" s="26"/>
    </row>
    <row r="168" spans="2:17" ht="19.5" customHeight="1">
      <c r="B168" s="22"/>
      <c r="C168" s="22" t="s">
        <v>35</v>
      </c>
      <c r="D168" s="22" t="s">
        <v>35</v>
      </c>
      <c r="E168" s="31" t="s">
        <v>6327</v>
      </c>
      <c r="F168" s="31">
        <v>2</v>
      </c>
      <c r="G168" s="31">
        <v>1210</v>
      </c>
      <c r="H168" s="31">
        <v>2420</v>
      </c>
      <c r="I168" s="23"/>
      <c r="J168" s="31" t="s">
        <v>393</v>
      </c>
      <c r="K168" s="22"/>
      <c r="L168" s="22"/>
      <c r="M168" s="32">
        <v>44077</v>
      </c>
      <c r="N168" s="31"/>
      <c r="O168" s="22"/>
      <c r="P168" s="37"/>
      <c r="Q168" s="26"/>
    </row>
    <row r="169" spans="2:17" ht="20.100000000000001" customHeight="1">
      <c r="B169" s="22"/>
      <c r="C169" s="22" t="s">
        <v>35</v>
      </c>
      <c r="D169" s="22" t="s">
        <v>35</v>
      </c>
      <c r="E169" s="31" t="s">
        <v>6294</v>
      </c>
      <c r="F169" s="31">
        <v>1</v>
      </c>
      <c r="G169" s="31">
        <v>28899</v>
      </c>
      <c r="H169" s="31">
        <v>28899</v>
      </c>
      <c r="I169" s="23"/>
      <c r="J169" s="31" t="s">
        <v>8471</v>
      </c>
      <c r="K169" s="22"/>
      <c r="L169" s="31"/>
      <c r="M169" s="32">
        <v>44077</v>
      </c>
      <c r="N169" s="31"/>
      <c r="O169" s="31"/>
      <c r="P169" s="37"/>
      <c r="Q169" s="26"/>
    </row>
    <row r="170" spans="2:17" ht="20.100000000000001" customHeight="1">
      <c r="B170" s="22"/>
      <c r="C170" s="22" t="s">
        <v>35</v>
      </c>
      <c r="D170" s="22" t="s">
        <v>35</v>
      </c>
      <c r="E170" s="31" t="s">
        <v>8472</v>
      </c>
      <c r="F170" s="31">
        <v>1</v>
      </c>
      <c r="G170" s="31">
        <v>8059</v>
      </c>
      <c r="H170" s="31">
        <v>8059</v>
      </c>
      <c r="I170" s="23"/>
      <c r="J170" s="30" t="s">
        <v>8473</v>
      </c>
      <c r="K170" s="22"/>
      <c r="L170" s="31"/>
      <c r="M170" s="32">
        <v>44077</v>
      </c>
      <c r="N170" s="31"/>
      <c r="O170" s="31"/>
      <c r="P170" s="37"/>
      <c r="Q170" s="26"/>
    </row>
    <row r="171" spans="2:17" ht="20.100000000000001" customHeight="1">
      <c r="B171" s="22"/>
      <c r="C171" s="22" t="s">
        <v>35</v>
      </c>
      <c r="D171" s="22" t="s">
        <v>35</v>
      </c>
      <c r="E171" s="31" t="s">
        <v>8474</v>
      </c>
      <c r="F171" s="31">
        <v>1</v>
      </c>
      <c r="G171" s="31">
        <v>7200</v>
      </c>
      <c r="H171" s="31">
        <v>7200</v>
      </c>
      <c r="I171" s="23"/>
      <c r="J171" s="31" t="s">
        <v>6352</v>
      </c>
      <c r="K171" s="22"/>
      <c r="L171" s="31"/>
      <c r="M171" s="32">
        <v>44077</v>
      </c>
      <c r="N171" s="31"/>
      <c r="O171" s="31"/>
      <c r="P171" s="37"/>
      <c r="Q171" s="26"/>
    </row>
    <row r="172" spans="2:17" ht="20.100000000000001" customHeight="1">
      <c r="B172" s="22"/>
      <c r="C172" s="22" t="s">
        <v>35</v>
      </c>
      <c r="D172" s="22" t="s">
        <v>35</v>
      </c>
      <c r="E172" s="31" t="s">
        <v>8475</v>
      </c>
      <c r="F172" s="31">
        <v>1</v>
      </c>
      <c r="G172" s="31">
        <v>450</v>
      </c>
      <c r="H172" s="31">
        <v>450</v>
      </c>
      <c r="I172" s="23"/>
      <c r="J172" s="31" t="s">
        <v>85</v>
      </c>
      <c r="K172" s="22"/>
      <c r="L172" s="31"/>
      <c r="M172" s="32">
        <v>44077</v>
      </c>
      <c r="N172" s="31"/>
      <c r="O172" s="31"/>
      <c r="P172" s="37"/>
      <c r="Q172" s="26"/>
    </row>
    <row r="173" spans="2:17" ht="20.100000000000001" customHeight="1">
      <c r="B173" s="22"/>
      <c r="C173" s="22" t="s">
        <v>35</v>
      </c>
      <c r="D173" s="22" t="s">
        <v>35</v>
      </c>
      <c r="E173" s="31" t="s">
        <v>2315</v>
      </c>
      <c r="F173" s="31">
        <v>12</v>
      </c>
      <c r="G173" s="31">
        <v>70</v>
      </c>
      <c r="H173" s="31">
        <v>840</v>
      </c>
      <c r="I173" s="23"/>
      <c r="J173" s="31" t="s">
        <v>400</v>
      </c>
      <c r="K173" s="22"/>
      <c r="L173" s="31"/>
      <c r="M173" s="32">
        <v>44077</v>
      </c>
      <c r="N173" s="31"/>
      <c r="O173" s="31"/>
      <c r="P173" s="37"/>
      <c r="Q173" s="26"/>
    </row>
    <row r="174" spans="2:17" ht="20.100000000000001" customHeight="1">
      <c r="B174" s="22"/>
      <c r="C174" s="22" t="s">
        <v>35</v>
      </c>
      <c r="D174" s="22" t="s">
        <v>35</v>
      </c>
      <c r="E174" s="31" t="s">
        <v>8476</v>
      </c>
      <c r="F174" s="31">
        <v>2</v>
      </c>
      <c r="G174" s="31">
        <v>6624</v>
      </c>
      <c r="H174" s="31">
        <v>13248</v>
      </c>
      <c r="I174" s="23"/>
      <c r="J174" s="30" t="s">
        <v>8477</v>
      </c>
      <c r="K174" s="22"/>
      <c r="L174" s="31"/>
      <c r="M174" s="32">
        <v>44077</v>
      </c>
      <c r="N174" s="31"/>
      <c r="O174" s="31"/>
      <c r="P174" s="37"/>
      <c r="Q174" s="26"/>
    </row>
    <row r="175" spans="2:17" ht="20.100000000000001" customHeight="1">
      <c r="B175" s="22"/>
      <c r="C175" s="22" t="s">
        <v>35</v>
      </c>
      <c r="D175" s="22" t="s">
        <v>35</v>
      </c>
      <c r="E175" s="31" t="s">
        <v>8478</v>
      </c>
      <c r="F175" s="31">
        <v>4</v>
      </c>
      <c r="G175" s="31">
        <v>2000</v>
      </c>
      <c r="H175" s="31">
        <v>8000</v>
      </c>
      <c r="I175" s="23"/>
      <c r="J175" s="30" t="s">
        <v>8479</v>
      </c>
      <c r="K175" s="22"/>
      <c r="L175" s="22"/>
      <c r="M175" s="32">
        <v>44077</v>
      </c>
      <c r="N175" s="31"/>
      <c r="O175" s="22"/>
      <c r="P175" s="37"/>
      <c r="Q175" s="26"/>
    </row>
    <row r="176" spans="2:17" ht="20.100000000000001" customHeight="1">
      <c r="B176" s="22"/>
      <c r="C176" s="22" t="s">
        <v>35</v>
      </c>
      <c r="D176" s="22" t="s">
        <v>35</v>
      </c>
      <c r="E176" s="31" t="s">
        <v>8480</v>
      </c>
      <c r="F176" s="31">
        <v>2</v>
      </c>
      <c r="G176" s="31">
        <v>747</v>
      </c>
      <c r="H176" s="31">
        <v>1494</v>
      </c>
      <c r="I176" s="23"/>
      <c r="J176" s="31" t="s">
        <v>8481</v>
      </c>
      <c r="K176" s="22"/>
      <c r="L176" s="22"/>
      <c r="M176" s="32">
        <v>44077</v>
      </c>
      <c r="N176" s="31"/>
      <c r="O176" s="22"/>
      <c r="P176" s="37"/>
      <c r="Q176" s="26"/>
    </row>
    <row r="177" spans="2:17" ht="20.100000000000001" customHeight="1">
      <c r="B177" s="22"/>
      <c r="C177" s="22" t="s">
        <v>35</v>
      </c>
      <c r="D177" s="22" t="s">
        <v>35</v>
      </c>
      <c r="E177" s="31" t="s">
        <v>8482</v>
      </c>
      <c r="F177" s="31">
        <v>1</v>
      </c>
      <c r="G177" s="31">
        <v>1770</v>
      </c>
      <c r="H177" s="31">
        <v>1770</v>
      </c>
      <c r="I177" s="23"/>
      <c r="J177" s="30" t="s">
        <v>8483</v>
      </c>
      <c r="K177" s="22"/>
      <c r="L177" s="22"/>
      <c r="M177" s="32">
        <v>44077</v>
      </c>
      <c r="N177" s="31"/>
      <c r="O177" s="22"/>
      <c r="P177" s="37"/>
      <c r="Q177" s="26"/>
    </row>
    <row r="178" spans="2:17" ht="20.100000000000001" customHeight="1">
      <c r="B178" s="22"/>
      <c r="C178" s="22" t="s">
        <v>35</v>
      </c>
      <c r="D178" s="22" t="s">
        <v>35</v>
      </c>
      <c r="E178" s="31" t="s">
        <v>8484</v>
      </c>
      <c r="F178" s="31">
        <v>1</v>
      </c>
      <c r="G178" s="31">
        <v>2340</v>
      </c>
      <c r="H178" s="31">
        <v>2340</v>
      </c>
      <c r="I178" s="23"/>
      <c r="J178" s="30" t="s">
        <v>8485</v>
      </c>
      <c r="K178" s="22"/>
      <c r="L178" s="22"/>
      <c r="M178" s="32">
        <v>44077</v>
      </c>
      <c r="N178" s="31"/>
      <c r="O178" s="22"/>
      <c r="P178" s="37"/>
      <c r="Q178" s="26"/>
    </row>
    <row r="179" spans="2:17" ht="20.100000000000001" customHeight="1">
      <c r="B179" s="22"/>
      <c r="C179" s="22" t="s">
        <v>35</v>
      </c>
      <c r="D179" s="22" t="s">
        <v>35</v>
      </c>
      <c r="E179" s="31" t="s">
        <v>6107</v>
      </c>
      <c r="F179" s="31">
        <v>4</v>
      </c>
      <c r="G179" s="31">
        <v>280</v>
      </c>
      <c r="H179" s="31">
        <v>1120</v>
      </c>
      <c r="I179" s="23"/>
      <c r="J179" s="31" t="s">
        <v>6108</v>
      </c>
      <c r="K179" s="22"/>
      <c r="L179" s="22"/>
      <c r="M179" s="32">
        <v>44077</v>
      </c>
      <c r="N179" s="31"/>
      <c r="O179" s="22"/>
      <c r="P179" s="37"/>
      <c r="Q179" s="26"/>
    </row>
    <row r="180" spans="2:17" ht="20.100000000000001" customHeight="1">
      <c r="B180" s="22"/>
      <c r="C180" s="22" t="s">
        <v>35</v>
      </c>
      <c r="D180" s="22" t="s">
        <v>35</v>
      </c>
      <c r="E180" s="31" t="s">
        <v>8486</v>
      </c>
      <c r="F180" s="31">
        <v>2</v>
      </c>
      <c r="G180" s="31">
        <v>1450</v>
      </c>
      <c r="H180" s="31">
        <v>2900</v>
      </c>
      <c r="I180" s="23"/>
      <c r="J180" s="1943" t="s">
        <v>8487</v>
      </c>
      <c r="K180" s="22"/>
      <c r="L180" s="22"/>
      <c r="M180" s="32">
        <v>44077</v>
      </c>
      <c r="N180" s="31"/>
      <c r="O180" s="22"/>
      <c r="P180" s="37"/>
      <c r="Q180" s="26"/>
    </row>
    <row r="181" spans="2:17" ht="19.5" customHeight="1">
      <c r="B181" s="22"/>
      <c r="C181" s="22" t="s">
        <v>35</v>
      </c>
      <c r="D181" s="22" t="s">
        <v>35</v>
      </c>
      <c r="E181" s="31" t="s">
        <v>8488</v>
      </c>
      <c r="F181" s="31">
        <v>2</v>
      </c>
      <c r="G181" s="31">
        <v>1610</v>
      </c>
      <c r="H181" s="31">
        <v>3220</v>
      </c>
      <c r="I181" s="23"/>
      <c r="J181" s="1943" t="s">
        <v>8489</v>
      </c>
      <c r="K181" s="22"/>
      <c r="L181" s="22"/>
      <c r="M181" s="32">
        <v>44077</v>
      </c>
      <c r="N181" s="31"/>
      <c r="O181" s="22"/>
      <c r="P181" s="37"/>
      <c r="Q181" s="26"/>
    </row>
    <row r="182" spans="2:17" ht="19.5" customHeight="1">
      <c r="B182" s="22"/>
      <c r="C182" s="22" t="s">
        <v>35</v>
      </c>
      <c r="D182" s="22" t="s">
        <v>35</v>
      </c>
      <c r="E182" s="31" t="s">
        <v>8490</v>
      </c>
      <c r="F182" s="31">
        <v>4</v>
      </c>
      <c r="G182" s="31">
        <v>720</v>
      </c>
      <c r="H182" s="31">
        <v>2880</v>
      </c>
      <c r="I182" s="23"/>
      <c r="J182" s="31" t="s">
        <v>413</v>
      </c>
      <c r="K182" s="22"/>
      <c r="L182" s="22"/>
      <c r="M182" s="32">
        <v>44077</v>
      </c>
      <c r="N182" s="31"/>
      <c r="O182" s="22"/>
      <c r="P182" s="37"/>
      <c r="Q182" s="26"/>
    </row>
    <row r="183" spans="2:17" ht="19.5" customHeight="1">
      <c r="B183" s="22"/>
      <c r="C183" s="22" t="s">
        <v>35</v>
      </c>
      <c r="D183" s="22" t="s">
        <v>35</v>
      </c>
      <c r="E183" s="31" t="s">
        <v>8491</v>
      </c>
      <c r="F183" s="31">
        <v>4</v>
      </c>
      <c r="G183" s="31">
        <v>720</v>
      </c>
      <c r="H183" s="31">
        <v>2880</v>
      </c>
      <c r="I183" s="23"/>
      <c r="J183" s="31" t="s">
        <v>413</v>
      </c>
      <c r="K183" s="22"/>
      <c r="L183" s="22"/>
      <c r="M183" s="32">
        <v>44077</v>
      </c>
      <c r="N183" s="31"/>
      <c r="O183" s="22"/>
      <c r="P183" s="37"/>
      <c r="Q183" s="26"/>
    </row>
    <row r="184" spans="2:17" ht="19.5" customHeight="1">
      <c r="B184" s="22"/>
      <c r="C184" s="22" t="s">
        <v>35</v>
      </c>
      <c r="D184" s="22" t="s">
        <v>35</v>
      </c>
      <c r="E184" s="31" t="s">
        <v>8492</v>
      </c>
      <c r="F184" s="31">
        <v>2</v>
      </c>
      <c r="G184" s="31">
        <v>710</v>
      </c>
      <c r="H184" s="31">
        <v>1420</v>
      </c>
      <c r="I184" s="23"/>
      <c r="J184" s="31" t="s">
        <v>413</v>
      </c>
      <c r="K184" s="22"/>
      <c r="L184" s="22"/>
      <c r="M184" s="32">
        <v>44077</v>
      </c>
      <c r="N184" s="31"/>
      <c r="O184" s="22"/>
      <c r="P184" s="37"/>
      <c r="Q184" s="26"/>
    </row>
    <row r="185" spans="2:17" ht="20.100000000000001" customHeight="1">
      <c r="B185" s="22"/>
      <c r="C185" s="22" t="s">
        <v>35</v>
      </c>
      <c r="D185" s="22" t="s">
        <v>35</v>
      </c>
      <c r="E185" s="31" t="s">
        <v>8181</v>
      </c>
      <c r="F185" s="31">
        <v>1</v>
      </c>
      <c r="G185" s="31">
        <v>6503</v>
      </c>
      <c r="H185" s="31">
        <v>6503</v>
      </c>
      <c r="I185" s="23"/>
      <c r="J185" s="31" t="s">
        <v>6243</v>
      </c>
      <c r="K185" s="22"/>
      <c r="L185" s="22"/>
      <c r="M185" s="32">
        <v>44077</v>
      </c>
      <c r="N185" s="31"/>
      <c r="O185" s="22"/>
      <c r="P185" s="37"/>
      <c r="Q185" s="26"/>
    </row>
    <row r="186" spans="2:17" ht="20.100000000000001" customHeight="1">
      <c r="B186" s="22"/>
      <c r="C186" s="22" t="s">
        <v>35</v>
      </c>
      <c r="D186" s="22" t="s">
        <v>35</v>
      </c>
      <c r="E186" s="31" t="s">
        <v>10098</v>
      </c>
      <c r="F186" s="31">
        <v>1</v>
      </c>
      <c r="G186" s="31">
        <v>1889</v>
      </c>
      <c r="H186" s="31">
        <v>1889</v>
      </c>
      <c r="I186" s="23"/>
      <c r="J186" s="31" t="s">
        <v>8187</v>
      </c>
      <c r="K186" s="22"/>
      <c r="L186" s="22"/>
      <c r="M186" s="32">
        <v>44077</v>
      </c>
      <c r="N186" s="31"/>
      <c r="O186" s="22"/>
      <c r="P186" s="37"/>
      <c r="Q186" s="26"/>
    </row>
    <row r="187" spans="2:17" ht="19.5" customHeight="1">
      <c r="B187" s="22"/>
      <c r="C187" s="22" t="s">
        <v>35</v>
      </c>
      <c r="D187" s="22" t="s">
        <v>35</v>
      </c>
      <c r="E187" s="31" t="s">
        <v>8204</v>
      </c>
      <c r="F187" s="31">
        <v>1</v>
      </c>
      <c r="G187" s="31">
        <v>1689</v>
      </c>
      <c r="H187" s="31">
        <v>1689</v>
      </c>
      <c r="I187" s="23"/>
      <c r="J187" s="31" t="s">
        <v>8188</v>
      </c>
      <c r="K187" s="22"/>
      <c r="L187" s="22"/>
      <c r="M187" s="32">
        <v>44077</v>
      </c>
      <c r="N187" s="31"/>
      <c r="O187" s="22"/>
      <c r="P187" s="37"/>
      <c r="Q187" s="26"/>
    </row>
    <row r="188" spans="2:17" ht="19.5" customHeight="1">
      <c r="B188" s="22"/>
      <c r="C188" s="22" t="s">
        <v>35</v>
      </c>
      <c r="D188" s="22" t="s">
        <v>35</v>
      </c>
      <c r="E188" s="31" t="s">
        <v>6215</v>
      </c>
      <c r="F188" s="31">
        <v>8</v>
      </c>
      <c r="G188" s="31">
        <v>616</v>
      </c>
      <c r="H188" s="31">
        <v>4928</v>
      </c>
      <c r="I188" s="23"/>
      <c r="J188" s="31" t="s">
        <v>68</v>
      </c>
      <c r="K188" s="22"/>
      <c r="L188" s="22"/>
      <c r="M188" s="32">
        <v>44077</v>
      </c>
      <c r="N188" s="31"/>
      <c r="O188" s="22"/>
      <c r="P188" s="37"/>
      <c r="Q188" s="26"/>
    </row>
    <row r="189" spans="2:17" ht="19.5" customHeight="1">
      <c r="B189" s="22"/>
      <c r="C189" s="22" t="s">
        <v>35</v>
      </c>
      <c r="D189" s="22" t="s">
        <v>35</v>
      </c>
      <c r="E189" s="31" t="s">
        <v>8493</v>
      </c>
      <c r="F189" s="31">
        <v>8</v>
      </c>
      <c r="G189" s="31">
        <v>600</v>
      </c>
      <c r="H189" s="31">
        <v>4800</v>
      </c>
      <c r="I189" s="23"/>
      <c r="J189" s="31" t="s">
        <v>8494</v>
      </c>
      <c r="K189" s="22"/>
      <c r="L189" s="22"/>
      <c r="M189" s="32">
        <v>44077</v>
      </c>
      <c r="N189" s="31"/>
      <c r="O189" s="22"/>
      <c r="P189" s="37"/>
      <c r="Q189" s="26"/>
    </row>
    <row r="190" spans="2:17" ht="19.5" customHeight="1">
      <c r="B190" s="22"/>
      <c r="C190" s="22" t="s">
        <v>35</v>
      </c>
      <c r="D190" s="22" t="s">
        <v>35</v>
      </c>
      <c r="E190" s="31" t="s">
        <v>8495</v>
      </c>
      <c r="F190" s="31">
        <v>4</v>
      </c>
      <c r="G190" s="31">
        <v>1730</v>
      </c>
      <c r="H190" s="31">
        <v>6920</v>
      </c>
      <c r="I190" s="23"/>
      <c r="J190" s="31" t="s">
        <v>64</v>
      </c>
      <c r="K190" s="22"/>
      <c r="L190" s="22"/>
      <c r="M190" s="32">
        <v>44077</v>
      </c>
      <c r="N190" s="31"/>
      <c r="O190" s="22"/>
      <c r="P190" s="37"/>
      <c r="Q190" s="26"/>
    </row>
    <row r="191" spans="2:17" ht="19.5" customHeight="1">
      <c r="B191" s="22"/>
      <c r="C191" s="22" t="s">
        <v>35</v>
      </c>
      <c r="D191" s="22" t="s">
        <v>35</v>
      </c>
      <c r="E191" s="31" t="s">
        <v>8496</v>
      </c>
      <c r="F191" s="31">
        <v>4</v>
      </c>
      <c r="G191" s="31">
        <v>290</v>
      </c>
      <c r="H191" s="31">
        <v>1160</v>
      </c>
      <c r="I191" s="23"/>
      <c r="J191" s="31" t="s">
        <v>3761</v>
      </c>
      <c r="K191" s="22"/>
      <c r="L191" s="22"/>
      <c r="M191" s="32">
        <v>44077</v>
      </c>
      <c r="N191" s="31"/>
      <c r="O191" s="22"/>
      <c r="P191" s="37"/>
      <c r="Q191" s="26"/>
    </row>
    <row r="192" spans="2:17" ht="19.5" customHeight="1">
      <c r="B192" s="22"/>
      <c r="C192" s="22" t="s">
        <v>35</v>
      </c>
      <c r="D192" s="22" t="s">
        <v>35</v>
      </c>
      <c r="E192" s="31" t="s">
        <v>8497</v>
      </c>
      <c r="F192" s="31">
        <v>4</v>
      </c>
      <c r="G192" s="31">
        <v>2730</v>
      </c>
      <c r="H192" s="31">
        <v>10920</v>
      </c>
      <c r="I192" s="23"/>
      <c r="J192" s="31" t="s">
        <v>8498</v>
      </c>
      <c r="K192" s="22"/>
      <c r="L192" s="31"/>
      <c r="M192" s="32">
        <v>44077</v>
      </c>
      <c r="N192" s="31"/>
      <c r="O192" s="31"/>
      <c r="P192" s="37"/>
      <c r="Q192" s="26"/>
    </row>
    <row r="193" spans="2:17" ht="19.5" customHeight="1">
      <c r="B193" s="22"/>
      <c r="C193" s="22" t="s">
        <v>35</v>
      </c>
      <c r="D193" s="22" t="s">
        <v>35</v>
      </c>
      <c r="E193" s="31" t="s">
        <v>8499</v>
      </c>
      <c r="F193" s="31">
        <v>2</v>
      </c>
      <c r="G193" s="31">
        <v>14543</v>
      </c>
      <c r="H193" s="31">
        <v>29086</v>
      </c>
      <c r="I193" s="23"/>
      <c r="J193" s="31" t="s">
        <v>8500</v>
      </c>
      <c r="K193" s="22"/>
      <c r="L193" s="22"/>
      <c r="M193" s="32">
        <v>44077</v>
      </c>
      <c r="N193" s="31"/>
      <c r="O193" s="22"/>
      <c r="P193" s="37"/>
      <c r="Q193" s="26"/>
    </row>
    <row r="194" spans="2:17" ht="19.5" customHeight="1">
      <c r="B194" s="22"/>
      <c r="C194" s="22" t="s">
        <v>35</v>
      </c>
      <c r="D194" s="22" t="s">
        <v>35</v>
      </c>
      <c r="E194" s="31" t="s">
        <v>6347</v>
      </c>
      <c r="F194" s="23">
        <v>5</v>
      </c>
      <c r="G194" s="28">
        <v>1389</v>
      </c>
      <c r="H194" s="28">
        <v>6945</v>
      </c>
      <c r="I194" s="23"/>
      <c r="J194" s="31" t="s">
        <v>8501</v>
      </c>
      <c r="K194" s="22"/>
      <c r="L194" s="22"/>
      <c r="M194" s="32">
        <v>44077</v>
      </c>
      <c r="N194" s="31"/>
      <c r="O194" s="22"/>
      <c r="P194" s="37"/>
      <c r="Q194" s="26"/>
    </row>
    <row r="195" spans="2:17" ht="19.5" customHeight="1">
      <c r="B195" s="22"/>
      <c r="C195" s="22" t="s">
        <v>35</v>
      </c>
      <c r="D195" s="22" t="s">
        <v>35</v>
      </c>
      <c r="E195" s="31" t="s">
        <v>8502</v>
      </c>
      <c r="F195" s="31">
        <v>2</v>
      </c>
      <c r="G195" s="31">
        <v>14474</v>
      </c>
      <c r="H195" s="31">
        <v>28948</v>
      </c>
      <c r="I195" s="23"/>
      <c r="J195" s="31" t="s">
        <v>8500</v>
      </c>
      <c r="K195" s="22"/>
      <c r="L195" s="22"/>
      <c r="M195" s="32">
        <v>44078</v>
      </c>
      <c r="N195" s="31"/>
      <c r="O195" s="22"/>
      <c r="P195" s="37"/>
      <c r="Q195" s="26"/>
    </row>
    <row r="196" spans="2:17" ht="19.5" customHeight="1">
      <c r="B196" s="22"/>
      <c r="C196" s="22" t="s">
        <v>35</v>
      </c>
      <c r="D196" s="22" t="s">
        <v>35</v>
      </c>
      <c r="E196" s="31" t="s">
        <v>6216</v>
      </c>
      <c r="F196" s="31">
        <v>6</v>
      </c>
      <c r="G196" s="31">
        <v>616</v>
      </c>
      <c r="H196" s="31">
        <v>3696</v>
      </c>
      <c r="I196" s="28"/>
      <c r="J196" s="31" t="s">
        <v>68</v>
      </c>
      <c r="K196" s="22"/>
      <c r="L196" s="22"/>
      <c r="M196" s="32">
        <v>44078</v>
      </c>
      <c r="N196" s="31"/>
      <c r="O196" s="22"/>
      <c r="P196" s="37"/>
      <c r="Q196" s="26"/>
    </row>
    <row r="197" spans="2:17" ht="19.5" customHeight="1">
      <c r="B197" s="22"/>
      <c r="C197" s="22" t="s">
        <v>35</v>
      </c>
      <c r="D197" s="22" t="s">
        <v>35</v>
      </c>
      <c r="E197" s="31" t="s">
        <v>8503</v>
      </c>
      <c r="F197" s="23">
        <v>1</v>
      </c>
      <c r="G197" s="28">
        <v>5850</v>
      </c>
      <c r="H197" s="28">
        <f>F197*G197</f>
        <v>5850</v>
      </c>
      <c r="I197" s="23"/>
      <c r="J197" s="31" t="s">
        <v>8504</v>
      </c>
      <c r="K197" s="22"/>
      <c r="L197" s="22"/>
      <c r="M197" s="32">
        <v>44078</v>
      </c>
      <c r="N197" s="31"/>
      <c r="O197" s="22"/>
      <c r="P197" s="37"/>
      <c r="Q197" s="26"/>
    </row>
    <row r="198" spans="2:17" ht="19.5" customHeight="1">
      <c r="B198" s="22"/>
      <c r="C198" s="22" t="s">
        <v>35</v>
      </c>
      <c r="D198" s="22" t="s">
        <v>35</v>
      </c>
      <c r="E198" s="8" t="s">
        <v>8505</v>
      </c>
      <c r="F198" s="86">
        <v>1</v>
      </c>
      <c r="G198" s="87">
        <v>6000</v>
      </c>
      <c r="H198" s="87">
        <f>F198*G198</f>
        <v>6000</v>
      </c>
      <c r="I198" s="86"/>
      <c r="J198" s="81"/>
      <c r="K198" s="22"/>
      <c r="L198" s="22"/>
      <c r="M198" s="25">
        <v>44078</v>
      </c>
      <c r="N198" s="31"/>
      <c r="O198" s="22"/>
      <c r="P198" s="37"/>
      <c r="Q198" s="26"/>
    </row>
    <row r="199" spans="2:17" ht="19.5" customHeight="1">
      <c r="B199" s="22"/>
      <c r="C199" s="22" t="s">
        <v>35</v>
      </c>
      <c r="D199" s="22" t="s">
        <v>35</v>
      </c>
      <c r="E199" s="31" t="s">
        <v>8507</v>
      </c>
      <c r="F199" s="31">
        <v>4</v>
      </c>
      <c r="G199" s="31">
        <v>6000</v>
      </c>
      <c r="H199" s="31">
        <v>24000</v>
      </c>
      <c r="I199" s="31"/>
      <c r="J199" s="31" t="s">
        <v>8227</v>
      </c>
      <c r="K199" s="22"/>
      <c r="L199" s="22"/>
      <c r="M199" s="25">
        <v>44082</v>
      </c>
      <c r="N199" s="31"/>
      <c r="O199" s="22"/>
      <c r="P199" s="37"/>
      <c r="Q199" s="26"/>
    </row>
    <row r="200" spans="2:17" ht="19.5" customHeight="1">
      <c r="B200" s="22"/>
      <c r="C200" s="22" t="s">
        <v>35</v>
      </c>
      <c r="D200" s="22" t="s">
        <v>35</v>
      </c>
      <c r="E200" s="31" t="s">
        <v>6093</v>
      </c>
      <c r="F200" s="31">
        <v>4</v>
      </c>
      <c r="G200" s="31">
        <v>490</v>
      </c>
      <c r="H200" s="31">
        <v>1960</v>
      </c>
      <c r="I200" s="31"/>
      <c r="J200" s="31" t="s">
        <v>6094</v>
      </c>
      <c r="K200" s="22"/>
      <c r="L200" s="22"/>
      <c r="M200" s="25">
        <v>44082</v>
      </c>
      <c r="N200" s="31"/>
      <c r="O200" s="22"/>
      <c r="P200" s="37"/>
      <c r="Q200" s="26"/>
    </row>
    <row r="201" spans="2:17" ht="19.5" customHeight="1">
      <c r="B201" s="22"/>
      <c r="C201" s="22" t="s">
        <v>35</v>
      </c>
      <c r="D201" s="22" t="s">
        <v>35</v>
      </c>
      <c r="E201" s="31" t="s">
        <v>8508</v>
      </c>
      <c r="F201" s="31">
        <v>2</v>
      </c>
      <c r="G201" s="31">
        <v>720</v>
      </c>
      <c r="H201" s="31">
        <v>1440</v>
      </c>
      <c r="I201" s="23"/>
      <c r="J201" s="8" t="s">
        <v>413</v>
      </c>
      <c r="K201" s="22"/>
      <c r="L201" s="22"/>
      <c r="M201" s="25">
        <v>44082</v>
      </c>
      <c r="N201" s="31"/>
      <c r="O201" s="22"/>
      <c r="P201" s="37"/>
      <c r="Q201" s="26"/>
    </row>
    <row r="202" spans="2:17" ht="19.5" customHeight="1">
      <c r="B202" s="22"/>
      <c r="C202" s="22" t="s">
        <v>35</v>
      </c>
      <c r="D202" s="22" t="s">
        <v>35</v>
      </c>
      <c r="E202" s="31" t="s">
        <v>8509</v>
      </c>
      <c r="F202" s="31">
        <v>2</v>
      </c>
      <c r="G202" s="31">
        <v>720</v>
      </c>
      <c r="H202" s="31">
        <v>1440</v>
      </c>
      <c r="I202" s="23"/>
      <c r="J202" s="31" t="s">
        <v>413</v>
      </c>
      <c r="K202" s="22"/>
      <c r="L202" s="22"/>
      <c r="M202" s="25">
        <v>44082</v>
      </c>
      <c r="N202" s="31"/>
      <c r="O202" s="22"/>
      <c r="P202" s="37"/>
      <c r="Q202" s="26"/>
    </row>
    <row r="203" spans="2:17" ht="19.5" customHeight="1">
      <c r="B203" s="22"/>
      <c r="C203" s="22" t="s">
        <v>35</v>
      </c>
      <c r="D203" s="22" t="s">
        <v>35</v>
      </c>
      <c r="E203" s="31" t="s">
        <v>8510</v>
      </c>
      <c r="F203" s="31">
        <v>1</v>
      </c>
      <c r="G203" s="31">
        <v>11745</v>
      </c>
      <c r="H203" s="31">
        <v>11745</v>
      </c>
      <c r="I203" s="23"/>
      <c r="J203" s="31" t="s">
        <v>8511</v>
      </c>
      <c r="K203" s="22"/>
      <c r="L203" s="22"/>
      <c r="M203" s="25">
        <v>44082</v>
      </c>
      <c r="N203" s="31"/>
      <c r="O203" s="22"/>
      <c r="P203" s="37"/>
      <c r="Q203" s="26"/>
    </row>
    <row r="204" spans="2:17" ht="19.5" customHeight="1">
      <c r="B204" s="22"/>
      <c r="C204" s="22" t="s">
        <v>35</v>
      </c>
      <c r="D204" s="22" t="s">
        <v>35</v>
      </c>
      <c r="E204" s="31" t="s">
        <v>8512</v>
      </c>
      <c r="F204" s="31">
        <v>1</v>
      </c>
      <c r="G204" s="31">
        <v>1750</v>
      </c>
      <c r="H204" s="31">
        <v>1750</v>
      </c>
      <c r="I204" s="23"/>
      <c r="J204" s="31" t="s">
        <v>8513</v>
      </c>
      <c r="K204" s="22"/>
      <c r="L204" s="22"/>
      <c r="M204" s="25">
        <v>44082</v>
      </c>
      <c r="N204" s="31"/>
      <c r="O204" s="22"/>
      <c r="P204" s="37"/>
      <c r="Q204" s="26"/>
    </row>
    <row r="205" spans="2:17" ht="19.5" customHeight="1">
      <c r="B205" s="22"/>
      <c r="C205" s="22" t="s">
        <v>35</v>
      </c>
      <c r="D205" s="22" t="s">
        <v>35</v>
      </c>
      <c r="E205" s="31" t="s">
        <v>8514</v>
      </c>
      <c r="F205" s="31">
        <v>1</v>
      </c>
      <c r="G205" s="31">
        <v>1430</v>
      </c>
      <c r="H205" s="31">
        <v>1430</v>
      </c>
      <c r="I205" s="23"/>
      <c r="J205" s="31" t="s">
        <v>8515</v>
      </c>
      <c r="K205" s="22"/>
      <c r="L205" s="22"/>
      <c r="M205" s="25">
        <v>44082</v>
      </c>
      <c r="N205" s="31"/>
      <c r="O205" s="22"/>
      <c r="P205" s="37"/>
      <c r="Q205" s="26"/>
    </row>
    <row r="206" spans="2:17" ht="19.5" customHeight="1">
      <c r="B206" s="22"/>
      <c r="C206" s="22" t="s">
        <v>35</v>
      </c>
      <c r="D206" s="22" t="s">
        <v>35</v>
      </c>
      <c r="E206" s="31" t="s">
        <v>8516</v>
      </c>
      <c r="F206" s="31">
        <v>1</v>
      </c>
      <c r="G206" s="31">
        <v>1630</v>
      </c>
      <c r="H206" s="31">
        <v>1630</v>
      </c>
      <c r="I206" s="23"/>
      <c r="J206" s="31" t="s">
        <v>8517</v>
      </c>
      <c r="K206" s="22"/>
      <c r="L206" s="22"/>
      <c r="M206" s="25">
        <v>44082</v>
      </c>
      <c r="N206" s="31"/>
      <c r="O206" s="22"/>
      <c r="P206" s="37"/>
      <c r="Q206" s="26"/>
    </row>
    <row r="207" spans="2:17" ht="19.5" customHeight="1">
      <c r="B207" s="22"/>
      <c r="C207" s="22" t="s">
        <v>35</v>
      </c>
      <c r="D207" s="22" t="s">
        <v>35</v>
      </c>
      <c r="E207" s="31" t="s">
        <v>8518</v>
      </c>
      <c r="F207" s="31">
        <v>2</v>
      </c>
      <c r="G207" s="31">
        <v>224</v>
      </c>
      <c r="H207" s="31">
        <v>448</v>
      </c>
      <c r="I207" s="23"/>
      <c r="J207" s="31" t="s">
        <v>480</v>
      </c>
      <c r="K207" s="22"/>
      <c r="L207" s="22"/>
      <c r="M207" s="32">
        <v>44083</v>
      </c>
      <c r="N207" s="31"/>
      <c r="O207" s="22"/>
      <c r="P207" s="37"/>
      <c r="Q207" s="26"/>
    </row>
    <row r="208" spans="2:17" ht="19.5" customHeight="1">
      <c r="B208" s="22"/>
      <c r="C208" s="22" t="s">
        <v>35</v>
      </c>
      <c r="D208" s="22" t="s">
        <v>35</v>
      </c>
      <c r="E208" s="31" t="s">
        <v>8519</v>
      </c>
      <c r="F208" s="31">
        <v>2</v>
      </c>
      <c r="G208" s="31">
        <v>198</v>
      </c>
      <c r="H208" s="31">
        <v>396</v>
      </c>
      <c r="I208" s="28"/>
      <c r="J208" s="31" t="s">
        <v>480</v>
      </c>
      <c r="K208" s="22"/>
      <c r="L208" s="22"/>
      <c r="M208" s="32">
        <v>44083</v>
      </c>
      <c r="N208" s="31"/>
      <c r="O208" s="22"/>
      <c r="P208" s="37"/>
      <c r="Q208" s="26"/>
    </row>
    <row r="209" spans="2:17" ht="19.5" customHeight="1">
      <c r="B209" s="22"/>
      <c r="C209" s="22" t="s">
        <v>35</v>
      </c>
      <c r="D209" s="22" t="s">
        <v>35</v>
      </c>
      <c r="E209" s="31" t="s">
        <v>8520</v>
      </c>
      <c r="F209" s="31">
        <v>2</v>
      </c>
      <c r="G209" s="31">
        <v>800</v>
      </c>
      <c r="H209" s="31">
        <v>1600</v>
      </c>
      <c r="I209" s="23"/>
      <c r="J209" s="31" t="s">
        <v>68</v>
      </c>
      <c r="K209" s="22"/>
      <c r="L209" s="22"/>
      <c r="M209" s="32">
        <v>44083</v>
      </c>
      <c r="N209" s="31"/>
      <c r="O209" s="22"/>
      <c r="P209" s="37"/>
      <c r="Q209" s="26"/>
    </row>
    <row r="210" spans="2:17" ht="19.5" customHeight="1">
      <c r="B210" s="22"/>
      <c r="C210" s="22" t="s">
        <v>292</v>
      </c>
      <c r="D210" s="22" t="s">
        <v>144</v>
      </c>
      <c r="E210" s="31" t="s">
        <v>8521</v>
      </c>
      <c r="F210" s="23">
        <v>1</v>
      </c>
      <c r="G210" s="28">
        <v>9440</v>
      </c>
      <c r="H210" s="28">
        <v>9440</v>
      </c>
      <c r="I210" s="23"/>
      <c r="J210" s="31" t="s">
        <v>6043</v>
      </c>
      <c r="K210" s="22"/>
      <c r="L210" s="22"/>
      <c r="M210" s="25">
        <v>44084</v>
      </c>
      <c r="N210" s="31"/>
      <c r="O210" s="22"/>
      <c r="P210" s="37"/>
      <c r="Q210" s="26"/>
    </row>
    <row r="211" spans="2:17" ht="19.5" customHeight="1">
      <c r="B211" s="22"/>
      <c r="C211" s="22" t="s">
        <v>35</v>
      </c>
      <c r="D211" s="22" t="s">
        <v>35</v>
      </c>
      <c r="E211" s="31" t="s">
        <v>4793</v>
      </c>
      <c r="F211" s="31">
        <v>1</v>
      </c>
      <c r="G211" s="31">
        <v>2830</v>
      </c>
      <c r="H211" s="31">
        <v>2830</v>
      </c>
      <c r="I211" s="31"/>
      <c r="J211" s="31" t="s">
        <v>6223</v>
      </c>
      <c r="K211" s="22"/>
      <c r="L211" s="22"/>
      <c r="M211" s="25">
        <v>44084</v>
      </c>
      <c r="N211" s="31"/>
      <c r="O211" s="22"/>
      <c r="P211" s="37"/>
      <c r="Q211" s="26"/>
    </row>
    <row r="212" spans="2:17" ht="19.5" customHeight="1">
      <c r="B212" s="22"/>
      <c r="C212" s="22" t="s">
        <v>35</v>
      </c>
      <c r="D212" s="22" t="s">
        <v>35</v>
      </c>
      <c r="E212" s="31" t="s">
        <v>8523</v>
      </c>
      <c r="F212" s="31">
        <v>1</v>
      </c>
      <c r="G212" s="31">
        <v>237</v>
      </c>
      <c r="H212" s="31">
        <v>237</v>
      </c>
      <c r="I212" s="31"/>
      <c r="J212" s="31" t="s">
        <v>5969</v>
      </c>
      <c r="K212" s="22"/>
      <c r="L212" s="22"/>
      <c r="M212" s="25">
        <v>44084</v>
      </c>
      <c r="N212" s="31"/>
      <c r="O212" s="22"/>
      <c r="P212" s="37"/>
      <c r="Q212" s="26"/>
    </row>
    <row r="213" spans="2:17" ht="19.5" customHeight="1">
      <c r="B213" s="22"/>
      <c r="C213" s="22" t="s">
        <v>35</v>
      </c>
      <c r="D213" s="22" t="s">
        <v>35</v>
      </c>
      <c r="E213" s="31" t="s">
        <v>8524</v>
      </c>
      <c r="F213" s="31">
        <v>1</v>
      </c>
      <c r="G213" s="31">
        <v>1630</v>
      </c>
      <c r="H213" s="31">
        <v>1630</v>
      </c>
      <c r="I213" s="23"/>
      <c r="J213" s="31" t="s">
        <v>457</v>
      </c>
      <c r="K213" s="22"/>
      <c r="L213" s="22"/>
      <c r="M213" s="25">
        <v>44084</v>
      </c>
      <c r="N213" s="31"/>
      <c r="O213" s="22"/>
      <c r="P213" s="37"/>
      <c r="Q213" s="26"/>
    </row>
    <row r="214" spans="2:17" ht="19.5" customHeight="1">
      <c r="B214" s="22"/>
      <c r="C214" s="22" t="s">
        <v>35</v>
      </c>
      <c r="D214" s="22" t="s">
        <v>35</v>
      </c>
      <c r="E214" s="31" t="s">
        <v>8525</v>
      </c>
      <c r="F214" s="31">
        <v>1</v>
      </c>
      <c r="G214" s="31">
        <v>11678</v>
      </c>
      <c r="H214" s="31">
        <v>11678</v>
      </c>
      <c r="I214" s="23"/>
      <c r="J214" s="31" t="s">
        <v>37</v>
      </c>
      <c r="K214" s="22"/>
      <c r="L214" s="22"/>
      <c r="M214" s="25">
        <v>44084</v>
      </c>
      <c r="N214" s="31"/>
      <c r="O214" s="22"/>
      <c r="P214" s="37"/>
      <c r="Q214" s="26"/>
    </row>
    <row r="215" spans="2:17" ht="19.5" customHeight="1">
      <c r="B215" s="22"/>
      <c r="C215" s="22" t="s">
        <v>35</v>
      </c>
      <c r="D215" s="22" t="s">
        <v>35</v>
      </c>
      <c r="E215" s="31" t="s">
        <v>6294</v>
      </c>
      <c r="F215" s="31">
        <v>2</v>
      </c>
      <c r="G215" s="31">
        <v>28899</v>
      </c>
      <c r="H215" s="31">
        <v>57798</v>
      </c>
      <c r="I215" s="23"/>
      <c r="J215" s="31" t="s">
        <v>8471</v>
      </c>
      <c r="K215" s="22"/>
      <c r="L215" s="22"/>
      <c r="M215" s="25">
        <v>44084</v>
      </c>
      <c r="N215" s="31"/>
      <c r="O215" s="22"/>
      <c r="P215" s="37"/>
      <c r="Q215" s="26"/>
    </row>
    <row r="216" spans="2:17" ht="19.5" customHeight="1">
      <c r="B216" s="22"/>
      <c r="C216" s="22" t="s">
        <v>35</v>
      </c>
      <c r="D216" s="22" t="s">
        <v>35</v>
      </c>
      <c r="E216" s="31" t="s">
        <v>8437</v>
      </c>
      <c r="F216" s="31">
        <v>1</v>
      </c>
      <c r="G216" s="31">
        <v>990</v>
      </c>
      <c r="H216" s="31">
        <v>990</v>
      </c>
      <c r="I216" s="23"/>
      <c r="J216" s="31" t="s">
        <v>85</v>
      </c>
      <c r="K216" s="22"/>
      <c r="L216" s="22"/>
      <c r="M216" s="25">
        <v>44084</v>
      </c>
      <c r="N216" s="31"/>
      <c r="O216" s="22"/>
      <c r="P216" s="37"/>
      <c r="Q216" s="26"/>
    </row>
    <row r="217" spans="2:17" ht="19.5" customHeight="1">
      <c r="B217" s="22"/>
      <c r="C217" s="22" t="s">
        <v>35</v>
      </c>
      <c r="D217" s="22" t="s">
        <v>35</v>
      </c>
      <c r="E217" s="31" t="s">
        <v>82</v>
      </c>
      <c r="F217" s="31">
        <v>1</v>
      </c>
      <c r="G217" s="31">
        <v>240</v>
      </c>
      <c r="H217" s="31">
        <v>240</v>
      </c>
      <c r="I217" s="31"/>
      <c r="J217" s="31" t="s">
        <v>83</v>
      </c>
      <c r="K217" s="22"/>
      <c r="L217" s="22"/>
      <c r="M217" s="25">
        <v>44084</v>
      </c>
      <c r="N217" s="31"/>
      <c r="O217" s="22"/>
      <c r="P217" s="37"/>
      <c r="Q217" s="26"/>
    </row>
    <row r="218" spans="2:17" ht="19.5" customHeight="1">
      <c r="B218" s="22"/>
      <c r="C218" s="22" t="s">
        <v>35</v>
      </c>
      <c r="D218" s="22" t="s">
        <v>35</v>
      </c>
      <c r="E218" s="31" t="s">
        <v>8526</v>
      </c>
      <c r="F218" s="31">
        <v>1</v>
      </c>
      <c r="G218" s="31">
        <v>1570</v>
      </c>
      <c r="H218" s="31">
        <v>1570</v>
      </c>
      <c r="I218" s="31"/>
      <c r="J218" s="31" t="s">
        <v>457</v>
      </c>
      <c r="K218" s="22"/>
      <c r="L218" s="22"/>
      <c r="M218" s="25">
        <v>44084</v>
      </c>
      <c r="N218" s="31"/>
      <c r="O218" s="22"/>
      <c r="P218" s="37"/>
      <c r="Q218" s="26"/>
    </row>
    <row r="219" spans="2:17" ht="19.5" customHeight="1">
      <c r="B219" s="22"/>
      <c r="C219" s="22" t="s">
        <v>35</v>
      </c>
      <c r="D219" s="22" t="s">
        <v>35</v>
      </c>
      <c r="E219" s="31" t="s">
        <v>8234</v>
      </c>
      <c r="F219" s="31">
        <v>60</v>
      </c>
      <c r="G219" s="31">
        <v>489</v>
      </c>
      <c r="H219" s="31">
        <v>29340</v>
      </c>
      <c r="I219" s="23"/>
      <c r="J219" s="31" t="s">
        <v>80</v>
      </c>
      <c r="K219" s="22"/>
      <c r="L219" s="22"/>
      <c r="M219" s="25">
        <v>44084</v>
      </c>
      <c r="N219" s="31"/>
      <c r="O219" s="22"/>
      <c r="P219" s="37"/>
      <c r="Q219" s="26"/>
    </row>
    <row r="220" spans="2:17" ht="19.5" customHeight="1">
      <c r="B220" s="22"/>
      <c r="C220" s="22" t="s">
        <v>35</v>
      </c>
      <c r="D220" s="22" t="s">
        <v>35</v>
      </c>
      <c r="E220" s="31" t="s">
        <v>8235</v>
      </c>
      <c r="F220" s="31">
        <v>4</v>
      </c>
      <c r="G220" s="31">
        <v>320</v>
      </c>
      <c r="H220" s="31">
        <v>1280</v>
      </c>
      <c r="I220" s="23"/>
      <c r="J220" s="31" t="s">
        <v>83</v>
      </c>
      <c r="K220" s="22"/>
      <c r="L220" s="22"/>
      <c r="M220" s="25">
        <v>44084</v>
      </c>
      <c r="N220" s="31"/>
      <c r="O220" s="22"/>
      <c r="P220" s="37"/>
      <c r="Q220" s="26"/>
    </row>
    <row r="221" spans="2:17" ht="19.5" customHeight="1">
      <c r="B221" s="22"/>
      <c r="C221" s="22" t="s">
        <v>35</v>
      </c>
      <c r="D221" s="22" t="s">
        <v>35</v>
      </c>
      <c r="E221" s="31" t="s">
        <v>8527</v>
      </c>
      <c r="F221" s="31">
        <v>8</v>
      </c>
      <c r="G221" s="31">
        <v>1760</v>
      </c>
      <c r="H221" s="31">
        <v>14080</v>
      </c>
      <c r="I221" s="23"/>
      <c r="J221" s="31" t="s">
        <v>85</v>
      </c>
      <c r="K221" s="22"/>
      <c r="L221" s="22"/>
      <c r="M221" s="25">
        <v>44084</v>
      </c>
      <c r="N221" s="31"/>
      <c r="O221" s="22"/>
      <c r="P221" s="37"/>
      <c r="Q221" s="26"/>
    </row>
    <row r="222" spans="2:17" ht="19.5" customHeight="1">
      <c r="B222" s="22"/>
      <c r="C222" s="22" t="s">
        <v>35</v>
      </c>
      <c r="D222" s="22" t="s">
        <v>35</v>
      </c>
      <c r="E222" s="31" t="s">
        <v>8528</v>
      </c>
      <c r="F222" s="31">
        <v>2</v>
      </c>
      <c r="G222" s="31">
        <v>3210</v>
      </c>
      <c r="H222" s="31">
        <v>6420</v>
      </c>
      <c r="I222" s="23"/>
      <c r="J222" s="31" t="s">
        <v>85</v>
      </c>
      <c r="K222" s="22"/>
      <c r="L222" s="22"/>
      <c r="M222" s="25">
        <v>44084</v>
      </c>
      <c r="N222" s="31"/>
      <c r="O222" s="22"/>
      <c r="P222" s="37"/>
      <c r="Q222" s="26"/>
    </row>
    <row r="223" spans="2:17" ht="19.5" customHeight="1">
      <c r="B223" s="22"/>
      <c r="C223" s="22" t="s">
        <v>35</v>
      </c>
      <c r="D223" s="22" t="s">
        <v>35</v>
      </c>
      <c r="E223" s="31" t="s">
        <v>8529</v>
      </c>
      <c r="F223" s="31">
        <v>5</v>
      </c>
      <c r="G223" s="31">
        <v>4930</v>
      </c>
      <c r="H223" s="31">
        <v>24650</v>
      </c>
      <c r="I223" s="23"/>
      <c r="J223" s="31" t="s">
        <v>85</v>
      </c>
      <c r="K223" s="22"/>
      <c r="L223" s="22"/>
      <c r="M223" s="25">
        <v>44084</v>
      </c>
      <c r="N223" s="31"/>
      <c r="O223" s="22"/>
      <c r="P223" s="37"/>
      <c r="Q223" s="26"/>
    </row>
    <row r="224" spans="2:17" ht="19.5" customHeight="1">
      <c r="B224" s="22"/>
      <c r="C224" s="22" t="s">
        <v>35</v>
      </c>
      <c r="D224" s="22" t="s">
        <v>35</v>
      </c>
      <c r="E224" s="31" t="s">
        <v>8530</v>
      </c>
      <c r="F224" s="31">
        <v>2</v>
      </c>
      <c r="G224" s="31">
        <v>5880</v>
      </c>
      <c r="H224" s="31">
        <v>11760</v>
      </c>
      <c r="I224" s="23"/>
      <c r="J224" s="31" t="s">
        <v>85</v>
      </c>
      <c r="K224" s="22"/>
      <c r="L224" s="22"/>
      <c r="M224" s="25">
        <v>44084</v>
      </c>
      <c r="N224" s="31"/>
      <c r="O224" s="22"/>
      <c r="P224" s="37"/>
      <c r="Q224" s="26"/>
    </row>
    <row r="225" spans="2:17" ht="19.5" customHeight="1">
      <c r="B225" s="22"/>
      <c r="C225" s="22" t="s">
        <v>35</v>
      </c>
      <c r="D225" s="22" t="s">
        <v>35</v>
      </c>
      <c r="E225" s="31" t="s">
        <v>8531</v>
      </c>
      <c r="F225" s="31">
        <v>7</v>
      </c>
      <c r="G225" s="31">
        <v>2170</v>
      </c>
      <c r="H225" s="31">
        <f>F225*G225</f>
        <v>15190</v>
      </c>
      <c r="I225" s="23"/>
      <c r="J225" s="31" t="s">
        <v>8532</v>
      </c>
      <c r="K225" s="22"/>
      <c r="L225" s="22"/>
      <c r="M225" s="25">
        <v>44084</v>
      </c>
      <c r="N225" s="31"/>
      <c r="O225" s="22"/>
      <c r="P225" s="37"/>
      <c r="Q225" s="26"/>
    </row>
    <row r="226" spans="2:17" ht="19.5" customHeight="1">
      <c r="B226" s="22"/>
      <c r="C226" s="22" t="s">
        <v>35</v>
      </c>
      <c r="D226" s="22" t="s">
        <v>35</v>
      </c>
      <c r="E226" s="31" t="s">
        <v>8533</v>
      </c>
      <c r="F226" s="31">
        <v>1</v>
      </c>
      <c r="G226" s="31">
        <v>2500</v>
      </c>
      <c r="H226" s="31">
        <f>F226*G226</f>
        <v>2500</v>
      </c>
      <c r="I226" s="28"/>
      <c r="J226" s="31" t="s">
        <v>8534</v>
      </c>
      <c r="K226" s="22"/>
      <c r="L226" s="22"/>
      <c r="M226" s="25">
        <v>44084</v>
      </c>
      <c r="N226" s="31"/>
      <c r="O226" s="22"/>
      <c r="P226" s="37"/>
      <c r="Q226" s="26"/>
    </row>
    <row r="227" spans="2:17" ht="19.5" customHeight="1">
      <c r="B227" s="22"/>
      <c r="C227" s="22" t="s">
        <v>35</v>
      </c>
      <c r="D227" s="22" t="s">
        <v>35</v>
      </c>
      <c r="E227" s="31" t="s">
        <v>8535</v>
      </c>
      <c r="F227" s="31">
        <v>2</v>
      </c>
      <c r="G227" s="31">
        <v>3430</v>
      </c>
      <c r="H227" s="31">
        <v>6860</v>
      </c>
      <c r="I227" s="23"/>
      <c r="J227" s="31" t="s">
        <v>8412</v>
      </c>
      <c r="K227" s="22"/>
      <c r="L227" s="22"/>
      <c r="M227" s="32">
        <v>44085</v>
      </c>
      <c r="N227" s="31"/>
      <c r="O227" s="22"/>
      <c r="P227" s="37"/>
      <c r="Q227" s="26"/>
    </row>
    <row r="228" spans="2:17" ht="19.5" customHeight="1">
      <c r="B228" s="22"/>
      <c r="C228" s="22" t="s">
        <v>35</v>
      </c>
      <c r="D228" s="22" t="s">
        <v>35</v>
      </c>
      <c r="E228" s="31" t="s">
        <v>8536</v>
      </c>
      <c r="F228" s="31">
        <v>2</v>
      </c>
      <c r="G228" s="31">
        <v>3430</v>
      </c>
      <c r="H228" s="31">
        <v>6860</v>
      </c>
      <c r="I228" s="34"/>
      <c r="J228" s="31" t="s">
        <v>8449</v>
      </c>
      <c r="K228" s="22"/>
      <c r="L228" s="864"/>
      <c r="M228" s="32">
        <v>44085</v>
      </c>
      <c r="N228" s="31"/>
      <c r="O228" s="22"/>
      <c r="P228" s="37"/>
      <c r="Q228" s="26"/>
    </row>
    <row r="229" spans="2:17" ht="19.5" customHeight="1">
      <c r="B229" s="22"/>
      <c r="C229" s="22" t="s">
        <v>35</v>
      </c>
      <c r="D229" s="22" t="s">
        <v>35</v>
      </c>
      <c r="E229" s="31" t="s">
        <v>8537</v>
      </c>
      <c r="F229" s="31">
        <v>4</v>
      </c>
      <c r="G229" s="31">
        <v>4806</v>
      </c>
      <c r="H229" s="31">
        <v>19224</v>
      </c>
      <c r="I229" s="31"/>
      <c r="J229" s="31" t="s">
        <v>8451</v>
      </c>
      <c r="K229" s="22"/>
      <c r="L229" s="22"/>
      <c r="M229" s="32">
        <v>44085</v>
      </c>
      <c r="N229" s="31"/>
      <c r="O229" s="22"/>
      <c r="P229" s="37"/>
      <c r="Q229" s="26"/>
    </row>
    <row r="230" spans="2:17" ht="19.5" customHeight="1">
      <c r="B230" s="22"/>
      <c r="C230" s="22" t="s">
        <v>35</v>
      </c>
      <c r="D230" s="22" t="s">
        <v>35</v>
      </c>
      <c r="E230" s="31" t="s">
        <v>8507</v>
      </c>
      <c r="F230" s="31">
        <v>4</v>
      </c>
      <c r="G230" s="31">
        <v>6000</v>
      </c>
      <c r="H230" s="31">
        <v>24000</v>
      </c>
      <c r="I230" s="31"/>
      <c r="J230" s="31" t="s">
        <v>8227</v>
      </c>
      <c r="K230" s="22"/>
      <c r="L230" s="22"/>
      <c r="M230" s="32">
        <v>44085</v>
      </c>
      <c r="N230" s="31"/>
      <c r="O230" s="22"/>
      <c r="P230" s="37"/>
      <c r="Q230" s="26"/>
    </row>
    <row r="231" spans="2:17" ht="19.5" customHeight="1">
      <c r="B231" s="22"/>
      <c r="C231" s="22" t="s">
        <v>35</v>
      </c>
      <c r="D231" s="22" t="s">
        <v>35</v>
      </c>
      <c r="E231" s="31" t="s">
        <v>6087</v>
      </c>
      <c r="F231" s="31">
        <v>5</v>
      </c>
      <c r="G231" s="31">
        <v>1889</v>
      </c>
      <c r="H231" s="31">
        <v>9445</v>
      </c>
      <c r="I231" s="23"/>
      <c r="J231" s="31" t="s">
        <v>6088</v>
      </c>
      <c r="K231" s="22"/>
      <c r="L231" s="22"/>
      <c r="M231" s="25">
        <v>44089</v>
      </c>
      <c r="N231" s="31"/>
      <c r="O231" s="22"/>
      <c r="P231" s="37"/>
      <c r="Q231" s="26"/>
    </row>
    <row r="232" spans="2:17" ht="19.5" customHeight="1">
      <c r="B232" s="22"/>
      <c r="C232" s="22" t="s">
        <v>35</v>
      </c>
      <c r="D232" s="22" t="s">
        <v>35</v>
      </c>
      <c r="E232" s="31" t="s">
        <v>8538</v>
      </c>
      <c r="F232" s="31">
        <v>2</v>
      </c>
      <c r="G232" s="31">
        <v>425</v>
      </c>
      <c r="H232" s="31">
        <v>850</v>
      </c>
      <c r="I232" s="23"/>
      <c r="J232" s="31" t="s">
        <v>8539</v>
      </c>
      <c r="K232" s="22"/>
      <c r="L232" s="22"/>
      <c r="M232" s="25">
        <v>44089</v>
      </c>
      <c r="N232" s="31"/>
      <c r="O232" s="22"/>
      <c r="P232" s="37"/>
      <c r="Q232" s="26"/>
    </row>
    <row r="233" spans="2:17" ht="19.5" customHeight="1">
      <c r="B233" s="22"/>
      <c r="C233" s="22" t="s">
        <v>35</v>
      </c>
      <c r="D233" s="22" t="s">
        <v>35</v>
      </c>
      <c r="E233" s="31" t="s">
        <v>8540</v>
      </c>
      <c r="F233" s="31">
        <v>1</v>
      </c>
      <c r="G233" s="31">
        <v>16407</v>
      </c>
      <c r="H233" s="31">
        <v>16407</v>
      </c>
      <c r="I233" s="23"/>
      <c r="J233" s="31" t="s">
        <v>8541</v>
      </c>
      <c r="K233" s="22"/>
      <c r="L233" s="22"/>
      <c r="M233" s="25">
        <v>44089</v>
      </c>
      <c r="N233" s="31"/>
      <c r="O233" s="22"/>
      <c r="P233" s="37"/>
      <c r="Q233" s="26"/>
    </row>
    <row r="234" spans="2:17" ht="19.5" customHeight="1">
      <c r="B234" s="22"/>
      <c r="C234" s="22" t="s">
        <v>35</v>
      </c>
      <c r="D234" s="22" t="s">
        <v>35</v>
      </c>
      <c r="E234" s="31" t="s">
        <v>8542</v>
      </c>
      <c r="F234" s="31">
        <v>1</v>
      </c>
      <c r="G234" s="31">
        <v>20700</v>
      </c>
      <c r="H234" s="31">
        <v>20700</v>
      </c>
      <c r="I234" s="23"/>
      <c r="J234" s="31" t="s">
        <v>8543</v>
      </c>
      <c r="K234" s="22"/>
      <c r="L234" s="22"/>
      <c r="M234" s="25">
        <v>44089</v>
      </c>
      <c r="N234" s="31"/>
      <c r="O234" s="22"/>
      <c r="P234" s="37"/>
      <c r="Q234" s="26"/>
    </row>
    <row r="235" spans="2:17" ht="19.5" customHeight="1">
      <c r="B235" s="22"/>
      <c r="C235" s="22" t="s">
        <v>35</v>
      </c>
      <c r="D235" s="22" t="s">
        <v>35</v>
      </c>
      <c r="E235" s="31" t="s">
        <v>8544</v>
      </c>
      <c r="F235" s="31">
        <v>1</v>
      </c>
      <c r="G235" s="31">
        <v>8036</v>
      </c>
      <c r="H235" s="31">
        <v>8036</v>
      </c>
      <c r="I235" s="23"/>
      <c r="J235" s="31" t="s">
        <v>8545</v>
      </c>
      <c r="K235" s="22"/>
      <c r="L235" s="22"/>
      <c r="M235" s="25">
        <v>44089</v>
      </c>
      <c r="N235" s="31"/>
      <c r="O235" s="22"/>
      <c r="P235" s="37"/>
      <c r="Q235" s="26"/>
    </row>
    <row r="236" spans="2:17" ht="19.5" customHeight="1">
      <c r="B236" s="22"/>
      <c r="C236" s="22" t="s">
        <v>35</v>
      </c>
      <c r="D236" s="22" t="s">
        <v>35</v>
      </c>
      <c r="E236" s="31" t="s">
        <v>8546</v>
      </c>
      <c r="F236" s="31">
        <v>4</v>
      </c>
      <c r="G236" s="31">
        <v>1550</v>
      </c>
      <c r="H236" s="31">
        <v>6200</v>
      </c>
      <c r="I236" s="31"/>
      <c r="J236" s="31" t="s">
        <v>457</v>
      </c>
      <c r="K236" s="22"/>
      <c r="L236" s="22"/>
      <c r="M236" s="25">
        <v>44089</v>
      </c>
      <c r="N236" s="31"/>
      <c r="O236" s="22"/>
      <c r="P236" s="37"/>
      <c r="Q236" s="26"/>
    </row>
    <row r="237" spans="2:17" ht="19.5" customHeight="1">
      <c r="B237" s="22"/>
      <c r="C237" s="22" t="s">
        <v>35</v>
      </c>
      <c r="D237" s="22" t="s">
        <v>35</v>
      </c>
      <c r="E237" s="30">
        <v>437</v>
      </c>
      <c r="F237" s="31">
        <v>2</v>
      </c>
      <c r="G237" s="31">
        <v>527</v>
      </c>
      <c r="H237" s="31">
        <v>1054</v>
      </c>
      <c r="I237" s="31"/>
      <c r="J237" s="31" t="s">
        <v>6092</v>
      </c>
      <c r="K237" s="22"/>
      <c r="L237" s="22"/>
      <c r="M237" s="25">
        <v>44089</v>
      </c>
      <c r="N237" s="31"/>
      <c r="O237" s="22"/>
      <c r="P237" s="37"/>
      <c r="Q237" s="26"/>
    </row>
    <row r="238" spans="2:17" ht="19.5" customHeight="1">
      <c r="B238" s="22"/>
      <c r="C238" s="22" t="s">
        <v>35</v>
      </c>
      <c r="D238" s="22" t="s">
        <v>35</v>
      </c>
      <c r="E238" s="31" t="s">
        <v>8239</v>
      </c>
      <c r="F238" s="31">
        <v>2</v>
      </c>
      <c r="G238" s="31">
        <v>3789</v>
      </c>
      <c r="H238" s="31">
        <v>7578</v>
      </c>
      <c r="I238" s="23"/>
      <c r="J238" s="31" t="s">
        <v>8240</v>
      </c>
      <c r="K238" s="22"/>
      <c r="L238" s="22"/>
      <c r="M238" s="25">
        <v>44089</v>
      </c>
      <c r="N238" s="31"/>
      <c r="O238" s="22"/>
      <c r="P238" s="37"/>
      <c r="Q238" s="26"/>
    </row>
    <row r="239" spans="2:17" ht="19.5" customHeight="1">
      <c r="B239" s="22"/>
      <c r="C239" s="22" t="s">
        <v>35</v>
      </c>
      <c r="D239" s="22" t="s">
        <v>35</v>
      </c>
      <c r="E239" s="31" t="s">
        <v>8241</v>
      </c>
      <c r="F239" s="31">
        <v>2</v>
      </c>
      <c r="G239" s="31">
        <v>969</v>
      </c>
      <c r="H239" s="31">
        <v>1938</v>
      </c>
      <c r="I239" s="23"/>
      <c r="J239" s="31" t="s">
        <v>8242</v>
      </c>
      <c r="K239" s="22"/>
      <c r="L239" s="22"/>
      <c r="M239" s="25">
        <v>44089</v>
      </c>
      <c r="N239" s="31"/>
      <c r="O239" s="22"/>
      <c r="P239" s="37"/>
      <c r="Q239" s="26"/>
    </row>
    <row r="240" spans="2:17" ht="19.5" customHeight="1">
      <c r="B240" s="22"/>
      <c r="C240" s="22" t="s">
        <v>35</v>
      </c>
      <c r="D240" s="22" t="s">
        <v>35</v>
      </c>
      <c r="E240" s="31" t="s">
        <v>8243</v>
      </c>
      <c r="F240" s="31">
        <v>2</v>
      </c>
      <c r="G240" s="31">
        <v>298</v>
      </c>
      <c r="H240" s="31">
        <v>596</v>
      </c>
      <c r="I240" s="23"/>
      <c r="J240" s="31" t="s">
        <v>8242</v>
      </c>
      <c r="K240" s="22"/>
      <c r="L240" s="22"/>
      <c r="M240" s="25">
        <v>44089</v>
      </c>
      <c r="N240" s="31"/>
      <c r="O240" s="22"/>
      <c r="P240" s="37"/>
      <c r="Q240" s="26"/>
    </row>
    <row r="241" spans="2:17" ht="19.5" customHeight="1">
      <c r="B241" s="22"/>
      <c r="C241" s="22" t="s">
        <v>35</v>
      </c>
      <c r="D241" s="22" t="s">
        <v>35</v>
      </c>
      <c r="E241" s="31" t="s">
        <v>8547</v>
      </c>
      <c r="F241" s="31">
        <v>1</v>
      </c>
      <c r="G241" s="31">
        <v>3224</v>
      </c>
      <c r="H241" s="31">
        <v>3224</v>
      </c>
      <c r="I241" s="23"/>
      <c r="J241" s="31" t="s">
        <v>8548</v>
      </c>
      <c r="K241" s="22"/>
      <c r="L241" s="22"/>
      <c r="M241" s="25">
        <v>44089</v>
      </c>
      <c r="N241" s="31"/>
      <c r="O241" s="22"/>
      <c r="P241" s="37"/>
      <c r="Q241" s="26"/>
    </row>
    <row r="242" spans="2:17" ht="20.100000000000001" customHeight="1">
      <c r="B242" s="22"/>
      <c r="C242" s="22" t="s">
        <v>35</v>
      </c>
      <c r="D242" s="22" t="s">
        <v>35</v>
      </c>
      <c r="E242" s="31" t="s">
        <v>8549</v>
      </c>
      <c r="F242" s="31">
        <v>10</v>
      </c>
      <c r="G242" s="31">
        <v>1470</v>
      </c>
      <c r="H242" s="31">
        <v>14700</v>
      </c>
      <c r="I242" s="23"/>
      <c r="J242" s="31" t="s">
        <v>8458</v>
      </c>
      <c r="K242" s="22"/>
      <c r="L242" s="22"/>
      <c r="M242" s="25">
        <v>44089</v>
      </c>
      <c r="N242" s="31"/>
      <c r="O242" s="22"/>
      <c r="P242" s="37"/>
      <c r="Q242" s="26"/>
    </row>
    <row r="243" spans="2:17" ht="19.5" customHeight="1">
      <c r="B243" s="22"/>
      <c r="C243" s="22" t="s">
        <v>35</v>
      </c>
      <c r="D243" s="22" t="s">
        <v>35</v>
      </c>
      <c r="E243" s="31" t="s">
        <v>8550</v>
      </c>
      <c r="F243" s="31">
        <v>1</v>
      </c>
      <c r="G243" s="31">
        <v>9570</v>
      </c>
      <c r="H243" s="31">
        <v>9570</v>
      </c>
      <c r="I243" s="23"/>
      <c r="J243" s="31" t="s">
        <v>8551</v>
      </c>
      <c r="K243" s="22"/>
      <c r="L243" s="22"/>
      <c r="M243" s="25">
        <v>44090</v>
      </c>
      <c r="N243" s="31"/>
      <c r="O243" s="22"/>
      <c r="P243" s="37"/>
      <c r="Q243" s="26"/>
    </row>
    <row r="244" spans="2:17" ht="19.5" customHeight="1">
      <c r="B244" s="22"/>
      <c r="C244" s="22" t="s">
        <v>35</v>
      </c>
      <c r="D244" s="22" t="s">
        <v>35</v>
      </c>
      <c r="E244" s="31" t="s">
        <v>8552</v>
      </c>
      <c r="F244" s="31">
        <v>1</v>
      </c>
      <c r="G244" s="31">
        <v>10960</v>
      </c>
      <c r="H244" s="31">
        <v>10960</v>
      </c>
      <c r="I244" s="23"/>
      <c r="J244" s="31" t="s">
        <v>8553</v>
      </c>
      <c r="K244" s="22"/>
      <c r="L244" s="22"/>
      <c r="M244" s="25">
        <v>44090</v>
      </c>
      <c r="N244" s="31"/>
      <c r="O244" s="22"/>
      <c r="P244" s="37"/>
      <c r="Q244" s="26"/>
    </row>
    <row r="245" spans="2:17" ht="19.5" customHeight="1">
      <c r="B245" s="22"/>
      <c r="C245" s="22" t="s">
        <v>35</v>
      </c>
      <c r="D245" s="22" t="s">
        <v>35</v>
      </c>
      <c r="E245" s="31" t="s">
        <v>8554</v>
      </c>
      <c r="F245" s="31">
        <v>4</v>
      </c>
      <c r="G245" s="31">
        <v>1570</v>
      </c>
      <c r="H245" s="31">
        <v>6280</v>
      </c>
      <c r="I245" s="28"/>
      <c r="J245" s="31" t="s">
        <v>8555</v>
      </c>
      <c r="K245" s="22"/>
      <c r="L245" s="22"/>
      <c r="M245" s="25">
        <v>44090</v>
      </c>
      <c r="N245" s="31"/>
      <c r="O245" s="22"/>
      <c r="P245" s="37"/>
      <c r="Q245" s="26"/>
    </row>
    <row r="246" spans="2:17" ht="19.5" customHeight="1">
      <c r="B246" s="22"/>
      <c r="C246" s="22" t="s">
        <v>35</v>
      </c>
      <c r="D246" s="22" t="s">
        <v>35</v>
      </c>
      <c r="E246" s="31" t="s">
        <v>8556</v>
      </c>
      <c r="F246" s="31">
        <v>8</v>
      </c>
      <c r="G246" s="31">
        <v>360</v>
      </c>
      <c r="H246" s="31">
        <v>2880</v>
      </c>
      <c r="I246" s="23"/>
      <c r="J246" s="31" t="s">
        <v>8557</v>
      </c>
      <c r="K246" s="22"/>
      <c r="L246" s="22"/>
      <c r="M246" s="25">
        <v>44090</v>
      </c>
      <c r="N246" s="31"/>
      <c r="O246" s="22"/>
      <c r="P246" s="37"/>
      <c r="Q246" s="26"/>
    </row>
    <row r="247" spans="2:17" ht="19.5" customHeight="1">
      <c r="B247" s="22"/>
      <c r="C247" s="85" t="s">
        <v>35</v>
      </c>
      <c r="D247" s="85" t="s">
        <v>35</v>
      </c>
      <c r="E247" s="81" t="s">
        <v>8558</v>
      </c>
      <c r="F247" s="81">
        <v>4</v>
      </c>
      <c r="G247" s="81">
        <v>3090</v>
      </c>
      <c r="H247" s="81">
        <v>12360</v>
      </c>
      <c r="I247" s="1960"/>
      <c r="J247" s="8" t="s">
        <v>44</v>
      </c>
      <c r="K247" s="85"/>
      <c r="L247" s="1957"/>
      <c r="M247" s="2741">
        <v>44091</v>
      </c>
      <c r="N247" s="31"/>
      <c r="O247" s="22"/>
      <c r="P247" s="37"/>
      <c r="Q247" s="26"/>
    </row>
    <row r="248" spans="2:17" ht="19.5" customHeight="1">
      <c r="B248" s="22"/>
      <c r="C248" s="22" t="s">
        <v>35</v>
      </c>
      <c r="D248" s="22" t="s">
        <v>35</v>
      </c>
      <c r="E248" s="31" t="s">
        <v>290</v>
      </c>
      <c r="F248" s="31">
        <v>3</v>
      </c>
      <c r="G248" s="31">
        <v>8179</v>
      </c>
      <c r="H248" s="31">
        <v>24537</v>
      </c>
      <c r="I248" s="31"/>
      <c r="J248" s="31" t="s">
        <v>291</v>
      </c>
      <c r="K248" s="22"/>
      <c r="L248" s="22"/>
      <c r="M248" s="32">
        <v>44092</v>
      </c>
      <c r="N248" s="31"/>
      <c r="O248" s="22"/>
      <c r="P248" s="37"/>
      <c r="Q248" s="26"/>
    </row>
    <row r="249" spans="2:17" ht="19.5" customHeight="1">
      <c r="B249" s="22"/>
      <c r="C249" s="22" t="s">
        <v>35</v>
      </c>
      <c r="D249" s="22" t="s">
        <v>35</v>
      </c>
      <c r="E249" s="31" t="s">
        <v>2320</v>
      </c>
      <c r="F249" s="31">
        <v>8</v>
      </c>
      <c r="G249" s="31">
        <v>369</v>
      </c>
      <c r="H249" s="31">
        <v>2952</v>
      </c>
      <c r="I249" s="31"/>
      <c r="J249" s="31" t="s">
        <v>383</v>
      </c>
      <c r="K249" s="22"/>
      <c r="L249" s="22"/>
      <c r="M249" s="32">
        <v>44092</v>
      </c>
      <c r="N249" s="31"/>
      <c r="O249" s="22"/>
      <c r="P249" s="37"/>
      <c r="Q249" s="26"/>
    </row>
    <row r="250" spans="2:17" ht="19.5" customHeight="1">
      <c r="B250" s="22"/>
      <c r="C250" s="22" t="s">
        <v>35</v>
      </c>
      <c r="D250" s="22" t="s">
        <v>35</v>
      </c>
      <c r="E250" s="31" t="s">
        <v>497</v>
      </c>
      <c r="F250" s="31">
        <v>8</v>
      </c>
      <c r="G250" s="31">
        <v>369</v>
      </c>
      <c r="H250" s="31">
        <v>2952</v>
      </c>
      <c r="I250" s="23"/>
      <c r="J250" s="31" t="s">
        <v>383</v>
      </c>
      <c r="K250" s="22"/>
      <c r="L250" s="22"/>
      <c r="M250" s="32">
        <v>44092</v>
      </c>
      <c r="N250" s="31"/>
      <c r="O250" s="22"/>
      <c r="P250" s="37"/>
      <c r="Q250" s="26"/>
    </row>
    <row r="251" spans="2:17" ht="19.5" customHeight="1">
      <c r="B251" s="22"/>
      <c r="C251" s="22" t="s">
        <v>35</v>
      </c>
      <c r="D251" s="22" t="s">
        <v>35</v>
      </c>
      <c r="E251" s="31" t="s">
        <v>8559</v>
      </c>
      <c r="F251" s="31">
        <v>2</v>
      </c>
      <c r="G251" s="31">
        <v>14501</v>
      </c>
      <c r="H251" s="31">
        <v>29002</v>
      </c>
      <c r="I251" s="23"/>
      <c r="J251" s="31" t="s">
        <v>8560</v>
      </c>
      <c r="K251" s="22"/>
      <c r="L251" s="22"/>
      <c r="M251" s="32">
        <v>44092</v>
      </c>
      <c r="N251" s="31"/>
      <c r="O251" s="22"/>
      <c r="P251" s="37"/>
      <c r="Q251" s="26"/>
    </row>
    <row r="252" spans="2:17" ht="19.5" customHeight="1">
      <c r="B252" s="22"/>
      <c r="C252" s="22" t="s">
        <v>35</v>
      </c>
      <c r="D252" s="85" t="s">
        <v>35</v>
      </c>
      <c r="E252" s="81" t="s">
        <v>10099</v>
      </c>
      <c r="F252" s="81">
        <v>8</v>
      </c>
      <c r="G252" s="81">
        <v>1445</v>
      </c>
      <c r="H252" s="81">
        <v>11560</v>
      </c>
      <c r="I252" s="86"/>
      <c r="J252" s="8" t="s">
        <v>3572</v>
      </c>
      <c r="K252" s="85"/>
      <c r="L252" s="85"/>
      <c r="M252" s="88">
        <v>44098</v>
      </c>
      <c r="N252" s="31"/>
      <c r="O252" s="22"/>
      <c r="P252" s="37"/>
      <c r="Q252" s="26"/>
    </row>
    <row r="253" spans="2:17" ht="19.5" customHeight="1">
      <c r="B253" s="22"/>
      <c r="C253" s="22" t="s">
        <v>35</v>
      </c>
      <c r="D253" s="85" t="s">
        <v>35</v>
      </c>
      <c r="E253" s="31" t="s">
        <v>6283</v>
      </c>
      <c r="F253" s="31">
        <v>4</v>
      </c>
      <c r="G253" s="31">
        <v>438</v>
      </c>
      <c r="H253" s="31">
        <v>1752</v>
      </c>
      <c r="I253" s="23"/>
      <c r="J253" s="31" t="s">
        <v>6284</v>
      </c>
      <c r="K253" s="22"/>
      <c r="L253" s="22"/>
      <c r="M253" s="25">
        <v>44098</v>
      </c>
      <c r="N253" s="31"/>
      <c r="O253" s="22"/>
      <c r="P253" s="37"/>
      <c r="Q253" s="26"/>
    </row>
    <row r="254" spans="2:17" ht="19.5" customHeight="1">
      <c r="B254" s="22"/>
      <c r="C254" s="22" t="s">
        <v>35</v>
      </c>
      <c r="D254" s="85" t="s">
        <v>35</v>
      </c>
      <c r="E254" s="31" t="s">
        <v>6282</v>
      </c>
      <c r="F254" s="31">
        <v>2</v>
      </c>
      <c r="G254" s="31">
        <v>298</v>
      </c>
      <c r="H254" s="31">
        <v>596</v>
      </c>
      <c r="I254" s="23"/>
      <c r="J254" s="31" t="s">
        <v>480</v>
      </c>
      <c r="K254" s="22"/>
      <c r="L254" s="22"/>
      <c r="M254" s="25">
        <v>44098</v>
      </c>
      <c r="N254" s="31"/>
      <c r="O254" s="22"/>
      <c r="P254" s="37"/>
      <c r="Q254" s="26"/>
    </row>
    <row r="255" spans="2:17" ht="19.5" customHeight="1">
      <c r="B255" s="22"/>
      <c r="C255" s="22" t="s">
        <v>35</v>
      </c>
      <c r="D255" s="85" t="s">
        <v>35</v>
      </c>
      <c r="E255" s="31" t="s">
        <v>6240</v>
      </c>
      <c r="F255" s="31">
        <v>1</v>
      </c>
      <c r="G255" s="31">
        <v>764</v>
      </c>
      <c r="H255" s="31">
        <v>764</v>
      </c>
      <c r="I255" s="23"/>
      <c r="J255" s="31" t="s">
        <v>6241</v>
      </c>
      <c r="K255" s="22"/>
      <c r="L255" s="22"/>
      <c r="M255" s="25">
        <v>44103</v>
      </c>
      <c r="N255" s="31"/>
      <c r="O255" s="22"/>
      <c r="P255" s="37"/>
      <c r="Q255" s="26"/>
    </row>
    <row r="256" spans="2:17" ht="19.5" customHeight="1">
      <c r="B256" s="22"/>
      <c r="C256" s="22" t="s">
        <v>35</v>
      </c>
      <c r="D256" s="85" t="s">
        <v>35</v>
      </c>
      <c r="E256" s="31" t="s">
        <v>8564</v>
      </c>
      <c r="F256" s="31">
        <v>1</v>
      </c>
      <c r="G256" s="31">
        <v>2080</v>
      </c>
      <c r="H256" s="31">
        <v>2080</v>
      </c>
      <c r="I256" s="23"/>
      <c r="J256" s="31" t="s">
        <v>457</v>
      </c>
      <c r="K256" s="22"/>
      <c r="L256" s="22"/>
      <c r="M256" s="25">
        <v>44103</v>
      </c>
      <c r="N256" s="31"/>
      <c r="O256" s="22"/>
      <c r="P256" s="37"/>
      <c r="Q256" s="26"/>
    </row>
    <row r="257" spans="2:17" ht="19.5" customHeight="1">
      <c r="B257" s="22"/>
      <c r="C257" s="22" t="s">
        <v>35</v>
      </c>
      <c r="D257" s="85" t="s">
        <v>35</v>
      </c>
      <c r="E257" s="31" t="s">
        <v>8565</v>
      </c>
      <c r="F257" s="31">
        <v>4</v>
      </c>
      <c r="G257" s="31">
        <v>1440</v>
      </c>
      <c r="H257" s="31">
        <v>5760</v>
      </c>
      <c r="I257" s="23"/>
      <c r="J257" s="31" t="s">
        <v>457</v>
      </c>
      <c r="K257" s="22"/>
      <c r="L257" s="22"/>
      <c r="M257" s="25">
        <v>44103</v>
      </c>
      <c r="N257" s="31"/>
      <c r="O257" s="22"/>
      <c r="P257" s="37"/>
      <c r="Q257" s="26"/>
    </row>
    <row r="258" spans="2:17" ht="19.5" customHeight="1">
      <c r="B258" s="22"/>
      <c r="C258" s="22" t="s">
        <v>35</v>
      </c>
      <c r="D258" s="85" t="s">
        <v>35</v>
      </c>
      <c r="E258" s="31" t="s">
        <v>8562</v>
      </c>
      <c r="F258" s="31">
        <v>8</v>
      </c>
      <c r="G258" s="31">
        <v>520</v>
      </c>
      <c r="H258" s="31">
        <v>4160</v>
      </c>
      <c r="I258" s="23"/>
      <c r="J258" s="8" t="s">
        <v>3761</v>
      </c>
      <c r="K258" s="22"/>
      <c r="L258" s="22"/>
      <c r="M258" s="25">
        <v>44103</v>
      </c>
      <c r="N258" s="31"/>
      <c r="O258" s="22"/>
      <c r="P258" s="37"/>
      <c r="Q258" s="26"/>
    </row>
    <row r="259" spans="2:17" ht="19.5" customHeight="1">
      <c r="B259" s="22"/>
      <c r="C259" s="22" t="s">
        <v>35</v>
      </c>
      <c r="D259" s="85" t="s">
        <v>35</v>
      </c>
      <c r="E259" s="31" t="s">
        <v>8563</v>
      </c>
      <c r="F259" s="31">
        <v>3</v>
      </c>
      <c r="G259" s="31">
        <v>13679</v>
      </c>
      <c r="H259" s="31">
        <v>41037</v>
      </c>
      <c r="I259" s="28"/>
      <c r="J259" s="31" t="s">
        <v>8500</v>
      </c>
      <c r="K259" s="22"/>
      <c r="L259" s="22"/>
      <c r="M259" s="25">
        <v>44103</v>
      </c>
      <c r="N259" s="31"/>
      <c r="O259" s="22"/>
      <c r="P259" s="37"/>
      <c r="Q259" s="26"/>
    </row>
    <row r="260" spans="2:17" ht="19.5" customHeight="1">
      <c r="B260" s="21">
        <v>38</v>
      </c>
      <c r="C260" s="21" t="s">
        <v>8570</v>
      </c>
      <c r="D260" s="21" t="s">
        <v>8570</v>
      </c>
      <c r="E260" s="30" t="s">
        <v>8571</v>
      </c>
      <c r="F260" s="22">
        <v>1</v>
      </c>
      <c r="G260" s="266">
        <v>16900</v>
      </c>
      <c r="H260" s="266">
        <v>16900</v>
      </c>
      <c r="I260" s="167"/>
      <c r="J260" s="30" t="s">
        <v>8572</v>
      </c>
      <c r="K260" s="30"/>
      <c r="L260" s="22" t="s">
        <v>8573</v>
      </c>
      <c r="M260" s="25">
        <v>44084</v>
      </c>
      <c r="N260" s="21"/>
      <c r="O260" s="22"/>
      <c r="P260" s="25"/>
      <c r="Q260" s="26">
        <v>44105</v>
      </c>
    </row>
    <row r="261" spans="2:17" ht="19.5" customHeight="1">
      <c r="B261" s="2555">
        <v>38</v>
      </c>
      <c r="C261" s="21" t="s">
        <v>8570</v>
      </c>
      <c r="D261" s="21" t="s">
        <v>8570</v>
      </c>
      <c r="E261" s="2747" t="s">
        <v>8574</v>
      </c>
      <c r="F261" s="22">
        <v>1</v>
      </c>
      <c r="G261" s="733">
        <v>9200</v>
      </c>
      <c r="H261" s="733">
        <v>9200</v>
      </c>
      <c r="I261" s="2005"/>
      <c r="J261" s="733" t="s">
        <v>8575</v>
      </c>
      <c r="K261" s="30"/>
      <c r="L261" s="22" t="s">
        <v>8573</v>
      </c>
      <c r="M261" s="25">
        <v>44084</v>
      </c>
      <c r="N261" s="21"/>
      <c r="O261" s="32"/>
      <c r="P261" s="25"/>
      <c r="Q261" s="26">
        <v>44105</v>
      </c>
    </row>
    <row r="262" spans="2:17" ht="19.5" customHeight="1">
      <c r="B262" s="21">
        <v>38</v>
      </c>
      <c r="C262" s="21" t="s">
        <v>8570</v>
      </c>
      <c r="D262" s="21" t="s">
        <v>8570</v>
      </c>
      <c r="E262" s="1497" t="s">
        <v>8576</v>
      </c>
      <c r="F262" s="22">
        <v>1</v>
      </c>
      <c r="G262" s="266">
        <v>3000</v>
      </c>
      <c r="H262" s="266">
        <v>3000</v>
      </c>
      <c r="I262" s="22"/>
      <c r="J262" s="31" t="s">
        <v>8577</v>
      </c>
      <c r="K262" s="30"/>
      <c r="L262" s="22" t="s">
        <v>8573</v>
      </c>
      <c r="M262" s="25">
        <v>44084</v>
      </c>
      <c r="N262" s="21"/>
      <c r="O262" s="32"/>
      <c r="P262" s="25"/>
      <c r="Q262" s="26">
        <v>44105</v>
      </c>
    </row>
    <row r="263" spans="2:17" ht="19.5" customHeight="1">
      <c r="B263" s="21">
        <v>38</v>
      </c>
      <c r="C263" s="21" t="s">
        <v>5847</v>
      </c>
      <c r="D263" s="21" t="s">
        <v>5847</v>
      </c>
      <c r="E263" s="235" t="s">
        <v>8578</v>
      </c>
      <c r="F263" s="22">
        <v>1</v>
      </c>
      <c r="G263" s="266">
        <v>12900</v>
      </c>
      <c r="H263" s="266">
        <v>12900</v>
      </c>
      <c r="I263" s="22"/>
      <c r="J263" s="31" t="s">
        <v>8579</v>
      </c>
      <c r="K263" s="30"/>
      <c r="L263" s="22" t="s">
        <v>8573</v>
      </c>
      <c r="M263" s="25">
        <v>44084</v>
      </c>
      <c r="N263" s="21"/>
      <c r="O263" s="32"/>
      <c r="P263" s="25"/>
      <c r="Q263" s="26">
        <v>44088</v>
      </c>
    </row>
    <row r="264" spans="2:17" ht="19.5" customHeight="1">
      <c r="B264" s="21">
        <v>38</v>
      </c>
      <c r="C264" s="21" t="s">
        <v>5847</v>
      </c>
      <c r="D264" s="21" t="s">
        <v>5847</v>
      </c>
      <c r="E264" s="31" t="s">
        <v>8068</v>
      </c>
      <c r="F264" s="22">
        <v>1</v>
      </c>
      <c r="G264" s="266">
        <v>12800</v>
      </c>
      <c r="H264" s="2748">
        <v>12800</v>
      </c>
      <c r="I264" s="167"/>
      <c r="J264" s="31" t="s">
        <v>8580</v>
      </c>
      <c r="K264" s="30"/>
      <c r="L264" s="22" t="s">
        <v>8573</v>
      </c>
      <c r="M264" s="25">
        <v>44084</v>
      </c>
      <c r="N264" s="21"/>
      <c r="O264" s="32"/>
      <c r="P264" s="25"/>
      <c r="Q264" s="26">
        <v>44088</v>
      </c>
    </row>
    <row r="265" spans="2:17" ht="19.5" customHeight="1">
      <c r="B265" s="21">
        <v>38</v>
      </c>
      <c r="C265" s="21" t="s">
        <v>577</v>
      </c>
      <c r="D265" s="21" t="s">
        <v>577</v>
      </c>
      <c r="E265" s="31" t="s">
        <v>8581</v>
      </c>
      <c r="F265" s="22">
        <v>1</v>
      </c>
      <c r="G265" s="266">
        <v>66</v>
      </c>
      <c r="H265" s="266">
        <v>66</v>
      </c>
      <c r="I265" s="167"/>
      <c r="J265" s="31" t="s">
        <v>1033</v>
      </c>
      <c r="K265" s="30"/>
      <c r="L265" s="22" t="s">
        <v>8573</v>
      </c>
      <c r="M265" s="25">
        <v>44085</v>
      </c>
      <c r="N265" s="21"/>
      <c r="O265" s="32"/>
      <c r="P265" s="25"/>
      <c r="Q265" s="26">
        <v>44088</v>
      </c>
    </row>
    <row r="266" spans="2:17" ht="19.5" customHeight="1">
      <c r="B266" s="2555">
        <v>38</v>
      </c>
      <c r="C266" s="21" t="s">
        <v>577</v>
      </c>
      <c r="D266" s="21" t="s">
        <v>577</v>
      </c>
      <c r="E266" s="245" t="s">
        <v>8582</v>
      </c>
      <c r="F266" s="44">
        <v>1</v>
      </c>
      <c r="G266" s="215">
        <v>200</v>
      </c>
      <c r="H266" s="266">
        <v>200</v>
      </c>
      <c r="I266" s="205"/>
      <c r="J266" s="211" t="s">
        <v>8583</v>
      </c>
      <c r="K266" s="22"/>
      <c r="L266" s="22" t="s">
        <v>8573</v>
      </c>
      <c r="M266" s="25">
        <v>44085</v>
      </c>
      <c r="N266" s="21"/>
      <c r="O266" s="32"/>
      <c r="P266" s="25"/>
      <c r="Q266" s="26">
        <v>44088</v>
      </c>
    </row>
    <row r="267" spans="2:17" ht="19.5" customHeight="1">
      <c r="B267" s="21">
        <v>38</v>
      </c>
      <c r="C267" s="21" t="s">
        <v>577</v>
      </c>
      <c r="D267" s="21" t="s">
        <v>577</v>
      </c>
      <c r="E267" s="245" t="s">
        <v>8584</v>
      </c>
      <c r="F267" s="44">
        <v>1</v>
      </c>
      <c r="G267" s="215">
        <v>190</v>
      </c>
      <c r="H267" s="2748">
        <v>190</v>
      </c>
      <c r="I267" s="205"/>
      <c r="J267" s="211" t="s">
        <v>8585</v>
      </c>
      <c r="K267" s="22"/>
      <c r="L267" s="22" t="s">
        <v>8573</v>
      </c>
      <c r="M267" s="25">
        <v>44085</v>
      </c>
      <c r="N267" s="21"/>
      <c r="O267" s="32"/>
      <c r="P267" s="25"/>
      <c r="Q267" s="26">
        <v>44088</v>
      </c>
    </row>
    <row r="268" spans="2:17" ht="19.5" customHeight="1">
      <c r="B268" s="21">
        <v>38</v>
      </c>
      <c r="C268" s="21" t="s">
        <v>577</v>
      </c>
      <c r="D268" s="21" t="s">
        <v>577</v>
      </c>
      <c r="E268" s="245" t="s">
        <v>8586</v>
      </c>
      <c r="F268" s="44">
        <v>0.1</v>
      </c>
      <c r="G268" s="215">
        <v>570</v>
      </c>
      <c r="H268" s="266">
        <v>57</v>
      </c>
      <c r="I268" s="205"/>
      <c r="J268" s="211" t="s">
        <v>8587</v>
      </c>
      <c r="K268" s="22" t="s">
        <v>4667</v>
      </c>
      <c r="L268" s="22" t="s">
        <v>8573</v>
      </c>
      <c r="M268" s="25"/>
      <c r="N268" s="21"/>
      <c r="O268" s="32"/>
      <c r="P268" s="25"/>
      <c r="Q268" s="26"/>
    </row>
    <row r="269" spans="2:17" ht="19.5" customHeight="1">
      <c r="B269" s="21">
        <v>38</v>
      </c>
      <c r="C269" s="21" t="s">
        <v>577</v>
      </c>
      <c r="D269" s="21" t="s">
        <v>577</v>
      </c>
      <c r="E269" s="245" t="s">
        <v>8588</v>
      </c>
      <c r="F269" s="44">
        <v>0.01</v>
      </c>
      <c r="G269" s="215">
        <v>536</v>
      </c>
      <c r="H269" s="266">
        <v>5.36</v>
      </c>
      <c r="I269" s="205"/>
      <c r="J269" s="211" t="s">
        <v>8587</v>
      </c>
      <c r="K269" s="22" t="s">
        <v>4667</v>
      </c>
      <c r="L269" s="22" t="s">
        <v>8573</v>
      </c>
      <c r="M269" s="25"/>
      <c r="N269" s="21"/>
      <c r="O269" s="32"/>
      <c r="P269" s="25"/>
      <c r="Q269" s="26"/>
    </row>
    <row r="270" spans="2:17" ht="19.5" customHeight="1">
      <c r="B270" s="21">
        <v>38</v>
      </c>
      <c r="C270" s="21" t="s">
        <v>577</v>
      </c>
      <c r="D270" s="21" t="s">
        <v>577</v>
      </c>
      <c r="E270" s="245" t="s">
        <v>8589</v>
      </c>
      <c r="F270" s="44">
        <v>0.01</v>
      </c>
      <c r="G270" s="215">
        <v>3465</v>
      </c>
      <c r="H270" s="2748">
        <v>34.65</v>
      </c>
      <c r="I270" s="205"/>
      <c r="J270" s="959" t="s">
        <v>8590</v>
      </c>
      <c r="K270" s="22" t="s">
        <v>4667</v>
      </c>
      <c r="L270" s="22" t="s">
        <v>8573</v>
      </c>
      <c r="M270" s="25"/>
      <c r="N270" s="21"/>
      <c r="O270" s="32"/>
      <c r="P270" s="25"/>
      <c r="Q270" s="26"/>
    </row>
    <row r="271" spans="2:17" ht="19.5" customHeight="1">
      <c r="B271" s="2555">
        <v>38</v>
      </c>
      <c r="C271" s="208" t="s">
        <v>8591</v>
      </c>
      <c r="D271" s="208" t="s">
        <v>8591</v>
      </c>
      <c r="E271" s="245" t="s">
        <v>8592</v>
      </c>
      <c r="F271" s="44">
        <v>1</v>
      </c>
      <c r="G271" s="215">
        <v>110</v>
      </c>
      <c r="H271" s="266">
        <v>110</v>
      </c>
      <c r="I271" s="205"/>
      <c r="J271" s="31" t="s">
        <v>8593</v>
      </c>
      <c r="K271" s="22"/>
      <c r="L271" s="22" t="s">
        <v>8573</v>
      </c>
      <c r="M271" s="25"/>
      <c r="N271" s="21"/>
      <c r="O271" s="32"/>
      <c r="P271" s="25"/>
      <c r="Q271" s="26"/>
    </row>
    <row r="272" spans="2:17" ht="19.5" customHeight="1">
      <c r="B272" s="21">
        <v>38</v>
      </c>
      <c r="C272" s="208" t="s">
        <v>8591</v>
      </c>
      <c r="D272" s="208" t="s">
        <v>8591</v>
      </c>
      <c r="E272" s="245" t="s">
        <v>8594</v>
      </c>
      <c r="F272" s="44">
        <v>1</v>
      </c>
      <c r="G272" s="215">
        <v>44</v>
      </c>
      <c r="H272" s="266">
        <v>44</v>
      </c>
      <c r="I272" s="205"/>
      <c r="J272" s="31" t="s">
        <v>8595</v>
      </c>
      <c r="K272" s="22"/>
      <c r="L272" s="22" t="s">
        <v>8573</v>
      </c>
      <c r="M272" s="25"/>
      <c r="N272" s="21"/>
      <c r="O272" s="32"/>
      <c r="P272" s="25"/>
      <c r="Q272" s="26"/>
    </row>
    <row r="273" spans="2:17" ht="19.5" customHeight="1">
      <c r="B273" s="21">
        <v>38</v>
      </c>
      <c r="C273" s="208" t="s">
        <v>8591</v>
      </c>
      <c r="D273" s="208" t="s">
        <v>8591</v>
      </c>
      <c r="E273" s="2749" t="s">
        <v>8596</v>
      </c>
      <c r="F273" s="2750">
        <v>1</v>
      </c>
      <c r="G273" s="2751">
        <v>1692</v>
      </c>
      <c r="H273" s="2748">
        <v>1692</v>
      </c>
      <c r="I273" s="205"/>
      <c r="J273" s="211" t="s">
        <v>8597</v>
      </c>
      <c r="K273" s="22" t="s">
        <v>8598</v>
      </c>
      <c r="L273" s="22" t="s">
        <v>8573</v>
      </c>
      <c r="M273" s="25"/>
      <c r="N273" s="21"/>
      <c r="O273" s="32"/>
      <c r="P273" s="25"/>
      <c r="Q273" s="26"/>
    </row>
    <row r="274" spans="2:17" ht="19.5" customHeight="1">
      <c r="B274" s="22"/>
      <c r="C274" s="22" t="s">
        <v>35</v>
      </c>
      <c r="D274" s="85" t="s">
        <v>35</v>
      </c>
      <c r="E274" s="31" t="s">
        <v>6215</v>
      </c>
      <c r="F274" s="31">
        <v>20</v>
      </c>
      <c r="G274" s="31">
        <v>520</v>
      </c>
      <c r="H274" s="31">
        <v>10400</v>
      </c>
      <c r="I274" s="23"/>
      <c r="J274" s="31" t="s">
        <v>68</v>
      </c>
      <c r="K274" s="22"/>
      <c r="L274" s="22"/>
      <c r="M274" s="25">
        <v>44116</v>
      </c>
      <c r="N274" s="31"/>
      <c r="O274" s="22"/>
      <c r="P274" s="37"/>
      <c r="Q274" s="26"/>
    </row>
    <row r="275" spans="2:17" ht="20.100000000000001" customHeight="1">
      <c r="B275" s="22"/>
      <c r="C275" s="22" t="s">
        <v>35</v>
      </c>
      <c r="D275" s="85" t="s">
        <v>35</v>
      </c>
      <c r="E275" s="31" t="s">
        <v>8495</v>
      </c>
      <c r="F275" s="31">
        <v>4</v>
      </c>
      <c r="G275" s="31">
        <v>1730</v>
      </c>
      <c r="H275" s="31">
        <v>6920</v>
      </c>
      <c r="I275" s="23"/>
      <c r="J275" s="31" t="s">
        <v>64</v>
      </c>
      <c r="K275" s="22"/>
      <c r="L275" s="22"/>
      <c r="M275" s="25">
        <v>44116</v>
      </c>
      <c r="N275" s="31"/>
      <c r="O275" s="22"/>
      <c r="P275" s="37"/>
      <c r="Q275" s="26"/>
    </row>
    <row r="276" spans="2:17" ht="19.5" customHeight="1">
      <c r="B276" s="22"/>
      <c r="C276" s="22" t="s">
        <v>35</v>
      </c>
      <c r="D276" s="85" t="s">
        <v>35</v>
      </c>
      <c r="E276" s="31" t="s">
        <v>6216</v>
      </c>
      <c r="F276" s="31">
        <v>20</v>
      </c>
      <c r="G276" s="31">
        <v>520</v>
      </c>
      <c r="H276" s="31">
        <v>10400</v>
      </c>
      <c r="I276" s="23"/>
      <c r="J276" s="31" t="s">
        <v>68</v>
      </c>
      <c r="K276" s="22"/>
      <c r="L276" s="22"/>
      <c r="M276" s="25">
        <v>44116</v>
      </c>
      <c r="N276" s="31"/>
      <c r="O276" s="22"/>
      <c r="P276" s="37"/>
      <c r="Q276" s="26"/>
    </row>
    <row r="277" spans="2:17" ht="19.5" customHeight="1">
      <c r="B277" s="22"/>
      <c r="C277" s="22" t="s">
        <v>35</v>
      </c>
      <c r="D277" s="85" t="s">
        <v>35</v>
      </c>
      <c r="E277" s="31" t="s">
        <v>8599</v>
      </c>
      <c r="F277" s="31">
        <v>8</v>
      </c>
      <c r="G277" s="31">
        <v>383</v>
      </c>
      <c r="H277" s="31">
        <v>3064</v>
      </c>
      <c r="I277" s="23"/>
      <c r="J277" s="31" t="s">
        <v>3572</v>
      </c>
      <c r="K277" s="22"/>
      <c r="L277" s="22"/>
      <c r="M277" s="25">
        <v>44116</v>
      </c>
      <c r="N277" s="31"/>
      <c r="O277" s="22"/>
      <c r="P277" s="37"/>
      <c r="Q277" s="26"/>
    </row>
    <row r="278" spans="2:17" ht="19.5" customHeight="1">
      <c r="B278" s="22"/>
      <c r="C278" s="22" t="s">
        <v>35</v>
      </c>
      <c r="D278" s="85" t="s">
        <v>35</v>
      </c>
      <c r="E278" s="31" t="s">
        <v>8600</v>
      </c>
      <c r="F278" s="31">
        <v>2</v>
      </c>
      <c r="G278" s="31">
        <v>10780</v>
      </c>
      <c r="H278" s="31">
        <v>21560</v>
      </c>
      <c r="I278" s="28"/>
      <c r="J278" s="31" t="s">
        <v>8601</v>
      </c>
      <c r="K278" s="22"/>
      <c r="L278" s="22"/>
      <c r="M278" s="25">
        <v>44116</v>
      </c>
      <c r="N278" s="31"/>
      <c r="O278" s="22"/>
      <c r="P278" s="37"/>
      <c r="Q278" s="26"/>
    </row>
    <row r="279" spans="2:17" ht="19.5" customHeight="1">
      <c r="B279" s="22"/>
      <c r="C279" s="22" t="s">
        <v>35</v>
      </c>
      <c r="D279" s="85" t="s">
        <v>35</v>
      </c>
      <c r="E279" s="31" t="s">
        <v>8602</v>
      </c>
      <c r="F279" s="31">
        <v>2</v>
      </c>
      <c r="G279" s="31">
        <v>900</v>
      </c>
      <c r="H279" s="31">
        <v>1800</v>
      </c>
      <c r="I279" s="23"/>
      <c r="J279" s="31" t="s">
        <v>85</v>
      </c>
      <c r="K279" s="22"/>
      <c r="L279" s="22"/>
      <c r="M279" s="25">
        <v>44116</v>
      </c>
      <c r="N279" s="31"/>
      <c r="O279" s="22"/>
      <c r="P279" s="37"/>
      <c r="Q279" s="26"/>
    </row>
    <row r="280" spans="2:17" ht="19.5" customHeight="1">
      <c r="B280" s="22"/>
      <c r="C280" s="22" t="s">
        <v>35</v>
      </c>
      <c r="D280" s="85" t="s">
        <v>35</v>
      </c>
      <c r="E280" s="31" t="s">
        <v>82</v>
      </c>
      <c r="F280" s="31">
        <v>4</v>
      </c>
      <c r="G280" s="31">
        <v>240</v>
      </c>
      <c r="H280" s="31">
        <v>960</v>
      </c>
      <c r="I280" s="1960"/>
      <c r="J280" s="31" t="s">
        <v>83</v>
      </c>
      <c r="K280" s="85"/>
      <c r="L280" s="1957"/>
      <c r="M280" s="25">
        <v>44116</v>
      </c>
      <c r="N280" s="31"/>
      <c r="O280" s="22"/>
      <c r="P280" s="37"/>
      <c r="Q280" s="26"/>
    </row>
    <row r="281" spans="2:17" ht="19.5" customHeight="1">
      <c r="B281" s="22"/>
      <c r="C281" s="22" t="s">
        <v>35</v>
      </c>
      <c r="D281" s="85" t="s">
        <v>35</v>
      </c>
      <c r="E281" s="31" t="s">
        <v>8258</v>
      </c>
      <c r="F281" s="31">
        <v>3</v>
      </c>
      <c r="G281" s="31">
        <v>2400</v>
      </c>
      <c r="H281" s="31">
        <v>7200</v>
      </c>
      <c r="I281" s="31"/>
      <c r="J281" s="31" t="s">
        <v>8259</v>
      </c>
      <c r="K281" s="22"/>
      <c r="L281" s="22"/>
      <c r="M281" s="25">
        <v>44116</v>
      </c>
      <c r="N281" s="31"/>
      <c r="O281" s="22"/>
      <c r="P281" s="37"/>
      <c r="Q281" s="26"/>
    </row>
    <row r="282" spans="2:17" ht="19.5" customHeight="1">
      <c r="B282" s="22"/>
      <c r="C282" s="22" t="s">
        <v>35</v>
      </c>
      <c r="D282" s="85" t="s">
        <v>35</v>
      </c>
      <c r="E282" s="31" t="s">
        <v>2928</v>
      </c>
      <c r="F282" s="31">
        <v>2</v>
      </c>
      <c r="G282" s="31">
        <v>230</v>
      </c>
      <c r="H282" s="31">
        <v>460</v>
      </c>
      <c r="I282" s="31"/>
      <c r="J282" s="31" t="s">
        <v>83</v>
      </c>
      <c r="K282" s="22"/>
      <c r="L282" s="22"/>
      <c r="M282" s="25">
        <v>44116</v>
      </c>
      <c r="N282" s="31"/>
      <c r="O282" s="22"/>
      <c r="P282" s="37"/>
      <c r="Q282" s="26"/>
    </row>
    <row r="283" spans="2:17" ht="19.5" customHeight="1">
      <c r="B283" s="22"/>
      <c r="C283" s="22" t="s">
        <v>35</v>
      </c>
      <c r="D283" s="85" t="s">
        <v>35</v>
      </c>
      <c r="E283" s="31" t="s">
        <v>8603</v>
      </c>
      <c r="F283" s="31">
        <v>3</v>
      </c>
      <c r="G283" s="31">
        <v>598</v>
      </c>
      <c r="H283" s="31">
        <v>1794</v>
      </c>
      <c r="I283" s="23"/>
      <c r="J283" s="31" t="s">
        <v>476</v>
      </c>
      <c r="K283" s="22"/>
      <c r="L283" s="22"/>
      <c r="M283" s="25">
        <v>44116</v>
      </c>
      <c r="N283" s="31"/>
      <c r="O283" s="22"/>
      <c r="P283" s="37"/>
      <c r="Q283" s="26"/>
    </row>
    <row r="284" spans="2:17" ht="19.5" customHeight="1">
      <c r="B284" s="22"/>
      <c r="C284" s="22" t="s">
        <v>35</v>
      </c>
      <c r="D284" s="85" t="s">
        <v>35</v>
      </c>
      <c r="E284" s="31" t="s">
        <v>8604</v>
      </c>
      <c r="F284" s="31">
        <v>3</v>
      </c>
      <c r="G284" s="31">
        <v>703</v>
      </c>
      <c r="H284" s="31">
        <v>2109</v>
      </c>
      <c r="I284" s="23"/>
      <c r="J284" s="31" t="s">
        <v>8216</v>
      </c>
      <c r="K284" s="22"/>
      <c r="L284" s="22"/>
      <c r="M284" s="25">
        <v>44116</v>
      </c>
      <c r="N284" s="31"/>
      <c r="O284" s="22"/>
      <c r="P284" s="37"/>
      <c r="Q284" s="26"/>
    </row>
    <row r="285" spans="2:17" ht="19.5" customHeight="1">
      <c r="B285" s="22"/>
      <c r="C285" s="22" t="s">
        <v>35</v>
      </c>
      <c r="D285" s="85" t="s">
        <v>35</v>
      </c>
      <c r="E285" s="31" t="s">
        <v>8605</v>
      </c>
      <c r="F285" s="31">
        <v>2</v>
      </c>
      <c r="G285" s="31">
        <v>725</v>
      </c>
      <c r="H285" s="31">
        <v>1450</v>
      </c>
      <c r="I285" s="23"/>
      <c r="J285" s="31" t="s">
        <v>476</v>
      </c>
      <c r="K285" s="22"/>
      <c r="L285" s="22"/>
      <c r="M285" s="25">
        <v>44116</v>
      </c>
      <c r="N285" s="31"/>
      <c r="O285" s="22"/>
      <c r="P285" s="37"/>
      <c r="Q285" s="26"/>
    </row>
    <row r="286" spans="2:17" ht="19.5" customHeight="1">
      <c r="B286" s="22"/>
      <c r="C286" s="22" t="s">
        <v>35</v>
      </c>
      <c r="D286" s="22" t="s">
        <v>35</v>
      </c>
      <c r="E286" s="31" t="s">
        <v>8566</v>
      </c>
      <c r="F286" s="31">
        <v>7</v>
      </c>
      <c r="G286" s="31">
        <v>12868</v>
      </c>
      <c r="H286" s="31">
        <v>90076</v>
      </c>
      <c r="I286" s="23"/>
      <c r="J286" s="31" t="s">
        <v>37</v>
      </c>
      <c r="K286" s="22"/>
      <c r="L286" s="22"/>
      <c r="M286" s="25">
        <v>44117</v>
      </c>
      <c r="N286" s="31"/>
      <c r="O286" s="22"/>
      <c r="P286" s="37"/>
      <c r="Q286" s="26"/>
    </row>
    <row r="287" spans="2:17" ht="19.5" customHeight="1">
      <c r="B287" s="22"/>
      <c r="C287" s="22" t="s">
        <v>35</v>
      </c>
      <c r="D287" s="22" t="s">
        <v>35</v>
      </c>
      <c r="E287" s="31" t="s">
        <v>8335</v>
      </c>
      <c r="F287" s="31">
        <v>13</v>
      </c>
      <c r="G287" s="31">
        <v>10680</v>
      </c>
      <c r="H287" s="31">
        <v>138840</v>
      </c>
      <c r="I287" s="23"/>
      <c r="J287" s="31" t="s">
        <v>8336</v>
      </c>
      <c r="K287" s="22"/>
      <c r="L287" s="22"/>
      <c r="M287" s="25">
        <v>44117</v>
      </c>
      <c r="N287" s="31"/>
      <c r="O287" s="22"/>
      <c r="P287" s="37"/>
      <c r="Q287" s="26"/>
    </row>
    <row r="288" spans="2:17" ht="19.5" customHeight="1">
      <c r="B288" s="22"/>
      <c r="C288" s="22" t="s">
        <v>35</v>
      </c>
      <c r="D288" s="22" t="s">
        <v>35</v>
      </c>
      <c r="E288" s="31" t="s">
        <v>8567</v>
      </c>
      <c r="F288" s="31">
        <v>2</v>
      </c>
      <c r="G288" s="31">
        <v>2470</v>
      </c>
      <c r="H288" s="31">
        <v>4940</v>
      </c>
      <c r="I288" s="23"/>
      <c r="J288" s="31" t="s">
        <v>457</v>
      </c>
      <c r="K288" s="22"/>
      <c r="L288" s="22"/>
      <c r="M288" s="25">
        <v>44117</v>
      </c>
      <c r="N288" s="31"/>
      <c r="O288" s="22"/>
      <c r="P288" s="37"/>
      <c r="Q288" s="26"/>
    </row>
    <row r="289" spans="2:17" ht="19.5" customHeight="1">
      <c r="B289" s="22"/>
      <c r="C289" s="22" t="s">
        <v>35</v>
      </c>
      <c r="D289" s="22" t="s">
        <v>35</v>
      </c>
      <c r="E289" s="31" t="s">
        <v>8568</v>
      </c>
      <c r="F289" s="31">
        <v>12</v>
      </c>
      <c r="G289" s="31">
        <v>65</v>
      </c>
      <c r="H289" s="31">
        <v>780</v>
      </c>
      <c r="I289" s="23"/>
      <c r="J289" s="31" t="s">
        <v>2743</v>
      </c>
      <c r="K289" s="22"/>
      <c r="L289" s="22"/>
      <c r="M289" s="25">
        <v>44117</v>
      </c>
      <c r="N289" s="31"/>
      <c r="O289" s="22"/>
      <c r="P289" s="37"/>
      <c r="Q289" s="26"/>
    </row>
    <row r="290" spans="2:17" ht="19.5" customHeight="1">
      <c r="B290" s="22"/>
      <c r="C290" s="22" t="s">
        <v>35</v>
      </c>
      <c r="D290" s="22" t="s">
        <v>35</v>
      </c>
      <c r="E290" s="31" t="s">
        <v>100</v>
      </c>
      <c r="F290" s="31">
        <v>1</v>
      </c>
      <c r="G290" s="31">
        <v>450</v>
      </c>
      <c r="H290" s="31"/>
      <c r="I290" s="23"/>
      <c r="J290" s="31" t="s">
        <v>8569</v>
      </c>
      <c r="K290" s="22"/>
      <c r="L290" s="22"/>
      <c r="M290" s="25">
        <v>44117</v>
      </c>
      <c r="N290" s="31"/>
      <c r="O290" s="22"/>
      <c r="P290" s="37"/>
      <c r="Q290" s="26"/>
    </row>
    <row r="291" spans="2:17" ht="19.5" customHeight="1">
      <c r="B291" s="22"/>
      <c r="C291" s="22" t="s">
        <v>35</v>
      </c>
      <c r="D291" s="22" t="s">
        <v>35</v>
      </c>
      <c r="E291" s="31" t="s">
        <v>8606</v>
      </c>
      <c r="F291" s="31">
        <v>2</v>
      </c>
      <c r="G291" s="31">
        <v>1330</v>
      </c>
      <c r="H291" s="31">
        <v>2660</v>
      </c>
      <c r="I291" s="23"/>
      <c r="J291" s="31" t="s">
        <v>457</v>
      </c>
      <c r="K291" s="22"/>
      <c r="L291" s="22"/>
      <c r="M291" s="25">
        <v>44120</v>
      </c>
      <c r="N291" s="31"/>
      <c r="O291" s="22"/>
      <c r="P291" s="37"/>
      <c r="Q291" s="26"/>
    </row>
    <row r="292" spans="2:17" ht="19.5" customHeight="1">
      <c r="B292" s="22"/>
      <c r="C292" s="22" t="s">
        <v>35</v>
      </c>
      <c r="D292" s="22" t="s">
        <v>35</v>
      </c>
      <c r="E292" s="31" t="s">
        <v>8607</v>
      </c>
      <c r="F292" s="31">
        <v>4</v>
      </c>
      <c r="G292" s="31">
        <v>1570</v>
      </c>
      <c r="H292" s="31">
        <f>F292*G292</f>
        <v>6280</v>
      </c>
      <c r="I292" s="23"/>
      <c r="J292" s="31" t="s">
        <v>8608</v>
      </c>
      <c r="K292" s="22"/>
      <c r="L292" s="22"/>
      <c r="M292" s="25">
        <v>44120</v>
      </c>
      <c r="N292" s="31"/>
      <c r="O292" s="22"/>
      <c r="P292" s="37"/>
      <c r="Q292" s="26"/>
    </row>
    <row r="293" spans="2:17" ht="19.5" customHeight="1">
      <c r="B293" s="22"/>
      <c r="C293" s="22" t="s">
        <v>35</v>
      </c>
      <c r="D293" s="22" t="s">
        <v>35</v>
      </c>
      <c r="E293" s="31" t="s">
        <v>8609</v>
      </c>
      <c r="F293" s="23">
        <v>1</v>
      </c>
      <c r="G293" s="28">
        <v>1670</v>
      </c>
      <c r="H293" s="28">
        <f>F293*G293</f>
        <v>1670</v>
      </c>
      <c r="I293" s="23"/>
      <c r="J293" s="31" t="s">
        <v>457</v>
      </c>
      <c r="K293" s="31"/>
      <c r="L293" s="22"/>
      <c r="M293" s="25">
        <v>44124</v>
      </c>
      <c r="N293" s="31"/>
      <c r="O293" s="22"/>
      <c r="P293" s="37"/>
      <c r="Q293" s="26"/>
    </row>
    <row r="294" spans="2:17" ht="19.5" customHeight="1">
      <c r="B294" s="22"/>
      <c r="C294" s="22" t="s">
        <v>35</v>
      </c>
      <c r="D294" s="22" t="s">
        <v>35</v>
      </c>
      <c r="E294" s="31" t="s">
        <v>8610</v>
      </c>
      <c r="F294" s="31">
        <v>2</v>
      </c>
      <c r="G294" s="31">
        <v>2660</v>
      </c>
      <c r="H294" s="28">
        <f>F294*G294</f>
        <v>5320</v>
      </c>
      <c r="I294" s="23"/>
      <c r="J294" s="31" t="s">
        <v>457</v>
      </c>
      <c r="K294" s="31"/>
      <c r="L294" s="22"/>
      <c r="M294" s="25">
        <v>44124</v>
      </c>
      <c r="N294" s="31"/>
      <c r="O294" s="22"/>
      <c r="P294" s="37"/>
      <c r="Q294" s="26"/>
    </row>
    <row r="295" spans="2:17" ht="19.5" customHeight="1">
      <c r="B295" s="22"/>
      <c r="C295" s="22" t="s">
        <v>35</v>
      </c>
      <c r="D295" s="22" t="s">
        <v>35</v>
      </c>
      <c r="E295" s="31" t="s">
        <v>8611</v>
      </c>
      <c r="F295" s="31">
        <v>4</v>
      </c>
      <c r="G295" s="31">
        <v>188</v>
      </c>
      <c r="H295" s="31">
        <v>752</v>
      </c>
      <c r="I295" s="23"/>
      <c r="J295" s="31" t="s">
        <v>8612</v>
      </c>
      <c r="K295" s="31"/>
      <c r="L295" s="22"/>
      <c r="M295" s="25">
        <v>44126</v>
      </c>
      <c r="N295" s="31"/>
      <c r="O295" s="22"/>
      <c r="P295" s="37"/>
      <c r="Q295" s="26"/>
    </row>
    <row r="296" spans="2:17" ht="19.5" customHeight="1">
      <c r="B296" s="22"/>
      <c r="C296" s="22" t="s">
        <v>35</v>
      </c>
      <c r="D296" s="22" t="s">
        <v>35</v>
      </c>
      <c r="E296" s="31" t="s">
        <v>8613</v>
      </c>
      <c r="F296" s="31">
        <v>4</v>
      </c>
      <c r="G296" s="31">
        <v>188</v>
      </c>
      <c r="H296" s="31">
        <v>752</v>
      </c>
      <c r="I296" s="23"/>
      <c r="J296" s="31" t="s">
        <v>8612</v>
      </c>
      <c r="K296" s="31"/>
      <c r="L296" s="22"/>
      <c r="M296" s="25">
        <v>44126</v>
      </c>
      <c r="N296" s="31"/>
      <c r="O296" s="22"/>
      <c r="P296" s="37"/>
      <c r="Q296" s="26"/>
    </row>
    <row r="297" spans="2:17" ht="19.5" customHeight="1">
      <c r="B297" s="22"/>
      <c r="C297" s="22" t="s">
        <v>35</v>
      </c>
      <c r="D297" s="22" t="s">
        <v>35</v>
      </c>
      <c r="E297" s="31" t="s">
        <v>8614</v>
      </c>
      <c r="F297" s="31">
        <v>7</v>
      </c>
      <c r="G297" s="31">
        <v>188</v>
      </c>
      <c r="H297" s="31">
        <v>1316</v>
      </c>
      <c r="I297" s="28"/>
      <c r="J297" s="31" t="s">
        <v>8612</v>
      </c>
      <c r="K297" s="31"/>
      <c r="L297" s="22"/>
      <c r="M297" s="25">
        <v>44126</v>
      </c>
      <c r="N297" s="31"/>
      <c r="O297" s="22"/>
      <c r="P297" s="37"/>
      <c r="Q297" s="26"/>
    </row>
    <row r="298" spans="2:17" ht="19.5" customHeight="1">
      <c r="B298" s="22"/>
      <c r="C298" s="22" t="s">
        <v>35</v>
      </c>
      <c r="D298" s="22" t="s">
        <v>35</v>
      </c>
      <c r="E298" s="31" t="s">
        <v>8615</v>
      </c>
      <c r="F298" s="31">
        <v>7</v>
      </c>
      <c r="G298" s="31">
        <v>188</v>
      </c>
      <c r="H298" s="31">
        <v>1316</v>
      </c>
      <c r="I298" s="23"/>
      <c r="J298" s="31" t="s">
        <v>8612</v>
      </c>
      <c r="K298" s="31"/>
      <c r="L298" s="22"/>
      <c r="M298" s="25">
        <v>44126</v>
      </c>
      <c r="N298" s="31"/>
      <c r="O298" s="22"/>
      <c r="P298" s="37"/>
      <c r="Q298" s="26"/>
    </row>
    <row r="299" spans="2:17" ht="19.5" customHeight="1">
      <c r="B299" s="22"/>
      <c r="C299" s="22" t="s">
        <v>35</v>
      </c>
      <c r="D299" s="22" t="s">
        <v>35</v>
      </c>
      <c r="E299" s="31" t="s">
        <v>8616</v>
      </c>
      <c r="F299" s="31">
        <v>7</v>
      </c>
      <c r="G299" s="31">
        <v>220</v>
      </c>
      <c r="H299" s="31">
        <v>1540</v>
      </c>
      <c r="I299" s="1960"/>
      <c r="J299" s="31" t="s">
        <v>2319</v>
      </c>
      <c r="K299" s="31"/>
      <c r="L299" s="1957"/>
      <c r="M299" s="25">
        <v>44126</v>
      </c>
      <c r="N299" s="31"/>
      <c r="O299" s="22"/>
      <c r="P299" s="37"/>
      <c r="Q299" s="26"/>
    </row>
    <row r="300" spans="2:17" ht="19.5" customHeight="1">
      <c r="B300" s="22"/>
      <c r="C300" s="22" t="s">
        <v>35</v>
      </c>
      <c r="D300" s="22" t="s">
        <v>35</v>
      </c>
      <c r="E300" s="31" t="s">
        <v>8617</v>
      </c>
      <c r="F300" s="31">
        <v>4</v>
      </c>
      <c r="G300" s="31">
        <v>250</v>
      </c>
      <c r="H300" s="31">
        <v>1000</v>
      </c>
      <c r="I300" s="31"/>
      <c r="J300" s="31" t="s">
        <v>2319</v>
      </c>
      <c r="K300" s="31"/>
      <c r="L300" s="22"/>
      <c r="M300" s="25">
        <v>44126</v>
      </c>
      <c r="N300" s="31"/>
      <c r="O300" s="22"/>
      <c r="P300" s="37"/>
      <c r="Q300" s="26"/>
    </row>
    <row r="301" spans="2:17" ht="19.5" customHeight="1">
      <c r="B301" s="22"/>
      <c r="C301" s="22" t="s">
        <v>35</v>
      </c>
      <c r="D301" s="22" t="s">
        <v>35</v>
      </c>
      <c r="E301" s="31" t="s">
        <v>8558</v>
      </c>
      <c r="F301" s="31">
        <v>16</v>
      </c>
      <c r="G301" s="31">
        <v>3090</v>
      </c>
      <c r="H301" s="31">
        <v>49440</v>
      </c>
      <c r="I301" s="31"/>
      <c r="J301" s="31" t="s">
        <v>8498</v>
      </c>
      <c r="K301" s="31"/>
      <c r="L301" s="22"/>
      <c r="M301" s="25">
        <v>44126</v>
      </c>
      <c r="N301" s="31"/>
      <c r="O301" s="22"/>
      <c r="P301" s="37"/>
      <c r="Q301" s="26"/>
    </row>
    <row r="302" spans="2:17" ht="19.5" customHeight="1">
      <c r="B302" s="22"/>
      <c r="C302" s="22" t="s">
        <v>35</v>
      </c>
      <c r="D302" s="22" t="s">
        <v>35</v>
      </c>
      <c r="E302" s="31" t="s">
        <v>8493</v>
      </c>
      <c r="F302" s="31">
        <v>32</v>
      </c>
      <c r="G302" s="31">
        <v>570</v>
      </c>
      <c r="H302" s="31">
        <v>18240</v>
      </c>
      <c r="I302" s="23"/>
      <c r="J302" s="31" t="s">
        <v>8494</v>
      </c>
      <c r="K302" s="31"/>
      <c r="L302" s="22"/>
      <c r="M302" s="25">
        <v>44126</v>
      </c>
      <c r="N302" s="31"/>
      <c r="O302" s="22"/>
      <c r="P302" s="37"/>
      <c r="Q302" s="26"/>
    </row>
    <row r="303" spans="2:17" ht="19.5" customHeight="1">
      <c r="B303" s="22"/>
      <c r="C303" s="22" t="s">
        <v>35</v>
      </c>
      <c r="D303" s="22" t="s">
        <v>35</v>
      </c>
      <c r="E303" s="31" t="s">
        <v>8496</v>
      </c>
      <c r="F303" s="31">
        <v>16</v>
      </c>
      <c r="G303" s="31">
        <v>261</v>
      </c>
      <c r="H303" s="31">
        <v>4176</v>
      </c>
      <c r="I303" s="23"/>
      <c r="J303" s="31" t="s">
        <v>3761</v>
      </c>
      <c r="K303" s="31"/>
      <c r="L303" s="22"/>
      <c r="M303" s="25">
        <v>44126</v>
      </c>
      <c r="N303" s="31"/>
      <c r="O303" s="22"/>
      <c r="P303" s="37"/>
      <c r="Q303" s="26"/>
    </row>
    <row r="304" spans="2:17" ht="19.5" customHeight="1">
      <c r="B304" s="22"/>
      <c r="C304" s="22" t="s">
        <v>35</v>
      </c>
      <c r="D304" s="22" t="s">
        <v>35</v>
      </c>
      <c r="E304" s="31" t="s">
        <v>8618</v>
      </c>
      <c r="F304" s="31">
        <v>10</v>
      </c>
      <c r="G304" s="31">
        <v>1921</v>
      </c>
      <c r="H304" s="31">
        <v>19210</v>
      </c>
      <c r="I304" s="23"/>
      <c r="J304" s="31" t="s">
        <v>8619</v>
      </c>
      <c r="K304" s="31"/>
      <c r="L304" s="22"/>
      <c r="M304" s="25">
        <v>44126</v>
      </c>
      <c r="N304" s="31"/>
      <c r="O304" s="22"/>
      <c r="P304" s="37"/>
      <c r="Q304" s="26"/>
    </row>
    <row r="305" spans="2:17" ht="19.5" customHeight="1">
      <c r="B305" s="22"/>
      <c r="C305" s="22" t="s">
        <v>35</v>
      </c>
      <c r="D305" s="22" t="s">
        <v>35</v>
      </c>
      <c r="E305" s="31" t="s">
        <v>8620</v>
      </c>
      <c r="F305" s="31">
        <v>10</v>
      </c>
      <c r="G305" s="31">
        <v>651</v>
      </c>
      <c r="H305" s="31">
        <v>6510</v>
      </c>
      <c r="I305" s="23"/>
      <c r="J305" s="31" t="s">
        <v>8621</v>
      </c>
      <c r="K305" s="31"/>
      <c r="L305" s="22"/>
      <c r="M305" s="25">
        <v>44126</v>
      </c>
      <c r="N305" s="31"/>
      <c r="O305" s="22"/>
      <c r="P305" s="37"/>
      <c r="Q305" s="26"/>
    </row>
    <row r="306" spans="2:17" ht="19.5" customHeight="1">
      <c r="B306" s="22"/>
      <c r="C306" s="22" t="s">
        <v>35</v>
      </c>
      <c r="D306" s="22" t="s">
        <v>35</v>
      </c>
      <c r="E306" s="31" t="s">
        <v>8622</v>
      </c>
      <c r="F306" s="31">
        <v>10</v>
      </c>
      <c r="G306" s="31">
        <v>1921</v>
      </c>
      <c r="H306" s="31">
        <v>19210</v>
      </c>
      <c r="I306" s="23"/>
      <c r="J306" s="31" t="s">
        <v>8619</v>
      </c>
      <c r="K306" s="31"/>
      <c r="L306" s="22"/>
      <c r="M306" s="25">
        <v>44126</v>
      </c>
      <c r="N306" s="31"/>
      <c r="O306" s="22"/>
      <c r="P306" s="37"/>
      <c r="Q306" s="26"/>
    </row>
    <row r="307" spans="2:17" ht="19.5" customHeight="1">
      <c r="B307" s="22"/>
      <c r="C307" s="22" t="s">
        <v>35</v>
      </c>
      <c r="D307" s="22" t="s">
        <v>35</v>
      </c>
      <c r="E307" s="31" t="s">
        <v>8623</v>
      </c>
      <c r="F307" s="31">
        <v>10</v>
      </c>
      <c r="G307" s="31">
        <v>651</v>
      </c>
      <c r="H307" s="31">
        <v>6510</v>
      </c>
      <c r="I307" s="23"/>
      <c r="J307" s="31" t="s">
        <v>8621</v>
      </c>
      <c r="K307" s="31"/>
      <c r="L307" s="22"/>
      <c r="M307" s="25">
        <v>44126</v>
      </c>
      <c r="N307" s="31"/>
      <c r="O307" s="22"/>
      <c r="P307" s="37"/>
      <c r="Q307" s="26"/>
    </row>
    <row r="308" spans="2:17" ht="19.5" customHeight="1">
      <c r="B308" s="22"/>
      <c r="C308" s="22" t="s">
        <v>35</v>
      </c>
      <c r="D308" s="22" t="s">
        <v>35</v>
      </c>
      <c r="E308" s="31" t="s">
        <v>8624</v>
      </c>
      <c r="F308" s="31">
        <v>3</v>
      </c>
      <c r="G308" s="31">
        <v>7350</v>
      </c>
      <c r="H308" s="31">
        <v>22050</v>
      </c>
      <c r="I308" s="23"/>
      <c r="J308" s="31" t="s">
        <v>8625</v>
      </c>
      <c r="K308" s="31"/>
      <c r="L308" s="22"/>
      <c r="M308" s="25">
        <v>44130</v>
      </c>
      <c r="N308" s="31"/>
      <c r="O308" s="22"/>
      <c r="P308" s="37"/>
      <c r="Q308" s="26"/>
    </row>
    <row r="309" spans="2:17" ht="19.5" customHeight="1">
      <c r="B309" s="22"/>
      <c r="C309" s="22" t="s">
        <v>35</v>
      </c>
      <c r="D309" s="22" t="s">
        <v>35</v>
      </c>
      <c r="E309" s="31" t="s">
        <v>8626</v>
      </c>
      <c r="F309" s="31">
        <v>10</v>
      </c>
      <c r="G309" s="31">
        <v>52</v>
      </c>
      <c r="H309" s="31">
        <v>520</v>
      </c>
      <c r="I309" s="23"/>
      <c r="J309" s="31" t="s">
        <v>8627</v>
      </c>
      <c r="K309" s="31"/>
      <c r="L309" s="22"/>
      <c r="M309" s="25">
        <v>44130</v>
      </c>
      <c r="N309" s="31"/>
      <c r="O309" s="22"/>
      <c r="P309" s="37"/>
      <c r="Q309" s="26"/>
    </row>
    <row r="310" spans="2:17" ht="19.5" customHeight="1">
      <c r="B310" s="22"/>
      <c r="C310" s="22" t="s">
        <v>35</v>
      </c>
      <c r="D310" s="22" t="s">
        <v>35</v>
      </c>
      <c r="E310" s="31" t="s">
        <v>8616</v>
      </c>
      <c r="F310" s="31">
        <v>2</v>
      </c>
      <c r="G310" s="31">
        <v>320</v>
      </c>
      <c r="H310" s="31">
        <v>640</v>
      </c>
      <c r="I310" s="23"/>
      <c r="J310" s="31" t="s">
        <v>2319</v>
      </c>
      <c r="K310" s="31"/>
      <c r="L310" s="22"/>
      <c r="M310" s="25">
        <v>44130</v>
      </c>
      <c r="N310" s="31"/>
      <c r="O310" s="22"/>
      <c r="P310" s="37"/>
      <c r="Q310" s="26"/>
    </row>
    <row r="311" spans="2:17" ht="19.5" customHeight="1">
      <c r="B311" s="22"/>
      <c r="C311" s="22" t="s">
        <v>35</v>
      </c>
      <c r="D311" s="22" t="s">
        <v>35</v>
      </c>
      <c r="E311" s="31" t="s">
        <v>8628</v>
      </c>
      <c r="F311" s="31">
        <v>3</v>
      </c>
      <c r="G311" s="31">
        <v>4320</v>
      </c>
      <c r="H311" s="31">
        <f>F311*G311</f>
        <v>12960</v>
      </c>
      <c r="I311" s="23"/>
      <c r="J311" s="31" t="s">
        <v>457</v>
      </c>
      <c r="K311" s="31"/>
      <c r="L311" s="22"/>
      <c r="M311" s="25">
        <v>44130</v>
      </c>
      <c r="N311" s="31"/>
      <c r="O311" s="22"/>
      <c r="P311" s="37"/>
      <c r="Q311" s="26"/>
    </row>
    <row r="312" spans="2:17" ht="19.5" customHeight="1">
      <c r="B312" s="22"/>
      <c r="C312" s="22" t="s">
        <v>35</v>
      </c>
      <c r="D312" s="22" t="s">
        <v>35</v>
      </c>
      <c r="E312" s="31" t="s">
        <v>8495</v>
      </c>
      <c r="F312" s="31">
        <v>2</v>
      </c>
      <c r="G312" s="31">
        <v>1880</v>
      </c>
      <c r="H312" s="31">
        <f>F312*G312</f>
        <v>3760</v>
      </c>
      <c r="I312" s="23"/>
      <c r="J312" s="31" t="s">
        <v>8629</v>
      </c>
      <c r="K312" s="31"/>
      <c r="L312" s="22"/>
      <c r="M312" s="25">
        <v>44131</v>
      </c>
      <c r="N312" s="31"/>
      <c r="O312" s="22"/>
      <c r="P312" s="37"/>
      <c r="Q312" s="26"/>
    </row>
    <row r="313" spans="2:17" ht="19.5" customHeight="1">
      <c r="B313" s="22"/>
      <c r="C313" s="22"/>
      <c r="D313" s="22"/>
      <c r="E313" s="31"/>
      <c r="F313" s="31"/>
      <c r="G313" s="31"/>
      <c r="H313" s="31"/>
      <c r="I313" s="23"/>
      <c r="J313" s="31"/>
      <c r="K313" s="22"/>
      <c r="L313" s="22"/>
      <c r="M313" s="25"/>
      <c r="N313" s="31"/>
      <c r="O313" s="22"/>
      <c r="P313" s="37"/>
      <c r="Q313" s="26"/>
    </row>
  </sheetData>
  <mergeCells count="6">
    <mergeCell ref="B2:D2"/>
    <mergeCell ref="G2:I2"/>
    <mergeCell ref="B3:D3"/>
    <mergeCell ref="B4:D4"/>
    <mergeCell ref="B5:D5"/>
    <mergeCell ref="B6:D6"/>
  </mergeCells>
  <phoneticPr fontId="4"/>
  <pageMargins left="0.7" right="0.7" top="0.75" bottom="0.75" header="0.3" footer="0.3"/>
  <pageSetup paperSize="9" orientation="portrait" horizontalDpi="1200" verticalDpi="1200" r:id="rId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B3FA-3C0A-4F9D-B4E7-90A92F12E1F0}">
  <dimension ref="B2:R12"/>
  <sheetViews>
    <sheetView zoomScale="70" zoomScaleNormal="70" workbookViewId="0">
      <selection activeCell="R11" sqref="R11:R12"/>
    </sheetView>
  </sheetViews>
  <sheetFormatPr defaultRowHeight="18.75"/>
  <cols>
    <col min="1" max="1" width="2.625" style="8" customWidth="1"/>
    <col min="2" max="2" width="15.5" style="9" bestFit="1" customWidth="1"/>
    <col min="3" max="3" width="14.375" style="9" bestFit="1" customWidth="1"/>
    <col min="4" max="4" width="13.125" style="9" bestFit="1" customWidth="1"/>
    <col min="5" max="5" width="76.875" style="8" bestFit="1" customWidth="1"/>
    <col min="6" max="6" width="6.25" style="3" customWidth="1"/>
    <col min="7" max="8" width="12.75" style="14" customWidth="1"/>
    <col min="9" max="9" width="5.75" style="3" customWidth="1"/>
    <col min="10" max="10" width="26.75" style="8" customWidth="1"/>
    <col min="11" max="11" width="37.25" style="8" bestFit="1" customWidth="1"/>
    <col min="12" max="12" width="11" style="9" customWidth="1"/>
    <col min="13" max="13" width="13.75" style="10" customWidth="1"/>
    <col min="14" max="14" width="6.375" style="8" customWidth="1"/>
    <col min="15" max="15" width="15.875" style="9" customWidth="1"/>
    <col min="16" max="16" width="15.875" style="11" customWidth="1"/>
    <col min="17" max="17" width="15.625" style="12" customWidth="1"/>
    <col min="18" max="16384" width="9" style="8"/>
  </cols>
  <sheetData>
    <row r="2" spans="2:18" ht="20.100000000000001" customHeight="1">
      <c r="B2" s="1" t="s">
        <v>0</v>
      </c>
      <c r="C2" s="1"/>
      <c r="D2" s="1"/>
      <c r="E2" s="2" t="s">
        <v>5945</v>
      </c>
      <c r="G2" s="4" t="s">
        <v>2</v>
      </c>
      <c r="H2" s="5"/>
      <c r="I2" s="6"/>
      <c r="J2" s="7">
        <f>SUM(H:H)</f>
        <v>21128</v>
      </c>
    </row>
    <row r="3" spans="2:18" ht="20.100000000000001" customHeight="1">
      <c r="B3" s="1" t="s">
        <v>3</v>
      </c>
      <c r="C3" s="1"/>
      <c r="D3" s="1"/>
      <c r="E3" s="13" t="s">
        <v>4</v>
      </c>
    </row>
    <row r="4" spans="2:18" ht="20.100000000000001" customHeight="1">
      <c r="B4" s="1" t="s">
        <v>5</v>
      </c>
      <c r="C4" s="1"/>
      <c r="D4" s="1"/>
      <c r="E4" s="13">
        <v>182582</v>
      </c>
      <c r="J4" s="15"/>
      <c r="K4" s="16"/>
    </row>
    <row r="5" spans="2:18" ht="20.100000000000001" customHeight="1">
      <c r="B5" s="1" t="s">
        <v>6</v>
      </c>
      <c r="C5" s="1"/>
      <c r="D5" s="1"/>
      <c r="E5" s="17"/>
      <c r="J5" s="15"/>
      <c r="K5" s="16"/>
    </row>
    <row r="6" spans="2:18" ht="20.100000000000001" customHeight="1">
      <c r="B6" s="1" t="s">
        <v>7</v>
      </c>
      <c r="C6" s="1"/>
      <c r="D6" s="1"/>
      <c r="E6" s="17"/>
      <c r="J6" s="15"/>
      <c r="K6" s="16"/>
    </row>
    <row r="7" spans="2:18" ht="20.100000000000001" customHeight="1">
      <c r="B7" s="18"/>
      <c r="C7" s="18"/>
      <c r="D7" s="18"/>
      <c r="E7" s="19"/>
      <c r="J7" s="15"/>
      <c r="K7" s="16"/>
      <c r="L7" s="20"/>
    </row>
    <row r="9" spans="2:18" s="9" customFormat="1" ht="19.5" customHeight="1">
      <c r="B9" s="21" t="s">
        <v>8</v>
      </c>
      <c r="C9" s="21" t="s">
        <v>9</v>
      </c>
      <c r="D9" s="21" t="s">
        <v>10</v>
      </c>
      <c r="E9" s="22" t="s">
        <v>11</v>
      </c>
      <c r="F9" s="23" t="s">
        <v>12</v>
      </c>
      <c r="G9" s="24" t="s">
        <v>13</v>
      </c>
      <c r="H9" s="24" t="s">
        <v>14</v>
      </c>
      <c r="I9" s="22" t="s">
        <v>15</v>
      </c>
      <c r="J9" s="22" t="s">
        <v>16</v>
      </c>
      <c r="K9" s="22" t="s">
        <v>17</v>
      </c>
      <c r="L9" s="22" t="s">
        <v>18</v>
      </c>
      <c r="M9" s="25" t="s">
        <v>19</v>
      </c>
      <c r="N9" s="21" t="s">
        <v>20</v>
      </c>
      <c r="O9" s="22" t="s">
        <v>21</v>
      </c>
      <c r="P9" s="25" t="s">
        <v>22</v>
      </c>
      <c r="Q9" s="26" t="s">
        <v>23</v>
      </c>
    </row>
    <row r="10" spans="2:18" ht="20.100000000000001" customHeight="1">
      <c r="B10" s="22"/>
      <c r="C10" s="22" t="s">
        <v>35</v>
      </c>
      <c r="D10" s="22" t="s">
        <v>35</v>
      </c>
      <c r="E10" s="31" t="s">
        <v>10100</v>
      </c>
      <c r="F10" s="31">
        <v>2</v>
      </c>
      <c r="G10" s="31">
        <v>2297</v>
      </c>
      <c r="H10" s="31">
        <v>4594</v>
      </c>
      <c r="I10" s="23"/>
      <c r="J10" s="31" t="s">
        <v>10101</v>
      </c>
      <c r="K10" s="22" t="s">
        <v>2855</v>
      </c>
      <c r="L10" s="22"/>
      <c r="M10" s="25">
        <v>44167</v>
      </c>
      <c r="N10" s="31"/>
      <c r="O10" s="22"/>
      <c r="P10" s="37">
        <v>44174</v>
      </c>
      <c r="Q10" s="26">
        <v>44174</v>
      </c>
      <c r="R10" s="8" t="s">
        <v>10102</v>
      </c>
    </row>
    <row r="11" spans="2:18" ht="20.100000000000001" customHeight="1">
      <c r="B11" s="22"/>
      <c r="C11" s="22" t="s">
        <v>35</v>
      </c>
      <c r="D11" s="22" t="s">
        <v>35</v>
      </c>
      <c r="E11" s="31" t="s">
        <v>10103</v>
      </c>
      <c r="F11" s="31">
        <v>6</v>
      </c>
      <c r="G11" s="31">
        <v>2189</v>
      </c>
      <c r="H11" s="31">
        <v>13134</v>
      </c>
      <c r="I11" s="23"/>
      <c r="J11" s="31" t="s">
        <v>10104</v>
      </c>
      <c r="K11" s="22" t="s">
        <v>2855</v>
      </c>
      <c r="L11" s="22"/>
      <c r="M11" s="25">
        <v>44167</v>
      </c>
      <c r="N11" s="31"/>
      <c r="O11" s="22"/>
      <c r="P11" s="37">
        <v>44174</v>
      </c>
      <c r="Q11" s="26">
        <v>44174</v>
      </c>
      <c r="R11" s="8" t="s">
        <v>10102</v>
      </c>
    </row>
    <row r="12" spans="2:18" ht="20.100000000000001" customHeight="1">
      <c r="B12" s="22"/>
      <c r="C12" s="22" t="s">
        <v>35</v>
      </c>
      <c r="D12" s="22" t="s">
        <v>35</v>
      </c>
      <c r="E12" s="31" t="s">
        <v>6273</v>
      </c>
      <c r="F12" s="31">
        <v>10</v>
      </c>
      <c r="G12" s="31">
        <v>340</v>
      </c>
      <c r="H12" s="31">
        <v>3400</v>
      </c>
      <c r="I12" s="23"/>
      <c r="J12" s="31" t="s">
        <v>6373</v>
      </c>
      <c r="K12" s="22" t="s">
        <v>2855</v>
      </c>
      <c r="L12" s="22"/>
      <c r="M12" s="25">
        <v>44167</v>
      </c>
      <c r="N12" s="31"/>
      <c r="O12" s="22"/>
      <c r="P12" s="37">
        <v>44174</v>
      </c>
      <c r="Q12" s="26">
        <v>44174</v>
      </c>
      <c r="R12" s="8" t="s">
        <v>10102</v>
      </c>
    </row>
  </sheetData>
  <mergeCells count="6">
    <mergeCell ref="B2:D2"/>
    <mergeCell ref="G2:I2"/>
    <mergeCell ref="B3:D3"/>
    <mergeCell ref="B4:D4"/>
    <mergeCell ref="B5:D5"/>
    <mergeCell ref="B6:D6"/>
  </mergeCells>
  <phoneticPr fontId="4"/>
  <pageMargins left="0.7" right="0.7" top="0.75" bottom="0.75" header="0.3" footer="0.3"/>
  <pageSetup paperSize="9" orientation="portrait" horizontalDpi="1200" verticalDpi="1200" r:id="rId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FB050-1278-4558-B88C-AB9C8442EFC3}">
  <dimension ref="B2:Q82"/>
  <sheetViews>
    <sheetView zoomScale="70" zoomScaleNormal="70" workbookViewId="0">
      <selection activeCell="A83" sqref="A83:XFD118"/>
    </sheetView>
  </sheetViews>
  <sheetFormatPr defaultRowHeight="18.75"/>
  <cols>
    <col min="1" max="1" width="2.625" style="8" customWidth="1"/>
    <col min="2" max="2" width="15.5" style="9" bestFit="1" customWidth="1"/>
    <col min="3" max="3" width="14.375" style="9" bestFit="1" customWidth="1"/>
    <col min="4" max="4" width="13.125" style="9" bestFit="1" customWidth="1"/>
    <col min="5" max="5" width="76.875" style="8" bestFit="1" customWidth="1"/>
    <col min="6" max="6" width="6.25" style="3" customWidth="1"/>
    <col min="7" max="8" width="12.75" style="14" customWidth="1"/>
    <col min="9" max="9" width="5.75" style="3" customWidth="1"/>
    <col min="10" max="10" width="26.75" style="8" customWidth="1"/>
    <col min="11" max="11" width="37.25" style="8" bestFit="1" customWidth="1"/>
    <col min="12" max="12" width="11" style="9" customWidth="1"/>
    <col min="13" max="13" width="13.75" style="10" customWidth="1"/>
    <col min="14" max="14" width="6.375" style="8" customWidth="1"/>
    <col min="15" max="15" width="15.875" style="9" customWidth="1"/>
    <col min="16" max="16" width="15.875" style="11" customWidth="1"/>
    <col min="17" max="17" width="15.625" style="12" customWidth="1"/>
    <col min="18" max="16384" width="9" style="8"/>
  </cols>
  <sheetData>
    <row r="2" spans="2:17" ht="20.100000000000001" customHeight="1">
      <c r="B2" s="1" t="s">
        <v>0</v>
      </c>
      <c r="C2" s="1"/>
      <c r="D2" s="1"/>
      <c r="E2" s="2" t="s">
        <v>5945</v>
      </c>
      <c r="G2" s="4" t="s">
        <v>2</v>
      </c>
      <c r="H2" s="5"/>
      <c r="I2" s="6"/>
      <c r="J2" s="7">
        <f>SUM(H:H)</f>
        <v>422541</v>
      </c>
    </row>
    <row r="3" spans="2:17" ht="20.100000000000001" customHeight="1">
      <c r="B3" s="1" t="s">
        <v>3</v>
      </c>
      <c r="C3" s="1"/>
      <c r="D3" s="1"/>
      <c r="E3" s="13" t="s">
        <v>4</v>
      </c>
    </row>
    <row r="4" spans="2:17" ht="20.100000000000001" customHeight="1">
      <c r="B4" s="1" t="s">
        <v>5</v>
      </c>
      <c r="C4" s="1"/>
      <c r="D4" s="1"/>
      <c r="E4" s="13">
        <v>179145</v>
      </c>
      <c r="J4" s="15"/>
      <c r="K4" s="16"/>
    </row>
    <row r="5" spans="2:17" ht="20.100000000000001" customHeight="1">
      <c r="B5" s="1" t="s">
        <v>6</v>
      </c>
      <c r="C5" s="1"/>
      <c r="D5" s="1"/>
      <c r="E5" s="17"/>
      <c r="J5" s="15"/>
      <c r="K5" s="16"/>
    </row>
    <row r="6" spans="2:17" ht="20.100000000000001" customHeight="1">
      <c r="B6" s="1" t="s">
        <v>7</v>
      </c>
      <c r="C6" s="1"/>
      <c r="D6" s="1"/>
      <c r="E6" s="17"/>
      <c r="J6" s="15"/>
      <c r="K6" s="16"/>
    </row>
    <row r="7" spans="2:17" ht="20.100000000000001" customHeight="1">
      <c r="B7" s="18"/>
      <c r="C7" s="18"/>
      <c r="D7" s="18"/>
      <c r="E7" s="19"/>
      <c r="J7" s="15"/>
      <c r="K7" s="16"/>
      <c r="L7" s="20"/>
    </row>
    <row r="9" spans="2:17" s="9" customFormat="1" ht="19.5" customHeight="1">
      <c r="B9" s="21" t="s">
        <v>8</v>
      </c>
      <c r="C9" s="21" t="s">
        <v>9</v>
      </c>
      <c r="D9" s="21" t="s">
        <v>10</v>
      </c>
      <c r="E9" s="22" t="s">
        <v>11</v>
      </c>
      <c r="F9" s="23" t="s">
        <v>12</v>
      </c>
      <c r="G9" s="24" t="s">
        <v>13</v>
      </c>
      <c r="H9" s="24" t="s">
        <v>14</v>
      </c>
      <c r="I9" s="22" t="s">
        <v>15</v>
      </c>
      <c r="J9" s="22" t="s">
        <v>16</v>
      </c>
      <c r="K9" s="22" t="s">
        <v>17</v>
      </c>
      <c r="L9" s="22" t="s">
        <v>18</v>
      </c>
      <c r="M9" s="25" t="s">
        <v>19</v>
      </c>
      <c r="N9" s="21" t="s">
        <v>20</v>
      </c>
      <c r="O9" s="22" t="s">
        <v>21</v>
      </c>
      <c r="P9" s="25" t="s">
        <v>22</v>
      </c>
      <c r="Q9" s="26" t="s">
        <v>23</v>
      </c>
    </row>
    <row r="10" spans="2:17" ht="20.100000000000001" customHeight="1">
      <c r="B10" s="22"/>
      <c r="C10" s="22" t="s">
        <v>35</v>
      </c>
      <c r="D10" s="22" t="s">
        <v>35</v>
      </c>
      <c r="E10" s="31" t="s">
        <v>5956</v>
      </c>
      <c r="F10" s="31">
        <v>4</v>
      </c>
      <c r="G10" s="31">
        <v>3625</v>
      </c>
      <c r="H10" s="31">
        <v>14500</v>
      </c>
      <c r="I10" s="23"/>
      <c r="J10" s="31" t="s">
        <v>3184</v>
      </c>
      <c r="K10" s="22"/>
      <c r="L10" s="22"/>
      <c r="M10" s="25">
        <v>44039</v>
      </c>
      <c r="N10" s="31"/>
      <c r="O10" s="22"/>
      <c r="P10" s="37"/>
      <c r="Q10" s="26"/>
    </row>
    <row r="11" spans="2:17" ht="20.100000000000001" customHeight="1">
      <c r="B11" s="22"/>
      <c r="C11" s="22" t="s">
        <v>35</v>
      </c>
      <c r="D11" s="22" t="s">
        <v>35</v>
      </c>
      <c r="E11" s="31" t="s">
        <v>79</v>
      </c>
      <c r="F11" s="31">
        <v>125</v>
      </c>
      <c r="G11" s="31">
        <v>221</v>
      </c>
      <c r="H11" s="31">
        <v>27625</v>
      </c>
      <c r="I11" s="23"/>
      <c r="J11" s="31" t="s">
        <v>80</v>
      </c>
      <c r="K11" s="22"/>
      <c r="L11" s="22"/>
      <c r="M11" s="25">
        <v>44039</v>
      </c>
      <c r="N11" s="31"/>
      <c r="O11" s="22"/>
      <c r="P11" s="37"/>
      <c r="Q11" s="26"/>
    </row>
    <row r="12" spans="2:17" ht="20.100000000000001" customHeight="1">
      <c r="B12" s="22"/>
      <c r="C12" s="22" t="s">
        <v>35</v>
      </c>
      <c r="D12" s="22" t="s">
        <v>35</v>
      </c>
      <c r="E12" s="31" t="s">
        <v>5957</v>
      </c>
      <c r="F12" s="31">
        <v>8</v>
      </c>
      <c r="G12" s="31">
        <v>558</v>
      </c>
      <c r="H12" s="31">
        <v>4464</v>
      </c>
      <c r="I12" s="23"/>
      <c r="J12" s="31" t="s">
        <v>80</v>
      </c>
      <c r="K12" s="22"/>
      <c r="L12" s="22"/>
      <c r="M12" s="25">
        <v>44039</v>
      </c>
      <c r="N12" s="31"/>
      <c r="O12" s="22"/>
      <c r="P12" s="37"/>
      <c r="Q12" s="26"/>
    </row>
    <row r="13" spans="2:17" ht="20.100000000000001" customHeight="1">
      <c r="B13" s="22"/>
      <c r="C13" s="22" t="s">
        <v>35</v>
      </c>
      <c r="D13" s="22" t="s">
        <v>35</v>
      </c>
      <c r="E13" s="31" t="s">
        <v>2746</v>
      </c>
      <c r="F13" s="31">
        <v>4</v>
      </c>
      <c r="G13" s="31">
        <v>97</v>
      </c>
      <c r="H13" s="31">
        <v>388</v>
      </c>
      <c r="I13" s="23"/>
      <c r="J13" s="31" t="s">
        <v>2747</v>
      </c>
      <c r="K13" s="22"/>
      <c r="L13" s="22"/>
      <c r="M13" s="25">
        <v>44039</v>
      </c>
      <c r="N13" s="31"/>
      <c r="O13" s="22"/>
      <c r="P13" s="37"/>
      <c r="Q13" s="26"/>
    </row>
    <row r="14" spans="2:17" ht="20.100000000000001" customHeight="1">
      <c r="B14" s="22"/>
      <c r="C14" s="22" t="s">
        <v>35</v>
      </c>
      <c r="D14" s="22" t="s">
        <v>35</v>
      </c>
      <c r="E14" s="31" t="s">
        <v>82</v>
      </c>
      <c r="F14" s="31">
        <v>4</v>
      </c>
      <c r="G14" s="31">
        <v>240</v>
      </c>
      <c r="H14" s="31">
        <v>960</v>
      </c>
      <c r="I14" s="23"/>
      <c r="J14" s="31" t="s">
        <v>83</v>
      </c>
      <c r="K14" s="22"/>
      <c r="L14" s="22"/>
      <c r="M14" s="25">
        <v>44039</v>
      </c>
      <c r="N14" s="31"/>
      <c r="O14" s="22"/>
      <c r="P14" s="37"/>
      <c r="Q14" s="26"/>
    </row>
    <row r="15" spans="2:17" ht="20.100000000000001" customHeight="1">
      <c r="B15" s="22"/>
      <c r="C15" s="22" t="s">
        <v>35</v>
      </c>
      <c r="D15" s="22" t="s">
        <v>35</v>
      </c>
      <c r="E15" s="31" t="s">
        <v>5960</v>
      </c>
      <c r="F15" s="31">
        <v>6</v>
      </c>
      <c r="G15" s="31">
        <v>510</v>
      </c>
      <c r="H15" s="31">
        <v>3060</v>
      </c>
      <c r="I15" s="23"/>
      <c r="J15" s="31" t="s">
        <v>85</v>
      </c>
      <c r="K15" s="22"/>
      <c r="L15" s="31"/>
      <c r="M15" s="25">
        <v>44039</v>
      </c>
      <c r="N15" s="31"/>
      <c r="O15" s="22"/>
      <c r="P15" s="37"/>
      <c r="Q15" s="26"/>
    </row>
    <row r="16" spans="2:17" ht="20.100000000000001" customHeight="1">
      <c r="B16" s="22"/>
      <c r="C16" s="22" t="s">
        <v>35</v>
      </c>
      <c r="D16" s="22" t="s">
        <v>35</v>
      </c>
      <c r="E16" s="31" t="s">
        <v>5961</v>
      </c>
      <c r="F16" s="31">
        <v>2</v>
      </c>
      <c r="G16" s="31">
        <v>560</v>
      </c>
      <c r="H16" s="31">
        <v>1120</v>
      </c>
      <c r="I16" s="23"/>
      <c r="J16" s="31" t="s">
        <v>85</v>
      </c>
      <c r="K16" s="22"/>
      <c r="L16" s="31"/>
      <c r="M16" s="25">
        <v>44039</v>
      </c>
      <c r="N16" s="31"/>
      <c r="O16" s="22"/>
      <c r="P16" s="37"/>
      <c r="Q16" s="26"/>
    </row>
    <row r="17" spans="2:17" ht="20.100000000000001" customHeight="1">
      <c r="B17" s="22"/>
      <c r="C17" s="22" t="s">
        <v>35</v>
      </c>
      <c r="D17" s="22" t="s">
        <v>35</v>
      </c>
      <c r="E17" s="31" t="s">
        <v>5963</v>
      </c>
      <c r="F17" s="31">
        <v>2</v>
      </c>
      <c r="G17" s="31">
        <v>860</v>
      </c>
      <c r="H17" s="31">
        <v>1720</v>
      </c>
      <c r="I17" s="23"/>
      <c r="J17" s="31" t="s">
        <v>85</v>
      </c>
      <c r="K17" s="22"/>
      <c r="L17" s="31"/>
      <c r="M17" s="25">
        <v>44039</v>
      </c>
      <c r="N17" s="31"/>
      <c r="O17" s="22"/>
      <c r="P17" s="37"/>
      <c r="Q17" s="26"/>
    </row>
    <row r="18" spans="2:17" ht="20.100000000000001" customHeight="1">
      <c r="B18" s="22"/>
      <c r="C18" s="22" t="s">
        <v>35</v>
      </c>
      <c r="D18" s="22" t="s">
        <v>35</v>
      </c>
      <c r="E18" s="31" t="s">
        <v>5964</v>
      </c>
      <c r="F18" s="31">
        <v>3</v>
      </c>
      <c r="G18" s="31">
        <v>870</v>
      </c>
      <c r="H18" s="31">
        <v>2610</v>
      </c>
      <c r="I18" s="23"/>
      <c r="J18" s="31" t="s">
        <v>85</v>
      </c>
      <c r="K18" s="22"/>
      <c r="L18" s="31"/>
      <c r="M18" s="25">
        <v>44039</v>
      </c>
      <c r="N18" s="31"/>
      <c r="O18" s="22"/>
      <c r="P18" s="37"/>
      <c r="Q18" s="26"/>
    </row>
    <row r="19" spans="2:17" ht="20.100000000000001" customHeight="1">
      <c r="B19" s="22"/>
      <c r="C19" s="22" t="s">
        <v>35</v>
      </c>
      <c r="D19" s="22" t="s">
        <v>35</v>
      </c>
      <c r="E19" s="31" t="s">
        <v>6276</v>
      </c>
      <c r="F19" s="31">
        <v>4</v>
      </c>
      <c r="G19" s="31">
        <v>930</v>
      </c>
      <c r="H19" s="31">
        <v>3720</v>
      </c>
      <c r="I19" s="23"/>
      <c r="J19" s="31" t="s">
        <v>85</v>
      </c>
      <c r="K19" s="22"/>
      <c r="L19" s="31"/>
      <c r="M19" s="25">
        <v>44039</v>
      </c>
      <c r="N19" s="31"/>
      <c r="O19" s="22"/>
      <c r="P19" s="37"/>
      <c r="Q19" s="26"/>
    </row>
    <row r="20" spans="2:17" ht="20.100000000000001" customHeight="1">
      <c r="B20" s="22"/>
      <c r="C20" s="22" t="s">
        <v>35</v>
      </c>
      <c r="D20" s="22" t="s">
        <v>35</v>
      </c>
      <c r="E20" s="31" t="s">
        <v>5965</v>
      </c>
      <c r="F20" s="31">
        <v>4</v>
      </c>
      <c r="G20" s="31">
        <v>980</v>
      </c>
      <c r="H20" s="31">
        <v>3920</v>
      </c>
      <c r="I20" s="23"/>
      <c r="J20" s="31" t="s">
        <v>85</v>
      </c>
      <c r="K20" s="22"/>
      <c r="L20" s="31"/>
      <c r="M20" s="25">
        <v>44039</v>
      </c>
      <c r="N20" s="31"/>
      <c r="O20" s="22"/>
      <c r="P20" s="37"/>
      <c r="Q20" s="26"/>
    </row>
    <row r="21" spans="2:17" ht="20.100000000000001" customHeight="1">
      <c r="B21" s="22"/>
      <c r="C21" s="22" t="s">
        <v>35</v>
      </c>
      <c r="D21" s="22" t="s">
        <v>35</v>
      </c>
      <c r="E21" s="31" t="s">
        <v>5966</v>
      </c>
      <c r="F21" s="31">
        <v>19</v>
      </c>
      <c r="G21" s="31">
        <v>1020</v>
      </c>
      <c r="H21" s="31">
        <v>19380</v>
      </c>
      <c r="I21" s="23"/>
      <c r="J21" s="31" t="s">
        <v>85</v>
      </c>
      <c r="K21" s="22"/>
      <c r="L21" s="31"/>
      <c r="M21" s="25">
        <v>44039</v>
      </c>
      <c r="N21" s="31"/>
      <c r="O21" s="22"/>
      <c r="P21" s="37"/>
      <c r="Q21" s="26"/>
    </row>
    <row r="22" spans="2:17" ht="20.100000000000001" customHeight="1">
      <c r="B22" s="22"/>
      <c r="C22" s="22" t="s">
        <v>35</v>
      </c>
      <c r="D22" s="22" t="s">
        <v>35</v>
      </c>
      <c r="E22" s="31" t="s">
        <v>8633</v>
      </c>
      <c r="F22" s="31">
        <v>2</v>
      </c>
      <c r="G22" s="31">
        <v>1420</v>
      </c>
      <c r="H22" s="31">
        <v>2840</v>
      </c>
      <c r="I22" s="23"/>
      <c r="J22" s="31" t="s">
        <v>85</v>
      </c>
      <c r="K22" s="22"/>
      <c r="L22" s="31"/>
      <c r="M22" s="25">
        <v>44039</v>
      </c>
      <c r="N22" s="31"/>
      <c r="O22" s="22"/>
      <c r="P22" s="37"/>
      <c r="Q22" s="26"/>
    </row>
    <row r="23" spans="2:17" ht="20.100000000000001" customHeight="1">
      <c r="B23" s="22"/>
      <c r="C23" s="22" t="s">
        <v>35</v>
      </c>
      <c r="D23" s="22" t="s">
        <v>35</v>
      </c>
      <c r="E23" s="31" t="s">
        <v>5970</v>
      </c>
      <c r="F23" s="31">
        <v>6</v>
      </c>
      <c r="G23" s="31">
        <v>429</v>
      </c>
      <c r="H23" s="31">
        <v>2574</v>
      </c>
      <c r="I23" s="23"/>
      <c r="J23" s="31" t="s">
        <v>80</v>
      </c>
      <c r="K23" s="22"/>
      <c r="L23" s="22"/>
      <c r="M23" s="25">
        <v>44039</v>
      </c>
      <c r="N23" s="31"/>
      <c r="O23" s="22"/>
      <c r="P23" s="37"/>
      <c r="Q23" s="26"/>
    </row>
    <row r="24" spans="2:17" ht="20.100000000000001" customHeight="1">
      <c r="B24" s="22"/>
      <c r="C24" s="22" t="s">
        <v>35</v>
      </c>
      <c r="D24" s="22" t="s">
        <v>35</v>
      </c>
      <c r="E24" s="31" t="s">
        <v>290</v>
      </c>
      <c r="F24" s="31">
        <v>1</v>
      </c>
      <c r="G24" s="31">
        <v>8179</v>
      </c>
      <c r="H24" s="31">
        <v>8179</v>
      </c>
      <c r="I24" s="23"/>
      <c r="J24" s="31" t="s">
        <v>291</v>
      </c>
      <c r="K24" s="22"/>
      <c r="L24" s="22"/>
      <c r="M24" s="25">
        <v>44039</v>
      </c>
      <c r="N24" s="31"/>
      <c r="O24" s="22"/>
      <c r="P24" s="37"/>
      <c r="Q24" s="26"/>
    </row>
    <row r="25" spans="2:17" ht="20.100000000000001" customHeight="1">
      <c r="B25" s="22"/>
      <c r="C25" s="22" t="s">
        <v>35</v>
      </c>
      <c r="D25" s="22" t="s">
        <v>35</v>
      </c>
      <c r="E25" s="31" t="s">
        <v>2825</v>
      </c>
      <c r="F25" s="31">
        <v>1</v>
      </c>
      <c r="G25" s="31">
        <v>600</v>
      </c>
      <c r="H25" s="31">
        <v>600</v>
      </c>
      <c r="I25" s="23"/>
      <c r="J25" s="31" t="s">
        <v>3761</v>
      </c>
      <c r="K25" s="22"/>
      <c r="L25" s="22"/>
      <c r="M25" s="25">
        <v>44039</v>
      </c>
      <c r="N25" s="31"/>
      <c r="O25" s="22"/>
      <c r="P25" s="37"/>
      <c r="Q25" s="26"/>
    </row>
    <row r="26" spans="2:17" ht="20.100000000000001" customHeight="1">
      <c r="B26" s="22"/>
      <c r="C26" s="22" t="s">
        <v>35</v>
      </c>
      <c r="D26" s="22" t="s">
        <v>35</v>
      </c>
      <c r="E26" s="31" t="s">
        <v>3289</v>
      </c>
      <c r="F26" s="31">
        <v>1</v>
      </c>
      <c r="G26" s="31">
        <v>2464</v>
      </c>
      <c r="H26" s="31">
        <v>2464</v>
      </c>
      <c r="I26" s="23"/>
      <c r="J26" s="31" t="s">
        <v>490</v>
      </c>
      <c r="K26" s="22"/>
      <c r="L26" s="22"/>
      <c r="M26" s="25">
        <v>44039</v>
      </c>
      <c r="N26" s="31"/>
      <c r="O26" s="22"/>
      <c r="P26" s="37"/>
      <c r="Q26" s="26"/>
    </row>
    <row r="27" spans="2:17" ht="20.100000000000001" customHeight="1">
      <c r="B27" s="22"/>
      <c r="C27" s="22" t="s">
        <v>35</v>
      </c>
      <c r="D27" s="22" t="s">
        <v>35</v>
      </c>
      <c r="E27" s="31" t="s">
        <v>6087</v>
      </c>
      <c r="F27" s="31">
        <v>1</v>
      </c>
      <c r="G27" s="31">
        <v>1889</v>
      </c>
      <c r="H27" s="31">
        <v>1889</v>
      </c>
      <c r="I27" s="23"/>
      <c r="J27" s="31" t="s">
        <v>6088</v>
      </c>
      <c r="K27" s="22"/>
      <c r="L27" s="31"/>
      <c r="M27" s="25">
        <v>44039</v>
      </c>
      <c r="N27" s="31"/>
      <c r="O27" s="31"/>
      <c r="P27" s="37"/>
      <c r="Q27" s="26"/>
    </row>
    <row r="28" spans="2:17" ht="20.100000000000001" customHeight="1">
      <c r="B28" s="22"/>
      <c r="C28" s="22" t="s">
        <v>35</v>
      </c>
      <c r="D28" s="22" t="s">
        <v>35</v>
      </c>
      <c r="E28" s="31" t="s">
        <v>6089</v>
      </c>
      <c r="F28" s="31">
        <v>1</v>
      </c>
      <c r="G28" s="31">
        <v>17787</v>
      </c>
      <c r="H28" s="31">
        <v>17787</v>
      </c>
      <c r="I28" s="23"/>
      <c r="J28" s="31" t="s">
        <v>6090</v>
      </c>
      <c r="K28" s="22"/>
      <c r="L28" s="31"/>
      <c r="M28" s="25">
        <v>44039</v>
      </c>
      <c r="N28" s="31"/>
      <c r="O28" s="31"/>
      <c r="P28" s="37"/>
      <c r="Q28" s="26"/>
    </row>
    <row r="29" spans="2:17" ht="20.100000000000001" customHeight="1">
      <c r="B29" s="22"/>
      <c r="C29" s="22" t="s">
        <v>35</v>
      </c>
      <c r="D29" s="22" t="s">
        <v>35</v>
      </c>
      <c r="E29" s="31" t="s">
        <v>6086</v>
      </c>
      <c r="F29" s="31">
        <v>1</v>
      </c>
      <c r="G29" s="31">
        <v>12534</v>
      </c>
      <c r="H29" s="31">
        <v>12534</v>
      </c>
      <c r="I29" s="23"/>
      <c r="J29" s="31" t="s">
        <v>3214</v>
      </c>
      <c r="K29" s="22"/>
      <c r="L29" s="31"/>
      <c r="M29" s="25">
        <v>44039</v>
      </c>
      <c r="N29" s="31"/>
      <c r="O29" s="31"/>
      <c r="P29" s="37"/>
      <c r="Q29" s="26"/>
    </row>
    <row r="30" spans="2:17" ht="20.100000000000001" customHeight="1">
      <c r="B30" s="22"/>
      <c r="C30" s="22" t="s">
        <v>35</v>
      </c>
      <c r="D30" s="22" t="s">
        <v>35</v>
      </c>
      <c r="E30" s="31" t="s">
        <v>6097</v>
      </c>
      <c r="F30" s="31">
        <v>1</v>
      </c>
      <c r="G30" s="31">
        <v>1050</v>
      </c>
      <c r="H30" s="31">
        <v>1050</v>
      </c>
      <c r="I30" s="23"/>
      <c r="J30" s="31" t="s">
        <v>6098</v>
      </c>
      <c r="K30" s="22"/>
      <c r="L30" s="31"/>
      <c r="M30" s="25">
        <v>44039</v>
      </c>
      <c r="N30" s="31"/>
      <c r="O30" s="31"/>
      <c r="P30" s="37"/>
      <c r="Q30" s="26"/>
    </row>
    <row r="31" spans="2:17" ht="20.100000000000001" customHeight="1">
      <c r="B31" s="22"/>
      <c r="C31" s="22" t="s">
        <v>35</v>
      </c>
      <c r="D31" s="22" t="s">
        <v>35</v>
      </c>
      <c r="E31" s="31" t="s">
        <v>6099</v>
      </c>
      <c r="F31" s="31">
        <v>1</v>
      </c>
      <c r="G31" s="31">
        <v>1130</v>
      </c>
      <c r="H31" s="31">
        <v>1130</v>
      </c>
      <c r="I31" s="23"/>
      <c r="J31" s="31" t="s">
        <v>6098</v>
      </c>
      <c r="K31" s="22"/>
      <c r="L31" s="31"/>
      <c r="M31" s="25">
        <v>44039</v>
      </c>
      <c r="N31" s="31"/>
      <c r="O31" s="31"/>
      <c r="P31" s="37"/>
      <c r="Q31" s="26"/>
    </row>
    <row r="32" spans="2:17" ht="20.100000000000001" customHeight="1">
      <c r="B32" s="22"/>
      <c r="C32" s="22" t="s">
        <v>35</v>
      </c>
      <c r="D32" s="22" t="s">
        <v>35</v>
      </c>
      <c r="E32" s="31" t="s">
        <v>8634</v>
      </c>
      <c r="F32" s="31">
        <v>1</v>
      </c>
      <c r="G32" s="31">
        <v>19280</v>
      </c>
      <c r="H32" s="31">
        <v>19280</v>
      </c>
      <c r="I32" s="23"/>
      <c r="J32" s="31" t="s">
        <v>8635</v>
      </c>
      <c r="K32" s="22"/>
      <c r="L32" s="22"/>
      <c r="M32" s="25">
        <v>44039</v>
      </c>
      <c r="N32" s="31"/>
      <c r="O32" s="22"/>
      <c r="P32" s="37"/>
      <c r="Q32" s="26"/>
    </row>
    <row r="33" spans="2:17" ht="20.100000000000001" customHeight="1">
      <c r="B33" s="22"/>
      <c r="C33" s="22" t="s">
        <v>35</v>
      </c>
      <c r="D33" s="22" t="s">
        <v>35</v>
      </c>
      <c r="E33" s="31" t="s">
        <v>6006</v>
      </c>
      <c r="F33" s="31">
        <v>2</v>
      </c>
      <c r="G33" s="31">
        <v>2224</v>
      </c>
      <c r="H33" s="31">
        <v>4448</v>
      </c>
      <c r="I33" s="23"/>
      <c r="J33" s="31" t="s">
        <v>8636</v>
      </c>
      <c r="K33" s="22"/>
      <c r="L33" s="22"/>
      <c r="M33" s="25">
        <v>44039</v>
      </c>
      <c r="N33" s="31"/>
      <c r="O33" s="22"/>
      <c r="P33" s="37"/>
      <c r="Q33" s="26"/>
    </row>
    <row r="34" spans="2:17" ht="20.100000000000001" customHeight="1">
      <c r="B34" s="22"/>
      <c r="C34" s="22" t="s">
        <v>3307</v>
      </c>
      <c r="D34" s="22" t="s">
        <v>3307</v>
      </c>
      <c r="E34" s="31" t="s">
        <v>8720</v>
      </c>
      <c r="F34" s="31">
        <v>1</v>
      </c>
      <c r="G34" s="31">
        <v>2970</v>
      </c>
      <c r="H34" s="31">
        <v>2970</v>
      </c>
      <c r="I34" s="23"/>
      <c r="J34" s="31" t="s">
        <v>8720</v>
      </c>
      <c r="K34" s="864"/>
      <c r="L34" s="22"/>
      <c r="M34" s="25"/>
      <c r="N34" s="31"/>
      <c r="O34" s="22"/>
      <c r="P34" s="37"/>
      <c r="Q34" s="26"/>
    </row>
    <row r="35" spans="2:17" ht="20.100000000000001" customHeight="1">
      <c r="B35" s="22"/>
      <c r="C35" s="22" t="s">
        <v>35</v>
      </c>
      <c r="D35" s="22" t="s">
        <v>35</v>
      </c>
      <c r="E35" s="31" t="s">
        <v>8638</v>
      </c>
      <c r="F35" s="31">
        <v>1</v>
      </c>
      <c r="G35" s="31">
        <v>2970</v>
      </c>
      <c r="H35" s="31">
        <v>2970</v>
      </c>
      <c r="I35" s="23"/>
      <c r="J35" s="31" t="s">
        <v>6050</v>
      </c>
      <c r="K35" s="22"/>
      <c r="L35" s="22"/>
      <c r="M35" s="25">
        <v>44039</v>
      </c>
      <c r="N35" s="31"/>
      <c r="O35" s="22"/>
      <c r="P35" s="37"/>
      <c r="Q35" s="26"/>
    </row>
    <row r="36" spans="2:17" ht="20.100000000000001" customHeight="1">
      <c r="B36" s="22"/>
      <c r="C36" s="22" t="s">
        <v>35</v>
      </c>
      <c r="D36" s="22" t="s">
        <v>35</v>
      </c>
      <c r="E36" s="31" t="s">
        <v>6052</v>
      </c>
      <c r="F36" s="31">
        <v>1</v>
      </c>
      <c r="G36" s="31">
        <v>4740</v>
      </c>
      <c r="H36" s="31">
        <v>4740</v>
      </c>
      <c r="I36" s="23"/>
      <c r="J36" s="31" t="s">
        <v>8721</v>
      </c>
      <c r="K36" s="22"/>
      <c r="L36" s="22"/>
      <c r="M36" s="25">
        <v>44039</v>
      </c>
      <c r="N36" s="31"/>
      <c r="O36" s="22"/>
      <c r="P36" s="37"/>
      <c r="Q36" s="26"/>
    </row>
    <row r="37" spans="2:17" ht="20.100000000000001" customHeight="1">
      <c r="B37" s="22"/>
      <c r="C37" s="22" t="s">
        <v>35</v>
      </c>
      <c r="D37" s="22" t="s">
        <v>35</v>
      </c>
      <c r="E37" s="31" t="s">
        <v>8722</v>
      </c>
      <c r="F37" s="31">
        <v>1</v>
      </c>
      <c r="G37" s="31">
        <v>20945</v>
      </c>
      <c r="H37" s="31">
        <v>20945</v>
      </c>
      <c r="I37" s="23"/>
      <c r="J37" s="30" t="s">
        <v>8723</v>
      </c>
      <c r="K37" s="22"/>
      <c r="L37" s="22"/>
      <c r="M37" s="25">
        <v>44047</v>
      </c>
      <c r="N37" s="31"/>
      <c r="O37" s="22"/>
      <c r="P37" s="37"/>
      <c r="Q37" s="26"/>
    </row>
    <row r="38" spans="2:17" ht="20.100000000000001" customHeight="1">
      <c r="B38" s="22"/>
      <c r="C38" s="22" t="s">
        <v>35</v>
      </c>
      <c r="D38" s="22" t="s">
        <v>35</v>
      </c>
      <c r="E38" s="31" t="s">
        <v>8724</v>
      </c>
      <c r="F38" s="31">
        <v>1</v>
      </c>
      <c r="G38" s="31">
        <v>18833</v>
      </c>
      <c r="H38" s="31">
        <v>18833</v>
      </c>
      <c r="I38" s="23"/>
      <c r="J38" s="30" t="s">
        <v>8725</v>
      </c>
      <c r="K38" s="22"/>
      <c r="L38" s="22"/>
      <c r="M38" s="25">
        <v>44047</v>
      </c>
      <c r="N38" s="31"/>
      <c r="O38" s="22"/>
      <c r="P38" s="37"/>
      <c r="Q38" s="26"/>
    </row>
    <row r="39" spans="2:17" ht="20.100000000000001" customHeight="1">
      <c r="B39" s="22"/>
      <c r="C39" s="22" t="s">
        <v>35</v>
      </c>
      <c r="D39" s="22" t="s">
        <v>35</v>
      </c>
      <c r="E39" s="31" t="s">
        <v>8726</v>
      </c>
      <c r="F39" s="31">
        <v>1</v>
      </c>
      <c r="G39" s="31">
        <v>2260</v>
      </c>
      <c r="H39" s="31">
        <v>2260</v>
      </c>
      <c r="I39" s="23"/>
      <c r="J39" s="1943" t="s">
        <v>8727</v>
      </c>
      <c r="K39" s="22"/>
      <c r="L39" s="22"/>
      <c r="M39" s="25">
        <v>44047</v>
      </c>
      <c r="N39" s="31"/>
      <c r="O39" s="22"/>
      <c r="P39" s="37"/>
      <c r="Q39" s="26"/>
    </row>
    <row r="40" spans="2:17" ht="20.100000000000001" customHeight="1">
      <c r="B40" s="22"/>
      <c r="C40" s="22" t="s">
        <v>35</v>
      </c>
      <c r="D40" s="22" t="s">
        <v>35</v>
      </c>
      <c r="E40" s="31" t="s">
        <v>8728</v>
      </c>
      <c r="F40" s="31">
        <v>1</v>
      </c>
      <c r="G40" s="31">
        <v>1710</v>
      </c>
      <c r="H40" s="31">
        <v>1710</v>
      </c>
      <c r="I40" s="23"/>
      <c r="J40" s="1943" t="s">
        <v>8729</v>
      </c>
      <c r="K40" s="22"/>
      <c r="L40" s="22"/>
      <c r="M40" s="25">
        <v>44047</v>
      </c>
      <c r="N40" s="31"/>
      <c r="O40" s="22"/>
      <c r="P40" s="37"/>
      <c r="Q40" s="26"/>
    </row>
    <row r="41" spans="2:17" ht="20.100000000000001" customHeight="1">
      <c r="B41" s="22"/>
      <c r="C41" s="22" t="s">
        <v>35</v>
      </c>
      <c r="D41" s="22" t="s">
        <v>35</v>
      </c>
      <c r="E41" s="31" t="s">
        <v>8730</v>
      </c>
      <c r="F41" s="31">
        <v>1</v>
      </c>
      <c r="G41" s="31">
        <v>1960</v>
      </c>
      <c r="H41" s="31">
        <v>1960</v>
      </c>
      <c r="I41" s="23"/>
      <c r="J41" s="1943" t="s">
        <v>8731</v>
      </c>
      <c r="K41" s="22"/>
      <c r="L41" s="22"/>
      <c r="M41" s="25">
        <v>44047</v>
      </c>
      <c r="N41" s="31"/>
      <c r="O41" s="22"/>
      <c r="P41" s="37"/>
      <c r="Q41" s="26"/>
    </row>
    <row r="42" spans="2:17" ht="20.100000000000001" customHeight="1">
      <c r="B42" s="22"/>
      <c r="C42" s="22" t="s">
        <v>35</v>
      </c>
      <c r="D42" s="22" t="s">
        <v>35</v>
      </c>
      <c r="E42" s="31" t="s">
        <v>8732</v>
      </c>
      <c r="F42" s="31">
        <v>8</v>
      </c>
      <c r="G42" s="31">
        <v>600</v>
      </c>
      <c r="H42" s="31">
        <v>4800</v>
      </c>
      <c r="I42" s="23"/>
      <c r="J42" s="31" t="s">
        <v>8494</v>
      </c>
      <c r="K42" s="22"/>
      <c r="L42" s="22"/>
      <c r="M42" s="25">
        <v>44047</v>
      </c>
      <c r="N42" s="31"/>
      <c r="O42" s="22"/>
      <c r="P42" s="37"/>
      <c r="Q42" s="26"/>
    </row>
    <row r="43" spans="2:17" ht="20.100000000000001" customHeight="1">
      <c r="B43" s="22"/>
      <c r="C43" s="22" t="s">
        <v>35</v>
      </c>
      <c r="D43" s="22" t="s">
        <v>35</v>
      </c>
      <c r="E43" s="31" t="s">
        <v>6093</v>
      </c>
      <c r="F43" s="31">
        <v>4</v>
      </c>
      <c r="G43" s="31">
        <v>490</v>
      </c>
      <c r="H43" s="31">
        <v>1960</v>
      </c>
      <c r="I43" s="23"/>
      <c r="J43" s="31" t="s">
        <v>6094</v>
      </c>
      <c r="K43" s="22"/>
      <c r="L43" s="22"/>
      <c r="M43" s="25">
        <v>44047</v>
      </c>
      <c r="N43" s="31"/>
      <c r="O43" s="22"/>
      <c r="P43" s="37"/>
      <c r="Q43" s="26"/>
    </row>
    <row r="44" spans="2:17" ht="20.100000000000001" customHeight="1">
      <c r="B44" s="22"/>
      <c r="C44" s="22" t="s">
        <v>35</v>
      </c>
      <c r="D44" s="22" t="s">
        <v>35</v>
      </c>
      <c r="E44" s="31" t="s">
        <v>6097</v>
      </c>
      <c r="F44" s="31">
        <v>1</v>
      </c>
      <c r="G44" s="31">
        <v>1050</v>
      </c>
      <c r="H44" s="31">
        <v>1050</v>
      </c>
      <c r="I44" s="23"/>
      <c r="J44" s="31" t="s">
        <v>6098</v>
      </c>
      <c r="K44" s="22"/>
      <c r="L44" s="22"/>
      <c r="M44" s="25">
        <v>44047</v>
      </c>
      <c r="N44" s="31"/>
      <c r="O44" s="22"/>
      <c r="P44" s="37"/>
      <c r="Q44" s="26"/>
    </row>
    <row r="45" spans="2:17" ht="20.100000000000001" customHeight="1">
      <c r="B45" s="22"/>
      <c r="C45" s="22" t="s">
        <v>35</v>
      </c>
      <c r="D45" s="22" t="s">
        <v>35</v>
      </c>
      <c r="E45" s="31" t="s">
        <v>6099</v>
      </c>
      <c r="F45" s="31">
        <v>1</v>
      </c>
      <c r="G45" s="31">
        <v>1130</v>
      </c>
      <c r="H45" s="31">
        <v>1130</v>
      </c>
      <c r="I45" s="23"/>
      <c r="J45" s="31" t="s">
        <v>6098</v>
      </c>
      <c r="K45" s="22"/>
      <c r="L45" s="22"/>
      <c r="M45" s="25">
        <v>44047</v>
      </c>
      <c r="N45" s="31"/>
      <c r="O45" s="22"/>
      <c r="P45" s="37"/>
      <c r="Q45" s="26"/>
    </row>
    <row r="46" spans="2:17" ht="20.100000000000001" customHeight="1">
      <c r="B46" s="22"/>
      <c r="C46" s="22" t="s">
        <v>35</v>
      </c>
      <c r="D46" s="22" t="s">
        <v>35</v>
      </c>
      <c r="E46" s="31" t="s">
        <v>8679</v>
      </c>
      <c r="F46" s="31">
        <v>4</v>
      </c>
      <c r="G46" s="31">
        <v>710</v>
      </c>
      <c r="H46" s="31">
        <v>2840</v>
      </c>
      <c r="I46" s="23"/>
      <c r="J46" s="31" t="s">
        <v>413</v>
      </c>
      <c r="K46" s="22"/>
      <c r="L46" s="22"/>
      <c r="M46" s="25">
        <v>44047</v>
      </c>
      <c r="N46" s="31"/>
      <c r="O46" s="22"/>
      <c r="P46" s="37"/>
      <c r="Q46" s="26"/>
    </row>
    <row r="47" spans="2:17" ht="20.100000000000001" customHeight="1">
      <c r="B47" s="22"/>
      <c r="C47" s="22" t="s">
        <v>35</v>
      </c>
      <c r="D47" s="22" t="s">
        <v>35</v>
      </c>
      <c r="E47" s="31" t="s">
        <v>8733</v>
      </c>
      <c r="F47" s="31">
        <v>1</v>
      </c>
      <c r="G47" s="31">
        <v>2910</v>
      </c>
      <c r="H47" s="31">
        <v>2910</v>
      </c>
      <c r="I47" s="23"/>
      <c r="J47" s="31" t="s">
        <v>2329</v>
      </c>
      <c r="K47" s="22"/>
      <c r="L47" s="22"/>
      <c r="M47" s="25">
        <v>44047</v>
      </c>
      <c r="N47" s="31"/>
      <c r="O47" s="22"/>
      <c r="P47" s="37"/>
      <c r="Q47" s="26"/>
    </row>
    <row r="48" spans="2:17" ht="20.100000000000001" customHeight="1">
      <c r="B48" s="22"/>
      <c r="C48" s="22" t="s">
        <v>35</v>
      </c>
      <c r="D48" s="22" t="s">
        <v>35</v>
      </c>
      <c r="E48" s="31" t="s">
        <v>8680</v>
      </c>
      <c r="F48" s="31">
        <v>2</v>
      </c>
      <c r="G48" s="31">
        <v>1850</v>
      </c>
      <c r="H48" s="31">
        <v>3700</v>
      </c>
      <c r="I48" s="23"/>
      <c r="J48" s="31" t="s">
        <v>64</v>
      </c>
      <c r="K48" s="22"/>
      <c r="L48" s="22"/>
      <c r="M48" s="25">
        <v>44047</v>
      </c>
      <c r="N48" s="31"/>
      <c r="O48" s="22"/>
      <c r="P48" s="37"/>
      <c r="Q48" s="26"/>
    </row>
    <row r="49" spans="2:17" ht="20.100000000000001" customHeight="1">
      <c r="B49" s="22"/>
      <c r="C49" s="22" t="s">
        <v>35</v>
      </c>
      <c r="D49" s="22" t="s">
        <v>35</v>
      </c>
      <c r="E49" s="31" t="s">
        <v>8681</v>
      </c>
      <c r="F49" s="31">
        <v>1</v>
      </c>
      <c r="G49" s="31">
        <v>7494</v>
      </c>
      <c r="H49" s="31">
        <v>7494</v>
      </c>
      <c r="I49" s="23"/>
      <c r="J49" s="31" t="s">
        <v>8682</v>
      </c>
      <c r="K49" s="22"/>
      <c r="L49" s="22"/>
      <c r="M49" s="25">
        <v>44060</v>
      </c>
      <c r="N49" s="31"/>
      <c r="O49" s="22"/>
      <c r="P49" s="37"/>
      <c r="Q49" s="26"/>
    </row>
    <row r="50" spans="2:17" ht="20.100000000000001" customHeight="1">
      <c r="B50" s="22"/>
      <c r="C50" s="22" t="s">
        <v>35</v>
      </c>
      <c r="D50" s="22" t="s">
        <v>35</v>
      </c>
      <c r="E50" s="31" t="s">
        <v>8175</v>
      </c>
      <c r="F50" s="31">
        <v>1</v>
      </c>
      <c r="G50" s="31">
        <v>4621</v>
      </c>
      <c r="H50" s="31">
        <v>4621</v>
      </c>
      <c r="I50" s="23"/>
      <c r="J50" s="31" t="s">
        <v>8176</v>
      </c>
      <c r="K50" s="22"/>
      <c r="L50" s="22"/>
      <c r="M50" s="25">
        <v>44060</v>
      </c>
      <c r="N50" s="31"/>
      <c r="O50" s="22"/>
      <c r="P50" s="37"/>
      <c r="Q50" s="26"/>
    </row>
    <row r="51" spans="2:17" ht="20.100000000000001" customHeight="1">
      <c r="B51" s="22"/>
      <c r="C51" s="22" t="s">
        <v>35</v>
      </c>
      <c r="D51" s="22" t="s">
        <v>35</v>
      </c>
      <c r="E51" s="31" t="s">
        <v>8177</v>
      </c>
      <c r="F51" s="31">
        <v>1</v>
      </c>
      <c r="G51" s="31">
        <v>2989</v>
      </c>
      <c r="H51" s="31">
        <v>2989</v>
      </c>
      <c r="I51" s="23"/>
      <c r="J51" s="31" t="s">
        <v>8176</v>
      </c>
      <c r="K51" s="22"/>
      <c r="L51" s="22"/>
      <c r="M51" s="25">
        <v>44060</v>
      </c>
      <c r="N51" s="31"/>
      <c r="O51" s="22"/>
      <c r="P51" s="37"/>
      <c r="Q51" s="26"/>
    </row>
    <row r="52" spans="2:17" ht="19.5" customHeight="1">
      <c r="B52" s="22"/>
      <c r="C52" s="22" t="s">
        <v>35</v>
      </c>
      <c r="D52" s="22" t="s">
        <v>35</v>
      </c>
      <c r="E52" s="31" t="s">
        <v>8181</v>
      </c>
      <c r="F52" s="31">
        <v>2</v>
      </c>
      <c r="G52" s="31">
        <v>6503</v>
      </c>
      <c r="H52" s="31">
        <v>13006</v>
      </c>
      <c r="I52" s="23"/>
      <c r="J52" s="31" t="s">
        <v>6243</v>
      </c>
      <c r="K52" s="22"/>
      <c r="L52" s="22"/>
      <c r="M52" s="25">
        <v>44060</v>
      </c>
      <c r="N52" s="31"/>
      <c r="O52" s="22"/>
      <c r="P52" s="37"/>
      <c r="Q52" s="26"/>
    </row>
    <row r="53" spans="2:17" ht="19.5" customHeight="1">
      <c r="B53" s="22"/>
      <c r="C53" s="22" t="s">
        <v>35</v>
      </c>
      <c r="D53" s="22" t="s">
        <v>35</v>
      </c>
      <c r="E53" s="31" t="s">
        <v>8184</v>
      </c>
      <c r="F53" s="31">
        <v>1</v>
      </c>
      <c r="G53" s="31">
        <v>2319</v>
      </c>
      <c r="H53" s="31">
        <v>2319</v>
      </c>
      <c r="I53" s="23"/>
      <c r="J53" s="31" t="s">
        <v>8185</v>
      </c>
      <c r="K53" s="22"/>
      <c r="L53" s="22"/>
      <c r="M53" s="25">
        <v>44060</v>
      </c>
      <c r="N53" s="31"/>
      <c r="O53" s="22"/>
      <c r="P53" s="37"/>
      <c r="Q53" s="26"/>
    </row>
    <row r="54" spans="2:17" ht="19.5" customHeight="1">
      <c r="B54" s="22"/>
      <c r="C54" s="22" t="s">
        <v>35</v>
      </c>
      <c r="D54" s="22" t="s">
        <v>35</v>
      </c>
      <c r="E54" s="31" t="s">
        <v>8684</v>
      </c>
      <c r="F54" s="31">
        <v>2</v>
      </c>
      <c r="G54" s="31">
        <v>4718</v>
      </c>
      <c r="H54" s="31">
        <v>9436</v>
      </c>
      <c r="I54" s="23"/>
      <c r="J54" s="31" t="s">
        <v>8685</v>
      </c>
      <c r="K54" s="22"/>
      <c r="L54" s="22"/>
      <c r="M54" s="25">
        <v>44060</v>
      </c>
      <c r="N54" s="31"/>
      <c r="O54" s="22"/>
      <c r="P54" s="37"/>
      <c r="Q54" s="26"/>
    </row>
    <row r="55" spans="2:17" ht="19.5" customHeight="1">
      <c r="B55" s="22"/>
      <c r="C55" s="22" t="s">
        <v>35</v>
      </c>
      <c r="D55" s="22" t="s">
        <v>35</v>
      </c>
      <c r="E55" s="31" t="s">
        <v>8686</v>
      </c>
      <c r="F55" s="31">
        <v>2</v>
      </c>
      <c r="G55" s="31">
        <v>2989</v>
      </c>
      <c r="H55" s="31">
        <v>5978</v>
      </c>
      <c r="I55" s="23"/>
      <c r="J55" s="31" t="s">
        <v>8687</v>
      </c>
      <c r="K55" s="22"/>
      <c r="L55" s="22"/>
      <c r="M55" s="25">
        <v>44060</v>
      </c>
      <c r="N55" s="31"/>
      <c r="O55" s="22"/>
      <c r="P55" s="37"/>
      <c r="Q55" s="26"/>
    </row>
    <row r="56" spans="2:17" ht="19.5" customHeight="1">
      <c r="B56" s="22"/>
      <c r="C56" s="22" t="s">
        <v>35</v>
      </c>
      <c r="D56" s="22" t="s">
        <v>35</v>
      </c>
      <c r="E56" s="31" t="s">
        <v>8186</v>
      </c>
      <c r="F56" s="31">
        <v>2</v>
      </c>
      <c r="G56" s="31">
        <v>458</v>
      </c>
      <c r="H56" s="31">
        <v>916</v>
      </c>
      <c r="I56" s="23"/>
      <c r="J56" s="31" t="s">
        <v>8187</v>
      </c>
      <c r="K56" s="22"/>
      <c r="L56" s="22"/>
      <c r="M56" s="25">
        <v>44060</v>
      </c>
      <c r="N56" s="31"/>
      <c r="O56" s="22"/>
      <c r="P56" s="37"/>
      <c r="Q56" s="26"/>
    </row>
    <row r="57" spans="2:17" ht="19.5" customHeight="1">
      <c r="B57" s="22"/>
      <c r="C57" s="22" t="s">
        <v>35</v>
      </c>
      <c r="D57" s="22" t="s">
        <v>35</v>
      </c>
      <c r="E57" s="31" t="s">
        <v>6035</v>
      </c>
      <c r="F57" s="31">
        <v>2</v>
      </c>
      <c r="G57" s="31">
        <v>428</v>
      </c>
      <c r="H57" s="31">
        <v>856</v>
      </c>
      <c r="I57" s="23"/>
      <c r="J57" s="31" t="s">
        <v>8188</v>
      </c>
      <c r="K57" s="22"/>
      <c r="L57" s="22"/>
      <c r="M57" s="25">
        <v>44060</v>
      </c>
      <c r="N57" s="31"/>
      <c r="O57" s="22"/>
      <c r="P57" s="37"/>
      <c r="Q57" s="26"/>
    </row>
    <row r="58" spans="2:17" ht="19.5" customHeight="1">
      <c r="B58" s="22"/>
      <c r="C58" s="22" t="s">
        <v>35</v>
      </c>
      <c r="D58" s="22" t="s">
        <v>35</v>
      </c>
      <c r="E58" s="31" t="s">
        <v>8189</v>
      </c>
      <c r="F58" s="31">
        <v>1</v>
      </c>
      <c r="G58" s="31">
        <v>1689</v>
      </c>
      <c r="H58" s="31">
        <v>1689</v>
      </c>
      <c r="I58" s="23"/>
      <c r="J58" s="31" t="s">
        <v>8187</v>
      </c>
      <c r="K58" s="22"/>
      <c r="L58" s="22"/>
      <c r="M58" s="25">
        <v>44060</v>
      </c>
      <c r="N58" s="31"/>
      <c r="O58" s="22"/>
      <c r="P58" s="37"/>
      <c r="Q58" s="26"/>
    </row>
    <row r="59" spans="2:17" ht="19.5" customHeight="1">
      <c r="B59" s="22"/>
      <c r="C59" s="22" t="s">
        <v>35</v>
      </c>
      <c r="D59" s="22" t="s">
        <v>35</v>
      </c>
      <c r="E59" s="31" t="s">
        <v>8190</v>
      </c>
      <c r="F59" s="31">
        <v>1</v>
      </c>
      <c r="G59" s="31">
        <v>508</v>
      </c>
      <c r="H59" s="31">
        <v>508</v>
      </c>
      <c r="I59" s="23"/>
      <c r="J59" s="31" t="s">
        <v>8188</v>
      </c>
      <c r="K59" s="22"/>
      <c r="L59" s="22"/>
      <c r="M59" s="25">
        <v>44060</v>
      </c>
      <c r="N59" s="31"/>
      <c r="O59" s="22"/>
      <c r="P59" s="37"/>
      <c r="Q59" s="26"/>
    </row>
    <row r="60" spans="2:17" ht="19.5" customHeight="1">
      <c r="B60" s="22"/>
      <c r="C60" s="22" t="s">
        <v>35</v>
      </c>
      <c r="D60" s="22" t="s">
        <v>35</v>
      </c>
      <c r="E60" s="31" t="s">
        <v>8634</v>
      </c>
      <c r="F60" s="31">
        <v>1</v>
      </c>
      <c r="G60" s="31">
        <v>19280</v>
      </c>
      <c r="H60" s="31">
        <v>19280</v>
      </c>
      <c r="I60" s="23"/>
      <c r="J60" s="31" t="s">
        <v>8635</v>
      </c>
      <c r="K60" s="22"/>
      <c r="L60" s="22"/>
      <c r="M60" s="25">
        <v>44060</v>
      </c>
      <c r="N60" s="31"/>
      <c r="O60" s="22"/>
      <c r="P60" s="37"/>
      <c r="Q60" s="26"/>
    </row>
    <row r="61" spans="2:17" ht="19.5" customHeight="1">
      <c r="B61" s="22"/>
      <c r="C61" s="22" t="s">
        <v>35</v>
      </c>
      <c r="D61" s="22" t="s">
        <v>35</v>
      </c>
      <c r="E61" s="31" t="s">
        <v>6006</v>
      </c>
      <c r="F61" s="31">
        <v>2</v>
      </c>
      <c r="G61" s="31">
        <v>2224</v>
      </c>
      <c r="H61" s="31">
        <v>4448</v>
      </c>
      <c r="I61" s="23"/>
      <c r="J61" s="31" t="s">
        <v>8636</v>
      </c>
      <c r="K61" s="22"/>
      <c r="L61" s="22"/>
      <c r="M61" s="25">
        <v>44060</v>
      </c>
      <c r="N61" s="31"/>
      <c r="O61" s="22"/>
      <c r="P61" s="37"/>
      <c r="Q61" s="26"/>
    </row>
    <row r="62" spans="2:17" ht="20.100000000000001" customHeight="1">
      <c r="B62" s="22"/>
      <c r="C62" s="22" t="s">
        <v>35</v>
      </c>
      <c r="D62" s="22" t="s">
        <v>35</v>
      </c>
      <c r="E62" s="31" t="s">
        <v>6091</v>
      </c>
      <c r="F62" s="23">
        <v>4</v>
      </c>
      <c r="G62" s="31">
        <v>920</v>
      </c>
      <c r="H62" s="31">
        <f>F62*G62</f>
        <v>3680</v>
      </c>
      <c r="I62" s="23"/>
      <c r="J62" s="31" t="s">
        <v>476</v>
      </c>
      <c r="K62" s="22"/>
      <c r="L62" s="22"/>
      <c r="M62" s="25">
        <v>44060</v>
      </c>
      <c r="N62" s="31"/>
      <c r="O62" s="22"/>
      <c r="P62" s="37"/>
      <c r="Q62" s="26"/>
    </row>
    <row r="63" spans="2:17" ht="20.100000000000001" customHeight="1">
      <c r="B63" s="22"/>
      <c r="C63" s="22" t="s">
        <v>35</v>
      </c>
      <c r="D63" s="22" t="s">
        <v>35</v>
      </c>
      <c r="E63" s="31" t="s">
        <v>6129</v>
      </c>
      <c r="F63" s="23">
        <v>1</v>
      </c>
      <c r="G63" s="31">
        <v>1139</v>
      </c>
      <c r="H63" s="31">
        <f>F63*G63</f>
        <v>1139</v>
      </c>
      <c r="I63" s="23"/>
      <c r="J63" s="31" t="s">
        <v>476</v>
      </c>
      <c r="K63" s="22"/>
      <c r="L63" s="22"/>
      <c r="M63" s="25">
        <v>44060</v>
      </c>
      <c r="N63" s="31"/>
      <c r="O63" s="22"/>
      <c r="P63" s="37"/>
      <c r="Q63" s="26"/>
    </row>
    <row r="64" spans="2:17" ht="20.100000000000001" customHeight="1">
      <c r="B64" s="22"/>
      <c r="C64" s="22" t="s">
        <v>35</v>
      </c>
      <c r="D64" s="22" t="s">
        <v>35</v>
      </c>
      <c r="E64" s="31" t="s">
        <v>8688</v>
      </c>
      <c r="F64" s="31">
        <v>4</v>
      </c>
      <c r="G64" s="31">
        <v>600</v>
      </c>
      <c r="H64" s="814">
        <f>F64*G64</f>
        <v>2400</v>
      </c>
      <c r="I64" s="23"/>
      <c r="J64" s="8" t="s">
        <v>8164</v>
      </c>
      <c r="K64" s="22"/>
      <c r="L64" s="22"/>
      <c r="M64" s="25">
        <v>44067</v>
      </c>
      <c r="N64" s="31"/>
      <c r="O64" s="22"/>
      <c r="P64" s="37"/>
      <c r="Q64" s="26"/>
    </row>
    <row r="65" spans="2:17" ht="20.100000000000001" customHeight="1">
      <c r="B65" s="22"/>
      <c r="C65" s="22" t="s">
        <v>35</v>
      </c>
      <c r="D65" s="22" t="s">
        <v>35</v>
      </c>
      <c r="E65" s="31" t="s">
        <v>2315</v>
      </c>
      <c r="F65" s="31">
        <v>2</v>
      </c>
      <c r="G65" s="31">
        <v>70</v>
      </c>
      <c r="H65" s="31">
        <v>140</v>
      </c>
      <c r="I65" s="23"/>
      <c r="J65" s="31" t="s">
        <v>400</v>
      </c>
      <c r="K65" s="22"/>
      <c r="L65" s="22"/>
      <c r="M65" s="25">
        <v>44074</v>
      </c>
      <c r="N65" s="31"/>
      <c r="O65" s="22"/>
      <c r="P65" s="37"/>
      <c r="Q65" s="26"/>
    </row>
    <row r="66" spans="2:17" ht="20.100000000000001" customHeight="1">
      <c r="B66" s="22"/>
      <c r="C66" s="22" t="s">
        <v>35</v>
      </c>
      <c r="D66" s="22" t="s">
        <v>35</v>
      </c>
      <c r="E66" s="31" t="s">
        <v>6219</v>
      </c>
      <c r="F66" s="31">
        <v>1</v>
      </c>
      <c r="G66" s="31">
        <v>1850</v>
      </c>
      <c r="H66" s="31">
        <v>1850</v>
      </c>
      <c r="I66" s="23"/>
      <c r="J66" s="31" t="s">
        <v>64</v>
      </c>
      <c r="K66" s="22"/>
      <c r="L66" s="22"/>
      <c r="M66" s="25">
        <v>44074</v>
      </c>
      <c r="N66" s="31"/>
      <c r="O66" s="22"/>
      <c r="P66" s="37"/>
      <c r="Q66" s="26"/>
    </row>
    <row r="67" spans="2:17" ht="20.100000000000001" customHeight="1">
      <c r="B67" s="22"/>
      <c r="C67" s="22" t="s">
        <v>35</v>
      </c>
      <c r="D67" s="22" t="s">
        <v>35</v>
      </c>
      <c r="E67" s="31" t="s">
        <v>8679</v>
      </c>
      <c r="F67" s="31">
        <v>2</v>
      </c>
      <c r="G67" s="31">
        <v>710</v>
      </c>
      <c r="H67" s="31">
        <v>1420</v>
      </c>
      <c r="I67" s="23"/>
      <c r="J67" s="31" t="s">
        <v>413</v>
      </c>
      <c r="K67" s="22"/>
      <c r="L67" s="22"/>
      <c r="M67" s="25">
        <v>44074</v>
      </c>
      <c r="N67" s="31"/>
      <c r="O67" s="22"/>
      <c r="P67" s="37"/>
      <c r="Q67" s="26"/>
    </row>
    <row r="68" spans="2:17" ht="20.100000000000001" customHeight="1">
      <c r="B68" s="22"/>
      <c r="C68" s="22" t="s">
        <v>35</v>
      </c>
      <c r="D68" s="22" t="s">
        <v>35</v>
      </c>
      <c r="E68" s="31" t="s">
        <v>6319</v>
      </c>
      <c r="F68" s="31">
        <v>1</v>
      </c>
      <c r="G68" s="31">
        <v>13808</v>
      </c>
      <c r="H68" s="31">
        <v>13808</v>
      </c>
      <c r="I68" s="23"/>
      <c r="J68" s="31" t="s">
        <v>37</v>
      </c>
      <c r="K68" s="22"/>
      <c r="L68" s="22"/>
      <c r="M68" s="25">
        <v>44074</v>
      </c>
      <c r="N68" s="31"/>
      <c r="O68" s="22"/>
      <c r="P68" s="37"/>
      <c r="Q68" s="26"/>
    </row>
    <row r="69" spans="2:17" s="1947" customFormat="1" ht="18.75" customHeight="1">
      <c r="B69" s="22"/>
      <c r="C69" s="22" t="s">
        <v>35</v>
      </c>
      <c r="D69" s="22" t="s">
        <v>35</v>
      </c>
      <c r="E69" s="31" t="s">
        <v>6321</v>
      </c>
      <c r="F69" s="31">
        <v>1</v>
      </c>
      <c r="G69" s="31">
        <v>2290</v>
      </c>
      <c r="H69" s="31">
        <v>2290</v>
      </c>
      <c r="I69" s="23"/>
      <c r="J69" s="31" t="s">
        <v>457</v>
      </c>
      <c r="K69" s="22"/>
      <c r="L69" s="864"/>
      <c r="M69" s="25">
        <v>44074</v>
      </c>
      <c r="N69" s="79"/>
      <c r="O69" s="864"/>
      <c r="P69" s="25"/>
      <c r="Q69" s="1946"/>
    </row>
    <row r="70" spans="2:17" s="1947" customFormat="1" ht="18.75" customHeight="1">
      <c r="B70" s="22"/>
      <c r="C70" s="22" t="s">
        <v>35</v>
      </c>
      <c r="D70" s="22" t="s">
        <v>35</v>
      </c>
      <c r="E70" s="31" t="s">
        <v>6058</v>
      </c>
      <c r="F70" s="31">
        <v>2</v>
      </c>
      <c r="G70" s="31">
        <v>2150</v>
      </c>
      <c r="H70" s="31">
        <v>4300</v>
      </c>
      <c r="I70" s="23"/>
      <c r="J70" s="31" t="s">
        <v>457</v>
      </c>
      <c r="K70" s="22"/>
      <c r="L70" s="864"/>
      <c r="M70" s="25">
        <v>44074</v>
      </c>
      <c r="N70" s="79"/>
      <c r="O70" s="864"/>
      <c r="P70" s="25"/>
      <c r="Q70" s="1946"/>
    </row>
    <row r="71" spans="2:17" s="1947" customFormat="1" ht="18.75" customHeight="1">
      <c r="B71" s="22"/>
      <c r="C71" s="22" t="s">
        <v>35</v>
      </c>
      <c r="D71" s="22" t="s">
        <v>35</v>
      </c>
      <c r="E71" s="31" t="s">
        <v>5968</v>
      </c>
      <c r="F71" s="31">
        <v>2</v>
      </c>
      <c r="G71" s="31">
        <v>316</v>
      </c>
      <c r="H71" s="31">
        <v>632</v>
      </c>
      <c r="I71" s="23"/>
      <c r="J71" s="31" t="s">
        <v>5969</v>
      </c>
      <c r="K71" s="22"/>
      <c r="L71" s="864"/>
      <c r="M71" s="25">
        <v>44074</v>
      </c>
      <c r="N71" s="79"/>
      <c r="O71" s="864"/>
      <c r="P71" s="25"/>
      <c r="Q71" s="1946"/>
    </row>
    <row r="72" spans="2:17" ht="20.100000000000001" customHeight="1">
      <c r="B72" s="22"/>
      <c r="C72" s="22" t="s">
        <v>292</v>
      </c>
      <c r="D72" s="22" t="s">
        <v>293</v>
      </c>
      <c r="E72" s="31" t="s">
        <v>8463</v>
      </c>
      <c r="F72" s="31">
        <v>1</v>
      </c>
      <c r="G72" s="36"/>
      <c r="H72" s="36"/>
      <c r="I72" s="23"/>
      <c r="J72" s="31"/>
      <c r="K72" s="864"/>
      <c r="L72" s="22"/>
      <c r="M72" s="25">
        <v>44077</v>
      </c>
      <c r="N72" s="31"/>
      <c r="O72" s="22"/>
      <c r="P72" s="37"/>
      <c r="Q72" s="26"/>
    </row>
    <row r="73" spans="2:17" ht="20.100000000000001" customHeight="1">
      <c r="B73" s="22"/>
      <c r="C73" s="22" t="s">
        <v>35</v>
      </c>
      <c r="D73" s="22" t="s">
        <v>35</v>
      </c>
      <c r="E73" s="31" t="s">
        <v>6294</v>
      </c>
      <c r="F73" s="31">
        <v>1</v>
      </c>
      <c r="G73" s="31">
        <v>28899</v>
      </c>
      <c r="H73" s="31">
        <v>28899</v>
      </c>
      <c r="I73" s="23"/>
      <c r="J73" s="31" t="s">
        <v>8471</v>
      </c>
      <c r="K73" s="22"/>
      <c r="L73" s="22"/>
      <c r="M73" s="25">
        <v>44098</v>
      </c>
      <c r="N73" s="31"/>
      <c r="O73" s="22"/>
      <c r="P73" s="37"/>
      <c r="Q73" s="26"/>
    </row>
    <row r="74" spans="2:17" ht="20.100000000000001" customHeight="1">
      <c r="B74" s="22"/>
      <c r="C74" s="22" t="s">
        <v>35</v>
      </c>
      <c r="D74" s="22" t="s">
        <v>35</v>
      </c>
      <c r="E74" s="31" t="s">
        <v>8734</v>
      </c>
      <c r="F74" s="31">
        <v>1</v>
      </c>
      <c r="G74" s="31">
        <v>4360</v>
      </c>
      <c r="H74" s="31">
        <v>4360</v>
      </c>
      <c r="I74" s="23"/>
      <c r="J74" s="31" t="s">
        <v>457</v>
      </c>
      <c r="K74" s="22"/>
      <c r="L74" s="22"/>
      <c r="M74" s="25">
        <v>44098</v>
      </c>
      <c r="N74" s="31"/>
      <c r="O74" s="22"/>
      <c r="P74" s="37"/>
      <c r="Q74" s="26"/>
    </row>
    <row r="75" spans="2:17" ht="20.100000000000001" customHeight="1">
      <c r="B75" s="22"/>
      <c r="C75" s="22" t="s">
        <v>35</v>
      </c>
      <c r="D75" s="22" t="s">
        <v>35</v>
      </c>
      <c r="E75" s="31" t="s">
        <v>8735</v>
      </c>
      <c r="F75" s="31">
        <v>1</v>
      </c>
      <c r="G75" s="31">
        <v>4360</v>
      </c>
      <c r="H75" s="31">
        <v>4360</v>
      </c>
      <c r="I75" s="23"/>
      <c r="J75" s="31" t="s">
        <v>457</v>
      </c>
      <c r="K75" s="22"/>
      <c r="L75" s="22"/>
      <c r="M75" s="25">
        <v>44098</v>
      </c>
      <c r="N75" s="31"/>
      <c r="O75" s="22"/>
      <c r="P75" s="37"/>
      <c r="Q75" s="26"/>
    </row>
    <row r="76" spans="2:17" ht="20.100000000000001" customHeight="1">
      <c r="B76" s="22"/>
      <c r="C76" s="22" t="s">
        <v>35</v>
      </c>
      <c r="D76" s="22" t="s">
        <v>35</v>
      </c>
      <c r="E76" s="31" t="s">
        <v>8736</v>
      </c>
      <c r="F76" s="31">
        <v>1</v>
      </c>
      <c r="G76" s="31">
        <v>4860</v>
      </c>
      <c r="H76" s="31">
        <v>4860</v>
      </c>
      <c r="I76" s="23"/>
      <c r="J76" s="31" t="s">
        <v>457</v>
      </c>
      <c r="K76" s="22"/>
      <c r="L76" s="22"/>
      <c r="M76" s="25">
        <v>44098</v>
      </c>
      <c r="N76" s="31"/>
      <c r="O76" s="22"/>
      <c r="P76" s="37"/>
      <c r="Q76" s="26"/>
    </row>
    <row r="77" spans="2:17" ht="20.100000000000001" customHeight="1">
      <c r="B77" s="85"/>
      <c r="C77" s="85" t="s">
        <v>35</v>
      </c>
      <c r="D77" s="85" t="s">
        <v>35</v>
      </c>
      <c r="E77" s="81" t="s">
        <v>8737</v>
      </c>
      <c r="F77" s="81">
        <v>12</v>
      </c>
      <c r="G77" s="81">
        <v>252</v>
      </c>
      <c r="H77" s="81">
        <v>3024</v>
      </c>
      <c r="I77" s="86"/>
      <c r="J77" s="8" t="s">
        <v>8557</v>
      </c>
      <c r="K77" s="85"/>
      <c r="L77" s="85"/>
      <c r="M77" s="88">
        <v>44098</v>
      </c>
      <c r="N77" s="81"/>
      <c r="O77" s="85"/>
      <c r="P77" s="89"/>
      <c r="Q77" s="29"/>
    </row>
    <row r="78" spans="2:17" s="31" customFormat="1" ht="20.100000000000001" customHeight="1">
      <c r="B78" s="22"/>
      <c r="C78" s="22" t="s">
        <v>35</v>
      </c>
      <c r="D78" s="22" t="s">
        <v>35</v>
      </c>
      <c r="E78" s="31" t="s">
        <v>8738</v>
      </c>
      <c r="F78" s="31">
        <v>1</v>
      </c>
      <c r="G78" s="31">
        <v>22434</v>
      </c>
      <c r="H78" s="31">
        <v>22434</v>
      </c>
      <c r="I78" s="23"/>
      <c r="J78" s="31" t="s">
        <v>37</v>
      </c>
      <c r="K78" s="22"/>
      <c r="L78" s="22"/>
      <c r="M78" s="25">
        <v>44104</v>
      </c>
      <c r="O78" s="22"/>
      <c r="P78" s="37"/>
      <c r="Q78" s="26"/>
    </row>
    <row r="79" spans="2:17" s="31" customFormat="1" ht="20.100000000000001" customHeight="1">
      <c r="B79" s="22"/>
      <c r="C79" s="22" t="s">
        <v>35</v>
      </c>
      <c r="D79" s="22" t="s">
        <v>35</v>
      </c>
      <c r="E79" s="31" t="s">
        <v>6091</v>
      </c>
      <c r="F79" s="31">
        <v>10</v>
      </c>
      <c r="G79" s="31">
        <v>920</v>
      </c>
      <c r="H79" s="31">
        <v>9200</v>
      </c>
      <c r="I79" s="23"/>
      <c r="J79" s="31" t="s">
        <v>476</v>
      </c>
      <c r="K79" s="22"/>
      <c r="L79" s="22"/>
      <c r="M79" s="25">
        <v>44104</v>
      </c>
      <c r="O79" s="22"/>
      <c r="P79" s="37"/>
      <c r="Q79" s="26"/>
    </row>
    <row r="80" spans="2:17" s="31" customFormat="1" ht="20.100000000000001" customHeight="1">
      <c r="B80" s="22"/>
      <c r="C80" s="22" t="s">
        <v>35</v>
      </c>
      <c r="D80" s="22" t="s">
        <v>35</v>
      </c>
      <c r="E80" s="31" t="s">
        <v>8603</v>
      </c>
      <c r="F80" s="31">
        <v>2</v>
      </c>
      <c r="G80" s="31">
        <v>598</v>
      </c>
      <c r="H80" s="31">
        <v>1196</v>
      </c>
      <c r="I80" s="23"/>
      <c r="J80" s="31" t="s">
        <v>476</v>
      </c>
      <c r="K80" s="22"/>
      <c r="L80" s="22"/>
      <c r="M80" s="25">
        <v>44104</v>
      </c>
      <c r="O80" s="22"/>
      <c r="P80" s="37"/>
      <c r="Q80" s="26"/>
    </row>
    <row r="81" spans="2:17" s="31" customFormat="1" ht="20.100000000000001" customHeight="1">
      <c r="B81" s="22"/>
      <c r="C81" s="22" t="s">
        <v>35</v>
      </c>
      <c r="D81" s="22" t="s">
        <v>35</v>
      </c>
      <c r="E81" s="31" t="s">
        <v>8205</v>
      </c>
      <c r="F81" s="31">
        <v>1</v>
      </c>
      <c r="G81" s="31">
        <v>5989</v>
      </c>
      <c r="H81" s="31">
        <v>5989</v>
      </c>
      <c r="I81" s="23"/>
      <c r="J81" s="31" t="s">
        <v>8187</v>
      </c>
      <c r="K81" s="22"/>
      <c r="L81" s="22"/>
      <c r="M81" s="25">
        <v>44104</v>
      </c>
      <c r="O81" s="22"/>
      <c r="P81" s="37"/>
      <c r="Q81" s="26"/>
    </row>
    <row r="82" spans="2:17" ht="20.100000000000001" customHeight="1">
      <c r="B82" s="725"/>
      <c r="C82" s="725"/>
      <c r="D82" s="725"/>
      <c r="E82" s="544"/>
      <c r="F82" s="544">
        <f>SUM(F10:F81)</f>
        <v>303</v>
      </c>
      <c r="G82" s="544"/>
      <c r="H82" s="544"/>
      <c r="I82" s="276"/>
      <c r="J82" s="544"/>
      <c r="K82" s="725"/>
      <c r="L82" s="725"/>
      <c r="M82" s="1147"/>
      <c r="N82" s="544"/>
      <c r="O82" s="725"/>
      <c r="P82" s="2752"/>
      <c r="Q82" s="1149"/>
    </row>
  </sheetData>
  <mergeCells count="6">
    <mergeCell ref="B2:D2"/>
    <mergeCell ref="G2:I2"/>
    <mergeCell ref="B3:D3"/>
    <mergeCell ref="B4:D4"/>
    <mergeCell ref="B5:D5"/>
    <mergeCell ref="B6:D6"/>
  </mergeCells>
  <phoneticPr fontId="4"/>
  <pageMargins left="0.7" right="0.7" top="0.75" bottom="0.75" header="0.3" footer="0.3"/>
  <pageSetup paperSize="9" orientation="portrait" horizontalDpi="1200" verticalDpi="1200" r:id="rId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F4AC1-D8B6-4AD3-9485-B3BAC788300A}">
  <dimension ref="B2:N56"/>
  <sheetViews>
    <sheetView topLeftCell="D1" zoomScaleNormal="100" workbookViewId="0">
      <selection activeCell="H21" sqref="H21"/>
    </sheetView>
  </sheetViews>
  <sheetFormatPr defaultRowHeight="18.75"/>
  <cols>
    <col min="1" max="1" width="2.875" style="8" customWidth="1"/>
    <col min="2" max="2" width="9" style="8"/>
    <col min="3" max="3" width="33.25" style="8" customWidth="1"/>
    <col min="4" max="4" width="5.25" style="9" bestFit="1" customWidth="1"/>
    <col min="5" max="5" width="45.375" style="8" bestFit="1" customWidth="1"/>
    <col min="6" max="7" width="14.125" style="2263" customWidth="1"/>
    <col min="8" max="9" width="9" style="8"/>
    <col min="10" max="10" width="33" style="8" customWidth="1"/>
    <col min="11" max="11" width="5.25" style="9" bestFit="1" customWidth="1"/>
    <col min="12" max="12" width="45.375" style="8" bestFit="1" customWidth="1"/>
    <col min="13" max="13" width="14.125" style="2263" customWidth="1"/>
    <col min="14" max="16384" width="9" style="8"/>
  </cols>
  <sheetData>
    <row r="2" spans="2:14" s="9" customFormat="1">
      <c r="B2" s="22"/>
      <c r="C2" s="22" t="s">
        <v>2751</v>
      </c>
      <c r="D2" s="22" t="s">
        <v>2752</v>
      </c>
      <c r="E2" s="167" t="s">
        <v>17</v>
      </c>
      <c r="F2" s="848" t="s">
        <v>8739</v>
      </c>
      <c r="G2" s="848" t="s">
        <v>8740</v>
      </c>
      <c r="I2" s="22"/>
      <c r="J2" s="22" t="s">
        <v>2751</v>
      </c>
      <c r="K2" s="22" t="s">
        <v>2752</v>
      </c>
      <c r="L2" s="22" t="s">
        <v>17</v>
      </c>
      <c r="M2" s="848" t="s">
        <v>8739</v>
      </c>
      <c r="N2" s="22" t="s">
        <v>8740</v>
      </c>
    </row>
    <row r="3" spans="2:14">
      <c r="B3" s="2259" t="s">
        <v>8741</v>
      </c>
      <c r="C3" s="31" t="s">
        <v>8013</v>
      </c>
      <c r="D3" s="22">
        <v>2</v>
      </c>
      <c r="E3" s="814"/>
      <c r="F3" s="311">
        <v>6880</v>
      </c>
      <c r="G3" s="311">
        <f>F3*D3</f>
        <v>13760</v>
      </c>
      <c r="I3" s="2259" t="s">
        <v>8742</v>
      </c>
      <c r="J3" s="2131" t="s">
        <v>8743</v>
      </c>
      <c r="K3" s="1065">
        <v>4</v>
      </c>
      <c r="L3" s="2131" t="s">
        <v>8744</v>
      </c>
      <c r="M3" s="2260"/>
      <c r="N3" s="22"/>
    </row>
    <row r="4" spans="2:14">
      <c r="B4" s="2259"/>
      <c r="C4" s="31" t="s">
        <v>8015</v>
      </c>
      <c r="D4" s="22">
        <v>1</v>
      </c>
      <c r="E4" s="814"/>
      <c r="F4" s="311">
        <v>14770</v>
      </c>
      <c r="G4" s="311">
        <f>F4*D4</f>
        <v>14770</v>
      </c>
      <c r="I4" s="2259"/>
      <c r="J4" s="1519" t="s">
        <v>8745</v>
      </c>
      <c r="K4" s="1065">
        <v>2</v>
      </c>
      <c r="L4" s="2131" t="s">
        <v>8744</v>
      </c>
      <c r="M4" s="2260"/>
      <c r="N4" s="31"/>
    </row>
    <row r="5" spans="2:14">
      <c r="B5" s="2259"/>
      <c r="C5" s="31" t="s">
        <v>8016</v>
      </c>
      <c r="D5" s="22">
        <v>1</v>
      </c>
      <c r="E5" s="814"/>
      <c r="F5" s="311">
        <v>32300</v>
      </c>
      <c r="G5" s="311">
        <f>F5*D5</f>
        <v>32300</v>
      </c>
      <c r="I5" s="2259"/>
      <c r="J5" s="2131" t="s">
        <v>8746</v>
      </c>
      <c r="K5" s="1065">
        <v>2</v>
      </c>
      <c r="L5" s="2131" t="s">
        <v>8744</v>
      </c>
      <c r="M5" s="2260"/>
      <c r="N5" s="31"/>
    </row>
    <row r="6" spans="2:14">
      <c r="B6" s="2259"/>
      <c r="C6" s="2131" t="s">
        <v>8747</v>
      </c>
      <c r="D6" s="1065">
        <v>1</v>
      </c>
      <c r="E6" s="2261" t="s">
        <v>8748</v>
      </c>
      <c r="F6" s="2260"/>
      <c r="G6" s="2260"/>
      <c r="I6" s="2259"/>
      <c r="J6" s="2131" t="s">
        <v>8749</v>
      </c>
      <c r="K6" s="1065">
        <v>1</v>
      </c>
      <c r="L6" s="2131" t="s">
        <v>8744</v>
      </c>
      <c r="M6" s="2260"/>
      <c r="N6" s="31"/>
    </row>
    <row r="7" spans="2:14">
      <c r="B7" s="2259"/>
      <c r="C7" s="2131" t="s">
        <v>8750</v>
      </c>
      <c r="D7" s="1065">
        <v>1</v>
      </c>
      <c r="E7" s="2261" t="s">
        <v>8751</v>
      </c>
      <c r="F7" s="2260"/>
      <c r="G7" s="2260"/>
      <c r="I7" s="2259"/>
      <c r="J7" s="31" t="s">
        <v>8017</v>
      </c>
      <c r="K7" s="22">
        <v>1</v>
      </c>
      <c r="L7" s="31"/>
      <c r="M7" s="311">
        <v>43630</v>
      </c>
      <c r="N7" s="1226">
        <f>M7*K7</f>
        <v>43630</v>
      </c>
    </row>
    <row r="8" spans="2:14">
      <c r="B8" s="2259"/>
      <c r="C8" s="31" t="s">
        <v>8017</v>
      </c>
      <c r="D8" s="22">
        <v>1</v>
      </c>
      <c r="E8" s="814"/>
      <c r="F8" s="311">
        <v>43630</v>
      </c>
      <c r="G8" s="311">
        <f t="shared" ref="G8:G13" si="0">F8*D8</f>
        <v>43630</v>
      </c>
      <c r="I8" s="2259"/>
      <c r="J8" s="31" t="s">
        <v>8752</v>
      </c>
      <c r="K8" s="22">
        <v>9</v>
      </c>
      <c r="L8" s="31"/>
      <c r="M8" s="311">
        <v>6970</v>
      </c>
      <c r="N8" s="1226">
        <f>M8*K8</f>
        <v>62730</v>
      </c>
    </row>
    <row r="9" spans="2:14">
      <c r="B9" s="2259"/>
      <c r="C9" s="31" t="s">
        <v>8752</v>
      </c>
      <c r="D9" s="22">
        <v>5</v>
      </c>
      <c r="E9" s="814"/>
      <c r="F9" s="311">
        <v>6970</v>
      </c>
      <c r="G9" s="311">
        <f t="shared" si="0"/>
        <v>34850</v>
      </c>
      <c r="I9" s="2259"/>
      <c r="J9" s="31" t="s">
        <v>8753</v>
      </c>
      <c r="K9" s="22">
        <v>1</v>
      </c>
      <c r="L9" s="31"/>
      <c r="M9" s="311">
        <v>420</v>
      </c>
      <c r="N9" s="1226">
        <f>M9*K9</f>
        <v>420</v>
      </c>
    </row>
    <row r="10" spans="2:14">
      <c r="B10" s="2259"/>
      <c r="C10" s="31" t="s">
        <v>8754</v>
      </c>
      <c r="D10" s="22">
        <v>1</v>
      </c>
      <c r="E10" s="814"/>
      <c r="F10" s="311">
        <v>4530</v>
      </c>
      <c r="G10" s="311">
        <f t="shared" si="0"/>
        <v>4530</v>
      </c>
      <c r="I10" s="2259"/>
      <c r="J10" s="31" t="s">
        <v>10091</v>
      </c>
      <c r="K10" s="22">
        <v>1</v>
      </c>
      <c r="L10" s="31"/>
      <c r="M10" s="311"/>
      <c r="N10" s="31"/>
    </row>
    <row r="11" spans="2:14">
      <c r="B11" s="2259"/>
      <c r="C11" s="31" t="s">
        <v>8753</v>
      </c>
      <c r="D11" s="22">
        <v>4</v>
      </c>
      <c r="E11" s="814"/>
      <c r="F11" s="311">
        <v>420</v>
      </c>
      <c r="G11" s="311">
        <f t="shared" si="0"/>
        <v>1680</v>
      </c>
      <c r="I11" s="2259"/>
      <c r="J11" s="31" t="s">
        <v>8755</v>
      </c>
      <c r="K11" s="22">
        <v>1</v>
      </c>
      <c r="L11" s="79" t="s">
        <v>8756</v>
      </c>
      <c r="M11" s="311">
        <v>1560</v>
      </c>
      <c r="N11" s="1226">
        <f>M11*K11</f>
        <v>1560</v>
      </c>
    </row>
    <row r="12" spans="2:14">
      <c r="B12" s="2259"/>
      <c r="C12" s="31" t="s">
        <v>8755</v>
      </c>
      <c r="D12" s="22">
        <v>1</v>
      </c>
      <c r="E12" s="2203" t="s">
        <v>8757</v>
      </c>
      <c r="F12" s="311">
        <v>1560</v>
      </c>
      <c r="G12" s="311">
        <f t="shared" si="0"/>
        <v>1560</v>
      </c>
      <c r="I12" s="2259"/>
      <c r="J12" s="31" t="s">
        <v>8022</v>
      </c>
      <c r="K12" s="22">
        <v>1</v>
      </c>
      <c r="L12" s="31"/>
      <c r="M12" s="311">
        <v>5460</v>
      </c>
      <c r="N12" s="1226">
        <f>M12*K12</f>
        <v>5460</v>
      </c>
    </row>
    <row r="13" spans="2:14">
      <c r="B13" s="2259"/>
      <c r="C13" s="31" t="s">
        <v>8022</v>
      </c>
      <c r="D13" s="22">
        <v>1</v>
      </c>
      <c r="E13" s="814"/>
      <c r="F13" s="311">
        <v>5460</v>
      </c>
      <c r="G13" s="311">
        <f t="shared" si="0"/>
        <v>5460</v>
      </c>
      <c r="I13" s="2259"/>
      <c r="J13" s="31" t="s">
        <v>8028</v>
      </c>
      <c r="K13" s="22">
        <v>18</v>
      </c>
      <c r="L13" s="31"/>
      <c r="M13" s="311">
        <v>1980</v>
      </c>
      <c r="N13" s="1226">
        <f>M13*K13</f>
        <v>35640</v>
      </c>
    </row>
    <row r="14" spans="2:14">
      <c r="B14" s="2259"/>
      <c r="C14" s="31"/>
      <c r="D14" s="22"/>
      <c r="E14" s="814"/>
      <c r="F14" s="311"/>
      <c r="G14" s="311"/>
      <c r="I14" s="2259"/>
      <c r="J14" s="31" t="s">
        <v>8027</v>
      </c>
      <c r="K14" s="22">
        <v>1</v>
      </c>
      <c r="L14" s="31"/>
      <c r="M14" s="311">
        <v>13990</v>
      </c>
      <c r="N14" s="1226">
        <f>M14*K14</f>
        <v>13990</v>
      </c>
    </row>
    <row r="15" spans="2:14">
      <c r="F15" s="2262"/>
    </row>
    <row r="16" spans="2:14" s="9" customFormat="1">
      <c r="B16" s="85"/>
      <c r="C16" s="22" t="s">
        <v>2751</v>
      </c>
      <c r="D16" s="22" t="s">
        <v>2752</v>
      </c>
      <c r="E16" s="167"/>
      <c r="F16" s="848" t="s">
        <v>8739</v>
      </c>
      <c r="G16" s="848" t="s">
        <v>8740</v>
      </c>
      <c r="I16" s="85"/>
      <c r="J16" s="22" t="s">
        <v>2751</v>
      </c>
      <c r="K16" s="22" t="s">
        <v>2752</v>
      </c>
      <c r="L16" s="22" t="s">
        <v>17</v>
      </c>
      <c r="M16" s="848" t="s">
        <v>8739</v>
      </c>
      <c r="N16" s="22" t="s">
        <v>8740</v>
      </c>
    </row>
    <row r="17" spans="2:14">
      <c r="B17" s="608" t="s">
        <v>8758</v>
      </c>
      <c r="C17" s="31" t="s">
        <v>8759</v>
      </c>
      <c r="D17" s="22">
        <v>2</v>
      </c>
      <c r="E17" s="814"/>
      <c r="F17" s="311">
        <v>6880</v>
      </c>
      <c r="G17" s="311">
        <f>F17*D17</f>
        <v>13760</v>
      </c>
      <c r="I17" s="608" t="s">
        <v>8760</v>
      </c>
      <c r="J17" s="2131" t="s">
        <v>8743</v>
      </c>
      <c r="K17" s="1065">
        <v>3</v>
      </c>
      <c r="L17" s="2131" t="s">
        <v>8744</v>
      </c>
      <c r="M17" s="2260"/>
      <c r="N17" s="22"/>
    </row>
    <row r="18" spans="2:14">
      <c r="B18" s="611"/>
      <c r="C18" s="31" t="s">
        <v>8015</v>
      </c>
      <c r="D18" s="22">
        <v>1</v>
      </c>
      <c r="E18" s="814"/>
      <c r="F18" s="311">
        <v>14770</v>
      </c>
      <c r="G18" s="311">
        <f>F18*D18</f>
        <v>14770</v>
      </c>
      <c r="I18" s="611"/>
      <c r="J18" s="2131" t="s">
        <v>8761</v>
      </c>
      <c r="K18" s="1065">
        <v>2</v>
      </c>
      <c r="L18" s="2131" t="s">
        <v>8744</v>
      </c>
      <c r="M18" s="2260"/>
      <c r="N18" s="31"/>
    </row>
    <row r="19" spans="2:14">
      <c r="B19" s="611"/>
      <c r="C19" s="31" t="s">
        <v>8016</v>
      </c>
      <c r="D19" s="22">
        <v>1</v>
      </c>
      <c r="E19" s="814"/>
      <c r="F19" s="311">
        <v>32300</v>
      </c>
      <c r="G19" s="311">
        <f>F19*D19</f>
        <v>32300</v>
      </c>
      <c r="I19" s="611"/>
      <c r="J19" s="2131" t="s">
        <v>8746</v>
      </c>
      <c r="K19" s="1065">
        <v>2</v>
      </c>
      <c r="L19" s="2131" t="s">
        <v>8744</v>
      </c>
      <c r="M19" s="2260"/>
      <c r="N19" s="31"/>
    </row>
    <row r="20" spans="2:14">
      <c r="B20" s="611"/>
      <c r="C20" s="2131" t="s">
        <v>8762</v>
      </c>
      <c r="D20" s="1065">
        <v>1</v>
      </c>
      <c r="E20" s="2261" t="s">
        <v>8763</v>
      </c>
      <c r="F20" s="2260"/>
      <c r="G20" s="2260"/>
      <c r="I20" s="611"/>
      <c r="J20" s="2131" t="s">
        <v>8749</v>
      </c>
      <c r="K20" s="1065">
        <v>1</v>
      </c>
      <c r="L20" s="2131" t="s">
        <v>8744</v>
      </c>
      <c r="M20" s="2260"/>
      <c r="N20" s="31"/>
    </row>
    <row r="21" spans="2:14">
      <c r="B21" s="611"/>
      <c r="C21" s="31" t="s">
        <v>8017</v>
      </c>
      <c r="D21" s="22">
        <v>1</v>
      </c>
      <c r="E21" s="814"/>
      <c r="F21" s="311">
        <v>43630</v>
      </c>
      <c r="G21" s="311">
        <f t="shared" ref="G21:G26" si="1">F21*D21</f>
        <v>43630</v>
      </c>
      <c r="I21" s="611"/>
      <c r="J21" s="31" t="s">
        <v>8017</v>
      </c>
      <c r="K21" s="22">
        <v>1</v>
      </c>
      <c r="L21" s="31"/>
      <c r="M21" s="311">
        <v>43630</v>
      </c>
      <c r="N21" s="1226">
        <f>M21*K21</f>
        <v>43630</v>
      </c>
    </row>
    <row r="22" spans="2:14">
      <c r="B22" s="611"/>
      <c r="C22" s="31" t="s">
        <v>8752</v>
      </c>
      <c r="D22" s="22">
        <v>4</v>
      </c>
      <c r="E22" s="814"/>
      <c r="F22" s="311">
        <v>6970</v>
      </c>
      <c r="G22" s="311">
        <f t="shared" si="1"/>
        <v>27880</v>
      </c>
      <c r="I22" s="611"/>
      <c r="J22" s="31" t="s">
        <v>8752</v>
      </c>
      <c r="K22" s="22">
        <v>8</v>
      </c>
      <c r="L22" s="31"/>
      <c r="M22" s="311">
        <v>6970</v>
      </c>
      <c r="N22" s="1226">
        <f t="shared" ref="N22:N27" si="2">M22*K22</f>
        <v>55760</v>
      </c>
    </row>
    <row r="23" spans="2:14">
      <c r="B23" s="611"/>
      <c r="C23" s="31" t="s">
        <v>8754</v>
      </c>
      <c r="D23" s="22">
        <v>1</v>
      </c>
      <c r="E23" s="814"/>
      <c r="F23" s="311">
        <v>4530</v>
      </c>
      <c r="G23" s="311">
        <f t="shared" si="1"/>
        <v>4530</v>
      </c>
      <c r="I23" s="611"/>
      <c r="J23" s="31" t="s">
        <v>8753</v>
      </c>
      <c r="K23" s="22">
        <v>2</v>
      </c>
      <c r="L23" s="31"/>
      <c r="M23" s="311">
        <v>420</v>
      </c>
      <c r="N23" s="1226">
        <f t="shared" si="2"/>
        <v>840</v>
      </c>
    </row>
    <row r="24" spans="2:14">
      <c r="B24" s="611"/>
      <c r="C24" s="31" t="s">
        <v>8753</v>
      </c>
      <c r="D24" s="22">
        <v>5</v>
      </c>
      <c r="E24" s="814"/>
      <c r="F24" s="311">
        <v>420</v>
      </c>
      <c r="G24" s="311">
        <f t="shared" si="1"/>
        <v>2100</v>
      </c>
      <c r="I24" s="611"/>
      <c r="J24" s="31" t="s">
        <v>8764</v>
      </c>
      <c r="K24" s="22">
        <v>1</v>
      </c>
      <c r="L24" s="79" t="s">
        <v>8756</v>
      </c>
      <c r="M24" s="311">
        <v>1560</v>
      </c>
      <c r="N24" s="1226">
        <f t="shared" si="2"/>
        <v>1560</v>
      </c>
    </row>
    <row r="25" spans="2:14">
      <c r="B25" s="611"/>
      <c r="C25" s="31" t="s">
        <v>8764</v>
      </c>
      <c r="D25" s="22">
        <v>1</v>
      </c>
      <c r="E25" s="2203" t="s">
        <v>8765</v>
      </c>
      <c r="F25" s="311">
        <v>1560</v>
      </c>
      <c r="G25" s="311">
        <f t="shared" si="1"/>
        <v>1560</v>
      </c>
      <c r="I25" s="611"/>
      <c r="J25" s="31" t="s">
        <v>8025</v>
      </c>
      <c r="K25" s="22">
        <v>1</v>
      </c>
      <c r="L25" s="31"/>
      <c r="M25" s="311">
        <v>5460</v>
      </c>
      <c r="N25" s="1226">
        <f t="shared" si="2"/>
        <v>5460</v>
      </c>
    </row>
    <row r="26" spans="2:14">
      <c r="B26" s="611"/>
      <c r="C26" s="31" t="s">
        <v>8025</v>
      </c>
      <c r="D26" s="22">
        <v>1</v>
      </c>
      <c r="E26" s="814"/>
      <c r="F26" s="311">
        <v>5460</v>
      </c>
      <c r="G26" s="311">
        <f t="shared" si="1"/>
        <v>5460</v>
      </c>
      <c r="I26" s="611"/>
      <c r="J26" s="31" t="s">
        <v>8028</v>
      </c>
      <c r="K26" s="22">
        <v>16</v>
      </c>
      <c r="L26" s="31"/>
      <c r="M26" s="311">
        <v>1980</v>
      </c>
      <c r="N26" s="1226">
        <f t="shared" si="2"/>
        <v>31680</v>
      </c>
    </row>
    <row r="27" spans="2:14">
      <c r="B27" s="611"/>
      <c r="C27" s="31"/>
      <c r="D27" s="22"/>
      <c r="E27" s="814"/>
      <c r="F27" s="311"/>
      <c r="G27" s="311"/>
      <c r="I27" s="611"/>
      <c r="J27" s="31" t="s">
        <v>8027</v>
      </c>
      <c r="K27" s="22">
        <v>1</v>
      </c>
      <c r="L27" s="31"/>
      <c r="M27" s="311">
        <v>13990</v>
      </c>
      <c r="N27" s="1226">
        <f t="shared" si="2"/>
        <v>13990</v>
      </c>
    </row>
    <row r="28" spans="2:14">
      <c r="B28" s="1241"/>
      <c r="C28" s="31"/>
      <c r="D28" s="22"/>
      <c r="E28" s="814"/>
      <c r="F28" s="311"/>
      <c r="G28" s="311"/>
      <c r="I28" s="1241"/>
      <c r="J28" s="31"/>
      <c r="K28" s="22"/>
      <c r="L28" s="31"/>
      <c r="M28" s="311"/>
      <c r="N28" s="1226"/>
    </row>
    <row r="29" spans="2:14">
      <c r="B29" s="2259" t="s">
        <v>8766</v>
      </c>
      <c r="C29" s="31" t="s">
        <v>8034</v>
      </c>
      <c r="D29" s="22">
        <v>1</v>
      </c>
      <c r="E29" s="814"/>
      <c r="F29" s="311">
        <v>9570</v>
      </c>
      <c r="G29" s="311">
        <f>F29*D29</f>
        <v>9570</v>
      </c>
      <c r="I29" s="2259" t="s">
        <v>8766</v>
      </c>
      <c r="J29" s="31" t="s">
        <v>8034</v>
      </c>
      <c r="K29" s="22">
        <v>1</v>
      </c>
      <c r="L29" s="31"/>
      <c r="M29" s="311">
        <v>9570</v>
      </c>
      <c r="N29" s="1226">
        <f>M29*K29</f>
        <v>9570</v>
      </c>
    </row>
    <row r="30" spans="2:14">
      <c r="B30" s="2259"/>
      <c r="C30" s="31" t="s">
        <v>8767</v>
      </c>
      <c r="D30" s="22">
        <v>1</v>
      </c>
      <c r="E30" s="814"/>
      <c r="F30" s="311">
        <v>2660</v>
      </c>
      <c r="G30" s="311">
        <f>F30*D30</f>
        <v>2660</v>
      </c>
      <c r="I30" s="2259"/>
      <c r="J30" s="31" t="s">
        <v>8767</v>
      </c>
      <c r="K30" s="22">
        <v>1</v>
      </c>
      <c r="L30" s="31"/>
      <c r="M30" s="311">
        <v>2660</v>
      </c>
      <c r="N30" s="1226">
        <f>M30*K30</f>
        <v>2660</v>
      </c>
    </row>
    <row r="31" spans="2:14">
      <c r="B31" s="2259"/>
      <c r="C31" s="31" t="s">
        <v>8036</v>
      </c>
      <c r="D31" s="22">
        <v>1</v>
      </c>
      <c r="E31" s="814"/>
      <c r="F31" s="311">
        <v>470</v>
      </c>
      <c r="G31" s="311">
        <f>F31*D31</f>
        <v>470</v>
      </c>
      <c r="I31" s="2259"/>
      <c r="J31" s="31" t="s">
        <v>8036</v>
      </c>
      <c r="K31" s="22">
        <v>1</v>
      </c>
      <c r="L31" s="31"/>
      <c r="M31" s="311">
        <v>470</v>
      </c>
      <c r="N31" s="1226">
        <f>M31*K31</f>
        <v>470</v>
      </c>
    </row>
    <row r="34" spans="2:14">
      <c r="B34" s="85"/>
      <c r="C34" s="22" t="s">
        <v>2751</v>
      </c>
      <c r="D34" s="22" t="s">
        <v>2752</v>
      </c>
      <c r="E34" s="22"/>
      <c r="F34" s="848" t="s">
        <v>8739</v>
      </c>
      <c r="G34" s="848" t="s">
        <v>8740</v>
      </c>
      <c r="I34" s="85"/>
      <c r="J34" s="22" t="s">
        <v>2751</v>
      </c>
      <c r="K34" s="22" t="s">
        <v>2752</v>
      </c>
      <c r="L34" s="22"/>
      <c r="M34" s="848" t="s">
        <v>8739</v>
      </c>
      <c r="N34" s="22" t="s">
        <v>8740</v>
      </c>
    </row>
    <row r="35" spans="2:14">
      <c r="B35" s="608" t="s">
        <v>8768</v>
      </c>
      <c r="C35" s="31" t="s">
        <v>8029</v>
      </c>
      <c r="D35" s="22">
        <v>3</v>
      </c>
      <c r="E35" s="608" t="s">
        <v>8769</v>
      </c>
      <c r="F35" s="1447">
        <v>11210</v>
      </c>
      <c r="G35" s="1447">
        <f>F35*D35</f>
        <v>33630</v>
      </c>
      <c r="I35" s="608" t="s">
        <v>8770</v>
      </c>
      <c r="J35" s="31"/>
      <c r="K35" s="22"/>
      <c r="L35" s="31"/>
      <c r="M35" s="311"/>
      <c r="N35" s="31"/>
    </row>
    <row r="36" spans="2:14">
      <c r="B36" s="611"/>
      <c r="C36" s="31" t="s">
        <v>8030</v>
      </c>
      <c r="D36" s="22">
        <v>3</v>
      </c>
      <c r="E36" s="1241"/>
      <c r="F36" s="1447">
        <v>11210</v>
      </c>
      <c r="G36" s="1447">
        <f t="shared" ref="G36:G44" si="3">F36*D36</f>
        <v>33630</v>
      </c>
      <c r="I36" s="611"/>
      <c r="J36" s="31"/>
      <c r="K36" s="22"/>
      <c r="L36" s="31"/>
      <c r="M36" s="311"/>
      <c r="N36" s="31"/>
    </row>
    <row r="37" spans="2:14">
      <c r="B37" s="611"/>
      <c r="C37" s="31" t="s">
        <v>6292</v>
      </c>
      <c r="D37" s="22">
        <v>1</v>
      </c>
      <c r="E37" s="31"/>
      <c r="F37" s="311">
        <v>39990</v>
      </c>
      <c r="G37" s="1447">
        <f t="shared" si="3"/>
        <v>39990</v>
      </c>
      <c r="I37" s="611"/>
      <c r="J37" s="31"/>
      <c r="K37" s="22"/>
      <c r="L37" s="31"/>
      <c r="M37" s="311"/>
      <c r="N37" s="31"/>
    </row>
    <row r="38" spans="2:14">
      <c r="B38" s="611"/>
      <c r="C38" s="8" t="s">
        <v>6361</v>
      </c>
      <c r="D38" s="22">
        <v>1</v>
      </c>
      <c r="E38" s="31"/>
      <c r="F38" s="311">
        <v>16960</v>
      </c>
      <c r="G38" s="1447">
        <f t="shared" si="3"/>
        <v>16960</v>
      </c>
      <c r="I38" s="611"/>
      <c r="J38" s="31"/>
      <c r="K38" s="22"/>
      <c r="L38" s="31"/>
      <c r="M38" s="311"/>
      <c r="N38" s="31"/>
    </row>
    <row r="39" spans="2:14">
      <c r="B39" s="611"/>
      <c r="C39" s="31" t="s">
        <v>8031</v>
      </c>
      <c r="D39" s="22">
        <v>1</v>
      </c>
      <c r="E39" s="31"/>
      <c r="F39" s="311">
        <v>3070</v>
      </c>
      <c r="G39" s="1447">
        <f t="shared" si="3"/>
        <v>3070</v>
      </c>
      <c r="I39" s="611"/>
      <c r="J39" s="31"/>
      <c r="K39" s="22"/>
      <c r="L39" s="31"/>
      <c r="M39" s="311"/>
      <c r="N39" s="31"/>
    </row>
    <row r="40" spans="2:14">
      <c r="B40" s="611"/>
      <c r="C40" s="31" t="s">
        <v>8771</v>
      </c>
      <c r="D40" s="22">
        <v>4</v>
      </c>
      <c r="E40" s="31"/>
      <c r="F40" s="311">
        <v>4680</v>
      </c>
      <c r="G40" s="1447">
        <f t="shared" si="3"/>
        <v>18720</v>
      </c>
      <c r="I40" s="611"/>
      <c r="J40" s="31"/>
      <c r="K40" s="22"/>
      <c r="L40" s="31"/>
      <c r="M40" s="311"/>
      <c r="N40" s="31"/>
    </row>
    <row r="41" spans="2:14">
      <c r="B41" s="611"/>
      <c r="C41" s="31" t="s">
        <v>8772</v>
      </c>
      <c r="D41" s="22">
        <v>1</v>
      </c>
      <c r="E41" s="31"/>
      <c r="F41" s="311">
        <v>210</v>
      </c>
      <c r="G41" s="1447">
        <f t="shared" si="3"/>
        <v>210</v>
      </c>
      <c r="I41" s="611"/>
      <c r="J41" s="31"/>
      <c r="K41" s="22"/>
      <c r="L41" s="31"/>
      <c r="M41" s="311"/>
      <c r="N41" s="31"/>
    </row>
    <row r="42" spans="2:14">
      <c r="B42" s="2259" t="s">
        <v>8766</v>
      </c>
      <c r="C42" s="31" t="s">
        <v>6042</v>
      </c>
      <c r="D42" s="22">
        <v>1</v>
      </c>
      <c r="E42" s="31"/>
      <c r="F42" s="311">
        <v>8430</v>
      </c>
      <c r="G42" s="1447">
        <f t="shared" si="3"/>
        <v>8430</v>
      </c>
      <c r="I42" s="2259" t="s">
        <v>8766</v>
      </c>
      <c r="J42" s="31" t="s">
        <v>6042</v>
      </c>
      <c r="K42" s="22">
        <v>1</v>
      </c>
      <c r="L42" s="31"/>
      <c r="M42" s="311">
        <v>8430</v>
      </c>
      <c r="N42" s="1226">
        <f>M42*K42</f>
        <v>8430</v>
      </c>
    </row>
    <row r="43" spans="2:14">
      <c r="B43" s="2259"/>
      <c r="C43" s="31" t="s">
        <v>8773</v>
      </c>
      <c r="D43" s="22">
        <v>1</v>
      </c>
      <c r="E43" s="31"/>
      <c r="F43" s="311">
        <v>2660</v>
      </c>
      <c r="G43" s="1447">
        <f t="shared" si="3"/>
        <v>2660</v>
      </c>
      <c r="I43" s="2259"/>
      <c r="J43" s="31" t="s">
        <v>8773</v>
      </c>
      <c r="K43" s="22">
        <v>1</v>
      </c>
      <c r="L43" s="31"/>
      <c r="M43" s="311">
        <v>2660</v>
      </c>
      <c r="N43" s="1226">
        <f>M43*K43</f>
        <v>2660</v>
      </c>
    </row>
    <row r="44" spans="2:14">
      <c r="B44" s="2259"/>
      <c r="C44" s="31" t="s">
        <v>298</v>
      </c>
      <c r="D44" s="22">
        <v>1</v>
      </c>
      <c r="E44" s="31"/>
      <c r="F44" s="311">
        <v>420</v>
      </c>
      <c r="G44" s="1447">
        <f t="shared" si="3"/>
        <v>420</v>
      </c>
      <c r="I44" s="2259"/>
      <c r="J44" s="31" t="s">
        <v>298</v>
      </c>
      <c r="K44" s="22">
        <v>1</v>
      </c>
      <c r="L44" s="31"/>
      <c r="M44" s="311">
        <v>420</v>
      </c>
      <c r="N44" s="1226">
        <f>M44*K44</f>
        <v>420</v>
      </c>
    </row>
    <row r="46" spans="2:14">
      <c r="B46" s="85"/>
      <c r="C46" s="22" t="s">
        <v>2751</v>
      </c>
      <c r="D46" s="22" t="s">
        <v>2752</v>
      </c>
      <c r="E46" s="22"/>
      <c r="F46" s="848" t="s">
        <v>8739</v>
      </c>
      <c r="G46" s="848" t="s">
        <v>8740</v>
      </c>
    </row>
    <row r="47" spans="2:14">
      <c r="B47" s="608" t="s">
        <v>8774</v>
      </c>
      <c r="C47" s="31" t="s">
        <v>8775</v>
      </c>
      <c r="D47" s="22">
        <v>3</v>
      </c>
      <c r="E47" s="608" t="s">
        <v>8769</v>
      </c>
      <c r="F47" s="1447">
        <v>11210</v>
      </c>
      <c r="G47" s="1447">
        <f>F47*D47</f>
        <v>33630</v>
      </c>
    </row>
    <row r="48" spans="2:14">
      <c r="B48" s="611"/>
      <c r="C48" s="31" t="s">
        <v>8030</v>
      </c>
      <c r="D48" s="22">
        <v>3</v>
      </c>
      <c r="E48" s="1241"/>
      <c r="F48" s="1447">
        <v>11210</v>
      </c>
      <c r="G48" s="1447">
        <f t="shared" ref="G48:G56" si="4">F48*D48</f>
        <v>33630</v>
      </c>
    </row>
    <row r="49" spans="2:7">
      <c r="B49" s="611"/>
      <c r="C49" s="31" t="s">
        <v>6292</v>
      </c>
      <c r="D49" s="22">
        <v>1</v>
      </c>
      <c r="E49" s="31"/>
      <c r="F49" s="311">
        <v>39990</v>
      </c>
      <c r="G49" s="1447">
        <f t="shared" si="4"/>
        <v>39990</v>
      </c>
    </row>
    <row r="50" spans="2:7">
      <c r="B50" s="611"/>
      <c r="C50" s="8" t="s">
        <v>6361</v>
      </c>
      <c r="D50" s="22">
        <v>1</v>
      </c>
      <c r="E50" s="31"/>
      <c r="F50" s="311">
        <v>16960</v>
      </c>
      <c r="G50" s="1447">
        <f t="shared" si="4"/>
        <v>16960</v>
      </c>
    </row>
    <row r="51" spans="2:7">
      <c r="B51" s="611"/>
      <c r="C51" s="31" t="s">
        <v>8031</v>
      </c>
      <c r="D51" s="22">
        <v>1</v>
      </c>
      <c r="E51" s="31"/>
      <c r="F51" s="311">
        <v>3070</v>
      </c>
      <c r="G51" s="1447">
        <f t="shared" si="4"/>
        <v>3070</v>
      </c>
    </row>
    <row r="52" spans="2:7">
      <c r="B52" s="611"/>
      <c r="C52" s="31" t="s">
        <v>8771</v>
      </c>
      <c r="D52" s="22">
        <v>4</v>
      </c>
      <c r="E52" s="31"/>
      <c r="F52" s="311">
        <v>4680</v>
      </c>
      <c r="G52" s="1447">
        <f t="shared" si="4"/>
        <v>18720</v>
      </c>
    </row>
    <row r="53" spans="2:7">
      <c r="B53" s="611"/>
      <c r="C53" s="31" t="s">
        <v>8772</v>
      </c>
      <c r="D53" s="22">
        <v>1</v>
      </c>
      <c r="E53" s="31"/>
      <c r="F53" s="311">
        <v>210</v>
      </c>
      <c r="G53" s="1447">
        <f t="shared" si="4"/>
        <v>210</v>
      </c>
    </row>
    <row r="54" spans="2:7">
      <c r="B54" s="2259" t="s">
        <v>8766</v>
      </c>
      <c r="C54" s="31" t="s">
        <v>6042</v>
      </c>
      <c r="D54" s="22">
        <v>1</v>
      </c>
      <c r="E54" s="31"/>
      <c r="F54" s="311">
        <v>8430</v>
      </c>
      <c r="G54" s="1447">
        <f t="shared" si="4"/>
        <v>8430</v>
      </c>
    </row>
    <row r="55" spans="2:7">
      <c r="B55" s="2259"/>
      <c r="C55" s="31" t="s">
        <v>8773</v>
      </c>
      <c r="D55" s="22">
        <v>1</v>
      </c>
      <c r="E55" s="31"/>
      <c r="F55" s="311">
        <v>2660</v>
      </c>
      <c r="G55" s="1447">
        <f t="shared" si="4"/>
        <v>2660</v>
      </c>
    </row>
    <row r="56" spans="2:7">
      <c r="B56" s="2259"/>
      <c r="C56" s="31" t="s">
        <v>298</v>
      </c>
      <c r="D56" s="22">
        <v>1</v>
      </c>
      <c r="E56" s="31"/>
      <c r="F56" s="311">
        <v>420</v>
      </c>
      <c r="G56" s="1447">
        <f t="shared" si="4"/>
        <v>420</v>
      </c>
    </row>
  </sheetData>
  <mergeCells count="14">
    <mergeCell ref="B54:B56"/>
    <mergeCell ref="B35:B41"/>
    <mergeCell ref="E35:E36"/>
    <mergeCell ref="I35:I41"/>
    <mergeCell ref="B42:B44"/>
    <mergeCell ref="I42:I44"/>
    <mergeCell ref="B47:B53"/>
    <mergeCell ref="E47:E48"/>
    <mergeCell ref="B3:B14"/>
    <mergeCell ref="I3:I14"/>
    <mergeCell ref="B17:B28"/>
    <mergeCell ref="I17:I28"/>
    <mergeCell ref="B29:B31"/>
    <mergeCell ref="I29:I31"/>
  </mergeCells>
  <phoneticPr fontId="4"/>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61BCD-72A4-41AE-BAA6-0C33802387BF}">
  <dimension ref="B3:P45"/>
  <sheetViews>
    <sheetView zoomScale="85" zoomScaleNormal="85" workbookViewId="0"/>
  </sheetViews>
  <sheetFormatPr defaultRowHeight="18.75"/>
  <cols>
    <col min="1" max="1" width="9" style="8"/>
    <col min="2" max="2" width="8.75" style="8" bestFit="1" customWidth="1"/>
    <col min="3" max="3" width="12.75" style="8" bestFit="1" customWidth="1"/>
    <col min="4" max="5" width="9" style="8"/>
    <col min="6" max="6" width="8.75" style="8" bestFit="1" customWidth="1"/>
    <col min="7" max="7" width="12.75" style="8" bestFit="1" customWidth="1"/>
    <col min="8" max="9" width="9" style="8"/>
    <col min="10" max="10" width="8.75" style="8" bestFit="1" customWidth="1"/>
    <col min="11" max="11" width="12.75" style="8" bestFit="1" customWidth="1"/>
    <col min="12" max="14" width="9" style="8"/>
    <col min="15" max="15" width="12.125" style="8" bestFit="1" customWidth="1"/>
    <col min="16" max="16384" width="9" style="8"/>
  </cols>
  <sheetData>
    <row r="3" spans="2:16">
      <c r="B3" s="2259" t="s">
        <v>8741</v>
      </c>
      <c r="C3" s="31" t="s">
        <v>6002</v>
      </c>
      <c r="D3" s="31">
        <v>1</v>
      </c>
      <c r="F3" s="2259" t="s">
        <v>8742</v>
      </c>
      <c r="G3" s="31" t="s">
        <v>6002</v>
      </c>
      <c r="H3" s="31">
        <v>3</v>
      </c>
      <c r="J3" s="2259" t="s">
        <v>8768</v>
      </c>
      <c r="K3" s="31" t="s">
        <v>6002</v>
      </c>
      <c r="L3" s="31">
        <v>1</v>
      </c>
      <c r="N3" s="2259" t="s">
        <v>10105</v>
      </c>
      <c r="O3" s="31" t="s">
        <v>6002</v>
      </c>
      <c r="P3" s="31">
        <v>1</v>
      </c>
    </row>
    <row r="4" spans="2:16">
      <c r="B4" s="2259"/>
      <c r="C4" s="31" t="s">
        <v>5853</v>
      </c>
      <c r="D4" s="31">
        <v>1</v>
      </c>
      <c r="F4" s="2259"/>
      <c r="G4" s="31" t="s">
        <v>5853</v>
      </c>
      <c r="H4" s="31">
        <v>3</v>
      </c>
      <c r="J4" s="2259"/>
      <c r="K4" s="31" t="s">
        <v>5853</v>
      </c>
      <c r="L4" s="31">
        <v>1</v>
      </c>
      <c r="N4" s="2259"/>
      <c r="O4" s="31" t="s">
        <v>5853</v>
      </c>
      <c r="P4" s="31">
        <v>1</v>
      </c>
    </row>
    <row r="5" spans="2:16">
      <c r="B5" s="2259"/>
      <c r="C5" s="31" t="s">
        <v>964</v>
      </c>
      <c r="D5" s="31">
        <v>2</v>
      </c>
      <c r="F5" s="2259"/>
      <c r="G5" s="31" t="s">
        <v>964</v>
      </c>
      <c r="H5" s="31">
        <v>3</v>
      </c>
      <c r="J5" s="2259"/>
      <c r="K5" s="31" t="s">
        <v>964</v>
      </c>
      <c r="L5" s="31">
        <v>1</v>
      </c>
      <c r="N5" s="2259"/>
      <c r="O5" s="31" t="s">
        <v>964</v>
      </c>
      <c r="P5" s="31">
        <v>1</v>
      </c>
    </row>
    <row r="6" spans="2:16">
      <c r="B6" s="2259"/>
      <c r="C6" s="31" t="s">
        <v>5992</v>
      </c>
      <c r="D6" s="31">
        <v>1</v>
      </c>
      <c r="F6" s="2259"/>
      <c r="G6" s="31" t="s">
        <v>5992</v>
      </c>
      <c r="H6" s="31">
        <v>2</v>
      </c>
      <c r="J6" s="2259"/>
      <c r="K6" s="31" t="s">
        <v>5992</v>
      </c>
      <c r="L6" s="31">
        <v>1</v>
      </c>
      <c r="N6" s="2259"/>
      <c r="O6" s="31" t="s">
        <v>5992</v>
      </c>
      <c r="P6" s="31">
        <v>1</v>
      </c>
    </row>
    <row r="7" spans="2:16">
      <c r="B7" s="2259"/>
      <c r="C7" s="31" t="s">
        <v>5995</v>
      </c>
      <c r="D7" s="31">
        <v>1</v>
      </c>
      <c r="F7" s="2259"/>
      <c r="G7" s="31" t="s">
        <v>5995</v>
      </c>
      <c r="H7" s="31">
        <v>2</v>
      </c>
      <c r="J7" s="2259"/>
      <c r="K7" s="31" t="s">
        <v>5995</v>
      </c>
      <c r="L7" s="31">
        <v>1</v>
      </c>
      <c r="N7" s="2259"/>
      <c r="O7" s="31" t="s">
        <v>5995</v>
      </c>
      <c r="P7" s="31">
        <v>1</v>
      </c>
    </row>
    <row r="8" spans="2:16">
      <c r="B8" s="2259"/>
      <c r="C8" s="31" t="s">
        <v>10106</v>
      </c>
      <c r="D8" s="31">
        <v>1</v>
      </c>
      <c r="F8" s="2259"/>
      <c r="G8" s="31" t="s">
        <v>10106</v>
      </c>
      <c r="H8" s="31">
        <v>2</v>
      </c>
      <c r="J8" s="2259"/>
      <c r="K8" s="31" t="s">
        <v>5983</v>
      </c>
      <c r="L8" s="31">
        <v>4</v>
      </c>
      <c r="N8" s="2259"/>
      <c r="O8" s="31" t="s">
        <v>5983</v>
      </c>
      <c r="P8" s="31">
        <v>3</v>
      </c>
    </row>
    <row r="9" spans="2:16">
      <c r="B9" s="2259"/>
      <c r="C9" s="31"/>
      <c r="D9" s="31"/>
      <c r="F9" s="2259"/>
      <c r="G9" s="31" t="s">
        <v>5983</v>
      </c>
      <c r="H9" s="31">
        <v>2</v>
      </c>
      <c r="J9" s="2259"/>
      <c r="K9" s="31" t="s">
        <v>316</v>
      </c>
      <c r="L9" s="31">
        <v>4</v>
      </c>
      <c r="N9" s="2259"/>
      <c r="O9" s="31" t="s">
        <v>316</v>
      </c>
      <c r="P9" s="31">
        <v>3</v>
      </c>
    </row>
    <row r="10" spans="2:16">
      <c r="B10" s="2259"/>
      <c r="C10" s="31"/>
      <c r="D10" s="31"/>
      <c r="F10" s="2259"/>
      <c r="G10" s="31" t="s">
        <v>316</v>
      </c>
      <c r="H10" s="31">
        <v>2</v>
      </c>
      <c r="J10" s="2259"/>
      <c r="K10" s="31" t="s">
        <v>5990</v>
      </c>
      <c r="L10" s="31">
        <v>4</v>
      </c>
      <c r="N10" s="2259"/>
      <c r="O10" s="31" t="s">
        <v>5990</v>
      </c>
      <c r="P10" s="31">
        <v>3</v>
      </c>
    </row>
    <row r="11" spans="2:16">
      <c r="B11" s="2259"/>
      <c r="C11" s="31"/>
      <c r="D11" s="31"/>
      <c r="F11" s="2259"/>
      <c r="G11" s="31" t="s">
        <v>5990</v>
      </c>
      <c r="H11" s="31">
        <v>2</v>
      </c>
      <c r="J11" s="2259"/>
      <c r="K11" s="31" t="s">
        <v>10107</v>
      </c>
      <c r="L11" s="31">
        <v>2</v>
      </c>
      <c r="N11" s="2259"/>
      <c r="O11" s="31" t="s">
        <v>10107</v>
      </c>
      <c r="P11" s="31">
        <v>2</v>
      </c>
    </row>
    <row r="12" spans="2:16">
      <c r="B12" s="2259"/>
      <c r="C12" s="31"/>
      <c r="D12" s="31"/>
      <c r="F12" s="2259"/>
      <c r="G12" s="31" t="s">
        <v>10108</v>
      </c>
      <c r="H12" s="31">
        <v>1</v>
      </c>
      <c r="J12" s="2259"/>
      <c r="K12" s="31" t="s">
        <v>6334</v>
      </c>
      <c r="L12" s="31">
        <v>1</v>
      </c>
      <c r="N12" s="2259"/>
      <c r="O12" s="31" t="s">
        <v>6334</v>
      </c>
      <c r="P12" s="31">
        <v>1</v>
      </c>
    </row>
    <row r="13" spans="2:16">
      <c r="B13" s="2259"/>
      <c r="C13" s="31"/>
      <c r="D13" s="31"/>
      <c r="F13" s="2259"/>
      <c r="G13" s="31" t="s">
        <v>6334</v>
      </c>
      <c r="H13" s="31">
        <v>1</v>
      </c>
      <c r="J13" s="2259"/>
      <c r="K13" s="31" t="s">
        <v>6337</v>
      </c>
      <c r="L13" s="31">
        <v>1</v>
      </c>
      <c r="N13" s="2259"/>
      <c r="O13" s="31" t="s">
        <v>6337</v>
      </c>
      <c r="P13" s="31">
        <v>1</v>
      </c>
    </row>
    <row r="14" spans="2:16">
      <c r="B14" s="2259"/>
      <c r="C14" s="31"/>
      <c r="D14" s="31"/>
      <c r="F14" s="2259"/>
      <c r="G14" s="31" t="s">
        <v>6337</v>
      </c>
      <c r="H14" s="31">
        <v>1</v>
      </c>
      <c r="J14" s="2259"/>
      <c r="K14" s="31" t="s">
        <v>6339</v>
      </c>
      <c r="L14" s="31">
        <v>1</v>
      </c>
      <c r="N14" s="2259"/>
      <c r="O14" s="31" t="s">
        <v>6339</v>
      </c>
      <c r="P14" s="31">
        <v>1</v>
      </c>
    </row>
    <row r="15" spans="2:16">
      <c r="B15" s="2259"/>
      <c r="C15" s="31"/>
      <c r="D15" s="31"/>
      <c r="F15" s="2259"/>
      <c r="G15" s="31" t="s">
        <v>6339</v>
      </c>
      <c r="H15" s="31">
        <v>1</v>
      </c>
      <c r="J15" s="2259"/>
      <c r="K15" s="31"/>
      <c r="L15" s="31"/>
      <c r="N15" s="2259"/>
      <c r="O15" s="31"/>
      <c r="P15" s="31"/>
    </row>
    <row r="16" spans="2:16">
      <c r="B16" s="2259"/>
      <c r="C16" s="31" t="s">
        <v>8039</v>
      </c>
      <c r="D16" s="31">
        <v>4</v>
      </c>
      <c r="F16" s="2259"/>
      <c r="G16" s="31" t="s">
        <v>8039</v>
      </c>
      <c r="H16" s="31">
        <v>1</v>
      </c>
      <c r="J16" s="2259"/>
      <c r="K16" s="31"/>
      <c r="L16" s="31"/>
      <c r="N16" s="2259"/>
      <c r="O16" s="31"/>
      <c r="P16" s="31"/>
    </row>
    <row r="17" spans="2:16">
      <c r="B17" s="2259"/>
      <c r="C17" s="31" t="s">
        <v>8043</v>
      </c>
      <c r="D17" s="31">
        <v>4</v>
      </c>
      <c r="F17" s="2259"/>
      <c r="G17" s="31" t="s">
        <v>8043</v>
      </c>
      <c r="H17" s="31">
        <v>1</v>
      </c>
      <c r="J17" s="2259"/>
      <c r="K17" s="31"/>
      <c r="L17" s="31"/>
      <c r="N17" s="2259"/>
      <c r="O17" s="31"/>
      <c r="P17" s="31"/>
    </row>
    <row r="18" spans="2:16">
      <c r="B18" s="2259"/>
      <c r="C18" s="31" t="s">
        <v>5978</v>
      </c>
      <c r="D18" s="31">
        <v>2</v>
      </c>
      <c r="F18" s="2259"/>
      <c r="G18" s="31" t="s">
        <v>5978</v>
      </c>
      <c r="H18" s="31">
        <v>4</v>
      </c>
      <c r="J18" s="2259"/>
      <c r="K18" s="31" t="s">
        <v>5978</v>
      </c>
      <c r="L18" s="31">
        <v>1</v>
      </c>
      <c r="N18" s="2259"/>
      <c r="O18" s="31" t="s">
        <v>5978</v>
      </c>
      <c r="P18" s="31">
        <v>1</v>
      </c>
    </row>
    <row r="19" spans="2:16">
      <c r="B19" s="2259"/>
      <c r="C19" s="31" t="s">
        <v>5988</v>
      </c>
      <c r="D19" s="31">
        <v>3</v>
      </c>
      <c r="F19" s="2259"/>
      <c r="G19" s="31" t="s">
        <v>5988</v>
      </c>
      <c r="H19" s="31">
        <v>6</v>
      </c>
      <c r="J19" s="2259"/>
      <c r="K19" s="31" t="s">
        <v>5988</v>
      </c>
      <c r="L19" s="31">
        <v>2</v>
      </c>
      <c r="N19" s="2259"/>
      <c r="O19" s="31" t="s">
        <v>5988</v>
      </c>
      <c r="P19" s="31">
        <v>1</v>
      </c>
    </row>
    <row r="21" spans="2:16">
      <c r="B21" s="2259" t="s">
        <v>8758</v>
      </c>
      <c r="C21" s="31" t="s">
        <v>6002</v>
      </c>
      <c r="D21" s="31">
        <v>1</v>
      </c>
      <c r="F21" s="2259" t="s">
        <v>8760</v>
      </c>
      <c r="G21" s="31" t="s">
        <v>6002</v>
      </c>
      <c r="H21" s="31">
        <v>2</v>
      </c>
      <c r="J21" s="2259" t="s">
        <v>8774</v>
      </c>
      <c r="K21" s="31" t="s">
        <v>6002</v>
      </c>
      <c r="L21" s="31">
        <v>1</v>
      </c>
    </row>
    <row r="22" spans="2:16">
      <c r="B22" s="2259"/>
      <c r="C22" s="31" t="s">
        <v>5853</v>
      </c>
      <c r="D22" s="31">
        <v>1</v>
      </c>
      <c r="F22" s="2259"/>
      <c r="G22" s="31" t="s">
        <v>5853</v>
      </c>
      <c r="H22" s="31">
        <v>2</v>
      </c>
      <c r="J22" s="2259"/>
      <c r="K22" s="31" t="s">
        <v>5853</v>
      </c>
      <c r="L22" s="31">
        <v>1</v>
      </c>
    </row>
    <row r="23" spans="2:16">
      <c r="B23" s="2259"/>
      <c r="C23" s="31" t="s">
        <v>964</v>
      </c>
      <c r="D23" s="31">
        <v>2</v>
      </c>
      <c r="F23" s="2259"/>
      <c r="G23" s="31" t="s">
        <v>964</v>
      </c>
      <c r="H23" s="31">
        <v>2</v>
      </c>
      <c r="J23" s="2259"/>
      <c r="K23" s="31" t="s">
        <v>964</v>
      </c>
      <c r="L23" s="31">
        <v>1</v>
      </c>
    </row>
    <row r="24" spans="2:16">
      <c r="B24" s="2259"/>
      <c r="C24" s="31" t="s">
        <v>5992</v>
      </c>
      <c r="D24" s="31">
        <v>1</v>
      </c>
      <c r="F24" s="2259"/>
      <c r="G24" s="31" t="s">
        <v>5992</v>
      </c>
      <c r="H24" s="31">
        <v>2</v>
      </c>
      <c r="J24" s="2259"/>
      <c r="K24" s="31" t="s">
        <v>5992</v>
      </c>
      <c r="L24" s="31">
        <v>1</v>
      </c>
    </row>
    <row r="25" spans="2:16">
      <c r="B25" s="2259"/>
      <c r="C25" s="31" t="s">
        <v>5995</v>
      </c>
      <c r="D25" s="31">
        <v>1</v>
      </c>
      <c r="F25" s="2259"/>
      <c r="G25" s="31" t="s">
        <v>5995</v>
      </c>
      <c r="H25" s="31">
        <v>2</v>
      </c>
      <c r="J25" s="2259"/>
      <c r="K25" s="31" t="s">
        <v>5995</v>
      </c>
      <c r="L25" s="31">
        <v>1</v>
      </c>
    </row>
    <row r="26" spans="2:16">
      <c r="B26" s="2259"/>
      <c r="C26" s="31" t="s">
        <v>10106</v>
      </c>
      <c r="D26" s="31">
        <v>1</v>
      </c>
      <c r="F26" s="2259"/>
      <c r="G26" s="31" t="s">
        <v>10106</v>
      </c>
      <c r="H26" s="31">
        <v>2</v>
      </c>
      <c r="J26" s="2259"/>
      <c r="K26" s="31" t="s">
        <v>5983</v>
      </c>
      <c r="L26" s="31">
        <v>4</v>
      </c>
    </row>
    <row r="27" spans="2:16">
      <c r="B27" s="2259"/>
      <c r="C27" s="31"/>
      <c r="D27" s="31"/>
      <c r="F27" s="2259"/>
      <c r="G27" s="31" t="s">
        <v>5983</v>
      </c>
      <c r="H27" s="31">
        <v>2</v>
      </c>
      <c r="J27" s="2259"/>
      <c r="K27" s="31" t="s">
        <v>316</v>
      </c>
      <c r="L27" s="31">
        <v>4</v>
      </c>
    </row>
    <row r="28" spans="2:16">
      <c r="B28" s="2259"/>
      <c r="C28" s="31"/>
      <c r="D28" s="31"/>
      <c r="F28" s="2259"/>
      <c r="G28" s="31" t="s">
        <v>316</v>
      </c>
      <c r="H28" s="31">
        <v>2</v>
      </c>
      <c r="J28" s="2259"/>
      <c r="K28" s="31" t="s">
        <v>5990</v>
      </c>
      <c r="L28" s="31">
        <v>4</v>
      </c>
    </row>
    <row r="29" spans="2:16">
      <c r="B29" s="2259"/>
      <c r="C29" s="31"/>
      <c r="D29" s="31"/>
      <c r="F29" s="2259"/>
      <c r="G29" s="31" t="s">
        <v>5990</v>
      </c>
      <c r="H29" s="31">
        <v>2</v>
      </c>
      <c r="J29" s="2259"/>
      <c r="K29" s="31" t="s">
        <v>10107</v>
      </c>
      <c r="L29" s="31">
        <v>2</v>
      </c>
    </row>
    <row r="30" spans="2:16">
      <c r="B30" s="2259"/>
      <c r="C30" s="31"/>
      <c r="D30" s="31"/>
      <c r="F30" s="2259"/>
      <c r="G30" s="31" t="s">
        <v>10108</v>
      </c>
      <c r="H30" s="31">
        <v>1</v>
      </c>
      <c r="J30" s="2259"/>
      <c r="K30" s="31" t="s">
        <v>6334</v>
      </c>
      <c r="L30" s="31">
        <v>1</v>
      </c>
    </row>
    <row r="31" spans="2:16">
      <c r="B31" s="2259"/>
      <c r="C31" s="31" t="s">
        <v>8039</v>
      </c>
      <c r="D31" s="31">
        <v>4</v>
      </c>
      <c r="F31" s="2259"/>
      <c r="G31" s="31" t="s">
        <v>8039</v>
      </c>
      <c r="H31" s="31">
        <v>1</v>
      </c>
      <c r="J31" s="2259"/>
      <c r="K31" s="31" t="s">
        <v>6337</v>
      </c>
      <c r="L31" s="31">
        <v>1</v>
      </c>
    </row>
    <row r="32" spans="2:16">
      <c r="B32" s="2259"/>
      <c r="C32" s="31" t="s">
        <v>8043</v>
      </c>
      <c r="D32" s="31">
        <v>4</v>
      </c>
      <c r="F32" s="2259"/>
      <c r="G32" s="31" t="s">
        <v>8043</v>
      </c>
      <c r="H32" s="31">
        <v>1</v>
      </c>
      <c r="J32" s="2259"/>
      <c r="K32" s="31" t="s">
        <v>6339</v>
      </c>
      <c r="L32" s="31">
        <v>1</v>
      </c>
    </row>
    <row r="33" spans="2:12">
      <c r="B33" s="2259"/>
      <c r="C33" s="31" t="s">
        <v>5978</v>
      </c>
      <c r="D33" s="31">
        <v>2</v>
      </c>
      <c r="F33" s="2259"/>
      <c r="G33" s="31" t="s">
        <v>5978</v>
      </c>
      <c r="H33" s="31">
        <v>4</v>
      </c>
      <c r="J33" s="2259"/>
      <c r="K33" s="31" t="s">
        <v>5978</v>
      </c>
      <c r="L33" s="31">
        <v>1</v>
      </c>
    </row>
    <row r="34" spans="2:12">
      <c r="B34" s="2259"/>
      <c r="C34" s="31" t="s">
        <v>5988</v>
      </c>
      <c r="D34" s="31">
        <v>3</v>
      </c>
      <c r="F34" s="2259"/>
      <c r="G34" s="31" t="s">
        <v>5988</v>
      </c>
      <c r="H34" s="31">
        <v>6</v>
      </c>
      <c r="J34" s="2259"/>
      <c r="K34" s="31" t="s">
        <v>5988</v>
      </c>
      <c r="L34" s="31">
        <v>2</v>
      </c>
    </row>
    <row r="36" spans="2:12">
      <c r="B36" s="2259" t="s">
        <v>10109</v>
      </c>
      <c r="C36" s="31" t="s">
        <v>10110</v>
      </c>
      <c r="D36" s="31">
        <v>5</v>
      </c>
    </row>
    <row r="37" spans="2:12">
      <c r="B37" s="2259"/>
      <c r="C37" s="31" t="s">
        <v>8068</v>
      </c>
      <c r="D37" s="31">
        <v>5</v>
      </c>
    </row>
    <row r="38" spans="2:12">
      <c r="B38" s="2259"/>
      <c r="C38" s="31" t="s">
        <v>10111</v>
      </c>
      <c r="D38" s="31">
        <v>1</v>
      </c>
    </row>
    <row r="39" spans="2:12">
      <c r="B39" s="2259"/>
      <c r="C39" s="31" t="s">
        <v>10112</v>
      </c>
      <c r="D39" s="31">
        <v>3</v>
      </c>
    </row>
    <row r="40" spans="2:12">
      <c r="B40" s="2259"/>
      <c r="C40" s="31" t="s">
        <v>316</v>
      </c>
      <c r="D40" s="31">
        <v>3</v>
      </c>
    </row>
    <row r="41" spans="2:12">
      <c r="B41" s="2259"/>
      <c r="C41" s="31" t="s">
        <v>10113</v>
      </c>
      <c r="D41" s="31">
        <v>2</v>
      </c>
    </row>
    <row r="42" spans="2:12">
      <c r="B42" s="2259"/>
      <c r="C42" s="31" t="s">
        <v>10114</v>
      </c>
      <c r="D42" s="31">
        <v>2</v>
      </c>
    </row>
    <row r="43" spans="2:12">
      <c r="B43" s="2259"/>
      <c r="C43" s="31" t="s">
        <v>10110</v>
      </c>
      <c r="D43" s="31">
        <v>5</v>
      </c>
    </row>
    <row r="44" spans="2:12">
      <c r="B44" s="2259"/>
      <c r="C44" s="31" t="s">
        <v>8068</v>
      </c>
      <c r="D44" s="31">
        <v>6</v>
      </c>
    </row>
    <row r="45" spans="2:12">
      <c r="B45" s="2259"/>
      <c r="C45" s="31" t="s">
        <v>10115</v>
      </c>
      <c r="D45" s="31">
        <v>1</v>
      </c>
    </row>
  </sheetData>
  <mergeCells count="8">
    <mergeCell ref="B36:B45"/>
    <mergeCell ref="B3:B19"/>
    <mergeCell ref="F3:F19"/>
    <mergeCell ref="J3:J19"/>
    <mergeCell ref="N3:N19"/>
    <mergeCell ref="B21:B34"/>
    <mergeCell ref="F21:F34"/>
    <mergeCell ref="J21:J34"/>
  </mergeCells>
  <phoneticPr fontId="4"/>
  <pageMargins left="0.7" right="0.7" top="0.75" bottom="0.75" header="0.3" footer="0.3"/>
  <pageSetup paperSize="9" orientation="portrait" horizontalDpi="1200" verticalDpi="1200" r:id="rId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08068-C042-4D46-AD94-6DB499B2C2C2}">
  <dimension ref="B2:Q11"/>
  <sheetViews>
    <sheetView zoomScale="55" zoomScaleNormal="55" workbookViewId="0">
      <pane xSplit="10" ySplit="9" topLeftCell="K10" activePane="bottomRight" state="frozen"/>
      <selection pane="topRight" activeCell="K1" sqref="K1"/>
      <selection pane="bottomLeft" activeCell="A9" sqref="A9"/>
      <selection pane="bottomRight" activeCell="M10" sqref="M10"/>
    </sheetView>
  </sheetViews>
  <sheetFormatPr defaultRowHeight="18.75"/>
  <cols>
    <col min="1" max="1" width="2.625" style="8" customWidth="1"/>
    <col min="2" max="2" width="15" style="9" bestFit="1" customWidth="1"/>
    <col min="3" max="3" width="14.375" style="8" bestFit="1" customWidth="1"/>
    <col min="4" max="4" width="13.125" style="8" bestFit="1" customWidth="1"/>
    <col min="5" max="5" width="53.125" style="8" bestFit="1" customWidth="1"/>
    <col min="6" max="6" width="6.25" style="9" customWidth="1"/>
    <col min="7" max="8" width="9.875" style="8" bestFit="1" customWidth="1"/>
    <col min="9" max="9" width="5.75" style="3" customWidth="1"/>
    <col min="10" max="10" width="54.25" style="8" bestFit="1" customWidth="1"/>
    <col min="11" max="11" width="37.25" style="8" bestFit="1" customWidth="1"/>
    <col min="12" max="12" width="11" style="9" customWidth="1"/>
    <col min="13" max="13" width="13.75" style="10" customWidth="1"/>
    <col min="14" max="14" width="6.375" style="8" customWidth="1"/>
    <col min="15" max="15" width="13.25" style="3" customWidth="1"/>
    <col min="16" max="16" width="14.5" style="11" customWidth="1"/>
    <col min="17" max="17" width="15.625" style="194" customWidth="1"/>
    <col min="18" max="256" width="9" style="8"/>
    <col min="257" max="257" width="2.625" style="8" customWidth="1"/>
    <col min="258" max="258" width="15" style="8" bestFit="1" customWidth="1"/>
    <col min="259" max="259" width="14.375" style="8" bestFit="1" customWidth="1"/>
    <col min="260" max="260" width="13.125" style="8" bestFit="1" customWidth="1"/>
    <col min="261" max="261" width="53.125" style="8" bestFit="1" customWidth="1"/>
    <col min="262" max="262" width="6.25" style="8" customWidth="1"/>
    <col min="263" max="264" width="9.875" style="8" bestFit="1" customWidth="1"/>
    <col min="265" max="265" width="5.75" style="8" customWidth="1"/>
    <col min="266" max="266" width="54.25" style="8" bestFit="1" customWidth="1"/>
    <col min="267" max="267" width="37.25" style="8" bestFit="1" customWidth="1"/>
    <col min="268" max="268" width="11" style="8" customWidth="1"/>
    <col min="269" max="269" width="13.75" style="8" customWidth="1"/>
    <col min="270" max="270" width="6.375" style="8" customWidth="1"/>
    <col min="271" max="271" width="13.25" style="8" customWidth="1"/>
    <col min="272" max="272" width="14.5" style="8" customWidth="1"/>
    <col min="273" max="273" width="15.625" style="8" customWidth="1"/>
    <col min="274" max="512" width="9" style="8"/>
    <col min="513" max="513" width="2.625" style="8" customWidth="1"/>
    <col min="514" max="514" width="15" style="8" bestFit="1" customWidth="1"/>
    <col min="515" max="515" width="14.375" style="8" bestFit="1" customWidth="1"/>
    <col min="516" max="516" width="13.125" style="8" bestFit="1" customWidth="1"/>
    <col min="517" max="517" width="53.125" style="8" bestFit="1" customWidth="1"/>
    <col min="518" max="518" width="6.25" style="8" customWidth="1"/>
    <col min="519" max="520" width="9.875" style="8" bestFit="1" customWidth="1"/>
    <col min="521" max="521" width="5.75" style="8" customWidth="1"/>
    <col min="522" max="522" width="54.25" style="8" bestFit="1" customWidth="1"/>
    <col min="523" max="523" width="37.25" style="8" bestFit="1" customWidth="1"/>
    <col min="524" max="524" width="11" style="8" customWidth="1"/>
    <col min="525" max="525" width="13.75" style="8" customWidth="1"/>
    <col min="526" max="526" width="6.375" style="8" customWidth="1"/>
    <col min="527" max="527" width="13.25" style="8" customWidth="1"/>
    <col min="528" max="528" width="14.5" style="8" customWidth="1"/>
    <col min="529" max="529" width="15.625" style="8" customWidth="1"/>
    <col min="530" max="768" width="9" style="8"/>
    <col min="769" max="769" width="2.625" style="8" customWidth="1"/>
    <col min="770" max="770" width="15" style="8" bestFit="1" customWidth="1"/>
    <col min="771" max="771" width="14.375" style="8" bestFit="1" customWidth="1"/>
    <col min="772" max="772" width="13.125" style="8" bestFit="1" customWidth="1"/>
    <col min="773" max="773" width="53.125" style="8" bestFit="1" customWidth="1"/>
    <col min="774" max="774" width="6.25" style="8" customWidth="1"/>
    <col min="775" max="776" width="9.875" style="8" bestFit="1" customWidth="1"/>
    <col min="777" max="777" width="5.75" style="8" customWidth="1"/>
    <col min="778" max="778" width="54.25" style="8" bestFit="1" customWidth="1"/>
    <col min="779" max="779" width="37.25" style="8" bestFit="1" customWidth="1"/>
    <col min="780" max="780" width="11" style="8" customWidth="1"/>
    <col min="781" max="781" width="13.75" style="8" customWidth="1"/>
    <col min="782" max="782" width="6.375" style="8" customWidth="1"/>
    <col min="783" max="783" width="13.25" style="8" customWidth="1"/>
    <col min="784" max="784" width="14.5" style="8" customWidth="1"/>
    <col min="785" max="785" width="15.625" style="8" customWidth="1"/>
    <col min="786" max="1024" width="9" style="8"/>
    <col min="1025" max="1025" width="2.625" style="8" customWidth="1"/>
    <col min="1026" max="1026" width="15" style="8" bestFit="1" customWidth="1"/>
    <col min="1027" max="1027" width="14.375" style="8" bestFit="1" customWidth="1"/>
    <col min="1028" max="1028" width="13.125" style="8" bestFit="1" customWidth="1"/>
    <col min="1029" max="1029" width="53.125" style="8" bestFit="1" customWidth="1"/>
    <col min="1030" max="1030" width="6.25" style="8" customWidth="1"/>
    <col min="1031" max="1032" width="9.875" style="8" bestFit="1" customWidth="1"/>
    <col min="1033" max="1033" width="5.75" style="8" customWidth="1"/>
    <col min="1034" max="1034" width="54.25" style="8" bestFit="1" customWidth="1"/>
    <col min="1035" max="1035" width="37.25" style="8" bestFit="1" customWidth="1"/>
    <col min="1036" max="1036" width="11" style="8" customWidth="1"/>
    <col min="1037" max="1037" width="13.75" style="8" customWidth="1"/>
    <col min="1038" max="1038" width="6.375" style="8" customWidth="1"/>
    <col min="1039" max="1039" width="13.25" style="8" customWidth="1"/>
    <col min="1040" max="1040" width="14.5" style="8" customWidth="1"/>
    <col min="1041" max="1041" width="15.625" style="8" customWidth="1"/>
    <col min="1042" max="1280" width="9" style="8"/>
    <col min="1281" max="1281" width="2.625" style="8" customWidth="1"/>
    <col min="1282" max="1282" width="15" style="8" bestFit="1" customWidth="1"/>
    <col min="1283" max="1283" width="14.375" style="8" bestFit="1" customWidth="1"/>
    <col min="1284" max="1284" width="13.125" style="8" bestFit="1" customWidth="1"/>
    <col min="1285" max="1285" width="53.125" style="8" bestFit="1" customWidth="1"/>
    <col min="1286" max="1286" width="6.25" style="8" customWidth="1"/>
    <col min="1287" max="1288" width="9.875" style="8" bestFit="1" customWidth="1"/>
    <col min="1289" max="1289" width="5.75" style="8" customWidth="1"/>
    <col min="1290" max="1290" width="54.25" style="8" bestFit="1" customWidth="1"/>
    <col min="1291" max="1291" width="37.25" style="8" bestFit="1" customWidth="1"/>
    <col min="1292" max="1292" width="11" style="8" customWidth="1"/>
    <col min="1293" max="1293" width="13.75" style="8" customWidth="1"/>
    <col min="1294" max="1294" width="6.375" style="8" customWidth="1"/>
    <col min="1295" max="1295" width="13.25" style="8" customWidth="1"/>
    <col min="1296" max="1296" width="14.5" style="8" customWidth="1"/>
    <col min="1297" max="1297" width="15.625" style="8" customWidth="1"/>
    <col min="1298" max="1536" width="9" style="8"/>
    <col min="1537" max="1537" width="2.625" style="8" customWidth="1"/>
    <col min="1538" max="1538" width="15" style="8" bestFit="1" customWidth="1"/>
    <col min="1539" max="1539" width="14.375" style="8" bestFit="1" customWidth="1"/>
    <col min="1540" max="1540" width="13.125" style="8" bestFit="1" customWidth="1"/>
    <col min="1541" max="1541" width="53.125" style="8" bestFit="1" customWidth="1"/>
    <col min="1542" max="1542" width="6.25" style="8" customWidth="1"/>
    <col min="1543" max="1544" width="9.875" style="8" bestFit="1" customWidth="1"/>
    <col min="1545" max="1545" width="5.75" style="8" customWidth="1"/>
    <col min="1546" max="1546" width="54.25" style="8" bestFit="1" customWidth="1"/>
    <col min="1547" max="1547" width="37.25" style="8" bestFit="1" customWidth="1"/>
    <col min="1548" max="1548" width="11" style="8" customWidth="1"/>
    <col min="1549" max="1549" width="13.75" style="8" customWidth="1"/>
    <col min="1550" max="1550" width="6.375" style="8" customWidth="1"/>
    <col min="1551" max="1551" width="13.25" style="8" customWidth="1"/>
    <col min="1552" max="1552" width="14.5" style="8" customWidth="1"/>
    <col min="1553" max="1553" width="15.625" style="8" customWidth="1"/>
    <col min="1554" max="1792" width="9" style="8"/>
    <col min="1793" max="1793" width="2.625" style="8" customWidth="1"/>
    <col min="1794" max="1794" width="15" style="8" bestFit="1" customWidth="1"/>
    <col min="1795" max="1795" width="14.375" style="8" bestFit="1" customWidth="1"/>
    <col min="1796" max="1796" width="13.125" style="8" bestFit="1" customWidth="1"/>
    <col min="1797" max="1797" width="53.125" style="8" bestFit="1" customWidth="1"/>
    <col min="1798" max="1798" width="6.25" style="8" customWidth="1"/>
    <col min="1799" max="1800" width="9.875" style="8" bestFit="1" customWidth="1"/>
    <col min="1801" max="1801" width="5.75" style="8" customWidth="1"/>
    <col min="1802" max="1802" width="54.25" style="8" bestFit="1" customWidth="1"/>
    <col min="1803" max="1803" width="37.25" style="8" bestFit="1" customWidth="1"/>
    <col min="1804" max="1804" width="11" style="8" customWidth="1"/>
    <col min="1805" max="1805" width="13.75" style="8" customWidth="1"/>
    <col min="1806" max="1806" width="6.375" style="8" customWidth="1"/>
    <col min="1807" max="1807" width="13.25" style="8" customWidth="1"/>
    <col min="1808" max="1808" width="14.5" style="8" customWidth="1"/>
    <col min="1809" max="1809" width="15.625" style="8" customWidth="1"/>
    <col min="1810" max="2048" width="9" style="8"/>
    <col min="2049" max="2049" width="2.625" style="8" customWidth="1"/>
    <col min="2050" max="2050" width="15" style="8" bestFit="1" customWidth="1"/>
    <col min="2051" max="2051" width="14.375" style="8" bestFit="1" customWidth="1"/>
    <col min="2052" max="2052" width="13.125" style="8" bestFit="1" customWidth="1"/>
    <col min="2053" max="2053" width="53.125" style="8" bestFit="1" customWidth="1"/>
    <col min="2054" max="2054" width="6.25" style="8" customWidth="1"/>
    <col min="2055" max="2056" width="9.875" style="8" bestFit="1" customWidth="1"/>
    <col min="2057" max="2057" width="5.75" style="8" customWidth="1"/>
    <col min="2058" max="2058" width="54.25" style="8" bestFit="1" customWidth="1"/>
    <col min="2059" max="2059" width="37.25" style="8" bestFit="1" customWidth="1"/>
    <col min="2060" max="2060" width="11" style="8" customWidth="1"/>
    <col min="2061" max="2061" width="13.75" style="8" customWidth="1"/>
    <col min="2062" max="2062" width="6.375" style="8" customWidth="1"/>
    <col min="2063" max="2063" width="13.25" style="8" customWidth="1"/>
    <col min="2064" max="2064" width="14.5" style="8" customWidth="1"/>
    <col min="2065" max="2065" width="15.625" style="8" customWidth="1"/>
    <col min="2066" max="2304" width="9" style="8"/>
    <col min="2305" max="2305" width="2.625" style="8" customWidth="1"/>
    <col min="2306" max="2306" width="15" style="8" bestFit="1" customWidth="1"/>
    <col min="2307" max="2307" width="14.375" style="8" bestFit="1" customWidth="1"/>
    <col min="2308" max="2308" width="13.125" style="8" bestFit="1" customWidth="1"/>
    <col min="2309" max="2309" width="53.125" style="8" bestFit="1" customWidth="1"/>
    <col min="2310" max="2310" width="6.25" style="8" customWidth="1"/>
    <col min="2311" max="2312" width="9.875" style="8" bestFit="1" customWidth="1"/>
    <col min="2313" max="2313" width="5.75" style="8" customWidth="1"/>
    <col min="2314" max="2314" width="54.25" style="8" bestFit="1" customWidth="1"/>
    <col min="2315" max="2315" width="37.25" style="8" bestFit="1" customWidth="1"/>
    <col min="2316" max="2316" width="11" style="8" customWidth="1"/>
    <col min="2317" max="2317" width="13.75" style="8" customWidth="1"/>
    <col min="2318" max="2318" width="6.375" style="8" customWidth="1"/>
    <col min="2319" max="2319" width="13.25" style="8" customWidth="1"/>
    <col min="2320" max="2320" width="14.5" style="8" customWidth="1"/>
    <col min="2321" max="2321" width="15.625" style="8" customWidth="1"/>
    <col min="2322" max="2560" width="9" style="8"/>
    <col min="2561" max="2561" width="2.625" style="8" customWidth="1"/>
    <col min="2562" max="2562" width="15" style="8" bestFit="1" customWidth="1"/>
    <col min="2563" max="2563" width="14.375" style="8" bestFit="1" customWidth="1"/>
    <col min="2564" max="2564" width="13.125" style="8" bestFit="1" customWidth="1"/>
    <col min="2565" max="2565" width="53.125" style="8" bestFit="1" customWidth="1"/>
    <col min="2566" max="2566" width="6.25" style="8" customWidth="1"/>
    <col min="2567" max="2568" width="9.875" style="8" bestFit="1" customWidth="1"/>
    <col min="2569" max="2569" width="5.75" style="8" customWidth="1"/>
    <col min="2570" max="2570" width="54.25" style="8" bestFit="1" customWidth="1"/>
    <col min="2571" max="2571" width="37.25" style="8" bestFit="1" customWidth="1"/>
    <col min="2572" max="2572" width="11" style="8" customWidth="1"/>
    <col min="2573" max="2573" width="13.75" style="8" customWidth="1"/>
    <col min="2574" max="2574" width="6.375" style="8" customWidth="1"/>
    <col min="2575" max="2575" width="13.25" style="8" customWidth="1"/>
    <col min="2576" max="2576" width="14.5" style="8" customWidth="1"/>
    <col min="2577" max="2577" width="15.625" style="8" customWidth="1"/>
    <col min="2578" max="2816" width="9" style="8"/>
    <col min="2817" max="2817" width="2.625" style="8" customWidth="1"/>
    <col min="2818" max="2818" width="15" style="8" bestFit="1" customWidth="1"/>
    <col min="2819" max="2819" width="14.375" style="8" bestFit="1" customWidth="1"/>
    <col min="2820" max="2820" width="13.125" style="8" bestFit="1" customWidth="1"/>
    <col min="2821" max="2821" width="53.125" style="8" bestFit="1" customWidth="1"/>
    <col min="2822" max="2822" width="6.25" style="8" customWidth="1"/>
    <col min="2823" max="2824" width="9.875" style="8" bestFit="1" customWidth="1"/>
    <col min="2825" max="2825" width="5.75" style="8" customWidth="1"/>
    <col min="2826" max="2826" width="54.25" style="8" bestFit="1" customWidth="1"/>
    <col min="2827" max="2827" width="37.25" style="8" bestFit="1" customWidth="1"/>
    <col min="2828" max="2828" width="11" style="8" customWidth="1"/>
    <col min="2829" max="2829" width="13.75" style="8" customWidth="1"/>
    <col min="2830" max="2830" width="6.375" style="8" customWidth="1"/>
    <col min="2831" max="2831" width="13.25" style="8" customWidth="1"/>
    <col min="2832" max="2832" width="14.5" style="8" customWidth="1"/>
    <col min="2833" max="2833" width="15.625" style="8" customWidth="1"/>
    <col min="2834" max="3072" width="9" style="8"/>
    <col min="3073" max="3073" width="2.625" style="8" customWidth="1"/>
    <col min="3074" max="3074" width="15" style="8" bestFit="1" customWidth="1"/>
    <col min="3075" max="3075" width="14.375" style="8" bestFit="1" customWidth="1"/>
    <col min="3076" max="3076" width="13.125" style="8" bestFit="1" customWidth="1"/>
    <col min="3077" max="3077" width="53.125" style="8" bestFit="1" customWidth="1"/>
    <col min="3078" max="3078" width="6.25" style="8" customWidth="1"/>
    <col min="3079" max="3080" width="9.875" style="8" bestFit="1" customWidth="1"/>
    <col min="3081" max="3081" width="5.75" style="8" customWidth="1"/>
    <col min="3082" max="3082" width="54.25" style="8" bestFit="1" customWidth="1"/>
    <col min="3083" max="3083" width="37.25" style="8" bestFit="1" customWidth="1"/>
    <col min="3084" max="3084" width="11" style="8" customWidth="1"/>
    <col min="3085" max="3085" width="13.75" style="8" customWidth="1"/>
    <col min="3086" max="3086" width="6.375" style="8" customWidth="1"/>
    <col min="3087" max="3087" width="13.25" style="8" customWidth="1"/>
    <col min="3088" max="3088" width="14.5" style="8" customWidth="1"/>
    <col min="3089" max="3089" width="15.625" style="8" customWidth="1"/>
    <col min="3090" max="3328" width="9" style="8"/>
    <col min="3329" max="3329" width="2.625" style="8" customWidth="1"/>
    <col min="3330" max="3330" width="15" style="8" bestFit="1" customWidth="1"/>
    <col min="3331" max="3331" width="14.375" style="8" bestFit="1" customWidth="1"/>
    <col min="3332" max="3332" width="13.125" style="8" bestFit="1" customWidth="1"/>
    <col min="3333" max="3333" width="53.125" style="8" bestFit="1" customWidth="1"/>
    <col min="3334" max="3334" width="6.25" style="8" customWidth="1"/>
    <col min="3335" max="3336" width="9.875" style="8" bestFit="1" customWidth="1"/>
    <col min="3337" max="3337" width="5.75" style="8" customWidth="1"/>
    <col min="3338" max="3338" width="54.25" style="8" bestFit="1" customWidth="1"/>
    <col min="3339" max="3339" width="37.25" style="8" bestFit="1" customWidth="1"/>
    <col min="3340" max="3340" width="11" style="8" customWidth="1"/>
    <col min="3341" max="3341" width="13.75" style="8" customWidth="1"/>
    <col min="3342" max="3342" width="6.375" style="8" customWidth="1"/>
    <col min="3343" max="3343" width="13.25" style="8" customWidth="1"/>
    <col min="3344" max="3344" width="14.5" style="8" customWidth="1"/>
    <col min="3345" max="3345" width="15.625" style="8" customWidth="1"/>
    <col min="3346" max="3584" width="9" style="8"/>
    <col min="3585" max="3585" width="2.625" style="8" customWidth="1"/>
    <col min="3586" max="3586" width="15" style="8" bestFit="1" customWidth="1"/>
    <col min="3587" max="3587" width="14.375" style="8" bestFit="1" customWidth="1"/>
    <col min="3588" max="3588" width="13.125" style="8" bestFit="1" customWidth="1"/>
    <col min="3589" max="3589" width="53.125" style="8" bestFit="1" customWidth="1"/>
    <col min="3590" max="3590" width="6.25" style="8" customWidth="1"/>
    <col min="3591" max="3592" width="9.875" style="8" bestFit="1" customWidth="1"/>
    <col min="3593" max="3593" width="5.75" style="8" customWidth="1"/>
    <col min="3594" max="3594" width="54.25" style="8" bestFit="1" customWidth="1"/>
    <col min="3595" max="3595" width="37.25" style="8" bestFit="1" customWidth="1"/>
    <col min="3596" max="3596" width="11" style="8" customWidth="1"/>
    <col min="3597" max="3597" width="13.75" style="8" customWidth="1"/>
    <col min="3598" max="3598" width="6.375" style="8" customWidth="1"/>
    <col min="3599" max="3599" width="13.25" style="8" customWidth="1"/>
    <col min="3600" max="3600" width="14.5" style="8" customWidth="1"/>
    <col min="3601" max="3601" width="15.625" style="8" customWidth="1"/>
    <col min="3602" max="3840" width="9" style="8"/>
    <col min="3841" max="3841" width="2.625" style="8" customWidth="1"/>
    <col min="3842" max="3842" width="15" style="8" bestFit="1" customWidth="1"/>
    <col min="3843" max="3843" width="14.375" style="8" bestFit="1" customWidth="1"/>
    <col min="3844" max="3844" width="13.125" style="8" bestFit="1" customWidth="1"/>
    <col min="3845" max="3845" width="53.125" style="8" bestFit="1" customWidth="1"/>
    <col min="3846" max="3846" width="6.25" style="8" customWidth="1"/>
    <col min="3847" max="3848" width="9.875" style="8" bestFit="1" customWidth="1"/>
    <col min="3849" max="3849" width="5.75" style="8" customWidth="1"/>
    <col min="3850" max="3850" width="54.25" style="8" bestFit="1" customWidth="1"/>
    <col min="3851" max="3851" width="37.25" style="8" bestFit="1" customWidth="1"/>
    <col min="3852" max="3852" width="11" style="8" customWidth="1"/>
    <col min="3853" max="3853" width="13.75" style="8" customWidth="1"/>
    <col min="3854" max="3854" width="6.375" style="8" customWidth="1"/>
    <col min="3855" max="3855" width="13.25" style="8" customWidth="1"/>
    <col min="3856" max="3856" width="14.5" style="8" customWidth="1"/>
    <col min="3857" max="3857" width="15.625" style="8" customWidth="1"/>
    <col min="3858" max="4096" width="9" style="8"/>
    <col min="4097" max="4097" width="2.625" style="8" customWidth="1"/>
    <col min="4098" max="4098" width="15" style="8" bestFit="1" customWidth="1"/>
    <col min="4099" max="4099" width="14.375" style="8" bestFit="1" customWidth="1"/>
    <col min="4100" max="4100" width="13.125" style="8" bestFit="1" customWidth="1"/>
    <col min="4101" max="4101" width="53.125" style="8" bestFit="1" customWidth="1"/>
    <col min="4102" max="4102" width="6.25" style="8" customWidth="1"/>
    <col min="4103" max="4104" width="9.875" style="8" bestFit="1" customWidth="1"/>
    <col min="4105" max="4105" width="5.75" style="8" customWidth="1"/>
    <col min="4106" max="4106" width="54.25" style="8" bestFit="1" customWidth="1"/>
    <col min="4107" max="4107" width="37.25" style="8" bestFit="1" customWidth="1"/>
    <col min="4108" max="4108" width="11" style="8" customWidth="1"/>
    <col min="4109" max="4109" width="13.75" style="8" customWidth="1"/>
    <col min="4110" max="4110" width="6.375" style="8" customWidth="1"/>
    <col min="4111" max="4111" width="13.25" style="8" customWidth="1"/>
    <col min="4112" max="4112" width="14.5" style="8" customWidth="1"/>
    <col min="4113" max="4113" width="15.625" style="8" customWidth="1"/>
    <col min="4114" max="4352" width="9" style="8"/>
    <col min="4353" max="4353" width="2.625" style="8" customWidth="1"/>
    <col min="4354" max="4354" width="15" style="8" bestFit="1" customWidth="1"/>
    <col min="4355" max="4355" width="14.375" style="8" bestFit="1" customWidth="1"/>
    <col min="4356" max="4356" width="13.125" style="8" bestFit="1" customWidth="1"/>
    <col min="4357" max="4357" width="53.125" style="8" bestFit="1" customWidth="1"/>
    <col min="4358" max="4358" width="6.25" style="8" customWidth="1"/>
    <col min="4359" max="4360" width="9.875" style="8" bestFit="1" customWidth="1"/>
    <col min="4361" max="4361" width="5.75" style="8" customWidth="1"/>
    <col min="4362" max="4362" width="54.25" style="8" bestFit="1" customWidth="1"/>
    <col min="4363" max="4363" width="37.25" style="8" bestFit="1" customWidth="1"/>
    <col min="4364" max="4364" width="11" style="8" customWidth="1"/>
    <col min="4365" max="4365" width="13.75" style="8" customWidth="1"/>
    <col min="4366" max="4366" width="6.375" style="8" customWidth="1"/>
    <col min="4367" max="4367" width="13.25" style="8" customWidth="1"/>
    <col min="4368" max="4368" width="14.5" style="8" customWidth="1"/>
    <col min="4369" max="4369" width="15.625" style="8" customWidth="1"/>
    <col min="4370" max="4608" width="9" style="8"/>
    <col min="4609" max="4609" width="2.625" style="8" customWidth="1"/>
    <col min="4610" max="4610" width="15" style="8" bestFit="1" customWidth="1"/>
    <col min="4611" max="4611" width="14.375" style="8" bestFit="1" customWidth="1"/>
    <col min="4612" max="4612" width="13.125" style="8" bestFit="1" customWidth="1"/>
    <col min="4613" max="4613" width="53.125" style="8" bestFit="1" customWidth="1"/>
    <col min="4614" max="4614" width="6.25" style="8" customWidth="1"/>
    <col min="4615" max="4616" width="9.875" style="8" bestFit="1" customWidth="1"/>
    <col min="4617" max="4617" width="5.75" style="8" customWidth="1"/>
    <col min="4618" max="4618" width="54.25" style="8" bestFit="1" customWidth="1"/>
    <col min="4619" max="4619" width="37.25" style="8" bestFit="1" customWidth="1"/>
    <col min="4620" max="4620" width="11" style="8" customWidth="1"/>
    <col min="4621" max="4621" width="13.75" style="8" customWidth="1"/>
    <col min="4622" max="4622" width="6.375" style="8" customWidth="1"/>
    <col min="4623" max="4623" width="13.25" style="8" customWidth="1"/>
    <col min="4624" max="4624" width="14.5" style="8" customWidth="1"/>
    <col min="4625" max="4625" width="15.625" style="8" customWidth="1"/>
    <col min="4626" max="4864" width="9" style="8"/>
    <col min="4865" max="4865" width="2.625" style="8" customWidth="1"/>
    <col min="4866" max="4866" width="15" style="8" bestFit="1" customWidth="1"/>
    <col min="4867" max="4867" width="14.375" style="8" bestFit="1" customWidth="1"/>
    <col min="4868" max="4868" width="13.125" style="8" bestFit="1" customWidth="1"/>
    <col min="4869" max="4869" width="53.125" style="8" bestFit="1" customWidth="1"/>
    <col min="4870" max="4870" width="6.25" style="8" customWidth="1"/>
    <col min="4871" max="4872" width="9.875" style="8" bestFit="1" customWidth="1"/>
    <col min="4873" max="4873" width="5.75" style="8" customWidth="1"/>
    <col min="4874" max="4874" width="54.25" style="8" bestFit="1" customWidth="1"/>
    <col min="4875" max="4875" width="37.25" style="8" bestFit="1" customWidth="1"/>
    <col min="4876" max="4876" width="11" style="8" customWidth="1"/>
    <col min="4877" max="4877" width="13.75" style="8" customWidth="1"/>
    <col min="4878" max="4878" width="6.375" style="8" customWidth="1"/>
    <col min="4879" max="4879" width="13.25" style="8" customWidth="1"/>
    <col min="4880" max="4880" width="14.5" style="8" customWidth="1"/>
    <col min="4881" max="4881" width="15.625" style="8" customWidth="1"/>
    <col min="4882" max="5120" width="9" style="8"/>
    <col min="5121" max="5121" width="2.625" style="8" customWidth="1"/>
    <col min="5122" max="5122" width="15" style="8" bestFit="1" customWidth="1"/>
    <col min="5123" max="5123" width="14.375" style="8" bestFit="1" customWidth="1"/>
    <col min="5124" max="5124" width="13.125" style="8" bestFit="1" customWidth="1"/>
    <col min="5125" max="5125" width="53.125" style="8" bestFit="1" customWidth="1"/>
    <col min="5126" max="5126" width="6.25" style="8" customWidth="1"/>
    <col min="5127" max="5128" width="9.875" style="8" bestFit="1" customWidth="1"/>
    <col min="5129" max="5129" width="5.75" style="8" customWidth="1"/>
    <col min="5130" max="5130" width="54.25" style="8" bestFit="1" customWidth="1"/>
    <col min="5131" max="5131" width="37.25" style="8" bestFit="1" customWidth="1"/>
    <col min="5132" max="5132" width="11" style="8" customWidth="1"/>
    <col min="5133" max="5133" width="13.75" style="8" customWidth="1"/>
    <col min="5134" max="5134" width="6.375" style="8" customWidth="1"/>
    <col min="5135" max="5135" width="13.25" style="8" customWidth="1"/>
    <col min="5136" max="5136" width="14.5" style="8" customWidth="1"/>
    <col min="5137" max="5137" width="15.625" style="8" customWidth="1"/>
    <col min="5138" max="5376" width="9" style="8"/>
    <col min="5377" max="5377" width="2.625" style="8" customWidth="1"/>
    <col min="5378" max="5378" width="15" style="8" bestFit="1" customWidth="1"/>
    <col min="5379" max="5379" width="14.375" style="8" bestFit="1" customWidth="1"/>
    <col min="5380" max="5380" width="13.125" style="8" bestFit="1" customWidth="1"/>
    <col min="5381" max="5381" width="53.125" style="8" bestFit="1" customWidth="1"/>
    <col min="5382" max="5382" width="6.25" style="8" customWidth="1"/>
    <col min="5383" max="5384" width="9.875" style="8" bestFit="1" customWidth="1"/>
    <col min="5385" max="5385" width="5.75" style="8" customWidth="1"/>
    <col min="5386" max="5386" width="54.25" style="8" bestFit="1" customWidth="1"/>
    <col min="5387" max="5387" width="37.25" style="8" bestFit="1" customWidth="1"/>
    <col min="5388" max="5388" width="11" style="8" customWidth="1"/>
    <col min="5389" max="5389" width="13.75" style="8" customWidth="1"/>
    <col min="5390" max="5390" width="6.375" style="8" customWidth="1"/>
    <col min="5391" max="5391" width="13.25" style="8" customWidth="1"/>
    <col min="5392" max="5392" width="14.5" style="8" customWidth="1"/>
    <col min="5393" max="5393" width="15.625" style="8" customWidth="1"/>
    <col min="5394" max="5632" width="9" style="8"/>
    <col min="5633" max="5633" width="2.625" style="8" customWidth="1"/>
    <col min="5634" max="5634" width="15" style="8" bestFit="1" customWidth="1"/>
    <col min="5635" max="5635" width="14.375" style="8" bestFit="1" customWidth="1"/>
    <col min="5636" max="5636" width="13.125" style="8" bestFit="1" customWidth="1"/>
    <col min="5637" max="5637" width="53.125" style="8" bestFit="1" customWidth="1"/>
    <col min="5638" max="5638" width="6.25" style="8" customWidth="1"/>
    <col min="5639" max="5640" width="9.875" style="8" bestFit="1" customWidth="1"/>
    <col min="5641" max="5641" width="5.75" style="8" customWidth="1"/>
    <col min="5642" max="5642" width="54.25" style="8" bestFit="1" customWidth="1"/>
    <col min="5643" max="5643" width="37.25" style="8" bestFit="1" customWidth="1"/>
    <col min="5644" max="5644" width="11" style="8" customWidth="1"/>
    <col min="5645" max="5645" width="13.75" style="8" customWidth="1"/>
    <col min="5646" max="5646" width="6.375" style="8" customWidth="1"/>
    <col min="5647" max="5647" width="13.25" style="8" customWidth="1"/>
    <col min="5648" max="5648" width="14.5" style="8" customWidth="1"/>
    <col min="5649" max="5649" width="15.625" style="8" customWidth="1"/>
    <col min="5650" max="5888" width="9" style="8"/>
    <col min="5889" max="5889" width="2.625" style="8" customWidth="1"/>
    <col min="5890" max="5890" width="15" style="8" bestFit="1" customWidth="1"/>
    <col min="5891" max="5891" width="14.375" style="8" bestFit="1" customWidth="1"/>
    <col min="5892" max="5892" width="13.125" style="8" bestFit="1" customWidth="1"/>
    <col min="5893" max="5893" width="53.125" style="8" bestFit="1" customWidth="1"/>
    <col min="5894" max="5894" width="6.25" style="8" customWidth="1"/>
    <col min="5895" max="5896" width="9.875" style="8" bestFit="1" customWidth="1"/>
    <col min="5897" max="5897" width="5.75" style="8" customWidth="1"/>
    <col min="5898" max="5898" width="54.25" style="8" bestFit="1" customWidth="1"/>
    <col min="5899" max="5899" width="37.25" style="8" bestFit="1" customWidth="1"/>
    <col min="5900" max="5900" width="11" style="8" customWidth="1"/>
    <col min="5901" max="5901" width="13.75" style="8" customWidth="1"/>
    <col min="5902" max="5902" width="6.375" style="8" customWidth="1"/>
    <col min="5903" max="5903" width="13.25" style="8" customWidth="1"/>
    <col min="5904" max="5904" width="14.5" style="8" customWidth="1"/>
    <col min="5905" max="5905" width="15.625" style="8" customWidth="1"/>
    <col min="5906" max="6144" width="9" style="8"/>
    <col min="6145" max="6145" width="2.625" style="8" customWidth="1"/>
    <col min="6146" max="6146" width="15" style="8" bestFit="1" customWidth="1"/>
    <col min="6147" max="6147" width="14.375" style="8" bestFit="1" customWidth="1"/>
    <col min="6148" max="6148" width="13.125" style="8" bestFit="1" customWidth="1"/>
    <col min="6149" max="6149" width="53.125" style="8" bestFit="1" customWidth="1"/>
    <col min="6150" max="6150" width="6.25" style="8" customWidth="1"/>
    <col min="6151" max="6152" width="9.875" style="8" bestFit="1" customWidth="1"/>
    <col min="6153" max="6153" width="5.75" style="8" customWidth="1"/>
    <col min="6154" max="6154" width="54.25" style="8" bestFit="1" customWidth="1"/>
    <col min="6155" max="6155" width="37.25" style="8" bestFit="1" customWidth="1"/>
    <col min="6156" max="6156" width="11" style="8" customWidth="1"/>
    <col min="6157" max="6157" width="13.75" style="8" customWidth="1"/>
    <col min="6158" max="6158" width="6.375" style="8" customWidth="1"/>
    <col min="6159" max="6159" width="13.25" style="8" customWidth="1"/>
    <col min="6160" max="6160" width="14.5" style="8" customWidth="1"/>
    <col min="6161" max="6161" width="15.625" style="8" customWidth="1"/>
    <col min="6162" max="6400" width="9" style="8"/>
    <col min="6401" max="6401" width="2.625" style="8" customWidth="1"/>
    <col min="6402" max="6402" width="15" style="8" bestFit="1" customWidth="1"/>
    <col min="6403" max="6403" width="14.375" style="8" bestFit="1" customWidth="1"/>
    <col min="6404" max="6404" width="13.125" style="8" bestFit="1" customWidth="1"/>
    <col min="6405" max="6405" width="53.125" style="8" bestFit="1" customWidth="1"/>
    <col min="6406" max="6406" width="6.25" style="8" customWidth="1"/>
    <col min="6407" max="6408" width="9.875" style="8" bestFit="1" customWidth="1"/>
    <col min="6409" max="6409" width="5.75" style="8" customWidth="1"/>
    <col min="6410" max="6410" width="54.25" style="8" bestFit="1" customWidth="1"/>
    <col min="6411" max="6411" width="37.25" style="8" bestFit="1" customWidth="1"/>
    <col min="6412" max="6412" width="11" style="8" customWidth="1"/>
    <col min="6413" max="6413" width="13.75" style="8" customWidth="1"/>
    <col min="6414" max="6414" width="6.375" style="8" customWidth="1"/>
    <col min="6415" max="6415" width="13.25" style="8" customWidth="1"/>
    <col min="6416" max="6416" width="14.5" style="8" customWidth="1"/>
    <col min="6417" max="6417" width="15.625" style="8" customWidth="1"/>
    <col min="6418" max="6656" width="9" style="8"/>
    <col min="6657" max="6657" width="2.625" style="8" customWidth="1"/>
    <col min="6658" max="6658" width="15" style="8" bestFit="1" customWidth="1"/>
    <col min="6659" max="6659" width="14.375" style="8" bestFit="1" customWidth="1"/>
    <col min="6660" max="6660" width="13.125" style="8" bestFit="1" customWidth="1"/>
    <col min="6661" max="6661" width="53.125" style="8" bestFit="1" customWidth="1"/>
    <col min="6662" max="6662" width="6.25" style="8" customWidth="1"/>
    <col min="6663" max="6664" width="9.875" style="8" bestFit="1" customWidth="1"/>
    <col min="6665" max="6665" width="5.75" style="8" customWidth="1"/>
    <col min="6666" max="6666" width="54.25" style="8" bestFit="1" customWidth="1"/>
    <col min="6667" max="6667" width="37.25" style="8" bestFit="1" customWidth="1"/>
    <col min="6668" max="6668" width="11" style="8" customWidth="1"/>
    <col min="6669" max="6669" width="13.75" style="8" customWidth="1"/>
    <col min="6670" max="6670" width="6.375" style="8" customWidth="1"/>
    <col min="6671" max="6671" width="13.25" style="8" customWidth="1"/>
    <col min="6672" max="6672" width="14.5" style="8" customWidth="1"/>
    <col min="6673" max="6673" width="15.625" style="8" customWidth="1"/>
    <col min="6674" max="6912" width="9" style="8"/>
    <col min="6913" max="6913" width="2.625" style="8" customWidth="1"/>
    <col min="6914" max="6914" width="15" style="8" bestFit="1" customWidth="1"/>
    <col min="6915" max="6915" width="14.375" style="8" bestFit="1" customWidth="1"/>
    <col min="6916" max="6916" width="13.125" style="8" bestFit="1" customWidth="1"/>
    <col min="6917" max="6917" width="53.125" style="8" bestFit="1" customWidth="1"/>
    <col min="6918" max="6918" width="6.25" style="8" customWidth="1"/>
    <col min="6919" max="6920" width="9.875" style="8" bestFit="1" customWidth="1"/>
    <col min="6921" max="6921" width="5.75" style="8" customWidth="1"/>
    <col min="6922" max="6922" width="54.25" style="8" bestFit="1" customWidth="1"/>
    <col min="6923" max="6923" width="37.25" style="8" bestFit="1" customWidth="1"/>
    <col min="6924" max="6924" width="11" style="8" customWidth="1"/>
    <col min="6925" max="6925" width="13.75" style="8" customWidth="1"/>
    <col min="6926" max="6926" width="6.375" style="8" customWidth="1"/>
    <col min="6927" max="6927" width="13.25" style="8" customWidth="1"/>
    <col min="6928" max="6928" width="14.5" style="8" customWidth="1"/>
    <col min="6929" max="6929" width="15.625" style="8" customWidth="1"/>
    <col min="6930" max="7168" width="9" style="8"/>
    <col min="7169" max="7169" width="2.625" style="8" customWidth="1"/>
    <col min="7170" max="7170" width="15" style="8" bestFit="1" customWidth="1"/>
    <col min="7171" max="7171" width="14.375" style="8" bestFit="1" customWidth="1"/>
    <col min="7172" max="7172" width="13.125" style="8" bestFit="1" customWidth="1"/>
    <col min="7173" max="7173" width="53.125" style="8" bestFit="1" customWidth="1"/>
    <col min="7174" max="7174" width="6.25" style="8" customWidth="1"/>
    <col min="7175" max="7176" width="9.875" style="8" bestFit="1" customWidth="1"/>
    <col min="7177" max="7177" width="5.75" style="8" customWidth="1"/>
    <col min="7178" max="7178" width="54.25" style="8" bestFit="1" customWidth="1"/>
    <col min="7179" max="7179" width="37.25" style="8" bestFit="1" customWidth="1"/>
    <col min="7180" max="7180" width="11" style="8" customWidth="1"/>
    <col min="7181" max="7181" width="13.75" style="8" customWidth="1"/>
    <col min="7182" max="7182" width="6.375" style="8" customWidth="1"/>
    <col min="7183" max="7183" width="13.25" style="8" customWidth="1"/>
    <col min="7184" max="7184" width="14.5" style="8" customWidth="1"/>
    <col min="7185" max="7185" width="15.625" style="8" customWidth="1"/>
    <col min="7186" max="7424" width="9" style="8"/>
    <col min="7425" max="7425" width="2.625" style="8" customWidth="1"/>
    <col min="7426" max="7426" width="15" style="8" bestFit="1" customWidth="1"/>
    <col min="7427" max="7427" width="14.375" style="8" bestFit="1" customWidth="1"/>
    <col min="7428" max="7428" width="13.125" style="8" bestFit="1" customWidth="1"/>
    <col min="7429" max="7429" width="53.125" style="8" bestFit="1" customWidth="1"/>
    <col min="7430" max="7430" width="6.25" style="8" customWidth="1"/>
    <col min="7431" max="7432" width="9.875" style="8" bestFit="1" customWidth="1"/>
    <col min="7433" max="7433" width="5.75" style="8" customWidth="1"/>
    <col min="7434" max="7434" width="54.25" style="8" bestFit="1" customWidth="1"/>
    <col min="7435" max="7435" width="37.25" style="8" bestFit="1" customWidth="1"/>
    <col min="7436" max="7436" width="11" style="8" customWidth="1"/>
    <col min="7437" max="7437" width="13.75" style="8" customWidth="1"/>
    <col min="7438" max="7438" width="6.375" style="8" customWidth="1"/>
    <col min="7439" max="7439" width="13.25" style="8" customWidth="1"/>
    <col min="7440" max="7440" width="14.5" style="8" customWidth="1"/>
    <col min="7441" max="7441" width="15.625" style="8" customWidth="1"/>
    <col min="7442" max="7680" width="9" style="8"/>
    <col min="7681" max="7681" width="2.625" style="8" customWidth="1"/>
    <col min="7682" max="7682" width="15" style="8" bestFit="1" customWidth="1"/>
    <col min="7683" max="7683" width="14.375" style="8" bestFit="1" customWidth="1"/>
    <col min="7684" max="7684" width="13.125" style="8" bestFit="1" customWidth="1"/>
    <col min="7685" max="7685" width="53.125" style="8" bestFit="1" customWidth="1"/>
    <col min="7686" max="7686" width="6.25" style="8" customWidth="1"/>
    <col min="7687" max="7688" width="9.875" style="8" bestFit="1" customWidth="1"/>
    <col min="7689" max="7689" width="5.75" style="8" customWidth="1"/>
    <col min="7690" max="7690" width="54.25" style="8" bestFit="1" customWidth="1"/>
    <col min="7691" max="7691" width="37.25" style="8" bestFit="1" customWidth="1"/>
    <col min="7692" max="7692" width="11" style="8" customWidth="1"/>
    <col min="7693" max="7693" width="13.75" style="8" customWidth="1"/>
    <col min="7694" max="7694" width="6.375" style="8" customWidth="1"/>
    <col min="7695" max="7695" width="13.25" style="8" customWidth="1"/>
    <col min="7696" max="7696" width="14.5" style="8" customWidth="1"/>
    <col min="7697" max="7697" width="15.625" style="8" customWidth="1"/>
    <col min="7698" max="7936" width="9" style="8"/>
    <col min="7937" max="7937" width="2.625" style="8" customWidth="1"/>
    <col min="7938" max="7938" width="15" style="8" bestFit="1" customWidth="1"/>
    <col min="7939" max="7939" width="14.375" style="8" bestFit="1" customWidth="1"/>
    <col min="7940" max="7940" width="13.125" style="8" bestFit="1" customWidth="1"/>
    <col min="7941" max="7941" width="53.125" style="8" bestFit="1" customWidth="1"/>
    <col min="7942" max="7942" width="6.25" style="8" customWidth="1"/>
    <col min="7943" max="7944" width="9.875" style="8" bestFit="1" customWidth="1"/>
    <col min="7945" max="7945" width="5.75" style="8" customWidth="1"/>
    <col min="7946" max="7946" width="54.25" style="8" bestFit="1" customWidth="1"/>
    <col min="7947" max="7947" width="37.25" style="8" bestFit="1" customWidth="1"/>
    <col min="7948" max="7948" width="11" style="8" customWidth="1"/>
    <col min="7949" max="7949" width="13.75" style="8" customWidth="1"/>
    <col min="7950" max="7950" width="6.375" style="8" customWidth="1"/>
    <col min="7951" max="7951" width="13.25" style="8" customWidth="1"/>
    <col min="7952" max="7952" width="14.5" style="8" customWidth="1"/>
    <col min="7953" max="7953" width="15.625" style="8" customWidth="1"/>
    <col min="7954" max="8192" width="9" style="8"/>
    <col min="8193" max="8193" width="2.625" style="8" customWidth="1"/>
    <col min="8194" max="8194" width="15" style="8" bestFit="1" customWidth="1"/>
    <col min="8195" max="8195" width="14.375" style="8" bestFit="1" customWidth="1"/>
    <col min="8196" max="8196" width="13.125" style="8" bestFit="1" customWidth="1"/>
    <col min="8197" max="8197" width="53.125" style="8" bestFit="1" customWidth="1"/>
    <col min="8198" max="8198" width="6.25" style="8" customWidth="1"/>
    <col min="8199" max="8200" width="9.875" style="8" bestFit="1" customWidth="1"/>
    <col min="8201" max="8201" width="5.75" style="8" customWidth="1"/>
    <col min="8202" max="8202" width="54.25" style="8" bestFit="1" customWidth="1"/>
    <col min="8203" max="8203" width="37.25" style="8" bestFit="1" customWidth="1"/>
    <col min="8204" max="8204" width="11" style="8" customWidth="1"/>
    <col min="8205" max="8205" width="13.75" style="8" customWidth="1"/>
    <col min="8206" max="8206" width="6.375" style="8" customWidth="1"/>
    <col min="8207" max="8207" width="13.25" style="8" customWidth="1"/>
    <col min="8208" max="8208" width="14.5" style="8" customWidth="1"/>
    <col min="8209" max="8209" width="15.625" style="8" customWidth="1"/>
    <col min="8210" max="8448" width="9" style="8"/>
    <col min="8449" max="8449" width="2.625" style="8" customWidth="1"/>
    <col min="8450" max="8450" width="15" style="8" bestFit="1" customWidth="1"/>
    <col min="8451" max="8451" width="14.375" style="8" bestFit="1" customWidth="1"/>
    <col min="8452" max="8452" width="13.125" style="8" bestFit="1" customWidth="1"/>
    <col min="8453" max="8453" width="53.125" style="8" bestFit="1" customWidth="1"/>
    <col min="8454" max="8454" width="6.25" style="8" customWidth="1"/>
    <col min="8455" max="8456" width="9.875" style="8" bestFit="1" customWidth="1"/>
    <col min="8457" max="8457" width="5.75" style="8" customWidth="1"/>
    <col min="8458" max="8458" width="54.25" style="8" bestFit="1" customWidth="1"/>
    <col min="8459" max="8459" width="37.25" style="8" bestFit="1" customWidth="1"/>
    <col min="8460" max="8460" width="11" style="8" customWidth="1"/>
    <col min="8461" max="8461" width="13.75" style="8" customWidth="1"/>
    <col min="8462" max="8462" width="6.375" style="8" customWidth="1"/>
    <col min="8463" max="8463" width="13.25" style="8" customWidth="1"/>
    <col min="8464" max="8464" width="14.5" style="8" customWidth="1"/>
    <col min="8465" max="8465" width="15.625" style="8" customWidth="1"/>
    <col min="8466" max="8704" width="9" style="8"/>
    <col min="8705" max="8705" width="2.625" style="8" customWidth="1"/>
    <col min="8706" max="8706" width="15" style="8" bestFit="1" customWidth="1"/>
    <col min="8707" max="8707" width="14.375" style="8" bestFit="1" customWidth="1"/>
    <col min="8708" max="8708" width="13.125" style="8" bestFit="1" customWidth="1"/>
    <col min="8709" max="8709" width="53.125" style="8" bestFit="1" customWidth="1"/>
    <col min="8710" max="8710" width="6.25" style="8" customWidth="1"/>
    <col min="8711" max="8712" width="9.875" style="8" bestFit="1" customWidth="1"/>
    <col min="8713" max="8713" width="5.75" style="8" customWidth="1"/>
    <col min="8714" max="8714" width="54.25" style="8" bestFit="1" customWidth="1"/>
    <col min="8715" max="8715" width="37.25" style="8" bestFit="1" customWidth="1"/>
    <col min="8716" max="8716" width="11" style="8" customWidth="1"/>
    <col min="8717" max="8717" width="13.75" style="8" customWidth="1"/>
    <col min="8718" max="8718" width="6.375" style="8" customWidth="1"/>
    <col min="8719" max="8719" width="13.25" style="8" customWidth="1"/>
    <col min="8720" max="8720" width="14.5" style="8" customWidth="1"/>
    <col min="8721" max="8721" width="15.625" style="8" customWidth="1"/>
    <col min="8722" max="8960" width="9" style="8"/>
    <col min="8961" max="8961" width="2.625" style="8" customWidth="1"/>
    <col min="8962" max="8962" width="15" style="8" bestFit="1" customWidth="1"/>
    <col min="8963" max="8963" width="14.375" style="8" bestFit="1" customWidth="1"/>
    <col min="8964" max="8964" width="13.125" style="8" bestFit="1" customWidth="1"/>
    <col min="8965" max="8965" width="53.125" style="8" bestFit="1" customWidth="1"/>
    <col min="8966" max="8966" width="6.25" style="8" customWidth="1"/>
    <col min="8967" max="8968" width="9.875" style="8" bestFit="1" customWidth="1"/>
    <col min="8969" max="8969" width="5.75" style="8" customWidth="1"/>
    <col min="8970" max="8970" width="54.25" style="8" bestFit="1" customWidth="1"/>
    <col min="8971" max="8971" width="37.25" style="8" bestFit="1" customWidth="1"/>
    <col min="8972" max="8972" width="11" style="8" customWidth="1"/>
    <col min="8973" max="8973" width="13.75" style="8" customWidth="1"/>
    <col min="8974" max="8974" width="6.375" style="8" customWidth="1"/>
    <col min="8975" max="8975" width="13.25" style="8" customWidth="1"/>
    <col min="8976" max="8976" width="14.5" style="8" customWidth="1"/>
    <col min="8977" max="8977" width="15.625" style="8" customWidth="1"/>
    <col min="8978" max="9216" width="9" style="8"/>
    <col min="9217" max="9217" width="2.625" style="8" customWidth="1"/>
    <col min="9218" max="9218" width="15" style="8" bestFit="1" customWidth="1"/>
    <col min="9219" max="9219" width="14.375" style="8" bestFit="1" customWidth="1"/>
    <col min="9220" max="9220" width="13.125" style="8" bestFit="1" customWidth="1"/>
    <col min="9221" max="9221" width="53.125" style="8" bestFit="1" customWidth="1"/>
    <col min="9222" max="9222" width="6.25" style="8" customWidth="1"/>
    <col min="9223" max="9224" width="9.875" style="8" bestFit="1" customWidth="1"/>
    <col min="9225" max="9225" width="5.75" style="8" customWidth="1"/>
    <col min="9226" max="9226" width="54.25" style="8" bestFit="1" customWidth="1"/>
    <col min="9227" max="9227" width="37.25" style="8" bestFit="1" customWidth="1"/>
    <col min="9228" max="9228" width="11" style="8" customWidth="1"/>
    <col min="9229" max="9229" width="13.75" style="8" customWidth="1"/>
    <col min="9230" max="9230" width="6.375" style="8" customWidth="1"/>
    <col min="9231" max="9231" width="13.25" style="8" customWidth="1"/>
    <col min="9232" max="9232" width="14.5" style="8" customWidth="1"/>
    <col min="9233" max="9233" width="15.625" style="8" customWidth="1"/>
    <col min="9234" max="9472" width="9" style="8"/>
    <col min="9473" max="9473" width="2.625" style="8" customWidth="1"/>
    <col min="9474" max="9474" width="15" style="8" bestFit="1" customWidth="1"/>
    <col min="9475" max="9475" width="14.375" style="8" bestFit="1" customWidth="1"/>
    <col min="9476" max="9476" width="13.125" style="8" bestFit="1" customWidth="1"/>
    <col min="9477" max="9477" width="53.125" style="8" bestFit="1" customWidth="1"/>
    <col min="9478" max="9478" width="6.25" style="8" customWidth="1"/>
    <col min="9479" max="9480" width="9.875" style="8" bestFit="1" customWidth="1"/>
    <col min="9481" max="9481" width="5.75" style="8" customWidth="1"/>
    <col min="9482" max="9482" width="54.25" style="8" bestFit="1" customWidth="1"/>
    <col min="9483" max="9483" width="37.25" style="8" bestFit="1" customWidth="1"/>
    <col min="9484" max="9484" width="11" style="8" customWidth="1"/>
    <col min="9485" max="9485" width="13.75" style="8" customWidth="1"/>
    <col min="9486" max="9486" width="6.375" style="8" customWidth="1"/>
    <col min="9487" max="9487" width="13.25" style="8" customWidth="1"/>
    <col min="9488" max="9488" width="14.5" style="8" customWidth="1"/>
    <col min="9489" max="9489" width="15.625" style="8" customWidth="1"/>
    <col min="9490" max="9728" width="9" style="8"/>
    <col min="9729" max="9729" width="2.625" style="8" customWidth="1"/>
    <col min="9730" max="9730" width="15" style="8" bestFit="1" customWidth="1"/>
    <col min="9731" max="9731" width="14.375" style="8" bestFit="1" customWidth="1"/>
    <col min="9732" max="9732" width="13.125" style="8" bestFit="1" customWidth="1"/>
    <col min="9733" max="9733" width="53.125" style="8" bestFit="1" customWidth="1"/>
    <col min="9734" max="9734" width="6.25" style="8" customWidth="1"/>
    <col min="9735" max="9736" width="9.875" style="8" bestFit="1" customWidth="1"/>
    <col min="9737" max="9737" width="5.75" style="8" customWidth="1"/>
    <col min="9738" max="9738" width="54.25" style="8" bestFit="1" customWidth="1"/>
    <col min="9739" max="9739" width="37.25" style="8" bestFit="1" customWidth="1"/>
    <col min="9740" max="9740" width="11" style="8" customWidth="1"/>
    <col min="9741" max="9741" width="13.75" style="8" customWidth="1"/>
    <col min="9742" max="9742" width="6.375" style="8" customWidth="1"/>
    <col min="9743" max="9743" width="13.25" style="8" customWidth="1"/>
    <col min="9744" max="9744" width="14.5" style="8" customWidth="1"/>
    <col min="9745" max="9745" width="15.625" style="8" customWidth="1"/>
    <col min="9746" max="9984" width="9" style="8"/>
    <col min="9985" max="9985" width="2.625" style="8" customWidth="1"/>
    <col min="9986" max="9986" width="15" style="8" bestFit="1" customWidth="1"/>
    <col min="9987" max="9987" width="14.375" style="8" bestFit="1" customWidth="1"/>
    <col min="9988" max="9988" width="13.125" style="8" bestFit="1" customWidth="1"/>
    <col min="9989" max="9989" width="53.125" style="8" bestFit="1" customWidth="1"/>
    <col min="9990" max="9990" width="6.25" style="8" customWidth="1"/>
    <col min="9991" max="9992" width="9.875" style="8" bestFit="1" customWidth="1"/>
    <col min="9993" max="9993" width="5.75" style="8" customWidth="1"/>
    <col min="9994" max="9994" width="54.25" style="8" bestFit="1" customWidth="1"/>
    <col min="9995" max="9995" width="37.25" style="8" bestFit="1" customWidth="1"/>
    <col min="9996" max="9996" width="11" style="8" customWidth="1"/>
    <col min="9997" max="9997" width="13.75" style="8" customWidth="1"/>
    <col min="9998" max="9998" width="6.375" style="8" customWidth="1"/>
    <col min="9999" max="9999" width="13.25" style="8" customWidth="1"/>
    <col min="10000" max="10000" width="14.5" style="8" customWidth="1"/>
    <col min="10001" max="10001" width="15.625" style="8" customWidth="1"/>
    <col min="10002" max="10240" width="9" style="8"/>
    <col min="10241" max="10241" width="2.625" style="8" customWidth="1"/>
    <col min="10242" max="10242" width="15" style="8" bestFit="1" customWidth="1"/>
    <col min="10243" max="10243" width="14.375" style="8" bestFit="1" customWidth="1"/>
    <col min="10244" max="10244" width="13.125" style="8" bestFit="1" customWidth="1"/>
    <col min="10245" max="10245" width="53.125" style="8" bestFit="1" customWidth="1"/>
    <col min="10246" max="10246" width="6.25" style="8" customWidth="1"/>
    <col min="10247" max="10248" width="9.875" style="8" bestFit="1" customWidth="1"/>
    <col min="10249" max="10249" width="5.75" style="8" customWidth="1"/>
    <col min="10250" max="10250" width="54.25" style="8" bestFit="1" customWidth="1"/>
    <col min="10251" max="10251" width="37.25" style="8" bestFit="1" customWidth="1"/>
    <col min="10252" max="10252" width="11" style="8" customWidth="1"/>
    <col min="10253" max="10253" width="13.75" style="8" customWidth="1"/>
    <col min="10254" max="10254" width="6.375" style="8" customWidth="1"/>
    <col min="10255" max="10255" width="13.25" style="8" customWidth="1"/>
    <col min="10256" max="10256" width="14.5" style="8" customWidth="1"/>
    <col min="10257" max="10257" width="15.625" style="8" customWidth="1"/>
    <col min="10258" max="10496" width="9" style="8"/>
    <col min="10497" max="10497" width="2.625" style="8" customWidth="1"/>
    <col min="10498" max="10498" width="15" style="8" bestFit="1" customWidth="1"/>
    <col min="10499" max="10499" width="14.375" style="8" bestFit="1" customWidth="1"/>
    <col min="10500" max="10500" width="13.125" style="8" bestFit="1" customWidth="1"/>
    <col min="10501" max="10501" width="53.125" style="8" bestFit="1" customWidth="1"/>
    <col min="10502" max="10502" width="6.25" style="8" customWidth="1"/>
    <col min="10503" max="10504" width="9.875" style="8" bestFit="1" customWidth="1"/>
    <col min="10505" max="10505" width="5.75" style="8" customWidth="1"/>
    <col min="10506" max="10506" width="54.25" style="8" bestFit="1" customWidth="1"/>
    <col min="10507" max="10507" width="37.25" style="8" bestFit="1" customWidth="1"/>
    <col min="10508" max="10508" width="11" style="8" customWidth="1"/>
    <col min="10509" max="10509" width="13.75" style="8" customWidth="1"/>
    <col min="10510" max="10510" width="6.375" style="8" customWidth="1"/>
    <col min="10511" max="10511" width="13.25" style="8" customWidth="1"/>
    <col min="10512" max="10512" width="14.5" style="8" customWidth="1"/>
    <col min="10513" max="10513" width="15.625" style="8" customWidth="1"/>
    <col min="10514" max="10752" width="9" style="8"/>
    <col min="10753" max="10753" width="2.625" style="8" customWidth="1"/>
    <col min="10754" max="10754" width="15" style="8" bestFit="1" customWidth="1"/>
    <col min="10755" max="10755" width="14.375" style="8" bestFit="1" customWidth="1"/>
    <col min="10756" max="10756" width="13.125" style="8" bestFit="1" customWidth="1"/>
    <col min="10757" max="10757" width="53.125" style="8" bestFit="1" customWidth="1"/>
    <col min="10758" max="10758" width="6.25" style="8" customWidth="1"/>
    <col min="10759" max="10760" width="9.875" style="8" bestFit="1" customWidth="1"/>
    <col min="10761" max="10761" width="5.75" style="8" customWidth="1"/>
    <col min="10762" max="10762" width="54.25" style="8" bestFit="1" customWidth="1"/>
    <col min="10763" max="10763" width="37.25" style="8" bestFit="1" customWidth="1"/>
    <col min="10764" max="10764" width="11" style="8" customWidth="1"/>
    <col min="10765" max="10765" width="13.75" style="8" customWidth="1"/>
    <col min="10766" max="10766" width="6.375" style="8" customWidth="1"/>
    <col min="10767" max="10767" width="13.25" style="8" customWidth="1"/>
    <col min="10768" max="10768" width="14.5" style="8" customWidth="1"/>
    <col min="10769" max="10769" width="15.625" style="8" customWidth="1"/>
    <col min="10770" max="11008" width="9" style="8"/>
    <col min="11009" max="11009" width="2.625" style="8" customWidth="1"/>
    <col min="11010" max="11010" width="15" style="8" bestFit="1" customWidth="1"/>
    <col min="11011" max="11011" width="14.375" style="8" bestFit="1" customWidth="1"/>
    <col min="11012" max="11012" width="13.125" style="8" bestFit="1" customWidth="1"/>
    <col min="11013" max="11013" width="53.125" style="8" bestFit="1" customWidth="1"/>
    <col min="11014" max="11014" width="6.25" style="8" customWidth="1"/>
    <col min="11015" max="11016" width="9.875" style="8" bestFit="1" customWidth="1"/>
    <col min="11017" max="11017" width="5.75" style="8" customWidth="1"/>
    <col min="11018" max="11018" width="54.25" style="8" bestFit="1" customWidth="1"/>
    <col min="11019" max="11019" width="37.25" style="8" bestFit="1" customWidth="1"/>
    <col min="11020" max="11020" width="11" style="8" customWidth="1"/>
    <col min="11021" max="11021" width="13.75" style="8" customWidth="1"/>
    <col min="11022" max="11022" width="6.375" style="8" customWidth="1"/>
    <col min="11023" max="11023" width="13.25" style="8" customWidth="1"/>
    <col min="11024" max="11024" width="14.5" style="8" customWidth="1"/>
    <col min="11025" max="11025" width="15.625" style="8" customWidth="1"/>
    <col min="11026" max="11264" width="9" style="8"/>
    <col min="11265" max="11265" width="2.625" style="8" customWidth="1"/>
    <col min="11266" max="11266" width="15" style="8" bestFit="1" customWidth="1"/>
    <col min="11267" max="11267" width="14.375" style="8" bestFit="1" customWidth="1"/>
    <col min="11268" max="11268" width="13.125" style="8" bestFit="1" customWidth="1"/>
    <col min="11269" max="11269" width="53.125" style="8" bestFit="1" customWidth="1"/>
    <col min="11270" max="11270" width="6.25" style="8" customWidth="1"/>
    <col min="11271" max="11272" width="9.875" style="8" bestFit="1" customWidth="1"/>
    <col min="11273" max="11273" width="5.75" style="8" customWidth="1"/>
    <col min="11274" max="11274" width="54.25" style="8" bestFit="1" customWidth="1"/>
    <col min="11275" max="11275" width="37.25" style="8" bestFit="1" customWidth="1"/>
    <col min="11276" max="11276" width="11" style="8" customWidth="1"/>
    <col min="11277" max="11277" width="13.75" style="8" customWidth="1"/>
    <col min="11278" max="11278" width="6.375" style="8" customWidth="1"/>
    <col min="11279" max="11279" width="13.25" style="8" customWidth="1"/>
    <col min="11280" max="11280" width="14.5" style="8" customWidth="1"/>
    <col min="11281" max="11281" width="15.625" style="8" customWidth="1"/>
    <col min="11282" max="11520" width="9" style="8"/>
    <col min="11521" max="11521" width="2.625" style="8" customWidth="1"/>
    <col min="11522" max="11522" width="15" style="8" bestFit="1" customWidth="1"/>
    <col min="11523" max="11523" width="14.375" style="8" bestFit="1" customWidth="1"/>
    <col min="11524" max="11524" width="13.125" style="8" bestFit="1" customWidth="1"/>
    <col min="11525" max="11525" width="53.125" style="8" bestFit="1" customWidth="1"/>
    <col min="11526" max="11526" width="6.25" style="8" customWidth="1"/>
    <col min="11527" max="11528" width="9.875" style="8" bestFit="1" customWidth="1"/>
    <col min="11529" max="11529" width="5.75" style="8" customWidth="1"/>
    <col min="11530" max="11530" width="54.25" style="8" bestFit="1" customWidth="1"/>
    <col min="11531" max="11531" width="37.25" style="8" bestFit="1" customWidth="1"/>
    <col min="11532" max="11532" width="11" style="8" customWidth="1"/>
    <col min="11533" max="11533" width="13.75" style="8" customWidth="1"/>
    <col min="11534" max="11534" width="6.375" style="8" customWidth="1"/>
    <col min="11535" max="11535" width="13.25" style="8" customWidth="1"/>
    <col min="11536" max="11536" width="14.5" style="8" customWidth="1"/>
    <col min="11537" max="11537" width="15.625" style="8" customWidth="1"/>
    <col min="11538" max="11776" width="9" style="8"/>
    <col min="11777" max="11777" width="2.625" style="8" customWidth="1"/>
    <col min="11778" max="11778" width="15" style="8" bestFit="1" customWidth="1"/>
    <col min="11779" max="11779" width="14.375" style="8" bestFit="1" customWidth="1"/>
    <col min="11780" max="11780" width="13.125" style="8" bestFit="1" customWidth="1"/>
    <col min="11781" max="11781" width="53.125" style="8" bestFit="1" customWidth="1"/>
    <col min="11782" max="11782" width="6.25" style="8" customWidth="1"/>
    <col min="11783" max="11784" width="9.875" style="8" bestFit="1" customWidth="1"/>
    <col min="11785" max="11785" width="5.75" style="8" customWidth="1"/>
    <col min="11786" max="11786" width="54.25" style="8" bestFit="1" customWidth="1"/>
    <col min="11787" max="11787" width="37.25" style="8" bestFit="1" customWidth="1"/>
    <col min="11788" max="11788" width="11" style="8" customWidth="1"/>
    <col min="11789" max="11789" width="13.75" style="8" customWidth="1"/>
    <col min="11790" max="11790" width="6.375" style="8" customWidth="1"/>
    <col min="11791" max="11791" width="13.25" style="8" customWidth="1"/>
    <col min="11792" max="11792" width="14.5" style="8" customWidth="1"/>
    <col min="11793" max="11793" width="15.625" style="8" customWidth="1"/>
    <col min="11794" max="12032" width="9" style="8"/>
    <col min="12033" max="12033" width="2.625" style="8" customWidth="1"/>
    <col min="12034" max="12034" width="15" style="8" bestFit="1" customWidth="1"/>
    <col min="12035" max="12035" width="14.375" style="8" bestFit="1" customWidth="1"/>
    <col min="12036" max="12036" width="13.125" style="8" bestFit="1" customWidth="1"/>
    <col min="12037" max="12037" width="53.125" style="8" bestFit="1" customWidth="1"/>
    <col min="12038" max="12038" width="6.25" style="8" customWidth="1"/>
    <col min="12039" max="12040" width="9.875" style="8" bestFit="1" customWidth="1"/>
    <col min="12041" max="12041" width="5.75" style="8" customWidth="1"/>
    <col min="12042" max="12042" width="54.25" style="8" bestFit="1" customWidth="1"/>
    <col min="12043" max="12043" width="37.25" style="8" bestFit="1" customWidth="1"/>
    <col min="12044" max="12044" width="11" style="8" customWidth="1"/>
    <col min="12045" max="12045" width="13.75" style="8" customWidth="1"/>
    <col min="12046" max="12046" width="6.375" style="8" customWidth="1"/>
    <col min="12047" max="12047" width="13.25" style="8" customWidth="1"/>
    <col min="12048" max="12048" width="14.5" style="8" customWidth="1"/>
    <col min="12049" max="12049" width="15.625" style="8" customWidth="1"/>
    <col min="12050" max="12288" width="9" style="8"/>
    <col min="12289" max="12289" width="2.625" style="8" customWidth="1"/>
    <col min="12290" max="12290" width="15" style="8" bestFit="1" customWidth="1"/>
    <col min="12291" max="12291" width="14.375" style="8" bestFit="1" customWidth="1"/>
    <col min="12292" max="12292" width="13.125" style="8" bestFit="1" customWidth="1"/>
    <col min="12293" max="12293" width="53.125" style="8" bestFit="1" customWidth="1"/>
    <col min="12294" max="12294" width="6.25" style="8" customWidth="1"/>
    <col min="12295" max="12296" width="9.875" style="8" bestFit="1" customWidth="1"/>
    <col min="12297" max="12297" width="5.75" style="8" customWidth="1"/>
    <col min="12298" max="12298" width="54.25" style="8" bestFit="1" customWidth="1"/>
    <col min="12299" max="12299" width="37.25" style="8" bestFit="1" customWidth="1"/>
    <col min="12300" max="12300" width="11" style="8" customWidth="1"/>
    <col min="12301" max="12301" width="13.75" style="8" customWidth="1"/>
    <col min="12302" max="12302" width="6.375" style="8" customWidth="1"/>
    <col min="12303" max="12303" width="13.25" style="8" customWidth="1"/>
    <col min="12304" max="12304" width="14.5" style="8" customWidth="1"/>
    <col min="12305" max="12305" width="15.625" style="8" customWidth="1"/>
    <col min="12306" max="12544" width="9" style="8"/>
    <col min="12545" max="12545" width="2.625" style="8" customWidth="1"/>
    <col min="12546" max="12546" width="15" style="8" bestFit="1" customWidth="1"/>
    <col min="12547" max="12547" width="14.375" style="8" bestFit="1" customWidth="1"/>
    <col min="12548" max="12548" width="13.125" style="8" bestFit="1" customWidth="1"/>
    <col min="12549" max="12549" width="53.125" style="8" bestFit="1" customWidth="1"/>
    <col min="12550" max="12550" width="6.25" style="8" customWidth="1"/>
    <col min="12551" max="12552" width="9.875" style="8" bestFit="1" customWidth="1"/>
    <col min="12553" max="12553" width="5.75" style="8" customWidth="1"/>
    <col min="12554" max="12554" width="54.25" style="8" bestFit="1" customWidth="1"/>
    <col min="12555" max="12555" width="37.25" style="8" bestFit="1" customWidth="1"/>
    <col min="12556" max="12556" width="11" style="8" customWidth="1"/>
    <col min="12557" max="12557" width="13.75" style="8" customWidth="1"/>
    <col min="12558" max="12558" width="6.375" style="8" customWidth="1"/>
    <col min="12559" max="12559" width="13.25" style="8" customWidth="1"/>
    <col min="12560" max="12560" width="14.5" style="8" customWidth="1"/>
    <col min="12561" max="12561" width="15.625" style="8" customWidth="1"/>
    <col min="12562" max="12800" width="9" style="8"/>
    <col min="12801" max="12801" width="2.625" style="8" customWidth="1"/>
    <col min="12802" max="12802" width="15" style="8" bestFit="1" customWidth="1"/>
    <col min="12803" max="12803" width="14.375" style="8" bestFit="1" customWidth="1"/>
    <col min="12804" max="12804" width="13.125" style="8" bestFit="1" customWidth="1"/>
    <col min="12805" max="12805" width="53.125" style="8" bestFit="1" customWidth="1"/>
    <col min="12806" max="12806" width="6.25" style="8" customWidth="1"/>
    <col min="12807" max="12808" width="9.875" style="8" bestFit="1" customWidth="1"/>
    <col min="12809" max="12809" width="5.75" style="8" customWidth="1"/>
    <col min="12810" max="12810" width="54.25" style="8" bestFit="1" customWidth="1"/>
    <col min="12811" max="12811" width="37.25" style="8" bestFit="1" customWidth="1"/>
    <col min="12812" max="12812" width="11" style="8" customWidth="1"/>
    <col min="12813" max="12813" width="13.75" style="8" customWidth="1"/>
    <col min="12814" max="12814" width="6.375" style="8" customWidth="1"/>
    <col min="12815" max="12815" width="13.25" style="8" customWidth="1"/>
    <col min="12816" max="12816" width="14.5" style="8" customWidth="1"/>
    <col min="12817" max="12817" width="15.625" style="8" customWidth="1"/>
    <col min="12818" max="13056" width="9" style="8"/>
    <col min="13057" max="13057" width="2.625" style="8" customWidth="1"/>
    <col min="13058" max="13058" width="15" style="8" bestFit="1" customWidth="1"/>
    <col min="13059" max="13059" width="14.375" style="8" bestFit="1" customWidth="1"/>
    <col min="13060" max="13060" width="13.125" style="8" bestFit="1" customWidth="1"/>
    <col min="13061" max="13061" width="53.125" style="8" bestFit="1" customWidth="1"/>
    <col min="13062" max="13062" width="6.25" style="8" customWidth="1"/>
    <col min="13063" max="13064" width="9.875" style="8" bestFit="1" customWidth="1"/>
    <col min="13065" max="13065" width="5.75" style="8" customWidth="1"/>
    <col min="13066" max="13066" width="54.25" style="8" bestFit="1" customWidth="1"/>
    <col min="13067" max="13067" width="37.25" style="8" bestFit="1" customWidth="1"/>
    <col min="13068" max="13068" width="11" style="8" customWidth="1"/>
    <col min="13069" max="13069" width="13.75" style="8" customWidth="1"/>
    <col min="13070" max="13070" width="6.375" style="8" customWidth="1"/>
    <col min="13071" max="13071" width="13.25" style="8" customWidth="1"/>
    <col min="13072" max="13072" width="14.5" style="8" customWidth="1"/>
    <col min="13073" max="13073" width="15.625" style="8" customWidth="1"/>
    <col min="13074" max="13312" width="9" style="8"/>
    <col min="13313" max="13313" width="2.625" style="8" customWidth="1"/>
    <col min="13314" max="13314" width="15" style="8" bestFit="1" customWidth="1"/>
    <col min="13315" max="13315" width="14.375" style="8" bestFit="1" customWidth="1"/>
    <col min="13316" max="13316" width="13.125" style="8" bestFit="1" customWidth="1"/>
    <col min="13317" max="13317" width="53.125" style="8" bestFit="1" customWidth="1"/>
    <col min="13318" max="13318" width="6.25" style="8" customWidth="1"/>
    <col min="13319" max="13320" width="9.875" style="8" bestFit="1" customWidth="1"/>
    <col min="13321" max="13321" width="5.75" style="8" customWidth="1"/>
    <col min="13322" max="13322" width="54.25" style="8" bestFit="1" customWidth="1"/>
    <col min="13323" max="13323" width="37.25" style="8" bestFit="1" customWidth="1"/>
    <col min="13324" max="13324" width="11" style="8" customWidth="1"/>
    <col min="13325" max="13325" width="13.75" style="8" customWidth="1"/>
    <col min="13326" max="13326" width="6.375" style="8" customWidth="1"/>
    <col min="13327" max="13327" width="13.25" style="8" customWidth="1"/>
    <col min="13328" max="13328" width="14.5" style="8" customWidth="1"/>
    <col min="13329" max="13329" width="15.625" style="8" customWidth="1"/>
    <col min="13330" max="13568" width="9" style="8"/>
    <col min="13569" max="13569" width="2.625" style="8" customWidth="1"/>
    <col min="13570" max="13570" width="15" style="8" bestFit="1" customWidth="1"/>
    <col min="13571" max="13571" width="14.375" style="8" bestFit="1" customWidth="1"/>
    <col min="13572" max="13572" width="13.125" style="8" bestFit="1" customWidth="1"/>
    <col min="13573" max="13573" width="53.125" style="8" bestFit="1" customWidth="1"/>
    <col min="13574" max="13574" width="6.25" style="8" customWidth="1"/>
    <col min="13575" max="13576" width="9.875" style="8" bestFit="1" customWidth="1"/>
    <col min="13577" max="13577" width="5.75" style="8" customWidth="1"/>
    <col min="13578" max="13578" width="54.25" style="8" bestFit="1" customWidth="1"/>
    <col min="13579" max="13579" width="37.25" style="8" bestFit="1" customWidth="1"/>
    <col min="13580" max="13580" width="11" style="8" customWidth="1"/>
    <col min="13581" max="13581" width="13.75" style="8" customWidth="1"/>
    <col min="13582" max="13582" width="6.375" style="8" customWidth="1"/>
    <col min="13583" max="13583" width="13.25" style="8" customWidth="1"/>
    <col min="13584" max="13584" width="14.5" style="8" customWidth="1"/>
    <col min="13585" max="13585" width="15.625" style="8" customWidth="1"/>
    <col min="13586" max="13824" width="9" style="8"/>
    <col min="13825" max="13825" width="2.625" style="8" customWidth="1"/>
    <col min="13826" max="13826" width="15" style="8" bestFit="1" customWidth="1"/>
    <col min="13827" max="13827" width="14.375" style="8" bestFit="1" customWidth="1"/>
    <col min="13828" max="13828" width="13.125" style="8" bestFit="1" customWidth="1"/>
    <col min="13829" max="13829" width="53.125" style="8" bestFit="1" customWidth="1"/>
    <col min="13830" max="13830" width="6.25" style="8" customWidth="1"/>
    <col min="13831" max="13832" width="9.875" style="8" bestFit="1" customWidth="1"/>
    <col min="13833" max="13833" width="5.75" style="8" customWidth="1"/>
    <col min="13834" max="13834" width="54.25" style="8" bestFit="1" customWidth="1"/>
    <col min="13835" max="13835" width="37.25" style="8" bestFit="1" customWidth="1"/>
    <col min="13836" max="13836" width="11" style="8" customWidth="1"/>
    <col min="13837" max="13837" width="13.75" style="8" customWidth="1"/>
    <col min="13838" max="13838" width="6.375" style="8" customWidth="1"/>
    <col min="13839" max="13839" width="13.25" style="8" customWidth="1"/>
    <col min="13840" max="13840" width="14.5" style="8" customWidth="1"/>
    <col min="13841" max="13841" width="15.625" style="8" customWidth="1"/>
    <col min="13842" max="14080" width="9" style="8"/>
    <col min="14081" max="14081" width="2.625" style="8" customWidth="1"/>
    <col min="14082" max="14082" width="15" style="8" bestFit="1" customWidth="1"/>
    <col min="14083" max="14083" width="14.375" style="8" bestFit="1" customWidth="1"/>
    <col min="14084" max="14084" width="13.125" style="8" bestFit="1" customWidth="1"/>
    <col min="14085" max="14085" width="53.125" style="8" bestFit="1" customWidth="1"/>
    <col min="14086" max="14086" width="6.25" style="8" customWidth="1"/>
    <col min="14087" max="14088" width="9.875" style="8" bestFit="1" customWidth="1"/>
    <col min="14089" max="14089" width="5.75" style="8" customWidth="1"/>
    <col min="14090" max="14090" width="54.25" style="8" bestFit="1" customWidth="1"/>
    <col min="14091" max="14091" width="37.25" style="8" bestFit="1" customWidth="1"/>
    <col min="14092" max="14092" width="11" style="8" customWidth="1"/>
    <col min="14093" max="14093" width="13.75" style="8" customWidth="1"/>
    <col min="14094" max="14094" width="6.375" style="8" customWidth="1"/>
    <col min="14095" max="14095" width="13.25" style="8" customWidth="1"/>
    <col min="14096" max="14096" width="14.5" style="8" customWidth="1"/>
    <col min="14097" max="14097" width="15.625" style="8" customWidth="1"/>
    <col min="14098" max="14336" width="9" style="8"/>
    <col min="14337" max="14337" width="2.625" style="8" customWidth="1"/>
    <col min="14338" max="14338" width="15" style="8" bestFit="1" customWidth="1"/>
    <col min="14339" max="14339" width="14.375" style="8" bestFit="1" customWidth="1"/>
    <col min="14340" max="14340" width="13.125" style="8" bestFit="1" customWidth="1"/>
    <col min="14341" max="14341" width="53.125" style="8" bestFit="1" customWidth="1"/>
    <col min="14342" max="14342" width="6.25" style="8" customWidth="1"/>
    <col min="14343" max="14344" width="9.875" style="8" bestFit="1" customWidth="1"/>
    <col min="14345" max="14345" width="5.75" style="8" customWidth="1"/>
    <col min="14346" max="14346" width="54.25" style="8" bestFit="1" customWidth="1"/>
    <col min="14347" max="14347" width="37.25" style="8" bestFit="1" customWidth="1"/>
    <col min="14348" max="14348" width="11" style="8" customWidth="1"/>
    <col min="14349" max="14349" width="13.75" style="8" customWidth="1"/>
    <col min="14350" max="14350" width="6.375" style="8" customWidth="1"/>
    <col min="14351" max="14351" width="13.25" style="8" customWidth="1"/>
    <col min="14352" max="14352" width="14.5" style="8" customWidth="1"/>
    <col min="14353" max="14353" width="15.625" style="8" customWidth="1"/>
    <col min="14354" max="14592" width="9" style="8"/>
    <col min="14593" max="14593" width="2.625" style="8" customWidth="1"/>
    <col min="14594" max="14594" width="15" style="8" bestFit="1" customWidth="1"/>
    <col min="14595" max="14595" width="14.375" style="8" bestFit="1" customWidth="1"/>
    <col min="14596" max="14596" width="13.125" style="8" bestFit="1" customWidth="1"/>
    <col min="14597" max="14597" width="53.125" style="8" bestFit="1" customWidth="1"/>
    <col min="14598" max="14598" width="6.25" style="8" customWidth="1"/>
    <col min="14599" max="14600" width="9.875" style="8" bestFit="1" customWidth="1"/>
    <col min="14601" max="14601" width="5.75" style="8" customWidth="1"/>
    <col min="14602" max="14602" width="54.25" style="8" bestFit="1" customWidth="1"/>
    <col min="14603" max="14603" width="37.25" style="8" bestFit="1" customWidth="1"/>
    <col min="14604" max="14604" width="11" style="8" customWidth="1"/>
    <col min="14605" max="14605" width="13.75" style="8" customWidth="1"/>
    <col min="14606" max="14606" width="6.375" style="8" customWidth="1"/>
    <col min="14607" max="14607" width="13.25" style="8" customWidth="1"/>
    <col min="14608" max="14608" width="14.5" style="8" customWidth="1"/>
    <col min="14609" max="14609" width="15.625" style="8" customWidth="1"/>
    <col min="14610" max="14848" width="9" style="8"/>
    <col min="14849" max="14849" width="2.625" style="8" customWidth="1"/>
    <col min="14850" max="14850" width="15" style="8" bestFit="1" customWidth="1"/>
    <col min="14851" max="14851" width="14.375" style="8" bestFit="1" customWidth="1"/>
    <col min="14852" max="14852" width="13.125" style="8" bestFit="1" customWidth="1"/>
    <col min="14853" max="14853" width="53.125" style="8" bestFit="1" customWidth="1"/>
    <col min="14854" max="14854" width="6.25" style="8" customWidth="1"/>
    <col min="14855" max="14856" width="9.875" style="8" bestFit="1" customWidth="1"/>
    <col min="14857" max="14857" width="5.75" style="8" customWidth="1"/>
    <col min="14858" max="14858" width="54.25" style="8" bestFit="1" customWidth="1"/>
    <col min="14859" max="14859" width="37.25" style="8" bestFit="1" customWidth="1"/>
    <col min="14860" max="14860" width="11" style="8" customWidth="1"/>
    <col min="14861" max="14861" width="13.75" style="8" customWidth="1"/>
    <col min="14862" max="14862" width="6.375" style="8" customWidth="1"/>
    <col min="14863" max="14863" width="13.25" style="8" customWidth="1"/>
    <col min="14864" max="14864" width="14.5" style="8" customWidth="1"/>
    <col min="14865" max="14865" width="15.625" style="8" customWidth="1"/>
    <col min="14866" max="15104" width="9" style="8"/>
    <col min="15105" max="15105" width="2.625" style="8" customWidth="1"/>
    <col min="15106" max="15106" width="15" style="8" bestFit="1" customWidth="1"/>
    <col min="15107" max="15107" width="14.375" style="8" bestFit="1" customWidth="1"/>
    <col min="15108" max="15108" width="13.125" style="8" bestFit="1" customWidth="1"/>
    <col min="15109" max="15109" width="53.125" style="8" bestFit="1" customWidth="1"/>
    <col min="15110" max="15110" width="6.25" style="8" customWidth="1"/>
    <col min="15111" max="15112" width="9.875" style="8" bestFit="1" customWidth="1"/>
    <col min="15113" max="15113" width="5.75" style="8" customWidth="1"/>
    <col min="15114" max="15114" width="54.25" style="8" bestFit="1" customWidth="1"/>
    <col min="15115" max="15115" width="37.25" style="8" bestFit="1" customWidth="1"/>
    <col min="15116" max="15116" width="11" style="8" customWidth="1"/>
    <col min="15117" max="15117" width="13.75" style="8" customWidth="1"/>
    <col min="15118" max="15118" width="6.375" style="8" customWidth="1"/>
    <col min="15119" max="15119" width="13.25" style="8" customWidth="1"/>
    <col min="15120" max="15120" width="14.5" style="8" customWidth="1"/>
    <col min="15121" max="15121" width="15.625" style="8" customWidth="1"/>
    <col min="15122" max="15360" width="9" style="8"/>
    <col min="15361" max="15361" width="2.625" style="8" customWidth="1"/>
    <col min="15362" max="15362" width="15" style="8" bestFit="1" customWidth="1"/>
    <col min="15363" max="15363" width="14.375" style="8" bestFit="1" customWidth="1"/>
    <col min="15364" max="15364" width="13.125" style="8" bestFit="1" customWidth="1"/>
    <col min="15365" max="15365" width="53.125" style="8" bestFit="1" customWidth="1"/>
    <col min="15366" max="15366" width="6.25" style="8" customWidth="1"/>
    <col min="15367" max="15368" width="9.875" style="8" bestFit="1" customWidth="1"/>
    <col min="15369" max="15369" width="5.75" style="8" customWidth="1"/>
    <col min="15370" max="15370" width="54.25" style="8" bestFit="1" customWidth="1"/>
    <col min="15371" max="15371" width="37.25" style="8" bestFit="1" customWidth="1"/>
    <col min="15372" max="15372" width="11" style="8" customWidth="1"/>
    <col min="15373" max="15373" width="13.75" style="8" customWidth="1"/>
    <col min="15374" max="15374" width="6.375" style="8" customWidth="1"/>
    <col min="15375" max="15375" width="13.25" style="8" customWidth="1"/>
    <col min="15376" max="15376" width="14.5" style="8" customWidth="1"/>
    <col min="15377" max="15377" width="15.625" style="8" customWidth="1"/>
    <col min="15378" max="15616" width="9" style="8"/>
    <col min="15617" max="15617" width="2.625" style="8" customWidth="1"/>
    <col min="15618" max="15618" width="15" style="8" bestFit="1" customWidth="1"/>
    <col min="15619" max="15619" width="14.375" style="8" bestFit="1" customWidth="1"/>
    <col min="15620" max="15620" width="13.125" style="8" bestFit="1" customWidth="1"/>
    <col min="15621" max="15621" width="53.125" style="8" bestFit="1" customWidth="1"/>
    <col min="15622" max="15622" width="6.25" style="8" customWidth="1"/>
    <col min="15623" max="15624" width="9.875" style="8" bestFit="1" customWidth="1"/>
    <col min="15625" max="15625" width="5.75" style="8" customWidth="1"/>
    <col min="15626" max="15626" width="54.25" style="8" bestFit="1" customWidth="1"/>
    <col min="15627" max="15627" width="37.25" style="8" bestFit="1" customWidth="1"/>
    <col min="15628" max="15628" width="11" style="8" customWidth="1"/>
    <col min="15629" max="15629" width="13.75" style="8" customWidth="1"/>
    <col min="15630" max="15630" width="6.375" style="8" customWidth="1"/>
    <col min="15631" max="15631" width="13.25" style="8" customWidth="1"/>
    <col min="15632" max="15632" width="14.5" style="8" customWidth="1"/>
    <col min="15633" max="15633" width="15.625" style="8" customWidth="1"/>
    <col min="15634" max="15872" width="9" style="8"/>
    <col min="15873" max="15873" width="2.625" style="8" customWidth="1"/>
    <col min="15874" max="15874" width="15" style="8" bestFit="1" customWidth="1"/>
    <col min="15875" max="15875" width="14.375" style="8" bestFit="1" customWidth="1"/>
    <col min="15876" max="15876" width="13.125" style="8" bestFit="1" customWidth="1"/>
    <col min="15877" max="15877" width="53.125" style="8" bestFit="1" customWidth="1"/>
    <col min="15878" max="15878" width="6.25" style="8" customWidth="1"/>
    <col min="15879" max="15880" width="9.875" style="8" bestFit="1" customWidth="1"/>
    <col min="15881" max="15881" width="5.75" style="8" customWidth="1"/>
    <col min="15882" max="15882" width="54.25" style="8" bestFit="1" customWidth="1"/>
    <col min="15883" max="15883" width="37.25" style="8" bestFit="1" customWidth="1"/>
    <col min="15884" max="15884" width="11" style="8" customWidth="1"/>
    <col min="15885" max="15885" width="13.75" style="8" customWidth="1"/>
    <col min="15886" max="15886" width="6.375" style="8" customWidth="1"/>
    <col min="15887" max="15887" width="13.25" style="8" customWidth="1"/>
    <col min="15888" max="15888" width="14.5" style="8" customWidth="1"/>
    <col min="15889" max="15889" width="15.625" style="8" customWidth="1"/>
    <col min="15890" max="16128" width="9" style="8"/>
    <col min="16129" max="16129" width="2.625" style="8" customWidth="1"/>
    <col min="16130" max="16130" width="15" style="8" bestFit="1" customWidth="1"/>
    <col min="16131" max="16131" width="14.375" style="8" bestFit="1" customWidth="1"/>
    <col min="16132" max="16132" width="13.125" style="8" bestFit="1" customWidth="1"/>
    <col min="16133" max="16133" width="53.125" style="8" bestFit="1" customWidth="1"/>
    <col min="16134" max="16134" width="6.25" style="8" customWidth="1"/>
    <col min="16135" max="16136" width="9.875" style="8" bestFit="1" customWidth="1"/>
    <col min="16137" max="16137" width="5.75" style="8" customWidth="1"/>
    <col min="16138" max="16138" width="54.25" style="8" bestFit="1" customWidth="1"/>
    <col min="16139" max="16139" width="37.25" style="8" bestFit="1" customWidth="1"/>
    <col min="16140" max="16140" width="11" style="8" customWidth="1"/>
    <col min="16141" max="16141" width="13.75" style="8" customWidth="1"/>
    <col min="16142" max="16142" width="6.375" style="8" customWidth="1"/>
    <col min="16143" max="16143" width="13.25" style="8" customWidth="1"/>
    <col min="16144" max="16144" width="14.5" style="8" customWidth="1"/>
    <col min="16145" max="16145" width="15.625" style="8" customWidth="1"/>
    <col min="16146" max="16384" width="9" style="8"/>
  </cols>
  <sheetData>
    <row r="2" spans="2:17" ht="20.100000000000001" customHeight="1">
      <c r="B2" s="1" t="s">
        <v>0</v>
      </c>
      <c r="C2" s="1"/>
      <c r="D2" s="1"/>
      <c r="E2" s="92" t="s">
        <v>10116</v>
      </c>
      <c r="G2" s="4" t="s">
        <v>2</v>
      </c>
      <c r="H2" s="5"/>
      <c r="I2" s="6"/>
      <c r="J2" s="7">
        <f>SUM(H:H)</f>
        <v>2814</v>
      </c>
    </row>
    <row r="3" spans="2:17" ht="20.100000000000001" customHeight="1">
      <c r="B3" s="1" t="s">
        <v>3</v>
      </c>
      <c r="C3" s="1"/>
      <c r="D3" s="1"/>
      <c r="E3" s="98" t="s">
        <v>10117</v>
      </c>
    </row>
    <row r="4" spans="2:17" ht="20.100000000000001" customHeight="1">
      <c r="B4" s="1" t="s">
        <v>5</v>
      </c>
      <c r="C4" s="1"/>
      <c r="D4" s="1"/>
      <c r="E4" s="98">
        <v>182875</v>
      </c>
      <c r="J4" s="15"/>
      <c r="K4" s="16"/>
    </row>
    <row r="5" spans="2:17" ht="20.100000000000001" customHeight="1">
      <c r="B5" s="1" t="s">
        <v>6</v>
      </c>
      <c r="C5" s="1"/>
      <c r="D5" s="1"/>
      <c r="E5" s="102"/>
      <c r="J5" s="15"/>
      <c r="K5" s="16"/>
    </row>
    <row r="6" spans="2:17" ht="20.100000000000001" customHeight="1">
      <c r="B6" s="1" t="s">
        <v>7</v>
      </c>
      <c r="C6" s="1"/>
      <c r="D6" s="1"/>
      <c r="E6" s="102"/>
      <c r="J6" s="15"/>
      <c r="K6" s="16"/>
    </row>
    <row r="7" spans="2:17" ht="20.100000000000001" customHeight="1">
      <c r="B7" s="18"/>
      <c r="C7" s="18"/>
      <c r="D7" s="18"/>
      <c r="E7" s="294"/>
      <c r="J7" s="15"/>
      <c r="K7" s="16"/>
      <c r="L7" s="20"/>
    </row>
    <row r="9" spans="2:17" s="9" customFormat="1" ht="19.7" customHeight="1">
      <c r="B9" s="21" t="s">
        <v>8</v>
      </c>
      <c r="C9" s="21" t="s">
        <v>9</v>
      </c>
      <c r="D9" s="21" t="s">
        <v>10</v>
      </c>
      <c r="E9" s="22" t="s">
        <v>11</v>
      </c>
      <c r="F9" s="22" t="s">
        <v>12</v>
      </c>
      <c r="G9" s="22" t="s">
        <v>13</v>
      </c>
      <c r="H9" s="22" t="s">
        <v>14</v>
      </c>
      <c r="I9" s="22" t="s">
        <v>15</v>
      </c>
      <c r="J9" s="22" t="s">
        <v>16</v>
      </c>
      <c r="K9" s="22" t="s">
        <v>17</v>
      </c>
      <c r="L9" s="22" t="s">
        <v>18</v>
      </c>
      <c r="M9" s="25" t="s">
        <v>19</v>
      </c>
      <c r="N9" s="21" t="s">
        <v>20</v>
      </c>
      <c r="O9" s="22" t="s">
        <v>21</v>
      </c>
      <c r="P9" s="25" t="s">
        <v>22</v>
      </c>
      <c r="Q9" s="26" t="s">
        <v>23</v>
      </c>
    </row>
    <row r="10" spans="2:17" s="73" customFormat="1" ht="19.7" customHeight="1">
      <c r="B10" s="1108"/>
      <c r="C10" s="65" t="s">
        <v>35</v>
      </c>
      <c r="D10" s="65" t="s">
        <v>35</v>
      </c>
      <c r="E10" s="1116" t="s">
        <v>10118</v>
      </c>
      <c r="F10" s="57">
        <v>1</v>
      </c>
      <c r="G10" s="53">
        <v>2814</v>
      </c>
      <c r="H10" s="69">
        <v>2814</v>
      </c>
      <c r="I10" s="283"/>
      <c r="J10" s="59" t="s">
        <v>10119</v>
      </c>
      <c r="K10" s="519"/>
      <c r="L10" s="57"/>
      <c r="M10" s="60">
        <v>44175</v>
      </c>
      <c r="N10" s="65"/>
      <c r="O10" s="1450"/>
      <c r="P10" s="60"/>
      <c r="Q10" s="61">
        <v>44186</v>
      </c>
    </row>
    <row r="11" spans="2:17" s="9" customFormat="1" ht="19.7" customHeight="1">
      <c r="B11" s="21"/>
      <c r="C11" s="21"/>
      <c r="D11" s="21"/>
      <c r="E11" s="75"/>
      <c r="F11" s="22"/>
      <c r="G11" s="266"/>
      <c r="H11" s="311"/>
      <c r="I11" s="167"/>
      <c r="J11" s="31"/>
      <c r="K11" s="30"/>
      <c r="L11" s="21"/>
      <c r="M11" s="25"/>
      <c r="N11" s="21"/>
      <c r="O11" s="32"/>
      <c r="P11" s="32"/>
      <c r="Q11" s="25"/>
    </row>
  </sheetData>
  <autoFilter ref="B9:O10" xr:uid="{A9F60001-223E-4290-8305-7AA240FCF9B1}"/>
  <mergeCells count="6">
    <mergeCell ref="B2:D2"/>
    <mergeCell ref="G2:I2"/>
    <mergeCell ref="B3:D3"/>
    <mergeCell ref="B4:D4"/>
    <mergeCell ref="B5:D5"/>
    <mergeCell ref="B6:D6"/>
  </mergeCells>
  <phoneticPr fontId="4"/>
  <pageMargins left="0.2" right="0.2" top="0.36" bottom="0.41" header="0.3" footer="0.3"/>
  <pageSetup paperSize="9" scale="70" orientation="landscape" r:id="rId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D7BB9-C797-4997-BF54-5DCFDB6776CE}">
  <dimension ref="B2:R12"/>
  <sheetViews>
    <sheetView tabSelected="1" topLeftCell="B1" zoomScale="70" zoomScaleNormal="70" workbookViewId="0">
      <selection activeCell="Q10" sqref="Q10:Q12"/>
    </sheetView>
  </sheetViews>
  <sheetFormatPr defaultRowHeight="12"/>
  <cols>
    <col min="1" max="1" width="2.625" style="2331" customWidth="1"/>
    <col min="2" max="2" width="10.5" style="2329" bestFit="1" customWidth="1"/>
    <col min="3" max="3" width="18.875" style="2331" bestFit="1" customWidth="1"/>
    <col min="4" max="4" width="14.625" style="2331" bestFit="1" customWidth="1"/>
    <col min="5" max="5" width="66" style="2329" customWidth="1"/>
    <col min="6" max="6" width="7.125" style="2324" customWidth="1"/>
    <col min="7" max="8" width="10.375" style="2334" bestFit="1" customWidth="1"/>
    <col min="9" max="9" width="13.625" style="2330" bestFit="1" customWidth="1"/>
    <col min="10" max="10" width="54" style="2329" customWidth="1"/>
    <col min="11" max="11" width="42.125" style="2329" customWidth="1"/>
    <col min="12" max="12" width="13.5" style="2329" bestFit="1" customWidth="1"/>
    <col min="13" max="13" width="13.75" style="2330" customWidth="1"/>
    <col min="14" max="14" width="10" style="2331" bestFit="1" customWidth="1"/>
    <col min="15" max="15" width="13.25" style="2330" customWidth="1"/>
    <col min="16" max="16" width="19.5" style="2332" customWidth="1"/>
    <col min="17" max="17" width="17.375" style="2333" customWidth="1"/>
    <col min="18" max="255" width="9" style="2331"/>
    <col min="256" max="256" width="2.625" style="2331" customWidth="1"/>
    <col min="257" max="257" width="7.375" style="2331" customWidth="1"/>
    <col min="258" max="258" width="18.875" style="2331" bestFit="1" customWidth="1"/>
    <col min="259" max="259" width="14.625" style="2331" bestFit="1" customWidth="1"/>
    <col min="260" max="260" width="66" style="2331" customWidth="1"/>
    <col min="261" max="261" width="7.125" style="2331" customWidth="1"/>
    <col min="262" max="263" width="10.375" style="2331" bestFit="1" customWidth="1"/>
    <col min="264" max="264" width="13.625" style="2331" bestFit="1" customWidth="1"/>
    <col min="265" max="265" width="54" style="2331" customWidth="1"/>
    <col min="266" max="266" width="42.125" style="2331" customWidth="1"/>
    <col min="267" max="267" width="13.5" style="2331" bestFit="1" customWidth="1"/>
    <col min="268" max="268" width="13.75" style="2331" customWidth="1"/>
    <col min="269" max="269" width="10" style="2331" bestFit="1" customWidth="1"/>
    <col min="270" max="270" width="13.25" style="2331" customWidth="1"/>
    <col min="271" max="271" width="19.5" style="2331" customWidth="1"/>
    <col min="272" max="272" width="17.375" style="2331" customWidth="1"/>
    <col min="273" max="273" width="16.625" style="2331" customWidth="1"/>
    <col min="274" max="511" width="9" style="2331"/>
    <col min="512" max="512" width="2.625" style="2331" customWidth="1"/>
    <col min="513" max="513" width="7.375" style="2331" customWidth="1"/>
    <col min="514" max="514" width="18.875" style="2331" bestFit="1" customWidth="1"/>
    <col min="515" max="515" width="14.625" style="2331" bestFit="1" customWidth="1"/>
    <col min="516" max="516" width="66" style="2331" customWidth="1"/>
    <col min="517" max="517" width="7.125" style="2331" customWidth="1"/>
    <col min="518" max="519" width="10.375" style="2331" bestFit="1" customWidth="1"/>
    <col min="520" max="520" width="13.625" style="2331" bestFit="1" customWidth="1"/>
    <col min="521" max="521" width="54" style="2331" customWidth="1"/>
    <col min="522" max="522" width="42.125" style="2331" customWidth="1"/>
    <col min="523" max="523" width="13.5" style="2331" bestFit="1" customWidth="1"/>
    <col min="524" max="524" width="13.75" style="2331" customWidth="1"/>
    <col min="525" max="525" width="10" style="2331" bestFit="1" customWidth="1"/>
    <col min="526" max="526" width="13.25" style="2331" customWidth="1"/>
    <col min="527" max="527" width="19.5" style="2331" customWidth="1"/>
    <col min="528" max="528" width="17.375" style="2331" customWidth="1"/>
    <col min="529" max="529" width="16.625" style="2331" customWidth="1"/>
    <col min="530" max="767" width="9" style="2331"/>
    <col min="768" max="768" width="2.625" style="2331" customWidth="1"/>
    <col min="769" max="769" width="7.375" style="2331" customWidth="1"/>
    <col min="770" max="770" width="18.875" style="2331" bestFit="1" customWidth="1"/>
    <col min="771" max="771" width="14.625" style="2331" bestFit="1" customWidth="1"/>
    <col min="772" max="772" width="66" style="2331" customWidth="1"/>
    <col min="773" max="773" width="7.125" style="2331" customWidth="1"/>
    <col min="774" max="775" width="10.375" style="2331" bestFit="1" customWidth="1"/>
    <col min="776" max="776" width="13.625" style="2331" bestFit="1" customWidth="1"/>
    <col min="777" max="777" width="54" style="2331" customWidth="1"/>
    <col min="778" max="778" width="42.125" style="2331" customWidth="1"/>
    <col min="779" max="779" width="13.5" style="2331" bestFit="1" customWidth="1"/>
    <col min="780" max="780" width="13.75" style="2331" customWidth="1"/>
    <col min="781" max="781" width="10" style="2331" bestFit="1" customWidth="1"/>
    <col min="782" max="782" width="13.25" style="2331" customWidth="1"/>
    <col min="783" max="783" width="19.5" style="2331" customWidth="1"/>
    <col min="784" max="784" width="17.375" style="2331" customWidth="1"/>
    <col min="785" max="785" width="16.625" style="2331" customWidth="1"/>
    <col min="786" max="1023" width="9" style="2331"/>
    <col min="1024" max="1024" width="2.625" style="2331" customWidth="1"/>
    <col min="1025" max="1025" width="7.375" style="2331" customWidth="1"/>
    <col min="1026" max="1026" width="18.875" style="2331" bestFit="1" customWidth="1"/>
    <col min="1027" max="1027" width="14.625" style="2331" bestFit="1" customWidth="1"/>
    <col min="1028" max="1028" width="66" style="2331" customWidth="1"/>
    <col min="1029" max="1029" width="7.125" style="2331" customWidth="1"/>
    <col min="1030" max="1031" width="10.375" style="2331" bestFit="1" customWidth="1"/>
    <col min="1032" max="1032" width="13.625" style="2331" bestFit="1" customWidth="1"/>
    <col min="1033" max="1033" width="54" style="2331" customWidth="1"/>
    <col min="1034" max="1034" width="42.125" style="2331" customWidth="1"/>
    <col min="1035" max="1035" width="13.5" style="2331" bestFit="1" customWidth="1"/>
    <col min="1036" max="1036" width="13.75" style="2331" customWidth="1"/>
    <col min="1037" max="1037" width="10" style="2331" bestFit="1" customWidth="1"/>
    <col min="1038" max="1038" width="13.25" style="2331" customWidth="1"/>
    <col min="1039" max="1039" width="19.5" style="2331" customWidth="1"/>
    <col min="1040" max="1040" width="17.375" style="2331" customWidth="1"/>
    <col min="1041" max="1041" width="16.625" style="2331" customWidth="1"/>
    <col min="1042" max="1279" width="9" style="2331"/>
    <col min="1280" max="1280" width="2.625" style="2331" customWidth="1"/>
    <col min="1281" max="1281" width="7.375" style="2331" customWidth="1"/>
    <col min="1282" max="1282" width="18.875" style="2331" bestFit="1" customWidth="1"/>
    <col min="1283" max="1283" width="14.625" style="2331" bestFit="1" customWidth="1"/>
    <col min="1284" max="1284" width="66" style="2331" customWidth="1"/>
    <col min="1285" max="1285" width="7.125" style="2331" customWidth="1"/>
    <col min="1286" max="1287" width="10.375" style="2331" bestFit="1" customWidth="1"/>
    <col min="1288" max="1288" width="13.625" style="2331" bestFit="1" customWidth="1"/>
    <col min="1289" max="1289" width="54" style="2331" customWidth="1"/>
    <col min="1290" max="1290" width="42.125" style="2331" customWidth="1"/>
    <col min="1291" max="1291" width="13.5" style="2331" bestFit="1" customWidth="1"/>
    <col min="1292" max="1292" width="13.75" style="2331" customWidth="1"/>
    <col min="1293" max="1293" width="10" style="2331" bestFit="1" customWidth="1"/>
    <col min="1294" max="1294" width="13.25" style="2331" customWidth="1"/>
    <col min="1295" max="1295" width="19.5" style="2331" customWidth="1"/>
    <col min="1296" max="1296" width="17.375" style="2331" customWidth="1"/>
    <col min="1297" max="1297" width="16.625" style="2331" customWidth="1"/>
    <col min="1298" max="1535" width="9" style="2331"/>
    <col min="1536" max="1536" width="2.625" style="2331" customWidth="1"/>
    <col min="1537" max="1537" width="7.375" style="2331" customWidth="1"/>
    <col min="1538" max="1538" width="18.875" style="2331" bestFit="1" customWidth="1"/>
    <col min="1539" max="1539" width="14.625" style="2331" bestFit="1" customWidth="1"/>
    <col min="1540" max="1540" width="66" style="2331" customWidth="1"/>
    <col min="1541" max="1541" width="7.125" style="2331" customWidth="1"/>
    <col min="1542" max="1543" width="10.375" style="2331" bestFit="1" customWidth="1"/>
    <col min="1544" max="1544" width="13.625" style="2331" bestFit="1" customWidth="1"/>
    <col min="1545" max="1545" width="54" style="2331" customWidth="1"/>
    <col min="1546" max="1546" width="42.125" style="2331" customWidth="1"/>
    <col min="1547" max="1547" width="13.5" style="2331" bestFit="1" customWidth="1"/>
    <col min="1548" max="1548" width="13.75" style="2331" customWidth="1"/>
    <col min="1549" max="1549" width="10" style="2331" bestFit="1" customWidth="1"/>
    <col min="1550" max="1550" width="13.25" style="2331" customWidth="1"/>
    <col min="1551" max="1551" width="19.5" style="2331" customWidth="1"/>
    <col min="1552" max="1552" width="17.375" style="2331" customWidth="1"/>
    <col min="1553" max="1553" width="16.625" style="2331" customWidth="1"/>
    <col min="1554" max="1791" width="9" style="2331"/>
    <col min="1792" max="1792" width="2.625" style="2331" customWidth="1"/>
    <col min="1793" max="1793" width="7.375" style="2331" customWidth="1"/>
    <col min="1794" max="1794" width="18.875" style="2331" bestFit="1" customWidth="1"/>
    <col min="1795" max="1795" width="14.625" style="2331" bestFit="1" customWidth="1"/>
    <col min="1796" max="1796" width="66" style="2331" customWidth="1"/>
    <col min="1797" max="1797" width="7.125" style="2331" customWidth="1"/>
    <col min="1798" max="1799" width="10.375" style="2331" bestFit="1" customWidth="1"/>
    <col min="1800" max="1800" width="13.625" style="2331" bestFit="1" customWidth="1"/>
    <col min="1801" max="1801" width="54" style="2331" customWidth="1"/>
    <col min="1802" max="1802" width="42.125" style="2331" customWidth="1"/>
    <col min="1803" max="1803" width="13.5" style="2331" bestFit="1" customWidth="1"/>
    <col min="1804" max="1804" width="13.75" style="2331" customWidth="1"/>
    <col min="1805" max="1805" width="10" style="2331" bestFit="1" customWidth="1"/>
    <col min="1806" max="1806" width="13.25" style="2331" customWidth="1"/>
    <col min="1807" max="1807" width="19.5" style="2331" customWidth="1"/>
    <col min="1808" max="1808" width="17.375" style="2331" customWidth="1"/>
    <col min="1809" max="1809" width="16.625" style="2331" customWidth="1"/>
    <col min="1810" max="2047" width="9" style="2331"/>
    <col min="2048" max="2048" width="2.625" style="2331" customWidth="1"/>
    <col min="2049" max="2049" width="7.375" style="2331" customWidth="1"/>
    <col min="2050" max="2050" width="18.875" style="2331" bestFit="1" customWidth="1"/>
    <col min="2051" max="2051" width="14.625" style="2331" bestFit="1" customWidth="1"/>
    <col min="2052" max="2052" width="66" style="2331" customWidth="1"/>
    <col min="2053" max="2053" width="7.125" style="2331" customWidth="1"/>
    <col min="2054" max="2055" width="10.375" style="2331" bestFit="1" customWidth="1"/>
    <col min="2056" max="2056" width="13.625" style="2331" bestFit="1" customWidth="1"/>
    <col min="2057" max="2057" width="54" style="2331" customWidth="1"/>
    <col min="2058" max="2058" width="42.125" style="2331" customWidth="1"/>
    <col min="2059" max="2059" width="13.5" style="2331" bestFit="1" customWidth="1"/>
    <col min="2060" max="2060" width="13.75" style="2331" customWidth="1"/>
    <col min="2061" max="2061" width="10" style="2331" bestFit="1" customWidth="1"/>
    <col min="2062" max="2062" width="13.25" style="2331" customWidth="1"/>
    <col min="2063" max="2063" width="19.5" style="2331" customWidth="1"/>
    <col min="2064" max="2064" width="17.375" style="2331" customWidth="1"/>
    <col min="2065" max="2065" width="16.625" style="2331" customWidth="1"/>
    <col min="2066" max="2303" width="9" style="2331"/>
    <col min="2304" max="2304" width="2.625" style="2331" customWidth="1"/>
    <col min="2305" max="2305" width="7.375" style="2331" customWidth="1"/>
    <col min="2306" max="2306" width="18.875" style="2331" bestFit="1" customWidth="1"/>
    <col min="2307" max="2307" width="14.625" style="2331" bestFit="1" customWidth="1"/>
    <col min="2308" max="2308" width="66" style="2331" customWidth="1"/>
    <col min="2309" max="2309" width="7.125" style="2331" customWidth="1"/>
    <col min="2310" max="2311" width="10.375" style="2331" bestFit="1" customWidth="1"/>
    <col min="2312" max="2312" width="13.625" style="2331" bestFit="1" customWidth="1"/>
    <col min="2313" max="2313" width="54" style="2331" customWidth="1"/>
    <col min="2314" max="2314" width="42.125" style="2331" customWidth="1"/>
    <col min="2315" max="2315" width="13.5" style="2331" bestFit="1" customWidth="1"/>
    <col min="2316" max="2316" width="13.75" style="2331" customWidth="1"/>
    <col min="2317" max="2317" width="10" style="2331" bestFit="1" customWidth="1"/>
    <col min="2318" max="2318" width="13.25" style="2331" customWidth="1"/>
    <col min="2319" max="2319" width="19.5" style="2331" customWidth="1"/>
    <col min="2320" max="2320" width="17.375" style="2331" customWidth="1"/>
    <col min="2321" max="2321" width="16.625" style="2331" customWidth="1"/>
    <col min="2322" max="2559" width="9" style="2331"/>
    <col min="2560" max="2560" width="2.625" style="2331" customWidth="1"/>
    <col min="2561" max="2561" width="7.375" style="2331" customWidth="1"/>
    <col min="2562" max="2562" width="18.875" style="2331" bestFit="1" customWidth="1"/>
    <col min="2563" max="2563" width="14.625" style="2331" bestFit="1" customWidth="1"/>
    <col min="2564" max="2564" width="66" style="2331" customWidth="1"/>
    <col min="2565" max="2565" width="7.125" style="2331" customWidth="1"/>
    <col min="2566" max="2567" width="10.375" style="2331" bestFit="1" customWidth="1"/>
    <col min="2568" max="2568" width="13.625" style="2331" bestFit="1" customWidth="1"/>
    <col min="2569" max="2569" width="54" style="2331" customWidth="1"/>
    <col min="2570" max="2570" width="42.125" style="2331" customWidth="1"/>
    <col min="2571" max="2571" width="13.5" style="2331" bestFit="1" customWidth="1"/>
    <col min="2572" max="2572" width="13.75" style="2331" customWidth="1"/>
    <col min="2573" max="2573" width="10" style="2331" bestFit="1" customWidth="1"/>
    <col min="2574" max="2574" width="13.25" style="2331" customWidth="1"/>
    <col min="2575" max="2575" width="19.5" style="2331" customWidth="1"/>
    <col min="2576" max="2576" width="17.375" style="2331" customWidth="1"/>
    <col min="2577" max="2577" width="16.625" style="2331" customWidth="1"/>
    <col min="2578" max="2815" width="9" style="2331"/>
    <col min="2816" max="2816" width="2.625" style="2331" customWidth="1"/>
    <col min="2817" max="2817" width="7.375" style="2331" customWidth="1"/>
    <col min="2818" max="2818" width="18.875" style="2331" bestFit="1" customWidth="1"/>
    <col min="2819" max="2819" width="14.625" style="2331" bestFit="1" customWidth="1"/>
    <col min="2820" max="2820" width="66" style="2331" customWidth="1"/>
    <col min="2821" max="2821" width="7.125" style="2331" customWidth="1"/>
    <col min="2822" max="2823" width="10.375" style="2331" bestFit="1" customWidth="1"/>
    <col min="2824" max="2824" width="13.625" style="2331" bestFit="1" customWidth="1"/>
    <col min="2825" max="2825" width="54" style="2331" customWidth="1"/>
    <col min="2826" max="2826" width="42.125" style="2331" customWidth="1"/>
    <col min="2827" max="2827" width="13.5" style="2331" bestFit="1" customWidth="1"/>
    <col min="2828" max="2828" width="13.75" style="2331" customWidth="1"/>
    <col min="2829" max="2829" width="10" style="2331" bestFit="1" customWidth="1"/>
    <col min="2830" max="2830" width="13.25" style="2331" customWidth="1"/>
    <col min="2831" max="2831" width="19.5" style="2331" customWidth="1"/>
    <col min="2832" max="2832" width="17.375" style="2331" customWidth="1"/>
    <col min="2833" max="2833" width="16.625" style="2331" customWidth="1"/>
    <col min="2834" max="3071" width="9" style="2331"/>
    <col min="3072" max="3072" width="2.625" style="2331" customWidth="1"/>
    <col min="3073" max="3073" width="7.375" style="2331" customWidth="1"/>
    <col min="3074" max="3074" width="18.875" style="2331" bestFit="1" customWidth="1"/>
    <col min="3075" max="3075" width="14.625" style="2331" bestFit="1" customWidth="1"/>
    <col min="3076" max="3076" width="66" style="2331" customWidth="1"/>
    <col min="3077" max="3077" width="7.125" style="2331" customWidth="1"/>
    <col min="3078" max="3079" width="10.375" style="2331" bestFit="1" customWidth="1"/>
    <col min="3080" max="3080" width="13.625" style="2331" bestFit="1" customWidth="1"/>
    <col min="3081" max="3081" width="54" style="2331" customWidth="1"/>
    <col min="3082" max="3082" width="42.125" style="2331" customWidth="1"/>
    <col min="3083" max="3083" width="13.5" style="2331" bestFit="1" customWidth="1"/>
    <col min="3084" max="3084" width="13.75" style="2331" customWidth="1"/>
    <col min="3085" max="3085" width="10" style="2331" bestFit="1" customWidth="1"/>
    <col min="3086" max="3086" width="13.25" style="2331" customWidth="1"/>
    <col min="3087" max="3087" width="19.5" style="2331" customWidth="1"/>
    <col min="3088" max="3088" width="17.375" style="2331" customWidth="1"/>
    <col min="3089" max="3089" width="16.625" style="2331" customWidth="1"/>
    <col min="3090" max="3327" width="9" style="2331"/>
    <col min="3328" max="3328" width="2.625" style="2331" customWidth="1"/>
    <col min="3329" max="3329" width="7.375" style="2331" customWidth="1"/>
    <col min="3330" max="3330" width="18.875" style="2331" bestFit="1" customWidth="1"/>
    <col min="3331" max="3331" width="14.625" style="2331" bestFit="1" customWidth="1"/>
    <col min="3332" max="3332" width="66" style="2331" customWidth="1"/>
    <col min="3333" max="3333" width="7.125" style="2331" customWidth="1"/>
    <col min="3334" max="3335" width="10.375" style="2331" bestFit="1" customWidth="1"/>
    <col min="3336" max="3336" width="13.625" style="2331" bestFit="1" customWidth="1"/>
    <col min="3337" max="3337" width="54" style="2331" customWidth="1"/>
    <col min="3338" max="3338" width="42.125" style="2331" customWidth="1"/>
    <col min="3339" max="3339" width="13.5" style="2331" bestFit="1" customWidth="1"/>
    <col min="3340" max="3340" width="13.75" style="2331" customWidth="1"/>
    <col min="3341" max="3341" width="10" style="2331" bestFit="1" customWidth="1"/>
    <col min="3342" max="3342" width="13.25" style="2331" customWidth="1"/>
    <col min="3343" max="3343" width="19.5" style="2331" customWidth="1"/>
    <col min="3344" max="3344" width="17.375" style="2331" customWidth="1"/>
    <col min="3345" max="3345" width="16.625" style="2331" customWidth="1"/>
    <col min="3346" max="3583" width="9" style="2331"/>
    <col min="3584" max="3584" width="2.625" style="2331" customWidth="1"/>
    <col min="3585" max="3585" width="7.375" style="2331" customWidth="1"/>
    <col min="3586" max="3586" width="18.875" style="2331" bestFit="1" customWidth="1"/>
    <col min="3587" max="3587" width="14.625" style="2331" bestFit="1" customWidth="1"/>
    <col min="3588" max="3588" width="66" style="2331" customWidth="1"/>
    <col min="3589" max="3589" width="7.125" style="2331" customWidth="1"/>
    <col min="3590" max="3591" width="10.375" style="2331" bestFit="1" customWidth="1"/>
    <col min="3592" max="3592" width="13.625" style="2331" bestFit="1" customWidth="1"/>
    <col min="3593" max="3593" width="54" style="2331" customWidth="1"/>
    <col min="3594" max="3594" width="42.125" style="2331" customWidth="1"/>
    <col min="3595" max="3595" width="13.5" style="2331" bestFit="1" customWidth="1"/>
    <col min="3596" max="3596" width="13.75" style="2331" customWidth="1"/>
    <col min="3597" max="3597" width="10" style="2331" bestFit="1" customWidth="1"/>
    <col min="3598" max="3598" width="13.25" style="2331" customWidth="1"/>
    <col min="3599" max="3599" width="19.5" style="2331" customWidth="1"/>
    <col min="3600" max="3600" width="17.375" style="2331" customWidth="1"/>
    <col min="3601" max="3601" width="16.625" style="2331" customWidth="1"/>
    <col min="3602" max="3839" width="9" style="2331"/>
    <col min="3840" max="3840" width="2.625" style="2331" customWidth="1"/>
    <col min="3841" max="3841" width="7.375" style="2331" customWidth="1"/>
    <col min="3842" max="3842" width="18.875" style="2331" bestFit="1" customWidth="1"/>
    <col min="3843" max="3843" width="14.625" style="2331" bestFit="1" customWidth="1"/>
    <col min="3844" max="3844" width="66" style="2331" customWidth="1"/>
    <col min="3845" max="3845" width="7.125" style="2331" customWidth="1"/>
    <col min="3846" max="3847" width="10.375" style="2331" bestFit="1" customWidth="1"/>
    <col min="3848" max="3848" width="13.625" style="2331" bestFit="1" customWidth="1"/>
    <col min="3849" max="3849" width="54" style="2331" customWidth="1"/>
    <col min="3850" max="3850" width="42.125" style="2331" customWidth="1"/>
    <col min="3851" max="3851" width="13.5" style="2331" bestFit="1" customWidth="1"/>
    <col min="3852" max="3852" width="13.75" style="2331" customWidth="1"/>
    <col min="3853" max="3853" width="10" style="2331" bestFit="1" customWidth="1"/>
    <col min="3854" max="3854" width="13.25" style="2331" customWidth="1"/>
    <col min="3855" max="3855" width="19.5" style="2331" customWidth="1"/>
    <col min="3856" max="3856" width="17.375" style="2331" customWidth="1"/>
    <col min="3857" max="3857" width="16.625" style="2331" customWidth="1"/>
    <col min="3858" max="4095" width="9" style="2331"/>
    <col min="4096" max="4096" width="2.625" style="2331" customWidth="1"/>
    <col min="4097" max="4097" width="7.375" style="2331" customWidth="1"/>
    <col min="4098" max="4098" width="18.875" style="2331" bestFit="1" customWidth="1"/>
    <col min="4099" max="4099" width="14.625" style="2331" bestFit="1" customWidth="1"/>
    <col min="4100" max="4100" width="66" style="2331" customWidth="1"/>
    <col min="4101" max="4101" width="7.125" style="2331" customWidth="1"/>
    <col min="4102" max="4103" width="10.375" style="2331" bestFit="1" customWidth="1"/>
    <col min="4104" max="4104" width="13.625" style="2331" bestFit="1" customWidth="1"/>
    <col min="4105" max="4105" width="54" style="2331" customWidth="1"/>
    <col min="4106" max="4106" width="42.125" style="2331" customWidth="1"/>
    <col min="4107" max="4107" width="13.5" style="2331" bestFit="1" customWidth="1"/>
    <col min="4108" max="4108" width="13.75" style="2331" customWidth="1"/>
    <col min="4109" max="4109" width="10" style="2331" bestFit="1" customWidth="1"/>
    <col min="4110" max="4110" width="13.25" style="2331" customWidth="1"/>
    <col min="4111" max="4111" width="19.5" style="2331" customWidth="1"/>
    <col min="4112" max="4112" width="17.375" style="2331" customWidth="1"/>
    <col min="4113" max="4113" width="16.625" style="2331" customWidth="1"/>
    <col min="4114" max="4351" width="9" style="2331"/>
    <col min="4352" max="4352" width="2.625" style="2331" customWidth="1"/>
    <col min="4353" max="4353" width="7.375" style="2331" customWidth="1"/>
    <col min="4354" max="4354" width="18.875" style="2331" bestFit="1" customWidth="1"/>
    <col min="4355" max="4355" width="14.625" style="2331" bestFit="1" customWidth="1"/>
    <col min="4356" max="4356" width="66" style="2331" customWidth="1"/>
    <col min="4357" max="4357" width="7.125" style="2331" customWidth="1"/>
    <col min="4358" max="4359" width="10.375" style="2331" bestFit="1" customWidth="1"/>
    <col min="4360" max="4360" width="13.625" style="2331" bestFit="1" customWidth="1"/>
    <col min="4361" max="4361" width="54" style="2331" customWidth="1"/>
    <col min="4362" max="4362" width="42.125" style="2331" customWidth="1"/>
    <col min="4363" max="4363" width="13.5" style="2331" bestFit="1" customWidth="1"/>
    <col min="4364" max="4364" width="13.75" style="2331" customWidth="1"/>
    <col min="4365" max="4365" width="10" style="2331" bestFit="1" customWidth="1"/>
    <col min="4366" max="4366" width="13.25" style="2331" customWidth="1"/>
    <col min="4367" max="4367" width="19.5" style="2331" customWidth="1"/>
    <col min="4368" max="4368" width="17.375" style="2331" customWidth="1"/>
    <col min="4369" max="4369" width="16.625" style="2331" customWidth="1"/>
    <col min="4370" max="4607" width="9" style="2331"/>
    <col min="4608" max="4608" width="2.625" style="2331" customWidth="1"/>
    <col min="4609" max="4609" width="7.375" style="2331" customWidth="1"/>
    <col min="4610" max="4610" width="18.875" style="2331" bestFit="1" customWidth="1"/>
    <col min="4611" max="4611" width="14.625" style="2331" bestFit="1" customWidth="1"/>
    <col min="4612" max="4612" width="66" style="2331" customWidth="1"/>
    <col min="4613" max="4613" width="7.125" style="2331" customWidth="1"/>
    <col min="4614" max="4615" width="10.375" style="2331" bestFit="1" customWidth="1"/>
    <col min="4616" max="4616" width="13.625" style="2331" bestFit="1" customWidth="1"/>
    <col min="4617" max="4617" width="54" style="2331" customWidth="1"/>
    <col min="4618" max="4618" width="42.125" style="2331" customWidth="1"/>
    <col min="4619" max="4619" width="13.5" style="2331" bestFit="1" customWidth="1"/>
    <col min="4620" max="4620" width="13.75" style="2331" customWidth="1"/>
    <col min="4621" max="4621" width="10" style="2331" bestFit="1" customWidth="1"/>
    <col min="4622" max="4622" width="13.25" style="2331" customWidth="1"/>
    <col min="4623" max="4623" width="19.5" style="2331" customWidth="1"/>
    <col min="4624" max="4624" width="17.375" style="2331" customWidth="1"/>
    <col min="4625" max="4625" width="16.625" style="2331" customWidth="1"/>
    <col min="4626" max="4863" width="9" style="2331"/>
    <col min="4864" max="4864" width="2.625" style="2331" customWidth="1"/>
    <col min="4865" max="4865" width="7.375" style="2331" customWidth="1"/>
    <col min="4866" max="4866" width="18.875" style="2331" bestFit="1" customWidth="1"/>
    <col min="4867" max="4867" width="14.625" style="2331" bestFit="1" customWidth="1"/>
    <col min="4868" max="4868" width="66" style="2331" customWidth="1"/>
    <col min="4869" max="4869" width="7.125" style="2331" customWidth="1"/>
    <col min="4870" max="4871" width="10.375" style="2331" bestFit="1" customWidth="1"/>
    <col min="4872" max="4872" width="13.625" style="2331" bestFit="1" customWidth="1"/>
    <col min="4873" max="4873" width="54" style="2331" customWidth="1"/>
    <col min="4874" max="4874" width="42.125" style="2331" customWidth="1"/>
    <col min="4875" max="4875" width="13.5" style="2331" bestFit="1" customWidth="1"/>
    <col min="4876" max="4876" width="13.75" style="2331" customWidth="1"/>
    <col min="4877" max="4877" width="10" style="2331" bestFit="1" customWidth="1"/>
    <col min="4878" max="4878" width="13.25" style="2331" customWidth="1"/>
    <col min="4879" max="4879" width="19.5" style="2331" customWidth="1"/>
    <col min="4880" max="4880" width="17.375" style="2331" customWidth="1"/>
    <col min="4881" max="4881" width="16.625" style="2331" customWidth="1"/>
    <col min="4882" max="5119" width="9" style="2331"/>
    <col min="5120" max="5120" width="2.625" style="2331" customWidth="1"/>
    <col min="5121" max="5121" width="7.375" style="2331" customWidth="1"/>
    <col min="5122" max="5122" width="18.875" style="2331" bestFit="1" customWidth="1"/>
    <col min="5123" max="5123" width="14.625" style="2331" bestFit="1" customWidth="1"/>
    <col min="5124" max="5124" width="66" style="2331" customWidth="1"/>
    <col min="5125" max="5125" width="7.125" style="2331" customWidth="1"/>
    <col min="5126" max="5127" width="10.375" style="2331" bestFit="1" customWidth="1"/>
    <col min="5128" max="5128" width="13.625" style="2331" bestFit="1" customWidth="1"/>
    <col min="5129" max="5129" width="54" style="2331" customWidth="1"/>
    <col min="5130" max="5130" width="42.125" style="2331" customWidth="1"/>
    <col min="5131" max="5131" width="13.5" style="2331" bestFit="1" customWidth="1"/>
    <col min="5132" max="5132" width="13.75" style="2331" customWidth="1"/>
    <col min="5133" max="5133" width="10" style="2331" bestFit="1" customWidth="1"/>
    <col min="5134" max="5134" width="13.25" style="2331" customWidth="1"/>
    <col min="5135" max="5135" width="19.5" style="2331" customWidth="1"/>
    <col min="5136" max="5136" width="17.375" style="2331" customWidth="1"/>
    <col min="5137" max="5137" width="16.625" style="2331" customWidth="1"/>
    <col min="5138" max="5375" width="9" style="2331"/>
    <col min="5376" max="5376" width="2.625" style="2331" customWidth="1"/>
    <col min="5377" max="5377" width="7.375" style="2331" customWidth="1"/>
    <col min="5378" max="5378" width="18.875" style="2331" bestFit="1" customWidth="1"/>
    <col min="5379" max="5379" width="14.625" style="2331" bestFit="1" customWidth="1"/>
    <col min="5380" max="5380" width="66" style="2331" customWidth="1"/>
    <col min="5381" max="5381" width="7.125" style="2331" customWidth="1"/>
    <col min="5382" max="5383" width="10.375" style="2331" bestFit="1" customWidth="1"/>
    <col min="5384" max="5384" width="13.625" style="2331" bestFit="1" customWidth="1"/>
    <col min="5385" max="5385" width="54" style="2331" customWidth="1"/>
    <col min="5386" max="5386" width="42.125" style="2331" customWidth="1"/>
    <col min="5387" max="5387" width="13.5" style="2331" bestFit="1" customWidth="1"/>
    <col min="5388" max="5388" width="13.75" style="2331" customWidth="1"/>
    <col min="5389" max="5389" width="10" style="2331" bestFit="1" customWidth="1"/>
    <col min="5390" max="5390" width="13.25" style="2331" customWidth="1"/>
    <col min="5391" max="5391" width="19.5" style="2331" customWidth="1"/>
    <col min="5392" max="5392" width="17.375" style="2331" customWidth="1"/>
    <col min="5393" max="5393" width="16.625" style="2331" customWidth="1"/>
    <col min="5394" max="5631" width="9" style="2331"/>
    <col min="5632" max="5632" width="2.625" style="2331" customWidth="1"/>
    <col min="5633" max="5633" width="7.375" style="2331" customWidth="1"/>
    <col min="5634" max="5634" width="18.875" style="2331" bestFit="1" customWidth="1"/>
    <col min="5635" max="5635" width="14.625" style="2331" bestFit="1" customWidth="1"/>
    <col min="5636" max="5636" width="66" style="2331" customWidth="1"/>
    <col min="5637" max="5637" width="7.125" style="2331" customWidth="1"/>
    <col min="5638" max="5639" width="10.375" style="2331" bestFit="1" customWidth="1"/>
    <col min="5640" max="5640" width="13.625" style="2331" bestFit="1" customWidth="1"/>
    <col min="5641" max="5641" width="54" style="2331" customWidth="1"/>
    <col min="5642" max="5642" width="42.125" style="2331" customWidth="1"/>
    <col min="5643" max="5643" width="13.5" style="2331" bestFit="1" customWidth="1"/>
    <col min="5644" max="5644" width="13.75" style="2331" customWidth="1"/>
    <col min="5645" max="5645" width="10" style="2331" bestFit="1" customWidth="1"/>
    <col min="5646" max="5646" width="13.25" style="2331" customWidth="1"/>
    <col min="5647" max="5647" width="19.5" style="2331" customWidth="1"/>
    <col min="5648" max="5648" width="17.375" style="2331" customWidth="1"/>
    <col min="5649" max="5649" width="16.625" style="2331" customWidth="1"/>
    <col min="5650" max="5887" width="9" style="2331"/>
    <col min="5888" max="5888" width="2.625" style="2331" customWidth="1"/>
    <col min="5889" max="5889" width="7.375" style="2331" customWidth="1"/>
    <col min="5890" max="5890" width="18.875" style="2331" bestFit="1" customWidth="1"/>
    <col min="5891" max="5891" width="14.625" style="2331" bestFit="1" customWidth="1"/>
    <col min="5892" max="5892" width="66" style="2331" customWidth="1"/>
    <col min="5893" max="5893" width="7.125" style="2331" customWidth="1"/>
    <col min="5894" max="5895" width="10.375" style="2331" bestFit="1" customWidth="1"/>
    <col min="5896" max="5896" width="13.625" style="2331" bestFit="1" customWidth="1"/>
    <col min="5897" max="5897" width="54" style="2331" customWidth="1"/>
    <col min="5898" max="5898" width="42.125" style="2331" customWidth="1"/>
    <col min="5899" max="5899" width="13.5" style="2331" bestFit="1" customWidth="1"/>
    <col min="5900" max="5900" width="13.75" style="2331" customWidth="1"/>
    <col min="5901" max="5901" width="10" style="2331" bestFit="1" customWidth="1"/>
    <col min="5902" max="5902" width="13.25" style="2331" customWidth="1"/>
    <col min="5903" max="5903" width="19.5" style="2331" customWidth="1"/>
    <col min="5904" max="5904" width="17.375" style="2331" customWidth="1"/>
    <col min="5905" max="5905" width="16.625" style="2331" customWidth="1"/>
    <col min="5906" max="6143" width="9" style="2331"/>
    <col min="6144" max="6144" width="2.625" style="2331" customWidth="1"/>
    <col min="6145" max="6145" width="7.375" style="2331" customWidth="1"/>
    <col min="6146" max="6146" width="18.875" style="2331" bestFit="1" customWidth="1"/>
    <col min="6147" max="6147" width="14.625" style="2331" bestFit="1" customWidth="1"/>
    <col min="6148" max="6148" width="66" style="2331" customWidth="1"/>
    <col min="6149" max="6149" width="7.125" style="2331" customWidth="1"/>
    <col min="6150" max="6151" width="10.375" style="2331" bestFit="1" customWidth="1"/>
    <col min="6152" max="6152" width="13.625" style="2331" bestFit="1" customWidth="1"/>
    <col min="6153" max="6153" width="54" style="2331" customWidth="1"/>
    <col min="6154" max="6154" width="42.125" style="2331" customWidth="1"/>
    <col min="6155" max="6155" width="13.5" style="2331" bestFit="1" customWidth="1"/>
    <col min="6156" max="6156" width="13.75" style="2331" customWidth="1"/>
    <col min="6157" max="6157" width="10" style="2331" bestFit="1" customWidth="1"/>
    <col min="6158" max="6158" width="13.25" style="2331" customWidth="1"/>
    <col min="6159" max="6159" width="19.5" style="2331" customWidth="1"/>
    <col min="6160" max="6160" width="17.375" style="2331" customWidth="1"/>
    <col min="6161" max="6161" width="16.625" style="2331" customWidth="1"/>
    <col min="6162" max="6399" width="9" style="2331"/>
    <col min="6400" max="6400" width="2.625" style="2331" customWidth="1"/>
    <col min="6401" max="6401" width="7.375" style="2331" customWidth="1"/>
    <col min="6402" max="6402" width="18.875" style="2331" bestFit="1" customWidth="1"/>
    <col min="6403" max="6403" width="14.625" style="2331" bestFit="1" customWidth="1"/>
    <col min="6404" max="6404" width="66" style="2331" customWidth="1"/>
    <col min="6405" max="6405" width="7.125" style="2331" customWidth="1"/>
    <col min="6406" max="6407" width="10.375" style="2331" bestFit="1" customWidth="1"/>
    <col min="6408" max="6408" width="13.625" style="2331" bestFit="1" customWidth="1"/>
    <col min="6409" max="6409" width="54" style="2331" customWidth="1"/>
    <col min="6410" max="6410" width="42.125" style="2331" customWidth="1"/>
    <col min="6411" max="6411" width="13.5" style="2331" bestFit="1" customWidth="1"/>
    <col min="6412" max="6412" width="13.75" style="2331" customWidth="1"/>
    <col min="6413" max="6413" width="10" style="2331" bestFit="1" customWidth="1"/>
    <col min="6414" max="6414" width="13.25" style="2331" customWidth="1"/>
    <col min="6415" max="6415" width="19.5" style="2331" customWidth="1"/>
    <col min="6416" max="6416" width="17.375" style="2331" customWidth="1"/>
    <col min="6417" max="6417" width="16.625" style="2331" customWidth="1"/>
    <col min="6418" max="6655" width="9" style="2331"/>
    <col min="6656" max="6656" width="2.625" style="2331" customWidth="1"/>
    <col min="6657" max="6657" width="7.375" style="2331" customWidth="1"/>
    <col min="6658" max="6658" width="18.875" style="2331" bestFit="1" customWidth="1"/>
    <col min="6659" max="6659" width="14.625" style="2331" bestFit="1" customWidth="1"/>
    <col min="6660" max="6660" width="66" style="2331" customWidth="1"/>
    <col min="6661" max="6661" width="7.125" style="2331" customWidth="1"/>
    <col min="6662" max="6663" width="10.375" style="2331" bestFit="1" customWidth="1"/>
    <col min="6664" max="6664" width="13.625" style="2331" bestFit="1" customWidth="1"/>
    <col min="6665" max="6665" width="54" style="2331" customWidth="1"/>
    <col min="6666" max="6666" width="42.125" style="2331" customWidth="1"/>
    <col min="6667" max="6667" width="13.5" style="2331" bestFit="1" customWidth="1"/>
    <col min="6668" max="6668" width="13.75" style="2331" customWidth="1"/>
    <col min="6669" max="6669" width="10" style="2331" bestFit="1" customWidth="1"/>
    <col min="6670" max="6670" width="13.25" style="2331" customWidth="1"/>
    <col min="6671" max="6671" width="19.5" style="2331" customWidth="1"/>
    <col min="6672" max="6672" width="17.375" style="2331" customWidth="1"/>
    <col min="6673" max="6673" width="16.625" style="2331" customWidth="1"/>
    <col min="6674" max="6911" width="9" style="2331"/>
    <col min="6912" max="6912" width="2.625" style="2331" customWidth="1"/>
    <col min="6913" max="6913" width="7.375" style="2331" customWidth="1"/>
    <col min="6914" max="6914" width="18.875" style="2331" bestFit="1" customWidth="1"/>
    <col min="6915" max="6915" width="14.625" style="2331" bestFit="1" customWidth="1"/>
    <col min="6916" max="6916" width="66" style="2331" customWidth="1"/>
    <col min="6917" max="6917" width="7.125" style="2331" customWidth="1"/>
    <col min="6918" max="6919" width="10.375" style="2331" bestFit="1" customWidth="1"/>
    <col min="6920" max="6920" width="13.625" style="2331" bestFit="1" customWidth="1"/>
    <col min="6921" max="6921" width="54" style="2331" customWidth="1"/>
    <col min="6922" max="6922" width="42.125" style="2331" customWidth="1"/>
    <col min="6923" max="6923" width="13.5" style="2331" bestFit="1" customWidth="1"/>
    <col min="6924" max="6924" width="13.75" style="2331" customWidth="1"/>
    <col min="6925" max="6925" width="10" style="2331" bestFit="1" customWidth="1"/>
    <col min="6926" max="6926" width="13.25" style="2331" customWidth="1"/>
    <col min="6927" max="6927" width="19.5" style="2331" customWidth="1"/>
    <col min="6928" max="6928" width="17.375" style="2331" customWidth="1"/>
    <col min="6929" max="6929" width="16.625" style="2331" customWidth="1"/>
    <col min="6930" max="7167" width="9" style="2331"/>
    <col min="7168" max="7168" width="2.625" style="2331" customWidth="1"/>
    <col min="7169" max="7169" width="7.375" style="2331" customWidth="1"/>
    <col min="7170" max="7170" width="18.875" style="2331" bestFit="1" customWidth="1"/>
    <col min="7171" max="7171" width="14.625" style="2331" bestFit="1" customWidth="1"/>
    <col min="7172" max="7172" width="66" style="2331" customWidth="1"/>
    <col min="7173" max="7173" width="7.125" style="2331" customWidth="1"/>
    <col min="7174" max="7175" width="10.375" style="2331" bestFit="1" customWidth="1"/>
    <col min="7176" max="7176" width="13.625" style="2331" bestFit="1" customWidth="1"/>
    <col min="7177" max="7177" width="54" style="2331" customWidth="1"/>
    <col min="7178" max="7178" width="42.125" style="2331" customWidth="1"/>
    <col min="7179" max="7179" width="13.5" style="2331" bestFit="1" customWidth="1"/>
    <col min="7180" max="7180" width="13.75" style="2331" customWidth="1"/>
    <col min="7181" max="7181" width="10" style="2331" bestFit="1" customWidth="1"/>
    <col min="7182" max="7182" width="13.25" style="2331" customWidth="1"/>
    <col min="7183" max="7183" width="19.5" style="2331" customWidth="1"/>
    <col min="7184" max="7184" width="17.375" style="2331" customWidth="1"/>
    <col min="7185" max="7185" width="16.625" style="2331" customWidth="1"/>
    <col min="7186" max="7423" width="9" style="2331"/>
    <col min="7424" max="7424" width="2.625" style="2331" customWidth="1"/>
    <col min="7425" max="7425" width="7.375" style="2331" customWidth="1"/>
    <col min="7426" max="7426" width="18.875" style="2331" bestFit="1" customWidth="1"/>
    <col min="7427" max="7427" width="14.625" style="2331" bestFit="1" customWidth="1"/>
    <col min="7428" max="7428" width="66" style="2331" customWidth="1"/>
    <col min="7429" max="7429" width="7.125" style="2331" customWidth="1"/>
    <col min="7430" max="7431" width="10.375" style="2331" bestFit="1" customWidth="1"/>
    <col min="7432" max="7432" width="13.625" style="2331" bestFit="1" customWidth="1"/>
    <col min="7433" max="7433" width="54" style="2331" customWidth="1"/>
    <col min="7434" max="7434" width="42.125" style="2331" customWidth="1"/>
    <col min="7435" max="7435" width="13.5" style="2331" bestFit="1" customWidth="1"/>
    <col min="7436" max="7436" width="13.75" style="2331" customWidth="1"/>
    <col min="7437" max="7437" width="10" style="2331" bestFit="1" customWidth="1"/>
    <col min="7438" max="7438" width="13.25" style="2331" customWidth="1"/>
    <col min="7439" max="7439" width="19.5" style="2331" customWidth="1"/>
    <col min="7440" max="7440" width="17.375" style="2331" customWidth="1"/>
    <col min="7441" max="7441" width="16.625" style="2331" customWidth="1"/>
    <col min="7442" max="7679" width="9" style="2331"/>
    <col min="7680" max="7680" width="2.625" style="2331" customWidth="1"/>
    <col min="7681" max="7681" width="7.375" style="2331" customWidth="1"/>
    <col min="7682" max="7682" width="18.875" style="2331" bestFit="1" customWidth="1"/>
    <col min="7683" max="7683" width="14.625" style="2331" bestFit="1" customWidth="1"/>
    <col min="7684" max="7684" width="66" style="2331" customWidth="1"/>
    <col min="7685" max="7685" width="7.125" style="2331" customWidth="1"/>
    <col min="7686" max="7687" width="10.375" style="2331" bestFit="1" customWidth="1"/>
    <col min="7688" max="7688" width="13.625" style="2331" bestFit="1" customWidth="1"/>
    <col min="7689" max="7689" width="54" style="2331" customWidth="1"/>
    <col min="7690" max="7690" width="42.125" style="2331" customWidth="1"/>
    <col min="7691" max="7691" width="13.5" style="2331" bestFit="1" customWidth="1"/>
    <col min="7692" max="7692" width="13.75" style="2331" customWidth="1"/>
    <col min="7693" max="7693" width="10" style="2331" bestFit="1" customWidth="1"/>
    <col min="7694" max="7694" width="13.25" style="2331" customWidth="1"/>
    <col min="7695" max="7695" width="19.5" style="2331" customWidth="1"/>
    <col min="7696" max="7696" width="17.375" style="2331" customWidth="1"/>
    <col min="7697" max="7697" width="16.625" style="2331" customWidth="1"/>
    <col min="7698" max="7935" width="9" style="2331"/>
    <col min="7936" max="7936" width="2.625" style="2331" customWidth="1"/>
    <col min="7937" max="7937" width="7.375" style="2331" customWidth="1"/>
    <col min="7938" max="7938" width="18.875" style="2331" bestFit="1" customWidth="1"/>
    <col min="7939" max="7939" width="14.625" style="2331" bestFit="1" customWidth="1"/>
    <col min="7940" max="7940" width="66" style="2331" customWidth="1"/>
    <col min="7941" max="7941" width="7.125" style="2331" customWidth="1"/>
    <col min="7942" max="7943" width="10.375" style="2331" bestFit="1" customWidth="1"/>
    <col min="7944" max="7944" width="13.625" style="2331" bestFit="1" customWidth="1"/>
    <col min="7945" max="7945" width="54" style="2331" customWidth="1"/>
    <col min="7946" max="7946" width="42.125" style="2331" customWidth="1"/>
    <col min="7947" max="7947" width="13.5" style="2331" bestFit="1" customWidth="1"/>
    <col min="7948" max="7948" width="13.75" style="2331" customWidth="1"/>
    <col min="7949" max="7949" width="10" style="2331" bestFit="1" customWidth="1"/>
    <col min="7950" max="7950" width="13.25" style="2331" customWidth="1"/>
    <col min="7951" max="7951" width="19.5" style="2331" customWidth="1"/>
    <col min="7952" max="7952" width="17.375" style="2331" customWidth="1"/>
    <col min="7953" max="7953" width="16.625" style="2331" customWidth="1"/>
    <col min="7954" max="8191" width="9" style="2331"/>
    <col min="8192" max="8192" width="2.625" style="2331" customWidth="1"/>
    <col min="8193" max="8193" width="7.375" style="2331" customWidth="1"/>
    <col min="8194" max="8194" width="18.875" style="2331" bestFit="1" customWidth="1"/>
    <col min="8195" max="8195" width="14.625" style="2331" bestFit="1" customWidth="1"/>
    <col min="8196" max="8196" width="66" style="2331" customWidth="1"/>
    <col min="8197" max="8197" width="7.125" style="2331" customWidth="1"/>
    <col min="8198" max="8199" width="10.375" style="2331" bestFit="1" customWidth="1"/>
    <col min="8200" max="8200" width="13.625" style="2331" bestFit="1" customWidth="1"/>
    <col min="8201" max="8201" width="54" style="2331" customWidth="1"/>
    <col min="8202" max="8202" width="42.125" style="2331" customWidth="1"/>
    <col min="8203" max="8203" width="13.5" style="2331" bestFit="1" customWidth="1"/>
    <col min="8204" max="8204" width="13.75" style="2331" customWidth="1"/>
    <col min="8205" max="8205" width="10" style="2331" bestFit="1" customWidth="1"/>
    <col min="8206" max="8206" width="13.25" style="2331" customWidth="1"/>
    <col min="8207" max="8207" width="19.5" style="2331" customWidth="1"/>
    <col min="8208" max="8208" width="17.375" style="2331" customWidth="1"/>
    <col min="8209" max="8209" width="16.625" style="2331" customWidth="1"/>
    <col min="8210" max="8447" width="9" style="2331"/>
    <col min="8448" max="8448" width="2.625" style="2331" customWidth="1"/>
    <col min="8449" max="8449" width="7.375" style="2331" customWidth="1"/>
    <col min="8450" max="8450" width="18.875" style="2331" bestFit="1" customWidth="1"/>
    <col min="8451" max="8451" width="14.625" style="2331" bestFit="1" customWidth="1"/>
    <col min="8452" max="8452" width="66" style="2331" customWidth="1"/>
    <col min="8453" max="8453" width="7.125" style="2331" customWidth="1"/>
    <col min="8454" max="8455" width="10.375" style="2331" bestFit="1" customWidth="1"/>
    <col min="8456" max="8456" width="13.625" style="2331" bestFit="1" customWidth="1"/>
    <col min="8457" max="8457" width="54" style="2331" customWidth="1"/>
    <col min="8458" max="8458" width="42.125" style="2331" customWidth="1"/>
    <col min="8459" max="8459" width="13.5" style="2331" bestFit="1" customWidth="1"/>
    <col min="8460" max="8460" width="13.75" style="2331" customWidth="1"/>
    <col min="8461" max="8461" width="10" style="2331" bestFit="1" customWidth="1"/>
    <col min="8462" max="8462" width="13.25" style="2331" customWidth="1"/>
    <col min="8463" max="8463" width="19.5" style="2331" customWidth="1"/>
    <col min="8464" max="8464" width="17.375" style="2331" customWidth="1"/>
    <col min="8465" max="8465" width="16.625" style="2331" customWidth="1"/>
    <col min="8466" max="8703" width="9" style="2331"/>
    <col min="8704" max="8704" width="2.625" style="2331" customWidth="1"/>
    <col min="8705" max="8705" width="7.375" style="2331" customWidth="1"/>
    <col min="8706" max="8706" width="18.875" style="2331" bestFit="1" customWidth="1"/>
    <col min="8707" max="8707" width="14.625" style="2331" bestFit="1" customWidth="1"/>
    <col min="8708" max="8708" width="66" style="2331" customWidth="1"/>
    <col min="8709" max="8709" width="7.125" style="2331" customWidth="1"/>
    <col min="8710" max="8711" width="10.375" style="2331" bestFit="1" customWidth="1"/>
    <col min="8712" max="8712" width="13.625" style="2331" bestFit="1" customWidth="1"/>
    <col min="8713" max="8713" width="54" style="2331" customWidth="1"/>
    <col min="8714" max="8714" width="42.125" style="2331" customWidth="1"/>
    <col min="8715" max="8715" width="13.5" style="2331" bestFit="1" customWidth="1"/>
    <col min="8716" max="8716" width="13.75" style="2331" customWidth="1"/>
    <col min="8717" max="8717" width="10" style="2331" bestFit="1" customWidth="1"/>
    <col min="8718" max="8718" width="13.25" style="2331" customWidth="1"/>
    <col min="8719" max="8719" width="19.5" style="2331" customWidth="1"/>
    <col min="8720" max="8720" width="17.375" style="2331" customWidth="1"/>
    <col min="8721" max="8721" width="16.625" style="2331" customWidth="1"/>
    <col min="8722" max="8959" width="9" style="2331"/>
    <col min="8960" max="8960" width="2.625" style="2331" customWidth="1"/>
    <col min="8961" max="8961" width="7.375" style="2331" customWidth="1"/>
    <col min="8962" max="8962" width="18.875" style="2331" bestFit="1" customWidth="1"/>
    <col min="8963" max="8963" width="14.625" style="2331" bestFit="1" customWidth="1"/>
    <col min="8964" max="8964" width="66" style="2331" customWidth="1"/>
    <col min="8965" max="8965" width="7.125" style="2331" customWidth="1"/>
    <col min="8966" max="8967" width="10.375" style="2331" bestFit="1" customWidth="1"/>
    <col min="8968" max="8968" width="13.625" style="2331" bestFit="1" customWidth="1"/>
    <col min="8969" max="8969" width="54" style="2331" customWidth="1"/>
    <col min="8970" max="8970" width="42.125" style="2331" customWidth="1"/>
    <col min="8971" max="8971" width="13.5" style="2331" bestFit="1" customWidth="1"/>
    <col min="8972" max="8972" width="13.75" style="2331" customWidth="1"/>
    <col min="8973" max="8973" width="10" style="2331" bestFit="1" customWidth="1"/>
    <col min="8974" max="8974" width="13.25" style="2331" customWidth="1"/>
    <col min="8975" max="8975" width="19.5" style="2331" customWidth="1"/>
    <col min="8976" max="8976" width="17.375" style="2331" customWidth="1"/>
    <col min="8977" max="8977" width="16.625" style="2331" customWidth="1"/>
    <col min="8978" max="9215" width="9" style="2331"/>
    <col min="9216" max="9216" width="2.625" style="2331" customWidth="1"/>
    <col min="9217" max="9217" width="7.375" style="2331" customWidth="1"/>
    <col min="9218" max="9218" width="18.875" style="2331" bestFit="1" customWidth="1"/>
    <col min="9219" max="9219" width="14.625" style="2331" bestFit="1" customWidth="1"/>
    <col min="9220" max="9220" width="66" style="2331" customWidth="1"/>
    <col min="9221" max="9221" width="7.125" style="2331" customWidth="1"/>
    <col min="9222" max="9223" width="10.375" style="2331" bestFit="1" customWidth="1"/>
    <col min="9224" max="9224" width="13.625" style="2331" bestFit="1" customWidth="1"/>
    <col min="9225" max="9225" width="54" style="2331" customWidth="1"/>
    <col min="9226" max="9226" width="42.125" style="2331" customWidth="1"/>
    <col min="9227" max="9227" width="13.5" style="2331" bestFit="1" customWidth="1"/>
    <col min="9228" max="9228" width="13.75" style="2331" customWidth="1"/>
    <col min="9229" max="9229" width="10" style="2331" bestFit="1" customWidth="1"/>
    <col min="9230" max="9230" width="13.25" style="2331" customWidth="1"/>
    <col min="9231" max="9231" width="19.5" style="2331" customWidth="1"/>
    <col min="9232" max="9232" width="17.375" style="2331" customWidth="1"/>
    <col min="9233" max="9233" width="16.625" style="2331" customWidth="1"/>
    <col min="9234" max="9471" width="9" style="2331"/>
    <col min="9472" max="9472" width="2.625" style="2331" customWidth="1"/>
    <col min="9473" max="9473" width="7.375" style="2331" customWidth="1"/>
    <col min="9474" max="9474" width="18.875" style="2331" bestFit="1" customWidth="1"/>
    <col min="9475" max="9475" width="14.625" style="2331" bestFit="1" customWidth="1"/>
    <col min="9476" max="9476" width="66" style="2331" customWidth="1"/>
    <col min="9477" max="9477" width="7.125" style="2331" customWidth="1"/>
    <col min="9478" max="9479" width="10.375" style="2331" bestFit="1" customWidth="1"/>
    <col min="9480" max="9480" width="13.625" style="2331" bestFit="1" customWidth="1"/>
    <col min="9481" max="9481" width="54" style="2331" customWidth="1"/>
    <col min="9482" max="9482" width="42.125" style="2331" customWidth="1"/>
    <col min="9483" max="9483" width="13.5" style="2331" bestFit="1" customWidth="1"/>
    <col min="9484" max="9484" width="13.75" style="2331" customWidth="1"/>
    <col min="9485" max="9485" width="10" style="2331" bestFit="1" customWidth="1"/>
    <col min="9486" max="9486" width="13.25" style="2331" customWidth="1"/>
    <col min="9487" max="9487" width="19.5" style="2331" customWidth="1"/>
    <col min="9488" max="9488" width="17.375" style="2331" customWidth="1"/>
    <col min="9489" max="9489" width="16.625" style="2331" customWidth="1"/>
    <col min="9490" max="9727" width="9" style="2331"/>
    <col min="9728" max="9728" width="2.625" style="2331" customWidth="1"/>
    <col min="9729" max="9729" width="7.375" style="2331" customWidth="1"/>
    <col min="9730" max="9730" width="18.875" style="2331" bestFit="1" customWidth="1"/>
    <col min="9731" max="9731" width="14.625" style="2331" bestFit="1" customWidth="1"/>
    <col min="9732" max="9732" width="66" style="2331" customWidth="1"/>
    <col min="9733" max="9733" width="7.125" style="2331" customWidth="1"/>
    <col min="9734" max="9735" width="10.375" style="2331" bestFit="1" customWidth="1"/>
    <col min="9736" max="9736" width="13.625" style="2331" bestFit="1" customWidth="1"/>
    <col min="9737" max="9737" width="54" style="2331" customWidth="1"/>
    <col min="9738" max="9738" width="42.125" style="2331" customWidth="1"/>
    <col min="9739" max="9739" width="13.5" style="2331" bestFit="1" customWidth="1"/>
    <col min="9740" max="9740" width="13.75" style="2331" customWidth="1"/>
    <col min="9741" max="9741" width="10" style="2331" bestFit="1" customWidth="1"/>
    <col min="9742" max="9742" width="13.25" style="2331" customWidth="1"/>
    <col min="9743" max="9743" width="19.5" style="2331" customWidth="1"/>
    <col min="9744" max="9744" width="17.375" style="2331" customWidth="1"/>
    <col min="9745" max="9745" width="16.625" style="2331" customWidth="1"/>
    <col min="9746" max="9983" width="9" style="2331"/>
    <col min="9984" max="9984" width="2.625" style="2331" customWidth="1"/>
    <col min="9985" max="9985" width="7.375" style="2331" customWidth="1"/>
    <col min="9986" max="9986" width="18.875" style="2331" bestFit="1" customWidth="1"/>
    <col min="9987" max="9987" width="14.625" style="2331" bestFit="1" customWidth="1"/>
    <col min="9988" max="9988" width="66" style="2331" customWidth="1"/>
    <col min="9989" max="9989" width="7.125" style="2331" customWidth="1"/>
    <col min="9990" max="9991" width="10.375" style="2331" bestFit="1" customWidth="1"/>
    <col min="9992" max="9992" width="13.625" style="2331" bestFit="1" customWidth="1"/>
    <col min="9993" max="9993" width="54" style="2331" customWidth="1"/>
    <col min="9994" max="9994" width="42.125" style="2331" customWidth="1"/>
    <col min="9995" max="9995" width="13.5" style="2331" bestFit="1" customWidth="1"/>
    <col min="9996" max="9996" width="13.75" style="2331" customWidth="1"/>
    <col min="9997" max="9997" width="10" style="2331" bestFit="1" customWidth="1"/>
    <col min="9998" max="9998" width="13.25" style="2331" customWidth="1"/>
    <col min="9999" max="9999" width="19.5" style="2331" customWidth="1"/>
    <col min="10000" max="10000" width="17.375" style="2331" customWidth="1"/>
    <col min="10001" max="10001" width="16.625" style="2331" customWidth="1"/>
    <col min="10002" max="10239" width="9" style="2331"/>
    <col min="10240" max="10240" width="2.625" style="2331" customWidth="1"/>
    <col min="10241" max="10241" width="7.375" style="2331" customWidth="1"/>
    <col min="10242" max="10242" width="18.875" style="2331" bestFit="1" customWidth="1"/>
    <col min="10243" max="10243" width="14.625" style="2331" bestFit="1" customWidth="1"/>
    <col min="10244" max="10244" width="66" style="2331" customWidth="1"/>
    <col min="10245" max="10245" width="7.125" style="2331" customWidth="1"/>
    <col min="10246" max="10247" width="10.375" style="2331" bestFit="1" customWidth="1"/>
    <col min="10248" max="10248" width="13.625" style="2331" bestFit="1" customWidth="1"/>
    <col min="10249" max="10249" width="54" style="2331" customWidth="1"/>
    <col min="10250" max="10250" width="42.125" style="2331" customWidth="1"/>
    <col min="10251" max="10251" width="13.5" style="2331" bestFit="1" customWidth="1"/>
    <col min="10252" max="10252" width="13.75" style="2331" customWidth="1"/>
    <col min="10253" max="10253" width="10" style="2331" bestFit="1" customWidth="1"/>
    <col min="10254" max="10254" width="13.25" style="2331" customWidth="1"/>
    <col min="10255" max="10255" width="19.5" style="2331" customWidth="1"/>
    <col min="10256" max="10256" width="17.375" style="2331" customWidth="1"/>
    <col min="10257" max="10257" width="16.625" style="2331" customWidth="1"/>
    <col min="10258" max="10495" width="9" style="2331"/>
    <col min="10496" max="10496" width="2.625" style="2331" customWidth="1"/>
    <col min="10497" max="10497" width="7.375" style="2331" customWidth="1"/>
    <col min="10498" max="10498" width="18.875" style="2331" bestFit="1" customWidth="1"/>
    <col min="10499" max="10499" width="14.625" style="2331" bestFit="1" customWidth="1"/>
    <col min="10500" max="10500" width="66" style="2331" customWidth="1"/>
    <col min="10501" max="10501" width="7.125" style="2331" customWidth="1"/>
    <col min="10502" max="10503" width="10.375" style="2331" bestFit="1" customWidth="1"/>
    <col min="10504" max="10504" width="13.625" style="2331" bestFit="1" customWidth="1"/>
    <col min="10505" max="10505" width="54" style="2331" customWidth="1"/>
    <col min="10506" max="10506" width="42.125" style="2331" customWidth="1"/>
    <col min="10507" max="10507" width="13.5" style="2331" bestFit="1" customWidth="1"/>
    <col min="10508" max="10508" width="13.75" style="2331" customWidth="1"/>
    <col min="10509" max="10509" width="10" style="2331" bestFit="1" customWidth="1"/>
    <col min="10510" max="10510" width="13.25" style="2331" customWidth="1"/>
    <col min="10511" max="10511" width="19.5" style="2331" customWidth="1"/>
    <col min="10512" max="10512" width="17.375" style="2331" customWidth="1"/>
    <col min="10513" max="10513" width="16.625" style="2331" customWidth="1"/>
    <col min="10514" max="10751" width="9" style="2331"/>
    <col min="10752" max="10752" width="2.625" style="2331" customWidth="1"/>
    <col min="10753" max="10753" width="7.375" style="2331" customWidth="1"/>
    <col min="10754" max="10754" width="18.875" style="2331" bestFit="1" customWidth="1"/>
    <col min="10755" max="10755" width="14.625" style="2331" bestFit="1" customWidth="1"/>
    <col min="10756" max="10756" width="66" style="2331" customWidth="1"/>
    <col min="10757" max="10757" width="7.125" style="2331" customWidth="1"/>
    <col min="10758" max="10759" width="10.375" style="2331" bestFit="1" customWidth="1"/>
    <col min="10760" max="10760" width="13.625" style="2331" bestFit="1" customWidth="1"/>
    <col min="10761" max="10761" width="54" style="2331" customWidth="1"/>
    <col min="10762" max="10762" width="42.125" style="2331" customWidth="1"/>
    <col min="10763" max="10763" width="13.5" style="2331" bestFit="1" customWidth="1"/>
    <col min="10764" max="10764" width="13.75" style="2331" customWidth="1"/>
    <col min="10765" max="10765" width="10" style="2331" bestFit="1" customWidth="1"/>
    <col min="10766" max="10766" width="13.25" style="2331" customWidth="1"/>
    <col min="10767" max="10767" width="19.5" style="2331" customWidth="1"/>
    <col min="10768" max="10768" width="17.375" style="2331" customWidth="1"/>
    <col min="10769" max="10769" width="16.625" style="2331" customWidth="1"/>
    <col min="10770" max="11007" width="9" style="2331"/>
    <col min="11008" max="11008" width="2.625" style="2331" customWidth="1"/>
    <col min="11009" max="11009" width="7.375" style="2331" customWidth="1"/>
    <col min="11010" max="11010" width="18.875" style="2331" bestFit="1" customWidth="1"/>
    <col min="11011" max="11011" width="14.625" style="2331" bestFit="1" customWidth="1"/>
    <col min="11012" max="11012" width="66" style="2331" customWidth="1"/>
    <col min="11013" max="11013" width="7.125" style="2331" customWidth="1"/>
    <col min="11014" max="11015" width="10.375" style="2331" bestFit="1" customWidth="1"/>
    <col min="11016" max="11016" width="13.625" style="2331" bestFit="1" customWidth="1"/>
    <col min="11017" max="11017" width="54" style="2331" customWidth="1"/>
    <col min="11018" max="11018" width="42.125" style="2331" customWidth="1"/>
    <col min="11019" max="11019" width="13.5" style="2331" bestFit="1" customWidth="1"/>
    <col min="11020" max="11020" width="13.75" style="2331" customWidth="1"/>
    <col min="11021" max="11021" width="10" style="2331" bestFit="1" customWidth="1"/>
    <col min="11022" max="11022" width="13.25" style="2331" customWidth="1"/>
    <col min="11023" max="11023" width="19.5" style="2331" customWidth="1"/>
    <col min="11024" max="11024" width="17.375" style="2331" customWidth="1"/>
    <col min="11025" max="11025" width="16.625" style="2331" customWidth="1"/>
    <col min="11026" max="11263" width="9" style="2331"/>
    <col min="11264" max="11264" width="2.625" style="2331" customWidth="1"/>
    <col min="11265" max="11265" width="7.375" style="2331" customWidth="1"/>
    <col min="11266" max="11266" width="18.875" style="2331" bestFit="1" customWidth="1"/>
    <col min="11267" max="11267" width="14.625" style="2331" bestFit="1" customWidth="1"/>
    <col min="11268" max="11268" width="66" style="2331" customWidth="1"/>
    <col min="11269" max="11269" width="7.125" style="2331" customWidth="1"/>
    <col min="11270" max="11271" width="10.375" style="2331" bestFit="1" customWidth="1"/>
    <col min="11272" max="11272" width="13.625" style="2331" bestFit="1" customWidth="1"/>
    <col min="11273" max="11273" width="54" style="2331" customWidth="1"/>
    <col min="11274" max="11274" width="42.125" style="2331" customWidth="1"/>
    <col min="11275" max="11275" width="13.5" style="2331" bestFit="1" customWidth="1"/>
    <col min="11276" max="11276" width="13.75" style="2331" customWidth="1"/>
    <col min="11277" max="11277" width="10" style="2331" bestFit="1" customWidth="1"/>
    <col min="11278" max="11278" width="13.25" style="2331" customWidth="1"/>
    <col min="11279" max="11279" width="19.5" style="2331" customWidth="1"/>
    <col min="11280" max="11280" width="17.375" style="2331" customWidth="1"/>
    <col min="11281" max="11281" width="16.625" style="2331" customWidth="1"/>
    <col min="11282" max="11519" width="9" style="2331"/>
    <col min="11520" max="11520" width="2.625" style="2331" customWidth="1"/>
    <col min="11521" max="11521" width="7.375" style="2331" customWidth="1"/>
    <col min="11522" max="11522" width="18.875" style="2331" bestFit="1" customWidth="1"/>
    <col min="11523" max="11523" width="14.625" style="2331" bestFit="1" customWidth="1"/>
    <col min="11524" max="11524" width="66" style="2331" customWidth="1"/>
    <col min="11525" max="11525" width="7.125" style="2331" customWidth="1"/>
    <col min="11526" max="11527" width="10.375" style="2331" bestFit="1" customWidth="1"/>
    <col min="11528" max="11528" width="13.625" style="2331" bestFit="1" customWidth="1"/>
    <col min="11529" max="11529" width="54" style="2331" customWidth="1"/>
    <col min="11530" max="11530" width="42.125" style="2331" customWidth="1"/>
    <col min="11531" max="11531" width="13.5" style="2331" bestFit="1" customWidth="1"/>
    <col min="11532" max="11532" width="13.75" style="2331" customWidth="1"/>
    <col min="11533" max="11533" width="10" style="2331" bestFit="1" customWidth="1"/>
    <col min="11534" max="11534" width="13.25" style="2331" customWidth="1"/>
    <col min="11535" max="11535" width="19.5" style="2331" customWidth="1"/>
    <col min="11536" max="11536" width="17.375" style="2331" customWidth="1"/>
    <col min="11537" max="11537" width="16.625" style="2331" customWidth="1"/>
    <col min="11538" max="11775" width="9" style="2331"/>
    <col min="11776" max="11776" width="2.625" style="2331" customWidth="1"/>
    <col min="11777" max="11777" width="7.375" style="2331" customWidth="1"/>
    <col min="11778" max="11778" width="18.875" style="2331" bestFit="1" customWidth="1"/>
    <col min="11779" max="11779" width="14.625" style="2331" bestFit="1" customWidth="1"/>
    <col min="11780" max="11780" width="66" style="2331" customWidth="1"/>
    <col min="11781" max="11781" width="7.125" style="2331" customWidth="1"/>
    <col min="11782" max="11783" width="10.375" style="2331" bestFit="1" customWidth="1"/>
    <col min="11784" max="11784" width="13.625" style="2331" bestFit="1" customWidth="1"/>
    <col min="11785" max="11785" width="54" style="2331" customWidth="1"/>
    <col min="11786" max="11786" width="42.125" style="2331" customWidth="1"/>
    <col min="11787" max="11787" width="13.5" style="2331" bestFit="1" customWidth="1"/>
    <col min="11788" max="11788" width="13.75" style="2331" customWidth="1"/>
    <col min="11789" max="11789" width="10" style="2331" bestFit="1" customWidth="1"/>
    <col min="11790" max="11790" width="13.25" style="2331" customWidth="1"/>
    <col min="11791" max="11791" width="19.5" style="2331" customWidth="1"/>
    <col min="11792" max="11792" width="17.375" style="2331" customWidth="1"/>
    <col min="11793" max="11793" width="16.625" style="2331" customWidth="1"/>
    <col min="11794" max="12031" width="9" style="2331"/>
    <col min="12032" max="12032" width="2.625" style="2331" customWidth="1"/>
    <col min="12033" max="12033" width="7.375" style="2331" customWidth="1"/>
    <col min="12034" max="12034" width="18.875" style="2331" bestFit="1" customWidth="1"/>
    <col min="12035" max="12035" width="14.625" style="2331" bestFit="1" customWidth="1"/>
    <col min="12036" max="12036" width="66" style="2331" customWidth="1"/>
    <col min="12037" max="12037" width="7.125" style="2331" customWidth="1"/>
    <col min="12038" max="12039" width="10.375" style="2331" bestFit="1" customWidth="1"/>
    <col min="12040" max="12040" width="13.625" style="2331" bestFit="1" customWidth="1"/>
    <col min="12041" max="12041" width="54" style="2331" customWidth="1"/>
    <col min="12042" max="12042" width="42.125" style="2331" customWidth="1"/>
    <col min="12043" max="12043" width="13.5" style="2331" bestFit="1" customWidth="1"/>
    <col min="12044" max="12044" width="13.75" style="2331" customWidth="1"/>
    <col min="12045" max="12045" width="10" style="2331" bestFit="1" customWidth="1"/>
    <col min="12046" max="12046" width="13.25" style="2331" customWidth="1"/>
    <col min="12047" max="12047" width="19.5" style="2331" customWidth="1"/>
    <col min="12048" max="12048" width="17.375" style="2331" customWidth="1"/>
    <col min="12049" max="12049" width="16.625" style="2331" customWidth="1"/>
    <col min="12050" max="12287" width="9" style="2331"/>
    <col min="12288" max="12288" width="2.625" style="2331" customWidth="1"/>
    <col min="12289" max="12289" width="7.375" style="2331" customWidth="1"/>
    <col min="12290" max="12290" width="18.875" style="2331" bestFit="1" customWidth="1"/>
    <col min="12291" max="12291" width="14.625" style="2331" bestFit="1" customWidth="1"/>
    <col min="12292" max="12292" width="66" style="2331" customWidth="1"/>
    <col min="12293" max="12293" width="7.125" style="2331" customWidth="1"/>
    <col min="12294" max="12295" width="10.375" style="2331" bestFit="1" customWidth="1"/>
    <col min="12296" max="12296" width="13.625" style="2331" bestFit="1" customWidth="1"/>
    <col min="12297" max="12297" width="54" style="2331" customWidth="1"/>
    <col min="12298" max="12298" width="42.125" style="2331" customWidth="1"/>
    <col min="12299" max="12299" width="13.5" style="2331" bestFit="1" customWidth="1"/>
    <col min="12300" max="12300" width="13.75" style="2331" customWidth="1"/>
    <col min="12301" max="12301" width="10" style="2331" bestFit="1" customWidth="1"/>
    <col min="12302" max="12302" width="13.25" style="2331" customWidth="1"/>
    <col min="12303" max="12303" width="19.5" style="2331" customWidth="1"/>
    <col min="12304" max="12304" width="17.375" style="2331" customWidth="1"/>
    <col min="12305" max="12305" width="16.625" style="2331" customWidth="1"/>
    <col min="12306" max="12543" width="9" style="2331"/>
    <col min="12544" max="12544" width="2.625" style="2331" customWidth="1"/>
    <col min="12545" max="12545" width="7.375" style="2331" customWidth="1"/>
    <col min="12546" max="12546" width="18.875" style="2331" bestFit="1" customWidth="1"/>
    <col min="12547" max="12547" width="14.625" style="2331" bestFit="1" customWidth="1"/>
    <col min="12548" max="12548" width="66" style="2331" customWidth="1"/>
    <col min="12549" max="12549" width="7.125" style="2331" customWidth="1"/>
    <col min="12550" max="12551" width="10.375" style="2331" bestFit="1" customWidth="1"/>
    <col min="12552" max="12552" width="13.625" style="2331" bestFit="1" customWidth="1"/>
    <col min="12553" max="12553" width="54" style="2331" customWidth="1"/>
    <col min="12554" max="12554" width="42.125" style="2331" customWidth="1"/>
    <col min="12555" max="12555" width="13.5" style="2331" bestFit="1" customWidth="1"/>
    <col min="12556" max="12556" width="13.75" style="2331" customWidth="1"/>
    <col min="12557" max="12557" width="10" style="2331" bestFit="1" customWidth="1"/>
    <col min="12558" max="12558" width="13.25" style="2331" customWidth="1"/>
    <col min="12559" max="12559" width="19.5" style="2331" customWidth="1"/>
    <col min="12560" max="12560" width="17.375" style="2331" customWidth="1"/>
    <col min="12561" max="12561" width="16.625" style="2331" customWidth="1"/>
    <col min="12562" max="12799" width="9" style="2331"/>
    <col min="12800" max="12800" width="2.625" style="2331" customWidth="1"/>
    <col min="12801" max="12801" width="7.375" style="2331" customWidth="1"/>
    <col min="12802" max="12802" width="18.875" style="2331" bestFit="1" customWidth="1"/>
    <col min="12803" max="12803" width="14.625" style="2331" bestFit="1" customWidth="1"/>
    <col min="12804" max="12804" width="66" style="2331" customWidth="1"/>
    <col min="12805" max="12805" width="7.125" style="2331" customWidth="1"/>
    <col min="12806" max="12807" width="10.375" style="2331" bestFit="1" customWidth="1"/>
    <col min="12808" max="12808" width="13.625" style="2331" bestFit="1" customWidth="1"/>
    <col min="12809" max="12809" width="54" style="2331" customWidth="1"/>
    <col min="12810" max="12810" width="42.125" style="2331" customWidth="1"/>
    <col min="12811" max="12811" width="13.5" style="2331" bestFit="1" customWidth="1"/>
    <col min="12812" max="12812" width="13.75" style="2331" customWidth="1"/>
    <col min="12813" max="12813" width="10" style="2331" bestFit="1" customWidth="1"/>
    <col min="12814" max="12814" width="13.25" style="2331" customWidth="1"/>
    <col min="12815" max="12815" width="19.5" style="2331" customWidth="1"/>
    <col min="12816" max="12816" width="17.375" style="2331" customWidth="1"/>
    <col min="12817" max="12817" width="16.625" style="2331" customWidth="1"/>
    <col min="12818" max="13055" width="9" style="2331"/>
    <col min="13056" max="13056" width="2.625" style="2331" customWidth="1"/>
    <col min="13057" max="13057" width="7.375" style="2331" customWidth="1"/>
    <col min="13058" max="13058" width="18.875" style="2331" bestFit="1" customWidth="1"/>
    <col min="13059" max="13059" width="14.625" style="2331" bestFit="1" customWidth="1"/>
    <col min="13060" max="13060" width="66" style="2331" customWidth="1"/>
    <col min="13061" max="13061" width="7.125" style="2331" customWidth="1"/>
    <col min="13062" max="13063" width="10.375" style="2331" bestFit="1" customWidth="1"/>
    <col min="13064" max="13064" width="13.625" style="2331" bestFit="1" customWidth="1"/>
    <col min="13065" max="13065" width="54" style="2331" customWidth="1"/>
    <col min="13066" max="13066" width="42.125" style="2331" customWidth="1"/>
    <col min="13067" max="13067" width="13.5" style="2331" bestFit="1" customWidth="1"/>
    <col min="13068" max="13068" width="13.75" style="2331" customWidth="1"/>
    <col min="13069" max="13069" width="10" style="2331" bestFit="1" customWidth="1"/>
    <col min="13070" max="13070" width="13.25" style="2331" customWidth="1"/>
    <col min="13071" max="13071" width="19.5" style="2331" customWidth="1"/>
    <col min="13072" max="13072" width="17.375" style="2331" customWidth="1"/>
    <col min="13073" max="13073" width="16.625" style="2331" customWidth="1"/>
    <col min="13074" max="13311" width="9" style="2331"/>
    <col min="13312" max="13312" width="2.625" style="2331" customWidth="1"/>
    <col min="13313" max="13313" width="7.375" style="2331" customWidth="1"/>
    <col min="13314" max="13314" width="18.875" style="2331" bestFit="1" customWidth="1"/>
    <col min="13315" max="13315" width="14.625" style="2331" bestFit="1" customWidth="1"/>
    <col min="13316" max="13316" width="66" style="2331" customWidth="1"/>
    <col min="13317" max="13317" width="7.125" style="2331" customWidth="1"/>
    <col min="13318" max="13319" width="10.375" style="2331" bestFit="1" customWidth="1"/>
    <col min="13320" max="13320" width="13.625" style="2331" bestFit="1" customWidth="1"/>
    <col min="13321" max="13321" width="54" style="2331" customWidth="1"/>
    <col min="13322" max="13322" width="42.125" style="2331" customWidth="1"/>
    <col min="13323" max="13323" width="13.5" style="2331" bestFit="1" customWidth="1"/>
    <col min="13324" max="13324" width="13.75" style="2331" customWidth="1"/>
    <col min="13325" max="13325" width="10" style="2331" bestFit="1" customWidth="1"/>
    <col min="13326" max="13326" width="13.25" style="2331" customWidth="1"/>
    <col min="13327" max="13327" width="19.5" style="2331" customWidth="1"/>
    <col min="13328" max="13328" width="17.375" style="2331" customWidth="1"/>
    <col min="13329" max="13329" width="16.625" style="2331" customWidth="1"/>
    <col min="13330" max="13567" width="9" style="2331"/>
    <col min="13568" max="13568" width="2.625" style="2331" customWidth="1"/>
    <col min="13569" max="13569" width="7.375" style="2331" customWidth="1"/>
    <col min="13570" max="13570" width="18.875" style="2331" bestFit="1" customWidth="1"/>
    <col min="13571" max="13571" width="14.625" style="2331" bestFit="1" customWidth="1"/>
    <col min="13572" max="13572" width="66" style="2331" customWidth="1"/>
    <col min="13573" max="13573" width="7.125" style="2331" customWidth="1"/>
    <col min="13574" max="13575" width="10.375" style="2331" bestFit="1" customWidth="1"/>
    <col min="13576" max="13576" width="13.625" style="2331" bestFit="1" customWidth="1"/>
    <col min="13577" max="13577" width="54" style="2331" customWidth="1"/>
    <col min="13578" max="13578" width="42.125" style="2331" customWidth="1"/>
    <col min="13579" max="13579" width="13.5" style="2331" bestFit="1" customWidth="1"/>
    <col min="13580" max="13580" width="13.75" style="2331" customWidth="1"/>
    <col min="13581" max="13581" width="10" style="2331" bestFit="1" customWidth="1"/>
    <col min="13582" max="13582" width="13.25" style="2331" customWidth="1"/>
    <col min="13583" max="13583" width="19.5" style="2331" customWidth="1"/>
    <col min="13584" max="13584" width="17.375" style="2331" customWidth="1"/>
    <col min="13585" max="13585" width="16.625" style="2331" customWidth="1"/>
    <col min="13586" max="13823" width="9" style="2331"/>
    <col min="13824" max="13824" width="2.625" style="2331" customWidth="1"/>
    <col min="13825" max="13825" width="7.375" style="2331" customWidth="1"/>
    <col min="13826" max="13826" width="18.875" style="2331" bestFit="1" customWidth="1"/>
    <col min="13827" max="13827" width="14.625" style="2331" bestFit="1" customWidth="1"/>
    <col min="13828" max="13828" width="66" style="2331" customWidth="1"/>
    <col min="13829" max="13829" width="7.125" style="2331" customWidth="1"/>
    <col min="13830" max="13831" width="10.375" style="2331" bestFit="1" customWidth="1"/>
    <col min="13832" max="13832" width="13.625" style="2331" bestFit="1" customWidth="1"/>
    <col min="13833" max="13833" width="54" style="2331" customWidth="1"/>
    <col min="13834" max="13834" width="42.125" style="2331" customWidth="1"/>
    <col min="13835" max="13835" width="13.5" style="2331" bestFit="1" customWidth="1"/>
    <col min="13836" max="13836" width="13.75" style="2331" customWidth="1"/>
    <col min="13837" max="13837" width="10" style="2331" bestFit="1" customWidth="1"/>
    <col min="13838" max="13838" width="13.25" style="2331" customWidth="1"/>
    <col min="13839" max="13839" width="19.5" style="2331" customWidth="1"/>
    <col min="13840" max="13840" width="17.375" style="2331" customWidth="1"/>
    <col min="13841" max="13841" width="16.625" style="2331" customWidth="1"/>
    <col min="13842" max="14079" width="9" style="2331"/>
    <col min="14080" max="14080" width="2.625" style="2331" customWidth="1"/>
    <col min="14081" max="14081" width="7.375" style="2331" customWidth="1"/>
    <col min="14082" max="14082" width="18.875" style="2331" bestFit="1" customWidth="1"/>
    <col min="14083" max="14083" width="14.625" style="2331" bestFit="1" customWidth="1"/>
    <col min="14084" max="14084" width="66" style="2331" customWidth="1"/>
    <col min="14085" max="14085" width="7.125" style="2331" customWidth="1"/>
    <col min="14086" max="14087" width="10.375" style="2331" bestFit="1" customWidth="1"/>
    <col min="14088" max="14088" width="13.625" style="2331" bestFit="1" customWidth="1"/>
    <col min="14089" max="14089" width="54" style="2331" customWidth="1"/>
    <col min="14090" max="14090" width="42.125" style="2331" customWidth="1"/>
    <col min="14091" max="14091" width="13.5" style="2331" bestFit="1" customWidth="1"/>
    <col min="14092" max="14092" width="13.75" style="2331" customWidth="1"/>
    <col min="14093" max="14093" width="10" style="2331" bestFit="1" customWidth="1"/>
    <col min="14094" max="14094" width="13.25" style="2331" customWidth="1"/>
    <col min="14095" max="14095" width="19.5" style="2331" customWidth="1"/>
    <col min="14096" max="14096" width="17.375" style="2331" customWidth="1"/>
    <col min="14097" max="14097" width="16.625" style="2331" customWidth="1"/>
    <col min="14098" max="14335" width="9" style="2331"/>
    <col min="14336" max="14336" width="2.625" style="2331" customWidth="1"/>
    <col min="14337" max="14337" width="7.375" style="2331" customWidth="1"/>
    <col min="14338" max="14338" width="18.875" style="2331" bestFit="1" customWidth="1"/>
    <col min="14339" max="14339" width="14.625" style="2331" bestFit="1" customWidth="1"/>
    <col min="14340" max="14340" width="66" style="2331" customWidth="1"/>
    <col min="14341" max="14341" width="7.125" style="2331" customWidth="1"/>
    <col min="14342" max="14343" width="10.375" style="2331" bestFit="1" customWidth="1"/>
    <col min="14344" max="14344" width="13.625" style="2331" bestFit="1" customWidth="1"/>
    <col min="14345" max="14345" width="54" style="2331" customWidth="1"/>
    <col min="14346" max="14346" width="42.125" style="2331" customWidth="1"/>
    <col min="14347" max="14347" width="13.5" style="2331" bestFit="1" customWidth="1"/>
    <col min="14348" max="14348" width="13.75" style="2331" customWidth="1"/>
    <col min="14349" max="14349" width="10" style="2331" bestFit="1" customWidth="1"/>
    <col min="14350" max="14350" width="13.25" style="2331" customWidth="1"/>
    <col min="14351" max="14351" width="19.5" style="2331" customWidth="1"/>
    <col min="14352" max="14352" width="17.375" style="2331" customWidth="1"/>
    <col min="14353" max="14353" width="16.625" style="2331" customWidth="1"/>
    <col min="14354" max="14591" width="9" style="2331"/>
    <col min="14592" max="14592" width="2.625" style="2331" customWidth="1"/>
    <col min="14593" max="14593" width="7.375" style="2331" customWidth="1"/>
    <col min="14594" max="14594" width="18.875" style="2331" bestFit="1" customWidth="1"/>
    <col min="14595" max="14595" width="14.625" style="2331" bestFit="1" customWidth="1"/>
    <col min="14596" max="14596" width="66" style="2331" customWidth="1"/>
    <col min="14597" max="14597" width="7.125" style="2331" customWidth="1"/>
    <col min="14598" max="14599" width="10.375" style="2331" bestFit="1" customWidth="1"/>
    <col min="14600" max="14600" width="13.625" style="2331" bestFit="1" customWidth="1"/>
    <col min="14601" max="14601" width="54" style="2331" customWidth="1"/>
    <col min="14602" max="14602" width="42.125" style="2331" customWidth="1"/>
    <col min="14603" max="14603" width="13.5" style="2331" bestFit="1" customWidth="1"/>
    <col min="14604" max="14604" width="13.75" style="2331" customWidth="1"/>
    <col min="14605" max="14605" width="10" style="2331" bestFit="1" customWidth="1"/>
    <col min="14606" max="14606" width="13.25" style="2331" customWidth="1"/>
    <col min="14607" max="14607" width="19.5" style="2331" customWidth="1"/>
    <col min="14608" max="14608" width="17.375" style="2331" customWidth="1"/>
    <col min="14609" max="14609" width="16.625" style="2331" customWidth="1"/>
    <col min="14610" max="14847" width="9" style="2331"/>
    <col min="14848" max="14848" width="2.625" style="2331" customWidth="1"/>
    <col min="14849" max="14849" width="7.375" style="2331" customWidth="1"/>
    <col min="14850" max="14850" width="18.875" style="2331" bestFit="1" customWidth="1"/>
    <col min="14851" max="14851" width="14.625" style="2331" bestFit="1" customWidth="1"/>
    <col min="14852" max="14852" width="66" style="2331" customWidth="1"/>
    <col min="14853" max="14853" width="7.125" style="2331" customWidth="1"/>
    <col min="14854" max="14855" width="10.375" style="2331" bestFit="1" customWidth="1"/>
    <col min="14856" max="14856" width="13.625" style="2331" bestFit="1" customWidth="1"/>
    <col min="14857" max="14857" width="54" style="2331" customWidth="1"/>
    <col min="14858" max="14858" width="42.125" style="2331" customWidth="1"/>
    <col min="14859" max="14859" width="13.5" style="2331" bestFit="1" customWidth="1"/>
    <col min="14860" max="14860" width="13.75" style="2331" customWidth="1"/>
    <col min="14861" max="14861" width="10" style="2331" bestFit="1" customWidth="1"/>
    <col min="14862" max="14862" width="13.25" style="2331" customWidth="1"/>
    <col min="14863" max="14863" width="19.5" style="2331" customWidth="1"/>
    <col min="14864" max="14864" width="17.375" style="2331" customWidth="1"/>
    <col min="14865" max="14865" width="16.625" style="2331" customWidth="1"/>
    <col min="14866" max="15103" width="9" style="2331"/>
    <col min="15104" max="15104" width="2.625" style="2331" customWidth="1"/>
    <col min="15105" max="15105" width="7.375" style="2331" customWidth="1"/>
    <col min="15106" max="15106" width="18.875" style="2331" bestFit="1" customWidth="1"/>
    <col min="15107" max="15107" width="14.625" style="2331" bestFit="1" customWidth="1"/>
    <col min="15108" max="15108" width="66" style="2331" customWidth="1"/>
    <col min="15109" max="15109" width="7.125" style="2331" customWidth="1"/>
    <col min="15110" max="15111" width="10.375" style="2331" bestFit="1" customWidth="1"/>
    <col min="15112" max="15112" width="13.625" style="2331" bestFit="1" customWidth="1"/>
    <col min="15113" max="15113" width="54" style="2331" customWidth="1"/>
    <col min="15114" max="15114" width="42.125" style="2331" customWidth="1"/>
    <col min="15115" max="15115" width="13.5" style="2331" bestFit="1" customWidth="1"/>
    <col min="15116" max="15116" width="13.75" style="2331" customWidth="1"/>
    <col min="15117" max="15117" width="10" style="2331" bestFit="1" customWidth="1"/>
    <col min="15118" max="15118" width="13.25" style="2331" customWidth="1"/>
    <col min="15119" max="15119" width="19.5" style="2331" customWidth="1"/>
    <col min="15120" max="15120" width="17.375" style="2331" customWidth="1"/>
    <col min="15121" max="15121" width="16.625" style="2331" customWidth="1"/>
    <col min="15122" max="15359" width="9" style="2331"/>
    <col min="15360" max="15360" width="2.625" style="2331" customWidth="1"/>
    <col min="15361" max="15361" width="7.375" style="2331" customWidth="1"/>
    <col min="15362" max="15362" width="18.875" style="2331" bestFit="1" customWidth="1"/>
    <col min="15363" max="15363" width="14.625" style="2331" bestFit="1" customWidth="1"/>
    <col min="15364" max="15364" width="66" style="2331" customWidth="1"/>
    <col min="15365" max="15365" width="7.125" style="2331" customWidth="1"/>
    <col min="15366" max="15367" width="10.375" style="2331" bestFit="1" customWidth="1"/>
    <col min="15368" max="15368" width="13.625" style="2331" bestFit="1" customWidth="1"/>
    <col min="15369" max="15369" width="54" style="2331" customWidth="1"/>
    <col min="15370" max="15370" width="42.125" style="2331" customWidth="1"/>
    <col min="15371" max="15371" width="13.5" style="2331" bestFit="1" customWidth="1"/>
    <col min="15372" max="15372" width="13.75" style="2331" customWidth="1"/>
    <col min="15373" max="15373" width="10" style="2331" bestFit="1" customWidth="1"/>
    <col min="15374" max="15374" width="13.25" style="2331" customWidth="1"/>
    <col min="15375" max="15375" width="19.5" style="2331" customWidth="1"/>
    <col min="15376" max="15376" width="17.375" style="2331" customWidth="1"/>
    <col min="15377" max="15377" width="16.625" style="2331" customWidth="1"/>
    <col min="15378" max="15615" width="9" style="2331"/>
    <col min="15616" max="15616" width="2.625" style="2331" customWidth="1"/>
    <col min="15617" max="15617" width="7.375" style="2331" customWidth="1"/>
    <col min="15618" max="15618" width="18.875" style="2331" bestFit="1" customWidth="1"/>
    <col min="15619" max="15619" width="14.625" style="2331" bestFit="1" customWidth="1"/>
    <col min="15620" max="15620" width="66" style="2331" customWidth="1"/>
    <col min="15621" max="15621" width="7.125" style="2331" customWidth="1"/>
    <col min="15622" max="15623" width="10.375" style="2331" bestFit="1" customWidth="1"/>
    <col min="15624" max="15624" width="13.625" style="2331" bestFit="1" customWidth="1"/>
    <col min="15625" max="15625" width="54" style="2331" customWidth="1"/>
    <col min="15626" max="15626" width="42.125" style="2331" customWidth="1"/>
    <col min="15627" max="15627" width="13.5" style="2331" bestFit="1" customWidth="1"/>
    <col min="15628" max="15628" width="13.75" style="2331" customWidth="1"/>
    <col min="15629" max="15629" width="10" style="2331" bestFit="1" customWidth="1"/>
    <col min="15630" max="15630" width="13.25" style="2331" customWidth="1"/>
    <col min="15631" max="15631" width="19.5" style="2331" customWidth="1"/>
    <col min="15632" max="15632" width="17.375" style="2331" customWidth="1"/>
    <col min="15633" max="15633" width="16.625" style="2331" customWidth="1"/>
    <col min="15634" max="15871" width="9" style="2331"/>
    <col min="15872" max="15872" width="2.625" style="2331" customWidth="1"/>
    <col min="15873" max="15873" width="7.375" style="2331" customWidth="1"/>
    <col min="15874" max="15874" width="18.875" style="2331" bestFit="1" customWidth="1"/>
    <col min="15875" max="15875" width="14.625" style="2331" bestFit="1" customWidth="1"/>
    <col min="15876" max="15876" width="66" style="2331" customWidth="1"/>
    <col min="15877" max="15877" width="7.125" style="2331" customWidth="1"/>
    <col min="15878" max="15879" width="10.375" style="2331" bestFit="1" customWidth="1"/>
    <col min="15880" max="15880" width="13.625" style="2331" bestFit="1" customWidth="1"/>
    <col min="15881" max="15881" width="54" style="2331" customWidth="1"/>
    <col min="15882" max="15882" width="42.125" style="2331" customWidth="1"/>
    <col min="15883" max="15883" width="13.5" style="2331" bestFit="1" customWidth="1"/>
    <col min="15884" max="15884" width="13.75" style="2331" customWidth="1"/>
    <col min="15885" max="15885" width="10" style="2331" bestFit="1" customWidth="1"/>
    <col min="15886" max="15886" width="13.25" style="2331" customWidth="1"/>
    <col min="15887" max="15887" width="19.5" style="2331" customWidth="1"/>
    <col min="15888" max="15888" width="17.375" style="2331" customWidth="1"/>
    <col min="15889" max="15889" width="16.625" style="2331" customWidth="1"/>
    <col min="15890" max="16127" width="9" style="2331"/>
    <col min="16128" max="16128" width="2.625" style="2331" customWidth="1"/>
    <col min="16129" max="16129" width="7.375" style="2331" customWidth="1"/>
    <col min="16130" max="16130" width="18.875" style="2331" bestFit="1" customWidth="1"/>
    <col min="16131" max="16131" width="14.625" style="2331" bestFit="1" customWidth="1"/>
    <col min="16132" max="16132" width="66" style="2331" customWidth="1"/>
    <col min="16133" max="16133" width="7.125" style="2331" customWidth="1"/>
    <col min="16134" max="16135" width="10.375" style="2331" bestFit="1" customWidth="1"/>
    <col min="16136" max="16136" width="13.625" style="2331" bestFit="1" customWidth="1"/>
    <col min="16137" max="16137" width="54" style="2331" customWidth="1"/>
    <col min="16138" max="16138" width="42.125" style="2331" customWidth="1"/>
    <col min="16139" max="16139" width="13.5" style="2331" bestFit="1" customWidth="1"/>
    <col min="16140" max="16140" width="13.75" style="2331" customWidth="1"/>
    <col min="16141" max="16141" width="10" style="2331" bestFit="1" customWidth="1"/>
    <col min="16142" max="16142" width="13.25" style="2331" customWidth="1"/>
    <col min="16143" max="16143" width="19.5" style="2331" customWidth="1"/>
    <col min="16144" max="16144" width="17.375" style="2331" customWidth="1"/>
    <col min="16145" max="16145" width="16.625" style="2331" customWidth="1"/>
    <col min="16146" max="16384" width="9" style="2331"/>
  </cols>
  <sheetData>
    <row r="2" spans="2:18" ht="20.100000000000001" customHeight="1">
      <c r="B2" s="2322" t="s">
        <v>0</v>
      </c>
      <c r="C2" s="2322"/>
      <c r="D2" s="2322"/>
      <c r="E2" s="2323" t="s">
        <v>10120</v>
      </c>
      <c r="G2" s="2325" t="s">
        <v>2</v>
      </c>
      <c r="H2" s="2326"/>
      <c r="I2" s="2327"/>
      <c r="J2" s="2328">
        <f>SUM(H:H)</f>
        <v>16839</v>
      </c>
    </row>
    <row r="3" spans="2:18" ht="20.100000000000001" customHeight="1">
      <c r="B3" s="2322" t="s">
        <v>3</v>
      </c>
      <c r="C3" s="2322"/>
      <c r="D3" s="2322"/>
      <c r="E3" s="2323" t="s">
        <v>9152</v>
      </c>
    </row>
    <row r="4" spans="2:18" ht="20.100000000000001" customHeight="1">
      <c r="B4" s="2322" t="s">
        <v>5</v>
      </c>
      <c r="C4" s="2322"/>
      <c r="D4" s="2322"/>
      <c r="E4" s="2323">
        <v>182884</v>
      </c>
      <c r="G4" s="2335"/>
      <c r="H4" s="2335"/>
      <c r="I4" s="2329"/>
      <c r="J4" s="2331"/>
      <c r="L4" s="2336"/>
      <c r="M4" s="2332"/>
      <c r="O4" s="2331"/>
      <c r="P4" s="2330"/>
    </row>
    <row r="5" spans="2:18" ht="20.100000000000001" customHeight="1">
      <c r="B5" s="2322" t="s">
        <v>6</v>
      </c>
      <c r="C5" s="2322"/>
      <c r="D5" s="2322"/>
      <c r="E5" s="2337"/>
      <c r="G5" s="2335"/>
      <c r="H5" s="2335"/>
      <c r="I5" s="2329"/>
      <c r="J5" s="2331"/>
      <c r="L5" s="2336"/>
      <c r="M5" s="2332"/>
      <c r="O5" s="2331"/>
      <c r="P5" s="2330"/>
    </row>
    <row r="6" spans="2:18" ht="20.100000000000001" customHeight="1">
      <c r="B6" s="2322" t="s">
        <v>7</v>
      </c>
      <c r="C6" s="2322"/>
      <c r="D6" s="2322"/>
      <c r="E6" s="2337"/>
    </row>
    <row r="8" spans="2:18" s="2329" customFormat="1" ht="19.5" customHeight="1">
      <c r="B8" s="2338" t="s">
        <v>8</v>
      </c>
      <c r="C8" s="2339" t="s">
        <v>9</v>
      </c>
      <c r="D8" s="2339" t="s">
        <v>10</v>
      </c>
      <c r="E8" s="2340" t="s">
        <v>11</v>
      </c>
      <c r="F8" s="2341" t="s">
        <v>12</v>
      </c>
      <c r="G8" s="2342" t="s">
        <v>13</v>
      </c>
      <c r="H8" s="2343" t="s">
        <v>14</v>
      </c>
      <c r="I8" s="2344" t="s">
        <v>15</v>
      </c>
      <c r="J8" s="2345" t="s">
        <v>16</v>
      </c>
      <c r="K8" s="2345" t="s">
        <v>17</v>
      </c>
      <c r="L8" s="2345" t="s">
        <v>18</v>
      </c>
      <c r="M8" s="2338" t="s">
        <v>19</v>
      </c>
      <c r="N8" s="2338" t="s">
        <v>20</v>
      </c>
      <c r="O8" s="2345" t="s">
        <v>21</v>
      </c>
      <c r="P8" s="2346" t="s">
        <v>22</v>
      </c>
      <c r="Q8" s="2347" t="s">
        <v>23</v>
      </c>
    </row>
    <row r="9" spans="2:18" s="2329" customFormat="1" ht="18" customHeight="1">
      <c r="B9" s="2348">
        <v>4</v>
      </c>
      <c r="C9" s="2349" t="s">
        <v>35</v>
      </c>
      <c r="D9" s="2349" t="s">
        <v>35</v>
      </c>
      <c r="E9" s="2353" t="s">
        <v>10121</v>
      </c>
      <c r="F9" s="2353">
        <v>1</v>
      </c>
      <c r="G9" s="2353">
        <v>6020</v>
      </c>
      <c r="H9" s="2353">
        <v>6020</v>
      </c>
      <c r="I9" s="2353"/>
      <c r="J9" s="2353" t="s">
        <v>10122</v>
      </c>
      <c r="K9" s="2354" t="s">
        <v>10064</v>
      </c>
      <c r="L9" s="2355"/>
      <c r="M9" s="2356">
        <v>44175</v>
      </c>
      <c r="N9" s="2355"/>
      <c r="O9" s="2374"/>
      <c r="P9" s="2358">
        <v>44188</v>
      </c>
      <c r="Q9" s="2358">
        <v>44188</v>
      </c>
      <c r="R9" s="2358"/>
    </row>
    <row r="10" spans="2:18" s="2329" customFormat="1" ht="18" customHeight="1">
      <c r="B10" s="2359">
        <v>4</v>
      </c>
      <c r="C10" s="2349" t="s">
        <v>35</v>
      </c>
      <c r="D10" s="2349" t="s">
        <v>35</v>
      </c>
      <c r="E10" s="2353" t="s">
        <v>10123</v>
      </c>
      <c r="F10" s="2353">
        <v>1</v>
      </c>
      <c r="G10" s="2353">
        <v>5419</v>
      </c>
      <c r="H10" s="2353">
        <v>5419</v>
      </c>
      <c r="I10" s="2353"/>
      <c r="J10" s="2353" t="s">
        <v>10124</v>
      </c>
      <c r="K10" s="2354" t="s">
        <v>10064</v>
      </c>
      <c r="L10" s="2355"/>
      <c r="M10" s="2356">
        <v>44175</v>
      </c>
      <c r="N10" s="2355"/>
      <c r="O10" s="2374"/>
      <c r="P10" s="2358">
        <v>44188</v>
      </c>
      <c r="Q10" s="2358">
        <v>44188</v>
      </c>
    </row>
    <row r="11" spans="2:18" s="2329" customFormat="1" ht="18" customHeight="1">
      <c r="B11" s="2348">
        <v>4</v>
      </c>
      <c r="C11" s="2349" t="s">
        <v>35</v>
      </c>
      <c r="D11" s="2349" t="s">
        <v>35</v>
      </c>
      <c r="E11" s="2353" t="s">
        <v>10125</v>
      </c>
      <c r="F11" s="2353">
        <v>1</v>
      </c>
      <c r="G11" s="2353">
        <v>5330</v>
      </c>
      <c r="H11" s="2353">
        <v>5330</v>
      </c>
      <c r="I11" s="2353"/>
      <c r="J11" s="2353" t="s">
        <v>10126</v>
      </c>
      <c r="K11" s="2354" t="s">
        <v>10064</v>
      </c>
      <c r="L11" s="2355"/>
      <c r="M11" s="2356">
        <v>44175</v>
      </c>
      <c r="N11" s="2355"/>
      <c r="O11" s="2374"/>
      <c r="P11" s="2358">
        <v>44188</v>
      </c>
      <c r="Q11" s="2358">
        <v>44188</v>
      </c>
    </row>
    <row r="12" spans="2:18" s="2329" customFormat="1" ht="18" customHeight="1">
      <c r="B12" s="2348">
        <v>4</v>
      </c>
      <c r="C12" s="2349" t="s">
        <v>35</v>
      </c>
      <c r="D12" s="2349" t="s">
        <v>35</v>
      </c>
      <c r="E12" s="2353" t="s">
        <v>2803</v>
      </c>
      <c r="F12" s="2353">
        <v>1</v>
      </c>
      <c r="G12" s="2353">
        <v>70</v>
      </c>
      <c r="H12" s="2353">
        <v>70</v>
      </c>
      <c r="I12" s="2353"/>
      <c r="J12" t="s">
        <v>2804</v>
      </c>
      <c r="K12" s="2354" t="s">
        <v>10064</v>
      </c>
      <c r="L12" s="2355"/>
      <c r="M12" s="2356">
        <v>44175</v>
      </c>
      <c r="N12" s="2355"/>
      <c r="O12" s="2374"/>
      <c r="P12" s="2358">
        <v>44188</v>
      </c>
      <c r="Q12" s="2358">
        <v>44188</v>
      </c>
    </row>
  </sheetData>
  <mergeCells count="6">
    <mergeCell ref="B2:D2"/>
    <mergeCell ref="G2:I2"/>
    <mergeCell ref="B3:D3"/>
    <mergeCell ref="B4:D4"/>
    <mergeCell ref="B5:D5"/>
    <mergeCell ref="B6:D6"/>
  </mergeCells>
  <phoneticPr fontId="4"/>
  <dataValidations count="1">
    <dataValidation imeMode="hiragana" allowBlank="1" showInputMessage="1" showErrorMessage="1" sqref="J65528:J65529 JE65528:JE65529 TA65528:TA65529 ACW65528:ACW65529 AMS65528:AMS65529 AWO65528:AWO65529 BGK65528:BGK65529 BQG65528:BQG65529 CAC65528:CAC65529 CJY65528:CJY65529 CTU65528:CTU65529 DDQ65528:DDQ65529 DNM65528:DNM65529 DXI65528:DXI65529 EHE65528:EHE65529 ERA65528:ERA65529 FAW65528:FAW65529 FKS65528:FKS65529 FUO65528:FUO65529 GEK65528:GEK65529 GOG65528:GOG65529 GYC65528:GYC65529 HHY65528:HHY65529 HRU65528:HRU65529 IBQ65528:IBQ65529 ILM65528:ILM65529 IVI65528:IVI65529 JFE65528:JFE65529 JPA65528:JPA65529 JYW65528:JYW65529 KIS65528:KIS65529 KSO65528:KSO65529 LCK65528:LCK65529 LMG65528:LMG65529 LWC65528:LWC65529 MFY65528:MFY65529 MPU65528:MPU65529 MZQ65528:MZQ65529 NJM65528:NJM65529 NTI65528:NTI65529 ODE65528:ODE65529 ONA65528:ONA65529 OWW65528:OWW65529 PGS65528:PGS65529 PQO65528:PQO65529 QAK65528:QAK65529 QKG65528:QKG65529 QUC65528:QUC65529 RDY65528:RDY65529 RNU65528:RNU65529 RXQ65528:RXQ65529 SHM65528:SHM65529 SRI65528:SRI65529 TBE65528:TBE65529 TLA65528:TLA65529 TUW65528:TUW65529 UES65528:UES65529 UOO65528:UOO65529 UYK65528:UYK65529 VIG65528:VIG65529 VSC65528:VSC65529 WBY65528:WBY65529 WLU65528:WLU65529 WVQ65528:WVQ65529 J131064:J131065 JE131064:JE131065 TA131064:TA131065 ACW131064:ACW131065 AMS131064:AMS131065 AWO131064:AWO131065 BGK131064:BGK131065 BQG131064:BQG131065 CAC131064:CAC131065 CJY131064:CJY131065 CTU131064:CTU131065 DDQ131064:DDQ131065 DNM131064:DNM131065 DXI131064:DXI131065 EHE131064:EHE131065 ERA131064:ERA131065 FAW131064:FAW131065 FKS131064:FKS131065 FUO131064:FUO131065 GEK131064:GEK131065 GOG131064:GOG131065 GYC131064:GYC131065 HHY131064:HHY131065 HRU131064:HRU131065 IBQ131064:IBQ131065 ILM131064:ILM131065 IVI131064:IVI131065 JFE131064:JFE131065 JPA131064:JPA131065 JYW131064:JYW131065 KIS131064:KIS131065 KSO131064:KSO131065 LCK131064:LCK131065 LMG131064:LMG131065 LWC131064:LWC131065 MFY131064:MFY131065 MPU131064:MPU131065 MZQ131064:MZQ131065 NJM131064:NJM131065 NTI131064:NTI131065 ODE131064:ODE131065 ONA131064:ONA131065 OWW131064:OWW131065 PGS131064:PGS131065 PQO131064:PQO131065 QAK131064:QAK131065 QKG131064:QKG131065 QUC131064:QUC131065 RDY131064:RDY131065 RNU131064:RNU131065 RXQ131064:RXQ131065 SHM131064:SHM131065 SRI131064:SRI131065 TBE131064:TBE131065 TLA131064:TLA131065 TUW131064:TUW131065 UES131064:UES131065 UOO131064:UOO131065 UYK131064:UYK131065 VIG131064:VIG131065 VSC131064:VSC131065 WBY131064:WBY131065 WLU131064:WLU131065 WVQ131064:WVQ131065 J196600:J196601 JE196600:JE196601 TA196600:TA196601 ACW196600:ACW196601 AMS196600:AMS196601 AWO196600:AWO196601 BGK196600:BGK196601 BQG196600:BQG196601 CAC196600:CAC196601 CJY196600:CJY196601 CTU196600:CTU196601 DDQ196600:DDQ196601 DNM196600:DNM196601 DXI196600:DXI196601 EHE196600:EHE196601 ERA196600:ERA196601 FAW196600:FAW196601 FKS196600:FKS196601 FUO196600:FUO196601 GEK196600:GEK196601 GOG196600:GOG196601 GYC196600:GYC196601 HHY196600:HHY196601 HRU196600:HRU196601 IBQ196600:IBQ196601 ILM196600:ILM196601 IVI196600:IVI196601 JFE196600:JFE196601 JPA196600:JPA196601 JYW196600:JYW196601 KIS196600:KIS196601 KSO196600:KSO196601 LCK196600:LCK196601 LMG196600:LMG196601 LWC196600:LWC196601 MFY196600:MFY196601 MPU196600:MPU196601 MZQ196600:MZQ196601 NJM196600:NJM196601 NTI196600:NTI196601 ODE196600:ODE196601 ONA196600:ONA196601 OWW196600:OWW196601 PGS196600:PGS196601 PQO196600:PQO196601 QAK196600:QAK196601 QKG196600:QKG196601 QUC196600:QUC196601 RDY196600:RDY196601 RNU196600:RNU196601 RXQ196600:RXQ196601 SHM196600:SHM196601 SRI196600:SRI196601 TBE196600:TBE196601 TLA196600:TLA196601 TUW196600:TUW196601 UES196600:UES196601 UOO196600:UOO196601 UYK196600:UYK196601 VIG196600:VIG196601 VSC196600:VSC196601 WBY196600:WBY196601 WLU196600:WLU196601 WVQ196600:WVQ196601 J262136:J262137 JE262136:JE262137 TA262136:TA262137 ACW262136:ACW262137 AMS262136:AMS262137 AWO262136:AWO262137 BGK262136:BGK262137 BQG262136:BQG262137 CAC262136:CAC262137 CJY262136:CJY262137 CTU262136:CTU262137 DDQ262136:DDQ262137 DNM262136:DNM262137 DXI262136:DXI262137 EHE262136:EHE262137 ERA262136:ERA262137 FAW262136:FAW262137 FKS262136:FKS262137 FUO262136:FUO262137 GEK262136:GEK262137 GOG262136:GOG262137 GYC262136:GYC262137 HHY262136:HHY262137 HRU262136:HRU262137 IBQ262136:IBQ262137 ILM262136:ILM262137 IVI262136:IVI262137 JFE262136:JFE262137 JPA262136:JPA262137 JYW262136:JYW262137 KIS262136:KIS262137 KSO262136:KSO262137 LCK262136:LCK262137 LMG262136:LMG262137 LWC262136:LWC262137 MFY262136:MFY262137 MPU262136:MPU262137 MZQ262136:MZQ262137 NJM262136:NJM262137 NTI262136:NTI262137 ODE262136:ODE262137 ONA262136:ONA262137 OWW262136:OWW262137 PGS262136:PGS262137 PQO262136:PQO262137 QAK262136:QAK262137 QKG262136:QKG262137 QUC262136:QUC262137 RDY262136:RDY262137 RNU262136:RNU262137 RXQ262136:RXQ262137 SHM262136:SHM262137 SRI262136:SRI262137 TBE262136:TBE262137 TLA262136:TLA262137 TUW262136:TUW262137 UES262136:UES262137 UOO262136:UOO262137 UYK262136:UYK262137 VIG262136:VIG262137 VSC262136:VSC262137 WBY262136:WBY262137 WLU262136:WLU262137 WVQ262136:WVQ262137 J327672:J327673 JE327672:JE327673 TA327672:TA327673 ACW327672:ACW327673 AMS327672:AMS327673 AWO327672:AWO327673 BGK327672:BGK327673 BQG327672:BQG327673 CAC327672:CAC327673 CJY327672:CJY327673 CTU327672:CTU327673 DDQ327672:DDQ327673 DNM327672:DNM327673 DXI327672:DXI327673 EHE327672:EHE327673 ERA327672:ERA327673 FAW327672:FAW327673 FKS327672:FKS327673 FUO327672:FUO327673 GEK327672:GEK327673 GOG327672:GOG327673 GYC327672:GYC327673 HHY327672:HHY327673 HRU327672:HRU327673 IBQ327672:IBQ327673 ILM327672:ILM327673 IVI327672:IVI327673 JFE327672:JFE327673 JPA327672:JPA327673 JYW327672:JYW327673 KIS327672:KIS327673 KSO327672:KSO327673 LCK327672:LCK327673 LMG327672:LMG327673 LWC327672:LWC327673 MFY327672:MFY327673 MPU327672:MPU327673 MZQ327672:MZQ327673 NJM327672:NJM327673 NTI327672:NTI327673 ODE327672:ODE327673 ONA327672:ONA327673 OWW327672:OWW327673 PGS327672:PGS327673 PQO327672:PQO327673 QAK327672:QAK327673 QKG327672:QKG327673 QUC327672:QUC327673 RDY327672:RDY327673 RNU327672:RNU327673 RXQ327672:RXQ327673 SHM327672:SHM327673 SRI327672:SRI327673 TBE327672:TBE327673 TLA327672:TLA327673 TUW327672:TUW327673 UES327672:UES327673 UOO327672:UOO327673 UYK327672:UYK327673 VIG327672:VIG327673 VSC327672:VSC327673 WBY327672:WBY327673 WLU327672:WLU327673 WVQ327672:WVQ327673 J393208:J393209 JE393208:JE393209 TA393208:TA393209 ACW393208:ACW393209 AMS393208:AMS393209 AWO393208:AWO393209 BGK393208:BGK393209 BQG393208:BQG393209 CAC393208:CAC393209 CJY393208:CJY393209 CTU393208:CTU393209 DDQ393208:DDQ393209 DNM393208:DNM393209 DXI393208:DXI393209 EHE393208:EHE393209 ERA393208:ERA393209 FAW393208:FAW393209 FKS393208:FKS393209 FUO393208:FUO393209 GEK393208:GEK393209 GOG393208:GOG393209 GYC393208:GYC393209 HHY393208:HHY393209 HRU393208:HRU393209 IBQ393208:IBQ393209 ILM393208:ILM393209 IVI393208:IVI393209 JFE393208:JFE393209 JPA393208:JPA393209 JYW393208:JYW393209 KIS393208:KIS393209 KSO393208:KSO393209 LCK393208:LCK393209 LMG393208:LMG393209 LWC393208:LWC393209 MFY393208:MFY393209 MPU393208:MPU393209 MZQ393208:MZQ393209 NJM393208:NJM393209 NTI393208:NTI393209 ODE393208:ODE393209 ONA393208:ONA393209 OWW393208:OWW393209 PGS393208:PGS393209 PQO393208:PQO393209 QAK393208:QAK393209 QKG393208:QKG393209 QUC393208:QUC393209 RDY393208:RDY393209 RNU393208:RNU393209 RXQ393208:RXQ393209 SHM393208:SHM393209 SRI393208:SRI393209 TBE393208:TBE393209 TLA393208:TLA393209 TUW393208:TUW393209 UES393208:UES393209 UOO393208:UOO393209 UYK393208:UYK393209 VIG393208:VIG393209 VSC393208:VSC393209 WBY393208:WBY393209 WLU393208:WLU393209 WVQ393208:WVQ393209 J458744:J458745 JE458744:JE458745 TA458744:TA458745 ACW458744:ACW458745 AMS458744:AMS458745 AWO458744:AWO458745 BGK458744:BGK458745 BQG458744:BQG458745 CAC458744:CAC458745 CJY458744:CJY458745 CTU458744:CTU458745 DDQ458744:DDQ458745 DNM458744:DNM458745 DXI458744:DXI458745 EHE458744:EHE458745 ERA458744:ERA458745 FAW458744:FAW458745 FKS458744:FKS458745 FUO458744:FUO458745 GEK458744:GEK458745 GOG458744:GOG458745 GYC458744:GYC458745 HHY458744:HHY458745 HRU458744:HRU458745 IBQ458744:IBQ458745 ILM458744:ILM458745 IVI458744:IVI458745 JFE458744:JFE458745 JPA458744:JPA458745 JYW458744:JYW458745 KIS458744:KIS458745 KSO458744:KSO458745 LCK458744:LCK458745 LMG458744:LMG458745 LWC458744:LWC458745 MFY458744:MFY458745 MPU458744:MPU458745 MZQ458744:MZQ458745 NJM458744:NJM458745 NTI458744:NTI458745 ODE458744:ODE458745 ONA458744:ONA458745 OWW458744:OWW458745 PGS458744:PGS458745 PQO458744:PQO458745 QAK458744:QAK458745 QKG458744:QKG458745 QUC458744:QUC458745 RDY458744:RDY458745 RNU458744:RNU458745 RXQ458744:RXQ458745 SHM458744:SHM458745 SRI458744:SRI458745 TBE458744:TBE458745 TLA458744:TLA458745 TUW458744:TUW458745 UES458744:UES458745 UOO458744:UOO458745 UYK458744:UYK458745 VIG458744:VIG458745 VSC458744:VSC458745 WBY458744:WBY458745 WLU458744:WLU458745 WVQ458744:WVQ458745 J524280:J524281 JE524280:JE524281 TA524280:TA524281 ACW524280:ACW524281 AMS524280:AMS524281 AWO524280:AWO524281 BGK524280:BGK524281 BQG524280:BQG524281 CAC524280:CAC524281 CJY524280:CJY524281 CTU524280:CTU524281 DDQ524280:DDQ524281 DNM524280:DNM524281 DXI524280:DXI524281 EHE524280:EHE524281 ERA524280:ERA524281 FAW524280:FAW524281 FKS524280:FKS524281 FUO524280:FUO524281 GEK524280:GEK524281 GOG524280:GOG524281 GYC524280:GYC524281 HHY524280:HHY524281 HRU524280:HRU524281 IBQ524280:IBQ524281 ILM524280:ILM524281 IVI524280:IVI524281 JFE524280:JFE524281 JPA524280:JPA524281 JYW524280:JYW524281 KIS524280:KIS524281 KSO524280:KSO524281 LCK524280:LCK524281 LMG524280:LMG524281 LWC524280:LWC524281 MFY524280:MFY524281 MPU524280:MPU524281 MZQ524280:MZQ524281 NJM524280:NJM524281 NTI524280:NTI524281 ODE524280:ODE524281 ONA524280:ONA524281 OWW524280:OWW524281 PGS524280:PGS524281 PQO524280:PQO524281 QAK524280:QAK524281 QKG524280:QKG524281 QUC524280:QUC524281 RDY524280:RDY524281 RNU524280:RNU524281 RXQ524280:RXQ524281 SHM524280:SHM524281 SRI524280:SRI524281 TBE524280:TBE524281 TLA524280:TLA524281 TUW524280:TUW524281 UES524280:UES524281 UOO524280:UOO524281 UYK524280:UYK524281 VIG524280:VIG524281 VSC524280:VSC524281 WBY524280:WBY524281 WLU524280:WLU524281 WVQ524280:WVQ524281 J589816:J589817 JE589816:JE589817 TA589816:TA589817 ACW589816:ACW589817 AMS589816:AMS589817 AWO589816:AWO589817 BGK589816:BGK589817 BQG589816:BQG589817 CAC589816:CAC589817 CJY589816:CJY589817 CTU589816:CTU589817 DDQ589816:DDQ589817 DNM589816:DNM589817 DXI589816:DXI589817 EHE589816:EHE589817 ERA589816:ERA589817 FAW589816:FAW589817 FKS589816:FKS589817 FUO589816:FUO589817 GEK589816:GEK589817 GOG589816:GOG589817 GYC589816:GYC589817 HHY589816:HHY589817 HRU589816:HRU589817 IBQ589816:IBQ589817 ILM589816:ILM589817 IVI589816:IVI589817 JFE589816:JFE589817 JPA589816:JPA589817 JYW589816:JYW589817 KIS589816:KIS589817 KSO589816:KSO589817 LCK589816:LCK589817 LMG589816:LMG589817 LWC589816:LWC589817 MFY589816:MFY589817 MPU589816:MPU589817 MZQ589816:MZQ589817 NJM589816:NJM589817 NTI589816:NTI589817 ODE589816:ODE589817 ONA589816:ONA589817 OWW589816:OWW589817 PGS589816:PGS589817 PQO589816:PQO589817 QAK589816:QAK589817 QKG589816:QKG589817 QUC589816:QUC589817 RDY589816:RDY589817 RNU589816:RNU589817 RXQ589816:RXQ589817 SHM589816:SHM589817 SRI589816:SRI589817 TBE589816:TBE589817 TLA589816:TLA589817 TUW589816:TUW589817 UES589816:UES589817 UOO589816:UOO589817 UYK589816:UYK589817 VIG589816:VIG589817 VSC589816:VSC589817 WBY589816:WBY589817 WLU589816:WLU589817 WVQ589816:WVQ589817 J655352:J655353 JE655352:JE655353 TA655352:TA655353 ACW655352:ACW655353 AMS655352:AMS655353 AWO655352:AWO655353 BGK655352:BGK655353 BQG655352:BQG655353 CAC655352:CAC655353 CJY655352:CJY655353 CTU655352:CTU655353 DDQ655352:DDQ655353 DNM655352:DNM655353 DXI655352:DXI655353 EHE655352:EHE655353 ERA655352:ERA655353 FAW655352:FAW655353 FKS655352:FKS655353 FUO655352:FUO655353 GEK655352:GEK655353 GOG655352:GOG655353 GYC655352:GYC655353 HHY655352:HHY655353 HRU655352:HRU655353 IBQ655352:IBQ655353 ILM655352:ILM655353 IVI655352:IVI655353 JFE655352:JFE655353 JPA655352:JPA655353 JYW655352:JYW655353 KIS655352:KIS655353 KSO655352:KSO655353 LCK655352:LCK655353 LMG655352:LMG655353 LWC655352:LWC655353 MFY655352:MFY655353 MPU655352:MPU655353 MZQ655352:MZQ655353 NJM655352:NJM655353 NTI655352:NTI655353 ODE655352:ODE655353 ONA655352:ONA655353 OWW655352:OWW655353 PGS655352:PGS655353 PQO655352:PQO655353 QAK655352:QAK655353 QKG655352:QKG655353 QUC655352:QUC655353 RDY655352:RDY655353 RNU655352:RNU655353 RXQ655352:RXQ655353 SHM655352:SHM655353 SRI655352:SRI655353 TBE655352:TBE655353 TLA655352:TLA655353 TUW655352:TUW655353 UES655352:UES655353 UOO655352:UOO655353 UYK655352:UYK655353 VIG655352:VIG655353 VSC655352:VSC655353 WBY655352:WBY655353 WLU655352:WLU655353 WVQ655352:WVQ655353 J720888:J720889 JE720888:JE720889 TA720888:TA720889 ACW720888:ACW720889 AMS720888:AMS720889 AWO720888:AWO720889 BGK720888:BGK720889 BQG720888:BQG720889 CAC720888:CAC720889 CJY720888:CJY720889 CTU720888:CTU720889 DDQ720888:DDQ720889 DNM720888:DNM720889 DXI720888:DXI720889 EHE720888:EHE720889 ERA720888:ERA720889 FAW720888:FAW720889 FKS720888:FKS720889 FUO720888:FUO720889 GEK720888:GEK720889 GOG720888:GOG720889 GYC720888:GYC720889 HHY720888:HHY720889 HRU720888:HRU720889 IBQ720888:IBQ720889 ILM720888:ILM720889 IVI720888:IVI720889 JFE720888:JFE720889 JPA720888:JPA720889 JYW720888:JYW720889 KIS720888:KIS720889 KSO720888:KSO720889 LCK720888:LCK720889 LMG720888:LMG720889 LWC720888:LWC720889 MFY720888:MFY720889 MPU720888:MPU720889 MZQ720888:MZQ720889 NJM720888:NJM720889 NTI720888:NTI720889 ODE720888:ODE720889 ONA720888:ONA720889 OWW720888:OWW720889 PGS720888:PGS720889 PQO720888:PQO720889 QAK720888:QAK720889 QKG720888:QKG720889 QUC720888:QUC720889 RDY720888:RDY720889 RNU720888:RNU720889 RXQ720888:RXQ720889 SHM720888:SHM720889 SRI720888:SRI720889 TBE720888:TBE720889 TLA720888:TLA720889 TUW720888:TUW720889 UES720888:UES720889 UOO720888:UOO720889 UYK720888:UYK720889 VIG720888:VIG720889 VSC720888:VSC720889 WBY720888:WBY720889 WLU720888:WLU720889 WVQ720888:WVQ720889 J786424:J786425 JE786424:JE786425 TA786424:TA786425 ACW786424:ACW786425 AMS786424:AMS786425 AWO786424:AWO786425 BGK786424:BGK786425 BQG786424:BQG786425 CAC786424:CAC786425 CJY786424:CJY786425 CTU786424:CTU786425 DDQ786424:DDQ786425 DNM786424:DNM786425 DXI786424:DXI786425 EHE786424:EHE786425 ERA786424:ERA786425 FAW786424:FAW786425 FKS786424:FKS786425 FUO786424:FUO786425 GEK786424:GEK786425 GOG786424:GOG786425 GYC786424:GYC786425 HHY786424:HHY786425 HRU786424:HRU786425 IBQ786424:IBQ786425 ILM786424:ILM786425 IVI786424:IVI786425 JFE786424:JFE786425 JPA786424:JPA786425 JYW786424:JYW786425 KIS786424:KIS786425 KSO786424:KSO786425 LCK786424:LCK786425 LMG786424:LMG786425 LWC786424:LWC786425 MFY786424:MFY786425 MPU786424:MPU786425 MZQ786424:MZQ786425 NJM786424:NJM786425 NTI786424:NTI786425 ODE786424:ODE786425 ONA786424:ONA786425 OWW786424:OWW786425 PGS786424:PGS786425 PQO786424:PQO786425 QAK786424:QAK786425 QKG786424:QKG786425 QUC786424:QUC786425 RDY786424:RDY786425 RNU786424:RNU786425 RXQ786424:RXQ786425 SHM786424:SHM786425 SRI786424:SRI786425 TBE786424:TBE786425 TLA786424:TLA786425 TUW786424:TUW786425 UES786424:UES786425 UOO786424:UOO786425 UYK786424:UYK786425 VIG786424:VIG786425 VSC786424:VSC786425 WBY786424:WBY786425 WLU786424:WLU786425 WVQ786424:WVQ786425 J851960:J851961 JE851960:JE851961 TA851960:TA851961 ACW851960:ACW851961 AMS851960:AMS851961 AWO851960:AWO851961 BGK851960:BGK851961 BQG851960:BQG851961 CAC851960:CAC851961 CJY851960:CJY851961 CTU851960:CTU851961 DDQ851960:DDQ851961 DNM851960:DNM851961 DXI851960:DXI851961 EHE851960:EHE851961 ERA851960:ERA851961 FAW851960:FAW851961 FKS851960:FKS851961 FUO851960:FUO851961 GEK851960:GEK851961 GOG851960:GOG851961 GYC851960:GYC851961 HHY851960:HHY851961 HRU851960:HRU851961 IBQ851960:IBQ851961 ILM851960:ILM851961 IVI851960:IVI851961 JFE851960:JFE851961 JPA851960:JPA851961 JYW851960:JYW851961 KIS851960:KIS851961 KSO851960:KSO851961 LCK851960:LCK851961 LMG851960:LMG851961 LWC851960:LWC851961 MFY851960:MFY851961 MPU851960:MPU851961 MZQ851960:MZQ851961 NJM851960:NJM851961 NTI851960:NTI851961 ODE851960:ODE851961 ONA851960:ONA851961 OWW851960:OWW851961 PGS851960:PGS851961 PQO851960:PQO851961 QAK851960:QAK851961 QKG851960:QKG851961 QUC851960:QUC851961 RDY851960:RDY851961 RNU851960:RNU851961 RXQ851960:RXQ851961 SHM851960:SHM851961 SRI851960:SRI851961 TBE851960:TBE851961 TLA851960:TLA851961 TUW851960:TUW851961 UES851960:UES851961 UOO851960:UOO851961 UYK851960:UYK851961 VIG851960:VIG851961 VSC851960:VSC851961 WBY851960:WBY851961 WLU851960:WLU851961 WVQ851960:WVQ851961 J917496:J917497 JE917496:JE917497 TA917496:TA917497 ACW917496:ACW917497 AMS917496:AMS917497 AWO917496:AWO917497 BGK917496:BGK917497 BQG917496:BQG917497 CAC917496:CAC917497 CJY917496:CJY917497 CTU917496:CTU917497 DDQ917496:DDQ917497 DNM917496:DNM917497 DXI917496:DXI917497 EHE917496:EHE917497 ERA917496:ERA917497 FAW917496:FAW917497 FKS917496:FKS917497 FUO917496:FUO917497 GEK917496:GEK917497 GOG917496:GOG917497 GYC917496:GYC917497 HHY917496:HHY917497 HRU917496:HRU917497 IBQ917496:IBQ917497 ILM917496:ILM917497 IVI917496:IVI917497 JFE917496:JFE917497 JPA917496:JPA917497 JYW917496:JYW917497 KIS917496:KIS917497 KSO917496:KSO917497 LCK917496:LCK917497 LMG917496:LMG917497 LWC917496:LWC917497 MFY917496:MFY917497 MPU917496:MPU917497 MZQ917496:MZQ917497 NJM917496:NJM917497 NTI917496:NTI917497 ODE917496:ODE917497 ONA917496:ONA917497 OWW917496:OWW917497 PGS917496:PGS917497 PQO917496:PQO917497 QAK917496:QAK917497 QKG917496:QKG917497 QUC917496:QUC917497 RDY917496:RDY917497 RNU917496:RNU917497 RXQ917496:RXQ917497 SHM917496:SHM917497 SRI917496:SRI917497 TBE917496:TBE917497 TLA917496:TLA917497 TUW917496:TUW917497 UES917496:UES917497 UOO917496:UOO917497 UYK917496:UYK917497 VIG917496:VIG917497 VSC917496:VSC917497 WBY917496:WBY917497 WLU917496:WLU917497 WVQ917496:WVQ917497 J983032:J983033 JE983032:JE983033 TA983032:TA983033 ACW983032:ACW983033 AMS983032:AMS983033 AWO983032:AWO983033 BGK983032:BGK983033 BQG983032:BQG983033 CAC983032:CAC983033 CJY983032:CJY983033 CTU983032:CTU983033 DDQ983032:DDQ983033 DNM983032:DNM983033 DXI983032:DXI983033 EHE983032:EHE983033 ERA983032:ERA983033 FAW983032:FAW983033 FKS983032:FKS983033 FUO983032:FUO983033 GEK983032:GEK983033 GOG983032:GOG983033 GYC983032:GYC983033 HHY983032:HHY983033 HRU983032:HRU983033 IBQ983032:IBQ983033 ILM983032:ILM983033 IVI983032:IVI983033 JFE983032:JFE983033 JPA983032:JPA983033 JYW983032:JYW983033 KIS983032:KIS983033 KSO983032:KSO983033 LCK983032:LCK983033 LMG983032:LMG983033 LWC983032:LWC983033 MFY983032:MFY983033 MPU983032:MPU983033 MZQ983032:MZQ983033 NJM983032:NJM983033 NTI983032:NTI983033 ODE983032:ODE983033 ONA983032:ONA983033 OWW983032:OWW983033 PGS983032:PGS983033 PQO983032:PQO983033 QAK983032:QAK983033 QKG983032:QKG983033 QUC983032:QUC983033 RDY983032:RDY983033 RNU983032:RNU983033 RXQ983032:RXQ983033 SHM983032:SHM983033 SRI983032:SRI983033 TBE983032:TBE983033 TLA983032:TLA983033 TUW983032:TUW983033 UES983032:UES983033 UOO983032:UOO983033 UYK983032:UYK983033 VIG983032:VIG983033 VSC983032:VSC983033 WBY983032:WBY983033 WLU983032:WLU983033 WVQ983032:WVQ983033 J65541 JE65541 TA65541 ACW65541 AMS65541 AWO65541 BGK65541 BQG65541 CAC65541 CJY65541 CTU65541 DDQ65541 DNM65541 DXI65541 EHE65541 ERA65541 FAW65541 FKS65541 FUO65541 GEK65541 GOG65541 GYC65541 HHY65541 HRU65541 IBQ65541 ILM65541 IVI65541 JFE65541 JPA65541 JYW65541 KIS65541 KSO65541 LCK65541 LMG65541 LWC65541 MFY65541 MPU65541 MZQ65541 NJM65541 NTI65541 ODE65541 ONA65541 OWW65541 PGS65541 PQO65541 QAK65541 QKG65541 QUC65541 RDY65541 RNU65541 RXQ65541 SHM65541 SRI65541 TBE65541 TLA65541 TUW65541 UES65541 UOO65541 UYK65541 VIG65541 VSC65541 WBY65541 WLU65541 WVQ65541 J131077 JE131077 TA131077 ACW131077 AMS131077 AWO131077 BGK131077 BQG131077 CAC131077 CJY131077 CTU131077 DDQ131077 DNM131077 DXI131077 EHE131077 ERA131077 FAW131077 FKS131077 FUO131077 GEK131077 GOG131077 GYC131077 HHY131077 HRU131077 IBQ131077 ILM131077 IVI131077 JFE131077 JPA131077 JYW131077 KIS131077 KSO131077 LCK131077 LMG131077 LWC131077 MFY131077 MPU131077 MZQ131077 NJM131077 NTI131077 ODE131077 ONA131077 OWW131077 PGS131077 PQO131077 QAK131077 QKG131077 QUC131077 RDY131077 RNU131077 RXQ131077 SHM131077 SRI131077 TBE131077 TLA131077 TUW131077 UES131077 UOO131077 UYK131077 VIG131077 VSC131077 WBY131077 WLU131077 WVQ131077 J196613 JE196613 TA196613 ACW196613 AMS196613 AWO196613 BGK196613 BQG196613 CAC196613 CJY196613 CTU196613 DDQ196613 DNM196613 DXI196613 EHE196613 ERA196613 FAW196613 FKS196613 FUO196613 GEK196613 GOG196613 GYC196613 HHY196613 HRU196613 IBQ196613 ILM196613 IVI196613 JFE196613 JPA196613 JYW196613 KIS196613 KSO196613 LCK196613 LMG196613 LWC196613 MFY196613 MPU196613 MZQ196613 NJM196613 NTI196613 ODE196613 ONA196613 OWW196613 PGS196613 PQO196613 QAK196613 QKG196613 QUC196613 RDY196613 RNU196613 RXQ196613 SHM196613 SRI196613 TBE196613 TLA196613 TUW196613 UES196613 UOO196613 UYK196613 VIG196613 VSC196613 WBY196613 WLU196613 WVQ196613 J262149 JE262149 TA262149 ACW262149 AMS262149 AWO262149 BGK262149 BQG262149 CAC262149 CJY262149 CTU262149 DDQ262149 DNM262149 DXI262149 EHE262149 ERA262149 FAW262149 FKS262149 FUO262149 GEK262149 GOG262149 GYC262149 HHY262149 HRU262149 IBQ262149 ILM262149 IVI262149 JFE262149 JPA262149 JYW262149 KIS262149 KSO262149 LCK262149 LMG262149 LWC262149 MFY262149 MPU262149 MZQ262149 NJM262149 NTI262149 ODE262149 ONA262149 OWW262149 PGS262149 PQO262149 QAK262149 QKG262149 QUC262149 RDY262149 RNU262149 RXQ262149 SHM262149 SRI262149 TBE262149 TLA262149 TUW262149 UES262149 UOO262149 UYK262149 VIG262149 VSC262149 WBY262149 WLU262149 WVQ262149 J327685 JE327685 TA327685 ACW327685 AMS327685 AWO327685 BGK327685 BQG327685 CAC327685 CJY327685 CTU327685 DDQ327685 DNM327685 DXI327685 EHE327685 ERA327685 FAW327685 FKS327685 FUO327685 GEK327685 GOG327685 GYC327685 HHY327685 HRU327685 IBQ327685 ILM327685 IVI327685 JFE327685 JPA327685 JYW327685 KIS327685 KSO327685 LCK327685 LMG327685 LWC327685 MFY327685 MPU327685 MZQ327685 NJM327685 NTI327685 ODE327685 ONA327685 OWW327685 PGS327685 PQO327685 QAK327685 QKG327685 QUC327685 RDY327685 RNU327685 RXQ327685 SHM327685 SRI327685 TBE327685 TLA327685 TUW327685 UES327685 UOO327685 UYK327685 VIG327685 VSC327685 WBY327685 WLU327685 WVQ327685 J393221 JE393221 TA393221 ACW393221 AMS393221 AWO393221 BGK393221 BQG393221 CAC393221 CJY393221 CTU393221 DDQ393221 DNM393221 DXI393221 EHE393221 ERA393221 FAW393221 FKS393221 FUO393221 GEK393221 GOG393221 GYC393221 HHY393221 HRU393221 IBQ393221 ILM393221 IVI393221 JFE393221 JPA393221 JYW393221 KIS393221 KSO393221 LCK393221 LMG393221 LWC393221 MFY393221 MPU393221 MZQ393221 NJM393221 NTI393221 ODE393221 ONA393221 OWW393221 PGS393221 PQO393221 QAK393221 QKG393221 QUC393221 RDY393221 RNU393221 RXQ393221 SHM393221 SRI393221 TBE393221 TLA393221 TUW393221 UES393221 UOO393221 UYK393221 VIG393221 VSC393221 WBY393221 WLU393221 WVQ393221 J458757 JE458757 TA458757 ACW458757 AMS458757 AWO458757 BGK458757 BQG458757 CAC458757 CJY458757 CTU458757 DDQ458757 DNM458757 DXI458757 EHE458757 ERA458757 FAW458757 FKS458757 FUO458757 GEK458757 GOG458757 GYC458757 HHY458757 HRU458757 IBQ458757 ILM458757 IVI458757 JFE458757 JPA458757 JYW458757 KIS458757 KSO458757 LCK458757 LMG458757 LWC458757 MFY458757 MPU458757 MZQ458757 NJM458757 NTI458757 ODE458757 ONA458757 OWW458757 PGS458757 PQO458757 QAK458757 QKG458757 QUC458757 RDY458757 RNU458757 RXQ458757 SHM458757 SRI458757 TBE458757 TLA458757 TUW458757 UES458757 UOO458757 UYK458757 VIG458757 VSC458757 WBY458757 WLU458757 WVQ458757 J524293 JE524293 TA524293 ACW524293 AMS524293 AWO524293 BGK524293 BQG524293 CAC524293 CJY524293 CTU524293 DDQ524293 DNM524293 DXI524293 EHE524293 ERA524293 FAW524293 FKS524293 FUO524293 GEK524293 GOG524293 GYC524293 HHY524293 HRU524293 IBQ524293 ILM524293 IVI524293 JFE524293 JPA524293 JYW524293 KIS524293 KSO524293 LCK524293 LMG524293 LWC524293 MFY524293 MPU524293 MZQ524293 NJM524293 NTI524293 ODE524293 ONA524293 OWW524293 PGS524293 PQO524293 QAK524293 QKG524293 QUC524293 RDY524293 RNU524293 RXQ524293 SHM524293 SRI524293 TBE524293 TLA524293 TUW524293 UES524293 UOO524293 UYK524293 VIG524293 VSC524293 WBY524293 WLU524293 WVQ524293 J589829 JE589829 TA589829 ACW589829 AMS589829 AWO589829 BGK589829 BQG589829 CAC589829 CJY589829 CTU589829 DDQ589829 DNM589829 DXI589829 EHE589829 ERA589829 FAW589829 FKS589829 FUO589829 GEK589829 GOG589829 GYC589829 HHY589829 HRU589829 IBQ589829 ILM589829 IVI589829 JFE589829 JPA589829 JYW589829 KIS589829 KSO589829 LCK589829 LMG589829 LWC589829 MFY589829 MPU589829 MZQ589829 NJM589829 NTI589829 ODE589829 ONA589829 OWW589829 PGS589829 PQO589829 QAK589829 QKG589829 QUC589829 RDY589829 RNU589829 RXQ589829 SHM589829 SRI589829 TBE589829 TLA589829 TUW589829 UES589829 UOO589829 UYK589829 VIG589829 VSC589829 WBY589829 WLU589829 WVQ589829 J655365 JE655365 TA655365 ACW655365 AMS655365 AWO655365 BGK655365 BQG655365 CAC655365 CJY655365 CTU655365 DDQ655365 DNM655365 DXI655365 EHE655365 ERA655365 FAW655365 FKS655365 FUO655365 GEK655365 GOG655365 GYC655365 HHY655365 HRU655365 IBQ655365 ILM655365 IVI655365 JFE655365 JPA655365 JYW655365 KIS655365 KSO655365 LCK655365 LMG655365 LWC655365 MFY655365 MPU655365 MZQ655365 NJM655365 NTI655365 ODE655365 ONA655365 OWW655365 PGS655365 PQO655365 QAK655365 QKG655365 QUC655365 RDY655365 RNU655365 RXQ655365 SHM655365 SRI655365 TBE655365 TLA655365 TUW655365 UES655365 UOO655365 UYK655365 VIG655365 VSC655365 WBY655365 WLU655365 WVQ655365 J720901 JE720901 TA720901 ACW720901 AMS720901 AWO720901 BGK720901 BQG720901 CAC720901 CJY720901 CTU720901 DDQ720901 DNM720901 DXI720901 EHE720901 ERA720901 FAW720901 FKS720901 FUO720901 GEK720901 GOG720901 GYC720901 HHY720901 HRU720901 IBQ720901 ILM720901 IVI720901 JFE720901 JPA720901 JYW720901 KIS720901 KSO720901 LCK720901 LMG720901 LWC720901 MFY720901 MPU720901 MZQ720901 NJM720901 NTI720901 ODE720901 ONA720901 OWW720901 PGS720901 PQO720901 QAK720901 QKG720901 QUC720901 RDY720901 RNU720901 RXQ720901 SHM720901 SRI720901 TBE720901 TLA720901 TUW720901 UES720901 UOO720901 UYK720901 VIG720901 VSC720901 WBY720901 WLU720901 WVQ720901 J786437 JE786437 TA786437 ACW786437 AMS786437 AWO786437 BGK786437 BQG786437 CAC786437 CJY786437 CTU786437 DDQ786437 DNM786437 DXI786437 EHE786437 ERA786437 FAW786437 FKS786437 FUO786437 GEK786437 GOG786437 GYC786437 HHY786437 HRU786437 IBQ786437 ILM786437 IVI786437 JFE786437 JPA786437 JYW786437 KIS786437 KSO786437 LCK786437 LMG786437 LWC786437 MFY786437 MPU786437 MZQ786437 NJM786437 NTI786437 ODE786437 ONA786437 OWW786437 PGS786437 PQO786437 QAK786437 QKG786437 QUC786437 RDY786437 RNU786437 RXQ786437 SHM786437 SRI786437 TBE786437 TLA786437 TUW786437 UES786437 UOO786437 UYK786437 VIG786437 VSC786437 WBY786437 WLU786437 WVQ786437 J851973 JE851973 TA851973 ACW851973 AMS851973 AWO851973 BGK851973 BQG851973 CAC851973 CJY851973 CTU851973 DDQ851973 DNM851973 DXI851973 EHE851973 ERA851973 FAW851973 FKS851973 FUO851973 GEK851973 GOG851973 GYC851973 HHY851973 HRU851973 IBQ851973 ILM851973 IVI851973 JFE851973 JPA851973 JYW851973 KIS851973 KSO851973 LCK851973 LMG851973 LWC851973 MFY851973 MPU851973 MZQ851973 NJM851973 NTI851973 ODE851973 ONA851973 OWW851973 PGS851973 PQO851973 QAK851973 QKG851973 QUC851973 RDY851973 RNU851973 RXQ851973 SHM851973 SRI851973 TBE851973 TLA851973 TUW851973 UES851973 UOO851973 UYK851973 VIG851973 VSC851973 WBY851973 WLU851973 WVQ851973 J917509 JE917509 TA917509 ACW917509 AMS917509 AWO917509 BGK917509 BQG917509 CAC917509 CJY917509 CTU917509 DDQ917509 DNM917509 DXI917509 EHE917509 ERA917509 FAW917509 FKS917509 FUO917509 GEK917509 GOG917509 GYC917509 HHY917509 HRU917509 IBQ917509 ILM917509 IVI917509 JFE917509 JPA917509 JYW917509 KIS917509 KSO917509 LCK917509 LMG917509 LWC917509 MFY917509 MPU917509 MZQ917509 NJM917509 NTI917509 ODE917509 ONA917509 OWW917509 PGS917509 PQO917509 QAK917509 QKG917509 QUC917509 RDY917509 RNU917509 RXQ917509 SHM917509 SRI917509 TBE917509 TLA917509 TUW917509 UES917509 UOO917509 UYK917509 VIG917509 VSC917509 WBY917509 WLU917509 WVQ917509 J983045 JE983045 TA983045 ACW983045 AMS983045 AWO983045 BGK983045 BQG983045 CAC983045 CJY983045 CTU983045 DDQ983045 DNM983045 DXI983045 EHE983045 ERA983045 FAW983045 FKS983045 FUO983045 GEK983045 GOG983045 GYC983045 HHY983045 HRU983045 IBQ983045 ILM983045 IVI983045 JFE983045 JPA983045 JYW983045 KIS983045 KSO983045 LCK983045 LMG983045 LWC983045 MFY983045 MPU983045 MZQ983045 NJM983045 NTI983045 ODE983045 ONA983045 OWW983045 PGS983045 PQO983045 QAK983045 QKG983045 QUC983045 RDY983045 RNU983045 RXQ983045 SHM983045 SRI983045 TBE983045 TLA983045 TUW983045 UES983045 UOO983045 UYK983045 VIG983045 VSC983045 WBY983045 WLU983045 WVQ983045 J65531:J65533 JE65531:JE65533 TA65531:TA65533 ACW65531:ACW65533 AMS65531:AMS65533 AWO65531:AWO65533 BGK65531:BGK65533 BQG65531:BQG65533 CAC65531:CAC65533 CJY65531:CJY65533 CTU65531:CTU65533 DDQ65531:DDQ65533 DNM65531:DNM65533 DXI65531:DXI65533 EHE65531:EHE65533 ERA65531:ERA65533 FAW65531:FAW65533 FKS65531:FKS65533 FUO65531:FUO65533 GEK65531:GEK65533 GOG65531:GOG65533 GYC65531:GYC65533 HHY65531:HHY65533 HRU65531:HRU65533 IBQ65531:IBQ65533 ILM65531:ILM65533 IVI65531:IVI65533 JFE65531:JFE65533 JPA65531:JPA65533 JYW65531:JYW65533 KIS65531:KIS65533 KSO65531:KSO65533 LCK65531:LCK65533 LMG65531:LMG65533 LWC65531:LWC65533 MFY65531:MFY65533 MPU65531:MPU65533 MZQ65531:MZQ65533 NJM65531:NJM65533 NTI65531:NTI65533 ODE65531:ODE65533 ONA65531:ONA65533 OWW65531:OWW65533 PGS65531:PGS65533 PQO65531:PQO65533 QAK65531:QAK65533 QKG65531:QKG65533 QUC65531:QUC65533 RDY65531:RDY65533 RNU65531:RNU65533 RXQ65531:RXQ65533 SHM65531:SHM65533 SRI65531:SRI65533 TBE65531:TBE65533 TLA65531:TLA65533 TUW65531:TUW65533 UES65531:UES65533 UOO65531:UOO65533 UYK65531:UYK65533 VIG65531:VIG65533 VSC65531:VSC65533 WBY65531:WBY65533 WLU65531:WLU65533 WVQ65531:WVQ65533 J131067:J131069 JE131067:JE131069 TA131067:TA131069 ACW131067:ACW131069 AMS131067:AMS131069 AWO131067:AWO131069 BGK131067:BGK131069 BQG131067:BQG131069 CAC131067:CAC131069 CJY131067:CJY131069 CTU131067:CTU131069 DDQ131067:DDQ131069 DNM131067:DNM131069 DXI131067:DXI131069 EHE131067:EHE131069 ERA131067:ERA131069 FAW131067:FAW131069 FKS131067:FKS131069 FUO131067:FUO131069 GEK131067:GEK131069 GOG131067:GOG131069 GYC131067:GYC131069 HHY131067:HHY131069 HRU131067:HRU131069 IBQ131067:IBQ131069 ILM131067:ILM131069 IVI131067:IVI131069 JFE131067:JFE131069 JPA131067:JPA131069 JYW131067:JYW131069 KIS131067:KIS131069 KSO131067:KSO131069 LCK131067:LCK131069 LMG131067:LMG131069 LWC131067:LWC131069 MFY131067:MFY131069 MPU131067:MPU131069 MZQ131067:MZQ131069 NJM131067:NJM131069 NTI131067:NTI131069 ODE131067:ODE131069 ONA131067:ONA131069 OWW131067:OWW131069 PGS131067:PGS131069 PQO131067:PQO131069 QAK131067:QAK131069 QKG131067:QKG131069 QUC131067:QUC131069 RDY131067:RDY131069 RNU131067:RNU131069 RXQ131067:RXQ131069 SHM131067:SHM131069 SRI131067:SRI131069 TBE131067:TBE131069 TLA131067:TLA131069 TUW131067:TUW131069 UES131067:UES131069 UOO131067:UOO131069 UYK131067:UYK131069 VIG131067:VIG131069 VSC131067:VSC131069 WBY131067:WBY131069 WLU131067:WLU131069 WVQ131067:WVQ131069 J196603:J196605 JE196603:JE196605 TA196603:TA196605 ACW196603:ACW196605 AMS196603:AMS196605 AWO196603:AWO196605 BGK196603:BGK196605 BQG196603:BQG196605 CAC196603:CAC196605 CJY196603:CJY196605 CTU196603:CTU196605 DDQ196603:DDQ196605 DNM196603:DNM196605 DXI196603:DXI196605 EHE196603:EHE196605 ERA196603:ERA196605 FAW196603:FAW196605 FKS196603:FKS196605 FUO196603:FUO196605 GEK196603:GEK196605 GOG196603:GOG196605 GYC196603:GYC196605 HHY196603:HHY196605 HRU196603:HRU196605 IBQ196603:IBQ196605 ILM196603:ILM196605 IVI196603:IVI196605 JFE196603:JFE196605 JPA196603:JPA196605 JYW196603:JYW196605 KIS196603:KIS196605 KSO196603:KSO196605 LCK196603:LCK196605 LMG196603:LMG196605 LWC196603:LWC196605 MFY196603:MFY196605 MPU196603:MPU196605 MZQ196603:MZQ196605 NJM196603:NJM196605 NTI196603:NTI196605 ODE196603:ODE196605 ONA196603:ONA196605 OWW196603:OWW196605 PGS196603:PGS196605 PQO196603:PQO196605 QAK196603:QAK196605 QKG196603:QKG196605 QUC196603:QUC196605 RDY196603:RDY196605 RNU196603:RNU196605 RXQ196603:RXQ196605 SHM196603:SHM196605 SRI196603:SRI196605 TBE196603:TBE196605 TLA196603:TLA196605 TUW196603:TUW196605 UES196603:UES196605 UOO196603:UOO196605 UYK196603:UYK196605 VIG196603:VIG196605 VSC196603:VSC196605 WBY196603:WBY196605 WLU196603:WLU196605 WVQ196603:WVQ196605 J262139:J262141 JE262139:JE262141 TA262139:TA262141 ACW262139:ACW262141 AMS262139:AMS262141 AWO262139:AWO262141 BGK262139:BGK262141 BQG262139:BQG262141 CAC262139:CAC262141 CJY262139:CJY262141 CTU262139:CTU262141 DDQ262139:DDQ262141 DNM262139:DNM262141 DXI262139:DXI262141 EHE262139:EHE262141 ERA262139:ERA262141 FAW262139:FAW262141 FKS262139:FKS262141 FUO262139:FUO262141 GEK262139:GEK262141 GOG262139:GOG262141 GYC262139:GYC262141 HHY262139:HHY262141 HRU262139:HRU262141 IBQ262139:IBQ262141 ILM262139:ILM262141 IVI262139:IVI262141 JFE262139:JFE262141 JPA262139:JPA262141 JYW262139:JYW262141 KIS262139:KIS262141 KSO262139:KSO262141 LCK262139:LCK262141 LMG262139:LMG262141 LWC262139:LWC262141 MFY262139:MFY262141 MPU262139:MPU262141 MZQ262139:MZQ262141 NJM262139:NJM262141 NTI262139:NTI262141 ODE262139:ODE262141 ONA262139:ONA262141 OWW262139:OWW262141 PGS262139:PGS262141 PQO262139:PQO262141 QAK262139:QAK262141 QKG262139:QKG262141 QUC262139:QUC262141 RDY262139:RDY262141 RNU262139:RNU262141 RXQ262139:RXQ262141 SHM262139:SHM262141 SRI262139:SRI262141 TBE262139:TBE262141 TLA262139:TLA262141 TUW262139:TUW262141 UES262139:UES262141 UOO262139:UOO262141 UYK262139:UYK262141 VIG262139:VIG262141 VSC262139:VSC262141 WBY262139:WBY262141 WLU262139:WLU262141 WVQ262139:WVQ262141 J327675:J327677 JE327675:JE327677 TA327675:TA327677 ACW327675:ACW327677 AMS327675:AMS327677 AWO327675:AWO327677 BGK327675:BGK327677 BQG327675:BQG327677 CAC327675:CAC327677 CJY327675:CJY327677 CTU327675:CTU327677 DDQ327675:DDQ327677 DNM327675:DNM327677 DXI327675:DXI327677 EHE327675:EHE327677 ERA327675:ERA327677 FAW327675:FAW327677 FKS327675:FKS327677 FUO327675:FUO327677 GEK327675:GEK327677 GOG327675:GOG327677 GYC327675:GYC327677 HHY327675:HHY327677 HRU327675:HRU327677 IBQ327675:IBQ327677 ILM327675:ILM327677 IVI327675:IVI327677 JFE327675:JFE327677 JPA327675:JPA327677 JYW327675:JYW327677 KIS327675:KIS327677 KSO327675:KSO327677 LCK327675:LCK327677 LMG327675:LMG327677 LWC327675:LWC327677 MFY327675:MFY327677 MPU327675:MPU327677 MZQ327675:MZQ327677 NJM327675:NJM327677 NTI327675:NTI327677 ODE327675:ODE327677 ONA327675:ONA327677 OWW327675:OWW327677 PGS327675:PGS327677 PQO327675:PQO327677 QAK327675:QAK327677 QKG327675:QKG327677 QUC327675:QUC327677 RDY327675:RDY327677 RNU327675:RNU327677 RXQ327675:RXQ327677 SHM327675:SHM327677 SRI327675:SRI327677 TBE327675:TBE327677 TLA327675:TLA327677 TUW327675:TUW327677 UES327675:UES327677 UOO327675:UOO327677 UYK327675:UYK327677 VIG327675:VIG327677 VSC327675:VSC327677 WBY327675:WBY327677 WLU327675:WLU327677 WVQ327675:WVQ327677 J393211:J393213 JE393211:JE393213 TA393211:TA393213 ACW393211:ACW393213 AMS393211:AMS393213 AWO393211:AWO393213 BGK393211:BGK393213 BQG393211:BQG393213 CAC393211:CAC393213 CJY393211:CJY393213 CTU393211:CTU393213 DDQ393211:DDQ393213 DNM393211:DNM393213 DXI393211:DXI393213 EHE393211:EHE393213 ERA393211:ERA393213 FAW393211:FAW393213 FKS393211:FKS393213 FUO393211:FUO393213 GEK393211:GEK393213 GOG393211:GOG393213 GYC393211:GYC393213 HHY393211:HHY393213 HRU393211:HRU393213 IBQ393211:IBQ393213 ILM393211:ILM393213 IVI393211:IVI393213 JFE393211:JFE393213 JPA393211:JPA393213 JYW393211:JYW393213 KIS393211:KIS393213 KSO393211:KSO393213 LCK393211:LCK393213 LMG393211:LMG393213 LWC393211:LWC393213 MFY393211:MFY393213 MPU393211:MPU393213 MZQ393211:MZQ393213 NJM393211:NJM393213 NTI393211:NTI393213 ODE393211:ODE393213 ONA393211:ONA393213 OWW393211:OWW393213 PGS393211:PGS393213 PQO393211:PQO393213 QAK393211:QAK393213 QKG393211:QKG393213 QUC393211:QUC393213 RDY393211:RDY393213 RNU393211:RNU393213 RXQ393211:RXQ393213 SHM393211:SHM393213 SRI393211:SRI393213 TBE393211:TBE393213 TLA393211:TLA393213 TUW393211:TUW393213 UES393211:UES393213 UOO393211:UOO393213 UYK393211:UYK393213 VIG393211:VIG393213 VSC393211:VSC393213 WBY393211:WBY393213 WLU393211:WLU393213 WVQ393211:WVQ393213 J458747:J458749 JE458747:JE458749 TA458747:TA458749 ACW458747:ACW458749 AMS458747:AMS458749 AWO458747:AWO458749 BGK458747:BGK458749 BQG458747:BQG458749 CAC458747:CAC458749 CJY458747:CJY458749 CTU458747:CTU458749 DDQ458747:DDQ458749 DNM458747:DNM458749 DXI458747:DXI458749 EHE458747:EHE458749 ERA458747:ERA458749 FAW458747:FAW458749 FKS458747:FKS458749 FUO458747:FUO458749 GEK458747:GEK458749 GOG458747:GOG458749 GYC458747:GYC458749 HHY458747:HHY458749 HRU458747:HRU458749 IBQ458747:IBQ458749 ILM458747:ILM458749 IVI458747:IVI458749 JFE458747:JFE458749 JPA458747:JPA458749 JYW458747:JYW458749 KIS458747:KIS458749 KSO458747:KSO458749 LCK458747:LCK458749 LMG458747:LMG458749 LWC458747:LWC458749 MFY458747:MFY458749 MPU458747:MPU458749 MZQ458747:MZQ458749 NJM458747:NJM458749 NTI458747:NTI458749 ODE458747:ODE458749 ONA458747:ONA458749 OWW458747:OWW458749 PGS458747:PGS458749 PQO458747:PQO458749 QAK458747:QAK458749 QKG458747:QKG458749 QUC458747:QUC458749 RDY458747:RDY458749 RNU458747:RNU458749 RXQ458747:RXQ458749 SHM458747:SHM458749 SRI458747:SRI458749 TBE458747:TBE458749 TLA458747:TLA458749 TUW458747:TUW458749 UES458747:UES458749 UOO458747:UOO458749 UYK458747:UYK458749 VIG458747:VIG458749 VSC458747:VSC458749 WBY458747:WBY458749 WLU458747:WLU458749 WVQ458747:WVQ458749 J524283:J524285 JE524283:JE524285 TA524283:TA524285 ACW524283:ACW524285 AMS524283:AMS524285 AWO524283:AWO524285 BGK524283:BGK524285 BQG524283:BQG524285 CAC524283:CAC524285 CJY524283:CJY524285 CTU524283:CTU524285 DDQ524283:DDQ524285 DNM524283:DNM524285 DXI524283:DXI524285 EHE524283:EHE524285 ERA524283:ERA524285 FAW524283:FAW524285 FKS524283:FKS524285 FUO524283:FUO524285 GEK524283:GEK524285 GOG524283:GOG524285 GYC524283:GYC524285 HHY524283:HHY524285 HRU524283:HRU524285 IBQ524283:IBQ524285 ILM524283:ILM524285 IVI524283:IVI524285 JFE524283:JFE524285 JPA524283:JPA524285 JYW524283:JYW524285 KIS524283:KIS524285 KSO524283:KSO524285 LCK524283:LCK524285 LMG524283:LMG524285 LWC524283:LWC524285 MFY524283:MFY524285 MPU524283:MPU524285 MZQ524283:MZQ524285 NJM524283:NJM524285 NTI524283:NTI524285 ODE524283:ODE524285 ONA524283:ONA524285 OWW524283:OWW524285 PGS524283:PGS524285 PQO524283:PQO524285 QAK524283:QAK524285 QKG524283:QKG524285 QUC524283:QUC524285 RDY524283:RDY524285 RNU524283:RNU524285 RXQ524283:RXQ524285 SHM524283:SHM524285 SRI524283:SRI524285 TBE524283:TBE524285 TLA524283:TLA524285 TUW524283:TUW524285 UES524283:UES524285 UOO524283:UOO524285 UYK524283:UYK524285 VIG524283:VIG524285 VSC524283:VSC524285 WBY524283:WBY524285 WLU524283:WLU524285 WVQ524283:WVQ524285 J589819:J589821 JE589819:JE589821 TA589819:TA589821 ACW589819:ACW589821 AMS589819:AMS589821 AWO589819:AWO589821 BGK589819:BGK589821 BQG589819:BQG589821 CAC589819:CAC589821 CJY589819:CJY589821 CTU589819:CTU589821 DDQ589819:DDQ589821 DNM589819:DNM589821 DXI589819:DXI589821 EHE589819:EHE589821 ERA589819:ERA589821 FAW589819:FAW589821 FKS589819:FKS589821 FUO589819:FUO589821 GEK589819:GEK589821 GOG589819:GOG589821 GYC589819:GYC589821 HHY589819:HHY589821 HRU589819:HRU589821 IBQ589819:IBQ589821 ILM589819:ILM589821 IVI589819:IVI589821 JFE589819:JFE589821 JPA589819:JPA589821 JYW589819:JYW589821 KIS589819:KIS589821 KSO589819:KSO589821 LCK589819:LCK589821 LMG589819:LMG589821 LWC589819:LWC589821 MFY589819:MFY589821 MPU589819:MPU589821 MZQ589819:MZQ589821 NJM589819:NJM589821 NTI589819:NTI589821 ODE589819:ODE589821 ONA589819:ONA589821 OWW589819:OWW589821 PGS589819:PGS589821 PQO589819:PQO589821 QAK589819:QAK589821 QKG589819:QKG589821 QUC589819:QUC589821 RDY589819:RDY589821 RNU589819:RNU589821 RXQ589819:RXQ589821 SHM589819:SHM589821 SRI589819:SRI589821 TBE589819:TBE589821 TLA589819:TLA589821 TUW589819:TUW589821 UES589819:UES589821 UOO589819:UOO589821 UYK589819:UYK589821 VIG589819:VIG589821 VSC589819:VSC589821 WBY589819:WBY589821 WLU589819:WLU589821 WVQ589819:WVQ589821 J655355:J655357 JE655355:JE655357 TA655355:TA655357 ACW655355:ACW655357 AMS655355:AMS655357 AWO655355:AWO655357 BGK655355:BGK655357 BQG655355:BQG655357 CAC655355:CAC655357 CJY655355:CJY655357 CTU655355:CTU655357 DDQ655355:DDQ655357 DNM655355:DNM655357 DXI655355:DXI655357 EHE655355:EHE655357 ERA655355:ERA655357 FAW655355:FAW655357 FKS655355:FKS655357 FUO655355:FUO655357 GEK655355:GEK655357 GOG655355:GOG655357 GYC655355:GYC655357 HHY655355:HHY655357 HRU655355:HRU655357 IBQ655355:IBQ655357 ILM655355:ILM655357 IVI655355:IVI655357 JFE655355:JFE655357 JPA655355:JPA655357 JYW655355:JYW655357 KIS655355:KIS655357 KSO655355:KSO655357 LCK655355:LCK655357 LMG655355:LMG655357 LWC655355:LWC655357 MFY655355:MFY655357 MPU655355:MPU655357 MZQ655355:MZQ655357 NJM655355:NJM655357 NTI655355:NTI655357 ODE655355:ODE655357 ONA655355:ONA655357 OWW655355:OWW655357 PGS655355:PGS655357 PQO655355:PQO655357 QAK655355:QAK655357 QKG655355:QKG655357 QUC655355:QUC655357 RDY655355:RDY655357 RNU655355:RNU655357 RXQ655355:RXQ655357 SHM655355:SHM655357 SRI655355:SRI655357 TBE655355:TBE655357 TLA655355:TLA655357 TUW655355:TUW655357 UES655355:UES655357 UOO655355:UOO655357 UYK655355:UYK655357 VIG655355:VIG655357 VSC655355:VSC655357 WBY655355:WBY655357 WLU655355:WLU655357 WVQ655355:WVQ655357 J720891:J720893 JE720891:JE720893 TA720891:TA720893 ACW720891:ACW720893 AMS720891:AMS720893 AWO720891:AWO720893 BGK720891:BGK720893 BQG720891:BQG720893 CAC720891:CAC720893 CJY720891:CJY720893 CTU720891:CTU720893 DDQ720891:DDQ720893 DNM720891:DNM720893 DXI720891:DXI720893 EHE720891:EHE720893 ERA720891:ERA720893 FAW720891:FAW720893 FKS720891:FKS720893 FUO720891:FUO720893 GEK720891:GEK720893 GOG720891:GOG720893 GYC720891:GYC720893 HHY720891:HHY720893 HRU720891:HRU720893 IBQ720891:IBQ720893 ILM720891:ILM720893 IVI720891:IVI720893 JFE720891:JFE720893 JPA720891:JPA720893 JYW720891:JYW720893 KIS720891:KIS720893 KSO720891:KSO720893 LCK720891:LCK720893 LMG720891:LMG720893 LWC720891:LWC720893 MFY720891:MFY720893 MPU720891:MPU720893 MZQ720891:MZQ720893 NJM720891:NJM720893 NTI720891:NTI720893 ODE720891:ODE720893 ONA720891:ONA720893 OWW720891:OWW720893 PGS720891:PGS720893 PQO720891:PQO720893 QAK720891:QAK720893 QKG720891:QKG720893 QUC720891:QUC720893 RDY720891:RDY720893 RNU720891:RNU720893 RXQ720891:RXQ720893 SHM720891:SHM720893 SRI720891:SRI720893 TBE720891:TBE720893 TLA720891:TLA720893 TUW720891:TUW720893 UES720891:UES720893 UOO720891:UOO720893 UYK720891:UYK720893 VIG720891:VIG720893 VSC720891:VSC720893 WBY720891:WBY720893 WLU720891:WLU720893 WVQ720891:WVQ720893 J786427:J786429 JE786427:JE786429 TA786427:TA786429 ACW786427:ACW786429 AMS786427:AMS786429 AWO786427:AWO786429 BGK786427:BGK786429 BQG786427:BQG786429 CAC786427:CAC786429 CJY786427:CJY786429 CTU786427:CTU786429 DDQ786427:DDQ786429 DNM786427:DNM786429 DXI786427:DXI786429 EHE786427:EHE786429 ERA786427:ERA786429 FAW786427:FAW786429 FKS786427:FKS786429 FUO786427:FUO786429 GEK786427:GEK786429 GOG786427:GOG786429 GYC786427:GYC786429 HHY786427:HHY786429 HRU786427:HRU786429 IBQ786427:IBQ786429 ILM786427:ILM786429 IVI786427:IVI786429 JFE786427:JFE786429 JPA786427:JPA786429 JYW786427:JYW786429 KIS786427:KIS786429 KSO786427:KSO786429 LCK786427:LCK786429 LMG786427:LMG786429 LWC786427:LWC786429 MFY786427:MFY786429 MPU786427:MPU786429 MZQ786427:MZQ786429 NJM786427:NJM786429 NTI786427:NTI786429 ODE786427:ODE786429 ONA786427:ONA786429 OWW786427:OWW786429 PGS786427:PGS786429 PQO786427:PQO786429 QAK786427:QAK786429 QKG786427:QKG786429 QUC786427:QUC786429 RDY786427:RDY786429 RNU786427:RNU786429 RXQ786427:RXQ786429 SHM786427:SHM786429 SRI786427:SRI786429 TBE786427:TBE786429 TLA786427:TLA786429 TUW786427:TUW786429 UES786427:UES786429 UOO786427:UOO786429 UYK786427:UYK786429 VIG786427:VIG786429 VSC786427:VSC786429 WBY786427:WBY786429 WLU786427:WLU786429 WVQ786427:WVQ786429 J851963:J851965 JE851963:JE851965 TA851963:TA851965 ACW851963:ACW851965 AMS851963:AMS851965 AWO851963:AWO851965 BGK851963:BGK851965 BQG851963:BQG851965 CAC851963:CAC851965 CJY851963:CJY851965 CTU851963:CTU851965 DDQ851963:DDQ851965 DNM851963:DNM851965 DXI851963:DXI851965 EHE851963:EHE851965 ERA851963:ERA851965 FAW851963:FAW851965 FKS851963:FKS851965 FUO851963:FUO851965 GEK851963:GEK851965 GOG851963:GOG851965 GYC851963:GYC851965 HHY851963:HHY851965 HRU851963:HRU851965 IBQ851963:IBQ851965 ILM851963:ILM851965 IVI851963:IVI851965 JFE851963:JFE851965 JPA851963:JPA851965 JYW851963:JYW851965 KIS851963:KIS851965 KSO851963:KSO851965 LCK851963:LCK851965 LMG851963:LMG851965 LWC851963:LWC851965 MFY851963:MFY851965 MPU851963:MPU851965 MZQ851963:MZQ851965 NJM851963:NJM851965 NTI851963:NTI851965 ODE851963:ODE851965 ONA851963:ONA851965 OWW851963:OWW851965 PGS851963:PGS851965 PQO851963:PQO851965 QAK851963:QAK851965 QKG851963:QKG851965 QUC851963:QUC851965 RDY851963:RDY851965 RNU851963:RNU851965 RXQ851963:RXQ851965 SHM851963:SHM851965 SRI851963:SRI851965 TBE851963:TBE851965 TLA851963:TLA851965 TUW851963:TUW851965 UES851963:UES851965 UOO851963:UOO851965 UYK851963:UYK851965 VIG851963:VIG851965 VSC851963:VSC851965 WBY851963:WBY851965 WLU851963:WLU851965 WVQ851963:WVQ851965 J917499:J917501 JE917499:JE917501 TA917499:TA917501 ACW917499:ACW917501 AMS917499:AMS917501 AWO917499:AWO917501 BGK917499:BGK917501 BQG917499:BQG917501 CAC917499:CAC917501 CJY917499:CJY917501 CTU917499:CTU917501 DDQ917499:DDQ917501 DNM917499:DNM917501 DXI917499:DXI917501 EHE917499:EHE917501 ERA917499:ERA917501 FAW917499:FAW917501 FKS917499:FKS917501 FUO917499:FUO917501 GEK917499:GEK917501 GOG917499:GOG917501 GYC917499:GYC917501 HHY917499:HHY917501 HRU917499:HRU917501 IBQ917499:IBQ917501 ILM917499:ILM917501 IVI917499:IVI917501 JFE917499:JFE917501 JPA917499:JPA917501 JYW917499:JYW917501 KIS917499:KIS917501 KSO917499:KSO917501 LCK917499:LCK917501 LMG917499:LMG917501 LWC917499:LWC917501 MFY917499:MFY917501 MPU917499:MPU917501 MZQ917499:MZQ917501 NJM917499:NJM917501 NTI917499:NTI917501 ODE917499:ODE917501 ONA917499:ONA917501 OWW917499:OWW917501 PGS917499:PGS917501 PQO917499:PQO917501 QAK917499:QAK917501 QKG917499:QKG917501 QUC917499:QUC917501 RDY917499:RDY917501 RNU917499:RNU917501 RXQ917499:RXQ917501 SHM917499:SHM917501 SRI917499:SRI917501 TBE917499:TBE917501 TLA917499:TLA917501 TUW917499:TUW917501 UES917499:UES917501 UOO917499:UOO917501 UYK917499:UYK917501 VIG917499:VIG917501 VSC917499:VSC917501 WBY917499:WBY917501 WLU917499:WLU917501 WVQ917499:WVQ917501 J983035:J983037 JE983035:JE983037 TA983035:TA983037 ACW983035:ACW983037 AMS983035:AMS983037 AWO983035:AWO983037 BGK983035:BGK983037 BQG983035:BQG983037 CAC983035:CAC983037 CJY983035:CJY983037 CTU983035:CTU983037 DDQ983035:DDQ983037 DNM983035:DNM983037 DXI983035:DXI983037 EHE983035:EHE983037 ERA983035:ERA983037 FAW983035:FAW983037 FKS983035:FKS983037 FUO983035:FUO983037 GEK983035:GEK983037 GOG983035:GOG983037 GYC983035:GYC983037 HHY983035:HHY983037 HRU983035:HRU983037 IBQ983035:IBQ983037 ILM983035:ILM983037 IVI983035:IVI983037 JFE983035:JFE983037 JPA983035:JPA983037 JYW983035:JYW983037 KIS983035:KIS983037 KSO983035:KSO983037 LCK983035:LCK983037 LMG983035:LMG983037 LWC983035:LWC983037 MFY983035:MFY983037 MPU983035:MPU983037 MZQ983035:MZQ983037 NJM983035:NJM983037 NTI983035:NTI983037 ODE983035:ODE983037 ONA983035:ONA983037 OWW983035:OWW983037 PGS983035:PGS983037 PQO983035:PQO983037 QAK983035:QAK983037 QKG983035:QKG983037 QUC983035:QUC983037 RDY983035:RDY983037 RNU983035:RNU983037 RXQ983035:RXQ983037 SHM983035:SHM983037 SRI983035:SRI983037 TBE983035:TBE983037 TLA983035:TLA983037 TUW983035:TUW983037 UES983035:UES983037 UOO983035:UOO983037 UYK983035:UYK983037 VIG983035:VIG983037 VSC983035:VSC983037 WBY983035:WBY983037 WLU983035:WLU983037 WVQ983035:WVQ983037" xr:uid="{704B8B77-E96E-4CDA-B733-D2B37C51F5A5}"/>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191</vt:i4>
      </vt:variant>
      <vt:variant>
        <vt:lpstr>名前付き一覧</vt:lpstr>
      </vt:variant>
      <vt:variant>
        <vt:i4>24</vt:i4>
      </vt:variant>
    </vt:vector>
  </HeadingPairs>
  <TitlesOfParts>
    <vt:vector size="215" baseType="lpstr">
      <vt:lpstr>【170104】豊田自動織機（東陽）原価一覧</vt:lpstr>
      <vt:lpstr>【170104】豊田自動織機（東陽）原価一覧-2</vt:lpstr>
      <vt:lpstr>【172460】 冨沢氏案件  齋藤M　日立パワーデバイス　原</vt:lpstr>
      <vt:lpstr>【172460】日立パワーデバイス（日立キャピタル） 原価一覧</vt:lpstr>
      <vt:lpstr>【173031】 スリー・エス電器製作所</vt:lpstr>
      <vt:lpstr>【173311】ｱﾙﾌﾟｽｱﾙﾊﾟｲﾝ　小名浜工場様 　原価一</vt:lpstr>
      <vt:lpstr>【173313】ｱﾙﾌﾟｽｱﾙﾊﾟｲﾝ　小名浜工場様 　原価一</vt:lpstr>
      <vt:lpstr>【173313】ｱﾙﾌﾟｽｱﾙﾊﾟｲﾝ　小名浜工場様 　原-2</vt:lpstr>
      <vt:lpstr>【173315】ｱﾙﾌﾟｽｱﾙﾊﾟｲﾝ　小名浜工場様 　原価一</vt:lpstr>
      <vt:lpstr>【173315】ｱﾙﾌﾟｽｱﾙﾊﾟｲﾝ　小名浜工場様 　原-2</vt:lpstr>
      <vt:lpstr>【173321】ｱﾙﾌﾟｽｱﾙﾊﾟｲﾝ　小名浜工場様 　原価一</vt:lpstr>
      <vt:lpstr>【173321】ｱﾙﾌﾟｽｱﾙﾊﾟｲﾝ　小名浜工場様 　原-2</vt:lpstr>
      <vt:lpstr>【173323】ｱﾙﾌﾟｽｱﾙﾊﾟｲﾝ　小名浜工場様 1-1原</vt:lpstr>
      <vt:lpstr>【173323】ｱﾙﾌﾟｽｱﾙﾊﾟｲﾝ　小名浜工場様 1--2</vt:lpstr>
      <vt:lpstr>【173703】千住金属工業(十和田オーディオ）　SV70　9</vt:lpstr>
      <vt:lpstr>【173703】千住金属工業(十和田オーディオ）　SV70-2</vt:lpstr>
      <vt:lpstr>【173782】 三和スクリーン銘板(プラバンス) 原価一覧</vt:lpstr>
      <vt:lpstr>【174081】SIIX(Nippon Denkei) 原価一</vt:lpstr>
      <vt:lpstr>【174336】三和スクリーン銘板 原価一覧</vt:lpstr>
      <vt:lpstr>A-NPC2020TYO(JR3303+eco-PEN600+</vt:lpstr>
      <vt:lpstr>B-NPC2020TYO(JR3303+ecoDUO)展示会冶</vt:lpstr>
      <vt:lpstr>B-NPC2020TYO(JR3303+ecoDUO)展示-2</vt:lpstr>
      <vt:lpstr>C-NPC2020TYO(JR3303+3RD12+充填)展示</vt:lpstr>
      <vt:lpstr>C-NPC2020TYO(JR3303+3RD12+充填)-2</vt:lpstr>
      <vt:lpstr>E-NPC2020TYO(RDスタンド) 展示会冶具 原価一覧</vt:lpstr>
      <vt:lpstr>E-NPC2020TYO(RDスタンド) 展示会冶具 原価-2</vt:lpstr>
      <vt:lpstr>F-NPC2020TYO(JR3303+eco-PEN450+</vt:lpstr>
      <vt:lpstr>F-NPC2020TYO(JR3303+eco-PEN45-2</vt:lpstr>
      <vt:lpstr>G-NPC2020TYO(JR3404(両持ち)+SV70) </vt:lpstr>
      <vt:lpstr>H-NPC2020TYO(JR3303+ラムダJET＋USBカ</vt:lpstr>
      <vt:lpstr>【173691】村田製作所( SETタイ) 原価一覧</vt:lpstr>
      <vt:lpstr>【174219】岸氏　小滝電機製作所様 JR3404+SV70</vt:lpstr>
      <vt:lpstr>【174219】岸氏　小滝電機製作所様 JR3404+SV-2</vt:lpstr>
      <vt:lpstr>【174378】ペルノックス 原価一覧</vt:lpstr>
      <vt:lpstr>【174507】リコーインダストリー 原価一覧</vt:lpstr>
      <vt:lpstr>【174542】 日本電計（NTK）原価一覧</vt:lpstr>
      <vt:lpstr>【174663】工機ホールディングス(橋本商工) 原価一覧</vt:lpstr>
      <vt:lpstr>【174720】鈴木商館（臼井国際産業）原価一覧</vt:lpstr>
      <vt:lpstr>【175134】パナソニック CN社 原価一覧</vt:lpstr>
      <vt:lpstr>【175162】ADEKA総合設備 原価一覧</vt:lpstr>
      <vt:lpstr>【175372】NOK　福島工場様 　原価一覧　2020021</vt:lpstr>
      <vt:lpstr>【175214】TDK(ソーリンク) 原価一覧</vt:lpstr>
      <vt:lpstr>【175534】デンソー福島様　ワーク2連反転 冶具追加モデル</vt:lpstr>
      <vt:lpstr>【175601】パナソニック CN社 漬け置き捨て打ちカップユ</vt:lpstr>
      <vt:lpstr>【175886】テクノボックス 原価一覧</vt:lpstr>
      <vt:lpstr>【175988】明電舎 原価一覧</vt:lpstr>
      <vt:lpstr>【175995】 豊田自動織機（東陽）原価一覧</vt:lpstr>
      <vt:lpstr>【175995】 豊田自動織機（東陽）原価一覧-2</vt:lpstr>
      <vt:lpstr>【176046】 brotherMV(第一商事)</vt:lpstr>
      <vt:lpstr>【176046】 brotherMV(第一商事)-2</vt:lpstr>
      <vt:lpstr>【176207】不二（豊富製作所）原価一覧</vt:lpstr>
      <vt:lpstr>【176352】鈴木商館（臼井国際産業）原価一覧</vt:lpstr>
      <vt:lpstr>【175196】名古屋電気（豊田自動織機） 原価一覧</vt:lpstr>
      <vt:lpstr>【175256】 ②岡部新電元（協栄電気） 原価一覧</vt:lpstr>
      <vt:lpstr>【175256】 ②岡部新電元（協栄電気） 原価一覧-2</vt:lpstr>
      <vt:lpstr>【175256】 岡部新電元（協栄電気） 原価一覧</vt:lpstr>
      <vt:lpstr>【175256】 岡部新電元（協栄電気） 原価一覧-2</vt:lpstr>
      <vt:lpstr>【175359】①千葉氏　ホーチキ様 JR3303+SV51+</vt:lpstr>
      <vt:lpstr>【175359】①千葉氏　ホーチキ様 JR3303+SV5-2</vt:lpstr>
      <vt:lpstr>【175359】②千葉氏　ホーチキ様 JR3303+SV51+</vt:lpstr>
      <vt:lpstr>【175810】加賀沢山電子 原価一覧</vt:lpstr>
      <vt:lpstr>【175810】加賀沢山電子 原価一覧-2</vt:lpstr>
      <vt:lpstr>【176129】三和スクリーン銘板 原価一覧</vt:lpstr>
      <vt:lpstr>【176136】 岩崎通信機 原価一覧</vt:lpstr>
      <vt:lpstr>【176136】 岩崎通信機 原価一覧-2</vt:lpstr>
      <vt:lpstr>【176275】 AIDEN</vt:lpstr>
      <vt:lpstr>【176501】高木工業 原価一覧</vt:lpstr>
      <vt:lpstr>【176555】三和スクリーン銘板 原価一覧</vt:lpstr>
      <vt:lpstr>【176946】蛇の目USA 原価一覧</vt:lpstr>
      <vt:lpstr>【176793】日立(SETタイ) 原価一覧</vt:lpstr>
      <vt:lpstr>【176869】村田製作所（ホクシン） 原価一覧</vt:lpstr>
      <vt:lpstr>【176880】日邦興産 原価一覧</vt:lpstr>
      <vt:lpstr>【176922】旭ダイヤモンド工業 原価一覧</vt:lpstr>
      <vt:lpstr>【176966】岸氏　NECエンベデッドテクノロジ様 JR34</vt:lpstr>
      <vt:lpstr>【176966】岸氏　NECエンベデッドテクノロジ様 JR-2</vt:lpstr>
      <vt:lpstr>【177063】ヒロセ電機 原価一覧</vt:lpstr>
      <vt:lpstr>【177063】ヒロセ電機 原価一覧-2</vt:lpstr>
      <vt:lpstr>【177066】ヒロセ電機 原価一覧</vt:lpstr>
      <vt:lpstr>【177066】ヒロセ電機 原価一覧-2</vt:lpstr>
      <vt:lpstr>【177073】ヒロセ電機 原価一覧</vt:lpstr>
      <vt:lpstr>【177073】ヒロセ電機 原価一覧-2</vt:lpstr>
      <vt:lpstr>【177178】アドバンテスト(千代田機工) 原価一覧</vt:lpstr>
      <vt:lpstr>【177329】鈴木商館（臼井国際産業）原価一覧</vt:lpstr>
      <vt:lpstr>【173709】長野ジェコー(マサモト) 原価一覧</vt:lpstr>
      <vt:lpstr>【176281】 AIDEN</vt:lpstr>
      <vt:lpstr>【176603】 日立パワーデバイス</vt:lpstr>
      <vt:lpstr>【176603】 日立パワーデバイス-2</vt:lpstr>
      <vt:lpstr>【177139】日本電計 原価一覧</vt:lpstr>
      <vt:lpstr>【177445】不二（豊富製作所）原価一覧</vt:lpstr>
      <vt:lpstr>【177858】三和スクリーン銘板 原価一覧</vt:lpstr>
      <vt:lpstr>【177870】ミツバ 原価一覧</vt:lpstr>
      <vt:lpstr>【177877】Transtron(SETタイ)原価一覧</vt:lpstr>
      <vt:lpstr>【177879】Transtron(SETタイ)原価一覧</vt:lpstr>
      <vt:lpstr>【178150】ニップンエンジニアリング 原価一覧</vt:lpstr>
      <vt:lpstr>【178176】名古屋電気（豊田自動織機） 原価一覧</vt:lpstr>
      <vt:lpstr>【175629】日本精工 原価一覧</vt:lpstr>
      <vt:lpstr>【177681 】岸氏　京セラ株式会社 山形東根工場様　SV5</vt:lpstr>
      <vt:lpstr>【177681 】岸氏　京セラ株式会社 山形東根工場様　S-2</vt:lpstr>
      <vt:lpstr>【178178】 　千葉所長　東洋システム様　新規防音カバー　</vt:lpstr>
      <vt:lpstr>【178301】千葉氏　グリムエナジー様　 JR3303用ケー</vt:lpstr>
      <vt:lpstr>【178514】フコク東海 原価一覧</vt:lpstr>
      <vt:lpstr>【178802】テクノクリエイト(光伝導機) 原価一覧</vt:lpstr>
      <vt:lpstr>【179241】デンソー幸田(東陽) 原価一覧</vt:lpstr>
      <vt:lpstr>【176834】①　千葉氏　NOK福島様 JR3503+SV9</vt:lpstr>
      <vt:lpstr>【176834】②　千葉氏　NOK福島様 JR3503+SV9</vt:lpstr>
      <vt:lpstr>【176834】②　千葉氏　NOK福島様 JR3503+S-2</vt:lpstr>
      <vt:lpstr>【176834】③　千葉氏　NOK福島様 JR3503+SV9</vt:lpstr>
      <vt:lpstr>【176834】④　千葉氏　NOK福島様 JR3503+SV9</vt:lpstr>
      <vt:lpstr>【177446】 加賀沢山電子（VST）原価一覧</vt:lpstr>
      <vt:lpstr>【177446】 加賀沢山電子（VST）原価一覧-2</vt:lpstr>
      <vt:lpstr>【177447】 加賀沢山電子（VST）原価一覧</vt:lpstr>
      <vt:lpstr>【177447】 加賀沢山電子（VST）原価一覧-2</vt:lpstr>
      <vt:lpstr>【177448】 加賀沢山電子（VST）原価一覧</vt:lpstr>
      <vt:lpstr>【177448】 加賀沢山電子（VST）原価一覧-2</vt:lpstr>
      <vt:lpstr>【177449】 加賀沢山電子（VST）原価一覧</vt:lpstr>
      <vt:lpstr>【177449】 加賀沢山電子（VST）原価一覧-2</vt:lpstr>
      <vt:lpstr>【178879】中部工営（サンエー電機） 原価一覧</vt:lpstr>
      <vt:lpstr>【179024】TMテクノス 原価一覧</vt:lpstr>
      <vt:lpstr>【179092】千葉氏　東北電子工業株式会社様　（緒方製作所様</vt:lpstr>
      <vt:lpstr>【179092】千葉氏　東北電子工業株式会社様　（緒方製作-2</vt:lpstr>
      <vt:lpstr>【179144】昭和工機 原価一覧</vt:lpstr>
      <vt:lpstr>【179200】第一商事（対松堂ベトナム）原価一覧</vt:lpstr>
      <vt:lpstr>【179703】三和スクリーン銘板(SETタイ) 原価一覧</vt:lpstr>
      <vt:lpstr>【179244】住友電装 原価一覧</vt:lpstr>
      <vt:lpstr>【179580】inQs 原価一覧</vt:lpstr>
      <vt:lpstr>【179759】ヘンケル 原価一覧</vt:lpstr>
      <vt:lpstr>【180021】タカハタプレシジョン 原価一覧</vt:lpstr>
      <vt:lpstr>【180070】メデック 原価一覧</vt:lpstr>
      <vt:lpstr>【180357】富士電機(日本電計) 原価一覧</vt:lpstr>
      <vt:lpstr>【179034 】-①白河オリンパス様 JR3303-H+3R</vt:lpstr>
      <vt:lpstr>【179034 】-②白河オリンパス様 JR3303-H+3R</vt:lpstr>
      <vt:lpstr>【179034 】-③白河オリンパス様 JR3303-H+3R</vt:lpstr>
      <vt:lpstr>【179123】ソニック(日生技研) 原価一覧</vt:lpstr>
      <vt:lpstr>【179145】 加賀沢山電子（1500W能増）原価一覧</vt:lpstr>
      <vt:lpstr>【179145】 加賀沢山電子（1500W能増）原価一覧-2</vt:lpstr>
      <vt:lpstr>【179145】 加賀沢山電子（1500W能増）原価一覧-3</vt:lpstr>
      <vt:lpstr>【179145】 加賀沢山電子（1500W能増）原価一覧-4</vt:lpstr>
      <vt:lpstr>【179145】 加賀沢山電子（1500W能増）原価一覧-5</vt:lpstr>
      <vt:lpstr>【179145】 加賀沢山電子（1500W能増）原価一覧-6</vt:lpstr>
      <vt:lpstr>【180048】藤本電器(エア・ブラウン) 原価一覧</vt:lpstr>
      <vt:lpstr>【180121】フコク東海 原価一覧</vt:lpstr>
      <vt:lpstr>【180254】名古屋電気（マキタ） 原価一覧</vt:lpstr>
      <vt:lpstr>【180268】 新潟ダイヤモンド電子 原価一覧</vt:lpstr>
      <vt:lpstr>【180745】京セラ 原価一覧</vt:lpstr>
      <vt:lpstr>【181077】VVDN Technologies（インド） </vt:lpstr>
      <vt:lpstr>【181092】キヤノン電子 原価一覧</vt:lpstr>
      <vt:lpstr>【181114】 TDK 原価一覧</vt:lpstr>
      <vt:lpstr>【181235】 和研薬(ニップンエンジニアリング) 原価一覧</vt:lpstr>
      <vt:lpstr>【179386】真央(DUO) 原価一覧</vt:lpstr>
      <vt:lpstr>【179816 】-①京都セミコンダクター様　様 JRＶ230</vt:lpstr>
      <vt:lpstr>【179816 】-②京都セミコンダクター様　様 JRＶ230</vt:lpstr>
      <vt:lpstr>【180746】京セラ 原価一覧</vt:lpstr>
      <vt:lpstr>【180801】パナソニックライフソリューションズ電材三重 原</vt:lpstr>
      <vt:lpstr>【180806】 TDK 原価一覧</vt:lpstr>
      <vt:lpstr>【180848】 理研計器 原価一覧</vt:lpstr>
      <vt:lpstr>【180848】 理研計器 原価一覧-2</vt:lpstr>
      <vt:lpstr>【180888】 岡部新電元（協栄電気） 原価一覧</vt:lpstr>
      <vt:lpstr>【180888】 岡部新電元（協栄電気） 原価一覧-2</vt:lpstr>
      <vt:lpstr>【181105】AIPHONE（第一商事） 原価一覧</vt:lpstr>
      <vt:lpstr>【181422】パナソニックライフソリューションズ電材三重 原</vt:lpstr>
      <vt:lpstr>【181552】住友電装 原価一覧</vt:lpstr>
      <vt:lpstr>【181639】勝田氏　（株）ミヤマ電子様（（株）ケイソニック</vt:lpstr>
      <vt:lpstr>【181639】勝田氏　（株）ミヤマ電子様（（株）ケイソニ-2</vt:lpstr>
      <vt:lpstr>【181658】浜松ホトニクス(真央) 原価一覧</vt:lpstr>
      <vt:lpstr>【181828】ペルノックス 原価一覧</vt:lpstr>
      <vt:lpstr>【182194】武蔵産業(キヤノン電子) 原価一覧</vt:lpstr>
      <vt:lpstr>【181197】日研（デンソー） 原価一覧</vt:lpstr>
      <vt:lpstr>【181202】アルプスアルパイン　小名浜工場様 　原価一覧　</vt:lpstr>
      <vt:lpstr>【181202】ウエノ（アルプス） 原価一覧</vt:lpstr>
      <vt:lpstr>【181336】TDK 原価一覧</vt:lpstr>
      <vt:lpstr>【181520】岸氏　小滝電機製作所様　JR3404+SV70</vt:lpstr>
      <vt:lpstr>【181520】岸氏　小滝電機製作所様　JR3404+SV-2</vt:lpstr>
      <vt:lpstr>【181660】アドバンテスト(千代田機工) 原価一覧</vt:lpstr>
      <vt:lpstr>【181863】ADEKA 原価一覧</vt:lpstr>
      <vt:lpstr>【182088】三和スクリーン銘板(SET上海) 原価一覧</vt:lpstr>
      <vt:lpstr>【182091】高木工業 原価一覧</vt:lpstr>
      <vt:lpstr>【182212】クボタケミックス原価一覧</vt:lpstr>
      <vt:lpstr>【182409】日邦興産 原価一覧</vt:lpstr>
      <vt:lpstr>【182452】岸氏　(株)協同電子工業様 SV70+浸け置き</vt:lpstr>
      <vt:lpstr>【182452】岸氏　(株)協同電子工業様 SV70+浸け-2</vt:lpstr>
      <vt:lpstr>【182513】 古賀 原価表一覧</vt:lpstr>
      <vt:lpstr>【182568】 松井電器産業　原価一覧</vt:lpstr>
      <vt:lpstr>【182582】 加賀沢山電子　原価一覧</vt:lpstr>
      <vt:lpstr>【182582】 加賀沢山電子　原価一覧-2</vt:lpstr>
      <vt:lpstr>【182582】 加賀沢山電子　原価一覧-3</vt:lpstr>
      <vt:lpstr>【182582】 加賀沢山電子　原価一覧-4</vt:lpstr>
      <vt:lpstr>【182582】 加賀沢山電子　原価一覧-5</vt:lpstr>
      <vt:lpstr>【182582】 加賀沢山電子　原価一覧-6</vt:lpstr>
      <vt:lpstr>【182582】 加賀沢山電子　原価一覧-7</vt:lpstr>
      <vt:lpstr>【182875】SET タイ  原価一覧</vt:lpstr>
      <vt:lpstr>【182884】 大同精機 原価一覧</vt:lpstr>
      <vt:lpstr>'【173703】千住金属工業(十和田オーディオ）　SV70　9'!_FilterDatabase</vt:lpstr>
      <vt:lpstr>'【173703】千住金属工業(十和田オーディオ）　SV70-2'!_FilterDatabase</vt:lpstr>
      <vt:lpstr>'【173691】村田製作所( SETタイ) 原価一覧'!Print_Area</vt:lpstr>
      <vt:lpstr>'【174219】岸氏　小滝電機製作所様 JR3404+SV-2'!Print_Area</vt:lpstr>
      <vt:lpstr>'【174219】岸氏　小滝電機製作所様 JR3404+SV70'!Print_Area</vt:lpstr>
      <vt:lpstr>'【175359】①千葉氏　ホーチキ様 JR3303+SV51+'!Print_Area</vt:lpstr>
      <vt:lpstr>'【175359】①千葉氏　ホーチキ様 JR3303+SV5-2'!Print_Area</vt:lpstr>
      <vt:lpstr>'【175359】②千葉氏　ホーチキ様 JR3303+SV51+'!Print_Area</vt:lpstr>
      <vt:lpstr>'【176834】①　千葉氏　NOK福島様 JR3503+SV9'!Print_Area</vt:lpstr>
      <vt:lpstr>'【176834】②　千葉氏　NOK福島様 JR3503+S-2'!Print_Area</vt:lpstr>
      <vt:lpstr>'【176834】②　千葉氏　NOK福島様 JR3503+SV9'!Print_Area</vt:lpstr>
      <vt:lpstr>'【176834】③　千葉氏　NOK福島様 JR3503+SV9'!Print_Area</vt:lpstr>
      <vt:lpstr>'【176834】④　千葉氏　NOK福島様 JR3503+SV9'!Print_Area</vt:lpstr>
      <vt:lpstr>'【176966】岸氏　NECエンベデッドテクノロジ様 JR-2'!Print_Area</vt:lpstr>
      <vt:lpstr>'【176966】岸氏　NECエンベデッドテクノロジ様 JR34'!Print_Area</vt:lpstr>
      <vt:lpstr>'【178301】千葉氏　グリムエナジー様　 JR3303用ケー'!Print_Area</vt:lpstr>
      <vt:lpstr>'【179034 】-①白河オリンパス様 JR3303-H+3R'!Print_Area</vt:lpstr>
      <vt:lpstr>'【179034 】-②白河オリンパス様 JR3303-H+3R'!Print_Area</vt:lpstr>
      <vt:lpstr>'【179034 】-③白河オリンパス様 JR3303-H+3R'!Print_Area</vt:lpstr>
      <vt:lpstr>'【179816 】-①京都セミコンダクター様　様 JRＶ230'!Print_Area</vt:lpstr>
      <vt:lpstr>'【181520】岸氏　小滝電機製作所様　JR3404+SV-2'!Print_Area</vt:lpstr>
      <vt:lpstr>'【181520】岸氏　小滝電機製作所様　JR3404+SV70'!Print_Area</vt:lpstr>
      <vt:lpstr>'【182452】岸氏　(株)協同電子工業様 SV70+浸け-2'!Print_Area</vt:lpstr>
      <vt:lpstr>'【182452】岸氏　(株)協同電子工業様 SV70+浸け置き'!Print_Area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貴久 佐藤</dc:creator>
  <cp:lastModifiedBy>貴久 佐藤</cp:lastModifiedBy>
  <dcterms:created xsi:type="dcterms:W3CDTF">2026-07-24T11:09:11Z</dcterms:created>
  <dcterms:modified xsi:type="dcterms:W3CDTF">2026-07-24T11:10:02Z</dcterms:modified>
</cp:coreProperties>
</file>